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5.xml" ContentType="application/vnd.openxmlformats-officedocument.drawing+xml"/>
  <Override PartName="/xl/charts/chart2.xml" ContentType="application/vnd.openxmlformats-officedocument.drawingml.chart+xml"/>
  <Override PartName="/xl/drawings/drawing1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7.xml" ContentType="application/vnd.openxmlformats-officedocument.drawing+xml"/>
  <Override PartName="/xl/charts/chart3.xml" ContentType="application/vnd.openxmlformats-officedocument.drawingml.chart+xml"/>
  <Override PartName="/xl/drawings/drawing18.xml" ContentType="application/vnd.openxmlformats-officedocument.drawing+xml"/>
  <Override PartName="/xl/tables/table4.xml" ContentType="application/vnd.openxmlformats-officedocument.spreadsheetml.tab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Mesa de Inversiones\Bottom-Up\2 Proceso de Inversión Renta Fija\Corporates - Emisiones\Crédito - BU\3. ESG\21. TCFD\Reporte TCFD\Reporte TCFD\Mapeo de Distribución de Distritos - Riesgos Fisicos\Python\"/>
    </mc:Choice>
  </mc:AlternateContent>
  <xr:revisionPtr revIDLastSave="0" documentId="13_ncr:1_{FDA9B437-478C-4A99-B3F6-6EB0561E07D5}" xr6:coauthVersionLast="47" xr6:coauthVersionMax="47" xr10:uidLastSave="{00000000-0000-0000-0000-000000000000}"/>
  <bookViews>
    <workbookView xWindow="-110" yWindow="-110" windowWidth="19420" windowHeight="10300" firstSheet="51" activeTab="55" xr2:uid="{5EC68EE6-8BFA-4A41-AFCD-23044178E6A2}"/>
  </bookViews>
  <sheets>
    <sheet name="Valorización de Instrumentos" sheetId="129" r:id="rId1"/>
    <sheet name="Parametria 2" sheetId="130" r:id="rId2"/>
    <sheet name="Valorización de Instrumentos_of" sheetId="55" r:id="rId3"/>
    <sheet name="Parametria" sheetId="62" r:id="rId4"/>
    <sheet name="Inretail Consumer" sheetId="126" r:id="rId5"/>
    <sheet name="Antigua Ponderacion" sheetId="141" state="hidden" r:id="rId6"/>
    <sheet name="Ponderacion Departamental" sheetId="139" r:id="rId7"/>
    <sheet name="Activos Departamentales" sheetId="140" r:id="rId8"/>
    <sheet name="28. InRetail Shopping Malls" sheetId="100" r:id="rId9"/>
    <sheet name="Holdings" sheetId="127" r:id="rId10"/>
    <sheet name="Supuestos holdings" sheetId="131" r:id="rId11"/>
    <sheet name="Intercorp PONDERACION" sheetId="138" r:id="rId12"/>
    <sheet name="G_P" sheetId="114" r:id="rId13"/>
    <sheet name="Tipo de Cambio" sheetId="56" r:id="rId14"/>
    <sheet name="CENEPRED" sheetId="119" r:id="rId15"/>
    <sheet name="Ubigeo Departamental" sheetId="122" r:id="rId16"/>
    <sheet name="Ubigeo Provincial" sheetId="123" r:id="rId17"/>
    <sheet name="Ubigeo Distrital" sheetId="124" r:id="rId18"/>
    <sheet name="CENEPRED DISTRITAL" sheetId="136" r:id="rId19"/>
    <sheet name="7. Cerro Verde" sheetId="91" r:id="rId20"/>
    <sheet name="Activos sin Ubigeo" sheetId="137" r:id="rId21"/>
    <sheet name="11. Hochschild" sheetId="85" r:id="rId22"/>
    <sheet name="12. Hudbay" sheetId="90" r:id="rId23"/>
    <sheet name="CENEPRED DEPARTAMENTAL" sheetId="121" r:id="rId24"/>
    <sheet name="FEN_Apoyo" sheetId="125" r:id="rId25"/>
    <sheet name="PowerBI2" sheetId="66" state="hidden" r:id="rId26"/>
    <sheet name="Sector Clasificación" sheetId="60" r:id="rId27"/>
    <sheet name="1 .Aenza" sheetId="83" r:id="rId28"/>
    <sheet name="2. Alicorp" sheetId="103" r:id="rId29"/>
    <sheet name="3. Auna" sheetId="79" r:id="rId30"/>
    <sheet name="4. Buenaventura" sheetId="86" r:id="rId31"/>
    <sheet name="5. BBVA" sheetId="75" r:id="rId32"/>
    <sheet name="6. Pacasmayo" sheetId="81" r:id="rId33"/>
    <sheet name="8. Credicorp" sheetId="74" r:id="rId34"/>
    <sheet name="Centrales Eléctricas" sheetId="120" r:id="rId35"/>
    <sheet name="9. Engie" sheetId="80" r:id="rId36"/>
    <sheet name="10. Ferreycorp" sheetId="93" r:id="rId37"/>
    <sheet name="RESUMEN" sheetId="115" r:id="rId38"/>
    <sheet name="13. IFS" sheetId="76" r:id="rId39"/>
    <sheet name="14. Minsur" sheetId="88" r:id="rId40"/>
    <sheet name="15. Nexa Resources Perú" sheetId="87" r:id="rId41"/>
    <sheet name="16. Orygen" sheetId="77" r:id="rId42"/>
    <sheet name="17. Pluz Energia" sheetId="78" r:id="rId43"/>
    <sheet name="18. Puerto Chancay" sheetId="92" r:id="rId44"/>
    <sheet name="19. UNACEM" sheetId="82" r:id="rId45"/>
    <sheet name="20. Volcan" sheetId="89" r:id="rId46"/>
    <sheet name="21. BCP" sheetId="94" r:id="rId47"/>
    <sheet name="22. Banbif" sheetId="95" r:id="rId48"/>
    <sheet name="23. Casa Andina" sheetId="104" r:id="rId49"/>
    <sheet name="24. Colegios Peruanos" sheetId="108" r:id="rId50"/>
    <sheet name="25. Hermes" sheetId="107" r:id="rId51"/>
    <sheet name="26. Hunt Oil" sheetId="105" r:id="rId52"/>
    <sheet name="27. Inca Rail" sheetId="97" r:id="rId53"/>
    <sheet name="29. Intursa" sheetId="110" r:id="rId54"/>
    <sheet name="30. Jockey Plaza" sheetId="96" r:id="rId55"/>
    <sheet name="31. Lima Expresa" sheetId="112" r:id="rId56"/>
    <sheet name="32. Orazen" sheetId="101" r:id="rId57"/>
    <sheet name="33. Primax" sheetId="106" r:id="rId58"/>
    <sheet name="34. Rutas de Lima" sheetId="111" r:id="rId59"/>
    <sheet name="35. Tecsup" sheetId="98" r:id="rId60"/>
    <sheet name="36. Luz del Sur" sheetId="133" r:id="rId61"/>
    <sheet name="37. Site del Perú" sheetId="134" r:id="rId62"/>
    <sheet name="38. Integratel" sheetId="102" r:id="rId63"/>
    <sheet name="39. El Comercio" sheetId="135" r:id="rId64"/>
  </sheets>
  <externalReferences>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___RM2">[1]PAG19!$J$3:$P$39</definedName>
    <definedName name="__RM1">[1]PAG19!$B$3:$I$39</definedName>
    <definedName name="__RM2">[2]PAG19!$J$3:$P$39</definedName>
    <definedName name="_BancosData_">[3]InputBancos!$B$12:$EL$20</definedName>
    <definedName name="_colaentregadopenfdo1_">[3]SaldosBancos!$AD$10</definedName>
    <definedName name="_colaentregadopenfdo2_">[3]SaldosBancos!$AD$11</definedName>
    <definedName name="_colaentregadopenfdo3_">[3]SaldosBancos!$AD$12</definedName>
    <definedName name="_CP_">[3]ModData!$N$5</definedName>
    <definedName name="_EmisorLinea_">'[3]Margen Legal'!$D$2</definedName>
    <definedName name="_fechaCajaLim_">[3]ModData!$R$9</definedName>
    <definedName name="_FechaCarteraReal_">[3]ModData!$D$12</definedName>
    <definedName name="_fechalim_">[3]ModData!$C$2</definedName>
    <definedName name="_xlnm._FilterDatabase" localSheetId="27" hidden="1">'1 .Aenza'!$M$1:$T$1</definedName>
    <definedName name="_xlnm._FilterDatabase" localSheetId="36" hidden="1">'10. Ferreycorp'!$A$10:$J$10</definedName>
    <definedName name="_xlnm._FilterDatabase" localSheetId="38" hidden="1">'13. IFS'!$A$2:$J$85</definedName>
    <definedName name="_xlnm._FilterDatabase" localSheetId="42" hidden="1">'17. Pluz Energia'!$A$6:$J$75</definedName>
    <definedName name="_xlnm._FilterDatabase" localSheetId="46" hidden="1">'21. BCP'!$A$2:$K$2</definedName>
    <definedName name="_xlnm._FilterDatabase" localSheetId="8" hidden="1">'28. InRetail Shopping Malls'!$H$1:$O$21</definedName>
    <definedName name="_xlnm._FilterDatabase" localSheetId="29" hidden="1">'3. Auna'!$A$15:$H$30</definedName>
    <definedName name="_xlnm._FilterDatabase" localSheetId="57" hidden="1">'33. Primax'!$A$2:$H$220</definedName>
    <definedName name="_xlnm._FilterDatabase" localSheetId="62" hidden="1">'38. Integratel'!$A$1:$B$14715</definedName>
    <definedName name="_xlnm._FilterDatabase" localSheetId="31" hidden="1">'5. BBVA'!$A$2:$L$111</definedName>
    <definedName name="_xlnm._FilterDatabase" localSheetId="33" hidden="1">'8. Credicorp'!$H$3:$R$248</definedName>
    <definedName name="_xlnm._FilterDatabase" localSheetId="7" hidden="1">'Activos Departamentales'!$A$1:$F$77</definedName>
    <definedName name="_xlnm._FilterDatabase" localSheetId="24" hidden="1">FEN_Apoyo!$A$1:$C$26</definedName>
    <definedName name="_xlnm._FilterDatabase" localSheetId="12" hidden="1">G_P!$A$1:$N$2591</definedName>
    <definedName name="_xlnm._FilterDatabase" localSheetId="4" hidden="1">'Inretail Consumer'!$A$1:$G$201</definedName>
    <definedName name="_xlnm._FilterDatabase" localSheetId="3" hidden="1">Parametria!$A$1:$V$2561</definedName>
    <definedName name="_xlnm._FilterDatabase" localSheetId="1" hidden="1">'Parametria 2'!$F$1:$G$54</definedName>
    <definedName name="_xlnm._FilterDatabase" localSheetId="17" hidden="1">'Ubigeo Distrital'!$A$1:$H$1875</definedName>
    <definedName name="_xlnm._FilterDatabase" localSheetId="0" hidden="1">'Valorización de Instrumentos'!$AA$2:$AB$2</definedName>
    <definedName name="_xlnm._FilterDatabase" localSheetId="2" hidden="1">'Valorización de Instrumentos_of'!$A$1:$B$1</definedName>
    <definedName name="_NomInputBancos_">[3]ModData!$F$23</definedName>
    <definedName name="_OpeCantSigno_">[3]Operaciones!#REF!</definedName>
    <definedName name="_OpeFondoSBS_">[3]Operaciones!#REF!</definedName>
    <definedName name="_OpeInstrAntiguos_">[3]Operaciones!#REF!</definedName>
    <definedName name="_OpeInstrNuevos_">[3]Operaciones!#REF!</definedName>
    <definedName name="_OpeNuevas_">[3]Operaciones!#REF!</definedName>
    <definedName name="_OpeNuevoSBS_">[3]Operaciones!#REF!</definedName>
    <definedName name="_PatFechaFin_">[3]Patrimonio!$C$15</definedName>
    <definedName name="_PatFechaIni_">[3]Patrimonio!$C$14</definedName>
    <definedName name="_RegHisOpeFX_">'[3]50'!$D$21</definedName>
    <definedName name="_RM1">[2]PAG19!$B$3:$I$39</definedName>
    <definedName name="_RM2">[2]PAG19!$J$3:$P$39</definedName>
    <definedName name="_Sort" hidden="1">[4]Indicadores!#REF!</definedName>
    <definedName name="_TcFechaIni_">[3]TC!$C$4</definedName>
    <definedName name="_VectFechIni_">[3]Vector!$C$4</definedName>
    <definedName name="a">#REF!</definedName>
    <definedName name="ABRE_EMISOR">[5]Parametros!$C$3:$C$14</definedName>
    <definedName name="Alternativos_Estrategia">[6]Apoyo!#REF!</definedName>
    <definedName name="Alternativos_Estructura_Vehiculo">[6]Apoyo!#REF!</definedName>
    <definedName name="Alternativos_Tipo_Activos">[6]Apoyo!#REF!</definedName>
    <definedName name="Alternativos_Tipo_Vehiculo">[6]Apoyo!#REF!</definedName>
    <definedName name="Aportes">'[7]Ing-Egresos'!$I$166:$IV$171</definedName>
    <definedName name="Aportes1">'[7]Ing-Egresos'!$H$166:$IV$171</definedName>
    <definedName name="aportexcot">'[8]Aporte x cot'!$10:$16</definedName>
    <definedName name="Area_1">'[9]LImites Javier'!$B$2:$Y$94</definedName>
    <definedName name="Area_2">'[9]LImites Javier'!$B$96:$Y$138</definedName>
    <definedName name="b">#REF!</definedName>
    <definedName name="Banco_Central_de_Reserva_del_Perú">[7]Concen!$C$10:$IV$10</definedName>
    <definedName name="Banco_Continental">[7]Concen!$C$15:$IV$15</definedName>
    <definedName name="Banco_de_Crédito_del_Perú">[7]Concen!$C$13:$IV$13</definedName>
    <definedName name="Banco_Internacional_del_Perú_S.A.A.">[7]Concen!$C$18:$IV$18</definedName>
    <definedName name="Banco_Santander_Central_Hispano___Perú">[7]Concen!$C$25:$IV$25</definedName>
    <definedName name="Banco_Wiese_Sudameris_S.A.">[7]Concen!$C$21:$IV$21</definedName>
    <definedName name="BankBoston__N.A.__Sucursal_del_Perú">[7]Concen!$C$22:$IV$22</definedName>
    <definedName name="CARTERA_ADMINISTRADA_SPP">[7]Intru!$247:$247</definedName>
    <definedName name="Cartera_AFP">'[10]Montos Set'!$A$1:$K$80</definedName>
    <definedName name="CartxInstru">[11]Intru!$5:$353</definedName>
    <definedName name="Cementos_Lima_S.A.">[7]Concen!$C$11:$IV$11</definedName>
    <definedName name="Cía._De_Minas_Buenaventura_S.A.A.">[7]Concen!$C$6:$IV$6</definedName>
    <definedName name="CIQWBGuid" localSheetId="12" hidden="1">"9df4d70c-25b3-4b39-a5b9-7e60d259543a"</definedName>
    <definedName name="CIQWBGuid" localSheetId="11" hidden="1">"9df4d70c-25b3-4b39-a5b9-7e60d259543a"</definedName>
    <definedName name="CIQWBGuid" hidden="1">"1fbb8223-f9cb-49e7-a9d1-d1682c30f169"</definedName>
    <definedName name="CIQWBGuid_1" hidden="1">"e0f30198-62e2-4979-8d24-29eb721b74e1"</definedName>
    <definedName name="CIQWBInfo" localSheetId="12" hidden="1">"{ ""CIQVersion"":""9.51.3510.3078"" }"</definedName>
    <definedName name="CIQWBInfo" localSheetId="11" hidden="1">"{ ""CIQVersion"":""9.51.3510.3078"" }"</definedName>
    <definedName name="CIQWBInfo" hidden="1">"{ ""CIQVersion"":""9.53.6531.4508"" }"</definedName>
    <definedName name="Comparación">'[10]Montos Set'!$P$1:$Z$69</definedName>
    <definedName name="Comparativo">'[10]Montos Set'!$O$1:$Y$97</definedName>
    <definedName name="Consulta_desde_Reporte_de_Valorización_de_Instrumentos" localSheetId="0" hidden="1">'Valorización de Instrumentos'!$A$3:$X$644</definedName>
    <definedName name="Consulta_desde_Reporte_de_Valorización_de_Instrumentos" localSheetId="2" hidden="1">'Valorización de Instrumentos_of'!$B$3:$Z$644</definedName>
    <definedName name="Consulta_desde_Tipo_de_Cambio" localSheetId="13" hidden="1">'Tipo de Cambio'!$A$3:$F$38</definedName>
    <definedName name="Credicorp_Ltd.">[7]Concen!$C$7:$IV$7</definedName>
    <definedName name="cuadro1">[12]Hoja1!$B$1:$K$67</definedName>
    <definedName name="cuadro2">[12]Hoja1!$B$68:$K$136</definedName>
    <definedName name="cuadro3">[12]Hoja1!$B$138:$J$207</definedName>
    <definedName name="cuadro4">[12]Hoja1!$B$208:$J$239</definedName>
    <definedName name="Cuadro5">[12]Hoja3!$B$5:$K$111</definedName>
    <definedName name="data">OFFSET([3]CarteraEstimada!$B$8,0,0,MAX([3]CarteraEstimada!$A:$A)+1,37)</definedName>
    <definedName name="DStandard">[11]VC_Shar!$L$196:$Q$207</definedName>
    <definedName name="Edegel_S.A.A.">[7]Concen!$C$8:$IV$8</definedName>
    <definedName name="Edelnor_S.A.A.">[7]Concen!$C$16:$IV$16</definedName>
    <definedName name="EEV">'[13]Emisor e Instrumento'!$D$698:$E$65536</definedName>
    <definedName name="FONDO1">[3]CalPatrimonio!$D$28</definedName>
    <definedName name="FONDO2">[3]CalPatrimonio!$E$28</definedName>
    <definedName name="FONDO3">[3]CalPatrimonio!$F$28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1" hidden="1">46210.6621180556</definedName>
    <definedName name="IQ_NAMES_REVISION_DATE_" localSheetId="0" hidden="1">45909.774375</definedName>
    <definedName name="IQ_NAMES_REVISION_DATE_" hidden="1">"04/16/2026 18:44:21"</definedName>
    <definedName name="IQ_NAMES_REVISION_DATE__1" hidden="1">"12/17/2018 16:28:24"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ista_AC_Objetivo">[6]Apoyo!#REF!</definedName>
    <definedName name="Lista_Categoria_Fondos">[6]Apoyo!#REF!</definedName>
    <definedName name="Lista_Equipos">[6]Apoyo!#REF!</definedName>
    <definedName name="Lista_Exp_Geo">[6]Apoyo!#REF!</definedName>
    <definedName name="Lista_Fondos_Equipo">[6]Apoyo!#REF!</definedName>
    <definedName name="Lista_Objetivo_Derivados">[6]Apoyo!#REF!</definedName>
    <definedName name="Lista_Posiciones_Derivados">[6]Apoyo!#REF!</definedName>
    <definedName name="Lista_Tipos_Domicilio">[6]Apoyo!#REF!</definedName>
    <definedName name="Lista_Tipos_Exceso">[6]Apoyo!#REF!</definedName>
    <definedName name="Lista_Tipos_Limite">[6]Apoyo!#REF!</definedName>
    <definedName name="Lista_Tipos_Mercados">[6]Apoyo!#REF!</definedName>
    <definedName name="macrorating" hidden="1">"174cf0c6-4591-415a-b8fe-1782e9864dde"</definedName>
    <definedName name="Mesquetoca">[7]Intru!$E$5:$IV$7</definedName>
    <definedName name="Minsur_S.A.">[7]Concen!$C$9:$IV$9</definedName>
    <definedName name="MODALIDAD_PAGO">[5]Parametros!$C$45:$C$46</definedName>
    <definedName name="MONEDAS">[5]Parametros!$C$20:$C$36</definedName>
    <definedName name="OPERACION">[5]Parametros!$B$40:$B$41</definedName>
    <definedName name="originadores">#REF!</definedName>
    <definedName name="p.logical">'[14]Otros param.'!$C$4:$C$5</definedName>
    <definedName name="Pruebita">[7]Concen!$B$5:$C$15</definedName>
    <definedName name="Rentab">'[7]Rent 12m'!$B$4:$K$141</definedName>
    <definedName name="Rentab1">'[7]Rent 12m'!$B$4:$Q$141</definedName>
    <definedName name="Rentabilidad_promedio">[11]VC_Shar!$L$181:$Q$194</definedName>
    <definedName name="Sharpe">[11]VC_Shar!$L$224:$P$236</definedName>
    <definedName name="Southern_Peru_Copper_Corporation">[7]Concen!$C$12:$IV$12</definedName>
    <definedName name="SPP">[15]CD3!$P$9</definedName>
    <definedName name="State_Street_Bank_and_Trust_Company">[7]Concen!$C$24:$IV$24</definedName>
    <definedName name="Tasa_libre_riesgo">[11]VC_Shar!$L$209:$O$221</definedName>
    <definedName name="Telefónica_del_Perú_S.A.A.">[7]Concen!$C$14:$IV$14</definedName>
    <definedName name="Todo">[7]Concen!$B$4:$BJ$26</definedName>
    <definedName name="TOTAL_AUM_USD">'[16]Emisores Aprob'!$T$5</definedName>
    <definedName name="Unión_de_Cerv._Peruanas_Backus_y_Johnston_S.A.A.">[7]Concen!$C$20:$IV$20</definedName>
    <definedName name="UNIÓN_VIDA">[7]Intru!$155:$155</definedName>
    <definedName name="usdpen">'[17]Tipo de cambios'!$C$5</definedName>
    <definedName name="UV">[15]CD3!$M$9</definedName>
    <definedName name="Valor_Cuota1">'[18]Valor Cuota'!$3:$7</definedName>
    <definedName name="Valor_Cuota2">'[18]Valor Cuota'!$11:$16</definedName>
    <definedName name="Valor_cuota3">'[18]Valor Cuota'!$19:$24</definedName>
    <definedName name="VC_Rentab">'[19]CD 1-2'!$A$1:$S$27</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93" l="1"/>
  <c r="Q50" i="93" s="1"/>
  <c r="J3" i="103"/>
  <c r="J4" i="103"/>
  <c r="J5" i="103"/>
  <c r="J6" i="103"/>
  <c r="J7" i="103"/>
  <c r="J8" i="103"/>
  <c r="J9" i="103"/>
  <c r="J10" i="103"/>
  <c r="J11" i="103"/>
  <c r="J12" i="103"/>
  <c r="J13" i="103"/>
  <c r="J14" i="103"/>
  <c r="J15" i="103"/>
  <c r="J16" i="103"/>
  <c r="J17" i="103"/>
  <c r="J2" i="103"/>
  <c r="F2" i="135" l="1"/>
  <c r="F3" i="135"/>
  <c r="F4" i="135"/>
  <c r="F5" i="135"/>
  <c r="F6" i="135"/>
  <c r="F7" i="135"/>
  <c r="F3" i="102"/>
  <c r="G3" i="102" s="1"/>
  <c r="U2" i="102" s="1"/>
  <c r="N3" i="102"/>
  <c r="O3" i="102" s="1"/>
  <c r="V2" i="102"/>
  <c r="F7" i="102"/>
  <c r="G7" i="102" s="1"/>
  <c r="U3" i="102" s="1"/>
  <c r="N4" i="102"/>
  <c r="O4" i="102" s="1"/>
  <c r="V3" i="102"/>
  <c r="F4" i="102"/>
  <c r="G4" i="102" s="1"/>
  <c r="U4" i="102" s="1"/>
  <c r="N5" i="102"/>
  <c r="O5" i="102" s="1"/>
  <c r="V4" i="102"/>
  <c r="F5" i="102"/>
  <c r="G5" i="102" s="1"/>
  <c r="U6" i="102" s="1"/>
  <c r="F8" i="102"/>
  <c r="G8" i="102" s="1"/>
  <c r="U5" i="102" s="1"/>
  <c r="N6" i="102"/>
  <c r="O6" i="102"/>
  <c r="V5" i="102"/>
  <c r="F6" i="102"/>
  <c r="G6" i="102" s="1"/>
  <c r="U13" i="102" s="1"/>
  <c r="N7" i="102"/>
  <c r="O7" i="102"/>
  <c r="V6" i="102"/>
  <c r="F11" i="102"/>
  <c r="G11" i="102" s="1"/>
  <c r="U7" i="102" s="1"/>
  <c r="N8" i="102"/>
  <c r="O8" i="102"/>
  <c r="V7" i="102"/>
  <c r="F16" i="102"/>
  <c r="G16" i="102" s="1"/>
  <c r="U8" i="102" s="1"/>
  <c r="N9" i="102"/>
  <c r="O9" i="102"/>
  <c r="V8" i="102"/>
  <c r="F9" i="102"/>
  <c r="G9" i="102" s="1"/>
  <c r="U24" i="102" s="1"/>
  <c r="F17" i="102"/>
  <c r="G17" i="102"/>
  <c r="N10" i="102"/>
  <c r="O10" i="102" s="1"/>
  <c r="U9" i="102"/>
  <c r="V9" i="102"/>
  <c r="F10" i="102"/>
  <c r="G10" i="102"/>
  <c r="F25" i="102"/>
  <c r="G25" i="102"/>
  <c r="N11" i="102"/>
  <c r="O11" i="102" s="1"/>
  <c r="V10" i="102"/>
  <c r="F19" i="102"/>
  <c r="G19" i="102" s="1"/>
  <c r="N12" i="102"/>
  <c r="O12" i="102" s="1"/>
  <c r="V11" i="102"/>
  <c r="F12" i="102"/>
  <c r="G12" i="102"/>
  <c r="F14" i="102"/>
  <c r="G14" i="102" s="1"/>
  <c r="N13" i="102"/>
  <c r="O13" i="102"/>
  <c r="U12" i="102"/>
  <c r="V12" i="102"/>
  <c r="F13" i="102"/>
  <c r="G13" i="102"/>
  <c r="U15" i="102" s="1"/>
  <c r="N14" i="102"/>
  <c r="O14" i="102"/>
  <c r="V13" i="102"/>
  <c r="F23" i="102"/>
  <c r="G23" i="102" s="1"/>
  <c r="U14" i="102" s="1"/>
  <c r="N15" i="102"/>
  <c r="O15" i="102"/>
  <c r="V14" i="102"/>
  <c r="F15" i="102"/>
  <c r="G15" i="102"/>
  <c r="U20" i="102" s="1"/>
  <c r="N16" i="102"/>
  <c r="O16" i="102"/>
  <c r="V15" i="102"/>
  <c r="F21" i="102"/>
  <c r="G21" i="102" s="1"/>
  <c r="U16" i="102" s="1"/>
  <c r="N17" i="102"/>
  <c r="O17" i="102"/>
  <c r="V16" i="102"/>
  <c r="N18" i="102"/>
  <c r="O18" i="102"/>
  <c r="U17" i="102" s="1"/>
  <c r="V17" i="102"/>
  <c r="F18" i="102"/>
  <c r="G18" i="102" s="1"/>
  <c r="F26" i="102"/>
  <c r="G26" i="102" s="1"/>
  <c r="N19" i="102"/>
  <c r="O19" i="102"/>
  <c r="U18" i="102"/>
  <c r="V18" i="102"/>
  <c r="F22" i="102"/>
  <c r="G22" i="102" s="1"/>
  <c r="U19" i="102" s="1"/>
  <c r="N20" i="102"/>
  <c r="O20" i="102" s="1"/>
  <c r="V19" i="102"/>
  <c r="F20" i="102"/>
  <c r="G20" i="102" s="1"/>
  <c r="N21" i="102"/>
  <c r="O21" i="102"/>
  <c r="V20" i="102"/>
  <c r="F44" i="102"/>
  <c r="G44" i="102" s="1"/>
  <c r="U21" i="102" s="1"/>
  <c r="N22" i="102"/>
  <c r="O22" i="102" s="1"/>
  <c r="V21" i="102"/>
  <c r="F43" i="102"/>
  <c r="G43" i="102" s="1"/>
  <c r="N23" i="102"/>
  <c r="O23" i="102"/>
  <c r="U22" i="102"/>
  <c r="V22" i="102"/>
  <c r="F66" i="102"/>
  <c r="G66" i="102" s="1"/>
  <c r="U23" i="102" s="1"/>
  <c r="N24" i="102"/>
  <c r="O24" i="102" s="1"/>
  <c r="V23" i="102"/>
  <c r="F24" i="102"/>
  <c r="G24" i="102" s="1"/>
  <c r="N25" i="102"/>
  <c r="O25" i="102"/>
  <c r="V24" i="102"/>
  <c r="F60" i="102"/>
  <c r="G60" i="102"/>
  <c r="U25" i="102" s="1"/>
  <c r="N26" i="102"/>
  <c r="O26" i="102" s="1"/>
  <c r="V25" i="102"/>
  <c r="F42" i="102"/>
  <c r="G42" i="102" s="1"/>
  <c r="U26" i="102" s="1"/>
  <c r="N27" i="102"/>
  <c r="O27" i="102"/>
  <c r="V26" i="102"/>
  <c r="F27" i="102"/>
  <c r="G27" i="102" s="1"/>
  <c r="N28" i="102"/>
  <c r="O28" i="102" s="1"/>
  <c r="U27" i="102"/>
  <c r="V27" i="102"/>
  <c r="F28" i="102"/>
  <c r="G28" i="102" s="1"/>
  <c r="F64" i="102"/>
  <c r="G64" i="102"/>
  <c r="N29" i="102"/>
  <c r="O29" i="102" s="1"/>
  <c r="U28" i="102"/>
  <c r="V28" i="102"/>
  <c r="F29" i="102"/>
  <c r="G29" i="102" s="1"/>
  <c r="F75" i="102"/>
  <c r="G75" i="102" s="1"/>
  <c r="U29" i="102" s="1"/>
  <c r="N30" i="102"/>
  <c r="O30" i="102" s="1"/>
  <c r="V29" i="102"/>
  <c r="F30" i="102"/>
  <c r="G30" i="102" s="1"/>
  <c r="U48" i="102" s="1"/>
  <c r="F40" i="102"/>
  <c r="G40" i="102"/>
  <c r="N31" i="102"/>
  <c r="O31" i="102" s="1"/>
  <c r="U30" i="102"/>
  <c r="V30" i="102"/>
  <c r="F31" i="102"/>
  <c r="G31" i="102" s="1"/>
  <c r="F62" i="102"/>
  <c r="G62" i="102" s="1"/>
  <c r="N32" i="102"/>
  <c r="O32" i="102" s="1"/>
  <c r="U31" i="102"/>
  <c r="V31" i="102"/>
  <c r="F32" i="102"/>
  <c r="G32" i="102" s="1"/>
  <c r="N33" i="102"/>
  <c r="O33" i="102" s="1"/>
  <c r="U32" i="102" s="1"/>
  <c r="V32" i="102"/>
  <c r="F33" i="102"/>
  <c r="G33" i="102" s="1"/>
  <c r="F37" i="102"/>
  <c r="G37" i="102" s="1"/>
  <c r="U33" i="102" s="1"/>
  <c r="N34" i="102"/>
  <c r="O34" i="102"/>
  <c r="V33" i="102"/>
  <c r="F34" i="102"/>
  <c r="G34" i="102" s="1"/>
  <c r="U60" i="102" s="1"/>
  <c r="F81" i="102"/>
  <c r="G81" i="102" s="1"/>
  <c r="N35" i="102"/>
  <c r="O35" i="102" s="1"/>
  <c r="U34" i="102"/>
  <c r="V34" i="102"/>
  <c r="F35" i="102"/>
  <c r="G35" i="102" s="1"/>
  <c r="N36" i="102"/>
  <c r="O36" i="102" s="1"/>
  <c r="U35" i="102" s="1"/>
  <c r="V35" i="102"/>
  <c r="F36" i="102"/>
  <c r="G36" i="102" s="1"/>
  <c r="F39" i="102"/>
  <c r="G39" i="102" s="1"/>
  <c r="U36" i="102" s="1"/>
  <c r="N37" i="102"/>
  <c r="O37" i="102" s="1"/>
  <c r="V36" i="102"/>
  <c r="N38" i="102"/>
  <c r="O38" i="102" s="1"/>
  <c r="V37" i="102"/>
  <c r="F38" i="102"/>
  <c r="G38" i="102" s="1"/>
  <c r="N39" i="102"/>
  <c r="O39" i="102" s="1"/>
  <c r="V38" i="102"/>
  <c r="F61" i="102"/>
  <c r="G61" i="102"/>
  <c r="U39" i="102" s="1"/>
  <c r="N40" i="102"/>
  <c r="O40" i="102" s="1"/>
  <c r="V39" i="102"/>
  <c r="N41" i="102"/>
  <c r="O41" i="102" s="1"/>
  <c r="V40" i="102"/>
  <c r="F41" i="102"/>
  <c r="G41" i="102" s="1"/>
  <c r="N42" i="102"/>
  <c r="O42" i="102" s="1"/>
  <c r="U41" i="102" s="1"/>
  <c r="V41" i="102"/>
  <c r="N43" i="102"/>
  <c r="O43" i="102" s="1"/>
  <c r="U42" i="102"/>
  <c r="V42" i="102"/>
  <c r="F59" i="102"/>
  <c r="G59" i="102" s="1"/>
  <c r="U43" i="102" s="1"/>
  <c r="N44" i="102"/>
  <c r="O44" i="102" s="1"/>
  <c r="V43" i="102"/>
  <c r="N45" i="102"/>
  <c r="O45" i="102" s="1"/>
  <c r="U44" i="102"/>
  <c r="V44" i="102"/>
  <c r="F45" i="102"/>
  <c r="G45" i="102" s="1"/>
  <c r="N46" i="102"/>
  <c r="O46" i="102" s="1"/>
  <c r="U45" i="102"/>
  <c r="V45" i="102"/>
  <c r="F46" i="102"/>
  <c r="G46" i="102"/>
  <c r="F53" i="102"/>
  <c r="G53" i="102" s="1"/>
  <c r="U46" i="102" s="1"/>
  <c r="N47" i="102"/>
  <c r="O47" i="102" s="1"/>
  <c r="V46" i="102"/>
  <c r="F47" i="102"/>
  <c r="G47" i="102" s="1"/>
  <c r="U63" i="102" s="1"/>
  <c r="F70" i="102"/>
  <c r="G70" i="102" s="1"/>
  <c r="N48" i="102"/>
  <c r="O48" i="102" s="1"/>
  <c r="U47" i="102" s="1"/>
  <c r="V47" i="102"/>
  <c r="F48" i="102"/>
  <c r="G48" i="102" s="1"/>
  <c r="N49" i="102"/>
  <c r="O49" i="102" s="1"/>
  <c r="V48" i="102"/>
  <c r="F49" i="102"/>
  <c r="G49" i="102" s="1"/>
  <c r="F72" i="102"/>
  <c r="G72" i="102"/>
  <c r="U49" i="102" s="1"/>
  <c r="N50" i="102"/>
  <c r="O50" i="102" s="1"/>
  <c r="V49" i="102"/>
  <c r="F50" i="102"/>
  <c r="G50" i="102" s="1"/>
  <c r="F110" i="102"/>
  <c r="G110" i="102" s="1"/>
  <c r="U50" i="102" s="1"/>
  <c r="N51" i="102"/>
  <c r="O51" i="102" s="1"/>
  <c r="V50" i="102"/>
  <c r="F51" i="102"/>
  <c r="G51" i="102" s="1"/>
  <c r="F78" i="102"/>
  <c r="G78" i="102" s="1"/>
  <c r="N52" i="102"/>
  <c r="O52" i="102" s="1"/>
  <c r="U51" i="102"/>
  <c r="V51" i="102"/>
  <c r="F52" i="102"/>
  <c r="G52" i="102" s="1"/>
  <c r="F71" i="102"/>
  <c r="G71" i="102"/>
  <c r="U52" i="102" s="1"/>
  <c r="N53" i="102"/>
  <c r="O53" i="102" s="1"/>
  <c r="V52" i="102"/>
  <c r="F58" i="102"/>
  <c r="G58" i="102" s="1"/>
  <c r="U53" i="102" s="1"/>
  <c r="N54" i="102"/>
  <c r="O54" i="102" s="1"/>
  <c r="V53" i="102"/>
  <c r="F54" i="102"/>
  <c r="G54" i="102" s="1"/>
  <c r="F77" i="102"/>
  <c r="G77" i="102" s="1"/>
  <c r="U54" i="102" s="1"/>
  <c r="N55" i="102"/>
  <c r="O55" i="102" s="1"/>
  <c r="V54" i="102"/>
  <c r="F55" i="102"/>
  <c r="G55" i="102" s="1"/>
  <c r="F67" i="102"/>
  <c r="G67" i="102" s="1"/>
  <c r="N56" i="102"/>
  <c r="O56" i="102" s="1"/>
  <c r="U55" i="102" s="1"/>
  <c r="V55" i="102"/>
  <c r="F56" i="102"/>
  <c r="G56" i="102" s="1"/>
  <c r="U120" i="102" s="1"/>
  <c r="F88" i="102"/>
  <c r="G88" i="102" s="1"/>
  <c r="U56" i="102" s="1"/>
  <c r="N57" i="102"/>
  <c r="O57" i="102" s="1"/>
  <c r="V56" i="102"/>
  <c r="F57" i="102"/>
  <c r="G57" i="102" s="1"/>
  <c r="F92" i="102"/>
  <c r="G92" i="102" s="1"/>
  <c r="U57" i="102" s="1"/>
  <c r="N58" i="102"/>
  <c r="O58" i="102" s="1"/>
  <c r="V57" i="102"/>
  <c r="F119" i="102"/>
  <c r="G119" i="102" s="1"/>
  <c r="N59" i="102"/>
  <c r="O59" i="102" s="1"/>
  <c r="U58" i="102" s="1"/>
  <c r="V58" i="102"/>
  <c r="N60" i="102"/>
  <c r="O60" i="102" s="1"/>
  <c r="U59" i="102"/>
  <c r="V59" i="102"/>
  <c r="N61" i="102"/>
  <c r="O61" i="102" s="1"/>
  <c r="V60" i="102"/>
  <c r="N62" i="102"/>
  <c r="O62" i="102" s="1"/>
  <c r="U61" i="102"/>
  <c r="V61" i="102"/>
  <c r="N63" i="102"/>
  <c r="O63" i="102" s="1"/>
  <c r="U62" i="102" s="1"/>
  <c r="V62" i="102"/>
  <c r="F63" i="102"/>
  <c r="G63" i="102" s="1"/>
  <c r="N64" i="102"/>
  <c r="O64" i="102" s="1"/>
  <c r="V63" i="102"/>
  <c r="F117" i="102"/>
  <c r="G117" i="102"/>
  <c r="U64" i="102" s="1"/>
  <c r="N65" i="102"/>
  <c r="O65" i="102" s="1"/>
  <c r="V64" i="102"/>
  <c r="F65" i="102"/>
  <c r="G65" i="102" s="1"/>
  <c r="F112" i="102"/>
  <c r="G112" i="102" s="1"/>
  <c r="U65" i="102" s="1"/>
  <c r="N66" i="102"/>
  <c r="O66" i="102" s="1"/>
  <c r="V65" i="102"/>
  <c r="N67" i="102"/>
  <c r="O67" i="102" s="1"/>
  <c r="V66" i="102"/>
  <c r="N68" i="102"/>
  <c r="O68" i="102" s="1"/>
  <c r="V67" i="102"/>
  <c r="F68" i="102"/>
  <c r="G68" i="102" s="1"/>
  <c r="N69" i="102"/>
  <c r="O69" i="102" s="1"/>
  <c r="U68" i="102"/>
  <c r="V68" i="102"/>
  <c r="F69" i="102"/>
  <c r="G69" i="102" s="1"/>
  <c r="F209" i="102"/>
  <c r="G209" i="102" s="1"/>
  <c r="U69" i="102" s="1"/>
  <c r="N70" i="102"/>
  <c r="O70" i="102" s="1"/>
  <c r="V69" i="102"/>
  <c r="F116" i="102"/>
  <c r="G116" i="102"/>
  <c r="N71" i="102"/>
  <c r="O71" i="102" s="1"/>
  <c r="U70" i="102"/>
  <c r="V70" i="102"/>
  <c r="F115" i="102"/>
  <c r="G115" i="102" s="1"/>
  <c r="N72" i="102"/>
  <c r="O72" i="102" s="1"/>
  <c r="U71" i="102"/>
  <c r="V71" i="102"/>
  <c r="N73" i="102"/>
  <c r="O73" i="102"/>
  <c r="U72" i="102"/>
  <c r="V72" i="102"/>
  <c r="F73" i="102"/>
  <c r="G73" i="102" s="1"/>
  <c r="F83" i="102"/>
  <c r="G83" i="102" s="1"/>
  <c r="N74" i="102"/>
  <c r="O74" i="102" s="1"/>
  <c r="U73" i="102" s="1"/>
  <c r="V73" i="102"/>
  <c r="F74" i="102"/>
  <c r="G74" i="102"/>
  <c r="F98" i="102"/>
  <c r="G98" i="102" s="1"/>
  <c r="U74" i="102" s="1"/>
  <c r="N75" i="102"/>
  <c r="O75" i="102" s="1"/>
  <c r="V74" i="102"/>
  <c r="F76" i="102"/>
  <c r="G76" i="102" s="1"/>
  <c r="U75" i="102" s="1"/>
  <c r="N76" i="102"/>
  <c r="O76" i="102" s="1"/>
  <c r="V75" i="102"/>
  <c r="F159" i="102"/>
  <c r="G159" i="102" s="1"/>
  <c r="U76" i="102" s="1"/>
  <c r="N77" i="102"/>
  <c r="O77" i="102" s="1"/>
  <c r="V76" i="102"/>
  <c r="F161" i="102"/>
  <c r="G161" i="102" s="1"/>
  <c r="U77" i="102" s="1"/>
  <c r="N78" i="102"/>
  <c r="O78" i="102" s="1"/>
  <c r="V77" i="102"/>
  <c r="F86" i="102"/>
  <c r="G86" i="102" s="1"/>
  <c r="U78" i="102" s="1"/>
  <c r="N79" i="102"/>
  <c r="O79" i="102" s="1"/>
  <c r="V78" i="102"/>
  <c r="F79" i="102"/>
  <c r="G79" i="102" s="1"/>
  <c r="F85" i="102"/>
  <c r="G85" i="102" s="1"/>
  <c r="N80" i="102"/>
  <c r="O80" i="102"/>
  <c r="U79" i="102"/>
  <c r="V79" i="102"/>
  <c r="F80" i="102"/>
  <c r="G80" i="102" s="1"/>
  <c r="N81" i="102"/>
  <c r="O81" i="102" s="1"/>
  <c r="U80" i="102" s="1"/>
  <c r="V80" i="102"/>
  <c r="N82" i="102"/>
  <c r="O82" i="102" s="1"/>
  <c r="U81" i="102"/>
  <c r="V81" i="102"/>
  <c r="F82" i="102"/>
  <c r="G82" i="102" s="1"/>
  <c r="U96" i="102" s="1"/>
  <c r="F91" i="102"/>
  <c r="G91" i="102" s="1"/>
  <c r="N83" i="102"/>
  <c r="O83" i="102" s="1"/>
  <c r="U82" i="102" s="1"/>
  <c r="V82" i="102"/>
  <c r="N84" i="102"/>
  <c r="O84" i="102" s="1"/>
  <c r="U83" i="102"/>
  <c r="V83" i="102"/>
  <c r="F84" i="102"/>
  <c r="G84" i="102" s="1"/>
  <c r="F102" i="102"/>
  <c r="G102" i="102" s="1"/>
  <c r="N85" i="102"/>
  <c r="O85" i="102" s="1"/>
  <c r="U84" i="102"/>
  <c r="V84" i="102"/>
  <c r="N86" i="102"/>
  <c r="O86" i="102" s="1"/>
  <c r="U85" i="102"/>
  <c r="V85" i="102"/>
  <c r="F163" i="102"/>
  <c r="G163" i="102" s="1"/>
  <c r="N87" i="102"/>
  <c r="O87" i="102" s="1"/>
  <c r="U86" i="102"/>
  <c r="V86" i="102"/>
  <c r="F87" i="102"/>
  <c r="G87" i="102" s="1"/>
  <c r="N88" i="102"/>
  <c r="O88" i="102" s="1"/>
  <c r="U87" i="102"/>
  <c r="V87" i="102"/>
  <c r="F93" i="102"/>
  <c r="G93" i="102" s="1"/>
  <c r="N89" i="102"/>
  <c r="O89" i="102" s="1"/>
  <c r="U88" i="102"/>
  <c r="V88" i="102"/>
  <c r="F89" i="102"/>
  <c r="G89" i="102" s="1"/>
  <c r="F95" i="102"/>
  <c r="G95" i="102" s="1"/>
  <c r="N90" i="102"/>
  <c r="O90" i="102" s="1"/>
  <c r="U89" i="102" s="1"/>
  <c r="V89" i="102"/>
  <c r="F90" i="102"/>
  <c r="G90" i="102" s="1"/>
  <c r="U105" i="102" s="1"/>
  <c r="F104" i="102"/>
  <c r="G104" i="102" s="1"/>
  <c r="N91" i="102"/>
  <c r="O91" i="102" s="1"/>
  <c r="V90" i="102"/>
  <c r="F172" i="102"/>
  <c r="G172" i="102" s="1"/>
  <c r="N92" i="102"/>
  <c r="O92" i="102" s="1"/>
  <c r="U91" i="102"/>
  <c r="V91" i="102"/>
  <c r="N93" i="102"/>
  <c r="O93" i="102" s="1"/>
  <c r="U92" i="102" s="1"/>
  <c r="V92" i="102"/>
  <c r="N94" i="102"/>
  <c r="O94" i="102" s="1"/>
  <c r="U93" i="102"/>
  <c r="V93" i="102"/>
  <c r="F94" i="102"/>
  <c r="G94" i="102" s="1"/>
  <c r="F149" i="102"/>
  <c r="G149" i="102" s="1"/>
  <c r="U94" i="102" s="1"/>
  <c r="N95" i="102"/>
  <c r="O95" i="102" s="1"/>
  <c r="V94" i="102"/>
  <c r="N96" i="102"/>
  <c r="O96" i="102" s="1"/>
  <c r="U95" i="102"/>
  <c r="V95" i="102"/>
  <c r="F96" i="102"/>
  <c r="G96" i="102" s="1"/>
  <c r="N97" i="102"/>
  <c r="O97" i="102" s="1"/>
  <c r="V96" i="102"/>
  <c r="F97" i="102"/>
  <c r="G97" i="102" s="1"/>
  <c r="F148" i="102"/>
  <c r="G148" i="102" s="1"/>
  <c r="U97" i="102" s="1"/>
  <c r="N98" i="102"/>
  <c r="O98" i="102"/>
  <c r="V97" i="102"/>
  <c r="N99" i="102"/>
  <c r="O99" i="102" s="1"/>
  <c r="V98" i="102"/>
  <c r="F99" i="102"/>
  <c r="G99" i="102" s="1"/>
  <c r="U100" i="102" s="1"/>
  <c r="N100" i="102"/>
  <c r="O100" i="102" s="1"/>
  <c r="U99" i="102" s="1"/>
  <c r="V99" i="102"/>
  <c r="F100" i="102"/>
  <c r="G100" i="102" s="1"/>
  <c r="N101" i="102"/>
  <c r="O101" i="102" s="1"/>
  <c r="V100" i="102"/>
  <c r="F101" i="102"/>
  <c r="G101" i="102" s="1"/>
  <c r="N102" i="102"/>
  <c r="O102" i="102" s="1"/>
  <c r="V101" i="102"/>
  <c r="N103" i="102"/>
  <c r="O103" i="102" s="1"/>
  <c r="U102" i="102" s="1"/>
  <c r="V102" i="102"/>
  <c r="F103" i="102"/>
  <c r="G103" i="102" s="1"/>
  <c r="N104" i="102"/>
  <c r="O104" i="102" s="1"/>
  <c r="U103" i="102" s="1"/>
  <c r="V103" i="102"/>
  <c r="F130" i="102"/>
  <c r="G130" i="102" s="1"/>
  <c r="N105" i="102"/>
  <c r="O105" i="102" s="1"/>
  <c r="V104" i="102"/>
  <c r="F105" i="102"/>
  <c r="G105" i="102" s="1"/>
  <c r="U159" i="102" s="1"/>
  <c r="N106" i="102"/>
  <c r="O106" i="102" s="1"/>
  <c r="V105" i="102"/>
  <c r="F106" i="102"/>
  <c r="G106" i="102" s="1"/>
  <c r="N107" i="102"/>
  <c r="O107" i="102" s="1"/>
  <c r="U106" i="102"/>
  <c r="V106" i="102"/>
  <c r="F107" i="102"/>
  <c r="G107" i="102" s="1"/>
  <c r="U197" i="102" s="1"/>
  <c r="F120" i="102"/>
  <c r="G120" i="102" s="1"/>
  <c r="N108" i="102"/>
  <c r="O108" i="102" s="1"/>
  <c r="U107" i="102"/>
  <c r="V107" i="102"/>
  <c r="F108" i="102"/>
  <c r="G108" i="102" s="1"/>
  <c r="N109" i="102"/>
  <c r="O109" i="102" s="1"/>
  <c r="U108" i="102" s="1"/>
  <c r="V108" i="102"/>
  <c r="F109" i="102"/>
  <c r="G109" i="102" s="1"/>
  <c r="N110" i="102"/>
  <c r="O110" i="102" s="1"/>
  <c r="U109" i="102" s="1"/>
  <c r="V109" i="102"/>
  <c r="F160" i="102"/>
  <c r="G160" i="102" s="1"/>
  <c r="N111" i="102"/>
  <c r="O111" i="102" s="1"/>
  <c r="U110" i="102"/>
  <c r="V110" i="102"/>
  <c r="F111" i="102"/>
  <c r="G111" i="102" s="1"/>
  <c r="N112" i="102"/>
  <c r="O112" i="102" s="1"/>
  <c r="U111" i="102" s="1"/>
  <c r="V111" i="102"/>
  <c r="F192" i="102"/>
  <c r="G192" i="102" s="1"/>
  <c r="U112" i="102" s="1"/>
  <c r="N113" i="102"/>
  <c r="O113" i="102" s="1"/>
  <c r="V112" i="102"/>
  <c r="F113" i="102"/>
  <c r="G113" i="102" s="1"/>
  <c r="F243" i="102"/>
  <c r="G243" i="102" s="1"/>
  <c r="N114" i="102"/>
  <c r="O114" i="102"/>
  <c r="V113" i="102"/>
  <c r="F114" i="102"/>
  <c r="G114" i="102" s="1"/>
  <c r="F132" i="102"/>
  <c r="G132" i="102" s="1"/>
  <c r="N115" i="102"/>
  <c r="O115" i="102" s="1"/>
  <c r="U114" i="102"/>
  <c r="V114" i="102"/>
  <c r="N116" i="102"/>
  <c r="O116" i="102" s="1"/>
  <c r="U115" i="102" s="1"/>
  <c r="V115" i="102"/>
  <c r="F210" i="102"/>
  <c r="G210" i="102" s="1"/>
  <c r="N117" i="102"/>
  <c r="O117" i="102" s="1"/>
  <c r="U116" i="102"/>
  <c r="V116" i="102"/>
  <c r="F137" i="102"/>
  <c r="G137" i="102" s="1"/>
  <c r="U117" i="102" s="1"/>
  <c r="N118" i="102"/>
  <c r="O118" i="102"/>
  <c r="V117" i="102"/>
  <c r="F118" i="102"/>
  <c r="G118" i="102" s="1"/>
  <c r="F177" i="102"/>
  <c r="G177" i="102" s="1"/>
  <c r="N119" i="102"/>
  <c r="O119" i="102" s="1"/>
  <c r="U118" i="102"/>
  <c r="V118" i="102"/>
  <c r="F332" i="102"/>
  <c r="G332" i="102"/>
  <c r="N120" i="102"/>
  <c r="O120" i="102"/>
  <c r="U119" i="102"/>
  <c r="V119" i="102"/>
  <c r="N121" i="102"/>
  <c r="O121" i="102" s="1"/>
  <c r="V120" i="102"/>
  <c r="F121" i="102"/>
  <c r="G121" i="102" s="1"/>
  <c r="F155" i="102"/>
  <c r="G155" i="102" s="1"/>
  <c r="N122" i="102"/>
  <c r="O122" i="102" s="1"/>
  <c r="V121" i="102"/>
  <c r="F122" i="102"/>
  <c r="G122" i="102" s="1"/>
  <c r="F188" i="102"/>
  <c r="G188" i="102" s="1"/>
  <c r="N123" i="102"/>
  <c r="O123" i="102" s="1"/>
  <c r="U122" i="102" s="1"/>
  <c r="V122" i="102"/>
  <c r="F123" i="102"/>
  <c r="G123" i="102" s="1"/>
  <c r="F689" i="102"/>
  <c r="G689" i="102" s="1"/>
  <c r="N124" i="102"/>
  <c r="O124" i="102" s="1"/>
  <c r="U123" i="102"/>
  <c r="V123" i="102"/>
  <c r="F124" i="102"/>
  <c r="G124" i="102" s="1"/>
  <c r="N125" i="102"/>
  <c r="O125" i="102" s="1"/>
  <c r="U124" i="102"/>
  <c r="V124" i="102"/>
  <c r="F125" i="102"/>
  <c r="G125" i="102" s="1"/>
  <c r="N126" i="102"/>
  <c r="O126" i="102" s="1"/>
  <c r="U125" i="102" s="1"/>
  <c r="V125" i="102"/>
  <c r="F126" i="102"/>
  <c r="G126" i="102" s="1"/>
  <c r="U156" i="102" s="1"/>
  <c r="F198" i="102"/>
  <c r="G198" i="102" s="1"/>
  <c r="N127" i="102"/>
  <c r="O127" i="102"/>
  <c r="V126" i="102"/>
  <c r="F127" i="102"/>
  <c r="G127" i="102" s="1"/>
  <c r="F191" i="102"/>
  <c r="G191" i="102" s="1"/>
  <c r="N128" i="102"/>
  <c r="O128" i="102" s="1"/>
  <c r="U127" i="102"/>
  <c r="V127" i="102"/>
  <c r="F128" i="102"/>
  <c r="G128" i="102" s="1"/>
  <c r="F342" i="102"/>
  <c r="G342" i="102" s="1"/>
  <c r="N129" i="102"/>
  <c r="O129" i="102" s="1"/>
  <c r="U128" i="102"/>
  <c r="V128" i="102"/>
  <c r="F129" i="102"/>
  <c r="G129" i="102" s="1"/>
  <c r="U146" i="102" s="1"/>
  <c r="F270" i="102"/>
  <c r="G270" i="102"/>
  <c r="U129" i="102" s="1"/>
  <c r="N130" i="102"/>
  <c r="O130" i="102"/>
  <c r="V129" i="102"/>
  <c r="F315" i="102"/>
  <c r="G315" i="102" s="1"/>
  <c r="U130" i="102" s="1"/>
  <c r="N131" i="102"/>
  <c r="O131" i="102" s="1"/>
  <c r="V130" i="102"/>
  <c r="F131" i="102"/>
  <c r="G131" i="102"/>
  <c r="F135" i="102"/>
  <c r="G135" i="102"/>
  <c r="N132" i="102"/>
  <c r="O132" i="102" s="1"/>
  <c r="U131" i="102"/>
  <c r="V131" i="102"/>
  <c r="F249" i="102"/>
  <c r="G249" i="102" s="1"/>
  <c r="N133" i="102"/>
  <c r="O133" i="102" s="1"/>
  <c r="V132" i="102"/>
  <c r="F133" i="102"/>
  <c r="G133" i="102" s="1"/>
  <c r="F370" i="102"/>
  <c r="G370" i="102" s="1"/>
  <c r="U133" i="102" s="1"/>
  <c r="N134" i="102"/>
  <c r="O134" i="102" s="1"/>
  <c r="V133" i="102"/>
  <c r="F134" i="102"/>
  <c r="G134" i="102" s="1"/>
  <c r="F234" i="102"/>
  <c r="G234" i="102"/>
  <c r="U134" i="102" s="1"/>
  <c r="N135" i="102"/>
  <c r="O135" i="102" s="1"/>
  <c r="V134" i="102"/>
  <c r="N136" i="102"/>
  <c r="O136" i="102" s="1"/>
  <c r="U135" i="102"/>
  <c r="V135" i="102"/>
  <c r="F136" i="102"/>
  <c r="G136" i="102" s="1"/>
  <c r="F189" i="102"/>
  <c r="G189" i="102"/>
  <c r="U136" i="102" s="1"/>
  <c r="N137" i="102"/>
  <c r="O137" i="102"/>
  <c r="V136" i="102"/>
  <c r="N138" i="102"/>
  <c r="O138" i="102" s="1"/>
  <c r="U137" i="102"/>
  <c r="V137" i="102"/>
  <c r="F138" i="102"/>
  <c r="G138" i="102" s="1"/>
  <c r="F226" i="102"/>
  <c r="G226" i="102"/>
  <c r="U138" i="102" s="1"/>
  <c r="N139" i="102"/>
  <c r="O139" i="102"/>
  <c r="V138" i="102"/>
  <c r="F139" i="102"/>
  <c r="G139" i="102" s="1"/>
  <c r="U167" i="102" s="1"/>
  <c r="F174" i="102"/>
  <c r="G174" i="102" s="1"/>
  <c r="N140" i="102"/>
  <c r="O140" i="102" s="1"/>
  <c r="U139" i="102" s="1"/>
  <c r="V139" i="102"/>
  <c r="F140" i="102"/>
  <c r="G140" i="102" s="1"/>
  <c r="N141" i="102"/>
  <c r="O141" i="102" s="1"/>
  <c r="U140" i="102" s="1"/>
  <c r="V140" i="102"/>
  <c r="F141" i="102"/>
  <c r="G141" i="102" s="1"/>
  <c r="N142" i="102"/>
  <c r="O142" i="102" s="1"/>
  <c r="U141" i="102"/>
  <c r="V141" i="102"/>
  <c r="F142" i="102"/>
  <c r="G142" i="102"/>
  <c r="F154" i="102"/>
  <c r="G154" i="102" s="1"/>
  <c r="N143" i="102"/>
  <c r="O143" i="102" s="1"/>
  <c r="U142" i="102" s="1"/>
  <c r="V142" i="102"/>
  <c r="F143" i="102"/>
  <c r="G143" i="102" s="1"/>
  <c r="F144" i="102"/>
  <c r="G144" i="102" s="1"/>
  <c r="N144" i="102"/>
  <c r="O144" i="102" s="1"/>
  <c r="V143" i="102"/>
  <c r="N145" i="102"/>
  <c r="O145" i="102" s="1"/>
  <c r="V144" i="102"/>
  <c r="F145" i="102"/>
  <c r="G145" i="102" s="1"/>
  <c r="N146" i="102"/>
  <c r="O146" i="102" s="1"/>
  <c r="U145" i="102" s="1"/>
  <c r="V145" i="102"/>
  <c r="F146" i="102"/>
  <c r="G146" i="102" s="1"/>
  <c r="N147" i="102"/>
  <c r="O147" i="102" s="1"/>
  <c r="V146" i="102"/>
  <c r="F147" i="102"/>
  <c r="G147" i="102" s="1"/>
  <c r="F364" i="102"/>
  <c r="G364" i="102"/>
  <c r="U147" i="102" s="1"/>
  <c r="N148" i="102"/>
  <c r="O148" i="102"/>
  <c r="V147" i="102"/>
  <c r="F290" i="102"/>
  <c r="G290" i="102" s="1"/>
  <c r="N149" i="102"/>
  <c r="O149" i="102" s="1"/>
  <c r="U148" i="102" s="1"/>
  <c r="V148" i="102"/>
  <c r="F224" i="102"/>
  <c r="G224" i="102" s="1"/>
  <c r="U149" i="102" s="1"/>
  <c r="N150" i="102"/>
  <c r="O150" i="102"/>
  <c r="V149" i="102"/>
  <c r="F150" i="102"/>
  <c r="G150" i="102" s="1"/>
  <c r="F282" i="102"/>
  <c r="G282" i="102" s="1"/>
  <c r="N151" i="102"/>
  <c r="O151" i="102" s="1"/>
  <c r="U150" i="102"/>
  <c r="V150" i="102"/>
  <c r="F151" i="102"/>
  <c r="G151" i="102"/>
  <c r="F199" i="102"/>
  <c r="G199" i="102" s="1"/>
  <c r="U151" i="102" s="1"/>
  <c r="N152" i="102"/>
  <c r="O152" i="102" s="1"/>
  <c r="V151" i="102"/>
  <c r="F152" i="102"/>
  <c r="G152" i="102" s="1"/>
  <c r="F251" i="102"/>
  <c r="G251" i="102"/>
  <c r="N153" i="102"/>
  <c r="O153" i="102"/>
  <c r="U152" i="102"/>
  <c r="V152" i="102"/>
  <c r="F153" i="102"/>
  <c r="G153" i="102" s="1"/>
  <c r="F254" i="102"/>
  <c r="G254" i="102" s="1"/>
  <c r="U153" i="102" s="1"/>
  <c r="N154" i="102"/>
  <c r="O154" i="102" s="1"/>
  <c r="V153" i="102"/>
  <c r="N155" i="102"/>
  <c r="O155" i="102" s="1"/>
  <c r="U154" i="102" s="1"/>
  <c r="V154" i="102"/>
  <c r="N156" i="102"/>
  <c r="O156" i="102" s="1"/>
  <c r="U155" i="102"/>
  <c r="V155" i="102"/>
  <c r="F156" i="102"/>
  <c r="G156" i="102" s="1"/>
  <c r="N157" i="102"/>
  <c r="O157" i="102" s="1"/>
  <c r="V156" i="102"/>
  <c r="F157" i="102"/>
  <c r="G157" i="102" s="1"/>
  <c r="F165" i="102"/>
  <c r="G165" i="102" s="1"/>
  <c r="U157" i="102" s="1"/>
  <c r="N158" i="102"/>
  <c r="O158" i="102" s="1"/>
  <c r="V157" i="102"/>
  <c r="F158" i="102"/>
  <c r="G158" i="102" s="1"/>
  <c r="F255" i="102"/>
  <c r="G255" i="102"/>
  <c r="U158" i="102" s="1"/>
  <c r="N159" i="102"/>
  <c r="O159" i="102" s="1"/>
  <c r="V158" i="102"/>
  <c r="N160" i="102"/>
  <c r="O160" i="102" s="1"/>
  <c r="V159" i="102"/>
  <c r="N161" i="102"/>
  <c r="O161" i="102"/>
  <c r="U160" i="102"/>
  <c r="V160" i="102"/>
  <c r="N162" i="102"/>
  <c r="O162" i="102" s="1"/>
  <c r="U161" i="102"/>
  <c r="V161" i="102"/>
  <c r="F162" i="102"/>
  <c r="G162" i="102" s="1"/>
  <c r="N163" i="102"/>
  <c r="O163" i="102" s="1"/>
  <c r="U162" i="102" s="1"/>
  <c r="V162" i="102"/>
  <c r="F179" i="102"/>
  <c r="G179" i="102" s="1"/>
  <c r="U163" i="102" s="1"/>
  <c r="N164" i="102"/>
  <c r="O164" i="102" s="1"/>
  <c r="V163" i="102"/>
  <c r="F164" i="102"/>
  <c r="G164" i="102" s="1"/>
  <c r="N165" i="102"/>
  <c r="O165" i="102" s="1"/>
  <c r="V164" i="102"/>
  <c r="N166" i="102"/>
  <c r="O166" i="102" s="1"/>
  <c r="U165" i="102" s="1"/>
  <c r="V165" i="102"/>
  <c r="F166" i="102"/>
  <c r="G166" i="102"/>
  <c r="F178" i="102"/>
  <c r="G178" i="102" s="1"/>
  <c r="N167" i="102"/>
  <c r="O167" i="102" s="1"/>
  <c r="U166" i="102"/>
  <c r="V166" i="102"/>
  <c r="F167" i="102"/>
  <c r="G167" i="102"/>
  <c r="U180" i="102" s="1"/>
  <c r="N168" i="102"/>
  <c r="O168" i="102" s="1"/>
  <c r="V167" i="102"/>
  <c r="F168" i="102"/>
  <c r="G168" i="102"/>
  <c r="F336" i="102"/>
  <c r="G336" i="102" s="1"/>
  <c r="U168" i="102" s="1"/>
  <c r="N169" i="102"/>
  <c r="O169" i="102"/>
  <c r="V168" i="102"/>
  <c r="F169" i="102"/>
  <c r="G169" i="102" s="1"/>
  <c r="N170" i="102"/>
  <c r="O170" i="102" s="1"/>
  <c r="U169" i="102" s="1"/>
  <c r="V169" i="102"/>
  <c r="F170" i="102"/>
  <c r="G170" i="102" s="1"/>
  <c r="F190" i="102"/>
  <c r="G190" i="102"/>
  <c r="U170" i="102" s="1"/>
  <c r="N171" i="102"/>
  <c r="O171" i="102"/>
  <c r="V170" i="102"/>
  <c r="F171" i="102"/>
  <c r="G171" i="102"/>
  <c r="U200" i="102" s="1"/>
  <c r="F173" i="102"/>
  <c r="G173" i="102" s="1"/>
  <c r="U171" i="102" s="1"/>
  <c r="N172" i="102"/>
  <c r="O172" i="102" s="1"/>
  <c r="V171" i="102"/>
  <c r="N173" i="102"/>
  <c r="O173" i="102" s="1"/>
  <c r="U172" i="102"/>
  <c r="V172" i="102"/>
  <c r="N174" i="102"/>
  <c r="O174" i="102"/>
  <c r="U173" i="102" s="1"/>
  <c r="V173" i="102"/>
  <c r="N175" i="102"/>
  <c r="O175" i="102" s="1"/>
  <c r="U174" i="102" s="1"/>
  <c r="V174" i="102"/>
  <c r="F175" i="102"/>
  <c r="G175" i="102" s="1"/>
  <c r="F335" i="102"/>
  <c r="G335" i="102" s="1"/>
  <c r="N176" i="102"/>
  <c r="O176" i="102" s="1"/>
  <c r="V175" i="102"/>
  <c r="F176" i="102"/>
  <c r="G176" i="102" s="1"/>
  <c r="N177" i="102"/>
  <c r="O177" i="102"/>
  <c r="U176" i="102"/>
  <c r="V176" i="102"/>
  <c r="F225" i="102"/>
  <c r="G225" i="102" s="1"/>
  <c r="N178" i="102"/>
  <c r="O178" i="102" s="1"/>
  <c r="U177" i="102" s="1"/>
  <c r="V177" i="102"/>
  <c r="F296" i="102"/>
  <c r="G296" i="102" s="1"/>
  <c r="N179" i="102"/>
  <c r="O179" i="102" s="1"/>
  <c r="U178" i="102" s="1"/>
  <c r="V178" i="102"/>
  <c r="F341" i="102"/>
  <c r="G341" i="102" s="1"/>
  <c r="U179" i="102" s="1"/>
  <c r="N180" i="102"/>
  <c r="O180" i="102"/>
  <c r="V179" i="102"/>
  <c r="F180" i="102"/>
  <c r="G180" i="102" s="1"/>
  <c r="N181" i="102"/>
  <c r="O181" i="102" s="1"/>
  <c r="V180" i="102"/>
  <c r="F181" i="102"/>
  <c r="G181" i="102" s="1"/>
  <c r="N182" i="102"/>
  <c r="O182" i="102" s="1"/>
  <c r="V181" i="102"/>
  <c r="F182" i="102"/>
  <c r="G182" i="102" s="1"/>
  <c r="F258" i="102"/>
  <c r="G258" i="102"/>
  <c r="N183" i="102"/>
  <c r="O183" i="102" s="1"/>
  <c r="U182" i="102" s="1"/>
  <c r="V182" i="102"/>
  <c r="F183" i="102"/>
  <c r="G183" i="102" s="1"/>
  <c r="F223" i="102"/>
  <c r="G223" i="102" s="1"/>
  <c r="N184" i="102"/>
  <c r="O184" i="102" s="1"/>
  <c r="U183" i="102" s="1"/>
  <c r="V183" i="102"/>
  <c r="F184" i="102"/>
  <c r="G184" i="102" s="1"/>
  <c r="F247" i="102"/>
  <c r="G247" i="102" s="1"/>
  <c r="N185" i="102"/>
  <c r="O185" i="102" s="1"/>
  <c r="U184" i="102" s="1"/>
  <c r="V184" i="102"/>
  <c r="F185" i="102"/>
  <c r="G185" i="102" s="1"/>
  <c r="F252" i="102"/>
  <c r="G252" i="102"/>
  <c r="N186" i="102"/>
  <c r="O186" i="102" s="1"/>
  <c r="U185" i="102"/>
  <c r="V185" i="102"/>
  <c r="F186" i="102"/>
  <c r="G186" i="102"/>
  <c r="F1152" i="102"/>
  <c r="G1152" i="102" s="1"/>
  <c r="N187" i="102"/>
  <c r="O187" i="102" s="1"/>
  <c r="U186" i="102"/>
  <c r="V186" i="102"/>
  <c r="F187" i="102"/>
  <c r="G187" i="102"/>
  <c r="F422" i="102"/>
  <c r="G422" i="102" s="1"/>
  <c r="N188" i="102"/>
  <c r="O188" i="102"/>
  <c r="V187" i="102"/>
  <c r="F311" i="102"/>
  <c r="G311" i="102" s="1"/>
  <c r="N189" i="102"/>
  <c r="O189" i="102" s="1"/>
  <c r="U188" i="102" s="1"/>
  <c r="V188" i="102"/>
  <c r="F402" i="102"/>
  <c r="G402" i="102" s="1"/>
  <c r="N190" i="102"/>
  <c r="O190" i="102" s="1"/>
  <c r="U189" i="102"/>
  <c r="V189" i="102"/>
  <c r="N191" i="102"/>
  <c r="O191" i="102" s="1"/>
  <c r="U190" i="102"/>
  <c r="V190" i="102"/>
  <c r="F310" i="102"/>
  <c r="G310" i="102"/>
  <c r="U191" i="102" s="1"/>
  <c r="N192" i="102"/>
  <c r="O192" i="102" s="1"/>
  <c r="V191" i="102"/>
  <c r="F508" i="102"/>
  <c r="G508" i="102" s="1"/>
  <c r="U192" i="102" s="1"/>
  <c r="N193" i="102"/>
  <c r="O193" i="102" s="1"/>
  <c r="V192" i="102"/>
  <c r="F193" i="102"/>
  <c r="G193" i="102"/>
  <c r="N194" i="102"/>
  <c r="O194" i="102" s="1"/>
  <c r="U193" i="102" s="1"/>
  <c r="V193" i="102"/>
  <c r="F194" i="102"/>
  <c r="G194" i="102"/>
  <c r="N195" i="102"/>
  <c r="O195" i="102" s="1"/>
  <c r="V194" i="102"/>
  <c r="F195" i="102"/>
  <c r="G195" i="102" s="1"/>
  <c r="U218" i="102" s="1"/>
  <c r="N196" i="102"/>
  <c r="O196" i="102" s="1"/>
  <c r="U195" i="102"/>
  <c r="V195" i="102"/>
  <c r="F196" i="102"/>
  <c r="G196" i="102"/>
  <c r="F682" i="102"/>
  <c r="G682" i="102" s="1"/>
  <c r="N197" i="102"/>
  <c r="O197" i="102"/>
  <c r="V196" i="102"/>
  <c r="F197" i="102"/>
  <c r="G197" i="102" s="1"/>
  <c r="N198" i="102"/>
  <c r="O198" i="102"/>
  <c r="V197" i="102"/>
  <c r="N199" i="102"/>
  <c r="O199" i="102" s="1"/>
  <c r="U198" i="102"/>
  <c r="V198" i="102"/>
  <c r="F1274" i="102"/>
  <c r="G1274" i="102" s="1"/>
  <c r="U199" i="102" s="1"/>
  <c r="N200" i="102"/>
  <c r="O200" i="102" s="1"/>
  <c r="V199" i="102"/>
  <c r="F200" i="102"/>
  <c r="G200" i="102"/>
  <c r="N201" i="102"/>
  <c r="O201" i="102" s="1"/>
  <c r="V200" i="102"/>
  <c r="F201" i="102"/>
  <c r="G201" i="102"/>
  <c r="U201" i="102" s="1"/>
  <c r="N202" i="102"/>
  <c r="O202" i="102" s="1"/>
  <c r="V201" i="102"/>
  <c r="F202" i="102"/>
  <c r="G202" i="102"/>
  <c r="F248" i="102"/>
  <c r="G248" i="102" s="1"/>
  <c r="N203" i="102"/>
  <c r="O203" i="102" s="1"/>
  <c r="U202" i="102" s="1"/>
  <c r="V202" i="102"/>
  <c r="F203" i="102"/>
  <c r="G203" i="102" s="1"/>
  <c r="F213" i="102"/>
  <c r="G213" i="102" s="1"/>
  <c r="U203" i="102" s="1"/>
  <c r="N204" i="102"/>
  <c r="O204" i="102" s="1"/>
  <c r="V203" i="102"/>
  <c r="F204" i="102"/>
  <c r="G204" i="102"/>
  <c r="F317" i="102"/>
  <c r="G317" i="102" s="1"/>
  <c r="U204" i="102" s="1"/>
  <c r="N205" i="102"/>
  <c r="O205" i="102" s="1"/>
  <c r="V204" i="102"/>
  <c r="F205" i="102"/>
  <c r="G205" i="102" s="1"/>
  <c r="N206" i="102"/>
  <c r="O206" i="102" s="1"/>
  <c r="U205" i="102"/>
  <c r="V205" i="102"/>
  <c r="F206" i="102"/>
  <c r="G206" i="102"/>
  <c r="U213" i="102" s="1"/>
  <c r="F645" i="102"/>
  <c r="G645" i="102" s="1"/>
  <c r="N207" i="102"/>
  <c r="O207" i="102"/>
  <c r="U206" i="102" s="1"/>
  <c r="V206" i="102"/>
  <c r="F207" i="102"/>
  <c r="G207" i="102" s="1"/>
  <c r="N208" i="102"/>
  <c r="O208" i="102" s="1"/>
  <c r="U207" i="102" s="1"/>
  <c r="V207" i="102"/>
  <c r="F208" i="102"/>
  <c r="G208" i="102" s="1"/>
  <c r="N209" i="102"/>
  <c r="O209" i="102"/>
  <c r="V208" i="102"/>
  <c r="N210" i="102"/>
  <c r="O210" i="102" s="1"/>
  <c r="U209" i="102" s="1"/>
  <c r="V209" i="102"/>
  <c r="F409" i="102"/>
  <c r="G409" i="102" s="1"/>
  <c r="U210" i="102" s="1"/>
  <c r="N211" i="102"/>
  <c r="O211" i="102" s="1"/>
  <c r="V210" i="102"/>
  <c r="F211" i="102"/>
  <c r="G211" i="102"/>
  <c r="N212" i="102"/>
  <c r="O212" i="102" s="1"/>
  <c r="U211" i="102" s="1"/>
  <c r="V211" i="102"/>
  <c r="F212" i="102"/>
  <c r="G212" i="102" s="1"/>
  <c r="F683" i="102"/>
  <c r="G683" i="102" s="1"/>
  <c r="U212" i="102" s="1"/>
  <c r="N213" i="102"/>
  <c r="O213" i="102"/>
  <c r="V212" i="102"/>
  <c r="N214" i="102"/>
  <c r="O214" i="102" s="1"/>
  <c r="V213" i="102"/>
  <c r="F214" i="102"/>
  <c r="G214" i="102" s="1"/>
  <c r="U224" i="102" s="1"/>
  <c r="F333" i="102"/>
  <c r="G333" i="102" s="1"/>
  <c r="N215" i="102"/>
  <c r="O215" i="102"/>
  <c r="V214" i="102"/>
  <c r="F215" i="102"/>
  <c r="G215" i="102" s="1"/>
  <c r="F505" i="102"/>
  <c r="G505" i="102"/>
  <c r="N216" i="102"/>
  <c r="O216" i="102"/>
  <c r="U215" i="102"/>
  <c r="V215" i="102"/>
  <c r="F216" i="102"/>
  <c r="G216" i="102"/>
  <c r="F499" i="102"/>
  <c r="G499" i="102" s="1"/>
  <c r="N217" i="102"/>
  <c r="O217" i="102" s="1"/>
  <c r="V216" i="102"/>
  <c r="F217" i="102"/>
  <c r="G217" i="102"/>
  <c r="F236" i="102"/>
  <c r="G236" i="102"/>
  <c r="N218" i="102"/>
  <c r="O218" i="102" s="1"/>
  <c r="V217" i="102"/>
  <c r="F218" i="102"/>
  <c r="G218" i="102"/>
  <c r="N219" i="102"/>
  <c r="O219" i="102"/>
  <c r="V218" i="102"/>
  <c r="F219" i="102"/>
  <c r="G219" i="102"/>
  <c r="F501" i="102"/>
  <c r="G501" i="102" s="1"/>
  <c r="U219" i="102" s="1"/>
  <c r="N220" i="102"/>
  <c r="O220" i="102" s="1"/>
  <c r="V219" i="102"/>
  <c r="F220" i="102"/>
  <c r="G220" i="102"/>
  <c r="F833" i="102"/>
  <c r="G833" i="102" s="1"/>
  <c r="U220" i="102" s="1"/>
  <c r="N221" i="102"/>
  <c r="O221" i="102" s="1"/>
  <c r="V220" i="102"/>
  <c r="F221" i="102"/>
  <c r="G221" i="102" s="1"/>
  <c r="F688" i="102"/>
  <c r="G688" i="102"/>
  <c r="N222" i="102"/>
  <c r="O222" i="102"/>
  <c r="U221" i="102"/>
  <c r="V221" i="102"/>
  <c r="F222" i="102"/>
  <c r="G222" i="102"/>
  <c r="F283" i="102"/>
  <c r="G283" i="102"/>
  <c r="N223" i="102"/>
  <c r="O223" i="102" s="1"/>
  <c r="V222" i="102"/>
  <c r="F345" i="102"/>
  <c r="G345" i="102"/>
  <c r="N224" i="102"/>
  <c r="O224" i="102" s="1"/>
  <c r="U223" i="102" s="1"/>
  <c r="V223" i="102"/>
  <c r="N225" i="102"/>
  <c r="O225" i="102" s="1"/>
  <c r="V224" i="102"/>
  <c r="N226" i="102"/>
  <c r="O226" i="102" s="1"/>
  <c r="U225" i="102" s="1"/>
  <c r="V225" i="102"/>
  <c r="F359" i="102"/>
  <c r="G359" i="102"/>
  <c r="N227" i="102"/>
  <c r="O227" i="102" s="1"/>
  <c r="V226" i="102"/>
  <c r="F227" i="102"/>
  <c r="G227" i="102" s="1"/>
  <c r="F374" i="102"/>
  <c r="G374" i="102"/>
  <c r="U227" i="102" s="1"/>
  <c r="N228" i="102"/>
  <c r="O228" i="102"/>
  <c r="V227" i="102"/>
  <c r="F228" i="102"/>
  <c r="G228" i="102"/>
  <c r="U229" i="102" s="1"/>
  <c r="F351" i="102"/>
  <c r="G351" i="102" s="1"/>
  <c r="U228" i="102" s="1"/>
  <c r="N229" i="102"/>
  <c r="O229" i="102" s="1"/>
  <c r="V228" i="102"/>
  <c r="F229" i="102"/>
  <c r="G229" i="102"/>
  <c r="N230" i="102"/>
  <c r="O230" i="102"/>
  <c r="V229" i="102"/>
  <c r="F230" i="102"/>
  <c r="G230" i="102" s="1"/>
  <c r="F673" i="102"/>
  <c r="G673" i="102" s="1"/>
  <c r="N231" i="102"/>
  <c r="O231" i="102" s="1"/>
  <c r="V230" i="102"/>
  <c r="F231" i="102"/>
  <c r="G231" i="102" s="1"/>
  <c r="N232" i="102"/>
  <c r="O232" i="102"/>
  <c r="U231" i="102"/>
  <c r="V231" i="102"/>
  <c r="F232" i="102"/>
  <c r="G232" i="102" s="1"/>
  <c r="N233" i="102"/>
  <c r="O233" i="102" s="1"/>
  <c r="V232" i="102"/>
  <c r="F233" i="102"/>
  <c r="G233" i="102"/>
  <c r="F667" i="102"/>
  <c r="G667" i="102" s="1"/>
  <c r="U233" i="102" s="1"/>
  <c r="N234" i="102"/>
  <c r="O234" i="102"/>
  <c r="V233" i="102"/>
  <c r="N235" i="102"/>
  <c r="O235" i="102" s="1"/>
  <c r="V234" i="102"/>
  <c r="F235" i="102"/>
  <c r="G235" i="102" s="1"/>
  <c r="F376" i="102"/>
  <c r="G376" i="102"/>
  <c r="N236" i="102"/>
  <c r="O236" i="102" s="1"/>
  <c r="V235" i="102"/>
  <c r="F1295" i="102"/>
  <c r="G1295" i="102" s="1"/>
  <c r="U236" i="102" s="1"/>
  <c r="N237" i="102"/>
  <c r="O237" i="102"/>
  <c r="V236" i="102"/>
  <c r="F237" i="102"/>
  <c r="G237" i="102"/>
  <c r="F257" i="102"/>
  <c r="G257" i="102" s="1"/>
  <c r="N238" i="102"/>
  <c r="O238" i="102" s="1"/>
  <c r="U237" i="102"/>
  <c r="V237" i="102"/>
  <c r="F238" i="102"/>
  <c r="G238" i="102"/>
  <c r="F443" i="102"/>
  <c r="G443" i="102"/>
  <c r="N239" i="102"/>
  <c r="O239" i="102"/>
  <c r="U238" i="102"/>
  <c r="V238" i="102"/>
  <c r="F239" i="102"/>
  <c r="G239" i="102" s="1"/>
  <c r="F829" i="102"/>
  <c r="G829" i="102"/>
  <c r="U239" i="102" s="1"/>
  <c r="N240" i="102"/>
  <c r="O240" i="102"/>
  <c r="V239" i="102"/>
  <c r="F240" i="102"/>
  <c r="G240" i="102" s="1"/>
  <c r="F945" i="102"/>
  <c r="G945" i="102"/>
  <c r="U240" i="102" s="1"/>
  <c r="N241" i="102"/>
  <c r="O241" i="102" s="1"/>
  <c r="V240" i="102"/>
  <c r="F241" i="102"/>
  <c r="G241" i="102" s="1"/>
  <c r="F1145" i="102"/>
  <c r="G1145" i="102"/>
  <c r="U241" i="102" s="1"/>
  <c r="N242" i="102"/>
  <c r="O242" i="102"/>
  <c r="V241" i="102"/>
  <c r="F242" i="102"/>
  <c r="G242" i="102" s="1"/>
  <c r="F338" i="102"/>
  <c r="G338" i="102" s="1"/>
  <c r="N243" i="102"/>
  <c r="O243" i="102"/>
  <c r="U242" i="102"/>
  <c r="V242" i="102"/>
  <c r="F334" i="102"/>
  <c r="G334" i="102" s="1"/>
  <c r="N244" i="102"/>
  <c r="O244" i="102" s="1"/>
  <c r="V243" i="102"/>
  <c r="F244" i="102"/>
  <c r="G244" i="102" s="1"/>
  <c r="F281" i="102"/>
  <c r="G281" i="102"/>
  <c r="N245" i="102"/>
  <c r="O245" i="102" s="1"/>
  <c r="U244" i="102" s="1"/>
  <c r="V244" i="102"/>
  <c r="F245" i="102"/>
  <c r="G245" i="102" s="1"/>
  <c r="F329" i="102"/>
  <c r="G329" i="102" s="1"/>
  <c r="U245" i="102" s="1"/>
  <c r="N246" i="102"/>
  <c r="O246" i="102" s="1"/>
  <c r="V245" i="102"/>
  <c r="F246" i="102"/>
  <c r="G246" i="102" s="1"/>
  <c r="F403" i="102"/>
  <c r="G403" i="102" s="1"/>
  <c r="U246" i="102" s="1"/>
  <c r="N247" i="102"/>
  <c r="O247" i="102"/>
  <c r="V246" i="102"/>
  <c r="N248" i="102"/>
  <c r="O248" i="102" s="1"/>
  <c r="V247" i="102"/>
  <c r="N249" i="102"/>
  <c r="O249" i="102" s="1"/>
  <c r="U248" i="102" s="1"/>
  <c r="V248" i="102"/>
  <c r="F421" i="102"/>
  <c r="G421" i="102"/>
  <c r="N250" i="102"/>
  <c r="O250" i="102" s="1"/>
  <c r="U249" i="102"/>
  <c r="V249" i="102"/>
  <c r="F250" i="102"/>
  <c r="G250" i="102" s="1"/>
  <c r="F294" i="102"/>
  <c r="G294" i="102"/>
  <c r="U250" i="102" s="1"/>
  <c r="N251" i="102"/>
  <c r="O251" i="102" s="1"/>
  <c r="V250" i="102"/>
  <c r="N252" i="102"/>
  <c r="O252" i="102" s="1"/>
  <c r="U251" i="102" s="1"/>
  <c r="V251" i="102"/>
  <c r="F369" i="102"/>
  <c r="G369" i="102" s="1"/>
  <c r="N253" i="102"/>
  <c r="O253" i="102"/>
  <c r="U252" i="102"/>
  <c r="V252" i="102"/>
  <c r="F253" i="102"/>
  <c r="G253" i="102"/>
  <c r="F256" i="102"/>
  <c r="G256" i="102" s="1"/>
  <c r="N254" i="102"/>
  <c r="O254" i="102" s="1"/>
  <c r="U253" i="102"/>
  <c r="V253" i="102"/>
  <c r="N255" i="102"/>
  <c r="O255" i="102" s="1"/>
  <c r="U254" i="102" s="1"/>
  <c r="V254" i="102"/>
  <c r="F668" i="102"/>
  <c r="G668" i="102" s="1"/>
  <c r="U255" i="102" s="1"/>
  <c r="N256" i="102"/>
  <c r="O256" i="102" s="1"/>
  <c r="V255" i="102"/>
  <c r="F913" i="102"/>
  <c r="G913" i="102"/>
  <c r="U256" i="102" s="1"/>
  <c r="N257" i="102"/>
  <c r="O257" i="102" s="1"/>
  <c r="V256" i="102"/>
  <c r="F300" i="102"/>
  <c r="G300" i="102" s="1"/>
  <c r="U257" i="102" s="1"/>
  <c r="N258" i="102"/>
  <c r="O258" i="102" s="1"/>
  <c r="V257" i="102"/>
  <c r="N259" i="102"/>
  <c r="O259" i="102" s="1"/>
  <c r="U258" i="102"/>
  <c r="V258" i="102"/>
  <c r="F259" i="102"/>
  <c r="G259" i="102" s="1"/>
  <c r="F407" i="102"/>
  <c r="G407" i="102"/>
  <c r="N260" i="102"/>
  <c r="O260" i="102" s="1"/>
  <c r="U259" i="102"/>
  <c r="V259" i="102"/>
  <c r="F260" i="102"/>
  <c r="G260" i="102"/>
  <c r="F482" i="102"/>
  <c r="G482" i="102"/>
  <c r="N261" i="102"/>
  <c r="O261" i="102" s="1"/>
  <c r="V260" i="102"/>
  <c r="F261" i="102"/>
  <c r="G261" i="102" s="1"/>
  <c r="N262" i="102"/>
  <c r="O262" i="102" s="1"/>
  <c r="U261" i="102" s="1"/>
  <c r="V261" i="102"/>
  <c r="F262" i="102"/>
  <c r="G262" i="102" s="1"/>
  <c r="N263" i="102"/>
  <c r="O263" i="102" s="1"/>
  <c r="U262" i="102" s="1"/>
  <c r="V262" i="102"/>
  <c r="F263" i="102"/>
  <c r="G263" i="102" s="1"/>
  <c r="F1240" i="102"/>
  <c r="G1240" i="102" s="1"/>
  <c r="U263" i="102" s="1"/>
  <c r="N264" i="102"/>
  <c r="O264" i="102"/>
  <c r="V263" i="102"/>
  <c r="F264" i="102"/>
  <c r="G264" i="102"/>
  <c r="F442" i="102"/>
  <c r="G442" i="102" s="1"/>
  <c r="U264" i="102" s="1"/>
  <c r="N265" i="102"/>
  <c r="O265" i="102" s="1"/>
  <c r="V264" i="102"/>
  <c r="F265" i="102"/>
  <c r="G265" i="102" s="1"/>
  <c r="F446" i="102"/>
  <c r="G446" i="102" s="1"/>
  <c r="U265" i="102" s="1"/>
  <c r="N266" i="102"/>
  <c r="O266" i="102" s="1"/>
  <c r="V265" i="102"/>
  <c r="F266" i="102"/>
  <c r="G266" i="102" s="1"/>
  <c r="N267" i="102"/>
  <c r="O267" i="102"/>
  <c r="U266" i="102"/>
  <c r="V266" i="102"/>
  <c r="F267" i="102"/>
  <c r="G267" i="102"/>
  <c r="F429" i="102"/>
  <c r="G429" i="102"/>
  <c r="N268" i="102"/>
  <c r="O268" i="102"/>
  <c r="U267" i="102"/>
  <c r="V267" i="102"/>
  <c r="F268" i="102"/>
  <c r="G268" i="102"/>
  <c r="F331" i="102"/>
  <c r="G331" i="102"/>
  <c r="N269" i="102"/>
  <c r="O269" i="102"/>
  <c r="V268" i="102"/>
  <c r="F269" i="102"/>
  <c r="G269" i="102" s="1"/>
  <c r="F413" i="102"/>
  <c r="G413" i="102" s="1"/>
  <c r="U269" i="102" s="1"/>
  <c r="N270" i="102"/>
  <c r="O270" i="102" s="1"/>
  <c r="V269" i="102"/>
  <c r="F340" i="102"/>
  <c r="G340" i="102" s="1"/>
  <c r="U270" i="102" s="1"/>
  <c r="N271" i="102"/>
  <c r="O271" i="102" s="1"/>
  <c r="V270" i="102"/>
  <c r="F271" i="102"/>
  <c r="G271" i="102" s="1"/>
  <c r="F354" i="102"/>
  <c r="G354" i="102" s="1"/>
  <c r="N272" i="102"/>
  <c r="O272" i="102"/>
  <c r="U271" i="102"/>
  <c r="V271" i="102"/>
  <c r="F272" i="102"/>
  <c r="G272" i="102"/>
  <c r="F729" i="102"/>
  <c r="G729" i="102"/>
  <c r="U272" i="102" s="1"/>
  <c r="N273" i="102"/>
  <c r="O273" i="102" s="1"/>
  <c r="V272" i="102"/>
  <c r="F273" i="102"/>
  <c r="G273" i="102" s="1"/>
  <c r="F590" i="102"/>
  <c r="G590" i="102"/>
  <c r="U273" i="102" s="1"/>
  <c r="N274" i="102"/>
  <c r="O274" i="102" s="1"/>
  <c r="V273" i="102"/>
  <c r="F274" i="102"/>
  <c r="G274" i="102" s="1"/>
  <c r="F412" i="102"/>
  <c r="G412" i="102" s="1"/>
  <c r="U274" i="102" s="1"/>
  <c r="N275" i="102"/>
  <c r="O275" i="102" s="1"/>
  <c r="V274" i="102"/>
  <c r="F275" i="102"/>
  <c r="G275" i="102" s="1"/>
  <c r="F297" i="102"/>
  <c r="G297" i="102"/>
  <c r="U275" i="102" s="1"/>
  <c r="N276" i="102"/>
  <c r="O276" i="102" s="1"/>
  <c r="V275" i="102"/>
  <c r="F276" i="102"/>
  <c r="G276" i="102"/>
  <c r="F285" i="102"/>
  <c r="G285" i="102" s="1"/>
  <c r="N277" i="102"/>
  <c r="O277" i="102" s="1"/>
  <c r="U276" i="102" s="1"/>
  <c r="V276" i="102"/>
  <c r="F277" i="102"/>
  <c r="G277" i="102" s="1"/>
  <c r="F445" i="102"/>
  <c r="G445" i="102"/>
  <c r="N278" i="102"/>
  <c r="O278" i="102"/>
  <c r="U277" i="102" s="1"/>
  <c r="V277" i="102"/>
  <c r="F278" i="102"/>
  <c r="G278" i="102"/>
  <c r="F616" i="102"/>
  <c r="G616" i="102"/>
  <c r="U278" i="102" s="1"/>
  <c r="N279" i="102"/>
  <c r="O279" i="102" s="1"/>
  <c r="V278" i="102"/>
  <c r="F279" i="102"/>
  <c r="G279" i="102"/>
  <c r="F318" i="102"/>
  <c r="G318" i="102" s="1"/>
  <c r="U279" i="102" s="1"/>
  <c r="N280" i="102"/>
  <c r="O280" i="102" s="1"/>
  <c r="V279" i="102"/>
  <c r="F280" i="102"/>
  <c r="G280" i="102" s="1"/>
  <c r="F529" i="102"/>
  <c r="G529" i="102" s="1"/>
  <c r="U280" i="102" s="1"/>
  <c r="N281" i="102"/>
  <c r="O281" i="102"/>
  <c r="V280" i="102"/>
  <c r="F750" i="102"/>
  <c r="G750" i="102" s="1"/>
  <c r="U281" i="102" s="1"/>
  <c r="N282" i="102"/>
  <c r="O282" i="102"/>
  <c r="V281" i="102"/>
  <c r="F462" i="102"/>
  <c r="G462" i="102"/>
  <c r="N283" i="102"/>
  <c r="O283" i="102"/>
  <c r="U282" i="102"/>
  <c r="V282" i="102"/>
  <c r="F356" i="102"/>
  <c r="G356" i="102" s="1"/>
  <c r="N284" i="102"/>
  <c r="O284" i="102"/>
  <c r="U283" i="102"/>
  <c r="V283" i="102"/>
  <c r="F284" i="102"/>
  <c r="G284" i="102" s="1"/>
  <c r="F337" i="102"/>
  <c r="G337" i="102"/>
  <c r="U284" i="102" s="1"/>
  <c r="N285" i="102"/>
  <c r="O285" i="102"/>
  <c r="V284" i="102"/>
  <c r="F843" i="102"/>
  <c r="G843" i="102"/>
  <c r="N286" i="102"/>
  <c r="O286" i="102" s="1"/>
  <c r="V285" i="102"/>
  <c r="F286" i="102"/>
  <c r="G286" i="102" s="1"/>
  <c r="F344" i="102"/>
  <c r="G344" i="102" s="1"/>
  <c r="U286" i="102" s="1"/>
  <c r="N287" i="102"/>
  <c r="O287" i="102"/>
  <c r="V286" i="102"/>
  <c r="F287" i="102"/>
  <c r="G287" i="102" s="1"/>
  <c r="F343" i="102"/>
  <c r="G343" i="102" s="1"/>
  <c r="N288" i="102"/>
  <c r="O288" i="102" s="1"/>
  <c r="V287" i="102"/>
  <c r="F288" i="102"/>
  <c r="G288" i="102"/>
  <c r="N289" i="102"/>
  <c r="O289" i="102" s="1"/>
  <c r="V288" i="102"/>
  <c r="F289" i="102"/>
  <c r="G289" i="102" s="1"/>
  <c r="F375" i="102"/>
  <c r="G375" i="102"/>
  <c r="N290" i="102"/>
  <c r="O290" i="102"/>
  <c r="V289" i="102"/>
  <c r="F642" i="102"/>
  <c r="G642" i="102" s="1"/>
  <c r="N291" i="102"/>
  <c r="O291" i="102" s="1"/>
  <c r="U290" i="102"/>
  <c r="V290" i="102"/>
  <c r="F291" i="102"/>
  <c r="G291" i="102" s="1"/>
  <c r="U317" i="102" s="1"/>
  <c r="N292" i="102"/>
  <c r="O292" i="102" s="1"/>
  <c r="U291" i="102"/>
  <c r="V291" i="102"/>
  <c r="F292" i="102"/>
  <c r="G292" i="102" s="1"/>
  <c r="F530" i="102"/>
  <c r="G530" i="102" s="1"/>
  <c r="N293" i="102"/>
  <c r="O293" i="102"/>
  <c r="U292" i="102" s="1"/>
  <c r="V292" i="102"/>
  <c r="F293" i="102"/>
  <c r="G293" i="102" s="1"/>
  <c r="F844" i="102"/>
  <c r="G844" i="102"/>
  <c r="U293" i="102" s="1"/>
  <c r="N294" i="102"/>
  <c r="O294" i="102"/>
  <c r="V293" i="102"/>
  <c r="F773" i="102"/>
  <c r="G773" i="102"/>
  <c r="N295" i="102"/>
  <c r="O295" i="102"/>
  <c r="U294" i="102"/>
  <c r="V294" i="102"/>
  <c r="F295" i="102"/>
  <c r="G295" i="102"/>
  <c r="F607" i="102"/>
  <c r="G607" i="102"/>
  <c r="U295" i="102" s="1"/>
  <c r="N296" i="102"/>
  <c r="O296" i="102" s="1"/>
  <c r="V295" i="102"/>
  <c r="F975" i="102"/>
  <c r="G975" i="102"/>
  <c r="N297" i="102"/>
  <c r="O297" i="102"/>
  <c r="U296" i="102"/>
  <c r="V296" i="102"/>
  <c r="F1070" i="102"/>
  <c r="G1070" i="102"/>
  <c r="N298" i="102"/>
  <c r="O298" i="102" s="1"/>
  <c r="U297" i="102"/>
  <c r="V297" i="102"/>
  <c r="F298" i="102"/>
  <c r="G298" i="102"/>
  <c r="N299" i="102"/>
  <c r="O299" i="102" s="1"/>
  <c r="U298" i="102" s="1"/>
  <c r="V298" i="102"/>
  <c r="F299" i="102"/>
  <c r="G299" i="102"/>
  <c r="N300" i="102"/>
  <c r="O300" i="102" s="1"/>
  <c r="U299" i="102" s="1"/>
  <c r="V299" i="102"/>
  <c r="F922" i="102"/>
  <c r="G922" i="102" s="1"/>
  <c r="N301" i="102"/>
  <c r="O301" i="102" s="1"/>
  <c r="U300" i="102" s="1"/>
  <c r="V300" i="102"/>
  <c r="F301" i="102"/>
  <c r="G301" i="102" s="1"/>
  <c r="F938" i="102"/>
  <c r="G938" i="102" s="1"/>
  <c r="U301" i="102" s="1"/>
  <c r="N302" i="102"/>
  <c r="O302" i="102"/>
  <c r="V301" i="102"/>
  <c r="F302" i="102"/>
  <c r="G302" i="102"/>
  <c r="N303" i="102"/>
  <c r="O303" i="102" s="1"/>
  <c r="U302" i="102" s="1"/>
  <c r="V302" i="102"/>
  <c r="F303" i="102"/>
  <c r="G303" i="102" s="1"/>
  <c r="F1197" i="102"/>
  <c r="G1197" i="102" s="1"/>
  <c r="U303" i="102" s="1"/>
  <c r="N304" i="102"/>
  <c r="O304" i="102"/>
  <c r="V303" i="102"/>
  <c r="F304" i="102"/>
  <c r="G304" i="102" s="1"/>
  <c r="N305" i="102"/>
  <c r="O305" i="102" s="1"/>
  <c r="U304" i="102"/>
  <c r="V304" i="102"/>
  <c r="F305" i="102"/>
  <c r="G305" i="102"/>
  <c r="F372" i="102"/>
  <c r="G372" i="102"/>
  <c r="N306" i="102"/>
  <c r="O306" i="102" s="1"/>
  <c r="U305" i="102" s="1"/>
  <c r="V305" i="102"/>
  <c r="F306" i="102"/>
  <c r="G306" i="102"/>
  <c r="F725" i="102"/>
  <c r="G725" i="102" s="1"/>
  <c r="N307" i="102"/>
  <c r="O307" i="102"/>
  <c r="U306" i="102"/>
  <c r="V306" i="102"/>
  <c r="F307" i="102"/>
  <c r="G307" i="102" s="1"/>
  <c r="N308" i="102"/>
  <c r="O308" i="102"/>
  <c r="U307" i="102" s="1"/>
  <c r="V307" i="102"/>
  <c r="F308" i="102"/>
  <c r="G308" i="102" s="1"/>
  <c r="F981" i="102"/>
  <c r="G981" i="102" s="1"/>
  <c r="U308" i="102" s="1"/>
  <c r="N309" i="102"/>
  <c r="O309" i="102"/>
  <c r="V308" i="102"/>
  <c r="F309" i="102"/>
  <c r="G309" i="102" s="1"/>
  <c r="F1201" i="102"/>
  <c r="G1201" i="102"/>
  <c r="N310" i="102"/>
  <c r="O310" i="102" s="1"/>
  <c r="U309" i="102"/>
  <c r="V309" i="102"/>
  <c r="N311" i="102"/>
  <c r="O311" i="102"/>
  <c r="U310" i="102" s="1"/>
  <c r="V310" i="102"/>
  <c r="F736" i="102"/>
  <c r="G736" i="102" s="1"/>
  <c r="N312" i="102"/>
  <c r="O312" i="102"/>
  <c r="V311" i="102"/>
  <c r="F312" i="102"/>
  <c r="G312" i="102" s="1"/>
  <c r="U601" i="102" s="1"/>
  <c r="N313" i="102"/>
  <c r="O313" i="102"/>
  <c r="U312" i="102"/>
  <c r="V312" i="102"/>
  <c r="F313" i="102"/>
  <c r="G313" i="102" s="1"/>
  <c r="N314" i="102"/>
  <c r="O314" i="102"/>
  <c r="U313" i="102"/>
  <c r="V313" i="102"/>
  <c r="F314" i="102"/>
  <c r="G314" i="102"/>
  <c r="F919" i="102"/>
  <c r="G919" i="102"/>
  <c r="U314" i="102" s="1"/>
  <c r="N315" i="102"/>
  <c r="O315" i="102"/>
  <c r="V314" i="102"/>
  <c r="F323" i="102"/>
  <c r="G323" i="102"/>
  <c r="U315" i="102" s="1"/>
  <c r="N316" i="102"/>
  <c r="O316" i="102" s="1"/>
  <c r="V315" i="102"/>
  <c r="F316" i="102"/>
  <c r="G316" i="102" s="1"/>
  <c r="F410" i="102"/>
  <c r="G410" i="102" s="1"/>
  <c r="U316" i="102" s="1"/>
  <c r="N317" i="102"/>
  <c r="O317" i="102"/>
  <c r="V316" i="102"/>
  <c r="N318" i="102"/>
  <c r="O318" i="102" s="1"/>
  <c r="V317" i="102"/>
  <c r="N319" i="102"/>
  <c r="O319" i="102" s="1"/>
  <c r="U318" i="102" s="1"/>
  <c r="V318" i="102"/>
  <c r="F319" i="102"/>
  <c r="G319" i="102"/>
  <c r="F428" i="102"/>
  <c r="G428" i="102" s="1"/>
  <c r="U319" i="102" s="1"/>
  <c r="N320" i="102"/>
  <c r="O320" i="102" s="1"/>
  <c r="V319" i="102"/>
  <c r="F320" i="102"/>
  <c r="G320" i="102" s="1"/>
  <c r="F670" i="102"/>
  <c r="G670" i="102" s="1"/>
  <c r="U320" i="102" s="1"/>
  <c r="N321" i="102"/>
  <c r="O321" i="102" s="1"/>
  <c r="V320" i="102"/>
  <c r="F321" i="102"/>
  <c r="G321" i="102" s="1"/>
  <c r="F1066" i="102"/>
  <c r="G1066" i="102"/>
  <c r="N322" i="102"/>
  <c r="O322" i="102" s="1"/>
  <c r="U321" i="102"/>
  <c r="V321" i="102"/>
  <c r="F322" i="102"/>
  <c r="G322" i="102"/>
  <c r="N323" i="102"/>
  <c r="O323" i="102"/>
  <c r="U322" i="102"/>
  <c r="V322" i="102"/>
  <c r="F638" i="102"/>
  <c r="G638" i="102"/>
  <c r="N324" i="102"/>
  <c r="O324" i="102" s="1"/>
  <c r="U323" i="102"/>
  <c r="V323" i="102"/>
  <c r="F324" i="102"/>
  <c r="G324" i="102"/>
  <c r="F430" i="102"/>
  <c r="G430" i="102"/>
  <c r="N325" i="102"/>
  <c r="O325" i="102" s="1"/>
  <c r="V324" i="102"/>
  <c r="F325" i="102"/>
  <c r="G325" i="102" s="1"/>
  <c r="N326" i="102"/>
  <c r="O326" i="102" s="1"/>
  <c r="U325" i="102" s="1"/>
  <c r="V325" i="102"/>
  <c r="F326" i="102"/>
  <c r="G326" i="102"/>
  <c r="F834" i="102"/>
  <c r="G834" i="102" s="1"/>
  <c r="N327" i="102"/>
  <c r="O327" i="102" s="1"/>
  <c r="V326" i="102"/>
  <c r="F327" i="102"/>
  <c r="G327" i="102"/>
  <c r="F1204" i="102"/>
  <c r="G1204" i="102"/>
  <c r="N328" i="102"/>
  <c r="O328" i="102"/>
  <c r="V327" i="102"/>
  <c r="F328" i="102"/>
  <c r="G328" i="102" s="1"/>
  <c r="F679" i="102"/>
  <c r="G679" i="102"/>
  <c r="N329" i="102"/>
  <c r="O329" i="102" s="1"/>
  <c r="U328" i="102" s="1"/>
  <c r="V328" i="102"/>
  <c r="N330" i="102"/>
  <c r="O330" i="102"/>
  <c r="U329" i="102"/>
  <c r="V329" i="102"/>
  <c r="F330" i="102"/>
  <c r="G330" i="102" s="1"/>
  <c r="F597" i="102"/>
  <c r="G597" i="102"/>
  <c r="N331" i="102"/>
  <c r="O331" i="102"/>
  <c r="U330" i="102" s="1"/>
  <c r="V330" i="102"/>
  <c r="N332" i="102"/>
  <c r="O332" i="102"/>
  <c r="U331" i="102" s="1"/>
  <c r="V331" i="102"/>
  <c r="F349" i="102"/>
  <c r="G349" i="102" s="1"/>
  <c r="U332" i="102" s="1"/>
  <c r="N333" i="102"/>
  <c r="O333" i="102"/>
  <c r="V332" i="102"/>
  <c r="N334" i="102"/>
  <c r="O334" i="102" s="1"/>
  <c r="V333" i="102"/>
  <c r="F454" i="102"/>
  <c r="G454" i="102" s="1"/>
  <c r="N335" i="102"/>
  <c r="O335" i="102" s="1"/>
  <c r="V334" i="102"/>
  <c r="N336" i="102"/>
  <c r="O336" i="102"/>
  <c r="U335" i="102"/>
  <c r="V335" i="102"/>
  <c r="N337" i="102"/>
  <c r="O337" i="102" s="1"/>
  <c r="U336" i="102"/>
  <c r="V336" i="102"/>
  <c r="N338" i="102"/>
  <c r="O338" i="102" s="1"/>
  <c r="U337" i="102" s="1"/>
  <c r="V337" i="102"/>
  <c r="F460" i="102"/>
  <c r="G460" i="102"/>
  <c r="U338" i="102" s="1"/>
  <c r="N339" i="102"/>
  <c r="O339" i="102"/>
  <c r="V338" i="102"/>
  <c r="F339" i="102"/>
  <c r="G339" i="102" s="1"/>
  <c r="F552" i="102"/>
  <c r="G552" i="102"/>
  <c r="U339" i="102" s="1"/>
  <c r="N340" i="102"/>
  <c r="O340" i="102" s="1"/>
  <c r="V339" i="102"/>
  <c r="F554" i="102"/>
  <c r="G554" i="102" s="1"/>
  <c r="U340" i="102" s="1"/>
  <c r="N341" i="102"/>
  <c r="O341" i="102" s="1"/>
  <c r="V340" i="102"/>
  <c r="F640" i="102"/>
  <c r="G640" i="102" s="1"/>
  <c r="U341" i="102" s="1"/>
  <c r="N342" i="102"/>
  <c r="O342" i="102" s="1"/>
  <c r="V341" i="102"/>
  <c r="F647" i="102"/>
  <c r="G647" i="102" s="1"/>
  <c r="U342" i="102" s="1"/>
  <c r="N343" i="102"/>
  <c r="O343" i="102"/>
  <c r="V342" i="102"/>
  <c r="F632" i="102"/>
  <c r="G632" i="102" s="1"/>
  <c r="N344" i="102"/>
  <c r="O344" i="102" s="1"/>
  <c r="V343" i="102"/>
  <c r="F487" i="102"/>
  <c r="G487" i="102"/>
  <c r="N345" i="102"/>
  <c r="O345" i="102" s="1"/>
  <c r="V344" i="102"/>
  <c r="N346" i="102"/>
  <c r="O346" i="102"/>
  <c r="U345" i="102" s="1"/>
  <c r="V345" i="102"/>
  <c r="F346" i="102"/>
  <c r="G346" i="102"/>
  <c r="F1239" i="102"/>
  <c r="G1239" i="102" s="1"/>
  <c r="N347" i="102"/>
  <c r="O347" i="102"/>
  <c r="V346" i="102"/>
  <c r="F347" i="102"/>
  <c r="G347" i="102" s="1"/>
  <c r="U368" i="102" s="1"/>
  <c r="F1285" i="102"/>
  <c r="G1285" i="102" s="1"/>
  <c r="N348" i="102"/>
  <c r="O348" i="102"/>
  <c r="V347" i="102"/>
  <c r="F348" i="102"/>
  <c r="G348" i="102" s="1"/>
  <c r="U361" i="102" s="1"/>
  <c r="F622" i="102"/>
  <c r="G622" i="102" s="1"/>
  <c r="N349" i="102"/>
  <c r="O349" i="102"/>
  <c r="U348" i="102" s="1"/>
  <c r="V348" i="102"/>
  <c r="N350" i="102"/>
  <c r="O350" i="102" s="1"/>
  <c r="U349" i="102" s="1"/>
  <c r="V349" i="102"/>
  <c r="F350" i="102"/>
  <c r="G350" i="102"/>
  <c r="N351" i="102"/>
  <c r="O351" i="102" s="1"/>
  <c r="V350" i="102"/>
  <c r="N352" i="102"/>
  <c r="O352" i="102"/>
  <c r="U351" i="102" s="1"/>
  <c r="V351" i="102"/>
  <c r="F352" i="102"/>
  <c r="G352" i="102"/>
  <c r="F396" i="102"/>
  <c r="G396" i="102"/>
  <c r="N353" i="102"/>
  <c r="O353" i="102" s="1"/>
  <c r="U352" i="102"/>
  <c r="V352" i="102"/>
  <c r="F353" i="102"/>
  <c r="G353" i="102"/>
  <c r="F485" i="102"/>
  <c r="G485" i="102" s="1"/>
  <c r="U353" i="102" s="1"/>
  <c r="N354" i="102"/>
  <c r="O354" i="102" s="1"/>
  <c r="V353" i="102"/>
  <c r="F1162" i="102"/>
  <c r="G1162" i="102" s="1"/>
  <c r="N355" i="102"/>
  <c r="O355" i="102" s="1"/>
  <c r="V354" i="102"/>
  <c r="F355" i="102"/>
  <c r="G355" i="102" s="1"/>
  <c r="F813" i="102"/>
  <c r="G813" i="102" s="1"/>
  <c r="N356" i="102"/>
  <c r="O356" i="102"/>
  <c r="U355" i="102"/>
  <c r="V355" i="102"/>
  <c r="F1124" i="102"/>
  <c r="G1124" i="102" s="1"/>
  <c r="N357" i="102"/>
  <c r="O357" i="102"/>
  <c r="U356" i="102"/>
  <c r="V356" i="102"/>
  <c r="F357" i="102"/>
  <c r="G357" i="102" s="1"/>
  <c r="F510" i="102"/>
  <c r="G510" i="102"/>
  <c r="U357" i="102" s="1"/>
  <c r="N358" i="102"/>
  <c r="O358" i="102" s="1"/>
  <c r="V357" i="102"/>
  <c r="F358" i="102"/>
  <c r="G358" i="102" s="1"/>
  <c r="F484" i="102"/>
  <c r="G484" i="102"/>
  <c r="N359" i="102"/>
  <c r="O359" i="102"/>
  <c r="V358" i="102"/>
  <c r="F519" i="102"/>
  <c r="G519" i="102" s="1"/>
  <c r="N360" i="102"/>
  <c r="O360" i="102"/>
  <c r="U359" i="102" s="1"/>
  <c r="V359" i="102"/>
  <c r="F360" i="102"/>
  <c r="G360" i="102"/>
  <c r="F809" i="102"/>
  <c r="G809" i="102"/>
  <c r="U360" i="102" s="1"/>
  <c r="N361" i="102"/>
  <c r="O361" i="102" s="1"/>
  <c r="V360" i="102"/>
  <c r="F361" i="102"/>
  <c r="G361" i="102" s="1"/>
  <c r="N362" i="102"/>
  <c r="O362" i="102"/>
  <c r="V361" i="102"/>
  <c r="F362" i="102"/>
  <c r="G362" i="102" s="1"/>
  <c r="N363" i="102"/>
  <c r="O363" i="102" s="1"/>
  <c r="U362" i="102" s="1"/>
  <c r="V362" i="102"/>
  <c r="F363" i="102"/>
  <c r="G363" i="102" s="1"/>
  <c r="U616" i="102" s="1"/>
  <c r="F1039" i="102"/>
  <c r="G1039" i="102" s="1"/>
  <c r="U363" i="102" s="1"/>
  <c r="N364" i="102"/>
  <c r="O364" i="102"/>
  <c r="V363" i="102"/>
  <c r="F713" i="102"/>
  <c r="G713" i="102" s="1"/>
  <c r="U364" i="102" s="1"/>
  <c r="N365" i="102"/>
  <c r="O365" i="102"/>
  <c r="V364" i="102"/>
  <c r="F365" i="102"/>
  <c r="G365" i="102" s="1"/>
  <c r="U617" i="102" s="1"/>
  <c r="N366" i="102"/>
  <c r="O366" i="102"/>
  <c r="U365" i="102"/>
  <c r="V365" i="102"/>
  <c r="F366" i="102"/>
  <c r="G366" i="102" s="1"/>
  <c r="F630" i="102"/>
  <c r="G630" i="102"/>
  <c r="N367" i="102"/>
  <c r="O367" i="102" s="1"/>
  <c r="U366" i="102"/>
  <c r="V366" i="102"/>
  <c r="F367" i="102"/>
  <c r="G367" i="102"/>
  <c r="F483" i="102"/>
  <c r="G483" i="102"/>
  <c r="N368" i="102"/>
  <c r="O368" i="102" s="1"/>
  <c r="V367" i="102"/>
  <c r="F368" i="102"/>
  <c r="G368" i="102" s="1"/>
  <c r="N369" i="102"/>
  <c r="O369" i="102" s="1"/>
  <c r="V368" i="102"/>
  <c r="N370" i="102"/>
  <c r="O370" i="102" s="1"/>
  <c r="U369" i="102" s="1"/>
  <c r="V369" i="102"/>
  <c r="F541" i="102"/>
  <c r="G541" i="102"/>
  <c r="N371" i="102"/>
  <c r="O371" i="102"/>
  <c r="V370" i="102"/>
  <c r="F371" i="102"/>
  <c r="G371" i="102"/>
  <c r="F518" i="102"/>
  <c r="G518" i="102" s="1"/>
  <c r="U371" i="102" s="1"/>
  <c r="N372" i="102"/>
  <c r="O372" i="102" s="1"/>
  <c r="V371" i="102"/>
  <c r="F599" i="102"/>
  <c r="G599" i="102"/>
  <c r="N373" i="102"/>
  <c r="O373" i="102" s="1"/>
  <c r="V372" i="102"/>
  <c r="F373" i="102"/>
  <c r="G373" i="102" s="1"/>
  <c r="F758" i="102"/>
  <c r="G758" i="102" s="1"/>
  <c r="U373" i="102" s="1"/>
  <c r="N374" i="102"/>
  <c r="O374" i="102"/>
  <c r="V373" i="102"/>
  <c r="N375" i="102"/>
  <c r="O375" i="102"/>
  <c r="V374" i="102"/>
  <c r="N376" i="102"/>
  <c r="O376" i="102" s="1"/>
  <c r="U375" i="102" s="1"/>
  <c r="V375" i="102"/>
  <c r="F1119" i="102"/>
  <c r="G1119" i="102"/>
  <c r="N377" i="102"/>
  <c r="O377" i="102"/>
  <c r="V376" i="102"/>
  <c r="F377" i="102"/>
  <c r="G377" i="102"/>
  <c r="N378" i="102"/>
  <c r="O378" i="102" s="1"/>
  <c r="U377" i="102" s="1"/>
  <c r="V377" i="102"/>
  <c r="F378" i="102"/>
  <c r="G378" i="102"/>
  <c r="N379" i="102"/>
  <c r="O379" i="102" s="1"/>
  <c r="U378" i="102" s="1"/>
  <c r="V378" i="102"/>
  <c r="F379" i="102"/>
  <c r="G379" i="102"/>
  <c r="F1107" i="102"/>
  <c r="G1107" i="102" s="1"/>
  <c r="N380" i="102"/>
  <c r="O380" i="102" s="1"/>
  <c r="V379" i="102"/>
  <c r="F380" i="102"/>
  <c r="G380" i="102"/>
  <c r="F1111" i="102"/>
  <c r="G1111" i="102"/>
  <c r="U380" i="102" s="1"/>
  <c r="N381" i="102"/>
  <c r="O381" i="102"/>
  <c r="V380" i="102"/>
  <c r="F381" i="102"/>
  <c r="G381" i="102" s="1"/>
  <c r="F847" i="102"/>
  <c r="G847" i="102"/>
  <c r="N382" i="102"/>
  <c r="O382" i="102"/>
  <c r="U381" i="102"/>
  <c r="V381" i="102"/>
  <c r="F382" i="102"/>
  <c r="G382" i="102"/>
  <c r="F740" i="102"/>
  <c r="G740" i="102"/>
  <c r="N383" i="102"/>
  <c r="O383" i="102" s="1"/>
  <c r="V382" i="102"/>
  <c r="F383" i="102"/>
  <c r="G383" i="102"/>
  <c r="F1259" i="102"/>
  <c r="G1259" i="102"/>
  <c r="N384" i="102"/>
  <c r="O384" i="102"/>
  <c r="U383" i="102"/>
  <c r="V383" i="102"/>
  <c r="F384" i="102"/>
  <c r="G384" i="102" s="1"/>
  <c r="F816" i="102"/>
  <c r="G816" i="102"/>
  <c r="U384" i="102" s="1"/>
  <c r="N385" i="102"/>
  <c r="O385" i="102" s="1"/>
  <c r="V384" i="102"/>
  <c r="F385" i="102"/>
  <c r="G385" i="102"/>
  <c r="N386" i="102"/>
  <c r="O386" i="102" s="1"/>
  <c r="U385" i="102" s="1"/>
  <c r="V385" i="102"/>
  <c r="F386" i="102"/>
  <c r="G386" i="102"/>
  <c r="N387" i="102"/>
  <c r="O387" i="102" s="1"/>
  <c r="U386" i="102"/>
  <c r="V386" i="102"/>
  <c r="F387" i="102"/>
  <c r="G387" i="102"/>
  <c r="F680" i="102"/>
  <c r="G680" i="102" s="1"/>
  <c r="U387" i="102" s="1"/>
  <c r="N388" i="102"/>
  <c r="O388" i="102" s="1"/>
  <c r="V387" i="102"/>
  <c r="F388" i="102"/>
  <c r="G388" i="102"/>
  <c r="F1077" i="102"/>
  <c r="G1077" i="102" s="1"/>
  <c r="U388" i="102" s="1"/>
  <c r="N389" i="102"/>
  <c r="O389" i="102"/>
  <c r="V388" i="102"/>
  <c r="F389" i="102"/>
  <c r="G389" i="102" s="1"/>
  <c r="F792" i="102"/>
  <c r="G792" i="102"/>
  <c r="N390" i="102"/>
  <c r="O390" i="102"/>
  <c r="U389" i="102"/>
  <c r="V389" i="102"/>
  <c r="F390" i="102"/>
  <c r="G390" i="102"/>
  <c r="F762" i="102"/>
  <c r="G762" i="102"/>
  <c r="U390" i="102" s="1"/>
  <c r="N391" i="102"/>
  <c r="O391" i="102" s="1"/>
  <c r="V390" i="102"/>
  <c r="F391" i="102"/>
  <c r="G391" i="102" s="1"/>
  <c r="N392" i="102"/>
  <c r="O392" i="102"/>
  <c r="U391" i="102" s="1"/>
  <c r="V391" i="102"/>
  <c r="F392" i="102"/>
  <c r="G392" i="102" s="1"/>
  <c r="N393" i="102"/>
  <c r="O393" i="102" s="1"/>
  <c r="U392" i="102" s="1"/>
  <c r="V392" i="102"/>
  <c r="F393" i="102"/>
  <c r="G393" i="102"/>
  <c r="N394" i="102"/>
  <c r="O394" i="102" s="1"/>
  <c r="V393" i="102"/>
  <c r="F394" i="102"/>
  <c r="G394" i="102"/>
  <c r="F406" i="102"/>
  <c r="G406" i="102" s="1"/>
  <c r="N395" i="102"/>
  <c r="O395" i="102"/>
  <c r="U394" i="102"/>
  <c r="V394" i="102"/>
  <c r="F395" i="102"/>
  <c r="G395" i="102"/>
  <c r="N396" i="102"/>
  <c r="O396" i="102" s="1"/>
  <c r="V395" i="102"/>
  <c r="N397" i="102"/>
  <c r="O397" i="102" s="1"/>
  <c r="U396" i="102" s="1"/>
  <c r="V396" i="102"/>
  <c r="F397" i="102"/>
  <c r="G397" i="102" s="1"/>
  <c r="F1191" i="102"/>
  <c r="G1191" i="102" s="1"/>
  <c r="N398" i="102"/>
  <c r="O398" i="102"/>
  <c r="U397" i="102" s="1"/>
  <c r="V397" i="102"/>
  <c r="F398" i="102"/>
  <c r="G398" i="102" s="1"/>
  <c r="F420" i="102"/>
  <c r="G420" i="102"/>
  <c r="N399" i="102"/>
  <c r="O399" i="102" s="1"/>
  <c r="V398" i="102"/>
  <c r="F399" i="102"/>
  <c r="G399" i="102"/>
  <c r="F579" i="102"/>
  <c r="G579" i="102"/>
  <c r="U399" i="102" s="1"/>
  <c r="N400" i="102"/>
  <c r="O400" i="102" s="1"/>
  <c r="V399" i="102"/>
  <c r="F400" i="102"/>
  <c r="G400" i="102"/>
  <c r="N401" i="102"/>
  <c r="O401" i="102" s="1"/>
  <c r="V400" i="102"/>
  <c r="F401" i="102"/>
  <c r="G401" i="102"/>
  <c r="F770" i="102"/>
  <c r="G770" i="102" s="1"/>
  <c r="N402" i="102"/>
  <c r="O402" i="102"/>
  <c r="V401" i="102"/>
  <c r="F544" i="102"/>
  <c r="G544" i="102"/>
  <c r="U402" i="102" s="1"/>
  <c r="N403" i="102"/>
  <c r="O403" i="102" s="1"/>
  <c r="V402" i="102"/>
  <c r="F1120" i="102"/>
  <c r="G1120" i="102" s="1"/>
  <c r="U403" i="102" s="1"/>
  <c r="N404" i="102"/>
  <c r="O404" i="102"/>
  <c r="V403" i="102"/>
  <c r="F404" i="102"/>
  <c r="G404" i="102"/>
  <c r="N405" i="102"/>
  <c r="O405" i="102"/>
  <c r="U404" i="102" s="1"/>
  <c r="V404" i="102"/>
  <c r="F405" i="102"/>
  <c r="G405" i="102" s="1"/>
  <c r="F965" i="102"/>
  <c r="G965" i="102"/>
  <c r="N406" i="102"/>
  <c r="O406" i="102"/>
  <c r="V405" i="102"/>
  <c r="F819" i="102"/>
  <c r="G819" i="102"/>
  <c r="U406" i="102" s="1"/>
  <c r="N407" i="102"/>
  <c r="O407" i="102" s="1"/>
  <c r="V406" i="102"/>
  <c r="N408" i="102"/>
  <c r="O408" i="102"/>
  <c r="U407" i="102"/>
  <c r="V407" i="102"/>
  <c r="F408" i="102"/>
  <c r="G408" i="102"/>
  <c r="F951" i="102"/>
  <c r="G951" i="102"/>
  <c r="U408" i="102" s="1"/>
  <c r="N409" i="102"/>
  <c r="O409" i="102" s="1"/>
  <c r="V408" i="102"/>
  <c r="F411" i="102"/>
  <c r="G411" i="102"/>
  <c r="N410" i="102"/>
  <c r="O410" i="102" s="1"/>
  <c r="V409" i="102"/>
  <c r="N411" i="102"/>
  <c r="O411" i="102"/>
  <c r="U410" i="102" s="1"/>
  <c r="V410" i="102"/>
  <c r="F463" i="102"/>
  <c r="G463" i="102" s="1"/>
  <c r="U411" i="102" s="1"/>
  <c r="N412" i="102"/>
  <c r="O412" i="102"/>
  <c r="V411" i="102"/>
  <c r="F539" i="102"/>
  <c r="G539" i="102" s="1"/>
  <c r="U412" i="102" s="1"/>
  <c r="N413" i="102"/>
  <c r="O413" i="102"/>
  <c r="V412" i="102"/>
  <c r="N414" i="102"/>
  <c r="O414" i="102" s="1"/>
  <c r="U413" i="102" s="1"/>
  <c r="V413" i="102"/>
  <c r="F414" i="102"/>
  <c r="G414" i="102"/>
  <c r="F557" i="102"/>
  <c r="G557" i="102"/>
  <c r="U414" i="102" s="1"/>
  <c r="N415" i="102"/>
  <c r="O415" i="102" s="1"/>
  <c r="V414" i="102"/>
  <c r="F415" i="102"/>
  <c r="G415" i="102" s="1"/>
  <c r="F662" i="102"/>
  <c r="G662" i="102"/>
  <c r="N416" i="102"/>
  <c r="O416" i="102" s="1"/>
  <c r="U415" i="102"/>
  <c r="V415" i="102"/>
  <c r="F416" i="102"/>
  <c r="G416" i="102" s="1"/>
  <c r="F614" i="102"/>
  <c r="G614" i="102"/>
  <c r="N417" i="102"/>
  <c r="O417" i="102" s="1"/>
  <c r="V416" i="102"/>
  <c r="F417" i="102"/>
  <c r="G417" i="102" s="1"/>
  <c r="F968" i="102"/>
  <c r="G968" i="102" s="1"/>
  <c r="N418" i="102"/>
  <c r="O418" i="102" s="1"/>
  <c r="U417" i="102" s="1"/>
  <c r="V417" i="102"/>
  <c r="F418" i="102"/>
  <c r="G418" i="102" s="1"/>
  <c r="N419" i="102"/>
  <c r="O419" i="102"/>
  <c r="U418" i="102" s="1"/>
  <c r="V418" i="102"/>
  <c r="F419" i="102"/>
  <c r="G419" i="102"/>
  <c r="N420" i="102"/>
  <c r="O420" i="102"/>
  <c r="U419" i="102" s="1"/>
  <c r="V419" i="102"/>
  <c r="F931" i="102"/>
  <c r="G931" i="102" s="1"/>
  <c r="U420" i="102" s="1"/>
  <c r="N421" i="102"/>
  <c r="O421" i="102"/>
  <c r="V420" i="102"/>
  <c r="F960" i="102"/>
  <c r="G960" i="102" s="1"/>
  <c r="U421" i="102" s="1"/>
  <c r="N422" i="102"/>
  <c r="O422" i="102" s="1"/>
  <c r="V421" i="102"/>
  <c r="N423" i="102"/>
  <c r="O423" i="102" s="1"/>
  <c r="V422" i="102"/>
  <c r="F423" i="102"/>
  <c r="G423" i="102"/>
  <c r="F708" i="102"/>
  <c r="G708" i="102" s="1"/>
  <c r="U423" i="102" s="1"/>
  <c r="N424" i="102"/>
  <c r="O424" i="102" s="1"/>
  <c r="V423" i="102"/>
  <c r="F424" i="102"/>
  <c r="G424" i="102" s="1"/>
  <c r="F584" i="102"/>
  <c r="G584" i="102" s="1"/>
  <c r="U424" i="102" s="1"/>
  <c r="N425" i="102"/>
  <c r="O425" i="102" s="1"/>
  <c r="V424" i="102"/>
  <c r="F425" i="102"/>
  <c r="G425" i="102" s="1"/>
  <c r="U651" i="102" s="1"/>
  <c r="N426" i="102"/>
  <c r="O426" i="102"/>
  <c r="U425" i="102" s="1"/>
  <c r="V425" i="102"/>
  <c r="F426" i="102"/>
  <c r="G426" i="102" s="1"/>
  <c r="U652" i="102" s="1"/>
  <c r="N427" i="102"/>
  <c r="O427" i="102" s="1"/>
  <c r="U426" i="102" s="1"/>
  <c r="V426" i="102"/>
  <c r="F427" i="102"/>
  <c r="G427" i="102"/>
  <c r="F540" i="102"/>
  <c r="G540" i="102"/>
  <c r="N428" i="102"/>
  <c r="O428" i="102" s="1"/>
  <c r="U427" i="102"/>
  <c r="V427" i="102"/>
  <c r="F476" i="102"/>
  <c r="G476" i="102" s="1"/>
  <c r="U428" i="102" s="1"/>
  <c r="N429" i="102"/>
  <c r="O429" i="102"/>
  <c r="V428" i="102"/>
  <c r="F820" i="102"/>
  <c r="G820" i="102" s="1"/>
  <c r="N430" i="102"/>
  <c r="O430" i="102" s="1"/>
  <c r="V429" i="102"/>
  <c r="N431" i="102"/>
  <c r="O431" i="102"/>
  <c r="U430" i="102" s="1"/>
  <c r="V430" i="102"/>
  <c r="F431" i="102"/>
  <c r="G431" i="102" s="1"/>
  <c r="U654" i="102" s="1"/>
  <c r="N432" i="102"/>
  <c r="O432" i="102"/>
  <c r="U431" i="102" s="1"/>
  <c r="V431" i="102"/>
  <c r="F432" i="102"/>
  <c r="G432" i="102"/>
  <c r="F532" i="102"/>
  <c r="G532" i="102" s="1"/>
  <c r="U432" i="102" s="1"/>
  <c r="N433" i="102"/>
  <c r="O433" i="102" s="1"/>
  <c r="V432" i="102"/>
  <c r="F433" i="102"/>
  <c r="G433" i="102" s="1"/>
  <c r="F447" i="102"/>
  <c r="G447" i="102" s="1"/>
  <c r="N434" i="102"/>
  <c r="O434" i="102" s="1"/>
  <c r="U433" i="102"/>
  <c r="V433" i="102"/>
  <c r="F434" i="102"/>
  <c r="G434" i="102" s="1"/>
  <c r="U657" i="102" s="1"/>
  <c r="N435" i="102"/>
  <c r="O435" i="102" s="1"/>
  <c r="U434" i="102" s="1"/>
  <c r="V434" i="102"/>
  <c r="F435" i="102"/>
  <c r="G435" i="102" s="1"/>
  <c r="F1304" i="102"/>
  <c r="G1304" i="102"/>
  <c r="N436" i="102"/>
  <c r="O436" i="102"/>
  <c r="U435" i="102"/>
  <c r="V435" i="102"/>
  <c r="F436" i="102"/>
  <c r="G436" i="102"/>
  <c r="F1236" i="102"/>
  <c r="G1236" i="102"/>
  <c r="U436" i="102" s="1"/>
  <c r="N437" i="102"/>
  <c r="O437" i="102" s="1"/>
  <c r="V436" i="102"/>
  <c r="F437" i="102"/>
  <c r="G437" i="102" s="1"/>
  <c r="N438" i="102"/>
  <c r="O438" i="102"/>
  <c r="U437" i="102"/>
  <c r="V437" i="102"/>
  <c r="F438" i="102"/>
  <c r="G438" i="102"/>
  <c r="F853" i="102"/>
  <c r="G853" i="102" s="1"/>
  <c r="N439" i="102"/>
  <c r="O439" i="102" s="1"/>
  <c r="V438" i="102"/>
  <c r="F439" i="102"/>
  <c r="G439" i="102"/>
  <c r="F977" i="102"/>
  <c r="G977" i="102"/>
  <c r="U439" i="102" s="1"/>
  <c r="N440" i="102"/>
  <c r="O440" i="102" s="1"/>
  <c r="V439" i="102"/>
  <c r="F440" i="102"/>
  <c r="G440" i="102" s="1"/>
  <c r="F930" i="102"/>
  <c r="G930" i="102"/>
  <c r="U440" i="102" s="1"/>
  <c r="N441" i="102"/>
  <c r="O441" i="102"/>
  <c r="V440" i="102"/>
  <c r="F441" i="102"/>
  <c r="G441" i="102" s="1"/>
  <c r="F619" i="102"/>
  <c r="G619" i="102" s="1"/>
  <c r="N442" i="102"/>
  <c r="O442" i="102" s="1"/>
  <c r="U441" i="102" s="1"/>
  <c r="V441" i="102"/>
  <c r="N443" i="102"/>
  <c r="O443" i="102" s="1"/>
  <c r="U442" i="102" s="1"/>
  <c r="V442" i="102"/>
  <c r="F777" i="102"/>
  <c r="G777" i="102"/>
  <c r="U443" i="102" s="1"/>
  <c r="N444" i="102"/>
  <c r="O444" i="102" s="1"/>
  <c r="V443" i="102"/>
  <c r="F444" i="102"/>
  <c r="G444" i="102" s="1"/>
  <c r="F615" i="102"/>
  <c r="G615" i="102" s="1"/>
  <c r="U444" i="102" s="1"/>
  <c r="N445" i="102"/>
  <c r="O445" i="102"/>
  <c r="V444" i="102"/>
  <c r="F551" i="102"/>
  <c r="G551" i="102"/>
  <c r="U445" i="102" s="1"/>
  <c r="N446" i="102"/>
  <c r="O446" i="102" s="1"/>
  <c r="V445" i="102"/>
  <c r="F657" i="102"/>
  <c r="G657" i="102" s="1"/>
  <c r="U446" i="102" s="1"/>
  <c r="N447" i="102"/>
  <c r="O447" i="102" s="1"/>
  <c r="V446" i="102"/>
  <c r="N448" i="102"/>
  <c r="O448" i="102" s="1"/>
  <c r="U447" i="102" s="1"/>
  <c r="V447" i="102"/>
  <c r="F448" i="102"/>
  <c r="G448" i="102" s="1"/>
  <c r="F665" i="102"/>
  <c r="G665" i="102" s="1"/>
  <c r="N449" i="102"/>
  <c r="O449" i="102" s="1"/>
  <c r="U448" i="102" s="1"/>
  <c r="V448" i="102"/>
  <c r="F449" i="102"/>
  <c r="G449" i="102" s="1"/>
  <c r="F947" i="102"/>
  <c r="G947" i="102" s="1"/>
  <c r="U449" i="102" s="1"/>
  <c r="N450" i="102"/>
  <c r="O450" i="102" s="1"/>
  <c r="V449" i="102"/>
  <c r="F450" i="102"/>
  <c r="G450" i="102"/>
  <c r="F978" i="102"/>
  <c r="G978" i="102"/>
  <c r="U450" i="102" s="1"/>
  <c r="N451" i="102"/>
  <c r="O451" i="102"/>
  <c r="V450" i="102"/>
  <c r="F451" i="102"/>
  <c r="G451" i="102" s="1"/>
  <c r="N452" i="102"/>
  <c r="O452" i="102" s="1"/>
  <c r="U451" i="102"/>
  <c r="V451" i="102"/>
  <c r="F452" i="102"/>
  <c r="G452" i="102"/>
  <c r="N453" i="102"/>
  <c r="O453" i="102"/>
  <c r="U452" i="102" s="1"/>
  <c r="V452" i="102"/>
  <c r="F453" i="102"/>
  <c r="G453" i="102" s="1"/>
  <c r="F747" i="102"/>
  <c r="G747" i="102" s="1"/>
  <c r="N454" i="102"/>
  <c r="O454" i="102"/>
  <c r="U453" i="102"/>
  <c r="V453" i="102"/>
  <c r="N455" i="102"/>
  <c r="O455" i="102"/>
  <c r="U454" i="102"/>
  <c r="V454" i="102"/>
  <c r="F455" i="102"/>
  <c r="G455" i="102" s="1"/>
  <c r="N456" i="102"/>
  <c r="O456" i="102" s="1"/>
  <c r="U455" i="102" s="1"/>
  <c r="V455" i="102"/>
  <c r="F456" i="102"/>
  <c r="G456" i="102"/>
  <c r="N457" i="102"/>
  <c r="O457" i="102" s="1"/>
  <c r="U456" i="102" s="1"/>
  <c r="V456" i="102"/>
  <c r="F457" i="102"/>
  <c r="G457" i="102" s="1"/>
  <c r="F582" i="102"/>
  <c r="G582" i="102" s="1"/>
  <c r="U457" i="102" s="1"/>
  <c r="N458" i="102"/>
  <c r="O458" i="102"/>
  <c r="V457" i="102"/>
  <c r="F458" i="102"/>
  <c r="G458" i="102"/>
  <c r="N459" i="102"/>
  <c r="O459" i="102" s="1"/>
  <c r="U458" i="102" s="1"/>
  <c r="V458" i="102"/>
  <c r="F459" i="102"/>
  <c r="G459" i="102" s="1"/>
  <c r="F856" i="102"/>
  <c r="G856" i="102" s="1"/>
  <c r="U459" i="102" s="1"/>
  <c r="N460" i="102"/>
  <c r="O460" i="102" s="1"/>
  <c r="V459" i="102"/>
  <c r="N461" i="102"/>
  <c r="O461" i="102"/>
  <c r="U460" i="102" s="1"/>
  <c r="V460" i="102"/>
  <c r="F461" i="102"/>
  <c r="G461" i="102" s="1"/>
  <c r="F950" i="102"/>
  <c r="G950" i="102" s="1"/>
  <c r="U461" i="102" s="1"/>
  <c r="N462" i="102"/>
  <c r="O462" i="102"/>
  <c r="V461" i="102"/>
  <c r="F675" i="102"/>
  <c r="G675" i="102"/>
  <c r="U462" i="102" s="1"/>
  <c r="N463" i="102"/>
  <c r="O463" i="102" s="1"/>
  <c r="V462" i="102"/>
  <c r="F588" i="102"/>
  <c r="G588" i="102"/>
  <c r="U463" i="102" s="1"/>
  <c r="N464" i="102"/>
  <c r="O464" i="102" s="1"/>
  <c r="V463" i="102"/>
  <c r="F464" i="102"/>
  <c r="G464" i="102" s="1"/>
  <c r="N465" i="102"/>
  <c r="O465" i="102" s="1"/>
  <c r="U464" i="102"/>
  <c r="V464" i="102"/>
  <c r="F465" i="102"/>
  <c r="G465" i="102"/>
  <c r="N466" i="102"/>
  <c r="O466" i="102" s="1"/>
  <c r="U465" i="102" s="1"/>
  <c r="V465" i="102"/>
  <c r="F466" i="102"/>
  <c r="G466" i="102"/>
  <c r="N467" i="102"/>
  <c r="O467" i="102" s="1"/>
  <c r="U466" i="102"/>
  <c r="V466" i="102"/>
  <c r="F467" i="102"/>
  <c r="G467" i="102" s="1"/>
  <c r="U681" i="102" s="1"/>
  <c r="N468" i="102"/>
  <c r="O468" i="102"/>
  <c r="U467" i="102" s="1"/>
  <c r="V467" i="102"/>
  <c r="F468" i="102"/>
  <c r="G468" i="102" s="1"/>
  <c r="N469" i="102"/>
  <c r="O469" i="102" s="1"/>
  <c r="U468" i="102" s="1"/>
  <c r="V468" i="102"/>
  <c r="F469" i="102"/>
  <c r="G469" i="102" s="1"/>
  <c r="U682" i="102" s="1"/>
  <c r="N470" i="102"/>
  <c r="O470" i="102"/>
  <c r="U469" i="102"/>
  <c r="V469" i="102"/>
  <c r="F470" i="102"/>
  <c r="G470" i="102"/>
  <c r="N471" i="102"/>
  <c r="O471" i="102" s="1"/>
  <c r="U470" i="102"/>
  <c r="V470" i="102"/>
  <c r="F471" i="102"/>
  <c r="G471" i="102"/>
  <c r="F547" i="102"/>
  <c r="G547" i="102" s="1"/>
  <c r="U471" i="102" s="1"/>
  <c r="N472" i="102"/>
  <c r="O472" i="102"/>
  <c r="V471" i="102"/>
  <c r="F472" i="102"/>
  <c r="G472" i="102" s="1"/>
  <c r="U481" i="102" s="1"/>
  <c r="N473" i="102"/>
  <c r="O473" i="102" s="1"/>
  <c r="U472" i="102"/>
  <c r="V472" i="102"/>
  <c r="F473" i="102"/>
  <c r="G473" i="102"/>
  <c r="F814" i="102"/>
  <c r="G814" i="102" s="1"/>
  <c r="U473" i="102" s="1"/>
  <c r="N474" i="102"/>
  <c r="O474" i="102"/>
  <c r="V473" i="102"/>
  <c r="F474" i="102"/>
  <c r="G474" i="102" s="1"/>
  <c r="N475" i="102"/>
  <c r="O475" i="102"/>
  <c r="U474" i="102" s="1"/>
  <c r="V474" i="102"/>
  <c r="F475" i="102"/>
  <c r="G475" i="102" s="1"/>
  <c r="N476" i="102"/>
  <c r="O476" i="102"/>
  <c r="U475" i="102"/>
  <c r="V475" i="102"/>
  <c r="N477" i="102"/>
  <c r="O477" i="102" s="1"/>
  <c r="U476" i="102"/>
  <c r="V476" i="102"/>
  <c r="F477" i="102"/>
  <c r="G477" i="102" s="1"/>
  <c r="U688" i="102" s="1"/>
  <c r="F846" i="102"/>
  <c r="G846" i="102"/>
  <c r="N478" i="102"/>
  <c r="O478" i="102" s="1"/>
  <c r="V477" i="102"/>
  <c r="F478" i="102"/>
  <c r="G478" i="102" s="1"/>
  <c r="F848" i="102"/>
  <c r="G848" i="102"/>
  <c r="U478" i="102" s="1"/>
  <c r="N479" i="102"/>
  <c r="O479" i="102"/>
  <c r="V478" i="102"/>
  <c r="F479" i="102"/>
  <c r="G479" i="102" s="1"/>
  <c r="F1151" i="102"/>
  <c r="G1151" i="102" s="1"/>
  <c r="N480" i="102"/>
  <c r="O480" i="102" s="1"/>
  <c r="U479" i="102"/>
  <c r="V479" i="102"/>
  <c r="F480" i="102"/>
  <c r="G480" i="102"/>
  <c r="N481" i="102"/>
  <c r="O481" i="102"/>
  <c r="U480" i="102" s="1"/>
  <c r="V480" i="102"/>
  <c r="F481" i="102"/>
  <c r="G481" i="102" s="1"/>
  <c r="N482" i="102"/>
  <c r="O482" i="102" s="1"/>
  <c r="V481" i="102"/>
  <c r="F934" i="102"/>
  <c r="G934" i="102" s="1"/>
  <c r="U482" i="102" s="1"/>
  <c r="N483" i="102"/>
  <c r="O483" i="102"/>
  <c r="V482" i="102"/>
  <c r="N484" i="102"/>
  <c r="O484" i="102" s="1"/>
  <c r="U483" i="102"/>
  <c r="V483" i="102"/>
  <c r="N485" i="102"/>
  <c r="O485" i="102" s="1"/>
  <c r="U484" i="102" s="1"/>
  <c r="V484" i="102"/>
  <c r="N486" i="102"/>
  <c r="O486" i="102" s="1"/>
  <c r="U485" i="102" s="1"/>
  <c r="V485" i="102"/>
  <c r="F486" i="102"/>
  <c r="G486" i="102" s="1"/>
  <c r="F961" i="102"/>
  <c r="G961" i="102" s="1"/>
  <c r="N487" i="102"/>
  <c r="O487" i="102"/>
  <c r="U486" i="102" s="1"/>
  <c r="V486" i="102"/>
  <c r="F964" i="102"/>
  <c r="G964" i="102"/>
  <c r="N488" i="102"/>
  <c r="O488" i="102" s="1"/>
  <c r="V487" i="102"/>
  <c r="F488" i="102"/>
  <c r="G488" i="102" s="1"/>
  <c r="N489" i="102"/>
  <c r="O489" i="102"/>
  <c r="U488" i="102"/>
  <c r="V488" i="102"/>
  <c r="F489" i="102"/>
  <c r="G489" i="102"/>
  <c r="N490" i="102"/>
  <c r="O490" i="102" s="1"/>
  <c r="U489" i="102" s="1"/>
  <c r="V489" i="102"/>
  <c r="F490" i="102"/>
  <c r="G490" i="102" s="1"/>
  <c r="F990" i="102"/>
  <c r="G990" i="102" s="1"/>
  <c r="U490" i="102" s="1"/>
  <c r="N491" i="102"/>
  <c r="O491" i="102"/>
  <c r="V490" i="102"/>
  <c r="F491" i="102"/>
  <c r="G491" i="102"/>
  <c r="F1011" i="102"/>
  <c r="G1011" i="102" s="1"/>
  <c r="U491" i="102" s="1"/>
  <c r="N492" i="102"/>
  <c r="O492" i="102" s="1"/>
  <c r="V491" i="102"/>
  <c r="F492" i="102"/>
  <c r="G492" i="102" s="1"/>
  <c r="U698" i="102" s="1"/>
  <c r="F694" i="102"/>
  <c r="G694" i="102"/>
  <c r="N493" i="102"/>
  <c r="O493" i="102" s="1"/>
  <c r="V492" i="102"/>
  <c r="F493" i="102"/>
  <c r="G493" i="102" s="1"/>
  <c r="N494" i="102"/>
  <c r="O494" i="102"/>
  <c r="U493" i="102" s="1"/>
  <c r="V493" i="102"/>
  <c r="F494" i="102"/>
  <c r="G494" i="102"/>
  <c r="F1283" i="102"/>
  <c r="G1283" i="102" s="1"/>
  <c r="U494" i="102" s="1"/>
  <c r="N495" i="102"/>
  <c r="O495" i="102" s="1"/>
  <c r="V494" i="102"/>
  <c r="F495" i="102"/>
  <c r="G495" i="102" s="1"/>
  <c r="U701" i="102" s="1"/>
  <c r="N496" i="102"/>
  <c r="O496" i="102" s="1"/>
  <c r="U495" i="102" s="1"/>
  <c r="V495" i="102"/>
  <c r="F496" i="102"/>
  <c r="G496" i="102"/>
  <c r="N497" i="102"/>
  <c r="O497" i="102" s="1"/>
  <c r="U496" i="102" s="1"/>
  <c r="V496" i="102"/>
  <c r="F497" i="102"/>
  <c r="G497" i="102" s="1"/>
  <c r="U703" i="102" s="1"/>
  <c r="N498" i="102"/>
  <c r="O498" i="102"/>
  <c r="U497" i="102" s="1"/>
  <c r="V497" i="102"/>
  <c r="F498" i="102"/>
  <c r="G498" i="102"/>
  <c r="F1108" i="102"/>
  <c r="G1108" i="102" s="1"/>
  <c r="U498" i="102" s="1"/>
  <c r="N499" i="102"/>
  <c r="O499" i="102" s="1"/>
  <c r="V498" i="102"/>
  <c r="F537" i="102"/>
  <c r="G537" i="102" s="1"/>
  <c r="U499" i="102" s="1"/>
  <c r="N500" i="102"/>
  <c r="O500" i="102"/>
  <c r="V499" i="102"/>
  <c r="F500" i="102"/>
  <c r="G500" i="102" s="1"/>
  <c r="F1067" i="102"/>
  <c r="G1067" i="102" s="1"/>
  <c r="N501" i="102"/>
  <c r="O501" i="102" s="1"/>
  <c r="V500" i="102"/>
  <c r="F1193" i="102"/>
  <c r="G1193" i="102" s="1"/>
  <c r="U501" i="102" s="1"/>
  <c r="N502" i="102"/>
  <c r="O502" i="102"/>
  <c r="V501" i="102"/>
  <c r="F502" i="102"/>
  <c r="G502" i="102" s="1"/>
  <c r="N503" i="102"/>
  <c r="O503" i="102"/>
  <c r="U502" i="102" s="1"/>
  <c r="V502" i="102"/>
  <c r="F503" i="102"/>
  <c r="G503" i="102"/>
  <c r="N504" i="102"/>
  <c r="O504" i="102" s="1"/>
  <c r="U503" i="102" s="1"/>
  <c r="V503" i="102"/>
  <c r="F504" i="102"/>
  <c r="G504" i="102" s="1"/>
  <c r="F753" i="102"/>
  <c r="G753" i="102"/>
  <c r="U504" i="102" s="1"/>
  <c r="N505" i="102"/>
  <c r="O505" i="102" s="1"/>
  <c r="V504" i="102"/>
  <c r="F572" i="102"/>
  <c r="G572" i="102" s="1"/>
  <c r="U505" i="102" s="1"/>
  <c r="N506" i="102"/>
  <c r="O506" i="102" s="1"/>
  <c r="V505" i="102"/>
  <c r="F506" i="102"/>
  <c r="G506" i="102" s="1"/>
  <c r="U708" i="102" s="1"/>
  <c r="F1221" i="102"/>
  <c r="G1221" i="102"/>
  <c r="U506" i="102" s="1"/>
  <c r="N507" i="102"/>
  <c r="O507" i="102" s="1"/>
  <c r="V506" i="102"/>
  <c r="F507" i="102"/>
  <c r="G507" i="102" s="1"/>
  <c r="N508" i="102"/>
  <c r="O508" i="102" s="1"/>
  <c r="U507" i="102"/>
  <c r="V507" i="102"/>
  <c r="N509" i="102"/>
  <c r="O509" i="102" s="1"/>
  <c r="U508" i="102" s="1"/>
  <c r="V508" i="102"/>
  <c r="F509" i="102"/>
  <c r="G509" i="102" s="1"/>
  <c r="N510" i="102"/>
  <c r="O510" i="102" s="1"/>
  <c r="U509" i="102"/>
  <c r="V509" i="102"/>
  <c r="F936" i="102"/>
  <c r="G936" i="102"/>
  <c r="U510" i="102" s="1"/>
  <c r="N511" i="102"/>
  <c r="O511" i="102"/>
  <c r="V510" i="102"/>
  <c r="F511" i="102"/>
  <c r="G511" i="102" s="1"/>
  <c r="U711" i="102" s="1"/>
  <c r="F944" i="102"/>
  <c r="G944" i="102" s="1"/>
  <c r="N512" i="102"/>
  <c r="O512" i="102" s="1"/>
  <c r="U511" i="102"/>
  <c r="V511" i="102"/>
  <c r="F512" i="102"/>
  <c r="G512" i="102"/>
  <c r="N513" i="102"/>
  <c r="O513" i="102"/>
  <c r="U512" i="102" s="1"/>
  <c r="V512" i="102"/>
  <c r="F513" i="102"/>
  <c r="G513" i="102" s="1"/>
  <c r="N514" i="102"/>
  <c r="O514" i="102" s="1"/>
  <c r="U513" i="102" s="1"/>
  <c r="V513" i="102"/>
  <c r="F514" i="102"/>
  <c r="G514" i="102" s="1"/>
  <c r="U533" i="102" s="1"/>
  <c r="F1320" i="102"/>
  <c r="G1320" i="102"/>
  <c r="U514" i="102" s="1"/>
  <c r="N515" i="102"/>
  <c r="O515" i="102"/>
  <c r="V514" i="102"/>
  <c r="F515" i="102"/>
  <c r="G515" i="102" s="1"/>
  <c r="N516" i="102"/>
  <c r="O516" i="102" s="1"/>
  <c r="U515" i="102" s="1"/>
  <c r="V515" i="102"/>
  <c r="F516" i="102"/>
  <c r="G516" i="102" s="1"/>
  <c r="U715" i="102" s="1"/>
  <c r="N517" i="102"/>
  <c r="O517" i="102" s="1"/>
  <c r="U516" i="102" s="1"/>
  <c r="V516" i="102"/>
  <c r="F517" i="102"/>
  <c r="G517" i="102" s="1"/>
  <c r="F533" i="102"/>
  <c r="G533" i="102" s="1"/>
  <c r="U517" i="102" s="1"/>
  <c r="N518" i="102"/>
  <c r="O518" i="102"/>
  <c r="V517" i="102"/>
  <c r="N519" i="102"/>
  <c r="O519" i="102"/>
  <c r="U518" i="102" s="1"/>
  <c r="V518" i="102"/>
  <c r="N520" i="102"/>
  <c r="O520" i="102" s="1"/>
  <c r="U519" i="102"/>
  <c r="V519" i="102"/>
  <c r="F520" i="102"/>
  <c r="G520" i="102" s="1"/>
  <c r="U717" i="102" s="1"/>
  <c r="F785" i="102"/>
  <c r="G785" i="102"/>
  <c r="U520" i="102" s="1"/>
  <c r="N521" i="102"/>
  <c r="O521" i="102" s="1"/>
  <c r="V520" i="102"/>
  <c r="F521" i="102"/>
  <c r="G521" i="102" s="1"/>
  <c r="F742" i="102"/>
  <c r="G742" i="102"/>
  <c r="N522" i="102"/>
  <c r="O522" i="102" s="1"/>
  <c r="V521" i="102"/>
  <c r="F522" i="102"/>
  <c r="G522" i="102" s="1"/>
  <c r="N523" i="102"/>
  <c r="O523" i="102" s="1"/>
  <c r="U522" i="102"/>
  <c r="V522" i="102"/>
  <c r="F523" i="102"/>
  <c r="G523" i="102" s="1"/>
  <c r="U720" i="102" s="1"/>
  <c r="N524" i="102"/>
  <c r="O524" i="102"/>
  <c r="U523" i="102" s="1"/>
  <c r="V523" i="102"/>
  <c r="F524" i="102"/>
  <c r="G524" i="102"/>
  <c r="F728" i="102"/>
  <c r="G728" i="102" s="1"/>
  <c r="U524" i="102" s="1"/>
  <c r="N525" i="102"/>
  <c r="O525" i="102"/>
  <c r="V524" i="102"/>
  <c r="F525" i="102"/>
  <c r="G525" i="102"/>
  <c r="N526" i="102"/>
  <c r="O526" i="102" s="1"/>
  <c r="U525" i="102" s="1"/>
  <c r="V525" i="102"/>
  <c r="F526" i="102"/>
  <c r="G526" i="102" s="1"/>
  <c r="F1076" i="102"/>
  <c r="G1076" i="102" s="1"/>
  <c r="N527" i="102"/>
  <c r="O527" i="102" s="1"/>
  <c r="V526" i="102"/>
  <c r="F527" i="102"/>
  <c r="G527" i="102"/>
  <c r="N528" i="102"/>
  <c r="O528" i="102" s="1"/>
  <c r="U527" i="102" s="1"/>
  <c r="V527" i="102"/>
  <c r="F528" i="102"/>
  <c r="G528" i="102" s="1"/>
  <c r="N529" i="102"/>
  <c r="O529" i="102" s="1"/>
  <c r="U528" i="102" s="1"/>
  <c r="V528" i="102"/>
  <c r="F1022" i="102"/>
  <c r="G1022" i="102"/>
  <c r="N530" i="102"/>
  <c r="O530" i="102" s="1"/>
  <c r="V529" i="102"/>
  <c r="N531" i="102"/>
  <c r="O531" i="102" s="1"/>
  <c r="V530" i="102"/>
  <c r="F531" i="102"/>
  <c r="G531" i="102" s="1"/>
  <c r="N532" i="102"/>
  <c r="O532" i="102"/>
  <c r="U531" i="102" s="1"/>
  <c r="V531" i="102"/>
  <c r="N533" i="102"/>
  <c r="O533" i="102" s="1"/>
  <c r="U532" i="102"/>
  <c r="V532" i="102"/>
  <c r="N534" i="102"/>
  <c r="O534" i="102"/>
  <c r="V533" i="102"/>
  <c r="F534" i="102"/>
  <c r="G534" i="102"/>
  <c r="N535" i="102"/>
  <c r="O535" i="102" s="1"/>
  <c r="U534" i="102" s="1"/>
  <c r="V534" i="102"/>
  <c r="F535" i="102"/>
  <c r="G535" i="102" s="1"/>
  <c r="N536" i="102"/>
  <c r="O536" i="102"/>
  <c r="U535" i="102" s="1"/>
  <c r="V535" i="102"/>
  <c r="F536" i="102"/>
  <c r="G536" i="102"/>
  <c r="N537" i="102"/>
  <c r="O537" i="102" s="1"/>
  <c r="U536" i="102" s="1"/>
  <c r="V536" i="102"/>
  <c r="F553" i="102"/>
  <c r="G553" i="102" s="1"/>
  <c r="U537" i="102" s="1"/>
  <c r="N538" i="102"/>
  <c r="O538" i="102"/>
  <c r="V537" i="102"/>
  <c r="F538" i="102"/>
  <c r="G538" i="102"/>
  <c r="F911" i="102"/>
  <c r="G911" i="102" s="1"/>
  <c r="U538" i="102" s="1"/>
  <c r="N539" i="102"/>
  <c r="O539" i="102" s="1"/>
  <c r="V538" i="102"/>
  <c r="N540" i="102"/>
  <c r="O540" i="102" s="1"/>
  <c r="U539" i="102" s="1"/>
  <c r="V539" i="102"/>
  <c r="F959" i="102"/>
  <c r="G959" i="102" s="1"/>
  <c r="U540" i="102" s="1"/>
  <c r="N541" i="102"/>
  <c r="O541" i="102"/>
  <c r="V540" i="102"/>
  <c r="N542" i="102"/>
  <c r="O542" i="102"/>
  <c r="U541" i="102" s="1"/>
  <c r="V541" i="102"/>
  <c r="F542" i="102"/>
  <c r="G542" i="102" s="1"/>
  <c r="F1097" i="102"/>
  <c r="G1097" i="102" s="1"/>
  <c r="U542" i="102" s="1"/>
  <c r="N543" i="102"/>
  <c r="O543" i="102"/>
  <c r="V542" i="102"/>
  <c r="F543" i="102"/>
  <c r="G543" i="102"/>
  <c r="N544" i="102"/>
  <c r="O544" i="102" s="1"/>
  <c r="U543" i="102" s="1"/>
  <c r="V543" i="102"/>
  <c r="F786" i="102"/>
  <c r="G786" i="102" s="1"/>
  <c r="U544" i="102" s="1"/>
  <c r="N545" i="102"/>
  <c r="O545" i="102"/>
  <c r="V544" i="102"/>
  <c r="F545" i="102"/>
  <c r="G545" i="102" s="1"/>
  <c r="U545" i="102"/>
  <c r="V545" i="102"/>
  <c r="F546" i="102"/>
  <c r="G546" i="102" s="1"/>
  <c r="U734" i="102" s="1"/>
  <c r="U546" i="102"/>
  <c r="V546" i="102"/>
  <c r="U547" i="102"/>
  <c r="V547" i="102"/>
  <c r="F548" i="102"/>
  <c r="G548" i="102" s="1"/>
  <c r="U548" i="102"/>
  <c r="V548" i="102"/>
  <c r="F549" i="102"/>
  <c r="G549" i="102" s="1"/>
  <c r="U736" i="102" s="1"/>
  <c r="U549" i="102"/>
  <c r="V549" i="102"/>
  <c r="F550" i="102"/>
  <c r="G550" i="102"/>
  <c r="U550" i="102"/>
  <c r="V550" i="102"/>
  <c r="U551" i="102"/>
  <c r="V551" i="102"/>
  <c r="U552" i="102"/>
  <c r="V552" i="102"/>
  <c r="U553" i="102"/>
  <c r="V553" i="102"/>
  <c r="U554" i="102"/>
  <c r="V554" i="102"/>
  <c r="F555" i="102"/>
  <c r="G555" i="102"/>
  <c r="U555" i="102"/>
  <c r="V555" i="102"/>
  <c r="F556" i="102"/>
  <c r="G556" i="102" s="1"/>
  <c r="U556" i="102"/>
  <c r="V556" i="102"/>
  <c r="U557" i="102"/>
  <c r="V557" i="102"/>
  <c r="F558" i="102"/>
  <c r="G558" i="102" s="1"/>
  <c r="U740" i="102" s="1"/>
  <c r="U558" i="102"/>
  <c r="V558" i="102"/>
  <c r="F559" i="102"/>
  <c r="G559" i="102" s="1"/>
  <c r="U559" i="102"/>
  <c r="V559" i="102"/>
  <c r="F560" i="102"/>
  <c r="G560" i="102" s="1"/>
  <c r="U560" i="102"/>
  <c r="V560" i="102"/>
  <c r="F561" i="102"/>
  <c r="G561" i="102" s="1"/>
  <c r="U743" i="102" s="1"/>
  <c r="U561" i="102"/>
  <c r="V561" i="102"/>
  <c r="F562" i="102"/>
  <c r="G562" i="102" s="1"/>
  <c r="U744" i="102" s="1"/>
  <c r="U562" i="102"/>
  <c r="V562" i="102"/>
  <c r="F563" i="102"/>
  <c r="G563" i="102" s="1"/>
  <c r="U563" i="102"/>
  <c r="V563" i="102"/>
  <c r="F564" i="102"/>
  <c r="G564" i="102" s="1"/>
  <c r="U564" i="102"/>
  <c r="V564" i="102"/>
  <c r="F565" i="102"/>
  <c r="G565" i="102" s="1"/>
  <c r="U565" i="102"/>
  <c r="V565" i="102"/>
  <c r="F566" i="102"/>
  <c r="G566" i="102" s="1"/>
  <c r="U748" i="102" s="1"/>
  <c r="U566" i="102"/>
  <c r="V566" i="102"/>
  <c r="F567" i="102"/>
  <c r="G567" i="102" s="1"/>
  <c r="U567" i="102"/>
  <c r="V567" i="102"/>
  <c r="F568" i="102"/>
  <c r="G568" i="102" s="1"/>
  <c r="U568" i="102"/>
  <c r="V568" i="102"/>
  <c r="F569" i="102"/>
  <c r="G569" i="102" s="1"/>
  <c r="U569" i="102"/>
  <c r="V569" i="102"/>
  <c r="F570" i="102"/>
  <c r="G570" i="102" s="1"/>
  <c r="U570" i="102"/>
  <c r="V570" i="102"/>
  <c r="F571" i="102"/>
  <c r="G571" i="102" s="1"/>
  <c r="U571" i="102"/>
  <c r="V571" i="102"/>
  <c r="U572" i="102"/>
  <c r="V572" i="102"/>
  <c r="F573" i="102"/>
  <c r="G573" i="102" s="1"/>
  <c r="U573" i="102"/>
  <c r="V573" i="102"/>
  <c r="F574" i="102"/>
  <c r="G574" i="102" s="1"/>
  <c r="U574" i="102"/>
  <c r="V574" i="102"/>
  <c r="F575" i="102"/>
  <c r="G575" i="102" s="1"/>
  <c r="U575" i="102"/>
  <c r="V575" i="102"/>
  <c r="F576" i="102"/>
  <c r="G576" i="102"/>
  <c r="U576" i="102"/>
  <c r="V576" i="102"/>
  <c r="F577" i="102"/>
  <c r="G577" i="102"/>
  <c r="U577" i="102"/>
  <c r="V577" i="102"/>
  <c r="F578" i="102"/>
  <c r="G578" i="102" s="1"/>
  <c r="U578" i="102"/>
  <c r="V578" i="102"/>
  <c r="U579" i="102"/>
  <c r="V579" i="102"/>
  <c r="F580" i="102"/>
  <c r="G580" i="102" s="1"/>
  <c r="U580" i="102"/>
  <c r="V580" i="102"/>
  <c r="F581" i="102"/>
  <c r="G581" i="102" s="1"/>
  <c r="U761" i="102" s="1"/>
  <c r="U581" i="102"/>
  <c r="V581" i="102"/>
  <c r="U582" i="102"/>
  <c r="V582" i="102"/>
  <c r="F583" i="102"/>
  <c r="G583" i="102" s="1"/>
  <c r="U583" i="102"/>
  <c r="V583" i="102"/>
  <c r="U584" i="102"/>
  <c r="V584" i="102"/>
  <c r="F585" i="102"/>
  <c r="G585" i="102" s="1"/>
  <c r="U585" i="102"/>
  <c r="V585" i="102"/>
  <c r="F586" i="102"/>
  <c r="G586" i="102" s="1"/>
  <c r="U586" i="102"/>
  <c r="V586" i="102"/>
  <c r="F587" i="102"/>
  <c r="G587" i="102" s="1"/>
  <c r="U587" i="102"/>
  <c r="V587" i="102"/>
  <c r="U588" i="102"/>
  <c r="V588" i="102"/>
  <c r="F589" i="102"/>
  <c r="G589" i="102" s="1"/>
  <c r="U589" i="102"/>
  <c r="V589" i="102"/>
  <c r="U590" i="102"/>
  <c r="V590" i="102"/>
  <c r="F591" i="102"/>
  <c r="G591" i="102"/>
  <c r="U591" i="102"/>
  <c r="V591" i="102"/>
  <c r="F592" i="102"/>
  <c r="G592" i="102"/>
  <c r="U592" i="102"/>
  <c r="V592" i="102"/>
  <c r="F593" i="102"/>
  <c r="G593" i="102"/>
  <c r="U593" i="102"/>
  <c r="V593" i="102"/>
  <c r="F594" i="102"/>
  <c r="G594" i="102"/>
  <c r="U594" i="102"/>
  <c r="V594" i="102"/>
  <c r="F595" i="102"/>
  <c r="G595" i="102"/>
  <c r="U595" i="102"/>
  <c r="V595" i="102"/>
  <c r="F596" i="102"/>
  <c r="G596" i="102"/>
  <c r="U596" i="102"/>
  <c r="V596" i="102"/>
  <c r="U597" i="102"/>
  <c r="V597" i="102"/>
  <c r="F598" i="102"/>
  <c r="G598" i="102" s="1"/>
  <c r="U598" i="102"/>
  <c r="V598" i="102"/>
  <c r="U599" i="102"/>
  <c r="V599" i="102"/>
  <c r="F600" i="102"/>
  <c r="G600" i="102"/>
  <c r="U600" i="102"/>
  <c r="V600" i="102"/>
  <c r="F601" i="102"/>
  <c r="G601" i="102"/>
  <c r="V601" i="102"/>
  <c r="F602" i="102"/>
  <c r="G602" i="102"/>
  <c r="U602" i="102"/>
  <c r="V602" i="102"/>
  <c r="F603" i="102"/>
  <c r="G603" i="102"/>
  <c r="U603" i="102"/>
  <c r="V603" i="102"/>
  <c r="F604" i="102"/>
  <c r="G604" i="102"/>
  <c r="U604" i="102"/>
  <c r="V604" i="102"/>
  <c r="F605" i="102"/>
  <c r="G605" i="102"/>
  <c r="U605" i="102"/>
  <c r="V605" i="102"/>
  <c r="F606" i="102"/>
  <c r="G606" i="102"/>
  <c r="U606" i="102"/>
  <c r="V606" i="102"/>
  <c r="U607" i="102"/>
  <c r="V607" i="102"/>
  <c r="F608" i="102"/>
  <c r="G608" i="102" s="1"/>
  <c r="U608" i="102"/>
  <c r="V608" i="102"/>
  <c r="F609" i="102"/>
  <c r="G609" i="102" s="1"/>
  <c r="U609" i="102"/>
  <c r="V609" i="102"/>
  <c r="F610" i="102"/>
  <c r="G610" i="102"/>
  <c r="U610" i="102"/>
  <c r="V610" i="102"/>
  <c r="F611" i="102"/>
  <c r="G611" i="102" s="1"/>
  <c r="U611" i="102"/>
  <c r="V611" i="102"/>
  <c r="F612" i="102"/>
  <c r="G612" i="102" s="1"/>
  <c r="U612" i="102"/>
  <c r="V612" i="102"/>
  <c r="F613" i="102"/>
  <c r="G613" i="102"/>
  <c r="U613" i="102"/>
  <c r="V613" i="102"/>
  <c r="U614" i="102"/>
  <c r="V614" i="102"/>
  <c r="U615" i="102"/>
  <c r="V615" i="102"/>
  <c r="V616" i="102"/>
  <c r="F617" i="102"/>
  <c r="G617" i="102"/>
  <c r="V617" i="102"/>
  <c r="F618" i="102"/>
  <c r="G618" i="102" s="1"/>
  <c r="U618" i="102"/>
  <c r="V618" i="102"/>
  <c r="U619" i="102"/>
  <c r="V619" i="102"/>
  <c r="F620" i="102"/>
  <c r="G620" i="102" s="1"/>
  <c r="U620" i="102"/>
  <c r="V620" i="102"/>
  <c r="F621" i="102"/>
  <c r="G621" i="102" s="1"/>
  <c r="U621" i="102"/>
  <c r="V621" i="102"/>
  <c r="U622" i="102"/>
  <c r="V622" i="102"/>
  <c r="F623" i="102"/>
  <c r="G623" i="102"/>
  <c r="U623" i="102"/>
  <c r="V623" i="102"/>
  <c r="F624" i="102"/>
  <c r="G624" i="102" s="1"/>
  <c r="U624" i="102"/>
  <c r="V624" i="102"/>
  <c r="F625" i="102"/>
  <c r="G625" i="102"/>
  <c r="U625" i="102"/>
  <c r="V625" i="102"/>
  <c r="F626" i="102"/>
  <c r="G626" i="102"/>
  <c r="U626" i="102"/>
  <c r="V626" i="102"/>
  <c r="F627" i="102"/>
  <c r="G627" i="102" s="1"/>
  <c r="U627" i="102"/>
  <c r="V627" i="102"/>
  <c r="F628" i="102"/>
  <c r="G628" i="102"/>
  <c r="U628" i="102"/>
  <c r="V628" i="102"/>
  <c r="F629" i="102"/>
  <c r="G629" i="102"/>
  <c r="U629" i="102"/>
  <c r="V629" i="102"/>
  <c r="U630" i="102"/>
  <c r="V630" i="102"/>
  <c r="F631" i="102"/>
  <c r="G631" i="102" s="1"/>
  <c r="U631" i="102"/>
  <c r="V631" i="102"/>
  <c r="U632" i="102"/>
  <c r="V632" i="102"/>
  <c r="F633" i="102"/>
  <c r="G633" i="102" s="1"/>
  <c r="U633" i="102"/>
  <c r="V633" i="102"/>
  <c r="F634" i="102"/>
  <c r="G634" i="102" s="1"/>
  <c r="U634" i="102"/>
  <c r="V634" i="102"/>
  <c r="F635" i="102"/>
  <c r="G635" i="102"/>
  <c r="U635" i="102"/>
  <c r="V635" i="102"/>
  <c r="F636" i="102"/>
  <c r="G636" i="102" s="1"/>
  <c r="U636" i="102"/>
  <c r="V636" i="102"/>
  <c r="F637" i="102"/>
  <c r="G637" i="102" s="1"/>
  <c r="U637" i="102"/>
  <c r="V637" i="102"/>
  <c r="U638" i="102"/>
  <c r="V638" i="102"/>
  <c r="F639" i="102"/>
  <c r="G639" i="102" s="1"/>
  <c r="U639" i="102"/>
  <c r="V639" i="102"/>
  <c r="U640" i="102"/>
  <c r="V640" i="102"/>
  <c r="F641" i="102"/>
  <c r="G641" i="102" s="1"/>
  <c r="U641" i="102"/>
  <c r="V641" i="102"/>
  <c r="U642" i="102"/>
  <c r="V642" i="102"/>
  <c r="F643" i="102"/>
  <c r="G643" i="102" s="1"/>
  <c r="U643" i="102"/>
  <c r="V643" i="102"/>
  <c r="F644" i="102"/>
  <c r="G644" i="102" s="1"/>
  <c r="U644" i="102"/>
  <c r="V644" i="102"/>
  <c r="U645" i="102"/>
  <c r="V645" i="102"/>
  <c r="F646" i="102"/>
  <c r="G646" i="102"/>
  <c r="U646" i="102"/>
  <c r="V646" i="102"/>
  <c r="U647" i="102"/>
  <c r="V647" i="102"/>
  <c r="F648" i="102"/>
  <c r="G648" i="102" s="1"/>
  <c r="U648" i="102"/>
  <c r="V648" i="102"/>
  <c r="F649" i="102"/>
  <c r="G649" i="102" s="1"/>
  <c r="U649" i="102"/>
  <c r="V649" i="102"/>
  <c r="F650" i="102"/>
  <c r="G650" i="102" s="1"/>
  <c r="U811" i="102" s="1"/>
  <c r="U650" i="102"/>
  <c r="V650" i="102"/>
  <c r="F651" i="102"/>
  <c r="G651" i="102" s="1"/>
  <c r="V651" i="102"/>
  <c r="F652" i="102"/>
  <c r="G652" i="102"/>
  <c r="V652" i="102"/>
  <c r="F653" i="102"/>
  <c r="G653" i="102"/>
  <c r="U653" i="102"/>
  <c r="V653" i="102"/>
  <c r="F654" i="102"/>
  <c r="G654" i="102"/>
  <c r="V654" i="102"/>
  <c r="F655" i="102"/>
  <c r="G655" i="102"/>
  <c r="U655" i="102"/>
  <c r="V655" i="102"/>
  <c r="F656" i="102"/>
  <c r="G656" i="102"/>
  <c r="U656" i="102"/>
  <c r="V656" i="102"/>
  <c r="V657" i="102"/>
  <c r="F658" i="102"/>
  <c r="G658" i="102"/>
  <c r="U658" i="102"/>
  <c r="V658" i="102"/>
  <c r="F659" i="102"/>
  <c r="G659" i="102"/>
  <c r="U659" i="102"/>
  <c r="V659" i="102"/>
  <c r="F660" i="102"/>
  <c r="G660" i="102" s="1"/>
  <c r="U660" i="102"/>
  <c r="V660" i="102"/>
  <c r="F661" i="102"/>
  <c r="G661" i="102"/>
  <c r="U661" i="102"/>
  <c r="V661" i="102"/>
  <c r="U662" i="102"/>
  <c r="V662" i="102"/>
  <c r="F663" i="102"/>
  <c r="G663" i="102"/>
  <c r="U663" i="102"/>
  <c r="V663" i="102"/>
  <c r="F664" i="102"/>
  <c r="G664" i="102"/>
  <c r="U664" i="102"/>
  <c r="V664" i="102"/>
  <c r="U665" i="102"/>
  <c r="V665" i="102"/>
  <c r="F666" i="102"/>
  <c r="G666" i="102"/>
  <c r="U666" i="102"/>
  <c r="V666" i="102"/>
  <c r="U667" i="102"/>
  <c r="V667" i="102"/>
  <c r="U668" i="102"/>
  <c r="V668" i="102"/>
  <c r="F669" i="102"/>
  <c r="G669" i="102" s="1"/>
  <c r="U825" i="102" s="1"/>
  <c r="U669" i="102"/>
  <c r="V669" i="102"/>
  <c r="U670" i="102"/>
  <c r="V670" i="102"/>
  <c r="F671" i="102"/>
  <c r="G671" i="102"/>
  <c r="U671" i="102"/>
  <c r="V671" i="102"/>
  <c r="F672" i="102"/>
  <c r="G672" i="102"/>
  <c r="U672" i="102"/>
  <c r="V672" i="102"/>
  <c r="U673" i="102"/>
  <c r="V673" i="102"/>
  <c r="F674" i="102"/>
  <c r="G674" i="102"/>
  <c r="U674" i="102"/>
  <c r="V674" i="102"/>
  <c r="U675" i="102"/>
  <c r="V675" i="102"/>
  <c r="F676" i="102"/>
  <c r="G676" i="102"/>
  <c r="U676" i="102"/>
  <c r="V676" i="102"/>
  <c r="F677" i="102"/>
  <c r="G677" i="102"/>
  <c r="U677" i="102"/>
  <c r="V677" i="102"/>
  <c r="F678" i="102"/>
  <c r="G678" i="102"/>
  <c r="U678" i="102"/>
  <c r="V678" i="102"/>
  <c r="U679" i="102"/>
  <c r="V679" i="102"/>
  <c r="U680" i="102"/>
  <c r="V680" i="102"/>
  <c r="F681" i="102"/>
  <c r="G681" i="102"/>
  <c r="V681" i="102"/>
  <c r="V682" i="102"/>
  <c r="U683" i="102"/>
  <c r="V683" i="102"/>
  <c r="F684" i="102"/>
  <c r="G684" i="102"/>
  <c r="U684" i="102"/>
  <c r="V684" i="102"/>
  <c r="F685" i="102"/>
  <c r="G685" i="102"/>
  <c r="U685" i="102"/>
  <c r="V685" i="102"/>
  <c r="F686" i="102"/>
  <c r="G686" i="102"/>
  <c r="U686" i="102"/>
  <c r="V686" i="102"/>
  <c r="F687" i="102"/>
  <c r="G687" i="102"/>
  <c r="U687" i="102"/>
  <c r="V687" i="102"/>
  <c r="V688" i="102"/>
  <c r="U689" i="102"/>
  <c r="V689" i="102"/>
  <c r="F690" i="102"/>
  <c r="G690" i="102"/>
  <c r="U690" i="102"/>
  <c r="V690" i="102"/>
  <c r="F691" i="102"/>
  <c r="G691" i="102"/>
  <c r="U691" i="102"/>
  <c r="V691" i="102"/>
  <c r="F692" i="102"/>
  <c r="G692" i="102"/>
  <c r="U692" i="102"/>
  <c r="V692" i="102"/>
  <c r="F693" i="102"/>
  <c r="G693" i="102"/>
  <c r="U693" i="102"/>
  <c r="V693" i="102"/>
  <c r="U694" i="102"/>
  <c r="V694" i="102"/>
  <c r="F695" i="102"/>
  <c r="G695" i="102" s="1"/>
  <c r="U841" i="102" s="1"/>
  <c r="U695" i="102"/>
  <c r="V695" i="102"/>
  <c r="F696" i="102"/>
  <c r="G696" i="102"/>
  <c r="U696" i="102"/>
  <c r="V696" i="102"/>
  <c r="F697" i="102"/>
  <c r="G697" i="102" s="1"/>
  <c r="U697" i="102"/>
  <c r="V697" i="102"/>
  <c r="F698" i="102"/>
  <c r="G698" i="102" s="1"/>
  <c r="U844" i="102" s="1"/>
  <c r="V698" i="102"/>
  <c r="F699" i="102"/>
  <c r="G699" i="102"/>
  <c r="U699" i="102"/>
  <c r="V699" i="102"/>
  <c r="F700" i="102"/>
  <c r="G700" i="102" s="1"/>
  <c r="U700" i="102"/>
  <c r="V700" i="102"/>
  <c r="F701" i="102"/>
  <c r="G701" i="102" s="1"/>
  <c r="U847" i="102" s="1"/>
  <c r="V701" i="102"/>
  <c r="F702" i="102"/>
  <c r="G702" i="102"/>
  <c r="U702" i="102"/>
  <c r="V702" i="102"/>
  <c r="F703" i="102"/>
  <c r="G703" i="102" s="1"/>
  <c r="V703" i="102"/>
  <c r="F704" i="102"/>
  <c r="G704" i="102"/>
  <c r="U704" i="102"/>
  <c r="V704" i="102"/>
  <c r="F705" i="102"/>
  <c r="G705" i="102"/>
  <c r="U705" i="102"/>
  <c r="V705" i="102"/>
  <c r="F706" i="102"/>
  <c r="G706" i="102" s="1"/>
  <c r="U706" i="102"/>
  <c r="V706" i="102"/>
  <c r="F707" i="102"/>
  <c r="G707" i="102"/>
  <c r="U707" i="102"/>
  <c r="V707" i="102"/>
  <c r="V708" i="102"/>
  <c r="F709" i="102"/>
  <c r="G709" i="102"/>
  <c r="U709" i="102"/>
  <c r="V709" i="102"/>
  <c r="F710" i="102"/>
  <c r="G710" i="102"/>
  <c r="U710" i="102"/>
  <c r="V710" i="102"/>
  <c r="F711" i="102"/>
  <c r="G711" i="102"/>
  <c r="V711" i="102"/>
  <c r="F712" i="102"/>
  <c r="G712" i="102"/>
  <c r="U712" i="102"/>
  <c r="V712" i="102"/>
  <c r="U713" i="102"/>
  <c r="V713" i="102"/>
  <c r="F714" i="102"/>
  <c r="G714" i="102" s="1"/>
  <c r="U858" i="102" s="1"/>
  <c r="U714" i="102"/>
  <c r="V714" i="102"/>
  <c r="F715" i="102"/>
  <c r="G715" i="102"/>
  <c r="V715" i="102"/>
  <c r="F716" i="102"/>
  <c r="G716" i="102" s="1"/>
  <c r="U716" i="102"/>
  <c r="V716" i="102"/>
  <c r="F717" i="102"/>
  <c r="G717" i="102"/>
  <c r="V717" i="102"/>
  <c r="F718" i="102"/>
  <c r="G718" i="102"/>
  <c r="U718" i="102"/>
  <c r="V718" i="102"/>
  <c r="F719" i="102"/>
  <c r="G719" i="102" s="1"/>
  <c r="U719" i="102"/>
  <c r="V719" i="102"/>
  <c r="F720" i="102"/>
  <c r="G720" i="102" s="1"/>
  <c r="U864" i="102" s="1"/>
  <c r="V720" i="102"/>
  <c r="F721" i="102"/>
  <c r="G721" i="102"/>
  <c r="U721" i="102"/>
  <c r="V721" i="102"/>
  <c r="F722" i="102"/>
  <c r="G722" i="102" s="1"/>
  <c r="U722" i="102"/>
  <c r="V722" i="102"/>
  <c r="F723" i="102"/>
  <c r="G723" i="102" s="1"/>
  <c r="U867" i="102" s="1"/>
  <c r="U723" i="102"/>
  <c r="V723" i="102"/>
  <c r="F724" i="102"/>
  <c r="G724" i="102"/>
  <c r="U724" i="102"/>
  <c r="V724" i="102"/>
  <c r="U725" i="102"/>
  <c r="V725" i="102"/>
  <c r="F726" i="102"/>
  <c r="G726" i="102" s="1"/>
  <c r="U869" i="102" s="1"/>
  <c r="U726" i="102"/>
  <c r="V726" i="102"/>
  <c r="F727" i="102"/>
  <c r="G727" i="102" s="1"/>
  <c r="U727" i="102"/>
  <c r="V727" i="102"/>
  <c r="U728" i="102"/>
  <c r="V728" i="102"/>
  <c r="U729" i="102"/>
  <c r="V729" i="102"/>
  <c r="F730" i="102"/>
  <c r="G730" i="102"/>
  <c r="U730" i="102"/>
  <c r="V730" i="102"/>
  <c r="F731" i="102"/>
  <c r="G731" i="102" s="1"/>
  <c r="U731" i="102"/>
  <c r="V731" i="102"/>
  <c r="F732" i="102"/>
  <c r="G732" i="102"/>
  <c r="U732" i="102"/>
  <c r="V732" i="102"/>
  <c r="F733" i="102"/>
  <c r="G733" i="102"/>
  <c r="U733" i="102"/>
  <c r="V733" i="102"/>
  <c r="F734" i="102"/>
  <c r="G734" i="102" s="1"/>
  <c r="V734" i="102"/>
  <c r="F735" i="102"/>
  <c r="G735" i="102" s="1"/>
  <c r="U876" i="102" s="1"/>
  <c r="U735" i="102"/>
  <c r="V735" i="102"/>
  <c r="V736" i="102"/>
  <c r="F737" i="102"/>
  <c r="G737" i="102"/>
  <c r="U737" i="102"/>
  <c r="V737" i="102"/>
  <c r="F738" i="102"/>
  <c r="G738" i="102"/>
  <c r="U738" i="102"/>
  <c r="V738" i="102"/>
  <c r="F739" i="102"/>
  <c r="G739" i="102" s="1"/>
  <c r="U739" i="102"/>
  <c r="V739" i="102"/>
  <c r="V740" i="102"/>
  <c r="F741" i="102"/>
  <c r="G741" i="102" s="1"/>
  <c r="U741" i="102"/>
  <c r="V741" i="102"/>
  <c r="U742" i="102"/>
  <c r="V742" i="102"/>
  <c r="F743" i="102"/>
  <c r="G743" i="102" s="1"/>
  <c r="V743" i="102"/>
  <c r="F744" i="102"/>
  <c r="G744" i="102" s="1"/>
  <c r="U882" i="102" s="1"/>
  <c r="V744" i="102"/>
  <c r="F745" i="102"/>
  <c r="G745" i="102" s="1"/>
  <c r="U745" i="102"/>
  <c r="V745" i="102"/>
  <c r="F746" i="102"/>
  <c r="G746" i="102" s="1"/>
  <c r="U746" i="102"/>
  <c r="V746" i="102"/>
  <c r="U747" i="102"/>
  <c r="V747" i="102"/>
  <c r="F748" i="102"/>
  <c r="G748" i="102" s="1"/>
  <c r="V748" i="102"/>
  <c r="F749" i="102"/>
  <c r="G749" i="102" s="1"/>
  <c r="U749" i="102"/>
  <c r="V749" i="102"/>
  <c r="U750" i="102"/>
  <c r="V750" i="102"/>
  <c r="F751" i="102"/>
  <c r="G751" i="102"/>
  <c r="U751" i="102"/>
  <c r="V751" i="102"/>
  <c r="F752" i="102"/>
  <c r="G752" i="102"/>
  <c r="U752" i="102"/>
  <c r="V752" i="102"/>
  <c r="U753" i="102"/>
  <c r="V753" i="102"/>
  <c r="F754" i="102"/>
  <c r="G754" i="102" s="1"/>
  <c r="U754" i="102"/>
  <c r="V754" i="102"/>
  <c r="F755" i="102"/>
  <c r="G755" i="102" s="1"/>
  <c r="U755" i="102"/>
  <c r="V755" i="102"/>
  <c r="F756" i="102"/>
  <c r="G756" i="102"/>
  <c r="U756" i="102"/>
  <c r="V756" i="102"/>
  <c r="F757" i="102"/>
  <c r="G757" i="102"/>
  <c r="U757" i="102"/>
  <c r="V757" i="102"/>
  <c r="U758" i="102"/>
  <c r="V758" i="102"/>
  <c r="F759" i="102"/>
  <c r="G759" i="102" s="1"/>
  <c r="U893" i="102" s="1"/>
  <c r="U759" i="102"/>
  <c r="V759" i="102"/>
  <c r="F760" i="102"/>
  <c r="G760" i="102" s="1"/>
  <c r="U760" i="102"/>
  <c r="V760" i="102"/>
  <c r="F761" i="102"/>
  <c r="G761" i="102" s="1"/>
  <c r="U895" i="102" s="1"/>
  <c r="V761" i="102"/>
  <c r="U762" i="102"/>
  <c r="V762" i="102"/>
  <c r="F763" i="102"/>
  <c r="G763" i="102"/>
  <c r="U763" i="102"/>
  <c r="V763" i="102"/>
  <c r="F764" i="102"/>
  <c r="G764" i="102" s="1"/>
  <c r="U897" i="102" s="1"/>
  <c r="U764" i="102"/>
  <c r="V764" i="102"/>
  <c r="F765" i="102"/>
  <c r="G765" i="102" s="1"/>
  <c r="U765" i="102"/>
  <c r="V765" i="102"/>
  <c r="F766" i="102"/>
  <c r="G766" i="102" s="1"/>
  <c r="U899" i="102" s="1"/>
  <c r="U766" i="102"/>
  <c r="V766" i="102"/>
  <c r="F767" i="102"/>
  <c r="G767" i="102"/>
  <c r="U767" i="102"/>
  <c r="V767" i="102"/>
  <c r="F768" i="102"/>
  <c r="G768" i="102" s="1"/>
  <c r="U768" i="102"/>
  <c r="V768" i="102"/>
  <c r="F769" i="102"/>
  <c r="G769" i="102" s="1"/>
  <c r="U769" i="102"/>
  <c r="V769" i="102"/>
  <c r="U770" i="102"/>
  <c r="V770" i="102"/>
  <c r="F771" i="102"/>
  <c r="G771" i="102" s="1"/>
  <c r="U903" i="102" s="1"/>
  <c r="U771" i="102"/>
  <c r="V771" i="102"/>
  <c r="F772" i="102"/>
  <c r="G772" i="102"/>
  <c r="U772" i="102"/>
  <c r="V772" i="102"/>
  <c r="U773" i="102"/>
  <c r="V773" i="102"/>
  <c r="F774" i="102"/>
  <c r="G774" i="102" s="1"/>
  <c r="U774" i="102"/>
  <c r="V774" i="102"/>
  <c r="F775" i="102"/>
  <c r="G775" i="102" s="1"/>
  <c r="U775" i="102"/>
  <c r="V775" i="102"/>
  <c r="F776" i="102"/>
  <c r="G776" i="102"/>
  <c r="U776" i="102"/>
  <c r="V776" i="102"/>
  <c r="U777" i="102"/>
  <c r="V777" i="102"/>
  <c r="F778" i="102"/>
  <c r="G778" i="102"/>
  <c r="U778" i="102"/>
  <c r="V778" i="102"/>
  <c r="F779" i="102"/>
  <c r="G779" i="102" s="1"/>
  <c r="U779" i="102"/>
  <c r="V779" i="102"/>
  <c r="F780" i="102"/>
  <c r="G780" i="102" s="1"/>
  <c r="U780" i="102"/>
  <c r="V780" i="102"/>
  <c r="F781" i="102"/>
  <c r="G781" i="102" s="1"/>
  <c r="U911" i="102" s="1"/>
  <c r="U781" i="102"/>
  <c r="V781" i="102"/>
  <c r="F782" i="102"/>
  <c r="G782" i="102" s="1"/>
  <c r="U912" i="102" s="1"/>
  <c r="U782" i="102"/>
  <c r="V782" i="102"/>
  <c r="F783" i="102"/>
  <c r="G783" i="102" s="1"/>
  <c r="U783" i="102"/>
  <c r="V783" i="102"/>
  <c r="F784" i="102"/>
  <c r="G784" i="102"/>
  <c r="U784" i="102"/>
  <c r="V784" i="102"/>
  <c r="U785" i="102"/>
  <c r="V785" i="102"/>
  <c r="U786" i="102"/>
  <c r="V786" i="102"/>
  <c r="F787" i="102"/>
  <c r="G787" i="102" s="1"/>
  <c r="U787" i="102"/>
  <c r="V787" i="102"/>
  <c r="F788" i="102"/>
  <c r="G788" i="102"/>
  <c r="U788" i="102"/>
  <c r="V788" i="102"/>
  <c r="F789" i="102"/>
  <c r="G789" i="102" s="1"/>
  <c r="U917" i="102" s="1"/>
  <c r="U789" i="102"/>
  <c r="V789" i="102"/>
  <c r="F790" i="102"/>
  <c r="G790" i="102" s="1"/>
  <c r="U790" i="102"/>
  <c r="V790" i="102"/>
  <c r="F791" i="102"/>
  <c r="G791" i="102" s="1"/>
  <c r="U919" i="102" s="1"/>
  <c r="U791" i="102"/>
  <c r="V791" i="102"/>
  <c r="U792" i="102"/>
  <c r="V792" i="102"/>
  <c r="F793" i="102"/>
  <c r="G793" i="102"/>
  <c r="U793" i="102"/>
  <c r="V793" i="102"/>
  <c r="F794" i="102"/>
  <c r="G794" i="102" s="1"/>
  <c r="U921" i="102" s="1"/>
  <c r="U794" i="102"/>
  <c r="V794" i="102"/>
  <c r="F795" i="102"/>
  <c r="G795" i="102" s="1"/>
  <c r="U795" i="102"/>
  <c r="V795" i="102"/>
  <c r="F796" i="102"/>
  <c r="G796" i="102" s="1"/>
  <c r="U923" i="102" s="1"/>
  <c r="U796" i="102"/>
  <c r="V796" i="102"/>
  <c r="F797" i="102"/>
  <c r="G797" i="102"/>
  <c r="U924" i="102" s="1"/>
  <c r="U797" i="102"/>
  <c r="V797" i="102"/>
  <c r="F798" i="102"/>
  <c r="G798" i="102" s="1"/>
  <c r="U798" i="102"/>
  <c r="V798" i="102"/>
  <c r="F799" i="102"/>
  <c r="G799" i="102"/>
  <c r="U799" i="102"/>
  <c r="V799" i="102"/>
  <c r="F800" i="102"/>
  <c r="G800" i="102" s="1"/>
  <c r="U927" i="102" s="1"/>
  <c r="U800" i="102"/>
  <c r="V800" i="102"/>
  <c r="F801" i="102"/>
  <c r="G801" i="102" s="1"/>
  <c r="U801" i="102"/>
  <c r="V801" i="102"/>
  <c r="F802" i="102"/>
  <c r="G802" i="102" s="1"/>
  <c r="U929" i="102" s="1"/>
  <c r="U802" i="102"/>
  <c r="V802" i="102"/>
  <c r="F803" i="102"/>
  <c r="G803" i="102" s="1"/>
  <c r="U803" i="102"/>
  <c r="V803" i="102"/>
  <c r="F804" i="102"/>
  <c r="G804" i="102" s="1"/>
  <c r="U931" i="102" s="1"/>
  <c r="U804" i="102"/>
  <c r="V804" i="102"/>
  <c r="F805" i="102"/>
  <c r="G805" i="102"/>
  <c r="U932" i="102" s="1"/>
  <c r="U805" i="102"/>
  <c r="V805" i="102"/>
  <c r="F806" i="102"/>
  <c r="G806" i="102"/>
  <c r="U806" i="102"/>
  <c r="V806" i="102"/>
  <c r="F807" i="102"/>
  <c r="G807" i="102" s="1"/>
  <c r="U807" i="102"/>
  <c r="V807" i="102"/>
  <c r="F808" i="102"/>
  <c r="G808" i="102"/>
  <c r="U808" i="102"/>
  <c r="V808" i="102"/>
  <c r="U809" i="102"/>
  <c r="V809" i="102"/>
  <c r="F810" i="102"/>
  <c r="G810" i="102" s="1"/>
  <c r="U936" i="102" s="1"/>
  <c r="U810" i="102"/>
  <c r="V810" i="102"/>
  <c r="F811" i="102"/>
  <c r="G811" i="102" s="1"/>
  <c r="V811" i="102"/>
  <c r="F812" i="102"/>
  <c r="G812" i="102" s="1"/>
  <c r="U812" i="102"/>
  <c r="V812" i="102"/>
  <c r="U813" i="102"/>
  <c r="V813" i="102"/>
  <c r="U814" i="102"/>
  <c r="V814" i="102"/>
  <c r="F815" i="102"/>
  <c r="G815" i="102" s="1"/>
  <c r="U815" i="102"/>
  <c r="V815" i="102"/>
  <c r="U816" i="102"/>
  <c r="V816" i="102"/>
  <c r="F817" i="102"/>
  <c r="G817" i="102"/>
  <c r="U817" i="102"/>
  <c r="V817" i="102"/>
  <c r="F818" i="102"/>
  <c r="G818" i="102" s="1"/>
  <c r="U818" i="102"/>
  <c r="V818" i="102"/>
  <c r="U819" i="102"/>
  <c r="V819" i="102"/>
  <c r="U820" i="102"/>
  <c r="V820" i="102"/>
  <c r="F821" i="102"/>
  <c r="G821" i="102" s="1"/>
  <c r="U821" i="102"/>
  <c r="V821" i="102"/>
  <c r="F822" i="102"/>
  <c r="G822" i="102" s="1"/>
  <c r="U822" i="102"/>
  <c r="V822" i="102"/>
  <c r="F823" i="102"/>
  <c r="G823" i="102"/>
  <c r="U823" i="102"/>
  <c r="V823" i="102"/>
  <c r="F824" i="102"/>
  <c r="G824" i="102"/>
  <c r="U824" i="102"/>
  <c r="V824" i="102"/>
  <c r="F825" i="102"/>
  <c r="G825" i="102" s="1"/>
  <c r="V825" i="102"/>
  <c r="F826" i="102"/>
  <c r="G826" i="102"/>
  <c r="U947" i="102" s="1"/>
  <c r="U826" i="102"/>
  <c r="V826" i="102"/>
  <c r="F827" i="102"/>
  <c r="G827" i="102"/>
  <c r="U827" i="102"/>
  <c r="V827" i="102"/>
  <c r="F828" i="102"/>
  <c r="G828" i="102" s="1"/>
  <c r="U828" i="102"/>
  <c r="V828" i="102"/>
  <c r="U829" i="102"/>
  <c r="V829" i="102"/>
  <c r="F830" i="102"/>
  <c r="G830" i="102" s="1"/>
  <c r="U830" i="102"/>
  <c r="V830" i="102"/>
  <c r="F831" i="102"/>
  <c r="G831" i="102"/>
  <c r="U831" i="102"/>
  <c r="V831" i="102"/>
  <c r="F832" i="102"/>
  <c r="G832" i="102" s="1"/>
  <c r="U952" i="102" s="1"/>
  <c r="U832" i="102"/>
  <c r="V832" i="102"/>
  <c r="U833" i="102"/>
  <c r="V833" i="102"/>
  <c r="U834" i="102"/>
  <c r="V834" i="102"/>
  <c r="F835" i="102"/>
  <c r="G835" i="102"/>
  <c r="U835" i="102"/>
  <c r="V835" i="102"/>
  <c r="F836" i="102"/>
  <c r="G836" i="102" s="1"/>
  <c r="U954" i="102" s="1"/>
  <c r="U836" i="102"/>
  <c r="V836" i="102"/>
  <c r="F837" i="102"/>
  <c r="G837" i="102" s="1"/>
  <c r="U837" i="102"/>
  <c r="V837" i="102"/>
  <c r="F838" i="102"/>
  <c r="G838" i="102" s="1"/>
  <c r="U838" i="102"/>
  <c r="V838" i="102"/>
  <c r="F839" i="102"/>
  <c r="G839" i="102"/>
  <c r="U839" i="102"/>
  <c r="V839" i="102"/>
  <c r="F840" i="102"/>
  <c r="G840" i="102" s="1"/>
  <c r="U840" i="102"/>
  <c r="V840" i="102"/>
  <c r="F841" i="102"/>
  <c r="G841" i="102" s="1"/>
  <c r="V841" i="102"/>
  <c r="F842" i="102"/>
  <c r="G842" i="102" s="1"/>
  <c r="U842" i="102"/>
  <c r="V842" i="102"/>
  <c r="U843" i="102"/>
  <c r="V843" i="102"/>
  <c r="V844" i="102"/>
  <c r="F845" i="102"/>
  <c r="G845" i="102" s="1"/>
  <c r="U845" i="102"/>
  <c r="V845" i="102"/>
  <c r="U846" i="102"/>
  <c r="V846" i="102"/>
  <c r="V847" i="102"/>
  <c r="U848" i="102"/>
  <c r="V848" i="102"/>
  <c r="F849" i="102"/>
  <c r="G849" i="102"/>
  <c r="U849" i="102"/>
  <c r="V849" i="102"/>
  <c r="F850" i="102"/>
  <c r="G850" i="102"/>
  <c r="U850" i="102"/>
  <c r="V850" i="102"/>
  <c r="F851" i="102"/>
  <c r="G851" i="102" s="1"/>
  <c r="U851" i="102"/>
  <c r="V851" i="102"/>
  <c r="F852" i="102"/>
  <c r="G852" i="102"/>
  <c r="U965" i="102" s="1"/>
  <c r="U852" i="102"/>
  <c r="V852" i="102"/>
  <c r="U853" i="102"/>
  <c r="V853" i="102"/>
  <c r="F854" i="102"/>
  <c r="G854" i="102" s="1"/>
  <c r="U966" i="102" s="1"/>
  <c r="U854" i="102"/>
  <c r="V854" i="102"/>
  <c r="F855" i="102"/>
  <c r="G855" i="102" s="1"/>
  <c r="U855" i="102"/>
  <c r="V855" i="102"/>
  <c r="U856" i="102"/>
  <c r="V856" i="102"/>
  <c r="F857" i="102"/>
  <c r="G857" i="102"/>
  <c r="U857" i="102"/>
  <c r="V857" i="102"/>
  <c r="F858" i="102"/>
  <c r="G858" i="102"/>
  <c r="V858" i="102"/>
  <c r="F859" i="102"/>
  <c r="G859" i="102" s="1"/>
  <c r="U859" i="102"/>
  <c r="V859" i="102"/>
  <c r="F860" i="102"/>
  <c r="G860" i="102"/>
  <c r="U860" i="102"/>
  <c r="V860" i="102"/>
  <c r="F861" i="102"/>
  <c r="G861" i="102"/>
  <c r="U861" i="102"/>
  <c r="V861" i="102"/>
  <c r="F862" i="102"/>
  <c r="G862" i="102" s="1"/>
  <c r="U862" i="102"/>
  <c r="V862" i="102"/>
  <c r="F863" i="102"/>
  <c r="G863" i="102"/>
  <c r="U863" i="102"/>
  <c r="V863" i="102"/>
  <c r="F864" i="102"/>
  <c r="G864" i="102"/>
  <c r="V864" i="102"/>
  <c r="F865" i="102"/>
  <c r="G865" i="102" s="1"/>
  <c r="U976" i="102" s="1"/>
  <c r="U865" i="102"/>
  <c r="V865" i="102"/>
  <c r="F866" i="102"/>
  <c r="G866" i="102"/>
  <c r="U866" i="102"/>
  <c r="V866" i="102"/>
  <c r="F867" i="102"/>
  <c r="G867" i="102"/>
  <c r="V867" i="102"/>
  <c r="F868" i="102"/>
  <c r="G868" i="102" s="1"/>
  <c r="U868" i="102"/>
  <c r="V868" i="102"/>
  <c r="F869" i="102"/>
  <c r="G869" i="102"/>
  <c r="V869" i="102"/>
  <c r="F870" i="102"/>
  <c r="G870" i="102"/>
  <c r="U870" i="102"/>
  <c r="V870" i="102"/>
  <c r="F871" i="102"/>
  <c r="G871" i="102" s="1"/>
  <c r="U871" i="102"/>
  <c r="V871" i="102"/>
  <c r="F872" i="102"/>
  <c r="G872" i="102"/>
  <c r="U872" i="102"/>
  <c r="V872" i="102"/>
  <c r="F873" i="102"/>
  <c r="G873" i="102"/>
  <c r="U873" i="102"/>
  <c r="V873" i="102"/>
  <c r="F874" i="102"/>
  <c r="G874" i="102" s="1"/>
  <c r="U874" i="102"/>
  <c r="V874" i="102"/>
  <c r="F875" i="102"/>
  <c r="G875" i="102" s="1"/>
  <c r="U875" i="102"/>
  <c r="V875" i="102"/>
  <c r="F876" i="102"/>
  <c r="G876" i="102"/>
  <c r="V876" i="102"/>
  <c r="F877" i="102"/>
  <c r="G877" i="102" s="1"/>
  <c r="U877" i="102"/>
  <c r="V877" i="102"/>
  <c r="F878" i="102"/>
  <c r="G878" i="102" s="1"/>
  <c r="U878" i="102"/>
  <c r="V878" i="102"/>
  <c r="F879" i="102"/>
  <c r="G879" i="102"/>
  <c r="U879" i="102"/>
  <c r="V879" i="102"/>
  <c r="F880" i="102"/>
  <c r="G880" i="102" s="1"/>
  <c r="U880" i="102"/>
  <c r="V880" i="102"/>
  <c r="F881" i="102"/>
  <c r="G881" i="102" s="1"/>
  <c r="U881" i="102"/>
  <c r="V881" i="102"/>
  <c r="F882" i="102"/>
  <c r="G882" i="102"/>
  <c r="V882" i="102"/>
  <c r="F883" i="102"/>
  <c r="G883" i="102" s="1"/>
  <c r="U883" i="102"/>
  <c r="V883" i="102"/>
  <c r="F884" i="102"/>
  <c r="G884" i="102" s="1"/>
  <c r="U884" i="102"/>
  <c r="V884" i="102"/>
  <c r="F885" i="102"/>
  <c r="G885" i="102"/>
  <c r="U885" i="102"/>
  <c r="V885" i="102"/>
  <c r="F886" i="102"/>
  <c r="G886" i="102" s="1"/>
  <c r="U997" i="102" s="1"/>
  <c r="U886" i="102"/>
  <c r="V886" i="102"/>
  <c r="F887" i="102"/>
  <c r="G887" i="102" s="1"/>
  <c r="U887" i="102"/>
  <c r="V887" i="102"/>
  <c r="F888" i="102"/>
  <c r="G888" i="102"/>
  <c r="U999" i="102" s="1"/>
  <c r="U888" i="102"/>
  <c r="V888" i="102"/>
  <c r="F889" i="102"/>
  <c r="G889" i="102" s="1"/>
  <c r="U1000" i="102" s="1"/>
  <c r="U889" i="102"/>
  <c r="V889" i="102"/>
  <c r="F890" i="102"/>
  <c r="G890" i="102" s="1"/>
  <c r="U890" i="102"/>
  <c r="V890" i="102"/>
  <c r="F891" i="102"/>
  <c r="G891" i="102"/>
  <c r="U891" i="102"/>
  <c r="V891" i="102"/>
  <c r="F892" i="102"/>
  <c r="G892" i="102" s="1"/>
  <c r="U892" i="102"/>
  <c r="V892" i="102"/>
  <c r="F893" i="102"/>
  <c r="G893" i="102" s="1"/>
  <c r="V893" i="102"/>
  <c r="F894" i="102"/>
  <c r="G894" i="102"/>
  <c r="U894" i="102"/>
  <c r="V894" i="102"/>
  <c r="F895" i="102"/>
  <c r="G895" i="102" s="1"/>
  <c r="V895" i="102"/>
  <c r="F896" i="102"/>
  <c r="G896" i="102" s="1"/>
  <c r="U896" i="102"/>
  <c r="V896" i="102"/>
  <c r="F897" i="102"/>
  <c r="G897" i="102"/>
  <c r="V897" i="102"/>
  <c r="F898" i="102"/>
  <c r="G898" i="102" s="1"/>
  <c r="U1009" i="102" s="1"/>
  <c r="U898" i="102"/>
  <c r="V898" i="102"/>
  <c r="F899" i="102"/>
  <c r="G899" i="102" s="1"/>
  <c r="U1010" i="102" s="1"/>
  <c r="V899" i="102"/>
  <c r="F900" i="102"/>
  <c r="G900" i="102"/>
  <c r="U900" i="102"/>
  <c r="V900" i="102"/>
  <c r="F901" i="102"/>
  <c r="G901" i="102" s="1"/>
  <c r="U901" i="102"/>
  <c r="V901" i="102"/>
  <c r="F902" i="102"/>
  <c r="G902" i="102" s="1"/>
  <c r="U902" i="102"/>
  <c r="V902" i="102"/>
  <c r="F903" i="102"/>
  <c r="G903" i="102"/>
  <c r="V903" i="102"/>
  <c r="F904" i="102"/>
  <c r="G904" i="102" s="1"/>
  <c r="U904" i="102"/>
  <c r="V904" i="102"/>
  <c r="F905" i="102"/>
  <c r="G905" i="102" s="1"/>
  <c r="U905" i="102"/>
  <c r="V905" i="102"/>
  <c r="F906" i="102"/>
  <c r="G906" i="102"/>
  <c r="U906" i="102"/>
  <c r="V906" i="102"/>
  <c r="F907" i="102"/>
  <c r="G907" i="102" s="1"/>
  <c r="U907" i="102"/>
  <c r="V907" i="102"/>
  <c r="F908" i="102"/>
  <c r="G908" i="102" s="1"/>
  <c r="U908" i="102"/>
  <c r="V908" i="102"/>
  <c r="F909" i="102"/>
  <c r="G909" i="102"/>
  <c r="U909" i="102"/>
  <c r="V909" i="102"/>
  <c r="F910" i="102"/>
  <c r="G910" i="102" s="1"/>
  <c r="U910" i="102"/>
  <c r="V910" i="102"/>
  <c r="V911" i="102"/>
  <c r="F912" i="102"/>
  <c r="G912" i="102"/>
  <c r="U1022" i="102" s="1"/>
  <c r="V912" i="102"/>
  <c r="U913" i="102"/>
  <c r="V913" i="102"/>
  <c r="F914" i="102"/>
  <c r="G914" i="102" s="1"/>
  <c r="U1023" i="102" s="1"/>
  <c r="U914" i="102"/>
  <c r="V914" i="102"/>
  <c r="F915" i="102"/>
  <c r="G915" i="102" s="1"/>
  <c r="U915" i="102"/>
  <c r="V915" i="102"/>
  <c r="F916" i="102"/>
  <c r="G916" i="102"/>
  <c r="U916" i="102"/>
  <c r="V916" i="102"/>
  <c r="F917" i="102"/>
  <c r="G917" i="102" s="1"/>
  <c r="U1026" i="102" s="1"/>
  <c r="V917" i="102"/>
  <c r="F918" i="102"/>
  <c r="G918" i="102" s="1"/>
  <c r="U918" i="102"/>
  <c r="V918" i="102"/>
  <c r="V919" i="102"/>
  <c r="F920" i="102"/>
  <c r="G920" i="102" s="1"/>
  <c r="U920" i="102"/>
  <c r="V920" i="102"/>
  <c r="F921" i="102"/>
  <c r="G921" i="102"/>
  <c r="V921" i="102"/>
  <c r="U922" i="102"/>
  <c r="V922" i="102"/>
  <c r="F923" i="102"/>
  <c r="G923" i="102" s="1"/>
  <c r="V923" i="102"/>
  <c r="F924" i="102"/>
  <c r="G924" i="102" s="1"/>
  <c r="V924" i="102"/>
  <c r="F925" i="102"/>
  <c r="G925" i="102" s="1"/>
  <c r="U925" i="102"/>
  <c r="V925" i="102"/>
  <c r="F926" i="102"/>
  <c r="G926" i="102" s="1"/>
  <c r="U926" i="102"/>
  <c r="V926" i="102"/>
  <c r="F927" i="102"/>
  <c r="G927" i="102" s="1"/>
  <c r="V927" i="102"/>
  <c r="F928" i="102"/>
  <c r="G928" i="102" s="1"/>
  <c r="U1035" i="102" s="1"/>
  <c r="U928" i="102"/>
  <c r="V928" i="102"/>
  <c r="F929" i="102"/>
  <c r="G929" i="102" s="1"/>
  <c r="U1036" i="102" s="1"/>
  <c r="V929" i="102"/>
  <c r="U930" i="102"/>
  <c r="V930" i="102"/>
  <c r="V931" i="102"/>
  <c r="F932" i="102"/>
  <c r="G932" i="102" s="1"/>
  <c r="V932" i="102"/>
  <c r="F933" i="102"/>
  <c r="G933" i="102" s="1"/>
  <c r="U933" i="102"/>
  <c r="V933" i="102"/>
  <c r="U934" i="102"/>
  <c r="V934" i="102"/>
  <c r="F935" i="102"/>
  <c r="G935" i="102"/>
  <c r="U935" i="102"/>
  <c r="V935" i="102"/>
  <c r="V936" i="102"/>
  <c r="F937" i="102"/>
  <c r="G937" i="102" s="1"/>
  <c r="U937" i="102"/>
  <c r="V937" i="102"/>
  <c r="U938" i="102"/>
  <c r="V938" i="102"/>
  <c r="F939" i="102"/>
  <c r="G939" i="102"/>
  <c r="U939" i="102"/>
  <c r="V939" i="102"/>
  <c r="F940" i="102"/>
  <c r="G940" i="102"/>
  <c r="U940" i="102"/>
  <c r="V940" i="102"/>
  <c r="F941" i="102"/>
  <c r="G941" i="102" s="1"/>
  <c r="U941" i="102"/>
  <c r="V941" i="102"/>
  <c r="F942" i="102"/>
  <c r="G942" i="102" s="1"/>
  <c r="U942" i="102"/>
  <c r="V942" i="102"/>
  <c r="F943" i="102"/>
  <c r="G943" i="102" s="1"/>
  <c r="U943" i="102"/>
  <c r="V943" i="102"/>
  <c r="U944" i="102"/>
  <c r="V944" i="102"/>
  <c r="U945" i="102"/>
  <c r="V945" i="102"/>
  <c r="F946" i="102"/>
  <c r="G946" i="102" s="1"/>
  <c r="U946" i="102"/>
  <c r="V946" i="102"/>
  <c r="V947" i="102"/>
  <c r="F948" i="102"/>
  <c r="G948" i="102" s="1"/>
  <c r="U1047" i="102" s="1"/>
  <c r="U948" i="102"/>
  <c r="V948" i="102"/>
  <c r="F949" i="102"/>
  <c r="G949" i="102"/>
  <c r="U949" i="102"/>
  <c r="V949" i="102"/>
  <c r="U950" i="102"/>
  <c r="V950" i="102"/>
  <c r="U951" i="102"/>
  <c r="V951" i="102"/>
  <c r="F952" i="102"/>
  <c r="G952" i="102" s="1"/>
  <c r="U1049" i="102" s="1"/>
  <c r="V952" i="102"/>
  <c r="F953" i="102"/>
  <c r="G953" i="102" s="1"/>
  <c r="U1050" i="102" s="1"/>
  <c r="U953" i="102"/>
  <c r="V953" i="102"/>
  <c r="F954" i="102"/>
  <c r="G954" i="102"/>
  <c r="U1051" i="102" s="1"/>
  <c r="V954" i="102"/>
  <c r="F955" i="102"/>
  <c r="G955" i="102"/>
  <c r="U955" i="102"/>
  <c r="V955" i="102"/>
  <c r="F956" i="102"/>
  <c r="G956" i="102"/>
  <c r="U956" i="102"/>
  <c r="V956" i="102"/>
  <c r="F957" i="102"/>
  <c r="G957" i="102" s="1"/>
  <c r="U1054" i="102" s="1"/>
  <c r="U957" i="102"/>
  <c r="V957" i="102"/>
  <c r="F958" i="102"/>
  <c r="G958" i="102"/>
  <c r="U958" i="102"/>
  <c r="V958" i="102"/>
  <c r="U959" i="102"/>
  <c r="V959" i="102"/>
  <c r="U960" i="102"/>
  <c r="V960" i="102"/>
  <c r="U961" i="102"/>
  <c r="V961" i="102"/>
  <c r="F962" i="102"/>
  <c r="G962" i="102" s="1"/>
  <c r="U962" i="102"/>
  <c r="V962" i="102"/>
  <c r="F963" i="102"/>
  <c r="G963" i="102" s="1"/>
  <c r="U963" i="102"/>
  <c r="V963" i="102"/>
  <c r="U964" i="102"/>
  <c r="V964" i="102"/>
  <c r="V965" i="102"/>
  <c r="F966" i="102"/>
  <c r="G966" i="102" s="1"/>
  <c r="V966" i="102"/>
  <c r="F967" i="102"/>
  <c r="G967" i="102" s="1"/>
  <c r="U967" i="102"/>
  <c r="V967" i="102"/>
  <c r="U968" i="102"/>
  <c r="V968" i="102"/>
  <c r="F969" i="102"/>
  <c r="G969" i="102" s="1"/>
  <c r="U969" i="102"/>
  <c r="V969" i="102"/>
  <c r="F970" i="102"/>
  <c r="G970" i="102" s="1"/>
  <c r="U970" i="102"/>
  <c r="V970" i="102"/>
  <c r="F971" i="102"/>
  <c r="G971" i="102" s="1"/>
  <c r="U1062" i="102" s="1"/>
  <c r="U971" i="102"/>
  <c r="V971" i="102"/>
  <c r="F972" i="102"/>
  <c r="G972" i="102" s="1"/>
  <c r="U972" i="102"/>
  <c r="V972" i="102"/>
  <c r="F973" i="102"/>
  <c r="G973" i="102" s="1"/>
  <c r="U973" i="102"/>
  <c r="V973" i="102"/>
  <c r="F974" i="102"/>
  <c r="G974" i="102"/>
  <c r="U974" i="102"/>
  <c r="V974" i="102"/>
  <c r="U975" i="102"/>
  <c r="V975" i="102"/>
  <c r="F976" i="102"/>
  <c r="G976" i="102"/>
  <c r="V976" i="102"/>
  <c r="U977" i="102"/>
  <c r="V977" i="102"/>
  <c r="U978" i="102"/>
  <c r="V978" i="102"/>
  <c r="F979" i="102"/>
  <c r="G979" i="102"/>
  <c r="U979" i="102"/>
  <c r="V979" i="102"/>
  <c r="F980" i="102"/>
  <c r="G980" i="102" s="1"/>
  <c r="U1068" i="102" s="1"/>
  <c r="U980" i="102"/>
  <c r="V980" i="102"/>
  <c r="U981" i="102"/>
  <c r="V981" i="102"/>
  <c r="F982" i="102"/>
  <c r="G982" i="102" s="1"/>
  <c r="U1069" i="102" s="1"/>
  <c r="U982" i="102"/>
  <c r="V982" i="102"/>
  <c r="F983" i="102"/>
  <c r="G983" i="102" s="1"/>
  <c r="U983" i="102"/>
  <c r="V983" i="102"/>
  <c r="F984" i="102"/>
  <c r="G984" i="102" s="1"/>
  <c r="U984" i="102"/>
  <c r="V984" i="102"/>
  <c r="F985" i="102"/>
  <c r="G985" i="102" s="1"/>
  <c r="U1072" i="102" s="1"/>
  <c r="U985" i="102"/>
  <c r="V985" i="102"/>
  <c r="F986" i="102"/>
  <c r="G986" i="102" s="1"/>
  <c r="U986" i="102"/>
  <c r="V986" i="102"/>
  <c r="F987" i="102"/>
  <c r="G987" i="102" s="1"/>
  <c r="U987" i="102"/>
  <c r="V987" i="102"/>
  <c r="F988" i="102"/>
  <c r="G988" i="102" s="1"/>
  <c r="U1075" i="102" s="1"/>
  <c r="U988" i="102"/>
  <c r="V988" i="102"/>
  <c r="F989" i="102"/>
  <c r="G989" i="102" s="1"/>
  <c r="U989" i="102"/>
  <c r="V989" i="102"/>
  <c r="U990" i="102"/>
  <c r="V990" i="102"/>
  <c r="F991" i="102"/>
  <c r="G991" i="102" s="1"/>
  <c r="U1077" i="102" s="1"/>
  <c r="U991" i="102"/>
  <c r="V991" i="102"/>
  <c r="F992" i="102"/>
  <c r="G992" i="102" s="1"/>
  <c r="U1078" i="102" s="1"/>
  <c r="U992" i="102"/>
  <c r="V992" i="102"/>
  <c r="F993" i="102"/>
  <c r="G993" i="102"/>
  <c r="U1079" i="102" s="1"/>
  <c r="U993" i="102"/>
  <c r="V993" i="102"/>
  <c r="F994" i="102"/>
  <c r="G994" i="102" s="1"/>
  <c r="U994" i="102"/>
  <c r="V994" i="102"/>
  <c r="F995" i="102"/>
  <c r="G995" i="102"/>
  <c r="U1081" i="102" s="1"/>
  <c r="U995" i="102"/>
  <c r="V995" i="102"/>
  <c r="F996" i="102"/>
  <c r="G996" i="102" s="1"/>
  <c r="U996" i="102"/>
  <c r="V996" i="102"/>
  <c r="F997" i="102"/>
  <c r="G997" i="102" s="1"/>
  <c r="V997" i="102"/>
  <c r="F998" i="102"/>
  <c r="G998" i="102"/>
  <c r="U998" i="102"/>
  <c r="V998" i="102"/>
  <c r="F999" i="102"/>
  <c r="G999" i="102" s="1"/>
  <c r="U1085" i="102" s="1"/>
  <c r="V999" i="102"/>
  <c r="F1000" i="102"/>
  <c r="G1000" i="102" s="1"/>
  <c r="V1000" i="102"/>
  <c r="F1001" i="102"/>
  <c r="G1001" i="102"/>
  <c r="U1001" i="102"/>
  <c r="V1001" i="102"/>
  <c r="F1002" i="102"/>
  <c r="G1002" i="102" s="1"/>
  <c r="U1088" i="102" s="1"/>
  <c r="U1002" i="102"/>
  <c r="V1002" i="102"/>
  <c r="F1003" i="102"/>
  <c r="G1003" i="102" s="1"/>
  <c r="U1003" i="102"/>
  <c r="V1003" i="102"/>
  <c r="F1004" i="102"/>
  <c r="G1004" i="102"/>
  <c r="U1004" i="102"/>
  <c r="V1004" i="102"/>
  <c r="F1005" i="102"/>
  <c r="G1005" i="102"/>
  <c r="U1091" i="102" s="1"/>
  <c r="U1005" i="102"/>
  <c r="V1005" i="102"/>
  <c r="F1006" i="102"/>
  <c r="G1006" i="102" s="1"/>
  <c r="U1006" i="102"/>
  <c r="V1006" i="102"/>
  <c r="F1007" i="102"/>
  <c r="G1007" i="102" s="1"/>
  <c r="U1007" i="102"/>
  <c r="V1007" i="102"/>
  <c r="F1008" i="102"/>
  <c r="G1008" i="102" s="1"/>
  <c r="U1094" i="102" s="1"/>
  <c r="U1008" i="102"/>
  <c r="V1008" i="102"/>
  <c r="F1009" i="102"/>
  <c r="G1009" i="102" s="1"/>
  <c r="V1009" i="102"/>
  <c r="F1010" i="102"/>
  <c r="G1010" i="102" s="1"/>
  <c r="V1010" i="102"/>
  <c r="U1011" i="102"/>
  <c r="V1011" i="102"/>
  <c r="F1012" i="102"/>
  <c r="G1012" i="102" s="1"/>
  <c r="U1097" i="102" s="1"/>
  <c r="U1012" i="102"/>
  <c r="V1012" i="102"/>
  <c r="F1013" i="102"/>
  <c r="G1013" i="102"/>
  <c r="U1013" i="102"/>
  <c r="V1013" i="102"/>
  <c r="F1014" i="102"/>
  <c r="G1014" i="102"/>
  <c r="U1014" i="102"/>
  <c r="V1014" i="102"/>
  <c r="F1015" i="102"/>
  <c r="G1015" i="102" s="1"/>
  <c r="U1100" i="102" s="1"/>
  <c r="U1015" i="102"/>
  <c r="V1015" i="102"/>
  <c r="F1016" i="102"/>
  <c r="G1016" i="102"/>
  <c r="U1016" i="102"/>
  <c r="V1016" i="102"/>
  <c r="F1017" i="102"/>
  <c r="G1017" i="102"/>
  <c r="U1017" i="102"/>
  <c r="V1017" i="102"/>
  <c r="F1018" i="102"/>
  <c r="G1018" i="102" s="1"/>
  <c r="U1103" i="102" s="1"/>
  <c r="U1018" i="102"/>
  <c r="V1018" i="102"/>
  <c r="F1019" i="102"/>
  <c r="G1019" i="102"/>
  <c r="U1019" i="102"/>
  <c r="V1019" i="102"/>
  <c r="F1020" i="102"/>
  <c r="G1020" i="102"/>
  <c r="U1020" i="102"/>
  <c r="V1020" i="102"/>
  <c r="F1021" i="102"/>
  <c r="G1021" i="102" s="1"/>
  <c r="U1106" i="102" s="1"/>
  <c r="U1021" i="102"/>
  <c r="V1021" i="102"/>
  <c r="V1022" i="102"/>
  <c r="F1023" i="102"/>
  <c r="G1023" i="102" s="1"/>
  <c r="V1023" i="102"/>
  <c r="F1024" i="102"/>
  <c r="G1024" i="102"/>
  <c r="U1024" i="102"/>
  <c r="V1024" i="102"/>
  <c r="F1025" i="102"/>
  <c r="G1025" i="102" s="1"/>
  <c r="U1025" i="102"/>
  <c r="V1025" i="102"/>
  <c r="F1026" i="102"/>
  <c r="G1026" i="102" s="1"/>
  <c r="U1110" i="102" s="1"/>
  <c r="V1026" i="102"/>
  <c r="F1027" i="102"/>
  <c r="G1027" i="102"/>
  <c r="U1111" i="102" s="1"/>
  <c r="U1027" i="102"/>
  <c r="V1027" i="102"/>
  <c r="F1028" i="102"/>
  <c r="G1028" i="102" s="1"/>
  <c r="U1028" i="102"/>
  <c r="V1028" i="102"/>
  <c r="F1029" i="102"/>
  <c r="G1029" i="102"/>
  <c r="U1029" i="102"/>
  <c r="V1029" i="102"/>
  <c r="F1030" i="102"/>
  <c r="G1030" i="102"/>
  <c r="U1030" i="102"/>
  <c r="V1030" i="102"/>
  <c r="F1031" i="102"/>
  <c r="G1031" i="102" s="1"/>
  <c r="U1031" i="102"/>
  <c r="V1031" i="102"/>
  <c r="F1032" i="102"/>
  <c r="G1032" i="102" s="1"/>
  <c r="U1032" i="102"/>
  <c r="V1032" i="102"/>
  <c r="F1033" i="102"/>
  <c r="G1033" i="102" s="1"/>
  <c r="U1117" i="102" s="1"/>
  <c r="U1033" i="102"/>
  <c r="V1033" i="102"/>
  <c r="F1034" i="102"/>
  <c r="G1034" i="102" s="1"/>
  <c r="U1034" i="102"/>
  <c r="V1034" i="102"/>
  <c r="F1035" i="102"/>
  <c r="G1035" i="102" s="1"/>
  <c r="U1119" i="102" s="1"/>
  <c r="V1035" i="102"/>
  <c r="F1036" i="102"/>
  <c r="G1036" i="102"/>
  <c r="V1036" i="102"/>
  <c r="F1037" i="102"/>
  <c r="G1037" i="102" s="1"/>
  <c r="U1037" i="102"/>
  <c r="V1037" i="102"/>
  <c r="F1038" i="102"/>
  <c r="G1038" i="102"/>
  <c r="U1122" i="102" s="1"/>
  <c r="U1038" i="102"/>
  <c r="V1038" i="102"/>
  <c r="U1039" i="102"/>
  <c r="V1039" i="102"/>
  <c r="F1040" i="102"/>
  <c r="G1040" i="102" s="1"/>
  <c r="U1040" i="102"/>
  <c r="V1040" i="102"/>
  <c r="F1041" i="102"/>
  <c r="G1041" i="102" s="1"/>
  <c r="U1124" i="102" s="1"/>
  <c r="U1041" i="102"/>
  <c r="V1041" i="102"/>
  <c r="F1042" i="102"/>
  <c r="G1042" i="102" s="1"/>
  <c r="U1042" i="102"/>
  <c r="V1042" i="102"/>
  <c r="F1043" i="102"/>
  <c r="G1043" i="102" s="1"/>
  <c r="U1043" i="102"/>
  <c r="V1043" i="102"/>
  <c r="F1044" i="102"/>
  <c r="G1044" i="102" s="1"/>
  <c r="U1127" i="102" s="1"/>
  <c r="U1044" i="102"/>
  <c r="V1044" i="102"/>
  <c r="F1045" i="102"/>
  <c r="G1045" i="102" s="1"/>
  <c r="U1045" i="102"/>
  <c r="V1045" i="102"/>
  <c r="F1046" i="102"/>
  <c r="G1046" i="102" s="1"/>
  <c r="U1046" i="102"/>
  <c r="V1046" i="102"/>
  <c r="F1047" i="102"/>
  <c r="G1047" i="102" s="1"/>
  <c r="U1130" i="102" s="1"/>
  <c r="V1047" i="102"/>
  <c r="F1048" i="102"/>
  <c r="G1048" i="102" s="1"/>
  <c r="U1048" i="102"/>
  <c r="V1048" i="102"/>
  <c r="F1049" i="102"/>
  <c r="G1049" i="102" s="1"/>
  <c r="V1049" i="102"/>
  <c r="F1050" i="102"/>
  <c r="G1050" i="102" s="1"/>
  <c r="U1133" i="102" s="1"/>
  <c r="V1050" i="102"/>
  <c r="F1051" i="102"/>
  <c r="G1051" i="102" s="1"/>
  <c r="V1051" i="102"/>
  <c r="F1052" i="102"/>
  <c r="G1052" i="102" s="1"/>
  <c r="U1052" i="102"/>
  <c r="V1052" i="102"/>
  <c r="F1053" i="102"/>
  <c r="G1053" i="102" s="1"/>
  <c r="U1136" i="102" s="1"/>
  <c r="U1053" i="102"/>
  <c r="V1053" i="102"/>
  <c r="F1054" i="102"/>
  <c r="G1054" i="102" s="1"/>
  <c r="V1054" i="102"/>
  <c r="F1055" i="102"/>
  <c r="G1055" i="102" s="1"/>
  <c r="U1055" i="102"/>
  <c r="V1055" i="102"/>
  <c r="F1056" i="102"/>
  <c r="G1056" i="102"/>
  <c r="U1056" i="102"/>
  <c r="V1056" i="102"/>
  <c r="F1057" i="102"/>
  <c r="G1057" i="102" s="1"/>
  <c r="U1057" i="102"/>
  <c r="V1057" i="102"/>
  <c r="F1058" i="102"/>
  <c r="G1058" i="102" s="1"/>
  <c r="U1058" i="102"/>
  <c r="V1058" i="102"/>
  <c r="F1059" i="102"/>
  <c r="G1059" i="102" s="1"/>
  <c r="U1142" i="102" s="1"/>
  <c r="U1059" i="102"/>
  <c r="V1059" i="102"/>
  <c r="F1060" i="102"/>
  <c r="G1060" i="102" s="1"/>
  <c r="U1060" i="102"/>
  <c r="V1060" i="102"/>
  <c r="F1061" i="102"/>
  <c r="G1061" i="102" s="1"/>
  <c r="U1061" i="102"/>
  <c r="V1061" i="102"/>
  <c r="F1062" i="102"/>
  <c r="G1062" i="102" s="1"/>
  <c r="U1145" i="102" s="1"/>
  <c r="V1062" i="102"/>
  <c r="F1063" i="102"/>
  <c r="G1063" i="102" s="1"/>
  <c r="U1063" i="102"/>
  <c r="V1063" i="102"/>
  <c r="F1064" i="102"/>
  <c r="G1064" i="102" s="1"/>
  <c r="U1147" i="102" s="1"/>
  <c r="U1064" i="102"/>
  <c r="V1064" i="102"/>
  <c r="F1065" i="102"/>
  <c r="G1065" i="102" s="1"/>
  <c r="U1148" i="102" s="1"/>
  <c r="U1065" i="102"/>
  <c r="V1065" i="102"/>
  <c r="U1066" i="102"/>
  <c r="V1066" i="102"/>
  <c r="U1067" i="102"/>
  <c r="V1067" i="102"/>
  <c r="F1068" i="102"/>
  <c r="G1068" i="102" s="1"/>
  <c r="V1068" i="102"/>
  <c r="F1069" i="102"/>
  <c r="G1069" i="102"/>
  <c r="V1069" i="102"/>
  <c r="U1070" i="102"/>
  <c r="V1070" i="102"/>
  <c r="F1071" i="102"/>
  <c r="G1071" i="102" s="1"/>
  <c r="U1151" i="102" s="1"/>
  <c r="U1071" i="102"/>
  <c r="V1071" i="102"/>
  <c r="F1072" i="102"/>
  <c r="G1072" i="102" s="1"/>
  <c r="U1152" i="102" s="1"/>
  <c r="V1072" i="102"/>
  <c r="F1073" i="102"/>
  <c r="G1073" i="102" s="1"/>
  <c r="U1153" i="102" s="1"/>
  <c r="U1073" i="102"/>
  <c r="V1073" i="102"/>
  <c r="F1074" i="102"/>
  <c r="G1074" i="102"/>
  <c r="U1074" i="102"/>
  <c r="V1074" i="102"/>
  <c r="F1075" i="102"/>
  <c r="G1075" i="102" s="1"/>
  <c r="V1075" i="102"/>
  <c r="U1076" i="102"/>
  <c r="V1076" i="102"/>
  <c r="V1077" i="102"/>
  <c r="F1078" i="102"/>
  <c r="G1078" i="102" s="1"/>
  <c r="V1078" i="102"/>
  <c r="F1079" i="102"/>
  <c r="G1079" i="102" s="1"/>
  <c r="V1079" i="102"/>
  <c r="F1080" i="102"/>
  <c r="G1080" i="102" s="1"/>
  <c r="U1158" i="102" s="1"/>
  <c r="U1080" i="102"/>
  <c r="V1080" i="102"/>
  <c r="F1081" i="102"/>
  <c r="G1081" i="102" s="1"/>
  <c r="U1159" i="102" s="1"/>
  <c r="V1081" i="102"/>
  <c r="F1082" i="102"/>
  <c r="G1082" i="102" s="1"/>
  <c r="U1082" i="102"/>
  <c r="V1082" i="102"/>
  <c r="F1083" i="102"/>
  <c r="G1083" i="102"/>
  <c r="U1083" i="102"/>
  <c r="V1083" i="102"/>
  <c r="F1084" i="102"/>
  <c r="G1084" i="102" s="1"/>
  <c r="U1162" i="102" s="1"/>
  <c r="U1084" i="102"/>
  <c r="V1084" i="102"/>
  <c r="F1085" i="102"/>
  <c r="G1085" i="102" s="1"/>
  <c r="U1163" i="102" s="1"/>
  <c r="V1085" i="102"/>
  <c r="F1086" i="102"/>
  <c r="G1086" i="102"/>
  <c r="U1086" i="102"/>
  <c r="V1086" i="102"/>
  <c r="F1087" i="102"/>
  <c r="G1087" i="102"/>
  <c r="U1087" i="102"/>
  <c r="V1087" i="102"/>
  <c r="F1088" i="102"/>
  <c r="G1088" i="102" s="1"/>
  <c r="V1088" i="102"/>
  <c r="F1089" i="102"/>
  <c r="G1089" i="102" s="1"/>
  <c r="U1089" i="102"/>
  <c r="V1089" i="102"/>
  <c r="F1090" i="102"/>
  <c r="G1090" i="102"/>
  <c r="U1090" i="102"/>
  <c r="V1090" i="102"/>
  <c r="F1091" i="102"/>
  <c r="G1091" i="102" s="1"/>
  <c r="U1169" i="102" s="1"/>
  <c r="V1091" i="102"/>
  <c r="F1092" i="102"/>
  <c r="G1092" i="102"/>
  <c r="U1092" i="102"/>
  <c r="V1092" i="102"/>
  <c r="F1093" i="102"/>
  <c r="G1093" i="102" s="1"/>
  <c r="U1171" i="102" s="1"/>
  <c r="U1093" i="102"/>
  <c r="V1093" i="102"/>
  <c r="F1094" i="102"/>
  <c r="G1094" i="102" s="1"/>
  <c r="V1094" i="102"/>
  <c r="F1095" i="102"/>
  <c r="G1095" i="102" s="1"/>
  <c r="U1173" i="102" s="1"/>
  <c r="U1095" i="102"/>
  <c r="V1095" i="102"/>
  <c r="F1096" i="102"/>
  <c r="G1096" i="102" s="1"/>
  <c r="U1174" i="102" s="1"/>
  <c r="U1096" i="102"/>
  <c r="V1096" i="102"/>
  <c r="V1097" i="102"/>
  <c r="F1098" i="102"/>
  <c r="G1098" i="102" s="1"/>
  <c r="U1175" i="102" s="1"/>
  <c r="U1098" i="102"/>
  <c r="V1098" i="102"/>
  <c r="F1099" i="102"/>
  <c r="G1099" i="102" s="1"/>
  <c r="U1099" i="102"/>
  <c r="V1099" i="102"/>
  <c r="F1100" i="102"/>
  <c r="G1100" i="102" s="1"/>
  <c r="U1177" i="102" s="1"/>
  <c r="V1100" i="102"/>
  <c r="F1101" i="102"/>
  <c r="G1101" i="102" s="1"/>
  <c r="U1178" i="102" s="1"/>
  <c r="U1101" i="102"/>
  <c r="V1101" i="102"/>
  <c r="F1102" i="102"/>
  <c r="G1102" i="102" s="1"/>
  <c r="U1102" i="102"/>
  <c r="V1102" i="102"/>
  <c r="F1103" i="102"/>
  <c r="G1103" i="102" s="1"/>
  <c r="U1180" i="102" s="1"/>
  <c r="V1103" i="102"/>
  <c r="F1104" i="102"/>
  <c r="G1104" i="102" s="1"/>
  <c r="U1104" i="102"/>
  <c r="V1104" i="102"/>
  <c r="F1105" i="102"/>
  <c r="G1105" i="102" s="1"/>
  <c r="U1105" i="102"/>
  <c r="V1105" i="102"/>
  <c r="F1106" i="102"/>
  <c r="G1106" i="102" s="1"/>
  <c r="U1183" i="102" s="1"/>
  <c r="V1106" i="102"/>
  <c r="U1107" i="102"/>
  <c r="V1107" i="102"/>
  <c r="U1108" i="102"/>
  <c r="V1108" i="102"/>
  <c r="F1109" i="102"/>
  <c r="G1109" i="102" s="1"/>
  <c r="U1184" i="102" s="1"/>
  <c r="U1109" i="102"/>
  <c r="V1109" i="102"/>
  <c r="F1110" i="102"/>
  <c r="G1110" i="102"/>
  <c r="V1110" i="102"/>
  <c r="V1111" i="102"/>
  <c r="F1112" i="102"/>
  <c r="G1112" i="102"/>
  <c r="U1112" i="102"/>
  <c r="V1112" i="102"/>
  <c r="F1113" i="102"/>
  <c r="G1113" i="102"/>
  <c r="U1187" i="102" s="1"/>
  <c r="U1113" i="102"/>
  <c r="V1113" i="102"/>
  <c r="F1114" i="102"/>
  <c r="G1114" i="102" s="1"/>
  <c r="U1114" i="102"/>
  <c r="V1114" i="102"/>
  <c r="F1115" i="102"/>
  <c r="G1115" i="102"/>
  <c r="U1115" i="102"/>
  <c r="V1115" i="102"/>
  <c r="F1116" i="102"/>
  <c r="G1116" i="102"/>
  <c r="U1116" i="102"/>
  <c r="V1116" i="102"/>
  <c r="F1117" i="102"/>
  <c r="G1117" i="102" s="1"/>
  <c r="U1191" i="102" s="1"/>
  <c r="V1117" i="102"/>
  <c r="F1118" i="102"/>
  <c r="G1118" i="102" s="1"/>
  <c r="U1118" i="102"/>
  <c r="V1118" i="102"/>
  <c r="V1119" i="102"/>
  <c r="U1120" i="102"/>
  <c r="V1120" i="102"/>
  <c r="F1121" i="102"/>
  <c r="G1121" i="102" s="1"/>
  <c r="U1193" i="102" s="1"/>
  <c r="U1121" i="102"/>
  <c r="V1121" i="102"/>
  <c r="F1122" i="102"/>
  <c r="G1122" i="102" s="1"/>
  <c r="V1122" i="102"/>
  <c r="F1123" i="102"/>
  <c r="G1123" i="102" s="1"/>
  <c r="U1123" i="102"/>
  <c r="V1123" i="102"/>
  <c r="V1124" i="102"/>
  <c r="F1125" i="102"/>
  <c r="G1125" i="102" s="1"/>
  <c r="U1196" i="102" s="1"/>
  <c r="U1125" i="102"/>
  <c r="V1125" i="102"/>
  <c r="F1126" i="102"/>
  <c r="G1126" i="102" s="1"/>
  <c r="U1197" i="102" s="1"/>
  <c r="U1126" i="102"/>
  <c r="V1126" i="102"/>
  <c r="F1127" i="102"/>
  <c r="G1127" i="102"/>
  <c r="U1198" i="102" s="1"/>
  <c r="V1127" i="102"/>
  <c r="F1128" i="102"/>
  <c r="G1128" i="102" s="1"/>
  <c r="U1199" i="102" s="1"/>
  <c r="U1128" i="102"/>
  <c r="V1128" i="102"/>
  <c r="F1129" i="102"/>
  <c r="G1129" i="102" s="1"/>
  <c r="U1200" i="102" s="1"/>
  <c r="U1129" i="102"/>
  <c r="V1129" i="102"/>
  <c r="F1130" i="102"/>
  <c r="G1130" i="102"/>
  <c r="V1130" i="102"/>
  <c r="F1131" i="102"/>
  <c r="G1131" i="102" s="1"/>
  <c r="U1202" i="102" s="1"/>
  <c r="U1131" i="102"/>
  <c r="V1131" i="102"/>
  <c r="F1132" i="102"/>
  <c r="G1132" i="102" s="1"/>
  <c r="U1203" i="102" s="1"/>
  <c r="U1132" i="102"/>
  <c r="V1132" i="102"/>
  <c r="F1133" i="102"/>
  <c r="G1133" i="102"/>
  <c r="V1133" i="102"/>
  <c r="F1134" i="102"/>
  <c r="G1134" i="102" s="1"/>
  <c r="U1205" i="102" s="1"/>
  <c r="U1134" i="102"/>
  <c r="V1134" i="102"/>
  <c r="F1135" i="102"/>
  <c r="G1135" i="102" s="1"/>
  <c r="U1206" i="102" s="1"/>
  <c r="U1135" i="102"/>
  <c r="V1135" i="102"/>
  <c r="F1136" i="102"/>
  <c r="G1136" i="102"/>
  <c r="V1136" i="102"/>
  <c r="F1137" i="102"/>
  <c r="G1137" i="102" s="1"/>
  <c r="U1208" i="102" s="1"/>
  <c r="U1137" i="102"/>
  <c r="V1137" i="102"/>
  <c r="F1138" i="102"/>
  <c r="G1138" i="102" s="1"/>
  <c r="U1209" i="102" s="1"/>
  <c r="U1138" i="102"/>
  <c r="V1138" i="102"/>
  <c r="F1139" i="102"/>
  <c r="G1139" i="102"/>
  <c r="U1139" i="102"/>
  <c r="V1139" i="102"/>
  <c r="F1140" i="102"/>
  <c r="G1140" i="102" s="1"/>
  <c r="U1211" i="102" s="1"/>
  <c r="U1140" i="102"/>
  <c r="V1140" i="102"/>
  <c r="F1141" i="102"/>
  <c r="G1141" i="102" s="1"/>
  <c r="U1212" i="102" s="1"/>
  <c r="U1141" i="102"/>
  <c r="V1141" i="102"/>
  <c r="F1142" i="102"/>
  <c r="G1142" i="102"/>
  <c r="V1142" i="102"/>
  <c r="F1143" i="102"/>
  <c r="G1143" i="102" s="1"/>
  <c r="U1214" i="102" s="1"/>
  <c r="U1143" i="102"/>
  <c r="V1143" i="102"/>
  <c r="F1144" i="102"/>
  <c r="G1144" i="102" s="1"/>
  <c r="U1215" i="102" s="1"/>
  <c r="U1144" i="102"/>
  <c r="V1144" i="102"/>
  <c r="V1145" i="102"/>
  <c r="F1146" i="102"/>
  <c r="G1146" i="102" s="1"/>
  <c r="U1216" i="102" s="1"/>
  <c r="U1146" i="102"/>
  <c r="V1146" i="102"/>
  <c r="F1147" i="102"/>
  <c r="G1147" i="102" s="1"/>
  <c r="U1217" i="102" s="1"/>
  <c r="V1147" i="102"/>
  <c r="F1148" i="102"/>
  <c r="G1148" i="102" s="1"/>
  <c r="V1148" i="102"/>
  <c r="F1149" i="102"/>
  <c r="G1149" i="102" s="1"/>
  <c r="U1219" i="102" s="1"/>
  <c r="U1149" i="102"/>
  <c r="V1149" i="102"/>
  <c r="F1150" i="102"/>
  <c r="G1150" i="102" s="1"/>
  <c r="U1220" i="102" s="1"/>
  <c r="U1150" i="102"/>
  <c r="V1150" i="102"/>
  <c r="V1151" i="102"/>
  <c r="V1152" i="102"/>
  <c r="F1153" i="102"/>
  <c r="G1153" i="102"/>
  <c r="V1153" i="102"/>
  <c r="F1154" i="102"/>
  <c r="G1154" i="102" s="1"/>
  <c r="U1154" i="102"/>
  <c r="V1154" i="102"/>
  <c r="F1155" i="102"/>
  <c r="G1155" i="102" s="1"/>
  <c r="U1223" i="102" s="1"/>
  <c r="U1155" i="102"/>
  <c r="V1155" i="102"/>
  <c r="F1156" i="102"/>
  <c r="G1156" i="102"/>
  <c r="U1224" i="102" s="1"/>
  <c r="U1156" i="102"/>
  <c r="V1156" i="102"/>
  <c r="F1157" i="102"/>
  <c r="G1157" i="102" s="1"/>
  <c r="U1157" i="102"/>
  <c r="V1157" i="102"/>
  <c r="F1158" i="102"/>
  <c r="G1158" i="102" s="1"/>
  <c r="U1226" i="102" s="1"/>
  <c r="V1158" i="102"/>
  <c r="F1159" i="102"/>
  <c r="G1159" i="102"/>
  <c r="U1227" i="102" s="1"/>
  <c r="V1159" i="102"/>
  <c r="F1160" i="102"/>
  <c r="G1160" i="102" s="1"/>
  <c r="U1160" i="102"/>
  <c r="V1160" i="102"/>
  <c r="F1161" i="102"/>
  <c r="G1161" i="102" s="1"/>
  <c r="U1229" i="102" s="1"/>
  <c r="U1161" i="102"/>
  <c r="V1161" i="102"/>
  <c r="V1162" i="102"/>
  <c r="F1163" i="102"/>
  <c r="G1163" i="102"/>
  <c r="U1230" i="102" s="1"/>
  <c r="V1163" i="102"/>
  <c r="F1164" i="102"/>
  <c r="G1164" i="102"/>
  <c r="U1164" i="102"/>
  <c r="V1164" i="102"/>
  <c r="F1165" i="102"/>
  <c r="G1165" i="102"/>
  <c r="U1232" i="102" s="1"/>
  <c r="U1165" i="102"/>
  <c r="V1165" i="102"/>
  <c r="F1166" i="102"/>
  <c r="G1166" i="102"/>
  <c r="U1233" i="102" s="1"/>
  <c r="U1166" i="102"/>
  <c r="V1166" i="102"/>
  <c r="F1167" i="102"/>
  <c r="G1167" i="102"/>
  <c r="U1167" i="102"/>
  <c r="V1167" i="102"/>
  <c r="F1168" i="102"/>
  <c r="G1168" i="102"/>
  <c r="U1235" i="102" s="1"/>
  <c r="U1168" i="102"/>
  <c r="V1168" i="102"/>
  <c r="F1169" i="102"/>
  <c r="G1169" i="102"/>
  <c r="U1236" i="102" s="1"/>
  <c r="V1169" i="102"/>
  <c r="F1170" i="102"/>
  <c r="G1170" i="102"/>
  <c r="U1170" i="102"/>
  <c r="V1170" i="102"/>
  <c r="F1171" i="102"/>
  <c r="G1171" i="102"/>
  <c r="V1171" i="102"/>
  <c r="F1172" i="102"/>
  <c r="G1172" i="102"/>
  <c r="U1172" i="102"/>
  <c r="V1172" i="102"/>
  <c r="F1173" i="102"/>
  <c r="G1173" i="102"/>
  <c r="V1173" i="102"/>
  <c r="F1174" i="102"/>
  <c r="G1174" i="102"/>
  <c r="U1241" i="102" s="1"/>
  <c r="V1174" i="102"/>
  <c r="F1175" i="102"/>
  <c r="G1175" i="102"/>
  <c r="V1175" i="102"/>
  <c r="F1176" i="102"/>
  <c r="G1176" i="102"/>
  <c r="U1176" i="102"/>
  <c r="V1176" i="102"/>
  <c r="F1177" i="102"/>
  <c r="G1177" i="102"/>
  <c r="U1244" i="102" s="1"/>
  <c r="V1177" i="102"/>
  <c r="F1178" i="102"/>
  <c r="G1178" i="102"/>
  <c r="V1178" i="102"/>
  <c r="F1179" i="102"/>
  <c r="G1179" i="102"/>
  <c r="U1179" i="102"/>
  <c r="V1179" i="102"/>
  <c r="F1180" i="102"/>
  <c r="G1180" i="102"/>
  <c r="U1247" i="102" s="1"/>
  <c r="V1180" i="102"/>
  <c r="F1181" i="102"/>
  <c r="G1181" i="102"/>
  <c r="U1181" i="102"/>
  <c r="V1181" i="102"/>
  <c r="F1182" i="102"/>
  <c r="G1182" i="102"/>
  <c r="U1182" i="102"/>
  <c r="V1182" i="102"/>
  <c r="F1183" i="102"/>
  <c r="G1183" i="102"/>
  <c r="V1183" i="102"/>
  <c r="F1184" i="102"/>
  <c r="G1184" i="102"/>
  <c r="U1251" i="102" s="1"/>
  <c r="V1184" i="102"/>
  <c r="F1185" i="102"/>
  <c r="G1185" i="102"/>
  <c r="U1185" i="102"/>
  <c r="V1185" i="102"/>
  <c r="F1186" i="102"/>
  <c r="G1186" i="102"/>
  <c r="U1186" i="102"/>
  <c r="V1186" i="102"/>
  <c r="F1187" i="102"/>
  <c r="G1187" i="102"/>
  <c r="U1254" i="102" s="1"/>
  <c r="V1187" i="102"/>
  <c r="F1188" i="102"/>
  <c r="G1188" i="102"/>
  <c r="U1188" i="102"/>
  <c r="V1188" i="102"/>
  <c r="F1189" i="102"/>
  <c r="G1189" i="102"/>
  <c r="U1189" i="102"/>
  <c r="V1189" i="102"/>
  <c r="F1190" i="102"/>
  <c r="G1190" i="102"/>
  <c r="U1190" i="102"/>
  <c r="V1190" i="102"/>
  <c r="V1191" i="102"/>
  <c r="F1192" i="102"/>
  <c r="G1192" i="102" s="1"/>
  <c r="U1192" i="102"/>
  <c r="V1192" i="102"/>
  <c r="V1193" i="102"/>
  <c r="F1194" i="102"/>
  <c r="G1194" i="102" s="1"/>
  <c r="U1259" i="102" s="1"/>
  <c r="U1194" i="102"/>
  <c r="V1194" i="102"/>
  <c r="F1195" i="102"/>
  <c r="G1195" i="102" s="1"/>
  <c r="U1260" i="102" s="1"/>
  <c r="U1195" i="102"/>
  <c r="V1195" i="102"/>
  <c r="F1196" i="102"/>
  <c r="G1196" i="102" s="1"/>
  <c r="U1261" i="102" s="1"/>
  <c r="V1196" i="102"/>
  <c r="V1197" i="102"/>
  <c r="F1198" i="102"/>
  <c r="G1198" i="102" s="1"/>
  <c r="V1198" i="102"/>
  <c r="F1199" i="102"/>
  <c r="G1199" i="102" s="1"/>
  <c r="V1199" i="102"/>
  <c r="F1200" i="102"/>
  <c r="G1200" i="102" s="1"/>
  <c r="U1264" i="102" s="1"/>
  <c r="V1200" i="102"/>
  <c r="U1201" i="102"/>
  <c r="V1201" i="102"/>
  <c r="F1202" i="102"/>
  <c r="G1202" i="102" s="1"/>
  <c r="U1265" i="102" s="1"/>
  <c r="V1202" i="102"/>
  <c r="F1203" i="102"/>
  <c r="G1203" i="102"/>
  <c r="V1203" i="102"/>
  <c r="U1204" i="102"/>
  <c r="V1204" i="102"/>
  <c r="F1205" i="102"/>
  <c r="G1205" i="102" s="1"/>
  <c r="V1205" i="102"/>
  <c r="F1206" i="102"/>
  <c r="G1206" i="102" s="1"/>
  <c r="V1206" i="102"/>
  <c r="F1207" i="102"/>
  <c r="G1207" i="102"/>
  <c r="U1207" i="102"/>
  <c r="V1207" i="102"/>
  <c r="F1208" i="102"/>
  <c r="G1208" i="102" s="1"/>
  <c r="V1208" i="102"/>
  <c r="F1209" i="102"/>
  <c r="G1209" i="102" s="1"/>
  <c r="V1209" i="102"/>
  <c r="F1210" i="102"/>
  <c r="G1210" i="102" s="1"/>
  <c r="U1272" i="102" s="1"/>
  <c r="U1210" i="102"/>
  <c r="V1210" i="102"/>
  <c r="F1211" i="102"/>
  <c r="G1211" i="102" s="1"/>
  <c r="V1211" i="102"/>
  <c r="F1212" i="102"/>
  <c r="G1212" i="102" s="1"/>
  <c r="V1212" i="102"/>
  <c r="F1213" i="102"/>
  <c r="G1213" i="102" s="1"/>
  <c r="U1275" i="102" s="1"/>
  <c r="U1213" i="102"/>
  <c r="V1213" i="102"/>
  <c r="F1214" i="102"/>
  <c r="G1214" i="102" s="1"/>
  <c r="V1214" i="102"/>
  <c r="F1215" i="102"/>
  <c r="G1215" i="102" s="1"/>
  <c r="V1215" i="102"/>
  <c r="F1216" i="102"/>
  <c r="G1216" i="102" s="1"/>
  <c r="U1278" i="102" s="1"/>
  <c r="V1216" i="102"/>
  <c r="F1217" i="102"/>
  <c r="G1217" i="102" s="1"/>
  <c r="V1217" i="102"/>
  <c r="F1218" i="102"/>
  <c r="G1218" i="102" s="1"/>
  <c r="U1218" i="102"/>
  <c r="V1218" i="102"/>
  <c r="F1219" i="102"/>
  <c r="G1219" i="102" s="1"/>
  <c r="U1281" i="102" s="1"/>
  <c r="V1219" i="102"/>
  <c r="F1220" i="102"/>
  <c r="G1220" i="102" s="1"/>
  <c r="U1282" i="102" s="1"/>
  <c r="V1220" i="102"/>
  <c r="U1221" i="102"/>
  <c r="V1221" i="102"/>
  <c r="F1222" i="102"/>
  <c r="G1222" i="102"/>
  <c r="U1222" i="102"/>
  <c r="V1222" i="102"/>
  <c r="F1223" i="102"/>
  <c r="G1223" i="102"/>
  <c r="V1223" i="102"/>
  <c r="F1224" i="102"/>
  <c r="G1224" i="102"/>
  <c r="U1285" i="102" s="1"/>
  <c r="V1224" i="102"/>
  <c r="F1225" i="102"/>
  <c r="G1225" i="102"/>
  <c r="U1286" i="102" s="1"/>
  <c r="U1225" i="102"/>
  <c r="V1225" i="102"/>
  <c r="F1226" i="102"/>
  <c r="G1226" i="102"/>
  <c r="V1226" i="102"/>
  <c r="F1227" i="102"/>
  <c r="G1227" i="102"/>
  <c r="V1227" i="102"/>
  <c r="F1228" i="102"/>
  <c r="G1228" i="102"/>
  <c r="U1289" i="102" s="1"/>
  <c r="U1228" i="102"/>
  <c r="V1228" i="102"/>
  <c r="F1229" i="102"/>
  <c r="G1229" i="102"/>
  <c r="U1290" i="102" s="1"/>
  <c r="V1229" i="102"/>
  <c r="F1230" i="102"/>
  <c r="G1230" i="102"/>
  <c r="U1291" i="102" s="1"/>
  <c r="V1230" i="102"/>
  <c r="F1231" i="102"/>
  <c r="G1231" i="102"/>
  <c r="U1292" i="102" s="1"/>
  <c r="U1231" i="102"/>
  <c r="V1231" i="102"/>
  <c r="F1232" i="102"/>
  <c r="G1232" i="102"/>
  <c r="V1232" i="102"/>
  <c r="F1233" i="102"/>
  <c r="G1233" i="102"/>
  <c r="V1233" i="102"/>
  <c r="F1234" i="102"/>
  <c r="G1234" i="102"/>
  <c r="U1295" i="102" s="1"/>
  <c r="U1234" i="102"/>
  <c r="V1234" i="102"/>
  <c r="F1235" i="102"/>
  <c r="G1235" i="102"/>
  <c r="U1296" i="102" s="1"/>
  <c r="V1235" i="102"/>
  <c r="V1236" i="102"/>
  <c r="F1237" i="102"/>
  <c r="G1237" i="102" s="1"/>
  <c r="U1237" i="102"/>
  <c r="V1237" i="102"/>
  <c r="F1238" i="102"/>
  <c r="G1238" i="102" s="1"/>
  <c r="U1298" i="102" s="1"/>
  <c r="U1238" i="102"/>
  <c r="V1238" i="102"/>
  <c r="U1239" i="102"/>
  <c r="V1239" i="102"/>
  <c r="U1240" i="102"/>
  <c r="V1240" i="102"/>
  <c r="F1241" i="102"/>
  <c r="G1241" i="102" s="1"/>
  <c r="U1299" i="102" s="1"/>
  <c r="V1241" i="102"/>
  <c r="F1242" i="102"/>
  <c r="G1242" i="102"/>
  <c r="U1300" i="102" s="1"/>
  <c r="U1242" i="102"/>
  <c r="V1242" i="102"/>
  <c r="F1243" i="102"/>
  <c r="G1243" i="102" s="1"/>
  <c r="U1243" i="102"/>
  <c r="V1243" i="102"/>
  <c r="F1244" i="102"/>
  <c r="G1244" i="102" s="1"/>
  <c r="U1302" i="102" s="1"/>
  <c r="V1244" i="102"/>
  <c r="F1245" i="102"/>
  <c r="G1245" i="102"/>
  <c r="U1245" i="102"/>
  <c r="V1245" i="102"/>
  <c r="F1246" i="102"/>
  <c r="G1246" i="102" s="1"/>
  <c r="U1246" i="102"/>
  <c r="V1246" i="102"/>
  <c r="F1247" i="102"/>
  <c r="G1247" i="102" s="1"/>
  <c r="V1247" i="102"/>
  <c r="F1248" i="102"/>
  <c r="G1248" i="102"/>
  <c r="U1306" i="102" s="1"/>
  <c r="U1248" i="102"/>
  <c r="V1248" i="102"/>
  <c r="F1249" i="102"/>
  <c r="G1249" i="102" s="1"/>
  <c r="U1307" i="102" s="1"/>
  <c r="U1249" i="102"/>
  <c r="V1249" i="102"/>
  <c r="F1250" i="102"/>
  <c r="G1250" i="102" s="1"/>
  <c r="U1250" i="102"/>
  <c r="V1250" i="102"/>
  <c r="F1251" i="102"/>
  <c r="G1251" i="102"/>
  <c r="V1251" i="102"/>
  <c r="F1252" i="102"/>
  <c r="G1252" i="102" s="1"/>
  <c r="U1252" i="102"/>
  <c r="V1252" i="102"/>
  <c r="F1253" i="102"/>
  <c r="G1253" i="102" s="1"/>
  <c r="U1253" i="102"/>
  <c r="V1253" i="102"/>
  <c r="F1254" i="102"/>
  <c r="G1254" i="102"/>
  <c r="U1312" i="102" s="1"/>
  <c r="V1254" i="102"/>
  <c r="F1255" i="102"/>
  <c r="G1255" i="102" s="1"/>
  <c r="U1255" i="102"/>
  <c r="V1255" i="102"/>
  <c r="F1256" i="102"/>
  <c r="G1256" i="102" s="1"/>
  <c r="U1256" i="102"/>
  <c r="V1256" i="102"/>
  <c r="F1257" i="102"/>
  <c r="G1257" i="102"/>
  <c r="U1257" i="102"/>
  <c r="V1257" i="102"/>
  <c r="F1258" i="102"/>
  <c r="G1258" i="102" s="1"/>
  <c r="U1258" i="102"/>
  <c r="V1258" i="102"/>
  <c r="V1259" i="102"/>
  <c r="F1260" i="102"/>
  <c r="G1260" i="102"/>
  <c r="U1317" i="102" s="1"/>
  <c r="V1260" i="102"/>
  <c r="F1261" i="102"/>
  <c r="G1261" i="102"/>
  <c r="U1318" i="102" s="1"/>
  <c r="V1261" i="102"/>
  <c r="F1262" i="102"/>
  <c r="G1262" i="102" s="1"/>
  <c r="U1319" i="102" s="1"/>
  <c r="U1262" i="102"/>
  <c r="V1262" i="102"/>
  <c r="F1263" i="102"/>
  <c r="G1263" i="102"/>
  <c r="U1263" i="102"/>
  <c r="V1263" i="102"/>
  <c r="F1264" i="102"/>
  <c r="G1264" i="102"/>
  <c r="U1321" i="102" s="1"/>
  <c r="V1264" i="102"/>
  <c r="F1265" i="102"/>
  <c r="G1265" i="102" s="1"/>
  <c r="U1322" i="102" s="1"/>
  <c r="V1265" i="102"/>
  <c r="F1266" i="102"/>
  <c r="G1266" i="102"/>
  <c r="U1266" i="102"/>
  <c r="V1266" i="102"/>
  <c r="F1267" i="102"/>
  <c r="G1267" i="102"/>
  <c r="U1267" i="102"/>
  <c r="V1267" i="102"/>
  <c r="F1268" i="102"/>
  <c r="G1268" i="102" s="1"/>
  <c r="U1325" i="102" s="1"/>
  <c r="U1268" i="102"/>
  <c r="V1268" i="102"/>
  <c r="F1269" i="102"/>
  <c r="G1269" i="102"/>
  <c r="U1326" i="102" s="1"/>
  <c r="U1269" i="102"/>
  <c r="V1269" i="102"/>
  <c r="F1270" i="102"/>
  <c r="G1270" i="102" s="1"/>
  <c r="U1327" i="102" s="1"/>
  <c r="U1270" i="102"/>
  <c r="V1270" i="102"/>
  <c r="F1271" i="102"/>
  <c r="G1271" i="102" s="1"/>
  <c r="U1328" i="102" s="1"/>
  <c r="U1271" i="102"/>
  <c r="V1271" i="102"/>
  <c r="F1272" i="102"/>
  <c r="G1272" i="102"/>
  <c r="V1272" i="102"/>
  <c r="F1273" i="102"/>
  <c r="G1273" i="102" s="1"/>
  <c r="U1330" i="102" s="1"/>
  <c r="U1273" i="102"/>
  <c r="V1273" i="102"/>
  <c r="U1274" i="102"/>
  <c r="V1274" i="102"/>
  <c r="F1275" i="102"/>
  <c r="G1275" i="102" s="1"/>
  <c r="U1331" i="102" s="1"/>
  <c r="V1275" i="102"/>
  <c r="F1276" i="102"/>
  <c r="G1276" i="102"/>
  <c r="U1332" i="102" s="1"/>
  <c r="U1276" i="102"/>
  <c r="V1276" i="102"/>
  <c r="F1277" i="102"/>
  <c r="G1277" i="102" s="1"/>
  <c r="U1277" i="102"/>
  <c r="V1277" i="102"/>
  <c r="F1278" i="102"/>
  <c r="G1278" i="102" s="1"/>
  <c r="V1278" i="102"/>
  <c r="F1279" i="102"/>
  <c r="G1279" i="102"/>
  <c r="U1279" i="102"/>
  <c r="V1279" i="102"/>
  <c r="F1280" i="102"/>
  <c r="G1280" i="102" s="1"/>
  <c r="U1280" i="102"/>
  <c r="V1280" i="102"/>
  <c r="F1281" i="102"/>
  <c r="G1281" i="102" s="1"/>
  <c r="U1337" i="102" s="1"/>
  <c r="V1281" i="102"/>
  <c r="F1282" i="102"/>
  <c r="G1282" i="102"/>
  <c r="U1338" i="102" s="1"/>
  <c r="V1282" i="102"/>
  <c r="U1283" i="102"/>
  <c r="V1283" i="102"/>
  <c r="F1284" i="102"/>
  <c r="G1284" i="102"/>
  <c r="U1284" i="102"/>
  <c r="V1284" i="102"/>
  <c r="V1285" i="102"/>
  <c r="F1286" i="102"/>
  <c r="G1286" i="102"/>
  <c r="V1286" i="102"/>
  <c r="F1287" i="102"/>
  <c r="G1287" i="102" s="1"/>
  <c r="U1287" i="102"/>
  <c r="V1287" i="102"/>
  <c r="F1288" i="102"/>
  <c r="G1288" i="102" s="1"/>
  <c r="U1288" i="102"/>
  <c r="V1288" i="102"/>
  <c r="F1289" i="102"/>
  <c r="G1289" i="102"/>
  <c r="U1343" i="102" s="1"/>
  <c r="V1289" i="102"/>
  <c r="F1290" i="102"/>
  <c r="G1290" i="102" s="1"/>
  <c r="V1290" i="102"/>
  <c r="F1291" i="102"/>
  <c r="G1291" i="102" s="1"/>
  <c r="U1345" i="102" s="1"/>
  <c r="V1291" i="102"/>
  <c r="F1292" i="102"/>
  <c r="G1292" i="102"/>
  <c r="V1292" i="102"/>
  <c r="F1293" i="102"/>
  <c r="G1293" i="102" s="1"/>
  <c r="U1293" i="102"/>
  <c r="V1293" i="102"/>
  <c r="F1294" i="102"/>
  <c r="G1294" i="102" s="1"/>
  <c r="U1294" i="102"/>
  <c r="V1294" i="102"/>
  <c r="V1295" i="102"/>
  <c r="F1296" i="102"/>
  <c r="G1296" i="102"/>
  <c r="U1349" i="102" s="1"/>
  <c r="V1296" i="102"/>
  <c r="F1297" i="102"/>
  <c r="G1297" i="102"/>
  <c r="U1350" i="102" s="1"/>
  <c r="U1297" i="102"/>
  <c r="V1297" i="102"/>
  <c r="F1298" i="102"/>
  <c r="G1298" i="102"/>
  <c r="U1351" i="102" s="1"/>
  <c r="V1298" i="102"/>
  <c r="F1299" i="102"/>
  <c r="G1299" i="102"/>
  <c r="V1299" i="102"/>
  <c r="F1300" i="102"/>
  <c r="G1300" i="102"/>
  <c r="U1353" i="102" s="1"/>
  <c r="V1300" i="102"/>
  <c r="F1301" i="102"/>
  <c r="G1301" i="102"/>
  <c r="U1301" i="102"/>
  <c r="V1301" i="102"/>
  <c r="F1302" i="102"/>
  <c r="G1302" i="102"/>
  <c r="U1355" i="102" s="1"/>
  <c r="V1302" i="102"/>
  <c r="F1303" i="102"/>
  <c r="G1303" i="102"/>
  <c r="U1356" i="102" s="1"/>
  <c r="U1303" i="102"/>
  <c r="V1303" i="102"/>
  <c r="U1304" i="102"/>
  <c r="V1304" i="102"/>
  <c r="F1305" i="102"/>
  <c r="G1305" i="102"/>
  <c r="U1305" i="102"/>
  <c r="V1305" i="102"/>
  <c r="F1306" i="102"/>
  <c r="G1306" i="102" s="1"/>
  <c r="V1306" i="102"/>
  <c r="F1307" i="102"/>
  <c r="G1307" i="102" s="1"/>
  <c r="U1359" i="102" s="1"/>
  <c r="V1307" i="102"/>
  <c r="F1308" i="102"/>
  <c r="G1308" i="102" s="1"/>
  <c r="U1360" i="102" s="1"/>
  <c r="U1308" i="102"/>
  <c r="V1308" i="102"/>
  <c r="F1309" i="102"/>
  <c r="G1309" i="102" s="1"/>
  <c r="U1361" i="102" s="1"/>
  <c r="U1309" i="102"/>
  <c r="V1309" i="102"/>
  <c r="F1310" i="102"/>
  <c r="G1310" i="102" s="1"/>
  <c r="U1310" i="102"/>
  <c r="V1310" i="102"/>
  <c r="F1311" i="102"/>
  <c r="G1311" i="102" s="1"/>
  <c r="U1363" i="102" s="1"/>
  <c r="U1311" i="102"/>
  <c r="V1311" i="102"/>
  <c r="F1312" i="102"/>
  <c r="G1312" i="102" s="1"/>
  <c r="V1312" i="102"/>
  <c r="F1313" i="102"/>
  <c r="G1313" i="102" s="1"/>
  <c r="U1365" i="102" s="1"/>
  <c r="U1313" i="102"/>
  <c r="V1313" i="102"/>
  <c r="F1314" i="102"/>
  <c r="G1314" i="102"/>
  <c r="U1314" i="102"/>
  <c r="V1314" i="102"/>
  <c r="F1315" i="102"/>
  <c r="G1315" i="102" s="1"/>
  <c r="U1367" i="102" s="1"/>
  <c r="U1315" i="102"/>
  <c r="V1315" i="102"/>
  <c r="F1316" i="102"/>
  <c r="G1316" i="102" s="1"/>
  <c r="U1368" i="102" s="1"/>
  <c r="U1316" i="102"/>
  <c r="V1316" i="102"/>
  <c r="F1317" i="102"/>
  <c r="G1317" i="102"/>
  <c r="V1317" i="102"/>
  <c r="F1318" i="102"/>
  <c r="G1318" i="102" s="1"/>
  <c r="V1318" i="102"/>
  <c r="F1319" i="102"/>
  <c r="G1319" i="102" s="1"/>
  <c r="V1319" i="102"/>
  <c r="U1320" i="102"/>
  <c r="V1320" i="102"/>
  <c r="F1321" i="102"/>
  <c r="G1321" i="102"/>
  <c r="V1321" i="102"/>
  <c r="F1322" i="102"/>
  <c r="G1322" i="102" s="1"/>
  <c r="U1373" i="102" s="1"/>
  <c r="V1322" i="102"/>
  <c r="U1323" i="102"/>
  <c r="V1323" i="102"/>
  <c r="U1324" i="102"/>
  <c r="V1324" i="102"/>
  <c r="V1325" i="102"/>
  <c r="V1326" i="102"/>
  <c r="V1327" i="102"/>
  <c r="V1328" i="102"/>
  <c r="U1329" i="102"/>
  <c r="V1329" i="102"/>
  <c r="V1330" i="102"/>
  <c r="V1331" i="102"/>
  <c r="V1332" i="102"/>
  <c r="U1333" i="102"/>
  <c r="V1333" i="102"/>
  <c r="U1334" i="102"/>
  <c r="V1334" i="102"/>
  <c r="U1335" i="102"/>
  <c r="V1335" i="102"/>
  <c r="U1336" i="102"/>
  <c r="V1336" i="102"/>
  <c r="V1337" i="102"/>
  <c r="V1338" i="102"/>
  <c r="U1339" i="102"/>
  <c r="V1339" i="102"/>
  <c r="U1340" i="102"/>
  <c r="V1340" i="102"/>
  <c r="U1341" i="102"/>
  <c r="V1341" i="102"/>
  <c r="U1342" i="102"/>
  <c r="V1342" i="102"/>
  <c r="V1343" i="102"/>
  <c r="U1344" i="102"/>
  <c r="V1344" i="102"/>
  <c r="V1345" i="102"/>
  <c r="U1346" i="102"/>
  <c r="V1346" i="102"/>
  <c r="U1347" i="102"/>
  <c r="V1347" i="102"/>
  <c r="U1348" i="102"/>
  <c r="V1348" i="102"/>
  <c r="V1349" i="102"/>
  <c r="V1350" i="102"/>
  <c r="V1351" i="102"/>
  <c r="U1352" i="102"/>
  <c r="V1352" i="102"/>
  <c r="V1353" i="102"/>
  <c r="U1354" i="102"/>
  <c r="V1354" i="102"/>
  <c r="V1355" i="102"/>
  <c r="V1356" i="102"/>
  <c r="U1357" i="102"/>
  <c r="V1357" i="102"/>
  <c r="U1358" i="102"/>
  <c r="V1358" i="102"/>
  <c r="V1359" i="102"/>
  <c r="V1360" i="102"/>
  <c r="V1361" i="102"/>
  <c r="U1362" i="102"/>
  <c r="V1362" i="102"/>
  <c r="V1363" i="102"/>
  <c r="U1364" i="102"/>
  <c r="V1364" i="102"/>
  <c r="V1365" i="102"/>
  <c r="U1366" i="102"/>
  <c r="V1366" i="102"/>
  <c r="V1367" i="102"/>
  <c r="V1368" i="102"/>
  <c r="U1369" i="102"/>
  <c r="V1369" i="102"/>
  <c r="U1370" i="102"/>
  <c r="V1370" i="102"/>
  <c r="U1371" i="102"/>
  <c r="V1371" i="102"/>
  <c r="U1372" i="102"/>
  <c r="V1372" i="102"/>
  <c r="V1373" i="102"/>
  <c r="F2" i="133"/>
  <c r="F3" i="133"/>
  <c r="F4" i="133"/>
  <c r="F5" i="133"/>
  <c r="F6" i="133"/>
  <c r="F7" i="133"/>
  <c r="F8" i="133"/>
  <c r="F9" i="133"/>
  <c r="F10" i="133"/>
  <c r="F11" i="133"/>
  <c r="F12" i="133"/>
  <c r="E5" i="98"/>
  <c r="H2" i="111"/>
  <c r="N2" i="111" s="1"/>
  <c r="H3" i="111"/>
  <c r="H9" i="111" s="1"/>
  <c r="H4" i="111"/>
  <c r="N4" i="111"/>
  <c r="H5" i="111"/>
  <c r="N5" i="111" s="1"/>
  <c r="H7" i="111"/>
  <c r="H6" i="111"/>
  <c r="N6" i="111" s="1"/>
  <c r="H8" i="111"/>
  <c r="N7" i="111"/>
  <c r="H3" i="106"/>
  <c r="H4" i="106"/>
  <c r="H5" i="106"/>
  <c r="N3" i="106"/>
  <c r="H6" i="106"/>
  <c r="H7" i="106"/>
  <c r="H8" i="106"/>
  <c r="N4" i="106"/>
  <c r="H9" i="106"/>
  <c r="N5" i="106" s="1"/>
  <c r="H10" i="106"/>
  <c r="H11" i="106"/>
  <c r="N6" i="106"/>
  <c r="H12" i="106"/>
  <c r="N7" i="106" s="1"/>
  <c r="H13" i="106"/>
  <c r="H14" i="106"/>
  <c r="N8" i="106" s="1"/>
  <c r="H15" i="106"/>
  <c r="H16" i="106"/>
  <c r="H46" i="106"/>
  <c r="H17" i="106"/>
  <c r="H18" i="106"/>
  <c r="H19" i="106"/>
  <c r="H20" i="106"/>
  <c r="N11" i="106" s="1"/>
  <c r="H21" i="106"/>
  <c r="N12" i="106" s="1"/>
  <c r="H22" i="106"/>
  <c r="N13" i="106" s="1"/>
  <c r="H23" i="106"/>
  <c r="H24" i="106"/>
  <c r="H25" i="106"/>
  <c r="H26" i="106"/>
  <c r="N14" i="106" s="1"/>
  <c r="H27" i="106"/>
  <c r="H28" i="106"/>
  <c r="H29" i="106"/>
  <c r="N16" i="106" s="1"/>
  <c r="H30" i="106"/>
  <c r="H31" i="106"/>
  <c r="H32" i="106"/>
  <c r="N17" i="106" s="1"/>
  <c r="H33" i="106"/>
  <c r="H34" i="106"/>
  <c r="H35" i="106"/>
  <c r="H36" i="106"/>
  <c r="H37" i="106"/>
  <c r="H38" i="106"/>
  <c r="H39" i="106"/>
  <c r="N19" i="106" s="1"/>
  <c r="H40" i="106"/>
  <c r="H41" i="106"/>
  <c r="H42" i="106"/>
  <c r="H43" i="106"/>
  <c r="H44" i="106"/>
  <c r="H45" i="106"/>
  <c r="H47" i="106"/>
  <c r="H48" i="106"/>
  <c r="H49" i="106"/>
  <c r="H50" i="106"/>
  <c r="N20" i="106" s="1"/>
  <c r="H51" i="106"/>
  <c r="N21" i="106" s="1"/>
  <c r="H52" i="106"/>
  <c r="H53" i="106"/>
  <c r="H54" i="106"/>
  <c r="N23" i="106" s="1"/>
  <c r="H55" i="106"/>
  <c r="H56" i="106"/>
  <c r="H57" i="106"/>
  <c r="H58" i="106"/>
  <c r="H59" i="106"/>
  <c r="H60" i="106"/>
  <c r="H61" i="106"/>
  <c r="H62" i="106"/>
  <c r="N24" i="106" s="1"/>
  <c r="H63" i="106"/>
  <c r="H64" i="106"/>
  <c r="H65" i="106"/>
  <c r="H66" i="106"/>
  <c r="N25" i="106" s="1"/>
  <c r="H67" i="106"/>
  <c r="N26" i="106" s="1"/>
  <c r="H68" i="106"/>
  <c r="H69" i="106"/>
  <c r="H70" i="106"/>
  <c r="H71" i="106"/>
  <c r="N27" i="106" s="1"/>
  <c r="H72" i="106"/>
  <c r="H73" i="106"/>
  <c r="H74" i="106"/>
  <c r="N29" i="106" s="1"/>
  <c r="H75" i="106"/>
  <c r="N30" i="106" s="1"/>
  <c r="H76" i="106"/>
  <c r="H77" i="106"/>
  <c r="H78" i="106"/>
  <c r="H79" i="106"/>
  <c r="H80" i="106"/>
  <c r="H81" i="106"/>
  <c r="H82" i="106"/>
  <c r="H83" i="106"/>
  <c r="H84" i="106"/>
  <c r="H85" i="106"/>
  <c r="H86" i="106"/>
  <c r="N32" i="106" s="1"/>
  <c r="H87" i="106"/>
  <c r="H88" i="106"/>
  <c r="H89" i="106"/>
  <c r="H90" i="106"/>
  <c r="N35" i="106" s="1"/>
  <c r="H91" i="106"/>
  <c r="H92" i="106"/>
  <c r="H93" i="106"/>
  <c r="H94" i="106"/>
  <c r="H95" i="106"/>
  <c r="H96" i="106"/>
  <c r="H97" i="106"/>
  <c r="H98" i="106"/>
  <c r="H99" i="106"/>
  <c r="H100" i="106"/>
  <c r="H101" i="106"/>
  <c r="H102" i="106"/>
  <c r="N38" i="106" s="1"/>
  <c r="H103" i="106"/>
  <c r="H104" i="106"/>
  <c r="H105" i="106"/>
  <c r="H106" i="106"/>
  <c r="H107" i="106"/>
  <c r="H108" i="106"/>
  <c r="H109" i="106"/>
  <c r="H110" i="106"/>
  <c r="H111" i="106"/>
  <c r="N39" i="106" s="1"/>
  <c r="H112" i="106"/>
  <c r="H113" i="106"/>
  <c r="H114" i="106"/>
  <c r="N40" i="106" s="1"/>
  <c r="H115" i="106"/>
  <c r="H116" i="106"/>
  <c r="H117" i="106"/>
  <c r="H118" i="106"/>
  <c r="H119" i="106"/>
  <c r="H120" i="106"/>
  <c r="H121" i="106"/>
  <c r="H122" i="106"/>
  <c r="N41" i="106" s="1"/>
  <c r="H123" i="106"/>
  <c r="H124" i="106"/>
  <c r="H125" i="106"/>
  <c r="H126" i="106"/>
  <c r="N43" i="106" s="1"/>
  <c r="H127" i="106"/>
  <c r="H128" i="106"/>
  <c r="H129" i="106"/>
  <c r="H130" i="106"/>
  <c r="H131" i="106"/>
  <c r="H132" i="106"/>
  <c r="H133" i="106"/>
  <c r="H134" i="106"/>
  <c r="N45" i="106" s="1"/>
  <c r="H135" i="106"/>
  <c r="H136" i="106"/>
  <c r="H137" i="106"/>
  <c r="H138" i="106"/>
  <c r="H139" i="106"/>
  <c r="H140" i="106"/>
  <c r="H141" i="106"/>
  <c r="H142" i="106"/>
  <c r="H143" i="106"/>
  <c r="H144" i="106"/>
  <c r="H145" i="106"/>
  <c r="H146" i="106"/>
  <c r="N48" i="106" s="1"/>
  <c r="H147" i="106"/>
  <c r="H148" i="106"/>
  <c r="H149" i="106"/>
  <c r="N51" i="106" s="1"/>
  <c r="H150" i="106"/>
  <c r="N52" i="106" s="1"/>
  <c r="H151" i="106"/>
  <c r="N53" i="106" s="1"/>
  <c r="H152" i="106"/>
  <c r="H153" i="106"/>
  <c r="H154" i="106"/>
  <c r="H155" i="106"/>
  <c r="H156" i="106"/>
  <c r="H157" i="106"/>
  <c r="H158" i="106"/>
  <c r="H159" i="106"/>
  <c r="H160" i="106"/>
  <c r="N59" i="106" s="1"/>
  <c r="H161" i="106"/>
  <c r="H162" i="106"/>
  <c r="N61" i="106" s="1"/>
  <c r="H163" i="106"/>
  <c r="H164" i="106"/>
  <c r="H165" i="106"/>
  <c r="H166" i="106"/>
  <c r="H167" i="106"/>
  <c r="N64" i="106" s="1"/>
  <c r="H168" i="106"/>
  <c r="H169" i="106"/>
  <c r="H170" i="106"/>
  <c r="N66" i="106" s="1"/>
  <c r="H171" i="106"/>
  <c r="H172" i="106"/>
  <c r="H173" i="106"/>
  <c r="H174" i="106"/>
  <c r="N69" i="106" s="1"/>
  <c r="H175" i="106"/>
  <c r="H176" i="106"/>
  <c r="H177" i="106"/>
  <c r="H178" i="106"/>
  <c r="H179" i="106"/>
  <c r="H180" i="106"/>
  <c r="H181" i="106"/>
  <c r="H182" i="106"/>
  <c r="N73" i="106" s="1"/>
  <c r="H183" i="106"/>
  <c r="H184" i="106"/>
  <c r="H185" i="106"/>
  <c r="H186" i="106"/>
  <c r="H187" i="106"/>
  <c r="H188" i="106"/>
  <c r="H189" i="106"/>
  <c r="H190" i="106"/>
  <c r="H191" i="106"/>
  <c r="H192" i="106"/>
  <c r="H193" i="106"/>
  <c r="H194" i="106"/>
  <c r="H195" i="106"/>
  <c r="H196" i="106"/>
  <c r="H197" i="106"/>
  <c r="H198" i="106"/>
  <c r="N76" i="106" s="1"/>
  <c r="H199" i="106"/>
  <c r="H200" i="106"/>
  <c r="H201" i="106"/>
  <c r="H202" i="106"/>
  <c r="H203" i="106"/>
  <c r="H204" i="106"/>
  <c r="H205" i="106"/>
  <c r="H206" i="106"/>
  <c r="N81" i="106" s="1"/>
  <c r="H207" i="106"/>
  <c r="H208" i="106"/>
  <c r="H209" i="106"/>
  <c r="H210" i="106"/>
  <c r="H211" i="106"/>
  <c r="H212" i="106"/>
  <c r="H213" i="106"/>
  <c r="H214" i="106"/>
  <c r="H215" i="106"/>
  <c r="H216" i="106"/>
  <c r="H217" i="106"/>
  <c r="H218" i="106"/>
  <c r="H219" i="106"/>
  <c r="N9" i="106"/>
  <c r="N10" i="106"/>
  <c r="N15" i="106"/>
  <c r="N18" i="106"/>
  <c r="N22" i="106"/>
  <c r="N28" i="106"/>
  <c r="N31" i="106"/>
  <c r="N33" i="106"/>
  <c r="N34" i="106"/>
  <c r="N36" i="106"/>
  <c r="N37" i="106"/>
  <c r="N42" i="106"/>
  <c r="N44" i="106"/>
  <c r="N46" i="106"/>
  <c r="N49" i="106"/>
  <c r="N50" i="106"/>
  <c r="N54" i="106"/>
  <c r="N55" i="106"/>
  <c r="N56" i="106"/>
  <c r="N57" i="106"/>
  <c r="N58" i="106"/>
  <c r="N60" i="106"/>
  <c r="N62" i="106"/>
  <c r="N63" i="106"/>
  <c r="N65" i="106"/>
  <c r="N67" i="106"/>
  <c r="N68" i="106"/>
  <c r="N70" i="106"/>
  <c r="N71" i="106"/>
  <c r="N72" i="106"/>
  <c r="N74" i="106"/>
  <c r="N75" i="106"/>
  <c r="N77" i="106"/>
  <c r="N78" i="106"/>
  <c r="N79" i="106"/>
  <c r="N80" i="106"/>
  <c r="N82" i="106"/>
  <c r="N83" i="106"/>
  <c r="G7" i="101"/>
  <c r="H3" i="101" s="1"/>
  <c r="N3" i="101" s="1"/>
  <c r="H2" i="101"/>
  <c r="N2" i="101" s="1"/>
  <c r="H4" i="101"/>
  <c r="H5" i="101"/>
  <c r="H6" i="101"/>
  <c r="H7" i="101"/>
  <c r="H2" i="112"/>
  <c r="H17" i="112" s="1"/>
  <c r="N2" i="112"/>
  <c r="H3" i="112"/>
  <c r="N3" i="112" s="1"/>
  <c r="H4" i="112"/>
  <c r="H5" i="112"/>
  <c r="H6" i="112"/>
  <c r="H10" i="112"/>
  <c r="N4" i="112"/>
  <c r="H7" i="112"/>
  <c r="H8" i="112"/>
  <c r="H9" i="112"/>
  <c r="N5" i="112" s="1"/>
  <c r="H11" i="112"/>
  <c r="N6" i="112" s="1"/>
  <c r="H12" i="112"/>
  <c r="H13" i="112"/>
  <c r="H16" i="112"/>
  <c r="H14" i="112"/>
  <c r="H15" i="112"/>
  <c r="N7" i="112"/>
  <c r="N12" i="110"/>
  <c r="N17" i="110" s="1"/>
  <c r="N13" i="110"/>
  <c r="N14" i="110"/>
  <c r="N15" i="110"/>
  <c r="N16" i="110"/>
  <c r="H18" i="110"/>
  <c r="E6" i="97"/>
  <c r="H2" i="105"/>
  <c r="K2" i="105"/>
  <c r="L2" i="105"/>
  <c r="M2" i="105"/>
  <c r="H3" i="105"/>
  <c r="N2" i="105" s="1"/>
  <c r="N5" i="105" s="1"/>
  <c r="H4" i="105"/>
  <c r="K3" i="105"/>
  <c r="L3" i="105"/>
  <c r="M3" i="105"/>
  <c r="H5" i="105"/>
  <c r="N3" i="105"/>
  <c r="K4" i="105"/>
  <c r="L4" i="105"/>
  <c r="M4" i="105"/>
  <c r="H6" i="105"/>
  <c r="N4" i="105"/>
  <c r="H2" i="107"/>
  <c r="H3" i="107"/>
  <c r="H21" i="107" s="1"/>
  <c r="H4" i="107"/>
  <c r="H5" i="107"/>
  <c r="H6" i="107"/>
  <c r="H7" i="107"/>
  <c r="H8" i="107"/>
  <c r="H9" i="107"/>
  <c r="H10" i="107"/>
  <c r="H11" i="107"/>
  <c r="H12" i="107"/>
  <c r="H13" i="107"/>
  <c r="H14" i="107"/>
  <c r="H15" i="107"/>
  <c r="H16" i="107"/>
  <c r="H17" i="107"/>
  <c r="H18" i="107"/>
  <c r="H19" i="107"/>
  <c r="H20" i="107"/>
  <c r="H2" i="108"/>
  <c r="N2" i="108"/>
  <c r="H3" i="108"/>
  <c r="N3" i="108"/>
  <c r="H4" i="108"/>
  <c r="N4" i="108"/>
  <c r="H5" i="108"/>
  <c r="N5" i="108" s="1"/>
  <c r="H6" i="108"/>
  <c r="N6" i="108"/>
  <c r="H7" i="108"/>
  <c r="N7" i="108" s="1"/>
  <c r="H8" i="108"/>
  <c r="N8" i="108"/>
  <c r="H9" i="108"/>
  <c r="N9" i="108"/>
  <c r="H10" i="108"/>
  <c r="N10" i="108"/>
  <c r="H11" i="108"/>
  <c r="N11" i="108" s="1"/>
  <c r="H12" i="108"/>
  <c r="N12" i="108"/>
  <c r="H13" i="108"/>
  <c r="N13" i="108" s="1"/>
  <c r="H14" i="108"/>
  <c r="N14" i="108"/>
  <c r="H15" i="108"/>
  <c r="N15" i="108"/>
  <c r="H16" i="108"/>
  <c r="N16" i="108"/>
  <c r="H17" i="108"/>
  <c r="N17" i="108" s="1"/>
  <c r="H18" i="108"/>
  <c r="H19" i="108"/>
  <c r="H20" i="108"/>
  <c r="H21" i="108"/>
  <c r="H22" i="108"/>
  <c r="H24" i="108"/>
  <c r="N18" i="108" s="1"/>
  <c r="H27" i="108"/>
  <c r="H23" i="108"/>
  <c r="N19" i="108"/>
  <c r="H25" i="108"/>
  <c r="N20" i="108" s="1"/>
  <c r="H26" i="108"/>
  <c r="H28" i="108"/>
  <c r="H29" i="108"/>
  <c r="N21" i="108" s="1"/>
  <c r="H30" i="108"/>
  <c r="H31" i="108"/>
  <c r="N22" i="108" s="1"/>
  <c r="H34" i="108"/>
  <c r="H35" i="108"/>
  <c r="H32" i="108"/>
  <c r="N23" i="108" s="1"/>
  <c r="H33" i="108"/>
  <c r="H54" i="108"/>
  <c r="H36" i="108"/>
  <c r="H37" i="108"/>
  <c r="N24" i="108" s="1"/>
  <c r="H38" i="108"/>
  <c r="H39" i="108"/>
  <c r="N25" i="108" s="1"/>
  <c r="H40" i="108"/>
  <c r="H41" i="108"/>
  <c r="H42" i="108"/>
  <c r="N26" i="108" s="1"/>
  <c r="H43" i="108"/>
  <c r="N27" i="108"/>
  <c r="H44" i="108"/>
  <c r="N28" i="108" s="1"/>
  <c r="H46" i="108"/>
  <c r="H47" i="108"/>
  <c r="H45" i="108"/>
  <c r="N29" i="108" s="1"/>
  <c r="H48" i="108"/>
  <c r="N30" i="108" s="1"/>
  <c r="H49" i="108"/>
  <c r="H50" i="108"/>
  <c r="H51" i="108"/>
  <c r="H52" i="108"/>
  <c r="H53" i="108"/>
  <c r="N31" i="108"/>
  <c r="H55" i="108"/>
  <c r="H56" i="108"/>
  <c r="N32" i="108"/>
  <c r="H57" i="108"/>
  <c r="N33" i="108"/>
  <c r="H58" i="108"/>
  <c r="N34" i="108"/>
  <c r="H59" i="108"/>
  <c r="N35" i="108" s="1"/>
  <c r="N36" i="108"/>
  <c r="N37" i="108"/>
  <c r="N38" i="108"/>
  <c r="N39" i="108"/>
  <c r="N40" i="108"/>
  <c r="C2" i="104"/>
  <c r="D2" i="104"/>
  <c r="P2" i="104"/>
  <c r="P35" i="104" s="1"/>
  <c r="C3" i="104"/>
  <c r="D3" i="104"/>
  <c r="P3" i="104"/>
  <c r="C4" i="104"/>
  <c r="D4" i="104"/>
  <c r="P4" i="104"/>
  <c r="C5" i="104"/>
  <c r="D5" i="104"/>
  <c r="P5" i="104"/>
  <c r="C6" i="104"/>
  <c r="D6" i="104"/>
  <c r="P6" i="104"/>
  <c r="C7" i="104"/>
  <c r="D7" i="104"/>
  <c r="P7" i="104"/>
  <c r="C8" i="104"/>
  <c r="D8" i="104"/>
  <c r="P8" i="104"/>
  <c r="C9" i="104"/>
  <c r="D9" i="104"/>
  <c r="P9" i="104"/>
  <c r="C10" i="104"/>
  <c r="D10" i="104"/>
  <c r="P10" i="104"/>
  <c r="C11" i="104"/>
  <c r="D11" i="104"/>
  <c r="P11" i="104"/>
  <c r="C12" i="104"/>
  <c r="D12" i="104"/>
  <c r="P12" i="104"/>
  <c r="C13" i="104"/>
  <c r="D13" i="104"/>
  <c r="P13" i="104"/>
  <c r="C14" i="104"/>
  <c r="D14" i="104"/>
  <c r="P14" i="104"/>
  <c r="C15" i="104"/>
  <c r="D15" i="104"/>
  <c r="P15" i="104"/>
  <c r="C16" i="104"/>
  <c r="D16" i="104"/>
  <c r="P16" i="104"/>
  <c r="C17" i="104"/>
  <c r="D17" i="104"/>
  <c r="P17" i="104"/>
  <c r="C18" i="104"/>
  <c r="D18" i="104"/>
  <c r="P18" i="104"/>
  <c r="C19" i="104"/>
  <c r="D19" i="104"/>
  <c r="P19" i="104"/>
  <c r="C20" i="104"/>
  <c r="D20" i="104"/>
  <c r="P20" i="104"/>
  <c r="C21" i="104"/>
  <c r="D21" i="104"/>
  <c r="P21" i="104"/>
  <c r="C22" i="104"/>
  <c r="D22" i="104"/>
  <c r="P22" i="104"/>
  <c r="C23" i="104"/>
  <c r="D23" i="104"/>
  <c r="P23" i="104"/>
  <c r="C24" i="104"/>
  <c r="D24" i="104"/>
  <c r="P24" i="104"/>
  <c r="C25" i="104"/>
  <c r="D25" i="104"/>
  <c r="P25" i="104"/>
  <c r="C26" i="104"/>
  <c r="D26" i="104"/>
  <c r="P26" i="104"/>
  <c r="C27" i="104"/>
  <c r="D27" i="104"/>
  <c r="P27" i="104"/>
  <c r="C28" i="104"/>
  <c r="D28" i="104"/>
  <c r="P28" i="104"/>
  <c r="C29" i="104"/>
  <c r="D29" i="104"/>
  <c r="P29" i="104"/>
  <c r="C30" i="104"/>
  <c r="D30" i="104"/>
  <c r="P30" i="104"/>
  <c r="C31" i="104"/>
  <c r="D31" i="104"/>
  <c r="P31" i="104"/>
  <c r="C32" i="104"/>
  <c r="D32" i="104"/>
  <c r="P32" i="104"/>
  <c r="C33" i="104"/>
  <c r="D33" i="104"/>
  <c r="P33" i="104"/>
  <c r="C34" i="104"/>
  <c r="D34" i="104"/>
  <c r="P34" i="104"/>
  <c r="C35" i="104"/>
  <c r="D35" i="104"/>
  <c r="C36" i="104"/>
  <c r="D36" i="104"/>
  <c r="C37" i="104"/>
  <c r="D37" i="104"/>
  <c r="C38" i="104"/>
  <c r="D38" i="104"/>
  <c r="C39" i="104"/>
  <c r="D39" i="104"/>
  <c r="C40" i="104"/>
  <c r="D40" i="104"/>
  <c r="C41" i="104"/>
  <c r="D41" i="104"/>
  <c r="C42" i="104"/>
  <c r="D42" i="104"/>
  <c r="C43" i="104"/>
  <c r="D43" i="104"/>
  <c r="C44" i="104"/>
  <c r="D44" i="104"/>
  <c r="C45" i="104"/>
  <c r="D45" i="104"/>
  <c r="C46" i="104"/>
  <c r="D46" i="104"/>
  <c r="C47" i="104"/>
  <c r="D47" i="104"/>
  <c r="J48" i="104"/>
  <c r="G3" i="95"/>
  <c r="H3" i="95"/>
  <c r="G4" i="95"/>
  <c r="H4" i="95"/>
  <c r="G5" i="95"/>
  <c r="H5" i="95"/>
  <c r="G6" i="95"/>
  <c r="H6" i="95"/>
  <c r="G7" i="95"/>
  <c r="H7" i="95"/>
  <c r="G8" i="95"/>
  <c r="H8" i="95"/>
  <c r="G9" i="95"/>
  <c r="H9" i="95"/>
  <c r="G10" i="95"/>
  <c r="H10" i="95"/>
  <c r="G11" i="95"/>
  <c r="H11" i="95"/>
  <c r="G12" i="95"/>
  <c r="H12" i="95"/>
  <c r="G13" i="95"/>
  <c r="H13" i="95"/>
  <c r="G14" i="95"/>
  <c r="H14" i="95"/>
  <c r="G15" i="95"/>
  <c r="H15" i="95"/>
  <c r="G16" i="95"/>
  <c r="H16" i="95"/>
  <c r="G17" i="95"/>
  <c r="H17" i="95"/>
  <c r="G18" i="95"/>
  <c r="H18" i="95"/>
  <c r="G19" i="95"/>
  <c r="H19" i="95"/>
  <c r="G20" i="95"/>
  <c r="H20" i="95"/>
  <c r="G21" i="95"/>
  <c r="H21" i="95"/>
  <c r="G22" i="95"/>
  <c r="H22" i="95"/>
  <c r="G23" i="95"/>
  <c r="H23" i="95"/>
  <c r="G24" i="95"/>
  <c r="H24" i="95"/>
  <c r="G25" i="95"/>
  <c r="H25" i="95"/>
  <c r="G26" i="95"/>
  <c r="H26" i="95"/>
  <c r="G27" i="95"/>
  <c r="H27" i="95"/>
  <c r="G28" i="95"/>
  <c r="H28" i="95"/>
  <c r="G29" i="95"/>
  <c r="H29" i="95"/>
  <c r="G30" i="95"/>
  <c r="H30" i="95"/>
  <c r="G31" i="95"/>
  <c r="H31" i="95"/>
  <c r="G32" i="95"/>
  <c r="H32" i="95"/>
  <c r="G33" i="95"/>
  <c r="H33" i="95"/>
  <c r="G34" i="95"/>
  <c r="H34" i="95"/>
  <c r="G35" i="95"/>
  <c r="H35" i="95"/>
  <c r="G36" i="95"/>
  <c r="H36" i="95"/>
  <c r="G37" i="95"/>
  <c r="H37" i="95"/>
  <c r="G38" i="95"/>
  <c r="H38" i="95"/>
  <c r="G39" i="95"/>
  <c r="H39" i="95"/>
  <c r="G40" i="95"/>
  <c r="H40" i="95"/>
  <c r="G41" i="95"/>
  <c r="H41" i="95"/>
  <c r="G42" i="95"/>
  <c r="H42" i="95"/>
  <c r="G43" i="95"/>
  <c r="H43" i="95"/>
  <c r="G3" i="94"/>
  <c r="H3" i="94"/>
  <c r="G4" i="94"/>
  <c r="H4" i="94"/>
  <c r="G5" i="94"/>
  <c r="H5" i="94"/>
  <c r="G6" i="94"/>
  <c r="H6" i="94"/>
  <c r="G7" i="94"/>
  <c r="H7" i="94"/>
  <c r="G8" i="94"/>
  <c r="H8" i="94"/>
  <c r="G9" i="94"/>
  <c r="H9" i="94"/>
  <c r="G10" i="94"/>
  <c r="H10" i="94"/>
  <c r="G11" i="94"/>
  <c r="H11" i="94"/>
  <c r="G12" i="94"/>
  <c r="H12" i="94"/>
  <c r="G13" i="94"/>
  <c r="H13" i="94"/>
  <c r="G14" i="94"/>
  <c r="H14" i="94"/>
  <c r="G15" i="94"/>
  <c r="H15" i="94"/>
  <c r="G16" i="94"/>
  <c r="H16" i="94"/>
  <c r="G17" i="94"/>
  <c r="H17" i="94"/>
  <c r="G18" i="94"/>
  <c r="H18" i="94"/>
  <c r="G19" i="94"/>
  <c r="H19" i="94"/>
  <c r="G20" i="94"/>
  <c r="H20" i="94"/>
  <c r="G21" i="94"/>
  <c r="H21" i="94"/>
  <c r="G22" i="94"/>
  <c r="H22" i="94"/>
  <c r="G23" i="94"/>
  <c r="H23" i="94"/>
  <c r="G24" i="94"/>
  <c r="H24" i="94"/>
  <c r="G25" i="94"/>
  <c r="H25" i="94"/>
  <c r="G26" i="94"/>
  <c r="H26" i="94"/>
  <c r="G27" i="94"/>
  <c r="H27" i="94"/>
  <c r="G28" i="94"/>
  <c r="H28" i="94"/>
  <c r="G29" i="94"/>
  <c r="H29" i="94"/>
  <c r="G30" i="94"/>
  <c r="H30" i="94"/>
  <c r="G31" i="94"/>
  <c r="H31" i="94"/>
  <c r="G32" i="94"/>
  <c r="H32" i="94"/>
  <c r="G33" i="94"/>
  <c r="H33" i="94"/>
  <c r="G34" i="94"/>
  <c r="H34" i="94"/>
  <c r="G35" i="94"/>
  <c r="H35" i="94"/>
  <c r="G36" i="94"/>
  <c r="H36" i="94"/>
  <c r="G37" i="94"/>
  <c r="H37" i="94"/>
  <c r="G38" i="94"/>
  <c r="H38" i="94"/>
  <c r="G39" i="94"/>
  <c r="H39" i="94"/>
  <c r="G40" i="94"/>
  <c r="H40" i="94"/>
  <c r="G41" i="94"/>
  <c r="H41" i="94"/>
  <c r="G42" i="94"/>
  <c r="H42" i="94"/>
  <c r="G43" i="94"/>
  <c r="H43" i="94"/>
  <c r="G44" i="94"/>
  <c r="H44" i="94"/>
  <c r="G45" i="94"/>
  <c r="H45" i="94"/>
  <c r="G46" i="94"/>
  <c r="H46" i="94"/>
  <c r="G47" i="94"/>
  <c r="H47" i="94"/>
  <c r="G48" i="94"/>
  <c r="H48" i="94"/>
  <c r="G49" i="94"/>
  <c r="H49" i="94"/>
  <c r="G50" i="94"/>
  <c r="H50" i="94"/>
  <c r="G51" i="94"/>
  <c r="H51" i="94"/>
  <c r="G52" i="94"/>
  <c r="H52" i="94"/>
  <c r="G53" i="94"/>
  <c r="H53" i="94"/>
  <c r="G54" i="94"/>
  <c r="H54" i="94"/>
  <c r="G55" i="94"/>
  <c r="H55" i="94"/>
  <c r="G56" i="94"/>
  <c r="H56" i="94"/>
  <c r="G57" i="94"/>
  <c r="H57" i="94"/>
  <c r="G58" i="94"/>
  <c r="H58" i="94"/>
  <c r="G59" i="94"/>
  <c r="H59" i="94"/>
  <c r="G60" i="94"/>
  <c r="H60" i="94"/>
  <c r="G61" i="94"/>
  <c r="H61" i="94"/>
  <c r="G62" i="94"/>
  <c r="H62" i="94"/>
  <c r="G63" i="94"/>
  <c r="H63" i="94"/>
  <c r="G64" i="94"/>
  <c r="H64" i="94"/>
  <c r="G65" i="94"/>
  <c r="H65" i="94"/>
  <c r="G66" i="94"/>
  <c r="H66" i="94"/>
  <c r="G67" i="94"/>
  <c r="H67" i="94"/>
  <c r="G68" i="94"/>
  <c r="H68" i="94"/>
  <c r="G69" i="94"/>
  <c r="H69" i="94"/>
  <c r="G70" i="94"/>
  <c r="H70" i="94"/>
  <c r="G71" i="94"/>
  <c r="H71" i="94"/>
  <c r="G72" i="94"/>
  <c r="H72" i="94"/>
  <c r="G73" i="94"/>
  <c r="H73" i="94"/>
  <c r="G74" i="94"/>
  <c r="H74" i="94"/>
  <c r="G75" i="94"/>
  <c r="H75" i="94"/>
  <c r="G76" i="94"/>
  <c r="H76" i="94"/>
  <c r="G77" i="94"/>
  <c r="H77" i="94"/>
  <c r="G78" i="94"/>
  <c r="H78" i="94"/>
  <c r="G79" i="94"/>
  <c r="H79" i="94"/>
  <c r="G80" i="94"/>
  <c r="H80" i="94"/>
  <c r="G81" i="94"/>
  <c r="H81" i="94"/>
  <c r="G82" i="94"/>
  <c r="H82" i="94"/>
  <c r="G83" i="94"/>
  <c r="H83" i="94"/>
  <c r="G84" i="94"/>
  <c r="H84" i="94"/>
  <c r="G85" i="94"/>
  <c r="H85" i="94"/>
  <c r="G86" i="94"/>
  <c r="H86" i="94"/>
  <c r="G87" i="94"/>
  <c r="H87" i="94"/>
  <c r="G88" i="94"/>
  <c r="H88" i="94"/>
  <c r="G89" i="94"/>
  <c r="H89" i="94"/>
  <c r="G90" i="94"/>
  <c r="H90" i="94"/>
  <c r="G91" i="94"/>
  <c r="H91" i="94"/>
  <c r="G92" i="94"/>
  <c r="H92" i="94"/>
  <c r="G93" i="94"/>
  <c r="H93" i="94"/>
  <c r="G94" i="94"/>
  <c r="H94" i="94"/>
  <c r="G95" i="94"/>
  <c r="H95" i="94"/>
  <c r="G96" i="94"/>
  <c r="H96" i="94"/>
  <c r="G97" i="94"/>
  <c r="H97" i="94"/>
  <c r="G98" i="94"/>
  <c r="H98" i="94"/>
  <c r="G99" i="94"/>
  <c r="H99" i="94"/>
  <c r="G100" i="94"/>
  <c r="H100" i="94"/>
  <c r="G101" i="94"/>
  <c r="H101" i="94"/>
  <c r="G102" i="94"/>
  <c r="H102" i="94"/>
  <c r="G103" i="94"/>
  <c r="H103" i="94"/>
  <c r="G104" i="94"/>
  <c r="H104" i="94"/>
  <c r="G105" i="94"/>
  <c r="H105" i="94"/>
  <c r="G106" i="94"/>
  <c r="H106" i="94"/>
  <c r="G107" i="94"/>
  <c r="H107" i="94"/>
  <c r="G108" i="94"/>
  <c r="H108" i="94"/>
  <c r="G109" i="94"/>
  <c r="H109" i="94"/>
  <c r="G110" i="94"/>
  <c r="H110" i="94"/>
  <c r="G111" i="94"/>
  <c r="H111" i="94"/>
  <c r="G112" i="94"/>
  <c r="H112" i="94"/>
  <c r="G113" i="94"/>
  <c r="H113" i="94"/>
  <c r="G114" i="94"/>
  <c r="H114" i="94"/>
  <c r="G115" i="94"/>
  <c r="H115" i="94"/>
  <c r="G116" i="94"/>
  <c r="H116" i="94"/>
  <c r="G117" i="94"/>
  <c r="H117" i="94"/>
  <c r="G118" i="94"/>
  <c r="H118" i="94"/>
  <c r="G119" i="94"/>
  <c r="H119" i="94"/>
  <c r="G120" i="94"/>
  <c r="H120" i="94"/>
  <c r="G121" i="94"/>
  <c r="H121" i="94"/>
  <c r="G122" i="94"/>
  <c r="H122" i="94"/>
  <c r="G123" i="94"/>
  <c r="H123" i="94"/>
  <c r="G124" i="94"/>
  <c r="H124" i="94"/>
  <c r="G125" i="94"/>
  <c r="H125" i="94"/>
  <c r="G126" i="94"/>
  <c r="H126" i="94"/>
  <c r="G127" i="94"/>
  <c r="H127" i="94"/>
  <c r="G128" i="94"/>
  <c r="H128" i="94"/>
  <c r="G129" i="94"/>
  <c r="H129" i="94"/>
  <c r="G130" i="94"/>
  <c r="H130" i="94"/>
  <c r="G131" i="94"/>
  <c r="H131" i="94"/>
  <c r="G132" i="94"/>
  <c r="H132" i="94"/>
  <c r="G133" i="94"/>
  <c r="H133" i="94"/>
  <c r="G134" i="94"/>
  <c r="H134" i="94"/>
  <c r="G135" i="94"/>
  <c r="H135" i="94"/>
  <c r="G136" i="94"/>
  <c r="H136" i="94"/>
  <c r="G137" i="94"/>
  <c r="H137" i="94"/>
  <c r="G138" i="94"/>
  <c r="H138" i="94"/>
  <c r="V14" i="89"/>
  <c r="W8" i="89" s="1"/>
  <c r="W6" i="89"/>
  <c r="W7" i="89"/>
  <c r="W9" i="89"/>
  <c r="W10" i="89"/>
  <c r="W11" i="89"/>
  <c r="W12" i="89"/>
  <c r="S17" i="89"/>
  <c r="T17" i="89" s="1"/>
  <c r="S18" i="89"/>
  <c r="R18" i="89" s="1"/>
  <c r="Q18" i="89" s="1"/>
  <c r="S19" i="89"/>
  <c r="T19" i="89" s="1"/>
  <c r="R19" i="89"/>
  <c r="Q19" i="89" s="1"/>
  <c r="S20" i="89"/>
  <c r="N4" i="82"/>
  <c r="P4" i="82" s="1"/>
  <c r="O4" i="82"/>
  <c r="N5" i="82"/>
  <c r="O5" i="82"/>
  <c r="P5" i="82"/>
  <c r="K11" i="82"/>
  <c r="O13" i="82"/>
  <c r="O14" i="82"/>
  <c r="F7" i="78"/>
  <c r="F8" i="78"/>
  <c r="F75" i="78" s="1"/>
  <c r="F9" i="78"/>
  <c r="F10" i="78"/>
  <c r="F11" i="78"/>
  <c r="F12" i="78"/>
  <c r="F13" i="78"/>
  <c r="F14" i="78"/>
  <c r="F15" i="78"/>
  <c r="F16" i="78"/>
  <c r="F17" i="78"/>
  <c r="F18" i="78"/>
  <c r="F19" i="78"/>
  <c r="F20" i="78"/>
  <c r="F21" i="78"/>
  <c r="F22" i="78"/>
  <c r="F23" i="78"/>
  <c r="F24" i="78"/>
  <c r="F25" i="78"/>
  <c r="F26" i="78"/>
  <c r="F27" i="78"/>
  <c r="F28" i="78"/>
  <c r="F29" i="78"/>
  <c r="F30" i="78"/>
  <c r="F31" i="78"/>
  <c r="F32" i="78"/>
  <c r="F33" i="78"/>
  <c r="F34" i="78"/>
  <c r="F35" i="78"/>
  <c r="F36" i="78"/>
  <c r="F37" i="78"/>
  <c r="F38" i="78"/>
  <c r="F39" i="78"/>
  <c r="F40" i="78"/>
  <c r="F41" i="78"/>
  <c r="F42" i="78"/>
  <c r="F43" i="78"/>
  <c r="F44" i="78"/>
  <c r="F45" i="78"/>
  <c r="F46" i="78"/>
  <c r="F47" i="78"/>
  <c r="F48" i="78"/>
  <c r="F49" i="78"/>
  <c r="F50" i="78"/>
  <c r="F51" i="78"/>
  <c r="F52" i="78"/>
  <c r="F53" i="78"/>
  <c r="F54" i="78"/>
  <c r="F55" i="78"/>
  <c r="F56" i="78"/>
  <c r="F57" i="78"/>
  <c r="F58" i="78"/>
  <c r="F59" i="78"/>
  <c r="F60" i="78"/>
  <c r="F61" i="78"/>
  <c r="F62" i="78"/>
  <c r="F63" i="78"/>
  <c r="F64" i="78"/>
  <c r="F65" i="78"/>
  <c r="F66" i="78"/>
  <c r="F67" i="78"/>
  <c r="F68" i="78"/>
  <c r="F69" i="78"/>
  <c r="F70" i="78"/>
  <c r="F71" i="78"/>
  <c r="F72" i="78"/>
  <c r="F73" i="78"/>
  <c r="F74" i="78"/>
  <c r="E75" i="78"/>
  <c r="V3" i="77"/>
  <c r="V4" i="77"/>
  <c r="W4" i="77" s="1"/>
  <c r="AB4" i="77" s="1"/>
  <c r="V5" i="77"/>
  <c r="V6" i="77"/>
  <c r="W6" i="77" s="1"/>
  <c r="V7" i="77"/>
  <c r="W7" i="77" s="1"/>
  <c r="V8" i="77"/>
  <c r="V9" i="77"/>
  <c r="V10" i="77"/>
  <c r="V11" i="77"/>
  <c r="V12" i="77"/>
  <c r="W12" i="77" s="1"/>
  <c r="V13" i="77"/>
  <c r="V14" i="77"/>
  <c r="W14" i="77" s="1"/>
  <c r="V15" i="77"/>
  <c r="W15" i="77" s="1"/>
  <c r="V16" i="77"/>
  <c r="W16" i="77" s="1"/>
  <c r="V17" i="77"/>
  <c r="V18" i="77"/>
  <c r="W3" i="77" s="1"/>
  <c r="Y3" i="77"/>
  <c r="Z3" i="77"/>
  <c r="Y4" i="77"/>
  <c r="Z4" i="77"/>
  <c r="Y5" i="77"/>
  <c r="Z5" i="77"/>
  <c r="Y6" i="77"/>
  <c r="Z6" i="77"/>
  <c r="Y7" i="77"/>
  <c r="Z7" i="77"/>
  <c r="Y8" i="77"/>
  <c r="Z8" i="77"/>
  <c r="Y9" i="77"/>
  <c r="Z9" i="77"/>
  <c r="Y10" i="77"/>
  <c r="Z10" i="77"/>
  <c r="Y11" i="77"/>
  <c r="Z11" i="77"/>
  <c r="Y12" i="77"/>
  <c r="Z12" i="77"/>
  <c r="Q10" i="87"/>
  <c r="R6" i="87" s="1"/>
  <c r="O13" i="87" s="1"/>
  <c r="N13" i="87"/>
  <c r="M13" i="87" s="1"/>
  <c r="L13" i="87" s="1"/>
  <c r="N14" i="87"/>
  <c r="M14" i="87"/>
  <c r="L14" i="87" s="1"/>
  <c r="N15" i="87"/>
  <c r="M15" i="87" s="1"/>
  <c r="L15" i="87" s="1"/>
  <c r="V9" i="88"/>
  <c r="W8" i="88" s="1"/>
  <c r="T15" i="88" s="1"/>
  <c r="W5" i="88"/>
  <c r="T13" i="88" s="1"/>
  <c r="W7" i="88"/>
  <c r="F3" i="76"/>
  <c r="G3" i="76"/>
  <c r="Q5" i="76" s="1"/>
  <c r="G4" i="76"/>
  <c r="G5" i="76"/>
  <c r="G6" i="76"/>
  <c r="O3" i="76" s="1"/>
  <c r="G7" i="76"/>
  <c r="AG20" i="76" s="1"/>
  <c r="AM20" i="76" s="1"/>
  <c r="G8" i="76"/>
  <c r="O20" i="76" s="1"/>
  <c r="T20" i="76" s="1"/>
  <c r="G9" i="76"/>
  <c r="G10" i="76"/>
  <c r="AB20" i="76" s="1"/>
  <c r="G11" i="76"/>
  <c r="G12" i="76"/>
  <c r="G13" i="76"/>
  <c r="G14" i="76"/>
  <c r="G15" i="76"/>
  <c r="G16" i="76"/>
  <c r="G17" i="76"/>
  <c r="G18" i="76"/>
  <c r="P31" i="76" s="1"/>
  <c r="T31" i="76" s="1"/>
  <c r="G19" i="76"/>
  <c r="G20" i="76"/>
  <c r="AG27" i="76" s="1"/>
  <c r="AM27" i="76" s="1"/>
  <c r="G21" i="76"/>
  <c r="G22" i="76"/>
  <c r="Y21" i="76" s="1"/>
  <c r="G23" i="76"/>
  <c r="G24" i="76"/>
  <c r="G25" i="76"/>
  <c r="AG21" i="76" s="1"/>
  <c r="G26" i="76"/>
  <c r="G27" i="76"/>
  <c r="Y24" i="76" s="1"/>
  <c r="G28" i="76"/>
  <c r="AG24" i="76" s="1"/>
  <c r="AM24" i="76" s="1"/>
  <c r="G29" i="76"/>
  <c r="G30" i="76"/>
  <c r="Q19" i="76" s="1"/>
  <c r="T19" i="76" s="1"/>
  <c r="G31" i="76"/>
  <c r="G32" i="76"/>
  <c r="AG23" i="76" s="1"/>
  <c r="AM23" i="76" s="1"/>
  <c r="G33" i="76"/>
  <c r="Y18" i="76" s="1"/>
  <c r="G34" i="76"/>
  <c r="AA18" i="76" s="1"/>
  <c r="G35" i="76"/>
  <c r="G36" i="76"/>
  <c r="G37" i="76"/>
  <c r="G38" i="76"/>
  <c r="G39" i="76"/>
  <c r="Q18" i="76" s="1"/>
  <c r="G40" i="76"/>
  <c r="G41" i="76"/>
  <c r="G42" i="76"/>
  <c r="G43" i="76"/>
  <c r="G44" i="76"/>
  <c r="AK18" i="76" s="1"/>
  <c r="AK44" i="76" s="1"/>
  <c r="G45" i="76"/>
  <c r="G46" i="76"/>
  <c r="G47" i="76"/>
  <c r="G48" i="76"/>
  <c r="G49" i="76"/>
  <c r="G50" i="76"/>
  <c r="G51" i="76"/>
  <c r="G52" i="76"/>
  <c r="G53" i="76"/>
  <c r="G54" i="76"/>
  <c r="Z18" i="76" s="1"/>
  <c r="G55" i="76"/>
  <c r="G56" i="76"/>
  <c r="G57" i="76"/>
  <c r="G58" i="76"/>
  <c r="X18" i="76" s="1"/>
  <c r="G59" i="76"/>
  <c r="G60" i="76"/>
  <c r="G61" i="76"/>
  <c r="G62" i="76"/>
  <c r="G63" i="76"/>
  <c r="G64" i="76"/>
  <c r="G65" i="76"/>
  <c r="G66" i="76"/>
  <c r="AK30" i="76" s="1"/>
  <c r="G67" i="76"/>
  <c r="G68" i="76"/>
  <c r="G69" i="76"/>
  <c r="G70" i="76"/>
  <c r="G71" i="76"/>
  <c r="AG22" i="76" s="1"/>
  <c r="AM22" i="76" s="1"/>
  <c r="G72" i="76"/>
  <c r="G73" i="76"/>
  <c r="G74" i="76"/>
  <c r="G75" i="76"/>
  <c r="G76" i="76"/>
  <c r="G77" i="76"/>
  <c r="G78" i="76"/>
  <c r="AG29" i="76" s="1"/>
  <c r="G79" i="76"/>
  <c r="G80" i="76"/>
  <c r="G81" i="76"/>
  <c r="G82" i="76"/>
  <c r="AG35" i="76" s="1"/>
  <c r="AM35" i="76" s="1"/>
  <c r="F4" i="76"/>
  <c r="F5" i="76"/>
  <c r="F6" i="76"/>
  <c r="F7" i="76"/>
  <c r="F8" i="76"/>
  <c r="F9" i="76"/>
  <c r="F10" i="76"/>
  <c r="F11" i="76"/>
  <c r="F12" i="76"/>
  <c r="F13" i="76"/>
  <c r="F14" i="76"/>
  <c r="F15" i="76"/>
  <c r="F16" i="76"/>
  <c r="F17" i="76"/>
  <c r="F18" i="76"/>
  <c r="P18" i="76"/>
  <c r="S18" i="76"/>
  <c r="AB18" i="76"/>
  <c r="AH18" i="76"/>
  <c r="AI18" i="76"/>
  <c r="AL18" i="76"/>
  <c r="F19" i="76"/>
  <c r="O19" i="76"/>
  <c r="P19" i="76"/>
  <c r="R19" i="76"/>
  <c r="S19" i="76"/>
  <c r="X19" i="76"/>
  <c r="Z19" i="76"/>
  <c r="AA19" i="76"/>
  <c r="AB19" i="76"/>
  <c r="AG19" i="76"/>
  <c r="AH19" i="76"/>
  <c r="AJ19" i="76"/>
  <c r="AK19" i="76"/>
  <c r="AL19" i="76"/>
  <c r="F20" i="76"/>
  <c r="P20" i="76"/>
  <c r="Q20" i="76"/>
  <c r="R20" i="76"/>
  <c r="S20" i="76"/>
  <c r="X20" i="76"/>
  <c r="Y20" i="76"/>
  <c r="Z20" i="76"/>
  <c r="AA20" i="76"/>
  <c r="AC20" i="76" s="1"/>
  <c r="AH20" i="76"/>
  <c r="AI20" i="76"/>
  <c r="AJ20" i="76"/>
  <c r="AK20" i="76"/>
  <c r="AL20" i="76"/>
  <c r="F21" i="76"/>
  <c r="O21" i="76"/>
  <c r="P21" i="76"/>
  <c r="R21" i="76"/>
  <c r="S21" i="76"/>
  <c r="X21" i="76"/>
  <c r="AC21" i="76" s="1"/>
  <c r="Z21" i="76"/>
  <c r="AA21" i="76"/>
  <c r="AB21" i="76"/>
  <c r="AH21" i="76"/>
  <c r="AJ21" i="76"/>
  <c r="AK21" i="76"/>
  <c r="AL21" i="76"/>
  <c r="F22" i="76"/>
  <c r="O22" i="76"/>
  <c r="P22" i="76"/>
  <c r="Q22" i="76"/>
  <c r="R22" i="76"/>
  <c r="S22" i="76"/>
  <c r="T22" i="76"/>
  <c r="X22" i="76"/>
  <c r="AC22" i="76" s="1"/>
  <c r="Y22" i="76"/>
  <c r="Z22" i="76"/>
  <c r="AA22" i="76"/>
  <c r="AB22" i="76"/>
  <c r="AH22" i="76"/>
  <c r="AI22" i="76"/>
  <c r="AJ22" i="76"/>
  <c r="AK22" i="76"/>
  <c r="AL22" i="76"/>
  <c r="F23" i="76"/>
  <c r="O23" i="76"/>
  <c r="P23" i="76"/>
  <c r="T23" i="76" s="1"/>
  <c r="Q23" i="76"/>
  <c r="R23" i="76"/>
  <c r="S23" i="76"/>
  <c r="X23" i="76"/>
  <c r="Y23" i="76"/>
  <c r="Z23" i="76"/>
  <c r="AA23" i="76"/>
  <c r="AH23" i="76"/>
  <c r="AI23" i="76"/>
  <c r="AJ23" i="76"/>
  <c r="AK23" i="76"/>
  <c r="AL23" i="76"/>
  <c r="F24" i="76"/>
  <c r="O24" i="76"/>
  <c r="P24" i="76"/>
  <c r="Q24" i="76"/>
  <c r="R24" i="76"/>
  <c r="S24" i="76"/>
  <c r="T24" i="76"/>
  <c r="X24" i="76"/>
  <c r="Z24" i="76"/>
  <c r="AA24" i="76"/>
  <c r="AB24" i="76"/>
  <c r="AH24" i="76"/>
  <c r="AI24" i="76"/>
  <c r="AJ24" i="76"/>
  <c r="AK24" i="76"/>
  <c r="AL24" i="76"/>
  <c r="F25" i="76"/>
  <c r="O25" i="76"/>
  <c r="P25" i="76"/>
  <c r="Q25" i="76"/>
  <c r="R25" i="76"/>
  <c r="S25" i="76"/>
  <c r="T25" i="76"/>
  <c r="X25" i="76"/>
  <c r="AC25" i="76" s="1"/>
  <c r="Y25" i="76"/>
  <c r="Z25" i="76"/>
  <c r="AA25" i="76"/>
  <c r="AB25" i="76"/>
  <c r="AG25" i="76"/>
  <c r="AH25" i="76"/>
  <c r="AI25" i="76"/>
  <c r="AJ25" i="76"/>
  <c r="AK25" i="76"/>
  <c r="AL25" i="76"/>
  <c r="F26" i="76"/>
  <c r="S52" i="76" s="1"/>
  <c r="O26" i="76"/>
  <c r="P26" i="76"/>
  <c r="T26" i="76" s="1"/>
  <c r="Q26" i="76"/>
  <c r="R26" i="76"/>
  <c r="S26" i="76"/>
  <c r="X26" i="76"/>
  <c r="Y26" i="76"/>
  <c r="Z26" i="76"/>
  <c r="AA26" i="76"/>
  <c r="AC26" i="76" s="1"/>
  <c r="AB26" i="76"/>
  <c r="AG26" i="76"/>
  <c r="AH26" i="76"/>
  <c r="AM26" i="76" s="1"/>
  <c r="AI26" i="76"/>
  <c r="AJ26" i="76"/>
  <c r="AK26" i="76"/>
  <c r="AL26" i="76"/>
  <c r="F27" i="76"/>
  <c r="O27" i="76"/>
  <c r="P27" i="76"/>
  <c r="Q27" i="76"/>
  <c r="R27" i="76"/>
  <c r="S27" i="76"/>
  <c r="T27" i="76"/>
  <c r="X27" i="76"/>
  <c r="AC27" i="76" s="1"/>
  <c r="Y27" i="76"/>
  <c r="Z27" i="76"/>
  <c r="AA27" i="76"/>
  <c r="AB27" i="76"/>
  <c r="AH27" i="76"/>
  <c r="AI27" i="76"/>
  <c r="AJ27" i="76"/>
  <c r="AK27" i="76"/>
  <c r="AL27" i="76"/>
  <c r="F28" i="76"/>
  <c r="O28" i="76"/>
  <c r="P28" i="76"/>
  <c r="Q28" i="76"/>
  <c r="R28" i="76"/>
  <c r="S28" i="76"/>
  <c r="T28" i="76"/>
  <c r="X28" i="76"/>
  <c r="Y28" i="76"/>
  <c r="Z28" i="76"/>
  <c r="AA28" i="76"/>
  <c r="AB28" i="76"/>
  <c r="AG28" i="76"/>
  <c r="AH28" i="76"/>
  <c r="AI28" i="76"/>
  <c r="AJ28" i="76"/>
  <c r="AK28" i="76"/>
  <c r="AL28" i="76"/>
  <c r="AL44" i="76" s="1"/>
  <c r="F29" i="76"/>
  <c r="O29" i="76"/>
  <c r="T29" i="76" s="1"/>
  <c r="P29" i="76"/>
  <c r="Q29" i="76"/>
  <c r="R29" i="76"/>
  <c r="S29" i="76"/>
  <c r="X29" i="76"/>
  <c r="Y29" i="76"/>
  <c r="AA29" i="76"/>
  <c r="AB29" i="76"/>
  <c r="AH29" i="76"/>
  <c r="AI29" i="76"/>
  <c r="AJ29" i="76"/>
  <c r="AK29" i="76"/>
  <c r="AL29" i="76"/>
  <c r="F30" i="76"/>
  <c r="O30" i="76"/>
  <c r="P30" i="76"/>
  <c r="Q30" i="76"/>
  <c r="R30" i="76"/>
  <c r="S30" i="76"/>
  <c r="T30" i="76"/>
  <c r="X30" i="76"/>
  <c r="Z30" i="76"/>
  <c r="AA30" i="76"/>
  <c r="AB30" i="76"/>
  <c r="AG30" i="76"/>
  <c r="AH30" i="76"/>
  <c r="AI30" i="76"/>
  <c r="AJ30" i="76"/>
  <c r="AL30" i="76"/>
  <c r="F31" i="76"/>
  <c r="O31" i="76"/>
  <c r="Q31" i="76"/>
  <c r="R31" i="76"/>
  <c r="S31" i="76"/>
  <c r="X31" i="76"/>
  <c r="Y31" i="76"/>
  <c r="Z31" i="76"/>
  <c r="AA31" i="76"/>
  <c r="AB31" i="76"/>
  <c r="AG31" i="76"/>
  <c r="AH31" i="76"/>
  <c r="AI31" i="76"/>
  <c r="AJ31" i="76"/>
  <c r="AK31" i="76"/>
  <c r="AL31" i="76"/>
  <c r="F32" i="76"/>
  <c r="O32" i="76"/>
  <c r="T32" i="76" s="1"/>
  <c r="P32" i="76"/>
  <c r="Q32" i="76"/>
  <c r="R32" i="76"/>
  <c r="S32" i="76"/>
  <c r="X32" i="76"/>
  <c r="AC32" i="76" s="1"/>
  <c r="Y32" i="76"/>
  <c r="Z32" i="76"/>
  <c r="AA32" i="76"/>
  <c r="AB32" i="76"/>
  <c r="AG32" i="76"/>
  <c r="AH32" i="76"/>
  <c r="AI32" i="76"/>
  <c r="AJ32" i="76"/>
  <c r="AK32" i="76"/>
  <c r="AL32" i="76"/>
  <c r="AM32" i="76"/>
  <c r="F33" i="76"/>
  <c r="O33" i="76"/>
  <c r="P33" i="76"/>
  <c r="T33" i="76" s="1"/>
  <c r="Q33" i="76"/>
  <c r="R33" i="76"/>
  <c r="S33" i="76"/>
  <c r="X33" i="76"/>
  <c r="Y33" i="76"/>
  <c r="Z33" i="76"/>
  <c r="AA33" i="76"/>
  <c r="AB33" i="76"/>
  <c r="AG33" i="76"/>
  <c r="AH33" i="76"/>
  <c r="AM33" i="76" s="1"/>
  <c r="AI33" i="76"/>
  <c r="AJ33" i="76"/>
  <c r="AK33" i="76"/>
  <c r="AL33" i="76"/>
  <c r="F34" i="76"/>
  <c r="O34" i="76"/>
  <c r="P34" i="76"/>
  <c r="Q34" i="76"/>
  <c r="R34" i="76"/>
  <c r="S34" i="76"/>
  <c r="T34" i="76"/>
  <c r="X34" i="76"/>
  <c r="Y34" i="76"/>
  <c r="Z34" i="76"/>
  <c r="AA34" i="76"/>
  <c r="AB34" i="76"/>
  <c r="AG34" i="76"/>
  <c r="AH34" i="76"/>
  <c r="AI34" i="76"/>
  <c r="AJ34" i="76"/>
  <c r="AK34" i="76"/>
  <c r="AL34" i="76"/>
  <c r="F35" i="76"/>
  <c r="AG49" i="76" s="1"/>
  <c r="O35" i="76"/>
  <c r="T35" i="76" s="1"/>
  <c r="P35" i="76"/>
  <c r="Q35" i="76"/>
  <c r="R35" i="76"/>
  <c r="S35" i="76"/>
  <c r="X35" i="76"/>
  <c r="Y35" i="76"/>
  <c r="Z35" i="76"/>
  <c r="AA35" i="76"/>
  <c r="AC35" i="76" s="1"/>
  <c r="AB35" i="76"/>
  <c r="AH35" i="76"/>
  <c r="AI35" i="76"/>
  <c r="AJ35" i="76"/>
  <c r="AK35" i="76"/>
  <c r="AL35" i="76"/>
  <c r="F36" i="76"/>
  <c r="O36" i="76"/>
  <c r="P36" i="76"/>
  <c r="Q36" i="76"/>
  <c r="R36" i="76"/>
  <c r="S36" i="76"/>
  <c r="T36" i="76"/>
  <c r="X36" i="76"/>
  <c r="AC36" i="76" s="1"/>
  <c r="Y36" i="76"/>
  <c r="Z36" i="76"/>
  <c r="AA36" i="76"/>
  <c r="AB36" i="76"/>
  <c r="AG36" i="76"/>
  <c r="AH36" i="76"/>
  <c r="AI36" i="76"/>
  <c r="AJ36" i="76"/>
  <c r="AK36" i="76"/>
  <c r="AL36" i="76"/>
  <c r="AM36" i="76"/>
  <c r="F37" i="76"/>
  <c r="O37" i="76"/>
  <c r="P37" i="76"/>
  <c r="Q37" i="76"/>
  <c r="T37" i="76" s="1"/>
  <c r="R37" i="76"/>
  <c r="S37" i="76"/>
  <c r="X37" i="76"/>
  <c r="Y37" i="76"/>
  <c r="Z37" i="76"/>
  <c r="AA37" i="76"/>
  <c r="AB37" i="76"/>
  <c r="AG37" i="76"/>
  <c r="AM37" i="76" s="1"/>
  <c r="AH37" i="76"/>
  <c r="AI37" i="76"/>
  <c r="AJ37" i="76"/>
  <c r="AK37" i="76"/>
  <c r="AL37" i="76"/>
  <c r="F38" i="76"/>
  <c r="O38" i="76"/>
  <c r="P38" i="76"/>
  <c r="Q38" i="76"/>
  <c r="R38" i="76"/>
  <c r="S38" i="76"/>
  <c r="S44" i="76" s="1"/>
  <c r="X38" i="76"/>
  <c r="AC38" i="76" s="1"/>
  <c r="Y38" i="76"/>
  <c r="Z38" i="76"/>
  <c r="AA38" i="76"/>
  <c r="AB38" i="76"/>
  <c r="AG38" i="76"/>
  <c r="AH38" i="76"/>
  <c r="AI38" i="76"/>
  <c r="AJ38" i="76"/>
  <c r="AK38" i="76"/>
  <c r="AL38" i="76"/>
  <c r="AM38" i="76"/>
  <c r="F39" i="76"/>
  <c r="O39" i="76"/>
  <c r="P39" i="76"/>
  <c r="T39" i="76" s="1"/>
  <c r="Q39" i="76"/>
  <c r="R39" i="76"/>
  <c r="S39" i="76"/>
  <c r="X39" i="76"/>
  <c r="Y39" i="76"/>
  <c r="Z39" i="76"/>
  <c r="AA39" i="76"/>
  <c r="AB39" i="76"/>
  <c r="AG39" i="76"/>
  <c r="AH39" i="76"/>
  <c r="AM39" i="76" s="1"/>
  <c r="AI39" i="76"/>
  <c r="AJ39" i="76"/>
  <c r="AK39" i="76"/>
  <c r="AL39" i="76"/>
  <c r="F40" i="76"/>
  <c r="O40" i="76"/>
  <c r="P40" i="76"/>
  <c r="Q40" i="76"/>
  <c r="T40" i="76" s="1"/>
  <c r="R40" i="76"/>
  <c r="S40" i="76"/>
  <c r="X40" i="76"/>
  <c r="AC40" i="76" s="1"/>
  <c r="Y40" i="76"/>
  <c r="Z40" i="76"/>
  <c r="AA40" i="76"/>
  <c r="AB40" i="76"/>
  <c r="AG40" i="76"/>
  <c r="AM40" i="76" s="1"/>
  <c r="AH40" i="76"/>
  <c r="AI40" i="76"/>
  <c r="AJ40" i="76"/>
  <c r="AK40" i="76"/>
  <c r="AL40" i="76"/>
  <c r="F41" i="76"/>
  <c r="Q49" i="76" s="1"/>
  <c r="Q75" i="76" s="1"/>
  <c r="O41" i="76"/>
  <c r="P41" i="76"/>
  <c r="Q41" i="76"/>
  <c r="R41" i="76"/>
  <c r="S41" i="76"/>
  <c r="X41" i="76"/>
  <c r="Y41" i="76"/>
  <c r="AC41" i="76" s="1"/>
  <c r="Z41" i="76"/>
  <c r="AA41" i="76"/>
  <c r="AB41" i="76"/>
  <c r="AG41" i="76"/>
  <c r="AM41" i="76" s="1"/>
  <c r="AH41" i="76"/>
  <c r="AI41" i="76"/>
  <c r="AJ41" i="76"/>
  <c r="AK41" i="76"/>
  <c r="AL41" i="76"/>
  <c r="F42" i="76"/>
  <c r="AA49" i="76" s="1"/>
  <c r="AA75" i="76" s="1"/>
  <c r="O42" i="76"/>
  <c r="P42" i="76"/>
  <c r="T42" i="76" s="1"/>
  <c r="Q42" i="76"/>
  <c r="R42" i="76"/>
  <c r="S42" i="76"/>
  <c r="X42" i="76"/>
  <c r="Y42" i="76"/>
  <c r="Z42" i="76"/>
  <c r="AA42" i="76"/>
  <c r="AB42" i="76"/>
  <c r="AC42" i="76"/>
  <c r="AG42" i="76"/>
  <c r="AH42" i="76"/>
  <c r="AM42" i="76" s="1"/>
  <c r="AI42" i="76"/>
  <c r="AJ42" i="76"/>
  <c r="AK42" i="76"/>
  <c r="AL42" i="76"/>
  <c r="F43" i="76"/>
  <c r="F44" i="76"/>
  <c r="AA44" i="76"/>
  <c r="F45" i="76"/>
  <c r="X49" i="76" s="1"/>
  <c r="F46" i="76"/>
  <c r="O49" i="76" s="1"/>
  <c r="F47" i="76"/>
  <c r="Y49" i="76" s="1"/>
  <c r="F48" i="76"/>
  <c r="F49" i="76"/>
  <c r="F50" i="76"/>
  <c r="F54" i="76"/>
  <c r="F56" i="76"/>
  <c r="F59" i="76"/>
  <c r="F51" i="76"/>
  <c r="F52" i="76"/>
  <c r="F53" i="76"/>
  <c r="F57" i="76"/>
  <c r="F55" i="76"/>
  <c r="F58" i="76"/>
  <c r="F60" i="76"/>
  <c r="F61" i="76"/>
  <c r="F62" i="76"/>
  <c r="F63" i="76"/>
  <c r="F64" i="76"/>
  <c r="F65" i="76"/>
  <c r="F66" i="76"/>
  <c r="P61" i="76" s="1"/>
  <c r="F67" i="76"/>
  <c r="F68" i="76"/>
  <c r="F69" i="76"/>
  <c r="AG67" i="76" s="1"/>
  <c r="AM67" i="76" s="1"/>
  <c r="F70" i="76"/>
  <c r="F71" i="76"/>
  <c r="F72" i="76"/>
  <c r="AA53" i="76" s="1"/>
  <c r="F73" i="76"/>
  <c r="F74" i="76"/>
  <c r="F75" i="76"/>
  <c r="F76" i="76"/>
  <c r="F77" i="76"/>
  <c r="F78" i="76"/>
  <c r="Z60" i="76" s="1"/>
  <c r="F79" i="76"/>
  <c r="F80" i="76"/>
  <c r="F81" i="76"/>
  <c r="Z66" i="76" s="1"/>
  <c r="F82" i="76"/>
  <c r="S49" i="76"/>
  <c r="AH49" i="76"/>
  <c r="AI49" i="76"/>
  <c r="AK49" i="76"/>
  <c r="AL49" i="76"/>
  <c r="O50" i="76"/>
  <c r="T50" i="76" s="1"/>
  <c r="P50" i="76"/>
  <c r="Q50" i="76"/>
  <c r="R50" i="76"/>
  <c r="S50" i="76"/>
  <c r="X50" i="76"/>
  <c r="Y50" i="76"/>
  <c r="Z50" i="76"/>
  <c r="AA50" i="76"/>
  <c r="AB50" i="76"/>
  <c r="AG50" i="76"/>
  <c r="AH50" i="76"/>
  <c r="AI50" i="76"/>
  <c r="AJ50" i="76"/>
  <c r="AK50" i="76"/>
  <c r="AL50" i="76"/>
  <c r="O51" i="76"/>
  <c r="P51" i="76"/>
  <c r="Q51" i="76"/>
  <c r="R51" i="76"/>
  <c r="S51" i="76"/>
  <c r="T51" i="76"/>
  <c r="X51" i="76"/>
  <c r="Y51" i="76"/>
  <c r="Z51" i="76"/>
  <c r="AA51" i="76"/>
  <c r="AB51" i="76"/>
  <c r="AG51" i="76"/>
  <c r="AH51" i="76"/>
  <c r="AI51" i="76"/>
  <c r="AJ51" i="76"/>
  <c r="AK51" i="76"/>
  <c r="AL51" i="76"/>
  <c r="AM51" i="76"/>
  <c r="O52" i="76"/>
  <c r="T52" i="76" s="1"/>
  <c r="P52" i="76"/>
  <c r="Q52" i="76"/>
  <c r="R52" i="76"/>
  <c r="X52" i="76"/>
  <c r="Y52" i="76"/>
  <c r="Z52" i="76"/>
  <c r="AA52" i="76"/>
  <c r="AB52" i="76"/>
  <c r="AC52" i="76"/>
  <c r="AG52" i="76"/>
  <c r="AM52" i="76" s="1"/>
  <c r="AH52" i="76"/>
  <c r="AI52" i="76"/>
  <c r="AJ52" i="76"/>
  <c r="AK52" i="76"/>
  <c r="AL52" i="76"/>
  <c r="O53" i="76"/>
  <c r="P53" i="76"/>
  <c r="Q53" i="76"/>
  <c r="R53" i="76"/>
  <c r="S53" i="76"/>
  <c r="T53" i="76"/>
  <c r="X53" i="76"/>
  <c r="AC53" i="76" s="1"/>
  <c r="Y53" i="76"/>
  <c r="Z53" i="76"/>
  <c r="AB53" i="76"/>
  <c r="AH53" i="76"/>
  <c r="AI53" i="76"/>
  <c r="AJ53" i="76"/>
  <c r="AK53" i="76"/>
  <c r="AL53" i="76"/>
  <c r="O54" i="76"/>
  <c r="T54" i="76" s="1"/>
  <c r="P54" i="76"/>
  <c r="Q54" i="76"/>
  <c r="R54" i="76"/>
  <c r="S54" i="76"/>
  <c r="X54" i="76"/>
  <c r="Y54" i="76"/>
  <c r="Z54" i="76"/>
  <c r="AA54" i="76"/>
  <c r="AB54" i="76"/>
  <c r="AC54" i="76"/>
  <c r="AG54" i="76"/>
  <c r="AM54" i="76" s="1"/>
  <c r="AH54" i="76"/>
  <c r="AI54" i="76"/>
  <c r="AJ54" i="76"/>
  <c r="AK54" i="76"/>
  <c r="AL54" i="76"/>
  <c r="O55" i="76"/>
  <c r="T55" i="76" s="1"/>
  <c r="P55" i="76"/>
  <c r="Q55" i="76"/>
  <c r="R55" i="76"/>
  <c r="S55" i="76"/>
  <c r="X55" i="76"/>
  <c r="AC55" i="76" s="1"/>
  <c r="Y55" i="76"/>
  <c r="Z55" i="76"/>
  <c r="AA55" i="76"/>
  <c r="AB55" i="76"/>
  <c r="AG55" i="76"/>
  <c r="AM55" i="76" s="1"/>
  <c r="AH55" i="76"/>
  <c r="AI55" i="76"/>
  <c r="AJ55" i="76"/>
  <c r="AK55" i="76"/>
  <c r="AL55" i="76"/>
  <c r="O56" i="76"/>
  <c r="P56" i="76"/>
  <c r="Q56" i="76"/>
  <c r="R56" i="76"/>
  <c r="S56" i="76"/>
  <c r="T56" i="76"/>
  <c r="X56" i="76"/>
  <c r="Y56" i="76"/>
  <c r="AC56" i="76" s="1"/>
  <c r="Z56" i="76"/>
  <c r="AA56" i="76"/>
  <c r="AB56" i="76"/>
  <c r="AG56" i="76"/>
  <c r="AH56" i="76"/>
  <c r="AI56" i="76"/>
  <c r="AJ56" i="76"/>
  <c r="AK56" i="76"/>
  <c r="AL56" i="76"/>
  <c r="AM56" i="76" s="1"/>
  <c r="O57" i="76"/>
  <c r="P57" i="76"/>
  <c r="Q57" i="76"/>
  <c r="R57" i="76"/>
  <c r="S57" i="76"/>
  <c r="X57" i="76"/>
  <c r="AC57" i="76" s="1"/>
  <c r="Y57" i="76"/>
  <c r="Z57" i="76"/>
  <c r="AA57" i="76"/>
  <c r="AB57" i="76"/>
  <c r="AG57" i="76"/>
  <c r="AH57" i="76"/>
  <c r="AI57" i="76"/>
  <c r="AJ57" i="76"/>
  <c r="AK57" i="76"/>
  <c r="AL57" i="76"/>
  <c r="AM57" i="76"/>
  <c r="O58" i="76"/>
  <c r="P58" i="76"/>
  <c r="Q58" i="76"/>
  <c r="R58" i="76"/>
  <c r="T58" i="76" s="1"/>
  <c r="S58" i="76"/>
  <c r="X58" i="76"/>
  <c r="Y58" i="76"/>
  <c r="Z58" i="76"/>
  <c r="AA58" i="76"/>
  <c r="AB58" i="76"/>
  <c r="AC58" i="76"/>
  <c r="AG58" i="76"/>
  <c r="AH58" i="76"/>
  <c r="AI58" i="76"/>
  <c r="AJ58" i="76"/>
  <c r="AK58" i="76"/>
  <c r="AM58" i="76" s="1"/>
  <c r="AL58" i="76"/>
  <c r="O59" i="76"/>
  <c r="T59" i="76" s="1"/>
  <c r="P59" i="76"/>
  <c r="Q59" i="76"/>
  <c r="R59" i="76"/>
  <c r="S59" i="76"/>
  <c r="S75" i="76" s="1"/>
  <c r="X59" i="76"/>
  <c r="Y59" i="76"/>
  <c r="Z59" i="76"/>
  <c r="AA59" i="76"/>
  <c r="AC59" i="76" s="1"/>
  <c r="AB59" i="76"/>
  <c r="AG59" i="76"/>
  <c r="AM59" i="76" s="1"/>
  <c r="AH59" i="76"/>
  <c r="AH75" i="76" s="1"/>
  <c r="AI59" i="76"/>
  <c r="AJ59" i="76"/>
  <c r="AK59" i="76"/>
  <c r="AK75" i="76" s="1"/>
  <c r="AL59" i="76"/>
  <c r="O60" i="76"/>
  <c r="P60" i="76"/>
  <c r="Q60" i="76"/>
  <c r="R60" i="76"/>
  <c r="S60" i="76"/>
  <c r="T60" i="76"/>
  <c r="X60" i="76"/>
  <c r="AC60" i="76" s="1"/>
  <c r="Y60" i="76"/>
  <c r="AA60" i="76"/>
  <c r="AB60" i="76"/>
  <c r="AH60" i="76"/>
  <c r="AI60" i="76"/>
  <c r="AJ60" i="76"/>
  <c r="AK60" i="76"/>
  <c r="AL60" i="76"/>
  <c r="O61" i="76"/>
  <c r="T61" i="76" s="1"/>
  <c r="Q61" i="76"/>
  <c r="R61" i="76"/>
  <c r="S61" i="76"/>
  <c r="X61" i="76"/>
  <c r="Z61" i="76"/>
  <c r="AA61" i="76"/>
  <c r="AB61" i="76"/>
  <c r="AG61" i="76"/>
  <c r="AM61" i="76" s="1"/>
  <c r="AH61" i="76"/>
  <c r="AI61" i="76"/>
  <c r="AJ61" i="76"/>
  <c r="AK61" i="76"/>
  <c r="AL61" i="76"/>
  <c r="O62" i="76"/>
  <c r="P62" i="76"/>
  <c r="Q62" i="76"/>
  <c r="R62" i="76"/>
  <c r="S62" i="76"/>
  <c r="T62" i="76"/>
  <c r="X62" i="76"/>
  <c r="Y62" i="76"/>
  <c r="AC62" i="76" s="1"/>
  <c r="Z62" i="76"/>
  <c r="AA62" i="76"/>
  <c r="AB62" i="76"/>
  <c r="AG62" i="76"/>
  <c r="AH62" i="76"/>
  <c r="AI62" i="76"/>
  <c r="AI75" i="76" s="1"/>
  <c r="AJ62" i="76"/>
  <c r="AK62" i="76"/>
  <c r="AL62" i="76"/>
  <c r="O63" i="76"/>
  <c r="T63" i="76" s="1"/>
  <c r="P63" i="76"/>
  <c r="Q63" i="76"/>
  <c r="R63" i="76"/>
  <c r="S63" i="76"/>
  <c r="X63" i="76"/>
  <c r="Y63" i="76"/>
  <c r="Z63" i="76"/>
  <c r="AC63" i="76" s="1"/>
  <c r="AA63" i="76"/>
  <c r="AB63" i="76"/>
  <c r="AG63" i="76"/>
  <c r="AM63" i="76" s="1"/>
  <c r="AH63" i="76"/>
  <c r="AI63" i="76"/>
  <c r="AJ63" i="76"/>
  <c r="AK63" i="76"/>
  <c r="AL63" i="76"/>
  <c r="O64" i="76"/>
  <c r="P64" i="76"/>
  <c r="Q64" i="76"/>
  <c r="R64" i="76"/>
  <c r="S64" i="76"/>
  <c r="T64" i="76"/>
  <c r="X64" i="76"/>
  <c r="AC64" i="76" s="1"/>
  <c r="Y64" i="76"/>
  <c r="Z64" i="76"/>
  <c r="AA64" i="76"/>
  <c r="AB64" i="76"/>
  <c r="AG64" i="76"/>
  <c r="AM64" i="76" s="1"/>
  <c r="AH64" i="76"/>
  <c r="AI64" i="76"/>
  <c r="AJ64" i="76"/>
  <c r="AK64" i="76"/>
  <c r="AL64" i="76"/>
  <c r="AL75" i="76" s="1"/>
  <c r="O65" i="76"/>
  <c r="T65" i="76" s="1"/>
  <c r="P65" i="76"/>
  <c r="Q65" i="76"/>
  <c r="R65" i="76"/>
  <c r="S65" i="76"/>
  <c r="X65" i="76"/>
  <c r="AC65" i="76" s="1"/>
  <c r="Y65" i="76"/>
  <c r="Z65" i="76"/>
  <c r="AA65" i="76"/>
  <c r="AB65" i="76"/>
  <c r="AG65" i="76"/>
  <c r="AH65" i="76"/>
  <c r="AM65" i="76" s="1"/>
  <c r="AI65" i="76"/>
  <c r="AJ65" i="76"/>
  <c r="AK65" i="76"/>
  <c r="AL65" i="76"/>
  <c r="O66" i="76"/>
  <c r="P66" i="76"/>
  <c r="T66" i="76" s="1"/>
  <c r="Q66" i="76"/>
  <c r="R66" i="76"/>
  <c r="S66" i="76"/>
  <c r="X66" i="76"/>
  <c r="Y66" i="76"/>
  <c r="AA66" i="76"/>
  <c r="AB66" i="76"/>
  <c r="AG66" i="76"/>
  <c r="AH66" i="76"/>
  <c r="AI66" i="76"/>
  <c r="AJ66" i="76"/>
  <c r="AK66" i="76"/>
  <c r="AL66" i="76"/>
  <c r="AM66" i="76"/>
  <c r="O67" i="76"/>
  <c r="Q67" i="76"/>
  <c r="R67" i="76"/>
  <c r="S67" i="76"/>
  <c r="X67" i="76"/>
  <c r="Y67" i="76"/>
  <c r="Z67" i="76"/>
  <c r="AA67" i="76"/>
  <c r="AB67" i="76"/>
  <c r="AC67" i="76"/>
  <c r="AH67" i="76"/>
  <c r="AI67" i="76"/>
  <c r="AJ67" i="76"/>
  <c r="AK67" i="76"/>
  <c r="AL67" i="76"/>
  <c r="O68" i="76"/>
  <c r="T68" i="76" s="1"/>
  <c r="P68" i="76"/>
  <c r="Q68" i="76"/>
  <c r="R68" i="76"/>
  <c r="S68" i="76"/>
  <c r="X68" i="76"/>
  <c r="Y68" i="76"/>
  <c r="Z68" i="76"/>
  <c r="AA68" i="76"/>
  <c r="AC68" i="76" s="1"/>
  <c r="AB68" i="76"/>
  <c r="AG68" i="76"/>
  <c r="AM68" i="76" s="1"/>
  <c r="AH68" i="76"/>
  <c r="AI68" i="76"/>
  <c r="AJ68" i="76"/>
  <c r="AK68" i="76"/>
  <c r="AL68" i="76"/>
  <c r="O69" i="76"/>
  <c r="P69" i="76"/>
  <c r="Q69" i="76"/>
  <c r="R69" i="76"/>
  <c r="S69" i="76"/>
  <c r="T69" i="76"/>
  <c r="X69" i="76"/>
  <c r="AC69" i="76" s="1"/>
  <c r="Y69" i="76"/>
  <c r="Z69" i="76"/>
  <c r="AA69" i="76"/>
  <c r="AB69" i="76"/>
  <c r="AG69" i="76"/>
  <c r="AH69" i="76"/>
  <c r="AI69" i="76"/>
  <c r="AJ69" i="76"/>
  <c r="AK69" i="76"/>
  <c r="AL69" i="76"/>
  <c r="AM69" i="76"/>
  <c r="O70" i="76"/>
  <c r="T70" i="76" s="1"/>
  <c r="P70" i="76"/>
  <c r="Q70" i="76"/>
  <c r="R70" i="76"/>
  <c r="S70" i="76"/>
  <c r="X70" i="76"/>
  <c r="Y70" i="76"/>
  <c r="Z70" i="76"/>
  <c r="AA70" i="76"/>
  <c r="AB70" i="76"/>
  <c r="AC70" i="76"/>
  <c r="AG70" i="76"/>
  <c r="AM70" i="76" s="1"/>
  <c r="AH70" i="76"/>
  <c r="AI70" i="76"/>
  <c r="AJ70" i="76"/>
  <c r="AK70" i="76"/>
  <c r="AL70" i="76"/>
  <c r="O71" i="76"/>
  <c r="T71" i="76" s="1"/>
  <c r="P71" i="76"/>
  <c r="Q71" i="76"/>
  <c r="R71" i="76"/>
  <c r="S71" i="76"/>
  <c r="X71" i="76"/>
  <c r="AC71" i="76" s="1"/>
  <c r="Y71" i="76"/>
  <c r="Z71" i="76"/>
  <c r="AA71" i="76"/>
  <c r="AB71" i="76"/>
  <c r="AG71" i="76"/>
  <c r="AM71" i="76" s="1"/>
  <c r="AH71" i="76"/>
  <c r="AI71" i="76"/>
  <c r="AJ71" i="76"/>
  <c r="AK71" i="76"/>
  <c r="AL71" i="76"/>
  <c r="O72" i="76"/>
  <c r="T72" i="76" s="1"/>
  <c r="P72" i="76"/>
  <c r="Q72" i="76"/>
  <c r="R72" i="76"/>
  <c r="S72" i="76"/>
  <c r="X72" i="76"/>
  <c r="Y72" i="76"/>
  <c r="AC72" i="76" s="1"/>
  <c r="Z72" i="76"/>
  <c r="AA72" i="76"/>
  <c r="AB72" i="76"/>
  <c r="AG72" i="76"/>
  <c r="AM72" i="76" s="1"/>
  <c r="AH72" i="76"/>
  <c r="AI72" i="76"/>
  <c r="AJ72" i="76"/>
  <c r="AK72" i="76"/>
  <c r="AL72" i="76"/>
  <c r="O73" i="76"/>
  <c r="P73" i="76"/>
  <c r="Q73" i="76"/>
  <c r="R73" i="76"/>
  <c r="S73" i="76"/>
  <c r="T73" i="76"/>
  <c r="X73" i="76"/>
  <c r="Y73" i="76"/>
  <c r="Z73" i="76"/>
  <c r="AA73" i="76"/>
  <c r="AB73" i="76"/>
  <c r="AC73" i="76" s="1"/>
  <c r="AG73" i="76"/>
  <c r="AM73" i="76" s="1"/>
  <c r="AH73" i="76"/>
  <c r="AI73" i="76"/>
  <c r="AJ73" i="76"/>
  <c r="AK73" i="76"/>
  <c r="AL73" i="76"/>
  <c r="X75" i="76"/>
  <c r="M3" i="93"/>
  <c r="N3" i="93"/>
  <c r="O3" i="93"/>
  <c r="V3" i="93"/>
  <c r="M4" i="93"/>
  <c r="N4" i="93"/>
  <c r="O4" i="93"/>
  <c r="Q4" i="93"/>
  <c r="V4" i="93"/>
  <c r="M5" i="93"/>
  <c r="N5" i="93"/>
  <c r="O5" i="93"/>
  <c r="Q5" i="93"/>
  <c r="V5" i="93"/>
  <c r="M6" i="93"/>
  <c r="N6" i="93"/>
  <c r="O6" i="93"/>
  <c r="Q6" i="93"/>
  <c r="V6" i="93"/>
  <c r="M7" i="93"/>
  <c r="N7" i="93"/>
  <c r="O7" i="93"/>
  <c r="Q7" i="93"/>
  <c r="V7" i="93"/>
  <c r="B8" i="93"/>
  <c r="M8" i="93"/>
  <c r="N8" i="93"/>
  <c r="O8" i="93"/>
  <c r="Q8" i="93"/>
  <c r="V8" i="93"/>
  <c r="M9" i="93"/>
  <c r="N9" i="93"/>
  <c r="O9" i="93"/>
  <c r="Q9" i="93"/>
  <c r="V9" i="93"/>
  <c r="M10" i="93"/>
  <c r="N10" i="93"/>
  <c r="O10" i="93"/>
  <c r="Q10" i="93"/>
  <c r="V10" i="93"/>
  <c r="M11" i="93"/>
  <c r="N11" i="93"/>
  <c r="O11" i="93"/>
  <c r="Q11" i="93"/>
  <c r="V11" i="93"/>
  <c r="M12" i="93"/>
  <c r="N12" i="93"/>
  <c r="O12" i="93"/>
  <c r="Q12" i="93"/>
  <c r="V12" i="93"/>
  <c r="M13" i="93"/>
  <c r="N13" i="93"/>
  <c r="O13" i="93"/>
  <c r="Q13" i="93"/>
  <c r="V13" i="93"/>
  <c r="M14" i="93"/>
  <c r="N14" i="93"/>
  <c r="O14" i="93"/>
  <c r="Q14" i="93"/>
  <c r="V14" i="93"/>
  <c r="M15" i="93"/>
  <c r="N15" i="93"/>
  <c r="O15" i="93"/>
  <c r="Q15" i="93"/>
  <c r="V15" i="93"/>
  <c r="M16" i="93"/>
  <c r="N16" i="93"/>
  <c r="O16" i="93"/>
  <c r="Q16" i="93"/>
  <c r="V16" i="93"/>
  <c r="M17" i="93"/>
  <c r="N17" i="93"/>
  <c r="O17" i="93"/>
  <c r="Q17" i="93"/>
  <c r="V17" i="93"/>
  <c r="M18" i="93"/>
  <c r="N18" i="93"/>
  <c r="O18" i="93"/>
  <c r="Q18" i="93"/>
  <c r="V18" i="93"/>
  <c r="M19" i="93"/>
  <c r="N19" i="93"/>
  <c r="O19" i="93"/>
  <c r="Q19" i="93"/>
  <c r="V19" i="93"/>
  <c r="M20" i="93"/>
  <c r="N20" i="93"/>
  <c r="O20" i="93"/>
  <c r="Q20" i="93"/>
  <c r="V20" i="93"/>
  <c r="M21" i="93"/>
  <c r="N21" i="93"/>
  <c r="O21" i="93"/>
  <c r="Q21" i="93"/>
  <c r="V21" i="93"/>
  <c r="M22" i="93"/>
  <c r="N22" i="93"/>
  <c r="O22" i="93"/>
  <c r="Q22" i="93"/>
  <c r="V22" i="93"/>
  <c r="M23" i="93"/>
  <c r="N23" i="93"/>
  <c r="O23" i="93"/>
  <c r="Q23" i="93"/>
  <c r="V23" i="93"/>
  <c r="M24" i="93"/>
  <c r="N24" i="93"/>
  <c r="O24" i="93"/>
  <c r="Q24" i="93"/>
  <c r="V24" i="93"/>
  <c r="M25" i="93"/>
  <c r="N25" i="93"/>
  <c r="O25" i="93"/>
  <c r="Q25" i="93"/>
  <c r="V25" i="93"/>
  <c r="M26" i="93"/>
  <c r="N26" i="93"/>
  <c r="O26" i="93"/>
  <c r="Q26" i="93"/>
  <c r="V26" i="93"/>
  <c r="M27" i="93"/>
  <c r="N27" i="93"/>
  <c r="O27" i="93"/>
  <c r="Q27" i="93"/>
  <c r="V27" i="93"/>
  <c r="M28" i="93"/>
  <c r="N28" i="93"/>
  <c r="O28" i="93"/>
  <c r="Q28" i="93"/>
  <c r="V28" i="93"/>
  <c r="M29" i="93"/>
  <c r="N29" i="93"/>
  <c r="O29" i="93"/>
  <c r="Q29" i="93"/>
  <c r="V29" i="93"/>
  <c r="M30" i="93"/>
  <c r="N30" i="93"/>
  <c r="O30" i="93"/>
  <c r="Q30" i="93"/>
  <c r="V30" i="93"/>
  <c r="M31" i="93"/>
  <c r="N31" i="93"/>
  <c r="O31" i="93"/>
  <c r="Q31" i="93"/>
  <c r="V31" i="93"/>
  <c r="M32" i="93"/>
  <c r="N32" i="93"/>
  <c r="O32" i="93"/>
  <c r="Q32" i="93"/>
  <c r="V32" i="93"/>
  <c r="M33" i="93"/>
  <c r="N33" i="93"/>
  <c r="O33" i="93"/>
  <c r="Q33" i="93"/>
  <c r="V33" i="93"/>
  <c r="M34" i="93"/>
  <c r="N34" i="93"/>
  <c r="O34" i="93"/>
  <c r="Q34" i="93"/>
  <c r="V34" i="93"/>
  <c r="M35" i="93"/>
  <c r="N35" i="93"/>
  <c r="O35" i="93"/>
  <c r="Q35" i="93"/>
  <c r="V35" i="93"/>
  <c r="M36" i="93"/>
  <c r="N36" i="93"/>
  <c r="O36" i="93"/>
  <c r="Q36" i="93"/>
  <c r="V36" i="93"/>
  <c r="M37" i="93"/>
  <c r="N37" i="93"/>
  <c r="O37" i="93"/>
  <c r="Q37" i="93"/>
  <c r="V37" i="93"/>
  <c r="M38" i="93"/>
  <c r="N38" i="93"/>
  <c r="O38" i="93"/>
  <c r="Q38" i="93"/>
  <c r="V38" i="93"/>
  <c r="M39" i="93"/>
  <c r="N39" i="93"/>
  <c r="O39" i="93"/>
  <c r="Q39" i="93"/>
  <c r="V39" i="93"/>
  <c r="M40" i="93"/>
  <c r="N40" i="93"/>
  <c r="O40" i="93"/>
  <c r="Q40" i="93"/>
  <c r="V40" i="93"/>
  <c r="M41" i="93"/>
  <c r="N41" i="93"/>
  <c r="O41" i="93"/>
  <c r="Q41" i="93"/>
  <c r="V41" i="93"/>
  <c r="M42" i="93"/>
  <c r="N42" i="93"/>
  <c r="O42" i="93"/>
  <c r="Q42" i="93"/>
  <c r="V42" i="93"/>
  <c r="M43" i="93"/>
  <c r="N43" i="93"/>
  <c r="O43" i="93"/>
  <c r="Q43" i="93"/>
  <c r="V43" i="93"/>
  <c r="M44" i="93"/>
  <c r="N44" i="93"/>
  <c r="O44" i="93"/>
  <c r="Q44" i="93"/>
  <c r="V44" i="93"/>
  <c r="M45" i="93"/>
  <c r="N45" i="93"/>
  <c r="O45" i="93"/>
  <c r="Q45" i="93"/>
  <c r="V45" i="93"/>
  <c r="M46" i="93"/>
  <c r="N46" i="93"/>
  <c r="O46" i="93"/>
  <c r="Q46" i="93"/>
  <c r="V46" i="93"/>
  <c r="M47" i="93"/>
  <c r="N47" i="93"/>
  <c r="O47" i="93"/>
  <c r="Q47" i="93"/>
  <c r="V47" i="93"/>
  <c r="M48" i="93"/>
  <c r="N48" i="93"/>
  <c r="O48" i="93"/>
  <c r="Q48" i="93"/>
  <c r="V48" i="93"/>
  <c r="M49" i="93"/>
  <c r="N49" i="93"/>
  <c r="O49" i="93"/>
  <c r="Q49" i="93"/>
  <c r="V49" i="93"/>
  <c r="A2" i="80"/>
  <c r="F23" i="80"/>
  <c r="G19" i="80" s="1"/>
  <c r="F32" i="80" s="1"/>
  <c r="F24" i="80"/>
  <c r="F27" i="80" s="1"/>
  <c r="G17" i="80"/>
  <c r="G18" i="80"/>
  <c r="G21" i="80"/>
  <c r="F34" i="80" s="1"/>
  <c r="G26" i="80"/>
  <c r="F38" i="80" s="1"/>
  <c r="C31" i="80"/>
  <c r="D31" i="80"/>
  <c r="C32" i="80"/>
  <c r="D32" i="80"/>
  <c r="C33" i="80"/>
  <c r="D33" i="80"/>
  <c r="C34" i="80"/>
  <c r="D34" i="80"/>
  <c r="C35" i="80"/>
  <c r="D35" i="80"/>
  <c r="C36" i="80"/>
  <c r="D36" i="80"/>
  <c r="C37" i="80"/>
  <c r="D37" i="80"/>
  <c r="C38" i="80"/>
  <c r="D38" i="80"/>
  <c r="N4" i="74"/>
  <c r="Z6" i="74" s="1"/>
  <c r="N5" i="74"/>
  <c r="AI19" i="74" s="1"/>
  <c r="N6" i="74"/>
  <c r="N7" i="74"/>
  <c r="AN22" i="74" s="1"/>
  <c r="AT22" i="74" s="1"/>
  <c r="N8" i="74"/>
  <c r="V20" i="74" s="1"/>
  <c r="AA20" i="74" s="1"/>
  <c r="N9" i="74"/>
  <c r="N10" i="74"/>
  <c r="N11" i="74"/>
  <c r="N12" i="74"/>
  <c r="N13" i="74"/>
  <c r="N14" i="74"/>
  <c r="N15" i="74"/>
  <c r="N16" i="74"/>
  <c r="W25" i="74" s="1"/>
  <c r="N17" i="74"/>
  <c r="N18" i="74"/>
  <c r="N19" i="74"/>
  <c r="N20" i="74"/>
  <c r="Y7" i="74" s="1"/>
  <c r="N21" i="74"/>
  <c r="N22" i="74"/>
  <c r="N23" i="74"/>
  <c r="N24" i="74"/>
  <c r="N25" i="74"/>
  <c r="X19" i="74" s="1"/>
  <c r="N26" i="74"/>
  <c r="N27" i="74"/>
  <c r="N28" i="74"/>
  <c r="Y19" i="74" s="1"/>
  <c r="N29" i="74"/>
  <c r="V24" i="74" s="1"/>
  <c r="N30" i="74"/>
  <c r="N31" i="74"/>
  <c r="N32" i="74"/>
  <c r="Z7" i="74" s="1"/>
  <c r="N33" i="74"/>
  <c r="N34" i="74"/>
  <c r="N35" i="74"/>
  <c r="N36" i="74"/>
  <c r="N37" i="74"/>
  <c r="N38" i="74"/>
  <c r="N39" i="74"/>
  <c r="V19" i="74" s="1"/>
  <c r="N40" i="74"/>
  <c r="AF20" i="74" s="1"/>
  <c r="N41" i="74"/>
  <c r="N42" i="74"/>
  <c r="N43" i="74"/>
  <c r="N44" i="74"/>
  <c r="N45" i="74"/>
  <c r="N46" i="74"/>
  <c r="N47" i="74"/>
  <c r="N48" i="74"/>
  <c r="N49" i="74"/>
  <c r="N50" i="74"/>
  <c r="N51" i="74"/>
  <c r="AF21" i="74" s="1"/>
  <c r="N52" i="74"/>
  <c r="N53" i="74"/>
  <c r="N54" i="74"/>
  <c r="N55" i="74"/>
  <c r="N56" i="74"/>
  <c r="AN21" i="74" s="1"/>
  <c r="AT21" i="74" s="1"/>
  <c r="N57" i="74"/>
  <c r="N58" i="74"/>
  <c r="N59" i="74"/>
  <c r="N60" i="74"/>
  <c r="N61" i="74"/>
  <c r="N62" i="74"/>
  <c r="N63" i="74"/>
  <c r="N64" i="74"/>
  <c r="N65" i="74"/>
  <c r="N66" i="74"/>
  <c r="N67" i="74"/>
  <c r="N68" i="74"/>
  <c r="AI22" i="74" s="1"/>
  <c r="N69" i="74"/>
  <c r="N70" i="74"/>
  <c r="N71" i="74"/>
  <c r="N72" i="74"/>
  <c r="N73" i="74"/>
  <c r="N74" i="74"/>
  <c r="N75" i="74"/>
  <c r="N76" i="74"/>
  <c r="N77" i="74"/>
  <c r="AH21" i="74" s="1"/>
  <c r="N78" i="74"/>
  <c r="N79" i="74"/>
  <c r="N80" i="74"/>
  <c r="N81" i="74"/>
  <c r="N82" i="74"/>
  <c r="N83" i="74"/>
  <c r="N84" i="74"/>
  <c r="N85" i="74"/>
  <c r="N86" i="74"/>
  <c r="N87" i="74"/>
  <c r="N88" i="74"/>
  <c r="AG26" i="74" s="1"/>
  <c r="N89" i="74"/>
  <c r="N90" i="74"/>
  <c r="N91" i="74"/>
  <c r="N92" i="74"/>
  <c r="AG24" i="74" s="1"/>
  <c r="N93" i="74"/>
  <c r="N94" i="74"/>
  <c r="N95" i="74"/>
  <c r="N96" i="74"/>
  <c r="N97" i="74"/>
  <c r="N98" i="74"/>
  <c r="N99" i="74"/>
  <c r="N100" i="74"/>
  <c r="N101" i="74"/>
  <c r="N102" i="74"/>
  <c r="N103" i="74"/>
  <c r="N104" i="74"/>
  <c r="AQ23" i="74" s="1"/>
  <c r="N105" i="74"/>
  <c r="N106" i="74"/>
  <c r="N107" i="74"/>
  <c r="N108" i="74"/>
  <c r="N109" i="74"/>
  <c r="N110" i="74"/>
  <c r="N111" i="74"/>
  <c r="N112" i="74"/>
  <c r="N113" i="74"/>
  <c r="N114" i="74"/>
  <c r="N115" i="74"/>
  <c r="N116" i="74"/>
  <c r="N117" i="74"/>
  <c r="N118" i="74"/>
  <c r="N119" i="74"/>
  <c r="N120" i="74"/>
  <c r="N121" i="74"/>
  <c r="N122" i="74"/>
  <c r="N123" i="74"/>
  <c r="N124" i="74"/>
  <c r="N125" i="74"/>
  <c r="N126" i="74"/>
  <c r="N127" i="74"/>
  <c r="N128" i="74"/>
  <c r="N129" i="74"/>
  <c r="N130" i="74"/>
  <c r="N131" i="74"/>
  <c r="N132" i="74"/>
  <c r="N133" i="74"/>
  <c r="N134" i="74"/>
  <c r="N135" i="74"/>
  <c r="N136" i="74"/>
  <c r="N137" i="74"/>
  <c r="N138" i="74"/>
  <c r="N139" i="74"/>
  <c r="N140" i="74"/>
  <c r="AE25" i="74" s="1"/>
  <c r="AJ25" i="74" s="1"/>
  <c r="N141" i="74"/>
  <c r="N142" i="74"/>
  <c r="N143" i="74"/>
  <c r="N144" i="74"/>
  <c r="N145" i="74"/>
  <c r="N146" i="74"/>
  <c r="N147" i="74"/>
  <c r="N148" i="74"/>
  <c r="N149" i="74"/>
  <c r="N150" i="74"/>
  <c r="N151" i="74"/>
  <c r="N152" i="74"/>
  <c r="Y27" i="74" s="1"/>
  <c r="N153" i="74"/>
  <c r="N154" i="74"/>
  <c r="N155" i="74"/>
  <c r="N156" i="74"/>
  <c r="N157" i="74"/>
  <c r="N158" i="74"/>
  <c r="N159" i="74"/>
  <c r="N160" i="74"/>
  <c r="N161" i="74"/>
  <c r="N162" i="74"/>
  <c r="N163" i="74"/>
  <c r="N164" i="74"/>
  <c r="N165" i="74"/>
  <c r="N166" i="74"/>
  <c r="N167" i="74"/>
  <c r="N168" i="74"/>
  <c r="N169" i="74"/>
  <c r="N170" i="74"/>
  <c r="N171" i="74"/>
  <c r="X20" i="74" s="1"/>
  <c r="N172" i="74"/>
  <c r="N173" i="74"/>
  <c r="N174" i="74"/>
  <c r="N175" i="74"/>
  <c r="N176" i="74"/>
  <c r="N177" i="74"/>
  <c r="N178" i="74"/>
  <c r="N179" i="74"/>
  <c r="N180" i="74"/>
  <c r="N181" i="74"/>
  <c r="N182" i="74"/>
  <c r="N183" i="74"/>
  <c r="N184" i="74"/>
  <c r="N185" i="74"/>
  <c r="N186" i="74"/>
  <c r="N187" i="74"/>
  <c r="N188" i="74"/>
  <c r="N189" i="74"/>
  <c r="N190" i="74"/>
  <c r="N191" i="74"/>
  <c r="N192" i="74"/>
  <c r="N193" i="74"/>
  <c r="N194" i="74"/>
  <c r="N195" i="74"/>
  <c r="N196" i="74"/>
  <c r="N197" i="74"/>
  <c r="N198" i="74"/>
  <c r="N199" i="74"/>
  <c r="N200" i="74"/>
  <c r="N201" i="74"/>
  <c r="N202" i="74"/>
  <c r="N203" i="74"/>
  <c r="N204" i="74"/>
  <c r="N205" i="74"/>
  <c r="N206" i="74"/>
  <c r="N207" i="74"/>
  <c r="N208" i="74"/>
  <c r="N209" i="74"/>
  <c r="N210" i="74"/>
  <c r="N211" i="74"/>
  <c r="N212" i="74"/>
  <c r="N213" i="74"/>
  <c r="N214" i="74"/>
  <c r="N215" i="74"/>
  <c r="N216" i="74"/>
  <c r="N217" i="74"/>
  <c r="N218" i="74"/>
  <c r="N219" i="74"/>
  <c r="N220" i="74"/>
  <c r="N221" i="74"/>
  <c r="N222" i="74"/>
  <c r="N223" i="74"/>
  <c r="N224" i="74"/>
  <c r="N225" i="74"/>
  <c r="N226" i="74"/>
  <c r="N227" i="74"/>
  <c r="N228" i="74"/>
  <c r="N229" i="74"/>
  <c r="N230" i="74"/>
  <c r="N231" i="74"/>
  <c r="N232" i="74"/>
  <c r="N233" i="74"/>
  <c r="N234" i="74"/>
  <c r="N235" i="74"/>
  <c r="N236" i="74"/>
  <c r="W22" i="74" s="1"/>
  <c r="N237" i="74"/>
  <c r="N238" i="74"/>
  <c r="N239" i="74"/>
  <c r="N240" i="74"/>
  <c r="N241" i="74"/>
  <c r="N242" i="74"/>
  <c r="N243" i="74"/>
  <c r="N244" i="74"/>
  <c r="N245" i="74"/>
  <c r="N246" i="74"/>
  <c r="N247" i="74"/>
  <c r="N248" i="74"/>
  <c r="Z8" i="74"/>
  <c r="Z19" i="74"/>
  <c r="AG19" i="74"/>
  <c r="AO19" i="74"/>
  <c r="AP19" i="74"/>
  <c r="AQ19" i="74"/>
  <c r="AR19" i="74"/>
  <c r="AS19" i="74"/>
  <c r="W20" i="74"/>
  <c r="Y20" i="74"/>
  <c r="Z20" i="74"/>
  <c r="AE20" i="74"/>
  <c r="AJ20" i="74" s="1"/>
  <c r="AG20" i="74"/>
  <c r="AH20" i="74"/>
  <c r="AI20" i="74"/>
  <c r="AO20" i="74"/>
  <c r="AQ20" i="74"/>
  <c r="AS20" i="74"/>
  <c r="V21" i="74"/>
  <c r="X21" i="74"/>
  <c r="Y21" i="74"/>
  <c r="Z21" i="74"/>
  <c r="AE21" i="74"/>
  <c r="AG21" i="74"/>
  <c r="AI21" i="74"/>
  <c r="AO21" i="74"/>
  <c r="AP21" i="74"/>
  <c r="AQ21" i="74"/>
  <c r="AR21" i="74"/>
  <c r="AS21" i="74"/>
  <c r="X22" i="74"/>
  <c r="Y22" i="74"/>
  <c r="Z22" i="74"/>
  <c r="AE22" i="74"/>
  <c r="AF22" i="74"/>
  <c r="AG22" i="74"/>
  <c r="AH22" i="74"/>
  <c r="AO22" i="74"/>
  <c r="AP22" i="74"/>
  <c r="AQ22" i="74"/>
  <c r="AR22" i="74"/>
  <c r="AS22" i="74"/>
  <c r="V23" i="74"/>
  <c r="AA23" i="74" s="1"/>
  <c r="W23" i="74"/>
  <c r="X23" i="74"/>
  <c r="Y23" i="74"/>
  <c r="Z23" i="74"/>
  <c r="AE23" i="74"/>
  <c r="AF23" i="74"/>
  <c r="AH23" i="74"/>
  <c r="AI23" i="74"/>
  <c r="AN23" i="74"/>
  <c r="AO23" i="74"/>
  <c r="AP23" i="74"/>
  <c r="AR23" i="74"/>
  <c r="AS23" i="74"/>
  <c r="X24" i="74"/>
  <c r="Y24" i="74"/>
  <c r="Z24" i="74"/>
  <c r="AE24" i="74"/>
  <c r="AJ24" i="74" s="1"/>
  <c r="AF24" i="74"/>
  <c r="AH24" i="74"/>
  <c r="AI24" i="74"/>
  <c r="AO24" i="74"/>
  <c r="AP24" i="74"/>
  <c r="AQ24" i="74"/>
  <c r="AR24" i="74"/>
  <c r="AS24" i="74"/>
  <c r="V25" i="74"/>
  <c r="AA25" i="74" s="1"/>
  <c r="X25" i="74"/>
  <c r="Y25" i="74"/>
  <c r="Z25" i="74"/>
  <c r="AF25" i="74"/>
  <c r="AG25" i="74"/>
  <c r="AH25" i="74"/>
  <c r="AI25" i="74"/>
  <c r="AN25" i="74"/>
  <c r="AO25" i="74"/>
  <c r="AP25" i="74"/>
  <c r="AR25" i="74"/>
  <c r="AS25" i="74"/>
  <c r="V26" i="74"/>
  <c r="AA26" i="74" s="1"/>
  <c r="W26" i="74"/>
  <c r="X26" i="74"/>
  <c r="Y26" i="74"/>
  <c r="Z26" i="74"/>
  <c r="AE26" i="74"/>
  <c r="AF26" i="74"/>
  <c r="AH26" i="74"/>
  <c r="AI26" i="74"/>
  <c r="AN26" i="74"/>
  <c r="AT26" i="74" s="1"/>
  <c r="AO26" i="74"/>
  <c r="AP26" i="74"/>
  <c r="AQ26" i="74"/>
  <c r="AR26" i="74"/>
  <c r="AS26" i="74"/>
  <c r="V27" i="74"/>
  <c r="W27" i="74"/>
  <c r="X27" i="74"/>
  <c r="Z27" i="74"/>
  <c r="AE27" i="74"/>
  <c r="AJ27" i="74" s="1"/>
  <c r="AF27" i="74"/>
  <c r="AG27" i="74"/>
  <c r="AH27" i="74"/>
  <c r="AI27" i="74"/>
  <c r="AN27" i="74"/>
  <c r="AT27" i="74" s="1"/>
  <c r="AO27" i="74"/>
  <c r="AP27" i="74"/>
  <c r="AQ27" i="74"/>
  <c r="AR27" i="74"/>
  <c r="AS27" i="74"/>
  <c r="V28" i="74"/>
  <c r="W28" i="74"/>
  <c r="AA28" i="74" s="1"/>
  <c r="X28" i="74"/>
  <c r="Y28" i="74"/>
  <c r="Z28" i="74"/>
  <c r="AE28" i="74"/>
  <c r="AF28" i="74"/>
  <c r="AG28" i="74"/>
  <c r="AH28" i="74"/>
  <c r="AI28" i="74"/>
  <c r="AJ28" i="74" s="1"/>
  <c r="AN28" i="74"/>
  <c r="AT28" i="74" s="1"/>
  <c r="AO28" i="74"/>
  <c r="AP28" i="74"/>
  <c r="AQ28" i="74"/>
  <c r="AR28" i="74"/>
  <c r="AS28" i="74"/>
  <c r="V29" i="74"/>
  <c r="W29" i="74"/>
  <c r="X29" i="74"/>
  <c r="Y29" i="74"/>
  <c r="AA29" i="74" s="1"/>
  <c r="Z29" i="74"/>
  <c r="AE29" i="74"/>
  <c r="AJ29" i="74" s="1"/>
  <c r="AF29" i="74"/>
  <c r="AG29" i="74"/>
  <c r="AH29" i="74"/>
  <c r="AI29" i="74"/>
  <c r="AN29" i="74"/>
  <c r="AO29" i="74"/>
  <c r="AP29" i="74"/>
  <c r="AQ29" i="74"/>
  <c r="AR29" i="74"/>
  <c r="AS29" i="74"/>
  <c r="AT29" i="74"/>
  <c r="V30" i="74"/>
  <c r="AA30" i="74" s="1"/>
  <c r="W30" i="74"/>
  <c r="X30" i="74"/>
  <c r="Y30" i="74"/>
  <c r="Z30" i="74"/>
  <c r="AE30" i="74"/>
  <c r="AF30" i="74"/>
  <c r="AG30" i="74"/>
  <c r="AH30" i="74"/>
  <c r="AI30" i="74"/>
  <c r="AJ30" i="74"/>
  <c r="AN30" i="74"/>
  <c r="AT30" i="74" s="1"/>
  <c r="AO30" i="74"/>
  <c r="AP30" i="74"/>
  <c r="AQ30" i="74"/>
  <c r="AR30" i="74"/>
  <c r="AS30" i="74"/>
  <c r="V31" i="74"/>
  <c r="W31" i="74"/>
  <c r="X31" i="74"/>
  <c r="Y31" i="74"/>
  <c r="Z31" i="74"/>
  <c r="AA31" i="74" s="1"/>
  <c r="AE31" i="74"/>
  <c r="AJ31" i="74" s="1"/>
  <c r="AF31" i="74"/>
  <c r="AG31" i="74"/>
  <c r="AH31" i="74"/>
  <c r="AI31" i="74"/>
  <c r="AN31" i="74"/>
  <c r="AT31" i="74" s="1"/>
  <c r="AO31" i="74"/>
  <c r="AP31" i="74"/>
  <c r="AQ31" i="74"/>
  <c r="AR31" i="74"/>
  <c r="AS31" i="74"/>
  <c r="V32" i="74"/>
  <c r="W32" i="74"/>
  <c r="AA32" i="74" s="1"/>
  <c r="X32" i="74"/>
  <c r="Y32" i="74"/>
  <c r="Z32" i="74"/>
  <c r="AE32" i="74"/>
  <c r="AJ32" i="74" s="1"/>
  <c r="AF32" i="74"/>
  <c r="AG32" i="74"/>
  <c r="AH32" i="74"/>
  <c r="AI32" i="74"/>
  <c r="AN32" i="74"/>
  <c r="AO32" i="74"/>
  <c r="AT32" i="74" s="1"/>
  <c r="AP32" i="74"/>
  <c r="AQ32" i="74"/>
  <c r="AR32" i="74"/>
  <c r="AS32" i="74"/>
  <c r="V33" i="74"/>
  <c r="AA33" i="74" s="1"/>
  <c r="W33" i="74"/>
  <c r="X33" i="74"/>
  <c r="Y33" i="74"/>
  <c r="Z33" i="74"/>
  <c r="AE33" i="74"/>
  <c r="AJ33" i="74" s="1"/>
  <c r="AF33" i="74"/>
  <c r="AG33" i="74"/>
  <c r="AH33" i="74"/>
  <c r="AI33" i="74"/>
  <c r="AN33" i="74"/>
  <c r="AO33" i="74"/>
  <c r="AP33" i="74"/>
  <c r="AT33" i="74" s="1"/>
  <c r="AQ33" i="74"/>
  <c r="AR33" i="74"/>
  <c r="AS33" i="74"/>
  <c r="V34" i="74"/>
  <c r="W34" i="74"/>
  <c r="X34" i="74"/>
  <c r="Y34" i="74"/>
  <c r="Z34" i="74"/>
  <c r="AA34" i="74" s="1"/>
  <c r="AE34" i="74"/>
  <c r="AF34" i="74"/>
  <c r="AJ34" i="74" s="1"/>
  <c r="AG34" i="74"/>
  <c r="AH34" i="74"/>
  <c r="AI34" i="74"/>
  <c r="AN34" i="74"/>
  <c r="AO34" i="74"/>
  <c r="AP34" i="74"/>
  <c r="AQ34" i="74"/>
  <c r="AR34" i="74"/>
  <c r="AT34" i="74" s="1"/>
  <c r="AS34" i="74"/>
  <c r="V35" i="74"/>
  <c r="AA35" i="74" s="1"/>
  <c r="W35" i="74"/>
  <c r="X35" i="74"/>
  <c r="Y35" i="74"/>
  <c r="Z35" i="74"/>
  <c r="AE35" i="74"/>
  <c r="AF35" i="74"/>
  <c r="AG35" i="74"/>
  <c r="AH35" i="74"/>
  <c r="AJ35" i="74" s="1"/>
  <c r="AI35" i="74"/>
  <c r="AN35" i="74"/>
  <c r="AT35" i="74" s="1"/>
  <c r="AO35" i="74"/>
  <c r="AP35" i="74"/>
  <c r="AQ35" i="74"/>
  <c r="AR35" i="74"/>
  <c r="AS35" i="74"/>
  <c r="V36" i="74"/>
  <c r="W36" i="74"/>
  <c r="X36" i="74"/>
  <c r="Y36" i="74"/>
  <c r="Z36" i="74"/>
  <c r="AA36" i="74"/>
  <c r="AE36" i="74"/>
  <c r="AJ36" i="74" s="1"/>
  <c r="AF36" i="74"/>
  <c r="AG36" i="74"/>
  <c r="AH36" i="74"/>
  <c r="AI36" i="74"/>
  <c r="AN36" i="74"/>
  <c r="AO36" i="74"/>
  <c r="AP36" i="74"/>
  <c r="AQ36" i="74"/>
  <c r="AR36" i="74"/>
  <c r="AS36" i="74"/>
  <c r="AT36" i="74" s="1"/>
  <c r="V37" i="74"/>
  <c r="AA37" i="74" s="1"/>
  <c r="W37" i="74"/>
  <c r="X37" i="74"/>
  <c r="Y37" i="74"/>
  <c r="Z37" i="74"/>
  <c r="AE37" i="74"/>
  <c r="AF37" i="74"/>
  <c r="AG37" i="74"/>
  <c r="AH37" i="74"/>
  <c r="AI37" i="74"/>
  <c r="AJ37" i="74" s="1"/>
  <c r="AN37" i="74"/>
  <c r="AO37" i="74"/>
  <c r="AP37" i="74"/>
  <c r="AT37" i="74" s="1"/>
  <c r="AQ37" i="74"/>
  <c r="AR37" i="74"/>
  <c r="AS37" i="74"/>
  <c r="V38" i="74"/>
  <c r="AA38" i="74" s="1"/>
  <c r="W38" i="74"/>
  <c r="X38" i="74"/>
  <c r="Y38" i="74"/>
  <c r="Z38" i="74"/>
  <c r="AE38" i="74"/>
  <c r="AJ38" i="74" s="1"/>
  <c r="AF38" i="74"/>
  <c r="AG38" i="74"/>
  <c r="AH38" i="74"/>
  <c r="AI38" i="74"/>
  <c r="AN38" i="74"/>
  <c r="AT38" i="74" s="1"/>
  <c r="AO38" i="74"/>
  <c r="AP38" i="74"/>
  <c r="AQ38" i="74"/>
  <c r="AR38" i="74"/>
  <c r="AS38" i="74"/>
  <c r="V39" i="74"/>
  <c r="AA39" i="74" s="1"/>
  <c r="W39" i="74"/>
  <c r="X39" i="74"/>
  <c r="Y39" i="74"/>
  <c r="Z39" i="74"/>
  <c r="AE39" i="74"/>
  <c r="AJ39" i="74" s="1"/>
  <c r="AF39" i="74"/>
  <c r="AG39" i="74"/>
  <c r="AH39" i="74"/>
  <c r="AI39" i="74"/>
  <c r="AN39" i="74"/>
  <c r="AT39" i="74" s="1"/>
  <c r="AO39" i="74"/>
  <c r="AP39" i="74"/>
  <c r="AQ39" i="74"/>
  <c r="AR39" i="74"/>
  <c r="AS39" i="74"/>
  <c r="V40" i="74"/>
  <c r="W40" i="74"/>
  <c r="AA40" i="74" s="1"/>
  <c r="X40" i="74"/>
  <c r="Y40" i="74"/>
  <c r="Z40" i="74"/>
  <c r="AE40" i="74"/>
  <c r="AF40" i="74"/>
  <c r="AG40" i="74"/>
  <c r="AH40" i="74"/>
  <c r="AI40" i="74"/>
  <c r="AJ40" i="74" s="1"/>
  <c r="AN40" i="74"/>
  <c r="AT40" i="74" s="1"/>
  <c r="AO40" i="74"/>
  <c r="AP40" i="74"/>
  <c r="AQ40" i="74"/>
  <c r="AR40" i="74"/>
  <c r="AS40" i="74"/>
  <c r="V41" i="74"/>
  <c r="W41" i="74"/>
  <c r="X41" i="74"/>
  <c r="Y41" i="74"/>
  <c r="AA41" i="74" s="1"/>
  <c r="Z41" i="74"/>
  <c r="AE41" i="74"/>
  <c r="AJ41" i="74" s="1"/>
  <c r="AF41" i="74"/>
  <c r="AG41" i="74"/>
  <c r="AH41" i="74"/>
  <c r="AI41" i="74"/>
  <c r="AN41" i="74"/>
  <c r="AO41" i="74"/>
  <c r="AP41" i="74"/>
  <c r="AQ41" i="74"/>
  <c r="AR41" i="74"/>
  <c r="AS41" i="74"/>
  <c r="AT41" i="74"/>
  <c r="V42" i="74"/>
  <c r="AA42" i="74" s="1"/>
  <c r="W42" i="74"/>
  <c r="X42" i="74"/>
  <c r="Y42" i="74"/>
  <c r="Z42" i="74"/>
  <c r="AE42" i="74"/>
  <c r="AF42" i="74"/>
  <c r="AG42" i="74"/>
  <c r="AH42" i="74"/>
  <c r="AI42" i="74"/>
  <c r="AJ42" i="74"/>
  <c r="AN42" i="74"/>
  <c r="AT42" i="74" s="1"/>
  <c r="AO42" i="74"/>
  <c r="AP42" i="74"/>
  <c r="AQ42" i="74"/>
  <c r="AR42" i="74"/>
  <c r="AS42" i="74"/>
  <c r="V43" i="74"/>
  <c r="W43" i="74"/>
  <c r="X43" i="74"/>
  <c r="Y43" i="74"/>
  <c r="Z43" i="74"/>
  <c r="AA43" i="74" s="1"/>
  <c r="AE43" i="74"/>
  <c r="AJ43" i="74" s="1"/>
  <c r="AF43" i="74"/>
  <c r="AG43" i="74"/>
  <c r="AH43" i="74"/>
  <c r="AI43" i="74"/>
  <c r="AN43" i="74"/>
  <c r="AO43" i="74"/>
  <c r="AT43" i="74" s="1"/>
  <c r="AP43" i="74"/>
  <c r="AQ43" i="74"/>
  <c r="AR43" i="74"/>
  <c r="AS43" i="74"/>
  <c r="AO45" i="74"/>
  <c r="V50" i="74"/>
  <c r="AA50" i="74" s="1"/>
  <c r="W50" i="74"/>
  <c r="X50" i="74"/>
  <c r="Y50" i="74"/>
  <c r="Z50" i="74"/>
  <c r="AE50" i="74"/>
  <c r="AJ50" i="74" s="1"/>
  <c r="AF50" i="74"/>
  <c r="AG50" i="74"/>
  <c r="AH50" i="74"/>
  <c r="AI50" i="74"/>
  <c r="AN50" i="74"/>
  <c r="AO50" i="74"/>
  <c r="AP50" i="74"/>
  <c r="AT50" i="74" s="1"/>
  <c r="AQ50" i="74"/>
  <c r="AR50" i="74"/>
  <c r="AS50" i="74"/>
  <c r="V51" i="74"/>
  <c r="W51" i="74"/>
  <c r="X51" i="74"/>
  <c r="Y51" i="74"/>
  <c r="Z51" i="74"/>
  <c r="AA51" i="74" s="1"/>
  <c r="AE51" i="74"/>
  <c r="AF51" i="74"/>
  <c r="AJ51" i="74" s="1"/>
  <c r="AG51" i="74"/>
  <c r="AH51" i="74"/>
  <c r="AI51" i="74"/>
  <c r="AN51" i="74"/>
  <c r="AO51" i="74"/>
  <c r="AP51" i="74"/>
  <c r="AQ51" i="74"/>
  <c r="AR51" i="74"/>
  <c r="AT51" i="74" s="1"/>
  <c r="AS51" i="74"/>
  <c r="V52" i="74"/>
  <c r="AA52" i="74" s="1"/>
  <c r="W52" i="74"/>
  <c r="X52" i="74"/>
  <c r="Y52" i="74"/>
  <c r="Z52" i="74"/>
  <c r="AE52" i="74"/>
  <c r="AF52" i="74"/>
  <c r="AG52" i="74"/>
  <c r="AH52" i="74"/>
  <c r="AJ52" i="74" s="1"/>
  <c r="AI52" i="74"/>
  <c r="AN52" i="74"/>
  <c r="AT52" i="74" s="1"/>
  <c r="AO52" i="74"/>
  <c r="AP52" i="74"/>
  <c r="AQ52" i="74"/>
  <c r="AR52" i="74"/>
  <c r="AS52" i="74"/>
  <c r="V53" i="74"/>
  <c r="W53" i="74"/>
  <c r="X53" i="74"/>
  <c r="Y53" i="74"/>
  <c r="Z53" i="74"/>
  <c r="AA53" i="74"/>
  <c r="AE53" i="74"/>
  <c r="AJ53" i="74" s="1"/>
  <c r="AF53" i="74"/>
  <c r="AG53" i="74"/>
  <c r="AH53" i="74"/>
  <c r="AI53" i="74"/>
  <c r="AN53" i="74"/>
  <c r="AO53" i="74"/>
  <c r="AP53" i="74"/>
  <c r="AQ53" i="74"/>
  <c r="AR53" i="74"/>
  <c r="AS53" i="74"/>
  <c r="AT53" i="74" s="1"/>
  <c r="V54" i="74"/>
  <c r="AA54" i="74" s="1"/>
  <c r="W54" i="74"/>
  <c r="X54" i="74"/>
  <c r="Y54" i="74"/>
  <c r="Z54" i="74"/>
  <c r="AE54" i="74"/>
  <c r="AF54" i="74"/>
  <c r="AG54" i="74"/>
  <c r="AH54" i="74"/>
  <c r="AI54" i="74"/>
  <c r="AJ54" i="74" s="1"/>
  <c r="AN54" i="74"/>
  <c r="AT54" i="74" s="1"/>
  <c r="AO54" i="74"/>
  <c r="AP54" i="74"/>
  <c r="AQ54" i="74"/>
  <c r="AR54" i="74"/>
  <c r="AS54" i="74"/>
  <c r="V55" i="74"/>
  <c r="AA55" i="74" s="1"/>
  <c r="W55" i="74"/>
  <c r="X55" i="74"/>
  <c r="Y55" i="74"/>
  <c r="Z55" i="74"/>
  <c r="AE55" i="74"/>
  <c r="AJ55" i="74" s="1"/>
  <c r="AF55" i="74"/>
  <c r="AG55" i="74"/>
  <c r="AH55" i="74"/>
  <c r="AI55" i="74"/>
  <c r="AN55" i="74"/>
  <c r="AT55" i="74" s="1"/>
  <c r="AO55" i="74"/>
  <c r="AP55" i="74"/>
  <c r="AQ55" i="74"/>
  <c r="AR55" i="74"/>
  <c r="AS55" i="74"/>
  <c r="V56" i="74"/>
  <c r="W56" i="74"/>
  <c r="X56" i="74"/>
  <c r="Y56" i="74"/>
  <c r="Z56" i="74"/>
  <c r="AA56" i="74"/>
  <c r="AE56" i="74"/>
  <c r="AJ56" i="74" s="1"/>
  <c r="AF56" i="74"/>
  <c r="AG56" i="74"/>
  <c r="AH56" i="74"/>
  <c r="AI56" i="74"/>
  <c r="AN56" i="74"/>
  <c r="AT56" i="74" s="1"/>
  <c r="AO56" i="74"/>
  <c r="AP56" i="74"/>
  <c r="AQ56" i="74"/>
  <c r="AR56" i="74"/>
  <c r="AS56" i="74"/>
  <c r="V57" i="74"/>
  <c r="W57" i="74"/>
  <c r="AA57" i="74" s="1"/>
  <c r="X57" i="74"/>
  <c r="Y57" i="74"/>
  <c r="Z57" i="74"/>
  <c r="AE57" i="74"/>
  <c r="AF57" i="74"/>
  <c r="AG57" i="74"/>
  <c r="AH57" i="74"/>
  <c r="AI57" i="74"/>
  <c r="AJ57" i="74" s="1"/>
  <c r="AN57" i="74"/>
  <c r="AT57" i="74" s="1"/>
  <c r="AO57" i="74"/>
  <c r="AP57" i="74"/>
  <c r="AQ57" i="74"/>
  <c r="AR57" i="74"/>
  <c r="AS57" i="74"/>
  <c r="V58" i="74"/>
  <c r="W58" i="74"/>
  <c r="X58" i="74"/>
  <c r="Y58" i="74"/>
  <c r="AA58" i="74" s="1"/>
  <c r="Z58" i="74"/>
  <c r="AE58" i="74"/>
  <c r="AJ58" i="74" s="1"/>
  <c r="AF58" i="74"/>
  <c r="AG58" i="74"/>
  <c r="AH58" i="74"/>
  <c r="AI58" i="74"/>
  <c r="AN58" i="74"/>
  <c r="AO58" i="74"/>
  <c r="AP58" i="74"/>
  <c r="AQ58" i="74"/>
  <c r="AR58" i="74"/>
  <c r="AS58" i="74"/>
  <c r="AT58" i="74"/>
  <c r="V59" i="74"/>
  <c r="AA59" i="74" s="1"/>
  <c r="W59" i="74"/>
  <c r="X59" i="74"/>
  <c r="Y59" i="74"/>
  <c r="Z59" i="74"/>
  <c r="AE59" i="74"/>
  <c r="AF59" i="74"/>
  <c r="AG59" i="74"/>
  <c r="AH59" i="74"/>
  <c r="AI59" i="74"/>
  <c r="AJ59" i="74"/>
  <c r="AN59" i="74"/>
  <c r="AT59" i="74" s="1"/>
  <c r="AO59" i="74"/>
  <c r="AP59" i="74"/>
  <c r="AQ59" i="74"/>
  <c r="AR59" i="74"/>
  <c r="AS59" i="74"/>
  <c r="V60" i="74"/>
  <c r="W60" i="74"/>
  <c r="X60" i="74"/>
  <c r="Y60" i="74"/>
  <c r="Z60" i="74"/>
  <c r="AA60" i="74" s="1"/>
  <c r="AE60" i="74"/>
  <c r="AJ60" i="74" s="1"/>
  <c r="AF60" i="74"/>
  <c r="AG60" i="74"/>
  <c r="AH60" i="74"/>
  <c r="AI60" i="74"/>
  <c r="AN60" i="74"/>
  <c r="AO60" i="74"/>
  <c r="AT60" i="74" s="1"/>
  <c r="AP60" i="74"/>
  <c r="AQ60" i="74"/>
  <c r="AR60" i="74"/>
  <c r="AS60" i="74"/>
  <c r="V61" i="74"/>
  <c r="W61" i="74"/>
  <c r="AA61" i="74" s="1"/>
  <c r="X61" i="74"/>
  <c r="Y61" i="74"/>
  <c r="Z61" i="74"/>
  <c r="AE61" i="74"/>
  <c r="AJ61" i="74" s="1"/>
  <c r="AF61" i="74"/>
  <c r="AG61" i="74"/>
  <c r="AH61" i="74"/>
  <c r="AI61" i="74"/>
  <c r="AN61" i="74"/>
  <c r="AO61" i="74"/>
  <c r="AP61" i="74"/>
  <c r="AQ61" i="74"/>
  <c r="AR61" i="74"/>
  <c r="AS61" i="74"/>
  <c r="AT61" i="74"/>
  <c r="V62" i="74"/>
  <c r="AA62" i="74" s="1"/>
  <c r="W62" i="74"/>
  <c r="X62" i="74"/>
  <c r="X76" i="74" s="1"/>
  <c r="Y62" i="74"/>
  <c r="Z62" i="74"/>
  <c r="AE62" i="74"/>
  <c r="AF62" i="74"/>
  <c r="AG62" i="74"/>
  <c r="AH62" i="74"/>
  <c r="AI62" i="74"/>
  <c r="AJ62" i="74"/>
  <c r="AN62" i="74"/>
  <c r="AO62" i="74"/>
  <c r="AT62" i="74" s="1"/>
  <c r="AP62" i="74"/>
  <c r="AP76" i="74" s="1"/>
  <c r="AQ62" i="74"/>
  <c r="AR62" i="74"/>
  <c r="AS62" i="74"/>
  <c r="V63" i="74"/>
  <c r="W63" i="74"/>
  <c r="X63" i="74"/>
  <c r="Y63" i="74"/>
  <c r="Z63" i="74"/>
  <c r="AA63" i="74" s="1"/>
  <c r="AE63" i="74"/>
  <c r="AJ63" i="74" s="1"/>
  <c r="AF63" i="74"/>
  <c r="AG63" i="74"/>
  <c r="AH63" i="74"/>
  <c r="AI63" i="74"/>
  <c r="AN63" i="74"/>
  <c r="AO63" i="74"/>
  <c r="AP63" i="74"/>
  <c r="AQ63" i="74"/>
  <c r="AR63" i="74"/>
  <c r="AS63" i="74"/>
  <c r="AT63" i="74"/>
  <c r="V64" i="74"/>
  <c r="AA64" i="74" s="1"/>
  <c r="W64" i="74"/>
  <c r="W76" i="74" s="1"/>
  <c r="X64" i="74"/>
  <c r="Y64" i="74"/>
  <c r="Z64" i="74"/>
  <c r="AE64" i="74"/>
  <c r="AF64" i="74"/>
  <c r="AG64" i="74"/>
  <c r="AH64" i="74"/>
  <c r="AJ64" i="74" s="1"/>
  <c r="AI64" i="74"/>
  <c r="AN64" i="74"/>
  <c r="AN76" i="74" s="1"/>
  <c r="AO64" i="74"/>
  <c r="AO76" i="74" s="1"/>
  <c r="AP64" i="74"/>
  <c r="AQ64" i="74"/>
  <c r="AR64" i="74"/>
  <c r="AS64" i="74"/>
  <c r="V65" i="74"/>
  <c r="W65" i="74"/>
  <c r="X65" i="74"/>
  <c r="Y65" i="74"/>
  <c r="Z65" i="74"/>
  <c r="AA65" i="74"/>
  <c r="AE65" i="74"/>
  <c r="AJ65" i="74" s="1"/>
  <c r="AF65" i="74"/>
  <c r="AG65" i="74"/>
  <c r="AH65" i="74"/>
  <c r="AI65" i="74"/>
  <c r="AN65" i="74"/>
  <c r="AO65" i="74"/>
  <c r="AP65" i="74"/>
  <c r="AQ65" i="74"/>
  <c r="AR65" i="74"/>
  <c r="AS65" i="74"/>
  <c r="AS76" i="74" s="1"/>
  <c r="V66" i="74"/>
  <c r="AA66" i="74" s="1"/>
  <c r="W66" i="74"/>
  <c r="X66" i="74"/>
  <c r="Y66" i="74"/>
  <c r="Z66" i="74"/>
  <c r="AE66" i="74"/>
  <c r="AF66" i="74"/>
  <c r="AG66" i="74"/>
  <c r="AH66" i="74"/>
  <c r="AI66" i="74"/>
  <c r="AJ66" i="74" s="1"/>
  <c r="AN66" i="74"/>
  <c r="AT66" i="74" s="1"/>
  <c r="AO66" i="74"/>
  <c r="AP66" i="74"/>
  <c r="AQ66" i="74"/>
  <c r="AR66" i="74"/>
  <c r="AS66" i="74"/>
  <c r="V67" i="74"/>
  <c r="AA67" i="74" s="1"/>
  <c r="W67" i="74"/>
  <c r="X67" i="74"/>
  <c r="Y67" i="74"/>
  <c r="Y76" i="74" s="1"/>
  <c r="Z67" i="74"/>
  <c r="AE67" i="74"/>
  <c r="AJ67" i="74" s="1"/>
  <c r="AF67" i="74"/>
  <c r="AG67" i="74"/>
  <c r="AH67" i="74"/>
  <c r="AI67" i="74"/>
  <c r="AN67" i="74"/>
  <c r="AT67" i="74" s="1"/>
  <c r="AO67" i="74"/>
  <c r="AP67" i="74"/>
  <c r="AQ67" i="74"/>
  <c r="AQ76" i="74" s="1"/>
  <c r="AR67" i="74"/>
  <c r="AS67" i="74"/>
  <c r="V68" i="74"/>
  <c r="W68" i="74"/>
  <c r="X68" i="74"/>
  <c r="Y68" i="74"/>
  <c r="Z68" i="74"/>
  <c r="AA68" i="74"/>
  <c r="AE68" i="74"/>
  <c r="AJ68" i="74" s="1"/>
  <c r="AF68" i="74"/>
  <c r="AG68" i="74"/>
  <c r="AH68" i="74"/>
  <c r="AH76" i="74" s="1"/>
  <c r="AI68" i="74"/>
  <c r="AN68" i="74"/>
  <c r="AT68" i="74" s="1"/>
  <c r="AO68" i="74"/>
  <c r="AP68" i="74"/>
  <c r="AQ68" i="74"/>
  <c r="AR68" i="74"/>
  <c r="AS68" i="74"/>
  <c r="V69" i="74"/>
  <c r="AA69" i="74" s="1"/>
  <c r="W69" i="74"/>
  <c r="X69" i="74"/>
  <c r="Y69" i="74"/>
  <c r="Z69" i="74"/>
  <c r="AE69" i="74"/>
  <c r="AF69" i="74"/>
  <c r="AG69" i="74"/>
  <c r="AH69" i="74"/>
  <c r="AI69" i="74"/>
  <c r="AJ69" i="74" s="1"/>
  <c r="AN69" i="74"/>
  <c r="AT69" i="74" s="1"/>
  <c r="AO69" i="74"/>
  <c r="AP69" i="74"/>
  <c r="AQ69" i="74"/>
  <c r="AR69" i="74"/>
  <c r="AS69" i="74"/>
  <c r="V70" i="74"/>
  <c r="W70" i="74"/>
  <c r="X70" i="74"/>
  <c r="Y70" i="74"/>
  <c r="Z70" i="74"/>
  <c r="AA70" i="74"/>
  <c r="AE70" i="74"/>
  <c r="AE76" i="74" s="1"/>
  <c r="AF70" i="74"/>
  <c r="AG70" i="74"/>
  <c r="AH70" i="74"/>
  <c r="AI70" i="74"/>
  <c r="AN70" i="74"/>
  <c r="AO70" i="74"/>
  <c r="AP70" i="74"/>
  <c r="AQ70" i="74"/>
  <c r="AR70" i="74"/>
  <c r="AS70" i="74"/>
  <c r="AT70" i="74"/>
  <c r="V71" i="74"/>
  <c r="AA71" i="74" s="1"/>
  <c r="W71" i="74"/>
  <c r="X71" i="74"/>
  <c r="Y71" i="74"/>
  <c r="Z71" i="74"/>
  <c r="AE71" i="74"/>
  <c r="AF71" i="74"/>
  <c r="AG71" i="74"/>
  <c r="AH71" i="74"/>
  <c r="AI71" i="74"/>
  <c r="AJ71" i="74"/>
  <c r="AN71" i="74"/>
  <c r="AT71" i="74" s="1"/>
  <c r="AO71" i="74"/>
  <c r="AP71" i="74"/>
  <c r="AQ71" i="74"/>
  <c r="AR71" i="74"/>
  <c r="AS71" i="74"/>
  <c r="V72" i="74"/>
  <c r="W72" i="74"/>
  <c r="X72" i="74"/>
  <c r="Y72" i="74"/>
  <c r="Z72" i="74"/>
  <c r="AA72" i="74" s="1"/>
  <c r="AE72" i="74"/>
  <c r="AJ72" i="74" s="1"/>
  <c r="AF72" i="74"/>
  <c r="AG72" i="74"/>
  <c r="AH72" i="74"/>
  <c r="AI72" i="74"/>
  <c r="AN72" i="74"/>
  <c r="AO72" i="74"/>
  <c r="AT72" i="74" s="1"/>
  <c r="AP72" i="74"/>
  <c r="AQ72" i="74"/>
  <c r="AR72" i="74"/>
  <c r="AR76" i="74" s="1"/>
  <c r="AS72" i="74"/>
  <c r="V73" i="74"/>
  <c r="W73" i="74"/>
  <c r="AA73" i="74" s="1"/>
  <c r="X73" i="74"/>
  <c r="Y73" i="74"/>
  <c r="Z73" i="74"/>
  <c r="AE73" i="74"/>
  <c r="AJ73" i="74" s="1"/>
  <c r="AF73" i="74"/>
  <c r="AG73" i="74"/>
  <c r="AH73" i="74"/>
  <c r="AI73" i="74"/>
  <c r="AN73" i="74"/>
  <c r="AO73" i="74"/>
  <c r="AP73" i="74"/>
  <c r="AQ73" i="74"/>
  <c r="AR73" i="74"/>
  <c r="AS73" i="74"/>
  <c r="AT73" i="74"/>
  <c r="V74" i="74"/>
  <c r="AA74" i="74" s="1"/>
  <c r="W74" i="74"/>
  <c r="X74" i="74"/>
  <c r="Y74" i="74"/>
  <c r="Z74" i="74"/>
  <c r="AE74" i="74"/>
  <c r="AF74" i="74"/>
  <c r="AG74" i="74"/>
  <c r="AH74" i="74"/>
  <c r="AI74" i="74"/>
  <c r="AJ74" i="74"/>
  <c r="AN74" i="74"/>
  <c r="AO74" i="74"/>
  <c r="AT74" i="74" s="1"/>
  <c r="AP74" i="74"/>
  <c r="AQ74" i="74"/>
  <c r="AR74" i="74"/>
  <c r="AS74" i="74"/>
  <c r="AF76" i="74"/>
  <c r="AG76" i="74"/>
  <c r="E22" i="81"/>
  <c r="G20" i="81" s="1"/>
  <c r="F22" i="81"/>
  <c r="H20" i="81" s="1"/>
  <c r="H22" i="81"/>
  <c r="I31" i="81"/>
  <c r="I32" i="81"/>
  <c r="I33" i="81"/>
  <c r="G3" i="75"/>
  <c r="P7" i="75" s="1"/>
  <c r="G4" i="75"/>
  <c r="G5" i="75"/>
  <c r="Q7" i="75" s="1"/>
  <c r="G6" i="75"/>
  <c r="O5" i="75" s="1"/>
  <c r="G7" i="75"/>
  <c r="AB19" i="75" s="1"/>
  <c r="G8" i="75"/>
  <c r="O7" i="75" s="1"/>
  <c r="G9" i="75"/>
  <c r="P5" i="75" s="1"/>
  <c r="G10" i="75"/>
  <c r="AB18" i="75" s="1"/>
  <c r="G11" i="75"/>
  <c r="G12" i="75"/>
  <c r="G13" i="75"/>
  <c r="AG22" i="75" s="1"/>
  <c r="AM22" i="75" s="1"/>
  <c r="G14" i="75"/>
  <c r="G15" i="75"/>
  <c r="G16" i="75"/>
  <c r="G17" i="75"/>
  <c r="G18" i="75"/>
  <c r="G19" i="75"/>
  <c r="Z18" i="75" s="1"/>
  <c r="G20" i="75"/>
  <c r="R26" i="75" s="1"/>
  <c r="G21" i="75"/>
  <c r="R24" i="75" s="1"/>
  <c r="G22" i="75"/>
  <c r="X18" i="75" s="1"/>
  <c r="G23" i="75"/>
  <c r="G24" i="75"/>
  <c r="G25" i="75"/>
  <c r="G26" i="75"/>
  <c r="G27" i="75"/>
  <c r="G28" i="75"/>
  <c r="G29" i="75"/>
  <c r="G30" i="75"/>
  <c r="Z30" i="75" s="1"/>
  <c r="G31" i="75"/>
  <c r="P25" i="75" s="1"/>
  <c r="T25" i="75" s="1"/>
  <c r="G32" i="75"/>
  <c r="G33" i="75"/>
  <c r="P18" i="75" s="1"/>
  <c r="G34" i="75"/>
  <c r="Y27" i="75" s="1"/>
  <c r="G35" i="75"/>
  <c r="AG20" i="75" s="1"/>
  <c r="AM20" i="75" s="1"/>
  <c r="G36" i="75"/>
  <c r="G37" i="75"/>
  <c r="AK28" i="75" s="1"/>
  <c r="G38" i="75"/>
  <c r="G39" i="75"/>
  <c r="G40" i="75"/>
  <c r="G41" i="75"/>
  <c r="G42" i="75"/>
  <c r="AJ29" i="75" s="1"/>
  <c r="G43" i="75"/>
  <c r="G44" i="75"/>
  <c r="AI33" i="75" s="1"/>
  <c r="G45" i="75"/>
  <c r="P26" i="75" s="1"/>
  <c r="G46" i="75"/>
  <c r="G47" i="75"/>
  <c r="G48" i="75"/>
  <c r="G49" i="75"/>
  <c r="G50" i="75"/>
  <c r="G51" i="75"/>
  <c r="G52" i="75"/>
  <c r="G53" i="75"/>
  <c r="G54" i="75"/>
  <c r="G55" i="75"/>
  <c r="G56" i="75"/>
  <c r="X24" i="75" s="1"/>
  <c r="G57" i="75"/>
  <c r="Y37" i="75" s="1"/>
  <c r="G58" i="75"/>
  <c r="G59" i="75"/>
  <c r="G60" i="75"/>
  <c r="G61" i="75"/>
  <c r="G62" i="75"/>
  <c r="G63" i="75"/>
  <c r="G64" i="75"/>
  <c r="G65" i="75"/>
  <c r="G66" i="75"/>
  <c r="AK20" i="75" s="1"/>
  <c r="G67" i="75"/>
  <c r="AA20" i="75" s="1"/>
  <c r="G68" i="75"/>
  <c r="P20" i="75" s="1"/>
  <c r="G69" i="75"/>
  <c r="Q24" i="75" s="1"/>
  <c r="T24" i="75" s="1"/>
  <c r="G70" i="75"/>
  <c r="G71" i="75"/>
  <c r="G72" i="75"/>
  <c r="G73" i="75"/>
  <c r="O18" i="75" s="1"/>
  <c r="G74" i="75"/>
  <c r="G75" i="75"/>
  <c r="G76" i="75"/>
  <c r="G77" i="75"/>
  <c r="G78" i="75"/>
  <c r="G79" i="75"/>
  <c r="P21" i="75" s="1"/>
  <c r="G80" i="75"/>
  <c r="S18" i="75" s="1"/>
  <c r="S44" i="75" s="1"/>
  <c r="G81" i="75"/>
  <c r="R40" i="75" s="1"/>
  <c r="G82" i="75"/>
  <c r="G83" i="75"/>
  <c r="G84" i="75"/>
  <c r="G85" i="75"/>
  <c r="G86" i="75"/>
  <c r="G87" i="75"/>
  <c r="G88" i="75"/>
  <c r="G89" i="75"/>
  <c r="G90" i="75"/>
  <c r="G91" i="75"/>
  <c r="G92" i="75"/>
  <c r="AG38" i="75" s="1"/>
  <c r="G93" i="75"/>
  <c r="G94" i="75"/>
  <c r="AJ35" i="75" s="1"/>
  <c r="G95" i="75"/>
  <c r="G96" i="75"/>
  <c r="G97" i="75"/>
  <c r="G98" i="75"/>
  <c r="G99" i="75"/>
  <c r="G100" i="75"/>
  <c r="G101" i="75"/>
  <c r="G102" i="75"/>
  <c r="G103" i="75"/>
  <c r="G104" i="75"/>
  <c r="P38" i="75" s="1"/>
  <c r="G105" i="75"/>
  <c r="AJ28" i="75" s="1"/>
  <c r="G106" i="75"/>
  <c r="Q26" i="75" s="1"/>
  <c r="G107" i="75"/>
  <c r="G108" i="75"/>
  <c r="P19" i="75" s="1"/>
  <c r="G109" i="75"/>
  <c r="G110" i="75"/>
  <c r="G111" i="75"/>
  <c r="Q5" i="75"/>
  <c r="Q18" i="75"/>
  <c r="R18" i="75"/>
  <c r="AH18" i="75"/>
  <c r="AI18" i="75"/>
  <c r="AJ18" i="75"/>
  <c r="AK18" i="75"/>
  <c r="AL18" i="75"/>
  <c r="M19" i="75"/>
  <c r="Q19" i="75"/>
  <c r="R19" i="75"/>
  <c r="S19" i="75"/>
  <c r="V19" i="75"/>
  <c r="V20" i="75" s="1"/>
  <c r="V21" i="75" s="1"/>
  <c r="V22" i="75" s="1"/>
  <c r="V23" i="75" s="1"/>
  <c r="V24" i="75" s="1"/>
  <c r="X19" i="75"/>
  <c r="Y19" i="75"/>
  <c r="Z19" i="75"/>
  <c r="AA19" i="75"/>
  <c r="AE19" i="75"/>
  <c r="AH19" i="75"/>
  <c r="AI19" i="75"/>
  <c r="AJ19" i="75"/>
  <c r="AK19" i="75"/>
  <c r="AL19" i="75"/>
  <c r="M20" i="75"/>
  <c r="O20" i="75"/>
  <c r="R20" i="75"/>
  <c r="S20" i="75"/>
  <c r="X20" i="75"/>
  <c r="AC20" i="75" s="1"/>
  <c r="Y20" i="75"/>
  <c r="Z20" i="75"/>
  <c r="AB20" i="75"/>
  <c r="AE20" i="75"/>
  <c r="AH20" i="75"/>
  <c r="AI20" i="75"/>
  <c r="AJ20" i="75"/>
  <c r="AL20" i="75"/>
  <c r="M21" i="75"/>
  <c r="M22" i="75" s="1"/>
  <c r="M23" i="75" s="1"/>
  <c r="M24" i="75" s="1"/>
  <c r="M25" i="75" s="1"/>
  <c r="M26" i="75" s="1"/>
  <c r="M27" i="75" s="1"/>
  <c r="M28" i="75" s="1"/>
  <c r="M29" i="75" s="1"/>
  <c r="M30" i="75" s="1"/>
  <c r="M31" i="75" s="1"/>
  <c r="M32" i="75" s="1"/>
  <c r="M33" i="75" s="1"/>
  <c r="M34" i="75" s="1"/>
  <c r="M35" i="75" s="1"/>
  <c r="M36" i="75" s="1"/>
  <c r="M37" i="75" s="1"/>
  <c r="M38" i="75" s="1"/>
  <c r="M39" i="75" s="1"/>
  <c r="M40" i="75" s="1"/>
  <c r="M41" i="75" s="1"/>
  <c r="M42" i="75" s="1"/>
  <c r="O21" i="75"/>
  <c r="Q21" i="75"/>
  <c r="R21" i="75"/>
  <c r="S21" i="75"/>
  <c r="X21" i="75"/>
  <c r="AC21" i="75" s="1"/>
  <c r="Y21" i="75"/>
  <c r="Z21" i="75"/>
  <c r="AA21" i="75"/>
  <c r="AB21" i="75"/>
  <c r="AE21" i="75"/>
  <c r="AG21" i="75"/>
  <c r="AM21" i="75" s="1"/>
  <c r="AH21" i="75"/>
  <c r="AI21" i="75"/>
  <c r="AJ21" i="75"/>
  <c r="AK21" i="75"/>
  <c r="AL21" i="75"/>
  <c r="O22" i="75"/>
  <c r="T22" i="75" s="1"/>
  <c r="P22" i="75"/>
  <c r="Q22" i="75"/>
  <c r="R22" i="75"/>
  <c r="S22" i="75"/>
  <c r="X22" i="75"/>
  <c r="Y22" i="75"/>
  <c r="Z22" i="75"/>
  <c r="AA22" i="75"/>
  <c r="AB22" i="75"/>
  <c r="AC22" i="75"/>
  <c r="AE22" i="75"/>
  <c r="AE23" i="75" s="1"/>
  <c r="AE24" i="75" s="1"/>
  <c r="AE25" i="75" s="1"/>
  <c r="AE26" i="75" s="1"/>
  <c r="AE27" i="75" s="1"/>
  <c r="AH22" i="75"/>
  <c r="AI22" i="75"/>
  <c r="AJ22" i="75"/>
  <c r="AK22" i="75"/>
  <c r="AL22" i="75"/>
  <c r="O23" i="75"/>
  <c r="T23" i="75" s="1"/>
  <c r="P23" i="75"/>
  <c r="Q23" i="75"/>
  <c r="R23" i="75"/>
  <c r="S23" i="75"/>
  <c r="X23" i="75"/>
  <c r="Y23" i="75"/>
  <c r="Z23" i="75"/>
  <c r="AA23" i="75"/>
  <c r="AB23" i="75"/>
  <c r="AC23" i="75" s="1"/>
  <c r="AG23" i="75"/>
  <c r="AM23" i="75" s="1"/>
  <c r="AH23" i="75"/>
  <c r="AI23" i="75"/>
  <c r="AJ23" i="75"/>
  <c r="AK23" i="75"/>
  <c r="AL23" i="75"/>
  <c r="O24" i="75"/>
  <c r="P24" i="75"/>
  <c r="S24" i="75"/>
  <c r="Z24" i="75"/>
  <c r="AA24" i="75"/>
  <c r="AB24" i="75"/>
  <c r="AG24" i="75"/>
  <c r="AH24" i="75"/>
  <c r="AI24" i="75"/>
  <c r="AJ24" i="75"/>
  <c r="AL24" i="75"/>
  <c r="O25" i="75"/>
  <c r="Q25" i="75"/>
  <c r="R25" i="75"/>
  <c r="S25" i="75"/>
  <c r="V25" i="75"/>
  <c r="V26" i="75" s="1"/>
  <c r="V27" i="75" s="1"/>
  <c r="V28" i="75" s="1"/>
  <c r="V29" i="75" s="1"/>
  <c r="V30" i="75" s="1"/>
  <c r="X25" i="75"/>
  <c r="AC25" i="75" s="1"/>
  <c r="Y25" i="75"/>
  <c r="Z25" i="75"/>
  <c r="AA25" i="75"/>
  <c r="AB25" i="75"/>
  <c r="AH25" i="75"/>
  <c r="AI25" i="75"/>
  <c r="AJ25" i="75"/>
  <c r="AK25" i="75"/>
  <c r="AL25" i="75"/>
  <c r="O26" i="75"/>
  <c r="T26" i="75" s="1"/>
  <c r="S26" i="75"/>
  <c r="X26" i="75"/>
  <c r="Y26" i="75"/>
  <c r="Z26" i="75"/>
  <c r="AA26" i="75"/>
  <c r="AB26" i="75"/>
  <c r="AG26" i="75"/>
  <c r="AH26" i="75"/>
  <c r="AK26" i="75"/>
  <c r="AL26" i="75"/>
  <c r="O27" i="75"/>
  <c r="Q27" i="75"/>
  <c r="R27" i="75"/>
  <c r="S27" i="75"/>
  <c r="X27" i="75"/>
  <c r="AC27" i="75" s="1"/>
  <c r="Z27" i="75"/>
  <c r="AA27" i="75"/>
  <c r="AB27" i="75"/>
  <c r="AG27" i="75"/>
  <c r="AH27" i="75"/>
  <c r="AI27" i="75"/>
  <c r="AK27" i="75"/>
  <c r="AL27" i="75"/>
  <c r="O28" i="75"/>
  <c r="T28" i="75" s="1"/>
  <c r="P28" i="75"/>
  <c r="Q28" i="75"/>
  <c r="R28" i="75"/>
  <c r="S28" i="75"/>
  <c r="X28" i="75"/>
  <c r="Z28" i="75"/>
  <c r="AA28" i="75"/>
  <c r="AB28" i="75"/>
  <c r="AE28" i="75"/>
  <c r="AE29" i="75" s="1"/>
  <c r="AE30" i="75" s="1"/>
  <c r="AE31" i="75" s="1"/>
  <c r="AE32" i="75" s="1"/>
  <c r="AE33" i="75" s="1"/>
  <c r="AE34" i="75" s="1"/>
  <c r="AE35" i="75" s="1"/>
  <c r="AE36" i="75" s="1"/>
  <c r="AE37" i="75" s="1"/>
  <c r="AE38" i="75" s="1"/>
  <c r="AE39" i="75" s="1"/>
  <c r="AE40" i="75" s="1"/>
  <c r="AE41" i="75" s="1"/>
  <c r="AE42" i="75" s="1"/>
  <c r="AG28" i="75"/>
  <c r="AM28" i="75" s="1"/>
  <c r="AH28" i="75"/>
  <c r="AI28" i="75"/>
  <c r="AL28" i="75"/>
  <c r="O29" i="75"/>
  <c r="T29" i="75" s="1"/>
  <c r="P29" i="75"/>
  <c r="Q29" i="75"/>
  <c r="R29" i="75"/>
  <c r="S29" i="75"/>
  <c r="Y29" i="75"/>
  <c r="Z29" i="75"/>
  <c r="AA29" i="75"/>
  <c r="AB29" i="75"/>
  <c r="AG29" i="75"/>
  <c r="AM29" i="75" s="1"/>
  <c r="AH29" i="75"/>
  <c r="AI29" i="75"/>
  <c r="AK29" i="75"/>
  <c r="AL29" i="75"/>
  <c r="O30" i="75"/>
  <c r="P30" i="75"/>
  <c r="Q30" i="75"/>
  <c r="R30" i="75"/>
  <c r="S30" i="75"/>
  <c r="T30" i="75"/>
  <c r="X30" i="75"/>
  <c r="Y30" i="75"/>
  <c r="AC30" i="75" s="1"/>
  <c r="AA30" i="75"/>
  <c r="AB30" i="75"/>
  <c r="AG30" i="75"/>
  <c r="AH30" i="75"/>
  <c r="AM30" i="75" s="1"/>
  <c r="AI30" i="75"/>
  <c r="AJ30" i="75"/>
  <c r="AK30" i="75"/>
  <c r="AL30" i="75"/>
  <c r="O31" i="75"/>
  <c r="P31" i="75"/>
  <c r="Q31" i="75"/>
  <c r="R31" i="75"/>
  <c r="S31" i="75"/>
  <c r="T31" i="75"/>
  <c r="V31" i="75"/>
  <c r="V32" i="75" s="1"/>
  <c r="V33" i="75" s="1"/>
  <c r="V34" i="75" s="1"/>
  <c r="V35" i="75" s="1"/>
  <c r="V36" i="75" s="1"/>
  <c r="V37" i="75" s="1"/>
  <c r="V38" i="75" s="1"/>
  <c r="V39" i="75" s="1"/>
  <c r="V40" i="75" s="1"/>
  <c r="V41" i="75" s="1"/>
  <c r="V42" i="75" s="1"/>
  <c r="X31" i="75"/>
  <c r="AC31" i="75" s="1"/>
  <c r="Y31" i="75"/>
  <c r="Z31" i="75"/>
  <c r="AA31" i="75"/>
  <c r="AB31" i="75"/>
  <c r="AG31" i="75"/>
  <c r="AH31" i="75"/>
  <c r="AI31" i="75"/>
  <c r="AJ31" i="75"/>
  <c r="AK31" i="75"/>
  <c r="AL31" i="75"/>
  <c r="O32" i="75"/>
  <c r="T32" i="75" s="1"/>
  <c r="P32" i="75"/>
  <c r="Q32" i="75"/>
  <c r="R32" i="75"/>
  <c r="S32" i="75"/>
  <c r="X32" i="75"/>
  <c r="Y32" i="75"/>
  <c r="Z32" i="75"/>
  <c r="AA32" i="75"/>
  <c r="AB32" i="75"/>
  <c r="AG32" i="75"/>
  <c r="AH32" i="75"/>
  <c r="AI32" i="75"/>
  <c r="AJ32" i="75"/>
  <c r="AK32" i="75"/>
  <c r="AL32" i="75"/>
  <c r="AM32" i="75"/>
  <c r="O33" i="75"/>
  <c r="T33" i="75" s="1"/>
  <c r="P33" i="75"/>
  <c r="Q33" i="75"/>
  <c r="R33" i="75"/>
  <c r="S33" i="75"/>
  <c r="X33" i="75"/>
  <c r="AC33" i="75" s="1"/>
  <c r="Y33" i="75"/>
  <c r="Z33" i="75"/>
  <c r="AA33" i="75"/>
  <c r="AB33" i="75"/>
  <c r="AG33" i="75"/>
  <c r="AH33" i="75"/>
  <c r="AJ33" i="75"/>
  <c r="AK33" i="75"/>
  <c r="AL33" i="75"/>
  <c r="O34" i="75"/>
  <c r="T34" i="75" s="1"/>
  <c r="P34" i="75"/>
  <c r="Q34" i="75"/>
  <c r="R34" i="75"/>
  <c r="S34" i="75"/>
  <c r="X34" i="75"/>
  <c r="Y34" i="75"/>
  <c r="Z34" i="75"/>
  <c r="AA34" i="75"/>
  <c r="AB34" i="75"/>
  <c r="AC34" i="75"/>
  <c r="AG34" i="75"/>
  <c r="AH34" i="75"/>
  <c r="AI34" i="75"/>
  <c r="AJ34" i="75"/>
  <c r="AK34" i="75"/>
  <c r="AL34" i="75"/>
  <c r="O35" i="75"/>
  <c r="P35" i="75"/>
  <c r="Q35" i="75"/>
  <c r="R35" i="75"/>
  <c r="S35" i="75"/>
  <c r="X35" i="75"/>
  <c r="Y35" i="75"/>
  <c r="AA35" i="75"/>
  <c r="AB35" i="75"/>
  <c r="AG35" i="75"/>
  <c r="AH35" i="75"/>
  <c r="AI35" i="75"/>
  <c r="AK35" i="75"/>
  <c r="AL35" i="75"/>
  <c r="O36" i="75"/>
  <c r="P36" i="75"/>
  <c r="Q36" i="75"/>
  <c r="R36" i="75"/>
  <c r="S36" i="75"/>
  <c r="T36" i="75"/>
  <c r="X36" i="75"/>
  <c r="Y36" i="75"/>
  <c r="AC36" i="75" s="1"/>
  <c r="Z36" i="75"/>
  <c r="AA36" i="75"/>
  <c r="AB36" i="75"/>
  <c r="AG36" i="75"/>
  <c r="AH36" i="75"/>
  <c r="AI36" i="75"/>
  <c r="AJ36" i="75"/>
  <c r="AK36" i="75"/>
  <c r="AL36" i="75"/>
  <c r="AM36" i="75"/>
  <c r="O37" i="75"/>
  <c r="P37" i="75"/>
  <c r="Q37" i="75"/>
  <c r="R37" i="75"/>
  <c r="S37" i="75"/>
  <c r="T37" i="75"/>
  <c r="X37" i="75"/>
  <c r="AC37" i="75" s="1"/>
  <c r="Z37" i="75"/>
  <c r="AA37" i="75"/>
  <c r="AB37" i="75"/>
  <c r="AG37" i="75"/>
  <c r="AH37" i="75"/>
  <c r="AM37" i="75" s="1"/>
  <c r="AI37" i="75"/>
  <c r="AJ37" i="75"/>
  <c r="AK37" i="75"/>
  <c r="AL37" i="75"/>
  <c r="O38" i="75"/>
  <c r="Q38" i="75"/>
  <c r="S38" i="75"/>
  <c r="X38" i="75"/>
  <c r="Y38" i="75"/>
  <c r="AC38" i="75" s="1"/>
  <c r="Z38" i="75"/>
  <c r="AA38" i="75"/>
  <c r="AB38" i="75"/>
  <c r="AH38" i="75"/>
  <c r="AI38" i="75"/>
  <c r="AJ38" i="75"/>
  <c r="AK38" i="75"/>
  <c r="AL38" i="75"/>
  <c r="AM38" i="75"/>
  <c r="O39" i="75"/>
  <c r="P39" i="75"/>
  <c r="Q39" i="75"/>
  <c r="R39" i="75"/>
  <c r="S39" i="75"/>
  <c r="X39" i="75"/>
  <c r="Y39" i="75"/>
  <c r="Z39" i="75"/>
  <c r="AA39" i="75"/>
  <c r="AB39" i="75"/>
  <c r="AG39" i="75"/>
  <c r="AM39" i="75" s="1"/>
  <c r="AH39" i="75"/>
  <c r="AI39" i="75"/>
  <c r="AJ39" i="75"/>
  <c r="AK39" i="75"/>
  <c r="AL39" i="75"/>
  <c r="O40" i="75"/>
  <c r="P40" i="75"/>
  <c r="Q40" i="75"/>
  <c r="S40" i="75"/>
  <c r="X40" i="75"/>
  <c r="Y40" i="75"/>
  <c r="Z40" i="75"/>
  <c r="AA40" i="75"/>
  <c r="AB40" i="75"/>
  <c r="AC40" i="75"/>
  <c r="AG40" i="75"/>
  <c r="AH40" i="75"/>
  <c r="AI40" i="75"/>
  <c r="AJ40" i="75"/>
  <c r="AL40" i="75"/>
  <c r="O41" i="75"/>
  <c r="P41" i="75"/>
  <c r="Q41" i="75"/>
  <c r="R41" i="75"/>
  <c r="S41" i="75"/>
  <c r="X41" i="75"/>
  <c r="Y41" i="75"/>
  <c r="Z41" i="75"/>
  <c r="AA41" i="75"/>
  <c r="AB41" i="75"/>
  <c r="AC41" i="75" s="1"/>
  <c r="AG41" i="75"/>
  <c r="AH41" i="75"/>
  <c r="AI41" i="75"/>
  <c r="AJ41" i="75"/>
  <c r="AK41" i="75"/>
  <c r="AL41" i="75"/>
  <c r="O42" i="75"/>
  <c r="P42" i="75"/>
  <c r="Q42" i="75"/>
  <c r="R42" i="75"/>
  <c r="T42" i="75" s="1"/>
  <c r="S42" i="75"/>
  <c r="X42" i="75"/>
  <c r="Y42" i="75"/>
  <c r="AC42" i="75" s="1"/>
  <c r="Z42" i="75"/>
  <c r="AA42" i="75"/>
  <c r="AB42" i="75"/>
  <c r="AG42" i="75"/>
  <c r="AH42" i="75"/>
  <c r="AM42" i="75" s="1"/>
  <c r="AI42" i="75"/>
  <c r="AJ42" i="75"/>
  <c r="AK42" i="75"/>
  <c r="AL42" i="75"/>
  <c r="O49" i="75"/>
  <c r="P49" i="75"/>
  <c r="Q49" i="75"/>
  <c r="R49" i="75"/>
  <c r="S49" i="75"/>
  <c r="X49" i="75"/>
  <c r="Y49" i="75"/>
  <c r="Z49" i="75"/>
  <c r="AA49" i="75"/>
  <c r="AB49" i="75"/>
  <c r="AC49" i="75"/>
  <c r="AG49" i="75"/>
  <c r="AH49" i="75"/>
  <c r="AH75" i="75" s="1"/>
  <c r="AI49" i="75"/>
  <c r="AJ49" i="75"/>
  <c r="AK49" i="75"/>
  <c r="AL49" i="75"/>
  <c r="O50" i="75"/>
  <c r="P50" i="75"/>
  <c r="Q50" i="75"/>
  <c r="R50" i="75"/>
  <c r="S50" i="75"/>
  <c r="T50" i="75" s="1"/>
  <c r="V50" i="75"/>
  <c r="V51" i="75" s="1"/>
  <c r="V52" i="75" s="1"/>
  <c r="V53" i="75" s="1"/>
  <c r="V54" i="75" s="1"/>
  <c r="V55" i="75" s="1"/>
  <c r="V56" i="75" s="1"/>
  <c r="V57" i="75" s="1"/>
  <c r="V58" i="75" s="1"/>
  <c r="V59" i="75" s="1"/>
  <c r="V60" i="75" s="1"/>
  <c r="V61" i="75" s="1"/>
  <c r="V62" i="75" s="1"/>
  <c r="V63" i="75" s="1"/>
  <c r="V64" i="75" s="1"/>
  <c r="V65" i="75" s="1"/>
  <c r="V66" i="75" s="1"/>
  <c r="V67" i="75" s="1"/>
  <c r="V68" i="75" s="1"/>
  <c r="V69" i="75" s="1"/>
  <c r="V70" i="75" s="1"/>
  <c r="V71" i="75" s="1"/>
  <c r="V72" i="75" s="1"/>
  <c r="V73" i="75" s="1"/>
  <c r="X50" i="75"/>
  <c r="AC50" i="75" s="1"/>
  <c r="Y50" i="75"/>
  <c r="Z50" i="75"/>
  <c r="AA50" i="75"/>
  <c r="AB50" i="75"/>
  <c r="AE50" i="75"/>
  <c r="AE51" i="75" s="1"/>
  <c r="AE52" i="75" s="1"/>
  <c r="AG50" i="75"/>
  <c r="AH50" i="75"/>
  <c r="AI50" i="75"/>
  <c r="AJ50" i="75"/>
  <c r="AK50" i="75"/>
  <c r="AL50" i="75"/>
  <c r="O51" i="75"/>
  <c r="T51" i="75" s="1"/>
  <c r="P51" i="75"/>
  <c r="Q51" i="75"/>
  <c r="R51" i="75"/>
  <c r="S51" i="75"/>
  <c r="X51" i="75"/>
  <c r="Y51" i="75"/>
  <c r="Y75" i="75" s="1"/>
  <c r="Z51" i="75"/>
  <c r="Z75" i="75" s="1"/>
  <c r="AA51" i="75"/>
  <c r="AB51" i="75"/>
  <c r="AG51" i="75"/>
  <c r="AH51" i="75"/>
  <c r="AI51" i="75"/>
  <c r="AJ51" i="75"/>
  <c r="AK51" i="75"/>
  <c r="AL51" i="75"/>
  <c r="AM51" i="75"/>
  <c r="O52" i="75"/>
  <c r="T52" i="75" s="1"/>
  <c r="P52" i="75"/>
  <c r="Q52" i="75"/>
  <c r="R52" i="75"/>
  <c r="S52" i="75"/>
  <c r="X52" i="75"/>
  <c r="Y52" i="75"/>
  <c r="AC52" i="75" s="1"/>
  <c r="Z52" i="75"/>
  <c r="AA52" i="75"/>
  <c r="AB52" i="75"/>
  <c r="AG52" i="75"/>
  <c r="AH52" i="75"/>
  <c r="AI52" i="75"/>
  <c r="AJ52" i="75"/>
  <c r="AK52" i="75"/>
  <c r="AL52" i="75"/>
  <c r="AM52" i="75"/>
  <c r="O53" i="75"/>
  <c r="T53" i="75" s="1"/>
  <c r="P53" i="75"/>
  <c r="Q53" i="75"/>
  <c r="R53" i="75"/>
  <c r="S53" i="75"/>
  <c r="X53" i="75"/>
  <c r="Y53" i="75"/>
  <c r="Z53" i="75"/>
  <c r="AA53" i="75"/>
  <c r="AB53" i="75"/>
  <c r="AC53" i="75"/>
  <c r="AE53" i="75"/>
  <c r="AE54" i="75" s="1"/>
  <c r="AE55" i="75" s="1"/>
  <c r="AE56" i="75" s="1"/>
  <c r="AE57" i="75" s="1"/>
  <c r="AE58" i="75" s="1"/>
  <c r="AE59" i="75" s="1"/>
  <c r="AE60" i="75" s="1"/>
  <c r="AE61" i="75" s="1"/>
  <c r="AE62" i="75" s="1"/>
  <c r="AE63" i="75" s="1"/>
  <c r="AE64" i="75" s="1"/>
  <c r="AE65" i="75" s="1"/>
  <c r="AE66" i="75" s="1"/>
  <c r="AE67" i="75" s="1"/>
  <c r="AE68" i="75" s="1"/>
  <c r="AE69" i="75" s="1"/>
  <c r="AE70" i="75" s="1"/>
  <c r="AE71" i="75" s="1"/>
  <c r="AE72" i="75" s="1"/>
  <c r="AE73" i="75" s="1"/>
  <c r="AG53" i="75"/>
  <c r="AM53" i="75" s="1"/>
  <c r="AH53" i="75"/>
  <c r="AI53" i="75"/>
  <c r="AJ53" i="75"/>
  <c r="AK53" i="75"/>
  <c r="AL53" i="75"/>
  <c r="O54" i="75"/>
  <c r="P54" i="75"/>
  <c r="Q54" i="75"/>
  <c r="R54" i="75"/>
  <c r="S54" i="75"/>
  <c r="S75" i="75" s="1"/>
  <c r="X54" i="75"/>
  <c r="AC54" i="75" s="1"/>
  <c r="Y54" i="75"/>
  <c r="Z54" i="75"/>
  <c r="AA54" i="75"/>
  <c r="AB54" i="75"/>
  <c r="AG54" i="75"/>
  <c r="AH54" i="75"/>
  <c r="AI54" i="75"/>
  <c r="AJ54" i="75"/>
  <c r="AK54" i="75"/>
  <c r="AK75" i="75" s="1"/>
  <c r="AL54" i="75"/>
  <c r="O55" i="75"/>
  <c r="P55" i="75"/>
  <c r="Q55" i="75"/>
  <c r="R55" i="75"/>
  <c r="S55" i="75"/>
  <c r="T55" i="75"/>
  <c r="X55" i="75"/>
  <c r="AC55" i="75" s="1"/>
  <c r="Y55" i="75"/>
  <c r="Z55" i="75"/>
  <c r="AA55" i="75"/>
  <c r="AB55" i="75"/>
  <c r="AG55" i="75"/>
  <c r="AH55" i="75"/>
  <c r="AI55" i="75"/>
  <c r="AJ55" i="75"/>
  <c r="AK55" i="75"/>
  <c r="AL55" i="75"/>
  <c r="AL75" i="75" s="1"/>
  <c r="O56" i="75"/>
  <c r="P56" i="75"/>
  <c r="Q56" i="75"/>
  <c r="R56" i="75"/>
  <c r="S56" i="75"/>
  <c r="X56" i="75"/>
  <c r="Y56" i="75"/>
  <c r="Z56" i="75"/>
  <c r="AA56" i="75"/>
  <c r="AB56" i="75"/>
  <c r="AC56" i="75"/>
  <c r="AG56" i="75"/>
  <c r="AH56" i="75"/>
  <c r="AM56" i="75" s="1"/>
  <c r="AI56" i="75"/>
  <c r="AJ56" i="75"/>
  <c r="AK56" i="75"/>
  <c r="AL56" i="75"/>
  <c r="O57" i="75"/>
  <c r="P57" i="75"/>
  <c r="Q57" i="75"/>
  <c r="R57" i="75"/>
  <c r="S57" i="75"/>
  <c r="X57" i="75"/>
  <c r="Y57" i="75"/>
  <c r="Z57" i="75"/>
  <c r="AA57" i="75"/>
  <c r="AB57" i="75"/>
  <c r="AC57" i="75"/>
  <c r="AG57" i="75"/>
  <c r="AH57" i="75"/>
  <c r="AI57" i="75"/>
  <c r="AJ57" i="75"/>
  <c r="AK57" i="75"/>
  <c r="AL57" i="75"/>
  <c r="O58" i="75"/>
  <c r="P58" i="75"/>
  <c r="Q58" i="75"/>
  <c r="T58" i="75" s="1"/>
  <c r="R58" i="75"/>
  <c r="S58" i="75"/>
  <c r="X58" i="75"/>
  <c r="AC58" i="75" s="1"/>
  <c r="Y58" i="75"/>
  <c r="Z58" i="75"/>
  <c r="AA58" i="75"/>
  <c r="AB58" i="75"/>
  <c r="AG58" i="75"/>
  <c r="AM58" i="75" s="1"/>
  <c r="AH58" i="75"/>
  <c r="AI58" i="75"/>
  <c r="AJ58" i="75"/>
  <c r="AK58" i="75"/>
  <c r="AL58" i="75"/>
  <c r="O59" i="75"/>
  <c r="P59" i="75"/>
  <c r="Q59" i="75"/>
  <c r="R59" i="75"/>
  <c r="S59" i="75"/>
  <c r="T59" i="75"/>
  <c r="X59" i="75"/>
  <c r="AC59" i="75" s="1"/>
  <c r="Y59" i="75"/>
  <c r="Z59" i="75"/>
  <c r="AA59" i="75"/>
  <c r="AB59" i="75"/>
  <c r="AG59" i="75"/>
  <c r="AH59" i="75"/>
  <c r="AI59" i="75"/>
  <c r="AJ59" i="75"/>
  <c r="AK59" i="75"/>
  <c r="AL59" i="75"/>
  <c r="AM59" i="75" s="1"/>
  <c r="O60" i="75"/>
  <c r="T60" i="75" s="1"/>
  <c r="P60" i="75"/>
  <c r="Q60" i="75"/>
  <c r="R60" i="75"/>
  <c r="S60" i="75"/>
  <c r="X60" i="75"/>
  <c r="Y60" i="75"/>
  <c r="Z60" i="75"/>
  <c r="AA60" i="75"/>
  <c r="AB60" i="75"/>
  <c r="AC60" i="75"/>
  <c r="AG60" i="75"/>
  <c r="AH60" i="75"/>
  <c r="AI60" i="75"/>
  <c r="AJ60" i="75"/>
  <c r="AK60" i="75"/>
  <c r="AL60" i="75"/>
  <c r="AM60" i="75"/>
  <c r="O61" i="75"/>
  <c r="P61" i="75"/>
  <c r="Q61" i="75"/>
  <c r="R61" i="75"/>
  <c r="R75" i="75" s="1"/>
  <c r="S61" i="75"/>
  <c r="X61" i="75"/>
  <c r="Y61" i="75"/>
  <c r="Z61" i="75"/>
  <c r="AA61" i="75"/>
  <c r="AB61" i="75"/>
  <c r="AC61" i="75"/>
  <c r="AG61" i="75"/>
  <c r="AH61" i="75"/>
  <c r="AI61" i="75"/>
  <c r="AI75" i="75" s="1"/>
  <c r="AJ61" i="75"/>
  <c r="AK61" i="75"/>
  <c r="AL61" i="75"/>
  <c r="O62" i="75"/>
  <c r="P62" i="75"/>
  <c r="Q62" i="75"/>
  <c r="R62" i="75"/>
  <c r="T62" i="75" s="1"/>
  <c r="S62" i="75"/>
  <c r="X62" i="75"/>
  <c r="Y62" i="75"/>
  <c r="Z62" i="75"/>
  <c r="AA62" i="75"/>
  <c r="AB62" i="75"/>
  <c r="AG62" i="75"/>
  <c r="AH62" i="75"/>
  <c r="AI62" i="75"/>
  <c r="AJ62" i="75"/>
  <c r="AK62" i="75"/>
  <c r="AL62" i="75"/>
  <c r="O63" i="75"/>
  <c r="T63" i="75" s="1"/>
  <c r="P63" i="75"/>
  <c r="Q63" i="75"/>
  <c r="R63" i="75"/>
  <c r="S63" i="75"/>
  <c r="X63" i="75"/>
  <c r="Y63" i="75"/>
  <c r="Z63" i="75"/>
  <c r="AA63" i="75"/>
  <c r="AC63" i="75" s="1"/>
  <c r="AB63" i="75"/>
  <c r="AG63" i="75"/>
  <c r="AH63" i="75"/>
  <c r="AI63" i="75"/>
  <c r="AJ63" i="75"/>
  <c r="AM63" i="75" s="1"/>
  <c r="AK63" i="75"/>
  <c r="AL63" i="75"/>
  <c r="O64" i="75"/>
  <c r="P64" i="75"/>
  <c r="Q64" i="75"/>
  <c r="R64" i="75"/>
  <c r="S64" i="75"/>
  <c r="X64" i="75"/>
  <c r="Y64" i="75"/>
  <c r="AC64" i="75" s="1"/>
  <c r="Z64" i="75"/>
  <c r="AA64" i="75"/>
  <c r="AB64" i="75"/>
  <c r="AG64" i="75"/>
  <c r="AH64" i="75"/>
  <c r="AI64" i="75"/>
  <c r="AJ64" i="75"/>
  <c r="AK64" i="75"/>
  <c r="AL64" i="75"/>
  <c r="AM64" i="75"/>
  <c r="O65" i="75"/>
  <c r="T65" i="75" s="1"/>
  <c r="P65" i="75"/>
  <c r="Q65" i="75"/>
  <c r="R65" i="75"/>
  <c r="S65" i="75"/>
  <c r="X65" i="75"/>
  <c r="Y65" i="75"/>
  <c r="Z65" i="75"/>
  <c r="AA65" i="75"/>
  <c r="AB65" i="75"/>
  <c r="AC65" i="75"/>
  <c r="AG65" i="75"/>
  <c r="AH65" i="75"/>
  <c r="AI65" i="75"/>
  <c r="AJ65" i="75"/>
  <c r="AK65" i="75"/>
  <c r="AL65" i="75"/>
  <c r="O66" i="75"/>
  <c r="P66" i="75"/>
  <c r="Q66" i="75"/>
  <c r="T66" i="75" s="1"/>
  <c r="R66" i="75"/>
  <c r="S66" i="75"/>
  <c r="X66" i="75"/>
  <c r="AC66" i="75" s="1"/>
  <c r="Y66" i="75"/>
  <c r="Z66" i="75"/>
  <c r="AA66" i="75"/>
  <c r="AB66" i="75"/>
  <c r="AG66" i="75"/>
  <c r="AM66" i="75" s="1"/>
  <c r="AH66" i="75"/>
  <c r="AI66" i="75"/>
  <c r="AJ66" i="75"/>
  <c r="AK66" i="75"/>
  <c r="AL66" i="75"/>
  <c r="O67" i="75"/>
  <c r="P67" i="75"/>
  <c r="Q67" i="75"/>
  <c r="R67" i="75"/>
  <c r="S67" i="75"/>
  <c r="T67" i="75" s="1"/>
  <c r="X67" i="75"/>
  <c r="AC67" i="75" s="1"/>
  <c r="Y67" i="75"/>
  <c r="Z67" i="75"/>
  <c r="AA67" i="75"/>
  <c r="AB67" i="75"/>
  <c r="AG67" i="75"/>
  <c r="AH67" i="75"/>
  <c r="AI67" i="75"/>
  <c r="AJ67" i="75"/>
  <c r="AM67" i="75" s="1"/>
  <c r="AK67" i="75"/>
  <c r="AL67" i="75"/>
  <c r="O68" i="75"/>
  <c r="T68" i="75" s="1"/>
  <c r="P68" i="75"/>
  <c r="Q68" i="75"/>
  <c r="R68" i="75"/>
  <c r="S68" i="75"/>
  <c r="X68" i="75"/>
  <c r="Y68" i="75"/>
  <c r="Z68" i="75"/>
  <c r="AA68" i="75"/>
  <c r="AC68" i="75" s="1"/>
  <c r="AB68" i="75"/>
  <c r="AG68" i="75"/>
  <c r="AM68" i="75" s="1"/>
  <c r="AH68" i="75"/>
  <c r="AI68" i="75"/>
  <c r="AJ68" i="75"/>
  <c r="AK68" i="75"/>
  <c r="AL68" i="75"/>
  <c r="O69" i="75"/>
  <c r="P69" i="75"/>
  <c r="P75" i="75" s="1"/>
  <c r="Q69" i="75"/>
  <c r="R69" i="75"/>
  <c r="S69" i="75"/>
  <c r="T69" i="75"/>
  <c r="X69" i="75"/>
  <c r="Y69" i="75"/>
  <c r="Z69" i="75"/>
  <c r="AA69" i="75"/>
  <c r="AB69" i="75"/>
  <c r="AC69" i="75"/>
  <c r="AG69" i="75"/>
  <c r="AH69" i="75"/>
  <c r="AI69" i="75"/>
  <c r="AJ69" i="75"/>
  <c r="AK69" i="75"/>
  <c r="AL69" i="75"/>
  <c r="O70" i="75"/>
  <c r="P70" i="75"/>
  <c r="Q70" i="75"/>
  <c r="R70" i="75"/>
  <c r="S70" i="75"/>
  <c r="T70" i="75"/>
  <c r="X70" i="75"/>
  <c r="Y70" i="75"/>
  <c r="Z70" i="75"/>
  <c r="AA70" i="75"/>
  <c r="AB70" i="75"/>
  <c r="AG70" i="75"/>
  <c r="AH70" i="75"/>
  <c r="AI70" i="75"/>
  <c r="AJ70" i="75"/>
  <c r="AK70" i="75"/>
  <c r="AM70" i="75" s="1"/>
  <c r="AL70" i="75"/>
  <c r="O71" i="75"/>
  <c r="T71" i="75" s="1"/>
  <c r="P71" i="75"/>
  <c r="Q71" i="75"/>
  <c r="R71" i="75"/>
  <c r="S71" i="75"/>
  <c r="X71" i="75"/>
  <c r="Y71" i="75"/>
  <c r="AC71" i="75" s="1"/>
  <c r="Z71" i="75"/>
  <c r="AA71" i="75"/>
  <c r="AB71" i="75"/>
  <c r="AG71" i="75"/>
  <c r="AH71" i="75"/>
  <c r="AI71" i="75"/>
  <c r="AJ71" i="75"/>
  <c r="AK71" i="75"/>
  <c r="AL71" i="75"/>
  <c r="AM71" i="75"/>
  <c r="O72" i="75"/>
  <c r="P72" i="75"/>
  <c r="Q72" i="75"/>
  <c r="R72" i="75"/>
  <c r="S72" i="75"/>
  <c r="X72" i="75"/>
  <c r="AC72" i="75" s="1"/>
  <c r="Y72" i="75"/>
  <c r="Z72" i="75"/>
  <c r="AA72" i="75"/>
  <c r="AB72" i="75"/>
  <c r="AG72" i="75"/>
  <c r="AM72" i="75" s="1"/>
  <c r="AH72" i="75"/>
  <c r="AI72" i="75"/>
  <c r="AJ72" i="75"/>
  <c r="AK72" i="75"/>
  <c r="AL72" i="75"/>
  <c r="O73" i="75"/>
  <c r="P73" i="75"/>
  <c r="Q73" i="75"/>
  <c r="R73" i="75"/>
  <c r="S73" i="75"/>
  <c r="T73" i="75"/>
  <c r="X73" i="75"/>
  <c r="Y73" i="75"/>
  <c r="Z73" i="75"/>
  <c r="AA73" i="75"/>
  <c r="AC73" i="75" s="1"/>
  <c r="AB73" i="75"/>
  <c r="AG73" i="75"/>
  <c r="AH73" i="75"/>
  <c r="AI73" i="75"/>
  <c r="AJ73" i="75"/>
  <c r="AM73" i="75" s="1"/>
  <c r="AK73" i="75"/>
  <c r="AL73" i="75"/>
  <c r="Q75" i="75"/>
  <c r="AB75" i="75"/>
  <c r="AJ75" i="75"/>
  <c r="AB14" i="86"/>
  <c r="AC7" i="86" s="1"/>
  <c r="AC4" i="86"/>
  <c r="AC5" i="86"/>
  <c r="AC6" i="86"/>
  <c r="AC8" i="86"/>
  <c r="AC9" i="86"/>
  <c r="AC10" i="86"/>
  <c r="AC11" i="86"/>
  <c r="Z22" i="86" s="1"/>
  <c r="AC12" i="86"/>
  <c r="AC13" i="86"/>
  <c r="Y18" i="86"/>
  <c r="W18" i="86" s="1"/>
  <c r="Y19" i="86"/>
  <c r="W19" i="86" s="1"/>
  <c r="X19" i="86"/>
  <c r="Y20" i="86"/>
  <c r="W20" i="86" s="1"/>
  <c r="X20" i="86"/>
  <c r="Y21" i="86"/>
  <c r="X21" i="86" s="1"/>
  <c r="W21" i="86"/>
  <c r="Y22" i="86"/>
  <c r="W22" i="86" s="1"/>
  <c r="X22" i="86"/>
  <c r="Y23" i="86"/>
  <c r="W23" i="86"/>
  <c r="X23" i="86"/>
  <c r="Z23" i="86"/>
  <c r="A35" i="79"/>
  <c r="B35" i="79"/>
  <c r="D35" i="79"/>
  <c r="D36" i="79"/>
  <c r="D37" i="79"/>
  <c r="D38" i="79"/>
  <c r="D39" i="79"/>
  <c r="E36" i="79" s="1"/>
  <c r="F36" i="79" s="1"/>
  <c r="D49" i="79" s="1"/>
  <c r="D40" i="79"/>
  <c r="E40" i="79" s="1"/>
  <c r="F40" i="79" s="1"/>
  <c r="D53" i="79" s="1"/>
  <c r="D41" i="79"/>
  <c r="D42" i="79"/>
  <c r="E42" i="79" s="1"/>
  <c r="F42" i="79" s="1"/>
  <c r="D55" i="79" s="1"/>
  <c r="D43" i="79"/>
  <c r="E35" i="79"/>
  <c r="F35" i="79" s="1"/>
  <c r="D48" i="79" s="1"/>
  <c r="H35" i="79"/>
  <c r="I35" i="79"/>
  <c r="K35" i="79"/>
  <c r="L35" i="79" s="1"/>
  <c r="K36" i="79"/>
  <c r="M35" i="79"/>
  <c r="A36" i="79"/>
  <c r="B36" i="79"/>
  <c r="H36" i="79"/>
  <c r="I36" i="79"/>
  <c r="L36" i="79"/>
  <c r="M36" i="79" s="1"/>
  <c r="D57" i="79" s="1"/>
  <c r="A37" i="79"/>
  <c r="B37" i="79"/>
  <c r="A38" i="79"/>
  <c r="B38" i="79"/>
  <c r="E38" i="79"/>
  <c r="F38" i="79" s="1"/>
  <c r="D51" i="79" s="1"/>
  <c r="A39" i="79"/>
  <c r="B39" i="79"/>
  <c r="E39" i="79"/>
  <c r="F39" i="79" s="1"/>
  <c r="D52" i="79" s="1"/>
  <c r="A40" i="79"/>
  <c r="B40" i="79"/>
  <c r="A41" i="79"/>
  <c r="B41" i="79"/>
  <c r="A42" i="79"/>
  <c r="B42" i="79"/>
  <c r="A43" i="79"/>
  <c r="B43" i="79"/>
  <c r="A48" i="79"/>
  <c r="B48" i="79"/>
  <c r="A49" i="79"/>
  <c r="B49" i="79"/>
  <c r="A50" i="79"/>
  <c r="B50" i="79"/>
  <c r="A51" i="79"/>
  <c r="B51" i="79"/>
  <c r="A52" i="79"/>
  <c r="B52" i="79"/>
  <c r="A53" i="79"/>
  <c r="B53" i="79"/>
  <c r="A54" i="79"/>
  <c r="B54" i="79"/>
  <c r="A55" i="79"/>
  <c r="B55" i="79"/>
  <c r="A56" i="79"/>
  <c r="B56" i="79"/>
  <c r="A57" i="79"/>
  <c r="B57" i="79"/>
  <c r="G2" i="103"/>
  <c r="G3" i="103"/>
  <c r="G4" i="103"/>
  <c r="G5" i="103"/>
  <c r="G6" i="103"/>
  <c r="G7" i="103"/>
  <c r="G8" i="103"/>
  <c r="G9" i="103"/>
  <c r="G10" i="103"/>
  <c r="G11" i="103"/>
  <c r="G12" i="103"/>
  <c r="G13" i="103"/>
  <c r="G14" i="103"/>
  <c r="G15" i="103"/>
  <c r="G16" i="103"/>
  <c r="G17" i="103"/>
  <c r="G18" i="103"/>
  <c r="G19" i="103"/>
  <c r="I2" i="83"/>
  <c r="J2" i="83"/>
  <c r="N2" i="83" s="1"/>
  <c r="M2" i="83"/>
  <c r="J3" i="83"/>
  <c r="P10" i="83" s="1"/>
  <c r="J4" i="83"/>
  <c r="P14" i="83" s="1"/>
  <c r="J5" i="83"/>
  <c r="P2" i="83" s="1"/>
  <c r="J6" i="83"/>
  <c r="J7" i="83"/>
  <c r="J8" i="83"/>
  <c r="J9" i="83"/>
  <c r="J10" i="83"/>
  <c r="J11" i="83"/>
  <c r="J12" i="83"/>
  <c r="J13" i="83"/>
  <c r="J14" i="83"/>
  <c r="J15" i="83"/>
  <c r="J16" i="83"/>
  <c r="J17" i="83"/>
  <c r="J18" i="83"/>
  <c r="J19" i="83"/>
  <c r="J20" i="83"/>
  <c r="J21" i="83"/>
  <c r="J22" i="83"/>
  <c r="J23" i="83"/>
  <c r="J24" i="83"/>
  <c r="J25" i="83"/>
  <c r="J26" i="83"/>
  <c r="J27" i="83"/>
  <c r="J28" i="83"/>
  <c r="J29" i="83"/>
  <c r="J30" i="83"/>
  <c r="J31" i="83"/>
  <c r="J32" i="83"/>
  <c r="J33" i="83"/>
  <c r="J34" i="83"/>
  <c r="J35" i="83"/>
  <c r="J36" i="83"/>
  <c r="J37" i="83"/>
  <c r="J38" i="83"/>
  <c r="J39" i="83"/>
  <c r="J40" i="83"/>
  <c r="J41" i="83"/>
  <c r="J42" i="83"/>
  <c r="J43" i="83"/>
  <c r="J44" i="83"/>
  <c r="J45" i="83"/>
  <c r="J46" i="83"/>
  <c r="J47" i="83"/>
  <c r="J48" i="83"/>
  <c r="J49" i="83"/>
  <c r="J50" i="83"/>
  <c r="J51" i="83"/>
  <c r="P3" i="83"/>
  <c r="P8" i="83"/>
  <c r="P16" i="83"/>
  <c r="P20" i="83"/>
  <c r="P28" i="83"/>
  <c r="P32" i="83"/>
  <c r="P40" i="83"/>
  <c r="P44" i="83"/>
  <c r="O3" i="83"/>
  <c r="M4" i="83"/>
  <c r="O4" i="83"/>
  <c r="M5" i="83"/>
  <c r="AC6" i="83"/>
  <c r="D58" i="83"/>
  <c r="E2" i="66"/>
  <c r="F2" i="66"/>
  <c r="G2" i="66" s="1"/>
  <c r="F27" i="66"/>
  <c r="E3" i="66"/>
  <c r="F3" i="66"/>
  <c r="G3" i="66"/>
  <c r="E4" i="66"/>
  <c r="F4" i="66"/>
  <c r="G4" i="66" s="1"/>
  <c r="E5" i="66"/>
  <c r="F5" i="66"/>
  <c r="G5" i="66" s="1"/>
  <c r="E6" i="66"/>
  <c r="F6" i="66"/>
  <c r="G6" i="66" s="1"/>
  <c r="E7" i="66"/>
  <c r="F7" i="66"/>
  <c r="G7" i="66"/>
  <c r="E8" i="66"/>
  <c r="F8" i="66"/>
  <c r="G8" i="66" s="1"/>
  <c r="E9" i="66"/>
  <c r="F9" i="66"/>
  <c r="G9" i="66" s="1"/>
  <c r="E10" i="66"/>
  <c r="F10" i="66"/>
  <c r="G10" i="66" s="1"/>
  <c r="E11" i="66"/>
  <c r="F11" i="66"/>
  <c r="G11" i="66"/>
  <c r="E12" i="66"/>
  <c r="F12" i="66"/>
  <c r="G12" i="66" s="1"/>
  <c r="E13" i="66"/>
  <c r="F13" i="66"/>
  <c r="G13" i="66" s="1"/>
  <c r="E14" i="66"/>
  <c r="F14" i="66"/>
  <c r="G14" i="66" s="1"/>
  <c r="E15" i="66"/>
  <c r="F15" i="66"/>
  <c r="G15" i="66"/>
  <c r="E16" i="66"/>
  <c r="F16" i="66"/>
  <c r="G16" i="66" s="1"/>
  <c r="E17" i="66"/>
  <c r="F17" i="66"/>
  <c r="G17" i="66" s="1"/>
  <c r="E18" i="66"/>
  <c r="F18" i="66"/>
  <c r="G18" i="66" s="1"/>
  <c r="E19" i="66"/>
  <c r="F19" i="66"/>
  <c r="G19" i="66"/>
  <c r="E20" i="66"/>
  <c r="F20" i="66"/>
  <c r="G20" i="66" s="1"/>
  <c r="E21" i="66"/>
  <c r="F21" i="66"/>
  <c r="G21" i="66" s="1"/>
  <c r="E22" i="66"/>
  <c r="F22" i="66"/>
  <c r="G22" i="66" s="1"/>
  <c r="E23" i="66"/>
  <c r="F23" i="66"/>
  <c r="G23" i="66"/>
  <c r="E24" i="66"/>
  <c r="F24" i="66"/>
  <c r="G24" i="66" s="1"/>
  <c r="E25" i="66"/>
  <c r="F25" i="66"/>
  <c r="G25" i="66" s="1"/>
  <c r="E26" i="66"/>
  <c r="F26" i="66"/>
  <c r="G26" i="66" s="1"/>
  <c r="G27" i="66"/>
  <c r="E28" i="66"/>
  <c r="F28" i="66"/>
  <c r="A29" i="66"/>
  <c r="A30" i="66"/>
  <c r="F30" i="66" s="1"/>
  <c r="E29" i="66"/>
  <c r="F29" i="66"/>
  <c r="E30" i="66"/>
  <c r="E31" i="66"/>
  <c r="E32" i="66"/>
  <c r="E33" i="66"/>
  <c r="E34" i="66"/>
  <c r="E35" i="66"/>
  <c r="E36" i="66"/>
  <c r="E37" i="66"/>
  <c r="E38" i="66"/>
  <c r="E39" i="66"/>
  <c r="E40" i="66"/>
  <c r="E41" i="66"/>
  <c r="E42" i="66"/>
  <c r="E43" i="66"/>
  <c r="E44" i="66"/>
  <c r="E45" i="66"/>
  <c r="E46" i="66"/>
  <c r="E47" i="66"/>
  <c r="E48" i="66"/>
  <c r="E49" i="66"/>
  <c r="E50" i="66"/>
  <c r="E51" i="66"/>
  <c r="E52" i="66"/>
  <c r="E54" i="66"/>
  <c r="F54" i="66"/>
  <c r="G54" i="66"/>
  <c r="E55" i="66"/>
  <c r="F55" i="66"/>
  <c r="G55" i="66"/>
  <c r="E56" i="66"/>
  <c r="F56" i="66"/>
  <c r="G56" i="66" s="1"/>
  <c r="E57" i="66"/>
  <c r="F57" i="66"/>
  <c r="G57" i="66"/>
  <c r="E58" i="66"/>
  <c r="F58" i="66"/>
  <c r="G58" i="66"/>
  <c r="E59" i="66"/>
  <c r="F59" i="66"/>
  <c r="G59" i="66"/>
  <c r="E60" i="66"/>
  <c r="F60" i="66"/>
  <c r="G60" i="66" s="1"/>
  <c r="E61" i="66"/>
  <c r="F61" i="66"/>
  <c r="G61" i="66"/>
  <c r="E62" i="66"/>
  <c r="F62" i="66"/>
  <c r="G62" i="66"/>
  <c r="E63" i="66"/>
  <c r="F63" i="66"/>
  <c r="G63" i="66"/>
  <c r="E64" i="66"/>
  <c r="F64" i="66"/>
  <c r="G64" i="66" s="1"/>
  <c r="E65" i="66"/>
  <c r="F65" i="66"/>
  <c r="G65" i="66"/>
  <c r="E66" i="66"/>
  <c r="F66" i="66"/>
  <c r="G66" i="66"/>
  <c r="E67" i="66"/>
  <c r="F67" i="66"/>
  <c r="G67" i="66"/>
  <c r="E68" i="66"/>
  <c r="F68" i="66"/>
  <c r="G68" i="66" s="1"/>
  <c r="E69" i="66"/>
  <c r="F69" i="66"/>
  <c r="G69" i="66"/>
  <c r="E70" i="66"/>
  <c r="F70" i="66"/>
  <c r="G70" i="66"/>
  <c r="E71" i="66"/>
  <c r="F71" i="66"/>
  <c r="G71" i="66"/>
  <c r="E72" i="66"/>
  <c r="F72" i="66"/>
  <c r="G72" i="66" s="1"/>
  <c r="E73" i="66"/>
  <c r="F73" i="66"/>
  <c r="G73" i="66"/>
  <c r="E74" i="66"/>
  <c r="F74" i="66"/>
  <c r="G74" i="66"/>
  <c r="E75" i="66"/>
  <c r="F75" i="66"/>
  <c r="G75" i="66"/>
  <c r="E76" i="66"/>
  <c r="F76" i="66"/>
  <c r="G76" i="66" s="1"/>
  <c r="E77" i="66"/>
  <c r="F77" i="66"/>
  <c r="G77" i="66"/>
  <c r="E78" i="66"/>
  <c r="F78" i="66"/>
  <c r="G78" i="66"/>
  <c r="F79" i="66"/>
  <c r="G79" i="66" s="1"/>
  <c r="E80" i="66"/>
  <c r="F80" i="66"/>
  <c r="A81" i="66"/>
  <c r="E81" i="66"/>
  <c r="F81" i="66"/>
  <c r="A82" i="66"/>
  <c r="F82" i="66" s="1"/>
  <c r="E82" i="66"/>
  <c r="E83" i="66"/>
  <c r="E84" i="66"/>
  <c r="E85" i="66"/>
  <c r="E86" i="66"/>
  <c r="E87" i="66"/>
  <c r="E88" i="66"/>
  <c r="E89" i="66"/>
  <c r="E90" i="66"/>
  <c r="E91" i="66"/>
  <c r="E92" i="66"/>
  <c r="E93" i="66"/>
  <c r="E94" i="66"/>
  <c r="E95" i="66"/>
  <c r="E96" i="66"/>
  <c r="E97" i="66"/>
  <c r="E98" i="66"/>
  <c r="E99" i="66"/>
  <c r="E100" i="66"/>
  <c r="E101" i="66"/>
  <c r="E102" i="66"/>
  <c r="E103" i="66"/>
  <c r="E104" i="66"/>
  <c r="E106" i="66"/>
  <c r="F106" i="66"/>
  <c r="G106" i="66" s="1"/>
  <c r="E107" i="66"/>
  <c r="F107" i="66"/>
  <c r="G107" i="66" s="1"/>
  <c r="E108" i="66"/>
  <c r="F108" i="66"/>
  <c r="G108" i="66"/>
  <c r="E109" i="66"/>
  <c r="F109" i="66"/>
  <c r="G109" i="66" s="1"/>
  <c r="E110" i="66"/>
  <c r="F110" i="66"/>
  <c r="G110" i="66" s="1"/>
  <c r="E111" i="66"/>
  <c r="F111" i="66"/>
  <c r="G111" i="66" s="1"/>
  <c r="E112" i="66"/>
  <c r="F112" i="66"/>
  <c r="G112" i="66"/>
  <c r="E113" i="66"/>
  <c r="F113" i="66"/>
  <c r="G113" i="66" s="1"/>
  <c r="E114" i="66"/>
  <c r="F114" i="66"/>
  <c r="G114" i="66" s="1"/>
  <c r="E115" i="66"/>
  <c r="F115" i="66"/>
  <c r="G115" i="66" s="1"/>
  <c r="E116" i="66"/>
  <c r="F116" i="66"/>
  <c r="G116" i="66"/>
  <c r="E117" i="66"/>
  <c r="F117" i="66"/>
  <c r="G117" i="66" s="1"/>
  <c r="E118" i="66"/>
  <c r="F118" i="66"/>
  <c r="G118" i="66" s="1"/>
  <c r="E119" i="66"/>
  <c r="F119" i="66"/>
  <c r="G119" i="66" s="1"/>
  <c r="E120" i="66"/>
  <c r="F120" i="66"/>
  <c r="G120" i="66"/>
  <c r="E121" i="66"/>
  <c r="F121" i="66"/>
  <c r="G121" i="66" s="1"/>
  <c r="E122" i="66"/>
  <c r="F122" i="66"/>
  <c r="G122" i="66" s="1"/>
  <c r="E123" i="66"/>
  <c r="F123" i="66"/>
  <c r="G123" i="66" s="1"/>
  <c r="E124" i="66"/>
  <c r="F124" i="66"/>
  <c r="G124" i="66"/>
  <c r="E125" i="66"/>
  <c r="F125" i="66"/>
  <c r="G125" i="66" s="1"/>
  <c r="E126" i="66"/>
  <c r="F126" i="66"/>
  <c r="G126" i="66" s="1"/>
  <c r="E127" i="66"/>
  <c r="F127" i="66"/>
  <c r="G127" i="66" s="1"/>
  <c r="E128" i="66"/>
  <c r="F128" i="66"/>
  <c r="G128" i="66"/>
  <c r="E129" i="66"/>
  <c r="F129" i="66"/>
  <c r="G129" i="66" s="1"/>
  <c r="E130" i="66"/>
  <c r="F130" i="66"/>
  <c r="G130" i="66" s="1"/>
  <c r="F131" i="66"/>
  <c r="G131" i="66" s="1"/>
  <c r="E132" i="66"/>
  <c r="F132" i="66"/>
  <c r="A133" i="66"/>
  <c r="F133" i="66" s="1"/>
  <c r="E133" i="66"/>
  <c r="A134" i="66"/>
  <c r="F134" i="66" s="1"/>
  <c r="E134" i="66"/>
  <c r="E135" i="66"/>
  <c r="E136" i="66"/>
  <c r="E137" i="66"/>
  <c r="E138" i="66"/>
  <c r="E139" i="66"/>
  <c r="E140" i="66"/>
  <c r="E141" i="66"/>
  <c r="E142" i="66"/>
  <c r="E143" i="66"/>
  <c r="E144" i="66"/>
  <c r="E145" i="66"/>
  <c r="E146" i="66"/>
  <c r="E147" i="66"/>
  <c r="E148" i="66"/>
  <c r="E149" i="66"/>
  <c r="E150" i="66"/>
  <c r="E151" i="66"/>
  <c r="E152" i="66"/>
  <c r="E153" i="66"/>
  <c r="E154" i="66"/>
  <c r="E155" i="66"/>
  <c r="E156" i="66"/>
  <c r="E2" i="124"/>
  <c r="F2" i="124" a="1"/>
  <c r="F2" i="124" s="1"/>
  <c r="G2" i="124" a="1"/>
  <c r="G2" i="124" s="1"/>
  <c r="H2" i="124" a="1"/>
  <c r="H2" i="124" s="1"/>
  <c r="E3" i="124"/>
  <c r="F3" i="124" a="1"/>
  <c r="F3" i="124" s="1"/>
  <c r="G3" i="124" a="1"/>
  <c r="G3" i="124" s="1"/>
  <c r="H3" i="124" a="1"/>
  <c r="H3" i="124"/>
  <c r="E4" i="124"/>
  <c r="F4" i="124" a="1"/>
  <c r="F4" i="124" s="1"/>
  <c r="G4" i="124" a="1"/>
  <c r="G4" i="124" s="1"/>
  <c r="H4" i="124" a="1"/>
  <c r="H4" i="124"/>
  <c r="E5" i="124"/>
  <c r="F5" i="124" a="1"/>
  <c r="F5" i="124" s="1"/>
  <c r="G5" i="124" a="1"/>
  <c r="G5" i="124" s="1"/>
  <c r="H5" i="124" a="1"/>
  <c r="H5" i="124" s="1"/>
  <c r="E6" i="124"/>
  <c r="F6" i="124" a="1"/>
  <c r="F6" i="124" s="1"/>
  <c r="G6" i="124" a="1"/>
  <c r="G6" i="124" s="1"/>
  <c r="H6" i="124" a="1"/>
  <c r="H6" i="124"/>
  <c r="E7" i="124"/>
  <c r="F7" i="124" a="1"/>
  <c r="F7" i="124" s="1"/>
  <c r="G7" i="124" a="1"/>
  <c r="G7" i="124" s="1"/>
  <c r="H7" i="124" a="1"/>
  <c r="H7" i="124"/>
  <c r="E8" i="124"/>
  <c r="F8" i="124" a="1"/>
  <c r="F8" i="124" s="1"/>
  <c r="G8" i="124" a="1"/>
  <c r="G8" i="124" s="1"/>
  <c r="H8" i="124" a="1"/>
  <c r="H8" i="124"/>
  <c r="E9" i="124"/>
  <c r="F9" i="124" a="1"/>
  <c r="F9" i="124" s="1"/>
  <c r="G9" i="124" a="1"/>
  <c r="G9" i="124" s="1"/>
  <c r="H9" i="124" a="1"/>
  <c r="H9" i="124"/>
  <c r="E10" i="124"/>
  <c r="F10" i="124" a="1"/>
  <c r="F10" i="124" s="1"/>
  <c r="G10" i="124" a="1"/>
  <c r="G10" i="124"/>
  <c r="H10" i="124" a="1"/>
  <c r="H10" i="124"/>
  <c r="E11" i="124"/>
  <c r="F11" i="124" a="1"/>
  <c r="F11" i="124" s="1"/>
  <c r="G11" i="124" a="1"/>
  <c r="G11" i="124"/>
  <c r="H11" i="124" a="1"/>
  <c r="H11" i="124"/>
  <c r="E12" i="124"/>
  <c r="F12" i="124" a="1"/>
  <c r="F12" i="124" s="1"/>
  <c r="G12" i="124" a="1"/>
  <c r="G12" i="124" s="1"/>
  <c r="H12" i="124" a="1"/>
  <c r="H12" i="124"/>
  <c r="E13" i="124"/>
  <c r="F13" i="124" a="1"/>
  <c r="F13" i="124"/>
  <c r="G13" i="124" a="1"/>
  <c r="G13" i="124"/>
  <c r="H13" i="124" a="1"/>
  <c r="H13" i="124"/>
  <c r="E14" i="124"/>
  <c r="F14" i="124" a="1"/>
  <c r="F14" i="124" s="1"/>
  <c r="G14" i="124" a="1"/>
  <c r="G14" i="124" s="1"/>
  <c r="H14" i="124" a="1"/>
  <c r="H14" i="124" s="1"/>
  <c r="E15" i="124"/>
  <c r="F15" i="124" a="1"/>
  <c r="F15" i="124" s="1"/>
  <c r="G15" i="124" a="1"/>
  <c r="G15" i="124" s="1"/>
  <c r="H15" i="124" a="1"/>
  <c r="H15" i="124"/>
  <c r="E16" i="124"/>
  <c r="F16" i="124" a="1"/>
  <c r="F16" i="124" s="1"/>
  <c r="G16" i="124" a="1"/>
  <c r="G16" i="124" s="1"/>
  <c r="H16" i="124" a="1"/>
  <c r="H16" i="124"/>
  <c r="E17" i="124"/>
  <c r="F17" i="124" a="1"/>
  <c r="F17" i="124" s="1"/>
  <c r="G17" i="124" a="1"/>
  <c r="G17" i="124" s="1"/>
  <c r="H17" i="124" a="1"/>
  <c r="H17" i="124" s="1"/>
  <c r="E18" i="124"/>
  <c r="F18" i="124" a="1"/>
  <c r="F18" i="124" s="1"/>
  <c r="G18" i="124" a="1"/>
  <c r="G18" i="124" s="1"/>
  <c r="H18" i="124" a="1"/>
  <c r="H18" i="124"/>
  <c r="E19" i="124"/>
  <c r="F19" i="124" a="1"/>
  <c r="F19" i="124" s="1"/>
  <c r="G19" i="124" a="1"/>
  <c r="G19" i="124" s="1"/>
  <c r="H19" i="124" a="1"/>
  <c r="H19" i="124"/>
  <c r="E20" i="124"/>
  <c r="F20" i="124" a="1"/>
  <c r="F20" i="124" s="1"/>
  <c r="G20" i="124" a="1"/>
  <c r="G20" i="124" s="1"/>
  <c r="H20" i="124" a="1"/>
  <c r="H20" i="124"/>
  <c r="E21" i="124"/>
  <c r="F21" i="124" a="1"/>
  <c r="F21" i="124" s="1"/>
  <c r="G21" i="124" a="1"/>
  <c r="G21" i="124" s="1"/>
  <c r="H21" i="124" a="1"/>
  <c r="H21" i="124"/>
  <c r="E22" i="124"/>
  <c r="F22" i="124" a="1"/>
  <c r="F22" i="124" s="1"/>
  <c r="G22" i="124" a="1"/>
  <c r="G22" i="124"/>
  <c r="H22" i="124" a="1"/>
  <c r="H22" i="124"/>
  <c r="E23" i="124"/>
  <c r="F23" i="124" a="1"/>
  <c r="F23" i="124" s="1"/>
  <c r="G23" i="124" a="1"/>
  <c r="G23" i="124"/>
  <c r="H23" i="124" a="1"/>
  <c r="H23" i="124"/>
  <c r="E24" i="124"/>
  <c r="F24" i="124" a="1"/>
  <c r="F24" i="124"/>
  <c r="G24" i="124" a="1"/>
  <c r="G24" i="124" s="1"/>
  <c r="H24" i="124" a="1"/>
  <c r="H24" i="124" s="1"/>
  <c r="E25" i="124"/>
  <c r="F25" i="124" a="1"/>
  <c r="F25" i="124"/>
  <c r="G25" i="124" a="1"/>
  <c r="G25" i="124"/>
  <c r="H25" i="124" a="1"/>
  <c r="H25" i="124"/>
  <c r="E26" i="124"/>
  <c r="F26" i="124" a="1"/>
  <c r="F26" i="124" s="1"/>
  <c r="G26" i="124" a="1"/>
  <c r="G26" i="124" s="1"/>
  <c r="H26" i="124" a="1"/>
  <c r="H26" i="124" s="1"/>
  <c r="E27" i="124"/>
  <c r="F27" i="124" a="1"/>
  <c r="F27" i="124"/>
  <c r="G27" i="124" a="1"/>
  <c r="G27" i="124" s="1"/>
  <c r="H27" i="124" a="1"/>
  <c r="H27" i="124"/>
  <c r="E28" i="124"/>
  <c r="F28" i="124" a="1"/>
  <c r="F28" i="124" s="1"/>
  <c r="G28" i="124" a="1"/>
  <c r="G28" i="124" s="1"/>
  <c r="H28" i="124" a="1"/>
  <c r="H28" i="124" s="1"/>
  <c r="E29" i="124"/>
  <c r="F29" i="124" a="1"/>
  <c r="F29" i="124" s="1"/>
  <c r="G29" i="124" a="1"/>
  <c r="G29" i="124" s="1"/>
  <c r="H29" i="124" a="1"/>
  <c r="H29" i="124" s="1"/>
  <c r="E30" i="124"/>
  <c r="F30" i="124" a="1"/>
  <c r="F30" i="124" s="1"/>
  <c r="G30" i="124" a="1"/>
  <c r="G30" i="124" s="1"/>
  <c r="H30" i="124" a="1"/>
  <c r="H30" i="124"/>
  <c r="E31" i="124"/>
  <c r="F31" i="124" a="1"/>
  <c r="F31" i="124" s="1"/>
  <c r="G31" i="124" a="1"/>
  <c r="G31" i="124" s="1"/>
  <c r="H31" i="124" a="1"/>
  <c r="H31" i="124"/>
  <c r="E32" i="124"/>
  <c r="F32" i="124" a="1"/>
  <c r="F32" i="124" s="1"/>
  <c r="G32" i="124" a="1"/>
  <c r="G32" i="124" s="1"/>
  <c r="H32" i="124" a="1"/>
  <c r="H32" i="124"/>
  <c r="E33" i="124"/>
  <c r="F33" i="124" a="1"/>
  <c r="F33" i="124" s="1"/>
  <c r="G33" i="124" a="1"/>
  <c r="G33" i="124"/>
  <c r="H33" i="124" a="1"/>
  <c r="H33" i="124"/>
  <c r="E34" i="124"/>
  <c r="F34" i="124" a="1"/>
  <c r="F34" i="124" s="1"/>
  <c r="G34" i="124" a="1"/>
  <c r="G34" i="124"/>
  <c r="H34" i="124" a="1"/>
  <c r="H34" i="124"/>
  <c r="E35" i="124"/>
  <c r="F35" i="124" a="1"/>
  <c r="F35" i="124"/>
  <c r="G35" i="124" a="1"/>
  <c r="G35" i="124"/>
  <c r="H35" i="124" a="1"/>
  <c r="H35" i="124"/>
  <c r="E36" i="124"/>
  <c r="F36" i="124" a="1"/>
  <c r="F36" i="124"/>
  <c r="G36" i="124" a="1"/>
  <c r="G36" i="124" s="1"/>
  <c r="H36" i="124" a="1"/>
  <c r="H36" i="124" s="1"/>
  <c r="E37" i="124"/>
  <c r="F37" i="124" a="1"/>
  <c r="F37" i="124"/>
  <c r="G37" i="124" a="1"/>
  <c r="G37" i="124"/>
  <c r="H37" i="124" a="1"/>
  <c r="H37" i="124"/>
  <c r="E38" i="124"/>
  <c r="F38" i="124" a="1"/>
  <c r="F38" i="124" s="1"/>
  <c r="G38" i="124" a="1"/>
  <c r="G38" i="124" s="1"/>
  <c r="H38" i="124" a="1"/>
  <c r="H38" i="124" s="1"/>
  <c r="E39" i="124"/>
  <c r="F39" i="124" a="1"/>
  <c r="F39" i="124"/>
  <c r="G39" i="124" a="1"/>
  <c r="G39" i="124" s="1"/>
  <c r="H39" i="124" a="1"/>
  <c r="H39" i="124" s="1"/>
  <c r="E40" i="124"/>
  <c r="F40" i="124" a="1"/>
  <c r="F40" i="124" s="1"/>
  <c r="G40" i="124" a="1"/>
  <c r="G40" i="124" s="1"/>
  <c r="H40" i="124" a="1"/>
  <c r="H40" i="124" s="1"/>
  <c r="E41" i="124"/>
  <c r="F41" i="124" a="1"/>
  <c r="F41" i="124" s="1"/>
  <c r="G41" i="124" a="1"/>
  <c r="G41" i="124" s="1"/>
  <c r="H41" i="124" a="1"/>
  <c r="H41" i="124" s="1"/>
  <c r="E42" i="124"/>
  <c r="F42" i="124" a="1"/>
  <c r="F42" i="124" s="1"/>
  <c r="G42" i="124" a="1"/>
  <c r="G42" i="124" s="1"/>
  <c r="H42" i="124" a="1"/>
  <c r="H42" i="124"/>
  <c r="E43" i="124"/>
  <c r="F43" i="124" a="1"/>
  <c r="F43" i="124" s="1"/>
  <c r="G43" i="124" a="1"/>
  <c r="G43" i="124" s="1"/>
  <c r="H43" i="124" a="1"/>
  <c r="H43" i="124"/>
  <c r="E44" i="124"/>
  <c r="F44" i="124" a="1"/>
  <c r="F44" i="124" s="1"/>
  <c r="G44" i="124" a="1"/>
  <c r="G44" i="124"/>
  <c r="H44" i="124" a="1"/>
  <c r="H44" i="124"/>
  <c r="E45" i="124"/>
  <c r="F45" i="124" a="1"/>
  <c r="F45" i="124" s="1"/>
  <c r="G45" i="124" a="1"/>
  <c r="G45" i="124"/>
  <c r="H45" i="124" a="1"/>
  <c r="H45" i="124"/>
  <c r="E46" i="124"/>
  <c r="F46" i="124" a="1"/>
  <c r="F46" i="124" s="1"/>
  <c r="G46" i="124" a="1"/>
  <c r="G46" i="124"/>
  <c r="H46" i="124" a="1"/>
  <c r="H46" i="124"/>
  <c r="E47" i="124"/>
  <c r="F47" i="124" a="1"/>
  <c r="F47" i="124" s="1"/>
  <c r="G47" i="124" a="1"/>
  <c r="G47" i="124"/>
  <c r="H47" i="124" a="1"/>
  <c r="H47" i="124"/>
  <c r="E48" i="124"/>
  <c r="F48" i="124" a="1"/>
  <c r="F48" i="124"/>
  <c r="G48" i="124" a="1"/>
  <c r="G48" i="124" s="1"/>
  <c r="H48" i="124" a="1"/>
  <c r="H48" i="124" s="1"/>
  <c r="E49" i="124"/>
  <c r="F49" i="124" a="1"/>
  <c r="F49" i="124"/>
  <c r="G49" i="124" a="1"/>
  <c r="G49" i="124"/>
  <c r="H49" i="124" a="1"/>
  <c r="H49" i="124"/>
  <c r="E50" i="124"/>
  <c r="F50" i="124" a="1"/>
  <c r="F50" i="124" s="1"/>
  <c r="G50" i="124" a="1"/>
  <c r="G50" i="124" s="1"/>
  <c r="H50" i="124" a="1"/>
  <c r="H50" i="124" s="1"/>
  <c r="E51" i="124"/>
  <c r="F51" i="124" a="1"/>
  <c r="F51" i="124"/>
  <c r="G51" i="124" a="1"/>
  <c r="G51" i="124" s="1"/>
  <c r="H51" i="124" a="1"/>
  <c r="H51" i="124" s="1"/>
  <c r="E52" i="124"/>
  <c r="F52" i="124" a="1"/>
  <c r="F52" i="124" s="1"/>
  <c r="G52" i="124" a="1"/>
  <c r="G52" i="124" s="1"/>
  <c r="H52" i="124" a="1"/>
  <c r="H52" i="124" s="1"/>
  <c r="E53" i="124"/>
  <c r="F53" i="124" a="1"/>
  <c r="F53" i="124" s="1"/>
  <c r="G53" i="124" a="1"/>
  <c r="G53" i="124" s="1"/>
  <c r="H53" i="124" a="1"/>
  <c r="H53" i="124" s="1"/>
  <c r="E54" i="124"/>
  <c r="F54" i="124" a="1"/>
  <c r="F54" i="124" s="1"/>
  <c r="G54" i="124" a="1"/>
  <c r="G54" i="124" s="1"/>
  <c r="H54" i="124" a="1"/>
  <c r="H54" i="124"/>
  <c r="E55" i="124"/>
  <c r="F55" i="124" a="1"/>
  <c r="F55" i="124" s="1"/>
  <c r="G55" i="124" a="1"/>
  <c r="G55" i="124" s="1"/>
  <c r="H55" i="124" a="1"/>
  <c r="H55" i="124"/>
  <c r="E56" i="124"/>
  <c r="F56" i="124" a="1"/>
  <c r="F56" i="124" s="1"/>
  <c r="G56" i="124" a="1"/>
  <c r="G56" i="124"/>
  <c r="H56" i="124" a="1"/>
  <c r="H56" i="124"/>
  <c r="E57" i="124"/>
  <c r="F57" i="124" a="1"/>
  <c r="F57" i="124" s="1"/>
  <c r="G57" i="124" a="1"/>
  <c r="G57" i="124"/>
  <c r="H57" i="124" a="1"/>
  <c r="H57" i="124"/>
  <c r="E58" i="124"/>
  <c r="F58" i="124" a="1"/>
  <c r="F58" i="124" s="1"/>
  <c r="G58" i="124" a="1"/>
  <c r="G58" i="124"/>
  <c r="H58" i="124" a="1"/>
  <c r="H58" i="124"/>
  <c r="E59" i="124"/>
  <c r="F59" i="124" a="1"/>
  <c r="F59" i="124" s="1"/>
  <c r="G59" i="124" a="1"/>
  <c r="G59" i="124"/>
  <c r="H59" i="124" a="1"/>
  <c r="H59" i="124"/>
  <c r="E60" i="124"/>
  <c r="F60" i="124" a="1"/>
  <c r="F60" i="124"/>
  <c r="G60" i="124" a="1"/>
  <c r="G60" i="124"/>
  <c r="H60" i="124" a="1"/>
  <c r="H60" i="124" s="1"/>
  <c r="E61" i="124"/>
  <c r="F61" i="124" a="1"/>
  <c r="F61" i="124"/>
  <c r="G61" i="124" a="1"/>
  <c r="G61" i="124"/>
  <c r="H61" i="124" a="1"/>
  <c r="H61" i="124"/>
  <c r="E62" i="124"/>
  <c r="F62" i="124" a="1"/>
  <c r="F62" i="124" s="1"/>
  <c r="G62" i="124" a="1"/>
  <c r="G62" i="124" s="1"/>
  <c r="H62" i="124" a="1"/>
  <c r="H62" i="124" s="1"/>
  <c r="E63" i="124"/>
  <c r="F63" i="124" a="1"/>
  <c r="F63" i="124"/>
  <c r="G63" i="124" a="1"/>
  <c r="G63" i="124" s="1"/>
  <c r="H63" i="124" a="1"/>
  <c r="H63" i="124"/>
  <c r="E64" i="124"/>
  <c r="F64" i="124" a="1"/>
  <c r="F64" i="124" s="1"/>
  <c r="G64" i="124" a="1"/>
  <c r="G64" i="124" s="1"/>
  <c r="H64" i="124" a="1"/>
  <c r="H64" i="124"/>
  <c r="E65" i="124"/>
  <c r="F65" i="124" a="1"/>
  <c r="F65" i="124" s="1"/>
  <c r="G65" i="124" a="1"/>
  <c r="G65" i="124" s="1"/>
  <c r="H65" i="124" a="1"/>
  <c r="H65" i="124"/>
  <c r="E66" i="124"/>
  <c r="F66" i="124" a="1"/>
  <c r="F66" i="124" s="1"/>
  <c r="G66" i="124" a="1"/>
  <c r="G66" i="124"/>
  <c r="H66" i="124" a="1"/>
  <c r="H66" i="124" s="1"/>
  <c r="E67" i="124"/>
  <c r="F67" i="124" a="1"/>
  <c r="F67" i="124"/>
  <c r="G67" i="124" a="1"/>
  <c r="G67" i="124" s="1"/>
  <c r="H67" i="124" a="1"/>
  <c r="H67" i="124" s="1"/>
  <c r="E68" i="124"/>
  <c r="F68" i="124" a="1"/>
  <c r="F68" i="124" s="1"/>
  <c r="G68" i="124" a="1"/>
  <c r="G68" i="124"/>
  <c r="H68" i="124" a="1"/>
  <c r="H68" i="124"/>
  <c r="E69" i="124"/>
  <c r="F69" i="124" a="1"/>
  <c r="F69" i="124" s="1"/>
  <c r="G69" i="124" a="1"/>
  <c r="G69" i="124" s="1"/>
  <c r="H69" i="124" a="1"/>
  <c r="H69" i="124"/>
  <c r="E70" i="124"/>
  <c r="F70" i="124" a="1"/>
  <c r="F70" i="124"/>
  <c r="G70" i="124" a="1"/>
  <c r="G70" i="124" s="1"/>
  <c r="H70" i="124" a="1"/>
  <c r="H70" i="124" s="1"/>
  <c r="E71" i="124"/>
  <c r="F71" i="124" a="1"/>
  <c r="F71" i="124" s="1"/>
  <c r="G71" i="124" a="1"/>
  <c r="G71" i="124"/>
  <c r="H71" i="124" a="1"/>
  <c r="H71" i="124"/>
  <c r="E72" i="124"/>
  <c r="F72" i="124" a="1"/>
  <c r="F72" i="124"/>
  <c r="G72" i="124" a="1"/>
  <c r="G72" i="124"/>
  <c r="H72" i="124" a="1"/>
  <c r="H72" i="124" s="1"/>
  <c r="E73" i="124"/>
  <c r="F73" i="124" a="1"/>
  <c r="F73" i="124"/>
  <c r="G73" i="124" a="1"/>
  <c r="G73" i="124"/>
  <c r="H73" i="124" a="1"/>
  <c r="H73" i="124" s="1"/>
  <c r="E74" i="124"/>
  <c r="F74" i="124" a="1"/>
  <c r="F74" i="124"/>
  <c r="G74" i="124" a="1"/>
  <c r="G74" i="124" s="1"/>
  <c r="H74" i="124" a="1"/>
  <c r="H74" i="124"/>
  <c r="E75" i="124"/>
  <c r="F75" i="124" a="1"/>
  <c r="F75" i="124"/>
  <c r="G75" i="124" a="1"/>
  <c r="G75" i="124"/>
  <c r="H75" i="124" a="1"/>
  <c r="H75" i="124"/>
  <c r="E76" i="124"/>
  <c r="F76" i="124" a="1"/>
  <c r="F76" i="124" s="1"/>
  <c r="G76" i="124" a="1"/>
  <c r="G76" i="124"/>
  <c r="H76" i="124" a="1"/>
  <c r="H76" i="124" s="1"/>
  <c r="E77" i="124"/>
  <c r="F77" i="124" a="1"/>
  <c r="F77" i="124"/>
  <c r="G77" i="124" a="1"/>
  <c r="G77" i="124" s="1"/>
  <c r="H77" i="124" a="1"/>
  <c r="H77" i="124"/>
  <c r="E78" i="124"/>
  <c r="F78" i="124" a="1"/>
  <c r="F78" i="124"/>
  <c r="G78" i="124" a="1"/>
  <c r="G78" i="124" s="1"/>
  <c r="H78" i="124" a="1"/>
  <c r="H78" i="124"/>
  <c r="E79" i="124"/>
  <c r="F79" i="124" a="1"/>
  <c r="F79" i="124" s="1"/>
  <c r="G79" i="124" a="1"/>
  <c r="G79" i="124"/>
  <c r="H79" i="124" a="1"/>
  <c r="H79" i="124" s="1"/>
  <c r="E80" i="124"/>
  <c r="F80" i="124" a="1"/>
  <c r="F80" i="124" s="1"/>
  <c r="G80" i="124" a="1"/>
  <c r="G80" i="124" s="1"/>
  <c r="H80" i="124" a="1"/>
  <c r="H80" i="124" s="1"/>
  <c r="E81" i="124"/>
  <c r="F81" i="124" a="1"/>
  <c r="F81" i="124"/>
  <c r="G81" i="124" a="1"/>
  <c r="G81" i="124" s="1"/>
  <c r="H81" i="124" a="1"/>
  <c r="H81" i="124"/>
  <c r="E82" i="124"/>
  <c r="F82" i="124" a="1"/>
  <c r="F82" i="124"/>
  <c r="G82" i="124" a="1"/>
  <c r="G82" i="124"/>
  <c r="H82" i="124" a="1"/>
  <c r="H82" i="124"/>
  <c r="E83" i="124"/>
  <c r="F83" i="124" a="1"/>
  <c r="F83" i="124" s="1"/>
  <c r="G83" i="124" a="1"/>
  <c r="G83" i="124"/>
  <c r="H83" i="124" a="1"/>
  <c r="H83" i="124" s="1"/>
  <c r="E84" i="124"/>
  <c r="F84" i="124" a="1"/>
  <c r="F84" i="124" s="1"/>
  <c r="G84" i="124" a="1"/>
  <c r="G84" i="124" s="1"/>
  <c r="H84" i="124" a="1"/>
  <c r="H84" i="124" s="1"/>
  <c r="E85" i="124"/>
  <c r="F85" i="124" a="1"/>
  <c r="F85" i="124"/>
  <c r="G85" i="124" a="1"/>
  <c r="G85" i="124" s="1"/>
  <c r="H85" i="124" a="1"/>
  <c r="H85" i="124" s="1"/>
  <c r="E86" i="124"/>
  <c r="F86" i="124" a="1"/>
  <c r="F86" i="124"/>
  <c r="G86" i="124" a="1"/>
  <c r="G86" i="124" s="1"/>
  <c r="H86" i="124" a="1"/>
  <c r="H86" i="124"/>
  <c r="E87" i="124"/>
  <c r="F87" i="124" a="1"/>
  <c r="F87" i="124"/>
  <c r="G87" i="124" a="1"/>
  <c r="G87" i="124" s="1"/>
  <c r="H87" i="124" a="1"/>
  <c r="H87" i="124" s="1"/>
  <c r="E88" i="124"/>
  <c r="F88" i="124" a="1"/>
  <c r="F88" i="124" s="1"/>
  <c r="G88" i="124" a="1"/>
  <c r="G88" i="124"/>
  <c r="H88" i="124" a="1"/>
  <c r="H88" i="124"/>
  <c r="E89" i="124"/>
  <c r="F89" i="124" a="1"/>
  <c r="F89" i="124"/>
  <c r="G89" i="124" a="1"/>
  <c r="G89" i="124" s="1"/>
  <c r="H89" i="124" a="1"/>
  <c r="H89" i="124" s="1"/>
  <c r="E90" i="124"/>
  <c r="F90" i="124" a="1"/>
  <c r="F90" i="124"/>
  <c r="G90" i="124" a="1"/>
  <c r="G90" i="124"/>
  <c r="H90" i="124" a="1"/>
  <c r="H90" i="124" s="1"/>
  <c r="E91" i="124"/>
  <c r="F91" i="124" a="1"/>
  <c r="F91" i="124" s="1"/>
  <c r="G91" i="124" a="1"/>
  <c r="G91" i="124" s="1"/>
  <c r="H91" i="124" a="1"/>
  <c r="H91" i="124" s="1"/>
  <c r="E92" i="124"/>
  <c r="F92" i="124" a="1"/>
  <c r="F92" i="124" s="1"/>
  <c r="G92" i="124" a="1"/>
  <c r="G92" i="124"/>
  <c r="H92" i="124" a="1"/>
  <c r="H92" i="124" s="1"/>
  <c r="E93" i="124"/>
  <c r="F93" i="124" a="1"/>
  <c r="F93" i="124" s="1"/>
  <c r="G93" i="124" a="1"/>
  <c r="G93" i="124" s="1"/>
  <c r="H93" i="124" a="1"/>
  <c r="H93" i="124"/>
  <c r="E94" i="124"/>
  <c r="F94" i="124" a="1"/>
  <c r="F94" i="124"/>
  <c r="G94" i="124" a="1"/>
  <c r="G94" i="124" s="1"/>
  <c r="H94" i="124" a="1"/>
  <c r="H94" i="124" s="1"/>
  <c r="E95" i="124"/>
  <c r="F95" i="124" a="1"/>
  <c r="F95" i="124" s="1"/>
  <c r="G95" i="124" a="1"/>
  <c r="G95" i="124"/>
  <c r="H95" i="124" a="1"/>
  <c r="H95" i="124"/>
  <c r="E96" i="124"/>
  <c r="F96" i="124" a="1"/>
  <c r="F96" i="124"/>
  <c r="G96" i="124" a="1"/>
  <c r="G96" i="124" s="1"/>
  <c r="H96" i="124" a="1"/>
  <c r="H96" i="124" s="1"/>
  <c r="E97" i="124"/>
  <c r="F97" i="124" a="1"/>
  <c r="F97" i="124"/>
  <c r="G97" i="124" a="1"/>
  <c r="G97" i="124"/>
  <c r="H97" i="124" a="1"/>
  <c r="H97" i="124" s="1"/>
  <c r="E98" i="124"/>
  <c r="F98" i="124" a="1"/>
  <c r="F98" i="124"/>
  <c r="G98" i="124" a="1"/>
  <c r="G98" i="124" s="1"/>
  <c r="H98" i="124" a="1"/>
  <c r="H98" i="124"/>
  <c r="E99" i="124"/>
  <c r="F99" i="124" a="1"/>
  <c r="F99" i="124"/>
  <c r="G99" i="124" a="1"/>
  <c r="G99" i="124"/>
  <c r="H99" i="124" a="1"/>
  <c r="H99" i="124"/>
  <c r="E100" i="124"/>
  <c r="F100" i="124" a="1"/>
  <c r="F100" i="124" s="1"/>
  <c r="G100" i="124" a="1"/>
  <c r="G100" i="124"/>
  <c r="H100" i="124" a="1"/>
  <c r="H100" i="124"/>
  <c r="E101" i="124"/>
  <c r="F101" i="124" a="1"/>
  <c r="F101" i="124"/>
  <c r="G101" i="124" a="1"/>
  <c r="G101" i="124" s="1"/>
  <c r="H101" i="124" a="1"/>
  <c r="H101" i="124"/>
  <c r="E102" i="124"/>
  <c r="F102" i="124" a="1"/>
  <c r="F102" i="124"/>
  <c r="G102" i="124" a="1"/>
  <c r="G102" i="124" s="1"/>
  <c r="H102" i="124" a="1"/>
  <c r="H102" i="124"/>
  <c r="E103" i="124"/>
  <c r="F103" i="124" a="1"/>
  <c r="F103" i="124" s="1"/>
  <c r="G103" i="124" a="1"/>
  <c r="G103" i="124"/>
  <c r="H103" i="124" a="1"/>
  <c r="H103" i="124" s="1"/>
  <c r="E104" i="124"/>
  <c r="F104" i="124" a="1"/>
  <c r="F104" i="124" s="1"/>
  <c r="G104" i="124" a="1"/>
  <c r="G104" i="124" s="1"/>
  <c r="H104" i="124" a="1"/>
  <c r="H104" i="124" s="1"/>
  <c r="E105" i="124"/>
  <c r="F105" i="124" a="1"/>
  <c r="F105" i="124"/>
  <c r="G105" i="124" a="1"/>
  <c r="G105" i="124" s="1"/>
  <c r="H105" i="124" a="1"/>
  <c r="H105" i="124"/>
  <c r="E106" i="124"/>
  <c r="F106" i="124" a="1"/>
  <c r="F106" i="124"/>
  <c r="G106" i="124" a="1"/>
  <c r="G106" i="124"/>
  <c r="H106" i="124" a="1"/>
  <c r="H106" i="124"/>
  <c r="E107" i="124"/>
  <c r="F107" i="124" a="1"/>
  <c r="F107" i="124" s="1"/>
  <c r="G107" i="124" a="1"/>
  <c r="G107" i="124"/>
  <c r="H107" i="124" a="1"/>
  <c r="H107" i="124"/>
  <c r="E108" i="124"/>
  <c r="F108" i="124" a="1"/>
  <c r="F108" i="124" s="1"/>
  <c r="G108" i="124" a="1"/>
  <c r="G108" i="124" s="1"/>
  <c r="H108" i="124" a="1"/>
  <c r="H108" i="124" s="1"/>
  <c r="E109" i="124"/>
  <c r="F109" i="124" a="1"/>
  <c r="F109" i="124"/>
  <c r="G109" i="124" a="1"/>
  <c r="G109" i="124" s="1"/>
  <c r="H109" i="124" a="1"/>
  <c r="H109" i="124"/>
  <c r="E110" i="124"/>
  <c r="F110" i="124" a="1"/>
  <c r="F110" i="124"/>
  <c r="G110" i="124" a="1"/>
  <c r="G110" i="124" s="1"/>
  <c r="H110" i="124" a="1"/>
  <c r="H110" i="124"/>
  <c r="E111" i="124"/>
  <c r="F111" i="124" a="1"/>
  <c r="F111" i="124" s="1"/>
  <c r="G111" i="124" a="1"/>
  <c r="G111" i="124" s="1"/>
  <c r="H111" i="124" a="1"/>
  <c r="H111" i="124"/>
  <c r="E112" i="124"/>
  <c r="F112" i="124" a="1"/>
  <c r="F112" i="124" s="1"/>
  <c r="G112" i="124" a="1"/>
  <c r="G112" i="124"/>
  <c r="H112" i="124" a="1"/>
  <c r="H112" i="124"/>
  <c r="E113" i="124"/>
  <c r="F113" i="124" a="1"/>
  <c r="F113" i="124" s="1"/>
  <c r="G113" i="124" a="1"/>
  <c r="G113" i="124"/>
  <c r="H113" i="124" a="1"/>
  <c r="H113" i="124" s="1"/>
  <c r="E114" i="124"/>
  <c r="F114" i="124" a="1"/>
  <c r="F114" i="124"/>
  <c r="G114" i="124" a="1"/>
  <c r="G114" i="124"/>
  <c r="H114" i="124" a="1"/>
  <c r="H114" i="124"/>
  <c r="E115" i="124"/>
  <c r="F115" i="124" a="1"/>
  <c r="F115" i="124" s="1"/>
  <c r="G115" i="124" a="1"/>
  <c r="G115" i="124" s="1"/>
  <c r="H115" i="124" a="1"/>
  <c r="H115" i="124" s="1"/>
  <c r="E116" i="124"/>
  <c r="F116" i="124" a="1"/>
  <c r="F116" i="124" s="1"/>
  <c r="G116" i="124" a="1"/>
  <c r="G116" i="124"/>
  <c r="H116" i="124" a="1"/>
  <c r="H116" i="124"/>
  <c r="E117" i="124"/>
  <c r="F117" i="124" a="1"/>
  <c r="F117" i="124" s="1"/>
  <c r="G117" i="124" a="1"/>
  <c r="G117" i="124" s="1"/>
  <c r="H117" i="124" a="1"/>
  <c r="H117" i="124"/>
  <c r="E118" i="124"/>
  <c r="F118" i="124" a="1"/>
  <c r="F118" i="124"/>
  <c r="G118" i="124" a="1"/>
  <c r="G118" i="124" s="1"/>
  <c r="H118" i="124" a="1"/>
  <c r="H118" i="124" s="1"/>
  <c r="E119" i="124"/>
  <c r="F119" i="124" a="1"/>
  <c r="F119" i="124" s="1"/>
  <c r="G119" i="124" a="1"/>
  <c r="G119" i="124"/>
  <c r="H119" i="124" a="1"/>
  <c r="H119" i="124"/>
  <c r="E120" i="124"/>
  <c r="F120" i="124" a="1"/>
  <c r="F120" i="124"/>
  <c r="G120" i="124" a="1"/>
  <c r="G120" i="124"/>
  <c r="H120" i="124" a="1"/>
  <c r="H120" i="124" s="1"/>
  <c r="E121" i="124"/>
  <c r="F121" i="124" a="1"/>
  <c r="F121" i="124"/>
  <c r="G121" i="124" a="1"/>
  <c r="G121" i="124" s="1"/>
  <c r="H121" i="124" a="1"/>
  <c r="H121" i="124" s="1"/>
  <c r="E122" i="124"/>
  <c r="F122" i="124" a="1"/>
  <c r="F122" i="124" s="1"/>
  <c r="G122" i="124" a="1"/>
  <c r="G122" i="124" s="1"/>
  <c r="H122" i="124" a="1"/>
  <c r="H122" i="124"/>
  <c r="E123" i="124"/>
  <c r="F123" i="124" a="1"/>
  <c r="F123" i="124"/>
  <c r="G123" i="124" a="1"/>
  <c r="G123" i="124"/>
  <c r="H123" i="124" a="1"/>
  <c r="H123" i="124"/>
  <c r="E124" i="124"/>
  <c r="F124" i="124" a="1"/>
  <c r="F124" i="124" s="1"/>
  <c r="G124" i="124" a="1"/>
  <c r="G124" i="124"/>
  <c r="H124" i="124" a="1"/>
  <c r="H124" i="124" s="1"/>
  <c r="E125" i="124"/>
  <c r="F125" i="124" a="1"/>
  <c r="F125" i="124" s="1"/>
  <c r="G125" i="124" a="1"/>
  <c r="G125" i="124" s="1"/>
  <c r="H125" i="124" a="1"/>
  <c r="H125" i="124"/>
  <c r="E126" i="124"/>
  <c r="F126" i="124" a="1"/>
  <c r="F126" i="124"/>
  <c r="G126" i="124" a="1"/>
  <c r="G126" i="124" s="1"/>
  <c r="H126" i="124" a="1"/>
  <c r="H126" i="124"/>
  <c r="E127" i="124"/>
  <c r="F127" i="124" a="1"/>
  <c r="F127" i="124" s="1"/>
  <c r="G127" i="124" a="1"/>
  <c r="G127" i="124"/>
  <c r="H127" i="124" a="1"/>
  <c r="H127" i="124" s="1"/>
  <c r="E128" i="124"/>
  <c r="F128" i="124" a="1"/>
  <c r="F128" i="124" s="1"/>
  <c r="G128" i="124" a="1"/>
  <c r="G128" i="124" s="1"/>
  <c r="H128" i="124" a="1"/>
  <c r="H128" i="124" s="1"/>
  <c r="E129" i="124"/>
  <c r="F129" i="124" a="1"/>
  <c r="F129" i="124"/>
  <c r="G129" i="124" a="1"/>
  <c r="G129" i="124" s="1"/>
  <c r="H129" i="124" a="1"/>
  <c r="H129" i="124"/>
  <c r="E130" i="124"/>
  <c r="F130" i="124" a="1"/>
  <c r="F130" i="124"/>
  <c r="G130" i="124" a="1"/>
  <c r="G130" i="124"/>
  <c r="H130" i="124" a="1"/>
  <c r="H130" i="124"/>
  <c r="E131" i="124"/>
  <c r="F131" i="124" a="1"/>
  <c r="F131" i="124" s="1"/>
  <c r="G131" i="124" a="1"/>
  <c r="G131" i="124"/>
  <c r="H131" i="124" a="1"/>
  <c r="H131" i="124"/>
  <c r="E132" i="124"/>
  <c r="F132" i="124" a="1"/>
  <c r="F132" i="124" s="1"/>
  <c r="G132" i="124" a="1"/>
  <c r="G132" i="124" s="1"/>
  <c r="H132" i="124" a="1"/>
  <c r="H132" i="124" s="1"/>
  <c r="E133" i="124"/>
  <c r="F133" i="124" a="1"/>
  <c r="F133" i="124"/>
  <c r="G133" i="124" a="1"/>
  <c r="G133" i="124" s="1"/>
  <c r="H133" i="124" a="1"/>
  <c r="H133" i="124"/>
  <c r="E134" i="124"/>
  <c r="F134" i="124" a="1"/>
  <c r="F134" i="124"/>
  <c r="G134" i="124" a="1"/>
  <c r="G134" i="124" s="1"/>
  <c r="H134" i="124" a="1"/>
  <c r="H134" i="124"/>
  <c r="E135" i="124"/>
  <c r="F135" i="124" a="1"/>
  <c r="F135" i="124" s="1"/>
  <c r="G135" i="124" a="1"/>
  <c r="G135" i="124" s="1"/>
  <c r="H135" i="124" a="1"/>
  <c r="H135" i="124"/>
  <c r="E136" i="124"/>
  <c r="F136" i="124" a="1"/>
  <c r="F136" i="124" s="1"/>
  <c r="G136" i="124" a="1"/>
  <c r="G136" i="124"/>
  <c r="H136" i="124" a="1"/>
  <c r="H136" i="124"/>
  <c r="E137" i="124"/>
  <c r="F137" i="124" a="1"/>
  <c r="F137" i="124" s="1"/>
  <c r="G137" i="124" a="1"/>
  <c r="G137" i="124"/>
  <c r="H137" i="124" a="1"/>
  <c r="H137" i="124" s="1"/>
  <c r="E138" i="124"/>
  <c r="F138" i="124" a="1"/>
  <c r="F138" i="124"/>
  <c r="G138" i="124" a="1"/>
  <c r="G138" i="124"/>
  <c r="H138" i="124" a="1"/>
  <c r="H138" i="124" s="1"/>
  <c r="E139" i="124"/>
  <c r="F139" i="124" a="1"/>
  <c r="F139" i="124" s="1"/>
  <c r="G139" i="124" a="1"/>
  <c r="G139" i="124" s="1"/>
  <c r="H139" i="124" a="1"/>
  <c r="H139" i="124" s="1"/>
  <c r="E140" i="124"/>
  <c r="F140" i="124" a="1"/>
  <c r="F140" i="124" s="1"/>
  <c r="G140" i="124" a="1"/>
  <c r="G140" i="124"/>
  <c r="H140" i="124" a="1"/>
  <c r="H140" i="124"/>
  <c r="E141" i="124"/>
  <c r="F141" i="124" a="1"/>
  <c r="F141" i="124" s="1"/>
  <c r="G141" i="124" a="1"/>
  <c r="G141" i="124" s="1"/>
  <c r="H141" i="124" a="1"/>
  <c r="H141" i="124"/>
  <c r="E142" i="124"/>
  <c r="F142" i="124" a="1"/>
  <c r="F142" i="124"/>
  <c r="G142" i="124" a="1"/>
  <c r="G142" i="124" s="1"/>
  <c r="H142" i="124" a="1"/>
  <c r="H142" i="124" s="1"/>
  <c r="E143" i="124"/>
  <c r="F143" i="124" a="1"/>
  <c r="F143" i="124" s="1"/>
  <c r="G143" i="124" a="1"/>
  <c r="G143" i="124"/>
  <c r="H143" i="124" a="1"/>
  <c r="H143" i="124"/>
  <c r="E144" i="124"/>
  <c r="F144" i="124" a="1"/>
  <c r="F144" i="124"/>
  <c r="G144" i="124" a="1"/>
  <c r="G144" i="124"/>
  <c r="H144" i="124" a="1"/>
  <c r="H144" i="124" s="1"/>
  <c r="E145" i="124"/>
  <c r="F145" i="124" a="1"/>
  <c r="F145" i="124"/>
  <c r="G145" i="124" a="1"/>
  <c r="G145" i="124" s="1"/>
  <c r="H145" i="124" a="1"/>
  <c r="H145" i="124" s="1"/>
  <c r="E146" i="124"/>
  <c r="F146" i="124" a="1"/>
  <c r="F146" i="124" s="1"/>
  <c r="G146" i="124" a="1"/>
  <c r="G146" i="124" s="1"/>
  <c r="H146" i="124" a="1"/>
  <c r="H146" i="124"/>
  <c r="E147" i="124"/>
  <c r="F147" i="124" a="1"/>
  <c r="F147" i="124" s="1"/>
  <c r="G147" i="124" a="1"/>
  <c r="G147" i="124" s="1"/>
  <c r="H147" i="124" a="1"/>
  <c r="H147" i="124"/>
  <c r="E148" i="124"/>
  <c r="F148" i="124" a="1"/>
  <c r="F148" i="124" s="1"/>
  <c r="G148" i="124" a="1"/>
  <c r="G148" i="124"/>
  <c r="H148" i="124" a="1"/>
  <c r="H148" i="124"/>
  <c r="E149" i="124"/>
  <c r="F149" i="124" a="1"/>
  <c r="F149" i="124" s="1"/>
  <c r="G149" i="124" a="1"/>
  <c r="G149" i="124"/>
  <c r="H149" i="124" a="1"/>
  <c r="H149" i="124" s="1"/>
  <c r="E150" i="124"/>
  <c r="F150" i="124" a="1"/>
  <c r="F150" i="124"/>
  <c r="G150" i="124" a="1"/>
  <c r="G150" i="124"/>
  <c r="H150" i="124" a="1"/>
  <c r="H150" i="124"/>
  <c r="E151" i="124"/>
  <c r="F151" i="124" a="1"/>
  <c r="F151" i="124"/>
  <c r="G151" i="124" a="1"/>
  <c r="G151" i="124" s="1"/>
  <c r="H151" i="124" a="1"/>
  <c r="H151" i="124" s="1"/>
  <c r="E152" i="124"/>
  <c r="F152" i="124" a="1"/>
  <c r="F152" i="124" s="1"/>
  <c r="G152" i="124" a="1"/>
  <c r="G152" i="124" s="1"/>
  <c r="H152" i="124" a="1"/>
  <c r="H152" i="124" s="1"/>
  <c r="E153" i="124"/>
  <c r="F153" i="124" a="1"/>
  <c r="F153" i="124" s="1"/>
  <c r="G153" i="124" a="1"/>
  <c r="G153" i="124" s="1"/>
  <c r="H153" i="124" a="1"/>
  <c r="H153" i="124"/>
  <c r="E154" i="124"/>
  <c r="F154" i="124" a="1"/>
  <c r="F154" i="124"/>
  <c r="G154" i="124" a="1"/>
  <c r="G154" i="124"/>
  <c r="H154" i="124" a="1"/>
  <c r="H154" i="124"/>
  <c r="E155" i="124"/>
  <c r="F155" i="124" a="1"/>
  <c r="F155" i="124" s="1"/>
  <c r="G155" i="124" a="1"/>
  <c r="G155" i="124"/>
  <c r="H155" i="124" a="1"/>
  <c r="H155" i="124" s="1"/>
  <c r="E156" i="124"/>
  <c r="F156" i="124" a="1"/>
  <c r="F156" i="124" s="1"/>
  <c r="G156" i="124" a="1"/>
  <c r="G156" i="124" s="1"/>
  <c r="H156" i="124" a="1"/>
  <c r="H156" i="124"/>
  <c r="E157" i="124"/>
  <c r="F157" i="124" a="1"/>
  <c r="F157" i="124" s="1"/>
  <c r="G157" i="124" a="1"/>
  <c r="G157" i="124"/>
  <c r="H157" i="124" a="1"/>
  <c r="H157" i="124"/>
  <c r="E158" i="124"/>
  <c r="F158" i="124" a="1"/>
  <c r="F158" i="124" s="1"/>
  <c r="G158" i="124" a="1"/>
  <c r="G158" i="124"/>
  <c r="H158" i="124" a="1"/>
  <c r="H158" i="124"/>
  <c r="E159" i="124"/>
  <c r="F159" i="124" a="1"/>
  <c r="F159" i="124" s="1"/>
  <c r="G159" i="124" a="1"/>
  <c r="G159" i="124"/>
  <c r="H159" i="124" a="1"/>
  <c r="H159" i="124"/>
  <c r="E160" i="124"/>
  <c r="F160" i="124" a="1"/>
  <c r="F160" i="124"/>
  <c r="G160" i="124" a="1"/>
  <c r="G160" i="124"/>
  <c r="H160" i="124" a="1"/>
  <c r="H160" i="124" s="1"/>
  <c r="E161" i="124"/>
  <c r="F161" i="124" a="1"/>
  <c r="F161" i="124"/>
  <c r="G161" i="124" a="1"/>
  <c r="G161" i="124"/>
  <c r="H161" i="124" a="1"/>
  <c r="H161" i="124"/>
  <c r="E162" i="124"/>
  <c r="F162" i="124" a="1"/>
  <c r="F162" i="124"/>
  <c r="G162" i="124" a="1"/>
  <c r="G162" i="124" s="1"/>
  <c r="H162" i="124" a="1"/>
  <c r="H162" i="124" s="1"/>
  <c r="E163" i="124"/>
  <c r="F163" i="124" a="1"/>
  <c r="F163" i="124"/>
  <c r="G163" i="124" a="1"/>
  <c r="G163" i="124"/>
  <c r="H163" i="124" a="1"/>
  <c r="H163" i="124" s="1"/>
  <c r="E164" i="124"/>
  <c r="F164" i="124" a="1"/>
  <c r="F164" i="124" s="1"/>
  <c r="G164" i="124" a="1"/>
  <c r="G164" i="124" s="1"/>
  <c r="H164" i="124" a="1"/>
  <c r="H164" i="124"/>
  <c r="E165" i="124"/>
  <c r="F165" i="124" a="1"/>
  <c r="F165" i="124" s="1"/>
  <c r="G165" i="124" a="1"/>
  <c r="G165" i="124" s="1"/>
  <c r="H165" i="124" a="1"/>
  <c r="H165" i="124"/>
  <c r="E166" i="124"/>
  <c r="F166" i="124" a="1"/>
  <c r="F166" i="124" s="1"/>
  <c r="G166" i="124" a="1"/>
  <c r="G166" i="124" s="1"/>
  <c r="H166" i="124" a="1"/>
  <c r="H166" i="124" s="1"/>
  <c r="E167" i="124"/>
  <c r="F167" i="124" a="1"/>
  <c r="F167" i="124" s="1"/>
  <c r="G167" i="124" a="1"/>
  <c r="G167" i="124"/>
  <c r="H167" i="124" a="1"/>
  <c r="H167" i="124" s="1"/>
  <c r="E168" i="124"/>
  <c r="F168" i="124" a="1"/>
  <c r="F168" i="124"/>
  <c r="G168" i="124" a="1"/>
  <c r="G168" i="124"/>
  <c r="H168" i="124" a="1"/>
  <c r="H168" i="124"/>
  <c r="E169" i="124"/>
  <c r="F169" i="124" a="1"/>
  <c r="F169" i="124"/>
  <c r="G169" i="124" a="1"/>
  <c r="G169" i="124" s="1"/>
  <c r="H169" i="124" a="1"/>
  <c r="H169" i="124" s="1"/>
  <c r="E170" i="124"/>
  <c r="F170" i="124" a="1"/>
  <c r="F170" i="124"/>
  <c r="G170" i="124" a="1"/>
  <c r="G170" i="124"/>
  <c r="H170" i="124" a="1"/>
  <c r="H170" i="124"/>
  <c r="E171" i="124"/>
  <c r="F171" i="124" a="1"/>
  <c r="F171" i="124" s="1"/>
  <c r="G171" i="124" a="1"/>
  <c r="G171" i="124" s="1"/>
  <c r="H171" i="124" a="1"/>
  <c r="H171" i="124" s="1"/>
  <c r="E172" i="124"/>
  <c r="F172" i="124" a="1"/>
  <c r="F172" i="124"/>
  <c r="G172" i="124" a="1"/>
  <c r="G172" i="124"/>
  <c r="H172" i="124" a="1"/>
  <c r="H172" i="124" s="1"/>
  <c r="E173" i="124"/>
  <c r="F173" i="124" a="1"/>
  <c r="F173" i="124"/>
  <c r="G173" i="124" a="1"/>
  <c r="G173" i="124" s="1"/>
  <c r="H173" i="124" a="1"/>
  <c r="H173" i="124" s="1"/>
  <c r="E174" i="124"/>
  <c r="F174" i="124" a="1"/>
  <c r="F174" i="124"/>
  <c r="G174" i="124" a="1"/>
  <c r="G174" i="124"/>
  <c r="H174" i="124" a="1"/>
  <c r="H174" i="124" s="1"/>
  <c r="E175" i="124"/>
  <c r="F175" i="124" a="1"/>
  <c r="F175" i="124" s="1"/>
  <c r="G175" i="124" a="1"/>
  <c r="G175" i="124" s="1"/>
  <c r="H175" i="124" a="1"/>
  <c r="H175" i="124" s="1"/>
  <c r="E176" i="124"/>
  <c r="F176" i="124" a="1"/>
  <c r="F176" i="124"/>
  <c r="G176" i="124" a="1"/>
  <c r="G176" i="124"/>
  <c r="H176" i="124" a="1"/>
  <c r="H176" i="124"/>
  <c r="E177" i="124"/>
  <c r="F177" i="124" a="1"/>
  <c r="F177" i="124" s="1"/>
  <c r="G177" i="124" a="1"/>
  <c r="G177" i="124" s="1"/>
  <c r="H177" i="124" a="1"/>
  <c r="H177" i="124"/>
  <c r="E178" i="124"/>
  <c r="F178" i="124" a="1"/>
  <c r="F178" i="124"/>
  <c r="G178" i="124" a="1"/>
  <c r="G178" i="124" s="1"/>
  <c r="H178" i="124" a="1"/>
  <c r="H178" i="124"/>
  <c r="E179" i="124"/>
  <c r="F179" i="124" a="1"/>
  <c r="F179" i="124" s="1"/>
  <c r="G179" i="124" a="1"/>
  <c r="G179" i="124"/>
  <c r="H179" i="124" a="1"/>
  <c r="H179" i="124"/>
  <c r="E180" i="124"/>
  <c r="F180" i="124" a="1"/>
  <c r="F180" i="124" s="1"/>
  <c r="G180" i="124" a="1"/>
  <c r="G180" i="124"/>
  <c r="H180" i="124" a="1"/>
  <c r="H180" i="124"/>
  <c r="E181" i="124"/>
  <c r="F181" i="124" a="1"/>
  <c r="F181" i="124"/>
  <c r="G181" i="124" a="1"/>
  <c r="G181" i="124"/>
  <c r="H181" i="124" a="1"/>
  <c r="H181" i="124"/>
  <c r="E182" i="124"/>
  <c r="F182" i="124" a="1"/>
  <c r="F182" i="124"/>
  <c r="G182" i="124" a="1"/>
  <c r="G182" i="124"/>
  <c r="H182" i="124" a="1"/>
  <c r="H182" i="124"/>
  <c r="E183" i="124"/>
  <c r="F183" i="124" a="1"/>
  <c r="F183" i="124"/>
  <c r="G183" i="124" a="1"/>
  <c r="G183" i="124"/>
  <c r="H183" i="124" a="1"/>
  <c r="H183" i="124" s="1"/>
  <c r="E184" i="124"/>
  <c r="F184" i="124" a="1"/>
  <c r="F184" i="124"/>
  <c r="G184" i="124" a="1"/>
  <c r="G184" i="124"/>
  <c r="H184" i="124" a="1"/>
  <c r="H184" i="124"/>
  <c r="E185" i="124"/>
  <c r="F185" i="124" a="1"/>
  <c r="F185" i="124" s="1"/>
  <c r="G185" i="124" a="1"/>
  <c r="G185" i="124" s="1"/>
  <c r="H185" i="124" a="1"/>
  <c r="H185" i="124" s="1"/>
  <c r="E186" i="124"/>
  <c r="F186" i="124" a="1"/>
  <c r="F186" i="124"/>
  <c r="G186" i="124" a="1"/>
  <c r="G186" i="124"/>
  <c r="H186" i="124" a="1"/>
  <c r="H186" i="124"/>
  <c r="E187" i="124"/>
  <c r="F187" i="124" a="1"/>
  <c r="F187" i="124" s="1"/>
  <c r="G187" i="124" a="1"/>
  <c r="G187" i="124" s="1"/>
  <c r="H187" i="124" a="1"/>
  <c r="H187" i="124" s="1"/>
  <c r="E188" i="124"/>
  <c r="F188" i="124" a="1"/>
  <c r="F188" i="124"/>
  <c r="G188" i="124" a="1"/>
  <c r="G188" i="124" s="1"/>
  <c r="H188" i="124" a="1"/>
  <c r="H188" i="124" s="1"/>
  <c r="E189" i="124"/>
  <c r="F189" i="124" a="1"/>
  <c r="F189" i="124" s="1"/>
  <c r="G189" i="124" a="1"/>
  <c r="G189" i="124" s="1"/>
  <c r="H189" i="124" a="1"/>
  <c r="H189" i="124"/>
  <c r="E190" i="124"/>
  <c r="F190" i="124" a="1"/>
  <c r="F190" i="124" s="1"/>
  <c r="G190" i="124" a="1"/>
  <c r="G190" i="124" s="1"/>
  <c r="H190" i="124" a="1"/>
  <c r="H190" i="124"/>
  <c r="E191" i="124"/>
  <c r="F191" i="124" a="1"/>
  <c r="F191" i="124" s="1"/>
  <c r="G191" i="124" a="1"/>
  <c r="G191" i="124"/>
  <c r="H191" i="124" a="1"/>
  <c r="H191" i="124" s="1"/>
  <c r="E192" i="124"/>
  <c r="F192" i="124" a="1"/>
  <c r="F192" i="124"/>
  <c r="G192" i="124" a="1"/>
  <c r="G192" i="124"/>
  <c r="H192" i="124" a="1"/>
  <c r="H192" i="124"/>
  <c r="E193" i="124"/>
  <c r="F193" i="124" a="1"/>
  <c r="F193" i="124"/>
  <c r="G193" i="124" a="1"/>
  <c r="G193" i="124" s="1"/>
  <c r="H193" i="124" a="1"/>
  <c r="H193" i="124" s="1"/>
  <c r="E194" i="124"/>
  <c r="F194" i="124" a="1"/>
  <c r="F194" i="124"/>
  <c r="G194" i="124" a="1"/>
  <c r="G194" i="124"/>
  <c r="H194" i="124" a="1"/>
  <c r="H194" i="124"/>
  <c r="E195" i="124"/>
  <c r="F195" i="124" a="1"/>
  <c r="F195" i="124" s="1"/>
  <c r="G195" i="124" a="1"/>
  <c r="G195" i="124" s="1"/>
  <c r="H195" i="124" a="1"/>
  <c r="H195" i="124" s="1"/>
  <c r="E196" i="124"/>
  <c r="F196" i="124" a="1"/>
  <c r="F196" i="124"/>
  <c r="G196" i="124" a="1"/>
  <c r="G196" i="124"/>
  <c r="H196" i="124" a="1"/>
  <c r="H196" i="124" s="1"/>
  <c r="E197" i="124"/>
  <c r="F197" i="124" a="1"/>
  <c r="F197" i="124"/>
  <c r="G197" i="124" a="1"/>
  <c r="G197" i="124" s="1"/>
  <c r="H197" i="124" a="1"/>
  <c r="H197" i="124" s="1"/>
  <c r="E198" i="124"/>
  <c r="F198" i="124" a="1"/>
  <c r="F198" i="124"/>
  <c r="G198" i="124" a="1"/>
  <c r="G198" i="124" s="1"/>
  <c r="H198" i="124" a="1"/>
  <c r="H198" i="124" s="1"/>
  <c r="E199" i="124"/>
  <c r="F199" i="124" a="1"/>
  <c r="F199" i="124" s="1"/>
  <c r="G199" i="124" a="1"/>
  <c r="G199" i="124" s="1"/>
  <c r="H199" i="124" a="1"/>
  <c r="H199" i="124" s="1"/>
  <c r="E200" i="124"/>
  <c r="F200" i="124" a="1"/>
  <c r="F200" i="124"/>
  <c r="G200" i="124" a="1"/>
  <c r="G200" i="124"/>
  <c r="H200" i="124" a="1"/>
  <c r="H200" i="124"/>
  <c r="E201" i="124"/>
  <c r="F201" i="124" a="1"/>
  <c r="F201" i="124" s="1"/>
  <c r="G201" i="124" a="1"/>
  <c r="G201" i="124" s="1"/>
  <c r="H201" i="124" a="1"/>
  <c r="H201" i="124"/>
  <c r="E202" i="124"/>
  <c r="F202" i="124" a="1"/>
  <c r="F202" i="124"/>
  <c r="G202" i="124" a="1"/>
  <c r="G202" i="124"/>
  <c r="H202" i="124" a="1"/>
  <c r="H202" i="124"/>
  <c r="E203" i="124"/>
  <c r="F203" i="124" a="1"/>
  <c r="F203" i="124" s="1"/>
  <c r="G203" i="124" a="1"/>
  <c r="G203" i="124"/>
  <c r="H203" i="124" a="1"/>
  <c r="H203" i="124"/>
  <c r="E204" i="124"/>
  <c r="F204" i="124" a="1"/>
  <c r="F204" i="124" s="1"/>
  <c r="G204" i="124" a="1"/>
  <c r="G204" i="124"/>
  <c r="H204" i="124" a="1"/>
  <c r="H204" i="124"/>
  <c r="E205" i="124"/>
  <c r="F205" i="124" a="1"/>
  <c r="F205" i="124"/>
  <c r="G205" i="124" a="1"/>
  <c r="G205" i="124"/>
  <c r="H205" i="124" a="1"/>
  <c r="H205" i="124"/>
  <c r="E206" i="124"/>
  <c r="F206" i="124" a="1"/>
  <c r="F206" i="124"/>
  <c r="G206" i="124" a="1"/>
  <c r="G206" i="124"/>
  <c r="H206" i="124" a="1"/>
  <c r="H206" i="124"/>
  <c r="E207" i="124"/>
  <c r="F207" i="124" a="1"/>
  <c r="F207" i="124"/>
  <c r="G207" i="124" a="1"/>
  <c r="G207" i="124"/>
  <c r="H207" i="124" a="1"/>
  <c r="H207" i="124" s="1"/>
  <c r="E208" i="124"/>
  <c r="F208" i="124" a="1"/>
  <c r="F208" i="124"/>
  <c r="G208" i="124" a="1"/>
  <c r="G208" i="124"/>
  <c r="H208" i="124" a="1"/>
  <c r="H208" i="124" s="1"/>
  <c r="E209" i="124"/>
  <c r="F209" i="124" a="1"/>
  <c r="F209" i="124" s="1"/>
  <c r="G209" i="124" a="1"/>
  <c r="G209" i="124" s="1"/>
  <c r="H209" i="124" a="1"/>
  <c r="H209" i="124" s="1"/>
  <c r="E210" i="124"/>
  <c r="F210" i="124" a="1"/>
  <c r="F210" i="124"/>
  <c r="G210" i="124" a="1"/>
  <c r="G210" i="124"/>
  <c r="H210" i="124" a="1"/>
  <c r="H210" i="124" s="1"/>
  <c r="E211" i="124"/>
  <c r="F211" i="124" a="1"/>
  <c r="F211" i="124" s="1"/>
  <c r="G211" i="124" a="1"/>
  <c r="G211" i="124" s="1"/>
  <c r="H211" i="124" a="1"/>
  <c r="H211" i="124" s="1"/>
  <c r="E212" i="124"/>
  <c r="F212" i="124" a="1"/>
  <c r="F212" i="124" s="1"/>
  <c r="G212" i="124" a="1"/>
  <c r="G212" i="124" s="1"/>
  <c r="H212" i="124" a="1"/>
  <c r="H212" i="124" s="1"/>
  <c r="E213" i="124"/>
  <c r="F213" i="124" a="1"/>
  <c r="F213" i="124" s="1"/>
  <c r="G213" i="124" a="1"/>
  <c r="G213" i="124" s="1"/>
  <c r="H213" i="124" a="1"/>
  <c r="H213" i="124"/>
  <c r="E214" i="124"/>
  <c r="F214" i="124" a="1"/>
  <c r="F214" i="124" s="1"/>
  <c r="G214" i="124" a="1"/>
  <c r="G214" i="124" s="1"/>
  <c r="H214" i="124" a="1"/>
  <c r="H214" i="124"/>
  <c r="E215" i="124"/>
  <c r="F215" i="124" a="1"/>
  <c r="F215" i="124" s="1"/>
  <c r="G215" i="124" a="1"/>
  <c r="G215" i="124"/>
  <c r="H215" i="124" a="1"/>
  <c r="H215" i="124" s="1"/>
  <c r="E216" i="124"/>
  <c r="F216" i="124" a="1"/>
  <c r="F216" i="124"/>
  <c r="G216" i="124" a="1"/>
  <c r="G216" i="124"/>
  <c r="H216" i="124" a="1"/>
  <c r="H216" i="124"/>
  <c r="E217" i="124"/>
  <c r="F217" i="124" a="1"/>
  <c r="F217" i="124"/>
  <c r="G217" i="124" a="1"/>
  <c r="G217" i="124" s="1"/>
  <c r="H217" i="124" a="1"/>
  <c r="H217" i="124" s="1"/>
  <c r="E218" i="124"/>
  <c r="F218" i="124" a="1"/>
  <c r="F218" i="124"/>
  <c r="G218" i="124" a="1"/>
  <c r="G218" i="124"/>
  <c r="H218" i="124" a="1"/>
  <c r="H218" i="124"/>
  <c r="E219" i="124"/>
  <c r="F219" i="124" a="1"/>
  <c r="F219" i="124" s="1"/>
  <c r="G219" i="124" a="1"/>
  <c r="G219" i="124" s="1"/>
  <c r="H219" i="124" a="1"/>
  <c r="H219" i="124" s="1"/>
  <c r="E220" i="124"/>
  <c r="F220" i="124" a="1"/>
  <c r="F220" i="124"/>
  <c r="G220" i="124" a="1"/>
  <c r="G220" i="124"/>
  <c r="H220" i="124" a="1"/>
  <c r="H220" i="124" s="1"/>
  <c r="E221" i="124"/>
  <c r="F221" i="124" a="1"/>
  <c r="F221" i="124"/>
  <c r="G221" i="124" a="1"/>
  <c r="G221" i="124" s="1"/>
  <c r="H221" i="124" a="1"/>
  <c r="H221" i="124" s="1"/>
  <c r="E222" i="124"/>
  <c r="F222" i="124" a="1"/>
  <c r="F222" i="124"/>
  <c r="G222" i="124" a="1"/>
  <c r="G222" i="124"/>
  <c r="H222" i="124" a="1"/>
  <c r="H222" i="124" s="1"/>
  <c r="E223" i="124"/>
  <c r="F223" i="124" a="1"/>
  <c r="F223" i="124" s="1"/>
  <c r="G223" i="124" a="1"/>
  <c r="G223" i="124" s="1"/>
  <c r="H223" i="124" a="1"/>
  <c r="H223" i="124" s="1"/>
  <c r="E224" i="124"/>
  <c r="F224" i="124" a="1"/>
  <c r="F224" i="124"/>
  <c r="G224" i="124" a="1"/>
  <c r="G224" i="124" s="1"/>
  <c r="H224" i="124" a="1"/>
  <c r="H224" i="124"/>
  <c r="E225" i="124"/>
  <c r="F225" i="124" a="1"/>
  <c r="F225" i="124" s="1"/>
  <c r="G225" i="124" a="1"/>
  <c r="G225" i="124" s="1"/>
  <c r="H225" i="124" a="1"/>
  <c r="H225" i="124"/>
  <c r="E226" i="124"/>
  <c r="F226" i="124" a="1"/>
  <c r="F226" i="124"/>
  <c r="G226" i="124" a="1"/>
  <c r="G226" i="124" s="1"/>
  <c r="H226" i="124" a="1"/>
  <c r="H226" i="124"/>
  <c r="E227" i="124"/>
  <c r="F227" i="124" a="1"/>
  <c r="F227" i="124" s="1"/>
  <c r="G227" i="124" a="1"/>
  <c r="G227" i="124"/>
  <c r="H227" i="124" a="1"/>
  <c r="H227" i="124"/>
  <c r="E228" i="124"/>
  <c r="F228" i="124" a="1"/>
  <c r="F228" i="124" s="1"/>
  <c r="G228" i="124" a="1"/>
  <c r="G228" i="124"/>
  <c r="H228" i="124" a="1"/>
  <c r="H228" i="124"/>
  <c r="E229" i="124"/>
  <c r="F229" i="124" a="1"/>
  <c r="F229" i="124"/>
  <c r="G229" i="124" a="1"/>
  <c r="G229" i="124"/>
  <c r="H229" i="124" a="1"/>
  <c r="H229" i="124"/>
  <c r="E230" i="124"/>
  <c r="F230" i="124" a="1"/>
  <c r="F230" i="124"/>
  <c r="G230" i="124" a="1"/>
  <c r="G230" i="124"/>
  <c r="H230" i="124" a="1"/>
  <c r="H230" i="124"/>
  <c r="E231" i="124"/>
  <c r="F231" i="124" a="1"/>
  <c r="F231" i="124"/>
  <c r="G231" i="124" a="1"/>
  <c r="G231" i="124"/>
  <c r="H231" i="124" a="1"/>
  <c r="H231" i="124" s="1"/>
  <c r="E232" i="124"/>
  <c r="F232" i="124" a="1"/>
  <c r="F232" i="124"/>
  <c r="G232" i="124" a="1"/>
  <c r="G232" i="124"/>
  <c r="H232" i="124" a="1"/>
  <c r="H232" i="124"/>
  <c r="E233" i="124"/>
  <c r="F233" i="124" a="1"/>
  <c r="F233" i="124" s="1"/>
  <c r="G233" i="124" a="1"/>
  <c r="G233" i="124" s="1"/>
  <c r="H233" i="124" a="1"/>
  <c r="H233" i="124" s="1"/>
  <c r="E234" i="124"/>
  <c r="F234" i="124" a="1"/>
  <c r="F234" i="124"/>
  <c r="G234" i="124" a="1"/>
  <c r="G234" i="124"/>
  <c r="H234" i="124" a="1"/>
  <c r="H234" i="124"/>
  <c r="E235" i="124"/>
  <c r="F235" i="124" a="1"/>
  <c r="F235" i="124" s="1"/>
  <c r="G235" i="124" a="1"/>
  <c r="G235" i="124" s="1"/>
  <c r="H235" i="124" a="1"/>
  <c r="H235" i="124" s="1"/>
  <c r="E236" i="124"/>
  <c r="F236" i="124" a="1"/>
  <c r="F236" i="124"/>
  <c r="G236" i="124" a="1"/>
  <c r="G236" i="124" s="1"/>
  <c r="H236" i="124" a="1"/>
  <c r="H236" i="124" s="1"/>
  <c r="E237" i="124"/>
  <c r="F237" i="124" a="1"/>
  <c r="F237" i="124" s="1"/>
  <c r="G237" i="124" a="1"/>
  <c r="G237" i="124" s="1"/>
  <c r="H237" i="124" a="1"/>
  <c r="H237" i="124"/>
  <c r="E238" i="124"/>
  <c r="F238" i="124" a="1"/>
  <c r="F238" i="124"/>
  <c r="G238" i="124" a="1"/>
  <c r="G238" i="124" s="1"/>
  <c r="H238" i="124" a="1"/>
  <c r="H238" i="124"/>
  <c r="E239" i="124"/>
  <c r="F239" i="124" a="1"/>
  <c r="F239" i="124" s="1"/>
  <c r="G239" i="124" a="1"/>
  <c r="G239" i="124"/>
  <c r="H239" i="124" a="1"/>
  <c r="H239" i="124" s="1"/>
  <c r="E240" i="124"/>
  <c r="F240" i="124" a="1"/>
  <c r="F240" i="124"/>
  <c r="G240" i="124" a="1"/>
  <c r="G240" i="124"/>
  <c r="H240" i="124" a="1"/>
  <c r="H240" i="124"/>
  <c r="E241" i="124"/>
  <c r="F241" i="124" a="1"/>
  <c r="F241" i="124"/>
  <c r="G241" i="124" a="1"/>
  <c r="G241" i="124" s="1"/>
  <c r="H241" i="124" a="1"/>
  <c r="H241" i="124"/>
  <c r="E242" i="124"/>
  <c r="F242" i="124" a="1"/>
  <c r="F242" i="124"/>
  <c r="G242" i="124" a="1"/>
  <c r="G242" i="124"/>
  <c r="H242" i="124" a="1"/>
  <c r="H242" i="124"/>
  <c r="E243" i="124"/>
  <c r="F243" i="124" a="1"/>
  <c r="F243" i="124" s="1"/>
  <c r="G243" i="124" a="1"/>
  <c r="G243" i="124" s="1"/>
  <c r="H243" i="124" a="1"/>
  <c r="H243" i="124" s="1"/>
  <c r="E244" i="124"/>
  <c r="F244" i="124" a="1"/>
  <c r="F244" i="124"/>
  <c r="G244" i="124" a="1"/>
  <c r="G244" i="124"/>
  <c r="H244" i="124" a="1"/>
  <c r="H244" i="124" s="1"/>
  <c r="E245" i="124"/>
  <c r="F245" i="124" a="1"/>
  <c r="F245" i="124" s="1"/>
  <c r="G245" i="124" a="1"/>
  <c r="G245" i="124" s="1"/>
  <c r="H245" i="124" a="1"/>
  <c r="H245" i="124" s="1"/>
  <c r="E246" i="124"/>
  <c r="F246" i="124" a="1"/>
  <c r="F246" i="124"/>
  <c r="G246" i="124" a="1"/>
  <c r="G246" i="124" s="1"/>
  <c r="H246" i="124" a="1"/>
  <c r="H246" i="124" s="1"/>
  <c r="E247" i="124"/>
  <c r="F247" i="124" a="1"/>
  <c r="F247" i="124" s="1"/>
  <c r="G247" i="124" a="1"/>
  <c r="G247" i="124" s="1"/>
  <c r="H247" i="124" a="1"/>
  <c r="H247" i="124" s="1"/>
  <c r="E248" i="124"/>
  <c r="F248" i="124" a="1"/>
  <c r="F248" i="124"/>
  <c r="G248" i="124" a="1"/>
  <c r="G248" i="124"/>
  <c r="H248" i="124" a="1"/>
  <c r="H248" i="124"/>
  <c r="E249" i="124"/>
  <c r="F249" i="124" a="1"/>
  <c r="F249" i="124" s="1"/>
  <c r="G249" i="124" a="1"/>
  <c r="G249" i="124" s="1"/>
  <c r="H249" i="124" a="1"/>
  <c r="H249" i="124"/>
  <c r="E250" i="124"/>
  <c r="F250" i="124" a="1"/>
  <c r="F250" i="124"/>
  <c r="G250" i="124" a="1"/>
  <c r="G250" i="124" s="1"/>
  <c r="H250" i="124" a="1"/>
  <c r="H250" i="124"/>
  <c r="E251" i="124"/>
  <c r="F251" i="124" a="1"/>
  <c r="F251" i="124" s="1"/>
  <c r="G251" i="124" a="1"/>
  <c r="G251" i="124"/>
  <c r="H251" i="124" a="1"/>
  <c r="H251" i="124"/>
  <c r="E252" i="124"/>
  <c r="F252" i="124" a="1"/>
  <c r="F252" i="124" s="1"/>
  <c r="G252" i="124" a="1"/>
  <c r="G252" i="124"/>
  <c r="H252" i="124" a="1"/>
  <c r="H252" i="124"/>
  <c r="E253" i="124"/>
  <c r="F253" i="124" a="1"/>
  <c r="F253" i="124"/>
  <c r="G253" i="124" a="1"/>
  <c r="G253" i="124"/>
  <c r="H253" i="124" a="1"/>
  <c r="H253" i="124"/>
  <c r="E254" i="124"/>
  <c r="F254" i="124" a="1"/>
  <c r="F254" i="124"/>
  <c r="G254" i="124" a="1"/>
  <c r="G254" i="124"/>
  <c r="H254" i="124" a="1"/>
  <c r="H254" i="124"/>
  <c r="E255" i="124"/>
  <c r="F255" i="124" a="1"/>
  <c r="F255" i="124"/>
  <c r="G255" i="124" a="1"/>
  <c r="G255" i="124"/>
  <c r="H255" i="124" a="1"/>
  <c r="H255" i="124" s="1"/>
  <c r="E256" i="124"/>
  <c r="F256" i="124" a="1"/>
  <c r="F256" i="124"/>
  <c r="G256" i="124" a="1"/>
  <c r="G256" i="124"/>
  <c r="H256" i="124" a="1"/>
  <c r="H256" i="124" s="1"/>
  <c r="E257" i="124"/>
  <c r="F257" i="124" a="1"/>
  <c r="F257" i="124" s="1"/>
  <c r="G257" i="124" a="1"/>
  <c r="G257" i="124" s="1"/>
  <c r="H257" i="124" a="1"/>
  <c r="H257" i="124" s="1"/>
  <c r="E258" i="124"/>
  <c r="F258" i="124" a="1"/>
  <c r="F258" i="124"/>
  <c r="G258" i="124" a="1"/>
  <c r="G258" i="124"/>
  <c r="H258" i="124" a="1"/>
  <c r="H258" i="124" s="1"/>
  <c r="E259" i="124"/>
  <c r="F259" i="124" a="1"/>
  <c r="F259" i="124" s="1"/>
  <c r="G259" i="124" a="1"/>
  <c r="G259" i="124" s="1"/>
  <c r="H259" i="124" a="1"/>
  <c r="H259" i="124" s="1"/>
  <c r="E260" i="124"/>
  <c r="F260" i="124" a="1"/>
  <c r="F260" i="124" s="1"/>
  <c r="G260" i="124" a="1"/>
  <c r="G260" i="124" s="1"/>
  <c r="H260" i="124" a="1"/>
  <c r="H260" i="124" s="1"/>
  <c r="E261" i="124"/>
  <c r="F261" i="124" a="1"/>
  <c r="F261" i="124" s="1"/>
  <c r="G261" i="124" a="1"/>
  <c r="G261" i="124" s="1"/>
  <c r="H261" i="124" a="1"/>
  <c r="H261" i="124"/>
  <c r="E262" i="124"/>
  <c r="F262" i="124" a="1"/>
  <c r="F262" i="124" s="1"/>
  <c r="G262" i="124" a="1"/>
  <c r="G262" i="124" s="1"/>
  <c r="H262" i="124" a="1"/>
  <c r="H262" i="124"/>
  <c r="E263" i="124"/>
  <c r="F263" i="124" a="1"/>
  <c r="F263" i="124" s="1"/>
  <c r="G263" i="124" a="1"/>
  <c r="G263" i="124"/>
  <c r="H263" i="124" a="1"/>
  <c r="H263" i="124" s="1"/>
  <c r="E264" i="124"/>
  <c r="F264" i="124" a="1"/>
  <c r="F264" i="124"/>
  <c r="G264" i="124" a="1"/>
  <c r="G264" i="124"/>
  <c r="H264" i="124" a="1"/>
  <c r="H264" i="124"/>
  <c r="E265" i="124"/>
  <c r="F265" i="124" a="1"/>
  <c r="F265" i="124"/>
  <c r="G265" i="124" a="1"/>
  <c r="G265" i="124" s="1"/>
  <c r="H265" i="124" a="1"/>
  <c r="H265" i="124" s="1"/>
  <c r="E266" i="124"/>
  <c r="F266" i="124" a="1"/>
  <c r="F266" i="124"/>
  <c r="G266" i="124" a="1"/>
  <c r="G266" i="124"/>
  <c r="H266" i="124" a="1"/>
  <c r="H266" i="124"/>
  <c r="E267" i="124"/>
  <c r="F267" i="124" a="1"/>
  <c r="F267" i="124" s="1"/>
  <c r="G267" i="124" a="1"/>
  <c r="G267" i="124" s="1"/>
  <c r="H267" i="124" a="1"/>
  <c r="H267" i="124" s="1"/>
  <c r="E268" i="124"/>
  <c r="F268" i="124" a="1"/>
  <c r="F268" i="124"/>
  <c r="G268" i="124" a="1"/>
  <c r="G268" i="124"/>
  <c r="H268" i="124" a="1"/>
  <c r="H268" i="124" s="1"/>
  <c r="E269" i="124"/>
  <c r="F269" i="124" a="1"/>
  <c r="F269" i="124"/>
  <c r="G269" i="124" a="1"/>
  <c r="G269" i="124" s="1"/>
  <c r="H269" i="124" a="1"/>
  <c r="H269" i="124" s="1"/>
  <c r="E270" i="124"/>
  <c r="F270" i="124" a="1"/>
  <c r="F270" i="124"/>
  <c r="G270" i="124" a="1"/>
  <c r="G270" i="124"/>
  <c r="H270" i="124" a="1"/>
  <c r="H270" i="124" s="1"/>
  <c r="E271" i="124"/>
  <c r="F271" i="124" a="1"/>
  <c r="F271" i="124" s="1"/>
  <c r="G271" i="124" a="1"/>
  <c r="G271" i="124" s="1"/>
  <c r="H271" i="124" a="1"/>
  <c r="H271" i="124" s="1"/>
  <c r="E272" i="124"/>
  <c r="F272" i="124" a="1"/>
  <c r="F272" i="124"/>
  <c r="G272" i="124" a="1"/>
  <c r="G272" i="124" s="1"/>
  <c r="H272" i="124" a="1"/>
  <c r="H272" i="124"/>
  <c r="E273" i="124"/>
  <c r="F273" i="124" a="1"/>
  <c r="F273" i="124" s="1"/>
  <c r="G273" i="124" a="1"/>
  <c r="G273" i="124" s="1"/>
  <c r="H273" i="124" a="1"/>
  <c r="H273" i="124"/>
  <c r="E274" i="124"/>
  <c r="F274" i="124" a="1"/>
  <c r="F274" i="124"/>
  <c r="G274" i="124" a="1"/>
  <c r="G274" i="124" s="1"/>
  <c r="H274" i="124" a="1"/>
  <c r="H274" i="124"/>
  <c r="E275" i="124"/>
  <c r="F275" i="124" a="1"/>
  <c r="F275" i="124" s="1"/>
  <c r="G275" i="124" a="1"/>
  <c r="G275" i="124"/>
  <c r="H275" i="124" a="1"/>
  <c r="H275" i="124"/>
  <c r="E276" i="124"/>
  <c r="F276" i="124" a="1"/>
  <c r="F276" i="124" s="1"/>
  <c r="G276" i="124" a="1"/>
  <c r="G276" i="124"/>
  <c r="H276" i="124" a="1"/>
  <c r="H276" i="124"/>
  <c r="E277" i="124"/>
  <c r="F277" i="124" a="1"/>
  <c r="F277" i="124"/>
  <c r="G277" i="124" a="1"/>
  <c r="G277" i="124"/>
  <c r="H277" i="124" a="1"/>
  <c r="H277" i="124"/>
  <c r="E278" i="124"/>
  <c r="F278" i="124" a="1"/>
  <c r="F278" i="124"/>
  <c r="G278" i="124" a="1"/>
  <c r="G278" i="124"/>
  <c r="H278" i="124" a="1"/>
  <c r="H278" i="124"/>
  <c r="E279" i="124"/>
  <c r="F279" i="124" a="1"/>
  <c r="F279" i="124"/>
  <c r="G279" i="124" a="1"/>
  <c r="G279" i="124"/>
  <c r="H279" i="124" a="1"/>
  <c r="H279" i="124" s="1"/>
  <c r="E280" i="124"/>
  <c r="F280" i="124" a="1"/>
  <c r="F280" i="124"/>
  <c r="G280" i="124" a="1"/>
  <c r="G280" i="124"/>
  <c r="H280" i="124" a="1"/>
  <c r="H280" i="124" s="1"/>
  <c r="E281" i="124"/>
  <c r="F281" i="124" a="1"/>
  <c r="F281" i="124" s="1"/>
  <c r="G281" i="124" a="1"/>
  <c r="G281" i="124" s="1"/>
  <c r="H281" i="124" a="1"/>
  <c r="H281" i="124" s="1"/>
  <c r="E282" i="124"/>
  <c r="F282" i="124" a="1"/>
  <c r="F282" i="124"/>
  <c r="G282" i="124" a="1"/>
  <c r="G282" i="124"/>
  <c r="H282" i="124" a="1"/>
  <c r="H282" i="124" s="1"/>
  <c r="E283" i="124"/>
  <c r="F283" i="124" a="1"/>
  <c r="F283" i="124" s="1"/>
  <c r="G283" i="124" a="1"/>
  <c r="G283" i="124" s="1"/>
  <c r="H283" i="124" a="1"/>
  <c r="H283" i="124" s="1"/>
  <c r="E284" i="124"/>
  <c r="F284" i="124" a="1"/>
  <c r="F284" i="124"/>
  <c r="G284" i="124" a="1"/>
  <c r="G284" i="124" s="1"/>
  <c r="H284" i="124" a="1"/>
  <c r="H284" i="124" s="1"/>
  <c r="E285" i="124"/>
  <c r="F285" i="124" a="1"/>
  <c r="F285" i="124" s="1"/>
  <c r="G285" i="124" a="1"/>
  <c r="G285" i="124" s="1"/>
  <c r="H285" i="124" a="1"/>
  <c r="H285" i="124"/>
  <c r="E286" i="124"/>
  <c r="F286" i="124" a="1"/>
  <c r="F286" i="124"/>
  <c r="G286" i="124" a="1"/>
  <c r="G286" i="124" s="1"/>
  <c r="H286" i="124" a="1"/>
  <c r="H286" i="124"/>
  <c r="E287" i="124"/>
  <c r="F287" i="124" a="1"/>
  <c r="F287" i="124" s="1"/>
  <c r="G287" i="124" a="1"/>
  <c r="G287" i="124"/>
  <c r="H287" i="124" a="1"/>
  <c r="H287" i="124" s="1"/>
  <c r="E288" i="124"/>
  <c r="F288" i="124" a="1"/>
  <c r="F288" i="124"/>
  <c r="G288" i="124" a="1"/>
  <c r="G288" i="124"/>
  <c r="H288" i="124" a="1"/>
  <c r="H288" i="124"/>
  <c r="E289" i="124"/>
  <c r="F289" i="124" a="1"/>
  <c r="F289" i="124"/>
  <c r="G289" i="124" a="1"/>
  <c r="G289" i="124" s="1"/>
  <c r="H289" i="124" a="1"/>
  <c r="H289" i="124"/>
  <c r="E290" i="124"/>
  <c r="F290" i="124" a="1"/>
  <c r="F290" i="124"/>
  <c r="G290" i="124" a="1"/>
  <c r="G290" i="124"/>
  <c r="H290" i="124" a="1"/>
  <c r="H290" i="124"/>
  <c r="E291" i="124"/>
  <c r="F291" i="124" a="1"/>
  <c r="F291" i="124" s="1"/>
  <c r="G291" i="124" a="1"/>
  <c r="G291" i="124" s="1"/>
  <c r="H291" i="124" a="1"/>
  <c r="H291" i="124" s="1"/>
  <c r="E292" i="124"/>
  <c r="F292" i="124" a="1"/>
  <c r="F292" i="124"/>
  <c r="G292" i="124" a="1"/>
  <c r="G292" i="124"/>
  <c r="H292" i="124" a="1"/>
  <c r="H292" i="124" s="1"/>
  <c r="E293" i="124"/>
  <c r="F293" i="124" a="1"/>
  <c r="F293" i="124" s="1"/>
  <c r="G293" i="124" a="1"/>
  <c r="G293" i="124" s="1"/>
  <c r="H293" i="124" a="1"/>
  <c r="H293" i="124" s="1"/>
  <c r="E294" i="124"/>
  <c r="F294" i="124" a="1"/>
  <c r="F294" i="124"/>
  <c r="G294" i="124" a="1"/>
  <c r="G294" i="124" s="1"/>
  <c r="H294" i="124" a="1"/>
  <c r="H294" i="124" s="1"/>
  <c r="E295" i="124"/>
  <c r="F295" i="124" a="1"/>
  <c r="F295" i="124" s="1"/>
  <c r="G295" i="124" a="1"/>
  <c r="G295" i="124" s="1"/>
  <c r="H295" i="124" a="1"/>
  <c r="H295" i="124" s="1"/>
  <c r="E296" i="124"/>
  <c r="F296" i="124" a="1"/>
  <c r="F296" i="124"/>
  <c r="G296" i="124" a="1"/>
  <c r="G296" i="124" s="1"/>
  <c r="H296" i="124" a="1"/>
  <c r="H296" i="124"/>
  <c r="E297" i="124"/>
  <c r="F297" i="124" a="1"/>
  <c r="F297" i="124" s="1"/>
  <c r="G297" i="124" a="1"/>
  <c r="G297" i="124" s="1"/>
  <c r="H297" i="124" a="1"/>
  <c r="H297" i="124"/>
  <c r="E298" i="124"/>
  <c r="F298" i="124" a="1"/>
  <c r="F298" i="124"/>
  <c r="G298" i="124" a="1"/>
  <c r="G298" i="124" s="1"/>
  <c r="H298" i="124" a="1"/>
  <c r="H298" i="124"/>
  <c r="E299" i="124"/>
  <c r="F299" i="124" a="1"/>
  <c r="F299" i="124" s="1"/>
  <c r="G299" i="124" a="1"/>
  <c r="G299" i="124"/>
  <c r="H299" i="124" a="1"/>
  <c r="H299" i="124"/>
  <c r="E300" i="124"/>
  <c r="F300" i="124" a="1"/>
  <c r="F300" i="124" s="1"/>
  <c r="G300" i="124" a="1"/>
  <c r="G300" i="124"/>
  <c r="H300" i="124" a="1"/>
  <c r="H300" i="124"/>
  <c r="E301" i="124"/>
  <c r="F301" i="124" a="1"/>
  <c r="F301" i="124"/>
  <c r="G301" i="124" a="1"/>
  <c r="G301" i="124"/>
  <c r="H301" i="124" a="1"/>
  <c r="H301" i="124"/>
  <c r="E302" i="124"/>
  <c r="F302" i="124" a="1"/>
  <c r="F302" i="124"/>
  <c r="G302" i="124" a="1"/>
  <c r="G302" i="124"/>
  <c r="H302" i="124" a="1"/>
  <c r="H302" i="124"/>
  <c r="E303" i="124"/>
  <c r="F303" i="124" a="1"/>
  <c r="F303" i="124"/>
  <c r="G303" i="124" a="1"/>
  <c r="G303" i="124"/>
  <c r="H303" i="124" a="1"/>
  <c r="H303" i="124" s="1"/>
  <c r="E304" i="124"/>
  <c r="F304" i="124" a="1"/>
  <c r="F304" i="124"/>
  <c r="G304" i="124" a="1"/>
  <c r="G304" i="124"/>
  <c r="H304" i="124" a="1"/>
  <c r="H304" i="124" s="1"/>
  <c r="E305" i="124"/>
  <c r="F305" i="124" a="1"/>
  <c r="F305" i="124" s="1"/>
  <c r="G305" i="124" a="1"/>
  <c r="G305" i="124" s="1"/>
  <c r="H305" i="124" a="1"/>
  <c r="H305" i="124" s="1"/>
  <c r="E306" i="124"/>
  <c r="F306" i="124" a="1"/>
  <c r="F306" i="124"/>
  <c r="G306" i="124" a="1"/>
  <c r="G306" i="124"/>
  <c r="H306" i="124" a="1"/>
  <c r="H306" i="124" s="1"/>
  <c r="E307" i="124"/>
  <c r="F307" i="124" a="1"/>
  <c r="F307" i="124" s="1"/>
  <c r="G307" i="124" a="1"/>
  <c r="G307" i="124" s="1"/>
  <c r="H307" i="124" a="1"/>
  <c r="H307" i="124" s="1"/>
  <c r="E308" i="124"/>
  <c r="F308" i="124" a="1"/>
  <c r="F308" i="124" s="1"/>
  <c r="G308" i="124" a="1"/>
  <c r="G308" i="124" s="1"/>
  <c r="H308" i="124" a="1"/>
  <c r="H308" i="124" s="1"/>
  <c r="E309" i="124"/>
  <c r="F309" i="124" a="1"/>
  <c r="F309" i="124" s="1"/>
  <c r="G309" i="124" a="1"/>
  <c r="G309" i="124" s="1"/>
  <c r="H309" i="124" a="1"/>
  <c r="H309" i="124"/>
  <c r="E310" i="124"/>
  <c r="F310" i="124" a="1"/>
  <c r="F310" i="124" s="1"/>
  <c r="G310" i="124" a="1"/>
  <c r="G310" i="124" s="1"/>
  <c r="H310" i="124" a="1"/>
  <c r="H310" i="124"/>
  <c r="E311" i="124"/>
  <c r="F311" i="124" a="1"/>
  <c r="F311" i="124" s="1"/>
  <c r="G311" i="124" a="1"/>
  <c r="G311" i="124"/>
  <c r="H311" i="124" a="1"/>
  <c r="H311" i="124" s="1"/>
  <c r="E312" i="124"/>
  <c r="F312" i="124" a="1"/>
  <c r="F312" i="124"/>
  <c r="G312" i="124" a="1"/>
  <c r="G312" i="124"/>
  <c r="H312" i="124" a="1"/>
  <c r="H312" i="124"/>
  <c r="E313" i="124"/>
  <c r="F313" i="124" a="1"/>
  <c r="F313" i="124"/>
  <c r="G313" i="124" a="1"/>
  <c r="G313" i="124" s="1"/>
  <c r="H313" i="124" a="1"/>
  <c r="H313" i="124" s="1"/>
  <c r="E314" i="124"/>
  <c r="F314" i="124" a="1"/>
  <c r="F314" i="124"/>
  <c r="G314" i="124" a="1"/>
  <c r="G314" i="124"/>
  <c r="H314" i="124" a="1"/>
  <c r="H314" i="124"/>
  <c r="E315" i="124"/>
  <c r="F315" i="124" a="1"/>
  <c r="F315" i="124" s="1"/>
  <c r="G315" i="124" a="1"/>
  <c r="G315" i="124" s="1"/>
  <c r="H315" i="124" a="1"/>
  <c r="H315" i="124" s="1"/>
  <c r="E316" i="124"/>
  <c r="F316" i="124" a="1"/>
  <c r="F316" i="124"/>
  <c r="G316" i="124" a="1"/>
  <c r="G316" i="124"/>
  <c r="H316" i="124" a="1"/>
  <c r="H316" i="124" s="1"/>
  <c r="E317" i="124"/>
  <c r="F317" i="124" a="1"/>
  <c r="F317" i="124" s="1"/>
  <c r="G317" i="124" a="1"/>
  <c r="G317" i="124" s="1"/>
  <c r="H317" i="124" a="1"/>
  <c r="H317" i="124" s="1"/>
  <c r="E318" i="124"/>
  <c r="F318" i="124" a="1"/>
  <c r="F318" i="124"/>
  <c r="G318" i="124" a="1"/>
  <c r="G318" i="124"/>
  <c r="H318" i="124" a="1"/>
  <c r="H318" i="124" s="1"/>
  <c r="E319" i="124"/>
  <c r="F319" i="124" a="1"/>
  <c r="F319" i="124" s="1"/>
  <c r="G319" i="124" a="1"/>
  <c r="G319" i="124" s="1"/>
  <c r="H319" i="124" a="1"/>
  <c r="H319" i="124" s="1"/>
  <c r="E320" i="124"/>
  <c r="F320" i="124" a="1"/>
  <c r="F320" i="124"/>
  <c r="G320" i="124" a="1"/>
  <c r="G320" i="124" s="1"/>
  <c r="H320" i="124" a="1"/>
  <c r="H320" i="124"/>
  <c r="E321" i="124"/>
  <c r="F321" i="124" a="1"/>
  <c r="F321" i="124" s="1"/>
  <c r="G321" i="124" a="1"/>
  <c r="G321" i="124" s="1"/>
  <c r="H321" i="124" a="1"/>
  <c r="H321" i="124"/>
  <c r="E322" i="124"/>
  <c r="F322" i="124" a="1"/>
  <c r="F322" i="124"/>
  <c r="G322" i="124" a="1"/>
  <c r="G322" i="124" s="1"/>
  <c r="H322" i="124" a="1"/>
  <c r="H322" i="124"/>
  <c r="E323" i="124"/>
  <c r="F323" i="124" a="1"/>
  <c r="F323" i="124" s="1"/>
  <c r="G323" i="124" a="1"/>
  <c r="G323" i="124"/>
  <c r="H323" i="124" a="1"/>
  <c r="H323" i="124"/>
  <c r="E324" i="124"/>
  <c r="F324" i="124" a="1"/>
  <c r="F324" i="124" s="1"/>
  <c r="G324" i="124" a="1"/>
  <c r="G324" i="124"/>
  <c r="H324" i="124" a="1"/>
  <c r="H324" i="124"/>
  <c r="E325" i="124"/>
  <c r="F325" i="124" a="1"/>
  <c r="F325" i="124"/>
  <c r="G325" i="124" a="1"/>
  <c r="G325" i="124"/>
  <c r="H325" i="124" a="1"/>
  <c r="H325" i="124"/>
  <c r="E326" i="124"/>
  <c r="F326" i="124" a="1"/>
  <c r="F326" i="124"/>
  <c r="G326" i="124" a="1"/>
  <c r="G326" i="124"/>
  <c r="H326" i="124" a="1"/>
  <c r="H326" i="124"/>
  <c r="E327" i="124"/>
  <c r="F327" i="124" a="1"/>
  <c r="F327" i="124"/>
  <c r="G327" i="124" a="1"/>
  <c r="G327" i="124"/>
  <c r="H327" i="124" a="1"/>
  <c r="H327" i="124" s="1"/>
  <c r="E328" i="124"/>
  <c r="F328" i="124" a="1"/>
  <c r="F328" i="124"/>
  <c r="G328" i="124" a="1"/>
  <c r="G328" i="124"/>
  <c r="H328" i="124" a="1"/>
  <c r="H328" i="124" s="1"/>
  <c r="E329" i="124"/>
  <c r="F329" i="124" a="1"/>
  <c r="F329" i="124" s="1"/>
  <c r="G329" i="124" a="1"/>
  <c r="G329" i="124" s="1"/>
  <c r="H329" i="124" a="1"/>
  <c r="H329" i="124" s="1"/>
  <c r="E330" i="124"/>
  <c r="F330" i="124" a="1"/>
  <c r="F330" i="124"/>
  <c r="G330" i="124" a="1"/>
  <c r="G330" i="124"/>
  <c r="H330" i="124" a="1"/>
  <c r="H330" i="124" s="1"/>
  <c r="E331" i="124"/>
  <c r="F331" i="124" a="1"/>
  <c r="F331" i="124" s="1"/>
  <c r="G331" i="124" a="1"/>
  <c r="G331" i="124" s="1"/>
  <c r="H331" i="124" a="1"/>
  <c r="H331" i="124" s="1"/>
  <c r="E332" i="124"/>
  <c r="F332" i="124" a="1"/>
  <c r="F332" i="124"/>
  <c r="G332" i="124" a="1"/>
  <c r="G332" i="124" s="1"/>
  <c r="H332" i="124" a="1"/>
  <c r="H332" i="124"/>
  <c r="E333" i="124"/>
  <c r="F333" i="124" a="1"/>
  <c r="F333" i="124" s="1"/>
  <c r="G333" i="124" a="1"/>
  <c r="G333" i="124" s="1"/>
  <c r="H333" i="124" a="1"/>
  <c r="H333" i="124"/>
  <c r="E334" i="124"/>
  <c r="F334" i="124" a="1"/>
  <c r="F334" i="124"/>
  <c r="G334" i="124" a="1"/>
  <c r="G334" i="124" s="1"/>
  <c r="H334" i="124" a="1"/>
  <c r="H334" i="124"/>
  <c r="E335" i="124"/>
  <c r="F335" i="124" a="1"/>
  <c r="F335" i="124" s="1"/>
  <c r="G335" i="124" a="1"/>
  <c r="G335" i="124"/>
  <c r="H335" i="124" a="1"/>
  <c r="H335" i="124" s="1"/>
  <c r="E336" i="124"/>
  <c r="F336" i="124" a="1"/>
  <c r="F336" i="124"/>
  <c r="G336" i="124" a="1"/>
  <c r="G336" i="124"/>
  <c r="H336" i="124" a="1"/>
  <c r="H336" i="124"/>
  <c r="E337" i="124"/>
  <c r="F337" i="124" a="1"/>
  <c r="F337" i="124"/>
  <c r="G337" i="124" a="1"/>
  <c r="G337" i="124" s="1"/>
  <c r="H337" i="124" a="1"/>
  <c r="H337" i="124"/>
  <c r="E338" i="124"/>
  <c r="F338" i="124" a="1"/>
  <c r="F338" i="124"/>
  <c r="G338" i="124" a="1"/>
  <c r="G338" i="124"/>
  <c r="H338" i="124" a="1"/>
  <c r="H338" i="124"/>
  <c r="E339" i="124"/>
  <c r="F339" i="124" a="1"/>
  <c r="F339" i="124" s="1"/>
  <c r="G339" i="124" a="1"/>
  <c r="G339" i="124"/>
  <c r="H339" i="124" a="1"/>
  <c r="H339" i="124" s="1"/>
  <c r="E340" i="124"/>
  <c r="F340" i="124" a="1"/>
  <c r="F340" i="124"/>
  <c r="G340" i="124" a="1"/>
  <c r="G340" i="124"/>
  <c r="H340" i="124" a="1"/>
  <c r="H340" i="124" s="1"/>
  <c r="E341" i="124"/>
  <c r="F341" i="124" a="1"/>
  <c r="F341" i="124" s="1"/>
  <c r="G341" i="124" a="1"/>
  <c r="G341" i="124" s="1"/>
  <c r="H341" i="124" a="1"/>
  <c r="H341" i="124" s="1"/>
  <c r="E342" i="124"/>
  <c r="F342" i="124" a="1"/>
  <c r="F342" i="124"/>
  <c r="G342" i="124" a="1"/>
  <c r="G342" i="124"/>
  <c r="H342" i="124" a="1"/>
  <c r="H342" i="124" s="1"/>
  <c r="E343" i="124"/>
  <c r="F343" i="124" a="1"/>
  <c r="F343" i="124" s="1"/>
  <c r="G343" i="124" a="1"/>
  <c r="G343" i="124" s="1"/>
  <c r="H343" i="124" a="1"/>
  <c r="H343" i="124" s="1"/>
  <c r="E344" i="124"/>
  <c r="F344" i="124" a="1"/>
  <c r="F344" i="124"/>
  <c r="G344" i="124" a="1"/>
  <c r="G344" i="124" s="1"/>
  <c r="H344" i="124" a="1"/>
  <c r="H344" i="124"/>
  <c r="E345" i="124"/>
  <c r="F345" i="124" a="1"/>
  <c r="F345" i="124" s="1"/>
  <c r="G345" i="124" a="1"/>
  <c r="G345" i="124" s="1"/>
  <c r="H345" i="124" a="1"/>
  <c r="H345" i="124"/>
  <c r="E346" i="124"/>
  <c r="F346" i="124" a="1"/>
  <c r="F346" i="124"/>
  <c r="G346" i="124" a="1"/>
  <c r="G346" i="124" s="1"/>
  <c r="H346" i="124" a="1"/>
  <c r="H346" i="124"/>
  <c r="E347" i="124"/>
  <c r="F347" i="124" a="1"/>
  <c r="F347" i="124" s="1"/>
  <c r="G347" i="124" a="1"/>
  <c r="G347" i="124"/>
  <c r="H347" i="124" a="1"/>
  <c r="H347" i="124"/>
  <c r="E348" i="124"/>
  <c r="F348" i="124" a="1"/>
  <c r="F348" i="124"/>
  <c r="G348" i="124" a="1"/>
  <c r="G348" i="124"/>
  <c r="H348" i="124" a="1"/>
  <c r="H348" i="124"/>
  <c r="E349" i="124"/>
  <c r="F349" i="124" a="1"/>
  <c r="F349" i="124"/>
  <c r="G349" i="124" a="1"/>
  <c r="G349" i="124"/>
  <c r="H349" i="124" a="1"/>
  <c r="H349" i="124"/>
  <c r="E350" i="124"/>
  <c r="F350" i="124" a="1"/>
  <c r="F350" i="124"/>
  <c r="G350" i="124" a="1"/>
  <c r="G350" i="124"/>
  <c r="H350" i="124" a="1"/>
  <c r="H350" i="124"/>
  <c r="E351" i="124"/>
  <c r="F351" i="124" a="1"/>
  <c r="F351" i="124"/>
  <c r="G351" i="124" a="1"/>
  <c r="G351" i="124"/>
  <c r="H351" i="124" a="1"/>
  <c r="H351" i="124" s="1"/>
  <c r="E352" i="124"/>
  <c r="F352" i="124" a="1"/>
  <c r="F352" i="124"/>
  <c r="G352" i="124" a="1"/>
  <c r="G352" i="124"/>
  <c r="H352" i="124" a="1"/>
  <c r="H352" i="124" s="1"/>
  <c r="E353" i="124"/>
  <c r="F353" i="124" a="1"/>
  <c r="F353" i="124" s="1"/>
  <c r="G353" i="124" a="1"/>
  <c r="G353" i="124" s="1"/>
  <c r="H353" i="124" a="1"/>
  <c r="H353" i="124" s="1"/>
  <c r="E354" i="124"/>
  <c r="F354" i="124" a="1"/>
  <c r="F354" i="124"/>
  <c r="G354" i="124" a="1"/>
  <c r="G354" i="124"/>
  <c r="H354" i="124" a="1"/>
  <c r="H354" i="124" s="1"/>
  <c r="E355" i="124"/>
  <c r="F355" i="124" a="1"/>
  <c r="F355" i="124" s="1"/>
  <c r="G355" i="124" a="1"/>
  <c r="G355" i="124" s="1"/>
  <c r="H355" i="124" a="1"/>
  <c r="H355" i="124"/>
  <c r="E356" i="124"/>
  <c r="F356" i="124" a="1"/>
  <c r="F356" i="124"/>
  <c r="G356" i="124" a="1"/>
  <c r="G356" i="124"/>
  <c r="H356" i="124" a="1"/>
  <c r="H356" i="124" s="1"/>
  <c r="E357" i="124"/>
  <c r="F357" i="124" a="1"/>
  <c r="F357" i="124" s="1"/>
  <c r="G357" i="124" a="1"/>
  <c r="G357" i="124" s="1"/>
  <c r="H357" i="124" a="1"/>
  <c r="H357" i="124"/>
  <c r="E358" i="124"/>
  <c r="F358" i="124" a="1"/>
  <c r="F358" i="124"/>
  <c r="G358" i="124" a="1"/>
  <c r="G358" i="124"/>
  <c r="H358" i="124" a="1"/>
  <c r="H358" i="124"/>
  <c r="E359" i="124"/>
  <c r="F359" i="124" a="1"/>
  <c r="F359" i="124" s="1"/>
  <c r="G359" i="124" a="1"/>
  <c r="G359" i="124"/>
  <c r="H359" i="124" a="1"/>
  <c r="H359" i="124" s="1"/>
  <c r="E360" i="124"/>
  <c r="F360" i="124" a="1"/>
  <c r="F360" i="124" s="1"/>
  <c r="G360" i="124" a="1"/>
  <c r="G360" i="124"/>
  <c r="H360" i="124" a="1"/>
  <c r="H360" i="124"/>
  <c r="E361" i="124"/>
  <c r="F361" i="124" a="1"/>
  <c r="F361" i="124"/>
  <c r="G361" i="124" a="1"/>
  <c r="G361" i="124" s="1"/>
  <c r="H361" i="124" a="1"/>
  <c r="H361" i="124"/>
  <c r="E362" i="124"/>
  <c r="F362" i="124" a="1"/>
  <c r="F362" i="124"/>
  <c r="G362" i="124" a="1"/>
  <c r="G362" i="124"/>
  <c r="H362" i="124" a="1"/>
  <c r="H362" i="124"/>
  <c r="E363" i="124"/>
  <c r="F363" i="124" a="1"/>
  <c r="F363" i="124" s="1"/>
  <c r="G363" i="124" a="1"/>
  <c r="G363" i="124"/>
  <c r="H363" i="124" a="1"/>
  <c r="H363" i="124" s="1"/>
  <c r="E364" i="124"/>
  <c r="F364" i="124" a="1"/>
  <c r="F364" i="124"/>
  <c r="G364" i="124" a="1"/>
  <c r="G364" i="124"/>
  <c r="H364" i="124" a="1"/>
  <c r="H364" i="124"/>
  <c r="E365" i="124"/>
  <c r="F365" i="124" a="1"/>
  <c r="F365" i="124"/>
  <c r="G365" i="124" a="1"/>
  <c r="G365" i="124" s="1"/>
  <c r="H365" i="124" a="1"/>
  <c r="H365" i="124" s="1"/>
  <c r="E366" i="124"/>
  <c r="F366" i="124" a="1"/>
  <c r="F366" i="124"/>
  <c r="G366" i="124" a="1"/>
  <c r="G366" i="124"/>
  <c r="H366" i="124" a="1"/>
  <c r="H366" i="124"/>
  <c r="E367" i="124"/>
  <c r="F367" i="124" a="1"/>
  <c r="F367" i="124" s="1"/>
  <c r="G367" i="124" a="1"/>
  <c r="G367" i="124" s="1"/>
  <c r="H367" i="124" a="1"/>
  <c r="H367" i="124"/>
  <c r="E368" i="124"/>
  <c r="F368" i="124" a="1"/>
  <c r="F368" i="124" s="1"/>
  <c r="G368" i="124" a="1"/>
  <c r="G368" i="124"/>
  <c r="H368" i="124" a="1"/>
  <c r="H368" i="124"/>
  <c r="E369" i="124"/>
  <c r="F369" i="124" a="1"/>
  <c r="F369" i="124" s="1"/>
  <c r="G369" i="124" a="1"/>
  <c r="G369" i="124" s="1"/>
  <c r="H369" i="124" a="1"/>
  <c r="H369" i="124"/>
  <c r="E370" i="124"/>
  <c r="F370" i="124" a="1"/>
  <c r="F370" i="124" s="1"/>
  <c r="G370" i="124" a="1"/>
  <c r="G370" i="124"/>
  <c r="H370" i="124" a="1"/>
  <c r="H370" i="124"/>
  <c r="E371" i="124"/>
  <c r="F371" i="124" a="1"/>
  <c r="F371" i="124" s="1"/>
  <c r="G371" i="124" a="1"/>
  <c r="G371" i="124"/>
  <c r="H371" i="124" a="1"/>
  <c r="H371" i="124"/>
  <c r="E372" i="124"/>
  <c r="F372" i="124" a="1"/>
  <c r="F372" i="124"/>
  <c r="G372" i="124" a="1"/>
  <c r="G372" i="124"/>
  <c r="H372" i="124" a="1"/>
  <c r="H372" i="124"/>
  <c r="E373" i="124"/>
  <c r="F373" i="124" a="1"/>
  <c r="F373" i="124"/>
  <c r="G373" i="124" a="1"/>
  <c r="G373" i="124"/>
  <c r="H373" i="124" a="1"/>
  <c r="H373" i="124" s="1"/>
  <c r="E374" i="124"/>
  <c r="F374" i="124" a="1"/>
  <c r="F374" i="124" s="1"/>
  <c r="G374" i="124" a="1"/>
  <c r="G374" i="124"/>
  <c r="H374" i="124" a="1"/>
  <c r="H374" i="124"/>
  <c r="E375" i="124"/>
  <c r="F375" i="124" a="1"/>
  <c r="F375" i="124" s="1"/>
  <c r="G375" i="124" a="1"/>
  <c r="G375" i="124"/>
  <c r="H375" i="124" a="1"/>
  <c r="H375" i="124" s="1"/>
  <c r="E376" i="124"/>
  <c r="F376" i="124" a="1"/>
  <c r="F376" i="124" s="1"/>
  <c r="G376" i="124" a="1"/>
  <c r="G376" i="124"/>
  <c r="H376" i="124" a="1"/>
  <c r="H376" i="124" s="1"/>
  <c r="E377" i="124"/>
  <c r="F377" i="124" a="1"/>
  <c r="F377" i="124" s="1"/>
  <c r="G377" i="124" a="1"/>
  <c r="G377" i="124" s="1"/>
  <c r="H377" i="124" a="1"/>
  <c r="H377" i="124" s="1"/>
  <c r="E378" i="124"/>
  <c r="F378" i="124" a="1"/>
  <c r="F378" i="124"/>
  <c r="G378" i="124" a="1"/>
  <c r="G378" i="124"/>
  <c r="H378" i="124" a="1"/>
  <c r="H378" i="124" s="1"/>
  <c r="E379" i="124"/>
  <c r="F379" i="124" a="1"/>
  <c r="F379" i="124" s="1"/>
  <c r="G379" i="124" a="1"/>
  <c r="G379" i="124" s="1"/>
  <c r="H379" i="124" a="1"/>
  <c r="H379" i="124"/>
  <c r="E380" i="124"/>
  <c r="F380" i="124" a="1"/>
  <c r="F380" i="124"/>
  <c r="G380" i="124" a="1"/>
  <c r="G380" i="124"/>
  <c r="H380" i="124" a="1"/>
  <c r="H380" i="124" s="1"/>
  <c r="E381" i="124"/>
  <c r="F381" i="124" a="1"/>
  <c r="F381" i="124" s="1"/>
  <c r="G381" i="124" a="1"/>
  <c r="G381" i="124" s="1"/>
  <c r="H381" i="124" a="1"/>
  <c r="H381" i="124"/>
  <c r="E382" i="124"/>
  <c r="F382" i="124" a="1"/>
  <c r="F382" i="124"/>
  <c r="G382" i="124" a="1"/>
  <c r="G382" i="124"/>
  <c r="H382" i="124" a="1"/>
  <c r="H382" i="124"/>
  <c r="E383" i="124"/>
  <c r="F383" i="124" a="1"/>
  <c r="F383" i="124" s="1"/>
  <c r="G383" i="124" a="1"/>
  <c r="G383" i="124"/>
  <c r="H383" i="124" a="1"/>
  <c r="H383" i="124" s="1"/>
  <c r="E384" i="124"/>
  <c r="F384" i="124" a="1"/>
  <c r="F384" i="124" s="1"/>
  <c r="G384" i="124" a="1"/>
  <c r="G384" i="124"/>
  <c r="H384" i="124" a="1"/>
  <c r="H384" i="124"/>
  <c r="E385" i="124"/>
  <c r="F385" i="124" a="1"/>
  <c r="F385" i="124"/>
  <c r="G385" i="124" a="1"/>
  <c r="G385" i="124" s="1"/>
  <c r="H385" i="124" a="1"/>
  <c r="H385" i="124"/>
  <c r="E386" i="124"/>
  <c r="F386" i="124" a="1"/>
  <c r="F386" i="124" s="1"/>
  <c r="G386" i="124" a="1"/>
  <c r="G386" i="124"/>
  <c r="H386" i="124" a="1"/>
  <c r="H386" i="124"/>
  <c r="E387" i="124"/>
  <c r="F387" i="124" a="1"/>
  <c r="F387" i="124"/>
  <c r="G387" i="124" a="1"/>
  <c r="G387" i="124"/>
  <c r="H387" i="124" a="1"/>
  <c r="H387" i="124" s="1"/>
  <c r="E388" i="124"/>
  <c r="F388" i="124" a="1"/>
  <c r="F388" i="124" s="1"/>
  <c r="G388" i="124" a="1"/>
  <c r="G388" i="124"/>
  <c r="H388" i="124" a="1"/>
  <c r="H388" i="124"/>
  <c r="E389" i="124"/>
  <c r="F389" i="124" a="1"/>
  <c r="F389" i="124"/>
  <c r="G389" i="124" a="1"/>
  <c r="G389" i="124" s="1"/>
  <c r="H389" i="124" a="1"/>
  <c r="H389" i="124"/>
  <c r="E390" i="124"/>
  <c r="F390" i="124" a="1"/>
  <c r="F390" i="124"/>
  <c r="G390" i="124" a="1"/>
  <c r="G390" i="124"/>
  <c r="H390" i="124" a="1"/>
  <c r="H390" i="124" s="1"/>
  <c r="E391" i="124"/>
  <c r="F391" i="124" a="1"/>
  <c r="F391" i="124" s="1"/>
  <c r="G391" i="124" a="1"/>
  <c r="G391" i="124" s="1"/>
  <c r="H391" i="124" a="1"/>
  <c r="H391" i="124"/>
  <c r="E392" i="124"/>
  <c r="F392" i="124" a="1"/>
  <c r="F392" i="124"/>
  <c r="G392" i="124" a="1"/>
  <c r="G392" i="124"/>
  <c r="H392" i="124" a="1"/>
  <c r="H392" i="124" s="1"/>
  <c r="E393" i="124"/>
  <c r="F393" i="124" a="1"/>
  <c r="F393" i="124" s="1"/>
  <c r="G393" i="124" a="1"/>
  <c r="G393" i="124"/>
  <c r="H393" i="124" a="1"/>
  <c r="H393" i="124"/>
  <c r="E394" i="124"/>
  <c r="F394" i="124" a="1"/>
  <c r="F394" i="124" s="1"/>
  <c r="G394" i="124" a="1"/>
  <c r="G394" i="124"/>
  <c r="H394" i="124" a="1"/>
  <c r="H394" i="124"/>
  <c r="E395" i="124"/>
  <c r="F395" i="124" a="1"/>
  <c r="F395" i="124" s="1"/>
  <c r="G395" i="124" a="1"/>
  <c r="G395" i="124"/>
  <c r="H395" i="124" a="1"/>
  <c r="H395" i="124"/>
  <c r="E396" i="124"/>
  <c r="F396" i="124" a="1"/>
  <c r="F396" i="124"/>
  <c r="G396" i="124" a="1"/>
  <c r="G396" i="124"/>
  <c r="H396" i="124" a="1"/>
  <c r="H396" i="124"/>
  <c r="E397" i="124"/>
  <c r="F397" i="124" a="1"/>
  <c r="F397" i="124"/>
  <c r="G397" i="124" a="1"/>
  <c r="G397" i="124"/>
  <c r="H397" i="124" a="1"/>
  <c r="H397" i="124" s="1"/>
  <c r="E398" i="124"/>
  <c r="F398" i="124" a="1"/>
  <c r="F398" i="124" s="1"/>
  <c r="G398" i="124" a="1"/>
  <c r="G398" i="124" s="1"/>
  <c r="H398" i="124" a="1"/>
  <c r="H398" i="124"/>
  <c r="E399" i="124"/>
  <c r="F399" i="124" a="1"/>
  <c r="F399" i="124"/>
  <c r="G399" i="124" a="1"/>
  <c r="G399" i="124" s="1"/>
  <c r="H399" i="124" a="1"/>
  <c r="H399" i="124" s="1"/>
  <c r="E400" i="124"/>
  <c r="F400" i="124" a="1"/>
  <c r="F400" i="124" s="1"/>
  <c r="G400" i="124" a="1"/>
  <c r="G400" i="124"/>
  <c r="H400" i="124" a="1"/>
  <c r="H400" i="124"/>
  <c r="E401" i="124"/>
  <c r="F401" i="124" a="1"/>
  <c r="F401" i="124"/>
  <c r="G401" i="124" a="1"/>
  <c r="G401" i="124" s="1"/>
  <c r="H401" i="124" a="1"/>
  <c r="H401" i="124"/>
  <c r="E402" i="124"/>
  <c r="F402" i="124" a="1"/>
  <c r="F402" i="124"/>
  <c r="G402" i="124" a="1"/>
  <c r="G402" i="124"/>
  <c r="H402" i="124" a="1"/>
  <c r="H402" i="124" s="1"/>
  <c r="E403" i="124"/>
  <c r="F403" i="124" a="1"/>
  <c r="F403" i="124" s="1"/>
  <c r="G403" i="124" a="1"/>
  <c r="G403" i="124" s="1"/>
  <c r="H403" i="124" a="1"/>
  <c r="H403" i="124"/>
  <c r="E404" i="124"/>
  <c r="F404" i="124" a="1"/>
  <c r="F404" i="124"/>
  <c r="G404" i="124" a="1"/>
  <c r="G404" i="124"/>
  <c r="H404" i="124" a="1"/>
  <c r="H404" i="124" s="1"/>
  <c r="E405" i="124"/>
  <c r="F405" i="124" a="1"/>
  <c r="F405" i="124" s="1"/>
  <c r="G405" i="124" a="1"/>
  <c r="G405" i="124"/>
  <c r="H405" i="124" a="1"/>
  <c r="H405" i="124"/>
  <c r="E406" i="124"/>
  <c r="F406" i="124" a="1"/>
  <c r="F406" i="124" s="1"/>
  <c r="G406" i="124" a="1"/>
  <c r="G406" i="124"/>
  <c r="H406" i="124" a="1"/>
  <c r="H406" i="124"/>
  <c r="E407" i="124"/>
  <c r="F407" i="124" a="1"/>
  <c r="F407" i="124" s="1"/>
  <c r="G407" i="124" a="1"/>
  <c r="G407" i="124"/>
  <c r="H407" i="124" a="1"/>
  <c r="H407" i="124"/>
  <c r="E408" i="124"/>
  <c r="F408" i="124" a="1"/>
  <c r="F408" i="124"/>
  <c r="G408" i="124" a="1"/>
  <c r="G408" i="124"/>
  <c r="H408" i="124" a="1"/>
  <c r="H408" i="124"/>
  <c r="E409" i="124"/>
  <c r="F409" i="124" a="1"/>
  <c r="F409" i="124"/>
  <c r="G409" i="124" a="1"/>
  <c r="G409" i="124"/>
  <c r="H409" i="124" a="1"/>
  <c r="H409" i="124" s="1"/>
  <c r="E410" i="124"/>
  <c r="F410" i="124" a="1"/>
  <c r="F410" i="124" s="1"/>
  <c r="G410" i="124" a="1"/>
  <c r="G410" i="124" s="1"/>
  <c r="H410" i="124" a="1"/>
  <c r="H410" i="124"/>
  <c r="E411" i="124"/>
  <c r="F411" i="124" a="1"/>
  <c r="F411" i="124"/>
  <c r="G411" i="124" a="1"/>
  <c r="G411" i="124"/>
  <c r="H411" i="124" a="1"/>
  <c r="H411" i="124" s="1"/>
  <c r="E412" i="124"/>
  <c r="F412" i="124" a="1"/>
  <c r="F412" i="124" s="1"/>
  <c r="G412" i="124" a="1"/>
  <c r="G412" i="124"/>
  <c r="H412" i="124" a="1"/>
  <c r="H412" i="124"/>
  <c r="E413" i="124"/>
  <c r="F413" i="124" a="1"/>
  <c r="F413" i="124"/>
  <c r="G413" i="124" a="1"/>
  <c r="G413" i="124" s="1"/>
  <c r="H413" i="124" a="1"/>
  <c r="H413" i="124"/>
  <c r="E414" i="124"/>
  <c r="F414" i="124" a="1"/>
  <c r="F414" i="124"/>
  <c r="G414" i="124" a="1"/>
  <c r="G414" i="124"/>
  <c r="H414" i="124" a="1"/>
  <c r="H414" i="124" s="1"/>
  <c r="E415" i="124"/>
  <c r="F415" i="124" a="1"/>
  <c r="F415" i="124" s="1"/>
  <c r="G415" i="124" a="1"/>
  <c r="G415" i="124" s="1"/>
  <c r="H415" i="124" a="1"/>
  <c r="H415" i="124"/>
  <c r="E416" i="124"/>
  <c r="F416" i="124" a="1"/>
  <c r="F416" i="124"/>
  <c r="G416" i="124" a="1"/>
  <c r="G416" i="124"/>
  <c r="H416" i="124" a="1"/>
  <c r="H416" i="124" s="1"/>
  <c r="E417" i="124"/>
  <c r="F417" i="124" a="1"/>
  <c r="F417" i="124" s="1"/>
  <c r="G417" i="124" a="1"/>
  <c r="G417" i="124"/>
  <c r="H417" i="124" a="1"/>
  <c r="H417" i="124"/>
  <c r="E418" i="124"/>
  <c r="F418" i="124" a="1"/>
  <c r="F418" i="124" s="1"/>
  <c r="G418" i="124" a="1"/>
  <c r="G418" i="124"/>
  <c r="H418" i="124" a="1"/>
  <c r="H418" i="124"/>
  <c r="E419" i="124"/>
  <c r="F419" i="124" a="1"/>
  <c r="F419" i="124" s="1"/>
  <c r="G419" i="124" a="1"/>
  <c r="G419" i="124"/>
  <c r="H419" i="124" a="1"/>
  <c r="H419" i="124"/>
  <c r="E420" i="124"/>
  <c r="F420" i="124" a="1"/>
  <c r="F420" i="124"/>
  <c r="G420" i="124" a="1"/>
  <c r="G420" i="124" s="1"/>
  <c r="H420" i="124" a="1"/>
  <c r="H420" i="124"/>
  <c r="E421" i="124"/>
  <c r="F421" i="124" a="1"/>
  <c r="F421" i="124"/>
  <c r="G421" i="124" a="1"/>
  <c r="G421" i="124" s="1"/>
  <c r="H421" i="124" a="1"/>
  <c r="H421" i="124"/>
  <c r="E422" i="124"/>
  <c r="F422" i="124" a="1"/>
  <c r="F422" i="124" s="1"/>
  <c r="G422" i="124" a="1"/>
  <c r="G422" i="124" s="1"/>
  <c r="H422" i="124" a="1"/>
  <c r="H422" i="124"/>
  <c r="E423" i="124"/>
  <c r="F423" i="124" a="1"/>
  <c r="F423" i="124" s="1"/>
  <c r="G423" i="124" a="1"/>
  <c r="G423" i="124" s="1"/>
  <c r="H423" i="124" a="1"/>
  <c r="H423" i="124" s="1"/>
  <c r="E424" i="124"/>
  <c r="F424" i="124" a="1"/>
  <c r="F424" i="124" s="1"/>
  <c r="G424" i="124" a="1"/>
  <c r="G424" i="124"/>
  <c r="H424" i="124" a="1"/>
  <c r="H424" i="124" s="1"/>
  <c r="E425" i="124"/>
  <c r="F425" i="124" a="1"/>
  <c r="F425" i="124" s="1"/>
  <c r="G425" i="124" a="1"/>
  <c r="G425" i="124" s="1"/>
  <c r="H425" i="124" a="1"/>
  <c r="H425" i="124"/>
  <c r="E426" i="124"/>
  <c r="F426" i="124" a="1"/>
  <c r="F426" i="124"/>
  <c r="G426" i="124" a="1"/>
  <c r="G426" i="124" s="1"/>
  <c r="H426" i="124" a="1"/>
  <c r="H426" i="124"/>
  <c r="E427" i="124"/>
  <c r="F427" i="124" a="1"/>
  <c r="F427" i="124" s="1"/>
  <c r="G427" i="124" a="1"/>
  <c r="G427" i="124"/>
  <c r="H427" i="124" a="1"/>
  <c r="H427" i="124"/>
  <c r="E428" i="124"/>
  <c r="F428" i="124" a="1"/>
  <c r="F428" i="124"/>
  <c r="G428" i="124" a="1"/>
  <c r="G428" i="124" s="1"/>
  <c r="H428" i="124" a="1"/>
  <c r="H428" i="124" s="1"/>
  <c r="E429" i="124"/>
  <c r="F429" i="124" a="1"/>
  <c r="F429" i="124" s="1"/>
  <c r="G429" i="124" a="1"/>
  <c r="G429" i="124"/>
  <c r="H429" i="124" a="1"/>
  <c r="H429" i="124"/>
  <c r="E430" i="124"/>
  <c r="F430" i="124" a="1"/>
  <c r="F430" i="124" s="1"/>
  <c r="G430" i="124" a="1"/>
  <c r="G430" i="124"/>
  <c r="H430" i="124" a="1"/>
  <c r="H430" i="124"/>
  <c r="E431" i="124"/>
  <c r="F431" i="124" a="1"/>
  <c r="F431" i="124" s="1"/>
  <c r="G431" i="124" a="1"/>
  <c r="G431" i="124"/>
  <c r="H431" i="124" a="1"/>
  <c r="H431" i="124"/>
  <c r="E432" i="124"/>
  <c r="F432" i="124" a="1"/>
  <c r="F432" i="124" s="1"/>
  <c r="G432" i="124" a="1"/>
  <c r="G432" i="124" s="1"/>
  <c r="H432" i="124" a="1"/>
  <c r="H432" i="124" s="1"/>
  <c r="E433" i="124"/>
  <c r="F433" i="124" a="1"/>
  <c r="F433" i="124"/>
  <c r="G433" i="124" a="1"/>
  <c r="G433" i="124" s="1"/>
  <c r="H433" i="124" a="1"/>
  <c r="H433" i="124"/>
  <c r="E434" i="124"/>
  <c r="F434" i="124" a="1"/>
  <c r="F434" i="124" s="1"/>
  <c r="G434" i="124" a="1"/>
  <c r="G434" i="124" s="1"/>
  <c r="H434" i="124" a="1"/>
  <c r="H434" i="124"/>
  <c r="E435" i="124"/>
  <c r="F435" i="124" a="1"/>
  <c r="F435" i="124" s="1"/>
  <c r="G435" i="124" a="1"/>
  <c r="G435" i="124" s="1"/>
  <c r="H435" i="124" a="1"/>
  <c r="H435" i="124" s="1"/>
  <c r="E436" i="124"/>
  <c r="F436" i="124" a="1"/>
  <c r="F436" i="124" s="1"/>
  <c r="G436" i="124" a="1"/>
  <c r="G436" i="124"/>
  <c r="H436" i="124" a="1"/>
  <c r="H436" i="124" s="1"/>
  <c r="E437" i="124"/>
  <c r="F437" i="124" a="1"/>
  <c r="F437" i="124" s="1"/>
  <c r="G437" i="124" a="1"/>
  <c r="G437" i="124" s="1"/>
  <c r="H437" i="124" a="1"/>
  <c r="H437" i="124"/>
  <c r="E438" i="124"/>
  <c r="F438" i="124" a="1"/>
  <c r="F438" i="124"/>
  <c r="G438" i="124" a="1"/>
  <c r="G438" i="124"/>
  <c r="H438" i="124" a="1"/>
  <c r="H438" i="124" s="1"/>
  <c r="E439" i="124"/>
  <c r="F439" i="124" a="1"/>
  <c r="F439" i="124" s="1"/>
  <c r="G439" i="124" a="1"/>
  <c r="G439" i="124"/>
  <c r="H439" i="124" a="1"/>
  <c r="H439" i="124"/>
  <c r="E440" i="124"/>
  <c r="F440" i="124" a="1"/>
  <c r="F440" i="124" s="1"/>
  <c r="G440" i="124" a="1"/>
  <c r="G440" i="124" s="1"/>
  <c r="H440" i="124" a="1"/>
  <c r="H440" i="124"/>
  <c r="E441" i="124"/>
  <c r="F441" i="124" a="1"/>
  <c r="F441" i="124" s="1"/>
  <c r="G441" i="124" a="1"/>
  <c r="G441" i="124"/>
  <c r="H441" i="124" a="1"/>
  <c r="H441" i="124"/>
  <c r="E442" i="124"/>
  <c r="F442" i="124" a="1"/>
  <c r="F442" i="124"/>
  <c r="G442" i="124" a="1"/>
  <c r="G442" i="124" s="1"/>
  <c r="H442" i="124" a="1"/>
  <c r="H442" i="124"/>
  <c r="E443" i="124"/>
  <c r="F443" i="124" a="1"/>
  <c r="F443" i="124" s="1"/>
  <c r="G443" i="124" a="1"/>
  <c r="G443" i="124"/>
  <c r="H443" i="124" a="1"/>
  <c r="H443" i="124" s="1"/>
  <c r="E444" i="124"/>
  <c r="F444" i="124" a="1"/>
  <c r="F444" i="124" s="1"/>
  <c r="G444" i="124" a="1"/>
  <c r="G444" i="124" s="1"/>
  <c r="H444" i="124" a="1"/>
  <c r="H444" i="124" s="1"/>
  <c r="E445" i="124"/>
  <c r="F445" i="124" a="1"/>
  <c r="F445" i="124"/>
  <c r="G445" i="124" a="1"/>
  <c r="G445" i="124"/>
  <c r="H445" i="124" a="1"/>
  <c r="H445" i="124" s="1"/>
  <c r="E446" i="124"/>
  <c r="F446" i="124" a="1"/>
  <c r="F446" i="124" s="1"/>
  <c r="G446" i="124" a="1"/>
  <c r="G446" i="124" s="1"/>
  <c r="H446" i="124" a="1"/>
  <c r="H446" i="124"/>
  <c r="E447" i="124"/>
  <c r="F447" i="124" a="1"/>
  <c r="F447" i="124" s="1"/>
  <c r="G447" i="124" a="1"/>
  <c r="G447" i="124"/>
  <c r="H447" i="124" a="1"/>
  <c r="H447" i="124" s="1"/>
  <c r="E448" i="124"/>
  <c r="F448" i="124" a="1"/>
  <c r="F448" i="124" s="1"/>
  <c r="G448" i="124" a="1"/>
  <c r="G448" i="124"/>
  <c r="H448" i="124" a="1"/>
  <c r="H448" i="124"/>
  <c r="E449" i="124"/>
  <c r="F449" i="124" a="1"/>
  <c r="F449" i="124" s="1"/>
  <c r="G449" i="124" a="1"/>
  <c r="G449" i="124" s="1"/>
  <c r="H449" i="124" a="1"/>
  <c r="H449" i="124"/>
  <c r="E450" i="124"/>
  <c r="F450" i="124" a="1"/>
  <c r="F450" i="124"/>
  <c r="G450" i="124" a="1"/>
  <c r="G450" i="124" s="1"/>
  <c r="H450" i="124" a="1"/>
  <c r="H450" i="124" s="1"/>
  <c r="E451" i="124"/>
  <c r="F451" i="124" a="1"/>
  <c r="F451" i="124" s="1"/>
  <c r="G451" i="124" a="1"/>
  <c r="G451" i="124"/>
  <c r="H451" i="124" a="1"/>
  <c r="H451" i="124"/>
  <c r="E452" i="124"/>
  <c r="F452" i="124" a="1"/>
  <c r="F452" i="124" s="1"/>
  <c r="G452" i="124" a="1"/>
  <c r="G452" i="124"/>
  <c r="H452" i="124" a="1"/>
  <c r="H452" i="124"/>
  <c r="E453" i="124"/>
  <c r="F453" i="124" a="1"/>
  <c r="F453" i="124" s="1"/>
  <c r="G453" i="124" a="1"/>
  <c r="G453" i="124"/>
  <c r="H453" i="124" a="1"/>
  <c r="H453" i="124"/>
  <c r="E454" i="124"/>
  <c r="F454" i="124" a="1"/>
  <c r="F454" i="124" s="1"/>
  <c r="G454" i="124" a="1"/>
  <c r="G454" i="124" s="1"/>
  <c r="H454" i="124" a="1"/>
  <c r="H454" i="124"/>
  <c r="E455" i="124"/>
  <c r="F455" i="124" a="1"/>
  <c r="F455" i="124"/>
  <c r="G455" i="124" a="1"/>
  <c r="G455" i="124"/>
  <c r="H455" i="124" a="1"/>
  <c r="H455" i="124" s="1"/>
  <c r="E456" i="124"/>
  <c r="F456" i="124" a="1"/>
  <c r="F456" i="124" s="1"/>
  <c r="G456" i="124" a="1"/>
  <c r="G456" i="124" s="1"/>
  <c r="H456" i="124" a="1"/>
  <c r="H456" i="124" s="1"/>
  <c r="E457" i="124"/>
  <c r="F457" i="124" a="1"/>
  <c r="F457" i="124"/>
  <c r="G457" i="124" a="1"/>
  <c r="G457" i="124" s="1"/>
  <c r="H457" i="124" a="1"/>
  <c r="H457" i="124" s="1"/>
  <c r="E458" i="124"/>
  <c r="F458" i="124" a="1"/>
  <c r="F458" i="124" s="1"/>
  <c r="G458" i="124" a="1"/>
  <c r="G458" i="124" s="1"/>
  <c r="H458" i="124" a="1"/>
  <c r="H458" i="124"/>
  <c r="E459" i="124"/>
  <c r="F459" i="124" a="1"/>
  <c r="F459" i="124"/>
  <c r="G459" i="124" a="1"/>
  <c r="G459" i="124" s="1"/>
  <c r="H459" i="124" a="1"/>
  <c r="H459" i="124" s="1"/>
  <c r="E460" i="124"/>
  <c r="F460" i="124" a="1"/>
  <c r="F460" i="124" s="1"/>
  <c r="G460" i="124" a="1"/>
  <c r="G460" i="124"/>
  <c r="H460" i="124" a="1"/>
  <c r="H460" i="124" s="1"/>
  <c r="E461" i="124"/>
  <c r="F461" i="124" a="1"/>
  <c r="F461" i="124"/>
  <c r="G461" i="124" a="1"/>
  <c r="G461" i="124" s="1"/>
  <c r="H461" i="124" a="1"/>
  <c r="H461" i="124"/>
  <c r="E462" i="124"/>
  <c r="F462" i="124" a="1"/>
  <c r="F462" i="124"/>
  <c r="G462" i="124" a="1"/>
  <c r="G462" i="124"/>
  <c r="H462" i="124" a="1"/>
  <c r="H462" i="124" s="1"/>
  <c r="E463" i="124"/>
  <c r="F463" i="124" a="1"/>
  <c r="F463" i="124" s="1"/>
  <c r="G463" i="124" a="1"/>
  <c r="G463" i="124"/>
  <c r="H463" i="124" a="1"/>
  <c r="H463" i="124"/>
  <c r="E464" i="124"/>
  <c r="F464" i="124" a="1"/>
  <c r="F464" i="124" s="1"/>
  <c r="G464" i="124" a="1"/>
  <c r="G464" i="124" s="1"/>
  <c r="H464" i="124" a="1"/>
  <c r="H464" i="124"/>
  <c r="E465" i="124"/>
  <c r="F465" i="124" a="1"/>
  <c r="F465" i="124" s="1"/>
  <c r="G465" i="124" a="1"/>
  <c r="G465" i="124"/>
  <c r="H465" i="124" a="1"/>
  <c r="H465" i="124"/>
  <c r="E466" i="124"/>
  <c r="F466" i="124" a="1"/>
  <c r="F466" i="124"/>
  <c r="G466" i="124" a="1"/>
  <c r="G466" i="124" s="1"/>
  <c r="H466" i="124" a="1"/>
  <c r="H466" i="124"/>
  <c r="E467" i="124"/>
  <c r="F467" i="124" a="1"/>
  <c r="F467" i="124"/>
  <c r="G467" i="124" a="1"/>
  <c r="G467" i="124"/>
  <c r="H467" i="124" a="1"/>
  <c r="H467" i="124" s="1"/>
  <c r="E468" i="124"/>
  <c r="F468" i="124" a="1"/>
  <c r="F468" i="124" s="1"/>
  <c r="G468" i="124" a="1"/>
  <c r="G468" i="124" s="1"/>
  <c r="H468" i="124" a="1"/>
  <c r="H468" i="124" s="1"/>
  <c r="E469" i="124"/>
  <c r="F469" i="124" a="1"/>
  <c r="F469" i="124"/>
  <c r="G469" i="124" a="1"/>
  <c r="G469" i="124" s="1"/>
  <c r="H469" i="124" a="1"/>
  <c r="H469" i="124" s="1"/>
  <c r="E470" i="124"/>
  <c r="F470" i="124" a="1"/>
  <c r="F470" i="124" s="1"/>
  <c r="G470" i="124" a="1"/>
  <c r="G470" i="124" s="1"/>
  <c r="H470" i="124" a="1"/>
  <c r="H470" i="124"/>
  <c r="E471" i="124"/>
  <c r="F471" i="124" a="1"/>
  <c r="F471" i="124"/>
  <c r="G471" i="124" a="1"/>
  <c r="G471" i="124" s="1"/>
  <c r="H471" i="124" a="1"/>
  <c r="H471" i="124" s="1"/>
  <c r="E472" i="124"/>
  <c r="F472" i="124" a="1"/>
  <c r="F472" i="124" s="1"/>
  <c r="G472" i="124" a="1"/>
  <c r="G472" i="124"/>
  <c r="H472" i="124" a="1"/>
  <c r="H472" i="124"/>
  <c r="E473" i="124"/>
  <c r="F473" i="124" a="1"/>
  <c r="F473" i="124"/>
  <c r="G473" i="124" a="1"/>
  <c r="G473" i="124" s="1"/>
  <c r="H473" i="124" a="1"/>
  <c r="H473" i="124"/>
  <c r="E474" i="124"/>
  <c r="F474" i="124" a="1"/>
  <c r="F474" i="124"/>
  <c r="G474" i="124" a="1"/>
  <c r="G474" i="124"/>
  <c r="H474" i="124" a="1"/>
  <c r="H474" i="124" s="1"/>
  <c r="E475" i="124"/>
  <c r="F475" i="124" a="1"/>
  <c r="F475" i="124" s="1"/>
  <c r="G475" i="124" a="1"/>
  <c r="G475" i="124"/>
  <c r="H475" i="124" a="1"/>
  <c r="H475" i="124"/>
  <c r="E476" i="124"/>
  <c r="F476" i="124" a="1"/>
  <c r="F476" i="124" s="1"/>
  <c r="G476" i="124" a="1"/>
  <c r="G476" i="124"/>
  <c r="H476" i="124" a="1"/>
  <c r="H476" i="124" s="1"/>
  <c r="E477" i="124"/>
  <c r="F477" i="124" a="1"/>
  <c r="F477" i="124" s="1"/>
  <c r="G477" i="124" a="1"/>
  <c r="G477" i="124"/>
  <c r="H477" i="124" a="1"/>
  <c r="H477" i="124"/>
  <c r="E478" i="124"/>
  <c r="F478" i="124" a="1"/>
  <c r="F478" i="124"/>
  <c r="G478" i="124" a="1"/>
  <c r="G478" i="124" s="1"/>
  <c r="H478" i="124" a="1"/>
  <c r="H478" i="124"/>
  <c r="E479" i="124"/>
  <c r="F479" i="124" a="1"/>
  <c r="F479" i="124"/>
  <c r="G479" i="124" a="1"/>
  <c r="G479" i="124"/>
  <c r="H479" i="124" a="1"/>
  <c r="H479" i="124" s="1"/>
  <c r="E480" i="124"/>
  <c r="F480" i="124" a="1"/>
  <c r="F480" i="124" s="1"/>
  <c r="G480" i="124" a="1"/>
  <c r="G480" i="124" s="1"/>
  <c r="H480" i="124" a="1"/>
  <c r="H480" i="124" s="1"/>
  <c r="E481" i="124"/>
  <c r="F481" i="124" a="1"/>
  <c r="F481" i="124"/>
  <c r="G481" i="124" a="1"/>
  <c r="G481" i="124"/>
  <c r="H481" i="124" a="1"/>
  <c r="H481" i="124" s="1"/>
  <c r="E482" i="124"/>
  <c r="F482" i="124" a="1"/>
  <c r="F482" i="124" s="1"/>
  <c r="G482" i="124" a="1"/>
  <c r="G482" i="124" s="1"/>
  <c r="H482" i="124" a="1"/>
  <c r="H482" i="124"/>
  <c r="E483" i="124"/>
  <c r="F483" i="124" a="1"/>
  <c r="F483" i="124"/>
  <c r="G483" i="124" a="1"/>
  <c r="G483" i="124"/>
  <c r="H483" i="124" a="1"/>
  <c r="H483" i="124" s="1"/>
  <c r="E484" i="124"/>
  <c r="F484" i="124" a="1"/>
  <c r="F484" i="124" s="1"/>
  <c r="G484" i="124" a="1"/>
  <c r="G484" i="124"/>
  <c r="H484" i="124" a="1"/>
  <c r="H484" i="124"/>
  <c r="E485" i="124"/>
  <c r="F485" i="124" a="1"/>
  <c r="F485" i="124"/>
  <c r="G485" i="124" a="1"/>
  <c r="G485" i="124" s="1"/>
  <c r="H485" i="124" a="1"/>
  <c r="H485" i="124"/>
  <c r="E486" i="124"/>
  <c r="F486" i="124" a="1"/>
  <c r="F486" i="124"/>
  <c r="G486" i="124" a="1"/>
  <c r="G486" i="124" s="1"/>
  <c r="H486" i="124" a="1"/>
  <c r="H486" i="124" s="1"/>
  <c r="E487" i="124"/>
  <c r="F487" i="124" a="1"/>
  <c r="F487" i="124" s="1"/>
  <c r="G487" i="124" a="1"/>
  <c r="G487" i="124"/>
  <c r="H487" i="124" a="1"/>
  <c r="H487" i="124"/>
  <c r="E488" i="124"/>
  <c r="F488" i="124" a="1"/>
  <c r="F488" i="124" s="1"/>
  <c r="G488" i="124" a="1"/>
  <c r="G488" i="124"/>
  <c r="H488" i="124" a="1"/>
  <c r="H488" i="124" s="1"/>
  <c r="E489" i="124"/>
  <c r="F489" i="124" a="1"/>
  <c r="F489" i="124" s="1"/>
  <c r="G489" i="124" a="1"/>
  <c r="G489" i="124"/>
  <c r="H489" i="124" a="1"/>
  <c r="H489" i="124"/>
  <c r="E490" i="124"/>
  <c r="F490" i="124" a="1"/>
  <c r="F490" i="124" s="1"/>
  <c r="G490" i="124" a="1"/>
  <c r="G490" i="124" s="1"/>
  <c r="H490" i="124" a="1"/>
  <c r="H490" i="124"/>
  <c r="E491" i="124"/>
  <c r="F491" i="124" a="1"/>
  <c r="F491" i="124"/>
  <c r="G491" i="124" a="1"/>
  <c r="G491" i="124"/>
  <c r="H491" i="124" a="1"/>
  <c r="H491" i="124" s="1"/>
  <c r="E492" i="124"/>
  <c r="F492" i="124" a="1"/>
  <c r="F492" i="124" s="1"/>
  <c r="G492" i="124" a="1"/>
  <c r="G492" i="124" s="1"/>
  <c r="H492" i="124" a="1"/>
  <c r="H492" i="124" s="1"/>
  <c r="E493" i="124"/>
  <c r="F493" i="124" a="1"/>
  <c r="F493" i="124"/>
  <c r="G493" i="124" a="1"/>
  <c r="G493" i="124"/>
  <c r="H493" i="124" a="1"/>
  <c r="H493" i="124" s="1"/>
  <c r="E494" i="124"/>
  <c r="F494" i="124" a="1"/>
  <c r="F494" i="124" s="1"/>
  <c r="G494" i="124" a="1"/>
  <c r="G494" i="124" s="1"/>
  <c r="H494" i="124" a="1"/>
  <c r="H494" i="124"/>
  <c r="E495" i="124"/>
  <c r="F495" i="124" a="1"/>
  <c r="F495" i="124" s="1"/>
  <c r="G495" i="124" a="1"/>
  <c r="G495" i="124" s="1"/>
  <c r="H495" i="124" a="1"/>
  <c r="H495" i="124" s="1"/>
  <c r="E496" i="124"/>
  <c r="F496" i="124" a="1"/>
  <c r="F496" i="124" s="1"/>
  <c r="G496" i="124" a="1"/>
  <c r="G496" i="124"/>
  <c r="H496" i="124" a="1"/>
  <c r="H496" i="124"/>
  <c r="E497" i="124"/>
  <c r="F497" i="124" a="1"/>
  <c r="F497" i="124" s="1"/>
  <c r="G497" i="124" a="1"/>
  <c r="G497" i="124" s="1"/>
  <c r="H497" i="124" a="1"/>
  <c r="H497" i="124"/>
  <c r="E498" i="124"/>
  <c r="F498" i="124" a="1"/>
  <c r="F498" i="124"/>
  <c r="G498" i="124" a="1"/>
  <c r="G498" i="124" s="1"/>
  <c r="H498" i="124" a="1"/>
  <c r="H498" i="124" s="1"/>
  <c r="E499" i="124"/>
  <c r="F499" i="124" a="1"/>
  <c r="F499" i="124" s="1"/>
  <c r="G499" i="124" a="1"/>
  <c r="G499" i="124"/>
  <c r="H499" i="124" a="1"/>
  <c r="H499" i="124"/>
  <c r="E500" i="124"/>
  <c r="F500" i="124" a="1"/>
  <c r="F500" i="124" s="1"/>
  <c r="G500" i="124" a="1"/>
  <c r="G500" i="124"/>
  <c r="H500" i="124" a="1"/>
  <c r="H500" i="124"/>
  <c r="E501" i="124"/>
  <c r="F501" i="124" a="1"/>
  <c r="F501" i="124" s="1"/>
  <c r="G501" i="124" a="1"/>
  <c r="G501" i="124"/>
  <c r="H501" i="124" a="1"/>
  <c r="H501" i="124"/>
  <c r="E502" i="124"/>
  <c r="F502" i="124" a="1"/>
  <c r="F502" i="124" s="1"/>
  <c r="G502" i="124" a="1"/>
  <c r="G502" i="124" s="1"/>
  <c r="H502" i="124" a="1"/>
  <c r="H502" i="124"/>
  <c r="E503" i="124"/>
  <c r="F503" i="124" a="1"/>
  <c r="F503" i="124"/>
  <c r="G503" i="124" a="1"/>
  <c r="G503" i="124"/>
  <c r="H503" i="124" a="1"/>
  <c r="H503" i="124" s="1"/>
  <c r="E504" i="124"/>
  <c r="F504" i="124" a="1"/>
  <c r="F504" i="124" s="1"/>
  <c r="G504" i="124" a="1"/>
  <c r="G504" i="124" s="1"/>
  <c r="H504" i="124" a="1"/>
  <c r="H504" i="124" s="1"/>
  <c r="E505" i="124"/>
  <c r="F505" i="124" a="1"/>
  <c r="F505" i="124"/>
  <c r="G505" i="124" a="1"/>
  <c r="G505" i="124" s="1"/>
  <c r="H505" i="124" a="1"/>
  <c r="H505" i="124" s="1"/>
  <c r="E506" i="124"/>
  <c r="F506" i="124" a="1"/>
  <c r="F506" i="124" s="1"/>
  <c r="G506" i="124" a="1"/>
  <c r="G506" i="124" s="1"/>
  <c r="H506" i="124" a="1"/>
  <c r="H506" i="124"/>
  <c r="E507" i="124"/>
  <c r="F507" i="124" a="1"/>
  <c r="F507" i="124"/>
  <c r="G507" i="124" a="1"/>
  <c r="G507" i="124" s="1"/>
  <c r="H507" i="124" a="1"/>
  <c r="H507" i="124" s="1"/>
  <c r="E508" i="124"/>
  <c r="F508" i="124" a="1"/>
  <c r="F508" i="124" s="1"/>
  <c r="G508" i="124" a="1"/>
  <c r="G508" i="124"/>
  <c r="H508" i="124" a="1"/>
  <c r="H508" i="124" s="1"/>
  <c r="E509" i="124"/>
  <c r="F509" i="124" a="1"/>
  <c r="F509" i="124"/>
  <c r="G509" i="124" a="1"/>
  <c r="G509" i="124" s="1"/>
  <c r="H509" i="124" a="1"/>
  <c r="H509" i="124"/>
  <c r="E510" i="124"/>
  <c r="F510" i="124" a="1"/>
  <c r="F510" i="124"/>
  <c r="G510" i="124" a="1"/>
  <c r="G510" i="124"/>
  <c r="H510" i="124" a="1"/>
  <c r="H510" i="124" s="1"/>
  <c r="E511" i="124"/>
  <c r="F511" i="124" a="1"/>
  <c r="F511" i="124" s="1"/>
  <c r="G511" i="124" a="1"/>
  <c r="G511" i="124"/>
  <c r="H511" i="124" a="1"/>
  <c r="H511" i="124"/>
  <c r="E512" i="124"/>
  <c r="F512" i="124" a="1"/>
  <c r="F512" i="124" s="1"/>
  <c r="G512" i="124" a="1"/>
  <c r="G512" i="124" s="1"/>
  <c r="H512" i="124" a="1"/>
  <c r="H512" i="124"/>
  <c r="E513" i="124"/>
  <c r="F513" i="124" a="1"/>
  <c r="F513" i="124" s="1"/>
  <c r="G513" i="124" a="1"/>
  <c r="G513" i="124"/>
  <c r="H513" i="124" a="1"/>
  <c r="H513" i="124"/>
  <c r="E514" i="124"/>
  <c r="F514" i="124" a="1"/>
  <c r="F514" i="124"/>
  <c r="G514" i="124" a="1"/>
  <c r="G514" i="124" s="1"/>
  <c r="H514" i="124" a="1"/>
  <c r="H514" i="124"/>
  <c r="E515" i="124"/>
  <c r="F515" i="124" a="1"/>
  <c r="F515" i="124" s="1"/>
  <c r="G515" i="124" a="1"/>
  <c r="G515" i="124"/>
  <c r="H515" i="124" a="1"/>
  <c r="H515" i="124"/>
  <c r="E516" i="124"/>
  <c r="F516" i="124" a="1"/>
  <c r="F516" i="124" s="1"/>
  <c r="G516" i="124" a="1"/>
  <c r="G516" i="124" s="1"/>
  <c r="H516" i="124" a="1"/>
  <c r="H516" i="124" s="1"/>
  <c r="E517" i="124"/>
  <c r="F517" i="124" a="1"/>
  <c r="F517" i="124"/>
  <c r="G517" i="124" a="1"/>
  <c r="G517" i="124" s="1"/>
  <c r="H517" i="124" a="1"/>
  <c r="H517" i="124"/>
  <c r="E518" i="124"/>
  <c r="F518" i="124" a="1"/>
  <c r="F518" i="124" s="1"/>
  <c r="G518" i="124" a="1"/>
  <c r="G518" i="124" s="1"/>
  <c r="H518" i="124" a="1"/>
  <c r="H518" i="124"/>
  <c r="E519" i="124"/>
  <c r="F519" i="124" a="1"/>
  <c r="F519" i="124" s="1"/>
  <c r="G519" i="124" a="1"/>
  <c r="G519" i="124" s="1"/>
  <c r="H519" i="124" a="1"/>
  <c r="H519" i="124" s="1"/>
  <c r="E520" i="124"/>
  <c r="F520" i="124" a="1"/>
  <c r="F520" i="124" s="1"/>
  <c r="G520" i="124" a="1"/>
  <c r="G520" i="124"/>
  <c r="H520" i="124" a="1"/>
  <c r="H520" i="124" s="1"/>
  <c r="E521" i="124"/>
  <c r="F521" i="124" a="1"/>
  <c r="F521" i="124" s="1"/>
  <c r="G521" i="124" a="1"/>
  <c r="G521" i="124" s="1"/>
  <c r="H521" i="124" a="1"/>
  <c r="H521" i="124"/>
  <c r="E522" i="124"/>
  <c r="F522" i="124" a="1"/>
  <c r="F522" i="124"/>
  <c r="G522" i="124" a="1"/>
  <c r="G522" i="124" s="1"/>
  <c r="H522" i="124" a="1"/>
  <c r="H522" i="124"/>
  <c r="E523" i="124"/>
  <c r="F523" i="124" a="1"/>
  <c r="F523" i="124" s="1"/>
  <c r="G523" i="124" a="1"/>
  <c r="G523" i="124"/>
  <c r="H523" i="124" a="1"/>
  <c r="H523" i="124"/>
  <c r="E524" i="124"/>
  <c r="F524" i="124" a="1"/>
  <c r="F524" i="124" s="1"/>
  <c r="G524" i="124" a="1"/>
  <c r="G524" i="124" s="1"/>
  <c r="H524" i="124" a="1"/>
  <c r="H524" i="124" s="1"/>
  <c r="E525" i="124"/>
  <c r="F525" i="124" a="1"/>
  <c r="F525" i="124" s="1"/>
  <c r="G525" i="124" a="1"/>
  <c r="G525" i="124"/>
  <c r="H525" i="124" a="1"/>
  <c r="H525" i="124"/>
  <c r="E526" i="124"/>
  <c r="F526" i="124" a="1"/>
  <c r="F526" i="124" s="1"/>
  <c r="G526" i="124" a="1"/>
  <c r="G526" i="124"/>
  <c r="H526" i="124" a="1"/>
  <c r="H526" i="124"/>
  <c r="E527" i="124"/>
  <c r="F527" i="124" a="1"/>
  <c r="F527" i="124"/>
  <c r="G527" i="124" a="1"/>
  <c r="G527" i="124"/>
  <c r="H527" i="124" a="1"/>
  <c r="H527" i="124" s="1"/>
  <c r="E528" i="124"/>
  <c r="F528" i="124" a="1"/>
  <c r="F528" i="124"/>
  <c r="G528" i="124" a="1"/>
  <c r="G528" i="124" s="1"/>
  <c r="H528" i="124" a="1"/>
  <c r="H528" i="124" s="1"/>
  <c r="E529" i="124"/>
  <c r="F529" i="124" a="1"/>
  <c r="F529" i="124"/>
  <c r="G529" i="124" a="1"/>
  <c r="G529" i="124" s="1"/>
  <c r="H529" i="124" a="1"/>
  <c r="H529" i="124" s="1"/>
  <c r="E530" i="124"/>
  <c r="F530" i="124" a="1"/>
  <c r="F530" i="124" s="1"/>
  <c r="G530" i="124" a="1"/>
  <c r="G530" i="124" s="1"/>
  <c r="H530" i="124" a="1"/>
  <c r="H530" i="124"/>
  <c r="E531" i="124"/>
  <c r="F531" i="124" a="1"/>
  <c r="F531" i="124" s="1"/>
  <c r="G531" i="124" a="1"/>
  <c r="G531" i="124" s="1"/>
  <c r="H531" i="124" a="1"/>
  <c r="H531" i="124" s="1"/>
  <c r="E532" i="124"/>
  <c r="F532" i="124" a="1"/>
  <c r="F532" i="124" s="1"/>
  <c r="G532" i="124" a="1"/>
  <c r="G532" i="124"/>
  <c r="H532" i="124" a="1"/>
  <c r="H532" i="124" s="1"/>
  <c r="E533" i="124"/>
  <c r="F533" i="124" a="1"/>
  <c r="F533" i="124" s="1"/>
  <c r="G533" i="124" a="1"/>
  <c r="G533" i="124" s="1"/>
  <c r="H533" i="124" a="1"/>
  <c r="H533" i="124"/>
  <c r="E534" i="124"/>
  <c r="F534" i="124" a="1"/>
  <c r="F534" i="124"/>
  <c r="G534" i="124" a="1"/>
  <c r="G534" i="124" s="1"/>
  <c r="H534" i="124" a="1"/>
  <c r="H534" i="124"/>
  <c r="E535" i="124"/>
  <c r="F535" i="124" a="1"/>
  <c r="F535" i="124" s="1"/>
  <c r="G535" i="124" a="1"/>
  <c r="G535" i="124"/>
  <c r="H535" i="124" a="1"/>
  <c r="H535" i="124"/>
  <c r="E536" i="124"/>
  <c r="F536" i="124" a="1"/>
  <c r="F536" i="124"/>
  <c r="G536" i="124" a="1"/>
  <c r="G536" i="124" s="1"/>
  <c r="H536" i="124" a="1"/>
  <c r="H536" i="124" s="1"/>
  <c r="E537" i="124"/>
  <c r="F537" i="124" a="1"/>
  <c r="F537" i="124" s="1"/>
  <c r="G537" i="124" a="1"/>
  <c r="G537" i="124"/>
  <c r="H537" i="124" a="1"/>
  <c r="H537" i="124"/>
  <c r="E538" i="124"/>
  <c r="F538" i="124" a="1"/>
  <c r="F538" i="124" s="1"/>
  <c r="G538" i="124" a="1"/>
  <c r="G538" i="124"/>
  <c r="H538" i="124" a="1"/>
  <c r="H538" i="124"/>
  <c r="E539" i="124"/>
  <c r="F539" i="124" a="1"/>
  <c r="F539" i="124"/>
  <c r="G539" i="124" a="1"/>
  <c r="G539" i="124"/>
  <c r="H539" i="124" a="1"/>
  <c r="H539" i="124"/>
  <c r="E540" i="124"/>
  <c r="F540" i="124" a="1"/>
  <c r="F540" i="124"/>
  <c r="G540" i="124" a="1"/>
  <c r="G540" i="124" s="1"/>
  <c r="H540" i="124" a="1"/>
  <c r="H540" i="124" s="1"/>
  <c r="E541" i="124"/>
  <c r="F541" i="124" a="1"/>
  <c r="F541" i="124"/>
  <c r="G541" i="124" a="1"/>
  <c r="G541" i="124" s="1"/>
  <c r="H541" i="124" a="1"/>
  <c r="H541" i="124"/>
  <c r="E542" i="124"/>
  <c r="F542" i="124" a="1"/>
  <c r="F542" i="124" s="1"/>
  <c r="G542" i="124" a="1"/>
  <c r="G542" i="124" s="1"/>
  <c r="H542" i="124" a="1"/>
  <c r="H542" i="124"/>
  <c r="E543" i="124"/>
  <c r="F543" i="124" a="1"/>
  <c r="F543" i="124"/>
  <c r="G543" i="124" a="1"/>
  <c r="G543" i="124" s="1"/>
  <c r="H543" i="124" a="1"/>
  <c r="H543" i="124" s="1"/>
  <c r="E544" i="124"/>
  <c r="F544" i="124" a="1"/>
  <c r="F544" i="124" s="1"/>
  <c r="G544" i="124" a="1"/>
  <c r="G544" i="124"/>
  <c r="H544" i="124" a="1"/>
  <c r="H544" i="124" s="1"/>
  <c r="E545" i="124"/>
  <c r="F545" i="124" a="1"/>
  <c r="F545" i="124"/>
  <c r="G545" i="124" a="1"/>
  <c r="G545" i="124" s="1"/>
  <c r="H545" i="124" a="1"/>
  <c r="H545" i="124"/>
  <c r="E546" i="124"/>
  <c r="F546" i="124" a="1"/>
  <c r="F546" i="124"/>
  <c r="G546" i="124" a="1"/>
  <c r="G546" i="124" s="1"/>
  <c r="H546" i="124" a="1"/>
  <c r="H546" i="124"/>
  <c r="E547" i="124"/>
  <c r="F547" i="124" a="1"/>
  <c r="F547" i="124" s="1"/>
  <c r="G547" i="124" a="1"/>
  <c r="G547" i="124"/>
  <c r="H547" i="124" a="1"/>
  <c r="H547" i="124"/>
  <c r="E548" i="124"/>
  <c r="F548" i="124" a="1"/>
  <c r="F548" i="124"/>
  <c r="G548" i="124" a="1"/>
  <c r="G548" i="124" s="1"/>
  <c r="H548" i="124" a="1"/>
  <c r="H548" i="124" s="1"/>
  <c r="E549" i="124"/>
  <c r="F549" i="124" a="1"/>
  <c r="F549" i="124"/>
  <c r="G549" i="124" a="1"/>
  <c r="G549" i="124"/>
  <c r="H549" i="124" a="1"/>
  <c r="H549" i="124"/>
  <c r="E550" i="124"/>
  <c r="F550" i="124" a="1"/>
  <c r="F550" i="124" s="1"/>
  <c r="G550" i="124" a="1"/>
  <c r="G550" i="124" s="1"/>
  <c r="H550" i="124" a="1"/>
  <c r="H550" i="124"/>
  <c r="E551" i="124"/>
  <c r="F551" i="124" a="1"/>
  <c r="F551" i="124"/>
  <c r="G551" i="124" a="1"/>
  <c r="G551" i="124"/>
  <c r="H551" i="124" a="1"/>
  <c r="H551" i="124" s="1"/>
  <c r="E552" i="124"/>
  <c r="F552" i="124" a="1"/>
  <c r="F552" i="124" s="1"/>
  <c r="G552" i="124" a="1"/>
  <c r="G552" i="124" s="1"/>
  <c r="H552" i="124" a="1"/>
  <c r="H552" i="124" s="1"/>
  <c r="E553" i="124"/>
  <c r="F553" i="124" a="1"/>
  <c r="F553" i="124"/>
  <c r="G553" i="124" a="1"/>
  <c r="G553" i="124" s="1"/>
  <c r="H553" i="124" a="1"/>
  <c r="H553" i="124" s="1"/>
  <c r="E554" i="124"/>
  <c r="F554" i="124" a="1"/>
  <c r="F554" i="124" s="1"/>
  <c r="G554" i="124" a="1"/>
  <c r="G554" i="124" s="1"/>
  <c r="H554" i="124" a="1"/>
  <c r="H554" i="124"/>
  <c r="E555" i="124"/>
  <c r="F555" i="124" a="1"/>
  <c r="F555" i="124"/>
  <c r="G555" i="124" a="1"/>
  <c r="G555" i="124" s="1"/>
  <c r="H555" i="124" a="1"/>
  <c r="H555" i="124" s="1"/>
  <c r="E556" i="124"/>
  <c r="F556" i="124" a="1"/>
  <c r="F556" i="124" s="1"/>
  <c r="G556" i="124" a="1"/>
  <c r="G556" i="124"/>
  <c r="H556" i="124" a="1"/>
  <c r="H556" i="124" s="1"/>
  <c r="E557" i="124"/>
  <c r="F557" i="124" a="1"/>
  <c r="F557" i="124"/>
  <c r="G557" i="124" a="1"/>
  <c r="G557" i="124" s="1"/>
  <c r="H557" i="124" a="1"/>
  <c r="H557" i="124"/>
  <c r="E558" i="124"/>
  <c r="F558" i="124" a="1"/>
  <c r="F558" i="124"/>
  <c r="G558" i="124" a="1"/>
  <c r="G558" i="124"/>
  <c r="H558" i="124" a="1"/>
  <c r="H558" i="124" s="1"/>
  <c r="E559" i="124"/>
  <c r="F559" i="124" a="1"/>
  <c r="F559" i="124" s="1"/>
  <c r="G559" i="124" a="1"/>
  <c r="G559" i="124"/>
  <c r="H559" i="124" a="1"/>
  <c r="H559" i="124"/>
  <c r="E560" i="124"/>
  <c r="F560" i="124" a="1"/>
  <c r="F560" i="124" s="1"/>
  <c r="G560" i="124" a="1"/>
  <c r="G560" i="124" s="1"/>
  <c r="H560" i="124" a="1"/>
  <c r="H560" i="124"/>
  <c r="E561" i="124"/>
  <c r="F561" i="124" a="1"/>
  <c r="F561" i="124"/>
  <c r="G561" i="124" a="1"/>
  <c r="G561" i="124"/>
  <c r="H561" i="124" a="1"/>
  <c r="H561" i="124"/>
  <c r="E562" i="124"/>
  <c r="F562" i="124" a="1"/>
  <c r="F562" i="124" s="1"/>
  <c r="G562" i="124" a="1"/>
  <c r="G562" i="124"/>
  <c r="H562" i="124" a="1"/>
  <c r="H562" i="124"/>
  <c r="E563" i="124"/>
  <c r="F563" i="124" a="1"/>
  <c r="F563" i="124"/>
  <c r="G563" i="124" a="1"/>
  <c r="G563" i="124"/>
  <c r="H563" i="124" a="1"/>
  <c r="H563" i="124"/>
  <c r="E564" i="124"/>
  <c r="F564" i="124" a="1"/>
  <c r="F564" i="124"/>
  <c r="G564" i="124" a="1"/>
  <c r="G564" i="124" s="1"/>
  <c r="H564" i="124" a="1"/>
  <c r="H564" i="124" s="1"/>
  <c r="E565" i="124"/>
  <c r="F565" i="124" a="1"/>
  <c r="F565" i="124"/>
  <c r="G565" i="124" a="1"/>
  <c r="G565" i="124"/>
  <c r="H565" i="124" a="1"/>
  <c r="H565" i="124"/>
  <c r="E566" i="124"/>
  <c r="F566" i="124" a="1"/>
  <c r="F566" i="124" s="1"/>
  <c r="G566" i="124" a="1"/>
  <c r="G566" i="124" s="1"/>
  <c r="H566" i="124" a="1"/>
  <c r="H566" i="124"/>
  <c r="E567" i="124"/>
  <c r="F567" i="124" a="1"/>
  <c r="F567" i="124" s="1"/>
  <c r="G567" i="124" a="1"/>
  <c r="G567" i="124"/>
  <c r="H567" i="124" a="1"/>
  <c r="H567" i="124" s="1"/>
  <c r="E568" i="124"/>
  <c r="F568" i="124" a="1"/>
  <c r="F568" i="124" s="1"/>
  <c r="G568" i="124" a="1"/>
  <c r="G568" i="124"/>
  <c r="H568" i="124" a="1"/>
  <c r="H568" i="124" s="1"/>
  <c r="E569" i="124"/>
  <c r="F569" i="124" a="1"/>
  <c r="F569" i="124" s="1"/>
  <c r="G569" i="124" a="1"/>
  <c r="G569" i="124" s="1"/>
  <c r="H569" i="124" a="1"/>
  <c r="H569" i="124"/>
  <c r="E570" i="124"/>
  <c r="F570" i="124" a="1"/>
  <c r="F570" i="124" s="1"/>
  <c r="G570" i="124" a="1"/>
  <c r="G570" i="124"/>
  <c r="H570" i="124" a="1"/>
  <c r="H570" i="124" s="1"/>
  <c r="E571" i="124"/>
  <c r="F571" i="124" a="1"/>
  <c r="F571" i="124" s="1"/>
  <c r="G571" i="124" a="1"/>
  <c r="G571" i="124"/>
  <c r="H571" i="124" a="1"/>
  <c r="H571" i="124"/>
  <c r="E572" i="124"/>
  <c r="F572" i="124" a="1"/>
  <c r="F572" i="124" s="1"/>
  <c r="G572" i="124" a="1"/>
  <c r="G572" i="124"/>
  <c r="H572" i="124" a="1"/>
  <c r="H572" i="124" s="1"/>
  <c r="E573" i="124"/>
  <c r="F573" i="124" a="1"/>
  <c r="F573" i="124"/>
  <c r="G573" i="124" a="1"/>
  <c r="G573" i="124"/>
  <c r="H573" i="124" a="1"/>
  <c r="H573" i="124"/>
  <c r="E574" i="124"/>
  <c r="F574" i="124" a="1"/>
  <c r="F574" i="124"/>
  <c r="G574" i="124" a="1"/>
  <c r="G574" i="124" s="1"/>
  <c r="H574" i="124" a="1"/>
  <c r="H574" i="124"/>
  <c r="E575" i="124"/>
  <c r="F575" i="124" a="1"/>
  <c r="F575" i="124"/>
  <c r="G575" i="124" a="1"/>
  <c r="G575" i="124"/>
  <c r="H575" i="124" a="1"/>
  <c r="H575" i="124"/>
  <c r="E576" i="124"/>
  <c r="F576" i="124" a="1"/>
  <c r="F576" i="124" s="1"/>
  <c r="G576" i="124" a="1"/>
  <c r="G576" i="124" s="1"/>
  <c r="H576" i="124" a="1"/>
  <c r="H576" i="124" s="1"/>
  <c r="E577" i="124"/>
  <c r="F577" i="124" a="1"/>
  <c r="F577" i="124"/>
  <c r="G577" i="124" a="1"/>
  <c r="G577" i="124" s="1"/>
  <c r="H577" i="124" a="1"/>
  <c r="H577" i="124"/>
  <c r="E578" i="124"/>
  <c r="F578" i="124" a="1"/>
  <c r="F578" i="124" s="1"/>
  <c r="G578" i="124" a="1"/>
  <c r="G578" i="124" s="1"/>
  <c r="H578" i="124" a="1"/>
  <c r="H578" i="124"/>
  <c r="E579" i="124"/>
  <c r="F579" i="124" a="1"/>
  <c r="F579" i="124" s="1"/>
  <c r="G579" i="124" a="1"/>
  <c r="G579" i="124" s="1"/>
  <c r="H579" i="124" a="1"/>
  <c r="H579" i="124" s="1"/>
  <c r="E580" i="124"/>
  <c r="F580" i="124" a="1"/>
  <c r="F580" i="124" s="1"/>
  <c r="G580" i="124" a="1"/>
  <c r="G580" i="124" s="1"/>
  <c r="H580" i="124" a="1"/>
  <c r="H580" i="124"/>
  <c r="E581" i="124"/>
  <c r="F581" i="124" a="1"/>
  <c r="F581" i="124"/>
  <c r="G581" i="124" a="1"/>
  <c r="G581" i="124" s="1"/>
  <c r="H581" i="124" a="1"/>
  <c r="H581" i="124"/>
  <c r="E582" i="124"/>
  <c r="F582" i="124" a="1"/>
  <c r="F582" i="124" s="1"/>
  <c r="G582" i="124" a="1"/>
  <c r="G582" i="124" s="1"/>
  <c r="H582" i="124" a="1"/>
  <c r="H582" i="124"/>
  <c r="E583" i="124"/>
  <c r="F583" i="124" a="1"/>
  <c r="F583" i="124" s="1"/>
  <c r="G583" i="124" a="1"/>
  <c r="G583" i="124"/>
  <c r="H583" i="124" a="1"/>
  <c r="H583" i="124"/>
  <c r="E584" i="124"/>
  <c r="F584" i="124" a="1"/>
  <c r="F584" i="124"/>
  <c r="G584" i="124" a="1"/>
  <c r="G584" i="124" s="1"/>
  <c r="H584" i="124" a="1"/>
  <c r="H584" i="124" s="1"/>
  <c r="E585" i="124"/>
  <c r="F585" i="124" a="1"/>
  <c r="F585" i="124"/>
  <c r="G585" i="124" a="1"/>
  <c r="G585" i="124"/>
  <c r="H585" i="124" a="1"/>
  <c r="H585" i="124"/>
  <c r="E586" i="124"/>
  <c r="F586" i="124" a="1"/>
  <c r="F586" i="124" s="1"/>
  <c r="G586" i="124" a="1"/>
  <c r="G586" i="124" s="1"/>
  <c r="H586" i="124" a="1"/>
  <c r="H586" i="124"/>
  <c r="E587" i="124"/>
  <c r="F587" i="124" a="1"/>
  <c r="F587" i="124"/>
  <c r="G587" i="124" a="1"/>
  <c r="G587" i="124"/>
  <c r="H587" i="124" a="1"/>
  <c r="H587" i="124" s="1"/>
  <c r="E588" i="124"/>
  <c r="F588" i="124" a="1"/>
  <c r="F588" i="124" s="1"/>
  <c r="G588" i="124" a="1"/>
  <c r="G588" i="124" s="1"/>
  <c r="H588" i="124" a="1"/>
  <c r="H588" i="124" s="1"/>
  <c r="E589" i="124"/>
  <c r="F589" i="124" a="1"/>
  <c r="F589" i="124"/>
  <c r="G589" i="124" a="1"/>
  <c r="G589" i="124"/>
  <c r="H589" i="124" a="1"/>
  <c r="H589" i="124" s="1"/>
  <c r="E590" i="124"/>
  <c r="F590" i="124" a="1"/>
  <c r="F590" i="124" s="1"/>
  <c r="G590" i="124" a="1"/>
  <c r="G590" i="124" s="1"/>
  <c r="H590" i="124" a="1"/>
  <c r="H590" i="124"/>
  <c r="E591" i="124"/>
  <c r="F591" i="124" a="1"/>
  <c r="F591" i="124" s="1"/>
  <c r="G591" i="124" a="1"/>
  <c r="G591" i="124" s="1"/>
  <c r="H591" i="124" a="1"/>
  <c r="H591" i="124" s="1"/>
  <c r="E592" i="124"/>
  <c r="F592" i="124" a="1"/>
  <c r="F592" i="124" s="1"/>
  <c r="G592" i="124" a="1"/>
  <c r="G592" i="124" s="1"/>
  <c r="H592" i="124" a="1"/>
  <c r="H592" i="124"/>
  <c r="E593" i="124"/>
  <c r="F593" i="124" a="1"/>
  <c r="F593" i="124"/>
  <c r="G593" i="124" a="1"/>
  <c r="G593" i="124" s="1"/>
  <c r="H593" i="124" a="1"/>
  <c r="H593" i="124"/>
  <c r="E594" i="124"/>
  <c r="F594" i="124" a="1"/>
  <c r="F594" i="124" s="1"/>
  <c r="G594" i="124" a="1"/>
  <c r="G594" i="124"/>
  <c r="H594" i="124" a="1"/>
  <c r="H594" i="124" s="1"/>
  <c r="E595" i="124"/>
  <c r="F595" i="124" a="1"/>
  <c r="F595" i="124" s="1"/>
  <c r="G595" i="124" a="1"/>
  <c r="G595" i="124"/>
  <c r="H595" i="124" a="1"/>
  <c r="H595" i="124"/>
  <c r="E596" i="124"/>
  <c r="F596" i="124" a="1"/>
  <c r="F596" i="124" s="1"/>
  <c r="G596" i="124" a="1"/>
  <c r="G596" i="124" s="1"/>
  <c r="H596" i="124" a="1"/>
  <c r="H596" i="124"/>
  <c r="E597" i="124"/>
  <c r="F597" i="124" a="1"/>
  <c r="F597" i="124"/>
  <c r="G597" i="124" a="1"/>
  <c r="G597" i="124"/>
  <c r="H597" i="124" a="1"/>
  <c r="H597" i="124"/>
  <c r="E598" i="124"/>
  <c r="F598" i="124" a="1"/>
  <c r="F598" i="124" s="1"/>
  <c r="G598" i="124" a="1"/>
  <c r="G598" i="124"/>
  <c r="H598" i="124" a="1"/>
  <c r="H598" i="124"/>
  <c r="E599" i="124"/>
  <c r="F599" i="124" a="1"/>
  <c r="F599" i="124"/>
  <c r="G599" i="124" a="1"/>
  <c r="G599" i="124"/>
  <c r="H599" i="124" a="1"/>
  <c r="H599" i="124"/>
  <c r="E600" i="124"/>
  <c r="F600" i="124" a="1"/>
  <c r="F600" i="124"/>
  <c r="G600" i="124" a="1"/>
  <c r="G600" i="124" s="1"/>
  <c r="H600" i="124" a="1"/>
  <c r="H600" i="124" s="1"/>
  <c r="E601" i="124"/>
  <c r="F601" i="124" a="1"/>
  <c r="F601" i="124"/>
  <c r="G601" i="124" a="1"/>
  <c r="G601" i="124" s="1"/>
  <c r="H601" i="124" a="1"/>
  <c r="H601" i="124"/>
  <c r="E602" i="124"/>
  <c r="F602" i="124" a="1"/>
  <c r="F602" i="124" s="1"/>
  <c r="G602" i="124" a="1"/>
  <c r="G602" i="124" s="1"/>
  <c r="H602" i="124" a="1"/>
  <c r="H602" i="124" s="1"/>
  <c r="E603" i="124"/>
  <c r="F603" i="124" a="1"/>
  <c r="F603" i="124" s="1"/>
  <c r="G603" i="124" a="1"/>
  <c r="G603" i="124"/>
  <c r="H603" i="124" a="1"/>
  <c r="H603" i="124" s="1"/>
  <c r="E604" i="124"/>
  <c r="F604" i="124" a="1"/>
  <c r="F604" i="124" s="1"/>
  <c r="G604" i="124" a="1"/>
  <c r="G604" i="124" s="1"/>
  <c r="H604" i="124" a="1"/>
  <c r="H604" i="124"/>
  <c r="E605" i="124"/>
  <c r="F605" i="124" a="1"/>
  <c r="F605" i="124" s="1"/>
  <c r="G605" i="124" a="1"/>
  <c r="G605" i="124" s="1"/>
  <c r="H605" i="124" a="1"/>
  <c r="H605" i="124"/>
  <c r="E606" i="124"/>
  <c r="F606" i="124" a="1"/>
  <c r="F606" i="124" s="1"/>
  <c r="G606" i="124" a="1"/>
  <c r="G606" i="124" s="1"/>
  <c r="H606" i="124" a="1"/>
  <c r="H606" i="124"/>
  <c r="E607" i="124"/>
  <c r="F607" i="124" a="1"/>
  <c r="F607" i="124" s="1"/>
  <c r="G607" i="124" a="1"/>
  <c r="G607" i="124"/>
  <c r="H607" i="124" a="1"/>
  <c r="H607" i="124"/>
  <c r="E608" i="124"/>
  <c r="F608" i="124" a="1"/>
  <c r="F608" i="124"/>
  <c r="G608" i="124" a="1"/>
  <c r="G608" i="124"/>
  <c r="H608" i="124" a="1"/>
  <c r="H608" i="124" s="1"/>
  <c r="E609" i="124"/>
  <c r="F609" i="124" a="1"/>
  <c r="F609" i="124"/>
  <c r="G609" i="124" a="1"/>
  <c r="G609" i="124"/>
  <c r="H609" i="124" a="1"/>
  <c r="H609" i="124"/>
  <c r="E610" i="124"/>
  <c r="F610" i="124" a="1"/>
  <c r="F610" i="124"/>
  <c r="G610" i="124" a="1"/>
  <c r="G610" i="124" s="1"/>
  <c r="H610" i="124" a="1"/>
  <c r="H610" i="124"/>
  <c r="E611" i="124"/>
  <c r="F611" i="124" a="1"/>
  <c r="F611" i="124"/>
  <c r="G611" i="124" a="1"/>
  <c r="G611" i="124"/>
  <c r="H611" i="124" a="1"/>
  <c r="H611" i="124" s="1"/>
  <c r="E612" i="124"/>
  <c r="F612" i="124" a="1"/>
  <c r="F612" i="124" s="1"/>
  <c r="G612" i="124" a="1"/>
  <c r="G612" i="124" s="1"/>
  <c r="H612" i="124" a="1"/>
  <c r="H612" i="124" s="1"/>
  <c r="E613" i="124"/>
  <c r="F613" i="124" a="1"/>
  <c r="F613" i="124"/>
  <c r="G613" i="124" a="1"/>
  <c r="G613" i="124" s="1"/>
  <c r="H613" i="124" a="1"/>
  <c r="H613" i="124" s="1"/>
  <c r="E614" i="124"/>
  <c r="F614" i="124" a="1"/>
  <c r="F614" i="124" s="1"/>
  <c r="G614" i="124" a="1"/>
  <c r="G614" i="124" s="1"/>
  <c r="H614" i="124" a="1"/>
  <c r="H614" i="124" s="1"/>
  <c r="E615" i="124"/>
  <c r="F615" i="124" a="1"/>
  <c r="F615" i="124" s="1"/>
  <c r="G615" i="124" a="1"/>
  <c r="G615" i="124" s="1"/>
  <c r="H615" i="124" a="1"/>
  <c r="H615" i="124" s="1"/>
  <c r="E616" i="124"/>
  <c r="F616" i="124" a="1"/>
  <c r="F616" i="124" s="1"/>
  <c r="G616" i="124" a="1"/>
  <c r="G616" i="124" s="1"/>
  <c r="H616" i="124" a="1"/>
  <c r="H616" i="124" s="1"/>
  <c r="E617" i="124"/>
  <c r="F617" i="124" a="1"/>
  <c r="F617" i="124" s="1"/>
  <c r="G617" i="124" a="1"/>
  <c r="G617" i="124" s="1"/>
  <c r="H617" i="124" a="1"/>
  <c r="H617" i="124"/>
  <c r="E618" i="124"/>
  <c r="F618" i="124" a="1"/>
  <c r="F618" i="124" s="1"/>
  <c r="G618" i="124" a="1"/>
  <c r="G618" i="124"/>
  <c r="H618" i="124" a="1"/>
  <c r="H618" i="124" s="1"/>
  <c r="E619" i="124"/>
  <c r="F619" i="124" a="1"/>
  <c r="F619" i="124" s="1"/>
  <c r="G619" i="124" a="1"/>
  <c r="G619" i="124"/>
  <c r="H619" i="124" a="1"/>
  <c r="H619" i="124"/>
  <c r="E620" i="124"/>
  <c r="F620" i="124" a="1"/>
  <c r="F620" i="124" s="1"/>
  <c r="G620" i="124" a="1"/>
  <c r="G620" i="124"/>
  <c r="H620" i="124" a="1"/>
  <c r="H620" i="124"/>
  <c r="E621" i="124"/>
  <c r="F621" i="124" a="1"/>
  <c r="F621" i="124"/>
  <c r="G621" i="124" a="1"/>
  <c r="G621" i="124"/>
  <c r="H621" i="124" a="1"/>
  <c r="H621" i="124"/>
  <c r="E622" i="124"/>
  <c r="F622" i="124" a="1"/>
  <c r="F622" i="124"/>
  <c r="G622" i="124" a="1"/>
  <c r="G622" i="124"/>
  <c r="H622" i="124" a="1"/>
  <c r="H622" i="124"/>
  <c r="E623" i="124"/>
  <c r="F623" i="124" a="1"/>
  <c r="F623" i="124"/>
  <c r="G623" i="124" a="1"/>
  <c r="G623" i="124"/>
  <c r="H623" i="124" a="1"/>
  <c r="H623" i="124"/>
  <c r="E624" i="124"/>
  <c r="F624" i="124" a="1"/>
  <c r="F624" i="124"/>
  <c r="G624" i="124" a="1"/>
  <c r="G624" i="124" s="1"/>
  <c r="H624" i="124" a="1"/>
  <c r="H624" i="124" s="1"/>
  <c r="E625" i="124"/>
  <c r="F625" i="124" a="1"/>
  <c r="F625" i="124"/>
  <c r="G625" i="124" a="1"/>
  <c r="G625" i="124"/>
  <c r="H625" i="124" a="1"/>
  <c r="H625" i="124"/>
  <c r="E626" i="124"/>
  <c r="F626" i="124" a="1"/>
  <c r="F626" i="124" s="1"/>
  <c r="G626" i="124" a="1"/>
  <c r="G626" i="124" s="1"/>
  <c r="H626" i="124" a="1"/>
  <c r="H626" i="124" s="1"/>
  <c r="E627" i="124"/>
  <c r="F627" i="124" a="1"/>
  <c r="F627" i="124"/>
  <c r="G627" i="124" a="1"/>
  <c r="G627" i="124" s="1"/>
  <c r="H627" i="124" a="1"/>
  <c r="H627" i="124" s="1"/>
  <c r="E628" i="124"/>
  <c r="F628" i="124" a="1"/>
  <c r="F628" i="124" s="1"/>
  <c r="G628" i="124" a="1"/>
  <c r="G628" i="124" s="1"/>
  <c r="H628" i="124" a="1"/>
  <c r="H628" i="124"/>
  <c r="E629" i="124"/>
  <c r="F629" i="124" a="1"/>
  <c r="F629" i="124" s="1"/>
  <c r="G629" i="124" a="1"/>
  <c r="G629" i="124" s="1"/>
  <c r="H629" i="124" a="1"/>
  <c r="H629" i="124"/>
  <c r="E630" i="124"/>
  <c r="F630" i="124" a="1"/>
  <c r="F630" i="124" s="1"/>
  <c r="G630" i="124" a="1"/>
  <c r="G630" i="124"/>
  <c r="H630" i="124" a="1"/>
  <c r="H630" i="124"/>
  <c r="E631" i="124"/>
  <c r="F631" i="124" a="1"/>
  <c r="F631" i="124" s="1"/>
  <c r="G631" i="124" a="1"/>
  <c r="G631" i="124"/>
  <c r="H631" i="124" a="1"/>
  <c r="H631" i="124"/>
  <c r="E632" i="124"/>
  <c r="F632" i="124" a="1"/>
  <c r="F632" i="124"/>
  <c r="G632" i="124" a="1"/>
  <c r="G632" i="124" s="1"/>
  <c r="H632" i="124" a="1"/>
  <c r="H632" i="124" s="1"/>
  <c r="E633" i="124"/>
  <c r="F633" i="124" a="1"/>
  <c r="F633" i="124"/>
  <c r="G633" i="124" a="1"/>
  <c r="G633" i="124"/>
  <c r="H633" i="124" a="1"/>
  <c r="H633" i="124"/>
  <c r="E634" i="124"/>
  <c r="F634" i="124" a="1"/>
  <c r="F634" i="124" s="1"/>
  <c r="G634" i="124" a="1"/>
  <c r="G634" i="124" s="1"/>
  <c r="H634" i="124" a="1"/>
  <c r="H634" i="124" s="1"/>
  <c r="E635" i="124"/>
  <c r="F635" i="124" a="1"/>
  <c r="F635" i="124"/>
  <c r="G635" i="124" a="1"/>
  <c r="G635" i="124"/>
  <c r="H635" i="124" a="1"/>
  <c r="H635" i="124"/>
  <c r="E636" i="124"/>
  <c r="F636" i="124" a="1"/>
  <c r="F636" i="124"/>
  <c r="G636" i="124" a="1"/>
  <c r="G636" i="124" s="1"/>
  <c r="H636" i="124" a="1"/>
  <c r="H636" i="124" s="1"/>
  <c r="E637" i="124"/>
  <c r="F637" i="124" a="1"/>
  <c r="F637" i="124"/>
  <c r="G637" i="124" a="1"/>
  <c r="G637" i="124"/>
  <c r="H637" i="124" a="1"/>
  <c r="H637" i="124" s="1"/>
  <c r="E638" i="124"/>
  <c r="F638" i="124" a="1"/>
  <c r="F638" i="124" s="1"/>
  <c r="G638" i="124" a="1"/>
  <c r="G638" i="124" s="1"/>
  <c r="H638" i="124" a="1"/>
  <c r="H638" i="124" s="1"/>
  <c r="E639" i="124"/>
  <c r="F639" i="124" a="1"/>
  <c r="F639" i="124"/>
  <c r="G639" i="124" a="1"/>
  <c r="G639" i="124" s="1"/>
  <c r="H639" i="124" a="1"/>
  <c r="H639" i="124" s="1"/>
  <c r="E640" i="124"/>
  <c r="F640" i="124" a="1"/>
  <c r="F640" i="124" s="1"/>
  <c r="G640" i="124" a="1"/>
  <c r="G640" i="124" s="1"/>
  <c r="H640" i="124" a="1"/>
  <c r="H640" i="124"/>
  <c r="E641" i="124"/>
  <c r="F641" i="124" a="1"/>
  <c r="F641" i="124" s="1"/>
  <c r="G641" i="124" a="1"/>
  <c r="G641" i="124" s="1"/>
  <c r="H641" i="124" a="1"/>
  <c r="H641" i="124"/>
  <c r="E642" i="124"/>
  <c r="F642" i="124" a="1"/>
  <c r="F642" i="124" s="1"/>
  <c r="G642" i="124" a="1"/>
  <c r="G642" i="124"/>
  <c r="H642" i="124" a="1"/>
  <c r="H642" i="124"/>
  <c r="E643" i="124"/>
  <c r="F643" i="124" a="1"/>
  <c r="F643" i="124" s="1"/>
  <c r="G643" i="124" a="1"/>
  <c r="G643" i="124"/>
  <c r="H643" i="124" a="1"/>
  <c r="H643" i="124"/>
  <c r="E644" i="124"/>
  <c r="F644" i="124" a="1"/>
  <c r="F644" i="124" s="1"/>
  <c r="G644" i="124" a="1"/>
  <c r="G644" i="124" s="1"/>
  <c r="H644" i="124" a="1"/>
  <c r="H644" i="124" s="1"/>
  <c r="E645" i="124"/>
  <c r="F645" i="124" a="1"/>
  <c r="F645" i="124"/>
  <c r="G645" i="124" a="1"/>
  <c r="G645" i="124"/>
  <c r="H645" i="124" a="1"/>
  <c r="H645" i="124"/>
  <c r="E646" i="124"/>
  <c r="F646" i="124" a="1"/>
  <c r="F646" i="124" s="1"/>
  <c r="G646" i="124" a="1"/>
  <c r="G646" i="124" s="1"/>
  <c r="H646" i="124" a="1"/>
  <c r="H646" i="124" s="1"/>
  <c r="E647" i="124"/>
  <c r="F647" i="124" a="1"/>
  <c r="F647" i="124"/>
  <c r="G647" i="124" a="1"/>
  <c r="G647" i="124"/>
  <c r="H647" i="124" a="1"/>
  <c r="H647" i="124" s="1"/>
  <c r="E648" i="124"/>
  <c r="F648" i="124" a="1"/>
  <c r="F648" i="124"/>
  <c r="G648" i="124" a="1"/>
  <c r="G648" i="124" s="1"/>
  <c r="H648" i="124" a="1"/>
  <c r="H648" i="124" s="1"/>
  <c r="E649" i="124"/>
  <c r="F649" i="124" a="1"/>
  <c r="F649" i="124"/>
  <c r="G649" i="124" a="1"/>
  <c r="G649" i="124"/>
  <c r="H649" i="124" a="1"/>
  <c r="H649" i="124" s="1"/>
  <c r="E650" i="124"/>
  <c r="F650" i="124" a="1"/>
  <c r="F650" i="124" s="1"/>
  <c r="G650" i="124" a="1"/>
  <c r="G650" i="124" s="1"/>
  <c r="H650" i="124" a="1"/>
  <c r="H650" i="124" s="1"/>
  <c r="E651" i="124"/>
  <c r="F651" i="124" a="1"/>
  <c r="F651" i="124"/>
  <c r="G651" i="124" a="1"/>
  <c r="G651" i="124" s="1"/>
  <c r="H651" i="124" a="1"/>
  <c r="H651" i="124" s="1"/>
  <c r="E652" i="124"/>
  <c r="F652" i="124" a="1"/>
  <c r="F652" i="124" s="1"/>
  <c r="G652" i="124" a="1"/>
  <c r="G652" i="124" s="1"/>
  <c r="H652" i="124" a="1"/>
  <c r="H652" i="124"/>
  <c r="E653" i="124"/>
  <c r="F653" i="124" a="1"/>
  <c r="F653" i="124" s="1"/>
  <c r="G653" i="124" a="1"/>
  <c r="G653" i="124" s="1"/>
  <c r="H653" i="124" a="1"/>
  <c r="H653" i="124"/>
  <c r="E654" i="124"/>
  <c r="F654" i="124" a="1"/>
  <c r="F654" i="124" s="1"/>
  <c r="G654" i="124" a="1"/>
  <c r="G654" i="124"/>
  <c r="H654" i="124" a="1"/>
  <c r="H654" i="124"/>
  <c r="E655" i="124"/>
  <c r="F655" i="124" a="1"/>
  <c r="F655" i="124" s="1"/>
  <c r="G655" i="124" a="1"/>
  <c r="G655" i="124"/>
  <c r="H655" i="124" a="1"/>
  <c r="H655" i="124"/>
  <c r="E656" i="124"/>
  <c r="F656" i="124" a="1"/>
  <c r="F656" i="124" s="1"/>
  <c r="G656" i="124" a="1"/>
  <c r="G656" i="124" s="1"/>
  <c r="H656" i="124" a="1"/>
  <c r="H656" i="124" s="1"/>
  <c r="E657" i="124"/>
  <c r="F657" i="124" a="1"/>
  <c r="F657" i="124"/>
  <c r="G657" i="124" a="1"/>
  <c r="G657" i="124"/>
  <c r="H657" i="124" a="1"/>
  <c r="H657" i="124"/>
  <c r="E658" i="124"/>
  <c r="F658" i="124" a="1"/>
  <c r="F658" i="124" s="1"/>
  <c r="G658" i="124" a="1"/>
  <c r="G658" i="124" s="1"/>
  <c r="H658" i="124" a="1"/>
  <c r="H658" i="124" s="1"/>
  <c r="E659" i="124"/>
  <c r="F659" i="124" a="1"/>
  <c r="F659" i="124"/>
  <c r="G659" i="124" a="1"/>
  <c r="G659" i="124"/>
  <c r="H659" i="124" a="1"/>
  <c r="H659" i="124" s="1"/>
  <c r="E660" i="124"/>
  <c r="F660" i="124" a="1"/>
  <c r="F660" i="124"/>
  <c r="G660" i="124" a="1"/>
  <c r="G660" i="124" s="1"/>
  <c r="H660" i="124" a="1"/>
  <c r="H660" i="124" s="1"/>
  <c r="E661" i="124"/>
  <c r="F661" i="124" a="1"/>
  <c r="F661" i="124"/>
  <c r="G661" i="124" a="1"/>
  <c r="G661" i="124"/>
  <c r="H661" i="124" a="1"/>
  <c r="H661" i="124" s="1"/>
  <c r="E662" i="124"/>
  <c r="F662" i="124" a="1"/>
  <c r="F662" i="124" s="1"/>
  <c r="G662" i="124" a="1"/>
  <c r="G662" i="124" s="1"/>
  <c r="H662" i="124" a="1"/>
  <c r="H662" i="124" s="1"/>
  <c r="E663" i="124"/>
  <c r="F663" i="124" a="1"/>
  <c r="F663" i="124"/>
  <c r="G663" i="124" a="1"/>
  <c r="G663" i="124" s="1"/>
  <c r="H663" i="124" a="1"/>
  <c r="H663" i="124" s="1"/>
  <c r="E664" i="124"/>
  <c r="F664" i="124" a="1"/>
  <c r="F664" i="124" s="1"/>
  <c r="G664" i="124" a="1"/>
  <c r="G664" i="124" s="1"/>
  <c r="H664" i="124" a="1"/>
  <c r="H664" i="124"/>
  <c r="E665" i="124"/>
  <c r="F665" i="124" a="1"/>
  <c r="F665" i="124" s="1"/>
  <c r="G665" i="124" a="1"/>
  <c r="G665" i="124" s="1"/>
  <c r="H665" i="124" a="1"/>
  <c r="H665" i="124"/>
  <c r="E666" i="124"/>
  <c r="F666" i="124" a="1"/>
  <c r="F666" i="124" s="1"/>
  <c r="G666" i="124" a="1"/>
  <c r="G666" i="124"/>
  <c r="H666" i="124" a="1"/>
  <c r="H666" i="124"/>
  <c r="E667" i="124"/>
  <c r="F667" i="124" a="1"/>
  <c r="F667" i="124" s="1"/>
  <c r="G667" i="124" a="1"/>
  <c r="G667" i="124"/>
  <c r="H667" i="124" a="1"/>
  <c r="H667" i="124"/>
  <c r="E668" i="124"/>
  <c r="F668" i="124" a="1"/>
  <c r="F668" i="124" s="1"/>
  <c r="G668" i="124" a="1"/>
  <c r="G668" i="124" s="1"/>
  <c r="H668" i="124" a="1"/>
  <c r="H668" i="124" s="1"/>
  <c r="E669" i="124"/>
  <c r="F669" i="124" a="1"/>
  <c r="F669" i="124"/>
  <c r="G669" i="124" a="1"/>
  <c r="G669" i="124"/>
  <c r="H669" i="124" a="1"/>
  <c r="H669" i="124"/>
  <c r="E670" i="124"/>
  <c r="F670" i="124" a="1"/>
  <c r="F670" i="124" s="1"/>
  <c r="G670" i="124" a="1"/>
  <c r="G670" i="124" s="1"/>
  <c r="H670" i="124" a="1"/>
  <c r="H670" i="124" s="1"/>
  <c r="E671" i="124"/>
  <c r="F671" i="124" a="1"/>
  <c r="F671" i="124"/>
  <c r="G671" i="124" a="1"/>
  <c r="G671" i="124"/>
  <c r="H671" i="124" a="1"/>
  <c r="H671" i="124" s="1"/>
  <c r="E672" i="124"/>
  <c r="F672" i="124" a="1"/>
  <c r="F672" i="124"/>
  <c r="G672" i="124" a="1"/>
  <c r="G672" i="124" s="1"/>
  <c r="H672" i="124" a="1"/>
  <c r="H672" i="124" s="1"/>
  <c r="E673" i="124"/>
  <c r="F673" i="124" a="1"/>
  <c r="F673" i="124"/>
  <c r="G673" i="124" a="1"/>
  <c r="G673" i="124"/>
  <c r="H673" i="124" a="1"/>
  <c r="H673" i="124" s="1"/>
  <c r="E674" i="124"/>
  <c r="F674" i="124" a="1"/>
  <c r="F674" i="124" s="1"/>
  <c r="G674" i="124" a="1"/>
  <c r="G674" i="124" s="1"/>
  <c r="H674" i="124" a="1"/>
  <c r="H674" i="124" s="1"/>
  <c r="E675" i="124"/>
  <c r="F675" i="124" a="1"/>
  <c r="F675" i="124"/>
  <c r="G675" i="124" a="1"/>
  <c r="G675" i="124" s="1"/>
  <c r="H675" i="124" a="1"/>
  <c r="H675" i="124" s="1"/>
  <c r="E676" i="124"/>
  <c r="F676" i="124" a="1"/>
  <c r="F676" i="124" s="1"/>
  <c r="G676" i="124" a="1"/>
  <c r="G676" i="124" s="1"/>
  <c r="H676" i="124" a="1"/>
  <c r="H676" i="124"/>
  <c r="E677" i="124"/>
  <c r="F677" i="124" a="1"/>
  <c r="F677" i="124" s="1"/>
  <c r="G677" i="124" a="1"/>
  <c r="G677" i="124" s="1"/>
  <c r="H677" i="124" a="1"/>
  <c r="H677" i="124"/>
  <c r="E678" i="124"/>
  <c r="F678" i="124" a="1"/>
  <c r="F678" i="124" s="1"/>
  <c r="G678" i="124" a="1"/>
  <c r="G678" i="124"/>
  <c r="H678" i="124" a="1"/>
  <c r="H678" i="124"/>
  <c r="E679" i="124"/>
  <c r="F679" i="124" a="1"/>
  <c r="F679" i="124" s="1"/>
  <c r="G679" i="124" a="1"/>
  <c r="G679" i="124"/>
  <c r="H679" i="124" a="1"/>
  <c r="H679" i="124"/>
  <c r="E680" i="124"/>
  <c r="F680" i="124" a="1"/>
  <c r="F680" i="124" s="1"/>
  <c r="G680" i="124" a="1"/>
  <c r="G680" i="124" s="1"/>
  <c r="H680" i="124" a="1"/>
  <c r="H680" i="124" s="1"/>
  <c r="E681" i="124"/>
  <c r="F681" i="124" a="1"/>
  <c r="F681" i="124"/>
  <c r="G681" i="124" a="1"/>
  <c r="G681" i="124"/>
  <c r="H681" i="124" a="1"/>
  <c r="H681" i="124"/>
  <c r="E682" i="124"/>
  <c r="F682" i="124" a="1"/>
  <c r="F682" i="124" s="1"/>
  <c r="G682" i="124" a="1"/>
  <c r="G682" i="124" s="1"/>
  <c r="H682" i="124" a="1"/>
  <c r="H682" i="124"/>
  <c r="E683" i="124"/>
  <c r="F683" i="124" a="1"/>
  <c r="F683" i="124"/>
  <c r="G683" i="124" a="1"/>
  <c r="G683" i="124"/>
  <c r="H683" i="124" a="1"/>
  <c r="H683" i="124"/>
  <c r="E684" i="124"/>
  <c r="F684" i="124" a="1"/>
  <c r="F684" i="124" s="1"/>
  <c r="G684" i="124" a="1"/>
  <c r="G684" i="124" s="1"/>
  <c r="H684" i="124" a="1"/>
  <c r="H684" i="124" s="1"/>
  <c r="E685" i="124"/>
  <c r="F685" i="124" a="1"/>
  <c r="F685" i="124"/>
  <c r="G685" i="124" a="1"/>
  <c r="G685" i="124" s="1"/>
  <c r="H685" i="124" a="1"/>
  <c r="H685" i="124"/>
  <c r="E686" i="124"/>
  <c r="F686" i="124" a="1"/>
  <c r="F686" i="124" s="1"/>
  <c r="G686" i="124" a="1"/>
  <c r="G686" i="124" s="1"/>
  <c r="H686" i="124" a="1"/>
  <c r="H686" i="124" s="1"/>
  <c r="E687" i="124"/>
  <c r="F687" i="124" a="1"/>
  <c r="F687" i="124" s="1"/>
  <c r="G687" i="124" a="1"/>
  <c r="G687" i="124"/>
  <c r="H687" i="124" a="1"/>
  <c r="H687" i="124" s="1"/>
  <c r="E688" i="124"/>
  <c r="F688" i="124" a="1"/>
  <c r="F688" i="124" s="1"/>
  <c r="G688" i="124" a="1"/>
  <c r="G688" i="124" s="1"/>
  <c r="H688" i="124" a="1"/>
  <c r="H688" i="124" s="1"/>
  <c r="E689" i="124"/>
  <c r="F689" i="124" a="1"/>
  <c r="F689" i="124"/>
  <c r="G689" i="124" a="1"/>
  <c r="G689" i="124" s="1"/>
  <c r="H689" i="124" a="1"/>
  <c r="H689" i="124"/>
  <c r="E690" i="124"/>
  <c r="F690" i="124" a="1"/>
  <c r="F690" i="124" s="1"/>
  <c r="G690" i="124" a="1"/>
  <c r="G690" i="124" s="1"/>
  <c r="H690" i="124" a="1"/>
  <c r="H690" i="124" s="1"/>
  <c r="E691" i="124"/>
  <c r="F691" i="124" a="1"/>
  <c r="F691" i="124" s="1"/>
  <c r="G691" i="124" a="1"/>
  <c r="G691" i="124"/>
  <c r="H691" i="124" a="1"/>
  <c r="H691" i="124"/>
  <c r="E692" i="124"/>
  <c r="F692" i="124" a="1"/>
  <c r="F692" i="124"/>
  <c r="G692" i="124" a="1"/>
  <c r="G692" i="124"/>
  <c r="H692" i="124" a="1"/>
  <c r="H692" i="124"/>
  <c r="E693" i="124"/>
  <c r="F693" i="124" a="1"/>
  <c r="F693" i="124"/>
  <c r="G693" i="124" a="1"/>
  <c r="G693" i="124"/>
  <c r="H693" i="124" a="1"/>
  <c r="H693" i="124"/>
  <c r="E694" i="124"/>
  <c r="F694" i="124" a="1"/>
  <c r="F694" i="124"/>
  <c r="G694" i="124" a="1"/>
  <c r="G694" i="124"/>
  <c r="H694" i="124" a="1"/>
  <c r="H694" i="124"/>
  <c r="E695" i="124"/>
  <c r="F695" i="124" a="1"/>
  <c r="F695" i="124"/>
  <c r="G695" i="124" a="1"/>
  <c r="G695" i="124"/>
  <c r="H695" i="124" a="1"/>
  <c r="H695" i="124" s="1"/>
  <c r="E696" i="124"/>
  <c r="F696" i="124" a="1"/>
  <c r="F696" i="124"/>
  <c r="G696" i="124" a="1"/>
  <c r="G696" i="124" s="1"/>
  <c r="H696" i="124" a="1"/>
  <c r="H696" i="124" s="1"/>
  <c r="E697" i="124"/>
  <c r="F697" i="124" a="1"/>
  <c r="F697" i="124"/>
  <c r="G697" i="124" a="1"/>
  <c r="G697" i="124" s="1"/>
  <c r="H697" i="124" a="1"/>
  <c r="H697" i="124" s="1"/>
  <c r="E698" i="124"/>
  <c r="F698" i="124" a="1"/>
  <c r="F698" i="124" s="1"/>
  <c r="G698" i="124" a="1"/>
  <c r="G698" i="124" s="1"/>
  <c r="H698" i="124" a="1"/>
  <c r="H698" i="124" s="1"/>
  <c r="E699" i="124"/>
  <c r="F699" i="124" a="1"/>
  <c r="F699" i="124" s="1"/>
  <c r="G699" i="124" a="1"/>
  <c r="G699" i="124" s="1"/>
  <c r="H699" i="124" a="1"/>
  <c r="H699" i="124" s="1"/>
  <c r="E700" i="124"/>
  <c r="F700" i="124" a="1"/>
  <c r="F700" i="124" s="1"/>
  <c r="G700" i="124" a="1"/>
  <c r="G700" i="124" s="1"/>
  <c r="H700" i="124" a="1"/>
  <c r="H700" i="124"/>
  <c r="E701" i="124"/>
  <c r="F701" i="124" a="1"/>
  <c r="F701" i="124" s="1"/>
  <c r="G701" i="124" a="1"/>
  <c r="G701" i="124" s="1"/>
  <c r="H701" i="124" a="1"/>
  <c r="H701" i="124"/>
  <c r="E702" i="124"/>
  <c r="F702" i="124" a="1"/>
  <c r="F702" i="124" s="1"/>
  <c r="G702" i="124" a="1"/>
  <c r="G702" i="124"/>
  <c r="H702" i="124" a="1"/>
  <c r="H702" i="124"/>
  <c r="E703" i="124"/>
  <c r="F703" i="124" a="1"/>
  <c r="F703" i="124" s="1"/>
  <c r="G703" i="124" a="1"/>
  <c r="G703" i="124"/>
  <c r="H703" i="124" a="1"/>
  <c r="H703" i="124"/>
  <c r="E704" i="124"/>
  <c r="F704" i="124" a="1"/>
  <c r="F704" i="124" s="1"/>
  <c r="G704" i="124" a="1"/>
  <c r="G704" i="124" s="1"/>
  <c r="H704" i="124" a="1"/>
  <c r="H704" i="124" s="1"/>
  <c r="E705" i="124"/>
  <c r="F705" i="124" a="1"/>
  <c r="F705" i="124"/>
  <c r="G705" i="124" a="1"/>
  <c r="G705" i="124"/>
  <c r="H705" i="124" a="1"/>
  <c r="H705" i="124"/>
  <c r="E706" i="124"/>
  <c r="F706" i="124" a="1"/>
  <c r="F706" i="124" s="1"/>
  <c r="G706" i="124" a="1"/>
  <c r="G706" i="124" s="1"/>
  <c r="H706" i="124" a="1"/>
  <c r="H706" i="124" s="1"/>
  <c r="E707" i="124"/>
  <c r="F707" i="124" a="1"/>
  <c r="F707" i="124"/>
  <c r="G707" i="124" a="1"/>
  <c r="G707" i="124"/>
  <c r="H707" i="124" a="1"/>
  <c r="H707" i="124" s="1"/>
  <c r="E708" i="124"/>
  <c r="F708" i="124" a="1"/>
  <c r="F708" i="124"/>
  <c r="G708" i="124" a="1"/>
  <c r="G708" i="124" s="1"/>
  <c r="H708" i="124" a="1"/>
  <c r="H708" i="124" s="1"/>
  <c r="E709" i="124"/>
  <c r="F709" i="124" a="1"/>
  <c r="F709" i="124"/>
  <c r="G709" i="124" a="1"/>
  <c r="G709" i="124" s="1"/>
  <c r="H709" i="124" a="1"/>
  <c r="H709" i="124" s="1"/>
  <c r="E710" i="124"/>
  <c r="F710" i="124" a="1"/>
  <c r="F710" i="124" s="1"/>
  <c r="G710" i="124" a="1"/>
  <c r="G710" i="124" s="1"/>
  <c r="H710" i="124" a="1"/>
  <c r="H710" i="124" s="1"/>
  <c r="E711" i="124"/>
  <c r="F711" i="124" a="1"/>
  <c r="F711" i="124" s="1"/>
  <c r="G711" i="124" a="1"/>
  <c r="G711" i="124" s="1"/>
  <c r="H711" i="124" a="1"/>
  <c r="H711" i="124" s="1"/>
  <c r="E712" i="124"/>
  <c r="F712" i="124" a="1"/>
  <c r="F712" i="124" s="1"/>
  <c r="G712" i="124" a="1"/>
  <c r="G712" i="124" s="1"/>
  <c r="H712" i="124" a="1"/>
  <c r="H712" i="124"/>
  <c r="E713" i="124"/>
  <c r="F713" i="124" a="1"/>
  <c r="F713" i="124" s="1"/>
  <c r="G713" i="124" a="1"/>
  <c r="G713" i="124" s="1"/>
  <c r="H713" i="124" a="1"/>
  <c r="H713" i="124"/>
  <c r="E714" i="124"/>
  <c r="F714" i="124" a="1"/>
  <c r="F714" i="124" s="1"/>
  <c r="G714" i="124" a="1"/>
  <c r="G714" i="124"/>
  <c r="H714" i="124" a="1"/>
  <c r="H714" i="124" s="1"/>
  <c r="E715" i="124"/>
  <c r="F715" i="124" a="1"/>
  <c r="F715" i="124" s="1"/>
  <c r="G715" i="124" a="1"/>
  <c r="G715" i="124"/>
  <c r="H715" i="124" a="1"/>
  <c r="H715" i="124"/>
  <c r="E716" i="124"/>
  <c r="F716" i="124" a="1"/>
  <c r="F716" i="124" s="1"/>
  <c r="G716" i="124" a="1"/>
  <c r="G716" i="124" s="1"/>
  <c r="H716" i="124" a="1"/>
  <c r="H716" i="124" s="1"/>
  <c r="E717" i="124"/>
  <c r="F717" i="124" a="1"/>
  <c r="F717" i="124"/>
  <c r="G717" i="124" a="1"/>
  <c r="G717" i="124"/>
  <c r="H717" i="124" a="1"/>
  <c r="H717" i="124"/>
  <c r="E718" i="124"/>
  <c r="F718" i="124" a="1"/>
  <c r="F718" i="124" s="1"/>
  <c r="G718" i="124" a="1"/>
  <c r="G718" i="124" s="1"/>
  <c r="H718" i="124" a="1"/>
  <c r="H718" i="124"/>
  <c r="E719" i="124"/>
  <c r="F719" i="124" a="1"/>
  <c r="F719" i="124"/>
  <c r="G719" i="124" a="1"/>
  <c r="G719" i="124"/>
  <c r="H719" i="124" a="1"/>
  <c r="H719" i="124"/>
  <c r="E720" i="124"/>
  <c r="F720" i="124" a="1"/>
  <c r="F720" i="124" s="1"/>
  <c r="G720" i="124" a="1"/>
  <c r="G720" i="124" s="1"/>
  <c r="H720" i="124" a="1"/>
  <c r="H720" i="124" s="1"/>
  <c r="E721" i="124"/>
  <c r="F721" i="124" a="1"/>
  <c r="F721" i="124"/>
  <c r="G721" i="124" a="1"/>
  <c r="G721" i="124"/>
  <c r="H721" i="124" a="1"/>
  <c r="H721" i="124"/>
  <c r="E722" i="124"/>
  <c r="F722" i="124" a="1"/>
  <c r="F722" i="124" s="1"/>
  <c r="G722" i="124" a="1"/>
  <c r="G722" i="124" s="1"/>
  <c r="H722" i="124" a="1"/>
  <c r="H722" i="124" s="1"/>
  <c r="E723" i="124"/>
  <c r="F723" i="124" a="1"/>
  <c r="F723" i="124"/>
  <c r="G723" i="124" a="1"/>
  <c r="G723" i="124" s="1"/>
  <c r="H723" i="124" a="1"/>
  <c r="H723" i="124" s="1"/>
  <c r="E724" i="124"/>
  <c r="F724" i="124" a="1"/>
  <c r="F724" i="124" s="1"/>
  <c r="G724" i="124" a="1"/>
  <c r="G724" i="124" s="1"/>
  <c r="H724" i="124" a="1"/>
  <c r="H724" i="124" s="1"/>
  <c r="E725" i="124"/>
  <c r="F725" i="124" a="1"/>
  <c r="F725" i="124"/>
  <c r="G725" i="124" a="1"/>
  <c r="G725" i="124" s="1"/>
  <c r="H725" i="124" a="1"/>
  <c r="H725" i="124"/>
  <c r="E726" i="124"/>
  <c r="F726" i="124" a="1"/>
  <c r="F726" i="124" s="1"/>
  <c r="G726" i="124" a="1"/>
  <c r="G726" i="124" s="1"/>
  <c r="H726" i="124" a="1"/>
  <c r="H726" i="124" s="1"/>
  <c r="E727" i="124"/>
  <c r="F727" i="124" a="1"/>
  <c r="F727" i="124" s="1"/>
  <c r="G727" i="124" a="1"/>
  <c r="G727" i="124"/>
  <c r="H727" i="124" a="1"/>
  <c r="H727" i="124"/>
  <c r="E728" i="124"/>
  <c r="F728" i="124" a="1"/>
  <c r="F728" i="124"/>
  <c r="G728" i="124" a="1"/>
  <c r="G728" i="124"/>
  <c r="H728" i="124" a="1"/>
  <c r="H728" i="124"/>
  <c r="E729" i="124"/>
  <c r="F729" i="124" a="1"/>
  <c r="F729" i="124"/>
  <c r="G729" i="124" a="1"/>
  <c r="G729" i="124"/>
  <c r="H729" i="124" a="1"/>
  <c r="H729" i="124"/>
  <c r="E730" i="124"/>
  <c r="F730" i="124" a="1"/>
  <c r="F730" i="124"/>
  <c r="G730" i="124" a="1"/>
  <c r="G730" i="124"/>
  <c r="H730" i="124" a="1"/>
  <c r="H730" i="124" s="1"/>
  <c r="E731" i="124"/>
  <c r="F731" i="124" a="1"/>
  <c r="F731" i="124"/>
  <c r="G731" i="124" a="1"/>
  <c r="G731" i="124"/>
  <c r="H731" i="124" a="1"/>
  <c r="H731" i="124"/>
  <c r="E732" i="124"/>
  <c r="F732" i="124" a="1"/>
  <c r="F732" i="124" s="1"/>
  <c r="G732" i="124" a="1"/>
  <c r="G732" i="124" s="1"/>
  <c r="H732" i="124" a="1"/>
  <c r="H732" i="124" s="1"/>
  <c r="E733" i="124"/>
  <c r="F733" i="124" a="1"/>
  <c r="F733" i="124"/>
  <c r="G733" i="124" a="1"/>
  <c r="G733" i="124"/>
  <c r="H733" i="124" a="1"/>
  <c r="H733" i="124"/>
  <c r="E734" i="124"/>
  <c r="F734" i="124" a="1"/>
  <c r="F734" i="124" s="1"/>
  <c r="G734" i="124" a="1"/>
  <c r="G734" i="124" s="1"/>
  <c r="H734" i="124" a="1"/>
  <c r="H734" i="124" s="1"/>
  <c r="E735" i="124"/>
  <c r="F735" i="124" a="1"/>
  <c r="F735" i="124"/>
  <c r="G735" i="124" a="1"/>
  <c r="G735" i="124" s="1"/>
  <c r="H735" i="124" a="1"/>
  <c r="H735" i="124" s="1"/>
  <c r="E736" i="124"/>
  <c r="F736" i="124" a="1"/>
  <c r="F736" i="124" s="1"/>
  <c r="G736" i="124" a="1"/>
  <c r="G736" i="124" s="1"/>
  <c r="H736" i="124" a="1"/>
  <c r="H736" i="124" s="1"/>
  <c r="E737" i="124"/>
  <c r="F737" i="124" a="1"/>
  <c r="F737" i="124"/>
  <c r="G737" i="124" a="1"/>
  <c r="G737" i="124" s="1"/>
  <c r="H737" i="124" a="1"/>
  <c r="H737" i="124"/>
  <c r="E738" i="124"/>
  <c r="F738" i="124" a="1"/>
  <c r="F738" i="124" s="1"/>
  <c r="G738" i="124" a="1"/>
  <c r="G738" i="124" s="1"/>
  <c r="H738" i="124" a="1"/>
  <c r="H738" i="124" s="1"/>
  <c r="E739" i="124"/>
  <c r="F739" i="124" a="1"/>
  <c r="F739" i="124" s="1"/>
  <c r="G739" i="124" a="1"/>
  <c r="G739" i="124"/>
  <c r="H739" i="124" a="1"/>
  <c r="H739" i="124"/>
  <c r="E740" i="124"/>
  <c r="F740" i="124" a="1"/>
  <c r="F740" i="124"/>
  <c r="G740" i="124" a="1"/>
  <c r="G740" i="124"/>
  <c r="H740" i="124" a="1"/>
  <c r="H740" i="124"/>
  <c r="E741" i="124"/>
  <c r="F741" i="124" a="1"/>
  <c r="F741" i="124"/>
  <c r="G741" i="124" a="1"/>
  <c r="G741" i="124"/>
  <c r="H741" i="124" a="1"/>
  <c r="H741" i="124"/>
  <c r="E742" i="124"/>
  <c r="F742" i="124" a="1"/>
  <c r="F742" i="124"/>
  <c r="G742" i="124" a="1"/>
  <c r="G742" i="124"/>
  <c r="H742" i="124" a="1"/>
  <c r="H742" i="124" s="1"/>
  <c r="E743" i="124"/>
  <c r="F743" i="124" a="1"/>
  <c r="F743" i="124"/>
  <c r="G743" i="124" a="1"/>
  <c r="G743" i="124"/>
  <c r="H743" i="124" a="1"/>
  <c r="H743" i="124"/>
  <c r="E744" i="124"/>
  <c r="F744" i="124" a="1"/>
  <c r="F744" i="124" s="1"/>
  <c r="G744" i="124" a="1"/>
  <c r="G744" i="124" s="1"/>
  <c r="H744" i="124" a="1"/>
  <c r="H744" i="124" s="1"/>
  <c r="E745" i="124"/>
  <c r="F745" i="124" a="1"/>
  <c r="F745" i="124"/>
  <c r="G745" i="124" a="1"/>
  <c r="G745" i="124"/>
  <c r="H745" i="124" a="1"/>
  <c r="H745" i="124"/>
  <c r="E746" i="124"/>
  <c r="F746" i="124" a="1"/>
  <c r="F746" i="124" s="1"/>
  <c r="G746" i="124" a="1"/>
  <c r="G746" i="124" s="1"/>
  <c r="H746" i="124" a="1"/>
  <c r="H746" i="124" s="1"/>
  <c r="E747" i="124"/>
  <c r="F747" i="124" a="1"/>
  <c r="F747" i="124"/>
  <c r="G747" i="124" a="1"/>
  <c r="G747" i="124" s="1"/>
  <c r="H747" i="124" a="1"/>
  <c r="H747" i="124" s="1"/>
  <c r="E748" i="124"/>
  <c r="F748" i="124" a="1"/>
  <c r="F748" i="124" s="1"/>
  <c r="G748" i="124" a="1"/>
  <c r="G748" i="124" s="1"/>
  <c r="H748" i="124" a="1"/>
  <c r="H748" i="124" s="1"/>
  <c r="E749" i="124"/>
  <c r="F749" i="124" a="1"/>
  <c r="F749" i="124" s="1"/>
  <c r="G749" i="124" a="1"/>
  <c r="G749" i="124" s="1"/>
  <c r="H749" i="124" a="1"/>
  <c r="H749" i="124"/>
  <c r="E750" i="124"/>
  <c r="F750" i="124" a="1"/>
  <c r="F750" i="124" s="1"/>
  <c r="G750" i="124" a="1"/>
  <c r="G750" i="124" s="1"/>
  <c r="H750" i="124" a="1"/>
  <c r="H750" i="124" s="1"/>
  <c r="E751" i="124"/>
  <c r="F751" i="124" a="1"/>
  <c r="F751" i="124" s="1"/>
  <c r="G751" i="124" a="1"/>
  <c r="G751" i="124"/>
  <c r="H751" i="124" a="1"/>
  <c r="H751" i="124"/>
  <c r="E752" i="124"/>
  <c r="F752" i="124" a="1"/>
  <c r="F752" i="124"/>
  <c r="G752" i="124" a="1"/>
  <c r="G752" i="124"/>
  <c r="H752" i="124" a="1"/>
  <c r="H752" i="124"/>
  <c r="E753" i="124"/>
  <c r="F753" i="124" a="1"/>
  <c r="F753" i="124"/>
  <c r="G753" i="124" a="1"/>
  <c r="G753" i="124"/>
  <c r="H753" i="124" a="1"/>
  <c r="H753" i="124"/>
  <c r="E754" i="124"/>
  <c r="F754" i="124" a="1"/>
  <c r="F754" i="124"/>
  <c r="G754" i="124" a="1"/>
  <c r="G754" i="124"/>
  <c r="H754" i="124" a="1"/>
  <c r="H754" i="124" s="1"/>
  <c r="E755" i="124"/>
  <c r="F755" i="124" a="1"/>
  <c r="F755" i="124"/>
  <c r="G755" i="124" a="1"/>
  <c r="G755" i="124"/>
  <c r="H755" i="124" a="1"/>
  <c r="H755" i="124"/>
  <c r="E756" i="124"/>
  <c r="F756" i="124" a="1"/>
  <c r="F756" i="124" s="1"/>
  <c r="G756" i="124" a="1"/>
  <c r="G756" i="124" s="1"/>
  <c r="H756" i="124" a="1"/>
  <c r="H756" i="124" s="1"/>
  <c r="E757" i="124"/>
  <c r="F757" i="124" a="1"/>
  <c r="F757" i="124"/>
  <c r="G757" i="124" a="1"/>
  <c r="G757" i="124"/>
  <c r="H757" i="124" a="1"/>
  <c r="H757" i="124" s="1"/>
  <c r="E758" i="124"/>
  <c r="F758" i="124" a="1"/>
  <c r="F758" i="124" s="1"/>
  <c r="G758" i="124" a="1"/>
  <c r="G758" i="124" s="1"/>
  <c r="H758" i="124" a="1"/>
  <c r="H758" i="124" s="1"/>
  <c r="E759" i="124"/>
  <c r="F759" i="124" a="1"/>
  <c r="F759" i="124"/>
  <c r="G759" i="124" a="1"/>
  <c r="G759" i="124" s="1"/>
  <c r="H759" i="124" a="1"/>
  <c r="H759" i="124" s="1"/>
  <c r="E760" i="124"/>
  <c r="F760" i="124" a="1"/>
  <c r="F760" i="124" s="1"/>
  <c r="G760" i="124" a="1"/>
  <c r="G760" i="124" s="1"/>
  <c r="H760" i="124" a="1"/>
  <c r="H760" i="124" s="1"/>
  <c r="E761" i="124"/>
  <c r="F761" i="124" a="1"/>
  <c r="F761" i="124" s="1"/>
  <c r="G761" i="124" a="1"/>
  <c r="G761" i="124" s="1"/>
  <c r="H761" i="124" a="1"/>
  <c r="H761" i="124"/>
  <c r="E762" i="124"/>
  <c r="F762" i="124" a="1"/>
  <c r="F762" i="124" s="1"/>
  <c r="G762" i="124" a="1"/>
  <c r="G762" i="124" s="1"/>
  <c r="H762" i="124" a="1"/>
  <c r="H762" i="124" s="1"/>
  <c r="E763" i="124"/>
  <c r="F763" i="124" a="1"/>
  <c r="F763" i="124" s="1"/>
  <c r="G763" i="124" a="1"/>
  <c r="G763" i="124"/>
  <c r="H763" i="124" a="1"/>
  <c r="H763" i="124"/>
  <c r="E764" i="124"/>
  <c r="F764" i="124" a="1"/>
  <c r="F764" i="124" s="1"/>
  <c r="G764" i="124" a="1"/>
  <c r="G764" i="124"/>
  <c r="H764" i="124" a="1"/>
  <c r="H764" i="124"/>
  <c r="E765" i="124"/>
  <c r="F765" i="124" a="1"/>
  <c r="F765" i="124"/>
  <c r="G765" i="124" a="1"/>
  <c r="G765" i="124"/>
  <c r="H765" i="124" a="1"/>
  <c r="H765" i="124"/>
  <c r="E766" i="124"/>
  <c r="F766" i="124" a="1"/>
  <c r="F766" i="124"/>
  <c r="G766" i="124" a="1"/>
  <c r="G766" i="124"/>
  <c r="H766" i="124" a="1"/>
  <c r="H766" i="124" s="1"/>
  <c r="E767" i="124"/>
  <c r="F767" i="124" a="1"/>
  <c r="F767" i="124"/>
  <c r="G767" i="124" a="1"/>
  <c r="G767" i="124"/>
  <c r="H767" i="124" a="1"/>
  <c r="H767" i="124" s="1"/>
  <c r="E768" i="124"/>
  <c r="F768" i="124" a="1"/>
  <c r="F768" i="124" s="1"/>
  <c r="G768" i="124" a="1"/>
  <c r="G768" i="124" s="1"/>
  <c r="H768" i="124" a="1"/>
  <c r="H768" i="124" s="1"/>
  <c r="E769" i="124"/>
  <c r="F769" i="124" a="1"/>
  <c r="F769" i="124"/>
  <c r="G769" i="124" a="1"/>
  <c r="G769" i="124"/>
  <c r="H769" i="124" a="1"/>
  <c r="H769" i="124" s="1"/>
  <c r="E770" i="124"/>
  <c r="F770" i="124" a="1"/>
  <c r="F770" i="124" s="1"/>
  <c r="G770" i="124" a="1"/>
  <c r="G770" i="124" s="1"/>
  <c r="H770" i="124" a="1"/>
  <c r="H770" i="124" s="1"/>
  <c r="E771" i="124"/>
  <c r="F771" i="124" a="1"/>
  <c r="F771" i="124"/>
  <c r="G771" i="124" a="1"/>
  <c r="G771" i="124" s="1"/>
  <c r="H771" i="124" a="1"/>
  <c r="H771" i="124" s="1"/>
  <c r="E772" i="124"/>
  <c r="F772" i="124" a="1"/>
  <c r="F772" i="124" s="1"/>
  <c r="G772" i="124" a="1"/>
  <c r="G772" i="124" s="1"/>
  <c r="H772" i="124" a="1"/>
  <c r="H772" i="124" s="1"/>
  <c r="E773" i="124"/>
  <c r="F773" i="124" a="1"/>
  <c r="F773" i="124" s="1"/>
  <c r="G773" i="124" a="1"/>
  <c r="G773" i="124" s="1"/>
  <c r="H773" i="124" a="1"/>
  <c r="H773" i="124"/>
  <c r="E774" i="124"/>
  <c r="F774" i="124" a="1"/>
  <c r="F774" i="124" s="1"/>
  <c r="G774" i="124" a="1"/>
  <c r="G774" i="124" s="1"/>
  <c r="H774" i="124" a="1"/>
  <c r="H774" i="124" s="1"/>
  <c r="E775" i="124"/>
  <c r="F775" i="124" a="1"/>
  <c r="F775" i="124" s="1"/>
  <c r="G775" i="124" a="1"/>
  <c r="G775" i="124"/>
  <c r="H775" i="124" a="1"/>
  <c r="H775" i="124"/>
  <c r="E776" i="124"/>
  <c r="F776" i="124" a="1"/>
  <c r="F776" i="124" s="1"/>
  <c r="G776" i="124" a="1"/>
  <c r="G776" i="124"/>
  <c r="H776" i="124" a="1"/>
  <c r="H776" i="124"/>
  <c r="E777" i="124"/>
  <c r="F777" i="124" a="1"/>
  <c r="F777" i="124"/>
  <c r="G777" i="124" a="1"/>
  <c r="G777" i="124"/>
  <c r="H777" i="124" a="1"/>
  <c r="H777" i="124"/>
  <c r="E778" i="124"/>
  <c r="F778" i="124" a="1"/>
  <c r="F778" i="124"/>
  <c r="G778" i="124" a="1"/>
  <c r="G778" i="124"/>
  <c r="H778" i="124" a="1"/>
  <c r="H778" i="124" s="1"/>
  <c r="E779" i="124"/>
  <c r="F779" i="124" a="1"/>
  <c r="F779" i="124" s="1"/>
  <c r="G779" i="124" a="1"/>
  <c r="G779" i="124"/>
  <c r="H779" i="124" a="1"/>
  <c r="H779" i="124" s="1"/>
  <c r="E780" i="124"/>
  <c r="F780" i="124" a="1"/>
  <c r="F780" i="124"/>
  <c r="G780" i="124" a="1"/>
  <c r="G780" i="124" s="1"/>
  <c r="H780" i="124" a="1"/>
  <c r="H780" i="124" s="1"/>
  <c r="E781" i="124"/>
  <c r="F781" i="124" a="1"/>
  <c r="F781" i="124" s="1"/>
  <c r="G781" i="124" a="1"/>
  <c r="G781" i="124" s="1"/>
  <c r="H781" i="124" a="1"/>
  <c r="H781" i="124" s="1"/>
  <c r="E782" i="124"/>
  <c r="F782" i="124" a="1"/>
  <c r="F782" i="124" s="1"/>
  <c r="G782" i="124" a="1"/>
  <c r="G782" i="124" s="1"/>
  <c r="H782" i="124" a="1"/>
  <c r="H782" i="124"/>
  <c r="E783" i="124"/>
  <c r="F783" i="124" a="1"/>
  <c r="F783" i="124" s="1"/>
  <c r="G783" i="124" a="1"/>
  <c r="G783" i="124" s="1"/>
  <c r="H783" i="124" a="1"/>
  <c r="H783" i="124"/>
  <c r="E784" i="124"/>
  <c r="F784" i="124" a="1"/>
  <c r="F784" i="124" s="1"/>
  <c r="G784" i="124" a="1"/>
  <c r="G784" i="124"/>
  <c r="H784" i="124" a="1"/>
  <c r="H784" i="124"/>
  <c r="E785" i="124"/>
  <c r="F785" i="124" a="1"/>
  <c r="F785" i="124" s="1"/>
  <c r="G785" i="124" a="1"/>
  <c r="G785" i="124"/>
  <c r="H785" i="124" a="1"/>
  <c r="H785" i="124"/>
  <c r="E786" i="124"/>
  <c r="F786" i="124" a="1"/>
  <c r="F786" i="124"/>
  <c r="G786" i="124" a="1"/>
  <c r="G786" i="124" s="1"/>
  <c r="H786" i="124" a="1"/>
  <c r="H786" i="124"/>
  <c r="E787" i="124"/>
  <c r="F787" i="124" a="1"/>
  <c r="F787" i="124" s="1"/>
  <c r="G787" i="124" a="1"/>
  <c r="G787" i="124"/>
  <c r="H787" i="124" a="1"/>
  <c r="H787" i="124" s="1"/>
  <c r="E788" i="124"/>
  <c r="F788" i="124" a="1"/>
  <c r="F788" i="124" s="1"/>
  <c r="G788" i="124" a="1"/>
  <c r="G788" i="124"/>
  <c r="H788" i="124" a="1"/>
  <c r="H788" i="124"/>
  <c r="E789" i="124"/>
  <c r="F789" i="124" a="1"/>
  <c r="F789" i="124"/>
  <c r="G789" i="124" a="1"/>
  <c r="G789" i="124" s="1"/>
  <c r="H789" i="124" a="1"/>
  <c r="H789" i="124" s="1"/>
  <c r="E790" i="124"/>
  <c r="F790" i="124" a="1"/>
  <c r="F790" i="124"/>
  <c r="G790" i="124" a="1"/>
  <c r="G790" i="124"/>
  <c r="H790" i="124" a="1"/>
  <c r="H790" i="124" s="1"/>
  <c r="E791" i="124"/>
  <c r="F791" i="124" a="1"/>
  <c r="F791" i="124" s="1"/>
  <c r="G791" i="124" a="1"/>
  <c r="G791" i="124" s="1"/>
  <c r="H791" i="124" a="1"/>
  <c r="H791" i="124" s="1"/>
  <c r="E792" i="124"/>
  <c r="F792" i="124" a="1"/>
  <c r="F792" i="124"/>
  <c r="G792" i="124" a="1"/>
  <c r="G792" i="124" s="1"/>
  <c r="H792" i="124" a="1"/>
  <c r="H792" i="124" s="1"/>
  <c r="E793" i="124"/>
  <c r="F793" i="124" a="1"/>
  <c r="F793" i="124" s="1"/>
  <c r="G793" i="124" a="1"/>
  <c r="G793" i="124" s="1"/>
  <c r="H793" i="124" a="1"/>
  <c r="H793" i="124" s="1"/>
  <c r="E794" i="124"/>
  <c r="F794" i="124" a="1"/>
  <c r="F794" i="124" s="1"/>
  <c r="G794" i="124" a="1"/>
  <c r="G794" i="124" s="1"/>
  <c r="H794" i="124" a="1"/>
  <c r="H794" i="124"/>
  <c r="E795" i="124"/>
  <c r="F795" i="124" a="1"/>
  <c r="F795" i="124" s="1"/>
  <c r="G795" i="124" a="1"/>
  <c r="G795" i="124" s="1"/>
  <c r="H795" i="124" a="1"/>
  <c r="H795" i="124"/>
  <c r="E796" i="124"/>
  <c r="F796" i="124" a="1"/>
  <c r="F796" i="124" s="1"/>
  <c r="G796" i="124" a="1"/>
  <c r="G796" i="124"/>
  <c r="H796" i="124" a="1"/>
  <c r="H796" i="124"/>
  <c r="E797" i="124"/>
  <c r="F797" i="124" a="1"/>
  <c r="F797" i="124" s="1"/>
  <c r="G797" i="124" a="1"/>
  <c r="G797" i="124"/>
  <c r="H797" i="124" a="1"/>
  <c r="H797" i="124"/>
  <c r="E798" i="124"/>
  <c r="F798" i="124" a="1"/>
  <c r="F798" i="124"/>
  <c r="G798" i="124" a="1"/>
  <c r="G798" i="124" s="1"/>
  <c r="H798" i="124" a="1"/>
  <c r="H798" i="124"/>
  <c r="E799" i="124"/>
  <c r="F799" i="124" a="1"/>
  <c r="F799" i="124" s="1"/>
  <c r="G799" i="124" a="1"/>
  <c r="G799" i="124"/>
  <c r="H799" i="124" a="1"/>
  <c r="H799" i="124" s="1"/>
  <c r="E800" i="124"/>
  <c r="F800" i="124" a="1"/>
  <c r="F800" i="124" s="1"/>
  <c r="G800" i="124" a="1"/>
  <c r="G800" i="124"/>
  <c r="H800" i="124" a="1"/>
  <c r="H800" i="124"/>
  <c r="E801" i="124"/>
  <c r="F801" i="124" a="1"/>
  <c r="F801" i="124"/>
  <c r="G801" i="124" a="1"/>
  <c r="G801" i="124" s="1"/>
  <c r="H801" i="124" a="1"/>
  <c r="H801" i="124" s="1"/>
  <c r="E802" i="124"/>
  <c r="F802" i="124" a="1"/>
  <c r="F802" i="124"/>
  <c r="G802" i="124" a="1"/>
  <c r="G802" i="124"/>
  <c r="H802" i="124" a="1"/>
  <c r="H802" i="124" s="1"/>
  <c r="E803" i="124"/>
  <c r="F803" i="124" a="1"/>
  <c r="F803" i="124" s="1"/>
  <c r="G803" i="124" a="1"/>
  <c r="G803" i="124"/>
  <c r="H803" i="124" a="1"/>
  <c r="H803" i="124" s="1"/>
  <c r="E804" i="124"/>
  <c r="F804" i="124" a="1"/>
  <c r="F804" i="124"/>
  <c r="G804" i="124" a="1"/>
  <c r="G804" i="124" s="1"/>
  <c r="H804" i="124" a="1"/>
  <c r="H804" i="124" s="1"/>
  <c r="E805" i="124"/>
  <c r="F805" i="124" a="1"/>
  <c r="F805" i="124" s="1"/>
  <c r="G805" i="124" a="1"/>
  <c r="G805" i="124" s="1"/>
  <c r="H805" i="124" a="1"/>
  <c r="H805" i="124" s="1"/>
  <c r="E806" i="124"/>
  <c r="F806" i="124" a="1"/>
  <c r="F806" i="124" s="1"/>
  <c r="G806" i="124" a="1"/>
  <c r="G806" i="124" s="1"/>
  <c r="H806" i="124" a="1"/>
  <c r="H806" i="124"/>
  <c r="E807" i="124"/>
  <c r="F807" i="124" a="1"/>
  <c r="F807" i="124" s="1"/>
  <c r="G807" i="124" a="1"/>
  <c r="G807" i="124" s="1"/>
  <c r="H807" i="124" a="1"/>
  <c r="H807" i="124"/>
  <c r="E808" i="124"/>
  <c r="F808" i="124" a="1"/>
  <c r="F808" i="124" s="1"/>
  <c r="G808" i="124" a="1"/>
  <c r="G808" i="124"/>
  <c r="H808" i="124" a="1"/>
  <c r="H808" i="124"/>
  <c r="E809" i="124"/>
  <c r="F809" i="124" a="1"/>
  <c r="F809" i="124" s="1"/>
  <c r="G809" i="124" a="1"/>
  <c r="G809" i="124"/>
  <c r="H809" i="124" a="1"/>
  <c r="H809" i="124"/>
  <c r="E810" i="124"/>
  <c r="F810" i="124" a="1"/>
  <c r="F810" i="124"/>
  <c r="G810" i="124" a="1"/>
  <c r="G810" i="124" s="1"/>
  <c r="H810" i="124" a="1"/>
  <c r="H810" i="124"/>
  <c r="E811" i="124"/>
  <c r="F811" i="124" a="1"/>
  <c r="F811" i="124"/>
  <c r="G811" i="124" a="1"/>
  <c r="G811" i="124"/>
  <c r="H811" i="124" a="1"/>
  <c r="H811" i="124" s="1"/>
  <c r="E812" i="124"/>
  <c r="F812" i="124" a="1"/>
  <c r="F812" i="124" s="1"/>
  <c r="G812" i="124" a="1"/>
  <c r="G812" i="124"/>
  <c r="H812" i="124" a="1"/>
  <c r="H812" i="124"/>
  <c r="E813" i="124"/>
  <c r="F813" i="124" a="1"/>
  <c r="F813" i="124"/>
  <c r="G813" i="124" a="1"/>
  <c r="G813" i="124" s="1"/>
  <c r="H813" i="124" a="1"/>
  <c r="H813" i="124" s="1"/>
  <c r="E814" i="124"/>
  <c r="F814" i="124" a="1"/>
  <c r="F814" i="124"/>
  <c r="G814" i="124" a="1"/>
  <c r="G814" i="124"/>
  <c r="H814" i="124" a="1"/>
  <c r="H814" i="124" s="1"/>
  <c r="E815" i="124"/>
  <c r="F815" i="124" a="1"/>
  <c r="F815" i="124" s="1"/>
  <c r="G815" i="124" a="1"/>
  <c r="G815" i="124" s="1"/>
  <c r="H815" i="124" a="1"/>
  <c r="H815" i="124" s="1"/>
  <c r="E816" i="124"/>
  <c r="F816" i="124" a="1"/>
  <c r="F816" i="124"/>
  <c r="G816" i="124" a="1"/>
  <c r="G816" i="124" s="1"/>
  <c r="H816" i="124" a="1"/>
  <c r="H816" i="124" s="1"/>
  <c r="E817" i="124"/>
  <c r="F817" i="124" a="1"/>
  <c r="F817" i="124" s="1"/>
  <c r="G817" i="124" a="1"/>
  <c r="G817" i="124" s="1"/>
  <c r="H817" i="124" a="1"/>
  <c r="H817" i="124" s="1"/>
  <c r="E818" i="124"/>
  <c r="F818" i="124" a="1"/>
  <c r="F818" i="124" s="1"/>
  <c r="G818" i="124" a="1"/>
  <c r="G818" i="124" s="1"/>
  <c r="H818" i="124" a="1"/>
  <c r="H818" i="124"/>
  <c r="E819" i="124"/>
  <c r="F819" i="124" a="1"/>
  <c r="F819" i="124"/>
  <c r="G819" i="124" a="1"/>
  <c r="G819" i="124" s="1"/>
  <c r="H819" i="124" a="1"/>
  <c r="H819" i="124" s="1"/>
  <c r="E820" i="124"/>
  <c r="F820" i="124" a="1"/>
  <c r="F820" i="124" s="1"/>
  <c r="G820" i="124" a="1"/>
  <c r="G820" i="124"/>
  <c r="H820" i="124" a="1"/>
  <c r="H820" i="124" s="1"/>
  <c r="E821" i="124"/>
  <c r="F821" i="124" a="1"/>
  <c r="F821" i="124" s="1"/>
  <c r="G821" i="124" a="1"/>
  <c r="G821" i="124" s="1"/>
  <c r="H821" i="124" a="1"/>
  <c r="H821" i="124"/>
  <c r="E822" i="124"/>
  <c r="F822" i="124" a="1"/>
  <c r="F822" i="124"/>
  <c r="G822" i="124" a="1"/>
  <c r="G822" i="124" s="1"/>
  <c r="H822" i="124" a="1"/>
  <c r="H822" i="124"/>
  <c r="E823" i="124"/>
  <c r="F823" i="124" a="1"/>
  <c r="F823" i="124" s="1"/>
  <c r="G823" i="124" a="1"/>
  <c r="G823" i="124"/>
  <c r="H823" i="124" a="1"/>
  <c r="H823" i="124" s="1"/>
  <c r="E824" i="124"/>
  <c r="F824" i="124" a="1"/>
  <c r="F824" i="124" s="1"/>
  <c r="G824" i="124" a="1"/>
  <c r="G824" i="124" s="1"/>
  <c r="H824" i="124" a="1"/>
  <c r="H824" i="124"/>
  <c r="E825" i="124"/>
  <c r="F825" i="124" a="1"/>
  <c r="F825" i="124"/>
  <c r="G825" i="124" a="1"/>
  <c r="G825" i="124" s="1"/>
  <c r="H825" i="124" a="1"/>
  <c r="H825" i="124"/>
  <c r="E826" i="124"/>
  <c r="F826" i="124" a="1"/>
  <c r="F826" i="124" s="1"/>
  <c r="G826" i="124" a="1"/>
  <c r="G826" i="124"/>
  <c r="H826" i="124" a="1"/>
  <c r="H826" i="124" s="1"/>
  <c r="E827" i="124"/>
  <c r="F827" i="124" a="1"/>
  <c r="F827" i="124" s="1"/>
  <c r="G827" i="124" a="1"/>
  <c r="G827" i="124" s="1"/>
  <c r="H827" i="124" a="1"/>
  <c r="H827" i="124"/>
  <c r="E828" i="124"/>
  <c r="F828" i="124" a="1"/>
  <c r="F828" i="124"/>
  <c r="G828" i="124" a="1"/>
  <c r="G828" i="124" s="1"/>
  <c r="H828" i="124" a="1"/>
  <c r="H828" i="124" s="1"/>
  <c r="E829" i="124"/>
  <c r="F829" i="124" a="1"/>
  <c r="F829" i="124" s="1"/>
  <c r="G829" i="124" a="1"/>
  <c r="G829" i="124" s="1"/>
  <c r="H829" i="124" a="1"/>
  <c r="H829" i="124" s="1"/>
  <c r="E830" i="124"/>
  <c r="F830" i="124" a="1"/>
  <c r="F830" i="124" s="1"/>
  <c r="G830" i="124" a="1"/>
  <c r="G830" i="124" s="1"/>
  <c r="H830" i="124" a="1"/>
  <c r="H830" i="124"/>
  <c r="E831" i="124"/>
  <c r="F831" i="124" a="1"/>
  <c r="F831" i="124" s="1"/>
  <c r="G831" i="124" a="1"/>
  <c r="G831" i="124" s="1"/>
  <c r="H831" i="124" a="1"/>
  <c r="H831" i="124"/>
  <c r="E832" i="124"/>
  <c r="F832" i="124" a="1"/>
  <c r="F832" i="124" s="1"/>
  <c r="G832" i="124" a="1"/>
  <c r="G832" i="124"/>
  <c r="H832" i="124" a="1"/>
  <c r="H832" i="124" s="1"/>
  <c r="E833" i="124"/>
  <c r="F833" i="124" a="1"/>
  <c r="F833" i="124" s="1"/>
  <c r="G833" i="124" a="1"/>
  <c r="G833" i="124" s="1"/>
  <c r="H833" i="124" a="1"/>
  <c r="H833" i="124"/>
  <c r="E834" i="124"/>
  <c r="F834" i="124" a="1"/>
  <c r="F834" i="124"/>
  <c r="G834" i="124" a="1"/>
  <c r="G834" i="124"/>
  <c r="H834" i="124" a="1"/>
  <c r="H834" i="124"/>
  <c r="E835" i="124"/>
  <c r="F835" i="124" a="1"/>
  <c r="F835" i="124" s="1"/>
  <c r="G835" i="124" a="1"/>
  <c r="G835" i="124"/>
  <c r="H835" i="124" a="1"/>
  <c r="H835" i="124" s="1"/>
  <c r="E836" i="124"/>
  <c r="F836" i="124" a="1"/>
  <c r="F836" i="124"/>
  <c r="G836" i="124" a="1"/>
  <c r="G836" i="124"/>
  <c r="H836" i="124" a="1"/>
  <c r="H836" i="124"/>
  <c r="E837" i="124"/>
  <c r="F837" i="124" a="1"/>
  <c r="F837" i="124"/>
  <c r="G837" i="124" a="1"/>
  <c r="G837" i="124" s="1"/>
  <c r="H837" i="124" a="1"/>
  <c r="H837" i="124" s="1"/>
  <c r="E838" i="124"/>
  <c r="F838" i="124" a="1"/>
  <c r="F838" i="124"/>
  <c r="G838" i="124" a="1"/>
  <c r="G838" i="124"/>
  <c r="H838" i="124" a="1"/>
  <c r="H838" i="124"/>
  <c r="E839" i="124"/>
  <c r="F839" i="124" a="1"/>
  <c r="F839" i="124" s="1"/>
  <c r="G839" i="124" a="1"/>
  <c r="G839" i="124" s="1"/>
  <c r="H839" i="124" a="1"/>
  <c r="H839" i="124" s="1"/>
  <c r="E840" i="124"/>
  <c r="F840" i="124" a="1"/>
  <c r="F840" i="124"/>
  <c r="G840" i="124" a="1"/>
  <c r="G840" i="124"/>
  <c r="H840" i="124" a="1"/>
  <c r="H840" i="124"/>
  <c r="E841" i="124"/>
  <c r="F841" i="124" a="1"/>
  <c r="F841" i="124" s="1"/>
  <c r="G841" i="124" a="1"/>
  <c r="G841" i="124" s="1"/>
  <c r="H841" i="124" a="1"/>
  <c r="H841" i="124" s="1"/>
  <c r="E842" i="124"/>
  <c r="F842" i="124" a="1"/>
  <c r="F842" i="124"/>
  <c r="G842" i="124" a="1"/>
  <c r="G842" i="124"/>
  <c r="H842" i="124" a="1"/>
  <c r="H842" i="124" s="1"/>
  <c r="E843" i="124"/>
  <c r="F843" i="124" a="1"/>
  <c r="F843" i="124" s="1"/>
  <c r="G843" i="124" a="1"/>
  <c r="G843" i="124" s="1"/>
  <c r="H843" i="124" a="1"/>
  <c r="H843" i="124" s="1"/>
  <c r="E844" i="124"/>
  <c r="F844" i="124" a="1"/>
  <c r="F844" i="124"/>
  <c r="G844" i="124" a="1"/>
  <c r="G844" i="124" s="1"/>
  <c r="H844" i="124" a="1"/>
  <c r="H844" i="124"/>
  <c r="E845" i="124"/>
  <c r="F845" i="124" a="1"/>
  <c r="F845" i="124" s="1"/>
  <c r="G845" i="124" a="1"/>
  <c r="G845" i="124" s="1"/>
  <c r="H845" i="124" a="1"/>
  <c r="H845" i="124"/>
  <c r="E846" i="124"/>
  <c r="F846" i="124" a="1"/>
  <c r="F846" i="124" s="1"/>
  <c r="G846" i="124" a="1"/>
  <c r="G846" i="124"/>
  <c r="H846" i="124" a="1"/>
  <c r="H846" i="124"/>
  <c r="E847" i="124"/>
  <c r="F847" i="124" a="1"/>
  <c r="F847" i="124" s="1"/>
  <c r="G847" i="124" a="1"/>
  <c r="G847" i="124"/>
  <c r="H847" i="124" a="1"/>
  <c r="H847" i="124" s="1"/>
  <c r="E848" i="124"/>
  <c r="F848" i="124" a="1"/>
  <c r="F848" i="124"/>
  <c r="G848" i="124" a="1"/>
  <c r="G848" i="124"/>
  <c r="H848" i="124" a="1"/>
  <c r="H848" i="124"/>
  <c r="E849" i="124"/>
  <c r="F849" i="124" a="1"/>
  <c r="F849" i="124"/>
  <c r="G849" i="124" a="1"/>
  <c r="G849" i="124" s="1"/>
  <c r="H849" i="124" a="1"/>
  <c r="H849" i="124" s="1"/>
  <c r="E850" i="124"/>
  <c r="F850" i="124" a="1"/>
  <c r="F850" i="124"/>
  <c r="G850" i="124" a="1"/>
  <c r="G850" i="124"/>
  <c r="H850" i="124" a="1"/>
  <c r="H850" i="124"/>
  <c r="E851" i="124"/>
  <c r="F851" i="124" a="1"/>
  <c r="F851" i="124" s="1"/>
  <c r="G851" i="124" a="1"/>
  <c r="G851" i="124" s="1"/>
  <c r="H851" i="124" a="1"/>
  <c r="H851" i="124" s="1"/>
  <c r="E852" i="124"/>
  <c r="F852" i="124" a="1"/>
  <c r="F852" i="124"/>
  <c r="G852" i="124" a="1"/>
  <c r="G852" i="124"/>
  <c r="H852" i="124" a="1"/>
  <c r="H852" i="124"/>
  <c r="E853" i="124"/>
  <c r="F853" i="124" a="1"/>
  <c r="F853" i="124" s="1"/>
  <c r="G853" i="124" a="1"/>
  <c r="G853" i="124" s="1"/>
  <c r="H853" i="124" a="1"/>
  <c r="H853" i="124" s="1"/>
  <c r="E854" i="124"/>
  <c r="F854" i="124" a="1"/>
  <c r="F854" i="124"/>
  <c r="G854" i="124" a="1"/>
  <c r="G854" i="124"/>
  <c r="H854" i="124" a="1"/>
  <c r="H854" i="124" s="1"/>
  <c r="E855" i="124"/>
  <c r="F855" i="124" a="1"/>
  <c r="F855" i="124" s="1"/>
  <c r="G855" i="124" a="1"/>
  <c r="G855" i="124" s="1"/>
  <c r="H855" i="124" a="1"/>
  <c r="H855" i="124" s="1"/>
  <c r="E856" i="124"/>
  <c r="F856" i="124" a="1"/>
  <c r="F856" i="124"/>
  <c r="G856" i="124" a="1"/>
  <c r="G856" i="124" s="1"/>
  <c r="H856" i="124" a="1"/>
  <c r="H856" i="124"/>
  <c r="E857" i="124"/>
  <c r="F857" i="124" a="1"/>
  <c r="F857" i="124" s="1"/>
  <c r="G857" i="124" a="1"/>
  <c r="G857" i="124" s="1"/>
  <c r="H857" i="124" a="1"/>
  <c r="H857" i="124"/>
  <c r="E858" i="124"/>
  <c r="F858" i="124" a="1"/>
  <c r="F858" i="124" s="1"/>
  <c r="G858" i="124" a="1"/>
  <c r="G858" i="124"/>
  <c r="H858" i="124" a="1"/>
  <c r="H858" i="124"/>
  <c r="E859" i="124"/>
  <c r="F859" i="124" a="1"/>
  <c r="F859" i="124" s="1"/>
  <c r="G859" i="124" a="1"/>
  <c r="G859" i="124"/>
  <c r="H859" i="124" a="1"/>
  <c r="H859" i="124" s="1"/>
  <c r="E860" i="124"/>
  <c r="F860" i="124" a="1"/>
  <c r="F860" i="124"/>
  <c r="G860" i="124" a="1"/>
  <c r="G860" i="124"/>
  <c r="H860" i="124" a="1"/>
  <c r="H860" i="124"/>
  <c r="E861" i="124"/>
  <c r="F861" i="124" a="1"/>
  <c r="F861" i="124"/>
  <c r="G861" i="124" a="1"/>
  <c r="G861" i="124" s="1"/>
  <c r="H861" i="124" a="1"/>
  <c r="H861" i="124" s="1"/>
  <c r="E862" i="124"/>
  <c r="F862" i="124" a="1"/>
  <c r="F862" i="124"/>
  <c r="G862" i="124" a="1"/>
  <c r="G862" i="124"/>
  <c r="H862" i="124" a="1"/>
  <c r="H862" i="124"/>
  <c r="E863" i="124"/>
  <c r="F863" i="124" a="1"/>
  <c r="F863" i="124" s="1"/>
  <c r="G863" i="124" a="1"/>
  <c r="G863" i="124" s="1"/>
  <c r="H863" i="124" a="1"/>
  <c r="H863" i="124" s="1"/>
  <c r="E864" i="124"/>
  <c r="F864" i="124" a="1"/>
  <c r="F864" i="124"/>
  <c r="G864" i="124" a="1"/>
  <c r="G864" i="124"/>
  <c r="H864" i="124" a="1"/>
  <c r="H864" i="124"/>
  <c r="E865" i="124"/>
  <c r="F865" i="124" a="1"/>
  <c r="F865" i="124" s="1"/>
  <c r="G865" i="124" a="1"/>
  <c r="G865" i="124" s="1"/>
  <c r="H865" i="124" a="1"/>
  <c r="H865" i="124" s="1"/>
  <c r="E866" i="124"/>
  <c r="F866" i="124" a="1"/>
  <c r="F866" i="124" s="1"/>
  <c r="G866" i="124" a="1"/>
  <c r="G866" i="124"/>
  <c r="H866" i="124" a="1"/>
  <c r="H866" i="124" s="1"/>
  <c r="E867" i="124"/>
  <c r="F867" i="124" a="1"/>
  <c r="F867" i="124" s="1"/>
  <c r="G867" i="124" a="1"/>
  <c r="G867" i="124" s="1"/>
  <c r="H867" i="124" a="1"/>
  <c r="H867" i="124" s="1"/>
  <c r="E868" i="124"/>
  <c r="F868" i="124" a="1"/>
  <c r="F868" i="124"/>
  <c r="G868" i="124" a="1"/>
  <c r="G868" i="124" s="1"/>
  <c r="H868" i="124" a="1"/>
  <c r="H868" i="124"/>
  <c r="E869" i="124"/>
  <c r="F869" i="124" a="1"/>
  <c r="F869" i="124" s="1"/>
  <c r="G869" i="124" a="1"/>
  <c r="G869" i="124" s="1"/>
  <c r="H869" i="124" a="1"/>
  <c r="H869" i="124"/>
  <c r="E870" i="124"/>
  <c r="F870" i="124" a="1"/>
  <c r="F870" i="124" s="1"/>
  <c r="G870" i="124" a="1"/>
  <c r="G870" i="124"/>
  <c r="H870" i="124" a="1"/>
  <c r="H870" i="124"/>
  <c r="E871" i="124"/>
  <c r="F871" i="124" a="1"/>
  <c r="F871" i="124" s="1"/>
  <c r="G871" i="124" a="1"/>
  <c r="G871" i="124"/>
  <c r="H871" i="124" a="1"/>
  <c r="H871" i="124"/>
  <c r="E872" i="124"/>
  <c r="F872" i="124" a="1"/>
  <c r="F872" i="124"/>
  <c r="G872" i="124" a="1"/>
  <c r="G872" i="124"/>
  <c r="H872" i="124" a="1"/>
  <c r="H872" i="124"/>
  <c r="E873" i="124"/>
  <c r="F873" i="124" a="1"/>
  <c r="F873" i="124" s="1"/>
  <c r="G873" i="124" a="1"/>
  <c r="G873" i="124"/>
  <c r="H873" i="124" a="1"/>
  <c r="H873" i="124" s="1"/>
  <c r="E874" i="124"/>
  <c r="F874" i="124" a="1"/>
  <c r="F874" i="124"/>
  <c r="G874" i="124" a="1"/>
  <c r="G874" i="124"/>
  <c r="H874" i="124" a="1"/>
  <c r="H874" i="124"/>
  <c r="E875" i="124"/>
  <c r="F875" i="124" a="1"/>
  <c r="F875" i="124" s="1"/>
  <c r="G875" i="124" a="1"/>
  <c r="G875" i="124" s="1"/>
  <c r="H875" i="124" a="1"/>
  <c r="H875" i="124" s="1"/>
  <c r="E876" i="124"/>
  <c r="F876" i="124" a="1"/>
  <c r="F876" i="124"/>
  <c r="G876" i="124" a="1"/>
  <c r="G876" i="124"/>
  <c r="H876" i="124" a="1"/>
  <c r="H876" i="124"/>
  <c r="E877" i="124"/>
  <c r="F877" i="124" a="1"/>
  <c r="F877" i="124" s="1"/>
  <c r="G877" i="124" a="1"/>
  <c r="G877" i="124" s="1"/>
  <c r="H877" i="124" a="1"/>
  <c r="H877" i="124" s="1"/>
  <c r="E878" i="124"/>
  <c r="F878" i="124" a="1"/>
  <c r="F878" i="124" s="1"/>
  <c r="G878" i="124" a="1"/>
  <c r="G878" i="124"/>
  <c r="H878" i="124" a="1"/>
  <c r="H878" i="124"/>
  <c r="E879" i="124"/>
  <c r="F879" i="124" a="1"/>
  <c r="F879" i="124" s="1"/>
  <c r="G879" i="124" a="1"/>
  <c r="G879" i="124" s="1"/>
  <c r="H879" i="124" a="1"/>
  <c r="H879" i="124" s="1"/>
  <c r="E880" i="124"/>
  <c r="F880" i="124" a="1"/>
  <c r="F880" i="124"/>
  <c r="G880" i="124" a="1"/>
  <c r="G880" i="124" s="1"/>
  <c r="H880" i="124" a="1"/>
  <c r="H880" i="124"/>
  <c r="E881" i="124"/>
  <c r="F881" i="124" a="1"/>
  <c r="F881" i="124" s="1"/>
  <c r="G881" i="124" a="1"/>
  <c r="G881" i="124" s="1"/>
  <c r="H881" i="124" a="1"/>
  <c r="H881" i="124"/>
  <c r="E882" i="124"/>
  <c r="F882" i="124" a="1"/>
  <c r="F882" i="124" s="1"/>
  <c r="G882" i="124" a="1"/>
  <c r="G882" i="124"/>
  <c r="H882" i="124" a="1"/>
  <c r="H882" i="124"/>
  <c r="E883" i="124"/>
  <c r="F883" i="124" a="1"/>
  <c r="F883" i="124" s="1"/>
  <c r="G883" i="124" a="1"/>
  <c r="G883" i="124"/>
  <c r="H883" i="124" a="1"/>
  <c r="H883" i="124"/>
  <c r="E884" i="124"/>
  <c r="F884" i="124" a="1"/>
  <c r="F884" i="124"/>
  <c r="G884" i="124" a="1"/>
  <c r="G884" i="124"/>
  <c r="H884" i="124" a="1"/>
  <c r="H884" i="124"/>
  <c r="E885" i="124"/>
  <c r="F885" i="124" a="1"/>
  <c r="F885" i="124" s="1"/>
  <c r="G885" i="124" a="1"/>
  <c r="G885" i="124" s="1"/>
  <c r="H885" i="124" a="1"/>
  <c r="H885" i="124" s="1"/>
  <c r="E886" i="124"/>
  <c r="F886" i="124" a="1"/>
  <c r="F886" i="124"/>
  <c r="G886" i="124" a="1"/>
  <c r="G886" i="124"/>
  <c r="H886" i="124" a="1"/>
  <c r="H886" i="124"/>
  <c r="E887" i="124"/>
  <c r="F887" i="124" a="1"/>
  <c r="F887" i="124" s="1"/>
  <c r="G887" i="124" a="1"/>
  <c r="G887" i="124" s="1"/>
  <c r="H887" i="124" a="1"/>
  <c r="H887" i="124" s="1"/>
  <c r="E888" i="124"/>
  <c r="F888" i="124" a="1"/>
  <c r="F888" i="124"/>
  <c r="G888" i="124" a="1"/>
  <c r="G888" i="124"/>
  <c r="H888" i="124" a="1"/>
  <c r="H888" i="124"/>
  <c r="E889" i="124"/>
  <c r="F889" i="124" a="1"/>
  <c r="F889" i="124" s="1"/>
  <c r="G889" i="124" a="1"/>
  <c r="G889" i="124" s="1"/>
  <c r="H889" i="124" a="1"/>
  <c r="H889" i="124" s="1"/>
  <c r="E890" i="124"/>
  <c r="F890" i="124" a="1"/>
  <c r="F890" i="124" s="1"/>
  <c r="G890" i="124" a="1"/>
  <c r="G890" i="124"/>
  <c r="H890" i="124" a="1"/>
  <c r="H890" i="124"/>
  <c r="E891" i="124"/>
  <c r="F891" i="124" a="1"/>
  <c r="F891" i="124" s="1"/>
  <c r="G891" i="124" a="1"/>
  <c r="G891" i="124" s="1"/>
  <c r="H891" i="124" a="1"/>
  <c r="H891" i="124" s="1"/>
  <c r="E892" i="124"/>
  <c r="F892" i="124" a="1"/>
  <c r="F892" i="124"/>
  <c r="G892" i="124" a="1"/>
  <c r="G892" i="124" s="1"/>
  <c r="H892" i="124" a="1"/>
  <c r="H892" i="124"/>
  <c r="E893" i="124"/>
  <c r="F893" i="124" a="1"/>
  <c r="F893" i="124" s="1"/>
  <c r="G893" i="124" a="1"/>
  <c r="G893" i="124" s="1"/>
  <c r="H893" i="124" a="1"/>
  <c r="H893" i="124"/>
  <c r="E894" i="124"/>
  <c r="F894" i="124" a="1"/>
  <c r="F894" i="124" s="1"/>
  <c r="G894" i="124" a="1"/>
  <c r="G894" i="124"/>
  <c r="H894" i="124" a="1"/>
  <c r="H894" i="124"/>
  <c r="E895" i="124"/>
  <c r="F895" i="124" a="1"/>
  <c r="F895" i="124" s="1"/>
  <c r="G895" i="124" a="1"/>
  <c r="G895" i="124"/>
  <c r="H895" i="124" a="1"/>
  <c r="H895" i="124"/>
  <c r="E896" i="124"/>
  <c r="F896" i="124" a="1"/>
  <c r="F896" i="124"/>
  <c r="G896" i="124" a="1"/>
  <c r="G896" i="124"/>
  <c r="H896" i="124" a="1"/>
  <c r="H896" i="124"/>
  <c r="E897" i="124"/>
  <c r="F897" i="124" a="1"/>
  <c r="F897" i="124" s="1"/>
  <c r="G897" i="124" a="1"/>
  <c r="G897" i="124" s="1"/>
  <c r="H897" i="124" a="1"/>
  <c r="H897" i="124" s="1"/>
  <c r="E898" i="124"/>
  <c r="F898" i="124" a="1"/>
  <c r="F898" i="124"/>
  <c r="G898" i="124" a="1"/>
  <c r="G898" i="124"/>
  <c r="H898" i="124" a="1"/>
  <c r="H898" i="124"/>
  <c r="E899" i="124"/>
  <c r="F899" i="124" a="1"/>
  <c r="F899" i="124" s="1"/>
  <c r="G899" i="124" a="1"/>
  <c r="G899" i="124" s="1"/>
  <c r="H899" i="124" a="1"/>
  <c r="H899" i="124" s="1"/>
  <c r="E900" i="124"/>
  <c r="F900" i="124" a="1"/>
  <c r="F900" i="124"/>
  <c r="G900" i="124" a="1"/>
  <c r="G900" i="124"/>
  <c r="H900" i="124" a="1"/>
  <c r="H900" i="124"/>
  <c r="E901" i="124"/>
  <c r="F901" i="124" a="1"/>
  <c r="F901" i="124" s="1"/>
  <c r="G901" i="124" a="1"/>
  <c r="G901" i="124" s="1"/>
  <c r="H901" i="124" a="1"/>
  <c r="H901" i="124" s="1"/>
  <c r="E902" i="124"/>
  <c r="F902" i="124" a="1"/>
  <c r="F902" i="124" s="1"/>
  <c r="G902" i="124" a="1"/>
  <c r="G902" i="124"/>
  <c r="H902" i="124" a="1"/>
  <c r="H902" i="124"/>
  <c r="E903" i="124"/>
  <c r="F903" i="124" a="1"/>
  <c r="F903" i="124" s="1"/>
  <c r="G903" i="124" a="1"/>
  <c r="G903" i="124" s="1"/>
  <c r="H903" i="124" a="1"/>
  <c r="H903" i="124" s="1"/>
  <c r="E904" i="124"/>
  <c r="F904" i="124" a="1"/>
  <c r="F904" i="124"/>
  <c r="G904" i="124" a="1"/>
  <c r="G904" i="124"/>
  <c r="H904" i="124" a="1"/>
  <c r="H904" i="124"/>
  <c r="E905" i="124"/>
  <c r="F905" i="124" a="1"/>
  <c r="F905" i="124" s="1"/>
  <c r="G905" i="124" a="1"/>
  <c r="G905" i="124" s="1"/>
  <c r="H905" i="124" a="1"/>
  <c r="H905" i="124"/>
  <c r="E906" i="124"/>
  <c r="F906" i="124" a="1"/>
  <c r="F906" i="124" s="1"/>
  <c r="G906" i="124" a="1"/>
  <c r="G906" i="124"/>
  <c r="H906" i="124" a="1"/>
  <c r="H906" i="124"/>
  <c r="E907" i="124"/>
  <c r="F907" i="124" a="1"/>
  <c r="F907" i="124" s="1"/>
  <c r="G907" i="124" a="1"/>
  <c r="G907" i="124"/>
  <c r="H907" i="124" a="1"/>
  <c r="H907" i="124"/>
  <c r="E908" i="124"/>
  <c r="F908" i="124" a="1"/>
  <c r="F908" i="124"/>
  <c r="G908" i="124" a="1"/>
  <c r="G908" i="124"/>
  <c r="H908" i="124" a="1"/>
  <c r="H908" i="124"/>
  <c r="E909" i="124"/>
  <c r="F909" i="124" a="1"/>
  <c r="F909" i="124" s="1"/>
  <c r="G909" i="124" a="1"/>
  <c r="G909" i="124" s="1"/>
  <c r="H909" i="124" a="1"/>
  <c r="H909" i="124" s="1"/>
  <c r="E910" i="124"/>
  <c r="F910" i="124" a="1"/>
  <c r="F910" i="124"/>
  <c r="G910" i="124" a="1"/>
  <c r="G910" i="124"/>
  <c r="H910" i="124" a="1"/>
  <c r="H910" i="124"/>
  <c r="E911" i="124"/>
  <c r="F911" i="124" a="1"/>
  <c r="F911" i="124" s="1"/>
  <c r="G911" i="124" a="1"/>
  <c r="G911" i="124" s="1"/>
  <c r="H911" i="124" a="1"/>
  <c r="H911" i="124" s="1"/>
  <c r="E912" i="124"/>
  <c r="F912" i="124" a="1"/>
  <c r="F912" i="124"/>
  <c r="G912" i="124" a="1"/>
  <c r="G912" i="124"/>
  <c r="H912" i="124" a="1"/>
  <c r="H912" i="124"/>
  <c r="E913" i="124"/>
  <c r="F913" i="124" a="1"/>
  <c r="F913" i="124" s="1"/>
  <c r="G913" i="124" a="1"/>
  <c r="G913" i="124" s="1"/>
  <c r="H913" i="124" a="1"/>
  <c r="H913" i="124" s="1"/>
  <c r="E914" i="124"/>
  <c r="F914" i="124" a="1"/>
  <c r="F914" i="124" s="1"/>
  <c r="G914" i="124" a="1"/>
  <c r="G914" i="124"/>
  <c r="H914" i="124" a="1"/>
  <c r="H914" i="124"/>
  <c r="E915" i="124"/>
  <c r="F915" i="124" a="1"/>
  <c r="F915" i="124" s="1"/>
  <c r="G915" i="124" a="1"/>
  <c r="G915" i="124" s="1"/>
  <c r="H915" i="124" a="1"/>
  <c r="H915" i="124" s="1"/>
  <c r="E916" i="124"/>
  <c r="F916" i="124" a="1"/>
  <c r="F916" i="124"/>
  <c r="G916" i="124" a="1"/>
  <c r="G916" i="124"/>
  <c r="H916" i="124" a="1"/>
  <c r="H916" i="124"/>
  <c r="E917" i="124"/>
  <c r="F917" i="124" a="1"/>
  <c r="F917" i="124" s="1"/>
  <c r="G917" i="124" a="1"/>
  <c r="G917" i="124" s="1"/>
  <c r="H917" i="124" a="1"/>
  <c r="H917" i="124"/>
  <c r="E918" i="124"/>
  <c r="F918" i="124" a="1"/>
  <c r="F918" i="124" s="1"/>
  <c r="G918" i="124" a="1"/>
  <c r="G918" i="124"/>
  <c r="H918" i="124" a="1"/>
  <c r="H918" i="124"/>
  <c r="E919" i="124"/>
  <c r="F919" i="124" a="1"/>
  <c r="F919" i="124" s="1"/>
  <c r="G919" i="124" a="1"/>
  <c r="G919" i="124" s="1"/>
  <c r="H919" i="124" a="1"/>
  <c r="H919" i="124"/>
  <c r="E920" i="124"/>
  <c r="F920" i="124" a="1"/>
  <c r="F920" i="124"/>
  <c r="G920" i="124" a="1"/>
  <c r="G920" i="124"/>
  <c r="H920" i="124" a="1"/>
  <c r="H920" i="124"/>
  <c r="E921" i="124"/>
  <c r="F921" i="124" a="1"/>
  <c r="F921" i="124" s="1"/>
  <c r="G921" i="124" a="1"/>
  <c r="G921" i="124" s="1"/>
  <c r="H921" i="124" a="1"/>
  <c r="H921" i="124" s="1"/>
  <c r="E922" i="124"/>
  <c r="F922" i="124" a="1"/>
  <c r="F922" i="124"/>
  <c r="G922" i="124" a="1"/>
  <c r="G922" i="124"/>
  <c r="H922" i="124" a="1"/>
  <c r="H922" i="124"/>
  <c r="E923" i="124"/>
  <c r="F923" i="124" a="1"/>
  <c r="F923" i="124" s="1"/>
  <c r="G923" i="124" a="1"/>
  <c r="G923" i="124" s="1"/>
  <c r="H923" i="124" a="1"/>
  <c r="H923" i="124" s="1"/>
  <c r="E924" i="124"/>
  <c r="F924" i="124" a="1"/>
  <c r="F924" i="124"/>
  <c r="G924" i="124" a="1"/>
  <c r="G924" i="124"/>
  <c r="H924" i="124" a="1"/>
  <c r="H924" i="124"/>
  <c r="E925" i="124"/>
  <c r="F925" i="124" a="1"/>
  <c r="F925" i="124" s="1"/>
  <c r="G925" i="124" a="1"/>
  <c r="G925" i="124" s="1"/>
  <c r="H925" i="124" a="1"/>
  <c r="H925" i="124" s="1"/>
  <c r="E926" i="124"/>
  <c r="F926" i="124" a="1"/>
  <c r="F926" i="124" s="1"/>
  <c r="G926" i="124" a="1"/>
  <c r="G926" i="124"/>
  <c r="H926" i="124" a="1"/>
  <c r="H926" i="124"/>
  <c r="E927" i="124"/>
  <c r="F927" i="124" a="1"/>
  <c r="F927" i="124" s="1"/>
  <c r="G927" i="124" a="1"/>
  <c r="G927" i="124" s="1"/>
  <c r="H927" i="124" a="1"/>
  <c r="H927" i="124" s="1"/>
  <c r="E928" i="124"/>
  <c r="F928" i="124" a="1"/>
  <c r="F928" i="124"/>
  <c r="G928" i="124" a="1"/>
  <c r="G928" i="124"/>
  <c r="H928" i="124" a="1"/>
  <c r="H928" i="124"/>
  <c r="E929" i="124"/>
  <c r="F929" i="124" a="1"/>
  <c r="F929" i="124" s="1"/>
  <c r="G929" i="124" a="1"/>
  <c r="G929" i="124" s="1"/>
  <c r="H929" i="124" a="1"/>
  <c r="H929" i="124"/>
  <c r="E930" i="124"/>
  <c r="F930" i="124" a="1"/>
  <c r="F930" i="124" s="1"/>
  <c r="G930" i="124" a="1"/>
  <c r="G930" i="124"/>
  <c r="H930" i="124" a="1"/>
  <c r="H930" i="124"/>
  <c r="E931" i="124"/>
  <c r="F931" i="124" a="1"/>
  <c r="F931" i="124" s="1"/>
  <c r="G931" i="124" a="1"/>
  <c r="G931" i="124" s="1"/>
  <c r="H931" i="124" a="1"/>
  <c r="H931" i="124"/>
  <c r="E932" i="124"/>
  <c r="F932" i="124" a="1"/>
  <c r="F932" i="124"/>
  <c r="G932" i="124" a="1"/>
  <c r="G932" i="124"/>
  <c r="H932" i="124" a="1"/>
  <c r="H932" i="124"/>
  <c r="E933" i="124"/>
  <c r="F933" i="124" a="1"/>
  <c r="F933" i="124" s="1"/>
  <c r="G933" i="124" a="1"/>
  <c r="G933" i="124" s="1"/>
  <c r="H933" i="124" a="1"/>
  <c r="H933" i="124" s="1"/>
  <c r="E934" i="124"/>
  <c r="F934" i="124" a="1"/>
  <c r="F934" i="124"/>
  <c r="G934" i="124" a="1"/>
  <c r="G934" i="124"/>
  <c r="H934" i="124" a="1"/>
  <c r="H934" i="124"/>
  <c r="E935" i="124"/>
  <c r="F935" i="124" a="1"/>
  <c r="F935" i="124" s="1"/>
  <c r="G935" i="124" a="1"/>
  <c r="G935" i="124" s="1"/>
  <c r="H935" i="124" a="1"/>
  <c r="H935" i="124" s="1"/>
  <c r="E936" i="124"/>
  <c r="F936" i="124" a="1"/>
  <c r="F936" i="124"/>
  <c r="G936" i="124" a="1"/>
  <c r="G936" i="124"/>
  <c r="H936" i="124" a="1"/>
  <c r="H936" i="124"/>
  <c r="E937" i="124"/>
  <c r="F937" i="124" a="1"/>
  <c r="F937" i="124" s="1"/>
  <c r="G937" i="124" a="1"/>
  <c r="G937" i="124" s="1"/>
  <c r="H937" i="124" a="1"/>
  <c r="H937" i="124" s="1"/>
  <c r="E938" i="124"/>
  <c r="F938" i="124" a="1"/>
  <c r="F938" i="124" s="1"/>
  <c r="G938" i="124" a="1"/>
  <c r="G938" i="124"/>
  <c r="H938" i="124" a="1"/>
  <c r="H938" i="124"/>
  <c r="E939" i="124"/>
  <c r="F939" i="124" a="1"/>
  <c r="F939" i="124" s="1"/>
  <c r="G939" i="124" a="1"/>
  <c r="G939" i="124" s="1"/>
  <c r="H939" i="124" a="1"/>
  <c r="H939" i="124" s="1"/>
  <c r="E940" i="124"/>
  <c r="F940" i="124" a="1"/>
  <c r="F940" i="124"/>
  <c r="G940" i="124" a="1"/>
  <c r="G940" i="124"/>
  <c r="H940" i="124" a="1"/>
  <c r="H940" i="124"/>
  <c r="E941" i="124"/>
  <c r="F941" i="124" a="1"/>
  <c r="F941" i="124" s="1"/>
  <c r="G941" i="124" a="1"/>
  <c r="G941" i="124" s="1"/>
  <c r="H941" i="124" a="1"/>
  <c r="H941" i="124"/>
  <c r="E942" i="124"/>
  <c r="F942" i="124" a="1"/>
  <c r="F942" i="124" s="1"/>
  <c r="G942" i="124" a="1"/>
  <c r="G942" i="124"/>
  <c r="H942" i="124" a="1"/>
  <c r="H942" i="124"/>
  <c r="E943" i="124"/>
  <c r="F943" i="124" a="1"/>
  <c r="F943" i="124" s="1"/>
  <c r="G943" i="124" a="1"/>
  <c r="G943" i="124" s="1"/>
  <c r="H943" i="124" a="1"/>
  <c r="H943" i="124"/>
  <c r="E944" i="124"/>
  <c r="F944" i="124" a="1"/>
  <c r="F944" i="124" s="1"/>
  <c r="G944" i="124" a="1"/>
  <c r="G944" i="124"/>
  <c r="H944" i="124" a="1"/>
  <c r="H944" i="124"/>
  <c r="E945" i="124"/>
  <c r="F945" i="124" a="1"/>
  <c r="F945" i="124" s="1"/>
  <c r="G945" i="124" a="1"/>
  <c r="G945" i="124" s="1"/>
  <c r="H945" i="124" a="1"/>
  <c r="H945" i="124" s="1"/>
  <c r="E946" i="124"/>
  <c r="F946" i="124" a="1"/>
  <c r="F946" i="124"/>
  <c r="G946" i="124" a="1"/>
  <c r="G946" i="124"/>
  <c r="H946" i="124" a="1"/>
  <c r="H946" i="124"/>
  <c r="E947" i="124"/>
  <c r="F947" i="124" a="1"/>
  <c r="F947" i="124" s="1"/>
  <c r="G947" i="124" a="1"/>
  <c r="G947" i="124" s="1"/>
  <c r="H947" i="124" a="1"/>
  <c r="H947" i="124" s="1"/>
  <c r="E948" i="124"/>
  <c r="F948" i="124" a="1"/>
  <c r="F948" i="124"/>
  <c r="G948" i="124" a="1"/>
  <c r="G948" i="124"/>
  <c r="H948" i="124" a="1"/>
  <c r="H948" i="124"/>
  <c r="E949" i="124"/>
  <c r="F949" i="124" a="1"/>
  <c r="F949" i="124" s="1"/>
  <c r="G949" i="124" a="1"/>
  <c r="G949" i="124" s="1"/>
  <c r="H949" i="124" a="1"/>
  <c r="H949" i="124" s="1"/>
  <c r="E950" i="124"/>
  <c r="F950" i="124" a="1"/>
  <c r="F950" i="124" s="1"/>
  <c r="G950" i="124" a="1"/>
  <c r="G950" i="124"/>
  <c r="H950" i="124" a="1"/>
  <c r="H950" i="124"/>
  <c r="E951" i="124"/>
  <c r="F951" i="124" a="1"/>
  <c r="F951" i="124" s="1"/>
  <c r="G951" i="124" a="1"/>
  <c r="G951" i="124" s="1"/>
  <c r="H951" i="124" a="1"/>
  <c r="H951" i="124" s="1"/>
  <c r="E952" i="124"/>
  <c r="F952" i="124" a="1"/>
  <c r="F952" i="124"/>
  <c r="G952" i="124" a="1"/>
  <c r="G952" i="124"/>
  <c r="H952" i="124" a="1"/>
  <c r="H952" i="124"/>
  <c r="E953" i="124"/>
  <c r="F953" i="124" a="1"/>
  <c r="F953" i="124" s="1"/>
  <c r="G953" i="124" a="1"/>
  <c r="G953" i="124" s="1"/>
  <c r="H953" i="124" a="1"/>
  <c r="H953" i="124"/>
  <c r="E954" i="124"/>
  <c r="F954" i="124" a="1"/>
  <c r="F954" i="124" s="1"/>
  <c r="G954" i="124" a="1"/>
  <c r="G954" i="124"/>
  <c r="H954" i="124" a="1"/>
  <c r="H954" i="124"/>
  <c r="E955" i="124"/>
  <c r="F955" i="124" a="1"/>
  <c r="F955" i="124" s="1"/>
  <c r="G955" i="124" a="1"/>
  <c r="G955" i="124" s="1"/>
  <c r="H955" i="124" a="1"/>
  <c r="H955" i="124"/>
  <c r="E956" i="124"/>
  <c r="F956" i="124" a="1"/>
  <c r="F956" i="124" s="1"/>
  <c r="G956" i="124" a="1"/>
  <c r="G956" i="124"/>
  <c r="H956" i="124" a="1"/>
  <c r="H956" i="124"/>
  <c r="E957" i="124"/>
  <c r="F957" i="124" a="1"/>
  <c r="F957" i="124" s="1"/>
  <c r="G957" i="124" a="1"/>
  <c r="G957" i="124" s="1"/>
  <c r="H957" i="124" a="1"/>
  <c r="H957" i="124" s="1"/>
  <c r="E958" i="124"/>
  <c r="F958" i="124" a="1"/>
  <c r="F958" i="124"/>
  <c r="G958" i="124" a="1"/>
  <c r="G958" i="124"/>
  <c r="H958" i="124" a="1"/>
  <c r="H958" i="124"/>
  <c r="E959" i="124"/>
  <c r="F959" i="124" a="1"/>
  <c r="F959" i="124" s="1"/>
  <c r="G959" i="124" a="1"/>
  <c r="G959" i="124" s="1"/>
  <c r="H959" i="124" a="1"/>
  <c r="H959" i="124" s="1"/>
  <c r="E960" i="124"/>
  <c r="F960" i="124" a="1"/>
  <c r="F960" i="124"/>
  <c r="G960" i="124" a="1"/>
  <c r="G960" i="124" s="1"/>
  <c r="H960" i="124" a="1"/>
  <c r="H960" i="124"/>
  <c r="E961" i="124"/>
  <c r="F961" i="124" a="1"/>
  <c r="F961" i="124" s="1"/>
  <c r="G961" i="124" a="1"/>
  <c r="G961" i="124" s="1"/>
  <c r="H961" i="124" a="1"/>
  <c r="H961" i="124" s="1"/>
  <c r="E962" i="124"/>
  <c r="F962" i="124" a="1"/>
  <c r="F962" i="124" s="1"/>
  <c r="G962" i="124" a="1"/>
  <c r="G962" i="124"/>
  <c r="H962" i="124" a="1"/>
  <c r="H962" i="124"/>
  <c r="E963" i="124"/>
  <c r="F963" i="124" a="1"/>
  <c r="F963" i="124" s="1"/>
  <c r="G963" i="124" a="1"/>
  <c r="G963" i="124" s="1"/>
  <c r="H963" i="124" a="1"/>
  <c r="H963" i="124" s="1"/>
  <c r="E964" i="124"/>
  <c r="F964" i="124" a="1"/>
  <c r="F964" i="124"/>
  <c r="G964" i="124" a="1"/>
  <c r="G964" i="124"/>
  <c r="H964" i="124" a="1"/>
  <c r="H964" i="124"/>
  <c r="E965" i="124"/>
  <c r="F965" i="124" a="1"/>
  <c r="F965" i="124" s="1"/>
  <c r="G965" i="124" a="1"/>
  <c r="G965" i="124" s="1"/>
  <c r="H965" i="124" a="1"/>
  <c r="H965" i="124"/>
  <c r="E966" i="124"/>
  <c r="F966" i="124" a="1"/>
  <c r="F966" i="124"/>
  <c r="G966" i="124" a="1"/>
  <c r="G966" i="124"/>
  <c r="H966" i="124" a="1"/>
  <c r="H966" i="124"/>
  <c r="E967" i="124"/>
  <c r="F967" i="124" a="1"/>
  <c r="F967" i="124" s="1"/>
  <c r="G967" i="124" a="1"/>
  <c r="G967" i="124" s="1"/>
  <c r="H967" i="124" a="1"/>
  <c r="H967" i="124" s="1"/>
  <c r="E968" i="124"/>
  <c r="F968" i="124" a="1"/>
  <c r="F968" i="124" s="1"/>
  <c r="G968" i="124" a="1"/>
  <c r="G968" i="124"/>
  <c r="H968" i="124" a="1"/>
  <c r="H968" i="124"/>
  <c r="E969" i="124"/>
  <c r="F969" i="124" a="1"/>
  <c r="F969" i="124" s="1"/>
  <c r="G969" i="124" a="1"/>
  <c r="G969" i="124" s="1"/>
  <c r="H969" i="124" a="1"/>
  <c r="H969" i="124" s="1"/>
  <c r="E970" i="124"/>
  <c r="F970" i="124" a="1"/>
  <c r="F970" i="124"/>
  <c r="G970" i="124" a="1"/>
  <c r="G970" i="124"/>
  <c r="H970" i="124" a="1"/>
  <c r="H970" i="124"/>
  <c r="E971" i="124"/>
  <c r="F971" i="124" a="1"/>
  <c r="F971" i="124" s="1"/>
  <c r="G971" i="124" a="1"/>
  <c r="G971" i="124" s="1"/>
  <c r="H971" i="124" a="1"/>
  <c r="H971" i="124" s="1"/>
  <c r="E972" i="124"/>
  <c r="F972" i="124" a="1"/>
  <c r="F972" i="124"/>
  <c r="G972" i="124" a="1"/>
  <c r="G972" i="124" s="1"/>
  <c r="H972" i="124" a="1"/>
  <c r="H972" i="124"/>
  <c r="E973" i="124"/>
  <c r="F973" i="124" a="1"/>
  <c r="F973" i="124" s="1"/>
  <c r="G973" i="124" a="1"/>
  <c r="G973" i="124" s="1"/>
  <c r="H973" i="124" a="1"/>
  <c r="H973" i="124" s="1"/>
  <c r="E974" i="124"/>
  <c r="F974" i="124" a="1"/>
  <c r="F974" i="124" s="1"/>
  <c r="G974" i="124" a="1"/>
  <c r="G974" i="124"/>
  <c r="H974" i="124" a="1"/>
  <c r="H974" i="124"/>
  <c r="E975" i="124"/>
  <c r="F975" i="124" a="1"/>
  <c r="F975" i="124" s="1"/>
  <c r="G975" i="124" a="1"/>
  <c r="G975" i="124" s="1"/>
  <c r="H975" i="124" a="1"/>
  <c r="H975" i="124" s="1"/>
  <c r="E976" i="124"/>
  <c r="F976" i="124" a="1"/>
  <c r="F976" i="124"/>
  <c r="G976" i="124" a="1"/>
  <c r="G976" i="124"/>
  <c r="H976" i="124" a="1"/>
  <c r="H976" i="124"/>
  <c r="E977" i="124"/>
  <c r="F977" i="124" a="1"/>
  <c r="F977" i="124" s="1"/>
  <c r="G977" i="124" a="1"/>
  <c r="G977" i="124" s="1"/>
  <c r="H977" i="124" a="1"/>
  <c r="H977" i="124"/>
  <c r="E978" i="124"/>
  <c r="F978" i="124" a="1"/>
  <c r="F978" i="124"/>
  <c r="G978" i="124" a="1"/>
  <c r="G978" i="124"/>
  <c r="H978" i="124" a="1"/>
  <c r="H978" i="124"/>
  <c r="E979" i="124"/>
  <c r="F979" i="124" a="1"/>
  <c r="F979" i="124" s="1"/>
  <c r="G979" i="124" a="1"/>
  <c r="G979" i="124" s="1"/>
  <c r="H979" i="124" a="1"/>
  <c r="H979" i="124" s="1"/>
  <c r="E980" i="124"/>
  <c r="F980" i="124" a="1"/>
  <c r="F980" i="124" s="1"/>
  <c r="G980" i="124" a="1"/>
  <c r="G980" i="124"/>
  <c r="H980" i="124" a="1"/>
  <c r="H980" i="124"/>
  <c r="E981" i="124"/>
  <c r="F981" i="124" a="1"/>
  <c r="F981" i="124" s="1"/>
  <c r="G981" i="124" a="1"/>
  <c r="G981" i="124" s="1"/>
  <c r="H981" i="124" a="1"/>
  <c r="H981" i="124" s="1"/>
  <c r="E982" i="124"/>
  <c r="F982" i="124" a="1"/>
  <c r="F982" i="124"/>
  <c r="G982" i="124" a="1"/>
  <c r="G982" i="124"/>
  <c r="H982" i="124" a="1"/>
  <c r="H982" i="124"/>
  <c r="E983" i="124"/>
  <c r="F983" i="124" a="1"/>
  <c r="F983" i="124" s="1"/>
  <c r="G983" i="124" a="1"/>
  <c r="G983" i="124" s="1"/>
  <c r="H983" i="124" a="1"/>
  <c r="H983" i="124" s="1"/>
  <c r="E984" i="124"/>
  <c r="F984" i="124" a="1"/>
  <c r="F984" i="124" s="1"/>
  <c r="G984" i="124" a="1"/>
  <c r="G984" i="124" s="1"/>
  <c r="H984" i="124" a="1"/>
  <c r="H984" i="124"/>
  <c r="E985" i="124"/>
  <c r="F985" i="124" a="1"/>
  <c r="F985" i="124" s="1"/>
  <c r="G985" i="124" a="1"/>
  <c r="G985" i="124" s="1"/>
  <c r="H985" i="124" a="1"/>
  <c r="H985" i="124" s="1"/>
  <c r="E986" i="124"/>
  <c r="F986" i="124" a="1"/>
  <c r="F986" i="124" s="1"/>
  <c r="G986" i="124" a="1"/>
  <c r="G986" i="124"/>
  <c r="H986" i="124" a="1"/>
  <c r="H986" i="124"/>
  <c r="E987" i="124"/>
  <c r="F987" i="124" a="1"/>
  <c r="F987" i="124" s="1"/>
  <c r="G987" i="124" a="1"/>
  <c r="G987" i="124" s="1"/>
  <c r="H987" i="124" a="1"/>
  <c r="H987" i="124" s="1"/>
  <c r="E988" i="124"/>
  <c r="F988" i="124" a="1"/>
  <c r="F988" i="124"/>
  <c r="G988" i="124" a="1"/>
  <c r="G988" i="124"/>
  <c r="H988" i="124" a="1"/>
  <c r="H988" i="124"/>
  <c r="E989" i="124"/>
  <c r="F989" i="124" a="1"/>
  <c r="F989" i="124" s="1"/>
  <c r="G989" i="124" a="1"/>
  <c r="G989" i="124" s="1"/>
  <c r="H989" i="124" a="1"/>
  <c r="H989" i="124"/>
  <c r="E990" i="124"/>
  <c r="F990" i="124" a="1"/>
  <c r="F990" i="124"/>
  <c r="G990" i="124" a="1"/>
  <c r="G990" i="124"/>
  <c r="H990" i="124" a="1"/>
  <c r="H990" i="124"/>
  <c r="E991" i="124"/>
  <c r="F991" i="124" a="1"/>
  <c r="F991" i="124" s="1"/>
  <c r="G991" i="124" a="1"/>
  <c r="G991" i="124" s="1"/>
  <c r="H991" i="124" a="1"/>
  <c r="H991" i="124" s="1"/>
  <c r="E992" i="124"/>
  <c r="F992" i="124" a="1"/>
  <c r="F992" i="124" s="1"/>
  <c r="G992" i="124" a="1"/>
  <c r="G992" i="124"/>
  <c r="H992" i="124" a="1"/>
  <c r="H992" i="124"/>
  <c r="E993" i="124"/>
  <c r="F993" i="124" a="1"/>
  <c r="F993" i="124" s="1"/>
  <c r="G993" i="124" a="1"/>
  <c r="G993" i="124" s="1"/>
  <c r="H993" i="124" a="1"/>
  <c r="H993" i="124" s="1"/>
  <c r="E994" i="124"/>
  <c r="F994" i="124" a="1"/>
  <c r="F994" i="124"/>
  <c r="G994" i="124" a="1"/>
  <c r="G994" i="124"/>
  <c r="H994" i="124" a="1"/>
  <c r="H994" i="124"/>
  <c r="E995" i="124"/>
  <c r="F995" i="124" a="1"/>
  <c r="F995" i="124" s="1"/>
  <c r="G995" i="124" a="1"/>
  <c r="G995" i="124" s="1"/>
  <c r="H995" i="124" a="1"/>
  <c r="H995" i="124" s="1"/>
  <c r="E996" i="124"/>
  <c r="F996" i="124" a="1"/>
  <c r="F996" i="124" s="1"/>
  <c r="G996" i="124" a="1"/>
  <c r="G996" i="124" s="1"/>
  <c r="H996" i="124" a="1"/>
  <c r="H996" i="124"/>
  <c r="E997" i="124"/>
  <c r="F997" i="124" a="1"/>
  <c r="F997" i="124" s="1"/>
  <c r="G997" i="124" a="1"/>
  <c r="G997" i="124" s="1"/>
  <c r="H997" i="124" a="1"/>
  <c r="H997" i="124" s="1"/>
  <c r="E998" i="124"/>
  <c r="F998" i="124" a="1"/>
  <c r="F998" i="124" s="1"/>
  <c r="G998" i="124" a="1"/>
  <c r="G998" i="124"/>
  <c r="H998" i="124" a="1"/>
  <c r="H998" i="124"/>
  <c r="E999" i="124"/>
  <c r="F999" i="124" a="1"/>
  <c r="F999" i="124" s="1"/>
  <c r="G999" i="124" a="1"/>
  <c r="G999" i="124" s="1"/>
  <c r="H999" i="124" a="1"/>
  <c r="H999" i="124" s="1"/>
  <c r="E1000" i="124"/>
  <c r="F1000" i="124" a="1"/>
  <c r="F1000" i="124" s="1"/>
  <c r="G1000" i="124" a="1"/>
  <c r="G1000" i="124"/>
  <c r="H1000" i="124" a="1"/>
  <c r="H1000" i="124"/>
  <c r="E1001" i="124"/>
  <c r="F1001" i="124" a="1"/>
  <c r="F1001" i="124" s="1"/>
  <c r="G1001" i="124" a="1"/>
  <c r="G1001" i="124" s="1"/>
  <c r="H1001" i="124" a="1"/>
  <c r="H1001" i="124"/>
  <c r="E1002" i="124"/>
  <c r="F1002" i="124" a="1"/>
  <c r="F1002" i="124"/>
  <c r="G1002" i="124" a="1"/>
  <c r="G1002" i="124"/>
  <c r="H1002" i="124" a="1"/>
  <c r="H1002" i="124"/>
  <c r="E1003" i="124"/>
  <c r="F1003" i="124" a="1"/>
  <c r="F1003" i="124" s="1"/>
  <c r="G1003" i="124" a="1"/>
  <c r="G1003" i="124"/>
  <c r="H1003" i="124" a="1"/>
  <c r="H1003" i="124" s="1"/>
  <c r="E1004" i="124"/>
  <c r="F1004" i="124" a="1"/>
  <c r="F1004" i="124" s="1"/>
  <c r="G1004" i="124" a="1"/>
  <c r="G1004" i="124"/>
  <c r="H1004" i="124" a="1"/>
  <c r="H1004" i="124"/>
  <c r="E1005" i="124"/>
  <c r="F1005" i="124" a="1"/>
  <c r="F1005" i="124"/>
  <c r="G1005" i="124" a="1"/>
  <c r="G1005" i="124" s="1"/>
  <c r="H1005" i="124" a="1"/>
  <c r="H1005" i="124" s="1"/>
  <c r="E1006" i="124"/>
  <c r="F1006" i="124" a="1"/>
  <c r="F1006" i="124"/>
  <c r="G1006" i="124" a="1"/>
  <c r="G1006" i="124"/>
  <c r="H1006" i="124" a="1"/>
  <c r="H1006" i="124"/>
  <c r="E1007" i="124"/>
  <c r="F1007" i="124" a="1"/>
  <c r="F1007" i="124" s="1"/>
  <c r="G1007" i="124" a="1"/>
  <c r="G1007" i="124" s="1"/>
  <c r="H1007" i="124" a="1"/>
  <c r="H1007" i="124"/>
  <c r="E1008" i="124"/>
  <c r="F1008" i="124" a="1"/>
  <c r="F1008" i="124" s="1"/>
  <c r="G1008" i="124" a="1"/>
  <c r="G1008" i="124" s="1"/>
  <c r="H1008" i="124" a="1"/>
  <c r="H1008" i="124"/>
  <c r="E1009" i="124"/>
  <c r="F1009" i="124" a="1"/>
  <c r="F1009" i="124" s="1"/>
  <c r="G1009" i="124" a="1"/>
  <c r="G1009" i="124" s="1"/>
  <c r="H1009" i="124" a="1"/>
  <c r="H1009" i="124" s="1"/>
  <c r="E1010" i="124"/>
  <c r="F1010" i="124" a="1"/>
  <c r="F1010" i="124" s="1"/>
  <c r="G1010" i="124" a="1"/>
  <c r="G1010" i="124"/>
  <c r="H1010" i="124" a="1"/>
  <c r="H1010" i="124"/>
  <c r="E1011" i="124"/>
  <c r="F1011" i="124" a="1"/>
  <c r="F1011" i="124" s="1"/>
  <c r="G1011" i="124" a="1"/>
  <c r="G1011" i="124" s="1"/>
  <c r="H1011" i="124" a="1"/>
  <c r="H1011" i="124" s="1"/>
  <c r="E1012" i="124"/>
  <c r="F1012" i="124" a="1"/>
  <c r="F1012" i="124" s="1"/>
  <c r="G1012" i="124" a="1"/>
  <c r="G1012" i="124"/>
  <c r="H1012" i="124" a="1"/>
  <c r="H1012" i="124"/>
  <c r="E1013" i="124"/>
  <c r="F1013" i="124" a="1"/>
  <c r="F1013" i="124" s="1"/>
  <c r="G1013" i="124" a="1"/>
  <c r="G1013" i="124" s="1"/>
  <c r="H1013" i="124" a="1"/>
  <c r="H1013" i="124"/>
  <c r="E1014" i="124"/>
  <c r="F1014" i="124" a="1"/>
  <c r="F1014" i="124"/>
  <c r="G1014" i="124" a="1"/>
  <c r="G1014" i="124" s="1"/>
  <c r="H1014" i="124" a="1"/>
  <c r="H1014" i="124"/>
  <c r="E1015" i="124"/>
  <c r="F1015" i="124" a="1"/>
  <c r="F1015" i="124" s="1"/>
  <c r="G1015" i="124" a="1"/>
  <c r="G1015" i="124"/>
  <c r="H1015" i="124" a="1"/>
  <c r="H1015" i="124" s="1"/>
  <c r="E1016" i="124"/>
  <c r="F1016" i="124" a="1"/>
  <c r="F1016" i="124" s="1"/>
  <c r="G1016" i="124" a="1"/>
  <c r="G1016" i="124"/>
  <c r="H1016" i="124" a="1"/>
  <c r="H1016" i="124"/>
  <c r="E1017" i="124"/>
  <c r="F1017" i="124" a="1"/>
  <c r="F1017" i="124"/>
  <c r="G1017" i="124" a="1"/>
  <c r="G1017" i="124" s="1"/>
  <c r="H1017" i="124" a="1"/>
  <c r="H1017" i="124" s="1"/>
  <c r="E1018" i="124"/>
  <c r="F1018" i="124" a="1"/>
  <c r="F1018" i="124"/>
  <c r="G1018" i="124" a="1"/>
  <c r="G1018" i="124"/>
  <c r="H1018" i="124" a="1"/>
  <c r="H1018" i="124" s="1"/>
  <c r="E1019" i="124"/>
  <c r="F1019" i="124" a="1"/>
  <c r="F1019" i="124" s="1"/>
  <c r="G1019" i="124" a="1"/>
  <c r="G1019" i="124" s="1"/>
  <c r="H1019" i="124" a="1"/>
  <c r="H1019" i="124"/>
  <c r="E1020" i="124"/>
  <c r="F1020" i="124" a="1"/>
  <c r="F1020" i="124" s="1"/>
  <c r="G1020" i="124" a="1"/>
  <c r="G1020" i="124" s="1"/>
  <c r="H1020" i="124" a="1"/>
  <c r="H1020" i="124"/>
  <c r="E1021" i="124"/>
  <c r="F1021" i="124" a="1"/>
  <c r="F1021" i="124" s="1"/>
  <c r="G1021" i="124" a="1"/>
  <c r="G1021" i="124" s="1"/>
  <c r="H1021" i="124" a="1"/>
  <c r="H1021" i="124" s="1"/>
  <c r="E1022" i="124"/>
  <c r="F1022" i="124" a="1"/>
  <c r="F1022" i="124" s="1"/>
  <c r="G1022" i="124" a="1"/>
  <c r="G1022" i="124"/>
  <c r="H1022" i="124" a="1"/>
  <c r="H1022" i="124"/>
  <c r="E1023" i="124"/>
  <c r="F1023" i="124" a="1"/>
  <c r="F1023" i="124" s="1"/>
  <c r="G1023" i="124" a="1"/>
  <c r="G1023" i="124" s="1"/>
  <c r="H1023" i="124" a="1"/>
  <c r="H1023" i="124" s="1"/>
  <c r="E1024" i="124"/>
  <c r="F1024" i="124" a="1"/>
  <c r="F1024" i="124" s="1"/>
  <c r="G1024" i="124" a="1"/>
  <c r="G1024" i="124"/>
  <c r="H1024" i="124" a="1"/>
  <c r="H1024" i="124"/>
  <c r="E1025" i="124"/>
  <c r="F1025" i="124" a="1"/>
  <c r="F1025" i="124" s="1"/>
  <c r="G1025" i="124" a="1"/>
  <c r="G1025" i="124" s="1"/>
  <c r="H1025" i="124" a="1"/>
  <c r="H1025" i="124"/>
  <c r="E1026" i="124"/>
  <c r="F1026" i="124" a="1"/>
  <c r="F1026" i="124"/>
  <c r="G1026" i="124" a="1"/>
  <c r="G1026" i="124" s="1"/>
  <c r="H1026" i="124" a="1"/>
  <c r="H1026" i="124"/>
  <c r="E1027" i="124"/>
  <c r="F1027" i="124" a="1"/>
  <c r="F1027" i="124" s="1"/>
  <c r="G1027" i="124" a="1"/>
  <c r="G1027" i="124"/>
  <c r="H1027" i="124" a="1"/>
  <c r="H1027" i="124" s="1"/>
  <c r="E1028" i="124"/>
  <c r="F1028" i="124" a="1"/>
  <c r="F1028" i="124" s="1"/>
  <c r="G1028" i="124" a="1"/>
  <c r="G1028" i="124"/>
  <c r="H1028" i="124" a="1"/>
  <c r="H1028" i="124"/>
  <c r="E1029" i="124"/>
  <c r="F1029" i="124" a="1"/>
  <c r="F1029" i="124"/>
  <c r="G1029" i="124" a="1"/>
  <c r="G1029" i="124" s="1"/>
  <c r="H1029" i="124" a="1"/>
  <c r="H1029" i="124" s="1"/>
  <c r="E1030" i="124"/>
  <c r="F1030" i="124" a="1"/>
  <c r="F1030" i="124"/>
  <c r="G1030" i="124" a="1"/>
  <c r="G1030" i="124"/>
  <c r="H1030" i="124" a="1"/>
  <c r="H1030" i="124"/>
  <c r="E1031" i="124"/>
  <c r="F1031" i="124" a="1"/>
  <c r="F1031" i="124" s="1"/>
  <c r="G1031" i="124" a="1"/>
  <c r="G1031" i="124" s="1"/>
  <c r="H1031" i="124" a="1"/>
  <c r="H1031" i="124"/>
  <c r="E1032" i="124"/>
  <c r="F1032" i="124" a="1"/>
  <c r="F1032" i="124" s="1"/>
  <c r="G1032" i="124" a="1"/>
  <c r="G1032" i="124" s="1"/>
  <c r="H1032" i="124" a="1"/>
  <c r="H1032" i="124"/>
  <c r="E1033" i="124"/>
  <c r="F1033" i="124" a="1"/>
  <c r="F1033" i="124" s="1"/>
  <c r="G1033" i="124" a="1"/>
  <c r="G1033" i="124" s="1"/>
  <c r="H1033" i="124" a="1"/>
  <c r="H1033" i="124" s="1"/>
  <c r="E1034" i="124"/>
  <c r="F1034" i="124" a="1"/>
  <c r="F1034" i="124" s="1"/>
  <c r="G1034" i="124" a="1"/>
  <c r="G1034" i="124"/>
  <c r="H1034" i="124" a="1"/>
  <c r="H1034" i="124"/>
  <c r="E1035" i="124"/>
  <c r="F1035" i="124" a="1"/>
  <c r="F1035" i="124" s="1"/>
  <c r="G1035" i="124" a="1"/>
  <c r="G1035" i="124" s="1"/>
  <c r="H1035" i="124" a="1"/>
  <c r="H1035" i="124" s="1"/>
  <c r="E1036" i="124"/>
  <c r="F1036" i="124" a="1"/>
  <c r="F1036" i="124" s="1"/>
  <c r="G1036" i="124" a="1"/>
  <c r="G1036" i="124"/>
  <c r="H1036" i="124" a="1"/>
  <c r="H1036" i="124"/>
  <c r="E1037" i="124"/>
  <c r="F1037" i="124" a="1"/>
  <c r="F1037" i="124" s="1"/>
  <c r="G1037" i="124" a="1"/>
  <c r="G1037" i="124" s="1"/>
  <c r="H1037" i="124" a="1"/>
  <c r="H1037" i="124"/>
  <c r="E1038" i="124"/>
  <c r="F1038" i="124" a="1"/>
  <c r="F1038" i="124"/>
  <c r="G1038" i="124" a="1"/>
  <c r="G1038" i="124" s="1"/>
  <c r="H1038" i="124" a="1"/>
  <c r="H1038" i="124"/>
  <c r="E1039" i="124"/>
  <c r="F1039" i="124" a="1"/>
  <c r="F1039" i="124" s="1"/>
  <c r="G1039" i="124" a="1"/>
  <c r="G1039" i="124"/>
  <c r="H1039" i="124" a="1"/>
  <c r="H1039" i="124" s="1"/>
  <c r="E1040" i="124"/>
  <c r="F1040" i="124" a="1"/>
  <c r="F1040" i="124" s="1"/>
  <c r="G1040" i="124" a="1"/>
  <c r="G1040" i="124"/>
  <c r="H1040" i="124" a="1"/>
  <c r="H1040" i="124"/>
  <c r="E1041" i="124"/>
  <c r="F1041" i="124" a="1"/>
  <c r="F1041" i="124" s="1"/>
  <c r="G1041" i="124" a="1"/>
  <c r="G1041" i="124" s="1"/>
  <c r="H1041" i="124" a="1"/>
  <c r="H1041" i="124" s="1"/>
  <c r="E1042" i="124"/>
  <c r="F1042" i="124" a="1"/>
  <c r="F1042" i="124"/>
  <c r="G1042" i="124" a="1"/>
  <c r="G1042" i="124" s="1"/>
  <c r="H1042" i="124" a="1"/>
  <c r="H1042" i="124"/>
  <c r="E1043" i="124"/>
  <c r="F1043" i="124" a="1"/>
  <c r="F1043" i="124" s="1"/>
  <c r="G1043" i="124" a="1"/>
  <c r="G1043" i="124" s="1"/>
  <c r="H1043" i="124" a="1"/>
  <c r="H1043" i="124"/>
  <c r="E1044" i="124"/>
  <c r="F1044" i="124" a="1"/>
  <c r="F1044" i="124" s="1"/>
  <c r="G1044" i="124" a="1"/>
  <c r="G1044" i="124" s="1"/>
  <c r="H1044" i="124" a="1"/>
  <c r="H1044" i="124"/>
  <c r="E1045" i="124"/>
  <c r="F1045" i="124" a="1"/>
  <c r="F1045" i="124" s="1"/>
  <c r="G1045" i="124" a="1"/>
  <c r="G1045" i="124" s="1"/>
  <c r="H1045" i="124" a="1"/>
  <c r="H1045" i="124" s="1"/>
  <c r="E1046" i="124"/>
  <c r="F1046" i="124" a="1"/>
  <c r="F1046" i="124" s="1"/>
  <c r="G1046" i="124" a="1"/>
  <c r="G1046" i="124"/>
  <c r="H1046" i="124" a="1"/>
  <c r="H1046" i="124"/>
  <c r="E1047" i="124"/>
  <c r="F1047" i="124" a="1"/>
  <c r="F1047" i="124" s="1"/>
  <c r="G1047" i="124" a="1"/>
  <c r="G1047" i="124" s="1"/>
  <c r="H1047" i="124" a="1"/>
  <c r="H1047" i="124"/>
  <c r="E1048" i="124"/>
  <c r="F1048" i="124" a="1"/>
  <c r="F1048" i="124" s="1"/>
  <c r="G1048" i="124" a="1"/>
  <c r="G1048" i="124"/>
  <c r="H1048" i="124" a="1"/>
  <c r="H1048" i="124"/>
  <c r="E1049" i="124"/>
  <c r="F1049" i="124" a="1"/>
  <c r="F1049" i="124" s="1"/>
  <c r="G1049" i="124" a="1"/>
  <c r="G1049" i="124" s="1"/>
  <c r="H1049" i="124" a="1"/>
  <c r="H1049" i="124"/>
  <c r="E1050" i="124"/>
  <c r="F1050" i="124" a="1"/>
  <c r="F1050" i="124"/>
  <c r="G1050" i="124" a="1"/>
  <c r="G1050" i="124" s="1"/>
  <c r="H1050" i="124" a="1"/>
  <c r="H1050" i="124"/>
  <c r="E1051" i="124"/>
  <c r="F1051" i="124" a="1"/>
  <c r="F1051" i="124" s="1"/>
  <c r="G1051" i="124" a="1"/>
  <c r="G1051" i="124"/>
  <c r="H1051" i="124" a="1"/>
  <c r="H1051" i="124" s="1"/>
  <c r="E1052" i="124"/>
  <c r="F1052" i="124" a="1"/>
  <c r="F1052" i="124" s="1"/>
  <c r="G1052" i="124" a="1"/>
  <c r="G1052" i="124"/>
  <c r="H1052" i="124" a="1"/>
  <c r="H1052" i="124"/>
  <c r="E1053" i="124"/>
  <c r="F1053" i="124" a="1"/>
  <c r="F1053" i="124" s="1"/>
  <c r="G1053" i="124" a="1"/>
  <c r="G1053" i="124" s="1"/>
  <c r="H1053" i="124" a="1"/>
  <c r="H1053" i="124" s="1"/>
  <c r="E1054" i="124"/>
  <c r="F1054" i="124" a="1"/>
  <c r="F1054" i="124"/>
  <c r="G1054" i="124" a="1"/>
  <c r="G1054" i="124" s="1"/>
  <c r="H1054" i="124" a="1"/>
  <c r="H1054" i="124"/>
  <c r="E1055" i="124"/>
  <c r="F1055" i="124" a="1"/>
  <c r="F1055" i="124" s="1"/>
  <c r="G1055" i="124" a="1"/>
  <c r="G1055" i="124" s="1"/>
  <c r="H1055" i="124" a="1"/>
  <c r="H1055" i="124"/>
  <c r="E1056" i="124"/>
  <c r="F1056" i="124" a="1"/>
  <c r="F1056" i="124" s="1"/>
  <c r="G1056" i="124" a="1"/>
  <c r="G1056" i="124" s="1"/>
  <c r="H1056" i="124" a="1"/>
  <c r="H1056" i="124"/>
  <c r="E1057" i="124"/>
  <c r="F1057" i="124" a="1"/>
  <c r="F1057" i="124" s="1"/>
  <c r="G1057" i="124" a="1"/>
  <c r="G1057" i="124" s="1"/>
  <c r="H1057" i="124" a="1"/>
  <c r="H1057" i="124" s="1"/>
  <c r="E1058" i="124"/>
  <c r="F1058" i="124" a="1"/>
  <c r="F1058" i="124" s="1"/>
  <c r="G1058" i="124" a="1"/>
  <c r="G1058" i="124"/>
  <c r="H1058" i="124" a="1"/>
  <c r="H1058" i="124"/>
  <c r="E1059" i="124"/>
  <c r="F1059" i="124" a="1"/>
  <c r="F1059" i="124" s="1"/>
  <c r="G1059" i="124" a="1"/>
  <c r="G1059" i="124" s="1"/>
  <c r="H1059" i="124" a="1"/>
  <c r="H1059" i="124"/>
  <c r="E1060" i="124"/>
  <c r="F1060" i="124" a="1"/>
  <c r="F1060" i="124" s="1"/>
  <c r="G1060" i="124" a="1"/>
  <c r="G1060" i="124"/>
  <c r="H1060" i="124" a="1"/>
  <c r="H1060" i="124"/>
  <c r="E1061" i="124"/>
  <c r="F1061" i="124" a="1"/>
  <c r="F1061" i="124" s="1"/>
  <c r="G1061" i="124" a="1"/>
  <c r="G1061" i="124" s="1"/>
  <c r="H1061" i="124" a="1"/>
  <c r="H1061" i="124"/>
  <c r="E1062" i="124"/>
  <c r="F1062" i="124" a="1"/>
  <c r="F1062" i="124"/>
  <c r="G1062" i="124" a="1"/>
  <c r="G1062" i="124" s="1"/>
  <c r="H1062" i="124" a="1"/>
  <c r="H1062" i="124"/>
  <c r="E1063" i="124"/>
  <c r="F1063" i="124" a="1"/>
  <c r="F1063" i="124" s="1"/>
  <c r="G1063" i="124" a="1"/>
  <c r="G1063" i="124"/>
  <c r="H1063" i="124" a="1"/>
  <c r="H1063" i="124" s="1"/>
  <c r="E1064" i="124"/>
  <c r="F1064" i="124" a="1"/>
  <c r="F1064" i="124" s="1"/>
  <c r="G1064" i="124" a="1"/>
  <c r="G1064" i="124"/>
  <c r="H1064" i="124" a="1"/>
  <c r="H1064" i="124"/>
  <c r="E1065" i="124"/>
  <c r="F1065" i="124" a="1"/>
  <c r="F1065" i="124" s="1"/>
  <c r="G1065" i="124" a="1"/>
  <c r="G1065" i="124" s="1"/>
  <c r="H1065" i="124" a="1"/>
  <c r="H1065" i="124" s="1"/>
  <c r="E1066" i="124"/>
  <c r="F1066" i="124" a="1"/>
  <c r="F1066" i="124"/>
  <c r="G1066" i="124" a="1"/>
  <c r="G1066" i="124" s="1"/>
  <c r="H1066" i="124" a="1"/>
  <c r="H1066" i="124"/>
  <c r="E1067" i="124"/>
  <c r="F1067" i="124" a="1"/>
  <c r="F1067" i="124" s="1"/>
  <c r="G1067" i="124" a="1"/>
  <c r="G1067" i="124" s="1"/>
  <c r="H1067" i="124" a="1"/>
  <c r="H1067" i="124" s="1"/>
  <c r="E1068" i="124"/>
  <c r="F1068" i="124" a="1"/>
  <c r="F1068" i="124" s="1"/>
  <c r="G1068" i="124" a="1"/>
  <c r="G1068" i="124" s="1"/>
  <c r="H1068" i="124" a="1"/>
  <c r="H1068" i="124"/>
  <c r="E1069" i="124"/>
  <c r="F1069" i="124" a="1"/>
  <c r="F1069" i="124" s="1"/>
  <c r="G1069" i="124" a="1"/>
  <c r="G1069" i="124" s="1"/>
  <c r="H1069" i="124" a="1"/>
  <c r="H1069" i="124" s="1"/>
  <c r="E1070" i="124"/>
  <c r="F1070" i="124" a="1"/>
  <c r="F1070" i="124" s="1"/>
  <c r="G1070" i="124" a="1"/>
  <c r="G1070" i="124"/>
  <c r="H1070" i="124" a="1"/>
  <c r="H1070" i="124"/>
  <c r="E1071" i="124"/>
  <c r="F1071" i="124" a="1"/>
  <c r="F1071" i="124" s="1"/>
  <c r="G1071" i="124" a="1"/>
  <c r="G1071" i="124" s="1"/>
  <c r="H1071" i="124" a="1"/>
  <c r="H1071" i="124"/>
  <c r="E1072" i="124"/>
  <c r="F1072" i="124" a="1"/>
  <c r="F1072" i="124" s="1"/>
  <c r="G1072" i="124" a="1"/>
  <c r="G1072" i="124"/>
  <c r="H1072" i="124" a="1"/>
  <c r="H1072" i="124"/>
  <c r="E1073" i="124"/>
  <c r="F1073" i="124" a="1"/>
  <c r="F1073" i="124" s="1"/>
  <c r="G1073" i="124" a="1"/>
  <c r="G1073" i="124" s="1"/>
  <c r="H1073" i="124" a="1"/>
  <c r="H1073" i="124"/>
  <c r="E1074" i="124"/>
  <c r="F1074" i="124" a="1"/>
  <c r="F1074" i="124"/>
  <c r="G1074" i="124" a="1"/>
  <c r="G1074" i="124" s="1"/>
  <c r="H1074" i="124" a="1"/>
  <c r="H1074" i="124"/>
  <c r="E1075" i="124"/>
  <c r="F1075" i="124" a="1"/>
  <c r="F1075" i="124" s="1"/>
  <c r="G1075" i="124" a="1"/>
  <c r="G1075" i="124" s="1"/>
  <c r="H1075" i="124" a="1"/>
  <c r="H1075" i="124" s="1"/>
  <c r="E1076" i="124"/>
  <c r="F1076" i="124" a="1"/>
  <c r="F1076" i="124" s="1"/>
  <c r="G1076" i="124" a="1"/>
  <c r="G1076" i="124"/>
  <c r="H1076" i="124" a="1"/>
  <c r="H1076" i="124"/>
  <c r="E1077" i="124"/>
  <c r="F1077" i="124" a="1"/>
  <c r="F1077" i="124" s="1"/>
  <c r="G1077" i="124" a="1"/>
  <c r="G1077" i="124" s="1"/>
  <c r="H1077" i="124" a="1"/>
  <c r="H1077" i="124" s="1"/>
  <c r="E1078" i="124"/>
  <c r="F1078" i="124" a="1"/>
  <c r="F1078" i="124"/>
  <c r="G1078" i="124" a="1"/>
  <c r="G1078" i="124" s="1"/>
  <c r="H1078" i="124" a="1"/>
  <c r="H1078" i="124"/>
  <c r="E1079" i="124"/>
  <c r="F1079" i="124" a="1"/>
  <c r="F1079" i="124" s="1"/>
  <c r="G1079" i="124" a="1"/>
  <c r="G1079" i="124" s="1"/>
  <c r="H1079" i="124" a="1"/>
  <c r="H1079" i="124"/>
  <c r="E1080" i="124"/>
  <c r="F1080" i="124" a="1"/>
  <c r="F1080" i="124" s="1"/>
  <c r="G1080" i="124" a="1"/>
  <c r="G1080" i="124" s="1"/>
  <c r="H1080" i="124" a="1"/>
  <c r="H1080" i="124"/>
  <c r="E1081" i="124"/>
  <c r="F1081" i="124" a="1"/>
  <c r="F1081" i="124" s="1"/>
  <c r="G1081" i="124" a="1"/>
  <c r="G1081" i="124" s="1"/>
  <c r="H1081" i="124" a="1"/>
  <c r="H1081" i="124" s="1"/>
  <c r="E1082" i="124"/>
  <c r="F1082" i="124" a="1"/>
  <c r="F1082" i="124" s="1"/>
  <c r="G1082" i="124" a="1"/>
  <c r="G1082" i="124"/>
  <c r="H1082" i="124" a="1"/>
  <c r="H1082" i="124"/>
  <c r="E1083" i="124"/>
  <c r="F1083" i="124" a="1"/>
  <c r="F1083" i="124" s="1"/>
  <c r="G1083" i="124" a="1"/>
  <c r="G1083" i="124" s="1"/>
  <c r="H1083" i="124" a="1"/>
  <c r="H1083" i="124"/>
  <c r="E1084" i="124"/>
  <c r="F1084" i="124" a="1"/>
  <c r="F1084" i="124" s="1"/>
  <c r="G1084" i="124" a="1"/>
  <c r="G1084" i="124"/>
  <c r="H1084" i="124" a="1"/>
  <c r="H1084" i="124"/>
  <c r="E1085" i="124"/>
  <c r="F1085" i="124" a="1"/>
  <c r="F1085" i="124" s="1"/>
  <c r="G1085" i="124" a="1"/>
  <c r="G1085" i="124" s="1"/>
  <c r="H1085" i="124" a="1"/>
  <c r="H1085" i="124"/>
  <c r="E1086" i="124"/>
  <c r="F1086" i="124" a="1"/>
  <c r="F1086" i="124"/>
  <c r="G1086" i="124" a="1"/>
  <c r="G1086" i="124" s="1"/>
  <c r="H1086" i="124" a="1"/>
  <c r="H1086" i="124"/>
  <c r="E1087" i="124"/>
  <c r="F1087" i="124" a="1"/>
  <c r="F1087" i="124" s="1"/>
  <c r="G1087" i="124" a="1"/>
  <c r="G1087" i="124" s="1"/>
  <c r="H1087" i="124" a="1"/>
  <c r="H1087" i="124" s="1"/>
  <c r="E1088" i="124"/>
  <c r="F1088" i="124" a="1"/>
  <c r="F1088" i="124" s="1"/>
  <c r="G1088" i="124" a="1"/>
  <c r="G1088" i="124"/>
  <c r="H1088" i="124" a="1"/>
  <c r="H1088" i="124"/>
  <c r="E1089" i="124"/>
  <c r="F1089" i="124" a="1"/>
  <c r="F1089" i="124" s="1"/>
  <c r="G1089" i="124" a="1"/>
  <c r="G1089" i="124" s="1"/>
  <c r="H1089" i="124" a="1"/>
  <c r="H1089" i="124" s="1"/>
  <c r="E1090" i="124"/>
  <c r="F1090" i="124" a="1"/>
  <c r="F1090" i="124"/>
  <c r="G1090" i="124" a="1"/>
  <c r="G1090" i="124" s="1"/>
  <c r="H1090" i="124" a="1"/>
  <c r="H1090" i="124"/>
  <c r="E1091" i="124"/>
  <c r="F1091" i="124" a="1"/>
  <c r="F1091" i="124" s="1"/>
  <c r="G1091" i="124" a="1"/>
  <c r="G1091" i="124" s="1"/>
  <c r="H1091" i="124" a="1"/>
  <c r="H1091" i="124"/>
  <c r="E1092" i="124"/>
  <c r="F1092" i="124" a="1"/>
  <c r="F1092" i="124" s="1"/>
  <c r="G1092" i="124" a="1"/>
  <c r="G1092" i="124" s="1"/>
  <c r="H1092" i="124" a="1"/>
  <c r="H1092" i="124"/>
  <c r="E1093" i="124"/>
  <c r="F1093" i="124" a="1"/>
  <c r="F1093" i="124" s="1"/>
  <c r="G1093" i="124" a="1"/>
  <c r="G1093" i="124" s="1"/>
  <c r="H1093" i="124" a="1"/>
  <c r="H1093" i="124" s="1"/>
  <c r="E1094" i="124"/>
  <c r="F1094" i="124" a="1"/>
  <c r="F1094" i="124" s="1"/>
  <c r="G1094" i="124" a="1"/>
  <c r="G1094" i="124"/>
  <c r="H1094" i="124" a="1"/>
  <c r="H1094" i="124"/>
  <c r="E1095" i="124"/>
  <c r="F1095" i="124" a="1"/>
  <c r="F1095" i="124" s="1"/>
  <c r="G1095" i="124" a="1"/>
  <c r="G1095" i="124" s="1"/>
  <c r="H1095" i="124" a="1"/>
  <c r="H1095" i="124"/>
  <c r="E1096" i="124"/>
  <c r="F1096" i="124" a="1"/>
  <c r="F1096" i="124" s="1"/>
  <c r="G1096" i="124" a="1"/>
  <c r="G1096" i="124"/>
  <c r="H1096" i="124" a="1"/>
  <c r="H1096" i="124"/>
  <c r="E1097" i="124"/>
  <c r="F1097" i="124" a="1"/>
  <c r="F1097" i="124" s="1"/>
  <c r="G1097" i="124" a="1"/>
  <c r="G1097" i="124" s="1"/>
  <c r="H1097" i="124" a="1"/>
  <c r="H1097" i="124"/>
  <c r="E1098" i="124"/>
  <c r="F1098" i="124" a="1"/>
  <c r="F1098" i="124" s="1"/>
  <c r="G1098" i="124" a="1"/>
  <c r="G1098" i="124" s="1"/>
  <c r="H1098" i="124" a="1"/>
  <c r="H1098" i="124"/>
  <c r="E1099" i="124"/>
  <c r="F1099" i="124" a="1"/>
  <c r="F1099" i="124" s="1"/>
  <c r="G1099" i="124" a="1"/>
  <c r="G1099" i="124" s="1"/>
  <c r="H1099" i="124" a="1"/>
  <c r="H1099" i="124" s="1"/>
  <c r="E1100" i="124"/>
  <c r="F1100" i="124" a="1"/>
  <c r="F1100" i="124" s="1"/>
  <c r="G1100" i="124" a="1"/>
  <c r="G1100" i="124"/>
  <c r="H1100" i="124" a="1"/>
  <c r="H1100" i="124"/>
  <c r="E1101" i="124"/>
  <c r="F1101" i="124" a="1"/>
  <c r="F1101" i="124" s="1"/>
  <c r="G1101" i="124" a="1"/>
  <c r="G1101" i="124" s="1"/>
  <c r="H1101" i="124" a="1"/>
  <c r="H1101" i="124" s="1"/>
  <c r="E1102" i="124"/>
  <c r="F1102" i="124" a="1"/>
  <c r="F1102" i="124" s="1"/>
  <c r="G1102" i="124" a="1"/>
  <c r="G1102" i="124" s="1"/>
  <c r="H1102" i="124" a="1"/>
  <c r="H1102" i="124"/>
  <c r="E1103" i="124"/>
  <c r="F1103" i="124" a="1"/>
  <c r="F1103" i="124" s="1"/>
  <c r="G1103" i="124" a="1"/>
  <c r="G1103" i="124" s="1"/>
  <c r="H1103" i="124" a="1"/>
  <c r="H1103" i="124"/>
  <c r="E1104" i="124"/>
  <c r="F1104" i="124" a="1"/>
  <c r="F1104" i="124" s="1"/>
  <c r="G1104" i="124" a="1"/>
  <c r="G1104" i="124" s="1"/>
  <c r="H1104" i="124" a="1"/>
  <c r="H1104" i="124"/>
  <c r="E1105" i="124"/>
  <c r="F1105" i="124" a="1"/>
  <c r="F1105" i="124" s="1"/>
  <c r="G1105" i="124" a="1"/>
  <c r="G1105" i="124"/>
  <c r="H1105" i="124" a="1"/>
  <c r="H1105" i="124" s="1"/>
  <c r="E1106" i="124"/>
  <c r="F1106" i="124" a="1"/>
  <c r="F1106" i="124" s="1"/>
  <c r="G1106" i="124" a="1"/>
  <c r="G1106" i="124"/>
  <c r="H1106" i="124" a="1"/>
  <c r="H1106" i="124"/>
  <c r="E1107" i="124"/>
  <c r="F1107" i="124" a="1"/>
  <c r="F1107" i="124"/>
  <c r="G1107" i="124" a="1"/>
  <c r="G1107" i="124" s="1"/>
  <c r="H1107" i="124" a="1"/>
  <c r="H1107" i="124"/>
  <c r="E1108" i="124"/>
  <c r="F1108" i="124" a="1"/>
  <c r="F1108" i="124" s="1"/>
  <c r="G1108" i="124" a="1"/>
  <c r="G1108" i="124"/>
  <c r="H1108" i="124" a="1"/>
  <c r="H1108" i="124"/>
  <c r="E1109" i="124"/>
  <c r="F1109" i="124" a="1"/>
  <c r="F1109" i="124" s="1"/>
  <c r="G1109" i="124" a="1"/>
  <c r="G1109" i="124" s="1"/>
  <c r="H1109" i="124" a="1"/>
  <c r="H1109" i="124"/>
  <c r="E1110" i="124"/>
  <c r="F1110" i="124" a="1"/>
  <c r="F1110" i="124" s="1"/>
  <c r="G1110" i="124" a="1"/>
  <c r="G1110" i="124" s="1"/>
  <c r="H1110" i="124" a="1"/>
  <c r="H1110" i="124" s="1"/>
  <c r="E1111" i="124"/>
  <c r="F1111" i="124" a="1"/>
  <c r="F1111" i="124" s="1"/>
  <c r="G1111" i="124" a="1"/>
  <c r="G1111" i="124" s="1"/>
  <c r="H1111" i="124" a="1"/>
  <c r="H1111" i="124" s="1"/>
  <c r="E1112" i="124"/>
  <c r="F1112" i="124" a="1"/>
  <c r="F1112" i="124" s="1"/>
  <c r="G1112" i="124" a="1"/>
  <c r="G1112" i="124" s="1"/>
  <c r="H1112" i="124" a="1"/>
  <c r="H1112" i="124"/>
  <c r="E1113" i="124"/>
  <c r="F1113" i="124" a="1"/>
  <c r="F1113" i="124" s="1"/>
  <c r="G1113" i="124" a="1"/>
  <c r="G1113" i="124" s="1"/>
  <c r="H1113" i="124" a="1"/>
  <c r="H1113" i="124" s="1"/>
  <c r="E1114" i="124"/>
  <c r="F1114" i="124" a="1"/>
  <c r="F1114" i="124" s="1"/>
  <c r="G1114" i="124" a="1"/>
  <c r="G1114" i="124" s="1"/>
  <c r="H1114" i="124" a="1"/>
  <c r="H1114" i="124"/>
  <c r="E1115" i="124"/>
  <c r="F1115" i="124" a="1"/>
  <c r="F1115" i="124" s="1"/>
  <c r="G1115" i="124" a="1"/>
  <c r="G1115" i="124" s="1"/>
  <c r="H1115" i="124" a="1"/>
  <c r="H1115" i="124"/>
  <c r="E1116" i="124"/>
  <c r="F1116" i="124" a="1"/>
  <c r="F1116" i="124" s="1"/>
  <c r="G1116" i="124" a="1"/>
  <c r="G1116" i="124" s="1"/>
  <c r="H1116" i="124" a="1"/>
  <c r="H1116" i="124"/>
  <c r="E1117" i="124"/>
  <c r="F1117" i="124" a="1"/>
  <c r="F1117" i="124" s="1"/>
  <c r="G1117" i="124" a="1"/>
  <c r="G1117" i="124"/>
  <c r="H1117" i="124" a="1"/>
  <c r="H1117" i="124" s="1"/>
  <c r="E1118" i="124"/>
  <c r="F1118" i="124" a="1"/>
  <c r="F1118" i="124" s="1"/>
  <c r="G1118" i="124" a="1"/>
  <c r="G1118" i="124" s="1"/>
  <c r="H1118" i="124" a="1"/>
  <c r="H1118" i="124"/>
  <c r="E1119" i="124"/>
  <c r="F1119" i="124" a="1"/>
  <c r="F1119" i="124"/>
  <c r="G1119" i="124" a="1"/>
  <c r="G1119" i="124" s="1"/>
  <c r="H1119" i="124" a="1"/>
  <c r="H1119" i="124"/>
  <c r="E1120" i="124"/>
  <c r="F1120" i="124" a="1"/>
  <c r="F1120" i="124" s="1"/>
  <c r="G1120" i="124" a="1"/>
  <c r="G1120" i="124"/>
  <c r="H1120" i="124" a="1"/>
  <c r="H1120" i="124"/>
  <c r="E1121" i="124"/>
  <c r="F1121" i="124" a="1"/>
  <c r="F1121" i="124" s="1"/>
  <c r="G1121" i="124" a="1"/>
  <c r="G1121" i="124"/>
  <c r="H1121" i="124" a="1"/>
  <c r="H1121" i="124"/>
  <c r="E1122" i="124"/>
  <c r="F1122" i="124" a="1"/>
  <c r="F1122" i="124"/>
  <c r="G1122" i="124" a="1"/>
  <c r="G1122" i="124" s="1"/>
  <c r="H1122" i="124" a="1"/>
  <c r="H1122" i="124" s="1"/>
  <c r="E1123" i="124"/>
  <c r="F1123" i="124" a="1"/>
  <c r="F1123" i="124" s="1"/>
  <c r="G1123" i="124" a="1"/>
  <c r="G1123" i="124"/>
  <c r="H1123" i="124" a="1"/>
  <c r="H1123" i="124" s="1"/>
  <c r="E1124" i="124"/>
  <c r="F1124" i="124" a="1"/>
  <c r="F1124" i="124" s="1"/>
  <c r="G1124" i="124" a="1"/>
  <c r="G1124" i="124" s="1"/>
  <c r="H1124" i="124" a="1"/>
  <c r="H1124" i="124"/>
  <c r="E1125" i="124"/>
  <c r="F1125" i="124" a="1"/>
  <c r="F1125" i="124"/>
  <c r="G1125" i="124" a="1"/>
  <c r="G1125" i="124" s="1"/>
  <c r="H1125" i="124" a="1"/>
  <c r="H1125" i="124" s="1"/>
  <c r="E1126" i="124"/>
  <c r="F1126" i="124" a="1"/>
  <c r="F1126" i="124" s="1"/>
  <c r="G1126" i="124" a="1"/>
  <c r="G1126" i="124" s="1"/>
  <c r="H1126" i="124" a="1"/>
  <c r="H1126" i="124"/>
  <c r="E1127" i="124"/>
  <c r="F1127" i="124" a="1"/>
  <c r="F1127" i="124" s="1"/>
  <c r="G1127" i="124" a="1"/>
  <c r="G1127" i="124" s="1"/>
  <c r="H1127" i="124" a="1"/>
  <c r="H1127" i="124"/>
  <c r="E1128" i="124"/>
  <c r="F1128" i="124" a="1"/>
  <c r="F1128" i="124" s="1"/>
  <c r="G1128" i="124" a="1"/>
  <c r="G1128" i="124" s="1"/>
  <c r="H1128" i="124" a="1"/>
  <c r="H1128" i="124" s="1"/>
  <c r="E1129" i="124"/>
  <c r="F1129" i="124" a="1"/>
  <c r="F1129" i="124" s="1"/>
  <c r="G1129" i="124" a="1"/>
  <c r="G1129" i="124"/>
  <c r="H1129" i="124" a="1"/>
  <c r="H1129" i="124" s="1"/>
  <c r="E1130" i="124"/>
  <c r="F1130" i="124" a="1"/>
  <c r="F1130" i="124" s="1"/>
  <c r="G1130" i="124" a="1"/>
  <c r="G1130" i="124" s="1"/>
  <c r="H1130" i="124" a="1"/>
  <c r="H1130" i="124"/>
  <c r="E1131" i="124"/>
  <c r="F1131" i="124" a="1"/>
  <c r="F1131" i="124"/>
  <c r="G1131" i="124" a="1"/>
  <c r="G1131" i="124" s="1"/>
  <c r="H1131" i="124" a="1"/>
  <c r="H1131" i="124"/>
  <c r="E1132" i="124"/>
  <c r="F1132" i="124" a="1"/>
  <c r="F1132" i="124" s="1"/>
  <c r="G1132" i="124" a="1"/>
  <c r="G1132" i="124"/>
  <c r="H1132" i="124" a="1"/>
  <c r="H1132" i="124"/>
  <c r="E1133" i="124"/>
  <c r="F1133" i="124" a="1"/>
  <c r="F1133" i="124" s="1"/>
  <c r="G1133" i="124" a="1"/>
  <c r="G1133" i="124"/>
  <c r="H1133" i="124" a="1"/>
  <c r="H1133" i="124"/>
  <c r="E1134" i="124"/>
  <c r="F1134" i="124" a="1"/>
  <c r="F1134" i="124"/>
  <c r="G1134" i="124" a="1"/>
  <c r="G1134" i="124"/>
  <c r="H1134" i="124" a="1"/>
  <c r="H1134" i="124" s="1"/>
  <c r="E1135" i="124"/>
  <c r="F1135" i="124" a="1"/>
  <c r="F1135" i="124" s="1"/>
  <c r="G1135" i="124" a="1"/>
  <c r="G1135" i="124"/>
  <c r="H1135" i="124" a="1"/>
  <c r="H1135" i="124" s="1"/>
  <c r="E1136" i="124"/>
  <c r="F1136" i="124" a="1"/>
  <c r="F1136" i="124" s="1"/>
  <c r="G1136" i="124" a="1"/>
  <c r="G1136" i="124" s="1"/>
  <c r="H1136" i="124" a="1"/>
  <c r="H1136" i="124" s="1"/>
  <c r="E1137" i="124"/>
  <c r="F1137" i="124" a="1"/>
  <c r="F1137" i="124"/>
  <c r="G1137" i="124" a="1"/>
  <c r="G1137" i="124" s="1"/>
  <c r="H1137" i="124" a="1"/>
  <c r="H1137" i="124" s="1"/>
  <c r="E1138" i="124"/>
  <c r="F1138" i="124" a="1"/>
  <c r="F1138" i="124" s="1"/>
  <c r="G1138" i="124" a="1"/>
  <c r="G1138" i="124" s="1"/>
  <c r="H1138" i="124" a="1"/>
  <c r="H1138" i="124" s="1"/>
  <c r="E1139" i="124"/>
  <c r="F1139" i="124" a="1"/>
  <c r="F1139" i="124" s="1"/>
  <c r="G1139" i="124" a="1"/>
  <c r="G1139" i="124" s="1"/>
  <c r="H1139" i="124" a="1"/>
  <c r="H1139" i="124"/>
  <c r="E1140" i="124"/>
  <c r="F1140" i="124" a="1"/>
  <c r="F1140" i="124" s="1"/>
  <c r="G1140" i="124" a="1"/>
  <c r="G1140" i="124" s="1"/>
  <c r="H1140" i="124" a="1"/>
  <c r="H1140" i="124" s="1"/>
  <c r="E1141" i="124"/>
  <c r="F1141" i="124" a="1"/>
  <c r="F1141" i="124" s="1"/>
  <c r="G1141" i="124" a="1"/>
  <c r="G1141" i="124"/>
  <c r="H1141" i="124" a="1"/>
  <c r="H1141" i="124" s="1"/>
  <c r="E1142" i="124"/>
  <c r="F1142" i="124" a="1"/>
  <c r="F1142" i="124" s="1"/>
  <c r="G1142" i="124" a="1"/>
  <c r="G1142" i="124" s="1"/>
  <c r="H1142" i="124" a="1"/>
  <c r="H1142" i="124"/>
  <c r="E1143" i="124"/>
  <c r="F1143" i="124" a="1"/>
  <c r="F1143" i="124"/>
  <c r="G1143" i="124" a="1"/>
  <c r="G1143" i="124" s="1"/>
  <c r="H1143" i="124" a="1"/>
  <c r="H1143" i="124"/>
  <c r="E1144" i="124"/>
  <c r="F1144" i="124" a="1"/>
  <c r="F1144" i="124" s="1"/>
  <c r="G1144" i="124" a="1"/>
  <c r="G1144" i="124"/>
  <c r="H1144" i="124" a="1"/>
  <c r="H1144" i="124"/>
  <c r="E1145" i="124"/>
  <c r="F1145" i="124" a="1"/>
  <c r="F1145" i="124" s="1"/>
  <c r="G1145" i="124" a="1"/>
  <c r="G1145" i="124"/>
  <c r="H1145" i="124" a="1"/>
  <c r="H1145" i="124"/>
  <c r="E1146" i="124"/>
  <c r="F1146" i="124" a="1"/>
  <c r="F1146" i="124"/>
  <c r="G1146" i="124" a="1"/>
  <c r="G1146" i="124"/>
  <c r="H1146" i="124" a="1"/>
  <c r="H1146" i="124"/>
  <c r="E1147" i="124"/>
  <c r="F1147" i="124" a="1"/>
  <c r="F1147" i="124" s="1"/>
  <c r="G1147" i="124" a="1"/>
  <c r="G1147" i="124"/>
  <c r="H1147" i="124" a="1"/>
  <c r="H1147" i="124" s="1"/>
  <c r="E1148" i="124"/>
  <c r="F1148" i="124" a="1"/>
  <c r="F1148" i="124" s="1"/>
  <c r="G1148" i="124" a="1"/>
  <c r="G1148" i="124" s="1"/>
  <c r="H1148" i="124" a="1"/>
  <c r="H1148" i="124" s="1"/>
  <c r="E1149" i="124"/>
  <c r="F1149" i="124" a="1"/>
  <c r="F1149" i="124"/>
  <c r="G1149" i="124" a="1"/>
  <c r="G1149" i="124" s="1"/>
  <c r="H1149" i="124" a="1"/>
  <c r="H1149" i="124" s="1"/>
  <c r="E1150" i="124"/>
  <c r="F1150" i="124" a="1"/>
  <c r="F1150" i="124"/>
  <c r="G1150" i="124" a="1"/>
  <c r="G1150" i="124" s="1"/>
  <c r="H1150" i="124" a="1"/>
  <c r="H1150" i="124"/>
  <c r="E1151" i="124"/>
  <c r="F1151" i="124" a="1"/>
  <c r="F1151" i="124" s="1"/>
  <c r="G1151" i="124" a="1"/>
  <c r="G1151" i="124" s="1"/>
  <c r="H1151" i="124" a="1"/>
  <c r="H1151" i="124"/>
  <c r="E1152" i="124"/>
  <c r="F1152" i="124" a="1"/>
  <c r="F1152" i="124" s="1"/>
  <c r="G1152" i="124" a="1"/>
  <c r="G1152" i="124" s="1"/>
  <c r="H1152" i="124" a="1"/>
  <c r="H1152" i="124"/>
  <c r="E1153" i="124"/>
  <c r="F1153" i="124" a="1"/>
  <c r="F1153" i="124" s="1"/>
  <c r="G1153" i="124" a="1"/>
  <c r="G1153" i="124"/>
  <c r="H1153" i="124" a="1"/>
  <c r="H1153" i="124" s="1"/>
  <c r="E1154" i="124"/>
  <c r="F1154" i="124" a="1"/>
  <c r="F1154" i="124" s="1"/>
  <c r="G1154" i="124" a="1"/>
  <c r="G1154" i="124" s="1"/>
  <c r="H1154" i="124" a="1"/>
  <c r="H1154" i="124"/>
  <c r="E1155" i="124"/>
  <c r="F1155" i="124" a="1"/>
  <c r="F1155" i="124"/>
  <c r="G1155" i="124" a="1"/>
  <c r="G1155" i="124" s="1"/>
  <c r="H1155" i="124" a="1"/>
  <c r="H1155" i="124"/>
  <c r="E1156" i="124"/>
  <c r="F1156" i="124" a="1"/>
  <c r="F1156" i="124" s="1"/>
  <c r="G1156" i="124" a="1"/>
  <c r="G1156" i="124"/>
  <c r="H1156" i="124" a="1"/>
  <c r="H1156" i="124"/>
  <c r="E1157" i="124"/>
  <c r="F1157" i="124" a="1"/>
  <c r="F1157" i="124" s="1"/>
  <c r="G1157" i="124" a="1"/>
  <c r="G1157" i="124"/>
  <c r="H1157" i="124" a="1"/>
  <c r="H1157" i="124"/>
  <c r="E1158" i="124"/>
  <c r="F1158" i="124" a="1"/>
  <c r="F1158" i="124" s="1"/>
  <c r="G1158" i="124" a="1"/>
  <c r="G1158" i="124"/>
  <c r="H1158" i="124" a="1"/>
  <c r="H1158" i="124" s="1"/>
  <c r="E1159" i="124"/>
  <c r="F1159" i="124" a="1"/>
  <c r="F1159" i="124" s="1"/>
  <c r="G1159" i="124" a="1"/>
  <c r="G1159" i="124"/>
  <c r="H1159" i="124" a="1"/>
  <c r="H1159" i="124"/>
  <c r="E1160" i="124"/>
  <c r="F1160" i="124" a="1"/>
  <c r="F1160" i="124"/>
  <c r="G1160" i="124" a="1"/>
  <c r="G1160" i="124" s="1"/>
  <c r="H1160" i="124" a="1"/>
  <c r="H1160" i="124"/>
  <c r="E1161" i="124"/>
  <c r="F1161" i="124" a="1"/>
  <c r="F1161" i="124"/>
  <c r="G1161" i="124" a="1"/>
  <c r="G1161" i="124"/>
  <c r="H1161" i="124" a="1"/>
  <c r="H1161" i="124" s="1"/>
  <c r="E1162" i="124"/>
  <c r="F1162" i="124" a="1"/>
  <c r="F1162" i="124" s="1"/>
  <c r="G1162" i="124" a="1"/>
  <c r="G1162" i="124" s="1"/>
  <c r="H1162" i="124" a="1"/>
  <c r="H1162" i="124" s="1"/>
  <c r="E1163" i="124"/>
  <c r="F1163" i="124" a="1"/>
  <c r="F1163" i="124" s="1"/>
  <c r="G1163" i="124" a="1"/>
  <c r="G1163" i="124" s="1"/>
  <c r="H1163" i="124" a="1"/>
  <c r="H1163" i="124"/>
  <c r="E1164" i="124"/>
  <c r="F1164" i="124" a="1"/>
  <c r="F1164" i="124" s="1"/>
  <c r="G1164" i="124" a="1"/>
  <c r="G1164" i="124" s="1"/>
  <c r="H1164" i="124" a="1"/>
  <c r="H1164" i="124" s="1"/>
  <c r="E1165" i="124"/>
  <c r="F1165" i="124" a="1"/>
  <c r="F1165" i="124" s="1"/>
  <c r="G1165" i="124" a="1"/>
  <c r="G1165" i="124" s="1"/>
  <c r="H1165" i="124" a="1"/>
  <c r="H1165" i="124"/>
  <c r="E1166" i="124"/>
  <c r="F1166" i="124" a="1"/>
  <c r="F1166" i="124" s="1"/>
  <c r="G1166" i="124" a="1"/>
  <c r="G1166" i="124" s="1"/>
  <c r="H1166" i="124" a="1"/>
  <c r="H1166" i="124"/>
  <c r="E1167" i="124"/>
  <c r="F1167" i="124" a="1"/>
  <c r="F1167" i="124" s="1"/>
  <c r="G1167" i="124" a="1"/>
  <c r="G1167" i="124" s="1"/>
  <c r="H1167" i="124" a="1"/>
  <c r="H1167" i="124"/>
  <c r="E1168" i="124"/>
  <c r="F1168" i="124" a="1"/>
  <c r="F1168" i="124" s="1"/>
  <c r="G1168" i="124" a="1"/>
  <c r="G1168" i="124"/>
  <c r="H1168" i="124" a="1"/>
  <c r="H1168" i="124"/>
  <c r="E1169" i="124"/>
  <c r="F1169" i="124" a="1"/>
  <c r="F1169" i="124" s="1"/>
  <c r="G1169" i="124" a="1"/>
  <c r="G1169" i="124" s="1"/>
  <c r="H1169" i="124" a="1"/>
  <c r="H1169" i="124"/>
  <c r="E1170" i="124"/>
  <c r="F1170" i="124" a="1"/>
  <c r="F1170" i="124" s="1"/>
  <c r="G1170" i="124" a="1"/>
  <c r="G1170" i="124"/>
  <c r="H1170" i="124" a="1"/>
  <c r="H1170" i="124" s="1"/>
  <c r="E1171" i="124"/>
  <c r="F1171" i="124" a="1"/>
  <c r="F1171" i="124" s="1"/>
  <c r="G1171" i="124" a="1"/>
  <c r="G1171" i="124"/>
  <c r="H1171" i="124" a="1"/>
  <c r="H1171" i="124"/>
  <c r="E1172" i="124"/>
  <c r="F1172" i="124" a="1"/>
  <c r="F1172" i="124"/>
  <c r="G1172" i="124" a="1"/>
  <c r="G1172" i="124" s="1"/>
  <c r="H1172" i="124" a="1"/>
  <c r="H1172" i="124"/>
  <c r="E1173" i="124"/>
  <c r="F1173" i="124" a="1"/>
  <c r="F1173" i="124"/>
  <c r="G1173" i="124" a="1"/>
  <c r="G1173" i="124"/>
  <c r="H1173" i="124" a="1"/>
  <c r="H1173" i="124" s="1"/>
  <c r="E1174" i="124"/>
  <c r="F1174" i="124" a="1"/>
  <c r="F1174" i="124" s="1"/>
  <c r="G1174" i="124" a="1"/>
  <c r="G1174" i="124" s="1"/>
  <c r="H1174" i="124" a="1"/>
  <c r="H1174" i="124" s="1"/>
  <c r="E1175" i="124"/>
  <c r="F1175" i="124" a="1"/>
  <c r="F1175" i="124" s="1"/>
  <c r="G1175" i="124" a="1"/>
  <c r="G1175" i="124" s="1"/>
  <c r="H1175" i="124" a="1"/>
  <c r="H1175" i="124"/>
  <c r="E1176" i="124"/>
  <c r="F1176" i="124" a="1"/>
  <c r="F1176" i="124" s="1"/>
  <c r="G1176" i="124" a="1"/>
  <c r="G1176" i="124" s="1"/>
  <c r="H1176" i="124" a="1"/>
  <c r="H1176" i="124" s="1"/>
  <c r="E1177" i="124"/>
  <c r="F1177" i="124" a="1"/>
  <c r="F1177" i="124" s="1"/>
  <c r="G1177" i="124" a="1"/>
  <c r="G1177" i="124" s="1"/>
  <c r="H1177" i="124" a="1"/>
  <c r="H1177" i="124"/>
  <c r="E1178" i="124"/>
  <c r="F1178" i="124" a="1"/>
  <c r="F1178" i="124" s="1"/>
  <c r="G1178" i="124" a="1"/>
  <c r="G1178" i="124" s="1"/>
  <c r="H1178" i="124" a="1"/>
  <c r="H1178" i="124"/>
  <c r="E1179" i="124"/>
  <c r="F1179" i="124" a="1"/>
  <c r="F1179" i="124" s="1"/>
  <c r="G1179" i="124" a="1"/>
  <c r="G1179" i="124" s="1"/>
  <c r="H1179" i="124" a="1"/>
  <c r="H1179" i="124"/>
  <c r="E1180" i="124"/>
  <c r="F1180" i="124" a="1"/>
  <c r="F1180" i="124" s="1"/>
  <c r="G1180" i="124" a="1"/>
  <c r="G1180" i="124"/>
  <c r="H1180" i="124" a="1"/>
  <c r="H1180" i="124"/>
  <c r="E1181" i="124"/>
  <c r="F1181" i="124" a="1"/>
  <c r="F1181" i="124" s="1"/>
  <c r="G1181" i="124" a="1"/>
  <c r="G1181" i="124" s="1"/>
  <c r="H1181" i="124" a="1"/>
  <c r="H1181" i="124"/>
  <c r="E1182" i="124"/>
  <c r="F1182" i="124" a="1"/>
  <c r="F1182" i="124" s="1"/>
  <c r="G1182" i="124" a="1"/>
  <c r="G1182" i="124"/>
  <c r="H1182" i="124" a="1"/>
  <c r="H1182" i="124" s="1"/>
  <c r="E1183" i="124"/>
  <c r="F1183" i="124" a="1"/>
  <c r="F1183" i="124" s="1"/>
  <c r="G1183" i="124" a="1"/>
  <c r="G1183" i="124"/>
  <c r="H1183" i="124" a="1"/>
  <c r="H1183" i="124"/>
  <c r="E1184" i="124"/>
  <c r="F1184" i="124" a="1"/>
  <c r="F1184" i="124"/>
  <c r="G1184" i="124" a="1"/>
  <c r="G1184" i="124" s="1"/>
  <c r="H1184" i="124" a="1"/>
  <c r="H1184" i="124"/>
  <c r="E1185" i="124"/>
  <c r="F1185" i="124" a="1"/>
  <c r="F1185" i="124"/>
  <c r="G1185" i="124" a="1"/>
  <c r="G1185" i="124"/>
  <c r="H1185" i="124" a="1"/>
  <c r="H1185" i="124" s="1"/>
  <c r="E1186" i="124"/>
  <c r="F1186" i="124" a="1"/>
  <c r="F1186" i="124" s="1"/>
  <c r="G1186" i="124" a="1"/>
  <c r="G1186" i="124" s="1"/>
  <c r="H1186" i="124" a="1"/>
  <c r="H1186" i="124" s="1"/>
  <c r="E1187" i="124"/>
  <c r="F1187" i="124" a="1"/>
  <c r="F1187" i="124" s="1"/>
  <c r="G1187" i="124" a="1"/>
  <c r="G1187" i="124" s="1"/>
  <c r="H1187" i="124" a="1"/>
  <c r="H1187" i="124"/>
  <c r="E1188" i="124"/>
  <c r="F1188" i="124" a="1"/>
  <c r="F1188" i="124" s="1"/>
  <c r="G1188" i="124" a="1"/>
  <c r="G1188" i="124" s="1"/>
  <c r="H1188" i="124" a="1"/>
  <c r="H1188" i="124" s="1"/>
  <c r="E1189" i="124"/>
  <c r="F1189" i="124" a="1"/>
  <c r="F1189" i="124" s="1"/>
  <c r="G1189" i="124" a="1"/>
  <c r="G1189" i="124" s="1"/>
  <c r="H1189" i="124" a="1"/>
  <c r="H1189" i="124"/>
  <c r="E1190" i="124"/>
  <c r="F1190" i="124" a="1"/>
  <c r="F1190" i="124" s="1"/>
  <c r="G1190" i="124" a="1"/>
  <c r="G1190" i="124" s="1"/>
  <c r="H1190" i="124" a="1"/>
  <c r="H1190" i="124"/>
  <c r="E1191" i="124"/>
  <c r="F1191" i="124" a="1"/>
  <c r="F1191" i="124" s="1"/>
  <c r="G1191" i="124" a="1"/>
  <c r="G1191" i="124" s="1"/>
  <c r="H1191" i="124" a="1"/>
  <c r="H1191" i="124"/>
  <c r="E1192" i="124"/>
  <c r="F1192" i="124" a="1"/>
  <c r="F1192" i="124" s="1"/>
  <c r="G1192" i="124" a="1"/>
  <c r="G1192" i="124"/>
  <c r="H1192" i="124" a="1"/>
  <c r="H1192" i="124"/>
  <c r="E1193" i="124"/>
  <c r="F1193" i="124" a="1"/>
  <c r="F1193" i="124" s="1"/>
  <c r="G1193" i="124" a="1"/>
  <c r="G1193" i="124" s="1"/>
  <c r="H1193" i="124" a="1"/>
  <c r="H1193" i="124"/>
  <c r="E1194" i="124"/>
  <c r="F1194" i="124" a="1"/>
  <c r="F1194" i="124" s="1"/>
  <c r="G1194" i="124" a="1"/>
  <c r="G1194" i="124"/>
  <c r="H1194" i="124" a="1"/>
  <c r="H1194" i="124" s="1"/>
  <c r="E1195" i="124"/>
  <c r="F1195" i="124" a="1"/>
  <c r="F1195" i="124" s="1"/>
  <c r="G1195" i="124" a="1"/>
  <c r="G1195" i="124"/>
  <c r="H1195" i="124" a="1"/>
  <c r="H1195" i="124"/>
  <c r="E1196" i="124"/>
  <c r="F1196" i="124" a="1"/>
  <c r="F1196" i="124"/>
  <c r="G1196" i="124" a="1"/>
  <c r="G1196" i="124" s="1"/>
  <c r="H1196" i="124" a="1"/>
  <c r="H1196" i="124"/>
  <c r="E1197" i="124"/>
  <c r="F1197" i="124" a="1"/>
  <c r="F1197" i="124"/>
  <c r="G1197" i="124" a="1"/>
  <c r="G1197" i="124"/>
  <c r="H1197" i="124" a="1"/>
  <c r="H1197" i="124" s="1"/>
  <c r="E1198" i="124"/>
  <c r="F1198" i="124" a="1"/>
  <c r="F1198" i="124" s="1"/>
  <c r="G1198" i="124" a="1"/>
  <c r="G1198" i="124"/>
  <c r="H1198" i="124" a="1"/>
  <c r="H1198" i="124" s="1"/>
  <c r="E1199" i="124"/>
  <c r="F1199" i="124" a="1"/>
  <c r="F1199" i="124" s="1"/>
  <c r="G1199" i="124" a="1"/>
  <c r="G1199" i="124" s="1"/>
  <c r="H1199" i="124" a="1"/>
  <c r="H1199" i="124"/>
  <c r="E1200" i="124"/>
  <c r="F1200" i="124" a="1"/>
  <c r="F1200" i="124" s="1"/>
  <c r="G1200" i="124" a="1"/>
  <c r="G1200" i="124" s="1"/>
  <c r="H1200" i="124" a="1"/>
  <c r="H1200" i="124" s="1"/>
  <c r="E1201" i="124"/>
  <c r="F1201" i="124" a="1"/>
  <c r="F1201" i="124" s="1"/>
  <c r="G1201" i="124" a="1"/>
  <c r="G1201" i="124" s="1"/>
  <c r="H1201" i="124" a="1"/>
  <c r="H1201" i="124"/>
  <c r="E1202" i="124"/>
  <c r="F1202" i="124" a="1"/>
  <c r="F1202" i="124" s="1"/>
  <c r="G1202" i="124" a="1"/>
  <c r="G1202" i="124" s="1"/>
  <c r="H1202" i="124" a="1"/>
  <c r="H1202" i="124"/>
  <c r="E1203" i="124"/>
  <c r="F1203" i="124" a="1"/>
  <c r="F1203" i="124" s="1"/>
  <c r="G1203" i="124" a="1"/>
  <c r="G1203" i="124" s="1"/>
  <c r="H1203" i="124" a="1"/>
  <c r="H1203" i="124" s="1"/>
  <c r="E1204" i="124"/>
  <c r="F1204" i="124" a="1"/>
  <c r="F1204" i="124" s="1"/>
  <c r="G1204" i="124" a="1"/>
  <c r="G1204" i="124"/>
  <c r="H1204" i="124" a="1"/>
  <c r="H1204" i="124"/>
  <c r="E1205" i="124"/>
  <c r="F1205" i="124" a="1"/>
  <c r="F1205" i="124" s="1"/>
  <c r="G1205" i="124" a="1"/>
  <c r="G1205" i="124" s="1"/>
  <c r="H1205" i="124" a="1"/>
  <c r="H1205" i="124"/>
  <c r="E1206" i="124"/>
  <c r="F1206" i="124" a="1"/>
  <c r="F1206" i="124" s="1"/>
  <c r="G1206" i="124" a="1"/>
  <c r="G1206" i="124"/>
  <c r="H1206" i="124" a="1"/>
  <c r="H1206" i="124" s="1"/>
  <c r="E1207" i="124"/>
  <c r="F1207" i="124" a="1"/>
  <c r="F1207" i="124" s="1"/>
  <c r="G1207" i="124" a="1"/>
  <c r="G1207" i="124"/>
  <c r="H1207" i="124" a="1"/>
  <c r="H1207" i="124"/>
  <c r="E1208" i="124"/>
  <c r="F1208" i="124" a="1"/>
  <c r="F1208" i="124"/>
  <c r="G1208" i="124" a="1"/>
  <c r="G1208" i="124" s="1"/>
  <c r="H1208" i="124" a="1"/>
  <c r="H1208" i="124"/>
  <c r="E1209" i="124"/>
  <c r="F1209" i="124" a="1"/>
  <c r="F1209" i="124"/>
  <c r="G1209" i="124" a="1"/>
  <c r="G1209" i="124"/>
  <c r="H1209" i="124" a="1"/>
  <c r="H1209" i="124" s="1"/>
  <c r="E1210" i="124"/>
  <c r="F1210" i="124" a="1"/>
  <c r="F1210" i="124" s="1"/>
  <c r="G1210" i="124" a="1"/>
  <c r="G1210" i="124"/>
  <c r="H1210" i="124" a="1"/>
  <c r="H1210" i="124" s="1"/>
  <c r="E1211" i="124"/>
  <c r="F1211" i="124" a="1"/>
  <c r="F1211" i="124" s="1"/>
  <c r="G1211" i="124" a="1"/>
  <c r="G1211" i="124" s="1"/>
  <c r="H1211" i="124" a="1"/>
  <c r="H1211" i="124"/>
  <c r="E1212" i="124"/>
  <c r="F1212" i="124" a="1"/>
  <c r="F1212" i="124"/>
  <c r="G1212" i="124" a="1"/>
  <c r="G1212" i="124" s="1"/>
  <c r="H1212" i="124" a="1"/>
  <c r="H1212" i="124" s="1"/>
  <c r="E1213" i="124"/>
  <c r="F1213" i="124" a="1"/>
  <c r="F1213" i="124" s="1"/>
  <c r="G1213" i="124" a="1"/>
  <c r="G1213" i="124"/>
  <c r="H1213" i="124" a="1"/>
  <c r="H1213" i="124"/>
  <c r="E1214" i="124"/>
  <c r="F1214" i="124" a="1"/>
  <c r="F1214" i="124" s="1"/>
  <c r="G1214" i="124" a="1"/>
  <c r="G1214" i="124" s="1"/>
  <c r="H1214" i="124" a="1"/>
  <c r="H1214" i="124"/>
  <c r="E1215" i="124"/>
  <c r="F1215" i="124" a="1"/>
  <c r="F1215" i="124" s="1"/>
  <c r="G1215" i="124" a="1"/>
  <c r="G1215" i="124" s="1"/>
  <c r="H1215" i="124" a="1"/>
  <c r="H1215" i="124" s="1"/>
  <c r="E1216" i="124"/>
  <c r="F1216" i="124" a="1"/>
  <c r="F1216" i="124" s="1"/>
  <c r="G1216" i="124" a="1"/>
  <c r="G1216" i="124"/>
  <c r="H1216" i="124" a="1"/>
  <c r="H1216" i="124"/>
  <c r="E1217" i="124"/>
  <c r="F1217" i="124" a="1"/>
  <c r="F1217" i="124" s="1"/>
  <c r="G1217" i="124" a="1"/>
  <c r="G1217" i="124" s="1"/>
  <c r="H1217" i="124" a="1"/>
  <c r="H1217" i="124"/>
  <c r="E1218" i="124"/>
  <c r="F1218" i="124" a="1"/>
  <c r="F1218" i="124" s="1"/>
  <c r="G1218" i="124" a="1"/>
  <c r="G1218" i="124"/>
  <c r="H1218" i="124" a="1"/>
  <c r="H1218" i="124" s="1"/>
  <c r="E1219" i="124"/>
  <c r="F1219" i="124" a="1"/>
  <c r="F1219" i="124" s="1"/>
  <c r="G1219" i="124" a="1"/>
  <c r="G1219" i="124"/>
  <c r="H1219" i="124" a="1"/>
  <c r="H1219" i="124"/>
  <c r="E1220" i="124"/>
  <c r="F1220" i="124" a="1"/>
  <c r="F1220" i="124"/>
  <c r="G1220" i="124" a="1"/>
  <c r="G1220" i="124" s="1"/>
  <c r="H1220" i="124" a="1"/>
  <c r="H1220" i="124"/>
  <c r="E1221" i="124"/>
  <c r="F1221" i="124" a="1"/>
  <c r="F1221" i="124"/>
  <c r="G1221" i="124" a="1"/>
  <c r="G1221" i="124"/>
  <c r="H1221" i="124" a="1"/>
  <c r="H1221" i="124" s="1"/>
  <c r="E1222" i="124"/>
  <c r="F1222" i="124" a="1"/>
  <c r="F1222" i="124" s="1"/>
  <c r="G1222" i="124" a="1"/>
  <c r="G1222" i="124"/>
  <c r="H1222" i="124" a="1"/>
  <c r="H1222" i="124" s="1"/>
  <c r="E1223" i="124"/>
  <c r="F1223" i="124" a="1"/>
  <c r="F1223" i="124" s="1"/>
  <c r="G1223" i="124" a="1"/>
  <c r="G1223" i="124" s="1"/>
  <c r="H1223" i="124" a="1"/>
  <c r="H1223" i="124"/>
  <c r="E1224" i="124"/>
  <c r="F1224" i="124" a="1"/>
  <c r="F1224" i="124"/>
  <c r="G1224" i="124" a="1"/>
  <c r="G1224" i="124" s="1"/>
  <c r="H1224" i="124" a="1"/>
  <c r="H1224" i="124" s="1"/>
  <c r="E1225" i="124"/>
  <c r="F1225" i="124" a="1"/>
  <c r="F1225" i="124" s="1"/>
  <c r="G1225" i="124" a="1"/>
  <c r="G1225" i="124"/>
  <c r="H1225" i="124" a="1"/>
  <c r="H1225" i="124"/>
  <c r="E1226" i="124"/>
  <c r="F1226" i="124" a="1"/>
  <c r="F1226" i="124" s="1"/>
  <c r="G1226" i="124" a="1"/>
  <c r="G1226" i="124" s="1"/>
  <c r="H1226" i="124" a="1"/>
  <c r="H1226" i="124"/>
  <c r="E1227" i="124"/>
  <c r="F1227" i="124" a="1"/>
  <c r="F1227" i="124" s="1"/>
  <c r="G1227" i="124" a="1"/>
  <c r="G1227" i="124" s="1"/>
  <c r="H1227" i="124" a="1"/>
  <c r="H1227" i="124" s="1"/>
  <c r="E1228" i="124"/>
  <c r="F1228" i="124" a="1"/>
  <c r="F1228" i="124" s="1"/>
  <c r="G1228" i="124" a="1"/>
  <c r="G1228" i="124"/>
  <c r="H1228" i="124" a="1"/>
  <c r="H1228" i="124"/>
  <c r="E1229" i="124"/>
  <c r="F1229" i="124" a="1"/>
  <c r="F1229" i="124" s="1"/>
  <c r="G1229" i="124" a="1"/>
  <c r="G1229" i="124" s="1"/>
  <c r="H1229" i="124" a="1"/>
  <c r="H1229" i="124"/>
  <c r="E1230" i="124"/>
  <c r="F1230" i="124" a="1"/>
  <c r="F1230" i="124" s="1"/>
  <c r="G1230" i="124" a="1"/>
  <c r="G1230" i="124"/>
  <c r="H1230" i="124" a="1"/>
  <c r="H1230" i="124" s="1"/>
  <c r="E1231" i="124"/>
  <c r="F1231" i="124" a="1"/>
  <c r="F1231" i="124" s="1"/>
  <c r="G1231" i="124" a="1"/>
  <c r="G1231" i="124"/>
  <c r="H1231" i="124" a="1"/>
  <c r="H1231" i="124"/>
  <c r="E1232" i="124"/>
  <c r="F1232" i="124" a="1"/>
  <c r="F1232" i="124"/>
  <c r="G1232" i="124" a="1"/>
  <c r="G1232" i="124" s="1"/>
  <c r="H1232" i="124" a="1"/>
  <c r="H1232" i="124"/>
  <c r="E1233" i="124"/>
  <c r="F1233" i="124" a="1"/>
  <c r="F1233" i="124"/>
  <c r="G1233" i="124" a="1"/>
  <c r="G1233" i="124"/>
  <c r="H1233" i="124" a="1"/>
  <c r="H1233" i="124" s="1"/>
  <c r="E1234" i="124"/>
  <c r="F1234" i="124" a="1"/>
  <c r="F1234" i="124" s="1"/>
  <c r="G1234" i="124" a="1"/>
  <c r="G1234" i="124"/>
  <c r="H1234" i="124" a="1"/>
  <c r="H1234" i="124" s="1"/>
  <c r="E1235" i="124"/>
  <c r="F1235" i="124" a="1"/>
  <c r="F1235" i="124" s="1"/>
  <c r="G1235" i="124" a="1"/>
  <c r="G1235" i="124" s="1"/>
  <c r="H1235" i="124" a="1"/>
  <c r="H1235" i="124"/>
  <c r="E1236" i="124"/>
  <c r="F1236" i="124" a="1"/>
  <c r="F1236" i="124"/>
  <c r="G1236" i="124" a="1"/>
  <c r="G1236" i="124" s="1"/>
  <c r="H1236" i="124" a="1"/>
  <c r="H1236" i="124" s="1"/>
  <c r="E1237" i="124"/>
  <c r="F1237" i="124" a="1"/>
  <c r="F1237" i="124" s="1"/>
  <c r="G1237" i="124" a="1"/>
  <c r="G1237" i="124"/>
  <c r="H1237" i="124" a="1"/>
  <c r="H1237" i="124" s="1"/>
  <c r="E1238" i="124"/>
  <c r="F1238" i="124" a="1"/>
  <c r="F1238" i="124" s="1"/>
  <c r="G1238" i="124" a="1"/>
  <c r="G1238" i="124" s="1"/>
  <c r="H1238" i="124" a="1"/>
  <c r="H1238" i="124"/>
  <c r="E1239" i="124"/>
  <c r="F1239" i="124" a="1"/>
  <c r="F1239" i="124" s="1"/>
  <c r="G1239" i="124" a="1"/>
  <c r="G1239" i="124" s="1"/>
  <c r="H1239" i="124" a="1"/>
  <c r="H1239" i="124" s="1"/>
  <c r="E1240" i="124"/>
  <c r="F1240" i="124" a="1"/>
  <c r="F1240" i="124" s="1"/>
  <c r="G1240" i="124" a="1"/>
  <c r="G1240" i="124"/>
  <c r="H1240" i="124" a="1"/>
  <c r="H1240" i="124"/>
  <c r="E1241" i="124"/>
  <c r="F1241" i="124" a="1"/>
  <c r="F1241" i="124" s="1"/>
  <c r="G1241" i="124" a="1"/>
  <c r="G1241" i="124" s="1"/>
  <c r="H1241" i="124" a="1"/>
  <c r="H1241" i="124"/>
  <c r="E1242" i="124"/>
  <c r="F1242" i="124" a="1"/>
  <c r="F1242" i="124" s="1"/>
  <c r="G1242" i="124" a="1"/>
  <c r="G1242" i="124"/>
  <c r="H1242" i="124" a="1"/>
  <c r="H1242" i="124" s="1"/>
  <c r="E1243" i="124"/>
  <c r="F1243" i="124" a="1"/>
  <c r="F1243" i="124" s="1"/>
  <c r="G1243" i="124" a="1"/>
  <c r="G1243" i="124"/>
  <c r="H1243" i="124" a="1"/>
  <c r="H1243" i="124"/>
  <c r="E1244" i="124"/>
  <c r="F1244" i="124" a="1"/>
  <c r="F1244" i="124"/>
  <c r="G1244" i="124" a="1"/>
  <c r="G1244" i="124" s="1"/>
  <c r="H1244" i="124" a="1"/>
  <c r="H1244" i="124"/>
  <c r="E1245" i="124"/>
  <c r="F1245" i="124" a="1"/>
  <c r="F1245" i="124"/>
  <c r="G1245" i="124" a="1"/>
  <c r="G1245" i="124"/>
  <c r="H1245" i="124" a="1"/>
  <c r="H1245" i="124" s="1"/>
  <c r="E1246" i="124"/>
  <c r="F1246" i="124" a="1"/>
  <c r="F1246" i="124" s="1"/>
  <c r="G1246" i="124" a="1"/>
  <c r="G1246" i="124"/>
  <c r="H1246" i="124" a="1"/>
  <c r="H1246" i="124" s="1"/>
  <c r="E1247" i="124"/>
  <c r="F1247" i="124" a="1"/>
  <c r="F1247" i="124" s="1"/>
  <c r="G1247" i="124" a="1"/>
  <c r="G1247" i="124" s="1"/>
  <c r="H1247" i="124" a="1"/>
  <c r="H1247" i="124"/>
  <c r="E1248" i="124"/>
  <c r="F1248" i="124" a="1"/>
  <c r="F1248" i="124"/>
  <c r="G1248" i="124" a="1"/>
  <c r="G1248" i="124" s="1"/>
  <c r="H1248" i="124" a="1"/>
  <c r="H1248" i="124"/>
  <c r="E1249" i="124"/>
  <c r="F1249" i="124" a="1"/>
  <c r="F1249" i="124" s="1"/>
  <c r="G1249" i="124" a="1"/>
  <c r="G1249" i="124"/>
  <c r="H1249" i="124" a="1"/>
  <c r="H1249" i="124" s="1"/>
  <c r="E1250" i="124"/>
  <c r="F1250" i="124" a="1"/>
  <c r="F1250" i="124" s="1"/>
  <c r="G1250" i="124" a="1"/>
  <c r="G1250" i="124"/>
  <c r="H1250" i="124" a="1"/>
  <c r="H1250" i="124"/>
  <c r="E1251" i="124"/>
  <c r="F1251" i="124" a="1"/>
  <c r="F1251" i="124" s="1"/>
  <c r="G1251" i="124" a="1"/>
  <c r="G1251" i="124" s="1"/>
  <c r="H1251" i="124" a="1"/>
  <c r="H1251" i="124" s="1"/>
  <c r="E1252" i="124"/>
  <c r="F1252" i="124" a="1"/>
  <c r="F1252" i="124"/>
  <c r="G1252" i="124" a="1"/>
  <c r="G1252" i="124"/>
  <c r="H1252" i="124" a="1"/>
  <c r="H1252" i="124"/>
  <c r="E1253" i="124"/>
  <c r="F1253" i="124" a="1"/>
  <c r="F1253" i="124" s="1"/>
  <c r="G1253" i="124" a="1"/>
  <c r="G1253" i="124" s="1"/>
  <c r="H1253" i="124" a="1"/>
  <c r="H1253" i="124"/>
  <c r="E1254" i="124"/>
  <c r="F1254" i="124" a="1"/>
  <c r="F1254" i="124"/>
  <c r="G1254" i="124" a="1"/>
  <c r="G1254" i="124"/>
  <c r="H1254" i="124" a="1"/>
  <c r="H1254" i="124" s="1"/>
  <c r="E1255" i="124"/>
  <c r="F1255" i="124" a="1"/>
  <c r="F1255" i="124" s="1"/>
  <c r="G1255" i="124" a="1"/>
  <c r="G1255" i="124"/>
  <c r="H1255" i="124" a="1"/>
  <c r="H1255" i="124" s="1"/>
  <c r="E1256" i="124"/>
  <c r="F1256" i="124" a="1"/>
  <c r="F1256" i="124"/>
  <c r="G1256" i="124" a="1"/>
  <c r="G1256" i="124" s="1"/>
  <c r="H1256" i="124" a="1"/>
  <c r="H1256" i="124"/>
  <c r="E1257" i="124"/>
  <c r="F1257" i="124" a="1"/>
  <c r="F1257" i="124"/>
  <c r="G1257" i="124" a="1"/>
  <c r="G1257" i="124" s="1"/>
  <c r="H1257" i="124" a="1"/>
  <c r="H1257" i="124" s="1"/>
  <c r="E1258" i="124"/>
  <c r="F1258" i="124" a="1"/>
  <c r="F1258" i="124" s="1"/>
  <c r="G1258" i="124" a="1"/>
  <c r="G1258" i="124"/>
  <c r="H1258" i="124" a="1"/>
  <c r="H1258" i="124" s="1"/>
  <c r="E1259" i="124"/>
  <c r="F1259" i="124" a="1"/>
  <c r="F1259" i="124" s="1"/>
  <c r="G1259" i="124" a="1"/>
  <c r="G1259" i="124" s="1"/>
  <c r="H1259" i="124" a="1"/>
  <c r="H1259" i="124"/>
  <c r="E1260" i="124"/>
  <c r="F1260" i="124" a="1"/>
  <c r="F1260" i="124"/>
  <c r="G1260" i="124" a="1"/>
  <c r="G1260" i="124" s="1"/>
  <c r="H1260" i="124" a="1"/>
  <c r="H1260" i="124"/>
  <c r="E1261" i="124"/>
  <c r="F1261" i="124" a="1"/>
  <c r="F1261" i="124" s="1"/>
  <c r="G1261" i="124" a="1"/>
  <c r="G1261" i="124"/>
  <c r="H1261" i="124" a="1"/>
  <c r="H1261" i="124" s="1"/>
  <c r="E1262" i="124"/>
  <c r="F1262" i="124" a="1"/>
  <c r="F1262" i="124" s="1"/>
  <c r="G1262" i="124" a="1"/>
  <c r="G1262" i="124"/>
  <c r="H1262" i="124" a="1"/>
  <c r="H1262" i="124"/>
  <c r="E1263" i="124"/>
  <c r="F1263" i="124" a="1"/>
  <c r="F1263" i="124" s="1"/>
  <c r="G1263" i="124" a="1"/>
  <c r="G1263" i="124" s="1"/>
  <c r="H1263" i="124" a="1"/>
  <c r="H1263" i="124" s="1"/>
  <c r="E1264" i="124"/>
  <c r="F1264" i="124" a="1"/>
  <c r="F1264" i="124"/>
  <c r="G1264" i="124" a="1"/>
  <c r="G1264" i="124"/>
  <c r="H1264" i="124" a="1"/>
  <c r="H1264" i="124"/>
  <c r="E1265" i="124"/>
  <c r="F1265" i="124" a="1"/>
  <c r="F1265" i="124" s="1"/>
  <c r="G1265" i="124" a="1"/>
  <c r="G1265" i="124" s="1"/>
  <c r="H1265" i="124" a="1"/>
  <c r="H1265" i="124"/>
  <c r="E1266" i="124"/>
  <c r="F1266" i="124" a="1"/>
  <c r="F1266" i="124"/>
  <c r="G1266" i="124" a="1"/>
  <c r="G1266" i="124"/>
  <c r="H1266" i="124" a="1"/>
  <c r="H1266" i="124" s="1"/>
  <c r="E1267" i="124"/>
  <c r="F1267" i="124" a="1"/>
  <c r="F1267" i="124" s="1"/>
  <c r="G1267" i="124" a="1"/>
  <c r="G1267" i="124"/>
  <c r="H1267" i="124" a="1"/>
  <c r="H1267" i="124" s="1"/>
  <c r="E1268" i="124"/>
  <c r="F1268" i="124" a="1"/>
  <c r="F1268" i="124"/>
  <c r="G1268" i="124" a="1"/>
  <c r="G1268" i="124" s="1"/>
  <c r="H1268" i="124" a="1"/>
  <c r="H1268" i="124"/>
  <c r="E1269" i="124"/>
  <c r="F1269" i="124" a="1"/>
  <c r="F1269" i="124"/>
  <c r="G1269" i="124" a="1"/>
  <c r="G1269" i="124" s="1"/>
  <c r="H1269" i="124" a="1"/>
  <c r="H1269" i="124" s="1"/>
  <c r="E1270" i="124"/>
  <c r="F1270" i="124" a="1"/>
  <c r="F1270" i="124" s="1"/>
  <c r="G1270" i="124" a="1"/>
  <c r="G1270" i="124"/>
  <c r="H1270" i="124" a="1"/>
  <c r="H1270" i="124" s="1"/>
  <c r="E1271" i="124"/>
  <c r="F1271" i="124" a="1"/>
  <c r="F1271" i="124" s="1"/>
  <c r="G1271" i="124" a="1"/>
  <c r="G1271" i="124" s="1"/>
  <c r="H1271" i="124" a="1"/>
  <c r="H1271" i="124"/>
  <c r="E1272" i="124"/>
  <c r="F1272" i="124" a="1"/>
  <c r="F1272" i="124"/>
  <c r="G1272" i="124" a="1"/>
  <c r="G1272" i="124" s="1"/>
  <c r="H1272" i="124" a="1"/>
  <c r="H1272" i="124"/>
  <c r="E1273" i="124"/>
  <c r="F1273" i="124" a="1"/>
  <c r="F1273" i="124" s="1"/>
  <c r="G1273" i="124" a="1"/>
  <c r="G1273" i="124"/>
  <c r="H1273" i="124" a="1"/>
  <c r="H1273" i="124" s="1"/>
  <c r="E1274" i="124"/>
  <c r="F1274" i="124" a="1"/>
  <c r="F1274" i="124" s="1"/>
  <c r="G1274" i="124" a="1"/>
  <c r="G1274" i="124"/>
  <c r="H1274" i="124" a="1"/>
  <c r="H1274" i="124"/>
  <c r="E1275" i="124"/>
  <c r="F1275" i="124" a="1"/>
  <c r="F1275" i="124" s="1"/>
  <c r="G1275" i="124" a="1"/>
  <c r="G1275" i="124" s="1"/>
  <c r="H1275" i="124" a="1"/>
  <c r="H1275" i="124" s="1"/>
  <c r="E1276" i="124"/>
  <c r="F1276" i="124" a="1"/>
  <c r="F1276" i="124"/>
  <c r="G1276" i="124" a="1"/>
  <c r="G1276" i="124"/>
  <c r="H1276" i="124" a="1"/>
  <c r="H1276" i="124"/>
  <c r="E1277" i="124"/>
  <c r="F1277" i="124" a="1"/>
  <c r="F1277" i="124" s="1"/>
  <c r="G1277" i="124" a="1"/>
  <c r="G1277" i="124" s="1"/>
  <c r="H1277" i="124" a="1"/>
  <c r="H1277" i="124"/>
  <c r="E1278" i="124"/>
  <c r="F1278" i="124" a="1"/>
  <c r="F1278" i="124"/>
  <c r="G1278" i="124" a="1"/>
  <c r="G1278" i="124"/>
  <c r="H1278" i="124" a="1"/>
  <c r="H1278" i="124" s="1"/>
  <c r="E1279" i="124"/>
  <c r="F1279" i="124" a="1"/>
  <c r="F1279" i="124" s="1"/>
  <c r="G1279" i="124" a="1"/>
  <c r="G1279" i="124"/>
  <c r="H1279" i="124" a="1"/>
  <c r="H1279" i="124" s="1"/>
  <c r="E1280" i="124"/>
  <c r="F1280" i="124" a="1"/>
  <c r="F1280" i="124"/>
  <c r="G1280" i="124" a="1"/>
  <c r="G1280" i="124" s="1"/>
  <c r="H1280" i="124" a="1"/>
  <c r="H1280" i="124"/>
  <c r="E1281" i="124"/>
  <c r="F1281" i="124" a="1"/>
  <c r="F1281" i="124"/>
  <c r="G1281" i="124" a="1"/>
  <c r="G1281" i="124" s="1"/>
  <c r="H1281" i="124" a="1"/>
  <c r="H1281" i="124" s="1"/>
  <c r="E1282" i="124"/>
  <c r="F1282" i="124" a="1"/>
  <c r="F1282" i="124" s="1"/>
  <c r="G1282" i="124" a="1"/>
  <c r="G1282" i="124"/>
  <c r="H1282" i="124" a="1"/>
  <c r="H1282" i="124" s="1"/>
  <c r="E1283" i="124"/>
  <c r="F1283" i="124" a="1"/>
  <c r="F1283" i="124" s="1"/>
  <c r="G1283" i="124" a="1"/>
  <c r="G1283" i="124" s="1"/>
  <c r="H1283" i="124" a="1"/>
  <c r="H1283" i="124"/>
  <c r="E1284" i="124"/>
  <c r="F1284" i="124" a="1"/>
  <c r="F1284" i="124"/>
  <c r="G1284" i="124" a="1"/>
  <c r="G1284" i="124" s="1"/>
  <c r="H1284" i="124" a="1"/>
  <c r="H1284" i="124"/>
  <c r="E1285" i="124"/>
  <c r="F1285" i="124" a="1"/>
  <c r="F1285" i="124" s="1"/>
  <c r="G1285" i="124" a="1"/>
  <c r="G1285" i="124"/>
  <c r="H1285" i="124" a="1"/>
  <c r="H1285" i="124" s="1"/>
  <c r="E1286" i="124"/>
  <c r="F1286" i="124" a="1"/>
  <c r="F1286" i="124" s="1"/>
  <c r="G1286" i="124" a="1"/>
  <c r="G1286" i="124"/>
  <c r="H1286" i="124" a="1"/>
  <c r="H1286" i="124"/>
  <c r="E1287" i="124"/>
  <c r="F1287" i="124" a="1"/>
  <c r="F1287" i="124" s="1"/>
  <c r="G1287" i="124" a="1"/>
  <c r="G1287" i="124" s="1"/>
  <c r="H1287" i="124" a="1"/>
  <c r="H1287" i="124" s="1"/>
  <c r="E1288" i="124"/>
  <c r="F1288" i="124" a="1"/>
  <c r="F1288" i="124"/>
  <c r="G1288" i="124" a="1"/>
  <c r="G1288" i="124"/>
  <c r="H1288" i="124" a="1"/>
  <c r="H1288" i="124"/>
  <c r="E1289" i="124"/>
  <c r="F1289" i="124" a="1"/>
  <c r="F1289" i="124" s="1"/>
  <c r="G1289" i="124" a="1"/>
  <c r="G1289" i="124" s="1"/>
  <c r="H1289" i="124" a="1"/>
  <c r="H1289" i="124"/>
  <c r="E1290" i="124"/>
  <c r="F1290" i="124" a="1"/>
  <c r="F1290" i="124"/>
  <c r="G1290" i="124" a="1"/>
  <c r="G1290" i="124"/>
  <c r="H1290" i="124" a="1"/>
  <c r="H1290" i="124"/>
  <c r="E1291" i="124"/>
  <c r="F1291" i="124" a="1"/>
  <c r="F1291" i="124" s="1"/>
  <c r="G1291" i="124" a="1"/>
  <c r="G1291" i="124"/>
  <c r="H1291" i="124" a="1"/>
  <c r="H1291" i="124" s="1"/>
  <c r="E1292" i="124"/>
  <c r="F1292" i="124" a="1"/>
  <c r="F1292" i="124"/>
  <c r="G1292" i="124" a="1"/>
  <c r="G1292" i="124" s="1"/>
  <c r="H1292" i="124" a="1"/>
  <c r="H1292" i="124"/>
  <c r="E1293" i="124"/>
  <c r="F1293" i="124" a="1"/>
  <c r="F1293" i="124"/>
  <c r="G1293" i="124" a="1"/>
  <c r="G1293" i="124" s="1"/>
  <c r="H1293" i="124" a="1"/>
  <c r="H1293" i="124" s="1"/>
  <c r="E1294" i="124"/>
  <c r="F1294" i="124" a="1"/>
  <c r="F1294" i="124" s="1"/>
  <c r="G1294" i="124" a="1"/>
  <c r="G1294" i="124"/>
  <c r="H1294" i="124" a="1"/>
  <c r="H1294" i="124" s="1"/>
  <c r="E1295" i="124"/>
  <c r="F1295" i="124" a="1"/>
  <c r="F1295" i="124" s="1"/>
  <c r="G1295" i="124" a="1"/>
  <c r="G1295" i="124" s="1"/>
  <c r="H1295" i="124" a="1"/>
  <c r="H1295" i="124"/>
  <c r="E1296" i="124"/>
  <c r="F1296" i="124" a="1"/>
  <c r="F1296" i="124"/>
  <c r="G1296" i="124" a="1"/>
  <c r="G1296" i="124" s="1"/>
  <c r="H1296" i="124" a="1"/>
  <c r="H1296" i="124"/>
  <c r="E1297" i="124"/>
  <c r="F1297" i="124" a="1"/>
  <c r="F1297" i="124" s="1"/>
  <c r="G1297" i="124" a="1"/>
  <c r="G1297" i="124"/>
  <c r="H1297" i="124" a="1"/>
  <c r="H1297" i="124" s="1"/>
  <c r="E1298" i="124"/>
  <c r="F1298" i="124" a="1"/>
  <c r="F1298" i="124" s="1"/>
  <c r="G1298" i="124" a="1"/>
  <c r="G1298" i="124"/>
  <c r="H1298" i="124" a="1"/>
  <c r="H1298" i="124"/>
  <c r="E1299" i="124"/>
  <c r="F1299" i="124" a="1"/>
  <c r="F1299" i="124" s="1"/>
  <c r="G1299" i="124" a="1"/>
  <c r="G1299" i="124" s="1"/>
  <c r="H1299" i="124" a="1"/>
  <c r="H1299" i="124" s="1"/>
  <c r="E1300" i="124"/>
  <c r="F1300" i="124" a="1"/>
  <c r="F1300" i="124"/>
  <c r="G1300" i="124" a="1"/>
  <c r="G1300" i="124"/>
  <c r="H1300" i="124" a="1"/>
  <c r="H1300" i="124"/>
  <c r="E1301" i="124"/>
  <c r="F1301" i="124" a="1"/>
  <c r="F1301" i="124" s="1"/>
  <c r="G1301" i="124" a="1"/>
  <c r="G1301" i="124" s="1"/>
  <c r="H1301" i="124" a="1"/>
  <c r="H1301" i="124"/>
  <c r="E1302" i="124"/>
  <c r="F1302" i="124" a="1"/>
  <c r="F1302" i="124"/>
  <c r="G1302" i="124" a="1"/>
  <c r="G1302" i="124"/>
  <c r="H1302" i="124" a="1"/>
  <c r="H1302" i="124" s="1"/>
  <c r="E1303" i="124"/>
  <c r="F1303" i="124" a="1"/>
  <c r="F1303" i="124" s="1"/>
  <c r="G1303" i="124" a="1"/>
  <c r="G1303" i="124"/>
  <c r="H1303" i="124" a="1"/>
  <c r="H1303" i="124" s="1"/>
  <c r="E1304" i="124"/>
  <c r="F1304" i="124" a="1"/>
  <c r="F1304" i="124"/>
  <c r="G1304" i="124" a="1"/>
  <c r="G1304" i="124" s="1"/>
  <c r="H1304" i="124" a="1"/>
  <c r="H1304" i="124"/>
  <c r="E1305" i="124"/>
  <c r="F1305" i="124" a="1"/>
  <c r="F1305" i="124"/>
  <c r="G1305" i="124" a="1"/>
  <c r="G1305" i="124" s="1"/>
  <c r="H1305" i="124" a="1"/>
  <c r="H1305" i="124" s="1"/>
  <c r="E1306" i="124"/>
  <c r="F1306" i="124" a="1"/>
  <c r="F1306" i="124" s="1"/>
  <c r="G1306" i="124" a="1"/>
  <c r="G1306" i="124"/>
  <c r="H1306" i="124" a="1"/>
  <c r="H1306" i="124" s="1"/>
  <c r="E1307" i="124"/>
  <c r="F1307" i="124" a="1"/>
  <c r="F1307" i="124" s="1"/>
  <c r="G1307" i="124" a="1"/>
  <c r="G1307" i="124" s="1"/>
  <c r="H1307" i="124" a="1"/>
  <c r="H1307" i="124"/>
  <c r="E1308" i="124"/>
  <c r="F1308" i="124" a="1"/>
  <c r="F1308" i="124"/>
  <c r="G1308" i="124" a="1"/>
  <c r="G1308" i="124" s="1"/>
  <c r="H1308" i="124" a="1"/>
  <c r="H1308" i="124"/>
  <c r="E1309" i="124"/>
  <c r="F1309" i="124" a="1"/>
  <c r="F1309" i="124" s="1"/>
  <c r="G1309" i="124" a="1"/>
  <c r="G1309" i="124"/>
  <c r="H1309" i="124" a="1"/>
  <c r="H1309" i="124" s="1"/>
  <c r="E1310" i="124"/>
  <c r="F1310" i="124" a="1"/>
  <c r="F1310" i="124" s="1"/>
  <c r="G1310" i="124" a="1"/>
  <c r="G1310" i="124"/>
  <c r="H1310" i="124" a="1"/>
  <c r="H1310" i="124"/>
  <c r="E1311" i="124"/>
  <c r="F1311" i="124" a="1"/>
  <c r="F1311" i="124" s="1"/>
  <c r="G1311" i="124" a="1"/>
  <c r="G1311" i="124" s="1"/>
  <c r="H1311" i="124" a="1"/>
  <c r="H1311" i="124" s="1"/>
  <c r="E1312" i="124"/>
  <c r="F1312" i="124" a="1"/>
  <c r="F1312" i="124"/>
  <c r="G1312" i="124" a="1"/>
  <c r="G1312" i="124"/>
  <c r="H1312" i="124" a="1"/>
  <c r="H1312" i="124"/>
  <c r="E1313" i="124"/>
  <c r="F1313" i="124" a="1"/>
  <c r="F1313" i="124" s="1"/>
  <c r="G1313" i="124" a="1"/>
  <c r="G1313" i="124" s="1"/>
  <c r="H1313" i="124" a="1"/>
  <c r="H1313" i="124"/>
  <c r="E1314" i="124"/>
  <c r="F1314" i="124" a="1"/>
  <c r="F1314" i="124"/>
  <c r="G1314" i="124" a="1"/>
  <c r="G1314" i="124"/>
  <c r="H1314" i="124" a="1"/>
  <c r="H1314" i="124" s="1"/>
  <c r="E1315" i="124"/>
  <c r="F1315" i="124" a="1"/>
  <c r="F1315" i="124" s="1"/>
  <c r="G1315" i="124" a="1"/>
  <c r="G1315" i="124"/>
  <c r="H1315" i="124" a="1"/>
  <c r="H1315" i="124" s="1"/>
  <c r="E1316" i="124"/>
  <c r="F1316" i="124" a="1"/>
  <c r="F1316" i="124"/>
  <c r="G1316" i="124" a="1"/>
  <c r="G1316" i="124" s="1"/>
  <c r="H1316" i="124" a="1"/>
  <c r="H1316" i="124"/>
  <c r="E1317" i="124"/>
  <c r="F1317" i="124" a="1"/>
  <c r="F1317" i="124"/>
  <c r="G1317" i="124" a="1"/>
  <c r="G1317" i="124" s="1"/>
  <c r="H1317" i="124" a="1"/>
  <c r="H1317" i="124" s="1"/>
  <c r="E1318" i="124"/>
  <c r="F1318" i="124" a="1"/>
  <c r="F1318" i="124" s="1"/>
  <c r="G1318" i="124" a="1"/>
  <c r="G1318" i="124"/>
  <c r="H1318" i="124" a="1"/>
  <c r="H1318" i="124" s="1"/>
  <c r="E1319" i="124"/>
  <c r="F1319" i="124" a="1"/>
  <c r="F1319" i="124" s="1"/>
  <c r="G1319" i="124" a="1"/>
  <c r="G1319" i="124" s="1"/>
  <c r="H1319" i="124" a="1"/>
  <c r="H1319" i="124"/>
  <c r="E1320" i="124"/>
  <c r="F1320" i="124" a="1"/>
  <c r="F1320" i="124"/>
  <c r="G1320" i="124" a="1"/>
  <c r="G1320" i="124" s="1"/>
  <c r="H1320" i="124" a="1"/>
  <c r="H1320" i="124"/>
  <c r="E1321" i="124"/>
  <c r="F1321" i="124" a="1"/>
  <c r="F1321" i="124" s="1"/>
  <c r="G1321" i="124" a="1"/>
  <c r="G1321" i="124"/>
  <c r="H1321" i="124" a="1"/>
  <c r="H1321" i="124" s="1"/>
  <c r="E1322" i="124"/>
  <c r="F1322" i="124" a="1"/>
  <c r="F1322" i="124" s="1"/>
  <c r="G1322" i="124" a="1"/>
  <c r="G1322" i="124"/>
  <c r="H1322" i="124" a="1"/>
  <c r="H1322" i="124"/>
  <c r="E1323" i="124"/>
  <c r="F1323" i="124" a="1"/>
  <c r="F1323" i="124" s="1"/>
  <c r="G1323" i="124" a="1"/>
  <c r="G1323" i="124" s="1"/>
  <c r="H1323" i="124" a="1"/>
  <c r="H1323" i="124" s="1"/>
  <c r="E1324" i="124"/>
  <c r="F1324" i="124" a="1"/>
  <c r="F1324" i="124"/>
  <c r="G1324" i="124" a="1"/>
  <c r="G1324" i="124"/>
  <c r="H1324" i="124" a="1"/>
  <c r="H1324" i="124"/>
  <c r="E1325" i="124"/>
  <c r="F1325" i="124" a="1"/>
  <c r="F1325" i="124" s="1"/>
  <c r="G1325" i="124" a="1"/>
  <c r="G1325" i="124" s="1"/>
  <c r="H1325" i="124" a="1"/>
  <c r="H1325" i="124"/>
  <c r="E1326" i="124"/>
  <c r="F1326" i="124" a="1"/>
  <c r="F1326" i="124"/>
  <c r="G1326" i="124" a="1"/>
  <c r="G1326" i="124"/>
  <c r="H1326" i="124" a="1"/>
  <c r="H1326" i="124" s="1"/>
  <c r="E1327" i="124"/>
  <c r="F1327" i="124" a="1"/>
  <c r="F1327" i="124" s="1"/>
  <c r="G1327" i="124" a="1"/>
  <c r="G1327" i="124"/>
  <c r="H1327" i="124" a="1"/>
  <c r="H1327" i="124" s="1"/>
  <c r="E1328" i="124"/>
  <c r="F1328" i="124" a="1"/>
  <c r="F1328" i="124" s="1"/>
  <c r="G1328" i="124" a="1"/>
  <c r="G1328" i="124" s="1"/>
  <c r="H1328" i="124" a="1"/>
  <c r="H1328" i="124"/>
  <c r="E1329" i="124"/>
  <c r="F1329" i="124" a="1"/>
  <c r="F1329" i="124"/>
  <c r="G1329" i="124" a="1"/>
  <c r="G1329" i="124" s="1"/>
  <c r="H1329" i="124" a="1"/>
  <c r="H1329" i="124" s="1"/>
  <c r="E1330" i="124"/>
  <c r="F1330" i="124" a="1"/>
  <c r="F1330" i="124" s="1"/>
  <c r="G1330" i="124" a="1"/>
  <c r="G1330" i="124"/>
  <c r="H1330" i="124" a="1"/>
  <c r="H1330" i="124" s="1"/>
  <c r="E1331" i="124"/>
  <c r="F1331" i="124" a="1"/>
  <c r="F1331" i="124" s="1"/>
  <c r="G1331" i="124" a="1"/>
  <c r="G1331" i="124" s="1"/>
  <c r="H1331" i="124" a="1"/>
  <c r="H1331" i="124"/>
  <c r="E1332" i="124"/>
  <c r="F1332" i="124" a="1"/>
  <c r="F1332" i="124"/>
  <c r="G1332" i="124" a="1"/>
  <c r="G1332" i="124" s="1"/>
  <c r="H1332" i="124" a="1"/>
  <c r="H1332" i="124"/>
  <c r="E1333" i="124"/>
  <c r="F1333" i="124" a="1"/>
  <c r="F1333" i="124" s="1"/>
  <c r="G1333" i="124" a="1"/>
  <c r="G1333" i="124"/>
  <c r="H1333" i="124" a="1"/>
  <c r="H1333" i="124" s="1"/>
  <c r="E1334" i="124"/>
  <c r="F1334" i="124" a="1"/>
  <c r="F1334" i="124" s="1"/>
  <c r="G1334" i="124" a="1"/>
  <c r="G1334" i="124"/>
  <c r="H1334" i="124" a="1"/>
  <c r="H1334" i="124"/>
  <c r="E1335" i="124"/>
  <c r="F1335" i="124" a="1"/>
  <c r="F1335" i="124" s="1"/>
  <c r="G1335" i="124" a="1"/>
  <c r="G1335" i="124" s="1"/>
  <c r="H1335" i="124" a="1"/>
  <c r="H1335" i="124" s="1"/>
  <c r="E1336" i="124"/>
  <c r="F1336" i="124" a="1"/>
  <c r="F1336" i="124"/>
  <c r="G1336" i="124" a="1"/>
  <c r="G1336" i="124"/>
  <c r="H1336" i="124" a="1"/>
  <c r="H1336" i="124"/>
  <c r="E1337" i="124"/>
  <c r="F1337" i="124" a="1"/>
  <c r="F1337" i="124" s="1"/>
  <c r="G1337" i="124" a="1"/>
  <c r="G1337" i="124" s="1"/>
  <c r="H1337" i="124" a="1"/>
  <c r="H1337" i="124"/>
  <c r="E1338" i="124"/>
  <c r="F1338" i="124" a="1"/>
  <c r="F1338" i="124"/>
  <c r="G1338" i="124" a="1"/>
  <c r="G1338" i="124"/>
  <c r="H1338" i="124" a="1"/>
  <c r="H1338" i="124" s="1"/>
  <c r="E1339" i="124"/>
  <c r="F1339" i="124" a="1"/>
  <c r="F1339" i="124" s="1"/>
  <c r="G1339" i="124" a="1"/>
  <c r="G1339" i="124"/>
  <c r="H1339" i="124" a="1"/>
  <c r="H1339" i="124" s="1"/>
  <c r="E1340" i="124"/>
  <c r="F1340" i="124" a="1"/>
  <c r="F1340" i="124" s="1"/>
  <c r="G1340" i="124" a="1"/>
  <c r="G1340" i="124" s="1"/>
  <c r="H1340" i="124" a="1"/>
  <c r="H1340" i="124"/>
  <c r="E1341" i="124"/>
  <c r="F1341" i="124" a="1"/>
  <c r="F1341" i="124"/>
  <c r="G1341" i="124" a="1"/>
  <c r="G1341" i="124" s="1"/>
  <c r="H1341" i="124" a="1"/>
  <c r="H1341" i="124" s="1"/>
  <c r="E1342" i="124"/>
  <c r="F1342" i="124" a="1"/>
  <c r="F1342" i="124" s="1"/>
  <c r="G1342" i="124" a="1"/>
  <c r="G1342" i="124"/>
  <c r="H1342" i="124" a="1"/>
  <c r="H1342" i="124" s="1"/>
  <c r="E1343" i="124"/>
  <c r="F1343" i="124" a="1"/>
  <c r="F1343" i="124" s="1"/>
  <c r="G1343" i="124" a="1"/>
  <c r="G1343" i="124" s="1"/>
  <c r="H1343" i="124" a="1"/>
  <c r="H1343" i="124"/>
  <c r="E1344" i="124"/>
  <c r="F1344" i="124" a="1"/>
  <c r="F1344" i="124"/>
  <c r="G1344" i="124" a="1"/>
  <c r="G1344" i="124" s="1"/>
  <c r="H1344" i="124" a="1"/>
  <c r="H1344" i="124"/>
  <c r="E1345" i="124"/>
  <c r="F1345" i="124" a="1"/>
  <c r="F1345" i="124" s="1"/>
  <c r="G1345" i="124" a="1"/>
  <c r="G1345" i="124"/>
  <c r="H1345" i="124" a="1"/>
  <c r="H1345" i="124" s="1"/>
  <c r="E1346" i="124"/>
  <c r="F1346" i="124" a="1"/>
  <c r="F1346" i="124" s="1"/>
  <c r="G1346" i="124" a="1"/>
  <c r="G1346" i="124"/>
  <c r="H1346" i="124" a="1"/>
  <c r="H1346" i="124"/>
  <c r="E1347" i="124"/>
  <c r="F1347" i="124" a="1"/>
  <c r="F1347" i="124" s="1"/>
  <c r="G1347" i="124" a="1"/>
  <c r="G1347" i="124" s="1"/>
  <c r="H1347" i="124" a="1"/>
  <c r="H1347" i="124" s="1"/>
  <c r="E1348" i="124"/>
  <c r="F1348" i="124" a="1"/>
  <c r="F1348" i="124"/>
  <c r="G1348" i="124" a="1"/>
  <c r="G1348" i="124"/>
  <c r="H1348" i="124" a="1"/>
  <c r="H1348" i="124"/>
  <c r="E1349" i="124"/>
  <c r="F1349" i="124" a="1"/>
  <c r="F1349" i="124" s="1"/>
  <c r="G1349" i="124" a="1"/>
  <c r="G1349" i="124" s="1"/>
  <c r="H1349" i="124" a="1"/>
  <c r="H1349" i="124"/>
  <c r="E1350" i="124"/>
  <c r="F1350" i="124" a="1"/>
  <c r="F1350" i="124"/>
  <c r="G1350" i="124" a="1"/>
  <c r="G1350" i="124"/>
  <c r="H1350" i="124" a="1"/>
  <c r="H1350" i="124" s="1"/>
  <c r="E1351" i="124"/>
  <c r="F1351" i="124" a="1"/>
  <c r="F1351" i="124" s="1"/>
  <c r="G1351" i="124" a="1"/>
  <c r="G1351" i="124"/>
  <c r="H1351" i="124" a="1"/>
  <c r="H1351" i="124" s="1"/>
  <c r="E1352" i="124"/>
  <c r="F1352" i="124" a="1"/>
  <c r="F1352" i="124" s="1"/>
  <c r="G1352" i="124" a="1"/>
  <c r="G1352" i="124" s="1"/>
  <c r="H1352" i="124" a="1"/>
  <c r="H1352" i="124"/>
  <c r="E1353" i="124"/>
  <c r="F1353" i="124" a="1"/>
  <c r="F1353" i="124" s="1"/>
  <c r="G1353" i="124" a="1"/>
  <c r="G1353" i="124" s="1"/>
  <c r="H1353" i="124" a="1"/>
  <c r="H1353" i="124" s="1"/>
  <c r="E1354" i="124"/>
  <c r="F1354" i="124" a="1"/>
  <c r="F1354" i="124" s="1"/>
  <c r="G1354" i="124" a="1"/>
  <c r="G1354" i="124"/>
  <c r="H1354" i="124" a="1"/>
  <c r="H1354" i="124" s="1"/>
  <c r="E1355" i="124"/>
  <c r="F1355" i="124" a="1"/>
  <c r="F1355" i="124" s="1"/>
  <c r="G1355" i="124" a="1"/>
  <c r="G1355" i="124" s="1"/>
  <c r="H1355" i="124" a="1"/>
  <c r="H1355" i="124"/>
  <c r="E1356" i="124"/>
  <c r="F1356" i="124" a="1"/>
  <c r="F1356" i="124"/>
  <c r="G1356" i="124" a="1"/>
  <c r="G1356" i="124" s="1"/>
  <c r="H1356" i="124" a="1"/>
  <c r="H1356" i="124"/>
  <c r="E1357" i="124"/>
  <c r="F1357" i="124" a="1"/>
  <c r="F1357" i="124" s="1"/>
  <c r="G1357" i="124" a="1"/>
  <c r="G1357" i="124"/>
  <c r="H1357" i="124" a="1"/>
  <c r="H1357" i="124" s="1"/>
  <c r="E1358" i="124"/>
  <c r="F1358" i="124" a="1"/>
  <c r="F1358" i="124" s="1"/>
  <c r="G1358" i="124" a="1"/>
  <c r="G1358" i="124"/>
  <c r="H1358" i="124" a="1"/>
  <c r="H1358" i="124"/>
  <c r="E1359" i="124"/>
  <c r="F1359" i="124" a="1"/>
  <c r="F1359" i="124" s="1"/>
  <c r="G1359" i="124" a="1"/>
  <c r="G1359" i="124" s="1"/>
  <c r="H1359" i="124" a="1"/>
  <c r="H1359" i="124"/>
  <c r="E1360" i="124"/>
  <c r="F1360" i="124" a="1"/>
  <c r="F1360" i="124"/>
  <c r="G1360" i="124" a="1"/>
  <c r="G1360" i="124"/>
  <c r="H1360" i="124" a="1"/>
  <c r="H1360" i="124"/>
  <c r="E1361" i="124"/>
  <c r="F1361" i="124" a="1"/>
  <c r="F1361" i="124" s="1"/>
  <c r="G1361" i="124" a="1"/>
  <c r="G1361" i="124" s="1"/>
  <c r="H1361" i="124" a="1"/>
  <c r="H1361" i="124"/>
  <c r="E1362" i="124"/>
  <c r="F1362" i="124" a="1"/>
  <c r="F1362" i="124"/>
  <c r="G1362" i="124" a="1"/>
  <c r="G1362" i="124"/>
  <c r="H1362" i="124" a="1"/>
  <c r="H1362" i="124" s="1"/>
  <c r="E1363" i="124"/>
  <c r="F1363" i="124" a="1"/>
  <c r="F1363" i="124" s="1"/>
  <c r="G1363" i="124" a="1"/>
  <c r="G1363" i="124"/>
  <c r="H1363" i="124" a="1"/>
  <c r="H1363" i="124" s="1"/>
  <c r="E1364" i="124"/>
  <c r="F1364" i="124" a="1"/>
  <c r="F1364" i="124" s="1"/>
  <c r="G1364" i="124" a="1"/>
  <c r="G1364" i="124" s="1"/>
  <c r="H1364" i="124" a="1"/>
  <c r="H1364" i="124"/>
  <c r="E1365" i="124"/>
  <c r="F1365" i="124" a="1"/>
  <c r="F1365" i="124" s="1"/>
  <c r="G1365" i="124" a="1"/>
  <c r="G1365" i="124" s="1"/>
  <c r="H1365" i="124" a="1"/>
  <c r="H1365" i="124" s="1"/>
  <c r="E1366" i="124"/>
  <c r="F1366" i="124" a="1"/>
  <c r="F1366" i="124" s="1"/>
  <c r="G1366" i="124" a="1"/>
  <c r="G1366" i="124"/>
  <c r="H1366" i="124" a="1"/>
  <c r="H1366" i="124" s="1"/>
  <c r="E1367" i="124"/>
  <c r="F1367" i="124" a="1"/>
  <c r="F1367" i="124" s="1"/>
  <c r="G1367" i="124" a="1"/>
  <c r="G1367" i="124" s="1"/>
  <c r="H1367" i="124" a="1"/>
  <c r="H1367" i="124"/>
  <c r="E1368" i="124"/>
  <c r="F1368" i="124" a="1"/>
  <c r="F1368" i="124" s="1"/>
  <c r="G1368" i="124" a="1"/>
  <c r="G1368" i="124" s="1"/>
  <c r="H1368" i="124" a="1"/>
  <c r="H1368" i="124"/>
  <c r="E1369" i="124"/>
  <c r="F1369" i="124" a="1"/>
  <c r="F1369" i="124" s="1"/>
  <c r="G1369" i="124" a="1"/>
  <c r="G1369" i="124"/>
  <c r="H1369" i="124" a="1"/>
  <c r="H1369" i="124"/>
  <c r="E1370" i="124"/>
  <c r="F1370" i="124" a="1"/>
  <c r="F1370" i="124" s="1"/>
  <c r="G1370" i="124" a="1"/>
  <c r="G1370" i="124"/>
  <c r="H1370" i="124" a="1"/>
  <c r="H1370" i="124"/>
  <c r="E1371" i="124"/>
  <c r="F1371" i="124" a="1"/>
  <c r="F1371" i="124" s="1"/>
  <c r="G1371" i="124" a="1"/>
  <c r="G1371" i="124"/>
  <c r="H1371" i="124" a="1"/>
  <c r="H1371" i="124"/>
  <c r="E1372" i="124"/>
  <c r="F1372" i="124" a="1"/>
  <c r="F1372" i="124" s="1"/>
  <c r="G1372" i="124" a="1"/>
  <c r="G1372" i="124"/>
  <c r="H1372" i="124" a="1"/>
  <c r="H1372" i="124"/>
  <c r="E1373" i="124"/>
  <c r="F1373" i="124" a="1"/>
  <c r="F1373" i="124" s="1"/>
  <c r="G1373" i="124" a="1"/>
  <c r="G1373" i="124" s="1"/>
  <c r="H1373" i="124" a="1"/>
  <c r="H1373" i="124" s="1"/>
  <c r="E1374" i="124"/>
  <c r="F1374" i="124" a="1"/>
  <c r="F1374" i="124"/>
  <c r="G1374" i="124" a="1"/>
  <c r="G1374" i="124"/>
  <c r="H1374" i="124" a="1"/>
  <c r="H1374" i="124"/>
  <c r="E1375" i="124"/>
  <c r="F1375" i="124" a="1"/>
  <c r="F1375" i="124" s="1"/>
  <c r="G1375" i="124" a="1"/>
  <c r="G1375" i="124" s="1"/>
  <c r="H1375" i="124" a="1"/>
  <c r="H1375" i="124" s="1"/>
  <c r="E1376" i="124"/>
  <c r="F1376" i="124" a="1"/>
  <c r="F1376" i="124" s="1"/>
  <c r="G1376" i="124" a="1"/>
  <c r="G1376" i="124" s="1"/>
  <c r="H1376" i="124" a="1"/>
  <c r="H1376" i="124"/>
  <c r="E1377" i="124"/>
  <c r="F1377" i="124" a="1"/>
  <c r="F1377" i="124" s="1"/>
  <c r="G1377" i="124" a="1"/>
  <c r="G1377" i="124" s="1"/>
  <c r="H1377" i="124" a="1"/>
  <c r="H1377" i="124" s="1"/>
  <c r="E1378" i="124"/>
  <c r="F1378" i="124" a="1"/>
  <c r="F1378" i="124" s="1"/>
  <c r="G1378" i="124" a="1"/>
  <c r="G1378" i="124"/>
  <c r="H1378" i="124" a="1"/>
  <c r="H1378" i="124" s="1"/>
  <c r="E1379" i="124"/>
  <c r="F1379" i="124" a="1"/>
  <c r="F1379" i="124" s="1"/>
  <c r="G1379" i="124" a="1"/>
  <c r="G1379" i="124" s="1"/>
  <c r="H1379" i="124" a="1"/>
  <c r="H1379" i="124"/>
  <c r="E1380" i="124"/>
  <c r="F1380" i="124" a="1"/>
  <c r="F1380" i="124"/>
  <c r="G1380" i="124" a="1"/>
  <c r="G1380" i="124" s="1"/>
  <c r="H1380" i="124" a="1"/>
  <c r="H1380" i="124"/>
  <c r="E1381" i="124"/>
  <c r="F1381" i="124" a="1"/>
  <c r="F1381" i="124" s="1"/>
  <c r="G1381" i="124" a="1"/>
  <c r="G1381" i="124"/>
  <c r="H1381" i="124" a="1"/>
  <c r="H1381" i="124"/>
  <c r="E1382" i="124"/>
  <c r="F1382" i="124" a="1"/>
  <c r="F1382" i="124" s="1"/>
  <c r="G1382" i="124" a="1"/>
  <c r="G1382" i="124"/>
  <c r="H1382" i="124" a="1"/>
  <c r="H1382" i="124"/>
  <c r="E1383" i="124"/>
  <c r="F1383" i="124" a="1"/>
  <c r="F1383" i="124" s="1"/>
  <c r="G1383" i="124" a="1"/>
  <c r="G1383" i="124" s="1"/>
  <c r="H1383" i="124" a="1"/>
  <c r="H1383" i="124" s="1"/>
  <c r="E1384" i="124"/>
  <c r="F1384" i="124" a="1"/>
  <c r="F1384" i="124"/>
  <c r="G1384" i="124" a="1"/>
  <c r="G1384" i="124"/>
  <c r="H1384" i="124" a="1"/>
  <c r="H1384" i="124"/>
  <c r="E1385" i="124"/>
  <c r="F1385" i="124" a="1"/>
  <c r="F1385" i="124" s="1"/>
  <c r="G1385" i="124" a="1"/>
  <c r="G1385" i="124" s="1"/>
  <c r="H1385" i="124" a="1"/>
  <c r="H1385" i="124" s="1"/>
  <c r="E1386" i="124"/>
  <c r="F1386" i="124" a="1"/>
  <c r="F1386" i="124"/>
  <c r="G1386" i="124" a="1"/>
  <c r="G1386" i="124" s="1"/>
  <c r="H1386" i="124" a="1"/>
  <c r="H1386" i="124"/>
  <c r="E1387" i="124"/>
  <c r="F1387" i="124" a="1"/>
  <c r="F1387" i="124" s="1"/>
  <c r="G1387" i="124" a="1"/>
  <c r="G1387" i="124" s="1"/>
  <c r="H1387" i="124" a="1"/>
  <c r="H1387" i="124" s="1"/>
  <c r="E1388" i="124"/>
  <c r="F1388" i="124" a="1"/>
  <c r="F1388" i="124" s="1"/>
  <c r="G1388" i="124" a="1"/>
  <c r="G1388" i="124" s="1"/>
  <c r="H1388" i="124" a="1"/>
  <c r="H1388" i="124"/>
  <c r="E1389" i="124"/>
  <c r="F1389" i="124" a="1"/>
  <c r="F1389" i="124" s="1"/>
  <c r="G1389" i="124" a="1"/>
  <c r="G1389" i="124" s="1"/>
  <c r="H1389" i="124" a="1"/>
  <c r="H1389" i="124" s="1"/>
  <c r="E1390" i="124"/>
  <c r="F1390" i="124" a="1"/>
  <c r="F1390" i="124" s="1"/>
  <c r="G1390" i="124" a="1"/>
  <c r="G1390" i="124"/>
  <c r="H1390" i="124" a="1"/>
  <c r="H1390" i="124" s="1"/>
  <c r="E1391" i="124"/>
  <c r="F1391" i="124" a="1"/>
  <c r="F1391" i="124" s="1"/>
  <c r="G1391" i="124" a="1"/>
  <c r="G1391" i="124" s="1"/>
  <c r="H1391" i="124" a="1"/>
  <c r="H1391" i="124"/>
  <c r="E1392" i="124"/>
  <c r="F1392" i="124" a="1"/>
  <c r="F1392" i="124"/>
  <c r="G1392" i="124" a="1"/>
  <c r="G1392" i="124" s="1"/>
  <c r="H1392" i="124" a="1"/>
  <c r="H1392" i="124"/>
  <c r="E1393" i="124"/>
  <c r="F1393" i="124" a="1"/>
  <c r="F1393" i="124" s="1"/>
  <c r="G1393" i="124" a="1"/>
  <c r="G1393" i="124"/>
  <c r="H1393" i="124" a="1"/>
  <c r="H1393" i="124"/>
  <c r="E1394" i="124"/>
  <c r="F1394" i="124" a="1"/>
  <c r="F1394" i="124" s="1"/>
  <c r="G1394" i="124" a="1"/>
  <c r="G1394" i="124"/>
  <c r="H1394" i="124" a="1"/>
  <c r="H1394" i="124"/>
  <c r="E1395" i="124"/>
  <c r="F1395" i="124" a="1"/>
  <c r="F1395" i="124" s="1"/>
  <c r="G1395" i="124" a="1"/>
  <c r="G1395" i="124" s="1"/>
  <c r="H1395" i="124" a="1"/>
  <c r="H1395" i="124" s="1"/>
  <c r="E1396" i="124"/>
  <c r="F1396" i="124" a="1"/>
  <c r="F1396" i="124"/>
  <c r="G1396" i="124" a="1"/>
  <c r="G1396" i="124"/>
  <c r="H1396" i="124" a="1"/>
  <c r="H1396" i="124"/>
  <c r="E1397" i="124"/>
  <c r="F1397" i="124" a="1"/>
  <c r="F1397" i="124" s="1"/>
  <c r="G1397" i="124" a="1"/>
  <c r="G1397" i="124" s="1"/>
  <c r="H1397" i="124" a="1"/>
  <c r="H1397" i="124"/>
  <c r="E1398" i="124"/>
  <c r="F1398" i="124" a="1"/>
  <c r="F1398" i="124"/>
  <c r="G1398" i="124" a="1"/>
  <c r="G1398" i="124" s="1"/>
  <c r="H1398" i="124" a="1"/>
  <c r="H1398" i="124" s="1"/>
  <c r="E1399" i="124"/>
  <c r="F1399" i="124" a="1"/>
  <c r="F1399" i="124" s="1"/>
  <c r="G1399" i="124" a="1"/>
  <c r="G1399" i="124" s="1"/>
  <c r="H1399" i="124" a="1"/>
  <c r="H1399" i="124" s="1"/>
  <c r="E1400" i="124"/>
  <c r="F1400" i="124" a="1"/>
  <c r="F1400" i="124" s="1"/>
  <c r="G1400" i="124" a="1"/>
  <c r="G1400" i="124" s="1"/>
  <c r="H1400" i="124" a="1"/>
  <c r="H1400" i="124"/>
  <c r="E1401" i="124"/>
  <c r="F1401" i="124" a="1"/>
  <c r="F1401" i="124" s="1"/>
  <c r="G1401" i="124" a="1"/>
  <c r="G1401" i="124" s="1"/>
  <c r="H1401" i="124" a="1"/>
  <c r="H1401" i="124" s="1"/>
  <c r="E1402" i="124"/>
  <c r="F1402" i="124" a="1"/>
  <c r="F1402" i="124" s="1"/>
  <c r="G1402" i="124" a="1"/>
  <c r="G1402" i="124"/>
  <c r="H1402" i="124" a="1"/>
  <c r="H1402" i="124" s="1"/>
  <c r="E1403" i="124"/>
  <c r="F1403" i="124" a="1"/>
  <c r="F1403" i="124" s="1"/>
  <c r="G1403" i="124" a="1"/>
  <c r="G1403" i="124" s="1"/>
  <c r="H1403" i="124" a="1"/>
  <c r="H1403" i="124"/>
  <c r="E1404" i="124"/>
  <c r="F1404" i="124" a="1"/>
  <c r="F1404" i="124"/>
  <c r="G1404" i="124" a="1"/>
  <c r="G1404" i="124" s="1"/>
  <c r="H1404" i="124" a="1"/>
  <c r="H1404" i="124"/>
  <c r="E1405" i="124"/>
  <c r="F1405" i="124" a="1"/>
  <c r="F1405" i="124" s="1"/>
  <c r="G1405" i="124" a="1"/>
  <c r="G1405" i="124"/>
  <c r="H1405" i="124" a="1"/>
  <c r="H1405" i="124"/>
  <c r="E1406" i="124"/>
  <c r="F1406" i="124" a="1"/>
  <c r="F1406" i="124" s="1"/>
  <c r="G1406" i="124" a="1"/>
  <c r="G1406" i="124"/>
  <c r="H1406" i="124" a="1"/>
  <c r="H1406" i="124"/>
  <c r="E1407" i="124"/>
  <c r="F1407" i="124" a="1"/>
  <c r="F1407" i="124" s="1"/>
  <c r="G1407" i="124" a="1"/>
  <c r="G1407" i="124" s="1"/>
  <c r="H1407" i="124" a="1"/>
  <c r="H1407" i="124" s="1"/>
  <c r="E1408" i="124"/>
  <c r="F1408" i="124" a="1"/>
  <c r="F1408" i="124" s="1"/>
  <c r="G1408" i="124" a="1"/>
  <c r="G1408" i="124"/>
  <c r="H1408" i="124" a="1"/>
  <c r="H1408" i="124"/>
  <c r="E1409" i="124"/>
  <c r="F1409" i="124" a="1"/>
  <c r="F1409" i="124" s="1"/>
  <c r="G1409" i="124" a="1"/>
  <c r="G1409" i="124" s="1"/>
  <c r="H1409" i="124" a="1"/>
  <c r="H1409" i="124"/>
  <c r="E1410" i="124"/>
  <c r="F1410" i="124" a="1"/>
  <c r="F1410" i="124"/>
  <c r="G1410" i="124" a="1"/>
  <c r="G1410" i="124"/>
  <c r="H1410" i="124" a="1"/>
  <c r="H1410" i="124"/>
  <c r="E1411" i="124"/>
  <c r="F1411" i="124" a="1"/>
  <c r="F1411" i="124" s="1"/>
  <c r="G1411" i="124" a="1"/>
  <c r="G1411" i="124" s="1"/>
  <c r="H1411" i="124" a="1"/>
  <c r="H1411" i="124" s="1"/>
  <c r="E1412" i="124"/>
  <c r="F1412" i="124" a="1"/>
  <c r="F1412" i="124" s="1"/>
  <c r="G1412" i="124" a="1"/>
  <c r="G1412" i="124" s="1"/>
  <c r="H1412" i="124" a="1"/>
  <c r="H1412" i="124"/>
  <c r="E1413" i="124"/>
  <c r="F1413" i="124" a="1"/>
  <c r="F1413" i="124" s="1"/>
  <c r="G1413" i="124" a="1"/>
  <c r="G1413" i="124" s="1"/>
  <c r="H1413" i="124" a="1"/>
  <c r="H1413" i="124" s="1"/>
  <c r="E1414" i="124"/>
  <c r="F1414" i="124" a="1"/>
  <c r="F1414" i="124" s="1"/>
  <c r="G1414" i="124" a="1"/>
  <c r="G1414" i="124"/>
  <c r="H1414" i="124" a="1"/>
  <c r="H1414" i="124" s="1"/>
  <c r="E1415" i="124"/>
  <c r="F1415" i="124" a="1"/>
  <c r="F1415" i="124" s="1"/>
  <c r="G1415" i="124" a="1"/>
  <c r="G1415" i="124" s="1"/>
  <c r="H1415" i="124" a="1"/>
  <c r="H1415" i="124"/>
  <c r="E1416" i="124"/>
  <c r="F1416" i="124" a="1"/>
  <c r="F1416" i="124"/>
  <c r="G1416" i="124" a="1"/>
  <c r="G1416" i="124" s="1"/>
  <c r="H1416" i="124" a="1"/>
  <c r="H1416" i="124"/>
  <c r="E1417" i="124"/>
  <c r="F1417" i="124" a="1"/>
  <c r="F1417" i="124" s="1"/>
  <c r="G1417" i="124" a="1"/>
  <c r="G1417" i="124"/>
  <c r="H1417" i="124" a="1"/>
  <c r="H1417" i="124"/>
  <c r="E1418" i="124"/>
  <c r="F1418" i="124" a="1"/>
  <c r="F1418" i="124" s="1"/>
  <c r="G1418" i="124" a="1"/>
  <c r="G1418" i="124"/>
  <c r="H1418" i="124" a="1"/>
  <c r="H1418" i="124"/>
  <c r="E1419" i="124"/>
  <c r="F1419" i="124" a="1"/>
  <c r="F1419" i="124" s="1"/>
  <c r="G1419" i="124" a="1"/>
  <c r="G1419" i="124" s="1"/>
  <c r="H1419" i="124" a="1"/>
  <c r="H1419" i="124" s="1"/>
  <c r="E1420" i="124"/>
  <c r="F1420" i="124" a="1"/>
  <c r="F1420" i="124"/>
  <c r="G1420" i="124" a="1"/>
  <c r="G1420" i="124"/>
  <c r="H1420" i="124" a="1"/>
  <c r="H1420" i="124"/>
  <c r="E1421" i="124"/>
  <c r="F1421" i="124" a="1"/>
  <c r="F1421" i="124" s="1"/>
  <c r="G1421" i="124" a="1"/>
  <c r="G1421" i="124" s="1"/>
  <c r="H1421" i="124" a="1"/>
  <c r="H1421" i="124"/>
  <c r="E1422" i="124"/>
  <c r="F1422" i="124" a="1"/>
  <c r="F1422" i="124"/>
  <c r="G1422" i="124" a="1"/>
  <c r="G1422" i="124"/>
  <c r="H1422" i="124" a="1"/>
  <c r="H1422" i="124"/>
  <c r="E1423" i="124"/>
  <c r="F1423" i="124" a="1"/>
  <c r="F1423" i="124" s="1"/>
  <c r="G1423" i="124" a="1"/>
  <c r="G1423" i="124" s="1"/>
  <c r="H1423" i="124" a="1"/>
  <c r="H1423" i="124" s="1"/>
  <c r="E1424" i="124"/>
  <c r="F1424" i="124" a="1"/>
  <c r="F1424" i="124" s="1"/>
  <c r="G1424" i="124" a="1"/>
  <c r="G1424" i="124" s="1"/>
  <c r="H1424" i="124" a="1"/>
  <c r="H1424" i="124"/>
  <c r="E1425" i="124"/>
  <c r="F1425" i="124" a="1"/>
  <c r="F1425" i="124" s="1"/>
  <c r="G1425" i="124" a="1"/>
  <c r="G1425" i="124" s="1"/>
  <c r="H1425" i="124" a="1"/>
  <c r="H1425" i="124" s="1"/>
  <c r="E1426" i="124"/>
  <c r="F1426" i="124" a="1"/>
  <c r="F1426" i="124" s="1"/>
  <c r="G1426" i="124" a="1"/>
  <c r="G1426" i="124"/>
  <c r="H1426" i="124" a="1"/>
  <c r="H1426" i="124" s="1"/>
  <c r="E1427" i="124"/>
  <c r="F1427" i="124" a="1"/>
  <c r="F1427" i="124" s="1"/>
  <c r="G1427" i="124" a="1"/>
  <c r="G1427" i="124" s="1"/>
  <c r="H1427" i="124" a="1"/>
  <c r="H1427" i="124"/>
  <c r="E1428" i="124"/>
  <c r="F1428" i="124" a="1"/>
  <c r="F1428" i="124"/>
  <c r="G1428" i="124" a="1"/>
  <c r="G1428" i="124" s="1"/>
  <c r="H1428" i="124" a="1"/>
  <c r="H1428" i="124"/>
  <c r="E1429" i="124"/>
  <c r="F1429" i="124" a="1"/>
  <c r="F1429" i="124" s="1"/>
  <c r="G1429" i="124" a="1"/>
  <c r="G1429" i="124" s="1"/>
  <c r="H1429" i="124" a="1"/>
  <c r="H1429" i="124"/>
  <c r="E1430" i="124"/>
  <c r="F1430" i="124" a="1"/>
  <c r="F1430" i="124" s="1"/>
  <c r="G1430" i="124" a="1"/>
  <c r="G1430" i="124"/>
  <c r="H1430" i="124" a="1"/>
  <c r="H1430" i="124"/>
  <c r="E1431" i="124"/>
  <c r="F1431" i="124" a="1"/>
  <c r="F1431" i="124" s="1"/>
  <c r="G1431" i="124" a="1"/>
  <c r="G1431" i="124" s="1"/>
  <c r="H1431" i="124" a="1"/>
  <c r="H1431" i="124" s="1"/>
  <c r="E1432" i="124"/>
  <c r="F1432" i="124" a="1"/>
  <c r="F1432" i="124"/>
  <c r="G1432" i="124" a="1"/>
  <c r="G1432" i="124"/>
  <c r="H1432" i="124" a="1"/>
  <c r="H1432" i="124"/>
  <c r="E1433" i="124"/>
  <c r="F1433" i="124" a="1"/>
  <c r="F1433" i="124" s="1"/>
  <c r="G1433" i="124" a="1"/>
  <c r="G1433" i="124" s="1"/>
  <c r="H1433" i="124" a="1"/>
  <c r="H1433" i="124"/>
  <c r="E1434" i="124"/>
  <c r="F1434" i="124" a="1"/>
  <c r="F1434" i="124"/>
  <c r="G1434" i="124" a="1"/>
  <c r="G1434" i="124"/>
  <c r="H1434" i="124" a="1"/>
  <c r="H1434" i="124"/>
  <c r="E1435" i="124"/>
  <c r="F1435" i="124" a="1"/>
  <c r="F1435" i="124" s="1"/>
  <c r="G1435" i="124" a="1"/>
  <c r="G1435" i="124" s="1"/>
  <c r="H1435" i="124" a="1"/>
  <c r="H1435" i="124" s="1"/>
  <c r="E1436" i="124"/>
  <c r="F1436" i="124" a="1"/>
  <c r="F1436" i="124" s="1"/>
  <c r="G1436" i="124" a="1"/>
  <c r="G1436" i="124" s="1"/>
  <c r="H1436" i="124" a="1"/>
  <c r="H1436" i="124"/>
  <c r="E1437" i="124"/>
  <c r="F1437" i="124" a="1"/>
  <c r="F1437" i="124" s="1"/>
  <c r="G1437" i="124" a="1"/>
  <c r="G1437" i="124" s="1"/>
  <c r="H1437" i="124" a="1"/>
  <c r="H1437" i="124" s="1"/>
  <c r="E1438" i="124"/>
  <c r="F1438" i="124" a="1"/>
  <c r="F1438" i="124" s="1"/>
  <c r="G1438" i="124" a="1"/>
  <c r="G1438" i="124"/>
  <c r="H1438" i="124" a="1"/>
  <c r="H1438" i="124" s="1"/>
  <c r="E1439" i="124"/>
  <c r="F1439" i="124" a="1"/>
  <c r="F1439" i="124" s="1"/>
  <c r="G1439" i="124" a="1"/>
  <c r="G1439" i="124" s="1"/>
  <c r="H1439" i="124" a="1"/>
  <c r="H1439" i="124"/>
  <c r="E1440" i="124"/>
  <c r="F1440" i="124" a="1"/>
  <c r="F1440" i="124"/>
  <c r="G1440" i="124" a="1"/>
  <c r="G1440" i="124" s="1"/>
  <c r="H1440" i="124" a="1"/>
  <c r="H1440" i="124"/>
  <c r="E1441" i="124"/>
  <c r="F1441" i="124" a="1"/>
  <c r="F1441" i="124" s="1"/>
  <c r="G1441" i="124" a="1"/>
  <c r="G1441" i="124" s="1"/>
  <c r="H1441" i="124" a="1"/>
  <c r="H1441" i="124" s="1"/>
  <c r="E1442" i="124"/>
  <c r="F1442" i="124" a="1"/>
  <c r="F1442" i="124" s="1"/>
  <c r="G1442" i="124" a="1"/>
  <c r="G1442" i="124"/>
  <c r="H1442" i="124" a="1"/>
  <c r="H1442" i="124"/>
  <c r="E1443" i="124"/>
  <c r="F1443" i="124" a="1"/>
  <c r="F1443" i="124" s="1"/>
  <c r="G1443" i="124" a="1"/>
  <c r="G1443" i="124" s="1"/>
  <c r="H1443" i="124" a="1"/>
  <c r="H1443" i="124" s="1"/>
  <c r="E1444" i="124"/>
  <c r="F1444" i="124" a="1"/>
  <c r="F1444" i="124"/>
  <c r="G1444" i="124" a="1"/>
  <c r="G1444" i="124"/>
  <c r="H1444" i="124" a="1"/>
  <c r="H1444" i="124"/>
  <c r="E1445" i="124"/>
  <c r="F1445" i="124" a="1"/>
  <c r="F1445" i="124" s="1"/>
  <c r="G1445" i="124" a="1"/>
  <c r="G1445" i="124" s="1"/>
  <c r="H1445" i="124" a="1"/>
  <c r="H1445" i="124"/>
  <c r="E1446" i="124"/>
  <c r="F1446" i="124" a="1"/>
  <c r="F1446" i="124"/>
  <c r="G1446" i="124" a="1"/>
  <c r="G1446" i="124"/>
  <c r="H1446" i="124" a="1"/>
  <c r="H1446" i="124"/>
  <c r="E1447" i="124"/>
  <c r="F1447" i="124" a="1"/>
  <c r="F1447" i="124" s="1"/>
  <c r="G1447" i="124" a="1"/>
  <c r="G1447" i="124" s="1"/>
  <c r="H1447" i="124" a="1"/>
  <c r="H1447" i="124" s="1"/>
  <c r="E1448" i="124"/>
  <c r="F1448" i="124" a="1"/>
  <c r="F1448" i="124" s="1"/>
  <c r="G1448" i="124" a="1"/>
  <c r="G1448" i="124" s="1"/>
  <c r="H1448" i="124" a="1"/>
  <c r="H1448" i="124"/>
  <c r="E1449" i="124"/>
  <c r="F1449" i="124" a="1"/>
  <c r="F1449" i="124" s="1"/>
  <c r="G1449" i="124" a="1"/>
  <c r="G1449" i="124" s="1"/>
  <c r="H1449" i="124" a="1"/>
  <c r="H1449" i="124" s="1"/>
  <c r="E1450" i="124"/>
  <c r="F1450" i="124" a="1"/>
  <c r="F1450" i="124" s="1"/>
  <c r="G1450" i="124" a="1"/>
  <c r="G1450" i="124"/>
  <c r="H1450" i="124" a="1"/>
  <c r="H1450" i="124" s="1"/>
  <c r="E1451" i="124"/>
  <c r="F1451" i="124" a="1"/>
  <c r="F1451" i="124" s="1"/>
  <c r="G1451" i="124" a="1"/>
  <c r="G1451" i="124" s="1"/>
  <c r="H1451" i="124" a="1"/>
  <c r="H1451" i="124"/>
  <c r="E1452" i="124"/>
  <c r="F1452" i="124" a="1"/>
  <c r="F1452" i="124"/>
  <c r="G1452" i="124" a="1"/>
  <c r="G1452" i="124" s="1"/>
  <c r="H1452" i="124" a="1"/>
  <c r="H1452" i="124"/>
  <c r="E1453" i="124"/>
  <c r="F1453" i="124" a="1"/>
  <c r="F1453" i="124" s="1"/>
  <c r="G1453" i="124" a="1"/>
  <c r="G1453" i="124"/>
  <c r="H1453" i="124" a="1"/>
  <c r="H1453" i="124" s="1"/>
  <c r="E1454" i="124"/>
  <c r="F1454" i="124" a="1"/>
  <c r="F1454" i="124" s="1"/>
  <c r="G1454" i="124" a="1"/>
  <c r="G1454" i="124"/>
  <c r="H1454" i="124" a="1"/>
  <c r="H1454" i="124"/>
  <c r="E1455" i="124"/>
  <c r="F1455" i="124" a="1"/>
  <c r="F1455" i="124" s="1"/>
  <c r="G1455" i="124" a="1"/>
  <c r="G1455" i="124" s="1"/>
  <c r="H1455" i="124" a="1"/>
  <c r="H1455" i="124" s="1"/>
  <c r="E1456" i="124"/>
  <c r="F1456" i="124" a="1"/>
  <c r="F1456" i="124"/>
  <c r="G1456" i="124" a="1"/>
  <c r="G1456" i="124"/>
  <c r="H1456" i="124" a="1"/>
  <c r="H1456" i="124"/>
  <c r="E1457" i="124"/>
  <c r="F1457" i="124" a="1"/>
  <c r="F1457" i="124" s="1"/>
  <c r="G1457" i="124" a="1"/>
  <c r="G1457" i="124" s="1"/>
  <c r="H1457" i="124" a="1"/>
  <c r="H1457" i="124"/>
  <c r="E1458" i="124"/>
  <c r="F1458" i="124" a="1"/>
  <c r="F1458" i="124"/>
  <c r="G1458" i="124" a="1"/>
  <c r="G1458" i="124"/>
  <c r="H1458" i="124" a="1"/>
  <c r="H1458" i="124"/>
  <c r="E1459" i="124"/>
  <c r="F1459" i="124" a="1"/>
  <c r="F1459" i="124" s="1"/>
  <c r="G1459" i="124" a="1"/>
  <c r="G1459" i="124"/>
  <c r="H1459" i="124" a="1"/>
  <c r="H1459" i="124" s="1"/>
  <c r="E1460" i="124"/>
  <c r="F1460" i="124" a="1"/>
  <c r="F1460" i="124" s="1"/>
  <c r="G1460" i="124" a="1"/>
  <c r="G1460" i="124" s="1"/>
  <c r="H1460" i="124" a="1"/>
  <c r="H1460" i="124"/>
  <c r="E1461" i="124"/>
  <c r="F1461" i="124" a="1"/>
  <c r="F1461" i="124" s="1"/>
  <c r="G1461" i="124" a="1"/>
  <c r="G1461" i="124" s="1"/>
  <c r="H1461" i="124" a="1"/>
  <c r="H1461" i="124" s="1"/>
  <c r="E1462" i="124"/>
  <c r="F1462" i="124" a="1"/>
  <c r="F1462" i="124" s="1"/>
  <c r="G1462" i="124" a="1"/>
  <c r="G1462" i="124"/>
  <c r="H1462" i="124" a="1"/>
  <c r="H1462" i="124" s="1"/>
  <c r="E1463" i="124"/>
  <c r="F1463" i="124" a="1"/>
  <c r="F1463" i="124" s="1"/>
  <c r="G1463" i="124" a="1"/>
  <c r="G1463" i="124" s="1"/>
  <c r="H1463" i="124" a="1"/>
  <c r="H1463" i="124"/>
  <c r="E1464" i="124"/>
  <c r="F1464" i="124" a="1"/>
  <c r="F1464" i="124"/>
  <c r="G1464" i="124" a="1"/>
  <c r="G1464" i="124" s="1"/>
  <c r="H1464" i="124" a="1"/>
  <c r="H1464" i="124"/>
  <c r="E1465" i="124"/>
  <c r="F1465" i="124" a="1"/>
  <c r="F1465" i="124" s="1"/>
  <c r="G1465" i="124" a="1"/>
  <c r="G1465" i="124" s="1"/>
  <c r="H1465" i="124" a="1"/>
  <c r="H1465" i="124" s="1"/>
  <c r="E1466" i="124"/>
  <c r="F1466" i="124" a="1"/>
  <c r="F1466" i="124" s="1"/>
  <c r="G1466" i="124" a="1"/>
  <c r="G1466" i="124"/>
  <c r="H1466" i="124" a="1"/>
  <c r="H1466" i="124"/>
  <c r="E1467" i="124"/>
  <c r="F1467" i="124" a="1"/>
  <c r="F1467" i="124" s="1"/>
  <c r="G1467" i="124" a="1"/>
  <c r="G1467" i="124" s="1"/>
  <c r="H1467" i="124" a="1"/>
  <c r="H1467" i="124" s="1"/>
  <c r="E1468" i="124"/>
  <c r="F1468" i="124" a="1"/>
  <c r="F1468" i="124" s="1"/>
  <c r="G1468" i="124" a="1"/>
  <c r="G1468" i="124"/>
  <c r="H1468" i="124" a="1"/>
  <c r="H1468" i="124"/>
  <c r="E1469" i="124"/>
  <c r="F1469" i="124" a="1"/>
  <c r="F1469" i="124" s="1"/>
  <c r="G1469" i="124" a="1"/>
  <c r="G1469" i="124" s="1"/>
  <c r="H1469" i="124" a="1"/>
  <c r="H1469" i="124"/>
  <c r="E1470" i="124"/>
  <c r="F1470" i="124" a="1"/>
  <c r="F1470" i="124"/>
  <c r="G1470" i="124" a="1"/>
  <c r="G1470" i="124"/>
  <c r="H1470" i="124" a="1"/>
  <c r="H1470" i="124"/>
  <c r="E1471" i="124"/>
  <c r="F1471" i="124" a="1"/>
  <c r="F1471" i="124" s="1"/>
  <c r="G1471" i="124" a="1"/>
  <c r="G1471" i="124"/>
  <c r="H1471" i="124" a="1"/>
  <c r="H1471" i="124" s="1"/>
  <c r="E1472" i="124"/>
  <c r="F1472" i="124" a="1"/>
  <c r="F1472" i="124" s="1"/>
  <c r="G1472" i="124" a="1"/>
  <c r="G1472" i="124" s="1"/>
  <c r="H1472" i="124" a="1"/>
  <c r="H1472" i="124"/>
  <c r="E1473" i="124"/>
  <c r="F1473" i="124" a="1"/>
  <c r="F1473" i="124" s="1"/>
  <c r="G1473" i="124" a="1"/>
  <c r="G1473" i="124" s="1"/>
  <c r="H1473" i="124" a="1"/>
  <c r="H1473" i="124" s="1"/>
  <c r="E1474" i="124"/>
  <c r="F1474" i="124" a="1"/>
  <c r="F1474" i="124" s="1"/>
  <c r="G1474" i="124" a="1"/>
  <c r="G1474" i="124"/>
  <c r="H1474" i="124" a="1"/>
  <c r="H1474" i="124" s="1"/>
  <c r="E1475" i="124"/>
  <c r="F1475" i="124" a="1"/>
  <c r="F1475" i="124" s="1"/>
  <c r="G1475" i="124" a="1"/>
  <c r="G1475" i="124" s="1"/>
  <c r="H1475" i="124" a="1"/>
  <c r="H1475" i="124"/>
  <c r="E1476" i="124"/>
  <c r="F1476" i="124" a="1"/>
  <c r="F1476" i="124"/>
  <c r="G1476" i="124" a="1"/>
  <c r="G1476" i="124" s="1"/>
  <c r="H1476" i="124" a="1"/>
  <c r="H1476" i="124"/>
  <c r="E1477" i="124"/>
  <c r="F1477" i="124" a="1"/>
  <c r="F1477" i="124" s="1"/>
  <c r="G1477" i="124" a="1"/>
  <c r="G1477" i="124"/>
  <c r="H1477" i="124" a="1"/>
  <c r="H1477" i="124" s="1"/>
  <c r="E1478" i="124"/>
  <c r="F1478" i="124" a="1"/>
  <c r="F1478" i="124" s="1"/>
  <c r="G1478" i="124" a="1"/>
  <c r="G1478" i="124"/>
  <c r="H1478" i="124" a="1"/>
  <c r="H1478" i="124"/>
  <c r="E1479" i="124"/>
  <c r="F1479" i="124" a="1"/>
  <c r="F1479" i="124" s="1"/>
  <c r="G1479" i="124" a="1"/>
  <c r="G1479" i="124" s="1"/>
  <c r="H1479" i="124" a="1"/>
  <c r="H1479" i="124" s="1"/>
  <c r="E1480" i="124"/>
  <c r="F1480" i="124" a="1"/>
  <c r="F1480" i="124" s="1"/>
  <c r="G1480" i="124" a="1"/>
  <c r="G1480" i="124"/>
  <c r="H1480" i="124" a="1"/>
  <c r="H1480" i="124"/>
  <c r="E1481" i="124"/>
  <c r="F1481" i="124" a="1"/>
  <c r="F1481" i="124" s="1"/>
  <c r="G1481" i="124" a="1"/>
  <c r="G1481" i="124" s="1"/>
  <c r="H1481" i="124" a="1"/>
  <c r="H1481" i="124"/>
  <c r="E1482" i="124"/>
  <c r="F1482" i="124" a="1"/>
  <c r="F1482" i="124"/>
  <c r="G1482" i="124" a="1"/>
  <c r="G1482" i="124"/>
  <c r="H1482" i="124" a="1"/>
  <c r="H1482" i="124"/>
  <c r="E1483" i="124"/>
  <c r="F1483" i="124" a="1"/>
  <c r="F1483" i="124" s="1"/>
  <c r="G1483" i="124" a="1"/>
  <c r="G1483" i="124"/>
  <c r="H1483" i="124" a="1"/>
  <c r="H1483" i="124" s="1"/>
  <c r="E1484" i="124"/>
  <c r="F1484" i="124" a="1"/>
  <c r="F1484" i="124" s="1"/>
  <c r="G1484" i="124" a="1"/>
  <c r="G1484" i="124" s="1"/>
  <c r="H1484" i="124" a="1"/>
  <c r="H1484" i="124"/>
  <c r="E1485" i="124"/>
  <c r="F1485" i="124" a="1"/>
  <c r="F1485" i="124" s="1"/>
  <c r="G1485" i="124" a="1"/>
  <c r="G1485" i="124" s="1"/>
  <c r="H1485" i="124" a="1"/>
  <c r="H1485" i="124" s="1"/>
  <c r="E1486" i="124"/>
  <c r="F1486" i="124" a="1"/>
  <c r="F1486" i="124" s="1"/>
  <c r="G1486" i="124" a="1"/>
  <c r="G1486" i="124"/>
  <c r="H1486" i="124" a="1"/>
  <c r="H1486" i="124" s="1"/>
  <c r="E1487" i="124"/>
  <c r="F1487" i="124" a="1"/>
  <c r="F1487" i="124" s="1"/>
  <c r="G1487" i="124" a="1"/>
  <c r="G1487" i="124" s="1"/>
  <c r="H1487" i="124" a="1"/>
  <c r="H1487" i="124"/>
  <c r="E1488" i="124"/>
  <c r="F1488" i="124" a="1"/>
  <c r="F1488" i="124"/>
  <c r="G1488" i="124" a="1"/>
  <c r="G1488" i="124" s="1"/>
  <c r="H1488" i="124" a="1"/>
  <c r="H1488" i="124"/>
  <c r="E1489" i="124"/>
  <c r="F1489" i="124" a="1"/>
  <c r="F1489" i="124" s="1"/>
  <c r="G1489" i="124" a="1"/>
  <c r="G1489" i="124"/>
  <c r="H1489" i="124" a="1"/>
  <c r="H1489" i="124" s="1"/>
  <c r="E1490" i="124"/>
  <c r="F1490" i="124" a="1"/>
  <c r="F1490" i="124" s="1"/>
  <c r="G1490" i="124" a="1"/>
  <c r="G1490" i="124"/>
  <c r="H1490" i="124" a="1"/>
  <c r="H1490" i="124"/>
  <c r="E1491" i="124"/>
  <c r="F1491" i="124" a="1"/>
  <c r="F1491" i="124" s="1"/>
  <c r="G1491" i="124" a="1"/>
  <c r="G1491" i="124" s="1"/>
  <c r="H1491" i="124" a="1"/>
  <c r="H1491" i="124" s="1"/>
  <c r="E1492" i="124"/>
  <c r="F1492" i="124" a="1"/>
  <c r="F1492" i="124" s="1"/>
  <c r="G1492" i="124" a="1"/>
  <c r="G1492" i="124"/>
  <c r="H1492" i="124" a="1"/>
  <c r="H1492" i="124"/>
  <c r="E1493" i="124"/>
  <c r="F1493" i="124" a="1"/>
  <c r="F1493" i="124" s="1"/>
  <c r="G1493" i="124" a="1"/>
  <c r="G1493" i="124" s="1"/>
  <c r="H1493" i="124" a="1"/>
  <c r="H1493" i="124"/>
  <c r="E1494" i="124"/>
  <c r="F1494" i="124" a="1"/>
  <c r="F1494" i="124"/>
  <c r="G1494" i="124" a="1"/>
  <c r="G1494" i="124"/>
  <c r="H1494" i="124" a="1"/>
  <c r="H1494" i="124"/>
  <c r="E1495" i="124"/>
  <c r="F1495" i="124" a="1"/>
  <c r="F1495" i="124" s="1"/>
  <c r="G1495" i="124" a="1"/>
  <c r="G1495" i="124"/>
  <c r="H1495" i="124" a="1"/>
  <c r="H1495" i="124" s="1"/>
  <c r="E1496" i="124"/>
  <c r="F1496" i="124" a="1"/>
  <c r="F1496" i="124" s="1"/>
  <c r="G1496" i="124" a="1"/>
  <c r="G1496" i="124" s="1"/>
  <c r="H1496" i="124" a="1"/>
  <c r="H1496" i="124"/>
  <c r="E1497" i="124"/>
  <c r="F1497" i="124" a="1"/>
  <c r="F1497" i="124" s="1"/>
  <c r="G1497" i="124" a="1"/>
  <c r="G1497" i="124" s="1"/>
  <c r="H1497" i="124" a="1"/>
  <c r="H1497" i="124" s="1"/>
  <c r="E1498" i="124"/>
  <c r="F1498" i="124" a="1"/>
  <c r="F1498" i="124" s="1"/>
  <c r="G1498" i="124" a="1"/>
  <c r="G1498" i="124"/>
  <c r="H1498" i="124" a="1"/>
  <c r="H1498" i="124" s="1"/>
  <c r="E1499" i="124"/>
  <c r="F1499" i="124" a="1"/>
  <c r="F1499" i="124" s="1"/>
  <c r="G1499" i="124" a="1"/>
  <c r="G1499" i="124" s="1"/>
  <c r="H1499" i="124" a="1"/>
  <c r="H1499" i="124"/>
  <c r="E1500" i="124"/>
  <c r="F1500" i="124" a="1"/>
  <c r="F1500" i="124"/>
  <c r="G1500" i="124" a="1"/>
  <c r="G1500" i="124" s="1"/>
  <c r="H1500" i="124" a="1"/>
  <c r="H1500" i="124"/>
  <c r="E1501" i="124"/>
  <c r="F1501" i="124" a="1"/>
  <c r="F1501" i="124" s="1"/>
  <c r="G1501" i="124" a="1"/>
  <c r="G1501" i="124"/>
  <c r="H1501" i="124" a="1"/>
  <c r="H1501" i="124" s="1"/>
  <c r="E1502" i="124"/>
  <c r="F1502" i="124" a="1"/>
  <c r="F1502" i="124" s="1"/>
  <c r="G1502" i="124" a="1"/>
  <c r="G1502" i="124"/>
  <c r="H1502" i="124" a="1"/>
  <c r="H1502" i="124"/>
  <c r="E1503" i="124"/>
  <c r="F1503" i="124" a="1"/>
  <c r="F1503" i="124" s="1"/>
  <c r="G1503" i="124" a="1"/>
  <c r="G1503" i="124" s="1"/>
  <c r="H1503" i="124" a="1"/>
  <c r="H1503" i="124" s="1"/>
  <c r="E1504" i="124"/>
  <c r="F1504" i="124" a="1"/>
  <c r="F1504" i="124" s="1"/>
  <c r="G1504" i="124" a="1"/>
  <c r="G1504" i="124"/>
  <c r="H1504" i="124" a="1"/>
  <c r="H1504" i="124"/>
  <c r="E1505" i="124"/>
  <c r="F1505" i="124" a="1"/>
  <c r="F1505" i="124" s="1"/>
  <c r="G1505" i="124" a="1"/>
  <c r="G1505" i="124" s="1"/>
  <c r="H1505" i="124" a="1"/>
  <c r="H1505" i="124"/>
  <c r="E1506" i="124"/>
  <c r="F1506" i="124" a="1"/>
  <c r="F1506" i="124"/>
  <c r="G1506" i="124" a="1"/>
  <c r="G1506" i="124" s="1"/>
  <c r="H1506" i="124" a="1"/>
  <c r="H1506" i="124"/>
  <c r="E1507" i="124"/>
  <c r="F1507" i="124" a="1"/>
  <c r="F1507" i="124" s="1"/>
  <c r="G1507" i="124" a="1"/>
  <c r="G1507" i="124"/>
  <c r="H1507" i="124" a="1"/>
  <c r="H1507" i="124" s="1"/>
  <c r="E1508" i="124"/>
  <c r="F1508" i="124" a="1"/>
  <c r="F1508" i="124" s="1"/>
  <c r="G1508" i="124" a="1"/>
  <c r="G1508" i="124" s="1"/>
  <c r="H1508" i="124" a="1"/>
  <c r="H1508" i="124"/>
  <c r="E1509" i="124"/>
  <c r="F1509" i="124" a="1"/>
  <c r="F1509" i="124" s="1"/>
  <c r="G1509" i="124" a="1"/>
  <c r="G1509" i="124" s="1"/>
  <c r="H1509" i="124" a="1"/>
  <c r="H1509" i="124" s="1"/>
  <c r="E1510" i="124"/>
  <c r="F1510" i="124" a="1"/>
  <c r="F1510" i="124" s="1"/>
  <c r="G1510" i="124" a="1"/>
  <c r="G1510" i="124"/>
  <c r="H1510" i="124" a="1"/>
  <c r="H1510" i="124" s="1"/>
  <c r="E1511" i="124"/>
  <c r="F1511" i="124" a="1"/>
  <c r="F1511" i="124" s="1"/>
  <c r="G1511" i="124" a="1"/>
  <c r="G1511" i="124" s="1"/>
  <c r="H1511" i="124" a="1"/>
  <c r="H1511" i="124"/>
  <c r="E1512" i="124"/>
  <c r="F1512" i="124" a="1"/>
  <c r="F1512" i="124" s="1"/>
  <c r="G1512" i="124" a="1"/>
  <c r="G1512" i="124" s="1"/>
  <c r="H1512" i="124" a="1"/>
  <c r="H1512" i="124"/>
  <c r="E1513" i="124"/>
  <c r="F1513" i="124" a="1"/>
  <c r="F1513" i="124" s="1"/>
  <c r="G1513" i="124" a="1"/>
  <c r="G1513" i="124"/>
  <c r="H1513" i="124" a="1"/>
  <c r="H1513" i="124" s="1"/>
  <c r="E1514" i="124"/>
  <c r="F1514" i="124" a="1"/>
  <c r="F1514" i="124" s="1"/>
  <c r="G1514" i="124" a="1"/>
  <c r="G1514" i="124"/>
  <c r="H1514" i="124" a="1"/>
  <c r="H1514" i="124"/>
  <c r="E1515" i="124"/>
  <c r="F1515" i="124" a="1"/>
  <c r="F1515" i="124" s="1"/>
  <c r="G1515" i="124" a="1"/>
  <c r="G1515" i="124" s="1"/>
  <c r="H1515" i="124" a="1"/>
  <c r="H1515" i="124" s="1"/>
  <c r="E1516" i="124"/>
  <c r="F1516" i="124" a="1"/>
  <c r="F1516" i="124" s="1"/>
  <c r="G1516" i="124" a="1"/>
  <c r="G1516" i="124"/>
  <c r="H1516" i="124" a="1"/>
  <c r="H1516" i="124"/>
  <c r="E1517" i="124"/>
  <c r="F1517" i="124" a="1"/>
  <c r="F1517" i="124" s="1"/>
  <c r="G1517" i="124" a="1"/>
  <c r="G1517" i="124" s="1"/>
  <c r="H1517" i="124" a="1"/>
  <c r="H1517" i="124"/>
  <c r="E1518" i="124"/>
  <c r="F1518" i="124" a="1"/>
  <c r="F1518" i="124"/>
  <c r="G1518" i="124" a="1"/>
  <c r="G1518" i="124" s="1"/>
  <c r="H1518" i="124" a="1"/>
  <c r="H1518" i="124"/>
  <c r="E1519" i="124"/>
  <c r="F1519" i="124" a="1"/>
  <c r="F1519" i="124" s="1"/>
  <c r="G1519" i="124" a="1"/>
  <c r="G1519" i="124" s="1"/>
  <c r="H1519" i="124" a="1"/>
  <c r="H1519" i="124" s="1"/>
  <c r="E1520" i="124"/>
  <c r="F1520" i="124" a="1"/>
  <c r="F1520" i="124" s="1"/>
  <c r="G1520" i="124" a="1"/>
  <c r="G1520" i="124" s="1"/>
  <c r="H1520" i="124" a="1"/>
  <c r="H1520" i="124"/>
  <c r="E1521" i="124"/>
  <c r="F1521" i="124" a="1"/>
  <c r="F1521" i="124" s="1"/>
  <c r="G1521" i="124" a="1"/>
  <c r="G1521" i="124" s="1"/>
  <c r="H1521" i="124" a="1"/>
  <c r="H1521" i="124" s="1"/>
  <c r="E1522" i="124"/>
  <c r="F1522" i="124" a="1"/>
  <c r="F1522" i="124" s="1"/>
  <c r="G1522" i="124" a="1"/>
  <c r="G1522" i="124"/>
  <c r="H1522" i="124" a="1"/>
  <c r="H1522" i="124" s="1"/>
  <c r="E1523" i="124"/>
  <c r="F1523" i="124" a="1"/>
  <c r="F1523" i="124" s="1"/>
  <c r="G1523" i="124" a="1"/>
  <c r="G1523" i="124" s="1"/>
  <c r="H1523" i="124" a="1"/>
  <c r="H1523" i="124"/>
  <c r="E1524" i="124"/>
  <c r="F1524" i="124" a="1"/>
  <c r="F1524" i="124" s="1"/>
  <c r="G1524" i="124" a="1"/>
  <c r="G1524" i="124" s="1"/>
  <c r="H1524" i="124" a="1"/>
  <c r="H1524" i="124"/>
  <c r="E1525" i="124"/>
  <c r="F1525" i="124" a="1"/>
  <c r="F1525" i="124" s="1"/>
  <c r="G1525" i="124" a="1"/>
  <c r="G1525" i="124"/>
  <c r="H1525" i="124" a="1"/>
  <c r="H1525" i="124" s="1"/>
  <c r="E1526" i="124"/>
  <c r="F1526" i="124" a="1"/>
  <c r="F1526" i="124" s="1"/>
  <c r="G1526" i="124" a="1"/>
  <c r="G1526" i="124"/>
  <c r="H1526" i="124" a="1"/>
  <c r="H1526" i="124"/>
  <c r="E1527" i="124"/>
  <c r="F1527" i="124" a="1"/>
  <c r="F1527" i="124" s="1"/>
  <c r="G1527" i="124" a="1"/>
  <c r="G1527" i="124" s="1"/>
  <c r="H1527" i="124" a="1"/>
  <c r="H1527" i="124" s="1"/>
  <c r="E1528" i="124"/>
  <c r="F1528" i="124" a="1"/>
  <c r="F1528" i="124" s="1"/>
  <c r="G1528" i="124" a="1"/>
  <c r="G1528" i="124"/>
  <c r="H1528" i="124" a="1"/>
  <c r="H1528" i="124"/>
  <c r="E1529" i="124"/>
  <c r="F1529" i="124" a="1"/>
  <c r="F1529" i="124" s="1"/>
  <c r="G1529" i="124" a="1"/>
  <c r="G1529" i="124" s="1"/>
  <c r="H1529" i="124" a="1"/>
  <c r="H1529" i="124"/>
  <c r="E1530" i="124"/>
  <c r="F1530" i="124" a="1"/>
  <c r="F1530" i="124"/>
  <c r="G1530" i="124" a="1"/>
  <c r="G1530" i="124" s="1"/>
  <c r="H1530" i="124" a="1"/>
  <c r="H1530" i="124"/>
  <c r="E1531" i="124"/>
  <c r="F1531" i="124" a="1"/>
  <c r="F1531" i="124" s="1"/>
  <c r="G1531" i="124" a="1"/>
  <c r="G1531" i="124" s="1"/>
  <c r="H1531" i="124" a="1"/>
  <c r="H1531" i="124" s="1"/>
  <c r="E1532" i="124"/>
  <c r="F1532" i="124" a="1"/>
  <c r="F1532" i="124" s="1"/>
  <c r="G1532" i="124" a="1"/>
  <c r="G1532" i="124" s="1"/>
  <c r="H1532" i="124" a="1"/>
  <c r="H1532" i="124"/>
  <c r="E1533" i="124"/>
  <c r="F1533" i="124" a="1"/>
  <c r="F1533" i="124" s="1"/>
  <c r="G1533" i="124" a="1"/>
  <c r="G1533" i="124" s="1"/>
  <c r="H1533" i="124" a="1"/>
  <c r="H1533" i="124" s="1"/>
  <c r="E1534" i="124"/>
  <c r="F1534" i="124" a="1"/>
  <c r="F1534" i="124" s="1"/>
  <c r="G1534" i="124" a="1"/>
  <c r="G1534" i="124"/>
  <c r="H1534" i="124" a="1"/>
  <c r="H1534" i="124" s="1"/>
  <c r="E1535" i="124"/>
  <c r="F1535" i="124" a="1"/>
  <c r="F1535" i="124" s="1"/>
  <c r="G1535" i="124" a="1"/>
  <c r="G1535" i="124" s="1"/>
  <c r="H1535" i="124" a="1"/>
  <c r="H1535" i="124"/>
  <c r="E1536" i="124"/>
  <c r="F1536" i="124" a="1"/>
  <c r="F1536" i="124" s="1"/>
  <c r="G1536" i="124" a="1"/>
  <c r="G1536" i="124" s="1"/>
  <c r="H1536" i="124" a="1"/>
  <c r="H1536" i="124"/>
  <c r="E1537" i="124"/>
  <c r="F1537" i="124" a="1"/>
  <c r="F1537" i="124" s="1"/>
  <c r="G1537" i="124" a="1"/>
  <c r="G1537" i="124"/>
  <c r="H1537" i="124" a="1"/>
  <c r="H1537" i="124"/>
  <c r="E1538" i="124"/>
  <c r="F1538" i="124" a="1"/>
  <c r="F1538" i="124" s="1"/>
  <c r="G1538" i="124" a="1"/>
  <c r="G1538" i="124"/>
  <c r="H1538" i="124" a="1"/>
  <c r="H1538" i="124" s="1"/>
  <c r="E1539" i="124"/>
  <c r="F1539" i="124" a="1"/>
  <c r="F1539" i="124" s="1"/>
  <c r="G1539" i="124" a="1"/>
  <c r="G1539" i="124" s="1"/>
  <c r="H1539" i="124" a="1"/>
  <c r="H1539" i="124" s="1"/>
  <c r="E1540" i="124"/>
  <c r="F1540" i="124" a="1"/>
  <c r="F1540" i="124" s="1"/>
  <c r="G1540" i="124" a="1"/>
  <c r="G1540" i="124" s="1"/>
  <c r="H1540" i="124" a="1"/>
  <c r="H1540" i="124"/>
  <c r="E1541" i="124"/>
  <c r="F1541" i="124" a="1"/>
  <c r="F1541" i="124" s="1"/>
  <c r="G1541" i="124" a="1"/>
  <c r="G1541" i="124" s="1"/>
  <c r="H1541" i="124" a="1"/>
  <c r="H1541" i="124"/>
  <c r="E1542" i="124"/>
  <c r="F1542" i="124" a="1"/>
  <c r="F1542" i="124" s="1"/>
  <c r="G1542" i="124" a="1"/>
  <c r="G1542" i="124" s="1"/>
  <c r="H1542" i="124" a="1"/>
  <c r="H1542" i="124"/>
  <c r="E1543" i="124"/>
  <c r="F1543" i="124" a="1"/>
  <c r="F1543" i="124" s="1"/>
  <c r="G1543" i="124" a="1"/>
  <c r="G1543" i="124" s="1"/>
  <c r="H1543" i="124" a="1"/>
  <c r="H1543" i="124"/>
  <c r="E1544" i="124"/>
  <c r="F1544" i="124" a="1"/>
  <c r="F1544" i="124" s="1"/>
  <c r="G1544" i="124" a="1"/>
  <c r="G1544" i="124" s="1"/>
  <c r="H1544" i="124" a="1"/>
  <c r="H1544" i="124"/>
  <c r="E1545" i="124"/>
  <c r="F1545" i="124" a="1"/>
  <c r="F1545" i="124" s="1"/>
  <c r="G1545" i="124" a="1"/>
  <c r="G1545" i="124"/>
  <c r="H1545" i="124" a="1"/>
  <c r="H1545" i="124" s="1"/>
  <c r="E1546" i="124"/>
  <c r="F1546" i="124" a="1"/>
  <c r="F1546" i="124" s="1"/>
  <c r="G1546" i="124" a="1"/>
  <c r="G1546" i="124" s="1"/>
  <c r="H1546" i="124" a="1"/>
  <c r="H1546" i="124"/>
  <c r="E1547" i="124"/>
  <c r="F1547" i="124" a="1"/>
  <c r="F1547" i="124"/>
  <c r="G1547" i="124" a="1"/>
  <c r="G1547" i="124" s="1"/>
  <c r="H1547" i="124" a="1"/>
  <c r="H1547" i="124"/>
  <c r="E1548" i="124"/>
  <c r="F1548" i="124" a="1"/>
  <c r="F1548" i="124" s="1"/>
  <c r="G1548" i="124" a="1"/>
  <c r="G1548" i="124" s="1"/>
  <c r="H1548" i="124" a="1"/>
  <c r="H1548" i="124"/>
  <c r="E1549" i="124"/>
  <c r="F1549" i="124" a="1"/>
  <c r="F1549" i="124" s="1"/>
  <c r="G1549" i="124" a="1"/>
  <c r="G1549" i="124"/>
  <c r="H1549" i="124" a="1"/>
  <c r="H1549" i="124"/>
  <c r="E1550" i="124"/>
  <c r="F1550" i="124" a="1"/>
  <c r="F1550" i="124" s="1"/>
  <c r="G1550" i="124" a="1"/>
  <c r="G1550" i="124"/>
  <c r="H1550" i="124" a="1"/>
  <c r="H1550" i="124" s="1"/>
  <c r="E1551" i="124"/>
  <c r="F1551" i="124" a="1"/>
  <c r="F1551" i="124" s="1"/>
  <c r="G1551" i="124" a="1"/>
  <c r="G1551" i="124" s="1"/>
  <c r="H1551" i="124" a="1"/>
  <c r="H1551" i="124" s="1"/>
  <c r="E1552" i="124"/>
  <c r="F1552" i="124" a="1"/>
  <c r="F1552" i="124" s="1"/>
  <c r="G1552" i="124" a="1"/>
  <c r="G1552" i="124" s="1"/>
  <c r="H1552" i="124" a="1"/>
  <c r="H1552" i="124"/>
  <c r="E1553" i="124"/>
  <c r="F1553" i="124" a="1"/>
  <c r="F1553" i="124" s="1"/>
  <c r="G1553" i="124" a="1"/>
  <c r="G1553" i="124" s="1"/>
  <c r="H1553" i="124" a="1"/>
  <c r="H1553" i="124"/>
  <c r="E1554" i="124"/>
  <c r="F1554" i="124" a="1"/>
  <c r="F1554" i="124" s="1"/>
  <c r="G1554" i="124" a="1"/>
  <c r="G1554" i="124" s="1"/>
  <c r="H1554" i="124" a="1"/>
  <c r="H1554" i="124"/>
  <c r="E1555" i="124"/>
  <c r="F1555" i="124" a="1"/>
  <c r="F1555" i="124" s="1"/>
  <c r="G1555" i="124" a="1"/>
  <c r="G1555" i="124" s="1"/>
  <c r="H1555" i="124" a="1"/>
  <c r="H1555" i="124"/>
  <c r="E1556" i="124"/>
  <c r="F1556" i="124" a="1"/>
  <c r="F1556" i="124" s="1"/>
  <c r="G1556" i="124" a="1"/>
  <c r="G1556" i="124" s="1"/>
  <c r="H1556" i="124" a="1"/>
  <c r="H1556" i="124"/>
  <c r="E1557" i="124"/>
  <c r="F1557" i="124" a="1"/>
  <c r="F1557" i="124" s="1"/>
  <c r="G1557" i="124" a="1"/>
  <c r="G1557" i="124"/>
  <c r="H1557" i="124" a="1"/>
  <c r="H1557" i="124" s="1"/>
  <c r="E1558" i="124"/>
  <c r="F1558" i="124" a="1"/>
  <c r="F1558" i="124" s="1"/>
  <c r="G1558" i="124" a="1"/>
  <c r="G1558" i="124" s="1"/>
  <c r="H1558" i="124" a="1"/>
  <c r="H1558" i="124"/>
  <c r="E1559" i="124"/>
  <c r="F1559" i="124" a="1"/>
  <c r="F1559" i="124"/>
  <c r="G1559" i="124" a="1"/>
  <c r="G1559" i="124" s="1"/>
  <c r="H1559" i="124" a="1"/>
  <c r="H1559" i="124"/>
  <c r="E1560" i="124"/>
  <c r="F1560" i="124" a="1"/>
  <c r="F1560" i="124" s="1"/>
  <c r="G1560" i="124" a="1"/>
  <c r="G1560" i="124" s="1"/>
  <c r="H1560" i="124" a="1"/>
  <c r="H1560" i="124"/>
  <c r="E1561" i="124"/>
  <c r="F1561" i="124" a="1"/>
  <c r="F1561" i="124" s="1"/>
  <c r="G1561" i="124" a="1"/>
  <c r="G1561" i="124"/>
  <c r="H1561" i="124" a="1"/>
  <c r="H1561" i="124"/>
  <c r="E1562" i="124"/>
  <c r="F1562" i="124" a="1"/>
  <c r="F1562" i="124" s="1"/>
  <c r="G1562" i="124" a="1"/>
  <c r="G1562" i="124"/>
  <c r="H1562" i="124" a="1"/>
  <c r="H1562" i="124" s="1"/>
  <c r="E1563" i="124"/>
  <c r="F1563" i="124" a="1"/>
  <c r="F1563" i="124" s="1"/>
  <c r="G1563" i="124" a="1"/>
  <c r="G1563" i="124" s="1"/>
  <c r="H1563" i="124" a="1"/>
  <c r="H1563" i="124" s="1"/>
  <c r="E1564" i="124"/>
  <c r="F1564" i="124" a="1"/>
  <c r="F1564" i="124" s="1"/>
  <c r="G1564" i="124" a="1"/>
  <c r="G1564" i="124" s="1"/>
  <c r="H1564" i="124" a="1"/>
  <c r="H1564" i="124"/>
  <c r="E1565" i="124"/>
  <c r="F1565" i="124" a="1"/>
  <c r="F1565" i="124" s="1"/>
  <c r="G1565" i="124" a="1"/>
  <c r="G1565" i="124" s="1"/>
  <c r="H1565" i="124" a="1"/>
  <c r="H1565" i="124"/>
  <c r="E1566" i="124"/>
  <c r="F1566" i="124" a="1"/>
  <c r="F1566" i="124" s="1"/>
  <c r="G1566" i="124" a="1"/>
  <c r="G1566" i="124" s="1"/>
  <c r="H1566" i="124" a="1"/>
  <c r="H1566" i="124"/>
  <c r="E1567" i="124"/>
  <c r="F1567" i="124" a="1"/>
  <c r="F1567" i="124" s="1"/>
  <c r="G1567" i="124" a="1"/>
  <c r="G1567" i="124" s="1"/>
  <c r="H1567" i="124" a="1"/>
  <c r="H1567" i="124"/>
  <c r="E1568" i="124"/>
  <c r="F1568" i="124" a="1"/>
  <c r="F1568" i="124" s="1"/>
  <c r="G1568" i="124" a="1"/>
  <c r="G1568" i="124" s="1"/>
  <c r="H1568" i="124" a="1"/>
  <c r="H1568" i="124"/>
  <c r="E1569" i="124"/>
  <c r="F1569" i="124" a="1"/>
  <c r="F1569" i="124" s="1"/>
  <c r="G1569" i="124" a="1"/>
  <c r="G1569" i="124"/>
  <c r="H1569" i="124" a="1"/>
  <c r="H1569" i="124" s="1"/>
  <c r="E1570" i="124"/>
  <c r="F1570" i="124" a="1"/>
  <c r="F1570" i="124" s="1"/>
  <c r="G1570" i="124" a="1"/>
  <c r="G1570" i="124" s="1"/>
  <c r="H1570" i="124" a="1"/>
  <c r="H1570" i="124" s="1"/>
  <c r="E1571" i="124"/>
  <c r="F1571" i="124" a="1"/>
  <c r="F1571" i="124"/>
  <c r="G1571" i="124" a="1"/>
  <c r="G1571" i="124" s="1"/>
  <c r="H1571" i="124" a="1"/>
  <c r="H1571" i="124"/>
  <c r="E1572" i="124"/>
  <c r="F1572" i="124" a="1"/>
  <c r="F1572" i="124" s="1"/>
  <c r="G1572" i="124" a="1"/>
  <c r="G1572" i="124" s="1"/>
  <c r="H1572" i="124" a="1"/>
  <c r="H1572" i="124"/>
  <c r="E1573" i="124"/>
  <c r="F1573" i="124" a="1"/>
  <c r="F1573" i="124" s="1"/>
  <c r="G1573" i="124" a="1"/>
  <c r="G1573" i="124"/>
  <c r="H1573" i="124" a="1"/>
  <c r="H1573" i="124"/>
  <c r="E1574" i="124"/>
  <c r="F1574" i="124" a="1"/>
  <c r="F1574" i="124" s="1"/>
  <c r="G1574" i="124" a="1"/>
  <c r="G1574" i="124"/>
  <c r="H1574" i="124" a="1"/>
  <c r="H1574" i="124" s="1"/>
  <c r="E1575" i="124"/>
  <c r="F1575" i="124" a="1"/>
  <c r="F1575" i="124" s="1"/>
  <c r="G1575" i="124" a="1"/>
  <c r="G1575" i="124" s="1"/>
  <c r="H1575" i="124" a="1"/>
  <c r="H1575" i="124"/>
  <c r="E1576" i="124"/>
  <c r="F1576" i="124" a="1"/>
  <c r="F1576" i="124" s="1"/>
  <c r="G1576" i="124" a="1"/>
  <c r="G1576" i="124" s="1"/>
  <c r="H1576" i="124" a="1"/>
  <c r="H1576" i="124"/>
  <c r="E1577" i="124"/>
  <c r="F1577" i="124" a="1"/>
  <c r="F1577" i="124" s="1"/>
  <c r="G1577" i="124" a="1"/>
  <c r="G1577" i="124" s="1"/>
  <c r="H1577" i="124" a="1"/>
  <c r="H1577" i="124"/>
  <c r="E1578" i="124"/>
  <c r="F1578" i="124" a="1"/>
  <c r="F1578" i="124" s="1"/>
  <c r="G1578" i="124" a="1"/>
  <c r="G1578" i="124" s="1"/>
  <c r="H1578" i="124" a="1"/>
  <c r="H1578" i="124"/>
  <c r="E1579" i="124"/>
  <c r="F1579" i="124" a="1"/>
  <c r="F1579" i="124" s="1"/>
  <c r="G1579" i="124" a="1"/>
  <c r="G1579" i="124" s="1"/>
  <c r="H1579" i="124" a="1"/>
  <c r="H1579" i="124"/>
  <c r="E1580" i="124"/>
  <c r="F1580" i="124" a="1"/>
  <c r="F1580" i="124" s="1"/>
  <c r="G1580" i="124" a="1"/>
  <c r="G1580" i="124" s="1"/>
  <c r="H1580" i="124" a="1"/>
  <c r="H1580" i="124"/>
  <c r="E1581" i="124"/>
  <c r="F1581" i="124" a="1"/>
  <c r="F1581" i="124" s="1"/>
  <c r="G1581" i="124" a="1"/>
  <c r="G1581" i="124"/>
  <c r="H1581" i="124" a="1"/>
  <c r="H1581" i="124" s="1"/>
  <c r="E1582" i="124"/>
  <c r="F1582" i="124" a="1"/>
  <c r="F1582" i="124" s="1"/>
  <c r="G1582" i="124" a="1"/>
  <c r="G1582" i="124" s="1"/>
  <c r="H1582" i="124" a="1"/>
  <c r="H1582" i="124" s="1"/>
  <c r="E1583" i="124"/>
  <c r="F1583" i="124" a="1"/>
  <c r="F1583" i="124"/>
  <c r="G1583" i="124" a="1"/>
  <c r="G1583" i="124" s="1"/>
  <c r="H1583" i="124" a="1"/>
  <c r="H1583" i="124"/>
  <c r="E1584" i="124"/>
  <c r="F1584" i="124" a="1"/>
  <c r="F1584" i="124" s="1"/>
  <c r="G1584" i="124" a="1"/>
  <c r="G1584" i="124" s="1"/>
  <c r="H1584" i="124" a="1"/>
  <c r="H1584" i="124"/>
  <c r="E1585" i="124"/>
  <c r="F1585" i="124" a="1"/>
  <c r="F1585" i="124" s="1"/>
  <c r="G1585" i="124" a="1"/>
  <c r="G1585" i="124"/>
  <c r="H1585" i="124" a="1"/>
  <c r="H1585" i="124"/>
  <c r="E1586" i="124"/>
  <c r="F1586" i="124" a="1"/>
  <c r="F1586" i="124" s="1"/>
  <c r="G1586" i="124" a="1"/>
  <c r="G1586" i="124"/>
  <c r="H1586" i="124" a="1"/>
  <c r="H1586" i="124" s="1"/>
  <c r="E1587" i="124"/>
  <c r="F1587" i="124" a="1"/>
  <c r="F1587" i="124" s="1"/>
  <c r="G1587" i="124" a="1"/>
  <c r="G1587" i="124" s="1"/>
  <c r="H1587" i="124" a="1"/>
  <c r="H1587" i="124"/>
  <c r="E1588" i="124"/>
  <c r="F1588" i="124" a="1"/>
  <c r="F1588" i="124" s="1"/>
  <c r="G1588" i="124" a="1"/>
  <c r="G1588" i="124" s="1"/>
  <c r="H1588" i="124" a="1"/>
  <c r="H1588" i="124"/>
  <c r="E1589" i="124"/>
  <c r="F1589" i="124" a="1"/>
  <c r="F1589" i="124" s="1"/>
  <c r="G1589" i="124" a="1"/>
  <c r="G1589" i="124" s="1"/>
  <c r="H1589" i="124" a="1"/>
  <c r="H1589" i="124"/>
  <c r="E1590" i="124"/>
  <c r="F1590" i="124" a="1"/>
  <c r="F1590" i="124" s="1"/>
  <c r="G1590" i="124" a="1"/>
  <c r="G1590" i="124" s="1"/>
  <c r="H1590" i="124" a="1"/>
  <c r="H1590" i="124"/>
  <c r="E1591" i="124"/>
  <c r="F1591" i="124" a="1"/>
  <c r="F1591" i="124" s="1"/>
  <c r="G1591" i="124" a="1"/>
  <c r="G1591" i="124" s="1"/>
  <c r="H1591" i="124" a="1"/>
  <c r="H1591" i="124"/>
  <c r="E1592" i="124"/>
  <c r="F1592" i="124" a="1"/>
  <c r="F1592" i="124" s="1"/>
  <c r="G1592" i="124" a="1"/>
  <c r="G1592" i="124" s="1"/>
  <c r="H1592" i="124" a="1"/>
  <c r="H1592" i="124"/>
  <c r="E1593" i="124"/>
  <c r="F1593" i="124" a="1"/>
  <c r="F1593" i="124" s="1"/>
  <c r="G1593" i="124" a="1"/>
  <c r="G1593" i="124"/>
  <c r="H1593" i="124" a="1"/>
  <c r="H1593" i="124" s="1"/>
  <c r="E1594" i="124"/>
  <c r="F1594" i="124" a="1"/>
  <c r="F1594" i="124" s="1"/>
  <c r="G1594" i="124" a="1"/>
  <c r="G1594" i="124" s="1"/>
  <c r="H1594" i="124" a="1"/>
  <c r="H1594" i="124" s="1"/>
  <c r="E1595" i="124"/>
  <c r="F1595" i="124" a="1"/>
  <c r="F1595" i="124"/>
  <c r="G1595" i="124" a="1"/>
  <c r="G1595" i="124" s="1"/>
  <c r="H1595" i="124" a="1"/>
  <c r="H1595" i="124"/>
  <c r="E1596" i="124"/>
  <c r="F1596" i="124" a="1"/>
  <c r="F1596" i="124" s="1"/>
  <c r="G1596" i="124" a="1"/>
  <c r="G1596" i="124" s="1"/>
  <c r="H1596" i="124" a="1"/>
  <c r="H1596" i="124"/>
  <c r="E1597" i="124"/>
  <c r="F1597" i="124" a="1"/>
  <c r="F1597" i="124" s="1"/>
  <c r="G1597" i="124" a="1"/>
  <c r="G1597" i="124"/>
  <c r="H1597" i="124" a="1"/>
  <c r="H1597" i="124"/>
  <c r="E1598" i="124"/>
  <c r="F1598" i="124" a="1"/>
  <c r="F1598" i="124" s="1"/>
  <c r="G1598" i="124" a="1"/>
  <c r="G1598" i="124"/>
  <c r="H1598" i="124" a="1"/>
  <c r="H1598" i="124" s="1"/>
  <c r="E1599" i="124"/>
  <c r="F1599" i="124" a="1"/>
  <c r="F1599" i="124" s="1"/>
  <c r="G1599" i="124" a="1"/>
  <c r="G1599" i="124" s="1"/>
  <c r="H1599" i="124" a="1"/>
  <c r="H1599" i="124" s="1"/>
  <c r="E1600" i="124"/>
  <c r="F1600" i="124" a="1"/>
  <c r="F1600" i="124" s="1"/>
  <c r="G1600" i="124" a="1"/>
  <c r="G1600" i="124" s="1"/>
  <c r="H1600" i="124" a="1"/>
  <c r="H1600" i="124"/>
  <c r="E1601" i="124"/>
  <c r="F1601" i="124" a="1"/>
  <c r="F1601" i="124" s="1"/>
  <c r="G1601" i="124" a="1"/>
  <c r="G1601" i="124" s="1"/>
  <c r="H1601" i="124" a="1"/>
  <c r="H1601" i="124"/>
  <c r="E1602" i="124"/>
  <c r="F1602" i="124" a="1"/>
  <c r="F1602" i="124" s="1"/>
  <c r="G1602" i="124" a="1"/>
  <c r="G1602" i="124" s="1"/>
  <c r="H1602" i="124" a="1"/>
  <c r="H1602" i="124"/>
  <c r="E1603" i="124"/>
  <c r="F1603" i="124" a="1"/>
  <c r="F1603" i="124" s="1"/>
  <c r="G1603" i="124" a="1"/>
  <c r="G1603" i="124" s="1"/>
  <c r="H1603" i="124" a="1"/>
  <c r="H1603" i="124"/>
  <c r="E1604" i="124"/>
  <c r="F1604" i="124" a="1"/>
  <c r="F1604" i="124" s="1"/>
  <c r="G1604" i="124" a="1"/>
  <c r="G1604" i="124" s="1"/>
  <c r="H1604" i="124" a="1"/>
  <c r="H1604" i="124"/>
  <c r="E1605" i="124"/>
  <c r="F1605" i="124" a="1"/>
  <c r="F1605" i="124" s="1"/>
  <c r="G1605" i="124" a="1"/>
  <c r="G1605" i="124"/>
  <c r="H1605" i="124" a="1"/>
  <c r="H1605" i="124" s="1"/>
  <c r="E1606" i="124"/>
  <c r="F1606" i="124" a="1"/>
  <c r="F1606" i="124" s="1"/>
  <c r="G1606" i="124" a="1"/>
  <c r="G1606" i="124" s="1"/>
  <c r="H1606" i="124" a="1"/>
  <c r="H1606" i="124" s="1"/>
  <c r="E1607" i="124"/>
  <c r="F1607" i="124" a="1"/>
  <c r="F1607" i="124"/>
  <c r="G1607" i="124" a="1"/>
  <c r="G1607" i="124" s="1"/>
  <c r="H1607" i="124" a="1"/>
  <c r="H1607" i="124"/>
  <c r="E1608" i="124"/>
  <c r="F1608" i="124" a="1"/>
  <c r="F1608" i="124" s="1"/>
  <c r="G1608" i="124" a="1"/>
  <c r="G1608" i="124" s="1"/>
  <c r="H1608" i="124" a="1"/>
  <c r="H1608" i="124"/>
  <c r="E1609" i="124"/>
  <c r="F1609" i="124" a="1"/>
  <c r="F1609" i="124" s="1"/>
  <c r="G1609" i="124" a="1"/>
  <c r="G1609" i="124"/>
  <c r="H1609" i="124" a="1"/>
  <c r="H1609" i="124"/>
  <c r="E1610" i="124"/>
  <c r="F1610" i="124" a="1"/>
  <c r="F1610" i="124" s="1"/>
  <c r="G1610" i="124" a="1"/>
  <c r="G1610" i="124"/>
  <c r="H1610" i="124" a="1"/>
  <c r="H1610" i="124"/>
  <c r="E1611" i="124"/>
  <c r="F1611" i="124" a="1"/>
  <c r="F1611" i="124" s="1"/>
  <c r="G1611" i="124" a="1"/>
  <c r="G1611" i="124" s="1"/>
  <c r="H1611" i="124" a="1"/>
  <c r="H1611" i="124" s="1"/>
  <c r="E1612" i="124"/>
  <c r="F1612" i="124" a="1"/>
  <c r="F1612" i="124" s="1"/>
  <c r="G1612" i="124" a="1"/>
  <c r="G1612" i="124"/>
  <c r="H1612" i="124" a="1"/>
  <c r="H1612" i="124"/>
  <c r="E1613" i="124"/>
  <c r="F1613" i="124" a="1"/>
  <c r="F1613" i="124" s="1"/>
  <c r="G1613" i="124" a="1"/>
  <c r="G1613" i="124" s="1"/>
  <c r="H1613" i="124" a="1"/>
  <c r="H1613" i="124"/>
  <c r="E1614" i="124"/>
  <c r="F1614" i="124" a="1"/>
  <c r="F1614" i="124"/>
  <c r="G1614" i="124" a="1"/>
  <c r="G1614" i="124" s="1"/>
  <c r="H1614" i="124" a="1"/>
  <c r="H1614" i="124"/>
  <c r="E1615" i="124"/>
  <c r="F1615" i="124" a="1"/>
  <c r="F1615" i="124" s="1"/>
  <c r="G1615" i="124" a="1"/>
  <c r="G1615" i="124" s="1"/>
  <c r="H1615" i="124" a="1"/>
  <c r="H1615" i="124"/>
  <c r="E1616" i="124"/>
  <c r="F1616" i="124" a="1"/>
  <c r="F1616" i="124" s="1"/>
  <c r="G1616" i="124" a="1"/>
  <c r="G1616" i="124" s="1"/>
  <c r="H1616" i="124" a="1"/>
  <c r="H1616" i="124" s="1"/>
  <c r="E1617" i="124"/>
  <c r="F1617" i="124" a="1"/>
  <c r="F1617" i="124" s="1"/>
  <c r="G1617" i="124" a="1"/>
  <c r="G1617" i="124"/>
  <c r="H1617" i="124" a="1"/>
  <c r="H1617" i="124" s="1"/>
  <c r="E1618" i="124"/>
  <c r="F1618" i="124" a="1"/>
  <c r="F1618" i="124" s="1"/>
  <c r="G1618" i="124" a="1"/>
  <c r="G1618" i="124" s="1"/>
  <c r="H1618" i="124" a="1"/>
  <c r="H1618" i="124"/>
  <c r="E1619" i="124"/>
  <c r="F1619" i="124" a="1"/>
  <c r="F1619" i="124"/>
  <c r="G1619" i="124" a="1"/>
  <c r="G1619" i="124" s="1"/>
  <c r="H1619" i="124" a="1"/>
  <c r="H1619" i="124"/>
  <c r="E1620" i="124"/>
  <c r="F1620" i="124" a="1"/>
  <c r="F1620" i="124" s="1"/>
  <c r="G1620" i="124" a="1"/>
  <c r="G1620" i="124"/>
  <c r="H1620" i="124" a="1"/>
  <c r="H1620" i="124"/>
  <c r="E1621" i="124"/>
  <c r="F1621" i="124" a="1"/>
  <c r="F1621" i="124" s="1"/>
  <c r="G1621" i="124" a="1"/>
  <c r="G1621" i="124"/>
  <c r="H1621" i="124" a="1"/>
  <c r="H1621" i="124"/>
  <c r="E1622" i="124"/>
  <c r="F1622" i="124" a="1"/>
  <c r="F1622" i="124"/>
  <c r="G1622" i="124" a="1"/>
  <c r="G1622" i="124"/>
  <c r="H1622" i="124" a="1"/>
  <c r="H1622" i="124"/>
  <c r="E1623" i="124"/>
  <c r="F1623" i="124" a="1"/>
  <c r="F1623" i="124" s="1"/>
  <c r="G1623" i="124" a="1"/>
  <c r="G1623" i="124"/>
  <c r="H1623" i="124" a="1"/>
  <c r="H1623" i="124"/>
  <c r="E1624" i="124"/>
  <c r="F1624" i="124" a="1"/>
  <c r="F1624" i="124" s="1"/>
  <c r="G1624" i="124" a="1"/>
  <c r="G1624" i="124"/>
  <c r="H1624" i="124" a="1"/>
  <c r="H1624" i="124"/>
  <c r="E1625" i="124"/>
  <c r="F1625" i="124" a="1"/>
  <c r="F1625" i="124"/>
  <c r="G1625" i="124" a="1"/>
  <c r="G1625" i="124" s="1"/>
  <c r="H1625" i="124" a="1"/>
  <c r="H1625" i="124" s="1"/>
  <c r="E1626" i="124"/>
  <c r="F1626" i="124" a="1"/>
  <c r="F1626" i="124"/>
  <c r="G1626" i="124" a="1"/>
  <c r="G1626" i="124" s="1"/>
  <c r="H1626" i="124" a="1"/>
  <c r="H1626" i="124"/>
  <c r="E1627" i="124"/>
  <c r="F1627" i="124" a="1"/>
  <c r="F1627" i="124" s="1"/>
  <c r="G1627" i="124" a="1"/>
  <c r="G1627" i="124" s="1"/>
  <c r="H1627" i="124" a="1"/>
  <c r="H1627" i="124"/>
  <c r="E1628" i="124"/>
  <c r="F1628" i="124" a="1"/>
  <c r="F1628" i="124" s="1"/>
  <c r="G1628" i="124" a="1"/>
  <c r="G1628" i="124" s="1"/>
  <c r="H1628" i="124" a="1"/>
  <c r="H1628" i="124" s="1"/>
  <c r="E1629" i="124"/>
  <c r="F1629" i="124" a="1"/>
  <c r="F1629" i="124" s="1"/>
  <c r="G1629" i="124" a="1"/>
  <c r="G1629" i="124"/>
  <c r="H1629" i="124" a="1"/>
  <c r="H1629" i="124" s="1"/>
  <c r="E1630" i="124"/>
  <c r="F1630" i="124" a="1"/>
  <c r="F1630" i="124" s="1"/>
  <c r="G1630" i="124" a="1"/>
  <c r="G1630" i="124" s="1"/>
  <c r="H1630" i="124" a="1"/>
  <c r="H1630" i="124"/>
  <c r="E1631" i="124"/>
  <c r="F1631" i="124" a="1"/>
  <c r="F1631" i="124"/>
  <c r="G1631" i="124" a="1"/>
  <c r="G1631" i="124" s="1"/>
  <c r="H1631" i="124" a="1"/>
  <c r="H1631" i="124"/>
  <c r="E1632" i="124"/>
  <c r="F1632" i="124" a="1"/>
  <c r="F1632" i="124" s="1"/>
  <c r="G1632" i="124" a="1"/>
  <c r="G1632" i="124"/>
  <c r="H1632" i="124" a="1"/>
  <c r="H1632" i="124"/>
  <c r="E1633" i="124"/>
  <c r="F1633" i="124" a="1"/>
  <c r="F1633" i="124" s="1"/>
  <c r="G1633" i="124" a="1"/>
  <c r="G1633" i="124" s="1"/>
  <c r="H1633" i="124" a="1"/>
  <c r="H1633" i="124"/>
  <c r="E1634" i="124"/>
  <c r="F1634" i="124" a="1"/>
  <c r="F1634" i="124"/>
  <c r="G1634" i="124" a="1"/>
  <c r="G1634" i="124"/>
  <c r="H1634" i="124" a="1"/>
  <c r="H1634" i="124"/>
  <c r="E1635" i="124"/>
  <c r="F1635" i="124" a="1"/>
  <c r="F1635" i="124" s="1"/>
  <c r="G1635" i="124" a="1"/>
  <c r="G1635" i="124"/>
  <c r="H1635" i="124" a="1"/>
  <c r="H1635" i="124" s="1"/>
  <c r="E1636" i="124"/>
  <c r="F1636" i="124" a="1"/>
  <c r="F1636" i="124" s="1"/>
  <c r="G1636" i="124" a="1"/>
  <c r="G1636" i="124"/>
  <c r="H1636" i="124" a="1"/>
  <c r="H1636" i="124" s="1"/>
  <c r="E1637" i="124"/>
  <c r="F1637" i="124" a="1"/>
  <c r="F1637" i="124"/>
  <c r="G1637" i="124" a="1"/>
  <c r="G1637" i="124" s="1"/>
  <c r="H1637" i="124" a="1"/>
  <c r="H1637" i="124" s="1"/>
  <c r="E1638" i="124"/>
  <c r="F1638" i="124" a="1"/>
  <c r="F1638" i="124"/>
  <c r="G1638" i="124" a="1"/>
  <c r="G1638" i="124" s="1"/>
  <c r="H1638" i="124" a="1"/>
  <c r="H1638" i="124"/>
  <c r="E1639" i="124"/>
  <c r="F1639" i="124" a="1"/>
  <c r="F1639" i="124" s="1"/>
  <c r="G1639" i="124" a="1"/>
  <c r="G1639" i="124" s="1"/>
  <c r="H1639" i="124" a="1"/>
  <c r="H1639" i="124"/>
  <c r="E1640" i="124"/>
  <c r="F1640" i="124" a="1"/>
  <c r="F1640" i="124" s="1"/>
  <c r="G1640" i="124" a="1"/>
  <c r="G1640" i="124" s="1"/>
  <c r="H1640" i="124" a="1"/>
  <c r="H1640" i="124" s="1"/>
  <c r="E1641" i="124"/>
  <c r="F1641" i="124" a="1"/>
  <c r="F1641" i="124" s="1"/>
  <c r="G1641" i="124" a="1"/>
  <c r="G1641" i="124"/>
  <c r="H1641" i="124" a="1"/>
  <c r="H1641" i="124" s="1"/>
  <c r="E1642" i="124"/>
  <c r="F1642" i="124" a="1"/>
  <c r="F1642" i="124" s="1"/>
  <c r="G1642" i="124" a="1"/>
  <c r="G1642" i="124" s="1"/>
  <c r="H1642" i="124" a="1"/>
  <c r="H1642" i="124"/>
  <c r="E1643" i="124"/>
  <c r="F1643" i="124" a="1"/>
  <c r="F1643" i="124"/>
  <c r="G1643" i="124" a="1"/>
  <c r="G1643" i="124" s="1"/>
  <c r="H1643" i="124" a="1"/>
  <c r="H1643" i="124"/>
  <c r="E1644" i="124"/>
  <c r="F1644" i="124" a="1"/>
  <c r="F1644" i="124" s="1"/>
  <c r="G1644" i="124" a="1"/>
  <c r="G1644" i="124"/>
  <c r="H1644" i="124" a="1"/>
  <c r="H1644" i="124"/>
  <c r="E1645" i="124"/>
  <c r="F1645" i="124" a="1"/>
  <c r="F1645" i="124" s="1"/>
  <c r="G1645" i="124" a="1"/>
  <c r="G1645" i="124" s="1"/>
  <c r="H1645" i="124" a="1"/>
  <c r="H1645" i="124"/>
  <c r="E1646" i="124"/>
  <c r="F1646" i="124" a="1"/>
  <c r="F1646" i="124"/>
  <c r="G1646" i="124" a="1"/>
  <c r="G1646" i="124"/>
  <c r="H1646" i="124" a="1"/>
  <c r="H1646" i="124"/>
  <c r="E1647" i="124"/>
  <c r="F1647" i="124" a="1"/>
  <c r="F1647" i="124" s="1"/>
  <c r="G1647" i="124" a="1"/>
  <c r="G1647" i="124"/>
  <c r="H1647" i="124" a="1"/>
  <c r="H1647" i="124" s="1"/>
  <c r="E1648" i="124"/>
  <c r="F1648" i="124" a="1"/>
  <c r="F1648" i="124" s="1"/>
  <c r="G1648" i="124" a="1"/>
  <c r="G1648" i="124"/>
  <c r="H1648" i="124" a="1"/>
  <c r="H1648" i="124" s="1"/>
  <c r="E1649" i="124"/>
  <c r="F1649" i="124" a="1"/>
  <c r="F1649" i="124"/>
  <c r="G1649" i="124" a="1"/>
  <c r="G1649" i="124" s="1"/>
  <c r="H1649" i="124" a="1"/>
  <c r="H1649" i="124" s="1"/>
  <c r="E1650" i="124"/>
  <c r="F1650" i="124" a="1"/>
  <c r="F1650" i="124"/>
  <c r="G1650" i="124" a="1"/>
  <c r="G1650" i="124" s="1"/>
  <c r="H1650" i="124" a="1"/>
  <c r="H1650" i="124"/>
  <c r="E1651" i="124"/>
  <c r="F1651" i="124" a="1"/>
  <c r="F1651" i="124" s="1"/>
  <c r="G1651" i="124" a="1"/>
  <c r="G1651" i="124" s="1"/>
  <c r="H1651" i="124" a="1"/>
  <c r="H1651" i="124"/>
  <c r="E1652" i="124"/>
  <c r="F1652" i="124" a="1"/>
  <c r="F1652" i="124" s="1"/>
  <c r="G1652" i="124" a="1"/>
  <c r="G1652" i="124" s="1"/>
  <c r="H1652" i="124" a="1"/>
  <c r="H1652" i="124" s="1"/>
  <c r="E1653" i="124"/>
  <c r="F1653" i="124" a="1"/>
  <c r="F1653" i="124" s="1"/>
  <c r="G1653" i="124" a="1"/>
  <c r="G1653" i="124"/>
  <c r="H1653" i="124" a="1"/>
  <c r="H1653" i="124" s="1"/>
  <c r="E1654" i="124"/>
  <c r="F1654" i="124" a="1"/>
  <c r="F1654" i="124" s="1"/>
  <c r="G1654" i="124" a="1"/>
  <c r="G1654" i="124" s="1"/>
  <c r="H1654" i="124" a="1"/>
  <c r="H1654" i="124"/>
  <c r="E1655" i="124"/>
  <c r="F1655" i="124" a="1"/>
  <c r="F1655" i="124"/>
  <c r="G1655" i="124" a="1"/>
  <c r="G1655" i="124" s="1"/>
  <c r="H1655" i="124" a="1"/>
  <c r="H1655" i="124"/>
  <c r="E1656" i="124"/>
  <c r="F1656" i="124" a="1"/>
  <c r="F1656" i="124" s="1"/>
  <c r="G1656" i="124" a="1"/>
  <c r="G1656" i="124"/>
  <c r="H1656" i="124" a="1"/>
  <c r="H1656" i="124"/>
  <c r="E1657" i="124"/>
  <c r="F1657" i="124" a="1"/>
  <c r="F1657" i="124" s="1"/>
  <c r="G1657" i="124" a="1"/>
  <c r="G1657" i="124"/>
  <c r="H1657" i="124" a="1"/>
  <c r="H1657" i="124"/>
  <c r="E1658" i="124"/>
  <c r="F1658" i="124" a="1"/>
  <c r="F1658" i="124"/>
  <c r="G1658" i="124" a="1"/>
  <c r="G1658" i="124"/>
  <c r="H1658" i="124" a="1"/>
  <c r="H1658" i="124"/>
  <c r="E1659" i="124"/>
  <c r="F1659" i="124" a="1"/>
  <c r="F1659" i="124" s="1"/>
  <c r="G1659" i="124" a="1"/>
  <c r="G1659" i="124"/>
  <c r="H1659" i="124" a="1"/>
  <c r="H1659" i="124" s="1"/>
  <c r="E1660" i="124"/>
  <c r="F1660" i="124" a="1"/>
  <c r="F1660" i="124" s="1"/>
  <c r="G1660" i="124" a="1"/>
  <c r="G1660" i="124"/>
  <c r="H1660" i="124" a="1"/>
  <c r="H1660" i="124" s="1"/>
  <c r="E1661" i="124"/>
  <c r="F1661" i="124" a="1"/>
  <c r="F1661" i="124"/>
  <c r="G1661" i="124" a="1"/>
  <c r="G1661" i="124" s="1"/>
  <c r="H1661" i="124" a="1"/>
  <c r="H1661" i="124" s="1"/>
  <c r="E1662" i="124"/>
  <c r="F1662" i="124" a="1"/>
  <c r="F1662" i="124"/>
  <c r="G1662" i="124" a="1"/>
  <c r="G1662" i="124" s="1"/>
  <c r="H1662" i="124" a="1"/>
  <c r="H1662" i="124"/>
  <c r="E1663" i="124"/>
  <c r="F1663" i="124" a="1"/>
  <c r="F1663" i="124" s="1"/>
  <c r="G1663" i="124" a="1"/>
  <c r="G1663" i="124" s="1"/>
  <c r="H1663" i="124" a="1"/>
  <c r="H1663" i="124"/>
  <c r="E1664" i="124"/>
  <c r="F1664" i="124" a="1"/>
  <c r="F1664" i="124" s="1"/>
  <c r="G1664" i="124" a="1"/>
  <c r="G1664" i="124" s="1"/>
  <c r="H1664" i="124" a="1"/>
  <c r="H1664" i="124" s="1"/>
  <c r="E1665" i="124"/>
  <c r="F1665" i="124" a="1"/>
  <c r="F1665" i="124" s="1"/>
  <c r="G1665" i="124" a="1"/>
  <c r="G1665" i="124"/>
  <c r="H1665" i="124" a="1"/>
  <c r="H1665" i="124" s="1"/>
  <c r="E1666" i="124"/>
  <c r="F1666" i="124" a="1"/>
  <c r="F1666" i="124" s="1"/>
  <c r="G1666" i="124" a="1"/>
  <c r="G1666" i="124" s="1"/>
  <c r="H1666" i="124" a="1"/>
  <c r="H1666" i="124"/>
  <c r="E1667" i="124"/>
  <c r="F1667" i="124" a="1"/>
  <c r="F1667" i="124"/>
  <c r="G1667" i="124" a="1"/>
  <c r="G1667" i="124" s="1"/>
  <c r="H1667" i="124" a="1"/>
  <c r="H1667" i="124"/>
  <c r="E1668" i="124"/>
  <c r="F1668" i="124" a="1"/>
  <c r="F1668" i="124" s="1"/>
  <c r="G1668" i="124" a="1"/>
  <c r="G1668" i="124"/>
  <c r="H1668" i="124" a="1"/>
  <c r="H1668" i="124"/>
  <c r="E1669" i="124"/>
  <c r="F1669" i="124" a="1"/>
  <c r="F1669" i="124" s="1"/>
  <c r="G1669" i="124" a="1"/>
  <c r="G1669" i="124"/>
  <c r="H1669" i="124" a="1"/>
  <c r="H1669" i="124"/>
  <c r="E1670" i="124"/>
  <c r="F1670" i="124" a="1"/>
  <c r="F1670" i="124" s="1"/>
  <c r="G1670" i="124" a="1"/>
  <c r="G1670" i="124"/>
  <c r="H1670" i="124" a="1"/>
  <c r="H1670" i="124"/>
  <c r="E1671" i="124"/>
  <c r="F1671" i="124" a="1"/>
  <c r="F1671" i="124" s="1"/>
  <c r="G1671" i="124" a="1"/>
  <c r="G1671" i="124"/>
  <c r="H1671" i="124" a="1"/>
  <c r="H1671" i="124" s="1"/>
  <c r="E1672" i="124"/>
  <c r="F1672" i="124" a="1"/>
  <c r="F1672" i="124" s="1"/>
  <c r="G1672" i="124" a="1"/>
  <c r="G1672" i="124"/>
  <c r="H1672" i="124" a="1"/>
  <c r="H1672" i="124" s="1"/>
  <c r="E1673" i="124"/>
  <c r="F1673" i="124" a="1"/>
  <c r="F1673" i="124"/>
  <c r="G1673" i="124" a="1"/>
  <c r="G1673" i="124" s="1"/>
  <c r="H1673" i="124" a="1"/>
  <c r="H1673" i="124" s="1"/>
  <c r="E1674" i="124"/>
  <c r="F1674" i="124" a="1"/>
  <c r="F1674" i="124"/>
  <c r="G1674" i="124" a="1"/>
  <c r="G1674" i="124" s="1"/>
  <c r="H1674" i="124" a="1"/>
  <c r="H1674" i="124" s="1"/>
  <c r="E1675" i="124"/>
  <c r="F1675" i="124" a="1"/>
  <c r="F1675" i="124" s="1"/>
  <c r="G1675" i="124" a="1"/>
  <c r="G1675" i="124" s="1"/>
  <c r="H1675" i="124" a="1"/>
  <c r="H1675" i="124"/>
  <c r="E1676" i="124"/>
  <c r="F1676" i="124" a="1"/>
  <c r="F1676" i="124" s="1"/>
  <c r="G1676" i="124" a="1"/>
  <c r="G1676" i="124" s="1"/>
  <c r="H1676" i="124" a="1"/>
  <c r="H1676" i="124" s="1"/>
  <c r="E1677" i="124"/>
  <c r="F1677" i="124" a="1"/>
  <c r="F1677" i="124" s="1"/>
  <c r="G1677" i="124" a="1"/>
  <c r="G1677" i="124"/>
  <c r="H1677" i="124" a="1"/>
  <c r="H1677" i="124" s="1"/>
  <c r="E1678" i="124"/>
  <c r="F1678" i="124" a="1"/>
  <c r="F1678" i="124" s="1"/>
  <c r="G1678" i="124" a="1"/>
  <c r="G1678" i="124" s="1"/>
  <c r="H1678" i="124" a="1"/>
  <c r="H1678" i="124"/>
  <c r="E1679" i="124"/>
  <c r="F1679" i="124" a="1"/>
  <c r="F1679" i="124"/>
  <c r="G1679" i="124" a="1"/>
  <c r="G1679" i="124" s="1"/>
  <c r="H1679" i="124" a="1"/>
  <c r="H1679" i="124"/>
  <c r="E1680" i="124"/>
  <c r="F1680" i="124" a="1"/>
  <c r="F1680" i="124" s="1"/>
  <c r="G1680" i="124" a="1"/>
  <c r="G1680" i="124"/>
  <c r="H1680" i="124" a="1"/>
  <c r="H1680" i="124"/>
  <c r="E1681" i="124"/>
  <c r="F1681" i="124" a="1"/>
  <c r="F1681" i="124" s="1"/>
  <c r="G1681" i="124" a="1"/>
  <c r="G1681" i="124"/>
  <c r="H1681" i="124" a="1"/>
  <c r="H1681" i="124"/>
  <c r="E1682" i="124"/>
  <c r="F1682" i="124" a="1"/>
  <c r="F1682" i="124" s="1"/>
  <c r="G1682" i="124" a="1"/>
  <c r="G1682" i="124"/>
  <c r="H1682" i="124" a="1"/>
  <c r="H1682" i="124"/>
  <c r="E1683" i="124"/>
  <c r="F1683" i="124" a="1"/>
  <c r="F1683" i="124" s="1"/>
  <c r="G1683" i="124" a="1"/>
  <c r="G1683" i="124"/>
  <c r="H1683" i="124" a="1"/>
  <c r="H1683" i="124" s="1"/>
  <c r="E1684" i="124"/>
  <c r="F1684" i="124" a="1"/>
  <c r="F1684" i="124" s="1"/>
  <c r="G1684" i="124" a="1"/>
  <c r="G1684" i="124"/>
  <c r="H1684" i="124" a="1"/>
  <c r="H1684" i="124" s="1"/>
  <c r="E1685" i="124"/>
  <c r="F1685" i="124" a="1"/>
  <c r="F1685" i="124"/>
  <c r="G1685" i="124" a="1"/>
  <c r="G1685" i="124" s="1"/>
  <c r="H1685" i="124" a="1"/>
  <c r="H1685" i="124" s="1"/>
  <c r="E1686" i="124"/>
  <c r="F1686" i="124" a="1"/>
  <c r="F1686" i="124"/>
  <c r="G1686" i="124" a="1"/>
  <c r="G1686" i="124" s="1"/>
  <c r="H1686" i="124" a="1"/>
  <c r="H1686" i="124"/>
  <c r="E1687" i="124"/>
  <c r="F1687" i="124" a="1"/>
  <c r="F1687" i="124" s="1"/>
  <c r="G1687" i="124" a="1"/>
  <c r="G1687" i="124" s="1"/>
  <c r="H1687" i="124" a="1"/>
  <c r="H1687" i="124"/>
  <c r="E1688" i="124"/>
  <c r="F1688" i="124" a="1"/>
  <c r="F1688" i="124" s="1"/>
  <c r="G1688" i="124" a="1"/>
  <c r="G1688" i="124" s="1"/>
  <c r="H1688" i="124" a="1"/>
  <c r="H1688" i="124" s="1"/>
  <c r="E1689" i="124"/>
  <c r="F1689" i="124" a="1"/>
  <c r="F1689" i="124" s="1"/>
  <c r="G1689" i="124" a="1"/>
  <c r="G1689" i="124"/>
  <c r="H1689" i="124" a="1"/>
  <c r="H1689" i="124" s="1"/>
  <c r="E1690" i="124"/>
  <c r="F1690" i="124" a="1"/>
  <c r="F1690" i="124" s="1"/>
  <c r="G1690" i="124" a="1"/>
  <c r="G1690" i="124" s="1"/>
  <c r="H1690" i="124" a="1"/>
  <c r="H1690" i="124"/>
  <c r="E1691" i="124"/>
  <c r="F1691" i="124" a="1"/>
  <c r="F1691" i="124"/>
  <c r="G1691" i="124" a="1"/>
  <c r="G1691" i="124" s="1"/>
  <c r="H1691" i="124" a="1"/>
  <c r="H1691" i="124"/>
  <c r="E1692" i="124"/>
  <c r="F1692" i="124" a="1"/>
  <c r="F1692" i="124" s="1"/>
  <c r="G1692" i="124" a="1"/>
  <c r="G1692" i="124"/>
  <c r="H1692" i="124" a="1"/>
  <c r="H1692" i="124"/>
  <c r="E1693" i="124"/>
  <c r="F1693" i="124" a="1"/>
  <c r="F1693" i="124" s="1"/>
  <c r="G1693" i="124" a="1"/>
  <c r="G1693" i="124" s="1"/>
  <c r="H1693" i="124" a="1"/>
  <c r="H1693" i="124"/>
  <c r="E1694" i="124"/>
  <c r="F1694" i="124" a="1"/>
  <c r="F1694" i="124" s="1"/>
  <c r="G1694" i="124" a="1"/>
  <c r="G1694" i="124"/>
  <c r="H1694" i="124" a="1"/>
  <c r="H1694" i="124"/>
  <c r="E1695" i="124"/>
  <c r="F1695" i="124" a="1"/>
  <c r="F1695" i="124" s="1"/>
  <c r="G1695" i="124" a="1"/>
  <c r="G1695" i="124"/>
  <c r="H1695" i="124" a="1"/>
  <c r="H1695" i="124" s="1"/>
  <c r="E1696" i="124"/>
  <c r="F1696" i="124" a="1"/>
  <c r="F1696" i="124" s="1"/>
  <c r="G1696" i="124" a="1"/>
  <c r="G1696" i="124"/>
  <c r="H1696" i="124" a="1"/>
  <c r="H1696" i="124" s="1"/>
  <c r="E1697" i="124"/>
  <c r="F1697" i="124" a="1"/>
  <c r="F1697" i="124"/>
  <c r="G1697" i="124" a="1"/>
  <c r="G1697" i="124" s="1"/>
  <c r="H1697" i="124" a="1"/>
  <c r="H1697" i="124" s="1"/>
  <c r="E1698" i="124"/>
  <c r="F1698" i="124" a="1"/>
  <c r="F1698" i="124"/>
  <c r="G1698" i="124" a="1"/>
  <c r="G1698" i="124" s="1"/>
  <c r="H1698" i="124" a="1"/>
  <c r="H1698" i="124" s="1"/>
  <c r="E1699" i="124"/>
  <c r="F1699" i="124" a="1"/>
  <c r="F1699" i="124" s="1"/>
  <c r="G1699" i="124" a="1"/>
  <c r="G1699" i="124" s="1"/>
  <c r="H1699" i="124" a="1"/>
  <c r="H1699" i="124"/>
  <c r="E1700" i="124"/>
  <c r="F1700" i="124" a="1"/>
  <c r="F1700" i="124" s="1"/>
  <c r="G1700" i="124" a="1"/>
  <c r="G1700" i="124" s="1"/>
  <c r="H1700" i="124" a="1"/>
  <c r="H1700" i="124"/>
  <c r="E1701" i="124"/>
  <c r="F1701" i="124" a="1"/>
  <c r="F1701" i="124" s="1"/>
  <c r="G1701" i="124" a="1"/>
  <c r="G1701" i="124"/>
  <c r="H1701" i="124" a="1"/>
  <c r="H1701" i="124" s="1"/>
  <c r="E1702" i="124"/>
  <c r="F1702" i="124" a="1"/>
  <c r="F1702" i="124" s="1"/>
  <c r="G1702" i="124" a="1"/>
  <c r="G1702" i="124"/>
  <c r="H1702" i="124" a="1"/>
  <c r="H1702" i="124"/>
  <c r="E1703" i="124"/>
  <c r="F1703" i="124" a="1"/>
  <c r="F1703" i="124"/>
  <c r="G1703" i="124" a="1"/>
  <c r="G1703" i="124" s="1"/>
  <c r="H1703" i="124" a="1"/>
  <c r="H1703" i="124"/>
  <c r="E1704" i="124"/>
  <c r="F1704" i="124" a="1"/>
  <c r="F1704" i="124"/>
  <c r="G1704" i="124" a="1"/>
  <c r="G1704" i="124"/>
  <c r="H1704" i="124" a="1"/>
  <c r="H1704" i="124"/>
  <c r="E1705" i="124"/>
  <c r="F1705" i="124" a="1"/>
  <c r="F1705" i="124" s="1"/>
  <c r="G1705" i="124" a="1"/>
  <c r="G1705" i="124"/>
  <c r="H1705" i="124" a="1"/>
  <c r="H1705" i="124"/>
  <c r="E1706" i="124"/>
  <c r="F1706" i="124" a="1"/>
  <c r="F1706" i="124" s="1"/>
  <c r="G1706" i="124" a="1"/>
  <c r="G1706" i="124"/>
  <c r="H1706" i="124" a="1"/>
  <c r="H1706" i="124"/>
  <c r="E1707" i="124"/>
  <c r="F1707" i="124" a="1"/>
  <c r="F1707" i="124" s="1"/>
  <c r="G1707" i="124" a="1"/>
  <c r="G1707" i="124"/>
  <c r="H1707" i="124" a="1"/>
  <c r="H1707" i="124" s="1"/>
  <c r="E1708" i="124"/>
  <c r="F1708" i="124" a="1"/>
  <c r="F1708" i="124" s="1"/>
  <c r="G1708" i="124" a="1"/>
  <c r="G1708" i="124"/>
  <c r="H1708" i="124" a="1"/>
  <c r="H1708" i="124" s="1"/>
  <c r="E1709" i="124"/>
  <c r="F1709" i="124" a="1"/>
  <c r="F1709" i="124"/>
  <c r="G1709" i="124" a="1"/>
  <c r="G1709" i="124" s="1"/>
  <c r="H1709" i="124" a="1"/>
  <c r="H1709" i="124" s="1"/>
  <c r="E1710" i="124"/>
  <c r="F1710" i="124" a="1"/>
  <c r="F1710" i="124"/>
  <c r="G1710" i="124" a="1"/>
  <c r="G1710" i="124" s="1"/>
  <c r="H1710" i="124" a="1"/>
  <c r="H1710" i="124" s="1"/>
  <c r="E1711" i="124"/>
  <c r="F1711" i="124" a="1"/>
  <c r="F1711" i="124" s="1"/>
  <c r="G1711" i="124" a="1"/>
  <c r="G1711" i="124" s="1"/>
  <c r="H1711" i="124" a="1"/>
  <c r="H1711" i="124"/>
  <c r="E1712" i="124"/>
  <c r="F1712" i="124" a="1"/>
  <c r="F1712" i="124" s="1"/>
  <c r="G1712" i="124" a="1"/>
  <c r="G1712" i="124" s="1"/>
  <c r="H1712" i="124" a="1"/>
  <c r="H1712" i="124"/>
  <c r="E1713" i="124"/>
  <c r="F1713" i="124" a="1"/>
  <c r="F1713" i="124" s="1"/>
  <c r="G1713" i="124" a="1"/>
  <c r="G1713" i="124"/>
  <c r="H1713" i="124" a="1"/>
  <c r="H1713" i="124" s="1"/>
  <c r="E1714" i="124"/>
  <c r="F1714" i="124" a="1"/>
  <c r="F1714" i="124" s="1"/>
  <c r="G1714" i="124" a="1"/>
  <c r="G1714" i="124"/>
  <c r="H1714" i="124" a="1"/>
  <c r="H1714" i="124"/>
  <c r="E1715" i="124"/>
  <c r="F1715" i="124" a="1"/>
  <c r="F1715" i="124"/>
  <c r="G1715" i="124" a="1"/>
  <c r="G1715" i="124" s="1"/>
  <c r="H1715" i="124" a="1"/>
  <c r="H1715" i="124"/>
  <c r="E1716" i="124"/>
  <c r="F1716" i="124" a="1"/>
  <c r="F1716" i="124"/>
  <c r="G1716" i="124" a="1"/>
  <c r="G1716" i="124" s="1"/>
  <c r="H1716" i="124" a="1"/>
  <c r="H1716" i="124"/>
  <c r="E1717" i="124"/>
  <c r="F1717" i="124" a="1"/>
  <c r="F1717" i="124" s="1"/>
  <c r="G1717" i="124" a="1"/>
  <c r="G1717" i="124" s="1"/>
  <c r="H1717" i="124" a="1"/>
  <c r="H1717" i="124"/>
  <c r="E1718" i="124"/>
  <c r="F1718" i="124" a="1"/>
  <c r="F1718" i="124" s="1"/>
  <c r="G1718" i="124" a="1"/>
  <c r="G1718" i="124"/>
  <c r="H1718" i="124" a="1"/>
  <c r="H1718" i="124"/>
  <c r="E1719" i="124"/>
  <c r="F1719" i="124" a="1"/>
  <c r="F1719" i="124" s="1"/>
  <c r="G1719" i="124" a="1"/>
  <c r="G1719" i="124"/>
  <c r="H1719" i="124" a="1"/>
  <c r="H1719" i="124" s="1"/>
  <c r="E1720" i="124"/>
  <c r="F1720" i="124" a="1"/>
  <c r="F1720" i="124" s="1"/>
  <c r="G1720" i="124" a="1"/>
  <c r="G1720" i="124"/>
  <c r="H1720" i="124" a="1"/>
  <c r="H1720" i="124" s="1"/>
  <c r="E1721" i="124"/>
  <c r="F1721" i="124" a="1"/>
  <c r="F1721" i="124"/>
  <c r="G1721" i="124" a="1"/>
  <c r="G1721" i="124" s="1"/>
  <c r="H1721" i="124" a="1"/>
  <c r="H1721" i="124" s="1"/>
  <c r="E1722" i="124"/>
  <c r="F1722" i="124" a="1"/>
  <c r="F1722" i="124"/>
  <c r="G1722" i="124" a="1"/>
  <c r="G1722" i="124" s="1"/>
  <c r="H1722" i="124" a="1"/>
  <c r="H1722" i="124" s="1"/>
  <c r="E1723" i="124"/>
  <c r="F1723" i="124" a="1"/>
  <c r="F1723" i="124" s="1"/>
  <c r="G1723" i="124" a="1"/>
  <c r="G1723" i="124" s="1"/>
  <c r="H1723" i="124" a="1"/>
  <c r="H1723" i="124"/>
  <c r="E1724" i="124"/>
  <c r="F1724" i="124" a="1"/>
  <c r="F1724" i="124" s="1"/>
  <c r="G1724" i="124" a="1"/>
  <c r="G1724" i="124" s="1"/>
  <c r="H1724" i="124" a="1"/>
  <c r="H1724" i="124"/>
  <c r="E1725" i="124"/>
  <c r="F1725" i="124" a="1"/>
  <c r="F1725" i="124" s="1"/>
  <c r="G1725" i="124" a="1"/>
  <c r="G1725" i="124"/>
  <c r="H1725" i="124" a="1"/>
  <c r="H1725" i="124" s="1"/>
  <c r="E1726" i="124"/>
  <c r="F1726" i="124" a="1"/>
  <c r="F1726" i="124" s="1"/>
  <c r="G1726" i="124" a="1"/>
  <c r="G1726" i="124"/>
  <c r="H1726" i="124" a="1"/>
  <c r="H1726" i="124"/>
  <c r="E1727" i="124"/>
  <c r="F1727" i="124" a="1"/>
  <c r="F1727" i="124"/>
  <c r="G1727" i="124" a="1"/>
  <c r="G1727" i="124" s="1"/>
  <c r="H1727" i="124" a="1"/>
  <c r="H1727" i="124"/>
  <c r="E1728" i="124"/>
  <c r="F1728" i="124" a="1"/>
  <c r="F1728" i="124"/>
  <c r="G1728" i="124" a="1"/>
  <c r="G1728" i="124" s="1"/>
  <c r="H1728" i="124" a="1"/>
  <c r="H1728" i="124"/>
  <c r="E1729" i="124"/>
  <c r="F1729" i="124" a="1"/>
  <c r="F1729" i="124" s="1"/>
  <c r="G1729" i="124" a="1"/>
  <c r="G1729" i="124"/>
  <c r="H1729" i="124" a="1"/>
  <c r="H1729" i="124"/>
  <c r="E1730" i="124"/>
  <c r="F1730" i="124" a="1"/>
  <c r="F1730" i="124" s="1"/>
  <c r="G1730" i="124" a="1"/>
  <c r="G1730" i="124"/>
  <c r="H1730" i="124" a="1"/>
  <c r="H1730" i="124"/>
  <c r="E1731" i="124"/>
  <c r="F1731" i="124" a="1"/>
  <c r="F1731" i="124" s="1"/>
  <c r="G1731" i="124" a="1"/>
  <c r="G1731" i="124"/>
  <c r="H1731" i="124" a="1"/>
  <c r="H1731" i="124" s="1"/>
  <c r="E1732" i="124"/>
  <c r="F1732" i="124" a="1"/>
  <c r="F1732" i="124" s="1"/>
  <c r="G1732" i="124" a="1"/>
  <c r="G1732" i="124"/>
  <c r="H1732" i="124" a="1"/>
  <c r="H1732" i="124" s="1"/>
  <c r="E1733" i="124"/>
  <c r="F1733" i="124" a="1"/>
  <c r="F1733" i="124"/>
  <c r="G1733" i="124" a="1"/>
  <c r="G1733" i="124" s="1"/>
  <c r="H1733" i="124" a="1"/>
  <c r="H1733" i="124" s="1"/>
  <c r="E1734" i="124"/>
  <c r="F1734" i="124" a="1"/>
  <c r="F1734" i="124"/>
  <c r="G1734" i="124" a="1"/>
  <c r="G1734" i="124" s="1"/>
  <c r="H1734" i="124" a="1"/>
  <c r="H1734" i="124" s="1"/>
  <c r="E1735" i="124"/>
  <c r="F1735" i="124" a="1"/>
  <c r="F1735" i="124" s="1"/>
  <c r="G1735" i="124" a="1"/>
  <c r="G1735" i="124" s="1"/>
  <c r="H1735" i="124" a="1"/>
  <c r="H1735" i="124"/>
  <c r="E1736" i="124"/>
  <c r="F1736" i="124" a="1"/>
  <c r="F1736" i="124" s="1"/>
  <c r="G1736" i="124" a="1"/>
  <c r="G1736" i="124" s="1"/>
  <c r="H1736" i="124" a="1"/>
  <c r="H1736" i="124"/>
  <c r="E1737" i="124"/>
  <c r="F1737" i="124" a="1"/>
  <c r="F1737" i="124" s="1"/>
  <c r="G1737" i="124" a="1"/>
  <c r="G1737" i="124"/>
  <c r="H1737" i="124" a="1"/>
  <c r="H1737" i="124" s="1"/>
  <c r="E1738" i="124"/>
  <c r="F1738" i="124" a="1"/>
  <c r="F1738" i="124" s="1"/>
  <c r="G1738" i="124" a="1"/>
  <c r="G1738" i="124"/>
  <c r="H1738" i="124" a="1"/>
  <c r="H1738" i="124"/>
  <c r="E1739" i="124"/>
  <c r="F1739" i="124" a="1"/>
  <c r="F1739" i="124"/>
  <c r="G1739" i="124" a="1"/>
  <c r="G1739" i="124" s="1"/>
  <c r="H1739" i="124" a="1"/>
  <c r="H1739" i="124"/>
  <c r="E1740" i="124"/>
  <c r="F1740" i="124" a="1"/>
  <c r="F1740" i="124"/>
  <c r="G1740" i="124" a="1"/>
  <c r="G1740" i="124" s="1"/>
  <c r="H1740" i="124" a="1"/>
  <c r="H1740" i="124"/>
  <c r="E1741" i="124"/>
  <c r="F1741" i="124" a="1"/>
  <c r="F1741" i="124" s="1"/>
  <c r="G1741" i="124" a="1"/>
  <c r="G1741" i="124"/>
  <c r="H1741" i="124" a="1"/>
  <c r="H1741" i="124"/>
  <c r="E1742" i="124"/>
  <c r="F1742" i="124" a="1"/>
  <c r="F1742" i="124" s="1"/>
  <c r="G1742" i="124" a="1"/>
  <c r="G1742" i="124"/>
  <c r="H1742" i="124" a="1"/>
  <c r="H1742" i="124"/>
  <c r="E1743" i="124"/>
  <c r="F1743" i="124" a="1"/>
  <c r="F1743" i="124" s="1"/>
  <c r="G1743" i="124" a="1"/>
  <c r="G1743" i="124"/>
  <c r="H1743" i="124" a="1"/>
  <c r="H1743" i="124" s="1"/>
  <c r="E1744" i="124"/>
  <c r="F1744" i="124" a="1"/>
  <c r="F1744" i="124" s="1"/>
  <c r="G1744" i="124" a="1"/>
  <c r="G1744" i="124"/>
  <c r="H1744" i="124" a="1"/>
  <c r="H1744" i="124" s="1"/>
  <c r="E1745" i="124"/>
  <c r="F1745" i="124" a="1"/>
  <c r="F1745" i="124" s="1"/>
  <c r="G1745" i="124" a="1"/>
  <c r="G1745" i="124" s="1"/>
  <c r="H1745" i="124" a="1"/>
  <c r="H1745" i="124" s="1"/>
  <c r="E1746" i="124"/>
  <c r="F1746" i="124" a="1"/>
  <c r="F1746" i="124"/>
  <c r="G1746" i="124" a="1"/>
  <c r="G1746" i="124" s="1"/>
  <c r="H1746" i="124" a="1"/>
  <c r="H1746" i="124" s="1"/>
  <c r="E1747" i="124"/>
  <c r="F1747" i="124" a="1"/>
  <c r="F1747" i="124" s="1"/>
  <c r="G1747" i="124" a="1"/>
  <c r="G1747" i="124" s="1"/>
  <c r="H1747" i="124" a="1"/>
  <c r="H1747" i="124"/>
  <c r="E1748" i="124"/>
  <c r="F1748" i="124" a="1"/>
  <c r="F1748" i="124" s="1"/>
  <c r="G1748" i="124" a="1"/>
  <c r="G1748" i="124" s="1"/>
  <c r="H1748" i="124" a="1"/>
  <c r="H1748" i="124"/>
  <c r="E1749" i="124"/>
  <c r="F1749" i="124" a="1"/>
  <c r="F1749" i="124" s="1"/>
  <c r="G1749" i="124" a="1"/>
  <c r="G1749" i="124"/>
  <c r="H1749" i="124" a="1"/>
  <c r="H1749" i="124" s="1"/>
  <c r="E1750" i="124"/>
  <c r="F1750" i="124" a="1"/>
  <c r="F1750" i="124" s="1"/>
  <c r="G1750" i="124" a="1"/>
  <c r="G1750" i="124"/>
  <c r="H1750" i="124" a="1"/>
  <c r="H1750" i="124"/>
  <c r="E1751" i="124"/>
  <c r="F1751" i="124" a="1"/>
  <c r="F1751" i="124" s="1"/>
  <c r="G1751" i="124" a="1"/>
  <c r="G1751" i="124" s="1"/>
  <c r="H1751" i="124" a="1"/>
  <c r="H1751" i="124"/>
  <c r="E1752" i="124"/>
  <c r="F1752" i="124" a="1"/>
  <c r="F1752" i="124"/>
  <c r="G1752" i="124" a="1"/>
  <c r="G1752" i="124" s="1"/>
  <c r="H1752" i="124" a="1"/>
  <c r="H1752" i="124"/>
  <c r="E1753" i="124"/>
  <c r="F1753" i="124" a="1"/>
  <c r="F1753" i="124" s="1"/>
  <c r="G1753" i="124" a="1"/>
  <c r="G1753" i="124"/>
  <c r="H1753" i="124" a="1"/>
  <c r="H1753" i="124"/>
  <c r="E1754" i="124"/>
  <c r="F1754" i="124" a="1"/>
  <c r="F1754" i="124" s="1"/>
  <c r="G1754" i="124" a="1"/>
  <c r="G1754" i="124"/>
  <c r="H1754" i="124" a="1"/>
  <c r="H1754" i="124"/>
  <c r="E1755" i="124"/>
  <c r="F1755" i="124" a="1"/>
  <c r="F1755" i="124" s="1"/>
  <c r="G1755" i="124" a="1"/>
  <c r="G1755" i="124"/>
  <c r="H1755" i="124" a="1"/>
  <c r="H1755" i="124" s="1"/>
  <c r="E1756" i="124"/>
  <c r="F1756" i="124" a="1"/>
  <c r="F1756" i="124"/>
  <c r="G1756" i="124" a="1"/>
  <c r="G1756" i="124"/>
  <c r="H1756" i="124" a="1"/>
  <c r="H1756" i="124" s="1"/>
  <c r="E1757" i="124"/>
  <c r="F1757" i="124" a="1"/>
  <c r="F1757" i="124" s="1"/>
  <c r="G1757" i="124" a="1"/>
  <c r="G1757" i="124" s="1"/>
  <c r="H1757" i="124" a="1"/>
  <c r="H1757" i="124" s="1"/>
  <c r="E1758" i="124"/>
  <c r="F1758" i="124" a="1"/>
  <c r="F1758" i="124"/>
  <c r="G1758" i="124" a="1"/>
  <c r="G1758" i="124" s="1"/>
  <c r="H1758" i="124" a="1"/>
  <c r="H1758" i="124"/>
  <c r="E1759" i="124"/>
  <c r="F1759" i="124" a="1"/>
  <c r="F1759" i="124" s="1"/>
  <c r="G1759" i="124" a="1"/>
  <c r="G1759" i="124" s="1"/>
  <c r="H1759" i="124" a="1"/>
  <c r="H1759" i="124"/>
  <c r="E1760" i="124"/>
  <c r="F1760" i="124" a="1"/>
  <c r="F1760" i="124" s="1"/>
  <c r="G1760" i="124" a="1"/>
  <c r="G1760" i="124" s="1"/>
  <c r="H1760" i="124" a="1"/>
  <c r="H1760" i="124"/>
  <c r="E1761" i="124"/>
  <c r="F1761" i="124" a="1"/>
  <c r="F1761" i="124" s="1"/>
  <c r="G1761" i="124" a="1"/>
  <c r="G1761" i="124" s="1"/>
  <c r="H1761" i="124" a="1"/>
  <c r="H1761" i="124" s="1"/>
  <c r="E1762" i="124"/>
  <c r="F1762" i="124" a="1"/>
  <c r="F1762" i="124" s="1"/>
  <c r="G1762" i="124" a="1"/>
  <c r="G1762" i="124"/>
  <c r="H1762" i="124" a="1"/>
  <c r="H1762" i="124"/>
  <c r="E1763" i="124"/>
  <c r="F1763" i="124" a="1"/>
  <c r="F1763" i="124" s="1"/>
  <c r="G1763" i="124" a="1"/>
  <c r="G1763" i="124" s="1"/>
  <c r="H1763" i="124" a="1"/>
  <c r="H1763" i="124"/>
  <c r="E1764" i="124"/>
  <c r="F1764" i="124" a="1"/>
  <c r="F1764" i="124"/>
  <c r="G1764" i="124" a="1"/>
  <c r="G1764" i="124" s="1"/>
  <c r="H1764" i="124" a="1"/>
  <c r="H1764" i="124"/>
  <c r="E1765" i="124"/>
  <c r="F1765" i="124" a="1"/>
  <c r="F1765" i="124" s="1"/>
  <c r="G1765" i="124" a="1"/>
  <c r="G1765" i="124" s="1"/>
  <c r="H1765" i="124" a="1"/>
  <c r="H1765" i="124"/>
  <c r="E1766" i="124"/>
  <c r="F1766" i="124" a="1"/>
  <c r="F1766" i="124" s="1"/>
  <c r="G1766" i="124" a="1"/>
  <c r="G1766" i="124"/>
  <c r="H1766" i="124" a="1"/>
  <c r="H1766" i="124"/>
  <c r="E1767" i="124"/>
  <c r="F1767" i="124" a="1"/>
  <c r="F1767" i="124" s="1"/>
  <c r="G1767" i="124" a="1"/>
  <c r="G1767" i="124"/>
  <c r="H1767" i="124" a="1"/>
  <c r="H1767" i="124" s="1"/>
  <c r="E1768" i="124"/>
  <c r="F1768" i="124" a="1"/>
  <c r="F1768" i="124"/>
  <c r="G1768" i="124" a="1"/>
  <c r="G1768" i="124"/>
  <c r="H1768" i="124" a="1"/>
  <c r="H1768" i="124" s="1"/>
  <c r="E1769" i="124"/>
  <c r="F1769" i="124" a="1"/>
  <c r="F1769" i="124" s="1"/>
  <c r="G1769" i="124" a="1"/>
  <c r="G1769" i="124" s="1"/>
  <c r="H1769" i="124" a="1"/>
  <c r="H1769" i="124" s="1"/>
  <c r="E1770" i="124"/>
  <c r="F1770" i="124" a="1"/>
  <c r="F1770" i="124"/>
  <c r="G1770" i="124" a="1"/>
  <c r="G1770" i="124" s="1"/>
  <c r="H1770" i="124" a="1"/>
  <c r="H1770" i="124"/>
  <c r="E1771" i="124"/>
  <c r="F1771" i="124" a="1"/>
  <c r="F1771" i="124" s="1"/>
  <c r="G1771" i="124" a="1"/>
  <c r="G1771" i="124" s="1"/>
  <c r="H1771" i="124" a="1"/>
  <c r="H1771" i="124"/>
  <c r="E1772" i="124"/>
  <c r="F1772" i="124" a="1"/>
  <c r="F1772" i="124" s="1"/>
  <c r="G1772" i="124" a="1"/>
  <c r="G1772" i="124" s="1"/>
  <c r="H1772" i="124" a="1"/>
  <c r="H1772" i="124"/>
  <c r="E1773" i="124"/>
  <c r="F1773" i="124" a="1"/>
  <c r="F1773" i="124" s="1"/>
  <c r="G1773" i="124" a="1"/>
  <c r="G1773" i="124" s="1"/>
  <c r="H1773" i="124" a="1"/>
  <c r="H1773" i="124" s="1"/>
  <c r="E1774" i="124"/>
  <c r="F1774" i="124" a="1"/>
  <c r="F1774" i="124" s="1"/>
  <c r="G1774" i="124" a="1"/>
  <c r="G1774" i="124"/>
  <c r="H1774" i="124" a="1"/>
  <c r="H1774" i="124"/>
  <c r="E1775" i="124"/>
  <c r="F1775" i="124" a="1"/>
  <c r="F1775" i="124" s="1"/>
  <c r="G1775" i="124" a="1"/>
  <c r="G1775" i="124" s="1"/>
  <c r="H1775" i="124" a="1"/>
  <c r="H1775" i="124"/>
  <c r="E1776" i="124"/>
  <c r="F1776" i="124" a="1"/>
  <c r="F1776" i="124"/>
  <c r="G1776" i="124" a="1"/>
  <c r="G1776" i="124" s="1"/>
  <c r="H1776" i="124" a="1"/>
  <c r="H1776" i="124"/>
  <c r="E1777" i="124"/>
  <c r="F1777" i="124" a="1"/>
  <c r="F1777" i="124" s="1"/>
  <c r="G1777" i="124" a="1"/>
  <c r="G1777" i="124" s="1"/>
  <c r="H1777" i="124" a="1"/>
  <c r="H1777" i="124"/>
  <c r="E1778" i="124"/>
  <c r="F1778" i="124" a="1"/>
  <c r="F1778" i="124" s="1"/>
  <c r="G1778" i="124" a="1"/>
  <c r="G1778" i="124"/>
  <c r="H1778" i="124" a="1"/>
  <c r="H1778" i="124"/>
  <c r="E1779" i="124"/>
  <c r="F1779" i="124" a="1"/>
  <c r="F1779" i="124" s="1"/>
  <c r="G1779" i="124" a="1"/>
  <c r="G1779" i="124"/>
  <c r="H1779" i="124" a="1"/>
  <c r="H1779" i="124" s="1"/>
  <c r="E1780" i="124"/>
  <c r="F1780" i="124" a="1"/>
  <c r="F1780" i="124"/>
  <c r="G1780" i="124" a="1"/>
  <c r="G1780" i="124"/>
  <c r="H1780" i="124" a="1"/>
  <c r="H1780" i="124" s="1"/>
  <c r="E1781" i="124"/>
  <c r="F1781" i="124" a="1"/>
  <c r="F1781" i="124" s="1"/>
  <c r="G1781" i="124" a="1"/>
  <c r="G1781" i="124" s="1"/>
  <c r="H1781" i="124" a="1"/>
  <c r="H1781" i="124"/>
  <c r="E1782" i="124"/>
  <c r="F1782" i="124" a="1"/>
  <c r="F1782" i="124"/>
  <c r="G1782" i="124" a="1"/>
  <c r="G1782" i="124" s="1"/>
  <c r="H1782" i="124" a="1"/>
  <c r="H1782" i="124"/>
  <c r="E1783" i="124"/>
  <c r="F1783" i="124" a="1"/>
  <c r="F1783" i="124" s="1"/>
  <c r="G1783" i="124" a="1"/>
  <c r="G1783" i="124" s="1"/>
  <c r="H1783" i="124" a="1"/>
  <c r="H1783" i="124"/>
  <c r="E1784" i="124"/>
  <c r="F1784" i="124" a="1"/>
  <c r="F1784" i="124" s="1"/>
  <c r="G1784" i="124" a="1"/>
  <c r="G1784" i="124" s="1"/>
  <c r="H1784" i="124" a="1"/>
  <c r="H1784" i="124"/>
  <c r="E1785" i="124"/>
  <c r="F1785" i="124" a="1"/>
  <c r="F1785" i="124" s="1"/>
  <c r="G1785" i="124" a="1"/>
  <c r="G1785" i="124" s="1"/>
  <c r="H1785" i="124" a="1"/>
  <c r="H1785" i="124" s="1"/>
  <c r="E1786" i="124"/>
  <c r="F1786" i="124" a="1"/>
  <c r="F1786" i="124" s="1"/>
  <c r="G1786" i="124" a="1"/>
  <c r="G1786" i="124"/>
  <c r="H1786" i="124" a="1"/>
  <c r="H1786" i="124"/>
  <c r="E1787" i="124"/>
  <c r="F1787" i="124" a="1"/>
  <c r="F1787" i="124" s="1"/>
  <c r="G1787" i="124" a="1"/>
  <c r="G1787" i="124" s="1"/>
  <c r="H1787" i="124" a="1"/>
  <c r="H1787" i="124"/>
  <c r="E1788" i="124"/>
  <c r="F1788" i="124" a="1"/>
  <c r="F1788" i="124"/>
  <c r="G1788" i="124" a="1"/>
  <c r="G1788" i="124" s="1"/>
  <c r="H1788" i="124" a="1"/>
  <c r="H1788" i="124"/>
  <c r="E1789" i="124"/>
  <c r="F1789" i="124" a="1"/>
  <c r="F1789" i="124" s="1"/>
  <c r="G1789" i="124" a="1"/>
  <c r="G1789" i="124" s="1"/>
  <c r="H1789" i="124" a="1"/>
  <c r="H1789" i="124"/>
  <c r="E1790" i="124"/>
  <c r="F1790" i="124" a="1"/>
  <c r="F1790" i="124" s="1"/>
  <c r="G1790" i="124" a="1"/>
  <c r="G1790" i="124"/>
  <c r="H1790" i="124" a="1"/>
  <c r="H1790" i="124"/>
  <c r="E1791" i="124"/>
  <c r="F1791" i="124" a="1"/>
  <c r="F1791" i="124" s="1"/>
  <c r="G1791" i="124" a="1"/>
  <c r="G1791" i="124"/>
  <c r="H1791" i="124" a="1"/>
  <c r="H1791" i="124" s="1"/>
  <c r="E1792" i="124"/>
  <c r="F1792" i="124" a="1"/>
  <c r="F1792" i="124"/>
  <c r="G1792" i="124" a="1"/>
  <c r="G1792" i="124"/>
  <c r="H1792" i="124" a="1"/>
  <c r="H1792" i="124" s="1"/>
  <c r="E1793" i="124"/>
  <c r="F1793" i="124" a="1"/>
  <c r="F1793" i="124" s="1"/>
  <c r="G1793" i="124" a="1"/>
  <c r="G1793" i="124" s="1"/>
  <c r="H1793" i="124" a="1"/>
  <c r="H1793" i="124"/>
  <c r="E1794" i="124"/>
  <c r="F1794" i="124" a="1"/>
  <c r="F1794" i="124"/>
  <c r="G1794" i="124" a="1"/>
  <c r="G1794" i="124" s="1"/>
  <c r="H1794" i="124" a="1"/>
  <c r="H1794" i="124"/>
  <c r="E1795" i="124"/>
  <c r="F1795" i="124" a="1"/>
  <c r="F1795" i="124" s="1"/>
  <c r="G1795" i="124" a="1"/>
  <c r="G1795" i="124" s="1"/>
  <c r="H1795" i="124" a="1"/>
  <c r="H1795" i="124"/>
  <c r="E1796" i="124"/>
  <c r="F1796" i="124" a="1"/>
  <c r="F1796" i="124" s="1"/>
  <c r="G1796" i="124" a="1"/>
  <c r="G1796" i="124" s="1"/>
  <c r="H1796" i="124" a="1"/>
  <c r="H1796" i="124"/>
  <c r="E1797" i="124"/>
  <c r="F1797" i="124" a="1"/>
  <c r="F1797" i="124" s="1"/>
  <c r="G1797" i="124" a="1"/>
  <c r="G1797" i="124" s="1"/>
  <c r="H1797" i="124" a="1"/>
  <c r="H1797" i="124" s="1"/>
  <c r="E1798" i="124"/>
  <c r="F1798" i="124" a="1"/>
  <c r="F1798" i="124" s="1"/>
  <c r="G1798" i="124" a="1"/>
  <c r="G1798" i="124"/>
  <c r="H1798" i="124" a="1"/>
  <c r="H1798" i="124"/>
  <c r="E1799" i="124"/>
  <c r="F1799" i="124" a="1"/>
  <c r="F1799" i="124" s="1"/>
  <c r="G1799" i="124" a="1"/>
  <c r="G1799" i="124" s="1"/>
  <c r="H1799" i="124" a="1"/>
  <c r="H1799" i="124"/>
  <c r="E1800" i="124"/>
  <c r="F1800" i="124" a="1"/>
  <c r="F1800" i="124"/>
  <c r="G1800" i="124" a="1"/>
  <c r="G1800" i="124" s="1"/>
  <c r="H1800" i="124" a="1"/>
  <c r="H1800" i="124"/>
  <c r="E1801" i="124"/>
  <c r="F1801" i="124" a="1"/>
  <c r="F1801" i="124" s="1"/>
  <c r="G1801" i="124" a="1"/>
  <c r="G1801" i="124" s="1"/>
  <c r="H1801" i="124" a="1"/>
  <c r="H1801" i="124"/>
  <c r="E1802" i="124"/>
  <c r="F1802" i="124" a="1"/>
  <c r="F1802" i="124" s="1"/>
  <c r="G1802" i="124" a="1"/>
  <c r="G1802" i="124"/>
  <c r="H1802" i="124" a="1"/>
  <c r="H1802" i="124"/>
  <c r="E1803" i="124"/>
  <c r="F1803" i="124" a="1"/>
  <c r="F1803" i="124" s="1"/>
  <c r="G1803" i="124" a="1"/>
  <c r="G1803" i="124"/>
  <c r="H1803" i="124" a="1"/>
  <c r="H1803" i="124" s="1"/>
  <c r="E1804" i="124"/>
  <c r="F1804" i="124" a="1"/>
  <c r="F1804" i="124"/>
  <c r="G1804" i="124" a="1"/>
  <c r="G1804" i="124"/>
  <c r="H1804" i="124" a="1"/>
  <c r="H1804" i="124" s="1"/>
  <c r="E1805" i="124"/>
  <c r="F1805" i="124" a="1"/>
  <c r="F1805" i="124" s="1"/>
  <c r="G1805" i="124" a="1"/>
  <c r="G1805" i="124" s="1"/>
  <c r="H1805" i="124" a="1"/>
  <c r="H1805" i="124"/>
  <c r="E1806" i="124"/>
  <c r="F1806" i="124" a="1"/>
  <c r="F1806" i="124"/>
  <c r="G1806" i="124" a="1"/>
  <c r="G1806" i="124" s="1"/>
  <c r="H1806" i="124" a="1"/>
  <c r="H1806" i="124" s="1"/>
  <c r="E1807" i="124"/>
  <c r="F1807" i="124" a="1"/>
  <c r="F1807" i="124" s="1"/>
  <c r="G1807" i="124" a="1"/>
  <c r="G1807" i="124" s="1"/>
  <c r="H1807" i="124" a="1"/>
  <c r="H1807" i="124"/>
  <c r="E1808" i="124"/>
  <c r="F1808" i="124" a="1"/>
  <c r="F1808" i="124" s="1"/>
  <c r="G1808" i="124" a="1"/>
  <c r="G1808" i="124" s="1"/>
  <c r="H1808" i="124" a="1"/>
  <c r="H1808" i="124"/>
  <c r="E1809" i="124"/>
  <c r="F1809" i="124" a="1"/>
  <c r="F1809" i="124" s="1"/>
  <c r="G1809" i="124" a="1"/>
  <c r="G1809" i="124" s="1"/>
  <c r="H1809" i="124" a="1"/>
  <c r="H1809" i="124" s="1"/>
  <c r="E1810" i="124"/>
  <c r="F1810" i="124" a="1"/>
  <c r="F1810" i="124" s="1"/>
  <c r="G1810" i="124" a="1"/>
  <c r="G1810" i="124"/>
  <c r="H1810" i="124" a="1"/>
  <c r="H1810" i="124"/>
  <c r="E1811" i="124"/>
  <c r="F1811" i="124" a="1"/>
  <c r="F1811" i="124" s="1"/>
  <c r="G1811" i="124" a="1"/>
  <c r="G1811" i="124" s="1"/>
  <c r="H1811" i="124" a="1"/>
  <c r="H1811" i="124"/>
  <c r="E1812" i="124"/>
  <c r="F1812" i="124" a="1"/>
  <c r="F1812" i="124"/>
  <c r="G1812" i="124" a="1"/>
  <c r="G1812" i="124" s="1"/>
  <c r="H1812" i="124" a="1"/>
  <c r="H1812" i="124"/>
  <c r="E1813" i="124"/>
  <c r="F1813" i="124" a="1"/>
  <c r="F1813" i="124" s="1"/>
  <c r="G1813" i="124" a="1"/>
  <c r="G1813" i="124" s="1"/>
  <c r="H1813" i="124" a="1"/>
  <c r="H1813" i="124"/>
  <c r="E1814" i="124"/>
  <c r="F1814" i="124" a="1"/>
  <c r="F1814" i="124" s="1"/>
  <c r="G1814" i="124" a="1"/>
  <c r="G1814" i="124"/>
  <c r="H1814" i="124" a="1"/>
  <c r="H1814" i="124"/>
  <c r="E1815" i="124"/>
  <c r="F1815" i="124" a="1"/>
  <c r="F1815" i="124" s="1"/>
  <c r="G1815" i="124" a="1"/>
  <c r="G1815" i="124"/>
  <c r="H1815" i="124" a="1"/>
  <c r="H1815" i="124" s="1"/>
  <c r="E1816" i="124"/>
  <c r="F1816" i="124" a="1"/>
  <c r="F1816" i="124"/>
  <c r="G1816" i="124" a="1"/>
  <c r="G1816" i="124"/>
  <c r="H1816" i="124" a="1"/>
  <c r="H1816" i="124"/>
  <c r="E1817" i="124"/>
  <c r="F1817" i="124" a="1"/>
  <c r="F1817" i="124" s="1"/>
  <c r="G1817" i="124" a="1"/>
  <c r="G1817" i="124" s="1"/>
  <c r="H1817" i="124" a="1"/>
  <c r="H1817" i="124"/>
  <c r="E1818" i="124"/>
  <c r="F1818" i="124" a="1"/>
  <c r="F1818" i="124" s="1"/>
  <c r="G1818" i="124" a="1"/>
  <c r="G1818" i="124" s="1"/>
  <c r="H1818" i="124" a="1"/>
  <c r="H1818" i="124" s="1"/>
  <c r="E1819" i="124"/>
  <c r="F1819" i="124" a="1"/>
  <c r="F1819" i="124" s="1"/>
  <c r="G1819" i="124" a="1"/>
  <c r="G1819" i="124" s="1"/>
  <c r="H1819" i="124" a="1"/>
  <c r="H1819" i="124"/>
  <c r="E1820" i="124"/>
  <c r="F1820" i="124" a="1"/>
  <c r="F1820" i="124" s="1"/>
  <c r="G1820" i="124" a="1"/>
  <c r="G1820" i="124" s="1"/>
  <c r="H1820" i="124" a="1"/>
  <c r="H1820" i="124"/>
  <c r="E1821" i="124"/>
  <c r="F1821" i="124" a="1"/>
  <c r="F1821" i="124" s="1"/>
  <c r="G1821" i="124" a="1"/>
  <c r="G1821" i="124" s="1"/>
  <c r="H1821" i="124" a="1"/>
  <c r="H1821" i="124" s="1"/>
  <c r="E1822" i="124"/>
  <c r="F1822" i="124" a="1"/>
  <c r="F1822" i="124" s="1"/>
  <c r="G1822" i="124" a="1"/>
  <c r="G1822" i="124"/>
  <c r="H1822" i="124" a="1"/>
  <c r="H1822" i="124"/>
  <c r="E1823" i="124"/>
  <c r="F1823" i="124" a="1"/>
  <c r="F1823" i="124" s="1"/>
  <c r="G1823" i="124" a="1"/>
  <c r="G1823" i="124" s="1"/>
  <c r="H1823" i="124" a="1"/>
  <c r="H1823" i="124"/>
  <c r="E1824" i="124"/>
  <c r="F1824" i="124" a="1"/>
  <c r="F1824" i="124"/>
  <c r="G1824" i="124" a="1"/>
  <c r="G1824" i="124" s="1"/>
  <c r="H1824" i="124" a="1"/>
  <c r="H1824" i="124"/>
  <c r="E1825" i="124"/>
  <c r="F1825" i="124" a="1"/>
  <c r="F1825" i="124" s="1"/>
  <c r="G1825" i="124" a="1"/>
  <c r="G1825" i="124" s="1"/>
  <c r="H1825" i="124" a="1"/>
  <c r="H1825" i="124"/>
  <c r="E1826" i="124"/>
  <c r="F1826" i="124" a="1"/>
  <c r="F1826" i="124" s="1"/>
  <c r="G1826" i="124" a="1"/>
  <c r="G1826" i="124"/>
  <c r="H1826" i="124" a="1"/>
  <c r="H1826" i="124"/>
  <c r="E1827" i="124"/>
  <c r="F1827" i="124" a="1"/>
  <c r="F1827" i="124" s="1"/>
  <c r="G1827" i="124" a="1"/>
  <c r="G1827" i="124"/>
  <c r="H1827" i="124" a="1"/>
  <c r="H1827" i="124" s="1"/>
  <c r="E1828" i="124"/>
  <c r="F1828" i="124" a="1"/>
  <c r="F1828" i="124" s="1"/>
  <c r="G1828" i="124" a="1"/>
  <c r="G1828" i="124"/>
  <c r="H1828" i="124" a="1"/>
  <c r="H1828" i="124" s="1"/>
  <c r="E1829" i="124"/>
  <c r="F1829" i="124" a="1"/>
  <c r="F1829" i="124" s="1"/>
  <c r="G1829" i="124" a="1"/>
  <c r="G1829" i="124" s="1"/>
  <c r="H1829" i="124" a="1"/>
  <c r="H1829" i="124"/>
  <c r="E1830" i="124"/>
  <c r="F1830" i="124" a="1"/>
  <c r="F1830" i="124"/>
  <c r="G1830" i="124" a="1"/>
  <c r="G1830" i="124" s="1"/>
  <c r="H1830" i="124" a="1"/>
  <c r="H1830" i="124" s="1"/>
  <c r="E1831" i="124"/>
  <c r="F1831" i="124" a="1"/>
  <c r="F1831" i="124" s="1"/>
  <c r="G1831" i="124" a="1"/>
  <c r="G1831" i="124" s="1"/>
  <c r="H1831" i="124" a="1"/>
  <c r="H1831" i="124"/>
  <c r="E1832" i="124"/>
  <c r="F1832" i="124" a="1"/>
  <c r="F1832" i="124" s="1"/>
  <c r="G1832" i="124" a="1"/>
  <c r="G1832" i="124" s="1"/>
  <c r="H1832" i="124" a="1"/>
  <c r="H1832" i="124"/>
  <c r="E1833" i="124"/>
  <c r="F1833" i="124" a="1"/>
  <c r="F1833" i="124" s="1"/>
  <c r="G1833" i="124" a="1"/>
  <c r="G1833" i="124"/>
  <c r="H1833" i="124" a="1"/>
  <c r="H1833" i="124" s="1"/>
  <c r="E1834" i="124"/>
  <c r="F1834" i="124" a="1"/>
  <c r="F1834" i="124" s="1"/>
  <c r="G1834" i="124" a="1"/>
  <c r="G1834" i="124"/>
  <c r="H1834" i="124" a="1"/>
  <c r="H1834" i="124"/>
  <c r="E1835" i="124"/>
  <c r="F1835" i="124" a="1"/>
  <c r="F1835" i="124"/>
  <c r="G1835" i="124" a="1"/>
  <c r="G1835" i="124" s="1"/>
  <c r="H1835" i="124" a="1"/>
  <c r="H1835" i="124"/>
  <c r="E1836" i="124"/>
  <c r="F1836" i="124" a="1"/>
  <c r="F1836" i="124" s="1"/>
  <c r="G1836" i="124" a="1"/>
  <c r="G1836" i="124" s="1"/>
  <c r="H1836" i="124" a="1"/>
  <c r="H1836" i="124"/>
  <c r="E1837" i="124"/>
  <c r="F1837" i="124" a="1"/>
  <c r="F1837" i="124"/>
  <c r="G1837" i="124" a="1"/>
  <c r="G1837" i="124"/>
  <c r="H1837" i="124" a="1"/>
  <c r="H1837" i="124"/>
  <c r="E1838" i="124"/>
  <c r="F1838" i="124" a="1"/>
  <c r="F1838" i="124" s="1"/>
  <c r="G1838" i="124" a="1"/>
  <c r="G1838" i="124" s="1"/>
  <c r="H1838" i="124" a="1"/>
  <c r="H1838" i="124" s="1"/>
  <c r="E1839" i="124"/>
  <c r="F1839" i="124" a="1"/>
  <c r="F1839" i="124" s="1"/>
  <c r="G1839" i="124" a="1"/>
  <c r="G1839" i="124" s="1"/>
  <c r="H1839" i="124" a="1"/>
  <c r="H1839" i="124" s="1"/>
  <c r="E1840" i="124"/>
  <c r="F1840" i="124" a="1"/>
  <c r="F1840" i="124" s="1"/>
  <c r="G1840" i="124" a="1"/>
  <c r="G1840" i="124" s="1"/>
  <c r="H1840" i="124" a="1"/>
  <c r="H1840" i="124" s="1"/>
  <c r="E1841" i="124"/>
  <c r="F1841" i="124" a="1"/>
  <c r="F1841" i="124" s="1"/>
  <c r="G1841" i="124" a="1"/>
  <c r="G1841" i="124" s="1"/>
  <c r="H1841" i="124" a="1"/>
  <c r="H1841" i="124"/>
  <c r="E1842" i="124"/>
  <c r="F1842" i="124" a="1"/>
  <c r="F1842" i="124" s="1"/>
  <c r="G1842" i="124" a="1"/>
  <c r="G1842" i="124" s="1"/>
  <c r="H1842" i="124" a="1"/>
  <c r="H1842" i="124"/>
  <c r="E1843" i="124"/>
  <c r="F1843" i="124" a="1"/>
  <c r="F1843" i="124" s="1"/>
  <c r="G1843" i="124" a="1"/>
  <c r="G1843" i="124" s="1"/>
  <c r="H1843" i="124" a="1"/>
  <c r="H1843" i="124"/>
  <c r="E1844" i="124"/>
  <c r="F1844" i="124" a="1"/>
  <c r="F1844" i="124" s="1"/>
  <c r="G1844" i="124" a="1"/>
  <c r="G1844" i="124" s="1"/>
  <c r="H1844" i="124" a="1"/>
  <c r="H1844" i="124"/>
  <c r="E1845" i="124"/>
  <c r="F1845" i="124" a="1"/>
  <c r="F1845" i="124" s="1"/>
  <c r="G1845" i="124" a="1"/>
  <c r="G1845" i="124"/>
  <c r="H1845" i="124" a="1"/>
  <c r="H1845" i="124"/>
  <c r="E1846" i="124"/>
  <c r="F1846" i="124" a="1"/>
  <c r="F1846" i="124" s="1"/>
  <c r="G1846" i="124" a="1"/>
  <c r="G1846" i="124"/>
  <c r="H1846" i="124" a="1"/>
  <c r="H1846" i="124" s="1"/>
  <c r="E1847" i="124"/>
  <c r="F1847" i="124" a="1"/>
  <c r="F1847" i="124"/>
  <c r="G1847" i="124" a="1"/>
  <c r="G1847" i="124"/>
  <c r="H1847" i="124" a="1"/>
  <c r="H1847" i="124"/>
  <c r="E1848" i="124"/>
  <c r="F1848" i="124" a="1"/>
  <c r="F1848" i="124"/>
  <c r="G1848" i="124" a="1"/>
  <c r="G1848" i="124" s="1"/>
  <c r="H1848" i="124" a="1"/>
  <c r="H1848" i="124"/>
  <c r="E1849" i="124"/>
  <c r="F1849" i="124" a="1"/>
  <c r="F1849" i="124"/>
  <c r="G1849" i="124" a="1"/>
  <c r="G1849" i="124"/>
  <c r="H1849" i="124" a="1"/>
  <c r="H1849" i="124" s="1"/>
  <c r="E1850" i="124"/>
  <c r="F1850" i="124" a="1"/>
  <c r="F1850" i="124" s="1"/>
  <c r="G1850" i="124" a="1"/>
  <c r="G1850" i="124" s="1"/>
  <c r="H1850" i="124" a="1"/>
  <c r="H1850" i="124" s="1"/>
  <c r="E1851" i="124"/>
  <c r="F1851" i="124" a="1"/>
  <c r="F1851" i="124" s="1"/>
  <c r="G1851" i="124" a="1"/>
  <c r="G1851" i="124" s="1"/>
  <c r="H1851" i="124" a="1"/>
  <c r="H1851" i="124" s="1"/>
  <c r="E1852" i="124"/>
  <c r="F1852" i="124" a="1"/>
  <c r="F1852" i="124" s="1"/>
  <c r="G1852" i="124" a="1"/>
  <c r="G1852" i="124" s="1"/>
  <c r="H1852" i="124" a="1"/>
  <c r="H1852" i="124" s="1"/>
  <c r="E1853" i="124"/>
  <c r="F1853" i="124" a="1"/>
  <c r="F1853" i="124" s="1"/>
  <c r="G1853" i="124" a="1"/>
  <c r="G1853" i="124" s="1"/>
  <c r="H1853" i="124" a="1"/>
  <c r="H1853" i="124"/>
  <c r="E1854" i="124"/>
  <c r="F1854" i="124" a="1"/>
  <c r="F1854" i="124" s="1"/>
  <c r="G1854" i="124" a="1"/>
  <c r="G1854" i="124" s="1"/>
  <c r="H1854" i="124" a="1"/>
  <c r="H1854" i="124"/>
  <c r="E1855" i="124"/>
  <c r="F1855" i="124" a="1"/>
  <c r="F1855" i="124" s="1"/>
  <c r="G1855" i="124" a="1"/>
  <c r="G1855" i="124" s="1"/>
  <c r="H1855" i="124" a="1"/>
  <c r="H1855" i="124"/>
  <c r="E1856" i="124"/>
  <c r="F1856" i="124" a="1"/>
  <c r="F1856" i="124" s="1"/>
  <c r="G1856" i="124" a="1"/>
  <c r="G1856" i="124" s="1"/>
  <c r="H1856" i="124" a="1"/>
  <c r="H1856" i="124"/>
  <c r="E1857" i="124"/>
  <c r="F1857" i="124" a="1"/>
  <c r="F1857" i="124" s="1"/>
  <c r="G1857" i="124" a="1"/>
  <c r="G1857" i="124"/>
  <c r="H1857" i="124" a="1"/>
  <c r="H1857" i="124"/>
  <c r="E1858" i="124"/>
  <c r="F1858" i="124" a="1"/>
  <c r="F1858" i="124" s="1"/>
  <c r="G1858" i="124" a="1"/>
  <c r="G1858" i="124"/>
  <c r="H1858" i="124" a="1"/>
  <c r="H1858" i="124" s="1"/>
  <c r="E1859" i="124"/>
  <c r="F1859" i="124" a="1"/>
  <c r="F1859" i="124"/>
  <c r="G1859" i="124" a="1"/>
  <c r="G1859" i="124"/>
  <c r="H1859" i="124" a="1"/>
  <c r="H1859" i="124"/>
  <c r="E1860" i="124"/>
  <c r="F1860" i="124" a="1"/>
  <c r="F1860" i="124"/>
  <c r="G1860" i="124" a="1"/>
  <c r="G1860" i="124" s="1"/>
  <c r="H1860" i="124" a="1"/>
  <c r="H1860" i="124"/>
  <c r="E1861" i="124"/>
  <c r="F1861" i="124" a="1"/>
  <c r="F1861" i="124"/>
  <c r="G1861" i="124" a="1"/>
  <c r="G1861" i="124"/>
  <c r="H1861" i="124" a="1"/>
  <c r="H1861" i="124" s="1"/>
  <c r="E1862" i="124"/>
  <c r="F1862" i="124" a="1"/>
  <c r="F1862" i="124" s="1"/>
  <c r="G1862" i="124" a="1"/>
  <c r="G1862" i="124" s="1"/>
  <c r="H1862" i="124" a="1"/>
  <c r="H1862" i="124" s="1"/>
  <c r="E1863" i="124"/>
  <c r="F1863" i="124" a="1"/>
  <c r="F1863" i="124" s="1"/>
  <c r="G1863" i="124" a="1"/>
  <c r="G1863" i="124" s="1"/>
  <c r="H1863" i="124" a="1"/>
  <c r="H1863" i="124" s="1"/>
  <c r="E1864" i="124"/>
  <c r="F1864" i="124" a="1"/>
  <c r="F1864" i="124" s="1"/>
  <c r="G1864" i="124" a="1"/>
  <c r="G1864" i="124" s="1"/>
  <c r="H1864" i="124" a="1"/>
  <c r="H1864" i="124" s="1"/>
  <c r="E1865" i="124"/>
  <c r="F1865" i="124" a="1"/>
  <c r="F1865" i="124" s="1"/>
  <c r="G1865" i="124" a="1"/>
  <c r="G1865" i="124" s="1"/>
  <c r="H1865" i="124" a="1"/>
  <c r="H1865" i="124"/>
  <c r="E1866" i="124"/>
  <c r="F1866" i="124" a="1"/>
  <c r="F1866" i="124" s="1"/>
  <c r="G1866" i="124" a="1"/>
  <c r="G1866" i="124" s="1"/>
  <c r="H1866" i="124" a="1"/>
  <c r="H1866" i="124"/>
  <c r="E1867" i="124"/>
  <c r="F1867" i="124" a="1"/>
  <c r="F1867" i="124" s="1"/>
  <c r="G1867" i="124" a="1"/>
  <c r="G1867" i="124"/>
  <c r="H1867" i="124" a="1"/>
  <c r="H1867" i="124"/>
  <c r="E1868" i="124"/>
  <c r="F1868" i="124" a="1"/>
  <c r="F1868" i="124" s="1"/>
  <c r="G1868" i="124" a="1"/>
  <c r="G1868" i="124" s="1"/>
  <c r="H1868" i="124" a="1"/>
  <c r="H1868" i="124"/>
  <c r="E1869" i="124"/>
  <c r="F1869" i="124" a="1"/>
  <c r="F1869" i="124" s="1"/>
  <c r="G1869" i="124" a="1"/>
  <c r="G1869" i="124"/>
  <c r="H1869" i="124" a="1"/>
  <c r="H1869" i="124"/>
  <c r="E1870" i="124"/>
  <c r="F1870" i="124" a="1"/>
  <c r="F1870" i="124" s="1"/>
  <c r="G1870" i="124" a="1"/>
  <c r="G1870" i="124"/>
  <c r="H1870" i="124" a="1"/>
  <c r="H1870" i="124" s="1"/>
  <c r="E1871" i="124"/>
  <c r="F1871" i="124" a="1"/>
  <c r="F1871" i="124"/>
  <c r="G1871" i="124" a="1"/>
  <c r="G1871" i="124"/>
  <c r="H1871" i="124" a="1"/>
  <c r="H1871" i="124"/>
  <c r="E1872" i="124"/>
  <c r="F1872" i="124" a="1"/>
  <c r="F1872" i="124"/>
  <c r="G1872" i="124" a="1"/>
  <c r="G1872" i="124" s="1"/>
  <c r="H1872" i="124" a="1"/>
  <c r="H1872" i="124" s="1"/>
  <c r="E1873" i="124"/>
  <c r="F1873" i="124" a="1"/>
  <c r="F1873" i="124"/>
  <c r="G1873" i="124" a="1"/>
  <c r="G1873" i="124"/>
  <c r="H1873" i="124" a="1"/>
  <c r="H1873" i="124" s="1"/>
  <c r="E1874" i="124"/>
  <c r="F1874" i="124" a="1"/>
  <c r="F1874" i="124" s="1"/>
  <c r="G1874" i="124" a="1"/>
  <c r="G1874" i="124" s="1"/>
  <c r="H1874" i="124" a="1"/>
  <c r="H1874" i="124" s="1"/>
  <c r="E1875" i="124"/>
  <c r="F1875" i="124" a="1"/>
  <c r="F1875" i="124" s="1"/>
  <c r="G1875" i="124" a="1"/>
  <c r="G1875" i="124" s="1"/>
  <c r="H1875" i="124" a="1"/>
  <c r="H1875" i="124" s="1"/>
  <c r="B1" i="56"/>
  <c r="D1" i="56"/>
  <c r="AB20" i="138"/>
  <c r="AC17" i="138" s="1"/>
  <c r="AC16" i="138"/>
  <c r="AC18" i="138"/>
  <c r="AC19" i="138"/>
  <c r="AB23" i="138"/>
  <c r="AB24" i="138"/>
  <c r="AD26" i="138"/>
  <c r="AB33" i="138"/>
  <c r="AB36" i="138" s="1"/>
  <c r="AC34" i="138" s="1"/>
  <c r="AB34" i="138"/>
  <c r="AB35" i="138"/>
  <c r="B2" i="131"/>
  <c r="B1" i="131"/>
  <c r="E1" i="131"/>
  <c r="H1" i="131"/>
  <c r="K1" i="131"/>
  <c r="N1" i="131"/>
  <c r="Q1" i="131"/>
  <c r="E2" i="100"/>
  <c r="L2" i="100"/>
  <c r="E3" i="100"/>
  <c r="L3" i="100"/>
  <c r="E4" i="100"/>
  <c r="L4" i="100" s="1"/>
  <c r="E5" i="100"/>
  <c r="L5" i="100" s="1"/>
  <c r="E6" i="100"/>
  <c r="L6" i="100" s="1"/>
  <c r="E7" i="100"/>
  <c r="L7" i="100" s="1"/>
  <c r="E8" i="100"/>
  <c r="L8" i="100"/>
  <c r="E9" i="100"/>
  <c r="L9" i="100"/>
  <c r="E10" i="100"/>
  <c r="L10" i="100" s="1"/>
  <c r="E11" i="100"/>
  <c r="L11" i="100"/>
  <c r="E12" i="100"/>
  <c r="L12" i="100" s="1"/>
  <c r="E13" i="100"/>
  <c r="L13" i="100" s="1"/>
  <c r="E14" i="100"/>
  <c r="L14" i="100"/>
  <c r="E15" i="100"/>
  <c r="L15" i="100"/>
  <c r="E16" i="100"/>
  <c r="E20" i="100"/>
  <c r="L16" i="100"/>
  <c r="E17" i="100"/>
  <c r="L17" i="100"/>
  <c r="E18" i="100"/>
  <c r="L18" i="100"/>
  <c r="E19" i="100"/>
  <c r="L19" i="100"/>
  <c r="E21" i="100"/>
  <c r="L20" i="100" s="1"/>
  <c r="L21" i="100"/>
  <c r="E2" i="140"/>
  <c r="F2" i="140"/>
  <c r="E3" i="140"/>
  <c r="F3" i="140"/>
  <c r="E4" i="140"/>
  <c r="F4" i="140"/>
  <c r="E5" i="140"/>
  <c r="F5" i="140"/>
  <c r="E6" i="140"/>
  <c r="F6" i="140"/>
  <c r="E7" i="140"/>
  <c r="F7" i="140"/>
  <c r="E8" i="140"/>
  <c r="F8" i="140"/>
  <c r="E9" i="140"/>
  <c r="F9" i="140"/>
  <c r="E10" i="140"/>
  <c r="F10" i="140"/>
  <c r="E11" i="140"/>
  <c r="F11" i="140"/>
  <c r="E12" i="140"/>
  <c r="F12" i="140"/>
  <c r="E13" i="140"/>
  <c r="F13" i="140"/>
  <c r="E14" i="140"/>
  <c r="F14" i="140"/>
  <c r="E15" i="140"/>
  <c r="F15" i="140"/>
  <c r="E16" i="140"/>
  <c r="F16" i="140"/>
  <c r="E17" i="140"/>
  <c r="F17" i="140"/>
  <c r="E18" i="140"/>
  <c r="F18" i="140"/>
  <c r="E19" i="140"/>
  <c r="F19" i="140"/>
  <c r="E20" i="140"/>
  <c r="F20" i="140"/>
  <c r="E21" i="140"/>
  <c r="F21" i="140"/>
  <c r="E22" i="140"/>
  <c r="F22" i="140"/>
  <c r="E23" i="140"/>
  <c r="F23" i="140"/>
  <c r="E24" i="140"/>
  <c r="F24" i="140"/>
  <c r="E25" i="140"/>
  <c r="F25" i="140"/>
  <c r="E26" i="140"/>
  <c r="F26" i="140"/>
  <c r="E27" i="140"/>
  <c r="F27" i="140"/>
  <c r="E28" i="140"/>
  <c r="F28" i="140"/>
  <c r="E29" i="140"/>
  <c r="F29" i="140"/>
  <c r="E30" i="140"/>
  <c r="F30" i="140"/>
  <c r="E31" i="140"/>
  <c r="F31" i="140"/>
  <c r="E32" i="140"/>
  <c r="F32" i="140"/>
  <c r="E33" i="140"/>
  <c r="F33" i="140"/>
  <c r="E34" i="140"/>
  <c r="F34" i="140"/>
  <c r="E35" i="140"/>
  <c r="F35" i="140"/>
  <c r="E36" i="140"/>
  <c r="F36" i="140"/>
  <c r="E37" i="140"/>
  <c r="F37" i="140"/>
  <c r="E38" i="140"/>
  <c r="F38" i="140"/>
  <c r="E39" i="140"/>
  <c r="F39" i="140"/>
  <c r="E40" i="140"/>
  <c r="F40" i="140"/>
  <c r="E41" i="140"/>
  <c r="F41" i="140"/>
  <c r="E42" i="140"/>
  <c r="F42" i="140"/>
  <c r="E43" i="140"/>
  <c r="F43" i="140"/>
  <c r="E44" i="140"/>
  <c r="F44" i="140"/>
  <c r="E45" i="140"/>
  <c r="F45" i="140"/>
  <c r="E46" i="140"/>
  <c r="F46" i="140"/>
  <c r="E47" i="140"/>
  <c r="F47" i="140"/>
  <c r="E48" i="140"/>
  <c r="F48" i="140"/>
  <c r="E49" i="140"/>
  <c r="F49" i="140"/>
  <c r="E50" i="140"/>
  <c r="F50" i="140"/>
  <c r="E51" i="140"/>
  <c r="F51" i="140"/>
  <c r="E52" i="140"/>
  <c r="F52" i="140"/>
  <c r="E53" i="140"/>
  <c r="F53" i="140"/>
  <c r="E54" i="140"/>
  <c r="F54" i="140"/>
  <c r="E55" i="140"/>
  <c r="F55" i="140"/>
  <c r="E56" i="140"/>
  <c r="F56" i="140"/>
  <c r="E57" i="140"/>
  <c r="F57" i="140"/>
  <c r="E58" i="140"/>
  <c r="F58" i="140"/>
  <c r="E59" i="140"/>
  <c r="F59" i="140"/>
  <c r="E60" i="140"/>
  <c r="F60" i="140"/>
  <c r="E61" i="140"/>
  <c r="F61" i="140"/>
  <c r="E62" i="140"/>
  <c r="F62" i="140"/>
  <c r="E63" i="140"/>
  <c r="F63" i="140"/>
  <c r="E64" i="140"/>
  <c r="F64" i="140"/>
  <c r="E65" i="140"/>
  <c r="F65" i="140"/>
  <c r="E66" i="140"/>
  <c r="F66" i="140"/>
  <c r="E67" i="140"/>
  <c r="F67" i="140"/>
  <c r="E68" i="140"/>
  <c r="F68" i="140"/>
  <c r="E69" i="140"/>
  <c r="F69" i="140"/>
  <c r="E70" i="140"/>
  <c r="F70" i="140"/>
  <c r="E71" i="140"/>
  <c r="F71" i="140"/>
  <c r="E72" i="140"/>
  <c r="F72" i="140"/>
  <c r="E73" i="140"/>
  <c r="F73" i="140"/>
  <c r="E74" i="140"/>
  <c r="F74" i="140"/>
  <c r="E75" i="140"/>
  <c r="F75" i="140"/>
  <c r="E76" i="140"/>
  <c r="F76" i="140"/>
  <c r="E77" i="140"/>
  <c r="F77" i="140"/>
  <c r="I7" i="139"/>
  <c r="J4" i="139" s="1"/>
  <c r="J5" i="139"/>
  <c r="I12" i="139"/>
  <c r="I17" i="139"/>
  <c r="I7" i="141"/>
  <c r="J4" i="141"/>
  <c r="C2" i="141" s="1"/>
  <c r="J5" i="141"/>
  <c r="C3" i="141" s="1"/>
  <c r="J6" i="141"/>
  <c r="C4" i="141"/>
  <c r="C5" i="141"/>
  <c r="C6" i="141"/>
  <c r="I12" i="141"/>
  <c r="I17" i="141"/>
  <c r="V2" i="62"/>
  <c r="V3" i="62"/>
  <c r="V4" i="62"/>
  <c r="V5" i="62"/>
  <c r="V6" i="62"/>
  <c r="V7" i="62"/>
  <c r="V8" i="62"/>
  <c r="V9" i="62"/>
  <c r="V10" i="62"/>
  <c r="V11" i="62"/>
  <c r="V12" i="62"/>
  <c r="V13" i="62"/>
  <c r="V14" i="62"/>
  <c r="V15" i="62"/>
  <c r="V16" i="62"/>
  <c r="V17" i="62"/>
  <c r="V18" i="62"/>
  <c r="V19" i="62"/>
  <c r="V20" i="62"/>
  <c r="V21" i="62"/>
  <c r="V22" i="62"/>
  <c r="V23" i="62"/>
  <c r="V24" i="62"/>
  <c r="V25" i="62"/>
  <c r="V26" i="62"/>
  <c r="V27" i="62"/>
  <c r="V28" i="62"/>
  <c r="V29" i="62"/>
  <c r="V30" i="62"/>
  <c r="V31" i="62"/>
  <c r="V32" i="62"/>
  <c r="V33" i="62"/>
  <c r="V34" i="62"/>
  <c r="V35" i="62"/>
  <c r="V36" i="62"/>
  <c r="V37" i="62"/>
  <c r="V38" i="62"/>
  <c r="V39" i="62"/>
  <c r="V40" i="62"/>
  <c r="V41" i="62"/>
  <c r="V42" i="62"/>
  <c r="V43" i="62"/>
  <c r="V44" i="62"/>
  <c r="V45" i="62"/>
  <c r="V46" i="62"/>
  <c r="V47" i="62"/>
  <c r="V48" i="62"/>
  <c r="V49" i="62"/>
  <c r="V50" i="62"/>
  <c r="V51" i="62"/>
  <c r="V52" i="62"/>
  <c r="V53" i="62"/>
  <c r="V54" i="62"/>
  <c r="V55" i="62"/>
  <c r="V56" i="62"/>
  <c r="V57" i="62"/>
  <c r="V58" i="62"/>
  <c r="V59" i="62"/>
  <c r="V60" i="62"/>
  <c r="V61" i="62"/>
  <c r="V62" i="62"/>
  <c r="V63" i="62"/>
  <c r="V64" i="62"/>
  <c r="V65" i="62"/>
  <c r="V66" i="62"/>
  <c r="V67" i="62"/>
  <c r="V68" i="62"/>
  <c r="V69" i="62"/>
  <c r="V70" i="62"/>
  <c r="V71" i="62"/>
  <c r="V72" i="62"/>
  <c r="V73" i="62"/>
  <c r="V74" i="62"/>
  <c r="V75" i="62"/>
  <c r="V76" i="62"/>
  <c r="V77" i="62"/>
  <c r="V78" i="62"/>
  <c r="V79" i="62"/>
  <c r="V80" i="62"/>
  <c r="V81" i="62"/>
  <c r="V82" i="62"/>
  <c r="V83" i="62"/>
  <c r="V84" i="62"/>
  <c r="V85" i="62"/>
  <c r="V86" i="62"/>
  <c r="V87" i="62"/>
  <c r="V88" i="62"/>
  <c r="V89" i="62"/>
  <c r="V90" i="62"/>
  <c r="V91" i="62"/>
  <c r="V92" i="62"/>
  <c r="V93" i="62"/>
  <c r="V94" i="62"/>
  <c r="V95" i="62"/>
  <c r="V96" i="62"/>
  <c r="V97" i="62"/>
  <c r="V98" i="62"/>
  <c r="V99" i="62"/>
  <c r="V100" i="62"/>
  <c r="V101" i="62"/>
  <c r="V102" i="62"/>
  <c r="V103" i="62"/>
  <c r="V104" i="62"/>
  <c r="V105" i="62"/>
  <c r="V106" i="62"/>
  <c r="V107" i="62"/>
  <c r="V108" i="62"/>
  <c r="V109" i="62"/>
  <c r="V110" i="62"/>
  <c r="V111" i="62"/>
  <c r="V112" i="62"/>
  <c r="V113" i="62"/>
  <c r="V114" i="62"/>
  <c r="V115" i="62"/>
  <c r="V116" i="62"/>
  <c r="V117" i="62"/>
  <c r="V118" i="62"/>
  <c r="V119" i="62"/>
  <c r="V120" i="62"/>
  <c r="V121" i="62"/>
  <c r="V122" i="62"/>
  <c r="V123" i="62"/>
  <c r="V124" i="62"/>
  <c r="V125" i="62"/>
  <c r="V126" i="62"/>
  <c r="V127" i="62"/>
  <c r="V128" i="62"/>
  <c r="V129" i="62"/>
  <c r="V130" i="62"/>
  <c r="V131" i="62"/>
  <c r="V132" i="62"/>
  <c r="V133" i="62"/>
  <c r="V134" i="62"/>
  <c r="V135" i="62"/>
  <c r="V136" i="62"/>
  <c r="V137" i="62"/>
  <c r="V138" i="62"/>
  <c r="V139" i="62"/>
  <c r="V140" i="62"/>
  <c r="V141" i="62"/>
  <c r="V142" i="62"/>
  <c r="V143" i="62"/>
  <c r="V144" i="62"/>
  <c r="V145" i="62"/>
  <c r="V146" i="62"/>
  <c r="V147" i="62"/>
  <c r="V148" i="62"/>
  <c r="V149" i="62"/>
  <c r="V150" i="62"/>
  <c r="V151" i="62"/>
  <c r="V152" i="62"/>
  <c r="V153" i="62"/>
  <c r="V154" i="62"/>
  <c r="V155" i="62"/>
  <c r="V156" i="62"/>
  <c r="V157" i="62"/>
  <c r="V158" i="62"/>
  <c r="V159" i="62"/>
  <c r="V160" i="62"/>
  <c r="V161" i="62"/>
  <c r="V162" i="62"/>
  <c r="V163" i="62"/>
  <c r="V164" i="62"/>
  <c r="V165" i="62"/>
  <c r="V166" i="62"/>
  <c r="V167" i="62"/>
  <c r="V168" i="62"/>
  <c r="V169" i="62"/>
  <c r="V170" i="62"/>
  <c r="V171" i="62"/>
  <c r="V172" i="62"/>
  <c r="V173" i="62"/>
  <c r="V174" i="62"/>
  <c r="V175" i="62"/>
  <c r="V176" i="62"/>
  <c r="V177" i="62"/>
  <c r="V178" i="62"/>
  <c r="V179" i="62"/>
  <c r="V180" i="62"/>
  <c r="V181" i="62"/>
  <c r="V182" i="62"/>
  <c r="V183" i="62"/>
  <c r="V184" i="62"/>
  <c r="V185" i="62"/>
  <c r="V186" i="62"/>
  <c r="V187" i="62"/>
  <c r="V188" i="62"/>
  <c r="V189" i="62"/>
  <c r="V190" i="62"/>
  <c r="V191" i="62"/>
  <c r="V192" i="62"/>
  <c r="V193" i="62"/>
  <c r="V194" i="62"/>
  <c r="V195" i="62"/>
  <c r="V196" i="62"/>
  <c r="V197" i="62"/>
  <c r="V198" i="62"/>
  <c r="V199" i="62"/>
  <c r="V200" i="62"/>
  <c r="V201" i="62"/>
  <c r="V202" i="62"/>
  <c r="V203" i="62"/>
  <c r="V204" i="62"/>
  <c r="V205" i="62"/>
  <c r="V206" i="62"/>
  <c r="V207" i="62"/>
  <c r="V208" i="62"/>
  <c r="V209" i="62"/>
  <c r="V210" i="62"/>
  <c r="V211" i="62"/>
  <c r="V212" i="62"/>
  <c r="V213" i="62"/>
  <c r="V214" i="62"/>
  <c r="V215" i="62"/>
  <c r="V216" i="62"/>
  <c r="V217" i="62"/>
  <c r="V218" i="62"/>
  <c r="V219" i="62"/>
  <c r="V220" i="62"/>
  <c r="V221" i="62"/>
  <c r="V222" i="62"/>
  <c r="V223" i="62"/>
  <c r="V224" i="62"/>
  <c r="V225" i="62"/>
  <c r="V226" i="62"/>
  <c r="V227" i="62"/>
  <c r="V228" i="62"/>
  <c r="V229" i="62"/>
  <c r="V230" i="62"/>
  <c r="V231" i="62"/>
  <c r="V232" i="62"/>
  <c r="V233" i="62"/>
  <c r="V234" i="62"/>
  <c r="V235" i="62"/>
  <c r="V236" i="62"/>
  <c r="V237" i="62"/>
  <c r="V238" i="62"/>
  <c r="V239" i="62"/>
  <c r="V240" i="62"/>
  <c r="V241" i="62"/>
  <c r="V242" i="62"/>
  <c r="V243" i="62"/>
  <c r="V244" i="62"/>
  <c r="V245" i="62"/>
  <c r="V246" i="62"/>
  <c r="V247" i="62"/>
  <c r="V248" i="62"/>
  <c r="V249" i="62"/>
  <c r="V250" i="62"/>
  <c r="V251" i="62"/>
  <c r="V252" i="62"/>
  <c r="V253" i="62"/>
  <c r="V254" i="62"/>
  <c r="V255" i="62"/>
  <c r="V256" i="62"/>
  <c r="V257" i="62"/>
  <c r="V258" i="62"/>
  <c r="V259" i="62"/>
  <c r="V260" i="62"/>
  <c r="V261" i="62"/>
  <c r="V262" i="62"/>
  <c r="V263" i="62"/>
  <c r="V264" i="62"/>
  <c r="V265" i="62"/>
  <c r="V266" i="62"/>
  <c r="V267" i="62"/>
  <c r="V268" i="62"/>
  <c r="V269" i="62"/>
  <c r="V270" i="62"/>
  <c r="V271" i="62"/>
  <c r="V272" i="62"/>
  <c r="V273" i="62"/>
  <c r="V274" i="62"/>
  <c r="V275" i="62"/>
  <c r="V276" i="62"/>
  <c r="V277" i="62"/>
  <c r="V278" i="62"/>
  <c r="V279" i="62"/>
  <c r="V280" i="62"/>
  <c r="V281" i="62"/>
  <c r="V282" i="62"/>
  <c r="V283" i="62"/>
  <c r="V284" i="62"/>
  <c r="V285" i="62"/>
  <c r="V286" i="62"/>
  <c r="V287" i="62"/>
  <c r="V288" i="62"/>
  <c r="V289" i="62"/>
  <c r="V290" i="62"/>
  <c r="V291" i="62"/>
  <c r="V292" i="62"/>
  <c r="V293" i="62"/>
  <c r="V294" i="62"/>
  <c r="V295" i="62"/>
  <c r="V296" i="62"/>
  <c r="V297" i="62"/>
  <c r="V298" i="62"/>
  <c r="V299" i="62"/>
  <c r="V300" i="62"/>
  <c r="V301" i="62"/>
  <c r="V302" i="62"/>
  <c r="V303" i="62"/>
  <c r="V304" i="62"/>
  <c r="V305" i="62"/>
  <c r="V306" i="62"/>
  <c r="V307" i="62"/>
  <c r="V308" i="62"/>
  <c r="V309" i="62"/>
  <c r="V310" i="62"/>
  <c r="V311" i="62"/>
  <c r="V312" i="62"/>
  <c r="V313" i="62"/>
  <c r="V314" i="62"/>
  <c r="V315" i="62"/>
  <c r="V316" i="62"/>
  <c r="V317" i="62"/>
  <c r="V318" i="62"/>
  <c r="V319" i="62"/>
  <c r="V320" i="62"/>
  <c r="V321" i="62"/>
  <c r="V322" i="62"/>
  <c r="V323" i="62"/>
  <c r="V324" i="62"/>
  <c r="V325" i="62"/>
  <c r="V326" i="62"/>
  <c r="V327" i="62"/>
  <c r="V328" i="62"/>
  <c r="V329" i="62"/>
  <c r="V330" i="62"/>
  <c r="V331" i="62"/>
  <c r="V332" i="62"/>
  <c r="V333" i="62"/>
  <c r="V334" i="62"/>
  <c r="V335" i="62"/>
  <c r="V336" i="62"/>
  <c r="V337" i="62"/>
  <c r="V338" i="62"/>
  <c r="V339" i="62"/>
  <c r="V340" i="62"/>
  <c r="V341" i="62"/>
  <c r="V342" i="62"/>
  <c r="V343" i="62"/>
  <c r="V344" i="62"/>
  <c r="V345" i="62"/>
  <c r="V346" i="62"/>
  <c r="V347" i="62"/>
  <c r="V348" i="62"/>
  <c r="V349" i="62"/>
  <c r="V350" i="62"/>
  <c r="V351" i="62"/>
  <c r="V352" i="62"/>
  <c r="V353" i="62"/>
  <c r="V354" i="62"/>
  <c r="V355" i="62"/>
  <c r="V356" i="62"/>
  <c r="V357" i="62"/>
  <c r="V358" i="62"/>
  <c r="V359" i="62"/>
  <c r="V360" i="62"/>
  <c r="V361" i="62"/>
  <c r="V362" i="62"/>
  <c r="V363" i="62"/>
  <c r="V364" i="62"/>
  <c r="V365" i="62"/>
  <c r="V366" i="62"/>
  <c r="V367" i="62"/>
  <c r="V368" i="62"/>
  <c r="V369" i="62"/>
  <c r="V370" i="62"/>
  <c r="V371" i="62"/>
  <c r="V372" i="62"/>
  <c r="V373" i="62"/>
  <c r="V374" i="62"/>
  <c r="V375" i="62"/>
  <c r="V376" i="62"/>
  <c r="V377" i="62"/>
  <c r="V378" i="62"/>
  <c r="V379" i="62"/>
  <c r="V380" i="62"/>
  <c r="V381" i="62"/>
  <c r="V382" i="62"/>
  <c r="V383" i="62"/>
  <c r="V384" i="62"/>
  <c r="V385" i="62"/>
  <c r="V386" i="62"/>
  <c r="V387" i="62"/>
  <c r="V388" i="62"/>
  <c r="V389" i="62"/>
  <c r="V390" i="62"/>
  <c r="V391" i="62"/>
  <c r="V392" i="62"/>
  <c r="V393" i="62"/>
  <c r="V394" i="62"/>
  <c r="V395" i="62"/>
  <c r="V396" i="62"/>
  <c r="V397" i="62"/>
  <c r="V398" i="62"/>
  <c r="V399" i="62"/>
  <c r="V400" i="62"/>
  <c r="V401" i="62"/>
  <c r="V402" i="62"/>
  <c r="V403" i="62"/>
  <c r="V404" i="62"/>
  <c r="V405" i="62"/>
  <c r="V406" i="62"/>
  <c r="V407" i="62"/>
  <c r="V408" i="62"/>
  <c r="V409" i="62"/>
  <c r="V410" i="62"/>
  <c r="V411" i="62"/>
  <c r="V412" i="62"/>
  <c r="V413" i="62"/>
  <c r="V414" i="62"/>
  <c r="V415" i="62"/>
  <c r="V416" i="62"/>
  <c r="V417" i="62"/>
  <c r="V418" i="62"/>
  <c r="V419" i="62"/>
  <c r="V420" i="62"/>
  <c r="V421" i="62"/>
  <c r="V422" i="62"/>
  <c r="V423" i="62"/>
  <c r="V424" i="62"/>
  <c r="V425" i="62"/>
  <c r="V426" i="62"/>
  <c r="V427" i="62"/>
  <c r="V428" i="62"/>
  <c r="V429" i="62"/>
  <c r="V430" i="62"/>
  <c r="V431" i="62"/>
  <c r="V432" i="62"/>
  <c r="V433" i="62"/>
  <c r="V434" i="62"/>
  <c r="V435" i="62"/>
  <c r="V436" i="62"/>
  <c r="V437" i="62"/>
  <c r="V438" i="62"/>
  <c r="V439" i="62"/>
  <c r="V440" i="62"/>
  <c r="V441" i="62"/>
  <c r="V442" i="62"/>
  <c r="V443" i="62"/>
  <c r="V444" i="62"/>
  <c r="V445" i="62"/>
  <c r="V446" i="62"/>
  <c r="V447" i="62"/>
  <c r="V448" i="62"/>
  <c r="V449" i="62"/>
  <c r="V450" i="62"/>
  <c r="V451" i="62"/>
  <c r="V452" i="62"/>
  <c r="V453" i="62"/>
  <c r="V454" i="62"/>
  <c r="V455" i="62"/>
  <c r="V456" i="62"/>
  <c r="V457" i="62"/>
  <c r="V458" i="62"/>
  <c r="V459" i="62"/>
  <c r="V460" i="62"/>
  <c r="V461" i="62"/>
  <c r="V462" i="62"/>
  <c r="V463" i="62"/>
  <c r="V464" i="62"/>
  <c r="V465" i="62"/>
  <c r="V466" i="62"/>
  <c r="V467" i="62"/>
  <c r="V468" i="62"/>
  <c r="V469" i="62"/>
  <c r="V470" i="62"/>
  <c r="V471" i="62"/>
  <c r="V472" i="62"/>
  <c r="V473" i="62"/>
  <c r="V474" i="62"/>
  <c r="V475" i="62"/>
  <c r="V476" i="62"/>
  <c r="V477" i="62"/>
  <c r="V478" i="62"/>
  <c r="V479" i="62"/>
  <c r="V480" i="62"/>
  <c r="V481" i="62"/>
  <c r="V482" i="62"/>
  <c r="V483" i="62"/>
  <c r="V484" i="62"/>
  <c r="V485" i="62"/>
  <c r="V486" i="62"/>
  <c r="V487" i="62"/>
  <c r="V488" i="62"/>
  <c r="V489" i="62"/>
  <c r="V490" i="62"/>
  <c r="V491" i="62"/>
  <c r="V492" i="62"/>
  <c r="V493" i="62"/>
  <c r="V494" i="62"/>
  <c r="V495" i="62"/>
  <c r="V496" i="62"/>
  <c r="V497" i="62"/>
  <c r="V498" i="62"/>
  <c r="V499" i="62"/>
  <c r="V500" i="62"/>
  <c r="V501" i="62"/>
  <c r="V502" i="62"/>
  <c r="V503" i="62"/>
  <c r="V504" i="62"/>
  <c r="V505" i="62"/>
  <c r="V506" i="62"/>
  <c r="V507" i="62"/>
  <c r="V508" i="62"/>
  <c r="V509" i="62"/>
  <c r="V510" i="62"/>
  <c r="V511" i="62"/>
  <c r="V512" i="62"/>
  <c r="V513" i="62"/>
  <c r="V514" i="62"/>
  <c r="V515" i="62"/>
  <c r="V516" i="62"/>
  <c r="V517" i="62"/>
  <c r="V518" i="62"/>
  <c r="V519" i="62"/>
  <c r="V520" i="62"/>
  <c r="V521" i="62"/>
  <c r="V522" i="62"/>
  <c r="V523" i="62"/>
  <c r="V524" i="62"/>
  <c r="V525" i="62"/>
  <c r="V526" i="62"/>
  <c r="V527" i="62"/>
  <c r="V528" i="62"/>
  <c r="V529" i="62"/>
  <c r="V530" i="62"/>
  <c r="V531" i="62"/>
  <c r="V532" i="62"/>
  <c r="V533" i="62"/>
  <c r="V534" i="62"/>
  <c r="V535" i="62"/>
  <c r="V536" i="62"/>
  <c r="V537" i="62"/>
  <c r="V538" i="62"/>
  <c r="V539" i="62"/>
  <c r="V540" i="62"/>
  <c r="V541" i="62"/>
  <c r="V542" i="62"/>
  <c r="V543" i="62"/>
  <c r="V544" i="62"/>
  <c r="V545" i="62"/>
  <c r="V546" i="62"/>
  <c r="V547" i="62"/>
  <c r="V548" i="62"/>
  <c r="V549" i="62"/>
  <c r="V550" i="62"/>
  <c r="V551" i="62"/>
  <c r="V552" i="62"/>
  <c r="V553" i="62"/>
  <c r="V554" i="62"/>
  <c r="V555" i="62"/>
  <c r="V556" i="62"/>
  <c r="V557" i="62"/>
  <c r="V558" i="62"/>
  <c r="V559" i="62"/>
  <c r="V560" i="62"/>
  <c r="V561" i="62"/>
  <c r="V562" i="62"/>
  <c r="V563" i="62"/>
  <c r="V564" i="62"/>
  <c r="V565" i="62"/>
  <c r="V566" i="62"/>
  <c r="V567" i="62"/>
  <c r="V568" i="62"/>
  <c r="V569" i="62"/>
  <c r="V570" i="62"/>
  <c r="V571" i="62"/>
  <c r="V572" i="62"/>
  <c r="V573" i="62"/>
  <c r="V574" i="62"/>
  <c r="V575" i="62"/>
  <c r="V576" i="62"/>
  <c r="V577" i="62"/>
  <c r="V578" i="62"/>
  <c r="V579" i="62"/>
  <c r="V580" i="62"/>
  <c r="V581" i="62"/>
  <c r="V582" i="62"/>
  <c r="V583" i="62"/>
  <c r="V584" i="62"/>
  <c r="V585" i="62"/>
  <c r="V586" i="62"/>
  <c r="V587" i="62"/>
  <c r="V588" i="62"/>
  <c r="V589" i="62"/>
  <c r="V590" i="62"/>
  <c r="V591" i="62"/>
  <c r="V592" i="62"/>
  <c r="V593" i="62"/>
  <c r="V594" i="62"/>
  <c r="V595" i="62"/>
  <c r="V596" i="62"/>
  <c r="V597" i="62"/>
  <c r="V598" i="62"/>
  <c r="V599" i="62"/>
  <c r="V600" i="62"/>
  <c r="V601" i="62"/>
  <c r="V602" i="62"/>
  <c r="V603" i="62"/>
  <c r="V604" i="62"/>
  <c r="V605" i="62"/>
  <c r="V606" i="62"/>
  <c r="V607" i="62"/>
  <c r="V608" i="62"/>
  <c r="V609" i="62"/>
  <c r="V610" i="62"/>
  <c r="V611" i="62"/>
  <c r="V612" i="62"/>
  <c r="V613" i="62"/>
  <c r="V614" i="62"/>
  <c r="V615" i="62"/>
  <c r="V616" i="62"/>
  <c r="V617" i="62"/>
  <c r="V618" i="62"/>
  <c r="V619" i="62"/>
  <c r="V620" i="62"/>
  <c r="V621" i="62"/>
  <c r="V622" i="62"/>
  <c r="V623" i="62"/>
  <c r="V624" i="62"/>
  <c r="V625" i="62"/>
  <c r="V626" i="62"/>
  <c r="V627" i="62"/>
  <c r="V628" i="62"/>
  <c r="V629" i="62"/>
  <c r="V630" i="62"/>
  <c r="V631" i="62"/>
  <c r="V632" i="62"/>
  <c r="V633" i="62"/>
  <c r="V634" i="62"/>
  <c r="V635" i="62"/>
  <c r="V636" i="62"/>
  <c r="V637" i="62"/>
  <c r="V638" i="62"/>
  <c r="V639" i="62"/>
  <c r="V640" i="62"/>
  <c r="V641" i="62"/>
  <c r="V642" i="62"/>
  <c r="V643" i="62"/>
  <c r="V644" i="62"/>
  <c r="V645" i="62"/>
  <c r="V646" i="62"/>
  <c r="V647" i="62"/>
  <c r="V648" i="62"/>
  <c r="V649" i="62"/>
  <c r="V650" i="62"/>
  <c r="V651" i="62"/>
  <c r="V652" i="62"/>
  <c r="V653" i="62"/>
  <c r="V654" i="62"/>
  <c r="V655" i="62"/>
  <c r="V656" i="62"/>
  <c r="V657" i="62"/>
  <c r="V658" i="62"/>
  <c r="V659" i="62"/>
  <c r="V660" i="62"/>
  <c r="V661" i="62"/>
  <c r="V662" i="62"/>
  <c r="V663" i="62"/>
  <c r="V664" i="62"/>
  <c r="V665" i="62"/>
  <c r="V666" i="62"/>
  <c r="V667" i="62"/>
  <c r="V668" i="62"/>
  <c r="V669" i="62"/>
  <c r="V670" i="62"/>
  <c r="V671" i="62"/>
  <c r="V672" i="62"/>
  <c r="V673" i="62"/>
  <c r="V674" i="62"/>
  <c r="V675" i="62"/>
  <c r="V676" i="62"/>
  <c r="V677" i="62"/>
  <c r="V678" i="62"/>
  <c r="V679" i="62"/>
  <c r="V680" i="62"/>
  <c r="V681" i="62"/>
  <c r="V682" i="62"/>
  <c r="V683" i="62"/>
  <c r="V684" i="62"/>
  <c r="V685" i="62"/>
  <c r="V686" i="62"/>
  <c r="V687" i="62"/>
  <c r="V688" i="62"/>
  <c r="V689" i="62"/>
  <c r="V690" i="62"/>
  <c r="V691" i="62"/>
  <c r="V692" i="62"/>
  <c r="V693" i="62"/>
  <c r="V694" i="62"/>
  <c r="V695" i="62"/>
  <c r="V696" i="62"/>
  <c r="V697" i="62"/>
  <c r="V698" i="62"/>
  <c r="V699" i="62"/>
  <c r="V700" i="62"/>
  <c r="V701" i="62"/>
  <c r="V702" i="62"/>
  <c r="V703" i="62"/>
  <c r="V704" i="62"/>
  <c r="V705" i="62"/>
  <c r="V706" i="62"/>
  <c r="V707" i="62"/>
  <c r="V708" i="62"/>
  <c r="V709" i="62"/>
  <c r="V710" i="62"/>
  <c r="V711" i="62"/>
  <c r="V712" i="62"/>
  <c r="V713" i="62"/>
  <c r="V714" i="62"/>
  <c r="V715" i="62"/>
  <c r="V716" i="62"/>
  <c r="V717" i="62"/>
  <c r="V718" i="62"/>
  <c r="V719" i="62"/>
  <c r="V720" i="62"/>
  <c r="V721" i="62"/>
  <c r="V722" i="62"/>
  <c r="V723" i="62"/>
  <c r="V724" i="62"/>
  <c r="V725" i="62"/>
  <c r="V726" i="62"/>
  <c r="V727" i="62"/>
  <c r="V728" i="62"/>
  <c r="V729" i="62"/>
  <c r="V730" i="62"/>
  <c r="V731" i="62"/>
  <c r="V732" i="62"/>
  <c r="V733" i="62"/>
  <c r="V734" i="62"/>
  <c r="V735" i="62"/>
  <c r="V736" i="62"/>
  <c r="V737" i="62"/>
  <c r="V738" i="62"/>
  <c r="V739" i="62"/>
  <c r="V740" i="62"/>
  <c r="V741" i="62"/>
  <c r="V742" i="62"/>
  <c r="V743" i="62"/>
  <c r="V744" i="62"/>
  <c r="V745" i="62"/>
  <c r="V746" i="62"/>
  <c r="V747" i="62"/>
  <c r="V748" i="62"/>
  <c r="V749" i="62"/>
  <c r="V750" i="62"/>
  <c r="V751" i="62"/>
  <c r="V752" i="62"/>
  <c r="V753" i="62"/>
  <c r="V754" i="62"/>
  <c r="V755" i="62"/>
  <c r="V756" i="62"/>
  <c r="V757" i="62"/>
  <c r="V758" i="62"/>
  <c r="V759" i="62"/>
  <c r="V760" i="62"/>
  <c r="V761" i="62"/>
  <c r="V762" i="62"/>
  <c r="V763" i="62"/>
  <c r="V764" i="62"/>
  <c r="V765" i="62"/>
  <c r="V766" i="62"/>
  <c r="V767" i="62"/>
  <c r="V768" i="62"/>
  <c r="V769" i="62"/>
  <c r="V770" i="62"/>
  <c r="V771" i="62"/>
  <c r="V772" i="62"/>
  <c r="V773" i="62"/>
  <c r="V774" i="62"/>
  <c r="V775" i="62"/>
  <c r="V776" i="62"/>
  <c r="V777" i="62"/>
  <c r="V778" i="62"/>
  <c r="V779" i="62"/>
  <c r="V780" i="62"/>
  <c r="V781" i="62"/>
  <c r="V782" i="62"/>
  <c r="V783" i="62"/>
  <c r="V784" i="62"/>
  <c r="V785" i="62"/>
  <c r="V786" i="62"/>
  <c r="V787" i="62"/>
  <c r="V788" i="62"/>
  <c r="V789" i="62"/>
  <c r="V790" i="62"/>
  <c r="V791" i="62"/>
  <c r="V792" i="62"/>
  <c r="V793" i="62"/>
  <c r="V794" i="62"/>
  <c r="V795" i="62"/>
  <c r="V796" i="62"/>
  <c r="V797" i="62"/>
  <c r="V798" i="62"/>
  <c r="V799" i="62"/>
  <c r="V800" i="62"/>
  <c r="V801" i="62"/>
  <c r="V802" i="62"/>
  <c r="V803" i="62"/>
  <c r="V804" i="62"/>
  <c r="V805" i="62"/>
  <c r="V806" i="62"/>
  <c r="V807" i="62"/>
  <c r="V808" i="62"/>
  <c r="V809" i="62"/>
  <c r="V810" i="62"/>
  <c r="V811" i="62"/>
  <c r="V812" i="62"/>
  <c r="V813" i="62"/>
  <c r="V814" i="62"/>
  <c r="V815" i="62"/>
  <c r="V816" i="62"/>
  <c r="V817" i="62"/>
  <c r="V818" i="62"/>
  <c r="V819" i="62"/>
  <c r="V820" i="62"/>
  <c r="V821" i="62"/>
  <c r="V822" i="62"/>
  <c r="V823" i="62"/>
  <c r="V824" i="62"/>
  <c r="V825" i="62"/>
  <c r="V826" i="62"/>
  <c r="V827" i="62"/>
  <c r="V828" i="62"/>
  <c r="V829" i="62"/>
  <c r="V830" i="62"/>
  <c r="V831" i="62"/>
  <c r="V832" i="62"/>
  <c r="V833" i="62"/>
  <c r="V834" i="62"/>
  <c r="V835" i="62"/>
  <c r="V836" i="62"/>
  <c r="V837" i="62"/>
  <c r="V838" i="62"/>
  <c r="V839" i="62"/>
  <c r="V840" i="62"/>
  <c r="V841" i="62"/>
  <c r="V842" i="62"/>
  <c r="V843" i="62"/>
  <c r="V844" i="62"/>
  <c r="V845" i="62"/>
  <c r="V846" i="62"/>
  <c r="V847" i="62"/>
  <c r="V848" i="62"/>
  <c r="V849" i="62"/>
  <c r="V850" i="62"/>
  <c r="V851" i="62"/>
  <c r="V852" i="62"/>
  <c r="V853" i="62"/>
  <c r="V854" i="62"/>
  <c r="V855" i="62"/>
  <c r="V856" i="62"/>
  <c r="V857" i="62"/>
  <c r="V858" i="62"/>
  <c r="V859" i="62"/>
  <c r="V860" i="62"/>
  <c r="V861" i="62"/>
  <c r="V862" i="62"/>
  <c r="V863" i="62"/>
  <c r="V864" i="62"/>
  <c r="V865" i="62"/>
  <c r="V866" i="62"/>
  <c r="V867" i="62"/>
  <c r="V868" i="62"/>
  <c r="V869" i="62"/>
  <c r="V870" i="62"/>
  <c r="V871" i="62"/>
  <c r="V872" i="62"/>
  <c r="V873" i="62"/>
  <c r="V874" i="62"/>
  <c r="V875" i="62"/>
  <c r="V876" i="62"/>
  <c r="V877" i="62"/>
  <c r="V878" i="62"/>
  <c r="V879" i="62"/>
  <c r="V880" i="62"/>
  <c r="V881" i="62"/>
  <c r="V882" i="62"/>
  <c r="V883" i="62"/>
  <c r="V884" i="62"/>
  <c r="V885" i="62"/>
  <c r="V886" i="62"/>
  <c r="V887" i="62"/>
  <c r="V888" i="62"/>
  <c r="V889" i="62"/>
  <c r="V890" i="62"/>
  <c r="V891" i="62"/>
  <c r="V892" i="62"/>
  <c r="V893" i="62"/>
  <c r="V894" i="62"/>
  <c r="V895" i="62"/>
  <c r="V896" i="62"/>
  <c r="V897" i="62"/>
  <c r="V898" i="62"/>
  <c r="V899" i="62"/>
  <c r="V900" i="62"/>
  <c r="V901" i="62"/>
  <c r="V902" i="62"/>
  <c r="V903" i="62"/>
  <c r="V904" i="62"/>
  <c r="V905" i="62"/>
  <c r="V906" i="62"/>
  <c r="V907" i="62"/>
  <c r="V908" i="62"/>
  <c r="V909" i="62"/>
  <c r="V910" i="62"/>
  <c r="V911" i="62"/>
  <c r="V912" i="62"/>
  <c r="V913" i="62"/>
  <c r="V914" i="62"/>
  <c r="V915" i="62"/>
  <c r="V916" i="62"/>
  <c r="V917" i="62"/>
  <c r="V918" i="62"/>
  <c r="V919" i="62"/>
  <c r="V920" i="62"/>
  <c r="V921" i="62"/>
  <c r="V922" i="62"/>
  <c r="V923" i="62"/>
  <c r="V924" i="62"/>
  <c r="V925" i="62"/>
  <c r="V926" i="62"/>
  <c r="V927" i="62"/>
  <c r="V928" i="62"/>
  <c r="V929" i="62"/>
  <c r="V930" i="62"/>
  <c r="V931" i="62"/>
  <c r="V932" i="62"/>
  <c r="V933" i="62"/>
  <c r="V934" i="62"/>
  <c r="V935" i="62"/>
  <c r="V936" i="62"/>
  <c r="V937" i="62"/>
  <c r="V938" i="62"/>
  <c r="V939" i="62"/>
  <c r="V940" i="62"/>
  <c r="V941" i="62"/>
  <c r="V942" i="62"/>
  <c r="V943" i="62"/>
  <c r="V944" i="62"/>
  <c r="V945" i="62"/>
  <c r="V946" i="62"/>
  <c r="V947" i="62"/>
  <c r="V948" i="62"/>
  <c r="V949" i="62"/>
  <c r="V950" i="62"/>
  <c r="V951" i="62"/>
  <c r="V952" i="62"/>
  <c r="V953" i="62"/>
  <c r="V954" i="62"/>
  <c r="V955" i="62"/>
  <c r="V956" i="62"/>
  <c r="V957" i="62"/>
  <c r="V958" i="62"/>
  <c r="V959" i="62"/>
  <c r="V960" i="62"/>
  <c r="V961" i="62"/>
  <c r="V962" i="62"/>
  <c r="V963" i="62"/>
  <c r="V964" i="62"/>
  <c r="V965" i="62"/>
  <c r="V966" i="62"/>
  <c r="V967" i="62"/>
  <c r="V968" i="62"/>
  <c r="V969" i="62"/>
  <c r="V970" i="62"/>
  <c r="V971" i="62"/>
  <c r="V972" i="62"/>
  <c r="V973" i="62"/>
  <c r="V974" i="62"/>
  <c r="V975" i="62"/>
  <c r="V976" i="62"/>
  <c r="V977" i="62"/>
  <c r="V978" i="62"/>
  <c r="V979" i="62"/>
  <c r="V980" i="62"/>
  <c r="V981" i="62"/>
  <c r="V982" i="62"/>
  <c r="V983" i="62"/>
  <c r="V984" i="62"/>
  <c r="V985" i="62"/>
  <c r="V986" i="62"/>
  <c r="V987" i="62"/>
  <c r="V988" i="62"/>
  <c r="V989" i="62"/>
  <c r="V990" i="62"/>
  <c r="V991" i="62"/>
  <c r="V992" i="62"/>
  <c r="V993" i="62"/>
  <c r="V994" i="62"/>
  <c r="V995" i="62"/>
  <c r="V996" i="62"/>
  <c r="V997" i="62"/>
  <c r="V998" i="62"/>
  <c r="V999" i="62"/>
  <c r="V1000" i="62"/>
  <c r="V1001" i="62"/>
  <c r="V1002" i="62"/>
  <c r="V1003" i="62"/>
  <c r="V1004" i="62"/>
  <c r="V1005" i="62"/>
  <c r="V1006" i="62"/>
  <c r="V1007" i="62"/>
  <c r="V1008" i="62"/>
  <c r="V1009" i="62"/>
  <c r="V1010" i="62"/>
  <c r="V1011" i="62"/>
  <c r="V1012" i="62"/>
  <c r="V1013" i="62"/>
  <c r="V1014" i="62"/>
  <c r="V1015" i="62"/>
  <c r="V1016" i="62"/>
  <c r="V1017" i="62"/>
  <c r="V1018" i="62"/>
  <c r="V1019" i="62"/>
  <c r="V1020" i="62"/>
  <c r="V1021" i="62"/>
  <c r="V1022" i="62"/>
  <c r="V1023" i="62"/>
  <c r="V1024" i="62"/>
  <c r="V1025" i="62"/>
  <c r="V1026" i="62"/>
  <c r="V1027" i="62"/>
  <c r="V1028" i="62"/>
  <c r="V1029" i="62"/>
  <c r="V1030" i="62"/>
  <c r="V1031" i="62"/>
  <c r="V1032" i="62"/>
  <c r="V1033" i="62"/>
  <c r="V1034" i="62"/>
  <c r="V1035" i="62"/>
  <c r="V1036" i="62"/>
  <c r="V1037" i="62"/>
  <c r="V1038" i="62"/>
  <c r="V1039" i="62"/>
  <c r="V1040" i="62"/>
  <c r="V1041" i="62"/>
  <c r="V1042" i="62"/>
  <c r="V1043" i="62"/>
  <c r="V1044" i="62"/>
  <c r="V1045" i="62"/>
  <c r="V1046" i="62"/>
  <c r="V1047" i="62"/>
  <c r="V1048" i="62"/>
  <c r="V1049" i="62"/>
  <c r="V1050" i="62"/>
  <c r="V1051" i="62"/>
  <c r="V1052" i="62"/>
  <c r="V1053" i="62"/>
  <c r="V1054" i="62"/>
  <c r="V1055" i="62"/>
  <c r="V1056" i="62"/>
  <c r="V1057" i="62"/>
  <c r="V1058" i="62"/>
  <c r="V1059" i="62"/>
  <c r="V1060" i="62"/>
  <c r="V1061" i="62"/>
  <c r="V1062" i="62"/>
  <c r="V1063" i="62"/>
  <c r="V1064" i="62"/>
  <c r="V1065" i="62"/>
  <c r="V1066" i="62"/>
  <c r="V1067" i="62"/>
  <c r="V1068" i="62"/>
  <c r="V1069" i="62"/>
  <c r="V1070" i="62"/>
  <c r="V1071" i="62"/>
  <c r="V1072" i="62"/>
  <c r="V1073" i="62"/>
  <c r="V1074" i="62"/>
  <c r="V1075" i="62"/>
  <c r="V1076" i="62"/>
  <c r="V1077" i="62"/>
  <c r="V1078" i="62"/>
  <c r="V1079" i="62"/>
  <c r="V1080" i="62"/>
  <c r="V1081" i="62"/>
  <c r="V1082" i="62"/>
  <c r="V1083" i="62"/>
  <c r="V1084" i="62"/>
  <c r="V1085" i="62"/>
  <c r="V1086" i="62"/>
  <c r="V1087" i="62"/>
  <c r="V1088" i="62"/>
  <c r="V1089" i="62"/>
  <c r="V1090" i="62"/>
  <c r="V1091" i="62"/>
  <c r="V1092" i="62"/>
  <c r="V1093" i="62"/>
  <c r="V1094" i="62"/>
  <c r="V1095" i="62"/>
  <c r="V1096" i="62"/>
  <c r="V1097" i="62"/>
  <c r="V1098" i="62"/>
  <c r="V1099" i="62"/>
  <c r="V1100" i="62"/>
  <c r="V1101" i="62"/>
  <c r="V1102" i="62"/>
  <c r="V1103" i="62"/>
  <c r="V1104" i="62"/>
  <c r="V1105" i="62"/>
  <c r="V1106" i="62"/>
  <c r="V1107" i="62"/>
  <c r="V1108" i="62"/>
  <c r="V1109" i="62"/>
  <c r="V1110" i="62"/>
  <c r="V1111" i="62"/>
  <c r="V1112" i="62"/>
  <c r="V1113" i="62"/>
  <c r="V1114" i="62"/>
  <c r="V1115" i="62"/>
  <c r="V1116" i="62"/>
  <c r="V1117" i="62"/>
  <c r="V1118" i="62"/>
  <c r="V1119" i="62"/>
  <c r="V1120" i="62"/>
  <c r="V1121" i="62"/>
  <c r="V1122" i="62"/>
  <c r="V1123" i="62"/>
  <c r="V1124" i="62"/>
  <c r="V1125" i="62"/>
  <c r="V1126" i="62"/>
  <c r="V1127" i="62"/>
  <c r="V1128" i="62"/>
  <c r="V1129" i="62"/>
  <c r="V1130" i="62"/>
  <c r="V1131" i="62"/>
  <c r="V1132" i="62"/>
  <c r="V1133" i="62"/>
  <c r="V1134" i="62"/>
  <c r="V1135" i="62"/>
  <c r="V1136" i="62"/>
  <c r="V1137" i="62"/>
  <c r="V1138" i="62"/>
  <c r="V1139" i="62"/>
  <c r="V1140" i="62"/>
  <c r="V1141" i="62"/>
  <c r="V1142" i="62"/>
  <c r="V1143" i="62"/>
  <c r="V1144" i="62"/>
  <c r="V1145" i="62"/>
  <c r="V1146" i="62"/>
  <c r="V1147" i="62"/>
  <c r="V1148" i="62"/>
  <c r="V1149" i="62"/>
  <c r="V1150" i="62"/>
  <c r="V1151" i="62"/>
  <c r="V1152" i="62"/>
  <c r="V1153" i="62"/>
  <c r="V1154" i="62"/>
  <c r="V1155" i="62"/>
  <c r="V1156" i="62"/>
  <c r="V1157" i="62"/>
  <c r="V1158" i="62"/>
  <c r="V1159" i="62"/>
  <c r="V1160" i="62"/>
  <c r="V1161" i="62"/>
  <c r="V1162" i="62"/>
  <c r="V1163" i="62"/>
  <c r="V1164" i="62"/>
  <c r="V1165" i="62"/>
  <c r="V1166" i="62"/>
  <c r="V1167" i="62"/>
  <c r="V1168" i="62"/>
  <c r="V1169" i="62"/>
  <c r="V1170" i="62"/>
  <c r="V1171" i="62"/>
  <c r="V1172" i="62"/>
  <c r="V1173" i="62"/>
  <c r="V1174" i="62"/>
  <c r="V1175" i="62"/>
  <c r="V1176" i="62"/>
  <c r="V1177" i="62"/>
  <c r="V1178" i="62"/>
  <c r="V1179" i="62"/>
  <c r="V1180" i="62"/>
  <c r="V1181" i="62"/>
  <c r="V1182" i="62"/>
  <c r="V1183" i="62"/>
  <c r="V1184" i="62"/>
  <c r="V1185" i="62"/>
  <c r="V1186" i="62"/>
  <c r="V1187" i="62"/>
  <c r="V1188" i="62"/>
  <c r="V1189" i="62"/>
  <c r="V1190" i="62"/>
  <c r="V1191" i="62"/>
  <c r="V1192" i="62"/>
  <c r="V1193" i="62"/>
  <c r="V1194" i="62"/>
  <c r="V1195" i="62"/>
  <c r="V1196" i="62"/>
  <c r="V1197" i="62"/>
  <c r="V1198" i="62"/>
  <c r="V1199" i="62"/>
  <c r="V1200" i="62"/>
  <c r="V1201" i="62"/>
  <c r="V1202" i="62"/>
  <c r="V1203" i="62"/>
  <c r="V1204" i="62"/>
  <c r="V1205" i="62"/>
  <c r="V1206" i="62"/>
  <c r="V1207" i="62"/>
  <c r="V1208" i="62"/>
  <c r="V1209" i="62"/>
  <c r="V1210" i="62"/>
  <c r="V1211" i="62"/>
  <c r="V1212" i="62"/>
  <c r="V1213" i="62"/>
  <c r="V1214" i="62"/>
  <c r="V1215" i="62"/>
  <c r="V1216" i="62"/>
  <c r="V1217" i="62"/>
  <c r="V1218" i="62"/>
  <c r="V1219" i="62"/>
  <c r="V1220" i="62"/>
  <c r="V1221" i="62"/>
  <c r="V1222" i="62"/>
  <c r="V1223" i="62"/>
  <c r="V1224" i="62"/>
  <c r="V1225" i="62"/>
  <c r="V1226" i="62"/>
  <c r="V1227" i="62"/>
  <c r="V1228" i="62"/>
  <c r="V1229" i="62"/>
  <c r="V1230" i="62"/>
  <c r="V1231" i="62"/>
  <c r="V1232" i="62"/>
  <c r="V1233" i="62"/>
  <c r="V1234" i="62"/>
  <c r="V1235" i="62"/>
  <c r="V1236" i="62"/>
  <c r="V1237" i="62"/>
  <c r="V1238" i="62"/>
  <c r="V1239" i="62"/>
  <c r="V1240" i="62"/>
  <c r="V1241" i="62"/>
  <c r="V1242" i="62"/>
  <c r="V1243" i="62"/>
  <c r="V1244" i="62"/>
  <c r="V1245" i="62"/>
  <c r="V1246" i="62"/>
  <c r="V1247" i="62"/>
  <c r="V1248" i="62"/>
  <c r="V1249" i="62"/>
  <c r="V1250" i="62"/>
  <c r="V1251" i="62"/>
  <c r="V1252" i="62"/>
  <c r="V1253" i="62"/>
  <c r="V1254" i="62"/>
  <c r="V1255" i="62"/>
  <c r="V1256" i="62"/>
  <c r="V1257" i="62"/>
  <c r="V1258" i="62"/>
  <c r="V1259" i="62"/>
  <c r="V1260" i="62"/>
  <c r="V1261" i="62"/>
  <c r="V1262" i="62"/>
  <c r="V1263" i="62"/>
  <c r="V1264" i="62"/>
  <c r="V1265" i="62"/>
  <c r="V1266" i="62"/>
  <c r="V1267" i="62"/>
  <c r="V1268" i="62"/>
  <c r="V1269" i="62"/>
  <c r="V1270" i="62"/>
  <c r="V1271" i="62"/>
  <c r="V1272" i="62"/>
  <c r="V1273" i="62"/>
  <c r="V1274" i="62"/>
  <c r="V1275" i="62"/>
  <c r="V1276" i="62"/>
  <c r="V1277" i="62"/>
  <c r="V1278" i="62"/>
  <c r="V1279" i="62"/>
  <c r="V1280" i="62"/>
  <c r="V1281" i="62"/>
  <c r="V1282" i="62"/>
  <c r="V1283" i="62"/>
  <c r="V1284" i="62"/>
  <c r="V1285" i="62"/>
  <c r="V1286" i="62"/>
  <c r="V1287" i="62"/>
  <c r="V1288" i="62"/>
  <c r="V1289" i="62"/>
  <c r="V1290" i="62"/>
  <c r="V1291" i="62"/>
  <c r="V1292" i="62"/>
  <c r="V1293" i="62"/>
  <c r="V1294" i="62"/>
  <c r="V1295" i="62"/>
  <c r="V1296" i="62"/>
  <c r="V1297" i="62"/>
  <c r="V1298" i="62"/>
  <c r="V1299" i="62"/>
  <c r="V1300" i="62"/>
  <c r="V1301" i="62"/>
  <c r="V1302" i="62"/>
  <c r="V1303" i="62"/>
  <c r="V1304" i="62"/>
  <c r="V1305" i="62"/>
  <c r="V1306" i="62"/>
  <c r="V1307" i="62"/>
  <c r="V1308" i="62"/>
  <c r="V1309" i="62"/>
  <c r="V1310" i="62"/>
  <c r="V1311" i="62"/>
  <c r="V1312" i="62"/>
  <c r="V1313" i="62"/>
  <c r="V1314" i="62"/>
  <c r="V1315" i="62"/>
  <c r="V1316" i="62"/>
  <c r="V1317" i="62"/>
  <c r="V1318" i="62"/>
  <c r="V1319" i="62"/>
  <c r="V1320" i="62"/>
  <c r="V1321" i="62"/>
  <c r="V1322" i="62"/>
  <c r="V1323" i="62"/>
  <c r="V1324" i="62"/>
  <c r="V1325" i="62"/>
  <c r="V1326" i="62"/>
  <c r="V1327" i="62"/>
  <c r="V1328" i="62"/>
  <c r="V1329" i="62"/>
  <c r="V1330" i="62"/>
  <c r="V1331" i="62"/>
  <c r="V1332" i="62"/>
  <c r="V1333" i="62"/>
  <c r="V1334" i="62"/>
  <c r="V1335" i="62"/>
  <c r="V1336" i="62"/>
  <c r="V1337" i="62"/>
  <c r="V1338" i="62"/>
  <c r="V1339" i="62"/>
  <c r="V1340" i="62"/>
  <c r="V1341" i="62"/>
  <c r="V1342" i="62"/>
  <c r="V1343" i="62"/>
  <c r="V1344" i="62"/>
  <c r="V1345" i="62"/>
  <c r="V1346" i="62"/>
  <c r="V1347" i="62"/>
  <c r="V1348" i="62"/>
  <c r="V1349" i="62"/>
  <c r="V1350" i="62"/>
  <c r="V1351" i="62"/>
  <c r="V1352" i="62"/>
  <c r="V1353" i="62"/>
  <c r="V1354" i="62"/>
  <c r="V1355" i="62"/>
  <c r="V1356" i="62"/>
  <c r="V1357" i="62"/>
  <c r="V1358" i="62"/>
  <c r="V1359" i="62"/>
  <c r="V1360" i="62"/>
  <c r="V1361" i="62"/>
  <c r="V1362" i="62"/>
  <c r="V1363" i="62"/>
  <c r="V1364" i="62"/>
  <c r="V1365" i="62"/>
  <c r="V1366" i="62"/>
  <c r="V1367" i="62"/>
  <c r="V1368" i="62"/>
  <c r="V1369" i="62"/>
  <c r="V1370" i="62"/>
  <c r="V1371" i="62"/>
  <c r="V1372" i="62"/>
  <c r="V1373" i="62"/>
  <c r="V1374" i="62"/>
  <c r="V1375" i="62"/>
  <c r="V1376" i="62"/>
  <c r="V1377" i="62"/>
  <c r="V1378" i="62"/>
  <c r="V1379" i="62"/>
  <c r="V1380" i="62"/>
  <c r="V1381" i="62"/>
  <c r="V1382" i="62"/>
  <c r="V1383" i="62"/>
  <c r="V1384" i="62"/>
  <c r="V1385" i="62"/>
  <c r="V1386" i="62"/>
  <c r="V1387" i="62"/>
  <c r="V1388" i="62"/>
  <c r="V1389" i="62"/>
  <c r="V1390" i="62"/>
  <c r="V1391" i="62"/>
  <c r="V1392" i="62"/>
  <c r="V1393" i="62"/>
  <c r="V1394" i="62"/>
  <c r="V1395" i="62"/>
  <c r="V1396" i="62"/>
  <c r="V1397" i="62"/>
  <c r="V1398" i="62"/>
  <c r="V1399" i="62"/>
  <c r="V1400" i="62"/>
  <c r="V1401" i="62"/>
  <c r="V1402" i="62"/>
  <c r="V1403" i="62"/>
  <c r="V1404" i="62"/>
  <c r="V1405" i="62"/>
  <c r="V1406" i="62"/>
  <c r="V1407" i="62"/>
  <c r="V1408" i="62"/>
  <c r="V1409" i="62"/>
  <c r="V1410" i="62"/>
  <c r="V1411" i="62"/>
  <c r="V1412" i="62"/>
  <c r="V1413" i="62"/>
  <c r="V1414" i="62"/>
  <c r="V1415" i="62"/>
  <c r="V1416" i="62"/>
  <c r="V1417" i="62"/>
  <c r="V1418" i="62"/>
  <c r="V1419" i="62"/>
  <c r="V1420" i="62"/>
  <c r="V1421" i="62"/>
  <c r="V1422" i="62"/>
  <c r="V1423" i="62"/>
  <c r="V1424" i="62"/>
  <c r="V1425" i="62"/>
  <c r="V1426" i="62"/>
  <c r="V1427" i="62"/>
  <c r="V1428" i="62"/>
  <c r="V1429" i="62"/>
  <c r="V1430" i="62"/>
  <c r="V1431" i="62"/>
  <c r="V1432" i="62"/>
  <c r="V1433" i="62"/>
  <c r="V1434" i="62"/>
  <c r="V1435" i="62"/>
  <c r="V1436" i="62"/>
  <c r="V1437" i="62"/>
  <c r="V1438" i="62"/>
  <c r="V1439" i="62"/>
  <c r="V1440" i="62"/>
  <c r="V1441" i="62"/>
  <c r="V1442" i="62"/>
  <c r="V1443" i="62"/>
  <c r="V1444" i="62"/>
  <c r="V1445" i="62"/>
  <c r="V1446" i="62"/>
  <c r="V1447" i="62"/>
  <c r="V1448" i="62"/>
  <c r="V1449" i="62"/>
  <c r="V1450" i="62"/>
  <c r="V1451" i="62"/>
  <c r="V1452" i="62"/>
  <c r="V1453" i="62"/>
  <c r="V1454" i="62"/>
  <c r="V1455" i="62"/>
  <c r="V1456" i="62"/>
  <c r="V1457" i="62"/>
  <c r="V1458" i="62"/>
  <c r="V1459" i="62"/>
  <c r="V1460" i="62"/>
  <c r="V1461" i="62"/>
  <c r="V1462" i="62"/>
  <c r="V1463" i="62"/>
  <c r="V1464" i="62"/>
  <c r="V1465" i="62"/>
  <c r="V1466" i="62"/>
  <c r="V1467" i="62"/>
  <c r="V1468" i="62"/>
  <c r="V1469" i="62"/>
  <c r="V1470" i="62"/>
  <c r="V1471" i="62"/>
  <c r="V1472" i="62"/>
  <c r="V1473" i="62"/>
  <c r="V1474" i="62"/>
  <c r="V1475" i="62"/>
  <c r="V1476" i="62"/>
  <c r="V1477" i="62"/>
  <c r="V1478" i="62"/>
  <c r="V1479" i="62"/>
  <c r="V1480" i="62"/>
  <c r="V1481" i="62"/>
  <c r="V1482" i="62"/>
  <c r="V1483" i="62"/>
  <c r="V1484" i="62"/>
  <c r="V1485" i="62"/>
  <c r="V1486" i="62"/>
  <c r="V1487" i="62"/>
  <c r="V1488" i="62"/>
  <c r="V1489" i="62"/>
  <c r="V1490" i="62"/>
  <c r="V1491" i="62"/>
  <c r="V1492" i="62"/>
  <c r="V1493" i="62"/>
  <c r="V1494" i="62"/>
  <c r="V1495" i="62"/>
  <c r="V1496" i="62"/>
  <c r="V1497" i="62"/>
  <c r="V1498" i="62"/>
  <c r="V1499" i="62"/>
  <c r="V1500" i="62"/>
  <c r="V1501" i="62"/>
  <c r="V1502" i="62"/>
  <c r="V1503" i="62"/>
  <c r="V1504" i="62"/>
  <c r="V1505" i="62"/>
  <c r="V1506" i="62"/>
  <c r="V1507" i="62"/>
  <c r="V1508" i="62"/>
  <c r="V1509" i="62"/>
  <c r="V1510" i="62"/>
  <c r="V1511" i="62"/>
  <c r="V1512" i="62"/>
  <c r="V1513" i="62"/>
  <c r="V1514" i="62"/>
  <c r="V1515" i="62"/>
  <c r="V1516" i="62"/>
  <c r="V1517" i="62"/>
  <c r="V1518" i="62"/>
  <c r="V1519" i="62"/>
  <c r="V1520" i="62"/>
  <c r="V1521" i="62"/>
  <c r="V1522" i="62"/>
  <c r="V1523" i="62"/>
  <c r="V1524" i="62"/>
  <c r="V1525" i="62"/>
  <c r="V1526" i="62"/>
  <c r="V1527" i="62"/>
  <c r="V1528" i="62"/>
  <c r="V1529" i="62"/>
  <c r="V1530" i="62"/>
  <c r="V1531" i="62"/>
  <c r="V1532" i="62"/>
  <c r="V1533" i="62"/>
  <c r="V1534" i="62"/>
  <c r="V1535" i="62"/>
  <c r="V1536" i="62"/>
  <c r="V1537" i="62"/>
  <c r="V1538" i="62"/>
  <c r="V1539" i="62"/>
  <c r="V1540" i="62"/>
  <c r="V1541" i="62"/>
  <c r="V1542" i="62"/>
  <c r="V1543" i="62"/>
  <c r="V1544" i="62"/>
  <c r="V1545" i="62"/>
  <c r="V1546" i="62"/>
  <c r="V1547" i="62"/>
  <c r="V1548" i="62"/>
  <c r="V1549" i="62"/>
  <c r="V1550" i="62"/>
  <c r="V1551" i="62"/>
  <c r="V1552" i="62"/>
  <c r="V1553" i="62"/>
  <c r="V1554" i="62"/>
  <c r="V1555" i="62"/>
  <c r="V1556" i="62"/>
  <c r="V1557" i="62"/>
  <c r="V1558" i="62"/>
  <c r="V1559" i="62"/>
  <c r="V1560" i="62"/>
  <c r="V1561" i="62"/>
  <c r="V1562" i="62"/>
  <c r="V1563" i="62"/>
  <c r="V1564" i="62"/>
  <c r="V1565" i="62"/>
  <c r="V1566" i="62"/>
  <c r="V1567" i="62"/>
  <c r="V1568" i="62"/>
  <c r="V1569" i="62"/>
  <c r="V1570" i="62"/>
  <c r="V1571" i="62"/>
  <c r="V1572" i="62"/>
  <c r="V1573" i="62"/>
  <c r="V1574" i="62"/>
  <c r="V1575" i="62"/>
  <c r="V1576" i="62"/>
  <c r="V1577" i="62"/>
  <c r="V1578" i="62"/>
  <c r="V1579" i="62"/>
  <c r="V1580" i="62"/>
  <c r="V1581" i="62"/>
  <c r="V1582" i="62"/>
  <c r="V1583" i="62"/>
  <c r="V1584" i="62"/>
  <c r="V1585" i="62"/>
  <c r="V1586" i="62"/>
  <c r="V1587" i="62"/>
  <c r="V1588" i="62"/>
  <c r="V1589" i="62"/>
  <c r="V1590" i="62"/>
  <c r="V1591" i="62"/>
  <c r="V1592" i="62"/>
  <c r="V1593" i="62"/>
  <c r="V1594" i="62"/>
  <c r="V1595" i="62"/>
  <c r="V1596" i="62"/>
  <c r="V1597" i="62"/>
  <c r="V1598" i="62"/>
  <c r="V1599" i="62"/>
  <c r="V1600" i="62"/>
  <c r="V1601" i="62"/>
  <c r="V1602" i="62"/>
  <c r="V1603" i="62"/>
  <c r="V1604" i="62"/>
  <c r="V1605" i="62"/>
  <c r="V1606" i="62"/>
  <c r="V1607" i="62"/>
  <c r="V1608" i="62"/>
  <c r="V1609" i="62"/>
  <c r="V1610" i="62"/>
  <c r="V1611" i="62"/>
  <c r="V1612" i="62"/>
  <c r="V1613" i="62"/>
  <c r="V1614" i="62"/>
  <c r="V1615" i="62"/>
  <c r="V1616" i="62"/>
  <c r="V1617" i="62"/>
  <c r="V1618" i="62"/>
  <c r="V1619" i="62"/>
  <c r="V1620" i="62"/>
  <c r="V1621" i="62"/>
  <c r="V1622" i="62"/>
  <c r="V1623" i="62"/>
  <c r="V1624" i="62"/>
  <c r="V1625" i="62"/>
  <c r="V1626" i="62"/>
  <c r="V1627" i="62"/>
  <c r="V1628" i="62"/>
  <c r="V1629" i="62"/>
  <c r="V1630" i="62"/>
  <c r="V1631" i="62"/>
  <c r="V1632" i="62"/>
  <c r="V1633" i="62"/>
  <c r="V1634" i="62"/>
  <c r="V1635" i="62"/>
  <c r="V1636" i="62"/>
  <c r="V1637" i="62"/>
  <c r="V1638" i="62"/>
  <c r="V1639" i="62"/>
  <c r="V1640" i="62"/>
  <c r="V1641" i="62"/>
  <c r="V1642" i="62"/>
  <c r="V1643" i="62"/>
  <c r="V1644" i="62"/>
  <c r="V1645" i="62"/>
  <c r="V1646" i="62"/>
  <c r="V1647" i="62"/>
  <c r="V1648" i="62"/>
  <c r="V1649" i="62"/>
  <c r="V1650" i="62"/>
  <c r="V1651" i="62"/>
  <c r="V1652" i="62"/>
  <c r="V1653" i="62"/>
  <c r="V1654" i="62"/>
  <c r="V1655" i="62"/>
  <c r="V1656" i="62"/>
  <c r="V1657" i="62"/>
  <c r="V1658" i="62"/>
  <c r="V1659" i="62"/>
  <c r="V1660" i="62"/>
  <c r="V1661" i="62"/>
  <c r="V1662" i="62"/>
  <c r="V1663" i="62"/>
  <c r="V1664" i="62"/>
  <c r="V1665" i="62"/>
  <c r="V1666" i="62"/>
  <c r="V1667" i="62"/>
  <c r="V1668" i="62"/>
  <c r="V1669" i="62"/>
  <c r="V1670" i="62"/>
  <c r="V1671" i="62"/>
  <c r="V1672" i="62"/>
  <c r="V1673" i="62"/>
  <c r="V1674" i="62"/>
  <c r="V1675" i="62"/>
  <c r="V1676" i="62"/>
  <c r="V1677" i="62"/>
  <c r="V1678" i="62"/>
  <c r="V1679" i="62"/>
  <c r="V1680" i="62"/>
  <c r="V1681" i="62"/>
  <c r="V1682" i="62"/>
  <c r="V1683" i="62"/>
  <c r="V1684" i="62"/>
  <c r="V1685" i="62"/>
  <c r="V1686" i="62"/>
  <c r="V1687" i="62"/>
  <c r="V1688" i="62"/>
  <c r="V1689" i="62"/>
  <c r="V1690" i="62"/>
  <c r="V1691" i="62"/>
  <c r="V1692" i="62"/>
  <c r="V1693" i="62"/>
  <c r="V1694" i="62"/>
  <c r="V1695" i="62"/>
  <c r="V1696" i="62"/>
  <c r="V1697" i="62"/>
  <c r="V1698" i="62"/>
  <c r="V1699" i="62"/>
  <c r="V1700" i="62"/>
  <c r="V1701" i="62"/>
  <c r="V1702" i="62"/>
  <c r="V1703" i="62"/>
  <c r="V1704" i="62"/>
  <c r="V1705" i="62"/>
  <c r="V1706" i="62"/>
  <c r="V1707" i="62"/>
  <c r="V1708" i="62"/>
  <c r="V1709" i="62"/>
  <c r="V1710" i="62"/>
  <c r="V1711" i="62"/>
  <c r="V1712" i="62"/>
  <c r="V1713" i="62"/>
  <c r="V1714" i="62"/>
  <c r="V1715" i="62"/>
  <c r="V1716" i="62"/>
  <c r="V1717" i="62"/>
  <c r="V1718" i="62"/>
  <c r="V1719" i="62"/>
  <c r="V1720" i="62"/>
  <c r="V1721" i="62"/>
  <c r="V1722" i="62"/>
  <c r="V1723" i="62"/>
  <c r="V1724" i="62"/>
  <c r="V1725" i="62"/>
  <c r="V1726" i="62"/>
  <c r="V1727" i="62"/>
  <c r="V1728" i="62"/>
  <c r="V1729" i="62"/>
  <c r="V1730" i="62"/>
  <c r="V1731" i="62"/>
  <c r="V1732" i="62"/>
  <c r="V1733" i="62"/>
  <c r="V1734" i="62"/>
  <c r="V1735" i="62"/>
  <c r="V1736" i="62"/>
  <c r="V1737" i="62"/>
  <c r="V1738" i="62"/>
  <c r="V1739" i="62"/>
  <c r="V1740" i="62"/>
  <c r="V1741" i="62"/>
  <c r="V1742" i="62"/>
  <c r="V1743" i="62"/>
  <c r="V1744" i="62"/>
  <c r="V1745" i="62"/>
  <c r="V1746" i="62"/>
  <c r="V1747" i="62"/>
  <c r="V1748" i="62"/>
  <c r="V1749" i="62"/>
  <c r="V1750" i="62"/>
  <c r="V1751" i="62"/>
  <c r="V1752" i="62"/>
  <c r="V1753" i="62"/>
  <c r="V1754" i="62"/>
  <c r="V1755" i="62"/>
  <c r="V1756" i="62"/>
  <c r="V1757" i="62"/>
  <c r="V1758" i="62"/>
  <c r="V1759" i="62"/>
  <c r="V1760" i="62"/>
  <c r="V1761" i="62"/>
  <c r="V1762" i="62"/>
  <c r="V1763" i="62"/>
  <c r="V1764" i="62"/>
  <c r="V1765" i="62"/>
  <c r="V1766" i="62"/>
  <c r="V1767" i="62"/>
  <c r="V1768" i="62"/>
  <c r="V1769" i="62"/>
  <c r="V1770" i="62"/>
  <c r="V1771" i="62"/>
  <c r="V1772" i="62"/>
  <c r="V1773" i="62"/>
  <c r="V1774" i="62"/>
  <c r="V1775" i="62"/>
  <c r="V1776" i="62"/>
  <c r="V1777" i="62"/>
  <c r="V1778" i="62"/>
  <c r="V1779" i="62"/>
  <c r="V1780" i="62"/>
  <c r="V1781" i="62"/>
  <c r="V1782" i="62"/>
  <c r="V1783" i="62"/>
  <c r="V1784" i="62"/>
  <c r="V1785" i="62"/>
  <c r="V1786" i="62"/>
  <c r="V1787" i="62"/>
  <c r="V1788" i="62"/>
  <c r="V1789" i="62"/>
  <c r="V1790" i="62"/>
  <c r="V1791" i="62"/>
  <c r="V1792" i="62"/>
  <c r="V1793" i="62"/>
  <c r="V1794" i="62"/>
  <c r="V1795" i="62"/>
  <c r="V1796" i="62"/>
  <c r="V1797" i="62"/>
  <c r="V1798" i="62"/>
  <c r="V1799" i="62"/>
  <c r="V1800" i="62"/>
  <c r="V1801" i="62"/>
  <c r="V1802" i="62"/>
  <c r="V1803" i="62"/>
  <c r="V1804" i="62"/>
  <c r="V1805" i="62"/>
  <c r="V1806" i="62"/>
  <c r="V1807" i="62"/>
  <c r="V1808" i="62"/>
  <c r="V1809" i="62"/>
  <c r="V1810" i="62"/>
  <c r="V1811" i="62"/>
  <c r="V1812" i="62"/>
  <c r="V1813" i="62"/>
  <c r="V1814" i="62"/>
  <c r="V1815" i="62"/>
  <c r="V1816" i="62"/>
  <c r="V1817" i="62"/>
  <c r="V1818" i="62"/>
  <c r="V1819" i="62"/>
  <c r="V1820" i="62"/>
  <c r="V1821" i="62"/>
  <c r="V1822" i="62"/>
  <c r="V1823" i="62"/>
  <c r="V1824" i="62"/>
  <c r="V1825" i="62"/>
  <c r="V1826" i="62"/>
  <c r="V1827" i="62"/>
  <c r="V1828" i="62"/>
  <c r="V1829" i="62"/>
  <c r="V1830" i="62"/>
  <c r="V1831" i="62"/>
  <c r="V1832" i="62"/>
  <c r="V1833" i="62"/>
  <c r="V1834" i="62"/>
  <c r="V1835" i="62"/>
  <c r="V1836" i="62"/>
  <c r="V1837" i="62"/>
  <c r="V1838" i="62"/>
  <c r="V1839" i="62"/>
  <c r="V1840" i="62"/>
  <c r="V1841" i="62"/>
  <c r="V1842" i="62"/>
  <c r="V1843" i="62"/>
  <c r="V1844" i="62"/>
  <c r="V1845" i="62"/>
  <c r="V1846" i="62"/>
  <c r="V1847" i="62"/>
  <c r="V1848" i="62"/>
  <c r="V1849" i="62"/>
  <c r="V1850" i="62"/>
  <c r="V1851" i="62"/>
  <c r="V1852" i="62"/>
  <c r="V1853" i="62"/>
  <c r="V1854" i="62"/>
  <c r="V1855" i="62"/>
  <c r="V1856" i="62"/>
  <c r="V1857" i="62"/>
  <c r="V1858" i="62"/>
  <c r="V1859" i="62"/>
  <c r="V1860" i="62"/>
  <c r="V1861" i="62"/>
  <c r="V1862" i="62"/>
  <c r="V1863" i="62"/>
  <c r="V1864" i="62"/>
  <c r="V1865" i="62"/>
  <c r="V1866" i="62"/>
  <c r="V1867" i="62"/>
  <c r="V1868" i="62"/>
  <c r="V1869" i="62"/>
  <c r="V1870" i="62"/>
  <c r="V1871" i="62"/>
  <c r="V1872" i="62"/>
  <c r="V1873" i="62"/>
  <c r="V1874" i="62"/>
  <c r="V1875" i="62"/>
  <c r="V1876" i="62"/>
  <c r="V1877" i="62"/>
  <c r="V1878" i="62"/>
  <c r="V1879" i="62"/>
  <c r="V1880" i="62"/>
  <c r="V1881" i="62"/>
  <c r="V1882" i="62"/>
  <c r="V1883" i="62"/>
  <c r="V1884" i="62"/>
  <c r="V1885" i="62"/>
  <c r="V1886" i="62"/>
  <c r="V1887" i="62"/>
  <c r="V1888" i="62"/>
  <c r="V1889" i="62"/>
  <c r="V1890" i="62"/>
  <c r="V1891" i="62"/>
  <c r="V1892" i="62"/>
  <c r="V1893" i="62"/>
  <c r="V1894" i="62"/>
  <c r="V1895" i="62"/>
  <c r="V1896" i="62"/>
  <c r="V1897" i="62"/>
  <c r="V1898" i="62"/>
  <c r="V1899" i="62"/>
  <c r="V1900" i="62"/>
  <c r="V1901" i="62"/>
  <c r="V1902" i="62"/>
  <c r="V1903" i="62"/>
  <c r="V1904" i="62"/>
  <c r="V1905" i="62"/>
  <c r="V1906" i="62"/>
  <c r="V1907" i="62"/>
  <c r="V1908" i="62"/>
  <c r="V1909" i="62"/>
  <c r="V1910" i="62"/>
  <c r="V1911" i="62"/>
  <c r="V1912" i="62"/>
  <c r="V1913" i="62"/>
  <c r="V1914" i="62"/>
  <c r="V1915" i="62"/>
  <c r="V1916" i="62"/>
  <c r="V1917" i="62"/>
  <c r="V1918" i="62"/>
  <c r="V1919" i="62"/>
  <c r="V1920" i="62"/>
  <c r="V1921" i="62"/>
  <c r="V1922" i="62"/>
  <c r="V1923" i="62"/>
  <c r="V1924" i="62"/>
  <c r="V1925" i="62"/>
  <c r="V1926" i="62"/>
  <c r="V1927" i="62"/>
  <c r="V1928" i="62"/>
  <c r="V1929" i="62"/>
  <c r="V1930" i="62"/>
  <c r="V1931" i="62"/>
  <c r="V1932" i="62"/>
  <c r="V1933" i="62"/>
  <c r="V1934" i="62"/>
  <c r="V1935" i="62"/>
  <c r="V1936" i="62"/>
  <c r="V1937" i="62"/>
  <c r="V1938" i="62"/>
  <c r="V1939" i="62"/>
  <c r="V1940" i="62"/>
  <c r="V1941" i="62"/>
  <c r="V1942" i="62"/>
  <c r="V1943" i="62"/>
  <c r="V1944" i="62"/>
  <c r="V1945" i="62"/>
  <c r="V1946" i="62"/>
  <c r="V1947" i="62"/>
  <c r="V1948" i="62"/>
  <c r="V1949" i="62"/>
  <c r="V1950" i="62"/>
  <c r="V1951" i="62"/>
  <c r="V1952" i="62"/>
  <c r="V1953" i="62"/>
  <c r="V1954" i="62"/>
  <c r="V1955" i="62"/>
  <c r="V1956" i="62"/>
  <c r="V1957" i="62"/>
  <c r="V1958" i="62"/>
  <c r="V1959" i="62"/>
  <c r="V1960" i="62"/>
  <c r="V1961" i="62"/>
  <c r="V1962" i="62"/>
  <c r="V1963" i="62"/>
  <c r="V1964" i="62"/>
  <c r="V1965" i="62"/>
  <c r="V1966" i="62"/>
  <c r="V1967" i="62"/>
  <c r="V1968" i="62"/>
  <c r="V1969" i="62"/>
  <c r="V1970" i="62"/>
  <c r="V1971" i="62"/>
  <c r="V1972" i="62"/>
  <c r="V1973" i="62"/>
  <c r="V1974" i="62"/>
  <c r="V1975" i="62"/>
  <c r="V1976" i="62"/>
  <c r="V1977" i="62"/>
  <c r="V1978" i="62"/>
  <c r="V1979" i="62"/>
  <c r="V1980" i="62"/>
  <c r="V1981" i="62"/>
  <c r="V1982" i="62"/>
  <c r="V1983" i="62"/>
  <c r="V1984" i="62"/>
  <c r="V1985" i="62"/>
  <c r="V1986" i="62"/>
  <c r="V1987" i="62"/>
  <c r="V1988" i="62"/>
  <c r="V1989" i="62"/>
  <c r="V1990" i="62"/>
  <c r="V1991" i="62"/>
  <c r="V1992" i="62"/>
  <c r="V1993" i="62"/>
  <c r="V1994" i="62"/>
  <c r="V1995" i="62"/>
  <c r="V1996" i="62"/>
  <c r="V1997" i="62"/>
  <c r="V1998" i="62"/>
  <c r="V1999" i="62"/>
  <c r="V2000" i="62"/>
  <c r="V2001" i="62"/>
  <c r="V2002" i="62"/>
  <c r="V2003" i="62"/>
  <c r="V2004" i="62"/>
  <c r="V2005" i="62"/>
  <c r="V2006" i="62"/>
  <c r="V2007" i="62"/>
  <c r="V2008" i="62"/>
  <c r="V2009" i="62"/>
  <c r="V2010" i="62"/>
  <c r="V2011" i="62"/>
  <c r="V2012" i="62"/>
  <c r="V2013" i="62"/>
  <c r="V2014" i="62"/>
  <c r="V2015" i="62"/>
  <c r="V2016" i="62"/>
  <c r="V2017" i="62"/>
  <c r="V2018" i="62"/>
  <c r="V2019" i="62"/>
  <c r="V2020" i="62"/>
  <c r="V2021" i="62"/>
  <c r="V2022" i="62"/>
  <c r="V2023" i="62"/>
  <c r="V2024" i="62"/>
  <c r="V2025" i="62"/>
  <c r="V2026" i="62"/>
  <c r="V2027" i="62"/>
  <c r="V2028" i="62"/>
  <c r="V2029" i="62"/>
  <c r="V2030" i="62"/>
  <c r="V2031" i="62"/>
  <c r="V2032" i="62"/>
  <c r="V2033" i="62"/>
  <c r="V2034" i="62"/>
  <c r="V2035" i="62"/>
  <c r="V2036" i="62"/>
  <c r="V2037" i="62"/>
  <c r="V2038" i="62"/>
  <c r="V2039" i="62"/>
  <c r="V2040" i="62"/>
  <c r="V2041" i="62"/>
  <c r="V2042" i="62"/>
  <c r="V2043" i="62"/>
  <c r="V2044" i="62"/>
  <c r="V2045" i="62"/>
  <c r="V2046" i="62"/>
  <c r="V2047" i="62"/>
  <c r="V2048" i="62"/>
  <c r="V2049" i="62"/>
  <c r="V2050" i="62"/>
  <c r="V2051" i="62"/>
  <c r="V2052" i="62"/>
  <c r="V2053" i="62"/>
  <c r="V2054" i="62"/>
  <c r="V2055" i="62"/>
  <c r="V2056" i="62"/>
  <c r="V2057" i="62"/>
  <c r="V2058" i="62"/>
  <c r="V2059" i="62"/>
  <c r="V2060" i="62"/>
  <c r="V2061" i="62"/>
  <c r="V2062" i="62"/>
  <c r="V2063" i="62"/>
  <c r="V2064" i="62"/>
  <c r="V2065" i="62"/>
  <c r="V2066" i="62"/>
  <c r="V2067" i="62"/>
  <c r="V2068" i="62"/>
  <c r="V2069" i="62"/>
  <c r="V2070" i="62"/>
  <c r="V2071" i="62"/>
  <c r="V2072" i="62"/>
  <c r="V2073" i="62"/>
  <c r="V2074" i="62"/>
  <c r="V2075" i="62"/>
  <c r="V2076" i="62"/>
  <c r="V2077" i="62"/>
  <c r="V2078" i="62"/>
  <c r="V2079" i="62"/>
  <c r="V2080" i="62"/>
  <c r="V2081" i="62"/>
  <c r="V2082" i="62"/>
  <c r="V2083" i="62"/>
  <c r="V2084" i="62"/>
  <c r="V2085" i="62"/>
  <c r="V2086" i="62"/>
  <c r="V2087" i="62"/>
  <c r="V2088" i="62"/>
  <c r="V2089" i="62"/>
  <c r="V2090" i="62"/>
  <c r="V2091" i="62"/>
  <c r="V2092" i="62"/>
  <c r="V2093" i="62"/>
  <c r="V2094" i="62"/>
  <c r="V2095" i="62"/>
  <c r="V2096" i="62"/>
  <c r="V2097" i="62"/>
  <c r="V2098" i="62"/>
  <c r="V2099" i="62"/>
  <c r="V2100" i="62"/>
  <c r="V2101" i="62"/>
  <c r="V2102" i="62"/>
  <c r="V2103" i="62"/>
  <c r="V2104" i="62"/>
  <c r="V2105" i="62"/>
  <c r="V2106" i="62"/>
  <c r="V2107" i="62"/>
  <c r="V2108" i="62"/>
  <c r="V2109" i="62"/>
  <c r="V2110" i="62"/>
  <c r="V2111" i="62"/>
  <c r="V2112" i="62"/>
  <c r="V2113" i="62"/>
  <c r="V2114" i="62"/>
  <c r="V2115" i="62"/>
  <c r="V2116" i="62"/>
  <c r="V2117" i="62"/>
  <c r="V2118" i="62"/>
  <c r="V2119" i="62"/>
  <c r="V2120" i="62"/>
  <c r="V2121" i="62"/>
  <c r="V2122" i="62"/>
  <c r="V2123" i="62"/>
  <c r="V2124" i="62"/>
  <c r="V2125" i="62"/>
  <c r="V2126" i="62"/>
  <c r="V2127" i="62"/>
  <c r="V2128" i="62"/>
  <c r="V2129" i="62"/>
  <c r="V2130" i="62"/>
  <c r="V2131" i="62"/>
  <c r="V2132" i="62"/>
  <c r="V2133" i="62"/>
  <c r="V2134" i="62"/>
  <c r="V2135" i="62"/>
  <c r="V2136" i="62"/>
  <c r="V2137" i="62"/>
  <c r="V2138" i="62"/>
  <c r="V2139" i="62"/>
  <c r="V2140" i="62"/>
  <c r="V2141" i="62"/>
  <c r="V2142" i="62"/>
  <c r="V2143" i="62"/>
  <c r="V2144" i="62"/>
  <c r="V2145" i="62"/>
  <c r="V2146" i="62"/>
  <c r="V2147" i="62"/>
  <c r="V2148" i="62"/>
  <c r="V2149" i="62"/>
  <c r="V2150" i="62"/>
  <c r="V2151" i="62"/>
  <c r="V2152" i="62"/>
  <c r="V2153" i="62"/>
  <c r="V2154" i="62"/>
  <c r="V2155" i="62"/>
  <c r="V2156" i="62"/>
  <c r="V2157" i="62"/>
  <c r="V2158" i="62"/>
  <c r="V2159" i="62"/>
  <c r="V2160" i="62"/>
  <c r="V2161" i="62"/>
  <c r="V2162" i="62"/>
  <c r="V2163" i="62"/>
  <c r="V2164" i="62"/>
  <c r="V2165" i="62"/>
  <c r="V2166" i="62"/>
  <c r="V2167" i="62"/>
  <c r="V2168" i="62"/>
  <c r="V2169" i="62"/>
  <c r="V2170" i="62"/>
  <c r="V2171" i="62"/>
  <c r="V2172" i="62"/>
  <c r="V2173" i="62"/>
  <c r="V2174" i="62"/>
  <c r="V2175" i="62"/>
  <c r="V2176" i="62"/>
  <c r="V2177" i="62"/>
  <c r="V2178" i="62"/>
  <c r="V2179" i="62"/>
  <c r="V2180" i="62"/>
  <c r="V2181" i="62"/>
  <c r="V2182" i="62"/>
  <c r="V2183" i="62"/>
  <c r="V2184" i="62"/>
  <c r="V2185" i="62"/>
  <c r="V2186" i="62"/>
  <c r="V2187" i="62"/>
  <c r="V2188" i="62"/>
  <c r="V2189" i="62"/>
  <c r="V2190" i="62"/>
  <c r="V2191" i="62"/>
  <c r="V2192" i="62"/>
  <c r="V2193" i="62"/>
  <c r="V2194" i="62"/>
  <c r="V2195" i="62"/>
  <c r="V2196" i="62"/>
  <c r="V2197" i="62"/>
  <c r="V2198" i="62"/>
  <c r="V2199" i="62"/>
  <c r="V2200" i="62"/>
  <c r="V2201" i="62"/>
  <c r="V2202" i="62"/>
  <c r="V2203" i="62"/>
  <c r="V2204" i="62"/>
  <c r="V2205" i="62"/>
  <c r="V2206" i="62"/>
  <c r="V2207" i="62"/>
  <c r="V2208" i="62"/>
  <c r="V2209" i="62"/>
  <c r="V2210" i="62"/>
  <c r="V2211" i="62"/>
  <c r="V2212" i="62"/>
  <c r="V2213" i="62"/>
  <c r="V2214" i="62"/>
  <c r="V2215" i="62"/>
  <c r="V2216" i="62"/>
  <c r="V2217" i="62"/>
  <c r="V2218" i="62"/>
  <c r="V2219" i="62"/>
  <c r="V2220" i="62"/>
  <c r="V2221" i="62"/>
  <c r="V2222" i="62"/>
  <c r="V2223" i="62"/>
  <c r="V2224" i="62"/>
  <c r="V2225" i="62"/>
  <c r="V2226" i="62"/>
  <c r="V2227" i="62"/>
  <c r="V2228" i="62"/>
  <c r="V2229" i="62"/>
  <c r="V2230" i="62"/>
  <c r="V2231" i="62"/>
  <c r="V2232" i="62"/>
  <c r="V2233" i="62"/>
  <c r="V2234" i="62"/>
  <c r="V2235" i="62"/>
  <c r="V2236" i="62"/>
  <c r="V2237" i="62"/>
  <c r="V2238" i="62"/>
  <c r="V2239" i="62"/>
  <c r="V2240" i="62"/>
  <c r="V2241" i="62"/>
  <c r="V2242" i="62"/>
  <c r="V2243" i="62"/>
  <c r="V2244" i="62"/>
  <c r="V2245" i="62"/>
  <c r="V2246" i="62"/>
  <c r="V2247" i="62"/>
  <c r="V2248" i="62"/>
  <c r="V2249" i="62"/>
  <c r="V2250" i="62"/>
  <c r="V2251" i="62"/>
  <c r="V2252" i="62"/>
  <c r="V2253" i="62"/>
  <c r="V2254" i="62"/>
  <c r="V2255" i="62"/>
  <c r="V2256" i="62"/>
  <c r="V2257" i="62"/>
  <c r="V2258" i="62"/>
  <c r="V2259" i="62"/>
  <c r="V2260" i="62"/>
  <c r="V2261" i="62"/>
  <c r="V2262" i="62"/>
  <c r="V2263" i="62"/>
  <c r="V2264" i="62"/>
  <c r="V2265" i="62"/>
  <c r="V2266" i="62"/>
  <c r="V2267" i="62"/>
  <c r="V2268" i="62"/>
  <c r="V2269" i="62"/>
  <c r="V2270" i="62"/>
  <c r="V2271" i="62"/>
  <c r="V2272" i="62"/>
  <c r="V2273" i="62"/>
  <c r="V2274" i="62"/>
  <c r="V2275" i="62"/>
  <c r="V2276" i="62"/>
  <c r="V2277" i="62"/>
  <c r="V2278" i="62"/>
  <c r="V2279" i="62"/>
  <c r="V2280" i="62"/>
  <c r="V2281" i="62"/>
  <c r="V2282" i="62"/>
  <c r="V2283" i="62"/>
  <c r="V2284" i="62"/>
  <c r="V2285" i="62"/>
  <c r="V2286" i="62"/>
  <c r="V2287" i="62"/>
  <c r="V2288" i="62"/>
  <c r="V2289" i="62"/>
  <c r="V2290" i="62"/>
  <c r="V2291" i="62"/>
  <c r="V2292" i="62"/>
  <c r="V2293" i="62"/>
  <c r="V2294" i="62"/>
  <c r="V2295" i="62"/>
  <c r="V2296" i="62"/>
  <c r="V2297" i="62"/>
  <c r="V2298" i="62"/>
  <c r="V2299" i="62"/>
  <c r="V2300" i="62"/>
  <c r="V2301" i="62"/>
  <c r="V2302" i="62"/>
  <c r="V2303" i="62"/>
  <c r="V2304" i="62"/>
  <c r="V2305" i="62"/>
  <c r="V2306" i="62"/>
  <c r="V2307" i="62"/>
  <c r="V2308" i="62"/>
  <c r="V2309" i="62"/>
  <c r="V2310" i="62"/>
  <c r="V2311" i="62"/>
  <c r="V2312" i="62"/>
  <c r="V2313" i="62"/>
  <c r="V2314" i="62"/>
  <c r="V2315" i="62"/>
  <c r="V2316" i="62"/>
  <c r="V2317" i="62"/>
  <c r="V2318" i="62"/>
  <c r="V2319" i="62"/>
  <c r="V2320" i="62"/>
  <c r="V2321" i="62"/>
  <c r="V2322" i="62"/>
  <c r="V2323" i="62"/>
  <c r="V2324" i="62"/>
  <c r="V2325" i="62"/>
  <c r="V2326" i="62"/>
  <c r="V2327" i="62"/>
  <c r="V2328" i="62"/>
  <c r="V2329" i="62"/>
  <c r="V2330" i="62"/>
  <c r="V2331" i="62"/>
  <c r="V2332" i="62"/>
  <c r="V2333" i="62"/>
  <c r="V2334" i="62"/>
  <c r="V2335" i="62"/>
  <c r="V2336" i="62"/>
  <c r="V2337" i="62"/>
  <c r="V2338" i="62"/>
  <c r="V2339" i="62"/>
  <c r="V2340" i="62"/>
  <c r="V2341" i="62"/>
  <c r="V2342" i="62"/>
  <c r="V2343" i="62"/>
  <c r="V2344" i="62"/>
  <c r="V2345" i="62"/>
  <c r="V2346" i="62"/>
  <c r="V2347" i="62"/>
  <c r="V2348" i="62"/>
  <c r="V2349" i="62"/>
  <c r="V2350" i="62"/>
  <c r="V2351" i="62"/>
  <c r="V2352" i="62"/>
  <c r="V2353" i="62"/>
  <c r="V2354" i="62"/>
  <c r="V2355" i="62"/>
  <c r="V2356" i="62"/>
  <c r="V2357" i="62"/>
  <c r="V2358" i="62"/>
  <c r="V2359" i="62"/>
  <c r="V2360" i="62"/>
  <c r="V2361" i="62"/>
  <c r="V2362" i="62"/>
  <c r="V2363" i="62"/>
  <c r="V2364" i="62"/>
  <c r="V2365" i="62"/>
  <c r="V2366" i="62"/>
  <c r="V2367" i="62"/>
  <c r="V2368" i="62"/>
  <c r="V2369" i="62"/>
  <c r="V2370" i="62"/>
  <c r="V2371" i="62"/>
  <c r="V2372" i="62"/>
  <c r="V2373" i="62"/>
  <c r="V2374" i="62"/>
  <c r="V2375" i="62"/>
  <c r="V2376" i="62"/>
  <c r="V2377" i="62"/>
  <c r="V2378" i="62"/>
  <c r="V2379" i="62"/>
  <c r="V2380" i="62"/>
  <c r="V2381" i="62"/>
  <c r="V2382" i="62"/>
  <c r="V2383" i="62"/>
  <c r="V2384" i="62"/>
  <c r="V2385" i="62"/>
  <c r="V2386" i="62"/>
  <c r="V2387" i="62"/>
  <c r="D2388" i="62"/>
  <c r="D2389" i="62"/>
  <c r="D2390" i="62"/>
  <c r="D2391" i="62"/>
  <c r="D2392" i="62"/>
  <c r="D2393" i="62"/>
  <c r="D2394" i="62"/>
  <c r="D2395" i="62"/>
  <c r="D2396" i="62"/>
  <c r="D2397" i="62"/>
  <c r="D2398" i="62"/>
  <c r="D2399" i="62"/>
  <c r="D2400" i="62"/>
  <c r="D2401" i="62"/>
  <c r="D2402" i="62"/>
  <c r="D2403" i="62"/>
  <c r="D2404" i="62"/>
  <c r="D2405" i="62"/>
  <c r="D2406" i="62"/>
  <c r="D2407" i="62"/>
  <c r="D2408" i="62"/>
  <c r="D2409" i="62"/>
  <c r="D2410" i="62"/>
  <c r="D2411" i="62"/>
  <c r="D2412" i="62"/>
  <c r="D2413" i="62"/>
  <c r="D2414" i="62"/>
  <c r="D2415" i="62"/>
  <c r="D2416" i="62"/>
  <c r="D2417" i="62"/>
  <c r="D2418" i="62"/>
  <c r="D2419" i="62"/>
  <c r="D2420" i="62"/>
  <c r="D2421" i="62"/>
  <c r="D2422" i="62"/>
  <c r="D2423" i="62"/>
  <c r="D2424" i="62"/>
  <c r="D2425" i="62"/>
  <c r="D2426" i="62"/>
  <c r="D2427" i="62"/>
  <c r="D2428" i="62"/>
  <c r="D2429" i="62"/>
  <c r="D2430" i="62"/>
  <c r="D2431" i="62"/>
  <c r="D2432" i="62"/>
  <c r="D2433" i="62"/>
  <c r="D2434" i="62"/>
  <c r="D2435" i="62"/>
  <c r="D2436" i="62"/>
  <c r="D2437" i="62"/>
  <c r="D2438" i="62"/>
  <c r="D2439" i="62"/>
  <c r="D2440" i="62"/>
  <c r="D2441" i="62"/>
  <c r="D2442" i="62"/>
  <c r="D2443" i="62"/>
  <c r="D2444" i="62"/>
  <c r="D2445" i="62"/>
  <c r="D2446" i="62"/>
  <c r="D2447" i="62"/>
  <c r="D2448" i="62"/>
  <c r="D2449" i="62"/>
  <c r="D2450" i="62"/>
  <c r="D2451" i="62"/>
  <c r="D2452" i="62"/>
  <c r="D2453" i="62"/>
  <c r="D2454" i="62"/>
  <c r="D2455" i="62"/>
  <c r="D2456" i="62"/>
  <c r="D2457" i="62"/>
  <c r="D2458" i="62"/>
  <c r="D2459" i="62"/>
  <c r="D2460" i="62"/>
  <c r="D2461" i="62"/>
  <c r="D2462" i="62"/>
  <c r="D2463" i="62"/>
  <c r="D2464" i="62"/>
  <c r="D2465" i="62"/>
  <c r="D2466" i="62"/>
  <c r="D2467" i="62"/>
  <c r="D2468" i="62"/>
  <c r="D2469" i="62"/>
  <c r="D2470" i="62"/>
  <c r="D2471" i="62"/>
  <c r="D2472" i="62"/>
  <c r="D2473" i="62"/>
  <c r="D2474" i="62"/>
  <c r="D2475" i="62"/>
  <c r="D2476" i="62"/>
  <c r="D2477" i="62"/>
  <c r="D2478" i="62"/>
  <c r="D2479" i="62"/>
  <c r="D2480" i="62"/>
  <c r="D2481" i="62"/>
  <c r="D2482" i="62"/>
  <c r="D2483" i="62"/>
  <c r="D2484" i="62"/>
  <c r="D2485" i="62"/>
  <c r="D2486" i="62"/>
  <c r="D2487" i="62"/>
  <c r="D2488" i="62"/>
  <c r="D2489" i="62"/>
  <c r="D2490" i="62"/>
  <c r="D2491" i="62"/>
  <c r="D2492" i="62"/>
  <c r="D2493" i="62"/>
  <c r="D2494" i="62"/>
  <c r="D2495" i="62"/>
  <c r="D2496" i="62"/>
  <c r="D2497" i="62"/>
  <c r="D2498" i="62"/>
  <c r="D2499" i="62"/>
  <c r="D2500" i="62"/>
  <c r="D2501" i="62"/>
  <c r="D2502" i="62"/>
  <c r="D2503" i="62"/>
  <c r="D2504" i="62"/>
  <c r="D2505" i="62"/>
  <c r="D2506" i="62"/>
  <c r="D2507" i="62"/>
  <c r="D2508" i="62"/>
  <c r="D2509" i="62"/>
  <c r="D2510" i="62"/>
  <c r="D2511" i="62"/>
  <c r="D2512" i="62"/>
  <c r="D2513" i="62"/>
  <c r="D2514" i="62"/>
  <c r="D2515" i="62"/>
  <c r="D2516" i="62"/>
  <c r="D2517" i="62"/>
  <c r="D2518" i="62"/>
  <c r="D2519" i="62"/>
  <c r="D2520" i="62"/>
  <c r="D2521" i="62"/>
  <c r="D2522" i="62"/>
  <c r="D2523" i="62"/>
  <c r="D2524" i="62"/>
  <c r="D2525" i="62"/>
  <c r="D2526" i="62"/>
  <c r="D2527" i="62"/>
  <c r="D2528" i="62"/>
  <c r="D2529" i="62"/>
  <c r="D2530" i="62"/>
  <c r="D2531" i="62"/>
  <c r="D2532" i="62"/>
  <c r="D2533" i="62"/>
  <c r="D2534" i="62"/>
  <c r="D2535" i="62"/>
  <c r="D2536" i="62"/>
  <c r="D2537" i="62"/>
  <c r="D2538" i="62"/>
  <c r="D2539" i="62"/>
  <c r="D2540" i="62"/>
  <c r="D2541" i="62"/>
  <c r="D2542" i="62"/>
  <c r="D2543" i="62"/>
  <c r="D2544" i="62"/>
  <c r="D2545" i="62"/>
  <c r="D2546" i="62"/>
  <c r="D2547" i="62"/>
  <c r="D2548" i="62"/>
  <c r="D2549" i="62"/>
  <c r="D2550" i="62"/>
  <c r="D2551" i="62"/>
  <c r="D2552" i="62"/>
  <c r="D2553" i="62"/>
  <c r="D2554" i="62"/>
  <c r="D2555" i="62"/>
  <c r="D2556" i="62"/>
  <c r="D2557" i="62"/>
  <c r="D2558" i="62"/>
  <c r="D2559" i="62"/>
  <c r="D2560" i="62"/>
  <c r="D2561" i="62"/>
  <c r="H4" i="55"/>
  <c r="AA4" i="55"/>
  <c r="AB4" i="55"/>
  <c r="H5" i="55"/>
  <c r="AA5" i="55"/>
  <c r="AB5" i="55"/>
  <c r="H6" i="55"/>
  <c r="AA6" i="55"/>
  <c r="AB6" i="55"/>
  <c r="H7" i="55"/>
  <c r="AE21" i="129" s="1"/>
  <c r="AA7" i="55"/>
  <c r="AB7" i="55"/>
  <c r="H8" i="55"/>
  <c r="AA8" i="55"/>
  <c r="AB8" i="55"/>
  <c r="H9" i="55"/>
  <c r="AA9" i="55"/>
  <c r="AB9" i="55"/>
  <c r="H10" i="55"/>
  <c r="AA10" i="55"/>
  <c r="AB10" i="55"/>
  <c r="H11" i="55"/>
  <c r="AA11" i="55"/>
  <c r="AB11" i="55"/>
  <c r="H12" i="55"/>
  <c r="AA12" i="55"/>
  <c r="AB12" i="55"/>
  <c r="H13" i="55"/>
  <c r="AA13" i="55"/>
  <c r="AB13" i="55"/>
  <c r="H14" i="55"/>
  <c r="AA14" i="55"/>
  <c r="AB14" i="55"/>
  <c r="H15" i="55"/>
  <c r="AA15" i="55"/>
  <c r="AB15" i="55"/>
  <c r="H16" i="55"/>
  <c r="AA16" i="55"/>
  <c r="AB16" i="55"/>
  <c r="H17" i="55"/>
  <c r="AA17" i="55"/>
  <c r="AB17" i="55"/>
  <c r="H18" i="55"/>
  <c r="AA18" i="55"/>
  <c r="AB18" i="55"/>
  <c r="H19" i="55"/>
  <c r="AA19" i="55"/>
  <c r="AB19" i="55"/>
  <c r="H20" i="55"/>
  <c r="AA20" i="55"/>
  <c r="AB20" i="55"/>
  <c r="H21" i="55"/>
  <c r="AA21" i="55"/>
  <c r="AB21" i="55"/>
  <c r="H22" i="55"/>
  <c r="AA22" i="55"/>
  <c r="AB22" i="55"/>
  <c r="H23" i="55"/>
  <c r="AA23" i="55"/>
  <c r="AB23" i="55"/>
  <c r="H24" i="55"/>
  <c r="AA24" i="55"/>
  <c r="AB24" i="55"/>
  <c r="H25" i="55"/>
  <c r="AA25" i="55"/>
  <c r="AB25" i="55"/>
  <c r="H26" i="55"/>
  <c r="AA26" i="55"/>
  <c r="AB26" i="55"/>
  <c r="H27" i="55"/>
  <c r="AA27" i="55"/>
  <c r="AB27" i="55"/>
  <c r="H28" i="55"/>
  <c r="AA28" i="55"/>
  <c r="AB28" i="55"/>
  <c r="H29" i="55"/>
  <c r="AA29" i="55"/>
  <c r="AB29" i="55"/>
  <c r="H30" i="55"/>
  <c r="AA30" i="55"/>
  <c r="AB30" i="55"/>
  <c r="H31" i="55"/>
  <c r="AA31" i="55"/>
  <c r="AB31" i="55"/>
  <c r="H32" i="55"/>
  <c r="AA32" i="55"/>
  <c r="AB32" i="55"/>
  <c r="H33" i="55"/>
  <c r="AA33" i="55"/>
  <c r="AB33" i="55"/>
  <c r="H34" i="55"/>
  <c r="AA34" i="55"/>
  <c r="AB34" i="55"/>
  <c r="H35" i="55"/>
  <c r="AA35" i="55"/>
  <c r="AB35" i="55"/>
  <c r="H36" i="55"/>
  <c r="AA36" i="55"/>
  <c r="AB36" i="55"/>
  <c r="H37" i="55"/>
  <c r="AA37" i="55"/>
  <c r="AB37" i="55"/>
  <c r="H38" i="55"/>
  <c r="AA38" i="55"/>
  <c r="AB38" i="55"/>
  <c r="H39" i="55"/>
  <c r="AA39" i="55"/>
  <c r="AB39" i="55"/>
  <c r="H40" i="55"/>
  <c r="AA40" i="55"/>
  <c r="AB40" i="55"/>
  <c r="H41" i="55"/>
  <c r="AA41" i="55"/>
  <c r="AB41" i="55"/>
  <c r="H42" i="55"/>
  <c r="AA42" i="55"/>
  <c r="AB42" i="55"/>
  <c r="H43" i="55"/>
  <c r="AA43" i="55"/>
  <c r="AB43" i="55"/>
  <c r="H44" i="55"/>
  <c r="AA44" i="55"/>
  <c r="AB44" i="55"/>
  <c r="H45" i="55"/>
  <c r="AA45" i="55"/>
  <c r="AB45" i="55"/>
  <c r="H46" i="55"/>
  <c r="AA46" i="55"/>
  <c r="AB46" i="55"/>
  <c r="H47" i="55"/>
  <c r="AA47" i="55"/>
  <c r="AB47" i="55"/>
  <c r="H48" i="55"/>
  <c r="AA48" i="55"/>
  <c r="AB48" i="55"/>
  <c r="H49" i="55"/>
  <c r="AA49" i="55"/>
  <c r="AB49" i="55"/>
  <c r="H50" i="55"/>
  <c r="AA50" i="55"/>
  <c r="AB50" i="55"/>
  <c r="H51" i="55"/>
  <c r="AA51" i="55"/>
  <c r="AB51" i="55"/>
  <c r="H52" i="55"/>
  <c r="AA52" i="55"/>
  <c r="AB52" i="55"/>
  <c r="H53" i="55"/>
  <c r="AA53" i="55"/>
  <c r="AB53" i="55"/>
  <c r="H54" i="55"/>
  <c r="AA54" i="55"/>
  <c r="AB54" i="55"/>
  <c r="H55" i="55"/>
  <c r="AA55" i="55"/>
  <c r="AB55" i="55"/>
  <c r="H56" i="55"/>
  <c r="AA56" i="55"/>
  <c r="AB56" i="55"/>
  <c r="H57" i="55"/>
  <c r="AA57" i="55"/>
  <c r="AB57" i="55"/>
  <c r="H58" i="55"/>
  <c r="AA58" i="55"/>
  <c r="AB58" i="55"/>
  <c r="H59" i="55"/>
  <c r="AA59" i="55"/>
  <c r="AB59" i="55"/>
  <c r="H60" i="55"/>
  <c r="AA60" i="55"/>
  <c r="AB60" i="55"/>
  <c r="H61" i="55"/>
  <c r="AA61" i="55"/>
  <c r="AB61" i="55"/>
  <c r="H62" i="55"/>
  <c r="AA62" i="55"/>
  <c r="AB62" i="55"/>
  <c r="H63" i="55"/>
  <c r="AA63" i="55"/>
  <c r="AB63" i="55"/>
  <c r="H64" i="55"/>
  <c r="AA64" i="55"/>
  <c r="AB64" i="55"/>
  <c r="H65" i="55"/>
  <c r="AA65" i="55"/>
  <c r="AB65" i="55"/>
  <c r="H66" i="55"/>
  <c r="AA66" i="55"/>
  <c r="AB66" i="55"/>
  <c r="H67" i="55"/>
  <c r="AE37" i="129" s="1"/>
  <c r="AA67" i="55"/>
  <c r="AB67" i="55"/>
  <c r="H68" i="55"/>
  <c r="AA68" i="55"/>
  <c r="AB68" i="55"/>
  <c r="H69" i="55"/>
  <c r="AA69" i="55"/>
  <c r="AB69" i="55"/>
  <c r="H70" i="55"/>
  <c r="AA70" i="55"/>
  <c r="AB70" i="55"/>
  <c r="H71" i="55"/>
  <c r="AA71" i="55"/>
  <c r="AB71" i="55"/>
  <c r="H72" i="55"/>
  <c r="AA72" i="55"/>
  <c r="AB72" i="55"/>
  <c r="H73" i="55"/>
  <c r="AA73" i="55"/>
  <c r="AB73" i="55"/>
  <c r="H74" i="55"/>
  <c r="AA74" i="55"/>
  <c r="AB74" i="55"/>
  <c r="H75" i="55"/>
  <c r="AA75" i="55"/>
  <c r="AB75" i="55"/>
  <c r="H76" i="55"/>
  <c r="AA76" i="55"/>
  <c r="AB76" i="55"/>
  <c r="H77" i="55"/>
  <c r="AA77" i="55"/>
  <c r="AB77" i="55"/>
  <c r="H78" i="55"/>
  <c r="AA78" i="55"/>
  <c r="AB78" i="55"/>
  <c r="H79" i="55"/>
  <c r="AA79" i="55"/>
  <c r="AB79" i="55"/>
  <c r="H80" i="55"/>
  <c r="AA80" i="55"/>
  <c r="AB80" i="55"/>
  <c r="H81" i="55"/>
  <c r="AA81" i="55"/>
  <c r="AB81" i="55"/>
  <c r="H82" i="55"/>
  <c r="AA82" i="55"/>
  <c r="AB82" i="55"/>
  <c r="H83" i="55"/>
  <c r="AA83" i="55"/>
  <c r="AB83" i="55"/>
  <c r="H84" i="55"/>
  <c r="AA84" i="55"/>
  <c r="AB84" i="55"/>
  <c r="H85" i="55"/>
  <c r="AA85" i="55"/>
  <c r="AB85" i="55"/>
  <c r="H86" i="55"/>
  <c r="AA86" i="55"/>
  <c r="AB86" i="55"/>
  <c r="H87" i="55"/>
  <c r="AA87" i="55"/>
  <c r="AB87" i="55"/>
  <c r="H88" i="55"/>
  <c r="AA88" i="55"/>
  <c r="AB88" i="55"/>
  <c r="H89" i="55"/>
  <c r="AA89" i="55"/>
  <c r="AB89" i="55"/>
  <c r="H90" i="55"/>
  <c r="AA90" i="55"/>
  <c r="AB90" i="55"/>
  <c r="H91" i="55"/>
  <c r="AA91" i="55"/>
  <c r="AB91" i="55"/>
  <c r="H92" i="55"/>
  <c r="AA92" i="55"/>
  <c r="AB92" i="55"/>
  <c r="H93" i="55"/>
  <c r="AA93" i="55"/>
  <c r="AB93" i="55"/>
  <c r="H94" i="55"/>
  <c r="AA94" i="55"/>
  <c r="AB94" i="55"/>
  <c r="H95" i="55"/>
  <c r="AA95" i="55"/>
  <c r="AB95" i="55"/>
  <c r="H96" i="55"/>
  <c r="AA96" i="55"/>
  <c r="AB96" i="55"/>
  <c r="H97" i="55"/>
  <c r="AA97" i="55"/>
  <c r="AB97" i="55"/>
  <c r="H98" i="55"/>
  <c r="AA98" i="55"/>
  <c r="AB98" i="55"/>
  <c r="AA99" i="55"/>
  <c r="AB99" i="55"/>
  <c r="AA100" i="55"/>
  <c r="AB100" i="55"/>
  <c r="AA101" i="55"/>
  <c r="AB101" i="55"/>
  <c r="AA102" i="55"/>
  <c r="AB102" i="55"/>
  <c r="AA103" i="55"/>
  <c r="AB103" i="55"/>
  <c r="H104" i="55"/>
  <c r="AA104" i="55"/>
  <c r="AB104" i="55"/>
  <c r="H105" i="55"/>
  <c r="AA105" i="55"/>
  <c r="AB105" i="55"/>
  <c r="H106" i="55"/>
  <c r="AA106" i="55"/>
  <c r="AB106" i="55"/>
  <c r="H107" i="55"/>
  <c r="AA107" i="55"/>
  <c r="AB107" i="55"/>
  <c r="H108" i="55"/>
  <c r="AA108" i="55"/>
  <c r="AB108" i="55"/>
  <c r="H109" i="55"/>
  <c r="AA109" i="55"/>
  <c r="AB109" i="55"/>
  <c r="H110" i="55"/>
  <c r="AA110" i="55"/>
  <c r="AB110" i="55"/>
  <c r="H111" i="55"/>
  <c r="AA111" i="55"/>
  <c r="AB111" i="55"/>
  <c r="H112" i="55"/>
  <c r="AA112" i="55"/>
  <c r="AB112" i="55"/>
  <c r="H113" i="55"/>
  <c r="AA113" i="55"/>
  <c r="AB113" i="55"/>
  <c r="H114" i="55"/>
  <c r="AA114" i="55"/>
  <c r="AB114" i="55"/>
  <c r="H115" i="55"/>
  <c r="AA115" i="55"/>
  <c r="AB115" i="55"/>
  <c r="H116" i="55"/>
  <c r="AA116" i="55"/>
  <c r="AB116" i="55"/>
  <c r="H117" i="55"/>
  <c r="AA117" i="55"/>
  <c r="AB117" i="55"/>
  <c r="H118" i="55"/>
  <c r="AA118" i="55"/>
  <c r="AB118" i="55"/>
  <c r="H119" i="55"/>
  <c r="AA119" i="55"/>
  <c r="AB119" i="55"/>
  <c r="H120" i="55"/>
  <c r="AA120" i="55"/>
  <c r="AB120" i="55"/>
  <c r="H121" i="55"/>
  <c r="AA121" i="55"/>
  <c r="AB121" i="55"/>
  <c r="H122" i="55"/>
  <c r="AA122" i="55"/>
  <c r="AB122" i="55"/>
  <c r="H123" i="55"/>
  <c r="AA123" i="55"/>
  <c r="AB123" i="55"/>
  <c r="H124" i="55"/>
  <c r="AA124" i="55"/>
  <c r="AB124" i="55"/>
  <c r="H125" i="55"/>
  <c r="AA125" i="55"/>
  <c r="AB125" i="55"/>
  <c r="H126" i="55"/>
  <c r="AA126" i="55"/>
  <c r="AB126" i="55"/>
  <c r="H127" i="55"/>
  <c r="AA127" i="55"/>
  <c r="AB127" i="55"/>
  <c r="H128" i="55"/>
  <c r="AA128" i="55"/>
  <c r="AB128" i="55"/>
  <c r="H129" i="55"/>
  <c r="AA129" i="55"/>
  <c r="AB129" i="55"/>
  <c r="H130" i="55"/>
  <c r="AA130" i="55"/>
  <c r="AB130" i="55"/>
  <c r="H131" i="55"/>
  <c r="AA131" i="55"/>
  <c r="AB131" i="55"/>
  <c r="H132" i="55"/>
  <c r="AA132" i="55"/>
  <c r="AB132" i="55"/>
  <c r="H133" i="55"/>
  <c r="AE32" i="129" s="1"/>
  <c r="AA133" i="55"/>
  <c r="AB133" i="55"/>
  <c r="H134" i="55"/>
  <c r="AA134" i="55"/>
  <c r="AB134" i="55"/>
  <c r="H135" i="55"/>
  <c r="AA135" i="55"/>
  <c r="AB135" i="55"/>
  <c r="H136" i="55"/>
  <c r="AA136" i="55"/>
  <c r="AB136" i="55"/>
  <c r="H137" i="55"/>
  <c r="AE47" i="129" s="1"/>
  <c r="AA137" i="55"/>
  <c r="AB137" i="55"/>
  <c r="H138" i="55"/>
  <c r="AA138" i="55"/>
  <c r="AB138" i="55"/>
  <c r="H139" i="55"/>
  <c r="AA139" i="55"/>
  <c r="AB139" i="55"/>
  <c r="H140" i="55"/>
  <c r="AA140" i="55"/>
  <c r="AB140" i="55"/>
  <c r="H141" i="55"/>
  <c r="AE110" i="129" s="1"/>
  <c r="AA141" i="55"/>
  <c r="AB141" i="55"/>
  <c r="H142" i="55"/>
  <c r="AA142" i="55"/>
  <c r="AB142" i="55"/>
  <c r="H143" i="55"/>
  <c r="AA143" i="55"/>
  <c r="AB143" i="55"/>
  <c r="H144" i="55"/>
  <c r="AA144" i="55"/>
  <c r="AB144" i="55"/>
  <c r="H145" i="55"/>
  <c r="AE137" i="129" s="1"/>
  <c r="AA145" i="55"/>
  <c r="AB145" i="55"/>
  <c r="H146" i="55"/>
  <c r="AA146" i="55"/>
  <c r="AB146" i="55"/>
  <c r="H147" i="55"/>
  <c r="AA147" i="55"/>
  <c r="AB147" i="55"/>
  <c r="H148" i="55"/>
  <c r="AA148" i="55"/>
  <c r="AB148" i="55"/>
  <c r="H149" i="55"/>
  <c r="AE176" i="129" s="1"/>
  <c r="AA149" i="55"/>
  <c r="AB149" i="55"/>
  <c r="H150" i="55"/>
  <c r="AA150" i="55"/>
  <c r="AB150" i="55"/>
  <c r="H151" i="55"/>
  <c r="AA151" i="55"/>
  <c r="AB151" i="55"/>
  <c r="H152" i="55"/>
  <c r="AA152" i="55"/>
  <c r="AB152" i="55"/>
  <c r="H153" i="55"/>
  <c r="AE218" i="129" s="1"/>
  <c r="AA153" i="55"/>
  <c r="AB153" i="55"/>
  <c r="H154" i="55"/>
  <c r="AA154" i="55"/>
  <c r="AB154" i="55"/>
  <c r="H155" i="55"/>
  <c r="AA155" i="55"/>
  <c r="AB155" i="55"/>
  <c r="H156" i="55"/>
  <c r="AA156" i="55"/>
  <c r="AB156" i="55"/>
  <c r="H157" i="55"/>
  <c r="AE260" i="129" s="1"/>
  <c r="AA157" i="55"/>
  <c r="AB157" i="55"/>
  <c r="H158" i="55"/>
  <c r="AA158" i="55"/>
  <c r="AB158" i="55"/>
  <c r="H159" i="55"/>
  <c r="AA159" i="55"/>
  <c r="AB159" i="55"/>
  <c r="H160" i="55"/>
  <c r="AA160" i="55"/>
  <c r="AB160" i="55"/>
  <c r="H161" i="55"/>
  <c r="AE296" i="129" s="1"/>
  <c r="AA161" i="55"/>
  <c r="AB161" i="55"/>
  <c r="H162" i="55"/>
  <c r="AA162" i="55"/>
  <c r="AB162" i="55"/>
  <c r="H163" i="55"/>
  <c r="AA163" i="55"/>
  <c r="AB163" i="55"/>
  <c r="H164" i="55"/>
  <c r="AA164" i="55"/>
  <c r="AB164" i="55"/>
  <c r="H165" i="55"/>
  <c r="AE335" i="129" s="1"/>
  <c r="AA165" i="55"/>
  <c r="AB165" i="55"/>
  <c r="H166" i="55"/>
  <c r="AA166" i="55"/>
  <c r="AB166" i="55"/>
  <c r="H167" i="55"/>
  <c r="AA167" i="55"/>
  <c r="AB167" i="55"/>
  <c r="H168" i="55"/>
  <c r="AA168" i="55"/>
  <c r="AB168" i="55"/>
  <c r="H169" i="55"/>
  <c r="AA169" i="55"/>
  <c r="AB169" i="55"/>
  <c r="H170" i="55"/>
  <c r="AA170" i="55"/>
  <c r="AB170" i="55"/>
  <c r="H171" i="55"/>
  <c r="AA171" i="55"/>
  <c r="AB171" i="55"/>
  <c r="H172" i="55"/>
  <c r="AA172" i="55"/>
  <c r="AB172" i="55"/>
  <c r="H173" i="55"/>
  <c r="AA173" i="55"/>
  <c r="AB173" i="55"/>
  <c r="H174" i="55"/>
  <c r="AA174" i="55"/>
  <c r="AB174" i="55"/>
  <c r="H175" i="55"/>
  <c r="AA175" i="55"/>
  <c r="AB175" i="55"/>
  <c r="H176" i="55"/>
  <c r="AA176" i="55"/>
  <c r="AB176" i="55"/>
  <c r="H177" i="55"/>
  <c r="AA177" i="55"/>
  <c r="AB177" i="55"/>
  <c r="H178" i="55"/>
  <c r="AA178" i="55"/>
  <c r="AB178" i="55"/>
  <c r="H179" i="55"/>
  <c r="AA179" i="55"/>
  <c r="AB179" i="55"/>
  <c r="H180" i="55"/>
  <c r="AA180" i="55"/>
  <c r="AB180" i="55"/>
  <c r="H181" i="55"/>
  <c r="AA181" i="55"/>
  <c r="AB181" i="55"/>
  <c r="H182" i="55"/>
  <c r="AA182" i="55"/>
  <c r="AB182" i="55"/>
  <c r="H183" i="55"/>
  <c r="AA183" i="55"/>
  <c r="AB183" i="55"/>
  <c r="H184" i="55"/>
  <c r="AA184" i="55"/>
  <c r="AB184" i="55"/>
  <c r="H185" i="55"/>
  <c r="AA185" i="55"/>
  <c r="AB185" i="55"/>
  <c r="H186" i="55"/>
  <c r="AA186" i="55"/>
  <c r="AB186" i="55"/>
  <c r="H187" i="55"/>
  <c r="AA187" i="55"/>
  <c r="AB187" i="55"/>
  <c r="H188" i="55"/>
  <c r="AA188" i="55"/>
  <c r="AB188" i="55"/>
  <c r="H189" i="55"/>
  <c r="AA189" i="55"/>
  <c r="AB189" i="55"/>
  <c r="H190" i="55"/>
  <c r="AA190" i="55"/>
  <c r="AB190" i="55"/>
  <c r="H191" i="55"/>
  <c r="AA191" i="55"/>
  <c r="AB191" i="55"/>
  <c r="H192" i="55"/>
  <c r="AA192" i="55"/>
  <c r="AB192" i="55"/>
  <c r="H193" i="55"/>
  <c r="AA193" i="55"/>
  <c r="AB193" i="55"/>
  <c r="H194" i="55"/>
  <c r="AA194" i="55"/>
  <c r="AB194" i="55"/>
  <c r="H195" i="55"/>
  <c r="AA195" i="55"/>
  <c r="AB195" i="55"/>
  <c r="H196" i="55"/>
  <c r="AA196" i="55"/>
  <c r="AB196" i="55"/>
  <c r="H197" i="55"/>
  <c r="AA197" i="55"/>
  <c r="AB197" i="55"/>
  <c r="H198" i="55"/>
  <c r="AA198" i="55"/>
  <c r="AB198" i="55"/>
  <c r="H199" i="55"/>
  <c r="AA199" i="55"/>
  <c r="AB199" i="55"/>
  <c r="H200" i="55"/>
  <c r="AA200" i="55"/>
  <c r="AB200" i="55"/>
  <c r="H201" i="55"/>
  <c r="AA201" i="55"/>
  <c r="AB201" i="55"/>
  <c r="H202" i="55"/>
  <c r="AA202" i="55"/>
  <c r="AB202" i="55"/>
  <c r="H203" i="55"/>
  <c r="AA203" i="55"/>
  <c r="AB203" i="55"/>
  <c r="H204" i="55"/>
  <c r="AA204" i="55"/>
  <c r="AB204" i="55"/>
  <c r="H205" i="55"/>
  <c r="AA205" i="55"/>
  <c r="AB205" i="55"/>
  <c r="H206" i="55"/>
  <c r="AA206" i="55"/>
  <c r="AB206" i="55"/>
  <c r="H207" i="55"/>
  <c r="AA207" i="55"/>
  <c r="AB207" i="55"/>
  <c r="H208" i="55"/>
  <c r="AA208" i="55"/>
  <c r="AB208" i="55"/>
  <c r="H209" i="55"/>
  <c r="AA209" i="55"/>
  <c r="AB209" i="55"/>
  <c r="H210" i="55"/>
  <c r="AA210" i="55"/>
  <c r="AB210" i="55"/>
  <c r="H211" i="55"/>
  <c r="AA211" i="55"/>
  <c r="AB211" i="55"/>
  <c r="H212" i="55"/>
  <c r="AA212" i="55"/>
  <c r="AB212" i="55"/>
  <c r="H213" i="55"/>
  <c r="AA213" i="55"/>
  <c r="AB213" i="55"/>
  <c r="H214" i="55"/>
  <c r="AA214" i="55"/>
  <c r="AB214" i="55"/>
  <c r="H215" i="55"/>
  <c r="AA215" i="55"/>
  <c r="AB215" i="55"/>
  <c r="H216" i="55"/>
  <c r="AA216" i="55"/>
  <c r="AB216" i="55"/>
  <c r="H217" i="55"/>
  <c r="AA217" i="55"/>
  <c r="AB217" i="55"/>
  <c r="H218" i="55"/>
  <c r="AA218" i="55"/>
  <c r="AB218" i="55"/>
  <c r="H219" i="55"/>
  <c r="AA219" i="55"/>
  <c r="AB219" i="55"/>
  <c r="H220" i="55"/>
  <c r="AA220" i="55"/>
  <c r="AB220" i="55"/>
  <c r="H221" i="55"/>
  <c r="AA221" i="55"/>
  <c r="AB221" i="55"/>
  <c r="H222" i="55"/>
  <c r="AA222" i="55"/>
  <c r="AB222" i="55"/>
  <c r="H223" i="55"/>
  <c r="AA223" i="55"/>
  <c r="AB223" i="55"/>
  <c r="H224" i="55"/>
  <c r="AA224" i="55"/>
  <c r="AB224" i="55"/>
  <c r="H225" i="55"/>
  <c r="AA225" i="55"/>
  <c r="AB225" i="55"/>
  <c r="H226" i="55"/>
  <c r="AA226" i="55"/>
  <c r="AB226" i="55"/>
  <c r="H227" i="55"/>
  <c r="AA227" i="55"/>
  <c r="AB227" i="55"/>
  <c r="H228" i="55"/>
  <c r="AA228" i="55"/>
  <c r="AB228" i="55"/>
  <c r="H229" i="55"/>
  <c r="AA229" i="55"/>
  <c r="AB229" i="55"/>
  <c r="H230" i="55"/>
  <c r="AA230" i="55"/>
  <c r="AB230" i="55"/>
  <c r="H231" i="55"/>
  <c r="AA231" i="55"/>
  <c r="AB231" i="55"/>
  <c r="H232" i="55"/>
  <c r="AA232" i="55"/>
  <c r="AB232" i="55"/>
  <c r="H233" i="55"/>
  <c r="AA233" i="55"/>
  <c r="AB233" i="55"/>
  <c r="H234" i="55"/>
  <c r="AA234" i="55"/>
  <c r="AB234" i="55"/>
  <c r="H235" i="55"/>
  <c r="AA235" i="55"/>
  <c r="AB235" i="55"/>
  <c r="H236" i="55"/>
  <c r="AA236" i="55"/>
  <c r="AB236" i="55"/>
  <c r="H237" i="55"/>
  <c r="AA237" i="55"/>
  <c r="AB237" i="55"/>
  <c r="H238" i="55"/>
  <c r="AA238" i="55"/>
  <c r="AB238" i="55"/>
  <c r="H239" i="55"/>
  <c r="AA239" i="55"/>
  <c r="AB239" i="55"/>
  <c r="H240" i="55"/>
  <c r="AA240" i="55"/>
  <c r="AB240" i="55"/>
  <c r="H241" i="55"/>
  <c r="AA241" i="55"/>
  <c r="AB241" i="55"/>
  <c r="H242" i="55"/>
  <c r="AA242" i="55"/>
  <c r="AB242" i="55"/>
  <c r="H243" i="55"/>
  <c r="AA243" i="55"/>
  <c r="AB243" i="55"/>
  <c r="H244" i="55"/>
  <c r="AA244" i="55"/>
  <c r="AB244" i="55"/>
  <c r="H245" i="55"/>
  <c r="AA245" i="55"/>
  <c r="AB245" i="55"/>
  <c r="H246" i="55"/>
  <c r="AA246" i="55"/>
  <c r="AB246" i="55"/>
  <c r="H247" i="55"/>
  <c r="AA247" i="55"/>
  <c r="AB247" i="55"/>
  <c r="H248" i="55"/>
  <c r="AA248" i="55"/>
  <c r="AB248" i="55"/>
  <c r="H249" i="55"/>
  <c r="AA249" i="55"/>
  <c r="AB249" i="55"/>
  <c r="H250" i="55"/>
  <c r="AA250" i="55"/>
  <c r="AB250" i="55"/>
  <c r="H251" i="55"/>
  <c r="AA251" i="55"/>
  <c r="AB251" i="55"/>
  <c r="H252" i="55"/>
  <c r="AA252" i="55"/>
  <c r="AB252" i="55"/>
  <c r="H253" i="55"/>
  <c r="AA253" i="55"/>
  <c r="AB253" i="55"/>
  <c r="H254" i="55"/>
  <c r="AA254" i="55"/>
  <c r="AB254" i="55"/>
  <c r="H255" i="55"/>
  <c r="AA255" i="55"/>
  <c r="AB255" i="55"/>
  <c r="H256" i="55"/>
  <c r="AA256" i="55"/>
  <c r="AB256" i="55"/>
  <c r="H257" i="55"/>
  <c r="AA257" i="55"/>
  <c r="AB257" i="55"/>
  <c r="H258" i="55"/>
  <c r="AA258" i="55"/>
  <c r="AB258" i="55"/>
  <c r="H259" i="55"/>
  <c r="AA259" i="55"/>
  <c r="AB259" i="55"/>
  <c r="H260" i="55"/>
  <c r="AA260" i="55"/>
  <c r="AB260" i="55"/>
  <c r="H261" i="55"/>
  <c r="AA261" i="55"/>
  <c r="AB261" i="55"/>
  <c r="H262" i="55"/>
  <c r="AA262" i="55"/>
  <c r="AB262" i="55"/>
  <c r="H263" i="55"/>
  <c r="AA263" i="55"/>
  <c r="AB263" i="55"/>
  <c r="H264" i="55"/>
  <c r="AA264" i="55"/>
  <c r="AB264" i="55"/>
  <c r="H265" i="55"/>
  <c r="AA265" i="55"/>
  <c r="AB265" i="55"/>
  <c r="H266" i="55"/>
  <c r="AA266" i="55"/>
  <c r="AB266" i="55"/>
  <c r="H267" i="55"/>
  <c r="AA267" i="55"/>
  <c r="AB267" i="55"/>
  <c r="H268" i="55"/>
  <c r="AA268" i="55"/>
  <c r="AB268" i="55"/>
  <c r="H269" i="55"/>
  <c r="AA269" i="55"/>
  <c r="AB269" i="55"/>
  <c r="H270" i="55"/>
  <c r="AA270" i="55"/>
  <c r="AB270" i="55"/>
  <c r="H271" i="55"/>
  <c r="AA271" i="55"/>
  <c r="AB271" i="55"/>
  <c r="H272" i="55"/>
  <c r="AA272" i="55"/>
  <c r="AB272" i="55"/>
  <c r="H273" i="55"/>
  <c r="AA273" i="55"/>
  <c r="AB273" i="55"/>
  <c r="H274" i="55"/>
  <c r="AA274" i="55"/>
  <c r="AB274" i="55"/>
  <c r="H275" i="55"/>
  <c r="AA275" i="55"/>
  <c r="AB275" i="55"/>
  <c r="H276" i="55"/>
  <c r="AA276" i="55"/>
  <c r="AB276" i="55"/>
  <c r="H277" i="55"/>
  <c r="AA277" i="55"/>
  <c r="AB277" i="55"/>
  <c r="H278" i="55"/>
  <c r="AA278" i="55"/>
  <c r="AB278" i="55"/>
  <c r="H279" i="55"/>
  <c r="AA279" i="55"/>
  <c r="AB279" i="55"/>
  <c r="H280" i="55"/>
  <c r="AA280" i="55"/>
  <c r="AB280" i="55"/>
  <c r="H281" i="55"/>
  <c r="AA281" i="55"/>
  <c r="AB281" i="55"/>
  <c r="H282" i="55"/>
  <c r="AA282" i="55"/>
  <c r="AB282" i="55"/>
  <c r="H283" i="55"/>
  <c r="AA283" i="55"/>
  <c r="AB283" i="55"/>
  <c r="H284" i="55"/>
  <c r="AA284" i="55"/>
  <c r="AB284" i="55"/>
  <c r="H285" i="55"/>
  <c r="AA285" i="55"/>
  <c r="AB285" i="55"/>
  <c r="H286" i="55"/>
  <c r="AA286" i="55"/>
  <c r="AB286" i="55"/>
  <c r="H287" i="55"/>
  <c r="AA287" i="55"/>
  <c r="AB287" i="55"/>
  <c r="H288" i="55"/>
  <c r="AA288" i="55"/>
  <c r="AB288" i="55"/>
  <c r="H289" i="55"/>
  <c r="AA289" i="55"/>
  <c r="AB289" i="55"/>
  <c r="H290" i="55"/>
  <c r="AA290" i="55"/>
  <c r="AB290" i="55"/>
  <c r="H291" i="55"/>
  <c r="AA291" i="55"/>
  <c r="AB291" i="55"/>
  <c r="H292" i="55"/>
  <c r="AA292" i="55"/>
  <c r="AB292" i="55"/>
  <c r="H293" i="55"/>
  <c r="AA293" i="55"/>
  <c r="AB293" i="55"/>
  <c r="H294" i="55"/>
  <c r="AA294" i="55"/>
  <c r="AB294" i="55"/>
  <c r="H295" i="55"/>
  <c r="AA295" i="55"/>
  <c r="AB295" i="55"/>
  <c r="H296" i="55"/>
  <c r="AA296" i="55"/>
  <c r="AB296" i="55"/>
  <c r="H297" i="55"/>
  <c r="AA297" i="55"/>
  <c r="AB297" i="55"/>
  <c r="H298" i="55"/>
  <c r="AA298" i="55"/>
  <c r="AB298" i="55"/>
  <c r="H299" i="55"/>
  <c r="AA299" i="55"/>
  <c r="AB299" i="55"/>
  <c r="H300" i="55"/>
  <c r="AA300" i="55"/>
  <c r="AB300" i="55"/>
  <c r="H301" i="55"/>
  <c r="AA301" i="55"/>
  <c r="AB301" i="55"/>
  <c r="H302" i="55"/>
  <c r="AA302" i="55"/>
  <c r="AB302" i="55"/>
  <c r="H303" i="55"/>
  <c r="AA303" i="55"/>
  <c r="AB303" i="55"/>
  <c r="H304" i="55"/>
  <c r="AA304" i="55"/>
  <c r="AB304" i="55"/>
  <c r="H305" i="55"/>
  <c r="AA305" i="55"/>
  <c r="AB305" i="55"/>
  <c r="H306" i="55"/>
  <c r="AA306" i="55"/>
  <c r="AB306" i="55"/>
  <c r="H307" i="55"/>
  <c r="AA307" i="55"/>
  <c r="AB307" i="55"/>
  <c r="H308" i="55"/>
  <c r="AA308" i="55"/>
  <c r="AB308" i="55"/>
  <c r="H309" i="55"/>
  <c r="AA309" i="55"/>
  <c r="AB309" i="55"/>
  <c r="H310" i="55"/>
  <c r="AA310" i="55"/>
  <c r="AB310" i="55"/>
  <c r="H311" i="55"/>
  <c r="AA311" i="55"/>
  <c r="AB311" i="55"/>
  <c r="H312" i="55"/>
  <c r="AA312" i="55"/>
  <c r="AB312" i="55"/>
  <c r="H313" i="55"/>
  <c r="AA313" i="55"/>
  <c r="AB313" i="55"/>
  <c r="H314" i="55"/>
  <c r="AA314" i="55"/>
  <c r="AB314" i="55"/>
  <c r="H315" i="55"/>
  <c r="AA315" i="55"/>
  <c r="AB315" i="55"/>
  <c r="H316" i="55"/>
  <c r="AA316" i="55"/>
  <c r="AB316" i="55"/>
  <c r="H317" i="55"/>
  <c r="AA317" i="55"/>
  <c r="AB317" i="55"/>
  <c r="H318" i="55"/>
  <c r="AA318" i="55"/>
  <c r="AB318" i="55"/>
  <c r="H319" i="55"/>
  <c r="AA319" i="55"/>
  <c r="AB319" i="55"/>
  <c r="H320" i="55"/>
  <c r="AA320" i="55"/>
  <c r="AB320" i="55"/>
  <c r="H321" i="55"/>
  <c r="AA321" i="55"/>
  <c r="AB321" i="55"/>
  <c r="H322" i="55"/>
  <c r="AA322" i="55"/>
  <c r="AB322" i="55"/>
  <c r="H323" i="55"/>
  <c r="AA323" i="55"/>
  <c r="AB323" i="55"/>
  <c r="H324" i="55"/>
  <c r="AA324" i="55"/>
  <c r="AB324" i="55"/>
  <c r="H325" i="55"/>
  <c r="AA325" i="55"/>
  <c r="AB325" i="55"/>
  <c r="H326" i="55"/>
  <c r="AA326" i="55"/>
  <c r="AB326" i="55"/>
  <c r="H327" i="55"/>
  <c r="AA327" i="55"/>
  <c r="AB327" i="55"/>
  <c r="H328" i="55"/>
  <c r="AA328" i="55"/>
  <c r="AB328" i="55"/>
  <c r="H329" i="55"/>
  <c r="AA329" i="55"/>
  <c r="AB329" i="55"/>
  <c r="H330" i="55"/>
  <c r="AA330" i="55"/>
  <c r="AB330" i="55"/>
  <c r="H331" i="55"/>
  <c r="AA331" i="55"/>
  <c r="AB331" i="55"/>
  <c r="H332" i="55"/>
  <c r="AA332" i="55"/>
  <c r="AB332" i="55"/>
  <c r="H333" i="55"/>
  <c r="AA333" i="55"/>
  <c r="AB333" i="55"/>
  <c r="H334" i="55"/>
  <c r="AA334" i="55"/>
  <c r="AB334" i="55"/>
  <c r="H335" i="55"/>
  <c r="AA335" i="55"/>
  <c r="AB335" i="55"/>
  <c r="H336" i="55"/>
  <c r="AA336" i="55"/>
  <c r="AB336" i="55"/>
  <c r="H337" i="55"/>
  <c r="AA337" i="55"/>
  <c r="AB337" i="55"/>
  <c r="H338" i="55"/>
  <c r="AA338" i="55"/>
  <c r="AB338" i="55"/>
  <c r="H339" i="55"/>
  <c r="AA339" i="55"/>
  <c r="AB339" i="55"/>
  <c r="H340" i="55"/>
  <c r="AA340" i="55"/>
  <c r="AB340" i="55"/>
  <c r="H341" i="55"/>
  <c r="AA341" i="55"/>
  <c r="AB341" i="55"/>
  <c r="H342" i="55"/>
  <c r="AA342" i="55"/>
  <c r="AB342" i="55"/>
  <c r="H343" i="55"/>
  <c r="AA343" i="55"/>
  <c r="AB343" i="55"/>
  <c r="H344" i="55"/>
  <c r="AA344" i="55"/>
  <c r="AB344" i="55"/>
  <c r="H345" i="55"/>
  <c r="AA345" i="55"/>
  <c r="AB345" i="55"/>
  <c r="H346" i="55"/>
  <c r="AA346" i="55"/>
  <c r="AB346" i="55"/>
  <c r="H347" i="55"/>
  <c r="AA347" i="55"/>
  <c r="AB347" i="55"/>
  <c r="H348" i="55"/>
  <c r="AA348" i="55"/>
  <c r="AB348" i="55"/>
  <c r="H349" i="55"/>
  <c r="AA349" i="55"/>
  <c r="AB349" i="55"/>
  <c r="H350" i="55"/>
  <c r="AA350" i="55"/>
  <c r="AB350" i="55"/>
  <c r="H351" i="55"/>
  <c r="AA351" i="55"/>
  <c r="AB351" i="55"/>
  <c r="H352" i="55"/>
  <c r="AA352" i="55"/>
  <c r="AB352" i="55"/>
  <c r="H353" i="55"/>
  <c r="AA353" i="55"/>
  <c r="AB353" i="55"/>
  <c r="H354" i="55"/>
  <c r="AA354" i="55"/>
  <c r="AB354" i="55"/>
  <c r="H355" i="55"/>
  <c r="AA355" i="55"/>
  <c r="AB355" i="55"/>
  <c r="H356" i="55"/>
  <c r="AA356" i="55"/>
  <c r="AB356" i="55"/>
  <c r="H357" i="55"/>
  <c r="AA357" i="55"/>
  <c r="AB357" i="55"/>
  <c r="H358" i="55"/>
  <c r="AA358" i="55"/>
  <c r="AB358" i="55"/>
  <c r="H359" i="55"/>
  <c r="AA359" i="55"/>
  <c r="AB359" i="55"/>
  <c r="H360" i="55"/>
  <c r="AA360" i="55"/>
  <c r="AB360" i="55"/>
  <c r="H361" i="55"/>
  <c r="AA361" i="55"/>
  <c r="AB361" i="55"/>
  <c r="H362" i="55"/>
  <c r="AA362" i="55"/>
  <c r="AB362" i="55"/>
  <c r="H363" i="55"/>
  <c r="AA363" i="55"/>
  <c r="AB363" i="55"/>
  <c r="H364" i="55"/>
  <c r="AA364" i="55"/>
  <c r="AB364" i="55"/>
  <c r="H365" i="55"/>
  <c r="AA365" i="55"/>
  <c r="AB365" i="55"/>
  <c r="H366" i="55"/>
  <c r="AA366" i="55"/>
  <c r="AB366" i="55"/>
  <c r="H367" i="55"/>
  <c r="AA367" i="55"/>
  <c r="AB367" i="55"/>
  <c r="H368" i="55"/>
  <c r="AA368" i="55"/>
  <c r="AB368" i="55"/>
  <c r="H369" i="55"/>
  <c r="AA369" i="55"/>
  <c r="AB369" i="55"/>
  <c r="H370" i="55"/>
  <c r="AA370" i="55"/>
  <c r="AB370" i="55"/>
  <c r="H371" i="55"/>
  <c r="AA371" i="55"/>
  <c r="AB371" i="55"/>
  <c r="H372" i="55"/>
  <c r="AA372" i="55"/>
  <c r="AB372" i="55"/>
  <c r="H373" i="55"/>
  <c r="AA373" i="55"/>
  <c r="AB373" i="55"/>
  <c r="H374" i="55"/>
  <c r="AA374" i="55"/>
  <c r="AB374" i="55"/>
  <c r="H375" i="55"/>
  <c r="AA375" i="55"/>
  <c r="AB375" i="55"/>
  <c r="H376" i="55"/>
  <c r="AA376" i="55"/>
  <c r="AB376" i="55"/>
  <c r="H377" i="55"/>
  <c r="AA377" i="55"/>
  <c r="AB377" i="55"/>
  <c r="H378" i="55"/>
  <c r="AA378" i="55"/>
  <c r="AB378" i="55"/>
  <c r="H379" i="55"/>
  <c r="AA379" i="55"/>
  <c r="AB379" i="55"/>
  <c r="H380" i="55"/>
  <c r="AA380" i="55"/>
  <c r="AB380" i="55"/>
  <c r="H381" i="55"/>
  <c r="AA381" i="55"/>
  <c r="AB381" i="55"/>
  <c r="H382" i="55"/>
  <c r="AA382" i="55"/>
  <c r="AB382" i="55"/>
  <c r="H383" i="55"/>
  <c r="AA383" i="55"/>
  <c r="AB383" i="55"/>
  <c r="H384" i="55"/>
  <c r="AA384" i="55"/>
  <c r="AB384" i="55"/>
  <c r="H385" i="55"/>
  <c r="AA385" i="55"/>
  <c r="AB385" i="55"/>
  <c r="H386" i="55"/>
  <c r="AA386" i="55"/>
  <c r="AB386" i="55"/>
  <c r="H387" i="55"/>
  <c r="AA387" i="55"/>
  <c r="AB387" i="55"/>
  <c r="H388" i="55"/>
  <c r="AA388" i="55"/>
  <c r="AB388" i="55"/>
  <c r="H389" i="55"/>
  <c r="AA389" i="55"/>
  <c r="AB389" i="55"/>
  <c r="H390" i="55"/>
  <c r="AA390" i="55"/>
  <c r="AB390" i="55"/>
  <c r="H391" i="55"/>
  <c r="AA391" i="55"/>
  <c r="AB391" i="55"/>
  <c r="H392" i="55"/>
  <c r="AA392" i="55"/>
  <c r="AB392" i="55"/>
  <c r="H393" i="55"/>
  <c r="AA393" i="55"/>
  <c r="AB393" i="55"/>
  <c r="H394" i="55"/>
  <c r="AA394" i="55"/>
  <c r="AB394" i="55"/>
  <c r="H395" i="55"/>
  <c r="AA395" i="55"/>
  <c r="AB395" i="55"/>
  <c r="H396" i="55"/>
  <c r="AA396" i="55"/>
  <c r="AB396" i="55"/>
  <c r="H397" i="55"/>
  <c r="AA397" i="55"/>
  <c r="AB397" i="55"/>
  <c r="H398" i="55"/>
  <c r="AA398" i="55"/>
  <c r="AB398" i="55"/>
  <c r="H399" i="55"/>
  <c r="AA399" i="55"/>
  <c r="AB399" i="55"/>
  <c r="H400" i="55"/>
  <c r="AA400" i="55"/>
  <c r="AB400" i="55"/>
  <c r="H401" i="55"/>
  <c r="AA401" i="55"/>
  <c r="AB401" i="55"/>
  <c r="H402" i="55"/>
  <c r="AA402" i="55"/>
  <c r="AB402" i="55"/>
  <c r="H403" i="55"/>
  <c r="AA403" i="55"/>
  <c r="AB403" i="55"/>
  <c r="H404" i="55"/>
  <c r="AA404" i="55"/>
  <c r="AB404" i="55"/>
  <c r="H405" i="55"/>
  <c r="AA405" i="55"/>
  <c r="AB405" i="55"/>
  <c r="H406" i="55"/>
  <c r="AA406" i="55"/>
  <c r="AB406" i="55"/>
  <c r="H407" i="55"/>
  <c r="AA407" i="55"/>
  <c r="AB407" i="55"/>
  <c r="H408" i="55"/>
  <c r="AA408" i="55"/>
  <c r="AB408" i="55"/>
  <c r="H409" i="55"/>
  <c r="AA409" i="55"/>
  <c r="AB409" i="55"/>
  <c r="H410" i="55"/>
  <c r="AA410" i="55"/>
  <c r="AB410" i="55"/>
  <c r="H411" i="55"/>
  <c r="AA411" i="55"/>
  <c r="AB411" i="55"/>
  <c r="H412" i="55"/>
  <c r="AA412" i="55"/>
  <c r="AB412" i="55"/>
  <c r="H413" i="55"/>
  <c r="AA413" i="55"/>
  <c r="AB413" i="55"/>
  <c r="H414" i="55"/>
  <c r="AA414" i="55"/>
  <c r="AB414" i="55"/>
  <c r="H415" i="55"/>
  <c r="AA415" i="55"/>
  <c r="AB415" i="55"/>
  <c r="H416" i="55"/>
  <c r="AA416" i="55"/>
  <c r="AB416" i="55"/>
  <c r="H417" i="55"/>
  <c r="AA417" i="55"/>
  <c r="AB417" i="55"/>
  <c r="H418" i="55"/>
  <c r="AA418" i="55"/>
  <c r="AB418" i="55"/>
  <c r="H419" i="55"/>
  <c r="AA419" i="55"/>
  <c r="AB419" i="55"/>
  <c r="H420" i="55"/>
  <c r="AA420" i="55"/>
  <c r="AB420" i="55"/>
  <c r="H421" i="55"/>
  <c r="AA421" i="55"/>
  <c r="AB421" i="55"/>
  <c r="H422" i="55"/>
  <c r="AA422" i="55"/>
  <c r="AB422" i="55"/>
  <c r="H423" i="55"/>
  <c r="AA423" i="55"/>
  <c r="AB423" i="55"/>
  <c r="H424" i="55"/>
  <c r="AA424" i="55"/>
  <c r="AB424" i="55"/>
  <c r="H425" i="55"/>
  <c r="AA425" i="55"/>
  <c r="AB425" i="55"/>
  <c r="H426" i="55"/>
  <c r="AA426" i="55"/>
  <c r="AB426" i="55"/>
  <c r="H427" i="55"/>
  <c r="AA427" i="55"/>
  <c r="AB427" i="55"/>
  <c r="H428" i="55"/>
  <c r="AA428" i="55"/>
  <c r="AB428" i="55"/>
  <c r="H429" i="55"/>
  <c r="AA429" i="55"/>
  <c r="AB429" i="55"/>
  <c r="H430" i="55"/>
  <c r="AA430" i="55"/>
  <c r="AB430" i="55"/>
  <c r="H431" i="55"/>
  <c r="AA431" i="55"/>
  <c r="AB431" i="55"/>
  <c r="H432" i="55"/>
  <c r="AA432" i="55"/>
  <c r="AB432" i="55"/>
  <c r="H433" i="55"/>
  <c r="AA433" i="55"/>
  <c r="AB433" i="55"/>
  <c r="H434" i="55"/>
  <c r="AA434" i="55"/>
  <c r="AB434" i="55"/>
  <c r="H435" i="55"/>
  <c r="AA435" i="55"/>
  <c r="AB435" i="55"/>
  <c r="H436" i="55"/>
  <c r="AA436" i="55"/>
  <c r="AB436" i="55"/>
  <c r="H437" i="55"/>
  <c r="AA437" i="55"/>
  <c r="AB437" i="55"/>
  <c r="H438" i="55"/>
  <c r="AA438" i="55"/>
  <c r="AB438" i="55"/>
  <c r="H439" i="55"/>
  <c r="AA439" i="55"/>
  <c r="AB439" i="55"/>
  <c r="H440" i="55"/>
  <c r="AA440" i="55"/>
  <c r="AB440" i="55"/>
  <c r="H441" i="55"/>
  <c r="AA441" i="55"/>
  <c r="AB441" i="55"/>
  <c r="H442" i="55"/>
  <c r="AA442" i="55"/>
  <c r="AB442" i="55"/>
  <c r="H443" i="55"/>
  <c r="AA443" i="55"/>
  <c r="AB443" i="55"/>
  <c r="H444" i="55"/>
  <c r="AA444" i="55"/>
  <c r="AB444" i="55"/>
  <c r="H445" i="55"/>
  <c r="AA445" i="55"/>
  <c r="AB445" i="55"/>
  <c r="H446" i="55"/>
  <c r="AA446" i="55"/>
  <c r="AB446" i="55"/>
  <c r="H447" i="55"/>
  <c r="AA447" i="55"/>
  <c r="AB447" i="55"/>
  <c r="H448" i="55"/>
  <c r="AA448" i="55"/>
  <c r="AB448" i="55"/>
  <c r="H449" i="55"/>
  <c r="AA449" i="55"/>
  <c r="AB449" i="55"/>
  <c r="H450" i="55"/>
  <c r="AA450" i="55"/>
  <c r="AB450" i="55"/>
  <c r="H451" i="55"/>
  <c r="AA451" i="55"/>
  <c r="AB451" i="55"/>
  <c r="H452" i="55"/>
  <c r="AA452" i="55"/>
  <c r="AB452" i="55"/>
  <c r="H453" i="55"/>
  <c r="AA453" i="55"/>
  <c r="AB453" i="55"/>
  <c r="H454" i="55"/>
  <c r="AA454" i="55"/>
  <c r="AB454" i="55"/>
  <c r="H455" i="55"/>
  <c r="AA455" i="55"/>
  <c r="AB455" i="55"/>
  <c r="H456" i="55"/>
  <c r="AA456" i="55"/>
  <c r="AB456" i="55"/>
  <c r="H457" i="55"/>
  <c r="AA457" i="55"/>
  <c r="AB457" i="55"/>
  <c r="H458" i="55"/>
  <c r="AA458" i="55"/>
  <c r="AB458" i="55"/>
  <c r="H459" i="55"/>
  <c r="AA459" i="55"/>
  <c r="AB459" i="55"/>
  <c r="H460" i="55"/>
  <c r="AA460" i="55"/>
  <c r="AB460" i="55"/>
  <c r="H461" i="55"/>
  <c r="AA461" i="55"/>
  <c r="AB461" i="55"/>
  <c r="H462" i="55"/>
  <c r="AA462" i="55"/>
  <c r="AB462" i="55"/>
  <c r="H463" i="55"/>
  <c r="AA463" i="55"/>
  <c r="AB463" i="55"/>
  <c r="H464" i="55"/>
  <c r="AA464" i="55"/>
  <c r="AB464" i="55"/>
  <c r="H465" i="55"/>
  <c r="AA465" i="55"/>
  <c r="AB465" i="55"/>
  <c r="H466" i="55"/>
  <c r="AA466" i="55"/>
  <c r="AB466" i="55"/>
  <c r="H467" i="55"/>
  <c r="AA467" i="55"/>
  <c r="AB467" i="55"/>
  <c r="H468" i="55"/>
  <c r="AA468" i="55"/>
  <c r="AB468" i="55"/>
  <c r="H469" i="55"/>
  <c r="AA469" i="55"/>
  <c r="AB469" i="55"/>
  <c r="H470" i="55"/>
  <c r="AA470" i="55"/>
  <c r="AB470" i="55"/>
  <c r="H471" i="55"/>
  <c r="AA471" i="55"/>
  <c r="AB471" i="55"/>
  <c r="H472" i="55"/>
  <c r="AA472" i="55"/>
  <c r="AB472" i="55"/>
  <c r="H473" i="55"/>
  <c r="AA473" i="55"/>
  <c r="AB473" i="55"/>
  <c r="H474" i="55"/>
  <c r="AA474" i="55"/>
  <c r="AB474" i="55"/>
  <c r="H475" i="55"/>
  <c r="AA475" i="55"/>
  <c r="AB475" i="55"/>
  <c r="H476" i="55"/>
  <c r="AA476" i="55"/>
  <c r="AB476" i="55"/>
  <c r="H477" i="55"/>
  <c r="AA477" i="55"/>
  <c r="AB477" i="55"/>
  <c r="H478" i="55"/>
  <c r="AA478" i="55"/>
  <c r="AB478" i="55"/>
  <c r="H479" i="55"/>
  <c r="AA479" i="55"/>
  <c r="AB479" i="55"/>
  <c r="H480" i="55"/>
  <c r="AA480" i="55"/>
  <c r="AB480" i="55"/>
  <c r="H481" i="55"/>
  <c r="AA481" i="55"/>
  <c r="AB481" i="55"/>
  <c r="H482" i="55"/>
  <c r="AA482" i="55"/>
  <c r="AB482" i="55"/>
  <c r="H483" i="55"/>
  <c r="AA483" i="55"/>
  <c r="AB483" i="55"/>
  <c r="H484" i="55"/>
  <c r="AA484" i="55"/>
  <c r="AB484" i="55"/>
  <c r="H485" i="55"/>
  <c r="AA485" i="55"/>
  <c r="AB485" i="55"/>
  <c r="H486" i="55"/>
  <c r="AA486" i="55"/>
  <c r="AB486" i="55"/>
  <c r="H487" i="55"/>
  <c r="AA487" i="55"/>
  <c r="AB487" i="55"/>
  <c r="H488" i="55"/>
  <c r="AA488" i="55"/>
  <c r="AB488" i="55"/>
  <c r="H489" i="55"/>
  <c r="AA489" i="55"/>
  <c r="AB489" i="55"/>
  <c r="H490" i="55"/>
  <c r="AA490" i="55"/>
  <c r="AB490" i="55"/>
  <c r="H491" i="55"/>
  <c r="AA491" i="55"/>
  <c r="AB491" i="55"/>
  <c r="H492" i="55"/>
  <c r="AA492" i="55"/>
  <c r="AB492" i="55"/>
  <c r="H493" i="55"/>
  <c r="AA493" i="55"/>
  <c r="AB493" i="55"/>
  <c r="H494" i="55"/>
  <c r="AA494" i="55"/>
  <c r="AB494" i="55"/>
  <c r="H495" i="55"/>
  <c r="AA495" i="55"/>
  <c r="AB495" i="55"/>
  <c r="H496" i="55"/>
  <c r="AA496" i="55"/>
  <c r="AB496" i="55"/>
  <c r="H497" i="55"/>
  <c r="AA497" i="55"/>
  <c r="AB497" i="55"/>
  <c r="H498" i="55"/>
  <c r="AA498" i="55"/>
  <c r="AB498" i="55"/>
  <c r="H499" i="55"/>
  <c r="AA499" i="55"/>
  <c r="AB499" i="55"/>
  <c r="H500" i="55"/>
  <c r="AA500" i="55"/>
  <c r="AB500" i="55"/>
  <c r="H501" i="55"/>
  <c r="AA501" i="55"/>
  <c r="AB501" i="55"/>
  <c r="H502" i="55"/>
  <c r="AA502" i="55"/>
  <c r="AB502" i="55"/>
  <c r="H503" i="55"/>
  <c r="AA503" i="55"/>
  <c r="AB503" i="55"/>
  <c r="H504" i="55"/>
  <c r="AA504" i="55"/>
  <c r="AB504" i="55"/>
  <c r="H505" i="55"/>
  <c r="AA505" i="55"/>
  <c r="AB505" i="55"/>
  <c r="H506" i="55"/>
  <c r="AA506" i="55"/>
  <c r="AB506" i="55"/>
  <c r="H507" i="55"/>
  <c r="AA507" i="55"/>
  <c r="AB507" i="55"/>
  <c r="H508" i="55"/>
  <c r="AA508" i="55"/>
  <c r="AB508" i="55"/>
  <c r="H509" i="55"/>
  <c r="AA509" i="55"/>
  <c r="AB509" i="55"/>
  <c r="H510" i="55"/>
  <c r="AA510" i="55"/>
  <c r="AB510" i="55"/>
  <c r="H511" i="55"/>
  <c r="AA511" i="55"/>
  <c r="AB511" i="55"/>
  <c r="H512" i="55"/>
  <c r="AA512" i="55"/>
  <c r="AB512" i="55"/>
  <c r="H513" i="55"/>
  <c r="AA513" i="55"/>
  <c r="AB513" i="55"/>
  <c r="H514" i="55"/>
  <c r="AA514" i="55"/>
  <c r="AB514" i="55"/>
  <c r="H515" i="55"/>
  <c r="AA515" i="55"/>
  <c r="AB515" i="55"/>
  <c r="H516" i="55"/>
  <c r="AA516" i="55"/>
  <c r="AB516" i="55"/>
  <c r="H517" i="55"/>
  <c r="AA517" i="55"/>
  <c r="AB517" i="55"/>
  <c r="H518" i="55"/>
  <c r="AA518" i="55"/>
  <c r="AB518" i="55"/>
  <c r="H519" i="55"/>
  <c r="AA519" i="55"/>
  <c r="AB519" i="55"/>
  <c r="H520" i="55"/>
  <c r="AA520" i="55"/>
  <c r="AB520" i="55"/>
  <c r="H521" i="55"/>
  <c r="AA521" i="55"/>
  <c r="AB521" i="55"/>
  <c r="H522" i="55"/>
  <c r="AA522" i="55"/>
  <c r="AB522" i="55"/>
  <c r="H523" i="55"/>
  <c r="AA523" i="55"/>
  <c r="AB523" i="55"/>
  <c r="H524" i="55"/>
  <c r="AA524" i="55"/>
  <c r="AB524" i="55"/>
  <c r="H525" i="55"/>
  <c r="AA525" i="55"/>
  <c r="AB525" i="55"/>
  <c r="H526" i="55"/>
  <c r="AA526" i="55"/>
  <c r="AB526" i="55"/>
  <c r="H527" i="55"/>
  <c r="AA527" i="55"/>
  <c r="AB527" i="55"/>
  <c r="H528" i="55"/>
  <c r="AA528" i="55"/>
  <c r="AB528" i="55"/>
  <c r="H529" i="55"/>
  <c r="AA529" i="55"/>
  <c r="AB529" i="55"/>
  <c r="H530" i="55"/>
  <c r="AA530" i="55"/>
  <c r="AB530" i="55"/>
  <c r="H531" i="55"/>
  <c r="AA531" i="55"/>
  <c r="AB531" i="55"/>
  <c r="H532" i="55"/>
  <c r="AA532" i="55"/>
  <c r="AB532" i="55"/>
  <c r="H533" i="55"/>
  <c r="AA533" i="55"/>
  <c r="AB533" i="55"/>
  <c r="H534" i="55"/>
  <c r="AA534" i="55"/>
  <c r="AB534" i="55"/>
  <c r="H535" i="55"/>
  <c r="AA535" i="55"/>
  <c r="AB535" i="55"/>
  <c r="H536" i="55"/>
  <c r="AA536" i="55"/>
  <c r="AB536" i="55"/>
  <c r="H537" i="55"/>
  <c r="AA537" i="55"/>
  <c r="AB537" i="55"/>
  <c r="H538" i="55"/>
  <c r="AA538" i="55"/>
  <c r="AB538" i="55"/>
  <c r="H539" i="55"/>
  <c r="AA539" i="55"/>
  <c r="AB539" i="55"/>
  <c r="H540" i="55"/>
  <c r="AA540" i="55"/>
  <c r="AB540" i="55"/>
  <c r="H541" i="55"/>
  <c r="AA541" i="55"/>
  <c r="AB541" i="55"/>
  <c r="H542" i="55"/>
  <c r="AA542" i="55"/>
  <c r="AB542" i="55"/>
  <c r="H543" i="55"/>
  <c r="AA543" i="55"/>
  <c r="AB543" i="55"/>
  <c r="H544" i="55"/>
  <c r="AA544" i="55"/>
  <c r="AB544" i="55"/>
  <c r="H545" i="55"/>
  <c r="AA545" i="55"/>
  <c r="AB545" i="55"/>
  <c r="H546" i="55"/>
  <c r="AA546" i="55"/>
  <c r="AB546" i="55"/>
  <c r="H547" i="55"/>
  <c r="AA547" i="55"/>
  <c r="AB547" i="55"/>
  <c r="H548" i="55"/>
  <c r="AA548" i="55"/>
  <c r="AB548" i="55"/>
  <c r="H549" i="55"/>
  <c r="AA549" i="55"/>
  <c r="AB549" i="55"/>
  <c r="H550" i="55"/>
  <c r="AA550" i="55"/>
  <c r="AB550" i="55"/>
  <c r="H551" i="55"/>
  <c r="AA551" i="55"/>
  <c r="AB551" i="55"/>
  <c r="H552" i="55"/>
  <c r="AA552" i="55"/>
  <c r="AB552" i="55"/>
  <c r="H553" i="55"/>
  <c r="AA553" i="55"/>
  <c r="AB553" i="55"/>
  <c r="H554" i="55"/>
  <c r="AA554" i="55"/>
  <c r="AB554" i="55"/>
  <c r="H555" i="55"/>
  <c r="AA555" i="55"/>
  <c r="AB555" i="55"/>
  <c r="H556" i="55"/>
  <c r="AA556" i="55"/>
  <c r="AB556" i="55"/>
  <c r="H557" i="55"/>
  <c r="AA557" i="55"/>
  <c r="AB557" i="55"/>
  <c r="H558" i="55"/>
  <c r="AA558" i="55"/>
  <c r="AB558" i="55"/>
  <c r="H559" i="55"/>
  <c r="AA559" i="55"/>
  <c r="AB559" i="55"/>
  <c r="H560" i="55"/>
  <c r="AA560" i="55"/>
  <c r="AB560" i="55"/>
  <c r="H561" i="55"/>
  <c r="AA561" i="55"/>
  <c r="AB561" i="55"/>
  <c r="H562" i="55"/>
  <c r="AA562" i="55"/>
  <c r="AB562" i="55"/>
  <c r="H563" i="55"/>
  <c r="AA563" i="55"/>
  <c r="AB563" i="55"/>
  <c r="H564" i="55"/>
  <c r="AA564" i="55"/>
  <c r="AB564" i="55"/>
  <c r="H565" i="55"/>
  <c r="AA565" i="55"/>
  <c r="AB565" i="55"/>
  <c r="H566" i="55"/>
  <c r="AA566" i="55"/>
  <c r="AB566" i="55"/>
  <c r="H567" i="55"/>
  <c r="AA567" i="55"/>
  <c r="AB567" i="55"/>
  <c r="H568" i="55"/>
  <c r="AA568" i="55"/>
  <c r="AB568" i="55"/>
  <c r="H569" i="55"/>
  <c r="AA569" i="55"/>
  <c r="AB569" i="55"/>
  <c r="H570" i="55"/>
  <c r="AA570" i="55"/>
  <c r="AB570" i="55"/>
  <c r="H571" i="55"/>
  <c r="AA571" i="55"/>
  <c r="AB571" i="55"/>
  <c r="H572" i="55"/>
  <c r="AA572" i="55"/>
  <c r="AB572" i="55"/>
  <c r="H573" i="55"/>
  <c r="AA573" i="55"/>
  <c r="AB573" i="55"/>
  <c r="H574" i="55"/>
  <c r="AA574" i="55"/>
  <c r="AB574" i="55"/>
  <c r="H575" i="55"/>
  <c r="AA575" i="55"/>
  <c r="AB575" i="55"/>
  <c r="H576" i="55"/>
  <c r="AA576" i="55"/>
  <c r="AB576" i="55"/>
  <c r="H577" i="55"/>
  <c r="AA577" i="55"/>
  <c r="AB577" i="55"/>
  <c r="H578" i="55"/>
  <c r="AA578" i="55"/>
  <c r="AB578" i="55"/>
  <c r="H579" i="55"/>
  <c r="AA579" i="55"/>
  <c r="AB579" i="55"/>
  <c r="H580" i="55"/>
  <c r="AA580" i="55"/>
  <c r="AB580" i="55"/>
  <c r="H581" i="55"/>
  <c r="AA581" i="55"/>
  <c r="AB581" i="55"/>
  <c r="H582" i="55"/>
  <c r="AA582" i="55"/>
  <c r="AB582" i="55"/>
  <c r="H583" i="55"/>
  <c r="AA583" i="55"/>
  <c r="AB583" i="55"/>
  <c r="H584" i="55"/>
  <c r="AA584" i="55"/>
  <c r="AB584" i="55"/>
  <c r="H585" i="55"/>
  <c r="AA585" i="55"/>
  <c r="AB585" i="55"/>
  <c r="H586" i="55"/>
  <c r="AA586" i="55"/>
  <c r="AB586" i="55"/>
  <c r="H587" i="55"/>
  <c r="AA587" i="55"/>
  <c r="AB587" i="55"/>
  <c r="H588" i="55"/>
  <c r="AA588" i="55"/>
  <c r="AB588" i="55"/>
  <c r="H589" i="55"/>
  <c r="AA589" i="55"/>
  <c r="AB589" i="55"/>
  <c r="H590" i="55"/>
  <c r="AA590" i="55"/>
  <c r="AB590" i="55"/>
  <c r="H591" i="55"/>
  <c r="AA591" i="55"/>
  <c r="AB591" i="55"/>
  <c r="H592" i="55"/>
  <c r="AA592" i="55"/>
  <c r="AB592" i="55"/>
  <c r="H593" i="55"/>
  <c r="AA593" i="55"/>
  <c r="AB593" i="55"/>
  <c r="H594" i="55"/>
  <c r="AA594" i="55"/>
  <c r="AB594" i="55"/>
  <c r="H595" i="55"/>
  <c r="AA595" i="55"/>
  <c r="AB595" i="55"/>
  <c r="H596" i="55"/>
  <c r="AA596" i="55"/>
  <c r="AB596" i="55"/>
  <c r="H597" i="55"/>
  <c r="AA597" i="55"/>
  <c r="AB597" i="55"/>
  <c r="H598" i="55"/>
  <c r="AA598" i="55"/>
  <c r="AB598" i="55"/>
  <c r="H599" i="55"/>
  <c r="AA599" i="55"/>
  <c r="AB599" i="55"/>
  <c r="H600" i="55"/>
  <c r="AA600" i="55"/>
  <c r="AB600" i="55"/>
  <c r="H601" i="55"/>
  <c r="AA601" i="55"/>
  <c r="AB601" i="55"/>
  <c r="H602" i="55"/>
  <c r="AA602" i="55"/>
  <c r="AB602" i="55"/>
  <c r="H603" i="55"/>
  <c r="AA603" i="55"/>
  <c r="AB603" i="55"/>
  <c r="H604" i="55"/>
  <c r="AA604" i="55"/>
  <c r="AB604" i="55"/>
  <c r="H605" i="55"/>
  <c r="AA605" i="55"/>
  <c r="AB605" i="55"/>
  <c r="H606" i="55"/>
  <c r="AA606" i="55"/>
  <c r="AB606" i="55"/>
  <c r="H607" i="55"/>
  <c r="AA607" i="55"/>
  <c r="AB607" i="55"/>
  <c r="H608" i="55"/>
  <c r="AA608" i="55"/>
  <c r="AB608" i="55"/>
  <c r="H609" i="55"/>
  <c r="AA609" i="55"/>
  <c r="AB609" i="55"/>
  <c r="H610" i="55"/>
  <c r="AA610" i="55"/>
  <c r="AB610" i="55"/>
  <c r="H611" i="55"/>
  <c r="AA611" i="55"/>
  <c r="AB611" i="55"/>
  <c r="H612" i="55"/>
  <c r="AA612" i="55"/>
  <c r="AB612" i="55"/>
  <c r="H613" i="55"/>
  <c r="AA613" i="55"/>
  <c r="AB613" i="55"/>
  <c r="H614" i="55"/>
  <c r="AA614" i="55"/>
  <c r="AB614" i="55"/>
  <c r="H615" i="55"/>
  <c r="AA615" i="55"/>
  <c r="AB615" i="55"/>
  <c r="H616" i="55"/>
  <c r="AA616" i="55"/>
  <c r="AB616" i="55"/>
  <c r="H617" i="55"/>
  <c r="AA617" i="55"/>
  <c r="AB617" i="55"/>
  <c r="H618" i="55"/>
  <c r="AA618" i="55"/>
  <c r="AB618" i="55"/>
  <c r="H619" i="55"/>
  <c r="AA619" i="55"/>
  <c r="AB619" i="55"/>
  <c r="H620" i="55"/>
  <c r="AA620" i="55"/>
  <c r="AB620" i="55"/>
  <c r="H621" i="55"/>
  <c r="AA621" i="55"/>
  <c r="AB621" i="55"/>
  <c r="H622" i="55"/>
  <c r="AA622" i="55"/>
  <c r="AB622" i="55"/>
  <c r="H623" i="55"/>
  <c r="AA623" i="55"/>
  <c r="AB623" i="55"/>
  <c r="H624" i="55"/>
  <c r="AA624" i="55"/>
  <c r="AB624" i="55"/>
  <c r="H625" i="55"/>
  <c r="AA625" i="55"/>
  <c r="AB625" i="55"/>
  <c r="H626" i="55"/>
  <c r="AA626" i="55"/>
  <c r="AB626" i="55"/>
  <c r="H627" i="55"/>
  <c r="AA627" i="55"/>
  <c r="AB627" i="55"/>
  <c r="H628" i="55"/>
  <c r="AA628" i="55"/>
  <c r="AB628" i="55"/>
  <c r="H629" i="55"/>
  <c r="AA629" i="55"/>
  <c r="AB629" i="55"/>
  <c r="H630" i="55"/>
  <c r="AA630" i="55"/>
  <c r="AB630" i="55"/>
  <c r="H631" i="55"/>
  <c r="AA631" i="55"/>
  <c r="AB631" i="55"/>
  <c r="H632" i="55"/>
  <c r="AA632" i="55"/>
  <c r="AB632" i="55"/>
  <c r="H633" i="55"/>
  <c r="AA633" i="55"/>
  <c r="AB633" i="55"/>
  <c r="H634" i="55"/>
  <c r="AA634" i="55"/>
  <c r="AB634" i="55"/>
  <c r="H635" i="55"/>
  <c r="AA635" i="55"/>
  <c r="AB635" i="55"/>
  <c r="H636" i="55"/>
  <c r="AA636" i="55"/>
  <c r="AB636" i="55"/>
  <c r="H637" i="55"/>
  <c r="AA637" i="55"/>
  <c r="AB637" i="55"/>
  <c r="H638" i="55"/>
  <c r="AA638" i="55"/>
  <c r="AB638" i="55"/>
  <c r="H639" i="55"/>
  <c r="AA639" i="55"/>
  <c r="AB639" i="55"/>
  <c r="H640" i="55"/>
  <c r="AA640" i="55"/>
  <c r="AB640" i="55"/>
  <c r="H641" i="55"/>
  <c r="AA641" i="55"/>
  <c r="AB641" i="55"/>
  <c r="H642" i="55"/>
  <c r="AA642" i="55"/>
  <c r="AB642" i="55"/>
  <c r="H643" i="55"/>
  <c r="AA643" i="55"/>
  <c r="AB643" i="55"/>
  <c r="H644" i="55"/>
  <c r="AA644" i="55"/>
  <c r="AB644" i="55"/>
  <c r="Y4" i="129"/>
  <c r="Z4" i="129"/>
  <c r="AC4" i="129"/>
  <c r="AE4" i="129"/>
  <c r="Y5" i="129"/>
  <c r="Z5" i="129"/>
  <c r="AC5" i="129"/>
  <c r="AE5" i="129"/>
  <c r="Y6" i="129"/>
  <c r="Z6" i="129"/>
  <c r="AC6" i="129"/>
  <c r="AE6" i="129"/>
  <c r="Y7" i="129"/>
  <c r="Z7" i="129"/>
  <c r="AC7" i="129"/>
  <c r="AE7" i="129"/>
  <c r="Y8" i="129"/>
  <c r="Z8" i="129"/>
  <c r="AC8" i="129"/>
  <c r="AE8" i="129"/>
  <c r="Y9" i="129"/>
  <c r="Z9" i="129"/>
  <c r="AC9" i="129"/>
  <c r="AE9" i="129"/>
  <c r="Y10" i="129"/>
  <c r="Z10" i="129"/>
  <c r="AC10" i="129"/>
  <c r="AE10" i="129"/>
  <c r="Y11" i="129"/>
  <c r="Z11" i="129"/>
  <c r="AC11" i="129"/>
  <c r="AE11" i="129"/>
  <c r="Y12" i="129"/>
  <c r="Z12" i="129"/>
  <c r="AC12" i="129"/>
  <c r="AE12" i="129"/>
  <c r="Y13" i="129"/>
  <c r="Z13" i="129"/>
  <c r="AC13" i="129"/>
  <c r="AE13" i="129"/>
  <c r="Y14" i="129"/>
  <c r="Z14" i="129"/>
  <c r="AC14" i="129"/>
  <c r="AE14" i="129"/>
  <c r="Y15" i="129"/>
  <c r="Z15" i="129"/>
  <c r="AC15" i="129"/>
  <c r="AE15" i="129"/>
  <c r="Y16" i="129"/>
  <c r="Z16" i="129"/>
  <c r="AC16" i="129"/>
  <c r="AE16" i="129"/>
  <c r="Y17" i="129"/>
  <c r="Z17" i="129"/>
  <c r="AC17" i="129"/>
  <c r="AE17" i="129"/>
  <c r="Y18" i="129"/>
  <c r="Z18" i="129"/>
  <c r="AC18" i="129"/>
  <c r="AE18" i="129"/>
  <c r="Y19" i="129"/>
  <c r="Z19" i="129"/>
  <c r="AC19" i="129"/>
  <c r="AE19" i="129"/>
  <c r="Y20" i="129"/>
  <c r="Z20" i="129"/>
  <c r="AC20" i="129"/>
  <c r="AE20" i="129"/>
  <c r="Y21" i="129"/>
  <c r="Z21" i="129"/>
  <c r="AC21" i="129"/>
  <c r="Y22" i="129"/>
  <c r="Z22" i="129"/>
  <c r="AC22" i="129"/>
  <c r="AE22" i="129"/>
  <c r="Y23" i="129"/>
  <c r="Z23" i="129"/>
  <c r="AC23" i="129"/>
  <c r="AE23" i="129"/>
  <c r="Y24" i="129"/>
  <c r="Z24" i="129"/>
  <c r="AC24" i="129"/>
  <c r="Y25" i="129"/>
  <c r="Z25" i="129"/>
  <c r="AC25" i="129"/>
  <c r="AE25" i="129"/>
  <c r="Y26" i="129"/>
  <c r="Z26" i="129"/>
  <c r="AC26" i="129"/>
  <c r="AE26" i="129"/>
  <c r="Y27" i="129"/>
  <c r="Z27" i="129"/>
  <c r="AC27" i="129"/>
  <c r="Y28" i="129"/>
  <c r="Z28" i="129"/>
  <c r="AC28" i="129"/>
  <c r="AE28" i="129"/>
  <c r="Y29" i="129"/>
  <c r="Z29" i="129"/>
  <c r="AC29" i="129"/>
  <c r="AE29" i="129"/>
  <c r="Y30" i="129"/>
  <c r="Z30" i="129"/>
  <c r="AC30" i="129"/>
  <c r="Y31" i="129"/>
  <c r="Z31" i="129"/>
  <c r="AC31" i="129"/>
  <c r="AE31" i="129"/>
  <c r="Y32" i="129"/>
  <c r="Z32" i="129"/>
  <c r="AC32" i="129"/>
  <c r="Y33" i="129"/>
  <c r="Z33" i="129"/>
  <c r="AC33" i="129"/>
  <c r="Y34" i="129"/>
  <c r="Z34" i="129"/>
  <c r="AC34" i="129"/>
  <c r="AE34" i="129"/>
  <c r="Y35" i="129"/>
  <c r="Z35" i="129"/>
  <c r="AC35" i="129"/>
  <c r="Y36" i="129"/>
  <c r="Z36" i="129"/>
  <c r="AC36" i="129"/>
  <c r="Y37" i="129"/>
  <c r="Z37" i="129"/>
  <c r="AC37" i="129"/>
  <c r="Y38" i="129"/>
  <c r="Z38" i="129"/>
  <c r="AC38" i="129"/>
  <c r="Y39" i="129"/>
  <c r="Z39" i="129"/>
  <c r="AC39" i="129"/>
  <c r="Y40" i="129"/>
  <c r="Z40" i="129"/>
  <c r="AC40" i="129"/>
  <c r="AE40" i="129"/>
  <c r="Y41" i="129"/>
  <c r="Z41" i="129"/>
  <c r="AC41" i="129"/>
  <c r="AE41" i="129"/>
  <c r="Y42" i="129"/>
  <c r="Z42" i="129"/>
  <c r="AC42" i="129"/>
  <c r="Y43" i="129"/>
  <c r="Z43" i="129"/>
  <c r="AC43" i="129"/>
  <c r="AE43" i="129"/>
  <c r="Y44" i="129"/>
  <c r="Z44" i="129"/>
  <c r="AC44" i="129"/>
  <c r="AE44" i="129"/>
  <c r="Y45" i="129"/>
  <c r="Z45" i="129"/>
  <c r="AC45" i="129"/>
  <c r="Y46" i="129"/>
  <c r="Z46" i="129"/>
  <c r="AC46" i="129"/>
  <c r="AE46" i="129"/>
  <c r="Y47" i="129"/>
  <c r="Z47" i="129"/>
  <c r="AC47" i="129"/>
  <c r="Y48" i="129"/>
  <c r="Z48" i="129"/>
  <c r="AC48" i="129"/>
  <c r="Y49" i="129"/>
  <c r="Z49" i="129"/>
  <c r="AC49" i="129"/>
  <c r="AE49" i="129"/>
  <c r="Y50" i="129"/>
  <c r="Z50" i="129"/>
  <c r="AC50" i="129"/>
  <c r="AE50" i="129"/>
  <c r="Y51" i="129"/>
  <c r="Z51" i="129"/>
  <c r="AC51" i="129"/>
  <c r="Y52" i="129"/>
  <c r="Z52" i="129"/>
  <c r="AC52" i="129"/>
  <c r="Y53" i="129"/>
  <c r="Z53" i="129"/>
  <c r="AC53" i="129"/>
  <c r="Y54" i="129"/>
  <c r="Z54" i="129"/>
  <c r="AC54" i="129"/>
  <c r="Y55" i="129"/>
  <c r="Z55" i="129"/>
  <c r="AC55" i="129"/>
  <c r="Y56" i="129"/>
  <c r="Z56" i="129"/>
  <c r="AC56" i="129"/>
  <c r="Y57" i="129"/>
  <c r="Z57" i="129"/>
  <c r="AC57" i="129"/>
  <c r="Y58" i="129"/>
  <c r="Z58" i="129"/>
  <c r="AC58" i="129"/>
  <c r="AE58" i="129"/>
  <c r="Y59" i="129"/>
  <c r="Z59" i="129"/>
  <c r="AC59" i="129"/>
  <c r="AE59" i="129"/>
  <c r="Y60" i="129"/>
  <c r="Z60" i="129"/>
  <c r="AC60" i="129"/>
  <c r="Y61" i="129"/>
  <c r="Z61" i="129"/>
  <c r="AC61" i="129"/>
  <c r="AE61" i="129"/>
  <c r="Y62" i="129"/>
  <c r="Z62" i="129"/>
  <c r="AC62" i="129"/>
  <c r="Y63" i="129"/>
  <c r="Z63" i="129"/>
  <c r="AC63" i="129"/>
  <c r="Y64" i="129"/>
  <c r="Z64" i="129"/>
  <c r="AC64" i="129"/>
  <c r="AE64" i="129"/>
  <c r="Y65" i="129"/>
  <c r="Z65" i="129"/>
  <c r="AC65" i="129"/>
  <c r="AE65" i="129"/>
  <c r="Y66" i="129"/>
  <c r="Z66" i="129"/>
  <c r="AC66" i="129"/>
  <c r="Y67" i="129"/>
  <c r="Z67" i="129"/>
  <c r="AC67" i="129"/>
  <c r="AE67" i="129"/>
  <c r="Y68" i="129"/>
  <c r="Z68" i="129"/>
  <c r="AC68" i="129"/>
  <c r="AE68" i="129"/>
  <c r="Y69" i="129"/>
  <c r="Z69" i="129"/>
  <c r="AC69" i="129"/>
  <c r="Y70" i="129"/>
  <c r="Z70" i="129"/>
  <c r="AC70" i="129"/>
  <c r="Y71" i="129"/>
  <c r="Z71" i="129"/>
  <c r="AC71" i="129"/>
  <c r="AE71" i="129"/>
  <c r="Y72" i="129"/>
  <c r="Z72" i="129"/>
  <c r="AC72" i="129"/>
  <c r="Y73" i="129"/>
  <c r="Z73" i="129"/>
  <c r="AC73" i="129"/>
  <c r="Y74" i="129"/>
  <c r="Z74" i="129"/>
  <c r="AC74" i="129"/>
  <c r="AE74" i="129"/>
  <c r="Y75" i="129"/>
  <c r="Z75" i="129"/>
  <c r="AC75" i="129"/>
  <c r="Y76" i="129"/>
  <c r="Z76" i="129"/>
  <c r="AC76" i="129"/>
  <c r="Y77" i="129"/>
  <c r="Z77" i="129"/>
  <c r="AC77" i="129"/>
  <c r="AE77" i="129"/>
  <c r="Y78" i="129"/>
  <c r="Z78" i="129"/>
  <c r="AC78" i="129"/>
  <c r="Y79" i="129"/>
  <c r="Z79" i="129"/>
  <c r="AC79" i="129"/>
  <c r="Y80" i="129"/>
  <c r="Z80" i="129"/>
  <c r="AC80" i="129"/>
  <c r="AE80" i="129"/>
  <c r="Y81" i="129"/>
  <c r="Z81" i="129"/>
  <c r="AC81" i="129"/>
  <c r="Y82" i="129"/>
  <c r="Z82" i="129"/>
  <c r="AC82" i="129"/>
  <c r="Y83" i="129"/>
  <c r="Z83" i="129"/>
  <c r="AC83" i="129"/>
  <c r="Y84" i="129"/>
  <c r="Z84" i="129"/>
  <c r="AC84" i="129"/>
  <c r="Y85" i="129"/>
  <c r="Z85" i="129"/>
  <c r="AC85" i="129"/>
  <c r="Y86" i="129"/>
  <c r="Z86" i="129"/>
  <c r="AC86" i="129"/>
  <c r="AE86" i="129"/>
  <c r="Y87" i="129"/>
  <c r="Z87" i="129"/>
  <c r="AC87" i="129"/>
  <c r="Y88" i="129"/>
  <c r="Z88" i="129"/>
  <c r="AC88" i="129"/>
  <c r="Y89" i="129"/>
  <c r="Z89" i="129"/>
  <c r="AC89" i="129"/>
  <c r="Y90" i="129"/>
  <c r="Z90" i="129"/>
  <c r="AC90" i="129"/>
  <c r="Y91" i="129"/>
  <c r="Z91" i="129"/>
  <c r="AC91" i="129"/>
  <c r="Y92" i="129"/>
  <c r="Z92" i="129"/>
  <c r="AC92" i="129"/>
  <c r="Y93" i="129"/>
  <c r="Z93" i="129"/>
  <c r="AC93" i="129"/>
  <c r="Y94" i="129"/>
  <c r="Z94" i="129"/>
  <c r="AC94" i="129"/>
  <c r="Y95" i="129"/>
  <c r="Z95" i="129"/>
  <c r="AC95" i="129"/>
  <c r="AE95" i="129"/>
  <c r="Y96" i="129"/>
  <c r="Z96" i="129"/>
  <c r="AC96" i="129"/>
  <c r="Y97" i="129"/>
  <c r="Z97" i="129"/>
  <c r="AC97" i="129"/>
  <c r="Y98" i="129"/>
  <c r="Z98" i="129"/>
  <c r="AC98" i="129"/>
  <c r="AE98" i="129"/>
  <c r="Y99" i="129"/>
  <c r="Z99" i="129"/>
  <c r="AC99" i="129"/>
  <c r="AE99" i="129"/>
  <c r="Y100" i="129"/>
  <c r="Z100" i="129"/>
  <c r="AC100" i="129"/>
  <c r="AE100" i="129"/>
  <c r="Y101" i="129"/>
  <c r="Z101" i="129"/>
  <c r="AC101" i="129"/>
  <c r="AE101" i="129"/>
  <c r="Y102" i="129"/>
  <c r="Z102" i="129"/>
  <c r="AC102" i="129"/>
  <c r="AE102" i="129"/>
  <c r="Y103" i="129"/>
  <c r="Z103" i="129"/>
  <c r="AC103" i="129"/>
  <c r="AE103" i="129"/>
  <c r="Y104" i="129"/>
  <c r="Z104" i="129"/>
  <c r="AC104" i="129"/>
  <c r="AE104" i="129"/>
  <c r="Y105" i="129"/>
  <c r="Z105" i="129"/>
  <c r="AC105" i="129"/>
  <c r="AE105" i="129"/>
  <c r="Y106" i="129"/>
  <c r="Z106" i="129"/>
  <c r="AC106" i="129"/>
  <c r="Y107" i="129"/>
  <c r="Z107" i="129"/>
  <c r="AC107" i="129"/>
  <c r="AE107" i="129"/>
  <c r="Y108" i="129"/>
  <c r="Z108" i="129"/>
  <c r="AC108" i="129"/>
  <c r="Y109" i="129"/>
  <c r="Z109" i="129"/>
  <c r="AC109" i="129"/>
  <c r="Y110" i="129"/>
  <c r="Z110" i="129"/>
  <c r="AC110" i="129"/>
  <c r="Y111" i="129"/>
  <c r="Z111" i="129"/>
  <c r="AC111" i="129"/>
  <c r="Y112" i="129"/>
  <c r="Z112" i="129"/>
  <c r="AC112" i="129"/>
  <c r="AE112" i="129"/>
  <c r="Y113" i="129"/>
  <c r="Z113" i="129"/>
  <c r="AC113" i="129"/>
  <c r="AE113" i="129"/>
  <c r="Y114" i="129"/>
  <c r="Z114" i="129"/>
  <c r="AC114" i="129"/>
  <c r="Y115" i="129"/>
  <c r="Z115" i="129"/>
  <c r="AC115" i="129"/>
  <c r="Y116" i="129"/>
  <c r="Z116" i="129"/>
  <c r="AC116" i="129"/>
  <c r="Y117" i="129"/>
  <c r="Z117" i="129"/>
  <c r="AC117" i="129"/>
  <c r="Y118" i="129"/>
  <c r="Z118" i="129"/>
  <c r="AC118" i="129"/>
  <c r="Y119" i="129"/>
  <c r="Z119" i="129"/>
  <c r="AC119" i="129"/>
  <c r="Y120" i="129"/>
  <c r="Z120" i="129"/>
  <c r="AC120" i="129"/>
  <c r="AE120" i="129"/>
  <c r="Y121" i="129"/>
  <c r="Z121" i="129"/>
  <c r="AC121" i="129"/>
  <c r="Y122" i="129"/>
  <c r="Z122" i="129"/>
  <c r="AC122" i="129"/>
  <c r="AE122" i="129"/>
  <c r="Y123" i="129"/>
  <c r="Z123" i="129"/>
  <c r="AC123" i="129"/>
  <c r="Y124" i="129"/>
  <c r="Z124" i="129"/>
  <c r="AC124" i="129"/>
  <c r="Y125" i="129"/>
  <c r="Z125" i="129"/>
  <c r="AC125" i="129"/>
  <c r="AE125" i="129"/>
  <c r="Y126" i="129"/>
  <c r="Z126" i="129"/>
  <c r="AC126" i="129"/>
  <c r="Y127" i="129"/>
  <c r="Z127" i="129"/>
  <c r="AC127" i="129"/>
  <c r="Y128" i="129"/>
  <c r="Z128" i="129"/>
  <c r="AC128" i="129"/>
  <c r="Y129" i="129"/>
  <c r="Z129" i="129"/>
  <c r="AC129" i="129"/>
  <c r="Y130" i="129"/>
  <c r="Z130" i="129"/>
  <c r="AC130" i="129"/>
  <c r="Y131" i="129"/>
  <c r="Z131" i="129"/>
  <c r="AC131" i="129"/>
  <c r="Y132" i="129"/>
  <c r="Z132" i="129"/>
  <c r="AC132" i="129"/>
  <c r="AE132" i="129"/>
  <c r="Y133" i="129"/>
  <c r="Z133" i="129"/>
  <c r="AC133" i="129"/>
  <c r="Y134" i="129"/>
  <c r="Z134" i="129"/>
  <c r="AC134" i="129"/>
  <c r="AE134" i="129"/>
  <c r="Y135" i="129"/>
  <c r="Z135" i="129"/>
  <c r="AC135" i="129"/>
  <c r="Y136" i="129"/>
  <c r="Z136" i="129"/>
  <c r="AC136" i="129"/>
  <c r="Y137" i="129"/>
  <c r="Z137" i="129"/>
  <c r="AC137" i="129"/>
  <c r="Y138" i="129"/>
  <c r="Z138" i="129"/>
  <c r="AC138" i="129"/>
  <c r="Y139" i="129"/>
  <c r="Z139" i="129"/>
  <c r="AC139" i="129"/>
  <c r="Y140" i="129"/>
  <c r="Z140" i="129"/>
  <c r="AC140" i="129"/>
  <c r="Y141" i="129"/>
  <c r="Z141" i="129"/>
  <c r="AC141" i="129"/>
  <c r="Y142" i="129"/>
  <c r="Z142" i="129"/>
  <c r="AC142" i="129"/>
  <c r="Y143" i="129"/>
  <c r="Z143" i="129"/>
  <c r="AC143" i="129"/>
  <c r="Y144" i="129"/>
  <c r="Z144" i="129"/>
  <c r="AC144" i="129"/>
  <c r="Y145" i="129"/>
  <c r="Z145" i="129"/>
  <c r="AC145" i="129"/>
  <c r="Y146" i="129"/>
  <c r="Z146" i="129"/>
  <c r="AC146" i="129"/>
  <c r="Y147" i="129"/>
  <c r="Z147" i="129"/>
  <c r="AC147" i="129"/>
  <c r="Y148" i="129"/>
  <c r="Z148" i="129"/>
  <c r="AC148" i="129"/>
  <c r="Y149" i="129"/>
  <c r="Z149" i="129"/>
  <c r="AC149" i="129"/>
  <c r="Y150" i="129"/>
  <c r="Z150" i="129"/>
  <c r="AC150" i="129"/>
  <c r="Y151" i="129"/>
  <c r="Z151" i="129"/>
  <c r="AC151" i="129"/>
  <c r="Y152" i="129"/>
  <c r="Z152" i="129"/>
  <c r="AC152" i="129"/>
  <c r="Y153" i="129"/>
  <c r="Z153" i="129"/>
  <c r="AC153" i="129"/>
  <c r="Y154" i="129"/>
  <c r="Z154" i="129"/>
  <c r="AC154" i="129"/>
  <c r="Y155" i="129"/>
  <c r="Z155" i="129"/>
  <c r="AC155" i="129"/>
  <c r="Y156" i="129"/>
  <c r="Z156" i="129"/>
  <c r="AC156" i="129"/>
  <c r="Y157" i="129"/>
  <c r="Z157" i="129"/>
  <c r="AC157" i="129"/>
  <c r="Y158" i="129"/>
  <c r="Z158" i="129"/>
  <c r="AC158" i="129"/>
  <c r="Y159" i="129"/>
  <c r="Z159" i="129"/>
  <c r="AC159" i="129"/>
  <c r="Y160" i="129"/>
  <c r="Z160" i="129"/>
  <c r="AC160" i="129"/>
  <c r="Y161" i="129"/>
  <c r="Z161" i="129"/>
  <c r="AC161" i="129"/>
  <c r="Y162" i="129"/>
  <c r="Z162" i="129"/>
  <c r="AC162" i="129"/>
  <c r="Y163" i="129"/>
  <c r="Z163" i="129"/>
  <c r="AC163" i="129"/>
  <c r="Y164" i="129"/>
  <c r="Z164" i="129"/>
  <c r="AC164" i="129"/>
  <c r="Y165" i="129"/>
  <c r="Z165" i="129"/>
  <c r="AC165" i="129"/>
  <c r="Y166" i="129"/>
  <c r="Z166" i="129"/>
  <c r="AC166" i="129"/>
  <c r="Y167" i="129"/>
  <c r="Z167" i="129"/>
  <c r="AC167" i="129"/>
  <c r="Y168" i="129"/>
  <c r="Z168" i="129"/>
  <c r="AC168" i="129"/>
  <c r="Y169" i="129"/>
  <c r="Z169" i="129"/>
  <c r="AC169" i="129"/>
  <c r="Y170" i="129"/>
  <c r="Z170" i="129"/>
  <c r="AC170" i="129"/>
  <c r="Y171" i="129"/>
  <c r="Z171" i="129"/>
  <c r="AC171" i="129"/>
  <c r="Y172" i="129"/>
  <c r="Z172" i="129"/>
  <c r="AC172" i="129"/>
  <c r="Y173" i="129"/>
  <c r="Z173" i="129"/>
  <c r="AC173" i="129"/>
  <c r="Y174" i="129"/>
  <c r="Z174" i="129"/>
  <c r="AC174" i="129"/>
  <c r="Y175" i="129"/>
  <c r="Z175" i="129"/>
  <c r="AC175" i="129"/>
  <c r="Y176" i="129"/>
  <c r="Z176" i="129"/>
  <c r="AC176" i="129"/>
  <c r="Y177" i="129"/>
  <c r="Z177" i="129"/>
  <c r="AC177" i="129"/>
  <c r="Y178" i="129"/>
  <c r="Z178" i="129"/>
  <c r="AC178" i="129"/>
  <c r="Y179" i="129"/>
  <c r="Z179" i="129"/>
  <c r="AC179" i="129"/>
  <c r="Y180" i="129"/>
  <c r="Z180" i="129"/>
  <c r="AC180" i="129"/>
  <c r="Y181" i="129"/>
  <c r="Z181" i="129"/>
  <c r="AC181" i="129"/>
  <c r="Y182" i="129"/>
  <c r="Z182" i="129"/>
  <c r="AC182" i="129"/>
  <c r="Y183" i="129"/>
  <c r="Z183" i="129"/>
  <c r="AC183" i="129"/>
  <c r="Y184" i="129"/>
  <c r="Z184" i="129"/>
  <c r="AC184" i="129"/>
  <c r="Y185" i="129"/>
  <c r="Z185" i="129"/>
  <c r="AC185" i="129"/>
  <c r="Y186" i="129"/>
  <c r="Z186" i="129"/>
  <c r="AC186" i="129"/>
  <c r="Y187" i="129"/>
  <c r="Z187" i="129"/>
  <c r="AC187" i="129"/>
  <c r="Y188" i="129"/>
  <c r="Z188" i="129"/>
  <c r="AC188" i="129"/>
  <c r="Y189" i="129"/>
  <c r="Z189" i="129"/>
  <c r="AC189" i="129"/>
  <c r="Y190" i="129"/>
  <c r="Z190" i="129"/>
  <c r="AC190" i="129"/>
  <c r="Y191" i="129"/>
  <c r="Z191" i="129"/>
  <c r="AC191" i="129"/>
  <c r="Y192" i="129"/>
  <c r="Z192" i="129"/>
  <c r="AC192" i="129"/>
  <c r="Y193" i="129"/>
  <c r="Z193" i="129"/>
  <c r="AC193" i="129"/>
  <c r="Y194" i="129"/>
  <c r="Z194" i="129"/>
  <c r="AC194" i="129"/>
  <c r="Y195" i="129"/>
  <c r="Z195" i="129"/>
  <c r="AC195" i="129"/>
  <c r="Y196" i="129"/>
  <c r="Z196" i="129"/>
  <c r="AC196" i="129"/>
  <c r="Y197" i="129"/>
  <c r="Z197" i="129"/>
  <c r="AC197" i="129"/>
  <c r="Y198" i="129"/>
  <c r="Z198" i="129"/>
  <c r="AC198" i="129"/>
  <c r="Y199" i="129"/>
  <c r="Z199" i="129"/>
  <c r="AC199" i="129"/>
  <c r="Y200" i="129"/>
  <c r="Z200" i="129"/>
  <c r="AC200" i="129"/>
  <c r="Y201" i="129"/>
  <c r="Z201" i="129"/>
  <c r="AC201" i="129"/>
  <c r="Y202" i="129"/>
  <c r="Z202" i="129"/>
  <c r="AC202" i="129"/>
  <c r="Y203" i="129"/>
  <c r="Z203" i="129"/>
  <c r="AC203" i="129"/>
  <c r="Y204" i="129"/>
  <c r="Z204" i="129"/>
  <c r="AC204" i="129"/>
  <c r="Y205" i="129"/>
  <c r="Z205" i="129"/>
  <c r="AC205" i="129"/>
  <c r="Y206" i="129"/>
  <c r="Z206" i="129"/>
  <c r="AC206" i="129"/>
  <c r="AE206" i="129"/>
  <c r="Y207" i="129"/>
  <c r="Z207" i="129"/>
  <c r="AC207" i="129"/>
  <c r="AE207" i="129"/>
  <c r="Y208" i="129"/>
  <c r="Z208" i="129"/>
  <c r="AC208" i="129"/>
  <c r="AE208" i="129"/>
  <c r="Y209" i="129"/>
  <c r="Z209" i="129"/>
  <c r="AC209" i="129"/>
  <c r="Y210" i="129"/>
  <c r="Z210" i="129"/>
  <c r="AC210" i="129"/>
  <c r="Y211" i="129"/>
  <c r="Z211" i="129"/>
  <c r="AC211" i="129"/>
  <c r="Y212" i="129"/>
  <c r="Z212" i="129"/>
  <c r="AC212" i="129"/>
  <c r="Y213" i="129"/>
  <c r="Z213" i="129"/>
  <c r="AC213" i="129"/>
  <c r="Y214" i="129"/>
  <c r="Z214" i="129"/>
  <c r="AC214" i="129"/>
  <c r="Y215" i="129"/>
  <c r="Z215" i="129"/>
  <c r="AC215" i="129"/>
  <c r="AE215" i="129"/>
  <c r="Y216" i="129"/>
  <c r="Z216" i="129"/>
  <c r="AC216" i="129"/>
  <c r="AE216" i="129"/>
  <c r="Y217" i="129"/>
  <c r="Z217" i="129"/>
  <c r="AC217" i="129"/>
  <c r="Y218" i="129"/>
  <c r="Z218" i="129"/>
  <c r="AC218" i="129"/>
  <c r="Y219" i="129"/>
  <c r="Z219" i="129"/>
  <c r="AC219" i="129"/>
  <c r="Y220" i="129"/>
  <c r="Z220" i="129"/>
  <c r="AC220" i="129"/>
  <c r="Y221" i="129"/>
  <c r="Z221" i="129"/>
  <c r="AC221" i="129"/>
  <c r="Y222" i="129"/>
  <c r="Z222" i="129"/>
  <c r="AC222" i="129"/>
  <c r="Y223" i="129"/>
  <c r="Z223" i="129"/>
  <c r="AC223" i="129"/>
  <c r="Y224" i="129"/>
  <c r="Z224" i="129"/>
  <c r="AC224" i="129"/>
  <c r="Y225" i="129"/>
  <c r="Z225" i="129"/>
  <c r="AC225" i="129"/>
  <c r="Y226" i="129"/>
  <c r="Z226" i="129"/>
  <c r="AC226" i="129"/>
  <c r="Y227" i="129"/>
  <c r="Z227" i="129"/>
  <c r="AC227" i="129"/>
  <c r="Y228" i="129"/>
  <c r="Z228" i="129"/>
  <c r="AC228" i="129"/>
  <c r="Y229" i="129"/>
  <c r="Z229" i="129"/>
  <c r="AC229" i="129"/>
  <c r="Y230" i="129"/>
  <c r="Z230" i="129"/>
  <c r="AC230" i="129"/>
  <c r="Y231" i="129"/>
  <c r="Z231" i="129"/>
  <c r="AC231" i="129"/>
  <c r="Y232" i="129"/>
  <c r="Z232" i="129"/>
  <c r="AC232" i="129"/>
  <c r="Y233" i="129"/>
  <c r="Z233" i="129"/>
  <c r="AC233" i="129"/>
  <c r="Y234" i="129"/>
  <c r="Z234" i="129"/>
  <c r="AC234" i="129"/>
  <c r="Y235" i="129"/>
  <c r="Z235" i="129"/>
  <c r="AC235" i="129"/>
  <c r="Y236" i="129"/>
  <c r="Z236" i="129"/>
  <c r="AC236" i="129"/>
  <c r="Y237" i="129"/>
  <c r="Z237" i="129"/>
  <c r="AC237" i="129"/>
  <c r="Y238" i="129"/>
  <c r="Z238" i="129"/>
  <c r="AC238" i="129"/>
  <c r="Y239" i="129"/>
  <c r="Z239" i="129"/>
  <c r="AC239" i="129"/>
  <c r="Y240" i="129"/>
  <c r="Z240" i="129"/>
  <c r="AC240" i="129"/>
  <c r="Y241" i="129"/>
  <c r="Z241" i="129"/>
  <c r="AC241" i="129"/>
  <c r="Y242" i="129"/>
  <c r="Z242" i="129"/>
  <c r="AC242" i="129"/>
  <c r="Y243" i="129"/>
  <c r="Z243" i="129"/>
  <c r="AC243" i="129"/>
  <c r="Y244" i="129"/>
  <c r="Z244" i="129"/>
  <c r="AC244" i="129"/>
  <c r="Y245" i="129"/>
  <c r="Z245" i="129"/>
  <c r="AC245" i="129"/>
  <c r="Y246" i="129"/>
  <c r="Z246" i="129"/>
  <c r="AC246" i="129"/>
  <c r="Y247" i="129"/>
  <c r="Z247" i="129"/>
  <c r="AC247" i="129"/>
  <c r="Y248" i="129"/>
  <c r="Z248" i="129"/>
  <c r="AC248" i="129"/>
  <c r="Y249" i="129"/>
  <c r="Z249" i="129"/>
  <c r="AC249" i="129"/>
  <c r="Y250" i="129"/>
  <c r="Z250" i="129"/>
  <c r="AC250" i="129"/>
  <c r="Y251" i="129"/>
  <c r="Z251" i="129"/>
  <c r="AC251" i="129"/>
  <c r="Y252" i="129"/>
  <c r="Z252" i="129"/>
  <c r="AC252" i="129"/>
  <c r="Y253" i="129"/>
  <c r="Z253" i="129"/>
  <c r="AC253" i="129"/>
  <c r="Y254" i="129"/>
  <c r="Z254" i="129"/>
  <c r="AC254" i="129"/>
  <c r="Y255" i="129"/>
  <c r="Z255" i="129"/>
  <c r="AC255" i="129"/>
  <c r="Y256" i="129"/>
  <c r="Z256" i="129"/>
  <c r="AC256" i="129"/>
  <c r="Y257" i="129"/>
  <c r="Z257" i="129"/>
  <c r="AC257" i="129"/>
  <c r="Y258" i="129"/>
  <c r="Z258" i="129"/>
  <c r="AC258" i="129"/>
  <c r="Y259" i="129"/>
  <c r="Z259" i="129"/>
  <c r="AC259" i="129"/>
  <c r="Y260" i="129"/>
  <c r="Z260" i="129"/>
  <c r="AC260" i="129"/>
  <c r="Y261" i="129"/>
  <c r="Z261" i="129"/>
  <c r="AC261" i="129"/>
  <c r="Y262" i="129"/>
  <c r="Z262" i="129"/>
  <c r="AC262" i="129"/>
  <c r="Y263" i="129"/>
  <c r="Z263" i="129"/>
  <c r="AC263" i="129"/>
  <c r="Y264" i="129"/>
  <c r="Z264" i="129"/>
  <c r="AC264" i="129"/>
  <c r="Y265" i="129"/>
  <c r="Z265" i="129"/>
  <c r="AC265" i="129"/>
  <c r="Y266" i="129"/>
  <c r="Z266" i="129"/>
  <c r="AC266" i="129"/>
  <c r="Y267" i="129"/>
  <c r="Z267" i="129"/>
  <c r="AC267" i="129"/>
  <c r="Y268" i="129"/>
  <c r="Z268" i="129"/>
  <c r="AC268" i="129"/>
  <c r="Y269" i="129"/>
  <c r="Z269" i="129"/>
  <c r="AC269" i="129"/>
  <c r="Y270" i="129"/>
  <c r="Z270" i="129"/>
  <c r="AC270" i="129"/>
  <c r="Y271" i="129"/>
  <c r="Z271" i="129"/>
  <c r="AC271" i="129"/>
  <c r="Y272" i="129"/>
  <c r="Z272" i="129"/>
  <c r="AC272" i="129"/>
  <c r="Y273" i="129"/>
  <c r="Z273" i="129"/>
  <c r="AC273" i="129"/>
  <c r="Y274" i="129"/>
  <c r="Z274" i="129"/>
  <c r="AC274" i="129"/>
  <c r="Y275" i="129"/>
  <c r="Z275" i="129"/>
  <c r="AC275" i="129"/>
  <c r="Y276" i="129"/>
  <c r="Z276" i="129"/>
  <c r="AC276" i="129"/>
  <c r="Y277" i="129"/>
  <c r="Z277" i="129"/>
  <c r="AC277" i="129"/>
  <c r="Y278" i="129"/>
  <c r="Z278" i="129"/>
  <c r="AC278" i="129"/>
  <c r="Y279" i="129"/>
  <c r="Z279" i="129"/>
  <c r="AC279" i="129"/>
  <c r="Y280" i="129"/>
  <c r="Z280" i="129"/>
  <c r="AC280" i="129"/>
  <c r="Y281" i="129"/>
  <c r="Z281" i="129"/>
  <c r="AC281" i="129"/>
  <c r="Y282" i="129"/>
  <c r="Z282" i="129"/>
  <c r="AC282" i="129"/>
  <c r="Y283" i="129"/>
  <c r="Z283" i="129"/>
  <c r="AC283" i="129"/>
  <c r="Y284" i="129"/>
  <c r="Z284" i="129"/>
  <c r="AC284" i="129"/>
  <c r="Y285" i="129"/>
  <c r="Z285" i="129"/>
  <c r="AC285" i="129"/>
  <c r="Y286" i="129"/>
  <c r="Z286" i="129"/>
  <c r="AC286" i="129"/>
  <c r="Y287" i="129"/>
  <c r="Z287" i="129"/>
  <c r="AC287" i="129"/>
  <c r="Y288" i="129"/>
  <c r="Z288" i="129"/>
  <c r="AC288" i="129"/>
  <c r="Y289" i="129"/>
  <c r="Z289" i="129"/>
  <c r="AC289" i="129"/>
  <c r="Y290" i="129"/>
  <c r="Z290" i="129"/>
  <c r="AC290" i="129"/>
  <c r="Y291" i="129"/>
  <c r="Z291" i="129"/>
  <c r="AC291" i="129"/>
  <c r="Y292" i="129"/>
  <c r="Z292" i="129"/>
  <c r="AC292" i="129"/>
  <c r="Y293" i="129"/>
  <c r="Z293" i="129"/>
  <c r="AC293" i="129"/>
  <c r="Y294" i="129"/>
  <c r="Z294" i="129"/>
  <c r="AC294" i="129"/>
  <c r="Y295" i="129"/>
  <c r="Z295" i="129"/>
  <c r="AC295" i="129"/>
  <c r="Y296" i="129"/>
  <c r="Z296" i="129"/>
  <c r="AC296" i="129"/>
  <c r="Y297" i="129"/>
  <c r="Z297" i="129"/>
  <c r="AC297" i="129"/>
  <c r="Y298" i="129"/>
  <c r="Z298" i="129"/>
  <c r="AC298" i="129"/>
  <c r="Y299" i="129"/>
  <c r="Z299" i="129"/>
  <c r="AC299" i="129"/>
  <c r="Y300" i="129"/>
  <c r="Z300" i="129"/>
  <c r="AC300" i="129"/>
  <c r="Y301" i="129"/>
  <c r="Z301" i="129"/>
  <c r="AC301" i="129"/>
  <c r="Y302" i="129"/>
  <c r="Z302" i="129"/>
  <c r="AC302" i="129"/>
  <c r="Y303" i="129"/>
  <c r="Z303" i="129"/>
  <c r="AC303" i="129"/>
  <c r="Y304" i="129"/>
  <c r="Z304" i="129"/>
  <c r="AC304" i="129"/>
  <c r="Y305" i="129"/>
  <c r="Z305" i="129"/>
  <c r="AC305" i="129"/>
  <c r="Y306" i="129"/>
  <c r="Z306" i="129"/>
  <c r="AC306" i="129"/>
  <c r="Y307" i="129"/>
  <c r="Z307" i="129"/>
  <c r="AC307" i="129"/>
  <c r="Y308" i="129"/>
  <c r="Z308" i="129"/>
  <c r="AC308" i="129"/>
  <c r="Y309" i="129"/>
  <c r="Z309" i="129"/>
  <c r="AC309" i="129"/>
  <c r="Y310" i="129"/>
  <c r="Z310" i="129"/>
  <c r="AC310" i="129"/>
  <c r="Y311" i="129"/>
  <c r="Z311" i="129"/>
  <c r="AC311" i="129"/>
  <c r="Y312" i="129"/>
  <c r="Z312" i="129"/>
  <c r="AC312" i="129"/>
  <c r="Y313" i="129"/>
  <c r="Z313" i="129"/>
  <c r="AC313" i="129"/>
  <c r="Y314" i="129"/>
  <c r="Z314" i="129"/>
  <c r="AC314" i="129"/>
  <c r="Y315" i="129"/>
  <c r="Z315" i="129"/>
  <c r="AC315" i="129"/>
  <c r="Y316" i="129"/>
  <c r="Z316" i="129"/>
  <c r="AC316" i="129"/>
  <c r="Y317" i="129"/>
  <c r="Z317" i="129"/>
  <c r="AC317" i="129"/>
  <c r="Y318" i="129"/>
  <c r="Z318" i="129"/>
  <c r="AC318" i="129"/>
  <c r="Y319" i="129"/>
  <c r="Z319" i="129"/>
  <c r="AC319" i="129"/>
  <c r="Y320" i="129"/>
  <c r="Z320" i="129"/>
  <c r="AC320" i="129"/>
  <c r="Y321" i="129"/>
  <c r="Z321" i="129"/>
  <c r="AC321" i="129"/>
  <c r="Y322" i="129"/>
  <c r="Z322" i="129"/>
  <c r="AC322" i="129"/>
  <c r="Y323" i="129"/>
  <c r="Z323" i="129"/>
  <c r="AC323" i="129"/>
  <c r="Y324" i="129"/>
  <c r="Z324" i="129"/>
  <c r="AC324" i="129"/>
  <c r="Y325" i="129"/>
  <c r="Z325" i="129"/>
  <c r="AC325" i="129"/>
  <c r="Y326" i="129"/>
  <c r="Z326" i="129"/>
  <c r="AC326" i="129"/>
  <c r="Y327" i="129"/>
  <c r="Z327" i="129"/>
  <c r="AC327" i="129"/>
  <c r="Y328" i="129"/>
  <c r="Z328" i="129"/>
  <c r="AC328" i="129"/>
  <c r="Y329" i="129"/>
  <c r="Z329" i="129"/>
  <c r="AC329" i="129"/>
  <c r="Y330" i="129"/>
  <c r="Z330" i="129"/>
  <c r="AC330" i="129"/>
  <c r="Y331" i="129"/>
  <c r="Z331" i="129"/>
  <c r="AC331" i="129"/>
  <c r="Y332" i="129"/>
  <c r="Z332" i="129"/>
  <c r="AC332" i="129"/>
  <c r="Y333" i="129"/>
  <c r="Z333" i="129"/>
  <c r="AC333" i="129"/>
  <c r="Y334" i="129"/>
  <c r="Z334" i="129"/>
  <c r="AC334" i="129"/>
  <c r="Y335" i="129"/>
  <c r="Z335" i="129"/>
  <c r="AC335" i="129"/>
  <c r="Y336" i="129"/>
  <c r="Z336" i="129"/>
  <c r="AC336" i="129"/>
  <c r="Y337" i="129"/>
  <c r="Z337" i="129"/>
  <c r="AC337" i="129"/>
  <c r="Y338" i="129"/>
  <c r="Z338" i="129"/>
  <c r="AC338" i="129"/>
  <c r="Y339" i="129"/>
  <c r="Z339" i="129"/>
  <c r="AC339" i="129"/>
  <c r="Y340" i="129"/>
  <c r="Z340" i="129"/>
  <c r="AC340" i="129"/>
  <c r="Y341" i="129"/>
  <c r="Z341" i="129"/>
  <c r="AC341" i="129"/>
  <c r="Y342" i="129"/>
  <c r="Z342" i="129"/>
  <c r="AC342" i="129"/>
  <c r="Y343" i="129"/>
  <c r="Z343" i="129"/>
  <c r="AC343" i="129"/>
  <c r="Y344" i="129"/>
  <c r="Z344" i="129"/>
  <c r="AC344" i="129"/>
  <c r="Y345" i="129"/>
  <c r="Z345" i="129"/>
  <c r="AC345" i="129"/>
  <c r="Y346" i="129"/>
  <c r="Z346" i="129"/>
  <c r="AC346" i="129"/>
  <c r="Y347" i="129"/>
  <c r="Z347" i="129"/>
  <c r="AC347" i="129"/>
  <c r="Y348" i="129"/>
  <c r="Z348" i="129"/>
  <c r="AC348" i="129"/>
  <c r="Y349" i="129"/>
  <c r="Z349" i="129"/>
  <c r="AC349" i="129"/>
  <c r="Y350" i="129"/>
  <c r="Z350" i="129"/>
  <c r="AC350" i="129"/>
  <c r="Y351" i="129"/>
  <c r="Z351" i="129"/>
  <c r="AC351" i="129"/>
  <c r="Y352" i="129"/>
  <c r="Z352" i="129"/>
  <c r="AC352" i="129"/>
  <c r="Y353" i="129"/>
  <c r="Z353" i="129"/>
  <c r="AC353" i="129"/>
  <c r="Y354" i="129"/>
  <c r="Z354" i="129"/>
  <c r="AC354" i="129"/>
  <c r="Y355" i="129"/>
  <c r="Z355" i="129"/>
  <c r="AC355" i="129"/>
  <c r="Y356" i="129"/>
  <c r="Z356" i="129"/>
  <c r="AC356" i="129"/>
  <c r="Y357" i="129"/>
  <c r="Z357" i="129"/>
  <c r="AC357" i="129"/>
  <c r="Y358" i="129"/>
  <c r="Z358" i="129"/>
  <c r="AC358" i="129"/>
  <c r="Y359" i="129"/>
  <c r="Z359" i="129"/>
  <c r="AC359" i="129"/>
  <c r="Y360" i="129"/>
  <c r="Z360" i="129"/>
  <c r="AC360" i="129"/>
  <c r="Y361" i="129"/>
  <c r="Z361" i="129"/>
  <c r="AC361" i="129"/>
  <c r="Y362" i="129"/>
  <c r="Z362" i="129"/>
  <c r="AC362" i="129"/>
  <c r="Y363" i="129"/>
  <c r="Z363" i="129"/>
  <c r="AC363" i="129"/>
  <c r="Y364" i="129"/>
  <c r="Z364" i="129"/>
  <c r="AC364" i="129"/>
  <c r="Y365" i="129"/>
  <c r="Z365" i="129"/>
  <c r="AC365" i="129"/>
  <c r="Y366" i="129"/>
  <c r="Z366" i="129"/>
  <c r="AC366" i="129"/>
  <c r="Y367" i="129"/>
  <c r="Z367" i="129"/>
  <c r="AC367" i="129"/>
  <c r="Y368" i="129"/>
  <c r="Z368" i="129"/>
  <c r="AC368" i="129"/>
  <c r="Y369" i="129"/>
  <c r="Z369" i="129"/>
  <c r="AC369" i="129"/>
  <c r="Y370" i="129"/>
  <c r="Z370" i="129"/>
  <c r="AC370" i="129"/>
  <c r="Y371" i="129"/>
  <c r="Z371" i="129"/>
  <c r="AC371" i="129"/>
  <c r="Y372" i="129"/>
  <c r="Z372" i="129"/>
  <c r="AC372" i="129"/>
  <c r="Y373" i="129"/>
  <c r="Z373" i="129"/>
  <c r="AC373" i="129"/>
  <c r="Y374" i="129"/>
  <c r="Z374" i="129"/>
  <c r="AC374" i="129"/>
  <c r="Y375" i="129"/>
  <c r="Z375" i="129"/>
  <c r="AC375" i="129"/>
  <c r="Y376" i="129"/>
  <c r="Z376" i="129"/>
  <c r="AC376" i="129"/>
  <c r="Y377" i="129"/>
  <c r="Z377" i="129"/>
  <c r="AC377" i="129"/>
  <c r="Y378" i="129"/>
  <c r="Z378" i="129"/>
  <c r="AC378" i="129"/>
  <c r="Y379" i="129"/>
  <c r="Z379" i="129"/>
  <c r="AC379" i="129"/>
  <c r="Y380" i="129"/>
  <c r="Z380" i="129"/>
  <c r="AC380" i="129"/>
  <c r="Y381" i="129"/>
  <c r="Z381" i="129"/>
  <c r="AC381" i="129"/>
  <c r="Y382" i="129"/>
  <c r="Z382" i="129"/>
  <c r="AC382" i="129"/>
  <c r="Y383" i="129"/>
  <c r="Z383" i="129"/>
  <c r="AC383" i="129"/>
  <c r="Y384" i="129"/>
  <c r="Z384" i="129"/>
  <c r="AC384" i="129"/>
  <c r="Y385" i="129"/>
  <c r="Z385" i="129"/>
  <c r="AC385" i="129"/>
  <c r="Y386" i="129"/>
  <c r="Z386" i="129"/>
  <c r="AC386" i="129"/>
  <c r="Y387" i="129"/>
  <c r="Z387" i="129"/>
  <c r="AC387" i="129"/>
  <c r="Y388" i="129"/>
  <c r="Z388" i="129"/>
  <c r="AC388" i="129"/>
  <c r="Y389" i="129"/>
  <c r="Z389" i="129"/>
  <c r="AC389" i="129"/>
  <c r="Y390" i="129"/>
  <c r="Z390" i="129"/>
  <c r="AC390" i="129"/>
  <c r="Y391" i="129"/>
  <c r="Z391" i="129"/>
  <c r="AC391" i="129"/>
  <c r="Y392" i="129"/>
  <c r="Z392" i="129"/>
  <c r="AC392" i="129"/>
  <c r="Y393" i="129"/>
  <c r="Z393" i="129"/>
  <c r="AC393" i="129"/>
  <c r="Y394" i="129"/>
  <c r="Z394" i="129"/>
  <c r="AC394" i="129"/>
  <c r="Y395" i="129"/>
  <c r="Z395" i="129"/>
  <c r="AC395" i="129"/>
  <c r="Y396" i="129"/>
  <c r="Z396" i="129"/>
  <c r="AC396" i="129"/>
  <c r="Y397" i="129"/>
  <c r="Z397" i="129"/>
  <c r="AC397" i="129"/>
  <c r="Y398" i="129"/>
  <c r="Z398" i="129"/>
  <c r="AC398" i="129"/>
  <c r="Y399" i="129"/>
  <c r="Z399" i="129"/>
  <c r="AC399" i="129"/>
  <c r="Y400" i="129"/>
  <c r="Z400" i="129"/>
  <c r="AC400" i="129"/>
  <c r="Y401" i="129"/>
  <c r="Z401" i="129"/>
  <c r="AC401" i="129"/>
  <c r="Y402" i="129"/>
  <c r="Z402" i="129"/>
  <c r="AC402" i="129"/>
  <c r="Y403" i="129"/>
  <c r="Z403" i="129"/>
  <c r="AC403" i="129"/>
  <c r="Y404" i="129"/>
  <c r="Z404" i="129"/>
  <c r="AC404" i="129"/>
  <c r="Y405" i="129"/>
  <c r="Z405" i="129"/>
  <c r="AC405" i="129"/>
  <c r="Y406" i="129"/>
  <c r="Z406" i="129"/>
  <c r="AC406" i="129"/>
  <c r="Y407" i="129"/>
  <c r="Z407" i="129"/>
  <c r="AC407" i="129"/>
  <c r="Y408" i="129"/>
  <c r="Z408" i="129"/>
  <c r="AC408" i="129"/>
  <c r="Y409" i="129"/>
  <c r="Z409" i="129"/>
  <c r="AC409" i="129"/>
  <c r="Y410" i="129"/>
  <c r="Z410" i="129"/>
  <c r="AC410" i="129"/>
  <c r="Y411" i="129"/>
  <c r="Z411" i="129"/>
  <c r="AC411" i="129"/>
  <c r="Y412" i="129"/>
  <c r="Z412" i="129"/>
  <c r="AC412" i="129"/>
  <c r="Y413" i="129"/>
  <c r="Z413" i="129"/>
  <c r="AC413" i="129"/>
  <c r="Y414" i="129"/>
  <c r="Z414" i="129"/>
  <c r="AC414" i="129"/>
  <c r="Y415" i="129"/>
  <c r="Z415" i="129"/>
  <c r="AC415" i="129"/>
  <c r="Y416" i="129"/>
  <c r="Z416" i="129"/>
  <c r="AC416" i="129"/>
  <c r="Y417" i="129"/>
  <c r="Z417" i="129"/>
  <c r="AC417" i="129"/>
  <c r="Y418" i="129"/>
  <c r="Z418" i="129"/>
  <c r="AC418" i="129"/>
  <c r="Y419" i="129"/>
  <c r="Z419" i="129"/>
  <c r="AC419" i="129"/>
  <c r="Y420" i="129"/>
  <c r="Z420" i="129"/>
  <c r="AC420" i="129"/>
  <c r="Y421" i="129"/>
  <c r="Z421" i="129"/>
  <c r="AC421" i="129"/>
  <c r="Y422" i="129"/>
  <c r="Z422" i="129"/>
  <c r="AC422" i="129"/>
  <c r="Y423" i="129"/>
  <c r="Z423" i="129"/>
  <c r="AC423" i="129"/>
  <c r="Y424" i="129"/>
  <c r="Z424" i="129"/>
  <c r="AC424" i="129"/>
  <c r="Y425" i="129"/>
  <c r="Z425" i="129"/>
  <c r="AC425" i="129"/>
  <c r="Y426" i="129"/>
  <c r="Z426" i="129"/>
  <c r="AC426" i="129"/>
  <c r="Y427" i="129"/>
  <c r="Z427" i="129"/>
  <c r="AC427" i="129"/>
  <c r="Y428" i="129"/>
  <c r="Z428" i="129"/>
  <c r="AC428" i="129"/>
  <c r="Y429" i="129"/>
  <c r="Z429" i="129"/>
  <c r="AC429" i="129"/>
  <c r="Y430" i="129"/>
  <c r="Z430" i="129"/>
  <c r="AC430" i="129"/>
  <c r="Y431" i="129"/>
  <c r="Z431" i="129"/>
  <c r="AC431" i="129"/>
  <c r="Y432" i="129"/>
  <c r="Z432" i="129"/>
  <c r="AC432" i="129"/>
  <c r="Y433" i="129"/>
  <c r="Z433" i="129"/>
  <c r="AC433" i="129"/>
  <c r="Y434" i="129"/>
  <c r="Z434" i="129"/>
  <c r="AC434" i="129"/>
  <c r="Y435" i="129"/>
  <c r="Z435" i="129"/>
  <c r="AC435" i="129"/>
  <c r="Y436" i="129"/>
  <c r="Z436" i="129"/>
  <c r="AC436" i="129"/>
  <c r="Y437" i="129"/>
  <c r="Z437" i="129"/>
  <c r="AC437" i="129"/>
  <c r="Y438" i="129"/>
  <c r="Z438" i="129"/>
  <c r="AC438" i="129"/>
  <c r="Y439" i="129"/>
  <c r="Z439" i="129"/>
  <c r="AC439" i="129"/>
  <c r="Y440" i="129"/>
  <c r="Z440" i="129"/>
  <c r="AC440" i="129"/>
  <c r="Y441" i="129"/>
  <c r="Z441" i="129"/>
  <c r="AC441" i="129"/>
  <c r="Y442" i="129"/>
  <c r="Z442" i="129"/>
  <c r="AC442" i="129"/>
  <c r="Y443" i="129"/>
  <c r="Z443" i="129"/>
  <c r="AC443" i="129"/>
  <c r="Y444" i="129"/>
  <c r="Z444" i="129"/>
  <c r="AC444" i="129"/>
  <c r="Y445" i="129"/>
  <c r="Z445" i="129"/>
  <c r="AC445" i="129"/>
  <c r="Y446" i="129"/>
  <c r="Z446" i="129"/>
  <c r="AC446" i="129"/>
  <c r="Y447" i="129"/>
  <c r="Z447" i="129"/>
  <c r="AC447" i="129"/>
  <c r="Y448" i="129"/>
  <c r="Z448" i="129"/>
  <c r="AC448" i="129"/>
  <c r="Y449" i="129"/>
  <c r="Z449" i="129"/>
  <c r="AC449" i="129"/>
  <c r="Y450" i="129"/>
  <c r="Z450" i="129"/>
  <c r="AC450" i="129"/>
  <c r="Y451" i="129"/>
  <c r="Z451" i="129"/>
  <c r="AC451" i="129"/>
  <c r="Y452" i="129"/>
  <c r="Z452" i="129"/>
  <c r="AC452" i="129"/>
  <c r="Y453" i="129"/>
  <c r="Z453" i="129"/>
  <c r="AC453" i="129"/>
  <c r="Y454" i="129"/>
  <c r="Z454" i="129"/>
  <c r="AC454" i="129"/>
  <c r="Y455" i="129"/>
  <c r="Z455" i="129"/>
  <c r="AC455" i="129"/>
  <c r="Y456" i="129"/>
  <c r="Z456" i="129"/>
  <c r="AC456" i="129"/>
  <c r="Y457" i="129"/>
  <c r="Z457" i="129"/>
  <c r="AC457" i="129"/>
  <c r="Y458" i="129"/>
  <c r="Z458" i="129"/>
  <c r="AC458" i="129"/>
  <c r="Y459" i="129"/>
  <c r="Z459" i="129"/>
  <c r="AC459" i="129"/>
  <c r="Y460" i="129"/>
  <c r="Z460" i="129"/>
  <c r="AC460" i="129"/>
  <c r="Y461" i="129"/>
  <c r="Z461" i="129"/>
  <c r="AC461" i="129"/>
  <c r="Y462" i="129"/>
  <c r="Z462" i="129"/>
  <c r="AC462" i="129"/>
  <c r="Y463" i="129"/>
  <c r="Z463" i="129"/>
  <c r="AC463" i="129"/>
  <c r="Y464" i="129"/>
  <c r="Z464" i="129"/>
  <c r="AC464" i="129"/>
  <c r="Y465" i="129"/>
  <c r="Z465" i="129"/>
  <c r="AC465" i="129"/>
  <c r="Y466" i="129"/>
  <c r="Z466" i="129"/>
  <c r="AC466" i="129"/>
  <c r="Y467" i="129"/>
  <c r="Z467" i="129"/>
  <c r="AC467" i="129"/>
  <c r="Y468" i="129"/>
  <c r="Z468" i="129"/>
  <c r="AC468" i="129"/>
  <c r="Y469" i="129"/>
  <c r="Z469" i="129"/>
  <c r="AC469" i="129"/>
  <c r="Y470" i="129"/>
  <c r="Z470" i="129"/>
  <c r="AC470" i="129"/>
  <c r="AE470" i="129"/>
  <c r="Y471" i="129"/>
  <c r="Z471" i="129"/>
  <c r="AC471" i="129"/>
  <c r="AE471" i="129"/>
  <c r="Y472" i="129"/>
  <c r="Z472" i="129"/>
  <c r="AC472" i="129"/>
  <c r="AE472" i="129"/>
  <c r="Y473" i="129"/>
  <c r="Z473" i="129"/>
  <c r="AC473" i="129"/>
  <c r="AE473" i="129"/>
  <c r="Y474" i="129"/>
  <c r="Z474" i="129"/>
  <c r="AC474" i="129"/>
  <c r="AE474" i="129"/>
  <c r="Y475" i="129"/>
  <c r="Z475" i="129"/>
  <c r="AC475" i="129"/>
  <c r="AE475" i="129"/>
  <c r="Y476" i="129"/>
  <c r="Z476" i="129"/>
  <c r="AC476" i="129"/>
  <c r="AE476" i="129"/>
  <c r="Y477" i="129"/>
  <c r="Z477" i="129"/>
  <c r="AC477" i="129"/>
  <c r="AE477" i="129"/>
  <c r="Y478" i="129"/>
  <c r="Z478" i="129"/>
  <c r="AC478" i="129"/>
  <c r="AE478" i="129"/>
  <c r="Y479" i="129"/>
  <c r="Z479" i="129"/>
  <c r="AC479" i="129"/>
  <c r="AE479" i="129"/>
  <c r="Y480" i="129"/>
  <c r="Z480" i="129"/>
  <c r="AC480" i="129"/>
  <c r="AE480" i="129"/>
  <c r="Y481" i="129"/>
  <c r="Z481" i="129"/>
  <c r="AC481" i="129"/>
  <c r="AE481" i="129"/>
  <c r="Y482" i="129"/>
  <c r="Z482" i="129"/>
  <c r="AC482" i="129"/>
  <c r="AE482" i="129"/>
  <c r="Y483" i="129"/>
  <c r="Z483" i="129"/>
  <c r="AC483" i="129"/>
  <c r="AE483" i="129"/>
  <c r="Y484" i="129"/>
  <c r="Z484" i="129"/>
  <c r="AC484" i="129"/>
  <c r="AE484" i="129"/>
  <c r="Y485" i="129"/>
  <c r="Z485" i="129"/>
  <c r="AC485" i="129"/>
  <c r="AE485" i="129"/>
  <c r="Y486" i="129"/>
  <c r="Z486" i="129"/>
  <c r="AC486" i="129"/>
  <c r="AE486" i="129"/>
  <c r="Y487" i="129"/>
  <c r="Z487" i="129"/>
  <c r="AC487" i="129"/>
  <c r="AE487" i="129"/>
  <c r="Y488" i="129"/>
  <c r="Z488" i="129"/>
  <c r="AC488" i="129"/>
  <c r="AE488" i="129"/>
  <c r="Y489" i="129"/>
  <c r="Z489" i="129"/>
  <c r="AC489" i="129"/>
  <c r="AE489" i="129"/>
  <c r="Y490" i="129"/>
  <c r="Z490" i="129"/>
  <c r="AC490" i="129"/>
  <c r="AE490" i="129"/>
  <c r="Y491" i="129"/>
  <c r="Z491" i="129"/>
  <c r="AC491" i="129"/>
  <c r="AE491" i="129"/>
  <c r="Y492" i="129"/>
  <c r="Z492" i="129"/>
  <c r="AC492" i="129"/>
  <c r="AE492" i="129"/>
  <c r="Y493" i="129"/>
  <c r="Z493" i="129"/>
  <c r="AC493" i="129"/>
  <c r="AE493" i="129"/>
  <c r="Y494" i="129"/>
  <c r="Z494" i="129"/>
  <c r="AC494" i="129"/>
  <c r="AE494" i="129"/>
  <c r="Y495" i="129"/>
  <c r="Z495" i="129"/>
  <c r="AC495" i="129"/>
  <c r="AE495" i="129"/>
  <c r="Y496" i="129"/>
  <c r="Z496" i="129"/>
  <c r="AC496" i="129"/>
  <c r="AE496" i="129"/>
  <c r="Y497" i="129"/>
  <c r="Z497" i="129"/>
  <c r="AC497" i="129"/>
  <c r="AE497" i="129"/>
  <c r="Y498" i="129"/>
  <c r="Z498" i="129"/>
  <c r="AC498" i="129"/>
  <c r="AE498" i="129"/>
  <c r="Y499" i="129"/>
  <c r="Z499" i="129"/>
  <c r="AC499" i="129"/>
  <c r="AE499" i="129"/>
  <c r="Y500" i="129"/>
  <c r="Z500" i="129"/>
  <c r="AC500" i="129"/>
  <c r="AE500" i="129"/>
  <c r="Y501" i="129"/>
  <c r="Z501" i="129"/>
  <c r="AC501" i="129"/>
  <c r="AE501" i="129"/>
  <c r="Y502" i="129"/>
  <c r="Z502" i="129"/>
  <c r="AC502" i="129"/>
  <c r="AE502" i="129"/>
  <c r="Y503" i="129"/>
  <c r="Z503" i="129"/>
  <c r="AC503" i="129"/>
  <c r="AE503" i="129"/>
  <c r="Y504" i="129"/>
  <c r="Z504" i="129"/>
  <c r="AC504" i="129"/>
  <c r="AE504" i="129"/>
  <c r="Y505" i="129"/>
  <c r="Z505" i="129"/>
  <c r="AC505" i="129"/>
  <c r="AE505" i="129"/>
  <c r="Y506" i="129"/>
  <c r="Z506" i="129"/>
  <c r="AC506" i="129"/>
  <c r="AE506" i="129"/>
  <c r="Y507" i="129"/>
  <c r="Z507" i="129"/>
  <c r="AC507" i="129"/>
  <c r="AE507" i="129"/>
  <c r="Y508" i="129"/>
  <c r="Z508" i="129"/>
  <c r="AC508" i="129"/>
  <c r="AE508" i="129"/>
  <c r="Y509" i="129"/>
  <c r="Z509" i="129"/>
  <c r="AC509" i="129"/>
  <c r="AE509" i="129"/>
  <c r="Y510" i="129"/>
  <c r="Z510" i="129"/>
  <c r="AC510" i="129"/>
  <c r="AE510" i="129"/>
  <c r="Y511" i="129"/>
  <c r="Z511" i="129"/>
  <c r="AC511" i="129"/>
  <c r="AE511" i="129"/>
  <c r="Y512" i="129"/>
  <c r="Z512" i="129"/>
  <c r="AC512" i="129"/>
  <c r="AE512" i="129"/>
  <c r="Y513" i="129"/>
  <c r="Z513" i="129"/>
  <c r="AC513" i="129"/>
  <c r="AE513" i="129"/>
  <c r="Y514" i="129"/>
  <c r="Z514" i="129"/>
  <c r="AC514" i="129"/>
  <c r="AE514" i="129"/>
  <c r="Y515" i="129"/>
  <c r="Z515" i="129"/>
  <c r="AC515" i="129"/>
  <c r="AE515" i="129"/>
  <c r="Y516" i="129"/>
  <c r="Z516" i="129"/>
  <c r="AC516" i="129"/>
  <c r="AE516" i="129"/>
  <c r="Y517" i="129"/>
  <c r="Z517" i="129"/>
  <c r="AC517" i="129"/>
  <c r="AE517" i="129"/>
  <c r="Y518" i="129"/>
  <c r="Z518" i="129"/>
  <c r="AC518" i="129"/>
  <c r="AE518" i="129"/>
  <c r="Y519" i="129"/>
  <c r="Z519" i="129"/>
  <c r="AC519" i="129"/>
  <c r="AE519" i="129"/>
  <c r="Y520" i="129"/>
  <c r="Z520" i="129"/>
  <c r="AC520" i="129"/>
  <c r="AE520" i="129"/>
  <c r="Y521" i="129"/>
  <c r="Z521" i="129"/>
  <c r="AC521" i="129"/>
  <c r="AE521" i="129"/>
  <c r="Y522" i="129"/>
  <c r="Z522" i="129"/>
  <c r="AC522" i="129"/>
  <c r="AE522" i="129"/>
  <c r="Y523" i="129"/>
  <c r="Z523" i="129"/>
  <c r="AC523" i="129"/>
  <c r="AE523" i="129"/>
  <c r="Y524" i="129"/>
  <c r="Z524" i="129"/>
  <c r="AC524" i="129"/>
  <c r="AE524" i="129"/>
  <c r="Y525" i="129"/>
  <c r="Z525" i="129"/>
  <c r="AC525" i="129"/>
  <c r="AE525" i="129"/>
  <c r="Y526" i="129"/>
  <c r="Z526" i="129"/>
  <c r="AC526" i="129"/>
  <c r="AE526" i="129"/>
  <c r="Y527" i="129"/>
  <c r="Z527" i="129"/>
  <c r="AC527" i="129"/>
  <c r="AE527" i="129"/>
  <c r="Y528" i="129"/>
  <c r="Z528" i="129"/>
  <c r="AC528" i="129"/>
  <c r="AE528" i="129"/>
  <c r="Y529" i="129"/>
  <c r="Z529" i="129"/>
  <c r="AC529" i="129"/>
  <c r="AE529" i="129"/>
  <c r="Y530" i="129"/>
  <c r="Z530" i="129"/>
  <c r="AC530" i="129"/>
  <c r="AE530" i="129"/>
  <c r="Y531" i="129"/>
  <c r="Z531" i="129"/>
  <c r="AC531" i="129"/>
  <c r="AE531" i="129"/>
  <c r="Y532" i="129"/>
  <c r="Z532" i="129"/>
  <c r="AC532" i="129"/>
  <c r="AE532" i="129"/>
  <c r="Y533" i="129"/>
  <c r="Z533" i="129"/>
  <c r="AC533" i="129"/>
  <c r="AE533" i="129"/>
  <c r="Y534" i="129"/>
  <c r="Z534" i="129"/>
  <c r="AC534" i="129"/>
  <c r="AE534" i="129"/>
  <c r="Y535" i="129"/>
  <c r="Z535" i="129"/>
  <c r="AC535" i="129"/>
  <c r="AE535" i="129"/>
  <c r="Y536" i="129"/>
  <c r="Z536" i="129"/>
  <c r="AC536" i="129"/>
  <c r="AE536" i="129"/>
  <c r="Y537" i="129"/>
  <c r="Z537" i="129"/>
  <c r="AC537" i="129"/>
  <c r="AE537" i="129"/>
  <c r="Y538" i="129"/>
  <c r="Z538" i="129"/>
  <c r="AC538" i="129"/>
  <c r="AE538" i="129"/>
  <c r="Y539" i="129"/>
  <c r="Z539" i="129"/>
  <c r="AC539" i="129"/>
  <c r="AE539" i="129"/>
  <c r="Y540" i="129"/>
  <c r="Z540" i="129"/>
  <c r="AC540" i="129"/>
  <c r="AE540" i="129"/>
  <c r="Y541" i="129"/>
  <c r="Z541" i="129"/>
  <c r="AC541" i="129"/>
  <c r="AE541" i="129"/>
  <c r="Y542" i="129"/>
  <c r="Z542" i="129"/>
  <c r="AC542" i="129"/>
  <c r="AE542" i="129"/>
  <c r="Y543" i="129"/>
  <c r="Z543" i="129"/>
  <c r="AC543" i="129"/>
  <c r="AE543" i="129"/>
  <c r="Y544" i="129"/>
  <c r="Z544" i="129"/>
  <c r="AC544" i="129"/>
  <c r="AE544" i="129"/>
  <c r="Y545" i="129"/>
  <c r="Z545" i="129"/>
  <c r="AC545" i="129"/>
  <c r="AE545" i="129"/>
  <c r="Y546" i="129"/>
  <c r="Z546" i="129"/>
  <c r="AC546" i="129"/>
  <c r="AE546" i="129"/>
  <c r="Y547" i="129"/>
  <c r="Z547" i="129"/>
  <c r="AC547" i="129"/>
  <c r="AE547" i="129"/>
  <c r="Y548" i="129"/>
  <c r="Z548" i="129"/>
  <c r="AC548" i="129"/>
  <c r="AE548" i="129"/>
  <c r="Y549" i="129"/>
  <c r="Z549" i="129"/>
  <c r="AC549" i="129"/>
  <c r="AE549" i="129"/>
  <c r="Y550" i="129"/>
  <c r="Z550" i="129"/>
  <c r="AC550" i="129"/>
  <c r="AE550" i="129"/>
  <c r="Y551" i="129"/>
  <c r="Z551" i="129"/>
  <c r="AC551" i="129"/>
  <c r="AE551" i="129"/>
  <c r="Y552" i="129"/>
  <c r="Z552" i="129"/>
  <c r="AC552" i="129"/>
  <c r="AE552" i="129"/>
  <c r="Y553" i="129"/>
  <c r="Z553" i="129"/>
  <c r="AC553" i="129"/>
  <c r="AE553" i="129"/>
  <c r="Y554" i="129"/>
  <c r="Z554" i="129"/>
  <c r="AC554" i="129"/>
  <c r="AE554" i="129"/>
  <c r="Y555" i="129"/>
  <c r="Z555" i="129"/>
  <c r="AC555" i="129"/>
  <c r="AE555" i="129"/>
  <c r="Y556" i="129"/>
  <c r="Z556" i="129"/>
  <c r="AC556" i="129"/>
  <c r="AE556" i="129"/>
  <c r="Y557" i="129"/>
  <c r="Z557" i="129"/>
  <c r="AC557" i="129"/>
  <c r="AE557" i="129"/>
  <c r="Y558" i="129"/>
  <c r="Z558" i="129"/>
  <c r="AC558" i="129"/>
  <c r="AE558" i="129"/>
  <c r="Y559" i="129"/>
  <c r="Z559" i="129"/>
  <c r="AC559" i="129"/>
  <c r="AE559" i="129"/>
  <c r="Y560" i="129"/>
  <c r="Z560" i="129"/>
  <c r="AC560" i="129"/>
  <c r="AE560" i="129"/>
  <c r="Y561" i="129"/>
  <c r="Z561" i="129"/>
  <c r="AC561" i="129"/>
  <c r="AE561" i="129"/>
  <c r="Y562" i="129"/>
  <c r="Z562" i="129"/>
  <c r="AC562" i="129"/>
  <c r="AE562" i="129"/>
  <c r="Y563" i="129"/>
  <c r="Z563" i="129"/>
  <c r="AC563" i="129"/>
  <c r="AE563" i="129"/>
  <c r="Y564" i="129"/>
  <c r="Z564" i="129"/>
  <c r="AC564" i="129"/>
  <c r="AE564" i="129"/>
  <c r="Y565" i="129"/>
  <c r="Z565" i="129"/>
  <c r="AC565" i="129"/>
  <c r="AE565" i="129"/>
  <c r="Y566" i="129"/>
  <c r="Z566" i="129"/>
  <c r="AC566" i="129"/>
  <c r="AE566" i="129"/>
  <c r="Y567" i="129"/>
  <c r="Z567" i="129"/>
  <c r="AC567" i="129"/>
  <c r="AE567" i="129"/>
  <c r="Y568" i="129"/>
  <c r="Z568" i="129"/>
  <c r="AC568" i="129"/>
  <c r="AE568" i="129"/>
  <c r="Y569" i="129"/>
  <c r="Z569" i="129"/>
  <c r="AC569" i="129"/>
  <c r="AE569" i="129"/>
  <c r="Y570" i="129"/>
  <c r="Z570" i="129"/>
  <c r="AC570" i="129"/>
  <c r="AE570" i="129"/>
  <c r="Y571" i="129"/>
  <c r="Z571" i="129"/>
  <c r="AC571" i="129"/>
  <c r="AE571" i="129"/>
  <c r="Y572" i="129"/>
  <c r="Z572" i="129"/>
  <c r="AC572" i="129"/>
  <c r="AE572" i="129"/>
  <c r="Y573" i="129"/>
  <c r="Z573" i="129"/>
  <c r="AC573" i="129"/>
  <c r="AE573" i="129"/>
  <c r="Y574" i="129"/>
  <c r="Z574" i="129"/>
  <c r="AC574" i="129"/>
  <c r="AE574" i="129"/>
  <c r="Y575" i="129"/>
  <c r="Z575" i="129"/>
  <c r="AC575" i="129"/>
  <c r="AE575" i="129"/>
  <c r="Y576" i="129"/>
  <c r="Z576" i="129"/>
  <c r="AC576" i="129"/>
  <c r="AE576" i="129"/>
  <c r="Y577" i="129"/>
  <c r="Z577" i="129"/>
  <c r="AC577" i="129"/>
  <c r="AE577" i="129"/>
  <c r="Y578" i="129"/>
  <c r="Z578" i="129"/>
  <c r="AC578" i="129"/>
  <c r="AE578" i="129"/>
  <c r="Y579" i="129"/>
  <c r="Z579" i="129"/>
  <c r="AC579" i="129"/>
  <c r="AE579" i="129"/>
  <c r="Y580" i="129"/>
  <c r="Z580" i="129"/>
  <c r="AC580" i="129"/>
  <c r="AE580" i="129"/>
  <c r="Y581" i="129"/>
  <c r="Z581" i="129"/>
  <c r="AC581" i="129"/>
  <c r="AE581" i="129"/>
  <c r="Y582" i="129"/>
  <c r="Z582" i="129"/>
  <c r="AC582" i="129"/>
  <c r="AE582" i="129"/>
  <c r="Y583" i="129"/>
  <c r="Z583" i="129"/>
  <c r="AC583" i="129"/>
  <c r="AE583" i="129"/>
  <c r="Y584" i="129"/>
  <c r="Z584" i="129"/>
  <c r="AC584" i="129"/>
  <c r="AE584" i="129"/>
  <c r="Y585" i="129"/>
  <c r="Z585" i="129"/>
  <c r="AC585" i="129"/>
  <c r="AE585" i="129"/>
  <c r="Y586" i="129"/>
  <c r="Z586" i="129"/>
  <c r="AC586" i="129"/>
  <c r="AE586" i="129"/>
  <c r="Y587" i="129"/>
  <c r="Z587" i="129"/>
  <c r="AC587" i="129"/>
  <c r="AE587" i="129"/>
  <c r="Y588" i="129"/>
  <c r="Z588" i="129"/>
  <c r="AC588" i="129"/>
  <c r="AE588" i="129"/>
  <c r="Y589" i="129"/>
  <c r="Z589" i="129"/>
  <c r="AC589" i="129"/>
  <c r="AE589" i="129"/>
  <c r="Y590" i="129"/>
  <c r="Z590" i="129"/>
  <c r="AC590" i="129"/>
  <c r="AE590" i="129"/>
  <c r="Y591" i="129"/>
  <c r="Z591" i="129"/>
  <c r="AC591" i="129"/>
  <c r="AE591" i="129"/>
  <c r="Y592" i="129"/>
  <c r="Z592" i="129"/>
  <c r="AC592" i="129"/>
  <c r="AE592" i="129"/>
  <c r="Y593" i="129"/>
  <c r="Z593" i="129"/>
  <c r="AC593" i="129"/>
  <c r="AE593" i="129"/>
  <c r="Y594" i="129"/>
  <c r="Z594" i="129"/>
  <c r="AC594" i="129"/>
  <c r="AE594" i="129"/>
  <c r="Y595" i="129"/>
  <c r="Z595" i="129"/>
  <c r="AC595" i="129"/>
  <c r="AE595" i="129"/>
  <c r="Y596" i="129"/>
  <c r="Z596" i="129"/>
  <c r="AC596" i="129"/>
  <c r="AE596" i="129"/>
  <c r="Y597" i="129"/>
  <c r="Z597" i="129"/>
  <c r="AC597" i="129"/>
  <c r="AE597" i="129"/>
  <c r="Y598" i="129"/>
  <c r="Z598" i="129"/>
  <c r="AC598" i="129"/>
  <c r="AE598" i="129"/>
  <c r="Y599" i="129"/>
  <c r="Z599" i="129"/>
  <c r="AC599" i="129"/>
  <c r="AE599" i="129"/>
  <c r="Y600" i="129"/>
  <c r="Z600" i="129"/>
  <c r="AC600" i="129"/>
  <c r="AE600" i="129"/>
  <c r="Y601" i="129"/>
  <c r="Z601" i="129"/>
  <c r="AC601" i="129"/>
  <c r="AE601" i="129"/>
  <c r="Y602" i="129"/>
  <c r="Z602" i="129"/>
  <c r="AC602" i="129"/>
  <c r="AE602" i="129"/>
  <c r="Y603" i="129"/>
  <c r="Z603" i="129"/>
  <c r="AC603" i="129"/>
  <c r="AE603" i="129"/>
  <c r="Y604" i="129"/>
  <c r="Z604" i="129"/>
  <c r="AC604" i="129"/>
  <c r="AE604" i="129"/>
  <c r="Y605" i="129"/>
  <c r="Z605" i="129"/>
  <c r="AC605" i="129"/>
  <c r="AE605" i="129"/>
  <c r="Y606" i="129"/>
  <c r="Z606" i="129"/>
  <c r="AC606" i="129"/>
  <c r="AE606" i="129"/>
  <c r="Y607" i="129"/>
  <c r="Z607" i="129"/>
  <c r="AC607" i="129"/>
  <c r="AE607" i="129"/>
  <c r="Y608" i="129"/>
  <c r="Z608" i="129"/>
  <c r="AC608" i="129"/>
  <c r="AE608" i="129"/>
  <c r="Y609" i="129"/>
  <c r="Z609" i="129"/>
  <c r="AC609" i="129"/>
  <c r="AE609" i="129"/>
  <c r="Y610" i="129"/>
  <c r="Z610" i="129"/>
  <c r="AC610" i="129"/>
  <c r="AE610" i="129"/>
  <c r="Y611" i="129"/>
  <c r="Z611" i="129"/>
  <c r="AC611" i="129"/>
  <c r="AE611" i="129"/>
  <c r="Y612" i="129"/>
  <c r="Z612" i="129"/>
  <c r="AC612" i="129"/>
  <c r="AE612" i="129"/>
  <c r="Y613" i="129"/>
  <c r="Z613" i="129"/>
  <c r="AC613" i="129"/>
  <c r="AE613" i="129"/>
  <c r="Y614" i="129"/>
  <c r="Z614" i="129"/>
  <c r="AC614" i="129"/>
  <c r="AE614" i="129"/>
  <c r="Y615" i="129"/>
  <c r="Z615" i="129"/>
  <c r="AC615" i="129"/>
  <c r="AE615" i="129"/>
  <c r="Y616" i="129"/>
  <c r="Z616" i="129"/>
  <c r="AC616" i="129"/>
  <c r="AE616" i="129"/>
  <c r="Y617" i="129"/>
  <c r="Z617" i="129"/>
  <c r="AC617" i="129"/>
  <c r="AE617" i="129"/>
  <c r="Y618" i="129"/>
  <c r="Z618" i="129"/>
  <c r="AC618" i="129"/>
  <c r="AE618" i="129"/>
  <c r="Y619" i="129"/>
  <c r="Z619" i="129"/>
  <c r="AC619" i="129"/>
  <c r="AE619" i="129"/>
  <c r="Y620" i="129"/>
  <c r="Z620" i="129"/>
  <c r="AC620" i="129"/>
  <c r="AE620" i="129"/>
  <c r="Y621" i="129"/>
  <c r="Z621" i="129"/>
  <c r="AC621" i="129"/>
  <c r="AE621" i="129"/>
  <c r="Y622" i="129"/>
  <c r="Z622" i="129"/>
  <c r="AC622" i="129"/>
  <c r="AE622" i="129"/>
  <c r="Y623" i="129"/>
  <c r="Z623" i="129"/>
  <c r="AC623" i="129"/>
  <c r="AE623" i="129"/>
  <c r="Y624" i="129"/>
  <c r="Z624" i="129"/>
  <c r="AC624" i="129"/>
  <c r="AE624" i="129"/>
  <c r="Y625" i="129"/>
  <c r="Z625" i="129"/>
  <c r="AC625" i="129"/>
  <c r="AE625" i="129"/>
  <c r="Y626" i="129"/>
  <c r="Z626" i="129"/>
  <c r="AC626" i="129"/>
  <c r="AE626" i="129"/>
  <c r="Y627" i="129"/>
  <c r="Z627" i="129"/>
  <c r="AC627" i="129"/>
  <c r="AE627" i="129"/>
  <c r="Y628" i="129"/>
  <c r="Z628" i="129"/>
  <c r="AC628" i="129"/>
  <c r="AE628" i="129"/>
  <c r="Y629" i="129"/>
  <c r="Z629" i="129"/>
  <c r="AC629" i="129"/>
  <c r="AE629" i="129"/>
  <c r="Y630" i="129"/>
  <c r="Z630" i="129"/>
  <c r="AC630" i="129"/>
  <c r="AE630" i="129"/>
  <c r="Y631" i="129"/>
  <c r="Z631" i="129"/>
  <c r="AC631" i="129"/>
  <c r="AE631" i="129"/>
  <c r="Y632" i="129"/>
  <c r="Z632" i="129"/>
  <c r="AC632" i="129"/>
  <c r="AE632" i="129"/>
  <c r="Y633" i="129"/>
  <c r="Z633" i="129"/>
  <c r="AC633" i="129"/>
  <c r="AE633" i="129"/>
  <c r="Y634" i="129"/>
  <c r="Z634" i="129"/>
  <c r="AC634" i="129"/>
  <c r="AE634" i="129"/>
  <c r="Y635" i="129"/>
  <c r="Z635" i="129"/>
  <c r="AC635" i="129"/>
  <c r="AE635" i="129"/>
  <c r="Y636" i="129"/>
  <c r="Z636" i="129"/>
  <c r="AC636" i="129"/>
  <c r="AE636" i="129"/>
  <c r="Y637" i="129"/>
  <c r="Z637" i="129"/>
  <c r="AC637" i="129"/>
  <c r="AE637" i="129"/>
  <c r="Y638" i="129"/>
  <c r="Z638" i="129"/>
  <c r="AC638" i="129"/>
  <c r="AE638" i="129"/>
  <c r="Y639" i="129"/>
  <c r="Z639" i="129"/>
  <c r="AC639" i="129"/>
  <c r="AE639" i="129"/>
  <c r="Y640" i="129"/>
  <c r="Z640" i="129"/>
  <c r="AC640" i="129"/>
  <c r="AE640" i="129"/>
  <c r="Y641" i="129"/>
  <c r="Z641" i="129"/>
  <c r="AC641" i="129"/>
  <c r="AE641" i="129"/>
  <c r="Y642" i="129"/>
  <c r="Z642" i="129"/>
  <c r="AC642" i="129"/>
  <c r="AE642" i="129"/>
  <c r="Y643" i="129"/>
  <c r="Z643" i="129"/>
  <c r="AC643" i="129"/>
  <c r="AE643" i="129"/>
  <c r="Y644" i="129"/>
  <c r="Z644" i="129"/>
  <c r="AC644" i="129"/>
  <c r="AE644" i="129"/>
  <c r="K6" i="140"/>
  <c r="K3" i="140"/>
  <c r="K4" i="140"/>
  <c r="K2" i="140"/>
  <c r="K5" i="140"/>
  <c r="M4" i="140" s="1"/>
  <c r="J7" i="140"/>
  <c r="AC35" i="138" l="1"/>
  <c r="AL46" i="138"/>
  <c r="AX46" i="138"/>
  <c r="AM46" i="138"/>
  <c r="AY46" i="138"/>
  <c r="AN46" i="138"/>
  <c r="AZ46" i="138"/>
  <c r="AC46" i="138"/>
  <c r="AO46" i="138"/>
  <c r="BA46" i="138"/>
  <c r="AD46" i="138"/>
  <c r="AP46" i="138"/>
  <c r="AE46" i="138"/>
  <c r="AQ46" i="138"/>
  <c r="AF46" i="138"/>
  <c r="AR46" i="138"/>
  <c r="AG46" i="138"/>
  <c r="AS46" i="138"/>
  <c r="AH46" i="138"/>
  <c r="AT46" i="138"/>
  <c r="AI46" i="138"/>
  <c r="AU46" i="138"/>
  <c r="AJ46" i="138"/>
  <c r="AV46" i="138"/>
  <c r="AK46" i="138"/>
  <c r="AW46" i="138"/>
  <c r="AC33" i="138"/>
  <c r="AE436" i="129"/>
  <c r="AE430" i="129"/>
  <c r="AE427" i="129"/>
  <c r="AE421" i="129"/>
  <c r="AE415" i="129"/>
  <c r="AE409" i="129"/>
  <c r="AE403" i="129"/>
  <c r="AE397" i="129"/>
  <c r="AE391" i="129"/>
  <c r="AE385" i="129"/>
  <c r="AE379" i="129"/>
  <c r="AE373" i="129"/>
  <c r="AE367" i="129"/>
  <c r="AE361" i="129"/>
  <c r="AE355" i="129"/>
  <c r="AE349" i="129"/>
  <c r="AE343" i="129"/>
  <c r="AE337" i="129"/>
  <c r="AE334" i="129"/>
  <c r="AE328" i="129"/>
  <c r="AE322" i="129"/>
  <c r="AE316" i="129"/>
  <c r="AE310" i="129"/>
  <c r="AE304" i="129"/>
  <c r="AE298" i="129"/>
  <c r="AE292" i="129"/>
  <c r="AE286" i="129"/>
  <c r="AE280" i="129"/>
  <c r="AE274" i="129"/>
  <c r="AE268" i="129"/>
  <c r="AE265" i="129"/>
  <c r="AE259" i="129"/>
  <c r="AE253" i="129"/>
  <c r="AE247" i="129"/>
  <c r="AE241" i="129"/>
  <c r="AE235" i="129"/>
  <c r="AE229" i="129"/>
  <c r="AE223" i="129"/>
  <c r="AE217" i="129"/>
  <c r="AE211" i="129"/>
  <c r="AE202" i="129"/>
  <c r="AE196" i="129"/>
  <c r="AE190" i="129"/>
  <c r="AE184" i="129"/>
  <c r="AE178" i="129"/>
  <c r="AE172" i="129"/>
  <c r="AE166" i="129"/>
  <c r="AE160" i="129"/>
  <c r="AE154" i="129"/>
  <c r="AE148" i="129"/>
  <c r="AE142" i="129"/>
  <c r="AE136" i="129"/>
  <c r="AE130" i="129"/>
  <c r="AE124" i="129"/>
  <c r="AE121" i="129"/>
  <c r="AE106" i="129"/>
  <c r="AE97" i="129"/>
  <c r="AE91" i="129"/>
  <c r="AE85" i="129"/>
  <c r="AE79" i="129"/>
  <c r="AE76" i="129"/>
  <c r="AE70" i="129"/>
  <c r="AE52" i="129"/>
  <c r="J6" i="139"/>
  <c r="E22" i="100"/>
  <c r="AE469" i="129"/>
  <c r="AE466" i="129"/>
  <c r="AE463" i="129"/>
  <c r="AE460" i="129"/>
  <c r="AE457" i="129"/>
  <c r="AE454" i="129"/>
  <c r="AE451" i="129"/>
  <c r="AE448" i="129"/>
  <c r="AE445" i="129"/>
  <c r="AE442" i="129"/>
  <c r="AE439" i="129"/>
  <c r="AE433" i="129"/>
  <c r="AE424" i="129"/>
  <c r="AE418" i="129"/>
  <c r="AE412" i="129"/>
  <c r="AE406" i="129"/>
  <c r="AE400" i="129"/>
  <c r="AE394" i="129"/>
  <c r="AE388" i="129"/>
  <c r="AE382" i="129"/>
  <c r="AE376" i="129"/>
  <c r="AE370" i="129"/>
  <c r="AE364" i="129"/>
  <c r="AE358" i="129"/>
  <c r="AE352" i="129"/>
  <c r="AE346" i="129"/>
  <c r="AE340" i="129"/>
  <c r="AE331" i="129"/>
  <c r="AE325" i="129"/>
  <c r="AE319" i="129"/>
  <c r="AE313" i="129"/>
  <c r="AE307" i="129"/>
  <c r="AE301" i="129"/>
  <c r="AE295" i="129"/>
  <c r="AE289" i="129"/>
  <c r="AE283" i="129"/>
  <c r="AE277" i="129"/>
  <c r="AE271" i="129"/>
  <c r="AE262" i="129"/>
  <c r="AE256" i="129"/>
  <c r="AE250" i="129"/>
  <c r="AE244" i="129"/>
  <c r="AE238" i="129"/>
  <c r="AE232" i="129"/>
  <c r="AE226" i="129"/>
  <c r="AE220" i="129"/>
  <c r="AE214" i="129"/>
  <c r="AE205" i="129"/>
  <c r="AE199" i="129"/>
  <c r="AE193" i="129"/>
  <c r="AE187" i="129"/>
  <c r="AE181" i="129"/>
  <c r="AE175" i="129"/>
  <c r="AE169" i="129"/>
  <c r="AE163" i="129"/>
  <c r="AE157" i="129"/>
  <c r="AE151" i="129"/>
  <c r="AE145" i="129"/>
  <c r="AE139" i="129"/>
  <c r="AE133" i="129"/>
  <c r="AE127" i="129"/>
  <c r="AE118" i="129"/>
  <c r="AE115" i="129"/>
  <c r="AE109" i="129"/>
  <c r="AE94" i="129"/>
  <c r="AE88" i="129"/>
  <c r="AE82" i="129"/>
  <c r="AE73" i="129"/>
  <c r="AE55" i="129"/>
  <c r="AE468" i="129"/>
  <c r="AE465" i="129"/>
  <c r="AE462" i="129"/>
  <c r="AE459" i="129"/>
  <c r="AE456" i="129"/>
  <c r="AE453" i="129"/>
  <c r="AE450" i="129"/>
  <c r="AE447" i="129"/>
  <c r="AE444" i="129"/>
  <c r="AE441" i="129"/>
  <c r="AE438" i="129"/>
  <c r="AE435" i="129"/>
  <c r="AE432" i="129"/>
  <c r="AE429" i="129"/>
  <c r="AE426" i="129"/>
  <c r="AE423" i="129"/>
  <c r="AE420" i="129"/>
  <c r="AE417" i="129"/>
  <c r="AE414" i="129"/>
  <c r="AE411" i="129"/>
  <c r="AE408" i="129"/>
  <c r="AE405" i="129"/>
  <c r="AE402" i="129"/>
  <c r="AE399" i="129"/>
  <c r="AE396" i="129"/>
  <c r="AE393" i="129"/>
  <c r="AE390" i="129"/>
  <c r="AE387" i="129"/>
  <c r="AE384" i="129"/>
  <c r="AE381" i="129"/>
  <c r="AE378" i="129"/>
  <c r="AE375" i="129"/>
  <c r="AE372" i="129"/>
  <c r="AE369" i="129"/>
  <c r="AE366" i="129"/>
  <c r="AE363" i="129"/>
  <c r="AE360" i="129"/>
  <c r="AE357" i="129"/>
  <c r="AE354" i="129"/>
  <c r="AE351" i="129"/>
  <c r="AE348" i="129"/>
  <c r="AE345" i="129"/>
  <c r="AE342" i="129"/>
  <c r="AE339" i="129"/>
  <c r="AE336" i="129"/>
  <c r="AE333" i="129"/>
  <c r="AE330" i="129"/>
  <c r="AE327" i="129"/>
  <c r="AE324" i="129"/>
  <c r="AE321" i="129"/>
  <c r="AE318" i="129"/>
  <c r="AE315" i="129"/>
  <c r="AE312" i="129"/>
  <c r="AE309" i="129"/>
  <c r="AE306" i="129"/>
  <c r="AE303" i="129"/>
  <c r="AE300" i="129"/>
  <c r="AE297" i="129"/>
  <c r="AE294" i="129"/>
  <c r="AE291" i="129"/>
  <c r="AE288" i="129"/>
  <c r="AE285" i="129"/>
  <c r="AE282" i="129"/>
  <c r="AE279" i="129"/>
  <c r="AE276" i="129"/>
  <c r="AE273" i="129"/>
  <c r="AE270" i="129"/>
  <c r="AE267" i="129"/>
  <c r="AE264" i="129"/>
  <c r="AE261" i="129"/>
  <c r="AE258" i="129"/>
  <c r="AE255" i="129"/>
  <c r="AE252" i="129"/>
  <c r="AE249" i="129"/>
  <c r="AE246" i="129"/>
  <c r="AE243" i="129"/>
  <c r="AE240" i="129"/>
  <c r="AE237" i="129"/>
  <c r="AE234" i="129"/>
  <c r="AE231" i="129"/>
  <c r="AE228" i="129"/>
  <c r="AE225" i="129"/>
  <c r="AE222" i="129"/>
  <c r="AE219" i="129"/>
  <c r="AE213" i="129"/>
  <c r="AE210" i="129"/>
  <c r="AE204" i="129"/>
  <c r="AE201" i="129"/>
  <c r="AE198" i="129"/>
  <c r="AE195" i="129"/>
  <c r="AE192" i="129"/>
  <c r="AE189" i="129"/>
  <c r="AE186" i="129"/>
  <c r="AE183" i="129"/>
  <c r="AE180" i="129"/>
  <c r="AE177" i="129"/>
  <c r="AE174" i="129"/>
  <c r="AE171" i="129"/>
  <c r="AE168" i="129"/>
  <c r="AE165" i="129"/>
  <c r="AE162" i="129"/>
  <c r="AE159" i="129"/>
  <c r="AE156" i="129"/>
  <c r="AE153" i="129"/>
  <c r="AE150" i="129"/>
  <c r="AE147" i="129"/>
  <c r="AE144" i="129"/>
  <c r="AE141" i="129"/>
  <c r="AE138" i="129"/>
  <c r="AE135" i="129"/>
  <c r="AE129" i="129"/>
  <c r="AE126" i="129"/>
  <c r="AE123" i="129"/>
  <c r="AE117" i="129"/>
  <c r="AE114" i="129"/>
  <c r="AE111" i="129"/>
  <c r="AE108" i="129"/>
  <c r="AE96" i="129"/>
  <c r="AE93" i="129"/>
  <c r="AE90" i="129"/>
  <c r="AE87" i="129"/>
  <c r="AE84" i="129"/>
  <c r="AE81" i="129"/>
  <c r="AE78" i="129"/>
  <c r="AE75" i="129"/>
  <c r="AE72" i="129"/>
  <c r="AE69" i="129"/>
  <c r="AE66" i="129"/>
  <c r="AE63" i="129"/>
  <c r="AE60" i="129"/>
  <c r="AE57" i="129"/>
  <c r="AE54" i="129"/>
  <c r="AE51" i="129"/>
  <c r="AE48" i="129"/>
  <c r="AE45" i="129"/>
  <c r="AE42" i="129"/>
  <c r="AE39" i="129"/>
  <c r="AE36" i="129"/>
  <c r="AE33" i="129"/>
  <c r="P35" i="130" s="1"/>
  <c r="AE30" i="129"/>
  <c r="P11" i="130" s="1"/>
  <c r="AE27" i="129"/>
  <c r="P21" i="130" s="1"/>
  <c r="AE24" i="129"/>
  <c r="P4" i="130" s="1"/>
  <c r="AE467" i="129"/>
  <c r="AE464" i="129"/>
  <c r="AE461" i="129"/>
  <c r="AE458" i="129"/>
  <c r="AE455" i="129"/>
  <c r="AE452" i="129"/>
  <c r="AE449" i="129"/>
  <c r="AE446" i="129"/>
  <c r="AE443" i="129"/>
  <c r="AE440" i="129"/>
  <c r="AE437" i="129"/>
  <c r="AE434" i="129"/>
  <c r="AE431" i="129"/>
  <c r="AE428" i="129"/>
  <c r="AE425" i="129"/>
  <c r="AE422" i="129"/>
  <c r="AE419" i="129"/>
  <c r="AE416" i="129"/>
  <c r="AE413" i="129"/>
  <c r="AE410" i="129"/>
  <c r="AE407" i="129"/>
  <c r="AE404" i="129"/>
  <c r="AE401" i="129"/>
  <c r="AE398" i="129"/>
  <c r="AE395" i="129"/>
  <c r="AE392" i="129"/>
  <c r="AE389" i="129"/>
  <c r="AE386" i="129"/>
  <c r="AE383" i="129"/>
  <c r="AE380" i="129"/>
  <c r="AE377" i="129"/>
  <c r="AE374" i="129"/>
  <c r="AE371" i="129"/>
  <c r="AE368" i="129"/>
  <c r="AE365" i="129"/>
  <c r="AE362" i="129"/>
  <c r="AE359" i="129"/>
  <c r="AE356" i="129"/>
  <c r="AE353" i="129"/>
  <c r="AE350" i="129"/>
  <c r="AE347" i="129"/>
  <c r="AE344" i="129"/>
  <c r="AE341" i="129"/>
  <c r="AE338" i="129"/>
  <c r="AE332" i="129"/>
  <c r="AE329" i="129"/>
  <c r="AE326" i="129"/>
  <c r="AE323" i="129"/>
  <c r="AE320" i="129"/>
  <c r="AE317" i="129"/>
  <c r="AE314" i="129"/>
  <c r="AE311" i="129"/>
  <c r="AE308" i="129"/>
  <c r="AE305" i="129"/>
  <c r="AE302" i="129"/>
  <c r="AE299" i="129"/>
  <c r="AE293" i="129"/>
  <c r="AE290" i="129"/>
  <c r="AE287" i="129"/>
  <c r="AE284" i="129"/>
  <c r="AE281" i="129"/>
  <c r="AE278" i="129"/>
  <c r="AE275" i="129"/>
  <c r="AE272" i="129"/>
  <c r="AE269" i="129"/>
  <c r="AE266" i="129"/>
  <c r="AE263" i="129"/>
  <c r="AE257" i="129"/>
  <c r="AE254" i="129"/>
  <c r="AE251" i="129"/>
  <c r="AE248" i="129"/>
  <c r="AE245" i="129"/>
  <c r="AE242" i="129"/>
  <c r="AE239" i="129"/>
  <c r="AE236" i="129"/>
  <c r="AE233" i="129"/>
  <c r="AE230" i="129"/>
  <c r="AE227" i="129"/>
  <c r="AE224" i="129"/>
  <c r="AE221" i="129"/>
  <c r="AE212" i="129"/>
  <c r="AE209" i="129"/>
  <c r="AE203" i="129"/>
  <c r="AE200" i="129"/>
  <c r="AE197" i="129"/>
  <c r="AE194" i="129"/>
  <c r="AE191" i="129"/>
  <c r="AE188" i="129"/>
  <c r="AE185" i="129"/>
  <c r="AE182" i="129"/>
  <c r="AE179" i="129"/>
  <c r="AE173" i="129"/>
  <c r="AE170" i="129"/>
  <c r="AE167" i="129"/>
  <c r="AE164" i="129"/>
  <c r="AE161" i="129"/>
  <c r="AE158" i="129"/>
  <c r="AE155" i="129"/>
  <c r="AE152" i="129"/>
  <c r="AE149" i="129"/>
  <c r="AE146" i="129"/>
  <c r="AE143" i="129"/>
  <c r="AE140" i="129"/>
  <c r="AE131" i="129"/>
  <c r="AE128" i="129"/>
  <c r="AE119" i="129"/>
  <c r="AE116" i="129"/>
  <c r="AE92" i="129"/>
  <c r="AE89" i="129"/>
  <c r="AE83" i="129"/>
  <c r="AE62" i="129"/>
  <c r="AE56" i="129"/>
  <c r="AE53" i="129"/>
  <c r="AE38" i="129"/>
  <c r="AE35" i="129"/>
  <c r="E48" i="79"/>
  <c r="E53" i="79"/>
  <c r="M44" i="83"/>
  <c r="M41" i="83"/>
  <c r="M38" i="83"/>
  <c r="M35" i="83"/>
  <c r="M32" i="83"/>
  <c r="M29" i="83"/>
  <c r="M26" i="83"/>
  <c r="M23" i="83"/>
  <c r="M20" i="83"/>
  <c r="M17" i="83"/>
  <c r="M14" i="83"/>
  <c r="M11" i="83"/>
  <c r="M8" i="83"/>
  <c r="N5" i="83"/>
  <c r="P45" i="83"/>
  <c r="P33" i="83"/>
  <c r="P21" i="83"/>
  <c r="P9" i="83"/>
  <c r="Z20" i="86"/>
  <c r="T54" i="75"/>
  <c r="AJ76" i="74"/>
  <c r="AA27" i="74"/>
  <c r="T49" i="75"/>
  <c r="O75" i="75"/>
  <c r="T75" i="75" s="1"/>
  <c r="AQ45" i="74"/>
  <c r="AM49" i="76"/>
  <c r="A31" i="66"/>
  <c r="O46" i="83"/>
  <c r="O43" i="83"/>
  <c r="O40" i="83"/>
  <c r="O37" i="83"/>
  <c r="O34" i="83"/>
  <c r="O31" i="83"/>
  <c r="O28" i="83"/>
  <c r="O25" i="83"/>
  <c r="O22" i="83"/>
  <c r="O19" i="83"/>
  <c r="O16" i="83"/>
  <c r="O13" i="83"/>
  <c r="O10" i="83"/>
  <c r="O7" i="83"/>
  <c r="P43" i="83"/>
  <c r="P31" i="83"/>
  <c r="P19" i="83"/>
  <c r="P6" i="83"/>
  <c r="E43" i="79"/>
  <c r="F43" i="79" s="1"/>
  <c r="D56" i="79" s="1"/>
  <c r="AC62" i="75"/>
  <c r="AC51" i="75"/>
  <c r="AM49" i="75"/>
  <c r="AG75" i="75"/>
  <c r="AM75" i="75" s="1"/>
  <c r="AC26" i="75"/>
  <c r="AB44" i="75"/>
  <c r="AJ22" i="74"/>
  <c r="AJ21" i="74"/>
  <c r="O75" i="76"/>
  <c r="N46" i="83"/>
  <c r="N43" i="83"/>
  <c r="N40" i="83"/>
  <c r="N37" i="83"/>
  <c r="N34" i="83"/>
  <c r="N31" i="83"/>
  <c r="N28" i="83"/>
  <c r="N25" i="83"/>
  <c r="N22" i="83"/>
  <c r="N19" i="83"/>
  <c r="N16" i="83"/>
  <c r="N13" i="83"/>
  <c r="N10" i="83"/>
  <c r="N7" i="83"/>
  <c r="P42" i="83"/>
  <c r="P30" i="83"/>
  <c r="P18" i="83"/>
  <c r="P5" i="83"/>
  <c r="AC70" i="75"/>
  <c r="AM61" i="75"/>
  <c r="T56" i="75"/>
  <c r="T39" i="75"/>
  <c r="AM34" i="75"/>
  <c r="P44" i="75"/>
  <c r="I20" i="81"/>
  <c r="M46" i="83"/>
  <c r="M43" i="83"/>
  <c r="M40" i="83"/>
  <c r="M37" i="83"/>
  <c r="M34" i="83"/>
  <c r="M31" i="83"/>
  <c r="M28" i="83"/>
  <c r="M25" i="83"/>
  <c r="M22" i="83"/>
  <c r="M19" i="83"/>
  <c r="M16" i="83"/>
  <c r="M13" i="83"/>
  <c r="M10" i="83"/>
  <c r="M7" i="83"/>
  <c r="N4" i="83"/>
  <c r="P41" i="83"/>
  <c r="P29" i="83"/>
  <c r="P17" i="83"/>
  <c r="P4" i="83"/>
  <c r="Q44" i="83" s="1"/>
  <c r="Z19" i="86"/>
  <c r="AM69" i="75"/>
  <c r="T61" i="75"/>
  <c r="AM55" i="75"/>
  <c r="T27" i="75"/>
  <c r="AC24" i="75"/>
  <c r="AA24" i="74"/>
  <c r="AI45" i="74"/>
  <c r="AM54" i="75"/>
  <c r="AM31" i="75"/>
  <c r="AL44" i="75"/>
  <c r="AH44" i="75"/>
  <c r="Y45" i="74"/>
  <c r="O45" i="83"/>
  <c r="O42" i="83"/>
  <c r="O39" i="83"/>
  <c r="O36" i="83"/>
  <c r="O33" i="83"/>
  <c r="O30" i="83"/>
  <c r="O27" i="83"/>
  <c r="O24" i="83"/>
  <c r="O21" i="83"/>
  <c r="O18" i="83"/>
  <c r="O15" i="83"/>
  <c r="O12" i="83"/>
  <c r="O9" i="83"/>
  <c r="P39" i="83"/>
  <c r="P27" i="83"/>
  <c r="P15" i="83"/>
  <c r="G20" i="103"/>
  <c r="E41" i="79"/>
  <c r="F41" i="79" s="1"/>
  <c r="D54" i="79" s="1"/>
  <c r="E54" i="79" s="1"/>
  <c r="AA75" i="75"/>
  <c r="T72" i="75"/>
  <c r="AM41" i="75"/>
  <c r="T41" i="75"/>
  <c r="V45" i="74"/>
  <c r="N45" i="83"/>
  <c r="N42" i="83"/>
  <c r="N39" i="83"/>
  <c r="N36" i="83"/>
  <c r="N33" i="83"/>
  <c r="N30" i="83"/>
  <c r="N27" i="83"/>
  <c r="N24" i="83"/>
  <c r="N21" i="83"/>
  <c r="N18" i="83"/>
  <c r="N15" i="83"/>
  <c r="N12" i="83"/>
  <c r="N9" i="83"/>
  <c r="O6" i="83"/>
  <c r="P38" i="83"/>
  <c r="P26" i="83"/>
  <c r="T64" i="75"/>
  <c r="AM57" i="75"/>
  <c r="AM50" i="75"/>
  <c r="AC32" i="75"/>
  <c r="T21" i="75"/>
  <c r="AC19" i="75"/>
  <c r="Q44" i="75"/>
  <c r="AC66" i="76"/>
  <c r="A83" i="66"/>
  <c r="M45" i="83"/>
  <c r="M42" i="83"/>
  <c r="M39" i="83"/>
  <c r="M36" i="83"/>
  <c r="M33" i="83"/>
  <c r="M30" i="83"/>
  <c r="M27" i="83"/>
  <c r="M24" i="83"/>
  <c r="M21" i="83"/>
  <c r="M18" i="83"/>
  <c r="M15" i="83"/>
  <c r="M12" i="83"/>
  <c r="M9" i="83"/>
  <c r="N6" i="83"/>
  <c r="N3" i="83"/>
  <c r="P37" i="83"/>
  <c r="P25" i="83"/>
  <c r="P13" i="83"/>
  <c r="O2" i="83"/>
  <c r="E37" i="79"/>
  <c r="F37" i="79" s="1"/>
  <c r="D50" i="79" s="1"/>
  <c r="Z21" i="86"/>
  <c r="X18" i="86"/>
  <c r="AC3" i="86"/>
  <c r="Z18" i="86" s="1"/>
  <c r="T57" i="75"/>
  <c r="AM33" i="75"/>
  <c r="AM27" i="75"/>
  <c r="T20" i="75"/>
  <c r="AT25" i="74"/>
  <c r="X45" i="74"/>
  <c r="A135" i="66"/>
  <c r="M6" i="83"/>
  <c r="M3" i="83"/>
  <c r="P36" i="83"/>
  <c r="P24" i="83"/>
  <c r="P12" i="83"/>
  <c r="X75" i="75"/>
  <c r="AM62" i="75"/>
  <c r="T35" i="75"/>
  <c r="AT23" i="74"/>
  <c r="O44" i="83"/>
  <c r="O41" i="83"/>
  <c r="O38" i="83"/>
  <c r="O35" i="83"/>
  <c r="O32" i="83"/>
  <c r="O29" i="83"/>
  <c r="O26" i="83"/>
  <c r="O23" i="83"/>
  <c r="O20" i="83"/>
  <c r="O17" i="83"/>
  <c r="O14" i="83"/>
  <c r="O11" i="83"/>
  <c r="O8" i="83"/>
  <c r="P35" i="83"/>
  <c r="P23" i="83"/>
  <c r="P11" i="83"/>
  <c r="T40" i="75"/>
  <c r="AC39" i="75"/>
  <c r="AT76" i="74"/>
  <c r="AJ26" i="74"/>
  <c r="N44" i="83"/>
  <c r="N41" i="83"/>
  <c r="N38" i="83"/>
  <c r="N35" i="83"/>
  <c r="N32" i="83"/>
  <c r="N29" i="83"/>
  <c r="N26" i="83"/>
  <c r="N23" i="83"/>
  <c r="N20" i="83"/>
  <c r="N17" i="83"/>
  <c r="N14" i="83"/>
  <c r="N11" i="83"/>
  <c r="N8" i="83"/>
  <c r="O5" i="83"/>
  <c r="P46" i="83"/>
  <c r="P34" i="83"/>
  <c r="P22" i="83"/>
  <c r="P7" i="83"/>
  <c r="Q7" i="83" s="1"/>
  <c r="AM65" i="75"/>
  <c r="AM35" i="75"/>
  <c r="T18" i="75"/>
  <c r="O44" i="75"/>
  <c r="AJ26" i="75"/>
  <c r="AJ44" i="75" s="1"/>
  <c r="Q8" i="75"/>
  <c r="Q4" i="75"/>
  <c r="Z76" i="74"/>
  <c r="W19" i="74"/>
  <c r="W45" i="74" s="1"/>
  <c r="Y6" i="74"/>
  <c r="P44" i="76"/>
  <c r="AC39" i="76"/>
  <c r="AM25" i="76"/>
  <c r="AC23" i="76"/>
  <c r="Y28" i="75"/>
  <c r="AC28" i="75" s="1"/>
  <c r="AI26" i="75"/>
  <c r="AG25" i="75"/>
  <c r="AM25" i="75" s="1"/>
  <c r="AG19" i="75"/>
  <c r="AM19" i="75" s="1"/>
  <c r="P8" i="75"/>
  <c r="P4" i="75"/>
  <c r="G22" i="81"/>
  <c r="I22" i="81" s="1"/>
  <c r="E29" i="81" s="1"/>
  <c r="AS45" i="74"/>
  <c r="W24" i="74"/>
  <c r="AG23" i="74"/>
  <c r="AN19" i="74"/>
  <c r="X6" i="74"/>
  <c r="G25" i="80"/>
  <c r="F37" i="80" s="1"/>
  <c r="AB49" i="76"/>
  <c r="AB75" i="76" s="1"/>
  <c r="T38" i="76"/>
  <c r="AC37" i="76"/>
  <c r="AM30" i="76"/>
  <c r="R38" i="75"/>
  <c r="R44" i="75" s="1"/>
  <c r="Z35" i="75"/>
  <c r="AC35" i="75" s="1"/>
  <c r="AJ27" i="75"/>
  <c r="AA18" i="75"/>
  <c r="AA44" i="75" s="1"/>
  <c r="O8" i="75"/>
  <c r="O4" i="75"/>
  <c r="Z45" i="74"/>
  <c r="AN24" i="74"/>
  <c r="AT24" i="74" s="1"/>
  <c r="AR20" i="74"/>
  <c r="AR45" i="74" s="1"/>
  <c r="Z9" i="74"/>
  <c r="Z5" i="74"/>
  <c r="G24" i="80"/>
  <c r="AM62" i="76"/>
  <c r="Y61" i="76"/>
  <c r="AC61" i="76" s="1"/>
  <c r="AG53" i="76"/>
  <c r="AM53" i="76" s="1"/>
  <c r="AK40" i="75"/>
  <c r="AM40" i="75" s="1"/>
  <c r="Q20" i="75"/>
  <c r="O19" i="75"/>
  <c r="T19" i="75" s="1"/>
  <c r="H21" i="81"/>
  <c r="AT64" i="74"/>
  <c r="Y9" i="74"/>
  <c r="Y5" i="74"/>
  <c r="G23" i="80"/>
  <c r="P67" i="76"/>
  <c r="T67" i="76" s="1"/>
  <c r="AG60" i="76"/>
  <c r="AM60" i="76" s="1"/>
  <c r="Z49" i="76"/>
  <c r="Z75" i="76" s="1"/>
  <c r="AH44" i="76"/>
  <c r="AM34" i="76"/>
  <c r="AC33" i="76"/>
  <c r="AC31" i="76"/>
  <c r="AC28" i="76"/>
  <c r="AM21" i="76"/>
  <c r="P6" i="82"/>
  <c r="K10" i="82"/>
  <c r="X29" i="75"/>
  <c r="Y18" i="75"/>
  <c r="Y44" i="75" s="1"/>
  <c r="G21" i="81"/>
  <c r="I21" i="81" s="1"/>
  <c r="E28" i="81" s="1"/>
  <c r="V76" i="74"/>
  <c r="AJ70" i="74"/>
  <c r="AQ25" i="74"/>
  <c r="V22" i="74"/>
  <c r="AA22" i="74" s="1"/>
  <c r="AP20" i="74"/>
  <c r="AP45" i="74" s="1"/>
  <c r="AH19" i="74"/>
  <c r="AH45" i="74" s="1"/>
  <c r="X9" i="74"/>
  <c r="X5" i="74"/>
  <c r="G22" i="80"/>
  <c r="F35" i="80" s="1"/>
  <c r="T41" i="76"/>
  <c r="T20" i="89"/>
  <c r="N4" i="101"/>
  <c r="Y24" i="75"/>
  <c r="P27" i="75"/>
  <c r="Q6" i="75"/>
  <c r="AI76" i="74"/>
  <c r="AN20" i="74"/>
  <c r="AF19" i="74"/>
  <c r="AF45" i="74" s="1"/>
  <c r="Y8" i="74"/>
  <c r="G20" i="80"/>
  <c r="F33" i="80" s="1"/>
  <c r="AC30" i="76"/>
  <c r="AC18" i="76"/>
  <c r="AB44" i="76"/>
  <c r="N41" i="108"/>
  <c r="AK24" i="75"/>
  <c r="AK44" i="75" s="1"/>
  <c r="P6" i="75"/>
  <c r="AE19" i="74"/>
  <c r="X8" i="74"/>
  <c r="F31" i="80"/>
  <c r="AC51" i="76"/>
  <c r="AM50" i="76"/>
  <c r="AB3" i="77"/>
  <c r="AB6" i="77"/>
  <c r="O6" i="75"/>
  <c r="AT65" i="74"/>
  <c r="R49" i="76"/>
  <c r="R75" i="76" s="1"/>
  <c r="AJ49" i="76"/>
  <c r="AJ75" i="76" s="1"/>
  <c r="X44" i="76"/>
  <c r="AC34" i="76"/>
  <c r="AB12" i="77"/>
  <c r="W21" i="74"/>
  <c r="AA21" i="74" s="1"/>
  <c r="X7" i="74"/>
  <c r="T57" i="76"/>
  <c r="P49" i="76"/>
  <c r="T49" i="76" s="1"/>
  <c r="AM31" i="76"/>
  <c r="AC29" i="76"/>
  <c r="AM28" i="76"/>
  <c r="AM29" i="76"/>
  <c r="N8" i="112"/>
  <c r="AG18" i="75"/>
  <c r="AC50" i="76"/>
  <c r="AC24" i="76"/>
  <c r="AB11" i="77"/>
  <c r="Y19" i="76"/>
  <c r="Y44" i="76" s="1"/>
  <c r="AJ18" i="76"/>
  <c r="AJ44" i="76" s="1"/>
  <c r="R18" i="76"/>
  <c r="R44" i="76" s="1"/>
  <c r="P5" i="76"/>
  <c r="W13" i="77"/>
  <c r="AB10" i="77" s="1"/>
  <c r="H7" i="105"/>
  <c r="H220" i="106"/>
  <c r="AB23" i="76"/>
  <c r="AI21" i="76"/>
  <c r="Q21" i="76"/>
  <c r="O5" i="76"/>
  <c r="W6" i="88"/>
  <c r="T14" i="88" s="1"/>
  <c r="W8" i="77"/>
  <c r="AB7" i="77" s="1"/>
  <c r="W5" i="77"/>
  <c r="AB5" i="77" s="1"/>
  <c r="R20" i="89"/>
  <c r="Q20" i="89" s="1"/>
  <c r="R17" i="89"/>
  <c r="Q17" i="89" s="1"/>
  <c r="H60" i="108"/>
  <c r="W17" i="77"/>
  <c r="Z29" i="76"/>
  <c r="Z44" i="76" s="1"/>
  <c r="AG18" i="76"/>
  <c r="O18" i="76"/>
  <c r="Q7" i="76"/>
  <c r="Q4" i="76"/>
  <c r="W4" i="88"/>
  <c r="W13" i="89"/>
  <c r="P7" i="76"/>
  <c r="P4" i="76"/>
  <c r="W3" i="88"/>
  <c r="T12" i="88" s="1"/>
  <c r="N3" i="111"/>
  <c r="N8" i="111" s="1"/>
  <c r="AI19" i="76"/>
  <c r="O7" i="76"/>
  <c r="O4" i="76"/>
  <c r="W11" i="77"/>
  <c r="AB9" i="77" s="1"/>
  <c r="W10" i="77"/>
  <c r="R9" i="87"/>
  <c r="O15" i="87" s="1"/>
  <c r="N47" i="106"/>
  <c r="N84" i="106" s="1"/>
  <c r="Q6" i="76"/>
  <c r="Q3" i="76"/>
  <c r="R8" i="87"/>
  <c r="T18" i="89"/>
  <c r="Y30" i="76"/>
  <c r="P6" i="76"/>
  <c r="P3" i="76"/>
  <c r="R7" i="87"/>
  <c r="O6" i="76"/>
  <c r="W9" i="77"/>
  <c r="AB8" i="77" s="1"/>
  <c r="U530" i="102"/>
  <c r="U492" i="102"/>
  <c r="U487" i="102"/>
  <c r="U521" i="102"/>
  <c r="U526" i="102"/>
  <c r="U500" i="102"/>
  <c r="U477" i="102"/>
  <c r="U529" i="102"/>
  <c r="U398" i="102"/>
  <c r="U379" i="102"/>
  <c r="U311" i="102"/>
  <c r="U438" i="102"/>
  <c r="U416" i="102"/>
  <c r="U409" i="102"/>
  <c r="U289" i="102"/>
  <c r="U333" i="102"/>
  <c r="U382" i="102"/>
  <c r="U400" i="102"/>
  <c r="U393" i="102"/>
  <c r="U347" i="102"/>
  <c r="U327" i="102"/>
  <c r="U376" i="102"/>
  <c r="U429" i="102"/>
  <c r="U395" i="102"/>
  <c r="U401" i="102"/>
  <c r="U285" i="102"/>
  <c r="U370" i="102"/>
  <c r="U358" i="102"/>
  <c r="U346" i="102"/>
  <c r="U372" i="102"/>
  <c r="U343" i="102"/>
  <c r="U405" i="102"/>
  <c r="U374" i="102"/>
  <c r="U287" i="102"/>
  <c r="U334" i="102"/>
  <c r="U268" i="102"/>
  <c r="U217" i="102"/>
  <c r="U367" i="102"/>
  <c r="U344" i="102"/>
  <c r="U324" i="102"/>
  <c r="U235" i="102"/>
  <c r="U326" i="102"/>
  <c r="U243" i="102"/>
  <c r="U422" i="102"/>
  <c r="U288" i="102"/>
  <c r="U208" i="102"/>
  <c r="U226" i="102"/>
  <c r="U350" i="102"/>
  <c r="U354" i="102"/>
  <c r="U260" i="102"/>
  <c r="U222" i="102"/>
  <c r="U247" i="102"/>
  <c r="U175" i="102"/>
  <c r="U121" i="102"/>
  <c r="U126" i="102"/>
  <c r="U230" i="102"/>
  <c r="U143" i="102"/>
  <c r="U196" i="102"/>
  <c r="U181" i="102"/>
  <c r="U144" i="102"/>
  <c r="U98" i="102"/>
  <c r="U67" i="102"/>
  <c r="U132" i="102"/>
  <c r="U90" i="102"/>
  <c r="U66" i="102"/>
  <c r="U216" i="102"/>
  <c r="U187" i="102"/>
  <c r="U38" i="102"/>
  <c r="U37" i="102"/>
  <c r="U214" i="102"/>
  <c r="U232" i="102"/>
  <c r="U104" i="102"/>
  <c r="U164" i="102"/>
  <c r="U101" i="102"/>
  <c r="U40" i="102"/>
  <c r="U194" i="102"/>
  <c r="U234" i="102"/>
  <c r="U113" i="102"/>
  <c r="U11" i="102"/>
  <c r="U10" i="102"/>
  <c r="K7" i="140"/>
  <c r="N4" i="140" s="1"/>
  <c r="P42" i="130" l="1"/>
  <c r="AJ47" i="138"/>
  <c r="AV47" i="138"/>
  <c r="AK47" i="138"/>
  <c r="AW47" i="138"/>
  <c r="AL47" i="138"/>
  <c r="AX47" i="138"/>
  <c r="AM47" i="138"/>
  <c r="AY47" i="138"/>
  <c r="AN47" i="138"/>
  <c r="AZ47" i="138"/>
  <c r="AC47" i="138"/>
  <c r="AO47" i="138"/>
  <c r="BA47" i="138"/>
  <c r="AD47" i="138"/>
  <c r="AP47" i="138"/>
  <c r="AE47" i="138"/>
  <c r="AQ47" i="138"/>
  <c r="AF47" i="138"/>
  <c r="AR47" i="138"/>
  <c r="AG47" i="138"/>
  <c r="AS47" i="138"/>
  <c r="AH47" i="138"/>
  <c r="AT47" i="138"/>
  <c r="AI47" i="138"/>
  <c r="AU47" i="138"/>
  <c r="P38" i="130"/>
  <c r="P12" i="130"/>
  <c r="P26" i="130"/>
  <c r="P41" i="130"/>
  <c r="P24" i="130"/>
  <c r="P14" i="130"/>
  <c r="P34" i="130"/>
  <c r="Q22" i="83"/>
  <c r="Q37" i="83"/>
  <c r="Q17" i="83"/>
  <c r="Q10" i="83"/>
  <c r="P27" i="130"/>
  <c r="P6" i="130"/>
  <c r="AC29" i="75"/>
  <c r="X44" i="75"/>
  <c r="Q34" i="83"/>
  <c r="Q29" i="83"/>
  <c r="AC18" i="75"/>
  <c r="Q14" i="83"/>
  <c r="Q20" i="83"/>
  <c r="P39" i="130"/>
  <c r="P36" i="130"/>
  <c r="BB46" i="138"/>
  <c r="P2" i="130"/>
  <c r="Q46" i="83"/>
  <c r="Q26" i="83"/>
  <c r="Q41" i="83"/>
  <c r="Q5" i="83"/>
  <c r="F31" i="66"/>
  <c r="A32" i="66"/>
  <c r="Q3" i="83"/>
  <c r="W18" i="77"/>
  <c r="AM18" i="76"/>
  <c r="AG44" i="76"/>
  <c r="AM44" i="76" s="1"/>
  <c r="AM18" i="75"/>
  <c r="AG44" i="75"/>
  <c r="AC44" i="76"/>
  <c r="AJ19" i="74"/>
  <c r="AE45" i="74"/>
  <c r="AT19" i="74"/>
  <c r="AN45" i="74"/>
  <c r="AT45" i="74" s="1"/>
  <c r="E50" i="79"/>
  <c r="Q6" i="83"/>
  <c r="G27" i="80"/>
  <c r="Q2" i="83"/>
  <c r="P33" i="130"/>
  <c r="P13" i="130"/>
  <c r="P32" i="130"/>
  <c r="P30" i="130"/>
  <c r="Q38" i="83"/>
  <c r="Q18" i="83"/>
  <c r="AG75" i="76"/>
  <c r="AM75" i="76" s="1"/>
  <c r="E55" i="79"/>
  <c r="Q32" i="83"/>
  <c r="AC75" i="75"/>
  <c r="F83" i="66"/>
  <c r="A84" i="66"/>
  <c r="Q30" i="83"/>
  <c r="Q9" i="83"/>
  <c r="E57" i="79"/>
  <c r="P7" i="130"/>
  <c r="AC19" i="76"/>
  <c r="AM26" i="75"/>
  <c r="T44" i="75"/>
  <c r="Q12" i="83"/>
  <c r="Q15" i="83"/>
  <c r="AI44" i="75"/>
  <c r="Q42" i="83"/>
  <c r="AC49" i="76"/>
  <c r="Q21" i="83"/>
  <c r="Q40" i="83"/>
  <c r="E51" i="79"/>
  <c r="P19" i="130"/>
  <c r="P31" i="130"/>
  <c r="P9" i="130"/>
  <c r="T18" i="76"/>
  <c r="O44" i="76"/>
  <c r="AM24" i="75"/>
  <c r="Q36" i="83"/>
  <c r="AA19" i="74"/>
  <c r="Q39" i="83"/>
  <c r="E56" i="79"/>
  <c r="Q45" i="83"/>
  <c r="Q16" i="83"/>
  <c r="P43" i="130"/>
  <c r="AJ23" i="74"/>
  <c r="AG45" i="74"/>
  <c r="Q11" i="83"/>
  <c r="Q19" i="83"/>
  <c r="Q8" i="83"/>
  <c r="E52" i="79"/>
  <c r="P17" i="130"/>
  <c r="P10" i="130"/>
  <c r="P25" i="130"/>
  <c r="P20" i="130"/>
  <c r="P18" i="130"/>
  <c r="P23" i="130"/>
  <c r="P75" i="76"/>
  <c r="T75" i="76" s="1"/>
  <c r="AB13" i="77"/>
  <c r="F36" i="80"/>
  <c r="O14" i="87"/>
  <c r="T21" i="76"/>
  <c r="Q44" i="76"/>
  <c r="AT20" i="74"/>
  <c r="Q24" i="83"/>
  <c r="AA45" i="74"/>
  <c r="Q27" i="83"/>
  <c r="I23" i="81"/>
  <c r="E27" i="81"/>
  <c r="Y75" i="76"/>
  <c r="AC75" i="76" s="1"/>
  <c r="Q33" i="83"/>
  <c r="Q28" i="83"/>
  <c r="AM19" i="76"/>
  <c r="AI44" i="76"/>
  <c r="AA76" i="74"/>
  <c r="Q23" i="83"/>
  <c r="F135" i="66"/>
  <c r="A136" i="66"/>
  <c r="Q13" i="83"/>
  <c r="T38" i="75"/>
  <c r="Q31" i="83"/>
  <c r="E49" i="79"/>
  <c r="P29" i="130"/>
  <c r="P22" i="130"/>
  <c r="P37" i="130"/>
  <c r="P8" i="130"/>
  <c r="Q35" i="83"/>
  <c r="Q25" i="83"/>
  <c r="Q4" i="83"/>
  <c r="Q43" i="83"/>
  <c r="Z44" i="75"/>
  <c r="P15" i="130"/>
  <c r="AN45" i="138"/>
  <c r="AZ45" i="138"/>
  <c r="AZ48" i="138" s="1"/>
  <c r="AC45" i="138"/>
  <c r="AO45" i="138"/>
  <c r="AO48" i="138" s="1"/>
  <c r="BA45" i="138"/>
  <c r="BA48" i="138" s="1"/>
  <c r="AD45" i="138"/>
  <c r="AD48" i="138" s="1"/>
  <c r="AP45" i="138"/>
  <c r="AP48" i="138" s="1"/>
  <c r="AE45" i="138"/>
  <c r="AE48" i="138" s="1"/>
  <c r="AQ45" i="138"/>
  <c r="AQ48" i="138" s="1"/>
  <c r="AF45" i="138"/>
  <c r="AF48" i="138" s="1"/>
  <c r="AR45" i="138"/>
  <c r="AR48" i="138" s="1"/>
  <c r="AG45" i="138"/>
  <c r="AG48" i="138" s="1"/>
  <c r="AS45" i="138"/>
  <c r="AH45" i="138"/>
  <c r="AH48" i="138" s="1"/>
  <c r="AT45" i="138"/>
  <c r="AI45" i="138"/>
  <c r="AI48" i="138" s="1"/>
  <c r="AU45" i="138"/>
  <c r="AU48" i="138" s="1"/>
  <c r="AJ45" i="138"/>
  <c r="AJ48" i="138" s="1"/>
  <c r="AV45" i="138"/>
  <c r="AV48" i="138" s="1"/>
  <c r="AK45" i="138"/>
  <c r="AK48" i="138" s="1"/>
  <c r="AW45" i="138"/>
  <c r="AW48" i="138" s="1"/>
  <c r="AL45" i="138"/>
  <c r="AL48" i="138" s="1"/>
  <c r="AX45" i="138"/>
  <c r="AX48" i="138" s="1"/>
  <c r="AM45" i="138"/>
  <c r="AM48" i="138" s="1"/>
  <c r="AY45" i="138"/>
  <c r="AY48" i="138" s="1"/>
  <c r="P40" i="130"/>
  <c r="P5" i="130"/>
  <c r="P28" i="130"/>
  <c r="P16" i="130"/>
  <c r="P3" i="130"/>
  <c r="B3981" i="114"/>
  <c r="B3980" i="114"/>
  <c r="B3979" i="114"/>
  <c r="B3978" i="114"/>
  <c r="B3977" i="114"/>
  <c r="B3976" i="114"/>
  <c r="B3975" i="114"/>
  <c r="B3974" i="114"/>
  <c r="B3973" i="114"/>
  <c r="B3972" i="114"/>
  <c r="B3971" i="114"/>
  <c r="B3970" i="114"/>
  <c r="B3969" i="114"/>
  <c r="B3968" i="114"/>
  <c r="B3647" i="114"/>
  <c r="B3646" i="114"/>
  <c r="B3645" i="114"/>
  <c r="B3644" i="114"/>
  <c r="B3643" i="114"/>
  <c r="B3642" i="114"/>
  <c r="B3641" i="114"/>
  <c r="B3640" i="114"/>
  <c r="B3639" i="114"/>
  <c r="B3638" i="114"/>
  <c r="B3637" i="114"/>
  <c r="B3636" i="114"/>
  <c r="B3635" i="114"/>
  <c r="B3634" i="114"/>
  <c r="B3633" i="114"/>
  <c r="B3632" i="114"/>
  <c r="B3631" i="114"/>
  <c r="B3630" i="114"/>
  <c r="B3629" i="114"/>
  <c r="B3628" i="114"/>
  <c r="B3627" i="114"/>
  <c r="B3626" i="114"/>
  <c r="B3625" i="114"/>
  <c r="B3624" i="114"/>
  <c r="B3623" i="114"/>
  <c r="B3622" i="114"/>
  <c r="B3621" i="114"/>
  <c r="B3620" i="114"/>
  <c r="B3619" i="114"/>
  <c r="B3618" i="114"/>
  <c r="B3617" i="114"/>
  <c r="B3616" i="114"/>
  <c r="B3615" i="114"/>
  <c r="B3614" i="114"/>
  <c r="B3613" i="114"/>
  <c r="B3612" i="114"/>
  <c r="B3611" i="114"/>
  <c r="B3610" i="114"/>
  <c r="B3609" i="114"/>
  <c r="B3608" i="114"/>
  <c r="B3607" i="114"/>
  <c r="B3606" i="114"/>
  <c r="B3605" i="114"/>
  <c r="B3604" i="114"/>
  <c r="B3603" i="114"/>
  <c r="B3602" i="114"/>
  <c r="B3601" i="114"/>
  <c r="B3600" i="114"/>
  <c r="B3599" i="114"/>
  <c r="B3598" i="114"/>
  <c r="B3597" i="114"/>
  <c r="B3596" i="114"/>
  <c r="B3595" i="114"/>
  <c r="B3594" i="114"/>
  <c r="B3593" i="114"/>
  <c r="B3592" i="114"/>
  <c r="B3591" i="114"/>
  <c r="B3590" i="114"/>
  <c r="B3589" i="114"/>
  <c r="B3588" i="114"/>
  <c r="B3587" i="114"/>
  <c r="B3586" i="114"/>
  <c r="B3585" i="114"/>
  <c r="B3584" i="114"/>
  <c r="B3583" i="114"/>
  <c r="B3582" i="114"/>
  <c r="B3581" i="114"/>
  <c r="B3580" i="114"/>
  <c r="B3579" i="114"/>
  <c r="B3578" i="114"/>
  <c r="B3577" i="114"/>
  <c r="B3576" i="114"/>
  <c r="B3575" i="114"/>
  <c r="B3574" i="114"/>
  <c r="B3573" i="114"/>
  <c r="B3572" i="114"/>
  <c r="B3571" i="114"/>
  <c r="B3570" i="114"/>
  <c r="B3569" i="114"/>
  <c r="B3568" i="114"/>
  <c r="B3567" i="114"/>
  <c r="B3566" i="114"/>
  <c r="B3565" i="114"/>
  <c r="B3564" i="114"/>
  <c r="B3563" i="114"/>
  <c r="B3562" i="114"/>
  <c r="B3561" i="114"/>
  <c r="B3560" i="114"/>
  <c r="B3559" i="114"/>
  <c r="B3558" i="114"/>
  <c r="B3557" i="114"/>
  <c r="B3556" i="114"/>
  <c r="B3555" i="114"/>
  <c r="B3554" i="114"/>
  <c r="B3553" i="114"/>
  <c r="B3552" i="114"/>
  <c r="B3551" i="114"/>
  <c r="B3550" i="114"/>
  <c r="B3549" i="114"/>
  <c r="B3548" i="114"/>
  <c r="B3547" i="114"/>
  <c r="B3546" i="114"/>
  <c r="B3545" i="114"/>
  <c r="B3544" i="114"/>
  <c r="B3543" i="114"/>
  <c r="B3542" i="114"/>
  <c r="B3541" i="114"/>
  <c r="B3540" i="114"/>
  <c r="B3539" i="114"/>
  <c r="B3538" i="114"/>
  <c r="B3537" i="114"/>
  <c r="B3536" i="114"/>
  <c r="B3535" i="114"/>
  <c r="B3534" i="114"/>
  <c r="B3533" i="114"/>
  <c r="B3532" i="114"/>
  <c r="B3531" i="114"/>
  <c r="B3530" i="114"/>
  <c r="B3529" i="114"/>
  <c r="B3528" i="114"/>
  <c r="B3527" i="114"/>
  <c r="B3526" i="114"/>
  <c r="B3525" i="114"/>
  <c r="B3524" i="114"/>
  <c r="B3523" i="114"/>
  <c r="B3522" i="114"/>
  <c r="B3521" i="114"/>
  <c r="B3520" i="114"/>
  <c r="B3519" i="114"/>
  <c r="B3518" i="114"/>
  <c r="B3517" i="114"/>
  <c r="B3516" i="114"/>
  <c r="B3515" i="114"/>
  <c r="B3514" i="114"/>
  <c r="B3513" i="114"/>
  <c r="B3512" i="114"/>
  <c r="B3511" i="114"/>
  <c r="B3510" i="114"/>
  <c r="B3509" i="114"/>
  <c r="B3508" i="114"/>
  <c r="B3507" i="114"/>
  <c r="B3506" i="114"/>
  <c r="B3505" i="114"/>
  <c r="B3504" i="114"/>
  <c r="B3503" i="114"/>
  <c r="B3502" i="114"/>
  <c r="B3501" i="114"/>
  <c r="B3500" i="114"/>
  <c r="B3499" i="114"/>
  <c r="B3498" i="114"/>
  <c r="B3497" i="114"/>
  <c r="B3496" i="114"/>
  <c r="B3495" i="114"/>
  <c r="B3494" i="114"/>
  <c r="B3493" i="114"/>
  <c r="B3492" i="114"/>
  <c r="B3491" i="114"/>
  <c r="B3490" i="114"/>
  <c r="B3489" i="114"/>
  <c r="B3488" i="114"/>
  <c r="B3487" i="114"/>
  <c r="B3486" i="114"/>
  <c r="B3485" i="114"/>
  <c r="F84" i="66" l="1"/>
  <c r="A85" i="66"/>
  <c r="BB47" i="138"/>
  <c r="T44" i="76"/>
  <c r="F32" i="66"/>
  <c r="A33" i="66"/>
  <c r="AT48" i="138"/>
  <c r="BB45" i="138"/>
  <c r="AC48" i="138"/>
  <c r="AJ45" i="74"/>
  <c r="AC44" i="75"/>
  <c r="AS48" i="138"/>
  <c r="AN48" i="138"/>
  <c r="AM44" i="75"/>
  <c r="F136" i="66"/>
  <c r="A137" i="66"/>
  <c r="F137" i="66" l="1"/>
  <c r="A138" i="66"/>
  <c r="A34" i="66"/>
  <c r="F33" i="66"/>
  <c r="F85" i="66"/>
  <c r="A86" i="66"/>
  <c r="F86" i="66" l="1"/>
  <c r="A87" i="66"/>
  <c r="A35" i="66"/>
  <c r="F34" i="66"/>
  <c r="F138" i="66"/>
  <c r="A139" i="66"/>
  <c r="F139" i="66" l="1"/>
  <c r="A140" i="66"/>
  <c r="A36" i="66"/>
  <c r="F35" i="66"/>
  <c r="F87" i="66"/>
  <c r="A88" i="66"/>
  <c r="F88" i="66" l="1"/>
  <c r="A89" i="66"/>
  <c r="A37" i="66"/>
  <c r="F36" i="66"/>
  <c r="F140" i="66"/>
  <c r="A141" i="66"/>
  <c r="F141" i="66" l="1"/>
  <c r="A142" i="66"/>
  <c r="A38" i="66"/>
  <c r="F37" i="66"/>
  <c r="F89" i="66"/>
  <c r="A90" i="66"/>
  <c r="F90" i="66" l="1"/>
  <c r="A91" i="66"/>
  <c r="F38" i="66"/>
  <c r="A39" i="66"/>
  <c r="F142" i="66"/>
  <c r="A143" i="66"/>
  <c r="F39" i="66" l="1"/>
  <c r="A40" i="66"/>
  <c r="F91" i="66"/>
  <c r="A92" i="66"/>
  <c r="F143" i="66"/>
  <c r="A144" i="66"/>
  <c r="F144" i="66" l="1"/>
  <c r="A145" i="66"/>
  <c r="F92" i="66"/>
  <c r="A93" i="66"/>
  <c r="A41" i="66"/>
  <c r="F40" i="66"/>
  <c r="A42" i="66" l="1"/>
  <c r="F41" i="66"/>
  <c r="F93" i="66"/>
  <c r="A94" i="66"/>
  <c r="F145" i="66"/>
  <c r="A146" i="66"/>
  <c r="F146" i="66" l="1"/>
  <c r="A147" i="66"/>
  <c r="F94" i="66"/>
  <c r="A95" i="66"/>
  <c r="F42" i="66"/>
  <c r="A43" i="66"/>
  <c r="F43" i="66" l="1"/>
  <c r="A44" i="66"/>
  <c r="F95" i="66"/>
  <c r="A96" i="66"/>
  <c r="F147" i="66"/>
  <c r="A148" i="66"/>
  <c r="F148" i="66" l="1"/>
  <c r="A149" i="66"/>
  <c r="F96" i="66"/>
  <c r="A97" i="66"/>
  <c r="F44" i="66"/>
  <c r="A45" i="66"/>
  <c r="A46" i="66" l="1"/>
  <c r="F45" i="66"/>
  <c r="F97" i="66"/>
  <c r="A98" i="66"/>
  <c r="F149" i="66"/>
  <c r="A150" i="66"/>
  <c r="F150" i="66" l="1"/>
  <c r="A151" i="66"/>
  <c r="F98" i="66"/>
  <c r="A99" i="66"/>
  <c r="A47" i="66"/>
  <c r="F46" i="66"/>
  <c r="A48" i="66" l="1"/>
  <c r="F47" i="66"/>
  <c r="F99" i="66"/>
  <c r="A100" i="66"/>
  <c r="F151" i="66"/>
  <c r="A152" i="66"/>
  <c r="F152" i="66" l="1"/>
  <c r="A153" i="66"/>
  <c r="F100" i="66"/>
  <c r="A101" i="66"/>
  <c r="A49" i="66"/>
  <c r="F48" i="66"/>
  <c r="A50" i="66" l="1"/>
  <c r="F49" i="66"/>
  <c r="F153" i="66"/>
  <c r="A154" i="66"/>
  <c r="F101" i="66"/>
  <c r="A102" i="66"/>
  <c r="F154" i="66" l="1"/>
  <c r="A155" i="66"/>
  <c r="F102" i="66"/>
  <c r="A103" i="66"/>
  <c r="F50" i="66"/>
  <c r="A51" i="66"/>
  <c r="F103" i="66" l="1"/>
  <c r="A104" i="66"/>
  <c r="F51" i="66"/>
  <c r="A52" i="66"/>
  <c r="F155" i="66"/>
  <c r="A156" i="66"/>
  <c r="F156" i="66" l="1"/>
  <c r="A157" i="66"/>
  <c r="F157" i="66" s="1"/>
  <c r="G157" i="66" s="1"/>
  <c r="A53" i="66"/>
  <c r="F53" i="66" s="1"/>
  <c r="G155" i="66" s="1"/>
  <c r="F52" i="66"/>
  <c r="G52" i="66" s="1"/>
  <c r="F104" i="66"/>
  <c r="G104" i="66" s="1"/>
  <c r="A105" i="66"/>
  <c r="F105" i="66" s="1"/>
  <c r="G105" i="66" s="1"/>
  <c r="G103" i="66"/>
  <c r="G132" i="66" l="1"/>
  <c r="G80" i="66"/>
  <c r="G53" i="66"/>
  <c r="G81" i="66"/>
  <c r="G134" i="66"/>
  <c r="G28" i="66"/>
  <c r="G133" i="66"/>
  <c r="G29" i="66"/>
  <c r="G82" i="66"/>
  <c r="G30" i="66"/>
  <c r="G135" i="66"/>
  <c r="G83" i="66"/>
  <c r="G31" i="66"/>
  <c r="G32" i="66"/>
  <c r="G136" i="66"/>
  <c r="G84" i="66"/>
  <c r="G85" i="66"/>
  <c r="G137" i="66"/>
  <c r="G33" i="66"/>
  <c r="G138" i="66"/>
  <c r="G34" i="66"/>
  <c r="G86" i="66"/>
  <c r="G35" i="66"/>
  <c r="G139" i="66"/>
  <c r="G87" i="66"/>
  <c r="G36" i="66"/>
  <c r="G140" i="66"/>
  <c r="G88" i="66"/>
  <c r="G89" i="66"/>
  <c r="G37" i="66"/>
  <c r="G141" i="66"/>
  <c r="G142" i="66"/>
  <c r="G90" i="66"/>
  <c r="G38" i="66"/>
  <c r="G143" i="66"/>
  <c r="G91" i="66"/>
  <c r="G39" i="66"/>
  <c r="G92" i="66"/>
  <c r="G40" i="66"/>
  <c r="G144" i="66"/>
  <c r="G145" i="66"/>
  <c r="G41" i="66"/>
  <c r="G93" i="66"/>
  <c r="G42" i="66"/>
  <c r="G146" i="66"/>
  <c r="G94" i="66"/>
  <c r="G43" i="66"/>
  <c r="G147" i="66"/>
  <c r="G95" i="66"/>
  <c r="G96" i="66"/>
  <c r="G148" i="66"/>
  <c r="G44" i="66"/>
  <c r="G149" i="66"/>
  <c r="G97" i="66"/>
  <c r="G45" i="66"/>
  <c r="G46" i="66"/>
  <c r="G98" i="66"/>
  <c r="G150" i="66"/>
  <c r="G47" i="66"/>
  <c r="G99" i="66"/>
  <c r="G151" i="66"/>
  <c r="G48" i="66"/>
  <c r="G152" i="66"/>
  <c r="G100" i="66"/>
  <c r="G101" i="66"/>
  <c r="G153" i="66"/>
  <c r="G49" i="66"/>
  <c r="G50" i="66"/>
  <c r="G102" i="66"/>
  <c r="G154" i="66"/>
  <c r="G156" i="66"/>
  <c r="G51"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tc={705D4F3E-5A0E-4F1A-85E9-95B6CB020FBE}</author>
  </authors>
  <commentList>
    <comment ref="F20" authorId="0" shapeId="0" xr:uid="{705D4F3E-5A0E-4F1A-85E9-95B6CB020FBE}">
      <text>
        <t xml:space="preserve">[Threaded comment]
Your version of Excel allows you to read this threaded comment; however, any edits to it will get removed if the file is opened in a newer version of Excel. Learn more: https://go.microsoft.com/fwlink/?linkid=870924
Comment:
    Se mantuvo en 2024 y 2025 (pg. 150): 1,755,600 toneladas métricas por año de clinker, aprox 1.8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tc={2E2B7F93-E525-475F-AD34-D33BFC46536A}</author>
  </authors>
  <commentList>
    <comment ref="B8" authorId="0" shapeId="0" xr:uid="{2E2B7F93-E525-475F-AD34-D33BFC46536A}">
      <text>
        <t>[Threaded comment]
Your version of Excel allows you to read this threaded comment; however, any edits to it will get removed if the file is opened in a newer version of Excel. Learn more: https://go.microsoft.com/fwlink/?linkid=870924
Comment:
    Pg 103 , Annual Report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tc={5A19DB3B-5591-4367-A9FE-EEDA402260B7}</author>
  </authors>
  <commentList>
    <comment ref="M4" authorId="0" shapeId="0" xr:uid="{5A19DB3B-5591-4367-A9FE-EEDA402260B7}">
      <text>
        <t>[Threaded comment]
Your version of Excel allows you to read this threaded comment; however, any edits to it will get removed if the file is opened in a newer version of Excel. Learn more: https://go.microsoft.com/fwlink/?linkid=870924
Comment:
    Se mantuvo en 2024(pg. 198) y 2025 (pg. 178)</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2000000}" name="Consulta desde Reporte de Valorización de Instrumentos" type="1" refreshedVersion="8" savePassword="1" background="1" saveData="1">
    <dbPr connection="DRIVER=SQL Server;SERVER=SPPEDBS00024\INSSQLSRVINT01;UID=app_sit_mesa;PWD=4pp_sit_m$2024#;APP=Microsoft Office 2010;WSID=ZXDES29;DATABASE=SIT-INTEGRA" command="EXEC dbo.PR_SIT_REP_ValorizacionInstrumento @p_FechaValorizacion=?"/>
    <parameters count="1">
      <parameter name="Fecha Desde" sqlType="2" parameterType="cell" refreshOnChange="1" cell="'Valorización de Instrumentos_of'!$B$1"/>
    </parameters>
  </connection>
  <connection id="2" xr16:uid="{3A0B3232-3530-4823-883C-BE9B40A9379A}" name="Consulta desde Reporte de Valorización de Instrumentos2" type="1" refreshedVersion="8" savePassword="1" background="1" saveData="1">
    <dbPr connection="DRIVER=SQL Server;SERVER=SPPEDBS00024\INSSQLSRVINT01;UID=app_sit_riesgos;PWD=4pp_sit_r$2024#;APP=Microsoft Office 2010;WSID=ZXDES29;DATABASE=SIT-INTEGRA" command="EXEC dbo.PR_SIT_REP_ValorizacionInstrumento @p_FechaValorizacion=?"/>
    <parameters count="1">
      <parameter name="Fecha Desde" sqlType="2" parameterType="cell" refreshOnChange="1" cell="'Valorización de Instrumentos'!$B$1"/>
    </parameters>
  </connection>
  <connection id="3" xr16:uid="{00000000-0015-0000-FFFF-FFFF04000000}" name="Consulta desde Tipo de Cambio" type="1" refreshedVersion="8" savePassword="1" background="1" saveData="1">
    <dbPr connection="DRIVER=SQL Server;SERVER=SPPEDBS00024\INSSQLSRVINT01;UID=app_sit_mesa;PWD=4pp_sit_m$2024#;APP=Microsoft Office 2010;WSID=ZXDES29;DATABASE=SIT-INTEGRA" command="select _x000d__x000a_    vtc.CodigoMoneda as CODIGO_MONEDA_x000d__x000a_    ,m.Descripcion as NOMBRE_MONEDA_x000d__x000a_    ,dbo.FormatDate(vtc.Fecha) as FECHA_x000d__x000a_    ,vtc.ValorPrimario as VALOR_x000d__x000a_    ,m.CodigoMonedaSBS as CODIGO_MONEDA_SBS_x000d__x000a_    ,m.SinonimoISO as MONEDA_INTERNACIONAL_x000d__x000a_from VectorTipoCambio vtc_x000d__x000a__x0009_inner join Moneda m on vtc.CodigoMoneda = m.CodigoMoneda_x000d__x000a_WHERE (vtc.Fecha between ? AND ?) and vtc.EntidadExt = 'Real'_x000d__x000a_order by vtc.CodigoMoneda,vtc.Fecha"/>
    <parameters count="2">
      <parameter name="Fecha Desde" sqlType="2" parameterType="cell" refreshOnChange="1" cell="'Tipo de Cambio'!$B$1"/>
      <parameter name="Fecha Hasta" sqlType="2" parameterType="cell" refreshOnChange="1" cell="'Tipo de Cambio'!$D$1"/>
    </paramet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<sst xmlns="http://schemas.openxmlformats.org/spreadsheetml/2006/main" count="210885" uniqueCount="37448">
  <si>
    <t>Unacem*</t>
  </si>
  <si>
    <t xml:space="preserve">Alicorp </t>
  </si>
  <si>
    <t>Aenza</t>
  </si>
  <si>
    <t>Pacasmayo</t>
  </si>
  <si>
    <t>Cerro Verde</t>
  </si>
  <si>
    <t>InRetail Peru</t>
  </si>
  <si>
    <t xml:space="preserve">Ferreyros </t>
  </si>
  <si>
    <t>Nexa Resources Perú</t>
  </si>
  <si>
    <t>Minsur</t>
  </si>
  <si>
    <t>Buenaventura*</t>
  </si>
  <si>
    <t>AUNA</t>
  </si>
  <si>
    <t>Southern*</t>
  </si>
  <si>
    <t>SACI Falabella</t>
  </si>
  <si>
    <t>Bancolombia</t>
  </si>
  <si>
    <t>Banorte</t>
  </si>
  <si>
    <t>BBVA Bancomer</t>
  </si>
  <si>
    <t>Aval</t>
  </si>
  <si>
    <t>Línea Amarilla</t>
  </si>
  <si>
    <t>Orazen*</t>
  </si>
  <si>
    <t xml:space="preserve">Conc. Trasvase Olmos </t>
  </si>
  <si>
    <t>San Miguel Industrias</t>
  </si>
  <si>
    <t>Rutas de Lima</t>
  </si>
  <si>
    <t>Jockey Plaza</t>
  </si>
  <si>
    <t>Telefónica</t>
  </si>
  <si>
    <t>Primax</t>
  </si>
  <si>
    <t>Hermes Transportes Blindados S.A.</t>
  </si>
  <si>
    <t>Inca Rail</t>
  </si>
  <si>
    <t>Hunt Oilxx</t>
  </si>
  <si>
    <t>Inversiones Nacionales de Turismo</t>
  </si>
  <si>
    <t>Palo Alto</t>
  </si>
  <si>
    <t>Tecsup</t>
  </si>
  <si>
    <t>Interbank</t>
  </si>
  <si>
    <t>Mi Vivienda</t>
  </si>
  <si>
    <t>PF Colegios Peruanos</t>
  </si>
  <si>
    <t>ADP</t>
  </si>
  <si>
    <t>Casa Andina (Titulizadora)</t>
  </si>
  <si>
    <t>InRetail Shopping Malls</t>
  </si>
  <si>
    <t>InRetail Consumer</t>
  </si>
  <si>
    <t>Huascacocha Finance Limited</t>
  </si>
  <si>
    <t>Ecopetrol</t>
  </si>
  <si>
    <t>Emp. Públicas Medellin</t>
  </si>
  <si>
    <t>Renta Variable</t>
  </si>
  <si>
    <t>Renta Fija</t>
  </si>
  <si>
    <t>ISIN</t>
  </si>
  <si>
    <t>SBS</t>
  </si>
  <si>
    <t>PEP116001004</t>
  </si>
  <si>
    <t>PAL2400671A3</t>
  </si>
  <si>
    <t>PEP761001002</t>
  </si>
  <si>
    <t>300011100001</t>
  </si>
  <si>
    <t>300013200002</t>
  </si>
  <si>
    <t>302002100001</t>
  </si>
  <si>
    <t>PEP214001005</t>
  </si>
  <si>
    <t>BMG2519Y1084</t>
  </si>
  <si>
    <t>PEP736581005</t>
  </si>
  <si>
    <t>PEP701011004</t>
  </si>
  <si>
    <t>PEP700511004</t>
  </si>
  <si>
    <t>302011100001</t>
  </si>
  <si>
    <t>302012200001</t>
  </si>
  <si>
    <t>302029100001</t>
  </si>
  <si>
    <t>302030100001</t>
  </si>
  <si>
    <t>302032100002</t>
  </si>
  <si>
    <t>PEP648014202</t>
  </si>
  <si>
    <t>PEP239501005</t>
  </si>
  <si>
    <t>PEP702101002</t>
  </si>
  <si>
    <t>PEP646501002</t>
  </si>
  <si>
    <t>PAL1801171A1</t>
  </si>
  <si>
    <t>PEP736001004</t>
  </si>
  <si>
    <t>PEP620001003</t>
  </si>
  <si>
    <t>302043100002</t>
  </si>
  <si>
    <t>302051100001</t>
  </si>
  <si>
    <t>302061100001</t>
  </si>
  <si>
    <t>302072200001</t>
  </si>
  <si>
    <t>3021012171A1</t>
  </si>
  <si>
    <t>302107100001</t>
  </si>
  <si>
    <t>302845100002</t>
  </si>
  <si>
    <t>PEP746354203</t>
  </si>
  <si>
    <t>305923100002</t>
  </si>
  <si>
    <t>PEP622005002</t>
  </si>
  <si>
    <t>US2044481040</t>
  </si>
  <si>
    <t>312039100001</t>
  </si>
  <si>
    <t>3220082A1040</t>
  </si>
  <si>
    <t>LU2791994721</t>
  </si>
  <si>
    <t>345874294721</t>
  </si>
  <si>
    <t>LU1701428291</t>
  </si>
  <si>
    <t>395833228291</t>
  </si>
  <si>
    <t>XS0799645816</t>
  </si>
  <si>
    <t>US05971V2H78</t>
  </si>
  <si>
    <t>PEP12030D010</t>
  </si>
  <si>
    <t>PEP12100D292</t>
  </si>
  <si>
    <t>USP7372BAA19</t>
  </si>
  <si>
    <t>PEP72900M038</t>
  </si>
  <si>
    <t>USP84527AA17</t>
  </si>
  <si>
    <t>USP82169AA48</t>
  </si>
  <si>
    <t>PEP71320M030</t>
  </si>
  <si>
    <t>USP9T36GAR67</t>
  </si>
  <si>
    <t>PEP73125M031</t>
  </si>
  <si>
    <t>PEP73668M014</t>
  </si>
  <si>
    <t>CVL14017HL12</t>
  </si>
  <si>
    <t>USP5300PAC79</t>
  </si>
  <si>
    <t>CVL74200B016</t>
  </si>
  <si>
    <t>CVL71370PA16</t>
  </si>
  <si>
    <t>CVL75840TB14</t>
  </si>
  <si>
    <t>XS2693815156</t>
  </si>
  <si>
    <t>CVL14800A109</t>
  </si>
  <si>
    <t>PEP16880M023</t>
  </si>
  <si>
    <t>PEP80070F166</t>
  </si>
  <si>
    <t>CVL80050A019</t>
  </si>
  <si>
    <t>CVL80200F308</t>
  </si>
  <si>
    <t>CVL800707107</t>
  </si>
  <si>
    <t>CVL80070P015</t>
  </si>
  <si>
    <t>XS0511095894</t>
  </si>
  <si>
    <t>2702011IS11A</t>
  </si>
  <si>
    <t>2702021ADP1A</t>
  </si>
  <si>
    <t>2702042CA11U</t>
  </si>
  <si>
    <t>2721171IRSM1</t>
  </si>
  <si>
    <t>2721181IRC1U</t>
  </si>
  <si>
    <t>274325395894</t>
  </si>
  <si>
    <t>25210511604A</t>
  </si>
  <si>
    <t>22582811701A</t>
  </si>
  <si>
    <t>22583521701U</t>
  </si>
  <si>
    <t>2258402PAC79</t>
  </si>
  <si>
    <t>22584221801U</t>
  </si>
  <si>
    <t>22585911901A</t>
  </si>
  <si>
    <t>22586511901A</t>
  </si>
  <si>
    <t>225917115156</t>
  </si>
  <si>
    <t>182096345816</t>
  </si>
  <si>
    <t>2100022V2H78</t>
  </si>
  <si>
    <t>21001811601A</t>
  </si>
  <si>
    <t>21003811902A</t>
  </si>
  <si>
    <t>2220472BAA19</t>
  </si>
  <si>
    <t>22207130603A</t>
  </si>
  <si>
    <t>22211027AA17</t>
  </si>
  <si>
    <t>22211619AA48</t>
  </si>
  <si>
    <t>22212511603A</t>
  </si>
  <si>
    <t>2223041GAR67</t>
  </si>
  <si>
    <t>22582511603A</t>
  </si>
  <si>
    <t>25000310A109</t>
  </si>
  <si>
    <t>Amazonas</t>
  </si>
  <si>
    <t>Arequipa</t>
  </si>
  <si>
    <t>Ayacucho</t>
  </si>
  <si>
    <t>Cajamarca</t>
  </si>
  <si>
    <t>Cusco</t>
  </si>
  <si>
    <t>Huancavelica</t>
  </si>
  <si>
    <t>Huánuco</t>
  </si>
  <si>
    <t>Ica</t>
  </si>
  <si>
    <t>Junín</t>
  </si>
  <si>
    <t>La Libertad</t>
  </si>
  <si>
    <t>Lambayeque</t>
  </si>
  <si>
    <t>Loreto</t>
  </si>
  <si>
    <t>Madre de Dios</t>
  </si>
  <si>
    <t>Moquegua</t>
  </si>
  <si>
    <t>Pasco</t>
  </si>
  <si>
    <t>Piura</t>
  </si>
  <si>
    <t>Puno</t>
  </si>
  <si>
    <t>Tacna</t>
  </si>
  <si>
    <t>Tumbes</t>
  </si>
  <si>
    <t>Ucayali</t>
  </si>
  <si>
    <t xml:space="preserve">Lima </t>
  </si>
  <si>
    <t>Callao</t>
  </si>
  <si>
    <t>Lima</t>
  </si>
  <si>
    <t>Total</t>
  </si>
  <si>
    <t>Total Perú</t>
  </si>
  <si>
    <t>Colombia</t>
  </si>
  <si>
    <t>Argentina</t>
  </si>
  <si>
    <t>Brasil</t>
  </si>
  <si>
    <t>Chile</t>
  </si>
  <si>
    <t xml:space="preserve"> </t>
  </si>
  <si>
    <t>%</t>
  </si>
  <si>
    <t>Benchmark Mortgage Trust</t>
  </si>
  <si>
    <t>Departamento</t>
  </si>
  <si>
    <t>Huanuco</t>
  </si>
  <si>
    <t>Chimbote</t>
  </si>
  <si>
    <t>Junin</t>
  </si>
  <si>
    <t>Ancash</t>
  </si>
  <si>
    <t>Apurimac</t>
  </si>
  <si>
    <t>San Martin</t>
  </si>
  <si>
    <t>BD Senior Loans</t>
  </si>
  <si>
    <t>Macro Infraestructura</t>
  </si>
  <si>
    <t>TDP</t>
  </si>
  <si>
    <t>IBTH</t>
  </si>
  <si>
    <t>PBH</t>
  </si>
  <si>
    <t>CEMSA</t>
  </si>
  <si>
    <t>HPG</t>
  </si>
  <si>
    <t>PUCP</t>
  </si>
  <si>
    <t>GTT</t>
  </si>
  <si>
    <t>GTT 2</t>
  </si>
  <si>
    <t>MAS</t>
  </si>
  <si>
    <t>IEP</t>
  </si>
  <si>
    <t>Orcopampa</t>
  </si>
  <si>
    <t>Inmobiliario</t>
  </si>
  <si>
    <t>Infraestructura</t>
  </si>
  <si>
    <t>Peru</t>
  </si>
  <si>
    <t xml:space="preserve">BIF </t>
  </si>
  <si>
    <t>Empresa</t>
  </si>
  <si>
    <t>Volcan</t>
  </si>
  <si>
    <t>Mexico</t>
  </si>
  <si>
    <t>Panama</t>
  </si>
  <si>
    <t>BCP</t>
  </si>
  <si>
    <t>Fecha Valoración</t>
  </si>
  <si>
    <t>FechaValoracion</t>
  </si>
  <si>
    <t>TIPO_TITULO</t>
  </si>
  <si>
    <t>PORTAFOLIO</t>
  </si>
  <si>
    <t>GRUPO</t>
  </si>
  <si>
    <t>CODIGO_SBS</t>
  </si>
  <si>
    <t>Nombre</t>
  </si>
  <si>
    <t>CODIGO_ISIN</t>
  </si>
  <si>
    <t>TITULO</t>
  </si>
  <si>
    <t>EMISOR</t>
  </si>
  <si>
    <t>Moneda</t>
  </si>
  <si>
    <t>VALOR_UNITARIO</t>
  </si>
  <si>
    <t>VALOR_VECTOR_LOCAL</t>
  </si>
  <si>
    <t>VALOR_VECTOR_ORIGEN</t>
  </si>
  <si>
    <t>CANTIDAD</t>
  </si>
  <si>
    <t>FECHA_VENCIMIENTO</t>
  </si>
  <si>
    <t>DIAS_VENTIMIENTO</t>
  </si>
  <si>
    <t>TIPO_CAMBIO</t>
  </si>
  <si>
    <t>TIPO_RENTA</t>
  </si>
  <si>
    <t>VALOR_VECTOR_LOCAL_T-1</t>
  </si>
  <si>
    <t>VALOR_VECTOR_ORIGEN_T-1</t>
  </si>
  <si>
    <t>GRUPO_ECONOMICO</t>
  </si>
  <si>
    <t>ACTIVO_DEL_EMISOR</t>
  </si>
  <si>
    <t>PASIVO_DEL_EMISOR</t>
  </si>
  <si>
    <t>PASTRIMONIO_DEL_EMISOR</t>
  </si>
  <si>
    <t>DIFERENCIA</t>
  </si>
  <si>
    <t>Column1</t>
  </si>
  <si>
    <t>01</t>
  </si>
  <si>
    <t>BGC</t>
  </si>
  <si>
    <t>011000112F55</t>
  </si>
  <si>
    <t>PEP01000C4S2</t>
  </si>
  <si>
    <t>SB12FEB55</t>
  </si>
  <si>
    <t>1000</t>
  </si>
  <si>
    <t>1</t>
  </si>
  <si>
    <t>RENTA FIJA</t>
  </si>
  <si>
    <t/>
  </si>
  <si>
    <t>IN-FONDO2</t>
  </si>
  <si>
    <t>011000112G37</t>
  </si>
  <si>
    <t>PEP01000C2Z1</t>
  </si>
  <si>
    <t>SOBAGO2037</t>
  </si>
  <si>
    <t>011000112G39</t>
  </si>
  <si>
    <t>PEP01000C5J8</t>
  </si>
  <si>
    <t>011000112G40</t>
  </si>
  <si>
    <t>PEP01000C5H2</t>
  </si>
  <si>
    <t>SB12AGO40</t>
  </si>
  <si>
    <t>011000112G32</t>
  </si>
  <si>
    <t>PEP01000C5E9</t>
  </si>
  <si>
    <t>SB12AGO32</t>
  </si>
  <si>
    <t>011000112G31</t>
  </si>
  <si>
    <t>PEP01000C4G7</t>
  </si>
  <si>
    <t>08</t>
  </si>
  <si>
    <t>TEX</t>
  </si>
  <si>
    <t>0840016JD997</t>
  </si>
  <si>
    <t>GB00BPCJD997</t>
  </si>
  <si>
    <t>6</t>
  </si>
  <si>
    <t>084006C48207</t>
  </si>
  <si>
    <t>CL0002948207</t>
  </si>
  <si>
    <t>C</t>
  </si>
  <si>
    <t>084009B49302</t>
  </si>
  <si>
    <t>AU0000249302</t>
  </si>
  <si>
    <t>B</t>
  </si>
  <si>
    <t>0840038TF204</t>
  </si>
  <si>
    <t>BRSTNCNTF204</t>
  </si>
  <si>
    <t>4003</t>
  </si>
  <si>
    <t>8</t>
  </si>
  <si>
    <t>0840038TF238</t>
  </si>
  <si>
    <t>BRSTNCNTF238</t>
  </si>
  <si>
    <t>0840038TF1Q6</t>
  </si>
  <si>
    <t>BRSTNCNTF1Q6</t>
  </si>
  <si>
    <t>4004</t>
  </si>
  <si>
    <t>F</t>
  </si>
  <si>
    <t>084004F03862</t>
  </si>
  <si>
    <t>COL17CT03862</t>
  </si>
  <si>
    <t>084004F03938</t>
  </si>
  <si>
    <t>COL17CT03938</t>
  </si>
  <si>
    <t>08400425BB02</t>
  </si>
  <si>
    <t>US195325BB02</t>
  </si>
  <si>
    <t>2</t>
  </si>
  <si>
    <t>0840059001E4</t>
  </si>
  <si>
    <t>MX0MGO0001E4</t>
  </si>
  <si>
    <t>9</t>
  </si>
  <si>
    <t>12</t>
  </si>
  <si>
    <t>BEX</t>
  </si>
  <si>
    <t>1250742LAA81</t>
  </si>
  <si>
    <t>USP3984LAA81</t>
  </si>
  <si>
    <t>GFAL</t>
  </si>
  <si>
    <t>15</t>
  </si>
  <si>
    <t>OSX</t>
  </si>
  <si>
    <t>1551192KAB72</t>
  </si>
  <si>
    <t>USP1401KAB72</t>
  </si>
  <si>
    <t>BANORT 6 5/8  P</t>
  </si>
  <si>
    <t>5119</t>
  </si>
  <si>
    <t>15527829AN67</t>
  </si>
  <si>
    <t>USP16259AN67</t>
  </si>
  <si>
    <t>5278</t>
  </si>
  <si>
    <t>GBBV</t>
  </si>
  <si>
    <t>1552782BAB48</t>
  </si>
  <si>
    <t>USP1S81BAB48</t>
  </si>
  <si>
    <t>1552782BAA64</t>
  </si>
  <si>
    <t>USP1S81BAA64</t>
  </si>
  <si>
    <t>15528725AC15</t>
  </si>
  <si>
    <t>USG42045AC15</t>
  </si>
  <si>
    <t>1551112LAN29</t>
  </si>
  <si>
    <t>US05968LAN29</t>
  </si>
  <si>
    <t>5111</t>
  </si>
  <si>
    <t>18</t>
  </si>
  <si>
    <t>BNP</t>
  </si>
  <si>
    <t>IVPRB 6.45 06/3</t>
  </si>
  <si>
    <t>2096</t>
  </si>
  <si>
    <t>3</t>
  </si>
  <si>
    <t>21</t>
  </si>
  <si>
    <t>BSF</t>
  </si>
  <si>
    <t>BIF3BS2A</t>
  </si>
  <si>
    <t>0038</t>
  </si>
  <si>
    <t>GFIE</t>
  </si>
  <si>
    <t>BN1BS1A</t>
  </si>
  <si>
    <t>0018</t>
  </si>
  <si>
    <t>0002</t>
  </si>
  <si>
    <t>CCOR</t>
  </si>
  <si>
    <t>22</t>
  </si>
  <si>
    <t>BEP</t>
  </si>
  <si>
    <t>GITC</t>
  </si>
  <si>
    <t>RUTLI 2036</t>
  </si>
  <si>
    <t>2116</t>
  </si>
  <si>
    <t>22212311701A</t>
  </si>
  <si>
    <t>PEP74190M042</t>
  </si>
  <si>
    <t>FALAB2BC1A</t>
  </si>
  <si>
    <t>22212521501A</t>
  </si>
  <si>
    <t>PEP71320M014</t>
  </si>
  <si>
    <t>JPLAZ1BC1A</t>
  </si>
  <si>
    <t>2125</t>
  </si>
  <si>
    <t>GACU</t>
  </si>
  <si>
    <t>JPLAZ1BC3A</t>
  </si>
  <si>
    <t>22207130704A</t>
  </si>
  <si>
    <t>PEP72900M046</t>
  </si>
  <si>
    <t>PRIMX1BC3A</t>
  </si>
  <si>
    <t>5825</t>
  </si>
  <si>
    <t>22582511801A</t>
  </si>
  <si>
    <t>PEP73125M049</t>
  </si>
  <si>
    <t>PRIMX2BC1A</t>
  </si>
  <si>
    <t>22582511802A</t>
  </si>
  <si>
    <t>PEP73125M056</t>
  </si>
  <si>
    <t>PRIMX2BC2A</t>
  </si>
  <si>
    <t>HERME1BC1A</t>
  </si>
  <si>
    <t>BCIR1P1ESA</t>
  </si>
  <si>
    <t>5840</t>
  </si>
  <si>
    <t>INTBC1A</t>
  </si>
  <si>
    <t>5842</t>
  </si>
  <si>
    <t>GITU</t>
  </si>
  <si>
    <t>PALTO1P1E</t>
  </si>
  <si>
    <t>TECSB1P1A</t>
  </si>
  <si>
    <t>2220111KDW01</t>
  </si>
  <si>
    <t>USP0161KDW01</t>
  </si>
  <si>
    <t>2011</t>
  </si>
  <si>
    <t>GROM</t>
  </si>
  <si>
    <t>TELEFO 7 3/8  4</t>
  </si>
  <si>
    <t>2304</t>
  </si>
  <si>
    <t>GTEL</t>
  </si>
  <si>
    <t>22230411801A</t>
  </si>
  <si>
    <t>CVL70500T015</t>
  </si>
  <si>
    <t>TDP1PP1A</t>
  </si>
  <si>
    <t>22230430819C</t>
  </si>
  <si>
    <t>PEP70500M459</t>
  </si>
  <si>
    <t>TELE4BC19C</t>
  </si>
  <si>
    <t>22230430719A</t>
  </si>
  <si>
    <t>PEP70500M335</t>
  </si>
  <si>
    <t>TELE4BC19A</t>
  </si>
  <si>
    <t>2047</t>
  </si>
  <si>
    <t>ISQ</t>
  </si>
  <si>
    <t>2220392TAB19</t>
  </si>
  <si>
    <t>USP6811TAB19</t>
  </si>
  <si>
    <t>MINSUR 4 1/2 10</t>
  </si>
  <si>
    <t>2039</t>
  </si>
  <si>
    <t>23</t>
  </si>
  <si>
    <t>IN-FONDO0</t>
  </si>
  <si>
    <t>PCOM</t>
  </si>
  <si>
    <t>GSAN</t>
  </si>
  <si>
    <t>0086</t>
  </si>
  <si>
    <t>GFON</t>
  </si>
  <si>
    <t>2009</t>
  </si>
  <si>
    <t>GSEM</t>
  </si>
  <si>
    <t>25</t>
  </si>
  <si>
    <t>OSF</t>
  </si>
  <si>
    <t>FMV1BC4A</t>
  </si>
  <si>
    <t>25210511905A</t>
  </si>
  <si>
    <t>PEP16880M049</t>
  </si>
  <si>
    <t>FMV1BC5A</t>
  </si>
  <si>
    <t>25517212A026</t>
  </si>
  <si>
    <t>CVL52632A026</t>
  </si>
  <si>
    <t>INTSNO2029</t>
  </si>
  <si>
    <t>5172</t>
  </si>
  <si>
    <t>25517212A018</t>
  </si>
  <si>
    <t>CVL52632A018</t>
  </si>
  <si>
    <t>IFHBH 7 21/32 0</t>
  </si>
  <si>
    <t>2500021V2F13</t>
  </si>
  <si>
    <t>US05971V2F13</t>
  </si>
  <si>
    <t>IBKSNO2026</t>
  </si>
  <si>
    <t>0003</t>
  </si>
  <si>
    <t>27</t>
  </si>
  <si>
    <t>TCDC</t>
  </si>
  <si>
    <t>TITIRSM1</t>
  </si>
  <si>
    <t>2117</t>
  </si>
  <si>
    <t>INRT4.90</t>
  </si>
  <si>
    <t>2118</t>
  </si>
  <si>
    <t>274325396355</t>
  </si>
  <si>
    <t>XS0511096355</t>
  </si>
  <si>
    <t>HUASCA 5.2  04/</t>
  </si>
  <si>
    <t>4325</t>
  </si>
  <si>
    <t>HUASCA 5.2 04/0</t>
  </si>
  <si>
    <t>BTADP1EU</t>
  </si>
  <si>
    <t>2702011INS3U</t>
  </si>
  <si>
    <t>CVL800702P33</t>
  </si>
  <si>
    <t>COLPE1P3E</t>
  </si>
  <si>
    <t>0201</t>
  </si>
  <si>
    <t>SINT1TCP1A</t>
  </si>
  <si>
    <t>2702011INSC2</t>
  </si>
  <si>
    <t>CVL800703P16</t>
  </si>
  <si>
    <t>INNSCH2E1U</t>
  </si>
  <si>
    <t>CA11U</t>
  </si>
  <si>
    <t>0204</t>
  </si>
  <si>
    <t>GBNS</t>
  </si>
  <si>
    <t>30</t>
  </si>
  <si>
    <t>ACC</t>
  </si>
  <si>
    <t>INRETC1</t>
  </si>
  <si>
    <t>2101</t>
  </si>
  <si>
    <t>RENTA VARIABLE</t>
  </si>
  <si>
    <t>IN-FONDO3</t>
  </si>
  <si>
    <t>ACC_SOL EFE</t>
  </si>
  <si>
    <t>2107</t>
  </si>
  <si>
    <t>GFER</t>
  </si>
  <si>
    <t>305923100001</t>
  </si>
  <si>
    <t>PEP746351100</t>
  </si>
  <si>
    <t>IPCHAC1</t>
  </si>
  <si>
    <t>IPCHBC1</t>
  </si>
  <si>
    <t>ACC_SOL ALI</t>
  </si>
  <si>
    <t>302008100002</t>
  </si>
  <si>
    <t>PEP612001003</t>
  </si>
  <si>
    <t>ACC_SOL</t>
  </si>
  <si>
    <t>2008</t>
  </si>
  <si>
    <t>GBUE</t>
  </si>
  <si>
    <t>CVERDEC1</t>
  </si>
  <si>
    <t>ACC_SOL CL</t>
  </si>
  <si>
    <t>2002</t>
  </si>
  <si>
    <t>GUNA</t>
  </si>
  <si>
    <t>ACC_SOL BCO</t>
  </si>
  <si>
    <t>0011</t>
  </si>
  <si>
    <t>ACC_SOL   CP</t>
  </si>
  <si>
    <t>2051</t>
  </si>
  <si>
    <t>GHOC</t>
  </si>
  <si>
    <t>ACC_DOL BAP</t>
  </si>
  <si>
    <t>2012</t>
  </si>
  <si>
    <t>ACC_SOL EDEG</t>
  </si>
  <si>
    <t>2032</t>
  </si>
  <si>
    <t>GENE</t>
  </si>
  <si>
    <t>ACC_SOL EDEL</t>
  </si>
  <si>
    <t>2030</t>
  </si>
  <si>
    <t>ACCNLB</t>
  </si>
  <si>
    <t>2061</t>
  </si>
  <si>
    <t>GENG</t>
  </si>
  <si>
    <t>ACC_SOL GM</t>
  </si>
  <si>
    <t>2029</t>
  </si>
  <si>
    <t>GGRA</t>
  </si>
  <si>
    <t>IFS US</t>
  </si>
  <si>
    <t>0013</t>
  </si>
  <si>
    <t>ACC_SOL MILP</t>
  </si>
  <si>
    <t>2845</t>
  </si>
  <si>
    <t>GMIL</t>
  </si>
  <si>
    <t>ACC_SOL VCM</t>
  </si>
  <si>
    <t>2043</t>
  </si>
  <si>
    <t>GVOL</t>
  </si>
  <si>
    <t>302043100001</t>
  </si>
  <si>
    <t>PEP648011109</t>
  </si>
  <si>
    <t>VOLCANC1A</t>
  </si>
  <si>
    <t>31</t>
  </si>
  <si>
    <t>ACT</t>
  </si>
  <si>
    <t>312025100001</t>
  </si>
  <si>
    <t>PEP294015008</t>
  </si>
  <si>
    <t>ACI_SOL ELCO</t>
  </si>
  <si>
    <t>2025</t>
  </si>
  <si>
    <t>GCOM</t>
  </si>
  <si>
    <t>ACI_SOL MIN</t>
  </si>
  <si>
    <t>32</t>
  </si>
  <si>
    <t>ADR</t>
  </si>
  <si>
    <t>3221282L1089</t>
  </si>
  <si>
    <t>ADR FOSSAL</t>
  </si>
  <si>
    <t>2128</t>
  </si>
  <si>
    <t>ADR_DOL BVN</t>
  </si>
  <si>
    <t>3220512Q1094</t>
  </si>
  <si>
    <t>US15126Q2084</t>
  </si>
  <si>
    <t>CPAC</t>
  </si>
  <si>
    <t>34</t>
  </si>
  <si>
    <t>ACX</t>
  </si>
  <si>
    <t>AUNA US</t>
  </si>
  <si>
    <t>5874</t>
  </si>
  <si>
    <t>GENF</t>
  </si>
  <si>
    <t>3458857M1032</t>
  </si>
  <si>
    <t>CA00461M1032</t>
  </si>
  <si>
    <t>ARA CN</t>
  </si>
  <si>
    <t>7</t>
  </si>
  <si>
    <t>39</t>
  </si>
  <si>
    <t>AEX</t>
  </si>
  <si>
    <t>NEXA</t>
  </si>
  <si>
    <t>5833</t>
  </si>
  <si>
    <t>43</t>
  </si>
  <si>
    <t>GDN</t>
  </si>
  <si>
    <t>431000112G31</t>
  </si>
  <si>
    <t>US715638BE14</t>
  </si>
  <si>
    <t>SOBAGO31 GDN</t>
  </si>
  <si>
    <t>48</t>
  </si>
  <si>
    <t>FMAELL</t>
  </si>
  <si>
    <t>4871412CLPEF</t>
  </si>
  <si>
    <t>7141</t>
  </si>
  <si>
    <t>49</t>
  </si>
  <si>
    <t>FIT</t>
  </si>
  <si>
    <t>4911141MIND1</t>
  </si>
  <si>
    <t>CVL79560FI39</t>
  </si>
  <si>
    <t>1114</t>
  </si>
  <si>
    <t>4974252SCBDC</t>
  </si>
  <si>
    <t>CVL79590GA30</t>
  </si>
  <si>
    <t>7425</t>
  </si>
  <si>
    <t>491105206SI1</t>
  </si>
  <si>
    <t>CVL795509FD6</t>
  </si>
  <si>
    <t>1105</t>
  </si>
  <si>
    <t>5076822E0800</t>
  </si>
  <si>
    <t>PEP798008004</t>
  </si>
  <si>
    <t>51</t>
  </si>
  <si>
    <t>FIV</t>
  </si>
  <si>
    <t>5111141KFIIP</t>
  </si>
  <si>
    <t>CVL795602F20</t>
  </si>
  <si>
    <t>5111142FFOR1</t>
  </si>
  <si>
    <t>CVL79560FI05</t>
  </si>
  <si>
    <t>5111181FDVI1</t>
  </si>
  <si>
    <t>CVL225501V53</t>
  </si>
  <si>
    <t>1118</t>
  </si>
  <si>
    <t>5111302INFAM</t>
  </si>
  <si>
    <t>CVL79610C019</t>
  </si>
  <si>
    <t>1130</t>
  </si>
  <si>
    <t>5111042INF2A</t>
  </si>
  <si>
    <t>CVL79410FH16</t>
  </si>
  <si>
    <t>1104</t>
  </si>
  <si>
    <t>5111042INF1U</t>
  </si>
  <si>
    <t>CVL79410FI15</t>
  </si>
  <si>
    <t>5111042FINM2</t>
  </si>
  <si>
    <t>CVL79410FI80</t>
  </si>
  <si>
    <t>5111011CCINM</t>
  </si>
  <si>
    <t>CVL790801F46</t>
  </si>
  <si>
    <t>1101</t>
  </si>
  <si>
    <t>5111072DES1B</t>
  </si>
  <si>
    <t>CVL79010FI43</t>
  </si>
  <si>
    <t>1107</t>
  </si>
  <si>
    <t>5111072DES2B</t>
  </si>
  <si>
    <t>CVL79010FO29</t>
  </si>
  <si>
    <t>5111152FCRET</t>
  </si>
  <si>
    <t>CVL793501F27</t>
  </si>
  <si>
    <t>1115</t>
  </si>
  <si>
    <t>5111102FIBR3</t>
  </si>
  <si>
    <t>CVL79033FI87</t>
  </si>
  <si>
    <t>1110</t>
  </si>
  <si>
    <t>5111102FIBR2</t>
  </si>
  <si>
    <t>CVL79033FI61</t>
  </si>
  <si>
    <t>5111052INFS1</t>
  </si>
  <si>
    <t>CVL79550FD69</t>
  </si>
  <si>
    <t>52</t>
  </si>
  <si>
    <t>FMX</t>
  </si>
  <si>
    <t>5270492F3972</t>
  </si>
  <si>
    <t>LU0926439729</t>
  </si>
  <si>
    <t>7049</t>
  </si>
  <si>
    <t>5270492F8979</t>
  </si>
  <si>
    <t>LU1305089796</t>
  </si>
  <si>
    <t>5270512FGKM4</t>
  </si>
  <si>
    <t>IE00BKZGKM40</t>
  </si>
  <si>
    <t>7051</t>
  </si>
  <si>
    <t>5270512FWZK5</t>
  </si>
  <si>
    <t>IE00BYXWZK58</t>
  </si>
  <si>
    <t>5270942F9527</t>
  </si>
  <si>
    <t>IE0003895277</t>
  </si>
  <si>
    <t>7094</t>
  </si>
  <si>
    <t>7111</t>
  </si>
  <si>
    <t>5271112EB598</t>
  </si>
  <si>
    <t>US46429B5984</t>
  </si>
  <si>
    <t>5271112E7184</t>
  </si>
  <si>
    <t>US4642871846</t>
  </si>
  <si>
    <t>5271112E7655</t>
  </si>
  <si>
    <t>US4642876555</t>
  </si>
  <si>
    <t>5271112E7523</t>
  </si>
  <si>
    <t>US4642875235</t>
  </si>
  <si>
    <t>5271112E6400</t>
  </si>
  <si>
    <t>US4642864007</t>
  </si>
  <si>
    <t>5273874F4273</t>
  </si>
  <si>
    <t>LU1353442731</t>
  </si>
  <si>
    <t>7387</t>
  </si>
  <si>
    <t>4</t>
  </si>
  <si>
    <t>5273882F4892</t>
  </si>
  <si>
    <t>LU0398248921</t>
  </si>
  <si>
    <t>7388</t>
  </si>
  <si>
    <t>5273882F7240</t>
  </si>
  <si>
    <t>LU0440072402</t>
  </si>
  <si>
    <t>5274084F6545</t>
  </si>
  <si>
    <t>LU1240965456</t>
  </si>
  <si>
    <t>7408</t>
  </si>
  <si>
    <t>5274095F6533</t>
  </si>
  <si>
    <t>LU1259265335</t>
  </si>
  <si>
    <t>7409</t>
  </si>
  <si>
    <t>5</t>
  </si>
  <si>
    <t>5274104F8932</t>
  </si>
  <si>
    <t>FR0010589325</t>
  </si>
  <si>
    <t>7410</t>
  </si>
  <si>
    <t>5274122FK0P9</t>
  </si>
  <si>
    <t>IE00B29K0P99</t>
  </si>
  <si>
    <t>7412</t>
  </si>
  <si>
    <t>5274122F6097</t>
  </si>
  <si>
    <t>IE0002460974</t>
  </si>
  <si>
    <t>5274122FXQQ0</t>
  </si>
  <si>
    <t>IE00BGSXQQ02</t>
  </si>
  <si>
    <t>5274122FKCF7</t>
  </si>
  <si>
    <t>IE00B87KCF77</t>
  </si>
  <si>
    <t>5274186F1948</t>
  </si>
  <si>
    <t>GB00B0119487</t>
  </si>
  <si>
    <t>7418</t>
  </si>
  <si>
    <t>5274244F1260</t>
  </si>
  <si>
    <t>LU1136112601</t>
  </si>
  <si>
    <t>7424</t>
  </si>
  <si>
    <t>5274302F65N6</t>
  </si>
  <si>
    <t>IE00BD065N65</t>
  </si>
  <si>
    <t>7430</t>
  </si>
  <si>
    <t>5274472F3543</t>
  </si>
  <si>
    <t>LU1200235437</t>
  </si>
  <si>
    <t>7447</t>
  </si>
  <si>
    <t>5274494F1144</t>
  </si>
  <si>
    <t>FR0013311446</t>
  </si>
  <si>
    <t>7449</t>
  </si>
  <si>
    <t>5274492F8555</t>
  </si>
  <si>
    <t>FR0013185550</t>
  </si>
  <si>
    <t>7482</t>
  </si>
  <si>
    <t>5274822F3552</t>
  </si>
  <si>
    <t>CL0002535525</t>
  </si>
  <si>
    <t>5275114F0215</t>
  </si>
  <si>
    <t>LU1163202150</t>
  </si>
  <si>
    <t>7511</t>
  </si>
  <si>
    <t>5275152F0769</t>
  </si>
  <si>
    <t>LU1713307699</t>
  </si>
  <si>
    <t>5275336F6323</t>
  </si>
  <si>
    <t>GB0006063233</t>
  </si>
  <si>
    <t>5275504F2546</t>
  </si>
  <si>
    <t>LU1966825462</t>
  </si>
  <si>
    <t>5275552EQ217</t>
  </si>
  <si>
    <t>US46641Q2176</t>
  </si>
  <si>
    <t>GJPM</t>
  </si>
  <si>
    <t>5277192F9LZQ</t>
  </si>
  <si>
    <t>IE000NG9LZQ6</t>
  </si>
  <si>
    <t>5277312FNG56</t>
  </si>
  <si>
    <t>IE00BF4NG566</t>
  </si>
  <si>
    <t>5277324FC1W6</t>
  </si>
  <si>
    <t>GB00BMCC1W62</t>
  </si>
  <si>
    <t>5277336FM1M7</t>
  </si>
  <si>
    <t>GB00B4ZM1M76</t>
  </si>
  <si>
    <t>5270474F8219</t>
  </si>
  <si>
    <t>LU0852482198</t>
  </si>
  <si>
    <t>7047</t>
  </si>
  <si>
    <t>5270472F4576</t>
  </si>
  <si>
    <t>LU1997245763</t>
  </si>
  <si>
    <t>5270012F2664</t>
  </si>
  <si>
    <t>LU0823426647</t>
  </si>
  <si>
    <t>5270242F3827</t>
  </si>
  <si>
    <t>US2332038270</t>
  </si>
  <si>
    <t>7024</t>
  </si>
  <si>
    <t>5270465F0075</t>
  </si>
  <si>
    <t>LU0102000758</t>
  </si>
  <si>
    <t>7046</t>
  </si>
  <si>
    <t>5270272F0606</t>
  </si>
  <si>
    <t>LU0622306065</t>
  </si>
  <si>
    <t>7027</t>
  </si>
  <si>
    <t>5270132F4904</t>
  </si>
  <si>
    <t>LU0129464904</t>
  </si>
  <si>
    <t>7013</t>
  </si>
  <si>
    <t>5270802F0077</t>
  </si>
  <si>
    <t>LU1164800770</t>
  </si>
  <si>
    <t>7080</t>
  </si>
  <si>
    <t>5270192F5998</t>
  </si>
  <si>
    <t>LU0106259988</t>
  </si>
  <si>
    <t>7019</t>
  </si>
  <si>
    <t>5260012EY803</t>
  </si>
  <si>
    <t>US81369Y8030</t>
  </si>
  <si>
    <t>6001</t>
  </si>
  <si>
    <t>5260012EA698</t>
  </si>
  <si>
    <t>US78464A6982</t>
  </si>
  <si>
    <t>5270082F8671</t>
  </si>
  <si>
    <t>LU1951186714</t>
  </si>
  <si>
    <t>7008</t>
  </si>
  <si>
    <t>5270652EF106</t>
  </si>
  <si>
    <t>US92189F1066</t>
  </si>
  <si>
    <t>7065</t>
  </si>
  <si>
    <t>5270172FWXM7</t>
  </si>
  <si>
    <t>IE00BKLWXM74</t>
  </si>
  <si>
    <t>7017</t>
  </si>
  <si>
    <t>5270172E0709</t>
  </si>
  <si>
    <t>US9219107094</t>
  </si>
  <si>
    <t>5270172FWXN8</t>
  </si>
  <si>
    <t>IE00BKLWXN81</t>
  </si>
  <si>
    <t>53</t>
  </si>
  <si>
    <t>FIAX</t>
  </si>
  <si>
    <t>5358472ASF8G</t>
  </si>
  <si>
    <t>5847</t>
  </si>
  <si>
    <t>5370862TRGL1</t>
  </si>
  <si>
    <t>PRIVATE1</t>
  </si>
  <si>
    <t>PRIVFAATRGL1</t>
  </si>
  <si>
    <t>7086</t>
  </si>
  <si>
    <t>5370904PGD09</t>
  </si>
  <si>
    <t>PARTNERS1</t>
  </si>
  <si>
    <t>PRIVFADPGD09</t>
  </si>
  <si>
    <t>7090</t>
  </si>
  <si>
    <t>5371072PBCR2</t>
  </si>
  <si>
    <t>5371242PAVIL</t>
  </si>
  <si>
    <t>PANTHEON</t>
  </si>
  <si>
    <t>7124</t>
  </si>
  <si>
    <t>5371262AGPII</t>
  </si>
  <si>
    <t>ARCFUNDII</t>
  </si>
  <si>
    <t>PRIVFAEAGPII</t>
  </si>
  <si>
    <t>7126</t>
  </si>
  <si>
    <t>5371332COL6A</t>
  </si>
  <si>
    <t>COLLER</t>
  </si>
  <si>
    <t>PRIVFAECOL6A</t>
  </si>
  <si>
    <t>7133</t>
  </si>
  <si>
    <t>5371362PGS11</t>
  </si>
  <si>
    <t>7136</t>
  </si>
  <si>
    <t>5371484A8AFE</t>
  </si>
  <si>
    <t>APAX VIII</t>
  </si>
  <si>
    <t>PRIVFAEA8AFE</t>
  </si>
  <si>
    <t>7148</t>
  </si>
  <si>
    <t>5372842LCP8F</t>
  </si>
  <si>
    <t>LEXCAPVIIIA</t>
  </si>
  <si>
    <t>7284</t>
  </si>
  <si>
    <t>5373382ACOA3</t>
  </si>
  <si>
    <t>PRIVFAEACOA3</t>
  </si>
  <si>
    <t>5373542PGS15</t>
  </si>
  <si>
    <t>PGS15</t>
  </si>
  <si>
    <t>7354</t>
  </si>
  <si>
    <t>5373592OPF6F</t>
  </si>
  <si>
    <t>OPF6F</t>
  </si>
  <si>
    <t>OAKPVILP</t>
  </si>
  <si>
    <t>7359</t>
  </si>
  <si>
    <t>5373852ASSIV</t>
  </si>
  <si>
    <t>7385</t>
  </si>
  <si>
    <t>5373892AESS3</t>
  </si>
  <si>
    <t>AESS3</t>
  </si>
  <si>
    <t>AECPIII</t>
  </si>
  <si>
    <t>7389</t>
  </si>
  <si>
    <t>5373962COL7F</t>
  </si>
  <si>
    <t>COL7F</t>
  </si>
  <si>
    <t>7396</t>
  </si>
  <si>
    <t>5374062AIXFE</t>
  </si>
  <si>
    <t>7406</t>
  </si>
  <si>
    <t>5374112KKR12</t>
  </si>
  <si>
    <t>7411</t>
  </si>
  <si>
    <t>5374192HCI4A</t>
  </si>
  <si>
    <t>7419</t>
  </si>
  <si>
    <t>5374204CVC7A</t>
  </si>
  <si>
    <t>7420</t>
  </si>
  <si>
    <t>5374272CRF8B</t>
  </si>
  <si>
    <t>7427</t>
  </si>
  <si>
    <t>5374342CPVII</t>
  </si>
  <si>
    <t>7434</t>
  </si>
  <si>
    <t>5374404P7SCS</t>
  </si>
  <si>
    <t>7440</t>
  </si>
  <si>
    <t>5374414P7SLP</t>
  </si>
  <si>
    <t>7441</t>
  </si>
  <si>
    <t>5374434CEPVF</t>
  </si>
  <si>
    <t>7443</t>
  </si>
  <si>
    <t>5374482LCPIX</t>
  </si>
  <si>
    <t>LCPIX</t>
  </si>
  <si>
    <t>7448</t>
  </si>
  <si>
    <t>5374552HFCP9</t>
  </si>
  <si>
    <t>7455</t>
  </si>
  <si>
    <t>HELF</t>
  </si>
  <si>
    <t>5374632COL8F</t>
  </si>
  <si>
    <t>7463</t>
  </si>
  <si>
    <t>5374652VEP7A</t>
  </si>
  <si>
    <t>7465</t>
  </si>
  <si>
    <t>5374782A10FE</t>
  </si>
  <si>
    <t>7478</t>
  </si>
  <si>
    <t>5374792GIP4F</t>
  </si>
  <si>
    <t>7479</t>
  </si>
  <si>
    <t>5374842BREVI</t>
  </si>
  <si>
    <t>7484</t>
  </si>
  <si>
    <t>5374872ASFCC</t>
  </si>
  <si>
    <t>7487</t>
  </si>
  <si>
    <t>5311082FIEAM</t>
  </si>
  <si>
    <t>CVL79033FI20</t>
  </si>
  <si>
    <t>1108</t>
  </si>
  <si>
    <t>59</t>
  </si>
  <si>
    <t>TDEMEX</t>
  </si>
  <si>
    <t>59509428AV11</t>
  </si>
  <si>
    <t>US279158AV11</t>
  </si>
  <si>
    <t>5094</t>
  </si>
  <si>
    <t>59509428AQ26</t>
  </si>
  <si>
    <t>US279158AQ26</t>
  </si>
  <si>
    <t>ECOPET 51</t>
  </si>
  <si>
    <t>59509428AS81</t>
  </si>
  <si>
    <t>US279158AS81</t>
  </si>
  <si>
    <t>59509428AJ82</t>
  </si>
  <si>
    <t>US279158AJ82</t>
  </si>
  <si>
    <t>595132FRAZ03</t>
  </si>
  <si>
    <t>USP9379RAZ03</t>
  </si>
  <si>
    <t>EEPPME8 3/8 11/</t>
  </si>
  <si>
    <t>5132</t>
  </si>
  <si>
    <t>60</t>
  </si>
  <si>
    <t>DPZ</t>
  </si>
  <si>
    <t>DPZNSOL360</t>
  </si>
  <si>
    <t>0048</t>
  </si>
  <si>
    <t>0009</t>
  </si>
  <si>
    <t>0042</t>
  </si>
  <si>
    <t>0103</t>
  </si>
  <si>
    <t>63</t>
  </si>
  <si>
    <t>CDLP</t>
  </si>
  <si>
    <t>63003812401B</t>
  </si>
  <si>
    <t>PEP12100Q195</t>
  </si>
  <si>
    <t>63003812401A</t>
  </si>
  <si>
    <t>PEP12100Q187</t>
  </si>
  <si>
    <t>63000312401A</t>
  </si>
  <si>
    <t>PEP14800Q024</t>
  </si>
  <si>
    <t>63000312401B</t>
  </si>
  <si>
    <t>PEP14800Q032</t>
  </si>
  <si>
    <t>6B</t>
  </si>
  <si>
    <t>DPZ6B</t>
  </si>
  <si>
    <t>DONDOL360DTV</t>
  </si>
  <si>
    <t>5202</t>
  </si>
  <si>
    <t>5323</t>
  </si>
  <si>
    <t>Fecha Desde</t>
  </si>
  <si>
    <t>Fecha Hasta</t>
  </si>
  <si>
    <t>CODIGO_MONEDA</t>
  </si>
  <si>
    <t>NOMBRE_MONEDA</t>
  </si>
  <si>
    <t>FECHA</t>
  </si>
  <si>
    <t>VALOR</t>
  </si>
  <si>
    <t>CODIGO_MONEDA_SBS</t>
  </si>
  <si>
    <t>MONEDA_INTERNACIONAL</t>
  </si>
  <si>
    <t>AUD</t>
  </si>
  <si>
    <t>DOLARES AUSTRALIANOS</t>
  </si>
  <si>
    <t>BRL</t>
  </si>
  <si>
    <t>REALES BRASILEROS</t>
  </si>
  <si>
    <t>CAD</t>
  </si>
  <si>
    <t>DOLARES CANADIENSES</t>
  </si>
  <si>
    <t>CHF</t>
  </si>
  <si>
    <t>FRANCOS SUIZOS</t>
  </si>
  <si>
    <t>A</t>
  </si>
  <si>
    <t>CLP</t>
  </si>
  <si>
    <t>PESOS CHILENOS</t>
  </si>
  <si>
    <t>CNH</t>
  </si>
  <si>
    <t>OFFSHORE RENMINBI CHINO</t>
  </si>
  <si>
    <t>N</t>
  </si>
  <si>
    <t>CNY</t>
  </si>
  <si>
    <t>ONSHORE RENMINBI CHINO</t>
  </si>
  <si>
    <t>J</t>
  </si>
  <si>
    <t>COP</t>
  </si>
  <si>
    <t>PESOS COLOMBIANOS</t>
  </si>
  <si>
    <t>CZK</t>
  </si>
  <si>
    <t>CORONA CHECA</t>
  </si>
  <si>
    <t>Q</t>
  </si>
  <si>
    <t>DKK</t>
  </si>
  <si>
    <t>CORONA DANESA</t>
  </si>
  <si>
    <t>M</t>
  </si>
  <si>
    <t>DOL</t>
  </si>
  <si>
    <t>DOLARES AMERICANOS</t>
  </si>
  <si>
    <t>USD</t>
  </si>
  <si>
    <t>EGP</t>
  </si>
  <si>
    <t>LIBRA EGIPCIA</t>
  </si>
  <si>
    <t>V</t>
  </si>
  <si>
    <t>EUR</t>
  </si>
  <si>
    <t>EUROS</t>
  </si>
  <si>
    <t>GBP</t>
  </si>
  <si>
    <t>LIBRAS ESTERLINAS</t>
  </si>
  <si>
    <t>HKD</t>
  </si>
  <si>
    <t>DOLAR DE HONG KONG</t>
  </si>
  <si>
    <t>O</t>
  </si>
  <si>
    <t>HUF</t>
  </si>
  <si>
    <t>FORINT HUNGARO</t>
  </si>
  <si>
    <t>P</t>
  </si>
  <si>
    <t>IDR</t>
  </si>
  <si>
    <t>RUPIA INDONESIA</t>
  </si>
  <si>
    <t>L</t>
  </si>
  <si>
    <t>ILS</t>
  </si>
  <si>
    <t>SHEKEL ISRAELI</t>
  </si>
  <si>
    <t>W</t>
  </si>
  <si>
    <t>INR</t>
  </si>
  <si>
    <t>RUPIA INDIA</t>
  </si>
  <si>
    <t>I</t>
  </si>
  <si>
    <t>JPY</t>
  </si>
  <si>
    <t>YENES</t>
  </si>
  <si>
    <t>KRW</t>
  </si>
  <si>
    <t>WON COREANO</t>
  </si>
  <si>
    <t>Y</t>
  </si>
  <si>
    <t>MXN</t>
  </si>
  <si>
    <t>PESOS MEXICANOS</t>
  </si>
  <si>
    <t>NOK</t>
  </si>
  <si>
    <t>CORONAS NORUEGAS</t>
  </si>
  <si>
    <t>D</t>
  </si>
  <si>
    <t>NSOL</t>
  </si>
  <si>
    <t>NUEVOS SOLES</t>
  </si>
  <si>
    <t>PEN</t>
  </si>
  <si>
    <t>NZD</t>
  </si>
  <si>
    <t>DOLARES NEOZELANDESES</t>
  </si>
  <si>
    <t>E</t>
  </si>
  <si>
    <t>PLN</t>
  </si>
  <si>
    <t>ZLOTY POLACO</t>
  </si>
  <si>
    <t>R</t>
  </si>
  <si>
    <t>RON</t>
  </si>
  <si>
    <t>LEU RUMANO</t>
  </si>
  <si>
    <t>S</t>
  </si>
  <si>
    <t>RUB</t>
  </si>
  <si>
    <t>RUBLO RUSO</t>
  </si>
  <si>
    <t>X</t>
  </si>
  <si>
    <t>SEK</t>
  </si>
  <si>
    <t>CORONAS SUECAS</t>
  </si>
  <si>
    <t>G</t>
  </si>
  <si>
    <t>SGD</t>
  </si>
  <si>
    <t>DOLAR DE SINGAPUR</t>
  </si>
  <si>
    <t>K</t>
  </si>
  <si>
    <t>THB</t>
  </si>
  <si>
    <t>BAHT TAILANDES</t>
  </si>
  <si>
    <t>U</t>
  </si>
  <si>
    <t>TRY</t>
  </si>
  <si>
    <t>LIRAS TURCAS</t>
  </si>
  <si>
    <t>H</t>
  </si>
  <si>
    <t>TWD</t>
  </si>
  <si>
    <t>DOLAR DE TAIWAN</t>
  </si>
  <si>
    <t>Z</t>
  </si>
  <si>
    <t>VAC</t>
  </si>
  <si>
    <t>VALOR DE ACTUALIZACION CONSTANTE</t>
  </si>
  <si>
    <t>-</t>
  </si>
  <si>
    <t>ZAR</t>
  </si>
  <si>
    <t>RAND SUDAFRICANO</t>
  </si>
  <si>
    <t>T</t>
  </si>
  <si>
    <t>BBVA</t>
  </si>
  <si>
    <t>Unacem</t>
  </si>
  <si>
    <t>Banco Continental</t>
  </si>
  <si>
    <t>Intergroup</t>
  </si>
  <si>
    <t>Unión Andina de Cementos</t>
  </si>
  <si>
    <t>Alicorp</t>
  </si>
  <si>
    <t>Credicorp LTD.</t>
  </si>
  <si>
    <t>Graña y Montero S.A.A.</t>
  </si>
  <si>
    <t>Edelnor S.A.A.</t>
  </si>
  <si>
    <t>Edegel S.A.A.</t>
  </si>
  <si>
    <t>Cementos Pacasmayo</t>
  </si>
  <si>
    <t>Engie</t>
  </si>
  <si>
    <t>Sociedad Minera Cerro Verde S.A.A.</t>
  </si>
  <si>
    <t>Inretail Peru Corp</t>
  </si>
  <si>
    <t>Ferreyros S.A.A.</t>
  </si>
  <si>
    <t>Nexa Perú (Milpo)</t>
  </si>
  <si>
    <t>Minsur S.A.</t>
  </si>
  <si>
    <t>Buenaventura</t>
  </si>
  <si>
    <t>Auna</t>
  </si>
  <si>
    <t>Nexa ADR</t>
  </si>
  <si>
    <t>Banco de Colombia</t>
  </si>
  <si>
    <t>Grupo Financiero Banorte</t>
  </si>
  <si>
    <t>Grupo Aval Acciones y Valores</t>
  </si>
  <si>
    <t>Línea Amarilla S.A.C.</t>
  </si>
  <si>
    <t>Banco de Crédito del Perú</t>
  </si>
  <si>
    <t>Banco de la Nación</t>
  </si>
  <si>
    <t>Banco Interamericano de Finanzas</t>
  </si>
  <si>
    <t>Orazen</t>
  </si>
  <si>
    <t xml:space="preserve">Concesionario Trasvase Olmos </t>
  </si>
  <si>
    <t>San Miguel Industrias Pet S.A.</t>
  </si>
  <si>
    <t xml:space="preserve">Telefónica del Perú </t>
  </si>
  <si>
    <t>Hermes</t>
  </si>
  <si>
    <t>Hunt Oil</t>
  </si>
  <si>
    <t>Inversiones Nacionales de Turismo S.A.</t>
  </si>
  <si>
    <t xml:space="preserve">Banco Internacional del Perú </t>
  </si>
  <si>
    <t>Fondo Mi Vivienda</t>
  </si>
  <si>
    <t>Internacional de Titulos Soc. Titulizadora</t>
  </si>
  <si>
    <t>Casa Andina (Scotia Sociedad Titulizadora)</t>
  </si>
  <si>
    <t>TITIRSM1 - InRetail</t>
  </si>
  <si>
    <t>SINT1INR1U - InRetail</t>
  </si>
  <si>
    <t>Intercorp Perú</t>
  </si>
  <si>
    <t>Empresas Públicas Medellin</t>
  </si>
  <si>
    <t>BD Capital - Senior Loans C</t>
  </si>
  <si>
    <t>Lluvias</t>
  </si>
  <si>
    <t>Sigma - Leasing Operativo</t>
  </si>
  <si>
    <t>Credicorp</t>
  </si>
  <si>
    <t>Casa Andina</t>
  </si>
  <si>
    <t>Colegios Peruanos</t>
  </si>
  <si>
    <t>IFS</t>
  </si>
  <si>
    <t>MINSUR</t>
  </si>
  <si>
    <t>DEPARTAMENTO</t>
  </si>
  <si>
    <t>Intursa</t>
  </si>
  <si>
    <t>Colegios Peruanos - Internacional de Titulos Soc. Titulizadora</t>
  </si>
  <si>
    <t>011000112G34</t>
  </si>
  <si>
    <t>PEP01000C5G4</t>
  </si>
  <si>
    <t>SB12AGO34</t>
  </si>
  <si>
    <t>084001682C90</t>
  </si>
  <si>
    <t>GB00BQC82C90</t>
  </si>
  <si>
    <t>084006C98016</t>
  </si>
  <si>
    <t>CL0002798016</t>
  </si>
  <si>
    <t>08400425CU73</t>
  </si>
  <si>
    <t>US195325CU73</t>
  </si>
  <si>
    <t>0840059000U2</t>
  </si>
  <si>
    <t>MX0MGO0000U2</t>
  </si>
  <si>
    <t>08400020TY47</t>
  </si>
  <si>
    <t>US912810TY47</t>
  </si>
  <si>
    <t>1551192MAD04</t>
  </si>
  <si>
    <t>USP1400MAD04</t>
  </si>
  <si>
    <t>5270432F9263</t>
  </si>
  <si>
    <t>LU0998992639</t>
  </si>
  <si>
    <t>5271112EG474</t>
  </si>
  <si>
    <t>US46435G4745</t>
  </si>
  <si>
    <t>5271112E8487</t>
  </si>
  <si>
    <t>5271112E7234</t>
  </si>
  <si>
    <t>US4642872349</t>
  </si>
  <si>
    <t>5271112E7432</t>
  </si>
  <si>
    <t>US4642874329</t>
  </si>
  <si>
    <t>5271282EQ4R8</t>
  </si>
  <si>
    <t>DE000A0Q4R85</t>
  </si>
  <si>
    <t>5273862FW849</t>
  </si>
  <si>
    <t>IE00B3RW8498</t>
  </si>
  <si>
    <t>5275122EE628</t>
  </si>
  <si>
    <t>US46138E6288</t>
  </si>
  <si>
    <t>5275122EV357</t>
  </si>
  <si>
    <t>US46137V3574</t>
  </si>
  <si>
    <t>5260002EE103</t>
  </si>
  <si>
    <t>US46090E1038</t>
  </si>
  <si>
    <t>5270272F1107</t>
  </si>
  <si>
    <t>LU0333811072</t>
  </si>
  <si>
    <t>5260012EV608</t>
  </si>
  <si>
    <t>US78467V6083</t>
  </si>
  <si>
    <t>5270652EF676</t>
  </si>
  <si>
    <t>US92189F6768</t>
  </si>
  <si>
    <t>5270652EF494</t>
  </si>
  <si>
    <t>US92189H3003</t>
  </si>
  <si>
    <t>63000312401C</t>
  </si>
  <si>
    <t>PEP14800Q040</t>
  </si>
  <si>
    <t>Sector</t>
  </si>
  <si>
    <t>BANORT 6 5/8 PERP</t>
  </si>
  <si>
    <t>Financials</t>
  </si>
  <si>
    <t>Vontobel - Emerging Markets Debt</t>
  </si>
  <si>
    <t>Vontobel - Emerging Markets Corporate</t>
  </si>
  <si>
    <t>BFALA 3 ⅜ 01/15/32 Corp</t>
  </si>
  <si>
    <t>Consumer Discretionary</t>
  </si>
  <si>
    <t>BCOLO 8 5/8 12/2034</t>
  </si>
  <si>
    <t>BANORT 8 3/8 PERP</t>
  </si>
  <si>
    <t>BBVASM 5 ⅞ 09/13/34</t>
  </si>
  <si>
    <t>BBVASM 8.45 06/29/38 Corp</t>
  </si>
  <si>
    <t>BBVASM 8 1/8 01/08/39 Corp</t>
  </si>
  <si>
    <t>AVALCB 4 ⅜ 02/04/30 Corp</t>
  </si>
  <si>
    <t>BNP Paribas - China Equity Class</t>
  </si>
  <si>
    <t>IVPRB 6.45 06/30/2037</t>
  </si>
  <si>
    <t>Industrials</t>
  </si>
  <si>
    <t>BCP 5.8 03/10/35 Corp</t>
  </si>
  <si>
    <t>BIF</t>
  </si>
  <si>
    <t>BIF3BS2A 7 1/16 2/28/2019</t>
  </si>
  <si>
    <t>ALIPE 6 7/8 04/17/27</t>
  </si>
  <si>
    <t>Consumer Staples</t>
  </si>
  <si>
    <t>MINSUR 4 1/2 10/28/31</t>
  </si>
  <si>
    <t>Materials</t>
  </si>
  <si>
    <t>ORAZEN 5 5/8 04/28/2027</t>
  </si>
  <si>
    <t>Utilities</t>
  </si>
  <si>
    <t>CTO1BC3U</t>
  </si>
  <si>
    <t>CTO1BC4U</t>
  </si>
  <si>
    <t>SMIPET 3 1/2 08/02/28</t>
  </si>
  <si>
    <t>RUTLI 8 3/8 06/30/2036</t>
  </si>
  <si>
    <t>Falabella Peru</t>
  </si>
  <si>
    <t xml:space="preserve">INVFA2BC1A </t>
  </si>
  <si>
    <t>Communication Services</t>
  </si>
  <si>
    <t>TELEFO 7 3/8 04/10/27</t>
  </si>
  <si>
    <t>Energy</t>
  </si>
  <si>
    <t>HNTOIL 8.55 09/18/33 Corp</t>
  </si>
  <si>
    <t>INVNAC 6 13/32 9/12/38</t>
  </si>
  <si>
    <t>Information Technology</t>
  </si>
  <si>
    <t>Sites del Peru</t>
  </si>
  <si>
    <t>SILAPE 9 ⅛ 09/21/33 Corp</t>
  </si>
  <si>
    <t>BCP110129</t>
  </si>
  <si>
    <t>IFHBH PEN 7 3/4</t>
  </si>
  <si>
    <t>INTER25L29</t>
  </si>
  <si>
    <t>CASAND11A</t>
  </si>
  <si>
    <t>TITINRESM1</t>
  </si>
  <si>
    <t>SINT1INR1U</t>
  </si>
  <si>
    <t>HUASCA 5.2 04/01/28 S</t>
  </si>
  <si>
    <t>HUASCA 5.2 04/01/28 S1</t>
  </si>
  <si>
    <t>BBVAC1 PE</t>
  </si>
  <si>
    <t>IFS PE</t>
  </si>
  <si>
    <t>UNACEMC1 PE</t>
  </si>
  <si>
    <t>BUENAVC1 PE</t>
  </si>
  <si>
    <t>ALICORC1 PE</t>
  </si>
  <si>
    <t>Credicorp*</t>
  </si>
  <si>
    <t>BAP US</t>
  </si>
  <si>
    <t>AENZAC1 PE</t>
  </si>
  <si>
    <t>Ene Dist.</t>
  </si>
  <si>
    <t>ENDISPC1 PE</t>
  </si>
  <si>
    <t>Enel Gen.</t>
  </si>
  <si>
    <t>ENGEPEC1 PE</t>
  </si>
  <si>
    <t>Volcan*</t>
  </si>
  <si>
    <t>VOLCAAC1 PE</t>
  </si>
  <si>
    <t>VOLCABC1 PE</t>
  </si>
  <si>
    <t>CPACASC1 PE</t>
  </si>
  <si>
    <t>Engie Ene.</t>
  </si>
  <si>
    <t>ENERSUC1 PE</t>
  </si>
  <si>
    <t>CVERDEC1 PE</t>
  </si>
  <si>
    <t>INRETC1 PE</t>
  </si>
  <si>
    <t>FERREYC1 PE</t>
  </si>
  <si>
    <t>NEXAPEC1 PE</t>
  </si>
  <si>
    <t>INVERSIONES PORTUARIAS CHANC</t>
  </si>
  <si>
    <t>El Comercio</t>
  </si>
  <si>
    <t>ELCOMEI1 PE</t>
  </si>
  <si>
    <t>MINSURI1 PE</t>
  </si>
  <si>
    <t>BVN US</t>
  </si>
  <si>
    <t>US15126Q1094</t>
  </si>
  <si>
    <t>CPAC US</t>
  </si>
  <si>
    <t>US34988L2079</t>
  </si>
  <si>
    <t>Fossal</t>
  </si>
  <si>
    <t>FSSLD US</t>
  </si>
  <si>
    <t>Health Care</t>
  </si>
  <si>
    <t>Aclara Resources</t>
  </si>
  <si>
    <t>Nexa Resources</t>
  </si>
  <si>
    <t>NEXA US</t>
  </si>
  <si>
    <t>ECOPET 5 7/8 05/28/45</t>
  </si>
  <si>
    <t>ECOPET 5 7/8 11/02/51</t>
  </si>
  <si>
    <t>ECOPET 8 ⅞ 01/13/33 Corp</t>
  </si>
  <si>
    <t>ECOPET 8 3/8 01/19/36 Corp</t>
  </si>
  <si>
    <t>EEPPME 8 3/8 11/08/27</t>
  </si>
  <si>
    <t>BENCHMARK MORTGAGE TRUST</t>
  </si>
  <si>
    <t>US84265V1052</t>
  </si>
  <si>
    <t>SCCO US</t>
  </si>
  <si>
    <t>ES0105046009</t>
  </si>
  <si>
    <t>DE0008404005</t>
  </si>
  <si>
    <t>ES0109067019</t>
  </si>
  <si>
    <t>FR0004125920</t>
  </si>
  <si>
    <t>AT0000730007</t>
  </si>
  <si>
    <t>NL0000334118</t>
  </si>
  <si>
    <t>NL0010273215</t>
  </si>
  <si>
    <t>NL0012866412</t>
  </si>
  <si>
    <t>FR0000131104</t>
  </si>
  <si>
    <t>FR0000125338</t>
  </si>
  <si>
    <t>FR0000125007</t>
  </si>
  <si>
    <t>IE0001827041</t>
  </si>
  <si>
    <t>DE0005557508</t>
  </si>
  <si>
    <t>FR0000130452</t>
  </si>
  <si>
    <t>IT0003128367</t>
  </si>
  <si>
    <t>IX378827-0</t>
  </si>
  <si>
    <t>NL0012059018</t>
  </si>
  <si>
    <t>FR0000121147</t>
  </si>
  <si>
    <t>DE000A3E5D64</t>
  </si>
  <si>
    <t>FR0011726835</t>
  </si>
  <si>
    <t>DE0006047004</t>
  </si>
  <si>
    <t>ES0144580Y14</t>
  </si>
  <si>
    <t>ES0118594417</t>
  </si>
  <si>
    <t>NL0011821202</t>
  </si>
  <si>
    <t>FR0010259150</t>
  </si>
  <si>
    <t>FR0000073298</t>
  </si>
  <si>
    <t>FI0009005870</t>
  </si>
  <si>
    <t>NL0011794037</t>
  </si>
  <si>
    <t>FR0013451333</t>
  </si>
  <si>
    <t>IT0005541336</t>
  </si>
  <si>
    <t>IT0003796171</t>
  </si>
  <si>
    <t>IT0004176001</t>
  </si>
  <si>
    <t>FR0000130577</t>
  </si>
  <si>
    <t>DE0006969603</t>
  </si>
  <si>
    <t>GB00B2B0DG97</t>
  </si>
  <si>
    <t>IT0005282865</t>
  </si>
  <si>
    <t>FR0010451203</t>
  </si>
  <si>
    <t>FR0000120578</t>
  </si>
  <si>
    <t>FR0000121972</t>
  </si>
  <si>
    <t>DE0007236101</t>
  </si>
  <si>
    <t>IE00028FXN24</t>
  </si>
  <si>
    <t>FR0012757854</t>
  </si>
  <si>
    <t>DE000STAB1L8</t>
  </si>
  <si>
    <t>NL0000226223</t>
  </si>
  <si>
    <t>DE0007493991</t>
  </si>
  <si>
    <t>FR0000121329</t>
  </si>
  <si>
    <t>FR0000120271</t>
  </si>
  <si>
    <t>FR0005691656</t>
  </si>
  <si>
    <t>IT0005239360</t>
  </si>
  <si>
    <t>GB00B10RZP78</t>
  </si>
  <si>
    <t>NL0000395903</t>
  </si>
  <si>
    <t>Janus Henderson - Horizon Euroland Fund</t>
  </si>
  <si>
    <t>Aena SME, S.A.</t>
  </si>
  <si>
    <t>Allianz SE</t>
  </si>
  <si>
    <t>Amadeus IT Group, S.A.</t>
  </si>
  <si>
    <t>AMUNDI SA</t>
  </si>
  <si>
    <t>Andritz AG</t>
  </si>
  <si>
    <t>ASM International N.V.</t>
  </si>
  <si>
    <t>ASML Holding N.V.</t>
  </si>
  <si>
    <t>BE Semiconductor Industries N.V.</t>
  </si>
  <si>
    <t>BNP PARIBAS SA</t>
  </si>
  <si>
    <t>CAPGEMINI SE</t>
  </si>
  <si>
    <t>COMPAGNIE DE SAINT-GOBAIN SA</t>
  </si>
  <si>
    <t>CRH PUBLIC LIMITED COMPANY</t>
  </si>
  <si>
    <t>Deutsche Telekom AG</t>
  </si>
  <si>
    <t>EIFFAGE SA</t>
  </si>
  <si>
    <t>ENEL - SPA</t>
  </si>
  <si>
    <t>EXOR N.V.</t>
  </si>
  <si>
    <t>FORVIA SE</t>
  </si>
  <si>
    <t>FUCHS SE</t>
  </si>
  <si>
    <t>GAZTRANSPORT ET TECHNIGAZ SA</t>
  </si>
  <si>
    <t>Heidelberg Materials AG</t>
  </si>
  <si>
    <t>Iberdrola, S.A.</t>
  </si>
  <si>
    <t>Indra Sistemas, S.A.</t>
  </si>
  <si>
    <t>ING Groep N.V.</t>
  </si>
  <si>
    <t>IPSEN SA</t>
  </si>
  <si>
    <t>IPSOS SA</t>
  </si>
  <si>
    <t>Konecranes Abp</t>
  </si>
  <si>
    <t>Koninklijke Ahold Delhaize N.V.</t>
  </si>
  <si>
    <t>LA FRANCAISE DES JEUX SA</t>
  </si>
  <si>
    <t>LOTTOMATICA GROUP S.P.A.</t>
  </si>
  <si>
    <t>POSTE ITALIANE - SOCIETA PER AZIONI</t>
  </si>
  <si>
    <t>PRYSMIAN S.P.A.</t>
  </si>
  <si>
    <t>PUBLICIS GROUPE S.A.</t>
  </si>
  <si>
    <t>PUMA SE</t>
  </si>
  <si>
    <t>RELX PUBLIC LIMITED COMPANY</t>
  </si>
  <si>
    <t>REPLY S.P.A.</t>
  </si>
  <si>
    <t>REXEL SA</t>
  </si>
  <si>
    <t>SANOFI SA</t>
  </si>
  <si>
    <t>SCHNEIDER ELECTRIC SE</t>
  </si>
  <si>
    <t>Siemens Aktiengesellschaft</t>
  </si>
  <si>
    <t>SMURFIT WESTROCK PUBLIC LIMITED COMPANY</t>
  </si>
  <si>
    <t>SPIE SA</t>
  </si>
  <si>
    <t>Stabilus SE</t>
  </si>
  <si>
    <t>STMicroelectronics N.V.</t>
  </si>
  <si>
    <t>Stroeer SE &amp; Co. KGaA</t>
  </si>
  <si>
    <t>THALES SA</t>
  </si>
  <si>
    <t>TotalEnergies SE</t>
  </si>
  <si>
    <t>TRIGANO SA</t>
  </si>
  <si>
    <t>UNICREDIT, SOCIETA PER AZIONI</t>
  </si>
  <si>
    <t>UNILEVER PLC</t>
  </si>
  <si>
    <t>Wolters Kluwer N.V.</t>
  </si>
  <si>
    <t>US02376RAF91</t>
  </si>
  <si>
    <t>Lazard - Convertible Global Fund</t>
  </si>
  <si>
    <t>AMERICAN AIRLINES GROUP INC.</t>
  </si>
  <si>
    <t>FR0013521085</t>
  </si>
  <si>
    <t>ACCOR SA</t>
  </si>
  <si>
    <t>US00971TAJ07</t>
  </si>
  <si>
    <t>AKAMAI TECHNOLOGIES, INC.</t>
  </si>
  <si>
    <t>US02043QAB32</t>
  </si>
  <si>
    <t>ALNYLAM PHARMACEUTICALS, INC.</t>
  </si>
  <si>
    <t>XS2413708442</t>
  </si>
  <si>
    <t>ANA HOLDINGS INC.</t>
  </si>
  <si>
    <t>XS2089160506</t>
  </si>
  <si>
    <t>ANLLIAN Capital Limited</t>
  </si>
  <si>
    <t>US10806XAB82</t>
  </si>
  <si>
    <t>BRIDGEBIO PHARMA, INC.</t>
  </si>
  <si>
    <t>US09857LAN82</t>
  </si>
  <si>
    <t>BOOKING HOLDINGS INC.</t>
  </si>
  <si>
    <t>US09061GAK76</t>
  </si>
  <si>
    <t>BIOMARIN PHARMACEUTICAL INC.</t>
  </si>
  <si>
    <t>XS2782912518</t>
  </si>
  <si>
    <t>CITIGROUP GLOBAL MARKETS HOLDINGS INC.</t>
  </si>
  <si>
    <t>XS2021212332</t>
  </si>
  <si>
    <t>Cellnex Telecom S.A.</t>
  </si>
  <si>
    <t>XS2597741102</t>
  </si>
  <si>
    <t>US125896BX77</t>
  </si>
  <si>
    <t>CMS ENERGY CORPORATION</t>
  </si>
  <si>
    <t>US207410AH48</t>
  </si>
  <si>
    <t>CONMED CORPORATION</t>
  </si>
  <si>
    <t>US19260QAB32</t>
  </si>
  <si>
    <t>COINBASE GLOBAL, INC.</t>
  </si>
  <si>
    <t>US2358511028</t>
  </si>
  <si>
    <t>DANAHER CORPORATION</t>
  </si>
  <si>
    <t>US23804LAB99</t>
  </si>
  <si>
    <t>DATADOG, INC.</t>
  </si>
  <si>
    <t>US252131AK39</t>
  </si>
  <si>
    <t>DEXCOM, INC.</t>
  </si>
  <si>
    <t>XS2637952610</t>
  </si>
  <si>
    <t>ENI S.P.A.</t>
  </si>
  <si>
    <t>US194014AB28</t>
  </si>
  <si>
    <t>ENOVIS CORPORATION</t>
  </si>
  <si>
    <t>US30063PAC95</t>
  </si>
  <si>
    <t>EXACT SCIENCES CORPORATION</t>
  </si>
  <si>
    <t>US345370CZ16</t>
  </si>
  <si>
    <t>FORD MOTOR COMPANY</t>
  </si>
  <si>
    <t>US82452JAB52</t>
  </si>
  <si>
    <t>Shift4 Payments Inc</t>
  </si>
  <si>
    <t>US531229AQ58</t>
  </si>
  <si>
    <t>SIRIUS XM HOLDINGS INC.</t>
  </si>
  <si>
    <t>US40637HAD17</t>
  </si>
  <si>
    <t>HALOZYME THERAPEUTICS, INC.</t>
  </si>
  <si>
    <t>US40637HAF64</t>
  </si>
  <si>
    <t>USG46587AA20</t>
  </si>
  <si>
    <t>H World Group Limited</t>
  </si>
  <si>
    <t>US443573AD20</t>
  </si>
  <si>
    <t>HUBSPOT, INC.</t>
  </si>
  <si>
    <t>XS2607736407</t>
  </si>
  <si>
    <t>SK hynix Inc.</t>
  </si>
  <si>
    <t>XS2343113101</t>
  </si>
  <si>
    <t>International Consolidated Airlines Group, S.A.</t>
  </si>
  <si>
    <t>US462222AD25</t>
  </si>
  <si>
    <t>IONIS PHARMACEUTICALS, INC.</t>
  </si>
  <si>
    <t>US472145AF83</t>
  </si>
  <si>
    <t>Jazz Investments I Limited</t>
  </si>
  <si>
    <t>XS2523390867</t>
  </si>
  <si>
    <t>Lenovo Group Limited</t>
  </si>
  <si>
    <t>XS2647856348</t>
  </si>
  <si>
    <t>LG CHEM LTD</t>
  </si>
  <si>
    <t>XS2647856777</t>
  </si>
  <si>
    <t>DE000A3H2UK7</t>
  </si>
  <si>
    <t>Deutsche Lufthansa Aktiengesellschaft</t>
  </si>
  <si>
    <t>USG5479MAA39</t>
  </si>
  <si>
    <t>Li Auto Inc.</t>
  </si>
  <si>
    <t>US538034BA63</t>
  </si>
  <si>
    <t>LIVE NATION ENTERTAINMENT, INC.</t>
  </si>
  <si>
    <t>XS2333568751</t>
  </si>
  <si>
    <t>MEITUAN</t>
  </si>
  <si>
    <t>US58733R1023</t>
  </si>
  <si>
    <t>MercadoLibre, Inc.</t>
  </si>
  <si>
    <t>US44932KAA43</t>
  </si>
  <si>
    <t>MATCH GROUP FINANCECO 3, INC.</t>
  </si>
  <si>
    <t>DE000A2YPE76</t>
  </si>
  <si>
    <t>MTU Aero Engines AG</t>
  </si>
  <si>
    <t>US62886HBD26</t>
  </si>
  <si>
    <t>NCL CORPORATION LTD.</t>
  </si>
  <si>
    <t>US65339F7134</t>
  </si>
  <si>
    <t>NEXTERA ENERGY, INC.</t>
  </si>
  <si>
    <t>US65341BAD82</t>
  </si>
  <si>
    <t>NEXTERA ENERGY PARTNERS, LP</t>
  </si>
  <si>
    <t>US18915MAC10</t>
  </si>
  <si>
    <t>CLOUDFLARE, INC.</t>
  </si>
  <si>
    <t>US62914VAJ52</t>
  </si>
  <si>
    <t>NIO INC.</t>
  </si>
  <si>
    <t>XS2387597573</t>
  </si>
  <si>
    <t>US67059NAH17</t>
  </si>
  <si>
    <t>NUTANIX, INC.</t>
  </si>
  <si>
    <t>US682189AU93</t>
  </si>
  <si>
    <t>ON SEMICONDUCTOR CORPORATION</t>
  </si>
  <si>
    <t>US697435AF27</t>
  </si>
  <si>
    <t>PALO ALTO NETWORKS, INC.</t>
  </si>
  <si>
    <t>US69331CAL28</t>
  </si>
  <si>
    <t>PG&amp;E CORPORATION</t>
  </si>
  <si>
    <t>US722304AC65</t>
  </si>
  <si>
    <t>PDD Holdings Inc.</t>
  </si>
  <si>
    <t>US45784PAK75</t>
  </si>
  <si>
    <t>INSULET CORPORATION</t>
  </si>
  <si>
    <t>XS2376482423</t>
  </si>
  <si>
    <t>POSCO Holdings Inc.</t>
  </si>
  <si>
    <t>US780153BQ43</t>
  </si>
  <si>
    <t>ROYAL CARIBBEAN CRUISES LTD.</t>
  </si>
  <si>
    <t>US76954AAB98</t>
  </si>
  <si>
    <t>RIVIAN AUTOMOTIVE, INC.</t>
  </si>
  <si>
    <t>FR0014003Z32</t>
  </si>
  <si>
    <t>SAFRAN SA</t>
  </si>
  <si>
    <t>US81141RAG56</t>
  </si>
  <si>
    <t>SEA LIMITED</t>
  </si>
  <si>
    <t>XS2260025296</t>
  </si>
  <si>
    <t>SINGAPORE AIRLINES LIMITED</t>
  </si>
  <si>
    <t>US86800UAA25</t>
  </si>
  <si>
    <t>SUPER MICRO COMPUTER, INC.</t>
  </si>
  <si>
    <t>US842587DP95</t>
  </si>
  <si>
    <t>THE SOUTHERN COMPANY</t>
  </si>
  <si>
    <t>JP3435000009</t>
  </si>
  <si>
    <t>Sony Group Corporation</t>
  </si>
  <si>
    <t>US803607AD25</t>
  </si>
  <si>
    <t>SAREPTA THERAPEUTICS, INC.</t>
  </si>
  <si>
    <t>XS2211997239</t>
  </si>
  <si>
    <t>US81180WBL46</t>
  </si>
  <si>
    <t>SEAGATE HDD CAYMAN</t>
  </si>
  <si>
    <t>FR001400M9F9</t>
  </si>
  <si>
    <t>US87918AAF21</t>
  </si>
  <si>
    <t>TELADOC HEALTH, INC.</t>
  </si>
  <si>
    <t>US89377MAB54</t>
  </si>
  <si>
    <t>TRANSMEDICS GROUP, INC.</t>
  </si>
  <si>
    <t>US902252AB17</t>
  </si>
  <si>
    <t>US90353TAM27</t>
  </si>
  <si>
    <t>TYLER TECHNOLOGIES, INC.</t>
  </si>
  <si>
    <t>UBER TECHNOLOGIES, INC.</t>
  </si>
  <si>
    <t>US94419LAP67</t>
  </si>
  <si>
    <t>WAYFAIR INC.</t>
  </si>
  <si>
    <t>US958102AT29</t>
  </si>
  <si>
    <t>WESTERN DIGITAL CORPORATION</t>
  </si>
  <si>
    <t>US98139AAD72</t>
  </si>
  <si>
    <t>WORKIVA INC.</t>
  </si>
  <si>
    <t>US225447AD33</t>
  </si>
  <si>
    <t>Wolfspeed, Inc.</t>
  </si>
  <si>
    <t>US98954MAH43</t>
  </si>
  <si>
    <t>ZILLOW GROUP, INC.</t>
  </si>
  <si>
    <t>XS2171663227</t>
  </si>
  <si>
    <t>ZHONGSHENG GROUP HOLDINGS LIMITED</t>
  </si>
  <si>
    <t>US98980GAB86</t>
  </si>
  <si>
    <t>ZSCALER, INC.</t>
  </si>
  <si>
    <t>US374276AJ21</t>
  </si>
  <si>
    <t>US00489LAK98</t>
  </si>
  <si>
    <t>US00653VAE11</t>
  </si>
  <si>
    <t>US00867FAA66</t>
  </si>
  <si>
    <t>US12597YAA73</t>
  </si>
  <si>
    <t>US030727AA98</t>
  </si>
  <si>
    <t>US03969YAB48</t>
  </si>
  <si>
    <t>US00191AAD81</t>
  </si>
  <si>
    <t>US60337JAA43</t>
  </si>
  <si>
    <t>US02156BAG86</t>
  </si>
  <si>
    <t>US018581AP34</t>
  </si>
  <si>
    <t>US095796AK46</t>
  </si>
  <si>
    <t>US104931AA85</t>
  </si>
  <si>
    <t>US11135RAA32</t>
  </si>
  <si>
    <t>US57763RAC16</t>
  </si>
  <si>
    <t>US128786AA80</t>
  </si>
  <si>
    <t>US143658BR27</t>
  </si>
  <si>
    <t>US154915AA07</t>
  </si>
  <si>
    <t>US125137AC31</t>
  </si>
  <si>
    <t>US1248EPCP61</t>
  </si>
  <si>
    <t>US56085RAA86</t>
  </si>
  <si>
    <t>US88146LAA17</t>
  </si>
  <si>
    <t>US13323NAA00</t>
  </si>
  <si>
    <t>US21925DAB55</t>
  </si>
  <si>
    <t>US20338HAB96</t>
  </si>
  <si>
    <t>US20338QAA13</t>
  </si>
  <si>
    <t>US50221DAA72</t>
  </si>
  <si>
    <t>US45344LAE39</t>
  </si>
  <si>
    <t>US45344LAD55</t>
  </si>
  <si>
    <t>US126307BN62</t>
  </si>
  <si>
    <t>US140944AA76</t>
  </si>
  <si>
    <t>US24665FAC68</t>
  </si>
  <si>
    <t>US24665FAD42</t>
  </si>
  <si>
    <t>US28228PAC59</t>
  </si>
  <si>
    <t>US29254BAB36</t>
  </si>
  <si>
    <t>US29357KAH68</t>
  </si>
  <si>
    <t>US29357KAK97</t>
  </si>
  <si>
    <t>US29450YAB56</t>
  </si>
  <si>
    <t>US29450YAA73</t>
  </si>
  <si>
    <t>US04625PAA93</t>
  </si>
  <si>
    <t>US82453AAB35</t>
  </si>
  <si>
    <t>US35640YAK38</t>
  </si>
  <si>
    <t>US35641AAA60</t>
  </si>
  <si>
    <t>US37185LAL62</t>
  </si>
  <si>
    <t>US37185LAM46</t>
  </si>
  <si>
    <t>US37185LAP76</t>
  </si>
  <si>
    <t>US92943GAA94</t>
  </si>
  <si>
    <t>US39843UAA07</t>
  </si>
  <si>
    <t>US16115QAG55</t>
  </si>
  <si>
    <t>US389375AM81</t>
  </si>
  <si>
    <t>US389286AA34</t>
  </si>
  <si>
    <t>US36485MAL37</t>
  </si>
  <si>
    <t>US36485MAN92</t>
  </si>
  <si>
    <t>US44332PAJ03</t>
  </si>
  <si>
    <t>US410345AQ54</t>
  </si>
  <si>
    <t>US42239PAB58</t>
  </si>
  <si>
    <t>US40390DAC92</t>
  </si>
  <si>
    <t>US44805RAA32</t>
  </si>
  <si>
    <t>US449691AF14</t>
  </si>
  <si>
    <t>US42329HAB42</t>
  </si>
  <si>
    <t>US46205YAA91</t>
  </si>
  <si>
    <t>US46205YAB74</t>
  </si>
  <si>
    <t>US50106GAJ13</t>
  </si>
  <si>
    <t>US50168AAA88</t>
  </si>
  <si>
    <t>US50168QAD79</t>
  </si>
  <si>
    <t>US53190FAC95</t>
  </si>
  <si>
    <t>US45232TAA97</t>
  </si>
  <si>
    <t>US527298CD30</t>
  </si>
  <si>
    <t>US55760LAB36</t>
  </si>
  <si>
    <t>US577128AC59</t>
  </si>
  <si>
    <t>US579063AB46</t>
  </si>
  <si>
    <t>US57767XAB64</t>
  </si>
  <si>
    <t>US48020RAA32</t>
  </si>
  <si>
    <t>US638962AA84</t>
  </si>
  <si>
    <t>US66977WAU36</t>
  </si>
  <si>
    <t>US644274AG71</t>
  </si>
  <si>
    <t>US365417AA28</t>
  </si>
  <si>
    <t>US62922LAD01</t>
  </si>
  <si>
    <t>US640695AA01</t>
  </si>
  <si>
    <t>US18972EAB11</t>
  </si>
  <si>
    <t>US64083YAA91</t>
  </si>
  <si>
    <t>US12515KAA60</t>
  </si>
  <si>
    <t>US721283AB55</t>
  </si>
  <si>
    <t>US69867DAC20</t>
  </si>
  <si>
    <t>US34966MAA09</t>
  </si>
  <si>
    <t>US040133AA87</t>
  </si>
  <si>
    <t>US893830BZ10</t>
  </si>
  <si>
    <t>US77314EAA64</t>
  </si>
  <si>
    <t>US77314EAB48</t>
  </si>
  <si>
    <t>US829259AY67</t>
  </si>
  <si>
    <t>US80874DAA46</t>
  </si>
  <si>
    <t>US82568NAC56</t>
  </si>
  <si>
    <t>US02156LAA98</t>
  </si>
  <si>
    <t>US31659AAA43</t>
  </si>
  <si>
    <t>US31659AAB26</t>
  </si>
  <si>
    <t>US82660CAA09</t>
  </si>
  <si>
    <t>US82967NBM92</t>
  </si>
  <si>
    <t>US681639AB60</t>
  </si>
  <si>
    <t>US681639AD27</t>
  </si>
  <si>
    <t>US83419MAA09</t>
  </si>
  <si>
    <t>US78525CAA36</t>
  </si>
  <si>
    <t>US59565JAA97</t>
  </si>
  <si>
    <t>US45674GAB05</t>
  </si>
  <si>
    <t>US86614JAA34</t>
  </si>
  <si>
    <t>US86765KAC36</t>
  </si>
  <si>
    <t>US86881WAF95</t>
  </si>
  <si>
    <t>US855170AA41</t>
  </si>
  <si>
    <t>US88632QAE35</t>
  </si>
  <si>
    <t>US18912UAA07</t>
  </si>
  <si>
    <t>US89686QAB23</t>
  </si>
  <si>
    <t>US909214BV97</t>
  </si>
  <si>
    <t>US911163AA17</t>
  </si>
  <si>
    <t>US019576AC18</t>
  </si>
  <si>
    <t>US019576AD90</t>
  </si>
  <si>
    <t>US019576AB35</t>
  </si>
  <si>
    <t>US97360AAA51</t>
  </si>
  <si>
    <t>IX244867-0</t>
  </si>
  <si>
    <t>US90367UAD37</t>
  </si>
  <si>
    <t>US05553LAA17</t>
  </si>
  <si>
    <t>US914906AZ55</t>
  </si>
  <si>
    <t>US91838PAA93</t>
  </si>
  <si>
    <t>US92262TAA43</t>
  </si>
  <si>
    <t>US92339LAA08</t>
  </si>
  <si>
    <t>US941130AD86</t>
  </si>
  <si>
    <t>US97246JAA60</t>
  </si>
  <si>
    <t>US98919VAA35</t>
  </si>
  <si>
    <t>US98919VAB18</t>
  </si>
  <si>
    <t>AXA World Funds - US Dynamic High Yield</t>
  </si>
  <si>
    <t>GETTY IMAGES, INC.</t>
  </si>
  <si>
    <t>ACRISURE, LLC</t>
  </si>
  <si>
    <t>ADAPTHEALTH, LLC</t>
  </si>
  <si>
    <t>AHEAD DB HOLDINGS, LLC</t>
  </si>
  <si>
    <t>CP ATLAS BUYER, INC.</t>
  </si>
  <si>
    <t>AMERITEX HOLDCO INTERMEDIATE LLC</t>
  </si>
  <si>
    <t>Ardagh Metal Packaging Finance Public Limited Company</t>
  </si>
  <si>
    <t>ARD Finance S.A.</t>
  </si>
  <si>
    <t>ATHENAHEALTH GROUP INC.</t>
  </si>
  <si>
    <t>ALTERYX, INC.</t>
  </si>
  <si>
    <t>BREAD FINANCIAL HOLDINGS, INC.</t>
  </si>
  <si>
    <t>BLUE RACER MIDSTREAM, LLC</t>
  </si>
  <si>
    <t>BRAND INDUSTRIAL SERVICES, INC.</t>
  </si>
  <si>
    <t>BROADSTREET PARTNERS, INC.</t>
  </si>
  <si>
    <t>MAUSER PACKAGING SOLUTIONS HOLDING COMPANY</t>
  </si>
  <si>
    <t>CALDERYS FINANCING, LLC</t>
  </si>
  <si>
    <t>Carnival Corporation</t>
  </si>
  <si>
    <t>CENTRAL PARENT LLC</t>
  </si>
  <si>
    <t>CEC ENTERTAINMENT, LLC</t>
  </si>
  <si>
    <t>CCO HOLDINGS, LLC</t>
  </si>
  <si>
    <t>MAJORDRIVE HOLDINGS IV, LLC</t>
  </si>
  <si>
    <t>CMG MEDIA CORPORATION</t>
  </si>
  <si>
    <t>CORNERSTONE BUILDING BRANDS, INC.</t>
  </si>
  <si>
    <t>COMMSCOPE TECHNOLOGIES LLC</t>
  </si>
  <si>
    <t>COMMSCOPE, LLC</t>
  </si>
  <si>
    <t>LSF11 A5 HOLDCO LLC</t>
  </si>
  <si>
    <t>CRESCENT ENERGY FINANCE LLC</t>
  </si>
  <si>
    <t>CSC HOLDINGS, LLC</t>
  </si>
  <si>
    <t>CAPSTONE BORROWER, INC.</t>
  </si>
  <si>
    <t>DELEK LOGISTICS PARTNERS, LP</t>
  </si>
  <si>
    <t>EG GLOBAL FINANCE PLC</t>
  </si>
  <si>
    <t>ENCINO ACQUISITION PARTNERS HOLDINGS, LLC</t>
  </si>
  <si>
    <t>ENOVA INTERNATIONAL, INC.</t>
  </si>
  <si>
    <t>EQUIPMENTSHARE.COM INC</t>
  </si>
  <si>
    <t>ARMOR HOLDCO, INC.</t>
  </si>
  <si>
    <t>SHIFT4 PAYMENTS, LLC</t>
  </si>
  <si>
    <t>FREEDOM MORTGAGE CORPORATION</t>
  </si>
  <si>
    <t>FREEDOM MORTGAGE HOLDINGS LLC</t>
  </si>
  <si>
    <t>GENESIS ENERGY, L.P.</t>
  </si>
  <si>
    <t>W. R. GRACE HOLDINGS LLC</t>
  </si>
  <si>
    <t>Grifols, S.A.</t>
  </si>
  <si>
    <t>CHART INDUSTRIES, INC.</t>
  </si>
  <si>
    <t>GRAY TELEVISION, INC.</t>
  </si>
  <si>
    <t>Corporation de Securite Garda World</t>
  </si>
  <si>
    <t>HUB INTERNATIONAL LIMITED</t>
  </si>
  <si>
    <t>HANESBRANDS INC.</t>
  </si>
  <si>
    <t>HEARTLAND DENTAL, LLC</t>
  </si>
  <si>
    <t>HLF FINANCING SARL, LLC</t>
  </si>
  <si>
    <t>HUSKY IMS CANADIAN ESCROW CO-ISSUER LTD.</t>
  </si>
  <si>
    <t>ILIAD HOLDING SAS</t>
  </si>
  <si>
    <t>HELIOS SOFTWARE HOLDINGS, INC.</t>
  </si>
  <si>
    <t>ION TRADING TECHNOLOGIES S.a r.l.</t>
  </si>
  <si>
    <t>KRONOS ACQUISITION HOLDINGS INC.</t>
  </si>
  <si>
    <t>LABL, INC.</t>
  </si>
  <si>
    <t>Life Time, Inc.</t>
  </si>
  <si>
    <t>LUMMUS TECHNOLOGY HOLDINGS V LLC</t>
  </si>
  <si>
    <t>LEVEL 3 FINANCING, INC.</t>
  </si>
  <si>
    <t>MADISON IAQ LLC</t>
  </si>
  <si>
    <t>MATTHEWS INTERNATIONAL CORPORATION</t>
  </si>
  <si>
    <t>MCAFEE CORP.</t>
  </si>
  <si>
    <t>McGraw-Hill Education, Inc.</t>
  </si>
  <si>
    <t>GESTION D'ASSURANCES JONES DESLAURIERS INC.</t>
  </si>
  <si>
    <t>NCR ATLEOS CORPORATION</t>
  </si>
  <si>
    <t>NOVA Chemicals Corporation</t>
  </si>
  <si>
    <t>NEW ENTERPRISE STONE &amp; LIME CO., INC.</t>
  </si>
  <si>
    <t>NEOGEN FOOD SAFETY CORPORATION</t>
  </si>
  <si>
    <t>NGL ENERGY OPERATING LLC</t>
  </si>
  <si>
    <t>NEPTUNE BIDCO US INC.</t>
  </si>
  <si>
    <t>CLYDESDALE ACQUISITION HOLDINGS, INC.</t>
  </si>
  <si>
    <t>NESCO HOLDINGS II, INC.</t>
  </si>
  <si>
    <t>CD&amp;R SMOKEY BUYER, INC.</t>
  </si>
  <si>
    <t>Pike Corporation</t>
  </si>
  <si>
    <t>CLARIOS GLOBAL LP</t>
  </si>
  <si>
    <t>FORTRESS INTERMEDIATE 3, INC.</t>
  </si>
  <si>
    <t>ARETEC ESCROW ISSUER INC.</t>
  </si>
  <si>
    <t>TRANSOCEAN INC.</t>
  </si>
  <si>
    <t>ROCKET SOFTWARE, INC.</t>
  </si>
  <si>
    <t>SINCLAIR TELEVISION GROUP, INC.</t>
  </si>
  <si>
    <t>SCIENTIFIC GAMES HOLDINGS LP</t>
  </si>
  <si>
    <t>SHUTTERFLY FINANCE, LLC</t>
  </si>
  <si>
    <t>ALTICE FRANCE SA</t>
  </si>
  <si>
    <t>FIESTA PURCHASER, INC.</t>
  </si>
  <si>
    <t>Sigma Holdco B.V.</t>
  </si>
  <si>
    <t>SIRIUS XM RADIO INC.</t>
  </si>
  <si>
    <t>OLYMPUS WATER US HOLDING CORPORATION</t>
  </si>
  <si>
    <t>SOLARIS MIDSTREAM HOLDINGS, LLC</t>
  </si>
  <si>
    <t>S&amp;S HOLDINGS, LLC</t>
  </si>
  <si>
    <t>STAGWELL GLOBAL LLC</t>
  </si>
  <si>
    <t>INEOS QUATTRO FINANCE 2 PLC</t>
  </si>
  <si>
    <t>SUMMIT MIDSTREAM HOLDINGS, LLC</t>
  </si>
  <si>
    <t>SUNOCO LP</t>
  </si>
  <si>
    <t>SURGERY CENTER HOLDINGS, INC.</t>
  </si>
  <si>
    <t>STAR PARENT, INC.</t>
  </si>
  <si>
    <t>CLOUD SOFTWARE GROUP, INC.</t>
  </si>
  <si>
    <t>Trivium Packaging Finance B.V.</t>
  </si>
  <si>
    <t>UNISYS CORPORATION</t>
  </si>
  <si>
    <t>UNITED NATURAL FOODS, INC.</t>
  </si>
  <si>
    <t>ALLIED UNIVERSAL HOLDCO LLC</t>
  </si>
  <si>
    <t>WINDSOR HOLDINGS III, LLC</t>
  </si>
  <si>
    <t>U.S. ACUTE CARE SOLUTIONS, LLC</t>
  </si>
  <si>
    <t>BCPE ULYSSES INTERMEDIATE, INC.</t>
  </si>
  <si>
    <t>UNIVISION COMMUNICATIONS INC.</t>
  </si>
  <si>
    <t>VT TOPCO, INC.</t>
  </si>
  <si>
    <t>VELOCITY VEHICLE GROUP LLC</t>
  </si>
  <si>
    <t>WATCO COMPANIES, L.L.C.</t>
  </si>
  <si>
    <t>WILSONART LLC</t>
  </si>
  <si>
    <t>ZAYO GROUP HOLDINGS, INC.</t>
  </si>
  <si>
    <t>FR0004174233</t>
  </si>
  <si>
    <t>Groupama - Avenir Euro (Mid Small Caps)</t>
  </si>
  <si>
    <t>Bilendi SA</t>
  </si>
  <si>
    <t>DE0005470306</t>
  </si>
  <si>
    <t>CTS Eventim AG &amp; Co. KGaA</t>
  </si>
  <si>
    <t>SE0015346135</t>
  </si>
  <si>
    <t>Stillfront Group AB (publ)</t>
  </si>
  <si>
    <t>SE0010948588</t>
  </si>
  <si>
    <t>BHG Group AB</t>
  </si>
  <si>
    <t>NL0015001KT6</t>
  </si>
  <si>
    <t>Brembo N.V.</t>
  </si>
  <si>
    <t>IT0004764699</t>
  </si>
  <si>
    <t>BRUNELLO CUCINELLI S.P.A.</t>
  </si>
  <si>
    <t>IT0003115950</t>
  </si>
  <si>
    <t>DE ' LONGHI S.P.A.</t>
  </si>
  <si>
    <t>SE0009216278</t>
  </si>
  <si>
    <t>Mips AB</t>
  </si>
  <si>
    <t>FI4000507124</t>
  </si>
  <si>
    <t>Puuilo Oyj</t>
  </si>
  <si>
    <t>IT0005162406</t>
  </si>
  <si>
    <t>TECHNOGYM S.P.A.</t>
  </si>
  <si>
    <t>FR0010766667</t>
  </si>
  <si>
    <t>Vente-Unique.Com SA</t>
  </si>
  <si>
    <t>FR0004045847</t>
  </si>
  <si>
    <t>VOYAGEURS DU MONDE SA</t>
  </si>
  <si>
    <t>IT0005455875</t>
  </si>
  <si>
    <t>INTERCOS S.P.A.</t>
  </si>
  <si>
    <t>IT0000072170</t>
  </si>
  <si>
    <t>FINECOBANK BANCA FINECO S.P.A.</t>
  </si>
  <si>
    <t>DE000FTG1111</t>
  </si>
  <si>
    <t>flatexDEGIRO AG</t>
  </si>
  <si>
    <t>COYV9034658</t>
  </si>
  <si>
    <t>GB0004536594</t>
  </si>
  <si>
    <t>ADVANCED MEDICAL SOLUTIONS GROUP PLC</t>
  </si>
  <si>
    <t>DK0060946788</t>
  </si>
  <si>
    <t>AMBU A/S</t>
  </si>
  <si>
    <t>IT0004056880</t>
  </si>
  <si>
    <t>AMPLIFON S.P.A.</t>
  </si>
  <si>
    <t>FR0013280286</t>
  </si>
  <si>
    <t>BIOMERIEUX SA</t>
  </si>
  <si>
    <t>DE0005313704</t>
  </si>
  <si>
    <t>Carl Zeiss Meditec AG</t>
  </si>
  <si>
    <t>IT0003492391</t>
  </si>
  <si>
    <t>DIASORIN S.P.A.</t>
  </si>
  <si>
    <t>DE0005659700</t>
  </si>
  <si>
    <t>Eckert &amp; Ziegler SE</t>
  </si>
  <si>
    <t>FR0012882389</t>
  </si>
  <si>
    <t>Equasens SA</t>
  </si>
  <si>
    <t>FR0014000MR3</t>
  </si>
  <si>
    <t>EUROFINS SCIENTIFIC SE</t>
  </si>
  <si>
    <t>DE000A1MMCC8</t>
  </si>
  <si>
    <t>Medios AG</t>
  </si>
  <si>
    <t>DE0005220909</t>
  </si>
  <si>
    <t>NEXUS AG</t>
  </si>
  <si>
    <t>FI0009010912</t>
  </si>
  <si>
    <t>Revenio Group Oyj</t>
  </si>
  <si>
    <t>FR0013154002</t>
  </si>
  <si>
    <t>SARTORIUS STEDIM BIOTECH S.A.</t>
  </si>
  <si>
    <t>DE0005093108</t>
  </si>
  <si>
    <t>Amadeus FiRe AG</t>
  </si>
  <si>
    <t>SE0000805426</t>
  </si>
  <si>
    <t>BTS Group AB</t>
  </si>
  <si>
    <t>SE0005677135</t>
  </si>
  <si>
    <t>Bufab AB (publ)</t>
  </si>
  <si>
    <t>FR0000130692</t>
  </si>
  <si>
    <t>CHARGEURS SA</t>
  </si>
  <si>
    <t>FR0004152882</t>
  </si>
  <si>
    <t>CLASQUIN SA</t>
  </si>
  <si>
    <t>SE0000418923</t>
  </si>
  <si>
    <t>CTT Systems AB</t>
  </si>
  <si>
    <t>FR0013283108</t>
  </si>
  <si>
    <t>DELTA PLUS GROUP SA</t>
  </si>
  <si>
    <t>AT0000818802</t>
  </si>
  <si>
    <t>DO &amp; CO Aktiengesellschaft</t>
  </si>
  <si>
    <t>ES0137650018</t>
  </si>
  <si>
    <t>FLUIDRA S.A.</t>
  </si>
  <si>
    <t>FR0010929125</t>
  </si>
  <si>
    <t>ID LOGISTICS SAS</t>
  </si>
  <si>
    <t>SE0017483506</t>
  </si>
  <si>
    <t>Instalco AB</t>
  </si>
  <si>
    <t>CH0006372897</t>
  </si>
  <si>
    <t>Interroll Holding AG</t>
  </si>
  <si>
    <t>DE0006219934</t>
  </si>
  <si>
    <t>Jungheinrich AG</t>
  </si>
  <si>
    <t>IT0005107492</t>
  </si>
  <si>
    <t>LU-VE - S.P.A.</t>
  </si>
  <si>
    <t>DE0007231326</t>
  </si>
  <si>
    <t>Sixt SE</t>
  </si>
  <si>
    <t>DE000A0LR936</t>
  </si>
  <si>
    <t>STEICO SE</t>
  </si>
  <si>
    <t>FI4000153580</t>
  </si>
  <si>
    <t>Talenom Oyj</t>
  </si>
  <si>
    <t>FR0000051807</t>
  </si>
  <si>
    <t>TELEPERFORMANCE SE</t>
  </si>
  <si>
    <t>DE000A0Z23Q5</t>
  </si>
  <si>
    <t>adesso SE</t>
  </si>
  <si>
    <t>FI4000251830</t>
  </si>
  <si>
    <t>Admicom Oyj</t>
  </si>
  <si>
    <t>FR0000071946</t>
  </si>
  <si>
    <t>ALTEN SA</t>
  </si>
  <si>
    <t>DE0005104400</t>
  </si>
  <si>
    <t>ATOSS Software SE</t>
  </si>
  <si>
    <t>FR0000063737</t>
  </si>
  <si>
    <t>AUBAY S.A.</t>
  </si>
  <si>
    <t>NO0010360266</t>
  </si>
  <si>
    <t>Bouvet ASA</t>
  </si>
  <si>
    <t>DE000A0JC8S7</t>
  </si>
  <si>
    <t>DATAGROUP SE</t>
  </si>
  <si>
    <t>DE0005677108</t>
  </si>
  <si>
    <t>Elmos Semiconductor SE</t>
  </si>
  <si>
    <t>FR0000035818</t>
  </si>
  <si>
    <t>Esker SA</t>
  </si>
  <si>
    <t>IT0003850929</t>
  </si>
  <si>
    <t>ESPRINET S.P.A.</t>
  </si>
  <si>
    <t>SE0017161243</t>
  </si>
  <si>
    <t>Fortnox AB</t>
  </si>
  <si>
    <t>DE000A3E00M1</t>
  </si>
  <si>
    <t>IONOS Group SE</t>
  </si>
  <si>
    <t>AT0000A0E9W5</t>
  </si>
  <si>
    <t>Kontron AG</t>
  </si>
  <si>
    <t>FR0000065484</t>
  </si>
  <si>
    <t>LECTRA SA</t>
  </si>
  <si>
    <t>SE0011870195</t>
  </si>
  <si>
    <t>Lime Technologies AB (publ)</t>
  </si>
  <si>
    <t>BE0165385973</t>
  </si>
  <si>
    <t>Melexis NV</t>
  </si>
  <si>
    <t>DE0006580806</t>
  </si>
  <si>
    <t>Mensch und Maschine Software SE</t>
  </si>
  <si>
    <t>DE0006452907</t>
  </si>
  <si>
    <t>NEMETSCHEK SE</t>
  </si>
  <si>
    <t>FI4000198031</t>
  </si>
  <si>
    <t>Qt Group Oyj</t>
  </si>
  <si>
    <t>FR0013227113</t>
  </si>
  <si>
    <t>SOITEC SA</t>
  </si>
  <si>
    <t>IT0004729759</t>
  </si>
  <si>
    <t>Sesa SpA</t>
  </si>
  <si>
    <t>FR0000050809</t>
  </si>
  <si>
    <t>SOPRA STERIA GROUP SA</t>
  </si>
  <si>
    <t>DE000A2G9MZ9</t>
  </si>
  <si>
    <t>STEMMER IMAGING AG</t>
  </si>
  <si>
    <t>FR0004180578</t>
  </si>
  <si>
    <t>SWORD GROUP SE</t>
  </si>
  <si>
    <t>CH0012453913</t>
  </si>
  <si>
    <t>TEMENOS AG</t>
  </si>
  <si>
    <t>CH1111227810</t>
  </si>
  <si>
    <t>Trifork Group AG</t>
  </si>
  <si>
    <t>FR0010282822</t>
  </si>
  <si>
    <t>VUSIONGROUP SA</t>
  </si>
  <si>
    <t>FR0013357621</t>
  </si>
  <si>
    <t>WAVESTONE SA</t>
  </si>
  <si>
    <t>IT0005440893</t>
  </si>
  <si>
    <t>WIIT S.P.A.</t>
  </si>
  <si>
    <t>COEK6863238</t>
  </si>
  <si>
    <t>XS2648672231</t>
  </si>
  <si>
    <t>CA Auto Bank S.p.A (Dublin Branch)</t>
  </si>
  <si>
    <t>FR0011461037</t>
  </si>
  <si>
    <t>XS2841263358</t>
  </si>
  <si>
    <t>UBS AG LONDON BRANCH</t>
  </si>
  <si>
    <t>XS2867298510</t>
  </si>
  <si>
    <t>XS2908892438</t>
  </si>
  <si>
    <t>CNE1000010N2</t>
  </si>
  <si>
    <t>TH0268010R11</t>
  </si>
  <si>
    <t>MX01AM050019</t>
  </si>
  <si>
    <t>US05278C1071</t>
  </si>
  <si>
    <t>MYL6888OO001</t>
  </si>
  <si>
    <t>KYG070341048</t>
  </si>
  <si>
    <t>INE397D01024</t>
  </si>
  <si>
    <t>KYG1098A1013</t>
  </si>
  <si>
    <t>PLOPTTC00011</t>
  </si>
  <si>
    <t>MYL6947OO005</t>
  </si>
  <si>
    <t>KYG2121R1039</t>
  </si>
  <si>
    <t>BMG4404N1149</t>
  </si>
  <si>
    <t>CNE100003688</t>
  </si>
  <si>
    <t>CNE000001CS2</t>
  </si>
  <si>
    <t>TW0002412004</t>
  </si>
  <si>
    <t>AEE000401019</t>
  </si>
  <si>
    <t>SA000A0DM9P2</t>
  </si>
  <si>
    <t>TW0004904008</t>
  </si>
  <si>
    <t>CNE000001KK2</t>
  </si>
  <si>
    <t>GRS260333000</t>
  </si>
  <si>
    <t>KR7352820005</t>
  </si>
  <si>
    <t>INE121J01017</t>
  </si>
  <si>
    <t>INE663F01024</t>
  </si>
  <si>
    <t>TW0003293007</t>
  </si>
  <si>
    <t>TH0201010R12</t>
  </si>
  <si>
    <t>KR7035720002</t>
  </si>
  <si>
    <t>US48553T1060</t>
  </si>
  <si>
    <t>KYG5264Y1089</t>
  </si>
  <si>
    <t>KR7259960003</t>
  </si>
  <si>
    <t>KYG532631028</t>
  </si>
  <si>
    <t>CNE100001YF2</t>
  </si>
  <si>
    <t>KR7032640005</t>
  </si>
  <si>
    <t>CNE100001Y83</t>
  </si>
  <si>
    <t>MYL6012OO008</t>
  </si>
  <si>
    <t>SA121053DR18</t>
  </si>
  <si>
    <t>KW0EQ0601058</t>
  </si>
  <si>
    <t>RU0007775219</t>
  </si>
  <si>
    <t>ZAE000042164</t>
  </si>
  <si>
    <t>KR7035420009</t>
  </si>
  <si>
    <t>KR7036570000</t>
  </si>
  <si>
    <t>KYG6427A1022</t>
  </si>
  <si>
    <t>KR7251270005</t>
  </si>
  <si>
    <t>QA0007227737</t>
  </si>
  <si>
    <t>MX01SI0C0002</t>
  </si>
  <si>
    <t>PHY7072Q1032</t>
  </si>
  <si>
    <t>SA000A0JK5M3</t>
  </si>
  <si>
    <t>SA0007879543</t>
  </si>
  <si>
    <t>KR7017670001</t>
  </si>
  <si>
    <t>TW0003045001</t>
  </si>
  <si>
    <t>INE151A01013</t>
  </si>
  <si>
    <t>BRVIVTACNOR0</t>
  </si>
  <si>
    <t>MYL4863OO006</t>
  </si>
  <si>
    <t>ID1000129000</t>
  </si>
  <si>
    <t>KYG875721634</t>
  </si>
  <si>
    <t>US88034P1093</t>
  </si>
  <si>
    <t>BRTIMSACNOR5</t>
  </si>
  <si>
    <t>THB231010R11</t>
  </si>
  <si>
    <t>TRATCELL91M1</t>
  </si>
  <si>
    <t>ZAE000132577</t>
  </si>
  <si>
    <t>INE669E01016</t>
  </si>
  <si>
    <t>AEA006101017</t>
  </si>
  <si>
    <t>KYG017191142</t>
  </si>
  <si>
    <t>LU2237380790</t>
  </si>
  <si>
    <t>AEE01135A222</t>
  </si>
  <si>
    <t>CNE0000018M9</t>
  </si>
  <si>
    <t>KYG040111059</t>
  </si>
  <si>
    <t>CNE000000LP1</t>
  </si>
  <si>
    <t>INE917I01010</t>
  </si>
  <si>
    <t>INE787D01026</t>
  </si>
  <si>
    <t>CNE100003R80</t>
  </si>
  <si>
    <t>INE465A01025</t>
  </si>
  <si>
    <t>INE323A01026</t>
  </si>
  <si>
    <t>KYG126521064</t>
  </si>
  <si>
    <t>CNE100001526</t>
  </si>
  <si>
    <t>CNE100000296</t>
  </si>
  <si>
    <t>TH9597010R14</t>
  </si>
  <si>
    <t>CNE1000011H2</t>
  </si>
  <si>
    <t>TW0002105004</t>
  </si>
  <si>
    <t>CNE100000G29</t>
  </si>
  <si>
    <t>CNE000000R36</t>
  </si>
  <si>
    <t>KYG211461085</t>
  </si>
  <si>
    <t>KR7021240007</t>
  </si>
  <si>
    <t>INE935N01020</t>
  </si>
  <si>
    <t>TW0001476000</t>
  </si>
  <si>
    <t>CNE1000031N8</t>
  </si>
  <si>
    <t>INE066A01021</t>
  </si>
  <si>
    <t>CLP7847L1080</t>
  </si>
  <si>
    <t>CLP3880F1085</t>
  </si>
  <si>
    <t>TW0009910000</t>
  </si>
  <si>
    <t>TRAOTOSN91H6</t>
  </si>
  <si>
    <t>CNE000000230</t>
  </si>
  <si>
    <t>CNE100001TR7</t>
  </si>
  <si>
    <t>KYG3777B1032</t>
  </si>
  <si>
    <t>MYL3182OO002</t>
  </si>
  <si>
    <t>MYL4715OO008</t>
  </si>
  <si>
    <t>ID1000166903</t>
  </si>
  <si>
    <t>CNE1000018V8</t>
  </si>
  <si>
    <t>CNE100000338</t>
  </si>
  <si>
    <t>CNE0000001D4</t>
  </si>
  <si>
    <t>CNE100001NQ2</t>
  </si>
  <si>
    <t>US44332N1063</t>
  </si>
  <si>
    <t>KYG4290A1013</t>
  </si>
  <si>
    <t>CNE000000CG9</t>
  </si>
  <si>
    <t>CNE1000048K8</t>
  </si>
  <si>
    <t>KR7180640005</t>
  </si>
  <si>
    <t>KR7161390000</t>
  </si>
  <si>
    <t>INE158A01026</t>
  </si>
  <si>
    <t>CNE100000353</t>
  </si>
  <si>
    <t>CNE0000016H3</t>
  </si>
  <si>
    <t>TH0661010R17</t>
  </si>
  <si>
    <t>TW0002207008</t>
  </si>
  <si>
    <t>CNE000000M15</t>
  </si>
  <si>
    <t>CNE1000033C7</t>
  </si>
  <si>
    <t>KR7012330007</t>
  </si>
  <si>
    <t>KR7005380001</t>
  </si>
  <si>
    <t>KR7005382007</t>
  </si>
  <si>
    <t>KR7005381009</t>
  </si>
  <si>
    <t>INE053A01029</t>
  </si>
  <si>
    <t>SA000A0BLA62</t>
  </si>
  <si>
    <t>KYG8208B1014</t>
  </si>
  <si>
    <t>PHY4466S1007</t>
  </si>
  <si>
    <t>INE797F01020</t>
  </si>
  <si>
    <t>GRS282183003</t>
  </si>
  <si>
    <t>INE303R01014</t>
  </si>
  <si>
    <t>KR7000270009</t>
  </si>
  <si>
    <t>KR7066570003</t>
  </si>
  <si>
    <t>KYG5479M1050</t>
  </si>
  <si>
    <t>KYG5496K1242</t>
  </si>
  <si>
    <t>PLLPP0000011</t>
  </si>
  <si>
    <t>INE101A01026</t>
  </si>
  <si>
    <t>INE585B01010</t>
  </si>
  <si>
    <t>KYG596691041</t>
  </si>
  <si>
    <t>CNE100006M58</t>
  </si>
  <si>
    <t>CNE100001QQ5</t>
  </si>
  <si>
    <t>KYG6180F1081</t>
  </si>
  <si>
    <t>TH0128010R17</t>
  </si>
  <si>
    <t>MYL5296OO008</t>
  </si>
  <si>
    <t>INE883A01011</t>
  </si>
  <si>
    <t>ZAE000325783</t>
  </si>
  <si>
    <t>KYG6470A1168</t>
  </si>
  <si>
    <t>TW0008464009</t>
  </si>
  <si>
    <t>CNE1000023J3</t>
  </si>
  <si>
    <t>KYG6525F1028</t>
  </si>
  <si>
    <t>GRS419003009</t>
  </si>
  <si>
    <t>CNE100002RB3</t>
  </si>
  <si>
    <t>INE761H01022</t>
  </si>
  <si>
    <t>US7223041028</t>
  </si>
  <si>
    <t>ZAE000259479</t>
  </si>
  <si>
    <t>KYG7170M1033</t>
  </si>
  <si>
    <t>TW0009904003</t>
  </si>
  <si>
    <t>THA099010R13</t>
  </si>
  <si>
    <t>CNE000000TY6</t>
  </si>
  <si>
    <t>CNE1000015F7</t>
  </si>
  <si>
    <t>INE775A01035</t>
  </si>
  <si>
    <t>CNE1000028B9</t>
  </si>
  <si>
    <t>CNE100002GM3</t>
  </si>
  <si>
    <t>KYG8087W1015</t>
  </si>
  <si>
    <t>INE073K01018</t>
  </si>
  <si>
    <t>US8740801043</t>
  </si>
  <si>
    <t>INE155A01022</t>
  </si>
  <si>
    <t>INE280A01028</t>
  </si>
  <si>
    <t>KYG8918W1069</t>
  </si>
  <si>
    <t>CNE1000004J3</t>
  </si>
  <si>
    <t>INE849A01020</t>
  </si>
  <si>
    <t>KYG9066F1019</t>
  </si>
  <si>
    <t>INE974X01010</t>
  </si>
  <si>
    <t>INE494B01023</t>
  </si>
  <si>
    <t>BRVBBRACNOR1</t>
  </si>
  <si>
    <t>US92763W1036</t>
  </si>
  <si>
    <t>ZAE000063863</t>
  </si>
  <si>
    <t>KYG982AW1003</t>
  </si>
  <si>
    <t>KYG9830F1063</t>
  </si>
  <si>
    <t>US98850P1093</t>
  </si>
  <si>
    <t>CNE000001BC8</t>
  </si>
  <si>
    <t>CNE100005K77</t>
  </si>
  <si>
    <t>CNE000001KS5</t>
  </si>
  <si>
    <t>CNE000001PF1</t>
  </si>
  <si>
    <t>KYG9894K1085</t>
  </si>
  <si>
    <t>INE758T01015</t>
  </si>
  <si>
    <t>BMG0171K1018</t>
  </si>
  <si>
    <t>SA000A0ETHT1</t>
  </si>
  <si>
    <t>BRABEVACNOR1</t>
  </si>
  <si>
    <t>KR7090430000</t>
  </si>
  <si>
    <t>TRAAEFES91A9</t>
  </si>
  <si>
    <t>CNE000000MD5</t>
  </si>
  <si>
    <t>CNE000000K82</t>
  </si>
  <si>
    <t>CNE1000022H9</t>
  </si>
  <si>
    <t>CNE100002YQ7</t>
  </si>
  <si>
    <t>MX01AC100006</t>
  </si>
  <si>
    <t>INE192R01011</t>
  </si>
  <si>
    <t>ZAE000216537</t>
  </si>
  <si>
    <t>TREBIMM00018</t>
  </si>
  <si>
    <t>CNE100003NL9</t>
  </si>
  <si>
    <t>BRBRFSACNOR8</t>
  </si>
  <si>
    <t>INE216A01030</t>
  </si>
  <si>
    <t>CL0000000100</t>
  </si>
  <si>
    <t>TH0101010R14</t>
  </si>
  <si>
    <t>ID1000117708</t>
  </si>
  <si>
    <t>KYG2121Q1055</t>
  </si>
  <si>
    <t>KYG210961051</t>
  </si>
  <si>
    <t>HK0291001490</t>
  </si>
  <si>
    <t>CNE000000TL3</t>
  </si>
  <si>
    <t>KR7097950000</t>
  </si>
  <si>
    <t>ZAE000134854</t>
  </si>
  <si>
    <t>MX01KO000002</t>
  </si>
  <si>
    <t>TRECOLA00011</t>
  </si>
  <si>
    <t>INE259A01022</t>
  </si>
  <si>
    <t>TH0737010R15</t>
  </si>
  <si>
    <t>THC450010R16</t>
  </si>
  <si>
    <t>INE016A01026</t>
  </si>
  <si>
    <t>PLDINPL00011</t>
  </si>
  <si>
    <t>EGS37091C013</t>
  </si>
  <si>
    <t>CNE100005576</t>
  </si>
  <si>
    <t>MXP320321310</t>
  </si>
  <si>
    <t>CNE100001SL2</t>
  </si>
  <si>
    <t>KYG3887G1091</t>
  </si>
  <si>
    <t>INE102D01028</t>
  </si>
  <si>
    <t>MXP4948K1056</t>
  </si>
  <si>
    <t>MXP495211262</t>
  </si>
  <si>
    <t>MX01CH170002</t>
  </si>
  <si>
    <t>CNE100000HP8</t>
  </si>
  <si>
    <t>CNE000000XM3</t>
  </si>
  <si>
    <t>KYG4402L1510</t>
  </si>
  <si>
    <t>INE030A01027</t>
  </si>
  <si>
    <t>ID1000116700</t>
  </si>
  <si>
    <t>ID1000057003</t>
  </si>
  <si>
    <t>CNE000000JP5</t>
  </si>
  <si>
    <t>MYL1961OO001</t>
  </si>
  <si>
    <t>INE154A01025</t>
  </si>
  <si>
    <t>BRJBSSACNOR8</t>
  </si>
  <si>
    <t>KYG5074A1004</t>
  </si>
  <si>
    <t>CNE100001TH8</t>
  </si>
  <si>
    <t>CNE100000HB8</t>
  </si>
  <si>
    <t>MXP606941179</t>
  </si>
  <si>
    <t>KR7033780008</t>
  </si>
  <si>
    <t>MYL2445OO004</t>
  </si>
  <si>
    <t>CNE0000018R8</t>
  </si>
  <si>
    <t>KR7051900009</t>
  </si>
  <si>
    <t>CNE000000GF2</t>
  </si>
  <si>
    <t>INE196A01026</t>
  </si>
  <si>
    <t>CNE100001RQ3</t>
  </si>
  <si>
    <t>SA15HG521213</t>
  </si>
  <si>
    <t>BRNTCOACNOR5</t>
  </si>
  <si>
    <t>MYL4707OO005</t>
  </si>
  <si>
    <t>INE239A01024</t>
  </si>
  <si>
    <t>CNE000000VB0</t>
  </si>
  <si>
    <t>CNE100004272</t>
  </si>
  <si>
    <t>KR7271560005</t>
  </si>
  <si>
    <t>MYL4065OO008</t>
  </si>
  <si>
    <t>TW0002912003</t>
  </si>
  <si>
    <t>MYL7084OO006</t>
  </si>
  <si>
    <t>BRRADLACNOR0</t>
  </si>
  <si>
    <t>SA0007879162</t>
  </si>
  <si>
    <t>MYL5285OO001</t>
  </si>
  <si>
    <t>CNE000000DH5</t>
  </si>
  <si>
    <t>ZAE000012084</t>
  </si>
  <si>
    <t>KYG8245V1023</t>
  </si>
  <si>
    <t>ID1000128705</t>
  </si>
  <si>
    <t>INE192A01025</t>
  </si>
  <si>
    <t>KYG8878S1030</t>
  </si>
  <si>
    <t>CNE0000009Y3</t>
  </si>
  <si>
    <t>CNE1000004K1</t>
  </si>
  <si>
    <t>TW0001216000</t>
  </si>
  <si>
    <t>ID1000095706</t>
  </si>
  <si>
    <t>INE854D01024</t>
  </si>
  <si>
    <t>PHY9297P1004</t>
  </si>
  <si>
    <t>INE200M01039</t>
  </si>
  <si>
    <t>MX01WA000038</t>
  </si>
  <si>
    <t>KYG9431R1039</t>
  </si>
  <si>
    <t>CNE100002508</t>
  </si>
  <si>
    <t>CNE000000VQ8</t>
  </si>
  <si>
    <t>CNE100001TS5</t>
  </si>
  <si>
    <t>CNE1000048D3</t>
  </si>
  <si>
    <t>SA55SG6H5716</t>
  </si>
  <si>
    <t>AEA007301012</t>
  </si>
  <si>
    <t>ID1000111305</t>
  </si>
  <si>
    <t>INE029A01011</t>
  </si>
  <si>
    <t>CNE100000528</t>
  </si>
  <si>
    <t>CNE000001PQ8</t>
  </si>
  <si>
    <t>CNE1000002P4</t>
  </si>
  <si>
    <t>CNE0000018G1</t>
  </si>
  <si>
    <t>CNE1000002Q2</t>
  </si>
  <si>
    <t>CNE100000767</t>
  </si>
  <si>
    <t>CNE1000002R0</t>
  </si>
  <si>
    <t>INE522F01014</t>
  </si>
  <si>
    <t>BRCSANACNOR6</t>
  </si>
  <si>
    <t>CNE000001BD6</t>
  </si>
  <si>
    <t>CNE1000002S8</t>
  </si>
  <si>
    <t>ZAE000084992</t>
  </si>
  <si>
    <t>CNE0000012G4</t>
  </si>
  <si>
    <t>KR7267250009</t>
  </si>
  <si>
    <t>INE094A01015</t>
  </si>
  <si>
    <t>INE242A01010</t>
  </si>
  <si>
    <t>CNE100000098</t>
  </si>
  <si>
    <t>CNE000000SK7</t>
  </si>
  <si>
    <t>HU0000153937</t>
  </si>
  <si>
    <t>INE213A01029</t>
  </si>
  <si>
    <t>INE274J01014</t>
  </si>
  <si>
    <t>PLPKN0000018</t>
  </si>
  <si>
    <t>BRPETRACNOR9</t>
  </si>
  <si>
    <t>BRPETRACNPR6</t>
  </si>
  <si>
    <t>CNE1000007Q1</t>
  </si>
  <si>
    <t>CNE1000003W8</t>
  </si>
  <si>
    <t>MYL5681OO001</t>
  </si>
  <si>
    <t>INE347G01014</t>
  </si>
  <si>
    <t>BRPRIOACNOR1</t>
  </si>
  <si>
    <t>TH0355010R16</t>
  </si>
  <si>
    <t>TH0646010R18</t>
  </si>
  <si>
    <t>QA0001200771</t>
  </si>
  <si>
    <t>QA000A0KD6L1</t>
  </si>
  <si>
    <t>INE002A01018</t>
  </si>
  <si>
    <t>RU000A0J2Q06</t>
  </si>
  <si>
    <t>KR7010950004</t>
  </si>
  <si>
    <t>SA14TG012N13</t>
  </si>
  <si>
    <t>CNE100001T64</t>
  </si>
  <si>
    <t>CNE0000013Y5</t>
  </si>
  <si>
    <t>CNE000001NT7</t>
  </si>
  <si>
    <t>KR7096770003</t>
  </si>
  <si>
    <t>TH0796010R11</t>
  </si>
  <si>
    <t>TRATUPRS91E8</t>
  </si>
  <si>
    <t>BRUGPAACNOR8</t>
  </si>
  <si>
    <t>ID1000058407</t>
  </si>
  <si>
    <t>CNE000000WV6</t>
  </si>
  <si>
    <t>CNE1000004Q8</t>
  </si>
  <si>
    <t>CNE100000L55</t>
  </si>
  <si>
    <t>ZAE000255915</t>
  </si>
  <si>
    <t>AEA000201011</t>
  </si>
  <si>
    <t>AEA000801018</t>
  </si>
  <si>
    <t>CNE100000RJ0</t>
  </si>
  <si>
    <t>CNE100000Q43</t>
  </si>
  <si>
    <t>TRAAKBNK91N6</t>
  </si>
  <si>
    <t>SA0007879113</t>
  </si>
  <si>
    <t>SA12A0540J14</t>
  </si>
  <si>
    <t>SA122050HV19</t>
  </si>
  <si>
    <t>PLALIOR00045</t>
  </si>
  <si>
    <t>GRS015003007</t>
  </si>
  <si>
    <t>MYL1015OO006</t>
  </si>
  <si>
    <t>SA0007879105</t>
  </si>
  <si>
    <t>INE949L01017</t>
  </si>
  <si>
    <t>INE238A01034</t>
  </si>
  <si>
    <t>BRB3SAACNOR6</t>
  </si>
  <si>
    <t>INE296A01024</t>
  </si>
  <si>
    <t>INE918I01026</t>
  </si>
  <si>
    <t>INE118A01012</t>
  </si>
  <si>
    <t>BRBBDCACNOR1</t>
  </si>
  <si>
    <t>BRBBDCACNPR8</t>
  </si>
  <si>
    <t>BRBPACUNT006</t>
  </si>
  <si>
    <t>CLP0939W1081</t>
  </si>
  <si>
    <t>CLP321331116</t>
  </si>
  <si>
    <t>BRBBASACNOR3</t>
  </si>
  <si>
    <t>CLP1506A1070</t>
  </si>
  <si>
    <t>COB07PA00078</t>
  </si>
  <si>
    <t>COB07PA00086</t>
  </si>
  <si>
    <t>SA0007879055</t>
  </si>
  <si>
    <t>SA000A0D9HK3</t>
  </si>
  <si>
    <t>ID1000109507</t>
  </si>
  <si>
    <t>ID1000095003</t>
  </si>
  <si>
    <t>ID1000096605</t>
  </si>
  <si>
    <t>INE028A01039</t>
  </si>
  <si>
    <t>CNE100000734</t>
  </si>
  <si>
    <t>CNE100002SN6</t>
  </si>
  <si>
    <t>CNE000001N05</t>
  </si>
  <si>
    <t>CNE1000001Z5</t>
  </si>
  <si>
    <t>CNE1000000S2</t>
  </si>
  <si>
    <t>CNE100000205</t>
  </si>
  <si>
    <t>CNE100002GQ4</t>
  </si>
  <si>
    <t>CNE100002G76</t>
  </si>
  <si>
    <t>CNE100000627</t>
  </si>
  <si>
    <t>CNE1000005P7</t>
  </si>
  <si>
    <t>CNE100002FM5</t>
  </si>
  <si>
    <t>PHY0967S1694</t>
  </si>
  <si>
    <t>PLPEKAO00016</t>
  </si>
  <si>
    <t>ID1000118201</t>
  </si>
  <si>
    <t>SA0007879782</t>
  </si>
  <si>
    <t>BRBBSEACNOR5</t>
  </si>
  <si>
    <t>PHY077751022</t>
  </si>
  <si>
    <t>KW0EQ0102065</t>
  </si>
  <si>
    <t>INE118H01025</t>
  </si>
  <si>
    <t>SA1210540914</t>
  </si>
  <si>
    <t>CNE100002V44</t>
  </si>
  <si>
    <t>BRCXSEACNOR7</t>
  </si>
  <si>
    <t>INE476A01022</t>
  </si>
  <si>
    <t>CNE100005VG7</t>
  </si>
  <si>
    <t>ZAE000035861</t>
  </si>
  <si>
    <t>TW0002882008</t>
  </si>
  <si>
    <t>KYG202881093</t>
  </si>
  <si>
    <t>TW0002801008</t>
  </si>
  <si>
    <t>CNE000000SH3</t>
  </si>
  <si>
    <t>CNE1000001Q4</t>
  </si>
  <si>
    <t>CNE100000742</t>
  </si>
  <si>
    <t>CNE1000002H1</t>
  </si>
  <si>
    <t>CNE100001QW3</t>
  </si>
  <si>
    <t>CNE100000SL4</t>
  </si>
  <si>
    <t>CNE100002FG7</t>
  </si>
  <si>
    <t>CNE100001NT6</t>
  </si>
  <si>
    <t>CNE100002359</t>
  </si>
  <si>
    <t>CNE1000048J0</t>
  </si>
  <si>
    <t>CNE000001Q93</t>
  </si>
  <si>
    <t>CNE1000002L3</t>
  </si>
  <si>
    <t>CNE000001B33</t>
  </si>
  <si>
    <t>CNE1000002M1</t>
  </si>
  <si>
    <t>CNE100000HK9</t>
  </si>
  <si>
    <t>CNE100000HF9</t>
  </si>
  <si>
    <t>CNE0000015Y0</t>
  </si>
  <si>
    <t>CNE1000008M8</t>
  </si>
  <si>
    <t>CNE1000009Q7</t>
  </si>
  <si>
    <t>HK0000055878</t>
  </si>
  <si>
    <t>CNE100003PS9</t>
  </si>
  <si>
    <t>INE121A01024</t>
  </si>
  <si>
    <t>CNE100003NZ9</t>
  </si>
  <si>
    <t>MYL1023OO000</t>
  </si>
  <si>
    <t>CNE1000016V2</t>
  </si>
  <si>
    <t>CNE000001DB6</t>
  </si>
  <si>
    <t>CNE000000MS3</t>
  </si>
  <si>
    <t>SA000A0DPSH3</t>
  </si>
  <si>
    <t>QA0007227752</t>
  </si>
  <si>
    <t>EGS60121C018</t>
  </si>
  <si>
    <t>CNE1000031T5</t>
  </si>
  <si>
    <t>TW0002891009</t>
  </si>
  <si>
    <t>KR7005830005</t>
  </si>
  <si>
    <t>ZAE000022331</t>
  </si>
  <si>
    <t>CNE100002177</t>
  </si>
  <si>
    <t>AED000201015</t>
  </si>
  <si>
    <t>QA000B982PM1</t>
  </si>
  <si>
    <t>TW0002884004</t>
  </si>
  <si>
    <t>CNE100000MD4</t>
  </si>
  <si>
    <t>AEE000801010</t>
  </si>
  <si>
    <t>GRS323003012</t>
  </si>
  <si>
    <t>CNE100000FD8</t>
  </si>
  <si>
    <t>HK0000077468</t>
  </si>
  <si>
    <t>AEN000101016</t>
  </si>
  <si>
    <t>TW0002892007</t>
  </si>
  <si>
    <t>ZAE000066304</t>
  </si>
  <si>
    <t>CNE1000015Y8</t>
  </si>
  <si>
    <t>TW0002881000</t>
  </si>
  <si>
    <t>CNE0000008L2</t>
  </si>
  <si>
    <t>MXP370711014</t>
  </si>
  <si>
    <t>MXP370641013</t>
  </si>
  <si>
    <t>KW0EQ0100028</t>
  </si>
  <si>
    <t>CNE100001WS9</t>
  </si>
  <si>
    <t>CNE1000022F3</t>
  </si>
  <si>
    <t>CNE000000QZ9</t>
  </si>
  <si>
    <t>TRASAHOL91Q5</t>
  </si>
  <si>
    <t>CNE000000CK1</t>
  </si>
  <si>
    <t>CNE1000019K9</t>
  </si>
  <si>
    <t>KR7086790003</t>
  </si>
  <si>
    <t>INE127D01025</t>
  </si>
  <si>
    <t>INE040A01034</t>
  </si>
  <si>
    <t>INE795G01014</t>
  </si>
  <si>
    <t>CNE100000JG3</t>
  </si>
  <si>
    <t>MYL5819OO007</t>
  </si>
  <si>
    <t>TW0002880002</t>
  </si>
  <si>
    <t>CNE100000LQ8</t>
  </si>
  <si>
    <t>CNE100001YQ9</t>
  </si>
  <si>
    <t>CNE000001FW7</t>
  </si>
  <si>
    <t>INE090A01021</t>
  </si>
  <si>
    <t>INE765G01017</t>
  </si>
  <si>
    <t>INE726G01019</t>
  </si>
  <si>
    <t>INE092T01019</t>
  </si>
  <si>
    <t>CNE000001P37</t>
  </si>
  <si>
    <t>CNE1000003G1</t>
  </si>
  <si>
    <t>INE095A01012</t>
  </si>
  <si>
    <t>CNE000001QZ7</t>
  </si>
  <si>
    <t>KR7024110009</t>
  </si>
  <si>
    <t>CNE100000V95</t>
  </si>
  <si>
    <t>KYG4R20B1074</t>
  </si>
  <si>
    <t>BRITUBACNPR1</t>
  </si>
  <si>
    <t>BRITSAACNPR7</t>
  </si>
  <si>
    <t>INE758E01017</t>
  </si>
  <si>
    <t>KR7323410001</t>
  </si>
  <si>
    <t>TH0016010R14</t>
  </si>
  <si>
    <t>KR7105560007</t>
  </si>
  <si>
    <t>TW0002883006</t>
  </si>
  <si>
    <t>CZ0008019106</t>
  </si>
  <si>
    <t>KR7071050009</t>
  </si>
  <si>
    <t>INE237A01028</t>
  </si>
  <si>
    <t>TH0150010R11</t>
  </si>
  <si>
    <t>TH0689010R18</t>
  </si>
  <si>
    <t>KW0EQ0100085</t>
  </si>
  <si>
    <t>MYL1155OO000</t>
  </si>
  <si>
    <t>QA000A0M8VM3</t>
  </si>
  <si>
    <t>PLBRE0000012</t>
  </si>
  <si>
    <t>TW0002886009</t>
  </si>
  <si>
    <t>KR7138040001</t>
  </si>
  <si>
    <t>PHY6028G1361</t>
  </si>
  <si>
    <t>KR7006800007</t>
  </si>
  <si>
    <t>CZ0008040318</t>
  </si>
  <si>
    <t>RU000A0JR4A1</t>
  </si>
  <si>
    <t>INE414G01012</t>
  </si>
  <si>
    <t>GRS003003035</t>
  </si>
  <si>
    <t>KW0EQ0100010</t>
  </si>
  <si>
    <t>ZAE000004875</t>
  </si>
  <si>
    <t>CNE1000019Y0</t>
  </si>
  <si>
    <t>CNE100001922</t>
  </si>
  <si>
    <t>KR7005940002</t>
  </si>
  <si>
    <t>KYG6683N1034</t>
  </si>
  <si>
    <t>ZAE000255360</t>
  </si>
  <si>
    <t>CNE100001ZV6</t>
  </si>
  <si>
    <t>HU0000061726</t>
  </si>
  <si>
    <t>ZAE000314084</t>
  </si>
  <si>
    <t>INE417T01026</t>
  </si>
  <si>
    <t>CNE100001MK7</t>
  </si>
  <si>
    <t>CNE100003F27</t>
  </si>
  <si>
    <t>CNE100000593</t>
  </si>
  <si>
    <t>CNE000000040</t>
  </si>
  <si>
    <t>CNE000001R84</t>
  </si>
  <si>
    <t>CNE1000003X6</t>
  </si>
  <si>
    <t>GRS014003032</t>
  </si>
  <si>
    <t>PLPKO0000016</t>
  </si>
  <si>
    <t>CNE100003PZ4</t>
  </si>
  <si>
    <t>CNE1000029W3</t>
  </si>
  <si>
    <t>INE134E01011</t>
  </si>
  <si>
    <t>PLPZU0000011</t>
  </si>
  <si>
    <t>MYL1295OO004</t>
  </si>
  <si>
    <t>INE160A01022</t>
  </si>
  <si>
    <t>QA0006929879</t>
  </si>
  <si>
    <t>QA0006929853</t>
  </si>
  <si>
    <t>QA0006929895</t>
  </si>
  <si>
    <t>US88557W1018</t>
  </si>
  <si>
    <t>INE020B01018</t>
  </si>
  <si>
    <t>LU0383812293</t>
  </si>
  <si>
    <t>ZAE000026480</t>
  </si>
  <si>
    <t>MYL1066OO009</t>
  </si>
  <si>
    <t>SA0007879048</t>
  </si>
  <si>
    <t>KR7000810002</t>
  </si>
  <si>
    <t>KR7032830002</t>
  </si>
  <si>
    <t>ZAE000070660</t>
  </si>
  <si>
    <t>PLBZ00000044</t>
  </si>
  <si>
    <t>SA0007879089</t>
  </si>
  <si>
    <t>SA0007879063</t>
  </si>
  <si>
    <t>SA15DHKGHBH4</t>
  </si>
  <si>
    <t>RU0009029540</t>
  </si>
  <si>
    <t>INE018E01016</t>
  </si>
  <si>
    <t>INE123W01016</t>
  </si>
  <si>
    <t>THA790010R17</t>
  </si>
  <si>
    <t>CNE000000Q11</t>
  </si>
  <si>
    <t>CNE0000011B7</t>
  </si>
  <si>
    <t>CNE100004QD7</t>
  </si>
  <si>
    <t>CNE100002FD4</t>
  </si>
  <si>
    <t>TW0002888005</t>
  </si>
  <si>
    <t>KR7055550008</t>
  </si>
  <si>
    <t>INE721A01013</t>
  </si>
  <si>
    <t>TW0002890001</t>
  </si>
  <si>
    <t>CNE1000019P8</t>
  </si>
  <si>
    <t>ZAE000109815</t>
  </si>
  <si>
    <t>INE062A01020</t>
  </si>
  <si>
    <t>KYG851581069</t>
  </si>
  <si>
    <t>INE660A01013</t>
  </si>
  <si>
    <t>TW0002887007</t>
  </si>
  <si>
    <t>TW0002834009</t>
  </si>
  <si>
    <t>TW0005880009</t>
  </si>
  <si>
    <t>SA13L050IE10</t>
  </si>
  <si>
    <t>TW0005876007</t>
  </si>
  <si>
    <t>CNE100003F43</t>
  </si>
  <si>
    <t>TH0068010R15</t>
  </si>
  <si>
    <t>TRAISCTR91N2</t>
  </si>
  <si>
    <t>INE692A01016</t>
  </si>
  <si>
    <t>RU000A0JP5V6</t>
  </si>
  <si>
    <t>CNE100001D96</t>
  </si>
  <si>
    <t>KR7316140003</t>
  </si>
  <si>
    <t>KYG982391099</t>
  </si>
  <si>
    <t>TRAYKBNK91N6</t>
  </si>
  <si>
    <t>INE528G01035</t>
  </si>
  <si>
    <t>TW0002885001</t>
  </si>
  <si>
    <t>CNE100002R65</t>
  </si>
  <si>
    <t>CNE100004900</t>
  </si>
  <si>
    <t>CNE100000GR6</t>
  </si>
  <si>
    <t>KYG0146B1032</t>
  </si>
  <si>
    <t>INE540L01014</t>
  </si>
  <si>
    <t>KR7196170005</t>
  </si>
  <si>
    <t>INE437A01024</t>
  </si>
  <si>
    <t>ZAE000066692</t>
  </si>
  <si>
    <t>CNE100002BZ6</t>
  </si>
  <si>
    <t>INE406A01037</t>
  </si>
  <si>
    <t>TH0264010R10</t>
  </si>
  <si>
    <t>KYG1146Y1017</t>
  </si>
  <si>
    <t>CNE000000WF9</t>
  </si>
  <si>
    <t>CNE000000R69</t>
  </si>
  <si>
    <t>CNE100004090</t>
  </si>
  <si>
    <t>TH0168010R13</t>
  </si>
  <si>
    <t>KR7068270008</t>
  </si>
  <si>
    <t>CNE0000007J8</t>
  </si>
  <si>
    <t>HK0000311099</t>
  </si>
  <si>
    <t>CNE0000011K8</t>
  </si>
  <si>
    <t>CNE100000V20</t>
  </si>
  <si>
    <t>INE059A01026</t>
  </si>
  <si>
    <t>CNE100003K04</t>
  </si>
  <si>
    <t>HK1093012172</t>
  </si>
  <si>
    <t>SA135G51UI10</t>
  </si>
  <si>
    <t>INE361B01024</t>
  </si>
  <si>
    <t>CNE0000006Y9</t>
  </si>
  <si>
    <t>SA1510P1UMH1</t>
  </si>
  <si>
    <t>INE089A01031</t>
  </si>
  <si>
    <t>KYG3825B1059</t>
  </si>
  <si>
    <t>CNE000001733</t>
  </si>
  <si>
    <t>CNE100001KV8</t>
  </si>
  <si>
    <t>KR7128940004</t>
  </si>
  <si>
    <t>KYG549581067</t>
  </si>
  <si>
    <t>BRHAPVACNOR4</t>
  </si>
  <si>
    <t>KR7028300002</t>
  </si>
  <si>
    <t>CNE0000011S1</t>
  </si>
  <si>
    <t>CNE000001JN8</t>
  </si>
  <si>
    <t>CNE000000QW6</t>
  </si>
  <si>
    <t>BRHYPEACNOR0</t>
  </si>
  <si>
    <t>MYL5225OO007</t>
  </si>
  <si>
    <t>CNE100004868</t>
  </si>
  <si>
    <t>KYG4818G1010</t>
  </si>
  <si>
    <t>CNE0000014W7</t>
  </si>
  <si>
    <t>CNE1000009X3</t>
  </si>
  <si>
    <t>ID1000125107</t>
  </si>
  <si>
    <t>CNE0000017M1</t>
  </si>
  <si>
    <t>US52490G1022</t>
  </si>
  <si>
    <t>INE326A01037</t>
  </si>
  <si>
    <t>INE634S01028</t>
  </si>
  <si>
    <t>INE027H01010</t>
  </si>
  <si>
    <t>SA12C051UH11</t>
  </si>
  <si>
    <t>TW0006446008</t>
  </si>
  <si>
    <t>CNE100003JW4</t>
  </si>
  <si>
    <t>BRRDORACNOR8</t>
  </si>
  <si>
    <t>HU0000123096</t>
  </si>
  <si>
    <t>KR7207940008</t>
  </si>
  <si>
    <t>CNE100000171</t>
  </si>
  <si>
    <t>CNE000000X38</t>
  </si>
  <si>
    <t>CNE000000C82</t>
  </si>
  <si>
    <t>CNE1000012B3</t>
  </si>
  <si>
    <t>CNE100000C31</t>
  </si>
  <si>
    <t>CNE100005PN5</t>
  </si>
  <si>
    <t>CNE100003G67</t>
  </si>
  <si>
    <t>CNE100003T39</t>
  </si>
  <si>
    <t>CNE1000015S0</t>
  </si>
  <si>
    <t>CNE100000PW7</t>
  </si>
  <si>
    <t>KYG8167W1380</t>
  </si>
  <si>
    <t>CNE100000FN7</t>
  </si>
  <si>
    <t>KR7326030004</t>
  </si>
  <si>
    <t>KR7302440003</t>
  </si>
  <si>
    <t>INE044A01036</t>
  </si>
  <si>
    <t>INE685A01028</t>
  </si>
  <si>
    <t>CNE1000031K4</t>
  </si>
  <si>
    <t>CNE100003F19</t>
  </si>
  <si>
    <t>KYG970081173</t>
  </si>
  <si>
    <t>KR7000100008</t>
  </si>
  <si>
    <t>CNE0000008X7</t>
  </si>
  <si>
    <t>CNE000001F21</t>
  </si>
  <si>
    <t>CNE000001DL5</t>
  </si>
  <si>
    <t>INE010B01027</t>
  </si>
  <si>
    <t>INE117A01022</t>
  </si>
  <si>
    <t>INE423A01024</t>
  </si>
  <si>
    <t>INE742F01042</t>
  </si>
  <si>
    <t>CNE000000JW1</t>
  </si>
  <si>
    <t>CNE000001NN0</t>
  </si>
  <si>
    <t>TH0765010R16</t>
  </si>
  <si>
    <t>KYG014081064</t>
  </si>
  <si>
    <t>MXP000511016</t>
  </si>
  <si>
    <t>TRAASELS91H2</t>
  </si>
  <si>
    <t>INE208A01029</t>
  </si>
  <si>
    <t>ID1000122807</t>
  </si>
  <si>
    <t>INE006I01046</t>
  </si>
  <si>
    <t>CNE1000001Y8</t>
  </si>
  <si>
    <t>CNE0000015V6</t>
  </si>
  <si>
    <t>PHY0486V1154</t>
  </si>
  <si>
    <t>TH6999010R15</t>
  </si>
  <si>
    <t>CNE000000QS4</t>
  </si>
  <si>
    <t>CNE100003RV9</t>
  </si>
  <si>
    <t>INE263A01024</t>
  </si>
  <si>
    <t>INE257A01026</t>
  </si>
  <si>
    <t>ZAE000117321</t>
  </si>
  <si>
    <t>SG9999015267</t>
  </si>
  <si>
    <t>PLBUDMX00013</t>
  </si>
  <si>
    <t>BRCCROACNOR2</t>
  </si>
  <si>
    <t>INE067A01029</t>
  </si>
  <si>
    <t>TW0002610003</t>
  </si>
  <si>
    <t>CNE1000002G3</t>
  </si>
  <si>
    <t>CNE000000W05</t>
  </si>
  <si>
    <t>CNE000000TR0</t>
  </si>
  <si>
    <t>CNE100004QL0</t>
  </si>
  <si>
    <t>CNE1000032B1</t>
  </si>
  <si>
    <t>HK0144000764</t>
  </si>
  <si>
    <t>CNE100000KC0</t>
  </si>
  <si>
    <t>CNE100000866</t>
  </si>
  <si>
    <t>CNE1000007Z2</t>
  </si>
  <si>
    <t>CNE000001FG0</t>
  </si>
  <si>
    <t>CNE100000F46</t>
  </si>
  <si>
    <t>KYG216771363</t>
  </si>
  <si>
    <t>CNE100000KW8</t>
  </si>
  <si>
    <t>HK0267001375</t>
  </si>
  <si>
    <t>CNE1000049X9</t>
  </si>
  <si>
    <t>INE111A01025</t>
  </si>
  <si>
    <t>CNE100003662</t>
  </si>
  <si>
    <t>CNE100000601</t>
  </si>
  <si>
    <t>CNE1000002J7</t>
  </si>
  <si>
    <t>CNE100000BG0</t>
  </si>
  <si>
    <t>CNE100000CP9</t>
  </si>
  <si>
    <t>INE298A01020</t>
  </si>
  <si>
    <t>CNE000001NG4</t>
  </si>
  <si>
    <t>CNE000000J28</t>
  </si>
  <si>
    <t>KR7241560002</t>
  </si>
  <si>
    <t>KR7034020008</t>
  </si>
  <si>
    <t>KR7247540008</t>
  </si>
  <si>
    <t>KR7086520004</t>
  </si>
  <si>
    <t>KR7450080007</t>
  </si>
  <si>
    <t>BREMBRACNOR4</t>
  </si>
  <si>
    <t>TREENKA00011</t>
  </si>
  <si>
    <t>TW0002618006</t>
  </si>
  <si>
    <t>CNE100000GS4</t>
  </si>
  <si>
    <t>TW0002603008</t>
  </si>
  <si>
    <t>TW0001402006</t>
  </si>
  <si>
    <t>TW0001519007</t>
  </si>
  <si>
    <t>HK0656038673</t>
  </si>
  <si>
    <t>MYL5398OO002</t>
  </si>
  <si>
    <t>CNE100000KT4</t>
  </si>
  <si>
    <t>CNE100003JZ7</t>
  </si>
  <si>
    <t>INE776C01039</t>
  </si>
  <si>
    <t>CNE1000008S5</t>
  </si>
  <si>
    <t>CNE100003RL0</t>
  </si>
  <si>
    <t>CNE000001NY7</t>
  </si>
  <si>
    <t>MX01GA000004</t>
  </si>
  <si>
    <t>MXP001661018</t>
  </si>
  <si>
    <t>MX01OM000018</t>
  </si>
  <si>
    <t>MXP461181085</t>
  </si>
  <si>
    <t>KR7078930005</t>
  </si>
  <si>
    <t>CNE0000011C5</t>
  </si>
  <si>
    <t>KYG4232C1087</t>
  </si>
  <si>
    <t>KR7012450003</t>
  </si>
  <si>
    <t>KR7042660001</t>
  </si>
  <si>
    <t>INE176B01034</t>
  </si>
  <si>
    <t>KR7267260008</t>
  </si>
  <si>
    <t>KR7329180004</t>
  </si>
  <si>
    <t>KR7009540006</t>
  </si>
  <si>
    <t>INE066F01020</t>
  </si>
  <si>
    <t>KR7011200003</t>
  </si>
  <si>
    <t>KR7086280005</t>
  </si>
  <si>
    <t>KR7064350002</t>
  </si>
  <si>
    <t>INE335Y01020</t>
  </si>
  <si>
    <t>QA000A0KD6K3</t>
  </si>
  <si>
    <t>INE646L01027</t>
  </si>
  <si>
    <t>PHY411571011</t>
  </si>
  <si>
    <t>KYG5074S1012</t>
  </si>
  <si>
    <t>PHY444251177</t>
  </si>
  <si>
    <t>CNE1000003J5</t>
  </si>
  <si>
    <t>CNE1000019R4</t>
  </si>
  <si>
    <t>CNE000001CW4</t>
  </si>
  <si>
    <t>TRAKCHOL91Q8</t>
  </si>
  <si>
    <t>KR7047810007</t>
  </si>
  <si>
    <t>KR7003490000</t>
  </si>
  <si>
    <t>CNE1000018P0</t>
  </si>
  <si>
    <t>KR7066970005</t>
  </si>
  <si>
    <t>INE018A01030</t>
  </si>
  <si>
    <t>CL0000000423</t>
  </si>
  <si>
    <t>KR7003550001</t>
  </si>
  <si>
    <t>KR7373220003</t>
  </si>
  <si>
    <t>BRRENTACNOR4</t>
  </si>
  <si>
    <t>KR7010120004</t>
  </si>
  <si>
    <t>MYL5014OO005</t>
  </si>
  <si>
    <t>CNE100000FX6</t>
  </si>
  <si>
    <t>GRS393503008</t>
  </si>
  <si>
    <t>MYL3816OO005</t>
  </si>
  <si>
    <t>AEM001001019</t>
  </si>
  <si>
    <t>CNE000001G38</t>
  </si>
  <si>
    <t>CNE1000052S3</t>
  </si>
  <si>
    <t>CNE100001T23</t>
  </si>
  <si>
    <t>CNE100001567</t>
  </si>
  <si>
    <t>BMG677491539</t>
  </si>
  <si>
    <t>TREPEGS00016</t>
  </si>
  <si>
    <t>INE455K01017</t>
  </si>
  <si>
    <t>KR7003670007</t>
  </si>
  <si>
    <t>KR7047050000</t>
  </si>
  <si>
    <t>CNE1000017G1</t>
  </si>
  <si>
    <t>MX01PI000005</t>
  </si>
  <si>
    <t>INE415G01027</t>
  </si>
  <si>
    <t>BRRAILACNOR9</t>
  </si>
  <si>
    <t>CNE100000L63</t>
  </si>
  <si>
    <t>SA15T1L22JH8</t>
  </si>
  <si>
    <t>KR7028260008</t>
  </si>
  <si>
    <t>KR7028050003</t>
  </si>
  <si>
    <t>KR7010140002</t>
  </si>
  <si>
    <t>CNE000001F70</t>
  </si>
  <si>
    <t>CNE100000D55</t>
  </si>
  <si>
    <t>CNE000000V89</t>
  </si>
  <si>
    <t>CNE100001V60</t>
  </si>
  <si>
    <t>CNE000001FH8</t>
  </si>
  <si>
    <t>CNE100000V46</t>
  </si>
  <si>
    <t>CNE000001DQ4</t>
  </si>
  <si>
    <t>INE003A01024</t>
  </si>
  <si>
    <t>CNE000001KM8</t>
  </si>
  <si>
    <t>MYL4197OO009</t>
  </si>
  <si>
    <t>HK3808041546</t>
  </si>
  <si>
    <t>KR7034730002</t>
  </si>
  <si>
    <t>KR7402340004</t>
  </si>
  <si>
    <t>PHY806761029</t>
  </si>
  <si>
    <t>CNE100001V45</t>
  </si>
  <si>
    <t>CNE1000018M7</t>
  </si>
  <si>
    <t>MYL5211OO007</t>
  </si>
  <si>
    <t>CNE100001260</t>
  </si>
  <si>
    <t>INE040H01021</t>
  </si>
  <si>
    <t>TW0002633005</t>
  </si>
  <si>
    <t>CNE000000RB8</t>
  </si>
  <si>
    <t>INE152A01029</t>
  </si>
  <si>
    <t>TRATHYAO91M5</t>
  </si>
  <si>
    <t>TRASISEW91Q3</t>
  </si>
  <si>
    <t>INE226A01021</t>
  </si>
  <si>
    <t>TW0006409006</t>
  </si>
  <si>
    <t>TW0001605004</t>
  </si>
  <si>
    <t>TW0002615002</t>
  </si>
  <si>
    <t>BRWEGEACNOR0</t>
  </si>
  <si>
    <t>CNE1000000D4</t>
  </si>
  <si>
    <t>CNE1000004L9</t>
  </si>
  <si>
    <t>CNE000000FH0</t>
  </si>
  <si>
    <t>TW0002609005</t>
  </si>
  <si>
    <t>CNE0000012J8</t>
  </si>
  <si>
    <t>CNE000000PY4</t>
  </si>
  <si>
    <t>CNE100000KD8</t>
  </si>
  <si>
    <t>CNE1000004S4</t>
  </si>
  <si>
    <t>CNE100001VW3</t>
  </si>
  <si>
    <t>CNE000001M22</t>
  </si>
  <si>
    <t>CNE1000023N5</t>
  </si>
  <si>
    <t>CNE100004QK2</t>
  </si>
  <si>
    <t>CNE1000004X4</t>
  </si>
  <si>
    <t>CNE000001527</t>
  </si>
  <si>
    <t>KYG9897K1058</t>
  </si>
  <si>
    <t>CNE100002RZ2</t>
  </si>
  <si>
    <t>KYG2953R1149</t>
  </si>
  <si>
    <t>TW0002345006</t>
  </si>
  <si>
    <t>TW0002353000</t>
  </si>
  <si>
    <t>CNE100003MM9</t>
  </si>
  <si>
    <t>TW0002395001</t>
  </si>
  <si>
    <t>KYG022421088</t>
  </si>
  <si>
    <t>CNE1000047B9</t>
  </si>
  <si>
    <t>SA15CIBJGH12</t>
  </si>
  <si>
    <t>TW0003711008</t>
  </si>
  <si>
    <t>TW0003017000</t>
  </si>
  <si>
    <t>TW0002357001</t>
  </si>
  <si>
    <t>TW0002409000</t>
  </si>
  <si>
    <t>CNE100003GF5</t>
  </si>
  <si>
    <t>CNE100003PM2</t>
  </si>
  <si>
    <t>CNE0000016L5</t>
  </si>
  <si>
    <t>HK0285041858</t>
  </si>
  <si>
    <t>CNE1000041R8</t>
  </si>
  <si>
    <t>TW0002474004</t>
  </si>
  <si>
    <t>CNE100001Y42</t>
  </si>
  <si>
    <t>CNE000000RL7</t>
  </si>
  <si>
    <t>CNE000001BB0</t>
  </si>
  <si>
    <t>CNE100003MP2</t>
  </si>
  <si>
    <t>CNE100003S06</t>
  </si>
  <si>
    <t>TW0002324001</t>
  </si>
  <si>
    <t>TW0002308004</t>
  </si>
  <si>
    <t>TH0528010R18</t>
  </si>
  <si>
    <t>TW0008069006</t>
  </si>
  <si>
    <t>SA15GG53GHH3</t>
  </si>
  <si>
    <t>TW0003529004</t>
  </si>
  <si>
    <t>CNE100005GY1</t>
  </si>
  <si>
    <t>CNE100002615</t>
  </si>
  <si>
    <t>CNE100003HV0</t>
  </si>
  <si>
    <t>CNE1000031P3</t>
  </si>
  <si>
    <t>CNE100004PM0</t>
  </si>
  <si>
    <t>KYG3774X1088</t>
  </si>
  <si>
    <t>TW0002376001</t>
  </si>
  <si>
    <t>CNE1000030S9</t>
  </si>
  <si>
    <t>TW0003443008</t>
  </si>
  <si>
    <t>TW0006488000</t>
  </si>
  <si>
    <t>CNE100000BP1</t>
  </si>
  <si>
    <t>CNE100001VX1</t>
  </si>
  <si>
    <t>CNE000001DN1</t>
  </si>
  <si>
    <t>KR7042700005</t>
  </si>
  <si>
    <t>INE860A01027</t>
  </si>
  <si>
    <t>CNE000001FQ9</t>
  </si>
  <si>
    <t>TW0002317005</t>
  </si>
  <si>
    <t>HK0000218211</t>
  </si>
  <si>
    <t>CNE000001303</t>
  </si>
  <si>
    <t>CNE100006M82</t>
  </si>
  <si>
    <t>CNE000001GD5</t>
  </si>
  <si>
    <t>CNE100005QL7</t>
  </si>
  <si>
    <t>CNE100005PT2</t>
  </si>
  <si>
    <t>CNE0000012M2</t>
  </si>
  <si>
    <t>CNE100000B81</t>
  </si>
  <si>
    <t>MYQ0166OO007</t>
  </si>
  <si>
    <t>INE009A01021</t>
  </si>
  <si>
    <t>CNE100001377</t>
  </si>
  <si>
    <t>TW0003481008</t>
  </si>
  <si>
    <t>TW0002356003</t>
  </si>
  <si>
    <t>CNE1000058S0</t>
  </si>
  <si>
    <t>CNE100000SD1</t>
  </si>
  <si>
    <t>CNE000001F05</t>
  </si>
  <si>
    <t>TW0003653002</t>
  </si>
  <si>
    <t>CNE100005R96</t>
  </si>
  <si>
    <t>KYG525681477</t>
  </si>
  <si>
    <t>TW0003008009</t>
  </si>
  <si>
    <t>HK0992009065</t>
  </si>
  <si>
    <t>CNE100001YW7</t>
  </si>
  <si>
    <t>KR7034220004</t>
  </si>
  <si>
    <t>KR7011070000</t>
  </si>
  <si>
    <t>CNE1000015L5</t>
  </si>
  <si>
    <t>TW0002301009</t>
  </si>
  <si>
    <t>CNE100001FR6</t>
  </si>
  <si>
    <t>CNE100005QH5</t>
  </si>
  <si>
    <t>INE214T01019</t>
  </si>
  <si>
    <t>CNE100000TP3</t>
  </si>
  <si>
    <t>CNE100003QK4</t>
  </si>
  <si>
    <t>TW0002454006</t>
  </si>
  <si>
    <t>TW0002377009</t>
  </si>
  <si>
    <t>CNE100003MN7</t>
  </si>
  <si>
    <t>INE356A01018</t>
  </si>
  <si>
    <t>TW0002408002</t>
  </si>
  <si>
    <t>CNE1000040F5</t>
  </si>
  <si>
    <t>CNE100000ML7</t>
  </si>
  <si>
    <t>CNE1000007W9</t>
  </si>
  <si>
    <t>TW0003034005</t>
  </si>
  <si>
    <t>CNE100000S33</t>
  </si>
  <si>
    <t>INE881D01027</t>
  </si>
  <si>
    <t>TW0004938006</t>
  </si>
  <si>
    <t>INE262H01021</t>
  </si>
  <si>
    <t>CNE100005998</t>
  </si>
  <si>
    <t>KR7022100002</t>
  </si>
  <si>
    <t>TW0002382009</t>
  </si>
  <si>
    <t>CNE100001Z58</t>
  </si>
  <si>
    <t>TW0002379005</t>
  </si>
  <si>
    <t>KR7009150004</t>
  </si>
  <si>
    <t>KR7005930003</t>
  </si>
  <si>
    <t>KR7005931001</t>
  </si>
  <si>
    <t>KR7006400006</t>
  </si>
  <si>
    <t>KR7018260000</t>
  </si>
  <si>
    <t>CNE000000KB3</t>
  </si>
  <si>
    <t>CNE100002NT4</t>
  </si>
  <si>
    <t>CNE000000C66</t>
  </si>
  <si>
    <t>CNE000000GG0</t>
  </si>
  <si>
    <t>CNE100003LY6</t>
  </si>
  <si>
    <t>CNE000000XL5</t>
  </si>
  <si>
    <t>CNE100003373</t>
  </si>
  <si>
    <t>CNE100002G84</t>
  </si>
  <si>
    <t>CNE100003P74</t>
  </si>
  <si>
    <t>KYG8190F1028</t>
  </si>
  <si>
    <t>KR7000660001</t>
  </si>
  <si>
    <t>KYG8586D1097</t>
  </si>
  <si>
    <t>CNE100005D92</t>
  </si>
  <si>
    <t>CNE100000N79</t>
  </si>
  <si>
    <t>CNE100003FS0</t>
  </si>
  <si>
    <t>CNE100001XQ1</t>
  </si>
  <si>
    <t>TW0002347002</t>
  </si>
  <si>
    <t>TW0002330008</t>
  </si>
  <si>
    <t>INE467B01029</t>
  </si>
  <si>
    <t>INE670A01012</t>
  </si>
  <si>
    <t>CNE000001GL8</t>
  </si>
  <si>
    <t>CNE1000000B8</t>
  </si>
  <si>
    <t>INE669C01036</t>
  </si>
  <si>
    <t>CNE100000825</t>
  </si>
  <si>
    <t>CNE1000006C3</t>
  </si>
  <si>
    <t>CNE000001GS3</t>
  </si>
  <si>
    <t>BRTOTSACNOR8</t>
  </si>
  <si>
    <t>CNE100003ZR0</t>
  </si>
  <si>
    <t>CNE000001M14</t>
  </si>
  <si>
    <t>TW0003037008</t>
  </si>
  <si>
    <t>CNE0000010T1</t>
  </si>
  <si>
    <t>TW0002303005</t>
  </si>
  <si>
    <t>TW0005347009</t>
  </si>
  <si>
    <t>CNE100002XM8</t>
  </si>
  <si>
    <t>CNE000000M72</t>
  </si>
  <si>
    <t>INE075A01022</t>
  </si>
  <si>
    <t>TW0003231007</t>
  </si>
  <si>
    <t>TW0006669005</t>
  </si>
  <si>
    <t>TW0003702007</t>
  </si>
  <si>
    <t>CNE100000RK8</t>
  </si>
  <si>
    <t>CNE100000SP5</t>
  </si>
  <si>
    <t>KYG9830T1067</t>
  </si>
  <si>
    <t>CNE100004P24</t>
  </si>
  <si>
    <t>KYG9829N1025</t>
  </si>
  <si>
    <t>TW0002327004</t>
  </si>
  <si>
    <t>CNE100002PC5</t>
  </si>
  <si>
    <t>CNE0000017Y6</t>
  </si>
  <si>
    <t>CNE100000BJ4</t>
  </si>
  <si>
    <t>CNE100001DJ8</t>
  </si>
  <si>
    <t>KYG989221000</t>
  </si>
  <si>
    <t>CNE100001CY9</t>
  </si>
  <si>
    <t>CNE000000TK5</t>
  </si>
  <si>
    <t>CNE1000004Y2</t>
  </si>
  <si>
    <t>SA000A0LE310</t>
  </si>
  <si>
    <t>RU0007252813</t>
  </si>
  <si>
    <t>CNE1000000T0</t>
  </si>
  <si>
    <t>CNE1000001T8</t>
  </si>
  <si>
    <t>INE079A01024</t>
  </si>
  <si>
    <t>ID1000191109</t>
  </si>
  <si>
    <t>ZAE000013181</t>
  </si>
  <si>
    <t>GB00BRXH2664</t>
  </si>
  <si>
    <t>CNE0000019V8</t>
  </si>
  <si>
    <t>CNE1000001W2</t>
  </si>
  <si>
    <t>INE702C01027</t>
  </si>
  <si>
    <t>TW0001102002</t>
  </si>
  <si>
    <t>INE021A01026</t>
  </si>
  <si>
    <t>CNE0000015R4</t>
  </si>
  <si>
    <t>ID1000085707</t>
  </si>
  <si>
    <t>MXP225611567</t>
  </si>
  <si>
    <t>ID1000090301</t>
  </si>
  <si>
    <t>KYG211501005</t>
  </si>
  <si>
    <t>CNE000000YM1</t>
  </si>
  <si>
    <t>CNE1000002N9</t>
  </si>
  <si>
    <t>CNE000000T18</t>
  </si>
  <si>
    <t>TW0002002003</t>
  </si>
  <si>
    <t>BRCSNAACNOR6</t>
  </si>
  <si>
    <t>CNE0000008J6</t>
  </si>
  <si>
    <t>CNE100001NR0</t>
  </si>
  <si>
    <t>CNE100000114</t>
  </si>
  <si>
    <t>CL0000001314</t>
  </si>
  <si>
    <t>KR7348370008</t>
  </si>
  <si>
    <t>TRAEREGL91G3</t>
  </si>
  <si>
    <t>TW0001326007</t>
  </si>
  <si>
    <t>TW0001301000</t>
  </si>
  <si>
    <t>CNE100000SF6</t>
  </si>
  <si>
    <t>BRGGBRACNPR8</t>
  </si>
  <si>
    <t>ZAE000018123</t>
  </si>
  <si>
    <t>INE047A01021</t>
  </si>
  <si>
    <t>MXP370841019</t>
  </si>
  <si>
    <t>CNE100001RG4</t>
  </si>
  <si>
    <t>ZAE000015228</t>
  </si>
  <si>
    <t>CNE000001097</t>
  </si>
  <si>
    <t>CNE0000018V0</t>
  </si>
  <si>
    <t>INE038A01020</t>
  </si>
  <si>
    <t>CNE100002V10</t>
  </si>
  <si>
    <t>CNE000001NK6</t>
  </si>
  <si>
    <t>CNE000001HH4</t>
  </si>
  <si>
    <t>CNE000001006</t>
  </si>
  <si>
    <t>ZAE000083648</t>
  </si>
  <si>
    <t>ID1000062201</t>
  </si>
  <si>
    <t>MXP554091415</t>
  </si>
  <si>
    <t>CNE0000017H1</t>
  </si>
  <si>
    <t>CNE1000010F8</t>
  </si>
  <si>
    <t>CNE0000012K6</t>
  </si>
  <si>
    <t>CNE0000019P0</t>
  </si>
  <si>
    <t>CNE1000003K3</t>
  </si>
  <si>
    <t>INE220G01021</t>
  </si>
  <si>
    <t>INE749A01030</t>
  </si>
  <si>
    <t>INE019A01038</t>
  </si>
  <si>
    <t>PLKGHM000017</t>
  </si>
  <si>
    <t>BRKLBNCDAM18</t>
  </si>
  <si>
    <t>KR7010130003</t>
  </si>
  <si>
    <t>ZAE000085346</t>
  </si>
  <si>
    <t>KR7011780004</t>
  </si>
  <si>
    <t>CNE1000015M3</t>
  </si>
  <si>
    <t>KR7051910008</t>
  </si>
  <si>
    <t>KR7051911006</t>
  </si>
  <si>
    <t>KR7011170008</t>
  </si>
  <si>
    <t>ID1000134406</t>
  </si>
  <si>
    <t>QA000VSUG130</t>
  </si>
  <si>
    <t>HK1208013172</t>
  </si>
  <si>
    <t>TW0001303006</t>
  </si>
  <si>
    <t>CNE100003LF5</t>
  </si>
  <si>
    <t>INE584A01023</t>
  </si>
  <si>
    <t>CNE0000007H2</t>
  </si>
  <si>
    <t>MYL5183OO008</t>
  </si>
  <si>
    <t>US71922G3083</t>
  </si>
  <si>
    <t>INE603J01030</t>
  </si>
  <si>
    <t>INE318A01026</t>
  </si>
  <si>
    <t>RU000A0JNAA8</t>
  </si>
  <si>
    <t>KR7005490008</t>
  </si>
  <si>
    <t>MYL8869OO009</t>
  </si>
  <si>
    <t>TH1074010R12</t>
  </si>
  <si>
    <t>CNE000000SW2</t>
  </si>
  <si>
    <t>CNE100000W60</t>
  </si>
  <si>
    <t>SA0007879139</t>
  </si>
  <si>
    <t>SA000A0KFKK0</t>
  </si>
  <si>
    <t>TRASASAW91E4</t>
  </si>
  <si>
    <t>ZAE000006896</t>
  </si>
  <si>
    <t>CNE100001B07</t>
  </si>
  <si>
    <t>SA123GA0ITH7</t>
  </si>
  <si>
    <t>SA15M1HH2NH5</t>
  </si>
  <si>
    <t>SA0007879121</t>
  </si>
  <si>
    <t>SA000A0B89Q3</t>
  </si>
  <si>
    <t>SA000A0MQCJ2</t>
  </si>
  <si>
    <t>RU0009046510</t>
  </si>
  <si>
    <t>CNE000001FR7</t>
  </si>
  <si>
    <t>CNE1000036N7</t>
  </si>
  <si>
    <t>CNE000001BM7</t>
  </si>
  <si>
    <t>CNE000001139</t>
  </si>
  <si>
    <t>CNE000001P52</t>
  </si>
  <si>
    <t>CNE100002TX3</t>
  </si>
  <si>
    <t>CNE0000012L4</t>
  </si>
  <si>
    <t>INE070A01015</t>
  </si>
  <si>
    <t>TH0003010R12</t>
  </si>
  <si>
    <t>ZAE000259701</t>
  </si>
  <si>
    <t>KR7011790003</t>
  </si>
  <si>
    <t>CLP8716X1082</t>
  </si>
  <si>
    <t>INE343H01029</t>
  </si>
  <si>
    <t>INE647A01010</t>
  </si>
  <si>
    <t>INE195A01028</t>
  </si>
  <si>
    <t>BRSUZBACNOR0</t>
  </si>
  <si>
    <t>INE081A01020</t>
  </si>
  <si>
    <t>TW0001101004</t>
  </si>
  <si>
    <t>CNE100000T32</t>
  </si>
  <si>
    <t>CNE100000YJ6</t>
  </si>
  <si>
    <t>CNE1000012X7</t>
  </si>
  <si>
    <t>CNE000000529</t>
  </si>
  <si>
    <t>INE481G01011</t>
  </si>
  <si>
    <t>RU000A1025V3</t>
  </si>
  <si>
    <t>INE628A01036</t>
  </si>
  <si>
    <t>BRVALEACNOR0</t>
  </si>
  <si>
    <t>INE205A01025</t>
  </si>
  <si>
    <t>CNE0000016J9</t>
  </si>
  <si>
    <t>CNE100000619</t>
  </si>
  <si>
    <t>CNE100003MF3</t>
  </si>
  <si>
    <t>SA000A0HNF36</t>
  </si>
  <si>
    <t>CNE000000VG9</t>
  </si>
  <si>
    <t>CNE100002BR3</t>
  </si>
  <si>
    <t>CNE000000S01</t>
  </si>
  <si>
    <t>CNE000000L08</t>
  </si>
  <si>
    <t>CNE1000004R6</t>
  </si>
  <si>
    <t>CNE000000WQ6</t>
  </si>
  <si>
    <t>CNE000001J84</t>
  </si>
  <si>
    <t>CNE000001FM8</t>
  </si>
  <si>
    <t>CNE100000B24</t>
  </si>
  <si>
    <t>CNE100000502</t>
  </si>
  <si>
    <t>AEA002001013</t>
  </si>
  <si>
    <t>PHY0488F1004</t>
  </si>
  <si>
    <t>QA000A0KD6J5</t>
  </si>
  <si>
    <t>KYG3165D1097</t>
  </si>
  <si>
    <t>TH0481010R10</t>
  </si>
  <si>
    <t>CNE100002FC6</t>
  </si>
  <si>
    <t>HK0688002218</t>
  </si>
  <si>
    <t>KYG2108Y1052</t>
  </si>
  <si>
    <t>KYG2122G1064</t>
  </si>
  <si>
    <t>CNE0000000T2</t>
  </si>
  <si>
    <t>CNE100001SR9</t>
  </si>
  <si>
    <t>KYG245241032</t>
  </si>
  <si>
    <t>SA11U0S23612</t>
  </si>
  <si>
    <t>INE271C01023</t>
  </si>
  <si>
    <t>AEE000301011</t>
  </si>
  <si>
    <t>INE484J01027</t>
  </si>
  <si>
    <t>CNE000001C32</t>
  </si>
  <si>
    <t>US4824971042</t>
  </si>
  <si>
    <t>KYG5635P1090</t>
  </si>
  <si>
    <t>KW0EQ0400725</t>
  </si>
  <si>
    <t>INE670K01029</t>
  </si>
  <si>
    <t>NL0015000RT3</t>
  </si>
  <si>
    <t>INE093I01010</t>
  </si>
  <si>
    <t>INE211B01039</t>
  </si>
  <si>
    <t>CNE000001ND1</t>
  </si>
  <si>
    <t>INE811K01011</t>
  </si>
  <si>
    <t>MXCFFI170008</t>
  </si>
  <si>
    <t>TW0009945006</t>
  </si>
  <si>
    <t>CNE000000JX9</t>
  </si>
  <si>
    <t>PHY8076N1120</t>
  </si>
  <si>
    <t>EGS691S1C011</t>
  </si>
  <si>
    <t>MXCFFU000001</t>
  </si>
  <si>
    <t>CNE000000XR2</t>
  </si>
  <si>
    <t>SA15CGS10H12</t>
  </si>
  <si>
    <t>INE364U01010</t>
  </si>
  <si>
    <t>INE814H01011</t>
  </si>
  <si>
    <t>HK0392044647</t>
  </si>
  <si>
    <t>BMG0957L1090</t>
  </si>
  <si>
    <t>BRELETACNPB7</t>
  </si>
  <si>
    <t>BRELETACNOR6</t>
  </si>
  <si>
    <t>CZ0005112300</t>
  </si>
  <si>
    <t>CNE100003N43</t>
  </si>
  <si>
    <t>CNE100001T80</t>
  </si>
  <si>
    <t>BMG2109G1033</t>
  </si>
  <si>
    <t>CNE100000HD4</t>
  </si>
  <si>
    <t>CNE1000022N7</t>
  </si>
  <si>
    <t>HK2380027329</t>
  </si>
  <si>
    <t>BMG2113B1081</t>
  </si>
  <si>
    <t>HK0836012952</t>
  </si>
  <si>
    <t>CNE1000051F2</t>
  </si>
  <si>
    <t>CNE000001G87</t>
  </si>
  <si>
    <t>BRCMIGACNPR3</t>
  </si>
  <si>
    <t>BRSBSPACNOR5</t>
  </si>
  <si>
    <t>BRCPLEACNPB9</t>
  </si>
  <si>
    <t>BRCPFEACNOR0</t>
  </si>
  <si>
    <t>CNE000001Q02</t>
  </si>
  <si>
    <t>CLP371861061</t>
  </si>
  <si>
    <t>CL0002266774</t>
  </si>
  <si>
    <t>BRENGICDAM16</t>
  </si>
  <si>
    <t>BREGIEACNOR9</t>
  </si>
  <si>
    <t>KYG3066L1014</t>
  </si>
  <si>
    <t>CNE000000DG7</t>
  </si>
  <si>
    <t>BREQTLACNOR0</t>
  </si>
  <si>
    <t>INE129A01019</t>
  </si>
  <si>
    <t>CNE000000PC0</t>
  </si>
  <si>
    <t>HK0270001396</t>
  </si>
  <si>
    <t>TH8319010R14</t>
  </si>
  <si>
    <t>CNE000001LJ2</t>
  </si>
  <si>
    <t>CNE100002T71</t>
  </si>
  <si>
    <t>CNE000001998</t>
  </si>
  <si>
    <t>CNE1000006Z4</t>
  </si>
  <si>
    <t>COE15PA00026</t>
  </si>
  <si>
    <t>INE121E01018</t>
  </si>
  <si>
    <t>KR7015760002</t>
  </si>
  <si>
    <t>BMG5320C1082</t>
  </si>
  <si>
    <t>PHY5764J1483</t>
  </si>
  <si>
    <t>INE848E01016</t>
  </si>
  <si>
    <t>INE733E01010</t>
  </si>
  <si>
    <t>MYL6033OO004</t>
  </si>
  <si>
    <t>PLPGER000010</t>
  </si>
  <si>
    <t>SA15L0N10HH3</t>
  </si>
  <si>
    <t>INE752E01010</t>
  </si>
  <si>
    <t>GRS434003000</t>
  </si>
  <si>
    <t>QA0006929812</t>
  </si>
  <si>
    <t>SA0007879550</t>
  </si>
  <si>
    <t>CNE000000JM2</t>
  </si>
  <si>
    <t>CNE0000005Q7</t>
  </si>
  <si>
    <t>CNE000000BQ0</t>
  </si>
  <si>
    <t>INE245A01021</t>
  </si>
  <si>
    <t>MYL5347OO009</t>
  </si>
  <si>
    <t>INE813H01021</t>
  </si>
  <si>
    <t>CNE000000WD4</t>
  </si>
  <si>
    <t>MYL4677OO000</t>
  </si>
  <si>
    <t>MYL6742OO000</t>
  </si>
  <si>
    <t>CNE100001SP3</t>
  </si>
  <si>
    <t>GV912797LR6</t>
  </si>
  <si>
    <t>GV912797MW4</t>
  </si>
  <si>
    <t>GV912797LX3</t>
  </si>
  <si>
    <t>GV912797MX2</t>
  </si>
  <si>
    <t>GV912797LY1</t>
  </si>
  <si>
    <t>GV912797MY0</t>
  </si>
  <si>
    <t>GV912797JR9</t>
  </si>
  <si>
    <t>GV912797MZ7</t>
  </si>
  <si>
    <t>GV912797LZ8</t>
  </si>
  <si>
    <t>GV912797NF0</t>
  </si>
  <si>
    <t>US912797NG83</t>
  </si>
  <si>
    <t>GV912797MK0</t>
  </si>
  <si>
    <t>GV912797KA4</t>
  </si>
  <si>
    <t>US912797NJ23</t>
  </si>
  <si>
    <t>GV912797NK9</t>
  </si>
  <si>
    <t>GV912797NR4</t>
  </si>
  <si>
    <t>GV912797NS2</t>
  </si>
  <si>
    <t>GV912797MV6</t>
  </si>
  <si>
    <t>GV912797NB9</t>
  </si>
  <si>
    <t>GV912797KS5</t>
  </si>
  <si>
    <t>GV912797NC7</t>
  </si>
  <si>
    <t>GV912797ND5</t>
  </si>
  <si>
    <t>GV912797NE3</t>
  </si>
  <si>
    <t>GV912797LB1</t>
  </si>
  <si>
    <t>GV912797NM5</t>
  </si>
  <si>
    <t>GV912797NN3</t>
  </si>
  <si>
    <t>US912797LW51</t>
  </si>
  <si>
    <t>GV912797NA1</t>
  </si>
  <si>
    <t>GV912797NL7</t>
  </si>
  <si>
    <t>US91282CAZ41</t>
  </si>
  <si>
    <t>GV912828ZC7</t>
  </si>
  <si>
    <t>US9128283Z13</t>
  </si>
  <si>
    <t>US91282CGU99</t>
  </si>
  <si>
    <t>GV91282CJU6</t>
  </si>
  <si>
    <t>GV91282CGY1</t>
  </si>
  <si>
    <t>GV91282CKM2</t>
  </si>
  <si>
    <t>GV91282CHS3</t>
  </si>
  <si>
    <t>GV91282CLA7</t>
  </si>
  <si>
    <t>GV91282CJD4</t>
  </si>
  <si>
    <t>US91282CLT61</t>
  </si>
  <si>
    <t>HK0941009539</t>
  </si>
  <si>
    <t xml:space="preserve">BlackRock - iShares MSCI Emerging Markets </t>
  </si>
  <si>
    <t>UBS - China Opportunity - A3</t>
  </si>
  <si>
    <t>37 INTERACTIVE ENTERTAINMENT NETWORK TECHNOLOGY GROUP CO.,LTD.</t>
  </si>
  <si>
    <t>Advanced Info Service Public Company Limited</t>
  </si>
  <si>
    <t>America Movil, S.A.B. de C.V.</t>
  </si>
  <si>
    <t>Autohome Inc</t>
  </si>
  <si>
    <t>AXIATA GROUP BERHAD</t>
  </si>
  <si>
    <t>BAIDU, INC.</t>
  </si>
  <si>
    <t>BHARTI AIRTEL LIMITED</t>
  </si>
  <si>
    <t>BILIBILI INC.</t>
  </si>
  <si>
    <t>CD Projekt SA</t>
  </si>
  <si>
    <t>CELCOMDIGI BERHAD</t>
  </si>
  <si>
    <t>China Literature Ltd</t>
  </si>
  <si>
    <t>China Ruyi Holdings Limited</t>
  </si>
  <si>
    <t>China Tower Corporation Limited</t>
  </si>
  <si>
    <t>China United Network Communications Limited</t>
  </si>
  <si>
    <t>Chunghwa Telecom Co., Ltd.</t>
  </si>
  <si>
    <t>Emirates Telecommunications Group Company PJSC</t>
  </si>
  <si>
    <t>Etihad Etisalat Company SJSC</t>
  </si>
  <si>
    <t>Far EasTone Telecommunications Co., Ltd.</t>
  </si>
  <si>
    <t>Focus Media Information Technology Co., Ltd.</t>
  </si>
  <si>
    <t>HELLENIC TELECOMMUNICATIONS ORGANIZATION S.A.</t>
  </si>
  <si>
    <t>HYBE Co., Ltd.</t>
  </si>
  <si>
    <t>INDUS TOWERS LIMITED</t>
  </si>
  <si>
    <t>INFO EDGE (INDIA) LIMITED</t>
  </si>
  <si>
    <t>International Games System Co Ltd</t>
  </si>
  <si>
    <t>Intouch Holdings Public Company Limited</t>
  </si>
  <si>
    <t>Kakao Corp.</t>
  </si>
  <si>
    <t>Kanzhun Ltd</t>
  </si>
  <si>
    <t>KINGSOFT CORPORATION LIMITED</t>
  </si>
  <si>
    <t>KRAFTON, Inc.</t>
  </si>
  <si>
    <t>KUAISHOU TECHNOLOGY</t>
  </si>
  <si>
    <t>Kunlun Tech Co., Ltd.</t>
  </si>
  <si>
    <t>LG Uplus Corp</t>
  </si>
  <si>
    <t>Mango Excellent Media Co Ltd</t>
  </si>
  <si>
    <t>MAXIS BERHAD</t>
  </si>
  <si>
    <t>Mobile Telecommunications Company Saudi Arabia SJSC</t>
  </si>
  <si>
    <t>MOBILE TELECOMMUNICATIONS COMPANY K.S.C.P</t>
  </si>
  <si>
    <t>MOBIL'NYE TELESISTEMY PAO</t>
  </si>
  <si>
    <t>MTN GROUP LIMITED</t>
  </si>
  <si>
    <t>NAVER Corporation</t>
  </si>
  <si>
    <t>NCsoft Corporation</t>
  </si>
  <si>
    <t>NETEASE, INC.</t>
  </si>
  <si>
    <t>Netmarble Corporation</t>
  </si>
  <si>
    <t>Ooredoo Q.P.S.C.</t>
  </si>
  <si>
    <t>OPERADORA DE SITES MEXICANOS S.A.B. DE C.V.</t>
  </si>
  <si>
    <t>PLDT Inc.</t>
  </si>
  <si>
    <t>Saudi Research and Media Group SJSC</t>
  </si>
  <si>
    <t>Saudi Telecom Company SJSC</t>
  </si>
  <si>
    <t>SK TELECOM CO.,LTD</t>
  </si>
  <si>
    <t>TAIWAN MOBILE CO., LTD.</t>
  </si>
  <si>
    <t>TATA COMMUNICATIONS LIMITED</t>
  </si>
  <si>
    <t>Telefonica Brasil S.A.</t>
  </si>
  <si>
    <t>TELEKOM MALAYSIA BERHAD</t>
  </si>
  <si>
    <t>PT Telkom Indonesia (Persero) Tbk</t>
  </si>
  <si>
    <t>Tencent Holdings Limited</t>
  </si>
  <si>
    <t>TENCENT MUSIC ENTERTAINMENT GROUP</t>
  </si>
  <si>
    <t>TIM S.A.</t>
  </si>
  <si>
    <t>TRUE CORPORATION PUBLIC COMPANY LIMITED</t>
  </si>
  <si>
    <t>TURKCELL ILETISIM HIZMETLERI ANONIM SIRKETI</t>
  </si>
  <si>
    <t>VODACOM GROUP LIMITED</t>
  </si>
  <si>
    <t>VODAFONE IDEA LIMITED</t>
  </si>
  <si>
    <t>ABU DHABI NATIONAL OIL COMPANY FOR DISTRIBUTION PJSC</t>
  </si>
  <si>
    <t>Alibaba Group Holding Limited</t>
  </si>
  <si>
    <t>Allegro.eu SA</t>
  </si>
  <si>
    <t>Americana Restaurants International PLC</t>
  </si>
  <si>
    <t>Anhui Jianghuai Automobile Group Corp., Ltd.</t>
  </si>
  <si>
    <t>ANTA SPORTS PRODUCTS LIMITED</t>
  </si>
  <si>
    <t>BAIC BluePark New Energy Technology Co., Ltd.</t>
  </si>
  <si>
    <t>BAJAJ AUTO LIMITED.</t>
  </si>
  <si>
    <t>BALKRISHNA INDUSTRIES LIMITED</t>
  </si>
  <si>
    <t>Beijing Roborock Technology Co Ltd</t>
  </si>
  <si>
    <t>BHARAT FORGE LTD</t>
  </si>
  <si>
    <t>BOSCH LIMITED</t>
  </si>
  <si>
    <t>BOSIDENG INTERNATIONAL HOLDINGS LIMITED</t>
  </si>
  <si>
    <t>BYD COMPANY LIMITED</t>
  </si>
  <si>
    <t>CENTRAL RETAIL CORPORATION PUBLIC COMPANY LIMITED</t>
  </si>
  <si>
    <t>Changzhou Xingyu Automotive Lighting Systems Co., Ltd.</t>
  </si>
  <si>
    <t>Cheng Shin Rubber Ind., Co., Ltd.</t>
  </si>
  <si>
    <t>China Tourism Group Duty Free Corporation Limited</t>
  </si>
  <si>
    <t>Chongqing Changan Automobile Company Limited</t>
  </si>
  <si>
    <t>CHOW TAI FOOK JEWELLERY GROUP LIMITED</t>
  </si>
  <si>
    <t>COWAY Co., Ltd.</t>
  </si>
  <si>
    <t>DIXON TECHNOLOGIES (INDIA) LIMITED</t>
  </si>
  <si>
    <t>Eclat Textile Co Ltd</t>
  </si>
  <si>
    <t>Ecovacs Robotics Co., Ltd.</t>
  </si>
  <si>
    <t>EICHER MOTORS LIMITED</t>
  </si>
  <si>
    <t>Empresas Copec S.A.</t>
  </si>
  <si>
    <t>FALABELLA S.A.</t>
  </si>
  <si>
    <t>Feng Tay Enterprises Co Ltd</t>
  </si>
  <si>
    <t>FORD OTOMOTIV SANAYI ANONIM SIRKETI</t>
  </si>
  <si>
    <t>FUYAO GLASS INDUSTRY GROUP CO., LTD.</t>
  </si>
  <si>
    <t>GEELY AUTOMOBILE HOLDINGS LIMITED</t>
  </si>
  <si>
    <t>GENTING BERHAD</t>
  </si>
  <si>
    <t>GENTING MALAYSIA BERHAD</t>
  </si>
  <si>
    <t>GoTo Gojek Tokopedia PT Tbk</t>
  </si>
  <si>
    <t>Great Wall Motor Company Limited</t>
  </si>
  <si>
    <t>Gree Electric Appliances, Inc. of Zhuhai</t>
  </si>
  <si>
    <t>Guangzhou Automobile Group Co., Ltd</t>
  </si>
  <si>
    <t>HAIDILAO INTERNATIONAL HOLDING LTD.</t>
  </si>
  <si>
    <t>Haier Smart Home Co., Ltd.</t>
  </si>
  <si>
    <t>HANJIN KAL</t>
  </si>
  <si>
    <t>HANKOOK TIRE &amp; TECHNOLOGY CO., LTD.</t>
  </si>
  <si>
    <t>HERO MOTOCORP LIMITED</t>
  </si>
  <si>
    <t>HISENSE HOME APPLIANCES GROUP CO., LTD.</t>
  </si>
  <si>
    <t>HLA GROUP CORP., LTD.</t>
  </si>
  <si>
    <t>HOME PRODUCT CENTER PUBLIC COMPANY LIMITED</t>
  </si>
  <si>
    <t>HOTAI MOTOR CO.,LTD.</t>
  </si>
  <si>
    <t>HUAYU Automotive Systems Company Limited</t>
  </si>
  <si>
    <t>Huizhou Desay SV Automotive Co Ltd</t>
  </si>
  <si>
    <t>HYUNDAI MOBIS CO.,LTD</t>
  </si>
  <si>
    <t>HYUNDAI MOTOR COMPANY</t>
  </si>
  <si>
    <t>THE INDIAN HOTELS COMPANY LIMITED</t>
  </si>
  <si>
    <t>Jarir Marketing Company SJSC</t>
  </si>
  <si>
    <t>JD.COM, INC.</t>
  </si>
  <si>
    <t>JOLLIBEE FOODS CORP.</t>
  </si>
  <si>
    <t>Jubilant FoodWorks Limited</t>
  </si>
  <si>
    <t>JUMBO S.A.</t>
  </si>
  <si>
    <t>KALYAN JEWELLERS INDIA LIMITED</t>
  </si>
  <si>
    <t>KIA CORPORATION</t>
  </si>
  <si>
    <t>LG ELECTRONICS INC.</t>
  </si>
  <si>
    <t>Li Ning Co Ltd</t>
  </si>
  <si>
    <t>LPP SPOLKA AKCYJNA</t>
  </si>
  <si>
    <t>MAHINDRA AND MAHINDRA LIMITED</t>
  </si>
  <si>
    <t>MARUTI SUZUKI INDIA LIMITED</t>
  </si>
  <si>
    <t>Midea Group Co., Ltd.</t>
  </si>
  <si>
    <t>MINISO Group Holding Ltd</t>
  </si>
  <si>
    <t>MINOR INTERNATIONAL PUBLIC COMPANY LIMITED</t>
  </si>
  <si>
    <t>Mr DIY Group (M) Bhd</t>
  </si>
  <si>
    <t>MRF LIMITED</t>
  </si>
  <si>
    <t>NASPERS LIMITED</t>
  </si>
  <si>
    <t>NEW ORIENTAL EDUCATION &amp; TECHNOLOGY GROUP INC.</t>
  </si>
  <si>
    <t>Nien Made Enterprise Co., Ltd.</t>
  </si>
  <si>
    <t>Ningbo Tuopu Group Co., Ltd.</t>
  </si>
  <si>
    <t>GREEK ORGANISATION OF FOOTBALL PROGNOSTICS S.A.</t>
  </si>
  <si>
    <t>Oppein Home Group Inc.</t>
  </si>
  <si>
    <t>PAGE INDUSTRIES LIMITED</t>
  </si>
  <si>
    <t>PEPKOR HOLDINGS LIMITED</t>
  </si>
  <si>
    <t>Pop Mart International Group Ltd</t>
  </si>
  <si>
    <t>Pou Chen Corporation</t>
  </si>
  <si>
    <t>PTT Oil and Retail Business Public Company Limited</t>
  </si>
  <si>
    <t>SAIC Motor Corporation Limited</t>
  </si>
  <si>
    <t>SAILUN GROUP CO., LTD.</t>
  </si>
  <si>
    <t>SAMVARDHANA MOTHERSON INTERNATIONAL LIMITED</t>
  </si>
  <si>
    <t>Seres Group Co.,Ltd.</t>
  </si>
  <si>
    <t>SHANDONG LINGLONG TYRE CO., LTD.</t>
  </si>
  <si>
    <t>SHENZHOU INTERNATIONAL GROUP HOLDINGS LIMITED</t>
  </si>
  <si>
    <t>SONA BLW PRECISION FORGINGS LIMITED</t>
  </si>
  <si>
    <t>TAL EDUCATION GROUP</t>
  </si>
  <si>
    <t>TATA MOTORS LIMITED</t>
  </si>
  <si>
    <t>TITAN COMPANY LIMITED</t>
  </si>
  <si>
    <t>Tongcheng Travel Holdings Limited</t>
  </si>
  <si>
    <t>TravelSky Technology Limited</t>
  </si>
  <si>
    <t>TRENT LIMITED</t>
  </si>
  <si>
    <t>TRIP.COM GROUP LIMITED</t>
  </si>
  <si>
    <t>TUBE INVESTMENTS OF INDIA LIMITED</t>
  </si>
  <si>
    <t>TVS MOTOR COMPANY LIMITED</t>
  </si>
  <si>
    <t>Vibra Energia S.A.</t>
  </si>
  <si>
    <t>VIPSHOP HOLDINGS LIMITED</t>
  </si>
  <si>
    <t>WOOLWORTHS HOLDINGS LIMITED</t>
  </si>
  <si>
    <t>XPENG INC.</t>
  </si>
  <si>
    <t>Yadea Group Holdings Ltd</t>
  </si>
  <si>
    <t>YUM CHINA HOLDINGS, INC.</t>
  </si>
  <si>
    <t>Zhejiang China Commodities City Group Co., Ltd</t>
  </si>
  <si>
    <t>Zhejiang Leapmotor Technology Co Ltd</t>
  </si>
  <si>
    <t>ZHEJIANG SUPOR CO., LTD.</t>
  </si>
  <si>
    <t>Zhejiang Wanfeng Auto Wheel Co., Ltd.</t>
  </si>
  <si>
    <t>Zomato Ltd</t>
  </si>
  <si>
    <t>ALIBABA HEALTH INFORMATION TECHNOLOGY LIMITED</t>
  </si>
  <si>
    <t>Almarai Company SJSC</t>
  </si>
  <si>
    <t>AMBEV S.A.</t>
  </si>
  <si>
    <t>AMOREPACIFIC CORP.</t>
  </si>
  <si>
    <t>ANADOLU EFES BIRACILIK VE MALT SANAYII ANONIM SIRKETI</t>
  </si>
  <si>
    <t>ANHUI GUJING DISTILLERY COMPANY LIMITED</t>
  </si>
  <si>
    <t>Anhui Yingjia Distillery Co Ltd</t>
  </si>
  <si>
    <t>Anjoy Foods Group Co., Ltd.</t>
  </si>
  <si>
    <t>Arca Continental, S.A.B. de C.V.</t>
  </si>
  <si>
    <t>AVENUE SUPERMARTS LIMITED</t>
  </si>
  <si>
    <t>BID CORPORATION LIMITED</t>
  </si>
  <si>
    <t>BIM BIRLESIK MAGAZALAR ANONIM SIRKETI</t>
  </si>
  <si>
    <t>Bloomage Biotechnology Corp Ltd</t>
  </si>
  <si>
    <t>BRF S.A.</t>
  </si>
  <si>
    <t>BRITANNIA INDUSTRIES LTD</t>
  </si>
  <si>
    <t>Cencosud S.A.</t>
  </si>
  <si>
    <t>Charoen Pokphand Foods Public Company Limited</t>
  </si>
  <si>
    <t>PT Charoen Pokphand Indonesia Tbk</t>
  </si>
  <si>
    <t>CHINA FEIHE LIMITED</t>
  </si>
  <si>
    <t>CHINA MENGNIU DAIRY COMPANY LIMITED</t>
  </si>
  <si>
    <t>China Resources Beer (Holdings) Company Limited</t>
  </si>
  <si>
    <t>Chongqing Brewery Co., Ltd.</t>
  </si>
  <si>
    <t>CJ CheilJedang Corporation</t>
  </si>
  <si>
    <t>CLICKS GROUP LIMITED</t>
  </si>
  <si>
    <t>Coca-Cola FEMSA, S.A.B. de C.V.</t>
  </si>
  <si>
    <t>COCA-COLA ICECEK ANONIM SIRKETI</t>
  </si>
  <si>
    <t>Colgate-Palmolive (India) Ltd</t>
  </si>
  <si>
    <t>CP All Public Company Limited</t>
  </si>
  <si>
    <t>CP AXTRA PUBLIC COMPANY LIMITED</t>
  </si>
  <si>
    <t>DABUR INDIA LIMITED</t>
  </si>
  <si>
    <t>DINO POLSKA SPOLKA AKCYJNA</t>
  </si>
  <si>
    <t>Eastern Company SAE</t>
  </si>
  <si>
    <t>Eastroc Beverage Group Co Ltd</t>
  </si>
  <si>
    <t>Fomento Economico Mexicano, S.A.B. de C.V.</t>
  </si>
  <si>
    <t>Foshan Haitian Flavouring and Food Co Ltd</t>
  </si>
  <si>
    <t>Giant Biogene Holding Co Ltd</t>
  </si>
  <si>
    <t>GODREJ CONSUMER PRODUCTS LIMITED</t>
  </si>
  <si>
    <t>Gruma, S.A.B. de C.V.</t>
  </si>
  <si>
    <t>Grupo Bimbo S.A.B. de C.V.</t>
  </si>
  <si>
    <t>Grupo Comercial Chedraui, S.A.B. de C.V.</t>
  </si>
  <si>
    <t>Guangdong Haid Group Co., Limited</t>
  </si>
  <si>
    <t>Henan Shuanghui Investment &amp; Development Co., Ltd.</t>
  </si>
  <si>
    <t>HENGAN INTERNATIONAL GROUP COMPANY LIMITED</t>
  </si>
  <si>
    <t>HINDUSTAN UNILEVER LIMITED</t>
  </si>
  <si>
    <t>PT Indofood CBP Sukses Makmur Tbk</t>
  </si>
  <si>
    <t>PT Indofood Sukses Makmur Tbk</t>
  </si>
  <si>
    <t>Inner Mongolia Yili Industrial Group Co., Ltd.</t>
  </si>
  <si>
    <t>IOI CORPORATION BERHAD</t>
  </si>
  <si>
    <t>ITC LIMITED</t>
  </si>
  <si>
    <t>JBS S.A.</t>
  </si>
  <si>
    <t>JD Health International Inc</t>
  </si>
  <si>
    <t>Jiangsu King's Luck Brewery Joint-Stock Co Ltd</t>
  </si>
  <si>
    <t>JIANGSU YANGHE DISTILLERY CO., LTD.</t>
  </si>
  <si>
    <t>Kimberly-Clark de Mexico, S.A.B. de C.V.</t>
  </si>
  <si>
    <t>KT&amp;G Corporation</t>
  </si>
  <si>
    <t>KUALA LUMPUR KEPONG BERHAD</t>
  </si>
  <si>
    <t>Kweichow Moutai Co., Ltd.</t>
  </si>
  <si>
    <t>LG H&amp;H Co., Ltd.</t>
  </si>
  <si>
    <t>Luzhou Laojiao Co.,Ltd</t>
  </si>
  <si>
    <t>MARICO LIMITED</t>
  </si>
  <si>
    <t>Muyuan Foods Co., Ltd.</t>
  </si>
  <si>
    <t>Al Nahdi Medical Company SJSC</t>
  </si>
  <si>
    <t>Natura &amp;Co Holding S.A.</t>
  </si>
  <si>
    <t>NESTLE (MALAYSIA) BERHAD</t>
  </si>
  <si>
    <t>Nestle India Ltd</t>
  </si>
  <si>
    <t>New Hope Liuhe Co., Ltd.</t>
  </si>
  <si>
    <t>NONGFU SPRING CO., LTD.</t>
  </si>
  <si>
    <t>ORION CORP.</t>
  </si>
  <si>
    <t>PPB GROUP BERHAD</t>
  </si>
  <si>
    <t>PRESIDENT CHAIN STORE CORPORATION</t>
  </si>
  <si>
    <t>QL RESOURCES BERHAD</t>
  </si>
  <si>
    <t>Raia Drogasil S/A</t>
  </si>
  <si>
    <t>Savola Group Company SJSC</t>
  </si>
  <si>
    <t>SD GUTHRIE BERHAD</t>
  </si>
  <si>
    <t>SHANXI XINGHUACUN FEN WINE FACTORY CO., LTD.</t>
  </si>
  <si>
    <t>SHOPRITE HOLDINGS LIMITED</t>
  </si>
  <si>
    <t>SMOORE INTERNATIONAL HOLDINGS LIMITED</t>
  </si>
  <si>
    <t>PT Sumber Alfaria Trijaya Tbk</t>
  </si>
  <si>
    <t>TATA CONSUMER PRODUCTS LIMITED</t>
  </si>
  <si>
    <t>TINGYI (CAYMAN ISLANDS) HOLDING CORP.</t>
  </si>
  <si>
    <t>Tsingtao Brewery Company Limited</t>
  </si>
  <si>
    <t>UNI-PRESIDENT ENTERPRISES CORP.</t>
  </si>
  <si>
    <t>PT Unilever Indonesia Tbk</t>
  </si>
  <si>
    <t>UNITED SPIRITS LIMITED</t>
  </si>
  <si>
    <t>UNIVERSAL ROBINA CORPORATION</t>
  </si>
  <si>
    <t>VARUN BEVERAGES LIMITED</t>
  </si>
  <si>
    <t>Wal-Mart de Mexico, S.A.B. de C.V.</t>
  </si>
  <si>
    <t>WANT WANT CHINA HOLDINGS LIMITED</t>
  </si>
  <si>
    <t>WENS FOODSTUFF GROUP CO., LTD.</t>
  </si>
  <si>
    <t>Wuliangye Yibin Co., Ltd.</t>
  </si>
  <si>
    <t>Yifeng Pharmacy Chain Co., Ltd.</t>
  </si>
  <si>
    <t>Yihai Kerry Arawana Holdings Co., Ltd</t>
  </si>
  <si>
    <t>ADES Holding Company Listed Joint Stock Company</t>
  </si>
  <si>
    <t>ADNOC DRILLING COMPANY P.J.S.C.</t>
  </si>
  <si>
    <t>PT Alamtri Resources Indonesia Tbk</t>
  </si>
  <si>
    <t>BHARAT PETROLEUM CORPORATION LIMITED</t>
  </si>
  <si>
    <t>China Coal Energy Company Limited</t>
  </si>
  <si>
    <t>China Merchants Energy Shipping Co., Ltd.</t>
  </si>
  <si>
    <t>China Oilfield Services Limited</t>
  </si>
  <si>
    <t>China Petroleum &amp; Chemical Corporation</t>
  </si>
  <si>
    <t>China Shenhua Energy Company Limited</t>
  </si>
  <si>
    <t>COAL INDIA LTD</t>
  </si>
  <si>
    <t>Cosan S.A</t>
  </si>
  <si>
    <t>COSCO Shipping Energy Transportation Co., Ltd.</t>
  </si>
  <si>
    <t>EXXARO RESOURCES LIMITED</t>
  </si>
  <si>
    <t>Guanghui Energy Co., Ltd.</t>
  </si>
  <si>
    <t>HD HYUNDAI CO.,LTD.</t>
  </si>
  <si>
    <t>HINDUSTAN PETROLEUM CORPORATION LIMITED</t>
  </si>
  <si>
    <t>INDIAN OIL CORPORATION LIMITED</t>
  </si>
  <si>
    <t>INNER MONGOLIA DIAN TOU ENERGY CORPORATION LIMITED</t>
  </si>
  <si>
    <t>INNER MONGOLIA YITAI COAL CO., LTD</t>
  </si>
  <si>
    <t>MOL Magyar Olaj- es Gazipari Nyilvanosan Mukodo Reszvenytarsasag</t>
  </si>
  <si>
    <t>OIL AND NATURAL GAS CORPORATION LIMITED</t>
  </si>
  <si>
    <t>OIL INDIA LIMITED</t>
  </si>
  <si>
    <t>ORLEN SPOLKA AKCYJNA</t>
  </si>
  <si>
    <t>Petroleo Brasileiro S.A. (Petrobras)</t>
  </si>
  <si>
    <t>PetroChina Company Limited</t>
  </si>
  <si>
    <t>PETRONAS DAGANGAN BERHAD</t>
  </si>
  <si>
    <t>PETRONET LNG LIMITED</t>
  </si>
  <si>
    <t>PRIO S.A.</t>
  </si>
  <si>
    <t>PTT EXPLORATION AND PRODUCTION PUBLIC COMPANY LIMITED</t>
  </si>
  <si>
    <t>PTT Public Company Limited</t>
  </si>
  <si>
    <t>Qatar Fuel Company QPSC</t>
  </si>
  <si>
    <t>QATAR GAS TRANSPORT COMPANY LIMITED (NAKILAT) (QPSC)</t>
  </si>
  <si>
    <t>RELIANCE INDUSTRIES LIMITED</t>
  </si>
  <si>
    <t>NK ROSNEFT' PAO</t>
  </si>
  <si>
    <t>S-Oil Corporation</t>
  </si>
  <si>
    <t>Saudi Arabian Oil Company</t>
  </si>
  <si>
    <t>Shaanxi Coal Industry Company Limited</t>
  </si>
  <si>
    <t>Shanxi Coking Coal Energy Group Co., Ltd.</t>
  </si>
  <si>
    <t>Shanxi Lu'an Environmental Energy Dev. Co., Ltd</t>
  </si>
  <si>
    <t>SK Innovation Co., Ltd.</t>
  </si>
  <si>
    <t>Thai Oil Public Company Limited</t>
  </si>
  <si>
    <t>TURKIYE PETROL RAFINERILERI ANONIM SIRKETI</t>
  </si>
  <si>
    <t>Ultrapar Participacoes S.A.</t>
  </si>
  <si>
    <t>PT United Tractors Tbk</t>
  </si>
  <si>
    <t>Yankuang Energy Group Company Limited</t>
  </si>
  <si>
    <t>Yantai Jereh Oilfield Services Group Co., Ltd.</t>
  </si>
  <si>
    <t>ABSA GROUP LIMITED</t>
  </si>
  <si>
    <t>Abu Dhabi Commercial Bank PJSC</t>
  </si>
  <si>
    <t>Abu Dhabi Islamic Bank PJSC</t>
  </si>
  <si>
    <t>AGRICULTURAL BANK OF CHINA LIMITED</t>
  </si>
  <si>
    <t>AKBANK TURK ANONIM SIRKETI</t>
  </si>
  <si>
    <t>AL RAJHI BANKING AND INVESTMENT CORPORATION SJSC</t>
  </si>
  <si>
    <t>AL RAJHI COMPANY FOR COOPERATIVE INSURANCE SJSC</t>
  </si>
  <si>
    <t>ALINMA BANK SJSC</t>
  </si>
  <si>
    <t>ALIOR BANK SPOLKA AKCYJNA</t>
  </si>
  <si>
    <t>ALPHA SERVICES AND HOLDINGS S.A.</t>
  </si>
  <si>
    <t>AMMB HOLDINGS BERHAD</t>
  </si>
  <si>
    <t>Arab National Bank</t>
  </si>
  <si>
    <t>AU SMALL FINANCE BANK LIMITED</t>
  </si>
  <si>
    <t>AXIS BANK LIMITED</t>
  </si>
  <si>
    <t>B3 S.A - Brasil, Bolsa, Balcao</t>
  </si>
  <si>
    <t>BAJAJ FINANCE LIMITED</t>
  </si>
  <si>
    <t>BAJAJ FINSERV LIMITED</t>
  </si>
  <si>
    <t>BAJAJ HOLDINGS &amp; INVESTMENT LIMITED.</t>
  </si>
  <si>
    <t>Banco Bradesco S.A.</t>
  </si>
  <si>
    <t>BANCO BTG PACTUAL S.A.</t>
  </si>
  <si>
    <t>Banco de Chile</t>
  </si>
  <si>
    <t>Banco de Credito e Inversiones</t>
  </si>
  <si>
    <t>Banco do Brasil S.A.</t>
  </si>
  <si>
    <t>Banco Santander-Chile</t>
  </si>
  <si>
    <t>BANCOLOMBIA S.A.</t>
  </si>
  <si>
    <t>Bank Aljazira SJSC</t>
  </si>
  <si>
    <t>BANK ALBILAD SJSC</t>
  </si>
  <si>
    <t>PT Bank Central Asia Tbk</t>
  </si>
  <si>
    <t>PT Bank Mandiri (Persero) Tbk</t>
  </si>
  <si>
    <t>PT Bank Negara Indonesia (Persero) Tbk</t>
  </si>
  <si>
    <t>THE BANK OF BARODA LIMITED</t>
  </si>
  <si>
    <t>Bank of Beijing Co., Ltd.</t>
  </si>
  <si>
    <t>BANK OF CHENGDU CO., LTD.</t>
  </si>
  <si>
    <t>BANK OF CHINA LIMITED</t>
  </si>
  <si>
    <t>Bank of Communications Co., Ltd.</t>
  </si>
  <si>
    <t>BANK OF HANGZHOU CO., LTD.</t>
  </si>
  <si>
    <t>Bank of Jiangsu Co., Ltd.</t>
  </si>
  <si>
    <t>BANK OF NANJING CO., LTD.</t>
  </si>
  <si>
    <t>Bank of Ningbo Co., Ltd.</t>
  </si>
  <si>
    <t>Bank of Shanghai Co., Ltd.</t>
  </si>
  <si>
    <t>BANK OF THE PHILIPPINE ISLANDS</t>
  </si>
  <si>
    <t>BANK POLSKA KASA OPIEKI - SPOLKA AKCYJNA</t>
  </si>
  <si>
    <t>PT Bank Rakyat Indonesia (Persero) Tbk</t>
  </si>
  <si>
    <t>Banque Saudi Fransi SJSC</t>
  </si>
  <si>
    <t>BB Seguridade Participacoes S.A.</t>
  </si>
  <si>
    <t>BDO UNIBANK, INC.</t>
  </si>
  <si>
    <t>BOUBYAN BANK K.S.C.P.</t>
  </si>
  <si>
    <t>BSE Limited</t>
  </si>
  <si>
    <t>Bupa Arabia for Cooperative Insurance Company SJSC</t>
  </si>
  <si>
    <t>Caitong Securities Co., Ltd.</t>
  </si>
  <si>
    <t>Caixa Seguridade Participacoes SA</t>
  </si>
  <si>
    <t>THE CANARA BANK LIMITED</t>
  </si>
  <si>
    <t>Capital Securities Corporation Limited</t>
  </si>
  <si>
    <t>CAPITEC BANK HOLDINGS LIMITED</t>
  </si>
  <si>
    <t>CATHAY FINANCIAL HOLDING CO., LTD.</t>
  </si>
  <si>
    <t>CHAILEASE HOLDING COMPANY LIMITED</t>
  </si>
  <si>
    <t>CHANG HWA COMMERCIAL BANK, LTD.</t>
  </si>
  <si>
    <t>Changjiang Securities Company Limited</t>
  </si>
  <si>
    <t>CHINA CITIC BANK CORPORATION LIMITED</t>
  </si>
  <si>
    <t>CHINA CONSTRUCTION BANK CORPORATION</t>
  </si>
  <si>
    <t>CHINA EVERBRIGHT BANK COMPANY LIMITED</t>
  </si>
  <si>
    <t>China Galaxy Securities Co., Ltd.</t>
  </si>
  <si>
    <t>China International Capital Corporation Limited</t>
  </si>
  <si>
    <t>China Life Insurance Company Limited</t>
  </si>
  <si>
    <t>China Merchants Bank Co., Ltd.</t>
  </si>
  <si>
    <t>CHINA MERCHANTS SECURITIES CO.,LTD</t>
  </si>
  <si>
    <t>CHINA MINSHENG BANKING CORP., LTD.</t>
  </si>
  <si>
    <t>CHINA PACIFIC INSURANCE (GROUP) CO., LTD.</t>
  </si>
  <si>
    <t>China Taiping Insurance Holdings Company Limited</t>
  </si>
  <si>
    <t>CHINA ZHESHANG BANK CO., LTD.</t>
  </si>
  <si>
    <t>CHOLAMANDALAM INVESTMENT AND FINANCE COMPANY LIMITED</t>
  </si>
  <si>
    <t>Chongqing Rural Commercial Bank Co., Ltd.</t>
  </si>
  <si>
    <t>CIMB GROUP HOLDINGS BERHAD</t>
  </si>
  <si>
    <t>CITIC Securities Company Limited</t>
  </si>
  <si>
    <t>CNPC Capital Company Limited</t>
  </si>
  <si>
    <t>The Company for Cooperative Insurance SJSC</t>
  </si>
  <si>
    <t>The Commercial Bank (P.S.Q.C.)</t>
  </si>
  <si>
    <t>Commercial International Bank - Egypt (CIB)</t>
  </si>
  <si>
    <t>CREDICORP LTD.</t>
  </si>
  <si>
    <t>China Securities Co., Ltd.</t>
  </si>
  <si>
    <t>CTBC Financial Holding Co., Ltd.</t>
  </si>
  <si>
    <t>DB INSURANCE CO.,LTD</t>
  </si>
  <si>
    <t>DISCOVERY LIMITED</t>
  </si>
  <si>
    <t>Dongxing Securities Corporation Limited</t>
  </si>
  <si>
    <t>DUBAI ISLAMIC BANK (PUBLIC JOINT STOCK COMPANY)</t>
  </si>
  <si>
    <t>Dukhan Bank Q.P.S.C</t>
  </si>
  <si>
    <t>E.SUN FINANCIAL HOLDING COMPANY,LTD.</t>
  </si>
  <si>
    <t>East Money Information Co., Ltd.</t>
  </si>
  <si>
    <t>EMIRATES NBD BANK (P.J.S.C)</t>
  </si>
  <si>
    <t>EUROBANK ERGASIAS SERVICES AND HOLDINGS S.A.</t>
  </si>
  <si>
    <t>Everbright Securities Company Limited</t>
  </si>
  <si>
    <t>Far East Horizon Limited</t>
  </si>
  <si>
    <t>FIRST ABU DHABI BANK P.J.S.C.</t>
  </si>
  <si>
    <t>First Financial Holding Co. Ltd.</t>
  </si>
  <si>
    <t>FIRSTRAND LIMITED</t>
  </si>
  <si>
    <t>Founder Securities Co., Ltd.</t>
  </si>
  <si>
    <t>Fubon Financial Holding Co., Ltd.</t>
  </si>
  <si>
    <t>GF Securities Co., Ltd.</t>
  </si>
  <si>
    <t>Grupo Financiero Banorte, S.A.B. de C.V.</t>
  </si>
  <si>
    <t>Grupo Financiero Inbursa, S.A.B. de C.V.</t>
  </si>
  <si>
    <t>Gulf Bank K.S.C.P</t>
  </si>
  <si>
    <t>GUOSEN SECURITIES CO., LTD.</t>
  </si>
  <si>
    <t>Guotai Junan Securities Co., Ltd.</t>
  </si>
  <si>
    <t>GUOYUAN SECURITIES COMPANY LIMITED</t>
  </si>
  <si>
    <t>HACI OMER SABANCI HOLDING ANONIM SIRKETI</t>
  </si>
  <si>
    <t>Haitong Securities Co., Ltd.</t>
  </si>
  <si>
    <t>Hana Financial Group Inc.</t>
  </si>
  <si>
    <t>HDFC Asset Management Company Ltd</t>
  </si>
  <si>
    <t>HDFC BANK LIMITED</t>
  </si>
  <si>
    <t>HDFC LIFE INSURANCE COMPANY LIMITED</t>
  </si>
  <si>
    <t>Hithink RoyalFlush Information Network Co., Ltd.</t>
  </si>
  <si>
    <t>HONG LEONG BANK BERHAD</t>
  </si>
  <si>
    <t>HUA NAN FINANCIAL HOLDINGS CO., LTD.</t>
  </si>
  <si>
    <t>HUATAI SECURITIES CO.,LTD.</t>
  </si>
  <si>
    <t>HUA XIA BANK CO., Limited</t>
  </si>
  <si>
    <t>ICICI BANK LIMITED</t>
  </si>
  <si>
    <t>ICICI LOMBARD GENERAL INSURANCE COMPANY LIMITED</t>
  </si>
  <si>
    <t>ICICI PRUDENTIAL LIFE INSURANCE COMPANY LIMITED</t>
  </si>
  <si>
    <t>IDFC FIRST BANK LIMITED</t>
  </si>
  <si>
    <t>INDUSTRIAL AND COMMERCIAL BANK OF CHINA LIMITED</t>
  </si>
  <si>
    <t>INDUSIND BANK LTD.</t>
  </si>
  <si>
    <t>INDUSTRIAL BANK CO.,LTD.</t>
  </si>
  <si>
    <t>INDUSTRIAL BANK OF KOREA</t>
  </si>
  <si>
    <t>INDUSTRIAL SECURITIES CO.,LTD.</t>
  </si>
  <si>
    <t>Inter &amp; Co, Inc.</t>
  </si>
  <si>
    <t>Itau Unibanco Holding S.A.</t>
  </si>
  <si>
    <t>ITAUSA S.A.</t>
  </si>
  <si>
    <t>JIO FINANCIAL SERVICES LIMITED</t>
  </si>
  <si>
    <t>KakaoBank Corp</t>
  </si>
  <si>
    <t>KASIKORNBANK PUBLIC COMPANY LIMITED</t>
  </si>
  <si>
    <t>KB Financial Group Inc.</t>
  </si>
  <si>
    <t>KGI Financial Holding Co., Ltd.</t>
  </si>
  <si>
    <t>Komercni banka, a.s.</t>
  </si>
  <si>
    <t>Korea Investment Holdings Co., Ltd</t>
  </si>
  <si>
    <t>KOTAK MAHINDRA BANK LIMITED</t>
  </si>
  <si>
    <t>Krung Thai Bank Public Company Limited</t>
  </si>
  <si>
    <t>KRUNGTHAI CARD PUBLIC COMPANY LIMITED</t>
  </si>
  <si>
    <t>KUWAIT FINANCE HOUSE K.S.C.P</t>
  </si>
  <si>
    <t>MALAYAN BANKING BERHAD</t>
  </si>
  <si>
    <t>Masraf Al Rayan (Q.P.S.C.)</t>
  </si>
  <si>
    <t>MBANK SPOLKA AKCYJNA</t>
  </si>
  <si>
    <t>Mega Financial Holding Company Ltd.</t>
  </si>
  <si>
    <t>MERITZ FINANCIAL GROUP INC.</t>
  </si>
  <si>
    <t>METROPOLITAN BANK &amp; TRUST CO.</t>
  </si>
  <si>
    <t>MIRAE ASSET SECURITIES CO.,LTD.</t>
  </si>
  <si>
    <t>MONETA Money Bank, a.s.</t>
  </si>
  <si>
    <t>MOSKOVSKAYA BIRZHA MMVB-RTS PAO</t>
  </si>
  <si>
    <t>MUTHOOT FINANCE LIMITED</t>
  </si>
  <si>
    <t>NATIONAL BANK OF GREECE S.A.</t>
  </si>
  <si>
    <t>National Bank of Kuwait S.A.K.P</t>
  </si>
  <si>
    <t>Nedbank Group Limited</t>
  </si>
  <si>
    <t>NEW CHINA LIFE INSURANCE COMPANY LTD.</t>
  </si>
  <si>
    <t>NH INVESTMENT &amp; SECURITIES CO.,LTD</t>
  </si>
  <si>
    <t>Nu Holdings Ltd</t>
  </si>
  <si>
    <t>OLD MUTUAL LIMITED</t>
  </si>
  <si>
    <t>ORIENT SECURITIES COMPANY LIMITED</t>
  </si>
  <si>
    <t>OTP Bank Nyrt.</t>
  </si>
  <si>
    <t>OUTsurance Group Limited</t>
  </si>
  <si>
    <t>PB Fintech Ltd</t>
  </si>
  <si>
    <t>The People's Insurance Company (Group) of China Limited</t>
  </si>
  <si>
    <t>PICC Property and Casualty Company Limited</t>
  </si>
  <si>
    <t>Ping An Bank Co., Ltd.</t>
  </si>
  <si>
    <t>Ping An Insurance (Group) Company of China, Ltd.</t>
  </si>
  <si>
    <t>Piraeus Financial Holdings S.A.</t>
  </si>
  <si>
    <t>POWSZECHNA KASA OSZCZEDNOSCI BANK POLSKI SPOLKA AKCYJNA</t>
  </si>
  <si>
    <t>Postal Savings Bank of China Co., Ltd.</t>
  </si>
  <si>
    <t>POWER FINANCE CORPORATION LIMITED</t>
  </si>
  <si>
    <t>POWSZECHNY ZAKLAD UBEZPIECZEN SPOLKA AKCYJNA</t>
  </si>
  <si>
    <t>PUBLIC BANK BHD</t>
  </si>
  <si>
    <t>PUNJAB NATIONAL BANK</t>
  </si>
  <si>
    <t>QATAR INTERNATIONAL ISLAMIC BANK (Q.P.S.C.)</t>
  </si>
  <si>
    <t>Qatar Islamic Bank (Q.P.S.C)</t>
  </si>
  <si>
    <t>QATAR NATIONAL BANK (Q.P.S.C.)</t>
  </si>
  <si>
    <t>Qifu Technology Inc</t>
  </si>
  <si>
    <t>REC LIMITED</t>
  </si>
  <si>
    <t>Reinet Investments S.C.A.</t>
  </si>
  <si>
    <t>REMGRO LIMITED</t>
  </si>
  <si>
    <t>RHB BANK BERHAD</t>
  </si>
  <si>
    <t>Riyad Bank SJSC</t>
  </si>
  <si>
    <t>SAMSUNG FIRE &amp; MARINE INSURANCE CO., LTD.</t>
  </si>
  <si>
    <t>Samsung Life Insurance Co., Ltd.</t>
  </si>
  <si>
    <t>SANLAM LIMITED</t>
  </si>
  <si>
    <t>SANTANDER BANK POLSKA SPOLKA AKCYJNA</t>
  </si>
  <si>
    <t>Saudi Awwal Bank SJSC</t>
  </si>
  <si>
    <t>The Saudi Investment Bank SJSC</t>
  </si>
  <si>
    <t>Saudi Tadawul Group Holding Company SJSC</t>
  </si>
  <si>
    <t>SBERBANK ROSSII PAO</t>
  </si>
  <si>
    <t>SBI CARDS AND PAYMENT SERVICES LIMITED</t>
  </si>
  <si>
    <t>SBI LIFE INSURANCE COMPANY LIMITED</t>
  </si>
  <si>
    <t>SCB X PUBLIC COMPANY LIMITED</t>
  </si>
  <si>
    <t>SDIC Capital Co., Ltd.</t>
  </si>
  <si>
    <t>SHANGHAI PUDONG DEVELOPMENT BANK CO., LTD.</t>
  </si>
  <si>
    <t>Shanghai Rural Commercial Bank Co., Ltd.</t>
  </si>
  <si>
    <t>Shenwan Hongyuan Group Co., Ltd.</t>
  </si>
  <si>
    <t>Shin Kong Financial Holding Co.,Ltd.</t>
  </si>
  <si>
    <t>SHINHAN FINANCIAL GROUP CO.,LTD</t>
  </si>
  <si>
    <t>SHRIRAM FINANCE LIMITED</t>
  </si>
  <si>
    <t>SINOPAC FINANCIAL HOLDINGS COMPANY LIMITED</t>
  </si>
  <si>
    <t>Soochow Securities Co., Ltd.</t>
  </si>
  <si>
    <t>STANDARD BANK GROUP LIMITED</t>
  </si>
  <si>
    <t>State Bank of India</t>
  </si>
  <si>
    <t>StoneCo Ltd.</t>
  </si>
  <si>
    <t>SUNDARAM FINANCE LIMITED</t>
  </si>
  <si>
    <t>Taishin Financial Holding Co., Ltd.</t>
  </si>
  <si>
    <t>TAIWAN BUSINESS BANK, LTD.</t>
  </si>
  <si>
    <t>Taiwan Cooperative Financial Holding Co., Ltd.</t>
  </si>
  <si>
    <t>The Saudi National Bank SJSC</t>
  </si>
  <si>
    <t>THE SHANGHAI COMMERCIAL &amp; SAVINGS BANK, LTD.</t>
  </si>
  <si>
    <t>TIANFENG SECURITIES CO., LTD.</t>
  </si>
  <si>
    <t>TMBTHANACHART BANK PUBLIC COMPANY LIMITED</t>
  </si>
  <si>
    <t>TURKIYE IS BANKASI ANONIM SIRKETI</t>
  </si>
  <si>
    <t>UNION BANK OF INDIA LIMITED</t>
  </si>
  <si>
    <t>BANK VTB PAO</t>
  </si>
  <si>
    <t>WESTERN SECURITIES CO., LTD.</t>
  </si>
  <si>
    <t>Woori Financial Group Inc.</t>
  </si>
  <si>
    <t>XP Inc.</t>
  </si>
  <si>
    <t>YAPI VE KREDI BANKASI ANONIM SIRKETI</t>
  </si>
  <si>
    <t>YES BANK LIMITED</t>
  </si>
  <si>
    <t>Yuanta Financial Holding Co., Ltd</t>
  </si>
  <si>
    <t>ZHESHANG SECURITIES CO.,LTD.</t>
  </si>
  <si>
    <t>ZHONGTAI SECURITIES CO., LTD.</t>
  </si>
  <si>
    <t>Aier Eye Hospital Group Co., Ltd.</t>
  </si>
  <si>
    <t>Akeso Inc</t>
  </si>
  <si>
    <t>ALKEM LABORATORIES LIMITED</t>
  </si>
  <si>
    <t>Alteogen Inc</t>
  </si>
  <si>
    <t>APOLLO HOSPITALS ENTERPRISE LIMITED</t>
  </si>
  <si>
    <t>ASPEN PHARMACARE HOLDINGS LIMITED</t>
  </si>
  <si>
    <t>Asymchem Laboratories Tianjin Co Ltd</t>
  </si>
  <si>
    <t>AUROBINDO PHARMA LTD</t>
  </si>
  <si>
    <t>Bangkok Dusit Medical Services Public Company Limited</t>
  </si>
  <si>
    <t>Beigene Ltd</t>
  </si>
  <si>
    <t>Beijing Tiantan Biological Products Corporation Limited</t>
  </si>
  <si>
    <t>BEIJING TONGRENTANG CO., LTD</t>
  </si>
  <si>
    <t>Beijing Wantai Biological Pharmacy Enterprise Co Ltd</t>
  </si>
  <si>
    <t>Bumrungrad Hospital Public Company Limited</t>
  </si>
  <si>
    <t>Celltrion, Inc.</t>
  </si>
  <si>
    <t>CHANGCHUN HIGH-TECH INDUSTRY (GROUP) CO., LTD.</t>
  </si>
  <si>
    <t>CHINA RESOURCES PHARMACEUTICAL GROUP LIMITED</t>
  </si>
  <si>
    <t>China Resources Sanjiu Medical &amp; Pharmaceutical Co., Ltd.</t>
  </si>
  <si>
    <t>Chongqing Zhifei Biological Products Co Ltd</t>
  </si>
  <si>
    <t>CIPLA LIMITED</t>
  </si>
  <si>
    <t>CSPC Innovation Pharmaceutical Co Ltd</t>
  </si>
  <si>
    <t>CSPC PHARMACEUTICAL GROUP LIMITED</t>
  </si>
  <si>
    <t>Dallah Healthcare Company SJSC</t>
  </si>
  <si>
    <t>Divi's Laboratories Ltd</t>
  </si>
  <si>
    <t>Dong-E-E-Jiao Co., Ltd.</t>
  </si>
  <si>
    <t>Dr Sulaiman Al Habib Medical Services Group Company SJSC</t>
  </si>
  <si>
    <t>DR.REDDY'S LABORATORIES LTD</t>
  </si>
  <si>
    <t>Genscript Biotech Corp</t>
  </si>
  <si>
    <t>Guangzhou Baiyunshan Pharmaceutical Holdings Company Limited</t>
  </si>
  <si>
    <t>Hangzhou Tigermed Consulting Co., Ltd</t>
  </si>
  <si>
    <t>Hanmi Pharm. Co., Ltd.</t>
  </si>
  <si>
    <t>HANSOH PHARMACEUTICAL GROUP COMPANY LIMITED</t>
  </si>
  <si>
    <t>Hapvida Participacoes e Investimentos S/A</t>
  </si>
  <si>
    <t>HLB INC.</t>
  </si>
  <si>
    <t>HUADONG MEDICINE CO., LTD</t>
  </si>
  <si>
    <t>HUALAN BIOLOGICAL ENGINEERING, INC.</t>
  </si>
  <si>
    <t>Humanwell Healthcare (Group) Co., Ltd</t>
  </si>
  <si>
    <t>HYPERA S.A.</t>
  </si>
  <si>
    <t>IHH HEALTHCARE BERHAD</t>
  </si>
  <si>
    <t>Imeik Technology Development Co Ltd</t>
  </si>
  <si>
    <t>INNOVENT BIOLOGICS, INC.</t>
  </si>
  <si>
    <t>Jiangsu Hengrui Pharmaceuticals Co.,Ltd</t>
  </si>
  <si>
    <t>JIANGSU YUYUE MEDICAL EQUIPMENT &amp; SUPPLY CO., LTD.</t>
  </si>
  <si>
    <t>PT Kalbe Farma Tbk</t>
  </si>
  <si>
    <t>Kangmei Pharmaceutical Co., Ltd</t>
  </si>
  <si>
    <t>Legend Biotech Corp</t>
  </si>
  <si>
    <t>LUPIN LIMITED</t>
  </si>
  <si>
    <t>MANKIND PHARMA LIMITED</t>
  </si>
  <si>
    <t>MAX HEALTHCARE INSTITUTE LIMITED</t>
  </si>
  <si>
    <t>Mouwasat Medical Services Company SJSC</t>
  </si>
  <si>
    <t>PharmaEssentia Corp</t>
  </si>
  <si>
    <t>Pharmaron Beijing Co., Ltd.</t>
  </si>
  <si>
    <t>Rede D'Or Sao Luiz S.A.</t>
  </si>
  <si>
    <t>Richter Gedeon Vegyeszeti Gyar Nyilvanosan Mukodo Rt.</t>
  </si>
  <si>
    <t>SAMSUNG BIOLOGICS CO.,LTD.</t>
  </si>
  <si>
    <t>SHANDONG WEIGAO GROUP MEDICAL POLYMER CO.,LTD</t>
  </si>
  <si>
    <t>Shanghai Fosun Pharmaceutical (Group) Co., Ltd.</t>
  </si>
  <si>
    <t>Shanghai Pharmaceuticals Holding Co., Ltd.</t>
  </si>
  <si>
    <t>Shanghai RAAS Blood Products Co., Ltd.</t>
  </si>
  <si>
    <t>Shanghai United Imaging Healthcare Co., Ltd.</t>
  </si>
  <si>
    <t>Shenzhen Mindray Bio-Medical Electronics Co Ltd</t>
  </si>
  <si>
    <t>Shenzhen New Industries Biomedical Engineering Co Ltd</t>
  </si>
  <si>
    <t>SHIJIAZHUANG YILING PHARMACEUTICAL CO.,LTD</t>
  </si>
  <si>
    <t>Sichuan Kelun Pharmaceutical Co., Ltd.</t>
  </si>
  <si>
    <t>SINO BIOPHARMACEUTICAL LIMITED</t>
  </si>
  <si>
    <t>SINOPHARM GROUP CO. LTD.</t>
  </si>
  <si>
    <t>SK Biopharmaceuticals Co Ltd</t>
  </si>
  <si>
    <t>SK Bioscience Co.,Ltd</t>
  </si>
  <si>
    <t>SUN PHARMACEUTICAL INDUSTRIES LIMITED</t>
  </si>
  <si>
    <t>TORRENT PHARMACEUTICALS LTD</t>
  </si>
  <si>
    <t>WuXi AppTec Co., Ltd.</t>
  </si>
  <si>
    <t>WUXI BIOLOGICS (CAYMAN) INC.</t>
  </si>
  <si>
    <t>YUHAN CORPORATION</t>
  </si>
  <si>
    <t>YUNNAN BAIYAO GROUP CO., LTD</t>
  </si>
  <si>
    <t>ZHANGZHOU PIENTZEHUANG PHARMACEUTICAL CO., LTD.</t>
  </si>
  <si>
    <t>Zhejiang Huahai Pharmaceutical Co., Ltd.</t>
  </si>
  <si>
    <t>ZYDUS LIFESCIENCES LIMITED</t>
  </si>
  <si>
    <t>ABB INDIA LIMITED</t>
  </si>
  <si>
    <t>ADANI ENTERPRISES LIMITED</t>
  </si>
  <si>
    <t>ADANI PORTS AND SPECIAL ECONOMIC ZONE LIMITED</t>
  </si>
  <si>
    <t>AECC AVIATION POWER CO,LTD</t>
  </si>
  <si>
    <t>Air China Limited</t>
  </si>
  <si>
    <t>Airports of Thailand Public Company Limited</t>
  </si>
  <si>
    <t>AIRTAC INTERNATIONAL GROUP</t>
  </si>
  <si>
    <t>ALFA, S.A.B. DE C.V.</t>
  </si>
  <si>
    <t>ASELSAN ELEKTRONIK SANAYI VE TICARET ANONIM SIRKETI</t>
  </si>
  <si>
    <t>ASHOK LEYLAND LIMITED</t>
  </si>
  <si>
    <t>PT Astra International Tbk</t>
  </si>
  <si>
    <t>ASTRAL LIMITED</t>
  </si>
  <si>
    <t>AviChina Industry &amp; Technology Company Limited</t>
  </si>
  <si>
    <t>AVICOPTER PLC</t>
  </si>
  <si>
    <t>AYALA CORPORATION</t>
  </si>
  <si>
    <t>Bangkok Expressway and Metro Public Company Limited</t>
  </si>
  <si>
    <t>Beijing New Building Materials Public Limited Company</t>
  </si>
  <si>
    <t>Beijing-Shanghai High Speed Railway Co Ltd</t>
  </si>
  <si>
    <t>BHARAT ELECTRONICS LIMITED</t>
  </si>
  <si>
    <t>BHARAT HEAVY ELECTRICALS LIMITED</t>
  </si>
  <si>
    <t>THE BIDVEST GROUP LIMITED</t>
  </si>
  <si>
    <t>BOC AVIATION LIMITED</t>
  </si>
  <si>
    <t>BUDIMEX SPOLKA AKCYJNA</t>
  </si>
  <si>
    <t>CCR S.A.</t>
  </si>
  <si>
    <t>CG POWER AND INDUSTRIAL SOLUTIONS LIMITED</t>
  </si>
  <si>
    <t>China Airlines Ltd.</t>
  </si>
  <si>
    <t>China Communications Services Corporation Limited</t>
  </si>
  <si>
    <t>China CSSC Holdings Limited</t>
  </si>
  <si>
    <t>China Eastern Airlines Corporation Limited</t>
  </si>
  <si>
    <t>China Energy Engineering Corporation Limited</t>
  </si>
  <si>
    <t>China Merchants Expressway Network Technology Holdings Co., Ltd.</t>
  </si>
  <si>
    <t>China Merchants Port Holdings Company Limited</t>
  </si>
  <si>
    <t>China National Chemical Engineering Co., Ltd</t>
  </si>
  <si>
    <t>China Railway Group Limited</t>
  </si>
  <si>
    <t>China Southern Airlines Company Limited</t>
  </si>
  <si>
    <t>China State Construction Engineering Corporation Limited</t>
  </si>
  <si>
    <t>CHINA STATE CONSTRUCTION INTERNATIONAL HOLDINGS LIMITED</t>
  </si>
  <si>
    <t>CHINA XD ELECTRIC CO., LTD</t>
  </si>
  <si>
    <t>CITIC Limited</t>
  </si>
  <si>
    <t>CNGR Advanced Material Co., Ltd.</t>
  </si>
  <si>
    <t>CONTAINER CORPORATION OF INDIA LIMITED</t>
  </si>
  <si>
    <t>Contemporary Amperex Technology Co., Ltd.</t>
  </si>
  <si>
    <t>COSCO SHIPPING Holdings Co., Ltd.</t>
  </si>
  <si>
    <t>CRRC Corporation Limited</t>
  </si>
  <si>
    <t>CUMMINS INDIA LIMITED</t>
  </si>
  <si>
    <t>Daqin Railway Co., Ltd.</t>
  </si>
  <si>
    <t>Dongfang Electric Corporation Limited</t>
  </si>
  <si>
    <t>Doosan Bobcat Inc.</t>
  </si>
  <si>
    <t>DOOSAN ENERBILITY CO., LTD.</t>
  </si>
  <si>
    <t>ECOPRO BM CO.,LTD.</t>
  </si>
  <si>
    <t>ECOPRO CO.,LTD</t>
  </si>
  <si>
    <t>EcoPro Materials Co Ltd</t>
  </si>
  <si>
    <t>EMBRAER S.A.</t>
  </si>
  <si>
    <t>ENKA INSAAT VE SANAYI ANONIM SIRKETI</t>
  </si>
  <si>
    <t>EVA AIRWAYS CORPORATION</t>
  </si>
  <si>
    <t>EVE Energy Co., Ltd.</t>
  </si>
  <si>
    <t>EVERGREEN MARINE CORP. (TAIWAN) LTD.</t>
  </si>
  <si>
    <t>Far Eastern New Century Corporation</t>
  </si>
  <si>
    <t>FORTUNE ELECTRIC CO., LTD</t>
  </si>
  <si>
    <t>FOSUN INTERNATIONAL LIMITED</t>
  </si>
  <si>
    <t>GAMUDA BERHAD</t>
  </si>
  <si>
    <t>GEM Co., Ltd.</t>
  </si>
  <si>
    <t>Ginlong Technologies Co.,Ltd.</t>
  </si>
  <si>
    <t>GMR AIRPORTS LIMITED</t>
  </si>
  <si>
    <t>GOLDWIND SCIENCE&amp;TECHNOLOGY CO., LTD.</t>
  </si>
  <si>
    <t>Goneo Group Co Ltd</t>
  </si>
  <si>
    <t>Gotion High-tech Co.,Ltd.</t>
  </si>
  <si>
    <t>Grupo Aeroportuario del Pacifico, S.A.B. de C.V.</t>
  </si>
  <si>
    <t>Grupo Aeroportuario del Sureste, S.A.B. de C.V.</t>
  </si>
  <si>
    <t>Grupo Aeroportuario del Centro Norte S.A.B. de C.V.</t>
  </si>
  <si>
    <t>GRUPO CARSO, S.A.B. DE C.V.</t>
  </si>
  <si>
    <t>GS Holdings</t>
  </si>
  <si>
    <t>Hainan Airlines Holding Co., Ltd.</t>
  </si>
  <si>
    <t>HAITIAN INTERNATIONAL HOLDINGS LIMITED</t>
  </si>
  <si>
    <t>HANWHA AEROSPACE CO., LTD.</t>
  </si>
  <si>
    <t>Hanwha Ocean Co., Ltd.</t>
  </si>
  <si>
    <t>HAVELLS INDIA LIMITED</t>
  </si>
  <si>
    <t>HD HYUNDAI ELECTRIC CO., LTD.</t>
  </si>
  <si>
    <t>HD HYUNDAI HEAVY INDUSTRIES CO.,LTD.</t>
  </si>
  <si>
    <t>HD KOREA SHIPBUILDING &amp; OFFSHORE ENGINEERING CO., LTD.</t>
  </si>
  <si>
    <t>HINDUSTAN AERONAUTICS LIMITED</t>
  </si>
  <si>
    <t>HMM CO.,LTD</t>
  </si>
  <si>
    <t>HYUNDAI GLOVIS Co., LTD.</t>
  </si>
  <si>
    <t>HYUNDAI ROTEM COMPANY</t>
  </si>
  <si>
    <t>Indian Railway Catering and Tourism Corporation Ltd</t>
  </si>
  <si>
    <t>Industries Qatar Q.P.S.C</t>
  </si>
  <si>
    <t>Interglobe Aviation Ltd</t>
  </si>
  <si>
    <t>INTERNATIONAL CONTAINER TERMINAL SERVICES, INC.</t>
  </si>
  <si>
    <t>JD Logistics Inc</t>
  </si>
  <si>
    <t>JG SUMMIT HOLDINGS, INC.</t>
  </si>
  <si>
    <t>Jiangsu Expressway Company Limited</t>
  </si>
  <si>
    <t>Jiangsu Hengli Hydraulic Co Ltd</t>
  </si>
  <si>
    <t>Jiangsu Zhongtian Technology Co., Ltd.</t>
  </si>
  <si>
    <t>KOC HOLDING ANONIM SIRKETI</t>
  </si>
  <si>
    <t>KOREA AEROSPACE INDUSTRIES, LTD.</t>
  </si>
  <si>
    <t>KOREAN AIR LINES CO.,LTD</t>
  </si>
  <si>
    <t>Kuang-Chi Technologies Co Ltd</t>
  </si>
  <si>
    <t>L&amp;F CO., LTD</t>
  </si>
  <si>
    <t>LARSEN AND TOUBRO LIMITED</t>
  </si>
  <si>
    <t>LATAM Airlines Group S.A.</t>
  </si>
  <si>
    <t>LG Corp.</t>
  </si>
  <si>
    <t>LG ENERGY SOLUTION, LTD.</t>
  </si>
  <si>
    <t>Localiza Rent a Car S.A.</t>
  </si>
  <si>
    <t>LS ELECTRIC CO., LTD</t>
  </si>
  <si>
    <t>MALAYSIA AIRPORTS HOLDINGS BERHAD</t>
  </si>
  <si>
    <t>Metallurgical Corporation of China Ltd.</t>
  </si>
  <si>
    <t>Metlen Energy &amp; Metals A.E.</t>
  </si>
  <si>
    <t>MISC BERHAD</t>
  </si>
  <si>
    <t>Multiply Group PJSC</t>
  </si>
  <si>
    <t>NARI Technology Co., Ltd.</t>
  </si>
  <si>
    <t>Ningbo Deye Technology Co Ltd</t>
  </si>
  <si>
    <t>NINGBO ORIENT WIRES &amp; CABLES CO.,LTD.</t>
  </si>
  <si>
    <t>Ningbo Sanxing Medical Electric Co., Ltd.</t>
  </si>
  <si>
    <t>ORIENT OVERSEAS (INTERNATIONAL) LIMITED</t>
  </si>
  <si>
    <t>PEGASUS HAVA TASIMACILIGI ANONIM SIRKETI</t>
  </si>
  <si>
    <t>POLYCAB INDIA LIMITED</t>
  </si>
  <si>
    <t>POSCO FUTURE M CO., LTD.</t>
  </si>
  <si>
    <t>POSCO INTERNATIONAL CORPORATION</t>
  </si>
  <si>
    <t>Power Construction Corporation of China, Ltd.</t>
  </si>
  <si>
    <t>Promotora y Operadora de Infraestructura, S.A.B. de C.V.</t>
  </si>
  <si>
    <t>Rail Vikas Nigam Ltd</t>
  </si>
  <si>
    <t>RUMO S.A.</t>
  </si>
  <si>
    <t>S.F. Holding Co., Ltd.</t>
  </si>
  <si>
    <t>SAL Saudi Logistics Services Company SJSC</t>
  </si>
  <si>
    <t>SAMSUNG C&amp;T CORPORATION</t>
  </si>
  <si>
    <t>SAMSUNG E&amp;A CO.,LTD</t>
  </si>
  <si>
    <t>SAMSUNG HEAVY INDUSTRIES CO.,LTD</t>
  </si>
  <si>
    <t>SANY HEAVY INDUSTRY CO., LTD</t>
  </si>
  <si>
    <t>Shanghai Electric Group Company Limited</t>
  </si>
  <si>
    <t>Shanghai International Airport Co., Ltd.</t>
  </si>
  <si>
    <t>Shanghai M&amp;G Stationery Inc</t>
  </si>
  <si>
    <t>Shanxi Coal International Energy Group Co., Ltd.</t>
  </si>
  <si>
    <t>Shenzhen Inovance Technology Co., Ltd</t>
  </si>
  <si>
    <t>Sichuan Road &amp; Bridge Group Co.,Ltd.</t>
  </si>
  <si>
    <t>SIEMENS LIMITED</t>
  </si>
  <si>
    <t>Sieyuan Electric Co., Ltd.</t>
  </si>
  <si>
    <t>SIME DARBY BERHAD</t>
  </si>
  <si>
    <t>Sinotruk (Hong Kong) Limited</t>
  </si>
  <si>
    <t>SK Inc.</t>
  </si>
  <si>
    <t>SK Square Co., Ltd.</t>
  </si>
  <si>
    <t>SM INVESTMENTS CORPORATION</t>
  </si>
  <si>
    <t>Spring Airlines Co., Ltd.</t>
  </si>
  <si>
    <t>Sungrow Power Supply Co., Ltd.</t>
  </si>
  <si>
    <t>SUNWAY BERHAD</t>
  </si>
  <si>
    <t>SUNWODA ELECTRONIC CO., LTD</t>
  </si>
  <si>
    <t>SUZLON ENERGY LIMITED</t>
  </si>
  <si>
    <t>Taiwan High Speed Rail Corporation</t>
  </si>
  <si>
    <t>TBEA CO., LTD.</t>
  </si>
  <si>
    <t>Thermax Limited</t>
  </si>
  <si>
    <t>TURK HAVA YOLLARI ANONIM ORTAKLIGI</t>
  </si>
  <si>
    <t>TURKIYE SISE VE CAM FABRIKALARI ANONIM SIRKETI</t>
  </si>
  <si>
    <t>VOLTAS LIMITED</t>
  </si>
  <si>
    <t>Voltronic Power Technology Corp</t>
  </si>
  <si>
    <t>WALSIN LIHWA CORPORATION</t>
  </si>
  <si>
    <t>WAN HAI LINES LTD.</t>
  </si>
  <si>
    <t>WEG S.A.</t>
  </si>
  <si>
    <t>Weichai Power Co., Ltd.</t>
  </si>
  <si>
    <t>XCMG Construction Machinery Co., Ltd.</t>
  </si>
  <si>
    <t>YANG MING MARINE TRANSPORT CORPORATION</t>
  </si>
  <si>
    <t>YTO Express Group Co.,Ltd.</t>
  </si>
  <si>
    <t>YUTONG BUS CO., LTD.</t>
  </si>
  <si>
    <t>ZHEJIANG CHINT ELECTRICS CO., LTD</t>
  </si>
  <si>
    <t>ZHEJIANG EXPRESSWAY CO., LTD.</t>
  </si>
  <si>
    <t>ZHEJIANG HUAYOU COBALT CO., LTD</t>
  </si>
  <si>
    <t>ZHEJIANG SANHUA INTELLIGENT CONTROLS CO.,LTD.</t>
  </si>
  <si>
    <t>Zhejiang Weiming Environment Protection Co., Ltd.</t>
  </si>
  <si>
    <t>Zhuzhou CRRC Times Electric Co., Ltd.</t>
  </si>
  <si>
    <t>Zoomlion Heavy Industry Science And Technology Co., Ltd</t>
  </si>
  <si>
    <t>ZTO EXPRESS (CAYMAN) INC.</t>
  </si>
  <si>
    <t>360 Security Technology Inc.</t>
  </si>
  <si>
    <t>AAC TECHNOLOGIES HOLDINGS INC.</t>
  </si>
  <si>
    <t>Accton Technology Corp.</t>
  </si>
  <si>
    <t>ACER INCORPORATED</t>
  </si>
  <si>
    <t>Advanced Micro-Fabrication Equipment Inc China</t>
  </si>
  <si>
    <t>ADVANTECH Co., Ltd.</t>
  </si>
  <si>
    <t>Alchip Technologies Ltd</t>
  </si>
  <si>
    <t>Anker Innovations Technology Co Ltd</t>
  </si>
  <si>
    <t>Arabian Internet and Communications Services Company SJSC</t>
  </si>
  <si>
    <t>ASE Technology Holding Co., Ltd.</t>
  </si>
  <si>
    <t>Asia Vital Components Co., Ltd.</t>
  </si>
  <si>
    <t>ASUSTEK COMPUTER INCORPORATION</t>
  </si>
  <si>
    <t>AUO Corporation</t>
  </si>
  <si>
    <t>Avary Holding (Shenzhen) Co., Limited</t>
  </si>
  <si>
    <t>Beijing Kingsoft Office Software Inc</t>
  </si>
  <si>
    <t>BOE Technology Group Co., Ltd.</t>
  </si>
  <si>
    <t>BYD Electronic (International) Company Limited</t>
  </si>
  <si>
    <t>Cambricon Technologies Corp Ltd</t>
  </si>
  <si>
    <t>CATCHER TECHNOLOGY CO., LTD.</t>
  </si>
  <si>
    <t>Chaozhou Three-circle Group Co Ltd</t>
  </si>
  <si>
    <t>CHINA GREATWALL TECHNOLOGY GROUP CO., LTD.</t>
  </si>
  <si>
    <t>CHINA NATIONAL SOFTWARE &amp; SERVICE COMPANY LIMITED</t>
  </si>
  <si>
    <t>China Railway Signal &amp; Communication Corporation Limited</t>
  </si>
  <si>
    <t>China Resources Microelectronics Limited</t>
  </si>
  <si>
    <t>Compal Electronics, Inc.</t>
  </si>
  <si>
    <t>DELTA ELECTRONICS, INC.</t>
  </si>
  <si>
    <t>Delta Electronics (Thailand) Public Company Limited</t>
  </si>
  <si>
    <t>E INK HOLDINGS INC.</t>
  </si>
  <si>
    <t>ELM COMPANY SJSC</t>
  </si>
  <si>
    <t>eMemory Technology Inc</t>
  </si>
  <si>
    <t>Empyrean Technology Co Ltd</t>
  </si>
  <si>
    <t>Eoptolink Technology Inc Ltd</t>
  </si>
  <si>
    <t>Flat Glass Group Co., Ltd.</t>
  </si>
  <si>
    <t>Foxconn Industrial Internet Co., Ltd.</t>
  </si>
  <si>
    <t>GalaxyCore Inc</t>
  </si>
  <si>
    <t>GCL Technology Holdings Limited</t>
  </si>
  <si>
    <t>GIGABYTE TECHNOLOGY CO., LTD.</t>
  </si>
  <si>
    <t>GigaDevice Semiconductor Inc</t>
  </si>
  <si>
    <t>Global Unichip Corp</t>
  </si>
  <si>
    <t>GLOBALWAFERS CO., LTD.</t>
  </si>
  <si>
    <t>Goertek Inc.</t>
  </si>
  <si>
    <t>HANGZHOU FIRST APPLIED MATERIAL CO., LTD.</t>
  </si>
  <si>
    <t>Hangzhou Silan Microelectronics Co., Ltd.</t>
  </si>
  <si>
    <t>HANMI Semiconductor CO., LTD.</t>
  </si>
  <si>
    <t>HCL TECHNOLOGIES LIMITED</t>
  </si>
  <si>
    <t>Hengtong Optic-Electric CO.,LTD</t>
  </si>
  <si>
    <t>HON HAI PRECISION INDUSTRY CO., LTD.</t>
  </si>
  <si>
    <t>HUA HONG SEMICONDUCTOR LIMITED</t>
  </si>
  <si>
    <t>Huagong Tech Company Limited</t>
  </si>
  <si>
    <t>Huaqin Technology Co Ltd</t>
  </si>
  <si>
    <t>Hundsun Technologies Inc.</t>
  </si>
  <si>
    <t>Hwatsing Technology Co Ltd</t>
  </si>
  <si>
    <t>Hygon Information Technology Co Ltd</t>
  </si>
  <si>
    <t>IEIT SYSTEMS Co., Ltd,</t>
  </si>
  <si>
    <t>iFLYTEK CO.,LTD</t>
  </si>
  <si>
    <t>INARI AMERTRON BERHAD</t>
  </si>
  <si>
    <t>INFOSYS LIMITED</t>
  </si>
  <si>
    <t>Ingenic Semiconductor Co Ltd</t>
  </si>
  <si>
    <t>Innolux Corporation</t>
  </si>
  <si>
    <t>INVENTEC CORPORATION</t>
  </si>
  <si>
    <t>iSoftStone Information Technology Group Co Ltd</t>
  </si>
  <si>
    <t>JA Solar Technology Co., Ltd.</t>
  </si>
  <si>
    <t>JCET Group Co., Ltd.</t>
  </si>
  <si>
    <t>JENTECH PRECISION INDUSTRIAL CO., LTD</t>
  </si>
  <si>
    <t>Jinko Solar Co., Ltd.</t>
  </si>
  <si>
    <t>KINGDEE INTERNATIONAL SOFTWARE GROUP COMPANY LIMITED</t>
  </si>
  <si>
    <t>LARGAN Precision Co Ltd</t>
  </si>
  <si>
    <t>Lens Technology Co.,Ltd.</t>
  </si>
  <si>
    <t>LG Display Co., Ltd.</t>
  </si>
  <si>
    <t>LG INNOTEK CO.,LTD</t>
  </si>
  <si>
    <t>LINGYI iTECH (GUANGDONG) COMPANY</t>
  </si>
  <si>
    <t>LITE-ON TECHNOLOGY CORPORATION</t>
  </si>
  <si>
    <t>LONGi Green Energy Technology Co., Ltd.</t>
  </si>
  <si>
    <t>Loongson Technology Corp Ltd</t>
  </si>
  <si>
    <t>LTIMINDTREE LIMITED</t>
  </si>
  <si>
    <t>Luxshare Precision Industry Co., Ltd.</t>
  </si>
  <si>
    <t>Maxscend Microelectronics Co Ltd</t>
  </si>
  <si>
    <t>MediaTek Inc.</t>
  </si>
  <si>
    <t>MICRO-STAR INTERNATIONAL CO.,LTD.</t>
  </si>
  <si>
    <t>Montage Technology Co Ltd</t>
  </si>
  <si>
    <t>MPHASIS LIMITED</t>
  </si>
  <si>
    <t>NANYA TECHNOLOGY CORPORATION</t>
  </si>
  <si>
    <t>National Silicon Industry Group Co., Ltd.</t>
  </si>
  <si>
    <t>NAURA Technology Group Co., Ltd.</t>
  </si>
  <si>
    <t>Ninestar Corporation</t>
  </si>
  <si>
    <t>NOVATEK MICROELECTRONICS CORP.</t>
  </si>
  <si>
    <t>OFILM Group Co., Ltd.</t>
  </si>
  <si>
    <t>ORACLE FINANCIAL SERVICES SOFTWARE LIMITED</t>
  </si>
  <si>
    <t>Pegatron Corporation</t>
  </si>
  <si>
    <t>PERSISTENT SYSTEMS LIMITED</t>
  </si>
  <si>
    <t>Piotech Inc</t>
  </si>
  <si>
    <t>POSCO DX COMPANY LTD.</t>
  </si>
  <si>
    <t>QUANTA COMPUTER INC.</t>
  </si>
  <si>
    <t>Range Intelligent Computing Technology Group Company Limited</t>
  </si>
  <si>
    <t>Realtek Semiconductor Corp.</t>
  </si>
  <si>
    <t>SAMSUNG ELECTRO-MECHANICS CO.,LTD</t>
  </si>
  <si>
    <t>Samsung Electronics Co., Ltd.</t>
  </si>
  <si>
    <t>SAMSUNG SDI CO., LTD.</t>
  </si>
  <si>
    <t>SAMSUNG SDS CO.,LTD.</t>
  </si>
  <si>
    <t>SANAN OPTOELECTRONICS CO., LTD.</t>
  </si>
  <si>
    <t>SG Micro Corp</t>
  </si>
  <si>
    <t>Shanghai Baosight Software Co., Ltd.</t>
  </si>
  <si>
    <t>Shanghai BOCHU Electronic Technology Corp Ltd</t>
  </si>
  <si>
    <t>Shengyi Technology Co., Ltd.</t>
  </si>
  <si>
    <t>Shennan Circuits Co., Ltd.</t>
  </si>
  <si>
    <t>Shenzhen Goodix Technology Co Ltd</t>
  </si>
  <si>
    <t>Shenzhen Transsion Holdings Co Ltd</t>
  </si>
  <si>
    <t>SILERGY CORP.</t>
  </si>
  <si>
    <t>SUNNY OPTICAL TECHNOLOGY (GROUP) COMPANY LIMITED</t>
  </si>
  <si>
    <t>SUPCON Technology Co Ltd</t>
  </si>
  <si>
    <t>Suzhou Dongshan Precision Manufacturing Co., Ltd</t>
  </si>
  <si>
    <t>Suzhou Maxwell Technologies Co., Ltd.</t>
  </si>
  <si>
    <t>Suzhou TFC Optical Communication Co Ltd</t>
  </si>
  <si>
    <t>Synnex Technology International Corp.</t>
  </si>
  <si>
    <t>Taiwan Semiconductor Manufacturing Co., Ltd.</t>
  </si>
  <si>
    <t>TATA CONSULTANCY SERVICES LIMITED</t>
  </si>
  <si>
    <t>TATA ELXSI LIMITED</t>
  </si>
  <si>
    <t>TCL Technology Group Corporation</t>
  </si>
  <si>
    <t>TCL Zhonghuan Renewable Energy Technology Co.,Ltd.</t>
  </si>
  <si>
    <t>TECH MAHINDRA LIMITED</t>
  </si>
  <si>
    <t>Tianshui Huatian Technology Co., Ltd.</t>
  </si>
  <si>
    <t>TongFu Microelectronics Co., Ltd.</t>
  </si>
  <si>
    <t>TONGWEI CO.,LTD</t>
  </si>
  <si>
    <t>TOTVS S.A.</t>
  </si>
  <si>
    <t>Trina Solar Co., Ltd.</t>
  </si>
  <si>
    <t>Unigroup Guoxin Microelectronics Co., Ltd.</t>
  </si>
  <si>
    <t>UNIMICRON TECHNOLOGY CORP.</t>
  </si>
  <si>
    <t>Unisplendour Corporation Limited</t>
  </si>
  <si>
    <t>UNITED MICROELECTRONICS CORP.</t>
  </si>
  <si>
    <t>Vanguard International Semiconductor Corporation</t>
  </si>
  <si>
    <t>Will Semiconductor Co., Ltd. Shanghai</t>
  </si>
  <si>
    <t>WINGTECH TECHNOLOGY CO., LTD</t>
  </si>
  <si>
    <t>WIPRO LIMITED</t>
  </si>
  <si>
    <t>Wistron Corporation</t>
  </si>
  <si>
    <t>Wiwynn Corporation</t>
  </si>
  <si>
    <t>WPG HOLDINGS LIMITED</t>
  </si>
  <si>
    <t>Wuhan Guide Infrared Co., Ltd.</t>
  </si>
  <si>
    <t>Wus Printed Circuit Kunshan Co Ltd</t>
  </si>
  <si>
    <t>XIAOMI CORPORATION</t>
  </si>
  <si>
    <t>Xinjiang Daqo New Energy Co Ltd</t>
  </si>
  <si>
    <t>XINYI SOLAR HOLDINGS LIMITED</t>
  </si>
  <si>
    <t>YAGEO CORPORATION</t>
  </si>
  <si>
    <t>Yealink Network Technology Co Ltd</t>
  </si>
  <si>
    <t>YONYOU NETWORK TECHNOLOGY CO.,LTD.</t>
  </si>
  <si>
    <t>ZHEJIANG DAHUA TECHNOLOGY CO., LTD.</t>
  </si>
  <si>
    <t>Zhejiang Jingsheng Mechanical &amp; Electrical Co Ltd</t>
  </si>
  <si>
    <t>ZHEN DING TECHNOLOGY HOLDING LIMITED</t>
  </si>
  <si>
    <t>Zhongji Innolight Co Ltd</t>
  </si>
  <si>
    <t>ZTE Corporation</t>
  </si>
  <si>
    <t>Advanced Petrochemical Company SJSC</t>
  </si>
  <si>
    <t>AK ALROSA PAO</t>
  </si>
  <si>
    <t>Aluminum Corporation of China Limited</t>
  </si>
  <si>
    <t>AMBUJA CEMENTS LIMITED</t>
  </si>
  <si>
    <t>PT AMMAN MINERAL INTERNASIONAL TBK.</t>
  </si>
  <si>
    <t>Anglo American Platinum Limited</t>
  </si>
  <si>
    <t>ANGLOGOLD ASHANTI PLC</t>
  </si>
  <si>
    <t>ANHUI CONCH CEMENT COMPANY LIMITED</t>
  </si>
  <si>
    <t>APL APOLLO TUBES LIMITED</t>
  </si>
  <si>
    <t>Asia Cement Corporation</t>
  </si>
  <si>
    <t>ASIAN PAINTS LIMITED</t>
  </si>
  <si>
    <t>Baoshan Iron &amp; Steel Co.,Ltd.</t>
  </si>
  <si>
    <t>PT Barito Pacific Tbk</t>
  </si>
  <si>
    <t>Cemex, S.A.B. de C.V.</t>
  </si>
  <si>
    <t>PT Chandra Asri Pacific Tbk</t>
  </si>
  <si>
    <t>CHINA HONGQIAO GROUP LIMITED</t>
  </si>
  <si>
    <t>CHINA JUSHI CO., LTD</t>
  </si>
  <si>
    <t>China National Building Material Company Limited</t>
  </si>
  <si>
    <t>China Northern Rare Earth (Group) High-Tech Co., Ltd.</t>
  </si>
  <si>
    <t>China Steel Corporation</t>
  </si>
  <si>
    <t>Compania de Minas Buenaventura S.A.A.</t>
  </si>
  <si>
    <t>Companhia Siderurgica Nacional S. A.</t>
  </si>
  <si>
    <t>CITIC Pacific Special Steel Group Co., Ltd</t>
  </si>
  <si>
    <t>CMOC Group Limited</t>
  </si>
  <si>
    <t>Empresas CMPC S.A.</t>
  </si>
  <si>
    <t>Enchem Co., Ltd.</t>
  </si>
  <si>
    <t>EREGLI DEMIR VE CELIK FABRIKALARI TURK ANONIM SIRKETI</t>
  </si>
  <si>
    <t>Formosa Chemicals And Fibre Corporation</t>
  </si>
  <si>
    <t>Formosa Plastics Corporation</t>
  </si>
  <si>
    <t>Ganfeng Lithium Group Co., Ltd.</t>
  </si>
  <si>
    <t>GERDAU S.A.</t>
  </si>
  <si>
    <t>Gold Fields Limited</t>
  </si>
  <si>
    <t>GRASIM INDUSTRIES LTD</t>
  </si>
  <si>
    <t>Grupo Mexico, S.A.B. de C.V.</t>
  </si>
  <si>
    <t>Guangzhou Tinci Materials Technology Co., Ltd</t>
  </si>
  <si>
    <t>HARMONY GOLD MINING COMPANY LIMITED</t>
  </si>
  <si>
    <t>HENAN SHENHUO COAL &amp; POWER CO.,LTD</t>
  </si>
  <si>
    <t>HENGLI PETROCHEMICAL CO., LTD.</t>
  </si>
  <si>
    <t>HINDALCO INDUSTRIES LIMITED</t>
  </si>
  <si>
    <t>Hoshine Silicon Industry Co., Ltd.</t>
  </si>
  <si>
    <t>Huafon Chemical Co., Ltd.</t>
  </si>
  <si>
    <t>Huaibei Mining Holdings Co.,Ltd.</t>
  </si>
  <si>
    <t>Hunan Valin Steel Co., Ltd.</t>
  </si>
  <si>
    <t>IMPALA PLATINUM HOLDINGS LIMITED</t>
  </si>
  <si>
    <t>PT Indah Kiat Pulp &amp; Paper Tbk</t>
  </si>
  <si>
    <t>INDUSTRIAS PENOLES, S.A.B. DE C.V.</t>
  </si>
  <si>
    <t>Inner Mongolia Baotou Steel Union Co., Ltd</t>
  </si>
  <si>
    <t>INNER MONGOLIA JUNZHENG ENERGY &amp; CHEMICAL GROUP CO., LTD.</t>
  </si>
  <si>
    <t>Jiangsu Eastern Shenghong Co., Ltd.</t>
  </si>
  <si>
    <t>Jiangxi Copper Company Limited</t>
  </si>
  <si>
    <t>JINDAL STAINLESS LIMITED</t>
  </si>
  <si>
    <t>JINDAL STEEL AND POWER LIMITED</t>
  </si>
  <si>
    <t>JSW STEEL LIMITED</t>
  </si>
  <si>
    <t>KGHM POLSKA MIEDZ SPOLKA AKCYJNA</t>
  </si>
  <si>
    <t>KLABIN S.A.</t>
  </si>
  <si>
    <t>KOREA ZINC INC</t>
  </si>
  <si>
    <t>KUMBA IRON ORE LIMITED</t>
  </si>
  <si>
    <t>KUMHO PETRO CHEMICAL CO.,LTD</t>
  </si>
  <si>
    <t>LB Group Co., Ltd.</t>
  </si>
  <si>
    <t>LOTTE CHEMICAL CORPORATION</t>
  </si>
  <si>
    <t>PT Merdeka Copper Gold Tbk</t>
  </si>
  <si>
    <t>Mesaieed Petrochemical Holding Company Q.P.S.C.</t>
  </si>
  <si>
    <t>MMG Limited</t>
  </si>
  <si>
    <t>NAN YA PLASTICS CORPORATION</t>
  </si>
  <si>
    <t>Ningxia Baofeng Energy Group Co., Ltd.</t>
  </si>
  <si>
    <t>NMDC LIMITED</t>
  </si>
  <si>
    <t>Pangang Group Vanadium &amp; Titanium Resources Co., Ltd.</t>
  </si>
  <si>
    <t>PETRONAS CHEMICALS GROUP BERHAD</t>
  </si>
  <si>
    <t>PI INDUSTRIES LIMITED</t>
  </si>
  <si>
    <t>PIDILITE INDUSTRIES LIMITED</t>
  </si>
  <si>
    <t>POLYUS PAO</t>
  </si>
  <si>
    <t>PRESS METAL ALUMINIUM HOLDINGS BERHAD</t>
  </si>
  <si>
    <t>PTT GLOBAL CHEMICAL PUBLIC COMPANY LIMITED</t>
  </si>
  <si>
    <t>Qinghai Salt Lake Industry Co., Ltd.</t>
  </si>
  <si>
    <t>RONGSHENG PETROCHEMICAL CO., LTD.</t>
  </si>
  <si>
    <t>SABIC Agri-Nutrients Company SJSC</t>
  </si>
  <si>
    <t>Sahara International Petrochemical Company SJSC</t>
  </si>
  <si>
    <t>SASA POLYESTER SANAYI ANONIM SIRKETI</t>
  </si>
  <si>
    <t>SASOL LIMITED</t>
  </si>
  <si>
    <t>SATELLITE CHEMICAL CO., LTD.</t>
  </si>
  <si>
    <t>Saudi Arabian Mining Company SJSC</t>
  </si>
  <si>
    <t>Saudi Aramco Base Oil Company - Luberef SJSC</t>
  </si>
  <si>
    <t>Saudi Basic Industries Corporation SJSC</t>
  </si>
  <si>
    <t>Saudi Industrial Investment Group SJSC</t>
  </si>
  <si>
    <t>Saudi Kayan Petrochemical Company SJSC</t>
  </si>
  <si>
    <t>SEVERSTAL' PAO</t>
  </si>
  <si>
    <t>Shandong Gold Mining Co., Ltd.</t>
  </si>
  <si>
    <t>SHANDONG HUALU-HENGSHENG CHEMICAL CO.,LTD</t>
  </si>
  <si>
    <t>Shandong Nanshan Aluminium Co., Ltd.</t>
  </si>
  <si>
    <t>SHANDONG SUN PAPER CO., LTD.</t>
  </si>
  <si>
    <t>Shanghai Putailai New Energy Technology Co., Ltd.</t>
  </si>
  <si>
    <t>Shanjin International Gold Co.,Ltd.</t>
  </si>
  <si>
    <t>SHREE CEMENT LIMITED</t>
  </si>
  <si>
    <t>The Siam Cement Public Company Limited</t>
  </si>
  <si>
    <t>SIBANYE STILLWATER LIMITED</t>
  </si>
  <si>
    <t>SKC Co., Ltd.</t>
  </si>
  <si>
    <t>Sociedad Quimica y Minera de Chile S.A.</t>
  </si>
  <si>
    <t>SOLAR INDUSTRIES INDIA LIMITED</t>
  </si>
  <si>
    <t>SOUTHERN COPPER CORPORATION</t>
  </si>
  <si>
    <t>SRF LIMITED</t>
  </si>
  <si>
    <t>THE SUPREME INDUSTRIES LIMITED</t>
  </si>
  <si>
    <t>SUZANO S.A.</t>
  </si>
  <si>
    <t>TATA STEEL LIMITED</t>
  </si>
  <si>
    <t>TCC Group Holdings CO., LTD.</t>
  </si>
  <si>
    <t>Tianqi Lithium Corporation</t>
  </si>
  <si>
    <t>TIANSHAN ALUMINUM GROUP CO., LTD.</t>
  </si>
  <si>
    <t>TONGKUN GROUP CO.,LTD</t>
  </si>
  <si>
    <t>Tongling Nonferrous Metals Group Co., Ltd.</t>
  </si>
  <si>
    <t>ULTRATECH CEMENT LIMITED</t>
  </si>
  <si>
    <t>OK RUSAL MKPAO</t>
  </si>
  <si>
    <t>UPL LIMITED</t>
  </si>
  <si>
    <t>VALE S.A.</t>
  </si>
  <si>
    <t>VEDANTA LIMITED</t>
  </si>
  <si>
    <t>Wanhua Chemical Group Co., Ltd.</t>
  </si>
  <si>
    <t>Western Mining Co., Ltd.</t>
  </si>
  <si>
    <t>Western Superconducting Technologies Co., Ltd.</t>
  </si>
  <si>
    <t>YANBU NATIONAL PETROCHEMICAL COMPANY (YANSAB) SJSC</t>
  </si>
  <si>
    <t>Yunnan Aluminium Co., Ltd.</t>
  </si>
  <si>
    <t>Yunnan Energy New Material Co., Ltd.</t>
  </si>
  <si>
    <t>YUNNAN YUNTIANHUA CO., LTD</t>
  </si>
  <si>
    <t>ZANGGE MINING COMPANY LIMITED</t>
  </si>
  <si>
    <t>Zhaojin Mining Industry Company Limited</t>
  </si>
  <si>
    <t>Zhejiang Juhua Co., Ltd.</t>
  </si>
  <si>
    <t>ZHEJIANG NHU COMPANY LTD.</t>
  </si>
  <si>
    <t>ZHONGJIN GOLD CORP., LTD</t>
  </si>
  <si>
    <t>Zijin Mining Group Company Limited</t>
  </si>
  <si>
    <t>ALDAR PROPERTIES PJSC</t>
  </si>
  <si>
    <t>AYALA LAND INC.</t>
  </si>
  <si>
    <t>Barwa Real Estate Company Q.P.S.C.</t>
  </si>
  <si>
    <t>C&amp;D International Investment Group Limited</t>
  </si>
  <si>
    <t>Central Pattana Public Company Limited</t>
  </si>
  <si>
    <t>CHINA MERCHANTS SHEKOU INDUSTRIAL ZONE HOLDINGS CO., LTD.</t>
  </si>
  <si>
    <t>CHINA OVERSEAS LAND &amp; INVESTMENT LTD.</t>
  </si>
  <si>
    <t>CHINA RESOURCES LAND LIMITED</t>
  </si>
  <si>
    <t>CHINA RESOURCES MIXC LIFESTYLE SERVICES LIMITED</t>
  </si>
  <si>
    <t>CHINA VANKE CO., LTD.</t>
  </si>
  <si>
    <t>COUNTRY GARDEN HOLDINGS COMPANY LIMITED</t>
  </si>
  <si>
    <t>DAR AL ARKAN REAL ESTATE DEVELOPMENT COMPANY SJSC</t>
  </si>
  <si>
    <t>DLF LIMITED</t>
  </si>
  <si>
    <t>EMAAR PROPERTIES (P.J.S.C)</t>
  </si>
  <si>
    <t>GODREJ PROPERTIES LIMITED</t>
  </si>
  <si>
    <t>Hainan Airport Infrastructure Co., Ltd</t>
  </si>
  <si>
    <t>Ke Holdings Inc</t>
  </si>
  <si>
    <t>LONGFOR GROUP HOLDINGS LIMITED</t>
  </si>
  <si>
    <t>Mabanee Company KPSC</t>
  </si>
  <si>
    <t>MACROTECH DEVELOPERS LIMITED</t>
  </si>
  <si>
    <t>NEPI ROCKCASTLE N.V.</t>
  </si>
  <si>
    <t>OBEROI REALTY LIMITED</t>
  </si>
  <si>
    <t>THE PHOENIX MILLS LIMITED</t>
  </si>
  <si>
    <t>Poly Developments and Holdings Group Co., Ltd.</t>
  </si>
  <si>
    <t>PRESTIGE ESTATES PROJECTS LIMITED</t>
  </si>
  <si>
    <t>Prologis Property Mexico, S.A de C.V.</t>
  </si>
  <si>
    <t>RUENTEX DEVELOPMENT CO.,LTD.</t>
  </si>
  <si>
    <t>Shanghai Zhangjiang Hi-Tech Park Development Co.,Ltd</t>
  </si>
  <si>
    <t>SM PRIME HOLDINGS, INC.</t>
  </si>
  <si>
    <t>Talaat Moustafa Group Holding Company TMG Holding SAE</t>
  </si>
  <si>
    <t>Fibra Uno Administracion, S.A. de C.V</t>
  </si>
  <si>
    <t>Youngor Fashion Co., Ltd.</t>
  </si>
  <si>
    <t>ACWA POWER Company SJSC</t>
  </si>
  <si>
    <t>ADANI GREEN ENERGY LIMITED</t>
  </si>
  <si>
    <t>ADANI POWER LIMITED</t>
  </si>
  <si>
    <t>BEIJING ENTERPRISES HOLDINGS LIMITED</t>
  </si>
  <si>
    <t>BEIJING ENTERPRISES WATER GROUP LIMITED</t>
  </si>
  <si>
    <t>Centrais Eletricas Brasileiras S.A.</t>
  </si>
  <si>
    <t>CEZ, a.s.</t>
  </si>
  <si>
    <t>CGN Power Co., Ltd.</t>
  </si>
  <si>
    <t>CHINA GAS HOLDINGS LIMITED</t>
  </si>
  <si>
    <t>CHINA LONGYUAN POWER GROUP CORPORATION LIMITED</t>
  </si>
  <si>
    <t>China National Nuclear Power Co., Ltd</t>
  </si>
  <si>
    <t>China Power International Development Limited</t>
  </si>
  <si>
    <t>CHINA RESOURCES GAS GROUP LIMITED</t>
  </si>
  <si>
    <t>China Resources Power Holdings Company Limited</t>
  </si>
  <si>
    <t>China Three Gorges Renewables (Group) Co., Ltd.</t>
  </si>
  <si>
    <t>China Yangtze Power Co., Ltd.</t>
  </si>
  <si>
    <t>Companhia Energetica de Minas Gerais - CEMIG</t>
  </si>
  <si>
    <t>Companhia de Saneamento Basico do Estado de Sao Paulo - SABESP</t>
  </si>
  <si>
    <t>Companhia Paranaense de Energia - Copel</t>
  </si>
  <si>
    <t>CPFL ENERGIA S.A.</t>
  </si>
  <si>
    <t>Datang International Power Generation Co., Ltd.</t>
  </si>
  <si>
    <t>Enel Americas S.A.</t>
  </si>
  <si>
    <t>Enel Chile S.A.</t>
  </si>
  <si>
    <t>Energisa S.A.</t>
  </si>
  <si>
    <t>ENGIE Brasil Energia S.A.</t>
  </si>
  <si>
    <t>ENN ENERGY HOLDINGS LIMITED</t>
  </si>
  <si>
    <t>ENN Natural Gas Co., Ltd.</t>
  </si>
  <si>
    <t>EQUATORIAL S.A.</t>
  </si>
  <si>
    <t>GAIL (INDIA) LIMITED</t>
  </si>
  <si>
    <t>GD POWER DEVELOPMENT CO., LTD.</t>
  </si>
  <si>
    <t>GUANGDONG INVESTMENT LIMITED</t>
  </si>
  <si>
    <t>GULF ENERGY DEVELOPMENT PUBLIC COMPANY LIMITED</t>
  </si>
  <si>
    <t>Huadian Power International Corporation Limited</t>
  </si>
  <si>
    <t>Huaneng Lancang River Hydropower Inc.</t>
  </si>
  <si>
    <t>HUANENG POWER INTERNATIONAL, INC.</t>
  </si>
  <si>
    <t>Interconexion Electrica S.A. E.S.P.</t>
  </si>
  <si>
    <t>JSW ENERGY LIMITED</t>
  </si>
  <si>
    <t>KOREA ELECTRIC POWER CORPORATION</t>
  </si>
  <si>
    <t>KUNLUN ENERGY COMPANY LIMITED</t>
  </si>
  <si>
    <t>MANILA ELECTRIC CO.</t>
  </si>
  <si>
    <t>NHPC LIMITED</t>
  </si>
  <si>
    <t>NTPC LIMITED</t>
  </si>
  <si>
    <t>PETRONAS GAS BERHAD</t>
  </si>
  <si>
    <t>PGE POLSKA GRUPA ENERGETYCZNA SPOLKA AKCYJNA</t>
  </si>
  <si>
    <t>Power and Water Utility Company for Jubail and Yanbu SJSC</t>
  </si>
  <si>
    <t>POWER GRID CORPORATION OF INDIA LIMITED</t>
  </si>
  <si>
    <t>PUBLIC POWER CORPORATION S.A.</t>
  </si>
  <si>
    <t>Qatar Electricity and Water Company Q.P.S.C.</t>
  </si>
  <si>
    <t>Saudi Electricity Company SJSC</t>
  </si>
  <si>
    <t>SDIC Power Holdings Co., Ltd.</t>
  </si>
  <si>
    <t>Shenergy Company Limited</t>
  </si>
  <si>
    <t>SICHUAN CHUANTOU ENERGY CO., LTD.</t>
  </si>
  <si>
    <t>THE TATA POWER COMPANY LIMITED</t>
  </si>
  <si>
    <t>TENAGA NASIONAL BERHAD</t>
  </si>
  <si>
    <t>TORRENT POWER LIMITED</t>
  </si>
  <si>
    <t>WINTIME ENERGY GROUP CO.,LTD.</t>
  </si>
  <si>
    <t>YTL CORPORATION BERHAD</t>
  </si>
  <si>
    <t>YTL POWER INTERNATIONAL BERHAD</t>
  </si>
  <si>
    <t>Zhejiang Zheneng Electric Power CO., LTD</t>
  </si>
  <si>
    <t>United States of America</t>
  </si>
  <si>
    <t>China Mobile Limited</t>
  </si>
  <si>
    <t>Real Estate</t>
  </si>
  <si>
    <t>US64110W1027</t>
  </si>
  <si>
    <t>US01609W1027</t>
  </si>
  <si>
    <t>KYG2112Y1098</t>
  </si>
  <si>
    <t>CHINA DONGXIANG (GROUP) CO., LTD.</t>
  </si>
  <si>
    <t>US6475812060</t>
  </si>
  <si>
    <t>KYG2072S1003</t>
  </si>
  <si>
    <t>Cheerwin Group Ltd</t>
  </si>
  <si>
    <t>KYG984191075</t>
  </si>
  <si>
    <t>Yihai International Holding Ltd</t>
  </si>
  <si>
    <t>HK0000069689</t>
  </si>
  <si>
    <t>AIA Group Limited</t>
  </si>
  <si>
    <t>HK0165000859</t>
  </si>
  <si>
    <t>China Everbright Limited</t>
  </si>
  <si>
    <t>HK0388045442</t>
  </si>
  <si>
    <t>Hong Kong Exchanges and Clearing Limited</t>
  </si>
  <si>
    <t>US48205B1070</t>
  </si>
  <si>
    <t>Jupai Holdings Ltd</t>
  </si>
  <si>
    <t>KYG1609T1022</t>
  </si>
  <si>
    <t>Broncus Holding Corp</t>
  </si>
  <si>
    <t>KYG2687M1006</t>
  </si>
  <si>
    <t>Dawnrays Pharmaceutical (Holdings) Ltd</t>
  </si>
  <si>
    <t>CNE100001QV5</t>
  </si>
  <si>
    <t>LIVZON PHARMACEUTICAL GROUP INC.</t>
  </si>
  <si>
    <t>CNE100004QN6</t>
  </si>
  <si>
    <t>MicroTech Medical Hangzhou Co Ltd</t>
  </si>
  <si>
    <t>KYG6981F1090</t>
  </si>
  <si>
    <t>PEIJIA MEDICAL LIMITED</t>
  </si>
  <si>
    <t>KYG8406X1034</t>
  </si>
  <si>
    <t>SSY GROUP LIMITED</t>
  </si>
  <si>
    <t>CNE100000585</t>
  </si>
  <si>
    <t>Tong Ren Tang Technologies Co., Ltd.</t>
  </si>
  <si>
    <t>CNE100002383</t>
  </si>
  <si>
    <t>Wenzhou Kangning Hospital Co Ltd</t>
  </si>
  <si>
    <t>KYG9808A1058</t>
  </si>
  <si>
    <t>WuXi XDC Cayman Inc</t>
  </si>
  <si>
    <t>CNE1000003B2</t>
  </si>
  <si>
    <t>Hainan Meilan International Airport Company Limited</t>
  </si>
  <si>
    <t>KYG4R39T1073</t>
  </si>
  <si>
    <t>Horizon Construction Development Limited</t>
  </si>
  <si>
    <t>KYG7215M1006</t>
  </si>
  <si>
    <t>Precision Tsugami (China) Corporation Ltd</t>
  </si>
  <si>
    <t>BMG8086V1467</t>
  </si>
  <si>
    <t>SHENZHEN INTERNATIONAL HOLDINGS LIMITED</t>
  </si>
  <si>
    <t>KYG857AW1047</t>
  </si>
  <si>
    <t>Sun.King Technology Group Ltd</t>
  </si>
  <si>
    <t>CNE100001SQ1</t>
  </si>
  <si>
    <t>Chanjet Information Technology Co Ltd</t>
  </si>
  <si>
    <t>KYG2110A1114</t>
  </si>
  <si>
    <t>CHINASOFT INTERNATIONAL LIMITED</t>
  </si>
  <si>
    <t>KYG9390R1103</t>
  </si>
  <si>
    <t>Vobile Group Ltd</t>
  </si>
  <si>
    <t>HK0817039453</t>
  </si>
  <si>
    <t>China Jinmao Holdings Group Limited</t>
  </si>
  <si>
    <t>CNE100005K85</t>
  </si>
  <si>
    <t>Onewo Inc</t>
  </si>
  <si>
    <t>HK0604011236</t>
  </si>
  <si>
    <t>SHENZHEN INVESTMENT LIMITED</t>
  </si>
  <si>
    <t>TW0006561004</t>
  </si>
  <si>
    <t>Pinebridge - Asia Ex-Japan Small Caps</t>
  </si>
  <si>
    <t>Chief Telecom Inc</t>
  </si>
  <si>
    <t>ID1000119704</t>
  </si>
  <si>
    <t>PT Astra Otoparts Tbk</t>
  </si>
  <si>
    <t>BMG1744V1037</t>
  </si>
  <si>
    <t>CAFE DE CORAL HOLDINGS LIMITED</t>
  </si>
  <si>
    <t>INE02YR01019</t>
  </si>
  <si>
    <t>ELECTRONICS MART INDIA LIMITED</t>
  </si>
  <si>
    <t>KR7018880005</t>
  </si>
  <si>
    <t>Hanon Systems</t>
  </si>
  <si>
    <t>HK0045000319</t>
  </si>
  <si>
    <t>THE HONGKONG AND SHANGHAI HOTELS, LIMITED</t>
  </si>
  <si>
    <t>LU0633102719</t>
  </si>
  <si>
    <t>SAMSONITE INTERNATIONAL S.A.</t>
  </si>
  <si>
    <t>KR7004170007</t>
  </si>
  <si>
    <t>SHINSEGAE Inc.</t>
  </si>
  <si>
    <t>INE548C01032</t>
  </si>
  <si>
    <t>EMAMI LIMITED</t>
  </si>
  <si>
    <t>CNE100000G78</t>
  </si>
  <si>
    <t>Fujian Sunner Development Co., Ltd.</t>
  </si>
  <si>
    <t>KR7161890009</t>
  </si>
  <si>
    <t>KOLMAR KOREA CO.,LTD</t>
  </si>
  <si>
    <t>KR7004370003</t>
  </si>
  <si>
    <t>NONGSHIM CO., LTD.</t>
  </si>
  <si>
    <t>TH0664010Z11</t>
  </si>
  <si>
    <t>Aeon Thana Sinsap (Thailand) Public Company Limited</t>
  </si>
  <si>
    <t>INE562A01011</t>
  </si>
  <si>
    <t>Indian Bank</t>
  </si>
  <si>
    <t>TH0168A10Z19</t>
  </si>
  <si>
    <t>INE885A01032</t>
  </si>
  <si>
    <t>AMARA RAJA ENERGY &amp; MOBILITY LIMITED</t>
  </si>
  <si>
    <t>TW0006412000</t>
  </si>
  <si>
    <t>Chicony Power Technology Co., Ltd.</t>
  </si>
  <si>
    <t>AU000000IPH9</t>
  </si>
  <si>
    <t>IPH Limited</t>
  </si>
  <si>
    <t>INE217B01036</t>
  </si>
  <si>
    <t>Kajaria Ceramics Ltd</t>
  </si>
  <si>
    <t>KR7006260004</t>
  </si>
  <si>
    <t>LS Corp.</t>
  </si>
  <si>
    <t>CNE100000V79</t>
  </si>
  <si>
    <t>Nantong Jianghai Capacitor Co., Ltd.</t>
  </si>
  <si>
    <t>BMG684371393</t>
  </si>
  <si>
    <t>PACIFIC BASIN SHIPPING LIMITED</t>
  </si>
  <si>
    <t>AU000000QUB5</t>
  </si>
  <si>
    <t>QUBE HOLDINGS LIMITED</t>
  </si>
  <si>
    <t>TW0002421005</t>
  </si>
  <si>
    <t>SUNONWEALTH ELECTRIC MACHINE INDUSTRY CO., LTD.</t>
  </si>
  <si>
    <t>KR7445090004</t>
  </si>
  <si>
    <t>AsicLand Co Ltd</t>
  </si>
  <si>
    <t>TW0005269005</t>
  </si>
  <si>
    <t>Asmedia Technology Inc</t>
  </si>
  <si>
    <t>KYG0535Q1331</t>
  </si>
  <si>
    <t>ASMPT Limited</t>
  </si>
  <si>
    <t>INE136B01020</t>
  </si>
  <si>
    <t>CYIENT LIMITED</t>
  </si>
  <si>
    <t>TW0005289003</t>
  </si>
  <si>
    <t>Innodisk Corporation</t>
  </si>
  <si>
    <t>TW0003533006</t>
  </si>
  <si>
    <t>LOTES CO., LTD</t>
  </si>
  <si>
    <t>KYG6892A1085</t>
  </si>
  <si>
    <t>Parade Technologies Ltd</t>
  </si>
  <si>
    <t>INE457L01029</t>
  </si>
  <si>
    <t>PG ELECTROPLAST LIMITED</t>
  </si>
  <si>
    <t>INE0CLI01024</t>
  </si>
  <si>
    <t>RATEGAIN TRAVEL TECHNOLOGIES LIMITED</t>
  </si>
  <si>
    <t>INE450U01017</t>
  </si>
  <si>
    <t>Route Mobile Ltd</t>
  </si>
  <si>
    <t>TW0003023008</t>
  </si>
  <si>
    <t>SINBON ELECTRONICS COMPANY LTD.</t>
  </si>
  <si>
    <t>TW0006274004</t>
  </si>
  <si>
    <t>TAIWAN UNION TECHNOLOGY CORPORATION</t>
  </si>
  <si>
    <t>BMG9400S1329</t>
  </si>
  <si>
    <t>VTECH HOLDINGS LIMITED</t>
  </si>
  <si>
    <t>KR7014680003</t>
  </si>
  <si>
    <t>Hansol Chemical Co., Ltd</t>
  </si>
  <si>
    <t>ID1000061302</t>
  </si>
  <si>
    <t>PT Indocement Tunggal Prakarsa Tbk</t>
  </si>
  <si>
    <t>KYG5427W1309</t>
  </si>
  <si>
    <t>LEE &amp; MAN PAPER MANUFACTURING LIMITED</t>
  </si>
  <si>
    <t>AU000000ORA8</t>
  </si>
  <si>
    <t>ORORA LIMITED</t>
  </si>
  <si>
    <t>TH8193010015</t>
  </si>
  <si>
    <t>TOA PAINT (THAILAND) PUBLIC COMPANY LIMITED</t>
  </si>
  <si>
    <t>ID1000115306</t>
  </si>
  <si>
    <t>PT Ciputra Development Tbk</t>
  </si>
  <si>
    <t>HK0014000126</t>
  </si>
  <si>
    <t>HYSAN DEVELOPMENT COMPANY LIMITED</t>
  </si>
  <si>
    <t>ID1000122500</t>
  </si>
  <si>
    <t>PT Pakuwon Jati Tbk</t>
  </si>
  <si>
    <t>SG1S83002349</t>
  </si>
  <si>
    <t>UOL GROUP LIMITED</t>
  </si>
  <si>
    <t>SG1R50925390</t>
  </si>
  <si>
    <t>SEMBCORP INDUSTRIES LTD</t>
  </si>
  <si>
    <t>US013822AE11</t>
  </si>
  <si>
    <t>Nomura - US High Yield Bond Fund</t>
  </si>
  <si>
    <t>Alcoa Nederland Holding B.V.</t>
  </si>
  <si>
    <t>US013822AC54</t>
  </si>
  <si>
    <t>US013822AH42</t>
  </si>
  <si>
    <t>US00253XAA90</t>
  </si>
  <si>
    <t>AADVANTAGE LOYALTY IP LTD.</t>
  </si>
  <si>
    <t>US00253XAB73</t>
  </si>
  <si>
    <t>US023771T329</t>
  </si>
  <si>
    <t>AMERICAN AIRLINES, INC.</t>
  </si>
  <si>
    <t>US023771T402</t>
  </si>
  <si>
    <t>US753272AA11</t>
  </si>
  <si>
    <t>RAND PARENT, LLC</t>
  </si>
  <si>
    <t>US043436AU81</t>
  </si>
  <si>
    <t>ASBURY AUTOMOTIVE GROUP, INC.</t>
  </si>
  <si>
    <t>US043436AV64</t>
  </si>
  <si>
    <t>US043436AW48</t>
  </si>
  <si>
    <t>US043436AX21</t>
  </si>
  <si>
    <t>US039653AC46</t>
  </si>
  <si>
    <t>ARCOSA, INC.</t>
  </si>
  <si>
    <t>US00404AAP49</t>
  </si>
  <si>
    <t>ACADIA HEALTHCARE COMPANY, INC.</t>
  </si>
  <si>
    <t>US00404AAN90</t>
  </si>
  <si>
    <t>US013092AF88</t>
  </si>
  <si>
    <t>ALBERTSONS COMPANIES, INC.</t>
  </si>
  <si>
    <t>US013092AG61</t>
  </si>
  <si>
    <t>US013092AC57</t>
  </si>
  <si>
    <t>US013092AE14</t>
  </si>
  <si>
    <t>US013092AB74</t>
  </si>
  <si>
    <t>US01309QAA67</t>
  </si>
  <si>
    <t>US013092AA91</t>
  </si>
  <si>
    <t>US00489LAF04</t>
  </si>
  <si>
    <t>US00489LAH69</t>
  </si>
  <si>
    <t>US00489LAL71</t>
  </si>
  <si>
    <t>US00489LAM54</t>
  </si>
  <si>
    <t>US00687YAA38</t>
  </si>
  <si>
    <t>ADIENT GLOBAL HOLDINGS LTD</t>
  </si>
  <si>
    <t>US00687YAC93</t>
  </si>
  <si>
    <t>US00109LAA17</t>
  </si>
  <si>
    <t>THE ADT SECURITY CORPORATION</t>
  </si>
  <si>
    <t>US74166NAA28</t>
  </si>
  <si>
    <t>US00119LAA98</t>
  </si>
  <si>
    <t>AG ISSUER, LLC</t>
  </si>
  <si>
    <t>US00840KAA79</t>
  </si>
  <si>
    <t>AG TTMT ESCROW ISSUER LLC</t>
  </si>
  <si>
    <t>US00775PAA57</t>
  </si>
  <si>
    <t>ADVANTAGE SALES &amp; MARKETING INC.</t>
  </si>
  <si>
    <t>US025537BA89</t>
  </si>
  <si>
    <t>AMERICAN ELECTRIC POWER COMPANY, INC.</t>
  </si>
  <si>
    <t>US025537AZ40</t>
  </si>
  <si>
    <t>US00130HCK95</t>
  </si>
  <si>
    <t>THE AES CORPORATION</t>
  </si>
  <si>
    <t>US00810GAD60</t>
  </si>
  <si>
    <t>AETHON UNITED BR LP</t>
  </si>
  <si>
    <t>US00810GAC87</t>
  </si>
  <si>
    <t>US00842XAA72</t>
  </si>
  <si>
    <t>AFFINITY INTERACTIVE</t>
  </si>
  <si>
    <t>US00623PAB76</t>
  </si>
  <si>
    <t>ADAMS HOMES, INC.</t>
  </si>
  <si>
    <t>US00253PAA66</t>
  </si>
  <si>
    <t>AAR ESCROW ISSUER, LLC</t>
  </si>
  <si>
    <t>US021361AD20</t>
  </si>
  <si>
    <t>AltaGas Ltd.</t>
  </si>
  <si>
    <t>US01566MAD74</t>
  </si>
  <si>
    <t>ALGOMA STEEL INC.</t>
  </si>
  <si>
    <t>US01748XAD49</t>
  </si>
  <si>
    <t>ALLEGIANT TRAVEL COMPANY</t>
  </si>
  <si>
    <t>US01883LAG86</t>
  </si>
  <si>
    <t>ALLIANT HOLDINGS INTERMEDIATE, LLC</t>
  </si>
  <si>
    <t>US01883LAH69</t>
  </si>
  <si>
    <t>US02005NBM11</t>
  </si>
  <si>
    <t>ALLY FINANCIAL INC.</t>
  </si>
  <si>
    <t>US02005NBS80</t>
  </si>
  <si>
    <t>US01771YAA82</t>
  </si>
  <si>
    <t>ALLEN MEDIA, LLC</t>
  </si>
  <si>
    <t>US02073LAA98</t>
  </si>
  <si>
    <t>ALPHA GENERATION LLC</t>
  </si>
  <si>
    <t>US019736AG29</t>
  </si>
  <si>
    <t>ALLISON TRANSMISSION, INC.</t>
  </si>
  <si>
    <t>US02128LAC00</t>
  </si>
  <si>
    <t>ALTA EQUIPMENT GROUP INC.</t>
  </si>
  <si>
    <t>US02154CAF05</t>
  </si>
  <si>
    <t>ALTICE FINANCING S.A.</t>
  </si>
  <si>
    <t>US02154CAJ27</t>
  </si>
  <si>
    <t>US549463AE75</t>
  </si>
  <si>
    <t>NOKIA OF AMERICA CORPORATION</t>
  </si>
  <si>
    <t>US03690AAD81</t>
  </si>
  <si>
    <t>ANTERO MIDSTREAM PARTNERS LP</t>
  </si>
  <si>
    <t>US03690AAH95</t>
  </si>
  <si>
    <t>US03690AAK25</t>
  </si>
  <si>
    <t>US00165CAP95</t>
  </si>
  <si>
    <t>AMC ENTERTAINMENT HOLDINGS, INC.</t>
  </si>
  <si>
    <t>US00165CAB00</t>
  </si>
  <si>
    <t>US00165CBA18</t>
  </si>
  <si>
    <t>US00164VAG86</t>
  </si>
  <si>
    <t>AMC NETWORKS INC.</t>
  </si>
  <si>
    <t>US00164VAF04</t>
  </si>
  <si>
    <t>US69356MAA45</t>
  </si>
  <si>
    <t>PM GENERAL PURCHASER LLC</t>
  </si>
  <si>
    <t>US031652BK50</t>
  </si>
  <si>
    <t>AMKOR TECHNOLOGY, INC.</t>
  </si>
  <si>
    <t>US00175PAC77</t>
  </si>
  <si>
    <t>AMN HEALTHCARE, INC.</t>
  </si>
  <si>
    <t>US00175PAB94</t>
  </si>
  <si>
    <t>US02352BAA35</t>
  </si>
  <si>
    <t>AMENTUM HOLDINGS, INC.</t>
  </si>
  <si>
    <t>US03969YAC21</t>
  </si>
  <si>
    <t>US032177AJ66</t>
  </si>
  <si>
    <t>AMSTED INDUSTRIES INCORPORATED</t>
  </si>
  <si>
    <t>US03217CAB28</t>
  </si>
  <si>
    <t>ams-OSRAM AG</t>
  </si>
  <si>
    <t>US037411AW56</t>
  </si>
  <si>
    <t>APACHE CORPORATION</t>
  </si>
  <si>
    <t>US037411BG97</t>
  </si>
  <si>
    <t>US037411AM74</t>
  </si>
  <si>
    <t>US00185PAA93</t>
  </si>
  <si>
    <t>API ESCROW CORP.</t>
  </si>
  <si>
    <t>US001877AA71</t>
  </si>
  <si>
    <t>API GROUP DE, INC.</t>
  </si>
  <si>
    <t>US03959KAC45</t>
  </si>
  <si>
    <t>ARCHROCK PARTNERS, L.P.</t>
  </si>
  <si>
    <t>US03959KAA88</t>
  </si>
  <si>
    <t>US03834LAA70</t>
  </si>
  <si>
    <t>OLDAPCO, INC.</t>
  </si>
  <si>
    <t>US030981AK06</t>
  </si>
  <si>
    <t>AMERIGAS PARTNERS, L.P.</t>
  </si>
  <si>
    <t>US030981AL88</t>
  </si>
  <si>
    <t>US030981AJ33</t>
  </si>
  <si>
    <t>US030981AM61</t>
  </si>
  <si>
    <t>US03674XAQ97</t>
  </si>
  <si>
    <t>ANTERO RESOURCES CORPORATION</t>
  </si>
  <si>
    <t>US00150LAB71</t>
  </si>
  <si>
    <t>AHP HEALTH PARTNERS, INC.</t>
  </si>
  <si>
    <t>US03969AAN00</t>
  </si>
  <si>
    <t>ARDAGH PACKAGING FINANCE PUBLIC LIMITED COMPANY</t>
  </si>
  <si>
    <t>US03969AAR14</t>
  </si>
  <si>
    <t>US04288BAC46</t>
  </si>
  <si>
    <t>ARSENAL AIC PARENT LLC</t>
  </si>
  <si>
    <t>US04288BAB62</t>
  </si>
  <si>
    <t>US04364VAU70</t>
  </si>
  <si>
    <t>ASCENT RESOURCES UTICA HOLDINGS, LLC</t>
  </si>
  <si>
    <t>US04364VAR42</t>
  </si>
  <si>
    <t>US04364VAK98</t>
  </si>
  <si>
    <t>US00191UAA07</t>
  </si>
  <si>
    <t>ASGN INCORPORATED</t>
  </si>
  <si>
    <t>US045086AP03</t>
  </si>
  <si>
    <t>ASHTON WOODS USA L.L.C.</t>
  </si>
  <si>
    <t>US045086AM71</t>
  </si>
  <si>
    <t>US045086AK16</t>
  </si>
  <si>
    <t>US04624VAB53</t>
  </si>
  <si>
    <t>ASSUREDPARTNERS, INC.</t>
  </si>
  <si>
    <t>US04624VAC37</t>
  </si>
  <si>
    <t>US04625HAJ86</t>
  </si>
  <si>
    <t>ASTON MARTIN CAPITAL HOLDINGS LIMITED</t>
  </si>
  <si>
    <t>US00737WAA71</t>
  </si>
  <si>
    <t>ADTALEM GLOBAL EDUCATION INC.</t>
  </si>
  <si>
    <t>US01741RAL69</t>
  </si>
  <si>
    <t>ATI INC</t>
  </si>
  <si>
    <t>US01741RAM43</t>
  </si>
  <si>
    <t>US01741RAN26</t>
  </si>
  <si>
    <t>US047649AA63</t>
  </si>
  <si>
    <t>ATKORE INC</t>
  </si>
  <si>
    <t>US05368VAB27</t>
  </si>
  <si>
    <t>AVIENT CORPORATION</t>
  </si>
  <si>
    <t>US05368VAA44</t>
  </si>
  <si>
    <t>US05352TAB52</t>
  </si>
  <si>
    <t>AVANTOR FUNDING, INC.</t>
  </si>
  <si>
    <t>US05352TAA79</t>
  </si>
  <si>
    <t>US02406PBB58</t>
  </si>
  <si>
    <t>AMERICAN AXLE &amp; MANUFACTURING, INC.</t>
  </si>
  <si>
    <t>US02406PAU49</t>
  </si>
  <si>
    <t>US05454NAA72</t>
  </si>
  <si>
    <t>AXALTA COATING SYSTEMS, LLC</t>
  </si>
  <si>
    <t>US05455JAA51</t>
  </si>
  <si>
    <t>Axalta Coating Systems Dutch Holding B B.V.</t>
  </si>
  <si>
    <t>US00929JAA43</t>
  </si>
  <si>
    <t>AIRCASTLE LIMITED</t>
  </si>
  <si>
    <t>US097023DM42</t>
  </si>
  <si>
    <t>THE BOEING COMPANY</t>
  </si>
  <si>
    <t>US097023DN25</t>
  </si>
  <si>
    <t>US06738EBN40</t>
  </si>
  <si>
    <t>BARCLAYS PLC</t>
  </si>
  <si>
    <t>US06738EBX22</t>
  </si>
  <si>
    <t>US06738ECN31</t>
  </si>
  <si>
    <t>US058498AZ97</t>
  </si>
  <si>
    <t>BALL CORPORATION</t>
  </si>
  <si>
    <t>US058498AY23</t>
  </si>
  <si>
    <t>US74052HAA23</t>
  </si>
  <si>
    <t>PREMIER ENTERTAINMENT SUB, LLC</t>
  </si>
  <si>
    <t>US74052HAB06</t>
  </si>
  <si>
    <t>US097751BX80</t>
  </si>
  <si>
    <t>BOMBARDIER INC.</t>
  </si>
  <si>
    <t>US097751CC35</t>
  </si>
  <si>
    <t>US097751CB51</t>
  </si>
  <si>
    <t>US097751BZ39</t>
  </si>
  <si>
    <t>US097751BT78</t>
  </si>
  <si>
    <t>US097751CA78</t>
  </si>
  <si>
    <t>US501797AM65</t>
  </si>
  <si>
    <t>BATH &amp; BODY WORKS, INC.</t>
  </si>
  <si>
    <t>US501797AW48</t>
  </si>
  <si>
    <t>US501797AL82</t>
  </si>
  <si>
    <t>US501797AU81</t>
  </si>
  <si>
    <t>US109696AC87</t>
  </si>
  <si>
    <t>THE BRINK'S COMPANY</t>
  </si>
  <si>
    <t>US109696AD60</t>
  </si>
  <si>
    <t>US68245XAH26</t>
  </si>
  <si>
    <t>1011778 B.C. UNLIMITED LIABILITY COMPANY</t>
  </si>
  <si>
    <t>US68245XAM11</t>
  </si>
  <si>
    <t>US68245XAR08</t>
  </si>
  <si>
    <t>US073685AF69</t>
  </si>
  <si>
    <t>BEACON ROOFING SUPPLY, INC.</t>
  </si>
  <si>
    <t>US073685AH26</t>
  </si>
  <si>
    <t>US073685AK54</t>
  </si>
  <si>
    <t>US08263DAA46</t>
  </si>
  <si>
    <t>Benteler International Aktiengesellschaft</t>
  </si>
  <si>
    <t>US085770AA31</t>
  </si>
  <si>
    <t>BERRY GLOBAL, INC.</t>
  </si>
  <si>
    <t>US085770AB14</t>
  </si>
  <si>
    <t>US05508WAC91</t>
  </si>
  <si>
    <t>B&amp;G FOODS, INC.</t>
  </si>
  <si>
    <t>US071734AQ04</t>
  </si>
  <si>
    <t>BAUSCH HEALTH COMPANIES INC.</t>
  </si>
  <si>
    <t>US071734AR86</t>
  </si>
  <si>
    <t>US071734AH05</t>
  </si>
  <si>
    <t>US071734AM99</t>
  </si>
  <si>
    <t>US071734AJ60</t>
  </si>
  <si>
    <t>US071734AL17</t>
  </si>
  <si>
    <t>US91911KAN28</t>
  </si>
  <si>
    <t>US071734AK34</t>
  </si>
  <si>
    <t>US071734AP21</t>
  </si>
  <si>
    <t>US071734AF49</t>
  </si>
  <si>
    <t>US91911XAW48</t>
  </si>
  <si>
    <t>BAUSCH HEALTH AMERICAS, INC.</t>
  </si>
  <si>
    <t>US91911KAP75</t>
  </si>
  <si>
    <t>US83600GAA22</t>
  </si>
  <si>
    <t>SOTHEBY'S</t>
  </si>
  <si>
    <t>US835898AH05</t>
  </si>
  <si>
    <t>US08949LAB62</t>
  </si>
  <si>
    <t>BIG RIVER STEEL LLC</t>
  </si>
  <si>
    <t>US103557AC88</t>
  </si>
  <si>
    <t>BOYNE USA INC.</t>
  </si>
  <si>
    <t>US056623AA98</t>
  </si>
  <si>
    <t>Baffinland Iron Mines Corporation</t>
  </si>
  <si>
    <t>US071705AA56</t>
  </si>
  <si>
    <t>Bausch + Lomb Corporation</t>
  </si>
  <si>
    <t>US89055FAC77</t>
  </si>
  <si>
    <t>TOPBUILD CORP.</t>
  </si>
  <si>
    <t>US12008RAP29</t>
  </si>
  <si>
    <t>BUILDERS FIRSTSOURCE, INC.</t>
  </si>
  <si>
    <t>US12008RAN70</t>
  </si>
  <si>
    <t>US12008RAS67</t>
  </si>
  <si>
    <t>US12008RAR84</t>
  </si>
  <si>
    <t>US12657NAA81</t>
  </si>
  <si>
    <t>CQP HOLDCO LP</t>
  </si>
  <si>
    <t>US688777AA92</t>
  </si>
  <si>
    <t>OT MERGER CORPORATION</t>
  </si>
  <si>
    <t>US095796AJ72</t>
  </si>
  <si>
    <t>US853496AH04</t>
  </si>
  <si>
    <t>STANDARD BUILDING SOLUTIONS INC.</t>
  </si>
  <si>
    <t>US853496AD99</t>
  </si>
  <si>
    <t>US853496AG21</t>
  </si>
  <si>
    <t>US853496AC17</t>
  </si>
  <si>
    <t>US853191AA25</t>
  </si>
  <si>
    <t>US100018AA89</t>
  </si>
  <si>
    <t>Borr IHC Limited</t>
  </si>
  <si>
    <t>US100018AB62</t>
  </si>
  <si>
    <t>US118230AR27</t>
  </si>
  <si>
    <t>BUCKEYE PARTNERS, L.P.</t>
  </si>
  <si>
    <t>US118230AV39</t>
  </si>
  <si>
    <t>US07831CAA18</t>
  </si>
  <si>
    <t>BELLRING BRANDS, INC.</t>
  </si>
  <si>
    <t>US05825XAA72</t>
  </si>
  <si>
    <t>THE BALDWIN INSURANCE GROUP HOLDINGS, LLC</t>
  </si>
  <si>
    <t>US11283YAD22</t>
  </si>
  <si>
    <t>BROOKFIELD RESIDENTIAL PROPERTIES ULC</t>
  </si>
  <si>
    <t>US11283YAG52</t>
  </si>
  <si>
    <t>US07317QAK13</t>
  </si>
  <si>
    <t>BAYTEX ENERGY CORP.</t>
  </si>
  <si>
    <t>US07317QAJ40</t>
  </si>
  <si>
    <t>US12116LAA70</t>
  </si>
  <si>
    <t>BURFORD CAPITAL GLOBAL FINANCE LLC</t>
  </si>
  <si>
    <t>US12116LAE92</t>
  </si>
  <si>
    <t>US05605HAC43</t>
  </si>
  <si>
    <t>BWX TECHNOLOGIES, INC.</t>
  </si>
  <si>
    <t>US09257WAD20</t>
  </si>
  <si>
    <t>BLACKSTONE MORTGAGE TRUST, INC.</t>
  </si>
  <si>
    <t>US103304BV23</t>
  </si>
  <si>
    <t>BOYD GAMING CORPORATION</t>
  </si>
  <si>
    <t>US103304BU40</t>
  </si>
  <si>
    <t>US07556QBR56</t>
  </si>
  <si>
    <t>BEAZER HOMES USA, INC.</t>
  </si>
  <si>
    <t>US07556QBT13</t>
  </si>
  <si>
    <t>US07556QBU85</t>
  </si>
  <si>
    <t>US172967MU24</t>
  </si>
  <si>
    <t>CITIGROUP INC.</t>
  </si>
  <si>
    <t>US172967MK42</t>
  </si>
  <si>
    <t>US12878AAA97</t>
  </si>
  <si>
    <t>CALDERYS FINANCING II, LLC</t>
  </si>
  <si>
    <t>IX207929-0</t>
  </si>
  <si>
    <t>US053773BG13</t>
  </si>
  <si>
    <t>AVIS BUDGET CAR RENTAL, LLC</t>
  </si>
  <si>
    <t>US053773BC09</t>
  </si>
  <si>
    <t>US053773BE64</t>
  </si>
  <si>
    <t>US053773BF30</t>
  </si>
  <si>
    <t>EQ0000000091954983</t>
  </si>
  <si>
    <t>US29365DAB55</t>
  </si>
  <si>
    <t>US163851AH15</t>
  </si>
  <si>
    <t>THE CHEMOURS COMPANY</t>
  </si>
  <si>
    <t>US163851AF58</t>
  </si>
  <si>
    <t>US163851AE83</t>
  </si>
  <si>
    <t>US13323AAB61</t>
  </si>
  <si>
    <t>Camelot Finance S.A.</t>
  </si>
  <si>
    <t>US228180AB14</t>
  </si>
  <si>
    <t>CROWN AMERICAS LLC</t>
  </si>
  <si>
    <t>US143658BS00</t>
  </si>
  <si>
    <t>US143658BN13</t>
  </si>
  <si>
    <t>US143658AH53</t>
  </si>
  <si>
    <t>US143658BW12</t>
  </si>
  <si>
    <t>US143658BL56</t>
  </si>
  <si>
    <t>US693070AD69</t>
  </si>
  <si>
    <t>CARNIVAL PLC</t>
  </si>
  <si>
    <t>US18453HAA41</t>
  </si>
  <si>
    <t>CLEAR CHANNEL OUTDOOR HOLDINGS, INC.</t>
  </si>
  <si>
    <t>US18453HAD89</t>
  </si>
  <si>
    <t>US18453HAC07</t>
  </si>
  <si>
    <t>US18453HAF38</t>
  </si>
  <si>
    <t>US19240WAA71</t>
  </si>
  <si>
    <t>COGENT COMMUNICATIONS GROUP, LLC</t>
  </si>
  <si>
    <t>US19240CAE30</t>
  </si>
  <si>
    <t>US156504AM47</t>
  </si>
  <si>
    <t>CENTURY COMMUNITIES, INC.</t>
  </si>
  <si>
    <t>US156504AL63</t>
  </si>
  <si>
    <t>US192108BC19</t>
  </si>
  <si>
    <t>COEUR MINING, INC.</t>
  </si>
  <si>
    <t>US151290BV44</t>
  </si>
  <si>
    <t>US153527AP10</t>
  </si>
  <si>
    <t>CENTRAL GARDEN &amp; PET COMPANY</t>
  </si>
  <si>
    <t>US60041CAA62</t>
  </si>
  <si>
    <t>MILLENNIUM ESCROW CORPORATION</t>
  </si>
  <si>
    <t>US17027NAC65</t>
  </si>
  <si>
    <t>CHOBANI, LLC</t>
  </si>
  <si>
    <t>US171484AG30</t>
  </si>
  <si>
    <t>CHURCHILL DOWNS INCORPORATED</t>
  </si>
  <si>
    <t>US12511VAA61</t>
  </si>
  <si>
    <t>US1248EPCK74</t>
  </si>
  <si>
    <t>US1248EPCN14</t>
  </si>
  <si>
    <t>US1248EPCL57</t>
  </si>
  <si>
    <t>US1248EPCE15</t>
  </si>
  <si>
    <t>US1248EPCQ45</t>
  </si>
  <si>
    <t>US1248EPCD32</t>
  </si>
  <si>
    <t>US1248EPBX05</t>
  </si>
  <si>
    <t>US1248EPBT92</t>
  </si>
  <si>
    <t>US161175BL78</t>
  </si>
  <si>
    <t>CHARTER COMMUNICATIONS OPERATING, LLC</t>
  </si>
  <si>
    <t>US1248EPCB75</t>
  </si>
  <si>
    <t>US1248EPCS01</t>
  </si>
  <si>
    <t>US161175BA14</t>
  </si>
  <si>
    <t>US171779AL52</t>
  </si>
  <si>
    <t>CIENA CORPORATION</t>
  </si>
  <si>
    <t>US14852LAA17</t>
  </si>
  <si>
    <t>CASTLE US HOLDING CORPORATION</t>
  </si>
  <si>
    <t>US17302XAM83</t>
  </si>
  <si>
    <t>CITGO PETROLEUM CORPORATION</t>
  </si>
  <si>
    <t>US17302XAK28</t>
  </si>
  <si>
    <t>US17302XAN66</t>
  </si>
  <si>
    <t>US097793AE35</t>
  </si>
  <si>
    <t>CIVITAS RESOURCES, INC.</t>
  </si>
  <si>
    <t>US17888HAC79</t>
  </si>
  <si>
    <t>US18911XAA54</t>
  </si>
  <si>
    <t>US185899AL57</t>
  </si>
  <si>
    <t>CLEVELAND-CLIFFS INC.</t>
  </si>
  <si>
    <t>US185899AH46</t>
  </si>
  <si>
    <t>US185899AN14</t>
  </si>
  <si>
    <t>US185899AP61</t>
  </si>
  <si>
    <t>US184496AQ03</t>
  </si>
  <si>
    <t>CLEAN HARBORS, INC.</t>
  </si>
  <si>
    <t>US201723AQ67</t>
  </si>
  <si>
    <t>COMMERCIAL METALS COMPANY</t>
  </si>
  <si>
    <t>US201723AR41</t>
  </si>
  <si>
    <t>US17186HAH57</t>
  </si>
  <si>
    <t>CIMPRESS PUBLIC LIMITED COMPANY</t>
  </si>
  <si>
    <t>US172441BF30</t>
  </si>
  <si>
    <t>CINEMARK USA, INC.</t>
  </si>
  <si>
    <t>US172441BH95</t>
  </si>
  <si>
    <t>US21925DAA72</t>
  </si>
  <si>
    <t>US12653CAJ71</t>
  </si>
  <si>
    <t>CNX RESOURCES CORPORATION</t>
  </si>
  <si>
    <t>US12653CAL28</t>
  </si>
  <si>
    <t>US12653CAK45</t>
  </si>
  <si>
    <t>US12654AAA97</t>
  </si>
  <si>
    <t>CNX MIDSTREAM PARTNERS LP</t>
  </si>
  <si>
    <t>US20451RAC60</t>
  </si>
  <si>
    <t>COMPASS GROUP DIVERSIFIED HOLDINGS LLC</t>
  </si>
  <si>
    <t>US20451RAB87</t>
  </si>
  <si>
    <t>US902104AC24</t>
  </si>
  <si>
    <t>Coherent Corp.</t>
  </si>
  <si>
    <t>US19260QAC15</t>
  </si>
  <si>
    <t>US19260QAD97</t>
  </si>
  <si>
    <t>US203372AX50</t>
  </si>
  <si>
    <t>US20338QAD51</t>
  </si>
  <si>
    <t>US203372AV94</t>
  </si>
  <si>
    <t>US20600DAA19</t>
  </si>
  <si>
    <t>CONCENTRA ESCROW ISSUER CORPORATION</t>
  </si>
  <si>
    <t>US20914UAF30</t>
  </si>
  <si>
    <t>Consolidated Energy Finance S.A.</t>
  </si>
  <si>
    <t>US20914UAE64</t>
  </si>
  <si>
    <t>US63861CAC38</t>
  </si>
  <si>
    <t>NATIONSTAR MORTGAGE HOLDINGS INC.</t>
  </si>
  <si>
    <t>US63861CAE93</t>
  </si>
  <si>
    <t>US63861CAD11</t>
  </si>
  <si>
    <t>US63861CAA71</t>
  </si>
  <si>
    <t>US63861CAG42</t>
  </si>
  <si>
    <t>US63861CAF68</t>
  </si>
  <si>
    <t>US222070AE41</t>
  </si>
  <si>
    <t>COTY INC.</t>
  </si>
  <si>
    <t>US22207AAA07</t>
  </si>
  <si>
    <t>US12598FAC32</t>
  </si>
  <si>
    <t>CPI CG INC.</t>
  </si>
  <si>
    <t>US131347CR51</t>
  </si>
  <si>
    <t>CALPINE CORPORATION</t>
  </si>
  <si>
    <t>US131347CM64</t>
  </si>
  <si>
    <t>US131347CP95</t>
  </si>
  <si>
    <t>US131347CQ78</t>
  </si>
  <si>
    <t>US131347CK09</t>
  </si>
  <si>
    <t>US131347CN48</t>
  </si>
  <si>
    <t>US15870LAA61</t>
  </si>
  <si>
    <t>CHAMPIONS FINANCING, INC.</t>
  </si>
  <si>
    <t>US13057QAK31</t>
  </si>
  <si>
    <t>CALIFORNIA RESOURCES CORPORATION</t>
  </si>
  <si>
    <t>US45344LAC72</t>
  </si>
  <si>
    <t>US205768AT12</t>
  </si>
  <si>
    <t>COMSTOCK RESOURCES, INC.</t>
  </si>
  <si>
    <t>US205768AS39</t>
  </si>
  <si>
    <t>US159864AJ65</t>
  </si>
  <si>
    <t>CHARLES RIVER LABORATORIES INTERNATIONAL, INC.</t>
  </si>
  <si>
    <t>US159864AE78</t>
  </si>
  <si>
    <t>US21925AAF21</t>
  </si>
  <si>
    <t>CORNERSTONE CHEMICAL COMPANY, LLC</t>
  </si>
  <si>
    <t>US227046AA78</t>
  </si>
  <si>
    <t>CROCS, INC.</t>
  </si>
  <si>
    <t>US227046AB51</t>
  </si>
  <si>
    <t>US144285AL72</t>
  </si>
  <si>
    <t>CARPENTER TECHNOLOGY CORPORATION</t>
  </si>
  <si>
    <t>US126307BM89</t>
  </si>
  <si>
    <t>US126307BF39</t>
  </si>
  <si>
    <t>US126307BH94</t>
  </si>
  <si>
    <t>US126307BB25</t>
  </si>
  <si>
    <t>US126307BD80</t>
  </si>
  <si>
    <t>US126307BK24</t>
  </si>
  <si>
    <t>US126307AQ03</t>
  </si>
  <si>
    <t>US126307BA42</t>
  </si>
  <si>
    <t>US126307AS68</t>
  </si>
  <si>
    <t>US126307AZ02</t>
  </si>
  <si>
    <t>US126307AY37</t>
  </si>
  <si>
    <t>US21039CAB00</t>
  </si>
  <si>
    <t>CONSTELLIUM SE</t>
  </si>
  <si>
    <t>US21039CAD65</t>
  </si>
  <si>
    <t>US143905AP21</t>
  </si>
  <si>
    <t>CARRIAGE SERVICES, INC.</t>
  </si>
  <si>
    <t>US12467AAF57</t>
  </si>
  <si>
    <t>C&amp;S GROUP ENTERPRISES LLC</t>
  </si>
  <si>
    <t>US23132H1216</t>
  </si>
  <si>
    <t>US22282EAJ10</t>
  </si>
  <si>
    <t>REWORLD HOLDING CORPORATION</t>
  </si>
  <si>
    <t>US12687GAB59</t>
  </si>
  <si>
    <t>CABLEVISION LIGHTPATH CT LLC</t>
  </si>
  <si>
    <t>US146869AN20</t>
  </si>
  <si>
    <t>CARVANA CO.</t>
  </si>
  <si>
    <t>US146869AM47</t>
  </si>
  <si>
    <t>US146869AL63</t>
  </si>
  <si>
    <t>US785712AK68</t>
  </si>
  <si>
    <t>SABLE INTERNATIONAL FINANCE LIMITED</t>
  </si>
  <si>
    <t>US18539UAE55</t>
  </si>
  <si>
    <t>Clearway Energy Operating LLC</t>
  </si>
  <si>
    <t>US18539UAC99</t>
  </si>
  <si>
    <t>US23166MAA18</t>
  </si>
  <si>
    <t>CUSHMAN &amp; WAKEFIELD U.S. BORROWER, LLC.</t>
  </si>
  <si>
    <t>US23166MAC73</t>
  </si>
  <si>
    <t>US12543DBN93</t>
  </si>
  <si>
    <t>CHS/COMMUNITY HEALTH SYSTEMS, INC.</t>
  </si>
  <si>
    <t>US12543DBK54</t>
  </si>
  <si>
    <t>US12543DBM11</t>
  </si>
  <si>
    <t>US12543DBG43</t>
  </si>
  <si>
    <t>US12543DBH26</t>
  </si>
  <si>
    <t>US12543DBL38</t>
  </si>
  <si>
    <t>US12543DBE94</t>
  </si>
  <si>
    <t>US12543DBJ81</t>
  </si>
  <si>
    <t>US12543DBD12</t>
  </si>
  <si>
    <t>US12769GAA85</t>
  </si>
  <si>
    <t>CAESARS ENTERTAINMENT, INC.</t>
  </si>
  <si>
    <t>US12769GAC42</t>
  </si>
  <si>
    <t>US12769GAB68</t>
  </si>
  <si>
    <t>US235825AJ53</t>
  </si>
  <si>
    <t>DANA INCORPORATED</t>
  </si>
  <si>
    <t>US237266AH40</t>
  </si>
  <si>
    <t>DARLING INGREDIENTS INC.</t>
  </si>
  <si>
    <t>US237266AJ06</t>
  </si>
  <si>
    <t>US24229JAA16</t>
  </si>
  <si>
    <t>DEALER TIRE, LLC</t>
  </si>
  <si>
    <t>COBR5104640</t>
  </si>
  <si>
    <t>US26154DAA81</t>
  </si>
  <si>
    <t>DREAM FINDERS HOMES, INC.</t>
  </si>
  <si>
    <t>US25525PAC14</t>
  </si>
  <si>
    <t>DIVERSIFIED HEALTHCARE TRUST</t>
  </si>
  <si>
    <t>US25525PAA57</t>
  </si>
  <si>
    <t>US2536512021</t>
  </si>
  <si>
    <t>DIEBOLD NIXDORF, INCORPORATED</t>
  </si>
  <si>
    <t>US25470MAG42</t>
  </si>
  <si>
    <t>DISH NETWORK CORPORATION</t>
  </si>
  <si>
    <t>US25470XBE40</t>
  </si>
  <si>
    <t>DISH DBS Corporation</t>
  </si>
  <si>
    <t>US25470XBF15</t>
  </si>
  <si>
    <t>US25470XBD66</t>
  </si>
  <si>
    <t>US25470XAY13</t>
  </si>
  <si>
    <t>US25470XBB01</t>
  </si>
  <si>
    <t>US25381HAK41</t>
  </si>
  <si>
    <t>Digicel Group Holdings Limited</t>
  </si>
  <si>
    <t>US25381HAD08</t>
  </si>
  <si>
    <t>US25381HAB42</t>
  </si>
  <si>
    <t>US25381HAM07</t>
  </si>
  <si>
    <t>US267486AA63</t>
  </si>
  <si>
    <t>DYE &amp; DURHAM CORPORATION</t>
  </si>
  <si>
    <t>US861036AB75</t>
  </si>
  <si>
    <t>STL HOLDING COMPANY LLC</t>
  </si>
  <si>
    <t>US23345MAB37</t>
  </si>
  <si>
    <t>DT MIDSTREAM, INC.</t>
  </si>
  <si>
    <t>US25461LAA08</t>
  </si>
  <si>
    <t>DIRECTV FINANCING, LLC</t>
  </si>
  <si>
    <t>US25461LAB80</t>
  </si>
  <si>
    <t>US23918KAS78</t>
  </si>
  <si>
    <t>DAVITA INC.</t>
  </si>
  <si>
    <t>US23918KAW80</t>
  </si>
  <si>
    <t>US38431AAA43</t>
  </si>
  <si>
    <t>GRAFTECH GLOBAL ENTERPRISES INC.</t>
  </si>
  <si>
    <t>US26963PAA21</t>
  </si>
  <si>
    <t>Eagle Intermediate Global Holding B.V.</t>
  </si>
  <si>
    <t>US292554AR36</t>
  </si>
  <si>
    <t>ENCORE CAPITAL GROUP, INC.</t>
  </si>
  <si>
    <t>US292554AQ52</t>
  </si>
  <si>
    <t>US28504KAA51</t>
  </si>
  <si>
    <t>ELECTRICITE DE FRANCE SA</t>
  </si>
  <si>
    <t>US29269RAA32</t>
  </si>
  <si>
    <t>ENERFLEX LTD.</t>
  </si>
  <si>
    <t>US29261AAB61</t>
  </si>
  <si>
    <t>ENCOMPASS HEALTH CORPORATION</t>
  </si>
  <si>
    <t>US29279XAA81</t>
  </si>
  <si>
    <t>NEWFOLD DIGITAL HOLDINGS GROUP, INC.</t>
  </si>
  <si>
    <t>US29078EAA38</t>
  </si>
  <si>
    <t>EMBARQ, L.L.C.</t>
  </si>
  <si>
    <t>US29082KAA34</t>
  </si>
  <si>
    <t>EMBECTA CORP.</t>
  </si>
  <si>
    <t>US26873CAB81</t>
  </si>
  <si>
    <t>EMRLD BORROWER LP</t>
  </si>
  <si>
    <t>US29103CAA62</t>
  </si>
  <si>
    <t>US29163VAG86</t>
  </si>
  <si>
    <t>EMPIRE COMMUNITIES CORP</t>
  </si>
  <si>
    <t>US29250NCG88</t>
  </si>
  <si>
    <t>Enbridge Inc.</t>
  </si>
  <si>
    <t>US29250NCF06</t>
  </si>
  <si>
    <t>US29290D1173</t>
  </si>
  <si>
    <t>ENDO, INC.</t>
  </si>
  <si>
    <t>US29281RAA77</t>
  </si>
  <si>
    <t>ENDO FINANCE HOLDINGS, INC.</t>
  </si>
  <si>
    <t>US29336TAA88</t>
  </si>
  <si>
    <t>ENLINK MIDSTREAM, LLC</t>
  </si>
  <si>
    <t>US29336TAC45</t>
  </si>
  <si>
    <t>US29336TAD28</t>
  </si>
  <si>
    <t>US29336UAF49</t>
  </si>
  <si>
    <t>ENLINK MIDSTREAM PARTNERS, LP</t>
  </si>
  <si>
    <t>US29336UAD90</t>
  </si>
  <si>
    <t>US29336UAG22</t>
  </si>
  <si>
    <t>US29336UAC18</t>
  </si>
  <si>
    <t>IL0011736738</t>
  </si>
  <si>
    <t>ENERGEAN ISRAEL FINANCE LTD</t>
  </si>
  <si>
    <t>IL0011736811</t>
  </si>
  <si>
    <t>US29365BAA17</t>
  </si>
  <si>
    <t>ENTEGRIS ESCROW CORPORATION</t>
  </si>
  <si>
    <t>US29365BAB99</t>
  </si>
  <si>
    <t>US59155LAA08</t>
  </si>
  <si>
    <t>METIS MERGER SUB, LLC</t>
  </si>
  <si>
    <t>US28035QAB86</t>
  </si>
  <si>
    <t>Edgewell Personal Care Company</t>
  </si>
  <si>
    <t>US28035QAA04</t>
  </si>
  <si>
    <t>US26885BAK61</t>
  </si>
  <si>
    <t>EQM MIDSTREAM PARTNERS, LP</t>
  </si>
  <si>
    <t>US26885BAL45</t>
  </si>
  <si>
    <t>US26885BAC46</t>
  </si>
  <si>
    <t>US26885BAH33</t>
  </si>
  <si>
    <t>US26885BAE02</t>
  </si>
  <si>
    <t>US26885BAM28</t>
  </si>
  <si>
    <t>US26885BAN01</t>
  </si>
  <si>
    <t>US29450YAC30</t>
  </si>
  <si>
    <t>US28415LAA17</t>
  </si>
  <si>
    <t>Elastic N.V.</t>
  </si>
  <si>
    <t>US29273VBC37</t>
  </si>
  <si>
    <t>ENERGY TRANSFER LP</t>
  </si>
  <si>
    <t>US29273VAX82</t>
  </si>
  <si>
    <t>US30015DAA90</t>
  </si>
  <si>
    <t>EVERGREEN ACQCO 1 LP</t>
  </si>
  <si>
    <t>US845467AL33</t>
  </si>
  <si>
    <t>EXPAND ENERGY CORPORATION</t>
  </si>
  <si>
    <t>US165167DF18</t>
  </si>
  <si>
    <t>US845467AR03</t>
  </si>
  <si>
    <t>US845467AS85</t>
  </si>
  <si>
    <t>US165167DG90</t>
  </si>
  <si>
    <t>US92735LAA08</t>
  </si>
  <si>
    <t>US30162RAD35</t>
  </si>
  <si>
    <t>EXELA INTERMEDIATE LLC</t>
  </si>
  <si>
    <t>US345397B363</t>
  </si>
  <si>
    <t>FORD MOTOR CREDIT COMPANY LLC</t>
  </si>
  <si>
    <t>US345370CQ17</t>
  </si>
  <si>
    <t>US345397ZR75</t>
  </si>
  <si>
    <t>US345370CS72</t>
  </si>
  <si>
    <t>US345370DB39</t>
  </si>
  <si>
    <t>US345397C924</t>
  </si>
  <si>
    <t>US345397C684</t>
  </si>
  <si>
    <t>US345370CA64</t>
  </si>
  <si>
    <t>US303250AF16</t>
  </si>
  <si>
    <t>FAIR ISAAC CORPORATION</t>
  </si>
  <si>
    <t>US350392AA45</t>
  </si>
  <si>
    <t>FOUNDATION BUILDING MATERIALS, INC.</t>
  </si>
  <si>
    <t>US33767DAB10</t>
  </si>
  <si>
    <t>FIRSTCASH, INC.</t>
  </si>
  <si>
    <t>US31944TAA88</t>
  </si>
  <si>
    <t>US33767DAD75</t>
  </si>
  <si>
    <t>US35671DBC83</t>
  </si>
  <si>
    <t>FREEPORT-MCMORAN INC.</t>
  </si>
  <si>
    <t>US315289AA69</t>
  </si>
  <si>
    <t>FERRELLGAS, L.P.</t>
  </si>
  <si>
    <t>US315289AC26</t>
  </si>
  <si>
    <t>US359678AC31</t>
  </si>
  <si>
    <t>FULL HOUSE RESORTS, INC.</t>
  </si>
  <si>
    <t>US335934AT24</t>
  </si>
  <si>
    <t>FIRST QUANTUM MINERALS LTD.</t>
  </si>
  <si>
    <t>US335934AU96</t>
  </si>
  <si>
    <t>US335934AV79</t>
  </si>
  <si>
    <t>US30251GBC06</t>
  </si>
  <si>
    <t>FMG RESOURCES (AUGUST 2006) PTY LTD</t>
  </si>
  <si>
    <t>US30251GBD88</t>
  </si>
  <si>
    <t>US30251GBE61</t>
  </si>
  <si>
    <t>US34417VAA52</t>
  </si>
  <si>
    <t>FOCUS FINANCIAL PARTNERS, LLC</t>
  </si>
  <si>
    <t>US346232AF83</t>
  </si>
  <si>
    <t>FORESTAR GROUP INC.</t>
  </si>
  <si>
    <t>US346232AE19</t>
  </si>
  <si>
    <t>US90473LAC63</t>
  </si>
  <si>
    <t>UNIFRAX ESCROW ISSUER CORPORATION</t>
  </si>
  <si>
    <t>US35640YAL11</t>
  </si>
  <si>
    <t>US35640YAJ64</t>
  </si>
  <si>
    <t>US35640YAH09</t>
  </si>
  <si>
    <t>US35641AAB44</t>
  </si>
  <si>
    <t>US31556TAC36</t>
  </si>
  <si>
    <t>FERTITTA ENTERTAINMENT, LLC</t>
  </si>
  <si>
    <t>US34960PAD33</t>
  </si>
  <si>
    <t>FORTRESS TRANSPORTATION AND INFRASTRUCTURE INVESTORS LLC</t>
  </si>
  <si>
    <t>US34960PAF80</t>
  </si>
  <si>
    <t>US34960PAG63</t>
  </si>
  <si>
    <t>US34960PAE16</t>
  </si>
  <si>
    <t>US34965KAA51</t>
  </si>
  <si>
    <t>FORTREA HOLDINGS INC.</t>
  </si>
  <si>
    <t>US150190AE64</t>
  </si>
  <si>
    <t>SIX FLAGS ENTERTAINMENT CORPORATION</t>
  </si>
  <si>
    <t>US150190AB26</t>
  </si>
  <si>
    <t>US150190AK25</t>
  </si>
  <si>
    <t>US35166FAA03</t>
  </si>
  <si>
    <t>FOXTROT ESCROW ISSUER, LLC</t>
  </si>
  <si>
    <t>US36120RAE99</t>
  </si>
  <si>
    <t>FXI HOLDINGS, INC.</t>
  </si>
  <si>
    <t>US35906ABF49</t>
  </si>
  <si>
    <t>FRONTIER COMMUNICATIONS HOLDINGS, LLC</t>
  </si>
  <si>
    <t>US35906ABE73</t>
  </si>
  <si>
    <t>US35908MAA80</t>
  </si>
  <si>
    <t>US35908MAB63</t>
  </si>
  <si>
    <t>US35906ABG22</t>
  </si>
  <si>
    <t>US35908MAD20</t>
  </si>
  <si>
    <t>US35908MAE03</t>
  </si>
  <si>
    <t>US37960JAC27</t>
  </si>
  <si>
    <t>GLOBAL AIRCRAFT LEASING CO., LTD</t>
  </si>
  <si>
    <t>US364760AP35</t>
  </si>
  <si>
    <t>THE GAP, INC.</t>
  </si>
  <si>
    <t>US364760AQ18</t>
  </si>
  <si>
    <t>US36166TAB61</t>
  </si>
  <si>
    <t>GCI, LLC</t>
  </si>
  <si>
    <t>US38016LAC90</t>
  </si>
  <si>
    <t>GO DADDY OPERATING COMPANY, LLC</t>
  </si>
  <si>
    <t>US38016LAA35</t>
  </si>
  <si>
    <t>US37185LAQ59</t>
  </si>
  <si>
    <t>US37185LAN29</t>
  </si>
  <si>
    <t>US668771AK49</t>
  </si>
  <si>
    <t>GEN DIGITAL INC.</t>
  </si>
  <si>
    <t>US668771AL22</t>
  </si>
  <si>
    <t>US36162JAH95</t>
  </si>
  <si>
    <t>THE GEO GROUP, INC.</t>
  </si>
  <si>
    <t>US36162JAG13</t>
  </si>
  <si>
    <t>US398433AP71</t>
  </si>
  <si>
    <t>GRIFFON CORPORATION</t>
  </si>
  <si>
    <t>US36168QAQ73</t>
  </si>
  <si>
    <t>GFL ENVIRONMENTAL INC.</t>
  </si>
  <si>
    <t>US36170JAE64</t>
  </si>
  <si>
    <t>GGAM Finance Limited</t>
  </si>
  <si>
    <t>US36170JAD81</t>
  </si>
  <si>
    <t>US36170JAC09</t>
  </si>
  <si>
    <t>US37953DAD21</t>
  </si>
  <si>
    <t>US379352AL15</t>
  </si>
  <si>
    <t>GLOBAL MARINE INC.</t>
  </si>
  <si>
    <t>US00033GAB14</t>
  </si>
  <si>
    <t>GLOBAL AUTO HOLDINGS PLC</t>
  </si>
  <si>
    <t>US00033GAA31</t>
  </si>
  <si>
    <t>US005095AA29</t>
  </si>
  <si>
    <t>ACUSHNET COMPANY</t>
  </si>
  <si>
    <t>US398905AQ20</t>
  </si>
  <si>
    <t>GROUP 1 AUTOMOTIVE, INC.</t>
  </si>
  <si>
    <t>US38869AAE73</t>
  </si>
  <si>
    <t>GRAPHIC PACKAGING INTERNATIONAL, LLC</t>
  </si>
  <si>
    <t>US402635AT32</t>
  </si>
  <si>
    <t>GULFPORT ENERGY OPERATING CORPORATION</t>
  </si>
  <si>
    <t>US36262BAA08</t>
  </si>
  <si>
    <t>GPS HOSPITALITY HOLDING COMPANY LLC</t>
  </si>
  <si>
    <t>US92943GAD34</t>
  </si>
  <si>
    <t>US92943GAE17</t>
  </si>
  <si>
    <t>US39807UAD81</t>
  </si>
  <si>
    <t>GREYSTAR REAL ESTATE PARTNERS, LLC</t>
  </si>
  <si>
    <t>US38144GAB77</t>
  </si>
  <si>
    <t>THE GOLDMAN SACHS GROUP, INC.</t>
  </si>
  <si>
    <t>US380355AJ63</t>
  </si>
  <si>
    <t>goeasy Ltd.</t>
  </si>
  <si>
    <t>US380355AH08</t>
  </si>
  <si>
    <t>US382550BN08</t>
  </si>
  <si>
    <t>THE GOODYEAR TIRE &amp; RUBBER COMPANY</t>
  </si>
  <si>
    <t>US382550BR12</t>
  </si>
  <si>
    <t>US382550BK68</t>
  </si>
  <si>
    <t>US382550AD35</t>
  </si>
  <si>
    <t>US382550BH30</t>
  </si>
  <si>
    <t>US16115QAF72</t>
  </si>
  <si>
    <t>US389375AL09</t>
  </si>
  <si>
    <t>US389284AA85</t>
  </si>
  <si>
    <t>COZB9210368</t>
  </si>
  <si>
    <t>US36485MAM10</t>
  </si>
  <si>
    <t>US371559AB15</t>
  </si>
  <si>
    <t>GENESEE &amp; WYOMING INC.</t>
  </si>
  <si>
    <t>US40518JAA79</t>
  </si>
  <si>
    <t>HAH GROUP HOLDING COMPANY LLC</t>
  </si>
  <si>
    <t>US417558AB90</t>
  </si>
  <si>
    <t>HARVEST MIDSTREAM I, L.P.</t>
  </si>
  <si>
    <t>US417558AA18</t>
  </si>
  <si>
    <t>US418751AL75</t>
  </si>
  <si>
    <t>HAT HOLDINGS I LLC</t>
  </si>
  <si>
    <t>US44332PAH47</t>
  </si>
  <si>
    <t>US443628AJ11</t>
  </si>
  <si>
    <t>Hudbay Minerals Inc.</t>
  </si>
  <si>
    <t>US404119CV94</t>
  </si>
  <si>
    <t>HCA INC.</t>
  </si>
  <si>
    <t>US428102AE79</t>
  </si>
  <si>
    <t>HESS MIDSTREAM OPERATIONS LP</t>
  </si>
  <si>
    <t>US428102AF45</t>
  </si>
  <si>
    <t>US428104AA14</t>
  </si>
  <si>
    <t>US428102AG28</t>
  </si>
  <si>
    <t>US43284MAB46</t>
  </si>
  <si>
    <t>HILTON GRAND VACATIONS BORROWER ESCROW, LLC</t>
  </si>
  <si>
    <t>US43284MAA62</t>
  </si>
  <si>
    <t>HILTON GRAND VACATIONS BORROWER LLC</t>
  </si>
  <si>
    <t>US44267DAE76</t>
  </si>
  <si>
    <t>THE HOWARD HUGHES CORPORATION</t>
  </si>
  <si>
    <t>US44267DAF42</t>
  </si>
  <si>
    <t>US44267DAD93</t>
  </si>
  <si>
    <t>US43118DAB64</t>
  </si>
  <si>
    <t>HIGHTOWER HOLDING, LLC</t>
  </si>
  <si>
    <t>US431318AV64</t>
  </si>
  <si>
    <t>HILCORP ENERGY I, L.P.</t>
  </si>
  <si>
    <t>US431318AY04</t>
  </si>
  <si>
    <t>US431318AZ78</t>
  </si>
  <si>
    <t>US431318AS36</t>
  </si>
  <si>
    <t>US431318BC74</t>
  </si>
  <si>
    <t>US40390DAD75</t>
  </si>
  <si>
    <t>US42704MAA09</t>
  </si>
  <si>
    <t>HERBALIFE LTD.</t>
  </si>
  <si>
    <t>US432833AJ07</t>
  </si>
  <si>
    <t>HILTON DOMESTIC OPERATING COMPANY INC.</t>
  </si>
  <si>
    <t>US432833AN19</t>
  </si>
  <si>
    <t>US432833AL52</t>
  </si>
  <si>
    <t>US432833AF84</t>
  </si>
  <si>
    <t>US432891AK52</t>
  </si>
  <si>
    <t>US432833AH41</t>
  </si>
  <si>
    <t>US432833AR23</t>
  </si>
  <si>
    <t>US432833AQ40</t>
  </si>
  <si>
    <t>US42330PAL13</t>
  </si>
  <si>
    <t>HELIX ENERGY SOLUTIONS GROUP, INC.</t>
  </si>
  <si>
    <t>US670001AG19</t>
  </si>
  <si>
    <t>NOVELIS CORPORATION</t>
  </si>
  <si>
    <t>US670001AE60</t>
  </si>
  <si>
    <t>US75606DAQ43</t>
  </si>
  <si>
    <t>ANYWHERE REAL ESTATE GROUP LLC</t>
  </si>
  <si>
    <t>US75606DAL55</t>
  </si>
  <si>
    <t>US75606DAS09</t>
  </si>
  <si>
    <t>US48251UAM09</t>
  </si>
  <si>
    <t>K. HOVNANIAN ENTERPRISES, INC.</t>
  </si>
  <si>
    <t>US442488CH38</t>
  </si>
  <si>
    <t>US442722AC80</t>
  </si>
  <si>
    <t>HOWARD MIDSTREAM ENERGY PARTNERS, LLC</t>
  </si>
  <si>
    <t>US442722AB08</t>
  </si>
  <si>
    <t>US42704LAE48</t>
  </si>
  <si>
    <t>HERC HOLDINGS INC.</t>
  </si>
  <si>
    <t>US428040DA42</t>
  </si>
  <si>
    <t>THE HERTZ CORPORATION</t>
  </si>
  <si>
    <t>US428040DB25</t>
  </si>
  <si>
    <t>US428040BJ78</t>
  </si>
  <si>
    <t>US44287GAA40</t>
  </si>
  <si>
    <t>HOWDEN UK REFINANCE PLC</t>
  </si>
  <si>
    <t>US44287DAA19</t>
  </si>
  <si>
    <t>HOWDEN UK REFINANCE 2 PLC</t>
  </si>
  <si>
    <t>US013817AK77</t>
  </si>
  <si>
    <t>HOWMET AEROSPACE INC.</t>
  </si>
  <si>
    <t>US45780RAA95</t>
  </si>
  <si>
    <t>INSTALLED BUILDING PRODUCTS, INC.</t>
  </si>
  <si>
    <t>US451102CC97</t>
  </si>
  <si>
    <t>ICAHN ENTERPRISES L.P.</t>
  </si>
  <si>
    <t>US451102BZ91</t>
  </si>
  <si>
    <t>US451102BT32</t>
  </si>
  <si>
    <t>US451102CG02</t>
  </si>
  <si>
    <t>US451102CD70</t>
  </si>
  <si>
    <t>US460599AF06</t>
  </si>
  <si>
    <t>INTERNATIONAL GAME TECHNOLOGY PLC</t>
  </si>
  <si>
    <t>US460599AE31</t>
  </si>
  <si>
    <t>US45174J5092</t>
  </si>
  <si>
    <t>IHEARTMEDIA, INC.</t>
  </si>
  <si>
    <t>US44963BAD01</t>
  </si>
  <si>
    <t>IHO Verwaltungs GmbH</t>
  </si>
  <si>
    <t>US45174HBG11</t>
  </si>
  <si>
    <t>IHEARTCOMMUNICATIONS, INC.</t>
  </si>
  <si>
    <t>US45174HBE62</t>
  </si>
  <si>
    <t>US45174HBC07</t>
  </si>
  <si>
    <t>US45174HBD89</t>
  </si>
  <si>
    <t>US449691AC82</t>
  </si>
  <si>
    <t>US00511BAA52</t>
  </si>
  <si>
    <t>ACURIS FINANCE US, INC</t>
  </si>
  <si>
    <t>US45258LAA52</t>
  </si>
  <si>
    <t>IMOLA MERGER CORPORATION</t>
  </si>
  <si>
    <t>US450913AF55</t>
  </si>
  <si>
    <t>IAMGOLD CORPORATION</t>
  </si>
  <si>
    <t>US457030AK02</t>
  </si>
  <si>
    <t>Ingles Markets, Incorporated</t>
  </si>
  <si>
    <t>US05552VAA08</t>
  </si>
  <si>
    <t>BCPE EMPIRE TOPCO, INC.</t>
  </si>
  <si>
    <t>US44984WAH07</t>
  </si>
  <si>
    <t>INEOS FINANCE PLC</t>
  </si>
  <si>
    <t>US44984WAJ62</t>
  </si>
  <si>
    <t>US45682RAC43</t>
  </si>
  <si>
    <t>INFRABUILD AUSTRALIA PTY LTD</t>
  </si>
  <si>
    <t>US45824TBC80</t>
  </si>
  <si>
    <t>INTELSAT JACKSON HOLDINGS S.A.</t>
  </si>
  <si>
    <t>LU2445094365</t>
  </si>
  <si>
    <t>US45074JAA25</t>
  </si>
  <si>
    <t>ITT HOLDINGS LLC</t>
  </si>
  <si>
    <t>US42329HAA68</t>
  </si>
  <si>
    <t>US46272EAA10</t>
  </si>
  <si>
    <t>IRIS HOLDINGS INC.</t>
  </si>
  <si>
    <t>US45774NAB47</t>
  </si>
  <si>
    <t>INNOPHOS HOLDINGS, INC.</t>
  </si>
  <si>
    <t>US45827MAA53</t>
  </si>
  <si>
    <t>INTELLIGENT PACKAGING LIMITED FINCO INC.</t>
  </si>
  <si>
    <t>US46266TAA60</t>
  </si>
  <si>
    <t>IQVIA INC.</t>
  </si>
  <si>
    <t>US46266TAD00</t>
  </si>
  <si>
    <t>US46284VAN10</t>
  </si>
  <si>
    <t>IRON MOUNTAIN INCORPORATED</t>
  </si>
  <si>
    <t>US46284VAC54</t>
  </si>
  <si>
    <t>US46284VAG68</t>
  </si>
  <si>
    <t>US46285MAA80</t>
  </si>
  <si>
    <t>IRON MOUNTAIN INFORMATION MANAGEMENT SERVICES, INC.</t>
  </si>
  <si>
    <t>US46284VAE11</t>
  </si>
  <si>
    <t>US46284VAJ08</t>
  </si>
  <si>
    <t>US46284VAL53</t>
  </si>
  <si>
    <t>US20752TAB08</t>
  </si>
  <si>
    <t>Connect Finco SARL</t>
  </si>
  <si>
    <t>US469815AK08</t>
  </si>
  <si>
    <t>JACOBS ENTERTAINMENT, INC.</t>
  </si>
  <si>
    <t>US47077WAA62</t>
  </si>
  <si>
    <t>JANE STREET GROUP, LLC</t>
  </si>
  <si>
    <t>US47077WAC29</t>
  </si>
  <si>
    <t>US476920AA15</t>
  </si>
  <si>
    <t>JETBLUE AIRWAYS CORPORATION</t>
  </si>
  <si>
    <t>US465965AC53</t>
  </si>
  <si>
    <t>J. B. POINDEXTER &amp; CO., INC.</t>
  </si>
  <si>
    <t>US472481AA80</t>
  </si>
  <si>
    <t>JEFFERSON CAPITAL HOLDINGS, LLC</t>
  </si>
  <si>
    <t>US472481AB63</t>
  </si>
  <si>
    <t>US47232MAF95</t>
  </si>
  <si>
    <t>JEFFERIES FINANCE LLC</t>
  </si>
  <si>
    <t>US47580PAA12</t>
  </si>
  <si>
    <t>JELD-WEN HOLDING, INC.</t>
  </si>
  <si>
    <t>US48128BAG68</t>
  </si>
  <si>
    <t>JPMORGAN CHASE &amp; CO.</t>
  </si>
  <si>
    <t>US483007AL48</t>
  </si>
  <si>
    <t>KAISER ALUMINUM CORPORATION</t>
  </si>
  <si>
    <t>US483007AJ91</t>
  </si>
  <si>
    <t>US48238TAA79</t>
  </si>
  <si>
    <t>OPENLANE, INC.</t>
  </si>
  <si>
    <t>US48666KAZ21</t>
  </si>
  <si>
    <t>KB HOME</t>
  </si>
  <si>
    <t>US48666KAX72</t>
  </si>
  <si>
    <t>US48666KBA60</t>
  </si>
  <si>
    <t>US487526AC91</t>
  </si>
  <si>
    <t>KEHE DISTRIBUTORS, LLC</t>
  </si>
  <si>
    <t>US50012LAC81</t>
  </si>
  <si>
    <t>KODIAK GAS SERVICES, LLC</t>
  </si>
  <si>
    <t>US498894AA29</t>
  </si>
  <si>
    <t>KNIFE RIVER CORPORATION</t>
  </si>
  <si>
    <t>US49461MAA80</t>
  </si>
  <si>
    <t>KINETIK HOLDINGS LP</t>
  </si>
  <si>
    <t>US50050NAA19</t>
  </si>
  <si>
    <t>Kontoor Brands, Inc.</t>
  </si>
  <si>
    <t>US501044DV05</t>
  </si>
  <si>
    <t>THE KROGER CO.</t>
  </si>
  <si>
    <t>US501044DW87</t>
  </si>
  <si>
    <t>US501044DX60</t>
  </si>
  <si>
    <t>US50076PAA66</t>
  </si>
  <si>
    <t>KRAKEN OIL &amp; GAS PARTNERS LLC</t>
  </si>
  <si>
    <t>US489399AN56</t>
  </si>
  <si>
    <t>KENNEDY-WILSON, INC.</t>
  </si>
  <si>
    <t>US50168QAC96</t>
  </si>
  <si>
    <t>US50168QAE52</t>
  </si>
  <si>
    <t>US536797AG85</t>
  </si>
  <si>
    <t>LITHIA MOTORS, INC.</t>
  </si>
  <si>
    <t>US536797AE38</t>
  </si>
  <si>
    <t>US505742AM88</t>
  </si>
  <si>
    <t>LADDER CAPITAL FINANCE HOLDINGS LLLP</t>
  </si>
  <si>
    <t>US505742AP10</t>
  </si>
  <si>
    <t>US505742AR75</t>
  </si>
  <si>
    <t>US513075BT73</t>
  </si>
  <si>
    <t>LAMAR MEDIA CORP.</t>
  </si>
  <si>
    <t>US513075BW03</t>
  </si>
  <si>
    <t>US53627NAE13</t>
  </si>
  <si>
    <t>LIONS GATE CAPITAL HOLDINGS LLC</t>
  </si>
  <si>
    <t>US50187TAF30</t>
  </si>
  <si>
    <t>LGI HOMES, INC.</t>
  </si>
  <si>
    <t>US50187TAH95</t>
  </si>
  <si>
    <t>US53229KAA79</t>
  </si>
  <si>
    <t>LIGHTNING POWER, LLC</t>
  </si>
  <si>
    <t>US530715AL56</t>
  </si>
  <si>
    <t>US530715AJ01</t>
  </si>
  <si>
    <t>LIBERTY INTERACTIVE LLC</t>
  </si>
  <si>
    <t>US521088AC89</t>
  </si>
  <si>
    <t>LD HOLDINGS GROUP LLC</t>
  </si>
  <si>
    <t>US521088AD62</t>
  </si>
  <si>
    <t>US80874YBC30</t>
  </si>
  <si>
    <t>LIGHT AND WONDER INTERNATIONAL, INC.</t>
  </si>
  <si>
    <t>US80874YBE95</t>
  </si>
  <si>
    <t>US427169AA59</t>
  </si>
  <si>
    <t>Herens Holdco S.a r.l.</t>
  </si>
  <si>
    <t>US38349YAB11</t>
  </si>
  <si>
    <t>GOTO GROUP, INC.</t>
  </si>
  <si>
    <t>US38349YAA38</t>
  </si>
  <si>
    <t>US53190FAA30</t>
  </si>
  <si>
    <t>US550241AK90</t>
  </si>
  <si>
    <t>LUMEN TECHNOLOGIES, INC.</t>
  </si>
  <si>
    <t>US156700BC99</t>
  </si>
  <si>
    <t>US156700BD72</t>
  </si>
  <si>
    <t>US550241AB91</t>
  </si>
  <si>
    <t>IL0011677742</t>
  </si>
  <si>
    <t>Leviathan Bond LTD</t>
  </si>
  <si>
    <t>US527298CK72</t>
  </si>
  <si>
    <t>US527298BX03</t>
  </si>
  <si>
    <t>US527298BU63</t>
  </si>
  <si>
    <t>US527298BZ50</t>
  </si>
  <si>
    <t>US527298BV47</t>
  </si>
  <si>
    <t>US527298BT90</t>
  </si>
  <si>
    <t>US527298CF87</t>
  </si>
  <si>
    <t>US527298CH44</t>
  </si>
  <si>
    <t>US527298BR35</t>
  </si>
  <si>
    <t>US527298BN21</t>
  </si>
  <si>
    <t>US527298CB73</t>
  </si>
  <si>
    <t>US513272AD65</t>
  </si>
  <si>
    <t>LAMB WESTON HOLDINGS, INC.</t>
  </si>
  <si>
    <t>US513272AE49</t>
  </si>
  <si>
    <t>US538034AX75</t>
  </si>
  <si>
    <t>US538034AR08</t>
  </si>
  <si>
    <t>US538034AN93</t>
  </si>
  <si>
    <t>US55616XAM92</t>
  </si>
  <si>
    <t>MACY'S RETAIL HOLDINGS, LLC</t>
  </si>
  <si>
    <t>US55616XAG25</t>
  </si>
  <si>
    <t>US55617LAQ59</t>
  </si>
  <si>
    <t>US55617LAP76</t>
  </si>
  <si>
    <t>US314275AC25</t>
  </si>
  <si>
    <t>US50190EAA29</t>
  </si>
  <si>
    <t>LCM INVESTMENTS HOLDINGS II, LLC</t>
  </si>
  <si>
    <t>US50190EAC84</t>
  </si>
  <si>
    <t>US57638PAA21</t>
  </si>
  <si>
    <t>MASTERBRAND, INC.</t>
  </si>
  <si>
    <t>US577081AW27</t>
  </si>
  <si>
    <t>MATTEL, INC.</t>
  </si>
  <si>
    <t>US57701RAM43</t>
  </si>
  <si>
    <t>MATTAMY GROUP CORPORATION</t>
  </si>
  <si>
    <t>US808541AC08</t>
  </si>
  <si>
    <t>Mativ Holdings, Inc.</t>
  </si>
  <si>
    <t>US55276GAA31</t>
  </si>
  <si>
    <t>MBIA INSURANCE CORPORATION</t>
  </si>
  <si>
    <t>US55609NAD03</t>
  </si>
  <si>
    <t>MACQUARIE AIRFINANCE HOLDINGS LIMITED</t>
  </si>
  <si>
    <t>US55609NAC20</t>
  </si>
  <si>
    <t>US55609NAB47</t>
  </si>
  <si>
    <t>US55609NAA63</t>
  </si>
  <si>
    <t>US58175LAA89</t>
  </si>
  <si>
    <t>MCLAREN FINANCE PLC</t>
  </si>
  <si>
    <t>US62482BAA08</t>
  </si>
  <si>
    <t>MEDLINE BORROWER, LP</t>
  </si>
  <si>
    <t>US62482BAB80</t>
  </si>
  <si>
    <t>US58506DAA63</t>
  </si>
  <si>
    <t>US552704AF51</t>
  </si>
  <si>
    <t>MEG Energy Corp.</t>
  </si>
  <si>
    <t>US588056BB60</t>
  </si>
  <si>
    <t>MERCER INTERNATIONAL INC.</t>
  </si>
  <si>
    <t>US61978XAA54</t>
  </si>
  <si>
    <t>MOTION BONDCO DESIGNATED ACTIVITY COMPANY</t>
  </si>
  <si>
    <t>US59010UAA51</t>
  </si>
  <si>
    <t>MERLIN ENTERTAINMENTS GROUP U.S. HOLDINGS INC.</t>
  </si>
  <si>
    <t>US552953CH22</t>
  </si>
  <si>
    <t>MGM RESORTS INTERNATIONAL</t>
  </si>
  <si>
    <t>US552953CJ87</t>
  </si>
  <si>
    <t>US55300RAG65</t>
  </si>
  <si>
    <t>MGM China Holdings Limited</t>
  </si>
  <si>
    <t>US55300RAB78</t>
  </si>
  <si>
    <t>US58064LAA26</t>
  </si>
  <si>
    <t>US59590AAA79</t>
  </si>
  <si>
    <t>MIDCAP FINANCIAL ISSUER TRUST</t>
  </si>
  <si>
    <t>US59567LAA26</t>
  </si>
  <si>
    <t>US59565XAD21</t>
  </si>
  <si>
    <t>Midcontinent Communications</t>
  </si>
  <si>
    <t>US603051AC70</t>
  </si>
  <si>
    <t>MINERAL RESOURCES LIMITED</t>
  </si>
  <si>
    <t>US603051AD53</t>
  </si>
  <si>
    <t>US603051AA15</t>
  </si>
  <si>
    <t>US60672JAA79</t>
  </si>
  <si>
    <t>MITER BRANDS ACQUISITION HOLDCO, INC.</t>
  </si>
  <si>
    <t>US553283AD43</t>
  </si>
  <si>
    <t>MPH ACQUISITION HOLDINGS LLC.</t>
  </si>
  <si>
    <t>US553283AC69</t>
  </si>
  <si>
    <t>US573334AK58</t>
  </si>
  <si>
    <t>MARTIN MIDSTREAM PARTNERS L.P.</t>
  </si>
  <si>
    <t>US561233AN78</t>
  </si>
  <si>
    <t>Mallinckrodt International Finance S.A.</t>
  </si>
  <si>
    <t>US60783XAA28</t>
  </si>
  <si>
    <t>MODIVCARE ESCROW ISSUER, INC.</t>
  </si>
  <si>
    <t>US60855RAL42</t>
  </si>
  <si>
    <t>MOLINA HEALTHCARE, INC.</t>
  </si>
  <si>
    <t>US60855RAK68</t>
  </si>
  <si>
    <t>US60855RAJ95</t>
  </si>
  <si>
    <t>US608328BH21</t>
  </si>
  <si>
    <t>Mohegan Gaming &amp; Entertainment</t>
  </si>
  <si>
    <t>US78433BAA61</t>
  </si>
  <si>
    <t>SCIH SALT HOLDINGS INC.</t>
  </si>
  <si>
    <t>US78433BAB45</t>
  </si>
  <si>
    <t>US58547DAD12</t>
  </si>
  <si>
    <t>MELCO RESORTS FINANCE LIMITED</t>
  </si>
  <si>
    <t>US58547DAH26</t>
  </si>
  <si>
    <t>US55342UAM62</t>
  </si>
  <si>
    <t>MPT OPERATING PARTNERSHIP, L.P.</t>
  </si>
  <si>
    <t>US55342UAJ34</t>
  </si>
  <si>
    <t>US55342UAH77</t>
  </si>
  <si>
    <t>US55342UAG94</t>
  </si>
  <si>
    <t>US55354GAM24</t>
  </si>
  <si>
    <t>MSCI INC.</t>
  </si>
  <si>
    <t>US55354GAH39</t>
  </si>
  <si>
    <t>US61965RAC97</t>
  </si>
  <si>
    <t>MOSS CREEK RESOURCES HOLDINGS, INC.</t>
  </si>
  <si>
    <t>US57665RAG11</t>
  </si>
  <si>
    <t>MATCH GROUP HOLDINGS II, LLC</t>
  </si>
  <si>
    <t>US576485AH95</t>
  </si>
  <si>
    <t>MATADOR RESOURCES COMPANY</t>
  </si>
  <si>
    <t>US576485AG13</t>
  </si>
  <si>
    <t>US552848AG81</t>
  </si>
  <si>
    <t>MGIC INVESTMENT CORPORATION</t>
  </si>
  <si>
    <t>US59001ABD37</t>
  </si>
  <si>
    <t>MERITAGE HOMES CORPORATION</t>
  </si>
  <si>
    <t>US03938LAP94</t>
  </si>
  <si>
    <t>ArcelorMittal SA</t>
  </si>
  <si>
    <t>US563571AN82</t>
  </si>
  <si>
    <t>THE MANITOWOC COMPANY, INC.</t>
  </si>
  <si>
    <t>US603158AA41</t>
  </si>
  <si>
    <t>MINERALS TECHNOLOGIES INC.</t>
  </si>
  <si>
    <t>US626717AP72</t>
  </si>
  <si>
    <t>MURPHY OIL CORPORATION</t>
  </si>
  <si>
    <t>US626717AN25</t>
  </si>
  <si>
    <t>US62704PAM59</t>
  </si>
  <si>
    <t>MURRAY ENERGY CORPORATION</t>
  </si>
  <si>
    <t>US626738AF53</t>
  </si>
  <si>
    <t>MURPHY OIL USA, INC.</t>
  </si>
  <si>
    <t>US626738AE88</t>
  </si>
  <si>
    <t>US59833DAB64</t>
  </si>
  <si>
    <t>MIDWEST GAMING BORROWER, LLC</t>
  </si>
  <si>
    <t>US59151KAM09</t>
  </si>
  <si>
    <t>METHANEX CORPORATION</t>
  </si>
  <si>
    <t>US63938CAP32</t>
  </si>
  <si>
    <t>NAVIENT CORPORATION</t>
  </si>
  <si>
    <t>US63938CAK45</t>
  </si>
  <si>
    <t>US63938CAM01</t>
  </si>
  <si>
    <t>US78442FAZ18</t>
  </si>
  <si>
    <t>US63938CAJ71</t>
  </si>
  <si>
    <t>US63938CAH16</t>
  </si>
  <si>
    <t>US63938CAN83</t>
  </si>
  <si>
    <t>US629571AB69</t>
  </si>
  <si>
    <t>NABORS INDUSTRIES LTD.</t>
  </si>
  <si>
    <t>US62957HAQ83</t>
  </si>
  <si>
    <t>NABORS INDUSTRIES, INC.</t>
  </si>
  <si>
    <t>US62957HAP01</t>
  </si>
  <si>
    <t>US62886HBA86</t>
  </si>
  <si>
    <t>US62886HBP55</t>
  </si>
  <si>
    <t>US62888HAA77</t>
  </si>
  <si>
    <t>NCL Finance, Ltd.</t>
  </si>
  <si>
    <t>US62886HBG56</t>
  </si>
  <si>
    <t>US62886HBN08</t>
  </si>
  <si>
    <t>US62886HBL42</t>
  </si>
  <si>
    <t>US66977WAS89</t>
  </si>
  <si>
    <t>US66977WAR07</t>
  </si>
  <si>
    <t>US66977WAT62</t>
  </si>
  <si>
    <t>US644274AH54</t>
  </si>
  <si>
    <t>US65505PAA57</t>
  </si>
  <si>
    <t>NOBLE FINANCE II LLC</t>
  </si>
  <si>
    <t>US644393AB64</t>
  </si>
  <si>
    <t>NEW FORTRESS ENERGY INC.</t>
  </si>
  <si>
    <t>US644393AC48</t>
  </si>
  <si>
    <t>US62922LAC28</t>
  </si>
  <si>
    <t>US65441VAE11</t>
  </si>
  <si>
    <t>NINE ENERGY SERVICE, INC.</t>
  </si>
  <si>
    <t>US65441V1017</t>
  </si>
  <si>
    <t>US65158NAD49</t>
  </si>
  <si>
    <t>NEWMARK GROUP, INC.</t>
  </si>
  <si>
    <t>US665530AB71</t>
  </si>
  <si>
    <t>NORTHERN OIL AND GAS, INC.</t>
  </si>
  <si>
    <t>US665531AG42</t>
  </si>
  <si>
    <t>US66679NAB64</t>
  </si>
  <si>
    <t>Northriver Midstream Finance LP</t>
  </si>
  <si>
    <t>US18972EAC93</t>
  </si>
  <si>
    <t>US629377CU45</t>
  </si>
  <si>
    <t>NRG ENERGY, INC.</t>
  </si>
  <si>
    <t>US629377CQ33</t>
  </si>
  <si>
    <t>US629377CR16</t>
  </si>
  <si>
    <t>US629377CS98</t>
  </si>
  <si>
    <t>US629377CH34</t>
  </si>
  <si>
    <t>US629377CE03</t>
  </si>
  <si>
    <t>US654744AD34</t>
  </si>
  <si>
    <t>NISSAN MOTOR CO., LTD.</t>
  </si>
  <si>
    <t>US45765UAC71</t>
  </si>
  <si>
    <t>INSIGHT ENTERPRISES, INC.</t>
  </si>
  <si>
    <t>US67059TAE55</t>
  </si>
  <si>
    <t>NUSTAR LOGISTICS, L.P.</t>
  </si>
  <si>
    <t>US67059TAF21</t>
  </si>
  <si>
    <t>US67059TAH86</t>
  </si>
  <si>
    <t>US780099CK11</t>
  </si>
  <si>
    <t>NATWEST GROUP PLC</t>
  </si>
  <si>
    <t>US645370AF49</t>
  </si>
  <si>
    <t>THE NEW HOME COMPANY INC.</t>
  </si>
  <si>
    <t>US651229AW64</t>
  </si>
  <si>
    <t>NEWELL BRANDS INC.</t>
  </si>
  <si>
    <t>US651229AY21</t>
  </si>
  <si>
    <t>US651229AX48</t>
  </si>
  <si>
    <t>US651229BC91</t>
  </si>
  <si>
    <t>US651229BD74</t>
  </si>
  <si>
    <t>US65249BAA70</t>
  </si>
  <si>
    <t>NEWS CORPORATION</t>
  </si>
  <si>
    <t>US65249BAB53</t>
  </si>
  <si>
    <t>US687785AB10</t>
  </si>
  <si>
    <t>OSCAR ACQUISITIONCO, LLC</t>
  </si>
  <si>
    <t>US68622TAA97</t>
  </si>
  <si>
    <t>ORGANON &amp; CO.</t>
  </si>
  <si>
    <t>US68622TAB70</t>
  </si>
  <si>
    <t>US68622FAA93</t>
  </si>
  <si>
    <t>US68622FAB76</t>
  </si>
  <si>
    <t>US67777LAD55</t>
  </si>
  <si>
    <t>OI European Group B.V.</t>
  </si>
  <si>
    <t>US69073TAT07</t>
  </si>
  <si>
    <t>OWENS-BROCKWAY GLASS CONTAINER INC.</t>
  </si>
  <si>
    <t>US69073TAU79</t>
  </si>
  <si>
    <t>US69073TAV52</t>
  </si>
  <si>
    <t>US680665AL00</t>
  </si>
  <si>
    <t>Olin Corporation</t>
  </si>
  <si>
    <t>US682691AC47</t>
  </si>
  <si>
    <t>ONEMAIN FINANCE CORP</t>
  </si>
  <si>
    <t>US682691AA80</t>
  </si>
  <si>
    <t>US85172FAR01</t>
  </si>
  <si>
    <t>US85172FAQ28</t>
  </si>
  <si>
    <t>US682691AF77</t>
  </si>
  <si>
    <t>US85172FAN96</t>
  </si>
  <si>
    <t>US682691AG50</t>
  </si>
  <si>
    <t>US682691AE03</t>
  </si>
  <si>
    <t>US682695AA94</t>
  </si>
  <si>
    <t>US690732AF97</t>
  </si>
  <si>
    <t>Owens &amp; Minor, Inc.</t>
  </si>
  <si>
    <t>US690732AG70</t>
  </si>
  <si>
    <t>US682189AQ81</t>
  </si>
  <si>
    <t>US683879AD22</t>
  </si>
  <si>
    <t>OPTICS BIDCO S.P.A.</t>
  </si>
  <si>
    <t>US683879AB65</t>
  </si>
  <si>
    <t>US683879AF79</t>
  </si>
  <si>
    <t>US683715AC05</t>
  </si>
  <si>
    <t>Open Text Corporation</t>
  </si>
  <si>
    <t>US683715AD87</t>
  </si>
  <si>
    <t>US683720AA42</t>
  </si>
  <si>
    <t>OPEN TEXT INC.</t>
  </si>
  <si>
    <t>US683720AC08</t>
  </si>
  <si>
    <t>US683715AF36</t>
  </si>
  <si>
    <t>US69007TAE47</t>
  </si>
  <si>
    <t>OUTFRONT MEDIA CAPITAL LLC</t>
  </si>
  <si>
    <t>US69007TAC80</t>
  </si>
  <si>
    <t>US69007TAB08</t>
  </si>
  <si>
    <t>US726503AE55</t>
  </si>
  <si>
    <t>PLAINS ALL AMERICAN PIPELINE, L.P.</t>
  </si>
  <si>
    <t>US92553PBC59</t>
  </si>
  <si>
    <t>PARAMOUNT GLOBAL</t>
  </si>
  <si>
    <t>US92556HAE71</t>
  </si>
  <si>
    <t>US7010816061</t>
  </si>
  <si>
    <t>PARKER DRILLING COMPANY</t>
  </si>
  <si>
    <t>US703343AD59</t>
  </si>
  <si>
    <t>PATRICK INDUSTRIES, INC.</t>
  </si>
  <si>
    <t>US69318FAJ75</t>
  </si>
  <si>
    <t>PBF HOLDING COMPANY LLC</t>
  </si>
  <si>
    <t>US69318FAL22</t>
  </si>
  <si>
    <t>US74112BAM72</t>
  </si>
  <si>
    <t>PRESTIGE BRANDS, INC.</t>
  </si>
  <si>
    <t>US74112BAL99</t>
  </si>
  <si>
    <t>US69331CAH16</t>
  </si>
  <si>
    <t>US69331CAM01</t>
  </si>
  <si>
    <t>US740212AM74</t>
  </si>
  <si>
    <t>Precision Drilling Corporation</t>
  </si>
  <si>
    <t>US740212AL91</t>
  </si>
  <si>
    <t>US70510LAA70</t>
  </si>
  <si>
    <t>PEBBLEBROOK HOTEL, L.P.</t>
  </si>
  <si>
    <t>US707569AV14</t>
  </si>
  <si>
    <t>PENN Entertainment, Inc.</t>
  </si>
  <si>
    <t>US707569AS84</t>
  </si>
  <si>
    <t>US71677KAA60</t>
  </si>
  <si>
    <t>PETSMART LLC</t>
  </si>
  <si>
    <t>US71677KAB44</t>
  </si>
  <si>
    <t>BMG702782084</t>
  </si>
  <si>
    <t>PETRA DIAMONDS LIMITED</t>
  </si>
  <si>
    <t>US71376LAE02</t>
  </si>
  <si>
    <t>Performance Food Group, Inc.</t>
  </si>
  <si>
    <t>US69346VAA70</t>
  </si>
  <si>
    <t>US71376LAF76</t>
  </si>
  <si>
    <t>US70932MAB37</t>
  </si>
  <si>
    <t>PENNYMAC FINANCIAL SERVICES, INC.</t>
  </si>
  <si>
    <t>US70932MAC10</t>
  </si>
  <si>
    <t>US70932MAE75</t>
  </si>
  <si>
    <t>US70932MAD92</t>
  </si>
  <si>
    <t>US71880KAB70</t>
  </si>
  <si>
    <t>PHINIA INC.</t>
  </si>
  <si>
    <t>US70052LAC72</t>
  </si>
  <si>
    <t>PARK INTERMEDIATE HOLDINGS LLC.</t>
  </si>
  <si>
    <t>US70052LAB99</t>
  </si>
  <si>
    <t>US70052LAD55</t>
  </si>
  <si>
    <t>US70137WAG33</t>
  </si>
  <si>
    <t>PARKLAND CORPORATION.</t>
  </si>
  <si>
    <t>US70137WAL28</t>
  </si>
  <si>
    <t>US70137TAP03</t>
  </si>
  <si>
    <t>US700677AR89</t>
  </si>
  <si>
    <t>PARK-OHIO INDUSTRIES, INC.</t>
  </si>
  <si>
    <t>US72815LAA52</t>
  </si>
  <si>
    <t>PLAYTIKA HOLDING CORP.</t>
  </si>
  <si>
    <t>US78397UAA88</t>
  </si>
  <si>
    <t>SCIL IV LLC</t>
  </si>
  <si>
    <t>US737446AR57</t>
  </si>
  <si>
    <t>Post Holdings, Inc.</t>
  </si>
  <si>
    <t>US737446AQ74</t>
  </si>
  <si>
    <t>US737446AP91</t>
  </si>
  <si>
    <t>US737446AU86</t>
  </si>
  <si>
    <t>US737446AX26</t>
  </si>
  <si>
    <t>US737446AV69</t>
  </si>
  <si>
    <t>US04302XAA28</t>
  </si>
  <si>
    <t>ARTERA SERVICES, LLC</t>
  </si>
  <si>
    <t>US69867DAA63</t>
  </si>
  <si>
    <t>US72147KAK43</t>
  </si>
  <si>
    <t>PILGRIM'S PRIDE CORPORATION</t>
  </si>
  <si>
    <t>US15138AAA88</t>
  </si>
  <si>
    <t>PERMIAN RESOURCES OPERATING, LLC</t>
  </si>
  <si>
    <t>US71424VAA89</t>
  </si>
  <si>
    <t>US27034RAA14</t>
  </si>
  <si>
    <t>US69354NAE67</t>
  </si>
  <si>
    <t>PRA GROUP, INC.</t>
  </si>
  <si>
    <t>US69354NAF33</t>
  </si>
  <si>
    <t>US74319RAA95</t>
  </si>
  <si>
    <t>PROG Holdings, Inc</t>
  </si>
  <si>
    <t>US71429MAD74</t>
  </si>
  <si>
    <t>Perrigo Finance Unlimited Company</t>
  </si>
  <si>
    <t>US70082LAA52</t>
  </si>
  <si>
    <t>PARK RIVER HOLDINGS, INC.</t>
  </si>
  <si>
    <t>US81282UAG76</t>
  </si>
  <si>
    <t>SEAWORLD PARKS &amp; ENTERTAINMENT, INC.</t>
  </si>
  <si>
    <t>US74168LAA44</t>
  </si>
  <si>
    <t>PRIMO WATER HOLDINGS INC.</t>
  </si>
  <si>
    <t>US74166MAE66</t>
  </si>
  <si>
    <t>PRIME SECURITY SERVICES BORROWER, LLC</t>
  </si>
  <si>
    <t>COBP9679153</t>
  </si>
  <si>
    <t>US92660FAN42</t>
  </si>
  <si>
    <t>VIDEOTRON LTEE</t>
  </si>
  <si>
    <t>US747262AU78</t>
  </si>
  <si>
    <t>QVC, INC.</t>
  </si>
  <si>
    <t>US747262AW35</t>
  </si>
  <si>
    <t>US747262BA06</t>
  </si>
  <si>
    <t>US767754CT98</t>
  </si>
  <si>
    <t>RITE AID CORPORATION</t>
  </si>
  <si>
    <t>US75041VAB09</t>
  </si>
  <si>
    <t>RADIOLOGY PARTNERS, INC.</t>
  </si>
  <si>
    <t>US75102WAG33</t>
  </si>
  <si>
    <t>Rakuten Group, Inc.</t>
  </si>
  <si>
    <t>US75102WAK45</t>
  </si>
  <si>
    <t>US76774LAB36</t>
  </si>
  <si>
    <t>RB GLOBAL HOLDINGS INC.</t>
  </si>
  <si>
    <t>US76774LAC19</t>
  </si>
  <si>
    <t>US775631AD66</t>
  </si>
  <si>
    <t>ROLLER BEARING COMPANY OF AMERICA, INC.</t>
  </si>
  <si>
    <t>US780153BH44</t>
  </si>
  <si>
    <t>US780153BG60</t>
  </si>
  <si>
    <t>US780153BJ00</t>
  </si>
  <si>
    <t>US780153BK72</t>
  </si>
  <si>
    <t>US780153BW11</t>
  </si>
  <si>
    <t>US780153BV38</t>
  </si>
  <si>
    <t>US780153BU54</t>
  </si>
  <si>
    <t>US780153AG79</t>
  </si>
  <si>
    <t>US75079LAB71</t>
  </si>
  <si>
    <t>RAIN CARBON INC.</t>
  </si>
  <si>
    <t>US76119LAD38</t>
  </si>
  <si>
    <t>RESIDEO FUNDING INC</t>
  </si>
  <si>
    <t>US53219LAX73</t>
  </si>
  <si>
    <t>LIFEPOINT HEALTH, INC.</t>
  </si>
  <si>
    <t>US53219LAW90</t>
  </si>
  <si>
    <t>US53219LAU35</t>
  </si>
  <si>
    <t>US53219LAV18</t>
  </si>
  <si>
    <t>US749571AG03</t>
  </si>
  <si>
    <t>RHP HOTEL PROPERTIES, LP</t>
  </si>
  <si>
    <t>US749571AK15</t>
  </si>
  <si>
    <t>US749571AJ42</t>
  </si>
  <si>
    <t>US89383JAA60</t>
  </si>
  <si>
    <t>TRANSOCEAN POSEIDON LIMITED</t>
  </si>
  <si>
    <t>US893830AT68</t>
  </si>
  <si>
    <t>US893830AF64</t>
  </si>
  <si>
    <t>US893830AZ29</t>
  </si>
  <si>
    <t>US893830BL24</t>
  </si>
  <si>
    <t>US893790AA34</t>
  </si>
  <si>
    <t>TRANSOCEAN AQUILA LIMITED</t>
  </si>
  <si>
    <t>US893830BY45</t>
  </si>
  <si>
    <t>US893830BX61</t>
  </si>
  <si>
    <t>US89386MAA62</t>
  </si>
  <si>
    <t>Transocean Titan Financing Limited</t>
  </si>
  <si>
    <t>US64828TAB89</t>
  </si>
  <si>
    <t>RITHM CAPITAL CORP.</t>
  </si>
  <si>
    <t>US74841CAA99</t>
  </si>
  <si>
    <t>ROCKET MORTGAGE, LLC</t>
  </si>
  <si>
    <t>US74841CAB72</t>
  </si>
  <si>
    <t>US77313LAB99</t>
  </si>
  <si>
    <t>US74965LAA98</t>
  </si>
  <si>
    <t>RLJ LODGING TRUST, L.P.</t>
  </si>
  <si>
    <t>US74965LAB71</t>
  </si>
  <si>
    <t>US77340RAS67</t>
  </si>
  <si>
    <t>ROCKIES EXPRESS PIPELINE LLC</t>
  </si>
  <si>
    <t>US77340RAT41</t>
  </si>
  <si>
    <t>US77340RAR84</t>
  </si>
  <si>
    <t>US77340RAM97</t>
  </si>
  <si>
    <t>US77340RAD98</t>
  </si>
  <si>
    <t>US75281ABJ79</t>
  </si>
  <si>
    <t>RANGE RESOURCES CORPORATION</t>
  </si>
  <si>
    <t>US257867BK60</t>
  </si>
  <si>
    <t>R. R. DONNELLEY &amp; SONS COMPANY</t>
  </si>
  <si>
    <t>US257867BJ97</t>
  </si>
  <si>
    <t>US758750AN32</t>
  </si>
  <si>
    <t>Regal Rexnord Corporation</t>
  </si>
  <si>
    <t>US292052AF45</t>
  </si>
  <si>
    <t>EMPIRE RESORTS, INC.</t>
  </si>
  <si>
    <t>US78351GAA31</t>
  </si>
  <si>
    <t>RYAN SPECIALTY, LLC</t>
  </si>
  <si>
    <t>US75103AAA34</t>
  </si>
  <si>
    <t>US83545GBD34</t>
  </si>
  <si>
    <t>RAISING CANE'S RESTAURANTS, L.L.C.</t>
  </si>
  <si>
    <t>SONIC AUTOMOTIVE, INC.</t>
  </si>
  <si>
    <t>US83545GBE17</t>
  </si>
  <si>
    <t>US808625AA58</t>
  </si>
  <si>
    <t>SCIENCE APPLICATIONS INTERNATIONAL CORPORATION</t>
  </si>
  <si>
    <t>US444454AF95</t>
  </si>
  <si>
    <t>Hughes Satellite Systems Corporation</t>
  </si>
  <si>
    <t>US84859BAB71</t>
  </si>
  <si>
    <t>SPIRIT IP CAYMAN LTD.</t>
  </si>
  <si>
    <t>US84859BAA98</t>
  </si>
  <si>
    <t>US78410GAD60</t>
  </si>
  <si>
    <t>SBA COMMUNICATIONS CORPORATION</t>
  </si>
  <si>
    <t>US829259BA72</t>
  </si>
  <si>
    <t>US829259AW02</t>
  </si>
  <si>
    <t>US79546VAQ95</t>
  </si>
  <si>
    <t>SALLY HOLDINGS LLC</t>
  </si>
  <si>
    <t>US817565CG79</t>
  </si>
  <si>
    <t>SERVICE CORPORATION INTERNATIONAL</t>
  </si>
  <si>
    <t>US817565CH52</t>
  </si>
  <si>
    <t>US81172QAA22</t>
  </si>
  <si>
    <t>Seadrill Finance Limited</t>
  </si>
  <si>
    <t>US81211KAY64</t>
  </si>
  <si>
    <t>SEALED AIR CORPORATION</t>
  </si>
  <si>
    <t>US81211KBA79</t>
  </si>
  <si>
    <t>US812127AC28</t>
  </si>
  <si>
    <t>US812127AA61</t>
  </si>
  <si>
    <t>US812127AB45</t>
  </si>
  <si>
    <t>US02156TAB08</t>
  </si>
  <si>
    <t>Altice France Holding S.A.</t>
  </si>
  <si>
    <t>US02156LAC54</t>
  </si>
  <si>
    <t>US02156LAH42</t>
  </si>
  <si>
    <t>US02156LAE11</t>
  </si>
  <si>
    <t>US02156LAF85</t>
  </si>
  <si>
    <t>US02156TAA25</t>
  </si>
  <si>
    <t>US82088KAK43</t>
  </si>
  <si>
    <t>SHEA HOMES LIMITED PARTNERSHIP, A CALIFORNIA LIMITED PARTNERSHIP</t>
  </si>
  <si>
    <t>US82088KAJ79</t>
  </si>
  <si>
    <t>US822538AH74</t>
  </si>
  <si>
    <t>SHELF DRILLING HOLDINGS, LTD.</t>
  </si>
  <si>
    <t>US82873MAA18</t>
  </si>
  <si>
    <t>SIMMONS FOODS, INC.</t>
  </si>
  <si>
    <t>US82967NBL10</t>
  </si>
  <si>
    <t>US82967NBJ63</t>
  </si>
  <si>
    <t>US82967NBG25</t>
  </si>
  <si>
    <t>US82967NBA54</t>
  </si>
  <si>
    <t>US82967NBC11</t>
  </si>
  <si>
    <t>US830146AB28</t>
  </si>
  <si>
    <t>SIZZLING PLATTER, LLC</t>
  </si>
  <si>
    <t>US85513AAA60</t>
  </si>
  <si>
    <t>STAR HOLDING LLC</t>
  </si>
  <si>
    <t>US78442PGE07</t>
  </si>
  <si>
    <t>SLM CORPORATION</t>
  </si>
  <si>
    <t>US78454LAX82</t>
  </si>
  <si>
    <t>SM ENERGY COMPANY</t>
  </si>
  <si>
    <t>US78454LAN01</t>
  </si>
  <si>
    <t>US810186AX41</t>
  </si>
  <si>
    <t>THE SCOTTS MIRACLE-GRO COMPANY</t>
  </si>
  <si>
    <t>US810186AW67</t>
  </si>
  <si>
    <t>US85236FAA12</t>
  </si>
  <si>
    <t>Smyrna Ready Mix Concrete, LLC</t>
  </si>
  <si>
    <t>US861896AA67</t>
  </si>
  <si>
    <t>STONEX GROUP INC.</t>
  </si>
  <si>
    <t>US7846ELAD98</t>
  </si>
  <si>
    <t>SNF GROUP SA</t>
  </si>
  <si>
    <t>US83368RBY71</t>
  </si>
  <si>
    <t>SOCIETE GENERALE SA</t>
  </si>
  <si>
    <t>US80412LAA52</t>
  </si>
  <si>
    <t>Saturn Oil &amp; Gas Inc.</t>
  </si>
  <si>
    <t>US681639AA87</t>
  </si>
  <si>
    <t>US16308NAA28</t>
  </si>
  <si>
    <t>CHEEVER ESCROW ISSUER, LLC</t>
  </si>
  <si>
    <t>US25259KAA88</t>
  </si>
  <si>
    <t>DIAMOND ESCROW ISSUER, LLC</t>
  </si>
  <si>
    <t>US836720AH56</t>
  </si>
  <si>
    <t>South Bow Canadian Infrastructure Holdings Ltd.</t>
  </si>
  <si>
    <t>US836720AF90</t>
  </si>
  <si>
    <t>US84762LAX38</t>
  </si>
  <si>
    <t>SPECTRUM BRANDS, INC.</t>
  </si>
  <si>
    <t>US86828LAC63</t>
  </si>
  <si>
    <t>SUPERIOR PLUS LP</t>
  </si>
  <si>
    <t>US864486AL98</t>
  </si>
  <si>
    <t>SUBURBAN PROPANE PARTNERS, L.P.</t>
  </si>
  <si>
    <t>US855030AQ50</t>
  </si>
  <si>
    <t>STAPLES, INC.</t>
  </si>
  <si>
    <t>US855030AS17</t>
  </si>
  <si>
    <t>US85205TAK60</t>
  </si>
  <si>
    <t>SPIRIT AEROSYSTEMS, INC.</t>
  </si>
  <si>
    <t>US85205TAR14</t>
  </si>
  <si>
    <t>US85205TAN00</t>
  </si>
  <si>
    <t>US78500AAA60</t>
  </si>
  <si>
    <t>SWF ESCROW ISSUER CORPORATION</t>
  </si>
  <si>
    <t>US852234AR43</t>
  </si>
  <si>
    <t>BLOCK, INC.</t>
  </si>
  <si>
    <t>US78466CAC01</t>
  </si>
  <si>
    <t>SS&amp;C TECHNOLOGIES, INC.</t>
  </si>
  <si>
    <t>US78466CAD83</t>
  </si>
  <si>
    <t>US81105DAA37</t>
  </si>
  <si>
    <t>THE E.W. SCRIPPS COMPANY</t>
  </si>
  <si>
    <t>US81105DAB10</t>
  </si>
  <si>
    <t>US81104PAA75</t>
  </si>
  <si>
    <t>US81254UAK25</t>
  </si>
  <si>
    <t>SEASPAN CORPORATION</t>
  </si>
  <si>
    <t>US81728UAB08</t>
  </si>
  <si>
    <t>SENSATA TECHNOLOGIES, INC.</t>
  </si>
  <si>
    <t>US81725WAK99</t>
  </si>
  <si>
    <t>Sensata Technologies B.V.</t>
  </si>
  <si>
    <t>US81725WAL72</t>
  </si>
  <si>
    <t>US81728UAC80</t>
  </si>
  <si>
    <t>US86389QAG73</t>
  </si>
  <si>
    <t>Studio City Finance Limited</t>
  </si>
  <si>
    <t>US86389QAE26</t>
  </si>
  <si>
    <t>US86389QAF90</t>
  </si>
  <si>
    <t>US85858EAD58</t>
  </si>
  <si>
    <t>Stena International S.A.</t>
  </si>
  <si>
    <t>US85858EAE32</t>
  </si>
  <si>
    <t>US83600WAE93</t>
  </si>
  <si>
    <t>SOTERA HEALTH HOLDINGS, LLC</t>
  </si>
  <si>
    <t>US85571BBC81</t>
  </si>
  <si>
    <t>STARWOOD PROPERTY TRUST, INC.</t>
  </si>
  <si>
    <t>US85571BBB09</t>
  </si>
  <si>
    <t>US81180WBD20</t>
  </si>
  <si>
    <t>US81180WBC47</t>
  </si>
  <si>
    <t>US81180WBM29</t>
  </si>
  <si>
    <t>US86614RAN70</t>
  </si>
  <si>
    <t>SUMMIT MATERIALS, LLC</t>
  </si>
  <si>
    <t>US86614RAM97</t>
  </si>
  <si>
    <t>US86614RAP29</t>
  </si>
  <si>
    <t>US86765LAZ04</t>
  </si>
  <si>
    <t>US86765LAT44</t>
  </si>
  <si>
    <t>US86765LAQ05</t>
  </si>
  <si>
    <t>US86765KAB52</t>
  </si>
  <si>
    <t>US86765KAA79</t>
  </si>
  <si>
    <t>US90320BAA70</t>
  </si>
  <si>
    <t>Sunrise FinCo I B.V.</t>
  </si>
  <si>
    <t>US90320LAG23</t>
  </si>
  <si>
    <t>Sunrise HoldCo IV B.V.</t>
  </si>
  <si>
    <t>US44106MBA99</t>
  </si>
  <si>
    <t>SERVICE PROPERTIES TRUST</t>
  </si>
  <si>
    <t>US44106MAY84</t>
  </si>
  <si>
    <t>US44106MAW29</t>
  </si>
  <si>
    <t>US44106MBB72</t>
  </si>
  <si>
    <t>US44106MAV46</t>
  </si>
  <si>
    <t>US81761LAB80</t>
  </si>
  <si>
    <t>US87165BAU70</t>
  </si>
  <si>
    <t>SYNCHRONY FINANCIAL</t>
  </si>
  <si>
    <t>US87157DAG43</t>
  </si>
  <si>
    <t>SYNAPTICS INCORPORATED</t>
  </si>
  <si>
    <t>US89346DAH08</t>
  </si>
  <si>
    <t>TransAlta Corporation</t>
  </si>
  <si>
    <t>US87485LAD64</t>
  </si>
  <si>
    <t>TALOS PRODUCTION INC.</t>
  </si>
  <si>
    <t>US87485LAE48</t>
  </si>
  <si>
    <t>US893647BP15</t>
  </si>
  <si>
    <t>TRANSDIGM INC.</t>
  </si>
  <si>
    <t>US893647BQ97</t>
  </si>
  <si>
    <t>US893647BL01</t>
  </si>
  <si>
    <t>US893647BW65</t>
  </si>
  <si>
    <t>US893647BR70</t>
  </si>
  <si>
    <t>US893647BU00</t>
  </si>
  <si>
    <t>US893647BV82</t>
  </si>
  <si>
    <t>US893647BS53</t>
  </si>
  <si>
    <t>US879068AB03</t>
  </si>
  <si>
    <t>TEINE ENERGY LTD.</t>
  </si>
  <si>
    <t>US89616RAC34</t>
  </si>
  <si>
    <t>TRIDENT TPI HOLDINGS, INC.</t>
  </si>
  <si>
    <t>US87952VAP13</t>
  </si>
  <si>
    <t>TELESAT CANADA</t>
  </si>
  <si>
    <t>US87952VAR78</t>
  </si>
  <si>
    <t>US87952VAM81</t>
  </si>
  <si>
    <t>US880349AU90</t>
  </si>
  <si>
    <t>TENNECO INC.</t>
  </si>
  <si>
    <t>US87470LAK70</t>
  </si>
  <si>
    <t>TALLGRASS ENERGY PARTNERS, LP</t>
  </si>
  <si>
    <t>US87470LAJ08</t>
  </si>
  <si>
    <t>US87470LAL53</t>
  </si>
  <si>
    <t>US88104LAG86</t>
  </si>
  <si>
    <t>TERRAFORM POWER OPERATING, LLC</t>
  </si>
  <si>
    <t>US88104LAE39</t>
  </si>
  <si>
    <t>US880779BA01</t>
  </si>
  <si>
    <t>TEREX CORPORATION</t>
  </si>
  <si>
    <t>US73943NAA46</t>
  </si>
  <si>
    <t>PRAIRIE ACQUIROR LP</t>
  </si>
  <si>
    <t>US896818AU56</t>
  </si>
  <si>
    <t>TRIUMPH GROUP, INC.</t>
  </si>
  <si>
    <t>US87901JAJ43</t>
  </si>
  <si>
    <t>TEGNA INC.</t>
  </si>
  <si>
    <t>US87901JAH86</t>
  </si>
  <si>
    <t>US88033GDM96</t>
  </si>
  <si>
    <t>TENET HEALTHCARE CORPORATION</t>
  </si>
  <si>
    <t>US88033GDR83</t>
  </si>
  <si>
    <t>US88033GDH02</t>
  </si>
  <si>
    <t>US88033GDB32</t>
  </si>
  <si>
    <t>US88033GDU13</t>
  </si>
  <si>
    <t>US88033GDQ01</t>
  </si>
  <si>
    <t>US88033GDK31</t>
  </si>
  <si>
    <t>US88033GAV23</t>
  </si>
  <si>
    <t>US885160AA99</t>
  </si>
  <si>
    <t>THOR INDUSTRIES, INC.</t>
  </si>
  <si>
    <t>US92537RAA77</t>
  </si>
  <si>
    <t>TK ELEVATOR U.S. NEWCO, INC.</t>
  </si>
  <si>
    <t>US18912UAC62</t>
  </si>
  <si>
    <t>US69867RAA59</t>
  </si>
  <si>
    <t>PANTHER ESCROW ISSUER, LLC</t>
  </si>
  <si>
    <t>US87927VAM00</t>
  </si>
  <si>
    <t>TELECOM ITALIA CAPITAL S.A.</t>
  </si>
  <si>
    <t>US87927VAF58</t>
  </si>
  <si>
    <t>US87927VAR96</t>
  </si>
  <si>
    <t>US87256YAA10</t>
  </si>
  <si>
    <t>TKC HOLDINGS, INC.</t>
  </si>
  <si>
    <t>US876511AG15</t>
  </si>
  <si>
    <t>Taseko Mines Limited</t>
  </si>
  <si>
    <t>US87422VAK44</t>
  </si>
  <si>
    <t>TALEN ENERGY SUPPLY, LLC</t>
  </si>
  <si>
    <t>US87724RAB87</t>
  </si>
  <si>
    <t>TAYLOR MORRISON COMMUNITIES, INC.</t>
  </si>
  <si>
    <t>US87261QAC78</t>
  </si>
  <si>
    <t>TMS INTERNATIONAL CORP.</t>
  </si>
  <si>
    <t>US98310WAQ15</t>
  </si>
  <si>
    <t>TRAVEL + LEISURE CO.</t>
  </si>
  <si>
    <t>US98310WAS70</t>
  </si>
  <si>
    <t>US87265HAG48</t>
  </si>
  <si>
    <t>TRI POINTE HOMES, INC.</t>
  </si>
  <si>
    <t>US88023UAJ07</t>
  </si>
  <si>
    <t>TEMPUR SEALY INTERNATIONAL, INC.</t>
  </si>
  <si>
    <t>US88023UAH41</t>
  </si>
  <si>
    <t>US89680EAA73</t>
  </si>
  <si>
    <t>TRITON WATER HOLDINGS, INC.</t>
  </si>
  <si>
    <t>US896522AJ82</t>
  </si>
  <si>
    <t>TRINITY INDUSTRIES, INC.</t>
  </si>
  <si>
    <t>US897051AC29</t>
  </si>
  <si>
    <t>TRONOX INCORPORATED</t>
  </si>
  <si>
    <t>US896215AH37</t>
  </si>
  <si>
    <t>TRIMAS CORPORATION</t>
  </si>
  <si>
    <t>US89668QAF54</t>
  </si>
  <si>
    <t>Trinseo Materials Operating S.C.A.</t>
  </si>
  <si>
    <t>US89668QAE89</t>
  </si>
  <si>
    <t>US87305RAK59</t>
  </si>
  <si>
    <t>TTM TECHNOLOGIES, INC.</t>
  </si>
  <si>
    <t>US47010BAM63</t>
  </si>
  <si>
    <t>JAGUAR LAND ROVER AUTOMOTIVE PLC</t>
  </si>
  <si>
    <t>US47010BAK08</t>
  </si>
  <si>
    <t>US47010BAJ35</t>
  </si>
  <si>
    <t>US90138FAD42</t>
  </si>
  <si>
    <t>TWILIO INC.</t>
  </si>
  <si>
    <t>US90932LAG23</t>
  </si>
  <si>
    <t>UNITED AIRLINES, INC.</t>
  </si>
  <si>
    <t>US90932LAH06</t>
  </si>
  <si>
    <t>US90931GAA76</t>
  </si>
  <si>
    <t>UNITED AIRLINES PASS THROUGH TRUST 2020-1</t>
  </si>
  <si>
    <t>US12663QAC96</t>
  </si>
  <si>
    <t>CVR PARTNERS, LP</t>
  </si>
  <si>
    <t>US904678AS85</t>
  </si>
  <si>
    <t>US70478JAA25</t>
  </si>
  <si>
    <t>DOMTAR CORPORATION</t>
  </si>
  <si>
    <t>US90279XAA00</t>
  </si>
  <si>
    <t>UKG INC.</t>
  </si>
  <si>
    <t>US91327TAA97</t>
  </si>
  <si>
    <t>UNITI GROUP LP</t>
  </si>
  <si>
    <t>US91327BAB62</t>
  </si>
  <si>
    <t>US91327AAB89</t>
  </si>
  <si>
    <t>US91327BAA89</t>
  </si>
  <si>
    <t>US019579AA90</t>
  </si>
  <si>
    <t>US049362AA49</t>
  </si>
  <si>
    <t>Atlas LuxCo 4 S.a r.l.</t>
  </si>
  <si>
    <t>US92905YAA64</t>
  </si>
  <si>
    <t>US92905YAD04</t>
  </si>
  <si>
    <t>US911365BP80</t>
  </si>
  <si>
    <t>UNITED RENTALS (NORTH AMERICA), INC.</t>
  </si>
  <si>
    <t>US911363AM11</t>
  </si>
  <si>
    <t>US911365BN33</t>
  </si>
  <si>
    <t>US911365BG81</t>
  </si>
  <si>
    <t>US911365BL76</t>
  </si>
  <si>
    <t>US911365BF09</t>
  </si>
  <si>
    <t>US911365BQ63</t>
  </si>
  <si>
    <t>US911365BR47</t>
  </si>
  <si>
    <t>US91740PAF53</t>
  </si>
  <si>
    <t>USA COMPRESSION PARTNERS, LP</t>
  </si>
  <si>
    <t>US91740PAG37</t>
  </si>
  <si>
    <t>US90290MAD39</t>
  </si>
  <si>
    <t>US FOODS, INC.</t>
  </si>
  <si>
    <t>US90290MAJ09</t>
  </si>
  <si>
    <t>US90290MAG69</t>
  </si>
  <si>
    <t>US90290MAH43</t>
  </si>
  <si>
    <t>US05552BAA44</t>
  </si>
  <si>
    <t>LBM ACQUISITION, LLC</t>
  </si>
  <si>
    <t>US914906AV42</t>
  </si>
  <si>
    <t>US914906AU68</t>
  </si>
  <si>
    <t>US914906AX08</t>
  </si>
  <si>
    <t>US914906AY80</t>
  </si>
  <si>
    <t>US913229AA80</t>
  </si>
  <si>
    <t>UNITED WHOLESALE MORTGAGE, LLC</t>
  </si>
  <si>
    <t>US913229AC47</t>
  </si>
  <si>
    <t>US92765YAH09</t>
  </si>
  <si>
    <t>VIRGIN AUSTRALIA HOLDINGS PTY LIMITED</t>
  </si>
  <si>
    <t>US91889FAC59</t>
  </si>
  <si>
    <t>Valaris Limited</t>
  </si>
  <si>
    <t>US92332YAE14</t>
  </si>
  <si>
    <t>VENTURE GLOBAL LNG, INC.</t>
  </si>
  <si>
    <t>US92332YAA91</t>
  </si>
  <si>
    <t>US92332YAB74</t>
  </si>
  <si>
    <t>US92332YAF88</t>
  </si>
  <si>
    <t>US92332YAC57</t>
  </si>
  <si>
    <t>US92332YAD31</t>
  </si>
  <si>
    <t>US92328MAC73</t>
  </si>
  <si>
    <t>VENTURE GLOBAL CALCASIEU PASS, LLC</t>
  </si>
  <si>
    <t>US92328MAB90</t>
  </si>
  <si>
    <t>US92328MAE30</t>
  </si>
  <si>
    <t>US923725AD77</t>
  </si>
  <si>
    <t>VERMILION ENERGY INC.</t>
  </si>
  <si>
    <t>US92564RAD70</t>
  </si>
  <si>
    <t>VICI PROPERTIES L.P.</t>
  </si>
  <si>
    <t>US92564RAA32</t>
  </si>
  <si>
    <t>US92564RAG02</t>
  </si>
  <si>
    <t>US92564RAB15</t>
  </si>
  <si>
    <t>US50220MAA80</t>
  </si>
  <si>
    <t>VICTRA HOLDINGS, LLC</t>
  </si>
  <si>
    <t>US92648DAA46</t>
  </si>
  <si>
    <t>US91832VAA26</t>
  </si>
  <si>
    <t>VOC Escrow Ltd</t>
  </si>
  <si>
    <t>US92682RAA05</t>
  </si>
  <si>
    <t>VIKING OCEAN CRUISES SHIP VII LTD</t>
  </si>
  <si>
    <t>US92676XAD93</t>
  </si>
  <si>
    <t>Viking Cruises Ltd</t>
  </si>
  <si>
    <t>US92676XAC11</t>
  </si>
  <si>
    <t>US92676XAF42</t>
  </si>
  <si>
    <t>US92676XAG25</t>
  </si>
  <si>
    <t>US91824YAA64</t>
  </si>
  <si>
    <t>VFH PARENT LLC</t>
  </si>
  <si>
    <t>US92023RAA86</t>
  </si>
  <si>
    <t>VALLOUREC SA</t>
  </si>
  <si>
    <t>US92858RAA86</t>
  </si>
  <si>
    <t>VMED O2 UK FINANCING I PLC</t>
  </si>
  <si>
    <t>US92858RAB69</t>
  </si>
  <si>
    <t>US92770QAA58</t>
  </si>
  <si>
    <t>VIRGIN MEDIA VENDOR FINANCING NOTES IV DESIGNATED ACTIVITY COMPANY</t>
  </si>
  <si>
    <t>US92769VAJ89</t>
  </si>
  <si>
    <t>VIRGIN MEDIA FINANCE PLC</t>
  </si>
  <si>
    <t>US92763MAA36</t>
  </si>
  <si>
    <t>Viper Energy, Inc.</t>
  </si>
  <si>
    <t>US92857WBQ24</t>
  </si>
  <si>
    <t>VODAFONE GROUP PUBLIC LIMITED COMPANY</t>
  </si>
  <si>
    <t>US92535UAB08</t>
  </si>
  <si>
    <t>VERTIV GROUP CORPORATION</t>
  </si>
  <si>
    <t>US92837TAA07</t>
  </si>
  <si>
    <t>VIRTUSA CORPORATION</t>
  </si>
  <si>
    <t>US92552VAN01</t>
  </si>
  <si>
    <t>VIASAT, INC.</t>
  </si>
  <si>
    <t>US92552VAR15</t>
  </si>
  <si>
    <t>US926400AA00</t>
  </si>
  <si>
    <t>VICTORIA'S SECRET &amp; CO.</t>
  </si>
  <si>
    <t>US92840VAH50</t>
  </si>
  <si>
    <t>VISTRA OPERATIONS COMPANY LLC</t>
  </si>
  <si>
    <t>US92840VAF94</t>
  </si>
  <si>
    <t>US92840VAA08</t>
  </si>
  <si>
    <t>US92840VAB80</t>
  </si>
  <si>
    <t>US92840VAR33</t>
  </si>
  <si>
    <t>US92840MAC64</t>
  </si>
  <si>
    <t>VISTRA CORP.</t>
  </si>
  <si>
    <t>US92840VAP76</t>
  </si>
  <si>
    <t>US92840MAB81</t>
  </si>
  <si>
    <t>US92840JAB52</t>
  </si>
  <si>
    <t>VISTAJET MALTA FINANCE P.L.C.</t>
  </si>
  <si>
    <t>US92840JAD19</t>
  </si>
  <si>
    <t>US92210KAD00</t>
  </si>
  <si>
    <t>VANTAGE DRILLING INTERNATIONAL</t>
  </si>
  <si>
    <t>US516806AH93</t>
  </si>
  <si>
    <t>VITAL ENERGY, INC.</t>
  </si>
  <si>
    <t>US516806AK23</t>
  </si>
  <si>
    <t>US516806AJ59</t>
  </si>
  <si>
    <t>US11040GAA13</t>
  </si>
  <si>
    <t>BRISTOW GROUP INC.</t>
  </si>
  <si>
    <t>US62886EAY41</t>
  </si>
  <si>
    <t>NCR VOYIX CORPORATION</t>
  </si>
  <si>
    <t>US62886EAZ16</t>
  </si>
  <si>
    <t>US62886EBA55</t>
  </si>
  <si>
    <t>US94419NAA54</t>
  </si>
  <si>
    <t>WAYFAIR LLC</t>
  </si>
  <si>
    <t>US93710WAA36</t>
  </si>
  <si>
    <t>WASH MULTIFAMILY ACQUISITION INC.</t>
  </si>
  <si>
    <t>US931427AW86</t>
  </si>
  <si>
    <t>WALGREENS BOOTS ALLIANCE, INC.</t>
  </si>
  <si>
    <t>US95081QAR56</t>
  </si>
  <si>
    <t>WESCO DISTRIBUTION, INC.</t>
  </si>
  <si>
    <t>US958102AM75</t>
  </si>
  <si>
    <t>US948565AD85</t>
  </si>
  <si>
    <t>WEEKLEY HOMES, LLC</t>
  </si>
  <si>
    <t>US958254AL80</t>
  </si>
  <si>
    <t>WESTERN MIDSTREAM OPERATING, LP</t>
  </si>
  <si>
    <t>US958254AJ35</t>
  </si>
  <si>
    <t>US958254AD64</t>
  </si>
  <si>
    <t>US958667AE72</t>
  </si>
  <si>
    <t>US947075AU14</t>
  </si>
  <si>
    <t>Weatherford International Ltd.</t>
  </si>
  <si>
    <t>US974637AC45</t>
  </si>
  <si>
    <t>WINNEBAGO INDUSTRIES, INC.</t>
  </si>
  <si>
    <t>US96350RAA23</t>
  </si>
  <si>
    <t>WHITE CAP BUYER, LLC</t>
  </si>
  <si>
    <t>US96812HAA68</t>
  </si>
  <si>
    <t>WILDFIRE INTERMEDIATE HOLDINGS, LLC</t>
  </si>
  <si>
    <t>US97381AAA07</t>
  </si>
  <si>
    <t>WINDSTREAM SERVICES, LLC</t>
  </si>
  <si>
    <t>US96950GAE26</t>
  </si>
  <si>
    <t>US71953LAA98</t>
  </si>
  <si>
    <t>WILLIAMS SCOTSMAN, INC.</t>
  </si>
  <si>
    <t>US96949VAM54</t>
  </si>
  <si>
    <t>US00790RAB06</t>
  </si>
  <si>
    <t>ADVANCED DRAINAGE SYSTEMS, INC.</t>
  </si>
  <si>
    <t>US95076PAC77</t>
  </si>
  <si>
    <t>WERNER FINCO LP</t>
  </si>
  <si>
    <t>US95076PAD50</t>
  </si>
  <si>
    <t>US981419AC85</t>
  </si>
  <si>
    <t>WORLD ACCEPTANCE CORPORATION</t>
  </si>
  <si>
    <t>US36268NAA81</t>
  </si>
  <si>
    <t>BOOST NEWCO BORROWER, LLC</t>
  </si>
  <si>
    <t>US983133AA70</t>
  </si>
  <si>
    <t>WYNN RESORTS FINANCE, LLC</t>
  </si>
  <si>
    <t>US983133AD10</t>
  </si>
  <si>
    <t>US983133AC37</t>
  </si>
  <si>
    <t>US98313RAD89</t>
  </si>
  <si>
    <t>Wynn Macau, Limited</t>
  </si>
  <si>
    <t>US98313RAE62</t>
  </si>
  <si>
    <t>US98313RAH93</t>
  </si>
  <si>
    <t>US983130AX35</t>
  </si>
  <si>
    <t>WYNN LAS VEGAS, LLC</t>
  </si>
  <si>
    <t>US98372MAC91</t>
  </si>
  <si>
    <t>XHR LP</t>
  </si>
  <si>
    <t>US98379KAA07</t>
  </si>
  <si>
    <t>XPO, INC.</t>
  </si>
  <si>
    <t>US983793AK61</t>
  </si>
  <si>
    <t>US98379KAB89</t>
  </si>
  <si>
    <t>US98421MAA45</t>
  </si>
  <si>
    <t>Xerox Holdings Corp</t>
  </si>
  <si>
    <t>US98421MAB28</t>
  </si>
  <si>
    <t>US98421MAC01</t>
  </si>
  <si>
    <t>US988498AR20</t>
  </si>
  <si>
    <t>YUM! Brands, Inc.</t>
  </si>
  <si>
    <t>US989207AD75</t>
  </si>
  <si>
    <t>ZEBRA TECHNOLOGIES CORPORATION</t>
  </si>
  <si>
    <t>US48123VAF94</t>
  </si>
  <si>
    <t>ZIFF DAVIS, INC.</t>
  </si>
  <si>
    <t>US98927UAA51</t>
  </si>
  <si>
    <t>ZEGONA FINANCE PLC</t>
  </si>
  <si>
    <t>US98877DAF24</t>
  </si>
  <si>
    <t>ZF NORTH AMERICA CAPITAL, INC.</t>
  </si>
  <si>
    <t>US98877DAD75</t>
  </si>
  <si>
    <t>US98877DAG07</t>
  </si>
  <si>
    <t>US98877DAE58</t>
  </si>
  <si>
    <t>US91845AAA34</t>
  </si>
  <si>
    <t>VZ Secured Financing B.V.</t>
  </si>
  <si>
    <t>US98953GAD79</t>
  </si>
  <si>
    <t>Ziggo Bond Company B.V.</t>
  </si>
  <si>
    <t>US98954UAB98</t>
  </si>
  <si>
    <t>XS2893176862</t>
  </si>
  <si>
    <t>XS2774944008</t>
  </si>
  <si>
    <t>FR001400N2U2</t>
  </si>
  <si>
    <t>XS2929365083</t>
  </si>
  <si>
    <t>XS2492482828</t>
  </si>
  <si>
    <t>XS2591803841</t>
  </si>
  <si>
    <t>USP1400MAE86</t>
  </si>
  <si>
    <t>XS2840032762</t>
  </si>
  <si>
    <t>XS2638924709</t>
  </si>
  <si>
    <t>US05565AM341</t>
  </si>
  <si>
    <t>FR001400F2H9</t>
  </si>
  <si>
    <t>ES0840609020</t>
  </si>
  <si>
    <t>ES0840609053</t>
  </si>
  <si>
    <t>DE000CB94MF6</t>
  </si>
  <si>
    <t>DE000CZ45WB5</t>
  </si>
  <si>
    <t>US225401AL29</t>
  </si>
  <si>
    <t>US225401AX66</t>
  </si>
  <si>
    <t>USH3698DDQ46</t>
  </si>
  <si>
    <t>DE000A30VT97</t>
  </si>
  <si>
    <t>DE000A383S52</t>
  </si>
  <si>
    <t>DE000A383JS3</t>
  </si>
  <si>
    <t>AT0000A2L583</t>
  </si>
  <si>
    <t>AT0000A36XD5</t>
  </si>
  <si>
    <t>XS2761357594</t>
  </si>
  <si>
    <t>XS2223761813</t>
  </si>
  <si>
    <t>XS2678939427</t>
  </si>
  <si>
    <t>BE0390152180</t>
  </si>
  <si>
    <t>BE0002961424</t>
  </si>
  <si>
    <t>XS1043552261</t>
  </si>
  <si>
    <t>XS2258827034</t>
  </si>
  <si>
    <t>US639057AQ15</t>
  </si>
  <si>
    <t>XS2113658202</t>
  </si>
  <si>
    <t>XS2202900424</t>
  </si>
  <si>
    <t>XS2471862040</t>
  </si>
  <si>
    <t>US05964HBH75</t>
  </si>
  <si>
    <t>US05971KAQ22</t>
  </si>
  <si>
    <t>USF8600KAA46</t>
  </si>
  <si>
    <t>USF8500RAC63</t>
  </si>
  <si>
    <t>XS2354777265</t>
  </si>
  <si>
    <t>USH42097ER43</t>
  </si>
  <si>
    <t>XS2718145779</t>
  </si>
  <si>
    <t>XS2486863595</t>
  </si>
  <si>
    <t>BlueBay - Financial Capital Bond - E</t>
  </si>
  <si>
    <t>ABN AMRO Bank N.V.</t>
  </si>
  <si>
    <t>CREDIT AGRICOLE SA</t>
  </si>
  <si>
    <t>BANCO MERCANTIL DEL NORTE S.A.</t>
  </si>
  <si>
    <t>Banco Bilbao Vizcaya Argentaria, S.A.</t>
  </si>
  <si>
    <t>CaixaBank, S.A.</t>
  </si>
  <si>
    <t>COMMERZBANK Aktiengesellschaft.</t>
  </si>
  <si>
    <t>Credit Suisse Group AG</t>
  </si>
  <si>
    <t>Deutsche Bank Aktiengesellschaft</t>
  </si>
  <si>
    <t>Erste Group Bank AG</t>
  </si>
  <si>
    <t>INTESA SANPAOLO SPA</t>
  </si>
  <si>
    <t>KBC GROEP NV</t>
  </si>
  <si>
    <t>LLOYDS BANKING GROUP PLC</t>
  </si>
  <si>
    <t>Nationwide Building Society</t>
  </si>
  <si>
    <t>Cooperatieve Rabobank U.A.</t>
  </si>
  <si>
    <t>Banco de Sabadell, S.A.</t>
  </si>
  <si>
    <t>Banco Santander, S.A.</t>
  </si>
  <si>
    <t>UBS Group AG</t>
  </si>
  <si>
    <t>VIRGIN MONEY UK PLC</t>
  </si>
  <si>
    <t>XS2864442376</t>
  </si>
  <si>
    <t>US023770AA81</t>
  </si>
  <si>
    <t>US02377AAA60</t>
  </si>
  <si>
    <t>US75223LAB27</t>
  </si>
  <si>
    <t>ES0265936049</t>
  </si>
  <si>
    <t>XS1967635977</t>
  </si>
  <si>
    <t>XS2282606578</t>
  </si>
  <si>
    <t>XS2256949749</t>
  </si>
  <si>
    <t>XS2367164493</t>
  </si>
  <si>
    <t>XS2913096314</t>
  </si>
  <si>
    <t>XS2889321589</t>
  </si>
  <si>
    <t>XS1693822634</t>
  </si>
  <si>
    <t>US00084DBC39</t>
  </si>
  <si>
    <t>US00084DBB55</t>
  </si>
  <si>
    <t>US00084EAF51</t>
  </si>
  <si>
    <t>FR0014009ED1</t>
  </si>
  <si>
    <t>CA008911BJ76</t>
  </si>
  <si>
    <t>FR0013508512</t>
  </si>
  <si>
    <t>US22535WAG24</t>
  </si>
  <si>
    <t>FR001400F067</t>
  </si>
  <si>
    <t>US22535EAF43</t>
  </si>
  <si>
    <t>COYV8378635</t>
  </si>
  <si>
    <t>XS2382032956</t>
  </si>
  <si>
    <t>FR001400L5X1</t>
  </si>
  <si>
    <t>XS2404259801</t>
  </si>
  <si>
    <t>USV4606AAA17</t>
  </si>
  <si>
    <t>US039524AA11</t>
  </si>
  <si>
    <t>US039524AB93</t>
  </si>
  <si>
    <t>XS2189592616</t>
  </si>
  <si>
    <t>COZD3395856</t>
  </si>
  <si>
    <t>XS1713464524</t>
  </si>
  <si>
    <t>DE000A3L3AE4</t>
  </si>
  <si>
    <t>US00687YAB11</t>
  </si>
  <si>
    <t>XS2758100296</t>
  </si>
  <si>
    <t>XS2111947748</t>
  </si>
  <si>
    <t>XS2010027881</t>
  </si>
  <si>
    <t>US052769AD80</t>
  </si>
  <si>
    <t>XS2325699994</t>
  </si>
  <si>
    <t>XS2325700164</t>
  </si>
  <si>
    <t>XS2343873597</t>
  </si>
  <si>
    <t>XS2830327446</t>
  </si>
  <si>
    <t>US025537AR24</t>
  </si>
  <si>
    <t>US02557TAD19</t>
  </si>
  <si>
    <t>US00774MAC91</t>
  </si>
  <si>
    <t>US00774MAN56</t>
  </si>
  <si>
    <t>US00130HCE36</t>
  </si>
  <si>
    <t>US00130HCB96</t>
  </si>
  <si>
    <t>FR001400Q6Z9</t>
  </si>
  <si>
    <t>FR001400F2Q0</t>
  </si>
  <si>
    <t>FR001400F2R8</t>
  </si>
  <si>
    <t>XS2455383088</t>
  </si>
  <si>
    <t>XS2601487619</t>
  </si>
  <si>
    <t>XS2819819942</t>
  </si>
  <si>
    <t>XS2399700959</t>
  </si>
  <si>
    <t>US013304AA87</t>
  </si>
  <si>
    <t>US013305AA52</t>
  </si>
  <si>
    <t>COBL4698751</t>
  </si>
  <si>
    <t>US00847NAC02</t>
  </si>
  <si>
    <t>US05351WAC73</t>
  </si>
  <si>
    <t>XS2319950130</t>
  </si>
  <si>
    <t>US84612JAA07</t>
  </si>
  <si>
    <t>US04410RAA41</t>
  </si>
  <si>
    <t>US00131MAS26</t>
  </si>
  <si>
    <t>XS2010031057</t>
  </si>
  <si>
    <t>US37960BAB18</t>
  </si>
  <si>
    <t>US00169QAG47</t>
  </si>
  <si>
    <t>XS2800678224</t>
  </si>
  <si>
    <t>XS2110077299</t>
  </si>
  <si>
    <t>XS2346869097</t>
  </si>
  <si>
    <t>US011395AQ34</t>
  </si>
  <si>
    <t>US011395AP50</t>
  </si>
  <si>
    <t>US01883LAF04</t>
  </si>
  <si>
    <t>US02005NBA72</t>
  </si>
  <si>
    <t>US02005NBJ81</t>
  </si>
  <si>
    <t>XS2388162385</t>
  </si>
  <si>
    <t>FR001400Q7G7</t>
  </si>
  <si>
    <t>XS2388172855</t>
  </si>
  <si>
    <t>XS2761146468</t>
  </si>
  <si>
    <t>XS2307437629</t>
  </si>
  <si>
    <t>XS2640904319</t>
  </si>
  <si>
    <t>XS2562213145</t>
  </si>
  <si>
    <t>XS2102489353</t>
  </si>
  <si>
    <t>XS2102493389</t>
  </si>
  <si>
    <t>XS2373430425</t>
  </si>
  <si>
    <t>XS1577952440</t>
  </si>
  <si>
    <t>COZJ5830790</t>
  </si>
  <si>
    <t>US12658HAG74</t>
  </si>
  <si>
    <t>COYW0842586</t>
  </si>
  <si>
    <t>XS2193669657</t>
  </si>
  <si>
    <t>US02343JAA88</t>
  </si>
  <si>
    <t>US031162DM91</t>
  </si>
  <si>
    <t>XS2310487074</t>
  </si>
  <si>
    <t>XS2310511717</t>
  </si>
  <si>
    <t>US03969YAA64</t>
  </si>
  <si>
    <t>XS2116503546</t>
  </si>
  <si>
    <t>DE000A30VPL3</t>
  </si>
  <si>
    <t>XS2891661733</t>
  </si>
  <si>
    <t>XS2724532333</t>
  </si>
  <si>
    <t>DE000A283WZ3</t>
  </si>
  <si>
    <t>XS2393701284</t>
  </si>
  <si>
    <t>XS2346206902</t>
  </si>
  <si>
    <t>US03027XBB55</t>
  </si>
  <si>
    <t>XS1823300949</t>
  </si>
  <si>
    <t>US03027XAZ33</t>
  </si>
  <si>
    <t>US03027XAV29</t>
  </si>
  <si>
    <t>US03027XAG51</t>
  </si>
  <si>
    <t>US031921AB57</t>
  </si>
  <si>
    <t>US031921AC31</t>
  </si>
  <si>
    <t>FR001400FV77</t>
  </si>
  <si>
    <t>ES0305733000</t>
  </si>
  <si>
    <t>US00182FBQ81</t>
  </si>
  <si>
    <t>XS2191013171</t>
  </si>
  <si>
    <t>XS1717584913</t>
  </si>
  <si>
    <t>XS2711801287</t>
  </si>
  <si>
    <t>US03754LAU98</t>
  </si>
  <si>
    <t>US03959KAD28</t>
  </si>
  <si>
    <t>XS2366276595</t>
  </si>
  <si>
    <t>COYV9918538</t>
  </si>
  <si>
    <t>XS2900383675</t>
  </si>
  <si>
    <t>XS2397065330</t>
  </si>
  <si>
    <t>XS2079032483</t>
  </si>
  <si>
    <t>XS2057842176</t>
  </si>
  <si>
    <t>XS2036387525</t>
  </si>
  <si>
    <t>XS2189356996</t>
  </si>
  <si>
    <t>XS1586831999</t>
  </si>
  <si>
    <t>US04227FAE51</t>
  </si>
  <si>
    <t>XS2953567745</t>
  </si>
  <si>
    <t>US02352NAA72</t>
  </si>
  <si>
    <t>XS2103218538</t>
  </si>
  <si>
    <t>XS2919072962</t>
  </si>
  <si>
    <t>US71367VAB53</t>
  </si>
  <si>
    <t>XS2954187378</t>
  </si>
  <si>
    <t>XS2788344419</t>
  </si>
  <si>
    <t>XS2783772374</t>
  </si>
  <si>
    <t>US04943AAC36</t>
  </si>
  <si>
    <t>USG06233AB96</t>
  </si>
  <si>
    <t>US04685A2U49</t>
  </si>
  <si>
    <t>US04685A3F62</t>
  </si>
  <si>
    <t>US04685A2L40</t>
  </si>
  <si>
    <t>US04686E2M31</t>
  </si>
  <si>
    <t>US04685A2N06</t>
  </si>
  <si>
    <t>US04685A3H29</t>
  </si>
  <si>
    <t>US04686E3P52</t>
  </si>
  <si>
    <t>US04685A3W95</t>
  </si>
  <si>
    <t>US04685A4B40</t>
  </si>
  <si>
    <t>US04686E4J83</t>
  </si>
  <si>
    <t>XS2301390089</t>
  </si>
  <si>
    <t>XS1645722262</t>
  </si>
  <si>
    <t>XS2864439158</t>
  </si>
  <si>
    <t>XS2750308483</t>
  </si>
  <si>
    <t>XS2867238532</t>
  </si>
  <si>
    <t>XS2355632584</t>
  </si>
  <si>
    <t>XS2294495838</t>
  </si>
  <si>
    <t>XS2338530467</t>
  </si>
  <si>
    <t>US14180LAA44</t>
  </si>
  <si>
    <t>IX2079928-0</t>
  </si>
  <si>
    <t>IT0005545709</t>
  </si>
  <si>
    <t>US11134LAP40</t>
  </si>
  <si>
    <t>US11135FBB67</t>
  </si>
  <si>
    <t>XS1701395342</t>
  </si>
  <si>
    <t>US05401AAH41</t>
  </si>
  <si>
    <t>XS2251742537</t>
  </si>
  <si>
    <t>XS2205083749</t>
  </si>
  <si>
    <t>US025816DD86</t>
  </si>
  <si>
    <t>US025816CR81</t>
  </si>
  <si>
    <t>US025816DS55</t>
  </si>
  <si>
    <t>US025816DM85</t>
  </si>
  <si>
    <t>US025816CL12</t>
  </si>
  <si>
    <t>USY1009XAA73</t>
  </si>
  <si>
    <t>US05453GAC96</t>
  </si>
  <si>
    <t>ES0312342019</t>
  </si>
  <si>
    <t>BE6355550136</t>
  </si>
  <si>
    <t>BE6355549120</t>
  </si>
  <si>
    <t>BE6342263157</t>
  </si>
  <si>
    <t>XS2208302179</t>
  </si>
  <si>
    <t>US067809AM55</t>
  </si>
  <si>
    <t>US097023BJ31</t>
  </si>
  <si>
    <t>US01609WBF86</t>
  </si>
  <si>
    <t>XS1857759416</t>
  </si>
  <si>
    <t>US056162AN09</t>
  </si>
  <si>
    <t>US06051GGZ63</t>
  </si>
  <si>
    <t>US06051GKM05</t>
  </si>
  <si>
    <t>US06051GHB86</t>
  </si>
  <si>
    <t>US06428CAD65</t>
  </si>
  <si>
    <t>US067316AE93</t>
  </si>
  <si>
    <t>US06738EBL83</t>
  </si>
  <si>
    <t>US06738EAE59</t>
  </si>
  <si>
    <t>US06738EBZ79</t>
  </si>
  <si>
    <t>US06738ECJ29</t>
  </si>
  <si>
    <t>IT0005378036</t>
  </si>
  <si>
    <t>XS2577528016</t>
  </si>
  <si>
    <t>XS2305362951</t>
  </si>
  <si>
    <t>XS2080318053</t>
  </si>
  <si>
    <t>US058498AW66</t>
  </si>
  <si>
    <t>IT0005153975</t>
  </si>
  <si>
    <t>XS2358835036</t>
  </si>
  <si>
    <t>IT0005562142</t>
  </si>
  <si>
    <t>XS2229021261</t>
  </si>
  <si>
    <t>XS2558591967</t>
  </si>
  <si>
    <t>IT0005549479</t>
  </si>
  <si>
    <t>XS2530053789</t>
  </si>
  <si>
    <t>US05965MAG87</t>
  </si>
  <si>
    <t>IT0005380446</t>
  </si>
  <si>
    <t>XS2112335752</t>
  </si>
  <si>
    <t>XS2444717149</t>
  </si>
  <si>
    <t>USG08820CH69</t>
  </si>
  <si>
    <t>US761713BG06</t>
  </si>
  <si>
    <t>XS2199266003</t>
  </si>
  <si>
    <t>XS1840618059</t>
  </si>
  <si>
    <t>XS2077670342</t>
  </si>
  <si>
    <t>US07274NAJ28</t>
  </si>
  <si>
    <t>XS2451803063</t>
  </si>
  <si>
    <t>USU07264AL53</t>
  </si>
  <si>
    <t>XS2684826014</t>
  </si>
  <si>
    <t>USU07264AM37</t>
  </si>
  <si>
    <t>COZO4937850</t>
  </si>
  <si>
    <t>COBR4366042</t>
  </si>
  <si>
    <t>XS2099372802</t>
  </si>
  <si>
    <t>ES0305827000</t>
  </si>
  <si>
    <t>US68251PAA57</t>
  </si>
  <si>
    <t>PTBIT3OM0098</t>
  </si>
  <si>
    <t>US68245XAP42</t>
  </si>
  <si>
    <t>US68245XAJ81</t>
  </si>
  <si>
    <t>XS1789515134</t>
  </si>
  <si>
    <t>US105340AS20</t>
  </si>
  <si>
    <t>XS2375836553</t>
  </si>
  <si>
    <t>XS2002532724</t>
  </si>
  <si>
    <t>COYU1826921</t>
  </si>
  <si>
    <t>XS2680753568</t>
  </si>
  <si>
    <t>COZK3496039</t>
  </si>
  <si>
    <t>XS2831585786</t>
  </si>
  <si>
    <t>COYX3582559</t>
  </si>
  <si>
    <t>XS1222594472</t>
  </si>
  <si>
    <t>US08576PAH47</t>
  </si>
  <si>
    <t>XS2231165668</t>
  </si>
  <si>
    <t>USF0803NAC68</t>
  </si>
  <si>
    <t>FR0014007UR1</t>
  </si>
  <si>
    <t>US06675FAW77</t>
  </si>
  <si>
    <t>US06675GAW50</t>
  </si>
  <si>
    <t>US06675DCG51</t>
  </si>
  <si>
    <t>IT0005591851</t>
  </si>
  <si>
    <t>IT0005619140</t>
  </si>
  <si>
    <t>XS2800001914</t>
  </si>
  <si>
    <t>US05508TAV44</t>
  </si>
  <si>
    <t>COBO2485254</t>
  </si>
  <si>
    <t>US071734AN72</t>
  </si>
  <si>
    <t>US071734AC18</t>
  </si>
  <si>
    <t>XS2294186965</t>
  </si>
  <si>
    <t>XS2338167104</t>
  </si>
  <si>
    <t>XS2561182622</t>
  </si>
  <si>
    <t>XS2898168443</t>
  </si>
  <si>
    <t>XS2528657567</t>
  </si>
  <si>
    <t>XS1713074141</t>
  </si>
  <si>
    <t>XS2390844517</t>
  </si>
  <si>
    <t>US89055FAB94</t>
  </si>
  <si>
    <t>USG1354PAA50</t>
  </si>
  <si>
    <t>XS2341633027</t>
  </si>
  <si>
    <t>XS2080766475</t>
  </si>
  <si>
    <t>XS2430951744</t>
  </si>
  <si>
    <t>XS2607350985</t>
  </si>
  <si>
    <t>US06368FAD15</t>
  </si>
  <si>
    <t>US06368LC610</t>
  </si>
  <si>
    <t>US05565EBY05</t>
  </si>
  <si>
    <t>US05565ECL74</t>
  </si>
  <si>
    <t>US05565ECD58</t>
  </si>
  <si>
    <t>US05565ECN31</t>
  </si>
  <si>
    <t>USU09513KA67</t>
  </si>
  <si>
    <t>COZO9006149</t>
  </si>
  <si>
    <t>US09659W2L77</t>
  </si>
  <si>
    <t>US09659W2D51</t>
  </si>
  <si>
    <t>USF1067PAC08</t>
  </si>
  <si>
    <t>US05565A5R02</t>
  </si>
  <si>
    <t>XS1802320520</t>
  </si>
  <si>
    <t>XS2306989299</t>
  </si>
  <si>
    <t>US06417XAB73</t>
  </si>
  <si>
    <t>IT0005605115</t>
  </si>
  <si>
    <t>XS2806449190</t>
  </si>
  <si>
    <t>XS2679767082</t>
  </si>
  <si>
    <t>EQ0000000062827325</t>
  </si>
  <si>
    <t>US05583JAG76</t>
  </si>
  <si>
    <t>US05584KAG31</t>
  </si>
  <si>
    <t>US05578AAW80</t>
  </si>
  <si>
    <t>US05571AAN54</t>
  </si>
  <si>
    <t>FR001400PK37</t>
  </si>
  <si>
    <t>XS2264034260</t>
  </si>
  <si>
    <t>IT0005561243</t>
  </si>
  <si>
    <t>IT0005523896</t>
  </si>
  <si>
    <t>XS2534908889</t>
  </si>
  <si>
    <t>XS1992931508</t>
  </si>
  <si>
    <t>XS1190974011</t>
  </si>
  <si>
    <t>XS2363719050</t>
  </si>
  <si>
    <t>XS2695047659</t>
  </si>
  <si>
    <t>XS2489398185</t>
  </si>
  <si>
    <t>US10554PAA12</t>
  </si>
  <si>
    <t>XS2525175969</t>
  </si>
  <si>
    <t>XS2231790960</t>
  </si>
  <si>
    <t>XS2119468572</t>
  </si>
  <si>
    <t>XS2496028502</t>
  </si>
  <si>
    <t>XS2794589403</t>
  </si>
  <si>
    <t>IX844122-0</t>
  </si>
  <si>
    <t>US02090CAE03</t>
  </si>
  <si>
    <t>XS2388910270</t>
  </si>
  <si>
    <t>XS2495078904</t>
  </si>
  <si>
    <t>XS2454766473</t>
  </si>
  <si>
    <t>XS2070192591</t>
  </si>
  <si>
    <t>XS2621755375</t>
  </si>
  <si>
    <t>DE000BU0E139</t>
  </si>
  <si>
    <t>USY71300AB67</t>
  </si>
  <si>
    <t>XS2572691249</t>
  </si>
  <si>
    <t>XS2878951784</t>
  </si>
  <si>
    <t>XS1614096425</t>
  </si>
  <si>
    <t>US57763RAD98</t>
  </si>
  <si>
    <t>US07304LAD38</t>
  </si>
  <si>
    <t>US17327CAN39</t>
  </si>
  <si>
    <t>US172967MQ12</t>
  </si>
  <si>
    <t>US17291LZM08</t>
  </si>
  <si>
    <t>US172967NM98</t>
  </si>
  <si>
    <t>US17325FBE79</t>
  </si>
  <si>
    <t>US172967MB43</t>
  </si>
  <si>
    <t>US17325FAZ18</t>
  </si>
  <si>
    <t>XS2615006470</t>
  </si>
  <si>
    <t>US12685JAC99</t>
  </si>
  <si>
    <t>US225310AQ40</t>
  </si>
  <si>
    <t>USC23264AU57</t>
  </si>
  <si>
    <t>US125094BD30</t>
  </si>
  <si>
    <t>US205887CB65</t>
  </si>
  <si>
    <t>XS2383811424</t>
  </si>
  <si>
    <t>XS2332590632</t>
  </si>
  <si>
    <t>XS2679904768</t>
  </si>
  <si>
    <t>XS2535283548</t>
  </si>
  <si>
    <t>US933940AA60</t>
  </si>
  <si>
    <t>FR001400L9B9</t>
  </si>
  <si>
    <t>FR001400FYK7</t>
  </si>
  <si>
    <t>FR001400RQ54</t>
  </si>
  <si>
    <t>XS2769426623</t>
  </si>
  <si>
    <t>US053773BH95</t>
  </si>
  <si>
    <t>US053773BJ51</t>
  </si>
  <si>
    <t>US14448CAN48</t>
  </si>
  <si>
    <t>US14855NAF33</t>
  </si>
  <si>
    <t>US14855NAB29</t>
  </si>
  <si>
    <t>XS2277590209</t>
  </si>
  <si>
    <t>USU19437AA79</t>
  </si>
  <si>
    <t>XS2380124227</t>
  </si>
  <si>
    <t>XS2889374356</t>
  </si>
  <si>
    <t>XS2287867563</t>
  </si>
  <si>
    <t>ES0244251015</t>
  </si>
  <si>
    <t>XS1458458665</t>
  </si>
  <si>
    <t>XS2446284783</t>
  </si>
  <si>
    <t>US2027A1KJ51</t>
  </si>
  <si>
    <t>US2027A0KG30</t>
  </si>
  <si>
    <t>USU20117AD63</t>
  </si>
  <si>
    <t>US20267VAB36</t>
  </si>
  <si>
    <t>DE000A19YDA9</t>
  </si>
  <si>
    <t>XS2440108491</t>
  </si>
  <si>
    <t>US31429KAD54</t>
  </si>
  <si>
    <t>XS2337060607</t>
  </si>
  <si>
    <t>US22822VAS07</t>
  </si>
  <si>
    <t>XS2730661100</t>
  </si>
  <si>
    <t>XS2623222978</t>
  </si>
  <si>
    <t>XS2066744231</t>
  </si>
  <si>
    <t>US143658BQ44</t>
  </si>
  <si>
    <t>XS2809222420</t>
  </si>
  <si>
    <t>XS2616750563</t>
  </si>
  <si>
    <t>US15477CAA36</t>
  </si>
  <si>
    <t>US15477BAE74</t>
  </si>
  <si>
    <t>XS2854329104</t>
  </si>
  <si>
    <t>USG20000AG36</t>
  </si>
  <si>
    <t>FR0013462728</t>
  </si>
  <si>
    <t>XS2942481453</t>
  </si>
  <si>
    <t>COBP4523166</t>
  </si>
  <si>
    <t>COBP4523182</t>
  </si>
  <si>
    <t>XS2434776113</t>
  </si>
  <si>
    <t>XS2445836286</t>
  </si>
  <si>
    <t>COAP8052692</t>
  </si>
  <si>
    <t>XS1596795358</t>
  </si>
  <si>
    <t>XS1422790615</t>
  </si>
  <si>
    <t>XS1317967492</t>
  </si>
  <si>
    <t>US14315BAA44</t>
  </si>
  <si>
    <t>XS2109445671</t>
  </si>
  <si>
    <t>USY8987LAA45</t>
  </si>
  <si>
    <t>US17027NAB82</t>
  </si>
  <si>
    <t>US12550E4052</t>
  </si>
  <si>
    <t>US171484AE81</t>
  </si>
  <si>
    <t>US171484AJ78</t>
  </si>
  <si>
    <t>XS2112973107</t>
  </si>
  <si>
    <t>XS2243548273</t>
  </si>
  <si>
    <t>US16412EAA55</t>
  </si>
  <si>
    <t>XS2618867159</t>
  </si>
  <si>
    <t>XS2214327624</t>
  </si>
  <si>
    <t>XS2328392951</t>
  </si>
  <si>
    <t>XS2208935374</t>
  </si>
  <si>
    <t>XS2030348903</t>
  </si>
  <si>
    <t>XS2292974065</t>
  </si>
  <si>
    <t>US17110EAB65</t>
  </si>
  <si>
    <t>XS2676888857</t>
  </si>
  <si>
    <t>XS1485608118</t>
  </si>
  <si>
    <t>XS2310411090</t>
  </si>
  <si>
    <t>XS2347397437</t>
  </si>
  <si>
    <t>XS2830463118</t>
  </si>
  <si>
    <t>US17888HAB96</t>
  </si>
  <si>
    <t>US18453H1068</t>
  </si>
  <si>
    <t>US21871DAD57</t>
  </si>
  <si>
    <t>US21870FBA66</t>
  </si>
  <si>
    <t>USV2352NAB11</t>
  </si>
  <si>
    <t>US18064PAD15</t>
  </si>
  <si>
    <t>XS2393661397</t>
  </si>
  <si>
    <t>XS2852136816</t>
  </si>
  <si>
    <t>XS2114852218</t>
  </si>
  <si>
    <t>XS2716094938</t>
  </si>
  <si>
    <t>XS2338545655</t>
  </si>
  <si>
    <t>XS2189784288</t>
  </si>
  <si>
    <t>US15131YAQ89</t>
  </si>
  <si>
    <t>US18977W2B58</t>
  </si>
  <si>
    <t>US20903XAH61</t>
  </si>
  <si>
    <t>XS2770000326</t>
  </si>
  <si>
    <t>XS2240971825</t>
  </si>
  <si>
    <t>XS2210960022</t>
  </si>
  <si>
    <t>XS2051371222</t>
  </si>
  <si>
    <t>COZI3639781</t>
  </si>
  <si>
    <t>US45173JAR59</t>
  </si>
  <si>
    <t>XS2763024002</t>
  </si>
  <si>
    <t>XS2481287808</t>
  </si>
  <si>
    <t>US90346KAB52</t>
  </si>
  <si>
    <t>US90351NAP06</t>
  </si>
  <si>
    <t>US12592TAA34</t>
  </si>
  <si>
    <t>XS2399669006</t>
  </si>
  <si>
    <t>XS2274815369</t>
  </si>
  <si>
    <t>XS2274816177</t>
  </si>
  <si>
    <t>XS2393687350</t>
  </si>
  <si>
    <t>ES0305799001</t>
  </si>
  <si>
    <t>XS2294713925</t>
  </si>
  <si>
    <t>XS1730935787</t>
  </si>
  <si>
    <t>XS2066217535</t>
  </si>
  <si>
    <t>XS2354326410</t>
  </si>
  <si>
    <t>XS2829201404</t>
  </si>
  <si>
    <t>XS2688529135</t>
  </si>
  <si>
    <t>XS2015230365</t>
  </si>
  <si>
    <t>XS2534984716</t>
  </si>
  <si>
    <t>US134429BA64</t>
  </si>
  <si>
    <t>US134429BF51</t>
  </si>
  <si>
    <t>XS2098096568</t>
  </si>
  <si>
    <t>XS2279594282</t>
  </si>
  <si>
    <t>XS2069407786</t>
  </si>
  <si>
    <t>XS2171875839</t>
  </si>
  <si>
    <t>XS1982704824</t>
  </si>
  <si>
    <t>XS2904791774</t>
  </si>
  <si>
    <t>XS2815976126</t>
  </si>
  <si>
    <t>XS2338563716</t>
  </si>
  <si>
    <t>US22411WAS52</t>
  </si>
  <si>
    <t>US22411VAV09</t>
  </si>
  <si>
    <t>US22411WAU09</t>
  </si>
  <si>
    <t>US21871XAB55</t>
  </si>
  <si>
    <t>XS2606341787</t>
  </si>
  <si>
    <t>XS2168478068</t>
  </si>
  <si>
    <t>US12626PAM59</t>
  </si>
  <si>
    <t>US159864AG27</t>
  </si>
  <si>
    <t>US14889DAJ72</t>
  </si>
  <si>
    <t>XS1763156368</t>
  </si>
  <si>
    <t>US22822V1017</t>
  </si>
  <si>
    <t>US22788CAA36</t>
  </si>
  <si>
    <t>US12635FAT12</t>
  </si>
  <si>
    <t>XS2306577342</t>
  </si>
  <si>
    <t>XS2355523296</t>
  </si>
  <si>
    <t>US12651QAA76</t>
  </si>
  <si>
    <t>XS2335148024</t>
  </si>
  <si>
    <t>US22303XAA37</t>
  </si>
  <si>
    <t>US12687GAA76</t>
  </si>
  <si>
    <t>US18539UAD72</t>
  </si>
  <si>
    <t>XS2327414061</t>
  </si>
  <si>
    <t>XS2327414731</t>
  </si>
  <si>
    <t>IX208429-0</t>
  </si>
  <si>
    <t>US12768EAH99</t>
  </si>
  <si>
    <t>US25746UDE64</t>
  </si>
  <si>
    <t>US23636ABF75</t>
  </si>
  <si>
    <t>IX207939-0</t>
  </si>
  <si>
    <t>XS1813579593</t>
  </si>
  <si>
    <t>XS2351480996</t>
  </si>
  <si>
    <t>US251526CE71</t>
  </si>
  <si>
    <t>ES0413320153</t>
  </si>
  <si>
    <t>US251526CQ02</t>
  </si>
  <si>
    <t>DE000DL19VB0</t>
  </si>
  <si>
    <t>US25160PAJ66</t>
  </si>
  <si>
    <t>XS2351382473</t>
  </si>
  <si>
    <t>US33830CAA80</t>
  </si>
  <si>
    <t>XS2264712436</t>
  </si>
  <si>
    <t>DE000A351ZR8</t>
  </si>
  <si>
    <t>US24023LAK26</t>
  </si>
  <si>
    <t>US24023KAK43</t>
  </si>
  <si>
    <t>US24422EXJ36</t>
  </si>
  <si>
    <t>USY2031QAA23</t>
  </si>
  <si>
    <t>US81721MAM10</t>
  </si>
  <si>
    <t>US23331ABN81</t>
  </si>
  <si>
    <t>XS2050404636</t>
  </si>
  <si>
    <t>XS2888414971</t>
  </si>
  <si>
    <t>XS2392975285</t>
  </si>
  <si>
    <t>XS2605909527</t>
  </si>
  <si>
    <t>US25472PAB67</t>
  </si>
  <si>
    <t>DK0006350228</t>
  </si>
  <si>
    <t>US248019AU57</t>
  </si>
  <si>
    <t>US23341CAC73</t>
  </si>
  <si>
    <t>US25260WAD39</t>
  </si>
  <si>
    <t>COBQ5034609</t>
  </si>
  <si>
    <t>XS2241247597</t>
  </si>
  <si>
    <t>XS2338168334</t>
  </si>
  <si>
    <t>XS2587123741</t>
  </si>
  <si>
    <t>XS2391403354</t>
  </si>
  <si>
    <t>XS1991114858</t>
  </si>
  <si>
    <t>XS2219248601</t>
  </si>
  <si>
    <t>XS2294367672</t>
  </si>
  <si>
    <t>XS2384171638</t>
  </si>
  <si>
    <t>XS2458323891</t>
  </si>
  <si>
    <t>XS2491644295</t>
  </si>
  <si>
    <t>XS2570115696</t>
  </si>
  <si>
    <t>EQ0000000009318937</t>
  </si>
  <si>
    <t>USG2850NAB58</t>
  </si>
  <si>
    <t>XS2673109042</t>
  </si>
  <si>
    <t>XS2808453455</t>
  </si>
  <si>
    <t>XS1735590629</t>
  </si>
  <si>
    <t>XS2353412393</t>
  </si>
  <si>
    <t>XS1770927892</t>
  </si>
  <si>
    <t>XS2125426796</t>
  </si>
  <si>
    <t>US233331BG16</t>
  </si>
  <si>
    <t>USU2340BAL19</t>
  </si>
  <si>
    <t>US25460HAD44</t>
  </si>
  <si>
    <t>XS2079388828</t>
  </si>
  <si>
    <t>XS2333564503</t>
  </si>
  <si>
    <t>US26441CAU99</t>
  </si>
  <si>
    <t>DE000DJ9ABK3</t>
  </si>
  <si>
    <t>US29089QAC96</t>
  </si>
  <si>
    <t>XS2833387629</t>
  </si>
  <si>
    <t>XS1255433754</t>
  </si>
  <si>
    <t>FR0014003S56</t>
  </si>
  <si>
    <t>FR0013534351</t>
  </si>
  <si>
    <t>FR0013464922</t>
  </si>
  <si>
    <t>FR001400M9L7</t>
  </si>
  <si>
    <t>USF2893TAS53</t>
  </si>
  <si>
    <t>FR001400D6M2</t>
  </si>
  <si>
    <t>FR0011401751</t>
  </si>
  <si>
    <t>FR0011700293</t>
  </si>
  <si>
    <t>FR0011401728</t>
  </si>
  <si>
    <t>FR001400EFQ6</t>
  </si>
  <si>
    <t>PTEDPXOM0021</t>
  </si>
  <si>
    <t>PTEDPROM0029</t>
  </si>
  <si>
    <t>XS1419664997</t>
  </si>
  <si>
    <t>PTEDP4OM0025</t>
  </si>
  <si>
    <t>XS2423013742</t>
  </si>
  <si>
    <t>XS2719998952</t>
  </si>
  <si>
    <t>XS2782510049</t>
  </si>
  <si>
    <t>AU3CB0281293</t>
  </si>
  <si>
    <t>XS0311693484</t>
  </si>
  <si>
    <t>US302154BT59</t>
  </si>
  <si>
    <t>XS1991034825</t>
  </si>
  <si>
    <t>US281020AX52</t>
  </si>
  <si>
    <t>USP2281VAA81</t>
  </si>
  <si>
    <t>BE6342251038</t>
  </si>
  <si>
    <t>BE0002276450</t>
  </si>
  <si>
    <t>XS2360381730</t>
  </si>
  <si>
    <t>FR0013510179</t>
  </si>
  <si>
    <t>FR001400EHH1</t>
  </si>
  <si>
    <t>FR001400PIA0</t>
  </si>
  <si>
    <t>FR001400KWR6</t>
  </si>
  <si>
    <t>XS2111944133</t>
  </si>
  <si>
    <t>XS2034622048</t>
  </si>
  <si>
    <t>US27409LAA17</t>
  </si>
  <si>
    <t>XS2390400633</t>
  </si>
  <si>
    <t>XS2353182020</t>
  </si>
  <si>
    <t>XS2066706909</t>
  </si>
  <si>
    <t>US29278GAV05</t>
  </si>
  <si>
    <t>US29278GAZ19</t>
  </si>
  <si>
    <t>XS2620212386</t>
  </si>
  <si>
    <t>XS2241097687</t>
  </si>
  <si>
    <t>XS2623957078</t>
  </si>
  <si>
    <t>IL0011971442</t>
  </si>
  <si>
    <t>XS2353416386</t>
  </si>
  <si>
    <t>XS2656464844</t>
  </si>
  <si>
    <t>US36270BAC63</t>
  </si>
  <si>
    <t>US60753DAC83</t>
  </si>
  <si>
    <t>XS1702729275</t>
  </si>
  <si>
    <t>COBR7686255</t>
  </si>
  <si>
    <t>US26885BAP58</t>
  </si>
  <si>
    <t>FR001400QC85</t>
  </si>
  <si>
    <t>FR001400HZE3</t>
  </si>
  <si>
    <t>XS1716945586</t>
  </si>
  <si>
    <t>XS2579480307</t>
  </si>
  <si>
    <t>XS2711320775</t>
  </si>
  <si>
    <t>US664397AM81</t>
  </si>
  <si>
    <t>XS0308666493</t>
  </si>
  <si>
    <t>US28618MAA45</t>
  </si>
  <si>
    <t>XS2824761188</t>
  </si>
  <si>
    <t>US29278NAP87</t>
  </si>
  <si>
    <t>US29273RBD08</t>
  </si>
  <si>
    <t>US86765BAS88</t>
  </si>
  <si>
    <t>XS2237982769</t>
  </si>
  <si>
    <t>XS2756298639</t>
  </si>
  <si>
    <t>XS2595343059</t>
  </si>
  <si>
    <t>FR00140005C6</t>
  </si>
  <si>
    <t>FR0013422623</t>
  </si>
  <si>
    <t>XS2796660384</t>
  </si>
  <si>
    <t>US29364GAM50</t>
  </si>
  <si>
    <t>EU000A3L28B4</t>
  </si>
  <si>
    <t>DE000F01NAE7</t>
  </si>
  <si>
    <t>XS2562543442</t>
  </si>
  <si>
    <t>XS2338193019</t>
  </si>
  <si>
    <t>XS2385386029</t>
  </si>
  <si>
    <t>XS2904504979</t>
  </si>
  <si>
    <t>XS2724510792</t>
  </si>
  <si>
    <t>XS2579816146</t>
  </si>
  <si>
    <t>XS2389984175</t>
  </si>
  <si>
    <t>US30014LAM63</t>
  </si>
  <si>
    <t>US30014LAN47</t>
  </si>
  <si>
    <t>US30014LAP94</t>
  </si>
  <si>
    <t>US30212PAS48</t>
  </si>
  <si>
    <t>US345397B850</t>
  </si>
  <si>
    <t>US345397B280</t>
  </si>
  <si>
    <t>US345397XL24</t>
  </si>
  <si>
    <t>US345397XU23</t>
  </si>
  <si>
    <t>US345397ZJ59</t>
  </si>
  <si>
    <t>US345397A605</t>
  </si>
  <si>
    <t>US345397C437</t>
  </si>
  <si>
    <t>US345397C502</t>
  </si>
  <si>
    <t>XS2876592705</t>
  </si>
  <si>
    <t>US337932AK39</t>
  </si>
  <si>
    <t>COZB9441146</t>
  </si>
  <si>
    <t>US3134HAH637</t>
  </si>
  <si>
    <t>US3137FL7L23</t>
  </si>
  <si>
    <t>US3137FPHF59</t>
  </si>
  <si>
    <t>US3137FQ3S03</t>
  </si>
  <si>
    <t>US3137HHH387</t>
  </si>
  <si>
    <t>US31339MLG14</t>
  </si>
  <si>
    <t>US31397FB505</t>
  </si>
  <si>
    <t>US3137A96V32</t>
  </si>
  <si>
    <t>US3137ACKE89</t>
  </si>
  <si>
    <t>US3137AFEP32</t>
  </si>
  <si>
    <t>US3137BAJK93</t>
  </si>
  <si>
    <t>US3137BCL482</t>
  </si>
  <si>
    <t>US3137BFMA61</t>
  </si>
  <si>
    <t>US3137BLN539</t>
  </si>
  <si>
    <t>US3137BPPH69</t>
  </si>
  <si>
    <t>US3137BPS836</t>
  </si>
  <si>
    <t>US3137BQX776</t>
  </si>
  <si>
    <t>US3137BWWX87</t>
  </si>
  <si>
    <t>US3137BY6F24</t>
  </si>
  <si>
    <t>US3137FAWH71</t>
  </si>
  <si>
    <t>US3137FCHA59</t>
  </si>
  <si>
    <t>US3137FJG520</t>
  </si>
  <si>
    <t>US3137FLY818</t>
  </si>
  <si>
    <t>US3137FMBD35</t>
  </si>
  <si>
    <t>US3137FN4L14</t>
  </si>
  <si>
    <t>US3137FNWL05</t>
  </si>
  <si>
    <t>US3137FNJC52</t>
  </si>
  <si>
    <t>US3137FYYN08</t>
  </si>
  <si>
    <t>US3137HCUC41</t>
  </si>
  <si>
    <t>US3137HJ2H99</t>
  </si>
  <si>
    <t>US31351DC901</t>
  </si>
  <si>
    <t>US31351DDT54</t>
  </si>
  <si>
    <t>USP0R12RAA88</t>
  </si>
  <si>
    <t>US31774BAG95</t>
  </si>
  <si>
    <t>XS2582788100</t>
  </si>
  <si>
    <t>XS2582796541</t>
  </si>
  <si>
    <t>XS1843436228</t>
  </si>
  <si>
    <t>XS2436585355</t>
  </si>
  <si>
    <t>US33938EAU10</t>
  </si>
  <si>
    <t>BE0002803840</t>
  </si>
  <si>
    <t>BE0002481563</t>
  </si>
  <si>
    <t>US3138ENEW53</t>
  </si>
  <si>
    <t>US3138EP6V16</t>
  </si>
  <si>
    <t>US313920ZH63</t>
  </si>
  <si>
    <t>US31392F6D45</t>
  </si>
  <si>
    <t>US31392F6W26</t>
  </si>
  <si>
    <t>US31394UD820</t>
  </si>
  <si>
    <t>US31394FHD06</t>
  </si>
  <si>
    <t>US31395NC964</t>
  </si>
  <si>
    <t>US31396X2G81</t>
  </si>
  <si>
    <t>US31396PTW13</t>
  </si>
  <si>
    <t>US31396QS425</t>
  </si>
  <si>
    <t>US3136A5FK75</t>
  </si>
  <si>
    <t>US3136AKPQ08</t>
  </si>
  <si>
    <t>US3136AKXJ72</t>
  </si>
  <si>
    <t>US3136ALFX42</t>
  </si>
  <si>
    <t>US3136AMHN25</t>
  </si>
  <si>
    <t>US3136ART248</t>
  </si>
  <si>
    <t>US3136ASL615</t>
  </si>
  <si>
    <t>US3136ASL870</t>
  </si>
  <si>
    <t>US3136B4VX38</t>
  </si>
  <si>
    <t>US3136B4WF13</t>
  </si>
  <si>
    <t>US3136B4UP13</t>
  </si>
  <si>
    <t>US3136B5EU56</t>
  </si>
  <si>
    <t>US3136B5WB73</t>
  </si>
  <si>
    <t>US3136B5K957</t>
  </si>
  <si>
    <t>US3136B6VA82</t>
  </si>
  <si>
    <t>XS2324364251</t>
  </si>
  <si>
    <t>XS2582774225</t>
  </si>
  <si>
    <t>XS2434843756</t>
  </si>
  <si>
    <t>XS2357132849</t>
  </si>
  <si>
    <t>XS2343337122</t>
  </si>
  <si>
    <t>XS2281321799</t>
  </si>
  <si>
    <t>XS2238561794</t>
  </si>
  <si>
    <t>US35137LAM72</t>
  </si>
  <si>
    <t>FI4000571260</t>
  </si>
  <si>
    <t>XS2237434472</t>
  </si>
  <si>
    <t>FR0014004UE6</t>
  </si>
  <si>
    <t>FR0013342334</t>
  </si>
  <si>
    <t>FR001400PAJ8</t>
  </si>
  <si>
    <t>FR001400EA16</t>
  </si>
  <si>
    <t>FR001400L9Q7</t>
  </si>
  <si>
    <t>FR0013331949</t>
  </si>
  <si>
    <t>US337120AA74</t>
  </si>
  <si>
    <t>US33718FAD24</t>
  </si>
  <si>
    <t>US33718FAB67</t>
  </si>
  <si>
    <t>US31556TAA79</t>
  </si>
  <si>
    <t>XS2290806285</t>
  </si>
  <si>
    <t>XS2353272284</t>
  </si>
  <si>
    <t>XS1956037664</t>
  </si>
  <si>
    <t>XS2281036249</t>
  </si>
  <si>
    <t>XS2850435731</t>
  </si>
  <si>
    <t>XS1628340538</t>
  </si>
  <si>
    <t>USG37049AB20</t>
  </si>
  <si>
    <t>US3137G1BK29</t>
  </si>
  <si>
    <t>US36267QAA22</t>
  </si>
  <si>
    <t>US3622ABBY71</t>
  </si>
  <si>
    <t>US3622ABHW51</t>
  </si>
  <si>
    <t>US36225FFP99</t>
  </si>
  <si>
    <t>COYX0712506</t>
  </si>
  <si>
    <t>XS2498543102</t>
  </si>
  <si>
    <t>US36143L2A26</t>
  </si>
  <si>
    <t>US36143L2J35</t>
  </si>
  <si>
    <t>US37959GAC15</t>
  </si>
  <si>
    <t>US36143L2K08</t>
  </si>
  <si>
    <t>US36154HAB69</t>
  </si>
  <si>
    <t>XS2357812556</t>
  </si>
  <si>
    <t>XS2448429410</t>
  </si>
  <si>
    <t>XS1814065345</t>
  </si>
  <si>
    <t>XS2247623643</t>
  </si>
  <si>
    <t>XS2250153769</t>
  </si>
  <si>
    <t>US36168QAL86</t>
  </si>
  <si>
    <t>US37441QAA94</t>
  </si>
  <si>
    <t>US370334CF96</t>
  </si>
  <si>
    <t>XS2842066735</t>
  </si>
  <si>
    <t>XS2304652584</t>
  </si>
  <si>
    <t>XS2434797036</t>
  </si>
  <si>
    <t>XS2399476972</t>
  </si>
  <si>
    <t>XS2314779427</t>
  </si>
  <si>
    <t>COEK9328775</t>
  </si>
  <si>
    <t>XS2340147813</t>
  </si>
  <si>
    <t>XS2357239057</t>
  </si>
  <si>
    <t>US37045XCX21</t>
  </si>
  <si>
    <t>US37045XCV64</t>
  </si>
  <si>
    <t>US37045XDU72</t>
  </si>
  <si>
    <t>US37045VAG59</t>
  </si>
  <si>
    <t>US37045XCK00</t>
  </si>
  <si>
    <t>US37045VAV27</t>
  </si>
  <si>
    <t>US37045XDT00</t>
  </si>
  <si>
    <t>US36261NAA54</t>
  </si>
  <si>
    <t>US361448AW32</t>
  </si>
  <si>
    <t>FR00140099T3</t>
  </si>
  <si>
    <t>FR0014009VH6</t>
  </si>
  <si>
    <t>FR001400KU89</t>
  </si>
  <si>
    <t>US38374NU212</t>
  </si>
  <si>
    <t>US38376WXM27</t>
  </si>
  <si>
    <t>US38376XJP96</t>
  </si>
  <si>
    <t>US38376TX986</t>
  </si>
  <si>
    <t>US38376YGD76</t>
  </si>
  <si>
    <t>US38377WGH16</t>
  </si>
  <si>
    <t>US38375BLE01</t>
  </si>
  <si>
    <t>US38375BLN00</t>
  </si>
  <si>
    <t>US38375BQN54</t>
  </si>
  <si>
    <t>US38375BZS41</t>
  </si>
  <si>
    <t>US38375B4J89</t>
  </si>
  <si>
    <t>US38375UCK43</t>
  </si>
  <si>
    <t>US38375UFM71</t>
  </si>
  <si>
    <t>US38378U8L44</t>
  </si>
  <si>
    <t>US38376RMP81</t>
  </si>
  <si>
    <t>US38376RQN97</t>
  </si>
  <si>
    <t>US38376RSG29</t>
  </si>
  <si>
    <t>US38376RWY88</t>
  </si>
  <si>
    <t>US38376RXY79</t>
  </si>
  <si>
    <t>US38376RZX78</t>
  </si>
  <si>
    <t>US38380TV370</t>
  </si>
  <si>
    <t>US38376R5D47</t>
  </si>
  <si>
    <t>US38376R5H50</t>
  </si>
  <si>
    <t>US38376R4U70</t>
  </si>
  <si>
    <t>US38376R5Y83</t>
  </si>
  <si>
    <t>US38376R6V36</t>
  </si>
  <si>
    <t>US38381RYA12</t>
  </si>
  <si>
    <t>US38381TQQ12</t>
  </si>
  <si>
    <t>US38381WUF30</t>
  </si>
  <si>
    <t>US38380LPD90</t>
  </si>
  <si>
    <t>US38380LPZ03</t>
  </si>
  <si>
    <t>US38380LVB60</t>
  </si>
  <si>
    <t>US38382CP473</t>
  </si>
  <si>
    <t>US38382DMC01</t>
  </si>
  <si>
    <t>US38380L8G12</t>
  </si>
  <si>
    <t>US38380QUJ92</t>
  </si>
  <si>
    <t>US38380QUG53</t>
  </si>
  <si>
    <t>US38380QUL49</t>
  </si>
  <si>
    <t>US38383KDY55</t>
  </si>
  <si>
    <t>US38383KMK50</t>
  </si>
  <si>
    <t>IT0005611378</t>
  </si>
  <si>
    <t>XS2407520936</t>
  </si>
  <si>
    <t>US38869AAC18</t>
  </si>
  <si>
    <t>US37940XAA00</t>
  </si>
  <si>
    <t>XS2397354528</t>
  </si>
  <si>
    <t>XS2077646391</t>
  </si>
  <si>
    <t>XS2393001891</t>
  </si>
  <si>
    <t>US384701AA65</t>
  </si>
  <si>
    <t>XS2247552446</t>
  </si>
  <si>
    <t>USN3700LAD75</t>
  </si>
  <si>
    <t>US39530LAD29</t>
  </si>
  <si>
    <t>USV3856JAA17</t>
  </si>
  <si>
    <t>COAZ7443163</t>
  </si>
  <si>
    <t>US39729RAB42</t>
  </si>
  <si>
    <t>USG4105TAB10</t>
  </si>
  <si>
    <t>XS2337703537</t>
  </si>
  <si>
    <t>XS2688718373</t>
  </si>
  <si>
    <t>XS1458408561</t>
  </si>
  <si>
    <t>US38148LAE65</t>
  </si>
  <si>
    <t>US38141GXX77</t>
  </si>
  <si>
    <t>US38151LAE02</t>
  </si>
  <si>
    <t>US38141GXD14</t>
  </si>
  <si>
    <t>US38151LAH33</t>
  </si>
  <si>
    <t>US38145GAN07</t>
  </si>
  <si>
    <t>US38141GXN95</t>
  </si>
  <si>
    <t>US389376AZ77</t>
  </si>
  <si>
    <t>US389376BC73</t>
  </si>
  <si>
    <t>US40139LAG86</t>
  </si>
  <si>
    <t>US36485MAK53</t>
  </si>
  <si>
    <t>XS2495355674</t>
  </si>
  <si>
    <t>XS2495358009</t>
  </si>
  <si>
    <t>XS2495359403</t>
  </si>
  <si>
    <t>US448579AH52</t>
  </si>
  <si>
    <t>XS2286041517</t>
  </si>
  <si>
    <t>XS2286041947</t>
  </si>
  <si>
    <t>US411618AB75</t>
  </si>
  <si>
    <t>COBP4638287</t>
  </si>
  <si>
    <t>US404119BQ19</t>
  </si>
  <si>
    <t>US404119BR91</t>
  </si>
  <si>
    <t>US197677AG24</t>
  </si>
  <si>
    <t>COBR0685403</t>
  </si>
  <si>
    <t>XS2294155739</t>
  </si>
  <si>
    <t>XS2125121769</t>
  </si>
  <si>
    <t>XS2397251807</t>
  </si>
  <si>
    <t>XS2010037765</t>
  </si>
  <si>
    <t>SE0015657903</t>
  </si>
  <si>
    <t>SE0016589105</t>
  </si>
  <si>
    <t>SE0016278352</t>
  </si>
  <si>
    <t>US12674CAA18</t>
  </si>
  <si>
    <t>USV1541CAA19</t>
  </si>
  <si>
    <t>US446413AS53</t>
  </si>
  <si>
    <t>US431318AU81</t>
  </si>
  <si>
    <t>XS2744967386</t>
  </si>
  <si>
    <t>FR0013298676</t>
  </si>
  <si>
    <t>FR0013510823</t>
  </si>
  <si>
    <t>XS2462324745</t>
  </si>
  <si>
    <t>US36264NAB01</t>
  </si>
  <si>
    <t>US02665WEJ62</t>
  </si>
  <si>
    <t>US02665WEP23</t>
  </si>
  <si>
    <t>US02665WFA45</t>
  </si>
  <si>
    <t>US02665WET45</t>
  </si>
  <si>
    <t>US02665WFB28</t>
  </si>
  <si>
    <t>US02665WES61</t>
  </si>
  <si>
    <t>US02665WFF32</t>
  </si>
  <si>
    <t>XS2326493728</t>
  </si>
  <si>
    <t>XS2874094191</t>
  </si>
  <si>
    <t>US436440AP62</t>
  </si>
  <si>
    <t>XS2793673083</t>
  </si>
  <si>
    <t>XS2488936217</t>
  </si>
  <si>
    <t>XS2541618299</t>
  </si>
  <si>
    <t>US44409MAD83</t>
  </si>
  <si>
    <t>US42226AAA51</t>
  </si>
  <si>
    <t>US90132BAA52</t>
  </si>
  <si>
    <t>NO0010874548</t>
  </si>
  <si>
    <t>US404280CJ69</t>
  </si>
  <si>
    <t>US404280CG21</t>
  </si>
  <si>
    <t>US404280DA42</t>
  </si>
  <si>
    <t>US404280BX62</t>
  </si>
  <si>
    <t>US404280DB25</t>
  </si>
  <si>
    <t>US404280BW89</t>
  </si>
  <si>
    <t>COBP1775306</t>
  </si>
  <si>
    <t>XS1622694617</t>
  </si>
  <si>
    <t>US22208WAA18</t>
  </si>
  <si>
    <t>FI4000562202</t>
  </si>
  <si>
    <t>IX208931-0</t>
  </si>
  <si>
    <t>US44413EAJ73</t>
  </si>
  <si>
    <t>US44891ABF30</t>
  </si>
  <si>
    <t>US44891ACB17</t>
  </si>
  <si>
    <t>US44891ACF21</t>
  </si>
  <si>
    <t>US44891ACL98</t>
  </si>
  <si>
    <t>USY3815NBE05</t>
  </si>
  <si>
    <t>US81013TAC53</t>
  </si>
  <si>
    <t>US459058KK86</t>
  </si>
  <si>
    <t>XAG3679YAK82</t>
  </si>
  <si>
    <t>IT0005584260</t>
  </si>
  <si>
    <t>XS2577518488</t>
  </si>
  <si>
    <t>IT0005561367</t>
  </si>
  <si>
    <t>XS2355604880</t>
  </si>
  <si>
    <t>XS2051904733</t>
  </si>
  <si>
    <t>XS2009038113</t>
  </si>
  <si>
    <t>XS2893175625</t>
  </si>
  <si>
    <t>US45174J6082</t>
  </si>
  <si>
    <t>XS2793572053</t>
  </si>
  <si>
    <t>XS1908370171</t>
  </si>
  <si>
    <t>XS2905386962</t>
  </si>
  <si>
    <t>XS2606019383</t>
  </si>
  <si>
    <t>FR0014001YB0</t>
  </si>
  <si>
    <t>FR0013518420</t>
  </si>
  <si>
    <t>FR001400MLX3</t>
  </si>
  <si>
    <t>FR001400EJI5</t>
  </si>
  <si>
    <t>XS2397781944</t>
  </si>
  <si>
    <t>US452327AN93</t>
  </si>
  <si>
    <t>XS2564398753</t>
  </si>
  <si>
    <t>US45258FAD24</t>
  </si>
  <si>
    <t>XS2275090749</t>
  </si>
  <si>
    <t>XS2805530693</t>
  </si>
  <si>
    <t>US453140AF21</t>
  </si>
  <si>
    <t>XS1791415828</t>
  </si>
  <si>
    <t>XS2457469547</t>
  </si>
  <si>
    <t>XS2587104444</t>
  </si>
  <si>
    <t>USY71247AA15</t>
  </si>
  <si>
    <t>XAG4770QAL95</t>
  </si>
  <si>
    <t>XS2762276967</t>
  </si>
  <si>
    <t>XS2587558474</t>
  </si>
  <si>
    <t>US45673YAL02</t>
  </si>
  <si>
    <t>AU3CB0294759</t>
  </si>
  <si>
    <t>AU3FN0069282</t>
  </si>
  <si>
    <t>COBN9642693</t>
  </si>
  <si>
    <t>US45410LAA08</t>
  </si>
  <si>
    <t>XS2719293826</t>
  </si>
  <si>
    <t>XS2439248472</t>
  </si>
  <si>
    <t>USN4580HAC18</t>
  </si>
  <si>
    <t>US456837AY94</t>
  </si>
  <si>
    <t>US456837BA00</t>
  </si>
  <si>
    <t>US45685NAA46</t>
  </si>
  <si>
    <t>US456837BD49</t>
  </si>
  <si>
    <t>US456837AX12</t>
  </si>
  <si>
    <t>XS2052216111</t>
  </si>
  <si>
    <t>XS2034925375</t>
  </si>
  <si>
    <t>XS2211136168</t>
  </si>
  <si>
    <t>XS2566291865</t>
  </si>
  <si>
    <t>XS2244936659</t>
  </si>
  <si>
    <t>XS2200215213</t>
  </si>
  <si>
    <t>XS2808407188</t>
  </si>
  <si>
    <t>USU4233HAB60</t>
  </si>
  <si>
    <t>XS2631198863</t>
  </si>
  <si>
    <t>COYX6411541</t>
  </si>
  <si>
    <t>XS2835773255</t>
  </si>
  <si>
    <t>XS2102392276</t>
  </si>
  <si>
    <t>XS2437324333</t>
  </si>
  <si>
    <t>XS2830945452</t>
  </si>
  <si>
    <t>XS2681940297</t>
  </si>
  <si>
    <t>XS2305742434</t>
  </si>
  <si>
    <t>XS2036798150</t>
  </si>
  <si>
    <t>XS2305744059</t>
  </si>
  <si>
    <t>XS2189947505</t>
  </si>
  <si>
    <t>XS1684387456</t>
  </si>
  <si>
    <t>XS2775699577</t>
  </si>
  <si>
    <t>US46269KAT16</t>
  </si>
  <si>
    <t>XS1222597905</t>
  </si>
  <si>
    <t>XS1109765005</t>
  </si>
  <si>
    <t>US46115HBQ92</t>
  </si>
  <si>
    <t>XS2589361240</t>
  </si>
  <si>
    <t>US46115HAU14</t>
  </si>
  <si>
    <t>IX174231-0</t>
  </si>
  <si>
    <t>XS2848652272</t>
  </si>
  <si>
    <t>DE000A2SBDE0</t>
  </si>
  <si>
    <t>DE000A1919G4</t>
  </si>
  <si>
    <t>US47077DAL47</t>
  </si>
  <si>
    <t>IX207979-0</t>
  </si>
  <si>
    <t>US47216FAA57</t>
  </si>
  <si>
    <t>XAG5080AAJ16</t>
  </si>
  <si>
    <t>US47215PAH91</t>
  </si>
  <si>
    <t>XS2407010656</t>
  </si>
  <si>
    <t>US475795AD24</t>
  </si>
  <si>
    <t>XS0527985583</t>
  </si>
  <si>
    <t>XS2313088739</t>
  </si>
  <si>
    <t>US46647PBH82</t>
  </si>
  <si>
    <t>US46647PCV67</t>
  </si>
  <si>
    <t>US46647PCZ71</t>
  </si>
  <si>
    <t>US46647PCX24</t>
  </si>
  <si>
    <t>US46647PCY07</t>
  </si>
  <si>
    <t>US46647PDB94</t>
  </si>
  <si>
    <t>US46652DAA37</t>
  </si>
  <si>
    <t>XS2253109123</t>
  </si>
  <si>
    <t>XS2324404818</t>
  </si>
  <si>
    <t>XS2224065289</t>
  </si>
  <si>
    <t>JP1742661QB2</t>
  </si>
  <si>
    <t>JP1742691QB9</t>
  </si>
  <si>
    <t>XS2307740485</t>
  </si>
  <si>
    <t>XS2307740725</t>
  </si>
  <si>
    <t>US655664AY65</t>
  </si>
  <si>
    <t>US655664AT70</t>
  </si>
  <si>
    <t>US655664AR15</t>
  </si>
  <si>
    <t>US46849LUV16</t>
  </si>
  <si>
    <t>US46849MCD92</t>
  </si>
  <si>
    <t>US46849LTC53</t>
  </si>
  <si>
    <t>XS2101310196</t>
  </si>
  <si>
    <t>XS2030334192</t>
  </si>
  <si>
    <t>COAX9574382</t>
  </si>
  <si>
    <t>XS2338398253</t>
  </si>
  <si>
    <t>XS2078247983</t>
  </si>
  <si>
    <t>XS1627597955</t>
  </si>
  <si>
    <t>XS2201954067</t>
  </si>
  <si>
    <t>XS1627598094</t>
  </si>
  <si>
    <t>XS2067263850</t>
  </si>
  <si>
    <t>XS2067265392</t>
  </si>
  <si>
    <t>COZO7946510</t>
  </si>
  <si>
    <t>XS2408621238</t>
  </si>
  <si>
    <t>XS2406727151</t>
  </si>
  <si>
    <t>DE000A168Y55</t>
  </si>
  <si>
    <t>DE000A351MM7</t>
  </si>
  <si>
    <t>XS2758129949</t>
  </si>
  <si>
    <t>US50106GAG73</t>
  </si>
  <si>
    <t>XS2010034077</t>
  </si>
  <si>
    <t>XS2614283005</t>
  </si>
  <si>
    <t>XS2816094085</t>
  </si>
  <si>
    <t>XS2499838709</t>
  </si>
  <si>
    <t>US48250MAK36</t>
  </si>
  <si>
    <t>XS2386981620</t>
  </si>
  <si>
    <t>XS2721040777</t>
  </si>
  <si>
    <t>US48268KAG67</t>
  </si>
  <si>
    <t>IT0005532939</t>
  </si>
  <si>
    <t>USU5007TAE56</t>
  </si>
  <si>
    <t>XS2298381307</t>
  </si>
  <si>
    <t>XS2298382453</t>
  </si>
  <si>
    <t>XS2486270858</t>
  </si>
  <si>
    <t>COAP0055883</t>
  </si>
  <si>
    <t>COZF8748658</t>
  </si>
  <si>
    <t>XS2313655677</t>
  </si>
  <si>
    <t>XS1321149434</t>
  </si>
  <si>
    <t>US50168QAF28</t>
  </si>
  <si>
    <t>US513075BZ34</t>
  </si>
  <si>
    <t>XS2368038050</t>
  </si>
  <si>
    <t>DE000LB2ZTL3</t>
  </si>
  <si>
    <t>US542514KV50</t>
  </si>
  <si>
    <t>US52532XAD75</t>
  </si>
  <si>
    <t>US50203TAA43</t>
  </si>
  <si>
    <t>XS1602130947</t>
  </si>
  <si>
    <t>COBR4374608</t>
  </si>
  <si>
    <t>XS2760863329</t>
  </si>
  <si>
    <t>COZR7444444</t>
  </si>
  <si>
    <t>XS2649695736</t>
  </si>
  <si>
    <t>XS1248248343</t>
  </si>
  <si>
    <t>XS2352436526</t>
  </si>
  <si>
    <t>US539439AV19</t>
  </si>
  <si>
    <t>US53944YAR45</t>
  </si>
  <si>
    <t>US53944YAF07</t>
  </si>
  <si>
    <t>XS1043545059</t>
  </si>
  <si>
    <t>US539439AU36</t>
  </si>
  <si>
    <t>US53944YAV56</t>
  </si>
  <si>
    <t>COZP2926464</t>
  </si>
  <si>
    <t>COZR5207512</t>
  </si>
  <si>
    <t>XS1743535491</t>
  </si>
  <si>
    <t>US531968AA36</t>
  </si>
  <si>
    <t>US80875AAW18</t>
  </si>
  <si>
    <t>USA4S42PAA32</t>
  </si>
  <si>
    <t>COBP2693763</t>
  </si>
  <si>
    <t>XS2483510470</t>
  </si>
  <si>
    <t>US54307MAA62</t>
  </si>
  <si>
    <t>XS2240463674</t>
  </si>
  <si>
    <t>XS2809217263</t>
  </si>
  <si>
    <t>XS2397198487</t>
  </si>
  <si>
    <t>XS1975699569</t>
  </si>
  <si>
    <t>XS2031871069</t>
  </si>
  <si>
    <t>XS2401886788</t>
  </si>
  <si>
    <t>XS2618428077</t>
  </si>
  <si>
    <t>XS2305244241</t>
  </si>
  <si>
    <t>XS2384269101</t>
  </si>
  <si>
    <t>XS2904651093</t>
  </si>
  <si>
    <t>XS2679903950</t>
  </si>
  <si>
    <t>US527298BS18</t>
  </si>
  <si>
    <t>XS2336172452</t>
  </si>
  <si>
    <t>US377320AA45</t>
  </si>
  <si>
    <t>XS2341724172</t>
  </si>
  <si>
    <t>XS2810867742</t>
  </si>
  <si>
    <t>XS0333305299</t>
  </si>
  <si>
    <t>XS2291911282</t>
  </si>
  <si>
    <t>BE6336312788</t>
  </si>
  <si>
    <t>US571903AW34</t>
  </si>
  <si>
    <t>US571903BD44</t>
  </si>
  <si>
    <t>IT0005584955</t>
  </si>
  <si>
    <t>IT0005598161</t>
  </si>
  <si>
    <t>XS2052290439</t>
  </si>
  <si>
    <t>XS2232108568</t>
  </si>
  <si>
    <t>US58769JAN72</t>
  </si>
  <si>
    <t>USU5876JAV71</t>
  </si>
  <si>
    <t>US58769JAH05</t>
  </si>
  <si>
    <t>USU5876JAH87</t>
  </si>
  <si>
    <t>FR001400TSJ2</t>
  </si>
  <si>
    <t>US595017BA15</t>
  </si>
  <si>
    <t>XS2346563500</t>
  </si>
  <si>
    <t>XS1960678255</t>
  </si>
  <si>
    <t>XS2700381820</t>
  </si>
  <si>
    <t>COZP5617490</t>
  </si>
  <si>
    <t>USY59501AA78</t>
  </si>
  <si>
    <t>COZH5985838</t>
  </si>
  <si>
    <t>XS2064643484</t>
  </si>
  <si>
    <t>US59010QAB23</t>
  </si>
  <si>
    <t>XS2623257503</t>
  </si>
  <si>
    <t>XS2696793012</t>
  </si>
  <si>
    <t>IX287917-0</t>
  </si>
  <si>
    <t>XS2821647364</t>
  </si>
  <si>
    <t>US552953CK50</t>
  </si>
  <si>
    <t>USG60744AG74</t>
  </si>
  <si>
    <t>XS2010044894</t>
  </si>
  <si>
    <t>XS2822523416</t>
  </si>
  <si>
    <t>US60662WAW29</t>
  </si>
  <si>
    <t>XS2437455277</t>
  </si>
  <si>
    <t>XS2758931880</t>
  </si>
  <si>
    <t>US60687YBY41</t>
  </si>
  <si>
    <t>XS2447921896</t>
  </si>
  <si>
    <t>XS2357737910</t>
  </si>
  <si>
    <t>XS2397447025</t>
  </si>
  <si>
    <t>XS2397448346</t>
  </si>
  <si>
    <t>USN6000DAA11</t>
  </si>
  <si>
    <t>COBQ2935519</t>
  </si>
  <si>
    <t>COBQ2935527</t>
  </si>
  <si>
    <t>COZO5655519</t>
  </si>
  <si>
    <t>COZG3994495</t>
  </si>
  <si>
    <t>USY6142NAG35</t>
  </si>
  <si>
    <t>XS2270393379</t>
  </si>
  <si>
    <t>IT0005151854</t>
  </si>
  <si>
    <t>XS2947917527</t>
  </si>
  <si>
    <t>XS1752894292</t>
  </si>
  <si>
    <t>XS2106849727</t>
  </si>
  <si>
    <t>XS2228919739</t>
  </si>
  <si>
    <t>PTCMKAOM0008</t>
  </si>
  <si>
    <t>PTCMG3OM0038</t>
  </si>
  <si>
    <t>XS2349426895</t>
  </si>
  <si>
    <t>XS2798887076</t>
  </si>
  <si>
    <t>US58547DAA72</t>
  </si>
  <si>
    <t>USG5975LAA47</t>
  </si>
  <si>
    <t>USG5975LAC03</t>
  </si>
  <si>
    <t>USG5975LAF34</t>
  </si>
  <si>
    <t>USG5975LAE68</t>
  </si>
  <si>
    <t>USG5975LAD85</t>
  </si>
  <si>
    <t>XS2390849318</t>
  </si>
  <si>
    <t>XS1523028436</t>
  </si>
  <si>
    <t>XS2470988523</t>
  </si>
  <si>
    <t>XS2470988101</t>
  </si>
  <si>
    <t>US6174468Q59</t>
  </si>
  <si>
    <t>US61747YEM30</t>
  </si>
  <si>
    <t>US61747YEN13</t>
  </si>
  <si>
    <t>US61765TAC71</t>
  </si>
  <si>
    <t>US61766NAY13</t>
  </si>
  <si>
    <t>US61766RAW60</t>
  </si>
  <si>
    <t>US61691KAA97</t>
  </si>
  <si>
    <t>US91879QAP46</t>
  </si>
  <si>
    <t>US606822BN36</t>
  </si>
  <si>
    <t>US606822CF92</t>
  </si>
  <si>
    <t>US606822DA96</t>
  </si>
  <si>
    <t>US606822CV43</t>
  </si>
  <si>
    <t>US606822CW26</t>
  </si>
  <si>
    <t>US606822CZ56</t>
  </si>
  <si>
    <t>COZB9387877</t>
  </si>
  <si>
    <t>XS2920504292</t>
  </si>
  <si>
    <t>US6325C1D301</t>
  </si>
  <si>
    <t>COBT3058620</t>
  </si>
  <si>
    <t>US63307A2T17</t>
  </si>
  <si>
    <t>US63307A2Y02</t>
  </si>
  <si>
    <t>XS2842544491</t>
  </si>
  <si>
    <t>USU6377AAD82</t>
  </si>
  <si>
    <t>USU63770AD04</t>
  </si>
  <si>
    <t>US63939KAC36</t>
  </si>
  <si>
    <t>USU6377CAC65</t>
  </si>
  <si>
    <t>USU6378JAC00</t>
  </si>
  <si>
    <t>USU6379HAC35</t>
  </si>
  <si>
    <t>USU63776AB18</t>
  </si>
  <si>
    <t>USU63776AC90</t>
  </si>
  <si>
    <t>US62957HAJ41</t>
  </si>
  <si>
    <t>US631709AA04</t>
  </si>
  <si>
    <t>US65559CAB72</t>
  </si>
  <si>
    <t>USX5S8VLAB16</t>
  </si>
  <si>
    <t>US65558RAB50</t>
  </si>
  <si>
    <t>US65339KBP49</t>
  </si>
  <si>
    <t>US65339KCR95</t>
  </si>
  <si>
    <t>US65342QAL68</t>
  </si>
  <si>
    <t>US65342QAB86</t>
  </si>
  <si>
    <t>US65342QAM42</t>
  </si>
  <si>
    <t>US64051NAA19</t>
  </si>
  <si>
    <t>FR001400Q5V0</t>
  </si>
  <si>
    <t>FR001400H0F5</t>
  </si>
  <si>
    <t>XS2332589972</t>
  </si>
  <si>
    <t>XS2332590475</t>
  </si>
  <si>
    <t>XS1821883102</t>
  </si>
  <si>
    <t>XS2434710799</t>
  </si>
  <si>
    <t>XS2010045511</t>
  </si>
  <si>
    <t>XS2486461010</t>
  </si>
  <si>
    <t>XS2680745119</t>
  </si>
  <si>
    <t>US45688CAB37</t>
  </si>
  <si>
    <t>US64613CEY03</t>
  </si>
  <si>
    <t>XS2358383466</t>
  </si>
  <si>
    <t>US65535HAR03</t>
  </si>
  <si>
    <t>US65535HAP47</t>
  </si>
  <si>
    <t>US65535HBE80</t>
  </si>
  <si>
    <t>FR001400R8K6</t>
  </si>
  <si>
    <t>XS2750306511</t>
  </si>
  <si>
    <t>PTNOBLOM0001</t>
  </si>
  <si>
    <t>XS2950723697</t>
  </si>
  <si>
    <t>US637639AJ49</t>
  </si>
  <si>
    <t>US64033UAA88</t>
  </si>
  <si>
    <t>US64032KAA16</t>
  </si>
  <si>
    <t>US67059TAG04</t>
  </si>
  <si>
    <t>XS2406737036</t>
  </si>
  <si>
    <t>XS1549621586</t>
  </si>
  <si>
    <t>XS2028401086</t>
  </si>
  <si>
    <t>XS2348062899</t>
  </si>
  <si>
    <t>XS2268392599</t>
  </si>
  <si>
    <t>XS2132986741</t>
  </si>
  <si>
    <t>XS2435611327</t>
  </si>
  <si>
    <t>XS2873948702</t>
  </si>
  <si>
    <t>US63906YAG35</t>
  </si>
  <si>
    <t>US639057AG33</t>
  </si>
  <si>
    <t>US63906YAF51</t>
  </si>
  <si>
    <t>USG6382GWU23</t>
  </si>
  <si>
    <t>US63906YAE86</t>
  </si>
  <si>
    <t>XS1499724638</t>
  </si>
  <si>
    <t>US63859UBH59</t>
  </si>
  <si>
    <t>XS2877153234</t>
  </si>
  <si>
    <t>US62954HAW88</t>
  </si>
  <si>
    <t>US65336YAN31</t>
  </si>
  <si>
    <t>US65343HAA95</t>
  </si>
  <si>
    <t>DK0009525834</t>
  </si>
  <si>
    <t>DK0009526139</t>
  </si>
  <si>
    <t>US64953BBK35</t>
  </si>
  <si>
    <t>US64953BBJ61</t>
  </si>
  <si>
    <t>XS2871478058</t>
  </si>
  <si>
    <t>US67107KAZ93</t>
  </si>
  <si>
    <t>USG6713FAA24</t>
  </si>
  <si>
    <t>USG6716CAB49</t>
  </si>
  <si>
    <t>US67590RAY18</t>
  </si>
  <si>
    <t>XS2906227785</t>
  </si>
  <si>
    <t>XS2332250708</t>
  </si>
  <si>
    <t>XS2356570239</t>
  </si>
  <si>
    <t>XS2825597656</t>
  </si>
  <si>
    <t>XS2624554320</t>
  </si>
  <si>
    <t>US682680BA09</t>
  </si>
  <si>
    <t>US682691AB63</t>
  </si>
  <si>
    <t>XAC6907UAB70</t>
  </si>
  <si>
    <t>XS2811764120</t>
  </si>
  <si>
    <t>BE6329443962</t>
  </si>
  <si>
    <t>US67623CAJ80</t>
  </si>
  <si>
    <t>FR001400OLD1</t>
  </si>
  <si>
    <t>XS2804501208</t>
  </si>
  <si>
    <t>XS2804500226</t>
  </si>
  <si>
    <t>XS2804500572</t>
  </si>
  <si>
    <t>XS2804500812</t>
  </si>
  <si>
    <t>US68389XBC83</t>
  </si>
  <si>
    <t>XS2010036874</t>
  </si>
  <si>
    <t>XS2591026856</t>
  </si>
  <si>
    <t>XS2563353361</t>
  </si>
  <si>
    <t>US68764JAH41</t>
  </si>
  <si>
    <t>US68902VAH06</t>
  </si>
  <si>
    <t>XS1732403255</t>
  </si>
  <si>
    <t>XS1829320784</t>
  </si>
  <si>
    <t>US6944PL2B41</t>
  </si>
  <si>
    <t>XS2348591707</t>
  </si>
  <si>
    <t>US69828QAD97</t>
  </si>
  <si>
    <t>XS2349786835</t>
  </si>
  <si>
    <t>US694308JL21</t>
  </si>
  <si>
    <t>US694308KE68</t>
  </si>
  <si>
    <t>US694308KS54</t>
  </si>
  <si>
    <t>XS2330597738</t>
  </si>
  <si>
    <t>XS2351326991</t>
  </si>
  <si>
    <t>XS2239623437</t>
  </si>
  <si>
    <t>XS2247301794</t>
  </si>
  <si>
    <t>US744573AP19</t>
  </si>
  <si>
    <t>XS2623604233</t>
  </si>
  <si>
    <t>US70757DAZ24</t>
  </si>
  <si>
    <t>US709599AZ77</t>
  </si>
  <si>
    <t>XS2106026235</t>
  </si>
  <si>
    <t>XS2370814043</t>
  </si>
  <si>
    <t>XS2643284388</t>
  </si>
  <si>
    <t>US74256LET26</t>
  </si>
  <si>
    <t>XS2333301674</t>
  </si>
  <si>
    <t>XS2856820704</t>
  </si>
  <si>
    <t>US69343VAA08</t>
  </si>
  <si>
    <t>XS2355515516</t>
  </si>
  <si>
    <t>FI4000507876</t>
  </si>
  <si>
    <t>XS2863565326</t>
  </si>
  <si>
    <t>COBQ2954205</t>
  </si>
  <si>
    <t>XS2852970016</t>
  </si>
  <si>
    <t>XS2619767903</t>
  </si>
  <si>
    <t>XS2190467667</t>
  </si>
  <si>
    <t>XS2368566829</t>
  </si>
  <si>
    <t>SK4000016069</t>
  </si>
  <si>
    <t>SK4000023834</t>
  </si>
  <si>
    <t>US70137WAN83</t>
  </si>
  <si>
    <t>COBO8617975</t>
  </si>
  <si>
    <t>XS1729875598</t>
  </si>
  <si>
    <t>COBO8617991</t>
  </si>
  <si>
    <t>XS2419405274</t>
  </si>
  <si>
    <t>XS1299811486</t>
  </si>
  <si>
    <t>XS2322321964</t>
  </si>
  <si>
    <t>US74368CBL72</t>
  </si>
  <si>
    <t>US15679GAC69</t>
  </si>
  <si>
    <t>USG69037AJ11</t>
  </si>
  <si>
    <t>XS2363111399</t>
  </si>
  <si>
    <t>XS2425829269</t>
  </si>
  <si>
    <t>XS2478689172</t>
  </si>
  <si>
    <t>XS2401849315</t>
  </si>
  <si>
    <t>XS2644942737</t>
  </si>
  <si>
    <t>FR001400FLS7</t>
  </si>
  <si>
    <t>US69353RFX17</t>
  </si>
  <si>
    <t>US69353RFW34</t>
  </si>
  <si>
    <t>US723484AH45</t>
  </si>
  <si>
    <t>US040555CS19</t>
  </si>
  <si>
    <t>US723484AL56</t>
  </si>
  <si>
    <t>XS2696128433</t>
  </si>
  <si>
    <t>XS2353073161</t>
  </si>
  <si>
    <t>XS1964638107</t>
  </si>
  <si>
    <t>XS2359929812</t>
  </si>
  <si>
    <t>XS2314265237</t>
  </si>
  <si>
    <t>US71424VAB62</t>
  </si>
  <si>
    <t>XS2493887264</t>
  </si>
  <si>
    <t>XS2649707846</t>
  </si>
  <si>
    <t>XS2903463987</t>
  </si>
  <si>
    <t>US74165HAC25</t>
  </si>
  <si>
    <t>XS2241804462</t>
  </si>
  <si>
    <t>DE000A383CQ2</t>
  </si>
  <si>
    <t>US74166MAF32</t>
  </si>
  <si>
    <t>US71911KAD63</t>
  </si>
  <si>
    <t>US74460WAJ62</t>
  </si>
  <si>
    <t>US34966LAB09</t>
  </si>
  <si>
    <t>XS2010028426</t>
  </si>
  <si>
    <t>US69376P2C88</t>
  </si>
  <si>
    <t>US69376Q2C60</t>
  </si>
  <si>
    <t>XS2372348719</t>
  </si>
  <si>
    <t>XS2397057402</t>
  </si>
  <si>
    <t>XS2439765533</t>
  </si>
  <si>
    <t>XS2934650453</t>
  </si>
  <si>
    <t>XS2865670454</t>
  </si>
  <si>
    <t>XS2921572157</t>
  </si>
  <si>
    <t>US69370CAC47</t>
  </si>
  <si>
    <t>XS1956187550</t>
  </si>
  <si>
    <t>XS2641928036</t>
  </si>
  <si>
    <t>XS2321520525</t>
  </si>
  <si>
    <t>US76174LAA17</t>
  </si>
  <si>
    <t>US69527AAA43</t>
  </si>
  <si>
    <t>US69526MAC55</t>
  </si>
  <si>
    <t>XS2848791989</t>
  </si>
  <si>
    <t>XS2696093033</t>
  </si>
  <si>
    <t>XS2696090286</t>
  </si>
  <si>
    <t>US74639NAC74</t>
  </si>
  <si>
    <t>XS2327392234</t>
  </si>
  <si>
    <t>XS2115190451</t>
  </si>
  <si>
    <t>XS2747580319</t>
  </si>
  <si>
    <t>XS2865536135</t>
  </si>
  <si>
    <t>US21688AAS15</t>
  </si>
  <si>
    <t>US21688ABA97</t>
  </si>
  <si>
    <t>US21688AAV44</t>
  </si>
  <si>
    <t>US21688ABB70</t>
  </si>
  <si>
    <t>US21688AAT97</t>
  </si>
  <si>
    <t>US21688ABE10</t>
  </si>
  <si>
    <t>US21688AAX00</t>
  </si>
  <si>
    <t>US21688ABG67</t>
  </si>
  <si>
    <t>US75041VAC81</t>
  </si>
  <si>
    <t>XS2403130813</t>
  </si>
  <si>
    <t>XS2332889778</t>
  </si>
  <si>
    <t>MG!!03FWH8</t>
  </si>
  <si>
    <t>US775109CF65</t>
  </si>
  <si>
    <t>US775109BE00</t>
  </si>
  <si>
    <t>US77289KAA34</t>
  </si>
  <si>
    <t>DK0004609070</t>
  </si>
  <si>
    <t>EQ0000000007151506</t>
  </si>
  <si>
    <t>US75703UAK16</t>
  </si>
  <si>
    <t>FR0013299435</t>
  </si>
  <si>
    <t>FR0013428414</t>
  </si>
  <si>
    <t>FR0013451416</t>
  </si>
  <si>
    <t>FR0013368206</t>
  </si>
  <si>
    <t>FR0014002OL8</t>
  </si>
  <si>
    <t>FR0014006W65</t>
  </si>
  <si>
    <t>FR0014000NZ4</t>
  </si>
  <si>
    <t>FR0013459765</t>
  </si>
  <si>
    <t>FR001400QY14</t>
  </si>
  <si>
    <t>US7619131102</t>
  </si>
  <si>
    <t>XS2607739765</t>
  </si>
  <si>
    <t>XS2681037326</t>
  </si>
  <si>
    <t>XS2884019345</t>
  </si>
  <si>
    <t>US53219LAS88</t>
  </si>
  <si>
    <t>US75915TAK88</t>
  </si>
  <si>
    <t>US76716XAC65</t>
  </si>
  <si>
    <t>XS2433693392</t>
  </si>
  <si>
    <t>US582839AH96</t>
  </si>
  <si>
    <t>XS2895047459</t>
  </si>
  <si>
    <t>USV28479AA77</t>
  </si>
  <si>
    <t>XS2356173406</t>
  </si>
  <si>
    <t>XS2281039771</t>
  </si>
  <si>
    <t>COBL4752921</t>
  </si>
  <si>
    <t>XS2348602835</t>
  </si>
  <si>
    <t>COYW2572314</t>
  </si>
  <si>
    <t>PHY6972HMC79</t>
  </si>
  <si>
    <t>PHY6972FPV67</t>
  </si>
  <si>
    <t>USY7280PAA13</t>
  </si>
  <si>
    <t>US857691AG41</t>
  </si>
  <si>
    <t>US857691AH24</t>
  </si>
  <si>
    <t>US857691AJ89</t>
  </si>
  <si>
    <t>XS1219499032</t>
  </si>
  <si>
    <t>XS2332306344</t>
  </si>
  <si>
    <t>USC7976PAG12</t>
  </si>
  <si>
    <t>US78016FZY32</t>
  </si>
  <si>
    <t>US78016EZ911</t>
  </si>
  <si>
    <t>US78016EYD39</t>
  </si>
  <si>
    <t>US78350UAJ43</t>
  </si>
  <si>
    <t>DE000A3H3GT5</t>
  </si>
  <si>
    <t>US78573NAH52</t>
  </si>
  <si>
    <t>US78573NAJ19</t>
  </si>
  <si>
    <t>XS2102931677</t>
  </si>
  <si>
    <t>XS2286011528</t>
  </si>
  <si>
    <t>XS2791973642</t>
  </si>
  <si>
    <t>XS2588884481</t>
  </si>
  <si>
    <t>XS1182150950</t>
  </si>
  <si>
    <t>USY7389MAA81</t>
  </si>
  <si>
    <t>XS1811792792</t>
  </si>
  <si>
    <t>PTBSPCOM0006</t>
  </si>
  <si>
    <t>XS2102912966</t>
  </si>
  <si>
    <t>XS2466426215</t>
  </si>
  <si>
    <t>XS1345415472</t>
  </si>
  <si>
    <t>US80282KBB17</t>
  </si>
  <si>
    <t>XS2546248373</t>
  </si>
  <si>
    <t>XS2385390724</t>
  </si>
  <si>
    <t>XS2608828641</t>
  </si>
  <si>
    <t>XS2918553855</t>
  </si>
  <si>
    <t>XS2550063478</t>
  </si>
  <si>
    <t>US78403DAN03</t>
  </si>
  <si>
    <t>XS2962827585</t>
  </si>
  <si>
    <t>XS1993969515</t>
  </si>
  <si>
    <t>XS2962827312</t>
  </si>
  <si>
    <t>XS2962827155</t>
  </si>
  <si>
    <t>XS2272358024</t>
  </si>
  <si>
    <t>XS2010028186</t>
  </si>
  <si>
    <t>XS2010032618</t>
  </si>
  <si>
    <t>US806213AD65</t>
  </si>
  <si>
    <t>XS2798860891</t>
  </si>
  <si>
    <t>XS2903302201</t>
  </si>
  <si>
    <t>XS2399981435</t>
  </si>
  <si>
    <t>COYX8064819</t>
  </si>
  <si>
    <t>XS2715297672</t>
  </si>
  <si>
    <t>XS2407756548</t>
  </si>
  <si>
    <t>US83051GAU22</t>
  </si>
  <si>
    <t>US830505AY91</t>
  </si>
  <si>
    <t>XS2357554323</t>
  </si>
  <si>
    <t>XS2249859328</t>
  </si>
  <si>
    <t>XS2249858940</t>
  </si>
  <si>
    <t>US816194AY05</t>
  </si>
  <si>
    <t>US8179461061</t>
  </si>
  <si>
    <t>XS2010028343</t>
  </si>
  <si>
    <t>XS2739001019</t>
  </si>
  <si>
    <t>XS2054539627</t>
  </si>
  <si>
    <t>XS2110799751</t>
  </si>
  <si>
    <t>XS2053846262</t>
  </si>
  <si>
    <t>XS2138140798</t>
  </si>
  <si>
    <t>XS2332975007</t>
  </si>
  <si>
    <t>XS2390152986</t>
  </si>
  <si>
    <t>XS2232102876</t>
  </si>
  <si>
    <t>XS1859337419</t>
  </si>
  <si>
    <t>XS2138128314</t>
  </si>
  <si>
    <t>DE000A289Q91</t>
  </si>
  <si>
    <t>DE000A2YB7B5</t>
  </si>
  <si>
    <t>DE000A3H2TA0</t>
  </si>
  <si>
    <t>DE000A383HC1</t>
  </si>
  <si>
    <t>DE000A3823R3</t>
  </si>
  <si>
    <t>DE000A3823S1</t>
  </si>
  <si>
    <t>US86959LAJ26</t>
  </si>
  <si>
    <t>USY775M1BG76</t>
  </si>
  <si>
    <t>XS2404291010</t>
  </si>
  <si>
    <t>COYU4938780</t>
  </si>
  <si>
    <t>XS2809275899</t>
  </si>
  <si>
    <t>XS2358225477</t>
  </si>
  <si>
    <t>XS2848926239</t>
  </si>
  <si>
    <t>XS2189594315</t>
  </si>
  <si>
    <t>XS1813504666</t>
  </si>
  <si>
    <t>XS2594043122</t>
  </si>
  <si>
    <t>XS2697679442</t>
  </si>
  <si>
    <t>XS2901445234</t>
  </si>
  <si>
    <t>IX208037-0</t>
  </si>
  <si>
    <t>US832696AK43</t>
  </si>
  <si>
    <t>XS2289202587</t>
  </si>
  <si>
    <t>XS2289203551</t>
  </si>
  <si>
    <t>FR0013518081</t>
  </si>
  <si>
    <t>XS2181577268</t>
  </si>
  <si>
    <t>XS1725581190</t>
  </si>
  <si>
    <t>COBL3625672</t>
  </si>
  <si>
    <t>US78443CCB81</t>
  </si>
  <si>
    <t>US78443CCL63</t>
  </si>
  <si>
    <t>US78447AAA25</t>
  </si>
  <si>
    <t>US78454LAY65</t>
  </si>
  <si>
    <t>US78449KAB61</t>
  </si>
  <si>
    <t>US78449KAC45</t>
  </si>
  <si>
    <t>USU8307HAB88</t>
  </si>
  <si>
    <t>US78448WAC91</t>
  </si>
  <si>
    <t>MG!!02FWWF</t>
  </si>
  <si>
    <t>USU8308LAC64</t>
  </si>
  <si>
    <t>USU8307YAB12</t>
  </si>
  <si>
    <t>XS2346954873</t>
  </si>
  <si>
    <t>XS2098881654</t>
  </si>
  <si>
    <t>XS2239056174</t>
  </si>
  <si>
    <t>XS2883979705</t>
  </si>
  <si>
    <t>XS2207320701</t>
  </si>
  <si>
    <t>XS2654097927</t>
  </si>
  <si>
    <t>US83609YAC03</t>
  </si>
  <si>
    <t>XS2234515786</t>
  </si>
  <si>
    <t>US373334KU42</t>
  </si>
  <si>
    <t>US83368RAV42</t>
  </si>
  <si>
    <t>US83368TBF49</t>
  </si>
  <si>
    <t>US83368RBF82</t>
  </si>
  <si>
    <t>US78471CAB54</t>
  </si>
  <si>
    <t>USU8340YAB03</t>
  </si>
  <si>
    <t>XS2361254597</t>
  </si>
  <si>
    <t>XS1684385161</t>
  </si>
  <si>
    <t>XS2361255057</t>
  </si>
  <si>
    <t>XS1684385591</t>
  </si>
  <si>
    <t>XS1793255941</t>
  </si>
  <si>
    <t>COBR5436406</t>
  </si>
  <si>
    <t>XS2391352932</t>
  </si>
  <si>
    <t>XS2628988730</t>
  </si>
  <si>
    <t>XS1758464090</t>
  </si>
  <si>
    <t>FR0013426376</t>
  </si>
  <si>
    <t>US785592AM87</t>
  </si>
  <si>
    <t>XS2325696628</t>
  </si>
  <si>
    <t>US852234AP86</t>
  </si>
  <si>
    <t>US816851BN84</t>
  </si>
  <si>
    <t>BE6318634548</t>
  </si>
  <si>
    <t>XS2678111050</t>
  </si>
  <si>
    <t>USY75638AF67</t>
  </si>
  <si>
    <t>US85325WAA62</t>
  </si>
  <si>
    <t>USG84228EP90</t>
  </si>
  <si>
    <t>USG84228EV68</t>
  </si>
  <si>
    <t>COBY2675910</t>
  </si>
  <si>
    <t>USG84228GE26</t>
  </si>
  <si>
    <t>US853254CK41</t>
  </si>
  <si>
    <t>USG84393AC49</t>
  </si>
  <si>
    <t>COBN3023114</t>
  </si>
  <si>
    <t>USG85381AE48</t>
  </si>
  <si>
    <t>USG85381AF13</t>
  </si>
  <si>
    <t>US85816WAC82</t>
  </si>
  <si>
    <t>USG8463GAB61</t>
  </si>
  <si>
    <t>US83600VAG68</t>
  </si>
  <si>
    <t>XS2451818681</t>
  </si>
  <si>
    <t>XS2339015047</t>
  </si>
  <si>
    <t>XS2728568937</t>
  </si>
  <si>
    <t>XS2425979312</t>
  </si>
  <si>
    <t>US86304TAA60</t>
  </si>
  <si>
    <t>US81180WAN11</t>
  </si>
  <si>
    <t>XS2719090636</t>
  </si>
  <si>
    <t>XS2225211650</t>
  </si>
  <si>
    <t>XS2008801297</t>
  </si>
  <si>
    <t>US86562MCA62</t>
  </si>
  <si>
    <t>XS2547591474</t>
  </si>
  <si>
    <t>US86562MCT53</t>
  </si>
  <si>
    <t>US86562MCU27</t>
  </si>
  <si>
    <t>US86562MCZ14</t>
  </si>
  <si>
    <t>XS2603552014</t>
  </si>
  <si>
    <t>US86563VBF58</t>
  </si>
  <si>
    <t>XS2708721233</t>
  </si>
  <si>
    <t>XS2708721589</t>
  </si>
  <si>
    <t>XS2708721829</t>
  </si>
  <si>
    <t>XS2708722397</t>
  </si>
  <si>
    <t>XS2708722637</t>
  </si>
  <si>
    <t>XS2708722983</t>
  </si>
  <si>
    <t>XS1629969327</t>
  </si>
  <si>
    <t>XAN9000DAH07</t>
  </si>
  <si>
    <t>XS2406881669</t>
  </si>
  <si>
    <t>CND1000151Y2</t>
  </si>
  <si>
    <t>XS2248032653</t>
  </si>
  <si>
    <t>XS2203986927</t>
  </si>
  <si>
    <t>XS2347769833</t>
  </si>
  <si>
    <t>XS2122380822</t>
  </si>
  <si>
    <t>XS2100664544</t>
  </si>
  <si>
    <t>US81761LAD47</t>
  </si>
  <si>
    <t>US81761LAE20</t>
  </si>
  <si>
    <t>US87168TAB70</t>
  </si>
  <si>
    <t>XS2050968333</t>
  </si>
  <si>
    <t>XS2465622707</t>
  </si>
  <si>
    <t>US87020PAR82</t>
  </si>
  <si>
    <t>IX208043-0</t>
  </si>
  <si>
    <t>IX208045-0</t>
  </si>
  <si>
    <t>CH1145908781</t>
  </si>
  <si>
    <t>XS2734938249</t>
  </si>
  <si>
    <t>US87124VAF67</t>
  </si>
  <si>
    <t>US87166FAD50</t>
  </si>
  <si>
    <t>XS1914502304</t>
  </si>
  <si>
    <t>XS1907120528</t>
  </si>
  <si>
    <t>US91282CFP14</t>
  </si>
  <si>
    <t>US91282CLS88</t>
  </si>
  <si>
    <t>XS1843449122</t>
  </si>
  <si>
    <t>PTTAPEOM0004</t>
  </si>
  <si>
    <t>XS1814546013</t>
  </si>
  <si>
    <t>XS2767965853</t>
  </si>
  <si>
    <t>XS1859258383</t>
  </si>
  <si>
    <t>XS2376114976</t>
  </si>
  <si>
    <t>USC8888MBQ09</t>
  </si>
  <si>
    <t>US89114TZM79</t>
  </si>
  <si>
    <t>US89115A2B71</t>
  </si>
  <si>
    <t>XS2895483787</t>
  </si>
  <si>
    <t>XS2804485758</t>
  </si>
  <si>
    <t>US893647BT37</t>
  </si>
  <si>
    <t>US89364MCA09</t>
  </si>
  <si>
    <t>US89364MCB81</t>
  </si>
  <si>
    <t>XS2293060658</t>
  </si>
  <si>
    <t>XS2410367747</t>
  </si>
  <si>
    <t>XS1795406658</t>
  </si>
  <si>
    <t>XS2755535577</t>
  </si>
  <si>
    <t>XS2462605671</t>
  </si>
  <si>
    <t>XS2207430120</t>
  </si>
  <si>
    <t>XS2783604742</t>
  </si>
  <si>
    <t>US87470LAD38</t>
  </si>
  <si>
    <t>XS2413862108</t>
  </si>
  <si>
    <t>XS2532478430</t>
  </si>
  <si>
    <t>XS1211044075</t>
  </si>
  <si>
    <t>XS2406607098</t>
  </si>
  <si>
    <t>XS2592804434</t>
  </si>
  <si>
    <t>US87251RAK95</t>
  </si>
  <si>
    <t>XS2258560361</t>
  </si>
  <si>
    <t>XS2199597456</t>
  </si>
  <si>
    <t>XS2198191962</t>
  </si>
  <si>
    <t>XS2331728126</t>
  </si>
  <si>
    <t>US89788VAB80</t>
  </si>
  <si>
    <t>US91282CDX65</t>
  </si>
  <si>
    <t>US912828ZJ22</t>
  </si>
  <si>
    <t>US91282CAQ42</t>
  </si>
  <si>
    <t>US912828XL95</t>
  </si>
  <si>
    <t>XS2393252973</t>
  </si>
  <si>
    <t>XS2295690742</t>
  </si>
  <si>
    <t>XS2864287466</t>
  </si>
  <si>
    <t>XS1982819994</t>
  </si>
  <si>
    <t>XS1698218523</t>
  </si>
  <si>
    <t>XS1846631049</t>
  </si>
  <si>
    <t>XS1497606365</t>
  </si>
  <si>
    <t>XS1419869885</t>
  </si>
  <si>
    <t>XS2581393134</t>
  </si>
  <si>
    <t>XS2637954582</t>
  </si>
  <si>
    <t>US87927VAV09</t>
  </si>
  <si>
    <t>XS2417090789</t>
  </si>
  <si>
    <t>US87264ABB08</t>
  </si>
  <si>
    <t>US896288AA51</t>
  </si>
  <si>
    <t>XS2755016032</t>
  </si>
  <si>
    <t>US89141WAJ18</t>
  </si>
  <si>
    <t>US89141WAH51</t>
  </si>
  <si>
    <t>XS2156236452</t>
  </si>
  <si>
    <t>US89236TLK96</t>
  </si>
  <si>
    <t>US89236TKP92</t>
  </si>
  <si>
    <t>US89236TME28</t>
  </si>
  <si>
    <t>US89236TML60</t>
  </si>
  <si>
    <t>XS2802909478</t>
  </si>
  <si>
    <t>XS2901369897</t>
  </si>
  <si>
    <t>XS2728486536</t>
  </si>
  <si>
    <t>XS2747093321</t>
  </si>
  <si>
    <t>XS2644936259</t>
  </si>
  <si>
    <t>XS2559486019</t>
  </si>
  <si>
    <t>XS2254262285</t>
  </si>
  <si>
    <t>US89173UAA51</t>
  </si>
  <si>
    <t>US89169EAA73</t>
  </si>
  <si>
    <t>XS2293733825</t>
  </si>
  <si>
    <t>XS2401175927</t>
  </si>
  <si>
    <t>XS2034068432</t>
  </si>
  <si>
    <t>US89686QAA40</t>
  </si>
  <si>
    <t>XS2437854487</t>
  </si>
  <si>
    <t>US89640YBN31</t>
  </si>
  <si>
    <t>XS2436313196</t>
  </si>
  <si>
    <t>XS1577963306</t>
  </si>
  <si>
    <t>XS2086868010</t>
  </si>
  <si>
    <t>XS1881005976</t>
  </si>
  <si>
    <t>XS2010037682</t>
  </si>
  <si>
    <t>US874054AF63</t>
  </si>
  <si>
    <t>XS2804599509</t>
  </si>
  <si>
    <t>XS2342247355</t>
  </si>
  <si>
    <t>XS2776523669</t>
  </si>
  <si>
    <t>XS2412141769</t>
  </si>
  <si>
    <t>XS2612788559</t>
  </si>
  <si>
    <t>XS2715183237</t>
  </si>
  <si>
    <t>US90138FAC68</t>
  </si>
  <si>
    <t>XS2432286115</t>
  </si>
  <si>
    <t>XS2575282780</t>
  </si>
  <si>
    <t>XS2885223672</t>
  </si>
  <si>
    <t>XS2229476184</t>
  </si>
  <si>
    <t>US90932RAP91</t>
  </si>
  <si>
    <t>FR0014000O87</t>
  </si>
  <si>
    <t>FR001400DV38</t>
  </si>
  <si>
    <t>US902674YU81</t>
  </si>
  <si>
    <t>US225401AQ16</t>
  </si>
  <si>
    <t>CH1377443895</t>
  </si>
  <si>
    <t>US902613AX64</t>
  </si>
  <si>
    <t>US22550L2H39</t>
  </si>
  <si>
    <t>US225401AY40</t>
  </si>
  <si>
    <t>US902613BF40</t>
  </si>
  <si>
    <t>US22550UAF84</t>
  </si>
  <si>
    <t>CH1348614103</t>
  </si>
  <si>
    <t>US902613AN82</t>
  </si>
  <si>
    <t>ES0280907025</t>
  </si>
  <si>
    <t>ES0380907073</t>
  </si>
  <si>
    <t>ES0380907065</t>
  </si>
  <si>
    <t>XS2101558307</t>
  </si>
  <si>
    <t>IT0005549362</t>
  </si>
  <si>
    <t>IT0005580102</t>
  </si>
  <si>
    <t>US904678AQ20</t>
  </si>
  <si>
    <t>XS2414835921</t>
  </si>
  <si>
    <t>GB00BL6C7720</t>
  </si>
  <si>
    <t>XS2342057143</t>
  </si>
  <si>
    <t>US91127LAD29</t>
  </si>
  <si>
    <t>XS1634252628</t>
  </si>
  <si>
    <t>XS1784311703</t>
  </si>
  <si>
    <t>US57164PAH91</t>
  </si>
  <si>
    <t>US92918XAA37</t>
  </si>
  <si>
    <t>XS2708134023</t>
  </si>
  <si>
    <t>XS2577870012</t>
  </si>
  <si>
    <t>XS2748845331</t>
  </si>
  <si>
    <t>XS2886270375</t>
  </si>
  <si>
    <t>XS2307567086</t>
  </si>
  <si>
    <t>COBL4811875</t>
  </si>
  <si>
    <t>USG9T27HAG93</t>
  </si>
  <si>
    <t>COAO6252495</t>
  </si>
  <si>
    <t>US92328MAA18</t>
  </si>
  <si>
    <t>US92331MAE84</t>
  </si>
  <si>
    <t>US92331EAF34</t>
  </si>
  <si>
    <t>COBN5128630</t>
  </si>
  <si>
    <t>XS2204842384</t>
  </si>
  <si>
    <t>XS2287912450</t>
  </si>
  <si>
    <t>XS2581647091</t>
  </si>
  <si>
    <t>XS2541437583</t>
  </si>
  <si>
    <t>XS2123970241</t>
  </si>
  <si>
    <t>XS2592659671</t>
  </si>
  <si>
    <t>XS2592659242</t>
  </si>
  <si>
    <t>US925550AF21</t>
  </si>
  <si>
    <t>US925650AA17</t>
  </si>
  <si>
    <t>FR0013445335</t>
  </si>
  <si>
    <t>FR0014006IX6</t>
  </si>
  <si>
    <t>FR00140007K5</t>
  </si>
  <si>
    <t>FR00140007L3</t>
  </si>
  <si>
    <t>FR001400KKC3</t>
  </si>
  <si>
    <t>XS0085134145</t>
  </si>
  <si>
    <t>XS2324372270</t>
  </si>
  <si>
    <t>US12531TAF66</t>
  </si>
  <si>
    <t>XS2663653140</t>
  </si>
  <si>
    <t>XS2658230094</t>
  </si>
  <si>
    <t>XS2231188876</t>
  </si>
  <si>
    <t>XS2231189924</t>
  </si>
  <si>
    <t>XS2062666602</t>
  </si>
  <si>
    <t>US92769XAR61</t>
  </si>
  <si>
    <t>US92769XAP06</t>
  </si>
  <si>
    <t>XAG9368PBC77</t>
  </si>
  <si>
    <t>XS2049803575</t>
  </si>
  <si>
    <t>XS2527432277</t>
  </si>
  <si>
    <t>US928563AD71</t>
  </si>
  <si>
    <t>XS2078642183</t>
  </si>
  <si>
    <t>XS2078641888</t>
  </si>
  <si>
    <t>XS1713193586</t>
  </si>
  <si>
    <t>US929043AL12</t>
  </si>
  <si>
    <t>XS2225204010</t>
  </si>
  <si>
    <t>XS1888179550</t>
  </si>
  <si>
    <t>XS2630490717</t>
  </si>
  <si>
    <t>XS1724626699</t>
  </si>
  <si>
    <t>XS2240978085</t>
  </si>
  <si>
    <t>XS2486825669</t>
  </si>
  <si>
    <t>US92841HAA05</t>
  </si>
  <si>
    <t>US92277GAT40</t>
  </si>
  <si>
    <t>US92277GAE70</t>
  </si>
  <si>
    <t>SK4000017455</t>
  </si>
  <si>
    <t>XS1586555945</t>
  </si>
  <si>
    <t>XS1944390597</t>
  </si>
  <si>
    <t>XS2745344601</t>
  </si>
  <si>
    <t>XS2617442525</t>
  </si>
  <si>
    <t>US928668BY79</t>
  </si>
  <si>
    <t>XS2345035963</t>
  </si>
  <si>
    <t>US960386AQ33</t>
  </si>
  <si>
    <t>US92925CBA99</t>
  </si>
  <si>
    <t>XS1138360166</t>
  </si>
  <si>
    <t>XS1138359663</t>
  </si>
  <si>
    <t>US931427AB40</t>
  </si>
  <si>
    <t>US931427AR91</t>
  </si>
  <si>
    <t>DE000A254QA9</t>
  </si>
  <si>
    <t>XS2346524783</t>
  </si>
  <si>
    <t>XS1463043973</t>
  </si>
  <si>
    <t>XS1617830721</t>
  </si>
  <si>
    <t>US95000U2N22</t>
  </si>
  <si>
    <t>US95000U2X04</t>
  </si>
  <si>
    <t>US95000U2Y86</t>
  </si>
  <si>
    <t>XS2865534437</t>
  </si>
  <si>
    <t>US94988J6C62</t>
  </si>
  <si>
    <t>US95000DAG60</t>
  </si>
  <si>
    <t>US98311AAB17</t>
  </si>
  <si>
    <t>US96350TAH32</t>
  </si>
  <si>
    <t>US96949VAL71</t>
  </si>
  <si>
    <t>US92933BAR50</t>
  </si>
  <si>
    <t>US92933BAQ77</t>
  </si>
  <si>
    <t>COBP7494910</t>
  </si>
  <si>
    <t>US98164AAC71</t>
  </si>
  <si>
    <t>US980236AM52</t>
  </si>
  <si>
    <t>XS2463967286</t>
  </si>
  <si>
    <t>US98313RAJ59</t>
  </si>
  <si>
    <t>US98313RAG11</t>
  </si>
  <si>
    <t>USG98149AG59</t>
  </si>
  <si>
    <t>USG98149AD29</t>
  </si>
  <si>
    <t>USG98149AE02</t>
  </si>
  <si>
    <t>USG98149AH33</t>
  </si>
  <si>
    <t>XS2269112863</t>
  </si>
  <si>
    <t>XS2896892655</t>
  </si>
  <si>
    <t>XS2317279573</t>
  </si>
  <si>
    <t>USN9733XAA56</t>
  </si>
  <si>
    <t>NO0013215509</t>
  </si>
  <si>
    <t>XS2805249641</t>
  </si>
  <si>
    <t>US988498AN16</t>
  </si>
  <si>
    <t>US988498AP63</t>
  </si>
  <si>
    <t>US988498AD34</t>
  </si>
  <si>
    <t>XS2079105891</t>
  </si>
  <si>
    <t>XS1532779748</t>
  </si>
  <si>
    <t>US98956PAF99</t>
  </si>
  <si>
    <t>XS2859406212</t>
  </si>
  <si>
    <t>XS2859406139</t>
  </si>
  <si>
    <t>XS2436885409</t>
  </si>
  <si>
    <t>XS2010039381</t>
  </si>
  <si>
    <t>XS2338564870</t>
  </si>
  <si>
    <t>XS2399851901</t>
  </si>
  <si>
    <t>XS2010039977</t>
  </si>
  <si>
    <t>XS2262961076</t>
  </si>
  <si>
    <t>XS2231715322</t>
  </si>
  <si>
    <t>XS2010039894</t>
  </si>
  <si>
    <t>XS2231331260</t>
  </si>
  <si>
    <t>XS2757520965</t>
  </si>
  <si>
    <t>XS2582404724</t>
  </si>
  <si>
    <t>XS2681541327</t>
  </si>
  <si>
    <t>XS2272845798</t>
  </si>
  <si>
    <t>US98955DAA81</t>
  </si>
  <si>
    <t>US98980BAA17</t>
  </si>
  <si>
    <t>US98978VAK98</t>
  </si>
  <si>
    <t>US98978VAU70</t>
  </si>
  <si>
    <t>Pimco - US High Yield Bond</t>
  </si>
  <si>
    <t>AFFLELOU SAS</t>
  </si>
  <si>
    <t>American Airlines 2015-1 Pass Through Trusts</t>
  </si>
  <si>
    <t>AMERICAN AIRLINES PASS THROUGH TRUST SERIES 2014-1</t>
  </si>
  <si>
    <t>ABANCA Corporacion Bancaria, S.A.</t>
  </si>
  <si>
    <t>Abertis Infraestructuras, S.A.</t>
  </si>
  <si>
    <t>Abertis Infraestructuras Finance B.V.</t>
  </si>
  <si>
    <t>ASSET-BACKED EUROPEAN SECURITISATION TRANSACTION S.R.L.</t>
  </si>
  <si>
    <t>CREDIT AGRICOLE HOME LOAN SFH SA</t>
  </si>
  <si>
    <t>AIR CANADA</t>
  </si>
  <si>
    <t>CREDIT AGRICOLE S.A. LONDON BRANCH</t>
  </si>
  <si>
    <t>ACEN FINANCE LIMITED</t>
  </si>
  <si>
    <t>AURIUM CLO LIMITED</t>
  </si>
  <si>
    <t>India Cleantech Energy</t>
  </si>
  <si>
    <t>ARCHES BUYER INC.</t>
  </si>
  <si>
    <t>ACS, Actividades de Construccion y Servicios, S.A.</t>
  </si>
  <si>
    <t>ADLER Real Estate GmbH</t>
  </si>
  <si>
    <t>Summer BidCo B.V.</t>
  </si>
  <si>
    <t>United Group B.V.</t>
  </si>
  <si>
    <t>AUTODESK, INC.</t>
  </si>
  <si>
    <t>Cidron Aida Finco SARL</t>
  </si>
  <si>
    <t>AEDAS HOMES OPCO SL</t>
  </si>
  <si>
    <t>A2A S.P.A.</t>
  </si>
  <si>
    <t>AerCap Ireland Capital Designated Activity Company</t>
  </si>
  <si>
    <t>AIR FRANCE - KLM SA</t>
  </si>
  <si>
    <t>ATLAS FUNDING PLC</t>
  </si>
  <si>
    <t>Albion Financing 1 S.a r.l.</t>
  </si>
  <si>
    <t>Albion Financing 2 S.a r.l.</t>
  </si>
  <si>
    <t>AVANGRID, INC.</t>
  </si>
  <si>
    <t>Ahlstrom Holding 3 Oy</t>
  </si>
  <si>
    <t>AIB GROUP PUBLIC LIMITED COMPANY</t>
  </si>
  <si>
    <t>GLOBAL MEDICAL RESPONSE, INC.</t>
  </si>
  <si>
    <t>Air Baltic Corporation AS</t>
  </si>
  <si>
    <t>Akelius Residential Property AB (publ)</t>
  </si>
  <si>
    <t>AKROPOLIS GROUP, UAB</t>
  </si>
  <si>
    <t>ALAMO RE LTD.</t>
  </si>
  <si>
    <t>Almirall, S.A.</t>
  </si>
  <si>
    <t>ALSTOM SA</t>
  </si>
  <si>
    <t>ALPHA BANK S.A.</t>
  </si>
  <si>
    <t>ALTICE FINCO S.A.</t>
  </si>
  <si>
    <t>AMCOR UK FINANCE PLC</t>
  </si>
  <si>
    <t>Amcor Flexibles North America, Inc</t>
  </si>
  <si>
    <t>AMGEN INC.</t>
  </si>
  <si>
    <t>ARDAGH METAL PACKAGING FINANCE USA LLC</t>
  </si>
  <si>
    <t>Amprion GmbH</t>
  </si>
  <si>
    <t>AMERICAN TOWER CORPORATION</t>
  </si>
  <si>
    <t>AMWINS GROUP, INC.</t>
  </si>
  <si>
    <t>AUTONORIA DE</t>
  </si>
  <si>
    <t>AUTONORIA SPAIN FONDO DE TITULIZACION</t>
  </si>
  <si>
    <t>ANZ NEW ZEALAND (INT'L) LIMITED</t>
  </si>
  <si>
    <t>alstria office REIT-AG</t>
  </si>
  <si>
    <t>APA INFRASTRUCTURE LIMITED</t>
  </si>
  <si>
    <t>APEX CREDIT CLO LTD</t>
  </si>
  <si>
    <t>APCOA Group GmbH</t>
  </si>
  <si>
    <t>AGRIFARMA S.P.A.</t>
  </si>
  <si>
    <t>ADANI RENEWABLE ENERGY (RJ) LIMITED</t>
  </si>
  <si>
    <t>Aramark International Finance S.a r.l.</t>
  </si>
  <si>
    <t>SHERWOOD FINANCING PLC</t>
  </si>
  <si>
    <t>AMER SPORTS COMPANY</t>
  </si>
  <si>
    <t>Ashland Services B.V.</t>
  </si>
  <si>
    <t>ASK Chemicals Deutschland Holding GmbH</t>
  </si>
  <si>
    <t>PERENTI FINANCE PTY LTD</t>
  </si>
  <si>
    <t>Asmodee Group AB</t>
  </si>
  <si>
    <t>LA FINANCIERE ATALIAN SAS</t>
  </si>
  <si>
    <t>ATLAS SENIOR LOAN FUND, LTD</t>
  </si>
  <si>
    <t>ATHENE GLOBAL FUNDING</t>
  </si>
  <si>
    <t>MUNDYS SPA</t>
  </si>
  <si>
    <t>Grupo Antolin Irausa, S.A.</t>
  </si>
  <si>
    <t>ATRIUM FINANCE PLC</t>
  </si>
  <si>
    <t>G CITY EUROPE LIMITED</t>
  </si>
  <si>
    <t>CARGO AIRCRAFT MANAGEMENT, INC</t>
  </si>
  <si>
    <t>AUTOFLORENCE SRL</t>
  </si>
  <si>
    <t>BROADCOM CORPORATION</t>
  </si>
  <si>
    <t>BROADCOM INC.</t>
  </si>
  <si>
    <t>AVOCA CLO DESIGNATED ACTIVITY COMPANY</t>
  </si>
  <si>
    <t>AVOLON HOLDINGS FUNDING LIMITED</t>
  </si>
  <si>
    <t>AMERICAN EXPRESS COMPANY</t>
  </si>
  <si>
    <t>Axis Bank Limited (Gandhinagar Branch)</t>
  </si>
  <si>
    <t>AyT Cedulas Cajas X, Fondo de Titulizacion de Activos</t>
  </si>
  <si>
    <t>AZELIS FINANCE NV</t>
  </si>
  <si>
    <t>AZZURRA AEROPORTI S.P.A.</t>
  </si>
  <si>
    <t>BARINGS CLO LTD</t>
  </si>
  <si>
    <t>BANK OF AMERICA CORPORATION</t>
  </si>
  <si>
    <t>BANK OF AMERICA, NATIONAL ASSOCIATION</t>
  </si>
  <si>
    <t>BACARDI LIMITED</t>
  </si>
  <si>
    <t>MEDIOBANCA BANCA DI CREDITO FINANZIARIO SOCIETA PER AZIONI</t>
  </si>
  <si>
    <t>Fastighets AB Balder</t>
  </si>
  <si>
    <t>BANCO BPM SOCIETA PER AZIONI</t>
  </si>
  <si>
    <t>Banco del Estado de Chile</t>
  </si>
  <si>
    <t>BANCO DI DESIO E DELLA BRIANZA SOCIETA PER AZIONI</t>
  </si>
  <si>
    <t>BANIJAY SAS</t>
  </si>
  <si>
    <t>BARLEY HILL UK RMBS</t>
  </si>
  <si>
    <t>B.A.T. INTERNATIONAL FINANCE P.L.C.</t>
  </si>
  <si>
    <t>Reynolds American Inc.</t>
  </si>
  <si>
    <t>Bayer Aktiengesellschaft</t>
  </si>
  <si>
    <t>Bayer Capital Corporation B.V.</t>
  </si>
  <si>
    <t>BAYER US FINANCE II LLC</t>
  </si>
  <si>
    <t>BAYER US FINANCE LLC</t>
  </si>
  <si>
    <t>PT Bank Tabungan Negara (Persero) Tbk</t>
  </si>
  <si>
    <t>BBVA Mexico, S.A., Institucion de Banca Multiple, Grupo Financiero BBVA Mexico</t>
  </si>
  <si>
    <t>BBVA CONSUMER AUTO FONDO DE TITULIZACION</t>
  </si>
  <si>
    <t>1375209 B.C. LTD.</t>
  </si>
  <si>
    <t>Banco Comercial Portugues, S.A.</t>
  </si>
  <si>
    <t>BELDEN INC.</t>
  </si>
  <si>
    <t>BRANDYWINE OPERATING PARTNERSHIP, L.P.</t>
  </si>
  <si>
    <t>BECTON, DICKINSON AND COMPANY</t>
  </si>
  <si>
    <t>Becton Dickinson Euro Finance S.a r.l.</t>
  </si>
  <si>
    <t>BENDIGO AND ADELAIDE BANK LIMITED</t>
  </si>
  <si>
    <t>BERTRAND FRANCHISE FINANCE SAS</t>
  </si>
  <si>
    <t>Bertelsmann SE &amp; Co. KGaA</t>
  </si>
  <si>
    <t>Bevco Lux S.a r.l.</t>
  </si>
  <si>
    <t>BANQUE FEDERATIVE DU CREDIT MUTUEL SA</t>
  </si>
  <si>
    <t>BFF BANK S.P.A.</t>
  </si>
  <si>
    <t>ALEXANDRITE MONNET UK HOLDCO PLC</t>
  </si>
  <si>
    <t>CAB SELAS</t>
  </si>
  <si>
    <t>Birkenstock Financing S.a r.l.</t>
  </si>
  <si>
    <t>BANK OF IRELAND GROUP PUBLIC LIMITED COMPANY</t>
  </si>
  <si>
    <t>BLACK DIAMOND CLO LTD.</t>
  </si>
  <si>
    <t>BLACK DIAMOND CLO DESIGNATED ACTIVITY COMPANY</t>
  </si>
  <si>
    <t>BLUEMOUNTAIN CLO LTD.</t>
  </si>
  <si>
    <t>BANK OF MONTREAL</t>
  </si>
  <si>
    <t>BMW US CAPITAL, LLC</t>
  </si>
  <si>
    <t>BNPP IP EURO CLO BV</t>
  </si>
  <si>
    <t>THE BANK OF NOVA SCOTIA</t>
  </si>
  <si>
    <t>BANCA SELLA HOLDING S.P.A.</t>
  </si>
  <si>
    <t>Boels Topholding B.V.</t>
  </si>
  <si>
    <t>BPCE SA</t>
  </si>
  <si>
    <t>BPCE CONSUMER LOANS FCT</t>
  </si>
  <si>
    <t>BPER BANCA S.P.A.</t>
  </si>
  <si>
    <t>BP CAPITAL MARKETS P.L.C.</t>
  </si>
  <si>
    <t>BANCA POPOLARE DI SONDRIO SOCIETA PER AZIONI</t>
  </si>
  <si>
    <t>BANK OF QUEENSLAND LIMITED</t>
  </si>
  <si>
    <t>BRASS PLC</t>
  </si>
  <si>
    <t>BURBERRY GROUP PLC</t>
  </si>
  <si>
    <t>BRITISH TELECOMMUNICATIONS PUBLIC LIMITED COMPANY</t>
  </si>
  <si>
    <t>BRANICKS Group AG</t>
  </si>
  <si>
    <t>BAVARIAN SKY UK PLC</t>
  </si>
  <si>
    <t>American Medical Systems Europe B.V.</t>
  </si>
  <si>
    <t>BOSTON SCIENTIFIC CORPORATION</t>
  </si>
  <si>
    <t>HEALTH AND HAPPINESS (H&amp;H) INTERNATIONAL HOLDINGS LIMITED</t>
  </si>
  <si>
    <t>Bundesrepublik Deutschland</t>
  </si>
  <si>
    <t>PT Bukit Makmur Mandiri Utama</t>
  </si>
  <si>
    <t>BUMPER DE S.A.</t>
  </si>
  <si>
    <t>BUMPER NL B.V.</t>
  </si>
  <si>
    <t>BURFORD CAPITAL PLC</t>
  </si>
  <si>
    <t>Citibank National Association</t>
  </si>
  <si>
    <t>Monitchem Holdco 3 S.A.</t>
  </si>
  <si>
    <t>CABLE ONE, INC.</t>
  </si>
  <si>
    <t>CREDIT ACCEPTANCE CORPORATION</t>
  </si>
  <si>
    <t>CDP FINANCIAL INC</t>
  </si>
  <si>
    <t>CONAGRA BRANDS, INC.</t>
  </si>
  <si>
    <t>Banco de Credito Social Cooperativo, S.A</t>
  </si>
  <si>
    <t>WAND NEWCO 3, INC.</t>
  </si>
  <si>
    <t>FCT CA LEASING</t>
  </si>
  <si>
    <t>CARS ALLIANCE AUTO LOANS GERMANY</t>
  </si>
  <si>
    <t>CARS ALLIANCE AUTO LOANS FRANCE V</t>
  </si>
  <si>
    <t>AVIS BUDGET FINANCE PLC</t>
  </si>
  <si>
    <t>CARRIER GLOBAL CORPORATION</t>
  </si>
  <si>
    <t>CAS Capital No. 1 Limited</t>
  </si>
  <si>
    <t>Castellum Aktiebolag</t>
  </si>
  <si>
    <t>CATERPILLAR FINANCIAL SERVICES CORPORATION</t>
  </si>
  <si>
    <t>CATHAY PACIFIC FINANCE III LIMITED</t>
  </si>
  <si>
    <t>Ibercaja Banco, S.A.</t>
  </si>
  <si>
    <t>COMMONWEALTH BANK OF AUSTRALIA</t>
  </si>
  <si>
    <t>COMMONBOND STUDENT LOAN TRUST</t>
  </si>
  <si>
    <t>Corestate Capital Holding S.A.</t>
  </si>
  <si>
    <t>FEDERATION DES CAISSES DESJARDINS DU QUEBEC</t>
  </si>
  <si>
    <t>CCEP FINANCE (IRELAND) DESIGNATED ACTIVITY COMPANY</t>
  </si>
  <si>
    <t>CROWN CASTLE INC.</t>
  </si>
  <si>
    <t>CROWN EUROPEAN HOLDINGS SA</t>
  </si>
  <si>
    <t>CASSA DEPOSITI E PRESTITI SOCIETA PER AZIONI</t>
  </si>
  <si>
    <t>CECONOMY AG</t>
  </si>
  <si>
    <t>NEW IMMO HOLDING SA</t>
  </si>
  <si>
    <t>Central Nippon Expressway Company Limited</t>
  </si>
  <si>
    <t>CTEC II GmbH</t>
  </si>
  <si>
    <t>CERVED GROUP S.P.A.</t>
  </si>
  <si>
    <t>CFAMC III Co., Ltd.</t>
  </si>
  <si>
    <t>CFAMC II Co., Ltd.</t>
  </si>
  <si>
    <t>CARLYLE GLOBAL MARKET STRATEGIES EURO CLO LIMITED</t>
  </si>
  <si>
    <t>CONTINUUM TRINETHRA RENEWABLES PRIVATE LIMITED</t>
  </si>
  <si>
    <t>CHC GROUP LLC</t>
  </si>
  <si>
    <t>CHEPLAPHARM Arzneimittel GmbH</t>
  </si>
  <si>
    <t>CHESHIRE PLC</t>
  </si>
  <si>
    <t>CHINA OIL AND GAS GROUP LIMITED</t>
  </si>
  <si>
    <t>Franshion Brilliant Limited</t>
  </si>
  <si>
    <t>CITIZEN IRISH AUTO RECEIVABLES TRUST</t>
  </si>
  <si>
    <t>Citycon Treasury B.V.</t>
  </si>
  <si>
    <t>Citycon Oyj</t>
  </si>
  <si>
    <t>CORELOGIC, INC.</t>
  </si>
  <si>
    <t>Clean Renewable Power (Mauritius) Pte. Ltd</t>
  </si>
  <si>
    <t>CLARIVATE SCIENCE HOLDINGS CORPORATION</t>
  </si>
  <si>
    <t>CANADIAN IMPERIAL BANK OF COMMERCE</t>
  </si>
  <si>
    <t>CMA CGM SA</t>
  </si>
  <si>
    <t>COMCAST CORPORATION</t>
  </si>
  <si>
    <t>Compact Bidco B.V.</t>
  </si>
  <si>
    <t>CNO GLOBAL FUNDING</t>
  </si>
  <si>
    <t>CONSOLIDATED COMMUNICATIONS, INC.</t>
  </si>
  <si>
    <t>QUATRIM SASU</t>
  </si>
  <si>
    <t>Coloplast Finance B.V.</t>
  </si>
  <si>
    <t>USI, INC.</t>
  </si>
  <si>
    <t>COMM MORTGAGE TRUST</t>
  </si>
  <si>
    <t>PBD GERMANY AUTO LEASE MASTER S.A.</t>
  </si>
  <si>
    <t>ContourGlobal Power Holdings S.A.</t>
  </si>
  <si>
    <t>FONDO DE TITULIZACION SANTANDER CONSUMO</t>
  </si>
  <si>
    <t>CONTEGO CLO B.V.</t>
  </si>
  <si>
    <t>CVC CORDATUS LOAN FUND LIMITED</t>
  </si>
  <si>
    <t>Coventry Building Society</t>
  </si>
  <si>
    <t>THE CAMPBELL'S COMPANY</t>
  </si>
  <si>
    <t>CENTRAL PLAZA DEVELOPMENT LTD.</t>
  </si>
  <si>
    <t>CPI PROPERTY GROUP SA</t>
  </si>
  <si>
    <t>CPUK FINANCE LIMITED</t>
  </si>
  <si>
    <t>CPPIB CAPITAL INC.</t>
  </si>
  <si>
    <t>COREBRIDGE FINANCIAL, INC.</t>
  </si>
  <si>
    <t>CREDITO EMILIANO S.P.A.</t>
  </si>
  <si>
    <t>CRH SMW Finance Designated Activity Company</t>
  </si>
  <si>
    <t>CRH AMERICA, INC.</t>
  </si>
  <si>
    <t>CAIRN CLO B.V.</t>
  </si>
  <si>
    <t>CROWDSTRIKE HOLDINGS, INC.</t>
  </si>
  <si>
    <t>CSAIL COMMERCIAL MORTGAGE TRUST</t>
  </si>
  <si>
    <t>CANADA SQUARE FUNDING PLC</t>
  </si>
  <si>
    <t>CANARY WHARF GROUP INVESTMENT HOLDINGS PLC</t>
  </si>
  <si>
    <t>Dominion Energy, Inc.</t>
  </si>
  <si>
    <t>DANSKE BANK A/S</t>
  </si>
  <si>
    <t>Darling Global Finance B.V.</t>
  </si>
  <si>
    <t>DEUCE FINCO PLC</t>
  </si>
  <si>
    <t>DEUTSCHE BANK AG (NEW YORK BRANCH)</t>
  </si>
  <si>
    <t>Deutsche Bank, Sociedad Anonima Espanola</t>
  </si>
  <si>
    <t>DERICHEBOURG SA</t>
  </si>
  <si>
    <t>Clearstream Banking Aktiengesellschaft</t>
  </si>
  <si>
    <t>Deutsche Boerse Aktiengesellschaft</t>
  </si>
  <si>
    <t>DBS GROUP HOLDINGS LTD</t>
  </si>
  <si>
    <t>JOHN DEERE CAPITAL CORPORATION</t>
  </si>
  <si>
    <t>CONG TY TNHH MUA BAN NO VIET NAM</t>
  </si>
  <si>
    <t>D.R. HORTON, INC.</t>
  </si>
  <si>
    <t>DH Europe Finance II S.a r.l.</t>
  </si>
  <si>
    <t>DILOSK RMBS LIMITED</t>
  </si>
  <si>
    <t>DLR KREDIT A/S</t>
  </si>
  <si>
    <t>DELUXE CORPORATION</t>
  </si>
  <si>
    <t>DNB BANK ASA</t>
  </si>
  <si>
    <t>DIAMOND FOREIGN ASSET COMPANY</t>
  </si>
  <si>
    <t>DOMI BV</t>
  </si>
  <si>
    <t>Dometic Group AB (publ)</t>
  </si>
  <si>
    <t>DUTCH PROPERTY FINANCE BV</t>
  </si>
  <si>
    <t>Dutch Property Finance 2022-2 B.V.</t>
  </si>
  <si>
    <t>DRIVER UK MULTI-COMPARTMENT S.A.</t>
  </si>
  <si>
    <t>DRAX FINCO PLC</t>
  </si>
  <si>
    <t>DRYDEN EURO CLO PLC</t>
  </si>
  <si>
    <t>DSV A/S</t>
  </si>
  <si>
    <t>DTE ENERGY COMPANY</t>
  </si>
  <si>
    <t>DAIMLER TRUCK FINANCE NORTH AMERICA LLC</t>
  </si>
  <si>
    <t>Dufry One B.V.</t>
  </si>
  <si>
    <t>DUKE ENERGY CORPORATION</t>
  </si>
  <si>
    <t>DZ BANK AG Deutsche Zentral-Genossenschaftsbank, Frankfurt am Main</t>
  </si>
  <si>
    <t>EMERGENT BIOSOLUTIONS INC.</t>
  </si>
  <si>
    <t>E-CARAT SA</t>
  </si>
  <si>
    <t>ECOLAB INC.</t>
  </si>
  <si>
    <t>EDP, S.A.</t>
  </si>
  <si>
    <t>eDreams ODIGEO, S.A.</t>
  </si>
  <si>
    <t>EHI CAR SERVICES LIMITED</t>
  </si>
  <si>
    <t>EMECO PTY LIMITED</t>
  </si>
  <si>
    <t>EUROHOME UK MORTGAGES PLC</t>
  </si>
  <si>
    <t>The Export-Import Bank of Korea</t>
  </si>
  <si>
    <t>EIRCOM FINANCE DESIGNATED ACTIVITY COMPANY</t>
  </si>
  <si>
    <t>EDISON INTERNATIONAL</t>
  </si>
  <si>
    <t>ELIA GROUP SA</t>
  </si>
  <si>
    <t>ELIOR GROUP SA</t>
  </si>
  <si>
    <t>ELO SA</t>
  </si>
  <si>
    <t>Arena Luxembourg Finance S.a r.l.</t>
  </si>
  <si>
    <t>EP Infrastructure, a.s.</t>
  </si>
  <si>
    <t>THE EAST OHIO GAS COMPANY</t>
  </si>
  <si>
    <t>ENEL Finance International N.V.</t>
  </si>
  <si>
    <t>ENGINEERING - INGEGNERIA INFORMATICA - S.P.A.</t>
  </si>
  <si>
    <t>Energizer Gamma Acquisition B.V.</t>
  </si>
  <si>
    <t>ENERGIA GROUP ROI FINANCECO DESIGNATED ACTIVITY COMPANY</t>
  </si>
  <si>
    <t>E.ON International Finance B.V.</t>
  </si>
  <si>
    <t>ERAMET SA</t>
  </si>
  <si>
    <t>EROSKI SOCIEDAD COOPERATIVA</t>
  </si>
  <si>
    <t>Eversource Energy</t>
  </si>
  <si>
    <t>ELEMENT SOLUTIONS INC</t>
  </si>
  <si>
    <t>Eesti Energia AS</t>
  </si>
  <si>
    <t>EUTELSAT S.A.</t>
  </si>
  <si>
    <t>ENTERGY CORPORATION</t>
  </si>
  <si>
    <t>European Union</t>
  </si>
  <si>
    <t>EUROBANK S.A.</t>
  </si>
  <si>
    <t>EC FINANCE PLC</t>
  </si>
  <si>
    <t>EVERGLADES RE II LTD.</t>
  </si>
  <si>
    <t>EXPEDIA GROUP, INC.</t>
  </si>
  <si>
    <t>FACT SA</t>
  </si>
  <si>
    <t>FIRSTENERGY CORP.</t>
  </si>
  <si>
    <t>Freddie Mac</t>
  </si>
  <si>
    <t>Banco Actinver, S.A., Institucion de Banca Multiple, Grupo Financiero Actinver</t>
  </si>
  <si>
    <t>ITALMATCH CHEMICALS S.P.A.</t>
  </si>
  <si>
    <t>FIDELITY NATIONAL INFORMATION SERVICES, INC.</t>
  </si>
  <si>
    <t>F.I.S. - FABBRICA ITALIANA SINTETICI S.P.A.</t>
  </si>
  <si>
    <t>FLEX LTD.</t>
  </si>
  <si>
    <t>Federal National Mortgage Association</t>
  </si>
  <si>
    <t>EMERIA SAS</t>
  </si>
  <si>
    <t>FORMENTERA ISSUER PLC</t>
  </si>
  <si>
    <t>Fortune Star (BVI) Limited</t>
  </si>
  <si>
    <t>FOX CORPORATION</t>
  </si>
  <si>
    <t>Finnair Oyj</t>
  </si>
  <si>
    <t>Fresenius SE &amp; Co. KGaA</t>
  </si>
  <si>
    <t>VALEO SE</t>
  </si>
  <si>
    <t>LA POSTE SA</t>
  </si>
  <si>
    <t>FIRST STUDENT BIDCO INC.</t>
  </si>
  <si>
    <t>NEW METRO GLOBAL LIMITED</t>
  </si>
  <si>
    <t>Fortum Oyj</t>
  </si>
  <si>
    <t>SEAZEN GROUP LIMITED</t>
  </si>
  <si>
    <t>FWD GROUP HOLDINGS LIMITED</t>
  </si>
  <si>
    <t>CLUE OPCO LLC</t>
  </si>
  <si>
    <t>Government National Mortgage Association 2</t>
  </si>
  <si>
    <t>888 Acquisitions Limited</t>
  </si>
  <si>
    <t>GA GLOBAL FUNDING TRUST</t>
  </si>
  <si>
    <t>GLOBAL ATLANTIC (FIN) COMPANY</t>
  </si>
  <si>
    <t>GUALA CLOSURES S.P.A.</t>
  </si>
  <si>
    <t>GENESIS MORTGAGE FUNDING</t>
  </si>
  <si>
    <t>Gestamp Automocion, S.A.</t>
  </si>
  <si>
    <t>GETLINK S.E.</t>
  </si>
  <si>
    <t>Garfunkelux Holdco 3 S.A.</t>
  </si>
  <si>
    <t>WRANGLER HOLDCO CORP.</t>
  </si>
  <si>
    <t>GENERAL MILLS, INC.</t>
  </si>
  <si>
    <t>GLOBALDRIVE AUTO RECEIVABLES B.V</t>
  </si>
  <si>
    <t>GLOBE TELECOM INC.</t>
  </si>
  <si>
    <t>GLP China Holdings Limited</t>
  </si>
  <si>
    <t>GLP PTE. LTD.</t>
  </si>
  <si>
    <t>GENERAL MOTORS FINANCIAL COMPANY, INC.</t>
  </si>
  <si>
    <t>GENERAL MOTORS COMPANY</t>
  </si>
  <si>
    <t>GYP HOLDINGS III CORP.</t>
  </si>
  <si>
    <t>GATX CORPORATION</t>
  </si>
  <si>
    <t>GINKGO AUTO LOANS</t>
  </si>
  <si>
    <t>GINKGO SALES FINANCE</t>
  </si>
  <si>
    <t>FCT GINKGO COMPARTMENT PERSONAL LOANS</t>
  </si>
  <si>
    <t>Government National Mortgage Association</t>
  </si>
  <si>
    <t>GOLDEN BAR (SECURITISATION) S.R.L.</t>
  </si>
  <si>
    <t>GLOBAL PAYMENTS INC.</t>
  </si>
  <si>
    <t>Cullinan Holdco SCSp</t>
  </si>
  <si>
    <t>GRAHAM PACKAGING COMPANY INC.</t>
  </si>
  <si>
    <t>GREENTOWN CHINA HOLDINGS LIMITED</t>
  </si>
  <si>
    <t>Greenko Dutch B.V.</t>
  </si>
  <si>
    <t>Greenko Wind Projects (Mauritius) Ltd</t>
  </si>
  <si>
    <t>GREENWOOD PARK CLO, LTD</t>
  </si>
  <si>
    <t>Gruenenthal GmbH</t>
  </si>
  <si>
    <t>GOLDMAN SACHS FINANCE CORP INTERNATIONAL LTD</t>
  </si>
  <si>
    <t>GOLDMAN SACHS BANK USA</t>
  </si>
  <si>
    <t>GUARDIAN LIFE GLOBAL FUNDING</t>
  </si>
  <si>
    <t>Easy Tactic Limited</t>
  </si>
  <si>
    <t>HYATT HOTELS CORPORATION</t>
  </si>
  <si>
    <t>Wintershall Dea Finance 2 B.V.</t>
  </si>
  <si>
    <t>HARBOUR ENERGY PLC</t>
  </si>
  <si>
    <t>Heimstaden Bostad AB</t>
  </si>
  <si>
    <t>Heimstaden AB</t>
  </si>
  <si>
    <t>CA Magnum Holdings</t>
  </si>
  <si>
    <t>HUNTINGTON INGALLS INDUSTRIES, INC.</t>
  </si>
  <si>
    <t>HILL FL B.V.</t>
  </si>
  <si>
    <t>HOLDING D'INFRASTRUCTURES DE TRANSPORT SAS</t>
  </si>
  <si>
    <t>Haleon Netherlands Capital B.V.</t>
  </si>
  <si>
    <t>HALEON UK CAPITAL PLC</t>
  </si>
  <si>
    <t>AMERICAN HONDA FINANCE CORPORATION</t>
  </si>
  <si>
    <t>Novelis Sheet Ingot GmbH</t>
  </si>
  <si>
    <t>HENLEY CLO DAC</t>
  </si>
  <si>
    <t>HOLOGIC, INC.</t>
  </si>
  <si>
    <t>HOPS HILL PLC</t>
  </si>
  <si>
    <t>House of HR Group B.V.</t>
  </si>
  <si>
    <t>HUDSON PACIFIC PROPERTIES, L.P.</t>
  </si>
  <si>
    <t>HEALTHEQUITY, INC.</t>
  </si>
  <si>
    <t>HX FINANCE II AS</t>
  </si>
  <si>
    <t>HSBC HOLDINGS PLC</t>
  </si>
  <si>
    <t>HEATHROW FINANCE PLC</t>
  </si>
  <si>
    <t>COUGAR JV SUBSIDIARY, LLC</t>
  </si>
  <si>
    <t>Huhtamaki Oyj</t>
  </si>
  <si>
    <t>HYUNDAI CAPITAL AMERICA</t>
  </si>
  <si>
    <t>HYUNDAI CAPITAL SERVICES, INC.</t>
  </si>
  <si>
    <t>Iberdrola International B.V.</t>
  </si>
  <si>
    <t>International Bank for Reconstruction and Development</t>
  </si>
  <si>
    <t>BANCA IFIS S.P.A.</t>
  </si>
  <si>
    <t>NOMAD FOODS BONDCO PLC</t>
  </si>
  <si>
    <t>IGT Lottery Holdings B.V.</t>
  </si>
  <si>
    <t>SAMMAAN CAPITAL LIMITED</t>
  </si>
  <si>
    <t>INTERCONTINENTAL HOTELS GROUP PLC</t>
  </si>
  <si>
    <t>ILIAD SA</t>
  </si>
  <si>
    <t>ILLUMINA, INC.</t>
  </si>
  <si>
    <t>ILLIMITY BANK S.P.A.</t>
  </si>
  <si>
    <t>I.M.A. INDUSTRIA MACCHINE AUTOMATICHE S.P.A.</t>
  </si>
  <si>
    <t>IMPERIAL BRANDS FINANCE PLC</t>
  </si>
  <si>
    <t>IMCD N.V.</t>
  </si>
  <si>
    <t>IM GROUP SAS</t>
  </si>
  <si>
    <t>PT Indika Energy Tbk</t>
  </si>
  <si>
    <t>ING BANK (AUSTRALIA) LIMITED</t>
  </si>
  <si>
    <t>India Green Power Holdings</t>
  </si>
  <si>
    <t>FLOS B&amp;B ITALIA S.P.A.</t>
  </si>
  <si>
    <t>INTER MEDIA AND COMMUNICATION S.P.A.</t>
  </si>
  <si>
    <t>Intrum AB</t>
  </si>
  <si>
    <t>INFRASTRUTTURE WIRELESS ITALIANE S.P.A.</t>
  </si>
  <si>
    <t>IPD 3 B.V.</t>
  </si>
  <si>
    <t>INTERNATIONAL PERSONAL FINANCE PLC</t>
  </si>
  <si>
    <t>WEBUILD S.P.A.</t>
  </si>
  <si>
    <t>IRB INFRASTRUCTURE DEVELOPERS LIMITED</t>
  </si>
  <si>
    <t>IWG US FINANCE LLC</t>
  </si>
  <si>
    <t>JAB Holdings B.V.</t>
  </si>
  <si>
    <t>Jazz Securities Designated Activity Company</t>
  </si>
  <si>
    <t>JDE Peet's N.V.</t>
  </si>
  <si>
    <t>JELD-WEN, INC.</t>
  </si>
  <si>
    <t>JOHN LEWIS PLC</t>
  </si>
  <si>
    <t>PT Japfa Comfeed Indonesia Tbk.</t>
  </si>
  <si>
    <t>JUBILEE PLACE B.V.</t>
  </si>
  <si>
    <t>PERIAMA HOLDINGS, LLC</t>
  </si>
  <si>
    <t>Japan</t>
  </si>
  <si>
    <t>JUBILEE CLO B.V.</t>
  </si>
  <si>
    <t>NORDSTROM, INC.</t>
  </si>
  <si>
    <t>JACKSON NATIONAL LIFE GLOBAL FUNDING</t>
  </si>
  <si>
    <t>KAISA GROUP HOLDINGS LTD.</t>
  </si>
  <si>
    <t>Summer (BC) Holdco B S.a r.l.</t>
  </si>
  <si>
    <t>Summer (BC) Holdco A S.a r.l.</t>
  </si>
  <si>
    <t>KOMMUNALBANKEN AS</t>
  </si>
  <si>
    <t>Lune Holdings S.a r.l.</t>
  </si>
  <si>
    <t>KfW</t>
  </si>
  <si>
    <t>KIER GROUP PLC</t>
  </si>
  <si>
    <t>KAPLA HOLDING SAS</t>
  </si>
  <si>
    <t>SCF RAHOITUSPALVELUT DESIGNATED ACTIVITY COMPANY</t>
  </si>
  <si>
    <t>KKR CLO LTD/LLC</t>
  </si>
  <si>
    <t>KommuneKredit</t>
  </si>
  <si>
    <t>KT CORPORATION</t>
  </si>
  <si>
    <t>KOROMO ITALY S.R.L.</t>
  </si>
  <si>
    <t>KOSMOS ENERGY LTD.</t>
  </si>
  <si>
    <t>Kleopatra Finco S.a r.l.</t>
  </si>
  <si>
    <t>Kleopatra Holdings 2 SCA</t>
  </si>
  <si>
    <t>Koninklijke KPN N.V.</t>
  </si>
  <si>
    <t>KRUNG THAI BANK PUBLIC COMPANY LIMITED</t>
  </si>
  <si>
    <t>KENNEDY WILSON EUROPE REAL ESTATE LIMITED</t>
  </si>
  <si>
    <t>Lai Sun MTN Limited</t>
  </si>
  <si>
    <t>Landesbank Baden-Wuerttemberg</t>
  </si>
  <si>
    <t>LONG BEACH MORTGAGE LOAN TRUST</t>
  </si>
  <si>
    <t>LEIDOS, INC.</t>
  </si>
  <si>
    <t>LFS TOPCO LLC</t>
  </si>
  <si>
    <t>LEVI STRAUSS &amp; CO.</t>
  </si>
  <si>
    <t>Cirsa Finance International S.a r.l.</t>
  </si>
  <si>
    <t>LS Finance (2025) Limited</t>
  </si>
  <si>
    <t>LS Finance (2017) Limited</t>
  </si>
  <si>
    <t>LD Celulose International GmbH</t>
  </si>
  <si>
    <t>Loarre Investments S.a r.l.</t>
  </si>
  <si>
    <t>LORCA TELECOM BONDCO SA</t>
  </si>
  <si>
    <t>KAIXO BONDCO TELECOM SA</t>
  </si>
  <si>
    <t>LOXAM SAS</t>
  </si>
  <si>
    <t>Ayvens Bank N.V.</t>
  </si>
  <si>
    <t>LSEG Netherlands</t>
  </si>
  <si>
    <t>LONDON WALL MORTGAGE CAPITAL PLC</t>
  </si>
  <si>
    <t>Magnera Corporation</t>
  </si>
  <si>
    <t>MAHLE GmbH</t>
  </si>
  <si>
    <t>REKEEP S.P.A.</t>
  </si>
  <si>
    <t>MANUCHAR NV</t>
  </si>
  <si>
    <t>MARRIOTT INTERNATIONAL, INC.</t>
  </si>
  <si>
    <t>MARZIO FINANCE SRL</t>
  </si>
  <si>
    <t>Matterhorn Telecom S.A.</t>
  </si>
  <si>
    <t>Maxeda DIY Holding B.V.</t>
  </si>
  <si>
    <t>MERCEDES-BENZ FINANCE NORTH AMERICA LLC</t>
  </si>
  <si>
    <t>LVMH MOET HENNESSY LOUIS VUITTON SE</t>
  </si>
  <si>
    <t>MICROCHIP TECHNOLOGY INCORPORATED</t>
  </si>
  <si>
    <t>MARCOLIN S.P.A.</t>
  </si>
  <si>
    <t>Medtronic Global Holdings S.C.A.</t>
  </si>
  <si>
    <t>Medco Oak Tree Pte. Ltd</t>
  </si>
  <si>
    <t>MERLIN ENTERTAINMENTS LIMITED</t>
  </si>
  <si>
    <t>Motion Finco S.a r.l.</t>
  </si>
  <si>
    <t>MERSIN ULUSLARARASI LIMAN ISLETMECILIGI ANONIM SIRKETI</t>
  </si>
  <si>
    <t>MANAPPURAM FINANCE LIMITED</t>
  </si>
  <si>
    <t>MHP Lux S.A.</t>
  </si>
  <si>
    <t>MILA B.V.</t>
  </si>
  <si>
    <t>MITSUBISHI HC CAPITAL UK PLC</t>
  </si>
  <si>
    <t>Mizuho Financial Group, Inc.</t>
  </si>
  <si>
    <t>MILLER HOMES GROUP (FINCO) PLC</t>
  </si>
  <si>
    <t>MOBILUX FINANCE SAS</t>
  </si>
  <si>
    <t>BCP V MODULAR SERVICES FINANCE II PLC</t>
  </si>
  <si>
    <t>BCP V MODULAR SERVICES FINANCE PLC</t>
  </si>
  <si>
    <t>Mong Duong Finance Holdings B.V.</t>
  </si>
  <si>
    <t>Government of Mongolia</t>
  </si>
  <si>
    <t>BANCA MONTE DEI PASCHI DI SIENA S.P.A.</t>
  </si>
  <si>
    <t>CAIXA ECONOMICA MONTEPIO GERAL, CAIXA ECONOMICA BANCARIA, S.A.</t>
  </si>
  <si>
    <t>MORTIMER BTL PLC</t>
  </si>
  <si>
    <t>CD&amp;R FIREFLY BIDCO PLC</t>
  </si>
  <si>
    <t>MARKET BIDCO FINCO PLC</t>
  </si>
  <si>
    <t>MORGAN STANLEY</t>
  </si>
  <si>
    <t>MORGAN STANLEY BANK OF AMERICA MERRILL LYNCH TRUST</t>
  </si>
  <si>
    <t>VAIL RESORTS, INC.</t>
  </si>
  <si>
    <t>Mitsubishi UFJ Financial Group, Inc.</t>
  </si>
  <si>
    <t>NATIONAL AUSTRALIA BANK LIMITED</t>
  </si>
  <si>
    <t>NATIONAL BANK OF CANADA</t>
  </si>
  <si>
    <t>Nanyang Commercial Bank Limited</t>
  </si>
  <si>
    <t>NAVIENT PRIVATE EDUCATION LOAN TRUST</t>
  </si>
  <si>
    <t>NASSAU CDO LTD.</t>
  </si>
  <si>
    <t>Nordea Bank Abp</t>
  </si>
  <si>
    <t>NEXTERA ENERGY CAPITAL HOLDINGS, INC.</t>
  </si>
  <si>
    <t>NEXTERA ENERGY OPERATING PARTNERS, LP</t>
  </si>
  <si>
    <t>GPD COMPANIES, INC.</t>
  </si>
  <si>
    <t>NEXANS SA</t>
  </si>
  <si>
    <t>NEXI SPA</t>
  </si>
  <si>
    <t>NETFLIX, INC.</t>
  </si>
  <si>
    <t>NATIONAL GRID NORTH AMERICA INC</t>
  </si>
  <si>
    <t>NGG FINANCE PLC</t>
  </si>
  <si>
    <t>NATIONAL GRID PLC</t>
  </si>
  <si>
    <t>INGEVITY CORPORATION</t>
  </si>
  <si>
    <t>Nobian Finance B.V.</t>
  </si>
  <si>
    <t>Nomura Holdings, Inc.</t>
  </si>
  <si>
    <t>NORIA DE</t>
  </si>
  <si>
    <t>Nova Ljubljanska banka d.d., Ljubljana</t>
  </si>
  <si>
    <t>Novo Banco, SA</t>
  </si>
  <si>
    <t>NATIONAL SECURITIES CLEARING CORPORATION</t>
  </si>
  <si>
    <t>NELNET STUDENT LOAN CORPORATION</t>
  </si>
  <si>
    <t>Naturgy Finance Iberia S.A</t>
  </si>
  <si>
    <t>NEW WORLD CHINA LAND LIMITED</t>
  </si>
  <si>
    <t>NWD (MTN) LIMITED</t>
  </si>
  <si>
    <t>NWD FINANCE (BVI) LIMITED</t>
  </si>
  <si>
    <t>NATWEST MARKETS PLC</t>
  </si>
  <si>
    <t>NORTHUMBRIAN WATER FINANCE PLC</t>
  </si>
  <si>
    <t>CELESTIAL DYNASTY LIMITED</t>
  </si>
  <si>
    <t>NXP B.V.</t>
  </si>
  <si>
    <t>NEXSTAR MEDIA INC.</t>
  </si>
  <si>
    <t>NYKREDIT REALKREDIT A/S</t>
  </si>
  <si>
    <t>OCADO GROUP PLC</t>
  </si>
  <si>
    <t>OCP CLO LTD</t>
  </si>
  <si>
    <t>OEG FINANCE PLC</t>
  </si>
  <si>
    <t>OHL OPERACIONES SA</t>
  </si>
  <si>
    <t>ONEOK, INC.</t>
  </si>
  <si>
    <t>Motel One GmbH</t>
  </si>
  <si>
    <t>ONTEX GROUP NV</t>
  </si>
  <si>
    <t>OFFICE PROPERTIES INCOME TRUST</t>
  </si>
  <si>
    <t>OPMOBILITY SE</t>
  </si>
  <si>
    <t>ORACLE CORPORATION</t>
  </si>
  <si>
    <t>Oersted A/S</t>
  </si>
  <si>
    <t>OTIS WORLDWIDE CORPORATION</t>
  </si>
  <si>
    <t>OZLME DESIGNATED ACTIVITY COMPANY</t>
  </si>
  <si>
    <t>OZLME BV</t>
  </si>
  <si>
    <t>PACIFIC LIFE GLOBAL FUNDING II</t>
  </si>
  <si>
    <t>Pakistan Water and Power Development Authority</t>
  </si>
  <si>
    <t>PANAMA INFRASTRUCTURE RECEIVABLE PURCHASER PLC</t>
  </si>
  <si>
    <t>PAPREC HOLDING SA</t>
  </si>
  <si>
    <t>PACIFIC GAS AND ELECTRIC COMPANY</t>
  </si>
  <si>
    <t>PETRON CORP.</t>
  </si>
  <si>
    <t>PCPD CAPITAL LIMITED</t>
  </si>
  <si>
    <t>Peak Re (BVI) Holding Limited</t>
  </si>
  <si>
    <t>Peach Property Finance GmbH</t>
  </si>
  <si>
    <t>PUBLIC SERVICE ENTERPRISE GROUP INCORPORATED</t>
  </si>
  <si>
    <t>Adler Pelzer Holding GmbH</t>
  </si>
  <si>
    <t>PENSKE TRUCK LEASING CO., L.P.</t>
  </si>
  <si>
    <t>PEOPLECERT WISDOM ISSUER PLC</t>
  </si>
  <si>
    <t>PEU (FIN) PLC</t>
  </si>
  <si>
    <t>PRINCIPAL LIFE GLOBAL FUNDING II</t>
  </si>
  <si>
    <t>PCF GmbH</t>
  </si>
  <si>
    <t>PHOENIX PIB Dutch Finance B.V.</t>
  </si>
  <si>
    <t>PHEAA STUDENT LOAN TRUST I</t>
  </si>
  <si>
    <t>Versuni Group B.V.</t>
  </si>
  <si>
    <t>PHM Group Holding Oyj</t>
  </si>
  <si>
    <t>PIRAMAL CAPITAL &amp; HOUSING FINANCE LIMITED</t>
  </si>
  <si>
    <t>PICARD GROUPE SAS</t>
  </si>
  <si>
    <t>PIERPONT BTL PLC</t>
  </si>
  <si>
    <t>Fuqing Investment Management Limited</t>
  </si>
  <si>
    <t>PINGAN REAL ESTATE CAPITAL LIMITED</t>
  </si>
  <si>
    <t>Prima banka Slovensko, a.s.</t>
  </si>
  <si>
    <t>Islamic Republic of Pakistan</t>
  </si>
  <si>
    <t>THE PAKISTAN GLOBAL SUKUK PROGRAMME COMPANY LIMITED</t>
  </si>
  <si>
    <t>PROTECTIVE LIFE GLOBAL FUNDING</t>
  </si>
  <si>
    <t>Cerdia Finanz GmbH</t>
  </si>
  <si>
    <t>PALMER SQUARE CLO</t>
  </si>
  <si>
    <t>POLARIS PLC</t>
  </si>
  <si>
    <t>PURPLE MASTER CREDIT CARDS FTC</t>
  </si>
  <si>
    <t>PNC Bank, National Association (Delaware)</t>
  </si>
  <si>
    <t>PINNACLE WEST CAPITAL CORPORATION</t>
  </si>
  <si>
    <t>ARIZONA PUBLIC SERVICE COMPANY</t>
  </si>
  <si>
    <t>PONY S.A., COMPARTMENT GERMAN AUTO LOANS</t>
  </si>
  <si>
    <t>Preem Holding AB (publ)</t>
  </si>
  <si>
    <t>HT Troplast GmbH</t>
  </si>
  <si>
    <t>PRIME HEALTHCARE SERVICES, INC.</t>
  </si>
  <si>
    <t>Progroup AG</t>
  </si>
  <si>
    <t>PUBLIC STORAGE OPERATING COMPANY</t>
  </si>
  <si>
    <t>PAYSAFE FINANCE PLC</t>
  </si>
  <si>
    <t>PSP Capital Inc.</t>
  </si>
  <si>
    <t>PALMER SQUARE EUROPEAN LOAN FUNDING</t>
  </si>
  <si>
    <t>PTC INC.</t>
  </si>
  <si>
    <t>PLAYTECH PLC</t>
  </si>
  <si>
    <t>PERMANENT TSB GROUP HOLDINGS PUBLIC LIMITED COMPANY</t>
  </si>
  <si>
    <t>PACTIV EVERGREEN GROUP ISSUER LLC</t>
  </si>
  <si>
    <t>PACTIV EVERGREEN GROUP ISSUER INC.</t>
  </si>
  <si>
    <t>PROJECT GRAND (UK) PLC</t>
  </si>
  <si>
    <t>PINNACLE BIDCO PLC</t>
  </si>
  <si>
    <t>Purple Re Ltd.</t>
  </si>
  <si>
    <t>Q-Park Holding I B.V.</t>
  </si>
  <si>
    <t>QUERCUS RE DESIGNATED ACTIVITY COMPANY</t>
  </si>
  <si>
    <t>Cooperatieve Rabobank UA (New York Branch)</t>
  </si>
  <si>
    <t>RETAIL AUTOMOTIVE CP GERMANY UG</t>
  </si>
  <si>
    <t>ROGERS COMMUNICATIONS INC</t>
  </si>
  <si>
    <t>TGNR INTERMEDIATE HOLDINGS LLC</t>
  </si>
  <si>
    <t>REALKREDIT DANMARK A/S</t>
  </si>
  <si>
    <t>RENAULT SA</t>
  </si>
  <si>
    <t>RCI BANQUE SA</t>
  </si>
  <si>
    <t>REVOCAR</t>
  </si>
  <si>
    <t>RIO OIL FINANCE TRUST</t>
  </si>
  <si>
    <t>MEAD JOHNSON NUTRITION COMPANY</t>
  </si>
  <si>
    <t>RED &amp; BLACK AUTO GERMANY UG</t>
  </si>
  <si>
    <t>Diamond II Limited</t>
  </si>
  <si>
    <t>RKPF Overseas 2020 (A) Limited</t>
  </si>
  <si>
    <t>ROCHESTER FINANCING PLC</t>
  </si>
  <si>
    <t>Republic of the Philippines</t>
  </si>
  <si>
    <t>RENEW WIND ENERGY (AP 2) PRIVATE LIMITED</t>
  </si>
  <si>
    <t>STATION CASINOS LLC</t>
  </si>
  <si>
    <t>RWE Aktiengesellschaft</t>
  </si>
  <si>
    <t>ROYAL BANK OF CANADA</t>
  </si>
  <si>
    <t>Saarland</t>
  </si>
  <si>
    <t>SABRE GLBL INC.</t>
  </si>
  <si>
    <t>SACE S.P.A.</t>
  </si>
  <si>
    <t>SAEL LIMITED</t>
  </si>
  <si>
    <t>Samsonite Finco S.a r.l.</t>
  </si>
  <si>
    <t>Banco Santander Totta, S.A.</t>
  </si>
  <si>
    <t>SANTANDER UK PLC</t>
  </si>
  <si>
    <t>SANTANDER UK GROUP HOLDINGS PLC</t>
  </si>
  <si>
    <t>Santander Holdings USA, Inc.</t>
  </si>
  <si>
    <t>SASOL FINANCING USA LLC</t>
  </si>
  <si>
    <t>HOLDING D'INFRASTRUCTURES DES METIERS DE L'ENVIRONNEMENT SAS</t>
  </si>
  <si>
    <t>Nidda Healthcare Holding GmbH</t>
  </si>
  <si>
    <t>SBA TOWER TRUST</t>
  </si>
  <si>
    <t>Samhallsbyggnadsbolaget i Norden AB</t>
  </si>
  <si>
    <t>SCENTRE GROUP TRUST 1</t>
  </si>
  <si>
    <t>SC GERMANY  SA</t>
  </si>
  <si>
    <t>SC GERMANY CONSUMER</t>
  </si>
  <si>
    <t>SECHE ENVIRONNEMENT SA</t>
  </si>
  <si>
    <t>Sandoz Finance B.V.</t>
  </si>
  <si>
    <t>Skandinaviska Enskilda Banken AB</t>
  </si>
  <si>
    <t>SEGOVIA EUROPEAN CLO DESIGNATED ACTIVITY COMPANY</t>
  </si>
  <si>
    <t>Selecta Group B.V.</t>
  </si>
  <si>
    <t>SERTA SIMMONS BEDDING, LLC</t>
  </si>
  <si>
    <t>SES SA</t>
  </si>
  <si>
    <t>Schaeffler AG</t>
  </si>
  <si>
    <t>Svenska Handelsbanken AB</t>
  </si>
  <si>
    <t>SIG PLC</t>
  </si>
  <si>
    <t>Resonac Holdings Corporation</t>
  </si>
  <si>
    <t>SHUI ON DEVELOPMENT (HOLDING) LIMITED</t>
  </si>
  <si>
    <t>Flora Food Management B.V.</t>
  </si>
  <si>
    <t>SIG Combibloc PurchaseCo S.a r.l.</t>
  </si>
  <si>
    <t>SILVER ARROW S.A</t>
  </si>
  <si>
    <t>THE J. M. SMUCKER COMPANY</t>
  </si>
  <si>
    <t>Champion Path Holdings Limited</t>
  </si>
  <si>
    <t>SEB SA</t>
  </si>
  <si>
    <t>SILGAN HOLDINGS INC.</t>
  </si>
  <si>
    <t>SLM PRIVATE CREDIT STUDENT LOAN TRUST</t>
  </si>
  <si>
    <t>SLM STUDENT LOAN TRUST</t>
  </si>
  <si>
    <t>SMB PRIVATE EDUCATION LOAN TRUST</t>
  </si>
  <si>
    <t>SAN MIGUEL GLOBAL POWER HOLDINGS CORP.</t>
  </si>
  <si>
    <t>SAN MIGUEL CORPORATION</t>
  </si>
  <si>
    <t>DS SMITH PLC</t>
  </si>
  <si>
    <t>SOUND POINT CLO</t>
  </si>
  <si>
    <t>GEORGIA POWER COMPANY</t>
  </si>
  <si>
    <t>SOFI PROFESSIONAL LOAN PROGRAM</t>
  </si>
  <si>
    <t>SoftBank Group Corp.</t>
  </si>
  <si>
    <t>SABINE PASS LIQUEFACTION, LLC</t>
  </si>
  <si>
    <t>Saipem Finance International B.V.</t>
  </si>
  <si>
    <t>SEMPRA</t>
  </si>
  <si>
    <t>SARENS FINANCE COMPANY NV</t>
  </si>
  <si>
    <t>Sartorius Finance B.V.</t>
  </si>
  <si>
    <t>STANDARD CHARTERED PLC</t>
  </si>
  <si>
    <t>Star Energy Geothermal (Wayang Windu) Limited</t>
  </si>
  <si>
    <t>STEELE CREEK CLO</t>
  </si>
  <si>
    <t>STANLINGTON PLC</t>
  </si>
  <si>
    <t>Standard Profil Automotive GmbH</t>
  </si>
  <si>
    <t>STRATTON BTL MORTGAGE FUNDING</t>
  </si>
  <si>
    <t>STRATHCONA RESOURCES LTD</t>
  </si>
  <si>
    <t>Sumitomo Mitsui Banking Corporation</t>
  </si>
  <si>
    <t>Sumitomo Mitsui Financial Group, Inc.</t>
  </si>
  <si>
    <t>Sumitomo Mitsui Banking Corporation Fil. Duesseldorf Zweigniederlassung der Sumitomo Mitsui Banking Corporation mit Sitz in Tokio</t>
  </si>
  <si>
    <t>Sumitomo Mitsui Trust Bank, Limited</t>
  </si>
  <si>
    <t>SUNAC CHINA HOLDINGS LIMITED</t>
  </si>
  <si>
    <t>YANGO JUSTICE INTERNATIONAL LIMITED</t>
  </si>
  <si>
    <t>Yango Group Co., Ltd.</t>
  </si>
  <si>
    <t>SMURFIT KAPPA TREASURY UNLIMITED COMPANY</t>
  </si>
  <si>
    <t>Swedbank AB</t>
  </si>
  <si>
    <t>Schweizerische Eidgenossenschaft</t>
  </si>
  <si>
    <t>Ephios Subco 3 S.a r.l.</t>
  </si>
  <si>
    <t>SYDNEY AIRPORT FINANCE COMPANY PTY LIMITED</t>
  </si>
  <si>
    <t>SYNCHRONY BANK</t>
  </si>
  <si>
    <t>STRYKER CORPORATION</t>
  </si>
  <si>
    <t>AT&amp;T INC.</t>
  </si>
  <si>
    <t>Takeda Pharmaceutical Company Limited</t>
  </si>
  <si>
    <t>Transportes Aereos Portugueses, SA</t>
  </si>
  <si>
    <t>Tele Columbus AG</t>
  </si>
  <si>
    <t>Techem Verwaltungsgesellschaft 675 mbH</t>
  </si>
  <si>
    <t>Techem Verwaltungsgesellschaft 674 mbH</t>
  </si>
  <si>
    <t>TORONTO-DOMINION BANK</t>
  </si>
  <si>
    <t>Telefonica Europe B.V.</t>
  </si>
  <si>
    <t>TenneT Holding B.V.</t>
  </si>
  <si>
    <t>TEREOS FINANCE GROUPE I SA</t>
  </si>
  <si>
    <t>Teva Pharmaceutical Finance Netherlands II B.V.</t>
  </si>
  <si>
    <t>THAMES WATER (KEMBLE) FINANCE PLC</t>
  </si>
  <si>
    <t>TK Elevator Midco GmbH</t>
  </si>
  <si>
    <t>TK Elevator Holdco GmbH</t>
  </si>
  <si>
    <t>TI AUTOMOTIVE FINANCE PLC</t>
  </si>
  <si>
    <t>Tikehau CLO B.V.</t>
  </si>
  <si>
    <t>TEAMSYSTEM S.P.A.</t>
  </si>
  <si>
    <t>TELECOM ITALIA SPA</t>
  </si>
  <si>
    <t>Odido Holding B.V.</t>
  </si>
  <si>
    <t>T-MOBILE USA, INC.</t>
  </si>
  <si>
    <t>TRINET GROUP, INC.</t>
  </si>
  <si>
    <t>LT AUTORAHOITUS DAC</t>
  </si>
  <si>
    <t>Torrey Pines Re Ltd</t>
  </si>
  <si>
    <t>TOYOTA FINANCE AUSTRALIA LIMITED</t>
  </si>
  <si>
    <t>TOYOTA MOTOR CREDIT CORPORATION</t>
  </si>
  <si>
    <t>Piraeus Bank SA</t>
  </si>
  <si>
    <t>TRAVIS PERKINS PLC</t>
  </si>
  <si>
    <t>TOWD POINT MORTGAGE TRUST</t>
  </si>
  <si>
    <t>Trafigura Funding S.A.</t>
  </si>
  <si>
    <t>Triodos Bank N.V.</t>
  </si>
  <si>
    <t>TERNA - RETE ELETTRICA NAZIONALE SOCIETA PER AZIONI</t>
  </si>
  <si>
    <t>TRINITAS CLO LTD</t>
  </si>
  <si>
    <t>TRUE POTENTIAL LLP</t>
  </si>
  <si>
    <t>TESCO CORPORATE TREASURY SERVICES PLC</t>
  </si>
  <si>
    <t>TAKE-TWO INTERACTIVE SOFTWARE, INC.</t>
  </si>
  <si>
    <t>TUI Cruises GmbH</t>
  </si>
  <si>
    <t>TUI AG</t>
  </si>
  <si>
    <t>TUDOR ROSE MORTGAGES</t>
  </si>
  <si>
    <t>TWIN BRIDGES PLC</t>
  </si>
  <si>
    <t>TOWER BRIDGE FUNDING PLC</t>
  </si>
  <si>
    <t>TONGYANG LIFE INSURANCE CO.,LTD.</t>
  </si>
  <si>
    <t>UBISOFT ENTERTAINMENT SA</t>
  </si>
  <si>
    <t>UBS Switzerland AG</t>
  </si>
  <si>
    <t>UBS AG</t>
  </si>
  <si>
    <t>UBS AG New York (Eleven Madison Avenue) Branch</t>
  </si>
  <si>
    <t>Unicaja Banco, S.A.</t>
  </si>
  <si>
    <t>UGI International, LLC</t>
  </si>
  <si>
    <t>United Kingdom of Great Britain and Northern Ireland</t>
  </si>
  <si>
    <t>UNITED OVERSEAS BANK LIMITED</t>
  </si>
  <si>
    <t>UPCB FINANCE VII LIMITED</t>
  </si>
  <si>
    <t>UNIPOLSAI ASSICURAZIONI S.P.A.</t>
  </si>
  <si>
    <t>MARRIOTT OWNERSHIP RESORTS, INC.</t>
  </si>
  <si>
    <t>VOYAGER AVIATION HOLDINGS, LLC</t>
  </si>
  <si>
    <t>VAR ENERGI ASA</t>
  </si>
  <si>
    <t>VCL MULTI-COMPARTMENT S.A.</t>
  </si>
  <si>
    <t>VICTORIA P.L.C.</t>
  </si>
  <si>
    <t>VEDANTA RESOURCES FINANCE II PLC</t>
  </si>
  <si>
    <t>VENTURE CLO LIMITED</t>
  </si>
  <si>
    <t>Verisure Holding AB</t>
  </si>
  <si>
    <t>Verisure Midholding AB</t>
  </si>
  <si>
    <t>V.F. CORPORATION</t>
  </si>
  <si>
    <t>VIAVI SOLUTIONS INC.</t>
  </si>
  <si>
    <t>VEOLIA ENVIRONNEMENT SA</t>
  </si>
  <si>
    <t>Cong Hoa Xa Hoi Chu Nghia Viet Nam</t>
  </si>
  <si>
    <t>VIRIDIEN SA</t>
  </si>
  <si>
    <t>Vivion Investments S.a r.l.</t>
  </si>
  <si>
    <t>VIRGIN MEDIA SECURED FINANCE PLC</t>
  </si>
  <si>
    <t>CLYDESDALE BANK PLC</t>
  </si>
  <si>
    <t>VMWARE LLC</t>
  </si>
  <si>
    <t>Vanke Real Estate (Hong Kong) Company Limited</t>
  </si>
  <si>
    <t>VORNADO REALTY L.P.</t>
  </si>
  <si>
    <t>Volvo Car AB</t>
  </si>
  <si>
    <t>VENTAS REALTY, LIMITED PARTNERSHIP</t>
  </si>
  <si>
    <t>Vseobecna uverova banka, a.s</t>
  </si>
  <si>
    <t>Volkswagen International Finance N.V.</t>
  </si>
  <si>
    <t>Volkswagen Bank Gesellschaft mit beschraenkter Haftung</t>
  </si>
  <si>
    <t>Volkswagen Leasing Gesellschaft mit beschraenkter Haftung</t>
  </si>
  <si>
    <t>VOLKSWAGEN GROUP OF AMERICA FINANCE, LLC</t>
  </si>
  <si>
    <t>Wabtec Transportation Netherlands B.V.</t>
  </si>
  <si>
    <t>WESTINGHOUSE AIR BRAKE TECHNOLOGIES CORPORATION</t>
  </si>
  <si>
    <t>WASHINGTON MUTUAL MORTGAGE PASS-THROUGH CERTIFICIATES</t>
  </si>
  <si>
    <t>Wepa Hygieneprodukte GmbH</t>
  </si>
  <si>
    <t>WEST CHINA CEMENT LIMITED</t>
  </si>
  <si>
    <t>WELLS FARGO &amp; COMPANY</t>
  </si>
  <si>
    <t>WELLS FARGO BANK, NATIONAL ASSOCIATION</t>
  </si>
  <si>
    <t>WELLS FARGO COMMERCIAL MORTGAGE TRUST</t>
  </si>
  <si>
    <t>WYNDHAM HOTELS &amp; RESORTS, INC.</t>
  </si>
  <si>
    <t>WMG ACQUISITION CORP.</t>
  </si>
  <si>
    <t>WOODSIDE FINANCE LIMITED</t>
  </si>
  <si>
    <t>WESTPAC BANKING CORPORATION</t>
  </si>
  <si>
    <t>Xiaomi Best Time International Limited</t>
  </si>
  <si>
    <t>YANLORD LAND (HK) CO., LIMITED</t>
  </si>
  <si>
    <t>Yinson Boronia Production B.V.</t>
  </si>
  <si>
    <t>Yinson Production Financial Services Pte. Ltd.</t>
  </si>
  <si>
    <t>SYNTHOMER PLC</t>
  </si>
  <si>
    <t>ZIMMER BIOMET HOLDINGS, INC.</t>
  </si>
  <si>
    <t>ZENITH FINCO PLC</t>
  </si>
  <si>
    <t>ZF Europe Finance B.V.</t>
  </si>
  <si>
    <t>ZF Finance GmbH</t>
  </si>
  <si>
    <t>VZ Vendor Financing II B.V.</t>
  </si>
  <si>
    <t>Ziggo B.V.</t>
  </si>
  <si>
    <t>ZIPRECRUITER, INC.</t>
  </si>
  <si>
    <t>ZOETIS INC.</t>
  </si>
  <si>
    <t>PIMCO - Asia High Yield Bond Fund</t>
  </si>
  <si>
    <t>US29135LAU44</t>
  </si>
  <si>
    <t>Vanguard - Emerging Markets Bond Fund - I Retail</t>
  </si>
  <si>
    <t>Emirate of Abu Dhabi</t>
  </si>
  <si>
    <t>XS2249741245</t>
  </si>
  <si>
    <t>GALAXY PIPELINE ASSETS BIDCO LIMITED</t>
  </si>
  <si>
    <t>XS2300185613</t>
  </si>
  <si>
    <t>XS2816006725</t>
  </si>
  <si>
    <t>Abu Dhabi Developmental Holding Company PJSC</t>
  </si>
  <si>
    <t>XS1819680288</t>
  </si>
  <si>
    <t>Republica de Angola</t>
  </si>
  <si>
    <t>XS2446175577</t>
  </si>
  <si>
    <t>XS2083302500</t>
  </si>
  <si>
    <t>XS1819680528</t>
  </si>
  <si>
    <t>US03718NAC02</t>
  </si>
  <si>
    <t>ANTOFAGASTA PLC</t>
  </si>
  <si>
    <t>US040114HS26</t>
  </si>
  <si>
    <t>Republica Argentina</t>
  </si>
  <si>
    <t>US040114HX11</t>
  </si>
  <si>
    <t>US040114HV54</t>
  </si>
  <si>
    <t>US040114HW38</t>
  </si>
  <si>
    <t>US040114HU71</t>
  </si>
  <si>
    <t>XS1678623734</t>
  </si>
  <si>
    <t>Azarbayjan Respublikasi</t>
  </si>
  <si>
    <t>USP1559LAA72</t>
  </si>
  <si>
    <t>Banco Nacional de Panama</t>
  </si>
  <si>
    <t>US05971V2D64</t>
  </si>
  <si>
    <t>Banco de Credito del Peru</t>
  </si>
  <si>
    <t>US05971U2H96</t>
  </si>
  <si>
    <t>US67778NAA63</t>
  </si>
  <si>
    <t>BAPCO ENERGIES B.S.C CLOSED</t>
  </si>
  <si>
    <t>XS2890420834</t>
  </si>
  <si>
    <t>Republic of Bulgaria</t>
  </si>
  <si>
    <t>XS2716887760</t>
  </si>
  <si>
    <t>XS2890436087</t>
  </si>
  <si>
    <t>US06237MAC73</t>
  </si>
  <si>
    <t>Bank Gospodarstwa Krajowego</t>
  </si>
  <si>
    <t>XS2851607403</t>
  </si>
  <si>
    <t>XS2625207571</t>
  </si>
  <si>
    <t>XS1110833123</t>
  </si>
  <si>
    <t>Kingdom of Bahrain</t>
  </si>
  <si>
    <t>XS2290957732</t>
  </si>
  <si>
    <t>XS2063540038</t>
  </si>
  <si>
    <t>BANQUE OUEST AFRICAINE DE DEVELOPPEMENT</t>
  </si>
  <si>
    <t>USN15516AD40</t>
  </si>
  <si>
    <t>Braskem Netherlands Finance B.V.</t>
  </si>
  <si>
    <t>USN15516AE23</t>
  </si>
  <si>
    <t>US10554TAH86</t>
  </si>
  <si>
    <t>US105756CB40</t>
  </si>
  <si>
    <t>Republica Federativa do Brasil</t>
  </si>
  <si>
    <t>US105756BW95</t>
  </si>
  <si>
    <t>US105756CK49</t>
  </si>
  <si>
    <t>US105756CJ75</t>
  </si>
  <si>
    <t>XS1422866456</t>
  </si>
  <si>
    <t>Ciudad de Buenos Aires</t>
  </si>
  <si>
    <t>USP3143NBP89</t>
  </si>
  <si>
    <t>Corporacion Nacional del Cobre de Chile</t>
  </si>
  <si>
    <t>US21987BBG23</t>
  </si>
  <si>
    <t>US15132HAJ05</t>
  </si>
  <si>
    <t>XS1505143393</t>
  </si>
  <si>
    <t>Comision Federal de Electricidad</t>
  </si>
  <si>
    <t>HK0001058962</t>
  </si>
  <si>
    <t>Ministry of Finance of the People's Republic of China</t>
  </si>
  <si>
    <t>US168829AA77</t>
  </si>
  <si>
    <t>Chile Electricity Lux MPC S.a r.l.</t>
  </si>
  <si>
    <t>USP3R94GAY57</t>
  </si>
  <si>
    <t>Corporacion Financiera de Desarrollo S.A.</t>
  </si>
  <si>
    <t>US195325DR36</t>
  </si>
  <si>
    <t>Republica de Colombia</t>
  </si>
  <si>
    <t>US195325DS19</t>
  </si>
  <si>
    <t>US195325DL65</t>
  </si>
  <si>
    <t>US195325DT91</t>
  </si>
  <si>
    <t>US195325BR53</t>
  </si>
  <si>
    <t>US195325BM66</t>
  </si>
  <si>
    <t>US195325EF88</t>
  </si>
  <si>
    <t>US195325EM30</t>
  </si>
  <si>
    <t>USP3699PGK77</t>
  </si>
  <si>
    <t>Republica de Costa Rica</t>
  </si>
  <si>
    <t>USP3699PGM34</t>
  </si>
  <si>
    <t>USP3699PGJ05</t>
  </si>
  <si>
    <t>US221597CV77</t>
  </si>
  <si>
    <t>USP3699PGN17</t>
  </si>
  <si>
    <t>XS2337670421</t>
  </si>
  <si>
    <t>Joint Stock Company Development Bank of Kazakhstan</t>
  </si>
  <si>
    <t>US48129VAB27</t>
  </si>
  <si>
    <t>USP3579ECF27</t>
  </si>
  <si>
    <t>Gobierno de la Republica Dominicana</t>
  </si>
  <si>
    <t>USP3579ECP09</t>
  </si>
  <si>
    <t>USP3579EBV85</t>
  </si>
  <si>
    <t>USP3579ECN50</t>
  </si>
  <si>
    <t>USP3579ECB13</t>
  </si>
  <si>
    <t>USP3579EBK21</t>
  </si>
  <si>
    <t>US25714PET12</t>
  </si>
  <si>
    <t>US279158AP43</t>
  </si>
  <si>
    <t>Ecopetrol S.A.</t>
  </si>
  <si>
    <t>US279158AN94</t>
  </si>
  <si>
    <t>XS2214239506</t>
  </si>
  <si>
    <t>Republica del Ecuador</t>
  </si>
  <si>
    <t>XS2214239175</t>
  </si>
  <si>
    <t>COZO2094340</t>
  </si>
  <si>
    <t>COBN9718394</t>
  </si>
  <si>
    <t>XS2391395154</t>
  </si>
  <si>
    <t>Arab Republic of Egypt</t>
  </si>
  <si>
    <t>XS1775617464</t>
  </si>
  <si>
    <t>COAM2612894</t>
  </si>
  <si>
    <t>COBR6006737</t>
  </si>
  <si>
    <t>COBJ6630427</t>
  </si>
  <si>
    <t>XS2079846635</t>
  </si>
  <si>
    <t>XS1953057491</t>
  </si>
  <si>
    <t>COZD4166280</t>
  </si>
  <si>
    <t>EGT9980B3P13</t>
  </si>
  <si>
    <t>USP01012AT38</t>
  </si>
  <si>
    <t>Republica de El Salvador</t>
  </si>
  <si>
    <t>US283875CE06</t>
  </si>
  <si>
    <t>USP01012CC84</t>
  </si>
  <si>
    <t>USN29505AB53</t>
  </si>
  <si>
    <t>Embraer Netherlands Finance B.V.</t>
  </si>
  <si>
    <t>US29082HAD44</t>
  </si>
  <si>
    <t>USP37110AM89</t>
  </si>
  <si>
    <t>Empresa Nacional del Petroleo</t>
  </si>
  <si>
    <t>USP37110AN62</t>
  </si>
  <si>
    <t>XS2716891440</t>
  </si>
  <si>
    <t>EPH Financing International, a.s.</t>
  </si>
  <si>
    <t>XS1187065443</t>
  </si>
  <si>
    <t>ESKOM HOLDINGS SOC LIMITED</t>
  </si>
  <si>
    <t>US05974EAA82</t>
  </si>
  <si>
    <t>USY7141BAA18</t>
  </si>
  <si>
    <t>PT Freeport Indonesia</t>
  </si>
  <si>
    <t>US30315XAC83</t>
  </si>
  <si>
    <t>FS Luxembourg S.a r.l.</t>
  </si>
  <si>
    <t>XS2334109423</t>
  </si>
  <si>
    <t>Republic of Georgia</t>
  </si>
  <si>
    <t>XS1297557412</t>
  </si>
  <si>
    <t>USP5015VAG16</t>
  </si>
  <si>
    <t>Republica de Guatemala</t>
  </si>
  <si>
    <t>USP5015VAE67</t>
  </si>
  <si>
    <t>USP5015VAH98</t>
  </si>
  <si>
    <t>USP5015VAP15</t>
  </si>
  <si>
    <t>US401494AZ28</t>
  </si>
  <si>
    <t>USP5178RAD00</t>
  </si>
  <si>
    <t>Republica de Honduras</t>
  </si>
  <si>
    <t>USY7140WAE85</t>
  </si>
  <si>
    <t>PT Indonesia Asahan Aluminium (Persero)</t>
  </si>
  <si>
    <t>USY7140WAF50</t>
  </si>
  <si>
    <t>USP56145AB40</t>
  </si>
  <si>
    <t>Infraestructura Energetica Nova, S.A.B. de C.V.</t>
  </si>
  <si>
    <t>COBY4236786</t>
  </si>
  <si>
    <t>US71567TAA07</t>
  </si>
  <si>
    <t>Perusahaan Penerbit Surat Berharga Syariah Negara Indonesia III</t>
  </si>
  <si>
    <t>XS2100404396</t>
  </si>
  <si>
    <t>Pemerintah Republik Indonesia</t>
  </si>
  <si>
    <t>US455780DX18</t>
  </si>
  <si>
    <t>US455780DM52</t>
  </si>
  <si>
    <t>COAW4791462</t>
  </si>
  <si>
    <t>US46513JXM88</t>
  </si>
  <si>
    <t>State of Israel</t>
  </si>
  <si>
    <t>US46514BRL35</t>
  </si>
  <si>
    <t>US46514BRM18</t>
  </si>
  <si>
    <t>COBM7280613</t>
  </si>
  <si>
    <t>XS1793329225</t>
  </si>
  <si>
    <t>Republique de Cote d'Ivoire</t>
  </si>
  <si>
    <t>XS0496488395</t>
  </si>
  <si>
    <t>XS2064786754</t>
  </si>
  <si>
    <t>COAR7768807</t>
  </si>
  <si>
    <t>XS2752065040</t>
  </si>
  <si>
    <t>US221625AU01</t>
  </si>
  <si>
    <t>XS2752065479</t>
  </si>
  <si>
    <t>US470160AV46</t>
  </si>
  <si>
    <t>Jamaica</t>
  </si>
  <si>
    <t>XS2199321113</t>
  </si>
  <si>
    <t>The Hashemite Kingdom of Jordan</t>
  </si>
  <si>
    <t>XS1405770220</t>
  </si>
  <si>
    <t>XS2199272662</t>
  </si>
  <si>
    <t>XS2602742285</t>
  </si>
  <si>
    <t>XS2490731721</t>
  </si>
  <si>
    <t>XS1843435840</t>
  </si>
  <si>
    <t>Republic of Kenya</t>
  </si>
  <si>
    <t>XS2577136109</t>
  </si>
  <si>
    <t>Kingdom of Saudi Arabia</t>
  </si>
  <si>
    <t>US80413TBH14</t>
  </si>
  <si>
    <t>XS1595714087</t>
  </si>
  <si>
    <t>Joint Stock Company National Company KazMunayGas</t>
  </si>
  <si>
    <t>XS1807300105</t>
  </si>
  <si>
    <t>XS1807299331</t>
  </si>
  <si>
    <t>US518417AD29</t>
  </si>
  <si>
    <t>Latvijas Republika</t>
  </si>
  <si>
    <t>XS1419879504</t>
  </si>
  <si>
    <t>Republic of Lebanon</t>
  </si>
  <si>
    <t>XS0559237796</t>
  </si>
  <si>
    <t>XS1196419854</t>
  </si>
  <si>
    <t>XS1396347566</t>
  </si>
  <si>
    <t>XS1720803326</t>
  </si>
  <si>
    <t>XS1720805537</t>
  </si>
  <si>
    <t>XS0250882478</t>
  </si>
  <si>
    <t>XS1824238072</t>
  </si>
  <si>
    <t>XS1824238239</t>
  </si>
  <si>
    <t>XS2841247583</t>
  </si>
  <si>
    <t>Lietuvos Respublika</t>
  </si>
  <si>
    <t>US50206BAA08</t>
  </si>
  <si>
    <t>COEK1693424</t>
  </si>
  <si>
    <t>COEH6834517</t>
  </si>
  <si>
    <t>COEH6944449</t>
  </si>
  <si>
    <t>US91087BAN01</t>
  </si>
  <si>
    <t>Estados Unidos Mexicanos</t>
  </si>
  <si>
    <t>US91087BAK61</t>
  </si>
  <si>
    <t>US91086QAN88</t>
  </si>
  <si>
    <t>XS2080771806</t>
  </si>
  <si>
    <t>Royaume du Maroc</t>
  </si>
  <si>
    <t>XS2270577344</t>
  </si>
  <si>
    <t>XS2051203862</t>
  </si>
  <si>
    <t>Republica de Mocambique</t>
  </si>
  <si>
    <t>XS2384701020</t>
  </si>
  <si>
    <t>Federal Republic of Nigeria</t>
  </si>
  <si>
    <t>XS1717013095</t>
  </si>
  <si>
    <t>XS1566179039</t>
  </si>
  <si>
    <t>XS2384704800</t>
  </si>
  <si>
    <t>US65345YAA01</t>
  </si>
  <si>
    <t>Niagara Energy S.A.C.</t>
  </si>
  <si>
    <t>XS1405777589</t>
  </si>
  <si>
    <t>Sultanate of Oman</t>
  </si>
  <si>
    <t>XS1750114396</t>
  </si>
  <si>
    <t>XS2234859101</t>
  </si>
  <si>
    <t>XS2274511497</t>
  </si>
  <si>
    <t>ORYX FUNDING LIMITED</t>
  </si>
  <si>
    <t>US697660AE81</t>
  </si>
  <si>
    <t>Pampa Energia S.A.</t>
  </si>
  <si>
    <t>COZO6006472</t>
  </si>
  <si>
    <t>COAZ7028675</t>
  </si>
  <si>
    <t>US698299BL70</t>
  </si>
  <si>
    <t>Gobierno de la Republica de Panama</t>
  </si>
  <si>
    <t>US698299BB98</t>
  </si>
  <si>
    <t>US69784DAD03</t>
  </si>
  <si>
    <t>Pan American Energy, S.L., Sucursal Argentina</t>
  </si>
  <si>
    <t>USP75744AK10</t>
  </si>
  <si>
    <t>Republica Del Paraguay</t>
  </si>
  <si>
    <t>USP75744AL92</t>
  </si>
  <si>
    <t>USP75744AE59</t>
  </si>
  <si>
    <t>USP75744AJ47</t>
  </si>
  <si>
    <t>USP75744AB11</t>
  </si>
  <si>
    <t>XS0294367205</t>
  </si>
  <si>
    <t>Petroleos de Venezuela, S.A.</t>
  </si>
  <si>
    <t>XS0294364954</t>
  </si>
  <si>
    <t>USP7807HAT25</t>
  </si>
  <si>
    <t>USP7807HAR68</t>
  </si>
  <si>
    <t>US71654QBW15</t>
  </si>
  <si>
    <t>Petroleos Mexicanos</t>
  </si>
  <si>
    <t>US71654QDE98</t>
  </si>
  <si>
    <t>US71654QCP54</t>
  </si>
  <si>
    <t>US71654QCG55</t>
  </si>
  <si>
    <t>US71654QAZ54</t>
  </si>
  <si>
    <t>US71654QCC42</t>
  </si>
  <si>
    <t>US71654QBR20</t>
  </si>
  <si>
    <t>US706451BG56</t>
  </si>
  <si>
    <t>US706451BR12</t>
  </si>
  <si>
    <t>US71654QCB68</t>
  </si>
  <si>
    <t>US71654QDH20</t>
  </si>
  <si>
    <t>US71654QDB59</t>
  </si>
  <si>
    <t>US71654QDC33</t>
  </si>
  <si>
    <t>US71654QDF63</t>
  </si>
  <si>
    <t>US71654QDL32</t>
  </si>
  <si>
    <t>US715638DF60</t>
  </si>
  <si>
    <t>Republica del Peru</t>
  </si>
  <si>
    <t>US715638EC21</t>
  </si>
  <si>
    <t>US71647NAN93</t>
  </si>
  <si>
    <t>PETROBRAS GLOBAL FINANCE B.V.</t>
  </si>
  <si>
    <t>US71647NAS80</t>
  </si>
  <si>
    <t>USY68856AT38</t>
  </si>
  <si>
    <t>PETRONAS Capital Limited</t>
  </si>
  <si>
    <t>USP7808BAA54</t>
  </si>
  <si>
    <t>Petroleos del Peru - Petroperu S.A.</t>
  </si>
  <si>
    <t>USP7808BAB38</t>
  </si>
  <si>
    <t>US718286CK14</t>
  </si>
  <si>
    <t>US71568QAJ67</t>
  </si>
  <si>
    <t>PT Perusahaan Listrik Negara (Persero)</t>
  </si>
  <si>
    <t>US71568QAE70</t>
  </si>
  <si>
    <t>XS2447602793</t>
  </si>
  <si>
    <t>Rzeczpospolita Polska</t>
  </si>
  <si>
    <t>XS2726911931</t>
  </si>
  <si>
    <t>US857524AE20</t>
  </si>
  <si>
    <t>US75102XAD84</t>
  </si>
  <si>
    <t>Raizen Fuels Finance S.A.</t>
  </si>
  <si>
    <t>XS2360598630</t>
  </si>
  <si>
    <t>Republique du Cameroun</t>
  </si>
  <si>
    <t>US445545AU03</t>
  </si>
  <si>
    <t>Magyarorszag</t>
  </si>
  <si>
    <t>XS2680932907</t>
  </si>
  <si>
    <t>XS2574267188</t>
  </si>
  <si>
    <t>RU000A103901</t>
  </si>
  <si>
    <t>Russia, Federation of (Government)</t>
  </si>
  <si>
    <t>COBQ4352911</t>
  </si>
  <si>
    <t>XS2262211076</t>
  </si>
  <si>
    <t>Romania</t>
  </si>
  <si>
    <t>XS2178857954</t>
  </si>
  <si>
    <t>XS2908712040</t>
  </si>
  <si>
    <t>XS2771478828</t>
  </si>
  <si>
    <t>XS2538441598</t>
  </si>
  <si>
    <t>COEJ7500196</t>
  </si>
  <si>
    <t>XS2333676133</t>
  </si>
  <si>
    <t>Republique du Senegal</t>
  </si>
  <si>
    <t>XS1790134362</t>
  </si>
  <si>
    <t>XS2264555744</t>
  </si>
  <si>
    <t>Republika Srbija</t>
  </si>
  <si>
    <t>US817477AJ18</t>
  </si>
  <si>
    <t>XS2580269426</t>
  </si>
  <si>
    <t>XS1319820897</t>
  </si>
  <si>
    <t>JANUB GAZ DAHLIZI GAPALI SAHMDAR JAMIYYATI</t>
  </si>
  <si>
    <t>US829688AB65</t>
  </si>
  <si>
    <t>SISECAM UK PLC</t>
  </si>
  <si>
    <t>US836205AU87</t>
  </si>
  <si>
    <t>Republic of South Africa</t>
  </si>
  <si>
    <t>US836205BA15</t>
  </si>
  <si>
    <t>US836205BB97</t>
  </si>
  <si>
    <t>US836205AY00</t>
  </si>
  <si>
    <t>US91282CDF59</t>
  </si>
  <si>
    <t>US912810TJ79</t>
  </si>
  <si>
    <t>GV912810QZ4</t>
  </si>
  <si>
    <t>US91282CHT18</t>
  </si>
  <si>
    <t>US91282CHW47</t>
  </si>
  <si>
    <t>US91282CFV81</t>
  </si>
  <si>
    <t>US91282CJA09</t>
  </si>
  <si>
    <t>US91282CHV63</t>
  </si>
  <si>
    <t>US896292AL37</t>
  </si>
  <si>
    <t>Republic of Trinidad and Tobago</t>
  </si>
  <si>
    <t>XS1175223699</t>
  </si>
  <si>
    <t>Banque Centrale de Tunisie</t>
  </si>
  <si>
    <t>XS2023698553</t>
  </si>
  <si>
    <t>US900123CB40</t>
  </si>
  <si>
    <t>Turkiye Cumhuriyeti</t>
  </si>
  <si>
    <t>US900123CM05</t>
  </si>
  <si>
    <t>XS2790222116</t>
  </si>
  <si>
    <t>TRT081128T15</t>
  </si>
  <si>
    <t>XS2895056872</t>
  </si>
  <si>
    <t>Republic of Ukraine</t>
  </si>
  <si>
    <t>XS2895056955</t>
  </si>
  <si>
    <t>XS2895057177</t>
  </si>
  <si>
    <t>XS2895057334</t>
  </si>
  <si>
    <t>US903724CG59</t>
  </si>
  <si>
    <t>XS2895055981</t>
  </si>
  <si>
    <t>XS2895056013</t>
  </si>
  <si>
    <t>US903724CB62</t>
  </si>
  <si>
    <t>XS2895056369</t>
  </si>
  <si>
    <t>XS2895056526</t>
  </si>
  <si>
    <t>US903724CC46</t>
  </si>
  <si>
    <t>XS2010026727</t>
  </si>
  <si>
    <t>Joint-Stock Cornpany Uzbekneftegaz</t>
  </si>
  <si>
    <t>US917288BP65</t>
  </si>
  <si>
    <t>Republica Oriental del Uruguay</t>
  </si>
  <si>
    <t>US760942BD38</t>
  </si>
  <si>
    <t>US760942BG68</t>
  </si>
  <si>
    <t>XS2263765856</t>
  </si>
  <si>
    <t>Republic of Uzbekistan</t>
  </si>
  <si>
    <t>XS1953915136</t>
  </si>
  <si>
    <t>XS2701166717</t>
  </si>
  <si>
    <t>US91822QVX23</t>
  </si>
  <si>
    <t>US92943TAA16</t>
  </si>
  <si>
    <t>WE SODA INVESTMENTS HOLDING PLC</t>
  </si>
  <si>
    <t>US98584XAA37</t>
  </si>
  <si>
    <t>XS2837240261</t>
  </si>
  <si>
    <t>Republic of Zambia</t>
  </si>
  <si>
    <t>Vanguard - Emerging Markets Bond Fund - II Institutional</t>
  </si>
  <si>
    <t>SE0014781795</t>
  </si>
  <si>
    <t>NL0012969182</t>
  </si>
  <si>
    <t>CH0432492467</t>
  </si>
  <si>
    <t>GB00BNTJ3546</t>
  </si>
  <si>
    <t>GB00BF1TM596</t>
  </si>
  <si>
    <t>GB0009895292</t>
  </si>
  <si>
    <t>SE0017486889</t>
  </si>
  <si>
    <t>GB00BVYVFW23</t>
  </si>
  <si>
    <t>DE0005158703</t>
  </si>
  <si>
    <t>DK0060055861</t>
  </si>
  <si>
    <t>CH0210483332</t>
  </si>
  <si>
    <t>NL0015435975</t>
  </si>
  <si>
    <t>GB0001826634</t>
  </si>
  <si>
    <t>SE0012853455</t>
  </si>
  <si>
    <t>NL00150003E1</t>
  </si>
  <si>
    <t>GB0003718474</t>
  </si>
  <si>
    <t>DE000A0LD6E6</t>
  </si>
  <si>
    <t>GB0004052071</t>
  </si>
  <si>
    <t>GB0005576813</t>
  </si>
  <si>
    <t>GB00BZ0D6727</t>
  </si>
  <si>
    <t>DE000KBX1006</t>
  </si>
  <si>
    <t>FI0009013403</t>
  </si>
  <si>
    <t>SE0015949201</t>
  </si>
  <si>
    <t>GB00B0SWJX34</t>
  </si>
  <si>
    <t>IT0004965148</t>
  </si>
  <si>
    <t>SE0017160773</t>
  </si>
  <si>
    <t>DK0062498333</t>
  </si>
  <si>
    <t>NL0013654783</t>
  </si>
  <si>
    <t>NL0015001WM6</t>
  </si>
  <si>
    <t>DK0060854669</t>
  </si>
  <si>
    <t>SE0000667891</t>
  </si>
  <si>
    <t>DE0007164600</t>
  </si>
  <si>
    <t>DE000A12DM80</t>
  </si>
  <si>
    <t>DE000SHL1006</t>
  </si>
  <si>
    <t>GB00BYZDVK82</t>
  </si>
  <si>
    <t>CH1175448666</t>
  </si>
  <si>
    <t>CH0010675863</t>
  </si>
  <si>
    <t>DE000SYM9999</t>
  </si>
  <si>
    <t>SE0000114837</t>
  </si>
  <si>
    <t>Joh Berenberg - European Focus Fund</t>
  </si>
  <si>
    <t>Addtech AB</t>
  </si>
  <si>
    <t>Adyen N.V.</t>
  </si>
  <si>
    <t>Alcon AG</t>
  </si>
  <si>
    <t>ALLFUNDS GROUP PLC</t>
  </si>
  <si>
    <t>Alpha Group International PLC</t>
  </si>
  <si>
    <t>ASTRAZENECA PLC</t>
  </si>
  <si>
    <t>Atlas Copco Aktiebolag</t>
  </si>
  <si>
    <t>AUTO TRADER GROUP PLC</t>
  </si>
  <si>
    <t>Bechtle AG</t>
  </si>
  <si>
    <t>Chemometec A/S</t>
  </si>
  <si>
    <t>COMPAGNIE FINANCIERE RICHEMONT SA</t>
  </si>
  <si>
    <t>Davide Campari-Milano N.V.</t>
  </si>
  <si>
    <t>DIPLOMA PLC</t>
  </si>
  <si>
    <t>EQT AB</t>
  </si>
  <si>
    <t>Fugro N.V.</t>
  </si>
  <si>
    <t>Games Workshop Group PLC</t>
  </si>
  <si>
    <t>Gerresheimer AG</t>
  </si>
  <si>
    <t>HALMA PUBLIC LIMITED COMPANY</t>
  </si>
  <si>
    <t>HOWDEN JOINERY GROUP PLC</t>
  </si>
  <si>
    <t>Kainos Group PLC</t>
  </si>
  <si>
    <t>Knorr-Bremse Aktiengesellschaft</t>
  </si>
  <si>
    <t>KONE Oyj</t>
  </si>
  <si>
    <t>Lifco AB (publ)</t>
  </si>
  <si>
    <t>LONDON STOCK EXCHANGE GROUP PLC</t>
  </si>
  <si>
    <t>MONCLER S.P.A.</t>
  </si>
  <si>
    <t>NCAB Group AB (publ)</t>
  </si>
  <si>
    <t>NOVO NORDISK A/S</t>
  </si>
  <si>
    <t>Prosus N.V.</t>
  </si>
  <si>
    <t>Qiagen N.V.</t>
  </si>
  <si>
    <t>RINGKJOEBING LANDBOBANK. AKTIESELSKAB</t>
  </si>
  <si>
    <t>Sandvik Aktiebolag</t>
  </si>
  <si>
    <t>SAP SE</t>
  </si>
  <si>
    <t>Scout24 SE</t>
  </si>
  <si>
    <t>Siemens Healthineers AG</t>
  </si>
  <si>
    <t>Softcat PLC</t>
  </si>
  <si>
    <t>Straumann Holding AG</t>
  </si>
  <si>
    <t>Swissquote Group Holding SA</t>
  </si>
  <si>
    <t>Symrise AG</t>
  </si>
  <si>
    <t>Trelleborg AB</t>
  </si>
  <si>
    <t>DE000A1EWWW0</t>
  </si>
  <si>
    <t>DK0010244508</t>
  </si>
  <si>
    <t>ES0113900J37</t>
  </si>
  <si>
    <t>BE0974258874</t>
  </si>
  <si>
    <t>ES0140609019</t>
  </si>
  <si>
    <t>DE0005140008</t>
  </si>
  <si>
    <t>DE0005552004</t>
  </si>
  <si>
    <t>FR0000052292</t>
  </si>
  <si>
    <t>ES0148396007</t>
  </si>
  <si>
    <t>IE0004927939</t>
  </si>
  <si>
    <t>CH0025751329</t>
  </si>
  <si>
    <t>IT0000062957</t>
  </si>
  <si>
    <t>FR001400AJ45</t>
  </si>
  <si>
    <t>CH0012005267</t>
  </si>
  <si>
    <t>DK0060252690</t>
  </si>
  <si>
    <t>CH0024608827</t>
  </si>
  <si>
    <t>FR0000131906</t>
  </si>
  <si>
    <t>CH0244767585</t>
  </si>
  <si>
    <t>FI0009003727</t>
  </si>
  <si>
    <t>Liontrust - European Dynamic</t>
  </si>
  <si>
    <t>adidas AG</t>
  </si>
  <si>
    <t>A.P. MOELLER - MAERSK A/S</t>
  </si>
  <si>
    <t>Bekaert NV</t>
  </si>
  <si>
    <t>Deutsche Post AG</t>
  </si>
  <si>
    <t>HERMES INTERNATIONAL S.C.A.</t>
  </si>
  <si>
    <t>Industria de Diseno Textil, S.A.</t>
  </si>
  <si>
    <t>KINGSPAN GROUP PUBLIC LIMITED COMPANY</t>
  </si>
  <si>
    <t>Logitech international S.A.</t>
  </si>
  <si>
    <t>COMPAGNIE GENERALE DES ETABLISSEMENTS MICHELIN SCA</t>
  </si>
  <si>
    <t>Novartis AG</t>
  </si>
  <si>
    <t>Pandora A/S</t>
  </si>
  <si>
    <t>Partners Group Holding AG</t>
  </si>
  <si>
    <t>Wartsila Oyj Abp</t>
  </si>
  <si>
    <t>JP3218900003</t>
  </si>
  <si>
    <t>JP3756600007</t>
  </si>
  <si>
    <t>JP3436100006</t>
  </si>
  <si>
    <t>JP3560200002</t>
  </si>
  <si>
    <t>JP3118000003</t>
  </si>
  <si>
    <t>JP3551500006</t>
  </si>
  <si>
    <t>JP3802300008</t>
  </si>
  <si>
    <t>JP3738600000</t>
  </si>
  <si>
    <t>JP3343200006</t>
  </si>
  <si>
    <t>JP3414700009</t>
  </si>
  <si>
    <t>JP3358000002</t>
  </si>
  <si>
    <t>JP3397200001</t>
  </si>
  <si>
    <t>JP3298400007</t>
  </si>
  <si>
    <t>JP3205800000</t>
  </si>
  <si>
    <t>JP3422950000</t>
  </si>
  <si>
    <t>JP3385890003</t>
  </si>
  <si>
    <t>JP3183200009</t>
  </si>
  <si>
    <t>JP3967220009</t>
  </si>
  <si>
    <t>JP3910660004</t>
  </si>
  <si>
    <t>JP3155360005</t>
  </si>
  <si>
    <t>JP3131300000</t>
  </si>
  <si>
    <t>JP3837800006</t>
  </si>
  <si>
    <t>JP3546800008</t>
  </si>
  <si>
    <t>JP3788600009</t>
  </si>
  <si>
    <t>JP3153480003</t>
  </si>
  <si>
    <t>JP3143600009</t>
  </si>
  <si>
    <t>JP3389510003</t>
  </si>
  <si>
    <t>JP3263000006</t>
  </si>
  <si>
    <t>JP3970300004</t>
  </si>
  <si>
    <t>JP3344400001</t>
  </si>
  <si>
    <t>JP3421800008</t>
  </si>
  <si>
    <t>JP3122400009</t>
  </si>
  <si>
    <t>JP3389680004</t>
  </si>
  <si>
    <t>JP3236200006</t>
  </si>
  <si>
    <t>JP3869960009</t>
  </si>
  <si>
    <t>JP3914400001</t>
  </si>
  <si>
    <t>JP3762800005</t>
  </si>
  <si>
    <t>JP3173400007</t>
  </si>
  <si>
    <t>JP3571400005</t>
  </si>
  <si>
    <t>JP3630400004</t>
  </si>
  <si>
    <t>JP3711600001</t>
  </si>
  <si>
    <t>JP3485900009</t>
  </si>
  <si>
    <t>JP3371200001</t>
  </si>
  <si>
    <t>JP3940400009</t>
  </si>
  <si>
    <t>JP Morgan - Japan Equity Fund - C</t>
  </si>
  <si>
    <t>CAPCOM CO., LTD.</t>
  </si>
  <si>
    <t>Nintendo Co., Ltd.</t>
  </si>
  <si>
    <t>Toei Animation Co Ltd</t>
  </si>
  <si>
    <t>ASICS Corporation</t>
  </si>
  <si>
    <t>DENSO CORPORATION</t>
  </si>
  <si>
    <t>FAST RETAILING CO., LTD.</t>
  </si>
  <si>
    <t>Niterra Co., Ltd.</t>
  </si>
  <si>
    <t>Sanrio Company,Ltd.</t>
  </si>
  <si>
    <t>SEIKO GROUP CORPORATION</t>
  </si>
  <si>
    <t>SHIMANO INC.</t>
  </si>
  <si>
    <t>SUZUKI MOTOR CORPORATION</t>
  </si>
  <si>
    <t>COSMOS Pharmaceutical Corporation</t>
  </si>
  <si>
    <t>Kao Corporation</t>
  </si>
  <si>
    <t>Seven &amp; i Holdings Co., Ltd.</t>
  </si>
  <si>
    <t>GMO Payment Gateway, Inc.</t>
  </si>
  <si>
    <t>Japan Exchange Group, Inc.</t>
  </si>
  <si>
    <t>Rakuten Bank, Ltd.</t>
  </si>
  <si>
    <t>Tokio Marine Holdings, Inc.</t>
  </si>
  <si>
    <t>WealthNavi Inc</t>
  </si>
  <si>
    <t>As One Corp</t>
  </si>
  <si>
    <t>HOYA CORPORATION</t>
  </si>
  <si>
    <t>TERUMO CORPORATION</t>
  </si>
  <si>
    <t>Hitachi, Ltd.</t>
  </si>
  <si>
    <t>Infomart Corp</t>
  </si>
  <si>
    <t>ITOCHU Corporation</t>
  </si>
  <si>
    <t>JAPAN ELEVATOR SERVICE HOLDINGS CO.,LTD.</t>
  </si>
  <si>
    <t>KINDEN CORPORATION</t>
  </si>
  <si>
    <t>Recruit Holdings Co.,Ltd.</t>
  </si>
  <si>
    <t>Sanwa Holdings Corporation</t>
  </si>
  <si>
    <t>SECOM CO., LTD.</t>
  </si>
  <si>
    <t>ADVANTEST CORPORATION</t>
  </si>
  <si>
    <t>Japan Material Co Ltd</t>
  </si>
  <si>
    <t>KEYENCE CORPORATION</t>
  </si>
  <si>
    <t>Money Forward, Inc.</t>
  </si>
  <si>
    <t>Murata Manufacturing Co., Ltd.</t>
  </si>
  <si>
    <t>Nomura Research Institute, Ltd.</t>
  </si>
  <si>
    <t>OBIC Co.,Ltd.</t>
  </si>
  <si>
    <t>Tokyo Electron Limited</t>
  </si>
  <si>
    <t>TOPCON CORPORATION</t>
  </si>
  <si>
    <t>NIPPON SANSO HOLDINGS CORPORATION</t>
  </si>
  <si>
    <t>OSAKA SODA CO., LTD.</t>
  </si>
  <si>
    <t>Shin-Etsu Chemical Co., Ltd.</t>
  </si>
  <si>
    <t>YAMATO KOGYO CO.,LTD.</t>
  </si>
  <si>
    <t>BlackRock - iShares MSCI Japan</t>
  </si>
  <si>
    <t>JP3551520004</t>
  </si>
  <si>
    <t>DENTSU GROUP INC.</t>
  </si>
  <si>
    <t>JP3496400007</t>
  </si>
  <si>
    <t>KDDI CORPORATION</t>
  </si>
  <si>
    <t>JP3300200007</t>
  </si>
  <si>
    <t>KONAMI GROUP CORPORATION</t>
  </si>
  <si>
    <t>JP3933800009</t>
  </si>
  <si>
    <t>LY Corporation</t>
  </si>
  <si>
    <t>JP3758190007</t>
  </si>
  <si>
    <t>NEXON Co., Ltd.</t>
  </si>
  <si>
    <t>JP3735400008</t>
  </si>
  <si>
    <t>NIPPON TELEGRAPH AND TELEPHONE CORPORATION</t>
  </si>
  <si>
    <t>JP3732000009</t>
  </si>
  <si>
    <t>SoftBank Corp.</t>
  </si>
  <si>
    <t>JP3598600009</t>
  </si>
  <si>
    <t>TOHO CO., LTD.</t>
  </si>
  <si>
    <t>JP3102000001</t>
  </si>
  <si>
    <t>AISIN CORPORATION</t>
  </si>
  <si>
    <t>JP3778630008</t>
  </si>
  <si>
    <t>Bandai Namco Holdings Inc.</t>
  </si>
  <si>
    <t>JP3830800003</t>
  </si>
  <si>
    <t>BRIDGESTONE CORPORATION</t>
  </si>
  <si>
    <t>JP3854600008</t>
  </si>
  <si>
    <t>HONDA MOTOR CO., LTD.</t>
  </si>
  <si>
    <t>JP3137200006</t>
  </si>
  <si>
    <t>ISUZU MOTORS LIMITED</t>
  </si>
  <si>
    <t>JP3750500005</t>
  </si>
  <si>
    <t>McDonald's Holdings Company (Japan), Ltd.</t>
  </si>
  <si>
    <t>JP3672400003</t>
  </si>
  <si>
    <t>JP3756100008</t>
  </si>
  <si>
    <t>Nitori Holdings Co., Ltd.</t>
  </si>
  <si>
    <t>JP3198900007</t>
  </si>
  <si>
    <t>ORIENTAL LAND CO.,LTD.</t>
  </si>
  <si>
    <t>JP3639650005</t>
  </si>
  <si>
    <t>Pan Pacific International Holdings Corporation</t>
  </si>
  <si>
    <t>JP3866800000</t>
  </si>
  <si>
    <t>Panasonic Holdings Corporation</t>
  </si>
  <si>
    <t>JP3967200001</t>
  </si>
  <si>
    <t>JP3420600003</t>
  </si>
  <si>
    <t>Sekisui House, Ltd.</t>
  </si>
  <si>
    <t>JP3814800003</t>
  </si>
  <si>
    <t>SUBARU CORPORATION</t>
  </si>
  <si>
    <t>JP3407400005</t>
  </si>
  <si>
    <t>Sumitomo Electric Industries, Ltd.</t>
  </si>
  <si>
    <t>JP3633400001</t>
  </si>
  <si>
    <t>TOYOTA MOTOR CORPORATION</t>
  </si>
  <si>
    <t>JP3942800008</t>
  </si>
  <si>
    <t>Yamaha Motor Co., Ltd.</t>
  </si>
  <si>
    <t>JP3429300001</t>
  </si>
  <si>
    <t>ZENSHO HOLDINGS CO.,LTD.</t>
  </si>
  <si>
    <t>JP3399310006</t>
  </si>
  <si>
    <t>ZOZO, Inc.</t>
  </si>
  <si>
    <t>JP3388200002</t>
  </si>
  <si>
    <t>AEON CO.,LTD.</t>
  </si>
  <si>
    <t>JP3119600009</t>
  </si>
  <si>
    <t>Ajinomoto Co., Inc.</t>
  </si>
  <si>
    <t>JP3116000005</t>
  </si>
  <si>
    <t>Asahi Group Holdings, Ltd.</t>
  </si>
  <si>
    <t>JP3726800000</t>
  </si>
  <si>
    <t>JAPAN TOBACCO INC.</t>
  </si>
  <si>
    <t>JP3240400006</t>
  </si>
  <si>
    <t>KIKKOMAN CORPORATION</t>
  </si>
  <si>
    <t>JP3258000003</t>
  </si>
  <si>
    <t>Kirin Holdings Company, Limited</t>
  </si>
  <si>
    <t>JP3291200008</t>
  </si>
  <si>
    <t>KOBE BUSSAN CO., LTD.</t>
  </si>
  <si>
    <t>JP3869010003</t>
  </si>
  <si>
    <t>MatsukiyoCocokara &amp; Co.</t>
  </si>
  <si>
    <t>JP3918000005</t>
  </si>
  <si>
    <t>Meiji Holdings Co.,Ltd.</t>
  </si>
  <si>
    <t>JP3675600005</t>
  </si>
  <si>
    <t>NISSIN FOODS HOLDINGS CO.,LTD.</t>
  </si>
  <si>
    <t>JP3351600006</t>
  </si>
  <si>
    <t>Shiseido Company, Limited</t>
  </si>
  <si>
    <t>JP3336560002</t>
  </si>
  <si>
    <t>Suntory Beverage &amp; Food Limited</t>
  </si>
  <si>
    <t>JP3951600000</t>
  </si>
  <si>
    <t>UNICHARM CORPORATION</t>
  </si>
  <si>
    <t>JP3931600005</t>
  </si>
  <si>
    <t>YAKULT HONSHA CO.,LTD.</t>
  </si>
  <si>
    <t>JP3386450005</t>
  </si>
  <si>
    <t>ENEOS Holdings, Inc.</t>
  </si>
  <si>
    <t>JP3142500002</t>
  </si>
  <si>
    <t>Idemitsu Kosan Co.,Ltd.</t>
  </si>
  <si>
    <t>JP3294460005</t>
  </si>
  <si>
    <t>INPEX CORPORATION</t>
  </si>
  <si>
    <t>JP3511800009</t>
  </si>
  <si>
    <t>The Chiba Bank, Ltd.</t>
  </si>
  <si>
    <t>JP3305990008</t>
  </si>
  <si>
    <t>Concordia Financial Group, Ltd.</t>
  </si>
  <si>
    <t>JP3476480003</t>
  </si>
  <si>
    <t>Dai-ichi Life Holdings, Inc.</t>
  </si>
  <si>
    <t>JP3502200003</t>
  </si>
  <si>
    <t>Daiwa Securities Group Inc.</t>
  </si>
  <si>
    <t>JP3946750001</t>
  </si>
  <si>
    <t>JAPAN POST BANK Co.,Ltd.</t>
  </si>
  <si>
    <t>JP3752900005</t>
  </si>
  <si>
    <t>JAPAN POST HOLDINGS Co.,Ltd.</t>
  </si>
  <si>
    <t>JP3233250004</t>
  </si>
  <si>
    <t>JAPAN POST INSURANCE Co.,Ltd.</t>
  </si>
  <si>
    <t>JP3499800005</t>
  </si>
  <si>
    <t>Mitsubishi HC Capital Inc.</t>
  </si>
  <si>
    <t>JP3902900004</t>
  </si>
  <si>
    <t>JP3885780001</t>
  </si>
  <si>
    <t>JP3890310000</t>
  </si>
  <si>
    <t>MS&amp;AD Insurance Group Holdings, Inc.</t>
  </si>
  <si>
    <t>JP3762600009</t>
  </si>
  <si>
    <t>JP3200450009</t>
  </si>
  <si>
    <t>ORIX CORPORATION</t>
  </si>
  <si>
    <t>JP3500610005</t>
  </si>
  <si>
    <t>Resona Holdings, Inc.</t>
  </si>
  <si>
    <t>JP3436120004</t>
  </si>
  <si>
    <t>SBI Holdings, Inc.</t>
  </si>
  <si>
    <t>JP3351500008</t>
  </si>
  <si>
    <t>Shizuoka Financial Group, Inc.</t>
  </si>
  <si>
    <t>JP3165000005</t>
  </si>
  <si>
    <t>Sompo Holdings, Inc.</t>
  </si>
  <si>
    <t>JP3890350006</t>
  </si>
  <si>
    <t>JP3892100003</t>
  </si>
  <si>
    <t>Sumitomo Mitsui Trust Group, Inc.</t>
  </si>
  <si>
    <t>JP3539220008</t>
  </si>
  <si>
    <t>T&amp;D Holdings, Inc.</t>
  </si>
  <si>
    <t>JP3942400007</t>
  </si>
  <si>
    <t>Astellas Pharma Inc.</t>
  </si>
  <si>
    <t>JP3519400000</t>
  </si>
  <si>
    <t>CHUGAI PHARMACEUTICAL CO., LTD.</t>
  </si>
  <si>
    <t>JP3475350009</t>
  </si>
  <si>
    <t>DAIICHI SANKYO COMPANY, LIMITED</t>
  </si>
  <si>
    <t>JP3160400002</t>
  </si>
  <si>
    <t>Eisai Co., Ltd.</t>
  </si>
  <si>
    <t>JP3256000005</t>
  </si>
  <si>
    <t>Kyowa Kirin Co., Ltd.</t>
  </si>
  <si>
    <t>JP3435750009</t>
  </si>
  <si>
    <t>M3, Inc.</t>
  </si>
  <si>
    <t>JP3201200007</t>
  </si>
  <si>
    <t>OLYMPUS CORPORATION</t>
  </si>
  <si>
    <t>JP3197600004</t>
  </si>
  <si>
    <t>ONO PHARMACEUTICAL CO., LTD.</t>
  </si>
  <si>
    <t>JP3188220002</t>
  </si>
  <si>
    <t>Otsuka Holdings Co., Ltd.</t>
  </si>
  <si>
    <t>JP3347200002</t>
  </si>
  <si>
    <t>Shionogi &amp; Co., Ltd.</t>
  </si>
  <si>
    <t>JP3351100007</t>
  </si>
  <si>
    <t>SYSMEX CORPORATION</t>
  </si>
  <si>
    <t>JP3463000004</t>
  </si>
  <si>
    <t>JP3112000009</t>
  </si>
  <si>
    <t>AGC Inc.</t>
  </si>
  <si>
    <t>JP3429800000</t>
  </si>
  <si>
    <t>JP3566800003</t>
  </si>
  <si>
    <t>Central Japan Railway Company</t>
  </si>
  <si>
    <t>JP3493800001</t>
  </si>
  <si>
    <t>Dai Nippon Printing Co., Ltd.</t>
  </si>
  <si>
    <t>JP3497400006</t>
  </si>
  <si>
    <t>DAIFUKU CO.,LTD.</t>
  </si>
  <si>
    <t>JP3481800005</t>
  </si>
  <si>
    <t>DAIKIN INDUSTRIES,LTD.</t>
  </si>
  <si>
    <t>JP3783600004</t>
  </si>
  <si>
    <t>East Japan Railway Company</t>
  </si>
  <si>
    <t>JP3802400006</t>
  </si>
  <si>
    <t>FANUC CORPORATION</t>
  </si>
  <si>
    <t>JP3820000002</t>
  </si>
  <si>
    <t>FUJI ELECTRIC CO., LTD.</t>
  </si>
  <si>
    <t>JP3811000003</t>
  </si>
  <si>
    <t>Fujikura Ltd.</t>
  </si>
  <si>
    <t>JP3774200004</t>
  </si>
  <si>
    <t>Hankyu Hanshin Holdings, Inc.</t>
  </si>
  <si>
    <t>JP3783420007</t>
  </si>
  <si>
    <t>HIKARI TSUSHIN, INC.</t>
  </si>
  <si>
    <t>JP3787000003</t>
  </si>
  <si>
    <t>Hitachi Construction Machinery Co., Ltd.</t>
  </si>
  <si>
    <t>JP3845770001</t>
  </si>
  <si>
    <t>HOSHIZAKI CORPORATION</t>
  </si>
  <si>
    <t>JP3705200008</t>
  </si>
  <si>
    <t>Japan Airlines Co., Ltd.</t>
  </si>
  <si>
    <t>JP3210200006</t>
  </si>
  <si>
    <t>KAJIMA CORPORATION</t>
  </si>
  <si>
    <t>JP3223800008</t>
  </si>
  <si>
    <t>Kawasaki Kisen Kaisha, Ltd.</t>
  </si>
  <si>
    <t>JP3304200003</t>
  </si>
  <si>
    <t>KOMATSU LTD.</t>
  </si>
  <si>
    <t>JP3266400005</t>
  </si>
  <si>
    <t>KUBOTA CORPORATION</t>
  </si>
  <si>
    <t>JP3862400003</t>
  </si>
  <si>
    <t>Makita Corporation</t>
  </si>
  <si>
    <t>JP3877600001</t>
  </si>
  <si>
    <t>Marubeni Corporation</t>
  </si>
  <si>
    <t>JP3906000009</t>
  </si>
  <si>
    <t>MinebeaMitsumi Inc.</t>
  </si>
  <si>
    <t>JP3898400001</t>
  </si>
  <si>
    <t>Mitsubishi Corporation</t>
  </si>
  <si>
    <t>JP3902400005</t>
  </si>
  <si>
    <t>Mitsubishi Electric Corporation</t>
  </si>
  <si>
    <t>JP3900000005</t>
  </si>
  <si>
    <t>Mitsubishi Heavy Industries, Ltd.</t>
  </si>
  <si>
    <t>JP3893600001</t>
  </si>
  <si>
    <t>MITSUI &amp; CO., LTD.</t>
  </si>
  <si>
    <t>JP3362700001</t>
  </si>
  <si>
    <t>JP3922950005</t>
  </si>
  <si>
    <t>Mitsui O.S.K. Lines, Ltd.</t>
  </si>
  <si>
    <t>MonotaRO Co Ltd</t>
  </si>
  <si>
    <t>JP3734800000</t>
  </si>
  <si>
    <t>NIDEC CORPORATION</t>
  </si>
  <si>
    <t>JP3753000003</t>
  </si>
  <si>
    <t>Nippon Yusen Kabushiki Kaisha</t>
  </si>
  <si>
    <t>JP3190000004</t>
  </si>
  <si>
    <t>OBAYASHI CORPORATION</t>
  </si>
  <si>
    <t>JP3419400001</t>
  </si>
  <si>
    <t>Sekisui Chemical Co., Ltd.</t>
  </si>
  <si>
    <t>JP3162770006</t>
  </si>
  <si>
    <t>SG HOLDINGS CO.,LTD.</t>
  </si>
  <si>
    <t>JP3162600005</t>
  </si>
  <si>
    <t>SMC CORPORATION</t>
  </si>
  <si>
    <t>JP3404600003</t>
  </si>
  <si>
    <t>SUMITOMO CORPORATION</t>
  </si>
  <si>
    <t>JP3443600006</t>
  </si>
  <si>
    <t>TAISEI CORPORATION</t>
  </si>
  <si>
    <t>JP3574200006</t>
  </si>
  <si>
    <t>TOKYU CORPORATION</t>
  </si>
  <si>
    <t>JP3629000005</t>
  </si>
  <si>
    <t>TOPPAN Holdings Inc.</t>
  </si>
  <si>
    <t>JP3596200000</t>
  </si>
  <si>
    <t>TOTO LTD.</t>
  </si>
  <si>
    <t>JP3634600005</t>
  </si>
  <si>
    <t>TOYOTA INDUSTRIES CORPORATION</t>
  </si>
  <si>
    <t>JP3635000007</t>
  </si>
  <si>
    <t>TOYOTA TSUSHO CORPORATION</t>
  </si>
  <si>
    <t>JP3659000008</t>
  </si>
  <si>
    <t>West Japan Railway Company</t>
  </si>
  <si>
    <t>JP3932000007</t>
  </si>
  <si>
    <t>YASKAWA Electric Corporation</t>
  </si>
  <si>
    <t>JP3830000000</t>
  </si>
  <si>
    <t>BROTHER INDUSTRIES, LTD.</t>
  </si>
  <si>
    <t>JP3242800005</t>
  </si>
  <si>
    <t>CANON INC.</t>
  </si>
  <si>
    <t>JP3548600000</t>
  </si>
  <si>
    <t>DISCO CORPORATION</t>
  </si>
  <si>
    <t>JP3814000000</t>
  </si>
  <si>
    <t>FUJIFILM Holdings Corporation</t>
  </si>
  <si>
    <t>JP3818000006</t>
  </si>
  <si>
    <t>Fujitsu Limited</t>
  </si>
  <si>
    <t>JP3293330001</t>
  </si>
  <si>
    <t>KOKUSAI ELECTRIC CORPORATION</t>
  </si>
  <si>
    <t>JP3249600002</t>
  </si>
  <si>
    <t>KYOCERA CORPORATION</t>
  </si>
  <si>
    <t>JP3979200007</t>
  </si>
  <si>
    <t>Lasertec Corporation</t>
  </si>
  <si>
    <t>JP3733000008</t>
  </si>
  <si>
    <t>NEC Corporation</t>
  </si>
  <si>
    <t>JP3165700000</t>
  </si>
  <si>
    <t>NTT DATA GROUP CORPORATION</t>
  </si>
  <si>
    <t>JP3197800000</t>
  </si>
  <si>
    <t>OMRON Corporation</t>
  </si>
  <si>
    <t>JP3689500001</t>
  </si>
  <si>
    <t>ORACLE CORPORATION JAPAN</t>
  </si>
  <si>
    <t>JP3188200004</t>
  </si>
  <si>
    <t>OTSUKA CORPORATION</t>
  </si>
  <si>
    <t>JP3164720009</t>
  </si>
  <si>
    <t>Renesas Electronics Corporation</t>
  </si>
  <si>
    <t>JP3973400009</t>
  </si>
  <si>
    <t>RICOH COMPANY,LTD.</t>
  </si>
  <si>
    <t>JP3494600004</t>
  </si>
  <si>
    <t>SCREEN Holdings Co.,Ltd.</t>
  </si>
  <si>
    <t>JP3400400002</t>
  </si>
  <si>
    <t>SCSK Corporation</t>
  </si>
  <si>
    <t>JP3414750004</t>
  </si>
  <si>
    <t>SEIKO EPSON CORPORATION</t>
  </si>
  <si>
    <t>JP3357200009</t>
  </si>
  <si>
    <t>Shimadzu Corporation</t>
  </si>
  <si>
    <t>JP3538800008</t>
  </si>
  <si>
    <t>TDK CORPORATION</t>
  </si>
  <si>
    <t>JP3104890003</t>
  </si>
  <si>
    <t>TIS Inc.</t>
  </si>
  <si>
    <t>JP3637300009</t>
  </si>
  <si>
    <t>Trend Micro Incorporated</t>
  </si>
  <si>
    <t>JP3955000009</t>
  </si>
  <si>
    <t>Yokogawa Electric Corporation</t>
  </si>
  <si>
    <t>JP3111200006</t>
  </si>
  <si>
    <t>ASAHI KASEI CORPORATION</t>
  </si>
  <si>
    <t>JP3386030005</t>
  </si>
  <si>
    <t>JFE Holdings, Inc.</t>
  </si>
  <si>
    <t>JP3897700005</t>
  </si>
  <si>
    <t>Mitsubishi Chemical Group Corporation</t>
  </si>
  <si>
    <t>JP3888300005</t>
  </si>
  <si>
    <t>Mitsui Chemicals, Inc.</t>
  </si>
  <si>
    <t>JP3749400002</t>
  </si>
  <si>
    <t>NIPPON PAINT HOLDINGS CO., LTD.</t>
  </si>
  <si>
    <t>JP3381000003</t>
  </si>
  <si>
    <t>NIPPON STEEL CORPORATION</t>
  </si>
  <si>
    <t>JP3684000007</t>
  </si>
  <si>
    <t>NITTO DENKO CORPORATION</t>
  </si>
  <si>
    <t>JP3402600005</t>
  </si>
  <si>
    <t>Sumitomo Metal Mining Co., Ltd.</t>
  </si>
  <si>
    <t>JP3621000003</t>
  </si>
  <si>
    <t>TORAY INDUSTRIES, INC.</t>
  </si>
  <si>
    <t>JP3486800000</t>
  </si>
  <si>
    <t>DAITO TRUST CONSTRUCTION CO.,LTD.</t>
  </si>
  <si>
    <t>JP3505000004</t>
  </si>
  <si>
    <t>DAIWA HOUSE INDUSTRY CO.,LTD.</t>
  </si>
  <si>
    <t>JP3360800001</t>
  </si>
  <si>
    <t>Hulic Co.,Ltd.</t>
  </si>
  <si>
    <t>JP3027680002</t>
  </si>
  <si>
    <t>Japan Real Estate Investment Corporation</t>
  </si>
  <si>
    <t>JP3899600005</t>
  </si>
  <si>
    <t>Mitsubishi Estate Company, Limited</t>
  </si>
  <si>
    <t>JP3893200000</t>
  </si>
  <si>
    <t>Mitsui Fudosan Co., Ltd.</t>
  </si>
  <si>
    <t>JP3027670003</t>
  </si>
  <si>
    <t>Nippon Building Fund Inc.</t>
  </si>
  <si>
    <t>JP3409000001</t>
  </si>
  <si>
    <t>Sumitomo Realty &amp; Development Co., Ltd.</t>
  </si>
  <si>
    <t>JP3526600006</t>
  </si>
  <si>
    <t>Chubu Electric Power Company, Incorporated</t>
  </si>
  <si>
    <t>JP3228600007</t>
  </si>
  <si>
    <t>The Kansai Electric Power Company, Incorporated</t>
  </si>
  <si>
    <t>JP3180400008</t>
  </si>
  <si>
    <t>OSAKA GAS CO., LTD.</t>
  </si>
  <si>
    <t>JP3585800000</t>
  </si>
  <si>
    <t>Tokyo Electric Power Company Holdings, Incorporated</t>
  </si>
  <si>
    <t>JP3573000001</t>
  </si>
  <si>
    <t>TOKYO GAS CO.,LTD.</t>
  </si>
  <si>
    <t>JP Morgan - Japan Equity ETF</t>
  </si>
  <si>
    <t>JP3164630000</t>
  </si>
  <si>
    <t>SQUARE ENIX HOLDINGS CO.,LTD.</t>
  </si>
  <si>
    <t>JP3152740001</t>
  </si>
  <si>
    <t>ABC-MART,INC.</t>
  </si>
  <si>
    <t>JP3613000003</t>
  </si>
  <si>
    <t>TOYO SUISAN KAISHA, LTD.</t>
  </si>
  <si>
    <t>JP3424950008</t>
  </si>
  <si>
    <t>Tokyo Century Corporation</t>
  </si>
  <si>
    <t>JP3224200000</t>
  </si>
  <si>
    <t>Kawasaki Heavy Industries, Ltd.</t>
  </si>
  <si>
    <t>JP3358800005</t>
  </si>
  <si>
    <t>SHIMIZU CORPORATION</t>
  </si>
  <si>
    <t>JP3670800006</t>
  </si>
  <si>
    <t>Nissan Chemical Corporation</t>
  </si>
  <si>
    <t>IX62109560-0</t>
  </si>
  <si>
    <t>US00791N1028</t>
  </si>
  <si>
    <t>BlackRock - iShares Russell 2000 ETF</t>
  </si>
  <si>
    <t>ADVANTAGE SOLUTIONS INC.</t>
  </si>
  <si>
    <t>US00165C3025</t>
  </si>
  <si>
    <t>US00164V1035</t>
  </si>
  <si>
    <t>US03676C1009</t>
  </si>
  <si>
    <t>Anterix Inc</t>
  </si>
  <si>
    <t>US00217D1000</t>
  </si>
  <si>
    <t>AST SpaceMobile Inc</t>
  </si>
  <si>
    <t>US0477261046</t>
  </si>
  <si>
    <t>ATLANTA BRAVES HOLDINGS, INC.</t>
  </si>
  <si>
    <t>US0477263026</t>
  </si>
  <si>
    <t>US00215F1075</t>
  </si>
  <si>
    <t>ATN INTERNATIONAL, INC.</t>
  </si>
  <si>
    <t>US05988J1034</t>
  </si>
  <si>
    <t>BANDWIDTH INC.</t>
  </si>
  <si>
    <t>US1010441053</t>
  </si>
  <si>
    <t>Boston Omaha Corp</t>
  </si>
  <si>
    <t>US12047B1052</t>
  </si>
  <si>
    <t>BUMBLE INC.</t>
  </si>
  <si>
    <t>US12685J1051</t>
  </si>
  <si>
    <t>US14161W1053</t>
  </si>
  <si>
    <t>CARDLYTICS, INC.</t>
  </si>
  <si>
    <t>US1417881091</t>
  </si>
  <si>
    <t>CARGURUS, INC.</t>
  </si>
  <si>
    <t>US14575E1055</t>
  </si>
  <si>
    <t>CARS.COM INC.</t>
  </si>
  <si>
    <t>US17243V1026</t>
  </si>
  <si>
    <t>CINEMARK HOLDINGS, INC.</t>
  </si>
  <si>
    <t>US19239V3024</t>
  </si>
  <si>
    <t>COGENT COMMUNICATIONS HOLDINGS, INC.</t>
  </si>
  <si>
    <t>US2787681061</t>
  </si>
  <si>
    <t>ECHOSTAR CORPORATION</t>
  </si>
  <si>
    <t>US29103W1045</t>
  </si>
  <si>
    <t>EMERALD HOLDING, INC.</t>
  </si>
  <si>
    <t>US29382R1077</t>
  </si>
  <si>
    <t>ENTRAVISION COMMUNICATIONS CORPORATION</t>
  </si>
  <si>
    <t>US29975E1091</t>
  </si>
  <si>
    <t>EVENTBRITE, INC.</t>
  </si>
  <si>
    <t>US30041R1086</t>
  </si>
  <si>
    <t>EverQuote Inc</t>
  </si>
  <si>
    <t>US8110544025</t>
  </si>
  <si>
    <t>US35953D1046</t>
  </si>
  <si>
    <t>FUBOTV INC.</t>
  </si>
  <si>
    <t>JE00BL970N11</t>
  </si>
  <si>
    <t>GAMBLING.COM GROUP LIMITED</t>
  </si>
  <si>
    <t>US36472T1097</t>
  </si>
  <si>
    <t>GANNETT CO., INC.</t>
  </si>
  <si>
    <t>US3742751056</t>
  </si>
  <si>
    <t>Getty Images Holdings Inc</t>
  </si>
  <si>
    <t>US3789734080</t>
  </si>
  <si>
    <t>GLOBALSTAR, INC.</t>
  </si>
  <si>
    <t>US38046C1099</t>
  </si>
  <si>
    <t>GOGO INC.</t>
  </si>
  <si>
    <t>US3810983003</t>
  </si>
  <si>
    <t>Golden Matrix Group Inc</t>
  </si>
  <si>
    <t>US3893751061</t>
  </si>
  <si>
    <t>US39854F1012</t>
  </si>
  <si>
    <t>Grindr Inc</t>
  </si>
  <si>
    <t>US4510511060</t>
  </si>
  <si>
    <t>IBOTTA, INC.</t>
  </si>
  <si>
    <t>US4489475073</t>
  </si>
  <si>
    <t>IDT CORPORATION</t>
  </si>
  <si>
    <t>CA45245E1097</t>
  </si>
  <si>
    <t>IMAX CORPORATION</t>
  </si>
  <si>
    <t>US4576791085</t>
  </si>
  <si>
    <t>Innovid Corp</t>
  </si>
  <si>
    <t>US45828L1089</t>
  </si>
  <si>
    <t>INTEGRAL AD SCIENCE HOLDING CORP.</t>
  </si>
  <si>
    <t>BMG9001E1021</t>
  </si>
  <si>
    <t>LIBERTY LATIN AMERICA LTD.</t>
  </si>
  <si>
    <t>BMG9001E1286</t>
  </si>
  <si>
    <t>CA5359194019</t>
  </si>
  <si>
    <t>Lions Gate Entertainment Corp.</t>
  </si>
  <si>
    <t>CA5359195008</t>
  </si>
  <si>
    <t>US53814X1028</t>
  </si>
  <si>
    <t>LiveOne Inc</t>
  </si>
  <si>
    <t>US5502411037</t>
  </si>
  <si>
    <t>US5582561032</t>
  </si>
  <si>
    <t>Madison Square Garden Entertainment Corp</t>
  </si>
  <si>
    <t>US55955D1000</t>
  </si>
  <si>
    <t>MAGNITE, INC.</t>
  </si>
  <si>
    <t>US5663301068</t>
  </si>
  <si>
    <t>THE MARCUS CORPORATION</t>
  </si>
  <si>
    <t>US58450V1044</t>
  </si>
  <si>
    <t>Mediaalpha Inc</t>
  </si>
  <si>
    <t>US6353092066</t>
  </si>
  <si>
    <t>NATIONAL CINEMEDIA, INC.</t>
  </si>
  <si>
    <t>US65345M1080</t>
  </si>
  <si>
    <t>Nextdoor Holdings Inc</t>
  </si>
  <si>
    <t>US69002R1032</t>
  </si>
  <si>
    <t>OUTBRAIN INC.</t>
  </si>
  <si>
    <t>US72815G1085</t>
  </si>
  <si>
    <t>PLAYSTUDIOS, INC.</t>
  </si>
  <si>
    <t>US74467Q1031</t>
  </si>
  <si>
    <t>PUBMATIC, INC.</t>
  </si>
  <si>
    <t>US74874Q1004</t>
  </si>
  <si>
    <t>QuinStreet Inc</t>
  </si>
  <si>
    <t>US76119X1054</t>
  </si>
  <si>
    <t>RESERVOIR MEDIA, INC.</t>
  </si>
  <si>
    <t>US8070661058</t>
  </si>
  <si>
    <t>SCHOLASTIC CORPORATION</t>
  </si>
  <si>
    <t>US82312B1061</t>
  </si>
  <si>
    <t>Shenandoah Telecommunications Company</t>
  </si>
  <si>
    <t>US8256901005</t>
  </si>
  <si>
    <t>SHUTTERSTOCK, INC.</t>
  </si>
  <si>
    <t>US8292421067</t>
  </si>
  <si>
    <t>SINCLAIR, INC.</t>
  </si>
  <si>
    <t>US55826T1025</t>
  </si>
  <si>
    <t>SPHERE ENTERTAINMENT CO.</t>
  </si>
  <si>
    <t>US84863T1060</t>
  </si>
  <si>
    <t>SPOK HOLDINGS, INC.</t>
  </si>
  <si>
    <t>US85256A1097</t>
  </si>
  <si>
    <t>STAGWELL INC.</t>
  </si>
  <si>
    <t>US87200P1093</t>
  </si>
  <si>
    <t>SYSTEM1, INC.</t>
  </si>
  <si>
    <t>US87874R3084</t>
  </si>
  <si>
    <t>TECHTARGET, INC.</t>
  </si>
  <si>
    <t>US87901J1051</t>
  </si>
  <si>
    <t>US8794338298</t>
  </si>
  <si>
    <t>TELEPHONE AND DATA SYSTEMS, INC.</t>
  </si>
  <si>
    <t>US8860292064</t>
  </si>
  <si>
    <t>THRYV HOLDINGS, INC.</t>
  </si>
  <si>
    <t>US8922311019</t>
  </si>
  <si>
    <t>TOWNSQUARE MEDIA, INC.</t>
  </si>
  <si>
    <t>US89785L1070</t>
  </si>
  <si>
    <t>TRUECAR, INC.</t>
  </si>
  <si>
    <t>US92719V1008</t>
  </si>
  <si>
    <t>VIMEO, INC.</t>
  </si>
  <si>
    <t>US92854T1007</t>
  </si>
  <si>
    <t>VIVID SEATS INC.</t>
  </si>
  <si>
    <t>US94845U1051</t>
  </si>
  <si>
    <t>Webtoon Entertainment Inc</t>
  </si>
  <si>
    <t>US96758W1018</t>
  </si>
  <si>
    <t>WIDEOPENWEST, INC.</t>
  </si>
  <si>
    <t>US9682232064</t>
  </si>
  <si>
    <t>JOHN WILEY &amp; SONS, INC.</t>
  </si>
  <si>
    <t>US9858171054</t>
  </si>
  <si>
    <t>YELP INC.</t>
  </si>
  <si>
    <t>US48123V1026</t>
  </si>
  <si>
    <t>US98980B1035</t>
  </si>
  <si>
    <t>US68243Q1067</t>
  </si>
  <si>
    <t>1-800-FLOWERS.COM, INC.</t>
  </si>
  <si>
    <t>US3205511047</t>
  </si>
  <si>
    <t>1stdibs.Com Inc</t>
  </si>
  <si>
    <t>US00181T1079</t>
  </si>
  <si>
    <t>A-MARK PRECIOUS METALS, INC.</t>
  </si>
  <si>
    <t>US0028962076</t>
  </si>
  <si>
    <t>ABERCROMBIE &amp; FITCH CO.</t>
  </si>
  <si>
    <t>US00402L1070</t>
  </si>
  <si>
    <t>ACADEMY SPORTS AND OUTDOORS, INC.</t>
  </si>
  <si>
    <t>US00436Q1067</t>
  </si>
  <si>
    <t>ACCEL ENTERTAINMENT, INC.</t>
  </si>
  <si>
    <t>US0050981085</t>
  </si>
  <si>
    <t>ACUSHNET HOLDINGS CORP.</t>
  </si>
  <si>
    <t>IE00BD845X29</t>
  </si>
  <si>
    <t>ADIENT PUBLIC LIMITED COMPANY</t>
  </si>
  <si>
    <t>US00737L1035</t>
  </si>
  <si>
    <t>US03062T1051</t>
  </si>
  <si>
    <t>AMERICA'S CAR-MART, INC.</t>
  </si>
  <si>
    <t>US0240611030</t>
  </si>
  <si>
    <t>AMERICAN AXLE &amp; MANUFACTURING HOLDINGS, INC.</t>
  </si>
  <si>
    <t>US02553E1064</t>
  </si>
  <si>
    <t>AMERICAN EAGLE OUTFITTERS, INC.</t>
  </si>
  <si>
    <t>US02913V1035</t>
  </si>
  <si>
    <t>AMERICAN PUBLIC EDUCATION, INC.</t>
  </si>
  <si>
    <t>US00175J1079</t>
  </si>
  <si>
    <t>AMMO, INC.</t>
  </si>
  <si>
    <t>US04035M1027</t>
  </si>
  <si>
    <t>ARHAUS, INC</t>
  </si>
  <si>
    <t>US0412421085</t>
  </si>
  <si>
    <t>ARKO CORP.</t>
  </si>
  <si>
    <t>US0434361046</t>
  </si>
  <si>
    <t>US05875B1061</t>
  </si>
  <si>
    <t>BALLY'S CORPORATION</t>
  </si>
  <si>
    <t>US68622E1047</t>
  </si>
  <si>
    <t>Bark Inc</t>
  </si>
  <si>
    <t>US07556Q8814</t>
  </si>
  <si>
    <t>US6903701018</t>
  </si>
  <si>
    <t>BEYOND, INC.</t>
  </si>
  <si>
    <t>US08986R3093</t>
  </si>
  <si>
    <t>BIGLARI HOLDINGS INC.</t>
  </si>
  <si>
    <t>US09180C1062</t>
  </si>
  <si>
    <t>BJ'S RESTAURANTS, INC.</t>
  </si>
  <si>
    <t>US0942351083</t>
  </si>
  <si>
    <t>BLOOMIN' BRANDS, INC.</t>
  </si>
  <si>
    <t>US0994061002</t>
  </si>
  <si>
    <t>BOOT BARN HOLDINGS, INC.</t>
  </si>
  <si>
    <t>US1096411004</t>
  </si>
  <si>
    <t>BRINKER INTERNATIONAL, INC.</t>
  </si>
  <si>
    <t>US1184401065</t>
  </si>
  <si>
    <t>THE BUCKLE, INC.</t>
  </si>
  <si>
    <t>US1200761047</t>
  </si>
  <si>
    <t>BUILD-A-BEAR WORKSHOP, INC.</t>
  </si>
  <si>
    <t>US1295001044</t>
  </si>
  <si>
    <t>Caleres Inc.</t>
  </si>
  <si>
    <t>US13462K1097</t>
  </si>
  <si>
    <t>CAMPING WORLD HOLDINGS, INC.</t>
  </si>
  <si>
    <t>US13803R3003</t>
  </si>
  <si>
    <t>US1439051079</t>
  </si>
  <si>
    <t>US1495681074</t>
  </si>
  <si>
    <t>CAVCO INDUSTRIES, INC.</t>
  </si>
  <si>
    <t>US1565043007</t>
  </si>
  <si>
    <t>US8308301055</t>
  </si>
  <si>
    <t>CHAMPION HOMES, INC</t>
  </si>
  <si>
    <t>US1630721017</t>
  </si>
  <si>
    <t>THE CHEESECAKE FACTORY INCORPORATED</t>
  </si>
  <si>
    <t>US1630921096</t>
  </si>
  <si>
    <t>CHEGG, INC.</t>
  </si>
  <si>
    <t>US17306X1028</t>
  </si>
  <si>
    <t>CITI TRENDS, INC.</t>
  </si>
  <si>
    <t>US18270P1093</t>
  </si>
  <si>
    <t>CLARUS CORPORATION</t>
  </si>
  <si>
    <t>US21676P1030</t>
  </si>
  <si>
    <t>COOPER-STANDARD HOLDINGS INC.</t>
  </si>
  <si>
    <t>US22266M1045</t>
  </si>
  <si>
    <t>Coursera Inc</t>
  </si>
  <si>
    <t>US22410J1060</t>
  </si>
  <si>
    <t>Cracker Barrel Old Country Store, Inc.</t>
  </si>
  <si>
    <t>US22658D1000</t>
  </si>
  <si>
    <t>CRICUT, INC.</t>
  </si>
  <si>
    <t>US2358252052</t>
  </si>
  <si>
    <t>US2383371091</t>
  </si>
  <si>
    <t>DAVE &amp; BUSTER'S ENTERTAINMENT, INC.</t>
  </si>
  <si>
    <t>US24869P1049</t>
  </si>
  <si>
    <t>DENNY'S CORPORATION</t>
  </si>
  <si>
    <t>US2505651081</t>
  </si>
  <si>
    <t>DESIGNER BRANDS INC.</t>
  </si>
  <si>
    <t>VGG273581030</t>
  </si>
  <si>
    <t>Despegar.com Corp</t>
  </si>
  <si>
    <t>US25065K1043</t>
  </si>
  <si>
    <t>DESTINATION XL GROUP, INC.</t>
  </si>
  <si>
    <t>US2544231069</t>
  </si>
  <si>
    <t>DINE BRANDS GLOBAL, INC.</t>
  </si>
  <si>
    <t>US2582781009</t>
  </si>
  <si>
    <t>DORMAN PRODUCTS, INC.</t>
  </si>
  <si>
    <t>US26154D1000</t>
  </si>
  <si>
    <t>US2686031079</t>
  </si>
  <si>
    <t>EL POLLO LOCO HOLDINGS, INC</t>
  </si>
  <si>
    <t>US2960561049</t>
  </si>
  <si>
    <t>ESCALADE, INCORPORATED</t>
  </si>
  <si>
    <t>US2976021046</t>
  </si>
  <si>
    <t>ETHAN ALLEN INTERIORS INC.</t>
  </si>
  <si>
    <t>US29882P1066</t>
  </si>
  <si>
    <t>European Wax Center Inc</t>
  </si>
  <si>
    <t>US30034T1034</t>
  </si>
  <si>
    <t>EVERI HOLDINGS INC.</t>
  </si>
  <si>
    <t>US30052F1003</t>
  </si>
  <si>
    <t>EVgo Inc</t>
  </si>
  <si>
    <t>US30260D1037</t>
  </si>
  <si>
    <t>FIGS, INC.</t>
  </si>
  <si>
    <t>US33748L1017</t>
  </si>
  <si>
    <t>FIRST WATCH RESTAURANT GROUP, INC.</t>
  </si>
  <si>
    <t>US3393821034</t>
  </si>
  <si>
    <t>FLEXSTEEL INDUSTRIES, INC.</t>
  </si>
  <si>
    <t>US3448491049</t>
  </si>
  <si>
    <t>FOOT LOCKER, INC.</t>
  </si>
  <si>
    <t>US35138V1026</t>
  </si>
  <si>
    <t>FOX FACTORY HOLDING CORP.</t>
  </si>
  <si>
    <t>US35905A1097</t>
  </si>
  <si>
    <t>FRONTDOOR, INC.</t>
  </si>
  <si>
    <t>US3596781092</t>
  </si>
  <si>
    <t>US3610081057</t>
  </si>
  <si>
    <t>FUNKO, INC.</t>
  </si>
  <si>
    <t>US36237H1014</t>
  </si>
  <si>
    <t>G-III APPAREL GROUP, LTD.</t>
  </si>
  <si>
    <t>US3715321028</t>
  </si>
  <si>
    <t>GENESCO INC.</t>
  </si>
  <si>
    <t>US37253A1034</t>
  </si>
  <si>
    <t>GENTHERM INCORPORATED</t>
  </si>
  <si>
    <t>KYG386441037</t>
  </si>
  <si>
    <t>GigaCloud Technology Inc</t>
  </si>
  <si>
    <t>US37890B1008</t>
  </si>
  <si>
    <t>GLOBAL BUSINESS TRAVEL GROUP, INC.</t>
  </si>
  <si>
    <t>US3810131017</t>
  </si>
  <si>
    <t>GOLDEN ENTERTAINMENT, INC.</t>
  </si>
  <si>
    <t>US3825501014</t>
  </si>
  <si>
    <t>US38268T1034</t>
  </si>
  <si>
    <t>GOPRO, INC</t>
  </si>
  <si>
    <t>US3846371041</t>
  </si>
  <si>
    <t>GRAHAM HOLDINGS COMPANY</t>
  </si>
  <si>
    <t>US3927091013</t>
  </si>
  <si>
    <t>GREEN BRICK PARTNERS, INC.</t>
  </si>
  <si>
    <t>US3989051095</t>
  </si>
  <si>
    <t>US3994732069</t>
  </si>
  <si>
    <t>GROUPON, INC.</t>
  </si>
  <si>
    <t>US39986L1098</t>
  </si>
  <si>
    <t>GrowGeneration Corp</t>
  </si>
  <si>
    <t>US40701T1043</t>
  </si>
  <si>
    <t>HAMILTON BEACH BRANDS HOLDING COMPANY</t>
  </si>
  <si>
    <t>US4103451021</t>
  </si>
  <si>
    <t>US4195961010</t>
  </si>
  <si>
    <t>HAVERTY FURNITURE COMPANIES, INC.</t>
  </si>
  <si>
    <t>BMG4388N1065</t>
  </si>
  <si>
    <t>HELEN OF TROY LIMITED</t>
  </si>
  <si>
    <t>US43283X1054</t>
  </si>
  <si>
    <t>HILTON GRAND VACATIONS INC.</t>
  </si>
  <si>
    <t>US43538H1032</t>
  </si>
  <si>
    <t>HOLLEY INC.</t>
  </si>
  <si>
    <t>US4390381006</t>
  </si>
  <si>
    <t>Hooker Furnishings Corporation</t>
  </si>
  <si>
    <t>US4424874018</t>
  </si>
  <si>
    <t>HOVNANIAN ENTERPRISES, INC.</t>
  </si>
  <si>
    <t>US45782N1081</t>
  </si>
  <si>
    <t>INSPIRED ENTERTAINMENT, INC.</t>
  </si>
  <si>
    <t>US45780R1014</t>
  </si>
  <si>
    <t>GB00BVG7F061</t>
  </si>
  <si>
    <t>US4627261005</t>
  </si>
  <si>
    <t>IROBOT CORPORATION</t>
  </si>
  <si>
    <t>US46620W2017</t>
  </si>
  <si>
    <t>J.JILL, INC.</t>
  </si>
  <si>
    <t>US4663671091</t>
  </si>
  <si>
    <t>JACK IN THE BOX INC.</t>
  </si>
  <si>
    <t>US47012E4035</t>
  </si>
  <si>
    <t>JAKKS PACIFIC, INC.</t>
  </si>
  <si>
    <t>US4791671088</t>
  </si>
  <si>
    <t>JOHNSON OUTDOORS INC.</t>
  </si>
  <si>
    <t>US48666K1097</t>
  </si>
  <si>
    <t>US49456W1053</t>
  </si>
  <si>
    <t>US50050N1037</t>
  </si>
  <si>
    <t>US50101L1061</t>
  </si>
  <si>
    <t>KRISPY KREME, INC.</t>
  </si>
  <si>
    <t>US5012701026</t>
  </si>
  <si>
    <t>Kura Sushi USA Inc</t>
  </si>
  <si>
    <t>US5053361078</t>
  </si>
  <si>
    <t>LA-Z-BOY INCORPORATED</t>
  </si>
  <si>
    <t>US51509F1057</t>
  </si>
  <si>
    <t>LANDS' END, INC.</t>
  </si>
  <si>
    <t>US51509P1030</t>
  </si>
  <si>
    <t>LANDSEA HOMES CORPORATION</t>
  </si>
  <si>
    <t>US51819L1070</t>
  </si>
  <si>
    <t>Latham Group Inc</t>
  </si>
  <si>
    <t>US5186132032</t>
  </si>
  <si>
    <t>LAUREATE EDUCATION, INC.</t>
  </si>
  <si>
    <t>US50189K1034</t>
  </si>
  <si>
    <t>LCI INDUSTRIES</t>
  </si>
  <si>
    <t>US52472M1018</t>
  </si>
  <si>
    <t>Legacy Housing Corp</t>
  </si>
  <si>
    <t>US5270641096</t>
  </si>
  <si>
    <t>Leslie's Inc</t>
  </si>
  <si>
    <t>US50187T1060</t>
  </si>
  <si>
    <t>US53190C1027</t>
  </si>
  <si>
    <t>LIFE TIME GROUP HOLDINGS, INC</t>
  </si>
  <si>
    <t>US53222Q1031</t>
  </si>
  <si>
    <t>LIFETIME BRANDS, INC.</t>
  </si>
  <si>
    <t>US5335351004</t>
  </si>
  <si>
    <t>LINCOLN EDUCATIONAL SERVICES CORPORATION</t>
  </si>
  <si>
    <t>US5352191093</t>
  </si>
  <si>
    <t>LINDBLAD EXPEDITIONS HOLDINGS, INC.</t>
  </si>
  <si>
    <t>US53838J1051</t>
  </si>
  <si>
    <t>LiveWire Group Inc</t>
  </si>
  <si>
    <t>US54738L1098</t>
  </si>
  <si>
    <t>Lovesac Co</t>
  </si>
  <si>
    <t>US5504243032</t>
  </si>
  <si>
    <t>LUMINAR TECHNOLOGIES, INC.</t>
  </si>
  <si>
    <t>US55305B1017</t>
  </si>
  <si>
    <t>M/I HOMES, INC.</t>
  </si>
  <si>
    <t>US56117J1007</t>
  </si>
  <si>
    <t>MALIBU BOATS, INC.</t>
  </si>
  <si>
    <t>US5684271084</t>
  </si>
  <si>
    <t>Marine Products Corp</t>
  </si>
  <si>
    <t>US5679081084</t>
  </si>
  <si>
    <t>MARINEMAX, INC.</t>
  </si>
  <si>
    <t>US57637H1032</t>
  </si>
  <si>
    <t>MASTERCRAFT BOAT HOLDINGS, INC.</t>
  </si>
  <si>
    <t>US59001A1025</t>
  </si>
  <si>
    <t>US60646V1052</t>
  </si>
  <si>
    <t>MISTER CAR WASH, INC.</t>
  </si>
  <si>
    <t>US6078281002</t>
  </si>
  <si>
    <t>MODINE MANUFACTURING COMPANY</t>
  </si>
  <si>
    <t>US6090271072</t>
  </si>
  <si>
    <t>MONARCH CASINO &amp; RESORT, INC.</t>
  </si>
  <si>
    <t>US6102361010</t>
  </si>
  <si>
    <t>MONRO, INC.</t>
  </si>
  <si>
    <t>US6245801062</t>
  </si>
  <si>
    <t>MOVADO GROUP, INC.</t>
  </si>
  <si>
    <t>US6323471002</t>
  </si>
  <si>
    <t>NATHAN'S FAMOUS, INC.</t>
  </si>
  <si>
    <t>US63845R1077</t>
  </si>
  <si>
    <t>NATIONAL VISION HOLDINGS, INC.</t>
  </si>
  <si>
    <t>US64081V1098</t>
  </si>
  <si>
    <t>Nerdy Inc</t>
  </si>
  <si>
    <t>US88337F1057</t>
  </si>
  <si>
    <t>THE ODP CORPORATION</t>
  </si>
  <si>
    <t>US88338K1034</t>
  </si>
  <si>
    <t>THE ONE GROUP HOSPITALITY, INC.</t>
  </si>
  <si>
    <t>BSP736841136</t>
  </si>
  <si>
    <t>Onespaworld Holdings Ltd</t>
  </si>
  <si>
    <t>US68280L1017</t>
  </si>
  <si>
    <t>OneWater Marine Inc</t>
  </si>
  <si>
    <t>US6914973093</t>
  </si>
  <si>
    <t>OXFORD INDUSTRIES INC</t>
  </si>
  <si>
    <t>US6988131024</t>
  </si>
  <si>
    <t>PAPA JOHN'S INTERNATIONAL, INC.</t>
  </si>
  <si>
    <t>US7033431039</t>
  </si>
  <si>
    <t>US70614W1009</t>
  </si>
  <si>
    <t>PELOTON INTERACTIVE, INC.</t>
  </si>
  <si>
    <t>US71363P1066</t>
  </si>
  <si>
    <t>PERDOCEO EDUCATION CORPORATION</t>
  </si>
  <si>
    <t>US71601V1052</t>
  </si>
  <si>
    <t>PETCO HEALTH AND WELLNESS COMPANY, INC.</t>
  </si>
  <si>
    <t>US71880K1016</t>
  </si>
  <si>
    <t>US72814N1046</t>
  </si>
  <si>
    <t>PLAYAGS, INC.</t>
  </si>
  <si>
    <t>US73642K1060</t>
  </si>
  <si>
    <t>Portillos Inc</t>
  </si>
  <si>
    <t>US73754Y1001</t>
  </si>
  <si>
    <t>POTBELLY CORPORATION</t>
  </si>
  <si>
    <t>US74640Y1064</t>
  </si>
  <si>
    <t>PURPLE INNOVATION, INC.</t>
  </si>
  <si>
    <t>US74934Q1085</t>
  </si>
  <si>
    <t>RCI HOSPITALITY HOLDINGS, INC.</t>
  </si>
  <si>
    <t>US88339P1012</t>
  </si>
  <si>
    <t>THE REALREAL, INC.</t>
  </si>
  <si>
    <t>US75700L1089</t>
  </si>
  <si>
    <t>RED ROCK RESORTS, INC.</t>
  </si>
  <si>
    <t>US6900451096</t>
  </si>
  <si>
    <t>REVELYST, INC.</t>
  </si>
  <si>
    <t>US76156B1070</t>
  </si>
  <si>
    <t>REVOLVE GROUP, INC.</t>
  </si>
  <si>
    <t>US7745151008</t>
  </si>
  <si>
    <t>ROCKY BRANDS, INC.</t>
  </si>
  <si>
    <t>US7813863054</t>
  </si>
  <si>
    <t>RUMBLEON, INC.</t>
  </si>
  <si>
    <t>US7820111000</t>
  </si>
  <si>
    <t>Rush Street Interactive Inc</t>
  </si>
  <si>
    <t>US78573M1045</t>
  </si>
  <si>
    <t>SABRE CORPORATION</t>
  </si>
  <si>
    <t>US79546E1047</t>
  </si>
  <si>
    <t>SALLY BEAUTY HOLDINGS, INC.</t>
  </si>
  <si>
    <t>US80517M1099</t>
  </si>
  <si>
    <t>SAVERS VALUE VILLAGE, INC.</t>
  </si>
  <si>
    <t>US8190471016</t>
  </si>
  <si>
    <t>SHAKE SHACK INC.</t>
  </si>
  <si>
    <t>US8248891090</t>
  </si>
  <si>
    <t>SHOE CARNIVAL, INC.</t>
  </si>
  <si>
    <t>BMG812761002</t>
  </si>
  <si>
    <t>Signet Jewelers Limited</t>
  </si>
  <si>
    <t>US83001C1080</t>
  </si>
  <si>
    <t>US83125X1037</t>
  </si>
  <si>
    <t>SLEEP NUMBER CORPORATION</t>
  </si>
  <si>
    <t>US8317541063</t>
  </si>
  <si>
    <t>SMITH &amp; WESSON BRANDS, INC.</t>
  </si>
  <si>
    <t>US83422N1054</t>
  </si>
  <si>
    <t>Solid Power Inc</t>
  </si>
  <si>
    <t>US83425V1044</t>
  </si>
  <si>
    <t>Solo Brands Inc</t>
  </si>
  <si>
    <t>US83545G1022</t>
  </si>
  <si>
    <t>US83570H1086</t>
  </si>
  <si>
    <t>SONOS, INC.</t>
  </si>
  <si>
    <t>US8536661056</t>
  </si>
  <si>
    <t>STANDARD MOTOR PRODUCTS, INC.</t>
  </si>
  <si>
    <t>US5562691080</t>
  </si>
  <si>
    <t>STEVEN MADDEN, LTD.</t>
  </si>
  <si>
    <t>US8608971078</t>
  </si>
  <si>
    <t>STITCH FIX, INC.</t>
  </si>
  <si>
    <t>US86183P1021</t>
  </si>
  <si>
    <t>STONERIDGE, INC.</t>
  </si>
  <si>
    <t>US86272C1036</t>
  </si>
  <si>
    <t>STRATEGIC EDUCATION, INC.</t>
  </si>
  <si>
    <t>US86333M1080</t>
  </si>
  <si>
    <t>STRIDE, INC.</t>
  </si>
  <si>
    <t>US8641591081</t>
  </si>
  <si>
    <t>STURM, RUGER &amp; COMPANY, INC.</t>
  </si>
  <si>
    <t>GG00BMG42V42</t>
  </si>
  <si>
    <t>SGHC Ltd</t>
  </si>
  <si>
    <t>US8683581024</t>
  </si>
  <si>
    <t>SUPERIOR GROUP OF COMPANIES, INC.</t>
  </si>
  <si>
    <t>US87043Q1085</t>
  </si>
  <si>
    <t>Sweetgreen Inc</t>
  </si>
  <si>
    <t>US87615L1070</t>
  </si>
  <si>
    <t>TARGET HOSPITALITY CORP.</t>
  </si>
  <si>
    <t>US87724P1066</t>
  </si>
  <si>
    <t>TAYLOR MORRISON HOME CORPORATION</t>
  </si>
  <si>
    <t>US88556E1029</t>
  </si>
  <si>
    <t>ThredUp Inc</t>
  </si>
  <si>
    <t>US88677Q1094</t>
  </si>
  <si>
    <t>TILE SHOP HOLDINGS, INC.</t>
  </si>
  <si>
    <t>US8868851028</t>
  </si>
  <si>
    <t>TILLY'S, INC.</t>
  </si>
  <si>
    <t>US1311931042</t>
  </si>
  <si>
    <t>TOPGOLF CALLAWAY BRANDS CORP.</t>
  </si>
  <si>
    <t>US89142B1070</t>
  </si>
  <si>
    <t>Torrid Holdings Inc</t>
  </si>
  <si>
    <t>US89269P1030</t>
  </si>
  <si>
    <t>TRAEGER, INC.</t>
  </si>
  <si>
    <t>US87265H1095</t>
  </si>
  <si>
    <t>US9026851066</t>
  </si>
  <si>
    <t>Udemy Inc</t>
  </si>
  <si>
    <t>US91060H1086</t>
  </si>
  <si>
    <t>UNITED HOMES GROUP, INC.</t>
  </si>
  <si>
    <t>US81282V1008</t>
  </si>
  <si>
    <t>UNITED PARKS AND RESORTS INC.</t>
  </si>
  <si>
    <t>US9139151040</t>
  </si>
  <si>
    <t>UNIVERSAL TECHNICAL INSTITUTE, INC.</t>
  </si>
  <si>
    <t>US76009N1000</t>
  </si>
  <si>
    <t>UPBOUND GROUP, INC.</t>
  </si>
  <si>
    <t>US9170471026</t>
  </si>
  <si>
    <t>URBAN OUTFITTERS, INC.</t>
  </si>
  <si>
    <t>US91854V2060</t>
  </si>
  <si>
    <t>VACASA, INC.</t>
  </si>
  <si>
    <t>US92335C1062</t>
  </si>
  <si>
    <t>VERA BRADLEY, INC.</t>
  </si>
  <si>
    <t>US9264001028</t>
  </si>
  <si>
    <t>US92839U2069</t>
  </si>
  <si>
    <t>VISTEON CORPORATION</t>
  </si>
  <si>
    <t>US93403J1060</t>
  </si>
  <si>
    <t>WARBY PARKER INC</t>
  </si>
  <si>
    <t>US9621491003</t>
  </si>
  <si>
    <t>WEYCO GROUP, INC.</t>
  </si>
  <si>
    <t>US9742501029</t>
  </si>
  <si>
    <t>Winmark Corporation</t>
  </si>
  <si>
    <t>US9746371007</t>
  </si>
  <si>
    <t>US9780971035</t>
  </si>
  <si>
    <t>WOLVERINE WORLD WIDE, INC.</t>
  </si>
  <si>
    <t>US9818111026</t>
  </si>
  <si>
    <t>WORTHINGTON ENTERPRISES, INC.</t>
  </si>
  <si>
    <t>US98379L1008</t>
  </si>
  <si>
    <t>Xpel Inc</t>
  </si>
  <si>
    <t>US98422X1019</t>
  </si>
  <si>
    <t>XPONENTIAL FITNESS, INC.</t>
  </si>
  <si>
    <t>US9898171015</t>
  </si>
  <si>
    <t>ZUMIEZ INC.</t>
  </si>
  <si>
    <t>US0162301040</t>
  </si>
  <si>
    <t>ALICO, INC.</t>
  </si>
  <si>
    <t>US0341641035</t>
  </si>
  <si>
    <t>THE ANDERSONS, INC</t>
  </si>
  <si>
    <t>US05508R1068</t>
  </si>
  <si>
    <t>US88331L1089</t>
  </si>
  <si>
    <t>US08862E1091</t>
  </si>
  <si>
    <t>THE BEAUTY HEALTH COMPANY</t>
  </si>
  <si>
    <t>BEYOND MEAT, INC.</t>
  </si>
  <si>
    <t>US05601U1051</t>
  </si>
  <si>
    <t>BRC Inc</t>
  </si>
  <si>
    <t>US1280302027</t>
  </si>
  <si>
    <t>CAL-MAINE FOODS, INC.</t>
  </si>
  <si>
    <t>US1282461052</t>
  </si>
  <si>
    <t>CALAVO GROWERS, INC.</t>
  </si>
  <si>
    <t>US1535271068</t>
  </si>
  <si>
    <t>US1535272058</t>
  </si>
  <si>
    <t>US1630861011</t>
  </si>
  <si>
    <t>THE CHEFS' WAREHOUSE, INC.</t>
  </si>
  <si>
    <t>IE0003LFZ4U7</t>
  </si>
  <si>
    <t>DOLE PUBLIC LIMITED COMPANY</t>
  </si>
  <si>
    <t>US28035Q1022</t>
  </si>
  <si>
    <t>US29272W1099</t>
  </si>
  <si>
    <t>Energizer Holdings, Inc.</t>
  </si>
  <si>
    <t>GI000A3DNK69</t>
  </si>
  <si>
    <t>Forafric Global PLC</t>
  </si>
  <si>
    <t>KYG367381053</t>
  </si>
  <si>
    <t>FRESH DEL MONTE PRODUCE INC.</t>
  </si>
  <si>
    <t>US40145W1018</t>
  </si>
  <si>
    <t>US4052171000</t>
  </si>
  <si>
    <t>THE HAIN CELESTIAL GROUP, INC.</t>
  </si>
  <si>
    <t>KYG4412G1010</t>
  </si>
  <si>
    <t>US40417F1093</t>
  </si>
  <si>
    <t>HF FOODS GROUP INC.</t>
  </si>
  <si>
    <t>US4383331067</t>
  </si>
  <si>
    <t>Honest Company Inc</t>
  </si>
  <si>
    <t>US4570301048</t>
  </si>
  <si>
    <t>US4583341098</t>
  </si>
  <si>
    <t>INTERPARFUMS INC</t>
  </si>
  <si>
    <t>US46501C1009</t>
  </si>
  <si>
    <t>Ispire Technology Inc</t>
  </si>
  <si>
    <t>US4660321096</t>
  </si>
  <si>
    <t>J &amp; J SNACK FOODS CORP.</t>
  </si>
  <si>
    <t>US8004221078</t>
  </si>
  <si>
    <t>JOHN B. SANFILIPPO &amp; SON, INC.</t>
  </si>
  <si>
    <t>US5138471033</t>
  </si>
  <si>
    <t>LANCASTER COLONY CORPORATION</t>
  </si>
  <si>
    <t>US5319141090</t>
  </si>
  <si>
    <t>LIFEWAY FOODS, INC.</t>
  </si>
  <si>
    <t>US5327461043</t>
  </si>
  <si>
    <t>LIMONEIRA COMPANY</t>
  </si>
  <si>
    <t>US56146T1034</t>
  </si>
  <si>
    <t>Mama's Creations Inc</t>
  </si>
  <si>
    <t>US58470H1014</t>
  </si>
  <si>
    <t>MEDIFAST, INC.</t>
  </si>
  <si>
    <t>US55303J1060</t>
  </si>
  <si>
    <t>MGP INGREDIENTS, INC.</t>
  </si>
  <si>
    <t>US60510V1089</t>
  </si>
  <si>
    <t>MISSION PRODUCE, INC.</t>
  </si>
  <si>
    <t>US6350171061</t>
  </si>
  <si>
    <t>NATIONAL BEVERAGE CORP.</t>
  </si>
  <si>
    <t>US63888U1088</t>
  </si>
  <si>
    <t>Natural Grocers by Vitamin Cottage Inc</t>
  </si>
  <si>
    <t>US6390271012</t>
  </si>
  <si>
    <t>NATURE'S SUNSHINE PRODUCTS, INC.</t>
  </si>
  <si>
    <t>US67018T1051</t>
  </si>
  <si>
    <t>NU SKIN ENTERPRISES, INC.</t>
  </si>
  <si>
    <t>US6778641000</t>
  </si>
  <si>
    <t>OIL-DRI CORPORATION OF AMERICA</t>
  </si>
  <si>
    <t>US6793691089</t>
  </si>
  <si>
    <t>OLAPLEX HOLDINGS, INC.</t>
  </si>
  <si>
    <t>US7415111092</t>
  </si>
  <si>
    <t>PRICESMART, INC.</t>
  </si>
  <si>
    <t>US7416231022</t>
  </si>
  <si>
    <t>PRIMO BRANDS CORPORATION</t>
  </si>
  <si>
    <t>US8170705011</t>
  </si>
  <si>
    <t>SENECA FOODS CORPORATION</t>
  </si>
  <si>
    <t>US82900L1026</t>
  </si>
  <si>
    <t>THE SIMPLY GOOD FOODS COMPANY</t>
  </si>
  <si>
    <t>US8472151005</t>
  </si>
  <si>
    <t>SPARTANNASH COMPANY</t>
  </si>
  <si>
    <t>US85208M1027</t>
  </si>
  <si>
    <t>SPROUTS FARMERS MARKET, INC.</t>
  </si>
  <si>
    <t>CA8676EP1086</t>
  </si>
  <si>
    <t>SUNOPTA INC.</t>
  </si>
  <si>
    <t>US89469A1043</t>
  </si>
  <si>
    <t>TREEHOUSE FOODS, INC.</t>
  </si>
  <si>
    <t>US90041L1052</t>
  </si>
  <si>
    <t>TURNING POINT BRANDS, INC.</t>
  </si>
  <si>
    <t>US9111631035</t>
  </si>
  <si>
    <t>US9134561094</t>
  </si>
  <si>
    <t>UNIVERSAL CORPORATION</t>
  </si>
  <si>
    <t>US90328M1071</t>
  </si>
  <si>
    <t>USANA HEALTH SCIENCES, INC.</t>
  </si>
  <si>
    <t>US9180901012</t>
  </si>
  <si>
    <t>UTZ BRANDS, INC.</t>
  </si>
  <si>
    <t>US92536C1036</t>
  </si>
  <si>
    <t>VERU INC.</t>
  </si>
  <si>
    <t>US9271074091</t>
  </si>
  <si>
    <t>Village Super Market, Inc.</t>
  </si>
  <si>
    <t>US92846Q1076</t>
  </si>
  <si>
    <t>THE VITA COCO COMPANY, INC.</t>
  </si>
  <si>
    <t>US92847W1036</t>
  </si>
  <si>
    <t>VITAL FARMS, INC.</t>
  </si>
  <si>
    <t>JE00BPG99318</t>
  </si>
  <si>
    <t>Waldencast PLC</t>
  </si>
  <si>
    <t>US9292361071</t>
  </si>
  <si>
    <t>WD-40 COMPANY</t>
  </si>
  <si>
    <t>US9488491047</t>
  </si>
  <si>
    <t>WEIS MARKETS, INC.</t>
  </si>
  <si>
    <t>US96145W1036</t>
  </si>
  <si>
    <t>WESTROCK COFFEE COMPANY</t>
  </si>
  <si>
    <t>US92942W1071</t>
  </si>
  <si>
    <t>WK KELLOGG CO</t>
  </si>
  <si>
    <t>US00770K2024</t>
  </si>
  <si>
    <t>AEMETIS, INC.</t>
  </si>
  <si>
    <t>US03212B1035</t>
  </si>
  <si>
    <t>Amplify Energy Corp</t>
  </si>
  <si>
    <t>US03957W1062</t>
  </si>
  <si>
    <t>ARCHROCK INC.</t>
  </si>
  <si>
    <t>MHY0207T1001</t>
  </si>
  <si>
    <t>ARDMORE SHIPPING CORPORATION</t>
  </si>
  <si>
    <t>US6420451089</t>
  </si>
  <si>
    <t>ATLAS ENERGY SOLUTIONS INC.</t>
  </si>
  <si>
    <t>US08579X1019</t>
  </si>
  <si>
    <t>BERRY CORPORATION (BRY)</t>
  </si>
  <si>
    <t>US05603J1088</t>
  </si>
  <si>
    <t>BKV CORPORATION</t>
  </si>
  <si>
    <t>BMG1466R1732</t>
  </si>
  <si>
    <t>Borr Drilling Limited</t>
  </si>
  <si>
    <t>US11040G1031</t>
  </si>
  <si>
    <t>US1272031071</t>
  </si>
  <si>
    <t>CACTUS, INC.</t>
  </si>
  <si>
    <t>US13057Q3056</t>
  </si>
  <si>
    <t>US15643U1043</t>
  </si>
  <si>
    <t>CENTRUS ENERGY CORP.</t>
  </si>
  <si>
    <t>US15872M1045</t>
  </si>
  <si>
    <t>CHAMPIONX CORPORATION</t>
  </si>
  <si>
    <t>US6742151326</t>
  </si>
  <si>
    <t>US1844991018</t>
  </si>
  <si>
    <t>CLEAN ENERGY FUELS CORP.</t>
  </si>
  <si>
    <t>US12653C1080</t>
  </si>
  <si>
    <t>US2057683029</t>
  </si>
  <si>
    <t>US20854L1089</t>
  </si>
  <si>
    <t>CONSOL ENERGY INC.</t>
  </si>
  <si>
    <t>US21867A1051</t>
  </si>
  <si>
    <t>CORE LABORATORIES INC.</t>
  </si>
  <si>
    <t>US44952J1043</t>
  </si>
  <si>
    <t>CRESCENT ENERGY COMPANY</t>
  </si>
  <si>
    <t>US12662P1084</t>
  </si>
  <si>
    <t>CVR ENERGY, INC.</t>
  </si>
  <si>
    <t>US24665A1034</t>
  </si>
  <si>
    <t>DELEK US HOLDINGS, INC.</t>
  </si>
  <si>
    <t>MHY2065G1219</t>
  </si>
  <si>
    <t>DHT HOLDINGS, INC.</t>
  </si>
  <si>
    <t>GB00BQHP5P93</t>
  </si>
  <si>
    <t>DIVERSIFIED ENERGY COMPANY PLC</t>
  </si>
  <si>
    <t>US23291C1036</t>
  </si>
  <si>
    <t>DMC GLOBAL INC.</t>
  </si>
  <si>
    <t>MHY2106R1100</t>
  </si>
  <si>
    <t>Dorian LPG Ltd.</t>
  </si>
  <si>
    <t>US26205E1073</t>
  </si>
  <si>
    <t>Drilling Tools International Corp</t>
  </si>
  <si>
    <t>US2920343033</t>
  </si>
  <si>
    <t>EMPIRE PETROLEUM CORPORATION</t>
  </si>
  <si>
    <t>CA29259W7008</t>
  </si>
  <si>
    <t>CA2926717083</t>
  </si>
  <si>
    <t>enCore Energy Corp</t>
  </si>
  <si>
    <t>ENERGY FUELS INCORPORATED</t>
  </si>
  <si>
    <t>US30049A1079</t>
  </si>
  <si>
    <t>EVOLUTION PETROLEUM CORPORATION</t>
  </si>
  <si>
    <t>US30069T1016</t>
  </si>
  <si>
    <t>Excelerate Energy Inc</t>
  </si>
  <si>
    <t>NL0010556684</t>
  </si>
  <si>
    <t>Expro Group Holdings N.V.</t>
  </si>
  <si>
    <t>BMG359472021</t>
  </si>
  <si>
    <t>FLEX LNG LTD.</t>
  </si>
  <si>
    <t>US34984V2097</t>
  </si>
  <si>
    <t>FORUM ENERGY TECHNOLOGIES, INC.</t>
  </si>
  <si>
    <t>US36116M1062</t>
  </si>
  <si>
    <t>FUTUREFUEL CORP.</t>
  </si>
  <si>
    <t>US37364X1090</t>
  </si>
  <si>
    <t>GEOSPACE TECHNOLOGIES CORPORATION</t>
  </si>
  <si>
    <t>BMG9456A1009</t>
  </si>
  <si>
    <t>GOLAR LNG LIMITED</t>
  </si>
  <si>
    <t>US3874321074</t>
  </si>
  <si>
    <t>GRANITE RIDGE RESOURCES, INC.</t>
  </si>
  <si>
    <t>US3932221043</t>
  </si>
  <si>
    <t>GREEN PLAINS INC.</t>
  </si>
  <si>
    <t>US4026355028</t>
  </si>
  <si>
    <t>US40609P1057</t>
  </si>
  <si>
    <t>GULFPORT ENERGY CORPORATION</t>
  </si>
  <si>
    <t>Hallador Energy Company</t>
  </si>
  <si>
    <t>US42330P1075</t>
  </si>
  <si>
    <t>US4234521015</t>
  </si>
  <si>
    <t>HELMERICH &amp; PAYNE, INC.</t>
  </si>
  <si>
    <t>US43114Q1058</t>
  </si>
  <si>
    <t>HIGHPEAK ENERGY, INC.</t>
  </si>
  <si>
    <t>US4576511079</t>
  </si>
  <si>
    <t>INNOVEX INTERNATIONAL, INC.</t>
  </si>
  <si>
    <t>MHY410531021</t>
  </si>
  <si>
    <t>INTERNATIONAL SEAWAYS, INC.</t>
  </si>
  <si>
    <t>US02215L2097</t>
  </si>
  <si>
    <t>KINETIK HOLDINGS INC.</t>
  </si>
  <si>
    <t>US50012A1088</t>
  </si>
  <si>
    <t>KODIAK GAS SERVICES, INC.</t>
  </si>
  <si>
    <t>US5006881065</t>
  </si>
  <si>
    <t>US53115L1044</t>
  </si>
  <si>
    <t>LIBERTY ENERGY INC.</t>
  </si>
  <si>
    <t>US5596631094</t>
  </si>
  <si>
    <t>MAGNOLIA OIL &amp; GAS CORPORATION</t>
  </si>
  <si>
    <t>US56155L1089</t>
  </si>
  <si>
    <t>MAMMOTH ENERGY SERVICES, INC.</t>
  </si>
  <si>
    <t>US6267171022</t>
  </si>
  <si>
    <t>BMG6359F1370</t>
  </si>
  <si>
    <t>US6295791031</t>
  </si>
  <si>
    <t>NACCO INDUSTRIES, INC.</t>
  </si>
  <si>
    <t>US63886Q1094</t>
  </si>
  <si>
    <t>NATURAL GAS SERVICES GROUP, INC.</t>
  </si>
  <si>
    <t>US65342K1051</t>
  </si>
  <si>
    <t>NEXTDECADE CORPORATION</t>
  </si>
  <si>
    <t>GB00BMXNWH07</t>
  </si>
  <si>
    <t>NOBLE CORPORATION PLC</t>
  </si>
  <si>
    <t>BMG657731060</t>
  </si>
  <si>
    <t>NORDIC AMERICAN TANKERS LIMITED</t>
  </si>
  <si>
    <t>US6655313079</t>
  </si>
  <si>
    <t>US6517185046</t>
  </si>
  <si>
    <t>NPK INTERNATIONAL INC.</t>
  </si>
  <si>
    <t>US6752321025</t>
  </si>
  <si>
    <t>OCEANEERING INTERNATIONAL, INC.</t>
  </si>
  <si>
    <t>US6780261052</t>
  </si>
  <si>
    <t>OIL STATES INTERNATIONAL, INC.</t>
  </si>
  <si>
    <t>US69888T2078</t>
  </si>
  <si>
    <t>PAR PACIFIC HOLDINGS, INC.</t>
  </si>
  <si>
    <t>US7034811015</t>
  </si>
  <si>
    <t>PATTERSON-UTI ENERGY, INC.</t>
  </si>
  <si>
    <t>US69318G1067</t>
  </si>
  <si>
    <t>PBF ENERGY INC.</t>
  </si>
  <si>
    <t>US7045511000</t>
  </si>
  <si>
    <t>PEABODY ENERGY CORPORATION</t>
  </si>
  <si>
    <t>US74158E1047</t>
  </si>
  <si>
    <t>PRIMEENERGY RESOURCES CORPORATION</t>
  </si>
  <si>
    <t>US74319N1000</t>
  </si>
  <si>
    <t>ProFrac Holding Corp</t>
  </si>
  <si>
    <t>US74347M1080</t>
  </si>
  <si>
    <t>PROPETRO HOLDING CORP.</t>
  </si>
  <si>
    <t>US75282U1043</t>
  </si>
  <si>
    <t>RANGER ENERGY SERVICES, INC.</t>
  </si>
  <si>
    <t>US7616241052</t>
  </si>
  <si>
    <t>REX AMERICAN RESOURCES CORPORATION</t>
  </si>
  <si>
    <t>US76665T1025</t>
  </si>
  <si>
    <t>RILEY EXPLORATION PERMIAN, INC.</t>
  </si>
  <si>
    <t>US76680V1089</t>
  </si>
  <si>
    <t>RING ENERGY INC.</t>
  </si>
  <si>
    <t>US7496601060</t>
  </si>
  <si>
    <t>RPC, INC.</t>
  </si>
  <si>
    <t>US78574H1041</t>
  </si>
  <si>
    <t>SABLE OFFSHORE CORP.</t>
  </si>
  <si>
    <t>US80007P8692</t>
  </si>
  <si>
    <t>SANDRIDGE ENERGY, INC.</t>
  </si>
  <si>
    <t>MHY7542C1306</t>
  </si>
  <si>
    <t>SCORPIO TANKERS INC.</t>
  </si>
  <si>
    <t>US78413P1012</t>
  </si>
  <si>
    <t>SEACOR MARINE HOLDINGS INC.</t>
  </si>
  <si>
    <t>BMG7997W1029</t>
  </si>
  <si>
    <t>Seadrill Limited</t>
  </si>
  <si>
    <t>US81617J3014</t>
  </si>
  <si>
    <t>SELECT WATER SOLUTIONS, INC.</t>
  </si>
  <si>
    <t>BMG7738W1064</t>
  </si>
  <si>
    <t>SFL CORPORATION LTD.</t>
  </si>
  <si>
    <t>US82983N1081</t>
  </si>
  <si>
    <t>SITIO ROYALTIES CORP.</t>
  </si>
  <si>
    <t>US78454L1008</t>
  </si>
  <si>
    <t>US83418M1036</t>
  </si>
  <si>
    <t>SOLARIS ENERGY INFRASTRUCTURE, INC.</t>
  </si>
  <si>
    <t>US87484T1088</t>
  </si>
  <si>
    <t>TALOS ENERGY INC.</t>
  </si>
  <si>
    <t>BMG8726T1053</t>
  </si>
  <si>
    <t>TEEKAY CORPORATION LTD.</t>
  </si>
  <si>
    <t>BMG8726X1065</t>
  </si>
  <si>
    <t>Teekay Tankers Ltd.</t>
  </si>
  <si>
    <t>US88162F1057</t>
  </si>
  <si>
    <t>TETRA TECHNOLOGIES, INC.</t>
  </si>
  <si>
    <t>US88642R1095</t>
  </si>
  <si>
    <t>TIDEWATER INC.</t>
  </si>
  <si>
    <t>CH0048265513</t>
  </si>
  <si>
    <t>Transocean Ltd.</t>
  </si>
  <si>
    <t>CA91688R1082</t>
  </si>
  <si>
    <t>Ur-Energy Inc</t>
  </si>
  <si>
    <t>US9168961038</t>
  </si>
  <si>
    <t>URANIUM ENERGY CORP.</t>
  </si>
  <si>
    <t>US91851C2017</t>
  </si>
  <si>
    <t>VAALCO ENERGY, INC.</t>
  </si>
  <si>
    <t>BMG9460G1015</t>
  </si>
  <si>
    <t>US9233721060</t>
  </si>
  <si>
    <t>Verde Clean Fuels Inc</t>
  </si>
  <si>
    <t>US5168062058</t>
  </si>
  <si>
    <t>US92852X1037</t>
  </si>
  <si>
    <t>Vitesse Energy Inc</t>
  </si>
  <si>
    <t>US92922P1066</t>
  </si>
  <si>
    <t>W&amp;T OFFSHORE, INC.</t>
  </si>
  <si>
    <t>US9814751064</t>
  </si>
  <si>
    <t>WORLD KINECT CORPORATION</t>
  </si>
  <si>
    <t>US3369011032</t>
  </si>
  <si>
    <t>1ST SOURCE CORPORATION</t>
  </si>
  <si>
    <t>US0038813079</t>
  </si>
  <si>
    <t>ACACIA RESEARCH CORPORATION</t>
  </si>
  <si>
    <t>US10948W1036</t>
  </si>
  <si>
    <t>ACADIAN ASSET MANAGEMENT INC.</t>
  </si>
  <si>
    <t>US0008681092</t>
  </si>
  <si>
    <t>ACNB CORPORATION</t>
  </si>
  <si>
    <t>US00109K1051</t>
  </si>
  <si>
    <t>ADVANCED FLOWER CAPITAL INC.</t>
  </si>
  <si>
    <t>US0012285013</t>
  </si>
  <si>
    <t>AG MORTGAGE INVESTMENT TRUST, INC.</t>
  </si>
  <si>
    <t>US01446U1034</t>
  </si>
  <si>
    <t>ALERUS FINANCIAL CORPORATION</t>
  </si>
  <si>
    <t>US02157E1064</t>
  </si>
  <si>
    <t>ALTI GLOBAL, INC.</t>
  </si>
  <si>
    <t>US0226711010</t>
  </si>
  <si>
    <t>AMALGAMATED BANK</t>
  </si>
  <si>
    <t>US0231398845</t>
  </si>
  <si>
    <t>AMBAC FINANCIAL GROUP, INC.</t>
  </si>
  <si>
    <t>US0235761014</t>
  </si>
  <si>
    <t>AMERANT BANCORP INC.</t>
  </si>
  <si>
    <t>US9107101027</t>
  </si>
  <si>
    <t>AMERICAN COASTAL INSURANCE CORPORATION</t>
  </si>
  <si>
    <t>US03076K1088</t>
  </si>
  <si>
    <t>AMERIS BANCORP</t>
  </si>
  <si>
    <t>US03071H1005</t>
  </si>
  <si>
    <t>AMERISAFE, INC</t>
  </si>
  <si>
    <t>US0310011004</t>
  </si>
  <si>
    <t>AMES NATIONAL CORPORATION</t>
  </si>
  <si>
    <t>US03464Y1082</t>
  </si>
  <si>
    <t>ANGEL OAK MORTGAGE REIT, INC.</t>
  </si>
  <si>
    <t>US03762U1051</t>
  </si>
  <si>
    <t>APOLLO COMMERCIAL REAL ESTATE FINANCE, INC.</t>
  </si>
  <si>
    <t>US0389231087</t>
  </si>
  <si>
    <t>ARBOR REALTY TRUST, INC.</t>
  </si>
  <si>
    <t>US04013V1089</t>
  </si>
  <si>
    <t>ARES COMMERCIAL REAL ESTATE CORPORATION</t>
  </si>
  <si>
    <t>US0423157058</t>
  </si>
  <si>
    <t>ARMOUR RESIDENTIAL REIT, INC.</t>
  </si>
  <si>
    <t>US0427441029</t>
  </si>
  <si>
    <t>ARROW FINANCIAL CORPORATION</t>
  </si>
  <si>
    <t>US04316A1088</t>
  </si>
  <si>
    <t>ARTISAN PARTNERS ASSET MANAGEMENT INC.</t>
  </si>
  <si>
    <t>US0454871056</t>
  </si>
  <si>
    <t>ASSOCIATED BANC-CORP</t>
  </si>
  <si>
    <t>US04911A1079</t>
  </si>
  <si>
    <t>ATLANTIC UNION BANKSHARES CORPORATION</t>
  </si>
  <si>
    <t>US04914Y1029</t>
  </si>
  <si>
    <t>ATLANTICUS HOLDINGS CORPORATION</t>
  </si>
  <si>
    <t>US05368X1028</t>
  </si>
  <si>
    <t>Avidxchange Holdings Inc</t>
  </si>
  <si>
    <t>US05465C1009</t>
  </si>
  <si>
    <t>AXOS FINANCIAL, INC.</t>
  </si>
  <si>
    <t>US05580M1080</t>
  </si>
  <si>
    <t>B. RILEY FINANCIAL, INC.</t>
  </si>
  <si>
    <t>US05589G1022</t>
  </si>
  <si>
    <t>THE BALDWIN INSURANCE GROUP, INC</t>
  </si>
  <si>
    <t>US05990K1060</t>
  </si>
  <si>
    <t>BANC OF CALIFORNIA, INC.</t>
  </si>
  <si>
    <t>US05945F1030</t>
  </si>
  <si>
    <t>BANCFIRST CORPORATION</t>
  </si>
  <si>
    <t>PAP169941328</t>
  </si>
  <si>
    <t>Banco Latinoamericano de Comercio Exterior, S.A.</t>
  </si>
  <si>
    <t>US05969A1051</t>
  </si>
  <si>
    <t>THE BANCORP, INC.</t>
  </si>
  <si>
    <t>US06211J1007</t>
  </si>
  <si>
    <t>BANK FIRST CORPORATION</t>
  </si>
  <si>
    <t>US0625401098</t>
  </si>
  <si>
    <t>BANK OF HAWAII CORPORATION</t>
  </si>
  <si>
    <t>US0634251021</t>
  </si>
  <si>
    <t>BANK OF MARIN BANCORP</t>
  </si>
  <si>
    <t>BMG0772R2087</t>
  </si>
  <si>
    <t>The Bank of N.T. Butterfield &amp; Son Limited</t>
  </si>
  <si>
    <t>US06652N1072</t>
  </si>
  <si>
    <t>BANK7 CORP.</t>
  </si>
  <si>
    <t>US06652K1034</t>
  </si>
  <si>
    <t>BANKUNITED, INC.</t>
  </si>
  <si>
    <t>US06654A1034</t>
  </si>
  <si>
    <t>BANKWELL FINANCIAL GROUP, INC.</t>
  </si>
  <si>
    <t>US06652V2088</t>
  </si>
  <si>
    <t>BANNER CORPORATION</t>
  </si>
  <si>
    <t>US0668491006</t>
  </si>
  <si>
    <t>BAR HARBOR BANKSHARES</t>
  </si>
  <si>
    <t>US07272M1071</t>
  </si>
  <si>
    <t>BAYCOM CORP</t>
  </si>
  <si>
    <t>US0552981039</t>
  </si>
  <si>
    <t>BCB BANCORP, INC.</t>
  </si>
  <si>
    <t>US0846801076</t>
  </si>
  <si>
    <t>BERKSHIRE HILLS BANCORP, INC.</t>
  </si>
  <si>
    <t>US0889291045</t>
  </si>
  <si>
    <t>BGC GROUP, INC.</t>
  </si>
  <si>
    <t>US09257W1009</t>
  </si>
  <si>
    <t>US09549B1044</t>
  </si>
  <si>
    <t>BLUE FOUNDRY BANCORP</t>
  </si>
  <si>
    <t>US10240L1026</t>
  </si>
  <si>
    <t>BOWHEAD SPECIALTY HOLDINGS INC.</t>
  </si>
  <si>
    <t>US0185811082</t>
  </si>
  <si>
    <t>US1086211034</t>
  </si>
  <si>
    <t>BRIDGEWATER BANCSHARES, INC.</t>
  </si>
  <si>
    <t>US10949T1097</t>
  </si>
  <si>
    <t>BRIGHTSPIRE CAPITAL, INC.</t>
  </si>
  <si>
    <t>US11373M1071</t>
  </si>
  <si>
    <t>BROOKLINE BANCORP, INC.</t>
  </si>
  <si>
    <t>GG00BMGYLN96</t>
  </si>
  <si>
    <t>BURFORD CAPITAL LIMITED</t>
  </si>
  <si>
    <t>US12135Y1082</t>
  </si>
  <si>
    <t>Burke &amp; Herbert Financial Services Corp.</t>
  </si>
  <si>
    <t>US12326C1053</t>
  </si>
  <si>
    <t>BUSINESS FIRST BANCSHARES, INC.</t>
  </si>
  <si>
    <t>US1244111092</t>
  </si>
  <si>
    <t>BYLINE BANCORP, INC.</t>
  </si>
  <si>
    <t>US12740C1036</t>
  </si>
  <si>
    <t>Cadence Bank</t>
  </si>
  <si>
    <t>US84252A1060</t>
  </si>
  <si>
    <t>California BanCorp</t>
  </si>
  <si>
    <t>US1330341082</t>
  </si>
  <si>
    <t>CAMDEN NATIONAL CORPORATION</t>
  </si>
  <si>
    <t>US13765N1072</t>
  </si>
  <si>
    <t>CANNAE HOLDINGS, INC.</t>
  </si>
  <si>
    <t>US1381031061</t>
  </si>
  <si>
    <t>Cantaloupe, Inc.</t>
  </si>
  <si>
    <t>US1397371006</t>
  </si>
  <si>
    <t>CAPITAL BANCORP, INC.</t>
  </si>
  <si>
    <t>US1396741050</t>
  </si>
  <si>
    <t>CAPITAL CITY BANK GROUP, INC.</t>
  </si>
  <si>
    <t>US14057J1016</t>
  </si>
  <si>
    <t>CAPITOL FEDERAL FINANCIAL, INC.</t>
  </si>
  <si>
    <t>US1461031064</t>
  </si>
  <si>
    <t>Carter Bankshares, Inc.</t>
  </si>
  <si>
    <t>US14808P1093</t>
  </si>
  <si>
    <t>CASS INFORMATION SYSTEMS, INC.</t>
  </si>
  <si>
    <t>US1491501045</t>
  </si>
  <si>
    <t>CATHAY GENERAL BANCORP</t>
  </si>
  <si>
    <t>US1547604090</t>
  </si>
  <si>
    <t>CENTRAL PACIFIC FINANCIAL CORP.</t>
  </si>
  <si>
    <t>US1640241014</t>
  </si>
  <si>
    <t>CHEMUNG FINANCIAL CORPORATION</t>
  </si>
  <si>
    <t>US1672391026</t>
  </si>
  <si>
    <t>CHICAGO ATLANTIC REAL ESTATE FINANCE, INC.</t>
  </si>
  <si>
    <t>US16934Q8024</t>
  </si>
  <si>
    <t>CHIMERA INVESTMENT CORPORATION</t>
  </si>
  <si>
    <t>US1703861062</t>
  </si>
  <si>
    <t>CHOICEONE FINANCIAL SERVICES, INC.</t>
  </si>
  <si>
    <t>US1729221069</t>
  </si>
  <si>
    <t>CITIZENS &amp; NORTHERN CORPORATION</t>
  </si>
  <si>
    <t>US1746151042</t>
  </si>
  <si>
    <t>CITIZENS FINANCIAL SERVICES, INC.</t>
  </si>
  <si>
    <t>US1778351056</t>
  </si>
  <si>
    <t>CITY HOLDING COMPANY</t>
  </si>
  <si>
    <t>US1788671071</t>
  </si>
  <si>
    <t>CIVISTA BANCSHARES, INC.</t>
  </si>
  <si>
    <t>US18270D1063</t>
  </si>
  <si>
    <t>CLAROS MORTGAGE TRUST, INC.</t>
  </si>
  <si>
    <t>US1261281075</t>
  </si>
  <si>
    <t>CNB FINANCIAL CORPORATION</t>
  </si>
  <si>
    <t>US12621E1038</t>
  </si>
  <si>
    <t>CNO FINANCIAL GROUP, INC.</t>
  </si>
  <si>
    <t>US19046P2092</t>
  </si>
  <si>
    <t>COASTAL FINANCIAL CORPORATION</t>
  </si>
  <si>
    <t>US19247A1007</t>
  </si>
  <si>
    <t>COHEN &amp; STEERS, INC.</t>
  </si>
  <si>
    <t>US19623P1012</t>
  </si>
  <si>
    <t>COLONY BANKCORP, INC.</t>
  </si>
  <si>
    <t>US1976411033</t>
  </si>
  <si>
    <t>COLUMBIA FINANCIAL, INC.</t>
  </si>
  <si>
    <t>US2036071064</t>
  </si>
  <si>
    <t>COMMUNITY FINANCIAL SYSTEM, INC.</t>
  </si>
  <si>
    <t>US2041491083</t>
  </si>
  <si>
    <t>COMMUNITY TRUST BANCORP, INC.</t>
  </si>
  <si>
    <t>US2039371073</t>
  </si>
  <si>
    <t>COMMUNITY WEST BANCSHARES</t>
  </si>
  <si>
    <t>US20451Q1040</t>
  </si>
  <si>
    <t>COMPASS DIVERSIFIED HOLDINGS</t>
  </si>
  <si>
    <t>US20786W1071</t>
  </si>
  <si>
    <t>CONNECTONE BANCORP, INC.</t>
  </si>
  <si>
    <t>US2105021008</t>
  </si>
  <si>
    <t>CONSUMER PORTFOLIO SERVICES, INC.</t>
  </si>
  <si>
    <t>US2246332066</t>
  </si>
  <si>
    <t>CRAWFORD &amp; COMPANY</t>
  </si>
  <si>
    <t>US22766M1099</t>
  </si>
  <si>
    <t>CROSSFIRST BANKSHARES, INC.</t>
  </si>
  <si>
    <t>US23204G1004</t>
  </si>
  <si>
    <t>Customers Bancorp, Inc.</t>
  </si>
  <si>
    <t>US1266001056</t>
  </si>
  <si>
    <t>CVB FINANCIAL CORP.</t>
  </si>
  <si>
    <t>US23834J2015</t>
  </si>
  <si>
    <t>Dave Inc</t>
  </si>
  <si>
    <t>US25264R2076</t>
  </si>
  <si>
    <t>DIAMOND HILL INVESTMENT GROUP, INC.</t>
  </si>
  <si>
    <t>US25401T6038</t>
  </si>
  <si>
    <t>DIGITALBRIDGE GROUP, INC.</t>
  </si>
  <si>
    <t>US25432X1028</t>
  </si>
  <si>
    <t>DIME COMMUNITY BANCSHARES, INC.</t>
  </si>
  <si>
    <t>US2577012014</t>
  </si>
  <si>
    <t>DONEGAL GROUP INC.</t>
  </si>
  <si>
    <t>US25787G1004</t>
  </si>
  <si>
    <t>DONNELLEY FINANCIAL SOLUTIONS, INC.</t>
  </si>
  <si>
    <t>US26817Q8868</t>
  </si>
  <si>
    <t>DYNEX CAPITAL, INC.</t>
  </si>
  <si>
    <t>US2689481065</t>
  </si>
  <si>
    <t>EAGLE BANCORP, INC.</t>
  </si>
  <si>
    <t>US27627N1054</t>
  </si>
  <si>
    <t>EASTERN BANKSHARES, INC.</t>
  </si>
  <si>
    <t>US28852N1090</t>
  </si>
  <si>
    <t>ELLINGTON FINANCIAL INC.</t>
  </si>
  <si>
    <t>US2922181043</t>
  </si>
  <si>
    <t>EMPLOYERS HOLDINGS, INC.</t>
  </si>
  <si>
    <t>US29249E1091</t>
  </si>
  <si>
    <t>ENACT HOLDINGS, INC.</t>
  </si>
  <si>
    <t>US2925541029</t>
  </si>
  <si>
    <t>US29357K1034</t>
  </si>
  <si>
    <t>BMG3075P1014</t>
  </si>
  <si>
    <t>ENSTAR GROUP LIMITED</t>
  </si>
  <si>
    <t>US2936681095</t>
  </si>
  <si>
    <t>ENTERPRISE BANCORP, INC.</t>
  </si>
  <si>
    <t>US2937121059</t>
  </si>
  <si>
    <t>ENTERPRISE FINANCIAL SERVICES CORP</t>
  </si>
  <si>
    <t>US29460X1090</t>
  </si>
  <si>
    <t>EQUITY BANCSHARES, INC.</t>
  </si>
  <si>
    <t>US29667J1016</t>
  </si>
  <si>
    <t>Esquire Financial Holdings Inc</t>
  </si>
  <si>
    <t>US29667D1046</t>
  </si>
  <si>
    <t>ESSA Bancorp, Inc.</t>
  </si>
  <si>
    <t>BMG3198U1027</t>
  </si>
  <si>
    <t>ESSENT GROUP LTD</t>
  </si>
  <si>
    <t>PR30040P1032</t>
  </si>
  <si>
    <t>Evertec, Inc.</t>
  </si>
  <si>
    <t>US30190A1043</t>
  </si>
  <si>
    <t>F&amp;G ANNUITIES &amp; LIFE, INC.</t>
  </si>
  <si>
    <t>US30779N1054</t>
  </si>
  <si>
    <t>FARMERS &amp; MERCHANTS BANCORP, INC.</t>
  </si>
  <si>
    <t>US3096271073</t>
  </si>
  <si>
    <t>FARMERS NATIONAL BANC CORP.</t>
  </si>
  <si>
    <t>US30257X1046</t>
  </si>
  <si>
    <t>FB Financial Corporation</t>
  </si>
  <si>
    <t>US3131483063</t>
  </si>
  <si>
    <t>FEDERAL AGRICULTURAL MORTGAGE CORPORATION</t>
  </si>
  <si>
    <t>BMG3398L1182</t>
  </si>
  <si>
    <t>FIDELIS INSURANCE HOLDINGS LIMITED</t>
  </si>
  <si>
    <t>US31609R1005</t>
  </si>
  <si>
    <t>FIDELITY D &amp; D BANCORP, INC.</t>
  </si>
  <si>
    <t>US3175854047</t>
  </si>
  <si>
    <t>FINANCIAL INSTITUTIONS, INC.</t>
  </si>
  <si>
    <t>US31866P1021</t>
  </si>
  <si>
    <t>THE FIRST BANCORP, INC.</t>
  </si>
  <si>
    <t>PR3186727065</t>
  </si>
  <si>
    <t>First BanCorp.</t>
  </si>
  <si>
    <t>US3189101062</t>
  </si>
  <si>
    <t>FIRST BANCORP</t>
  </si>
  <si>
    <t>US3189161033</t>
  </si>
  <si>
    <t>THE FIRST BANCSHARES, INC.</t>
  </si>
  <si>
    <t>US31931U1025</t>
  </si>
  <si>
    <t>FIRST BANK</t>
  </si>
  <si>
    <t>US3193832041</t>
  </si>
  <si>
    <t>FIRST BUSEY CORPORATION</t>
  </si>
  <si>
    <t>US3193901002</t>
  </si>
  <si>
    <t>FIRST BUSINESS FINANCIAL SERVICES, INC.</t>
  </si>
  <si>
    <t>US3198291078</t>
  </si>
  <si>
    <t>FIRST COMMONWEALTH FINANCIAL CORPORATION</t>
  </si>
  <si>
    <t>US31983A1034</t>
  </si>
  <si>
    <t>First Community Bankshares, Inc.</t>
  </si>
  <si>
    <t>US3202091092</t>
  </si>
  <si>
    <t>US3202181000</t>
  </si>
  <si>
    <t>FIRST FINANCIAL BANCORP.</t>
  </si>
  <si>
    <t>FIRST FINANCIAL CORPORATION</t>
  </si>
  <si>
    <t>US32022K1025</t>
  </si>
  <si>
    <t>FIRST FINANCIAL NORTHWEST, INC.</t>
  </si>
  <si>
    <t>US32020R1095</t>
  </si>
  <si>
    <t>FIRST FINANCIAL BANKSHARES, INC.</t>
  </si>
  <si>
    <t>US32026V1044</t>
  </si>
  <si>
    <t>FIRST FOUNDATION INC.</t>
  </si>
  <si>
    <t>US3205571017</t>
  </si>
  <si>
    <t>FIRST INTERNET BANCORP</t>
  </si>
  <si>
    <t>US32055Y2019</t>
  </si>
  <si>
    <t>FIRST INTERSTATE BANCSYSTEM, INC.</t>
  </si>
  <si>
    <t>US3208171096</t>
  </si>
  <si>
    <t>FIRST MERCHANTS CORPORATION</t>
  </si>
  <si>
    <t>US3208661062</t>
  </si>
  <si>
    <t>FIRST MID BANCSHARES, INC.</t>
  </si>
  <si>
    <t>US3207341062</t>
  </si>
  <si>
    <t>THE FIRST OF LONG ISLAND CORPORATION</t>
  </si>
  <si>
    <t>US33751L1052</t>
  </si>
  <si>
    <t>FIRST WESTERN FINANCIAL, INC.</t>
  </si>
  <si>
    <t>US33768G1076</t>
  </si>
  <si>
    <t>FIRSTCASH HOLDINGS, INC.</t>
  </si>
  <si>
    <t>US33830T1034</t>
  </si>
  <si>
    <t>FIVE STAR BANCORP</t>
  </si>
  <si>
    <t>US6494454001</t>
  </si>
  <si>
    <t>FLAGSTAR FINANCIAL, INC.</t>
  </si>
  <si>
    <t>US3438731057</t>
  </si>
  <si>
    <t>FLUSHING FINANCIAL CORPORATION</t>
  </si>
  <si>
    <t>US3024921039</t>
  </si>
  <si>
    <t>FLYWIRE CORPORATION</t>
  </si>
  <si>
    <t>US34629L1035</t>
  </si>
  <si>
    <t>Forge Global Holdings Inc</t>
  </si>
  <si>
    <t>US35243J1016</t>
  </si>
  <si>
    <t>FRANKLIN BSP REALTY TRUST, INC.</t>
  </si>
  <si>
    <t>US30263Y1047</t>
  </si>
  <si>
    <t>FS BANCORP, INC.</t>
  </si>
  <si>
    <t>US3602711000</t>
  </si>
  <si>
    <t>FULTON FINANCIAL CORPORATION</t>
  </si>
  <si>
    <t>US36120Q1013</t>
  </si>
  <si>
    <t>FVCBankcorp, Inc.</t>
  </si>
  <si>
    <t>US36831E1082</t>
  </si>
  <si>
    <t>GCM GROSVENOR INC.</t>
  </si>
  <si>
    <t>US37247D1063</t>
  </si>
  <si>
    <t>GENWORTH FINANCIAL, INC.</t>
  </si>
  <si>
    <t>US3738651047</t>
  </si>
  <si>
    <t>GERMAN AMERICAN BANCORP, INC.</t>
  </si>
  <si>
    <t>US37637Q1058</t>
  </si>
  <si>
    <t>GLACIER BANCORP, INC.</t>
  </si>
  <si>
    <t>US38046W2044</t>
  </si>
  <si>
    <t>Gohealth Inc</t>
  </si>
  <si>
    <t>US38267D1090</t>
  </si>
  <si>
    <t>GOOSEHEAD INSURANCE, INC.</t>
  </si>
  <si>
    <t>US38741L1070</t>
  </si>
  <si>
    <t>GRANITE POINT MORTGAGE TRUST INC.</t>
  </si>
  <si>
    <t>US3909051076</t>
  </si>
  <si>
    <t>GREAT SOUTHERN BANCORP, INC.</t>
  </si>
  <si>
    <t>US39304D1028</t>
  </si>
  <si>
    <t>GREEN DOT CORPORATION</t>
  </si>
  <si>
    <t>US3943571071</t>
  </si>
  <si>
    <t>GREENE COUNTY BANCORP, INC.</t>
  </si>
  <si>
    <t>KYG4095J1094</t>
  </si>
  <si>
    <t>GREENLIGHT CAPITAL RE, LTD.</t>
  </si>
  <si>
    <t>US4007641065</t>
  </si>
  <si>
    <t>GUARANTY BANCSHARES, INC.</t>
  </si>
  <si>
    <t>US41068X1000</t>
  </si>
  <si>
    <t>HA SUSTAINABLE INFRASTRUCTURE CAPITAL, INC.</t>
  </si>
  <si>
    <t>BMG427061046</t>
  </si>
  <si>
    <t>HAMILTON INSURANCE GROUP, LTD.</t>
  </si>
  <si>
    <t>US4074971064</t>
  </si>
  <si>
    <t>HAMILTON LANE INCORPORATED</t>
  </si>
  <si>
    <t>US4101201097</t>
  </si>
  <si>
    <t>HANCOCK WHITNEY CORPORATION</t>
  </si>
  <si>
    <t>US4104952043</t>
  </si>
  <si>
    <t>HANMI FINANCIAL CORPORATION</t>
  </si>
  <si>
    <t>US41165Y1001</t>
  </si>
  <si>
    <t>HARBORONE BANCORP, INC.</t>
  </si>
  <si>
    <t>US4041111067</t>
  </si>
  <si>
    <t>HBT FINANCIAL, INC</t>
  </si>
  <si>
    <t>US40416E1038</t>
  </si>
  <si>
    <t>HCI GROUP, INC.</t>
  </si>
  <si>
    <t>US42234Q1022</t>
  </si>
  <si>
    <t>HEARTLAND FINANCIAL USA, INC.</t>
  </si>
  <si>
    <t>US4269271098</t>
  </si>
  <si>
    <t>HERITAGE COMMERCE CORP</t>
  </si>
  <si>
    <t>US42722X1063</t>
  </si>
  <si>
    <t>HERITAGE FINANCIAL CORPORATION</t>
  </si>
  <si>
    <t>US42727J1025</t>
  </si>
  <si>
    <t>HERITAGE INSURANCE HOLDINGS, INC.</t>
  </si>
  <si>
    <t>US4327481010</t>
  </si>
  <si>
    <t>HILLTOP HOLDINGS INC.</t>
  </si>
  <si>
    <t>US4333231029</t>
  </si>
  <si>
    <t>HINGHAM INSTITUTION FOR SAVINGS, THE</t>
  </si>
  <si>
    <t>US4335392027</t>
  </si>
  <si>
    <t>Hippo Holdings Inc</t>
  </si>
  <si>
    <t>US43689E1073</t>
  </si>
  <si>
    <t>HOME BANCORP, INC.</t>
  </si>
  <si>
    <t>US4368932004</t>
  </si>
  <si>
    <t>HOME BANCSHARES, INC.</t>
  </si>
  <si>
    <t>US43785V1026</t>
  </si>
  <si>
    <t>HOMESTREET, INC.</t>
  </si>
  <si>
    <t>US4378721041</t>
  </si>
  <si>
    <t>HOMETRUST BANCSHARES, INC.</t>
  </si>
  <si>
    <t>US43940T1097</t>
  </si>
  <si>
    <t>HOPE BANCORP, INC.</t>
  </si>
  <si>
    <t>US4403271046</t>
  </si>
  <si>
    <t>HORACE MANN EDUCATORS CORPORATION</t>
  </si>
  <si>
    <t>US4404071049</t>
  </si>
  <si>
    <t>HORIZON BANCORP, INC.</t>
  </si>
  <si>
    <t>US46571Y1073</t>
  </si>
  <si>
    <t>I3 VERTICALS, INC.</t>
  </si>
  <si>
    <t>US4538386099</t>
  </si>
  <si>
    <t>INDEPENDENT BANK CORPORATION</t>
  </si>
  <si>
    <t>US4538361084</t>
  </si>
  <si>
    <t>INDEPENDENT BANK CORP.</t>
  </si>
  <si>
    <t>US4590441030</t>
  </si>
  <si>
    <t>INTERNATIONAL BANCSHARES CORPORATION</t>
  </si>
  <si>
    <t>US46005L1017</t>
  </si>
  <si>
    <t>INTERNATIONAL MONEY EXPRESS, INC.</t>
  </si>
  <si>
    <t>US46131B7047</t>
  </si>
  <si>
    <t>INVESCO MORTGAGE CAPITAL INC.</t>
  </si>
  <si>
    <t>US46134L1052</t>
  </si>
  <si>
    <t>INVESTAR HOLDING CORPORATION</t>
  </si>
  <si>
    <t>US4618041069</t>
  </si>
  <si>
    <t>INVESTORS TITLE COMPANY</t>
  </si>
  <si>
    <t>US46817M1071</t>
  </si>
  <si>
    <t>JACKSON FINANCIAL INC.</t>
  </si>
  <si>
    <t>BMG5005R1079</t>
  </si>
  <si>
    <t>JAMES RIVER GROUP HOLDINGS, LTD.</t>
  </si>
  <si>
    <t>US47805L1017</t>
  </si>
  <si>
    <t>John Marshall Bancorp, Inc.</t>
  </si>
  <si>
    <t>US48716P1084</t>
  </si>
  <si>
    <t>KEARNY FINANCIAL CORP.</t>
  </si>
  <si>
    <t>US4969042021</t>
  </si>
  <si>
    <t>KINGSWAY FINANCIAL SERVICES INC.</t>
  </si>
  <si>
    <t>US48251K1007</t>
  </si>
  <si>
    <t>KKR REAL ESTATE FINANCE TRUST INC.</t>
  </si>
  <si>
    <t>US5057431042</t>
  </si>
  <si>
    <t>LADDER CAPITAL CORP</t>
  </si>
  <si>
    <t>US5116561003</t>
  </si>
  <si>
    <t>LAKELAND FINANCIAL CORPORATION</t>
  </si>
  <si>
    <t>US50181P1003</t>
  </si>
  <si>
    <t>LCNB CORP.</t>
  </si>
  <si>
    <t>US52567D1072</t>
  </si>
  <si>
    <t>LEMONADE, INC.</t>
  </si>
  <si>
    <t>US52603A2087</t>
  </si>
  <si>
    <t>LENDINGCLUB CORPORATION</t>
  </si>
  <si>
    <t>US52603B1070</t>
  </si>
  <si>
    <t>LENDINGTREE, INC.</t>
  </si>
  <si>
    <t>US53578P1057</t>
  </si>
  <si>
    <t>LINKBANCORP, Inc.</t>
  </si>
  <si>
    <t>US53803X1054</t>
  </si>
  <si>
    <t>Live Oak Bancshares, Inc.</t>
  </si>
  <si>
    <t>BMG5753U1128</t>
  </si>
  <si>
    <t>MAIDEN HOLDINGS, LTD.</t>
  </si>
  <si>
    <t>US57064P1075</t>
  </si>
  <si>
    <t>MARKETWISE, INC.</t>
  </si>
  <si>
    <t>US57142B1044</t>
  </si>
  <si>
    <t>Marqeta Inc</t>
  </si>
  <si>
    <t>US55262C1009</t>
  </si>
  <si>
    <t>MBIA INC.</t>
  </si>
  <si>
    <t>US5839281061</t>
  </si>
  <si>
    <t>MEDALLION FINANCIAL CORP.</t>
  </si>
  <si>
    <t>US5873761044</t>
  </si>
  <si>
    <t>MERCANTILE BANK CORPORATION</t>
  </si>
  <si>
    <t>US58844R1086</t>
  </si>
  <si>
    <t>MERCHANTS BANCORP</t>
  </si>
  <si>
    <t>US5894001008</t>
  </si>
  <si>
    <t>MERCURY GENERAL CORPORATION</t>
  </si>
  <si>
    <t>US59165J1051</t>
  </si>
  <si>
    <t>METROCITY BANKSHARES, INC.</t>
  </si>
  <si>
    <t>US5917741044</t>
  </si>
  <si>
    <t>METROPOLITAN BANK HOLDING CORP.</t>
  </si>
  <si>
    <t>US55272X6076</t>
  </si>
  <si>
    <t>MFA FINANCIAL, INC.</t>
  </si>
  <si>
    <t>US59540G1076</t>
  </si>
  <si>
    <t>MID PENN BANCORP, INC.</t>
  </si>
  <si>
    <t>US5963042040</t>
  </si>
  <si>
    <t>MIDDLEFIELD BANC CORP.</t>
  </si>
  <si>
    <t>US5977421057</t>
  </si>
  <si>
    <t>MIDLAND STATES BANCORP, INC.</t>
  </si>
  <si>
    <t>US5985111039</t>
  </si>
  <si>
    <t>MIDWESTONE FINANCIAL GROUP, INC.</t>
  </si>
  <si>
    <t>US60786M1053</t>
  </si>
  <si>
    <t>MOELIS &amp; COMPANY</t>
  </si>
  <si>
    <t>US60938K3041</t>
  </si>
  <si>
    <t>MoneyLion Inc</t>
  </si>
  <si>
    <t>US62482R1077</t>
  </si>
  <si>
    <t>MR. COOPER GROUP INC.</t>
  </si>
  <si>
    <t>US5538101024</t>
  </si>
  <si>
    <t>MVB FINANCIAL CORP.</t>
  </si>
  <si>
    <t>US6287781024</t>
  </si>
  <si>
    <t>NBT BANCORP INC.</t>
  </si>
  <si>
    <t>US6337071046</t>
  </si>
  <si>
    <t>NATIONAL BANK HOLDINGS CORPORATION</t>
  </si>
  <si>
    <t>US6348651091</t>
  </si>
  <si>
    <t>NATIONAL BANKSHARES, INC.</t>
  </si>
  <si>
    <t>US63938C1080</t>
  </si>
  <si>
    <t>US63945M1071</t>
  </si>
  <si>
    <t>NB Bancorp Inc</t>
  </si>
  <si>
    <t>US63001N1063</t>
  </si>
  <si>
    <t>US64031N1081</t>
  </si>
  <si>
    <t>NELNET, INC.</t>
  </si>
  <si>
    <t>US64082B1026</t>
  </si>
  <si>
    <t>NERDWALLET, INC.</t>
  </si>
  <si>
    <t>US6496048405</t>
  </si>
  <si>
    <t>NEW YORK MORTGAGE TRUST, INC.</t>
  </si>
  <si>
    <t>US6525262035</t>
  </si>
  <si>
    <t>NewtekOne, Inc.</t>
  </si>
  <si>
    <t>US65342V1017</t>
  </si>
  <si>
    <t>Nexpoint Real Estate Finance Inc</t>
  </si>
  <si>
    <t>US65342T1060</t>
  </si>
  <si>
    <t>NI HOLDINGS, INC.</t>
  </si>
  <si>
    <t>US65406E1029</t>
  </si>
  <si>
    <t>NICOLET BANKSHARES, INC.</t>
  </si>
  <si>
    <t>US6292093050</t>
  </si>
  <si>
    <t>NMI HOLDINGS, INC.</t>
  </si>
  <si>
    <t>US66405S1006</t>
  </si>
  <si>
    <t>NORTHEAST BANK</t>
  </si>
  <si>
    <t>US6641211007</t>
  </si>
  <si>
    <t>NORTHEAST COMMUNITY BANCORP, INC.</t>
  </si>
  <si>
    <t>US66611T1088</t>
  </si>
  <si>
    <t>NORTHFIELD BANCORP, INC.</t>
  </si>
  <si>
    <t>US6667621097</t>
  </si>
  <si>
    <t>NORTHRIM BANCORP, INC.</t>
  </si>
  <si>
    <t>US6673401039</t>
  </si>
  <si>
    <t>NORTHWEST BANCSHARES, INC.</t>
  </si>
  <si>
    <t>US6695491075</t>
  </si>
  <si>
    <t>NORWOOD FINANCIAL CORP.</t>
  </si>
  <si>
    <t>US6718071052</t>
  </si>
  <si>
    <t>Oak Valley Bancorp</t>
  </si>
  <si>
    <t>US6752341080</t>
  </si>
  <si>
    <t>OCEANFIRST FINANCIAL CORP.</t>
  </si>
  <si>
    <t>PR67103X1020</t>
  </si>
  <si>
    <t>OFG BANCORP</t>
  </si>
  <si>
    <t>US6800331075</t>
  </si>
  <si>
    <t>OLD NATIONAL BANCORP</t>
  </si>
  <si>
    <t>US6802771005</t>
  </si>
  <si>
    <t>OLD SECOND BANCORP, INC.</t>
  </si>
  <si>
    <t>US6757466064</t>
  </si>
  <si>
    <t>ONITY GROUP INC.</t>
  </si>
  <si>
    <t>US68373J1043</t>
  </si>
  <si>
    <t>OPEN LENDING CORPORATION</t>
  </si>
  <si>
    <t>US68386H1032</t>
  </si>
  <si>
    <t>OppFi Inc</t>
  </si>
  <si>
    <t>US68417L1070</t>
  </si>
  <si>
    <t>ORANGE COUNTY BANCORP, INC.</t>
  </si>
  <si>
    <t>US68571X3017</t>
  </si>
  <si>
    <t>Orchid Island Capital Inc</t>
  </si>
  <si>
    <t>US68621T1025</t>
  </si>
  <si>
    <t>ORIGIN BANCORP, INC.</t>
  </si>
  <si>
    <t>US6873801053</t>
  </si>
  <si>
    <t>ORRSTOWN FINANCIAL SERVICES, INC.</t>
  </si>
  <si>
    <t>US6877931096</t>
  </si>
  <si>
    <t>OSCAR HEALTH, INC.</t>
  </si>
  <si>
    <t>US69376K1060</t>
  </si>
  <si>
    <t>P10 Inc</t>
  </si>
  <si>
    <t>US69478X1054</t>
  </si>
  <si>
    <t>PACIFIC PREMIER BANCORP, INC.</t>
  </si>
  <si>
    <t>KYG687071012</t>
  </si>
  <si>
    <t>PAGSEGURO DIGITAL LTD.</t>
  </si>
  <si>
    <t>US69753M1053</t>
  </si>
  <si>
    <t>PALOMAR HOLDINGS, INC.</t>
  </si>
  <si>
    <t>US7006581075</t>
  </si>
  <si>
    <t>PARK NATIONAL CORPORATION</t>
  </si>
  <si>
    <t>US7008851062</t>
  </si>
  <si>
    <t>PARKE BANCORP, INC.</t>
  </si>
  <si>
    <t>US59100U1088</t>
  </si>
  <si>
    <t>Pathward Financial, Inc.</t>
  </si>
  <si>
    <t>KYG694511059</t>
  </si>
  <si>
    <t>PATRIA INVESTMENTS LTD.</t>
  </si>
  <si>
    <t>US70451X1046</t>
  </si>
  <si>
    <t>Payoneer Global Inc</t>
  </si>
  <si>
    <t>BMG6964L2062</t>
  </si>
  <si>
    <t>Paysafe Limited</t>
  </si>
  <si>
    <t>US70451A1043</t>
  </si>
  <si>
    <t>Paysign Inc</t>
  </si>
  <si>
    <t>US69320M1099</t>
  </si>
  <si>
    <t>PCB BANCORP</t>
  </si>
  <si>
    <t>US7046991078</t>
  </si>
  <si>
    <t>PEAPACK-GLADSTONE FINANCIAL CORPORATION</t>
  </si>
  <si>
    <t>US70932M1071</t>
  </si>
  <si>
    <t>US70931T1034</t>
  </si>
  <si>
    <t>PENNYMAC MORTGAGE INVESTMENT TRUST</t>
  </si>
  <si>
    <t>US7097891011</t>
  </si>
  <si>
    <t>PEOPLES BANCORP INC.</t>
  </si>
  <si>
    <t>US7105771072</t>
  </si>
  <si>
    <t>PEOPLES BANCORP OF NORTH CAROLINA, INC.</t>
  </si>
  <si>
    <t>US7110401053</t>
  </si>
  <si>
    <t>PEOPLES FINANCIAL SERVICES CORP.</t>
  </si>
  <si>
    <t>US71367G1022</t>
  </si>
  <si>
    <t>PERELLA WEINBERG PARTNERS</t>
  </si>
  <si>
    <t>US7235611065</t>
  </si>
  <si>
    <t>Pioneer Bancorp Inc</t>
  </si>
  <si>
    <t>US7240781002</t>
  </si>
  <si>
    <t>PIPER SANDLER COMPANIES</t>
  </si>
  <si>
    <t>US69343T1079</t>
  </si>
  <si>
    <t>PJT PARTNERS INC.</t>
  </si>
  <si>
    <t>US7292731020</t>
  </si>
  <si>
    <t>Plumas Bancorp</t>
  </si>
  <si>
    <t>US7323441060</t>
  </si>
  <si>
    <t>PONCE FINANCIAL GROUP, INC.</t>
  </si>
  <si>
    <t>US69354N1063</t>
  </si>
  <si>
    <t>US7403674044</t>
  </si>
  <si>
    <t>PREFERRED BANK</t>
  </si>
  <si>
    <t>US74052F1084</t>
  </si>
  <si>
    <t>PREMIER FINANCIAL CORP.</t>
  </si>
  <si>
    <t>US74167B1098</t>
  </si>
  <si>
    <t>Primis Financial Corp.</t>
  </si>
  <si>
    <t>US74179A1079</t>
  </si>
  <si>
    <t>PRINCETON BANCORP, INC.</t>
  </si>
  <si>
    <t>US74275G1076</t>
  </si>
  <si>
    <t>PRIORITY TECHNOLOGY HOLDINGS, INC.</t>
  </si>
  <si>
    <t>US74267C1062</t>
  </si>
  <si>
    <t>PROASSURANCE CORPORATION</t>
  </si>
  <si>
    <t>US74319R1014</t>
  </si>
  <si>
    <t>US74383L1052</t>
  </si>
  <si>
    <t>PROVIDENT BANCORP, INC.</t>
  </si>
  <si>
    <t>US74386T1051</t>
  </si>
  <si>
    <t>PROVIDENT FINANCIAL SERVICES, INC.</t>
  </si>
  <si>
    <t>US74727A1043</t>
  </si>
  <si>
    <t>QCR HOLDINGS, INC.</t>
  </si>
  <si>
    <t>US7502361014</t>
  </si>
  <si>
    <t>RADIAN GROUP INC.</t>
  </si>
  <si>
    <t>US74930B1052</t>
  </si>
  <si>
    <t>RBB BANCORP</t>
  </si>
  <si>
    <t>US75574U1016</t>
  </si>
  <si>
    <t>READY CAPITAL CORPORATION</t>
  </si>
  <si>
    <t>US75686R2022</t>
  </si>
  <si>
    <t>RED RIVER BANCSHARES, INC.</t>
  </si>
  <si>
    <t>US7580754023</t>
  </si>
  <si>
    <t>REDWOOD TRUST, INC.</t>
  </si>
  <si>
    <t>US75902K1060</t>
  </si>
  <si>
    <t>REGIONAL MANAGEMENT CORP.</t>
  </si>
  <si>
    <t>US75960P1049</t>
  </si>
  <si>
    <t>REMITLY GLOBAL, INC</t>
  </si>
  <si>
    <t>US75970E1073</t>
  </si>
  <si>
    <t>Renasant Corporation</t>
  </si>
  <si>
    <t>US76029L1008</t>
  </si>
  <si>
    <t>REPAY HOLDINGS CORPORATION</t>
  </si>
  <si>
    <t>US7602812049</t>
  </si>
  <si>
    <t>REPUBLIC BANCORP, INC.</t>
  </si>
  <si>
    <t>US77664L2079</t>
  </si>
  <si>
    <t>ROOT, INC.</t>
  </si>
  <si>
    <t>US7838591011</t>
  </si>
  <si>
    <t>S &amp; T BANCORP, INC.</t>
  </si>
  <si>
    <t>US78648T1007</t>
  </si>
  <si>
    <t>SAFETY INSURANCE GROUP, INC.</t>
  </si>
  <si>
    <t>US8003631038</t>
  </si>
  <si>
    <t>SANDY SPRING BANCORP, INC.</t>
  </si>
  <si>
    <t>US8117078019</t>
  </si>
  <si>
    <t>SEACOAST BANKING CORPORATION OF FLORIDA</t>
  </si>
  <si>
    <t>US8163001071</t>
  </si>
  <si>
    <t>SELECTIVE INSURANCE GROUP, INC.</t>
  </si>
  <si>
    <t>US8163073005</t>
  </si>
  <si>
    <t>SELECTQUOTE, INC.</t>
  </si>
  <si>
    <t>US81768T1088</t>
  </si>
  <si>
    <t>SERVISFIRST BANCSHARES, INC.</t>
  </si>
  <si>
    <t>US81784E1010</t>
  </si>
  <si>
    <t>Seven Hills Realty Trust</t>
  </si>
  <si>
    <t>US78435P1057</t>
  </si>
  <si>
    <t>SEZZLE INC.</t>
  </si>
  <si>
    <t>US8251071051</t>
  </si>
  <si>
    <t>SHORE BANCSHARES, INC.</t>
  </si>
  <si>
    <t>US82620P1021</t>
  </si>
  <si>
    <t>SIERRA BANCORP</t>
  </si>
  <si>
    <t>US8283591092</t>
  </si>
  <si>
    <t>Silvercrest Asset Management Group Inc</t>
  </si>
  <si>
    <t>US8287302009</t>
  </si>
  <si>
    <t>SIMMONS FIRST NATIONAL CORPORATION</t>
  </si>
  <si>
    <t>BMG8192H1060</t>
  </si>
  <si>
    <t>SIRIUSPOINT LTD.</t>
  </si>
  <si>
    <t>US8309401029</t>
  </si>
  <si>
    <t>SKYWARD SPECIALTY INSURANCE GROUP, INC.</t>
  </si>
  <si>
    <t>US83190L2088</t>
  </si>
  <si>
    <t>SmartFinancial, Inc.</t>
  </si>
  <si>
    <t>US83946P1075</t>
  </si>
  <si>
    <t>SOUTH PLAINS FINANCIAL, INC.</t>
  </si>
  <si>
    <t>US8428731017</t>
  </si>
  <si>
    <t>SOUTHERN FIRST BANCSHARES, INC.</t>
  </si>
  <si>
    <t>US8433801060</t>
  </si>
  <si>
    <t>SOUTHERN MISSOURI BANCORP, INC.</t>
  </si>
  <si>
    <t>US8438783073</t>
  </si>
  <si>
    <t>Southern States Bancshares, Inc.</t>
  </si>
  <si>
    <t>US84470P1093</t>
  </si>
  <si>
    <t>SOUTHSIDE BANCSHARES, INC.</t>
  </si>
  <si>
    <t>US8404411097</t>
  </si>
  <si>
    <t>SOUTHSTATE CORPORATION</t>
  </si>
  <si>
    <t>US8589271068</t>
  </si>
  <si>
    <t>Stellar Bancorp, Inc.</t>
  </si>
  <si>
    <t>US85914M1071</t>
  </si>
  <si>
    <t>StepStone Group Inc</t>
  </si>
  <si>
    <t>US85917W1027</t>
  </si>
  <si>
    <t>STERLING BANCORP, INC.</t>
  </si>
  <si>
    <t>US8603721015</t>
  </si>
  <si>
    <t>STEWART INFORMATION SERVICES CORPORATION</t>
  </si>
  <si>
    <t>US8610251048</t>
  </si>
  <si>
    <t>STOCK YARDS BANCORP, INC.</t>
  </si>
  <si>
    <t>US8618961085</t>
  </si>
  <si>
    <t>US8679811021</t>
  </si>
  <si>
    <t>Sunrise Realty Trust Inc</t>
  </si>
  <si>
    <t>US78501P2039</t>
  </si>
  <si>
    <t>SWK HOLDINGS CORPORATION</t>
  </si>
  <si>
    <t>US88224Q1076</t>
  </si>
  <si>
    <t>TEXAS CAPITAL BANCSHARES, INC.</t>
  </si>
  <si>
    <t>US88422P1093</t>
  </si>
  <si>
    <t>Third Coast Bancshares Inc</t>
  </si>
  <si>
    <t>US8870981011</t>
  </si>
  <si>
    <t>TIMBERLAND BANCORP, INC.</t>
  </si>
  <si>
    <t>US88822Q1031</t>
  </si>
  <si>
    <t>TIPTREE INC.</t>
  </si>
  <si>
    <t>US8901101092</t>
  </si>
  <si>
    <t>TOMPKINS FINANCIAL CORPORATION</t>
  </si>
  <si>
    <t>US89214P1093</t>
  </si>
  <si>
    <t>TowneBank</t>
  </si>
  <si>
    <t>US87266M1071</t>
  </si>
  <si>
    <t>TPG RE FINANCE TRUST, INC.</t>
  </si>
  <si>
    <t>US8960951064</t>
  </si>
  <si>
    <t>TRICO BANCSHARES</t>
  </si>
  <si>
    <t>US89679E3009</t>
  </si>
  <si>
    <t>Triumph Financial, Inc.</t>
  </si>
  <si>
    <t>US8982021060</t>
  </si>
  <si>
    <t>TRUPANION, INC.</t>
  </si>
  <si>
    <t>US8983492047</t>
  </si>
  <si>
    <t>TRUSTCO BANK CORP N Y</t>
  </si>
  <si>
    <t>US8984021027</t>
  </si>
  <si>
    <t>TRUSTMARK CORPORATION</t>
  </si>
  <si>
    <t>US90187B8046</t>
  </si>
  <si>
    <t>TWO HARBORS INVESTMENT CORP.</t>
  </si>
  <si>
    <t>US9027881088</t>
  </si>
  <si>
    <t>UMB Financial Corporation</t>
  </si>
  <si>
    <t>US9099071071</t>
  </si>
  <si>
    <t>UNITED BANKSHARES, INC.</t>
  </si>
  <si>
    <t>US90984P3038</t>
  </si>
  <si>
    <t>UNITED COMMUNITY BANKS, INC.</t>
  </si>
  <si>
    <t>US9103401082</t>
  </si>
  <si>
    <t>UNITED FIRE GROUP, INC.</t>
  </si>
  <si>
    <t>US9132901029</t>
  </si>
  <si>
    <t>UNITY BANCORP, INC</t>
  </si>
  <si>
    <t>US91359V1070</t>
  </si>
  <si>
    <t>UNIVERSAL INSURANCE HOLDINGS, INC.</t>
  </si>
  <si>
    <t>US9152711001</t>
  </si>
  <si>
    <t>Univest Financial Corporation</t>
  </si>
  <si>
    <t>US91680M1071</t>
  </si>
  <si>
    <t>Upstart Holdings Inc</t>
  </si>
  <si>
    <t>US90355N1019</t>
  </si>
  <si>
    <t>USCB FINANCIAL HOLDINGS, INC.</t>
  </si>
  <si>
    <t>US9197941076</t>
  </si>
  <si>
    <t>VALLEY NATIONAL BANCORP</t>
  </si>
  <si>
    <t>US9204371002</t>
  </si>
  <si>
    <t>VALUE LINE, INC.</t>
  </si>
  <si>
    <t>US92262D1019</t>
  </si>
  <si>
    <t>VELOCITY FINANCIAL, INC.</t>
  </si>
  <si>
    <t>US9234511080</t>
  </si>
  <si>
    <t>VERITEX HOLDINGS, INC.</t>
  </si>
  <si>
    <t>US92645B1035</t>
  </si>
  <si>
    <t>VICTORY CAPITAL HOLDINGS, INC.</t>
  </si>
  <si>
    <t>US9280311039</t>
  </si>
  <si>
    <t>Virginia National Bankshares Corporation</t>
  </si>
  <si>
    <t>US92828Q1094</t>
  </si>
  <si>
    <t>VIRTUS INVESTMENT PARTNERS, INC.</t>
  </si>
  <si>
    <t>US9388241096</t>
  </si>
  <si>
    <t>WaFd, Inc</t>
  </si>
  <si>
    <t>US93148P1021</t>
  </si>
  <si>
    <t>WALKER &amp; DUNLOP, INC.</t>
  </si>
  <si>
    <t>US9406101082</t>
  </si>
  <si>
    <t>Washington Trust Bancorp, Inc.</t>
  </si>
  <si>
    <t>US94188P1012</t>
  </si>
  <si>
    <t>WATERSTONE FINANCIAL, INC.</t>
  </si>
  <si>
    <t>US9508101014</t>
  </si>
  <si>
    <t>WESBANCO, INC.</t>
  </si>
  <si>
    <t>US95123P1066</t>
  </si>
  <si>
    <t>WEST BANCORPORATION, INC.</t>
  </si>
  <si>
    <t>US9570901036</t>
  </si>
  <si>
    <t>WESTAMERICA BANCORPORATION</t>
  </si>
  <si>
    <t>US97717P1049</t>
  </si>
  <si>
    <t>WISDOMTREE, INC.</t>
  </si>
  <si>
    <t>US9814191048</t>
  </si>
  <si>
    <t>US9293281021</t>
  </si>
  <si>
    <t>WSFS FINANCIAL CORPORATION</t>
  </si>
  <si>
    <t>US9013841070</t>
  </si>
  <si>
    <t>2Seventy Bio Inc</t>
  </si>
  <si>
    <t>US35104E1001</t>
  </si>
  <si>
    <t>4D Molecular Therapeutics Inc</t>
  </si>
  <si>
    <t>US2825591033</t>
  </si>
  <si>
    <t>89Bio Inc</t>
  </si>
  <si>
    <t>US00091E1091</t>
  </si>
  <si>
    <t>Absci Corp</t>
  </si>
  <si>
    <t>US0042251084</t>
  </si>
  <si>
    <t>ACADIA PHARMACEUTICALS INC.</t>
  </si>
  <si>
    <t>US00437E1029</t>
  </si>
  <si>
    <t>Accolade Inc</t>
  </si>
  <si>
    <t>US0043971052</t>
  </si>
  <si>
    <t>ACCURAY INCORPORATED</t>
  </si>
  <si>
    <t>US00445A1007</t>
  </si>
  <si>
    <t>ACELYRIN Inc</t>
  </si>
  <si>
    <t>US0044685008</t>
  </si>
  <si>
    <t>ACHIEVE LIFE SCIENCES, INC.</t>
  </si>
  <si>
    <t>US0048901096</t>
  </si>
  <si>
    <t>Acrivon Therapeutics Inc</t>
  </si>
  <si>
    <t>US00507W2061</t>
  </si>
  <si>
    <t>Actinium Pharmaceuticals Inc</t>
  </si>
  <si>
    <t>US00509G2093</t>
  </si>
  <si>
    <t>Acumen Pharmaceuticals Inc</t>
  </si>
  <si>
    <t>US00653Q1022</t>
  </si>
  <si>
    <t>ADAPTHEALTH CORP.</t>
  </si>
  <si>
    <t>US00650F1093</t>
  </si>
  <si>
    <t>Adaptive Biotechnologies Corp</t>
  </si>
  <si>
    <t>CH0499880968</t>
  </si>
  <si>
    <t>ADC Therapeutics SA</t>
  </si>
  <si>
    <t>US0067391062</t>
  </si>
  <si>
    <t>ADDUS HOMECARE CORPORATION</t>
  </si>
  <si>
    <t>US0008991046</t>
  </si>
  <si>
    <t>ADMA BIOLOGICS, INC.</t>
  </si>
  <si>
    <t>US00773U2078</t>
  </si>
  <si>
    <t>ADVERUM BIOTECHNOLOGIES, INC.</t>
  </si>
  <si>
    <t>US0080641071</t>
  </si>
  <si>
    <t>Aerovate Therapeutics Inc</t>
  </si>
  <si>
    <t>US00847G8042</t>
  </si>
  <si>
    <t>AGENUS INC.</t>
  </si>
  <si>
    <t>US00857U1079</t>
  </si>
  <si>
    <t>AGILON HEALTH, INC.</t>
  </si>
  <si>
    <t>US00847X1046</t>
  </si>
  <si>
    <t>Agios Pharmaceuticals Inc</t>
  </si>
  <si>
    <t>US0094961002</t>
  </si>
  <si>
    <t>Airsculpt Technologies Inc</t>
  </si>
  <si>
    <t>US00972D1054</t>
  </si>
  <si>
    <t>AKEBIA THERAPEUTICS, INC.</t>
  </si>
  <si>
    <t>US00973Y1082</t>
  </si>
  <si>
    <t>Akero Therapeutics Inc</t>
  </si>
  <si>
    <t>US00974H1041</t>
  </si>
  <si>
    <t>Akoya Biosciences Inc</t>
  </si>
  <si>
    <t>US01438T1060</t>
  </si>
  <si>
    <t>Aldeyra Therapeutics Inc</t>
  </si>
  <si>
    <t>US0144421072</t>
  </si>
  <si>
    <t>Alector Inc</t>
  </si>
  <si>
    <t>US01625V1044</t>
  </si>
  <si>
    <t>ALIGNMENT HEALTHCARE, INC.</t>
  </si>
  <si>
    <t>IE00B56GVS15</t>
  </si>
  <si>
    <t>ALKERMES PUBLIC LIMITED COMPANY</t>
  </si>
  <si>
    <t>US0197701065</t>
  </si>
  <si>
    <t>Allogene Therapeutics Inc</t>
  </si>
  <si>
    <t>US02081G2012</t>
  </si>
  <si>
    <t>ALPHATEC HOLDINGS, INC.</t>
  </si>
  <si>
    <t>US02155H2004</t>
  </si>
  <si>
    <t>ALTIMMUNE, INC.</t>
  </si>
  <si>
    <t>US02157Q1094</t>
  </si>
  <si>
    <t>Alto Neuroscience Inc</t>
  </si>
  <si>
    <t>US0223071020</t>
  </si>
  <si>
    <t>Alumis Inc</t>
  </si>
  <si>
    <t>US00166B1052</t>
  </si>
  <si>
    <t>ALX Oncology Holdings Inc</t>
  </si>
  <si>
    <t>US03152W1099</t>
  </si>
  <si>
    <t>AMICUS THERAPEUTICS, INC.</t>
  </si>
  <si>
    <t>US0017441017</t>
  </si>
  <si>
    <t>AMN HEALTHCARE SERVICES, INC.</t>
  </si>
  <si>
    <t>US03168L1052</t>
  </si>
  <si>
    <t>AMNEAL PHARMACEUTICALS, INC.</t>
  </si>
  <si>
    <t>US03209R1032</t>
  </si>
  <si>
    <t>AMPHASTAR PHARMACEUTICALS INC</t>
  </si>
  <si>
    <t>US0327241065</t>
  </si>
  <si>
    <t>AnaptysBio Inc</t>
  </si>
  <si>
    <t>US0327973006</t>
  </si>
  <si>
    <t>Anavex Life Sciences Corp</t>
  </si>
  <si>
    <t>US03475V1017</t>
  </si>
  <si>
    <t>ANGIODYNAMICS, INC.</t>
  </si>
  <si>
    <t>US00182C1036</t>
  </si>
  <si>
    <t>ANI PHARMACEUTICALS, INC.</t>
  </si>
  <si>
    <t>US0352551081</t>
  </si>
  <si>
    <t>ANIKA THERAPEUTICS, INC.</t>
  </si>
  <si>
    <t>US03589W1027</t>
  </si>
  <si>
    <t>Annexon Inc</t>
  </si>
  <si>
    <t>US03770N1019</t>
  </si>
  <si>
    <t>Apogee Therapeutics Inc</t>
  </si>
  <si>
    <t>US03828A1016</t>
  </si>
  <si>
    <t>Applied Therapeutics Inc</t>
  </si>
  <si>
    <t>US03843E1047</t>
  </si>
  <si>
    <t>AQUESTIVE THERAPEUTICS, INC.</t>
  </si>
  <si>
    <t>CA03879J1003</t>
  </si>
  <si>
    <t>Arbutus Biopharma Corp</t>
  </si>
  <si>
    <t>US03940C1009</t>
  </si>
  <si>
    <t>Arcellx Inc</t>
  </si>
  <si>
    <t>US03969T1097</t>
  </si>
  <si>
    <t>Arcturus Therapeutics Holdings Inc</t>
  </si>
  <si>
    <t>US03969F1093</t>
  </si>
  <si>
    <t>ARCUS BIOSCIENCES, INC.</t>
  </si>
  <si>
    <t>US03969K1088</t>
  </si>
  <si>
    <t>Arcutis Biotherapeutics Inc</t>
  </si>
  <si>
    <t>US0396971071</t>
  </si>
  <si>
    <t>Ardelyx Inc</t>
  </si>
  <si>
    <t>US03980N1072</t>
  </si>
  <si>
    <t>ARDENT HEALTH PARTNERS, INC.</t>
  </si>
  <si>
    <t>US04272N1028</t>
  </si>
  <si>
    <t>Arrivent Biopharma Inc</t>
  </si>
  <si>
    <t>US04280A1007</t>
  </si>
  <si>
    <t>ARROWHEAD PHARMACEUTICALS, INC.</t>
  </si>
  <si>
    <t>US82835W1080</t>
  </si>
  <si>
    <t>ARS Pharmaceuticals Inc</t>
  </si>
  <si>
    <t>US04317A1079</t>
  </si>
  <si>
    <t>Artiva Biotherapeutics Inc</t>
  </si>
  <si>
    <t>US2289031005</t>
  </si>
  <si>
    <t>ARTIVION, INC.</t>
  </si>
  <si>
    <t>US04335A1051</t>
  </si>
  <si>
    <t>Arvinas Inc</t>
  </si>
  <si>
    <t>US03763A2078</t>
  </si>
  <si>
    <t>ASTRANA HEALTH, INC.</t>
  </si>
  <si>
    <t>US04635X1028</t>
  </si>
  <si>
    <t>Astria Therapeutics Inc</t>
  </si>
  <si>
    <t>US04683R1068</t>
  </si>
  <si>
    <t>Atea Pharmaceuticals Inc</t>
  </si>
  <si>
    <t>US04962H5063</t>
  </si>
  <si>
    <t>Atossa Therapeutics Inc</t>
  </si>
  <si>
    <t>US04963C2098</t>
  </si>
  <si>
    <t>ATRICURE, INC.</t>
  </si>
  <si>
    <t>US05153U1079</t>
  </si>
  <si>
    <t>Aura Biosciences Inc</t>
  </si>
  <si>
    <t>CA05156V1022</t>
  </si>
  <si>
    <t>Aurinia Pharmaceuticals Inc.</t>
  </si>
  <si>
    <t>IE00BDGMC594</t>
  </si>
  <si>
    <t>AVADEL PHARMACEUTICALS PUBLIC LIMITED COMPANY</t>
  </si>
  <si>
    <t>US05350V1061</t>
  </si>
  <si>
    <t>AVANOS MEDICAL, INC.</t>
  </si>
  <si>
    <t>US05356F1057</t>
  </si>
  <si>
    <t>AVEANNA HEALTHCARE HOLDINGS INC.</t>
  </si>
  <si>
    <t>US05368M1062</t>
  </si>
  <si>
    <t>AVID BIOSERVICES, INC.</t>
  </si>
  <si>
    <t>US05370A1088</t>
  </si>
  <si>
    <t>Avidity Biosciences Inc</t>
  </si>
  <si>
    <t>US05380C1027</t>
  </si>
  <si>
    <t>AVITA Medical Inc</t>
  </si>
  <si>
    <t>US05463X1063</t>
  </si>
  <si>
    <t>AxoGen, Inc.</t>
  </si>
  <si>
    <t>US05464T1043</t>
  </si>
  <si>
    <t>AXSOME THERAPEUTICS, INC.</t>
  </si>
  <si>
    <t>US07373V1052</t>
  </si>
  <si>
    <t>Beam Therapeutics Inc</t>
  </si>
  <si>
    <t>US0554771032</t>
  </si>
  <si>
    <t>Bicara Therapeutics Inc</t>
  </si>
  <si>
    <t>US09077V1008</t>
  </si>
  <si>
    <t>BIOAGE Labs Inc</t>
  </si>
  <si>
    <t>US09058V1035</t>
  </si>
  <si>
    <t>BIOCRYST PHARMACEUTICALS, INC.</t>
  </si>
  <si>
    <t>VGG1110E1079</t>
  </si>
  <si>
    <t>Biohaven Ltd</t>
  </si>
  <si>
    <t>US09062W2044</t>
  </si>
  <si>
    <t>BIOLIFE SOLUTIONS, INC.</t>
  </si>
  <si>
    <t>US09077A1060</t>
  </si>
  <si>
    <t>Biomea Fusion Inc</t>
  </si>
  <si>
    <t>US0906831039</t>
  </si>
  <si>
    <t>Biote Corp</t>
  </si>
  <si>
    <t>US09075A1088</t>
  </si>
  <si>
    <t>BIOVENTUS INC.</t>
  </si>
  <si>
    <t>US09203E1055</t>
  </si>
  <si>
    <t>Black Diamond Therapeutics Inc</t>
  </si>
  <si>
    <t>US09609G2093</t>
  </si>
  <si>
    <t>BLUEBIRD BIO, INC.</t>
  </si>
  <si>
    <t>US09627Y1091</t>
  </si>
  <si>
    <t>BLUEPRINT MEDICINES CORPORATION</t>
  </si>
  <si>
    <t>US10170A1007</t>
  </si>
  <si>
    <t>Boundless Bio Inc</t>
  </si>
  <si>
    <t>US10806X1028</t>
  </si>
  <si>
    <t>US10950A1060</t>
  </si>
  <si>
    <t>BRIGHTSPRING HEALTH SERVICES, INC.</t>
  </si>
  <si>
    <t>US1124631045</t>
  </si>
  <si>
    <t>BROOKDALE SENIOR LIVING INC.</t>
  </si>
  <si>
    <t>US12529R1077</t>
  </si>
  <si>
    <t>C4 Therapeutics Inc</t>
  </si>
  <si>
    <t>US12674W1099</t>
  </si>
  <si>
    <t>Cabaletta Bio Inc</t>
  </si>
  <si>
    <t>US13463J1016</t>
  </si>
  <si>
    <t>US1374041093</t>
  </si>
  <si>
    <t>Candel Therapeutics Inc</t>
  </si>
  <si>
    <t>US14070B3096</t>
  </si>
  <si>
    <t>Capricor Therapeutics Inc</t>
  </si>
  <si>
    <t>US14147L1089</t>
  </si>
  <si>
    <t>Cardiff Oncology Inc</t>
  </si>
  <si>
    <t>US14167L1035</t>
  </si>
  <si>
    <t>CAREDX, INC.</t>
  </si>
  <si>
    <t>US14179K1016</t>
  </si>
  <si>
    <t>CARGO Therapeutics Inc</t>
  </si>
  <si>
    <t>US1420381089</t>
  </si>
  <si>
    <t>Caribou Biosciences Inc</t>
  </si>
  <si>
    <t>US8162123025</t>
  </si>
  <si>
    <t>Cartesian Therapeutics Inc</t>
  </si>
  <si>
    <t>US14817C1071</t>
  </si>
  <si>
    <t>CASSAVA SCIENCES, INC.</t>
  </si>
  <si>
    <t>US14843C1053</t>
  </si>
  <si>
    <t>Castle Biosciences Inc</t>
  </si>
  <si>
    <t>US14888U1016</t>
  </si>
  <si>
    <t>CATALYST PHARMACEUTICALS, INC.</t>
  </si>
  <si>
    <t>US15102K1007</t>
  </si>
  <si>
    <t>Celcuity Inc</t>
  </si>
  <si>
    <t>US15117B2025</t>
  </si>
  <si>
    <t>CELLDEX THERAPEUTICS, INC.</t>
  </si>
  <si>
    <t>US15673T1007</t>
  </si>
  <si>
    <t>Century Therapeutics Inc</t>
  </si>
  <si>
    <t>US15678C1027</t>
  </si>
  <si>
    <t>US1570851014</t>
  </si>
  <si>
    <t>CERUS CORPORATION</t>
  </si>
  <si>
    <t>US15713L1098</t>
  </si>
  <si>
    <t>CervoMed Inc</t>
  </si>
  <si>
    <t>US1569441009</t>
  </si>
  <si>
    <t>CG Oncology Inc</t>
  </si>
  <si>
    <t>US1710774076</t>
  </si>
  <si>
    <t>Chromadex Corp</t>
  </si>
  <si>
    <t>US17166A1016</t>
  </si>
  <si>
    <t>Cibus Inc</t>
  </si>
  <si>
    <t>US28658R1068</t>
  </si>
  <si>
    <t>Climb Bio Inc</t>
  </si>
  <si>
    <t>US1920051067</t>
  </si>
  <si>
    <t>Codexis Inc</t>
  </si>
  <si>
    <t>US19240Q2012</t>
  </si>
  <si>
    <t>Cogent Biosciences Inc</t>
  </si>
  <si>
    <t>US19249H1032</t>
  </si>
  <si>
    <t>COHERUS BIOSCIENCES, INC.</t>
  </si>
  <si>
    <t>US19459J1043</t>
  </si>
  <si>
    <t>Collegium Pharmaceutical, Inc.</t>
  </si>
  <si>
    <t>US2036681086</t>
  </si>
  <si>
    <t>COMMUNITY HEALTH SYSTEMS, INC.</t>
  </si>
  <si>
    <t>US20454B1044</t>
  </si>
  <si>
    <t>Compass Therapeutics Inc.</t>
  </si>
  <si>
    <t>US20603L1026</t>
  </si>
  <si>
    <t>CONCENTRA GROUP HOLDINGS PARENT, INC.</t>
  </si>
  <si>
    <t>US2074101013</t>
  </si>
  <si>
    <t>US21217B1008</t>
  </si>
  <si>
    <t>Contineum Therapeutics Inc</t>
  </si>
  <si>
    <t>US21833P3010</t>
  </si>
  <si>
    <t>Corbus Pharmaceuticals Holdings Inc</t>
  </si>
  <si>
    <t>US2183521028</t>
  </si>
  <si>
    <t>CORCEPT THERAPEUTICS INCORPORATED</t>
  </si>
  <si>
    <t>US21900C3088</t>
  </si>
  <si>
    <t>CorMedix Inc</t>
  </si>
  <si>
    <t>US2210061097</t>
  </si>
  <si>
    <t>CORVEL CORPORATION</t>
  </si>
  <si>
    <t>US22663K1079</t>
  </si>
  <si>
    <t>Crinetics Pharmaceuticals Inc</t>
  </si>
  <si>
    <t>US2274831047</t>
  </si>
  <si>
    <t>CROSS COUNTRY HEALTHCARE, INC.</t>
  </si>
  <si>
    <t>US2290503075</t>
  </si>
  <si>
    <t>CRYOPORT, INC.</t>
  </si>
  <si>
    <t>US2300311063</t>
  </si>
  <si>
    <t>Cullinan Therapeutics Inc</t>
  </si>
  <si>
    <t>US1266381052</t>
  </si>
  <si>
    <t>CVRx Inc</t>
  </si>
  <si>
    <t>US23285D1090</t>
  </si>
  <si>
    <t>Cytek Biosciences Inc</t>
  </si>
  <si>
    <t>US23282W6057</t>
  </si>
  <si>
    <t>CYTOKINETICS, INCORPORATED</t>
  </si>
  <si>
    <t>US23954D1090</t>
  </si>
  <si>
    <t>Day One Biopharmaceuticals Inc</t>
  </si>
  <si>
    <t>US24477E1038</t>
  </si>
  <si>
    <t>Definitive Healthcare Corp</t>
  </si>
  <si>
    <t>US24823R1059</t>
  </si>
  <si>
    <t>Denali Therapeutics Inc</t>
  </si>
  <si>
    <t>US25056L1035</t>
  </si>
  <si>
    <t>Design Therapeutics Inc</t>
  </si>
  <si>
    <t>US2528281080</t>
  </si>
  <si>
    <t>Dianthus Therapeutics Inc</t>
  </si>
  <si>
    <t>US2546041011</t>
  </si>
  <si>
    <t>Disc Medicine Inc</t>
  </si>
  <si>
    <t>US2560861096</t>
  </si>
  <si>
    <t>DocGo Inc.</t>
  </si>
  <si>
    <t>US2681582019</t>
  </si>
  <si>
    <t>DYNAVAX TECHNOLOGIES CORPORATION</t>
  </si>
  <si>
    <t>US26818M1080</t>
  </si>
  <si>
    <t>Dyne Therapeutics Inc</t>
  </si>
  <si>
    <t>US28036F1057</t>
  </si>
  <si>
    <t>Edgewise Therapeutics Inc</t>
  </si>
  <si>
    <t>US28106W1036</t>
  </si>
  <si>
    <t>EDITAS MEDICINE, INC.</t>
  </si>
  <si>
    <t>US28623U1016</t>
  </si>
  <si>
    <t>Elevation Oncology Inc</t>
  </si>
  <si>
    <t>US29082K1051</t>
  </si>
  <si>
    <t>US29251M1062</t>
  </si>
  <si>
    <t>Enanta Pharmaceuticals Inc</t>
  </si>
  <si>
    <t>US29332G1022</t>
  </si>
  <si>
    <t>ENHABIT, INC.</t>
  </si>
  <si>
    <t>US29337E1029</t>
  </si>
  <si>
    <t>Enliven Therapeutics Inc</t>
  </si>
  <si>
    <t>US29358P1012</t>
  </si>
  <si>
    <t>THE ENSIGN GROUP, INC.</t>
  </si>
  <si>
    <t>US29384C1080</t>
  </si>
  <si>
    <t>Entrada Therapeutics Inc</t>
  </si>
  <si>
    <t>US29479A1088</t>
  </si>
  <si>
    <t>Erasca Inc</t>
  </si>
  <si>
    <t>US29664W1053</t>
  </si>
  <si>
    <t>ESPERION THERAPEUTICS, INC.</t>
  </si>
  <si>
    <t>US30050B1017</t>
  </si>
  <si>
    <t>EVOLENT HEALTH, INC.</t>
  </si>
  <si>
    <t>US30052C1071</t>
  </si>
  <si>
    <t>US30233G2093</t>
  </si>
  <si>
    <t>Evolus Inc</t>
  </si>
  <si>
    <t>EYEPOINT PHARMACEUTICALS, INC.</t>
  </si>
  <si>
    <t>US31189P1021</t>
  </si>
  <si>
    <t>FATE THERAPEUTICS, INC.</t>
  </si>
  <si>
    <t>CA31447P1009</t>
  </si>
  <si>
    <t>Fennec Pharmaceuticals Inc</t>
  </si>
  <si>
    <t>US31573L1052</t>
  </si>
  <si>
    <t>Fibrobiologics Inc</t>
  </si>
  <si>
    <t>US3441741077</t>
  </si>
  <si>
    <t>Foghorn Therapeutics Inc.</t>
  </si>
  <si>
    <t>US35168W1036</t>
  </si>
  <si>
    <t>Fractyl Health Inc</t>
  </si>
  <si>
    <t>US3596161097</t>
  </si>
  <si>
    <t>Fulcrum Therapeutics Inc</t>
  </si>
  <si>
    <t>US3596641098</t>
  </si>
  <si>
    <t>FULGENT GENETICS, INC.</t>
  </si>
  <si>
    <t>US3632252025</t>
  </si>
  <si>
    <t>GALECTIN THERAPEUTICS INC</t>
  </si>
  <si>
    <t>US81663L2007</t>
  </si>
  <si>
    <t>GeneDx Holdings Corp</t>
  </si>
  <si>
    <t>US37148K1007</t>
  </si>
  <si>
    <t>Generation Bio Co</t>
  </si>
  <si>
    <t>US3741631036</t>
  </si>
  <si>
    <t>GERON CORPORATION</t>
  </si>
  <si>
    <t>US3773221029</t>
  </si>
  <si>
    <t>GLAUKOS CORPORATION</t>
  </si>
  <si>
    <t>US3968791083</t>
  </si>
  <si>
    <t>Greenwich Lifesciences Inc</t>
  </si>
  <si>
    <t>US40131M1099</t>
  </si>
  <si>
    <t>GUARDANT HEALTH, INC.</t>
  </si>
  <si>
    <t>US4037831033</t>
  </si>
  <si>
    <t>GYRE THERAPEUTICS, INC.</t>
  </si>
  <si>
    <t>US4050241003</t>
  </si>
  <si>
    <t>HAEMONETICS CORPORATION</t>
  </si>
  <si>
    <t>US40637H1095</t>
  </si>
  <si>
    <t>US4131971040</t>
  </si>
  <si>
    <t>HARMONY BIOSCIENCES HOLDINGS, INC.</t>
  </si>
  <si>
    <t>US4158581094</t>
  </si>
  <si>
    <t>HARROW, INC.</t>
  </si>
  <si>
    <t>US4169061052</t>
  </si>
  <si>
    <t>HARVARD BIOSCIENCE, INC.</t>
  </si>
  <si>
    <t>US42225T1079</t>
  </si>
  <si>
    <t>HEALTH CATALYST, INC.</t>
  </si>
  <si>
    <t>US42226A1079</t>
  </si>
  <si>
    <t>US42222N1037</t>
  </si>
  <si>
    <t>HEALTHSTREAM, INC.</t>
  </si>
  <si>
    <t>US4277461020</t>
  </si>
  <si>
    <t>HERON THERAPEUTICS, INC.</t>
  </si>
  <si>
    <t>US43157M1027</t>
  </si>
  <si>
    <t>Hillevax Inc</t>
  </si>
  <si>
    <t>US4330001060</t>
  </si>
  <si>
    <t>Hims &amp; Hers Health Inc</t>
  </si>
  <si>
    <t>US44486Q1031</t>
  </si>
  <si>
    <t>Humacyte Inc</t>
  </si>
  <si>
    <t>US44930G1076</t>
  </si>
  <si>
    <t>ICU MEDICAL, INC.</t>
  </si>
  <si>
    <t>US45166A1025</t>
  </si>
  <si>
    <t>IDEAYA Biosciences Inc</t>
  </si>
  <si>
    <t>US4495851085</t>
  </si>
  <si>
    <t>IGM Biosciences Inc</t>
  </si>
  <si>
    <t>US45256X1037</t>
  </si>
  <si>
    <t>Immunitybio Inc</t>
  </si>
  <si>
    <t>US45257U1088</t>
  </si>
  <si>
    <t>Immunome Inc</t>
  </si>
  <si>
    <t>US45258J1025</t>
  </si>
  <si>
    <t>Immunovant Inc</t>
  </si>
  <si>
    <t>US45332Y1091</t>
  </si>
  <si>
    <t>INARI MEDICAL, INC.</t>
  </si>
  <si>
    <t>US45685K1025</t>
  </si>
  <si>
    <t>INFUSYSTEM HOLDINGS, INC.</t>
  </si>
  <si>
    <t>US45720N1037</t>
  </si>
  <si>
    <t>Inhibrx Biosciences Inc</t>
  </si>
  <si>
    <t>IL0011595993</t>
  </si>
  <si>
    <t>Inmode Ltd</t>
  </si>
  <si>
    <t>US45782T1051</t>
  </si>
  <si>
    <t>INmune Bio Inc</t>
  </si>
  <si>
    <t>US45784A1043</t>
  </si>
  <si>
    <t>INNOVAGE HOLDING CORP.</t>
  </si>
  <si>
    <t>US45781M1018</t>
  </si>
  <si>
    <t>INNOVIVA, INC.</t>
  </si>
  <si>
    <t>US45780L1044</t>
  </si>
  <si>
    <t>Inogen Inc</t>
  </si>
  <si>
    <t>US45773H4092</t>
  </si>
  <si>
    <t>INOVIO PHARMACEUTICALS, INC.</t>
  </si>
  <si>
    <t>US45790W1080</t>
  </si>
  <si>
    <t>Inozyme Pharma Inc</t>
  </si>
  <si>
    <t>US4576693075</t>
  </si>
  <si>
    <t>INSMED INCORPORATED</t>
  </si>
  <si>
    <t>US45826H1095</t>
  </si>
  <si>
    <t>INTEGER HOLDINGS CORPORATION</t>
  </si>
  <si>
    <t>US4579852082</t>
  </si>
  <si>
    <t>INTEGRA LIFESCIENCES HOLDINGS CORPORATION</t>
  </si>
  <si>
    <t>US45826J1051</t>
  </si>
  <si>
    <t>INTELLIA THERAPEUTICS, INC.</t>
  </si>
  <si>
    <t>US00534A1025</t>
  </si>
  <si>
    <t>Invivyd Inc</t>
  </si>
  <si>
    <t>US4622601007</t>
  </si>
  <si>
    <t>Iovance Biotherapeutics Inc</t>
  </si>
  <si>
    <t>US46266A1097</t>
  </si>
  <si>
    <t>IRadimed Corp</t>
  </si>
  <si>
    <t>US4500561067</t>
  </si>
  <si>
    <t>IRHYTHM TECHNOLOGIES, INC.</t>
  </si>
  <si>
    <t>US46333X1081</t>
  </si>
  <si>
    <t>IRONWOOD PHARMACEUTICALS, INC.</t>
  </si>
  <si>
    <t>US46565G1040</t>
  </si>
  <si>
    <t>Iteos Therapeutics Inc</t>
  </si>
  <si>
    <t>US47103J1051</t>
  </si>
  <si>
    <t>Janux Therapeutics Inc</t>
  </si>
  <si>
    <t>US4718712023</t>
  </si>
  <si>
    <t>Jasper Therapeutics Inc</t>
  </si>
  <si>
    <t>US47973J1025</t>
  </si>
  <si>
    <t>Joint Corp</t>
  </si>
  <si>
    <t>US4834971032</t>
  </si>
  <si>
    <t>Kalvista Pharmaceuticals Inc</t>
  </si>
  <si>
    <t>US4923271013</t>
  </si>
  <si>
    <t>Keros Therapeutics Inc</t>
  </si>
  <si>
    <t>GB00BRXB0C07</t>
  </si>
  <si>
    <t>Kiniksa Pharmaceuticals International PLC</t>
  </si>
  <si>
    <t>US50015M1099</t>
  </si>
  <si>
    <t>Kodiak Sciences Inc</t>
  </si>
  <si>
    <t>US5009461089</t>
  </si>
  <si>
    <t>Korro Bio Inc</t>
  </si>
  <si>
    <t>US5011471027</t>
  </si>
  <si>
    <t>Krystal Biotech Inc</t>
  </si>
  <si>
    <t>US50127T1097</t>
  </si>
  <si>
    <t>Kura Oncology Inc</t>
  </si>
  <si>
    <t>US5015751044</t>
  </si>
  <si>
    <t>Kymera Therapeutics Inc</t>
  </si>
  <si>
    <t>US5019761049</t>
  </si>
  <si>
    <t>Kyverna Therapeutics Inc</t>
  </si>
  <si>
    <t>US5165441032</t>
  </si>
  <si>
    <t>LANTHEUS HOLDINGS, INC.</t>
  </si>
  <si>
    <t>US5171251003</t>
  </si>
  <si>
    <t>Larimar Therapeutics Inc</t>
  </si>
  <si>
    <t>US5255582018</t>
  </si>
  <si>
    <t>LEMAITRE VASCULAR, INC.</t>
  </si>
  <si>
    <t>US52635N1037</t>
  </si>
  <si>
    <t>LENZ Therapeutics Inc</t>
  </si>
  <si>
    <t>US52886X1072</t>
  </si>
  <si>
    <t>Lexeo Therapeutics Inc</t>
  </si>
  <si>
    <t>US5288723027</t>
  </si>
  <si>
    <t>LEXICON PHARMACEUTICALS, INC.</t>
  </si>
  <si>
    <t>US5147661046</t>
  </si>
  <si>
    <t>LIFECORE BIOMEDICAL, INC.</t>
  </si>
  <si>
    <t>US53216B1044</t>
  </si>
  <si>
    <t>LIFEMD, INC.</t>
  </si>
  <si>
    <t>US53228F1012</t>
  </si>
  <si>
    <t>Lifestance Health Group Inc</t>
  </si>
  <si>
    <t>US53220K5048</t>
  </si>
  <si>
    <t>LIGAND PHARMACEUTICALS INCORPORATED</t>
  </si>
  <si>
    <t>US53566P1093</t>
  </si>
  <si>
    <t>LINEAGE CELL THERAPEUTICS, INC.</t>
  </si>
  <si>
    <t>US53635D2027</t>
  </si>
  <si>
    <t>Liquidia Corp</t>
  </si>
  <si>
    <t>GB00BYMT0J19</t>
  </si>
  <si>
    <t>LIVANOVA PLC</t>
  </si>
  <si>
    <t>US55083R1041</t>
  </si>
  <si>
    <t>Lyell Immunopharma Inc</t>
  </si>
  <si>
    <t>US55234L1052</t>
  </si>
  <si>
    <t>Lyra Therapeutics Inc</t>
  </si>
  <si>
    <t>US5560991094</t>
  </si>
  <si>
    <t>MacroGenics Inc</t>
  </si>
  <si>
    <t>US5588681057</t>
  </si>
  <si>
    <t>MADRIGAL PHARMACEUTICALS, INC.</t>
  </si>
  <si>
    <t>US56400P7069</t>
  </si>
  <si>
    <t>MANNKIND CORPORATION</t>
  </si>
  <si>
    <t>US56600D1072</t>
  </si>
  <si>
    <t>Maravai LifeSciences Holdings Inc</t>
  </si>
  <si>
    <t>US57777K1060</t>
  </si>
  <si>
    <t>MaxCyte Inc</t>
  </si>
  <si>
    <t>US55287L1017</t>
  </si>
  <si>
    <t>MBX Biosciences Inc</t>
  </si>
  <si>
    <t>IL0011316309</t>
  </si>
  <si>
    <t>Mediwound Ltd</t>
  </si>
  <si>
    <t>KYG596651029</t>
  </si>
  <si>
    <t>MeiraGTx Holdings plc</t>
  </si>
  <si>
    <t>US5898891040</t>
  </si>
  <si>
    <t>MERIT MEDICAL SYSTEMS, INC.</t>
  </si>
  <si>
    <t>US59045L1061</t>
  </si>
  <si>
    <t>Mersana Therapeutics Inc</t>
  </si>
  <si>
    <t>US59064R1095</t>
  </si>
  <si>
    <t>MESA LABORATORIES, INC.</t>
  </si>
  <si>
    <t>US59102M1045</t>
  </si>
  <si>
    <t>Metagenomi Inc</t>
  </si>
  <si>
    <t>US6024961012</t>
  </si>
  <si>
    <t>MIMEDX GROUP, INC.</t>
  </si>
  <si>
    <t>CA60255C8850</t>
  </si>
  <si>
    <t>Mind Medicine (MindMed) Inc</t>
  </si>
  <si>
    <t>US6031701013</t>
  </si>
  <si>
    <t>Mineralys Therapeutics Inc</t>
  </si>
  <si>
    <t>US6047491013</t>
  </si>
  <si>
    <t>MIRUM PHARMACEUTICALS, INC.</t>
  </si>
  <si>
    <t>US60783X1046</t>
  </si>
  <si>
    <t>MODIVCARE INC.</t>
  </si>
  <si>
    <t>US61225M1027</t>
  </si>
  <si>
    <t>Monte Rosa Therapeutics Inc</t>
  </si>
  <si>
    <t>US62855J1043</t>
  </si>
  <si>
    <t>MYRIAD GENETICS, INC.</t>
  </si>
  <si>
    <t>IL0011681371</t>
  </si>
  <si>
    <t>Nano-X Imaging Ltd</t>
  </si>
  <si>
    <t>US6359061008</t>
  </si>
  <si>
    <t>NATIONAL HEALTHCARE CORPORATION</t>
  </si>
  <si>
    <t>US6373722023</t>
  </si>
  <si>
    <t>NATIONAL RESEARCH CORPORATION</t>
  </si>
  <si>
    <t>US63909J1088</t>
  </si>
  <si>
    <t>Nautilus Biotechnology Inc</t>
  </si>
  <si>
    <t>US6402681083</t>
  </si>
  <si>
    <t>NEKTAR THERAPEUTICS</t>
  </si>
  <si>
    <t>US6404911066</t>
  </si>
  <si>
    <t>NEOGEN CORPORATION</t>
  </si>
  <si>
    <t>US64049M2098</t>
  </si>
  <si>
    <t>NEOGENOMICS, INC.</t>
  </si>
  <si>
    <t>US6409791000</t>
  </si>
  <si>
    <t>Neumora Therapeutics Inc</t>
  </si>
  <si>
    <t>US64135M1053</t>
  </si>
  <si>
    <t>NEUROGENE INC.</t>
  </si>
  <si>
    <t>US6412881053</t>
  </si>
  <si>
    <t>Neuropace Inc</t>
  </si>
  <si>
    <t>US64157F1030</t>
  </si>
  <si>
    <t>NEVRO CORP.</t>
  </si>
  <si>
    <t>US65487U1088</t>
  </si>
  <si>
    <t>Nkarta Inc</t>
  </si>
  <si>
    <t>US6700024010</t>
  </si>
  <si>
    <t>NOVAVAX, INC.</t>
  </si>
  <si>
    <t>JE00BYSS4X48</t>
  </si>
  <si>
    <t>NOVOCURE LIMITED</t>
  </si>
  <si>
    <t>US67080M1036</t>
  </si>
  <si>
    <t>Nurix Therapeutics Inc</t>
  </si>
  <si>
    <t>US6707031075</t>
  </si>
  <si>
    <t>Nuvalent Inc</t>
  </si>
  <si>
    <t>US67080N1019</t>
  </si>
  <si>
    <t>Nuvation Bio Inc</t>
  </si>
  <si>
    <t>US67577C1053</t>
  </si>
  <si>
    <t>Ocugen Inc</t>
  </si>
  <si>
    <t>US67576A1007</t>
  </si>
  <si>
    <t>OCULAR THERAPEUTIX, INC.</t>
  </si>
  <si>
    <t>US68062P1066</t>
  </si>
  <si>
    <t>Olema Pharmaceuticals Inc</t>
  </si>
  <si>
    <t>US6821431029</t>
  </si>
  <si>
    <t>OMEROS CORPORATION</t>
  </si>
  <si>
    <t>US68218J1034</t>
  </si>
  <si>
    <t>OmniAb Inc</t>
  </si>
  <si>
    <t>US68213N1090</t>
  </si>
  <si>
    <t>OMNICELL, INC.</t>
  </si>
  <si>
    <t>US68375N1037</t>
  </si>
  <si>
    <t>OPKO HEALTH, INC.</t>
  </si>
  <si>
    <t>US68401U2042</t>
  </si>
  <si>
    <t>OptimizeRx Corp</t>
  </si>
  <si>
    <t>US68404L2016</t>
  </si>
  <si>
    <t>OPTION CARE HEALTH, INC.</t>
  </si>
  <si>
    <t>US68554V1089</t>
  </si>
  <si>
    <t>ORASURE TECHNOLOGIES, INC.</t>
  </si>
  <si>
    <t>US68572M1062</t>
  </si>
  <si>
    <t>Orchestra Biomed Holdings Inc</t>
  </si>
  <si>
    <t>US68621F1021</t>
  </si>
  <si>
    <t>ORGANOGENESIS HOLDINGS INC.</t>
  </si>
  <si>
    <t>US68622P1093</t>
  </si>
  <si>
    <t>Oric Pharmaceuticals Inc</t>
  </si>
  <si>
    <t>US68752M1080</t>
  </si>
  <si>
    <t>ORTHOFIX MEDICAL INC.</t>
  </si>
  <si>
    <t>US68752L1008</t>
  </si>
  <si>
    <t>ORTHOPEDIATRICS CORP.</t>
  </si>
  <si>
    <t>US69012T3059</t>
  </si>
  <si>
    <t>Outlook Therapeutics Inc</t>
  </si>
  <si>
    <t>US6904691010</t>
  </si>
  <si>
    <t>OVID THERAPEUTICS INC.</t>
  </si>
  <si>
    <t>US6907321029</t>
  </si>
  <si>
    <t>US69404D1081</t>
  </si>
  <si>
    <t>PACIFIC BIOSCIENCES OF CALIFORNIA, INC.</t>
  </si>
  <si>
    <t>US6951271005</t>
  </si>
  <si>
    <t>PACIRA BIOSCIENCES, INC.</t>
  </si>
  <si>
    <t>US69380Q1076</t>
  </si>
  <si>
    <t>Pacs Group Inc</t>
  </si>
  <si>
    <t>US69913P1057</t>
  </si>
  <si>
    <t>PARAGON 28, INC.</t>
  </si>
  <si>
    <t>US7033951036</t>
  </si>
  <si>
    <t>PATTERSON COMPANIES, INC.</t>
  </si>
  <si>
    <t>US58502B1061</t>
  </si>
  <si>
    <t>PEDIATRIX MEDICAL GROUP, INC.</t>
  </si>
  <si>
    <t>US70805E1091</t>
  </si>
  <si>
    <t>THE PENNANT GROUP, INC.</t>
  </si>
  <si>
    <t>US7133171055</t>
  </si>
  <si>
    <t>PepGen Inc</t>
  </si>
  <si>
    <t>US71377E1055</t>
  </si>
  <si>
    <t>PERFORMANT HEALTHCARE, INC.</t>
  </si>
  <si>
    <t>US46489V3024</t>
  </si>
  <si>
    <t>Perspective Therapeutics Inc</t>
  </si>
  <si>
    <t>US71722W1071</t>
  </si>
  <si>
    <t>PHATHOM PHARMACEUTICALS, INC.</t>
  </si>
  <si>
    <t>US71742Q1067</t>
  </si>
  <si>
    <t>PHIBRO ANIMAL HEALTH CORPORATION</t>
  </si>
  <si>
    <t>US71944F1066</t>
  </si>
  <si>
    <t>Phreesia Inc</t>
  </si>
  <si>
    <t>US7291391057</t>
  </si>
  <si>
    <t>Pliant Therapeutics Inc</t>
  </si>
  <si>
    <t>US73730P1084</t>
  </si>
  <si>
    <t>Poseida Therapeutics Inc</t>
  </si>
  <si>
    <t>US74006W2070</t>
  </si>
  <si>
    <t>Praxis Precision Medicines Inc</t>
  </si>
  <si>
    <t>US74017N1054</t>
  </si>
  <si>
    <t>Precigen, Inc.</t>
  </si>
  <si>
    <t>US74065P1012</t>
  </si>
  <si>
    <t>Prelude Therapeutics Inc</t>
  </si>
  <si>
    <t>US74112D1019</t>
  </si>
  <si>
    <t>PRESTIGE CONSUMER HEALTHCARE INC.</t>
  </si>
  <si>
    <t>US74168J1016</t>
  </si>
  <si>
    <t>Prime Medicine Inc</t>
  </si>
  <si>
    <t>US74276R1023</t>
  </si>
  <si>
    <t>PRIVIA HEALTH GROUP, INC.</t>
  </si>
  <si>
    <t>US74276L1052</t>
  </si>
  <si>
    <t>Procept Biorobotics Corp</t>
  </si>
  <si>
    <t>US74340E1038</t>
  </si>
  <si>
    <t>Progyny Inc</t>
  </si>
  <si>
    <t>KYG7S53R1049</t>
  </si>
  <si>
    <t>ProKidney Corp</t>
  </si>
  <si>
    <t>US74366E1029</t>
  </si>
  <si>
    <t>Protagonist Therapeutics Inc</t>
  </si>
  <si>
    <t>IE00B91XRN20</t>
  </si>
  <si>
    <t>Prothena Corporation PLC</t>
  </si>
  <si>
    <t>US69366J2006</t>
  </si>
  <si>
    <t>PTC THERAPEUTICS, INC.</t>
  </si>
  <si>
    <t>US7458481014</t>
  </si>
  <si>
    <t>Pulmonx Corp</t>
  </si>
  <si>
    <t>US74587B1017</t>
  </si>
  <si>
    <t>Pulse Biosciences Inc</t>
  </si>
  <si>
    <t>EQ0000000096183898</t>
  </si>
  <si>
    <t>EQ0000000096182317</t>
  </si>
  <si>
    <t>US74587V1070</t>
  </si>
  <si>
    <t>PUMA BIOTECHNOLOGY, INC.</t>
  </si>
  <si>
    <t>US7473241013</t>
  </si>
  <si>
    <t>Pyxis Oncology Inc</t>
  </si>
  <si>
    <t>US7469641051</t>
  </si>
  <si>
    <t>Q32 Bio Inc</t>
  </si>
  <si>
    <t>US74766Q1013</t>
  </si>
  <si>
    <t>Quanterix Corp</t>
  </si>
  <si>
    <t>US74765K1051</t>
  </si>
  <si>
    <t>Quantum-Si Inc</t>
  </si>
  <si>
    <t>CA74880P1045</t>
  </si>
  <si>
    <t>Quipt Home Medical Corp</t>
  </si>
  <si>
    <t>US7504911022</t>
  </si>
  <si>
    <t>RADNET, INC.</t>
  </si>
  <si>
    <t>US75383L1026</t>
  </si>
  <si>
    <t>Rapport Therapeutics Inc</t>
  </si>
  <si>
    <t>US75382E1091</t>
  </si>
  <si>
    <t>RAPT Therapeutics Inc</t>
  </si>
  <si>
    <t>US75629V1044</t>
  </si>
  <si>
    <t>Recursion Pharmaceuticals Inc</t>
  </si>
  <si>
    <t>US75901B1070</t>
  </si>
  <si>
    <t>Regenxbio Inc</t>
  </si>
  <si>
    <t>US75915K3095</t>
  </si>
  <si>
    <t>Regulus Therapeutics Inc</t>
  </si>
  <si>
    <t>US75943R1023</t>
  </si>
  <si>
    <t>Relay Therapeutics Inc</t>
  </si>
  <si>
    <t>US29350E1047</t>
  </si>
  <si>
    <t>Renovaro Inc</t>
  </si>
  <si>
    <t>US76029N1063</t>
  </si>
  <si>
    <t>Replimune Group Inc</t>
  </si>
  <si>
    <t>US7613301099</t>
  </si>
  <si>
    <t>REVANCE THERAPEUTICS, INC.</t>
  </si>
  <si>
    <t>US76155X1000</t>
  </si>
  <si>
    <t>Revolution Medicines Inc</t>
  </si>
  <si>
    <t>US76243J1051</t>
  </si>
  <si>
    <t>Rhythm Pharmaceuticals Inc</t>
  </si>
  <si>
    <t>US7665597024</t>
  </si>
  <si>
    <t>RIGEL PHARMACEUTICALS, INC.</t>
  </si>
  <si>
    <t>US77313F1066</t>
  </si>
  <si>
    <t>ROCKET PHARMACEUTICALS, INC.</t>
  </si>
  <si>
    <t>US78349D1072</t>
  </si>
  <si>
    <t>Rxsight Inc</t>
  </si>
  <si>
    <t>US78667J1088</t>
  </si>
  <si>
    <t>SAGE THERAPEUTICS, INC.</t>
  </si>
  <si>
    <t>US7995661045</t>
  </si>
  <si>
    <t>Sana Biotechnology Inc</t>
  </si>
  <si>
    <t>US79957L1008</t>
  </si>
  <si>
    <t>Sanara Medtech Inc</t>
  </si>
  <si>
    <t>US8051111016</t>
  </si>
  <si>
    <t>SAVARA INC.</t>
  </si>
  <si>
    <t>US80706P1030</t>
  </si>
  <si>
    <t>Scholar Rock Holding Corp</t>
  </si>
  <si>
    <t>US80810D1037</t>
  </si>
  <si>
    <t>Schrodinger Inc</t>
  </si>
  <si>
    <t>US80880W1062</t>
  </si>
  <si>
    <t>Scilex Holding Co</t>
  </si>
  <si>
    <t>US8106481059</t>
  </si>
  <si>
    <t>scPharmaceuticals Inc</t>
  </si>
  <si>
    <t>US81619Q1058</t>
  </si>
  <si>
    <t>SELECT MEDICAL HOLDINGS CORPORATION</t>
  </si>
  <si>
    <t>US81684M1045</t>
  </si>
  <si>
    <t>Semler Scientific Inc</t>
  </si>
  <si>
    <t>US81734D1046</t>
  </si>
  <si>
    <t>US81749D1072</t>
  </si>
  <si>
    <t>Sera Prognostics Inc</t>
  </si>
  <si>
    <t>US82024L1035</t>
  </si>
  <si>
    <t>Shattuck Labs Inc</t>
  </si>
  <si>
    <t>US8257041090</t>
  </si>
  <si>
    <t>SI-BONE Inc</t>
  </si>
  <si>
    <t>US8269171067</t>
  </si>
  <si>
    <t>SIGA TECHNOLOGIES, INC.</t>
  </si>
  <si>
    <t>US82657M1053</t>
  </si>
  <si>
    <t>SIGHT SCIENCES, INC.</t>
  </si>
  <si>
    <t>US8292141053</t>
  </si>
  <si>
    <t>SIMULATIONS PLUS, INC.</t>
  </si>
  <si>
    <t>US83086J2006</t>
  </si>
  <si>
    <t>SKYE BIOSCIENCE, INC.</t>
  </si>
  <si>
    <t>US8342033094</t>
  </si>
  <si>
    <t>Soleno Therapeutics Inc</t>
  </si>
  <si>
    <t>US83422E2046</t>
  </si>
  <si>
    <t>Solid Biosciences Inc</t>
  </si>
  <si>
    <t>US1404752032</t>
  </si>
  <si>
    <t>SONIDA SENIOR LIVING, INC.</t>
  </si>
  <si>
    <t>US85205L1070</t>
  </si>
  <si>
    <t>SpringWorks Therapeutics Inc</t>
  </si>
  <si>
    <t>US00773J2024</t>
  </si>
  <si>
    <t>Spyre Therapeutics Inc</t>
  </si>
  <si>
    <t>US8523123052</t>
  </si>
  <si>
    <t>STAAR SURGICAL COMPANY</t>
  </si>
  <si>
    <t>US34385P1084</t>
  </si>
  <si>
    <t>STANDARD BIOTOOLS INC.</t>
  </si>
  <si>
    <t>US85916J4094</t>
  </si>
  <si>
    <t>STEREOTAXIS, INC.</t>
  </si>
  <si>
    <t>US86150R1077</t>
  </si>
  <si>
    <t>Stoke Therapeutics Inc</t>
  </si>
  <si>
    <t>US86627T1088</t>
  </si>
  <si>
    <t>Summit Therapeutics Inc</t>
  </si>
  <si>
    <t>US8684591089</t>
  </si>
  <si>
    <t>SUPERNUS PHARMACEUTICALS, INC.</t>
  </si>
  <si>
    <t>US86881A1007</t>
  </si>
  <si>
    <t>SURGERY PARTNERS, INC.</t>
  </si>
  <si>
    <t>US8688731004</t>
  </si>
  <si>
    <t>SURMODICS, INC.</t>
  </si>
  <si>
    <t>US8693671021</t>
  </si>
  <si>
    <t>Sutro Biopharma Inc</t>
  </si>
  <si>
    <t>US87164F1057</t>
  </si>
  <si>
    <t>Syndax Pharmaceuticals Inc</t>
  </si>
  <si>
    <t>US87357P1003</t>
  </si>
  <si>
    <t>Tactile Systems Technology Inc</t>
  </si>
  <si>
    <t>US87427V1035</t>
  </si>
  <si>
    <t>Talkspace Inc</t>
  </si>
  <si>
    <t>US8753722037</t>
  </si>
  <si>
    <t>TANDEM DIABETES CARE, INC.</t>
  </si>
  <si>
    <t>US87583X1090</t>
  </si>
  <si>
    <t>Tango Therapeutics Inc</t>
  </si>
  <si>
    <t>US87650L1035</t>
  </si>
  <si>
    <t>Tarsus Pharmaceuticals Inc</t>
  </si>
  <si>
    <t>US8776191061</t>
  </si>
  <si>
    <t>Taysha Gene Therapies Inc</t>
  </si>
  <si>
    <t>US87918A1051</t>
  </si>
  <si>
    <t>US87975F1049</t>
  </si>
  <si>
    <t>Telomir Pharmaceuticals Inc</t>
  </si>
  <si>
    <t>US87990A1060</t>
  </si>
  <si>
    <t>Tenaya Therapeutics Inc</t>
  </si>
  <si>
    <t>US8808811074</t>
  </si>
  <si>
    <t>Terns Pharmaceuticals Inc</t>
  </si>
  <si>
    <t>US88322Q1085</t>
  </si>
  <si>
    <t>TG THERAPEUTICS, INC.</t>
  </si>
  <si>
    <t>KYG8807B1068</t>
  </si>
  <si>
    <t>THERAVANCE BIOPHARMA, INC.</t>
  </si>
  <si>
    <t>US88427A1079</t>
  </si>
  <si>
    <t>Third Harmonic Bio Inc</t>
  </si>
  <si>
    <t>US89157D1054</t>
  </si>
  <si>
    <t>Tourmaline Bio Inc</t>
  </si>
  <si>
    <t>US89377M1099</t>
  </si>
  <si>
    <t>US89422G1076</t>
  </si>
  <si>
    <t>TRAVERE THERAPEUTICS, INC.</t>
  </si>
  <si>
    <t>US89455T1097</t>
  </si>
  <si>
    <t>Treace Medical Concepts Inc</t>
  </si>
  <si>
    <t>US89532M1018</t>
  </si>
  <si>
    <t>Trevi Therapeutics Inc</t>
  </si>
  <si>
    <t>US89854M1018</t>
  </si>
  <si>
    <t>TScan Therapeutics Inc</t>
  </si>
  <si>
    <t>US90184D1000</t>
  </si>
  <si>
    <t>Twist Bioscience Corp</t>
  </si>
  <si>
    <t>US90240B1061</t>
  </si>
  <si>
    <t>Tyra Biosciences Inc</t>
  </si>
  <si>
    <t>US90337L1089</t>
  </si>
  <si>
    <t>US9026731029</t>
  </si>
  <si>
    <t>U. S. PHYSICAL THERAPY, INC.</t>
  </si>
  <si>
    <t>UFP TECHNOLOGIES, INC.</t>
  </si>
  <si>
    <t>US91678A1079</t>
  </si>
  <si>
    <t>IL0011407140</t>
  </si>
  <si>
    <t>Urogen Pharma Ltd</t>
  </si>
  <si>
    <t>US9174881089</t>
  </si>
  <si>
    <t>UTAH MEDICAL PRODUCTS, INC.</t>
  </si>
  <si>
    <t>US9216591084</t>
  </si>
  <si>
    <t>VANDA PHARMACEUTICALS INC.</t>
  </si>
  <si>
    <t>US92214X1063</t>
  </si>
  <si>
    <t>VAREX IMAGING CORPORATION</t>
  </si>
  <si>
    <t>US92243G1085</t>
  </si>
  <si>
    <t>Vaxcyte Inc</t>
  </si>
  <si>
    <t>US92332V1070</t>
  </si>
  <si>
    <t>Ventyx Biosciences Inc</t>
  </si>
  <si>
    <t>US92337R1014</t>
  </si>
  <si>
    <t>Vera Therapeutics Inc</t>
  </si>
  <si>
    <t>US92337F1075</t>
  </si>
  <si>
    <t>Veracyte Inc</t>
  </si>
  <si>
    <t>US92337C2035</t>
  </si>
  <si>
    <t>VERASTEM, INC.</t>
  </si>
  <si>
    <t>US92346J1088</t>
  </si>
  <si>
    <t>VERICEL CORPORATION</t>
  </si>
  <si>
    <t>US92511W1080</t>
  </si>
  <si>
    <t>Verrica Pharmaceuticals Inc</t>
  </si>
  <si>
    <t>US92539P1012</t>
  </si>
  <si>
    <t>Verve Therapeutics Inc</t>
  </si>
  <si>
    <t>CA92663R1055</t>
  </si>
  <si>
    <t>VIEMED HEALTHCARE, INC.</t>
  </si>
  <si>
    <t>US92764N1028</t>
  </si>
  <si>
    <t>Vir Biotechnology Inc</t>
  </si>
  <si>
    <t>US92790C1045</t>
  </si>
  <si>
    <t>Viridian Therapeutics Inc</t>
  </si>
  <si>
    <t>US92915B1061</t>
  </si>
  <si>
    <t>Voyager Therapeutics Inc</t>
  </si>
  <si>
    <t>SG9999014716</t>
  </si>
  <si>
    <t>WAVE Life Sciences Ltd</t>
  </si>
  <si>
    <t>US9467841055</t>
  </si>
  <si>
    <t>Waystar Holding Corp</t>
  </si>
  <si>
    <t>US95075A1079</t>
  </si>
  <si>
    <t>Werewolf Therapeutics Inc</t>
  </si>
  <si>
    <t>US98420X1037</t>
  </si>
  <si>
    <t>X4 Pharmaceuticals Inc</t>
  </si>
  <si>
    <t>CA98400H1029</t>
  </si>
  <si>
    <t>XBiotech Inc</t>
  </si>
  <si>
    <t>US98401F1057</t>
  </si>
  <si>
    <t>Xencor Inc</t>
  </si>
  <si>
    <t>US98422E1038</t>
  </si>
  <si>
    <t>XERIS BIOPHARMA HOLDINGS, INC.</t>
  </si>
  <si>
    <t>US98419J2069</t>
  </si>
  <si>
    <t>XOMA Royalty Corporation</t>
  </si>
  <si>
    <t>US9842411095</t>
  </si>
  <si>
    <t>Y-mAbs Therapeutics Inc</t>
  </si>
  <si>
    <t>US98937L1052</t>
  </si>
  <si>
    <t>Zenas Biopharma Inc</t>
  </si>
  <si>
    <t>US98943L1070</t>
  </si>
  <si>
    <t>Zentalis Pharmaceuticals Inc</t>
  </si>
  <si>
    <t>US4884452065</t>
  </si>
  <si>
    <t>ZEVRA THERAPEUTICS, INC.</t>
  </si>
  <si>
    <t>US98888T1079</t>
  </si>
  <si>
    <t>ZIMVIE INC.</t>
  </si>
  <si>
    <t>KYG9TY5A1016</t>
  </si>
  <si>
    <t>Zura Bio Ltd</t>
  </si>
  <si>
    <t>US98985Y1082</t>
  </si>
  <si>
    <t>Zymeworks Inc</t>
  </si>
  <si>
    <t>US98986M1036</t>
  </si>
  <si>
    <t>ZYNEX, INC.</t>
  </si>
  <si>
    <t>US88583P1049</t>
  </si>
  <si>
    <t>374Water Inc</t>
  </si>
  <si>
    <t>US88554D2053</t>
  </si>
  <si>
    <t>3D SYSTEMS CORPORATION</t>
  </si>
  <si>
    <t>US0003611052</t>
  </si>
  <si>
    <t>AAR CORP.</t>
  </si>
  <si>
    <t>US0009571003</t>
  </si>
  <si>
    <t>ABM INDUSTRIES INCORPORATED</t>
  </si>
  <si>
    <t>US00081T1088</t>
  </si>
  <si>
    <t>ACCO BRANDS CORPORATION</t>
  </si>
  <si>
    <t>US00091G1040</t>
  </si>
  <si>
    <t>ACV AUCTIONS INC.</t>
  </si>
  <si>
    <t>US0080731088</t>
  </si>
  <si>
    <t>AEROVIRONMENT, INC.</t>
  </si>
  <si>
    <t>US00810F1066</t>
  </si>
  <si>
    <t>AerSale Corp</t>
  </si>
  <si>
    <t>US00922R1059</t>
  </si>
  <si>
    <t>AIR TRANSPORT SERVICES GROUP, INC.</t>
  </si>
  <si>
    <t>US0113111076</t>
  </si>
  <si>
    <t>ALAMO GROUP INC.</t>
  </si>
  <si>
    <t>US0123481089</t>
  </si>
  <si>
    <t>ALBANY INTERNATIONAL CORP.</t>
  </si>
  <si>
    <t>US01626W1018</t>
  </si>
  <si>
    <t>ALIGHT, INC.</t>
  </si>
  <si>
    <t>US01748X1028</t>
  </si>
  <si>
    <t>US0193301092</t>
  </si>
  <si>
    <t>Allient Inc.</t>
  </si>
  <si>
    <t>US02128L1061</t>
  </si>
  <si>
    <t>US02361E1082</t>
  </si>
  <si>
    <t>AMERESCO, INC.</t>
  </si>
  <si>
    <t>US0301112076</t>
  </si>
  <si>
    <t>AMERICAN SUPERCONDUCTOR CORPORATION</t>
  </si>
  <si>
    <t>US0305061097</t>
  </si>
  <si>
    <t>AMERICAN WOODMARK CORPORATION</t>
  </si>
  <si>
    <t>US0375981091</t>
  </si>
  <si>
    <t>APOGEE ENTERPRISES, INC.</t>
  </si>
  <si>
    <t>US03820C1053</t>
  </si>
  <si>
    <t>APPLIED INDUSTRIAL TECHNOLOGIES, INC.</t>
  </si>
  <si>
    <t>US03937C1053</t>
  </si>
  <si>
    <t>ARCBEST CORPORATION</t>
  </si>
  <si>
    <t>US03945R1023</t>
  </si>
  <si>
    <t>Archer Aviation Inc</t>
  </si>
  <si>
    <t>US0396531008</t>
  </si>
  <si>
    <t>US04010E1091</t>
  </si>
  <si>
    <t>ARGAN, INC.</t>
  </si>
  <si>
    <t>US04041L1061</t>
  </si>
  <si>
    <t>Aris Water Solutions Inc</t>
  </si>
  <si>
    <t>US04271T1007</t>
  </si>
  <si>
    <t>ARRAY TECHNOLOGIES, INC.</t>
  </si>
  <si>
    <t>US0462241011</t>
  </si>
  <si>
    <t>ASTEC INDUSTRIES, INC.</t>
  </si>
  <si>
    <t>US0464331083</t>
  </si>
  <si>
    <t>ASTRONICS CORPORATION</t>
  </si>
  <si>
    <t>US04649U1025</t>
  </si>
  <si>
    <t>ASURE SOFTWARE, INC.</t>
  </si>
  <si>
    <t>US0476491081</t>
  </si>
  <si>
    <t>US04956D1072</t>
  </si>
  <si>
    <t>Atmus Filtration Technologies Inc</t>
  </si>
  <si>
    <t>US0024741045</t>
  </si>
  <si>
    <t>AZZ INC.</t>
  </si>
  <si>
    <t>US0678061096</t>
  </si>
  <si>
    <t>BARNES GROUP INC.</t>
  </si>
  <si>
    <t>US0684631080</t>
  </si>
  <si>
    <t>BARRETT BUSINESS SERVICES, INC.</t>
  </si>
  <si>
    <t>US0736851090</t>
  </si>
  <si>
    <t>US09263B2079</t>
  </si>
  <si>
    <t>Blacksky Technology Inc</t>
  </si>
  <si>
    <t>US0926671043</t>
  </si>
  <si>
    <t>Blade Air Mobility Inc</t>
  </si>
  <si>
    <t>US09354A1007</t>
  </si>
  <si>
    <t>BLINK CHARGING CO.</t>
  </si>
  <si>
    <t>US0937121079</t>
  </si>
  <si>
    <t>BLOOM ENERGY CORPORATION</t>
  </si>
  <si>
    <t>US0953061068</t>
  </si>
  <si>
    <t>BLUE BIRD CORPORATION</t>
  </si>
  <si>
    <t>US09624H2085</t>
  </si>
  <si>
    <t>BLUELINX HOLDINGS INC.</t>
  </si>
  <si>
    <t>US09739D1000</t>
  </si>
  <si>
    <t>BOISE CASCADE COMPANY</t>
  </si>
  <si>
    <t>US1030021018</t>
  </si>
  <si>
    <t>BOWMAN CONSULTING GROUP LTD.</t>
  </si>
  <si>
    <t>US10948C1071</t>
  </si>
  <si>
    <t>BRIGHTVIEW HOLDINGS, INC.</t>
  </si>
  <si>
    <t>US1096961040</t>
  </si>
  <si>
    <t>CA11259V1067</t>
  </si>
  <si>
    <t>Brookfield Business Corp</t>
  </si>
  <si>
    <t>US12448X2018</t>
  </si>
  <si>
    <t>Byrna Technologies Inc</t>
  </si>
  <si>
    <t>US12763L1052</t>
  </si>
  <si>
    <t>CADRE HOLDINGS, INC.</t>
  </si>
  <si>
    <t>IL0011259137</t>
  </si>
  <si>
    <t>Caesarstone Ltd</t>
  </si>
  <si>
    <t>US1474481041</t>
  </si>
  <si>
    <t>CASELLA WASTE SYSTEMS, INC.</t>
  </si>
  <si>
    <t>US1248051021</t>
  </si>
  <si>
    <t>CBIZ, INC.</t>
  </si>
  <si>
    <t>US1251411013</t>
  </si>
  <si>
    <t>CECO ENVIRONMENTAL CORP.</t>
  </si>
  <si>
    <t>US1559231055</t>
  </si>
  <si>
    <t>Centuri Holdings Inc</t>
  </si>
  <si>
    <t>US15961R1059</t>
  </si>
  <si>
    <t>CHARGEPOINT HOLDINGS, INC.</t>
  </si>
  <si>
    <t>US16115Q3083</t>
  </si>
  <si>
    <t>IE00BKYC3F77</t>
  </si>
  <si>
    <t>US1993331057</t>
  </si>
  <si>
    <t>COLUMBUS MCKINNON CORPORATION</t>
  </si>
  <si>
    <t>US2026081057</t>
  </si>
  <si>
    <t>COMMERCIAL VEHICLE GROUP, INC.</t>
  </si>
  <si>
    <t>US20563P1012</t>
  </si>
  <si>
    <t>COMPX INTERNATIONAL INC.</t>
  </si>
  <si>
    <t>US2067041085</t>
  </si>
  <si>
    <t>CONCRETE PUMPING HOLDINGS, INC.</t>
  </si>
  <si>
    <t>US2067871036</t>
  </si>
  <si>
    <t>CONDUENT INCORPORATED</t>
  </si>
  <si>
    <t>US21044C1071</t>
  </si>
  <si>
    <t>CONSTRUCTION PARTNERS, INC.</t>
  </si>
  <si>
    <t>US21871N1019</t>
  </si>
  <si>
    <t>CORECIVIC, INC.</t>
  </si>
  <si>
    <t>MHY1771G1026</t>
  </si>
  <si>
    <t>COSTAMARE INC.</t>
  </si>
  <si>
    <t>US22284P1057</t>
  </si>
  <si>
    <t>COVENANT LOGISTICS GROUP, INC.</t>
  </si>
  <si>
    <t>US12618T1051</t>
  </si>
  <si>
    <t>CRA INTERNATIONAL, INC.</t>
  </si>
  <si>
    <t>US1263491094</t>
  </si>
  <si>
    <t>CSG SYSTEMS INTERNATIONAL, INC.</t>
  </si>
  <si>
    <t>US1264021064</t>
  </si>
  <si>
    <t>CSW INDUSTRIALS, INC.</t>
  </si>
  <si>
    <t>US23204X1037</t>
  </si>
  <si>
    <t>CUSTOM TRUCK ONE SOURCE, INC.</t>
  </si>
  <si>
    <t>US2480191012</t>
  </si>
  <si>
    <t>US5207761058</t>
  </si>
  <si>
    <t>DISTRIBUTION SOLUTIONS GROUP, INC.</t>
  </si>
  <si>
    <t>US23335Q1004</t>
  </si>
  <si>
    <t>DLH HOLDINGS CORP.</t>
  </si>
  <si>
    <t>US67011P1003</t>
  </si>
  <si>
    <t>DNOW INC.</t>
  </si>
  <si>
    <t>US25960R1059</t>
  </si>
  <si>
    <t>DOUGLAS DYNAMICS, INC.</t>
  </si>
  <si>
    <t>US26210V1026</t>
  </si>
  <si>
    <t>DRIVEN BRANDS HOLDINGS INC.</t>
  </si>
  <si>
    <t>US2641471097</t>
  </si>
  <si>
    <t>DUCOMMUN INCORPORATED</t>
  </si>
  <si>
    <t>US2333774071</t>
  </si>
  <si>
    <t>DXP ENTERPRISES, INC.</t>
  </si>
  <si>
    <t>US2674751019</t>
  </si>
  <si>
    <t>DYCOM INDUSTRIES, INC.</t>
  </si>
  <si>
    <t>US2763171046</t>
  </si>
  <si>
    <t>EASTERN COMPANY THE</t>
  </si>
  <si>
    <t>US29270J1007</t>
  </si>
  <si>
    <t>ENERGY RECOVERY, INC.</t>
  </si>
  <si>
    <t>US29280W1099</t>
  </si>
  <si>
    <t>Energy Vault Holdings Inc</t>
  </si>
  <si>
    <t>US2927651040</t>
  </si>
  <si>
    <t>ENERPAC TOOL GROUP CORP.</t>
  </si>
  <si>
    <t>US29275Y1029</t>
  </si>
  <si>
    <t>ENERSYS</t>
  </si>
  <si>
    <t>US2933891028</t>
  </si>
  <si>
    <t>ENNIS, INC.</t>
  </si>
  <si>
    <t>US2935941078</t>
  </si>
  <si>
    <t>Enovix Corporation</t>
  </si>
  <si>
    <t>US29355X1072</t>
  </si>
  <si>
    <t>Enpro Inc.</t>
  </si>
  <si>
    <t>US4158641070</t>
  </si>
  <si>
    <t>ENVIRI CORPORATION</t>
  </si>
  <si>
    <t>US2963151046</t>
  </si>
  <si>
    <t>ESCO TECHNOLOGIES INC.</t>
  </si>
  <si>
    <t>US29970N1046</t>
  </si>
  <si>
    <t>Eve Holding Inc</t>
  </si>
  <si>
    <t>US26929N1028</t>
  </si>
  <si>
    <t>EVI INDUSTRIES, INC.</t>
  </si>
  <si>
    <t>US3020811044</t>
  </si>
  <si>
    <t>EXLSERVICE HOLDINGS, INC.</t>
  </si>
  <si>
    <t>US30214U1025</t>
  </si>
  <si>
    <t>EXPONENT, INC.</t>
  </si>
  <si>
    <t>US3138551086</t>
  </si>
  <si>
    <t>FEDERAL SIGNAL CORPORATION</t>
  </si>
  <si>
    <t>US31846B1089</t>
  </si>
  <si>
    <t>FIRST ADVANTAGE CORPORATION</t>
  </si>
  <si>
    <t>US3376551046</t>
  </si>
  <si>
    <t>FiscalNote Holdings Inc</t>
  </si>
  <si>
    <t>US34379V1035</t>
  </si>
  <si>
    <t>Fluence Energy Inc</t>
  </si>
  <si>
    <t>US3434121022</t>
  </si>
  <si>
    <t>FLUOR CORPORATION.</t>
  </si>
  <si>
    <t>US3465631097</t>
  </si>
  <si>
    <t>FORRESTER RESEARCH, INC.</t>
  </si>
  <si>
    <t>US3498531017</t>
  </si>
  <si>
    <t>FORWARD AIR CORPORATION</t>
  </si>
  <si>
    <t>US3500601097</t>
  </si>
  <si>
    <t>L. B. FOSTER COMPANY</t>
  </si>
  <si>
    <t>US3534691098</t>
  </si>
  <si>
    <t>FRANKLIN COVEY CO.</t>
  </si>
  <si>
    <t>US3535141028</t>
  </si>
  <si>
    <t>FRANKLIN ELECTRIC CO., INC.</t>
  </si>
  <si>
    <t>US35834F1049</t>
  </si>
  <si>
    <t>FREYR Battery Inc</t>
  </si>
  <si>
    <t>US35909R1086</t>
  </si>
  <si>
    <t>FRONTIER GROUP HOLDINGS, INC.</t>
  </si>
  <si>
    <t>KYG3730V1059</t>
  </si>
  <si>
    <t>FTAI Aviation Ltd,</t>
  </si>
  <si>
    <t>US35953C1062</t>
  </si>
  <si>
    <t>FTAI INFRASTRUCTURE INC.</t>
  </si>
  <si>
    <t>US35952H7008</t>
  </si>
  <si>
    <t>FUELCELL ENERGY, INC.</t>
  </si>
  <si>
    <t>US3614481030</t>
  </si>
  <si>
    <t>MHY2685T1313</t>
  </si>
  <si>
    <t>GENCO SHIPPING &amp; TRADING LIMITED</t>
  </si>
  <si>
    <t>US3686781085</t>
  </si>
  <si>
    <t>GENCOR INDUSTRIES, INC.</t>
  </si>
  <si>
    <t>US36162J1060</t>
  </si>
  <si>
    <t>US3746891072</t>
  </si>
  <si>
    <t>GIBRALTAR INDUSTRIES, INC.</t>
  </si>
  <si>
    <t>US37892E1029</t>
  </si>
  <si>
    <t>GLOBAL INDUSTRIAL COMPANY</t>
  </si>
  <si>
    <t>US36251C1036</t>
  </si>
  <si>
    <t>GMS INC.</t>
  </si>
  <si>
    <t>BMG396372051</t>
  </si>
  <si>
    <t>GOLDEN OCEAN GROUP LIMITED.</t>
  </si>
  <si>
    <t>US3830821043</t>
  </si>
  <si>
    <t>THE GORMAN- RUPP COMPANY</t>
  </si>
  <si>
    <t>US3843135084</t>
  </si>
  <si>
    <t>GRAFTECH INTERNATIONAL LTD.</t>
  </si>
  <si>
    <t>US3845561063</t>
  </si>
  <si>
    <t>GRAHAM CORPORATION</t>
  </si>
  <si>
    <t>US3873281071</t>
  </si>
  <si>
    <t>GRANITE CONSTRUCTION INCORPORATED</t>
  </si>
  <si>
    <t>US3906071093</t>
  </si>
  <si>
    <t>GREAT LAKES DREDGE &amp; DOCK CORPORATION</t>
  </si>
  <si>
    <t>US3936571013</t>
  </si>
  <si>
    <t>THE GREENBRIER COMPANIES, INC.</t>
  </si>
  <si>
    <t>US3984331021</t>
  </si>
  <si>
    <t>US4040301081</t>
  </si>
  <si>
    <t>H&amp;E EQUIPMENT SERVICES, INC.</t>
  </si>
  <si>
    <t>US4219061086</t>
  </si>
  <si>
    <t>HEALTHCARE SERVICES GROUP, INC.</t>
  </si>
  <si>
    <t>US4223471040</t>
  </si>
  <si>
    <t>HEARTLAND EXPRESS, INC.</t>
  </si>
  <si>
    <t>US4228191023</t>
  </si>
  <si>
    <t>HEIDRICK &amp; STRUGGLES INTERNATIONAL, INC.</t>
  </si>
  <si>
    <t>US42328H1095</t>
  </si>
  <si>
    <t>HELIOS TECHNOLOGIES, INC.</t>
  </si>
  <si>
    <t>US42704L1044</t>
  </si>
  <si>
    <t>US42806J7000</t>
  </si>
  <si>
    <t>HERTZ GLOBAL HOLDINGS, INC.</t>
  </si>
  <si>
    <t>US4315711089</t>
  </si>
  <si>
    <t>HILLENBRAND, INC.</t>
  </si>
  <si>
    <t>US4316361090</t>
  </si>
  <si>
    <t>HILLMAN SOLUTIONS CORP.</t>
  </si>
  <si>
    <t>BMG4660A1036</t>
  </si>
  <si>
    <t>Himalaya Shipping Ltd</t>
  </si>
  <si>
    <t>US4335351015</t>
  </si>
  <si>
    <t>HIREQUEST, INC.</t>
  </si>
  <si>
    <t>US4042511000</t>
  </si>
  <si>
    <t>HNI CORPORATION</t>
  </si>
  <si>
    <t>US4433201062</t>
  </si>
  <si>
    <t>HUB GROUP, INC.</t>
  </si>
  <si>
    <t>US4441441098</t>
  </si>
  <si>
    <t>HUDSON TECHNOLOGIES, INC.</t>
  </si>
  <si>
    <t>US4474621020</t>
  </si>
  <si>
    <t>HURON CONSULTING GROUP INC.</t>
  </si>
  <si>
    <t>US4491091074</t>
  </si>
  <si>
    <t>Hyliion Holdings Corp</t>
  </si>
  <si>
    <t>US4491721050</t>
  </si>
  <si>
    <t>HYSTER-YALE, INC.</t>
  </si>
  <si>
    <t>BMG4690M1010</t>
  </si>
  <si>
    <t>Ibex Ltd</t>
  </si>
  <si>
    <t>US44925C1036</t>
  </si>
  <si>
    <t>ICF INTERNATIONAL, INC.</t>
  </si>
  <si>
    <t>US44951W1062</t>
  </si>
  <si>
    <t>IES HOLDINGS, INC.</t>
  </si>
  <si>
    <t>US4576422053</t>
  </si>
  <si>
    <t>INNODATA INC.</t>
  </si>
  <si>
    <t>US45778Q1076</t>
  </si>
  <si>
    <t>INSPERITY, INC.</t>
  </si>
  <si>
    <t>US45774W1080</t>
  </si>
  <si>
    <t>INSTEEL INDUSTRIES, INC.</t>
  </si>
  <si>
    <t>US4586653044</t>
  </si>
  <si>
    <t>INTERFACE, INC.</t>
  </si>
  <si>
    <t>US46125A1007</t>
  </si>
  <si>
    <t>Intuitive Machines Inc</t>
  </si>
  <si>
    <t>US47103N1063</t>
  </si>
  <si>
    <t>JANUS INTERNATIONAL GROUP, INC.</t>
  </si>
  <si>
    <t>US4778391049</t>
  </si>
  <si>
    <t>JOHN BEAN TECHNOLOGIES CORPORATION</t>
  </si>
  <si>
    <t>US47580P1030</t>
  </si>
  <si>
    <t>US4771431016</t>
  </si>
  <si>
    <t>KYG651631007</t>
  </si>
  <si>
    <t>Joby Aviation Inc</t>
  </si>
  <si>
    <t>US48282T1043</t>
  </si>
  <si>
    <t>KADANT INC.</t>
  </si>
  <si>
    <t>US48563L1017</t>
  </si>
  <si>
    <t>Karat Packaging Inc</t>
  </si>
  <si>
    <t>US4881522084</t>
  </si>
  <si>
    <t>KELLY SERVICES, INC.</t>
  </si>
  <si>
    <t>US4891701009</t>
  </si>
  <si>
    <t>KENNAMETAL INC.</t>
  </si>
  <si>
    <t>US4937321010</t>
  </si>
  <si>
    <t>KFORCE INC.</t>
  </si>
  <si>
    <t>US5006432000</t>
  </si>
  <si>
    <t>KORN FERRY</t>
  </si>
  <si>
    <t>US50077B2079</t>
  </si>
  <si>
    <t>KRATOS DEFENSE &amp; SECURITY SOLUTIONS, INC.</t>
  </si>
  <si>
    <t>US51655R1014</t>
  </si>
  <si>
    <t>Lanzatech Global Inc</t>
  </si>
  <si>
    <t>US52466B1035</t>
  </si>
  <si>
    <t>LEGALZOOM.COM, INC.</t>
  </si>
  <si>
    <t>US52661A1088</t>
  </si>
  <si>
    <t>LEONARDO DRS, INC.</t>
  </si>
  <si>
    <t>US53263P1057</t>
  </si>
  <si>
    <t>LIMBACH HOLDINGS, INC.</t>
  </si>
  <si>
    <t>US5355551061</t>
  </si>
  <si>
    <t>LINDSAY CORPORATION</t>
  </si>
  <si>
    <t>US53635B1070</t>
  </si>
  <si>
    <t>LIQUIDITY SERVICES, INC.</t>
  </si>
  <si>
    <t>US50216C1080</t>
  </si>
  <si>
    <t>LSI INDUSTRIES INC.</t>
  </si>
  <si>
    <t>GB00BNK03D49</t>
  </si>
  <si>
    <t>LUXFER HOLDINGS PLC</t>
  </si>
  <si>
    <t>US5635714059</t>
  </si>
  <si>
    <t>US5730751089</t>
  </si>
  <si>
    <t>MARTEN TRANSPORT, LTD.</t>
  </si>
  <si>
    <t>US57638P1049</t>
  </si>
  <si>
    <t>US5768531056</t>
  </si>
  <si>
    <t>MATRIX SERVICE COMPANY</t>
  </si>
  <si>
    <t>US57686G1058</t>
  </si>
  <si>
    <t>Matson Inc</t>
  </si>
  <si>
    <t>US5771281012</t>
  </si>
  <si>
    <t>US5779331041</t>
  </si>
  <si>
    <t>MAXIMUS, INC.</t>
  </si>
  <si>
    <t>US5786051079</t>
  </si>
  <si>
    <t>MAYVILLE ENGINEERING COMPANY, INC</t>
  </si>
  <si>
    <t>US5805891091</t>
  </si>
  <si>
    <t>MCGRATH RENTCORP</t>
  </si>
  <si>
    <t>US5893781089</t>
  </si>
  <si>
    <t>MERCURY SYSTEMS, INC.</t>
  </si>
  <si>
    <t>US6005512040</t>
  </si>
  <si>
    <t>MILLER INDUSTRIES, INC.</t>
  </si>
  <si>
    <t>US6005441000</t>
  </si>
  <si>
    <t>MILLERKNOLL, INC.</t>
  </si>
  <si>
    <t>US60649T1079</t>
  </si>
  <si>
    <t>MISTRAS GROUP, INC.</t>
  </si>
  <si>
    <t>US6151111019</t>
  </si>
  <si>
    <t>MONTROSE ENVIRONMENTAL GROUP, INC.</t>
  </si>
  <si>
    <t>US6153942023</t>
  </si>
  <si>
    <t>MOOG INC.</t>
  </si>
  <si>
    <t>US55345K1034</t>
  </si>
  <si>
    <t>MRC GLOBAL INC.</t>
  </si>
  <si>
    <t>US6247561029</t>
  </si>
  <si>
    <t>MUELLER INDUSTRIES, INC.</t>
  </si>
  <si>
    <t>US6247581084</t>
  </si>
  <si>
    <t>MUELLER WATER PRODUCTS, INC.</t>
  </si>
  <si>
    <t>US55405W1045</t>
  </si>
  <si>
    <t>MYR GROUP INC.</t>
  </si>
  <si>
    <t>US63010H1086</t>
  </si>
  <si>
    <t>Nano Nuclear Energy Inc</t>
  </si>
  <si>
    <t>US6372151042</t>
  </si>
  <si>
    <t>NATIONAL PRESTO INDUSTRIES, INC.</t>
  </si>
  <si>
    <t>US64107A1051</t>
  </si>
  <si>
    <t>NET Power Inc</t>
  </si>
  <si>
    <t>US65290E1010</t>
  </si>
  <si>
    <t>Nextracker Inc</t>
  </si>
  <si>
    <t>US6291564077</t>
  </si>
  <si>
    <t>N L INDUSTRIES, INC.</t>
  </si>
  <si>
    <t>US6293371067</t>
  </si>
  <si>
    <t>NN, INC.</t>
  </si>
  <si>
    <t>US6677461013</t>
  </si>
  <si>
    <t>NORTHWEST PIPE COMPANY</t>
  </si>
  <si>
    <t>US67079K1007</t>
  </si>
  <si>
    <t>Nuscale Power Corp</t>
  </si>
  <si>
    <t>US62945V1098</t>
  </si>
  <si>
    <t>NV5 GLOBAL, INC.</t>
  </si>
  <si>
    <t>US6820951043</t>
  </si>
  <si>
    <t>OMEGA FLEX, INC.</t>
  </si>
  <si>
    <t>US48238T1097</t>
  </si>
  <si>
    <t>US68628V3087</t>
  </si>
  <si>
    <t>ORION GROUP HOLDINGS, INC.</t>
  </si>
  <si>
    <t>US6931491061</t>
  </si>
  <si>
    <t>PAMT CORP</t>
  </si>
  <si>
    <t>BMG6891L1054</t>
  </si>
  <si>
    <t>Pangaea Logistics Solutions Ltd</t>
  </si>
  <si>
    <t>US70014A1043</t>
  </si>
  <si>
    <t>PARK AEROSPACE CORP.</t>
  </si>
  <si>
    <t>US7006661000</t>
  </si>
  <si>
    <t>PARK-OHIO HOLDINGS CORP.</t>
  </si>
  <si>
    <t>US7141572039</t>
  </si>
  <si>
    <t>PERMA-FIX ENVIRONMENTAL SERVICES, INC.</t>
  </si>
  <si>
    <t>US7244791007</t>
  </si>
  <si>
    <t>PITNEY BOWES INC.</t>
  </si>
  <si>
    <t>US72703X1063</t>
  </si>
  <si>
    <t>Planet Labs PBC</t>
  </si>
  <si>
    <t>US72919P2020</t>
  </si>
  <si>
    <t>PLUG POWER INC.</t>
  </si>
  <si>
    <t>US7391281067</t>
  </si>
  <si>
    <t>POWELL INDUSTRIES, INC.</t>
  </si>
  <si>
    <t>US7404441047</t>
  </si>
  <si>
    <t>PREFORMED LINE PRODUCTS COMPANY</t>
  </si>
  <si>
    <t>US74164F1030</t>
  </si>
  <si>
    <t>PRIMORIS SERVICES CORPORATION</t>
  </si>
  <si>
    <t>US74317M1045</t>
  </si>
  <si>
    <t>Proficient Auto Logistics Inc</t>
  </si>
  <si>
    <t>US7437131094</t>
  </si>
  <si>
    <t>Proto Labs, Inc.</t>
  </si>
  <si>
    <t>US92552R4065</t>
  </si>
  <si>
    <t>PURSUIT ATTRACTIONS AND HOSPITALITY, INC.</t>
  </si>
  <si>
    <t>US7473011093</t>
  </si>
  <si>
    <t>QUAD/GRAPHICS, INC.</t>
  </si>
  <si>
    <t>US7476191041</t>
  </si>
  <si>
    <t>QUANEX BUILDING PRODUCTS CORPORATION</t>
  </si>
  <si>
    <t>US74836W2035</t>
  </si>
  <si>
    <t>QUEST RESOURCE HOLDING CORPORATION</t>
  </si>
  <si>
    <t>US75025X1000</t>
  </si>
  <si>
    <t>RADIANT LOGISTICS, INC.</t>
  </si>
  <si>
    <t>US75776W1036</t>
  </si>
  <si>
    <t>Redwire Corp</t>
  </si>
  <si>
    <t>US76118Y1047</t>
  </si>
  <si>
    <t>RESIDEO TECHNOLOGIES, INC.</t>
  </si>
  <si>
    <t>US76122Q1058</t>
  </si>
  <si>
    <t>RESOURCES CONNECTION, INC.</t>
  </si>
  <si>
    <t>US7495271071</t>
  </si>
  <si>
    <t>REV GROUP, INC.</t>
  </si>
  <si>
    <t>US7731221062</t>
  </si>
  <si>
    <t>ROCKET LAB USA, INC.</t>
  </si>
  <si>
    <t>US7818463082</t>
  </si>
  <si>
    <t>RUSH ENTERPRISES, INC.</t>
  </si>
  <si>
    <t>US7818462092</t>
  </si>
  <si>
    <t>US74982T1034</t>
  </si>
  <si>
    <t>RXO, INC.</t>
  </si>
  <si>
    <t>MHY7388L1039</t>
  </si>
  <si>
    <t>SAFE BULKERS, INC.</t>
  </si>
  <si>
    <t>US78397Q1094</t>
  </si>
  <si>
    <t>SES AI Corp</t>
  </si>
  <si>
    <t>US82489W1071</t>
  </si>
  <si>
    <t>Shoals Technologies Group Inc</t>
  </si>
  <si>
    <t>US8256981031</t>
  </si>
  <si>
    <t>THE SHYFT GROUP, INC.</t>
  </si>
  <si>
    <t>US83085C1071</t>
  </si>
  <si>
    <t>Sky Harbour Group Corp</t>
  </si>
  <si>
    <t>US8308791024</t>
  </si>
  <si>
    <t>SKYWEST, INC.</t>
  </si>
  <si>
    <t>US83419H1032</t>
  </si>
  <si>
    <t>SolarMax Technology Inc</t>
  </si>
  <si>
    <t>US84445C1009</t>
  </si>
  <si>
    <t>SOUTHLAND HOLDINGS, INC.</t>
  </si>
  <si>
    <t>US8485603067</t>
  </si>
  <si>
    <t>SPIRE GLOBAL, INC.</t>
  </si>
  <si>
    <t>US78473E1038</t>
  </si>
  <si>
    <t>SPX TECHNOLOGIES, INC.</t>
  </si>
  <si>
    <t>US8542311076</t>
  </si>
  <si>
    <t>STANDEX INTERNATIONAL CORPORATION</t>
  </si>
  <si>
    <t>US8581552036</t>
  </si>
  <si>
    <t>STEELCASE INC.</t>
  </si>
  <si>
    <t>US85859N1028</t>
  </si>
  <si>
    <t>STEM, INC.</t>
  </si>
  <si>
    <t>US8592411016</t>
  </si>
  <si>
    <t>STERLING INFRASTRUCTURE, INC.</t>
  </si>
  <si>
    <t>US8666831057</t>
  </si>
  <si>
    <t>Sun Country Airlines Holdings Inc</t>
  </si>
  <si>
    <t>US86771W1053</t>
  </si>
  <si>
    <t>SUNRUN INC.</t>
  </si>
  <si>
    <t>US8771631053</t>
  </si>
  <si>
    <t>TAYLOR DEVICES, INC.</t>
  </si>
  <si>
    <t>KYG872641009</t>
  </si>
  <si>
    <t>Tecnoglass Inc.</t>
  </si>
  <si>
    <t>US8803451033</t>
  </si>
  <si>
    <t>TENNANT COMPANY</t>
  </si>
  <si>
    <t>US8807791038</t>
  </si>
  <si>
    <t>US88362T1034</t>
  </si>
  <si>
    <t>THERMON GROUP HOLDINGS, INC.</t>
  </si>
  <si>
    <t>US88830M1027</t>
  </si>
  <si>
    <t>TITAN INTERNATIONAL, INC.</t>
  </si>
  <si>
    <t>US88830R1014</t>
  </si>
  <si>
    <t>TITAN MACHINERY INC.</t>
  </si>
  <si>
    <t>US87266J1043</t>
  </si>
  <si>
    <t>TPI COMPOSITES, INC.</t>
  </si>
  <si>
    <t>US8935291075</t>
  </si>
  <si>
    <t>TRANSCAT, INC.</t>
  </si>
  <si>
    <t>US8962881079</t>
  </si>
  <si>
    <t>US8965221091</t>
  </si>
  <si>
    <t>US8968181011</t>
  </si>
  <si>
    <t>US89785X1019</t>
  </si>
  <si>
    <t>TRUEBLUE, INC.</t>
  </si>
  <si>
    <t>US89854H1023</t>
  </si>
  <si>
    <t>TTEC HOLDINGS, INC.</t>
  </si>
  <si>
    <t>US9011091082</t>
  </si>
  <si>
    <t>TUTOR PERINI CORPORATION</t>
  </si>
  <si>
    <t>US9014761012</t>
  </si>
  <si>
    <t>TWIN DISC, INCORPORATED</t>
  </si>
  <si>
    <t>US90278Q1085</t>
  </si>
  <si>
    <t>UFP INDUSTRIES, INC.</t>
  </si>
  <si>
    <t>US9038991025</t>
  </si>
  <si>
    <t>ULTRALIFE CORPORATION</t>
  </si>
  <si>
    <t>US9047081040</t>
  </si>
  <si>
    <t>UNIFIRST CORPORATION</t>
  </si>
  <si>
    <t>US91388P1057</t>
  </si>
  <si>
    <t>UNIVERSAL LOGISTICS HOLDINGS, INC.</t>
  </si>
  <si>
    <t>US91688F1049</t>
  </si>
  <si>
    <t>UPWORK INC.</t>
  </si>
  <si>
    <t>US92242T1016</t>
  </si>
  <si>
    <t>V2X, INC.</t>
  </si>
  <si>
    <t>US92511U1025</t>
  </si>
  <si>
    <t>VERRA MOBILITY CORPORATION</t>
  </si>
  <si>
    <t>US9258151029</t>
  </si>
  <si>
    <t>VICOR CORPORATION</t>
  </si>
  <si>
    <t>US9276511097</t>
  </si>
  <si>
    <t>VIRCO MFG CORPORATION</t>
  </si>
  <si>
    <t>US92766K4031</t>
  </si>
  <si>
    <t>VIRGIN GALACTIC HOLDINGS, INC.</t>
  </si>
  <si>
    <t>US92827K3014</t>
  </si>
  <si>
    <t>VIRTRA, INC.</t>
  </si>
  <si>
    <t>US9182841000</t>
  </si>
  <si>
    <t>VSE CORPORATION</t>
  </si>
  <si>
    <t>US9295661071</t>
  </si>
  <si>
    <t>WABASH NATIONAL CORPORATION</t>
  </si>
  <si>
    <t>US9427491025</t>
  </si>
  <si>
    <t>WATTS WATER TECHNOLOGIES, INC.</t>
  </si>
  <si>
    <t>US9507551086</t>
  </si>
  <si>
    <t>WERNER ENTERPRISES, INC.</t>
  </si>
  <si>
    <t>US96328L2051</t>
  </si>
  <si>
    <t>WHEELS UP EXPERIENCE INC.</t>
  </si>
  <si>
    <t>US96924N1000</t>
  </si>
  <si>
    <t>WILLDAN GROUP, INC.</t>
  </si>
  <si>
    <t>US9706461053</t>
  </si>
  <si>
    <t>WILLIS LEASE FINANCE CORPORATION</t>
  </si>
  <si>
    <t>JE00BQC4YW14</t>
  </si>
  <si>
    <t>WNS (HOLDINGS) LIMITED</t>
  </si>
  <si>
    <t>US98423F1093</t>
  </si>
  <si>
    <t>XOMETRY, INC.</t>
  </si>
  <si>
    <t>US98983L1089</t>
  </si>
  <si>
    <t>ZURN ELKAY WATER SOLUTIONS CORPORATION</t>
  </si>
  <si>
    <t>US2829141009</t>
  </si>
  <si>
    <t>8X8, INC.</t>
  </si>
  <si>
    <t>US65443P1021</t>
  </si>
  <si>
    <t>908 Devices Inc.</t>
  </si>
  <si>
    <t>US0021211018</t>
  </si>
  <si>
    <t>A10 NETWORKS, INC.</t>
  </si>
  <si>
    <t>US0044981019</t>
  </si>
  <si>
    <t>ACI WORLDWIDE, INC.</t>
  </si>
  <si>
    <t>US00108J1097</t>
  </si>
  <si>
    <t>ACM Research Inc</t>
  </si>
  <si>
    <t>US00676P1075</t>
  </si>
  <si>
    <t>ADEIA INC.</t>
  </si>
  <si>
    <t>US00486H1059</t>
  </si>
  <si>
    <t>ADTRAN HOLDINGS, INC.</t>
  </si>
  <si>
    <t>US0079731008</t>
  </si>
  <si>
    <t>ADVANCED ENERGY INDUSTRIES, INC.</t>
  </si>
  <si>
    <t>US00760J1088</t>
  </si>
  <si>
    <t>AEHR TEST SYSTEMS</t>
  </si>
  <si>
    <t>US00835Q2021</t>
  </si>
  <si>
    <t>Aeva Technologies Inc</t>
  </si>
  <si>
    <t>US00847J1051</t>
  </si>
  <si>
    <t>AGILYSYS, INC.</t>
  </si>
  <si>
    <t>US0089401089</t>
  </si>
  <si>
    <t>Airship AI Holdings Inc</t>
  </si>
  <si>
    <t>US0116421050</t>
  </si>
  <si>
    <t>ALARM.COM HOLDINGS, INC.</t>
  </si>
  <si>
    <t>US01644J1088</t>
  </si>
  <si>
    <t>ALKAMI TECHNOLOGY, INC.</t>
  </si>
  <si>
    <t>BMG6331P1041</t>
  </si>
  <si>
    <t>Alpha and Omega Semiconductor Ltd</t>
  </si>
  <si>
    <t>US0213691035</t>
  </si>
  <si>
    <t>ALTAIR ENGINEERING INC.</t>
  </si>
  <si>
    <t>KYG037AX1015</t>
  </si>
  <si>
    <t>AMBARELLA INC</t>
  </si>
  <si>
    <t>US03213A1043</t>
  </si>
  <si>
    <t>Amplitude Inc</t>
  </si>
  <si>
    <t>US03782L1017</t>
  </si>
  <si>
    <t>APPIAN CORPORATION</t>
  </si>
  <si>
    <t>US0381692070</t>
  </si>
  <si>
    <t>APPLIED DIGITAL CORPORATION</t>
  </si>
  <si>
    <t>US03823U1025</t>
  </si>
  <si>
    <t>APPLIED OPTOELECTRONICS, INC.</t>
  </si>
  <si>
    <t>US04206A1016</t>
  </si>
  <si>
    <t>Arlo Technologies Inc</t>
  </si>
  <si>
    <t>US04302A1043</t>
  </si>
  <si>
    <t>Arteris Inc</t>
  </si>
  <si>
    <t>US04342Y1047</t>
  </si>
  <si>
    <t>Asana Inc</t>
  </si>
  <si>
    <t>US00191U1025</t>
  </si>
  <si>
    <t>US0507342014</t>
  </si>
  <si>
    <t>AudioEye Inc</t>
  </si>
  <si>
    <t>US0517741072</t>
  </si>
  <si>
    <t>Aurora Innovation Inc</t>
  </si>
  <si>
    <t>US0536041041</t>
  </si>
  <si>
    <t>AvePoint Inc</t>
  </si>
  <si>
    <t>US05366Y2019</t>
  </si>
  <si>
    <t>AVIAT NETWORKS, INC.</t>
  </si>
  <si>
    <t>US0545402085</t>
  </si>
  <si>
    <t>AXCELIS TECHNOLOGIES, INC.</t>
  </si>
  <si>
    <t>US05637B1052</t>
  </si>
  <si>
    <t>Backblaze Inc</t>
  </si>
  <si>
    <t>US0565251081</t>
  </si>
  <si>
    <t>BADGER METER, INC.</t>
  </si>
  <si>
    <t>US0773472016</t>
  </si>
  <si>
    <t>BEL FUSE INC.</t>
  </si>
  <si>
    <t>US0773473006</t>
  </si>
  <si>
    <t>US0774541066</t>
  </si>
  <si>
    <t>US08160H1014</t>
  </si>
  <si>
    <t>BENCHMARK ELECTRONICS, INC.</t>
  </si>
  <si>
    <t>US08975B1098</t>
  </si>
  <si>
    <t>BIGBEAR.AI HOLDINGS, INC.</t>
  </si>
  <si>
    <t>US08975P1084</t>
  </si>
  <si>
    <t>BIGCOMMERCE HOLDINGS, INC.</t>
  </si>
  <si>
    <t>KYG1144A1058</t>
  </si>
  <si>
    <t>Bit Digital Inc</t>
  </si>
  <si>
    <t>US09227Q1004</t>
  </si>
  <si>
    <t>BLACKBAUD, INC.</t>
  </si>
  <si>
    <t>US09239B1098</t>
  </si>
  <si>
    <t>BLACKLINE, INC</t>
  </si>
  <si>
    <t>US09352U1088</t>
  </si>
  <si>
    <t>BLEND LABS, INC.</t>
  </si>
  <si>
    <t>US10316T1043</t>
  </si>
  <si>
    <t>BOX, INC.</t>
  </si>
  <si>
    <t>US10576N1028</t>
  </si>
  <si>
    <t>Braze Inc</t>
  </si>
  <si>
    <t>US12468P1049</t>
  </si>
  <si>
    <t>C3.ai Inc</t>
  </si>
  <si>
    <t>US13100M5094</t>
  </si>
  <si>
    <t>CALIX, INC.</t>
  </si>
  <si>
    <t>US1567271093</t>
  </si>
  <si>
    <t>CERENCE INC.</t>
  </si>
  <si>
    <t>US1572101053</t>
  </si>
  <si>
    <t>CEVA, INC</t>
  </si>
  <si>
    <t>US17253J1060</t>
  </si>
  <si>
    <t>Cipher Mining Inc</t>
  </si>
  <si>
    <t>US18452B2097</t>
  </si>
  <si>
    <t>CLEANSPARK, INC.</t>
  </si>
  <si>
    <t>US18467V1098</t>
  </si>
  <si>
    <t>CLEAR SECURE, INC.</t>
  </si>
  <si>
    <t>US18482P1030</t>
  </si>
  <si>
    <t>Clearfield, Inc.</t>
  </si>
  <si>
    <t>US1851231068</t>
  </si>
  <si>
    <t>Clearwater Analytics Holdings Inc</t>
  </si>
  <si>
    <t>US9467601053</t>
  </si>
  <si>
    <t>CLIMB GLOBAL SOLUTIONS, INC.</t>
  </si>
  <si>
    <t>US1925761066</t>
  </si>
  <si>
    <t>COHU, INC.</t>
  </si>
  <si>
    <t>US20337X1090</t>
  </si>
  <si>
    <t>COMMSCOPE HOLDING COMPANY, INC.</t>
  </si>
  <si>
    <t>US2041661024</t>
  </si>
  <si>
    <t>COMMVAULT SYSTEMS, INC.</t>
  </si>
  <si>
    <t>US20459V1052</t>
  </si>
  <si>
    <t>COMPOSECURE, INC.</t>
  </si>
  <si>
    <t>US20848V1052</t>
  </si>
  <si>
    <t>CONSENSUS CLOUD SOLUTIONS, INC.</t>
  </si>
  <si>
    <t>US21874A1060</t>
  </si>
  <si>
    <t>CORE SCIENTIFIC, INC.</t>
  </si>
  <si>
    <t>US22041X1028</t>
  </si>
  <si>
    <t>CORSAIR GAMING, INC.</t>
  </si>
  <si>
    <t>US22207T1016</t>
  </si>
  <si>
    <t>Couchbase Inc</t>
  </si>
  <si>
    <t>US12634H2004</t>
  </si>
  <si>
    <t>CPI CARD GROUP INC.</t>
  </si>
  <si>
    <t>KYG254571055</t>
  </si>
  <si>
    <t>Credo Technology Group Holding Ltd</t>
  </si>
  <si>
    <t>US1263271058</t>
  </si>
  <si>
    <t>CS Disco Inc</t>
  </si>
  <si>
    <t>US1265011056</t>
  </si>
  <si>
    <t>CTS CORPORATION</t>
  </si>
  <si>
    <t>US26740W1099</t>
  </si>
  <si>
    <t>D-Wave Quantum Inc</t>
  </si>
  <si>
    <t>US2339121046</t>
  </si>
  <si>
    <t>DAILY JOURNAL CORPORATION</t>
  </si>
  <si>
    <t>US2342641097</t>
  </si>
  <si>
    <t>DAKTRONICS, INC.</t>
  </si>
  <si>
    <t>US2537981027</t>
  </si>
  <si>
    <t>DIGI INTERNATIONAL INC.</t>
  </si>
  <si>
    <t>US25381B1017</t>
  </si>
  <si>
    <t>DIGIMARC CORPORATION</t>
  </si>
  <si>
    <t>US25400W1027</t>
  </si>
  <si>
    <t>DIGITAL TURBINE, INC.</t>
  </si>
  <si>
    <t>US25402D1028</t>
  </si>
  <si>
    <t>DigitalOcean Holdings, Inc.</t>
  </si>
  <si>
    <t>US2545431015</t>
  </si>
  <si>
    <t>DIODES INCORPORATED</t>
  </si>
  <si>
    <t>US2575541055</t>
  </si>
  <si>
    <t>Domo Inc</t>
  </si>
  <si>
    <t>US29788T1034</t>
  </si>
  <si>
    <t>E2OPEN PARENT HOLDINGS, INC.</t>
  </si>
  <si>
    <t>US2774614067</t>
  </si>
  <si>
    <t>EASTMAN KODAK COMPANY</t>
  </si>
  <si>
    <t>US28225C8064</t>
  </si>
  <si>
    <t>EGAIN CORPORATION</t>
  </si>
  <si>
    <t>US2928121043</t>
  </si>
  <si>
    <t>ENFUSION, INC</t>
  </si>
  <si>
    <t>US2942681071</t>
  </si>
  <si>
    <t>EPLUS INC.</t>
  </si>
  <si>
    <t>US29977X1054</t>
  </si>
  <si>
    <t>EVERCOMMERCE INC.</t>
  </si>
  <si>
    <t>US30041T1043</t>
  </si>
  <si>
    <t>Everspin Technologies Inc</t>
  </si>
  <si>
    <t>US30049H1023</t>
  </si>
  <si>
    <t>Evolv Technologies Holdings Inc</t>
  </si>
  <si>
    <t>US30226D1063</t>
  </si>
  <si>
    <t>EXTREME NETWORKS, INC.</t>
  </si>
  <si>
    <t>KYG3323L1005</t>
  </si>
  <si>
    <t>FABRINET</t>
  </si>
  <si>
    <t>US3116421021</t>
  </si>
  <si>
    <t>FARO TECHNOLOGIES, INC.</t>
  </si>
  <si>
    <t>US31188V1008</t>
  </si>
  <si>
    <t>FASTLY, INC.</t>
  </si>
  <si>
    <t>US3463751087</t>
  </si>
  <si>
    <t>FORMFACTOR, INC.</t>
  </si>
  <si>
    <t>US3580541049</t>
  </si>
  <si>
    <t>Freshworks Inc</t>
  </si>
  <si>
    <t>US36170N1072</t>
  </si>
  <si>
    <t>GCT SEMICONDUCTOR HOLDING, INC.</t>
  </si>
  <si>
    <t>US39813G1094</t>
  </si>
  <si>
    <t>GRID DYNAMICS HOLDINGS, INC.</t>
  </si>
  <si>
    <t>US4046091090</t>
  </si>
  <si>
    <t>THE HACKETT GROUP, INC.</t>
  </si>
  <si>
    <t>US4131601027</t>
  </si>
  <si>
    <t>HARMONIC INC.</t>
  </si>
  <si>
    <t>US44812J1043</t>
  </si>
  <si>
    <t>HUT 8 CORP.</t>
  </si>
  <si>
    <t>KYG4740B1059</t>
  </si>
  <si>
    <t>ICHOR HOLDINGS, LTD.</t>
  </si>
  <si>
    <t>US4525211078</t>
  </si>
  <si>
    <t>IMMERSION CORPORATION</t>
  </si>
  <si>
    <t>US4532041096</t>
  </si>
  <si>
    <t>IMPINJ, INC.</t>
  </si>
  <si>
    <t>US45569U1016</t>
  </si>
  <si>
    <t>INDIE SEMICONDUCTOR, INC.</t>
  </si>
  <si>
    <t>US45667G1031</t>
  </si>
  <si>
    <t>INFINERA CORPORATION</t>
  </si>
  <si>
    <t>US45675Y1047</t>
  </si>
  <si>
    <t>INFORMATION SERVICES GROUP, INC.</t>
  </si>
  <si>
    <t>US45765U1034</t>
  </si>
  <si>
    <t>US45827U1097</t>
  </si>
  <si>
    <t>INTAPP, INC.</t>
  </si>
  <si>
    <t>US45867G1013</t>
  </si>
  <si>
    <t>InterDigital, Inc.</t>
  </si>
  <si>
    <t>US46222L1089</t>
  </si>
  <si>
    <t>IONQ Inc</t>
  </si>
  <si>
    <t>US4657411066</t>
  </si>
  <si>
    <t>ITRON, INC.</t>
  </si>
  <si>
    <t>US47074L1052</t>
  </si>
  <si>
    <t>JAMF HOLDING CORP.</t>
  </si>
  <si>
    <t>US4834671061</t>
  </si>
  <si>
    <t>Kaltura Inc</t>
  </si>
  <si>
    <t>US49428J1097</t>
  </si>
  <si>
    <t>KIMBALL ELECTRONICS, INC.</t>
  </si>
  <si>
    <t>US49926D1090</t>
  </si>
  <si>
    <t>KNOWLES CORPORATION</t>
  </si>
  <si>
    <t>US5012421013</t>
  </si>
  <si>
    <t>KULICKE AND SOFFA INDUSTRIES, INC.</t>
  </si>
  <si>
    <t>US5322061095</t>
  </si>
  <si>
    <t>Life360 Inc</t>
  </si>
  <si>
    <t>US5322751042</t>
  </si>
  <si>
    <t>Lightwave Logic Inc</t>
  </si>
  <si>
    <t>US53815P1084</t>
  </si>
  <si>
    <t>LIVERAMP HOLDINGS, INC.</t>
  </si>
  <si>
    <t>US0296831094</t>
  </si>
  <si>
    <t>LOGILITY SUPPLY CHAIN SOLUTIONS, INC.</t>
  </si>
  <si>
    <t>US5657881067</t>
  </si>
  <si>
    <t>MARA HOLDINGS, INC.</t>
  </si>
  <si>
    <t>US5770961002</t>
  </si>
  <si>
    <t>Matterport Inc</t>
  </si>
  <si>
    <t>US57776J1007</t>
  </si>
  <si>
    <t>MAXLINEAR, INC.</t>
  </si>
  <si>
    <t>US58985J1051</t>
  </si>
  <si>
    <t>MERIDIANLINK, INC.</t>
  </si>
  <si>
    <t>US5915202007</t>
  </si>
  <si>
    <t>METHODE ELECTRONICS, INC.</t>
  </si>
  <si>
    <t>US5949603048</t>
  </si>
  <si>
    <t>MicroVision Inc</t>
  </si>
  <si>
    <t>US60471A1016</t>
  </si>
  <si>
    <t>MIRION TECHNOLOGIES, INC.</t>
  </si>
  <si>
    <t>US6067102003</t>
  </si>
  <si>
    <t>MITEK SYSTEMS, INC.</t>
  </si>
  <si>
    <t>US62878D1000</t>
  </si>
  <si>
    <t>N-ABLE, INC.</t>
  </si>
  <si>
    <t>US6304021057</t>
  </si>
  <si>
    <t>NAPCO SECURITY TECHNOLOGIES, INC.</t>
  </si>
  <si>
    <t>US63942X1063</t>
  </si>
  <si>
    <t>Navitas Semiconductor Corp</t>
  </si>
  <si>
    <t>US62886E1082</t>
  </si>
  <si>
    <t>US64111Q1040</t>
  </si>
  <si>
    <t>NETGEAR, INC.</t>
  </si>
  <si>
    <t>US64115T1043</t>
  </si>
  <si>
    <t>NETSCOUT SYSTEMS, INC.</t>
  </si>
  <si>
    <t>US65345N1063</t>
  </si>
  <si>
    <t>NEXTNAV INC.</t>
  </si>
  <si>
    <t>US65487K1007</t>
  </si>
  <si>
    <t>nLIGHT Inc</t>
  </si>
  <si>
    <t>CA67000B1040</t>
  </si>
  <si>
    <t>NOVANTA INC.</t>
  </si>
  <si>
    <t>US6294452064</t>
  </si>
  <si>
    <t>NVE Corporation</t>
  </si>
  <si>
    <t>US68134L1098</t>
  </si>
  <si>
    <t>Olo Inc</t>
  </si>
  <si>
    <t>US68339B1044</t>
  </si>
  <si>
    <t>ON24 Inc</t>
  </si>
  <si>
    <t>US68287N1000</t>
  </si>
  <si>
    <t>ONESPAN INC.</t>
  </si>
  <si>
    <t>US6834161019</t>
  </si>
  <si>
    <t>OOMA, INC.</t>
  </si>
  <si>
    <t>US6710441055</t>
  </si>
  <si>
    <t>OSI SYSTEMS, INC.</t>
  </si>
  <si>
    <t>US68989M2026</t>
  </si>
  <si>
    <t>Ouster Inc</t>
  </si>
  <si>
    <t>IL0011858912</t>
  </si>
  <si>
    <t>PAGAYA TECHNOLOGIES LTD</t>
  </si>
  <si>
    <t>US69553P1003</t>
  </si>
  <si>
    <t>PAGERDUTY, INC.</t>
  </si>
  <si>
    <t>US6988841036</t>
  </si>
  <si>
    <t>PAR TECHNOLOGY CORPORATION</t>
  </si>
  <si>
    <t>US69318J1007</t>
  </si>
  <si>
    <t>PC CONNECTION, INC.</t>
  </si>
  <si>
    <t>US6932821050</t>
  </si>
  <si>
    <t>PDF SOLUTIONS, INC.</t>
  </si>
  <si>
    <t>KYG8232Y1017</t>
  </si>
  <si>
    <t>Penguin Solutions, Inc.</t>
  </si>
  <si>
    <t>US7194051022</t>
  </si>
  <si>
    <t>PHOTRONICS, INC.</t>
  </si>
  <si>
    <t>US7291321005</t>
  </si>
  <si>
    <t>PLEXUS CORP.</t>
  </si>
  <si>
    <t>US7332451043</t>
  </si>
  <si>
    <t>Porch Group, Inc.</t>
  </si>
  <si>
    <t>US7392761034</t>
  </si>
  <si>
    <t>POWER INTEGRATIONS, INC.</t>
  </si>
  <si>
    <t>US73931J1097</t>
  </si>
  <si>
    <t>POWERFLEET, INC.</t>
  </si>
  <si>
    <t>US7396501097</t>
  </si>
  <si>
    <t>Prairie Operating Co</t>
  </si>
  <si>
    <t>US7433121008</t>
  </si>
  <si>
    <t>PROGRESS SOFTWARE CORPORATION</t>
  </si>
  <si>
    <t>US74346Y1038</t>
  </si>
  <si>
    <t>PROS HOLDINGS, INC.</t>
  </si>
  <si>
    <t>US74736L1098</t>
  </si>
  <si>
    <t>Q2 HOLDINGS, INC.</t>
  </si>
  <si>
    <t>US74758T3032</t>
  </si>
  <si>
    <t>Qualys Inc</t>
  </si>
  <si>
    <t>US74837P4054</t>
  </si>
  <si>
    <t>QUICKLOGIC CORPORATION</t>
  </si>
  <si>
    <t>US7501021056</t>
  </si>
  <si>
    <t>Rackspace Technology, Inc.</t>
  </si>
  <si>
    <t>US7509171069</t>
  </si>
  <si>
    <t>RAMBUS INC.</t>
  </si>
  <si>
    <t>US7534221046</t>
  </si>
  <si>
    <t>RAPID7, INC.</t>
  </si>
  <si>
    <t>US75704L1044</t>
  </si>
  <si>
    <t>Red Violet Inc</t>
  </si>
  <si>
    <t>US7594191048</t>
  </si>
  <si>
    <t>REKOR SYSTEMS, INC.</t>
  </si>
  <si>
    <t>US7002153044</t>
  </si>
  <si>
    <t>REPOSITRAK, INC.</t>
  </si>
  <si>
    <t>US7625441040</t>
  </si>
  <si>
    <t>RIBBON COMMUNICATIONS INC.</t>
  </si>
  <si>
    <t>US7631651079</t>
  </si>
  <si>
    <t>RICHARDSON ELECTRONICS, LTD.</t>
  </si>
  <si>
    <t>US76655K1034</t>
  </si>
  <si>
    <t>Rigetti Computing Inc</t>
  </si>
  <si>
    <t>US76674Q1076</t>
  </si>
  <si>
    <t>RIMINI STREET, INC.</t>
  </si>
  <si>
    <t>US7672921050</t>
  </si>
  <si>
    <t>RIOT PLATFORMS, INC.</t>
  </si>
  <si>
    <t>VGG7606H1082</t>
  </si>
  <si>
    <t>Roadzen Inc</t>
  </si>
  <si>
    <t>US7751331015</t>
  </si>
  <si>
    <t>ROGERS CORPORATION</t>
  </si>
  <si>
    <t>US8010561020</t>
  </si>
  <si>
    <t>SANMINA CORPORATION</t>
  </si>
  <si>
    <t>KYG7T16G1039</t>
  </si>
  <si>
    <t>Sapiens International Corporation N.V.</t>
  </si>
  <si>
    <t>US8060371072</t>
  </si>
  <si>
    <t>SCANSOURCE, INC.</t>
  </si>
  <si>
    <t>US81686C1045</t>
  </si>
  <si>
    <t>SEMRUSH HOLDINGS, INC.</t>
  </si>
  <si>
    <t>US8168501018</t>
  </si>
  <si>
    <t>SEMTECH CORPORATION</t>
  </si>
  <si>
    <t>US8269191024</t>
  </si>
  <si>
    <t>SILICON LABORATORIES INC.</t>
  </si>
  <si>
    <t>US82728C1027</t>
  </si>
  <si>
    <t>Silvaco Group Inc</t>
  </si>
  <si>
    <t>US82982T1060</t>
  </si>
  <si>
    <t>SiTime Corp</t>
  </si>
  <si>
    <t>US83089J1088</t>
  </si>
  <si>
    <t>Skywater Technology Inc</t>
  </si>
  <si>
    <t>US83193G1076</t>
  </si>
  <si>
    <t>SMARTRENT, INC.</t>
  </si>
  <si>
    <t>US83417Q2049</t>
  </si>
  <si>
    <t>SolarWinds Corp</t>
  </si>
  <si>
    <t>US8361001071</t>
  </si>
  <si>
    <t>SoundHound AI Inc</t>
  </si>
  <si>
    <t>US82536T1079</t>
  </si>
  <si>
    <t>SoundThinking Inc</t>
  </si>
  <si>
    <t>US85208T1079</t>
  </si>
  <si>
    <t>Sprinklr Inc</t>
  </si>
  <si>
    <t>US85209W1099</t>
  </si>
  <si>
    <t>Sprout Social Inc</t>
  </si>
  <si>
    <t>US78463M1071</t>
  </si>
  <si>
    <t>SPS COMMERCE, INC.</t>
  </si>
  <si>
    <t>US87157D1090</t>
  </si>
  <si>
    <t>US87969B1017</t>
  </si>
  <si>
    <t>TELOS CORPORATION</t>
  </si>
  <si>
    <t>US88025T1025</t>
  </si>
  <si>
    <t>TENABLE HOLDINGS, INC.</t>
  </si>
  <si>
    <t>US88080T1043</t>
  </si>
  <si>
    <t>TERAWULF INC.</t>
  </si>
  <si>
    <t>US87305R1095</t>
  </si>
  <si>
    <t>US8986972060</t>
  </si>
  <si>
    <t>TUCOWS INC.</t>
  </si>
  <si>
    <t>US9004502061</t>
  </si>
  <si>
    <t>TURTLE BEACH CORPORATION</t>
  </si>
  <si>
    <t>US90385V1070</t>
  </si>
  <si>
    <t>ULTRA CLEAN HOLDINGS, INC.</t>
  </si>
  <si>
    <t>US9092143067</t>
  </si>
  <si>
    <t>US9222801022</t>
  </si>
  <si>
    <t>VARONIS SYSTEMS, INC.</t>
  </si>
  <si>
    <t>US9224171002</t>
  </si>
  <si>
    <t>VEECO INSTRUMENTS INC.</t>
  </si>
  <si>
    <t>US92343X1000</t>
  </si>
  <si>
    <t>VERINT SYSTEMS INC.</t>
  </si>
  <si>
    <t>US92538J1060</t>
  </si>
  <si>
    <t>VERTEX, INC.</t>
  </si>
  <si>
    <t>US92557A1016</t>
  </si>
  <si>
    <t>Viant Technology Inc</t>
  </si>
  <si>
    <t>US92552V1008</t>
  </si>
  <si>
    <t>US9255501051</t>
  </si>
  <si>
    <t>US9282981086</t>
  </si>
  <si>
    <t>VISHAY INTERTECHNOLOGY, INC.</t>
  </si>
  <si>
    <t>US92835K1034</t>
  </si>
  <si>
    <t>VISHAY PRECISION GROUP, INC.</t>
  </si>
  <si>
    <t>US94724R1086</t>
  </si>
  <si>
    <t>Weave Communications Inc</t>
  </si>
  <si>
    <t>US92971A1097</t>
  </si>
  <si>
    <t>WM Technology Inc</t>
  </si>
  <si>
    <t>US98139A1051</t>
  </si>
  <si>
    <t>US98421M1062</t>
  </si>
  <si>
    <t>US98423J1016</t>
  </si>
  <si>
    <t>Xperi Inc</t>
  </si>
  <si>
    <t>US98585N1063</t>
  </si>
  <si>
    <t>Yext Inc</t>
  </si>
  <si>
    <t>US98956A1051</t>
  </si>
  <si>
    <t>Zeta Global Holdings Corp</t>
  </si>
  <si>
    <t>US98983V1061</t>
  </si>
  <si>
    <t>Zuora Inc</t>
  </si>
  <si>
    <t>US00773T1016</t>
  </si>
  <si>
    <t>ADVANSIX INC.</t>
  </si>
  <si>
    <t>US0207641061</t>
  </si>
  <si>
    <t>ALPHA METALLURGICAL RESOURCES, INC.</t>
  </si>
  <si>
    <t>US0303711081</t>
  </si>
  <si>
    <t>AMERICAN VANGUARD CORPORATION</t>
  </si>
  <si>
    <t>JE00BM9HZ112</t>
  </si>
  <si>
    <t>ARCADIUM LITHIUM PLC</t>
  </si>
  <si>
    <t>US03940R1077</t>
  </si>
  <si>
    <t>ARCH RESOURCES, INC.</t>
  </si>
  <si>
    <t>LU2369833749</t>
  </si>
  <si>
    <t>Ardagh Metal Packaging S.A.</t>
  </si>
  <si>
    <t>US00770C1018</t>
  </si>
  <si>
    <t>ARQ, INC.</t>
  </si>
  <si>
    <t>US00218A1051</t>
  </si>
  <si>
    <t>ASP Isotopes Inc</t>
  </si>
  <si>
    <t>US04523Y1055</t>
  </si>
  <si>
    <t>ASPEN AEROGELS, INC.</t>
  </si>
  <si>
    <t>US05368V1061</t>
  </si>
  <si>
    <t>US0576652004</t>
  </si>
  <si>
    <t>BALCHEM CORPORATION</t>
  </si>
  <si>
    <t>US1270551013</t>
  </si>
  <si>
    <t>CABOT CORPORATION</t>
  </si>
  <si>
    <t>JE00BF0XVB15</t>
  </si>
  <si>
    <t>CALEDONIA MINING CORPORATION PLC</t>
  </si>
  <si>
    <t>US1442851036</t>
  </si>
  <si>
    <t>US1564311082</t>
  </si>
  <si>
    <t>CENTURY ALUMINUM COMPANY</t>
  </si>
  <si>
    <t>US18538R1032</t>
  </si>
  <si>
    <t>CLEARWATER PAPER CORPORATION</t>
  </si>
  <si>
    <t>US1921085049</t>
  </si>
  <si>
    <t>US2017231034</t>
  </si>
  <si>
    <t>US20451N1019</t>
  </si>
  <si>
    <t>COMPASS MINERALS INTERNATIONAL, INC.</t>
  </si>
  <si>
    <t>FR0013467479</t>
  </si>
  <si>
    <t>US21077F1003</t>
  </si>
  <si>
    <t>CONTANGO ORE, INC.</t>
  </si>
  <si>
    <t>US2186831002</t>
  </si>
  <si>
    <t>CORE MOLDING TECHNOLOGIES, INC.</t>
  </si>
  <si>
    <t>VGG2662B1031</t>
  </si>
  <si>
    <t>Critical Metals Corp</t>
  </si>
  <si>
    <t>US46655E1001</t>
  </si>
  <si>
    <t>Dakota Gold Corp</t>
  </si>
  <si>
    <t>US27923Q1094</t>
  </si>
  <si>
    <t>ECOVYST INC.</t>
  </si>
  <si>
    <t>US3976241071</t>
  </si>
  <si>
    <t>GREIF, INC.</t>
  </si>
  <si>
    <t>US3976242061</t>
  </si>
  <si>
    <t>US3596941068</t>
  </si>
  <si>
    <t>H.B. FULLER COMPANY</t>
  </si>
  <si>
    <t>US4202611095</t>
  </si>
  <si>
    <t>Hawkins, Inc.</t>
  </si>
  <si>
    <t>US4227041062</t>
  </si>
  <si>
    <t>HECLA MINING COMPANY</t>
  </si>
  <si>
    <t>CA44955L1067</t>
  </si>
  <si>
    <t>I-80 GOLD CORP.</t>
  </si>
  <si>
    <t>US45688C1071</t>
  </si>
  <si>
    <t>US45768S1050</t>
  </si>
  <si>
    <t>INNOSPEC INC.</t>
  </si>
  <si>
    <t>US46121Y2019</t>
  </si>
  <si>
    <t>INTREPID POTASH, INC.</t>
  </si>
  <si>
    <t>US46578C1080</t>
  </si>
  <si>
    <t>Ivanhoe Electric Inc</t>
  </si>
  <si>
    <t>US4830077040</t>
  </si>
  <si>
    <t>US4988941047</t>
  </si>
  <si>
    <t>US50060P1066</t>
  </si>
  <si>
    <t>Koppers Holdings Inc.</t>
  </si>
  <si>
    <t>US50105F1057</t>
  </si>
  <si>
    <t>KRONOS WORLDWIDE, INC.</t>
  </si>
  <si>
    <t>IM00BLCY1J27</t>
  </si>
  <si>
    <t>Lifezone Metals Ltd</t>
  </si>
  <si>
    <t>US5021601043</t>
  </si>
  <si>
    <t>LSB INDUSTRIES, INC.</t>
  </si>
  <si>
    <t>JE00BQBC8469</t>
  </si>
  <si>
    <t>MAC COPPER LIMITED</t>
  </si>
  <si>
    <t>US5766901012</t>
  </si>
  <si>
    <t>MATERION CORPORATION</t>
  </si>
  <si>
    <t>US8085411069</t>
  </si>
  <si>
    <t>US8873991033</t>
  </si>
  <si>
    <t>METALLUS INC.</t>
  </si>
  <si>
    <t>US6031581068</t>
  </si>
  <si>
    <t>US6284641098</t>
  </si>
  <si>
    <t>MYERS INDUSTRIES, INC.</t>
  </si>
  <si>
    <t>US6658091094</t>
  </si>
  <si>
    <t>NORTHERN TECHNOLOGIES INTERNATIONAL CORPORATION</t>
  </si>
  <si>
    <t>CA66987E2069</t>
  </si>
  <si>
    <t>NOVAGOLD RESOURCES INC.</t>
  </si>
  <si>
    <t>US67098H1041</t>
  </si>
  <si>
    <t>O-I GLASS, INC.</t>
  </si>
  <si>
    <t>US68162K1060</t>
  </si>
  <si>
    <t>OLYMPIC STEEL, INC.</t>
  </si>
  <si>
    <t>LU1092234845</t>
  </si>
  <si>
    <t>Orion S.A.</t>
  </si>
  <si>
    <t>US69526K1051</t>
  </si>
  <si>
    <t>PACTIV EVERGREEN INC.</t>
  </si>
  <si>
    <t>US71385M1071</t>
  </si>
  <si>
    <t>PERIMETER SOLUTIONS, INC.</t>
  </si>
  <si>
    <t>CA7142661031</t>
  </si>
  <si>
    <t>Perpetua Resources Corp</t>
  </si>
  <si>
    <t>US72016P1057</t>
  </si>
  <si>
    <t>Piedmont Lithium Inc</t>
  </si>
  <si>
    <t>US74623V1035</t>
  </si>
  <si>
    <t>PURECYCLE TECHNOLOGIES, INC.</t>
  </si>
  <si>
    <t>US7473161070</t>
  </si>
  <si>
    <t>QUAKER CHEMICAL CORPORATION</t>
  </si>
  <si>
    <t>US8068821060</t>
  </si>
  <si>
    <t>RADIUS RECYCLING, INC.</t>
  </si>
  <si>
    <t>US75134P6007</t>
  </si>
  <si>
    <t>RAMACO RESOURCES, INC.</t>
  </si>
  <si>
    <t>US75134P5017</t>
  </si>
  <si>
    <t>US75321W1036</t>
  </si>
  <si>
    <t>RANPAK HOLDINGS CORP</t>
  </si>
  <si>
    <t>US75508B1044</t>
  </si>
  <si>
    <t>RAYONIER ADVANCED MATERIALS INC.</t>
  </si>
  <si>
    <t>US7837541041</t>
  </si>
  <si>
    <t>RYERSON HOLDING CORPORATION</t>
  </si>
  <si>
    <t>US81725T1007</t>
  </si>
  <si>
    <t>SENSIENT TECHNOLOGIES CORPORATION</t>
  </si>
  <si>
    <t>US8321561032</t>
  </si>
  <si>
    <t>SMITH-MIDLAND CORPORATION</t>
  </si>
  <si>
    <t>CA7847301032</t>
  </si>
  <si>
    <t>SSR MINING INC.</t>
  </si>
  <si>
    <t>US8585861003</t>
  </si>
  <si>
    <t>STEPAN COMPANY</t>
  </si>
  <si>
    <t>US86614U1007</t>
  </si>
  <si>
    <t>SUMMIT MATERIALS, INC.</t>
  </si>
  <si>
    <t>US86722A1034</t>
  </si>
  <si>
    <t>SUNCOKE ENERGY, INC.</t>
  </si>
  <si>
    <t>US8713321029</t>
  </si>
  <si>
    <t>SYLVAMO CORPORATION</t>
  </si>
  <si>
    <t>US8946501009</t>
  </si>
  <si>
    <t>TREDEGAR CORPORATION</t>
  </si>
  <si>
    <t>US8962152091</t>
  </si>
  <si>
    <t>GB00BJT16S69</t>
  </si>
  <si>
    <t>TRONOX HOLDINGS PLC</t>
  </si>
  <si>
    <t>US9119221029</t>
  </si>
  <si>
    <t>UNITED STATES LIME &amp; MINERALS, INC.</t>
  </si>
  <si>
    <t>US9138371003</t>
  </si>
  <si>
    <t>UNIVERSAL STAINLESS &amp; ALLOY PRODUCTS, INC.</t>
  </si>
  <si>
    <t>US9189052098</t>
  </si>
  <si>
    <t>VALHI, INC.</t>
  </si>
  <si>
    <t>US93627C1018</t>
  </si>
  <si>
    <t>WARRIOR MET COAL, INC.</t>
  </si>
  <si>
    <t>US9821041012</t>
  </si>
  <si>
    <t>WORTHINGTON STEEL, INC.</t>
  </si>
  <si>
    <t>US0042391096</t>
  </si>
  <si>
    <t>ACADIA REALTY TRUST</t>
  </si>
  <si>
    <t>US0144911049</t>
  </si>
  <si>
    <t>ALEXANDER &amp; BALDWIN, INC.</t>
  </si>
  <si>
    <t>US0147521092</t>
  </si>
  <si>
    <t>ALEXANDER'S, INC.</t>
  </si>
  <si>
    <t>US02083X1037</t>
  </si>
  <si>
    <t>Alpine Income Property Trust Inc</t>
  </si>
  <si>
    <t>US0240131047</t>
  </si>
  <si>
    <t>AMERICAN ASSETS TRUST, INC.</t>
  </si>
  <si>
    <t>US3981823038</t>
  </si>
  <si>
    <t>AMERICAN HEALTHCARE REIT, INC.</t>
  </si>
  <si>
    <t>US0291741090</t>
  </si>
  <si>
    <t>AMERICAN REALTY INVESTORS, INC.</t>
  </si>
  <si>
    <t>US75605Y1064</t>
  </si>
  <si>
    <t>ANYWHERE REAL ESTATE INC.</t>
  </si>
  <si>
    <t>US03748R7474</t>
  </si>
  <si>
    <t>APARTMENT INVESTMENT AND MANAGEMENT COMPANY</t>
  </si>
  <si>
    <t>US03784Y2000</t>
  </si>
  <si>
    <t>Apple Hospitality REIT, Inc.</t>
  </si>
  <si>
    <t>US04208T1088</t>
  </si>
  <si>
    <t>ARMADA HOFFLER PROPERTIES, INC.</t>
  </si>
  <si>
    <t>US10482B1017</t>
  </si>
  <si>
    <t>BRAEMAR HOTELS &amp; RESORTS INC.</t>
  </si>
  <si>
    <t>US1053682035</t>
  </si>
  <si>
    <t>BRANDYWINE REALTY TRUST</t>
  </si>
  <si>
    <t>US11135E2037</t>
  </si>
  <si>
    <t>BROADSTONE NET LEASE, INC.</t>
  </si>
  <si>
    <t>US0556453035</t>
  </si>
  <si>
    <t>BRT APARTMENTS CORP.</t>
  </si>
  <si>
    <t>US14174T1079</t>
  </si>
  <si>
    <t>CARETRUST REIT, INC.</t>
  </si>
  <si>
    <t>US1248308785</t>
  </si>
  <si>
    <t>CBL &amp; ASSOCIATES PROPERTIES, INC.</t>
  </si>
  <si>
    <t>US15202L1070</t>
  </si>
  <si>
    <t>CENTERSPACE</t>
  </si>
  <si>
    <t>US16208T1025</t>
  </si>
  <si>
    <t>CHATHAM LODGING TRUST</t>
  </si>
  <si>
    <t>US1785871013</t>
  </si>
  <si>
    <t>CITY OFFICE REIT, INC.</t>
  </si>
  <si>
    <t>US18885T3068</t>
  </si>
  <si>
    <t>Clipper Realty Inc</t>
  </si>
  <si>
    <t>US20369C1062</t>
  </si>
  <si>
    <t>COMMUNITY HEALTHCARE TRUST INCORPORATED</t>
  </si>
  <si>
    <t>US20464U1007</t>
  </si>
  <si>
    <t>Compass Inc</t>
  </si>
  <si>
    <t>US22002T1088</t>
  </si>
  <si>
    <t>COPT DEFENSE PROPERTIES</t>
  </si>
  <si>
    <t>US22948Q1013</t>
  </si>
  <si>
    <t>CTO REALTY GROWTH, INC.</t>
  </si>
  <si>
    <t>US23128Q1013</t>
  </si>
  <si>
    <t>CURBLINE PROPERTIES CORP.</t>
  </si>
  <si>
    <t>GB00BFZ4N465</t>
  </si>
  <si>
    <t>CUSHMAN &amp; WAKEFIELD PLC</t>
  </si>
  <si>
    <t>US2527843013</t>
  </si>
  <si>
    <t>DIAMONDROCK HOSPITALITY COMPANY</t>
  </si>
  <si>
    <t>US25525P1075</t>
  </si>
  <si>
    <t>US25960P1093</t>
  </si>
  <si>
    <t>DOUGLAS EMMETT, INC.</t>
  </si>
  <si>
    <t>US27616P1030</t>
  </si>
  <si>
    <t>EASTERLY GOVERNMENT PROPERTIES, INC.</t>
  </si>
  <si>
    <t>US9396531017</t>
  </si>
  <si>
    <t>ELME COMMUNITIES</t>
  </si>
  <si>
    <t>US2921041065</t>
  </si>
  <si>
    <t>EMPIRE STATE REALTY TRUST, INC.</t>
  </si>
  <si>
    <t>US29670E1073</t>
  </si>
  <si>
    <t>ESSENTIAL PROPERTIES REALTY TRUST, INC.</t>
  </si>
  <si>
    <t>US30212W1009</t>
  </si>
  <si>
    <t>eXp World Holdings Inc</t>
  </si>
  <si>
    <t>US31154R1095</t>
  </si>
  <si>
    <t>FARMLAND PARTNERS INC.</t>
  </si>
  <si>
    <t>US3462321015</t>
  </si>
  <si>
    <t>US35086T1097</t>
  </si>
  <si>
    <t>FOUR CORNERS PROPERTY TRUST, INC.</t>
  </si>
  <si>
    <t>US35471R1068</t>
  </si>
  <si>
    <t>FRANKLIN STREET PROPERTIES CORP.</t>
  </si>
  <si>
    <t>US35922N1000</t>
  </si>
  <si>
    <t>US30292L1070</t>
  </si>
  <si>
    <t>FRP HOLDINGS, INC.</t>
  </si>
  <si>
    <t>US3742971092</t>
  </si>
  <si>
    <t>GETTY REALTY CORP.</t>
  </si>
  <si>
    <t>US3765361080</t>
  </si>
  <si>
    <t>GLADSTONE COMMERCIAL CORPORATION</t>
  </si>
  <si>
    <t>US3765491010</t>
  </si>
  <si>
    <t>GLADSTONE LAND CORPORATION</t>
  </si>
  <si>
    <t>US37954A2042</t>
  </si>
  <si>
    <t>GLOBAL MEDICAL REIT INC.</t>
  </si>
  <si>
    <t>US3793782018</t>
  </si>
  <si>
    <t>GLOBAL NET LEASE, INC.</t>
  </si>
  <si>
    <t>US4440971095</t>
  </si>
  <si>
    <t>HUDSON PACIFIC PROPERTIES, INC.</t>
  </si>
  <si>
    <t>US45378A1060</t>
  </si>
  <si>
    <t>INDEPENDENCE REALTY TRUST, INC</t>
  </si>
  <si>
    <t>US4562371066</t>
  </si>
  <si>
    <t>INDUSTRIAL LOGISTICS PROPERTIES TRUST</t>
  </si>
  <si>
    <t>US45781V1017</t>
  </si>
  <si>
    <t>INNOVATIVE INDUSTRIAL PROPERTIES, INC.</t>
  </si>
  <si>
    <t>US46124J2015</t>
  </si>
  <si>
    <t>INVENTRUST PROPERTIES CORP.</t>
  </si>
  <si>
    <t>US46590V1008</t>
  </si>
  <si>
    <t>JBG SMITH PROPERTIES</t>
  </si>
  <si>
    <t>US4893981070</t>
  </si>
  <si>
    <t>KENNEDY-WILSON HOLDINGS, INC.</t>
  </si>
  <si>
    <t>US49803T3005</t>
  </si>
  <si>
    <t>KITE REALTY GROUP TRUST</t>
  </si>
  <si>
    <t>US5021751020</t>
  </si>
  <si>
    <t>LTC PROPERTIES, INC.</t>
  </si>
  <si>
    <t>US5290431015</t>
  </si>
  <si>
    <t>LXP INDUSTRIAL TRUST</t>
  </si>
  <si>
    <t>US5543821012</t>
  </si>
  <si>
    <t>THE MACERICH COMPANY</t>
  </si>
  <si>
    <t>US5663241090</t>
  </si>
  <si>
    <t>Marcus &amp; Millichap Inc</t>
  </si>
  <si>
    <t>US5773451019</t>
  </si>
  <si>
    <t>MAUI LAND &amp; PINEAPPLE COMPANY, INC.</t>
  </si>
  <si>
    <t>US63633D1046</t>
  </si>
  <si>
    <t>NATIONAL HEALTH INVESTORS, INC.</t>
  </si>
  <si>
    <t>US64110Y1082</t>
  </si>
  <si>
    <t>Net Lease Office Properties</t>
  </si>
  <si>
    <t>US64119V3033</t>
  </si>
  <si>
    <t>NETSTREIT CORP.</t>
  </si>
  <si>
    <t>US65158N1028</t>
  </si>
  <si>
    <t>US65340G2057</t>
  </si>
  <si>
    <t>NEXPOINT DIVERSIFIED REAL ESTATE TRUST</t>
  </si>
  <si>
    <t>US65341D1028</t>
  </si>
  <si>
    <t>NEXPOINT RESIDENTIAL TRUST, INC.</t>
  </si>
  <si>
    <t>US67623L3078</t>
  </si>
  <si>
    <t>Offerpad Solutions Inc</t>
  </si>
  <si>
    <t>US6824061039</t>
  </si>
  <si>
    <t>ONE LIBERTY PROPERTIES, INC.</t>
  </si>
  <si>
    <t>US6837121036</t>
  </si>
  <si>
    <t>OPENDOOR TECHNOLOGIES INC.</t>
  </si>
  <si>
    <t>US68629Y1038</t>
  </si>
  <si>
    <t>ORION OFFICE REIT INC.</t>
  </si>
  <si>
    <t>US69007J1060</t>
  </si>
  <si>
    <t>OUTFRONT MEDIA INC.</t>
  </si>
  <si>
    <t>US69924R1086</t>
  </si>
  <si>
    <t>PARAMOUNT GROUP, INC.</t>
  </si>
  <si>
    <t>US39818P7996</t>
  </si>
  <si>
    <t>PEAKSTONE REALTY TRUST.</t>
  </si>
  <si>
    <t>US70509V1008</t>
  </si>
  <si>
    <t>PEBBLEBROOK HOTEL TRUST</t>
  </si>
  <si>
    <t>US71844V2016</t>
  </si>
  <si>
    <t>PHILLIPS EDISON &amp; COMPANY, INC.</t>
  </si>
  <si>
    <t>US7201902068</t>
  </si>
  <si>
    <t>PIEDMONT OFFICE REALTY TRUST, INC.</t>
  </si>
  <si>
    <t>US7296401026</t>
  </si>
  <si>
    <t>PLYMOUTH INDUSTRIAL REIT, INC.</t>
  </si>
  <si>
    <t>US73757R1023</t>
  </si>
  <si>
    <t>Postal Realty Trust Inc</t>
  </si>
  <si>
    <t>US7376301039</t>
  </si>
  <si>
    <t>POTLATCHDELTIC CORPORATION</t>
  </si>
  <si>
    <t>US75524W1080</t>
  </si>
  <si>
    <t>RE/MAX HOLDINGS, INC.</t>
  </si>
  <si>
    <t>CA75585H2063</t>
  </si>
  <si>
    <t>Real Brokerage Inc</t>
  </si>
  <si>
    <t>US75737F1084</t>
  </si>
  <si>
    <t>REDFIN CORPORATION</t>
  </si>
  <si>
    <t>US76131N1019</t>
  </si>
  <si>
    <t>RETAIL OPPORTUNITY INVESTMENTS CORP.</t>
  </si>
  <si>
    <t>US74965L1017</t>
  </si>
  <si>
    <t>RLJ LODGING TRUST</t>
  </si>
  <si>
    <t>US74967R1068</t>
  </si>
  <si>
    <t>THE RMR GROUP INC.</t>
  </si>
  <si>
    <t>US78377T1079</t>
  </si>
  <si>
    <t>RYMAN HOSPITALITY PROPERTIES, INC.</t>
  </si>
  <si>
    <t>US78573L1061</t>
  </si>
  <si>
    <t>SABRA HEALTH CARE REIT, INC.</t>
  </si>
  <si>
    <t>US78646V1070</t>
  </si>
  <si>
    <t>SAFEHOLD INC.</t>
  </si>
  <si>
    <t>US8043951016</t>
  </si>
  <si>
    <t>SAUL CENTERS, INC.</t>
  </si>
  <si>
    <t>US81761L1026</t>
  </si>
  <si>
    <t>US82981J8514</t>
  </si>
  <si>
    <t>SITE CENTERS CORP.</t>
  </si>
  <si>
    <t>US78440X8873</t>
  </si>
  <si>
    <t>SL GREEN REALTY CORP.</t>
  </si>
  <si>
    <t>US7901481009</t>
  </si>
  <si>
    <t>THE ST. JOE COMPANY</t>
  </si>
  <si>
    <t>US85512G1067</t>
  </si>
  <si>
    <t>Star Holdings</t>
  </si>
  <si>
    <t>US8631672016</t>
  </si>
  <si>
    <t>STRATUS PROPERTIES INC.</t>
  </si>
  <si>
    <t>US8631821019</t>
  </si>
  <si>
    <t>STRAWBERRY FIELDS REIT, INC.</t>
  </si>
  <si>
    <t>US8660821005</t>
  </si>
  <si>
    <t>SUMMIT HOTEL PROPERTIES, INC.</t>
  </si>
  <si>
    <t>US8678921011</t>
  </si>
  <si>
    <t>SUNSTONE HOTEL INVESTORS, INC.</t>
  </si>
  <si>
    <t>US8754651060</t>
  </si>
  <si>
    <t>Tanger Inc.</t>
  </si>
  <si>
    <t>US8790801091</t>
  </si>
  <si>
    <t>TEJON RANCH CO.</t>
  </si>
  <si>
    <t>US88146M1018</t>
  </si>
  <si>
    <t>TERRENO REALTY CORPORATION</t>
  </si>
  <si>
    <t>US8936172092</t>
  </si>
  <si>
    <t>TRANSCONTINENTAL REALTY INVESTORS, INC.</t>
  </si>
  <si>
    <t>US9030021037</t>
  </si>
  <si>
    <t>UMH PROPERTIES, INC.</t>
  </si>
  <si>
    <t>US91325V1089</t>
  </si>
  <si>
    <t>UNITI GROUP INC.</t>
  </si>
  <si>
    <t>US91359E1055</t>
  </si>
  <si>
    <t>UNIVERSAL HEALTH REALTY INCOME TRUST</t>
  </si>
  <si>
    <t>US91704F1049</t>
  </si>
  <si>
    <t>URBAN EDGE PROPERTIES</t>
  </si>
  <si>
    <t>US5544891048</t>
  </si>
  <si>
    <t>VERIS RESIDENTIAL, INC.</t>
  </si>
  <si>
    <t>US9660842041</t>
  </si>
  <si>
    <t>WHITESTONE REIT</t>
  </si>
  <si>
    <t>US9840171030</t>
  </si>
  <si>
    <t>XENIA HOTELS &amp; RESORTS, INC.</t>
  </si>
  <si>
    <t>US0185223007</t>
  </si>
  <si>
    <t>ALLETE, INC.</t>
  </si>
  <si>
    <t>US02217A1025</t>
  </si>
  <si>
    <t>Altus Power, Inc.</t>
  </si>
  <si>
    <t>US0298991011</t>
  </si>
  <si>
    <t>AMERICAN STATES WATER COMPANY</t>
  </si>
  <si>
    <t>US05379B1070</t>
  </si>
  <si>
    <t>AVISTA CORPORATION</t>
  </si>
  <si>
    <t>US0921131092</t>
  </si>
  <si>
    <t>BLACK HILLS CORPORATION</t>
  </si>
  <si>
    <t>CA11276H1064</t>
  </si>
  <si>
    <t>US1275372076</t>
  </si>
  <si>
    <t>CADIZ INC.</t>
  </si>
  <si>
    <t>US1307881029</t>
  </si>
  <si>
    <t>CALIFORNIA WATER SERVICE GROUP</t>
  </si>
  <si>
    <t>US1653031088</t>
  </si>
  <si>
    <t>CHESAPEAKE UTILITIES CORPORATION</t>
  </si>
  <si>
    <t>KYG237731073</t>
  </si>
  <si>
    <t>CONSOLIDATED WATER CO. LTD.</t>
  </si>
  <si>
    <t>US3722842081</t>
  </si>
  <si>
    <t>GENIE ENERGY LTD.</t>
  </si>
  <si>
    <t>US3794631024</t>
  </si>
  <si>
    <t>GLOBAL WATER RESOURCES, INC.</t>
  </si>
  <si>
    <t>US4198701009</t>
  </si>
  <si>
    <t>HAWAIIAN ELECTRIC INDUSTRIES, INC.</t>
  </si>
  <si>
    <t>US55277P1049</t>
  </si>
  <si>
    <t>MGE ENERGY, INC.</t>
  </si>
  <si>
    <t>US5966801087</t>
  </si>
  <si>
    <t>MIDDLESEX WATER COMPANY</t>
  </si>
  <si>
    <t>US61218C1036</t>
  </si>
  <si>
    <t>Montauk Renewables Inc</t>
  </si>
  <si>
    <t>US6460251068</t>
  </si>
  <si>
    <t>NEW JERSEY RESOURCES CORPORATION</t>
  </si>
  <si>
    <t>US66765N1054</t>
  </si>
  <si>
    <t>NORTHWEST NATURAL HOLDING COMPANY</t>
  </si>
  <si>
    <t>US6680743050</t>
  </si>
  <si>
    <t>NORTHWESTERN ENERGY GROUP, INC.</t>
  </si>
  <si>
    <t>US68235P1084</t>
  </si>
  <si>
    <t>ONE GAS, INC.</t>
  </si>
  <si>
    <t>US6866881021</t>
  </si>
  <si>
    <t>ORMAT TECHNOLOGIES, INC.</t>
  </si>
  <si>
    <t>US6896481032</t>
  </si>
  <si>
    <t>Otter Tail Corporation</t>
  </si>
  <si>
    <t>US7365088472</t>
  </si>
  <si>
    <t>PORTLAND GENERAL ELECTRIC COMPANY</t>
  </si>
  <si>
    <t>US7462283034</t>
  </si>
  <si>
    <t>Pure Cycle Corp</t>
  </si>
  <si>
    <t>US74955L1035</t>
  </si>
  <si>
    <t>RGC RESOURCES, INC.</t>
  </si>
  <si>
    <t>US7843051043</t>
  </si>
  <si>
    <t>SJW GROUP</t>
  </si>
  <si>
    <t>US8448951025</t>
  </si>
  <si>
    <t>SOUTHWEST GAS HOLDINGS, INC.</t>
  </si>
  <si>
    <t>US84857L1017</t>
  </si>
  <si>
    <t>Spire Inc.</t>
  </si>
  <si>
    <t>US86745K1043</t>
  </si>
  <si>
    <t>SUNNOVA ENERGY INTERNATIONAL INC.</t>
  </si>
  <si>
    <t>US69349H1077</t>
  </si>
  <si>
    <t>TXNM Energy, Inc.</t>
  </si>
  <si>
    <t>US9132591077</t>
  </si>
  <si>
    <t>UNITIL CORPORATION</t>
  </si>
  <si>
    <t>US9871841089</t>
  </si>
  <si>
    <t>THE YORK WATER COMPANY</t>
  </si>
  <si>
    <t>State Street - Regional Banks</t>
  </si>
  <si>
    <t>US06417N1037</t>
  </si>
  <si>
    <t>BANK OZK</t>
  </si>
  <si>
    <t>US05561Q2012</t>
  </si>
  <si>
    <t>BOK FINANCIAL CORPORATION</t>
  </si>
  <si>
    <t>US1746101054</t>
  </si>
  <si>
    <t>CITIZENS FINANCIAL GROUP, INC.</t>
  </si>
  <si>
    <t>US1972361026</t>
  </si>
  <si>
    <t>COLUMBIA BANKING SYSTEM, INC.</t>
  </si>
  <si>
    <t>US2005251036</t>
  </si>
  <si>
    <t>COMMERCE BANCSHARES, INC.</t>
  </si>
  <si>
    <t>US2298991090</t>
  </si>
  <si>
    <t>CULLEN/FROST BANKERS, INC.</t>
  </si>
  <si>
    <t>US27579R1041</t>
  </si>
  <si>
    <t>EAST WEST BANCORP, INC.</t>
  </si>
  <si>
    <t>US32051X1081</t>
  </si>
  <si>
    <t>FIRST HAWAIIAN, INC.</t>
  </si>
  <si>
    <t>US3205171057</t>
  </si>
  <si>
    <t>FIRST HORIZON CORPORATION</t>
  </si>
  <si>
    <t>US3025201019</t>
  </si>
  <si>
    <t>F.N.B. CORPORATION</t>
  </si>
  <si>
    <t>US4461501045</t>
  </si>
  <si>
    <t>HUNTINGTON BANCSHARES INCORPORATED</t>
  </si>
  <si>
    <t>US55261F1049</t>
  </si>
  <si>
    <t>M&amp;T BANK CORPORATION</t>
  </si>
  <si>
    <t>US72346Q1040</t>
  </si>
  <si>
    <t>PINNACLE FINANCIAL PARTNERS, INC.</t>
  </si>
  <si>
    <t>PR7331747001</t>
  </si>
  <si>
    <t>Popular, Inc.</t>
  </si>
  <si>
    <t>US7436061052</t>
  </si>
  <si>
    <t>PROSPERITY BANCSHARES, INC.</t>
  </si>
  <si>
    <t>US7591EP1005</t>
  </si>
  <si>
    <t>REGIONS FINANCIAL CORPORATION</t>
  </si>
  <si>
    <t>US87161C5013</t>
  </si>
  <si>
    <t>SYNOVUS FINANCIAL CORP.</t>
  </si>
  <si>
    <t>US87240R1077</t>
  </si>
  <si>
    <t>TFS FINANCIAL CORPORATION</t>
  </si>
  <si>
    <t>US89832Q1094</t>
  </si>
  <si>
    <t>Truist Financial Corporation</t>
  </si>
  <si>
    <t>US9478901096</t>
  </si>
  <si>
    <t>WEBSTER FINANCIAL CORPORATION</t>
  </si>
  <si>
    <t>US9576381092</t>
  </si>
  <si>
    <t>WESTERN ALLIANCE BANCORPORATION</t>
  </si>
  <si>
    <t>US97650W1080</t>
  </si>
  <si>
    <t>WINTRUST FINANCIAL CORPORATION</t>
  </si>
  <si>
    <t>US9897011071</t>
  </si>
  <si>
    <t>ZIONS BANCORPORATION, NATIONAL ASSOCIATION</t>
  </si>
  <si>
    <t>COBJ0735206</t>
  </si>
  <si>
    <t>State Street - Technology Select Sector</t>
  </si>
  <si>
    <t>IE00B4BNMY34</t>
  </si>
  <si>
    <t>ACCENTURE PUBLIC LIMITED COMPANY</t>
  </si>
  <si>
    <t>US00724F1012</t>
  </si>
  <si>
    <t>ADOBE INC.</t>
  </si>
  <si>
    <t>US0079031078</t>
  </si>
  <si>
    <t>ADVANCED MICRO DEVICES, INC.</t>
  </si>
  <si>
    <t>US00971T1016</t>
  </si>
  <si>
    <t>US0320951017</t>
  </si>
  <si>
    <t>AMPHENOL CORPORATION</t>
  </si>
  <si>
    <t>US0326541051</t>
  </si>
  <si>
    <t>ANALOG DEVICES, INC.</t>
  </si>
  <si>
    <t>US03662Q1058</t>
  </si>
  <si>
    <t>ANSYS, INC.</t>
  </si>
  <si>
    <t>US0378331005</t>
  </si>
  <si>
    <t>APPLE INC.</t>
  </si>
  <si>
    <t>US0382221051</t>
  </si>
  <si>
    <t>APPLIED MATERIALS, INC.</t>
  </si>
  <si>
    <t>US0404132054</t>
  </si>
  <si>
    <t>ARISTA NETWORKS, INC.</t>
  </si>
  <si>
    <t>US0527691069</t>
  </si>
  <si>
    <t>US11135F1012</t>
  </si>
  <si>
    <t>US1273871087</t>
  </si>
  <si>
    <t>CADENCE DESIGN SYSTEMS, INC.</t>
  </si>
  <si>
    <t>US12514G1085</t>
  </si>
  <si>
    <t>CDW CORPORATION</t>
  </si>
  <si>
    <t>US17275R1023</t>
  </si>
  <si>
    <t>CISCO SYSTEMS, INC.</t>
  </si>
  <si>
    <t>US1924461023</t>
  </si>
  <si>
    <t>COGNIZANT TECHNOLOGY SOLUTIONS CORPORATION</t>
  </si>
  <si>
    <t>US2193501051</t>
  </si>
  <si>
    <t>CORNING INCORPORATED</t>
  </si>
  <si>
    <t>US22788C1053</t>
  </si>
  <si>
    <t>US24703L2025</t>
  </si>
  <si>
    <t>DELL TECHNOLOGIES INC.</t>
  </si>
  <si>
    <t>US29355A1079</t>
  </si>
  <si>
    <t>ENPHASE ENERGY, INC.</t>
  </si>
  <si>
    <t>US29414B1044</t>
  </si>
  <si>
    <t>EPAM SYSTEMS, INC.</t>
  </si>
  <si>
    <t>US3156161024</t>
  </si>
  <si>
    <t>F5, INC.</t>
  </si>
  <si>
    <t>US3032501047</t>
  </si>
  <si>
    <t>US3364331070</t>
  </si>
  <si>
    <t>FIRST SOLAR, INC.</t>
  </si>
  <si>
    <t>US34959E1091</t>
  </si>
  <si>
    <t>FORTINET, INC.</t>
  </si>
  <si>
    <t>US3666511072</t>
  </si>
  <si>
    <t>GARTNER, INC.</t>
  </si>
  <si>
    <t>US6687711084</t>
  </si>
  <si>
    <t>US3802371076</t>
  </si>
  <si>
    <t>GODADDY INC.</t>
  </si>
  <si>
    <t>US42824C1099</t>
  </si>
  <si>
    <t>HEWLETT PACKARD ENTERPRISE COMPANY</t>
  </si>
  <si>
    <t>US40434L1052</t>
  </si>
  <si>
    <t>HP INC.</t>
  </si>
  <si>
    <t>US4581401001</t>
  </si>
  <si>
    <t>INTEL CORPORATION</t>
  </si>
  <si>
    <t>US4592001014</t>
  </si>
  <si>
    <t>INTERNATIONAL BUSINESS MACHINES CORPORATION</t>
  </si>
  <si>
    <t>US4612021034</t>
  </si>
  <si>
    <t>INTUIT INC.</t>
  </si>
  <si>
    <t>US4663131039</t>
  </si>
  <si>
    <t>JABIL INC.</t>
  </si>
  <si>
    <t>US48203R1041</t>
  </si>
  <si>
    <t>JUNIPER NETWORKS, INC.</t>
  </si>
  <si>
    <t>US49338L1035</t>
  </si>
  <si>
    <t>KEYSIGHT TECHNOLOGIES, INC.</t>
  </si>
  <si>
    <t>US4824801009</t>
  </si>
  <si>
    <t>KLA CORPORATION</t>
  </si>
  <si>
    <t>US5128073062</t>
  </si>
  <si>
    <t>LAM RESEARCH CORPORATION</t>
  </si>
  <si>
    <t>US5950171042</t>
  </si>
  <si>
    <t>US5951121038</t>
  </si>
  <si>
    <t>MICRON TECHNOLOGY, INC.</t>
  </si>
  <si>
    <t>US5949181045</t>
  </si>
  <si>
    <t>MICROSOFT CORPORATION</t>
  </si>
  <si>
    <t>US6098391054</t>
  </si>
  <si>
    <t>MONOLITHIC POWER SYSTEMS, INC.</t>
  </si>
  <si>
    <t>US6200763075</t>
  </si>
  <si>
    <t>MOTOROLA SOLUTIONS, INC.</t>
  </si>
  <si>
    <t>US64110D1046</t>
  </si>
  <si>
    <t>NETAPP, INC</t>
  </si>
  <si>
    <t>US67066G1040</t>
  </si>
  <si>
    <t>NVIDIA CORPORATION</t>
  </si>
  <si>
    <t>NL0009538784</t>
  </si>
  <si>
    <t>NXP Semiconductors N.V.</t>
  </si>
  <si>
    <t>US6821891057</t>
  </si>
  <si>
    <t>US68389X1054</t>
  </si>
  <si>
    <t>US69608A1088</t>
  </si>
  <si>
    <t>PALANTIR TECHNOLOGIES INC.</t>
  </si>
  <si>
    <t>US6974351057</t>
  </si>
  <si>
    <t>US69370C1009</t>
  </si>
  <si>
    <t>US7475251036</t>
  </si>
  <si>
    <t>QUALCOMM INCORPORATED</t>
  </si>
  <si>
    <t>US7766961061</t>
  </si>
  <si>
    <t>ROPER TECHNOLOGIES, INC.</t>
  </si>
  <si>
    <t>US79466L3024</t>
  </si>
  <si>
    <t>SALESFORCE, INC.</t>
  </si>
  <si>
    <t>IE00BKVD2N49</t>
  </si>
  <si>
    <t>SEAGATE TECHNOLOGY HOLDINGS PUBLIC LIMITED COMPANY</t>
  </si>
  <si>
    <t>US81762P1021</t>
  </si>
  <si>
    <t>SERVICENOW, INC.</t>
  </si>
  <si>
    <t>US83088M1027</t>
  </si>
  <si>
    <t>SKYWORKS SOLUTIONS, INC.</t>
  </si>
  <si>
    <t>US86800U3023</t>
  </si>
  <si>
    <t>US8716071076</t>
  </si>
  <si>
    <t>SYNOPSYS, INC.</t>
  </si>
  <si>
    <t>IE000IVNQZ81</t>
  </si>
  <si>
    <t>TE CONNECTIVITY PUBLIC LIMITED COMPANY</t>
  </si>
  <si>
    <t>US8793601050</t>
  </si>
  <si>
    <t>TELEDYNE TECHNOLOGIES INCORPORATED</t>
  </si>
  <si>
    <t>US8807701029</t>
  </si>
  <si>
    <t>TERADYNE, INC.</t>
  </si>
  <si>
    <t>US8825081040</t>
  </si>
  <si>
    <t>TEXAS INSTRUMENTS INCORPORATED</t>
  </si>
  <si>
    <t>US8962391004</t>
  </si>
  <si>
    <t>TRIMBLE INC.</t>
  </si>
  <si>
    <t>US9022521051</t>
  </si>
  <si>
    <t>US92343E1029</t>
  </si>
  <si>
    <t>VERISIGN, INC.</t>
  </si>
  <si>
    <t>US9581021055</t>
  </si>
  <si>
    <t>US98138H1014</t>
  </si>
  <si>
    <t>WORKDAY, INC.</t>
  </si>
  <si>
    <t>US9892071054</t>
  </si>
  <si>
    <t>GV912797KJ5</t>
  </si>
  <si>
    <t>COZD2165680</t>
  </si>
  <si>
    <t>COZD4653964</t>
  </si>
  <si>
    <t>COZD0536676</t>
  </si>
  <si>
    <t>COZH7050284</t>
  </si>
  <si>
    <t>COZD3551219</t>
  </si>
  <si>
    <t>COZB0158301</t>
  </si>
  <si>
    <t>COZG1945754</t>
  </si>
  <si>
    <t>COZG1945796</t>
  </si>
  <si>
    <t>COZG1945937</t>
  </si>
  <si>
    <t>COBH8149156</t>
  </si>
  <si>
    <t>COZB3593454</t>
  </si>
  <si>
    <t>COZI0007644</t>
  </si>
  <si>
    <t>COZF7790107</t>
  </si>
  <si>
    <t>COZF8903790</t>
  </si>
  <si>
    <t>COZD7470531</t>
  </si>
  <si>
    <t>COZJ8015225</t>
  </si>
  <si>
    <t>COZF9102277</t>
  </si>
  <si>
    <t>COZG1946547</t>
  </si>
  <si>
    <t>COZG1946745</t>
  </si>
  <si>
    <t>COZG1946851</t>
  </si>
  <si>
    <t>COZG1946927</t>
  </si>
  <si>
    <t>COZG8443274</t>
  </si>
  <si>
    <t>COZG8443340</t>
  </si>
  <si>
    <t>GV912828ZT0</t>
  </si>
  <si>
    <t>GV91282CEQ0</t>
  </si>
  <si>
    <t>GV912828XB1</t>
  </si>
  <si>
    <t>GV9128284M9</t>
  </si>
  <si>
    <t>GV91282CGX3</t>
  </si>
  <si>
    <t>GV91282CGF2</t>
  </si>
  <si>
    <t>IX62197340-0</t>
  </si>
  <si>
    <t>VanEck Semiconductor ETF</t>
  </si>
  <si>
    <t>USN070592100</t>
  </si>
  <si>
    <t>US5738741041</t>
  </si>
  <si>
    <t>MARVELL TECHNOLOGY, INC</t>
  </si>
  <si>
    <t>US74736K1016</t>
  </si>
  <si>
    <t>QORVO, INC.</t>
  </si>
  <si>
    <t>US8610121027</t>
  </si>
  <si>
    <t>US8740391003</t>
  </si>
  <si>
    <t>US91347P1057</t>
  </si>
  <si>
    <t>UNIVERSAL DISPLAY CORPORATION</t>
  </si>
  <si>
    <t>Schroder - International Selection Fund China A</t>
  </si>
  <si>
    <t>CNE100000WY9</t>
  </si>
  <si>
    <t>Hangzhou Robam Appliances Co Ltd</t>
  </si>
  <si>
    <t>EQ0000000074172328</t>
  </si>
  <si>
    <t>CNE100000TF4</t>
  </si>
  <si>
    <t>Zhejiang Shuanghuan Driveline Co., Ltd.</t>
  </si>
  <si>
    <t>CNE1000010Q5</t>
  </si>
  <si>
    <t>CHACHA FOOD COMPANY, LIMITED</t>
  </si>
  <si>
    <t>CNE1000023Q8</t>
  </si>
  <si>
    <t>LBX Pharmacy Chain Joint Stock Company</t>
  </si>
  <si>
    <t>CNE100002TP9</t>
  </si>
  <si>
    <t>Proya Cosmetics Co., Ltd.</t>
  </si>
  <si>
    <t>CNE100002524</t>
  </si>
  <si>
    <t>Toly Bread Co., Ltd.</t>
  </si>
  <si>
    <t>CNE1000034D3</t>
  </si>
  <si>
    <t>Amoy Diagnostics Co Ltd</t>
  </si>
  <si>
    <t>CNE1000042V8</t>
  </si>
  <si>
    <t>iRay Technology Company Limited</t>
  </si>
  <si>
    <t>CNE100003MG1</t>
  </si>
  <si>
    <t>Micro-Tech Nanjing Co Ltd</t>
  </si>
  <si>
    <t>CNE100003P25</t>
  </si>
  <si>
    <t>Qingdao Haier Biomedical Co Ltd</t>
  </si>
  <si>
    <t>CNE1000051J4</t>
  </si>
  <si>
    <t>Shanghai Haoyuan Chemexpress Co., Ltd.</t>
  </si>
  <si>
    <t>CNE100004363</t>
  </si>
  <si>
    <t>GoodWe Technologies Co Ltd</t>
  </si>
  <si>
    <t>CNE000000JK6</t>
  </si>
  <si>
    <t>Hongfa Technology Co., Ltd.</t>
  </si>
  <si>
    <t>CNE100002CC3</t>
  </si>
  <si>
    <t>Shenzhen Envicool Technology Co Ltd</t>
  </si>
  <si>
    <t>CNE000001LS3</t>
  </si>
  <si>
    <t>Sinoma International Engineering Co., Ltd.</t>
  </si>
  <si>
    <t>CNE1000020P6</t>
  </si>
  <si>
    <t>Sinoseal Holding Co Ltd</t>
  </si>
  <si>
    <t>CNE100003N19</t>
  </si>
  <si>
    <t>XiAn Bright Laser Technologies Co Ltd</t>
  </si>
  <si>
    <t>CNE100003RC9</t>
  </si>
  <si>
    <t>Beijing Huafeng Test &amp; Control Technology Co Ltd</t>
  </si>
  <si>
    <t>CNE100002K47</t>
  </si>
  <si>
    <t>Guangzhou Shiyuan Electronic Technology Company Limited</t>
  </si>
  <si>
    <t>CNE1000000M5</t>
  </si>
  <si>
    <t>Shenzhen Sunlord Electronics Co., Ltd.</t>
  </si>
  <si>
    <t>CNE000001D72</t>
  </si>
  <si>
    <t>Xiamen Faratronic Co., Ltd.</t>
  </si>
  <si>
    <t>CNE1000053S1</t>
  </si>
  <si>
    <t>ZWSOFT Co Ltd Guangzhou</t>
  </si>
  <si>
    <t>CNE100000LM7</t>
  </si>
  <si>
    <t>Hubei Dinglong CO.,Ltd.</t>
  </si>
  <si>
    <t>CNE000001B66</t>
  </si>
  <si>
    <t>Jiangsu Yangnong Chemical Co., Ltd.</t>
  </si>
  <si>
    <t>CNE100001FB0</t>
  </si>
  <si>
    <t>Shandong Sinocera Functional Material Co Ltd</t>
  </si>
  <si>
    <t>BlackRock - iShares MSCI India</t>
  </si>
  <si>
    <t>BRKLBNACNPR9</t>
  </si>
  <si>
    <t>BlackRock - iShares MSCI Brazil UCITS</t>
  </si>
  <si>
    <t>BlackRock - iShares MSCI Brazil</t>
  </si>
  <si>
    <t>US013822AG68</t>
  </si>
  <si>
    <t>US023772AB21</t>
  </si>
  <si>
    <t>US10948WAA18</t>
  </si>
  <si>
    <t>US00751YAF34</t>
  </si>
  <si>
    <t>US00751YAG17</t>
  </si>
  <si>
    <t>US00751YAE68</t>
  </si>
  <si>
    <t>US00751YAH99</t>
  </si>
  <si>
    <t>US00751YAJ55</t>
  </si>
  <si>
    <t>US016900AC60</t>
  </si>
  <si>
    <t>US097751AL51</t>
  </si>
  <si>
    <t>US532716AK37</t>
  </si>
  <si>
    <t>US532716AN75</t>
  </si>
  <si>
    <t>US105340AQ63</t>
  </si>
  <si>
    <t>US105340AP80</t>
  </si>
  <si>
    <t>US105340AR47</t>
  </si>
  <si>
    <t>US118230AQ44</t>
  </si>
  <si>
    <t>US118230AP60</t>
  </si>
  <si>
    <t>US118230AM30</t>
  </si>
  <si>
    <t>US118230AC57</t>
  </si>
  <si>
    <t>US89054XAC92</t>
  </si>
  <si>
    <t>US228255AH83</t>
  </si>
  <si>
    <t>US18683KAC53</t>
  </si>
  <si>
    <t>US26156FAA12</t>
  </si>
  <si>
    <t>US12612WAB00</t>
  </si>
  <si>
    <t>US912920AK17</t>
  </si>
  <si>
    <t>US224399AT28</t>
  </si>
  <si>
    <t>US224399AP06</t>
  </si>
  <si>
    <t>US343412AF90</t>
  </si>
  <si>
    <t>US359694AB24</t>
  </si>
  <si>
    <t>US362337AK38</t>
  </si>
  <si>
    <t>US362333AH94</t>
  </si>
  <si>
    <t>US37247DAB29</t>
  </si>
  <si>
    <t>US419838AA57</t>
  </si>
  <si>
    <t>US431571AB45</t>
  </si>
  <si>
    <t>US44409MAC01</t>
  </si>
  <si>
    <t>US44409MAA45</t>
  </si>
  <si>
    <t>US44409MAB28</t>
  </si>
  <si>
    <t>US655664AS97</t>
  </si>
  <si>
    <t>US655664AH33</t>
  </si>
  <si>
    <t>US500255AU88</t>
  </si>
  <si>
    <t>US500255AX28</t>
  </si>
  <si>
    <t>US500255AV61</t>
  </si>
  <si>
    <t>US53079EAN40</t>
  </si>
  <si>
    <t>US530715AD31</t>
  </si>
  <si>
    <t>US156700AM80</t>
  </si>
  <si>
    <t>US156700AT34</t>
  </si>
  <si>
    <t>US55616XAJ63</t>
  </si>
  <si>
    <t>US55617LAL62</t>
  </si>
  <si>
    <t>US57069PAA03</t>
  </si>
  <si>
    <t>US626717AG73</t>
  </si>
  <si>
    <t>US626717AA04</t>
  </si>
  <si>
    <t>US59151KAL26</t>
  </si>
  <si>
    <t>US59151KAJ79</t>
  </si>
  <si>
    <t>US67116NAA72</t>
  </si>
  <si>
    <t>US67623C1099</t>
  </si>
  <si>
    <t>US67740QAG10</t>
  </si>
  <si>
    <t>US67740QAH92</t>
  </si>
  <si>
    <t>US69506YSC48</t>
  </si>
  <si>
    <t>US71429MAC91</t>
  </si>
  <si>
    <t>US714295AA08</t>
  </si>
  <si>
    <t>US74348TAV44</t>
  </si>
  <si>
    <t>US74348TAW27</t>
  </si>
  <si>
    <t>US74348TAU60</t>
  </si>
  <si>
    <t>US880394AB71</t>
  </si>
  <si>
    <t>US880394AE11</t>
  </si>
  <si>
    <t>US747262AM52</t>
  </si>
  <si>
    <t>US775109BS95</t>
  </si>
  <si>
    <t>US780153AW20</t>
  </si>
  <si>
    <t>US76120HAC16</t>
  </si>
  <si>
    <t>USU76198AA52</t>
  </si>
  <si>
    <t>US84858DAA63</t>
  </si>
  <si>
    <t>US858155AE40</t>
  </si>
  <si>
    <t>US81211KAK60</t>
  </si>
  <si>
    <t>US85205TAG58</t>
  </si>
  <si>
    <t>US81180WAR25</t>
  </si>
  <si>
    <t>US44106MAX02</t>
  </si>
  <si>
    <t>US786514BA67</t>
  </si>
  <si>
    <t>US89346DAE76</t>
  </si>
  <si>
    <t>US080555AF20</t>
  </si>
  <si>
    <t>US080555AE54</t>
  </si>
  <si>
    <t>US98310WAN83</t>
  </si>
  <si>
    <t>US98310WAM01</t>
  </si>
  <si>
    <t>US889184AA51</t>
  </si>
  <si>
    <t>US889184AC18</t>
  </si>
  <si>
    <t>US889184AE73</t>
  </si>
  <si>
    <t>US00184AAC99</t>
  </si>
  <si>
    <t>US887315AZ25</t>
  </si>
  <si>
    <t>US904311AA54</t>
  </si>
  <si>
    <t>US90932DAA37</t>
  </si>
  <si>
    <t>US904678AF64</t>
  </si>
  <si>
    <t>US743863AA09</t>
  </si>
  <si>
    <t>US911365BM59</t>
  </si>
  <si>
    <t>US911684AD06</t>
  </si>
  <si>
    <t>US918204BB37</t>
  </si>
  <si>
    <t>US918204BC10</t>
  </si>
  <si>
    <t>US918204AR97</t>
  </si>
  <si>
    <t>US918204AT53</t>
  </si>
  <si>
    <t>US919794AE70</t>
  </si>
  <si>
    <t>US929043AK39</t>
  </si>
  <si>
    <t>US957638AD14</t>
  </si>
  <si>
    <t>US931427AS74</t>
  </si>
  <si>
    <t>US931427AQ19</t>
  </si>
  <si>
    <t>US931427AT57</t>
  </si>
  <si>
    <t>US931422AK51</t>
  </si>
  <si>
    <t>US931427AC23</t>
  </si>
  <si>
    <t>US97263CAA99</t>
  </si>
  <si>
    <t>US912909AD03</t>
  </si>
  <si>
    <t>US984121CL51</t>
  </si>
  <si>
    <t>US984121CB79</t>
  </si>
  <si>
    <t>US988498AK76</t>
  </si>
  <si>
    <t>BlackRock - iShares Fallen Angels USD Bond ETF</t>
  </si>
  <si>
    <t>AMERICAN AIRLINES 2013-1 PASS THROUGH TRUST</t>
  </si>
  <si>
    <t>ADVANCE AUTO PARTS, INC.</t>
  </si>
  <si>
    <t>Allegheny Ludlum, LLC</t>
  </si>
  <si>
    <t>TOPAZ SOLAR FARMS LLC</t>
  </si>
  <si>
    <t>CROWN CORK &amp; SEAL COMPANY, INC.</t>
  </si>
  <si>
    <t>DRESDNER FUNDING TRUST I</t>
  </si>
  <si>
    <t>XPO CNW, INC.</t>
  </si>
  <si>
    <t>QWEST CORPORATION</t>
  </si>
  <si>
    <t>CRANE NXT, CO.</t>
  </si>
  <si>
    <t>REDCO CORPORATION</t>
  </si>
  <si>
    <t>FRONTIER NORTH INC.</t>
  </si>
  <si>
    <t>FRONTIER FLORIDA LLC</t>
  </si>
  <si>
    <t>Hawaiian Airlines 2013-1 Pass Through Trusts</t>
  </si>
  <si>
    <t>KOHL'S CORPORATION</t>
  </si>
  <si>
    <t>LIBERTY MUTUAL GROUP INC.</t>
  </si>
  <si>
    <t>MARKS AND SPENCER P.L.C.</t>
  </si>
  <si>
    <t>OCI N.V.</t>
  </si>
  <si>
    <t>CONSTELLATION INSURANCE, INC.</t>
  </si>
  <si>
    <t>BANC OF CALIFORNIA</t>
  </si>
  <si>
    <t>PROSPECT CAPITAL CORPORATION</t>
  </si>
  <si>
    <t>PACTIV LLC</t>
  </si>
  <si>
    <t>RESORTS WORLD LAS VEGAS LLC</t>
  </si>
  <si>
    <t>Spirit Airlines Class A Pass Through Certificates, Series 2015-1</t>
  </si>
  <si>
    <t>SAFEWAY INC.</t>
  </si>
  <si>
    <t>BELO CORP.</t>
  </si>
  <si>
    <t>THE TOLEDO HOSPITAL</t>
  </si>
  <si>
    <t>WARNER MEDIA, LLC</t>
  </si>
  <si>
    <t>HISTORIC TW INC.</t>
  </si>
  <si>
    <t>UNDER ARMOUR, INC.</t>
  </si>
  <si>
    <t>United Airlines 2016-2 Pass Through Trusts</t>
  </si>
  <si>
    <t>PROVIDENT FINANCING TRUST I</t>
  </si>
  <si>
    <t>UNITED STATES CELLULAR CORPORATION</t>
  </si>
  <si>
    <t>WALGREEN CO.</t>
  </si>
  <si>
    <t>WILTON RE LTD.</t>
  </si>
  <si>
    <t>UNITED STATES STEEL CORPORATION</t>
  </si>
  <si>
    <t>XEROX CORPORATION</t>
  </si>
  <si>
    <t>US039653AA89</t>
  </si>
  <si>
    <t>USC01026BC38</t>
  </si>
  <si>
    <t>FR0013203734</t>
  </si>
  <si>
    <t>XS2926264529</t>
  </si>
  <si>
    <t>FR001400SCF6</t>
  </si>
  <si>
    <t>XS2809859536</t>
  </si>
  <si>
    <t>US00774CAB37</t>
  </si>
  <si>
    <t>XS1886478806</t>
  </si>
  <si>
    <t>BE6317598850</t>
  </si>
  <si>
    <t>XS2835739660</t>
  </si>
  <si>
    <t>US03837AAD28</t>
  </si>
  <si>
    <t>US015857AH86</t>
  </si>
  <si>
    <t>USL02238AH37</t>
  </si>
  <si>
    <t>XS1628848241</t>
  </si>
  <si>
    <t>US03969AAP57</t>
  </si>
  <si>
    <t>US044209AM68</t>
  </si>
  <si>
    <t>XS1700709683</t>
  </si>
  <si>
    <t>XS2554581830</t>
  </si>
  <si>
    <t>XS2811958839</t>
  </si>
  <si>
    <t>XS2468390930</t>
  </si>
  <si>
    <t>CA78460TAK12</t>
  </si>
  <si>
    <t>XS2485268150</t>
  </si>
  <si>
    <t>XS2049810356</t>
  </si>
  <si>
    <t>US058498AX40</t>
  </si>
  <si>
    <t>US058498AV83</t>
  </si>
  <si>
    <t>XS2451802768</t>
  </si>
  <si>
    <t>XS2900282133</t>
  </si>
  <si>
    <t>CA097751AE11</t>
  </si>
  <si>
    <t>USU0760LAB63</t>
  </si>
  <si>
    <t>US05946KAG67</t>
  </si>
  <si>
    <t>US05946KAM36</t>
  </si>
  <si>
    <t>USC6887TAA63</t>
  </si>
  <si>
    <t>US109696AA22</t>
  </si>
  <si>
    <t>PTBCPGOM0067</t>
  </si>
  <si>
    <t>US68245XAT63</t>
  </si>
  <si>
    <t>XS1640668940</t>
  </si>
  <si>
    <t>XS2367228058</t>
  </si>
  <si>
    <t>US080782AA38</t>
  </si>
  <si>
    <t>XS2093881030</t>
  </si>
  <si>
    <t>US08576PAA93</t>
  </si>
  <si>
    <t>XS2858130771</t>
  </si>
  <si>
    <t>US05508WAB19</t>
  </si>
  <si>
    <t>XS2226123573</t>
  </si>
  <si>
    <t>XS2199369070</t>
  </si>
  <si>
    <t>XS2585553097</t>
  </si>
  <si>
    <t>FR001400BBL2</t>
  </si>
  <si>
    <t>US11102AAF84</t>
  </si>
  <si>
    <t>US11102AAG67</t>
  </si>
  <si>
    <t>XS2636324274</t>
  </si>
  <si>
    <t>USC08047AD12</t>
  </si>
  <si>
    <t>US05605HAB69</t>
  </si>
  <si>
    <t>USU5763HAD71</t>
  </si>
  <si>
    <t>XS2630417124</t>
  </si>
  <si>
    <t>XS2579488201</t>
  </si>
  <si>
    <t>XS2247616514</t>
  </si>
  <si>
    <t>US13805AAA51</t>
  </si>
  <si>
    <t>US13806CAA09</t>
  </si>
  <si>
    <t>XS2648489388</t>
  </si>
  <si>
    <t>US14739LAA08</t>
  </si>
  <si>
    <t>CA19239CAC07</t>
  </si>
  <si>
    <t>XS1758723883</t>
  </si>
  <si>
    <t>US22819KAB61</t>
  </si>
  <si>
    <t>US20848VAB18</t>
  </si>
  <si>
    <t>XS2385114298</t>
  </si>
  <si>
    <t>XS2497520705</t>
  </si>
  <si>
    <t>US15089QAN43</t>
  </si>
  <si>
    <t>USP2253TJS98</t>
  </si>
  <si>
    <t>USD1T29ZAB81</t>
  </si>
  <si>
    <t>IX10866534-0</t>
  </si>
  <si>
    <t>US1248EPBR37</t>
  </si>
  <si>
    <t>US184496AN71</t>
  </si>
  <si>
    <t>XS2257580857</t>
  </si>
  <si>
    <t>US212015AT84</t>
  </si>
  <si>
    <t>US18538RAJ23</t>
  </si>
  <si>
    <t>XS2815887372</t>
  </si>
  <si>
    <t>USL1957QAJ96</t>
  </si>
  <si>
    <t>GB00BFXW0630</t>
  </si>
  <si>
    <t>US12662PAD06</t>
  </si>
  <si>
    <t>XS2345050251</t>
  </si>
  <si>
    <t>US235825AH97</t>
  </si>
  <si>
    <t>XS2623489627</t>
  </si>
  <si>
    <t>US251526CF47</t>
  </si>
  <si>
    <t>US25160PAG28</t>
  </si>
  <si>
    <t>DE000DL19V55</t>
  </si>
  <si>
    <t>DE000DL19WG7</t>
  </si>
  <si>
    <t>XS1081972850</t>
  </si>
  <si>
    <t>XS2454874285</t>
  </si>
  <si>
    <t>US23345MAA53</t>
  </si>
  <si>
    <t>US267475AD30</t>
  </si>
  <si>
    <t>FR0013534336</t>
  </si>
  <si>
    <t>FR0013464963</t>
  </si>
  <si>
    <t>FR001400SMT6</t>
  </si>
  <si>
    <t>USF2941JAA81</t>
  </si>
  <si>
    <t>US29261AAE01</t>
  </si>
  <si>
    <t>US281020AZ01</t>
  </si>
  <si>
    <t>FR0013449998</t>
  </si>
  <si>
    <t>FR0013524865</t>
  </si>
  <si>
    <t>US290876AD37</t>
  </si>
  <si>
    <t>US29082KAB17</t>
  </si>
  <si>
    <t>XS2621830681</t>
  </si>
  <si>
    <t>XS2461853793</t>
  </si>
  <si>
    <t>US29272WAC38</t>
  </si>
  <si>
    <t>US29272WAD11</t>
  </si>
  <si>
    <t>US29272WAF68</t>
  </si>
  <si>
    <t>US29275YAC66</t>
  </si>
  <si>
    <t>US29362UAD63</t>
  </si>
  <si>
    <t>US29362UAC80</t>
  </si>
  <si>
    <t>XS2405483301</t>
  </si>
  <si>
    <t>XS2081474046</t>
  </si>
  <si>
    <t>XS2312733871</t>
  </si>
  <si>
    <t>XS2209344543</t>
  </si>
  <si>
    <t>XS1963830002</t>
  </si>
  <si>
    <t>XS2553825949</t>
  </si>
  <si>
    <t>XS2752471206</t>
  </si>
  <si>
    <t>DE000A3E5WW4</t>
  </si>
  <si>
    <t>US845467AT68</t>
  </si>
  <si>
    <t>US303250AE41</t>
  </si>
  <si>
    <t>BE0933899800</t>
  </si>
  <si>
    <t>XS2913056797</t>
  </si>
  <si>
    <t>US344849AA21</t>
  </si>
  <si>
    <t>US30251GBA40</t>
  </si>
  <si>
    <t>COZR4868215</t>
  </si>
  <si>
    <t>USQ3919KAN11</t>
  </si>
  <si>
    <t>USQ3919KAQ42</t>
  </si>
  <si>
    <t>XS2778270772</t>
  </si>
  <si>
    <t>FR0013139482</t>
  </si>
  <si>
    <t>COYU6513615</t>
  </si>
  <si>
    <t>US40410KAA34</t>
  </si>
  <si>
    <t>US36168QAM69</t>
  </si>
  <si>
    <t>US390607AF62</t>
  </si>
  <si>
    <t>US38869AAB35</t>
  </si>
  <si>
    <t>US38869AAD90</t>
  </si>
  <si>
    <t>US38869AAA51</t>
  </si>
  <si>
    <t>XS2805352064</t>
  </si>
  <si>
    <t>XS2390510142</t>
  </si>
  <si>
    <t>US382550BG56</t>
  </si>
  <si>
    <t>US367398AA27</t>
  </si>
  <si>
    <t>US410345AL67</t>
  </si>
  <si>
    <t>DE000A255DH9</t>
  </si>
  <si>
    <t>US197677AH07</t>
  </si>
  <si>
    <t>US93627CAB72</t>
  </si>
  <si>
    <t>US432833AG67</t>
  </si>
  <si>
    <t>US436440AM32</t>
  </si>
  <si>
    <t>IX207957-0</t>
  </si>
  <si>
    <t>FI4000523550</t>
  </si>
  <si>
    <t>XS2660424008</t>
  </si>
  <si>
    <t>XS2304198331</t>
  </si>
  <si>
    <t>XS2056730323</t>
  </si>
  <si>
    <t>XS2056730679</t>
  </si>
  <si>
    <t>USD4000PAK87</t>
  </si>
  <si>
    <t>XS2905387697</t>
  </si>
  <si>
    <t>US44963BAF58</t>
  </si>
  <si>
    <t>US44963BAG32</t>
  </si>
  <si>
    <t>FR001400FV85</t>
  </si>
  <si>
    <t>USG47718AK02</t>
  </si>
  <si>
    <t>NO0012423476</t>
  </si>
  <si>
    <t>XS2185883100</t>
  </si>
  <si>
    <t>XS2463450408</t>
  </si>
  <si>
    <t>US46115HBV87</t>
  </si>
  <si>
    <t>XS2262806933</t>
  </si>
  <si>
    <t>US366651AG25</t>
  </si>
  <si>
    <t>XS1888221261</t>
  </si>
  <si>
    <t>US47032FAB58</t>
  </si>
  <si>
    <t>US48242WAC01</t>
  </si>
  <si>
    <t>CA493271AC49</t>
  </si>
  <si>
    <t>US50067PAA75</t>
  </si>
  <si>
    <t>US49461MAB63</t>
  </si>
  <si>
    <t>XS2824778075</t>
  </si>
  <si>
    <t>US513075BR18</t>
  </si>
  <si>
    <t>US52736RBJ05</t>
  </si>
  <si>
    <t>XS1271836600</t>
  </si>
  <si>
    <t>XS2575900977</t>
  </si>
  <si>
    <t>XS2732357525</t>
  </si>
  <si>
    <t>US513272AC82</t>
  </si>
  <si>
    <t>US55939AAA51</t>
  </si>
  <si>
    <t>USG5825LAA64</t>
  </si>
  <si>
    <t>US57701RAJ14</t>
  </si>
  <si>
    <t>XS1720690889</t>
  </si>
  <si>
    <t>US58502BAE65</t>
  </si>
  <si>
    <t>US588056BC44</t>
  </si>
  <si>
    <t>US55305BAV36</t>
  </si>
  <si>
    <t>US55305BAS07</t>
  </si>
  <si>
    <t>US603051AE37</t>
  </si>
  <si>
    <t>COZB7816034</t>
  </si>
  <si>
    <t>US57665RAN61</t>
  </si>
  <si>
    <t>US57665RAJ59</t>
  </si>
  <si>
    <t>US624758AF53</t>
  </si>
  <si>
    <t>US66977WAP41</t>
  </si>
  <si>
    <t>FR001400OL29</t>
  </si>
  <si>
    <t>XS2305842903</t>
  </si>
  <si>
    <t>XS2357281174</t>
  </si>
  <si>
    <t>XS2602037629</t>
  </si>
  <si>
    <t>IX208021-0</t>
  </si>
  <si>
    <t>US18972EAA38</t>
  </si>
  <si>
    <t>XS2563349765</t>
  </si>
  <si>
    <t>US675232AD46</t>
  </si>
  <si>
    <t>US680665AJ53</t>
  </si>
  <si>
    <t>US68404LAA08</t>
  </si>
  <si>
    <t>XS2804502511</t>
  </si>
  <si>
    <t>XS2804497506</t>
  </si>
  <si>
    <t>USP7S81YAC93</t>
  </si>
  <si>
    <t>USP57908AE83</t>
  </si>
  <si>
    <t>USU6840PAA04</t>
  </si>
  <si>
    <t>US674599DJ13</t>
  </si>
  <si>
    <t>US674599DL68</t>
  </si>
  <si>
    <t>US703343AH63</t>
  </si>
  <si>
    <t>US724479AP57</t>
  </si>
  <si>
    <t>US724479AQ31</t>
  </si>
  <si>
    <t>US71880KAA97</t>
  </si>
  <si>
    <t>US745867AT82</t>
  </si>
  <si>
    <t>US745867AP60</t>
  </si>
  <si>
    <t>US745867AM30</t>
  </si>
  <si>
    <t>XS2411236859</t>
  </si>
  <si>
    <t>XS2783792307</t>
  </si>
  <si>
    <t>CA70137WAB42</t>
  </si>
  <si>
    <t>CA706327AK97</t>
  </si>
  <si>
    <t>DE000A383CE8</t>
  </si>
  <si>
    <t>XS2641927574</t>
  </si>
  <si>
    <t>XS2186001314</t>
  </si>
  <si>
    <t>US76119LAB71</t>
  </si>
  <si>
    <t>US76680RAJ68</t>
  </si>
  <si>
    <t>US75281AAS87</t>
  </si>
  <si>
    <t>US758750AM58</t>
  </si>
  <si>
    <t>US758750AP89</t>
  </si>
  <si>
    <t>XS2403428472</t>
  </si>
  <si>
    <t>XS2677541364</t>
  </si>
  <si>
    <t>XS2817323749</t>
  </si>
  <si>
    <t>XS2310951103</t>
  </si>
  <si>
    <t>XS0149581935</t>
  </si>
  <si>
    <t>US803070AB74</t>
  </si>
  <si>
    <t>XS2920589699</t>
  </si>
  <si>
    <t>US817565CD49</t>
  </si>
  <si>
    <t>US817565CE22</t>
  </si>
  <si>
    <t>US817565BT00</t>
  </si>
  <si>
    <t>LU2272225140</t>
  </si>
  <si>
    <t>LU2272225652</t>
  </si>
  <si>
    <t>US827048AW93</t>
  </si>
  <si>
    <t>XS2234516164</t>
  </si>
  <si>
    <t>US7846ELAE71</t>
  </si>
  <si>
    <t>US864486AK16</t>
  </si>
  <si>
    <t>XS2826718087</t>
  </si>
  <si>
    <t>US81728UAA25</t>
  </si>
  <si>
    <t>USX8662DAW75</t>
  </si>
  <si>
    <t>US86210MAC01</t>
  </si>
  <si>
    <t>US81180WBF77</t>
  </si>
  <si>
    <t>US81180WBN02</t>
  </si>
  <si>
    <t>XS2915461458</t>
  </si>
  <si>
    <t>US86765LAN73</t>
  </si>
  <si>
    <t>COYX9670143</t>
  </si>
  <si>
    <t>US832724AB40</t>
  </si>
  <si>
    <t>BE6324000858</t>
  </si>
  <si>
    <t>CA89347ZAE75</t>
  </si>
  <si>
    <t>XS2646608401</t>
  </si>
  <si>
    <t>XS2838492101</t>
  </si>
  <si>
    <t>US879369AG12</t>
  </si>
  <si>
    <t>XS2438026440</t>
  </si>
  <si>
    <t>XS2438026366</t>
  </si>
  <si>
    <t>XS1555168365</t>
  </si>
  <si>
    <t>XS1371533867</t>
  </si>
  <si>
    <t>XS2576550326</t>
  </si>
  <si>
    <t>XS2576550672</t>
  </si>
  <si>
    <t>XS0800185174</t>
  </si>
  <si>
    <t>XS0800186222</t>
  </si>
  <si>
    <t>XS0590171103</t>
  </si>
  <si>
    <t>XS0268693743</t>
  </si>
  <si>
    <t>XS0107289323</t>
  </si>
  <si>
    <t>XS0092157600</t>
  </si>
  <si>
    <t>XS2755443376</t>
  </si>
  <si>
    <t>XS2755443020</t>
  </si>
  <si>
    <t>XS1537083716</t>
  </si>
  <si>
    <t>XS2707822644</t>
  </si>
  <si>
    <t>US89469AAD63</t>
  </si>
  <si>
    <t>XS2362994068</t>
  </si>
  <si>
    <t>BE6300372289</t>
  </si>
  <si>
    <t>US901109AG35</t>
  </si>
  <si>
    <t>US87265HAF64</t>
  </si>
  <si>
    <t>US89356BAA61</t>
  </si>
  <si>
    <t>XS0512401976</t>
  </si>
  <si>
    <t>US88732JBD90</t>
  </si>
  <si>
    <t>US88732JAJ79</t>
  </si>
  <si>
    <t>US88732JAN81</t>
  </si>
  <si>
    <t>US88731EAJ91</t>
  </si>
  <si>
    <t>CH0271428333</t>
  </si>
  <si>
    <t>XS1963834251</t>
  </si>
  <si>
    <t>US76009NAL47</t>
  </si>
  <si>
    <t>IT0005596207</t>
  </si>
  <si>
    <t>XS2249600771</t>
  </si>
  <si>
    <t>XS2123970167</t>
  </si>
  <si>
    <t>USG9444PAA06</t>
  </si>
  <si>
    <t>XS2358483258</t>
  </si>
  <si>
    <t>XS2010031214</t>
  </si>
  <si>
    <t>US92857WBV19</t>
  </si>
  <si>
    <t>US92857WBW91</t>
  </si>
  <si>
    <t>XS1888180996</t>
  </si>
  <si>
    <t>US92857WBX74</t>
  </si>
  <si>
    <t>FR0014006EG0</t>
  </si>
  <si>
    <t>US92840VAE20</t>
  </si>
  <si>
    <t>XS1629774230</t>
  </si>
  <si>
    <t>XS2187689380</t>
  </si>
  <si>
    <t>XS2342732646</t>
  </si>
  <si>
    <t>XS2675884733</t>
  </si>
  <si>
    <t>XS2821805533</t>
  </si>
  <si>
    <t>XS2721621154</t>
  </si>
  <si>
    <t>DE000A3824W1</t>
  </si>
  <si>
    <t>USG95448AC32</t>
  </si>
  <si>
    <t>XS2367081523</t>
  </si>
  <si>
    <t>US92933BAT17</t>
  </si>
  <si>
    <t>XS2696111389</t>
  </si>
  <si>
    <t>US978097AG86</t>
  </si>
  <si>
    <t>US988498AL59</t>
  </si>
  <si>
    <t>Robeco Luxembourg S.A.</t>
  </si>
  <si>
    <t>CREDIT AGRICOLE ASSURANCES SA</t>
  </si>
  <si>
    <t>AccorInvest Group S.A.</t>
  </si>
  <si>
    <t>Achmea B.V.</t>
  </si>
  <si>
    <t>AECOM</t>
  </si>
  <si>
    <t>Aegon Ltd</t>
  </si>
  <si>
    <t>AGEAS SA</t>
  </si>
  <si>
    <t>APTIV IRISH HOLDINGS LIMITED</t>
  </si>
  <si>
    <t>ALGONQUIN POWER &amp; UTILITIES CORP.</t>
  </si>
  <si>
    <t>ASHLAND INC.</t>
  </si>
  <si>
    <t>ASR Nederland N.V.</t>
  </si>
  <si>
    <t>BELLIS ACQUISITION COMPANY PLC</t>
  </si>
  <si>
    <t>Athora Netherlands N.V.</t>
  </si>
  <si>
    <t>ATKINSREALIS GROUP INC</t>
  </si>
  <si>
    <t>AVIVA PLC</t>
  </si>
  <si>
    <t>BEASLEY MEZZANINE HOLDINGS, LLC</t>
  </si>
  <si>
    <t>BELRON UK FINANCE PLC</t>
  </si>
  <si>
    <t>BANKINTER, S.A.</t>
  </si>
  <si>
    <t>CANPACK SPOLKA AKCYJNA</t>
  </si>
  <si>
    <t>Cascades Inc.</t>
  </si>
  <si>
    <t>COGECO COMMUNICATIONS INC.</t>
  </si>
  <si>
    <t>CELANESE US HOLDINGS LLC</t>
  </si>
  <si>
    <t>CONTINENTAL RESOURCES, INC.</t>
  </si>
  <si>
    <t>CENTRICA PLC</t>
  </si>
  <si>
    <t>CO-OPERATIVE GROUP LIMITED</t>
  </si>
  <si>
    <t>Dana Financing Luxembourg S.a r.l.</t>
  </si>
  <si>
    <t>CELINE GROUP HOLDINGS LIMITED</t>
  </si>
  <si>
    <t>de Volksbank N.V.</t>
  </si>
  <si>
    <t>ELIS SA</t>
  </si>
  <si>
    <t>EMERA INCORPORATED</t>
  </si>
  <si>
    <t>ENQUEST PLC</t>
  </si>
  <si>
    <t>ENTEGRIS, INC.</t>
  </si>
  <si>
    <t>Evonik Industries AG</t>
  </si>
  <si>
    <t>BNP PARIBAS FORTIS SA</t>
  </si>
  <si>
    <t>Koninklijke FrieslandCampina N.V.</t>
  </si>
  <si>
    <t>FNAC DARTY SA</t>
  </si>
  <si>
    <t>Goodyear Europe B.V.</t>
  </si>
  <si>
    <t>GATES CORPORATION</t>
  </si>
  <si>
    <t>HORNBACH Baumarkt AG</t>
  </si>
  <si>
    <t>ICELAND BONDCO PLC</t>
  </si>
  <si>
    <t>Infineon Technologies AG</t>
  </si>
  <si>
    <t>INTERNATIONAL PETROLEUM CORPORATION</t>
  </si>
  <si>
    <t>INTESA SANPAOLO ASSICURAZIONI S.P.A.</t>
  </si>
  <si>
    <t>James Hardie International Finance Designated Activity Company</t>
  </si>
  <si>
    <t>KBR, INC.</t>
  </si>
  <si>
    <t>KEYERA CORP.</t>
  </si>
  <si>
    <t>TREASURE ESCROW CORPORATION</t>
  </si>
  <si>
    <t>MINOR HOTELS EUROPE &amp; AMERICAS SA</t>
  </si>
  <si>
    <t>NN Group N.V.</t>
  </si>
  <si>
    <t>Orbia Advance Corporation S.A.B. de CV</t>
  </si>
  <si>
    <t>OCCIDENTAL PETROLEUM CORPORATION</t>
  </si>
  <si>
    <t>PULTEGROUP, INC.</t>
  </si>
  <si>
    <t>PINEWOOD FINCO PLC</t>
  </si>
  <si>
    <t>PEMBINA PIPELINE CORPORATION</t>
  </si>
  <si>
    <t>Repsol International Finance B.V.</t>
  </si>
  <si>
    <t>RINGCENTRAL, INC.</t>
  </si>
  <si>
    <t>Sappi Papier Holding GmbH</t>
  </si>
  <si>
    <t>Selecta Group FinCo S.A.</t>
  </si>
  <si>
    <t>Stora Enso Oyj</t>
  </si>
  <si>
    <t>SMURFIT KAPPA TREASURY FUNDING DESIGNATED ACTIVITY COMPANY</t>
  </si>
  <si>
    <t>SYENSQO NV</t>
  </si>
  <si>
    <t>TELEFLEX INCORPORATED</t>
  </si>
  <si>
    <t>THAMES WATER UTILITIES FINANCE PLC</t>
  </si>
  <si>
    <t>Nemak, S.A.B. de C.V.</t>
  </si>
  <si>
    <t>Telenet Finance Luxembourg Notes S.a r.l.</t>
  </si>
  <si>
    <t>TransCanada Trust</t>
  </si>
  <si>
    <t>TESCO PROPERTY FINANCE PLC</t>
  </si>
  <si>
    <t>TIME WARNER CABLE, LLC</t>
  </si>
  <si>
    <t>TIME WARNER CABLE ENTERPRISES LLC</t>
  </si>
  <si>
    <t>VERALLIA SA</t>
  </si>
  <si>
    <t>WarnerMedia Holdings, Inc.</t>
  </si>
  <si>
    <t>IX49482254-0</t>
  </si>
  <si>
    <t>IX49482278-0</t>
  </si>
  <si>
    <t>IX49482242-0</t>
  </si>
  <si>
    <t>IX49482236-0</t>
  </si>
  <si>
    <t>IX49482248-0</t>
  </si>
  <si>
    <t>US00764MCU99</t>
  </si>
  <si>
    <t>US00764MEP86</t>
  </si>
  <si>
    <t>US00764MFD48</t>
  </si>
  <si>
    <t>US00764MFS17</t>
  </si>
  <si>
    <t>US00764MGH43</t>
  </si>
  <si>
    <t>US00764MHE03</t>
  </si>
  <si>
    <t>US00764SAB07</t>
  </si>
  <si>
    <t>US02379KAA25</t>
  </si>
  <si>
    <t>US023771R919</t>
  </si>
  <si>
    <t>US02377LAA26</t>
  </si>
  <si>
    <t>US023765AA88</t>
  </si>
  <si>
    <t>US02376AAA79</t>
  </si>
  <si>
    <t>US02376UAA34</t>
  </si>
  <si>
    <t>US02377BAB27</t>
  </si>
  <si>
    <t>US023761AA74</t>
  </si>
  <si>
    <t>US90346WAA18</t>
  </si>
  <si>
    <t>US02378AAA51</t>
  </si>
  <si>
    <t>US90345WAD65</t>
  </si>
  <si>
    <t>US02376CBJ36</t>
  </si>
  <si>
    <t>US02401LAA26</t>
  </si>
  <si>
    <t>US02401LAB09</t>
  </si>
  <si>
    <t>US04542BGU08</t>
  </si>
  <si>
    <t>US04542BHD73</t>
  </si>
  <si>
    <t>US04542BJY92</t>
  </si>
  <si>
    <t>US04542BKT88</t>
  </si>
  <si>
    <t>US00075WAA71</t>
  </si>
  <si>
    <t>US00075WAC38</t>
  </si>
  <si>
    <t>US00075WAD11</t>
  </si>
  <si>
    <t>US00075QAE26</t>
  </si>
  <si>
    <t>US00075XAB38</t>
  </si>
  <si>
    <t>US00075XAF42</t>
  </si>
  <si>
    <t>US00075VAB71</t>
  </si>
  <si>
    <t>US00076BAB09</t>
  </si>
  <si>
    <t>US023138AA88</t>
  </si>
  <si>
    <t>US00084DBA72</t>
  </si>
  <si>
    <t>US00084EAG35</t>
  </si>
  <si>
    <t>US04541GGB23</t>
  </si>
  <si>
    <t>US04541GJT04</t>
  </si>
  <si>
    <t>US04541GMC32</t>
  </si>
  <si>
    <t>US04541GRR55</t>
  </si>
  <si>
    <t>US04541GSM59</t>
  </si>
  <si>
    <t>US04541GTP71</t>
  </si>
  <si>
    <t>US04541GUR19</t>
  </si>
  <si>
    <t>US04541GWC22</t>
  </si>
  <si>
    <t>US04541GWF52</t>
  </si>
  <si>
    <t>US04544PAF62</t>
  </si>
  <si>
    <t>US04544NAE40</t>
  </si>
  <si>
    <t>US04544RAS40</t>
  </si>
  <si>
    <t>US04544RAC97</t>
  </si>
  <si>
    <t>US04544RAD70</t>
  </si>
  <si>
    <t>US00908PAA57</t>
  </si>
  <si>
    <t>US009090AA91</t>
  </si>
  <si>
    <t>US00909DAA19</t>
  </si>
  <si>
    <t>FR001400RMM3</t>
  </si>
  <si>
    <t>US22535WAL19</t>
  </si>
  <si>
    <t>US22536PAJ03</t>
  </si>
  <si>
    <t>US22535WAM91</t>
  </si>
  <si>
    <t>US004375BP58</t>
  </si>
  <si>
    <t>US004375DJ70</t>
  </si>
  <si>
    <t>US004375DX64</t>
  </si>
  <si>
    <t>US004375EM90</t>
  </si>
  <si>
    <t>US00437NAD49</t>
  </si>
  <si>
    <t>US00437NAE22</t>
  </si>
  <si>
    <t>US00438QAE44</t>
  </si>
  <si>
    <t>US00438QAF19</t>
  </si>
  <si>
    <t>XS2106568129</t>
  </si>
  <si>
    <t>US004421DA81</t>
  </si>
  <si>
    <t>US004421JH70</t>
  </si>
  <si>
    <t>US004421EW92</t>
  </si>
  <si>
    <t>US004421MG50</t>
  </si>
  <si>
    <t>US004421NF68</t>
  </si>
  <si>
    <t>US004421RH88</t>
  </si>
  <si>
    <t>US004421UC54</t>
  </si>
  <si>
    <t>US00443KAE01</t>
  </si>
  <si>
    <t>US00443KAF75</t>
  </si>
  <si>
    <t>US00441QAA76</t>
  </si>
  <si>
    <t>US00441VAA61</t>
  </si>
  <si>
    <t>US00441VAC28</t>
  </si>
  <si>
    <t>US00442CAC38</t>
  </si>
  <si>
    <t>US004421WQ23</t>
  </si>
  <si>
    <t>US004421UU52</t>
  </si>
  <si>
    <t>US00441XAA28</t>
  </si>
  <si>
    <t>US00441XAE40</t>
  </si>
  <si>
    <t>US00442EAC93</t>
  </si>
  <si>
    <t>US00442PAF71</t>
  </si>
  <si>
    <t>US00441YAA01</t>
  </si>
  <si>
    <t>US00442UAE91</t>
  </si>
  <si>
    <t>US00443LAB45</t>
  </si>
  <si>
    <t>US00443LAC28</t>
  </si>
  <si>
    <t>US00443LAD01</t>
  </si>
  <si>
    <t>US00443LAE83</t>
  </si>
  <si>
    <t>US00443PAB58</t>
  </si>
  <si>
    <t>US00442GAA85</t>
  </si>
  <si>
    <t>US004424AD96</t>
  </si>
  <si>
    <t>US00442KAC53</t>
  </si>
  <si>
    <t>US00442KAE10</t>
  </si>
  <si>
    <t>AU0000097495</t>
  </si>
  <si>
    <t>XS2938636797</t>
  </si>
  <si>
    <t>XS2355605184</t>
  </si>
  <si>
    <t>XS2057850609</t>
  </si>
  <si>
    <t>XS2448543970</t>
  </si>
  <si>
    <t>XS2312387942</t>
  </si>
  <si>
    <t>XS2054619734</t>
  </si>
  <si>
    <t>XS2054619577</t>
  </si>
  <si>
    <t>DE000A3L3AD6</t>
  </si>
  <si>
    <t>DE000A3L3AG9</t>
  </si>
  <si>
    <t>XS2898198358</t>
  </si>
  <si>
    <t>US02660TCH41</t>
  </si>
  <si>
    <t>US02660TEK51</t>
  </si>
  <si>
    <t>US02660TFK43</t>
  </si>
  <si>
    <t>US02660TGA51</t>
  </si>
  <si>
    <t>US02660TGS69</t>
  </si>
  <si>
    <t>US02660THY29</t>
  </si>
  <si>
    <t>US02660TJB08</t>
  </si>
  <si>
    <t>US02660YAV48</t>
  </si>
  <si>
    <t>US026929AA76</t>
  </si>
  <si>
    <t>US026929AJ85</t>
  </si>
  <si>
    <t>US026932AC79</t>
  </si>
  <si>
    <t>US02660CAF77</t>
  </si>
  <si>
    <t>US02660VAA61</t>
  </si>
  <si>
    <t>US02660XAD66</t>
  </si>
  <si>
    <t>US02660UAE01</t>
  </si>
  <si>
    <t>US02660UAK60</t>
  </si>
  <si>
    <t>US02660UAL44</t>
  </si>
  <si>
    <t>US02660LAA89</t>
  </si>
  <si>
    <t>US02660LAB62</t>
  </si>
  <si>
    <t>US02660KAA07</t>
  </si>
  <si>
    <t>US008684AA04</t>
  </si>
  <si>
    <t>US02660BAA08</t>
  </si>
  <si>
    <t>US026930AA57</t>
  </si>
  <si>
    <t>US026935AH97</t>
  </si>
  <si>
    <t>US026934AD19</t>
  </si>
  <si>
    <t>US04965JAA16</t>
  </si>
  <si>
    <t>USU0489JAB18</t>
  </si>
  <si>
    <t>US04410RAG11</t>
  </si>
  <si>
    <t>US04410RAJ59</t>
  </si>
  <si>
    <t>XS2707169111</t>
  </si>
  <si>
    <t>US00135TAD63</t>
  </si>
  <si>
    <t>US04316JAH23</t>
  </si>
  <si>
    <t>XS0235713152</t>
  </si>
  <si>
    <t>XS0271530114</t>
  </si>
  <si>
    <t>XS0301721832</t>
  </si>
  <si>
    <t>XS0301706288</t>
  </si>
  <si>
    <t>XS0301707096</t>
  </si>
  <si>
    <t>XS2368816109</t>
  </si>
  <si>
    <t>XS2396622420</t>
  </si>
  <si>
    <t>XS2861758568</t>
  </si>
  <si>
    <t>US01852TAA16</t>
  </si>
  <si>
    <t>US01450AAB61</t>
  </si>
  <si>
    <t>US014495AC90</t>
  </si>
  <si>
    <t>US014498AB56</t>
  </si>
  <si>
    <t>US01450NAA00</t>
  </si>
  <si>
    <t>USG01583AB28</t>
  </si>
  <si>
    <t>US01449TAA16</t>
  </si>
  <si>
    <t>US01166VAA70</t>
  </si>
  <si>
    <t>US02005NBV10</t>
  </si>
  <si>
    <t>US00846NAA54</t>
  </si>
  <si>
    <t>US00252FAK75</t>
  </si>
  <si>
    <t>US00252FCV13</t>
  </si>
  <si>
    <t>US03072SLN35</t>
  </si>
  <si>
    <t>US03072SHJ78</t>
  </si>
  <si>
    <t>US03072SHK42</t>
  </si>
  <si>
    <t>US03072SVU67</t>
  </si>
  <si>
    <t>US03072SWR20</t>
  </si>
  <si>
    <t>US03072SWS03</t>
  </si>
  <si>
    <t>US03072SXF72</t>
  </si>
  <si>
    <t>US03072SXG55</t>
  </si>
  <si>
    <t>US03072SQF55</t>
  </si>
  <si>
    <t>US03072SRG20</t>
  </si>
  <si>
    <t>US03072SRY36</t>
  </si>
  <si>
    <t>US03072SUA13</t>
  </si>
  <si>
    <t>US03072SUB95</t>
  </si>
  <si>
    <t>US03072SS893</t>
  </si>
  <si>
    <t>US03072SV368</t>
  </si>
  <si>
    <t>US03072SA214</t>
  </si>
  <si>
    <t>US03072SA396</t>
  </si>
  <si>
    <t>US03072SA479</t>
  </si>
  <si>
    <t>US03072SC608</t>
  </si>
  <si>
    <t>US03072SE687</t>
  </si>
  <si>
    <t>US03072SG666</t>
  </si>
  <si>
    <t>US03072SK460</t>
  </si>
  <si>
    <t>US03072SM441</t>
  </si>
  <si>
    <t>US03072SQ400</t>
  </si>
  <si>
    <t>US03072SX679</t>
  </si>
  <si>
    <t>US03072SZ815</t>
  </si>
  <si>
    <t>US03027XBV10</t>
  </si>
  <si>
    <t>US03027XCG34</t>
  </si>
  <si>
    <t>US03027XCH17</t>
  </si>
  <si>
    <t>XS2914142810</t>
  </si>
  <si>
    <t>US03464LAA44</t>
  </si>
  <si>
    <t>US90117PAC95</t>
  </si>
  <si>
    <t>US90117PAJ49</t>
  </si>
  <si>
    <t>US90117PAN50</t>
  </si>
  <si>
    <t>US03765LAP76</t>
  </si>
  <si>
    <t>US00191XAD84</t>
  </si>
  <si>
    <t>XS2861550817</t>
  </si>
  <si>
    <t>XS2861551898</t>
  </si>
  <si>
    <t>XS2861555964</t>
  </si>
  <si>
    <t>XS2417697989</t>
  </si>
  <si>
    <t>XS2814888058</t>
  </si>
  <si>
    <t>XS2900383915</t>
  </si>
  <si>
    <t>XS2900383832</t>
  </si>
  <si>
    <t>XS2936116966</t>
  </si>
  <si>
    <t>XS2347648706</t>
  </si>
  <si>
    <t>XS2920478356</t>
  </si>
  <si>
    <t>XS2920478273</t>
  </si>
  <si>
    <t>XS2409272098</t>
  </si>
  <si>
    <t>XS2305822384</t>
  </si>
  <si>
    <t>XS2060908477</t>
  </si>
  <si>
    <t>ARARGE3209S6</t>
  </si>
  <si>
    <t>ARARGE3209T4</t>
  </si>
  <si>
    <t>US040114HT09</t>
  </si>
  <si>
    <t>XS2066869798</t>
  </si>
  <si>
    <t>US007036AP12</t>
  </si>
  <si>
    <t>US007036DW36</t>
  </si>
  <si>
    <t>US007036EP75</t>
  </si>
  <si>
    <t>US007036TB25</t>
  </si>
  <si>
    <t>US007036TK24</t>
  </si>
  <si>
    <t>US007036TM89</t>
  </si>
  <si>
    <t>US007036UQ74</t>
  </si>
  <si>
    <t>US007036KB16</t>
  </si>
  <si>
    <t>US007036KR67</t>
  </si>
  <si>
    <t>US007036LG93</t>
  </si>
  <si>
    <t>US007034BN07</t>
  </si>
  <si>
    <t>US007034AQ47</t>
  </si>
  <si>
    <t>US00703QAE26</t>
  </si>
  <si>
    <t>US007037AB09</t>
  </si>
  <si>
    <t>US00703AAD90</t>
  </si>
  <si>
    <t>US00703RAE09</t>
  </si>
  <si>
    <t>US04248TAA88</t>
  </si>
  <si>
    <t>US040104MG33</t>
  </si>
  <si>
    <t>US040104JP78</t>
  </si>
  <si>
    <t>US040104MX65</t>
  </si>
  <si>
    <t>US040104NE75</t>
  </si>
  <si>
    <t>US040104PC91</t>
  </si>
  <si>
    <t>US040104PT27</t>
  </si>
  <si>
    <t>US040104QK09</t>
  </si>
  <si>
    <t>US04012MAM10</t>
  </si>
  <si>
    <t>US04012MAP41</t>
  </si>
  <si>
    <t>US04013BAB80</t>
  </si>
  <si>
    <t>US04013BAD47</t>
  </si>
  <si>
    <t>US03076MAA27</t>
  </si>
  <si>
    <t>US03076MAC82</t>
  </si>
  <si>
    <t>US040104RF05</t>
  </si>
  <si>
    <t>US040104RV54</t>
  </si>
  <si>
    <t>US040104SN20</t>
  </si>
  <si>
    <t>US040104TF86</t>
  </si>
  <si>
    <t>US040104TG69</t>
  </si>
  <si>
    <t>US040104TH43</t>
  </si>
  <si>
    <t>US04012XAA37</t>
  </si>
  <si>
    <t>US04273WAF86</t>
  </si>
  <si>
    <t>US04942UAC09</t>
  </si>
  <si>
    <t>XS2813764540</t>
  </si>
  <si>
    <t>US11135FBH38</t>
  </si>
  <si>
    <t>US11135FBF71</t>
  </si>
  <si>
    <t>US11135FBQ37</t>
  </si>
  <si>
    <t>US11135FBK66</t>
  </si>
  <si>
    <t>US11135FBL40</t>
  </si>
  <si>
    <t>US11135FCA75</t>
  </si>
  <si>
    <t>US11135FCB58</t>
  </si>
  <si>
    <t>US11135FCC32</t>
  </si>
  <si>
    <t>US11135FCD15</t>
  </si>
  <si>
    <t>US11135FBZ36</t>
  </si>
  <si>
    <t>US11135FBX87</t>
  </si>
  <si>
    <t>US11135FBY60</t>
  </si>
  <si>
    <t>XS2400440645</t>
  </si>
  <si>
    <t>US05401AAR23</t>
  </si>
  <si>
    <t>XS2683117696</t>
  </si>
  <si>
    <t>XS2935873880</t>
  </si>
  <si>
    <t>XS2935873021</t>
  </si>
  <si>
    <t>US025816DV84</t>
  </si>
  <si>
    <t>US025816DW67</t>
  </si>
  <si>
    <t>US025816DX41</t>
  </si>
  <si>
    <t>US097023DG73</t>
  </si>
  <si>
    <t>US097023DB86</t>
  </si>
  <si>
    <t>US097023CY98</t>
  </si>
  <si>
    <t>US097023CW33</t>
  </si>
  <si>
    <t>US097023CX16</t>
  </si>
  <si>
    <t>US097023DH56</t>
  </si>
  <si>
    <t>US097023DJ13</t>
  </si>
  <si>
    <t>US097023DK85</t>
  </si>
  <si>
    <t>US097023DL68</t>
  </si>
  <si>
    <t>XS2445168151</t>
  </si>
  <si>
    <t>XS2369918813</t>
  </si>
  <si>
    <t>US06051GJZ37</t>
  </si>
  <si>
    <t>US06051GHD43</t>
  </si>
  <si>
    <t>US06051GGF00</t>
  </si>
  <si>
    <t>US06051GKQ19</t>
  </si>
  <si>
    <t>US06051GLA57</t>
  </si>
  <si>
    <t>US06051GKW86</t>
  </si>
  <si>
    <t>US06051GLG28</t>
  </si>
  <si>
    <t>US06051GLH01</t>
  </si>
  <si>
    <t>US06051GLC14</t>
  </si>
  <si>
    <t>US06738EBV65</t>
  </si>
  <si>
    <t>US06738ECT01</t>
  </si>
  <si>
    <t>US06738ECU73</t>
  </si>
  <si>
    <t>US06738EBD67</t>
  </si>
  <si>
    <t>US06738ECV56</t>
  </si>
  <si>
    <t>US06738EBY05</t>
  </si>
  <si>
    <t>US06738ECP88</t>
  </si>
  <si>
    <t>US06738ECR45</t>
  </si>
  <si>
    <t>XS2790094523</t>
  </si>
  <si>
    <t>US06738ECG89</t>
  </si>
  <si>
    <t>US06738ECK91</t>
  </si>
  <si>
    <t>US06738ECL74</t>
  </si>
  <si>
    <t>US06738ECD58</t>
  </si>
  <si>
    <t>US06738ECE32</t>
  </si>
  <si>
    <t>US06738ECQ61</t>
  </si>
  <si>
    <t>US06051GBD07</t>
  </si>
  <si>
    <t>US05946XJJ37</t>
  </si>
  <si>
    <t>US05946XJN49</t>
  </si>
  <si>
    <t>US05946XU439</t>
  </si>
  <si>
    <t>US05946XZ487</t>
  </si>
  <si>
    <t>US05946XSH79</t>
  </si>
  <si>
    <t>US05946XXM00</t>
  </si>
  <si>
    <t>US05946XYZ04</t>
  </si>
  <si>
    <t>US05946XH303</t>
  </si>
  <si>
    <t>US05946XJ952</t>
  </si>
  <si>
    <t>US058931BC98</t>
  </si>
  <si>
    <t>US058931BF20</t>
  </si>
  <si>
    <t>US05950FAL94</t>
  </si>
  <si>
    <t>US05950RAK59</t>
  </si>
  <si>
    <t>US05950RBF55</t>
  </si>
  <si>
    <t>US05951KAK97</t>
  </si>
  <si>
    <t>US05951KBA07</t>
  </si>
  <si>
    <t>US05951UAK79</t>
  </si>
  <si>
    <t>US05951UAJ07</t>
  </si>
  <si>
    <t>US058927AA22</t>
  </si>
  <si>
    <t>US058927AJ31</t>
  </si>
  <si>
    <t>US05950HAA95</t>
  </si>
  <si>
    <t>US05950MAH34</t>
  </si>
  <si>
    <t>US05950PAH64</t>
  </si>
  <si>
    <t>US05950PAU75</t>
  </si>
  <si>
    <t>US05951VAV18</t>
  </si>
  <si>
    <t>US05951EAE77</t>
  </si>
  <si>
    <t>US05951EAM93</t>
  </si>
  <si>
    <t>US05951FAA21</t>
  </si>
  <si>
    <t>US05951FAB04</t>
  </si>
  <si>
    <t>US05951FAK03</t>
  </si>
  <si>
    <t>US059515AA44</t>
  </si>
  <si>
    <t>US05953YAK73</t>
  </si>
  <si>
    <t>US05953YAD31</t>
  </si>
  <si>
    <t>US059526AB99</t>
  </si>
  <si>
    <t>US059526AC72</t>
  </si>
  <si>
    <t>US05953LAJ89</t>
  </si>
  <si>
    <t>US05952DAB47</t>
  </si>
  <si>
    <t>US05952EAA47</t>
  </si>
  <si>
    <t>US059522AY88</t>
  </si>
  <si>
    <t>US059522BE16</t>
  </si>
  <si>
    <t>US059522BG63</t>
  </si>
  <si>
    <t>US059522AC68</t>
  </si>
  <si>
    <t>US059522AG72</t>
  </si>
  <si>
    <t>US05952GAA94</t>
  </si>
  <si>
    <t>US05952GAE17</t>
  </si>
  <si>
    <t>US05954DAG16</t>
  </si>
  <si>
    <t>US05954DAJ54</t>
  </si>
  <si>
    <t>US05955AAH41</t>
  </si>
  <si>
    <t>US05955MAC91</t>
  </si>
  <si>
    <t>US05956DAD66</t>
  </si>
  <si>
    <t>US05968KAG94</t>
  </si>
  <si>
    <t>US05969KAZ66</t>
  </si>
  <si>
    <t>US05990TAB35</t>
  </si>
  <si>
    <t>US05990TAM99</t>
  </si>
  <si>
    <t>US05990WAD20</t>
  </si>
  <si>
    <t>US05876NAA72</t>
  </si>
  <si>
    <t>US07386HMF54</t>
  </si>
  <si>
    <t>US07386HMR92</t>
  </si>
  <si>
    <t>US07386HGG02</t>
  </si>
  <si>
    <t>US07386HLB59</t>
  </si>
  <si>
    <t>US07386HQJ31</t>
  </si>
  <si>
    <t>US07386HYW59</t>
  </si>
  <si>
    <t>US07386HZJ30</t>
  </si>
  <si>
    <t>US07386HSY89</t>
  </si>
  <si>
    <t>US07386HUC32</t>
  </si>
  <si>
    <t>US07386HUD15</t>
  </si>
  <si>
    <t>US07386HUL31</t>
  </si>
  <si>
    <t>US07386HUN96</t>
  </si>
  <si>
    <t>US07386HVM05</t>
  </si>
  <si>
    <t>US07386HVR91</t>
  </si>
  <si>
    <t>US07386HVS74</t>
  </si>
  <si>
    <t>US07386HVW86</t>
  </si>
  <si>
    <t>US07386HVX69</t>
  </si>
  <si>
    <t>US07386HWR82</t>
  </si>
  <si>
    <t>US07386HWT49</t>
  </si>
  <si>
    <t>US07386HWU12</t>
  </si>
  <si>
    <t>US07386HWZ09</t>
  </si>
  <si>
    <t>US07386HXN69</t>
  </si>
  <si>
    <t>US07386HA928</t>
  </si>
  <si>
    <t>US07386HH469</t>
  </si>
  <si>
    <t>US07386HK265</t>
  </si>
  <si>
    <t>US07386HL669</t>
  </si>
  <si>
    <t>US073871AC90</t>
  </si>
  <si>
    <t>US073871AE56</t>
  </si>
  <si>
    <t>US073873AK72</t>
  </si>
  <si>
    <t>US073868AA97</t>
  </si>
  <si>
    <t>US073868BE01</t>
  </si>
  <si>
    <t>US073875AA49</t>
  </si>
  <si>
    <t>US073875AN69</t>
  </si>
  <si>
    <t>US07387QAA85</t>
  </si>
  <si>
    <t>US07387QAM24</t>
  </si>
  <si>
    <t>US07386XAA46</t>
  </si>
  <si>
    <t>US07386XAH98</t>
  </si>
  <si>
    <t>US073870AG22</t>
  </si>
  <si>
    <t>US05525MAA45</t>
  </si>
  <si>
    <t>US05490RAA41</t>
  </si>
  <si>
    <t>US05523GAA94</t>
  </si>
  <si>
    <t>US05491JAB98</t>
  </si>
  <si>
    <t>XS2954320557</t>
  </si>
  <si>
    <t>XS2954319625</t>
  </si>
  <si>
    <t>US05526DBY04</t>
  </si>
  <si>
    <t>US05530QAQ38</t>
  </si>
  <si>
    <t>US05526DBZ78</t>
  </si>
  <si>
    <t>US054989AA67</t>
  </si>
  <si>
    <t>US054989AB41</t>
  </si>
  <si>
    <t>US07274NAL73</t>
  </si>
  <si>
    <t>US07274EAJ29</t>
  </si>
  <si>
    <t>US07274EAL74</t>
  </si>
  <si>
    <t>US07274EAH62</t>
  </si>
  <si>
    <t>US07274EAK91</t>
  </si>
  <si>
    <t>US07274EAM57</t>
  </si>
  <si>
    <t>US07325NDW92</t>
  </si>
  <si>
    <t>XS2344625475</t>
  </si>
  <si>
    <t>XS2385778969</t>
  </si>
  <si>
    <t>XS2441621427</t>
  </si>
  <si>
    <t>US05490TAA07</t>
  </si>
  <si>
    <t>US05547HAC51</t>
  </si>
  <si>
    <t>US05549RAE71</t>
  </si>
  <si>
    <t>US05549RAG20</t>
  </si>
  <si>
    <t>US05946KAQ40</t>
  </si>
  <si>
    <t>US05946KAR23</t>
  </si>
  <si>
    <t>US05946KAL52</t>
  </si>
  <si>
    <t>US055294AA07</t>
  </si>
  <si>
    <t>US05530MAA71</t>
  </si>
  <si>
    <t>US05530PAC68</t>
  </si>
  <si>
    <t>US05530PAP71</t>
  </si>
  <si>
    <t>US05530NAA54</t>
  </si>
  <si>
    <t>US05530VAA70</t>
  </si>
  <si>
    <t>US05530VAB53</t>
  </si>
  <si>
    <t>US05531AAA25</t>
  </si>
  <si>
    <t>US05531CAA80</t>
  </si>
  <si>
    <t>US05532JEN00</t>
  </si>
  <si>
    <t>US05531UAV26</t>
  </si>
  <si>
    <t>US05531UAH32</t>
  </si>
  <si>
    <t>US05532WFF77</t>
  </si>
  <si>
    <t>US05532WFT71</t>
  </si>
  <si>
    <t>US05532WCT09</t>
  </si>
  <si>
    <t>US05534AAN19</t>
  </si>
  <si>
    <t>US05534AAL52</t>
  </si>
  <si>
    <t>US05542AAB70</t>
  </si>
  <si>
    <t>US05539BAZ76</t>
  </si>
  <si>
    <t>US05684RAL69</t>
  </si>
  <si>
    <t>US05684RAN26</t>
  </si>
  <si>
    <t>US05684RAQ56</t>
  </si>
  <si>
    <t>XS1713469838</t>
  </si>
  <si>
    <t>XS2326485468</t>
  </si>
  <si>
    <t>XS2075846811</t>
  </si>
  <si>
    <t>US09774XBD30</t>
  </si>
  <si>
    <t>US09774XBF87</t>
  </si>
  <si>
    <t>US09774XBN12</t>
  </si>
  <si>
    <t>XS2364591441</t>
  </si>
  <si>
    <t>XS1693273945</t>
  </si>
  <si>
    <t>XS1854556377</t>
  </si>
  <si>
    <t>PTBEQKOM0019</t>
  </si>
  <si>
    <t>PTBENJOM0015</t>
  </si>
  <si>
    <t>XS2348703864</t>
  </si>
  <si>
    <t>US06675DCM20</t>
  </si>
  <si>
    <t>US06675DCL47</t>
  </si>
  <si>
    <t>US05555LAB71</t>
  </si>
  <si>
    <t>XS2902087423</t>
  </si>
  <si>
    <t>XS2778272471</t>
  </si>
  <si>
    <t>XS2902088314</t>
  </si>
  <si>
    <t>XS2778274410</t>
  </si>
  <si>
    <t>XS2851609102</t>
  </si>
  <si>
    <t>US10482TAA07</t>
  </si>
  <si>
    <t>XS2840221738</t>
  </si>
  <si>
    <t>XS2840221902</t>
  </si>
  <si>
    <t>US096003AA60</t>
  </si>
  <si>
    <t>US06368L8K50</t>
  </si>
  <si>
    <t>US06368L8M17</t>
  </si>
  <si>
    <t>US055682AA64</t>
  </si>
  <si>
    <t>US055683AD86</t>
  </si>
  <si>
    <t>US05569GAD88</t>
  </si>
  <si>
    <t>US05569QAE44</t>
  </si>
  <si>
    <t>US05568QAE52</t>
  </si>
  <si>
    <t>US09659W2M50</t>
  </si>
  <si>
    <t>US09659W2P81</t>
  </si>
  <si>
    <t>US09659W2W33</t>
  </si>
  <si>
    <t>US09659X2V32</t>
  </si>
  <si>
    <t>US09659X2W15</t>
  </si>
  <si>
    <t>US09659W2X16</t>
  </si>
  <si>
    <t>XS1941749001</t>
  </si>
  <si>
    <t>XS2060921223</t>
  </si>
  <si>
    <t>XS2404665114</t>
  </si>
  <si>
    <t>US05570WAG33</t>
  </si>
  <si>
    <t>US06418GAL14</t>
  </si>
  <si>
    <t>US06418GAN79</t>
  </si>
  <si>
    <t>US064159VJ25</t>
  </si>
  <si>
    <t>US06418GAM96</t>
  </si>
  <si>
    <t>US05948KR925</t>
  </si>
  <si>
    <t>US05948KV307</t>
  </si>
  <si>
    <t>US05948K3A59</t>
  </si>
  <si>
    <t>US05950BAZ76</t>
  </si>
  <si>
    <t>US05950BAP94</t>
  </si>
  <si>
    <t>US059487AE85</t>
  </si>
  <si>
    <t>US059469AC06</t>
  </si>
  <si>
    <t>US059494AG92</t>
  </si>
  <si>
    <t>US059496BH15</t>
  </si>
  <si>
    <t>US059475AF05</t>
  </si>
  <si>
    <t>US05949AZE36</t>
  </si>
  <si>
    <t>US05949CCB00</t>
  </si>
  <si>
    <t>US05949CED48</t>
  </si>
  <si>
    <t>US05949CFT80</t>
  </si>
  <si>
    <t>US05949CPD29</t>
  </si>
  <si>
    <t>US05950GAS21</t>
  </si>
  <si>
    <t>US05949CRP31</t>
  </si>
  <si>
    <t>US05950TAC99</t>
  </si>
  <si>
    <t>US05950TAE55</t>
  </si>
  <si>
    <t>US05952HBB42</t>
  </si>
  <si>
    <t>US05952FAN33</t>
  </si>
  <si>
    <t>US05583JAH59</t>
  </si>
  <si>
    <t>US05583JAJ16</t>
  </si>
  <si>
    <t>US05571AAY10</t>
  </si>
  <si>
    <t>US05571AAQ85</t>
  </si>
  <si>
    <t>USF11494BX20</t>
  </si>
  <si>
    <t>USF11494BY03</t>
  </si>
  <si>
    <t>US05571AAR68</t>
  </si>
  <si>
    <t>US05571AAS42</t>
  </si>
  <si>
    <t>USF11494BZ77</t>
  </si>
  <si>
    <t>XS2850624383</t>
  </si>
  <si>
    <t>XS2902720171</t>
  </si>
  <si>
    <t>XS2887185804</t>
  </si>
  <si>
    <t>XS2831553073</t>
  </si>
  <si>
    <t>XS2549049885</t>
  </si>
  <si>
    <t>XS2549050032</t>
  </si>
  <si>
    <t>XS2549050206</t>
  </si>
  <si>
    <t>XS2549050461</t>
  </si>
  <si>
    <t>US89054XAD75</t>
  </si>
  <si>
    <t>US695114DD77</t>
  </si>
  <si>
    <t>US695114DE50</t>
  </si>
  <si>
    <t>XS2642404250</t>
  </si>
  <si>
    <t>US07389KAG67</t>
  </si>
  <si>
    <t>US07384YQJ81</t>
  </si>
  <si>
    <t>US073879GN28</t>
  </si>
  <si>
    <t>US073879LN62</t>
  </si>
  <si>
    <t>US073879KR85</t>
  </si>
  <si>
    <t>US07384YQB55</t>
  </si>
  <si>
    <t>US073879PA06</t>
  </si>
  <si>
    <t>US073879CW62</t>
  </si>
  <si>
    <t>US073879KC17</t>
  </si>
  <si>
    <t>US073879ZZ47</t>
  </si>
  <si>
    <t>US073879L557</t>
  </si>
  <si>
    <t>US0738794E56</t>
  </si>
  <si>
    <t>US073879G698</t>
  </si>
  <si>
    <t>US073879PT96</t>
  </si>
  <si>
    <t>US073879PU69</t>
  </si>
  <si>
    <t>US073879X453</t>
  </si>
  <si>
    <t>US0738795T17</t>
  </si>
  <si>
    <t>US073879RA87</t>
  </si>
  <si>
    <t>US073879R596</t>
  </si>
  <si>
    <t>US073877DB50</t>
  </si>
  <si>
    <t>US073877EK41</t>
  </si>
  <si>
    <t>US07388GAE17</t>
  </si>
  <si>
    <t>US07389RAD89</t>
  </si>
  <si>
    <t>US07388HAC34</t>
  </si>
  <si>
    <t>US07388HAQ20</t>
  </si>
  <si>
    <t>US07389MAD92</t>
  </si>
  <si>
    <t>US07388EAD85</t>
  </si>
  <si>
    <t>US073888AN98</t>
  </si>
  <si>
    <t>US07389NAA37</t>
  </si>
  <si>
    <t>US07389NAB10</t>
  </si>
  <si>
    <t>US07400TAC18</t>
  </si>
  <si>
    <t>US073854AB76</t>
  </si>
  <si>
    <t>US073855AC25</t>
  </si>
  <si>
    <t>US07389YAE14</t>
  </si>
  <si>
    <t>US07389YAD31</t>
  </si>
  <si>
    <t>US073852AC93</t>
  </si>
  <si>
    <t>US07386RAC34</t>
  </si>
  <si>
    <t>US073859AG50</t>
  </si>
  <si>
    <t>US07387YAE32</t>
  </si>
  <si>
    <t>US07389QAE89</t>
  </si>
  <si>
    <t>US07387LAA98</t>
  </si>
  <si>
    <t>US07384MSH69</t>
  </si>
  <si>
    <t>US07384MTM46</t>
  </si>
  <si>
    <t>US07384MWW80</t>
  </si>
  <si>
    <t>US07384MYW62</t>
  </si>
  <si>
    <t>US07384MR208</t>
  </si>
  <si>
    <t>US07384M3D25</t>
  </si>
  <si>
    <t>US07387AET88</t>
  </si>
  <si>
    <t>US07387AFX81</t>
  </si>
  <si>
    <t>US07387AAV70</t>
  </si>
  <si>
    <t>US07387AAW53</t>
  </si>
  <si>
    <t>US07387ADG76</t>
  </si>
  <si>
    <t>US07387AGZ21</t>
  </si>
  <si>
    <t>US07388DAC20</t>
  </si>
  <si>
    <t>US073882AY83</t>
  </si>
  <si>
    <t>US073880AD80</t>
  </si>
  <si>
    <t>US07401EAC30</t>
  </si>
  <si>
    <t>US073881AA25</t>
  </si>
  <si>
    <t>US073881AD63</t>
  </si>
  <si>
    <t>US07386YAA29</t>
  </si>
  <si>
    <t>US07401NAA72</t>
  </si>
  <si>
    <t>US07401NAP42</t>
  </si>
  <si>
    <t>US07401MAG69</t>
  </si>
  <si>
    <t>US07401VAA98</t>
  </si>
  <si>
    <t>US07401YAA38</t>
  </si>
  <si>
    <t>US07400NAA81</t>
  </si>
  <si>
    <t>US07400NAB64</t>
  </si>
  <si>
    <t>US07402LAD47</t>
  </si>
  <si>
    <t>US07402FAA30</t>
  </si>
  <si>
    <t>US07402FAC95</t>
  </si>
  <si>
    <t>US08763QAA04</t>
  </si>
  <si>
    <t>US07820QBM69</t>
  </si>
  <si>
    <t>US12433UAN54</t>
  </si>
  <si>
    <t>USU1223TAA08</t>
  </si>
  <si>
    <t>US07304LAC54</t>
  </si>
  <si>
    <t>US12803RAG92</t>
  </si>
  <si>
    <t>US12803RAH75</t>
  </si>
  <si>
    <t>US12803RAA23</t>
  </si>
  <si>
    <t>US12803RAB06</t>
  </si>
  <si>
    <t>US12803RAC88</t>
  </si>
  <si>
    <t>XS1725823204</t>
  </si>
  <si>
    <t>XS2328023085</t>
  </si>
  <si>
    <t>XS2346593325</t>
  </si>
  <si>
    <t>CY0109232112</t>
  </si>
  <si>
    <t>US13189MAB37</t>
  </si>
  <si>
    <t>XS2347611704</t>
  </si>
  <si>
    <t>US13947LAF94</t>
  </si>
  <si>
    <t>US144531EH92</t>
  </si>
  <si>
    <t>US144531DB32</t>
  </si>
  <si>
    <t>US78514RAF29</t>
  </si>
  <si>
    <t>US144531DP28</t>
  </si>
  <si>
    <t>US144531CN88</t>
  </si>
  <si>
    <t>US144538AC94</t>
  </si>
  <si>
    <t>US144531EY26</t>
  </si>
  <si>
    <t>US144528AC05</t>
  </si>
  <si>
    <t>US14453MAC82</t>
  </si>
  <si>
    <t>US144527AC22</t>
  </si>
  <si>
    <t>XS2866378339</t>
  </si>
  <si>
    <t>XS2866378412</t>
  </si>
  <si>
    <t>XS2866378503</t>
  </si>
  <si>
    <t>XS2866378685</t>
  </si>
  <si>
    <t>XS2866378768</t>
  </si>
  <si>
    <t>XS2866379659</t>
  </si>
  <si>
    <t>XS2866378842</t>
  </si>
  <si>
    <t>XS2895710783</t>
  </si>
  <si>
    <t>US12481QAC96</t>
  </si>
  <si>
    <t>US12489WGD02</t>
  </si>
  <si>
    <t>US17307GEP90</t>
  </si>
  <si>
    <t>US12489WNA89</t>
  </si>
  <si>
    <t>US12498NAB91</t>
  </si>
  <si>
    <t>US12489WQX55</t>
  </si>
  <si>
    <t>US12498QAC06</t>
  </si>
  <si>
    <t>US81376WAC91</t>
  </si>
  <si>
    <t>US14986PAE34</t>
  </si>
  <si>
    <t>US12479DAE85</t>
  </si>
  <si>
    <t>US1248P1AD68</t>
  </si>
  <si>
    <t>US12465MAB00</t>
  </si>
  <si>
    <t>US12465MAC82</t>
  </si>
  <si>
    <t>US12465MAD65</t>
  </si>
  <si>
    <t>US1248MGAK02</t>
  </si>
  <si>
    <t>US1248MGAP98</t>
  </si>
  <si>
    <t>US1248MBAH85</t>
  </si>
  <si>
    <t>US17311YAC75</t>
  </si>
  <si>
    <t>US1248MEAF68</t>
  </si>
  <si>
    <t>US12464YAB56</t>
  </si>
  <si>
    <t>US1248MAAE71</t>
  </si>
  <si>
    <t>US124670AA88</t>
  </si>
  <si>
    <t>US12505BAH33</t>
  </si>
  <si>
    <t>US20267VAA52</t>
  </si>
  <si>
    <t>DE000A3LJQY6</t>
  </si>
  <si>
    <t>US22822VBF76</t>
  </si>
  <si>
    <t>US22822VBG59</t>
  </si>
  <si>
    <t>XAP2121YAV01</t>
  </si>
  <si>
    <t>US16678RAJ68</t>
  </si>
  <si>
    <t>USU16711AF77</t>
  </si>
  <si>
    <t>US16678RAS67</t>
  </si>
  <si>
    <t>US16678RBC07</t>
  </si>
  <si>
    <t>US16678RBD89</t>
  </si>
  <si>
    <t>US16678RBU05</t>
  </si>
  <si>
    <t>US16678RBW60</t>
  </si>
  <si>
    <t>USU16711BK53</t>
  </si>
  <si>
    <t>US16678RCC97</t>
  </si>
  <si>
    <t>US16678RCD70</t>
  </si>
  <si>
    <t>US16678RBL06</t>
  </si>
  <si>
    <t>US16678RCT23</t>
  </si>
  <si>
    <t>US16678RCU95</t>
  </si>
  <si>
    <t>USU16711CB46</t>
  </si>
  <si>
    <t>US16678RDK05</t>
  </si>
  <si>
    <t>US16678RET05</t>
  </si>
  <si>
    <t>US12513GBG38</t>
  </si>
  <si>
    <t>US12513GBJ76</t>
  </si>
  <si>
    <t>US12513GBK40</t>
  </si>
  <si>
    <t>US12513GBL23</t>
  </si>
  <si>
    <t>XS1969745634</t>
  </si>
  <si>
    <t>XS1969748497</t>
  </si>
  <si>
    <t>XS1969774659</t>
  </si>
  <si>
    <t>XS1969774816</t>
  </si>
  <si>
    <t>XS1969774907</t>
  </si>
  <si>
    <t>XS1969775466</t>
  </si>
  <si>
    <t>US16165TAM53</t>
  </si>
  <si>
    <t>US16165MAF59</t>
  </si>
  <si>
    <t>US16165AAA25</t>
  </si>
  <si>
    <t>US16165AAD63</t>
  </si>
  <si>
    <t>US16165YAB83</t>
  </si>
  <si>
    <t>US16165YAS19</t>
  </si>
  <si>
    <t>US17320QAL32</t>
  </si>
  <si>
    <t>US14310MAW73</t>
  </si>
  <si>
    <t>US14314LAC90</t>
  </si>
  <si>
    <t>US14315LAA26</t>
  </si>
  <si>
    <t>US14311AAS15</t>
  </si>
  <si>
    <t>XS2432571151</t>
  </si>
  <si>
    <t>XS2432571078</t>
  </si>
  <si>
    <t>US159873AA63</t>
  </si>
  <si>
    <t>US16162WPB99</t>
  </si>
  <si>
    <t>US16162WPJ26</t>
  </si>
  <si>
    <t>US16162WPX10</t>
  </si>
  <si>
    <t>US16162WKF58</t>
  </si>
  <si>
    <t>US16162WNQ86</t>
  </si>
  <si>
    <t>US16162WRA98</t>
  </si>
  <si>
    <t>US16162XAA54</t>
  </si>
  <si>
    <t>US161630BK37</t>
  </si>
  <si>
    <t>US161630BD93</t>
  </si>
  <si>
    <t>US161630CA46</t>
  </si>
  <si>
    <t>US161630AG34</t>
  </si>
  <si>
    <t>US161630AQ16</t>
  </si>
  <si>
    <t>US161630AY40</t>
  </si>
  <si>
    <t>US16163LAW28</t>
  </si>
  <si>
    <t>US16163LAQ59</t>
  </si>
  <si>
    <t>US16163HAQ48</t>
  </si>
  <si>
    <t>US16163HAE18</t>
  </si>
  <si>
    <t>US161629AM21</t>
  </si>
  <si>
    <t>US169905AH91</t>
  </si>
  <si>
    <t>XS2856800938</t>
  </si>
  <si>
    <t>US16117LCE74</t>
  </si>
  <si>
    <t>US12552MAC29</t>
  </si>
  <si>
    <t>US12549FBM05</t>
  </si>
  <si>
    <t>US12548MBF14</t>
  </si>
  <si>
    <t>US17181TAA97</t>
  </si>
  <si>
    <t>XS2125922422</t>
  </si>
  <si>
    <t>XS2354687357</t>
  </si>
  <si>
    <t>XS2390489271</t>
  </si>
  <si>
    <t>XS2280431763</t>
  </si>
  <si>
    <t>XS2342908949</t>
  </si>
  <si>
    <t>XS2342499592</t>
  </si>
  <si>
    <t>XS2251822727</t>
  </si>
  <si>
    <t>COBK4991588</t>
  </si>
  <si>
    <t>XS2099272846</t>
  </si>
  <si>
    <t>XS2075784103</t>
  </si>
  <si>
    <t>US12559QAF90</t>
  </si>
  <si>
    <t>CA125491AU49</t>
  </si>
  <si>
    <t>US125491AT73</t>
  </si>
  <si>
    <t>XS2296465326</t>
  </si>
  <si>
    <t>US17309AAE91</t>
  </si>
  <si>
    <t>US17309KAN72</t>
  </si>
  <si>
    <t>US17309KAG22</t>
  </si>
  <si>
    <t>US17309VAJ26</t>
  </si>
  <si>
    <t>US18974BAH24</t>
  </si>
  <si>
    <t>US12566RAB78</t>
  </si>
  <si>
    <t>US12566TAD90</t>
  </si>
  <si>
    <t>US12566TAJ60</t>
  </si>
  <si>
    <t>US12566QAB95</t>
  </si>
  <si>
    <t>US12566UAN46</t>
  </si>
  <si>
    <t>US12566UAG94</t>
  </si>
  <si>
    <t>US12567AAB35</t>
  </si>
  <si>
    <t>US12567AAG22</t>
  </si>
  <si>
    <t>US12566VAF94</t>
  </si>
  <si>
    <t>US12566WAC47</t>
  </si>
  <si>
    <t>US12566WAJ99</t>
  </si>
  <si>
    <t>US18976GAK22</t>
  </si>
  <si>
    <t>XS2797356842</t>
  </si>
  <si>
    <t>US17307GJL32</t>
  </si>
  <si>
    <t>US17307GPU66</t>
  </si>
  <si>
    <t>US17307GT403</t>
  </si>
  <si>
    <t>US17307GRE07</t>
  </si>
  <si>
    <t>US17307GTK49</t>
  </si>
  <si>
    <t>US17307GXU74</t>
  </si>
  <si>
    <t>US17307GA577</t>
  </si>
  <si>
    <t>US17307GE876</t>
  </si>
  <si>
    <t>US17307GH358</t>
  </si>
  <si>
    <t>US17307GM705</t>
  </si>
  <si>
    <t>US17307GWT11</t>
  </si>
  <si>
    <t>US17307GP773</t>
  </si>
  <si>
    <t>US17307GNR55</t>
  </si>
  <si>
    <t>US17307GUX41</t>
  </si>
  <si>
    <t>US17307GPG72</t>
  </si>
  <si>
    <t>US172981AD47</t>
  </si>
  <si>
    <t>US17309PAS56</t>
  </si>
  <si>
    <t>US17309PAB22</t>
  </si>
  <si>
    <t>US17307G3F32</t>
  </si>
  <si>
    <t>US17306SAC70</t>
  </si>
  <si>
    <t>US17309FAA66</t>
  </si>
  <si>
    <t>US17309FAE88</t>
  </si>
  <si>
    <t>US17309RAH57</t>
  </si>
  <si>
    <t>US17309RAJ14</t>
  </si>
  <si>
    <t>US172987AW97</t>
  </si>
  <si>
    <t>US17309YAG26</t>
  </si>
  <si>
    <t>US17309LAH87</t>
  </si>
  <si>
    <t>US17310VAT70</t>
  </si>
  <si>
    <t>US17310VAB62</t>
  </si>
  <si>
    <t>US172983AE85</t>
  </si>
  <si>
    <t>US17309TAC27</t>
  </si>
  <si>
    <t>US17309BAL18</t>
  </si>
  <si>
    <t>US17309BAB36</t>
  </si>
  <si>
    <t>US17309BAD91</t>
  </si>
  <si>
    <t>US17307G2S61</t>
  </si>
  <si>
    <t>US17309MAG87</t>
  </si>
  <si>
    <t>US17309QAF19</t>
  </si>
  <si>
    <t>US17309QAG91</t>
  </si>
  <si>
    <t>US17309SAF74</t>
  </si>
  <si>
    <t>US17309SAG57</t>
  </si>
  <si>
    <t>US17307GZ681</t>
  </si>
  <si>
    <t>US17313QAM06</t>
  </si>
  <si>
    <t>US17310SAA50</t>
  </si>
  <si>
    <t>US17312VAA61</t>
  </si>
  <si>
    <t>US17312VAH15</t>
  </si>
  <si>
    <t>US17311VAF67</t>
  </si>
  <si>
    <t>US17312TAH68</t>
  </si>
  <si>
    <t>US17312TAJ25</t>
  </si>
  <si>
    <t>US17312GAC50</t>
  </si>
  <si>
    <t>US17311BAS25</t>
  </si>
  <si>
    <t>US17311BAB99</t>
  </si>
  <si>
    <t>US17311XAT28</t>
  </si>
  <si>
    <t>US17311XAB10</t>
  </si>
  <si>
    <t>US17312EAA47</t>
  </si>
  <si>
    <t>US17312EAE68</t>
  </si>
  <si>
    <t>US17313BAA98</t>
  </si>
  <si>
    <t>US17313BAE11</t>
  </si>
  <si>
    <t>US17313BAF85</t>
  </si>
  <si>
    <t>US17310UAB89</t>
  </si>
  <si>
    <t>US17311WAA53</t>
  </si>
  <si>
    <t>US17311LAA98</t>
  </si>
  <si>
    <t>US17313FAA03</t>
  </si>
  <si>
    <t>US17313FAR38</t>
  </si>
  <si>
    <t>US17313EAA38</t>
  </si>
  <si>
    <t>US17312WAA45</t>
  </si>
  <si>
    <t>US17311CAE12</t>
  </si>
  <si>
    <t>US17311CAF86</t>
  </si>
  <si>
    <t>US17312BAF94</t>
  </si>
  <si>
    <t>US17315JCF75</t>
  </si>
  <si>
    <t>US17318WAC47</t>
  </si>
  <si>
    <t>US17319TAF30</t>
  </si>
  <si>
    <t>US17321PAG54</t>
  </si>
  <si>
    <t>US17320XAC83</t>
  </si>
  <si>
    <t>US17323JAE29</t>
  </si>
  <si>
    <t>US17323HAL06</t>
  </si>
  <si>
    <t>US17323LAQ05</t>
  </si>
  <si>
    <t>US17324MAB00</t>
  </si>
  <si>
    <t>US17326JAS87</t>
  </si>
  <si>
    <t>US17327MAJ09</t>
  </si>
  <si>
    <t>DE000CZ45YV9</t>
  </si>
  <si>
    <t>DE000CZ439T8</t>
  </si>
  <si>
    <t>US20846QBP28</t>
  </si>
  <si>
    <t>US20846QDJ40</t>
  </si>
  <si>
    <t>US20846QDU94</t>
  </si>
  <si>
    <t>US20846QDV77</t>
  </si>
  <si>
    <t>US20846QFQ64</t>
  </si>
  <si>
    <t>US20846QHC50</t>
  </si>
  <si>
    <t>US20846QHZ46</t>
  </si>
  <si>
    <t>US18977W2F62</t>
  </si>
  <si>
    <t>US18977W2D15</t>
  </si>
  <si>
    <t>XS2280833133</t>
  </si>
  <si>
    <t>XS2240971742</t>
  </si>
  <si>
    <t>COBK6819225</t>
  </si>
  <si>
    <t>XS1750118462</t>
  </si>
  <si>
    <t>XS2100726160</t>
  </si>
  <si>
    <t>XS2178949561</t>
  </si>
  <si>
    <t>XS1974522853</t>
  </si>
  <si>
    <t>XS1880442717</t>
  </si>
  <si>
    <t>US12591TAL08</t>
  </si>
  <si>
    <t>US12593PAV40</t>
  </si>
  <si>
    <t>US12636GAA94</t>
  </si>
  <si>
    <t>US12594MBD92</t>
  </si>
  <si>
    <t>US12593YBF97</t>
  </si>
  <si>
    <t>US12595VAC19</t>
  </si>
  <si>
    <t>US20048KAA51</t>
  </si>
  <si>
    <t>US20048JAA88</t>
  </si>
  <si>
    <t>ES0305646012</t>
  </si>
  <si>
    <t>ES0305646020</t>
  </si>
  <si>
    <t>ES0305837009</t>
  </si>
  <si>
    <t>XS1825533950</t>
  </si>
  <si>
    <t>XS1825534172</t>
  </si>
  <si>
    <t>XS2410158823</t>
  </si>
  <si>
    <t>XS2264704177</t>
  </si>
  <si>
    <t>XS2339004355</t>
  </si>
  <si>
    <t>XS2511416906</t>
  </si>
  <si>
    <t>XS2511417979</t>
  </si>
  <si>
    <t>XS2337068410</t>
  </si>
  <si>
    <t>XS2378718634</t>
  </si>
  <si>
    <t>US21038MAM55</t>
  </si>
  <si>
    <t>US141312AA60</t>
  </si>
  <si>
    <t>US17310EAH18</t>
  </si>
  <si>
    <t>XS2066880845</t>
  </si>
  <si>
    <t>XS1693022789</t>
  </si>
  <si>
    <t>XS2417414518</t>
  </si>
  <si>
    <t>XS2603650537</t>
  </si>
  <si>
    <t>US12627HAH30</t>
  </si>
  <si>
    <t>US12628KAG76</t>
  </si>
  <si>
    <t>US12629EAA38</t>
  </si>
  <si>
    <t>US12629EAD76</t>
  </si>
  <si>
    <t>XS2196475813</t>
  </si>
  <si>
    <t>XS2419722678</t>
  </si>
  <si>
    <t>US22541QUJ92</t>
  </si>
  <si>
    <t>US22541NQ774</t>
  </si>
  <si>
    <t>US22541SE209</t>
  </si>
  <si>
    <t>US2254W0NE17</t>
  </si>
  <si>
    <t>US2254W0NP63</t>
  </si>
  <si>
    <t>US2254W0NZ46</t>
  </si>
  <si>
    <t>US225470SA28</t>
  </si>
  <si>
    <t>US225458JU39</t>
  </si>
  <si>
    <t>US225458TR99</t>
  </si>
  <si>
    <t>US225458XV55</t>
  </si>
  <si>
    <t>US22160NAA72</t>
  </si>
  <si>
    <t>US22546MAQ96</t>
  </si>
  <si>
    <t>US225470ZC01</t>
  </si>
  <si>
    <t>US225470M675</t>
  </si>
  <si>
    <t>US22942KBD19</t>
  </si>
  <si>
    <t>US22942MAC01</t>
  </si>
  <si>
    <t>US126378AA62</t>
  </si>
  <si>
    <t>US12638PAB58</t>
  </si>
  <si>
    <t>US12639PAA66</t>
  </si>
  <si>
    <t>US225492AA55</t>
  </si>
  <si>
    <t>US12642JDY01</t>
  </si>
  <si>
    <t>US22943YCK38</t>
  </si>
  <si>
    <t>US12641TAB26</t>
  </si>
  <si>
    <t>US12646ADL35</t>
  </si>
  <si>
    <t>US12640HAW34</t>
  </si>
  <si>
    <t>US12649FCL04</t>
  </si>
  <si>
    <t>US12648ELU46</t>
  </si>
  <si>
    <t>US12648VAG95</t>
  </si>
  <si>
    <t>US12651DAG34</t>
  </si>
  <si>
    <t>US12649WAW10</t>
  </si>
  <si>
    <t>US12650EBL02</t>
  </si>
  <si>
    <t>US12652FAA03</t>
  </si>
  <si>
    <t>US12651QAL32</t>
  </si>
  <si>
    <t>USU1305RAA50</t>
  </si>
  <si>
    <t>USU1305RAD99</t>
  </si>
  <si>
    <t>US12594YAA01</t>
  </si>
  <si>
    <t>US12594YAD40</t>
  </si>
  <si>
    <t>US12594YAE23</t>
  </si>
  <si>
    <t>US12594YAF97</t>
  </si>
  <si>
    <t>US12651YAA01</t>
  </si>
  <si>
    <t>US12655BAA61</t>
  </si>
  <si>
    <t>US12655BAE83</t>
  </si>
  <si>
    <t>US12655BAF58</t>
  </si>
  <si>
    <t>US12655BAG32</t>
  </si>
  <si>
    <t>US12655DAE40</t>
  </si>
  <si>
    <t>US12653HAA59</t>
  </si>
  <si>
    <t>US12653HAD98</t>
  </si>
  <si>
    <t>US12653HAE71</t>
  </si>
  <si>
    <t>US12653HAF47</t>
  </si>
  <si>
    <t>US12653MAM82</t>
  </si>
  <si>
    <t>US12654UAA51</t>
  </si>
  <si>
    <t>US12654UAD90</t>
  </si>
  <si>
    <t>US12654UAE73</t>
  </si>
  <si>
    <t>US12654UAF49</t>
  </si>
  <si>
    <t>US12653WAP95</t>
  </si>
  <si>
    <t>US12654QBH83</t>
  </si>
  <si>
    <t>US12654RAM60</t>
  </si>
  <si>
    <t>US12655EAA01</t>
  </si>
  <si>
    <t>US12656XAA72</t>
  </si>
  <si>
    <t>US12595RAA41</t>
  </si>
  <si>
    <t>US12656FAA66</t>
  </si>
  <si>
    <t>PTGAMMOM0028</t>
  </si>
  <si>
    <t>US222793AA90</t>
  </si>
  <si>
    <t>US12665VAA08</t>
  </si>
  <si>
    <t>US12665UAA25</t>
  </si>
  <si>
    <t>US126650BY54</t>
  </si>
  <si>
    <t>US126650BP48</t>
  </si>
  <si>
    <t>US126650BQ21</t>
  </si>
  <si>
    <t>US126650BS86</t>
  </si>
  <si>
    <t>US126659AA96</t>
  </si>
  <si>
    <t>US12669E4A13</t>
  </si>
  <si>
    <t>US12667FPV12</t>
  </si>
  <si>
    <t>US12667FNW13</t>
  </si>
  <si>
    <t>US12667FVN22</t>
  </si>
  <si>
    <t>US12667FWU55</t>
  </si>
  <si>
    <t>US12667FP256</t>
  </si>
  <si>
    <t>US12667GAW33</t>
  </si>
  <si>
    <t>US12667GJS30</t>
  </si>
  <si>
    <t>US12667GAA13</t>
  </si>
  <si>
    <t>US12667GCF81</t>
  </si>
  <si>
    <t>US12667GMC41</t>
  </si>
  <si>
    <t>US12667GRV76</t>
  </si>
  <si>
    <t>US12667GSB04</t>
  </si>
  <si>
    <t>US12667GPV94</t>
  </si>
  <si>
    <t>US12667GKC68</t>
  </si>
  <si>
    <t>US12667GKD42</t>
  </si>
  <si>
    <t>US12667GMA84</t>
  </si>
  <si>
    <t>US12667GNV13</t>
  </si>
  <si>
    <t>US12667GPB31</t>
  </si>
  <si>
    <t>US12667GRF27</t>
  </si>
  <si>
    <t>US12667GTQ63</t>
  </si>
  <si>
    <t>US12667GL840</t>
  </si>
  <si>
    <t>US12667GN333</t>
  </si>
  <si>
    <t>US12667GN416</t>
  </si>
  <si>
    <t>US12667GWY50</t>
  </si>
  <si>
    <t>US12667GYN77</t>
  </si>
  <si>
    <t>US12667GXP35</t>
  </si>
  <si>
    <t>US12667GXS73</t>
  </si>
  <si>
    <t>US12667GYX59</t>
  </si>
  <si>
    <t>US12667G2G75</t>
  </si>
  <si>
    <t>US12667GWF61</t>
  </si>
  <si>
    <t>US12667G2X09</t>
  </si>
  <si>
    <t>US12667GZ303</t>
  </si>
  <si>
    <t>US12667GS209</t>
  </si>
  <si>
    <t>US12667G4S95</t>
  </si>
  <si>
    <t>US12667G5V16</t>
  </si>
  <si>
    <t>US12667G6U24</t>
  </si>
  <si>
    <t>US12667G6X62</t>
  </si>
  <si>
    <t>US12668AFH32</t>
  </si>
  <si>
    <t>US12668ALH67</t>
  </si>
  <si>
    <t>US12668ACP84</t>
  </si>
  <si>
    <t>US12668ACZ66</t>
  </si>
  <si>
    <t>US12668AQH13</t>
  </si>
  <si>
    <t>US12668APS86</t>
  </si>
  <si>
    <t>US12668AGN90</t>
  </si>
  <si>
    <t>US12668AHE82</t>
  </si>
  <si>
    <t>US12668AEV35</t>
  </si>
  <si>
    <t>US12668AVL69</t>
  </si>
  <si>
    <t>US12668ATN53</t>
  </si>
  <si>
    <t>US12668AZL24</t>
  </si>
  <si>
    <t>US12668AZX61</t>
  </si>
  <si>
    <t>US12668AA216</t>
  </si>
  <si>
    <t>US12668AY588</t>
  </si>
  <si>
    <t>US12668AX754</t>
  </si>
  <si>
    <t>US12668AX911</t>
  </si>
  <si>
    <t>US12668AZ650</t>
  </si>
  <si>
    <t>US12668AJ894</t>
  </si>
  <si>
    <t>US12668AN276</t>
  </si>
  <si>
    <t>US12668A2K05</t>
  </si>
  <si>
    <t>US12668A2N44</t>
  </si>
  <si>
    <t>US12668A3N35</t>
  </si>
  <si>
    <t>US12668BDE02</t>
  </si>
  <si>
    <t>US12668BGC19</t>
  </si>
  <si>
    <t>US12668BBN29</t>
  </si>
  <si>
    <t>US12668BEF67</t>
  </si>
  <si>
    <t>US12668BEK52</t>
  </si>
  <si>
    <t>US12668BEM19</t>
  </si>
  <si>
    <t>US12668BFN82</t>
  </si>
  <si>
    <t>US12667GEK58</t>
  </si>
  <si>
    <t>US12668A4B87</t>
  </si>
  <si>
    <t>US12667FU298</t>
  </si>
  <si>
    <t>US12668AB792</t>
  </si>
  <si>
    <t>US12668AQ659</t>
  </si>
  <si>
    <t>US12668AQ733</t>
  </si>
  <si>
    <t>US12667F6C44</t>
  </si>
  <si>
    <t>US12667GHG10</t>
  </si>
  <si>
    <t>US12668BXF56</t>
  </si>
  <si>
    <t>US02147FAV85</t>
  </si>
  <si>
    <t>US02147QAL68</t>
  </si>
  <si>
    <t>US02147QAQ55</t>
  </si>
  <si>
    <t>US02147QAR39</t>
  </si>
  <si>
    <t>US02147LAJ26</t>
  </si>
  <si>
    <t>US02147RAD26</t>
  </si>
  <si>
    <t>US02146TAA51</t>
  </si>
  <si>
    <t>US02146TAY38</t>
  </si>
  <si>
    <t>US02146TAJ60</t>
  </si>
  <si>
    <t>US02147VAA98</t>
  </si>
  <si>
    <t>US02147YAH80</t>
  </si>
  <si>
    <t>US02147TAW62</t>
  </si>
  <si>
    <t>US02147PBC77</t>
  </si>
  <si>
    <t>US02147PAN42</t>
  </si>
  <si>
    <t>US02147PBH64</t>
  </si>
  <si>
    <t>US12668BLX90</t>
  </si>
  <si>
    <t>US02148HAD35</t>
  </si>
  <si>
    <t>US02147XAJ63</t>
  </si>
  <si>
    <t>US02148BAC81</t>
  </si>
  <si>
    <t>US02146XAH17</t>
  </si>
  <si>
    <t>US02148KAB08</t>
  </si>
  <si>
    <t>US02148KAQ76</t>
  </si>
  <si>
    <t>US02148KAU88</t>
  </si>
  <si>
    <t>US02149CAC55</t>
  </si>
  <si>
    <t>US02149CAJ09</t>
  </si>
  <si>
    <t>US02149FAX24</t>
  </si>
  <si>
    <t>US02149JAA43</t>
  </si>
  <si>
    <t>US02147JAG31</t>
  </si>
  <si>
    <t>US02147JAH14</t>
  </si>
  <si>
    <t>US12668BPW71</t>
  </si>
  <si>
    <t>US12668BMW09</t>
  </si>
  <si>
    <t>US12668BNA79</t>
  </si>
  <si>
    <t>US12668BUE19</t>
  </si>
  <si>
    <t>US12668BSJ34</t>
  </si>
  <si>
    <t>US12668BSP93</t>
  </si>
  <si>
    <t>US12668BYC17</t>
  </si>
  <si>
    <t>US12668BMJ97</t>
  </si>
  <si>
    <t>US12668BVA87</t>
  </si>
  <si>
    <t>US12668BVG57</t>
  </si>
  <si>
    <t>US021466AA50</t>
  </si>
  <si>
    <t>US12668BNK51</t>
  </si>
  <si>
    <t>US12668BKD46</t>
  </si>
  <si>
    <t>US12668BTN37</t>
  </si>
  <si>
    <t>US23242WAT62</t>
  </si>
  <si>
    <t>US12668EAB39</t>
  </si>
  <si>
    <t>US12668EAJ64</t>
  </si>
  <si>
    <t>US23244FAV67</t>
  </si>
  <si>
    <t>US126694A329</t>
  </si>
  <si>
    <t>US02146QAB95</t>
  </si>
  <si>
    <t>US02146QAD51</t>
  </si>
  <si>
    <t>US02147DAD30</t>
  </si>
  <si>
    <t>US23243AAC09</t>
  </si>
  <si>
    <t>US02146SAG49</t>
  </si>
  <si>
    <t>US23242GAD60</t>
  </si>
  <si>
    <t>US12668PAA03</t>
  </si>
  <si>
    <t>US23244GAD43</t>
  </si>
  <si>
    <t>US12668RAA68</t>
  </si>
  <si>
    <t>US126694R752</t>
  </si>
  <si>
    <t>US23245QAA76</t>
  </si>
  <si>
    <t>US12668BB444</t>
  </si>
  <si>
    <t>US12668BD911</t>
  </si>
  <si>
    <t>US12668BE331</t>
  </si>
  <si>
    <t>US02146BAF31</t>
  </si>
  <si>
    <t>US02147CAF05</t>
  </si>
  <si>
    <t>US12668BJD64</t>
  </si>
  <si>
    <t>US23245FAE34</t>
  </si>
  <si>
    <t>US23244JAE64</t>
  </si>
  <si>
    <t>US12668BRG04</t>
  </si>
  <si>
    <t>US23243DAF78</t>
  </si>
  <si>
    <t>US23243VAD29</t>
  </si>
  <si>
    <t>US232434AA86</t>
  </si>
  <si>
    <t>US02150GAX60</t>
  </si>
  <si>
    <t>US02150GAD07</t>
  </si>
  <si>
    <t>US02150LAR87</t>
  </si>
  <si>
    <t>US02150BAA70</t>
  </si>
  <si>
    <t>US02151NBH44</t>
  </si>
  <si>
    <t>US02151AAA88</t>
  </si>
  <si>
    <t>US02151AAD28</t>
  </si>
  <si>
    <t>US02151BBG23</t>
  </si>
  <si>
    <t>US02151EAC66</t>
  </si>
  <si>
    <t>US02151EAD40</t>
  </si>
  <si>
    <t>US02151GAK31</t>
  </si>
  <si>
    <t>US02151GAC15</t>
  </si>
  <si>
    <t>US02152JAA88</t>
  </si>
  <si>
    <t>US02149HAN08</t>
  </si>
  <si>
    <t>US02149HAU41</t>
  </si>
  <si>
    <t>US02149VAU35</t>
  </si>
  <si>
    <t>US02150EAB92</t>
  </si>
  <si>
    <t>US02150EBG70</t>
  </si>
  <si>
    <t>US02147BAF22</t>
  </si>
  <si>
    <t>US02150FAE07</t>
  </si>
  <si>
    <t>US02150JAT97</t>
  </si>
  <si>
    <t>US02150JAU60</t>
  </si>
  <si>
    <t>US02148LAA08</t>
  </si>
  <si>
    <t>US02148DAE04</t>
  </si>
  <si>
    <t>US02150QAG10</t>
  </si>
  <si>
    <t>US02151JAD37</t>
  </si>
  <si>
    <t>US02150VAA35</t>
  </si>
  <si>
    <t>US02150XAA90</t>
  </si>
  <si>
    <t>US02149MAD11</t>
  </si>
  <si>
    <t>US02149MAY57</t>
  </si>
  <si>
    <t>US02149MAW91</t>
  </si>
  <si>
    <t>US02151WAA09</t>
  </si>
  <si>
    <t>US02149LAE11</t>
  </si>
  <si>
    <t>US02150TAA88</t>
  </si>
  <si>
    <t>US02150DAA37</t>
  </si>
  <si>
    <t>US02150PAC23</t>
  </si>
  <si>
    <t>US126680AA57</t>
  </si>
  <si>
    <t>US02148GAA13</t>
  </si>
  <si>
    <t>US02151DAD66</t>
  </si>
  <si>
    <t>US021482AG96</t>
  </si>
  <si>
    <t>US126685CX20</t>
  </si>
  <si>
    <t>US126685DT09</t>
  </si>
  <si>
    <t>US12669E3G91</t>
  </si>
  <si>
    <t>US12669FFS74</t>
  </si>
  <si>
    <t>US12669FN414</t>
  </si>
  <si>
    <t>US12669FG640</t>
  </si>
  <si>
    <t>US12669FL681</t>
  </si>
  <si>
    <t>US12669FY239</t>
  </si>
  <si>
    <t>US12669F6X60</t>
  </si>
  <si>
    <t>US12669GKC41</t>
  </si>
  <si>
    <t>US12669GKH38</t>
  </si>
  <si>
    <t>US12669GJB86</t>
  </si>
  <si>
    <t>US12669GJF90</t>
  </si>
  <si>
    <t>US12669FTH63</t>
  </si>
  <si>
    <t>US12669F3B77</t>
  </si>
  <si>
    <t>US12669GGG01</t>
  </si>
  <si>
    <t>US12669GYM76</t>
  </si>
  <si>
    <t>US12669GUP44</t>
  </si>
  <si>
    <t>US12669GUR00</t>
  </si>
  <si>
    <t>US12669G5S66</t>
  </si>
  <si>
    <t>US12669GPN50</t>
  </si>
  <si>
    <t>US12669GPR64</t>
  </si>
  <si>
    <t>US12669GPS48</t>
  </si>
  <si>
    <t>US12669GPT21</t>
  </si>
  <si>
    <t>US126694CV88</t>
  </si>
  <si>
    <t>US126694MS40</t>
  </si>
  <si>
    <t>US126694TD08</t>
  </si>
  <si>
    <t>US12669GTQ46</t>
  </si>
  <si>
    <t>US12669GTV31</t>
  </si>
  <si>
    <t>US126694TU23</t>
  </si>
  <si>
    <t>US126694UQ91</t>
  </si>
  <si>
    <t>US12669GMN87</t>
  </si>
  <si>
    <t>US12669GNP27</t>
  </si>
  <si>
    <t>US126694VM78</t>
  </si>
  <si>
    <t>US126694VP00</t>
  </si>
  <si>
    <t>US12669GA765</t>
  </si>
  <si>
    <t>US12669GE494</t>
  </si>
  <si>
    <t>US12669GX973</t>
  </si>
  <si>
    <t>US12669G6K22</t>
  </si>
  <si>
    <t>US126694QF82</t>
  </si>
  <si>
    <t>US126694QG65</t>
  </si>
  <si>
    <t>US126670LE60</t>
  </si>
  <si>
    <t>US12669GU250</t>
  </si>
  <si>
    <t>US12669GXE69</t>
  </si>
  <si>
    <t>US12669GN644</t>
  </si>
  <si>
    <t>US1266942H06</t>
  </si>
  <si>
    <t>US1266942K35</t>
  </si>
  <si>
    <t>US1266942L18</t>
  </si>
  <si>
    <t>US1266942N73</t>
  </si>
  <si>
    <t>US1266942C19</t>
  </si>
  <si>
    <t>US125432AE49</t>
  </si>
  <si>
    <t>US12543TAX37</t>
  </si>
  <si>
    <t>US12544AAS42</t>
  </si>
  <si>
    <t>US12544ABB08</t>
  </si>
  <si>
    <t>US12544AAC99</t>
  </si>
  <si>
    <t>US12543PAE34</t>
  </si>
  <si>
    <t>US126694YJ13</t>
  </si>
  <si>
    <t>US126694K310</t>
  </si>
  <si>
    <t>US126694W208</t>
  </si>
  <si>
    <t>US126694WP90</t>
  </si>
  <si>
    <t>US126694D216</t>
  </si>
  <si>
    <t>US1266944B18</t>
  </si>
  <si>
    <t>US1266944J44</t>
  </si>
  <si>
    <t>US125431AL09</t>
  </si>
  <si>
    <t>US170256AD31</t>
  </si>
  <si>
    <t>US126694F377</t>
  </si>
  <si>
    <t>US126694M969</t>
  </si>
  <si>
    <t>US125435AA57</t>
  </si>
  <si>
    <t>US170255AL73</t>
  </si>
  <si>
    <t>US170255AR44</t>
  </si>
  <si>
    <t>US12545CAE03</t>
  </si>
  <si>
    <t>US12544LAK70</t>
  </si>
  <si>
    <t>US12544DAM11</t>
  </si>
  <si>
    <t>US12544KAA16</t>
  </si>
  <si>
    <t>US12544PAA03</t>
  </si>
  <si>
    <t>US12544CAA99</t>
  </si>
  <si>
    <t>US12544CAR25</t>
  </si>
  <si>
    <t>US12543RAS85</t>
  </si>
  <si>
    <t>US12543RAW97</t>
  </si>
  <si>
    <t>US12544RAA68</t>
  </si>
  <si>
    <t>US12544RAK41</t>
  </si>
  <si>
    <t>US12544TAG94</t>
  </si>
  <si>
    <t>US12545AAA25</t>
  </si>
  <si>
    <t>US12544EAA55</t>
  </si>
  <si>
    <t>US17025MAA45</t>
  </si>
  <si>
    <t>US17025MAE66</t>
  </si>
  <si>
    <t>US22239EAK29</t>
  </si>
  <si>
    <t>US125438AD36</t>
  </si>
  <si>
    <t>US17025QAK31</t>
  </si>
  <si>
    <t>US126671Z258</t>
  </si>
  <si>
    <t>US126673JC71</t>
  </si>
  <si>
    <t>US126673NX62</t>
  </si>
  <si>
    <t>US126673NY46</t>
  </si>
  <si>
    <t>US126673QZ83</t>
  </si>
  <si>
    <t>US126673UB69</t>
  </si>
  <si>
    <t>US126673UR12</t>
  </si>
  <si>
    <t>US126673US94</t>
  </si>
  <si>
    <t>US1266715K89</t>
  </si>
  <si>
    <t>US1266716B71</t>
  </si>
  <si>
    <t>US1266716K70</t>
  </si>
  <si>
    <t>US126673AW27</t>
  </si>
  <si>
    <t>US126673EF57</t>
  </si>
  <si>
    <t>US126673QH85</t>
  </si>
  <si>
    <t>US126673PS59</t>
  </si>
  <si>
    <t>US126673PU06</t>
  </si>
  <si>
    <t>US126673WF55</t>
  </si>
  <si>
    <t>US126673WG39</t>
  </si>
  <si>
    <t>US126673XC16</t>
  </si>
  <si>
    <t>US126673XD98</t>
  </si>
  <si>
    <t>US126670CM87</t>
  </si>
  <si>
    <t>US126670DE52</t>
  </si>
  <si>
    <t>US126670EN43</t>
  </si>
  <si>
    <t>US126670GR39</t>
  </si>
  <si>
    <t>US126670HK76</t>
  </si>
  <si>
    <t>US126670LS56</t>
  </si>
  <si>
    <t>US126670MJ49</t>
  </si>
  <si>
    <t>US126670PJ12</t>
  </si>
  <si>
    <t>US126670PK84</t>
  </si>
  <si>
    <t>US126670RG54</t>
  </si>
  <si>
    <t>US126673ZF29</t>
  </si>
  <si>
    <t>US126673ZW51</t>
  </si>
  <si>
    <t>US126673C261</t>
  </si>
  <si>
    <t>US126673C345</t>
  </si>
  <si>
    <t>US126673R384</t>
  </si>
  <si>
    <t>US126673R467</t>
  </si>
  <si>
    <t>US126673W657</t>
  </si>
  <si>
    <t>US126673Z478</t>
  </si>
  <si>
    <t>US1266732L53</t>
  </si>
  <si>
    <t>US1266732M37</t>
  </si>
  <si>
    <t>US1266735Y48</t>
  </si>
  <si>
    <t>US1266736F40</t>
  </si>
  <si>
    <t>US126673XU14</t>
  </si>
  <si>
    <t>US126673S945</t>
  </si>
  <si>
    <t>US126670KN78</t>
  </si>
  <si>
    <t>US1266733G59</t>
  </si>
  <si>
    <t>US1266737G14</t>
  </si>
  <si>
    <t>US126670NJ30</t>
  </si>
  <si>
    <t>US1266734B53</t>
  </si>
  <si>
    <t>US126670TG37</t>
  </si>
  <si>
    <t>US12666PBE34</t>
  </si>
  <si>
    <t>US12666TAK25</t>
  </si>
  <si>
    <t>US12667AAA43</t>
  </si>
  <si>
    <t>US23242EAK55</t>
  </si>
  <si>
    <t>US23242EAL39</t>
  </si>
  <si>
    <t>US23243LAA08</t>
  </si>
  <si>
    <t>US23243LAD47</t>
  </si>
  <si>
    <t>US12666UAD54</t>
  </si>
  <si>
    <t>US12666UAG85</t>
  </si>
  <si>
    <t>US12666VAD38</t>
  </si>
  <si>
    <t>US23243WAD02</t>
  </si>
  <si>
    <t>US12667CAE21</t>
  </si>
  <si>
    <t>US126670UW67</t>
  </si>
  <si>
    <t>US12667HAA95</t>
  </si>
  <si>
    <t>US12667LAE20</t>
  </si>
  <si>
    <t>US12666BAA35</t>
  </si>
  <si>
    <t>US12666CAA18</t>
  </si>
  <si>
    <t>US12666CAE30</t>
  </si>
  <si>
    <t>US23243HAA95</t>
  </si>
  <si>
    <t>US23243HAE18</t>
  </si>
  <si>
    <t>US12667TAA34</t>
  </si>
  <si>
    <t>US12667TAE55</t>
  </si>
  <si>
    <t>US12668HAA86</t>
  </si>
  <si>
    <t>US12668HAE09</t>
  </si>
  <si>
    <t>US126670WD68</t>
  </si>
  <si>
    <t>US126670WW40</t>
  </si>
  <si>
    <t>US126670YJ11</t>
  </si>
  <si>
    <t>US232422AA31</t>
  </si>
  <si>
    <t>US232422AE52</t>
  </si>
  <si>
    <t>US045427AD39</t>
  </si>
  <si>
    <t>US12666RAE09</t>
  </si>
  <si>
    <t>US12666RAF73</t>
  </si>
  <si>
    <t>US126670XT02</t>
  </si>
  <si>
    <t>US22237JAG22</t>
  </si>
  <si>
    <t>US23242HAF91</t>
  </si>
  <si>
    <t>US12666SAA69</t>
  </si>
  <si>
    <t>US126670SP45</t>
  </si>
  <si>
    <t>US23245CAA80</t>
  </si>
  <si>
    <t>US23245CAD20</t>
  </si>
  <si>
    <t>US23245CAE03</t>
  </si>
  <si>
    <t>US23246BAE11</t>
  </si>
  <si>
    <t>US23246BAL53</t>
  </si>
  <si>
    <t>US23246BAK70</t>
  </si>
  <si>
    <t>US23246BAM37</t>
  </si>
  <si>
    <t>US23247LAW81</t>
  </si>
  <si>
    <t>US126697AA90</t>
  </si>
  <si>
    <t>US126698AA73</t>
  </si>
  <si>
    <t>US126698AH27</t>
  </si>
  <si>
    <t>US12668NAA54</t>
  </si>
  <si>
    <t>US12668NAE76</t>
  </si>
  <si>
    <t>US12668UAG67</t>
  </si>
  <si>
    <t>US12669LAD29</t>
  </si>
  <si>
    <t>US12669VAD01</t>
  </si>
  <si>
    <t>US12669WAA45</t>
  </si>
  <si>
    <t>US12670FAA84</t>
  </si>
  <si>
    <t>US12668TAE47</t>
  </si>
  <si>
    <t>US23246LAD10</t>
  </si>
  <si>
    <t>US12668JAA43</t>
  </si>
  <si>
    <t>US12669TAA16</t>
  </si>
  <si>
    <t>US152314LN83</t>
  </si>
  <si>
    <t>US152314LQ15</t>
  </si>
  <si>
    <t>US152314MH07</t>
  </si>
  <si>
    <t>US152314MJ62</t>
  </si>
  <si>
    <t>US152314ND83</t>
  </si>
  <si>
    <t>US152314NE66</t>
  </si>
  <si>
    <t>US15231AAF30</t>
  </si>
  <si>
    <t>US247361ZV38</t>
  </si>
  <si>
    <t>US23636ABJ97</t>
  </si>
  <si>
    <t>AU3FN0090619</t>
  </si>
  <si>
    <t>DE000DL19VS4</t>
  </si>
  <si>
    <t>DE000DL19VU0</t>
  </si>
  <si>
    <t>US251526CK32</t>
  </si>
  <si>
    <t>US251526CD98</t>
  </si>
  <si>
    <t>DE000A3829D0</t>
  </si>
  <si>
    <t>US251526CX52</t>
  </si>
  <si>
    <t>DE000A30VT06</t>
  </si>
  <si>
    <t>US251526CY36</t>
  </si>
  <si>
    <t>US251526CV96</t>
  </si>
  <si>
    <t>US251526CS67</t>
  </si>
  <si>
    <t>US251526CU14</t>
  </si>
  <si>
    <t>US25160PAN78</t>
  </si>
  <si>
    <t>US251510HL00</t>
  </si>
  <si>
    <t>US251510HU09</t>
  </si>
  <si>
    <t>US251510JY03</t>
  </si>
  <si>
    <t>US251510FE84</t>
  </si>
  <si>
    <t>US251510GT45</t>
  </si>
  <si>
    <t>US251510MM28</t>
  </si>
  <si>
    <t>US251511AB73</t>
  </si>
  <si>
    <t>US251511AC56</t>
  </si>
  <si>
    <t>US251513AQ09</t>
  </si>
  <si>
    <t>US251510LH42</t>
  </si>
  <si>
    <t>US25151AAB70</t>
  </si>
  <si>
    <t>US25151AAG67</t>
  </si>
  <si>
    <t>US25150PAB58</t>
  </si>
  <si>
    <t>US25150NAB01</t>
  </si>
  <si>
    <t>US25150RAF29</t>
  </si>
  <si>
    <t>US25151YAG44</t>
  </si>
  <si>
    <t>US25152BAE83</t>
  </si>
  <si>
    <t>US25151RAB06</t>
  </si>
  <si>
    <t>US25151RAG92</t>
  </si>
  <si>
    <t>US25151UAA51</t>
  </si>
  <si>
    <t>US25151TAC45</t>
  </si>
  <si>
    <t>US25150WAA27</t>
  </si>
  <si>
    <t>US25151XAA90</t>
  </si>
  <si>
    <t>US25151XAB73</t>
  </si>
  <si>
    <t>US25151XAD30</t>
  </si>
  <si>
    <t>US25150XAA00</t>
  </si>
  <si>
    <t>US23307CAA36</t>
  </si>
  <si>
    <t>XS1732478265</t>
  </si>
  <si>
    <t>XS2643259604</t>
  </si>
  <si>
    <t>XS2813212425</t>
  </si>
  <si>
    <t>XS2898290916</t>
  </si>
  <si>
    <t>US25160HAC97</t>
  </si>
  <si>
    <t>US25157TAA25</t>
  </si>
  <si>
    <t>XS2822574914</t>
  </si>
  <si>
    <t>US02342TAE91</t>
  </si>
  <si>
    <t>XS2098338242</t>
  </si>
  <si>
    <t>US26244KAN63</t>
  </si>
  <si>
    <t>US26243EAA91</t>
  </si>
  <si>
    <t>US26245MAC55</t>
  </si>
  <si>
    <t>US26251NAB64</t>
  </si>
  <si>
    <t>US26251LAC81</t>
  </si>
  <si>
    <t>XS1735591197</t>
  </si>
  <si>
    <t>XS2092257513</t>
  </si>
  <si>
    <t>XS2298465589</t>
  </si>
  <si>
    <t>XS2298464939</t>
  </si>
  <si>
    <t>XS2044124993</t>
  </si>
  <si>
    <t>XS2305383106</t>
  </si>
  <si>
    <t>XS1712177259</t>
  </si>
  <si>
    <t>XS2401732552</t>
  </si>
  <si>
    <t>XS2401733873</t>
  </si>
  <si>
    <t>XS2063331545</t>
  </si>
  <si>
    <t>XS2124848735</t>
  </si>
  <si>
    <t>XS2124848495</t>
  </si>
  <si>
    <t>XS2952527740</t>
  </si>
  <si>
    <t>US23332UAC80</t>
  </si>
  <si>
    <t>US23332UFV17</t>
  </si>
  <si>
    <t>US23332UFW99</t>
  </si>
  <si>
    <t>US23332QAA13</t>
  </si>
  <si>
    <t>US23332QAC78</t>
  </si>
  <si>
    <t>US25277BAE83</t>
  </si>
  <si>
    <t>US233331BM83</t>
  </si>
  <si>
    <t>US25179MBG78</t>
  </si>
  <si>
    <t>US27332EAA91</t>
  </si>
  <si>
    <t>US26828VAA44</t>
  </si>
  <si>
    <t>US126673VR03</t>
  </si>
  <si>
    <t>US126673VS85</t>
  </si>
  <si>
    <t>US126673J456</t>
  </si>
  <si>
    <t>US29256PAZ71</t>
  </si>
  <si>
    <t>US29256PBA12</t>
  </si>
  <si>
    <t>XS2843264156</t>
  </si>
  <si>
    <t>XS2346856516</t>
  </si>
  <si>
    <t>XS2290520555</t>
  </si>
  <si>
    <t>XS0290416527</t>
  </si>
  <si>
    <t>XS0290417418</t>
  </si>
  <si>
    <t>XS0311694029</t>
  </si>
  <si>
    <t>XS0311695182</t>
  </si>
  <si>
    <t>US842400JF13</t>
  </si>
  <si>
    <t>US842400HQ95</t>
  </si>
  <si>
    <t>US288542AA12</t>
  </si>
  <si>
    <t>US288547AA09</t>
  </si>
  <si>
    <t>US288547AD48</t>
  </si>
  <si>
    <t>US288547AS17</t>
  </si>
  <si>
    <t>US29445FBQ00</t>
  </si>
  <si>
    <t>US29445FCE60</t>
  </si>
  <si>
    <t>US29445FCS56</t>
  </si>
  <si>
    <t>US29445FCU03</t>
  </si>
  <si>
    <t>US29336TAE01</t>
  </si>
  <si>
    <t>US26884UAF66</t>
  </si>
  <si>
    <t>US26884UAD19</t>
  </si>
  <si>
    <t>US26884UAC36</t>
  </si>
  <si>
    <t>US26884UAE91</t>
  </si>
  <si>
    <t>US29670VAA70</t>
  </si>
  <si>
    <t>US294751FA52</t>
  </si>
  <si>
    <t>US29444UBD72</t>
  </si>
  <si>
    <t>US29445UAN54</t>
  </si>
  <si>
    <t>US30040WBA53</t>
  </si>
  <si>
    <t>US30040WAZ14</t>
  </si>
  <si>
    <t>XS0253573298</t>
  </si>
  <si>
    <t>XS0266238715</t>
  </si>
  <si>
    <t>XS0271946484</t>
  </si>
  <si>
    <t>XS0271946641</t>
  </si>
  <si>
    <t>XS0284932315</t>
  </si>
  <si>
    <t>XS0291423605</t>
  </si>
  <si>
    <t>XS0291436250</t>
  </si>
  <si>
    <t>US29880YAJ82</t>
  </si>
  <si>
    <t>XS0308710143</t>
  </si>
  <si>
    <t>XS1150797600</t>
  </si>
  <si>
    <t>XS0311705759</t>
  </si>
  <si>
    <t>XS0328024608</t>
  </si>
  <si>
    <t>XS0328025241</t>
  </si>
  <si>
    <t>US29669JAA79</t>
  </si>
  <si>
    <t>US29717PBA49</t>
  </si>
  <si>
    <t>US292480AL49</t>
  </si>
  <si>
    <t>US29273VAZ31</t>
  </si>
  <si>
    <t>US29273VBA70</t>
  </si>
  <si>
    <t>US29273VBB53</t>
  </si>
  <si>
    <t>US29273VAR15</t>
  </si>
  <si>
    <t>US29273VAS97</t>
  </si>
  <si>
    <t>US29273VAT70</t>
  </si>
  <si>
    <t>US29364WBP23</t>
  </si>
  <si>
    <t>US30225VAT44</t>
  </si>
  <si>
    <t>US345397B777</t>
  </si>
  <si>
    <t>US345397B934</t>
  </si>
  <si>
    <t>US345397B512</t>
  </si>
  <si>
    <t>US345397YT41</t>
  </si>
  <si>
    <t>US345397A860</t>
  </si>
  <si>
    <t>US345397A456</t>
  </si>
  <si>
    <t>US345397ZW60</t>
  </si>
  <si>
    <t>US345397F810</t>
  </si>
  <si>
    <t>US345397D831</t>
  </si>
  <si>
    <t>US345397E581</t>
  </si>
  <si>
    <t>US345397E748</t>
  </si>
  <si>
    <t>US345397D591</t>
  </si>
  <si>
    <t>US345397D260</t>
  </si>
  <si>
    <t>US345397D427</t>
  </si>
  <si>
    <t>US345397C353</t>
  </si>
  <si>
    <t>US345397F992</t>
  </si>
  <si>
    <t>XS0173039610</t>
  </si>
  <si>
    <t>US31847RAJ14</t>
  </si>
  <si>
    <t>US30246QCR20</t>
  </si>
  <si>
    <t>US59023LAA08</t>
  </si>
  <si>
    <t>US59023LAE20</t>
  </si>
  <si>
    <t>US59024VAG41</t>
  </si>
  <si>
    <t>US59025RAU14</t>
  </si>
  <si>
    <t>US32027NMJ71</t>
  </si>
  <si>
    <t>US32027NJT90</t>
  </si>
  <si>
    <t>US32027NLD11</t>
  </si>
  <si>
    <t>US32027NNS61</t>
  </si>
  <si>
    <t>US32027NJA00</t>
  </si>
  <si>
    <t>US32027NWP22</t>
  </si>
  <si>
    <t>US362341YG89</t>
  </si>
  <si>
    <t>US36242DN664</t>
  </si>
  <si>
    <t>US32027NUP40</t>
  </si>
  <si>
    <t>US362341QT92</t>
  </si>
  <si>
    <t>US32027NVZ13</t>
  </si>
  <si>
    <t>US32027NXE65</t>
  </si>
  <si>
    <t>US32027NYS43</t>
  </si>
  <si>
    <t>US32028HAA14</t>
  </si>
  <si>
    <t>US32028HAE36</t>
  </si>
  <si>
    <t>US32028PAE51</t>
  </si>
  <si>
    <t>US32028PAF27</t>
  </si>
  <si>
    <t>US32027GAE61</t>
  </si>
  <si>
    <t>US30247DAE13</t>
  </si>
  <si>
    <t>US32027LAE56</t>
  </si>
  <si>
    <t>US32028GAB14</t>
  </si>
  <si>
    <t>US32028GAE52</t>
  </si>
  <si>
    <t>US320275AD21</t>
  </si>
  <si>
    <t>US32028KAA43</t>
  </si>
  <si>
    <t>US32028KAB26</t>
  </si>
  <si>
    <t>US32029AAA51</t>
  </si>
  <si>
    <t>US32029AAD90</t>
  </si>
  <si>
    <t>US32029AAE73</t>
  </si>
  <si>
    <t>US32027NA354</t>
  </si>
  <si>
    <t>US362334FT60</t>
  </si>
  <si>
    <t>US32027EAE14</t>
  </si>
  <si>
    <t>US320276AE86</t>
  </si>
  <si>
    <t>US32029GAC87</t>
  </si>
  <si>
    <t>US32029GAD60</t>
  </si>
  <si>
    <t>US30321L2G69</t>
  </si>
  <si>
    <t>US30190AAF12</t>
  </si>
  <si>
    <t>US31296JVY99</t>
  </si>
  <si>
    <t>US31296LWK33</t>
  </si>
  <si>
    <t>US31296LWP20</t>
  </si>
  <si>
    <t>US31296QJX97</t>
  </si>
  <si>
    <t>US31297PL257</t>
  </si>
  <si>
    <t>US31297V5Z71</t>
  </si>
  <si>
    <t>US3128K5HW59</t>
  </si>
  <si>
    <t>US3128KDXP55</t>
  </si>
  <si>
    <t>US3128KS4C39</t>
  </si>
  <si>
    <t>US312933AP93</t>
  </si>
  <si>
    <t>US312946JT46</t>
  </si>
  <si>
    <t>US31292GWK83</t>
  </si>
  <si>
    <t>US31292GZ661</t>
  </si>
  <si>
    <t>US31292HD682</t>
  </si>
  <si>
    <t>US31292HFT68</t>
  </si>
  <si>
    <t>US31292HHM97</t>
  </si>
  <si>
    <t>US31292HJU95</t>
  </si>
  <si>
    <t>US31292HL362</t>
  </si>
  <si>
    <t>US31292HNX88</t>
  </si>
  <si>
    <t>US31292HZK30</t>
  </si>
  <si>
    <t>US31292UJD81</t>
  </si>
  <si>
    <t>US31292VN740</t>
  </si>
  <si>
    <t>US31293KZK59</t>
  </si>
  <si>
    <t>US31293XRB63</t>
  </si>
  <si>
    <t>US31294BRL17</t>
  </si>
  <si>
    <t>US31294DEA54</t>
  </si>
  <si>
    <t>US31294ELC11</t>
  </si>
  <si>
    <t>US31294FPP52</t>
  </si>
  <si>
    <t>US31294FPR19</t>
  </si>
  <si>
    <t>US31298SLV42</t>
  </si>
  <si>
    <t>US31298WL608</t>
  </si>
  <si>
    <t>US31287RFP91</t>
  </si>
  <si>
    <t>US31287RZ510</t>
  </si>
  <si>
    <t>US31287TDJ16</t>
  </si>
  <si>
    <t>US31287T3J29</t>
  </si>
  <si>
    <t>US31288AB200</t>
  </si>
  <si>
    <t>US31288EWB90</t>
  </si>
  <si>
    <t>US31335GMM41</t>
  </si>
  <si>
    <t>US3128P7AE30</t>
  </si>
  <si>
    <t>US3128F92H22</t>
  </si>
  <si>
    <t>US31283GRG46</t>
  </si>
  <si>
    <t>US31283GZM22</t>
  </si>
  <si>
    <t>US31283GZ348</t>
  </si>
  <si>
    <t>US31283G3H84</t>
  </si>
  <si>
    <t>US31283HEQ48</t>
  </si>
  <si>
    <t>US31283HE762</t>
  </si>
  <si>
    <t>US31283HK611</t>
  </si>
  <si>
    <t>US31283HLH65</t>
  </si>
  <si>
    <t>US31283HLN34</t>
  </si>
  <si>
    <t>US31283HN276</t>
  </si>
  <si>
    <t>US31283HN847</t>
  </si>
  <si>
    <t>US31283HRA58</t>
  </si>
  <si>
    <t>US31283HU297</t>
  </si>
  <si>
    <t>US31283HZF53</t>
  </si>
  <si>
    <t>US3128M4J389</t>
  </si>
  <si>
    <t>US3128M5SH44</t>
  </si>
  <si>
    <t>US3128M6BU11</t>
  </si>
  <si>
    <t>US3128M8CW24</t>
  </si>
  <si>
    <t>US3128MJE306</t>
  </si>
  <si>
    <t>US3128MJZF08</t>
  </si>
  <si>
    <t>US31335A3G11</t>
  </si>
  <si>
    <t>US31335BTY29</t>
  </si>
  <si>
    <t>US3132GD3F70</t>
  </si>
  <si>
    <t>US3132WFDU01</t>
  </si>
  <si>
    <t>US3132WH7K51</t>
  </si>
  <si>
    <t>US3132WPND57</t>
  </si>
  <si>
    <t>US3132XTQZ46</t>
  </si>
  <si>
    <t>US3132XUZX69</t>
  </si>
  <si>
    <t>US3132XV2R33</t>
  </si>
  <si>
    <t>US3132XWN564</t>
  </si>
  <si>
    <t>US3132XXRJ07</t>
  </si>
  <si>
    <t>US3132Y1Y699</t>
  </si>
  <si>
    <t>US3132VP5V63</t>
  </si>
  <si>
    <t>US3132VP6R43</t>
  </si>
  <si>
    <t>US32051GGD16</t>
  </si>
  <si>
    <t>US32051GQ578</t>
  </si>
  <si>
    <t>US32051GSM86</t>
  </si>
  <si>
    <t>US32051GXF70</t>
  </si>
  <si>
    <t>US32051GYU39</t>
  </si>
  <si>
    <t>US32052MAE12</t>
  </si>
  <si>
    <t>US32052CAA18</t>
  </si>
  <si>
    <t>US32052AAE73</t>
  </si>
  <si>
    <t>US32051G2Z75</t>
  </si>
  <si>
    <t>US32052FAK21</t>
  </si>
  <si>
    <t>US32052DAL55</t>
  </si>
  <si>
    <t>US32052DAG60</t>
  </si>
  <si>
    <t>US32051GUA11</t>
  </si>
  <si>
    <t>US32051GJ557</t>
  </si>
  <si>
    <t>US32051GZ991</t>
  </si>
  <si>
    <t>US32052EAA73</t>
  </si>
  <si>
    <t>US32056CAA71</t>
  </si>
  <si>
    <t>US32055GAA94</t>
  </si>
  <si>
    <t>US32055GAE17</t>
  </si>
  <si>
    <t>US32056JAE47</t>
  </si>
  <si>
    <t>XS2856677393</t>
  </si>
  <si>
    <t>US35729PFM77</t>
  </si>
  <si>
    <t>US35729PDQ00</t>
  </si>
  <si>
    <t>US35729PDT49</t>
  </si>
  <si>
    <t>US35729PJF80</t>
  </si>
  <si>
    <t>US35729PLN86</t>
  </si>
  <si>
    <t>US35729PHP80</t>
  </si>
  <si>
    <t>US35729PKT65</t>
  </si>
  <si>
    <t>US35729PKU39</t>
  </si>
  <si>
    <t>US35729PMF44</t>
  </si>
  <si>
    <t>US35729PNC04</t>
  </si>
  <si>
    <t>US35729PND86</t>
  </si>
  <si>
    <t>US35729PPX23</t>
  </si>
  <si>
    <t>US35729PPY06</t>
  </si>
  <si>
    <t>US35729MAA53</t>
  </si>
  <si>
    <t>US35729RAE62</t>
  </si>
  <si>
    <t>US35729QAC24</t>
  </si>
  <si>
    <t>US35729TAA07</t>
  </si>
  <si>
    <t>US35729TAD46</t>
  </si>
  <si>
    <t>US35729VAC19</t>
  </si>
  <si>
    <t>US35729VAE74</t>
  </si>
  <si>
    <t>US35729NAA37</t>
  </si>
  <si>
    <t>US3137FMD414</t>
  </si>
  <si>
    <t>US3137FMUK66</t>
  </si>
  <si>
    <t>US3137FMUL40</t>
  </si>
  <si>
    <t>US31394NUY20</t>
  </si>
  <si>
    <t>US31397FRP98</t>
  </si>
  <si>
    <t>US3137A5L773</t>
  </si>
  <si>
    <t>US3137AU5Y14</t>
  </si>
  <si>
    <t>US3137AVMW41</t>
  </si>
  <si>
    <t>US3137AWCZ64</t>
  </si>
  <si>
    <t>US3137AWM514</t>
  </si>
  <si>
    <t>US3137AWXH38</t>
  </si>
  <si>
    <t>US3137AX6D04</t>
  </si>
  <si>
    <t>US3137FKSZ08</t>
  </si>
  <si>
    <t>US3137FPMZ58</t>
  </si>
  <si>
    <t>US3137FQJX21</t>
  </si>
  <si>
    <t>US31325UEH59</t>
  </si>
  <si>
    <t>US31325UPA87</t>
  </si>
  <si>
    <t>US31325UP919</t>
  </si>
  <si>
    <t>US31325XUV09</t>
  </si>
  <si>
    <t>US31325XV986</t>
  </si>
  <si>
    <t>US31325XWE65</t>
  </si>
  <si>
    <t>US31325XWQ95</t>
  </si>
  <si>
    <t>US31325XWS51</t>
  </si>
  <si>
    <t>US317350BU98</t>
  </si>
  <si>
    <t>US317350BV71</t>
  </si>
  <si>
    <t>US31659TCR41</t>
  </si>
  <si>
    <t>US31659TEJ07</t>
  </si>
  <si>
    <t>US31659TEY73</t>
  </si>
  <si>
    <t>US316599AA70</t>
  </si>
  <si>
    <t>US316599AC37</t>
  </si>
  <si>
    <t>US316599AE92</t>
  </si>
  <si>
    <t>US35563CAA62</t>
  </si>
  <si>
    <t>US35563CAJ71</t>
  </si>
  <si>
    <t>US35563CAS70</t>
  </si>
  <si>
    <t>US31371E4L69</t>
  </si>
  <si>
    <t>US31371HKS66</t>
  </si>
  <si>
    <t>US31371HR593</t>
  </si>
  <si>
    <t>US31371JDT88</t>
  </si>
  <si>
    <t>US31371J7A68</t>
  </si>
  <si>
    <t>US31371J7E80</t>
  </si>
  <si>
    <t>US31371KR373</t>
  </si>
  <si>
    <t>US31371LNG04</t>
  </si>
  <si>
    <t>US31371LPP84</t>
  </si>
  <si>
    <t>US31371MW601</t>
  </si>
  <si>
    <t>US31371NVB80</t>
  </si>
  <si>
    <t>US31374TPZ65</t>
  </si>
  <si>
    <t>US31384SL729</t>
  </si>
  <si>
    <t>US31384V4N98</t>
  </si>
  <si>
    <t>US31385XBD84</t>
  </si>
  <si>
    <t>US31385XHR17</t>
  </si>
  <si>
    <t>US31388KLR13</t>
  </si>
  <si>
    <t>US31388XZC19</t>
  </si>
  <si>
    <t>US31388YWY49</t>
  </si>
  <si>
    <t>US31389VR588</t>
  </si>
  <si>
    <t>US31390CVL70</t>
  </si>
  <si>
    <t>US31390FGD50</t>
  </si>
  <si>
    <t>US31391STF73</t>
  </si>
  <si>
    <t>US31402RLE70</t>
  </si>
  <si>
    <t>US31402VBM19</t>
  </si>
  <si>
    <t>US31402WLE65</t>
  </si>
  <si>
    <t>US31404LY384</t>
  </si>
  <si>
    <t>US31404NME30</t>
  </si>
  <si>
    <t>US31404VAT52</t>
  </si>
  <si>
    <t>US31405AW669</t>
  </si>
  <si>
    <t>US31406AB273</t>
  </si>
  <si>
    <t>US31406MJA53</t>
  </si>
  <si>
    <t>US31407RST22</t>
  </si>
  <si>
    <t>US31410GQ221</t>
  </si>
  <si>
    <t>US31410GRK12</t>
  </si>
  <si>
    <t>US31410GT373</t>
  </si>
  <si>
    <t>US31410GUR28</t>
  </si>
  <si>
    <t>US31410KAN46</t>
  </si>
  <si>
    <t>US31410WQC54</t>
  </si>
  <si>
    <t>US31410XGH35</t>
  </si>
  <si>
    <t>US31412RMN43</t>
  </si>
  <si>
    <t>US31412V4C90</t>
  </si>
  <si>
    <t>US31415WPW72</t>
  </si>
  <si>
    <t>US31415XBA81</t>
  </si>
  <si>
    <t>US31416BKL17</t>
  </si>
  <si>
    <t>US31417AEN54</t>
  </si>
  <si>
    <t>US31417AJC45</t>
  </si>
  <si>
    <t>US31417ALZ02</t>
  </si>
  <si>
    <t>US31417AQD45</t>
  </si>
  <si>
    <t>US31417BF444</t>
  </si>
  <si>
    <t>US31417DLP68</t>
  </si>
  <si>
    <t>US31417GTF36</t>
  </si>
  <si>
    <t>US31418U4W12</t>
  </si>
  <si>
    <t>US31419ARP48</t>
  </si>
  <si>
    <t>US31419CZS50</t>
  </si>
  <si>
    <t>US3138A1SP75</t>
  </si>
  <si>
    <t>US3138A2BM01</t>
  </si>
  <si>
    <t>US3138A3UB18</t>
  </si>
  <si>
    <t>US3138A5ET57</t>
  </si>
  <si>
    <t>US3138AAJC69</t>
  </si>
  <si>
    <t>US3138ABFS31</t>
  </si>
  <si>
    <t>US3138AFFK19</t>
  </si>
  <si>
    <t>US3138AVRH02</t>
  </si>
  <si>
    <t>US3138AXCP49</t>
  </si>
  <si>
    <t>US3138AXD402</t>
  </si>
  <si>
    <t>US3138E0RJ02</t>
  </si>
  <si>
    <t>US3138E0RK74</t>
  </si>
  <si>
    <t>US3138E1U703</t>
  </si>
  <si>
    <t>US3138E24L69</t>
  </si>
  <si>
    <t>US3138EBGX70</t>
  </si>
  <si>
    <t>US3138EBPJ85</t>
  </si>
  <si>
    <t>US3138EBRE70</t>
  </si>
  <si>
    <t>US3138EKBJ31</t>
  </si>
  <si>
    <t>US3138ELYM95</t>
  </si>
  <si>
    <t>US3138EMPJ41</t>
  </si>
  <si>
    <t>US3138ENGM53</t>
  </si>
  <si>
    <t>US3138ENQS14</t>
  </si>
  <si>
    <t>US3138EQRS36</t>
  </si>
  <si>
    <t>US3138ETBH83</t>
  </si>
  <si>
    <t>US3138ERSK73</t>
  </si>
  <si>
    <t>US3138LRJH62</t>
  </si>
  <si>
    <t>US3138LRY712</t>
  </si>
  <si>
    <t>US3138LTM473</t>
  </si>
  <si>
    <t>US3138LTX298</t>
  </si>
  <si>
    <t>US3138LY2K28</t>
  </si>
  <si>
    <t>US3138M8HY26</t>
  </si>
  <si>
    <t>US3138MBLV67</t>
  </si>
  <si>
    <t>US3138NX5G86</t>
  </si>
  <si>
    <t>US3138W9LM06</t>
  </si>
  <si>
    <t>US3138W93D06</t>
  </si>
  <si>
    <t>US3138WBHC23</t>
  </si>
  <si>
    <t>US3138WCH716</t>
  </si>
  <si>
    <t>US3138WCPV94</t>
  </si>
  <si>
    <t>US3138WCUT83</t>
  </si>
  <si>
    <t>US3138WDHJ32</t>
  </si>
  <si>
    <t>US3138WDU824</t>
  </si>
  <si>
    <t>US3138WDY396</t>
  </si>
  <si>
    <t>US3138WEAG49</t>
  </si>
  <si>
    <t>US3138WEBR94</t>
  </si>
  <si>
    <t>US3138WEM225</t>
  </si>
  <si>
    <t>US3138WEQQ56</t>
  </si>
  <si>
    <t>US3138WESE09</t>
  </si>
  <si>
    <t>US3138WEV630</t>
  </si>
  <si>
    <t>US3138WFA227</t>
  </si>
  <si>
    <t>US3138WFDW37</t>
  </si>
  <si>
    <t>US3138WF2P03</t>
  </si>
  <si>
    <t>US3138WF3X28</t>
  </si>
  <si>
    <t>US3138WGMZ40</t>
  </si>
  <si>
    <t>US3138WGRS51</t>
  </si>
  <si>
    <t>US3138WGX904</t>
  </si>
  <si>
    <t>US3138WGYZ12</t>
  </si>
  <si>
    <t>US3138WHBS09</t>
  </si>
  <si>
    <t>US3138WHKE12</t>
  </si>
  <si>
    <t>US3138WHKY75</t>
  </si>
  <si>
    <t>US3138WHLU45</t>
  </si>
  <si>
    <t>US3138WHNT53</t>
  </si>
  <si>
    <t>US3138WHRN48</t>
  </si>
  <si>
    <t>US3138WHV823</t>
  </si>
  <si>
    <t>US3138WHXU17</t>
  </si>
  <si>
    <t>US3138WJAR90</t>
  </si>
  <si>
    <t>US3138WJBK39</t>
  </si>
  <si>
    <t>US3138WJBL12</t>
  </si>
  <si>
    <t>US3138WJG440</t>
  </si>
  <si>
    <t>US3138WJMJ47</t>
  </si>
  <si>
    <t>US3138WJQ431</t>
  </si>
  <si>
    <t>US3138WJTF51</t>
  </si>
  <si>
    <t>US3138WJXN30</t>
  </si>
  <si>
    <t>US3138WJYV47</t>
  </si>
  <si>
    <t>US3138WJ6C71</t>
  </si>
  <si>
    <t>US3138WKRF43</t>
  </si>
  <si>
    <t>US3138WKS971</t>
  </si>
  <si>
    <t>US3138WKUX12</t>
  </si>
  <si>
    <t>US3138WKWZ42</t>
  </si>
  <si>
    <t>US3138WK4Q59</t>
  </si>
  <si>
    <t>US3138WK4R33</t>
  </si>
  <si>
    <t>US3138WLCK75</t>
  </si>
  <si>
    <t>US3138WPHP22</t>
  </si>
  <si>
    <t>US3138WU4H34</t>
  </si>
  <si>
    <t>US3138WWYM58</t>
  </si>
  <si>
    <t>US3138X0Y365</t>
  </si>
  <si>
    <t>US3138X1VE34</t>
  </si>
  <si>
    <t>US3138X1VL76</t>
  </si>
  <si>
    <t>US3138X5WJ26</t>
  </si>
  <si>
    <t>US3138XPKQ58</t>
  </si>
  <si>
    <t>US3138XQM656</t>
  </si>
  <si>
    <t>US3138XSB556</t>
  </si>
  <si>
    <t>US3138XUKJ01</t>
  </si>
  <si>
    <t>US3138XV4Q05</t>
  </si>
  <si>
    <t>US3138XYBZ65</t>
  </si>
  <si>
    <t>US3138Y63L67</t>
  </si>
  <si>
    <t>US3138Y8BH28</t>
  </si>
  <si>
    <t>US3138Y8SL56</t>
  </si>
  <si>
    <t>US3138YDJG56</t>
  </si>
  <si>
    <t>US3138YFF826</t>
  </si>
  <si>
    <t>US3138YLC904</t>
  </si>
  <si>
    <t>US3138YSM379</t>
  </si>
  <si>
    <t>US3138YUHN41</t>
  </si>
  <si>
    <t>US3138YVEJ49</t>
  </si>
  <si>
    <t>US3138YW4E47</t>
  </si>
  <si>
    <t>US3140E02E45</t>
  </si>
  <si>
    <t>US3140E45K95</t>
  </si>
  <si>
    <t>US3140E5DR25</t>
  </si>
  <si>
    <t>US3140E7F707</t>
  </si>
  <si>
    <t>US3140E9JL13</t>
  </si>
  <si>
    <t>US3140EA3L50</t>
  </si>
  <si>
    <t>US3140EBRV59</t>
  </si>
  <si>
    <t>US3140ECBW89</t>
  </si>
  <si>
    <t>US3140EULL13</t>
  </si>
  <si>
    <t>US3140EU4Q94</t>
  </si>
  <si>
    <t>US3140EVB630</t>
  </si>
  <si>
    <t>US3140EVGJ05</t>
  </si>
  <si>
    <t>US3140EW6K60</t>
  </si>
  <si>
    <t>US3140EY3R05</t>
  </si>
  <si>
    <t>US3140EY4Z12</t>
  </si>
  <si>
    <t>US3140F0GY41</t>
  </si>
  <si>
    <t>US3140F1VB55</t>
  </si>
  <si>
    <t>US3140F2Y203</t>
  </si>
  <si>
    <t>US3140F3XV57</t>
  </si>
  <si>
    <t>US3140F5CT88</t>
  </si>
  <si>
    <t>US3140F5CV35</t>
  </si>
  <si>
    <t>US3140F7PF04</t>
  </si>
  <si>
    <t>US3140F74J59</t>
  </si>
  <si>
    <t>US3140F8HX84</t>
  </si>
  <si>
    <t>US3140F8JS71</t>
  </si>
  <si>
    <t>US3140F8S814</t>
  </si>
  <si>
    <t>US3140F85Q65</t>
  </si>
  <si>
    <t>US3140F9QQ16</t>
  </si>
  <si>
    <t>US3140FACN07</t>
  </si>
  <si>
    <t>US3140FBDL15</t>
  </si>
  <si>
    <t>US3140FEK378</t>
  </si>
  <si>
    <t>US3140FE2P80</t>
  </si>
  <si>
    <t>US3140FGGC75</t>
  </si>
  <si>
    <t>US3140FHRJ82</t>
  </si>
  <si>
    <t>US3140FHUD75</t>
  </si>
  <si>
    <t>US3140FMT307</t>
  </si>
  <si>
    <t>US3140FNBE38</t>
  </si>
  <si>
    <t>US3140FNBZ66</t>
  </si>
  <si>
    <t>US3140FNCW27</t>
  </si>
  <si>
    <t>US3140FNJV70</t>
  </si>
  <si>
    <t>US3140FNUF91</t>
  </si>
  <si>
    <t>US3140FPAV10</t>
  </si>
  <si>
    <t>US3140FPA334</t>
  </si>
  <si>
    <t>US3140FPCX57</t>
  </si>
  <si>
    <t>US3140FPDG16</t>
  </si>
  <si>
    <t>US3140FP2K40</t>
  </si>
  <si>
    <t>US3140FP6V68</t>
  </si>
  <si>
    <t>US3140FREM31</t>
  </si>
  <si>
    <t>US3140FSS611</t>
  </si>
  <si>
    <t>US3140FS6Z19</t>
  </si>
  <si>
    <t>US3140FTRG81</t>
  </si>
  <si>
    <t>US3140FT4W87</t>
  </si>
  <si>
    <t>US3140FT5N79</t>
  </si>
  <si>
    <t>US3140FUHL59</t>
  </si>
  <si>
    <t>US3140FUHM33</t>
  </si>
  <si>
    <t>US3140FUHZ46</t>
  </si>
  <si>
    <t>US3140FUH354</t>
  </si>
  <si>
    <t>US3140FUT573</t>
  </si>
  <si>
    <t>US3140FVK471</t>
  </si>
  <si>
    <t>US3140FVQY52</t>
  </si>
  <si>
    <t>US3140FXG301</t>
  </si>
  <si>
    <t>US3140FXLS95</t>
  </si>
  <si>
    <t>US3140GNN413</t>
  </si>
  <si>
    <t>US3140GNQU06</t>
  </si>
  <si>
    <t>US3140GN2U66</t>
  </si>
  <si>
    <t>US3140GPQG69</t>
  </si>
  <si>
    <t>US3140GQJ984</t>
  </si>
  <si>
    <t>US3140GQ3F18</t>
  </si>
  <si>
    <t>US3140GQ4H64</t>
  </si>
  <si>
    <t>US3140GQ6H47</t>
  </si>
  <si>
    <t>US3140GRAV66</t>
  </si>
  <si>
    <t>US3140GRWV29</t>
  </si>
  <si>
    <t>US3140GRW266</t>
  </si>
  <si>
    <t>US3140GRZ806</t>
  </si>
  <si>
    <t>US3140GSRR54</t>
  </si>
  <si>
    <t>US3140GS6N78</t>
  </si>
  <si>
    <t>US3140GTLQ19</t>
  </si>
  <si>
    <t>US3140GTQM59</t>
  </si>
  <si>
    <t>US3140GTWR72</t>
  </si>
  <si>
    <t>US3140GTYF17</t>
  </si>
  <si>
    <t>US3140GT2D15</t>
  </si>
  <si>
    <t>US3140GUQU49</t>
  </si>
  <si>
    <t>US3140GVHJ77</t>
  </si>
  <si>
    <t>US3140GVJU05</t>
  </si>
  <si>
    <t>US3140GVPU31</t>
  </si>
  <si>
    <t>US3140GVY660</t>
  </si>
  <si>
    <t>US3140GVZY43</t>
  </si>
  <si>
    <t>US3140GXCG40</t>
  </si>
  <si>
    <t>US3140GYAV18</t>
  </si>
  <si>
    <t>US3140GYA904</t>
  </si>
  <si>
    <t>US3140GYGZ67</t>
  </si>
  <si>
    <t>US3140GYNJ43</t>
  </si>
  <si>
    <t>US3140H1WH96</t>
  </si>
  <si>
    <t>US3140H1WL09</t>
  </si>
  <si>
    <t>US3140H2CK29</t>
  </si>
  <si>
    <t>US3140H2FK91</t>
  </si>
  <si>
    <t>US3140H2Z430</t>
  </si>
  <si>
    <t>US3140H25H75</t>
  </si>
  <si>
    <t>US3140H44J05</t>
  </si>
  <si>
    <t>US3140H5M811</t>
  </si>
  <si>
    <t>US3140H6AH22</t>
  </si>
  <si>
    <t>US3140H6PA14</t>
  </si>
  <si>
    <t>US3140H6VL05</t>
  </si>
  <si>
    <t>US3140H7YG65</t>
  </si>
  <si>
    <t>US3140H7ZB69</t>
  </si>
  <si>
    <t>US3140H7ZE09</t>
  </si>
  <si>
    <t>US3140H7Z751</t>
  </si>
  <si>
    <t>US3140H7Z918</t>
  </si>
  <si>
    <t>US3140H73Y18</t>
  </si>
  <si>
    <t>US3140H8KJ34</t>
  </si>
  <si>
    <t>US3140H8MK88</t>
  </si>
  <si>
    <t>US3140H8SM80</t>
  </si>
  <si>
    <t>US3140HAA837</t>
  </si>
  <si>
    <t>US3140HB3D85</t>
  </si>
  <si>
    <t>US3140HB6J29</t>
  </si>
  <si>
    <t>US3140HDJF21</t>
  </si>
  <si>
    <t>US3140HDN834</t>
  </si>
  <si>
    <t>US3140HEDP40</t>
  </si>
  <si>
    <t>US3140HE4Q26</t>
  </si>
  <si>
    <t>US3140HFGR44</t>
  </si>
  <si>
    <t>US3140HJV578</t>
  </si>
  <si>
    <t>US3140HMGB43</t>
  </si>
  <si>
    <t>US3140HMVY70</t>
  </si>
  <si>
    <t>US3140HNY558</t>
  </si>
  <si>
    <t>US3140HPUD73</t>
  </si>
  <si>
    <t>US3140J5FG90</t>
  </si>
  <si>
    <t>US3140J5GY97</t>
  </si>
  <si>
    <t>US3140J5Z282</t>
  </si>
  <si>
    <t>US3140J6CP00</t>
  </si>
  <si>
    <t>US3140J6GL59</t>
  </si>
  <si>
    <t>US3140J6GM33</t>
  </si>
  <si>
    <t>US3140J7MP72</t>
  </si>
  <si>
    <t>US3140J7W764</t>
  </si>
  <si>
    <t>US3140J7XC41</t>
  </si>
  <si>
    <t>US3140J7Z320</t>
  </si>
  <si>
    <t>US3140J8XB41</t>
  </si>
  <si>
    <t>US3140J82W25</t>
  </si>
  <si>
    <t>US3140J83X98</t>
  </si>
  <si>
    <t>US3140J9H530</t>
  </si>
  <si>
    <t>US3140J9Z383</t>
  </si>
  <si>
    <t>US3140JAB724</t>
  </si>
  <si>
    <t>US3140JACV86</t>
  </si>
  <si>
    <t>US3140JACW69</t>
  </si>
  <si>
    <t>US3140JANZ71</t>
  </si>
  <si>
    <t>US3140JHBE24</t>
  </si>
  <si>
    <t>US3140JJHA04</t>
  </si>
  <si>
    <t>US3140JLYP36</t>
  </si>
  <si>
    <t>US3140JLYQ19</t>
  </si>
  <si>
    <t>US3140JLYR91</t>
  </si>
  <si>
    <t>US3140JL2R44</t>
  </si>
  <si>
    <t>US3140JL6Y58</t>
  </si>
  <si>
    <t>US3140JN3W83</t>
  </si>
  <si>
    <t>US3140JN3X66</t>
  </si>
  <si>
    <t>US3140JN6D75</t>
  </si>
  <si>
    <t>US3140JPAE58</t>
  </si>
  <si>
    <t>US3140JR2B64</t>
  </si>
  <si>
    <t>US3140JR2D21</t>
  </si>
  <si>
    <t>US3140JVPM87</t>
  </si>
  <si>
    <t>US3140JVQC96</t>
  </si>
  <si>
    <t>US3140JWB827</t>
  </si>
  <si>
    <t>US3140JXJV17</t>
  </si>
  <si>
    <t>US3140K04L95</t>
  </si>
  <si>
    <t>US3140K06Z63</t>
  </si>
  <si>
    <t>US3140K1BE56</t>
  </si>
  <si>
    <t>US3140K13C87</t>
  </si>
  <si>
    <t>US3140K4TV29</t>
  </si>
  <si>
    <t>US3140K44F46</t>
  </si>
  <si>
    <t>US3140K7DD26</t>
  </si>
  <si>
    <t>US3140K7PS66</t>
  </si>
  <si>
    <t>US3140KA4V54</t>
  </si>
  <si>
    <t>US3140KKAR55</t>
  </si>
  <si>
    <t>US3140KKCD42</t>
  </si>
  <si>
    <t>US3140KTJZ99</t>
  </si>
  <si>
    <t>US3140KTYG44</t>
  </si>
  <si>
    <t>US3140L7XY33</t>
  </si>
  <si>
    <t>US3140LNL540</t>
  </si>
  <si>
    <t>US3140LNRF64</t>
  </si>
  <si>
    <t>US3140LPCS98</t>
  </si>
  <si>
    <t>US3140LW5B91</t>
  </si>
  <si>
    <t>US3140LW6J19</t>
  </si>
  <si>
    <t>US3140LXAG03</t>
  </si>
  <si>
    <t>US3140LXD280</t>
  </si>
  <si>
    <t>US3140LYKM44</t>
  </si>
  <si>
    <t>US3140M1LY80</t>
  </si>
  <si>
    <t>US3140M2SE37</t>
  </si>
  <si>
    <t>US3140M3ZP83</t>
  </si>
  <si>
    <t>US3140M5M939</t>
  </si>
  <si>
    <t>US3140M5NV38</t>
  </si>
  <si>
    <t>US3140M5Q732</t>
  </si>
  <si>
    <t>US3140MBH541</t>
  </si>
  <si>
    <t>US3140MGE984</t>
  </si>
  <si>
    <t>US3140MGFD84</t>
  </si>
  <si>
    <t>US3140MHHU64</t>
  </si>
  <si>
    <t>US3140MJGH29</t>
  </si>
  <si>
    <t>US3140MJV693</t>
  </si>
  <si>
    <t>US3140MJ6N00</t>
  </si>
  <si>
    <t>US3140MJ6Y64</t>
  </si>
  <si>
    <t>US3140MKG890</t>
  </si>
  <si>
    <t>US3140MKHA30</t>
  </si>
  <si>
    <t>US3140MMCA41</t>
  </si>
  <si>
    <t>US3140MMPA04</t>
  </si>
  <si>
    <t>US3140MNM371</t>
  </si>
  <si>
    <t>US3140MNN361</t>
  </si>
  <si>
    <t>US3140MNN932</t>
  </si>
  <si>
    <t>US3140MPPZ85</t>
  </si>
  <si>
    <t>US3140MPWF49</t>
  </si>
  <si>
    <t>US3140MRLT28</t>
  </si>
  <si>
    <t>US3140MSKG98</t>
  </si>
  <si>
    <t>US3140MSNQ44</t>
  </si>
  <si>
    <t>US3140MSPE95</t>
  </si>
  <si>
    <t>US3140MSQ322</t>
  </si>
  <si>
    <t>US3140MSQ405</t>
  </si>
  <si>
    <t>US3140MSTF25</t>
  </si>
  <si>
    <t>US3140MUT751</t>
  </si>
  <si>
    <t>US3140MWPZ37</t>
  </si>
  <si>
    <t>US3140MWVL76</t>
  </si>
  <si>
    <t>US3140MWVM59</t>
  </si>
  <si>
    <t>US3140MWZR01</t>
  </si>
  <si>
    <t>US3140MWZV13</t>
  </si>
  <si>
    <t>US3140MW2U99</t>
  </si>
  <si>
    <t>US3140MW4P86</t>
  </si>
  <si>
    <t>US3140MX4Q42</t>
  </si>
  <si>
    <t>US3140N0C377</t>
  </si>
  <si>
    <t>US3140N0TW59</t>
  </si>
  <si>
    <t>US3140N1PT40</t>
  </si>
  <si>
    <t>US3140N16S75</t>
  </si>
  <si>
    <t>US3140N2A500</t>
  </si>
  <si>
    <t>US3140N3CM99</t>
  </si>
  <si>
    <t>US3140N4E292</t>
  </si>
  <si>
    <t>US3140N45S21</t>
  </si>
  <si>
    <t>US3140N5CV47</t>
  </si>
  <si>
    <t>US3140N5FL38</t>
  </si>
  <si>
    <t>US3140N5LF95</t>
  </si>
  <si>
    <t>US3140N56D16</t>
  </si>
  <si>
    <t>US3140N6AE23</t>
  </si>
  <si>
    <t>US3140N6J940</t>
  </si>
  <si>
    <t>US3140N6WZ14</t>
  </si>
  <si>
    <t>US3140N6W240</t>
  </si>
  <si>
    <t>US3140N7TJ91</t>
  </si>
  <si>
    <t>US3140N8C305</t>
  </si>
  <si>
    <t>US3140N8EM68</t>
  </si>
  <si>
    <t>US3140N8EP99</t>
  </si>
  <si>
    <t>US3140N8ES39</t>
  </si>
  <si>
    <t>US3140N8ET12</t>
  </si>
  <si>
    <t>US3140N8FJ21</t>
  </si>
  <si>
    <t>US3140N8NX23</t>
  </si>
  <si>
    <t>US3140N8PY87</t>
  </si>
  <si>
    <t>US3140N8QW13</t>
  </si>
  <si>
    <t>US3140N8QY78</t>
  </si>
  <si>
    <t>US3140N8W535</t>
  </si>
  <si>
    <t>US3140N9S564</t>
  </si>
  <si>
    <t>US3140N9S648</t>
  </si>
  <si>
    <t>US3140N9UX23</t>
  </si>
  <si>
    <t>US3140N9UY06</t>
  </si>
  <si>
    <t>US3140NABZ53</t>
  </si>
  <si>
    <t>US3140NAFA66</t>
  </si>
  <si>
    <t>US3140NAF248</t>
  </si>
  <si>
    <t>US3140NAJK03</t>
  </si>
  <si>
    <t>US3140NAJL85</t>
  </si>
  <si>
    <t>US3140NAJQ72</t>
  </si>
  <si>
    <t>US3140NAJV67</t>
  </si>
  <si>
    <t>US3140NAK362</t>
  </si>
  <si>
    <t>US3140NALD32</t>
  </si>
  <si>
    <t>US3140NASV66</t>
  </si>
  <si>
    <t>US3140NAYS63</t>
  </si>
  <si>
    <t>US3140NA2M44</t>
  </si>
  <si>
    <t>US3140NA4B60</t>
  </si>
  <si>
    <t>US3140NBF717</t>
  </si>
  <si>
    <t>US3140NBLQ28</t>
  </si>
  <si>
    <t>US3140NBPK12</t>
  </si>
  <si>
    <t>US3140NBUK56</t>
  </si>
  <si>
    <t>US3140NCCK32</t>
  </si>
  <si>
    <t>US3140NCF384</t>
  </si>
  <si>
    <t>US3140NCLT40</t>
  </si>
  <si>
    <t>US3140NCMD88</t>
  </si>
  <si>
    <t>US3140NCP458</t>
  </si>
  <si>
    <t>US3140NCT823</t>
  </si>
  <si>
    <t>US3140NCWV76</t>
  </si>
  <si>
    <t>US3140NC2S77</t>
  </si>
  <si>
    <t>US3140NDH420</t>
  </si>
  <si>
    <t>US3140NDJ731</t>
  </si>
  <si>
    <t>US3140NDKA41</t>
  </si>
  <si>
    <t>US3140NDLK14</t>
  </si>
  <si>
    <t>US3140NDLL96</t>
  </si>
  <si>
    <t>US3140NDLN52</t>
  </si>
  <si>
    <t>US3140NDNL78</t>
  </si>
  <si>
    <t>US3140NDQ348</t>
  </si>
  <si>
    <t>US3140NDXK85</t>
  </si>
  <si>
    <t>US3140NDY847</t>
  </si>
  <si>
    <t>US3140NEPR04</t>
  </si>
  <si>
    <t>US3140NE5E19</t>
  </si>
  <si>
    <t>US3140NGAH35</t>
  </si>
  <si>
    <t>US3140NGF880</t>
  </si>
  <si>
    <t>US3140NGTC47</t>
  </si>
  <si>
    <t>US3140NHBQ08</t>
  </si>
  <si>
    <t>US3140NHFG89</t>
  </si>
  <si>
    <t>US3140NHUX48</t>
  </si>
  <si>
    <t>US3140NHYG78</t>
  </si>
  <si>
    <t>US3140NHZL54</t>
  </si>
  <si>
    <t>US3140NJFE97</t>
  </si>
  <si>
    <t>US3140NJFN96</t>
  </si>
  <si>
    <t>US3140NKDD06</t>
  </si>
  <si>
    <t>US3140NKXJ55</t>
  </si>
  <si>
    <t>US3140NLUN77</t>
  </si>
  <si>
    <t>US3140NLVQ99</t>
  </si>
  <si>
    <t>US3140NL3A51</t>
  </si>
  <si>
    <t>US3140NL3Q04</t>
  </si>
  <si>
    <t>US3140NL3X54</t>
  </si>
  <si>
    <t>US3140NMBN61</t>
  </si>
  <si>
    <t>US3140NMJ401</t>
  </si>
  <si>
    <t>US3140NMZF71</t>
  </si>
  <si>
    <t>US3140NNWP63</t>
  </si>
  <si>
    <t>US3140NNW501</t>
  </si>
  <si>
    <t>US3140NNZB41</t>
  </si>
  <si>
    <t>US3140NPPY02</t>
  </si>
  <si>
    <t>US3140NPQP85</t>
  </si>
  <si>
    <t>US3140NPQT08</t>
  </si>
  <si>
    <t>US3140NPQX10</t>
  </si>
  <si>
    <t>US3140NPQ789</t>
  </si>
  <si>
    <t>US3140NPRA08</t>
  </si>
  <si>
    <t>US3140NPRE20</t>
  </si>
  <si>
    <t>US3140NPYB08</t>
  </si>
  <si>
    <t>US3140NP4J60</t>
  </si>
  <si>
    <t>US3140NP4K34</t>
  </si>
  <si>
    <t>US3140NQBL10</t>
  </si>
  <si>
    <t>US3140NRJB39</t>
  </si>
  <si>
    <t>US3140NRTB29</t>
  </si>
  <si>
    <t>US3140NSLV48</t>
  </si>
  <si>
    <t>US3140Q7B892</t>
  </si>
  <si>
    <t>US3140Q7DQ77</t>
  </si>
  <si>
    <t>US3140Q7EF04</t>
  </si>
  <si>
    <t>US3140Q7HT70</t>
  </si>
  <si>
    <t>US3140Q7W526</t>
  </si>
  <si>
    <t>US3140Q7YC52</t>
  </si>
  <si>
    <t>US3140Q74T13</t>
  </si>
  <si>
    <t>US3140Q8C377</t>
  </si>
  <si>
    <t>US3140Q8Q732</t>
  </si>
  <si>
    <t>US3140Q8Q815</t>
  </si>
  <si>
    <t>US3140Q8VY82</t>
  </si>
  <si>
    <t>US3140Q82U85</t>
  </si>
  <si>
    <t>US3140Q9ND11</t>
  </si>
  <si>
    <t>US3140Q9WZ22</t>
  </si>
  <si>
    <t>US3140Q9W902</t>
  </si>
  <si>
    <t>US3140Q93G64</t>
  </si>
  <si>
    <t>US3140QAG462</t>
  </si>
  <si>
    <t>US3140QBBJ67</t>
  </si>
  <si>
    <t>US3140QCEW25</t>
  </si>
  <si>
    <t>US3140QED669</t>
  </si>
  <si>
    <t>US3140QESP83</t>
  </si>
  <si>
    <t>US3140QFKQ14</t>
  </si>
  <si>
    <t>US3140QFWE55</t>
  </si>
  <si>
    <t>US3140QMV276</t>
  </si>
  <si>
    <t>US3140QNLC43</t>
  </si>
  <si>
    <t>US3140QNQY18</t>
  </si>
  <si>
    <t>US3140QNSH66</t>
  </si>
  <si>
    <t>US3140QNTC60</t>
  </si>
  <si>
    <t>US3140QNYG10</t>
  </si>
  <si>
    <t>US3140QN3D24</t>
  </si>
  <si>
    <t>US3140QN6T49</t>
  </si>
  <si>
    <t>US3140QPKC00</t>
  </si>
  <si>
    <t>US3140QPNN38</t>
  </si>
  <si>
    <t>US3140QP4C86</t>
  </si>
  <si>
    <t>US3140QQSD83</t>
  </si>
  <si>
    <t>US3140QQ2L85</t>
  </si>
  <si>
    <t>US3140QRAA10</t>
  </si>
  <si>
    <t>US3140QRAE32</t>
  </si>
  <si>
    <t>US3140QRFZ16</t>
  </si>
  <si>
    <t>US3140QRGA55</t>
  </si>
  <si>
    <t>US3140QRLM39</t>
  </si>
  <si>
    <t>US3140QRM423</t>
  </si>
  <si>
    <t>US3140QRUR25</t>
  </si>
  <si>
    <t>US3140QRUT80</t>
  </si>
  <si>
    <t>US3140QSC745</t>
  </si>
  <si>
    <t>US3140QSDA65</t>
  </si>
  <si>
    <t>US3140QSLB56</t>
  </si>
  <si>
    <t>US3140QSTU55</t>
  </si>
  <si>
    <t>US3140QSXR70</t>
  </si>
  <si>
    <t>US3140QTNY15</t>
  </si>
  <si>
    <t>US3140QTYD58</t>
  </si>
  <si>
    <t>US3140QTY457</t>
  </si>
  <si>
    <t>US3140QT7B94</t>
  </si>
  <si>
    <t>US3140A0U234</t>
  </si>
  <si>
    <t>US3140A0U986</t>
  </si>
  <si>
    <t>US3140A02Z10</t>
  </si>
  <si>
    <t>US3140A04Y27</t>
  </si>
  <si>
    <t>US3140A1DZ76</t>
  </si>
  <si>
    <t>US3140A1YB79</t>
  </si>
  <si>
    <t>US3140A1YE19</t>
  </si>
  <si>
    <t>US3140A3ZD82</t>
  </si>
  <si>
    <t>US3140A3ZE65</t>
  </si>
  <si>
    <t>US3140A3ZR78</t>
  </si>
  <si>
    <t>US3140A3ZS51</t>
  </si>
  <si>
    <t>US3140A32P73</t>
  </si>
  <si>
    <t>US3140A4GV74</t>
  </si>
  <si>
    <t>US3140A4H613</t>
  </si>
  <si>
    <t>US3140A4WJ62</t>
  </si>
  <si>
    <t>US3140A6L537</t>
  </si>
  <si>
    <t>US3140A6NJ12</t>
  </si>
  <si>
    <t>US3140A6UE42</t>
  </si>
  <si>
    <t>US3140A8MB50</t>
  </si>
  <si>
    <t>US3140A8RS31</t>
  </si>
  <si>
    <t>US3140YWAF00</t>
  </si>
  <si>
    <t>US3140YWB776</t>
  </si>
  <si>
    <t>US3140AGWY66</t>
  </si>
  <si>
    <t>US3140X4WK87</t>
  </si>
  <si>
    <t>US3140X4YR13</t>
  </si>
  <si>
    <t>US3140X4YU42</t>
  </si>
  <si>
    <t>US3140X5MN02</t>
  </si>
  <si>
    <t>US3140X5MX83</t>
  </si>
  <si>
    <t>US3140X6J856</t>
  </si>
  <si>
    <t>US3140X6S774</t>
  </si>
  <si>
    <t>US3140X6S931</t>
  </si>
  <si>
    <t>US3140X64P36</t>
  </si>
  <si>
    <t>US3140X7BN86</t>
  </si>
  <si>
    <t>US3140X7CA56</t>
  </si>
  <si>
    <t>US3140X7VJ54</t>
  </si>
  <si>
    <t>US3140X8K975</t>
  </si>
  <si>
    <t>US3140XCFF00</t>
  </si>
  <si>
    <t>US3140XCHQ47</t>
  </si>
  <si>
    <t>US3140XCU978</t>
  </si>
  <si>
    <t>US3140XDZ744</t>
  </si>
  <si>
    <t>US3140XFLP49</t>
  </si>
  <si>
    <t>US3140XFVZ11</t>
  </si>
  <si>
    <t>US3140XF6H94</t>
  </si>
  <si>
    <t>US3140XF7F20</t>
  </si>
  <si>
    <t>US3140XGB326</t>
  </si>
  <si>
    <t>US3140XGQ365</t>
  </si>
  <si>
    <t>US3140XGZV44</t>
  </si>
  <si>
    <t>US3140XJ4K69</t>
  </si>
  <si>
    <t>US3140XKC409</t>
  </si>
  <si>
    <t>US3140XKEW67</t>
  </si>
  <si>
    <t>US3140XKG384</t>
  </si>
  <si>
    <t>US3140XKG467</t>
  </si>
  <si>
    <t>US3140XKVY31</t>
  </si>
  <si>
    <t>US3140XLCS56</t>
  </si>
  <si>
    <t>US3140XLE387</t>
  </si>
  <si>
    <t>US3140XQP929</t>
  </si>
  <si>
    <t>US31417YRP42</t>
  </si>
  <si>
    <t>US31418A5D65</t>
  </si>
  <si>
    <t>US31418BFB71</t>
  </si>
  <si>
    <t>US31418CFV19</t>
  </si>
  <si>
    <t>US31418CHG24</t>
  </si>
  <si>
    <t>US31418CKH69</t>
  </si>
  <si>
    <t>US31418CKV53</t>
  </si>
  <si>
    <t>US31418CLH50</t>
  </si>
  <si>
    <t>US31418CMF85</t>
  </si>
  <si>
    <t>US31418CMG68</t>
  </si>
  <si>
    <t>US31418CNE02</t>
  </si>
  <si>
    <t>US31418CNS97</t>
  </si>
  <si>
    <t>US31418CPE83</t>
  </si>
  <si>
    <t>US31418CPF58</t>
  </si>
  <si>
    <t>US31418CP993</t>
  </si>
  <si>
    <t>US31418CQH06</t>
  </si>
  <si>
    <t>US31418CRB27</t>
  </si>
  <si>
    <t>US31418CRC00</t>
  </si>
  <si>
    <t>US31418CR973</t>
  </si>
  <si>
    <t>US31418CSC90</t>
  </si>
  <si>
    <t>US31418CSG05</t>
  </si>
  <si>
    <t>US31418CS476</t>
  </si>
  <si>
    <t>US31418CS542</t>
  </si>
  <si>
    <t>US31418CT953</t>
  </si>
  <si>
    <t>US31418CUB89</t>
  </si>
  <si>
    <t>US31418CU779</t>
  </si>
  <si>
    <t>US31418CV272</t>
  </si>
  <si>
    <t>US31418CV686</t>
  </si>
  <si>
    <t>US31418CZB35</t>
  </si>
  <si>
    <t>US31418C4D39</t>
  </si>
  <si>
    <t>US31418C5E03</t>
  </si>
  <si>
    <t>US31418C6M10</t>
  </si>
  <si>
    <t>US31418C7C29</t>
  </si>
  <si>
    <t>US31418DBC56</t>
  </si>
  <si>
    <t>US31418DBD30</t>
  </si>
  <si>
    <t>US31418DB686</t>
  </si>
  <si>
    <t>US31418DCV29</t>
  </si>
  <si>
    <t>US31418DDC39</t>
  </si>
  <si>
    <t>US31418DEA63</t>
  </si>
  <si>
    <t>US31418DEP33</t>
  </si>
  <si>
    <t>US31418DEQ16</t>
  </si>
  <si>
    <t>US31418DER98</t>
  </si>
  <si>
    <t>US31418DFM92</t>
  </si>
  <si>
    <t>US31418DFN75</t>
  </si>
  <si>
    <t>US31418DFP24</t>
  </si>
  <si>
    <t>US31418DGJ54</t>
  </si>
  <si>
    <t>US31418DGY22</t>
  </si>
  <si>
    <t>US31418DHE58</t>
  </si>
  <si>
    <t>US31418DHH89</t>
  </si>
  <si>
    <t>US31418DHJ46</t>
  </si>
  <si>
    <t>US31418DH881</t>
  </si>
  <si>
    <t>US31418DJN30</t>
  </si>
  <si>
    <t>US31418DKC55</t>
  </si>
  <si>
    <t>US31418DLQ33</t>
  </si>
  <si>
    <t>US31418DMG42</t>
  </si>
  <si>
    <t>US31418DNE84</t>
  </si>
  <si>
    <t>US31418DPB28</t>
  </si>
  <si>
    <t>US31418EAP51</t>
  </si>
  <si>
    <t>US31418ECA64</t>
  </si>
  <si>
    <t>US31418ECR99</t>
  </si>
  <si>
    <t>US31418EGF16</t>
  </si>
  <si>
    <t>US31418EHF07</t>
  </si>
  <si>
    <t>US31418EJZ43</t>
  </si>
  <si>
    <t>US31418EJ505</t>
  </si>
  <si>
    <t>US31418EKS80</t>
  </si>
  <si>
    <t>US31418EMN75</t>
  </si>
  <si>
    <t>US31418EMQ07</t>
  </si>
  <si>
    <t>US31418EMR89</t>
  </si>
  <si>
    <t>US31418EMT46</t>
  </si>
  <si>
    <t>US31418EM236</t>
  </si>
  <si>
    <t>US31418ENL01</t>
  </si>
  <si>
    <t>US31418EN309</t>
  </si>
  <si>
    <t>US31418EPC83</t>
  </si>
  <si>
    <t>US31418EPD66</t>
  </si>
  <si>
    <t>US31418EPE40</t>
  </si>
  <si>
    <t>US31418EP205</t>
  </si>
  <si>
    <t>US31418EP387</t>
  </si>
  <si>
    <t>US31418EP460</t>
  </si>
  <si>
    <t>US31418EP874</t>
  </si>
  <si>
    <t>US31418EQL73</t>
  </si>
  <si>
    <t>US31418EQ781</t>
  </si>
  <si>
    <t>US31418EQ948</t>
  </si>
  <si>
    <t>US31418ER698</t>
  </si>
  <si>
    <t>US31418ER854</t>
  </si>
  <si>
    <t>US31418ESR26</t>
  </si>
  <si>
    <t>US31418ES357</t>
  </si>
  <si>
    <t>US31418ES506</t>
  </si>
  <si>
    <t>US31418ES688</t>
  </si>
  <si>
    <t>US31418ET421</t>
  </si>
  <si>
    <t>US31418ET751</t>
  </si>
  <si>
    <t>US31418EU734</t>
  </si>
  <si>
    <t>US31418EVA53</t>
  </si>
  <si>
    <t>US31418EVB37</t>
  </si>
  <si>
    <t>US31418EV641</t>
  </si>
  <si>
    <t>US31418EV989</t>
  </si>
  <si>
    <t>US31418EWA45</t>
  </si>
  <si>
    <t>US31418EWZ95</t>
  </si>
  <si>
    <t>US31418EW482</t>
  </si>
  <si>
    <t>US31418EW557</t>
  </si>
  <si>
    <t>US31418EXW55</t>
  </si>
  <si>
    <t>US31418EYP95</t>
  </si>
  <si>
    <t>US31418EYQ78</t>
  </si>
  <si>
    <t>US31418EZM55</t>
  </si>
  <si>
    <t>US31418EZP86</t>
  </si>
  <si>
    <t>US31418E2G42</t>
  </si>
  <si>
    <t>US31418E3G33</t>
  </si>
  <si>
    <t>US31418FAX50</t>
  </si>
  <si>
    <t>US31418FBP18</t>
  </si>
  <si>
    <t>US31418FBR73</t>
  </si>
  <si>
    <t>US31418FCH82</t>
  </si>
  <si>
    <t>US01F0204B21</t>
  </si>
  <si>
    <t>US01F0224A02</t>
  </si>
  <si>
    <t>US01F0304A39</t>
  </si>
  <si>
    <t>US01F0226A83</t>
  </si>
  <si>
    <t>US01F0306A11</t>
  </si>
  <si>
    <t>US01F0306B93</t>
  </si>
  <si>
    <t>US01F0326B57</t>
  </si>
  <si>
    <t>US01F0406B84</t>
  </si>
  <si>
    <t>US01F0426B49</t>
  </si>
  <si>
    <t>US01F0426C22</t>
  </si>
  <si>
    <t>US01F0506A92</t>
  </si>
  <si>
    <t>US01F0506B75</t>
  </si>
  <si>
    <t>US01F0526A56</t>
  </si>
  <si>
    <t>US01F0526B30</t>
  </si>
  <si>
    <t>US01F0606A83</t>
  </si>
  <si>
    <t>US01F0606B66</t>
  </si>
  <si>
    <t>US01F0626A48</t>
  </si>
  <si>
    <t>US01F0626B21</t>
  </si>
  <si>
    <t>US01F0706A74</t>
  </si>
  <si>
    <t>US32113JCH68</t>
  </si>
  <si>
    <t>US32115BAA89</t>
  </si>
  <si>
    <t>US32115BAB62</t>
  </si>
  <si>
    <t>US32115BAC46</t>
  </si>
  <si>
    <t>US32115BAD29</t>
  </si>
  <si>
    <t>US31393EKS71</t>
  </si>
  <si>
    <t>US31394CSK98</t>
  </si>
  <si>
    <t>US31396WYZ30</t>
  </si>
  <si>
    <t>US31396Y6V94</t>
  </si>
  <si>
    <t>US31398TQ791</t>
  </si>
  <si>
    <t>US31397UBU25</t>
  </si>
  <si>
    <t>US3136AASX40</t>
  </si>
  <si>
    <t>US3136AAEZ44</t>
  </si>
  <si>
    <t>US3136AA4K80</t>
  </si>
  <si>
    <t>US3136ABYR80</t>
  </si>
  <si>
    <t>US3136ACK678</t>
  </si>
  <si>
    <t>US3136AJXL55</t>
  </si>
  <si>
    <t>US3136ATCF98</t>
  </si>
  <si>
    <t>US3136B1D274</t>
  </si>
  <si>
    <t>US3136B3ZF03</t>
  </si>
  <si>
    <t>US3136B6GX50</t>
  </si>
  <si>
    <t>US3136B62S11</t>
  </si>
  <si>
    <t>US3136B6L847</t>
  </si>
  <si>
    <t>US3136B7KN06</t>
  </si>
  <si>
    <t>XS2392989401</t>
  </si>
  <si>
    <t>XS2417187866</t>
  </si>
  <si>
    <t>XS2434846692</t>
  </si>
  <si>
    <t>US31334YH597</t>
  </si>
  <si>
    <t>US31339SH812</t>
  </si>
  <si>
    <t>US31339SR563</t>
  </si>
  <si>
    <t>US31339UJN19</t>
  </si>
  <si>
    <t>US3133A0FG40</t>
  </si>
  <si>
    <t>US3133A4AJ55</t>
  </si>
  <si>
    <t>US3133A4GK64</t>
  </si>
  <si>
    <t>US3133A4Q662</t>
  </si>
  <si>
    <t>US3133A6WM94</t>
  </si>
  <si>
    <t>US3133AMMH60</t>
  </si>
  <si>
    <t>US3133AMQU36</t>
  </si>
  <si>
    <t>US3133ANHB39</t>
  </si>
  <si>
    <t>US3133ASBJ16</t>
  </si>
  <si>
    <t>US3133ASJ798</t>
  </si>
  <si>
    <t>US3133ATCQ23</t>
  </si>
  <si>
    <t>US3133ATTN19</t>
  </si>
  <si>
    <t>US3133B5H881</t>
  </si>
  <si>
    <t>US3133B6YN40</t>
  </si>
  <si>
    <t>US3133B66C91</t>
  </si>
  <si>
    <t>US3133B7LJ57</t>
  </si>
  <si>
    <t>US3133B9NS94</t>
  </si>
  <si>
    <t>US3133BAC583</t>
  </si>
  <si>
    <t>US3133BAFQ95</t>
  </si>
  <si>
    <t>US3133BANT43</t>
  </si>
  <si>
    <t>US3133BASY82</t>
  </si>
  <si>
    <t>US3133BBF535</t>
  </si>
  <si>
    <t>US3133BBPP85</t>
  </si>
  <si>
    <t>US3133BBSH33</t>
  </si>
  <si>
    <t>US3133BC4Y02</t>
  </si>
  <si>
    <t>US3133BDMU63</t>
  </si>
  <si>
    <t>US3133BDPS80</t>
  </si>
  <si>
    <t>US3133BEX813</t>
  </si>
  <si>
    <t>US3133BE3C54</t>
  </si>
  <si>
    <t>US3133BFKA75</t>
  </si>
  <si>
    <t>US3133BKN217</t>
  </si>
  <si>
    <t>US3133BMDL64</t>
  </si>
  <si>
    <t>US3133BMEE13</t>
  </si>
  <si>
    <t>US3133BNKZ50</t>
  </si>
  <si>
    <t>US3133BPB724</t>
  </si>
  <si>
    <t>US3133BPTT57</t>
  </si>
  <si>
    <t>US3133BQSR83</t>
  </si>
  <si>
    <t>US3133BQYN06</t>
  </si>
  <si>
    <t>US3133BRKT05</t>
  </si>
  <si>
    <t>US3133BRNA86</t>
  </si>
  <si>
    <t>US3133BRZF46</t>
  </si>
  <si>
    <t>US3133BSCQ31</t>
  </si>
  <si>
    <t>US3133BSFB35</t>
  </si>
  <si>
    <t>US3133BSZQ83</t>
  </si>
  <si>
    <t>US3133BSZR66</t>
  </si>
  <si>
    <t>US3133BS7E66</t>
  </si>
  <si>
    <t>US3133BTJN10</t>
  </si>
  <si>
    <t>US3133BTJX91</t>
  </si>
  <si>
    <t>US3133BTKL35</t>
  </si>
  <si>
    <t>US3133BTPF12</t>
  </si>
  <si>
    <t>US3133BTRT97</t>
  </si>
  <si>
    <t>US3133BTW631</t>
  </si>
  <si>
    <t>US3133BTYS32</t>
  </si>
  <si>
    <t>US3133BTY207</t>
  </si>
  <si>
    <t>US3133BTZC70</t>
  </si>
  <si>
    <t>US3133BT3X65</t>
  </si>
  <si>
    <t>US3133BT3Z14</t>
  </si>
  <si>
    <t>US3133BUH598</t>
  </si>
  <si>
    <t>US3133BULK16</t>
  </si>
  <si>
    <t>US3133BUMT16</t>
  </si>
  <si>
    <t>US3133BURY55</t>
  </si>
  <si>
    <t>US3133BUVX27</t>
  </si>
  <si>
    <t>US3133BUV615</t>
  </si>
  <si>
    <t>US3133BUWH67</t>
  </si>
  <si>
    <t>US3133BUWJ24</t>
  </si>
  <si>
    <t>US3133BUYK78</t>
  </si>
  <si>
    <t>US3133BUYL51</t>
  </si>
  <si>
    <t>US3133BUZM26</t>
  </si>
  <si>
    <t>US3133BU2E67</t>
  </si>
  <si>
    <t>US3133BU5D57</t>
  </si>
  <si>
    <t>US3133BVCT09</t>
  </si>
  <si>
    <t>US3133BVJ303</t>
  </si>
  <si>
    <t>US3133BVJ550</t>
  </si>
  <si>
    <t>US3133BVT708</t>
  </si>
  <si>
    <t>US3133BVT880</t>
  </si>
  <si>
    <t>US3133BVT963</t>
  </si>
  <si>
    <t>US3133BVVW27</t>
  </si>
  <si>
    <t>US3133BV4U63</t>
  </si>
  <si>
    <t>US3133BWC843</t>
  </si>
  <si>
    <t>US3133BWDA81</t>
  </si>
  <si>
    <t>US3133BWQD83</t>
  </si>
  <si>
    <t>US3133BWT292</t>
  </si>
  <si>
    <t>US3133BWVF76</t>
  </si>
  <si>
    <t>US3133BXCM12</t>
  </si>
  <si>
    <t>US3133BXWB37</t>
  </si>
  <si>
    <t>US3133BX6C02</t>
  </si>
  <si>
    <t>US3133BYBL21</t>
  </si>
  <si>
    <t>US3133C0CZ38</t>
  </si>
  <si>
    <t>US3133C0WE88</t>
  </si>
  <si>
    <t>US3133C1D490</t>
  </si>
  <si>
    <t>US3133C1FE54</t>
  </si>
  <si>
    <t>US3133C1FP02</t>
  </si>
  <si>
    <t>US3133C1L329</t>
  </si>
  <si>
    <t>US3133C1MR84</t>
  </si>
  <si>
    <t>US3133C1RG74</t>
  </si>
  <si>
    <t>US3133C1Z782</t>
  </si>
  <si>
    <t>US3133C2CL08</t>
  </si>
  <si>
    <t>US3133C2GC62</t>
  </si>
  <si>
    <t>US3133C2KJ69</t>
  </si>
  <si>
    <t>US3133C2NP92</t>
  </si>
  <si>
    <t>US3133C24N56</t>
  </si>
  <si>
    <t>US3133C24T27</t>
  </si>
  <si>
    <t>US3133C3RS78</t>
  </si>
  <si>
    <t>US3133C3SY38</t>
  </si>
  <si>
    <t>US3133C3UV60</t>
  </si>
  <si>
    <t>US3133C3WE28</t>
  </si>
  <si>
    <t>US3133C3ZL34</t>
  </si>
  <si>
    <t>US3133C4UY82</t>
  </si>
  <si>
    <t>US3133C5DP34</t>
  </si>
  <si>
    <t>US3133C5JX04</t>
  </si>
  <si>
    <t>US3133C6CR81</t>
  </si>
  <si>
    <t>US3133C6CT48</t>
  </si>
  <si>
    <t>US3133C6G864</t>
  </si>
  <si>
    <t>US3133C6WA37</t>
  </si>
  <si>
    <t>US3133C7AE79</t>
  </si>
  <si>
    <t>US3133C7JB40</t>
  </si>
  <si>
    <t>US3133C7LU92</t>
  </si>
  <si>
    <t>US3133C7TB30</t>
  </si>
  <si>
    <t>US3133C7VL83</t>
  </si>
  <si>
    <t>US3133C7VY05</t>
  </si>
  <si>
    <t>US3133C8L860</t>
  </si>
  <si>
    <t>US3133C9K282</t>
  </si>
  <si>
    <t>US3133C9L686</t>
  </si>
  <si>
    <t>US3133CAKH23</t>
  </si>
  <si>
    <t>US3133CAS686</t>
  </si>
  <si>
    <t>US3133CA7G94</t>
  </si>
  <si>
    <t>US3133CCL950</t>
  </si>
  <si>
    <t>US3133CCYB62</t>
  </si>
  <si>
    <t>US3133CDFB56</t>
  </si>
  <si>
    <t>US3133CDUD48</t>
  </si>
  <si>
    <t>US3133CEAU65</t>
  </si>
  <si>
    <t>US3133CGXG72</t>
  </si>
  <si>
    <t>US3133CHFE00</t>
  </si>
  <si>
    <t>US3133CHKL87</t>
  </si>
  <si>
    <t>US3133CHY903</t>
  </si>
  <si>
    <t>US3133CJHE48</t>
  </si>
  <si>
    <t>US3133CJR945</t>
  </si>
  <si>
    <t>US3133CJ5C18</t>
  </si>
  <si>
    <t>US3133CLL209</t>
  </si>
  <si>
    <t>US3133CLPN01</t>
  </si>
  <si>
    <t>US3133CLW933</t>
  </si>
  <si>
    <t>US3133CMPD02</t>
  </si>
  <si>
    <t>US3133WC5D28</t>
  </si>
  <si>
    <t>US3133WGJS56</t>
  </si>
  <si>
    <t>US3133CRRD70</t>
  </si>
  <si>
    <t>US3133D3J716</t>
  </si>
  <si>
    <t>US3133GHCT69</t>
  </si>
  <si>
    <t>US3133WJKT59</t>
  </si>
  <si>
    <t>US3133WJQK86</t>
  </si>
  <si>
    <t>US3133KHBJ41</t>
  </si>
  <si>
    <t>US3133KHUL85</t>
  </si>
  <si>
    <t>US3133KLGE11</t>
  </si>
  <si>
    <t>US3133KLPC53</t>
  </si>
  <si>
    <t>US3133KPFP80</t>
  </si>
  <si>
    <t>US3133KPFV58</t>
  </si>
  <si>
    <t>US3133KQKE51</t>
  </si>
  <si>
    <t>US3133KQPF71</t>
  </si>
  <si>
    <t>US3133KYRW11</t>
  </si>
  <si>
    <t>US3133KYRX93</t>
  </si>
  <si>
    <t>US3133KYR434</t>
  </si>
  <si>
    <t>US3133KYR509</t>
  </si>
  <si>
    <t>US3133KYR681</t>
  </si>
  <si>
    <t>US3133KYR848</t>
  </si>
  <si>
    <t>US3133KYR921</t>
  </si>
  <si>
    <t>US3133KYSC48</t>
  </si>
  <si>
    <t>US3133KYSE04</t>
  </si>
  <si>
    <t>US3133KYSF78</t>
  </si>
  <si>
    <t>US3133KYSK63</t>
  </si>
  <si>
    <t>US3133KYSL47</t>
  </si>
  <si>
    <t>US3133KYSQ34</t>
  </si>
  <si>
    <t>US3133KYSR17</t>
  </si>
  <si>
    <t>US3133KYSS99</t>
  </si>
  <si>
    <t>US3133KYSW02</t>
  </si>
  <si>
    <t>US3133KYS341</t>
  </si>
  <si>
    <t>US3133KYTE94</t>
  </si>
  <si>
    <t>US3133KYTF69</t>
  </si>
  <si>
    <t>US3133KYTG43</t>
  </si>
  <si>
    <t>US3133KYTL38</t>
  </si>
  <si>
    <t>US3133KYTS80</t>
  </si>
  <si>
    <t>US3133KYXC82</t>
  </si>
  <si>
    <t>US3133KYXK09</t>
  </si>
  <si>
    <t>US3133KYYA18</t>
  </si>
  <si>
    <t>US3133KYY943</t>
  </si>
  <si>
    <t>US3142GQZ622</t>
  </si>
  <si>
    <t>US3132CWVL52</t>
  </si>
  <si>
    <t>US3132CW2C73</t>
  </si>
  <si>
    <t>US3132D9MZ45</t>
  </si>
  <si>
    <t>US3132DMG827</t>
  </si>
  <si>
    <t>US3132DMZ249</t>
  </si>
  <si>
    <t>US3132DNQM82</t>
  </si>
  <si>
    <t>US3132DPFA12</t>
  </si>
  <si>
    <t>US3132DPJK57</t>
  </si>
  <si>
    <t>US3132DPJY51</t>
  </si>
  <si>
    <t>US3132DPPS10</t>
  </si>
  <si>
    <t>US3132DPPU65</t>
  </si>
  <si>
    <t>US3132DPQG62</t>
  </si>
  <si>
    <t>US3132DPQH46</t>
  </si>
  <si>
    <t>US3132DP3T34</t>
  </si>
  <si>
    <t>US3132DP4A34</t>
  </si>
  <si>
    <t>US3132DP4B17</t>
  </si>
  <si>
    <t>US3132DP6B98</t>
  </si>
  <si>
    <t>US3132DQBF28</t>
  </si>
  <si>
    <t>US3132DQGK67</t>
  </si>
  <si>
    <t>US3132DQLW41</t>
  </si>
  <si>
    <t>US3132DQXP61</t>
  </si>
  <si>
    <t>US3132DQ3T16</t>
  </si>
  <si>
    <t>US3132DSL915</t>
  </si>
  <si>
    <t>US3132DS6J60</t>
  </si>
  <si>
    <t>US3132DTG467</t>
  </si>
  <si>
    <t>US3132DTQE37</t>
  </si>
  <si>
    <t>US3132DVKN46</t>
  </si>
  <si>
    <t>US3132DVKP93</t>
  </si>
  <si>
    <t>US3132DWCD39</t>
  </si>
  <si>
    <t>US3132DWC353</t>
  </si>
  <si>
    <t>US3132DWC841</t>
  </si>
  <si>
    <t>US3132DWDK62</t>
  </si>
  <si>
    <t>US3132DWEJ80</t>
  </si>
  <si>
    <t>US3132DWER07</t>
  </si>
  <si>
    <t>US3132DWE581</t>
  </si>
  <si>
    <t>US3132DWFA62</t>
  </si>
  <si>
    <t>US3132DWFE84</t>
  </si>
  <si>
    <t>US3132DWFJ71</t>
  </si>
  <si>
    <t>US3132DWFM01</t>
  </si>
  <si>
    <t>US3132DWFP32</t>
  </si>
  <si>
    <t>US3132DWFU27</t>
  </si>
  <si>
    <t>US3132DWF323</t>
  </si>
  <si>
    <t>US3132DWF653</t>
  </si>
  <si>
    <t>US3132DWF737</t>
  </si>
  <si>
    <t>US3132DWGE75</t>
  </si>
  <si>
    <t>US3132DWGG24</t>
  </si>
  <si>
    <t>US3132DWGH07</t>
  </si>
  <si>
    <t>US3132DWGJ62</t>
  </si>
  <si>
    <t>US3132DWGP23</t>
  </si>
  <si>
    <t>US3132DWGR88</t>
  </si>
  <si>
    <t>US3132DWGS61</t>
  </si>
  <si>
    <t>US3132DWGX56</t>
  </si>
  <si>
    <t>US3132DWGZ05</t>
  </si>
  <si>
    <t>US3132DWG727</t>
  </si>
  <si>
    <t>US3132DWG982</t>
  </si>
  <si>
    <t>US3132DWHA45</t>
  </si>
  <si>
    <t>US3132DWHD83</t>
  </si>
  <si>
    <t>US3132DWHG15</t>
  </si>
  <si>
    <t>US3132DWHH97</t>
  </si>
  <si>
    <t>US3132DWHR79</t>
  </si>
  <si>
    <t>US3132DWHU09</t>
  </si>
  <si>
    <t>US3132DWHY21</t>
  </si>
  <si>
    <t>US3132DWH303</t>
  </si>
  <si>
    <t>US3132DWH485</t>
  </si>
  <si>
    <t>US3132DWJD65</t>
  </si>
  <si>
    <t>US3132DWJG96</t>
  </si>
  <si>
    <t>US3132DWJN48</t>
  </si>
  <si>
    <t>US3132DWJT18</t>
  </si>
  <si>
    <t>US3132DWJ614</t>
  </si>
  <si>
    <t>US3132DWKH50</t>
  </si>
  <si>
    <t>US3132DWKR33</t>
  </si>
  <si>
    <t>US3132DWKX01</t>
  </si>
  <si>
    <t>US3132DWL438</t>
  </si>
  <si>
    <t>US3132DWL685</t>
  </si>
  <si>
    <t>US3132DWML45</t>
  </si>
  <si>
    <t>US3132DWMV27</t>
  </si>
  <si>
    <t>US31329KEH32</t>
  </si>
  <si>
    <t>US31329KXD17</t>
  </si>
  <si>
    <t>US31329KYK41</t>
  </si>
  <si>
    <t>US31329KYL24</t>
  </si>
  <si>
    <t>US31329KYR93</t>
  </si>
  <si>
    <t>US31329K2R45</t>
  </si>
  <si>
    <t>US31329K3A01</t>
  </si>
  <si>
    <t>US31329K3F97</t>
  </si>
  <si>
    <t>US31329LLN00</t>
  </si>
  <si>
    <t>US31329NF941</t>
  </si>
  <si>
    <t>US31329PNL30</t>
  </si>
  <si>
    <t>US31329PQT39</t>
  </si>
  <si>
    <t>US31329PZR71</t>
  </si>
  <si>
    <t>US31329P7A55</t>
  </si>
  <si>
    <t>US31329QDF54</t>
  </si>
  <si>
    <t>US31329QDG38</t>
  </si>
  <si>
    <t>US31329QJJ13</t>
  </si>
  <si>
    <t>US31329QTQ46</t>
  </si>
  <si>
    <t>US31329Q2L48</t>
  </si>
  <si>
    <t>US31329Q2M21</t>
  </si>
  <si>
    <t>US3131X6AZ34</t>
  </si>
  <si>
    <t>US3131X6FX31</t>
  </si>
  <si>
    <t>US3131X62A77</t>
  </si>
  <si>
    <t>US3131XFNV81</t>
  </si>
  <si>
    <t>US3131XLWS20</t>
  </si>
  <si>
    <t>US3131XL7H41</t>
  </si>
  <si>
    <t>US3131XNZZ91</t>
  </si>
  <si>
    <t>US3131XPKS61</t>
  </si>
  <si>
    <t>US3131XPV217</t>
  </si>
  <si>
    <t>US3131XVWT84</t>
  </si>
  <si>
    <t>US3131XXEW71</t>
  </si>
  <si>
    <t>US3131XYD977</t>
  </si>
  <si>
    <t>US3131Y2VM77</t>
  </si>
  <si>
    <t>US3131Y23Y27</t>
  </si>
  <si>
    <t>US3131Y3K471</t>
  </si>
  <si>
    <t>US3131Y8FW04</t>
  </si>
  <si>
    <t>US3131YAGE44</t>
  </si>
  <si>
    <t>US3131YAPN42</t>
  </si>
  <si>
    <t>US3131YBDH84</t>
  </si>
  <si>
    <t>US3132A4JF60</t>
  </si>
  <si>
    <t>US3132A5GX78</t>
  </si>
  <si>
    <t>US3132A5G331</t>
  </si>
  <si>
    <t>US3132A5HU21</t>
  </si>
  <si>
    <t>US3132A5HX69</t>
  </si>
  <si>
    <t>US3132A5H818</t>
  </si>
  <si>
    <t>US3132A5H990</t>
  </si>
  <si>
    <t>US3132A5JC05</t>
  </si>
  <si>
    <t>US3132A7D243</t>
  </si>
  <si>
    <t>US3132A76Q95</t>
  </si>
  <si>
    <t>US3132A8VQ91</t>
  </si>
  <si>
    <t>US3132A9MD62</t>
  </si>
  <si>
    <t>US3132A9RT69</t>
  </si>
  <si>
    <t>US3132A9RX71</t>
  </si>
  <si>
    <t>US3132A9TW70</t>
  </si>
  <si>
    <t>US3132A9UC97</t>
  </si>
  <si>
    <t>US3132A9U540</t>
  </si>
  <si>
    <t>US3132ABCH33</t>
  </si>
  <si>
    <t>US3132ADT999</t>
  </si>
  <si>
    <t>US3132AEAD85</t>
  </si>
  <si>
    <t>US3132AECB02</t>
  </si>
  <si>
    <t>XS2400369679</t>
  </si>
  <si>
    <t>US36202CTQ68</t>
  </si>
  <si>
    <t>US36202CVX81</t>
  </si>
  <si>
    <t>US36202C2X06</t>
  </si>
  <si>
    <t>US36202C3Y79</t>
  </si>
  <si>
    <t>US36202C5E97</t>
  </si>
  <si>
    <t>US36202C6J75</t>
  </si>
  <si>
    <t>US36202DA764</t>
  </si>
  <si>
    <t>US36202DCU37</t>
  </si>
  <si>
    <t>US36202DDN84</t>
  </si>
  <si>
    <t>US36202DD578</t>
  </si>
  <si>
    <t>US36202DEZ06</t>
  </si>
  <si>
    <t>US36202DFG16</t>
  </si>
  <si>
    <t>US36202DGE58</t>
  </si>
  <si>
    <t>US36202DGQ88</t>
  </si>
  <si>
    <t>US36202DLF68</t>
  </si>
  <si>
    <t>US36202DNM91</t>
  </si>
  <si>
    <t>US36202DNZ05</t>
  </si>
  <si>
    <t>US36202DPE57</t>
  </si>
  <si>
    <t>US36202DQB00</t>
  </si>
  <si>
    <t>US36202DQ380</t>
  </si>
  <si>
    <t>US36202DSR34</t>
  </si>
  <si>
    <t>US36202DU663</t>
  </si>
  <si>
    <t>US36202DVL27</t>
  </si>
  <si>
    <t>US36202DWE74</t>
  </si>
  <si>
    <t>US36202DWU17</t>
  </si>
  <si>
    <t>US36202DYK17</t>
  </si>
  <si>
    <t>US36202DY541</t>
  </si>
  <si>
    <t>US36202DZX29</t>
  </si>
  <si>
    <t>US36202D2D24</t>
  </si>
  <si>
    <t>US36202D3W95</t>
  </si>
  <si>
    <t>US36202D4N87</t>
  </si>
  <si>
    <t>US36202D6D87</t>
  </si>
  <si>
    <t>US36202EDE68</t>
  </si>
  <si>
    <t>US36202EEU91</t>
  </si>
  <si>
    <t>US36202EGC75</t>
  </si>
  <si>
    <t>US36202EHE23</t>
  </si>
  <si>
    <t>US36202EKJ72</t>
  </si>
  <si>
    <t>US36202ELJ63</t>
  </si>
  <si>
    <t>US36202ELU19</t>
  </si>
  <si>
    <t>US36202ESA81</t>
  </si>
  <si>
    <t>US36202ES830</t>
  </si>
  <si>
    <t>US36202EWV72</t>
  </si>
  <si>
    <t>US36202EXN48</t>
  </si>
  <si>
    <t>US36202EZF95</t>
  </si>
  <si>
    <t>US36202E2A66</t>
  </si>
  <si>
    <t>US36202E4H91</t>
  </si>
  <si>
    <t>US36202E5G00</t>
  </si>
  <si>
    <t>US36202E6E43</t>
  </si>
  <si>
    <t>US36202E7H64</t>
  </si>
  <si>
    <t>US36202FAU03</t>
  </si>
  <si>
    <t>US36202FAV85</t>
  </si>
  <si>
    <t>US36202FBJ49</t>
  </si>
  <si>
    <t>US36202FB395</t>
  </si>
  <si>
    <t>US36202FB478</t>
  </si>
  <si>
    <t>US36202FCP99</t>
  </si>
  <si>
    <t>US36202FDC77</t>
  </si>
  <si>
    <t>US36202FEJ12</t>
  </si>
  <si>
    <t>US36202FE779</t>
  </si>
  <si>
    <t>US36202FFU57</t>
  </si>
  <si>
    <t>US36202FGE07</t>
  </si>
  <si>
    <t>US36202FGW05</t>
  </si>
  <si>
    <t>US36202FGY60</t>
  </si>
  <si>
    <t>US36202FHX78</t>
  </si>
  <si>
    <t>US36202FHY51</t>
  </si>
  <si>
    <t>US36202FJQ00</t>
  </si>
  <si>
    <t>US36202FJR82</t>
  </si>
  <si>
    <t>US36202FKN59</t>
  </si>
  <si>
    <t>US36202FKP08</t>
  </si>
  <si>
    <t>US36202FLP98</t>
  </si>
  <si>
    <t>US36202FLQ71</t>
  </si>
  <si>
    <t>US36202FPG53</t>
  </si>
  <si>
    <t>US36202FP759</t>
  </si>
  <si>
    <t>US36202FQ740</t>
  </si>
  <si>
    <t>US36202FSE78</t>
  </si>
  <si>
    <t>US36202FSF44</t>
  </si>
  <si>
    <t>US36202FTL03</t>
  </si>
  <si>
    <t>US36202FUF16</t>
  </si>
  <si>
    <t>US36202FUG98</t>
  </si>
  <si>
    <t>US36202FVG89</t>
  </si>
  <si>
    <t>US36202FVH62</t>
  </si>
  <si>
    <t>US36202FXC57</t>
  </si>
  <si>
    <t>US36202FY751</t>
  </si>
  <si>
    <t>US36202FZZ25</t>
  </si>
  <si>
    <t>US36292CHR88</t>
  </si>
  <si>
    <t>US3620ACVP61</t>
  </si>
  <si>
    <t>US36176DTA18</t>
  </si>
  <si>
    <t>US36176XYP85</t>
  </si>
  <si>
    <t>US36241KVY18</t>
  </si>
  <si>
    <t>US36241LL796</t>
  </si>
  <si>
    <t>US36241LUT15</t>
  </si>
  <si>
    <t>US36241LWM44</t>
  </si>
  <si>
    <t>US36241L6M38</t>
  </si>
  <si>
    <t>US36241L7B63</t>
  </si>
  <si>
    <t>US3622A2A361</t>
  </si>
  <si>
    <t>US3622AB6P23</t>
  </si>
  <si>
    <t>US3617H4DK49</t>
  </si>
  <si>
    <t>US3617NP3A34</t>
  </si>
  <si>
    <t>US3617NWXV91</t>
  </si>
  <si>
    <t>US36179MA260</t>
  </si>
  <si>
    <t>US36179MG879</t>
  </si>
  <si>
    <t>US36179MX700</t>
  </si>
  <si>
    <t>US36179NDT28</t>
  </si>
  <si>
    <t>US36179NJC39</t>
  </si>
  <si>
    <t>US36179NLG15</t>
  </si>
  <si>
    <t>US36179QGF28</t>
  </si>
  <si>
    <t>US36179QPK12</t>
  </si>
  <si>
    <t>US36179RB242</t>
  </si>
  <si>
    <t>US36179RJ427</t>
  </si>
  <si>
    <t>US36179RPM50</t>
  </si>
  <si>
    <t>US36179RV224</t>
  </si>
  <si>
    <t>US36179SLV78</t>
  </si>
  <si>
    <t>US36179WVV70</t>
  </si>
  <si>
    <t>US36179WXK97</t>
  </si>
  <si>
    <t>US36179WZA97</t>
  </si>
  <si>
    <t>US36179W2U15</t>
  </si>
  <si>
    <t>US36179XDC74</t>
  </si>
  <si>
    <t>US36179XFF87</t>
  </si>
  <si>
    <t>US36179XHW92</t>
  </si>
  <si>
    <t>US36179XLE49</t>
  </si>
  <si>
    <t>US36179XNC64</t>
  </si>
  <si>
    <t>US36179XQT62</t>
  </si>
  <si>
    <t>US36179XS988</t>
  </si>
  <si>
    <t>US36179YAQ70</t>
  </si>
  <si>
    <t>US36179YS390</t>
  </si>
  <si>
    <t>US36179YU362</t>
  </si>
  <si>
    <t>US36179YW269</t>
  </si>
  <si>
    <t>US36179YYT53</t>
  </si>
  <si>
    <t>US21H0226A46</t>
  </si>
  <si>
    <t>US21H0306A72</t>
  </si>
  <si>
    <t>US21H0326A37</t>
  </si>
  <si>
    <t>US21H0326B10</t>
  </si>
  <si>
    <t>US21H0406B47</t>
  </si>
  <si>
    <t>US21H0426B01</t>
  </si>
  <si>
    <t>US21H0506B38</t>
  </si>
  <si>
    <t>US21H0526B91</t>
  </si>
  <si>
    <t>US36320MAL28</t>
  </si>
  <si>
    <t>US36320WAL00</t>
  </si>
  <si>
    <t>US36320UAC45</t>
  </si>
  <si>
    <t>XS2291819980</t>
  </si>
  <si>
    <t>XS2291819717</t>
  </si>
  <si>
    <t>US368266AT98</t>
  </si>
  <si>
    <t>XS0885736925</t>
  </si>
  <si>
    <t>XS1585190389</t>
  </si>
  <si>
    <t>XS1951086849</t>
  </si>
  <si>
    <t>XS1951084471</t>
  </si>
  <si>
    <t>US368266AH50</t>
  </si>
  <si>
    <t>XS0316524130</t>
  </si>
  <si>
    <t>XS0191754729</t>
  </si>
  <si>
    <t>US368266AA08</t>
  </si>
  <si>
    <t>US36143L2N47</t>
  </si>
  <si>
    <t>US381733AJ31</t>
  </si>
  <si>
    <t>ES0332235011</t>
  </si>
  <si>
    <t>US36266GAA58</t>
  </si>
  <si>
    <t>US367910AE63</t>
  </si>
  <si>
    <t>US367910AV88</t>
  </si>
  <si>
    <t>US367910AW61</t>
  </si>
  <si>
    <t>US36829JAS06</t>
  </si>
  <si>
    <t>GR0124034688</t>
  </si>
  <si>
    <t>GR0128015725</t>
  </si>
  <si>
    <t>GR0133011248</t>
  </si>
  <si>
    <t>GR0138015814</t>
  </si>
  <si>
    <t>XS0276087524</t>
  </si>
  <si>
    <t>XS0288628810</t>
  </si>
  <si>
    <t>XS0288630394</t>
  </si>
  <si>
    <t>XS0308354504</t>
  </si>
  <si>
    <t>XS0308462141</t>
  </si>
  <si>
    <t>XS0308356970</t>
  </si>
  <si>
    <t>XS0308355733</t>
  </si>
  <si>
    <t>XS0308357788</t>
  </si>
  <si>
    <t>XS0308356111</t>
  </si>
  <si>
    <t>US12532HAC88</t>
  </si>
  <si>
    <t>US38122NB769</t>
  </si>
  <si>
    <t>US38122ND823</t>
  </si>
  <si>
    <t>US38122ND666</t>
  </si>
  <si>
    <t>XS2388122249</t>
  </si>
  <si>
    <t>XS2388122595</t>
  </si>
  <si>
    <t>XS2388122835</t>
  </si>
  <si>
    <t>XS2304652667</t>
  </si>
  <si>
    <t>XS2434798273</t>
  </si>
  <si>
    <t>XS2363580387</t>
  </si>
  <si>
    <t>US361841AR08</t>
  </si>
  <si>
    <t>US361841AQ25</t>
  </si>
  <si>
    <t>US361841AJ81</t>
  </si>
  <si>
    <t>US361841AK54</t>
  </si>
  <si>
    <t>US361841AH26</t>
  </si>
  <si>
    <t>US361841AT63</t>
  </si>
  <si>
    <t>US361841AL38</t>
  </si>
  <si>
    <t>US361841AS80</t>
  </si>
  <si>
    <t>US76112BKN90</t>
  </si>
  <si>
    <t>US76112BUD09</t>
  </si>
  <si>
    <t>US36185MBJ09</t>
  </si>
  <si>
    <t>US36185MDN92</t>
  </si>
  <si>
    <t>US36185PAA30</t>
  </si>
  <si>
    <t>US38012MAA53</t>
  </si>
  <si>
    <t>US38239JAA97</t>
  </si>
  <si>
    <t>XS2806377268</t>
  </si>
  <si>
    <t>US36204DT828</t>
  </si>
  <si>
    <t>US36204DX200</t>
  </si>
  <si>
    <t>US36204KN669</t>
  </si>
  <si>
    <t>US36206JMM35</t>
  </si>
  <si>
    <t>US36206MBX48</t>
  </si>
  <si>
    <t>US36206PRK83</t>
  </si>
  <si>
    <t>US36206PSK74</t>
  </si>
  <si>
    <t>US36206TH626</t>
  </si>
  <si>
    <t>US36207LGW28</t>
  </si>
  <si>
    <t>US36208L5V52</t>
  </si>
  <si>
    <t>US36209BZB79</t>
  </si>
  <si>
    <t>US36209KDA34</t>
  </si>
  <si>
    <t>US36209W3U43</t>
  </si>
  <si>
    <t>US36210BCG86</t>
  </si>
  <si>
    <t>US36210BG826</t>
  </si>
  <si>
    <t>US36211D3K41</t>
  </si>
  <si>
    <t>US36211EF291</t>
  </si>
  <si>
    <t>US36211RXB04</t>
  </si>
  <si>
    <t>US36212NAP24</t>
  </si>
  <si>
    <t>US36213CBU36</t>
  </si>
  <si>
    <t>US36213DCY22</t>
  </si>
  <si>
    <t>US36200UB463</t>
  </si>
  <si>
    <t>US36200WHJ36</t>
  </si>
  <si>
    <t>US36200XH365</t>
  </si>
  <si>
    <t>US36201BCU89</t>
  </si>
  <si>
    <t>US36201EM801</t>
  </si>
  <si>
    <t>US36201HKL68</t>
  </si>
  <si>
    <t>US36201M4U32</t>
  </si>
  <si>
    <t>US36201VAP76</t>
  </si>
  <si>
    <t>US36202SXR48</t>
  </si>
  <si>
    <t>US36290RXU21</t>
  </si>
  <si>
    <t>US36290RYM95</t>
  </si>
  <si>
    <t>US36290R4D27</t>
  </si>
  <si>
    <t>US36290SKX89</t>
  </si>
  <si>
    <t>US36290VDJ08</t>
  </si>
  <si>
    <t>US36290YUV81</t>
  </si>
  <si>
    <t>US36290YUX48</t>
  </si>
  <si>
    <t>US36290YU300</t>
  </si>
  <si>
    <t>US36291GYL49</t>
  </si>
  <si>
    <t>US36291SMS67</t>
  </si>
  <si>
    <t>US36292EU993</t>
  </si>
  <si>
    <t>US36294RFL87</t>
  </si>
  <si>
    <t>US36295ESA63</t>
  </si>
  <si>
    <t>US36295J4E30</t>
  </si>
  <si>
    <t>US36295U4M03</t>
  </si>
  <si>
    <t>US36296AN591</t>
  </si>
  <si>
    <t>US36296Q2T53</t>
  </si>
  <si>
    <t>US36296XYV09</t>
  </si>
  <si>
    <t>US36296YB430</t>
  </si>
  <si>
    <t>US36297FRC85</t>
  </si>
  <si>
    <t>US36297GQ862</t>
  </si>
  <si>
    <t>US3620A2TX47</t>
  </si>
  <si>
    <t>US3620A5A416</t>
  </si>
  <si>
    <t>US3620A5A580</t>
  </si>
  <si>
    <t>US3620A5B653</t>
  </si>
  <si>
    <t>US3620A56A21</t>
  </si>
  <si>
    <t>US3620A56L85</t>
  </si>
  <si>
    <t>US3620A6AC15</t>
  </si>
  <si>
    <t>US3620A6B222</t>
  </si>
  <si>
    <t>US3620A6CV77</t>
  </si>
  <si>
    <t>US3620A9TT87</t>
  </si>
  <si>
    <t>US3620A93Y51</t>
  </si>
  <si>
    <t>US3620AADC94</t>
  </si>
  <si>
    <t>US3620AASJ82</t>
  </si>
  <si>
    <t>US3620ACRV85</t>
  </si>
  <si>
    <t>US3620ADAX08</t>
  </si>
  <si>
    <t>US3620ADB769</t>
  </si>
  <si>
    <t>US3620ALNC40</t>
  </si>
  <si>
    <t>US3620AN5H98</t>
  </si>
  <si>
    <t>US3620AN5Y22</t>
  </si>
  <si>
    <t>US3620AQH552</t>
  </si>
  <si>
    <t>US3620AQNX73</t>
  </si>
  <si>
    <t>US3620AQYF49</t>
  </si>
  <si>
    <t>US3620AQYU16</t>
  </si>
  <si>
    <t>US3620AQY649</t>
  </si>
  <si>
    <t>US3620AQ3U54</t>
  </si>
  <si>
    <t>US3620ARLZ23</t>
  </si>
  <si>
    <t>US3620ASAE95</t>
  </si>
  <si>
    <t>US3620AVT516</t>
  </si>
  <si>
    <t>US3620C0W534</t>
  </si>
  <si>
    <t>US3620C0ZB76</t>
  </si>
  <si>
    <t>US3620C03H91</t>
  </si>
  <si>
    <t>US3620C1RN89</t>
  </si>
  <si>
    <t>US3620C1Z741</t>
  </si>
  <si>
    <t>US3620C42R01</t>
  </si>
  <si>
    <t>US36176DHH98</t>
  </si>
  <si>
    <t>US36225A3A64</t>
  </si>
  <si>
    <t>US36225BHW19</t>
  </si>
  <si>
    <t>US36225BPZ57</t>
  </si>
  <si>
    <t>US36225B3G17</t>
  </si>
  <si>
    <t>US36241KAG31</t>
  </si>
  <si>
    <t>US36241KMC98</t>
  </si>
  <si>
    <t>US36241LQM18</t>
  </si>
  <si>
    <t>US36241LTS50</t>
  </si>
  <si>
    <t>US36241LT971</t>
  </si>
  <si>
    <t>US36241LUU87</t>
  </si>
  <si>
    <t>US36241LY344</t>
  </si>
  <si>
    <t>US3622A2QJ44</t>
  </si>
  <si>
    <t>US3622ABFL15</t>
  </si>
  <si>
    <t>US3622ACLM07</t>
  </si>
  <si>
    <t>US36184LF592</t>
  </si>
  <si>
    <t>US36194W4J58</t>
  </si>
  <si>
    <t>XS1401172421</t>
  </si>
  <si>
    <t>XS0252914923</t>
  </si>
  <si>
    <t>US38373MA911</t>
  </si>
  <si>
    <t>US38376GTH38</t>
  </si>
  <si>
    <t>US38377NG735</t>
  </si>
  <si>
    <t>US38377QPB76</t>
  </si>
  <si>
    <t>US38375BQL98</t>
  </si>
  <si>
    <t>US38375BQS42</t>
  </si>
  <si>
    <t>US38378WKP76</t>
  </si>
  <si>
    <t>US38378JZ475</t>
  </si>
  <si>
    <t>US38376RNF90</t>
  </si>
  <si>
    <t>US38376RPE08</t>
  </si>
  <si>
    <t>US38376RRL23</t>
  </si>
  <si>
    <t>US38376RVV58</t>
  </si>
  <si>
    <t>US38376RXQ46</t>
  </si>
  <si>
    <t>US38376RXJ03</t>
  </si>
  <si>
    <t>US38376RYS92</t>
  </si>
  <si>
    <t>US38376RYV22</t>
  </si>
  <si>
    <t>US38376RB705</t>
  </si>
  <si>
    <t>US38376RC539</t>
  </si>
  <si>
    <t>US38376RU614</t>
  </si>
  <si>
    <t>US38376R4Z67</t>
  </si>
  <si>
    <t>US38376R6F85</t>
  </si>
  <si>
    <t>US38380LMV26</t>
  </si>
  <si>
    <t>US38381BC772</t>
  </si>
  <si>
    <t>US38381VTV26</t>
  </si>
  <si>
    <t>US38380L7K33</t>
  </si>
  <si>
    <t>US38382YPL10</t>
  </si>
  <si>
    <t>US38383KQT24</t>
  </si>
  <si>
    <t>IT0005561284</t>
  </si>
  <si>
    <t>IT0005561292</t>
  </si>
  <si>
    <t>USG4101GAA51</t>
  </si>
  <si>
    <t>US39538RAB50</t>
  </si>
  <si>
    <t>US39538WBQ06</t>
  </si>
  <si>
    <t>US39538WBY30</t>
  </si>
  <si>
    <t>US39538WFH60</t>
  </si>
  <si>
    <t>US39538WHF86</t>
  </si>
  <si>
    <t>US39538BAH78</t>
  </si>
  <si>
    <t>US37940XAE22</t>
  </si>
  <si>
    <t>XS2597994065</t>
  </si>
  <si>
    <t>XS0262719320</t>
  </si>
  <si>
    <t>XS2309452410</t>
  </si>
  <si>
    <t>US38141GZR81</t>
  </si>
  <si>
    <t>US38141GWZ35</t>
  </si>
  <si>
    <t>US38141GB292</t>
  </si>
  <si>
    <t>US38141GB375</t>
  </si>
  <si>
    <t>US38141GA468</t>
  </si>
  <si>
    <t>US362341PB93</t>
  </si>
  <si>
    <t>US362341SU48</t>
  </si>
  <si>
    <t>US362341ZU64</t>
  </si>
  <si>
    <t>US362341D555</t>
  </si>
  <si>
    <t>US362341AQ28</t>
  </si>
  <si>
    <t>US362341CU12</t>
  </si>
  <si>
    <t>US362341GQ63</t>
  </si>
  <si>
    <t>US362367AB08</t>
  </si>
  <si>
    <t>US36298YAA82</t>
  </si>
  <si>
    <t>US36298YAB65</t>
  </si>
  <si>
    <t>US3622E8AD77</t>
  </si>
  <si>
    <t>US3622E8AF26</t>
  </si>
  <si>
    <t>US362257AA51</t>
  </si>
  <si>
    <t>US362257AC18</t>
  </si>
  <si>
    <t>US362244AB15</t>
  </si>
  <si>
    <t>US362351AA64</t>
  </si>
  <si>
    <t>US362351AC21</t>
  </si>
  <si>
    <t>US362334BR41</t>
  </si>
  <si>
    <t>US362334BS24</t>
  </si>
  <si>
    <t>US362334GR95</t>
  </si>
  <si>
    <t>US362334GS78</t>
  </si>
  <si>
    <t>US362348AB02</t>
  </si>
  <si>
    <t>US362382AF05</t>
  </si>
  <si>
    <t>US3622EQAA38</t>
  </si>
  <si>
    <t>US3622EUAC06</t>
  </si>
  <si>
    <t>US3622EUAD88</t>
  </si>
  <si>
    <t>US3622EUAE61</t>
  </si>
  <si>
    <t>US3622EUAF37</t>
  </si>
  <si>
    <t>US3622EAAB68</t>
  </si>
  <si>
    <t>US3622EBAA68</t>
  </si>
  <si>
    <t>US3622EBAC25</t>
  </si>
  <si>
    <t>US3622ECAD80</t>
  </si>
  <si>
    <t>US3622ECAK24</t>
  </si>
  <si>
    <t>US36245RAF64</t>
  </si>
  <si>
    <t>US3622EEAA08</t>
  </si>
  <si>
    <t>US3622EEAC63</t>
  </si>
  <si>
    <t>US36228F6Q41</t>
  </si>
  <si>
    <t>US36242DNU36</t>
  </si>
  <si>
    <t>US36242D2B89</t>
  </si>
  <si>
    <t>US36242DA604</t>
  </si>
  <si>
    <t>US362341KF52</t>
  </si>
  <si>
    <t>US362341ZE23</t>
  </si>
  <si>
    <t>US362341VA47</t>
  </si>
  <si>
    <t>US362334PJ78</t>
  </si>
  <si>
    <t>US36245DAC48</t>
  </si>
  <si>
    <t>US36245TAA34</t>
  </si>
  <si>
    <t>US36245TAD72</t>
  </si>
  <si>
    <t>US3623414U08</t>
  </si>
  <si>
    <t>US362334LJ15</t>
  </si>
  <si>
    <t>US362439AA94</t>
  </si>
  <si>
    <t>US362437AD77</t>
  </si>
  <si>
    <t>US36245AAB26</t>
  </si>
  <si>
    <t>US36245EAF51</t>
  </si>
  <si>
    <t>US3622M8AD88</t>
  </si>
  <si>
    <t>US362334ED28</t>
  </si>
  <si>
    <t>US362463AA93</t>
  </si>
  <si>
    <t>US362463AE16</t>
  </si>
  <si>
    <t>US36244RAA86</t>
  </si>
  <si>
    <t>US3622MAAC59</t>
  </si>
  <si>
    <t>US3622MAAD33</t>
  </si>
  <si>
    <t>US3622MHAD85</t>
  </si>
  <si>
    <t>US36245YAD67</t>
  </si>
  <si>
    <t>US3622MDAA33</t>
  </si>
  <si>
    <t>US362440AD15</t>
  </si>
  <si>
    <t>US362440AE97</t>
  </si>
  <si>
    <t>US362429AG74</t>
  </si>
  <si>
    <t>US3622MGAA63</t>
  </si>
  <si>
    <t>US3622MGAB47</t>
  </si>
  <si>
    <t>US3622MGAC20</t>
  </si>
  <si>
    <t>US3622MGAD03</t>
  </si>
  <si>
    <t>US3622MGAE85</t>
  </si>
  <si>
    <t>US3622MLAA58</t>
  </si>
  <si>
    <t>US126670ZC58</t>
  </si>
  <si>
    <t>US36290PAA57</t>
  </si>
  <si>
    <t>US36242DJQ79</t>
  </si>
  <si>
    <t>US36242DJW48</t>
  </si>
  <si>
    <t>US36242DT521</t>
  </si>
  <si>
    <t>US362341LL12</t>
  </si>
  <si>
    <t>US36252CAA09</t>
  </si>
  <si>
    <t>US36254XAA28</t>
  </si>
  <si>
    <t>US36256AAQ58</t>
  </si>
  <si>
    <t>US36255WAA36</t>
  </si>
  <si>
    <t>US36249XAH52</t>
  </si>
  <si>
    <t>US36248QAH11</t>
  </si>
  <si>
    <t>US36254WAB28</t>
  </si>
  <si>
    <t>US36242DEZ24</t>
  </si>
  <si>
    <t>US36228FW362</t>
  </si>
  <si>
    <t>US36242D6X63</t>
  </si>
  <si>
    <t>US362341EM77</t>
  </si>
  <si>
    <t>US362341WE59</t>
  </si>
  <si>
    <t>US362341FR55</t>
  </si>
  <si>
    <t>US362341LA56</t>
  </si>
  <si>
    <t>US362334AN46</t>
  </si>
  <si>
    <t>US362334JV70</t>
  </si>
  <si>
    <t>US362650BB86</t>
  </si>
  <si>
    <t>US36298BAG59</t>
  </si>
  <si>
    <t>US36298NAW48</t>
  </si>
  <si>
    <t>US3623414D82</t>
  </si>
  <si>
    <t>US36297TAG76</t>
  </si>
  <si>
    <t>US362631AA17</t>
  </si>
  <si>
    <t>US362631AC72</t>
  </si>
  <si>
    <t>US3622MWAC79</t>
  </si>
  <si>
    <t>US362669AK93</t>
  </si>
  <si>
    <t>US362290AC25</t>
  </si>
  <si>
    <t>US3622N6AA73</t>
  </si>
  <si>
    <t>US3622N6AJ82</t>
  </si>
  <si>
    <t>US3622N6AW93</t>
  </si>
  <si>
    <t>US3622NAAA84</t>
  </si>
  <si>
    <t>US393505W244</t>
  </si>
  <si>
    <t>US393505X804</t>
  </si>
  <si>
    <t>US3935053P58</t>
  </si>
  <si>
    <t>US3935053Q32</t>
  </si>
  <si>
    <t>US36262GAF81</t>
  </si>
  <si>
    <t>US36262GAG64</t>
  </si>
  <si>
    <t>US40431HAG20</t>
  </si>
  <si>
    <t>US40431HAH03</t>
  </si>
  <si>
    <t>XS1692039545</t>
  </si>
  <si>
    <t>XS2395965259</t>
  </si>
  <si>
    <t>XS2112469791</t>
  </si>
  <si>
    <t>XS2405859286</t>
  </si>
  <si>
    <t>US44328AAD28</t>
  </si>
  <si>
    <t>US44328BAD01</t>
  </si>
  <si>
    <t>US44328BAF58</t>
  </si>
  <si>
    <t>US40430HDF29</t>
  </si>
  <si>
    <t>US40430HEC88</t>
  </si>
  <si>
    <t>US40430HFP82</t>
  </si>
  <si>
    <t>US40430FAD42</t>
  </si>
  <si>
    <t>US40430RAD89</t>
  </si>
  <si>
    <t>US40431JAD54</t>
  </si>
  <si>
    <t>US40431JAE38</t>
  </si>
  <si>
    <t>US40431RAF29</t>
  </si>
  <si>
    <t>XS2813167025</t>
  </si>
  <si>
    <t>XS2665045865</t>
  </si>
  <si>
    <t>XS2402414804</t>
  </si>
  <si>
    <t>US404119CT49</t>
  </si>
  <si>
    <t>US404121AK12</t>
  </si>
  <si>
    <t>US404121AL94</t>
  </si>
  <si>
    <t>US437084CE47</t>
  </si>
  <si>
    <t>US437084DZ66</t>
  </si>
  <si>
    <t>US437084EA07</t>
  </si>
  <si>
    <t>US437084EX00</t>
  </si>
  <si>
    <t>US437084FL52</t>
  </si>
  <si>
    <t>US437084GU43</t>
  </si>
  <si>
    <t>US437084HV17</t>
  </si>
  <si>
    <t>US437084MK96</t>
  </si>
  <si>
    <t>US437084NG75</t>
  </si>
  <si>
    <t>US437084PA87</t>
  </si>
  <si>
    <t>US437084QA78</t>
  </si>
  <si>
    <t>US437084QZ20</t>
  </si>
  <si>
    <t>US437084UT14</t>
  </si>
  <si>
    <t>US437096AE03</t>
  </si>
  <si>
    <t>US437097AD03</t>
  </si>
  <si>
    <t>US43710XAD03</t>
  </si>
  <si>
    <t>XS2710192464</t>
  </si>
  <si>
    <t>AU3FN0089140</t>
  </si>
  <si>
    <t>AU3FN0089157</t>
  </si>
  <si>
    <t>XS2905556044</t>
  </si>
  <si>
    <t>US43289VAA17</t>
  </si>
  <si>
    <t>ES0345671012</t>
  </si>
  <si>
    <t>USG4577EAA58</t>
  </si>
  <si>
    <t>XS2902024772</t>
  </si>
  <si>
    <t>XS2902086706</t>
  </si>
  <si>
    <t>US43739EAJ64</t>
  </si>
  <si>
    <t>US43739ECB11</t>
  </si>
  <si>
    <t>US43739ECD76</t>
  </si>
  <si>
    <t>US43739ECN58</t>
  </si>
  <si>
    <t>US43741BAA70</t>
  </si>
  <si>
    <t>XS2360085760</t>
  </si>
  <si>
    <t>XS2339931821</t>
  </si>
  <si>
    <t>XS2079842998</t>
  </si>
  <si>
    <t>XS2802115167</t>
  </si>
  <si>
    <t>US42824CBS70</t>
  </si>
  <si>
    <t>US42824CBR97</t>
  </si>
  <si>
    <t>US404280CK33</t>
  </si>
  <si>
    <t>US404280CT42</t>
  </si>
  <si>
    <t>US404280CH04</t>
  </si>
  <si>
    <t>XS2904540775</t>
  </si>
  <si>
    <t>US404280BT50</t>
  </si>
  <si>
    <t>XS2898731471</t>
  </si>
  <si>
    <t>US404280DH94</t>
  </si>
  <si>
    <t>US404280DZ92</t>
  </si>
  <si>
    <t>US404280DV88</t>
  </si>
  <si>
    <t>US44107TAY29</t>
  </si>
  <si>
    <t>US44107TBC99</t>
  </si>
  <si>
    <t>US44107TBB17</t>
  </si>
  <si>
    <t>US41161PCX96</t>
  </si>
  <si>
    <t>US41161PKF98</t>
  </si>
  <si>
    <t>US41161PGH01</t>
  </si>
  <si>
    <t>US41161PLD32</t>
  </si>
  <si>
    <t>US41161PTN32</t>
  </si>
  <si>
    <t>US41161PUH45</t>
  </si>
  <si>
    <t>US41161PVF79</t>
  </si>
  <si>
    <t>US41161PVJ91</t>
  </si>
  <si>
    <t>US41161PWC30</t>
  </si>
  <si>
    <t>US41161PWU38</t>
  </si>
  <si>
    <t>US41161PXF51</t>
  </si>
  <si>
    <t>US41161PYZ07</t>
  </si>
  <si>
    <t>US41161PZC03</t>
  </si>
  <si>
    <t>US41161PLR28</t>
  </si>
  <si>
    <t>US41161PMX86</t>
  </si>
  <si>
    <t>US41161PPB30</t>
  </si>
  <si>
    <t>US41161PQS55</t>
  </si>
  <si>
    <t>US41161PRS47</t>
  </si>
  <si>
    <t>US41161PSY06</t>
  </si>
  <si>
    <t>US41162CAC55</t>
  </si>
  <si>
    <t>US41162GAA04</t>
  </si>
  <si>
    <t>US41162DAA72</t>
  </si>
  <si>
    <t>US41162DAF69</t>
  </si>
  <si>
    <t>US41162KAA16</t>
  </si>
  <si>
    <t>US41162NAC11</t>
  </si>
  <si>
    <t>US41161PJ380</t>
  </si>
  <si>
    <t>US41161QAB77</t>
  </si>
  <si>
    <t>US41161XAC02</t>
  </si>
  <si>
    <t>US41162BAA17</t>
  </si>
  <si>
    <t>US41164MAC10</t>
  </si>
  <si>
    <t>US41165AAB89</t>
  </si>
  <si>
    <t>US411640AB10</t>
  </si>
  <si>
    <t>XS2503014131</t>
  </si>
  <si>
    <t>XS2503012606</t>
  </si>
  <si>
    <t>XS2503012788</t>
  </si>
  <si>
    <t>XS2503012861</t>
  </si>
  <si>
    <t>XS2503012945</t>
  </si>
  <si>
    <t>US443201AC21</t>
  </si>
  <si>
    <t>US44891ADF12</t>
  </si>
  <si>
    <t>US44891ACX37</t>
  </si>
  <si>
    <t>US44891ACY10</t>
  </si>
  <si>
    <t>US44891ACZ84</t>
  </si>
  <si>
    <t>US11042CAA80</t>
  </si>
  <si>
    <t>US11043XAA19</t>
  </si>
  <si>
    <t>US11042TAA16</t>
  </si>
  <si>
    <t>US11044MAA45</t>
  </si>
  <si>
    <t>XS2369927301</t>
  </si>
  <si>
    <t>US45115AAA25</t>
  </si>
  <si>
    <t>US45115AAB08</t>
  </si>
  <si>
    <t>US45115AAC80</t>
  </si>
  <si>
    <t>XS2909822517</t>
  </si>
  <si>
    <t>XS2723593187</t>
  </si>
  <si>
    <t>US45174UAG31</t>
  </si>
  <si>
    <t>US45174UAF57</t>
  </si>
  <si>
    <t>IL0011355570</t>
  </si>
  <si>
    <t>US452327AM11</t>
  </si>
  <si>
    <t>US452327AQ25</t>
  </si>
  <si>
    <t>US452327AP42</t>
  </si>
  <si>
    <t>US452152BM28</t>
  </si>
  <si>
    <t>US452152FA44</t>
  </si>
  <si>
    <t>US452152GS43</t>
  </si>
  <si>
    <t>XS2320459063</t>
  </si>
  <si>
    <t>US45262BAB99</t>
  </si>
  <si>
    <t>XS2586739729</t>
  </si>
  <si>
    <t>US456652AA45</t>
  </si>
  <si>
    <t>US456652AD83</t>
  </si>
  <si>
    <t>US456654AE23</t>
  </si>
  <si>
    <t>US45254NLJ45</t>
  </si>
  <si>
    <t>US45254NJW83</t>
  </si>
  <si>
    <t>US45254NKJ53</t>
  </si>
  <si>
    <t>US45254NKZ95</t>
  </si>
  <si>
    <t>US45254NPA99</t>
  </si>
  <si>
    <t>US45254NRK53</t>
  </si>
  <si>
    <t>US45254TMF83</t>
  </si>
  <si>
    <t>US45254TSM70</t>
  </si>
  <si>
    <t>US45254TTN45</t>
  </si>
  <si>
    <t>US45255RAZ01</t>
  </si>
  <si>
    <t>US45257BAD29</t>
  </si>
  <si>
    <t>US45257EAC84</t>
  </si>
  <si>
    <t>US452559AC12</t>
  </si>
  <si>
    <t>US452570AA27</t>
  </si>
  <si>
    <t>US45257VAB27</t>
  </si>
  <si>
    <t>US45257VAC00</t>
  </si>
  <si>
    <t>US456672AC80</t>
  </si>
  <si>
    <t>US45670JAB89</t>
  </si>
  <si>
    <t>US45670JAE29</t>
  </si>
  <si>
    <t>US45671BAC28</t>
  </si>
  <si>
    <t>US45670LAA52</t>
  </si>
  <si>
    <t>US43708AAW27</t>
  </si>
  <si>
    <t>US456606GY22</t>
  </si>
  <si>
    <t>US456606JP87</t>
  </si>
  <si>
    <t>US456606KW10</t>
  </si>
  <si>
    <t>US43709BAF67</t>
  </si>
  <si>
    <t>US43709LAQ05</t>
  </si>
  <si>
    <t>US43709LAC19</t>
  </si>
  <si>
    <t>US43709LAD91</t>
  </si>
  <si>
    <t>US43709XAD30</t>
  </si>
  <si>
    <t>US43709XAE13</t>
  </si>
  <si>
    <t>US43709XAF87</t>
  </si>
  <si>
    <t>US43710BAC00</t>
  </si>
  <si>
    <t>US43710BAD82</t>
  </si>
  <si>
    <t>US43710EAA82</t>
  </si>
  <si>
    <t>US43710EAE05</t>
  </si>
  <si>
    <t>US45660UAQ22</t>
  </si>
  <si>
    <t>US45662BAD10</t>
  </si>
  <si>
    <t>US45661SAA15</t>
  </si>
  <si>
    <t>US45661SAD53</t>
  </si>
  <si>
    <t>US45669AAB08</t>
  </si>
  <si>
    <t>US45660LYW35</t>
  </si>
  <si>
    <t>US22540ABD90</t>
  </si>
  <si>
    <t>US45660N5H40</t>
  </si>
  <si>
    <t>US45660NQ403</t>
  </si>
  <si>
    <t>US45660NT969</t>
  </si>
  <si>
    <t>US45660N2L88</t>
  </si>
  <si>
    <t>US45660LQF93</t>
  </si>
  <si>
    <t>US45660LMF30</t>
  </si>
  <si>
    <t>US45660LRX90</t>
  </si>
  <si>
    <t>US45660LUU15</t>
  </si>
  <si>
    <t>US45660LUW70</t>
  </si>
  <si>
    <t>US45660LWE54</t>
  </si>
  <si>
    <t>US45660LF202</t>
  </si>
  <si>
    <t>US45660LF384</t>
  </si>
  <si>
    <t>US45660LN966</t>
  </si>
  <si>
    <t>US45660LW967</t>
  </si>
  <si>
    <t>US45660LGV53</t>
  </si>
  <si>
    <t>US45660LJJ98</t>
  </si>
  <si>
    <t>US45661KAG58</t>
  </si>
  <si>
    <t>US45661XAA00</t>
  </si>
  <si>
    <t>US45668GAD43</t>
  </si>
  <si>
    <t>US456610AA20</t>
  </si>
  <si>
    <t>US45660GAA85</t>
  </si>
  <si>
    <t>US45661EAA29</t>
  </si>
  <si>
    <t>US45661EAB02</t>
  </si>
  <si>
    <t>US45661EAF16</t>
  </si>
  <si>
    <t>US45661HAA59</t>
  </si>
  <si>
    <t>US45661LAC28</t>
  </si>
  <si>
    <t>US45661LAD01</t>
  </si>
  <si>
    <t>US45661LAF58</t>
  </si>
  <si>
    <t>US45662DAD75</t>
  </si>
  <si>
    <t>US45660L5S41</t>
  </si>
  <si>
    <t>US45668JAH95</t>
  </si>
  <si>
    <t>US45667SAA50</t>
  </si>
  <si>
    <t>US45660KAA97</t>
  </si>
  <si>
    <t>US45661EAV65</t>
  </si>
  <si>
    <t>US456612AC42</t>
  </si>
  <si>
    <t>US45661EDE14</t>
  </si>
  <si>
    <t>US456618AH09</t>
  </si>
  <si>
    <t>US45661EGH18</t>
  </si>
  <si>
    <t>US45667WAA62</t>
  </si>
  <si>
    <t>US45669BAD47</t>
  </si>
  <si>
    <t>US45669FAA12</t>
  </si>
  <si>
    <t>US456681AC97</t>
  </si>
  <si>
    <t>US45669JAC99</t>
  </si>
  <si>
    <t>US45670HAA41</t>
  </si>
  <si>
    <t>US45670BAE92</t>
  </si>
  <si>
    <t>US45669EAA47</t>
  </si>
  <si>
    <t>US45669EAC03</t>
  </si>
  <si>
    <t>US45670CAC10</t>
  </si>
  <si>
    <t>US45669YAS19</t>
  </si>
  <si>
    <t>US45668RAA68</t>
  </si>
  <si>
    <t>US45668RAC25</t>
  </si>
  <si>
    <t>US45670PAC23</t>
  </si>
  <si>
    <t>US45833UAM36</t>
  </si>
  <si>
    <t>US45833UAL52</t>
  </si>
  <si>
    <t>LU2445093987</t>
  </si>
  <si>
    <t>XS2891742731</t>
  </si>
  <si>
    <t>XS2891741923</t>
  </si>
  <si>
    <t>XS2764264607</t>
  </si>
  <si>
    <t>US456837BL64</t>
  </si>
  <si>
    <t>US456837BM48</t>
  </si>
  <si>
    <t>US46188BAG77</t>
  </si>
  <si>
    <t>XS2867986320</t>
  </si>
  <si>
    <t>XS2352742998</t>
  </si>
  <si>
    <t>XS2416564974</t>
  </si>
  <si>
    <t>US46266TAF57</t>
  </si>
  <si>
    <t>XS2844870795</t>
  </si>
  <si>
    <t>US46115HBL06</t>
  </si>
  <si>
    <t>XS2638075700</t>
  </si>
  <si>
    <t>US46115HCD70</t>
  </si>
  <si>
    <t>XS2725962398</t>
  </si>
  <si>
    <t>XS2725962638</t>
  </si>
  <si>
    <t>XS2167193015</t>
  </si>
  <si>
    <t>XS2711443932</t>
  </si>
  <si>
    <t>IT0005597452</t>
  </si>
  <si>
    <t>US45071KDD37</t>
  </si>
  <si>
    <t>US46602WAC82</t>
  </si>
  <si>
    <t>US46602UAC27</t>
  </si>
  <si>
    <t>US45073DAA63</t>
  </si>
  <si>
    <t>DE000A2SBDF7</t>
  </si>
  <si>
    <t>US46653KAB44</t>
  </si>
  <si>
    <t>US46653KAC27</t>
  </si>
  <si>
    <t>DE000A3LXSR7</t>
  </si>
  <si>
    <t>XS2793255162</t>
  </si>
  <si>
    <t>US477143AH41</t>
  </si>
  <si>
    <t>US477164AA59</t>
  </si>
  <si>
    <t>XS2354569407</t>
  </si>
  <si>
    <t>XS2354444379</t>
  </si>
  <si>
    <t>XS2728560959</t>
  </si>
  <si>
    <t>XS2728561098</t>
  </si>
  <si>
    <t>US47103MAA62</t>
  </si>
  <si>
    <t>US46627MBV81</t>
  </si>
  <si>
    <t>US46627MDF14</t>
  </si>
  <si>
    <t>US46628GAA76</t>
  </si>
  <si>
    <t>US46628UAA60</t>
  </si>
  <si>
    <t>US466284AR74</t>
  </si>
  <si>
    <t>US46627MFV46</t>
  </si>
  <si>
    <t>US46628CAG33</t>
  </si>
  <si>
    <t>US46628VAH96</t>
  </si>
  <si>
    <t>US46628VAJ52</t>
  </si>
  <si>
    <t>US466302AG18</t>
  </si>
  <si>
    <t>US466302AJ56</t>
  </si>
  <si>
    <t>US466287AR06</t>
  </si>
  <si>
    <t>US466278AF50</t>
  </si>
  <si>
    <t>US466275AA25</t>
  </si>
  <si>
    <t>US466308AE30</t>
  </si>
  <si>
    <t>US466309AA90</t>
  </si>
  <si>
    <t>US46647PBK12</t>
  </si>
  <si>
    <t>US46647PAM86</t>
  </si>
  <si>
    <t>XS2791972248</t>
  </si>
  <si>
    <t>US46647PBA30</t>
  </si>
  <si>
    <t>US46647PAR73</t>
  </si>
  <si>
    <t>US46647PDA12</t>
  </si>
  <si>
    <t>US46647PEL67</t>
  </si>
  <si>
    <t>US46647PEJ12</t>
  </si>
  <si>
    <t>US46647PEK84</t>
  </si>
  <si>
    <t>US46647PDU75</t>
  </si>
  <si>
    <t>US46647PEE25</t>
  </si>
  <si>
    <t>US46647PEG72</t>
  </si>
  <si>
    <t>US46647PEH55</t>
  </si>
  <si>
    <t>US46647PDW32</t>
  </si>
  <si>
    <t>US46647PDX15</t>
  </si>
  <si>
    <t>US46647PDY97</t>
  </si>
  <si>
    <t>US46647PEF99</t>
  </si>
  <si>
    <t>US46647PEM41</t>
  </si>
  <si>
    <t>US46626LCC28</t>
  </si>
  <si>
    <t>US46626LCD01</t>
  </si>
  <si>
    <t>US46626LAG59</t>
  </si>
  <si>
    <t>US46626LBK52</t>
  </si>
  <si>
    <t>US46628RAG02</t>
  </si>
  <si>
    <t>US46629TAJ97</t>
  </si>
  <si>
    <t>US46629TAL44</t>
  </si>
  <si>
    <t>US46629QAW69</t>
  </si>
  <si>
    <t>US46628MAG15</t>
  </si>
  <si>
    <t>US46629BAT61</t>
  </si>
  <si>
    <t>US46626LFN55</t>
  </si>
  <si>
    <t>US46626LFP04</t>
  </si>
  <si>
    <t>US46626LHB99</t>
  </si>
  <si>
    <t>US46626LHC72</t>
  </si>
  <si>
    <t>US46625SAE63</t>
  </si>
  <si>
    <t>US46629VAE56</t>
  </si>
  <si>
    <t>US46626LJS07</t>
  </si>
  <si>
    <t>US46629FAE07</t>
  </si>
  <si>
    <t>US46629FAF71</t>
  </si>
  <si>
    <t>US46628SAG84</t>
  </si>
  <si>
    <t>US46628SAH67</t>
  </si>
  <si>
    <t>US46626LHU70</t>
  </si>
  <si>
    <t>US46628TAC53</t>
  </si>
  <si>
    <t>US46630BAC00</t>
  </si>
  <si>
    <t>US46630BAE65</t>
  </si>
  <si>
    <t>US46630BAF31</t>
  </si>
  <si>
    <t>US46630LBG86</t>
  </si>
  <si>
    <t>US46630LBF04</t>
  </si>
  <si>
    <t>US46630MAC64</t>
  </si>
  <si>
    <t>US46630MAY84</t>
  </si>
  <si>
    <t>US46630MBA99</t>
  </si>
  <si>
    <t>US46630XAF50</t>
  </si>
  <si>
    <t>US46630XAG34</t>
  </si>
  <si>
    <t>US46630CAE49</t>
  </si>
  <si>
    <t>US46630CAF14</t>
  </si>
  <si>
    <t>US46630KAT34</t>
  </si>
  <si>
    <t>US46639YAS63</t>
  </si>
  <si>
    <t>US46646GAA58</t>
  </si>
  <si>
    <t>US46649XAA54</t>
  </si>
  <si>
    <t>USU4808DAA29</t>
  </si>
  <si>
    <t>US46649JAJ79</t>
  </si>
  <si>
    <t>US46645WAU71</t>
  </si>
  <si>
    <t>US46645WBA09</t>
  </si>
  <si>
    <t>US46645WAE30</t>
  </si>
  <si>
    <t>US46645WBC64</t>
  </si>
  <si>
    <t>US46645WBE21</t>
  </si>
  <si>
    <t>XS2415465603</t>
  </si>
  <si>
    <t>XS2799978320</t>
  </si>
  <si>
    <t>US466247DD24</t>
  </si>
  <si>
    <t>US466247PE78</t>
  </si>
  <si>
    <t>US466247RX32</t>
  </si>
  <si>
    <t>US466247SS38</t>
  </si>
  <si>
    <t>US466247TM58</t>
  </si>
  <si>
    <t>US466247TQ62</t>
  </si>
  <si>
    <t>US466247UA91</t>
  </si>
  <si>
    <t>US466247YH09</t>
  </si>
  <si>
    <t>US466247YN76</t>
  </si>
  <si>
    <t>US466247YP25</t>
  </si>
  <si>
    <t>US466247MQ36</t>
  </si>
  <si>
    <t>US466247ZP16</t>
  </si>
  <si>
    <t>US466247J465</t>
  </si>
  <si>
    <t>US466247J796</t>
  </si>
  <si>
    <t>US46628KAE01</t>
  </si>
  <si>
    <t>US46628KAK60</t>
  </si>
  <si>
    <t>US46628KAN00</t>
  </si>
  <si>
    <t>US46629CAA53</t>
  </si>
  <si>
    <t>US46629CAP23</t>
  </si>
  <si>
    <t>US46628BBC37</t>
  </si>
  <si>
    <t>US46629DAK19</t>
  </si>
  <si>
    <t>US46628YAA82</t>
  </si>
  <si>
    <t>US46628YBN94</t>
  </si>
  <si>
    <t>US46629ABF75</t>
  </si>
  <si>
    <t>US46630PAP09</t>
  </si>
  <si>
    <t>US46630UAA25</t>
  </si>
  <si>
    <t>US46630UAL89</t>
  </si>
  <si>
    <t>US46632BAP94</t>
  </si>
  <si>
    <t>US46631NBW83</t>
  </si>
  <si>
    <t>US46631NDZ96</t>
  </si>
  <si>
    <t>US46631NEA37</t>
  </si>
  <si>
    <t>US46631NET28</t>
  </si>
  <si>
    <t>US46632TAA34</t>
  </si>
  <si>
    <t>US46634BAW28</t>
  </si>
  <si>
    <t>US46634BCP58</t>
  </si>
  <si>
    <t>US46633XAB10</t>
  </si>
  <si>
    <t>US46634RAK32</t>
  </si>
  <si>
    <t>US46644NAN49</t>
  </si>
  <si>
    <t>XS1706235766</t>
  </si>
  <si>
    <t>XS2737623459</t>
  </si>
  <si>
    <t>XS2737622139</t>
  </si>
  <si>
    <t>US46849LVB43</t>
  </si>
  <si>
    <t>US46849LVA69</t>
  </si>
  <si>
    <t>XS2203824789</t>
  </si>
  <si>
    <t>XS2002235518</t>
  </si>
  <si>
    <t>US48241FAB04</t>
  </si>
  <si>
    <t>US48241FAC86</t>
  </si>
  <si>
    <t>XS2901492582</t>
  </si>
  <si>
    <t>XS2499838881</t>
  </si>
  <si>
    <t>XS1789787303</t>
  </si>
  <si>
    <t>XS1789787725</t>
  </si>
  <si>
    <t>XS1789788616</t>
  </si>
  <si>
    <t>XS1800172592</t>
  </si>
  <si>
    <t>US49835JAB26</t>
  </si>
  <si>
    <t>US49456BAZ40</t>
  </si>
  <si>
    <t>US49456BBA89</t>
  </si>
  <si>
    <t>USY4938AAP40</t>
  </si>
  <si>
    <t>USY4938AAM19</t>
  </si>
  <si>
    <t>USY4938AAN91</t>
  </si>
  <si>
    <t>XS2889379587</t>
  </si>
  <si>
    <t>US52519SAL79</t>
  </si>
  <si>
    <t>XS0250832614</t>
  </si>
  <si>
    <t>US52107QAL95</t>
  </si>
  <si>
    <t>US542514FX71</t>
  </si>
  <si>
    <t>US542514HN71</t>
  </si>
  <si>
    <t>US542514HE72</t>
  </si>
  <si>
    <t>US542514KD52</t>
  </si>
  <si>
    <t>US542514KW34</t>
  </si>
  <si>
    <t>US542514NT77</t>
  </si>
  <si>
    <t>US542514LL69</t>
  </si>
  <si>
    <t>US542514ND26</t>
  </si>
  <si>
    <t>US542514RM88</t>
  </si>
  <si>
    <t>US54251YAA64</t>
  </si>
  <si>
    <t>US54251YAC21</t>
  </si>
  <si>
    <t>US542512AA67</t>
  </si>
  <si>
    <t>US542512AD07</t>
  </si>
  <si>
    <t>US542512AE89</t>
  </si>
  <si>
    <t>US542514TQ74</t>
  </si>
  <si>
    <t>US542514TT14</t>
  </si>
  <si>
    <t>US542514UG73</t>
  </si>
  <si>
    <t>US54251MAA27</t>
  </si>
  <si>
    <t>US54251MAD65</t>
  </si>
  <si>
    <t>US54251RAA14</t>
  </si>
  <si>
    <t>US54251RAC79</t>
  </si>
  <si>
    <t>US54251RAD52</t>
  </si>
  <si>
    <t>US54251TAC36</t>
  </si>
  <si>
    <t>US54251TAD19</t>
  </si>
  <si>
    <t>US54251TAE91</t>
  </si>
  <si>
    <t>US54251UAA43</t>
  </si>
  <si>
    <t>US54251UAC09</t>
  </si>
  <si>
    <t>US54251UAD81</t>
  </si>
  <si>
    <t>US54251WAD48</t>
  </si>
  <si>
    <t>US542514SD70</t>
  </si>
  <si>
    <t>US542514SW51</t>
  </si>
  <si>
    <t>US902055AA09</t>
  </si>
  <si>
    <t>US50190AAK88</t>
  </si>
  <si>
    <t>US50188GAT04</t>
  </si>
  <si>
    <t>US50200JAC53</t>
  </si>
  <si>
    <t>XS0274267862</t>
  </si>
  <si>
    <t>XS0274268241</t>
  </si>
  <si>
    <t>XS0274271898</t>
  </si>
  <si>
    <t>XS0304504003</t>
  </si>
  <si>
    <t>XS0304508681</t>
  </si>
  <si>
    <t>XS0304504698</t>
  </si>
  <si>
    <t>XS0304505232</t>
  </si>
  <si>
    <t>XS0353588386</t>
  </si>
  <si>
    <t>XS0353589608</t>
  </si>
  <si>
    <t>US53944YAD58</t>
  </si>
  <si>
    <t>XS2690137299</t>
  </si>
  <si>
    <t>US53944YAU73</t>
  </si>
  <si>
    <t>US53944YAZ60</t>
  </si>
  <si>
    <t>US53944YAX13</t>
  </si>
  <si>
    <t>US539439AY57</t>
  </si>
  <si>
    <t>US52473LAA08</t>
  </si>
  <si>
    <t>US52473LAE20</t>
  </si>
  <si>
    <t>US52473LAF94</t>
  </si>
  <si>
    <t>US52473LAG77</t>
  </si>
  <si>
    <t>US52473LAD47</t>
  </si>
  <si>
    <t>US52474BAB99</t>
  </si>
  <si>
    <t>US52474BAR42</t>
  </si>
  <si>
    <t>US52474BAA17</t>
  </si>
  <si>
    <t>US52474AAA34</t>
  </si>
  <si>
    <t>US52474AAE55</t>
  </si>
  <si>
    <t>US52474AAF21</t>
  </si>
  <si>
    <t>US52474AAG04</t>
  </si>
  <si>
    <t>US52472GAL86</t>
  </si>
  <si>
    <t>US52474TAA25</t>
  </si>
  <si>
    <t>US52474TAE47</t>
  </si>
  <si>
    <t>US52474TAF12</t>
  </si>
  <si>
    <t>US52474TAG94</t>
  </si>
  <si>
    <t>XS0287189004</t>
  </si>
  <si>
    <t>XS1110738132</t>
  </si>
  <si>
    <t>US52520MCH43</t>
  </si>
  <si>
    <t>US52520MEJ80</t>
  </si>
  <si>
    <t>US52520CAQ87</t>
  </si>
  <si>
    <t>US52520SAA87</t>
  </si>
  <si>
    <t>US52521HAK95</t>
  </si>
  <si>
    <t>US52521NAD21</t>
  </si>
  <si>
    <t>XS2810268446</t>
  </si>
  <si>
    <t>XS2860968085</t>
  </si>
  <si>
    <t>US50212YAJ38</t>
  </si>
  <si>
    <t>US50212YAK01</t>
  </si>
  <si>
    <t>US550279BA05</t>
  </si>
  <si>
    <t>US55027BAA61</t>
  </si>
  <si>
    <t>US55028BAA52</t>
  </si>
  <si>
    <t>US55028BAG23</t>
  </si>
  <si>
    <t>US55028CAC91</t>
  </si>
  <si>
    <t>XS2410059922</t>
  </si>
  <si>
    <t>XS2830324690</t>
  </si>
  <si>
    <t>US525221GC58</t>
  </si>
  <si>
    <t>US86359DUR69</t>
  </si>
  <si>
    <t>US86359DUS43</t>
  </si>
  <si>
    <t>US525221DJ39</t>
  </si>
  <si>
    <t>US525221GM31</t>
  </si>
  <si>
    <t>US525226AJ52</t>
  </si>
  <si>
    <t>US52523LAC63</t>
  </si>
  <si>
    <t>US52522CAA18</t>
  </si>
  <si>
    <t>US52522CAE30</t>
  </si>
  <si>
    <t>US52522CAG87</t>
  </si>
  <si>
    <t>US52523MAD20</t>
  </si>
  <si>
    <t>US52522DAL55</t>
  </si>
  <si>
    <t>US52522DAG60</t>
  </si>
  <si>
    <t>US52522GAD60</t>
  </si>
  <si>
    <t>US52523YAD67</t>
  </si>
  <si>
    <t>US525221HA83</t>
  </si>
  <si>
    <t>US525221JY42</t>
  </si>
  <si>
    <t>US52522EAA73</t>
  </si>
  <si>
    <t>US52522HAC60</t>
  </si>
  <si>
    <t>US52523DAC48</t>
  </si>
  <si>
    <t>US525228AN21</t>
  </si>
  <si>
    <t>US525161AA33</t>
  </si>
  <si>
    <t>US525241AD75</t>
  </si>
  <si>
    <t>US525249AC29</t>
  </si>
  <si>
    <t>US52524VAG41</t>
  </si>
  <si>
    <t>US52524VAQ23</t>
  </si>
  <si>
    <t>US52525BAD47</t>
  </si>
  <si>
    <t>US52525AAA25</t>
  </si>
  <si>
    <t>US52524LAA98</t>
  </si>
  <si>
    <t>US525245AP10</t>
  </si>
  <si>
    <t>US52524HAF73</t>
  </si>
  <si>
    <t>US52524HAJ95</t>
  </si>
  <si>
    <t>US52524GAA04</t>
  </si>
  <si>
    <t>US52524GAK85</t>
  </si>
  <si>
    <t>XS0179137194</t>
  </si>
  <si>
    <t>XS0267229267</t>
  </si>
  <si>
    <t>US57643LFG68</t>
  </si>
  <si>
    <t>US57643LFN10</t>
  </si>
  <si>
    <t>US57643LLE47</t>
  </si>
  <si>
    <t>US57643LMA16</t>
  </si>
  <si>
    <t>US57643LMN37</t>
  </si>
  <si>
    <t>US57643LKC99</t>
  </si>
  <si>
    <t>US57643LKE55</t>
  </si>
  <si>
    <t>US57643LHA70</t>
  </si>
  <si>
    <t>US57643LQC36</t>
  </si>
  <si>
    <t>US57643GAE70</t>
  </si>
  <si>
    <t>US57644UAE55</t>
  </si>
  <si>
    <t>US57644UAF21</t>
  </si>
  <si>
    <t>US57645JAC36</t>
  </si>
  <si>
    <t>US576449AA06</t>
  </si>
  <si>
    <t>US576449AB88</t>
  </si>
  <si>
    <t>US576455AD12</t>
  </si>
  <si>
    <t>US57643LNG76</t>
  </si>
  <si>
    <t>US55275BAD91</t>
  </si>
  <si>
    <t>US55275RAA05</t>
  </si>
  <si>
    <t>US55275RAC60</t>
  </si>
  <si>
    <t>US55275RAD44</t>
  </si>
  <si>
    <t>US57644TAD00</t>
  </si>
  <si>
    <t>US55291KAA51</t>
  </si>
  <si>
    <t>US55291KAC18</t>
  </si>
  <si>
    <t>US55291KAE73</t>
  </si>
  <si>
    <t>US57645MAC64</t>
  </si>
  <si>
    <t>US57645MAE21</t>
  </si>
  <si>
    <t>US576457AC94</t>
  </si>
  <si>
    <t>US57646LAN38</t>
  </si>
  <si>
    <t>US55275TAA60</t>
  </si>
  <si>
    <t>US576434QE76</t>
  </si>
  <si>
    <t>US576434N427</t>
  </si>
  <si>
    <t>US576434T200</t>
  </si>
  <si>
    <t>US59024FAB04</t>
  </si>
  <si>
    <t>US59024FAE43</t>
  </si>
  <si>
    <t>US59024HAA86</t>
  </si>
  <si>
    <t>US59024KAX19</t>
  </si>
  <si>
    <t>XS0293438965</t>
  </si>
  <si>
    <t>XS0333308475</t>
  </si>
  <si>
    <t>XS0333311693</t>
  </si>
  <si>
    <t>USG5807BAA01</t>
  </si>
  <si>
    <t>US571903BR30</t>
  </si>
  <si>
    <t>US571903BS13</t>
  </si>
  <si>
    <t>US576433RB46</t>
  </si>
  <si>
    <t>US576433XA98</t>
  </si>
  <si>
    <t>US576433XM37</t>
  </si>
  <si>
    <t>US576433XV36</t>
  </si>
  <si>
    <t>US576433XW19</t>
  </si>
  <si>
    <t>US576433E774</t>
  </si>
  <si>
    <t>US55275NAM39</t>
  </si>
  <si>
    <t>US57645TAB35</t>
  </si>
  <si>
    <t>US576436AT67</t>
  </si>
  <si>
    <t>US57643QBL86</t>
  </si>
  <si>
    <t>US576436CJ67</t>
  </si>
  <si>
    <t>US57643BAA61</t>
  </si>
  <si>
    <t>US57645KAA43</t>
  </si>
  <si>
    <t>US57643MDF86</t>
  </si>
  <si>
    <t>US55274QAP00</t>
  </si>
  <si>
    <t>US55274QBB05</t>
  </si>
  <si>
    <t>US55274SAC52</t>
  </si>
  <si>
    <t>MX0MGO000193</t>
  </si>
  <si>
    <t>MX0MGO0000D8</t>
  </si>
  <si>
    <t>MX0MGO0000P2</t>
  </si>
  <si>
    <t>MX0MGO0001F1</t>
  </si>
  <si>
    <t>US55820YAA55</t>
  </si>
  <si>
    <t>XS2361285393</t>
  </si>
  <si>
    <t>XAN5200EAC56</t>
  </si>
  <si>
    <t>XAN5200EAB73</t>
  </si>
  <si>
    <t>US61911CAA18</t>
  </si>
  <si>
    <t>XS2844409602</t>
  </si>
  <si>
    <t>USG6052PAA96</t>
  </si>
  <si>
    <t>XS0995536934</t>
  </si>
  <si>
    <t>XS0995537155</t>
  </si>
  <si>
    <t>US61913PAT93</t>
  </si>
  <si>
    <t>US61915RAK23</t>
  </si>
  <si>
    <t>US61913PAZ53</t>
  </si>
  <si>
    <t>US61915RAV87</t>
  </si>
  <si>
    <t>US61915YAA91</t>
  </si>
  <si>
    <t>US61915CAA71</t>
  </si>
  <si>
    <t>US60687YDF34</t>
  </si>
  <si>
    <t>US60687YDG17</t>
  </si>
  <si>
    <t>XS2010043730</t>
  </si>
  <si>
    <t>US589929S412</t>
  </si>
  <si>
    <t>US5899295W46</t>
  </si>
  <si>
    <t>US5899295Z76</t>
  </si>
  <si>
    <t>US59020UAR68</t>
  </si>
  <si>
    <t>US59020UGF66</t>
  </si>
  <si>
    <t>US59020UGG40</t>
  </si>
  <si>
    <t>US59020UJX46</t>
  </si>
  <si>
    <t>US59020UL524</t>
  </si>
  <si>
    <t>US59023HAC51</t>
  </si>
  <si>
    <t>US59023HAG65</t>
  </si>
  <si>
    <t>US59025GAA94</t>
  </si>
  <si>
    <t>US589929F377</t>
  </si>
  <si>
    <t>US59020UMF92</t>
  </si>
  <si>
    <t>US59020UQC26</t>
  </si>
  <si>
    <t>US59020UZL24</t>
  </si>
  <si>
    <t>US59020UQ739</t>
  </si>
  <si>
    <t>US59020UZ573</t>
  </si>
  <si>
    <t>US59020U2H71</t>
  </si>
  <si>
    <t>US59020UG334</t>
  </si>
  <si>
    <t>US59020URQ03</t>
  </si>
  <si>
    <t>US59023CAK80</t>
  </si>
  <si>
    <t>US590210AA87</t>
  </si>
  <si>
    <t>US59020VAW37</t>
  </si>
  <si>
    <t>US59023WAS70</t>
  </si>
  <si>
    <t>US59020U3F07</t>
  </si>
  <si>
    <t>US590212AC00</t>
  </si>
  <si>
    <t>US59023EAA64</t>
  </si>
  <si>
    <t>US59023EAE86</t>
  </si>
  <si>
    <t>US59022QAA04</t>
  </si>
  <si>
    <t>US59022QAD43</t>
  </si>
  <si>
    <t>US59023XAA46</t>
  </si>
  <si>
    <t>US59023XAC02</t>
  </si>
  <si>
    <t>US59023AAC09</t>
  </si>
  <si>
    <t>US59023AAE64</t>
  </si>
  <si>
    <t>US59022VAD38</t>
  </si>
  <si>
    <t>US59020U3Y95</t>
  </si>
  <si>
    <t>US59020U6L48</t>
  </si>
  <si>
    <t>US59024LAB71</t>
  </si>
  <si>
    <t>US590238AC59</t>
  </si>
  <si>
    <t>US59024UAE10</t>
  </si>
  <si>
    <t>US590232AA24</t>
  </si>
  <si>
    <t>US55312HAA77</t>
  </si>
  <si>
    <t>US453247AD09</t>
  </si>
  <si>
    <t>US453247AC26</t>
  </si>
  <si>
    <t>XS2110110686</t>
  </si>
  <si>
    <t>XS2593107258</t>
  </si>
  <si>
    <t>XS2712034466</t>
  </si>
  <si>
    <t>US17144CAB00</t>
  </si>
  <si>
    <t>US585525ED64</t>
  </si>
  <si>
    <t>US585525EN47</t>
  </si>
  <si>
    <t>XS1782796962</t>
  </si>
  <si>
    <t>XS2250008245</t>
  </si>
  <si>
    <t>US61747YEK73</t>
  </si>
  <si>
    <t>US6174468P76</t>
  </si>
  <si>
    <t>XS2790333707</t>
  </si>
  <si>
    <t>XS2790333889</t>
  </si>
  <si>
    <t>US61747YET82</t>
  </si>
  <si>
    <t>XS2548080832</t>
  </si>
  <si>
    <t>US61690U8E33</t>
  </si>
  <si>
    <t>US61747YFS90</t>
  </si>
  <si>
    <t>US61747YFA82</t>
  </si>
  <si>
    <t>US61747YFT73</t>
  </si>
  <si>
    <t>US61747YEX94</t>
  </si>
  <si>
    <t>XS0765596357</t>
  </si>
  <si>
    <t>US61690U8D59</t>
  </si>
  <si>
    <t>US61746REV96</t>
  </si>
  <si>
    <t>US61746RGK14</t>
  </si>
  <si>
    <t>US61744CFB72</t>
  </si>
  <si>
    <t>US61744CGD20</t>
  </si>
  <si>
    <t>US61744CJU18</t>
  </si>
  <si>
    <t>US61744CCA27</t>
  </si>
  <si>
    <t>US61746RFW60</t>
  </si>
  <si>
    <t>US61746RHS31</t>
  </si>
  <si>
    <t>US61746RJL69</t>
  </si>
  <si>
    <t>US61744CKN55</t>
  </si>
  <si>
    <t>US61744CKP04</t>
  </si>
  <si>
    <t>US61744CNE20</t>
  </si>
  <si>
    <t>US61744CUU88</t>
  </si>
  <si>
    <t>US61744CWM45</t>
  </si>
  <si>
    <t>US61744CMK98</t>
  </si>
  <si>
    <t>US61744CPL45</t>
  </si>
  <si>
    <t>US61744CNU61</t>
  </si>
  <si>
    <t>US61744CRF58</t>
  </si>
  <si>
    <t>US61744CRW81</t>
  </si>
  <si>
    <t>US61744CSY39</t>
  </si>
  <si>
    <t>US617451DR76</t>
  </si>
  <si>
    <t>US617451DS59</t>
  </si>
  <si>
    <t>US617451EV79</t>
  </si>
  <si>
    <t>US61749HAE09</t>
  </si>
  <si>
    <t>US61748BAC81</t>
  </si>
  <si>
    <t>US61748BAD64</t>
  </si>
  <si>
    <t>US61750FAF71</t>
  </si>
  <si>
    <t>US61750MAE57</t>
  </si>
  <si>
    <t>US61750MAB19</t>
  </si>
  <si>
    <t>US61750SAD45</t>
  </si>
  <si>
    <t>US61750SAE28</t>
  </si>
  <si>
    <t>US61744CYB61</t>
  </si>
  <si>
    <t>US61744CYC45</t>
  </si>
  <si>
    <t>US617451EF20</t>
  </si>
  <si>
    <t>US617451EG03</t>
  </si>
  <si>
    <t>US61744CZE91</t>
  </si>
  <si>
    <t>US61748LAE20</t>
  </si>
  <si>
    <t>US61749BAD55</t>
  </si>
  <si>
    <t>US61749BAB99</t>
  </si>
  <si>
    <t>US61744CXN19</t>
  </si>
  <si>
    <t>US61749KAA16</t>
  </si>
  <si>
    <t>US61749KAE38</t>
  </si>
  <si>
    <t>US61749KAF03</t>
  </si>
  <si>
    <t>US61749KAB98</t>
  </si>
  <si>
    <t>US617526AD01</t>
  </si>
  <si>
    <t>US617526AE83</t>
  </si>
  <si>
    <t>US617526AB45</t>
  </si>
  <si>
    <t>US61753EAB65</t>
  </si>
  <si>
    <t>US61753EAC49</t>
  </si>
  <si>
    <t>US61753EAD22</t>
  </si>
  <si>
    <t>US617538AB90</t>
  </si>
  <si>
    <t>US617538AC73</t>
  </si>
  <si>
    <t>US617538AD56</t>
  </si>
  <si>
    <t>US61753VAB80</t>
  </si>
  <si>
    <t>US61753VAC63</t>
  </si>
  <si>
    <t>US61753KAB26</t>
  </si>
  <si>
    <t>US61753KAD81</t>
  </si>
  <si>
    <t>US61755CAB81</t>
  </si>
  <si>
    <t>US61756YAC75</t>
  </si>
  <si>
    <t>US61756YAD58</t>
  </si>
  <si>
    <t>US61753NAA81</t>
  </si>
  <si>
    <t>US61753NAE04</t>
  </si>
  <si>
    <t>US61753NAF78</t>
  </si>
  <si>
    <t>US61753NAB64</t>
  </si>
  <si>
    <t>US61755AAA43</t>
  </si>
  <si>
    <t>US61755AAC09</t>
  </si>
  <si>
    <t>US61690FAL76</t>
  </si>
  <si>
    <t>US61768FAA84</t>
  </si>
  <si>
    <t>US55354JAA25</t>
  </si>
  <si>
    <t>US61744CYQ31</t>
  </si>
  <si>
    <t>US61749GAC69</t>
  </si>
  <si>
    <t>US61751QAC96</t>
  </si>
  <si>
    <t>US61752UAB17</t>
  </si>
  <si>
    <t>US61752UAD72</t>
  </si>
  <si>
    <t>US61749QAD25</t>
  </si>
  <si>
    <t>US617463AA25</t>
  </si>
  <si>
    <t>US617463AC80</t>
  </si>
  <si>
    <t>US617463AD63</t>
  </si>
  <si>
    <t>US617463AP93</t>
  </si>
  <si>
    <t>US61748HBM25</t>
  </si>
  <si>
    <t>US61748HSL68</t>
  </si>
  <si>
    <t>US61748HLQ29</t>
  </si>
  <si>
    <t>US61748HLN97</t>
  </si>
  <si>
    <t>US61748HNC15</t>
  </si>
  <si>
    <t>US61749WAH07</t>
  </si>
  <si>
    <t>US61749WAP23</t>
  </si>
  <si>
    <t>US61749WAT45</t>
  </si>
  <si>
    <t>US61749EAD94</t>
  </si>
  <si>
    <t>US61749EAF43</t>
  </si>
  <si>
    <t>US61750PAB40</t>
  </si>
  <si>
    <t>US61750YAD13</t>
  </si>
  <si>
    <t>US617487AB91</t>
  </si>
  <si>
    <t>US617487AC74</t>
  </si>
  <si>
    <t>US61751DAJ37</t>
  </si>
  <si>
    <t>US61748HVL22</t>
  </si>
  <si>
    <t>US61748HVW86</t>
  </si>
  <si>
    <t>US61748HWT49</t>
  </si>
  <si>
    <t>US61749CAM38</t>
  </si>
  <si>
    <t>US61749LAA98</t>
  </si>
  <si>
    <t>US61749LAP67</t>
  </si>
  <si>
    <t>US61748JAA51</t>
  </si>
  <si>
    <t>US61751MAG96</t>
  </si>
  <si>
    <t>US61754VAG68</t>
  </si>
  <si>
    <t>US61756HAG56</t>
  </si>
  <si>
    <t>US61756HAK68</t>
  </si>
  <si>
    <t>US61756HBN98</t>
  </si>
  <si>
    <t>US61756VAC37</t>
  </si>
  <si>
    <t>US61756VBE83</t>
  </si>
  <si>
    <t>US61756XAG07</t>
  </si>
  <si>
    <t>US61752JAD28</t>
  </si>
  <si>
    <t>US61752RAG74</t>
  </si>
  <si>
    <t>US61752RAM43</t>
  </si>
  <si>
    <t>US61751JAA97</t>
  </si>
  <si>
    <t>US61754HAB87</t>
  </si>
  <si>
    <t>US61754HAC60</t>
  </si>
  <si>
    <t>US61754HAD44</t>
  </si>
  <si>
    <t>US61754PAX24</t>
  </si>
  <si>
    <t>US61762BBV62</t>
  </si>
  <si>
    <t>US61764KAY91</t>
  </si>
  <si>
    <t>US61764QAF72</t>
  </si>
  <si>
    <t>US55375KAS50</t>
  </si>
  <si>
    <t>US55265WDF77</t>
  </si>
  <si>
    <t>US59166DAA54</t>
  </si>
  <si>
    <t>XS2887896574</t>
  </si>
  <si>
    <t>US595112CD31</t>
  </si>
  <si>
    <t>MX0SGO0000K0</t>
  </si>
  <si>
    <t>MX0SGO0000M6</t>
  </si>
  <si>
    <t>MX0SGO0000P9</t>
  </si>
  <si>
    <t>MX0SGO0000F0</t>
  </si>
  <si>
    <t>US224939AA67</t>
  </si>
  <si>
    <t>US65535VDZ85</t>
  </si>
  <si>
    <t>US65535VLJ51</t>
  </si>
  <si>
    <t>US65535VKK34</t>
  </si>
  <si>
    <t>US65535VMG04</t>
  </si>
  <si>
    <t>US65535VRK60</t>
  </si>
  <si>
    <t>US65536PAD24</t>
  </si>
  <si>
    <t>US65536PAM23</t>
  </si>
  <si>
    <t>US65536VAC19</t>
  </si>
  <si>
    <t>US65535VSE91</t>
  </si>
  <si>
    <t>US65538PAA66</t>
  </si>
  <si>
    <t>US65538PAC23</t>
  </si>
  <si>
    <t>US655378AD91</t>
  </si>
  <si>
    <t>US63901CAA99</t>
  </si>
  <si>
    <t>US78442FDJ49</t>
  </si>
  <si>
    <t>US63939NAC74</t>
  </si>
  <si>
    <t>US63939XAD30</t>
  </si>
  <si>
    <t>US62878U2H44</t>
  </si>
  <si>
    <t>US62878U2J00</t>
  </si>
  <si>
    <t>US643528AD47</t>
  </si>
  <si>
    <t>US643529AC47</t>
  </si>
  <si>
    <t>US63170MAA18</t>
  </si>
  <si>
    <t>US64352VFX47</t>
  </si>
  <si>
    <t>US64352VGA35</t>
  </si>
  <si>
    <t>US64352VHV62</t>
  </si>
  <si>
    <t>US64352VHW46</t>
  </si>
  <si>
    <t>US64352VJJ17</t>
  </si>
  <si>
    <t>US64352VKA88</t>
  </si>
  <si>
    <t>US64352VKB61</t>
  </si>
  <si>
    <t>US64352VKD28</t>
  </si>
  <si>
    <t>US64352VKW09</t>
  </si>
  <si>
    <t>US64352VKX81</t>
  </si>
  <si>
    <t>US64352VLN90</t>
  </si>
  <si>
    <t>US64352VMX63</t>
  </si>
  <si>
    <t>US64352VNL17</t>
  </si>
  <si>
    <t>US64352VNZ03</t>
  </si>
  <si>
    <t>US64352VQR59</t>
  </si>
  <si>
    <t>US64360YAB11</t>
  </si>
  <si>
    <t>US63874EAA82</t>
  </si>
  <si>
    <t>US65106AAR41</t>
  </si>
  <si>
    <t>US65106FAA03</t>
  </si>
  <si>
    <t>US65106FAD42</t>
  </si>
  <si>
    <t>US63543PBU93</t>
  </si>
  <si>
    <t>US63543PCD69</t>
  </si>
  <si>
    <t>US63543VAE39</t>
  </si>
  <si>
    <t>US63543WAD39</t>
  </si>
  <si>
    <t>XS1989380172</t>
  </si>
  <si>
    <t>XS0272617282</t>
  </si>
  <si>
    <t>XS0272626788</t>
  </si>
  <si>
    <t>XS0287753775</t>
  </si>
  <si>
    <t>XS0287757412</t>
  </si>
  <si>
    <t>XS0304280059</t>
  </si>
  <si>
    <t>XS0329656101</t>
  </si>
  <si>
    <t>XS0332288058</t>
  </si>
  <si>
    <t>XS0329653934</t>
  </si>
  <si>
    <t>XS2400033416</t>
  </si>
  <si>
    <t>XS2894910665</t>
  </si>
  <si>
    <t>XS2894931588</t>
  </si>
  <si>
    <t>US66987XEC56</t>
  </si>
  <si>
    <t>US66987XFT72</t>
  </si>
  <si>
    <t>US66987WBY21</t>
  </si>
  <si>
    <t>US66987WCP05</t>
  </si>
  <si>
    <t>US66987XGY58</t>
  </si>
  <si>
    <t>US66987XGZ24</t>
  </si>
  <si>
    <t>US66987WDF14</t>
  </si>
  <si>
    <t>US669884AA68</t>
  </si>
  <si>
    <t>US669884AD08</t>
  </si>
  <si>
    <t>US669884AE80</t>
  </si>
  <si>
    <t>US66988VAD01</t>
  </si>
  <si>
    <t>US66988XAC83</t>
  </si>
  <si>
    <t>US66988YAD40</t>
  </si>
  <si>
    <t>US66988RAD98</t>
  </si>
  <si>
    <t>US669971AC78</t>
  </si>
  <si>
    <t>US669971AD51</t>
  </si>
  <si>
    <t>US66989EAA38</t>
  </si>
  <si>
    <t>US66989EAD76</t>
  </si>
  <si>
    <t>US65536HAH12</t>
  </si>
  <si>
    <t>US65535AAA25</t>
  </si>
  <si>
    <t>US65535AAD63</t>
  </si>
  <si>
    <t>US65536HBX52</t>
  </si>
  <si>
    <t>US65536MAE75</t>
  </si>
  <si>
    <t>US65536QAE89</t>
  </si>
  <si>
    <t>US65536RAG11</t>
  </si>
  <si>
    <t>US65537KAX81</t>
  </si>
  <si>
    <t>US65537KAY64</t>
  </si>
  <si>
    <t>US63633DAF15</t>
  </si>
  <si>
    <t>US66988UAA88</t>
  </si>
  <si>
    <t>US65540EBK47</t>
  </si>
  <si>
    <t>US65540PAM68</t>
  </si>
  <si>
    <t>US65541JAA51</t>
  </si>
  <si>
    <t>US65535HAY53</t>
  </si>
  <si>
    <t>US65535HBR93</t>
  </si>
  <si>
    <t>US65535HBV06</t>
  </si>
  <si>
    <t>US65535HBQ11</t>
  </si>
  <si>
    <t>XS2404309754</t>
  </si>
  <si>
    <t>US63718LAA26</t>
  </si>
  <si>
    <t>US64829EAA29</t>
  </si>
  <si>
    <t>US64828MAA53</t>
  </si>
  <si>
    <t>US64830KAA51</t>
  </si>
  <si>
    <t>US65480CAC91</t>
  </si>
  <si>
    <t>US654740BT54</t>
  </si>
  <si>
    <t>US654744AB77</t>
  </si>
  <si>
    <t>US654744AC50</t>
  </si>
  <si>
    <t>US65480CAG06</t>
  </si>
  <si>
    <t>US65480CAE57</t>
  </si>
  <si>
    <t>US64034AAB98</t>
  </si>
  <si>
    <t>US63860LAE02</t>
  </si>
  <si>
    <t>US63860KAA07</t>
  </si>
  <si>
    <t>XS2083211610</t>
  </si>
  <si>
    <t>US780097BL47</t>
  </si>
  <si>
    <t>US780097BG51</t>
  </si>
  <si>
    <t>US639057AS70</t>
  </si>
  <si>
    <t>US78009PEH01</t>
  </si>
  <si>
    <t>US639057AL28</t>
  </si>
  <si>
    <t>US639057AN83</t>
  </si>
  <si>
    <t>US639057AK45</t>
  </si>
  <si>
    <t>US639057AH16</t>
  </si>
  <si>
    <t>US639057AM01</t>
  </si>
  <si>
    <t>US639057AR97</t>
  </si>
  <si>
    <t>GB00BBQ33664</t>
  </si>
  <si>
    <t>US63861VAE74</t>
  </si>
  <si>
    <t>XS2710354544</t>
  </si>
  <si>
    <t>US63861VAB36</t>
  </si>
  <si>
    <t>US63861WAJ45</t>
  </si>
  <si>
    <t>US63861VAJ61</t>
  </si>
  <si>
    <t>DK0030467295</t>
  </si>
  <si>
    <t>US68213KAB17</t>
  </si>
  <si>
    <t>US67112FAD24</t>
  </si>
  <si>
    <t>XS2376688474</t>
  </si>
  <si>
    <t>US67516CAW91</t>
  </si>
  <si>
    <t>XS2296336279</t>
  </si>
  <si>
    <t>US682680CB72</t>
  </si>
  <si>
    <t>US682680CD39</t>
  </si>
  <si>
    <t>US682680CC55</t>
  </si>
  <si>
    <t>US682680CE12</t>
  </si>
  <si>
    <t>US682680CF86</t>
  </si>
  <si>
    <t>US682680CG69</t>
  </si>
  <si>
    <t>US68389FFG46</t>
  </si>
  <si>
    <t>US68389FHC14</t>
  </si>
  <si>
    <t>US68389FHD96</t>
  </si>
  <si>
    <t>US68389FHV94</t>
  </si>
  <si>
    <t>US68389FJJ49</t>
  </si>
  <si>
    <t>US68389FJZ80</t>
  </si>
  <si>
    <t>US68389FKR46</t>
  </si>
  <si>
    <t>US68402CAA27</t>
  </si>
  <si>
    <t>US68402CAC82</t>
  </si>
  <si>
    <t>US68389BAN38</t>
  </si>
  <si>
    <t>US68400DAA28</t>
  </si>
  <si>
    <t>US68400DAE40</t>
  </si>
  <si>
    <t>US68400DAF15</t>
  </si>
  <si>
    <t>US68401TAA60</t>
  </si>
  <si>
    <t>US68401TAB44</t>
  </si>
  <si>
    <t>US68401TAE82</t>
  </si>
  <si>
    <t>US68402BAA44</t>
  </si>
  <si>
    <t>US68402BAC00</t>
  </si>
  <si>
    <t>US68403FAA49</t>
  </si>
  <si>
    <t>US68403HAA05</t>
  </si>
  <si>
    <t>US68403HAC60</t>
  </si>
  <si>
    <t>US68403KAQ85</t>
  </si>
  <si>
    <t>US68403KAB17</t>
  </si>
  <si>
    <t>US68403KAC99</t>
  </si>
  <si>
    <t>US68402YAC03</t>
  </si>
  <si>
    <t>XS2722275190</t>
  </si>
  <si>
    <t>US69121PCK75</t>
  </si>
  <si>
    <t>US69121EAD04</t>
  </si>
  <si>
    <t>US674599EH48</t>
  </si>
  <si>
    <t>US674599EK76</t>
  </si>
  <si>
    <t>US674599EJ04</t>
  </si>
  <si>
    <t>US674599EL59</t>
  </si>
  <si>
    <t>US674599EM33</t>
  </si>
  <si>
    <t>US67112MAA36</t>
  </si>
  <si>
    <t>XS2309359714</t>
  </si>
  <si>
    <t>XS2334573024</t>
  </si>
  <si>
    <t>XS1732430571</t>
  </si>
  <si>
    <t>XS2405128823</t>
  </si>
  <si>
    <t>US69664FAA66</t>
  </si>
  <si>
    <t>USG6883RAB80</t>
  </si>
  <si>
    <t>USG11176AA54</t>
  </si>
  <si>
    <t>US694308JG36</t>
  </si>
  <si>
    <t>US694308JF52</t>
  </si>
  <si>
    <t>US694308HP52</t>
  </si>
  <si>
    <t>US694308JW85</t>
  </si>
  <si>
    <t>US694308JT56</t>
  </si>
  <si>
    <t>US694308HM22</t>
  </si>
  <si>
    <t>US694308JJ74</t>
  </si>
  <si>
    <t>US694308JK48</t>
  </si>
  <si>
    <t>US694308HA83</t>
  </si>
  <si>
    <t>US694308JP35</t>
  </si>
  <si>
    <t>US694308HS91</t>
  </si>
  <si>
    <t>US694308HW04</t>
  </si>
  <si>
    <t>US694308HR19</t>
  </si>
  <si>
    <t>US694308HN05</t>
  </si>
  <si>
    <t>US694308JQ18</t>
  </si>
  <si>
    <t>US694308HH37</t>
  </si>
  <si>
    <t>US694308KB20</t>
  </si>
  <si>
    <t>US694308JU20</t>
  </si>
  <si>
    <t>US694308HL49</t>
  </si>
  <si>
    <t>US694308KC03</t>
  </si>
  <si>
    <t>US694308GZ44</t>
  </si>
  <si>
    <t>US694308JM04</t>
  </si>
  <si>
    <t>US694308HD23</t>
  </si>
  <si>
    <t>US694308JC22</t>
  </si>
  <si>
    <t>US694308KD85</t>
  </si>
  <si>
    <t>US694308KF34</t>
  </si>
  <si>
    <t>US694308KG17</t>
  </si>
  <si>
    <t>US71085PCD33</t>
  </si>
  <si>
    <t>US71085PCE16</t>
  </si>
  <si>
    <t>US71085PCT84</t>
  </si>
  <si>
    <t>US71085PDE07</t>
  </si>
  <si>
    <t>USP7807HAQ85</t>
  </si>
  <si>
    <t>XS1172951508</t>
  </si>
  <si>
    <t>US71643VAB18</t>
  </si>
  <si>
    <t>US71654QDD16</t>
  </si>
  <si>
    <t>XS2362602166</t>
  </si>
  <si>
    <t>XS2106026581</t>
  </si>
  <si>
    <t>XS2106026748</t>
  </si>
  <si>
    <t>XS2393697821</t>
  </si>
  <si>
    <t>USP7721BAE13</t>
  </si>
  <si>
    <t>US715638EB48</t>
  </si>
  <si>
    <t>USP78024AG45</t>
  </si>
  <si>
    <t>US715638CZ34</t>
  </si>
  <si>
    <t>US715638BY77</t>
  </si>
  <si>
    <t>USP87324BE10</t>
  </si>
  <si>
    <t>US715638AV48</t>
  </si>
  <si>
    <t>US715638BD31</t>
  </si>
  <si>
    <t>PEP01000C5F6</t>
  </si>
  <si>
    <t>PEP01000C5I0</t>
  </si>
  <si>
    <t>US74256LFA26</t>
  </si>
  <si>
    <t>US71103XAD66</t>
  </si>
  <si>
    <t>US69337BAA26</t>
  </si>
  <si>
    <t>US69337HAB78</t>
  </si>
  <si>
    <t>US69337MAD20</t>
  </si>
  <si>
    <t>XS2898168799</t>
  </si>
  <si>
    <t>US69381EAA10</t>
  </si>
  <si>
    <t>XS2357233795</t>
  </si>
  <si>
    <t>US69688XAS09</t>
  </si>
  <si>
    <t>XS2478689768</t>
  </si>
  <si>
    <t>XS2837884746</t>
  </si>
  <si>
    <t>US718172DG16</t>
  </si>
  <si>
    <t>US718172DJ54</t>
  </si>
  <si>
    <t>US718172DH98</t>
  </si>
  <si>
    <t>XS2097426246</t>
  </si>
  <si>
    <t>XS2097426329</t>
  </si>
  <si>
    <t>XS2097426832</t>
  </si>
  <si>
    <t>XS2097426915</t>
  </si>
  <si>
    <t>XS2701158029</t>
  </si>
  <si>
    <t>US731011AX08</t>
  </si>
  <si>
    <t>US73110JAB89</t>
  </si>
  <si>
    <t>US73110JAC62</t>
  </si>
  <si>
    <t>US73316PCK49</t>
  </si>
  <si>
    <t>US73316MAE75</t>
  </si>
  <si>
    <t>US73316NAC92</t>
  </si>
  <si>
    <t>US70069FCZ80</t>
  </si>
  <si>
    <t>US70069FBA49</t>
  </si>
  <si>
    <t>US70069FBB22</t>
  </si>
  <si>
    <t>US70069FBT30</t>
  </si>
  <si>
    <t>US70069FBW68</t>
  </si>
  <si>
    <t>US70069FEL76</t>
  </si>
  <si>
    <t>US70069FDN42</t>
  </si>
  <si>
    <t>US70069FFM41</t>
  </si>
  <si>
    <t>US70069FKG18</t>
  </si>
  <si>
    <t>US70069FKH90</t>
  </si>
  <si>
    <t>US70069FLH81</t>
  </si>
  <si>
    <t>US70069FLK11</t>
  </si>
  <si>
    <t>US70069FLX32</t>
  </si>
  <si>
    <t>US70069FGE16</t>
  </si>
  <si>
    <t>US70069FHW05</t>
  </si>
  <si>
    <t>US70069FHY60</t>
  </si>
  <si>
    <t>US70069FJT57</t>
  </si>
  <si>
    <t>US70069FJU21</t>
  </si>
  <si>
    <t>US70069FMT11</t>
  </si>
  <si>
    <t>US74526YEG61</t>
  </si>
  <si>
    <t>US74526YFA82</t>
  </si>
  <si>
    <t>US74526YFC49</t>
  </si>
  <si>
    <t>US74043CAA53</t>
  </si>
  <si>
    <t>US74043CAB37</t>
  </si>
  <si>
    <t>US74042DAC02</t>
  </si>
  <si>
    <t>US74042DAA46</t>
  </si>
  <si>
    <t>US74042JAB98</t>
  </si>
  <si>
    <t>US74042JAA16</t>
  </si>
  <si>
    <t>US74042CAA62</t>
  </si>
  <si>
    <t>US74041EAB11</t>
  </si>
  <si>
    <t>US74042FAA93</t>
  </si>
  <si>
    <t>US74040YAB83</t>
  </si>
  <si>
    <t>US74042QAB32</t>
  </si>
  <si>
    <t>US74042QAA58</t>
  </si>
  <si>
    <t>US74042WAB00</t>
  </si>
  <si>
    <t>US74042WAA27</t>
  </si>
  <si>
    <t>US74042HAB33</t>
  </si>
  <si>
    <t>US74042HAA59</t>
  </si>
  <si>
    <t>US74043AAD37</t>
  </si>
  <si>
    <t>US74043AAC53</t>
  </si>
  <si>
    <t>XS2908897742</t>
  </si>
  <si>
    <t>US74161BAH87</t>
  </si>
  <si>
    <t>XS2460259752</t>
  </si>
  <si>
    <t>US90205FAA84</t>
  </si>
  <si>
    <t>US90205FAJ93</t>
  </si>
  <si>
    <t>XS1908324228</t>
  </si>
  <si>
    <t>XS1908325118</t>
  </si>
  <si>
    <t>XS1908325464</t>
  </si>
  <si>
    <t>XS1908325977</t>
  </si>
  <si>
    <t>XS1908326272</t>
  </si>
  <si>
    <t>XS1908326785</t>
  </si>
  <si>
    <t>XS1908326868</t>
  </si>
  <si>
    <t>XS2905436650</t>
  </si>
  <si>
    <t>XS2363203089</t>
  </si>
  <si>
    <t>XS2430287362</t>
  </si>
  <si>
    <t>XS2430287875</t>
  </si>
  <si>
    <t>COBQ4156015</t>
  </si>
  <si>
    <t>USN7163RAX19</t>
  </si>
  <si>
    <t>US696928AA85</t>
  </si>
  <si>
    <t>XS2878983712</t>
  </si>
  <si>
    <t>XS2878983639</t>
  </si>
  <si>
    <t>XS2878983803</t>
  </si>
  <si>
    <t>XS2712134175</t>
  </si>
  <si>
    <t>XS2775048981</t>
  </si>
  <si>
    <t>XS2865669522</t>
  </si>
  <si>
    <t>XS2865669282</t>
  </si>
  <si>
    <t>XS2901491261</t>
  </si>
  <si>
    <t>US74762EAK82</t>
  </si>
  <si>
    <t>US74762EAL65</t>
  </si>
  <si>
    <t>US76112BF546</t>
  </si>
  <si>
    <t>US74919MAB28</t>
  </si>
  <si>
    <t>US74978BAA61</t>
  </si>
  <si>
    <t>US74978AAD28</t>
  </si>
  <si>
    <t>US74919XAF96</t>
  </si>
  <si>
    <t>US74977RDR21</t>
  </si>
  <si>
    <t>XS1002121454</t>
  </si>
  <si>
    <t>US76110HT662</t>
  </si>
  <si>
    <t>US76110HT902</t>
  </si>
  <si>
    <t>US76110H7B93</t>
  </si>
  <si>
    <t>US761118FG86</t>
  </si>
  <si>
    <t>US761118EN47</t>
  </si>
  <si>
    <t>US761118EP94</t>
  </si>
  <si>
    <t>US761118HU52</t>
  </si>
  <si>
    <t>US761118QM36</t>
  </si>
  <si>
    <t>US761118GY83</t>
  </si>
  <si>
    <t>US761118JJ89</t>
  </si>
  <si>
    <t>US761118PW27</t>
  </si>
  <si>
    <t>US761118PY82</t>
  </si>
  <si>
    <t>US761118AA61</t>
  </si>
  <si>
    <t>US74922XAA54</t>
  </si>
  <si>
    <t>US761118TU25</t>
  </si>
  <si>
    <t>US75114RAE53</t>
  </si>
  <si>
    <t>US75115BAA70</t>
  </si>
  <si>
    <t>US74922MAB72</t>
  </si>
  <si>
    <t>US74922MAC55</t>
  </si>
  <si>
    <t>US74922QAA04</t>
  </si>
  <si>
    <t>US75115GAA67</t>
  </si>
  <si>
    <t>US761118RJ97</t>
  </si>
  <si>
    <t>US751153AA50</t>
  </si>
  <si>
    <t>US75114HAA59</t>
  </si>
  <si>
    <t>US75114HAK32</t>
  </si>
  <si>
    <t>US751155AN20</t>
  </si>
  <si>
    <t>US751155AB81</t>
  </si>
  <si>
    <t>US75115EAA10</t>
  </si>
  <si>
    <t>US751151AA94</t>
  </si>
  <si>
    <t>US75115DAC92</t>
  </si>
  <si>
    <t>US75115DAJ46</t>
  </si>
  <si>
    <t>US74922GAU85</t>
  </si>
  <si>
    <t>US74922LAF04</t>
  </si>
  <si>
    <t>US74922SAA69</t>
  </si>
  <si>
    <t>US74922SAB43</t>
  </si>
  <si>
    <t>US74922RAJ95</t>
  </si>
  <si>
    <t>US74922RAM25</t>
  </si>
  <si>
    <t>US74922RAN08</t>
  </si>
  <si>
    <t>US761118UK24</t>
  </si>
  <si>
    <t>US749228AB88</t>
  </si>
  <si>
    <t>US75114TAA97</t>
  </si>
  <si>
    <t>US75114TAE10</t>
  </si>
  <si>
    <t>US74922EAR09</t>
  </si>
  <si>
    <t>US74922EAC30</t>
  </si>
  <si>
    <t>US748940AA13</t>
  </si>
  <si>
    <t>US748940AB95</t>
  </si>
  <si>
    <t>US75115AAA97</t>
  </si>
  <si>
    <t>US75115CAC10</t>
  </si>
  <si>
    <t>US74923GAC78</t>
  </si>
  <si>
    <t>US74923XAA46</t>
  </si>
  <si>
    <t>US74923YAA29</t>
  </si>
  <si>
    <t>US74922AAA51</t>
  </si>
  <si>
    <t>US74924EAA55</t>
  </si>
  <si>
    <t>US749241AA33</t>
  </si>
  <si>
    <t>US75115YAA73</t>
  </si>
  <si>
    <t>US74923LAB80</t>
  </si>
  <si>
    <t>US74922KAA34</t>
  </si>
  <si>
    <t>US74922KAG04</t>
  </si>
  <si>
    <t>US74922KAH86</t>
  </si>
  <si>
    <t>US74922KAL98</t>
  </si>
  <si>
    <t>US74922KAM71</t>
  </si>
  <si>
    <t>US74923CAD48</t>
  </si>
  <si>
    <t>US75116BAA61</t>
  </si>
  <si>
    <t>US75116BAE83</t>
  </si>
  <si>
    <t>US74923HAK77</t>
  </si>
  <si>
    <t>US74923HAR21</t>
  </si>
  <si>
    <t>US74923JAL17</t>
  </si>
  <si>
    <t>US75116CBE57</t>
  </si>
  <si>
    <t>US74923WAC29</t>
  </si>
  <si>
    <t>US74923WAE84</t>
  </si>
  <si>
    <t>US74923WAK45</t>
  </si>
  <si>
    <t>US74922UAF03</t>
  </si>
  <si>
    <t>US75970NAA54</t>
  </si>
  <si>
    <t>US759950CY25</t>
  </si>
  <si>
    <t>US759950FH64</t>
  </si>
  <si>
    <t>US75970NAL10</t>
  </si>
  <si>
    <t>US75970NAG25</t>
  </si>
  <si>
    <t>US759950GV40</t>
  </si>
  <si>
    <t>US759950GW23</t>
  </si>
  <si>
    <t>US759950GX06</t>
  </si>
  <si>
    <t>US759950GY88</t>
  </si>
  <si>
    <t>US759676AE99</t>
  </si>
  <si>
    <t>US759676AF64</t>
  </si>
  <si>
    <t>US75971EAG17</t>
  </si>
  <si>
    <t>US75971EAH99</t>
  </si>
  <si>
    <t>US75971EAJ55</t>
  </si>
  <si>
    <t>US75970HAD26</t>
  </si>
  <si>
    <t>US75970HAE09</t>
  </si>
  <si>
    <t>US75970HAF73</t>
  </si>
  <si>
    <t>US75970JAD81</t>
  </si>
  <si>
    <t>US75970JAE64</t>
  </si>
  <si>
    <t>US75970JAF30</t>
  </si>
  <si>
    <t>US75970JAG13</t>
  </si>
  <si>
    <t>US75970QAD25</t>
  </si>
  <si>
    <t>US75970QAE08</t>
  </si>
  <si>
    <t>US75970QAF72</t>
  </si>
  <si>
    <t>US75970QAG55</t>
  </si>
  <si>
    <t>US75970QAJ94</t>
  </si>
  <si>
    <t>US75971FAE34</t>
  </si>
  <si>
    <t>US75971FAF09</t>
  </si>
  <si>
    <t>US76112BRR32</t>
  </si>
  <si>
    <t>US76112BYY00</t>
  </si>
  <si>
    <t>US76112BH864</t>
  </si>
  <si>
    <t>US76112BR855</t>
  </si>
  <si>
    <t>US76112BR285</t>
  </si>
  <si>
    <t>US76112BJH42</t>
  </si>
  <si>
    <t>US76112BQA16</t>
  </si>
  <si>
    <t>US76112BTX81</t>
  </si>
  <si>
    <t>US76112BWX45</t>
  </si>
  <si>
    <t>US76112BWZ92</t>
  </si>
  <si>
    <t>US76112BZL79</t>
  </si>
  <si>
    <t>US76112BV980</t>
  </si>
  <si>
    <t>US75156TAD28</t>
  </si>
  <si>
    <t>US76112B4P24</t>
  </si>
  <si>
    <t>US75156XAD30</t>
  </si>
  <si>
    <t>US76110WG593</t>
  </si>
  <si>
    <t>US76110WXF84</t>
  </si>
  <si>
    <t>US76110WYM27</t>
  </si>
  <si>
    <t>US76110W4G82</t>
  </si>
  <si>
    <t>US76110W5K85</t>
  </si>
  <si>
    <t>US76110W6N16</t>
  </si>
  <si>
    <t>US76110WQ741</t>
  </si>
  <si>
    <t>US76110W6B77</t>
  </si>
  <si>
    <t>US75405WAG78</t>
  </si>
  <si>
    <t>US75405WAH51</t>
  </si>
  <si>
    <t>US76110W7F72</t>
  </si>
  <si>
    <t>US753910AF55</t>
  </si>
  <si>
    <t>US76110WS804</t>
  </si>
  <si>
    <t>US76110W3V68</t>
  </si>
  <si>
    <t>US754058AJ44</t>
  </si>
  <si>
    <t>US75406AAD19</t>
  </si>
  <si>
    <t>US76113ACA79</t>
  </si>
  <si>
    <t>US754065AD25</t>
  </si>
  <si>
    <t>US76113AAJ07</t>
  </si>
  <si>
    <t>US75406BAF40</t>
  </si>
  <si>
    <t>US76113ABM27</t>
  </si>
  <si>
    <t>US75406EAF88</t>
  </si>
  <si>
    <t>US75406VAE39</t>
  </si>
  <si>
    <t>US75406XAE94</t>
  </si>
  <si>
    <t>US74924XAE58</t>
  </si>
  <si>
    <t>US74924SAD80</t>
  </si>
  <si>
    <t>US74924WAD92</t>
  </si>
  <si>
    <t>US74924YAD58</t>
  </si>
  <si>
    <t>US74924NAD93</t>
  </si>
  <si>
    <t>US45660NW682</t>
  </si>
  <si>
    <t>US45660LXP92</t>
  </si>
  <si>
    <t>US45660LK996</t>
  </si>
  <si>
    <t>US45660L3H04</t>
  </si>
  <si>
    <t>US45660L4C08</t>
  </si>
  <si>
    <t>US45660L3U15</t>
  </si>
  <si>
    <t>US45660L3V97</t>
  </si>
  <si>
    <t>US45660L3X53</t>
  </si>
  <si>
    <t>US45660L4F39</t>
  </si>
  <si>
    <t>US45660LSZ30</t>
  </si>
  <si>
    <t>US45660L6Q75</t>
  </si>
  <si>
    <t>US45660L6V60</t>
  </si>
  <si>
    <t>US76113LAE74</t>
  </si>
  <si>
    <t>US76113HAA41</t>
  </si>
  <si>
    <t>US76114BAE83</t>
  </si>
  <si>
    <t>US76114GAJ67</t>
  </si>
  <si>
    <t>US45661EBX13</t>
  </si>
  <si>
    <t>US45661EBU73</t>
  </si>
  <si>
    <t>US76112FAF80</t>
  </si>
  <si>
    <t>US76113FAA84</t>
  </si>
  <si>
    <t>US761119AD83</t>
  </si>
  <si>
    <t>US76112HAF47</t>
  </si>
  <si>
    <t>US76112HAH03</t>
  </si>
  <si>
    <t>US761120AC81</t>
  </si>
  <si>
    <t>US761120AD64</t>
  </si>
  <si>
    <t>US761120AL80</t>
  </si>
  <si>
    <t>US76113WAE30</t>
  </si>
  <si>
    <t>US76114CAG15</t>
  </si>
  <si>
    <t>US76114QAB14</t>
  </si>
  <si>
    <t>US761128AC18</t>
  </si>
  <si>
    <t>FR001400Q3S1</t>
  </si>
  <si>
    <t>US74927XAD49</t>
  </si>
  <si>
    <t>US74928AAA97</t>
  </si>
  <si>
    <t>US74928DBH70</t>
  </si>
  <si>
    <t>US74928XBB64</t>
  </si>
  <si>
    <t>US75524MBX74</t>
  </si>
  <si>
    <t>US74928QAR74</t>
  </si>
  <si>
    <t>US74929CAG15</t>
  </si>
  <si>
    <t>US74930PAM68</t>
  </si>
  <si>
    <t>US76110VSY55</t>
  </si>
  <si>
    <t>US76111XVE02</t>
  </si>
  <si>
    <t>US76111XVZ31</t>
  </si>
  <si>
    <t>US76111XYD91</t>
  </si>
  <si>
    <t>US74957EAK38</t>
  </si>
  <si>
    <t>US74957VAQ23</t>
  </si>
  <si>
    <t>US74958AAC80</t>
  </si>
  <si>
    <t>US74957XAF24</t>
  </si>
  <si>
    <t>US749574AC38</t>
  </si>
  <si>
    <t>US749575AA47</t>
  </si>
  <si>
    <t>US74958XAA28</t>
  </si>
  <si>
    <t>US74958XAB01</t>
  </si>
  <si>
    <t>US74958XAC83</t>
  </si>
  <si>
    <t>US74958TAB98</t>
  </si>
  <si>
    <t>XS2779841050</t>
  </si>
  <si>
    <t>XS2779840912</t>
  </si>
  <si>
    <t>US76716XAB82</t>
  </si>
  <si>
    <t>USU76673AB55</t>
  </si>
  <si>
    <t>US76116WAW01</t>
  </si>
  <si>
    <t>XS0300472817</t>
  </si>
  <si>
    <t>XS0300473542</t>
  </si>
  <si>
    <t>XS2666572693</t>
  </si>
  <si>
    <t>XS2666572933</t>
  </si>
  <si>
    <t>XS0248588047</t>
  </si>
  <si>
    <t>XS0248595091</t>
  </si>
  <si>
    <t>XS0257367960</t>
  </si>
  <si>
    <t>XS0257371301</t>
  </si>
  <si>
    <t>XS0268024071</t>
  </si>
  <si>
    <t>XS0277409446</t>
  </si>
  <si>
    <t>XS0277457841</t>
  </si>
  <si>
    <t>XS0307489566</t>
  </si>
  <si>
    <t>XS0307506674</t>
  </si>
  <si>
    <t>XS0307511591</t>
  </si>
  <si>
    <t>US77587AAC09</t>
  </si>
  <si>
    <t>IT0005609570</t>
  </si>
  <si>
    <t>XS2779830798</t>
  </si>
  <si>
    <t>XS2779831689</t>
  </si>
  <si>
    <t>XS2779832497</t>
  </si>
  <si>
    <t>XS2779832737</t>
  </si>
  <si>
    <t>XS2779833206</t>
  </si>
  <si>
    <t>XS2779833461</t>
  </si>
  <si>
    <t>XS2779833891</t>
  </si>
  <si>
    <t>XS2779834519</t>
  </si>
  <si>
    <t>XS2779833545</t>
  </si>
  <si>
    <t>US77342JAA16</t>
  </si>
  <si>
    <t>US77342KAA88</t>
  </si>
  <si>
    <t>US77578JAB44</t>
  </si>
  <si>
    <t>XS2244322082</t>
  </si>
  <si>
    <t>US77578JAC27</t>
  </si>
  <si>
    <t>XS2244321787</t>
  </si>
  <si>
    <t>XS2364199674</t>
  </si>
  <si>
    <t>XS2331735253</t>
  </si>
  <si>
    <t>XS2330503694</t>
  </si>
  <si>
    <t>COBO9736261</t>
  </si>
  <si>
    <t>XS2331742036</t>
  </si>
  <si>
    <t>XS2258400162</t>
  </si>
  <si>
    <t>XS2258398911</t>
  </si>
  <si>
    <t>COBQ4352952</t>
  </si>
  <si>
    <t>XS2027596530</t>
  </si>
  <si>
    <t>XS2027596704</t>
  </si>
  <si>
    <t>XS1970549561</t>
  </si>
  <si>
    <t>XS2434895806</t>
  </si>
  <si>
    <t>XS2434895632</t>
  </si>
  <si>
    <t>XS2109813142</t>
  </si>
  <si>
    <t>XS1892127470</t>
  </si>
  <si>
    <t>XS1968706876</t>
  </si>
  <si>
    <t>XS2829209720</t>
  </si>
  <si>
    <t>XS2689949399</t>
  </si>
  <si>
    <t>XS2908644615</t>
  </si>
  <si>
    <t>XS2770920937</t>
  </si>
  <si>
    <t>XS2770921315</t>
  </si>
  <si>
    <t>XS2829810923</t>
  </si>
  <si>
    <t>XS2689948078</t>
  </si>
  <si>
    <t>US78081BAJ26</t>
  </si>
  <si>
    <t>US75383HAA95</t>
  </si>
  <si>
    <t>XS2379452985</t>
  </si>
  <si>
    <t>XS0609017917</t>
  </si>
  <si>
    <t>RU000A102CL3</t>
  </si>
  <si>
    <t>RU000A0JXU22</t>
  </si>
  <si>
    <t>RU000A0JXU14</t>
  </si>
  <si>
    <t>XS0767473852</t>
  </si>
  <si>
    <t>US78307ADE01</t>
  </si>
  <si>
    <t>XS0971721963</t>
  </si>
  <si>
    <t>US78307ADH32</t>
  </si>
  <si>
    <t>RU000A1006T7</t>
  </si>
  <si>
    <t>RU000A1006S9</t>
  </si>
  <si>
    <t>XS0114288789</t>
  </si>
  <si>
    <t>US76942LAA26</t>
  </si>
  <si>
    <t>US78016HZZ62</t>
  </si>
  <si>
    <t>US78016HZX15</t>
  </si>
  <si>
    <t>US78016HZY97</t>
  </si>
  <si>
    <t>US912833PC81</t>
  </si>
  <si>
    <t>US912833LZ13</t>
  </si>
  <si>
    <t>US912833PA26</t>
  </si>
  <si>
    <t>US85207UAK16</t>
  </si>
  <si>
    <t>US852060AT99</t>
  </si>
  <si>
    <t>ES0305838007</t>
  </si>
  <si>
    <t>US785628AA63</t>
  </si>
  <si>
    <t>US81375WFJ09</t>
  </si>
  <si>
    <t>US81375WGF77</t>
  </si>
  <si>
    <t>US81375WCT18</t>
  </si>
  <si>
    <t>US81375WGW01</t>
  </si>
  <si>
    <t>US81375WJU18</t>
  </si>
  <si>
    <t>US81376VAB36</t>
  </si>
  <si>
    <t>US813765AB08</t>
  </si>
  <si>
    <t>US81377GAA76</t>
  </si>
  <si>
    <t>US81377GAB59</t>
  </si>
  <si>
    <t>US81376YAE14</t>
  </si>
  <si>
    <t>US81375HAC34</t>
  </si>
  <si>
    <t>US81377CAB46</t>
  </si>
  <si>
    <t>US81375WJK36</t>
  </si>
  <si>
    <t>US81376GAA85</t>
  </si>
  <si>
    <t>US81376GAD25</t>
  </si>
  <si>
    <t>US81377EAB02</t>
  </si>
  <si>
    <t>US81378EAB92</t>
  </si>
  <si>
    <t>US81379EAA01</t>
  </si>
  <si>
    <t>US81377JAB98</t>
  </si>
  <si>
    <t>US81377JAC71</t>
  </si>
  <si>
    <t>US81378AAA97</t>
  </si>
  <si>
    <t>US81378AAC53</t>
  </si>
  <si>
    <t>US81378GAC24</t>
  </si>
  <si>
    <t>US81378GAD07</t>
  </si>
  <si>
    <t>XS2447539060</t>
  </si>
  <si>
    <t>XS2830446535</t>
  </si>
  <si>
    <t>ZAG000016320</t>
  </si>
  <si>
    <t>ZAG000077470</t>
  </si>
  <si>
    <t>ZAG000106998</t>
  </si>
  <si>
    <t>COEK7732887</t>
  </si>
  <si>
    <t>COEK7733067</t>
  </si>
  <si>
    <t>US86358EAK29</t>
  </si>
  <si>
    <t>US86358EAN67</t>
  </si>
  <si>
    <t>US86358ECL83</t>
  </si>
  <si>
    <t>US86358EPB64</t>
  </si>
  <si>
    <t>US86358EPQ34</t>
  </si>
  <si>
    <t>US86358EGW03</t>
  </si>
  <si>
    <t>US86358ELK00</t>
  </si>
  <si>
    <t>US86358ELS36</t>
  </si>
  <si>
    <t>US86358ENH52</t>
  </si>
  <si>
    <t>US86358ENJ19</t>
  </si>
  <si>
    <t>US86358EZT62</t>
  </si>
  <si>
    <t>US86358ERX66</t>
  </si>
  <si>
    <t>US86358ESN75</t>
  </si>
  <si>
    <t>US86358ETJ54</t>
  </si>
  <si>
    <t>US86358EWD48</t>
  </si>
  <si>
    <t>US86358EXQ42</t>
  </si>
  <si>
    <t>US86358EYF77</t>
  </si>
  <si>
    <t>US86358EUW47</t>
  </si>
  <si>
    <t>US86358EVN39</t>
  </si>
  <si>
    <t>US86358EWX02</t>
  </si>
  <si>
    <t>US86358EWY84</t>
  </si>
  <si>
    <t>US86358EA977</t>
  </si>
  <si>
    <t>US86358EE771</t>
  </si>
  <si>
    <t>US86360WAA09</t>
  </si>
  <si>
    <t>US86360WAB81</t>
  </si>
  <si>
    <t>US86360WAD48</t>
  </si>
  <si>
    <t>US86358EC874</t>
  </si>
  <si>
    <t>US86358HUB31</t>
  </si>
  <si>
    <t>US86359LBX64</t>
  </si>
  <si>
    <t>US86359LDH96</t>
  </si>
  <si>
    <t>US86359LDJ52</t>
  </si>
  <si>
    <t>US86359LDY20</t>
  </si>
  <si>
    <t>US86359LGS25</t>
  </si>
  <si>
    <t>US86359LJA89</t>
  </si>
  <si>
    <t>US86359LMB26</t>
  </si>
  <si>
    <t>US86359LPF03</t>
  </si>
  <si>
    <t>US86359LPY91</t>
  </si>
  <si>
    <t>US86359LQS15</t>
  </si>
  <si>
    <t>US86359LRW18</t>
  </si>
  <si>
    <t>US86359LRX90</t>
  </si>
  <si>
    <t>US86359LSM27</t>
  </si>
  <si>
    <t>US86360KAE82</t>
  </si>
  <si>
    <t>US86360KAW80</t>
  </si>
  <si>
    <t>US86360JAA97</t>
  </si>
  <si>
    <t>US86360UAA43</t>
  </si>
  <si>
    <t>US86361HAP91</t>
  </si>
  <si>
    <t>US86361HAB06</t>
  </si>
  <si>
    <t>US86361XAA72</t>
  </si>
  <si>
    <t>US86362XAA63</t>
  </si>
  <si>
    <t>US86362XAP33</t>
  </si>
  <si>
    <t>US86363NAC39</t>
  </si>
  <si>
    <t>US86364MAC47</t>
  </si>
  <si>
    <t>US86364MAD20</t>
  </si>
  <si>
    <t>US86364HAB78</t>
  </si>
  <si>
    <t>US86364RAA77</t>
  </si>
  <si>
    <t>US86364KAE47</t>
  </si>
  <si>
    <t>US05964HAL96</t>
  </si>
  <si>
    <t>XS2908735504</t>
  </si>
  <si>
    <t>XS2908735686</t>
  </si>
  <si>
    <t>US05964HAB15</t>
  </si>
  <si>
    <t>US05964HAJ41</t>
  </si>
  <si>
    <t>US05964HBB06</t>
  </si>
  <si>
    <t>US05964HBA23</t>
  </si>
  <si>
    <t>US05964HAX35</t>
  </si>
  <si>
    <t>US05964HAY18</t>
  </si>
  <si>
    <t>US05964HBC88</t>
  </si>
  <si>
    <t>US80281LAR69</t>
  </si>
  <si>
    <t>US80281LAG05</t>
  </si>
  <si>
    <t>US80281LAU98</t>
  </si>
  <si>
    <t>US80281LAT26</t>
  </si>
  <si>
    <t>US80281LAS43</t>
  </si>
  <si>
    <t>XS2673526401</t>
  </si>
  <si>
    <t>US80282KBM71</t>
  </si>
  <si>
    <t>USG7820FAA06</t>
  </si>
  <si>
    <t>AU3FN0092185</t>
  </si>
  <si>
    <t>AU3FN0092177</t>
  </si>
  <si>
    <t>US863579AQ10</t>
  </si>
  <si>
    <t>US863579BC15</t>
  </si>
  <si>
    <t>US863579BM96</t>
  </si>
  <si>
    <t>US863579FW33</t>
  </si>
  <si>
    <t>US863579GY89</t>
  </si>
  <si>
    <t>US863579GZ54</t>
  </si>
  <si>
    <t>US863579HB77</t>
  </si>
  <si>
    <t>US863579LA49</t>
  </si>
  <si>
    <t>US863579UL03</t>
  </si>
  <si>
    <t>US863579UU02</t>
  </si>
  <si>
    <t>US863579WV66</t>
  </si>
  <si>
    <t>US863579YT92</t>
  </si>
  <si>
    <t>US863579ZE15</t>
  </si>
  <si>
    <t>US863579B236</t>
  </si>
  <si>
    <t>US863579Q432</t>
  </si>
  <si>
    <t>US86362RAA95</t>
  </si>
  <si>
    <t>US863579X867</t>
  </si>
  <si>
    <t>US86360BAJ70</t>
  </si>
  <si>
    <t>US86361BAA52</t>
  </si>
  <si>
    <t>US86361PAN69</t>
  </si>
  <si>
    <t>US86364PAA12</t>
  </si>
  <si>
    <t>US86364PAD50</t>
  </si>
  <si>
    <t>US86363LAA17</t>
  </si>
  <si>
    <t>US86363LAB99</t>
  </si>
  <si>
    <t>US86364JAA51</t>
  </si>
  <si>
    <t>US86359BU748</t>
  </si>
  <si>
    <t>US80382UAT07</t>
  </si>
  <si>
    <t>US86359B7L95</t>
  </si>
  <si>
    <t>US86359DDU81</t>
  </si>
  <si>
    <t>US86359BZ465</t>
  </si>
  <si>
    <t>US86359DCR61</t>
  </si>
  <si>
    <t>US86359DQB63</t>
  </si>
  <si>
    <t>US86359DTE75</t>
  </si>
  <si>
    <t>US86359DTG24</t>
  </si>
  <si>
    <t>US86359BW314</t>
  </si>
  <si>
    <t>US86359DLS44</t>
  </si>
  <si>
    <t>US863576DL56</t>
  </si>
  <si>
    <t>US863576DM30</t>
  </si>
  <si>
    <t>US86359YAC57</t>
  </si>
  <si>
    <t>US86361GAA40</t>
  </si>
  <si>
    <t>US86359RAE62</t>
  </si>
  <si>
    <t>US86359SAD62</t>
  </si>
  <si>
    <t>US86362VAA08</t>
  </si>
  <si>
    <t>US86362VAD47</t>
  </si>
  <si>
    <t>US86362VAE20</t>
  </si>
  <si>
    <t>US86360RAF01</t>
  </si>
  <si>
    <t>US86360XAD21</t>
  </si>
  <si>
    <t>US86360PAG28</t>
  </si>
  <si>
    <t>US86359DXP76</t>
  </si>
  <si>
    <t>US86361AAA79</t>
  </si>
  <si>
    <t>US86361CAE57</t>
  </si>
  <si>
    <t>US86362PAE51</t>
  </si>
  <si>
    <t>US86362YAD85</t>
  </si>
  <si>
    <t>US86363WAC38</t>
  </si>
  <si>
    <t>US86365DAD12</t>
  </si>
  <si>
    <t>US86365DAH26</t>
  </si>
  <si>
    <t>US86364XAA46</t>
  </si>
  <si>
    <t>US86363HAA05</t>
  </si>
  <si>
    <t>US863613AA32</t>
  </si>
  <si>
    <t>US86358BAA08</t>
  </si>
  <si>
    <t>US86358BAE20</t>
  </si>
  <si>
    <t>US86364LAC63</t>
  </si>
  <si>
    <t>US805564QK08</t>
  </si>
  <si>
    <t>US805564QW46</t>
  </si>
  <si>
    <t>US805564RN38</t>
  </si>
  <si>
    <t>US805564RP85</t>
  </si>
  <si>
    <t>US805564SD47</t>
  </si>
  <si>
    <t>US805564SU61</t>
  </si>
  <si>
    <t>US805564SV45</t>
  </si>
  <si>
    <t>US805564TL53</t>
  </si>
  <si>
    <t>US80556XAH08</t>
  </si>
  <si>
    <t>US80556AAD90</t>
  </si>
  <si>
    <t>US80556YAA38</t>
  </si>
  <si>
    <t>US80556YAC93</t>
  </si>
  <si>
    <t>US80557BAA26</t>
  </si>
  <si>
    <t>US80557BAD64</t>
  </si>
  <si>
    <t>US80557BAE48</t>
  </si>
  <si>
    <t>US80557CAA09</t>
  </si>
  <si>
    <t>US80557CAB81</t>
  </si>
  <si>
    <t>USU8337RAA24</t>
  </si>
  <si>
    <t>USU8337VAA36</t>
  </si>
  <si>
    <t>US84858WAA45</t>
  </si>
  <si>
    <t>US78403DBD12</t>
  </si>
  <si>
    <t>XS0848530977</t>
  </si>
  <si>
    <t>US35563PCF45</t>
  </si>
  <si>
    <t>US35563PDJ57</t>
  </si>
  <si>
    <t>US35563PFS39</t>
  </si>
  <si>
    <t>XAD7001LAB99</t>
  </si>
  <si>
    <t>XAD7001LAC72</t>
  </si>
  <si>
    <t>XS2369734418</t>
  </si>
  <si>
    <t>MG!!03HYM4</t>
  </si>
  <si>
    <t>XS2900391777</t>
  </si>
  <si>
    <t>XS2442776162</t>
  </si>
  <si>
    <t>US81744FAA57</t>
  </si>
  <si>
    <t>US81744FEV58</t>
  </si>
  <si>
    <t>US81744LAN47</t>
  </si>
  <si>
    <t>US81744MAM47</t>
  </si>
  <si>
    <t>XS2170186923</t>
  </si>
  <si>
    <t>IT0004158157</t>
  </si>
  <si>
    <t>XAF6628DAP96</t>
  </si>
  <si>
    <t>COBL4116465</t>
  </si>
  <si>
    <t>US81879MAF68</t>
  </si>
  <si>
    <t>US81879MAG42</t>
  </si>
  <si>
    <t>US81879MAV19</t>
  </si>
  <si>
    <t>US81879MAW91</t>
  </si>
  <si>
    <t>US784208AD20</t>
  </si>
  <si>
    <t>XS2905579095</t>
  </si>
  <si>
    <t>US824348BS43</t>
  </si>
  <si>
    <t>US824348BT26</t>
  </si>
  <si>
    <t>US78442PGD24</t>
  </si>
  <si>
    <t>XS0203069710</t>
  </si>
  <si>
    <t>XS0194143532</t>
  </si>
  <si>
    <t>US784442AC92</t>
  </si>
  <si>
    <t>US78444YAD76</t>
  </si>
  <si>
    <t>US78447EAC03</t>
  </si>
  <si>
    <t>XS0187456156</t>
  </si>
  <si>
    <t>XS0172692914</t>
  </si>
  <si>
    <t>XS0172693052</t>
  </si>
  <si>
    <t>US83438JAA43</t>
  </si>
  <si>
    <t>US827304AA49</t>
  </si>
  <si>
    <t>US83189DAD21</t>
  </si>
  <si>
    <t>US78449PAC32</t>
  </si>
  <si>
    <t>XS2249774923</t>
  </si>
  <si>
    <t>US83609TAA51</t>
  </si>
  <si>
    <t>US83368RBD35</t>
  </si>
  <si>
    <t>US83368TBR86</t>
  </si>
  <si>
    <t>US83368TBQ04</t>
  </si>
  <si>
    <t>US83368TBS69</t>
  </si>
  <si>
    <t>US83368RBS04</t>
  </si>
  <si>
    <t>XS2477752260</t>
  </si>
  <si>
    <t>XS2319911074</t>
  </si>
  <si>
    <t>XS2120080101</t>
  </si>
  <si>
    <t>XS1758464330</t>
  </si>
  <si>
    <t>US828807DY06</t>
  </si>
  <si>
    <t>US85208NAD21</t>
  </si>
  <si>
    <t>US843590CK45</t>
  </si>
  <si>
    <t>USG7822LAG26</t>
  </si>
  <si>
    <t>XS2539609573</t>
  </si>
  <si>
    <t>XS2585545820</t>
  </si>
  <si>
    <t>XS2894895684</t>
  </si>
  <si>
    <t>USG84228FY98</t>
  </si>
  <si>
    <t>US85554NAJ90</t>
  </si>
  <si>
    <t>US78473WAF05</t>
  </si>
  <si>
    <t>US85573LAA98</t>
  </si>
  <si>
    <t>US85816VAA44</t>
  </si>
  <si>
    <t>XS2728570321</t>
  </si>
  <si>
    <t>XS2777470902</t>
  </si>
  <si>
    <t>XS2819830329</t>
  </si>
  <si>
    <t>US78485WAC38</t>
  </si>
  <si>
    <t>US78485WAE93</t>
  </si>
  <si>
    <t>US866677AK36</t>
  </si>
  <si>
    <t>US86562MDM91</t>
  </si>
  <si>
    <t>US86562MDN74</t>
  </si>
  <si>
    <t>US86562MDP23</t>
  </si>
  <si>
    <t>US86562MDL19</t>
  </si>
  <si>
    <t>US86563VBT52</t>
  </si>
  <si>
    <t>US86563VBW81</t>
  </si>
  <si>
    <t>US84751PEU93</t>
  </si>
  <si>
    <t>US84751PFW41</t>
  </si>
  <si>
    <t>US84751WAD65</t>
  </si>
  <si>
    <t>US84751YAA82</t>
  </si>
  <si>
    <t>US84751YAC49</t>
  </si>
  <si>
    <t>US84751NAE40</t>
  </si>
  <si>
    <t>US84752CAE75</t>
  </si>
  <si>
    <t>US84752EAB92</t>
  </si>
  <si>
    <t>US84752EAC75</t>
  </si>
  <si>
    <t>US84752EAE32</t>
  </si>
  <si>
    <t>US83611MBV90</t>
  </si>
  <si>
    <t>US83611MEV63</t>
  </si>
  <si>
    <t>US83611MKH06</t>
  </si>
  <si>
    <t>US83611PBX87</t>
  </si>
  <si>
    <t>US83611MEC82</t>
  </si>
  <si>
    <t>US83611MGJ18</t>
  </si>
  <si>
    <t>US83611MJL37</t>
  </si>
  <si>
    <t>US83611MKZ04</t>
  </si>
  <si>
    <t>US83611MNJ35</t>
  </si>
  <si>
    <t>US83611MNK08</t>
  </si>
  <si>
    <t>US83612HAD08</t>
  </si>
  <si>
    <t>US83612JAD63</t>
  </si>
  <si>
    <t>US83611XAC83</t>
  </si>
  <si>
    <t>US83611DAA63</t>
  </si>
  <si>
    <t>US83611DAC20</t>
  </si>
  <si>
    <t>US83611MLS51</t>
  </si>
  <si>
    <t>US83611MMM72</t>
  </si>
  <si>
    <t>US83611MPK89</t>
  </si>
  <si>
    <t>US83611YAF97</t>
  </si>
  <si>
    <t>US83612CAE93</t>
  </si>
  <si>
    <t>US83612LAU35</t>
  </si>
  <si>
    <t>US83612MAG24</t>
  </si>
  <si>
    <t>US83612PAA84</t>
  </si>
  <si>
    <t>US83612QAD07</t>
  </si>
  <si>
    <t>US83612TAA07</t>
  </si>
  <si>
    <t>US83612TAB89</t>
  </si>
  <si>
    <t>US83612TAC62</t>
  </si>
  <si>
    <t>US83613DAA46</t>
  </si>
  <si>
    <t>US83613DAD84</t>
  </si>
  <si>
    <t>US83612KAA97</t>
  </si>
  <si>
    <t>US83613AAA07</t>
  </si>
  <si>
    <t>US83613AAQ58</t>
  </si>
  <si>
    <t>US83613AAR32</t>
  </si>
  <si>
    <t>US83613FAA93</t>
  </si>
  <si>
    <t>US83612NAA37</t>
  </si>
  <si>
    <t>US87164KAG94</t>
  </si>
  <si>
    <t>US91282CAU53</t>
  </si>
  <si>
    <t>US91282CBJ99</t>
  </si>
  <si>
    <t>US91282CAL54</t>
  </si>
  <si>
    <t>US91282CAY75</t>
  </si>
  <si>
    <t>US91282CBB63</t>
  </si>
  <si>
    <t>US9128282A70</t>
  </si>
  <si>
    <t>US912828J272</t>
  </si>
  <si>
    <t>GV912828K74</t>
  </si>
  <si>
    <t>US912828U246</t>
  </si>
  <si>
    <t>US912828V988</t>
  </si>
  <si>
    <t>US912828M565</t>
  </si>
  <si>
    <t>US912810RK60</t>
  </si>
  <si>
    <t>US91282CFF32</t>
  </si>
  <si>
    <t>US91282CEE75</t>
  </si>
  <si>
    <t>US9128286T26</t>
  </si>
  <si>
    <t>US9128286A35</t>
  </si>
  <si>
    <t>US91282CEP23</t>
  </si>
  <si>
    <t>US912810RB61</t>
  </si>
  <si>
    <t>US9128284V99</t>
  </si>
  <si>
    <t>US912810RN00</t>
  </si>
  <si>
    <t>US912810SF66</t>
  </si>
  <si>
    <t>US912810SD19</t>
  </si>
  <si>
    <t>US912810RJ97</t>
  </si>
  <si>
    <t>GV912810RD2</t>
  </si>
  <si>
    <t>US912810SC36</t>
  </si>
  <si>
    <t>US912810RH32</t>
  </si>
  <si>
    <t>US912810RG58</t>
  </si>
  <si>
    <t>US912810RE01</t>
  </si>
  <si>
    <t>US91282CFT36</t>
  </si>
  <si>
    <t>US91282CKH33</t>
  </si>
  <si>
    <t>US91282CKJ98</t>
  </si>
  <si>
    <t>US912810TU25</t>
  </si>
  <si>
    <t>US912810UA42</t>
  </si>
  <si>
    <t>XS2721087653</t>
  </si>
  <si>
    <t>XS2721087901</t>
  </si>
  <si>
    <t>US87330UAA97</t>
  </si>
  <si>
    <t>USG8654TAA90</t>
  </si>
  <si>
    <t>US87331AAA25</t>
  </si>
  <si>
    <t>US87331AAB08</t>
  </si>
  <si>
    <t>US878048AG21</t>
  </si>
  <si>
    <t>US87222EAD04</t>
  </si>
  <si>
    <t>US872227AA15</t>
  </si>
  <si>
    <t>XS2358719123</t>
  </si>
  <si>
    <t>XS1766720137</t>
  </si>
  <si>
    <t>XS2419216382</t>
  </si>
  <si>
    <t>ES0377952017</t>
  </si>
  <si>
    <t>USG8T61QAD51</t>
  </si>
  <si>
    <t>US898203AB09</t>
  </si>
  <si>
    <t>USG91138AA87</t>
  </si>
  <si>
    <t>XS2278588343</t>
  </si>
  <si>
    <t>US87272HAA86</t>
  </si>
  <si>
    <t>US912828H458</t>
  </si>
  <si>
    <t>US912810SM18</t>
  </si>
  <si>
    <t>US9128287D64</t>
  </si>
  <si>
    <t>US912810QV35</t>
  </si>
  <si>
    <t>US912810RL44</t>
  </si>
  <si>
    <t>US912828Y388</t>
  </si>
  <si>
    <t>US91282CBF77</t>
  </si>
  <si>
    <t>US912828ZZ63</t>
  </si>
  <si>
    <t>US91282CCM10</t>
  </si>
  <si>
    <t>US912828V491</t>
  </si>
  <si>
    <t>US9128282L36</t>
  </si>
  <si>
    <t>US912810RA88</t>
  </si>
  <si>
    <t>US91282CEZ05</t>
  </si>
  <si>
    <t>US9128285W63</t>
  </si>
  <si>
    <t>US912810RW09</t>
  </si>
  <si>
    <t>US912810RR14</t>
  </si>
  <si>
    <t>US912810SB52</t>
  </si>
  <si>
    <t>US912810SG40</t>
  </si>
  <si>
    <t>US912810TP30</t>
  </si>
  <si>
    <t>US91282CJY84</t>
  </si>
  <si>
    <t>US91282CGK18</t>
  </si>
  <si>
    <t>US912810RF75</t>
  </si>
  <si>
    <t>US91282CHP95</t>
  </si>
  <si>
    <t>US91282CLE92</t>
  </si>
  <si>
    <t>US912810QF84</t>
  </si>
  <si>
    <t>US912810QP66</t>
  </si>
  <si>
    <t>US912810FR42</t>
  </si>
  <si>
    <t>XS2031214666</t>
  </si>
  <si>
    <t>XS2417096398</t>
  </si>
  <si>
    <t>US887367AA88</t>
  </si>
  <si>
    <t>US885220EW97</t>
  </si>
  <si>
    <t>US885220KV41</t>
  </si>
  <si>
    <t>US88522AAC53</t>
  </si>
  <si>
    <t>US88522RAA23</t>
  </si>
  <si>
    <t>US88522WAB90</t>
  </si>
  <si>
    <t>US88522YAA73</t>
  </si>
  <si>
    <t>US88522YAB56</t>
  </si>
  <si>
    <t>US881561CE22</t>
  </si>
  <si>
    <t>US881561XQ23</t>
  </si>
  <si>
    <t>US881561ZG23</t>
  </si>
  <si>
    <t>US88156PAC59</t>
  </si>
  <si>
    <t>US88156TAC71</t>
  </si>
  <si>
    <t>US87264ADL61</t>
  </si>
  <si>
    <t>US89141WAK80</t>
  </si>
  <si>
    <t>XS2711545694</t>
  </si>
  <si>
    <t>XS2799792655</t>
  </si>
  <si>
    <t>XS2799792903</t>
  </si>
  <si>
    <t>XS2799793034</t>
  </si>
  <si>
    <t>XS2799788976</t>
  </si>
  <si>
    <t>US89172RAD70</t>
  </si>
  <si>
    <t>US89172UAC27</t>
  </si>
  <si>
    <t>US89173FAC41</t>
  </si>
  <si>
    <t>US89169DAF87</t>
  </si>
  <si>
    <t>US89175JAA88</t>
  </si>
  <si>
    <t>US89175TAA60</t>
  </si>
  <si>
    <t>XS2547116595</t>
  </si>
  <si>
    <t>XS2547116678</t>
  </si>
  <si>
    <t>US89289UAS78</t>
  </si>
  <si>
    <t>US89413CAA53</t>
  </si>
  <si>
    <t>US89413CAC10</t>
  </si>
  <si>
    <t>US894135AA02</t>
  </si>
  <si>
    <t>US87612GAK76</t>
  </si>
  <si>
    <t>XS2783077196</t>
  </si>
  <si>
    <t>XS2783077279</t>
  </si>
  <si>
    <t>US89640FAA30</t>
  </si>
  <si>
    <t>US89707UAA07</t>
  </si>
  <si>
    <t>US89708BAB99</t>
  </si>
  <si>
    <t>US89789KAB17</t>
  </si>
  <si>
    <t>USU8881LAA53</t>
  </si>
  <si>
    <t>USU8881LAB37</t>
  </si>
  <si>
    <t>USU8881LAC10</t>
  </si>
  <si>
    <t>USU8881LAD92</t>
  </si>
  <si>
    <t>USU8881LAE75</t>
  </si>
  <si>
    <t>USU8881LAF41</t>
  </si>
  <si>
    <t>USU8881LAG24</t>
  </si>
  <si>
    <t>US900123CX69</t>
  </si>
  <si>
    <t>US900123CY43</t>
  </si>
  <si>
    <t>US900123CQ19</t>
  </si>
  <si>
    <t>US900123CT57</t>
  </si>
  <si>
    <t>TRT170528T12</t>
  </si>
  <si>
    <t>TRT200526T19</t>
  </si>
  <si>
    <t>TRT190826T19</t>
  </si>
  <si>
    <t>TRT060928T11</t>
  </si>
  <si>
    <t>XS2498920417</t>
  </si>
  <si>
    <t>XS2360876465</t>
  </si>
  <si>
    <t>XS2360876549</t>
  </si>
  <si>
    <t>XS2735351012</t>
  </si>
  <si>
    <t>XS2799470963</t>
  </si>
  <si>
    <t>XS2799470880</t>
  </si>
  <si>
    <t>XS2366817349</t>
  </si>
  <si>
    <t>US90932JAA07</t>
  </si>
  <si>
    <t>US909318AA56</t>
  </si>
  <si>
    <t>US90932QAA40</t>
  </si>
  <si>
    <t>US90932PAA66</t>
  </si>
  <si>
    <t>US90931CAA62</t>
  </si>
  <si>
    <t>US90353TAN00</t>
  </si>
  <si>
    <t>US90353TAP57</t>
  </si>
  <si>
    <t>US225401AT54</t>
  </si>
  <si>
    <t>US902613AK44</t>
  </si>
  <si>
    <t>US225401AU28</t>
  </si>
  <si>
    <t>US902613AA61</t>
  </si>
  <si>
    <t>US225401AF50</t>
  </si>
  <si>
    <t>US225401AP33</t>
  </si>
  <si>
    <t>US902613AS79</t>
  </si>
  <si>
    <t>XS2589907653</t>
  </si>
  <si>
    <t>US902613BM90</t>
  </si>
  <si>
    <t>USH42097EV54</t>
  </si>
  <si>
    <t>USH42097EU71</t>
  </si>
  <si>
    <t>USH42097DT18</t>
  </si>
  <si>
    <t>US902613AV09</t>
  </si>
  <si>
    <t>US225401BE76</t>
  </si>
  <si>
    <t>USH42097EN39</t>
  </si>
  <si>
    <t>USH42097EQ69</t>
  </si>
  <si>
    <t>USH42097EL72</t>
  </si>
  <si>
    <t>USH3698DDR29</t>
  </si>
  <si>
    <t>US225401AV01</t>
  </si>
  <si>
    <t>USH3698DDN15</t>
  </si>
  <si>
    <t>USH3698DDS02</t>
  </si>
  <si>
    <t>US225401AZ15</t>
  </si>
  <si>
    <t>CH1214797172</t>
  </si>
  <si>
    <t>USH3698DDW14</t>
  </si>
  <si>
    <t>US90266HAA05</t>
  </si>
  <si>
    <t>ES0338186010</t>
  </si>
  <si>
    <t>US903724CD29</t>
  </si>
  <si>
    <t>US903724CE02</t>
  </si>
  <si>
    <t>US903724CF76</t>
  </si>
  <si>
    <t>US903724CA89</t>
  </si>
  <si>
    <t>US91412GHA67</t>
  </si>
  <si>
    <t>XS0311808561</t>
  </si>
  <si>
    <t>XS0311810385</t>
  </si>
  <si>
    <t>US90323WAP59</t>
  </si>
  <si>
    <t>US90323WAQ33</t>
  </si>
  <si>
    <t>US903428AA80</t>
  </si>
  <si>
    <t>US90390KAB08</t>
  </si>
  <si>
    <t>US90355YAA55</t>
  </si>
  <si>
    <t>US90290PAS39</t>
  </si>
  <si>
    <t>US92329NAQ34</t>
  </si>
  <si>
    <t>US92330EAP25</t>
  </si>
  <si>
    <t>USP17625AE71</t>
  </si>
  <si>
    <t>USP17625AC16</t>
  </si>
  <si>
    <t>USP97475AG56</t>
  </si>
  <si>
    <t>USP97475AJ95</t>
  </si>
  <si>
    <t>USP97475AN08</t>
  </si>
  <si>
    <t>XS0217249126</t>
  </si>
  <si>
    <t>USP97475AP55</t>
  </si>
  <si>
    <t>USP17625AA59</t>
  </si>
  <si>
    <t>USP17625AB33</t>
  </si>
  <si>
    <t>US922646AS37</t>
  </si>
  <si>
    <t>XAG9341JAN00</t>
  </si>
  <si>
    <t>XS2133192729</t>
  </si>
  <si>
    <t>US92564RAL96</t>
  </si>
  <si>
    <t>US92564RAK14</t>
  </si>
  <si>
    <t>US92564RAH84</t>
  </si>
  <si>
    <t>US92564RAE53</t>
  </si>
  <si>
    <t>US925650AC72</t>
  </si>
  <si>
    <t>US92564RAJ41</t>
  </si>
  <si>
    <t>US925650AF04</t>
  </si>
  <si>
    <t>US9256521090</t>
  </si>
  <si>
    <t>US929089AH39</t>
  </si>
  <si>
    <t>XS2913981119</t>
  </si>
  <si>
    <t>XS2357476691</t>
  </si>
  <si>
    <t>US92840VAG77</t>
  </si>
  <si>
    <t>US92277GBA40</t>
  </si>
  <si>
    <t>XS2745725155</t>
  </si>
  <si>
    <t>US928668CG54</t>
  </si>
  <si>
    <t>US950814AA18</t>
  </si>
  <si>
    <t>US9393364N01</t>
  </si>
  <si>
    <t>US929227LE40</t>
  </si>
  <si>
    <t>US939336V916</t>
  </si>
  <si>
    <t>US92922FTG36</t>
  </si>
  <si>
    <t>US92922FUN67</t>
  </si>
  <si>
    <t>US92922F2N70</t>
  </si>
  <si>
    <t>US92922F4S40</t>
  </si>
  <si>
    <t>US92922F4V78</t>
  </si>
  <si>
    <t>US92922F4Y18</t>
  </si>
  <si>
    <t>US92922F4B15</t>
  </si>
  <si>
    <t>US92922F7T95</t>
  </si>
  <si>
    <t>US92925CBH43</t>
  </si>
  <si>
    <t>US92922FD213</t>
  </si>
  <si>
    <t>US92922FD395</t>
  </si>
  <si>
    <t>US939336Z305</t>
  </si>
  <si>
    <t>US92922FG778</t>
  </si>
  <si>
    <t>US92922FJ251</t>
  </si>
  <si>
    <t>US92922FR676</t>
  </si>
  <si>
    <t>US93363EAF25</t>
  </si>
  <si>
    <t>US93363EAJ47</t>
  </si>
  <si>
    <t>US93363EAK10</t>
  </si>
  <si>
    <t>US93363TAB89</t>
  </si>
  <si>
    <t>US93363TAD46</t>
  </si>
  <si>
    <t>US93363NAA37</t>
  </si>
  <si>
    <t>US93363NAB10</t>
  </si>
  <si>
    <t>US93363RAA41</t>
  </si>
  <si>
    <t>US93363RAB24</t>
  </si>
  <si>
    <t>US93363PAC41</t>
  </si>
  <si>
    <t>US93363PAD24</t>
  </si>
  <si>
    <t>US93363QAC24</t>
  </si>
  <si>
    <t>US92925GAA13</t>
  </si>
  <si>
    <t>US92925GAE35</t>
  </si>
  <si>
    <t>US92925GAG82</t>
  </si>
  <si>
    <t>US92925GAJ22</t>
  </si>
  <si>
    <t>US92925DAA81</t>
  </si>
  <si>
    <t>US92925DAB64</t>
  </si>
  <si>
    <t>US933637AD24</t>
  </si>
  <si>
    <t>US933637AG54</t>
  </si>
  <si>
    <t>US933638AD07</t>
  </si>
  <si>
    <t>US92925CDA71</t>
  </si>
  <si>
    <t>US93934FPT39</t>
  </si>
  <si>
    <t>US93362YAA01</t>
  </si>
  <si>
    <t>US93363BAE11</t>
  </si>
  <si>
    <t>US93363BAG68</t>
  </si>
  <si>
    <t>US93362FAB94</t>
  </si>
  <si>
    <t>US93363DAB38</t>
  </si>
  <si>
    <t>US92925VAA89</t>
  </si>
  <si>
    <t>US92925VAC46</t>
  </si>
  <si>
    <t>US92925VAM28</t>
  </si>
  <si>
    <t>US92925VAP58</t>
  </si>
  <si>
    <t>US92926UAF84</t>
  </si>
  <si>
    <t>US933634AA53</t>
  </si>
  <si>
    <t>US933634AJ62</t>
  </si>
  <si>
    <t>US92990GAD51</t>
  </si>
  <si>
    <t>US92990GAE35</t>
  </si>
  <si>
    <t>US92927XAA28</t>
  </si>
  <si>
    <t>US92927XAC83</t>
  </si>
  <si>
    <t>US92927XAE40</t>
  </si>
  <si>
    <t>US93364FAG63</t>
  </si>
  <si>
    <t>US93364FAL58</t>
  </si>
  <si>
    <t>US92926WAA53</t>
  </si>
  <si>
    <t>US933635AA29</t>
  </si>
  <si>
    <t>US93364AAB89</t>
  </si>
  <si>
    <t>US93364AAC62</t>
  </si>
  <si>
    <t>US93364CAA62</t>
  </si>
  <si>
    <t>US93364BAA89</t>
  </si>
  <si>
    <t>US92927BAA08</t>
  </si>
  <si>
    <t>US92927BAC63</t>
  </si>
  <si>
    <t>XS1697686928</t>
  </si>
  <si>
    <t>XS1697693627</t>
  </si>
  <si>
    <t>XS1697698188</t>
  </si>
  <si>
    <t>XS1697701826</t>
  </si>
  <si>
    <t>XS1697706890</t>
  </si>
  <si>
    <t>XS1697546247</t>
  </si>
  <si>
    <t>XS1697546080</t>
  </si>
  <si>
    <t>XS2019935985</t>
  </si>
  <si>
    <t>US94985FAG37</t>
  </si>
  <si>
    <t>US94985FAH10</t>
  </si>
  <si>
    <t>US94985FAL22</t>
  </si>
  <si>
    <t>US94985GAH92</t>
  </si>
  <si>
    <t>US949922AA68</t>
  </si>
  <si>
    <t>XS2167007918</t>
  </si>
  <si>
    <t>US95000U2V48</t>
  </si>
  <si>
    <t>US95000U2A01</t>
  </si>
  <si>
    <t>XS2865533462</t>
  </si>
  <si>
    <t>US95000U2L65</t>
  </si>
  <si>
    <t>US95000U3C57</t>
  </si>
  <si>
    <t>US95000U3B74</t>
  </si>
  <si>
    <t>US95000U3D31</t>
  </si>
  <si>
    <t>US95000U3F88</t>
  </si>
  <si>
    <t>US95000U3E14</t>
  </si>
  <si>
    <t>US95000U3L56</t>
  </si>
  <si>
    <t>US95000U3G61</t>
  </si>
  <si>
    <t>US95000U3H45</t>
  </si>
  <si>
    <t>US95000U3M30</t>
  </si>
  <si>
    <t>US86359BNB35</t>
  </si>
  <si>
    <t>US94980GBF72</t>
  </si>
  <si>
    <t>US9497ERAL82</t>
  </si>
  <si>
    <t>US9497ERAJ37</t>
  </si>
  <si>
    <t>US94981PAM23</t>
  </si>
  <si>
    <t>US9497ENAG83</t>
  </si>
  <si>
    <t>US9497ENAH66</t>
  </si>
  <si>
    <t>US9497EUAL12</t>
  </si>
  <si>
    <t>US9497EAAG62</t>
  </si>
  <si>
    <t>US9497EBAD15</t>
  </si>
  <si>
    <t>US9497EVAB13</t>
  </si>
  <si>
    <t>US9497EYAC35</t>
  </si>
  <si>
    <t>US9497EYAD18</t>
  </si>
  <si>
    <t>US94982DAA46</t>
  </si>
  <si>
    <t>US94983JAF93</t>
  </si>
  <si>
    <t>US94984CAF32</t>
  </si>
  <si>
    <t>US94984GAD97</t>
  </si>
  <si>
    <t>US94984MAC82</t>
  </si>
  <si>
    <t>US94984MAR51</t>
  </si>
  <si>
    <t>US949789AA94</t>
  </si>
  <si>
    <t>US94983PAC23</t>
  </si>
  <si>
    <t>US94983PAF53</t>
  </si>
  <si>
    <t>US94983RAA23</t>
  </si>
  <si>
    <t>US94985JAF75</t>
  </si>
  <si>
    <t>US94983UAB35</t>
  </si>
  <si>
    <t>US94986DAA00</t>
  </si>
  <si>
    <t>US94985YAA55</t>
  </si>
  <si>
    <t>US96221TAJ60</t>
  </si>
  <si>
    <t>US97381JAJ25</t>
  </si>
  <si>
    <t>US88432CBB19</t>
  </si>
  <si>
    <t>US975660AB76</t>
  </si>
  <si>
    <t>US96525YAC30</t>
  </si>
  <si>
    <t>US96106JAE91</t>
  </si>
  <si>
    <t>US93934JAC80</t>
  </si>
  <si>
    <t>US93934FFY34</t>
  </si>
  <si>
    <t>US93934FHW59</t>
  </si>
  <si>
    <t>US9393365A70</t>
  </si>
  <si>
    <t>US9393366V09</t>
  </si>
  <si>
    <t>US93934FAC68</t>
  </si>
  <si>
    <t>US93934FAD42</t>
  </si>
  <si>
    <t>US93934FEL22</t>
  </si>
  <si>
    <t>US93934FEM05</t>
  </si>
  <si>
    <t>US93934FHC95</t>
  </si>
  <si>
    <t>US93934FKK74</t>
  </si>
  <si>
    <t>US93934FKP61</t>
  </si>
  <si>
    <t>US93934FKV30</t>
  </si>
  <si>
    <t>US93934FNT56</t>
  </si>
  <si>
    <t>US939344AK34</t>
  </si>
  <si>
    <t>US93934NAL91</t>
  </si>
  <si>
    <t>US93934NAM74</t>
  </si>
  <si>
    <t>US93935BAF76</t>
  </si>
  <si>
    <t>US93935BAG59</t>
  </si>
  <si>
    <t>US93935HAC16</t>
  </si>
  <si>
    <t>US93935EAC84</t>
  </si>
  <si>
    <t>US93935EAD67</t>
  </si>
  <si>
    <t>US93935EAH71</t>
  </si>
  <si>
    <t>US93935WAG96</t>
  </si>
  <si>
    <t>US93934FMN95</t>
  </si>
  <si>
    <t>US93935AAC62</t>
  </si>
  <si>
    <t>US93935FAC59</t>
  </si>
  <si>
    <t>US93935DAA46</t>
  </si>
  <si>
    <t>US939346AA00</t>
  </si>
  <si>
    <t>US93936JAA07</t>
  </si>
  <si>
    <t>US93936AAB70</t>
  </si>
  <si>
    <t>US939355AE38</t>
  </si>
  <si>
    <t>US93936MAA36</t>
  </si>
  <si>
    <t>US93936LAB36</t>
  </si>
  <si>
    <t>US933631AA15</t>
  </si>
  <si>
    <t>US933631AD53</t>
  </si>
  <si>
    <t>US92926SAC08</t>
  </si>
  <si>
    <t>US92926SAE63</t>
  </si>
  <si>
    <t>US93364EAA29</t>
  </si>
  <si>
    <t>US93364EAC84</t>
  </si>
  <si>
    <t>US93364EAF16</t>
  </si>
  <si>
    <t>US93363XAA19</t>
  </si>
  <si>
    <t>US93363XAC74</t>
  </si>
  <si>
    <t>US93363XAE31</t>
  </si>
  <si>
    <t>US92977YAA91</t>
  </si>
  <si>
    <t>US92977YBW03</t>
  </si>
  <si>
    <t>US92978GAB59</t>
  </si>
  <si>
    <t>US92978EAB02</t>
  </si>
  <si>
    <t>US980236AR40</t>
  </si>
  <si>
    <t>US98162JAJ51</t>
  </si>
  <si>
    <t>US98162JAL08</t>
  </si>
  <si>
    <t>US845743BX00</t>
  </si>
  <si>
    <t>Pimco - GIS Income Fund</t>
  </si>
  <si>
    <t>AEGIS ASSET BACKED SECURITIES TRUST</t>
  </si>
  <si>
    <t>American Airlines Pass Through Trust 2021-1A</t>
  </si>
  <si>
    <t>American Airlines, Inc. Pass Through Certificates, Series 2016-3A</t>
  </si>
  <si>
    <t>AMERICAN AIRLINES 2019-1 PASS THROUGH TRUST</t>
  </si>
  <si>
    <t>AMERICAN AIRLINES 2016-2 PASS THROUGH TRUSTS</t>
  </si>
  <si>
    <t>American Airlines 2017-2 Pass Through Trusts</t>
  </si>
  <si>
    <t>American Airlines 2016-1 Pass Through Trusts</t>
  </si>
  <si>
    <t>American Airlines 2015-2 Pass Through Trusts</t>
  </si>
  <si>
    <t>American Airlines 2017-1 Class AA Pass Through Trust</t>
  </si>
  <si>
    <t>American Airlines 2017-1 Pass Through Trusts</t>
  </si>
  <si>
    <t>US Airways Pass Through Certificates, Series 2012-2: Class C</t>
  </si>
  <si>
    <t>AMERICAN ASSETS TRUST, L.P.</t>
  </si>
  <si>
    <t>ASSET BACKED FUNDING CORPORATION</t>
  </si>
  <si>
    <t>AMBAC ASSURANCE CORPORATION</t>
  </si>
  <si>
    <t>ASSET BACKED SECURITIES CORPORATION</t>
  </si>
  <si>
    <t>Air Canada Pass Through Certificates, Series 2017-1</t>
  </si>
  <si>
    <t>AIR CANADA 2015-1 PASS THROUGH TRUST</t>
  </si>
  <si>
    <t>AIR CANADA PASS THROUGH TRUST 2020-2A</t>
  </si>
  <si>
    <t>ACCREDITED MORTGAGE LOAN TRUST</t>
  </si>
  <si>
    <t>ACCUNIA EUROPEAN CLO BV</t>
  </si>
  <si>
    <t>ACE SECURITIES CORP HOME EQUITY LOAN TRUST</t>
  </si>
  <si>
    <t>Commonwealth of Australia</t>
  </si>
  <si>
    <t>ADAGIO CLO DESIGNATED ACITIVTY COMPANY</t>
  </si>
  <si>
    <t>ADLER Financing S.a r.l.</t>
  </si>
  <si>
    <t>Titanium 2L BondCo S.a r.l.</t>
  </si>
  <si>
    <t>ADNOC MURBAN RSC LTD</t>
  </si>
  <si>
    <t>AMERICAN HOME MORTGAGE INVESTMENT TRUST</t>
  </si>
  <si>
    <t>AMERICAN HOME MORTGAGE ASSETS TRUST</t>
  </si>
  <si>
    <t>ATRIUM HOTEL PORTFOLIO TRUST</t>
  </si>
  <si>
    <t>ARTHUR J. GALLAGHER &amp; CO.</t>
  </si>
  <si>
    <t>ALBA PLC</t>
  </si>
  <si>
    <t>ALBACORE EURO CLO DESIGNATED ACTIVITY COMPANY</t>
  </si>
  <si>
    <t>ALLIANCE BANCORP TRUST</t>
  </si>
  <si>
    <t>ALESCO PREFERRED FUNDING LTD</t>
  </si>
  <si>
    <t>Alaska Air Pass Through Trust 2020-1A</t>
  </si>
  <si>
    <t>AGFC CAPITAL TRUST I</t>
  </si>
  <si>
    <t>AAMES MORTGAGE TRUST</t>
  </si>
  <si>
    <t>AMERIQUEST MORTGAGE SECURITIES INC</t>
  </si>
  <si>
    <t>ANGEL OAK MORTGAGE TRUST</t>
  </si>
  <si>
    <t>APIDOS CLO</t>
  </si>
  <si>
    <t>APS RESECURITIZATION TRUST</t>
  </si>
  <si>
    <t>ARBOUR CLO DESIGNATED ACTIVITY COMPANY</t>
  </si>
  <si>
    <t>ARES EUROPEAN CLO B.V.</t>
  </si>
  <si>
    <t>ADJUSTABLE RATE MORTGAGE TRUST</t>
  </si>
  <si>
    <t>ARMY HAWAII FAMILY HOUSING TRUST CERTIFICATES</t>
  </si>
  <si>
    <t>ARGENT SECURITIES INC</t>
  </si>
  <si>
    <t>ARROW ELECTRONICS, INC.</t>
  </si>
  <si>
    <t>AUBURN SECURITIES PLC</t>
  </si>
  <si>
    <t>AVOCA STATIC CLO DESIGNATED ACTIVITY COMPANY</t>
  </si>
  <si>
    <t>BARINGS EURO CLO BV</t>
  </si>
  <si>
    <t>BARINGS EURO CLO DAC</t>
  </si>
  <si>
    <t>BANC OF AMERICA FUNDING CORPORATION</t>
  </si>
  <si>
    <t>BANC OF AMERICA FUNDING TRUST</t>
  </si>
  <si>
    <t>BALLYROCK CLO LTD</t>
  </si>
  <si>
    <t>BEAR STEARNS ALT-A TRUST</t>
  </si>
  <si>
    <t>BAMLL COMMERCIAL MORTGAGE SECURITIES TRUST</t>
  </si>
  <si>
    <t>BASTILLE EURO CLO 2020-3 DESIGNATED ACTIVITY COMPANY</t>
  </si>
  <si>
    <t>B.A.T CAPITAL CORPORATION</t>
  </si>
  <si>
    <t>BAYVIEW FINANCIAL MORTGAGE PASS-THROUGH TRUST</t>
  </si>
  <si>
    <t>BBAM EUROPEAN CLO DESIGNATED ACTIVITY COMPANY</t>
  </si>
  <si>
    <t>BCAP LLC TRUST</t>
  </si>
  <si>
    <t>BAIN CAPITAL CREDIT CLO</t>
  </si>
  <si>
    <t>BAIN CAPITAL EURO CLO DESIGNATED ACTIVITY COMPANY</t>
  </si>
  <si>
    <t>BOMBARDIER CAPITAL MORTGAGE SECURITIZATION CORPORATION</t>
  </si>
  <si>
    <t>BLACKROCK EUROPEAN CLO DESIGNATED ACTIVITY COMPANY</t>
  </si>
  <si>
    <t>Banco Espirito Santo, S.A. - Em Liquidacao</t>
  </si>
  <si>
    <t>BAYFRONT INFRASTRUCTURE CAPITAL PTE LTD</t>
  </si>
  <si>
    <t>Blue Ridge Re Ltd.</t>
  </si>
  <si>
    <t>BNC MORTGAGE LOAN TRUST</t>
  </si>
  <si>
    <t>BNP Paribas Issuance B.V.</t>
  </si>
  <si>
    <t>BNPP AM EURO CLO BV</t>
  </si>
  <si>
    <t>BNPP MORTGAGE SECURITIES LLC</t>
  </si>
  <si>
    <t>BANK OF AMERICA ALTERNATIVE LOAN TRUST</t>
  </si>
  <si>
    <t>BA MORTGAGE SECURITIES INCORPORATED</t>
  </si>
  <si>
    <t>BLETCHLEY PARK FUNDING</t>
  </si>
  <si>
    <t>BP Capital Markets B.V.</t>
  </si>
  <si>
    <t>BRACCAN MORTGAGE FUNDING</t>
  </si>
  <si>
    <t>BRIDGEGATE FUNDING PLC</t>
  </si>
  <si>
    <t>PACIFICORP</t>
  </si>
  <si>
    <t>BRANTS BRIDGE PLC</t>
  </si>
  <si>
    <t>BEAR STEARNS ALT-A TRUST II</t>
  </si>
  <si>
    <t>BEAR STEARNS ASSET BACKED SECURITIES INC</t>
  </si>
  <si>
    <t>BEAR STEARNS ARM TRUST</t>
  </si>
  <si>
    <t>STRUCTURED ASSET MORTGAGE INVESTORS</t>
  </si>
  <si>
    <t>BEAR STEARNS MORTGAGE FUNDING TRUST</t>
  </si>
  <si>
    <t>BEAR STEARNS STRUCTURED PRODUCTS TRUST</t>
  </si>
  <si>
    <t>BETONY CLO LTD</t>
  </si>
  <si>
    <t>BELLAVISTA MORTGAGE TRUST</t>
  </si>
  <si>
    <t>BXP TRUST</t>
  </si>
  <si>
    <t>MADISON PARK EURO FUNDING DAC</t>
  </si>
  <si>
    <t>Cairo Mezz Plc</t>
  </si>
  <si>
    <t>CAMBER LTD.</t>
  </si>
  <si>
    <t>CANTERBURY FINANCE PLC</t>
  </si>
  <si>
    <t>Cape Lookout Re Ltd.</t>
  </si>
  <si>
    <t>CARRINGTON MORTGAGE LOAN TRUST</t>
  </si>
  <si>
    <t>STANWICH ASSET ACCEPTANCE COMPANY</t>
  </si>
  <si>
    <t>CARDIFF AUTO RECEIVABLES SECURITIZATION</t>
  </si>
  <si>
    <t>CBAM LTD</t>
  </si>
  <si>
    <t>C-BASS MORTGAGE LOAN ASSET-BACKED CERTIFICATES</t>
  </si>
  <si>
    <t>CITIGROUP MORTGAGE LOAN TRUST INC</t>
  </si>
  <si>
    <t>SECURITIZED ASSET BACKED RECEIVABLES LLC TRUST</t>
  </si>
  <si>
    <t>C-BASS CBO LTD</t>
  </si>
  <si>
    <t>CBRE SERVICES, INC.</t>
  </si>
  <si>
    <t>CHEVY CHASE FUNDING LLC</t>
  </si>
  <si>
    <t>CDW LLC</t>
  </si>
  <si>
    <t>CHESTER A PLC</t>
  </si>
  <si>
    <t>CHASEFLEX TRUST</t>
  </si>
  <si>
    <t>CITIGROUP COMMERCIAL MORTGAGE TRUST</t>
  </si>
  <si>
    <t>CARLYLE GLOBAL MARKET STRATEGIES CLO LTD</t>
  </si>
  <si>
    <t>CHASE MORTGAGE FINANCE CORPORATION</t>
  </si>
  <si>
    <t>CHOICE HOTELS INTERNATIONAL, INC.</t>
  </si>
  <si>
    <t>Republica de Chile</t>
  </si>
  <si>
    <t>CIFC FUNDING LTD</t>
  </si>
  <si>
    <t>CIFC EUROPEAN FUNDING CLO DAC</t>
  </si>
  <si>
    <t>CIFI HOLDINGS (GROUP) CO. LTD.</t>
  </si>
  <si>
    <t>CIT MORTGAGE LOAN TRUST</t>
  </si>
  <si>
    <t>CI Financial Corp.</t>
  </si>
  <si>
    <t>CITIMORTGAGE ALTERNATIVE LOAN TRUST</t>
  </si>
  <si>
    <t>CONSECO FINANCE SECURITIZATION CORP MANUFACTURED HOUSING</t>
  </si>
  <si>
    <t>AUTO ABS SPANISH LOANS</t>
  </si>
  <si>
    <t>CVC CORDATUS LOAN FUND VIII DESIGNATED ACTIVITY COMPANY</t>
  </si>
  <si>
    <t>Constellation Oil Services Holding S.A.</t>
  </si>
  <si>
    <t>CARBONE CLO</t>
  </si>
  <si>
    <t>CITICORP RESIDENTIAL MORTGAGE TRUST</t>
  </si>
  <si>
    <t>CURZON MORTGAGES PLC UK RMBS</t>
  </si>
  <si>
    <t>CREDIT SUISSE FIRST BOSTON CORPORATION</t>
  </si>
  <si>
    <t>CSAB MORTGAGE-BACKED TRUST</t>
  </si>
  <si>
    <t>COSTAR GROUP, INC.</t>
  </si>
  <si>
    <t>CSMC MORTGAGE BACKED TRUST</t>
  </si>
  <si>
    <t>CSMC TRUST</t>
  </si>
  <si>
    <t>CONSUMER TOTTA GAMMA SOCIEDADE DE TITULARIZACAO DE CREDITOS, S.A.</t>
  </si>
  <si>
    <t>COUSINS PROPERTIES LP</t>
  </si>
  <si>
    <t>CVS LEASE BACKED PASS THROUGH SERIES TRUST</t>
  </si>
  <si>
    <t>CVS HEALTH CORPORATION</t>
  </si>
  <si>
    <t>CVS CAREMARK CORP</t>
  </si>
  <si>
    <t>COUNTRYWIDE HOME LOANS INC</t>
  </si>
  <si>
    <t>CWALT, INC (COUNTRYWIDE ALTERNATIVE LOAN TRUST)</t>
  </si>
  <si>
    <t>CWHEQ REVOLVING HOME EQUITY LOAN TRUST</t>
  </si>
  <si>
    <t>CWABS ASSET-BACKED CERTIFICATES TRUST</t>
  </si>
  <si>
    <t>REPERFORMING LOAN REMIC TRUST (CWMBS)</t>
  </si>
  <si>
    <t>CENTEX HOME EQUITY LOAN TRUST</t>
  </si>
  <si>
    <t>DELTA AIRLINES 2020-1 CLASS AA PASS THROUGH TRUST</t>
  </si>
  <si>
    <t>DRIVER AUSTRALIA TRUST</t>
  </si>
  <si>
    <t>DEUTSCHE ALT-A SECURITIES, INC</t>
  </si>
  <si>
    <t>ROADSTER FINANCE DAC</t>
  </si>
  <si>
    <t>Digital Dutch Finco B.V.</t>
  </si>
  <si>
    <t>DEUTSCHE MORTGAGE &amp; ASSET RECEIVING CORPORATION</t>
  </si>
  <si>
    <t>DEUTSCHE MORTGAGE SECURITIES INC</t>
  </si>
  <si>
    <t>Amdocs Limited</t>
  </si>
  <si>
    <t>DRYDEN SENIOR LOAN FUND</t>
  </si>
  <si>
    <t>DRYDEN CLO LTD</t>
  </si>
  <si>
    <t>DRYDEN LEVERAGED LOAN CDO</t>
  </si>
  <si>
    <t>DSLA MORTGAGE LOAN TRUST</t>
  </si>
  <si>
    <t>DEVON ENERGY CORPORATION</t>
  </si>
  <si>
    <t>ECMC GROUP STUDENT LOAN TRUST</t>
  </si>
  <si>
    <t>ENCORE CREDIT CORPORATION</t>
  </si>
  <si>
    <t>EDENBROOK MORTGAGE FUNDING PLC</t>
  </si>
  <si>
    <t>EURO-GALAXY CLO B.V.</t>
  </si>
  <si>
    <t>SOUTHERN CALIFORNIA EDISON COMPANY</t>
  </si>
  <si>
    <t>ELLINGTON LOAN ACQUISITION TRUST</t>
  </si>
  <si>
    <t>EQUIFIRST MORTGAGE LOAN TRUST</t>
  </si>
  <si>
    <t>EPR PROPERTIES</t>
  </si>
  <si>
    <t>ESSENTIAL PROPERTIES, L.P.</t>
  </si>
  <si>
    <t>EQUITY ONE ABS INC</t>
  </si>
  <si>
    <t>EQUINIX, INC.</t>
  </si>
  <si>
    <t>EUROSAIL PLC</t>
  </si>
  <si>
    <t>ESSEX PORTFOLIO, L.P.</t>
  </si>
  <si>
    <t>ENTERGY LOUISIANA, LLC</t>
  </si>
  <si>
    <t>EXTRA SPACE STORAGE LP</t>
  </si>
  <si>
    <t>FAB CBO</t>
  </si>
  <si>
    <t>FIRST AMERICAN FINANCIAL CORPORATION</t>
  </si>
  <si>
    <t>FRIEDMAN BILLINGS RAMSEY SECURITIZATION TRUST</t>
  </si>
  <si>
    <t>MERRILL LYNCH FIRST FRANKLIN MORTGAGE LOAN TRUST</t>
  </si>
  <si>
    <t>FIRST FRANKLIN MORTGAGE LOAN TRUST</t>
  </si>
  <si>
    <t>F&amp;G GLOBAL FUNDING</t>
  </si>
  <si>
    <t>FIRST HORIZON ALTERNATIVE MORTGAGE SECURITIES TRUST</t>
  </si>
  <si>
    <t>FIRST HORIZON MORTGAGE PASS-THROUGH TRUST</t>
  </si>
  <si>
    <t>AUTO1 CAR FUNDING S.A.R.L</t>
  </si>
  <si>
    <t>FREMONT HOME LOAN OWNER TRUST</t>
  </si>
  <si>
    <t>FREMONT HOME LOAN TRUST</t>
  </si>
  <si>
    <t>FINANCE AMERICA MORTGAGE LOAN TRUST</t>
  </si>
  <si>
    <t>FIELDSTONE MORTGAGE INVESTMENT CORP.</t>
  </si>
  <si>
    <t>FREDDIE MAC MILITARY HOUSING BONDS RESECURITIZATION TRUST</t>
  </si>
  <si>
    <t>FIRST NLC TRUST</t>
  </si>
  <si>
    <t>GALAXY CLO, LTD</t>
  </si>
  <si>
    <t>GAZ FINANCE PLC</t>
  </si>
  <si>
    <t>Gaz Capital S.A.</t>
  </si>
  <si>
    <t>GOLUB CAPITAL PARTNERS CLO LTD</t>
  </si>
  <si>
    <t>GC PASTOR HIPOTECARIO</t>
  </si>
  <si>
    <t>GE HEALTHCARE TECHNOLOGIES INC.</t>
  </si>
  <si>
    <t>GE-WMC MORTGAGE SECURITIES, L.L.C.</t>
  </si>
  <si>
    <t>Hellenic Republic</t>
  </si>
  <si>
    <t>GREAT HALL MORTGAGES PLC</t>
  </si>
  <si>
    <t>CGI INC.</t>
  </si>
  <si>
    <t>GLEN SECURITIES FINANCE DAC</t>
  </si>
  <si>
    <t>GLG EURO CLO DAC</t>
  </si>
  <si>
    <t>MAN GLG EURO CLO DESIGNATED ACTIVITY COMPANY</t>
  </si>
  <si>
    <t>GOLDENTREE LOAN MANAGEMENT EUR CLO</t>
  </si>
  <si>
    <t>GLP Capital, L.P.</t>
  </si>
  <si>
    <t>GMACM MORTGAGE LOAN TRUST</t>
  </si>
  <si>
    <t>GMAC COMMERCIAL MILITARY HOUSING TRUST</t>
  </si>
  <si>
    <t>GOODMAN US FINANCE THREE, LLC</t>
  </si>
  <si>
    <t>GOODMAN AUSTRALIA FINANCE PTY LIMITED</t>
  </si>
  <si>
    <t>GREENE KING FINANCE PLC</t>
  </si>
  <si>
    <t>GREENPOINT MTA TRUST</t>
  </si>
  <si>
    <t>GREENPOINT MORTGAGE FUNDING TRUST</t>
  </si>
  <si>
    <t>GRIFONAS FINANCE PLC</t>
  </si>
  <si>
    <t>GRIFFITH PARK CLO DESIGNATED ACTIVITY COMPANY</t>
  </si>
  <si>
    <t>GS MORTGAGE SECURITIES CORP.</t>
  </si>
  <si>
    <t>GSAMP TRUST</t>
  </si>
  <si>
    <t>GSC CAPITAL CORP MORTGAGE TRUST</t>
  </si>
  <si>
    <t>GSMPS MORTGAGE LOAN TRUST</t>
  </si>
  <si>
    <t>GS MORTGAGE SECURITIES CORPORATION TRUST</t>
  </si>
  <si>
    <t>GSMSC RESECURITIZATION TRUST</t>
  </si>
  <si>
    <t>GSR MORTGAGE LOAN TRUST</t>
  </si>
  <si>
    <t>GREEN TREE MANUFACTURED HOUSING CONTRACT</t>
  </si>
  <si>
    <t>GXO LOGISTICS, INC.</t>
  </si>
  <si>
    <t>HSI ASSET SECURITIZATION CORPORATION TRUST</t>
  </si>
  <si>
    <t>HARVEST CLO DESIGNATED ACTIVITY COMPANY</t>
  </si>
  <si>
    <t>HOME EQUITY ASSET TRUST (CREDIT SUISSE FIRST BOSTON MORTGAGE SECURITIES CORP)</t>
  </si>
  <si>
    <t>HOME EQUITY LOAN TRUST</t>
  </si>
  <si>
    <t>Hexagon IV Re Ltd.</t>
  </si>
  <si>
    <t>HOUSEHOLD CAPITAL RMBS</t>
  </si>
  <si>
    <t>HIPOCAT FONDO DE TITULIZACION DE ACTIVOS</t>
  </si>
  <si>
    <t>HILDENE TRUPS SECURITIZATION LTD</t>
  </si>
  <si>
    <t>HOMEBANC MORTGAGE TRUST</t>
  </si>
  <si>
    <t>HOLLAND PARK CLO DESIGNATED ACTIVITY COMPANY</t>
  </si>
  <si>
    <t>HOST HOTELS &amp; RESORTS, L.P.</t>
  </si>
  <si>
    <t>HARBORVIEW MORTGAGE LOAN TRUST</t>
  </si>
  <si>
    <t>STRATTON HAWKSMOOR PLC</t>
  </si>
  <si>
    <t>BRITISH AIRWAYS PASS THROUGH CERTIFICATES SERIES 2021-1</t>
  </si>
  <si>
    <t>BRITISH AIRWAYS 2019-1 PASS THROUGH TRUST</t>
  </si>
  <si>
    <t>British Airways Pass Through Trust 2018-AA</t>
  </si>
  <si>
    <t>BRITISH AIRWAYS PASS THROUGH CERTIFICATES SERIES 2020-1</t>
  </si>
  <si>
    <t>ICON INVESTMENTS SIX DESIGNATED ACTIVITY COMPANY</t>
  </si>
  <si>
    <t>IHG FINANCE LLC</t>
  </si>
  <si>
    <t>Imperial Brands Finance Netherlands B.V.</t>
  </si>
  <si>
    <t>INDYMAC IMSC MORTGAGE LOAN TRUST</t>
  </si>
  <si>
    <t>IMPAC CMB TRUST</t>
  </si>
  <si>
    <t>IMPAC SECURED ASSETS CORP</t>
  </si>
  <si>
    <t>INDYMAC HOME EQUITY LOAN ASSET BACKED TRUST</t>
  </si>
  <si>
    <t>INDYMAC ARM TRUST</t>
  </si>
  <si>
    <t>INDYMAC INDA MORTGAGE LOAN TRUST</t>
  </si>
  <si>
    <t>INDYMAC INDB MORTGAGE LOAN TRUST</t>
  </si>
  <si>
    <t>INDYMAC MANUFACTURED HOUSING CONTRACT CERTIFICATES</t>
  </si>
  <si>
    <t>INDYMAC INDX MORTGAGE LOAN TRUST</t>
  </si>
  <si>
    <t>INVITATION HOMES OPERATING PARTNERSHIP LP</t>
  </si>
  <si>
    <t>INVESCO EURO CLO I DESIGNATED ACTIVITY COMPANY</t>
  </si>
  <si>
    <t>Iridium Capital Plc</t>
  </si>
  <si>
    <t>AUTO ABS ITALIAN STELLA LOANS</t>
  </si>
  <si>
    <t>IXIS REAL ESTATE CAPITAL TRUST</t>
  </si>
  <si>
    <t>JT International Financial Services B.V.</t>
  </si>
  <si>
    <t>JETBLUE AIRWAYS CORPORATION 2020-1 PASS THROUGH TRUST</t>
  </si>
  <si>
    <t>JANUS HENDERSON US (HOLDINGS) INC.</t>
  </si>
  <si>
    <t>JP MORGAN ALTERNATIVE LOAN TRUST</t>
  </si>
  <si>
    <t>J.P. MORGAN MORTGAGE ACQUISITION CORPORATION</t>
  </si>
  <si>
    <t>J.P. MORGAN MORTGAGE TRUST</t>
  </si>
  <si>
    <t>J.P. MORGAN CHASE COMMERCIAL MORTGAGE SECURITIES TRUST</t>
  </si>
  <si>
    <t>JPMCC COMMERCIAL MORTGAGE SECURITIES TRUST</t>
  </si>
  <si>
    <t>J.P. MORGAN RESECURITIZATION TRUST</t>
  </si>
  <si>
    <t>JUPITER MORTGAGE PLC</t>
  </si>
  <si>
    <t>YORKSHIRE WATER FINANCE PLC</t>
  </si>
  <si>
    <t>KINBANE DAC</t>
  </si>
  <si>
    <t>KIRKBY RMBS PLC</t>
  </si>
  <si>
    <t>KIZUNA RE III PTE. LTD.</t>
  </si>
  <si>
    <t>KINDER MORGAN, INC.</t>
  </si>
  <si>
    <t>Korea National Oil Corporation</t>
  </si>
  <si>
    <t>KOROMO UK PLC</t>
  </si>
  <si>
    <t>LEHMAN MANUFACTURED HOUSING ASSET BACKED TRUST</t>
  </si>
  <si>
    <t>LANSDOWNE MORTGAGE SECURITIES PLC</t>
  </si>
  <si>
    <t>LAZARD GROUP LLC</t>
  </si>
  <si>
    <t>LCM LIMITED PARTNERSHIP</t>
  </si>
  <si>
    <t>LCM LTD.</t>
  </si>
  <si>
    <t>LUDGATE FUNDING PLC</t>
  </si>
  <si>
    <t>LEGACY MORTGAGE ASSET TRUST</t>
  </si>
  <si>
    <t>LANDMARK MORTGAGE SECURITIES PLC</t>
  </si>
  <si>
    <t>LEHMAN MORTGAGE TRUST</t>
  </si>
  <si>
    <t>LANEBROOK MORTGAGE TRANSACTION PLC</t>
  </si>
  <si>
    <t>Logicor Financing S.a r.l.</t>
  </si>
  <si>
    <t>LPL HOLDINGS, INC.</t>
  </si>
  <si>
    <t>LUMINENT MORTGAGE TRUST</t>
  </si>
  <si>
    <t>LEHMAN XS TRUST MORTGAGE PASS-THROUGH CERTIFICATES</t>
  </si>
  <si>
    <t>MITCHELLS &amp; BUTLERS FINANCE PLC</t>
  </si>
  <si>
    <t>MORTGAGE ASSET SECURITIZATION TRANSACTIONS, INC.</t>
  </si>
  <si>
    <t>MASTR ALTERNATIVE LOAN TR</t>
  </si>
  <si>
    <t>MERRILL LYNCH MORTGAGE INVESTORS INCORPORATED</t>
  </si>
  <si>
    <t>MASTR ADJUSTABLE RATE MORTGAGE TRUST</t>
  </si>
  <si>
    <t>MASTR REPERFORMING LOAN TRUST</t>
  </si>
  <si>
    <t>MASTR SPECIALIZED LOAN TRUST</t>
  </si>
  <si>
    <t>MASTR ASSET SECURITIZATION TRUST</t>
  </si>
  <si>
    <t>MORTGAGE EQUITY CONVERSION ASSET TRUST</t>
  </si>
  <si>
    <t>MORTGAGE FUNDING</t>
  </si>
  <si>
    <t>MORTGAGEIT TRUST</t>
  </si>
  <si>
    <t>MERRILL LYNCH MORTGAGE TRUST</t>
  </si>
  <si>
    <t>MERRILL LYNCH MORTGAGE BACKED SECURITIES TRUST</t>
  </si>
  <si>
    <t>MMCAPS FUNDING, LTD</t>
  </si>
  <si>
    <t>INCAPS FUNDING I, LTD.</t>
  </si>
  <si>
    <t>MULTIPLAN CORPORATION</t>
  </si>
  <si>
    <t>MELLON RESIDENTIAL FUNDING CORPORATION</t>
  </si>
  <si>
    <t>Morgan Stanley Bank, National Association</t>
  </si>
  <si>
    <t>MORGAN STANLEY ABS CAPITAL I, INC.</t>
  </si>
  <si>
    <t>MORGAN STANLEY CAPITAL I INC.</t>
  </si>
  <si>
    <t>MORGAN STANLEY IXIS REAL ESTATE CAPITAL TRUST</t>
  </si>
  <si>
    <t>MORGAN STANLEY DEAN WITTER CAPITAL I INC</t>
  </si>
  <si>
    <t>MORGAN STANLEY MORTGAGE LOAN TRUST</t>
  </si>
  <si>
    <t>MORGAN STANLEY RE-REMIC TRUST</t>
  </si>
  <si>
    <t>MORGAN STANLEY RESECURITIZATION TRUST</t>
  </si>
  <si>
    <t>MSSG TRUST</t>
  </si>
  <si>
    <t>MASTR SEASONED SECURITIZATION TRUST</t>
  </si>
  <si>
    <t>METLIFE SECURITIZATION TRUST</t>
  </si>
  <si>
    <t>Credicorp Capital Sociedad Titulizadora S.A.</t>
  </si>
  <si>
    <t>NOMURA ASSET SECURITIES CORPORATION</t>
  </si>
  <si>
    <t>NOMURA ASSET ACCEPTANCE CORPORATION ALTERNATIVE LOAN TRUST</t>
  </si>
  <si>
    <t>NBN CO LIMITED</t>
  </si>
  <si>
    <t>NEW CENTURY ALTERNATIVE MORTGAGE LOAN TRUST</t>
  </si>
  <si>
    <t>NEW CENTURY HOME EQUITY LOAN TRUST</t>
  </si>
  <si>
    <t>NEWCASTLE MORTGAGE SECURITIES TRUST</t>
  </si>
  <si>
    <t>THE NATIONAL COLLEGIATE TRUST</t>
  </si>
  <si>
    <t>NEWGATE FUNDING PLC</t>
  </si>
  <si>
    <t>NOVASTAR HOME EQUITY LOAN</t>
  </si>
  <si>
    <t>NOMURA HOME EQUITY LOAN, INC.</t>
  </si>
  <si>
    <t>NOMURA RESECURITIZATION TRUST</t>
  </si>
  <si>
    <t>PRIVATE JOINT STOCK COMPANY NATIONAL POWER COMPANY UKRENERGO</t>
  </si>
  <si>
    <t>NEW RESIDENTIAL MORTGAGE LOAN TRUST</t>
  </si>
  <si>
    <t>NISSAN MOTOR ACCEPTANCE COMPANY LLC</t>
  </si>
  <si>
    <t>NATIONSTAR HOME EQUITY LOAN TRUST</t>
  </si>
  <si>
    <t>OBX TRUST</t>
  </si>
  <si>
    <t>OCEAN TRAILS CLO</t>
  </si>
  <si>
    <t>OAK HILL EUROPEAN CREDIT PARTNERS P.L.C.</t>
  </si>
  <si>
    <t>OPTION ONE MORTGAGE LOAN TRUST</t>
  </si>
  <si>
    <t>ORANGE CAPITAL RE DESIGNATED ACTIVITY COMPANY</t>
  </si>
  <si>
    <t>OWNIT MORTGAGE LOAN TRUST</t>
  </si>
  <si>
    <t>SCULPTOR EUROPEAN CLO</t>
  </si>
  <si>
    <t>BIOCEANICO SOVEREIGN CERTIFICATE LIMITED</t>
  </si>
  <si>
    <t>PEOPLE'S CHOICE HOME LOAN SECURITIES CORP</t>
  </si>
  <si>
    <t>PENTA CLO DESIGNATED ACTIVITY COMPANY</t>
  </si>
  <si>
    <t>PERU LNG S.R.L.</t>
  </si>
  <si>
    <t>PHH ALTERNATIVE MORTGAGE TRUST</t>
  </si>
  <si>
    <t>SUCI Second Investment Company</t>
  </si>
  <si>
    <t>PK ALIFT LOAN FUNDING LP</t>
  </si>
  <si>
    <t>PALMER SQUARE EUROPEAN CLO DAC</t>
  </si>
  <si>
    <t>Philip Morris International Inc.</t>
  </si>
  <si>
    <t>PRECISE MORTGAGE FUNDING PLC</t>
  </si>
  <si>
    <t>PMF LLC</t>
  </si>
  <si>
    <t>POPULAR ABS MORTGAGE PASS THROUGH TRUST</t>
  </si>
  <si>
    <t>PARK PLACE SECURITIES, INC.</t>
  </si>
  <si>
    <t>PREFERRED TERM SECURITIES, LTD</t>
  </si>
  <si>
    <t>Prologis International Funding II S.A.</t>
  </si>
  <si>
    <t>PRIME MORTGAGE TRUST</t>
  </si>
  <si>
    <t>PRIMROSE RESIDENTIAL DAC</t>
  </si>
  <si>
    <t>PROTEUS RMBS DAC</t>
  </si>
  <si>
    <t>PALMER SQUARE BDC CLO LTD</t>
  </si>
  <si>
    <t>P3 Group S.ar.l.</t>
  </si>
  <si>
    <t>QUANTA SERVICES, INC.</t>
  </si>
  <si>
    <t>RESIDENTIAL ASSET MORTGAGE PRODUCTS, INC.</t>
  </si>
  <si>
    <t>RAAC TRUST</t>
  </si>
  <si>
    <t>Stichting AK Rabobank Certificaten</t>
  </si>
  <si>
    <t>RESIDENTIAL ACCREDIT LOANS INCORPORATED</t>
  </si>
  <si>
    <t>RENAISSANCE HOME EQUITY LOAN TRUST</t>
  </si>
  <si>
    <t>RESIDENTIAL ASSET SECURITIES CORPORATION</t>
  </si>
  <si>
    <t>RESIDENTIAL ASSET SECURITIZATION TRUST (CWMBS)</t>
  </si>
  <si>
    <t>RED &amp; BLACK AUTO FRANCE</t>
  </si>
  <si>
    <t>RBSGC MORTGAGE LOAN TRUST</t>
  </si>
  <si>
    <t>RBSGC STRUCTURED TRUST</t>
  </si>
  <si>
    <t>RBSSP RESECURITIZATION TRUST</t>
  </si>
  <si>
    <t>RESIDENTIAL FUNDING MORTGAGE SECURITIES INCORPORATED</t>
  </si>
  <si>
    <t>ROCKFORD TOWER EUROPE CLO DAC</t>
  </si>
  <si>
    <t>RESLOC U.K. PLC</t>
  </si>
  <si>
    <t>RMAC PLC</t>
  </si>
  <si>
    <t>ROMARK CLO LTD</t>
  </si>
  <si>
    <t>RED &amp; BLACK AUTO ITALY S.R.L.</t>
  </si>
  <si>
    <t>ROUNDSTONE SECURITIES DAC</t>
  </si>
  <si>
    <t>ROCKFORD TOWER CLO</t>
  </si>
  <si>
    <t>ROLLS-ROYCE PLC</t>
  </si>
  <si>
    <t>ROYALTY PHARMA PLC</t>
  </si>
  <si>
    <t>RAPTOR AIRCRAFT FINANCE LIMITED</t>
  </si>
  <si>
    <t>RRE LOAN MANAGEMENT DAC</t>
  </si>
  <si>
    <t>RZD CAPITAL PUBLIC LIMITED COMPANY</t>
  </si>
  <si>
    <t>RIVERVIEW HECM TRUST</t>
  </si>
  <si>
    <t>SPRINT LLC</t>
  </si>
  <si>
    <t>SPRINT CAPITAL CORPORATION</t>
  </si>
  <si>
    <t>SABADELL CONSUMO FONDO DE TITULIZACION</t>
  </si>
  <si>
    <t>Sagax EURO MTN NL B.V.</t>
  </si>
  <si>
    <t>AB Sagax</t>
  </si>
  <si>
    <t>STRUCTURED ASSET INVESTMENT LOAN TRUST</t>
  </si>
  <si>
    <t>SAPPHIRE TRUST</t>
  </si>
  <si>
    <t>STRUCTURED ADJUSTABLE RATE MORTGAGE LOAN TRUST</t>
  </si>
  <si>
    <t>STRUCTURED ASSET SECURITIES CORPORATION</t>
  </si>
  <si>
    <t>SAXON ASSET SECURITIES TRUST</t>
  </si>
  <si>
    <t>Spirit Airlines Class AA Pass Through Certificates, Series 2017-1</t>
  </si>
  <si>
    <t>FREDDIE MAC SEASONED CREDIT RISK TRANSFER TRUST</t>
  </si>
  <si>
    <t>SEQUOIA MORTGAGE TRUST</t>
  </si>
  <si>
    <t>SESTANTE FINANCE SRL</t>
  </si>
  <si>
    <t>SG MORTGAGE SECURITIES, LLC</t>
  </si>
  <si>
    <t>SEGRO PUBLIC LIMITED COMPANY</t>
  </si>
  <si>
    <t>THE SHERWIN-WILLIAMS COMPANY</t>
  </si>
  <si>
    <t>SLM Student Loan Trust</t>
  </si>
  <si>
    <t>STEAS FUNDING 1 DESIGNATED ACTIVITY COMPANY</t>
  </si>
  <si>
    <t>ST PAUL'S CLO DESIGNATED ACTIVITY COMPANY</t>
  </si>
  <si>
    <t>ST. PAUL'S CLO LIMITED</t>
  </si>
  <si>
    <t>SIMON PROPERTY GROUP, L.P.</t>
  </si>
  <si>
    <t>SPRINT SPECTRUM CO LLC</t>
  </si>
  <si>
    <t>SOUTHERN PACIFIC SECURED ASSETS CORPORATION</t>
  </si>
  <si>
    <t>SARANAC CLO LIMITED</t>
  </si>
  <si>
    <t>SHAMROCK RESIDENTIAL DAC</t>
  </si>
  <si>
    <t>SCOTTISH HYDRO ELECTRIC TRANSMISSION PLC</t>
  </si>
  <si>
    <t>STARM MORTGAGE LOAN TRUST</t>
  </si>
  <si>
    <t>STARR AIRCRAFT</t>
  </si>
  <si>
    <t>STRATTON MORTGAGE FUNDING PLC</t>
  </si>
  <si>
    <t>SUN COMMUNITIES OPERATING LIMITED PARTNERSHIP</t>
  </si>
  <si>
    <t>SPECIALTY UNDERWRITING &amp; RESIDENTIAL FINANCE TRUST</t>
  </si>
  <si>
    <t>SOUNDVIEW HOME EQUITY LOAN ASSET-BACKED CERTIFICATES</t>
  </si>
  <si>
    <t>Syngenta Finance N.V.</t>
  </si>
  <si>
    <t>TARANIS REINSURANCE DESIGNATED ACTIVITY COMPANY</t>
  </si>
  <si>
    <t>TABERNA PREFERRED FUNDING, LTD</t>
  </si>
  <si>
    <t>TBW MORTGAGE-BACKED TRUST (TAYLOR, BEAN &amp; WHITAKER MORTGAGE CORP)</t>
  </si>
  <si>
    <t>TORO EUROPEAN CLO LTD</t>
  </si>
  <si>
    <t>TDA MIXTO</t>
  </si>
  <si>
    <t>TRUPS FINANCIALS NOTE SECURITIZATION</t>
  </si>
  <si>
    <t>TIAA CLO LTD</t>
  </si>
  <si>
    <t>TIMES SQUARE HOTEL TRUST</t>
  </si>
  <si>
    <t>THORNBURG MORTGAGE SECURITIES TRUST</t>
  </si>
  <si>
    <t>TERWIN MORTGAGE TRUST</t>
  </si>
  <si>
    <t>TOWD POINT MORTGAGE FUNDING PLC</t>
  </si>
  <si>
    <t>TEMPLE QUAY PLC</t>
  </si>
  <si>
    <t>TRAPEZA CDO</t>
  </si>
  <si>
    <t>TARGA RESOURCES CORP.</t>
  </si>
  <si>
    <t>TRINITY SQUARE PLC</t>
  </si>
  <si>
    <t>TROPIC CDO, LTD.</t>
  </si>
  <si>
    <t>TRUMAN CAPITAL MORTGAGE LOAN TRUST</t>
  </si>
  <si>
    <t>TYMON PARK CLO LIMITED</t>
  </si>
  <si>
    <t>UNITED AIRLINES 2019-2 PASS THROUGH TRUSTS</t>
  </si>
  <si>
    <t>UNITED AIRLINES INC 2018-1AA PASS THROUGH TRUST</t>
  </si>
  <si>
    <t>United Airlines 2014-2 Pass Through Trust</t>
  </si>
  <si>
    <t>United Airlines 2014-1 Pass Through Trusts</t>
  </si>
  <si>
    <t>United Airlines 2019-1 Pass Through Trusts</t>
  </si>
  <si>
    <t>UNION DE CREDITOS INMOBILIARIOS SA</t>
  </si>
  <si>
    <t>UROPA SECURITIES PLC</t>
  </si>
  <si>
    <t>URSA RE LTD.</t>
  </si>
  <si>
    <t>U.S. CAPITAL FUNDING LTD</t>
  </si>
  <si>
    <t>Republica Bolivariana de Venezuela</t>
  </si>
  <si>
    <t>VESEY PARK CLO DESIGNATED ACTIVITY COMPANY</t>
  </si>
  <si>
    <t>VICI PROPERTIES INC.</t>
  </si>
  <si>
    <t>VOYA FINANCIAL, INC.</t>
  </si>
  <si>
    <t>VOYA EURO CLO DAC</t>
  </si>
  <si>
    <t>WASHINGTON MUTUAL MSC MORTGAGE CORP</t>
  </si>
  <si>
    <t>WARWICK FINANCE RESIDENTIAL MORTGAGES PLC</t>
  </si>
  <si>
    <t>WELLS FARGO ASSET SECURITIES CORPORATION</t>
  </si>
  <si>
    <t>WELLS FARGO HOME EQUITY TRUST</t>
  </si>
  <si>
    <t>WELLS FARGO MORTGAGE BACKED SECURITIES TRUST</t>
  </si>
  <si>
    <t>WFRBS COMMERCIAL MORTGAGE TRUST</t>
  </si>
  <si>
    <t>WIND RIVER CLO LTD.</t>
  </si>
  <si>
    <t>WHITEHORSE LTD</t>
  </si>
  <si>
    <t>WASHINGTON MUTUAL ASSET-BACKED CERTIFICATES</t>
  </si>
  <si>
    <t>WASHINGTON MUTUAL MORTGAGE PASS-THROUGH CERTIFICATES, WMALT</t>
  </si>
  <si>
    <t>WAMU ASSET-BACKED CERTIFICATES</t>
  </si>
  <si>
    <t>WACHOVIA MORTGAGE LOAN TRUST, LLC</t>
  </si>
  <si>
    <t>SOUTHWESTERN PUBLIC SERVICE COMPANY</t>
  </si>
  <si>
    <t>USG0031JAC83</t>
  </si>
  <si>
    <t>US00037RAA59</t>
  </si>
  <si>
    <t>USG0032RAA35</t>
  </si>
  <si>
    <t>USG00323AA67</t>
  </si>
  <si>
    <t>XS2856815373</t>
  </si>
  <si>
    <t>XS2856815530</t>
  </si>
  <si>
    <t>XS1582975402</t>
  </si>
  <si>
    <t>XS2331215256</t>
  </si>
  <si>
    <t>XS2304359016</t>
  </si>
  <si>
    <t>USG01027AA23</t>
  </si>
  <si>
    <t>USG0111BAA29</t>
  </si>
  <si>
    <t>USG01333AE69</t>
  </si>
  <si>
    <t>USG04895AD31</t>
  </si>
  <si>
    <t>USG04883AC10</t>
  </si>
  <si>
    <t>USG0512YAE98</t>
  </si>
  <si>
    <t>XS2340858161</t>
  </si>
  <si>
    <t>XS2866432565</t>
  </si>
  <si>
    <t>XS2850589024</t>
  </si>
  <si>
    <t>USG33338AM91</t>
  </si>
  <si>
    <t>XS1859495670</t>
  </si>
  <si>
    <t>XS2333786585</t>
  </si>
  <si>
    <t>XS2352749498</t>
  </si>
  <si>
    <t>XS2305548898</t>
  </si>
  <si>
    <t>XS2051458854</t>
  </si>
  <si>
    <t>XS2336489492</t>
  </si>
  <si>
    <t>XS2437856003</t>
  </si>
  <si>
    <t>XS2756961889</t>
  </si>
  <si>
    <t>XS2791004257</t>
  </si>
  <si>
    <t>XS2791004414</t>
  </si>
  <si>
    <t>XS2868166146</t>
  </si>
  <si>
    <t>XS2935873617</t>
  </si>
  <si>
    <t>USG0719DAA49</t>
  </si>
  <si>
    <t>USG10916AA51</t>
  </si>
  <si>
    <t>USG0R81CAA72</t>
  </si>
  <si>
    <t>USG0R79DAA91</t>
  </si>
  <si>
    <t>USG1000DAA03</t>
  </si>
  <si>
    <t>USG0R82WAA28</t>
  </si>
  <si>
    <t>XS2643730851</t>
  </si>
  <si>
    <t>XS2617111500</t>
  </si>
  <si>
    <t>XS2617112144</t>
  </si>
  <si>
    <t>USG0989JAA46</t>
  </si>
  <si>
    <t>NI34754361</t>
  </si>
  <si>
    <t>USG17915AA08</t>
  </si>
  <si>
    <t>XS2319867409</t>
  </si>
  <si>
    <t>USG1908PAA69</t>
  </si>
  <si>
    <t>XS2125925953</t>
  </si>
  <si>
    <t>NI37744426</t>
  </si>
  <si>
    <t>XS2708632489</t>
  </si>
  <si>
    <t>XS2708632992</t>
  </si>
  <si>
    <t>XS2372951025</t>
  </si>
  <si>
    <t>XS1859251537</t>
  </si>
  <si>
    <t>XS2610238656</t>
  </si>
  <si>
    <t>XS2857241124</t>
  </si>
  <si>
    <t>XS2858073369</t>
  </si>
  <si>
    <t>XS1865598947</t>
  </si>
  <si>
    <t>XS2393984724</t>
  </si>
  <si>
    <t>USG2850NAF62</t>
  </si>
  <si>
    <t>USG3034LAB65</t>
  </si>
  <si>
    <t>XS1766838137</t>
  </si>
  <si>
    <t>USG3554NAC05</t>
  </si>
  <si>
    <t>XS2793867362</t>
  </si>
  <si>
    <t>USG39614AB13</t>
  </si>
  <si>
    <t>USG3962QAB17</t>
  </si>
  <si>
    <t>USG3961LAD94</t>
  </si>
  <si>
    <t>USG3961LAE77</t>
  </si>
  <si>
    <t>USG3965JAA63</t>
  </si>
  <si>
    <t>XS2363583134</t>
  </si>
  <si>
    <t>XS2308303713</t>
  </si>
  <si>
    <t>XS2852129795</t>
  </si>
  <si>
    <t>XS2852129951</t>
  </si>
  <si>
    <t>XS2445660652</t>
  </si>
  <si>
    <t>USG4924MAA74</t>
  </si>
  <si>
    <t>USG5212MAC13</t>
  </si>
  <si>
    <t>USG52779AC24</t>
  </si>
  <si>
    <t>USG52252AA48</t>
  </si>
  <si>
    <t>USG23870AA90</t>
  </si>
  <si>
    <t>XS2866379220</t>
  </si>
  <si>
    <t>USG6701KAA54</t>
  </si>
  <si>
    <t>USG67440AA80</t>
  </si>
  <si>
    <t>XS2446379062</t>
  </si>
  <si>
    <t>XS2446379815</t>
  </si>
  <si>
    <t>USG69441AD82</t>
  </si>
  <si>
    <t>USG6848BAC57</t>
  </si>
  <si>
    <t>XS2788395593</t>
  </si>
  <si>
    <t>XS2850613345</t>
  </si>
  <si>
    <t>XS2850613691</t>
  </si>
  <si>
    <t>USG7711YAA13</t>
  </si>
  <si>
    <t>XS2406904032</t>
  </si>
  <si>
    <t>XS2339924537</t>
  </si>
  <si>
    <t>USG8652KAD49</t>
  </si>
  <si>
    <t>USG86528AD17</t>
  </si>
  <si>
    <t>USG86913AA13</t>
  </si>
  <si>
    <t>USG8703CAA74</t>
  </si>
  <si>
    <t>USG8652JAA37</t>
  </si>
  <si>
    <t>XS2865550805</t>
  </si>
  <si>
    <t>XS2865551019</t>
  </si>
  <si>
    <t>USG90620AC25</t>
  </si>
  <si>
    <t>USG9066KAA81</t>
  </si>
  <si>
    <t>USG9060PAA33</t>
  </si>
  <si>
    <t>XS2133196555</t>
  </si>
  <si>
    <t>XS2401862094</t>
  </si>
  <si>
    <t>USG4864KAA37</t>
  </si>
  <si>
    <t>USG4864MAA92</t>
  </si>
  <si>
    <t>USG48667AA03</t>
  </si>
  <si>
    <t>Neuberger Berman - CLO Income Fund</t>
  </si>
  <si>
    <t>AB BSL CLO LTD</t>
  </si>
  <si>
    <t>AIMCO CLO</t>
  </si>
  <si>
    <t>AQUEDUCT EUROPEAN CLO</t>
  </si>
  <si>
    <t>ARES CLO LTD</t>
  </si>
  <si>
    <t>AVOCA CAPITAL CLO LIMITED</t>
  </si>
  <si>
    <t>DEER PARK CLO DAC</t>
  </si>
  <si>
    <t>EATON VANCE CDO, LTD</t>
  </si>
  <si>
    <t>GOLDENTREE LOAN MANAGEMENT US CLO LTD</t>
  </si>
  <si>
    <t>OTRANTO PARK CLO DAC</t>
  </si>
  <si>
    <t>PROVIDUS CLO DESIGNATED ACTIVITY COMPANY</t>
  </si>
  <si>
    <t>SOUND POINT EURO CLO</t>
  </si>
  <si>
    <t>State Street - Blackstone Senior Loans</t>
  </si>
  <si>
    <t>US02376CBM64</t>
  </si>
  <si>
    <t>US02474RAJ23</t>
  </si>
  <si>
    <t>COBL4736130</t>
  </si>
  <si>
    <t>US008911BK48</t>
  </si>
  <si>
    <t>XAC0102MAS44</t>
  </si>
  <si>
    <t>US00435CAS70</t>
  </si>
  <si>
    <t>US00488YAB20</t>
  </si>
  <si>
    <t>US00488PAT21</t>
  </si>
  <si>
    <t>US00488PAS48</t>
  </si>
  <si>
    <t>XAN6872NAG15</t>
  </si>
  <si>
    <t>XAN6872NAJ53</t>
  </si>
  <si>
    <t>US00775KAK43</t>
  </si>
  <si>
    <t>US00162DAB10</t>
  </si>
  <si>
    <t>US01881UAM71</t>
  </si>
  <si>
    <t>US01642PBB13</t>
  </si>
  <si>
    <t>US02072UAC62</t>
  </si>
  <si>
    <t>US019736AE70</t>
  </si>
  <si>
    <t>COBL4661940</t>
  </si>
  <si>
    <t>COBL4798080</t>
  </si>
  <si>
    <t>US50180PAB76</t>
  </si>
  <si>
    <t>US02639DAN66</t>
  </si>
  <si>
    <t>US02351XAB47</t>
  </si>
  <si>
    <t>US03234TAW80</t>
  </si>
  <si>
    <t>US03539PAJ75</t>
  </si>
  <si>
    <t>US00185NAE67</t>
  </si>
  <si>
    <t>US03827FBD24</t>
  </si>
  <si>
    <t>US03835XAD49</t>
  </si>
  <si>
    <t>US44988LAL18</t>
  </si>
  <si>
    <t>US44988LAK35</t>
  </si>
  <si>
    <t>US03762UAD72</t>
  </si>
  <si>
    <t>US01879NAC92</t>
  </si>
  <si>
    <t>ALLIANCE RESOURCE OPERATING PARTNERS, L.P.</t>
  </si>
  <si>
    <t>US03852JAV35</t>
  </si>
  <si>
    <t>US04287KAF84</t>
  </si>
  <si>
    <t>US04349HAK05</t>
  </si>
  <si>
    <t>US36269YAC93</t>
  </si>
  <si>
    <t>US04538FAD15</t>
  </si>
  <si>
    <t>US04621HAW34</t>
  </si>
  <si>
    <t>US04649VBB53</t>
  </si>
  <si>
    <t>US04649VBC37</t>
  </si>
  <si>
    <t>US04649VBD10</t>
  </si>
  <si>
    <t>US04649VAZ31</t>
  </si>
  <si>
    <t>US04649VBA70</t>
  </si>
  <si>
    <t>US04649VAY65</t>
  </si>
  <si>
    <t>US04686RAB96</t>
  </si>
  <si>
    <t>US48254EAB74</t>
  </si>
  <si>
    <t>XAL0421UAF83</t>
  </si>
  <si>
    <t>US00076VBJ89</t>
  </si>
  <si>
    <t>US74339NAG16</t>
  </si>
  <si>
    <t>US74339NAK28</t>
  </si>
  <si>
    <t>US90347BAP31</t>
  </si>
  <si>
    <t>US04916WAA27</t>
  </si>
  <si>
    <t>ATLANTICA SUSTAINABLE INFRASTRUCTURE PLC</t>
  </si>
  <si>
    <t>US38021MAA45</t>
  </si>
  <si>
    <t>US05875CAB00</t>
  </si>
  <si>
    <t>US25471NAC02</t>
  </si>
  <si>
    <t>XAC6901LAM90</t>
  </si>
  <si>
    <t>COBL4453991</t>
  </si>
  <si>
    <t>US08078UAM53</t>
  </si>
  <si>
    <t>US05554YAD67</t>
  </si>
  <si>
    <t>US08511LBB36</t>
  </si>
  <si>
    <t>US08511LBC19</t>
  </si>
  <si>
    <t>COBL4842771</t>
  </si>
  <si>
    <t>US05554DAB64</t>
  </si>
  <si>
    <t>XAC0787FAB85</t>
  </si>
  <si>
    <t>US12657QAD51</t>
  </si>
  <si>
    <t>US24780DAH08</t>
  </si>
  <si>
    <t>US24780DAF42</t>
  </si>
  <si>
    <t>US05988HAL15</t>
  </si>
  <si>
    <t>US05988HAJ68</t>
  </si>
  <si>
    <t>US11823LAP04</t>
  </si>
  <si>
    <t>US11823LAN55</t>
  </si>
  <si>
    <t>US11132VAY56</t>
  </si>
  <si>
    <t>US12116LAC37</t>
  </si>
  <si>
    <t>US93369PAL85</t>
  </si>
  <si>
    <t>US58401DAM65</t>
  </si>
  <si>
    <t>US14835JAQ31</t>
  </si>
  <si>
    <t>US19239BAD01</t>
  </si>
  <si>
    <t>XAL2000AAF74</t>
  </si>
  <si>
    <t>XAP2121YAW83</t>
  </si>
  <si>
    <t>US19240CAC73</t>
  </si>
  <si>
    <t>US16125TAM45</t>
  </si>
  <si>
    <t>US674215AL24</t>
  </si>
  <si>
    <t>CHORD ENERGY CORPORATION</t>
  </si>
  <si>
    <t>US16117LCB36</t>
  </si>
  <si>
    <t>US17178HAM43</t>
  </si>
  <si>
    <t>US22971EAB48</t>
  </si>
  <si>
    <t>US17288YAN22</t>
  </si>
  <si>
    <t>COBL4796365</t>
  </si>
  <si>
    <t>US20679LAB71</t>
  </si>
  <si>
    <t>CONDUENT BUSINESS SERVICES, LLC</t>
  </si>
  <si>
    <t>US40416VAH87</t>
  </si>
  <si>
    <t>US72431HAD26</t>
  </si>
  <si>
    <t>US45173JAS33</t>
  </si>
  <si>
    <t>US12541HAV50</t>
  </si>
  <si>
    <t>US90351NAN57</t>
  </si>
  <si>
    <t>US12510EAC12</t>
  </si>
  <si>
    <t>US20902CAX83</t>
  </si>
  <si>
    <t>US23344MAC29</t>
  </si>
  <si>
    <t>US23344MAK45</t>
  </si>
  <si>
    <t>US20786NAC11</t>
  </si>
  <si>
    <t>US43734LAA44</t>
  </si>
  <si>
    <t>US1261MAAC42</t>
  </si>
  <si>
    <t>US1261MAAB68</t>
  </si>
  <si>
    <t>US13134MBW29</t>
  </si>
  <si>
    <t>US13134MBX02</t>
  </si>
  <si>
    <t>US22526WAS70</t>
  </si>
  <si>
    <t>US22739PAP18</t>
  </si>
  <si>
    <t>US64072UAK88</t>
  </si>
  <si>
    <t>US86803YAB92</t>
  </si>
  <si>
    <t>US12656AAC36</t>
  </si>
  <si>
    <t>US00132UAG94</t>
  </si>
  <si>
    <t>US00132UAP93</t>
  </si>
  <si>
    <t>US22282GAM96</t>
  </si>
  <si>
    <t>US22282GAN79</t>
  </si>
  <si>
    <t>US23585WAA27</t>
  </si>
  <si>
    <t>DANAOS CORPORATION</t>
  </si>
  <si>
    <t>COBL4793859</t>
  </si>
  <si>
    <t>COBL4793875</t>
  </si>
  <si>
    <t>US24736CBS26</t>
  </si>
  <si>
    <t>US24022KAJ88</t>
  </si>
  <si>
    <t>US68277FAM14</t>
  </si>
  <si>
    <t>US248019AW14</t>
  </si>
  <si>
    <t>US26483NAW02</t>
  </si>
  <si>
    <t>US26483NAV29</t>
  </si>
  <si>
    <t>US25460HAB87</t>
  </si>
  <si>
    <t>US24440EAB39</t>
  </si>
  <si>
    <t>US23918KAT51</t>
  </si>
  <si>
    <t>US23918VBB99</t>
  </si>
  <si>
    <t>US26835CAC38</t>
  </si>
  <si>
    <t>US27922JAC09</t>
  </si>
  <si>
    <t>US27943TAC36</t>
  </si>
  <si>
    <t>US27943UAL08</t>
  </si>
  <si>
    <t>COBL4853604</t>
  </si>
  <si>
    <t>US29261AAA88</t>
  </si>
  <si>
    <t>US29279UAB26</t>
  </si>
  <si>
    <t>US28259HAG65</t>
  </si>
  <si>
    <t>US28414BAF31</t>
  </si>
  <si>
    <t>US29081LAC81</t>
  </si>
  <si>
    <t>US29267YAV48</t>
  </si>
  <si>
    <t>COBL3674845</t>
  </si>
  <si>
    <t>COBL4720944</t>
  </si>
  <si>
    <t>US57777YAE68</t>
  </si>
  <si>
    <t>US26825UAM36</t>
  </si>
  <si>
    <t>US28542CAC38</t>
  </si>
  <si>
    <t>US35039KAB26</t>
  </si>
  <si>
    <t>US35039KAD81</t>
  </si>
  <si>
    <t>US30260UAC99</t>
  </si>
  <si>
    <t>EQ0000000094028824</t>
  </si>
  <si>
    <t>US33848XAB01</t>
  </si>
  <si>
    <t>COBL4660769</t>
  </si>
  <si>
    <t>US35670CAB46</t>
  </si>
  <si>
    <t>US78470DAV01</t>
  </si>
  <si>
    <t>US33903RAZ29</t>
  </si>
  <si>
    <t>XAN3313EAG51</t>
  </si>
  <si>
    <t>US34416DBC11</t>
  </si>
  <si>
    <t>US34416DBB38</t>
  </si>
  <si>
    <t>US05553QAB86</t>
  </si>
  <si>
    <t>US31187LAG86</t>
  </si>
  <si>
    <t>US39479UAV52</t>
  </si>
  <si>
    <t>US38017BAW63</t>
  </si>
  <si>
    <t>US38017BAX47</t>
  </si>
  <si>
    <t>US66877AAF57</t>
  </si>
  <si>
    <t>US31773HAD44</t>
  </si>
  <si>
    <t>COBL4874154</t>
  </si>
  <si>
    <t>US38821UAD28</t>
  </si>
  <si>
    <t>US38821UAB61</t>
  </si>
  <si>
    <t>US39843PAG81</t>
  </si>
  <si>
    <t>US38469EAE32</t>
  </si>
  <si>
    <t>US39954EAB92</t>
  </si>
  <si>
    <t>US39954EAC75</t>
  </si>
  <si>
    <t>XAC4000KAF12</t>
  </si>
  <si>
    <t>COBL4872364</t>
  </si>
  <si>
    <t>US41151PAR64</t>
  </si>
  <si>
    <t>US44332EAY23</t>
  </si>
  <si>
    <t>US41043BAH15</t>
  </si>
  <si>
    <t>US41043BAJ70</t>
  </si>
  <si>
    <t>US43283LAK70</t>
  </si>
  <si>
    <t>US43162TAR14</t>
  </si>
  <si>
    <t>US422704AH97</t>
  </si>
  <si>
    <t>US40421YAG70</t>
  </si>
  <si>
    <t>US43761EAD04</t>
  </si>
  <si>
    <t>US428040DC08</t>
  </si>
  <si>
    <t>XAG4712JAH59</t>
  </si>
  <si>
    <t>XAL5000DAF41</t>
  </si>
  <si>
    <t>XAL5000DAE75</t>
  </si>
  <si>
    <t>US45168RAT05</t>
  </si>
  <si>
    <t>US451102CJ41</t>
  </si>
  <si>
    <t>US451102CF29</t>
  </si>
  <si>
    <t>US45567YAN58</t>
  </si>
  <si>
    <t>US45115MAB46</t>
  </si>
  <si>
    <t>COBL4730091</t>
  </si>
  <si>
    <t>XAL5582BAZ03</t>
  </si>
  <si>
    <t>US46284NAV10</t>
  </si>
  <si>
    <t>US46271BAB62</t>
  </si>
  <si>
    <t>US47077DAM20</t>
  </si>
  <si>
    <t>US48171UAB17</t>
  </si>
  <si>
    <t>US48171UAD72</t>
  </si>
  <si>
    <t>XAG5112TAB98</t>
  </si>
  <si>
    <t>COBL4767978</t>
  </si>
  <si>
    <t>US47947BAF94</t>
  </si>
  <si>
    <t>US69014XAB29</t>
  </si>
  <si>
    <t>US48575AAA97</t>
  </si>
  <si>
    <t>KAROON USA FINANCE INC</t>
  </si>
  <si>
    <t>US48242YAW21</t>
  </si>
  <si>
    <t>US48853UBQ22</t>
  </si>
  <si>
    <t>US50118YAG44</t>
  </si>
  <si>
    <t>US74338UAG67</t>
  </si>
  <si>
    <t>US00184NAB38</t>
  </si>
  <si>
    <t>US489399AL90</t>
  </si>
  <si>
    <t>US46583DAG43</t>
  </si>
  <si>
    <t>US50204EAB48</t>
  </si>
  <si>
    <t>US53229LAB36</t>
  </si>
  <si>
    <t>US51509PAA12</t>
  </si>
  <si>
    <t>US50221BAE39</t>
  </si>
  <si>
    <t>US50218KAM09</t>
  </si>
  <si>
    <t>US50217UBF30</t>
  </si>
  <si>
    <t>US550241AC74</t>
  </si>
  <si>
    <t>US55024EAF25</t>
  </si>
  <si>
    <t>US55759VAB45</t>
  </si>
  <si>
    <t>US55909UAE91</t>
  </si>
  <si>
    <t>US55909UAC36</t>
  </si>
  <si>
    <t>US57906HAE71</t>
  </si>
  <si>
    <t>US57906HAF47</t>
  </si>
  <si>
    <t>US58503UAF03</t>
  </si>
  <si>
    <t>US74339UAZ30</t>
  </si>
  <si>
    <t>US559665AB08</t>
  </si>
  <si>
    <t>MAGNOLIA OIL &amp; GAS OPERATING LLC</t>
  </si>
  <si>
    <t>US58063DAD57</t>
  </si>
  <si>
    <t>US59835XAC83</t>
  </si>
  <si>
    <t>US59408UAB35</t>
  </si>
  <si>
    <t>US59909TAC80</t>
  </si>
  <si>
    <t>COBL4727121</t>
  </si>
  <si>
    <t>US55314NAX21</t>
  </si>
  <si>
    <t>US615394AM52</t>
  </si>
  <si>
    <t>US78397GAF81</t>
  </si>
  <si>
    <t>US59012CAL90</t>
  </si>
  <si>
    <t>US68218HAE71</t>
  </si>
  <si>
    <t>US63939WAL72</t>
  </si>
  <si>
    <t>US64069JAC62</t>
  </si>
  <si>
    <t>US18972FAC68</t>
  </si>
  <si>
    <t>US62937NBC02</t>
  </si>
  <si>
    <t>US31556PAB31</t>
  </si>
  <si>
    <t>US651229BF23</t>
  </si>
  <si>
    <t>US651229BE57</t>
  </si>
  <si>
    <t>US65336RAW88</t>
  </si>
  <si>
    <t>US68778DAB47</t>
  </si>
  <si>
    <t>US68621XAF06</t>
  </si>
  <si>
    <t>US682691AH34</t>
  </si>
  <si>
    <t>XAN2820EAM02</t>
  </si>
  <si>
    <t>US69526PAC86</t>
  </si>
  <si>
    <t>US69002CAD83</t>
  </si>
  <si>
    <t>COBL4605442</t>
  </si>
  <si>
    <t>US70455DAG97</t>
  </si>
  <si>
    <t>XAC7365BAF31</t>
  </si>
  <si>
    <t>US71360HAB33</t>
  </si>
  <si>
    <t>US71677HAL96</t>
  </si>
  <si>
    <t>US74345HAG65</t>
  </si>
  <si>
    <t>US72751PAH73</t>
  </si>
  <si>
    <t>XAC8000CAM55</t>
  </si>
  <si>
    <t>US69354NAD84</t>
  </si>
  <si>
    <t>US72712EAB39</t>
  </si>
  <si>
    <t>US70082HAC07</t>
  </si>
  <si>
    <t>US69346EAG26</t>
  </si>
  <si>
    <t>US74273JAJ25</t>
  </si>
  <si>
    <t>US74274NAL73</t>
  </si>
  <si>
    <t>US03765VAP58</t>
  </si>
  <si>
    <t>US74530DAH89</t>
  </si>
  <si>
    <t>COBL4806313</t>
  </si>
  <si>
    <t>US74339DAQ16</t>
  </si>
  <si>
    <t>US74339DAN84</t>
  </si>
  <si>
    <t>US74839XAK54</t>
  </si>
  <si>
    <t>US74839XAJ81</t>
  </si>
  <si>
    <t>US75025KAH14</t>
  </si>
  <si>
    <t>COBL4595999</t>
  </si>
  <si>
    <t>US75008WAA18</t>
  </si>
  <si>
    <t>RACKSPACE FINANCE, LLC</t>
  </si>
  <si>
    <t>US04009DAH70</t>
  </si>
  <si>
    <t>US75419XAC83</t>
  </si>
  <si>
    <t>US76118EAK47</t>
  </si>
  <si>
    <t>US76118EAJ73</t>
  </si>
  <si>
    <t>COBL4809515</t>
  </si>
  <si>
    <t>US76133MAB72</t>
  </si>
  <si>
    <t>US76133MAC55</t>
  </si>
  <si>
    <t>US76680YAH53</t>
  </si>
  <si>
    <t>US21043XAH52</t>
  </si>
  <si>
    <t>US77313DAW11</t>
  </si>
  <si>
    <t>US91728NAB55</t>
  </si>
  <si>
    <t>US75605VAD47</t>
  </si>
  <si>
    <t>US78350LAZ85</t>
  </si>
  <si>
    <t>US75101XAP24</t>
  </si>
  <si>
    <t>US78573NAL64</t>
  </si>
  <si>
    <t>US80465JAH14</t>
  </si>
  <si>
    <t>US80875CAE75</t>
  </si>
  <si>
    <t>US817565CF96</t>
  </si>
  <si>
    <t>US81527CAP23</t>
  </si>
  <si>
    <t>US31659LAE20</t>
  </si>
  <si>
    <t>US78454LAW00</t>
  </si>
  <si>
    <t>US83421EAB20</t>
  </si>
  <si>
    <t>COBL4590297</t>
  </si>
  <si>
    <t>US86875TAB35</t>
  </si>
  <si>
    <t>US84410HAN08</t>
  </si>
  <si>
    <t>US84611YAB65</t>
  </si>
  <si>
    <t>XAN8232NAM91</t>
  </si>
  <si>
    <t>XAN8232NAL19</t>
  </si>
  <si>
    <t>COBL4690006</t>
  </si>
  <si>
    <t>US855031AU46</t>
  </si>
  <si>
    <t>COBL4761591</t>
  </si>
  <si>
    <t>US78524JAF84</t>
  </si>
  <si>
    <t>US78466DBJ28</t>
  </si>
  <si>
    <t>COBL4600401</t>
  </si>
  <si>
    <t>US85571BAY11</t>
  </si>
  <si>
    <t>US86614DAK46</t>
  </si>
  <si>
    <t>US86859CAN48</t>
  </si>
  <si>
    <t>US86880NBB82</t>
  </si>
  <si>
    <t>US86722AAD54</t>
  </si>
  <si>
    <t>US70477BAE20</t>
  </si>
  <si>
    <t>US92834PAR47</t>
  </si>
  <si>
    <t>US87339PAD50</t>
  </si>
  <si>
    <t>US87510EAD13</t>
  </si>
  <si>
    <t>US68250XAB73</t>
  </si>
  <si>
    <t>US89364MCC64</t>
  </si>
  <si>
    <t>US88023HAH30</t>
  </si>
  <si>
    <t>US00216EAL39</t>
  </si>
  <si>
    <t>US88037HAN44</t>
  </si>
  <si>
    <t>US88037HAP91</t>
  </si>
  <si>
    <t>US89157NAF06</t>
  </si>
  <si>
    <t>US88078FBM95</t>
  </si>
  <si>
    <t>US88372KAH32</t>
  </si>
  <si>
    <t>XAD9000BAG77</t>
  </si>
  <si>
    <t>US88632NBF69</t>
  </si>
  <si>
    <t>US88632NBE94</t>
  </si>
  <si>
    <t>US89788VAE20</t>
  </si>
  <si>
    <t>US89788VAG77</t>
  </si>
  <si>
    <t>US90266UAK97</t>
  </si>
  <si>
    <t>US89376WAH16</t>
  </si>
  <si>
    <t>US87817JAG31</t>
  </si>
  <si>
    <t>US87724RAA05</t>
  </si>
  <si>
    <t>US31935HAD98</t>
  </si>
  <si>
    <t>COBL4695880</t>
  </si>
  <si>
    <t>US89678QAB23</t>
  </si>
  <si>
    <t>US29280KAB17</t>
  </si>
  <si>
    <t>US89334GBE35</t>
  </si>
  <si>
    <t>US89334GBF00</t>
  </si>
  <si>
    <t>US89841EAB11</t>
  </si>
  <si>
    <t>US01957TAH05</t>
  </si>
  <si>
    <t>US97360BAF22</t>
  </si>
  <si>
    <t>US90350HAL33</t>
  </si>
  <si>
    <t>US90351HAG39</t>
  </si>
  <si>
    <t>US50179JAH14</t>
  </si>
  <si>
    <t>US91838LAK61</t>
  </si>
  <si>
    <t>US15807EAH53</t>
  </si>
  <si>
    <t>US92855LAR78</t>
  </si>
  <si>
    <t>XAG9368PBE34</t>
  </si>
  <si>
    <t>XAG9368PBH64</t>
  </si>
  <si>
    <t>US91834WAF77</t>
  </si>
  <si>
    <t>US88233FAK66</t>
  </si>
  <si>
    <t>US92943LAC46</t>
  </si>
  <si>
    <t>US98310CAF95</t>
  </si>
  <si>
    <t>US96244UAJ60</t>
  </si>
  <si>
    <t>US96616PAD06</t>
  </si>
  <si>
    <t>US96620EAE77</t>
  </si>
  <si>
    <t>US72706RAB24</t>
  </si>
  <si>
    <t>US929566AL19</t>
  </si>
  <si>
    <t>US71601HAB24</t>
  </si>
  <si>
    <t>US92943EAE68</t>
  </si>
  <si>
    <t>US00435UAF57</t>
  </si>
  <si>
    <t>US74773KAD72</t>
  </si>
  <si>
    <t>US98919XAB73</t>
  </si>
  <si>
    <t>US912810SN90</t>
  </si>
  <si>
    <t>BlackRock - iShares -20+ Year Treasury Bond ETF</t>
  </si>
  <si>
    <t>US912810SP49</t>
  </si>
  <si>
    <t>US912810SS87</t>
  </si>
  <si>
    <t>US912810SU34</t>
  </si>
  <si>
    <t>US912810TB44</t>
  </si>
  <si>
    <t>US912810SL35</t>
  </si>
  <si>
    <t>US912810SZ21</t>
  </si>
  <si>
    <t>US912810TD00</t>
  </si>
  <si>
    <t>US912810SJ88</t>
  </si>
  <si>
    <t>US912810RQ31</t>
  </si>
  <si>
    <t>US912810RS96</t>
  </si>
  <si>
    <t>US912810RY64</t>
  </si>
  <si>
    <t>US912810QY73</t>
  </si>
  <si>
    <t>US912810RZ30</t>
  </si>
  <si>
    <t>US912810SX72</t>
  </si>
  <si>
    <t>US912810SK51</t>
  </si>
  <si>
    <t>US912810SH23</t>
  </si>
  <si>
    <t>US912810TG31</t>
  </si>
  <si>
    <t>US912810RU43</t>
  </si>
  <si>
    <t>US912810RV26</t>
  </si>
  <si>
    <t>US912810SA79</t>
  </si>
  <si>
    <t>US912810SE91</t>
  </si>
  <si>
    <t>US912810TN81</t>
  </si>
  <si>
    <t>US912810TR95</t>
  </si>
  <si>
    <t>GV912810RC4</t>
  </si>
  <si>
    <t>US912810TM09</t>
  </si>
  <si>
    <t>US912810TL26</t>
  </si>
  <si>
    <t>US912810TX63</t>
  </si>
  <si>
    <t>US912810UC08</t>
  </si>
  <si>
    <t>US912810TZ12</t>
  </si>
  <si>
    <t>US912810UE63</t>
  </si>
  <si>
    <t>US912810TV08</t>
  </si>
  <si>
    <t>US912810TT51</t>
  </si>
  <si>
    <t>US912834PH51</t>
  </si>
  <si>
    <t>Vanguard - Extended Duration Treasury ETF</t>
  </si>
  <si>
    <t>US912834PZ59</t>
  </si>
  <si>
    <t>US912834RB63</t>
  </si>
  <si>
    <t>US912834TF59</t>
  </si>
  <si>
    <t>US912834UH96</t>
  </si>
  <si>
    <t>US912834VM72</t>
  </si>
  <si>
    <t>US912834WR50</t>
  </si>
  <si>
    <t>US912834B566</t>
  </si>
  <si>
    <t>US912834F948</t>
  </si>
  <si>
    <t>US912834K567</t>
  </si>
  <si>
    <t>US912834KB37</t>
  </si>
  <si>
    <t>US912834QH43</t>
  </si>
  <si>
    <t>US912834RK62</t>
  </si>
  <si>
    <t>US912834TP32</t>
  </si>
  <si>
    <t>US912834UR78</t>
  </si>
  <si>
    <t>US912834VV71</t>
  </si>
  <si>
    <t>US912834WZ76</t>
  </si>
  <si>
    <t>US912834C556</t>
  </si>
  <si>
    <t>US912834G938</t>
  </si>
  <si>
    <t>US912834XP85</t>
  </si>
  <si>
    <t>US912834PM47</t>
  </si>
  <si>
    <t>US912834QP68</t>
  </si>
  <si>
    <t>US912834RR16</t>
  </si>
  <si>
    <t>US912834TV00</t>
  </si>
  <si>
    <t>US912834UY20</t>
  </si>
  <si>
    <t>US912834WC81</t>
  </si>
  <si>
    <t>US912834XG86</t>
  </si>
  <si>
    <t>US912834D471</t>
  </si>
  <si>
    <t>US912834H845</t>
  </si>
  <si>
    <t>US912834XW37</t>
  </si>
  <si>
    <t>US912834PB81</t>
  </si>
  <si>
    <t>US912834PT99</t>
  </si>
  <si>
    <t>US912834QV37</t>
  </si>
  <si>
    <t>US912834SZ23</t>
  </si>
  <si>
    <t>US912834UB27</t>
  </si>
  <si>
    <t>US912834VE56</t>
  </si>
  <si>
    <t>US912834WJ35</t>
  </si>
  <si>
    <t>US912834A659</t>
  </si>
  <si>
    <t>US912834F294</t>
  </si>
  <si>
    <t>US912834J668</t>
  </si>
  <si>
    <t>US912834YC63</t>
  </si>
  <si>
    <t>US912803EL30</t>
  </si>
  <si>
    <t>US912803ER00</t>
  </si>
  <si>
    <t>US912803EW94</t>
  </si>
  <si>
    <t>US912803FB49</t>
  </si>
  <si>
    <t>US912803FG36</t>
  </si>
  <si>
    <t>US912803FM04</t>
  </si>
  <si>
    <t>US912803FV03</t>
  </si>
  <si>
    <t>US912803GE78</t>
  </si>
  <si>
    <t>US912803GP26</t>
  </si>
  <si>
    <t>US912803GY33</t>
  </si>
  <si>
    <t>US912803EN95</t>
  </si>
  <si>
    <t>US912803ET65</t>
  </si>
  <si>
    <t>US912803EY50</t>
  </si>
  <si>
    <t>US912803FD05</t>
  </si>
  <si>
    <t>US912803FJ74</t>
  </si>
  <si>
    <t>US912803FP35</t>
  </si>
  <si>
    <t>US912803FY42</t>
  </si>
  <si>
    <t>US912803GH00</t>
  </si>
  <si>
    <t>US912803GS64</t>
  </si>
  <si>
    <t>US912803HB21</t>
  </si>
  <si>
    <t>US912803EP44</t>
  </si>
  <si>
    <t>US912803EU39</t>
  </si>
  <si>
    <t>US912803EZ26</t>
  </si>
  <si>
    <t>US912803FE87</t>
  </si>
  <si>
    <t>US912803FK48</t>
  </si>
  <si>
    <t>US912803FR90</t>
  </si>
  <si>
    <t>US912803GA56</t>
  </si>
  <si>
    <t>US912803GK39</t>
  </si>
  <si>
    <t>US912803GU11</t>
  </si>
  <si>
    <t>US912803HD86</t>
  </si>
  <si>
    <t>US912803EQ27</t>
  </si>
  <si>
    <t>US912803EV12</t>
  </si>
  <si>
    <t>US912803FA65</t>
  </si>
  <si>
    <t>US912803FF52</t>
  </si>
  <si>
    <t>US912803FL21</t>
  </si>
  <si>
    <t>US912803FT56</t>
  </si>
  <si>
    <t>US912803GC13</t>
  </si>
  <si>
    <t>US912803GM94</t>
  </si>
  <si>
    <t>US912803GW76</t>
  </si>
  <si>
    <t>US912803HF35</t>
  </si>
  <si>
    <t>USG00912AC21</t>
  </si>
  <si>
    <t>Moneda - Latam High Yield</t>
  </si>
  <si>
    <t>Abra Global Finance</t>
  </si>
  <si>
    <t>USE0351QAA07</t>
  </si>
  <si>
    <t>ACI AIRPORT SUDAMERICA SA</t>
  </si>
  <si>
    <t>USE0351QAB89</t>
  </si>
  <si>
    <t>USE0351QAC62</t>
  </si>
  <si>
    <t>US00102JAC99</t>
  </si>
  <si>
    <t>USL0R80QAA10</t>
  </si>
  <si>
    <t>ACU PETROLEO LUXEMBOURG SARL</t>
  </si>
  <si>
    <t>USL01343AB52</t>
  </si>
  <si>
    <t>Aegea Finance S.a r.l.</t>
  </si>
  <si>
    <t>USP0100VAC74</t>
  </si>
  <si>
    <t>Aeropuertos Dominicanos Siglo XXI, S.A.</t>
  </si>
  <si>
    <t>USP0092MAF07</t>
  </si>
  <si>
    <t>Aeropuertos Argentina 2000 S.A.</t>
  </si>
  <si>
    <t>USP0092MAE32</t>
  </si>
  <si>
    <t>USP0092MAJ29</t>
  </si>
  <si>
    <t>XS2405877007</t>
  </si>
  <si>
    <t>USP4955JAB46</t>
  </si>
  <si>
    <t>Grupo Aeromexico, S.A.B. de C.V.</t>
  </si>
  <si>
    <t>USP4955JAC29</t>
  </si>
  <si>
    <t>USP0243BAB10</t>
  </si>
  <si>
    <t>USP0243BAA37</t>
  </si>
  <si>
    <t>Alto Maipo SpA</t>
  </si>
  <si>
    <t>USP3713CAB48</t>
  </si>
  <si>
    <t>Empresa Electrica Cochrane SpA</t>
  </si>
  <si>
    <t>USN01007AA64</t>
  </si>
  <si>
    <t>AES Espana B.V.</t>
  </si>
  <si>
    <t>USP1000CAE41</t>
  </si>
  <si>
    <t>USL00849AA47</t>
  </si>
  <si>
    <t>ADECOAGRO S.A.</t>
  </si>
  <si>
    <t>XS2571927768</t>
  </si>
  <si>
    <t>USE0R75RAB28</t>
  </si>
  <si>
    <t>AI CANDELARIA (SPAIN) SA</t>
  </si>
  <si>
    <t>USE0R75QAA61</t>
  </si>
  <si>
    <t>USP0R38AAA53</t>
  </si>
  <si>
    <t>Alsea, S.A.B. de C.V.</t>
  </si>
  <si>
    <t>USL0183EAA30</t>
  </si>
  <si>
    <t>Ambipar Lux S.a r.l.</t>
  </si>
  <si>
    <t>USL01795AG50</t>
  </si>
  <si>
    <t>USG0457FAC17</t>
  </si>
  <si>
    <t>Arcos Dorados Holdings Inc.</t>
  </si>
  <si>
    <t>USL0415AAA18</t>
  </si>
  <si>
    <t>AUNA S.A.</t>
  </si>
  <si>
    <t>USP05875AB84</t>
  </si>
  <si>
    <t>Autopistas del Sol, S.A.</t>
  </si>
  <si>
    <t>GRUPO AVAL LIMITED</t>
  </si>
  <si>
    <t>USG2956PAA50</t>
  </si>
  <si>
    <t>AVIANCA MIDCO 2 PLC</t>
  </si>
  <si>
    <t>USP1850NAB75</t>
  </si>
  <si>
    <t>Braskem Idesa, S.A.P.I.</t>
  </si>
  <si>
    <t>USP1850NAA92</t>
  </si>
  <si>
    <t>USP2000TAB19</t>
  </si>
  <si>
    <t>BANCO DO BRASIL S.A.</t>
  </si>
  <si>
    <t>USG07402DP58</t>
  </si>
  <si>
    <t>USP1027DHQ71</t>
  </si>
  <si>
    <t>XS2816779263</t>
  </si>
  <si>
    <t>Banco de Occidente S.A.</t>
  </si>
  <si>
    <t>USP1400MAB48</t>
  </si>
  <si>
    <t>USP14008AE91</t>
  </si>
  <si>
    <t>USP1400MAC21</t>
  </si>
  <si>
    <t>USP1913PAS04</t>
  </si>
  <si>
    <t>CAJA DE COMPENSACION DE ASIGNACION FAMILIAR DE LOS ANDES</t>
  </si>
  <si>
    <t>USP32133CH47</t>
  </si>
  <si>
    <t>US05890PAC05</t>
  </si>
  <si>
    <t>USL6401PAM51</t>
  </si>
  <si>
    <t>Minerva Luxembourg S.A.</t>
  </si>
  <si>
    <t>USP1047VAF42</t>
  </si>
  <si>
    <t>BANCO MACRO S.A.</t>
  </si>
  <si>
    <t>USP1451JAA18</t>
  </si>
  <si>
    <t>Banco Nacional de Comercio Exterior, S.N.C.</t>
  </si>
  <si>
    <t>AR0344318156</t>
  </si>
  <si>
    <t>Banco Central de la Republica Argentina</t>
  </si>
  <si>
    <t>USN15516AB83</t>
  </si>
  <si>
    <t>USN15516AG70</t>
  </si>
  <si>
    <t>USN15516AJ10</t>
  </si>
  <si>
    <t>USN15516AH53</t>
  </si>
  <si>
    <t>USN15516AF97</t>
  </si>
  <si>
    <t>US105756CH10</t>
  </si>
  <si>
    <t>USP1905CJX94</t>
  </si>
  <si>
    <t>USA08163AA41</t>
  </si>
  <si>
    <t>BRF GmbH</t>
  </si>
  <si>
    <t>USP6680PAA95</t>
  </si>
  <si>
    <t>USP3465UAA62</t>
  </si>
  <si>
    <t>Ceagro Agricola Ltda.</t>
  </si>
  <si>
    <t>USP2205JAT71</t>
  </si>
  <si>
    <t>USP23210AA82</t>
  </si>
  <si>
    <t>CE Oaxaca Cuatro, S. de R.L. de C.V.</t>
  </si>
  <si>
    <t>USP9159EAA03</t>
  </si>
  <si>
    <t>USG4923NAB40</t>
  </si>
  <si>
    <t>INVESTMENT ENERGY RESOURCES LIMITED</t>
  </si>
  <si>
    <t>USG2588BAA29</t>
  </si>
  <si>
    <t>CT Trust</t>
  </si>
  <si>
    <t>XS1496112407</t>
  </si>
  <si>
    <t>Municipalidad de Cordoba</t>
  </si>
  <si>
    <t>USL67356AA09</t>
  </si>
  <si>
    <t>NewCo Holding USD 20 S.a r.l.</t>
  </si>
  <si>
    <t>USP56226AQ94</t>
  </si>
  <si>
    <t>Instituto Costarricense de Electricidad</t>
  </si>
  <si>
    <t>USP40684AA34</t>
  </si>
  <si>
    <t>Fideicomiso P.A. Costera</t>
  </si>
  <si>
    <t>USP32086AR44</t>
  </si>
  <si>
    <t>ARCRES5600V9</t>
  </si>
  <si>
    <t>USG25343AB36</t>
  </si>
  <si>
    <t>USL20041AD89</t>
  </si>
  <si>
    <t>Cosan Luxembourg S.A.</t>
  </si>
  <si>
    <t>USL20041AG11</t>
  </si>
  <si>
    <t>USL20041AF38</t>
  </si>
  <si>
    <t>USL21779AK60</t>
  </si>
  <si>
    <t>CSN Resources S.A.</t>
  </si>
  <si>
    <t>USL21779AD28</t>
  </si>
  <si>
    <t>USL21779AL44</t>
  </si>
  <si>
    <t>USP0R11WAG52</t>
  </si>
  <si>
    <t>Banco Davivienda S.A.</t>
  </si>
  <si>
    <t>USP36035AB29</t>
  </si>
  <si>
    <t>US279158AW93</t>
  </si>
  <si>
    <t>US279158AE95</t>
  </si>
  <si>
    <t>USP22835AB13</t>
  </si>
  <si>
    <t>USN29505AA70</t>
  </si>
  <si>
    <t>USP3771AAK71</t>
  </si>
  <si>
    <t>USP3771AAJ09</t>
  </si>
  <si>
    <t>ENJOY S.A.</t>
  </si>
  <si>
    <t>USC35898AB82</t>
  </si>
  <si>
    <t>FRONTERA ENERGY CORPORATION</t>
  </si>
  <si>
    <t>USP26064AA66</t>
  </si>
  <si>
    <t>CIBanco, S.A., Institucion de Banca Multiple</t>
  </si>
  <si>
    <t>NO0013137802</t>
  </si>
  <si>
    <t>US677272AA46</t>
  </si>
  <si>
    <t>USL7S914AA12</t>
  </si>
  <si>
    <t>USL26915AA33</t>
  </si>
  <si>
    <t>FORESEA Holding S.A.</t>
  </si>
  <si>
    <t>US262051AA36</t>
  </si>
  <si>
    <t>USP0R66CAB48</t>
  </si>
  <si>
    <t>Banco de Galicia y Buenos Aires S.A.U.</t>
  </si>
  <si>
    <t>USG38327AB13</t>
  </si>
  <si>
    <t>GeoPark Limited</t>
  </si>
  <si>
    <t>USP73699BH55</t>
  </si>
  <si>
    <t>Operadora de Servicios Mega, S.A. de C.V., SOFOM, E.R.</t>
  </si>
  <si>
    <t>USP9401RAA79</t>
  </si>
  <si>
    <t>XS2094573693</t>
  </si>
  <si>
    <t>USP47777AC43</t>
  </si>
  <si>
    <t>Globo Comunicacao e Participacoes S.A.</t>
  </si>
  <si>
    <t>NO0010740459</t>
  </si>
  <si>
    <t>GOLIATH OFFSHORE HOLDINGS PTE. LTD.</t>
  </si>
  <si>
    <t>NO0010740467</t>
  </si>
  <si>
    <t>USL4441RAA43</t>
  </si>
  <si>
    <t>Gol Finance SA</t>
  </si>
  <si>
    <t>USL4441RAC09</t>
  </si>
  <si>
    <t>USG3980PAA33</t>
  </si>
  <si>
    <t>Gol Finance, Inc.</t>
  </si>
  <si>
    <t>USL4441RAG13</t>
  </si>
  <si>
    <t>XS0282340230</t>
  </si>
  <si>
    <t>GP INVESTMENTS, LTD.</t>
  </si>
  <si>
    <t>USG3812TAB73</t>
  </si>
  <si>
    <t>GENERAL SHOPPING INVESTMENTS LIMITED</t>
  </si>
  <si>
    <t>USG3812BAB65</t>
  </si>
  <si>
    <t>General Shopping Finance Limited</t>
  </si>
  <si>
    <t>USP50139AA59</t>
  </si>
  <si>
    <t>Guacolda Energia SpA</t>
  </si>
  <si>
    <t>USP3711HAF66</t>
  </si>
  <si>
    <t>Hunt Oil Company of Peru L.L.C., Sucursal del Peru</t>
  </si>
  <si>
    <t>USP53117AC40</t>
  </si>
  <si>
    <t>USN20137AD23</t>
  </si>
  <si>
    <t>InterCement Financial Operations B.V.</t>
  </si>
  <si>
    <t>USP56243AD31</t>
  </si>
  <si>
    <t>AT. EN FID. D.LEG- N 861,NO INS. EN LA SMV, DIRIGIDO A INVERS. INSTIT. - INRETAIL SHOPPING MALLS</t>
  </si>
  <si>
    <t>NO0010700982</t>
  </si>
  <si>
    <t>USP59699AB77</t>
  </si>
  <si>
    <t>ITAU UNIBANCO HOLDING S.A.</t>
  </si>
  <si>
    <t>USP5R6DPAB67</t>
  </si>
  <si>
    <t>XS1686882298</t>
  </si>
  <si>
    <t>Provincia de Jujuy</t>
  </si>
  <si>
    <t>NO0012868803</t>
  </si>
  <si>
    <t>NO0010683832</t>
  </si>
  <si>
    <t>LATINA OFFSHORE LIMITED</t>
  </si>
  <si>
    <t>NO0012864422</t>
  </si>
  <si>
    <t>US53227QAB41</t>
  </si>
  <si>
    <t>Light Servicos de Eletricidade S/A</t>
  </si>
  <si>
    <t>USP62763AB64</t>
  </si>
  <si>
    <t>USP6S60VAB44</t>
  </si>
  <si>
    <t>USP62138AB13</t>
  </si>
  <si>
    <t>USG57058AD40</t>
  </si>
  <si>
    <t>LUPATECH FINANCE LIMITED</t>
  </si>
  <si>
    <t>USL626A6AA24</t>
  </si>
  <si>
    <t>MC Brazil Downstream Trading S.a r.l.</t>
  </si>
  <si>
    <t>US58733RAF91</t>
  </si>
  <si>
    <t>USP6480JAH07</t>
  </si>
  <si>
    <t>Provincia de Mendoza</t>
  </si>
  <si>
    <t>USU63768AA01</t>
  </si>
  <si>
    <t>NBM US HOLDINGS, INC.</t>
  </si>
  <si>
    <t>USP69895AB94</t>
  </si>
  <si>
    <t>Multibank, Inc.</t>
  </si>
  <si>
    <t>USN53766AA41</t>
  </si>
  <si>
    <t>MV24 CAPITAL B.V</t>
  </si>
  <si>
    <t>USL6S52VAA02</t>
  </si>
  <si>
    <t>Natura &amp;Co Luxembourg Holdings S.a r.l.</t>
  </si>
  <si>
    <t>USP73424AA48</t>
  </si>
  <si>
    <t>NO0010691116</t>
  </si>
  <si>
    <t>USL7151AAA45</t>
  </si>
  <si>
    <t>USP7354FAD89</t>
  </si>
  <si>
    <t>Oi S.A. - Em Recuperacao Judicial</t>
  </si>
  <si>
    <t>NO0010841505</t>
  </si>
  <si>
    <t>USP40689AA21</t>
  </si>
  <si>
    <t>Fideicomiso P.A. Pacifico Tres</t>
  </si>
  <si>
    <t>NO0013256099</t>
  </si>
  <si>
    <t>USP7464EAA49</t>
  </si>
  <si>
    <t>USP7464EAS56</t>
  </si>
  <si>
    <t>USE7S78BAC65</t>
  </si>
  <si>
    <t>USP79171AF45</t>
  </si>
  <si>
    <t>Provincia de Cordoba</t>
  </si>
  <si>
    <t>USP79171AD96</t>
  </si>
  <si>
    <t>ARPCDB320099</t>
  </si>
  <si>
    <t>US71647NBH17</t>
  </si>
  <si>
    <t>US71647NBL29</t>
  </si>
  <si>
    <t>US71645WAS08</t>
  </si>
  <si>
    <t>US71647NBG34</t>
  </si>
  <si>
    <t>US71645WAQ42</t>
  </si>
  <si>
    <t>US71647NBD03</t>
  </si>
  <si>
    <t>US71647NAK54</t>
  </si>
  <si>
    <t>USP4983GAS95</t>
  </si>
  <si>
    <t>Grupo Posadas S.A.B de C.V.</t>
  </si>
  <si>
    <t>USP7920RCL70</t>
  </si>
  <si>
    <t>Provincia de Rio Negro</t>
  </si>
  <si>
    <t>USP7922DAB03</t>
  </si>
  <si>
    <t>Prumo Participacoes e Investimentos S.A.</t>
  </si>
  <si>
    <t>USE6R69LAA27</t>
  </si>
  <si>
    <t>INTERNATIONAL AIRPORT FINANCE SA</t>
  </si>
  <si>
    <t>USL7915RAA43</t>
  </si>
  <si>
    <t>Rede D'Or Finance SARL</t>
  </si>
  <si>
    <t>USU76673AC39</t>
  </si>
  <si>
    <t>USP8388TAB00</t>
  </si>
  <si>
    <t>PROVINCIA DE SALTA</t>
  </si>
  <si>
    <t>USP8405QAA78</t>
  </si>
  <si>
    <t>Samarco Mineracao S.A. - em Recuperacao Judicial</t>
  </si>
  <si>
    <t>NO0013134759</t>
  </si>
  <si>
    <t>USN7992HAA07</t>
  </si>
  <si>
    <t>USP9028NAZ44</t>
  </si>
  <si>
    <t>Telecom Argentina S.A.</t>
  </si>
  <si>
    <t>USP9028NBT74</t>
  </si>
  <si>
    <t>USP9028NBX86</t>
  </si>
  <si>
    <t>USE90508AA52</t>
  </si>
  <si>
    <t>Termocandelaria Power, S.A.</t>
  </si>
  <si>
    <t>USG8762FAB60</t>
  </si>
  <si>
    <t>USL6388GAB60</t>
  </si>
  <si>
    <t>MILLICOM INTERNATIONAL CELLULAR S.A.</t>
  </si>
  <si>
    <t>USP91308AA74</t>
  </si>
  <si>
    <t>Terminales Portuarios Euroandinos Paita S.A.</t>
  </si>
  <si>
    <t>US880868AA20</t>
  </si>
  <si>
    <t>USP9308RBA07</t>
  </si>
  <si>
    <t>Transportadora de Gas del Sur S.A.</t>
  </si>
  <si>
    <t>USP92649AA39</t>
  </si>
  <si>
    <t>Transjamaican Highway Limited</t>
  </si>
  <si>
    <t>US456473AT41</t>
  </si>
  <si>
    <t>US456473AS67</t>
  </si>
  <si>
    <t>INDUSTRIAS UNIDAS, S.A. DE C.V.</t>
  </si>
  <si>
    <t>MX00UN000002</t>
  </si>
  <si>
    <t>Unifin Financiera, S.A.B. de C.V.</t>
  </si>
  <si>
    <t>USL9467UAB37</t>
  </si>
  <si>
    <t>UNIGEL Luxembourg S.A.</t>
  </si>
  <si>
    <t>USP9810XAB75</t>
  </si>
  <si>
    <t>VTR Comunicaciones SpA</t>
  </si>
  <si>
    <t>USP9810XAA92</t>
  </si>
  <si>
    <t>NO0013187179</t>
  </si>
  <si>
    <t>US48855KAC45</t>
  </si>
  <si>
    <t>Kenbourne Invest S.A.</t>
  </si>
  <si>
    <t>USL5831KAC01</t>
  </si>
  <si>
    <t>USL5831KAA45</t>
  </si>
  <si>
    <t>USP989MJBL47</t>
  </si>
  <si>
    <t>YPF Sociedad Anonima</t>
  </si>
  <si>
    <t>USP989MJBN03</t>
  </si>
  <si>
    <t>USP989MJBP50</t>
  </si>
  <si>
    <t>USP989MJBE04</t>
  </si>
  <si>
    <t>USP989MJBV29</t>
  </si>
  <si>
    <t>USP989MJBU46</t>
  </si>
  <si>
    <t>USP9897PAS31</t>
  </si>
  <si>
    <t>YPF Energia Electrica S.A.</t>
  </si>
  <si>
    <t>XS2010031727</t>
  </si>
  <si>
    <t>XS2406936828</t>
  </si>
  <si>
    <t>XS2636412301</t>
  </si>
  <si>
    <t>US035198AD29</t>
  </si>
  <si>
    <t>US035198AB62</t>
  </si>
  <si>
    <t>US035198AF76</t>
  </si>
  <si>
    <t>US035198AC46</t>
  </si>
  <si>
    <t>US80414L2E48</t>
  </si>
  <si>
    <t>XS2177365017</t>
  </si>
  <si>
    <t>US042207AD24</t>
  </si>
  <si>
    <t>US042207AC41</t>
  </si>
  <si>
    <t>US056732AL44</t>
  </si>
  <si>
    <t>US056732AM27</t>
  </si>
  <si>
    <t>US085209AJ33</t>
  </si>
  <si>
    <t>USP3742RAW09</t>
  </si>
  <si>
    <t>US06237MAA18</t>
  </si>
  <si>
    <t>US06237MAB90</t>
  </si>
  <si>
    <t>USP37466AS18</t>
  </si>
  <si>
    <t>US29246QAB14</t>
  </si>
  <si>
    <t>US105756CE88</t>
  </si>
  <si>
    <t>US105756CC23</t>
  </si>
  <si>
    <t>US105756BY51</t>
  </si>
  <si>
    <t>XS2367164576</t>
  </si>
  <si>
    <t>US168863EB04</t>
  </si>
  <si>
    <t>US195325EG61</t>
  </si>
  <si>
    <t>US195325EL56</t>
  </si>
  <si>
    <t>US221597CP00</t>
  </si>
  <si>
    <t>US221597CR65</t>
  </si>
  <si>
    <t>US221602AC91</t>
  </si>
  <si>
    <t>US221597BV86</t>
  </si>
  <si>
    <t>US25714PED69</t>
  </si>
  <si>
    <t>US25714PEP99</t>
  </si>
  <si>
    <t>US25714PEZ71</t>
  </si>
  <si>
    <t>US25714PCW68</t>
  </si>
  <si>
    <t>US25714PCF36</t>
  </si>
  <si>
    <t>US25714PAJ75</t>
  </si>
  <si>
    <t>XS2226973522</t>
  </si>
  <si>
    <t>XS2214238524</t>
  </si>
  <si>
    <t>US03846JX543</t>
  </si>
  <si>
    <t>US03846JX212</t>
  </si>
  <si>
    <t>US038461AM14</t>
  </si>
  <si>
    <t>US283875AN23</t>
  </si>
  <si>
    <t>US283875AH54</t>
  </si>
  <si>
    <t>US30216JAE55</t>
  </si>
  <si>
    <t>US30216JAG04</t>
  </si>
  <si>
    <t>US362419AA15</t>
  </si>
  <si>
    <t>US39541EAC75</t>
  </si>
  <si>
    <t>US401494AF63</t>
  </si>
  <si>
    <t>US401494AV14</t>
  </si>
  <si>
    <t>US401494AS84</t>
  </si>
  <si>
    <t>US401494AR02</t>
  </si>
  <si>
    <t>US455780AT33</t>
  </si>
  <si>
    <t>XS2260457754</t>
  </si>
  <si>
    <t>XS0496608984</t>
  </si>
  <si>
    <t>XS2064786838</t>
  </si>
  <si>
    <t>XS1796266838</t>
  </si>
  <si>
    <t>US470160CB63</t>
  </si>
  <si>
    <t>US418097AL52</t>
  </si>
  <si>
    <t>US418097AJ07</t>
  </si>
  <si>
    <t>US491798AL85</t>
  </si>
  <si>
    <t>US491798AG90</t>
  </si>
  <si>
    <t>US491798AK03</t>
  </si>
  <si>
    <t>US80413TAC36</t>
  </si>
  <si>
    <t>US55977YAA64</t>
  </si>
  <si>
    <t>US91086QAZ19</t>
  </si>
  <si>
    <t>US91087BAX82</t>
  </si>
  <si>
    <t>US91087BAV27</t>
  </si>
  <si>
    <t>US617726AP96</t>
  </si>
  <si>
    <t>XS2355172482</t>
  </si>
  <si>
    <t>XS1061043367</t>
  </si>
  <si>
    <t>US68205LAE39</t>
  </si>
  <si>
    <t>US09076AAA51</t>
  </si>
  <si>
    <t>US699149AH36</t>
  </si>
  <si>
    <t>US699149AF79</t>
  </si>
  <si>
    <t>US699149AB65</t>
  </si>
  <si>
    <t>USY7138AAB62</t>
  </si>
  <si>
    <t>US69370RAA59</t>
  </si>
  <si>
    <t>US715638DU38</t>
  </si>
  <si>
    <t>US715638AP79</t>
  </si>
  <si>
    <t>XS0982711474</t>
  </si>
  <si>
    <t>US718286CT23</t>
  </si>
  <si>
    <t>US718286BG11</t>
  </si>
  <si>
    <t>XS2181689659</t>
  </si>
  <si>
    <t>US445545AN69</t>
  </si>
  <si>
    <t>US445545AP18</t>
  </si>
  <si>
    <t>US445545AS56</t>
  </si>
  <si>
    <t>XS1969593943</t>
  </si>
  <si>
    <t>US77586RAC43</t>
  </si>
  <si>
    <t>US78319MAA18</t>
  </si>
  <si>
    <t>XS2015296549</t>
  </si>
  <si>
    <t>XS2388561750</t>
  </si>
  <si>
    <t>US817477AH51</t>
  </si>
  <si>
    <t>US836205AP92</t>
  </si>
  <si>
    <t>US836205BE37</t>
  </si>
  <si>
    <t>XS1196496688</t>
  </si>
  <si>
    <t>XS2113968148</t>
  </si>
  <si>
    <t>US84605LAA44</t>
  </si>
  <si>
    <t>US87406KAA07</t>
  </si>
  <si>
    <t>US48128XAC74</t>
  </si>
  <si>
    <t>US896292AK53</t>
  </si>
  <si>
    <t>US900123DG28</t>
  </si>
  <si>
    <t>US900123DH01</t>
  </si>
  <si>
    <t>US421790AK24</t>
  </si>
  <si>
    <t>US760942BE11</t>
  </si>
  <si>
    <t>US760942BA98</t>
  </si>
  <si>
    <t>XS2330272944</t>
  </si>
  <si>
    <t>Barings - Emerging Markets Sovereign Debt Fund</t>
  </si>
  <si>
    <t>Republika e Shqiperise</t>
  </si>
  <si>
    <t>Republic of Armenia</t>
  </si>
  <si>
    <t>The Commonwealth of The Bahamas</t>
  </si>
  <si>
    <t>Government of Bermuda</t>
  </si>
  <si>
    <t>Empresa de los Ferrocarriles del Estado</t>
  </si>
  <si>
    <t>Empresa de Transporte de Pasajeros Metro S.A.</t>
  </si>
  <si>
    <t>Bulgarian Energy Holding EAD</t>
  </si>
  <si>
    <t>Emirate of Dubai</t>
  </si>
  <si>
    <t>EXPORT-IMPORT BANK OF INDIA</t>
  </si>
  <si>
    <t>Gabon Blue Bond Master Trust, Series 2</t>
  </si>
  <si>
    <t>GreenSaif Pipelines Bidco S.a rl</t>
  </si>
  <si>
    <t>Joint-Stock Commercial Mortgage Bank Ipoteka-Bank</t>
  </si>
  <si>
    <t>Magyar Export-Import Bank Zartkoruen Mukodo Reszvenytarsasag</t>
  </si>
  <si>
    <t>OCP SA</t>
  </si>
  <si>
    <t>PT Pertamina (Persero)</t>
  </si>
  <si>
    <t>RUTAS 2 AND 7 FINANCE LIMITED</t>
  </si>
  <si>
    <t>AZARBAYJAN RESPUBLIKASI DOVLAT NEFT SHIRKATI</t>
  </si>
  <si>
    <t>SOVCOM CAPITAL DESIGNATED ACTIVITY COMPANY</t>
  </si>
  <si>
    <t>Republic of Tajikistan</t>
  </si>
  <si>
    <t>Joint Stock Company TBC Bank</t>
  </si>
  <si>
    <t>HAZINE MUSTESARLIGI VARLIK KIRALAMA ANONIM SIRKETI</t>
  </si>
  <si>
    <t>UZAUTO MOTORS aksiyadorlik jamiyati</t>
  </si>
  <si>
    <t>XS2830949959</t>
  </si>
  <si>
    <t>Barings - Emerging Markets Local Debt Fund</t>
  </si>
  <si>
    <t>XS2693066966</t>
  </si>
  <si>
    <t>CL0002502871</t>
  </si>
  <si>
    <t>CL0002886803</t>
  </si>
  <si>
    <t>CL0002935048</t>
  </si>
  <si>
    <t>CL0002885532</t>
  </si>
  <si>
    <t>XS2804513989</t>
  </si>
  <si>
    <t>XS2758031897</t>
  </si>
  <si>
    <t>XS2804517899</t>
  </si>
  <si>
    <t>COBN5058530</t>
  </si>
  <si>
    <t>COAM1281642</t>
  </si>
  <si>
    <t>COL17CT03722</t>
  </si>
  <si>
    <t>COBT5050872</t>
  </si>
  <si>
    <t>HRRHMFO34BA1</t>
  </si>
  <si>
    <t>Republika Hrvatska</t>
  </si>
  <si>
    <t>CZ0001004477</t>
  </si>
  <si>
    <t>Ceska republika</t>
  </si>
  <si>
    <t>CZ0001005920</t>
  </si>
  <si>
    <t>CZ0001003859</t>
  </si>
  <si>
    <t>CZ0001004253</t>
  </si>
  <si>
    <t>XS2490821126</t>
  </si>
  <si>
    <t>USP3579ECD78</t>
  </si>
  <si>
    <t>DO1005205112</t>
  </si>
  <si>
    <t>XS2250445389</t>
  </si>
  <si>
    <t>COZD6427821</t>
  </si>
  <si>
    <t>XS2564416084</t>
  </si>
  <si>
    <t>Tugela B.V.</t>
  </si>
  <si>
    <t>HU0000404892</t>
  </si>
  <si>
    <t>HU0000404165</t>
  </si>
  <si>
    <t>COJV5267275</t>
  </si>
  <si>
    <t>HU0000403555</t>
  </si>
  <si>
    <t>HU0000403001</t>
  </si>
  <si>
    <t>HU0000404991</t>
  </si>
  <si>
    <t>HU0000405543</t>
  </si>
  <si>
    <t>HU0000405535</t>
  </si>
  <si>
    <t>HU0000402532</t>
  </si>
  <si>
    <t>XS2758032192</t>
  </si>
  <si>
    <t>XS2576077809</t>
  </si>
  <si>
    <t>XS2762369382</t>
  </si>
  <si>
    <t>IDG000015108</t>
  </si>
  <si>
    <t>COBK8407086</t>
  </si>
  <si>
    <t>IDG000010406</t>
  </si>
  <si>
    <t>IDG000009804</t>
  </si>
  <si>
    <t>IDG000012204</t>
  </si>
  <si>
    <t>IDG000021809</t>
  </si>
  <si>
    <t>IDG000012907</t>
  </si>
  <si>
    <t>IDG000010802</t>
  </si>
  <si>
    <t>IDG000011107</t>
  </si>
  <si>
    <t>US470160CF77</t>
  </si>
  <si>
    <t>KE8000006430</t>
  </si>
  <si>
    <t>COEJ1291206</t>
  </si>
  <si>
    <t>MX0MGO000102</t>
  </si>
  <si>
    <t>MYBMS1900047</t>
  </si>
  <si>
    <t>Kerajaan Malaysia</t>
  </si>
  <si>
    <t>COEJ0592380</t>
  </si>
  <si>
    <t>COLW1697165</t>
  </si>
  <si>
    <t>COEK7974596</t>
  </si>
  <si>
    <t>MYBMZ2000016</t>
  </si>
  <si>
    <t>MYBMY1500043</t>
  </si>
  <si>
    <t>MYBMS1100036</t>
  </si>
  <si>
    <t>COEI2160261</t>
  </si>
  <si>
    <t>MYBMZ1600022</t>
  </si>
  <si>
    <t>MYBMZ1800051</t>
  </si>
  <si>
    <t>MYBMZ1300078</t>
  </si>
  <si>
    <t>PEP01000C4L7</t>
  </si>
  <si>
    <t>PL0000107611</t>
  </si>
  <si>
    <t>PL0000115291</t>
  </si>
  <si>
    <t>RO4KELYFLVK4</t>
  </si>
  <si>
    <t>PHY6972HGL43</t>
  </si>
  <si>
    <t>PHY6972HJJ69</t>
  </si>
  <si>
    <t>PHY6972HKC97</t>
  </si>
  <si>
    <t>PHY6972FNA49</t>
  </si>
  <si>
    <t>ZAG000030404</t>
  </si>
  <si>
    <t>ZAG000106972</t>
  </si>
  <si>
    <t>ZAG000096173</t>
  </si>
  <si>
    <t>RSMFRSD55940</t>
  </si>
  <si>
    <t>LKB01529A012</t>
  </si>
  <si>
    <t>Democratic Socialist Republic of Sri Lanka</t>
  </si>
  <si>
    <t>LKB00931E153</t>
  </si>
  <si>
    <t>LKB00526A159</t>
  </si>
  <si>
    <t>LKB01628G019</t>
  </si>
  <si>
    <t>TH0623039C03</t>
  </si>
  <si>
    <t>Kingdom of Thailand</t>
  </si>
  <si>
    <t>TH0623038C04</t>
  </si>
  <si>
    <t>TH0623035C07</t>
  </si>
  <si>
    <t>TRT130733T17</t>
  </si>
  <si>
    <t>TRT051033T12</t>
  </si>
  <si>
    <t>UA4000227201</t>
  </si>
  <si>
    <t>UA4000227193</t>
  </si>
  <si>
    <t>COBK2453227</t>
  </si>
  <si>
    <t>ZM1000004672</t>
  </si>
  <si>
    <t>CND10006SBY6</t>
  </si>
  <si>
    <t>CND10006ZGB8</t>
  </si>
  <si>
    <t>CND10006KTX7</t>
  </si>
  <si>
    <t>CND10004SGM5</t>
  </si>
  <si>
    <t>CND10001X8C7</t>
  </si>
  <si>
    <t>COBW8938613</t>
  </si>
  <si>
    <t>COBP5494946</t>
  </si>
  <si>
    <t>COBM0165787</t>
  </si>
  <si>
    <t>CND100010GW7</t>
  </si>
  <si>
    <t>COYW6234390</t>
  </si>
  <si>
    <t>CND10005Q634</t>
  </si>
  <si>
    <t>CND1000593J6</t>
  </si>
  <si>
    <t>CND100074TH7</t>
  </si>
  <si>
    <t>XS2785463659</t>
  </si>
  <si>
    <t>COYV1215354</t>
  </si>
  <si>
    <t>CND100045JN6</t>
  </si>
  <si>
    <t>XS2718198463</t>
  </si>
  <si>
    <t>XS2123955952</t>
  </si>
  <si>
    <t>CND10002LRK5</t>
  </si>
  <si>
    <t>CND10003R6Y1</t>
  </si>
  <si>
    <t>COZQ0096177</t>
  </si>
  <si>
    <t>CND10004JSS6</t>
  </si>
  <si>
    <t>CND100063B11</t>
  </si>
  <si>
    <t>XS1822793821</t>
  </si>
  <si>
    <t>CND10004SF71</t>
  </si>
  <si>
    <t>CND10004MCG9</t>
  </si>
  <si>
    <t>XS2238561281</t>
  </si>
  <si>
    <t>CND10002M0D4</t>
  </si>
  <si>
    <t>USG21184AB52</t>
  </si>
  <si>
    <t>CND10004JSG1</t>
  </si>
  <si>
    <t>CND10004QDV7</t>
  </si>
  <si>
    <t>CND10004JSB2</t>
  </si>
  <si>
    <t>XS1165659514</t>
  </si>
  <si>
    <t>CND10004R999</t>
  </si>
  <si>
    <t>CND100054BH7</t>
  </si>
  <si>
    <t>CND10007NT77</t>
  </si>
  <si>
    <t>CND10006ZK08</t>
  </si>
  <si>
    <t>CND100076348</t>
  </si>
  <si>
    <t>CND100036Q75</t>
  </si>
  <si>
    <t>CND10005JJ69</t>
  </si>
  <si>
    <t>CND10004TM71</t>
  </si>
  <si>
    <t>CND10005YJN2</t>
  </si>
  <si>
    <t>CND10004T201</t>
  </si>
  <si>
    <t>CND10005TZQ1</t>
  </si>
  <si>
    <t>COUV3040887</t>
  </si>
  <si>
    <t>COEJ8230801</t>
  </si>
  <si>
    <t>CND10007WP62</t>
  </si>
  <si>
    <t>IX208011-0</t>
  </si>
  <si>
    <t>XS2853697030</t>
  </si>
  <si>
    <t>CND100089VF5</t>
  </si>
  <si>
    <t>CND100085612</t>
  </si>
  <si>
    <t>CND10006GPQ7</t>
  </si>
  <si>
    <t>CND10004WZ48</t>
  </si>
  <si>
    <t>XS2808077023</t>
  </si>
  <si>
    <t>CND10002FBY2</t>
  </si>
  <si>
    <t>XS2237806364</t>
  </si>
  <si>
    <t>CND1000676F7</t>
  </si>
  <si>
    <t>CND100045KL8</t>
  </si>
  <si>
    <t>CND10006VBH5</t>
  </si>
  <si>
    <t>CND1000620N9</t>
  </si>
  <si>
    <t>CND10005KVM8</t>
  </si>
  <si>
    <t>COZM9181706</t>
  </si>
  <si>
    <t>COBV0720979</t>
  </si>
  <si>
    <t>COZS6417522</t>
  </si>
  <si>
    <t>CND100009CH9</t>
  </si>
  <si>
    <t>CND10007KJT4</t>
  </si>
  <si>
    <t>CND10006BD47</t>
  </si>
  <si>
    <t>HK0000985322</t>
  </si>
  <si>
    <t>HK0000789872</t>
  </si>
  <si>
    <t>XS2775016194</t>
  </si>
  <si>
    <t>CND100075KF7</t>
  </si>
  <si>
    <t>HK0001015327</t>
  </si>
  <si>
    <t>CND10005KXW3</t>
  </si>
  <si>
    <t>CND10006Z6H3</t>
  </si>
  <si>
    <t>XS2546508461</t>
  </si>
  <si>
    <t>CND10007MY06</t>
  </si>
  <si>
    <t>XS2789522153</t>
  </si>
  <si>
    <t>CND10002M0L7</t>
  </si>
  <si>
    <t>XS1449773941</t>
  </si>
  <si>
    <t>CND10006VW40</t>
  </si>
  <si>
    <t>CND1000470S8</t>
  </si>
  <si>
    <t>CND100047448</t>
  </si>
  <si>
    <t>CND10003NQ58</t>
  </si>
  <si>
    <t>CND10002F4B9</t>
  </si>
  <si>
    <t>CND1000096R3</t>
  </si>
  <si>
    <t>CND100008N49</t>
  </si>
  <si>
    <t>CND100010GR7</t>
  </si>
  <si>
    <t>CND10006VVZ5</t>
  </si>
  <si>
    <t>CND10005W6H7</t>
  </si>
  <si>
    <t>CND10006JM71</t>
  </si>
  <si>
    <t>CND10004LHQ9</t>
  </si>
  <si>
    <t>CND10006S6L4</t>
  </si>
  <si>
    <t>XS2597012959</t>
  </si>
  <si>
    <t>CND10006GPV7</t>
  </si>
  <si>
    <t>CND1000651J2</t>
  </si>
  <si>
    <t>COBG4897818</t>
  </si>
  <si>
    <t>CND10004JK34</t>
  </si>
  <si>
    <t>COZS6168661</t>
  </si>
  <si>
    <t>COEK1769505</t>
  </si>
  <si>
    <t>CND10003NVH7</t>
  </si>
  <si>
    <t>CND1000380Y7</t>
  </si>
  <si>
    <t>XS2790869965</t>
  </si>
  <si>
    <t>HK0001020475</t>
  </si>
  <si>
    <t>HK0001001152</t>
  </si>
  <si>
    <t>HK0001046041</t>
  </si>
  <si>
    <t>CND10007MV25</t>
  </si>
  <si>
    <t>COZP2924501</t>
  </si>
  <si>
    <t>CND10001MY85</t>
  </si>
  <si>
    <t>Pictet Chinese LC Debt</t>
  </si>
  <si>
    <t>AGRICULTURAL DEVELOPMENT BANK OF CHINA</t>
  </si>
  <si>
    <t>Bocom Leasing Management Hong Kong Company Limited</t>
  </si>
  <si>
    <t>Beijing Municipality</t>
  </si>
  <si>
    <t>BEIJING ENTERPRISES GROUP COMPANY LIMITED</t>
  </si>
  <si>
    <t>BMW China Capital B.V.</t>
  </si>
  <si>
    <t>CHINA CINDA ASSET MANAGEMENT CO., LTD.</t>
  </si>
  <si>
    <t>China Cinda Finance (2015) I Limited</t>
  </si>
  <si>
    <t>People's Republic of China</t>
  </si>
  <si>
    <t>China Chengtong Holdings Group Ltd.</t>
  </si>
  <si>
    <t>Chong Hing Bank Limited</t>
  </si>
  <si>
    <t>China Post Group Corporation Limited</t>
  </si>
  <si>
    <t>CITIC Group Corporation</t>
  </si>
  <si>
    <t>CMB INTERNATIONAL LEASING MANAGEMENT LIMITED</t>
  </si>
  <si>
    <t>China Orient Asset Management Co., Ltd.</t>
  </si>
  <si>
    <t>Blossom Joy Limited</t>
  </si>
  <si>
    <t>DBS Bank (China) Limited</t>
  </si>
  <si>
    <t>The Export-Import Bank of China</t>
  </si>
  <si>
    <t>Guangzhou Metro Group Co., Ltd.</t>
  </si>
  <si>
    <t>Guangdong Province</t>
  </si>
  <si>
    <t>HKCG (Finance) Limited</t>
  </si>
  <si>
    <t>the Hong Kong Special Administrative Region Government</t>
  </si>
  <si>
    <t>HSBC BANK PLC</t>
  </si>
  <si>
    <t>Central Huijin Investment Ltd.</t>
  </si>
  <si>
    <t>Industrial and Commercial Bank of China Limited</t>
  </si>
  <si>
    <t>ICBC Financial Leasing Co., Ltd.</t>
  </si>
  <si>
    <t>HORSE GALLOP FINANCE LIMITED</t>
  </si>
  <si>
    <t>Jiangsu Province</t>
  </si>
  <si>
    <t>JPMORGAN CHASE FINANCIAL COMPANY LLC</t>
  </si>
  <si>
    <t>Jiangsu Communications Holding Co., Ltd.</t>
  </si>
  <si>
    <t>China State Railway Group Co., Ltd.</t>
  </si>
  <si>
    <t>Nanjing Metro Group Co., Ltd</t>
  </si>
  <si>
    <t>OCBC Bank Limited</t>
  </si>
  <si>
    <t>TCCL (Finance) Limited</t>
  </si>
  <si>
    <t>China Resources Inc.</t>
  </si>
  <si>
    <t>CHINA DEVELOPMENT BANK</t>
  </si>
  <si>
    <t>Shanghai Jiushi (Group) Co., Ltd.</t>
  </si>
  <si>
    <t>Shanghai Municipality</t>
  </si>
  <si>
    <t>Shanghai Pudong Development Bank Co Ltd (Hong Kong Branch)</t>
  </si>
  <si>
    <t>LINGANG OASIS INC</t>
  </si>
  <si>
    <t>SWIRE PROPERTIES MTN FINANCING LIMITED</t>
  </si>
  <si>
    <t>Shenzhen Metro Group Co., Ltd.</t>
  </si>
  <si>
    <t>Zhejiang Province</t>
  </si>
  <si>
    <t>XS2010028939</t>
  </si>
  <si>
    <t>Degroof - EM  Sustainable Debt</t>
  </si>
  <si>
    <t>AMGN60294268</t>
  </si>
  <si>
    <t>AMGN36294251</t>
  </si>
  <si>
    <t>AMGN60294284</t>
  </si>
  <si>
    <t>XS1496739464</t>
  </si>
  <si>
    <t>ASIAN DEVELOPMENT BANK</t>
  </si>
  <si>
    <t>COBN4846273</t>
  </si>
  <si>
    <t>COBQ5680211</t>
  </si>
  <si>
    <t>COBN4939409</t>
  </si>
  <si>
    <t>XS2759982064</t>
  </si>
  <si>
    <t>Republique du Benin</t>
  </si>
  <si>
    <t>BRSTNCLTN897</t>
  </si>
  <si>
    <t>BRSTNCLTN7Z6</t>
  </si>
  <si>
    <t>BRSTNCLTN848</t>
  </si>
  <si>
    <t>COJV5341526</t>
  </si>
  <si>
    <t>COAQ6084745</t>
  </si>
  <si>
    <t>COZP2084801</t>
  </si>
  <si>
    <t>COBT2749815</t>
  </si>
  <si>
    <t>CL0002642784</t>
  </si>
  <si>
    <t>CL0002642776</t>
  </si>
  <si>
    <t>CL0002951094</t>
  </si>
  <si>
    <t>CL0002839505</t>
  </si>
  <si>
    <t>COL17CT03672</t>
  </si>
  <si>
    <t>COL17CT03797</t>
  </si>
  <si>
    <t>COEK6999263</t>
  </si>
  <si>
    <t>CZ0001005037</t>
  </si>
  <si>
    <t>CZ0001006076</t>
  </si>
  <si>
    <t>CZ0001005888</t>
  </si>
  <si>
    <t>CZ0001005375</t>
  </si>
  <si>
    <t>CZ0001002059</t>
  </si>
  <si>
    <t>USP3579ECV76</t>
  </si>
  <si>
    <t>USP3579ECQ81</t>
  </si>
  <si>
    <t>XS2296644094</t>
  </si>
  <si>
    <t>European Bank for Reconstruction and Development</t>
  </si>
  <si>
    <t>XS2265998430</t>
  </si>
  <si>
    <t>XS2286302257</t>
  </si>
  <si>
    <t>XS2400455163</t>
  </si>
  <si>
    <t>XS1757690992</t>
  </si>
  <si>
    <t>European Investment Bank</t>
  </si>
  <si>
    <t>COZM7793510</t>
  </si>
  <si>
    <t>COZM7786621</t>
  </si>
  <si>
    <t>COZM7776861</t>
  </si>
  <si>
    <t>COZM7788007</t>
  </si>
  <si>
    <t>COZM7788718</t>
  </si>
  <si>
    <t>COZM7788973</t>
  </si>
  <si>
    <t>COZM7790094</t>
  </si>
  <si>
    <t>COZM7789732</t>
  </si>
  <si>
    <t>COZM7790433</t>
  </si>
  <si>
    <t>COZM7791506</t>
  </si>
  <si>
    <t>COZM7791902</t>
  </si>
  <si>
    <t>COZM7792686</t>
  </si>
  <si>
    <t>COZQ4946856</t>
  </si>
  <si>
    <t>HU0000404611</t>
  </si>
  <si>
    <t>HU0000404744</t>
  </si>
  <si>
    <t>COBT4396433</t>
  </si>
  <si>
    <t>XS2749539933</t>
  </si>
  <si>
    <t>INTER AMERICAN DEVELOPMENT BANK</t>
  </si>
  <si>
    <t>XS2439526547</t>
  </si>
  <si>
    <t>XS2575878868</t>
  </si>
  <si>
    <t>COZK0871929</t>
  </si>
  <si>
    <t>XS2615587263</t>
  </si>
  <si>
    <t>IN0020200153</t>
  </si>
  <si>
    <t>Republic of India</t>
  </si>
  <si>
    <t>IN0020210095</t>
  </si>
  <si>
    <t>IN0020200096</t>
  </si>
  <si>
    <t>IN0020210244</t>
  </si>
  <si>
    <t>IN0020210020</t>
  </si>
  <si>
    <t>COAW5669295</t>
  </si>
  <si>
    <t>IN0020220151</t>
  </si>
  <si>
    <t>COBY4725150</t>
  </si>
  <si>
    <t>IN0020220144</t>
  </si>
  <si>
    <t>IN0020230051</t>
  </si>
  <si>
    <t>COBQ3772713</t>
  </si>
  <si>
    <t>IDG000014101</t>
  </si>
  <si>
    <t>IDG000013509</t>
  </si>
  <si>
    <t>IDG000011602</t>
  </si>
  <si>
    <t>IDG000009705</t>
  </si>
  <si>
    <t>IDP000002206</t>
  </si>
  <si>
    <t>Perusahaan Penerbit Surat Berharga Syariah Negara Indonesia</t>
  </si>
  <si>
    <t>XS2064786911</t>
  </si>
  <si>
    <t>US50064FAU84</t>
  </si>
  <si>
    <t>Government of the Republic of Korea</t>
  </si>
  <si>
    <t>US50064FAQ72</t>
  </si>
  <si>
    <t>KR103501GB34</t>
  </si>
  <si>
    <t>KR103502G669</t>
  </si>
  <si>
    <t>KR103502GBC0</t>
  </si>
  <si>
    <t>COZJ0721317</t>
  </si>
  <si>
    <t>KR103502G3C1</t>
  </si>
  <si>
    <t>COBX3944358</t>
  </si>
  <si>
    <t>KR103502GCC8</t>
  </si>
  <si>
    <t>KR103502GDC6</t>
  </si>
  <si>
    <t>KR103503G667</t>
  </si>
  <si>
    <t>KR103503GA66</t>
  </si>
  <si>
    <t>MX0MGO0001C8</t>
  </si>
  <si>
    <t>MX0MGO0000Y4</t>
  </si>
  <si>
    <t>COZN7935812</t>
  </si>
  <si>
    <t>MXMSGO000001</t>
  </si>
  <si>
    <t>MYBMX1300040</t>
  </si>
  <si>
    <t>MYBMZ2300010</t>
  </si>
  <si>
    <t>MYBMT1800039</t>
  </si>
  <si>
    <t>MYBMY2200023</t>
  </si>
  <si>
    <t>MYBMX1700033</t>
  </si>
  <si>
    <t>MYBMX1800049</t>
  </si>
  <si>
    <t>XS2270576700</t>
  </si>
  <si>
    <t>Republika Crna Gora</t>
  </si>
  <si>
    <t>XS2779850630</t>
  </si>
  <si>
    <t>NA000A2R1286</t>
  </si>
  <si>
    <t>Republic of Namibia</t>
  </si>
  <si>
    <t>NA000A28ZAM0</t>
  </si>
  <si>
    <t>NA000A1ZLZN7</t>
  </si>
  <si>
    <t>XS1717011982</t>
  </si>
  <si>
    <t>PK06T0901257</t>
  </si>
  <si>
    <t>US718286BM88</t>
  </si>
  <si>
    <t>USY6726SAP66</t>
  </si>
  <si>
    <t>Independent State of Papua New Guinea</t>
  </si>
  <si>
    <t>PL0000112736</t>
  </si>
  <si>
    <t>PL0000113783</t>
  </si>
  <si>
    <t>PL0000116851</t>
  </si>
  <si>
    <t>XS1311099540</t>
  </si>
  <si>
    <t>XS1837994794</t>
  </si>
  <si>
    <t>ROJ0LNOCKHR8</t>
  </si>
  <si>
    <t>RODD24CXRK47</t>
  </si>
  <si>
    <t>RO1631DBN055</t>
  </si>
  <si>
    <t>ROAW5KY5CD78</t>
  </si>
  <si>
    <t>PHY6972HGP56</t>
  </si>
  <si>
    <t>PHY6972FVW76</t>
  </si>
  <si>
    <t>PH0000058281</t>
  </si>
  <si>
    <t>PHY6972HAE63</t>
  </si>
  <si>
    <t>PHY6972HMW34</t>
  </si>
  <si>
    <t>PHY6972FKF62</t>
  </si>
  <si>
    <t>ZAG000107004</t>
  </si>
  <si>
    <t>XS1790104530</t>
  </si>
  <si>
    <t>XS1619155564</t>
  </si>
  <si>
    <t>SG3263998209</t>
  </si>
  <si>
    <t>Republic of Singapore</t>
  </si>
  <si>
    <t>SG7U32949426</t>
  </si>
  <si>
    <t>SG7J60932174</t>
  </si>
  <si>
    <t>USP68788AC53</t>
  </si>
  <si>
    <t>Republiek Suriname</t>
  </si>
  <si>
    <t>TH0623A38308</t>
  </si>
  <si>
    <t>TH062303FC01</t>
  </si>
  <si>
    <t>TH0623A3H605</t>
  </si>
  <si>
    <t>TRT011025T16</t>
  </si>
  <si>
    <t>TRT180226T16</t>
  </si>
  <si>
    <t>COAR1903764</t>
  </si>
  <si>
    <t>UG12K0811352</t>
  </si>
  <si>
    <t>Republic of Uganda</t>
  </si>
  <si>
    <t>UG12L0111405</t>
  </si>
  <si>
    <t>XS1303929894</t>
  </si>
  <si>
    <t>COEG5893227</t>
  </si>
  <si>
    <t>US917288BM35</t>
  </si>
  <si>
    <t>USP80557BV53</t>
  </si>
  <si>
    <t>US760942BF85</t>
  </si>
  <si>
    <t>ZM1000004656</t>
  </si>
  <si>
    <t>ZM1000004334</t>
  </si>
  <si>
    <t>ZM1000004953</t>
  </si>
  <si>
    <t>ZM1000005901</t>
  </si>
  <si>
    <t>ZM1000004383</t>
  </si>
  <si>
    <t>CA0084741085</t>
  </si>
  <si>
    <t>VanEck - Gold Miners ETF</t>
  </si>
  <si>
    <t>MINES AGNICO EAGLE LIMITEE</t>
  </si>
  <si>
    <t>CA0115321089</t>
  </si>
  <si>
    <t>ALAMOS GOLD INC</t>
  </si>
  <si>
    <t>CA04040Y1097</t>
  </si>
  <si>
    <t>Aris Mining Corporation</t>
  </si>
  <si>
    <t>CA05466C1095</t>
  </si>
  <si>
    <t>Aya Or &amp; Argent Inc.</t>
  </si>
  <si>
    <t>CA11777Q2099</t>
  </si>
  <si>
    <t>B2GOLD CORP.</t>
  </si>
  <si>
    <t>CA0679011084</t>
  </si>
  <si>
    <t>BARRICK GOLD CORP</t>
  </si>
  <si>
    <t>AU0000019374</t>
  </si>
  <si>
    <t>Bellevue Gold Ltd</t>
  </si>
  <si>
    <t>CA13000C2058</t>
  </si>
  <si>
    <t>Calibre Mining Corp</t>
  </si>
  <si>
    <t>AU000000CMM9</t>
  </si>
  <si>
    <t>CAPRICORN METALS LTD</t>
  </si>
  <si>
    <t>CA1520061021</t>
  </si>
  <si>
    <t>Centerra Gold Inc.</t>
  </si>
  <si>
    <t>US26152H3012</t>
  </si>
  <si>
    <t>DRDGOLD LIMITED</t>
  </si>
  <si>
    <t>CA2652692096</t>
  </si>
  <si>
    <t>DUNDEE PRECIOUS METALS INC.</t>
  </si>
  <si>
    <t>CA2849025093</t>
  </si>
  <si>
    <t>Eldorado Gold Corporation</t>
  </si>
  <si>
    <t>AU000000EMR4</t>
  </si>
  <si>
    <t>EMERALD RESOURCES NL</t>
  </si>
  <si>
    <t>GB00BL6K5J42</t>
  </si>
  <si>
    <t>ENDEAVOUR MINING PLC</t>
  </si>
  <si>
    <t>CA29258Y1034</t>
  </si>
  <si>
    <t>ENDEAVOUR SILVER CORP.</t>
  </si>
  <si>
    <t>CA29446Y5020</t>
  </si>
  <si>
    <t>Equinox Gold Corp.</t>
  </si>
  <si>
    <t>AU000000EVN4</t>
  </si>
  <si>
    <t>EVOLUTION MINING LIMITED</t>
  </si>
  <si>
    <t>CA32076V1031</t>
  </si>
  <si>
    <t>FIRST MAJESTIC SILVER CORP.</t>
  </si>
  <si>
    <t>CA3499421020</t>
  </si>
  <si>
    <t>FORTUNA MINING CORP.</t>
  </si>
  <si>
    <t>CA3518581051</t>
  </si>
  <si>
    <t>Franco-Nevada Corporation</t>
  </si>
  <si>
    <t>AU000000GMD9</t>
  </si>
  <si>
    <t>GENESIS MINERALS LIMITED</t>
  </si>
  <si>
    <t>US38059T1060</t>
  </si>
  <si>
    <t>AU000000GOR5</t>
  </si>
  <si>
    <t>GOLD ROAD RESOURCES LIMITED</t>
  </si>
  <si>
    <t>US4132163001</t>
  </si>
  <si>
    <t>CA4509131088</t>
  </si>
  <si>
    <t>CA4991131083</t>
  </si>
  <si>
    <t>K92 Mining Inc</t>
  </si>
  <si>
    <t>CA4969024047</t>
  </si>
  <si>
    <t>KINROSS GOLD CORPORATION</t>
  </si>
  <si>
    <t>CA55903Q1046</t>
  </si>
  <si>
    <t>MAG Silver Corp</t>
  </si>
  <si>
    <t>CA6445351068</t>
  </si>
  <si>
    <t>NEW GOLD INC.</t>
  </si>
  <si>
    <t>US6516391066</t>
  </si>
  <si>
    <t>NEWMONT CORPORATION</t>
  </si>
  <si>
    <t>AU000000NST8</t>
  </si>
  <si>
    <t>NORTHERN STAR RESOURCES LTD</t>
  </si>
  <si>
    <t>CA6752221037</t>
  </si>
  <si>
    <t>OceanaGold Corporation</t>
  </si>
  <si>
    <t>CA68827L1013</t>
  </si>
  <si>
    <t>OSISKO GOLD ROYALTIES LTD</t>
  </si>
  <si>
    <t>GB0004300496</t>
  </si>
  <si>
    <t>PAN AFRICAN RESOURCES PLC</t>
  </si>
  <si>
    <t>CA6979001089</t>
  </si>
  <si>
    <t>Pan American Silver Corp.</t>
  </si>
  <si>
    <t>AU000000PRU3</t>
  </si>
  <si>
    <t>PERSEUS MINING LIMITED</t>
  </si>
  <si>
    <t>AU000000RMS4</t>
  </si>
  <si>
    <t>RAMELIUS RESOURCES LIMITED</t>
  </si>
  <si>
    <t>AU000000RRL8</t>
  </si>
  <si>
    <t>REGIS RESOURCES LIMITED</t>
  </si>
  <si>
    <t>AU000000RSG6</t>
  </si>
  <si>
    <t>RESOLUTE MINING LIMITED</t>
  </si>
  <si>
    <t>US7802871084</t>
  </si>
  <si>
    <t>ROYAL GOLD, INC.</t>
  </si>
  <si>
    <t>CA80013R2063</t>
  </si>
  <si>
    <t>SANDSTORM GOLD LTD.</t>
  </si>
  <si>
    <t>CA82835P1036</t>
  </si>
  <si>
    <t>SILVERCORP METALS INC.</t>
  </si>
  <si>
    <t>CA8283631015</t>
  </si>
  <si>
    <t>SILVERCREST METALS INC.</t>
  </si>
  <si>
    <t>CA8910546032</t>
  </si>
  <si>
    <t>TOREX GOLD RESOURCES INC.</t>
  </si>
  <si>
    <t>AU0000355588</t>
  </si>
  <si>
    <t>VAULT MINERALS LIMITED</t>
  </si>
  <si>
    <t>CA95083R1001</t>
  </si>
  <si>
    <t>WESDOME GOLD MINES LTD.</t>
  </si>
  <si>
    <t>AU000000WAF6</t>
  </si>
  <si>
    <t>WEST AFRICAN RESOURCES LTD</t>
  </si>
  <si>
    <t>AU000000WGX6</t>
  </si>
  <si>
    <t>WESTGOLD RESOURCES LIMITED</t>
  </si>
  <si>
    <t>CA9628791027</t>
  </si>
  <si>
    <t>Wheaton Precious Metals Corp.</t>
  </si>
  <si>
    <t>FR0000120073</t>
  </si>
  <si>
    <t>Fidelity - European Dynamic Growth</t>
  </si>
  <si>
    <t>L'AIR LIQUIDE SOCIETE ANONYME POUR L'ETUDE ET L'EXPLOITATION DES PROCEDES GEORGES CLAUDE SA</t>
  </si>
  <si>
    <t>SE0007100581</t>
  </si>
  <si>
    <t>ASSA ABLOY AB</t>
  </si>
  <si>
    <t>DE0005200000</t>
  </si>
  <si>
    <t>Beiersdorf Aktiengesellschaft</t>
  </si>
  <si>
    <t>COYX6458187</t>
  </si>
  <si>
    <t>GB00B0744B38</t>
  </si>
  <si>
    <t>BUNZL PUBLIC LIMITED COMPANY</t>
  </si>
  <si>
    <t>GB00BDCPN049</t>
  </si>
  <si>
    <t>COCA-COLA EUROPACIFIC PARTNERS PLC</t>
  </si>
  <si>
    <t>DK0060448595</t>
  </si>
  <si>
    <t>COLOPLAST A/S</t>
  </si>
  <si>
    <t>GB00BD6K4575</t>
  </si>
  <si>
    <t>COMPASS GROUP PLC</t>
  </si>
  <si>
    <t>GB00BD3VFW73</t>
  </si>
  <si>
    <t>CONVATEC GROUP PLC</t>
  </si>
  <si>
    <t>FR0014003TT8</t>
  </si>
  <si>
    <t>DASSAULT SYSTEMES SE</t>
  </si>
  <si>
    <t>IE0002424939</t>
  </si>
  <si>
    <t>DCC PUBLIC LIMITED COMPANY</t>
  </si>
  <si>
    <t>DE0005810055</t>
  </si>
  <si>
    <t>FR0010908533</t>
  </si>
  <si>
    <t>EDENRED SE</t>
  </si>
  <si>
    <t>GB00B19NLV48</t>
  </si>
  <si>
    <t>EXPERIAN PLC</t>
  </si>
  <si>
    <t>US31488V1070</t>
  </si>
  <si>
    <t>FERGUSON ENTERPRISES INC.</t>
  </si>
  <si>
    <t>NL0011585146</t>
  </si>
  <si>
    <t>Ferrari N.V.</t>
  </si>
  <si>
    <t>GB00BMX86B70</t>
  </si>
  <si>
    <t>HALEON PLC</t>
  </si>
  <si>
    <t>IE0005711209</t>
  </si>
  <si>
    <t>ICON PUBLIC LIMITED COMPANY</t>
  </si>
  <si>
    <t>NL0010801007</t>
  </si>
  <si>
    <t>GB0031638363</t>
  </si>
  <si>
    <t>INTERTEK GROUP PLC</t>
  </si>
  <si>
    <t>IE0004906560</t>
  </si>
  <si>
    <t>KERRY GROUP PUBLIC LIMITED COMPANY</t>
  </si>
  <si>
    <t>FR0000120321</t>
  </si>
  <si>
    <t>L'OREAL SA</t>
  </si>
  <si>
    <t>FR0010307819</t>
  </si>
  <si>
    <t>LEGRAND SA</t>
  </si>
  <si>
    <t>FR0000121014</t>
  </si>
  <si>
    <t>DE0006599905</t>
  </si>
  <si>
    <t>MERCK Kommanditgesellschaft auf Aktien</t>
  </si>
  <si>
    <t>GB00BDR05C01</t>
  </si>
  <si>
    <t>IT0005366767</t>
  </si>
  <si>
    <t>ES0105777017</t>
  </si>
  <si>
    <t>Puig Brands SA</t>
  </si>
  <si>
    <t>GB00B8C3BL03</t>
  </si>
  <si>
    <t>THE SAGE GROUP PLC.</t>
  </si>
  <si>
    <t>FRSG000119Z2</t>
  </si>
  <si>
    <t>CH0012549785</t>
  </si>
  <si>
    <t>Sonova Holding AG</t>
  </si>
  <si>
    <t>GB0008782301</t>
  </si>
  <si>
    <t>TAYLOR WIMPEY PLC</t>
  </si>
  <si>
    <t>CH0012100191</t>
  </si>
  <si>
    <t>Tecan Group AG</t>
  </si>
  <si>
    <t>BMG0670A1099</t>
  </si>
  <si>
    <t>BE0974400328</t>
  </si>
  <si>
    <t>CH1101098163</t>
  </si>
  <si>
    <t>SE0017769995</t>
  </si>
  <si>
    <t>SE0009858152</t>
  </si>
  <si>
    <t>DK0060030286</t>
  </si>
  <si>
    <t>SE0015483276</t>
  </si>
  <si>
    <t>CH0360826991</t>
  </si>
  <si>
    <t>CH0042615283</t>
  </si>
  <si>
    <t>SE0017769847</t>
  </si>
  <si>
    <t>NL0006294274</t>
  </si>
  <si>
    <t>DE0005493365</t>
  </si>
  <si>
    <t>SE0008015259</t>
  </si>
  <si>
    <t>BE0003766806</t>
  </si>
  <si>
    <t>NO0003043309</t>
  </si>
  <si>
    <t>CH0022427626</t>
  </si>
  <si>
    <t>SE0009806607</t>
  </si>
  <si>
    <t>SE0015988019</t>
  </si>
  <si>
    <t>SE0015192067</t>
  </si>
  <si>
    <t>FR001400PFU4</t>
  </si>
  <si>
    <t>CH1110760852</t>
  </si>
  <si>
    <t>IT0003874101</t>
  </si>
  <si>
    <t>SE0000135485</t>
  </si>
  <si>
    <t>NO0003028904</t>
  </si>
  <si>
    <t>SE0015988373</t>
  </si>
  <si>
    <t>CH0406705126</t>
  </si>
  <si>
    <t>CH0418792922</t>
  </si>
  <si>
    <t>SE0014960373</t>
  </si>
  <si>
    <t>CH0528751586</t>
  </si>
  <si>
    <t>SE0004840718</t>
  </si>
  <si>
    <t>CH0019396990</t>
  </si>
  <si>
    <t>Premier Miton - European Opportunities Fund</t>
  </si>
  <si>
    <t>AutoStore Holdings Ltd.</t>
  </si>
  <si>
    <t>AZELIS GROUP NV</t>
  </si>
  <si>
    <t>Belimo Holding AG</t>
  </si>
  <si>
    <t>BioGaia AB</t>
  </si>
  <si>
    <t>Bonesupport Holding AB</t>
  </si>
  <si>
    <t>Cbrain A/S</t>
  </si>
  <si>
    <t>Cint Group AB (publ)</t>
  </si>
  <si>
    <t>Comet Holding AG</t>
  </si>
  <si>
    <t>DocMorris AG</t>
  </si>
  <si>
    <t>Engcon AB</t>
  </si>
  <si>
    <t>Euronext N.V.</t>
  </si>
  <si>
    <t>Hypoport SE</t>
  </si>
  <si>
    <t>Infant Bacterial Therapeutics AB</t>
  </si>
  <si>
    <t>ION BEAM APPLICATIONS SA</t>
  </si>
  <si>
    <t>KONGSBERG GRUPPEN ASA</t>
  </si>
  <si>
    <t>Lem Holding SA</t>
  </si>
  <si>
    <t>Munters Group AB</t>
  </si>
  <si>
    <t>NIBE Industrier AB</t>
  </si>
  <si>
    <t>Nordnet AB (publ)</t>
  </si>
  <si>
    <t>Planisware SA</t>
  </si>
  <si>
    <t>PolyPeptide Group AG</t>
  </si>
  <si>
    <t>PRADA S.P.A.</t>
  </si>
  <si>
    <t>RaySearch Laboratories AB (publ)</t>
  </si>
  <si>
    <t>SCHIBSTED ASA</t>
  </si>
  <si>
    <t>Sedana Medical AB (publ)</t>
  </si>
  <si>
    <t>Sensirion Holding AG</t>
  </si>
  <si>
    <t>Sika AG</t>
  </si>
  <si>
    <t>SWECO AB (publ)</t>
  </si>
  <si>
    <t>VZ Holding AG</t>
  </si>
  <si>
    <t>Xvivo Perfusion AB</t>
  </si>
  <si>
    <t>Ypsomed Holding AG</t>
  </si>
  <si>
    <t>Allianz - Euroland Equity Growth</t>
  </si>
  <si>
    <t>IT0003097257</t>
  </si>
  <si>
    <t>BIESSE S.P.A.</t>
  </si>
  <si>
    <t>DE0006231004</t>
  </si>
  <si>
    <t>DE0007010803</t>
  </si>
  <si>
    <t>RATIONAL Aktiengesellschaft</t>
  </si>
  <si>
    <t>IE00BYTBXV33</t>
  </si>
  <si>
    <t>RYANAIR HOLDINGS PUBLIC LIMITED COMPANY</t>
  </si>
  <si>
    <t>DE0007165631</t>
  </si>
  <si>
    <t>Sartorius Aktiengesellschaft</t>
  </si>
  <si>
    <t>DE000STRA555</t>
  </si>
  <si>
    <t>STRATEC SE</t>
  </si>
  <si>
    <t>NL0000852523</t>
  </si>
  <si>
    <t>TKH Group N.V.</t>
  </si>
  <si>
    <t>ES0183746314</t>
  </si>
  <si>
    <t>VIDRALA, S.A.</t>
  </si>
  <si>
    <t>ES0132105018</t>
  </si>
  <si>
    <t>Invesco  - Euro Equity Fund</t>
  </si>
  <si>
    <t>Acerinox, S.A.</t>
  </si>
  <si>
    <t>NL0000235190</t>
  </si>
  <si>
    <t>Airbus SE</t>
  </si>
  <si>
    <t>NL0013267909</t>
  </si>
  <si>
    <t>Akzo Nobel N.V.</t>
  </si>
  <si>
    <t>NL0011872643</t>
  </si>
  <si>
    <t>FR0000120628</t>
  </si>
  <si>
    <t>AXA SA</t>
  </si>
  <si>
    <t>US06376AJJ07</t>
  </si>
  <si>
    <t>FR001400T0D6</t>
  </si>
  <si>
    <t>FR0000120172</t>
  </si>
  <si>
    <t>CARREFOUR SA</t>
  </si>
  <si>
    <t>DE000A40KY26</t>
  </si>
  <si>
    <t>Covestro AG</t>
  </si>
  <si>
    <t>DE000DTR0CK8</t>
  </si>
  <si>
    <t>Daimler Truck Holding AG</t>
  </si>
  <si>
    <t>DE000ENAG999</t>
  </si>
  <si>
    <t>E.ON SE</t>
  </si>
  <si>
    <t>DE0005664809</t>
  </si>
  <si>
    <t>Evotec SE</t>
  </si>
  <si>
    <t>DE0006602006</t>
  </si>
  <si>
    <t>GEA Group Aktiengesellschaft</t>
  </si>
  <si>
    <t>NL0015002AH0</t>
  </si>
  <si>
    <t>NL0000009165</t>
  </si>
  <si>
    <t>Heineken N.V.</t>
  </si>
  <si>
    <t>LU2290522684</t>
  </si>
  <si>
    <t>InPost S.A.</t>
  </si>
  <si>
    <t>FR0000121485</t>
  </si>
  <si>
    <t>KERING SA</t>
  </si>
  <si>
    <t>NL0000009538</t>
  </si>
  <si>
    <t>Koninklijke Philips N.V.</t>
  </si>
  <si>
    <t>FR001400TL40</t>
  </si>
  <si>
    <t>FI0009014575</t>
  </si>
  <si>
    <t>Metso Oyj</t>
  </si>
  <si>
    <t>FI0009013296</t>
  </si>
  <si>
    <t>Neste Oyj</t>
  </si>
  <si>
    <t>FR0000044448</t>
  </si>
  <si>
    <t>AT0000743059</t>
  </si>
  <si>
    <t>OMV Aktiengesellschaft</t>
  </si>
  <si>
    <t>CH0012032048</t>
  </si>
  <si>
    <t>Roche Holding AG</t>
  </si>
  <si>
    <t>NL00150001Q9</t>
  </si>
  <si>
    <t>Stellantis N.V.</t>
  </si>
  <si>
    <t>FI0009005987</t>
  </si>
  <si>
    <t>UPM-Kymmene Oyj</t>
  </si>
  <si>
    <t>FR0000124141</t>
  </si>
  <si>
    <t>FR0000127771</t>
  </si>
  <si>
    <t>VIVENDI SE</t>
  </si>
  <si>
    <t>DE000WCH8881</t>
  </si>
  <si>
    <t>Wacker Chemie AG</t>
  </si>
  <si>
    <t>Man GLG - Continental European Growth</t>
  </si>
  <si>
    <t>FR0000121667</t>
  </si>
  <si>
    <t>ESSILORLUXOTTICA SA</t>
  </si>
  <si>
    <t>SE0011205202</t>
  </si>
  <si>
    <t>Vitrolife AB</t>
  </si>
  <si>
    <t>CH0311864901</t>
  </si>
  <si>
    <t>VAT Group AG</t>
  </si>
  <si>
    <t>EQ0000000093955286</t>
  </si>
  <si>
    <t>IE000S9YS762</t>
  </si>
  <si>
    <t>LINDE PUBLIC LIMITED COMPANY</t>
  </si>
  <si>
    <t>JP3131090007</t>
  </si>
  <si>
    <t>JP3138400001</t>
  </si>
  <si>
    <t>JP3284600008</t>
  </si>
  <si>
    <t>JP3399400005</t>
  </si>
  <si>
    <t>JP3336600006</t>
  </si>
  <si>
    <t>JP3271400008</t>
  </si>
  <si>
    <t>JP3822000000</t>
  </si>
  <si>
    <t>JP3827200001</t>
  </si>
  <si>
    <t>JP3651210001</t>
  </si>
  <si>
    <t>JP3326000001</t>
  </si>
  <si>
    <t>JP3431900004</t>
  </si>
  <si>
    <t>JP3405400007</t>
  </si>
  <si>
    <t>JP3940000007</t>
  </si>
  <si>
    <t>JP3322930003</t>
  </si>
  <si>
    <t>JP3160670000</t>
  </si>
  <si>
    <t>JP3493400000</t>
  </si>
  <si>
    <t>JP3215800008</t>
  </si>
  <si>
    <t>JP3401400001</t>
  </si>
  <si>
    <t>JP3544000007</t>
  </si>
  <si>
    <t>JP3595200001</t>
  </si>
  <si>
    <t>JP3131430005</t>
  </si>
  <si>
    <t>EQ0000000009783073</t>
  </si>
  <si>
    <t>Eastspring - Japan Dynamic Fund</t>
  </si>
  <si>
    <t>Iida Group Holdings Co.,Ltd.</t>
  </si>
  <si>
    <t>IZUMI CO., LTD.</t>
  </si>
  <si>
    <t>KOITO MANUFACTURING CO., LTD.</t>
  </si>
  <si>
    <t>Stanley Electric Co., Ltd.</t>
  </si>
  <si>
    <t>SUNDRUG CO.,LTD.</t>
  </si>
  <si>
    <t>Credit Saison Co.,Ltd.</t>
  </si>
  <si>
    <t>H.U. Group Holdings, Inc.</t>
  </si>
  <si>
    <t>Furukawa Electric Co., Ltd.</t>
  </si>
  <si>
    <t>Nabtesco Corporation</t>
  </si>
  <si>
    <t>SANKYU INC.</t>
  </si>
  <si>
    <t>SOHGO SECURITY SERVICES CO.,LTD.</t>
  </si>
  <si>
    <t>Sumitomo Heavy Industries, Ltd.</t>
  </si>
  <si>
    <t>YAMATO HOLDINGS CO.,LTD.</t>
  </si>
  <si>
    <t>SUMCO CORPORATION</t>
  </si>
  <si>
    <t>AIR WATER INC.</t>
  </si>
  <si>
    <t>DIC Corporation</t>
  </si>
  <si>
    <t>KANEKA CORPORATION</t>
  </si>
  <si>
    <t>SUMITOMO CHEMICAL COMPANY, LIMITED</t>
  </si>
  <si>
    <t>TEIJIN LIMITED</t>
  </si>
  <si>
    <t>TOSOH CORPORATION</t>
  </si>
  <si>
    <t>AEON Mall Co., Ltd.</t>
  </si>
  <si>
    <t>BNP Paribas - Japan Small Caps</t>
  </si>
  <si>
    <t>JP3396350005</t>
  </si>
  <si>
    <t>SKY Perfect JSAT Holdings Inc.</t>
  </si>
  <si>
    <t>JP3944640006</t>
  </si>
  <si>
    <t>U-NEXT HOLDINGS Co.,Ltd.</t>
  </si>
  <si>
    <t>JP3800330007</t>
  </si>
  <si>
    <t>Vision Inc</t>
  </si>
  <si>
    <t>JP3106200003</t>
  </si>
  <si>
    <t>AOYAMA TRADING Co., Ltd.</t>
  </si>
  <si>
    <t>JP3282400005</t>
  </si>
  <si>
    <t>GEO HOLDINGS CORPORATION</t>
  </si>
  <si>
    <t>JP3275200008</t>
  </si>
  <si>
    <t>GUNZE LIMITED</t>
  </si>
  <si>
    <t>JP3160740001</t>
  </si>
  <si>
    <t>H.I.S. Co., Ltd.</t>
  </si>
  <si>
    <t>JP3141600001</t>
  </si>
  <si>
    <t>ICHIKOH INDUSTRIES, LTD.</t>
  </si>
  <si>
    <t>JP3393000009</t>
  </si>
  <si>
    <t>Joshin Denki Co.,Ltd.</t>
  </si>
  <si>
    <t>JP3305590006</t>
  </si>
  <si>
    <t>Komehyo Holdings Co.,Ltd.</t>
  </si>
  <si>
    <t>JP3297360004</t>
  </si>
  <si>
    <t>KOSHIDAKA HOLDINGS Co., LTD.</t>
  </si>
  <si>
    <t>JP3253900009</t>
  </si>
  <si>
    <t>KYORITSU MAINTENANCE CO.,LTD.</t>
  </si>
  <si>
    <t>JP3922930007</t>
  </si>
  <si>
    <t>The Monogatari Corporation</t>
  </si>
  <si>
    <t>JP3912700006</t>
  </si>
  <si>
    <t>MUSASHI SEIMITSU INDUSTRY CO.,LTD.</t>
  </si>
  <si>
    <t>JP3742600004</t>
  </si>
  <si>
    <t>NHK SPRING CO., LTD.</t>
  </si>
  <si>
    <t>JP3756200006</t>
  </si>
  <si>
    <t>NIFCO INC.</t>
  </si>
  <si>
    <t>JP3448400006</t>
  </si>
  <si>
    <t>PACIFIC INDUSTRIAL CO., LTD.</t>
  </si>
  <si>
    <t>JP3781650001</t>
  </si>
  <si>
    <t>PAL Group Holdings Co Ltd</t>
  </si>
  <si>
    <t>JP3966800009</t>
  </si>
  <si>
    <t>ROUND ONE Corporation</t>
  </si>
  <si>
    <t>JP3976300008</t>
  </si>
  <si>
    <t>RYOHIN KEIKAKU CO., LTD.</t>
  </si>
  <si>
    <t>JP3413800008</t>
  </si>
  <si>
    <t>SEIREN CO.,LTD.</t>
  </si>
  <si>
    <t>JP3564200008</t>
  </si>
  <si>
    <t>Sumitomo Riko Company Limited</t>
  </si>
  <si>
    <t>JP3456000003</t>
  </si>
  <si>
    <t>Takashimaya Company, Limited</t>
  </si>
  <si>
    <t>JP3471800007</t>
  </si>
  <si>
    <t>Tamron Co Ltd</t>
  </si>
  <si>
    <t>JP3634200004</t>
  </si>
  <si>
    <t>TOYODA GOSEI CO., LTD.</t>
  </si>
  <si>
    <t>JP3955800002</t>
  </si>
  <si>
    <t>The Yokohama Rubber Company, Limited</t>
  </si>
  <si>
    <t>JP3835700000</t>
  </si>
  <si>
    <t>Belc Co Ltd</t>
  </si>
  <si>
    <t>JP3483050005</t>
  </si>
  <si>
    <t>DAIKOKUTENBUSSAN CO., LTD.</t>
  </si>
  <si>
    <t>JP3233400005</t>
  </si>
  <si>
    <t>Kanro Inc.</t>
  </si>
  <si>
    <t>JP3718800000</t>
  </si>
  <si>
    <t>Nissui Corporation</t>
  </si>
  <si>
    <t>JP3553200001</t>
  </si>
  <si>
    <t>TOHO Co.,Ltd.</t>
  </si>
  <si>
    <t>JP3635670007</t>
  </si>
  <si>
    <t>TRANSACTION CO., Ltd.</t>
  </si>
  <si>
    <t>JP3931410009</t>
  </si>
  <si>
    <t>YAKUODO HOLDINGS Co., Ltd.</t>
  </si>
  <si>
    <t>JP3943100002</t>
  </si>
  <si>
    <t>Yamami Co</t>
  </si>
  <si>
    <t>JP3888250002</t>
  </si>
  <si>
    <t>MODEC, INC.</t>
  </si>
  <si>
    <t>JP3352000008</t>
  </si>
  <si>
    <t>The 77 Bank, Ltd.</t>
  </si>
  <si>
    <t>JP3805010000</t>
  </si>
  <si>
    <t>Fukuoka Financial Group, Inc.</t>
  </si>
  <si>
    <t>JP3276400003</t>
  </si>
  <si>
    <t>The Gunma Bank, Ltd.</t>
  </si>
  <si>
    <t>JP3796150005</t>
  </si>
  <si>
    <t>Hirogin Holdings, Inc.</t>
  </si>
  <si>
    <t>JP3870400003</t>
  </si>
  <si>
    <t>MARUI GROUP CO.,LTD.</t>
  </si>
  <si>
    <t>JP3117700009</t>
  </si>
  <si>
    <t>Mebuki Financial Group, Inc.</t>
  </si>
  <si>
    <t>JP3286500008</t>
  </si>
  <si>
    <t>Mizuho Leasing Company, Limited</t>
  </si>
  <si>
    <t>JP3754500001</t>
  </si>
  <si>
    <t>Japan Lifeline Co., Ltd.</t>
  </si>
  <si>
    <t>JP3379950003</t>
  </si>
  <si>
    <t>SHIN NIPPON BIOMEDICAL LABORATORIES, LTD.</t>
  </si>
  <si>
    <t>JP3398000004</t>
  </si>
  <si>
    <t>SUZUKEN CO.,LTD.</t>
  </si>
  <si>
    <t>JP3623150004</t>
  </si>
  <si>
    <t>TOWA PHARMACEUTICAL CO., LTD.</t>
  </si>
  <si>
    <t>JP3346800000</t>
  </si>
  <si>
    <t>CKD Corporation</t>
  </si>
  <si>
    <t>JP3486000007</t>
  </si>
  <si>
    <t>DAI-DAN CO., LTD.</t>
  </si>
  <si>
    <t>JP3485600005</t>
  </si>
  <si>
    <t>Daiseki Co.,Ltd.</t>
  </si>
  <si>
    <t>JP3548640006</t>
  </si>
  <si>
    <t>dip Corporation</t>
  </si>
  <si>
    <t>JP3166000004</t>
  </si>
  <si>
    <t>EBARA CORPORATION</t>
  </si>
  <si>
    <t>JP3166700009</t>
  </si>
  <si>
    <t>F&amp;M Co Ltd</t>
  </si>
  <si>
    <t>JP3825800000</t>
  </si>
  <si>
    <t>Funai Soken Holdings Incorporated</t>
  </si>
  <si>
    <t>JP3385820000</t>
  </si>
  <si>
    <t>GS Yuasa Corporation</t>
  </si>
  <si>
    <t>JP3795300007</t>
  </si>
  <si>
    <t>HIRATA Corporation</t>
  </si>
  <si>
    <t>JP3153850007</t>
  </si>
  <si>
    <t>INFRONEER Holdings Inc.</t>
  </si>
  <si>
    <t>JP3386130003</t>
  </si>
  <si>
    <t>JAC Recruitment Co Ltd</t>
  </si>
  <si>
    <t>JP3270000007</t>
  </si>
  <si>
    <t>Kurita Water Industries Ltd.</t>
  </si>
  <si>
    <t>JP3247010006</t>
  </si>
  <si>
    <t>Kyushu Railway Company</t>
  </si>
  <si>
    <t>JP3868500004</t>
  </si>
  <si>
    <t>MATSUDA SANGYO Co.,Ltd.</t>
  </si>
  <si>
    <t>JP3919800007</t>
  </si>
  <si>
    <t>MEIDENSHA CORPORATION</t>
  </si>
  <si>
    <t>JP3919200000</t>
  </si>
  <si>
    <t>MEITEC Group Holdings Inc.</t>
  </si>
  <si>
    <t>JP3921260000</t>
  </si>
  <si>
    <t>METAWATER Co., Ltd.</t>
  </si>
  <si>
    <t>JP3891200002</t>
  </si>
  <si>
    <t>MITSUI-SOKO HOLDINGS Co., Ltd.</t>
  </si>
  <si>
    <t>JP3652120001</t>
  </si>
  <si>
    <t>Nareru Group Inc.</t>
  </si>
  <si>
    <t>JP3660400007</t>
  </si>
  <si>
    <t>NICHIAS CORPORATION</t>
  </si>
  <si>
    <t>JP3709600005</t>
  </si>
  <si>
    <t>NIKKON Holdings Co.,Ltd.</t>
  </si>
  <si>
    <t>JP3690400001</t>
  </si>
  <si>
    <t>Nippon Carbon Co., Ltd.</t>
  </si>
  <si>
    <t>JP3740800002</t>
  </si>
  <si>
    <t>Nippon Dry-Chemical Co Ltd</t>
  </si>
  <si>
    <t>JP3684400009</t>
  </si>
  <si>
    <t>NITTO BOSEKI CO., LTD.</t>
  </si>
  <si>
    <t>JP3684700002</t>
  </si>
  <si>
    <t>NITTOKU CO., LTD.</t>
  </si>
  <si>
    <t>JP3763000001</t>
  </si>
  <si>
    <t>NORITAKE CO., LIMITED</t>
  </si>
  <si>
    <t>JP3194800003</t>
  </si>
  <si>
    <t>OKUMURA CORPORATION</t>
  </si>
  <si>
    <t>JP3780100008</t>
  </si>
  <si>
    <t>PARK24 Co., Ltd.</t>
  </si>
  <si>
    <t>JP3375400003</t>
  </si>
  <si>
    <t>SINFONIA TECHNOLOGY CO., LTD.</t>
  </si>
  <si>
    <t>JP3372800007</t>
  </si>
  <si>
    <t>SINKO INDUSTRIES LTD.</t>
  </si>
  <si>
    <t>JP3462600002</t>
  </si>
  <si>
    <t>TAKUMA CO., LTD.</t>
  </si>
  <si>
    <t>JP3545240008</t>
  </si>
  <si>
    <t>TechnoPro Holdings, Inc.</t>
  </si>
  <si>
    <t>JP3624000000</t>
  </si>
  <si>
    <t>TOKYO KEIKI INC.</t>
  </si>
  <si>
    <t>JP3636600003</t>
  </si>
  <si>
    <t>Torishima Pump Mfg. Co., Ltd.</t>
  </si>
  <si>
    <t>JP3595400007</t>
  </si>
  <si>
    <t>TOTETSU KOGYO CO., LTD.</t>
  </si>
  <si>
    <t>JP3635700002</t>
  </si>
  <si>
    <t>transcosmos inc.</t>
  </si>
  <si>
    <t>JP3154750008</t>
  </si>
  <si>
    <t>West Holdings Corporation</t>
  </si>
  <si>
    <t>JP3990220000</t>
  </si>
  <si>
    <t>WORLD HOLDINGS CO., LTD.</t>
  </si>
  <si>
    <t>JP3128800004</t>
  </si>
  <si>
    <t>ANRITSU CORPORATION</t>
  </si>
  <si>
    <t>JP3754200008</t>
  </si>
  <si>
    <t>BIPROGY Inc.</t>
  </si>
  <si>
    <t>JP3511000006</t>
  </si>
  <si>
    <t>Chino Corporation</t>
  </si>
  <si>
    <t>JP3352400000</t>
  </si>
  <si>
    <t>Citizen Watch Co., Ltd.</t>
  </si>
  <si>
    <t>JP3346200003</t>
  </si>
  <si>
    <t>COMPUTER ENGINEERING &amp; CONSULTING LTD.</t>
  </si>
  <si>
    <t>JP3305560009</t>
  </si>
  <si>
    <t>Comture Corp</t>
  </si>
  <si>
    <t>JP3271100004</t>
  </si>
  <si>
    <t>Cresco Ltd</t>
  </si>
  <si>
    <t>JP3505400006</t>
  </si>
  <si>
    <t>Daiwabo Holdings Co.,Ltd.</t>
  </si>
  <si>
    <t>JP3548770001</t>
  </si>
  <si>
    <t>Dexerials Corporation</t>
  </si>
  <si>
    <t>JP3549020000</t>
  </si>
  <si>
    <t>Digital Arts Inc.</t>
  </si>
  <si>
    <t>JP3469800001</t>
  </si>
  <si>
    <t>ESPEC CORP.</t>
  </si>
  <si>
    <t>JP3828850002</t>
  </si>
  <si>
    <t>FURUYA METAL CO.,LTD.</t>
  </si>
  <si>
    <t>JP3826200002</t>
  </si>
  <si>
    <t>Future Corporation</t>
  </si>
  <si>
    <t>JP3783200003</t>
  </si>
  <si>
    <t>Hioki EE Corp</t>
  </si>
  <si>
    <t>JP3300600008</t>
  </si>
  <si>
    <t>KONICA MINOLTA, INC.</t>
  </si>
  <si>
    <t>JP3879250003</t>
  </si>
  <si>
    <t>MARUWA CO., LTD.</t>
  </si>
  <si>
    <t>JP3920860008</t>
  </si>
  <si>
    <t>MegaChips Corp</t>
  </si>
  <si>
    <t>JP3915350007</t>
  </si>
  <si>
    <t>Meiko Electronics Co., Ltd.</t>
  </si>
  <si>
    <t>JP3712500002</t>
  </si>
  <si>
    <t>NSW Inc.</t>
  </si>
  <si>
    <t>JP3197700002</t>
  </si>
  <si>
    <t>OPTEX GROUP Company, Limited</t>
  </si>
  <si>
    <t>JP3971000009</t>
  </si>
  <si>
    <t>RIKEN KEIKI CO.,LTD.</t>
  </si>
  <si>
    <t>JP3335410001</t>
  </si>
  <si>
    <t>santec Holdings Corporation</t>
  </si>
  <si>
    <t>JP3354800009</t>
  </si>
  <si>
    <t>SHIBAURA ELECTRONICS CO.,LTD.</t>
  </si>
  <si>
    <t>JP3355000005</t>
  </si>
  <si>
    <t>SHIBAURA MECHATRONICS CORPORATION</t>
  </si>
  <si>
    <t>JP3934200001</t>
  </si>
  <si>
    <t>YAMAICHI ELECTRONICS CO., LTD.</t>
  </si>
  <si>
    <t>JP3114800000</t>
  </si>
  <si>
    <t>ADEKA CORPORATION</t>
  </si>
  <si>
    <t>JP3522600000</t>
  </si>
  <si>
    <t>CHUGOKU MARINE PAINTS,LTD.</t>
  </si>
  <si>
    <t>JP3485800001</t>
  </si>
  <si>
    <t>Daicel Corporation</t>
  </si>
  <si>
    <t>JP3491000000</t>
  </si>
  <si>
    <t>Daido Steel Co., Ltd.</t>
  </si>
  <si>
    <t>JP3822600007</t>
  </si>
  <si>
    <t>Fuso Chemical Co Ltd</t>
  </si>
  <si>
    <t>JP3289000006</t>
  </si>
  <si>
    <t>Konoshima Chemical Co.,Ltd.</t>
  </si>
  <si>
    <t>JP3272400007</t>
  </si>
  <si>
    <t>KROSAKI HARIMA CORPORATION</t>
  </si>
  <si>
    <t>JP3977200009</t>
  </si>
  <si>
    <t>LINTEC Corporation</t>
  </si>
  <si>
    <t>JP3409400003</t>
  </si>
  <si>
    <t>Sumitomo Bakelite Company Limited</t>
  </si>
  <si>
    <t>JP3821000001</t>
  </si>
  <si>
    <t>ZACROS Corporation</t>
  </si>
  <si>
    <t>JP3386630002</t>
  </si>
  <si>
    <t>J.S.B. Co., Ltd.</t>
  </si>
  <si>
    <t>JP3582600007</t>
  </si>
  <si>
    <t>Tokyo Tatemono Co., Ltd.</t>
  </si>
  <si>
    <t>US00206R1023</t>
  </si>
  <si>
    <t>US16119P1084</t>
  </si>
  <si>
    <t>US20030N1019</t>
  </si>
  <si>
    <t>US2855121099</t>
  </si>
  <si>
    <t>US35137L1052</t>
  </si>
  <si>
    <t>US35137L2043</t>
  </si>
  <si>
    <t>US4606901001</t>
  </si>
  <si>
    <t>US5303071071</t>
  </si>
  <si>
    <t>US5303073051</t>
  </si>
  <si>
    <t>US65249B1098</t>
  </si>
  <si>
    <t>US65249B2088</t>
  </si>
  <si>
    <t>US6819191064</t>
  </si>
  <si>
    <t>US8725901040</t>
  </si>
  <si>
    <t>US8740541094</t>
  </si>
  <si>
    <t>US92343V1044</t>
  </si>
  <si>
    <t>US2546871060</t>
  </si>
  <si>
    <t>US9344231041</t>
  </si>
  <si>
    <t>US03852U1060</t>
  </si>
  <si>
    <t>US0528001094</t>
  </si>
  <si>
    <t>US0865161014</t>
  </si>
  <si>
    <t>US0997241064</t>
  </si>
  <si>
    <t>US1431301027</t>
  </si>
  <si>
    <t>PA1436583006</t>
  </si>
  <si>
    <t>US2533931026</t>
  </si>
  <si>
    <t>US23331A1097</t>
  </si>
  <si>
    <t>US2786421030</t>
  </si>
  <si>
    <t>US3453708600</t>
  </si>
  <si>
    <t>CH0114405324</t>
  </si>
  <si>
    <t>US37045V1008</t>
  </si>
  <si>
    <t>US3719011096</t>
  </si>
  <si>
    <t>US3724601055</t>
  </si>
  <si>
    <t>US4485791028</t>
  </si>
  <si>
    <t>US5218652049</t>
  </si>
  <si>
    <t>US5260573028</t>
  </si>
  <si>
    <t>US5260571048</t>
  </si>
  <si>
    <t>US5018892084</t>
  </si>
  <si>
    <t>US5529531015</t>
  </si>
  <si>
    <t>US70959W1036</t>
  </si>
  <si>
    <t>US7458671010</t>
  </si>
  <si>
    <t>US7512121010</t>
  </si>
  <si>
    <t>US8760301072</t>
  </si>
  <si>
    <t>US8894781033</t>
  </si>
  <si>
    <t>US89055F1030</t>
  </si>
  <si>
    <t>US0130911037</t>
  </si>
  <si>
    <t>US0394831020</t>
  </si>
  <si>
    <t>CH1300646267</t>
  </si>
  <si>
    <t>US1475281036</t>
  </si>
  <si>
    <t>US2058871029</t>
  </si>
  <si>
    <t>US21036P1084</t>
  </si>
  <si>
    <t>US2566771059</t>
  </si>
  <si>
    <t>US2567461080</t>
  </si>
  <si>
    <t>US3703341046</t>
  </si>
  <si>
    <t>US4404521001</t>
  </si>
  <si>
    <t>US8326964058</t>
  </si>
  <si>
    <t>US49177J1025</t>
  </si>
  <si>
    <t>US49271V1008</t>
  </si>
  <si>
    <t>US5007541064</t>
  </si>
  <si>
    <t>US5010441013</t>
  </si>
  <si>
    <t>US60871R2094</t>
  </si>
  <si>
    <t>US6092071058</t>
  </si>
  <si>
    <t>US71377A1034</t>
  </si>
  <si>
    <t>US87612E1064</t>
  </si>
  <si>
    <t>US1344291091</t>
  </si>
  <si>
    <t>US9024941034</t>
  </si>
  <si>
    <t>US9120081099</t>
  </si>
  <si>
    <t>US05722G1004</t>
  </si>
  <si>
    <t>US1667641005</t>
  </si>
  <si>
    <t>US20825C1045</t>
  </si>
  <si>
    <t>US1270971039</t>
  </si>
  <si>
    <t>US25179M1036</t>
  </si>
  <si>
    <t>US25278X1090</t>
  </si>
  <si>
    <t>US26875P1012</t>
  </si>
  <si>
    <t>US26884L1098</t>
  </si>
  <si>
    <t>US1651677353</t>
  </si>
  <si>
    <t>US30231G1022</t>
  </si>
  <si>
    <t>US4062161017</t>
  </si>
  <si>
    <t>US42809H1077</t>
  </si>
  <si>
    <t>US4039491000</t>
  </si>
  <si>
    <t>US49456B1017</t>
  </si>
  <si>
    <t>US56585A1025</t>
  </si>
  <si>
    <t>US6745991058</t>
  </si>
  <si>
    <t>US6826801036</t>
  </si>
  <si>
    <t>US69047Q1022</t>
  </si>
  <si>
    <t>US71424F1057</t>
  </si>
  <si>
    <t>US7185461040</t>
  </si>
  <si>
    <t>AN8068571086</t>
  </si>
  <si>
    <t>US91913Y1001</t>
  </si>
  <si>
    <t>US9694571004</t>
  </si>
  <si>
    <t>US0010551028</t>
  </si>
  <si>
    <t>US0200021014</t>
  </si>
  <si>
    <t>US02005N1000</t>
  </si>
  <si>
    <t>US0268747849</t>
  </si>
  <si>
    <t>BMG0450A1053</t>
  </si>
  <si>
    <t>BMG0692U1099</t>
  </si>
  <si>
    <t>US0605051046</t>
  </si>
  <si>
    <t>US0640581007</t>
  </si>
  <si>
    <t>US0846707026</t>
  </si>
  <si>
    <t>US09290D1019</t>
  </si>
  <si>
    <t>US8522341036</t>
  </si>
  <si>
    <t>US14040H1059</t>
  </si>
  <si>
    <t>US14316J1088</t>
  </si>
  <si>
    <t>CH0044328745</t>
  </si>
  <si>
    <t>US1720621010</t>
  </si>
  <si>
    <t>US1729674242</t>
  </si>
  <si>
    <t>US12572Q1058</t>
  </si>
  <si>
    <t>US21871X1090</t>
  </si>
  <si>
    <t>US2547091080</t>
  </si>
  <si>
    <t>US29452E1010</t>
  </si>
  <si>
    <t>BMG3223R1088</t>
  </si>
  <si>
    <t>US31620R3030</t>
  </si>
  <si>
    <t>US31620M1062</t>
  </si>
  <si>
    <t>US3167731005</t>
  </si>
  <si>
    <t>US31946M1036</t>
  </si>
  <si>
    <t>US3377381088</t>
  </si>
  <si>
    <t>US3546131018</t>
  </si>
  <si>
    <t>US37940X1028</t>
  </si>
  <si>
    <t>US38141G1040</t>
  </si>
  <si>
    <t>US4165151048</t>
  </si>
  <si>
    <t>US45866F1049</t>
  </si>
  <si>
    <t>US47233W1099</t>
  </si>
  <si>
    <t>US46625H1005</t>
  </si>
  <si>
    <t>US4932671088</t>
  </si>
  <si>
    <t>US5404241086</t>
  </si>
  <si>
    <t>US5705351048</t>
  </si>
  <si>
    <t>US59156R1086</t>
  </si>
  <si>
    <t>US6174464486</t>
  </si>
  <si>
    <t>US6658591044</t>
  </si>
  <si>
    <t>US6802231042</t>
  </si>
  <si>
    <t>US6934751057</t>
  </si>
  <si>
    <t>US74251V1026</t>
  </si>
  <si>
    <t>US7443201022</t>
  </si>
  <si>
    <t>US7547301090</t>
  </si>
  <si>
    <t>US7593516047</t>
  </si>
  <si>
    <t>BMG7496G1033</t>
  </si>
  <si>
    <t>US7707001027</t>
  </si>
  <si>
    <t>US8085131055</t>
  </si>
  <si>
    <t>US8574771031</t>
  </si>
  <si>
    <t>US87165B1035</t>
  </si>
  <si>
    <t>US74144T1088</t>
  </si>
  <si>
    <t>US89417E1091</t>
  </si>
  <si>
    <t>US91529Y1064</t>
  </si>
  <si>
    <t>US9029733048</t>
  </si>
  <si>
    <t>US9497461015</t>
  </si>
  <si>
    <t>IE00BDB6Q211</t>
  </si>
  <si>
    <t>US0844231029</t>
  </si>
  <si>
    <t>US0028241000</t>
  </si>
  <si>
    <t>US05352A1007</t>
  </si>
  <si>
    <t>US0718131099</t>
  </si>
  <si>
    <t>US0758871091</t>
  </si>
  <si>
    <t>US09062X1037</t>
  </si>
  <si>
    <t>US09061G1013</t>
  </si>
  <si>
    <t>US1011371077</t>
  </si>
  <si>
    <t>US1101221083</t>
  </si>
  <si>
    <t>US15135B1017</t>
  </si>
  <si>
    <t>US1598641074</t>
  </si>
  <si>
    <t>US2166485019</t>
  </si>
  <si>
    <t>US1266501006</t>
  </si>
  <si>
    <t>US23918K1088</t>
  </si>
  <si>
    <t>US28176E1082</t>
  </si>
  <si>
    <t>US0367521038</t>
  </si>
  <si>
    <t>US29415F1049</t>
  </si>
  <si>
    <t>US34965K1079</t>
  </si>
  <si>
    <t>US36266G1076</t>
  </si>
  <si>
    <t>US3755581036</t>
  </si>
  <si>
    <t>US8064071025</t>
  </si>
  <si>
    <t>US4364401012</t>
  </si>
  <si>
    <t>US4448591028</t>
  </si>
  <si>
    <t>US45337C1027</t>
  </si>
  <si>
    <t>US4781601046</t>
  </si>
  <si>
    <t>US5049221055</t>
  </si>
  <si>
    <t>IE00BTN1Y115</t>
  </si>
  <si>
    <t>US60770K1079</t>
  </si>
  <si>
    <t>US60855R1005</t>
  </si>
  <si>
    <t>US7170811035</t>
  </si>
  <si>
    <t>US74834L1008</t>
  </si>
  <si>
    <t>US75886F1075</t>
  </si>
  <si>
    <t>US7140461093</t>
  </si>
  <si>
    <t>GB00BMVP7Y09</t>
  </si>
  <si>
    <t>IE00BFY8C754</t>
  </si>
  <si>
    <t>US88033G4073</t>
  </si>
  <si>
    <t>US1255231003</t>
  </si>
  <si>
    <t>US8835561023</t>
  </si>
  <si>
    <t>US91307C1027</t>
  </si>
  <si>
    <t>US91324P1021</t>
  </si>
  <si>
    <t>US9139031002</t>
  </si>
  <si>
    <t>US92556V1061</t>
  </si>
  <si>
    <t>US98956P1021</t>
  </si>
  <si>
    <t>US0239391016</t>
  </si>
  <si>
    <t>US0311001004</t>
  </si>
  <si>
    <t>US12008R1077</t>
  </si>
  <si>
    <t>US1423391002</t>
  </si>
  <si>
    <t>US14448C1045</t>
  </si>
  <si>
    <t>US1844961078</t>
  </si>
  <si>
    <t>US20602D1019</t>
  </si>
  <si>
    <t>US1264081035</t>
  </si>
  <si>
    <t>US2310211063</t>
  </si>
  <si>
    <t>US2441991054</t>
  </si>
  <si>
    <t>US2473617023</t>
  </si>
  <si>
    <t>US2600031080</t>
  </si>
  <si>
    <t>US29084Q1004</t>
  </si>
  <si>
    <t>US2910111044</t>
  </si>
  <si>
    <t>US3004261034</t>
  </si>
  <si>
    <t>US31428X1063</t>
  </si>
  <si>
    <t>US34959J1088</t>
  </si>
  <si>
    <t>US34964C1062</t>
  </si>
  <si>
    <t>US3695501086</t>
  </si>
  <si>
    <t>US4432011082</t>
  </si>
  <si>
    <t>US4456581077</t>
  </si>
  <si>
    <t>US4464131063</t>
  </si>
  <si>
    <t>US45167R1041</t>
  </si>
  <si>
    <t>US45687V1061</t>
  </si>
  <si>
    <t>US46982L1089</t>
  </si>
  <si>
    <t>IE00BY7QL619</t>
  </si>
  <si>
    <t>US5024311095</t>
  </si>
  <si>
    <t>US5253271028</t>
  </si>
  <si>
    <t>US56418H1005</t>
  </si>
  <si>
    <t>US6556631025</t>
  </si>
  <si>
    <t>US6558441084</t>
  </si>
  <si>
    <t>US6668071029</t>
  </si>
  <si>
    <t>US6882392011</t>
  </si>
  <si>
    <t>US68902V1070</t>
  </si>
  <si>
    <t>US6907421019</t>
  </si>
  <si>
    <t>US6937181088</t>
  </si>
  <si>
    <t>US7010941042</t>
  </si>
  <si>
    <t>IE00BLS09M33</t>
  </si>
  <si>
    <t>US7587501039</t>
  </si>
  <si>
    <t>US7607591002</t>
  </si>
  <si>
    <t>US75513E1010</t>
  </si>
  <si>
    <t>US8330341012</t>
  </si>
  <si>
    <t>US8447411088</t>
  </si>
  <si>
    <t>US78467J1007</t>
  </si>
  <si>
    <t>US8545021011</t>
  </si>
  <si>
    <t>US8832031012</t>
  </si>
  <si>
    <t>IE00BK9ZQ967</t>
  </si>
  <si>
    <t>US89400J1079</t>
  </si>
  <si>
    <t>US0235861004</t>
  </si>
  <si>
    <t>US0235865062</t>
  </si>
  <si>
    <t>US9100471096</t>
  </si>
  <si>
    <t>US9113631090</t>
  </si>
  <si>
    <t>US92338C1036</t>
  </si>
  <si>
    <t>US9297401088</t>
  </si>
  <si>
    <t>US98419M1009</t>
  </si>
  <si>
    <t>GB0022569080</t>
  </si>
  <si>
    <t>US29109X1063</t>
  </si>
  <si>
    <t>US0538071038</t>
  </si>
  <si>
    <t>US29362U1043</t>
  </si>
  <si>
    <t>SG9999000020</t>
  </si>
  <si>
    <t>KYG393871085</t>
  </si>
  <si>
    <t>US6792951054</t>
  </si>
  <si>
    <t>US87162W1009</t>
  </si>
  <si>
    <t>US90138F1021</t>
  </si>
  <si>
    <t>US98980L1017</t>
  </si>
  <si>
    <t>US0091581068</t>
  </si>
  <si>
    <t>US0126531013</t>
  </si>
  <si>
    <t>JE00BJ1F3079</t>
  </si>
  <si>
    <t>US0584981064</t>
  </si>
  <si>
    <t>US1508701034</t>
  </si>
  <si>
    <t>US1252691001</t>
  </si>
  <si>
    <t>US22052L1044</t>
  </si>
  <si>
    <t>US2283681060</t>
  </si>
  <si>
    <t>US2605571031</t>
  </si>
  <si>
    <t>US26614N1028</t>
  </si>
  <si>
    <t>US2774321002</t>
  </si>
  <si>
    <t>US35671D8570</t>
  </si>
  <si>
    <t>US4470111075</t>
  </si>
  <si>
    <t>US4601461035</t>
  </si>
  <si>
    <t>US4595061015</t>
  </si>
  <si>
    <t>NL0009434992</t>
  </si>
  <si>
    <t>US5732841060</t>
  </si>
  <si>
    <t>US61945C1036</t>
  </si>
  <si>
    <t>US6703461052</t>
  </si>
  <si>
    <t>US6951561090</t>
  </si>
  <si>
    <t>US6935061076</t>
  </si>
  <si>
    <t>US7595091023</t>
  </si>
  <si>
    <t>US8581191009</t>
  </si>
  <si>
    <t>US9291601097</t>
  </si>
  <si>
    <t>US9604131022</t>
  </si>
  <si>
    <t>US12504L1098</t>
  </si>
  <si>
    <t>US22160N1090</t>
  </si>
  <si>
    <t>US48020Q1076</t>
  </si>
  <si>
    <t>US98954M2008</t>
  </si>
  <si>
    <t>US5526901096</t>
  </si>
  <si>
    <t>US6293775085</t>
  </si>
  <si>
    <t>US92840M1027</t>
  </si>
  <si>
    <t>US02079K3059</t>
  </si>
  <si>
    <t>US02079K1079</t>
  </si>
  <si>
    <t>US5380341090</t>
  </si>
  <si>
    <t>US57667L1070</t>
  </si>
  <si>
    <t>US30303M1027</t>
  </si>
  <si>
    <t>US64110L1061</t>
  </si>
  <si>
    <t>US92556H2067</t>
  </si>
  <si>
    <t>US0090661010</t>
  </si>
  <si>
    <t>US0231351067</t>
  </si>
  <si>
    <t>JE00BTDN8H13</t>
  </si>
  <si>
    <t>US0533321024</t>
  </si>
  <si>
    <t>US09857L1089</t>
  </si>
  <si>
    <t>US12769G1004</t>
  </si>
  <si>
    <t>US1696561059</t>
  </si>
  <si>
    <t>US2371941053</t>
  </si>
  <si>
    <t>US2435371073</t>
  </si>
  <si>
    <t>US25754A2015</t>
  </si>
  <si>
    <t>US30212P3038</t>
  </si>
  <si>
    <t>US4180561072</t>
  </si>
  <si>
    <t>US43300A2033</t>
  </si>
  <si>
    <t>US4370761029</t>
  </si>
  <si>
    <t>US5178341070</t>
  </si>
  <si>
    <t>US5486611073</t>
  </si>
  <si>
    <t>US5500211090</t>
  </si>
  <si>
    <t>US5719032022</t>
  </si>
  <si>
    <t>US5801351017</t>
  </si>
  <si>
    <t>US6081901042</t>
  </si>
  <si>
    <t>US6541061031</t>
  </si>
  <si>
    <t>BMG667211046</t>
  </si>
  <si>
    <t>US62944T1051</t>
  </si>
  <si>
    <t>US67103H1077</t>
  </si>
  <si>
    <t>US73278L1052</t>
  </si>
  <si>
    <t>US7782961038</t>
  </si>
  <si>
    <t>LR0008862868</t>
  </si>
  <si>
    <t>US8552441094</t>
  </si>
  <si>
    <t>US88160R1014</t>
  </si>
  <si>
    <t>US8725401090</t>
  </si>
  <si>
    <t>US8923561067</t>
  </si>
  <si>
    <t>US90384S3031</t>
  </si>
  <si>
    <t>US9831341071</t>
  </si>
  <si>
    <t>US9884981013</t>
  </si>
  <si>
    <t>US02209S1033</t>
  </si>
  <si>
    <t>US1156372096</t>
  </si>
  <si>
    <t>US1713401024</t>
  </si>
  <si>
    <t>US1890541097</t>
  </si>
  <si>
    <t>US1912161007</t>
  </si>
  <si>
    <t>US1941621039</t>
  </si>
  <si>
    <t>US22160K1051</t>
  </si>
  <si>
    <t>US5184391044</t>
  </si>
  <si>
    <t>US4278661081</t>
  </si>
  <si>
    <t>US4878361082</t>
  </si>
  <si>
    <t>US4943681035</t>
  </si>
  <si>
    <t>US5132721045</t>
  </si>
  <si>
    <t>US5797802064</t>
  </si>
  <si>
    <t>US61174X1090</t>
  </si>
  <si>
    <t>US7134481081</t>
  </si>
  <si>
    <t>US7181721090</t>
  </si>
  <si>
    <t>US7427181091</t>
  </si>
  <si>
    <t>US8718291078</t>
  </si>
  <si>
    <t>US9314271084</t>
  </si>
  <si>
    <t>US9311421039</t>
  </si>
  <si>
    <t>US03743Q1085</t>
  </si>
  <si>
    <t>US87612G1013</t>
  </si>
  <si>
    <t>US88262P1021</t>
  </si>
  <si>
    <t>US0258161092</t>
  </si>
  <si>
    <t>US03076C1062</t>
  </si>
  <si>
    <t>IE00BLP1HW54</t>
  </si>
  <si>
    <t>US03769M1062</t>
  </si>
  <si>
    <t>US3635761097</t>
  </si>
  <si>
    <t>US04621X1081</t>
  </si>
  <si>
    <t>US09260D1072</t>
  </si>
  <si>
    <t>US1152361010</t>
  </si>
  <si>
    <t>US12503M1080</t>
  </si>
  <si>
    <t>US2199481068</t>
  </si>
  <si>
    <t>US29530P1021</t>
  </si>
  <si>
    <t>US3030751057</t>
  </si>
  <si>
    <t>US3134HAJN48</t>
  </si>
  <si>
    <t>US3134HAMW00</t>
  </si>
  <si>
    <t>US3134HATA17</t>
  </si>
  <si>
    <t>US3134HAWA79</t>
  </si>
  <si>
    <t>US3135G07G27</t>
  </si>
  <si>
    <t>US3135G07J65</t>
  </si>
  <si>
    <t>US3135G07K39</t>
  </si>
  <si>
    <t>US3135G07L12</t>
  </si>
  <si>
    <t>US3135G1AA91</t>
  </si>
  <si>
    <t>US37959E1029</t>
  </si>
  <si>
    <t>BMG491BT1088</t>
  </si>
  <si>
    <t>US4262811015</t>
  </si>
  <si>
    <t>US48251W1045</t>
  </si>
  <si>
    <t>US57060D1081</t>
  </si>
  <si>
    <t>US5717481023</t>
  </si>
  <si>
    <t>US57636Q1040</t>
  </si>
  <si>
    <t>US6153691059</t>
  </si>
  <si>
    <t>US55354G1004</t>
  </si>
  <si>
    <t>US6311031081</t>
  </si>
  <si>
    <t>US70450Y1038</t>
  </si>
  <si>
    <t>US7433151039</t>
  </si>
  <si>
    <t>US78409V1044</t>
  </si>
  <si>
    <t>US92826C8394</t>
  </si>
  <si>
    <t>US00287Y1091</t>
  </si>
  <si>
    <t>US00846U1016</t>
  </si>
  <si>
    <t>US0162551016</t>
  </si>
  <si>
    <t>US0311621009</t>
  </si>
  <si>
    <t>US09073M1045</t>
  </si>
  <si>
    <t>US14149Y1082</t>
  </si>
  <si>
    <t>US03073E1055</t>
  </si>
  <si>
    <t>US2521311074</t>
  </si>
  <si>
    <t>US5324571083</t>
  </si>
  <si>
    <t>US40412C1018</t>
  </si>
  <si>
    <t>US45168D1046</t>
  </si>
  <si>
    <t>US45784P1012</t>
  </si>
  <si>
    <t>US46120E6023</t>
  </si>
  <si>
    <t>US46266C1053</t>
  </si>
  <si>
    <t>US58155Q1031</t>
  </si>
  <si>
    <t>US58933Y1055</t>
  </si>
  <si>
    <t>US5926881054</t>
  </si>
  <si>
    <t>US7611521078</t>
  </si>
  <si>
    <t>US83444M1018</t>
  </si>
  <si>
    <t>US8636671013</t>
  </si>
  <si>
    <t>US8793691069</t>
  </si>
  <si>
    <t>US92532F1003</t>
  </si>
  <si>
    <t>US9418481035</t>
  </si>
  <si>
    <t>US9553061055</t>
  </si>
  <si>
    <t>US98978V1035</t>
  </si>
  <si>
    <t>US88579Y1010</t>
  </si>
  <si>
    <t>IE00BFRT3W74</t>
  </si>
  <si>
    <t>US0530151036</t>
  </si>
  <si>
    <t>US05464C1018</t>
  </si>
  <si>
    <t>US0970231058</t>
  </si>
  <si>
    <t>US11133T1034</t>
  </si>
  <si>
    <t>US12541W2098</t>
  </si>
  <si>
    <t>US1491231015</t>
  </si>
  <si>
    <t>US1729081059</t>
  </si>
  <si>
    <t>US2172041061</t>
  </si>
  <si>
    <t>US15677J1088</t>
  </si>
  <si>
    <t>IE00B8KQN827</t>
  </si>
  <si>
    <t>US2944291051</t>
  </si>
  <si>
    <t>US3021301094</t>
  </si>
  <si>
    <t>US3119001044</t>
  </si>
  <si>
    <t>US36828A1016</t>
  </si>
  <si>
    <t>US3687361044</t>
  </si>
  <si>
    <t>US3696043013</t>
  </si>
  <si>
    <t>US4385161066</t>
  </si>
  <si>
    <t>US4435106079</t>
  </si>
  <si>
    <t>US4523081093</t>
  </si>
  <si>
    <t>US5261071071</t>
  </si>
  <si>
    <t>US5398301094</t>
  </si>
  <si>
    <t>US5745991068</t>
  </si>
  <si>
    <t>US6795801009</t>
  </si>
  <si>
    <t>US7043261079</t>
  </si>
  <si>
    <t>US70432V1026</t>
  </si>
  <si>
    <t>US74762E1029</t>
  </si>
  <si>
    <t>US7739031091</t>
  </si>
  <si>
    <t>US7757111049</t>
  </si>
  <si>
    <t>US8318652091</t>
  </si>
  <si>
    <t>US8936411003</t>
  </si>
  <si>
    <t>US90353T1007</t>
  </si>
  <si>
    <t>US9078181081</t>
  </si>
  <si>
    <t>US9113121068</t>
  </si>
  <si>
    <t>US92345Y1064</t>
  </si>
  <si>
    <t>US94106L1098</t>
  </si>
  <si>
    <t>US3848021040</t>
  </si>
  <si>
    <t>US0536111091</t>
  </si>
  <si>
    <t>US2788651006</t>
  </si>
  <si>
    <t>US3024913036</t>
  </si>
  <si>
    <t>US8243481061</t>
  </si>
  <si>
    <t>US0152711091</t>
  </si>
  <si>
    <t>US03027X1000</t>
  </si>
  <si>
    <t>US0534841012</t>
  </si>
  <si>
    <t>US1011211018</t>
  </si>
  <si>
    <t>US1331311027</t>
  </si>
  <si>
    <t>US2538681030</t>
  </si>
  <si>
    <t>US29444U7000</t>
  </si>
  <si>
    <t>US29476L1070</t>
  </si>
  <si>
    <t>US2971781057</t>
  </si>
  <si>
    <t>US30225T1025</t>
  </si>
  <si>
    <t>US3137451015</t>
  </si>
  <si>
    <t>US42250P1030</t>
  </si>
  <si>
    <t>US44107P1049</t>
  </si>
  <si>
    <t>US46187W1071</t>
  </si>
  <si>
    <t>US46284V1017</t>
  </si>
  <si>
    <t>US49446R1095</t>
  </si>
  <si>
    <t>US59522J1034</t>
  </si>
  <si>
    <t>US74340W1036</t>
  </si>
  <si>
    <t>US74460D1090</t>
  </si>
  <si>
    <t>US7561091049</t>
  </si>
  <si>
    <t>US7588491032</t>
  </si>
  <si>
    <t>US78410G1040</t>
  </si>
  <si>
    <t>US8288061091</t>
  </si>
  <si>
    <t>US9026531049</t>
  </si>
  <si>
    <t>US92276F1003</t>
  </si>
  <si>
    <t>US95040Q1040</t>
  </si>
  <si>
    <t>US9621661043</t>
  </si>
  <si>
    <t>US00130H1059</t>
  </si>
  <si>
    <t>US0188021085</t>
  </si>
  <si>
    <t>US0236081024</t>
  </si>
  <si>
    <t>US0255371017</t>
  </si>
  <si>
    <t>US0304201033</t>
  </si>
  <si>
    <t>US0495601058</t>
  </si>
  <si>
    <t>US15189T1079</t>
  </si>
  <si>
    <t>US1258961002</t>
  </si>
  <si>
    <t>US2091151041</t>
  </si>
  <si>
    <t>US21037T1097</t>
  </si>
  <si>
    <t>US25746U1097</t>
  </si>
  <si>
    <t>US2333311072</t>
  </si>
  <si>
    <t>US26441C2044</t>
  </si>
  <si>
    <t>US2810201077</t>
  </si>
  <si>
    <t>US29364G1031</t>
  </si>
  <si>
    <t>US30034W1062</t>
  </si>
  <si>
    <t>US30040W1080</t>
  </si>
  <si>
    <t>US30161N1019</t>
  </si>
  <si>
    <t>US3379321074</t>
  </si>
  <si>
    <t>US65339F1012</t>
  </si>
  <si>
    <t>US65473P1057</t>
  </si>
  <si>
    <t>US69331C1080</t>
  </si>
  <si>
    <t>US7234841010</t>
  </si>
  <si>
    <t>US69351T1060</t>
  </si>
  <si>
    <t>US7445731067</t>
  </si>
  <si>
    <t>US8168511090</t>
  </si>
  <si>
    <t>US8425871071</t>
  </si>
  <si>
    <t>US92939U1060</t>
  </si>
  <si>
    <t>US98389B1008</t>
  </si>
  <si>
    <t>GV912797MU8</t>
  </si>
  <si>
    <t>GV912797MS3</t>
  </si>
  <si>
    <t>US6903533N55</t>
  </si>
  <si>
    <t>US690353XS10</t>
  </si>
  <si>
    <t>US690353W371</t>
  </si>
  <si>
    <t>US690353VV66</t>
  </si>
  <si>
    <t>US690353XQ53</t>
  </si>
  <si>
    <t>US6903534J35</t>
  </si>
  <si>
    <t>US6903534U89</t>
  </si>
  <si>
    <t>US6903538B62</t>
  </si>
  <si>
    <t>US6903534Y02</t>
  </si>
  <si>
    <t>US690353D389</t>
  </si>
  <si>
    <t>IX64140216-0</t>
  </si>
  <si>
    <t>US3133EPX425</t>
  </si>
  <si>
    <t>US3133EPZ818</t>
  </si>
  <si>
    <t>US3133EPZ578</t>
  </si>
  <si>
    <t>US3133ERGB16</t>
  </si>
  <si>
    <t>US3133EP4L60</t>
  </si>
  <si>
    <t>US3133EPL297</t>
  </si>
  <si>
    <t>US3133EPLN33</t>
  </si>
  <si>
    <t>US3133EP6P56</t>
  </si>
  <si>
    <t>US3133ERAG66</t>
  </si>
  <si>
    <t>US3133EREG21</t>
  </si>
  <si>
    <t>US3133EREL16</t>
  </si>
  <si>
    <t>US3133ERFG12</t>
  </si>
  <si>
    <t>US3133EPH576</t>
  </si>
  <si>
    <t>US3133EPJ630</t>
  </si>
  <si>
    <t>US3133ERGC98</t>
  </si>
  <si>
    <t>US3133EPM444</t>
  </si>
  <si>
    <t>US3133ERHP92</t>
  </si>
  <si>
    <t>US3133ERHZ74</t>
  </si>
  <si>
    <t>US3133EPG669</t>
  </si>
  <si>
    <t>US3133ERJX09</t>
  </si>
  <si>
    <t>US3133ENE636</t>
  </si>
  <si>
    <t>US3133EPL453</t>
  </si>
  <si>
    <t>US3133EPTH82</t>
  </si>
  <si>
    <t>US3133EPF752</t>
  </si>
  <si>
    <t>US3133ERQW43</t>
  </si>
  <si>
    <t>US3133ERRZ64</t>
  </si>
  <si>
    <t>US3133ERSN26</t>
  </si>
  <si>
    <t>US3133ERUR02</t>
  </si>
  <si>
    <t>US3133EPWV30</t>
  </si>
  <si>
    <t>US3133ERVT58</t>
  </si>
  <si>
    <t>US3133EPS979</t>
  </si>
  <si>
    <t>US3133ERXN60</t>
  </si>
  <si>
    <t>US3133ERB831</t>
  </si>
  <si>
    <t>US3133EN2Z20</t>
  </si>
  <si>
    <t>US3133EP3V51</t>
  </si>
  <si>
    <t>US3133EPH246</t>
  </si>
  <si>
    <t>US3133EPH733</t>
  </si>
  <si>
    <t>US3133ERG392</t>
  </si>
  <si>
    <t>US3133EPM691</t>
  </si>
  <si>
    <t>US3133EPS557</t>
  </si>
  <si>
    <t>US3133EN5B25</t>
  </si>
  <si>
    <t>US3130AYCW47</t>
  </si>
  <si>
    <t>US3130AYJS61</t>
  </si>
  <si>
    <t>US3130AYP427</t>
  </si>
  <si>
    <t>US3130AYT890</t>
  </si>
  <si>
    <t>US3130B0LV96</t>
  </si>
  <si>
    <t>US3130ARK836</t>
  </si>
  <si>
    <t>US3130B1D874</t>
  </si>
  <si>
    <t>US3130AXW953</t>
  </si>
  <si>
    <t>US3130AWWV87</t>
  </si>
  <si>
    <t>US3130AXVW52</t>
  </si>
  <si>
    <t>US3130AX4G08</t>
  </si>
  <si>
    <t>US3130B2T399</t>
  </si>
  <si>
    <t>US3130B02D09</t>
  </si>
  <si>
    <t>US3130AYFA99</t>
  </si>
  <si>
    <t>US3130AXS902</t>
  </si>
  <si>
    <t>US3130AXTA60</t>
  </si>
  <si>
    <t>US3130AXZJ06</t>
  </si>
  <si>
    <t>US3130AXZ923</t>
  </si>
  <si>
    <t>US3130AYYT79</t>
  </si>
  <si>
    <t>US313385AK24</t>
  </si>
  <si>
    <t>US313385FA96</t>
  </si>
  <si>
    <t>US313385GR13</t>
  </si>
  <si>
    <t>US313385GY63</t>
  </si>
  <si>
    <t>DFA - US Large Cap Value</t>
  </si>
  <si>
    <t>Invesco S&amp;P 500 Equal Weight ETF</t>
  </si>
  <si>
    <t>CHARTER COMMUNICATIONS, INC.</t>
  </si>
  <si>
    <t>ELECTRONIC ARTS INC.</t>
  </si>
  <si>
    <t>THE INTERPUBLIC GROUP OF COMPANIES, INC.</t>
  </si>
  <si>
    <t>LIBERTY BROADBAND CORPORATION</t>
  </si>
  <si>
    <t>OMNICOM GROUP INC.</t>
  </si>
  <si>
    <t>T-MOBILE US, INC.</t>
  </si>
  <si>
    <t>VERIZON COMMUNICATIONS INC.</t>
  </si>
  <si>
    <t>THE WALT DISNEY COMPANY</t>
  </si>
  <si>
    <t>WARNER BROS. DISCOVERY, INC.</t>
  </si>
  <si>
    <t>ARAMARK</t>
  </si>
  <si>
    <t>AUTOLIV, INC.</t>
  </si>
  <si>
    <t>BEST BUY CO., INC.</t>
  </si>
  <si>
    <t>BORGWARNER INC.</t>
  </si>
  <si>
    <t>CarMax, Inc.</t>
  </si>
  <si>
    <t>DICK'S SPORTING GOODS, INC.</t>
  </si>
  <si>
    <t>EBAY INC.</t>
  </si>
  <si>
    <t>Garmin Ltd.</t>
  </si>
  <si>
    <t>GENTEX CORPORATION</t>
  </si>
  <si>
    <t>GENUINE PARTS COMPANY</t>
  </si>
  <si>
    <t>LEAR CORPORATION</t>
  </si>
  <si>
    <t>LENNAR CORPORATION</t>
  </si>
  <si>
    <t>LKQ CORPORATION</t>
  </si>
  <si>
    <t>PENSKE AUTOMOTIVE GROUP, INC.</t>
  </si>
  <si>
    <t>RALPH LAUREN CORPORATION</t>
  </si>
  <si>
    <t>TAPESTRY, INC.</t>
  </si>
  <si>
    <t>TOLL BROTHERS, INC.</t>
  </si>
  <si>
    <t>ARCHER-DANIELS-MIDLAND COMPANY.</t>
  </si>
  <si>
    <t>Bunge Global SA</t>
  </si>
  <si>
    <t>CASEY'S GENERAL STORES, INC.</t>
  </si>
  <si>
    <t>CONSTELLATION BRANDS, INC.</t>
  </si>
  <si>
    <t>DOLLAR GENERAL CORPORATION</t>
  </si>
  <si>
    <t>DOLLAR TREE, INC.</t>
  </si>
  <si>
    <t>HORMEL FOODS CORPORATION</t>
  </si>
  <si>
    <t>KENVUE INC.</t>
  </si>
  <si>
    <t>KEURIG DR PEPPER INC.</t>
  </si>
  <si>
    <t>THE KRAFT HEINZ COMPANY</t>
  </si>
  <si>
    <t>MOLSON COORS BEVERAGE COMPANY</t>
  </si>
  <si>
    <t>Mondelez International, Inc.</t>
  </si>
  <si>
    <t>PERFORMANCE FOOD GROUP COMPANY</t>
  </si>
  <si>
    <t>TARGET CORPORATION</t>
  </si>
  <si>
    <t>TYSON FOODS, INCORPORATED</t>
  </si>
  <si>
    <t>US FOODS HOLDING CORP.</t>
  </si>
  <si>
    <t>BAKER HUGHES COMPANY</t>
  </si>
  <si>
    <t>CHEVRON CORPORATION</t>
  </si>
  <si>
    <t>CONOCOPHILLIPS</t>
  </si>
  <si>
    <t>Coterra Energy Inc.</t>
  </si>
  <si>
    <t>DIAMONDBACK ENERGY, INC.</t>
  </si>
  <si>
    <t>EOG RESOURCES, INC.</t>
  </si>
  <si>
    <t>EQT CORPORATION</t>
  </si>
  <si>
    <t>EXXON MOBIL CORPORATION</t>
  </si>
  <si>
    <t>HALLIBURTON COMPANY</t>
  </si>
  <si>
    <t>HESS CORPORATION</t>
  </si>
  <si>
    <t>HF SINCLAIR CORPORATION</t>
  </si>
  <si>
    <t>MARATHON PETROLEUM CORPORATION</t>
  </si>
  <si>
    <t>OVINTIV INC.</t>
  </si>
  <si>
    <t>PERMIAN RESOURCES CORPORATION</t>
  </si>
  <si>
    <t>PHILLIPS 66</t>
  </si>
  <si>
    <t>Schlumberger N.V.</t>
  </si>
  <si>
    <t>VALERO ENERGY CORPORATION</t>
  </si>
  <si>
    <t>THE WILLIAMS COMPANIES, INC.</t>
  </si>
  <si>
    <t>AFLAC INCORPORATED</t>
  </si>
  <si>
    <t>THE ALLSTATE CORPORATION</t>
  </si>
  <si>
    <t>AMERICAN INTERNATIONAL GROUP, INC.</t>
  </si>
  <si>
    <t>ARCH CAPITAL GROUP LTD.</t>
  </si>
  <si>
    <t>AXIS CAPITAL HOLDINGS LIMITED</t>
  </si>
  <si>
    <t>The Bank of New York Mellon Corporation</t>
  </si>
  <si>
    <t>BERKSHIRE HATHAWAY INC.</t>
  </si>
  <si>
    <t>BLACKROCK, INC.</t>
  </si>
  <si>
    <t>CAPITAL ONE FINANCIAL CORPORATION</t>
  </si>
  <si>
    <t>THE CARLYLE GROUP INC.</t>
  </si>
  <si>
    <t>Chubb Limited</t>
  </si>
  <si>
    <t>CINCINNATI FINANCIAL CORPORATION</t>
  </si>
  <si>
    <t>CME GROUP INC.</t>
  </si>
  <si>
    <t>DISCOVER FINANCIAL SERVICES</t>
  </si>
  <si>
    <t>EQUITABLE HOLDINGS, INC.</t>
  </si>
  <si>
    <t>Everest Group, Ltd.</t>
  </si>
  <si>
    <t>FIDELITY NATIONAL FINANCIAL, INC.</t>
  </si>
  <si>
    <t>FIFTH THIRD BANCORP</t>
  </si>
  <si>
    <t>FIRST CITIZENS BANCSHARES, INC.</t>
  </si>
  <si>
    <t>FISERV, INC.</t>
  </si>
  <si>
    <t>FRANKLIN RESOURCES, INC.</t>
  </si>
  <si>
    <t>THE HARTFORD FINANCIAL SERVICES GROUP, INC.</t>
  </si>
  <si>
    <t>INTERCONTINENTAL EXCHANGE, INC.</t>
  </si>
  <si>
    <t>JEFFERIES FINANCIAL GROUP INC.</t>
  </si>
  <si>
    <t>KEYCORP</t>
  </si>
  <si>
    <t>LOEWS CORPORATION</t>
  </si>
  <si>
    <t>Markel Group Inc.</t>
  </si>
  <si>
    <t>METLIFE, INC.</t>
  </si>
  <si>
    <t>NORTHERN TRUST CORPORATION</t>
  </si>
  <si>
    <t>OLD REPUBLIC INTERNATIONAL CORPORATION</t>
  </si>
  <si>
    <t>THE PNC FINANCIAL SERVICES GROUP, INC.</t>
  </si>
  <si>
    <t>PRINCIPAL FINANCIAL GROUP, INC.</t>
  </si>
  <si>
    <t>PRUDENTIAL FINANCIAL, INC.</t>
  </si>
  <si>
    <t>RAYMOND JAMES FINANCIAL, INC.</t>
  </si>
  <si>
    <t>REINSURANCE GROUP OF AMERICA, INCORPORATED</t>
  </si>
  <si>
    <t>RENAISSANCERE HOLDINGS LTD.</t>
  </si>
  <si>
    <t>ROBINHOOD MARKETS, INC.</t>
  </si>
  <si>
    <t>THE CHARLES SCHWAB CORPORATION</t>
  </si>
  <si>
    <t>STATE STREET CORPORATION</t>
  </si>
  <si>
    <t>T. ROWE PRICE GROUP, INC.</t>
  </si>
  <si>
    <t>The Travelers Companies, Inc.</t>
  </si>
  <si>
    <t>UNUM GROUP</t>
  </si>
  <si>
    <t>U.S. BANCORP</t>
  </si>
  <si>
    <t>Willis Towers Watson Public Limited Company</t>
  </si>
  <si>
    <t>W. R. BERKLEY CORPORATION</t>
  </si>
  <si>
    <t>ABBOTT LABORATORIES</t>
  </si>
  <si>
    <t>AVANTOR, INC.</t>
  </si>
  <si>
    <t>BAXTER INTERNATIONAL INC.</t>
  </si>
  <si>
    <t>BIOGEN INC.</t>
  </si>
  <si>
    <t>BRISTOL-MYERS SQUIBB CO</t>
  </si>
  <si>
    <t>CENTENE CORPORATION</t>
  </si>
  <si>
    <t>THE COOPER COMPANIES, INC.</t>
  </si>
  <si>
    <t>EDWARDS LIFESCIENCES CORPORATION</t>
  </si>
  <si>
    <t>ELEVANCE HEALTH, INC.</t>
  </si>
  <si>
    <t>ENVISTA HOLDINGS CORPORATION</t>
  </si>
  <si>
    <t>GILEAD SCIENCES, INC.</t>
  </si>
  <si>
    <t>HENRY SCHEIN, INC.</t>
  </si>
  <si>
    <t>HUMANA INC.</t>
  </si>
  <si>
    <t>INCYTE CORPORATION</t>
  </si>
  <si>
    <t>JOHNSON &amp; JOHNSON</t>
  </si>
  <si>
    <t>LABCORP HOLDINGS INC.</t>
  </si>
  <si>
    <t>MEDTRONIC PUBLIC LIMITED COMPANY</t>
  </si>
  <si>
    <t>MODERNA, INC.</t>
  </si>
  <si>
    <t>PFIZER INC.</t>
  </si>
  <si>
    <t>QUEST DIAGNOSTICS INCORPORATED</t>
  </si>
  <si>
    <t>REGENERON PHARMACEUTICALS, INC.</t>
  </si>
  <si>
    <t>REVVITY, INC.</t>
  </si>
  <si>
    <t>STERIS PUBLIC LIMITED COMPANY</t>
  </si>
  <si>
    <t>THE CIGNA GROUP</t>
  </si>
  <si>
    <t>THERMO FISHER SCIENTIFIC INCORPORATED</t>
  </si>
  <si>
    <t>UNITED THERAPEUTICS CORPORATION</t>
  </si>
  <si>
    <t>UNITEDHEALTH GROUP INCORPORATED</t>
  </si>
  <si>
    <t>UNIVERSAL HEALTH SERVICES, INC.</t>
  </si>
  <si>
    <t>VIATRIS INC.</t>
  </si>
  <si>
    <t>AMETEK, INC.</t>
  </si>
  <si>
    <t>CARLISLE COMPANIES INCORPORATED</t>
  </si>
  <si>
    <t>CONCENTRIX CORPORATION</t>
  </si>
  <si>
    <t>CSX Corporation</t>
  </si>
  <si>
    <t>CUMMINS INC.</t>
  </si>
  <si>
    <t>DEERE &amp; COMPANY</t>
  </si>
  <si>
    <t>DELTA AIR LINES, INC.</t>
  </si>
  <si>
    <t>DOVER CORPORATION</t>
  </si>
  <si>
    <t>EMCOR GROUP, INC.</t>
  </si>
  <si>
    <t>EMERSON ELECTRIC CO.</t>
  </si>
  <si>
    <t>EVERUS CONSTRUCTION GROUP, INC.</t>
  </si>
  <si>
    <t>FEDEX CORPORATION</t>
  </si>
  <si>
    <t>FORTIVE CORPORATION</t>
  </si>
  <si>
    <t>FORTUNE BRANDS INNOVATIONS, INC.</t>
  </si>
  <si>
    <t>GENERAL DYNAMICS CORPORATION</t>
  </si>
  <si>
    <t>J. B. HUNT TRANSPORT SERVICES, INC.</t>
  </si>
  <si>
    <t>IDEX CORPORATION</t>
  </si>
  <si>
    <t>INGERSOLL RAND INC.</t>
  </si>
  <si>
    <t>JACOBS SOLUTIONS INC.</t>
  </si>
  <si>
    <t>JOHNSON CONTROLS INTERNATIONAL PLC</t>
  </si>
  <si>
    <t>L3HARRIS TECHNOLOGIES, INC.</t>
  </si>
  <si>
    <t>LEIDOS HOLDINGS, INC.</t>
  </si>
  <si>
    <t>MANPOWERGROUP INC.</t>
  </si>
  <si>
    <t>NORDSON CORPORATION</t>
  </si>
  <si>
    <t>NORFOLK SOUTHERN CORPORATION</t>
  </si>
  <si>
    <t>Northrop Grumman Corporation</t>
  </si>
  <si>
    <t>OSHKOSH CORPORATION</t>
  </si>
  <si>
    <t>OWENS CORNING</t>
  </si>
  <si>
    <t>PACCAR INC</t>
  </si>
  <si>
    <t>PARKER-HANNIFIN CORPORATION</t>
  </si>
  <si>
    <t>PENTAIR PUBLIC LIMITED COMPANY</t>
  </si>
  <si>
    <t>REPUBLIC SERVICES, INC.</t>
  </si>
  <si>
    <t>RTX CORPORATION</t>
  </si>
  <si>
    <t>SNAP-ON INCORPORATED</t>
  </si>
  <si>
    <t>SOUTHWEST AIRLINES CO.</t>
  </si>
  <si>
    <t>SS&amp;C TECHNOLOGIES HOLDINGS, INC.</t>
  </si>
  <si>
    <t>STANLEY BLACK &amp; DECKER, INC.</t>
  </si>
  <si>
    <t>TEXTRON INC.</t>
  </si>
  <si>
    <t>TRANE TECHNOLOGIES PLC</t>
  </si>
  <si>
    <t>TRANSUNION</t>
  </si>
  <si>
    <t>U-Haul Holding Company</t>
  </si>
  <si>
    <t>UNITED AIRLINES HOLDINGS, INC.</t>
  </si>
  <si>
    <t>UNITED RENTALS, INC.</t>
  </si>
  <si>
    <t>VERALTO CORPORATION</t>
  </si>
  <si>
    <t>XYLEM INC.</t>
  </si>
  <si>
    <t>ASPEN TECHNOLOGY, INC.</t>
  </si>
  <si>
    <t>AVNET, INC.</t>
  </si>
  <si>
    <t>GLOBALFOUNDRIES INC.</t>
  </si>
  <si>
    <t>OKTA, INC.</t>
  </si>
  <si>
    <t>TD SYNNEX CORPORATION</t>
  </si>
  <si>
    <t>ZOOM COMMUNICATIONS, INC.</t>
  </si>
  <si>
    <t>AIR PRODUCTS AND CHEMICALS, INC.</t>
  </si>
  <si>
    <t>ALBEMARLE CORPORATION</t>
  </si>
  <si>
    <t>AMCOR PLC</t>
  </si>
  <si>
    <t>CELANESE CORPORATION</t>
  </si>
  <si>
    <t>CF INDUSTRIES HOLDINGS, INC.</t>
  </si>
  <si>
    <t>CORTEVA, INC.</t>
  </si>
  <si>
    <t>CROWN HOLDINGS, INC.</t>
  </si>
  <si>
    <t>DOW INC.</t>
  </si>
  <si>
    <t>DUPONT DE NEMOURS, INC.</t>
  </si>
  <si>
    <t>EASTMAN CHEMICAL COMPANY</t>
  </si>
  <si>
    <t>HUNTSMAN CORPORATION</t>
  </si>
  <si>
    <t>INTERNATIONAL PAPER COMPANY</t>
  </si>
  <si>
    <t>INTERNATIONAL FLAVORS &amp; FRAGRANCES INC.</t>
  </si>
  <si>
    <t>LyondellBasell Industries N.V.</t>
  </si>
  <si>
    <t>MARTIN MARIETTA MATERIALS, INC.</t>
  </si>
  <si>
    <t>THE MOSAIC COMPANY</t>
  </si>
  <si>
    <t>NUCOR CORPORATION</t>
  </si>
  <si>
    <t>PACKAGING CORPORATION OF AMERICA</t>
  </si>
  <si>
    <t>PPG INDUSTRIES, INC.</t>
  </si>
  <si>
    <t>RELIANCE, INC.</t>
  </si>
  <si>
    <t>STEEL DYNAMICS, INC.</t>
  </si>
  <si>
    <t>VULCAN MATERIALS COMPANY</t>
  </si>
  <si>
    <t>WESTLAKE CORPORATION</t>
  </si>
  <si>
    <t>CBRE GROUP, INC.</t>
  </si>
  <si>
    <t>JONES LANG LASALLE INCORPORATED</t>
  </si>
  <si>
    <t>MDU RESOURCES GROUP, INC.</t>
  </si>
  <si>
    <t>ALPHABET INC.</t>
  </si>
  <si>
    <t>MATCH GROUP, INC.</t>
  </si>
  <si>
    <t>META PLATFORMS, INC.</t>
  </si>
  <si>
    <t>AIRBNB, INC.</t>
  </si>
  <si>
    <t>AMAZON.COM, INC.</t>
  </si>
  <si>
    <t>APTIV PLC</t>
  </si>
  <si>
    <t>AUTOZONE, INC.</t>
  </si>
  <si>
    <t>CHIPOTLE MEXICAN GRILL, INC.</t>
  </si>
  <si>
    <t>DARDEN RESTAURANTS, INC.</t>
  </si>
  <si>
    <t>DECKERS OUTDOOR CORPORATION</t>
  </si>
  <si>
    <t>DOMINO'S PIZZA, INC.</t>
  </si>
  <si>
    <t>Hasbro, Inc.</t>
  </si>
  <si>
    <t>HILTON WORLDWIDE HOLDINGS INC.</t>
  </si>
  <si>
    <t>THE HOME DEPOT, INC.</t>
  </si>
  <si>
    <t>LAS VEGAS SANDS CORP.</t>
  </si>
  <si>
    <t>LOWE'S COMPANIES, INC.</t>
  </si>
  <si>
    <t>LULULEMON ATHLETICA INC.</t>
  </si>
  <si>
    <t>MCDONALD'S CORPORATION</t>
  </si>
  <si>
    <t>MOHAWK INDUSTRIES, INC.</t>
  </si>
  <si>
    <t>NIKE, INC.</t>
  </si>
  <si>
    <t>NORWEGIAN CRUISE LINE HOLDINGS LTD.</t>
  </si>
  <si>
    <t>NVR, Inc.</t>
  </si>
  <si>
    <t>O'Reilly Automotive, Inc.</t>
  </si>
  <si>
    <t>POOL CORPORATION</t>
  </si>
  <si>
    <t>ROSS STORES, INC.</t>
  </si>
  <si>
    <t>STARBUCKS CORPORATION</t>
  </si>
  <si>
    <t>TESLA, INC.</t>
  </si>
  <si>
    <t>THE TJX COMPANIES, INC.</t>
  </si>
  <si>
    <t>TRACTOR SUPPLY COMPANY</t>
  </si>
  <si>
    <t>ULTA BEAUTY, INC.</t>
  </si>
  <si>
    <t>WYNN RESORTS, LIMITED</t>
  </si>
  <si>
    <t>Altria Group, Inc.</t>
  </si>
  <si>
    <t>BROWN-FORMAN CORPORATION</t>
  </si>
  <si>
    <t>CHURCH &amp; DWIGHT CO., INC.</t>
  </si>
  <si>
    <t>THE CLOROX COMPANY</t>
  </si>
  <si>
    <t>THE COCA-COLA COMPANY</t>
  </si>
  <si>
    <t>COLGATE-PALMOLIVE COMPANY</t>
  </si>
  <si>
    <t>COSTCO WHOLESALE CORPORATION</t>
  </si>
  <si>
    <t>THE ESTEE LAUDER COMPANIES INC.</t>
  </si>
  <si>
    <t>THE HERSHEY COMPANY</t>
  </si>
  <si>
    <t>KELLANOVA</t>
  </si>
  <si>
    <t>KIMBERLY-CLARK CORPORATION</t>
  </si>
  <si>
    <t>MCCORMICK &amp; COMPANY, INCORPORATED</t>
  </si>
  <si>
    <t>MONSTER BEVERAGE CORPORATION</t>
  </si>
  <si>
    <t>Pepsico, Inc.</t>
  </si>
  <si>
    <t>THE PROCTER &amp; GAMBLE COMPANY</t>
  </si>
  <si>
    <t>SYSCO CORPORATION</t>
  </si>
  <si>
    <t>WALMART INC.</t>
  </si>
  <si>
    <t>APA CORPORATION</t>
  </si>
  <si>
    <t>Texas Pacific Land Corp</t>
  </si>
  <si>
    <t>AMERIPRISE FINANCIAL, INC.</t>
  </si>
  <si>
    <t>Aon plc</t>
  </si>
  <si>
    <t>APOLLO GLOBAL MANAGEMENT, INC.</t>
  </si>
  <si>
    <t>ASSURANT, INC.</t>
  </si>
  <si>
    <t>BLACKSTONE INC.</t>
  </si>
  <si>
    <t>BROWN &amp; BROWN, INC.</t>
  </si>
  <si>
    <t>CBOE GLOBAL MARKETS, INC.</t>
  </si>
  <si>
    <t>CORPAY, INC.</t>
  </si>
  <si>
    <t>ERIE INDEMNITY COMPANY</t>
  </si>
  <si>
    <t>FACTSET RESEARCH SYSTEMS INC.</t>
  </si>
  <si>
    <t>GLOBE LIFE INC.</t>
  </si>
  <si>
    <t>INVESCO LTD</t>
  </si>
  <si>
    <t>JACK HENRY &amp; ASSOCIATES, INC.</t>
  </si>
  <si>
    <t>KKR &amp; CO. INC.</t>
  </si>
  <si>
    <t>MARKETAXESS HOLDINGS INC.</t>
  </si>
  <si>
    <t>MARSH &amp; MCLENNAN COMPANIES, INC.</t>
  </si>
  <si>
    <t>MASTERCARD INCORPORATED.</t>
  </si>
  <si>
    <t>MOODY'S CORPORATION</t>
  </si>
  <si>
    <t>NASDAQ, INC.</t>
  </si>
  <si>
    <t>PAYPAL HOLDINGS, INC.</t>
  </si>
  <si>
    <t>THE PROGRESSIVE CORPORATION</t>
  </si>
  <si>
    <t>S&amp;P GLOBAL INC.</t>
  </si>
  <si>
    <t>VISA INC.</t>
  </si>
  <si>
    <t>ABBVIE INC.</t>
  </si>
  <si>
    <t>AGILENT TECHNOLOGIES, INC.</t>
  </si>
  <si>
    <t>ALIGN TECHNOLOGY, INC.</t>
  </si>
  <si>
    <t>BIO-TECHNE CORPORATION</t>
  </si>
  <si>
    <t>CARDINAL HEALTH, INC.</t>
  </si>
  <si>
    <t>CENCORA, INC.</t>
  </si>
  <si>
    <t>ELI LILLY AND COMPANY</t>
  </si>
  <si>
    <t>HCA HEALTHCARE, INC.</t>
  </si>
  <si>
    <t>IDEXX LABORATORIES, INC.</t>
  </si>
  <si>
    <t>INTUITIVE SURGICAL, INC.</t>
  </si>
  <si>
    <t>IQVIA HOLDINGS INC</t>
  </si>
  <si>
    <t>MCKESSON CORPORATION</t>
  </si>
  <si>
    <t>MERCK &amp; CO., INC.</t>
  </si>
  <si>
    <t>METTLER-TOLEDO INTERNATIONAL INC.</t>
  </si>
  <si>
    <t>RESMED INC.</t>
  </si>
  <si>
    <t>SOLVENTUM CORPORATION</t>
  </si>
  <si>
    <t>VERTEX PHARMACEUTICALS INCORPORATED</t>
  </si>
  <si>
    <t>WATERS CORPORATION</t>
  </si>
  <si>
    <t>WEST PHARMACEUTICAL SERVICES, INC.</t>
  </si>
  <si>
    <t>3M COMPANY</t>
  </si>
  <si>
    <t>ALLEGION PUBLIC LIMITED COMPANY</t>
  </si>
  <si>
    <t>AUTOMATIC DATA PROCESSING, INC.</t>
  </si>
  <si>
    <t>AXON ENTERPRISE, INC.</t>
  </si>
  <si>
    <t>BROADRIDGE FINANCIAL SOLUTIONS, INC.</t>
  </si>
  <si>
    <t>C.H. ROBINSON WORLDWIDE, INC.</t>
  </si>
  <si>
    <t>CATERPILLAR INC.</t>
  </si>
  <si>
    <t>CINTAS CORPORATION</t>
  </si>
  <si>
    <t>COPART, INC.</t>
  </si>
  <si>
    <t>DAYFORCE, INC.</t>
  </si>
  <si>
    <t>EATON CORPORATION PUBLIC LIMITED COMPANY</t>
  </si>
  <si>
    <t>EQUIFAX INC.</t>
  </si>
  <si>
    <t>EXPEDITORS INTERNATIONAL OF WASHINGTON, INC</t>
  </si>
  <si>
    <t>FASTENAL COMPANY</t>
  </si>
  <si>
    <t>GE VERNOVA INC.</t>
  </si>
  <si>
    <t>GENERAC HOLDINGS INC.</t>
  </si>
  <si>
    <t>GENERAL ELECTRIC COMPANY</t>
  </si>
  <si>
    <t>HONEYWELL INTERNATIONAL INCORPORATION</t>
  </si>
  <si>
    <t>HUBBELL INCORPORATED</t>
  </si>
  <si>
    <t>ILLINOIS TOOL WORKS INC.</t>
  </si>
  <si>
    <t>LENNOX INTERNATIONAL INC.</t>
  </si>
  <si>
    <t>LOCKHEED MARTIN CORPORATION</t>
  </si>
  <si>
    <t>MASCO CORPORATION</t>
  </si>
  <si>
    <t>OLD DOMINION FREIGHT LINE, INC.</t>
  </si>
  <si>
    <t>PAYCHEX, INC.</t>
  </si>
  <si>
    <t>PAYCOM SOFTWARE, INC.</t>
  </si>
  <si>
    <t>ROCKWELL AUTOMATION, INC.</t>
  </si>
  <si>
    <t>ROLLINS, INC.</t>
  </si>
  <si>
    <t>A. O. SMITH CORPORATION</t>
  </si>
  <si>
    <t>TRANSDIGM GROUP INCORPORATED</t>
  </si>
  <si>
    <t>UNION PACIFIC CORPORATION</t>
  </si>
  <si>
    <t>UNITED PARCEL SERVICE, INC.</t>
  </si>
  <si>
    <t>VERISK ANALYTICS, INC.</t>
  </si>
  <si>
    <t>WASTE MANAGEMENT, INC.</t>
  </si>
  <si>
    <t>W.W. GRAINGER, INC.</t>
  </si>
  <si>
    <t>AVERY DENNISON CORPORATION</t>
  </si>
  <si>
    <t>FMC CORPORATION</t>
  </si>
  <si>
    <t>ALEXANDRIA REAL ESTATE EQUITIES, INC.</t>
  </si>
  <si>
    <t>AVALONBAY COMMUNITIES, INC.</t>
  </si>
  <si>
    <t>BXP, INC.</t>
  </si>
  <si>
    <t>CAMDEN PROPERTY TRUST</t>
  </si>
  <si>
    <t>DIGITAL REALTY TRUST, INC.</t>
  </si>
  <si>
    <t>EQUITY RESIDENTIAL</t>
  </si>
  <si>
    <t>ESSEX PROPERTY TRUST, INC.</t>
  </si>
  <si>
    <t>EXTRA SPACE STORAGE INC.</t>
  </si>
  <si>
    <t>FEDERAL REALTY INVESTMENT TRUST</t>
  </si>
  <si>
    <t>HEALTHPEAK PROPERTIES, INC.</t>
  </si>
  <si>
    <t>HOST HOTELS &amp; RESORTS, INC.</t>
  </si>
  <si>
    <t>INVITATION HOMES INC.</t>
  </si>
  <si>
    <t>KIMCO REALTY CORPORATION.</t>
  </si>
  <si>
    <t>MID-AMERICA APARTMENT COMMUNITIES, INC.</t>
  </si>
  <si>
    <t>PROLOGIS, INC.</t>
  </si>
  <si>
    <t>PUBLIC STORAGE.</t>
  </si>
  <si>
    <t>REALTY INCOME CORPORATION</t>
  </si>
  <si>
    <t>REGENCY CENTERS CORPORATION</t>
  </si>
  <si>
    <t>SIMON PROPERTY GROUP, INC.</t>
  </si>
  <si>
    <t>UDR, INC.</t>
  </si>
  <si>
    <t>VENTAS, INC.</t>
  </si>
  <si>
    <t>WELLTOWER INC.</t>
  </si>
  <si>
    <t>WEYERHAEUSER COMPANY</t>
  </si>
  <si>
    <t>ALLIANT ENERGY CORPORATION</t>
  </si>
  <si>
    <t>AMEREN CORPORATION</t>
  </si>
  <si>
    <t>AMERICAN WATER WORKS COMPANY, INC.</t>
  </si>
  <si>
    <t>ATMOS ENERGY CORPORATION</t>
  </si>
  <si>
    <t>CENTERPOINT ENERGY, INC.</t>
  </si>
  <si>
    <t>CONSOLIDATED EDISON, INC.</t>
  </si>
  <si>
    <t>CONSTELLATION ENERGY CORPORATION.</t>
  </si>
  <si>
    <t>Evergy, Inc.</t>
  </si>
  <si>
    <t>EXELON CORPORATION</t>
  </si>
  <si>
    <t>NISOURCE INC.</t>
  </si>
  <si>
    <t>PPL CORPORATION</t>
  </si>
  <si>
    <t>WEC ENERGY GROUP, INC.</t>
  </si>
  <si>
    <t>Xcel Energy Inc.</t>
  </si>
  <si>
    <t>U.S. International Development Finance Corporation</t>
  </si>
  <si>
    <t>FEDERAL FARM CREDIT BANKS FUNDING CORPORATION</t>
  </si>
  <si>
    <t>THE FEDERAL HOME LOAN BANKS</t>
  </si>
  <si>
    <t>US2003401070</t>
  </si>
  <si>
    <t>Invesco LLC - US Banks</t>
  </si>
  <si>
    <t>COMERICA INCORPORATED</t>
  </si>
  <si>
    <t>BlackRock - iShares PHLX Semiconductor ETF</t>
  </si>
  <si>
    <t>US0420682058</t>
  </si>
  <si>
    <t>Arm Holdings PLC</t>
  </si>
  <si>
    <t>US00215W1009</t>
  </si>
  <si>
    <t>US5184151042</t>
  </si>
  <si>
    <t>LATTICE SEMICONDUCTOR CORPORATION</t>
  </si>
  <si>
    <t>US55306N1046</t>
  </si>
  <si>
    <t>MKS INSTRUMENTS, INC.</t>
  </si>
  <si>
    <t>US6833441057</t>
  </si>
  <si>
    <t>ONTO INNOVATION INC.</t>
  </si>
  <si>
    <t>US9108734057</t>
  </si>
  <si>
    <t>US88339J1051</t>
  </si>
  <si>
    <t>US25809K1051</t>
  </si>
  <si>
    <t>US0463531089</t>
  </si>
  <si>
    <t>US03831W1080</t>
  </si>
  <si>
    <t>US0494681010</t>
  </si>
  <si>
    <t>US23804L1035</t>
  </si>
  <si>
    <t>US5949724083</t>
  </si>
  <si>
    <t>US60937P1066</t>
  </si>
  <si>
    <t>US98980G1022</t>
  </si>
  <si>
    <t>Invesco - Power Shares QQQ</t>
  </si>
  <si>
    <t>THE TRADE DESK, INC.</t>
  </si>
  <si>
    <t>DOORDASH, INC.</t>
  </si>
  <si>
    <t>APPLOVIN CORPORATION</t>
  </si>
  <si>
    <t>ATLASSIAN CORPORATION</t>
  </si>
  <si>
    <t>MICROSTRATEGY INCORPORATED</t>
  </si>
  <si>
    <t>MONGODB, INC.</t>
  </si>
  <si>
    <t>Allianz - China-A</t>
  </si>
  <si>
    <t>CNE100000CR5</t>
  </si>
  <si>
    <t>HUAMING POWER EQUIPMENT CO., LTD</t>
  </si>
  <si>
    <t>CNE100000PG0</t>
  </si>
  <si>
    <t>Jiangsu Yoke Technology Co., Ltd</t>
  </si>
  <si>
    <t>BlackRock - iShares FTSE/Xinhua China 25 Index Fund</t>
  </si>
  <si>
    <t>CNE100004YZ4</t>
  </si>
  <si>
    <t>CNE1000029Z6</t>
  </si>
  <si>
    <t>CNE100002B89</t>
  </si>
  <si>
    <t>Baillie Gifford &amp; Co Ltd - Overseas Growth Funds ICVC - Pacific Fund</t>
  </si>
  <si>
    <t>US81141R1005</t>
  </si>
  <si>
    <t>BMG1368B1028</t>
  </si>
  <si>
    <t>BRILLIANCE CHINA AUTOMOTIVE HOLDINGS LIMITED</t>
  </si>
  <si>
    <t>US22266T1097</t>
  </si>
  <si>
    <t>COUPANG, INC.</t>
  </si>
  <si>
    <t>INE0V6F01027</t>
  </si>
  <si>
    <t>HYUNDAI MOTOR INDIA LIMITED</t>
  </si>
  <si>
    <t>US54951L1098</t>
  </si>
  <si>
    <t>LUCKIN COFFEE INC.</t>
  </si>
  <si>
    <t>VN000000MWG0</t>
  </si>
  <si>
    <t>CONG TY CO PHAN DAU TU THE GIOI DI DONG</t>
  </si>
  <si>
    <t>VN000000VHC1</t>
  </si>
  <si>
    <t>Vinh Hoan Corp</t>
  </si>
  <si>
    <t>HK0883013259</t>
  </si>
  <si>
    <t>CNOOC LIMITED</t>
  </si>
  <si>
    <t>GB00BLR71299</t>
  </si>
  <si>
    <t>JADESTONE ENERGY PLC</t>
  </si>
  <si>
    <t>VN000000VCB4</t>
  </si>
  <si>
    <t>NGAN HANG THUONG MAI CO PHAN NGOAI THUONG VIET NAM</t>
  </si>
  <si>
    <t>VN000000HDB1</t>
  </si>
  <si>
    <t>NGAN HANG THUONG MAI CO PHAN PHAT TRIEN THANH PHO HO CHI MINH</t>
  </si>
  <si>
    <t>US45104G1040</t>
  </si>
  <si>
    <t>US48581R2058</t>
  </si>
  <si>
    <t>Joint Stock Company Kaspi.kz</t>
  </si>
  <si>
    <t>US54975P2011</t>
  </si>
  <si>
    <t>LUFAX HOLDING LTD</t>
  </si>
  <si>
    <t>VN000000MBB5</t>
  </si>
  <si>
    <t>NGAN HANG THUONG MAI CO PHAN QUAN DOI</t>
  </si>
  <si>
    <t>INE148O01028</t>
  </si>
  <si>
    <t>DELHIVERY LIMITED</t>
  </si>
  <si>
    <t>HK0669013440</t>
  </si>
  <si>
    <t>TECHTRONIC INDUSTRIES COMPANY LIMITED</t>
  </si>
  <si>
    <t>VN000000VGC3</t>
  </si>
  <si>
    <t>Viglacera Corp JSC</t>
  </si>
  <si>
    <t>TW0002360005</t>
  </si>
  <si>
    <t>CHROMA ATE INC.</t>
  </si>
  <si>
    <t>KR7039030002</t>
  </si>
  <si>
    <t>EO Technics Co Ltd</t>
  </si>
  <si>
    <t>KR7098460009</t>
  </si>
  <si>
    <t>KohYoungTechnologyInc</t>
  </si>
  <si>
    <t>VN000000HPG4</t>
  </si>
  <si>
    <t>CONG TY CO PHAN TAP DOAN HOA PHAT</t>
  </si>
  <si>
    <t>INE069I01010</t>
  </si>
  <si>
    <t>EQUINOX INDIA DEVELOPMENTS LIMITED</t>
  </si>
  <si>
    <t>KYG5223Y1089</t>
  </si>
  <si>
    <t>KYG9361H1092</t>
  </si>
  <si>
    <t>Vietnam Enterprise Investments Limited</t>
  </si>
  <si>
    <t>Veritas - Asian Fund</t>
  </si>
  <si>
    <t>AU000000REA9</t>
  </si>
  <si>
    <t>REA GROUP LTD</t>
  </si>
  <si>
    <t>KYG465871120</t>
  </si>
  <si>
    <t>KYG7800X1079</t>
  </si>
  <si>
    <t>SANDS CHINA LTD.</t>
  </si>
  <si>
    <t>AU000000WOW2</t>
  </si>
  <si>
    <t>WOOLWORTHS GROUP LIMITED</t>
  </si>
  <si>
    <t>AU000000ASX7</t>
  </si>
  <si>
    <t>ASX LIMITED</t>
  </si>
  <si>
    <t>AU000000CSL8</t>
  </si>
  <si>
    <t>CSL LIMITED</t>
  </si>
  <si>
    <t>AU000000RMD6</t>
  </si>
  <si>
    <t>CNE100000GV8</t>
  </si>
  <si>
    <t>Centre Testing International Group Co., Ltd.</t>
  </si>
  <si>
    <t>KYG2453A1085</t>
  </si>
  <si>
    <t>COUNTRY GARDEN SERVICES HOLDINGS COMPANY LIMITED</t>
  </si>
  <si>
    <t>AU000000GMG2</t>
  </si>
  <si>
    <t>GOODMAN GROUP</t>
  </si>
  <si>
    <t>INE722B01019</t>
  </si>
  <si>
    <t>INE191H01014</t>
  </si>
  <si>
    <t>INE371P01015</t>
  </si>
  <si>
    <t>INE955V01021</t>
  </si>
  <si>
    <t>INE491J01022</t>
  </si>
  <si>
    <t>INE02RE01045</t>
  </si>
  <si>
    <t>INE290S01011</t>
  </si>
  <si>
    <t>INE0LMW01024</t>
  </si>
  <si>
    <t>INE872J01023</t>
  </si>
  <si>
    <t>INE04TZ01018</t>
  </si>
  <si>
    <t>INE0KCE01017</t>
  </si>
  <si>
    <t>INE845D01014</t>
  </si>
  <si>
    <t>INE887G01027</t>
  </si>
  <si>
    <t>INE559R01029</t>
  </si>
  <si>
    <t>INE317I01021</t>
  </si>
  <si>
    <t>INE940H01022</t>
  </si>
  <si>
    <t>INE726V01018</t>
  </si>
  <si>
    <t>INE284S01014</t>
  </si>
  <si>
    <t>INE673O01025</t>
  </si>
  <si>
    <t>INE716A01013</t>
  </si>
  <si>
    <t>INE00E101023</t>
  </si>
  <si>
    <t>INE804L01022</t>
  </si>
  <si>
    <t>INE466L01038</t>
  </si>
  <si>
    <t>INE732I01013</t>
  </si>
  <si>
    <t>INE377Y01014</t>
  </si>
  <si>
    <t>INE128S01021</t>
  </si>
  <si>
    <t>INE03JT01014</t>
  </si>
  <si>
    <t>INE481N01025</t>
  </si>
  <si>
    <t>INE922K01024</t>
  </si>
  <si>
    <t>INE138Y01010</t>
  </si>
  <si>
    <t>INE531F01015</t>
  </si>
  <si>
    <t>INE572J01011</t>
  </si>
  <si>
    <t>INE0BWX01014</t>
  </si>
  <si>
    <t>INE00FF01017</t>
  </si>
  <si>
    <t>INE682M01012</t>
  </si>
  <si>
    <t>INE947Q01028</t>
  </si>
  <si>
    <t>INE456Z01021</t>
  </si>
  <si>
    <t>INE182A01018</t>
  </si>
  <si>
    <t>INE03QK01018</t>
  </si>
  <si>
    <t>INE101I01011</t>
  </si>
  <si>
    <t>INE925R01014</t>
  </si>
  <si>
    <t>INE596I01012</t>
  </si>
  <si>
    <t>INE00LO01017</t>
  </si>
  <si>
    <t>INE321T01012</t>
  </si>
  <si>
    <t>INE616N01034</t>
  </si>
  <si>
    <t>INE858B01029</t>
  </si>
  <si>
    <t>INE0OAF01028</t>
  </si>
  <si>
    <t>INE878B01027</t>
  </si>
  <si>
    <t>INE195J01029</t>
  </si>
  <si>
    <t>INE074A01025</t>
  </si>
  <si>
    <t>INE00M201021</t>
  </si>
  <si>
    <t>INE419M01027</t>
  </si>
  <si>
    <t>INE985S01024</t>
  </si>
  <si>
    <t>INE285K01026</t>
  </si>
  <si>
    <t>INE763I01026</t>
  </si>
  <si>
    <t>INE132H01018</t>
  </si>
  <si>
    <t>INE591G01017</t>
  </si>
  <si>
    <t>US4567881085</t>
  </si>
  <si>
    <t>INE0NT901020</t>
  </si>
  <si>
    <t>INE619B01017</t>
  </si>
  <si>
    <t>INE411H01032</t>
  </si>
  <si>
    <t>INE089C01029</t>
  </si>
  <si>
    <t>INE377N01017</t>
  </si>
  <si>
    <t>INE520A01027</t>
  </si>
  <si>
    <t>INE055A01016</t>
  </si>
  <si>
    <t>INE128X01021</t>
  </si>
  <si>
    <t>INE024L01027</t>
  </si>
  <si>
    <t>INE786A01032</t>
  </si>
  <si>
    <t>INE048G01026</t>
  </si>
  <si>
    <t>INE0GK401011</t>
  </si>
  <si>
    <t>INE410B01037</t>
  </si>
  <si>
    <t>INE108V01019</t>
  </si>
  <si>
    <t>INE791I01019</t>
  </si>
  <si>
    <t>INE813A01018</t>
  </si>
  <si>
    <t>INE0ONG01011</t>
  </si>
  <si>
    <t>Goldman Sachs - India Equity Portfolio</t>
  </si>
  <si>
    <t>Praveg Ltd</t>
  </si>
  <si>
    <t>PVR INOX LIMITED</t>
  </si>
  <si>
    <t>AMBER ENTERPRISES INDIA LIMITED</t>
  </si>
  <si>
    <t>ARVIND FASHIONS LIMITED</t>
  </si>
  <si>
    <t>ASK Automotive Ltd</t>
  </si>
  <si>
    <t>Brainbees Solutions Ltd</t>
  </si>
  <si>
    <t>Cartrade Tech Ltd</t>
  </si>
  <si>
    <t>Cello World Ltd</t>
  </si>
  <si>
    <t>DEVYANI INTERNATIONAL LIMITED</t>
  </si>
  <si>
    <t>Ethos Ltd</t>
  </si>
  <si>
    <t>Eureka Forbes Ltd</t>
  </si>
  <si>
    <t>Ganesha Ecosphere Ltd</t>
  </si>
  <si>
    <t>Gokaldas Exports Ltd</t>
  </si>
  <si>
    <t>Landmark Cars Ltd</t>
  </si>
  <si>
    <t>METRO BRANDS LIMITED</t>
  </si>
  <si>
    <t>PEARL GLOBAL INDUSTRIES LIMITED</t>
  </si>
  <si>
    <t>PRICOL LIMITED</t>
  </si>
  <si>
    <t>SJS Enterprises Ltd</t>
  </si>
  <si>
    <t>Tbo Tek Ltd</t>
  </si>
  <si>
    <t>WHIRLPOOL OF INDIA LIMITED</t>
  </si>
  <si>
    <t>Bikaji Foods International Ltd</t>
  </si>
  <si>
    <t>MEDPLUS HEALTH SERVICES LIMITED</t>
  </si>
  <si>
    <t>360 ONE WAM LIMITED</t>
  </si>
  <si>
    <t>ANGEL ONE LIMITED</t>
  </si>
  <si>
    <t>BAJAJ HOUSING FINANCE LIMITED</t>
  </si>
  <si>
    <t>FIVE-STAR BUSINESS FINANCE LIMITED</t>
  </si>
  <si>
    <t>Go Digit General Insurance Ltd</t>
  </si>
  <si>
    <t>HOME FIRST FINANCE COMPANY INDIA LIMITED</t>
  </si>
  <si>
    <t>INDIA SHELTER FINANCE CORPORATION LIMITED</t>
  </si>
  <si>
    <t>KFIN TECHNOLOGIES LIMITED</t>
  </si>
  <si>
    <t>NUVAMA WEALTH MANAGEMENT LIMITED</t>
  </si>
  <si>
    <t>SPANDANA SPHOORTY FINANCIAL LIMITED</t>
  </si>
  <si>
    <t>Aether Industries Ltd</t>
  </si>
  <si>
    <t>Ami Organics Ltd</t>
  </si>
  <si>
    <t>Jupiter Life Line Hospitals Ltd</t>
  </si>
  <si>
    <t>LAURUS LABS LIMITED</t>
  </si>
  <si>
    <t>Medi Assist Healthcare Services Ltd</t>
  </si>
  <si>
    <t>Pfizer Ltd</t>
  </si>
  <si>
    <t>Suven Pharmaceuticals Ltd</t>
  </si>
  <si>
    <t>AFCONS INFRASTRUCTURE LIMITED</t>
  </si>
  <si>
    <t>CMS Info Systems Ltd</t>
  </si>
  <si>
    <t>Computer Age Management Services Ltd</t>
  </si>
  <si>
    <t>Craftsman Automation Ltd</t>
  </si>
  <si>
    <t>Doms Industries Ltd</t>
  </si>
  <si>
    <t>INOX INDIA LTD.</t>
  </si>
  <si>
    <t>ISGEC HEAVY ENGINEERING LIMITED</t>
  </si>
  <si>
    <t>JNK India Ltd</t>
  </si>
  <si>
    <t>KEI INDUSTRIES LIMITED</t>
  </si>
  <si>
    <t>PNC INFRATECH LIMITED</t>
  </si>
  <si>
    <t>PRAJ INDUSTRIES LIMITED</t>
  </si>
  <si>
    <t>STERLING AND WILSON RENEWABLE ENERGY LIMITED</t>
  </si>
  <si>
    <t>TD Power Systems Ltd</t>
  </si>
  <si>
    <t>TeamLease Services Ltd</t>
  </si>
  <si>
    <t>TECHNO ELECTRIC &amp; ENGINEERING COMPANY LIMITED</t>
  </si>
  <si>
    <t>TRANSFORMERS AND RECTIFIERS (INDIA) LIMITED</t>
  </si>
  <si>
    <t>AURIONPRO SOLUTIONS LIMITED</t>
  </si>
  <si>
    <t>COFORGE LIMITED</t>
  </si>
  <si>
    <t>Netweb Technologies India Ltd</t>
  </si>
  <si>
    <t>Newgen Software Technologies Ltd</t>
  </si>
  <si>
    <t>R Systems International Ltd</t>
  </si>
  <si>
    <t>STERLITE TECHNOLOGIES LIMITED</t>
  </si>
  <si>
    <t>WAAREE ENERGIES LIMITED</t>
  </si>
  <si>
    <t>ZENSAR TECHNOLOGIES LIMITED</t>
  </si>
  <si>
    <t>ADITYA BIRLA REAL ESTATE LIMITED</t>
  </si>
  <si>
    <t>ARCHEAN CHEMICAL INDUSTRIES LIMITED</t>
  </si>
  <si>
    <t>Gravita India Ltd</t>
  </si>
  <si>
    <t>JK LAKSHMI CEMENT LIMITED</t>
  </si>
  <si>
    <t>NAVIN FLUORINE INTERNATIONAL LIMITED</t>
  </si>
  <si>
    <t>Tatva Chintan Pharma Chem Ltd</t>
  </si>
  <si>
    <t>VINATI ORGANICS LIMITED</t>
  </si>
  <si>
    <t>AWFIS SPACE SOLUTIONS LIMITED</t>
  </si>
  <si>
    <t>BRIGADE ENTERPRISES LIMITED</t>
  </si>
  <si>
    <t>MAHINDRA LIFESPACE DEVELOPERS LIMITED</t>
  </si>
  <si>
    <t>DE000A1TNDK2</t>
  </si>
  <si>
    <t>ES0865936027</t>
  </si>
  <si>
    <t>ES0865936019</t>
  </si>
  <si>
    <t>XS2420716628</t>
  </si>
  <si>
    <t>COZI9487771</t>
  </si>
  <si>
    <t>FR9348FS8362</t>
  </si>
  <si>
    <t>COZL3433550</t>
  </si>
  <si>
    <t>FR0128584218</t>
  </si>
  <si>
    <t>FR0128569920</t>
  </si>
  <si>
    <t>FR0128569896</t>
  </si>
  <si>
    <t>FR0128569912</t>
  </si>
  <si>
    <t>XS2808268390</t>
  </si>
  <si>
    <t>US014339AA35</t>
  </si>
  <si>
    <t>XS2583633966</t>
  </si>
  <si>
    <t>FR0007435920</t>
  </si>
  <si>
    <t>FR0013016615</t>
  </si>
  <si>
    <t>FR0014005XL2</t>
  </si>
  <si>
    <t>FR0007038138</t>
  </si>
  <si>
    <t>FR0007493549</t>
  </si>
  <si>
    <t>LU2898189019</t>
  </si>
  <si>
    <t>XS2125141445</t>
  </si>
  <si>
    <t>XS2790191303</t>
  </si>
  <si>
    <t>FR001400G0W1</t>
  </si>
  <si>
    <t>FR001400L4Y2</t>
  </si>
  <si>
    <t>US06738EBT10</t>
  </si>
  <si>
    <t>XS2781417139</t>
  </si>
  <si>
    <t>XS2468403428</t>
  </si>
  <si>
    <t>US05946KAF84</t>
  </si>
  <si>
    <t>PTBCPKOM0004</t>
  </si>
  <si>
    <t>XS2861539174</t>
  </si>
  <si>
    <t>XS2404266848</t>
  </si>
  <si>
    <t>COZK8293795</t>
  </si>
  <si>
    <t>COZH0600184</t>
  </si>
  <si>
    <t>XS2915279140</t>
  </si>
  <si>
    <t>XS2939527102</t>
  </si>
  <si>
    <t>USF1067PAB25</t>
  </si>
  <si>
    <t>COZL0975520</t>
  </si>
  <si>
    <t>COZD8653333</t>
  </si>
  <si>
    <t>COZK3914049</t>
  </si>
  <si>
    <t>XS2842855814</t>
  </si>
  <si>
    <t>COZI8937156</t>
  </si>
  <si>
    <t>COZG5473936</t>
  </si>
  <si>
    <t>XS2638438510</t>
  </si>
  <si>
    <t>XS2333239692</t>
  </si>
  <si>
    <t>IT0005621401</t>
  </si>
  <si>
    <t>FR0128501196</t>
  </si>
  <si>
    <t>COZF0503176</t>
  </si>
  <si>
    <t>COYU1421012</t>
  </si>
  <si>
    <t>COYW0742877</t>
  </si>
  <si>
    <t>COYU4684764</t>
  </si>
  <si>
    <t>COZF6219033</t>
  </si>
  <si>
    <t>FR0128690635</t>
  </si>
  <si>
    <t>FR0128537190</t>
  </si>
  <si>
    <t>FR0128227818</t>
  </si>
  <si>
    <t>FR0128227826</t>
  </si>
  <si>
    <t>FR0128379486</t>
  </si>
  <si>
    <t>FR0128379494</t>
  </si>
  <si>
    <t>FR0013067808</t>
  </si>
  <si>
    <t>IT0005437147</t>
  </si>
  <si>
    <t>IT0005482994</t>
  </si>
  <si>
    <t>IT0005415416</t>
  </si>
  <si>
    <t>IT0005170839</t>
  </si>
  <si>
    <t>IT0005532723</t>
  </si>
  <si>
    <t>IT0003745541</t>
  </si>
  <si>
    <t>IT0005500068</t>
  </si>
  <si>
    <t>IT0005365165</t>
  </si>
  <si>
    <t>IT0005514473</t>
  </si>
  <si>
    <t>IT0005534281</t>
  </si>
  <si>
    <t>IT0005599904</t>
  </si>
  <si>
    <t>IT0004286966</t>
  </si>
  <si>
    <t>DE000BU0E147</t>
  </si>
  <si>
    <t>DE000BU0E154</t>
  </si>
  <si>
    <t>DE000BU0E162</t>
  </si>
  <si>
    <t>DE000BU0E170</t>
  </si>
  <si>
    <t>DE000BU0E188</t>
  </si>
  <si>
    <t>ES0840609038</t>
  </si>
  <si>
    <t>ES0840609012</t>
  </si>
  <si>
    <t>ES0840609046</t>
  </si>
  <si>
    <t>ES0844251019</t>
  </si>
  <si>
    <t>FR001400QR21</t>
  </si>
  <si>
    <t>BE6355593565</t>
  </si>
  <si>
    <t>COZF2385788</t>
  </si>
  <si>
    <t>IT0005428617</t>
  </si>
  <si>
    <t>IT0005594467</t>
  </si>
  <si>
    <t>IT0005331878</t>
  </si>
  <si>
    <t>IT0005534984</t>
  </si>
  <si>
    <t>IT0005491250</t>
  </si>
  <si>
    <t>COZD8976486</t>
  </si>
  <si>
    <t>XS2930708651</t>
  </si>
  <si>
    <t>DE000CZ45WA7</t>
  </si>
  <si>
    <t>XS2826591740</t>
  </si>
  <si>
    <t>FR0010413583</t>
  </si>
  <si>
    <t>DE000DL19VZ9</t>
  </si>
  <si>
    <t>XS1071551474</t>
  </si>
  <si>
    <t>XS1071551391</t>
  </si>
  <si>
    <t>FR001400Q0V1</t>
  </si>
  <si>
    <t>XS1728036366</t>
  </si>
  <si>
    <t>XS2932830958</t>
  </si>
  <si>
    <t>XS2687832886</t>
  </si>
  <si>
    <t>CH0593093229</t>
  </si>
  <si>
    <t>AT0000A3CTX2</t>
  </si>
  <si>
    <t>XS2361739415</t>
  </si>
  <si>
    <t>PTFIDAOM0000</t>
  </si>
  <si>
    <t>XS2776665700</t>
  </si>
  <si>
    <t>FR0013461795</t>
  </si>
  <si>
    <t>FR001400H7V7</t>
  </si>
  <si>
    <t>XS2921417346</t>
  </si>
  <si>
    <t>XS2921416538</t>
  </si>
  <si>
    <t>XS2597995112</t>
  </si>
  <si>
    <t>XS2870147597</t>
  </si>
  <si>
    <t>XS2911664667</t>
  </si>
  <si>
    <t>NL0010692844</t>
  </si>
  <si>
    <t>XS2223762381</t>
  </si>
  <si>
    <t>XS1505666815</t>
  </si>
  <si>
    <t>XS1435990863</t>
  </si>
  <si>
    <t>XS1413812881</t>
  </si>
  <si>
    <t>XS1199008670</t>
  </si>
  <si>
    <t>XS1236858657</t>
  </si>
  <si>
    <t>XS1180459395</t>
  </si>
  <si>
    <t>XS2624502360</t>
  </si>
  <si>
    <t>XS2386882729</t>
  </si>
  <si>
    <t>XS2764397829</t>
  </si>
  <si>
    <t>COZD2074833</t>
  </si>
  <si>
    <t>XS2746119952</t>
  </si>
  <si>
    <t>DE000LB2CPE5</t>
  </si>
  <si>
    <t>DE000A11QJL6</t>
  </si>
  <si>
    <t>XS2915526847</t>
  </si>
  <si>
    <t>DE000A3LRS64</t>
  </si>
  <si>
    <t>XS2706264087</t>
  </si>
  <si>
    <t>COZD4542563</t>
  </si>
  <si>
    <t>COZK9014083</t>
  </si>
  <si>
    <t>XS2847665390</t>
  </si>
  <si>
    <t>XS2413677464</t>
  </si>
  <si>
    <t>US639057AD02</t>
  </si>
  <si>
    <t>XS2745115597</t>
  </si>
  <si>
    <t>XS2689473028</t>
  </si>
  <si>
    <t>XS2906229138</t>
  </si>
  <si>
    <t>XS2936812366</t>
  </si>
  <si>
    <t>COZK8433441</t>
  </si>
  <si>
    <t>COZG0141124</t>
  </si>
  <si>
    <t>COZG1427894</t>
  </si>
  <si>
    <t>XS1802140894</t>
  </si>
  <si>
    <t>XS2743547551</t>
  </si>
  <si>
    <t>XS2743547809</t>
  </si>
  <si>
    <t>XS2538798583</t>
  </si>
  <si>
    <t>XS2258541734</t>
  </si>
  <si>
    <t>XS1756703275</t>
  </si>
  <si>
    <t>XS2207857421</t>
  </si>
  <si>
    <t>XS1640667116</t>
  </si>
  <si>
    <t>XS2625140301</t>
  </si>
  <si>
    <t>XS2389116307</t>
  </si>
  <si>
    <t>XS2100690036</t>
  </si>
  <si>
    <t>XS2752456314</t>
  </si>
  <si>
    <t>US05971KAH23</t>
  </si>
  <si>
    <t>COZM3217621</t>
  </si>
  <si>
    <t>COZK8854877</t>
  </si>
  <si>
    <t>ES0L02501101</t>
  </si>
  <si>
    <t>ES0L02502075</t>
  </si>
  <si>
    <t>ES0L02503073</t>
  </si>
  <si>
    <t>ES0L02504113</t>
  </si>
  <si>
    <t>ES0L02505094</t>
  </si>
  <si>
    <t>ES0L02508080</t>
  </si>
  <si>
    <t>FR001400QMK9</t>
  </si>
  <si>
    <t>USF8500RAB80</t>
  </si>
  <si>
    <t>USF8586CBQ45</t>
  </si>
  <si>
    <t>FR001400F877</t>
  </si>
  <si>
    <t>FR0128352111</t>
  </si>
  <si>
    <t>FR001400N9V5</t>
  </si>
  <si>
    <t>FR0128293828</t>
  </si>
  <si>
    <t>FR0128345131</t>
  </si>
  <si>
    <t>FR0128169838</t>
  </si>
  <si>
    <t>FR0128480441</t>
  </si>
  <si>
    <t>FR0128514686</t>
  </si>
  <si>
    <t>FR0128326289</t>
  </si>
  <si>
    <t>FR0128326727</t>
  </si>
  <si>
    <t>FR0128403682</t>
  </si>
  <si>
    <t>FR0128512003</t>
  </si>
  <si>
    <t>FR0128514694</t>
  </si>
  <si>
    <t>FR0128633569</t>
  </si>
  <si>
    <t>FR0128881796</t>
  </si>
  <si>
    <t>FR0128881804</t>
  </si>
  <si>
    <t>XS2919743927</t>
  </si>
  <si>
    <t>XS2595361978</t>
  </si>
  <si>
    <t>US89114TYJ59</t>
  </si>
  <si>
    <t>COZM4165365</t>
  </si>
  <si>
    <t>COZJ7651582</t>
  </si>
  <si>
    <t>XS2913966235</t>
  </si>
  <si>
    <t>XS2783789931</t>
  </si>
  <si>
    <t>XS2812416480</t>
  </si>
  <si>
    <t>COZI5637353</t>
  </si>
  <si>
    <t>XS2737063722</t>
  </si>
  <si>
    <t>USH42097EW38</t>
  </si>
  <si>
    <t>ES0880907003</t>
  </si>
  <si>
    <t>XS2121441856</t>
  </si>
  <si>
    <t>XS2744130852</t>
  </si>
  <si>
    <t>XS2605926026</t>
  </si>
  <si>
    <t>XS2824777267</t>
  </si>
  <si>
    <t>XS2722180051</t>
  </si>
  <si>
    <t>XS2944915201</t>
  </si>
  <si>
    <t>CH1224630090</t>
  </si>
  <si>
    <t>XS2794650833</t>
  </si>
  <si>
    <t>Lazard Capital Fi</t>
  </si>
  <si>
    <t>Aareal Bank AG</t>
  </si>
  <si>
    <t>ABRDN PLC</t>
  </si>
  <si>
    <t>LIXXBAIL SA</t>
  </si>
  <si>
    <t>AUXIFIP SA</t>
  </si>
  <si>
    <t>UNIFERGIE UNION POUR LE FINANCEMENT DES ECONOMIES D'ENERGIE SA</t>
  </si>
  <si>
    <t>FINAMUR SA</t>
  </si>
  <si>
    <t>LUNDBECK SEATTLE BIOPHARMACEUTICALS, INC.</t>
  </si>
  <si>
    <t>Arion banki hf.</t>
  </si>
  <si>
    <t>AYVENS SA</t>
  </si>
  <si>
    <t>Julius Baer Gruppe AG</t>
  </si>
  <si>
    <t>BMW International Investment B.V.</t>
  </si>
  <si>
    <t>BMW Finance N.V.</t>
  </si>
  <si>
    <t>BANK OF CYPRUS HOLDINGS PUBLIC LIMITED COMPANY</t>
  </si>
  <si>
    <t>Repubblica Italiana</t>
  </si>
  <si>
    <t>Bpifrance SA</t>
  </si>
  <si>
    <t>Republique Francaise</t>
  </si>
  <si>
    <t>CAISSE NATIONALE DE REASSURANCE MUTUELLE AGRICOLE GROUPAMA</t>
  </si>
  <si>
    <t>BELFIUS BANQUE SA</t>
  </si>
  <si>
    <t>VINCI SA</t>
  </si>
  <si>
    <t>DIRECT LINE INSURANCE GROUP PLC</t>
  </si>
  <si>
    <t>DSV Finance B.V.</t>
  </si>
  <si>
    <t>DAIMLER TRUCK FINANCE CANADA INC.</t>
  </si>
  <si>
    <t>EFG International AG</t>
  </si>
  <si>
    <t>ESURE GROUP PLC</t>
  </si>
  <si>
    <t>Fidelidade - Companhia de Seguros, S.A.</t>
  </si>
  <si>
    <t>LA BANQUE POSTALE SA</t>
  </si>
  <si>
    <t>HELLENIC BANK PUBLIC COMPANY LIMITED</t>
  </si>
  <si>
    <t>JUST GROUP PLC</t>
  </si>
  <si>
    <t>JYSKE BANK A/S</t>
  </si>
  <si>
    <t>Van Lanschot Kempen N.V.</t>
  </si>
  <si>
    <t>Oldenburgische Landesbank Aktiengesellschaft</t>
  </si>
  <si>
    <t>LLOYDS BANK CORPORATE MARKETS PLC</t>
  </si>
  <si>
    <t>Mercedes-Benz International Finance B.V.</t>
  </si>
  <si>
    <t>MACQUARIE BANK LIMITED</t>
  </si>
  <si>
    <t>NIBC Bank N.V.</t>
  </si>
  <si>
    <t>NatWest Markets N.V.</t>
  </si>
  <si>
    <t>PHOENIX GROUP HOLDINGS PLC</t>
  </si>
  <si>
    <t>Purple Protected Asset S.A.</t>
  </si>
  <si>
    <t>Raiffeisen Bank International AG</t>
  </si>
  <si>
    <t>RL FINANCE BONDS NO. 6 PLC</t>
  </si>
  <si>
    <t>SANTANDER CONSUMER FINANCE, S.A.</t>
  </si>
  <si>
    <t>Reino de Espana</t>
  </si>
  <si>
    <t>SG ISSUER SA</t>
  </si>
  <si>
    <t>STANDARD CHARTERED BANK</t>
  </si>
  <si>
    <t>Toyota Motor Finance (Netherlands) B.V.</t>
  </si>
  <si>
    <t>Volvo Treasury Aktiebolag</t>
  </si>
  <si>
    <t>Vontobel Holding AG</t>
  </si>
  <si>
    <t>XS2779901482</t>
  </si>
  <si>
    <t>Goldman Sachs - Emerging Markets Corporate Debt</t>
  </si>
  <si>
    <t>ANGLO AMERICAN CAPITAL PLC</t>
  </si>
  <si>
    <t>USG0446NAY07</t>
  </si>
  <si>
    <t>US034863BE99</t>
  </si>
  <si>
    <t>US034863BF64</t>
  </si>
  <si>
    <t>USP00173AA51</t>
  </si>
  <si>
    <t>Atlantica Transmision Sur S.A.</t>
  </si>
  <si>
    <t>US00289LAA35</t>
  </si>
  <si>
    <t>XS2339102878</t>
  </si>
  <si>
    <t>XS2388445764</t>
  </si>
  <si>
    <t>ACCESS BANK PLC</t>
  </si>
  <si>
    <t>US00654GAB95</t>
  </si>
  <si>
    <t>ADANI ELECTRICITY MUMBAI LIMITED</t>
  </si>
  <si>
    <t>COZP9004422</t>
  </si>
  <si>
    <t>XS2300197030</t>
  </si>
  <si>
    <t>XS2249741674</t>
  </si>
  <si>
    <t>XS2785422895</t>
  </si>
  <si>
    <t>Add Hero Holding Limited</t>
  </si>
  <si>
    <t>XS2785423430</t>
  </si>
  <si>
    <t>XS2785423943</t>
  </si>
  <si>
    <t>XS2898198515</t>
  </si>
  <si>
    <t>XS1709535097</t>
  </si>
  <si>
    <t>ABU DHABI CRUDE OIL PIPELINE L.L.C.</t>
  </si>
  <si>
    <t>USY00130XS17</t>
  </si>
  <si>
    <t>USY00130YV37</t>
  </si>
  <si>
    <t>USY00130RP42</t>
  </si>
  <si>
    <t>USY00130VS35</t>
  </si>
  <si>
    <t>XS2080214864</t>
  </si>
  <si>
    <t>ADANI TRANSMISSION STEP-ONE LIMITED</t>
  </si>
  <si>
    <t>XS2355105292</t>
  </si>
  <si>
    <t>USP0608AAB28</t>
  </si>
  <si>
    <t>AES Panama Generation Holdings S. de R.L.</t>
  </si>
  <si>
    <t>USP0091LAA46</t>
  </si>
  <si>
    <t>AES Andes S.A.</t>
  </si>
  <si>
    <t>XS2343006958</t>
  </si>
  <si>
    <t>African Export-Import Bank</t>
  </si>
  <si>
    <t>US00831TAB70</t>
  </si>
  <si>
    <t>XS2343007170</t>
  </si>
  <si>
    <t>XS2071413483</t>
  </si>
  <si>
    <t>AGILE GROUP HOLDINGS LIMITED</t>
  </si>
  <si>
    <t>XS2003471617</t>
  </si>
  <si>
    <t>USP0092AAF68</t>
  </si>
  <si>
    <t>AEROPUERTO INTERNACIONAL DE TOCUMEN, S.A.</t>
  </si>
  <si>
    <t>USP0092AAG42</t>
  </si>
  <si>
    <t>XS2842188687</t>
  </si>
  <si>
    <t>XS2063279959</t>
  </si>
  <si>
    <t>ALFA BOND ISSUANCE PUBLIC LIMITED COMPANY</t>
  </si>
  <si>
    <t>XS2932787687</t>
  </si>
  <si>
    <t>Aragvi Finance International Designated Activity Company</t>
  </si>
  <si>
    <t>XS2262853349</t>
  </si>
  <si>
    <t>USP1000PAA32</t>
  </si>
  <si>
    <t>ATP TOWER HOLDINGS, LLC</t>
  </si>
  <si>
    <t>US00216DAA90</t>
  </si>
  <si>
    <t>USP06077AA22</t>
  </si>
  <si>
    <t>Autoridad del Canal de Panama</t>
  </si>
  <si>
    <t>US05466AAA16</t>
  </si>
  <si>
    <t>Axian Telecom</t>
  </si>
  <si>
    <t>GV912797MJ3</t>
  </si>
  <si>
    <t>GV912797ML8</t>
  </si>
  <si>
    <t>GV912797MM6</t>
  </si>
  <si>
    <t>GV912797NQ6</t>
  </si>
  <si>
    <t>GV912797MT1</t>
  </si>
  <si>
    <t>GV912797NT0</t>
  </si>
  <si>
    <t>GV912797MG9</t>
  </si>
  <si>
    <t>GV912797MH7</t>
  </si>
  <si>
    <t>USP09110AB65</t>
  </si>
  <si>
    <t>Banco Continental S.A.E.C.A.</t>
  </si>
  <si>
    <t>USP09252AK62</t>
  </si>
  <si>
    <t>Banco de Bogota S.A.</t>
  </si>
  <si>
    <t>US05991CAA18</t>
  </si>
  <si>
    <t>Banco Industrial, S.A.</t>
  </si>
  <si>
    <t>USP13458AB34</t>
  </si>
  <si>
    <t>USP1401KAA99</t>
  </si>
  <si>
    <t>COBR4616842</t>
  </si>
  <si>
    <t>USP1S81BAC21</t>
  </si>
  <si>
    <t>USP16259AM84</t>
  </si>
  <si>
    <t>BBVA MEXICO SA</t>
  </si>
  <si>
    <t>USP2316YAA12</t>
  </si>
  <si>
    <t>CAP S.A.</t>
  </si>
  <si>
    <t>US05971V2E48</t>
  </si>
  <si>
    <t>AT0000A34CN3</t>
  </si>
  <si>
    <t>BANCA COMERCIALA ROMANA SA</t>
  </si>
  <si>
    <t>USU0901RAE72</t>
  </si>
  <si>
    <t>BIMBO BAKERIES USA, INC.</t>
  </si>
  <si>
    <t>USU0901RAB34</t>
  </si>
  <si>
    <t>USU0901RAC17</t>
  </si>
  <si>
    <t>USG11185AA61</t>
  </si>
  <si>
    <t>BIOCON BIOLOGICS GLOBAL PLC</t>
  </si>
  <si>
    <t>XS2168040744</t>
  </si>
  <si>
    <t>The Bank of East Asia, Limited</t>
  </si>
  <si>
    <t>USP1905CAJ91</t>
  </si>
  <si>
    <t>USP1507SAG23</t>
  </si>
  <si>
    <t>Banco Santander Mexico, S.A., Institucion de Banca Multiple, Grupo Financiero Santander Mexico</t>
  </si>
  <si>
    <t>USP19118AA91</t>
  </si>
  <si>
    <t>XS2388496247</t>
  </si>
  <si>
    <t>THE BIDVEST GROUP (UK) PLC</t>
  </si>
  <si>
    <t>USG20038AA61</t>
  </si>
  <si>
    <t>The Central America Bottling Corporation</t>
  </si>
  <si>
    <t>XS2785324703</t>
  </si>
  <si>
    <t>CHINA AOYUAN GROUP LIMITED</t>
  </si>
  <si>
    <t>XS2785326070</t>
  </si>
  <si>
    <t>XS2785302998</t>
  </si>
  <si>
    <t>XS2434515313</t>
  </si>
  <si>
    <t>USP3067GAG66</t>
  </si>
  <si>
    <t>COMPANIA CERVECERIAS UNIDAS S.A.</t>
  </si>
  <si>
    <t>USP2253TJR16</t>
  </si>
  <si>
    <t>US151290CA97</t>
  </si>
  <si>
    <t>USP2253TJT71</t>
  </si>
  <si>
    <t>XS2746647036</t>
  </si>
  <si>
    <t>Ceska sporitelna, a.s.</t>
  </si>
  <si>
    <t>XS2676413235</t>
  </si>
  <si>
    <t>XS2581979841</t>
  </si>
  <si>
    <t>CFLD (CAYMAN) INVESTMENT LTD.</t>
  </si>
  <si>
    <t>XS2581979171</t>
  </si>
  <si>
    <t>XS2581879207</t>
  </si>
  <si>
    <t>XS2581976748</t>
  </si>
  <si>
    <t>KYG2119Z1090</t>
  </si>
  <si>
    <t>USN5276YAD87</t>
  </si>
  <si>
    <t>PT Cikarang Listrindo Tbk</t>
  </si>
  <si>
    <t>USP58072AT92</t>
  </si>
  <si>
    <t>Inversiones CMPC S.A.</t>
  </si>
  <si>
    <t>USP58072AY87</t>
  </si>
  <si>
    <t>USP58072AX05</t>
  </si>
  <si>
    <t>XS2100725949</t>
  </si>
  <si>
    <t>US12686LAA70</t>
  </si>
  <si>
    <t>Telecomunicaciones Digitales, S.A</t>
  </si>
  <si>
    <t>USP1926LAA37</t>
  </si>
  <si>
    <t>XS2099763075</t>
  </si>
  <si>
    <t>CBOM FINANCE PUBLIC LIMITED COMPANY</t>
  </si>
  <si>
    <t>XS1589106910</t>
  </si>
  <si>
    <t>NO0011088593</t>
  </si>
  <si>
    <t>DNO ASA</t>
  </si>
  <si>
    <t>NO0013243766</t>
  </si>
  <si>
    <t>XS2056719359</t>
  </si>
  <si>
    <t>DP World Limited</t>
  </si>
  <si>
    <t>XS1883879006</t>
  </si>
  <si>
    <t>US23330JAA97</t>
  </si>
  <si>
    <t>US69374VAD64</t>
  </si>
  <si>
    <t>US69374VAC81</t>
  </si>
  <si>
    <t>EQ0000000054080074</t>
  </si>
  <si>
    <t>US279158AT64</t>
  </si>
  <si>
    <t>USG3R41AAA47</t>
  </si>
  <si>
    <t>USP9379RBA43</t>
  </si>
  <si>
    <t>Empresas Publicas de Medellin E.S.P.</t>
  </si>
  <si>
    <t>USG3040LAA01</t>
  </si>
  <si>
    <t>ENERGUATE TRUST</t>
  </si>
  <si>
    <t>XS2400630005</t>
  </si>
  <si>
    <t>EIG Pearl Holdings S.a r.l.</t>
  </si>
  <si>
    <t>USP01012CH71</t>
  </si>
  <si>
    <t>USE4181LAA91</t>
  </si>
  <si>
    <t>EnfraGen Energia Sur, S.A.U.</t>
  </si>
  <si>
    <t>XS2010027709</t>
  </si>
  <si>
    <t>XS1864523300</t>
  </si>
  <si>
    <t>XS2821704850</t>
  </si>
  <si>
    <t>XS2243733685</t>
  </si>
  <si>
    <t>FBN Finance Company B.V.</t>
  </si>
  <si>
    <t>USC3535CAM04</t>
  </si>
  <si>
    <t>USC3535CAP35</t>
  </si>
  <si>
    <t>USC3535CAQ18</t>
  </si>
  <si>
    <t>USY267BJGT59</t>
  </si>
  <si>
    <t>FUTURE RETAIL LIMITED</t>
  </si>
  <si>
    <t>XS2100005771</t>
  </si>
  <si>
    <t>FANTASIA HOLDINGS GROUP CO., LIMITED</t>
  </si>
  <si>
    <t>XS2306557401</t>
  </si>
  <si>
    <t>XS2181037230</t>
  </si>
  <si>
    <t>XS2210790783</t>
  </si>
  <si>
    <t>USP9406GAC26</t>
  </si>
  <si>
    <t>Fideicomiso Fibra Uno</t>
  </si>
  <si>
    <t>USP9406GAB43</t>
  </si>
  <si>
    <t>XS2773062471</t>
  </si>
  <si>
    <t>TURKIYE GARANTI BANKASI ANONIM SIRKETI</t>
  </si>
  <si>
    <t>USP47465AB82</t>
  </si>
  <si>
    <t>GCC, S.A.B. de C.V</t>
  </si>
  <si>
    <t>COBP0464803</t>
  </si>
  <si>
    <t>XS1551355149</t>
  </si>
  <si>
    <t>GOHL CAPITAL LIMITED</t>
  </si>
  <si>
    <t>USL4R02QAA86</t>
  </si>
  <si>
    <t>Guara Norte S.a r.l.</t>
  </si>
  <si>
    <t>USP4909LAA81</t>
  </si>
  <si>
    <t>GNL Quintero S.A.</t>
  </si>
  <si>
    <t>USV3855MAA54</t>
  </si>
  <si>
    <t>Greenko Power II Limited</t>
  </si>
  <si>
    <t>IL0066204707</t>
  </si>
  <si>
    <t>BANK HAPOALIM B.M.</t>
  </si>
  <si>
    <t>XS1593171967</t>
  </si>
  <si>
    <t>Huachen Energy Co., Ltd</t>
  </si>
  <si>
    <t>XS2196334838</t>
  </si>
  <si>
    <t>XS2826815446</t>
  </si>
  <si>
    <t>HIKMA FINANCE USA LLC</t>
  </si>
  <si>
    <t>HTA Group, Ltd</t>
  </si>
  <si>
    <t>COBP8908371</t>
  </si>
  <si>
    <t>XS2399787899</t>
  </si>
  <si>
    <t>IL0028103310</t>
  </si>
  <si>
    <t>ICL GROUP LTD</t>
  </si>
  <si>
    <t>USY7140WAG34</t>
  </si>
  <si>
    <t>XS2413632360</t>
  </si>
  <si>
    <t>IHS Holding Limited</t>
  </si>
  <si>
    <t>XS2413632527</t>
  </si>
  <si>
    <t>XS2941354487</t>
  </si>
  <si>
    <t>XS2941354727</t>
  </si>
  <si>
    <t>USP56236AB16</t>
  </si>
  <si>
    <t>PATRIMONIO EN FIDEICOMISO D.S 093-2002-EF - INRETAIL CONSUMER</t>
  </si>
  <si>
    <t>USP5R70LAA96</t>
  </si>
  <si>
    <t>INTERCHILE S.A.</t>
  </si>
  <si>
    <t>INE821I01022</t>
  </si>
  <si>
    <t>IL0060004004</t>
  </si>
  <si>
    <t>THE ISRAEL ELECTRIC CORP. LTD.</t>
  </si>
  <si>
    <t>USP0929YAA49</t>
  </si>
  <si>
    <t>Becle, S.A.B. de C.V.</t>
  </si>
  <si>
    <t>XS2099563228</t>
  </si>
  <si>
    <t>JOLLIBEE WORLDWIDE PTE. LTD.</t>
  </si>
  <si>
    <t>COBT5111013</t>
  </si>
  <si>
    <t>US494386AC96</t>
  </si>
  <si>
    <t>USG5265VAA10</t>
  </si>
  <si>
    <t>Kingston Airport Revenue Finance Limited</t>
  </si>
  <si>
    <t>USU5007TAB18</t>
  </si>
  <si>
    <t>USU5007TAD73</t>
  </si>
  <si>
    <t>XS2242422397</t>
  </si>
  <si>
    <t>XS2829701718</t>
  </si>
  <si>
    <t>USG54897AB28</t>
  </si>
  <si>
    <t>LIMA METRO LINE 2 FINANCE LIMITED</t>
  </si>
  <si>
    <t>XS2339789732</t>
  </si>
  <si>
    <t>LIMAK ISKENDERUN ULUSLARARASI LIMAN ISLETMECILIGI ANONIM SIRKETI</t>
  </si>
  <si>
    <t>USY51478AA66</t>
  </si>
  <si>
    <t>LLPL CAPITAL PTE. LTD.</t>
  </si>
  <si>
    <t>IL0060404899</t>
  </si>
  <si>
    <t>BANK LEUMI LE ISRAEL B.M.</t>
  </si>
  <si>
    <t>US517834AF40</t>
  </si>
  <si>
    <t>US517834AK35</t>
  </si>
  <si>
    <t>XS1592893546</t>
  </si>
  <si>
    <t>MODERNLAND OVERSEAS PTE. LTD.</t>
  </si>
  <si>
    <t>XS2421278388</t>
  </si>
  <si>
    <t>COBP1721839</t>
  </si>
  <si>
    <t>USG59669AC89</t>
  </si>
  <si>
    <t>XS2056722734</t>
  </si>
  <si>
    <t>Metinvest B.V.</t>
  </si>
  <si>
    <t>XS2056723468</t>
  </si>
  <si>
    <t>XS2233227516</t>
  </si>
  <si>
    <t>XS1806400708</t>
  </si>
  <si>
    <t>US91087BAU44</t>
  </si>
  <si>
    <t>USP6629MAC66</t>
  </si>
  <si>
    <t>Mexico City Airport Trust</t>
  </si>
  <si>
    <t>US59284MAC82</t>
  </si>
  <si>
    <t>US59284MAA27</t>
  </si>
  <si>
    <t>USP6629MAA01</t>
  </si>
  <si>
    <t>USP6629MAD40</t>
  </si>
  <si>
    <t>US59284MAD65</t>
  </si>
  <si>
    <t>US59284MAB00</t>
  </si>
  <si>
    <t>USP6629MAB83</t>
  </si>
  <si>
    <t>USG60744AB87</t>
  </si>
  <si>
    <t>USN57445AA17</t>
  </si>
  <si>
    <t>Minejesa Capital B.V.</t>
  </si>
  <si>
    <t>XS2500897678</t>
  </si>
  <si>
    <t>MODERN LAND (CHINA) CO., LIMITED</t>
  </si>
  <si>
    <t>XS2500898486</t>
  </si>
  <si>
    <t>XS2502825594</t>
  </si>
  <si>
    <t>XS2500899880</t>
  </si>
  <si>
    <t>XS2616603770</t>
  </si>
  <si>
    <t>MONGOLIAN MINING CORPORATION</t>
  </si>
  <si>
    <t>XS1493823725</t>
  </si>
  <si>
    <t>MTN (MAURITIUS) INVESTMENTS LIMITED</t>
  </si>
  <si>
    <t>XS2396503505</t>
  </si>
  <si>
    <t>Muang Thai Life Assurance Public Company Limited</t>
  </si>
  <si>
    <t>IL0069508369</t>
  </si>
  <si>
    <t>MIZRAHI TEFAHOT BANK LTD</t>
  </si>
  <si>
    <t>XS2902087936</t>
  </si>
  <si>
    <t>Navoi Mining and Metallurgical Company Joint-Stock Company</t>
  </si>
  <si>
    <t>XS2911115645</t>
  </si>
  <si>
    <t>XS2242418957</t>
  </si>
  <si>
    <t>Joint-stock company National Bank for Foreign Economic Activity of the Republic of Uzbekistan</t>
  </si>
  <si>
    <t>COYX9828980</t>
  </si>
  <si>
    <t>XS2063535970</t>
  </si>
  <si>
    <t>NE Property B.V.</t>
  </si>
  <si>
    <t>XS2203802462</t>
  </si>
  <si>
    <t>USP7200AAA18</t>
  </si>
  <si>
    <t>XS2010037922</t>
  </si>
  <si>
    <t>NBK Tier 1 Financing (2) Limited</t>
  </si>
  <si>
    <t>USP7358RAD81</t>
  </si>
  <si>
    <t>Oleoducto Central S.A</t>
  </si>
  <si>
    <t>XS2810168737</t>
  </si>
  <si>
    <t>XS2754491640</t>
  </si>
  <si>
    <t>XS2698603326</t>
  </si>
  <si>
    <t>US71654QCK67</t>
  </si>
  <si>
    <t>US71654QCL41</t>
  </si>
  <si>
    <t>XS2724428193</t>
  </si>
  <si>
    <t>XS0279120793</t>
  </si>
  <si>
    <t>PERU ENHANCED PASS-THROUGH FINANCE LIMITED</t>
  </si>
  <si>
    <t>US71647NBK46</t>
  </si>
  <si>
    <t>XS2788380306</t>
  </si>
  <si>
    <t>COZM1977697</t>
  </si>
  <si>
    <t>USY7S272AF91</t>
  </si>
  <si>
    <t>POSCO Co., Ltd.</t>
  </si>
  <si>
    <t>US731011AY80</t>
  </si>
  <si>
    <t>USP7922TAA71</t>
  </si>
  <si>
    <t>Promigas S.A. E.S.P.</t>
  </si>
  <si>
    <t>XS2403426427</t>
  </si>
  <si>
    <t>PRUDENTIAL FUNDING (ASIA) PLC</t>
  </si>
  <si>
    <t>USN7163RAW36</t>
  </si>
  <si>
    <t>USN7163RAA16</t>
  </si>
  <si>
    <t>USN7163RAQ67</t>
  </si>
  <si>
    <t>COBT4309501</t>
  </si>
  <si>
    <t>US74446WAC01</t>
  </si>
  <si>
    <t>PTT TREASURY CENTER COMPANY LIMITED</t>
  </si>
  <si>
    <t>USL7909CAE77</t>
  </si>
  <si>
    <t>USM8222MAA01</t>
  </si>
  <si>
    <t>QATARENERGY LNG S(3)</t>
  </si>
  <si>
    <t>US75405UAA43</t>
  </si>
  <si>
    <t>USM8222MAD40</t>
  </si>
  <si>
    <t>USL7915TAA09</t>
  </si>
  <si>
    <t>XS2244315110</t>
  </si>
  <si>
    <t>REDSUN PROPERTIES GROUP LIMITED</t>
  </si>
  <si>
    <t>XS2103199050</t>
  </si>
  <si>
    <t>USY72570AS69</t>
  </si>
  <si>
    <t>USY72570AN72</t>
  </si>
  <si>
    <t>USY72596BU56</t>
  </si>
  <si>
    <t>US89378TAD54</t>
  </si>
  <si>
    <t>Transnet SOC Ltd</t>
  </si>
  <si>
    <t>US80007RAN52</t>
  </si>
  <si>
    <t>US80007RAK14</t>
  </si>
  <si>
    <t>US80386WAC91</t>
  </si>
  <si>
    <t>US80386WAB19</t>
  </si>
  <si>
    <t>USU8035UAC63</t>
  </si>
  <si>
    <t>US60284MAB81</t>
  </si>
  <si>
    <t>Minera Mexico, S.A. de C.V.</t>
  </si>
  <si>
    <t>XS2325735897</t>
  </si>
  <si>
    <t>SEPLAT ENERGY PLC</t>
  </si>
  <si>
    <t>USG7777BAA29</t>
  </si>
  <si>
    <t>Sagicor Financial Company Ltd</t>
  </si>
  <si>
    <t>USU85969AE07</t>
  </si>
  <si>
    <t>STILLWATER MINING COMPANY</t>
  </si>
  <si>
    <t>USP0R80BAG79</t>
  </si>
  <si>
    <t>Sitios Latinoamerica, S.A.B. de C.V</t>
  </si>
  <si>
    <t>XS1677024579</t>
  </si>
  <si>
    <t>Sino-Ocean Land Treasure III Limited</t>
  </si>
  <si>
    <t>XS2812381247</t>
  </si>
  <si>
    <t>XS2812381676</t>
  </si>
  <si>
    <t>San Miguel Industrias PET S.A.</t>
  </si>
  <si>
    <t>XS2862924532</t>
  </si>
  <si>
    <t>SMIC SG HOLDINGS PTE. LTD.</t>
  </si>
  <si>
    <t>NO0011057622</t>
  </si>
  <si>
    <t>ShaMaran Petroleum Corp.</t>
  </si>
  <si>
    <t>XS2908172260</t>
  </si>
  <si>
    <t>XS1684384867</t>
  </si>
  <si>
    <t>XS2849506402</t>
  </si>
  <si>
    <t>Uzbek Industrial and Construction Bank Joint-Stock Commerical Bank</t>
  </si>
  <si>
    <t>USP8718AAH97</t>
  </si>
  <si>
    <t>USY714AGAB82</t>
  </si>
  <si>
    <t>PT Sri Rejeki Isman Tbk</t>
  </si>
  <si>
    <t>USG84228FN34</t>
  </si>
  <si>
    <t>US853254CN89</t>
  </si>
  <si>
    <t>USG8539EAC96</t>
  </si>
  <si>
    <t>Studio City Company Limited</t>
  </si>
  <si>
    <t>XS1681539539</t>
  </si>
  <si>
    <t>SANTOS FINANCE LTD</t>
  </si>
  <si>
    <t>XS1912654594</t>
  </si>
  <si>
    <t>KYG8569B1041</t>
  </si>
  <si>
    <t>Sunac Services Holdings Ltd</t>
  </si>
  <si>
    <t>GV91282CAB7</t>
  </si>
  <si>
    <t>US91282CBC47</t>
  </si>
  <si>
    <t>GV91282CFE6</t>
  </si>
  <si>
    <t>US9128285M81</t>
  </si>
  <si>
    <t>GV91282CHN4</t>
  </si>
  <si>
    <t>GV91282CHL8</t>
  </si>
  <si>
    <t>GV91282CJL6</t>
  </si>
  <si>
    <t>XS2242171291</t>
  </si>
  <si>
    <t>National Central Cooling Company PJSC</t>
  </si>
  <si>
    <t>COBN4505226</t>
  </si>
  <si>
    <t>USP90475AB31</t>
  </si>
  <si>
    <t>Telefonica Celular del Paraguay S.A.E.</t>
  </si>
  <si>
    <t>XS2921374273</t>
  </si>
  <si>
    <t>Telekom Srbija ad, Beograd</t>
  </si>
  <si>
    <t>XS2010030240</t>
  </si>
  <si>
    <t>TENGIZCHEVROIL FINANCE COMPANY INTERNATIONAL LTD.</t>
  </si>
  <si>
    <t>USG87602AA90</t>
  </si>
  <si>
    <t>US88167AAP66</t>
  </si>
  <si>
    <t>Teva Pharmaceutical Finance Netherlands III B.V.</t>
  </si>
  <si>
    <t>US88167AAS06</t>
  </si>
  <si>
    <t>USP9367RAG67</t>
  </si>
  <si>
    <t>Transportadora de Gas del Peru S.A.</t>
  </si>
  <si>
    <t>USG91237AB60</t>
  </si>
  <si>
    <t>TULLOW OIL PLC</t>
  </si>
  <si>
    <t>USG91237AA87</t>
  </si>
  <si>
    <t>XS2385642041</t>
  </si>
  <si>
    <t>TRAFIGURA GROUP PTE. LTD.</t>
  </si>
  <si>
    <t>USP3083SAD73</t>
  </si>
  <si>
    <t>CONSORCIO TRANSMANTARO S.A.</t>
  </si>
  <si>
    <t>US210314AB60</t>
  </si>
  <si>
    <t>USL9326VAB29</t>
  </si>
  <si>
    <t>TUPY OVERSEAS S.A.</t>
  </si>
  <si>
    <t>US89990BAB62</t>
  </si>
  <si>
    <t>XS2616733981</t>
  </si>
  <si>
    <t>BANCA TRANSILVANIA SA</t>
  </si>
  <si>
    <t>XS1789391148</t>
  </si>
  <si>
    <t>UPL CORPORATION LIMITED</t>
  </si>
  <si>
    <t>COBJ9430734</t>
  </si>
  <si>
    <t>XS2125139464</t>
  </si>
  <si>
    <t>US91911TAR41</t>
  </si>
  <si>
    <t>VALE OVERSEAS LIMITED</t>
  </si>
  <si>
    <t>US91911TAS24</t>
  </si>
  <si>
    <t>USG9T27HAH76</t>
  </si>
  <si>
    <t>USG9T27HAF11</t>
  </si>
  <si>
    <t>USG9T27HAJ33</t>
  </si>
  <si>
    <t>USG9T27HAA24</t>
  </si>
  <si>
    <t>USG3065HAB71</t>
  </si>
  <si>
    <t>ENN Clean Energy International Investment Limited</t>
  </si>
  <si>
    <t>XS2231814570</t>
  </si>
  <si>
    <t>Vivo Energy Investments B.V.</t>
  </si>
  <si>
    <t>USC86068AC47</t>
  </si>
  <si>
    <t>ST. MARYS CEMENT INC. (CANADA)</t>
  </si>
  <si>
    <t>USU9225YAA02</t>
  </si>
  <si>
    <t>XS2741069996</t>
  </si>
  <si>
    <t>XS2445343689</t>
  </si>
  <si>
    <t>XS2796491681</t>
  </si>
  <si>
    <t>XS1692346395</t>
  </si>
  <si>
    <t>Yuzhou Group Holdings Company Limited</t>
  </si>
  <si>
    <t>COBN7399130</t>
  </si>
  <si>
    <t>XS2346158822</t>
  </si>
  <si>
    <t>ZHENRO PROPERTIES GROUP LIMITED</t>
  </si>
  <si>
    <t>CL0002663434</t>
  </si>
  <si>
    <t>Moneda - Deuda Latam LCC</t>
  </si>
  <si>
    <t>AD Retail S.A.</t>
  </si>
  <si>
    <t>MX91AE030038</t>
  </si>
  <si>
    <t>AEROVIAS DE MEXICO, S.A. DE C.V.</t>
  </si>
  <si>
    <t>COBL4376168</t>
  </si>
  <si>
    <t>CL0002620426</t>
  </si>
  <si>
    <t>Aguas del Altiplano S.A.</t>
  </si>
  <si>
    <t>Alicorp S.A.A.</t>
  </si>
  <si>
    <t>MX91AL2F0075</t>
  </si>
  <si>
    <t>ARALUA560039</t>
  </si>
  <si>
    <t>XS2701559440</t>
  </si>
  <si>
    <t>XS0329579600</t>
  </si>
  <si>
    <t>XS2645737003</t>
  </si>
  <si>
    <t>XS0209139244</t>
  </si>
  <si>
    <t>ARARGE03E147</t>
  </si>
  <si>
    <t>ARARGE03E154</t>
  </si>
  <si>
    <t>BRAXS8DBS007</t>
  </si>
  <si>
    <t>CL0002803824</t>
  </si>
  <si>
    <t>XS0280144220</t>
  </si>
  <si>
    <t>MX91IP3A0008</t>
  </si>
  <si>
    <t>Banco Invex, S.A., Institucion de Banca Multiple, Invex Grupo Financiero</t>
  </si>
  <si>
    <t>CL0002620434</t>
  </si>
  <si>
    <t>Aguas Magallanes S.A.</t>
  </si>
  <si>
    <t>COB31CB00413</t>
  </si>
  <si>
    <t>CL0002843259</t>
  </si>
  <si>
    <t>CL0002921220</t>
  </si>
  <si>
    <t>USP17460AB56</t>
  </si>
  <si>
    <t>Bogota D.C.</t>
  </si>
  <si>
    <t>AR0772251226</t>
  </si>
  <si>
    <t>BRBRKMDBS0D5</t>
  </si>
  <si>
    <t>BRBTCLDBS008</t>
  </si>
  <si>
    <t>XS2385150334</t>
  </si>
  <si>
    <t>Provincia de Buenos Aires</t>
  </si>
  <si>
    <t>ARPBUE3205N8</t>
  </si>
  <si>
    <t>BRBVPLDBS006</t>
  </si>
  <si>
    <t>CL0002460021</t>
  </si>
  <si>
    <t>MX91CA150002</t>
  </si>
  <si>
    <t>CONCESIONARIA AUTOPISTA MONTERREY-SALTILLO, S.A. DE C.V. - CAMSCB</t>
  </si>
  <si>
    <t>ARCAPX560071</t>
  </si>
  <si>
    <t>MX91CE0200P3</t>
  </si>
  <si>
    <t>MX95CF0500D0</t>
  </si>
  <si>
    <t>MX95CF050088</t>
  </si>
  <si>
    <t>MX91CM2S0009</t>
  </si>
  <si>
    <t>XS1003265151</t>
  </si>
  <si>
    <t>Concesionaria Mexiquense, S.A. de C.V.</t>
  </si>
  <si>
    <t>USP40684AB17</t>
  </si>
  <si>
    <t>BRELFADBS021</t>
  </si>
  <si>
    <t>MX91GP020014</t>
  </si>
  <si>
    <t>GRUPO PALACIO DE HIERRO, S.A.B. DE C.V.</t>
  </si>
  <si>
    <t>AREDES560035</t>
  </si>
  <si>
    <t>MX91EN090011</t>
  </si>
  <si>
    <t>MX91FI0T0001</t>
  </si>
  <si>
    <t>Banco Citi Mexico, S.A., Institucion de Banca Multiple, Grupo Financiero Citi Mexico</t>
  </si>
  <si>
    <t>BRFOBRDBS017</t>
  </si>
  <si>
    <t>CL0002931047</t>
  </si>
  <si>
    <t>MX91FU0000G5</t>
  </si>
  <si>
    <t>MX91FU000036</t>
  </si>
  <si>
    <t>MX91FU000085</t>
  </si>
  <si>
    <t>MX91GM1Z0028</t>
  </si>
  <si>
    <t>GMexico Transportes, S.A.B. de C.V.</t>
  </si>
  <si>
    <t>MX91HE010082</t>
  </si>
  <si>
    <t>Grupo Herdez, S.A.B. de C.V.</t>
  </si>
  <si>
    <t>MX94HS0M00C0</t>
  </si>
  <si>
    <t>HSBC Mexico, S.A., Institucion de Banca Multiple, Grupo Financiero HSBC</t>
  </si>
  <si>
    <t>COEH8098780</t>
  </si>
  <si>
    <t>MX91MO0M0093</t>
  </si>
  <si>
    <t>MX91MO0M0069</t>
  </si>
  <si>
    <t>Molibdenos y Metales S.A.</t>
  </si>
  <si>
    <t>BROPCTDBS044</t>
  </si>
  <si>
    <t>MX91OR010021</t>
  </si>
  <si>
    <t>BRORMADBS023</t>
  </si>
  <si>
    <t>Orizon Meio Ambiente S.A.</t>
  </si>
  <si>
    <t>MX91OS010004</t>
  </si>
  <si>
    <t>BRPCARDBS0F8</t>
  </si>
  <si>
    <t>ARPETQ5600H0</t>
  </si>
  <si>
    <t>US71654QDP46</t>
  </si>
  <si>
    <t>XS1824424706</t>
  </si>
  <si>
    <t>XS1568888777</t>
  </si>
  <si>
    <t>XS0835891838</t>
  </si>
  <si>
    <t>USP62010AA41</t>
  </si>
  <si>
    <t>PA MONTES DE MARIA</t>
  </si>
  <si>
    <t>BRRBRADBS0F7</t>
  </si>
  <si>
    <t>BRHSLZDBS0C4</t>
  </si>
  <si>
    <t>XS0936793933</t>
  </si>
  <si>
    <t>Red de Carreteras de Occidente, S.A.P.I. de C.V.</t>
  </si>
  <si>
    <t>MX91RC090043</t>
  </si>
  <si>
    <t>USP7400PAA68</t>
  </si>
  <si>
    <t>Autopista Rio Magdalena, S.A.S.</t>
  </si>
  <si>
    <t>BRRIS4DBS030</t>
  </si>
  <si>
    <t>BRRIS4DBS063</t>
  </si>
  <si>
    <t>BRRISPDBS038</t>
  </si>
  <si>
    <t>BRRISPDBS061</t>
  </si>
  <si>
    <t>BRRRRPDBS056</t>
  </si>
  <si>
    <t>USP4R70UAA21</t>
  </si>
  <si>
    <t>Concesion Ruta al Mar S.A.S</t>
  </si>
  <si>
    <t>COEI7591262</t>
  </si>
  <si>
    <t>Sites del Peru S.A.C.</t>
  </si>
  <si>
    <t>CL0001516211</t>
  </si>
  <si>
    <t>CL0002464502</t>
  </si>
  <si>
    <t>Dreams S.A.</t>
  </si>
  <si>
    <t>CL0002444389</t>
  </si>
  <si>
    <t>ARTECO5600I1</t>
  </si>
  <si>
    <t>Telefonica del Peru S.A.A.</t>
  </si>
  <si>
    <t>XS0931063779</t>
  </si>
  <si>
    <t>GRUPO TELEVISA, S.A.B.</t>
  </si>
  <si>
    <t>XS0316989523</t>
  </si>
  <si>
    <t>MX91TL000031</t>
  </si>
  <si>
    <t>MX91TI010027</t>
  </si>
  <si>
    <t>MX91TR0H0007</t>
  </si>
  <si>
    <t>GRUPO TRAXION S.A.B DE C.V.</t>
  </si>
  <si>
    <t>COI46CB00184</t>
  </si>
  <si>
    <t>BRUNEGDBS007</t>
  </si>
  <si>
    <t>UTE GNA I Geracao de Energia S.A.</t>
  </si>
  <si>
    <t>BRVERODBS034</t>
  </si>
  <si>
    <t>BRVIVRACNOR4</t>
  </si>
  <si>
    <t>Viver Incorporadora e Construtora S.A.</t>
  </si>
  <si>
    <t>MX91VO070029</t>
  </si>
  <si>
    <t>ARYPFS5601U4</t>
  </si>
  <si>
    <t>XS2539440722</t>
  </si>
  <si>
    <t>VanEck - JPM EM LC Bond ETF</t>
  </si>
  <si>
    <t>Asian Infrastructure Investment Bank</t>
  </si>
  <si>
    <t>XS2311552363</t>
  </si>
  <si>
    <t>XS2388085370</t>
  </si>
  <si>
    <t>BRSTNCLTN7U7</t>
  </si>
  <si>
    <t>BRSTNCLTN8A7</t>
  </si>
  <si>
    <t>BRSTNCLTN871</t>
  </si>
  <si>
    <t>IX288201-0</t>
  </si>
  <si>
    <t>CL0002936103</t>
  </si>
  <si>
    <t>CL0002936111</t>
  </si>
  <si>
    <t>CL0002172501</t>
  </si>
  <si>
    <t>CL0002454248</t>
  </si>
  <si>
    <t>CL0002187822</t>
  </si>
  <si>
    <t>CL0002686989</t>
  </si>
  <si>
    <t>CL0001974774</t>
  </si>
  <si>
    <t>CND100088H73</t>
  </si>
  <si>
    <t>CND10007XGR7</t>
  </si>
  <si>
    <t>CND100084T81</t>
  </si>
  <si>
    <t>CND10008CH24</t>
  </si>
  <si>
    <t>CND10005F4L5</t>
  </si>
  <si>
    <t>CND10007Q978</t>
  </si>
  <si>
    <t>CND100089K10</t>
  </si>
  <si>
    <t>CND10008CH16</t>
  </si>
  <si>
    <t>CND10006VNH0</t>
  </si>
  <si>
    <t>COBY5015940</t>
  </si>
  <si>
    <t>CND10008DYH1</t>
  </si>
  <si>
    <t>CND10007YHJ0</t>
  </si>
  <si>
    <t>COZN4721009</t>
  </si>
  <si>
    <t>CND10006FNG5</t>
  </si>
  <si>
    <t>CND100088H81</t>
  </si>
  <si>
    <t>CND10007LB61</t>
  </si>
  <si>
    <t>CND10007C5P4</t>
  </si>
  <si>
    <t>CND10004R114</t>
  </si>
  <si>
    <t>CND100074JJ4</t>
  </si>
  <si>
    <t>CND10006PJH0</t>
  </si>
  <si>
    <t>COBZ6303938</t>
  </si>
  <si>
    <t>CND1000639M1</t>
  </si>
  <si>
    <t>CND100086479</t>
  </si>
  <si>
    <t>COBV8109845</t>
  </si>
  <si>
    <t>COYX2179944</t>
  </si>
  <si>
    <t>CND10006VQZ5</t>
  </si>
  <si>
    <t>CND10007C3M6</t>
  </si>
  <si>
    <t>CND1000716Y2</t>
  </si>
  <si>
    <t>CND10007XSY8</t>
  </si>
  <si>
    <t>CND10005L4G7</t>
  </si>
  <si>
    <t>CND10006ZG95</t>
  </si>
  <si>
    <t>CND100069PL7</t>
  </si>
  <si>
    <t>CND10006KWD3</t>
  </si>
  <si>
    <t>CND10005NWW9</t>
  </si>
  <si>
    <t>CND10005ZT18</t>
  </si>
  <si>
    <t>CND10006GPT1</t>
  </si>
  <si>
    <t>CND10004GNL8</t>
  </si>
  <si>
    <t>COBY2977464</t>
  </si>
  <si>
    <t>CND100067578</t>
  </si>
  <si>
    <t>COZN2143958</t>
  </si>
  <si>
    <t>CND100037XX3</t>
  </si>
  <si>
    <t>CND100063XD1</t>
  </si>
  <si>
    <t>CND10004NXW0</t>
  </si>
  <si>
    <t>CND10004NCC6</t>
  </si>
  <si>
    <t>CND1000716X4</t>
  </si>
  <si>
    <t>CND100029RW4</t>
  </si>
  <si>
    <t>CND10001RRB3</t>
  </si>
  <si>
    <t>CND100047752</t>
  </si>
  <si>
    <t>CND100047QT4</t>
  </si>
  <si>
    <t>CND10003R702</t>
  </si>
  <si>
    <t>CND100045210</t>
  </si>
  <si>
    <t>COBZ7815336</t>
  </si>
  <si>
    <t>CND10002HX17</t>
  </si>
  <si>
    <t>CND10002HV84</t>
  </si>
  <si>
    <t>CND100069PK9</t>
  </si>
  <si>
    <t>CND10001SWR7</t>
  </si>
  <si>
    <t>CND10003VNX4</t>
  </si>
  <si>
    <t>CND10003W0P5</t>
  </si>
  <si>
    <t>CND1000291L3</t>
  </si>
  <si>
    <t>COBV8098048</t>
  </si>
  <si>
    <t>CND10004NCM5</t>
  </si>
  <si>
    <t>COBO9178522</t>
  </si>
  <si>
    <t>COZO3452687</t>
  </si>
  <si>
    <t>IX207933-0</t>
  </si>
  <si>
    <t>IX207935-0</t>
  </si>
  <si>
    <t>COZM3975335</t>
  </si>
  <si>
    <t>COEJ5096460</t>
  </si>
  <si>
    <t>COL17CT03557</t>
  </si>
  <si>
    <t>COBQ2333632</t>
  </si>
  <si>
    <t>COAW6274582</t>
  </si>
  <si>
    <t>COL17CT02625</t>
  </si>
  <si>
    <t>CZ0001004469</t>
  </si>
  <si>
    <t>CZ0001006233</t>
  </si>
  <si>
    <t>CZ0001006316</t>
  </si>
  <si>
    <t>CZ0001005243</t>
  </si>
  <si>
    <t>CZ0001007256</t>
  </si>
  <si>
    <t>CZ0001006431</t>
  </si>
  <si>
    <t>CZ0001007355</t>
  </si>
  <si>
    <t>CZ0001007033</t>
  </si>
  <si>
    <t>CZ0001001796</t>
  </si>
  <si>
    <t>CZ0001006894</t>
  </si>
  <si>
    <t>CZ0001006688</t>
  </si>
  <si>
    <t>CZ0001006696</t>
  </si>
  <si>
    <t>CZ0001007025</t>
  </si>
  <si>
    <t>CZ0001006506</t>
  </si>
  <si>
    <t>CZ0001006969</t>
  </si>
  <si>
    <t>US25714PFA12</t>
  </si>
  <si>
    <t>US25714PEW41</t>
  </si>
  <si>
    <t>USP3579ECS48</t>
  </si>
  <si>
    <t>US25714PES39</t>
  </si>
  <si>
    <t>XS2309419047</t>
  </si>
  <si>
    <t>XS1785345486</t>
  </si>
  <si>
    <t>XS2758226125</t>
  </si>
  <si>
    <t>XS2525172867</t>
  </si>
  <si>
    <t>XS2393635391</t>
  </si>
  <si>
    <t>XS2403528347</t>
  </si>
  <si>
    <t>XS1331143278</t>
  </si>
  <si>
    <t>XS2609451146</t>
  </si>
  <si>
    <t>XS2558915455</t>
  </si>
  <si>
    <t>EXPORT DEVELOPMENT CANADA</t>
  </si>
  <si>
    <t>XS2302922302</t>
  </si>
  <si>
    <t>XS1492818866</t>
  </si>
  <si>
    <t>XS1998795535</t>
  </si>
  <si>
    <t>XS2580214521</t>
  </si>
  <si>
    <t>XS1963719585</t>
  </si>
  <si>
    <t>EU000A3LPTT1</t>
  </si>
  <si>
    <t>XS1605368536</t>
  </si>
  <si>
    <t>XS1167524922</t>
  </si>
  <si>
    <t>XS0078528352</t>
  </si>
  <si>
    <t>ZAG000029034</t>
  </si>
  <si>
    <t>ZAG000038290</t>
  </si>
  <si>
    <t>HU0000404934</t>
  </si>
  <si>
    <t>HU0000404603</t>
  </si>
  <si>
    <t>HU0000403340</t>
  </si>
  <si>
    <t>HU0000403696</t>
  </si>
  <si>
    <t>HU0000406624</t>
  </si>
  <si>
    <t>HU0000406160</t>
  </si>
  <si>
    <t>XS2608242108</t>
  </si>
  <si>
    <t>XS2795682140</t>
  </si>
  <si>
    <t>COZH0461629</t>
  </si>
  <si>
    <t>XS2298592853</t>
  </si>
  <si>
    <t>XS2437747210</t>
  </si>
  <si>
    <t>COZM3850496</t>
  </si>
  <si>
    <t>COYW5469229</t>
  </si>
  <si>
    <t>XS2288098457</t>
  </si>
  <si>
    <t>XS2297687431</t>
  </si>
  <si>
    <t>XS2194937897</t>
  </si>
  <si>
    <t>XS2512017570</t>
  </si>
  <si>
    <t>XS2678142527</t>
  </si>
  <si>
    <t>XS2431032585</t>
  </si>
  <si>
    <t>XS2466408668</t>
  </si>
  <si>
    <t>XS2550924133</t>
  </si>
  <si>
    <t>INTERNATIONAL FINANCE CORPORATION</t>
  </si>
  <si>
    <t>XS2298602322</t>
  </si>
  <si>
    <t>XS1649504096</t>
  </si>
  <si>
    <t>XS1748803282</t>
  </si>
  <si>
    <t>COAQ7584222</t>
  </si>
  <si>
    <t>XS1653972312</t>
  </si>
  <si>
    <t>COAR4221040</t>
  </si>
  <si>
    <t>IN0020200070</t>
  </si>
  <si>
    <t>IN0020200294</t>
  </si>
  <si>
    <t>IN0020190362</t>
  </si>
  <si>
    <t>IN0020200252</t>
  </si>
  <si>
    <t>IN0020240126</t>
  </si>
  <si>
    <t>IN0020210194</t>
  </si>
  <si>
    <t>IN0020240076</t>
  </si>
  <si>
    <t>IN0020240050</t>
  </si>
  <si>
    <t>IN0020230010</t>
  </si>
  <si>
    <t>IN0020240019</t>
  </si>
  <si>
    <t>COBV8654691</t>
  </si>
  <si>
    <t>IN0020200054</t>
  </si>
  <si>
    <t>IN0020230036</t>
  </si>
  <si>
    <t>IN0020230077</t>
  </si>
  <si>
    <t>COZI2598574</t>
  </si>
  <si>
    <t>IN0020230135</t>
  </si>
  <si>
    <t>IN0020220086</t>
  </si>
  <si>
    <t>IN0020230176</t>
  </si>
  <si>
    <t>IN0020230101</t>
  </si>
  <si>
    <t>COBX1740881</t>
  </si>
  <si>
    <t>IN0020220102</t>
  </si>
  <si>
    <t>IN0020220029</t>
  </si>
  <si>
    <t>IN0020190032</t>
  </si>
  <si>
    <t>IX207961-0</t>
  </si>
  <si>
    <t>IDG000009002</t>
  </si>
  <si>
    <t>IDG000007204</t>
  </si>
  <si>
    <t>IDG000018607</t>
  </si>
  <si>
    <t>IDG000018201</t>
  </si>
  <si>
    <t>IDG000024605</t>
  </si>
  <si>
    <t>IDG000024506</t>
  </si>
  <si>
    <t>IDG000010307</t>
  </si>
  <si>
    <t>IDG000019803</t>
  </si>
  <si>
    <t>COBY4236745</t>
  </si>
  <si>
    <t>IDG000023607</t>
  </si>
  <si>
    <t>IDG000023904</t>
  </si>
  <si>
    <t>COAZ8693857</t>
  </si>
  <si>
    <t>IDG000012303</t>
  </si>
  <si>
    <t>IDG000018805</t>
  </si>
  <si>
    <t>IDG000020900</t>
  </si>
  <si>
    <t>COUV4168299</t>
  </si>
  <si>
    <t>IDG000013202</t>
  </si>
  <si>
    <t>IDG000009507</t>
  </si>
  <si>
    <t>IDG000009200</t>
  </si>
  <si>
    <t>IDP000004608</t>
  </si>
  <si>
    <t>IDP000004301</t>
  </si>
  <si>
    <t>IDP000004202</t>
  </si>
  <si>
    <t>IDP000005605</t>
  </si>
  <si>
    <t>IX207963-0</t>
  </si>
  <si>
    <t>IX208003-0</t>
  </si>
  <si>
    <t>COEF7918115</t>
  </si>
  <si>
    <t>MYBGL2000018</t>
  </si>
  <si>
    <t>MYBGT2100019</t>
  </si>
  <si>
    <t>MYBGO2000020</t>
  </si>
  <si>
    <t>MYBGJ2300016</t>
  </si>
  <si>
    <t>MYBGK1900038</t>
  </si>
  <si>
    <t>MYBGL2400028</t>
  </si>
  <si>
    <t>MYBGO1500046</t>
  </si>
  <si>
    <t>MYBGO1600036</t>
  </si>
  <si>
    <t>MYBGT1900062</t>
  </si>
  <si>
    <t>MYBGL1800012</t>
  </si>
  <si>
    <t>MYBGO1900014</t>
  </si>
  <si>
    <t>MYBGO2200018</t>
  </si>
  <si>
    <t>MYBGT1500037</t>
  </si>
  <si>
    <t>MYBGO1700018</t>
  </si>
  <si>
    <t>MYBGY2300023</t>
  </si>
  <si>
    <t>MYBGO1800024</t>
  </si>
  <si>
    <t>MYBGY2100027</t>
  </si>
  <si>
    <t>MYBGY1900021</t>
  </si>
  <si>
    <t>MYBGT2200033</t>
  </si>
  <si>
    <t>MYBMO2000028</t>
  </si>
  <si>
    <t>COEG4790283</t>
  </si>
  <si>
    <t>MYBMI2300024</t>
  </si>
  <si>
    <t>COBT4584806</t>
  </si>
  <si>
    <t>COEJ7152766</t>
  </si>
  <si>
    <t>MYBMY1900052</t>
  </si>
  <si>
    <t>COAX1841680</t>
  </si>
  <si>
    <t>COAN5746564</t>
  </si>
  <si>
    <t>MYBML1900018</t>
  </si>
  <si>
    <t>MYBMS2400013</t>
  </si>
  <si>
    <t>MYBMX2400021</t>
  </si>
  <si>
    <t>MYBMK2200030</t>
  </si>
  <si>
    <t>PEP01000C5D1</t>
  </si>
  <si>
    <t>PEP01000C0J9</t>
  </si>
  <si>
    <t>IX316346-0</t>
  </si>
  <si>
    <t>PL0000115283</t>
  </si>
  <si>
    <t>PL0000113460</t>
  </si>
  <si>
    <t>PL0000108866</t>
  </si>
  <si>
    <t>PL0000109427</t>
  </si>
  <si>
    <t>PL0000111498</t>
  </si>
  <si>
    <t>PL0000114393</t>
  </si>
  <si>
    <t>PL0000116760</t>
  </si>
  <si>
    <t>PL0000115192</t>
  </si>
  <si>
    <t>IX261017-0</t>
  </si>
  <si>
    <t>XS2240810650</t>
  </si>
  <si>
    <t>QNB FINANCE LTD</t>
  </si>
  <si>
    <t>XS2223675146</t>
  </si>
  <si>
    <t>IX2283830-0</t>
  </si>
  <si>
    <t>RO7P95F9FNY6</t>
  </si>
  <si>
    <t>ROGSHSTVFMX2</t>
  </si>
  <si>
    <t>RO1J9H39WKT4</t>
  </si>
  <si>
    <t>ROINPAL298G4</t>
  </si>
  <si>
    <t>ROHRVN7NLNO2</t>
  </si>
  <si>
    <t>RO3B41D8EX14</t>
  </si>
  <si>
    <t>ROVRZSEM43E4</t>
  </si>
  <si>
    <t>RO1227DBN011</t>
  </si>
  <si>
    <t>ROJVM8ELBDU4</t>
  </si>
  <si>
    <t>ROO7A2H5YIN8</t>
  </si>
  <si>
    <t>ROTM7EDD92S2</t>
  </si>
  <si>
    <t>ROP9QVD42HO2</t>
  </si>
  <si>
    <t>RON7NMKOKQG2</t>
  </si>
  <si>
    <t>ROWLVEJ2A207</t>
  </si>
  <si>
    <t>RO1JS63DR5A5</t>
  </si>
  <si>
    <t>RO0DU3PR9NF9</t>
  </si>
  <si>
    <t>ROXL7LT7QZ66</t>
  </si>
  <si>
    <t>RO52CQA3C829</t>
  </si>
  <si>
    <t>ROZBOC49U096</t>
  </si>
  <si>
    <t>XS0085235090</t>
  </si>
  <si>
    <t>ZAG000079344</t>
  </si>
  <si>
    <t>ZAG000208372</t>
  </si>
  <si>
    <t>ZAG000208364</t>
  </si>
  <si>
    <t>ZAG000195280</t>
  </si>
  <si>
    <t>ZAG000077488</t>
  </si>
  <si>
    <t>RSMFRSD89592</t>
  </si>
  <si>
    <t>COBG1390940</t>
  </si>
  <si>
    <t>RSMFRSD58761</t>
  </si>
  <si>
    <t>IX3812953-0</t>
  </si>
  <si>
    <t>IX210059-0</t>
  </si>
  <si>
    <t>IX208049-0</t>
  </si>
  <si>
    <t>TH0623037601</t>
  </si>
  <si>
    <t>TH062303F608</t>
  </si>
  <si>
    <t>TH062303M604</t>
  </si>
  <si>
    <t>TH0623X3BC03</t>
  </si>
  <si>
    <t>TH0623037304</t>
  </si>
  <si>
    <t>TH0623039B04</t>
  </si>
  <si>
    <t>TH0623036C06</t>
  </si>
  <si>
    <t>TH062303Q605</t>
  </si>
  <si>
    <t>TH0623036603</t>
  </si>
  <si>
    <t>TH0623039300</t>
  </si>
  <si>
    <t>TH0623037B06</t>
  </si>
  <si>
    <t>TH0623038609</t>
  </si>
  <si>
    <t>TH0623B3E601</t>
  </si>
  <si>
    <t>TH062303I602</t>
  </si>
  <si>
    <t>TH062303D603</t>
  </si>
  <si>
    <t>TH062303G606</t>
  </si>
  <si>
    <t>TH0623A3N603</t>
  </si>
  <si>
    <t>TH0623A3B608</t>
  </si>
  <si>
    <t>TH0623A3C606</t>
  </si>
  <si>
    <t>TH0623039607</t>
  </si>
  <si>
    <t>TRT110827T16</t>
  </si>
  <si>
    <t>TRT110226T13</t>
  </si>
  <si>
    <t>TRT240227T17</t>
  </si>
  <si>
    <t>TRT131130T14</t>
  </si>
  <si>
    <t>TRT080328T15</t>
  </si>
  <si>
    <t>TRT020926T17</t>
  </si>
  <si>
    <t>TRT190728T18</t>
  </si>
  <si>
    <t>IX1958648-0</t>
  </si>
  <si>
    <t>US760942BC54</t>
  </si>
  <si>
    <t>COBP7700860</t>
  </si>
  <si>
    <t>Pimco - Emerging Markets Local Bond Fund</t>
  </si>
  <si>
    <t>XS2064301927</t>
  </si>
  <si>
    <t>ADCB FINANCE (CAYMAN) LIMITED</t>
  </si>
  <si>
    <t>XS1986376371</t>
  </si>
  <si>
    <t>XS2907245208</t>
  </si>
  <si>
    <t>XS1391575161</t>
  </si>
  <si>
    <t>XS2337067792</t>
  </si>
  <si>
    <t>Africa Finance Corporation</t>
  </si>
  <si>
    <t>COZD9625702</t>
  </si>
  <si>
    <t>XS2436568690</t>
  </si>
  <si>
    <t>XS2775796183</t>
  </si>
  <si>
    <t>XS2754480015</t>
  </si>
  <si>
    <t>XS2853512270</t>
  </si>
  <si>
    <t>US00252FBD24</t>
  </si>
  <si>
    <t>XS2591852038</t>
  </si>
  <si>
    <t>XS2294853697</t>
  </si>
  <si>
    <t>XS2761151112</t>
  </si>
  <si>
    <t>USQ7390AAB81</t>
  </si>
  <si>
    <t>US01609WAX02</t>
  </si>
  <si>
    <t>US01609WAY84</t>
  </si>
  <si>
    <t>COBL4299444</t>
  </si>
  <si>
    <t>XS2034834064</t>
  </si>
  <si>
    <t>USY06072AE58</t>
  </si>
  <si>
    <t>Bangkok Bank Public Co Ltd (Hong Kong Branch)</t>
  </si>
  <si>
    <t>USY06072AG07</t>
  </si>
  <si>
    <t>XS2314514477</t>
  </si>
  <si>
    <t>XS2785437901</t>
  </si>
  <si>
    <t>US05539BAQ77</t>
  </si>
  <si>
    <t>US05971V2C81</t>
  </si>
  <si>
    <t>XS2890435600</t>
  </si>
  <si>
    <t>XS1713075973</t>
  </si>
  <si>
    <t>COZL8867026</t>
  </si>
  <si>
    <t>XS2592797398</t>
  </si>
  <si>
    <t>XS2775732451</t>
  </si>
  <si>
    <t>XS2306989372</t>
  </si>
  <si>
    <t>US05949CRS79</t>
  </si>
  <si>
    <t>US07384M4E98</t>
  </si>
  <si>
    <t>US07387AAB17</t>
  </si>
  <si>
    <t>US138616AM99</t>
  </si>
  <si>
    <t>CANTOR FITZGERALD, L.P.</t>
  </si>
  <si>
    <t>XS2852920342</t>
  </si>
  <si>
    <t>CATHAYLIFE SINGAPORE PTE. LTD.</t>
  </si>
  <si>
    <t>XS2662422802</t>
  </si>
  <si>
    <t>China Cinda (2020) I Management Limited</t>
  </si>
  <si>
    <t>XS1515240015</t>
  </si>
  <si>
    <t>XS2339017688</t>
  </si>
  <si>
    <t>XS2350015868</t>
  </si>
  <si>
    <t>CARLYLE EURO CLO DAC</t>
  </si>
  <si>
    <t>COBM1551860</t>
  </si>
  <si>
    <t>USG21819AA80</t>
  </si>
  <si>
    <t>CK Hutchison International (23) Limited</t>
  </si>
  <si>
    <t>US17307GEC87</t>
  </si>
  <si>
    <t>US17309YAC12</t>
  </si>
  <si>
    <t>US17313QAL23</t>
  </si>
  <si>
    <t>XS2355517728</t>
  </si>
  <si>
    <t>CHINA MODERN DAIRY HOLDINGS LTD.</t>
  </si>
  <si>
    <t>US195325DP79</t>
  </si>
  <si>
    <t>COEG5593306</t>
  </si>
  <si>
    <t>XS2350603291</t>
  </si>
  <si>
    <t>US12668AWH49</t>
  </si>
  <si>
    <t>US021468AD55</t>
  </si>
  <si>
    <t>US021464AA03</t>
  </si>
  <si>
    <t>US12669GNM95</t>
  </si>
  <si>
    <t>US12544HAY62</t>
  </si>
  <si>
    <t>XS2209331300</t>
  </si>
  <si>
    <t>XS0461981150</t>
  </si>
  <si>
    <t>XS2800066297</t>
  </si>
  <si>
    <t>XS2587319729</t>
  </si>
  <si>
    <t>XS2543286004</t>
  </si>
  <si>
    <t>Banco Central de la Republica Dominicana</t>
  </si>
  <si>
    <t>US25714PEU84</t>
  </si>
  <si>
    <t>US25714PER55</t>
  </si>
  <si>
    <t>USP3762TAE12</t>
  </si>
  <si>
    <t>ENGIE Energia Chile S.A.</t>
  </si>
  <si>
    <t>XS2214238102</t>
  </si>
  <si>
    <t>COZO2094506</t>
  </si>
  <si>
    <t>XS2413680336</t>
  </si>
  <si>
    <t>EXPORT-IMPORT BANK OF MALAYSIA BERHAD</t>
  </si>
  <si>
    <t>USP01012CE41</t>
  </si>
  <si>
    <t>USP01012CF16</t>
  </si>
  <si>
    <t>XS2822505439</t>
  </si>
  <si>
    <t>XS0079398250</t>
  </si>
  <si>
    <t>XS1959498244</t>
  </si>
  <si>
    <t>US33774EAA29</t>
  </si>
  <si>
    <t>EQ0000000089301797</t>
  </si>
  <si>
    <t>EQ0000000093464198</t>
  </si>
  <si>
    <t>XS2800583606</t>
  </si>
  <si>
    <t>COBV7720618</t>
  </si>
  <si>
    <t>US898339AB22</t>
  </si>
  <si>
    <t>USU35914AA51</t>
  </si>
  <si>
    <t>XS2850687620</t>
  </si>
  <si>
    <t>XS2850687893</t>
  </si>
  <si>
    <t>US21986VAA35</t>
  </si>
  <si>
    <t>CORPORACION GEO, S.A.B. de C.V.</t>
  </si>
  <si>
    <t>US21986VAB18</t>
  </si>
  <si>
    <t>USY3004WAA00</t>
  </si>
  <si>
    <t>GMR HYDERABAD INTERNATIONAL AIRPORT LIMITED</t>
  </si>
  <si>
    <t>US3622MHAC03</t>
  </si>
  <si>
    <t>USY29011DG83</t>
  </si>
  <si>
    <t>GS Caltex Corporation</t>
  </si>
  <si>
    <t>US3623413V99</t>
  </si>
  <si>
    <t>US3623414A44</t>
  </si>
  <si>
    <t>USP5015VAT37</t>
  </si>
  <si>
    <t>USP5015VAS53</t>
  </si>
  <si>
    <t>USP5015VAQ97</t>
  </si>
  <si>
    <t>XS2243816977</t>
  </si>
  <si>
    <t>KB CAPITAL CO,. LTD</t>
  </si>
  <si>
    <t>XS1794215696</t>
  </si>
  <si>
    <t>XS2264054706</t>
  </si>
  <si>
    <t>The Airport Authority Hong Kong</t>
  </si>
  <si>
    <t>USY000AKAG27</t>
  </si>
  <si>
    <t>US404280DT33</t>
  </si>
  <si>
    <t>USU3822UAA89</t>
  </si>
  <si>
    <t>HANWHA Q CELLS AMERICAS HOLDINGS CORP.</t>
  </si>
  <si>
    <t>XS2256737722</t>
  </si>
  <si>
    <t>Huaxin Cement International Finance Company Limited</t>
  </si>
  <si>
    <t>XS2798085416</t>
  </si>
  <si>
    <t>HYUNDAI CARD CO., LTD.</t>
  </si>
  <si>
    <t>USY8085FBK58</t>
  </si>
  <si>
    <t>XS2288097053</t>
  </si>
  <si>
    <t>XS2431024210</t>
  </si>
  <si>
    <t>XS2439224374</t>
  </si>
  <si>
    <t>COZF2728425</t>
  </si>
  <si>
    <t>COAZ2220830</t>
  </si>
  <si>
    <t>XS1844348570</t>
  </si>
  <si>
    <t>XS2431032403</t>
  </si>
  <si>
    <t>USV4605MAA63</t>
  </si>
  <si>
    <t>India Clean Energy Holdings</t>
  </si>
  <si>
    <t>US45670NAA19</t>
  </si>
  <si>
    <t>IDG000010109</t>
  </si>
  <si>
    <t>IDG000022203</t>
  </si>
  <si>
    <t>XS2895623978</t>
  </si>
  <si>
    <t>US45662DAA37</t>
  </si>
  <si>
    <t>US45668NAC11</t>
  </si>
  <si>
    <t>US45434M2H45</t>
  </si>
  <si>
    <t>INDIAN RAILWAY FINANCE CORPORATION LIMITED</t>
  </si>
  <si>
    <t>US46062NAB38</t>
  </si>
  <si>
    <t>INTEROCEANICA IV FINANCE LIMITED</t>
  </si>
  <si>
    <t>USP52715AB80</t>
  </si>
  <si>
    <t>XS2654059752</t>
  </si>
  <si>
    <t>US46628TAA97</t>
  </si>
  <si>
    <t>US46647AAA79</t>
  </si>
  <si>
    <t>DK0009403644</t>
  </si>
  <si>
    <t>Jyske Realkredit A/S</t>
  </si>
  <si>
    <t>DK0009403727</t>
  </si>
  <si>
    <t>XS2580263734</t>
  </si>
  <si>
    <t>KasikornBank PCL (Hong Kong Branch)</t>
  </si>
  <si>
    <t>XS2321685526</t>
  </si>
  <si>
    <t>XS2288932853</t>
  </si>
  <si>
    <t>USY4841M6A22</t>
  </si>
  <si>
    <t>Korea Housing Finance Corporation</t>
  </si>
  <si>
    <t>XS2629054201</t>
  </si>
  <si>
    <t>KHAZANAH GLOBAL SUKUK BERHAD</t>
  </si>
  <si>
    <t>XS2629043691</t>
  </si>
  <si>
    <t>KHAZANAH CAPITAL LTD</t>
  </si>
  <si>
    <t>XS2618701002</t>
  </si>
  <si>
    <t>KoditGlobal2023the1stSecuritizationSpecialty</t>
  </si>
  <si>
    <t>USY4938AAG41</t>
  </si>
  <si>
    <t>USU5010CAA54</t>
  </si>
  <si>
    <t>KRATON CORPORATION.</t>
  </si>
  <si>
    <t>USY5257YAL12</t>
  </si>
  <si>
    <t>USY5257YAM94</t>
  </si>
  <si>
    <t>USY5S5CGAL65</t>
  </si>
  <si>
    <t>XS1418635337</t>
  </si>
  <si>
    <t>LEND LEASE (US) CAPITAL INC.</t>
  </si>
  <si>
    <t>XS2098539815</t>
  </si>
  <si>
    <t>XS2865538776</t>
  </si>
  <si>
    <t>Abu Dhabi Future Energy Company PJSC</t>
  </si>
  <si>
    <t>XS2774954577</t>
  </si>
  <si>
    <t>USP6638MAB74</t>
  </si>
  <si>
    <t>Metalsa, S.A.P.I. DE C.V.</t>
  </si>
  <si>
    <t>MYBGZ2200022</t>
  </si>
  <si>
    <t>MYBMX1100044</t>
  </si>
  <si>
    <t>XS2432130453</t>
  </si>
  <si>
    <t>Midea Investment Development Company Limited</t>
  </si>
  <si>
    <t>USQ568A9SP31</t>
  </si>
  <si>
    <t>US61744CFR25</t>
  </si>
  <si>
    <t>US61744CMQ68</t>
  </si>
  <si>
    <t>US61748LAD47</t>
  </si>
  <si>
    <t>US617526AF58</t>
  </si>
  <si>
    <t>USN8106HAA16</t>
  </si>
  <si>
    <t>SMRC Automotive Holdings Netherlands B.V.</t>
  </si>
  <si>
    <t>XS2027394233</t>
  </si>
  <si>
    <t>KONDOR FINANCE PLC</t>
  </si>
  <si>
    <t>XS2853544802</t>
  </si>
  <si>
    <t>DK0002044551</t>
  </si>
  <si>
    <t>NORDEA KREDIT REALKREDITAKTIESELSKAB</t>
  </si>
  <si>
    <t>DK0002050368</t>
  </si>
  <si>
    <t>DK0002050442</t>
  </si>
  <si>
    <t>XS1910826996</t>
  </si>
  <si>
    <t>NGO6X2502255</t>
  </si>
  <si>
    <t>NGO2Y0104259</t>
  </si>
  <si>
    <t>NGO9Y2005251</t>
  </si>
  <si>
    <t>NGO2Z2705258</t>
  </si>
  <si>
    <t>NGO7Z1006251</t>
  </si>
  <si>
    <t>NGT032002252</t>
  </si>
  <si>
    <t>NGT030603259</t>
  </si>
  <si>
    <t>NGT032703255</t>
  </si>
  <si>
    <t>XS2888260564</t>
  </si>
  <si>
    <t>NANSHAN LIFE PTE. LTD</t>
  </si>
  <si>
    <t>XS2445179190</t>
  </si>
  <si>
    <t>NBK SPC LIMITED</t>
  </si>
  <si>
    <t>DK0009522815</t>
  </si>
  <si>
    <t>DK0009527616</t>
  </si>
  <si>
    <t>XS2490811168</t>
  </si>
  <si>
    <t>OVERSEA-CHINESE BANKING CORPORATION LIMITED</t>
  </si>
  <si>
    <t>XS2330054953</t>
  </si>
  <si>
    <t>XS2826701604</t>
  </si>
  <si>
    <t>JOY TREASURE ASSETS HOLDINGS INC.</t>
  </si>
  <si>
    <t>USP75744AP07</t>
  </si>
  <si>
    <t>US699149AP51</t>
  </si>
  <si>
    <t>XS2289895927</t>
  </si>
  <si>
    <t>PETRA DIAMONDS US$ TREASURY PLC</t>
  </si>
  <si>
    <t>USP7807HAM71</t>
  </si>
  <si>
    <t>US69370RAG20</t>
  </si>
  <si>
    <t>US715638DB56</t>
  </si>
  <si>
    <t>US715638DC30</t>
  </si>
  <si>
    <t>USP78024AF61</t>
  </si>
  <si>
    <t>US715638BK73</t>
  </si>
  <si>
    <t>USY6886MAE04</t>
  </si>
  <si>
    <t>USY6886MAC48</t>
  </si>
  <si>
    <t>US718286BW60</t>
  </si>
  <si>
    <t>US718286CW51</t>
  </si>
  <si>
    <t>US718286DD61</t>
  </si>
  <si>
    <t>XS2755904872</t>
  </si>
  <si>
    <t>GACI First Investment Company</t>
  </si>
  <si>
    <t>US71568QAH02</t>
  </si>
  <si>
    <t>US71568QAF46</t>
  </si>
  <si>
    <t>USG7150PAA87</t>
  </si>
  <si>
    <t>Poinsettia Finance Limited S.a r.l.</t>
  </si>
  <si>
    <t>USY7S272AK86</t>
  </si>
  <si>
    <t>XS0781029698</t>
  </si>
  <si>
    <t>PERU PAYROLL DEDUCTION FINANCE LIMITED</t>
  </si>
  <si>
    <t>XS2103204827</t>
  </si>
  <si>
    <t>US74923JAA51</t>
  </si>
  <si>
    <t>US76110WZ411</t>
  </si>
  <si>
    <t>DK0004612454</t>
  </si>
  <si>
    <t>DK0004616281</t>
  </si>
  <si>
    <t>DK0004616018</t>
  </si>
  <si>
    <t>DK0004619467</t>
  </si>
  <si>
    <t>DK0004619384</t>
  </si>
  <si>
    <t>XS1198024827</t>
  </si>
  <si>
    <t>RED DORSAL FINANCE LIMITED</t>
  </si>
  <si>
    <t>XS2869469333</t>
  </si>
  <si>
    <t>XS2109812508</t>
  </si>
  <si>
    <t>USY7279WAA90</t>
  </si>
  <si>
    <t>RENEW PRIVATE LIMITED</t>
  </si>
  <si>
    <t>US86363DAA90</t>
  </si>
  <si>
    <t>COAW3717286</t>
  </si>
  <si>
    <t>XS0935311240</t>
  </si>
  <si>
    <t>US81744LAL80</t>
  </si>
  <si>
    <t>XS2838363476</t>
  </si>
  <si>
    <t>XS2838999691</t>
  </si>
  <si>
    <t>XS2580270275</t>
  </si>
  <si>
    <t>XS2389983011</t>
  </si>
  <si>
    <t>SF Holding Investment 2021 Limited</t>
  </si>
  <si>
    <t>USY7758EEH00</t>
  </si>
  <si>
    <t>XS2427995001</t>
  </si>
  <si>
    <t>Shinhan Card Co.,Ltd</t>
  </si>
  <si>
    <t>XS2775400703</t>
  </si>
  <si>
    <t>XS2207514063</t>
  </si>
  <si>
    <t>Emirate of Sharjah</t>
  </si>
  <si>
    <t>XS2775892065</t>
  </si>
  <si>
    <t>COAX8948280</t>
  </si>
  <si>
    <t>SGXF89085702</t>
  </si>
  <si>
    <t>SGXPK17B11U8</t>
  </si>
  <si>
    <t>XS2362416294</t>
  </si>
  <si>
    <t>XS2010043656</t>
  </si>
  <si>
    <t>USP8718AAQ96</t>
  </si>
  <si>
    <t>XS2428496710</t>
  </si>
  <si>
    <t>US853254DC16</t>
  </si>
  <si>
    <t>USG84228EH74</t>
  </si>
  <si>
    <t>US853254CQ11</t>
  </si>
  <si>
    <t>USG84228FU76</t>
  </si>
  <si>
    <t>USG84228FZ63</t>
  </si>
  <si>
    <t>US912810TA60</t>
  </si>
  <si>
    <t>US912810TF57</t>
  </si>
  <si>
    <t>US912810TW80</t>
  </si>
  <si>
    <t>US88032XAV64</t>
  </si>
  <si>
    <t>US88032XAN49</t>
  </si>
  <si>
    <t>TH0623A35601</t>
  </si>
  <si>
    <t>US10010YAA01</t>
  </si>
  <si>
    <t>XS2230275633</t>
  </si>
  <si>
    <t>MX91UR000040</t>
  </si>
  <si>
    <t>USY9048BAA18</t>
  </si>
  <si>
    <t>XS2701167442</t>
  </si>
  <si>
    <t>XS2828683347</t>
  </si>
  <si>
    <t>BRVALEDBS028</t>
  </si>
  <si>
    <t>US92917AAA43</t>
  </si>
  <si>
    <t>VOYA CLO</t>
  </si>
  <si>
    <t>US92922FYJ10</t>
  </si>
  <si>
    <t>US94985AAA79</t>
  </si>
  <si>
    <t>US96122UAA25</t>
  </si>
  <si>
    <t>XS2191421291</t>
  </si>
  <si>
    <t>YUNDA HOLDING INVESTMENT LIMITED</t>
  </si>
  <si>
    <t>ZM1000004763</t>
  </si>
  <si>
    <t>ZM1000003898</t>
  </si>
  <si>
    <t>ZM1000006099</t>
  </si>
  <si>
    <t>ZM1000006107</t>
  </si>
  <si>
    <t>Robeco - Chinese Equities</t>
  </si>
  <si>
    <t>CNE100000JP4</t>
  </si>
  <si>
    <t>Shenzhen Fuanna Bedding and Furnishing Co., Ltd</t>
  </si>
  <si>
    <t>HK0257001336</t>
  </si>
  <si>
    <t>China Everbright Environment Group Limited</t>
  </si>
  <si>
    <t>CNE100000304</t>
  </si>
  <si>
    <t>US35969L1089</t>
  </si>
  <si>
    <t>Full Truck Alliance Co Ltd</t>
  </si>
  <si>
    <t>CNE0000007F6</t>
  </si>
  <si>
    <t>XJ ELECTRIC CO., LTD.</t>
  </si>
  <si>
    <t>CNE1000042H7</t>
  </si>
  <si>
    <t>Wuxi Nce Power Co Ltd</t>
  </si>
  <si>
    <t>CNE000000ZC9</t>
  </si>
  <si>
    <t>Hubei Xingfa Chemicals Group Co., Ltd.</t>
  </si>
  <si>
    <t>BMG2178K1009</t>
  </si>
  <si>
    <t>CK INFRASTRUCTURE HOLDINGS LIMITED</t>
  </si>
  <si>
    <t>KYG476341030</t>
  </si>
  <si>
    <t>SG1T75931496</t>
  </si>
  <si>
    <t>KYG8919T1022</t>
  </si>
  <si>
    <t>BMG2113M1203</t>
  </si>
  <si>
    <t>INE299U01018</t>
  </si>
  <si>
    <t>KYG2701R1011</t>
  </si>
  <si>
    <t>HK0027032686</t>
  </si>
  <si>
    <t>TW0009921007</t>
  </si>
  <si>
    <t>BMG5150J1577</t>
  </si>
  <si>
    <t>MU0295S00016</t>
  </si>
  <si>
    <t>TW0009914002</t>
  </si>
  <si>
    <t>TW0008454000</t>
  </si>
  <si>
    <t>KYG6501M1050</t>
  </si>
  <si>
    <t>KYG686121032</t>
  </si>
  <si>
    <t>INE953O01021</t>
  </si>
  <si>
    <t>PHY7690Y1083</t>
  </si>
  <si>
    <t>KYG846981028</t>
  </si>
  <si>
    <t>CH1358960727</t>
  </si>
  <si>
    <t>PHY9584X1055</t>
  </si>
  <si>
    <t>KYG1674K1013</t>
  </si>
  <si>
    <t>INE421D01022</t>
  </si>
  <si>
    <t>KR7241710003</t>
  </si>
  <si>
    <t>ID1000060007</t>
  </si>
  <si>
    <t>INE495P01012</t>
  </si>
  <si>
    <t>VN000000SAB4</t>
  </si>
  <si>
    <t>SG2D54973185</t>
  </si>
  <si>
    <t>VN000000VNM8</t>
  </si>
  <si>
    <t>TH0664010R11</t>
  </si>
  <si>
    <t>HK2388011192</t>
  </si>
  <si>
    <t>MX01BM1B0000</t>
  </si>
  <si>
    <t>INE491A01021</t>
  </si>
  <si>
    <t>INE741K01010</t>
  </si>
  <si>
    <t>HK2356013600</t>
  </si>
  <si>
    <t>SG1L01001701</t>
  </si>
  <si>
    <t>INE171A01029</t>
  </si>
  <si>
    <t>US40415F1012</t>
  </si>
  <si>
    <t>TH0016010017</t>
  </si>
  <si>
    <t>INE348L01012</t>
  </si>
  <si>
    <t>INE745G01035</t>
  </si>
  <si>
    <t>SG1S04926220</t>
  </si>
  <si>
    <t>SG1J26887955</t>
  </si>
  <si>
    <t>GB0004082847</t>
  </si>
  <si>
    <t>INE901L01018</t>
  </si>
  <si>
    <t>INE967H01025</t>
  </si>
  <si>
    <t>KR7086900008</t>
  </si>
  <si>
    <t>CNE100002P91</t>
  </si>
  <si>
    <t>CNE100000ZP0</t>
  </si>
  <si>
    <t>INE043W01024</t>
  </si>
  <si>
    <t>INE372A01015</t>
  </si>
  <si>
    <t>TW0009933002</t>
  </si>
  <si>
    <t>INE079J01017</t>
  </si>
  <si>
    <t>PLGRPRC00015</t>
  </si>
  <si>
    <t>LK0092N00003</t>
  </si>
  <si>
    <t>KR7062040001</t>
  </si>
  <si>
    <t>INE513A01022</t>
  </si>
  <si>
    <t>TW0006146004</t>
  </si>
  <si>
    <t>INE951I01027</t>
  </si>
  <si>
    <t>CNE100001YB1</t>
  </si>
  <si>
    <t>VN000000FPT1</t>
  </si>
  <si>
    <t>KR7403870009</t>
  </si>
  <si>
    <t>KR7058470006</t>
  </si>
  <si>
    <t>KR7140860008</t>
  </si>
  <si>
    <t>SG0531000230</t>
  </si>
  <si>
    <t>ID1000165004</t>
  </si>
  <si>
    <t>AU000000BHP4</t>
  </si>
  <si>
    <t>INE227W01023</t>
  </si>
  <si>
    <t>PHY1973T1008</t>
  </si>
  <si>
    <t>INE686Y01026</t>
  </si>
  <si>
    <t>AU000000ORI1</t>
  </si>
  <si>
    <t>KR7178920005</t>
  </si>
  <si>
    <t>GB0007188757</t>
  </si>
  <si>
    <t>HK0010000088</t>
  </si>
  <si>
    <t>HK0101000591</t>
  </si>
  <si>
    <t>BMG524401079</t>
  </si>
  <si>
    <t>HK0000063609</t>
  </si>
  <si>
    <t>INE203G01027</t>
  </si>
  <si>
    <t>Schroders - Asian Opportunities</t>
  </si>
  <si>
    <t>IMAX China Holding Inc</t>
  </si>
  <si>
    <t>SINGAPORE TELECOMMUNICATIONS LIMITED</t>
  </si>
  <si>
    <t>Tongdao Liepin Group</t>
  </si>
  <si>
    <t>Chow Sang Sang Holdings International Ltd</t>
  </si>
  <si>
    <t>CROMPTON GREAVES CONSUMER ELECTRICALS LIMITED</t>
  </si>
  <si>
    <t>Crystal International Group Ltd</t>
  </si>
  <si>
    <t>Galaxy Entertainment Group Limited</t>
  </si>
  <si>
    <t>GIANT MANUFACTURING CO., LTD.</t>
  </si>
  <si>
    <t>JOHNSON ELECTRIC HOLDINGS LIMITED</t>
  </si>
  <si>
    <t>MakeMyTrip Limited</t>
  </si>
  <si>
    <t>MERIDA INDUSTRY CO., LTD.</t>
  </si>
  <si>
    <t>Momo Com Inc</t>
  </si>
  <si>
    <t>NEXTEER AUTOMOTIVE GROUP LIMITED</t>
  </si>
  <si>
    <t>PACIFIC TEXTILES HOLDINGS LIMITED</t>
  </si>
  <si>
    <t>SANSERA ENGINEERING LIMITED</t>
  </si>
  <si>
    <t>Shakey's Pizza Asia Ventures Inc</t>
  </si>
  <si>
    <t>Stella International Holdings Ltd</t>
  </si>
  <si>
    <t>Wilcon Depot Inc</t>
  </si>
  <si>
    <t>BUDWEISER BREWING COMPANY APAC LIMITED</t>
  </si>
  <si>
    <t>CCL PRODUCTS (INDIA) LIMITED</t>
  </si>
  <si>
    <t>COSMECCA KOREA CO., LTD.</t>
  </si>
  <si>
    <t>PT Mayora Indah Tbk</t>
  </si>
  <si>
    <t>Mrs. Bectors Food Specialities Ltd</t>
  </si>
  <si>
    <t>TONG CONG TY CO PHAN BIA - RUOU - NUOC GIAI KHAT SAI GON</t>
  </si>
  <si>
    <t>Sheng Siong Group Ltd</t>
  </si>
  <si>
    <t>Vietnam Dairy Products JSC</t>
  </si>
  <si>
    <t>BOC HONG KONG (HOLDINGS) LIMITED</t>
  </si>
  <si>
    <t>Bolsa Mexicana de Valores, S.A.B. de C.V.</t>
  </si>
  <si>
    <t>CITY UNION BANK LIMITED</t>
  </si>
  <si>
    <t>CREDITACCESS GRAMEEN LIMITED</t>
  </si>
  <si>
    <t>DAH SING BANKING GROUP LIMITED</t>
  </si>
  <si>
    <t>THE FEDERAL BANK LTD</t>
  </si>
  <si>
    <t>MAS FINANCIAL SERVICES LIMITED</t>
  </si>
  <si>
    <t>MULTI COMMODITY EXCHANGE OF INDIA LIMITED</t>
  </si>
  <si>
    <t>SINGAPORE EXCHANGE LIMITED</t>
  </si>
  <si>
    <t>ALEMBIC PHARMACEUTICALS LIMITED</t>
  </si>
  <si>
    <t>Krishna Institute of Medical Sciences Ltd</t>
  </si>
  <si>
    <t>Medy-Tox Inc.</t>
  </si>
  <si>
    <t>SonoScape Medical Corp</t>
  </si>
  <si>
    <t>Tofflon Science and Technology Group Co Ltd</t>
  </si>
  <si>
    <t>Vijaya Diagnostic Centre Ltd</t>
  </si>
  <si>
    <t>APAR INDUSTRIES LIMITED</t>
  </si>
  <si>
    <t>CTCI Corporation</t>
  </si>
  <si>
    <t>Gateway Distriparks Ltd</t>
  </si>
  <si>
    <t>Grupa Pracuj SA</t>
  </si>
  <si>
    <t>JOHN KEELLS HOLDINGS PLC</t>
  </si>
  <si>
    <t>SANIL ELECTRIC CO., LTD.</t>
  </si>
  <si>
    <t>Schaeffler India Ltd</t>
  </si>
  <si>
    <t>SPORTON INTERNATIONAL INC.</t>
  </si>
  <si>
    <t>V GUARD INDUSTRIES LIMITED</t>
  </si>
  <si>
    <t>Yizumi Holdings Co Ltd</t>
  </si>
  <si>
    <t>CONG TY CO PHAN FPT</t>
  </si>
  <si>
    <t>HPSP Co Ltd</t>
  </si>
  <si>
    <t>Leeno Industrial Inc</t>
  </si>
  <si>
    <t>Park Systems Corp.</t>
  </si>
  <si>
    <t>VENTURE CORPORATION LIMITED</t>
  </si>
  <si>
    <t>Avia Avian PT Tbk</t>
  </si>
  <si>
    <t>BHP GROUP LIMITED</t>
  </si>
  <si>
    <t>Clean Science and Technology Ltd</t>
  </si>
  <si>
    <t>D&amp;L INDUSTRIES INC.</t>
  </si>
  <si>
    <t>Fine Organic Industries Ltd</t>
  </si>
  <si>
    <t>ORICA LIMITED</t>
  </si>
  <si>
    <t>PI Advanced Materials Co Ltd</t>
  </si>
  <si>
    <t>RIO TINTO PLC</t>
  </si>
  <si>
    <t>HANG LUNG GROUP LIMITED</t>
  </si>
  <si>
    <t>HANG LUNG PROPERTIES LIMITED</t>
  </si>
  <si>
    <t>KERRY PROPERTIES LIMITED</t>
  </si>
  <si>
    <t>SWIRE PROPERTIES LIMITED</t>
  </si>
  <si>
    <t>Indraprastha Gas Ltd</t>
  </si>
  <si>
    <t>STRACON</t>
  </si>
  <si>
    <t>HUAMANÍ</t>
  </si>
  <si>
    <t>WOW</t>
  </si>
  <si>
    <t>NATURASOL</t>
  </si>
  <si>
    <t>BITEL</t>
  </si>
  <si>
    <t>PERURAIL</t>
  </si>
  <si>
    <t>ACEROS CHILCA</t>
  </si>
  <si>
    <t>WOW II</t>
  </si>
  <si>
    <t>ENERGIGAS</t>
  </si>
  <si>
    <t>EXFRUSUR</t>
  </si>
  <si>
    <t>PARAMONGA</t>
  </si>
  <si>
    <t>ALICORP S.A.-COMUN</t>
  </si>
  <si>
    <t>CREDICORP LTD</t>
  </si>
  <si>
    <t>INTERCORP FINANCIAL SERVICES</t>
  </si>
  <si>
    <t>FERREYCORP SAA</t>
  </si>
  <si>
    <t>CEMENTOS PACASMAYO SAA-CMN</t>
  </si>
  <si>
    <t>CIA DE MINAS BUENAVENTUR-ADR</t>
  </si>
  <si>
    <t>SOCIEDAD MINERA CERRO VERDE</t>
  </si>
  <si>
    <t>SOUTHERN COPPER CORP</t>
  </si>
  <si>
    <t>VOLCAN CIA MINERA SAA-CMN B</t>
  </si>
  <si>
    <t>PLUZ ENERGIA PERU SAA</t>
  </si>
  <si>
    <t>EMPRESA</t>
  </si>
  <si>
    <t>011000112G33</t>
  </si>
  <si>
    <t>SB12AGO33</t>
  </si>
  <si>
    <t>0840038TF1P8</t>
  </si>
  <si>
    <t>BRSTNCNTF1P8</t>
  </si>
  <si>
    <t>084004F03342</t>
  </si>
  <si>
    <t>COL17CT03342</t>
  </si>
  <si>
    <t>084004F02914</t>
  </si>
  <si>
    <t>COL17CT02914</t>
  </si>
  <si>
    <t>084004F03748</t>
  </si>
  <si>
    <t>COL17CT03748</t>
  </si>
  <si>
    <t>0840059000H9</t>
  </si>
  <si>
    <t>MX0MGO0000H9</t>
  </si>
  <si>
    <t>0840059000P2</t>
  </si>
  <si>
    <t>21000325AG03</t>
  </si>
  <si>
    <t>USP13435AG03</t>
  </si>
  <si>
    <t>2220082PAB78</t>
  </si>
  <si>
    <t>USP6680PAB78</t>
  </si>
  <si>
    <t>5271112E8281</t>
  </si>
  <si>
    <t>US4642882819</t>
  </si>
  <si>
    <t>5271112E6608</t>
  </si>
  <si>
    <t>US4642866085</t>
  </si>
  <si>
    <t>5271112EG103</t>
  </si>
  <si>
    <t>US46434G1031</t>
  </si>
  <si>
    <t>5271112E7515</t>
  </si>
  <si>
    <t>US4642875151</t>
  </si>
  <si>
    <t>IGV US</t>
  </si>
  <si>
    <t>5271112E7200</t>
  </si>
  <si>
    <t>US4642872000</t>
  </si>
  <si>
    <t>5271284E8930</t>
  </si>
  <si>
    <t>DE0006289309</t>
  </si>
  <si>
    <t>5273792E1879</t>
  </si>
  <si>
    <t>US2330518794</t>
  </si>
  <si>
    <t>5273932EA359</t>
  </si>
  <si>
    <t>US78464A3591</t>
  </si>
  <si>
    <t>5274042EE302</t>
  </si>
  <si>
    <t>US33733E3027</t>
  </si>
  <si>
    <t>5274262F6624</t>
  </si>
  <si>
    <t>LU1034966249</t>
  </si>
  <si>
    <t>5260012ER622</t>
  </si>
  <si>
    <t>US78468R6229</t>
  </si>
  <si>
    <t>5260012E1030</t>
  </si>
  <si>
    <t>US78462F1030</t>
  </si>
  <si>
    <t>5270172E8413</t>
  </si>
  <si>
    <t>US9229083632</t>
  </si>
  <si>
    <t>59509428AW93</t>
  </si>
  <si>
    <t>63003812501D</t>
  </si>
  <si>
    <t>PEP12100Q211</t>
  </si>
  <si>
    <t>AES Gener SA</t>
  </si>
  <si>
    <t>Asset Class</t>
  </si>
  <si>
    <t>Rank Rt</t>
  </si>
  <si>
    <t>5376614AIP5B</t>
  </si>
  <si>
    <t>Alternativos</t>
  </si>
  <si>
    <t>ALT</t>
  </si>
  <si>
    <t>5374914AIP4B</t>
  </si>
  <si>
    <t>BlackRock - iShares MSCI Peru</t>
  </si>
  <si>
    <t>5374462SPIF3</t>
  </si>
  <si>
    <t>Antin Infrastructure Partners V-B SCSp</t>
  </si>
  <si>
    <t>Antin Infrastructure Partners IV</t>
  </si>
  <si>
    <t>5374642EQTI4</t>
  </si>
  <si>
    <t>Stonepeak Infrastructure Partners III</t>
  </si>
  <si>
    <t>5375254EQTI5</t>
  </si>
  <si>
    <t>Global Infrastructure GP IV, L.P.</t>
  </si>
  <si>
    <t>COFIDE</t>
  </si>
  <si>
    <t>5375454IEF5S</t>
  </si>
  <si>
    <t>EQT Infrastructure IV (GP) SCS</t>
  </si>
  <si>
    <t>5375052PGD20</t>
  </si>
  <si>
    <t>EQT Infrastructure V (General Partner) S.à.r.</t>
  </si>
  <si>
    <t>Crediscotia</t>
  </si>
  <si>
    <t>5375002NHIP3</t>
  </si>
  <si>
    <t>InfraVia European Fund V SCSp</t>
  </si>
  <si>
    <t>5374702OSF6F</t>
  </si>
  <si>
    <t>Partners Group Direct Infrastructure 2020</t>
  </si>
  <si>
    <t>5374802BCDSS</t>
  </si>
  <si>
    <t>Morgan Stanley - Infrastructure Fund III</t>
  </si>
  <si>
    <t>5270602F1457</t>
  </si>
  <si>
    <t>RFIG</t>
  </si>
  <si>
    <t>Oaktree Special Situations Fund II GP, L.P.</t>
  </si>
  <si>
    <t>Bain Capital - Distr. &amp; Sp. Sits 2019</t>
  </si>
  <si>
    <t>Falabella Perú</t>
  </si>
  <si>
    <t>RVI</t>
  </si>
  <si>
    <t xml:space="preserve">PineBridge - Credit Opportunities II </t>
  </si>
  <si>
    <t>Apollo Credit Opportunity III</t>
  </si>
  <si>
    <t>Financiera Oh! S.A.</t>
  </si>
  <si>
    <t>RFI</t>
  </si>
  <si>
    <t>Oaktree Principal Fund VI GP, L.P.</t>
  </si>
  <si>
    <t>RFL</t>
  </si>
  <si>
    <t>ASSF - Operating Manager IV, LP</t>
  </si>
  <si>
    <t>5374152CIP6F</t>
  </si>
  <si>
    <t>Avenue - Europe Capital Partners III, LLC</t>
  </si>
  <si>
    <t>5374672SPOS8</t>
  </si>
  <si>
    <t>CIP</t>
  </si>
  <si>
    <t>Inkia Energy Limited</t>
  </si>
  <si>
    <t>5374232CSOF3</t>
  </si>
  <si>
    <t>Strategic Partners - VIII</t>
  </si>
  <si>
    <t>5374602CVCII</t>
  </si>
  <si>
    <t>GSO Capital Solutions Overseas Feeder Fund III LP</t>
  </si>
  <si>
    <t>5374224AEPF3</t>
  </si>
  <si>
    <t>CVC Credit Partners Global Special Situations Feeder Fund II SCSp</t>
  </si>
  <si>
    <t>5375072PDCO3</t>
  </si>
  <si>
    <t>Apollo European Principal Finance Fund III (EURO B), L.P</t>
  </si>
  <si>
    <t>5373914ICGVI</t>
  </si>
  <si>
    <t>Portfolio Advisors - Direct Credit Opportunities Fund III</t>
  </si>
  <si>
    <t>Interseguro</t>
  </si>
  <si>
    <t>53CIP62FEEDE</t>
  </si>
  <si>
    <t>ICG - Europe Fund VI GP Limited</t>
  </si>
  <si>
    <t>53GSOC2GSOCS</t>
  </si>
  <si>
    <t>Cerberus - CIP VI Overseas Feeder</t>
  </si>
  <si>
    <t>5374442FREO3</t>
  </si>
  <si>
    <t>GSO Capital Solutions - Overseas Feeder Fund III</t>
  </si>
  <si>
    <t>5374592NBDF3</t>
  </si>
  <si>
    <t>Fortress - Real Estate Opportunities Fund III</t>
  </si>
  <si>
    <t>5370964ALT08</t>
  </si>
  <si>
    <t>Neuberger Bergman Private Debt III</t>
  </si>
  <si>
    <t>5370964ALT10</t>
  </si>
  <si>
    <t>Altamar - PE Program VIII</t>
  </si>
  <si>
    <t>5371042HIXCB</t>
  </si>
  <si>
    <t>Altamar - PE Program V</t>
  </si>
  <si>
    <t>Harbourvest - Buyout Us IX FoF</t>
  </si>
  <si>
    <t>5371254HIPVI</t>
  </si>
  <si>
    <t>Pantheon - PASIA VI</t>
  </si>
  <si>
    <t>5373572HGPEF</t>
  </si>
  <si>
    <t>Harbourvest - HIPEP VI</t>
  </si>
  <si>
    <t>Scotiabank Peru</t>
  </si>
  <si>
    <t>5373652HIP7C</t>
  </si>
  <si>
    <t>HarbourVest Partners L.P.</t>
  </si>
  <si>
    <t>5374682HLGII</t>
  </si>
  <si>
    <t>Hipep - VII Partnership Feeder Fund L.P.</t>
  </si>
  <si>
    <t>Southern Copper Corporation</t>
  </si>
  <si>
    <t>53AAAA1AAAAA</t>
  </si>
  <si>
    <t>Hamilton Lane - Global SMID II</t>
  </si>
  <si>
    <t>5375422SCPVO</t>
  </si>
  <si>
    <t>Venta Alts</t>
  </si>
  <si>
    <t>5375272BSGLP</t>
  </si>
  <si>
    <t>StepStone Capital Partners V Offshore,  L.P</t>
  </si>
  <si>
    <t>Energía del Sur</t>
  </si>
  <si>
    <t>5375172CDRXI</t>
  </si>
  <si>
    <t>Blackstone Growth Associates L.P.</t>
  </si>
  <si>
    <t>5374212PGD16</t>
  </si>
  <si>
    <t>CD&amp;R - Fund XI</t>
  </si>
  <si>
    <t>5374664CCM7F</t>
  </si>
  <si>
    <t>Partners Group Direct Equity 2016</t>
  </si>
  <si>
    <t>Aclara Resources Inc.</t>
  </si>
  <si>
    <t>Cevine Capital Management VII Feeder L.P.</t>
  </si>
  <si>
    <t>5375292IPC12</t>
  </si>
  <si>
    <t>TRG Rohatyn - LAPEF I</t>
  </si>
  <si>
    <t>Taboada Finance Limited</t>
  </si>
  <si>
    <t>5374902IPCXI</t>
  </si>
  <si>
    <t>Insight Partners (Cayman) XII. L.P</t>
  </si>
  <si>
    <t>Suzano Austria</t>
  </si>
  <si>
    <t>Insight Partners XI</t>
  </si>
  <si>
    <t>Fossal SA</t>
  </si>
  <si>
    <t>5374752PGD19</t>
  </si>
  <si>
    <t>Partners - PGD 2009</t>
  </si>
  <si>
    <t>5371082CSABF</t>
  </si>
  <si>
    <t>Partners Group - PGD19</t>
  </si>
  <si>
    <t>Calyle - CSABF</t>
  </si>
  <si>
    <t>Macrocapitales SAFI S.A.</t>
  </si>
  <si>
    <t>Apax VIII</t>
  </si>
  <si>
    <t>5371592CPSMF</t>
  </si>
  <si>
    <t>Apax X</t>
  </si>
  <si>
    <t>5372282ACTG4</t>
  </si>
  <si>
    <t>CPS Managers Fund L.P</t>
  </si>
  <si>
    <t>Site del Perú</t>
  </si>
  <si>
    <t>5372462PGD12</t>
  </si>
  <si>
    <t>Actis</t>
  </si>
  <si>
    <t>Partners Group Mngt.</t>
  </si>
  <si>
    <t>Van Eck - El Dorado Peru</t>
  </si>
  <si>
    <t>5377174V5FSC</t>
  </si>
  <si>
    <t>Vitruvian Investment Partners V</t>
  </si>
  <si>
    <t>5377114P8SCS</t>
  </si>
  <si>
    <t>PAI Partners VIII-1 SCSp</t>
  </si>
  <si>
    <t>KKR</t>
  </si>
  <si>
    <t xml:space="preserve">Supermercados Peruanos </t>
  </si>
  <si>
    <t>PAI Europe VII</t>
  </si>
  <si>
    <t>5373704BPEVD</t>
  </si>
  <si>
    <t>5373704BPE6C</t>
  </si>
  <si>
    <t xml:space="preserve">Apax IX </t>
  </si>
  <si>
    <t>5374954ABF7A</t>
  </si>
  <si>
    <t>CVC Capital Partners - VII Limited</t>
  </si>
  <si>
    <t>5374964IK9SC</t>
  </si>
  <si>
    <t>Bridgepoint - Europe V D LP</t>
  </si>
  <si>
    <t>Bridgepoint - Europe VI Private Equity Fund</t>
  </si>
  <si>
    <t>5372784P6FPC</t>
  </si>
  <si>
    <t>Ardian Buyout Fund VII</t>
  </si>
  <si>
    <t>5376622KVCXC</t>
  </si>
  <si>
    <t>IK Investment Partners IX</t>
  </si>
  <si>
    <t>5375402GS5SC</t>
  </si>
  <si>
    <t>HarbourVest Co-Investment Fund IV</t>
  </si>
  <si>
    <t>5375224EQT9S</t>
  </si>
  <si>
    <t>PAI Europa V1 - FPCI</t>
  </si>
  <si>
    <t>5372784P6SCS</t>
  </si>
  <si>
    <t>Knightsbridge Management X, LLC</t>
  </si>
  <si>
    <t>5375042TB14A</t>
  </si>
  <si>
    <t>G Squared Equity GP V</t>
  </si>
  <si>
    <t>5374312VCIIF</t>
  </si>
  <si>
    <t>EQT IX (General Partner) S.à r.l.</t>
  </si>
  <si>
    <t>PAI Europe VI - 1 SCSP</t>
  </si>
  <si>
    <t>5370904PGD16</t>
  </si>
  <si>
    <t>Thoma Bravo Fund XIV</t>
  </si>
  <si>
    <t>5374712PECPV</t>
  </si>
  <si>
    <t>Vista Co-Invest Program International Feeder, L.P.</t>
  </si>
  <si>
    <t>5374682HALII</t>
  </si>
  <si>
    <t>Vista Equity Partners Fund VII GP, L.P.</t>
  </si>
  <si>
    <t>Partners Group - Direct Equty 2016 C-G</t>
  </si>
  <si>
    <t>Platinum Equity Partners V</t>
  </si>
  <si>
    <t>5377052PLEP6</t>
  </si>
  <si>
    <t>Platinum Equity Capital Partners VI</t>
  </si>
  <si>
    <t>5374932OHCPV</t>
  </si>
  <si>
    <t>Hamilton Lane SMID</t>
  </si>
  <si>
    <t>5374832WPGGF</t>
  </si>
  <si>
    <t>CEP V LUX</t>
  </si>
  <si>
    <t>5375032FPVIA</t>
  </si>
  <si>
    <t>Carlyle Partners VII</t>
  </si>
  <si>
    <t>5374902TB14A</t>
  </si>
  <si>
    <t>Hellman &amp; Friedman</t>
  </si>
  <si>
    <t>5375212CRSFV</t>
  </si>
  <si>
    <t>Oak Hill Capital Partners V</t>
  </si>
  <si>
    <t>5375132DSFFX</t>
  </si>
  <si>
    <t>Warburg Pincus - Global Growth Fund</t>
  </si>
  <si>
    <t>Francisco Partners VI</t>
  </si>
  <si>
    <t>5370562DSVII</t>
  </si>
  <si>
    <t>5370904PGS08</t>
  </si>
  <si>
    <t>Crown Global Secondaries V GP</t>
  </si>
  <si>
    <t>5374582PGSF6</t>
  </si>
  <si>
    <t>Dover Street X Feeder Fund L.P.</t>
  </si>
  <si>
    <t>5370992LCP7O</t>
  </si>
  <si>
    <t>PRIVFAELCPIX</t>
  </si>
  <si>
    <t>Harbourvest - Dover Street VII</t>
  </si>
  <si>
    <t>Partners - PG Secondary 2008</t>
  </si>
  <si>
    <t xml:space="preserve">Scotia Sociedad Titulizadora </t>
  </si>
  <si>
    <t>PGSF VI Feeder GP, LLC</t>
  </si>
  <si>
    <t>Lexington - LCP VII</t>
  </si>
  <si>
    <t>Coller - Coller VI</t>
  </si>
  <si>
    <t>Coller - Coller VIII</t>
  </si>
  <si>
    <t>5374052ASF7G</t>
  </si>
  <si>
    <t>Partners - PG Secondary 2011</t>
  </si>
  <si>
    <t>Lexington Partners GP Holdings VIII LLC</t>
  </si>
  <si>
    <t>Partners - PG Secondary 2015</t>
  </si>
  <si>
    <t>5375182CEVFV</t>
  </si>
  <si>
    <t>Coller</t>
  </si>
  <si>
    <t>5374524TSEV8</t>
  </si>
  <si>
    <t>Ardian - Secondary Fund VII LP</t>
  </si>
  <si>
    <t>Scotia - Fideicomiso de Infraestructura</t>
  </si>
  <si>
    <t>5371912TCRE1</t>
  </si>
  <si>
    <t>ASF Cosmos Co-Invest L.P.</t>
  </si>
  <si>
    <t>Schlumberger Ltd.</t>
  </si>
  <si>
    <t>5373922TCRE2</t>
  </si>
  <si>
    <t>ASF VIII GP Limited</t>
  </si>
  <si>
    <t>5374732SPOR7</t>
  </si>
  <si>
    <t>Cortland Enhanced Value Fund V, L.P.</t>
  </si>
  <si>
    <t>TSE - Real Estate Venture VIII SCSp</t>
  </si>
  <si>
    <t>5374322SOIKP</t>
  </si>
  <si>
    <t>Terranum - Real Estate Fund</t>
  </si>
  <si>
    <t>5374322SOMAR</t>
  </si>
  <si>
    <t>Terranum Capital - Latin America Real Estate Fund II, L.P.</t>
  </si>
  <si>
    <t xml:space="preserve">Saga Falabella </t>
  </si>
  <si>
    <t>5374382MRES2</t>
  </si>
  <si>
    <t>Strategic Partners - Real Estate VII</t>
  </si>
  <si>
    <t>5371372PRE17</t>
  </si>
  <si>
    <t>Carlyle Realty Partners - VIII</t>
  </si>
  <si>
    <t>Starwood Opportunity Fund XI Investor KP, L.P.</t>
  </si>
  <si>
    <t>5111041FIDAF</t>
  </si>
  <si>
    <t>Metropolitan Real Estate Partners Secondaries Fund EUI-II L.P.</t>
  </si>
  <si>
    <t>Partners Group Real Estate Secondary 2017 (USD) D, L.P. Inc.</t>
  </si>
  <si>
    <t>Blackstone Real Estate Associates Europe VI</t>
  </si>
  <si>
    <t>AC Capitales - Infraestructura</t>
  </si>
  <si>
    <t>5111132INBRO</t>
  </si>
  <si>
    <t>AC Capitales - Infraestructura II</t>
  </si>
  <si>
    <t>5370552AARCF</t>
  </si>
  <si>
    <t>Sigma- Infraestructura</t>
  </si>
  <si>
    <t>Sura Credicorp Infraestructura</t>
  </si>
  <si>
    <t>Ripley Corp</t>
  </si>
  <si>
    <t>5111092FMEZZ</t>
  </si>
  <si>
    <t>Brookfield - Infraestructura</t>
  </si>
  <si>
    <t>LarraínVial - Energía I</t>
  </si>
  <si>
    <t>Reserva Fría Etén</t>
  </si>
  <si>
    <t>5111322LATAM</t>
  </si>
  <si>
    <t>ARCM - ARC Fund I</t>
  </si>
  <si>
    <t>Refinería La Pampilla S.A.</t>
  </si>
  <si>
    <t>5111032LATAM</t>
  </si>
  <si>
    <t>ARCM - ARC Fund II</t>
  </si>
  <si>
    <t>Red Dorsal</t>
  </si>
  <si>
    <t>5111092TRANC</t>
  </si>
  <si>
    <t>Summa - Mezzanine</t>
  </si>
  <si>
    <t xml:space="preserve">Red de Energía del Perú </t>
  </si>
  <si>
    <t>5111032TRANC</t>
  </si>
  <si>
    <t>Carlyle Peru</t>
  </si>
  <si>
    <t>5111071DESC1</t>
  </si>
  <si>
    <t>Effic Partners - Latam</t>
  </si>
  <si>
    <t>5111071DESC2</t>
  </si>
  <si>
    <t>Access Seaf - Latam</t>
  </si>
  <si>
    <t>5111072DCVY1</t>
  </si>
  <si>
    <t>Summa - Trasandino</t>
  </si>
  <si>
    <t>Access Seaf - Trasandino</t>
  </si>
  <si>
    <t>Enfoca - Descubridor I</t>
  </si>
  <si>
    <t>Enfoca - Descubridor II</t>
  </si>
  <si>
    <t>5111152FICP1</t>
  </si>
  <si>
    <t>Enfoca - Discovery I</t>
  </si>
  <si>
    <t>Productos Tissue del Perú</t>
  </si>
  <si>
    <t>Kandeo - II Private Equity</t>
  </si>
  <si>
    <t>Macrocapitales - Fortaleza</t>
  </si>
  <si>
    <t xml:space="preserve">Faro Capital - Fondo de Inversión Retail </t>
  </si>
  <si>
    <t>5111022FINM1</t>
  </si>
  <si>
    <t>Faro - Capital Privado</t>
  </si>
  <si>
    <t>5111022FINR2</t>
  </si>
  <si>
    <t>Enfoca - Descubridor 1</t>
  </si>
  <si>
    <t>5111042FIMRE</t>
  </si>
  <si>
    <t>Enfoca - Descubridor 2</t>
  </si>
  <si>
    <t>BCP Fondo Inmobiliario</t>
  </si>
  <si>
    <t>Pluspetrol Lote 56</t>
  </si>
  <si>
    <t>Compass - Inmobiliario A</t>
  </si>
  <si>
    <t xml:space="preserve">Pluspetrol Camisea </t>
  </si>
  <si>
    <t>Compass - Inmobiliario B</t>
  </si>
  <si>
    <t>5111102FIBRC</t>
  </si>
  <si>
    <t>AC Capitales - Inmobiliario I</t>
  </si>
  <si>
    <t>5111151FCIN1</t>
  </si>
  <si>
    <t>AC Capitales - Inmobiliario II</t>
  </si>
  <si>
    <t>LarraínVial Colliers - Fibra II</t>
  </si>
  <si>
    <t>5270412CONVE</t>
  </si>
  <si>
    <t>LarraínVial Colliers - Fibra III</t>
  </si>
  <si>
    <t>5270772F2269</t>
  </si>
  <si>
    <t>LarraínVial Colliers - Fibra I</t>
  </si>
  <si>
    <t>5271112EG102</t>
  </si>
  <si>
    <t>Faro - Inmobiliario I</t>
  </si>
  <si>
    <t>52MOST2GCOND</t>
  </si>
  <si>
    <t>W Capital - Fondo Inmobiliario</t>
  </si>
  <si>
    <t>DWS Invest - Convertibles</t>
  </si>
  <si>
    <t>Peru Payroll Deduction Finance Limited</t>
  </si>
  <si>
    <t>5274494CONVE</t>
  </si>
  <si>
    <t>Franklin Templeton - Global Convertibles</t>
  </si>
  <si>
    <t xml:space="preserve">Perú LNG </t>
  </si>
  <si>
    <t>BlackRock - iShares Convertible Bond ETF</t>
  </si>
  <si>
    <t>52MSIM2MSUHY</t>
  </si>
  <si>
    <t>5271112EB747</t>
  </si>
  <si>
    <t>BlackRock - iShares 0-5 Year TIPS Bond ETF</t>
  </si>
  <si>
    <t>5270164F3629</t>
  </si>
  <si>
    <t xml:space="preserve">Peru Enhanced Pass Trough SSCN </t>
  </si>
  <si>
    <t>5270164F5125</t>
  </si>
  <si>
    <t>Morgan Stanley - Global Convertible Bond Fund</t>
  </si>
  <si>
    <t>5270224F8317</t>
  </si>
  <si>
    <t>SSGA - Bloomberg Barclays Convertible Securities</t>
  </si>
  <si>
    <t>5270254F7343</t>
  </si>
  <si>
    <t>5276632EPF32</t>
  </si>
  <si>
    <t>AT1 LN - Global Convertible</t>
  </si>
  <si>
    <t>5270254F7631</t>
  </si>
  <si>
    <t>Lazard - Convertible Europe Fund</t>
  </si>
  <si>
    <t>5270264F6942</t>
  </si>
  <si>
    <t>5270282F3171</t>
  </si>
  <si>
    <t>Arcano Fund - European Income Fund, ESG Selection</t>
  </si>
  <si>
    <t xml:space="preserve">Palmas del Espino </t>
  </si>
  <si>
    <t>5274852V3A43</t>
  </si>
  <si>
    <t>MSIM - High Yield</t>
  </si>
  <si>
    <t>5274852WYS31</t>
  </si>
  <si>
    <t>BNY Mellon Compass Fund - ABS Fund</t>
  </si>
  <si>
    <t>5270382F9940</t>
  </si>
  <si>
    <t>Pacífico Peruano Suiza</t>
  </si>
  <si>
    <t>5270384EUBON</t>
  </si>
  <si>
    <t>NN - European High Yield</t>
  </si>
  <si>
    <t>5270384F5073</t>
  </si>
  <si>
    <t>Aberdeen - Select Euro High Yield</t>
  </si>
  <si>
    <t>5273982F6385</t>
  </si>
  <si>
    <t>5273984AGSBI</t>
  </si>
  <si>
    <t>Robeco - High Yield Bonds Fund</t>
  </si>
  <si>
    <t>5270404FEUHY</t>
  </si>
  <si>
    <t>Janus Henderson - US High Yield Fund</t>
  </si>
  <si>
    <t>5270432AX639</t>
  </si>
  <si>
    <t>Lord Abbett - US Convertible Fund</t>
  </si>
  <si>
    <t>5270432F1588</t>
  </si>
  <si>
    <t>Lord Abbett - US High Yield Fund</t>
  </si>
  <si>
    <t>5270432F6750</t>
  </si>
  <si>
    <t>Amundi / Pioneer - US High Yield</t>
  </si>
  <si>
    <t>5270432USSHY</t>
  </si>
  <si>
    <t>Amundi / Pioneer - Euro Strategic Bond</t>
  </si>
  <si>
    <t>Ocensa</t>
  </si>
  <si>
    <t>5270652US921</t>
  </si>
  <si>
    <t>Amundi / Pioneer - Global High Yield</t>
  </si>
  <si>
    <t>Norvial</t>
  </si>
  <si>
    <t>5270854FK5G4</t>
  </si>
  <si>
    <t>5270882JPGLB</t>
  </si>
  <si>
    <t>Amundi / Pioneer - Global Subordinated</t>
  </si>
  <si>
    <t>5270972F4784</t>
  </si>
  <si>
    <t>Fidelity - European High Yield</t>
  </si>
  <si>
    <t>5270972FXD05</t>
  </si>
  <si>
    <t>AUDHYBI LX - US Dynamic High Yield Bonds</t>
  </si>
  <si>
    <t>AXA - US High Yield Bonds</t>
  </si>
  <si>
    <t>5271112E8513</t>
  </si>
  <si>
    <t>AXA - US Short Duration High Yield</t>
  </si>
  <si>
    <t>5270732E31M3</t>
  </si>
  <si>
    <t>5270732EY7Y7</t>
  </si>
  <si>
    <t>ANGL US - Fallen Angels</t>
  </si>
  <si>
    <t>Threadneedle - European High Yield</t>
  </si>
  <si>
    <t>5273974EURHY</t>
  </si>
  <si>
    <t>JP Morgan - Global Bond Opportunities Fund</t>
  </si>
  <si>
    <t>5274002FB300</t>
  </si>
  <si>
    <t>Muzinich - Americayield Fund</t>
  </si>
  <si>
    <t>52INVE2GLHIC</t>
  </si>
  <si>
    <t>Muzinich - Short Duration High Yield</t>
  </si>
  <si>
    <t>52MSIM4EURHY</t>
  </si>
  <si>
    <t>SPDR - Bloomberg High Yield ETF</t>
  </si>
  <si>
    <t>Mibanco</t>
  </si>
  <si>
    <t>5273974EUHY2</t>
  </si>
  <si>
    <t>BlackRock - iShares iBoxx High Yield Corporate Bond</t>
  </si>
  <si>
    <t>BlackRock - Fallen Angels HY Corp Bonds UCITS</t>
  </si>
  <si>
    <t>5275112FCBIU</t>
  </si>
  <si>
    <t>52GAML2USCOF</t>
  </si>
  <si>
    <t>5275504GM260</t>
  </si>
  <si>
    <t>DWS Invest - Euro High Yield</t>
  </si>
  <si>
    <t>48CAND4EURHY</t>
  </si>
  <si>
    <t>Federated - High Yield Bond Fund</t>
  </si>
  <si>
    <t>5272184GLBHB</t>
  </si>
  <si>
    <t>Invesco - Global High Income Fund UCITS</t>
  </si>
  <si>
    <t>5272182GSEHB</t>
  </si>
  <si>
    <t>Morgan Stanley - European Currencies High Yield</t>
  </si>
  <si>
    <t>5273882HIGHY</t>
  </si>
  <si>
    <t>DWS Invest - Euro High Yield Corporates</t>
  </si>
  <si>
    <t>5271112EMHYU</t>
  </si>
  <si>
    <t>BlueBay - Financial Capital Bond - U</t>
  </si>
  <si>
    <t>5274122GD0HY</t>
  </si>
  <si>
    <t xml:space="preserve">Gam - Star Credit Opportunities </t>
  </si>
  <si>
    <t>5274122USHYB</t>
  </si>
  <si>
    <t>Universal Invest Lux - Berenberg Credit Opportunities</t>
  </si>
  <si>
    <t>Candriam - Bonds Euro High Yield</t>
  </si>
  <si>
    <t>Azimut - Fund 1 Hybrid Bonds</t>
  </si>
  <si>
    <t>5270384GBOND</t>
  </si>
  <si>
    <t>48CAND4EHY2</t>
  </si>
  <si>
    <t>Robeco - Capital Growth Funds High Yield Bonds</t>
  </si>
  <si>
    <t>5270192SCHHY</t>
  </si>
  <si>
    <t>BlackRock - iShares EM High Yield Bond</t>
  </si>
  <si>
    <t>5270382STRIN</t>
  </si>
  <si>
    <t>Pimco - Global High Yield Bond Fund</t>
  </si>
  <si>
    <t>Maestro Perú</t>
  </si>
  <si>
    <t>5270412DBDOL</t>
  </si>
  <si>
    <t xml:space="preserve">Luz del Sur </t>
  </si>
  <si>
    <t>5271112E7242</t>
  </si>
  <si>
    <t>5270732E9594</t>
  </si>
  <si>
    <t>52GLDS2GIGUS</t>
  </si>
  <si>
    <t>Amundi / Pioneer - Global Subordinated Bond</t>
  </si>
  <si>
    <t>52SANT4FIOCD</t>
  </si>
  <si>
    <t>Candriam - Euro High Yield</t>
  </si>
  <si>
    <t>5274124GBLIG</t>
  </si>
  <si>
    <t>Schroders - Global High Yield</t>
  </si>
  <si>
    <t>5270222F3349</t>
  </si>
  <si>
    <t>52INVE2FLOAT</t>
  </si>
  <si>
    <t>Amundi / Pioneer - Strategic Income</t>
  </si>
  <si>
    <t>DWS Invest - Money Market</t>
  </si>
  <si>
    <t>52CRSU2GLOAN</t>
  </si>
  <si>
    <t>BlackRock - iShares iBoxx $ Investment Grade Corporate Bond ETF</t>
  </si>
  <si>
    <t>BlackRock - iShares USD Corp Bond UCITS</t>
  </si>
  <si>
    <t>0840016L1D50</t>
  </si>
  <si>
    <t>Goldman Sachs - US Fixed Income Portfolio</t>
  </si>
  <si>
    <t>084009B97495</t>
  </si>
  <si>
    <t>Santander - Select Moderate</t>
  </si>
  <si>
    <t>084009BLWAG2</t>
  </si>
  <si>
    <t>Pimco - Global Investment Grade Credit Fund</t>
  </si>
  <si>
    <t>084009B17101</t>
  </si>
  <si>
    <t>NN - Flex Senior Loans</t>
  </si>
  <si>
    <t>084009B75681</t>
  </si>
  <si>
    <t>Invesco - US Senior Loans</t>
  </si>
  <si>
    <t>084009B83768</t>
  </si>
  <si>
    <t>08401377N837</t>
  </si>
  <si>
    <t>Credit Suisse - Global Senior Loans</t>
  </si>
  <si>
    <t>08401377N266</t>
  </si>
  <si>
    <t>Gobierno del Reino Unido</t>
  </si>
  <si>
    <t>5271112E7457</t>
  </si>
  <si>
    <t>Gobierno de Australia</t>
  </si>
  <si>
    <t>5271112E7440</t>
  </si>
  <si>
    <t>5271112E7176</t>
  </si>
  <si>
    <t>5271112E8679</t>
  </si>
  <si>
    <t>Lima Airport Partners</t>
  </si>
  <si>
    <t>5273932BILUS</t>
  </si>
  <si>
    <t>085905591P70</t>
  </si>
  <si>
    <t>Gobierno de Canada</t>
  </si>
  <si>
    <t>Leasing Total</t>
  </si>
  <si>
    <t>085905551N57</t>
  </si>
  <si>
    <t>085905541NA0</t>
  </si>
  <si>
    <t>BlackRock - iShares - 1 - 3 Year Treasury Bond ETF</t>
  </si>
  <si>
    <t>085905581NA2</t>
  </si>
  <si>
    <t>Largo Resources</t>
  </si>
  <si>
    <t>08400020TQ13</t>
  </si>
  <si>
    <t>BlackRock - iShares -7 - 10 Year Treasury Bond ETF</t>
  </si>
  <si>
    <t>08400020TT51</t>
  </si>
  <si>
    <t>BlackRock - iShares - Tips ETF</t>
  </si>
  <si>
    <t>08400020TR95</t>
  </si>
  <si>
    <t>BlackRock - Ishares Short Treasury Bond</t>
  </si>
  <si>
    <t>08400020TP30</t>
  </si>
  <si>
    <t>SSGA - Bloomberg Barclays 1-3 months Tbills</t>
  </si>
  <si>
    <t>08400020TD00</t>
  </si>
  <si>
    <t>Gobierno de Japon</t>
  </si>
  <si>
    <t>08400020TS78</t>
  </si>
  <si>
    <t>085905521PA1</t>
  </si>
  <si>
    <t>08400020TF57</t>
  </si>
  <si>
    <t>0840002CEP23</t>
  </si>
  <si>
    <t>IPSA - Bonos titulizados</t>
  </si>
  <si>
    <t>08400020TL26</t>
  </si>
  <si>
    <t>08400020TJ79</t>
  </si>
  <si>
    <t>0840002CGM73</t>
  </si>
  <si>
    <t>Gobierno de los Estados Unidos</t>
  </si>
  <si>
    <t>Inversiones CMPC</t>
  </si>
  <si>
    <t>08400028ZQ64</t>
  </si>
  <si>
    <t>08400020TN81</t>
  </si>
  <si>
    <t>08400020TE82</t>
  </si>
  <si>
    <t>08400020RH32</t>
  </si>
  <si>
    <t>0840002CHT18</t>
  </si>
  <si>
    <t>08400020RJ97</t>
  </si>
  <si>
    <t>08400020RK60</t>
  </si>
  <si>
    <t>08400020RM27</t>
  </si>
  <si>
    <t>Interproperties Finance Trust</t>
  </si>
  <si>
    <t>08400020RN00</t>
  </si>
  <si>
    <t>0840002CHP95</t>
  </si>
  <si>
    <t>Interoceanica V Finance Limited</t>
  </si>
  <si>
    <t>08400026AW97</t>
  </si>
  <si>
    <t>Interoceanica IV Finance Limited</t>
  </si>
  <si>
    <t>08400026BA68</t>
  </si>
  <si>
    <t>08400026BE80</t>
  </si>
  <si>
    <t>08400026BJ77</t>
  </si>
  <si>
    <t>08400026BT59</t>
  </si>
  <si>
    <t>08400026BU23</t>
  </si>
  <si>
    <t>08400026CA59</t>
  </si>
  <si>
    <t>08400026CG20</t>
  </si>
  <si>
    <t>08400026DR75</t>
  </si>
  <si>
    <t>08400026EG02</t>
  </si>
  <si>
    <t>08400028D564</t>
  </si>
  <si>
    <t>08400028G385</t>
  </si>
  <si>
    <t>08400028H292</t>
  </si>
  <si>
    <t>08400028J272</t>
  </si>
  <si>
    <t>08400028K742</t>
  </si>
  <si>
    <t>08400028MW79</t>
  </si>
  <si>
    <t>08400028RH57</t>
  </si>
  <si>
    <t>08400028WJ58</t>
  </si>
  <si>
    <t>08400028XB14</t>
  </si>
  <si>
    <t>08400028VA49</t>
  </si>
  <si>
    <t>084000284N73</t>
  </si>
  <si>
    <t>08400020SF66</t>
  </si>
  <si>
    <t>08400020RT79</t>
  </si>
  <si>
    <t>08400028P469</t>
  </si>
  <si>
    <t>08400028R366</t>
  </si>
  <si>
    <t>084000283W81</t>
  </si>
  <si>
    <t>08400020H789</t>
  </si>
  <si>
    <t>08400020RS96</t>
  </si>
  <si>
    <t>08400020RU43</t>
  </si>
  <si>
    <t>084000284V99</t>
  </si>
  <si>
    <t>5270882F1371</t>
  </si>
  <si>
    <t>5274692JHR67</t>
  </si>
  <si>
    <t>5274692JHW11</t>
  </si>
  <si>
    <t>5211082FRFLU</t>
  </si>
  <si>
    <t>5273662CORP1</t>
  </si>
  <si>
    <t>5273662PASEL</t>
  </si>
  <si>
    <t>InRetail Pharma</t>
  </si>
  <si>
    <t>527497215850</t>
  </si>
  <si>
    <t>52MDOM2PASEL</t>
  </si>
  <si>
    <t>52MAIN209955</t>
  </si>
  <si>
    <t>5270252AB197</t>
  </si>
  <si>
    <t>Gobierno de Estados Unidos</t>
  </si>
  <si>
    <t>Inmuebles</t>
  </si>
  <si>
    <t>5270292EMCOD</t>
  </si>
  <si>
    <t>JP Morgan - Liquidity Fund LVNAV</t>
  </si>
  <si>
    <t>5270292F4301</t>
  </si>
  <si>
    <t>HSBC - Global Liquidity Funds</t>
  </si>
  <si>
    <t>52MSIM2EMERG</t>
  </si>
  <si>
    <t>5271112E6251</t>
  </si>
  <si>
    <t xml:space="preserve">Larrain Vial </t>
  </si>
  <si>
    <t>5270732E6TD5</t>
  </si>
  <si>
    <t>Waystone Credicorp - Latam Corps HC</t>
  </si>
  <si>
    <t>52SANT2LATAM</t>
  </si>
  <si>
    <t>Waystone Security - Latam Corps HC</t>
  </si>
  <si>
    <t>IIRSA Norte Finance Limited</t>
  </si>
  <si>
    <t>5275262COMP2</t>
  </si>
  <si>
    <t>LarrainVial - Corp EM Debt USD</t>
  </si>
  <si>
    <t>52702527606A</t>
  </si>
  <si>
    <t>527474209955</t>
  </si>
  <si>
    <t>Lemanik Asset Management - Corp EM Debt USD</t>
  </si>
  <si>
    <t>IICGSA</t>
  </si>
  <si>
    <t>52CRSU2EMCHC</t>
  </si>
  <si>
    <t>MDO - Renta Fija Latam Corps</t>
  </si>
  <si>
    <t>IFH Perú Ltd.</t>
  </si>
  <si>
    <t>Lemanik - Corp EM Debt USD</t>
  </si>
  <si>
    <t>Edmond de Rothschild - Corp EM Debt USD</t>
  </si>
  <si>
    <t>5277012F9LZQ</t>
  </si>
  <si>
    <t>52MDOM230822</t>
  </si>
  <si>
    <t>Aberdeen - EM Corporate Bond</t>
  </si>
  <si>
    <t>Hoteles Costa del Sol (Scotia Sociedad Titulizadora)</t>
  </si>
  <si>
    <t>5270132MECIU</t>
  </si>
  <si>
    <t>5270582DEUDA</t>
  </si>
  <si>
    <t>Investec - Emerging Markets Corporate Debt</t>
  </si>
  <si>
    <t>5274822F3551</t>
  </si>
  <si>
    <t>Investec - Latin American Corporate Debt</t>
  </si>
  <si>
    <t>1259102NBK46</t>
  </si>
  <si>
    <t>RFIC</t>
  </si>
  <si>
    <t>Morgan Stanley - Emerging Markets Corporate Debt Fund</t>
  </si>
  <si>
    <t>BlackRock - iShares JP Morgan EM Corporate Bond</t>
  </si>
  <si>
    <t>BlackRock - EM Corp Bond UCITS</t>
  </si>
  <si>
    <t>H2Olmos S.A.</t>
  </si>
  <si>
    <t>59509428AP43</t>
  </si>
  <si>
    <t>Santander - Latin America Corporate Bond</t>
  </si>
  <si>
    <t>1228462UAF30</t>
  </si>
  <si>
    <t>FIGLHYI CI - Compass Latam HY</t>
  </si>
  <si>
    <t>1228462UAE64</t>
  </si>
  <si>
    <t>Aberdeen - Frontier Markets Bond Fund</t>
  </si>
  <si>
    <t>Grupo ACP Inversiones y Desarrollo</t>
  </si>
  <si>
    <t>1250242TAH68</t>
  </si>
  <si>
    <t>Credit Suisse - Emerging Markets  Corporate Bonds</t>
  </si>
  <si>
    <t>GNB</t>
  </si>
  <si>
    <t>1250302CAA82</t>
  </si>
  <si>
    <t>1250302CAD22</t>
  </si>
  <si>
    <t>1250302TAA72</t>
  </si>
  <si>
    <t>1250842WAQ42</t>
  </si>
  <si>
    <t>Gloria</t>
  </si>
  <si>
    <t>MDO - Latam Corp HY</t>
  </si>
  <si>
    <t>12509428AB56</t>
  </si>
  <si>
    <t>JP Morgan - Emerging Markets Corporate Bond Fund</t>
  </si>
  <si>
    <t>12509428AC30</t>
  </si>
  <si>
    <t>Moneda - Deuda Latinoamericana</t>
  </si>
  <si>
    <t>59509428AN94</t>
  </si>
  <si>
    <t>Moneda S.A. Administradora General de Fondos - Deuda Latam</t>
  </si>
  <si>
    <t>59509428AE95</t>
  </si>
  <si>
    <t>Petrobras International</t>
  </si>
  <si>
    <t>12509428AE95</t>
  </si>
  <si>
    <t>12509428AK55</t>
  </si>
  <si>
    <t>12509428AL39</t>
  </si>
  <si>
    <t>1250942PAA95</t>
  </si>
  <si>
    <t>1250942USP43</t>
  </si>
  <si>
    <t>Fibria Overseas Finance Ltd.</t>
  </si>
  <si>
    <t>1250942USQ26</t>
  </si>
  <si>
    <t>12509921AA41</t>
  </si>
  <si>
    <t>VALEBZ 6 7/8 11/21/36</t>
  </si>
  <si>
    <t>Financiera Uno</t>
  </si>
  <si>
    <t>12518120EAG5</t>
  </si>
  <si>
    <t>12502526AH53</t>
  </si>
  <si>
    <t>Braskem</t>
  </si>
  <si>
    <t>12521725SUNA</t>
  </si>
  <si>
    <t>Brasil Foods</t>
  </si>
  <si>
    <t>1251272LAD57</t>
  </si>
  <si>
    <t>1251272LAC74</t>
  </si>
  <si>
    <t>12525628AB42</t>
  </si>
  <si>
    <t>Petrobras International Finance Company</t>
  </si>
  <si>
    <t>12525628AC25</t>
  </si>
  <si>
    <t>12525628AD08</t>
  </si>
  <si>
    <t>1252802VAA82</t>
  </si>
  <si>
    <t>12529728AA10</t>
  </si>
  <si>
    <t>12509428AT64</t>
  </si>
  <si>
    <t>12535926AA73</t>
  </si>
  <si>
    <t>12537028AA04</t>
  </si>
  <si>
    <t>1253762AAF05</t>
  </si>
  <si>
    <t>1254212AAA53</t>
  </si>
  <si>
    <t>12582329AA30</t>
  </si>
  <si>
    <t>1258232LAA63</t>
  </si>
  <si>
    <t>1550162MAH51</t>
  </si>
  <si>
    <t>1550162MAJ18</t>
  </si>
  <si>
    <t>15502322DN01</t>
  </si>
  <si>
    <t>Cosan S.A. Industria y Comercio</t>
  </si>
  <si>
    <t>1550232WAA01</t>
  </si>
  <si>
    <t>Constructora Norberto Odebretch S.A.</t>
  </si>
  <si>
    <t>1550232WAC66</t>
  </si>
  <si>
    <t>SCCO 6 3/8 07/27/15</t>
  </si>
  <si>
    <t>15511928AE91</t>
  </si>
  <si>
    <t>1551192MAA64</t>
  </si>
  <si>
    <t>15511928AD19</t>
  </si>
  <si>
    <t>Pacific Rubiales Corp.</t>
  </si>
  <si>
    <t>1551192KAA99</t>
  </si>
  <si>
    <t>1551112US059</t>
  </si>
  <si>
    <t>15511128LAA0</t>
  </si>
  <si>
    <t>TAM Líneas Aéreas S.A.</t>
  </si>
  <si>
    <t>15511128LAH50</t>
  </si>
  <si>
    <t>Grupo Embotellador Atic, S.L.</t>
  </si>
  <si>
    <t>1551112LAK89</t>
  </si>
  <si>
    <t>Colombia Telecomunicaciones</t>
  </si>
  <si>
    <t>1551112LAL62</t>
  </si>
  <si>
    <t>Hypermarcas</t>
  </si>
  <si>
    <t>15511128LAG77</t>
  </si>
  <si>
    <t>Alsea S.A</t>
  </si>
  <si>
    <t>15527829AJ55</t>
  </si>
  <si>
    <t>Elementia SAB de CV</t>
  </si>
  <si>
    <t>Itau</t>
  </si>
  <si>
    <t>15527829AA47</t>
  </si>
  <si>
    <t>15527829AH99</t>
  </si>
  <si>
    <t>Banco do Brasil</t>
  </si>
  <si>
    <t>15527829AM84</t>
  </si>
  <si>
    <t>15528725AA58</t>
  </si>
  <si>
    <t>15528725AB32</t>
  </si>
  <si>
    <t>1551192MAB48</t>
  </si>
  <si>
    <t>15529926AB25</t>
  </si>
  <si>
    <t>1553242ZAX44</t>
  </si>
  <si>
    <t>15532622AB63</t>
  </si>
  <si>
    <t>15532622AC47</t>
  </si>
  <si>
    <t>15537120AD31</t>
  </si>
  <si>
    <t>15539325AD54</t>
  </si>
  <si>
    <t>1558212TAN92</t>
  </si>
  <si>
    <t>1703042VAA82</t>
  </si>
  <si>
    <t>Exalmar</t>
  </si>
  <si>
    <t>1703042VAB65</t>
  </si>
  <si>
    <t>1252802VAC49</t>
  </si>
  <si>
    <t>5755442JAA19</t>
  </si>
  <si>
    <t>5951322RBA43</t>
  </si>
  <si>
    <t>5951322RBC09</t>
  </si>
  <si>
    <t>5951322EPM29</t>
  </si>
  <si>
    <t>15532622AK62</t>
  </si>
  <si>
    <t>1553782SAG23</t>
  </si>
  <si>
    <t>1553782SAD91</t>
  </si>
  <si>
    <t>1250302CAE05</t>
  </si>
  <si>
    <t>15532622AM29</t>
  </si>
  <si>
    <t>1250242TAK97</t>
  </si>
  <si>
    <t>1250242TAM53</t>
  </si>
  <si>
    <t>GRUPOS 5 1/2 04/29/2026</t>
  </si>
  <si>
    <t>1253042VAA13</t>
  </si>
  <si>
    <t>1250342JAE03</t>
  </si>
  <si>
    <t>Banco de Bogotá</t>
  </si>
  <si>
    <t>1250342JAH34</t>
  </si>
  <si>
    <t>1250342JAK62</t>
  </si>
  <si>
    <t>Banco BTG Pactual S.A.</t>
  </si>
  <si>
    <t>1250342JAQ33</t>
  </si>
  <si>
    <t>1253042VAB95</t>
  </si>
  <si>
    <t>Grupo Energia Bogota</t>
  </si>
  <si>
    <t>12503724WAP0</t>
  </si>
  <si>
    <t>Corp Group Banking S.A.</t>
  </si>
  <si>
    <t>12507420AA81</t>
  </si>
  <si>
    <t>12507420AG51</t>
  </si>
  <si>
    <t>12507420AR17</t>
  </si>
  <si>
    <t>1250822JAE58</t>
  </si>
  <si>
    <t>Lan Airlines</t>
  </si>
  <si>
    <t>Electro Dunas s.a.a</t>
  </si>
  <si>
    <t>1251202HAL70</t>
  </si>
  <si>
    <t>12512927AS04</t>
  </si>
  <si>
    <t>Edyficar</t>
  </si>
  <si>
    <t>1251812EAK67</t>
  </si>
  <si>
    <t>1251812EAL41</t>
  </si>
  <si>
    <t>1251812EAP54</t>
  </si>
  <si>
    <t>12521725SUNB</t>
  </si>
  <si>
    <t>1252172VAD73</t>
  </si>
  <si>
    <t>1252172VAE56</t>
  </si>
  <si>
    <t>1252172VAF22</t>
  </si>
  <si>
    <t>1252172VAG05</t>
  </si>
  <si>
    <t>1252172VAJ44</t>
  </si>
  <si>
    <t>GRUPO ENERGIA BOGOTA</t>
  </si>
  <si>
    <t>1258642MAB83</t>
  </si>
  <si>
    <t>Cencosud</t>
  </si>
  <si>
    <t>12586329AB50</t>
  </si>
  <si>
    <t>Edelnor</t>
  </si>
  <si>
    <t>12586329AC34</t>
  </si>
  <si>
    <t>12586329AA77</t>
  </si>
  <si>
    <t>12539028AA02</t>
  </si>
  <si>
    <t xml:space="preserve">America Movil </t>
  </si>
  <si>
    <t>1254402NBF61</t>
  </si>
  <si>
    <t>1255202KAA37</t>
  </si>
  <si>
    <t>15527829AB20</t>
  </si>
  <si>
    <t>15527829AK29</t>
  </si>
  <si>
    <t>1553242WAC49</t>
  </si>
  <si>
    <t>GGBRBZ 7 1/4 10/20/17</t>
  </si>
  <si>
    <t>1553712BAB53</t>
  </si>
  <si>
    <t>Telemar</t>
  </si>
  <si>
    <t>1553782US150</t>
  </si>
  <si>
    <t>1553782SAC19</t>
  </si>
  <si>
    <t>59529429BR86</t>
  </si>
  <si>
    <t>59529429BQ04</t>
  </si>
  <si>
    <t>Odebretch</t>
  </si>
  <si>
    <t>1250932US358</t>
  </si>
  <si>
    <t>1250932FRE23</t>
  </si>
  <si>
    <t>1250242TAP84</t>
  </si>
  <si>
    <t>12535622AL66</t>
  </si>
  <si>
    <t>15532622AL46</t>
  </si>
  <si>
    <t>12SUZA2SUZ32</t>
  </si>
  <si>
    <t>12SUZA2SUZ30</t>
  </si>
  <si>
    <t>1258612WAJ18</t>
  </si>
  <si>
    <t>Industrias Peñoles S.A.B. de C.V.</t>
  </si>
  <si>
    <t>1258612TAC20</t>
  </si>
  <si>
    <t xml:space="preserve">Edegel </t>
  </si>
  <si>
    <t>1252172VAH87</t>
  </si>
  <si>
    <t>1557372LAA63</t>
  </si>
  <si>
    <t>1250242EAA38</t>
  </si>
  <si>
    <t>Empresa Publica de Liverpool</t>
  </si>
  <si>
    <t>08400326BZ27</t>
  </si>
  <si>
    <t>08400326CA66</t>
  </si>
  <si>
    <t>0840032BRA26</t>
  </si>
  <si>
    <t>08400326BR01</t>
  </si>
  <si>
    <t>08400326BK57</t>
  </si>
  <si>
    <t>08400326BB58</t>
  </si>
  <si>
    <t>Edegel</t>
  </si>
  <si>
    <t>08400326CB40</t>
  </si>
  <si>
    <t>0840032US105</t>
  </si>
  <si>
    <t>Comisión Federal de Electricidad</t>
  </si>
  <si>
    <t>0840032USB40</t>
  </si>
  <si>
    <t>0840032BRA47</t>
  </si>
  <si>
    <t>Fresnillo PLC</t>
  </si>
  <si>
    <t>0840032BRA25</t>
  </si>
  <si>
    <t>125093272B25</t>
  </si>
  <si>
    <t>0840032BRA23</t>
  </si>
  <si>
    <t>0840032BRA45</t>
  </si>
  <si>
    <t>Vale Overseas Limited Brazil</t>
  </si>
  <si>
    <t>08400623AV04</t>
  </si>
  <si>
    <t>08400623AW86</t>
  </si>
  <si>
    <t>08400623BN78</t>
  </si>
  <si>
    <t>08400623BP27</t>
  </si>
  <si>
    <t>12SUZA2WAF95</t>
  </si>
  <si>
    <t>08400623BW77</t>
  </si>
  <si>
    <t>CRPAO Vac Trust</t>
  </si>
  <si>
    <t>08400623EA21</t>
  </si>
  <si>
    <t xml:space="preserve">CRPAO Pen Trust </t>
  </si>
  <si>
    <t>08400623CE60</t>
  </si>
  <si>
    <t xml:space="preserve">Creditítulos Sociedad Titulizadora </t>
  </si>
  <si>
    <t>08400425EF88</t>
  </si>
  <si>
    <t>08400425DS19</t>
  </si>
  <si>
    <t>Sura Asset Management S.A.</t>
  </si>
  <si>
    <t>08400425DP79</t>
  </si>
  <si>
    <t>08400425DR36</t>
  </si>
  <si>
    <t>Gobierno de Brasil</t>
  </si>
  <si>
    <t>08400425EG61</t>
  </si>
  <si>
    <t>08400326CH10</t>
  </si>
  <si>
    <t>08400425AL92</t>
  </si>
  <si>
    <t>084004225BK0</t>
  </si>
  <si>
    <t>08400425AQ89</t>
  </si>
  <si>
    <t>08400425AU91</t>
  </si>
  <si>
    <t>08400425BJ38</t>
  </si>
  <si>
    <t>08400425BL83</t>
  </si>
  <si>
    <t>08400425BN40</t>
  </si>
  <si>
    <t>08400425BQ70</t>
  </si>
  <si>
    <t>08400425BR53</t>
  </si>
  <si>
    <t>Cosapi S.A.</t>
  </si>
  <si>
    <t>Corporación Andina de Fomento</t>
  </si>
  <si>
    <t>0840042NHK11</t>
  </si>
  <si>
    <t>08400425DL65</t>
  </si>
  <si>
    <t>Gobierno de Chile</t>
  </si>
  <si>
    <t>08400425DQ52</t>
  </si>
  <si>
    <t>08400425DX04</t>
  </si>
  <si>
    <t>Continetal Senior Trust</t>
  </si>
  <si>
    <t>08400425DT91</t>
  </si>
  <si>
    <t>Continental Trust</t>
  </si>
  <si>
    <t>08400425CX13</t>
  </si>
  <si>
    <t>Consorcio Transmantaro</t>
  </si>
  <si>
    <t>5270062FCB08</t>
  </si>
  <si>
    <t>52702222NNFMD</t>
  </si>
  <si>
    <t>5270252F1414</t>
  </si>
  <si>
    <t>08400425BM66</t>
  </si>
  <si>
    <t>Gobierno de Colombia</t>
  </si>
  <si>
    <t>5270252F8013</t>
  </si>
  <si>
    <t>5270272F7318</t>
  </si>
  <si>
    <t>08400425EM30</t>
  </si>
  <si>
    <t>5270392F5595</t>
  </si>
  <si>
    <t>08400425EL56</t>
  </si>
  <si>
    <t>5270802F6924</t>
  </si>
  <si>
    <t>5270882F2267</t>
  </si>
  <si>
    <t>5270732EPKV6</t>
  </si>
  <si>
    <t>52AVIV2EMMHC</t>
  </si>
  <si>
    <t>52BRAF2BEMRG</t>
  </si>
  <si>
    <t>52GLDS2GEMDB</t>
  </si>
  <si>
    <t>Compañía Nacional de Chocolates</t>
  </si>
  <si>
    <t>48CAND2EMBON</t>
  </si>
  <si>
    <t>5274122EMBFU</t>
  </si>
  <si>
    <t>52NORT2EMDBT</t>
  </si>
  <si>
    <t>52NORD2EHBPU</t>
  </si>
  <si>
    <t>5274372L3385</t>
  </si>
  <si>
    <t>52NORD2EMBBI</t>
  </si>
  <si>
    <t>084005237039</t>
  </si>
  <si>
    <t>08400528AX90</t>
  </si>
  <si>
    <t>0840052BAF76</t>
  </si>
  <si>
    <t>0840052BAH33</t>
  </si>
  <si>
    <t>BNY Mellon - Emerging Market Debt Fund</t>
  </si>
  <si>
    <t>08400528AY44</t>
  </si>
  <si>
    <t>NN  - Frontier Markets Debt HC</t>
  </si>
  <si>
    <t>08400528BA89</t>
  </si>
  <si>
    <t>Aberdeen - Select Emerging Markets Bond</t>
  </si>
  <si>
    <t>08400528BD97</t>
  </si>
  <si>
    <t>08400528BN00</t>
  </si>
  <si>
    <t>08400528BX15</t>
  </si>
  <si>
    <t>Goldman Sachs - Emerging Markets Debt</t>
  </si>
  <si>
    <t>0840052BAC46</t>
  </si>
  <si>
    <t>MFS - Emerging Markets Debt Fund</t>
  </si>
  <si>
    <t>0840052QAG38</t>
  </si>
  <si>
    <t>Pictet - Global Emerging Debt</t>
  </si>
  <si>
    <t>0840052QAJ76</t>
  </si>
  <si>
    <t>JP Morgan - Emerging Markets Debt Fund</t>
  </si>
  <si>
    <t>0840052QAN88</t>
  </si>
  <si>
    <t>BlackRock - iShares JP Morgan USD EM Bond ETF</t>
  </si>
  <si>
    <t>0840052QAS75</t>
  </si>
  <si>
    <t>Blackrock - iShares JPM USD BND USD D</t>
  </si>
  <si>
    <t>0840052QAU22</t>
  </si>
  <si>
    <t>0840052QAV05</t>
  </si>
  <si>
    <t>0840052QAW87</t>
  </si>
  <si>
    <t>Aviva - Emerging Markets Bond Fund</t>
  </si>
  <si>
    <t>0840052QAZ19</t>
  </si>
  <si>
    <t>BlackRock - Emerging Markets Bond Fund</t>
  </si>
  <si>
    <t>Cineplex</t>
  </si>
  <si>
    <t>0840052QBA58</t>
  </si>
  <si>
    <t>Goldman Sachs - Emerging Markets Debt Portfolio</t>
  </si>
  <si>
    <t>0840052QBB32</t>
  </si>
  <si>
    <t>Candriam - Bonds Emerging Markets</t>
  </si>
  <si>
    <t>Cia. Minera Áres</t>
  </si>
  <si>
    <t>0840052QBE70</t>
  </si>
  <si>
    <t>0840052QBF46</t>
  </si>
  <si>
    <t>Pimco - Emerging Markets Bond Fund</t>
  </si>
  <si>
    <t>Central American Bank for Economic IntegratioN</t>
  </si>
  <si>
    <t>0840052BAB62</t>
  </si>
  <si>
    <t>Northern Trust - EM Hard Currency</t>
  </si>
  <si>
    <t>Cencosud Perú</t>
  </si>
  <si>
    <t>0840052BAG59</t>
  </si>
  <si>
    <t>Neuberger Berman - Emerging Market Debt HC</t>
  </si>
  <si>
    <t>0840052BAD29</t>
  </si>
  <si>
    <t>Nordea - Emerging Hard Currency Bond Fund</t>
  </si>
  <si>
    <t>0840052US910</t>
  </si>
  <si>
    <t>M&amp;G - Global Floating Rate High Yield Fund</t>
  </si>
  <si>
    <t>CEMPRO 7 1/8 11/06/23</t>
  </si>
  <si>
    <t>0840052BAK61</t>
  </si>
  <si>
    <t>52NORT2F6472</t>
  </si>
  <si>
    <t>Northern Trust - EM Asian Corporate Debt Fund</t>
  </si>
  <si>
    <t>Cemento Andino</t>
  </si>
  <si>
    <t>0840052QBG29</t>
  </si>
  <si>
    <t>Nordea - Emerging Bond Fund</t>
  </si>
  <si>
    <t>CCR Inc. MT-100 Payment Rights Master Trust</t>
  </si>
  <si>
    <t>0840052BAE02</t>
  </si>
  <si>
    <t>Gobierno de Mexico</t>
  </si>
  <si>
    <t>0840052BAN01</t>
  </si>
  <si>
    <t>0840052BAZ31</t>
  </si>
  <si>
    <t>RFLC</t>
  </si>
  <si>
    <t>0840052BAS97</t>
  </si>
  <si>
    <t>491105207SI3</t>
  </si>
  <si>
    <t>0840052BAX82</t>
  </si>
  <si>
    <t>4974252S2BDC</t>
  </si>
  <si>
    <t>4974252SLBDC</t>
  </si>
  <si>
    <t>4974252SVBDC</t>
  </si>
  <si>
    <t>4911021COMHY</t>
  </si>
  <si>
    <t>4911102LINAE</t>
  </si>
  <si>
    <t>4975141HMCPS</t>
  </si>
  <si>
    <t>4975142HMPDX</t>
  </si>
  <si>
    <t>4975142HMCHY</t>
  </si>
  <si>
    <t>4911182HMCHY</t>
  </si>
  <si>
    <t>Brocal - CM</t>
  </si>
  <si>
    <t>18208920902A</t>
  </si>
  <si>
    <t>18208920903A</t>
  </si>
  <si>
    <t>18208920904A</t>
  </si>
  <si>
    <t>20001120901A</t>
  </si>
  <si>
    <t>20002221503U</t>
  </si>
  <si>
    <t>20009821004A</t>
  </si>
  <si>
    <t>20009821205A</t>
  </si>
  <si>
    <t>20009821303A</t>
  </si>
  <si>
    <t>21000220301A</t>
  </si>
  <si>
    <t>21000220301B</t>
  </si>
  <si>
    <t>21000220904A</t>
  </si>
  <si>
    <t>21000220904B</t>
  </si>
  <si>
    <t>BCP-PF Fideicomiso en Infraestructura</t>
  </si>
  <si>
    <t>21000220904C</t>
  </si>
  <si>
    <t>21000220904D</t>
  </si>
  <si>
    <t>21000320802B</t>
  </si>
  <si>
    <t>21000320906A</t>
  </si>
  <si>
    <t>21000321303A</t>
  </si>
  <si>
    <t>21001120701A</t>
  </si>
  <si>
    <t>21001120702A</t>
  </si>
  <si>
    <t>21001120803A</t>
  </si>
  <si>
    <t>RFLG</t>
  </si>
  <si>
    <t>21001121301U</t>
  </si>
  <si>
    <t>Sigma - Leasing Operativo 2</t>
  </si>
  <si>
    <t>21003521503U</t>
  </si>
  <si>
    <t>BD Capital - Senior Loans 2</t>
  </si>
  <si>
    <t>21003821703C</t>
  </si>
  <si>
    <t>BD Capital - Senior Loans A</t>
  </si>
  <si>
    <t>21003820905A</t>
  </si>
  <si>
    <t>BD Capital - Senior Loans B</t>
  </si>
  <si>
    <t>21015122003U</t>
  </si>
  <si>
    <t>21015121401U</t>
  </si>
  <si>
    <t>4911022COABR</t>
  </si>
  <si>
    <t>Compass - Fondo de Inversión Acreencias High Yield</t>
  </si>
  <si>
    <t>21015121402U</t>
  </si>
  <si>
    <t>21015121901U</t>
  </si>
  <si>
    <t>Fond. de Inversión Activa Financiamiento Estructurado Peru II</t>
  </si>
  <si>
    <t>21015121902U</t>
  </si>
  <si>
    <t>Fondo HMC  II (PEN)</t>
  </si>
  <si>
    <t>21015421101A</t>
  </si>
  <si>
    <t>Fondo HMC II (USD)</t>
  </si>
  <si>
    <t>21015422002A</t>
  </si>
  <si>
    <t>Fondo HMC USD</t>
  </si>
  <si>
    <t>22200221003A</t>
  </si>
  <si>
    <t>22203220808A</t>
  </si>
  <si>
    <t>22203220810A</t>
  </si>
  <si>
    <t>22203220911A</t>
  </si>
  <si>
    <t>22203221004A</t>
  </si>
  <si>
    <t>22203221005A</t>
  </si>
  <si>
    <t>Banco Santander</t>
  </si>
  <si>
    <t>22204721101A</t>
  </si>
  <si>
    <t>22204721202A</t>
  </si>
  <si>
    <t>22205420101B</t>
  </si>
  <si>
    <t>22205420201C</t>
  </si>
  <si>
    <t>22205820405A</t>
  </si>
  <si>
    <t>22205820704A</t>
  </si>
  <si>
    <t>22205820915A</t>
  </si>
  <si>
    <t>22205821017A</t>
  </si>
  <si>
    <t>22205821020A</t>
  </si>
  <si>
    <t>22205821204A</t>
  </si>
  <si>
    <t>22205821303A</t>
  </si>
  <si>
    <t>22205821407A</t>
  </si>
  <si>
    <t>22206120803U</t>
  </si>
  <si>
    <t>22206121006A</t>
  </si>
  <si>
    <t>22207120601A</t>
  </si>
  <si>
    <t>22207120702A</t>
  </si>
  <si>
    <t>22207620601A</t>
  </si>
  <si>
    <t>Banco Financiero</t>
  </si>
  <si>
    <t>22207620601B</t>
  </si>
  <si>
    <t>22208820901U</t>
  </si>
  <si>
    <t>22209321001A</t>
  </si>
  <si>
    <t>22209321002A</t>
  </si>
  <si>
    <t>22210821102A</t>
  </si>
  <si>
    <t>22210821102B</t>
  </si>
  <si>
    <t>22212511502A</t>
  </si>
  <si>
    <t>22230420945A</t>
  </si>
  <si>
    <t>21015422302B</t>
  </si>
  <si>
    <t>25001120704A</t>
  </si>
  <si>
    <t>25008721306A</t>
  </si>
  <si>
    <t>2702022AT01A</t>
  </si>
  <si>
    <t>2702022AT02A</t>
  </si>
  <si>
    <t>2702022H101A</t>
  </si>
  <si>
    <t>2702022H102A</t>
  </si>
  <si>
    <t>2702022H103A</t>
  </si>
  <si>
    <t xml:space="preserve">Duke Energy International Egenor </t>
  </si>
  <si>
    <t>2702022H307A</t>
  </si>
  <si>
    <t>2702022H308A</t>
  </si>
  <si>
    <t xml:space="preserve">Consorcio Agua Azul </t>
  </si>
  <si>
    <t>2702022H310A</t>
  </si>
  <si>
    <t>27020321301A</t>
  </si>
  <si>
    <t>2702042LR01U</t>
  </si>
  <si>
    <t>2702042TRSU1</t>
  </si>
  <si>
    <t>2702042TRSU2</t>
  </si>
  <si>
    <t>27020422001U</t>
  </si>
  <si>
    <t>2743342RDOR1</t>
  </si>
  <si>
    <t>28000320401A</t>
  </si>
  <si>
    <t>28000320502B</t>
  </si>
  <si>
    <t>28003820702B</t>
  </si>
  <si>
    <t>28003820702C</t>
  </si>
  <si>
    <t>3743332FINF2</t>
  </si>
  <si>
    <t>47020221001J</t>
  </si>
  <si>
    <t>47020221001P</t>
  </si>
  <si>
    <t>47020320701J</t>
  </si>
  <si>
    <t>Kallpa Generación S.A</t>
  </si>
  <si>
    <t>47020320701P</t>
  </si>
  <si>
    <t>21004921601A</t>
  </si>
  <si>
    <t>22206120904A</t>
  </si>
  <si>
    <t>Ferreycorp S.A.A.</t>
  </si>
  <si>
    <t>22203220901A</t>
  </si>
  <si>
    <t>25001121206A</t>
  </si>
  <si>
    <t>23204321701B</t>
  </si>
  <si>
    <t>25003520804A</t>
  </si>
  <si>
    <t>05202922101U</t>
  </si>
  <si>
    <t>1256692LAA47</t>
  </si>
  <si>
    <t>Banco Falabella</t>
  </si>
  <si>
    <t>1257382RAD81</t>
  </si>
  <si>
    <t>1257382RAC09</t>
  </si>
  <si>
    <t>165172231857</t>
  </si>
  <si>
    <t>182111238405</t>
  </si>
  <si>
    <t>2100022V2D64</t>
  </si>
  <si>
    <t>21000224AB92</t>
  </si>
  <si>
    <t>21000225AA37</t>
  </si>
  <si>
    <t>21000226AD58</t>
  </si>
  <si>
    <t>21000226AE32</t>
  </si>
  <si>
    <t>Continental Sociedad Titulizadora</t>
  </si>
  <si>
    <t>21000226AG89</t>
  </si>
  <si>
    <t>2100022TAA97</t>
  </si>
  <si>
    <t>2100022TAC53</t>
  </si>
  <si>
    <t>2100022V2C81</t>
  </si>
  <si>
    <t>21000325AA33</t>
  </si>
  <si>
    <t>21000325AD71</t>
  </si>
  <si>
    <t>210003271536</t>
  </si>
  <si>
    <t>25000325AB16</t>
  </si>
  <si>
    <t>25000325AC98</t>
  </si>
  <si>
    <t>2100092TAP23</t>
  </si>
  <si>
    <t>21001126AG98</t>
  </si>
  <si>
    <t>2100862GAA71</t>
  </si>
  <si>
    <t>1258742VAA63</t>
  </si>
  <si>
    <t>2220082PAA95</t>
  </si>
  <si>
    <t>2220022YAC77</t>
  </si>
  <si>
    <t>2220112KDN02</t>
  </si>
  <si>
    <t>2220392TAA36</t>
  </si>
  <si>
    <t>2220432UAB26</t>
  </si>
  <si>
    <t>22204327AA42</t>
  </si>
  <si>
    <t>22204327AC08</t>
  </si>
  <si>
    <t>22205124PAA7</t>
  </si>
  <si>
    <t>AENZA S.A.A. (antes Graña &amp; Montero S.A.A.)</t>
  </si>
  <si>
    <t>2220552SAF22</t>
  </si>
  <si>
    <t>2220552SAC90</t>
  </si>
  <si>
    <t>2220552SAD73</t>
  </si>
  <si>
    <t>2220642RAG67</t>
  </si>
  <si>
    <t>2220682AAA45</t>
  </si>
  <si>
    <t>2221292BAB38</t>
  </si>
  <si>
    <t>2221292BAC11</t>
  </si>
  <si>
    <t>2220892BAE13</t>
  </si>
  <si>
    <t>22208522AA77</t>
  </si>
  <si>
    <t>22208522AC34</t>
  </si>
  <si>
    <t>22208727AA71</t>
  </si>
  <si>
    <t>2220872RAA51</t>
  </si>
  <si>
    <t>2220882KAB37</t>
  </si>
  <si>
    <t>2220882PAA77</t>
  </si>
  <si>
    <t>22300220AB35</t>
  </si>
  <si>
    <t>22209123AA96</t>
  </si>
  <si>
    <t>22209729AA04</t>
  </si>
  <si>
    <t>22209729AB86</t>
  </si>
  <si>
    <t>21000325AF20</t>
  </si>
  <si>
    <t>Aura Minerals Inc</t>
  </si>
  <si>
    <t>22209729AC69</t>
  </si>
  <si>
    <t>22209729AE26</t>
  </si>
  <si>
    <t>Atacocha B</t>
  </si>
  <si>
    <t>22209828AA74</t>
  </si>
  <si>
    <t>22209923AA66</t>
  </si>
  <si>
    <t>Andino Investment Holding</t>
  </si>
  <si>
    <t>2221002CAA73</t>
  </si>
  <si>
    <t>22210623AA63</t>
  </si>
  <si>
    <t>22210728AA11</t>
  </si>
  <si>
    <t>2221092NAC67</t>
  </si>
  <si>
    <t>1258742AAA18</t>
  </si>
  <si>
    <t>22211023AA03</t>
  </si>
  <si>
    <t>2221102PAB22</t>
  </si>
  <si>
    <t>22211023AB85</t>
  </si>
  <si>
    <t>2221122GAA69</t>
  </si>
  <si>
    <t>22211323AA51</t>
  </si>
  <si>
    <t>2221192QAA24</t>
  </si>
  <si>
    <t>22284528AA22</t>
  </si>
  <si>
    <t>25000225AG07</t>
  </si>
  <si>
    <t>25000226AC75</t>
  </si>
  <si>
    <t>25000226AH62</t>
  </si>
  <si>
    <t>2500022JCG87</t>
  </si>
  <si>
    <t>2500022JCJ27</t>
  </si>
  <si>
    <t xml:space="preserve">Transportadora de Gas del Perú </t>
  </si>
  <si>
    <t>2500022V2A26</t>
  </si>
  <si>
    <t>8102031ENE4U</t>
  </si>
  <si>
    <t>Petroleos del Peru S.A.</t>
  </si>
  <si>
    <t>2500032SAC00</t>
  </si>
  <si>
    <t>2100132IFSPE</t>
  </si>
  <si>
    <t>Peru LNG</t>
  </si>
  <si>
    <t>2500132FAA05</t>
  </si>
  <si>
    <t>Corporación J.R. Lindley</t>
  </si>
  <si>
    <t>25001120AA28</t>
  </si>
  <si>
    <t>25001126AF16</t>
  </si>
  <si>
    <t>25008629AY82</t>
  </si>
  <si>
    <t>Abengoa</t>
  </si>
  <si>
    <t>2500862GAF68</t>
  </si>
  <si>
    <t>2500862GAK53</t>
  </si>
  <si>
    <t>2500862GAL37</t>
  </si>
  <si>
    <t>Fenix Power Peru S.A.</t>
  </si>
  <si>
    <t>250153209291</t>
  </si>
  <si>
    <t>Copeinca</t>
  </si>
  <si>
    <t>25210529AE34</t>
  </si>
  <si>
    <t>Camposol S.A.</t>
  </si>
  <si>
    <t>25210529AA12</t>
  </si>
  <si>
    <t>25210529AB94</t>
  </si>
  <si>
    <t>25210529AC77</t>
  </si>
  <si>
    <t>2551722XAB03</t>
  </si>
  <si>
    <t>2551722XAC85</t>
  </si>
  <si>
    <t>Corporación Azucarera del Perú S.A.</t>
  </si>
  <si>
    <t>27211723AA91</t>
  </si>
  <si>
    <t>27211723AD31</t>
  </si>
  <si>
    <t>27211826AB16</t>
  </si>
  <si>
    <t>27211826AA33</t>
  </si>
  <si>
    <t>2743022PTS11</t>
  </si>
  <si>
    <t>Union de Cervecerias Peruanas Backus y Johnston S.A.</t>
  </si>
  <si>
    <t>2743022PTS22</t>
  </si>
  <si>
    <t>2743022PTSA1</t>
  </si>
  <si>
    <t>Energía del Sur S.A.</t>
  </si>
  <si>
    <t>2743022PTSA2</t>
  </si>
  <si>
    <t>27430325AA08</t>
  </si>
  <si>
    <t>Cementos Pacasmayo-CM</t>
  </si>
  <si>
    <t>27430325AB80</t>
  </si>
  <si>
    <t>2743032NAA54</t>
  </si>
  <si>
    <t>Energía Eólica</t>
  </si>
  <si>
    <t>2743032NAB38</t>
  </si>
  <si>
    <t>Milpo</t>
  </si>
  <si>
    <t>27430522AC59</t>
  </si>
  <si>
    <t>2743052JAC09</t>
  </si>
  <si>
    <t>27430620AA82</t>
  </si>
  <si>
    <t>27430628AA69</t>
  </si>
  <si>
    <t>274308284595</t>
  </si>
  <si>
    <t>2743242PAB16</t>
  </si>
  <si>
    <t>Banco BBVA</t>
  </si>
  <si>
    <t>Sistema Financiero</t>
  </si>
  <si>
    <t>274329357609</t>
  </si>
  <si>
    <t>Intercorp Financial Services</t>
  </si>
  <si>
    <t>27432729AA53</t>
  </si>
  <si>
    <t>2743282RAA52</t>
  </si>
  <si>
    <t>2743302GAA88</t>
  </si>
  <si>
    <t>274331229698</t>
  </si>
  <si>
    <t>CORPORACION FINANCIERA DE DESARROLLO</t>
  </si>
  <si>
    <t>2743352L2ML1</t>
  </si>
  <si>
    <t>27532021AA72</t>
  </si>
  <si>
    <t>275321293727</t>
  </si>
  <si>
    <t>275361279716</t>
  </si>
  <si>
    <t>2753612YAP88</t>
  </si>
  <si>
    <t>25001126AE41</t>
  </si>
  <si>
    <t>2221292BAA54</t>
  </si>
  <si>
    <t>22583927AA16</t>
  </si>
  <si>
    <t>12583328AA38</t>
  </si>
  <si>
    <t>12583329AA48</t>
  </si>
  <si>
    <t>2258402PAB96</t>
  </si>
  <si>
    <t>01100028DU38</t>
  </si>
  <si>
    <t>01100028DW93</t>
  </si>
  <si>
    <t>01100028DP43</t>
  </si>
  <si>
    <t>01100028DQ26</t>
  </si>
  <si>
    <t>01100028DR09</t>
  </si>
  <si>
    <t>011000238AS1</t>
  </si>
  <si>
    <t>011000238AU6</t>
  </si>
  <si>
    <t>01100028AN22</t>
  </si>
  <si>
    <t>01100028DA73</t>
  </si>
  <si>
    <t>01100028AP79</t>
  </si>
  <si>
    <t>01100028AQ52</t>
  </si>
  <si>
    <t>01100028AW21</t>
  </si>
  <si>
    <t>01100028BM30</t>
  </si>
  <si>
    <t>01100028DT64</t>
  </si>
  <si>
    <t>IBK DPR Securitizadora</t>
  </si>
  <si>
    <t>01100028BU55</t>
  </si>
  <si>
    <t>Scotiabank Peru DPR Finance Co.</t>
  </si>
  <si>
    <t>011000481182</t>
  </si>
  <si>
    <t>011000481708</t>
  </si>
  <si>
    <t>5211082FRFML</t>
  </si>
  <si>
    <t>5270582MDLOC</t>
  </si>
  <si>
    <t>Continetal Senior Trust II</t>
  </si>
  <si>
    <t>1250248VAL22</t>
  </si>
  <si>
    <t>12509981AB24</t>
  </si>
  <si>
    <t>1251818EAN07</t>
  </si>
  <si>
    <t>Intercorp Retail Trust</t>
  </si>
  <si>
    <t>125392FZAB50</t>
  </si>
  <si>
    <t>15527890A0051</t>
  </si>
  <si>
    <t>155800F0AA25</t>
  </si>
  <si>
    <t>595132FRAV98</t>
  </si>
  <si>
    <t>595132FRBB26</t>
  </si>
  <si>
    <t>1250248VAL21</t>
  </si>
  <si>
    <t>595132FRBD81</t>
  </si>
  <si>
    <t>1250308CAC49</t>
  </si>
  <si>
    <t>125037906935</t>
  </si>
  <si>
    <t>125072963779</t>
  </si>
  <si>
    <t>125074C0AB64</t>
  </si>
  <si>
    <t>Gobierno Central</t>
  </si>
  <si>
    <t>125272FCAA82</t>
  </si>
  <si>
    <t>12530087AA09</t>
  </si>
  <si>
    <t>15510182CAP8</t>
  </si>
  <si>
    <t>155104920379</t>
  </si>
  <si>
    <t>15510587YBA2</t>
  </si>
  <si>
    <t>155165C9AL46</t>
  </si>
  <si>
    <t>15520186EU29</t>
  </si>
  <si>
    <t>1552018UAR59</t>
  </si>
  <si>
    <t>155310165785</t>
  </si>
  <si>
    <t>155324FWAF79</t>
  </si>
  <si>
    <t>155371F07087</t>
  </si>
  <si>
    <t>1603001DBA17</t>
  </si>
  <si>
    <t>160301123346</t>
  </si>
  <si>
    <t>270300887474</t>
  </si>
  <si>
    <t>294102106139</t>
  </si>
  <si>
    <t>595132FRAB35</t>
  </si>
  <si>
    <t>0840038TF147</t>
  </si>
  <si>
    <t>0840038BRA16</t>
  </si>
  <si>
    <t>08400386BT66</t>
  </si>
  <si>
    <t>0840038TF212</t>
  </si>
  <si>
    <t>VALEBZ 6.6252 08/15/22</t>
  </si>
  <si>
    <t>0840038TF0N5</t>
  </si>
  <si>
    <t>0840038TF7J0</t>
  </si>
  <si>
    <t xml:space="preserve">Empresa de Telecomunicaciones de Bogotá S.A. </t>
  </si>
  <si>
    <t>0840038TF170</t>
  </si>
  <si>
    <t>Findeter</t>
  </si>
  <si>
    <t>0840038TN7S1</t>
  </si>
  <si>
    <t>0840038BRAZ21</t>
  </si>
  <si>
    <t>0840038BRALT</t>
  </si>
  <si>
    <t>0840038BRA22</t>
  </si>
  <si>
    <t>08400386BN96</t>
  </si>
  <si>
    <t>084006C40138</t>
  </si>
  <si>
    <t>América Móvil</t>
  </si>
  <si>
    <t>084006C74774</t>
  </si>
  <si>
    <t>Televisa</t>
  </si>
  <si>
    <t>084006C39505</t>
  </si>
  <si>
    <t>084006C04540</t>
  </si>
  <si>
    <t>Emgesa S.A. E.S.P</t>
  </si>
  <si>
    <t>084006C37767</t>
  </si>
  <si>
    <t>Compañía de Electricidad de Estado de Bahía</t>
  </si>
  <si>
    <t>084006C52621</t>
  </si>
  <si>
    <t>Merry Lynch &amp; Co</t>
  </si>
  <si>
    <t>084006C55640</t>
  </si>
  <si>
    <t>JP Morgan Chase &amp; Co</t>
  </si>
  <si>
    <t>084006C03013</t>
  </si>
  <si>
    <t>Morgan Stanley</t>
  </si>
  <si>
    <t>084006C55668</t>
  </si>
  <si>
    <t>Banco Santander de Chile</t>
  </si>
  <si>
    <t>084006C69331</t>
  </si>
  <si>
    <t>Santander Brasil</t>
  </si>
  <si>
    <t>084006C72501</t>
  </si>
  <si>
    <t>084006C56457</t>
  </si>
  <si>
    <t>Export-Import Bank of Korea</t>
  </si>
  <si>
    <t>084006C57422</t>
  </si>
  <si>
    <t>084006C54230</t>
  </si>
  <si>
    <t>084006C54248</t>
  </si>
  <si>
    <t xml:space="preserve">Deutsche Bank, London Branch - Perú </t>
  </si>
  <si>
    <t>084006C20275</t>
  </si>
  <si>
    <t>JP Morgan Chase &amp; Co - Perú</t>
  </si>
  <si>
    <t>084006C57349</t>
  </si>
  <si>
    <t>084006C58669</t>
  </si>
  <si>
    <t>Banco Interamericano de Desarrollo</t>
  </si>
  <si>
    <t>084006C57778</t>
  </si>
  <si>
    <t>084006C99166</t>
  </si>
  <si>
    <t>084004F72122</t>
  </si>
  <si>
    <t>084004F58444</t>
  </si>
  <si>
    <t>084004F03813</t>
  </si>
  <si>
    <t>084004F03771</t>
  </si>
  <si>
    <t>084004F03557</t>
  </si>
  <si>
    <t>084004F03722</t>
  </si>
  <si>
    <t>084004F03615</t>
  </si>
  <si>
    <t>084004F03490</t>
  </si>
  <si>
    <t>084004F03672</t>
  </si>
  <si>
    <t>084004F02625</t>
  </si>
  <si>
    <t>084004F03011</t>
  </si>
  <si>
    <t>084004F22065</t>
  </si>
  <si>
    <t>084004F02302</t>
  </si>
  <si>
    <t>084004F02385</t>
  </si>
  <si>
    <t>084004F02864</t>
  </si>
  <si>
    <t>084004FCOL28</t>
  </si>
  <si>
    <t>084004F03581</t>
  </si>
  <si>
    <t>5270062FFN53</t>
  </si>
  <si>
    <t>5270064EMDEB</t>
  </si>
  <si>
    <t>5270182F5243</t>
  </si>
  <si>
    <t>5270802F2756</t>
  </si>
  <si>
    <t>5270804F2853</t>
  </si>
  <si>
    <t>5270296FDJP0</t>
  </si>
  <si>
    <t>5270462F0367</t>
  </si>
  <si>
    <t>5270772F5196</t>
  </si>
  <si>
    <t>5270772F5315</t>
  </si>
  <si>
    <t>5270772F9726</t>
  </si>
  <si>
    <t>5270802F9801</t>
  </si>
  <si>
    <t>5270734IE00B</t>
  </si>
  <si>
    <t>5270732E4WH5</t>
  </si>
  <si>
    <t>5271112E6517</t>
  </si>
  <si>
    <t>5274142F4590</t>
  </si>
  <si>
    <t>52AVIV2EMLC</t>
  </si>
  <si>
    <t>48CAND4EMLCC</t>
  </si>
  <si>
    <t>5275502U1193</t>
  </si>
  <si>
    <t>5275152LU084</t>
  </si>
  <si>
    <t>5274082LU201</t>
  </si>
  <si>
    <t>52WELI2NVR20</t>
  </si>
  <si>
    <t>52DTRG2EDMLC</t>
  </si>
  <si>
    <t>5274352INVDY</t>
  </si>
  <si>
    <t>084005900015</t>
  </si>
  <si>
    <t>084005900056</t>
  </si>
  <si>
    <t>0840059000B2</t>
  </si>
  <si>
    <t>0840059000CO</t>
  </si>
  <si>
    <t>0840059000D8</t>
  </si>
  <si>
    <t>0840059000F3</t>
  </si>
  <si>
    <t>5276642FJ177</t>
  </si>
  <si>
    <t>Colchester Local Markets Bond Fund USD Unhedged</t>
  </si>
  <si>
    <t>0840059000G1</t>
  </si>
  <si>
    <t>BNY Mellon - Emerging Market Debt LC Fund</t>
  </si>
  <si>
    <t>0840059000J5</t>
  </si>
  <si>
    <t>GAM - Local Emerging Bond Fund</t>
  </si>
  <si>
    <t>0840059000L1</t>
  </si>
  <si>
    <t>Pictet - Latin America Local Currency Debt</t>
  </si>
  <si>
    <t>0840059000N7</t>
  </si>
  <si>
    <t>0840059000Q0</t>
  </si>
  <si>
    <t>Investec - Emerging Markets  LC Debt Fund</t>
  </si>
  <si>
    <t>0840059001D6</t>
  </si>
  <si>
    <t>Parvest - Bond World Emerging Local</t>
  </si>
  <si>
    <t>0840059000R8</t>
  </si>
  <si>
    <t>084005900GF0</t>
  </si>
  <si>
    <t>Franklin Templeton - Emerging Markets Bond Fund</t>
  </si>
  <si>
    <t>084005900OA5</t>
  </si>
  <si>
    <t>Franklin Templeton - Global Total Return Fund</t>
  </si>
  <si>
    <t>084005900M95</t>
  </si>
  <si>
    <t>Franklin Templeton - Global Fund</t>
  </si>
  <si>
    <t>084005900GL8</t>
  </si>
  <si>
    <t>084005900GV7</t>
  </si>
  <si>
    <t>Pictet - EM Local Currency</t>
  </si>
  <si>
    <t>084005900GW5</t>
  </si>
  <si>
    <t>BlackRock - iShares China CNY Bond UCITS ETF</t>
  </si>
  <si>
    <t>084005900H43</t>
  </si>
  <si>
    <t>BlackRock - iShares JPM EM Local Government Bond</t>
  </si>
  <si>
    <t>084005900H50</t>
  </si>
  <si>
    <t>BlackRock - iShares JP Morgan EM Local Currency</t>
  </si>
  <si>
    <t>084005900HH4</t>
  </si>
  <si>
    <t>Ashmore - Emerging Markets Local Currency Bond Fund</t>
  </si>
  <si>
    <t>084005900HR3</t>
  </si>
  <si>
    <t>Aviva - Emerging Markets Local Currency Bond Fund</t>
  </si>
  <si>
    <t>084005900JZ2</t>
  </si>
  <si>
    <t>Candriam - Bonds EM Debt Local Currencies</t>
  </si>
  <si>
    <t>084005900K22</t>
  </si>
  <si>
    <t>Aktia EM Frontier Bond+ CapCap</t>
  </si>
  <si>
    <t>084005900KJ4</t>
  </si>
  <si>
    <t>Global Evolution Funds - Frontier Markets Fund</t>
  </si>
  <si>
    <t>084005900KL0</t>
  </si>
  <si>
    <t>Schroder - Selection Fund China Local Currency Bond</t>
  </si>
  <si>
    <t>084005900LR5</t>
  </si>
  <si>
    <t>Invesco - EM Local Debt Fund</t>
  </si>
  <si>
    <t>084005900LE3</t>
  </si>
  <si>
    <t>084005900NA7</t>
  </si>
  <si>
    <t>Wellington - Emerging Local Debt Fund</t>
  </si>
  <si>
    <t>084005900NO8</t>
  </si>
  <si>
    <t>084005900N52</t>
  </si>
  <si>
    <t>DMS - EM Local Currency</t>
  </si>
  <si>
    <t>0840059MCET2</t>
  </si>
  <si>
    <t>Investec Luxembourg - EM Local Currency</t>
  </si>
  <si>
    <t>084005900OK4</t>
  </si>
  <si>
    <t>08400590CO78</t>
  </si>
  <si>
    <t>084005900078</t>
  </si>
  <si>
    <t>0840059000Y4</t>
  </si>
  <si>
    <t>084005900M38</t>
  </si>
  <si>
    <t>084005900MQ5</t>
  </si>
  <si>
    <t>084005900MJ0</t>
  </si>
  <si>
    <t>084007XJTJL3</t>
  </si>
  <si>
    <t>4911021PYME1</t>
  </si>
  <si>
    <t>4911021PYMR2</t>
  </si>
  <si>
    <t>4911021PYMR3</t>
  </si>
  <si>
    <t>4911011FCDS1</t>
  </si>
  <si>
    <t>4975142HMCPD</t>
  </si>
  <si>
    <t>4975141HMPSX</t>
  </si>
  <si>
    <t>4975141HMCSY</t>
  </si>
  <si>
    <t>4911181HMCSY</t>
  </si>
  <si>
    <t>25010512202A</t>
  </si>
  <si>
    <t>094104130111</t>
  </si>
  <si>
    <t>1641031BLA72</t>
  </si>
  <si>
    <t>17030210802A</t>
  </si>
  <si>
    <t>1703021CEA08</t>
  </si>
  <si>
    <t>1703031CHO1A</t>
  </si>
  <si>
    <t>17030510801U</t>
  </si>
  <si>
    <t>17030710M018</t>
  </si>
  <si>
    <t>18210211201U</t>
  </si>
  <si>
    <t>20000210806A</t>
  </si>
  <si>
    <t>20001110902A</t>
  </si>
  <si>
    <t>20001110903A</t>
  </si>
  <si>
    <t>20001111401A</t>
  </si>
  <si>
    <t>20001111601B</t>
  </si>
  <si>
    <t>20001111702A</t>
  </si>
  <si>
    <t>20001111701C</t>
  </si>
  <si>
    <t>25001111802A</t>
  </si>
  <si>
    <t>20003811402B</t>
  </si>
  <si>
    <t>20003811402C</t>
  </si>
  <si>
    <t>21000210701A</t>
  </si>
  <si>
    <t>21000310905A</t>
  </si>
  <si>
    <t>21000311208A</t>
  </si>
  <si>
    <t>21000311302A</t>
  </si>
  <si>
    <t>63000311901A</t>
  </si>
  <si>
    <t>21000911501A</t>
  </si>
  <si>
    <t>25001111902C</t>
  </si>
  <si>
    <t>RFLB 7 01/25/23</t>
  </si>
  <si>
    <t>21001110701A</t>
  </si>
  <si>
    <t>25001111901D</t>
  </si>
  <si>
    <t>Compass - Pymes</t>
  </si>
  <si>
    <t>25001111901E</t>
  </si>
  <si>
    <t>Compass - Pymes 2</t>
  </si>
  <si>
    <t>25001111901F</t>
  </si>
  <si>
    <t>Compass - Pymes 3</t>
  </si>
  <si>
    <t>Fondo Credicorp Deuda Soles</t>
  </si>
  <si>
    <t>21003511301A</t>
  </si>
  <si>
    <t>63003511902A</t>
  </si>
  <si>
    <t xml:space="preserve"> Fondo HMC II (PEN)</t>
  </si>
  <si>
    <t>Fondo HMC PEN</t>
  </si>
  <si>
    <t>21003811903A</t>
  </si>
  <si>
    <t>21004211201A</t>
  </si>
  <si>
    <t>21004811601A</t>
  </si>
  <si>
    <t>22587612001A</t>
  </si>
  <si>
    <t>Banco Latinoamericano de Exportaciones</t>
  </si>
  <si>
    <t>22200210701U</t>
  </si>
  <si>
    <t>22200210702U</t>
  </si>
  <si>
    <t>22200210703U</t>
  </si>
  <si>
    <t>22200210906U</t>
  </si>
  <si>
    <t>22200210908U</t>
  </si>
  <si>
    <t>22200211301A</t>
  </si>
  <si>
    <t>Sab Miller PLC-Perú</t>
  </si>
  <si>
    <t>22200211302A</t>
  </si>
  <si>
    <t>22200211303A</t>
  </si>
  <si>
    <t>22200910711A</t>
  </si>
  <si>
    <t>22200910711B</t>
  </si>
  <si>
    <t>22200910712A</t>
  </si>
  <si>
    <t>22200910813A</t>
  </si>
  <si>
    <t>22200910915A</t>
  </si>
  <si>
    <t>22200911016U</t>
  </si>
  <si>
    <t>22200911101U</t>
  </si>
  <si>
    <t>22200911102U</t>
  </si>
  <si>
    <t>22200911203U</t>
  </si>
  <si>
    <t>22200911204U</t>
  </si>
  <si>
    <t>22200911205U</t>
  </si>
  <si>
    <t>22200911206U</t>
  </si>
  <si>
    <t>22200911207U</t>
  </si>
  <si>
    <t>22200911308U</t>
  </si>
  <si>
    <t>22200911309U</t>
  </si>
  <si>
    <t>22200911401A</t>
  </si>
  <si>
    <t>22200911403A</t>
  </si>
  <si>
    <t>22200911410U</t>
  </si>
  <si>
    <t>22200911502A</t>
  </si>
  <si>
    <t>22200911604A</t>
  </si>
  <si>
    <t>22200911705A</t>
  </si>
  <si>
    <t>22200911807A</t>
  </si>
  <si>
    <t>22200911908A</t>
  </si>
  <si>
    <t>22200911901A</t>
  </si>
  <si>
    <t>22201110702U</t>
  </si>
  <si>
    <t>22201110903A</t>
  </si>
  <si>
    <t>22201111401A</t>
  </si>
  <si>
    <t>22201111502A</t>
  </si>
  <si>
    <t>22201111603A</t>
  </si>
  <si>
    <t>22201111604A</t>
  </si>
  <si>
    <t>22201111705A</t>
  </si>
  <si>
    <t>22202110605A</t>
  </si>
  <si>
    <t>22202110706A</t>
  </si>
  <si>
    <t>22202110707A</t>
  </si>
  <si>
    <t>22202110708A</t>
  </si>
  <si>
    <t>22202111402A</t>
  </si>
  <si>
    <t>22202111503A</t>
  </si>
  <si>
    <t>22202111504A</t>
  </si>
  <si>
    <t>22202111505A</t>
  </si>
  <si>
    <t>22203011211A</t>
  </si>
  <si>
    <t>22203012105A</t>
  </si>
  <si>
    <t>22203010503A</t>
  </si>
  <si>
    <t>22203010514U</t>
  </si>
  <si>
    <t>22203010603B</t>
  </si>
  <si>
    <t>22203010605A</t>
  </si>
  <si>
    <t>22203010610U</t>
  </si>
  <si>
    <t>22203010701A</t>
  </si>
  <si>
    <t>22203010718A</t>
  </si>
  <si>
    <t>22203010806A</t>
  </si>
  <si>
    <t>22203010807A</t>
  </si>
  <si>
    <t>22203010913A</t>
  </si>
  <si>
    <t>22203010917A</t>
  </si>
  <si>
    <t>22203011001A</t>
  </si>
  <si>
    <t>22203011001B</t>
  </si>
  <si>
    <t>22203011003A</t>
  </si>
  <si>
    <t>22203011005A</t>
  </si>
  <si>
    <t>22203011104A</t>
  </si>
  <si>
    <t>22203011213A</t>
  </si>
  <si>
    <t>22203011215A</t>
  </si>
  <si>
    <t>22203011301A</t>
  </si>
  <si>
    <t>22203011301B</t>
  </si>
  <si>
    <t>22203011312A</t>
  </si>
  <si>
    <t>222030113A22</t>
  </si>
  <si>
    <t>22203011402A</t>
  </si>
  <si>
    <t>22203011409A</t>
  </si>
  <si>
    <t>22203011410A</t>
  </si>
  <si>
    <t>22203011411A</t>
  </si>
  <si>
    <t>22203011412A</t>
  </si>
  <si>
    <t>22203011517A</t>
  </si>
  <si>
    <t>22203011619A</t>
  </si>
  <si>
    <t>22203011620A</t>
  </si>
  <si>
    <t>22203110701A</t>
  </si>
  <si>
    <t>22203110801B</t>
  </si>
  <si>
    <t>22203111803A</t>
  </si>
  <si>
    <t>22203111501A</t>
  </si>
  <si>
    <t>22203111502A</t>
  </si>
  <si>
    <t>22584111801A</t>
  </si>
  <si>
    <t>22203210701A</t>
  </si>
  <si>
    <t>22203210703A</t>
  </si>
  <si>
    <t>22203210704A</t>
  </si>
  <si>
    <t>22203210809A</t>
  </si>
  <si>
    <t>22205111901A</t>
  </si>
  <si>
    <t>22205111902A</t>
  </si>
  <si>
    <t>22205811201A</t>
  </si>
  <si>
    <t>22205811301B</t>
  </si>
  <si>
    <t>22206110701U</t>
  </si>
  <si>
    <t>22206110802U</t>
  </si>
  <si>
    <t>22206110905A</t>
  </si>
  <si>
    <t>22206111007A</t>
  </si>
  <si>
    <t>22206111601A</t>
  </si>
  <si>
    <t>22206111703A</t>
  </si>
  <si>
    <t>22207410703U</t>
  </si>
  <si>
    <t>22207410901U</t>
  </si>
  <si>
    <t>22207410902U</t>
  </si>
  <si>
    <t>22207511001A</t>
  </si>
  <si>
    <t>22207511101B</t>
  </si>
  <si>
    <t>22207511102B</t>
  </si>
  <si>
    <t>22207511201A</t>
  </si>
  <si>
    <t>22207511201B</t>
  </si>
  <si>
    <t>22207511302A</t>
  </si>
  <si>
    <t>22207710702A</t>
  </si>
  <si>
    <t>22583211701A</t>
  </si>
  <si>
    <t>22207711704A</t>
  </si>
  <si>
    <t>22207711705A</t>
  </si>
  <si>
    <t>22208511601A</t>
  </si>
  <si>
    <t>22209211001U</t>
  </si>
  <si>
    <t>22209410613A</t>
  </si>
  <si>
    <t>22209410713B</t>
  </si>
  <si>
    <t xml:space="preserve">Cementos Yura </t>
  </si>
  <si>
    <t>22209911601A</t>
  </si>
  <si>
    <t>22211511401A</t>
  </si>
  <si>
    <t>22211511901A</t>
  </si>
  <si>
    <t>22212011501A</t>
  </si>
  <si>
    <t>22212211501U</t>
  </si>
  <si>
    <t>22212211502U</t>
  </si>
  <si>
    <t>22212311501A</t>
  </si>
  <si>
    <t>22212311603A</t>
  </si>
  <si>
    <t>22212311603B</t>
  </si>
  <si>
    <t>22212411501A</t>
  </si>
  <si>
    <t>22230411713A</t>
  </si>
  <si>
    <t>22230411715A</t>
  </si>
  <si>
    <t>22230411816A</t>
  </si>
  <si>
    <t>22230411812B</t>
  </si>
  <si>
    <t>22230411009A</t>
  </si>
  <si>
    <t>22230411009B</t>
  </si>
  <si>
    <t>22230411011A</t>
  </si>
  <si>
    <t>22230411033A</t>
  </si>
  <si>
    <t>22230411111B</t>
  </si>
  <si>
    <t>22230411227A</t>
  </si>
  <si>
    <t>22230411611A</t>
  </si>
  <si>
    <t>22230510918A</t>
  </si>
  <si>
    <t>22230510918B</t>
  </si>
  <si>
    <t>22230511009A</t>
  </si>
  <si>
    <t>22230511009B</t>
  </si>
  <si>
    <t>22230511011A</t>
  </si>
  <si>
    <t>22230511111B</t>
  </si>
  <si>
    <t>22230511227A</t>
  </si>
  <si>
    <t>22582511601A</t>
  </si>
  <si>
    <t>Pacifico S.A. Entidad Prestadora de Salud</t>
  </si>
  <si>
    <t>22582511602A</t>
  </si>
  <si>
    <t>22582511904A</t>
  </si>
  <si>
    <t>Chinango</t>
  </si>
  <si>
    <t>23230411603A</t>
  </si>
  <si>
    <t>25002211901U</t>
  </si>
  <si>
    <t>25000210701A</t>
  </si>
  <si>
    <t>25000210801B</t>
  </si>
  <si>
    <t>25000210803A</t>
  </si>
  <si>
    <t>25000210803B</t>
  </si>
  <si>
    <t>25000210904A</t>
  </si>
  <si>
    <t>25000210904B</t>
  </si>
  <si>
    <t>25000210904C</t>
  </si>
  <si>
    <t>25000210904D</t>
  </si>
  <si>
    <t>25000211110A</t>
  </si>
  <si>
    <t>25000211210B</t>
  </si>
  <si>
    <t>25000211210C</t>
  </si>
  <si>
    <t>25000211601A</t>
  </si>
  <si>
    <t>25000211601B</t>
  </si>
  <si>
    <t>25000211601C</t>
  </si>
  <si>
    <t>25000211701D</t>
  </si>
  <si>
    <t>25000211903C</t>
  </si>
  <si>
    <t>25000910905A</t>
  </si>
  <si>
    <t>25000910905B</t>
  </si>
  <si>
    <t>25000910905C</t>
  </si>
  <si>
    <t>25000911007A</t>
  </si>
  <si>
    <t>25000911008A</t>
  </si>
  <si>
    <t xml:space="preserve">Telefónica Móviles </t>
  </si>
  <si>
    <t>25000911103A</t>
  </si>
  <si>
    <t>25000911201A</t>
  </si>
  <si>
    <t>25000911201B</t>
  </si>
  <si>
    <t>25000911201C</t>
  </si>
  <si>
    <t>25000911203B</t>
  </si>
  <si>
    <t>25000911205A</t>
  </si>
  <si>
    <t>25000911305B</t>
  </si>
  <si>
    <t>25000911409A</t>
  </si>
  <si>
    <t>25000911409B</t>
  </si>
  <si>
    <t>25000911509C</t>
  </si>
  <si>
    <t>25001110807U</t>
  </si>
  <si>
    <t>25001111001U</t>
  </si>
  <si>
    <t>25001111002A</t>
  </si>
  <si>
    <t>25001111101A</t>
  </si>
  <si>
    <t>25001111102A</t>
  </si>
  <si>
    <t>25001111103A</t>
  </si>
  <si>
    <t>Banco Santander Perú</t>
  </si>
  <si>
    <t>25001111205U</t>
  </si>
  <si>
    <t>25001111601A</t>
  </si>
  <si>
    <t>25001111601B</t>
  </si>
  <si>
    <t>25001111703A</t>
  </si>
  <si>
    <t>25001111602A</t>
  </si>
  <si>
    <t>25003511301A</t>
  </si>
  <si>
    <t>25003511503A</t>
  </si>
  <si>
    <t>25004211102A</t>
  </si>
  <si>
    <t>25004211102B</t>
  </si>
  <si>
    <t>25004211202C</t>
  </si>
  <si>
    <t>25004211304A</t>
  </si>
  <si>
    <t>25004811201A</t>
  </si>
  <si>
    <t>25004811201B</t>
  </si>
  <si>
    <t>25004811202A</t>
  </si>
  <si>
    <t>25004811204A</t>
  </si>
  <si>
    <t>25004811305A</t>
  </si>
  <si>
    <t>25004811305B</t>
  </si>
  <si>
    <t>25004811501A</t>
  </si>
  <si>
    <t>25004811601B</t>
  </si>
  <si>
    <t>25008612104A</t>
  </si>
  <si>
    <t>25008610708A</t>
  </si>
  <si>
    <t>25008610808B</t>
  </si>
  <si>
    <t>25008610912A</t>
  </si>
  <si>
    <t>25008611001A</t>
  </si>
  <si>
    <t>25008611104A</t>
  </si>
  <si>
    <t>25008611105A</t>
  </si>
  <si>
    <t>25008611209A</t>
  </si>
  <si>
    <t>25008611210A</t>
  </si>
  <si>
    <t>25008611211A</t>
  </si>
  <si>
    <t>25008611505A</t>
  </si>
  <si>
    <t>25008611610A</t>
  </si>
  <si>
    <t>25008611610B</t>
  </si>
  <si>
    <t>25008611611A</t>
  </si>
  <si>
    <t>23008611901C</t>
  </si>
  <si>
    <t>23008611901B</t>
  </si>
  <si>
    <t>23008611901A</t>
  </si>
  <si>
    <t>25008611901A</t>
  </si>
  <si>
    <t>25008611903A</t>
  </si>
  <si>
    <t>25008711101B</t>
  </si>
  <si>
    <t>25008711102A</t>
  </si>
  <si>
    <t>25008711102B</t>
  </si>
  <si>
    <t>25008711304A</t>
  </si>
  <si>
    <t>25008711407A</t>
  </si>
  <si>
    <t>25008811201U</t>
  </si>
  <si>
    <t>25008811302U</t>
  </si>
  <si>
    <t>25008811303A</t>
  </si>
  <si>
    <t>25008811401A</t>
  </si>
  <si>
    <t>25008811501B</t>
  </si>
  <si>
    <t>Crediscotia Financiera</t>
  </si>
  <si>
    <t>25008811602A</t>
  </si>
  <si>
    <t>25008811702B</t>
  </si>
  <si>
    <t>25008811803B</t>
  </si>
  <si>
    <t>63008811901F</t>
  </si>
  <si>
    <t>63008811801B</t>
  </si>
  <si>
    <t>63008811901D</t>
  </si>
  <si>
    <t>63008811901E</t>
  </si>
  <si>
    <t>63008811801L</t>
  </si>
  <si>
    <t>63008811902A</t>
  </si>
  <si>
    <t>25009911201A</t>
  </si>
  <si>
    <t>25009911202A</t>
  </si>
  <si>
    <t>25010411301A</t>
  </si>
  <si>
    <t>25010511701A</t>
  </si>
  <si>
    <t>63010512203A</t>
  </si>
  <si>
    <t>63010511801E</t>
  </si>
  <si>
    <t>63010511802C</t>
  </si>
  <si>
    <t>63010511902E</t>
  </si>
  <si>
    <t>63010511901C</t>
  </si>
  <si>
    <t>63010511902A</t>
  </si>
  <si>
    <t>25210511601A</t>
  </si>
  <si>
    <t>25210512006A</t>
  </si>
  <si>
    <t>25210511701U</t>
  </si>
  <si>
    <t>2702011INSC3</t>
  </si>
  <si>
    <t>2702011HCP1U</t>
  </si>
  <si>
    <t>2702021CMR4A</t>
  </si>
  <si>
    <t>Banco Ripley</t>
  </si>
  <si>
    <t>2702021IP01U</t>
  </si>
  <si>
    <t>2702021IP02U</t>
  </si>
  <si>
    <t>2702041AP01U</t>
  </si>
  <si>
    <t>2702041CM071</t>
  </si>
  <si>
    <t>2702041MA01U</t>
  </si>
  <si>
    <t>2702041OP01U</t>
  </si>
  <si>
    <t>2721181IRCO1</t>
  </si>
  <si>
    <t>29410110601U</t>
  </si>
  <si>
    <t>29410110901A</t>
  </si>
  <si>
    <t>63000211403A</t>
  </si>
  <si>
    <t>63000211403B</t>
  </si>
  <si>
    <t>63000211403C</t>
  </si>
  <si>
    <t>63001111903A</t>
  </si>
  <si>
    <t>63001111601A</t>
  </si>
  <si>
    <t>Financiera Efectiva</t>
  </si>
  <si>
    <t>63003811401A</t>
  </si>
  <si>
    <t>Financiera OH</t>
  </si>
  <si>
    <t>63003811501C</t>
  </si>
  <si>
    <t>63003811501D</t>
  </si>
  <si>
    <t>63003811902A</t>
  </si>
  <si>
    <t>63004211401D</t>
  </si>
  <si>
    <t>63004211401E</t>
  </si>
  <si>
    <t>63004211901A</t>
  </si>
  <si>
    <t>63004911401A</t>
  </si>
  <si>
    <t>63004911402A</t>
  </si>
  <si>
    <t>63004911603A</t>
  </si>
  <si>
    <t>63004911901A</t>
  </si>
  <si>
    <t>25004911802A</t>
  </si>
  <si>
    <t>63008611503A</t>
  </si>
  <si>
    <t>63008611504A</t>
  </si>
  <si>
    <t>63008611504B</t>
  </si>
  <si>
    <t>63008611805A</t>
  </si>
  <si>
    <t>63008711302A</t>
  </si>
  <si>
    <t>63008811801C</t>
  </si>
  <si>
    <t>Internacional de Titulos Soc. Titulizadora (Promart)</t>
  </si>
  <si>
    <t>63008811203A</t>
  </si>
  <si>
    <t>63008811401A</t>
  </si>
  <si>
    <t>63008811401B</t>
  </si>
  <si>
    <t>63008811501D</t>
  </si>
  <si>
    <t>63008811601F</t>
  </si>
  <si>
    <t>63008811601G</t>
  </si>
  <si>
    <t>63010011302A</t>
  </si>
  <si>
    <t>63010111201B</t>
  </si>
  <si>
    <t>63010211301U</t>
  </si>
  <si>
    <t>63010312202D</t>
  </si>
  <si>
    <t>63010311901D</t>
  </si>
  <si>
    <t>63010311603A</t>
  </si>
  <si>
    <t>63010311703B</t>
  </si>
  <si>
    <t>63010311801B</t>
  </si>
  <si>
    <t>63010311801C</t>
  </si>
  <si>
    <t>25010311801A</t>
  </si>
  <si>
    <t>25010311902A</t>
  </si>
  <si>
    <t>63010511301U</t>
  </si>
  <si>
    <t>63010511401A</t>
  </si>
  <si>
    <t>63010511402A</t>
  </si>
  <si>
    <t>63010511403U</t>
  </si>
  <si>
    <t>63010511501A</t>
  </si>
  <si>
    <t>63010511504A</t>
  </si>
  <si>
    <t>63010511601A</t>
  </si>
  <si>
    <t>63010511601C</t>
  </si>
  <si>
    <t>63010511602A</t>
  </si>
  <si>
    <t>63010511801B</t>
  </si>
  <si>
    <t>63010611806B</t>
  </si>
  <si>
    <t>63010611401A</t>
  </si>
  <si>
    <t>63010611402A</t>
  </si>
  <si>
    <t>63010611404B</t>
  </si>
  <si>
    <t>63010611503A</t>
  </si>
  <si>
    <t>63010611906E</t>
  </si>
  <si>
    <t>63010611906D</t>
  </si>
  <si>
    <t>76230410602D</t>
  </si>
  <si>
    <t>76230410601N</t>
  </si>
  <si>
    <t>22230411031A</t>
  </si>
  <si>
    <t>25009911403A</t>
  </si>
  <si>
    <t>63008811501C</t>
  </si>
  <si>
    <t>21004811101A</t>
  </si>
  <si>
    <t>21004811102A</t>
  </si>
  <si>
    <t>21004811405A</t>
  </si>
  <si>
    <t>21004811405B</t>
  </si>
  <si>
    <t>Caja Municipal de Ahorro y Crédito de Arequipa</t>
  </si>
  <si>
    <t>22203011621A</t>
  </si>
  <si>
    <t>Caja Municipal de Sullana</t>
  </si>
  <si>
    <t>22203011701A</t>
  </si>
  <si>
    <t>Caja Municipal de Ahorro y Crédito de Huancayo</t>
  </si>
  <si>
    <t>22203011802A</t>
  </si>
  <si>
    <t>Compartamos Financiera S.A.</t>
  </si>
  <si>
    <t>22203011903A</t>
  </si>
  <si>
    <t>22203011904A</t>
  </si>
  <si>
    <t>22230411711B</t>
  </si>
  <si>
    <t>22230411714A</t>
  </si>
  <si>
    <t>22230411712A</t>
  </si>
  <si>
    <t>63010511601B</t>
  </si>
  <si>
    <t>2702041IPS1U</t>
  </si>
  <si>
    <t>22202110910A</t>
  </si>
  <si>
    <t>22230411129A</t>
  </si>
  <si>
    <t>25008711101A</t>
  </si>
  <si>
    <t>25000211109A</t>
  </si>
  <si>
    <t>63010611504A</t>
  </si>
  <si>
    <t>63010611504B</t>
  </si>
  <si>
    <t>63010611706A</t>
  </si>
  <si>
    <t>63010611704D</t>
  </si>
  <si>
    <t>63010611906C</t>
  </si>
  <si>
    <t>63010511531A</t>
  </si>
  <si>
    <t>25004811403A</t>
  </si>
  <si>
    <t>Financiera Confianza</t>
  </si>
  <si>
    <t>63008811601H</t>
  </si>
  <si>
    <t>63008811701A</t>
  </si>
  <si>
    <t>63008811701I</t>
  </si>
  <si>
    <t>63008811701K</t>
  </si>
  <si>
    <t>63008811701J</t>
  </si>
  <si>
    <t>63003811401B</t>
  </si>
  <si>
    <t>63003811702A</t>
  </si>
  <si>
    <t>63010511703A</t>
  </si>
  <si>
    <t>63010511702A</t>
  </si>
  <si>
    <t>63010511802D</t>
  </si>
  <si>
    <t>25010511701B</t>
  </si>
  <si>
    <t>25010511702A</t>
  </si>
  <si>
    <t>25010512102A</t>
  </si>
  <si>
    <t>25010511903A</t>
  </si>
  <si>
    <t>63010511702B</t>
  </si>
  <si>
    <t>63010511801D</t>
  </si>
  <si>
    <t>23583411902B</t>
  </si>
  <si>
    <t>23583411701A</t>
  </si>
  <si>
    <t>Enel Distribución Peru</t>
  </si>
  <si>
    <t>23583411802A</t>
  </si>
  <si>
    <t>23583411803A</t>
  </si>
  <si>
    <t>23583411904A</t>
  </si>
  <si>
    <t>23583411901B</t>
  </si>
  <si>
    <t>21004812101A</t>
  </si>
  <si>
    <t>21004811701B</t>
  </si>
  <si>
    <t>22206111702A</t>
  </si>
  <si>
    <t>22212311802A</t>
  </si>
  <si>
    <t>22583911801U</t>
  </si>
  <si>
    <t>2702041CCPN1</t>
  </si>
  <si>
    <t>25010511802B</t>
  </si>
  <si>
    <t>25001111801A</t>
  </si>
  <si>
    <t>25001111801B</t>
  </si>
  <si>
    <t>22206111803B</t>
  </si>
  <si>
    <t>25001111801C</t>
  </si>
  <si>
    <t>25001111802B</t>
  </si>
  <si>
    <t>22210611802U</t>
  </si>
  <si>
    <t>22210611905U</t>
  </si>
  <si>
    <t>25010411801A</t>
  </si>
  <si>
    <t>22201111801A</t>
  </si>
  <si>
    <t>23201111801A</t>
  </si>
  <si>
    <t>210002162267</t>
  </si>
  <si>
    <t>210002162937</t>
  </si>
  <si>
    <t>222304105SUN</t>
  </si>
  <si>
    <t>2500021V2B09</t>
  </si>
  <si>
    <t>2500021JCK99</t>
  </si>
  <si>
    <t>13210519AD50</t>
  </si>
  <si>
    <t>2721171IRSM2</t>
  </si>
  <si>
    <t>274304115N22</t>
  </si>
  <si>
    <t>274307120991</t>
  </si>
  <si>
    <t>560001115G16</t>
  </si>
  <si>
    <t>560001120L16</t>
  </si>
  <si>
    <t>Edpyme Santander Consumo Perú</t>
  </si>
  <si>
    <t>640001109M17</t>
  </si>
  <si>
    <t>640001106F14</t>
  </si>
  <si>
    <t>640001106N14</t>
  </si>
  <si>
    <t>640001107G14</t>
  </si>
  <si>
    <t>640001107S17</t>
  </si>
  <si>
    <t>640001107Y15</t>
  </si>
  <si>
    <t>640001108E15</t>
  </si>
  <si>
    <t>640001108F18</t>
  </si>
  <si>
    <t>640001108M18</t>
  </si>
  <si>
    <t>640001108Y14</t>
  </si>
  <si>
    <t>640001109A15</t>
  </si>
  <si>
    <t>640001109F17</t>
  </si>
  <si>
    <t>640001109L15</t>
  </si>
  <si>
    <t>640001110A14</t>
  </si>
  <si>
    <t>640001110G17</t>
  </si>
  <si>
    <t>640001111D14</t>
  </si>
  <si>
    <t>640001111J15</t>
  </si>
  <si>
    <t>640001111S14</t>
  </si>
  <si>
    <t>640001112F15</t>
  </si>
  <si>
    <t>Calidda</t>
  </si>
  <si>
    <t>640001112J14</t>
  </si>
  <si>
    <t>640001113D16</t>
  </si>
  <si>
    <t>640001113M14</t>
  </si>
  <si>
    <t>640001115A14</t>
  </si>
  <si>
    <t>640001115E15</t>
  </si>
  <si>
    <t>640001115O15</t>
  </si>
  <si>
    <t>640001116F17</t>
  </si>
  <si>
    <t>640001116O14</t>
  </si>
  <si>
    <t>640001117G17</t>
  </si>
  <si>
    <t>640001127D16</t>
  </si>
  <si>
    <t>770001105M15</t>
  </si>
  <si>
    <t>640001115D16</t>
  </si>
  <si>
    <t>640001112Y16</t>
  </si>
  <si>
    <t>640001110N16</t>
  </si>
  <si>
    <t>640001106A17</t>
  </si>
  <si>
    <t>640001113L17</t>
  </si>
  <si>
    <t>640001108S16</t>
  </si>
  <si>
    <t>640001112O17</t>
  </si>
  <si>
    <t>Emblem Finance</t>
  </si>
  <si>
    <t>640001113O16</t>
  </si>
  <si>
    <t>640001106L17</t>
  </si>
  <si>
    <t>640001105E17</t>
  </si>
  <si>
    <t>640001109E18</t>
  </si>
  <si>
    <t>640001117N16</t>
  </si>
  <si>
    <t>640001113F18</t>
  </si>
  <si>
    <t>640001112A18</t>
  </si>
  <si>
    <t>640001107M17</t>
  </si>
  <si>
    <t>640001115M17</t>
  </si>
  <si>
    <t>640001116Y17</t>
  </si>
  <si>
    <t>640001106J17</t>
  </si>
  <si>
    <t>640001110A17</t>
  </si>
  <si>
    <t>640001117A17</t>
  </si>
  <si>
    <t>640001124A17</t>
  </si>
  <si>
    <t>640001102Y17</t>
  </si>
  <si>
    <t>640001114S17</t>
  </si>
  <si>
    <t>640001112D17</t>
  </si>
  <si>
    <t>640001106F18</t>
  </si>
  <si>
    <t>640001106S18</t>
  </si>
  <si>
    <t>640001108N18</t>
  </si>
  <si>
    <t>011000105Y15</t>
  </si>
  <si>
    <t>011000112B29</t>
  </si>
  <si>
    <t>011000112F29</t>
  </si>
  <si>
    <t>011000112F42</t>
  </si>
  <si>
    <t>011000112G17</t>
  </si>
  <si>
    <t>011000112G20</t>
  </si>
  <si>
    <t>011000112G24</t>
  </si>
  <si>
    <t>011000112G26</t>
  </si>
  <si>
    <t>011000112G28</t>
  </si>
  <si>
    <t>011000112S23</t>
  </si>
  <si>
    <t>041000101J14</t>
  </si>
  <si>
    <t>041000104Y14</t>
  </si>
  <si>
    <t>041000104Y16</t>
  </si>
  <si>
    <t>041000113J15</t>
  </si>
  <si>
    <t>041000114F15</t>
  </si>
  <si>
    <t>041000114M15</t>
  </si>
  <si>
    <t>041000114O15</t>
  </si>
  <si>
    <t>041000115N14</t>
  </si>
  <si>
    <t>041000118O14</t>
  </si>
  <si>
    <t>431000112G33</t>
  </si>
  <si>
    <t>4310001PEB40</t>
  </si>
  <si>
    <t>431000112B29</t>
  </si>
  <si>
    <t>431000112G20</t>
  </si>
  <si>
    <t>431000112G24</t>
  </si>
  <si>
    <t>431000112G26</t>
  </si>
  <si>
    <t>431000112G28</t>
  </si>
  <si>
    <t>431000112G37</t>
  </si>
  <si>
    <t>4911021CORF1</t>
  </si>
  <si>
    <t>041000118A15</t>
  </si>
  <si>
    <t>041000127L15</t>
  </si>
  <si>
    <t>18210231202U</t>
  </si>
  <si>
    <t>25000331905A</t>
  </si>
  <si>
    <t>21000330803A</t>
  </si>
  <si>
    <t>21001130702A</t>
  </si>
  <si>
    <t>21001130703A</t>
  </si>
  <si>
    <t>21001130804U</t>
  </si>
  <si>
    <t>21001130805U</t>
  </si>
  <si>
    <t>21001130806A</t>
  </si>
  <si>
    <t>21003830904A</t>
  </si>
  <si>
    <t>21003830904B</t>
  </si>
  <si>
    <t>21003831201B</t>
  </si>
  <si>
    <t>22203030411U</t>
  </si>
  <si>
    <t>22203030412U</t>
  </si>
  <si>
    <t>22206430404A</t>
  </si>
  <si>
    <t>22206430506A</t>
  </si>
  <si>
    <t>222116304874</t>
  </si>
  <si>
    <t>222121371023</t>
  </si>
  <si>
    <t>22230430704A</t>
  </si>
  <si>
    <t>22230430712A</t>
  </si>
  <si>
    <t>22230430836B</t>
  </si>
  <si>
    <t>22230430922A</t>
  </si>
  <si>
    <t>2702023IP01U</t>
  </si>
  <si>
    <t>2702033CCH1A</t>
  </si>
  <si>
    <t>2702033CCH2A</t>
  </si>
  <si>
    <t>274310115N24</t>
  </si>
  <si>
    <t>3743261FDINF</t>
  </si>
  <si>
    <t>2702043IPS2U</t>
  </si>
  <si>
    <t>27020230F042</t>
  </si>
  <si>
    <t>011000311D13</t>
  </si>
  <si>
    <t>011000312F18</t>
  </si>
  <si>
    <t>011000312F30</t>
  </si>
  <si>
    <t>011000312F40</t>
  </si>
  <si>
    <t>60%Sob + 40%TTR</t>
  </si>
  <si>
    <t>011000312F54</t>
  </si>
  <si>
    <t>011000312G46</t>
  </si>
  <si>
    <t>011000313J19</t>
  </si>
  <si>
    <t>011000313O24</t>
  </si>
  <si>
    <t>011000314A16</t>
  </si>
  <si>
    <t>011000330E14</t>
  </si>
  <si>
    <t>011000331E35</t>
  </si>
  <si>
    <t>011000308J16</t>
  </si>
  <si>
    <t>5260012EV107</t>
  </si>
  <si>
    <t>5271112E5105</t>
  </si>
  <si>
    <t>5271112EQ109</t>
  </si>
  <si>
    <t>345878734047</t>
  </si>
  <si>
    <t>345877731120</t>
  </si>
  <si>
    <t>5270652EU100</t>
  </si>
  <si>
    <t>5270652EU589</t>
  </si>
  <si>
    <t>5270172AWXUS</t>
  </si>
  <si>
    <t>5270172E2742</t>
  </si>
  <si>
    <t>5270222GCONS</t>
  </si>
  <si>
    <t>5270242INTCO</t>
  </si>
  <si>
    <t>5270404GLOHC</t>
  </si>
  <si>
    <t>5270414F4783</t>
  </si>
  <si>
    <t>GYMFERROVIAS</t>
  </si>
  <si>
    <t>5270414F1120</t>
  </si>
  <si>
    <t>5270772FGV78</t>
  </si>
  <si>
    <t>5270942F5733</t>
  </si>
  <si>
    <t>5270732E5Y98</t>
  </si>
  <si>
    <t>5271112E7465</t>
  </si>
  <si>
    <t>5271112E8257</t>
  </si>
  <si>
    <t>5271112EV464</t>
  </si>
  <si>
    <t>5271112EC608</t>
  </si>
  <si>
    <t>5275332JJ945</t>
  </si>
  <si>
    <t>5274082CONST</t>
  </si>
  <si>
    <t>5274082GLEIS</t>
  </si>
  <si>
    <t>5273884CONSU</t>
  </si>
  <si>
    <t>5275122EG706</t>
  </si>
  <si>
    <t>5276702F8117</t>
  </si>
  <si>
    <t>5276702INGDR</t>
  </si>
  <si>
    <t>5271112CANAD</t>
  </si>
  <si>
    <t>5271112AUSTR</t>
  </si>
  <si>
    <t>5271112NEWZL</t>
  </si>
  <si>
    <t>5270172E2874</t>
  </si>
  <si>
    <t>5270194SCEUR</t>
  </si>
  <si>
    <t>52751942546L</t>
  </si>
  <si>
    <t>52COMG4QNN83</t>
  </si>
  <si>
    <t>5270292F85G6</t>
  </si>
  <si>
    <t>5270474F8182</t>
  </si>
  <si>
    <t>52COMG4N3467</t>
  </si>
  <si>
    <t>527049485137</t>
  </si>
  <si>
    <t>State Street - Gold Trust</t>
  </si>
  <si>
    <t>5271112E7861</t>
  </si>
  <si>
    <t>BlackRock - iShares Gold Trust</t>
  </si>
  <si>
    <t>5271112E9180</t>
  </si>
  <si>
    <t>BlackRock - iShares Silver Trust</t>
  </si>
  <si>
    <t>5273956E5VV1</t>
  </si>
  <si>
    <t>5274136F2800</t>
  </si>
  <si>
    <t>5270884SGWEU</t>
  </si>
  <si>
    <t>5276846FM1M7</t>
  </si>
  <si>
    <t>VanEck - Junior Gold Miners</t>
  </si>
  <si>
    <t>5275234F1560</t>
  </si>
  <si>
    <t>Vanguard - ACWI ex - US</t>
  </si>
  <si>
    <t>5270194EURVA</t>
  </si>
  <si>
    <t>Vanguard - ACWI</t>
  </si>
  <si>
    <t>5270734EUVAF</t>
  </si>
  <si>
    <t>NN - Consumer Goods</t>
  </si>
  <si>
    <t>5273974E3308</t>
  </si>
  <si>
    <t>DFA - International Core Equity</t>
  </si>
  <si>
    <t>5274566FYND8</t>
  </si>
  <si>
    <t>Fidelity - Global Healthcare Fund</t>
  </si>
  <si>
    <t>5274564LA16C</t>
  </si>
  <si>
    <t xml:space="preserve">DWS - Global Agribusiness </t>
  </si>
  <si>
    <t>5274566EURG</t>
  </si>
  <si>
    <t>DWS - Invest Global Agribusiness</t>
  </si>
  <si>
    <t>5274566EURO</t>
  </si>
  <si>
    <t>Franklin Templeton - FTGF ClearBridge Infrastructure Value Fund</t>
  </si>
  <si>
    <t>5274564JEURG</t>
  </si>
  <si>
    <t>Pinebridge - Global Dynamic</t>
  </si>
  <si>
    <t>5275064CAELE</t>
  </si>
  <si>
    <t>BlackRock - iShares Core MSCI World UCITS ETF</t>
  </si>
  <si>
    <t>5273874EURDG</t>
  </si>
  <si>
    <t>BlackRock - iShares MSCI EAFE ETF</t>
  </si>
  <si>
    <t>5274504EUREQ</t>
  </si>
  <si>
    <t>BlackRock - iShares MSCI ACWI</t>
  </si>
  <si>
    <t>5270194EUREQ</t>
  </si>
  <si>
    <t>BlackRock - iShares ACWI - Low Carbon</t>
  </si>
  <si>
    <t>5270224F8686</t>
  </si>
  <si>
    <t>BlackRock - iShares World ex US Carbon Transition Readiness</t>
  </si>
  <si>
    <t>5270324F9339</t>
  </si>
  <si>
    <t>Baillie Gifford &amp; Co Ltd - Worldwide Health Innovation Fund</t>
  </si>
  <si>
    <t>5270414F7722</t>
  </si>
  <si>
    <t>Invesco - Global Consumer Trends Fund S</t>
  </si>
  <si>
    <t>Invesco - Global Consumer Trends</t>
  </si>
  <si>
    <t>Robeco - Global Consumer Trends</t>
  </si>
  <si>
    <t>5270474F8984</t>
  </si>
  <si>
    <t>Invesco - Solar ETF</t>
  </si>
  <si>
    <t>5270734EQG56</t>
  </si>
  <si>
    <t>Ninety One - Global Natural Resources Fund I</t>
  </si>
  <si>
    <t>5270734EG562</t>
  </si>
  <si>
    <t>Ninety One - Global Natural Resources Fund A</t>
  </si>
  <si>
    <t>5270734EL3W7</t>
  </si>
  <si>
    <t>BlackRock - iShares MSCI Canada</t>
  </si>
  <si>
    <t>5270854F1002</t>
  </si>
  <si>
    <t xml:space="preserve">BlackRock - iShares MSCI Australia </t>
  </si>
  <si>
    <t>BlackRock - iShares MSCI New Zealand</t>
  </si>
  <si>
    <t>5271112EV639</t>
  </si>
  <si>
    <t>Vanguard - FTSE Europe</t>
  </si>
  <si>
    <t>5271116EEURO</t>
  </si>
  <si>
    <t>Schroders - European Opportunities</t>
  </si>
  <si>
    <t>5272872EX701</t>
  </si>
  <si>
    <t>5273976E9477</t>
  </si>
  <si>
    <t>Comgest- Europe Opportunities Fund</t>
  </si>
  <si>
    <t>52GAML4ECIEA</t>
  </si>
  <si>
    <t>Investec - European Equities</t>
  </si>
  <si>
    <t>Allianz - Wachstum Europa</t>
  </si>
  <si>
    <t>Comgest - European Dynamic Growth</t>
  </si>
  <si>
    <t>Vontobel - European Equity</t>
  </si>
  <si>
    <t>52INVE4CESEA</t>
  </si>
  <si>
    <t>BlackRock - iShares Europe</t>
  </si>
  <si>
    <t>5274134CESEA</t>
  </si>
  <si>
    <t>BlackRock - iShares MSCI Europe Financials</t>
  </si>
  <si>
    <t>5270414CROCI</t>
  </si>
  <si>
    <t>5273952EUZSI</t>
  </si>
  <si>
    <t>Vanguard - Europe UCIT</t>
  </si>
  <si>
    <t>5271112E6699</t>
  </si>
  <si>
    <t>Invesco - European Equity Fund</t>
  </si>
  <si>
    <t>5270184JBGER</t>
  </si>
  <si>
    <t>JP Morgan - Europe Strategic Growth</t>
  </si>
  <si>
    <t>5270474ALALE</t>
  </si>
  <si>
    <t>5276846FQVT8</t>
  </si>
  <si>
    <t>Liontrust - Liontrust European Dynamic Fund S</t>
  </si>
  <si>
    <t>5270474ALLGR</t>
  </si>
  <si>
    <t>Liontrust - Liontrust European Dynamic Fund II</t>
  </si>
  <si>
    <t>5270856UKEQI</t>
  </si>
  <si>
    <t>MSIM - European Opportunity</t>
  </si>
  <si>
    <t>5271112E6814</t>
  </si>
  <si>
    <t>Schroders - European Value</t>
  </si>
  <si>
    <t>5271112E6764</t>
  </si>
  <si>
    <t>BlackRock - iShares Edge MSCI Europe Value Factor</t>
  </si>
  <si>
    <t>5271112E6806</t>
  </si>
  <si>
    <t>DB Platinum - CROCU Euro</t>
  </si>
  <si>
    <t>5271112E6855</t>
  </si>
  <si>
    <t>5273974F3782</t>
  </si>
  <si>
    <t>5271112FRANC</t>
  </si>
  <si>
    <t>5272872ALEMI</t>
  </si>
  <si>
    <t>Jupiter Unit Trust - Asian Income Fund I GBP</t>
  </si>
  <si>
    <t>5273874F8985</t>
  </si>
  <si>
    <t xml:space="preserve">Jupiter Unit Trust - European Smaller Companies I </t>
  </si>
  <si>
    <t>5273874FIBER</t>
  </si>
  <si>
    <t>Jupiter Unit Trust - European Growth</t>
  </si>
  <si>
    <t>5273986E5574</t>
  </si>
  <si>
    <t>Jupiter Unit Trust - European Fund</t>
  </si>
  <si>
    <t>5274136F3115</t>
  </si>
  <si>
    <t>52EDMG4SPAIN</t>
  </si>
  <si>
    <t>Candriam  SICAV - Europe</t>
  </si>
  <si>
    <t>52EDMG4INVES</t>
  </si>
  <si>
    <t>5270464BPESC</t>
  </si>
  <si>
    <t>Acadian  - European Equity UCITS</t>
  </si>
  <si>
    <t>52751946750L</t>
  </si>
  <si>
    <t>Schroders - Euro Equity</t>
  </si>
  <si>
    <t>5270324JHESC</t>
  </si>
  <si>
    <t>NN - Euro High Dividend</t>
  </si>
  <si>
    <t>5275194BERSC</t>
  </si>
  <si>
    <t>Janus Henderson - Continental European Fund</t>
  </si>
  <si>
    <t>52COMG4QNP08</t>
  </si>
  <si>
    <t>DWS - Top Euroland</t>
  </si>
  <si>
    <t>5270434F2486</t>
  </si>
  <si>
    <t>5270854TSMEQ</t>
  </si>
  <si>
    <t>Allianz - Wachstum Euroland</t>
  </si>
  <si>
    <t>5274104AVEUR</t>
  </si>
  <si>
    <t>BlackRock - iShares Core MSCI EMU UCITS</t>
  </si>
  <si>
    <t>5274104AVEAC</t>
  </si>
  <si>
    <t>BlackRock - iShares Core MSCI EMU UCITS ETF</t>
  </si>
  <si>
    <t>5275104LU126</t>
  </si>
  <si>
    <t>BlackRock - iShares Euro STOXX 50 UCITS</t>
  </si>
  <si>
    <t>52CRSU4EURSC</t>
  </si>
  <si>
    <t>Threadneedle - European Equities</t>
  </si>
  <si>
    <t>BlackRock - iShares MSCI Eurozone ETF</t>
  </si>
  <si>
    <t>5270132F56110</t>
  </si>
  <si>
    <t>BlackRock - iShares European Monetary Union Hedged</t>
  </si>
  <si>
    <t>5270185F0537</t>
  </si>
  <si>
    <t>BlackRock - iShares MSCI Easter Europe Capped</t>
  </si>
  <si>
    <t>5270195F4053</t>
  </si>
  <si>
    <t>WisdomTree - Europa Hedged Equity</t>
  </si>
  <si>
    <t>5270805F9898</t>
  </si>
  <si>
    <t xml:space="preserve">Xtrackers -  MSCI EMU </t>
  </si>
  <si>
    <t>5270252F6294</t>
  </si>
  <si>
    <t>GAM - Continental Europe</t>
  </si>
  <si>
    <t>5270382PJAPE</t>
  </si>
  <si>
    <t>5270732E5YX2</t>
  </si>
  <si>
    <t>BlackRock - iShares Euro Stoxx Banks 30-15 UCITS</t>
  </si>
  <si>
    <t>5275246FLC77</t>
  </si>
  <si>
    <t>Invesco - Continental European Small Cap</t>
  </si>
  <si>
    <t>5271112V8862</t>
  </si>
  <si>
    <t>5272872EW851</t>
  </si>
  <si>
    <t>Vanguard - Eurozone Stock Index</t>
  </si>
  <si>
    <t>5273952EPGT3</t>
  </si>
  <si>
    <t>BlackRock - iShares UK</t>
  </si>
  <si>
    <t>5273952JAPIX</t>
  </si>
  <si>
    <t>GAM / Julius Baer - German Focus Equity</t>
  </si>
  <si>
    <t>5273972E0974</t>
  </si>
  <si>
    <t>Allianz - Concentra Germany</t>
  </si>
  <si>
    <t>5273972E3540</t>
  </si>
  <si>
    <t>Allianz - German Equity</t>
  </si>
  <si>
    <t>52EAIN2JAPEQ</t>
  </si>
  <si>
    <t>Threadneedle - UK Equity Income Fund</t>
  </si>
  <si>
    <t>BlackRock - iShares MSCI Netherlands ETF</t>
  </si>
  <si>
    <t>5270942PB572</t>
  </si>
  <si>
    <t>BlackRock - iShares Spain</t>
  </si>
  <si>
    <t>52TOKI5JAPEF</t>
  </si>
  <si>
    <t>BlackRock - iShares MSCI Germany Fund</t>
  </si>
  <si>
    <t>52INVE5JAPAN</t>
  </si>
  <si>
    <t>BlackRock - iShares MSCI Italy</t>
  </si>
  <si>
    <t>5274085INJAD</t>
  </si>
  <si>
    <t>BlackRock - iShares MSCI France</t>
  </si>
  <si>
    <t>5274186JPALP</t>
  </si>
  <si>
    <t>WisdomTree - Germany Hedged Fund</t>
  </si>
  <si>
    <t>Fidelity - Iberia Fund</t>
  </si>
  <si>
    <t>5274374MGJAP</t>
  </si>
  <si>
    <t>5274374JAPSC</t>
  </si>
  <si>
    <t>Amundi ETF - MSCI Spain UCITS ETF</t>
  </si>
  <si>
    <t>5274372JAPSC</t>
  </si>
  <si>
    <t>Invesco - UK Opportunities Fund</t>
  </si>
  <si>
    <t>5272092F0792</t>
  </si>
  <si>
    <t>EDM International - Spanish Equity Fund</t>
  </si>
  <si>
    <t>5272092F5713</t>
  </si>
  <si>
    <t>EDM International - FI Fund</t>
  </si>
  <si>
    <t>5274566GB445</t>
  </si>
  <si>
    <t>Parvest - Equity Europe Small Cap</t>
  </si>
  <si>
    <t>5274532FTGR4</t>
  </si>
  <si>
    <t>Joh Berenberg- European Small Cap</t>
  </si>
  <si>
    <t>5272872JPSCD</t>
  </si>
  <si>
    <t>Janus Henderson - European Small Caps</t>
  </si>
  <si>
    <t>52COMG5JAPGR</t>
  </si>
  <si>
    <t>Berenberg - European Small Caps</t>
  </si>
  <si>
    <t>5270255A0234</t>
  </si>
  <si>
    <t>Comgest  - European Growth Small Caps</t>
  </si>
  <si>
    <t>5270195F3982</t>
  </si>
  <si>
    <t>AXA  - Europe Small Caps</t>
  </si>
  <si>
    <t>Threadneedle - European Smaller Companies</t>
  </si>
  <si>
    <t>5274242JPYSC</t>
  </si>
  <si>
    <t>Groupama - G Fund Avenir Europe (Mid Small Caps) - C</t>
  </si>
  <si>
    <t>5274245YJPSC</t>
  </si>
  <si>
    <t>Groupama - G Fund Avenir Europe (Mid Small Caps) - A</t>
  </si>
  <si>
    <t>5270942F9584</t>
  </si>
  <si>
    <t>Credit Suisse - Europe Small Caps Index Fund</t>
  </si>
  <si>
    <t>5270945PBJSC</t>
  </si>
  <si>
    <t>5260012EX109</t>
  </si>
  <si>
    <t>JP Morgan - Japan Equity Fund - I</t>
  </si>
  <si>
    <t>5260022E7598</t>
  </si>
  <si>
    <t>GAM / Julius Baer - Japan Equity</t>
  </si>
  <si>
    <t>Schroders - Japanes Equity</t>
  </si>
  <si>
    <t>5270172E8744</t>
  </si>
  <si>
    <t>Pictet - Japanese Equity Selection</t>
  </si>
  <si>
    <t>5270172EDVAP</t>
  </si>
  <si>
    <t>Aberdeen - Japanese Equity</t>
  </si>
  <si>
    <t>5270172MCGRO</t>
  </si>
  <si>
    <t>Amundi / Pioneer - Japanese Equity</t>
  </si>
  <si>
    <t>5270172TOMKT</t>
  </si>
  <si>
    <t>BlackRock - iShares Core MSCI Japan UCITS ETF</t>
  </si>
  <si>
    <t>5270242F3819</t>
  </si>
  <si>
    <t>Legg Mason - IF Japan Equity Fund</t>
  </si>
  <si>
    <t>5270242USACOR</t>
  </si>
  <si>
    <t>BlackRock - iShares MSCI Japan Hedged</t>
  </si>
  <si>
    <t>5270242USMALL</t>
  </si>
  <si>
    <t>WisdomTree - Japan Hedged Equity</t>
  </si>
  <si>
    <t>5270462USMCP</t>
  </si>
  <si>
    <t>Vanguard - Japan UCIT</t>
  </si>
  <si>
    <t>5270732EMR08</t>
  </si>
  <si>
    <t>Vanguard - Japan Equities</t>
  </si>
  <si>
    <t>Xtrackers - MSCI Japan UCITS</t>
  </si>
  <si>
    <t>5271112E5094</t>
  </si>
  <si>
    <t>5271112QUALU</t>
  </si>
  <si>
    <t>Pinebridge - Asia Ex-Japan All Cap</t>
  </si>
  <si>
    <t>5271112USMIV</t>
  </si>
  <si>
    <t>Tokio Marine - Japanese Equity Focus</t>
  </si>
  <si>
    <t>5275242LEGGM</t>
  </si>
  <si>
    <t>Invesco - Japanese Equity Core Fund</t>
  </si>
  <si>
    <t>5271112VLUEU</t>
  </si>
  <si>
    <t>Invesco - Japanese Equity Advantage</t>
  </si>
  <si>
    <t>5272872W3079</t>
  </si>
  <si>
    <t>Man GLG - Japan Core Alpha</t>
  </si>
  <si>
    <t>5273952EXRP0</t>
  </si>
  <si>
    <t>5274042USLCP</t>
  </si>
  <si>
    <t>M&amp;G - Japan Fund</t>
  </si>
  <si>
    <t>5270882JPUSV</t>
  </si>
  <si>
    <t>M&amp;G - Japan Smaller Companies</t>
  </si>
  <si>
    <t>52WELL2USRES</t>
  </si>
  <si>
    <t>PROXYS2US</t>
  </si>
  <si>
    <t xml:space="preserve">Matthews - Japan Fund </t>
  </si>
  <si>
    <t>5271112SPSMC</t>
  </si>
  <si>
    <t>5274162E4151</t>
  </si>
  <si>
    <t>Jupiter Unit Trust - Japan Equity</t>
  </si>
  <si>
    <t>5271112E7804</t>
  </si>
  <si>
    <t>GAM - Star Japan</t>
  </si>
  <si>
    <t>5271282GALLO</t>
  </si>
  <si>
    <t>WisdomTree - Japan Small Cap Dividend</t>
  </si>
  <si>
    <t>5272872USDGQ</t>
  </si>
  <si>
    <t>Comgest - Japan Growth</t>
  </si>
  <si>
    <t>5271112MULTI</t>
  </si>
  <si>
    <t>Aberdeen - Japan Smaller Companies</t>
  </si>
  <si>
    <t>5275122EV134</t>
  </si>
  <si>
    <t>Schroders - Japanese Smaller Companies</t>
  </si>
  <si>
    <t>5274122STOCK</t>
  </si>
  <si>
    <t>Baillie Gifford Overseas Growth Funds - Japanese Smaller Companies</t>
  </si>
  <si>
    <t>3452392V1098</t>
  </si>
  <si>
    <t>Janus Henderson - Japanese Smaller Companies</t>
  </si>
  <si>
    <t>345432201006</t>
  </si>
  <si>
    <t>5273882RGCTI</t>
  </si>
  <si>
    <t>Janus Henderson  Horizon - Japanese SC</t>
  </si>
  <si>
    <t>345442271068</t>
  </si>
  <si>
    <t>Pinebridge - Japan Small Cap - Y</t>
  </si>
  <si>
    <t>3454772H1068</t>
  </si>
  <si>
    <t>Pinebridge - Japan Small Cap - Y3</t>
  </si>
  <si>
    <t>3455112T1051</t>
  </si>
  <si>
    <t xml:space="preserve">State Street - Dow Jones Industrial Average </t>
  </si>
  <si>
    <t>345575241015</t>
  </si>
  <si>
    <t>State Street - S&amp;P 500 ETF</t>
  </si>
  <si>
    <t>345576291044</t>
  </si>
  <si>
    <t>BlackRock - iShares Russell 1000 Value</t>
  </si>
  <si>
    <t>3455772Q1040</t>
  </si>
  <si>
    <t>Vanguard - S&amp;P 500 ETF</t>
  </si>
  <si>
    <t>5273932EY308</t>
  </si>
  <si>
    <t>Vanguard Total Value</t>
  </si>
  <si>
    <t>5260012E4070</t>
  </si>
  <si>
    <t>Vanguard - Dividend Appreciation</t>
  </si>
  <si>
    <t>5260012RETAI</t>
  </si>
  <si>
    <t>Vanguard - Mid Cap Growth</t>
  </si>
  <si>
    <t>5273932EY852</t>
  </si>
  <si>
    <t>Vanguard - Total Stock Market</t>
  </si>
  <si>
    <t>PTCMEF0-II016C-PUT</t>
  </si>
  <si>
    <t>Derivados</t>
  </si>
  <si>
    <t>DFA - US Small Cap Value Portfolio</t>
  </si>
  <si>
    <t>PTCMEF0-II017C-PUT</t>
  </si>
  <si>
    <t>PTCMEF0-II022C-CALL</t>
  </si>
  <si>
    <t>DFA - US Core Equity 1</t>
  </si>
  <si>
    <t>PTCMEF0-II008C-CALL</t>
  </si>
  <si>
    <t>DFA - US Small Cap Portfolio</t>
  </si>
  <si>
    <t>PTCMEF0-II007C-CALL</t>
  </si>
  <si>
    <t>Parvest - USA Small Cap</t>
  </si>
  <si>
    <t>PTCMEF0-II006C-CALL</t>
  </si>
  <si>
    <t>BlackRock - iShares Core S&amp;P 500 UCITS</t>
  </si>
  <si>
    <t>PTCMEF0-II042C-CALL</t>
  </si>
  <si>
    <t>BlackRock - iShares Core S&amp;P 500</t>
  </si>
  <si>
    <t>PTCMEF0-II044C-CALL</t>
  </si>
  <si>
    <t>PTCMEF0-II045C-CALL</t>
  </si>
  <si>
    <t>PTCMEF0-II046C-CALL</t>
  </si>
  <si>
    <t>BlackRock - iShares US Carbon Transition Readiness</t>
  </si>
  <si>
    <t>PTCMEF0-II047C-CALL</t>
  </si>
  <si>
    <t>BlackRock - iShares MSCI USA Quality</t>
  </si>
  <si>
    <t>PTCMEF0-II043C-CALL</t>
  </si>
  <si>
    <t>BlackRock - iShares Russell Mid-Cap Value</t>
  </si>
  <si>
    <t>PTCMEF0-II005C-CALL</t>
  </si>
  <si>
    <t>Legg Mason - US Small Caps</t>
  </si>
  <si>
    <t>PTCMEF0-II011C-CALL</t>
  </si>
  <si>
    <t>BlackRock - iShares MSCI USA Value</t>
  </si>
  <si>
    <t>PTCMEF0-II008C-PUT</t>
  </si>
  <si>
    <t>WisdomTree - US Large Cap Dividend</t>
  </si>
  <si>
    <t>PTCMEF0-II009C-PUT</t>
  </si>
  <si>
    <t>Vanguard S&amp;P 500 - UCIT</t>
  </si>
  <si>
    <t>PTCMEF0-II024C-PUT</t>
  </si>
  <si>
    <t>First Trust - US Mega Cap AlphaDEX</t>
  </si>
  <si>
    <t>PTCMEF0-II035C-PUT</t>
  </si>
  <si>
    <t>JP Morgan - US Value Fund</t>
  </si>
  <si>
    <t>PTCMEF0-II041C-CALL</t>
  </si>
  <si>
    <t>Wellington - US Research Equity</t>
  </si>
  <si>
    <t>PTCMEF0-II010C-PUT</t>
  </si>
  <si>
    <t>FONDOS US</t>
  </si>
  <si>
    <t>PTCMEF0-II011C-PUT</t>
  </si>
  <si>
    <t>BlackRock - iShares S&amp;P Small-Cap 600 Value</t>
  </si>
  <si>
    <t>PTCMEF0-II012C-CALL</t>
  </si>
  <si>
    <t>Ossiam - Shiller Barclays Cape Value</t>
  </si>
  <si>
    <t>PTCMEF0-II016C-CALL</t>
  </si>
  <si>
    <t>BlackRock - iShares Core S&amp;P Small Cap</t>
  </si>
  <si>
    <t>PTCMEF0-II015C-CALL</t>
  </si>
  <si>
    <t>BlackRock - Global Allocation Fund</t>
  </si>
  <si>
    <t>PTCMEF0-II010C-CALL</t>
  </si>
  <si>
    <t>WisdomTree - US Quality Dividend Growth</t>
  </si>
  <si>
    <t>PTCMEF0-II001C-CALL</t>
  </si>
  <si>
    <t>BlackRock - iShares Edge MSCI Multifactor USA</t>
  </si>
  <si>
    <t>PTCMEF0-II002C-CALL</t>
  </si>
  <si>
    <t>Invesco - Wilderhill Clean Energy</t>
  </si>
  <si>
    <t>PTCMEF0-II040C-CALL</t>
  </si>
  <si>
    <t>Pimco - StockPLUS Fund</t>
  </si>
  <si>
    <t>PTCMEF0-II038C-CALL</t>
  </si>
  <si>
    <t>5273932ER853</t>
  </si>
  <si>
    <t>SSGA - S&amp;P 600 Small Cap ETF</t>
  </si>
  <si>
    <t>PTCMEF0-II029C-CALL</t>
  </si>
  <si>
    <t>ATVI</t>
  </si>
  <si>
    <t>PTCMEF0-II036C-CALL</t>
  </si>
  <si>
    <t>CVS Caremark Corp.</t>
  </si>
  <si>
    <t>PTCMEF0-II033C-CALL</t>
  </si>
  <si>
    <t>Robeco - Consumer Trends</t>
  </si>
  <si>
    <t>PTCMEF0-II003C-CALL</t>
  </si>
  <si>
    <t>Whole Foods Market Inc</t>
  </si>
  <si>
    <t>PTCMEF0-II004C-CALL</t>
  </si>
  <si>
    <t>Fresh Markets</t>
  </si>
  <si>
    <t>PTCMEF0-II021C-CALL</t>
  </si>
  <si>
    <t>NuSkin Enterprises</t>
  </si>
  <si>
    <t>PTCMEF0-II023C-CALL</t>
  </si>
  <si>
    <t>Michael Kors Holdings Limited</t>
  </si>
  <si>
    <t>PTCMEF0-II026C-CALL</t>
  </si>
  <si>
    <t>Estee Lauder</t>
  </si>
  <si>
    <t>PTCMEF0-II027C-CALL</t>
  </si>
  <si>
    <t>Tumi Holdings Inc.</t>
  </si>
  <si>
    <t>PTCMEF0-II025C-CALL</t>
  </si>
  <si>
    <t>State Street - Consumer Staples Select Sector</t>
  </si>
  <si>
    <t>PTCMEF0-II028C-CALL</t>
  </si>
  <si>
    <t>State Street - Consumer Discretionary Select Sector</t>
  </si>
  <si>
    <t>PTCMEF0-II032C-PUT</t>
  </si>
  <si>
    <t>State Street - S&amp;P Retail ETF</t>
  </si>
  <si>
    <t>PTCMEF0-II022C-PUT</t>
  </si>
  <si>
    <t>State Street - Communication Services Select Sector</t>
  </si>
  <si>
    <t>PTCMEF0-II034C-PUT</t>
  </si>
  <si>
    <t>PTCMEF0-II023C-PUT</t>
  </si>
  <si>
    <t>345071270108</t>
  </si>
  <si>
    <t>SPY US 01/20/23 C405</t>
  </si>
  <si>
    <t>345403291080</t>
  </si>
  <si>
    <t>SPY US 12/16/22 C405</t>
  </si>
  <si>
    <t>3454922Q1040</t>
  </si>
  <si>
    <t>SPY US 12/16/22 C430</t>
  </si>
  <si>
    <t>3454942R1086</t>
  </si>
  <si>
    <t>SPY US 12/16/22 C415</t>
  </si>
  <si>
    <t>3455062C8394</t>
  </si>
  <si>
    <t>SPY US 09/15/23 C450</t>
  </si>
  <si>
    <t>3455372P1005</t>
  </si>
  <si>
    <t>SPY US 10/20/23 C465</t>
  </si>
  <si>
    <t>3456662H1059</t>
  </si>
  <si>
    <t>SPY US 10/20/23 C470</t>
  </si>
  <si>
    <t>SPY US 11/17/23 C460</t>
  </si>
  <si>
    <t>5260012EY605</t>
  </si>
  <si>
    <t>SPY US 12/15/23 C465</t>
  </si>
  <si>
    <t>5271112E7770</t>
  </si>
  <si>
    <t>PTCMEF0-II049C-CALL</t>
  </si>
  <si>
    <t>SPY US 01/19/24 C440</t>
  </si>
  <si>
    <t>5271112E8778</t>
  </si>
  <si>
    <t>PTCMEF0-II050C-CALL</t>
  </si>
  <si>
    <t>SPY US 01/19/24 C430</t>
  </si>
  <si>
    <t>PTCMEF0-II051C-CALL</t>
  </si>
  <si>
    <t>SPY US 01/19/24 C450</t>
  </si>
  <si>
    <t>5270732ENQZ4</t>
  </si>
  <si>
    <t>PTCMEF0-II052C-CALL</t>
  </si>
  <si>
    <t>SPY US 03/15/24 C460</t>
  </si>
  <si>
    <t>3454562G1076</t>
  </si>
  <si>
    <t>PTCMEF0-II053C-CALL</t>
  </si>
  <si>
    <t>SPY US 06/21/24 C480</t>
  </si>
  <si>
    <t>52CAND2CACEL</t>
  </si>
  <si>
    <t>PTCMEF0-II054C-CALL</t>
  </si>
  <si>
    <t>SPY US 06/21/24 C510</t>
  </si>
  <si>
    <t>3455482K1088</t>
  </si>
  <si>
    <t>PTCMEF0-II030C-CALL</t>
  </si>
  <si>
    <t>SPX US 01/19/24 C4500</t>
  </si>
  <si>
    <t>3455562C1018</t>
  </si>
  <si>
    <t>PTCMEF0-II031C-CALL</t>
  </si>
  <si>
    <t>SPX US 03/15/24 C4600</t>
  </si>
  <si>
    <t>3455882SQD29</t>
  </si>
  <si>
    <t>PTCMEF0-II032C-CALL</t>
  </si>
  <si>
    <t>SPX US 06/21/24 C4800</t>
  </si>
  <si>
    <t>3456802G1085</t>
  </si>
  <si>
    <t>SPX US 06/21/24 C5100</t>
  </si>
  <si>
    <t>5260012E2090</t>
  </si>
  <si>
    <t>PTCMEF0-II034C-CALL</t>
  </si>
  <si>
    <t>5271112E7325</t>
  </si>
  <si>
    <t>PTCMEF0-II048C-CALL</t>
  </si>
  <si>
    <t>SPY US 12/15/23 C450</t>
  </si>
  <si>
    <t>5271112E8810</t>
  </si>
  <si>
    <t>5271112EUSHC</t>
  </si>
  <si>
    <t>SPY 12/16/22 C440</t>
  </si>
  <si>
    <t>5274042US337</t>
  </si>
  <si>
    <t>SPY US 01/20/23 C390</t>
  </si>
  <si>
    <t>345214221022</t>
  </si>
  <si>
    <t>SPX US 12/20/19 P2850</t>
  </si>
  <si>
    <t>345315201095</t>
  </si>
  <si>
    <t>SPX US 03/31/20 P2850 INDEX</t>
  </si>
  <si>
    <t>3453172W1062</t>
  </si>
  <si>
    <t>SPX US 09/15/23 P3950</t>
  </si>
  <si>
    <t>3455982A1025</t>
  </si>
  <si>
    <t>SPY US 09/15/23 P395</t>
  </si>
  <si>
    <t>345708261066</t>
  </si>
  <si>
    <t>5260012A8889</t>
  </si>
  <si>
    <t>SPXW US 03/31/20 P2850</t>
  </si>
  <si>
    <t>5260012EY704</t>
  </si>
  <si>
    <t>SPXW US 03/31/20 P2900</t>
  </si>
  <si>
    <t>5271112E8752</t>
  </si>
  <si>
    <t>5271112TRANS</t>
  </si>
  <si>
    <t>SPY US 01/20/23 C400</t>
  </si>
  <si>
    <t>5270432F2994</t>
  </si>
  <si>
    <t>SPX US 01/19/24 C4400</t>
  </si>
  <si>
    <t>34505125R102</t>
  </si>
  <si>
    <t>345426231005</t>
  </si>
  <si>
    <t>345499251036</t>
  </si>
  <si>
    <t>5275102CSGDE</t>
  </si>
  <si>
    <t>5270172A7028</t>
  </si>
  <si>
    <t>5270802PTDIG</t>
  </si>
  <si>
    <t>5270474GAIWT</t>
  </si>
  <si>
    <t>52751023193L</t>
  </si>
  <si>
    <t>5275522EX192</t>
  </si>
  <si>
    <t>SPY US 03/17/23 C420</t>
  </si>
  <si>
    <t>SPX US 10/20/23 C4650</t>
  </si>
  <si>
    <t>5274722KFVG8</t>
  </si>
  <si>
    <t>SPX US 10/20/23 C4700</t>
  </si>
  <si>
    <t>5271112E7531</t>
  </si>
  <si>
    <t>SPY US 02/17/23 C390</t>
  </si>
  <si>
    <t>5271112ISQQQ</t>
  </si>
  <si>
    <t>SPY US 5/19/23 C415</t>
  </si>
  <si>
    <t>SPY US 05/19/23 P390</t>
  </si>
  <si>
    <t>SPX US 5/19/2023 P3900</t>
  </si>
  <si>
    <t>5272872US977</t>
  </si>
  <si>
    <t>SPY US 06/16/23 P395</t>
  </si>
  <si>
    <t>SPX US 06/16/23 P3950</t>
  </si>
  <si>
    <t>5274292E2260</t>
  </si>
  <si>
    <t>Berkshire Hathaway</t>
  </si>
  <si>
    <t>5275122V7203</t>
  </si>
  <si>
    <t>Discover Financial Services</t>
  </si>
  <si>
    <t>Mastercard</t>
  </si>
  <si>
    <t>5274722KARS0</t>
  </si>
  <si>
    <t>Metlife</t>
  </si>
  <si>
    <t>5260012EY886</t>
  </si>
  <si>
    <t>Visa</t>
  </si>
  <si>
    <t>5270172A8760</t>
  </si>
  <si>
    <t>Regions Financial Corporation</t>
  </si>
  <si>
    <t>52MSIM2CA24X</t>
  </si>
  <si>
    <t>Vantiv</t>
  </si>
  <si>
    <t>52CAND246594</t>
  </si>
  <si>
    <t>5270172E2858</t>
  </si>
  <si>
    <t>State Street - Financials Select Sector</t>
  </si>
  <si>
    <t>5270242EMECO</t>
  </si>
  <si>
    <t>BlackRock - iShares Financial Services</t>
  </si>
  <si>
    <t>527025212106</t>
  </si>
  <si>
    <t>BlackRock - iShares US Regional Banks</t>
  </si>
  <si>
    <t>527040275426</t>
  </si>
  <si>
    <t>5270492F0703</t>
  </si>
  <si>
    <t>BlackRock - iShares S&amp;P 500 Financials UCITS</t>
  </si>
  <si>
    <t>5271112E6533</t>
  </si>
  <si>
    <t>GNC Holdings, Inc.</t>
  </si>
  <si>
    <t>CACELBV LX - Biotechnology</t>
  </si>
  <si>
    <t>5271112EG764</t>
  </si>
  <si>
    <t>DaVita Health Care Partners, Inc.</t>
  </si>
  <si>
    <t>5270732E4GZ6</t>
  </si>
  <si>
    <t>HCA Holdings, Inc.</t>
  </si>
  <si>
    <t>5274042FEMUS</t>
  </si>
  <si>
    <t>Covidien PLC</t>
  </si>
  <si>
    <t>Express Scripts Holding Company</t>
  </si>
  <si>
    <t>5272872X5784</t>
  </si>
  <si>
    <t>State Street - Healthcare Select Sector</t>
  </si>
  <si>
    <t>5273872FIDEM</t>
  </si>
  <si>
    <t>5273932EA581</t>
  </si>
  <si>
    <t>XHE US - Health Care Equipment</t>
  </si>
  <si>
    <t>5273872F0606</t>
  </si>
  <si>
    <t>BlackRock - iShares S&amp;P Global Healthcare Sector</t>
  </si>
  <si>
    <t>5270882EMIUS</t>
  </si>
  <si>
    <t>BlackRock - iShares US Medical Devices</t>
  </si>
  <si>
    <t>5273884F3049</t>
  </si>
  <si>
    <t>BlackRock - iShares US Heathcare</t>
  </si>
  <si>
    <t>5273932EMERG</t>
  </si>
  <si>
    <t>First Trust - Arca Biotechnology Index Fund</t>
  </si>
  <si>
    <t>5273932EX509</t>
  </si>
  <si>
    <t>Fluor Corporation</t>
  </si>
  <si>
    <t>5270252ABEEM</t>
  </si>
  <si>
    <t>Chicago Bridge and Iron</t>
  </si>
  <si>
    <t>5270182JBEME</t>
  </si>
  <si>
    <t>KBR</t>
  </si>
  <si>
    <t>52ALLB2EMGRO</t>
  </si>
  <si>
    <t>Meritage Homes Corporation</t>
  </si>
  <si>
    <t>52NORD4EMSTR</t>
  </si>
  <si>
    <t>Honerywell International</t>
  </si>
  <si>
    <t>5273984A9676</t>
  </si>
  <si>
    <t>State Street - Homebuilders ETF</t>
  </si>
  <si>
    <t>State Street - Industrial Select Sector</t>
  </si>
  <si>
    <t>5272872W2816</t>
  </si>
  <si>
    <t>BlackRock - iShares DJ US Home Construction Fund</t>
  </si>
  <si>
    <t>5271112FRONT</t>
  </si>
  <si>
    <t>BlackRock - iShares Transportation Average</t>
  </si>
  <si>
    <t>5273982AEEMF</t>
  </si>
  <si>
    <t>AXA - World Funds Framligton Digital Economy</t>
  </si>
  <si>
    <t>52NORD2EMSEF</t>
  </si>
  <si>
    <t>Cisco Systems INC</t>
  </si>
  <si>
    <t>5270882F3560</t>
  </si>
  <si>
    <t>Apple</t>
  </si>
  <si>
    <t>48CAND4EMVCE</t>
  </si>
  <si>
    <t>Qualcomm</t>
  </si>
  <si>
    <t>5275064CSEEM</t>
  </si>
  <si>
    <t>Credit Suisse - Digital Health</t>
  </si>
  <si>
    <t>5270272F5825</t>
  </si>
  <si>
    <t>5270492F6660</t>
  </si>
  <si>
    <t>PTCMEF0-II039C-CALL</t>
  </si>
  <si>
    <t>Vanguard - Information Technology</t>
  </si>
  <si>
    <t>PTCMEF0-II037C-CALL</t>
  </si>
  <si>
    <t>Pictet - Digital</t>
  </si>
  <si>
    <t>Allianz - Artificial Intelligence</t>
  </si>
  <si>
    <t>Credit Suisse - Lux Digital Health Equity</t>
  </si>
  <si>
    <t>PTCMEF0-II017C-CALL</t>
  </si>
  <si>
    <t>SKYY US - First Trust Cloud Computing ETF</t>
  </si>
  <si>
    <t>PTCMEF0-II019C-CALL</t>
  </si>
  <si>
    <t>BlackRock - iShares S&amp;P NA Technology-Software Fund</t>
  </si>
  <si>
    <t>PTCMEF0-II013C-CALL</t>
  </si>
  <si>
    <t>Krane - CICC China 5G and Semiconductor ETF</t>
  </si>
  <si>
    <t>PTCMEF0-II020C-CALL</t>
  </si>
  <si>
    <t>BlackRock - iShares NA Tech-Multim</t>
  </si>
  <si>
    <t>PTCMEF0-II024C-CALL</t>
  </si>
  <si>
    <t>BlackRock - iShares Nasdaq Biotechnology ETF</t>
  </si>
  <si>
    <t>5271112XA24C</t>
  </si>
  <si>
    <t>5270082F8062</t>
  </si>
  <si>
    <t>5270082F1215</t>
  </si>
  <si>
    <t>WisdomTree - Cloud Computing</t>
  </si>
  <si>
    <t>5270252F5799</t>
  </si>
  <si>
    <t>Black Rock - World Technology Fund</t>
  </si>
  <si>
    <t>5270252F8374</t>
  </si>
  <si>
    <t>Invesco - DYNAMIC LEISURE AND</t>
  </si>
  <si>
    <t>5273882F0328</t>
  </si>
  <si>
    <t>First Trust - DJI Index Fund</t>
  </si>
  <si>
    <t>5270264F7309</t>
  </si>
  <si>
    <t>5272872Y5437</t>
  </si>
  <si>
    <t>WisdomTree - Artificial Intelligence and Innovation ETF</t>
  </si>
  <si>
    <t>Krane - KElectric Vehicles and Future Mobility ETF</t>
  </si>
  <si>
    <t>5270402F0855</t>
  </si>
  <si>
    <t>State Street - Utilities Select Sector</t>
  </si>
  <si>
    <t>Vanguard - Utilities ETF</t>
  </si>
  <si>
    <t>5270472AGIF2</t>
  </si>
  <si>
    <t>MSIM - Emerging Leaders Equity Fund Z</t>
  </si>
  <si>
    <t>Candriam - Sustainable Equity EM</t>
  </si>
  <si>
    <t>5271112E6871</t>
  </si>
  <si>
    <t>Vanguard - Emerging Markets Index Fund</t>
  </si>
  <si>
    <t>DFA - EM Core Equity</t>
  </si>
  <si>
    <t>5274722KGRN2</t>
  </si>
  <si>
    <t>Aberdeen - Emerging Markets Equity</t>
  </si>
  <si>
    <t>5271112EB671</t>
  </si>
  <si>
    <t>Fidelity - Emerging Markets -Retail</t>
  </si>
  <si>
    <t>5274722KURE3</t>
  </si>
  <si>
    <t>Vontobel - Emerging Markets Equity</t>
  </si>
  <si>
    <t>5274722K4055</t>
  </si>
  <si>
    <t>BlackRock - iShares MSCI Emerging Markets Min Vol</t>
  </si>
  <si>
    <t>5274722E7306</t>
  </si>
  <si>
    <t>5272092MICFX</t>
  </si>
  <si>
    <t>BlackRock - iShares MSCI Emerging Markets ex China</t>
  </si>
  <si>
    <t>5272092MACSM</t>
  </si>
  <si>
    <t>BlackRock - iShares Core MSCI Emerging Markets IMI UCITS ETF</t>
  </si>
  <si>
    <t>5272872X7194</t>
  </si>
  <si>
    <t>First Ttrust - Emerging Markets Alpha Dex</t>
  </si>
  <si>
    <t>5273112FXVT8</t>
  </si>
  <si>
    <t>BlackRock - iShares Core MSCI Emerging Markets ETF</t>
  </si>
  <si>
    <t>52GAML2CHINA</t>
  </si>
  <si>
    <t>WisdomTree - Emerging Markets ex. State-Owned</t>
  </si>
  <si>
    <t>5274082CHINA</t>
  </si>
  <si>
    <t>Fidelity - Emerging Markets - Inst</t>
  </si>
  <si>
    <t>Fidelity - Sustainable Emerging Markets Equity Fund</t>
  </si>
  <si>
    <t>5274352CHINA</t>
  </si>
  <si>
    <t>JP Morgan - Emerging Markets</t>
  </si>
  <si>
    <t>5270882LU205</t>
  </si>
  <si>
    <t>Robeco - Emerging Conservative Equities</t>
  </si>
  <si>
    <t>SSGA - Defensive Emerging Markets</t>
  </si>
  <si>
    <t>5275122EE800</t>
  </si>
  <si>
    <t>SSGA - Emerging Markets</t>
  </si>
  <si>
    <t>5270882F3877</t>
  </si>
  <si>
    <t>Aberdeen - Emerging Markets Equity Fund</t>
  </si>
  <si>
    <t>GAM / Julius Baer - Emerging Markets Equity</t>
  </si>
  <si>
    <t>5270252F5910</t>
  </si>
  <si>
    <t>Alliance Bernstein - Emerging Markets Growth</t>
  </si>
  <si>
    <t>5270464ASEXJ</t>
  </si>
  <si>
    <t>Nordea - Emerging Stars Equity</t>
  </si>
  <si>
    <t>5270472ALLEM</t>
  </si>
  <si>
    <t xml:space="preserve">Amundi - ETF Emerging Market </t>
  </si>
  <si>
    <t>527049208755</t>
  </si>
  <si>
    <t>Ashmore - Emerging Markets Frontier Equities</t>
  </si>
  <si>
    <t>5271112E6665</t>
  </si>
  <si>
    <t>WisdomTree - Emerging Markets Small Cap Dividend</t>
  </si>
  <si>
    <t>5271112E8182</t>
  </si>
  <si>
    <t>BlackRock - iShares MSCI Frontier Markets 100</t>
  </si>
  <si>
    <t>5272092F0834</t>
  </si>
  <si>
    <t>Amundi - Equity Emerging Focus</t>
  </si>
  <si>
    <t>5272092MIAPX</t>
  </si>
  <si>
    <t>Nordea - Emerging Stars Equity Fund</t>
  </si>
  <si>
    <t>5272092MISMX</t>
  </si>
  <si>
    <t>JP Morgan - EM Small Cap</t>
  </si>
  <si>
    <t>Candriam - EM Equities</t>
  </si>
  <si>
    <t>52BRAF2BRADF</t>
  </si>
  <si>
    <t>Candriam  SICAV - SRI EM Equities</t>
  </si>
  <si>
    <t>52INVE4ASEQT</t>
  </si>
  <si>
    <t>Goldman Sachs - Emerging Markets Core</t>
  </si>
  <si>
    <t>5270882ALCIA</t>
  </si>
  <si>
    <t>Vontobel MTX - EM Susrainable Leaders</t>
  </si>
  <si>
    <t>5273882RBAST</t>
  </si>
  <si>
    <t>5275232F8604</t>
  </si>
  <si>
    <t>5274302ASIAN</t>
  </si>
  <si>
    <t>EEM US 01/20/23 C39</t>
  </si>
  <si>
    <t>EEM US 01/20/23 C37</t>
  </si>
  <si>
    <t>5270192SCHEC</t>
  </si>
  <si>
    <t>5273862HFF36</t>
  </si>
  <si>
    <t>EEM US 02/17/23 C39</t>
  </si>
  <si>
    <t>5270192SCIND</t>
  </si>
  <si>
    <t>BlackRock - iShares MSCI Saudi Arabia ETF</t>
  </si>
  <si>
    <t>52UTII2C7R45</t>
  </si>
  <si>
    <t>UBS -  Lux All China</t>
  </si>
  <si>
    <t>5270462BNPIN</t>
  </si>
  <si>
    <t>UBS - China Opportunity - P</t>
  </si>
  <si>
    <t>5272092MIDNX</t>
  </si>
  <si>
    <t>Aberdeen - Standard China A-Share</t>
  </si>
  <si>
    <t>5270942FY6L5</t>
  </si>
  <si>
    <t>Aberdeen - Chinese Equity Fund</t>
  </si>
  <si>
    <t>5270772TEMKO</t>
  </si>
  <si>
    <t>Robeco - Chinese A-Share</t>
  </si>
  <si>
    <t>5271112E6772</t>
  </si>
  <si>
    <t>Robeco - Chineese Equities</t>
  </si>
  <si>
    <t>5272092KOREA</t>
  </si>
  <si>
    <t>5271112MALAS</t>
  </si>
  <si>
    <t>Fidelity - Greater China Fund</t>
  </si>
  <si>
    <t>5271112SINGA</t>
  </si>
  <si>
    <t>DWS - CSI 300 China-A</t>
  </si>
  <si>
    <t>5271112E6731</t>
  </si>
  <si>
    <t>Allianz China A Opportunities</t>
  </si>
  <si>
    <t>PTCMEF0-II018C-CALL</t>
  </si>
  <si>
    <t>PTCMEF0-II014C-CALL</t>
  </si>
  <si>
    <t>BlackRock - iShares Hong Kong</t>
  </si>
  <si>
    <t>5270224EMEUR</t>
  </si>
  <si>
    <t>5270802PRUSI</t>
  </si>
  <si>
    <t>Krane - MSCI China Clean Technology ETF</t>
  </si>
  <si>
    <t>5270652EU506</t>
  </si>
  <si>
    <t>BlackRock - iShares MSCI China</t>
  </si>
  <si>
    <t>5271112G7988</t>
  </si>
  <si>
    <t>Krane - MSCI China all China H</t>
  </si>
  <si>
    <t>5271112EPOLO</t>
  </si>
  <si>
    <t xml:space="preserve">Krane - MSCI China 50 </t>
  </si>
  <si>
    <t>5270224CZCHE</t>
  </si>
  <si>
    <t>Krane - CSI China Internet Fund</t>
  </si>
  <si>
    <t>5270464F4267</t>
  </si>
  <si>
    <t>Matthews - China</t>
  </si>
  <si>
    <t>527023418073</t>
  </si>
  <si>
    <t>Matthews - China Small Caps</t>
  </si>
  <si>
    <t>WisdomTree - China ex-State-Owned Enterprises Fund</t>
  </si>
  <si>
    <t>5270194EMEUR</t>
  </si>
  <si>
    <t>Janus Henderson - China Opportunities</t>
  </si>
  <si>
    <t>3401558CNOR0</t>
  </si>
  <si>
    <t>GAM - China Equity</t>
  </si>
  <si>
    <t>3350222V1035</t>
  </si>
  <si>
    <t>Invesco - Greater China Equity</t>
  </si>
  <si>
    <t>3458308CNOR2</t>
  </si>
  <si>
    <t>3457848CNOR3</t>
  </si>
  <si>
    <t>Investec Luxembourg - All China Equity</t>
  </si>
  <si>
    <t>3457938CNOR1</t>
  </si>
  <si>
    <t>JP Morgan - China A Share Opportunities Fund</t>
  </si>
  <si>
    <t>345206231073</t>
  </si>
  <si>
    <t>5270414DBRZE</t>
  </si>
  <si>
    <t>Invesco - China Technology ETF</t>
  </si>
  <si>
    <t>5270652EF825</t>
  </si>
  <si>
    <t>JP Morgan - Greater China Fund</t>
  </si>
  <si>
    <t>5270652EU613</t>
  </si>
  <si>
    <t>Aberdeen - Asian Smaller Companies</t>
  </si>
  <si>
    <t>5271112E9131</t>
  </si>
  <si>
    <t>Parvest - Best Selection Asia Ex Japan</t>
  </si>
  <si>
    <t>3453438CNOR8</t>
  </si>
  <si>
    <t>Allianz - Emerging Asia</t>
  </si>
  <si>
    <t>335082271050</t>
  </si>
  <si>
    <t>Vontobel - Asia Pacific Equity</t>
  </si>
  <si>
    <t>3350242A2099</t>
  </si>
  <si>
    <t>BlackRock - iShares MSCI Pacific Ex Japan</t>
  </si>
  <si>
    <t>3350162A2201</t>
  </si>
  <si>
    <t>BlackRock - iShares Asia Ex-Japan</t>
  </si>
  <si>
    <t>3351152A3100</t>
  </si>
  <si>
    <t>Matthews - Pacific Tiger</t>
  </si>
  <si>
    <t>345115C00423</t>
  </si>
  <si>
    <t>Matthews - Asian Growth</t>
  </si>
  <si>
    <t>345034C00100</t>
  </si>
  <si>
    <t>Matthews - Asian Smaller Companies Fund</t>
  </si>
  <si>
    <t>345074C0F108</t>
  </si>
  <si>
    <t>3351632F1049</t>
  </si>
  <si>
    <t>BlackRock - Asian Dragon Fund</t>
  </si>
  <si>
    <t>5271112E6640</t>
  </si>
  <si>
    <t>Invesco - Asian Equity Fund</t>
  </si>
  <si>
    <t>JP Morgan - Asia Ex-Japan Growth Fund</t>
  </si>
  <si>
    <t>335158201064</t>
  </si>
  <si>
    <t>Robeco - Asian Stars</t>
  </si>
  <si>
    <t>3352482H1059</t>
  </si>
  <si>
    <t>MSIM - Asia Opportunity</t>
  </si>
  <si>
    <t>3354462G1004</t>
  </si>
  <si>
    <t>455289F00017</t>
  </si>
  <si>
    <t>3452567U2065</t>
  </si>
  <si>
    <t>Schroders - Emerging Asia</t>
  </si>
  <si>
    <t>3351112L1026</t>
  </si>
  <si>
    <t>3352872W1018</t>
  </si>
  <si>
    <t>Nomura - Indian Equity</t>
  </si>
  <si>
    <t>455324F00076</t>
  </si>
  <si>
    <t>Schroders - Indian Equity</t>
  </si>
  <si>
    <t>5274972DI16R</t>
  </si>
  <si>
    <t>UTI - Indian Equity</t>
  </si>
  <si>
    <t>5272022F1437</t>
  </si>
  <si>
    <t>Parvest - Equity India</t>
  </si>
  <si>
    <t>5270292F0472</t>
  </si>
  <si>
    <t>5270414DFC5I</t>
  </si>
  <si>
    <t>Matthews - India</t>
  </si>
  <si>
    <t>5271112E7390</t>
  </si>
  <si>
    <t>Pinebridge - India Equity Fund</t>
  </si>
  <si>
    <t>5274742MONLA</t>
  </si>
  <si>
    <t>Franklin Templeton - Korea Fund</t>
  </si>
  <si>
    <t>5273662MES44</t>
  </si>
  <si>
    <t>BlackRock - iShares Korea</t>
  </si>
  <si>
    <t>52MDOM2MES44</t>
  </si>
  <si>
    <t>Matthews - Korea</t>
  </si>
  <si>
    <t>5270292LATAM</t>
  </si>
  <si>
    <t>BlackRock - iShares Malasya</t>
  </si>
  <si>
    <t>4A7482254332</t>
  </si>
  <si>
    <t>BlackRock - iShares MSCI Singapore</t>
  </si>
  <si>
    <t>5274822MSCLA</t>
  </si>
  <si>
    <t>BlackRock - iShares Taiwan</t>
  </si>
  <si>
    <t>3454129K1056</t>
  </si>
  <si>
    <t>FXI US 01/20/23 C30</t>
  </si>
  <si>
    <t>335447291064</t>
  </si>
  <si>
    <t>345824900038</t>
  </si>
  <si>
    <t>NN - Emerging Europe Equity</t>
  </si>
  <si>
    <t>335073241108</t>
  </si>
  <si>
    <t>Pictet - Russian Equity</t>
  </si>
  <si>
    <t>5271112E6822</t>
  </si>
  <si>
    <t>VanEck - Russia</t>
  </si>
  <si>
    <t>52GBMA9FEME</t>
  </si>
  <si>
    <t>BlackRock - iShares MSCI Russia</t>
  </si>
  <si>
    <t>345420900005</t>
  </si>
  <si>
    <t>BlackRock - iShares PoloniaETF</t>
  </si>
  <si>
    <t>3455719M0003</t>
  </si>
  <si>
    <t>NN L - International Czech Equity</t>
  </si>
  <si>
    <t>335407208898</t>
  </si>
  <si>
    <t>Parvest - Equity Russia</t>
  </si>
  <si>
    <t>345407911567</t>
  </si>
  <si>
    <t>Pictet - Emerging Europe</t>
  </si>
  <si>
    <t>345205941019</t>
  </si>
  <si>
    <t>345217200001</t>
  </si>
  <si>
    <t>Schroders - Emerging Europe</t>
  </si>
  <si>
    <t>345438950007</t>
  </si>
  <si>
    <t>Raia Drogasil SA</t>
  </si>
  <si>
    <t>3353732C1053</t>
  </si>
  <si>
    <t>Ambev SA</t>
  </si>
  <si>
    <t>345119911014</t>
  </si>
  <si>
    <t>Carrefour Brasil</t>
  </si>
  <si>
    <t>345296261054</t>
  </si>
  <si>
    <t>Cielo SA</t>
  </si>
  <si>
    <t>RVL</t>
  </si>
  <si>
    <t>Lojas Renner SA</t>
  </si>
  <si>
    <t>5460042E8427</t>
  </si>
  <si>
    <t>Cosán Ltd.</t>
  </si>
  <si>
    <t>3020111OALIC</t>
  </si>
  <si>
    <t>DWS - Brazilian Equities</t>
  </si>
  <si>
    <t>VanEck - Brazil Small Cap</t>
  </si>
  <si>
    <t>312011100001</t>
  </si>
  <si>
    <t>312026100001</t>
  </si>
  <si>
    <t>BlackRock - iShares MSCI Brazil Small Caps</t>
  </si>
  <si>
    <t>302059100001</t>
  </si>
  <si>
    <t>PDG</t>
  </si>
  <si>
    <t>302082600001</t>
  </si>
  <si>
    <t>Gerdau</t>
  </si>
  <si>
    <t>402059100001</t>
  </si>
  <si>
    <t>Cia. Vale do Rio Doce</t>
  </si>
  <si>
    <t>300009100001</t>
  </si>
  <si>
    <t>Banco Itau</t>
  </si>
  <si>
    <t>300013200001</t>
  </si>
  <si>
    <t>Enersis Americas SA</t>
  </si>
  <si>
    <t>4B2029100001</t>
  </si>
  <si>
    <t>BlackRock - iShares MSCI Chile</t>
  </si>
  <si>
    <t>402029200001</t>
  </si>
  <si>
    <t>402029100002</t>
  </si>
  <si>
    <t>312034100001</t>
  </si>
  <si>
    <t>Avianca Holdings SA</t>
  </si>
  <si>
    <t>312051100001</t>
  </si>
  <si>
    <t>Bancolombia SA</t>
  </si>
  <si>
    <t>3220292P2083</t>
  </si>
  <si>
    <t>Grupo AVAL</t>
  </si>
  <si>
    <t>Davivienda</t>
  </si>
  <si>
    <t>Larrainvial - Latin American Equity Fund I</t>
  </si>
  <si>
    <t>Investec - Latin America Smaller Companies</t>
  </si>
  <si>
    <t>5277132F2733</t>
  </si>
  <si>
    <t>Carne Global - Moneda Latin America Small Caps Fund</t>
  </si>
  <si>
    <t>302048100001</t>
  </si>
  <si>
    <t>302048100002</t>
  </si>
  <si>
    <t>BlackRock - iShares MSCI LATAM 40</t>
  </si>
  <si>
    <t>302057100001</t>
  </si>
  <si>
    <t>Larrain Vial - Small &amp; Mid Cap Latin America Equity</t>
  </si>
  <si>
    <t>Moneda AM - Latin America Equities</t>
  </si>
  <si>
    <t>Waystone - Credicorp Capital_Latin American Equity Fund</t>
  </si>
  <si>
    <t xml:space="preserve"> MDO - Credicorp Capital - Latin American Equity Fund</t>
  </si>
  <si>
    <t>3958792W1068</t>
  </si>
  <si>
    <t>Investec - Latin American Equity</t>
  </si>
  <si>
    <t>3958797W1068</t>
  </si>
  <si>
    <t>Moneda S.A. Administradora General de Fondos - Certificado de suscripción OP</t>
  </si>
  <si>
    <t>Moneda Small Cap Latam</t>
  </si>
  <si>
    <t>402057100003</t>
  </si>
  <si>
    <t>Gruma S.A.B. de C.V.</t>
  </si>
  <si>
    <t>4020571CS002</t>
  </si>
  <si>
    <t>Fomento Economico Mexicano SAB de CV</t>
  </si>
  <si>
    <t>3020836W5029</t>
  </si>
  <si>
    <t>Coca-Cola Femsa SAB</t>
  </si>
  <si>
    <t>BlackRock - iShares MSCI Mexico</t>
  </si>
  <si>
    <t>4A2083600001</t>
  </si>
  <si>
    <t>GBM - Mexico</t>
  </si>
  <si>
    <t>302128100001</t>
  </si>
  <si>
    <t>Pinfra</t>
  </si>
  <si>
    <t>Vesta</t>
  </si>
  <si>
    <t>302068100001</t>
  </si>
  <si>
    <t>CEMEX</t>
  </si>
  <si>
    <t>302009100001</t>
  </si>
  <si>
    <t>Grupo Mexico SAB</t>
  </si>
  <si>
    <t>Mexichem</t>
  </si>
  <si>
    <t>345020242204</t>
  </si>
  <si>
    <t>345129271014</t>
  </si>
  <si>
    <t>345325741052</t>
  </si>
  <si>
    <t>Copa Airlines</t>
  </si>
  <si>
    <t>5260012EY100</t>
  </si>
  <si>
    <t>5270172MATER</t>
  </si>
  <si>
    <t>5275282EY830</t>
  </si>
  <si>
    <t>5271112EG848</t>
  </si>
  <si>
    <t>5260012EA755</t>
  </si>
  <si>
    <t>345387251017</t>
  </si>
  <si>
    <t>3454532P1012</t>
  </si>
  <si>
    <t>345508251012</t>
  </si>
  <si>
    <t>3456722P1012</t>
  </si>
  <si>
    <t>Maple Energy</t>
  </si>
  <si>
    <t>5260012E5069</t>
  </si>
  <si>
    <t>5274042EX127</t>
  </si>
  <si>
    <t>Scotiabank</t>
  </si>
  <si>
    <t>5273932ER556</t>
  </si>
  <si>
    <t>5260012ER556</t>
  </si>
  <si>
    <t>5270172ENERG</t>
  </si>
  <si>
    <t>PROXYS2ENER</t>
  </si>
  <si>
    <t>345260291016</t>
  </si>
  <si>
    <t>345219261017</t>
  </si>
  <si>
    <t>Aenza SA</t>
  </si>
  <si>
    <t>345220271086</t>
  </si>
  <si>
    <t>345318241075</t>
  </si>
  <si>
    <t>5270652EF718</t>
  </si>
  <si>
    <t>5270652EU191</t>
  </si>
  <si>
    <t>402029100003</t>
  </si>
  <si>
    <t>5271112E8851</t>
  </si>
  <si>
    <t>CORPORACION ACEROS AREQUIPA S.A.</t>
  </si>
  <si>
    <t>5271112I3412</t>
  </si>
  <si>
    <t>5271112OEQ&amp;S</t>
  </si>
  <si>
    <t>3453652C1036</t>
  </si>
  <si>
    <t>5271112V3504</t>
  </si>
  <si>
    <t>5275512EF700</t>
  </si>
  <si>
    <t>FTCMEF0-WNU3</t>
  </si>
  <si>
    <t>FTCMEF0-UXYU3</t>
  </si>
  <si>
    <t>FTCMEF0-WNZ3</t>
  </si>
  <si>
    <t>FTCMEF0-UXYZ3</t>
  </si>
  <si>
    <t>FTCMEF0-FVU3</t>
  </si>
  <si>
    <t>FTCMEF0-FVM3</t>
  </si>
  <si>
    <t>FTCMEF0-USM3</t>
  </si>
  <si>
    <t>Atacocha A</t>
  </si>
  <si>
    <t>FTCMEF0-UXYM3</t>
  </si>
  <si>
    <t>FTCMEF0-UXYH3</t>
  </si>
  <si>
    <t>FTCMEF0-UXYZ2</t>
  </si>
  <si>
    <t>FTCMEF0-UXYZ1</t>
  </si>
  <si>
    <t>FTCMEF0-UXYH1</t>
  </si>
  <si>
    <t>FTCMEF0-FVZ1</t>
  </si>
  <si>
    <t>Sierra Metals Inc</t>
  </si>
  <si>
    <t>FTCMEF0-FVH2</t>
  </si>
  <si>
    <t>FTCMEF0-WNH2</t>
  </si>
  <si>
    <t>FTCMEF0-UXYH2</t>
  </si>
  <si>
    <t>Sociedad Minera El Brocal</t>
  </si>
  <si>
    <t>FTCMEF0-WNH1</t>
  </si>
  <si>
    <t>FTCMEF0-WNZ0</t>
  </si>
  <si>
    <t>FTCMEF0-WNZ1</t>
  </si>
  <si>
    <t>Hocshild Minning Corp.</t>
  </si>
  <si>
    <t>FTCMEF0-UXYZ0</t>
  </si>
  <si>
    <t>FTCMEF0-WNM7</t>
  </si>
  <si>
    <t>FTCMEF0-WNU7</t>
  </si>
  <si>
    <t>FTCMEF0-WNZ7</t>
  </si>
  <si>
    <t>FTCMEF0-WNH8</t>
  </si>
  <si>
    <t>FTCMEF0-TYM8</t>
  </si>
  <si>
    <t>Luz del Sur S.A.A.</t>
  </si>
  <si>
    <t>FTCMEF0-TYM9</t>
  </si>
  <si>
    <t>FTCMEF0-UXYU2</t>
  </si>
  <si>
    <t>FTCMEF0-UXYM2</t>
  </si>
  <si>
    <t>FTCMEF0-UXYU1</t>
  </si>
  <si>
    <t>Teck Resources Ltd</t>
  </si>
  <si>
    <t>FTCMEF0-UXYM1</t>
  </si>
  <si>
    <t>Alco</t>
  </si>
  <si>
    <t>FTCMEF0-TYU9</t>
  </si>
  <si>
    <t>First Quantum</t>
  </si>
  <si>
    <t>0840001TS10Y</t>
  </si>
  <si>
    <t>State Street - Materials Select Sector</t>
  </si>
  <si>
    <t>FTCMEF0-TYU8</t>
  </si>
  <si>
    <t>Vanguard - Materials</t>
  </si>
  <si>
    <t>FTCMEF0-US9128284-191218</t>
  </si>
  <si>
    <t>Global X - Copper Miners ETF</t>
  </si>
  <si>
    <t>FTCMEF0-TYH9</t>
  </si>
  <si>
    <t>BlackRock - iShares MSCI Global Metals &amp; Mining Producers ETF</t>
  </si>
  <si>
    <t>FTCMEF0-TYH0</t>
  </si>
  <si>
    <t>State Street - S&amp;P Metals &amp; Mining ETF</t>
  </si>
  <si>
    <t>FTCMEF0-UXYM0</t>
  </si>
  <si>
    <t>Canadian Natural Resources</t>
  </si>
  <si>
    <t>FTCMEF0-WNZ2</t>
  </si>
  <si>
    <t>EOG Resources Inc.</t>
  </si>
  <si>
    <t>Continental Resources Inc.</t>
  </si>
  <si>
    <t>Concho Resources</t>
  </si>
  <si>
    <t>State Street - Energy Select Sector</t>
  </si>
  <si>
    <t>First Trust - AlphaDex Energy</t>
  </si>
  <si>
    <t>State Street - Oil &amp; Gas Exploration &amp; Production</t>
  </si>
  <si>
    <t>State Street - Oil &amp; Gas Exploration</t>
  </si>
  <si>
    <t>Vanguard - Energy</t>
  </si>
  <si>
    <t>Proxys FM</t>
  </si>
  <si>
    <t>Tesoro Corp.</t>
  </si>
  <si>
    <t>Halliburton Co.</t>
  </si>
  <si>
    <t>Baker Hughes Inc.</t>
  </si>
  <si>
    <t>VanEck - Oil Services ETF</t>
  </si>
  <si>
    <t>BlackRock - iShares US Oil &amp; Gas Exploration and Production</t>
  </si>
  <si>
    <t>BlackRock - iShares Global Energy ETF</t>
  </si>
  <si>
    <t>BlackRock - iShares US Oil Equipment &amp; Services</t>
  </si>
  <si>
    <t>The Mosaic Company</t>
  </si>
  <si>
    <t>BlackRock - iShares MSCI Agriculture</t>
  </si>
  <si>
    <t>VanEck - Agribusiness</t>
  </si>
  <si>
    <t>FTCMEF0-FVH4</t>
  </si>
  <si>
    <t>FTCMEF0-WNH4</t>
  </si>
  <si>
    <t>US Ultra Bond CBT Jun17</t>
  </si>
  <si>
    <t>US Ultra Bond CBT Sep17</t>
  </si>
  <si>
    <t>US Ultra Bond CBT Dec17</t>
  </si>
  <si>
    <t>US Ultra Bond CBT Mar17</t>
  </si>
  <si>
    <t>US 10Yr Note CBT Jun18</t>
  </si>
  <si>
    <t>US 10Yr Note CBT Jun19</t>
  </si>
  <si>
    <t>US 10Yr Note CBT Set19</t>
  </si>
  <si>
    <t>US 10Yr Note CBT Sep18</t>
  </si>
  <si>
    <t>US Treasury Note 10 Yr Dec18</t>
  </si>
  <si>
    <t>US Treasury Note 10 Yr Mar19</t>
  </si>
  <si>
    <t>US Treasury Note 10 Yr Mar20</t>
  </si>
  <si>
    <t>US Treasury Note 10 Yr Jun20</t>
  </si>
  <si>
    <t>0840002CJJ18</t>
  </si>
  <si>
    <t>08400020TX63</t>
  </si>
  <si>
    <t>0840059001F1</t>
  </si>
  <si>
    <t>0840016R2809</t>
  </si>
  <si>
    <t>084009B00535</t>
  </si>
  <si>
    <t>402029100004</t>
  </si>
  <si>
    <t>5275122EG649</t>
  </si>
  <si>
    <t>Invesco - Nasdaq 100 ETF</t>
  </si>
  <si>
    <t>084006C86989</t>
  </si>
  <si>
    <t>21001120AH74</t>
  </si>
  <si>
    <t>ID_Quest</t>
  </si>
  <si>
    <t>Mercado</t>
  </si>
  <si>
    <t>Cat</t>
  </si>
  <si>
    <t>SubCat</t>
  </si>
  <si>
    <t>Sub Cat2</t>
  </si>
  <si>
    <t>Sub Cat3</t>
  </si>
  <si>
    <t>Lista sin repetir</t>
  </si>
  <si>
    <t>Categoría</t>
  </si>
  <si>
    <t>CHK_RF</t>
  </si>
  <si>
    <t>POS?</t>
  </si>
  <si>
    <t>AC Dir</t>
  </si>
  <si>
    <t>UCIT</t>
  </si>
  <si>
    <t>A/P</t>
  </si>
  <si>
    <t>SAA</t>
  </si>
  <si>
    <t>SBS_TIPO</t>
  </si>
  <si>
    <t>Internacional</t>
  </si>
  <si>
    <t>_</t>
  </si>
  <si>
    <t>ALT_I_INF</t>
  </si>
  <si>
    <t>REIT</t>
  </si>
  <si>
    <t>Local_AFO_FIV</t>
  </si>
  <si>
    <t>01100028EB48</t>
  </si>
  <si>
    <t>PERU 5 3/8 02/08/35 Corp</t>
  </si>
  <si>
    <t>Hard Currency</t>
  </si>
  <si>
    <t>Local</t>
  </si>
  <si>
    <t>Gobierno</t>
  </si>
  <si>
    <t>HCD_LOC_GOB_HC</t>
  </si>
  <si>
    <t>PEG</t>
  </si>
  <si>
    <t>Local_GOB_BGC</t>
  </si>
  <si>
    <t>01100028EC21</t>
  </si>
  <si>
    <t>PERU 5 7/8 08/08/54 Corp</t>
  </si>
  <si>
    <t>5276672F0093</t>
  </si>
  <si>
    <t>HSBFMUX LX</t>
  </si>
  <si>
    <t>HSBC - Frontier Markets Equity</t>
  </si>
  <si>
    <t>EM</t>
  </si>
  <si>
    <t>Aggregate</t>
  </si>
  <si>
    <t>RVI_EM_AGG</t>
  </si>
  <si>
    <t>INTER</t>
  </si>
  <si>
    <t>Inter_AFO_FM</t>
  </si>
  <si>
    <t>5274862F9504</t>
  </si>
  <si>
    <t>EDRGDNU LX</t>
  </si>
  <si>
    <t>Edmond de Rothschild - Big Data</t>
  </si>
  <si>
    <t>DM</t>
  </si>
  <si>
    <t>Global</t>
  </si>
  <si>
    <t>RVI_DM_AGG</t>
  </si>
  <si>
    <t>15515123CH47</t>
  </si>
  <si>
    <t>BCICI 7 ½ PERP Corp</t>
  </si>
  <si>
    <t>Banco de Crédito e Inversiones</t>
  </si>
  <si>
    <t>Corporativa</t>
  </si>
  <si>
    <t>High Yield</t>
  </si>
  <si>
    <t>HCD_INT_EM_CORP_HY</t>
  </si>
  <si>
    <t>EMC</t>
  </si>
  <si>
    <t>Inter_ENF_BCE</t>
  </si>
  <si>
    <t>ANTIN</t>
  </si>
  <si>
    <t>STONEPEAKINFIII</t>
  </si>
  <si>
    <t>InfraVia European Fund V</t>
  </si>
  <si>
    <t>Inter_AFO_FMA</t>
  </si>
  <si>
    <t>5377304IEF6S</t>
  </si>
  <si>
    <t>InfraVia European Fund VI</t>
  </si>
  <si>
    <t>InfraVia European Fund VI SCSp</t>
  </si>
  <si>
    <t>Morgan Stanley Infrastructure Fund I</t>
  </si>
  <si>
    <t>Private Debt</t>
  </si>
  <si>
    <t>ALT_I_PD</t>
  </si>
  <si>
    <t>PE</t>
  </si>
  <si>
    <t>5374702OSF3F</t>
  </si>
  <si>
    <t>Oaktree Special Situations Fund III</t>
  </si>
  <si>
    <t>COII</t>
  </si>
  <si>
    <t>ASSIV</t>
  </si>
  <si>
    <t>Avenue Europe Capital Partners III, LLC</t>
  </si>
  <si>
    <t>CIP VI Overseas Feeder</t>
  </si>
  <si>
    <t>Apollo - European Fund</t>
  </si>
  <si>
    <t>ICG Europe Fund VI GP Limited</t>
  </si>
  <si>
    <t>Altamar Global Alternativos Program VIII, FCR</t>
  </si>
  <si>
    <t>Private Equity</t>
  </si>
  <si>
    <t>Funds of Funds</t>
  </si>
  <si>
    <t>ALT_I_PE_FF</t>
  </si>
  <si>
    <t>ALTAMARV</t>
  </si>
  <si>
    <t>HIXCB</t>
  </si>
  <si>
    <t>PASIA VI</t>
  </si>
  <si>
    <t>HIIPEPVI</t>
  </si>
  <si>
    <t>HIPEP VII PARTNERSHIP FEEDER FUND L.P.</t>
  </si>
  <si>
    <t>ALT_I_PE_PE</t>
  </si>
  <si>
    <t>BLACKSTONE GROWTH ASSOCIATES L.P</t>
  </si>
  <si>
    <t>SIS</t>
  </si>
  <si>
    <t>LAPEFI</t>
  </si>
  <si>
    <t>Insight Partners  XII</t>
  </si>
  <si>
    <t>PGD2009</t>
  </si>
  <si>
    <t>CSABF</t>
  </si>
  <si>
    <t>APAX X USD GP L.P.</t>
  </si>
  <si>
    <t>PARTNERS</t>
  </si>
  <si>
    <t>Apax IX GP Co. Limited</t>
  </si>
  <si>
    <t>CVC Capital Partners VII Limited</t>
  </si>
  <si>
    <t>Bridgepoint Europe V D LP</t>
  </si>
  <si>
    <t>Bridgepoint Europe VI - Private Equity Fund</t>
  </si>
  <si>
    <t>PAI Europe VI -1 FPCI</t>
  </si>
  <si>
    <t>PAI Europe VI -1 SCSP</t>
  </si>
  <si>
    <t>Vista Co-Investment</t>
  </si>
  <si>
    <t>PRIVFAEVEP7A</t>
  </si>
  <si>
    <t>Partners Group Direct Equity 2016 (USD) C-G, L.P</t>
  </si>
  <si>
    <t>PRIVFAECEPVF</t>
  </si>
  <si>
    <t>Inter_GOB_TDGE</t>
  </si>
  <si>
    <t>CP VII</t>
  </si>
  <si>
    <t>CROWN GLOBAL SECONDARIES V FEEDER SCSP</t>
  </si>
  <si>
    <t>Secondary PE</t>
  </si>
  <si>
    <t>ALT_I_PE_SPE</t>
  </si>
  <si>
    <t>DSVII</t>
  </si>
  <si>
    <t>PG2ND08</t>
  </si>
  <si>
    <t>LCPVII</t>
  </si>
  <si>
    <t>COLLER VI</t>
  </si>
  <si>
    <t>Coller International General Partner VIII,L.P</t>
  </si>
  <si>
    <t>PG2ND11</t>
  </si>
  <si>
    <t>LCP8F</t>
  </si>
  <si>
    <t>PG2ND15</t>
  </si>
  <si>
    <t>COLLER VII</t>
  </si>
  <si>
    <t>ASF VII LP</t>
  </si>
  <si>
    <t>PRIVFAEASF8G</t>
  </si>
  <si>
    <t>ALT_I_RE</t>
  </si>
  <si>
    <t>Tishman Speyer European Real Estate Venture VIII SCSp</t>
  </si>
  <si>
    <t>TCRE1</t>
  </si>
  <si>
    <t>Terranum Latam RE Fund II</t>
  </si>
  <si>
    <t>CARLYLE REALTY VIII</t>
  </si>
  <si>
    <t>Starwood Opportunity Fund XI</t>
  </si>
  <si>
    <t>Met RE Secondaries Fund EUI-II</t>
  </si>
  <si>
    <t>Partners Real Estate Secondary 2017</t>
  </si>
  <si>
    <t>5376882CEVVI</t>
  </si>
  <si>
    <t>Cortland Enhanced Value Fund VI GP, LLC</t>
  </si>
  <si>
    <t>53CCCC1MRIF2</t>
  </si>
  <si>
    <t>Marca Prima F2</t>
  </si>
  <si>
    <t>53CCCC1MRIF3</t>
  </si>
  <si>
    <t>Marca Prima F3</t>
  </si>
  <si>
    <t>53CCCC1CCCCC</t>
  </si>
  <si>
    <t>Dummy Alts Int</t>
  </si>
  <si>
    <t>Dummy</t>
  </si>
  <si>
    <t>ALT_D</t>
  </si>
  <si>
    <t>51CCCC1CCCCC</t>
  </si>
  <si>
    <t>Dummy Alts Loc</t>
  </si>
  <si>
    <t>49CCCC1CCCCC</t>
  </si>
  <si>
    <t>Dummy Trad Loc</t>
  </si>
  <si>
    <t>AC Capitales - Agroindustrial</t>
  </si>
  <si>
    <t>ALT_L_INF</t>
  </si>
  <si>
    <t>AC-INF</t>
  </si>
  <si>
    <t>SIGMAINF</t>
  </si>
  <si>
    <t>BROOKFIELD</t>
  </si>
  <si>
    <t>LVENERI</t>
  </si>
  <si>
    <t>Commodities</t>
  </si>
  <si>
    <t>ALT_L_PE_C</t>
  </si>
  <si>
    <t>ARCF1</t>
  </si>
  <si>
    <t>ARCF2</t>
  </si>
  <si>
    <t>SUMMEZZ</t>
  </si>
  <si>
    <t>ALT_L_PE_PD</t>
  </si>
  <si>
    <t>CARLYLEPERU</t>
  </si>
  <si>
    <t>ALT_L_PE_PE</t>
  </si>
  <si>
    <t>Local_AFO_FM</t>
  </si>
  <si>
    <t>EFFIC LATAM</t>
  </si>
  <si>
    <t>Local_ENF_OIA</t>
  </si>
  <si>
    <t>SEAF LATAM</t>
  </si>
  <si>
    <t>SUMMA - ANDINO</t>
  </si>
  <si>
    <t>SEAF TRASANDINO</t>
  </si>
  <si>
    <t>ENFOCADES1</t>
  </si>
  <si>
    <t>ENFOCADES2</t>
  </si>
  <si>
    <t>ENFOCADIS1</t>
  </si>
  <si>
    <t>KANDEOII</t>
  </si>
  <si>
    <t>FORTALEZA</t>
  </si>
  <si>
    <t>Faro Capital</t>
  </si>
  <si>
    <t>FAROCP</t>
  </si>
  <si>
    <t>Credifondo SA SAF</t>
  </si>
  <si>
    <t>ALT_L_RE</t>
  </si>
  <si>
    <t>COMP-INMB1</t>
  </si>
  <si>
    <t>COMP-INF</t>
  </si>
  <si>
    <t>AC-INMB1</t>
  </si>
  <si>
    <t>AC-INMB2</t>
  </si>
  <si>
    <t>FIBRAII</t>
  </si>
  <si>
    <t>FIBRAIII</t>
  </si>
  <si>
    <t>FIBRAI</t>
  </si>
  <si>
    <t>FCIN1</t>
  </si>
  <si>
    <t>W Capital SAFI S.A.</t>
  </si>
  <si>
    <t>DWSCNE2 LX</t>
  </si>
  <si>
    <t>FM Convertibles</t>
  </si>
  <si>
    <t>HCD_INT_DM_CORP_FMCB</t>
  </si>
  <si>
    <t>DMCB</t>
  </si>
  <si>
    <t>UCITS</t>
  </si>
  <si>
    <t>FGCSIAU LX</t>
  </si>
  <si>
    <t>ICVT US</t>
  </si>
  <si>
    <t>STIP US</t>
  </si>
  <si>
    <t>Fondos Mutuos</t>
  </si>
  <si>
    <t>HCD_INT_DM_GOB_FM</t>
  </si>
  <si>
    <t>DMS</t>
  </si>
  <si>
    <t>FALN US</t>
  </si>
  <si>
    <t>FM High Yield</t>
  </si>
  <si>
    <t>HCD_INT_DM_CORP_FMHY</t>
  </si>
  <si>
    <t>DMHY</t>
  </si>
  <si>
    <t>MORSCUI LX</t>
  </si>
  <si>
    <t>CWB US</t>
  </si>
  <si>
    <t>OBJCONJ FP</t>
  </si>
  <si>
    <t>OBJCGAU FP</t>
  </si>
  <si>
    <t>AT1 LN</t>
  </si>
  <si>
    <t>AREIDIA LX</t>
  </si>
  <si>
    <t>MSUDHYZ LX</t>
  </si>
  <si>
    <t>WESABSA LX</t>
  </si>
  <si>
    <t>WESABSA2</t>
  </si>
  <si>
    <t>INGEHIH LX</t>
  </si>
  <si>
    <t>ABEEHIA LX</t>
  </si>
  <si>
    <t>ABEEHYA LX</t>
  </si>
  <si>
    <t>RGCGMNA</t>
  </si>
  <si>
    <t>JANHYII ID</t>
  </si>
  <si>
    <t>LOLAIUA ID</t>
  </si>
  <si>
    <t>LAHYUIA ID</t>
  </si>
  <si>
    <t>PIOUSUI LX</t>
  </si>
  <si>
    <t>PIEUSIE LX</t>
  </si>
  <si>
    <t>PIOGHYI LX</t>
  </si>
  <si>
    <t>APUHI2U LX</t>
  </si>
  <si>
    <t>AGSBI2E LX</t>
  </si>
  <si>
    <t>FIDEUHG LX</t>
  </si>
  <si>
    <t>AUDHYBI LX</t>
  </si>
  <si>
    <t>AXUHYIU LX</t>
  </si>
  <si>
    <t>AXASDHY LX</t>
  </si>
  <si>
    <t>AXAUSHB LX</t>
  </si>
  <si>
    <t>ANGL US</t>
  </si>
  <si>
    <t>TEHEIGA LX</t>
  </si>
  <si>
    <t>JPGLBDI LX</t>
  </si>
  <si>
    <t>5274542F8758</t>
  </si>
  <si>
    <t>OTGLCIU LX</t>
  </si>
  <si>
    <t>Oaktree Global Credit</t>
  </si>
  <si>
    <t>LARAMYA ID</t>
  </si>
  <si>
    <t>MUZSDUA ID</t>
  </si>
  <si>
    <t>JNK US</t>
  </si>
  <si>
    <t>HYG US</t>
  </si>
  <si>
    <t>WING LN</t>
  </si>
  <si>
    <t>IHYU LN</t>
  </si>
  <si>
    <t>NUSHYIU ID</t>
  </si>
  <si>
    <t>DEHYCFC LX</t>
  </si>
  <si>
    <t>FIHBX US</t>
  </si>
  <si>
    <t>INVSBCA ID</t>
  </si>
  <si>
    <t>MORITBZ LX</t>
  </si>
  <si>
    <t>DEHYCRD LX</t>
  </si>
  <si>
    <t>BBFCBIE LX</t>
  </si>
  <si>
    <t>BBFCBIU LX</t>
  </si>
  <si>
    <t>GAMCOIU ID</t>
  </si>
  <si>
    <t>GMBOPIE LX</t>
  </si>
  <si>
    <t>DEXEHYS LX</t>
  </si>
  <si>
    <t>AZHBAUA LX</t>
  </si>
  <si>
    <t>RHYBIUS LX</t>
  </si>
  <si>
    <t>RGHYBID LX</t>
  </si>
  <si>
    <t>EMHY US</t>
  </si>
  <si>
    <t>PGHYBFI ID</t>
  </si>
  <si>
    <t>PIMHYIA ID</t>
  </si>
  <si>
    <t>PIMHYBA ID</t>
  </si>
  <si>
    <t xml:space="preserve">PIMINIA ID </t>
  </si>
  <si>
    <t>5270582R1157</t>
  </si>
  <si>
    <t>MONCRSB KY</t>
  </si>
  <si>
    <t>Moneda - CLOs</t>
  </si>
  <si>
    <t>5277312FGRM4</t>
  </si>
  <si>
    <t>NBCUI2D ID</t>
  </si>
  <si>
    <t>NBCIUIA ID</t>
  </si>
  <si>
    <t>PGSIEND LX</t>
  </si>
  <si>
    <t>CABHYSE LX</t>
  </si>
  <si>
    <t>SCHHYDC LX</t>
  </si>
  <si>
    <t>LAZCAPS FP</t>
  </si>
  <si>
    <t>PISTINI LX</t>
  </si>
  <si>
    <t>FM Investment Grade</t>
  </si>
  <si>
    <t>HCD_INT_DM_CORP_FMIG</t>
  </si>
  <si>
    <t>DMIG</t>
  </si>
  <si>
    <t>DEUMACC ID</t>
  </si>
  <si>
    <t>LQD US</t>
  </si>
  <si>
    <t>LQDE LN</t>
  </si>
  <si>
    <t>GSUSFBA LX</t>
  </si>
  <si>
    <t>SANSMOA LX</t>
  </si>
  <si>
    <t>PIMINGE ID</t>
  </si>
  <si>
    <t>5274122F8JM6</t>
  </si>
  <si>
    <t>PIMMOIA ID</t>
  </si>
  <si>
    <t>Pimco - Mortgage Opportunities Fund</t>
  </si>
  <si>
    <t>INGSIUH LX</t>
  </si>
  <si>
    <t>FM Senior Loans</t>
  </si>
  <si>
    <t>HCD_INT_DM_CORP_FMSL</t>
  </si>
  <si>
    <t>DMSL</t>
  </si>
  <si>
    <t>ZODMUAA LX</t>
  </si>
  <si>
    <t>5274082F7928</t>
  </si>
  <si>
    <t>IUSSENG LX</t>
  </si>
  <si>
    <t>Invesco - US Senior Loan Fund G</t>
  </si>
  <si>
    <t>5274082F7936</t>
  </si>
  <si>
    <t>IUSSEGX LX</t>
  </si>
  <si>
    <t>Invesco - US Senior Loan Fund</t>
  </si>
  <si>
    <t>SRLN US</t>
  </si>
  <si>
    <t>CSNGSMU LX</t>
  </si>
  <si>
    <t>UKT 3 ¾ 10/22/53 Corp</t>
  </si>
  <si>
    <t>UK</t>
  </si>
  <si>
    <t>HCD_INT_DM_GOB_UK</t>
  </si>
  <si>
    <t>UKT 4 ¼ 07/31/34 Corp</t>
  </si>
  <si>
    <t>UKT 0 ¼ 07/31/31 Corp</t>
  </si>
  <si>
    <t>UKT 0 ½ 10/22/61 Corp</t>
  </si>
  <si>
    <t>ACGB 1 ¾ 06/21/51 Corp</t>
  </si>
  <si>
    <t>AUS</t>
  </si>
  <si>
    <t>HCD_INT_DM_GOB_AUS</t>
  </si>
  <si>
    <t>ACGB 3 ¾ 05/21/34 Corp</t>
  </si>
  <si>
    <t>ACGB 4 3/4 06/21/54</t>
  </si>
  <si>
    <t>ACGB 4 ½ 04/21/33 Corp</t>
  </si>
  <si>
    <t>ACGB 3 11/21/33 Corp</t>
  </si>
  <si>
    <t>ACGB 1 1/4  05/21/2032</t>
  </si>
  <si>
    <t>ACGB 0 1/4 11/21/24</t>
  </si>
  <si>
    <t>CAN 2 3/4 09/01/27 Corp</t>
  </si>
  <si>
    <t>CAN</t>
  </si>
  <si>
    <t>HCD_INT_DM_GOB_CAN</t>
  </si>
  <si>
    <t>CAN 1 1/2 12/01/31 Corp</t>
  </si>
  <si>
    <t>5277252EG848</t>
  </si>
  <si>
    <t>ZROZ US</t>
  </si>
  <si>
    <t>Pimco - 25+ Zero coupon US Treasury ETF</t>
  </si>
  <si>
    <t>SHY US</t>
  </si>
  <si>
    <t>TLT US</t>
  </si>
  <si>
    <t>IEF US</t>
  </si>
  <si>
    <t>TIP US</t>
  </si>
  <si>
    <t>SHV US</t>
  </si>
  <si>
    <t>BIL US</t>
  </si>
  <si>
    <t>EDV US</t>
  </si>
  <si>
    <t>JGB 0.1 06/20/28 #159 Corp</t>
  </si>
  <si>
    <t>JPN</t>
  </si>
  <si>
    <t>HCD_INT_DM_GOB_JPN</t>
  </si>
  <si>
    <t xml:space="preserve"> JGB 0.8 09/20/33 #372 Corp </t>
  </si>
  <si>
    <t>JGB 1 03/20/62 #15 Corp</t>
  </si>
  <si>
    <t>JGB 0.1 09/20/27 #154 Corp</t>
  </si>
  <si>
    <t>JGB 0.2 09/20/32</t>
  </si>
  <si>
    <t>0840002CJZ59</t>
  </si>
  <si>
    <t>T 4 02/15/34 Gov</t>
  </si>
  <si>
    <t>US</t>
  </si>
  <si>
    <t>HCD_INT_DM_GOB_US</t>
  </si>
  <si>
    <t>T 3 ½ 02/15/33 Govt</t>
  </si>
  <si>
    <t>T 3 ⅝ 02/15/53 Govt</t>
  </si>
  <si>
    <t>T 3.875 02/15/43 Govt</t>
  </si>
  <si>
    <t>T 3 7/8 08/15/33 Govt</t>
  </si>
  <si>
    <t>0840002CJY84</t>
  </si>
  <si>
    <t>TII 1 ¾ 01/15/34 Govt</t>
  </si>
  <si>
    <t>T 4 ½ 11/15/33 Govt</t>
  </si>
  <si>
    <t>T 4 1/8 08/15/53 Govt</t>
  </si>
  <si>
    <t>08400020TV08</t>
  </si>
  <si>
    <t>T 4 3/4 11/15/53 Govt</t>
  </si>
  <si>
    <t>T 3 ⅝ 05/15/53 Govt</t>
  </si>
  <si>
    <t>TII 1 ½ 02/15/53 Govt</t>
  </si>
  <si>
    <t>TII 2 1/8 02/15/54 Govt</t>
  </si>
  <si>
    <t>TII 1 ⅜ 07/15/33 Govt</t>
  </si>
  <si>
    <t>T 2 ¼ 02/15/52 Govt</t>
  </si>
  <si>
    <t>T 4 ¼ 02/15/54 Govt</t>
  </si>
  <si>
    <t>T 3 ⅞ 05/15/43 Govt</t>
  </si>
  <si>
    <t>T 2 ⅜ 02/15/42 Govt</t>
  </si>
  <si>
    <t>T 2 ⅞ 05/15/32</t>
  </si>
  <si>
    <t>T 4 11/15/52 Govt</t>
  </si>
  <si>
    <t>T 3 08/15/52 Govt</t>
  </si>
  <si>
    <t>T 0 5/8 05/15/30</t>
  </si>
  <si>
    <t>TII 0 1/8 02/15/52</t>
  </si>
  <si>
    <t>T 3 1/8 08/15/44</t>
  </si>
  <si>
    <t>T 3 11/15/44</t>
  </si>
  <si>
    <t>UST 10/04/14</t>
  </si>
  <si>
    <t>T 3 05/15/45</t>
  </si>
  <si>
    <t>US TREASURY 08/15/45</t>
  </si>
  <si>
    <t>US T-BIL 06/03/2014</t>
  </si>
  <si>
    <t>UST 03/04/14</t>
  </si>
  <si>
    <t>B 05/01/14</t>
  </si>
  <si>
    <t>T 1 3/8 09/30/18</t>
  </si>
  <si>
    <t>B 07/24/14</t>
  </si>
  <si>
    <t>UST 16/01/14</t>
  </si>
  <si>
    <t>UST 27/02/14</t>
  </si>
  <si>
    <t>B 0 08/28/14</t>
  </si>
  <si>
    <t>TB 12/04/14</t>
  </si>
  <si>
    <t>T 2 3/8 08/15/24</t>
  </si>
  <si>
    <t>T 2 1/4 11/15/24</t>
  </si>
  <si>
    <t>T 0 5/8 12/31/16</t>
  </si>
  <si>
    <t>T 2 02/15/25</t>
  </si>
  <si>
    <t>T 2 15/08/2025</t>
  </si>
  <si>
    <t>T 2 1/2 03/31/15</t>
  </si>
  <si>
    <t>T 2 1/2 05/15/24</t>
  </si>
  <si>
    <t>T 2 1/8 05/15/25</t>
  </si>
  <si>
    <t>T 0 05/07/19</t>
  </si>
  <si>
    <t>T 2 7/8 05/15/28</t>
  </si>
  <si>
    <t>T 3 02/15/2049</t>
  </si>
  <si>
    <t>T 2 1/4 08/15/46</t>
  </si>
  <si>
    <t>Local_GOB_CDBCRP</t>
  </si>
  <si>
    <t>T 1 5/8 02/15/26</t>
  </si>
  <si>
    <t>T 1 5/8 05/15/26</t>
  </si>
  <si>
    <t>T 2 3/4 02/15/2028</t>
  </si>
  <si>
    <t>T 0.5 01/31/17</t>
  </si>
  <si>
    <t>T 2 1/2 05/15/46</t>
  </si>
  <si>
    <t>T 2.875 11/15/46</t>
  </si>
  <si>
    <t>T 2 7/8 08/15/2</t>
  </si>
  <si>
    <t>JPMULCD LX</t>
  </si>
  <si>
    <t>Money Market</t>
  </si>
  <si>
    <t>HCD_INT_DM_MM_FM</t>
  </si>
  <si>
    <t>DMMM</t>
  </si>
  <si>
    <t>HSBUSHI ID</t>
  </si>
  <si>
    <t>HSBUSLI ID</t>
  </si>
  <si>
    <t>LV RF Latam</t>
  </si>
  <si>
    <t>HCD_INT_EM_CORP_FM</t>
  </si>
  <si>
    <t>AEMINAU LX</t>
  </si>
  <si>
    <t xml:space="preserve">CCLACDS LX </t>
  </si>
  <si>
    <t>PASELCI LX</t>
  </si>
  <si>
    <t>MFEMBCO LX</t>
  </si>
  <si>
    <t>5274862F2445</t>
  </si>
  <si>
    <t>ERECKUA LX</t>
  </si>
  <si>
    <t>FIGLHYI CI</t>
  </si>
  <si>
    <t>ABEEMI2 LX</t>
  </si>
  <si>
    <t>GSEMCBI LX</t>
  </si>
  <si>
    <t>INEMCBI LX</t>
  </si>
  <si>
    <t>INLACIA LX</t>
  </si>
  <si>
    <t>LLAHYBI LX</t>
  </si>
  <si>
    <t>CEMB US</t>
  </si>
  <si>
    <t>EMCA</t>
  </si>
  <si>
    <t>MDELAAE CI</t>
  </si>
  <si>
    <t>MFEMBC0 LX</t>
  </si>
  <si>
    <t>MLATHY1 ID</t>
  </si>
  <si>
    <t>CLEBDMU LX</t>
  </si>
  <si>
    <t>MSEMCBZ LX</t>
  </si>
  <si>
    <t>PIAHYIA ID</t>
  </si>
  <si>
    <t>CCLACDI LX</t>
  </si>
  <si>
    <t>JPMECIU LX</t>
  </si>
  <si>
    <t>CFIIMDL CI</t>
  </si>
  <si>
    <t>SANHYDI LX</t>
  </si>
  <si>
    <t>AESGEN 6.35 10/07/79</t>
  </si>
  <si>
    <t>AESGEN 7 1/8 03/26/79</t>
  </si>
  <si>
    <t>PETBRA 6 ½ 07/03/33 Corp</t>
  </si>
  <si>
    <t>ECOPET 4 5/8 11/02/31</t>
  </si>
  <si>
    <t>BANORT 5 7/8 PERP</t>
  </si>
  <si>
    <t>FIBRBZ 5 1/2 01/17/27</t>
  </si>
  <si>
    <t>FIBRBZ 5 1/4 05/12/24</t>
  </si>
  <si>
    <t>BRFSBZ 5 7/8 06/06/22</t>
  </si>
  <si>
    <t>BRFSBZ 3.95 05/22/23</t>
  </si>
  <si>
    <t>BRFSBZ 7 1/4 01/28/20</t>
  </si>
  <si>
    <t>PETBRA 6 7/8 01/20/40</t>
  </si>
  <si>
    <t>BANORT 7.50 PER</t>
  </si>
  <si>
    <t>ECOPET 7 5/8 07/23/19</t>
  </si>
  <si>
    <t>ECOPET 5 7/8 09/18/23</t>
  </si>
  <si>
    <t>BBVASM 5 1/8 01/18/2033</t>
  </si>
  <si>
    <t>ECOPET 6 7/8 04/29/30</t>
  </si>
  <si>
    <t>BBVASM 5 7/8 09/13/34</t>
  </si>
  <si>
    <t>ECOPET 7 3/8 09/18/43</t>
  </si>
  <si>
    <t>ECOPET 4 1/8 01/16/2025</t>
  </si>
  <si>
    <t>ECOPET 5 3/8 06/26/2026</t>
  </si>
  <si>
    <t>ECOPET 7 ¾ 02/01/32 Corp</t>
  </si>
  <si>
    <t>CSANBZ 5 03/14/23</t>
  </si>
  <si>
    <t>ODBR 6 04/05/23</t>
  </si>
  <si>
    <t>BBVASM 8.45 06/29/38</t>
  </si>
  <si>
    <t>PRECN 7 1/4 12/12/21</t>
  </si>
  <si>
    <t>PRECN 5 1/8 03/28/23</t>
  </si>
  <si>
    <t>PRECN 5 3/8 01/26/19</t>
  </si>
  <si>
    <t>ISCORP 8 3/8 04/04/21</t>
  </si>
  <si>
    <t>TAM 8 3/8 06/03/21</t>
  </si>
  <si>
    <t>AJECBV 6 1/2 05/14/22</t>
  </si>
  <si>
    <t>TELEFO 5 3/8 09/27/22</t>
  </si>
  <si>
    <t>HYPEBZ 6 1/2 04/20/21</t>
  </si>
  <si>
    <t>ALSEA 7 3/4 12/14/26 Corp</t>
  </si>
  <si>
    <t>ELMTIA 5 1/2 01/15/25</t>
  </si>
  <si>
    <t>ITAU 5 1/2 08/06/22</t>
  </si>
  <si>
    <t>Inter_ESF_BSF</t>
  </si>
  <si>
    <t>ITAU 5 1/8 05/13/23</t>
  </si>
  <si>
    <t>BANBRA 5 7/8 01/26/22</t>
  </si>
  <si>
    <t>BANBRA 8 1/2 10/29/49</t>
  </si>
  <si>
    <t>BANBRA 9 1/4 10/29/2049</t>
  </si>
  <si>
    <t>BANORT 7 ⅝ PERP</t>
  </si>
  <si>
    <t>BCOLO 4 5/8 12/18/29</t>
  </si>
  <si>
    <t>BANORT 6 3/4 PERP</t>
  </si>
  <si>
    <t>BANORT 6 7/8 PERP</t>
  </si>
  <si>
    <t>BCOLO 4 7/8 10/18/27</t>
  </si>
  <si>
    <t>BRASKM 8 ½ 01/12/31</t>
  </si>
  <si>
    <t>BCOLO 3 01/19/25</t>
  </si>
  <si>
    <t>BCOLO 6 7/8 05/25/17</t>
  </si>
  <si>
    <t>BCOLO 5 1/8 09/11/22</t>
  </si>
  <si>
    <t>BCOLO 5.95 06/03/2021</t>
  </si>
  <si>
    <t>BBVASM 1 ⅞ 09/18/25</t>
  </si>
  <si>
    <t>ECOPET 8 3/8 01/19/2036</t>
  </si>
  <si>
    <t>BBVASM 4 1/2 03/10/16</t>
  </si>
  <si>
    <t>BBVASM 6 3/4 09/30/22</t>
  </si>
  <si>
    <t>ECOPET 8 5/8 01/19/29</t>
  </si>
  <si>
    <t>AVALCB 5 1/4 02/01/17</t>
  </si>
  <si>
    <t>AVALCB 4 3/4 09/26/22</t>
  </si>
  <si>
    <t>DAVIVI 5 7/8 07/09/22</t>
  </si>
  <si>
    <t>BANBOG 5 01/15/17</t>
  </si>
  <si>
    <t>BANBOG 5 3/8 02/19/23</t>
  </si>
  <si>
    <t>BTGPBZ 5 3/4 09/28/22</t>
  </si>
  <si>
    <t xml:space="preserve"> GEBCB 7.85 11/09/33 Corp </t>
  </si>
  <si>
    <t>BCGBK 6 3/4 03/15/23</t>
  </si>
  <si>
    <t>BANGAN 4 7/8 04/21/25</t>
  </si>
  <si>
    <t>Banco Santander México</t>
  </si>
  <si>
    <t>Local_ENF_TDENFE</t>
  </si>
  <si>
    <t>EEPPME 4 1/4 18/07/29</t>
  </si>
  <si>
    <t>GUANFI 6 12/15/20</t>
  </si>
  <si>
    <t>EEPPME 4 3/8 02/15/31</t>
  </si>
  <si>
    <t xml:space="preserve">INKENE 5  7/8 11/09/27 </t>
  </si>
  <si>
    <t>EEPPME 4 1/4 07/18/29</t>
  </si>
  <si>
    <t>BANBOG 6 1/4 05/12/26</t>
  </si>
  <si>
    <t>BSMXB 5.95 10/01/28 Corp</t>
  </si>
  <si>
    <t>BSANTM 5.95 30/01/24</t>
  </si>
  <si>
    <t>BRFSBZ 4 3/4 05/22/24</t>
  </si>
  <si>
    <t>BANBOG 4 3/8 08/03/27</t>
  </si>
  <si>
    <t>2B59412EAA48</t>
  </si>
  <si>
    <t>ATPTOW 7⅞ 02/03/2030 REGS Corp</t>
  </si>
  <si>
    <t>ATP Tower Holdings</t>
  </si>
  <si>
    <t>1250922BAB39</t>
  </si>
  <si>
    <t>ANTOLN 6 ¼ 05/02/34 Corp</t>
  </si>
  <si>
    <t>Antofagasta Plc</t>
  </si>
  <si>
    <t>Investment Grade</t>
  </si>
  <si>
    <t>HCD_INT_EM_CORP_IG</t>
  </si>
  <si>
    <t>VALEBZ 4 3/8 01/11/2022</t>
  </si>
  <si>
    <t>GEBCB 4 7/8 05/15/2030</t>
  </si>
  <si>
    <t>CENSUD 5 1/2 01/20/21</t>
  </si>
  <si>
    <t>CENSUD 4 7/8 01/20/23</t>
  </si>
  <si>
    <t>CENSUD 5.15 12/02/25</t>
  </si>
  <si>
    <t>CENSUD 4 3/8 07/17/27</t>
  </si>
  <si>
    <t>AMXLMM 6 1/8 11/15/37</t>
  </si>
  <si>
    <t>59529429CR77</t>
  </si>
  <si>
    <t>CFELEC 6.45 01/24/35 Corp</t>
  </si>
  <si>
    <t>CFELEC 6.264 02/15/52 Corp</t>
  </si>
  <si>
    <t>BFALA 3 3/4 04/30/23</t>
  </si>
  <si>
    <t>BFALA4 3/8 27/01/2025</t>
  </si>
  <si>
    <t xml:space="preserve">BFALA 3 3/4 10/30/27 </t>
  </si>
  <si>
    <t>OIBRBZ 5 1/2 10/23/20</t>
  </si>
  <si>
    <t>AA 6 3/4 07/15/18</t>
  </si>
  <si>
    <t>ODBR 5 1/8 06/26/22</t>
  </si>
  <si>
    <t>ODBR 7 1/8 06/26/42</t>
  </si>
  <si>
    <t>ODBR 4 3/8 04/25/25</t>
  </si>
  <si>
    <t>SCCO 7 1/2 07/27/35</t>
  </si>
  <si>
    <t>SCCO 5 3/8 04/16/20</t>
  </si>
  <si>
    <t>CMPCCI 4 3/8 04/04/27</t>
  </si>
  <si>
    <t>SCCO 3 1/2 11/08/22</t>
  </si>
  <si>
    <t>PENOMX 4 3/4 08/06/50</t>
  </si>
  <si>
    <t>PENOMX 5.65 09/12/2049</t>
  </si>
  <si>
    <t>SCCO 5 1/4 11/08/42</t>
  </si>
  <si>
    <t>SCCO 5 7/8 04/23/45</t>
  </si>
  <si>
    <t>SCCO 6 3/4 04/16/40</t>
  </si>
  <si>
    <t>PENOMX 4.15 09/12/2029</t>
  </si>
  <si>
    <t>MEXGEN 5 1/2 12/06/32</t>
  </si>
  <si>
    <t>México Generadora de Energía, S. de R.L.</t>
  </si>
  <si>
    <t>LIVEPL 3 7/8 10/06/2026</t>
  </si>
  <si>
    <t>1254402NBL30</t>
  </si>
  <si>
    <t>LIVEPL 6.255 01/22/32 Corp</t>
  </si>
  <si>
    <t>ODEBRE 6 3/4 10/01/22</t>
  </si>
  <si>
    <t>BBVASM 6 1/2 03/10/21</t>
  </si>
  <si>
    <t>BBVASM 4 3/8 04/10/24</t>
  </si>
  <si>
    <t>DAVIVI 2.95 01/29/18</t>
  </si>
  <si>
    <t>BTGPBZ 4 01/16/20</t>
  </si>
  <si>
    <t>BSXMB 5 3/8 04/17/25</t>
  </si>
  <si>
    <t>1553782SAL18</t>
  </si>
  <si>
    <t>BSMXB 5.621 12/10/29 Corp</t>
  </si>
  <si>
    <t>BSANTM 4 1/8 11/09/22</t>
  </si>
  <si>
    <t>1258642MAA01</t>
  </si>
  <si>
    <t>SCCOMX 5 ⅝ 02/12/32 Corp</t>
  </si>
  <si>
    <t>Minera México, S.A. de C.V.</t>
  </si>
  <si>
    <t>SCCOMX 4 1/2 01/26/2050</t>
  </si>
  <si>
    <t>CFELEC 4.688 05/15/29</t>
  </si>
  <si>
    <t>FRESLN 4 1/4 10/02/50</t>
  </si>
  <si>
    <t>FRESLN 4 ¼ 10/02/50 Corp</t>
  </si>
  <si>
    <t>FRESLN 5 1/2 11/23/23</t>
  </si>
  <si>
    <t>VALEBZ 6 1/4 08/10/2026</t>
  </si>
  <si>
    <t>1250242TAR41</t>
  </si>
  <si>
    <t>VALEBZ 6 1/8 06/12/2033</t>
  </si>
  <si>
    <t>SUZANO 3 ⅛ 01/15/32 </t>
  </si>
  <si>
    <t>BANBOG 6.25 05/12/26</t>
  </si>
  <si>
    <t>SUZANO 3 3/4 01/15/31</t>
  </si>
  <si>
    <t>SUZANO 6 01/15/29</t>
  </si>
  <si>
    <t>SUZANO 5 01/15/2030</t>
  </si>
  <si>
    <t>SUZANO 7 03/16/2047</t>
  </si>
  <si>
    <t>VALEBZ 6 7/8 11/10/39</t>
  </si>
  <si>
    <t>SCCO 3 7/8 04/23/25</t>
  </si>
  <si>
    <t>SUAMSA 4 ⅜ 04/11/27 </t>
  </si>
  <si>
    <t>VALEBZ 5 5/8 09/11/42</t>
  </si>
  <si>
    <t>BRAZIL 4 5/8 01/13/2028</t>
  </si>
  <si>
    <t>HCD_INT_EM_GOB_BRA</t>
  </si>
  <si>
    <t>EMHC</t>
  </si>
  <si>
    <t>BRAZIL 6 1/8 03/15/34</t>
  </si>
  <si>
    <t>BRAZIL 4 1/2 05/30/29</t>
  </si>
  <si>
    <t>BRAZIL 6 04/07/2026</t>
  </si>
  <si>
    <t>BRAZIL 5 5/8 01/07/41</t>
  </si>
  <si>
    <t>BRAZIL 7 1/8 01/20/37</t>
  </si>
  <si>
    <t>BRAZIL 8 1/4 01/20/34</t>
  </si>
  <si>
    <t>BRAZIL 4 3/4 01/14/50</t>
  </si>
  <si>
    <t>BRAZIL 3 7/8 06/12/30</t>
  </si>
  <si>
    <t>BRAZIL 5 5/8 02/21/47</t>
  </si>
  <si>
    <t>BRAZIL 4 1/4 01/07/25</t>
  </si>
  <si>
    <t>BRAZIL 2 5/8 01/05/23</t>
  </si>
  <si>
    <t>BRAZIL 5 01/27/45</t>
  </si>
  <si>
    <t>CHILE 3 7/8 08/05/2020</t>
  </si>
  <si>
    <t>HCD_INT_EM_GOB_CHI</t>
  </si>
  <si>
    <t>CHILE 3 1/4 09/14/21</t>
  </si>
  <si>
    <t>CHILE 2 1/4 10/30/22</t>
  </si>
  <si>
    <t>CHILE 3 5/8 10/30/42</t>
  </si>
  <si>
    <t>CHILE 3 1/8 03/27/25</t>
  </si>
  <si>
    <t>CHILE 5.33 01/05/2054</t>
  </si>
  <si>
    <t>CHILE 3.86 21/06/47</t>
  </si>
  <si>
    <t>COLOM 6 1/8 01/18/41</t>
  </si>
  <si>
    <t>HCD_INT_EM_GOB_COL</t>
  </si>
  <si>
    <t>COLOM 8 04/20/33 Corp</t>
  </si>
  <si>
    <t>COLOM 3 1/8 04/15/31</t>
  </si>
  <si>
    <t>COLOM 8 ¾ 11/14/53 Corp</t>
  </si>
  <si>
    <t>COLOM 8 11/14/35 Corp</t>
  </si>
  <si>
    <t>COLOM 4 1/2 03/15/29</t>
  </si>
  <si>
    <t>COLOM 3 01/30/30</t>
  </si>
  <si>
    <t>COLOM 7 ½ 02/02/34</t>
  </si>
  <si>
    <t>COLOM 8 3/8 02/15/27</t>
  </si>
  <si>
    <t>COLOM 7 3/8 09/18/37</t>
  </si>
  <si>
    <t>COLOM 11.85 03/09/28</t>
  </si>
  <si>
    <t>COLOM 11 3/4 02/25/20</t>
  </si>
  <si>
    <t>COLOM 10 3/8 01/28/33</t>
  </si>
  <si>
    <t>COLOM 7 3/8 01/27/17</t>
  </si>
  <si>
    <t>COLOM 7 3/8 03/18/19</t>
  </si>
  <si>
    <t>COLOM 4 3/8 07/12/21</t>
  </si>
  <si>
    <t>COLOM 4 02/26/2024</t>
  </si>
  <si>
    <t>COLOM 5.625 02/26/2044</t>
  </si>
  <si>
    <t>COLOM 5 06/15/2045</t>
  </si>
  <si>
    <t>COLOM 2 5/8 03/15/23</t>
  </si>
  <si>
    <t>COLOM 3 7/8 04/25/27</t>
  </si>
  <si>
    <t>COLOM 5.2 05/15/49</t>
  </si>
  <si>
    <t>COLOM 3 ⅞ 02/15/61</t>
  </si>
  <si>
    <t>08400425DZ51</t>
  </si>
  <si>
    <t>COLOM 3 ¼ 04/22/32 Corp</t>
  </si>
  <si>
    <t>COLOM 4 1/8 05/15/51</t>
  </si>
  <si>
    <t>COLOM 4 1/2 01/28/26</t>
  </si>
  <si>
    <t>5275112F7441</t>
  </si>
  <si>
    <t>BBEMUSU LX - EM Unconstrained</t>
  </si>
  <si>
    <t>BlueBay - EM Debt Unconstrained</t>
  </si>
  <si>
    <t>Local Currency</t>
  </si>
  <si>
    <t>LCD_GOB_FM</t>
  </si>
  <si>
    <t>EMLC</t>
  </si>
  <si>
    <t>MEEMDUC ID</t>
  </si>
  <si>
    <t>HCD_INT_EM_GOB_FM</t>
  </si>
  <si>
    <t>IRFFMIA LX</t>
  </si>
  <si>
    <t>ABESOAA</t>
  </si>
  <si>
    <t>ABESOIA</t>
  </si>
  <si>
    <t>AFMEI2A LX</t>
  </si>
  <si>
    <t>BAMSDTB ID</t>
  </si>
  <si>
    <t>GSGEMIA LX</t>
  </si>
  <si>
    <t>MEMDIU1 LX</t>
  </si>
  <si>
    <t>PFIFGEI LX</t>
  </si>
  <si>
    <t>JPEAHIU LX</t>
  </si>
  <si>
    <t>EMB US</t>
  </si>
  <si>
    <t>IEMB LN</t>
  </si>
  <si>
    <t>VEMBIUA ID</t>
  </si>
  <si>
    <t>VEMBIPU ID</t>
  </si>
  <si>
    <t>AVEMMBP LX</t>
  </si>
  <si>
    <t>MLEMUD2 LX</t>
  </si>
  <si>
    <t>GSEMKDI LX</t>
  </si>
  <si>
    <t>CABEMV2 LX</t>
  </si>
  <si>
    <t>VEMIUSD LX</t>
  </si>
  <si>
    <t>5275112F6681</t>
  </si>
  <si>
    <t>BBYEMSU LX</t>
  </si>
  <si>
    <t>Bluebay - EM debt Unconstrained</t>
  </si>
  <si>
    <t>5275112F0747</t>
  </si>
  <si>
    <t>BBYEIBU LX</t>
  </si>
  <si>
    <t>BlueBay - Emerging Market Bond Fund</t>
  </si>
  <si>
    <t>PIMEMBI ID</t>
  </si>
  <si>
    <t>ASHMDIU LX</t>
  </si>
  <si>
    <t>5270952EMDHC</t>
  </si>
  <si>
    <t>NBEDUIA ID</t>
  </si>
  <si>
    <t>NOEHBPU LX</t>
  </si>
  <si>
    <t>MGRUCIA LX</t>
  </si>
  <si>
    <t>VONEMCX LX</t>
  </si>
  <si>
    <t>NEMBBIU LX</t>
  </si>
  <si>
    <t>0840052BBA70</t>
  </si>
  <si>
    <t>MEX 6.4 05/07/54 Corp</t>
  </si>
  <si>
    <t>HCD_INT_EM_GOB_MEX</t>
  </si>
  <si>
    <t>MEX 3 3/4 04/19/71</t>
  </si>
  <si>
    <t>MEX 6 05/07/36</t>
  </si>
  <si>
    <t>MEX 4.4 02/12/52</t>
  </si>
  <si>
    <t>MEX 6.338 05/04/53 Corp</t>
  </si>
  <si>
    <t>MEX 4 3/4 03/08/44</t>
  </si>
  <si>
    <t>Gobierno de México</t>
  </si>
  <si>
    <t>MEX 4 1/2 04/22/29</t>
  </si>
  <si>
    <t>MEX 3 1/4 04/16/30</t>
  </si>
  <si>
    <t>MEX 5 1/8 01/15/20</t>
  </si>
  <si>
    <t>MEX 3.6 01/30/25</t>
  </si>
  <si>
    <t>MEX 3 1/2 01/21/21</t>
  </si>
  <si>
    <t>MEX 8 1/8 12/30/19</t>
  </si>
  <si>
    <t>MEX 4 10/02/23</t>
  </si>
  <si>
    <t>MEX 4.15 03/28/2027</t>
  </si>
  <si>
    <t>MEX 8.3 08/15/31</t>
  </si>
  <si>
    <t>MEX 8 09/24/22</t>
  </si>
  <si>
    <t>MEX 7 1/2 04/08/33</t>
  </si>
  <si>
    <t>MEX 6 3/4 09/27/34</t>
  </si>
  <si>
    <t>MEX 5 5/8 01/15/17</t>
  </si>
  <si>
    <t>MEX 6.05 01/11/40</t>
  </si>
  <si>
    <t>MEX 5.95 03/19/19</t>
  </si>
  <si>
    <t>MEX 5 3/4 10/12/10</t>
  </si>
  <si>
    <t>MEX 3 5/8 03/15/22</t>
  </si>
  <si>
    <t>MEX 5.55 01/21/45</t>
  </si>
  <si>
    <t>MEX 4.6 01/23/46</t>
  </si>
  <si>
    <t>MEX 4.35 01/15/47</t>
  </si>
  <si>
    <t>MEX 4 1/2 10/31/50</t>
  </si>
  <si>
    <t>MEX 4.6 02/10/48</t>
  </si>
  <si>
    <t>MEX 5 04/27/51 Corp</t>
  </si>
  <si>
    <t>MEX 4 ¾ 04/27/32 Corp</t>
  </si>
  <si>
    <t>MEX 4 1/8 01/20/2026</t>
  </si>
  <si>
    <t>MEX 3 3/4 01/11/2028</t>
  </si>
  <si>
    <t>MEX 3.771 05/04/61</t>
  </si>
  <si>
    <t>HCD_LOC_CORP_FM</t>
  </si>
  <si>
    <t>PEC</t>
  </si>
  <si>
    <t>LEASOI2 PE</t>
  </si>
  <si>
    <t>FIBDCA</t>
  </si>
  <si>
    <t>FIBDCB</t>
  </si>
  <si>
    <t>FIBDCC</t>
  </si>
  <si>
    <t>Fondo HMC Crédito Perú II (PEN) FI. Cuotas A y AX</t>
  </si>
  <si>
    <t>Fondo HMC Crédito Perú II (USD) FI, cuotas BX.</t>
  </si>
  <si>
    <t>LEASOP PE</t>
  </si>
  <si>
    <t>HMC High Yield Perú USD</t>
  </si>
  <si>
    <t>PLNG1BC2A</t>
  </si>
  <si>
    <t>Non Tradable</t>
  </si>
  <si>
    <t>HCD_LOC_CORP_NT</t>
  </si>
  <si>
    <t>Local_ENF_BNP</t>
  </si>
  <si>
    <t>PLNG1BC3A</t>
  </si>
  <si>
    <t>PLNG1BC4A</t>
  </si>
  <si>
    <t>CONTI1BA1A</t>
  </si>
  <si>
    <t>Local_ESF_BAF</t>
  </si>
  <si>
    <t>SAN2BA3U</t>
  </si>
  <si>
    <t>LTOTA2BA4A</t>
  </si>
  <si>
    <t>LTOTA3BA5A</t>
  </si>
  <si>
    <t>LTOTA4BA3A</t>
  </si>
  <si>
    <t>CREDI2BS1A</t>
  </si>
  <si>
    <t>CREDI2BS1B</t>
  </si>
  <si>
    <t>CREDI1BS4A</t>
  </si>
  <si>
    <t>CREDI1BS4B</t>
  </si>
  <si>
    <t>CREDI1BS4C</t>
  </si>
  <si>
    <t>CREDI1BS4D</t>
  </si>
  <si>
    <t>INTER1BS2B</t>
  </si>
  <si>
    <t>Local_ESF_BSUB</t>
  </si>
  <si>
    <t>INTER1BS6A</t>
  </si>
  <si>
    <t>INTER2BS3A</t>
  </si>
  <si>
    <t>CONTI2BS1A</t>
  </si>
  <si>
    <t>CONTI1BS2A</t>
  </si>
  <si>
    <t>CONTI2BS3A</t>
  </si>
  <si>
    <t>CONTI3BS1U</t>
  </si>
  <si>
    <t>BFIN2PP3E</t>
  </si>
  <si>
    <t>BIFSUB5A</t>
  </si>
  <si>
    <t>BIF2BS3C</t>
  </si>
  <si>
    <t>INTSE2BS1U</t>
  </si>
  <si>
    <t>INTSE2BS2U</t>
  </si>
  <si>
    <t>21015122401A</t>
  </si>
  <si>
    <t>INTSE4BS1A</t>
  </si>
  <si>
    <t>COSTASOL</t>
  </si>
  <si>
    <t>PACIF1BS1A</t>
  </si>
  <si>
    <t>CRE1TATN2A</t>
  </si>
  <si>
    <t>2702022ADP4U</t>
  </si>
  <si>
    <t>BTAD1P4EU</t>
  </si>
  <si>
    <t>ENER1BC6A</t>
  </si>
  <si>
    <t xml:space="preserve">Energía del Sur </t>
  </si>
  <si>
    <t>ANDIN1BC3A</t>
  </si>
  <si>
    <t>Local_ENF_BENF</t>
  </si>
  <si>
    <t>EDEGE3BC8A</t>
  </si>
  <si>
    <t>EDEG3BC10A</t>
  </si>
  <si>
    <t>EDEG3BC11A</t>
  </si>
  <si>
    <t>EDEGE4BC4A</t>
  </si>
  <si>
    <t>EDEGE4BC5A</t>
  </si>
  <si>
    <t>DUKE2BC1A</t>
  </si>
  <si>
    <t>DUKE2BC2A</t>
  </si>
  <si>
    <t>AZUL0BC1B</t>
  </si>
  <si>
    <t>AZUL0BC1C</t>
  </si>
  <si>
    <t>REP1BC5A</t>
  </si>
  <si>
    <t>REP2BC4A</t>
  </si>
  <si>
    <t>REP2BC15A</t>
  </si>
  <si>
    <t>REP2BC17A</t>
  </si>
  <si>
    <t>REP2BC20A</t>
  </si>
  <si>
    <t>REP3BC3A</t>
  </si>
  <si>
    <t>REP3BC7A</t>
  </si>
  <si>
    <t>ENER1BC3U</t>
  </si>
  <si>
    <t>INTSE3BS1U</t>
  </si>
  <si>
    <t>CTO1BC1U</t>
  </si>
  <si>
    <t>CTO1BC2U</t>
  </si>
  <si>
    <t>PLUSC1BC1A</t>
  </si>
  <si>
    <t>PLUSC1BC1B</t>
  </si>
  <si>
    <t>AKALP1BC1U</t>
  </si>
  <si>
    <t>PLUSL1BC1A</t>
  </si>
  <si>
    <t>PLUSL1BC2A</t>
  </si>
  <si>
    <t>FRYS1DBC2A</t>
  </si>
  <si>
    <t>FRYS1DBC2B</t>
  </si>
  <si>
    <t>INTSE3BS2U</t>
  </si>
  <si>
    <t>INTSE3BS3U</t>
  </si>
  <si>
    <t>TELE4BC45A</t>
  </si>
  <si>
    <t>CONTI3BC4A</t>
  </si>
  <si>
    <t>Local_ESF_OBSF</t>
  </si>
  <si>
    <t>BFAL1BC6A</t>
  </si>
  <si>
    <t>CRE1TATN1A</t>
  </si>
  <si>
    <t>Local_STT_BTIT</t>
  </si>
  <si>
    <t>CRE2THOC1A</t>
  </si>
  <si>
    <t>CRE2THOC2A</t>
  </si>
  <si>
    <t>CRE2THOC3A</t>
  </si>
  <si>
    <t>CRE3THOC7A</t>
  </si>
  <si>
    <t>CRE3THOC8A</t>
  </si>
  <si>
    <t>CRE3THO10A</t>
  </si>
  <si>
    <t>CON1TLP1A - Los Portales</t>
  </si>
  <si>
    <t>SCOT1TLR1U</t>
  </si>
  <si>
    <t>SCO1TRYT1A</t>
  </si>
  <si>
    <t>SCO1TRYT2A</t>
  </si>
  <si>
    <t>PACIF2BS2A 4 13/32 12/18/30</t>
  </si>
  <si>
    <t>PACIF2BS2B 8 05/31/2033</t>
  </si>
  <si>
    <t>REDOPE 5 7/8 10/12/31</t>
  </si>
  <si>
    <t>INTER1BH1A</t>
  </si>
  <si>
    <t>INTER1BH2B</t>
  </si>
  <si>
    <t>BIF0BH2B</t>
  </si>
  <si>
    <t>BIF0BH2C</t>
  </si>
  <si>
    <t>Scotia - PFINF2</t>
  </si>
  <si>
    <t>Local_STT_TDPA</t>
  </si>
  <si>
    <t>TP0THSUB1B</t>
  </si>
  <si>
    <t>TP0THPRF1A</t>
  </si>
  <si>
    <t>CON1THBC12</t>
  </si>
  <si>
    <t>CON1THBC11</t>
  </si>
  <si>
    <t>GNB1BS1A</t>
  </si>
  <si>
    <t>ENER1BC4A</t>
  </si>
  <si>
    <t>EDEGE4BC1A</t>
  </si>
  <si>
    <t>CONTI5BC6A</t>
  </si>
  <si>
    <t>VOLCA1CP1B</t>
  </si>
  <si>
    <t>Volcan Cia. Minera</t>
  </si>
  <si>
    <t>Local_ENF_PCOM</t>
  </si>
  <si>
    <t>BFINA2BC4A</t>
  </si>
  <si>
    <t>AENZA1BU</t>
  </si>
  <si>
    <t>REP3BC4A</t>
  </si>
  <si>
    <t>REGS</t>
  </si>
  <si>
    <t>HCD_LOC_CORP_REG</t>
  </si>
  <si>
    <t>OCENSA 4 07/14/27 Corp</t>
  </si>
  <si>
    <t>OCENSA 4 05/07/2021</t>
  </si>
  <si>
    <t>IFHBH 8 5/8 06/30/19</t>
  </si>
  <si>
    <t>ETENPE 7.65 12/30/33</t>
  </si>
  <si>
    <t>BCP 3.25 09/30/2031</t>
  </si>
  <si>
    <t>BCP 9 3/4 11/06/69</t>
  </si>
  <si>
    <t>BCP 6.95 11/07/21</t>
  </si>
  <si>
    <t>BCP 6 7/8 09/16/26</t>
  </si>
  <si>
    <t>BCP 6 1/8 04/24/27</t>
  </si>
  <si>
    <t>BCP 6 1/8 04/24/27 A</t>
  </si>
  <si>
    <t>BCOCPE 6.2 06/07/34</t>
  </si>
  <si>
    <t>BINTPE 6 5/8 03/19/29</t>
  </si>
  <si>
    <t>BCP 3.125 01/07/2030</t>
  </si>
  <si>
    <t>BINTPE 4 08/07/2030</t>
  </si>
  <si>
    <t>BINTPE 6.397 04/30/35</t>
  </si>
  <si>
    <t>BINTPE 8 1/2 04/23/70</t>
  </si>
  <si>
    <t>BINTPE 3 3/8 01/18/23</t>
  </si>
  <si>
    <t>BINTPE 3 1/4 10</t>
  </si>
  <si>
    <t>BSCN 4 1/2 12/13/27</t>
  </si>
  <si>
    <t>BCOCPE 5 1/4 09/22/2029</t>
  </si>
  <si>
    <t xml:space="preserve">BINTPE 7 5/8 01/16/2034 </t>
  </si>
  <si>
    <t>COFIDE 5 1/4 15/07/2029</t>
  </si>
  <si>
    <t>12583829AB21</t>
  </si>
  <si>
    <t>NEXA 6 ¾ 04/09/34 Corp</t>
  </si>
  <si>
    <t>Nexa Resources S.A.</t>
  </si>
  <si>
    <t xml:space="preserve">AUNASA 10 12/15/29 </t>
  </si>
  <si>
    <t>AUNASA 6.5 11/20/25</t>
  </si>
  <si>
    <t>BUENAV 5 ½ 07/23/26</t>
  </si>
  <si>
    <t>BUENAV 6.8 02/04/32 Corp</t>
  </si>
  <si>
    <t>CLPE 5 7/8 10/30/21</t>
  </si>
  <si>
    <t>ALIPE 3 7/8 03/20/23</t>
  </si>
  <si>
    <t>MINSUR 6 1/4 02/07/24</t>
  </si>
  <si>
    <t>CSOLNO 6 02/03/27</t>
  </si>
  <si>
    <t>VOLCAN 5 3/8 02/02/22</t>
  </si>
  <si>
    <t>INRCON 3 1/4 03/22/28</t>
  </si>
  <si>
    <t>CPACPE 4 1/2 02/08/23</t>
  </si>
  <si>
    <t>TRANSM 5.2 04/11/38 Corp</t>
  </si>
  <si>
    <t>TRANSM 4 3/8 05/07/23</t>
  </si>
  <si>
    <t>TRANSM 4.7 04/16/2034</t>
  </si>
  <si>
    <t>TGPERU 4 1/4 04/30/28</t>
  </si>
  <si>
    <t>PESEXA 7 3/8 01/31/20</t>
  </si>
  <si>
    <t>INRSHM 5 3/4 04/03/2028</t>
  </si>
  <si>
    <t>PETRPE 5 5/8 06/19/47 2</t>
  </si>
  <si>
    <t>INTERF 0  11/30/25</t>
  </si>
  <si>
    <t>CORJRL 6 3/4 11/23/21</t>
  </si>
  <si>
    <t>CORJRL 4 5/8 04/12/2023</t>
  </si>
  <si>
    <t>FRAGR 6.88 06/15/22</t>
  </si>
  <si>
    <t>KALLPA 4 7/8 05/24/26</t>
  </si>
  <si>
    <t>KALLPA 27</t>
  </si>
  <si>
    <t>2220882KAC10</t>
  </si>
  <si>
    <t>KALLPA 5 ⅞ 01/30/32</t>
  </si>
  <si>
    <t>FENIPE 4.317 09/20/27</t>
  </si>
  <si>
    <t>COPEIN 9 02/10/17</t>
  </si>
  <si>
    <t>CSOLNO 9 7/8 02/02/17</t>
  </si>
  <si>
    <t>CSOLNO 10 1/2 07/15/21</t>
  </si>
  <si>
    <t>TPESA 8 1/8 04/01/37</t>
  </si>
  <si>
    <t>COZCAR 6 3/8 08/02/22</t>
  </si>
  <si>
    <t>MAESPE 6 3/4 09/26/19</t>
  </si>
  <si>
    <t>CALLAO 4 3/8 04/01/23</t>
  </si>
  <si>
    <t>FERROS 4 7/8 04/26/20</t>
  </si>
  <si>
    <t>ANDINV 11 11/13/20</t>
  </si>
  <si>
    <t>SMIPET 7 3/4 11/06/20</t>
  </si>
  <si>
    <t>SMIPET 2022</t>
  </si>
  <si>
    <t>SMIPETT 2022</t>
  </si>
  <si>
    <t>HOCLN 7 3/4 01/23/21</t>
  </si>
  <si>
    <t>ABENGO 6 7/8 04/30/43</t>
  </si>
  <si>
    <t>CONGLO 6 08/30/34</t>
  </si>
  <si>
    <t>MILPOC 4 5/8 03/28/23</t>
  </si>
  <si>
    <t>BCP 4 3/4 03/16/16</t>
  </si>
  <si>
    <t>BCP 5 3/8 09/16/20</t>
  </si>
  <si>
    <t>BCP 2 1/4 10/25/2019</t>
  </si>
  <si>
    <t>BCP 4 1/4 04/01/23</t>
  </si>
  <si>
    <t>BCP 2 3/4 01/09/2018</t>
  </si>
  <si>
    <t>BCP 2.7 01/11/25</t>
  </si>
  <si>
    <t>BBVACXC14</t>
  </si>
  <si>
    <t>BINTPE 5 3/4 10/07/20</t>
  </si>
  <si>
    <t>IFSPE 4 1/8 10/19/27</t>
  </si>
  <si>
    <t>BCOCPE 5 08/26/22</t>
  </si>
  <si>
    <t>BCOCPE 3 1/4 04/08/18</t>
  </si>
  <si>
    <t>COFIDE 4 3/4 02/08/22</t>
  </si>
  <si>
    <t>COFIDE 3 1/4  15/07/2019</t>
  </si>
  <si>
    <t>COFIDE 4 3/4 15/07/2025</t>
  </si>
  <si>
    <t>COFIDE 3 1/4 15/07/2019</t>
  </si>
  <si>
    <t>GRPACP 9 05/30/21</t>
  </si>
  <si>
    <t>MIVIVI 4 5/8 4/12/2027</t>
  </si>
  <si>
    <t>MIVIVI 3 1/2 01/31/23</t>
  </si>
  <si>
    <t>MIVIVI 3 3/8 04/12/19</t>
  </si>
  <si>
    <t>IFHBH 5 7/8 02/12/2025</t>
  </si>
  <si>
    <t>IFHBH 3 7/8 08/15/2029</t>
  </si>
  <si>
    <t>INRSHM 6 1/2 07/09/21</t>
  </si>
  <si>
    <t>PERLNG 5 ⅜ 03/22/30 Corp</t>
  </si>
  <si>
    <t>INRCON 5 1/4 10/10/21</t>
  </si>
  <si>
    <t>PERUEN 0 05/31/18</t>
  </si>
  <si>
    <t>PERUEN 0 06/02/25</t>
  </si>
  <si>
    <t>INTERF 0 11/30/18</t>
  </si>
  <si>
    <t>PETRPE 4 3/4 06/19/32</t>
  </si>
  <si>
    <t>PETRPE 5 5/8 06/19/47</t>
  </si>
  <si>
    <t>INTERG 0 05/15/30</t>
  </si>
  <si>
    <t>INTERF 0 05/15/30</t>
  </si>
  <si>
    <t>IIRSA 8 3/4 05/30/24</t>
  </si>
  <si>
    <t>IBKDPR 0 06/15/16</t>
  </si>
  <si>
    <t>BNSCN 0 03/15/17</t>
  </si>
  <si>
    <t>AH2OL1BC2U</t>
  </si>
  <si>
    <t>Inflation Linked</t>
  </si>
  <si>
    <t>PEN_VAC_CORP</t>
  </si>
  <si>
    <t>CRPAO 0 11/15/24</t>
  </si>
  <si>
    <t>BCOCPE 7 3/8 10/07/40</t>
  </si>
  <si>
    <t>BCOCPE 5 1/2 11/18/20</t>
  </si>
  <si>
    <t>BCOCPE 5 3/4 01/18/17</t>
  </si>
  <si>
    <t>PPDFL 0 11/01/29</t>
  </si>
  <si>
    <t>LIMAMT 5 7/8 07/05/2034</t>
  </si>
  <si>
    <t>IFHBH 8 7/8 11/14/18</t>
  </si>
  <si>
    <t>IFHBH 8 3/4 11/10/23</t>
  </si>
  <si>
    <t>CCRIN 2012-CX C</t>
  </si>
  <si>
    <t>CCRIN 2012-CA C</t>
  </si>
  <si>
    <t>BCOCPE 2 1/4 07/29/16</t>
  </si>
  <si>
    <t>VOLCAN 4 3/8 02/11/26</t>
  </si>
  <si>
    <t>RETAIL 5 ⅜ 05/02/23</t>
  </si>
  <si>
    <t>NEXA 5 3/8 05/04/27</t>
  </si>
  <si>
    <t>NEXA 6 1/2 01/18/2028</t>
  </si>
  <si>
    <t>HNTOIL 6 ⅜ 06/01/28 Corp</t>
  </si>
  <si>
    <t>2259312AAA18</t>
  </si>
  <si>
    <t>NIAENE 5.746 10/03/2034 REGS Corp</t>
  </si>
  <si>
    <t>Niagara Energy</t>
  </si>
  <si>
    <t>22207621020A</t>
  </si>
  <si>
    <t>PLUSCM 6.24 07/03/36</t>
  </si>
  <si>
    <t>01100028DF60</t>
  </si>
  <si>
    <t>PERU 2.783 01/23/2031 Govt</t>
  </si>
  <si>
    <t>PERU 3 01/15/34 Corp</t>
  </si>
  <si>
    <t>PERU 3.6 01/15/72 Corp</t>
  </si>
  <si>
    <t>PERU 1.862 12/01/32</t>
  </si>
  <si>
    <t>PERU 2.78 12/01/60</t>
  </si>
  <si>
    <t>PERU 3.23 07/28/2121</t>
  </si>
  <si>
    <t>PERU 7.35 07/21/25</t>
  </si>
  <si>
    <t>PERU 6.55 03/14/37</t>
  </si>
  <si>
    <t>PERU 9 7/8 02/06/15</t>
  </si>
  <si>
    <t>PERU 2 3/8 06/20/30</t>
  </si>
  <si>
    <t>PERU 8 3/4 11/21/33</t>
  </si>
  <si>
    <t>PERU 8 3/8 05/03/16</t>
  </si>
  <si>
    <t>PERU 7 1/8 03/30/19</t>
  </si>
  <si>
    <t>PERU 5 5/8 11/18/50</t>
  </si>
  <si>
    <t>PERU 3.55 03/10/51</t>
  </si>
  <si>
    <t>PERU 5 5/8 11/18/27</t>
  </si>
  <si>
    <t>PERU 7 1/2 10/14/14</t>
  </si>
  <si>
    <t>PERU 2 3/4 01/30/26</t>
  </si>
  <si>
    <t>LV RF Latam 1</t>
  </si>
  <si>
    <t>LCD_CORP_FM</t>
  </si>
  <si>
    <t>MLADLAE CI</t>
  </si>
  <si>
    <t>CFIMLDL CI</t>
  </si>
  <si>
    <t>LCD_CORP_HY</t>
  </si>
  <si>
    <t>CSANBZ 9 1/2 03/14/18</t>
  </si>
  <si>
    <t>ODBR 8 1/4 04/25/18</t>
  </si>
  <si>
    <t>ETBCB 7 01/17/23</t>
  </si>
  <si>
    <t>BBVASM 7.83 08/24/20</t>
  </si>
  <si>
    <t>FDT 7 7/8 08/12/2024</t>
  </si>
  <si>
    <t>EEPPME 7 5/8 09/10/24</t>
  </si>
  <si>
    <t>VALEBZ 6.6232 08/15/20</t>
  </si>
  <si>
    <t>BRFSBZ 7 3/4 05/22/18</t>
  </si>
  <si>
    <t>LCD_CORP_IG</t>
  </si>
  <si>
    <t>AMXLMM 6.45 12/05/22</t>
  </si>
  <si>
    <t>125037959440</t>
  </si>
  <si>
    <t>AMXLMM 10.3 01/30/34 Corp</t>
  </si>
  <si>
    <t>TELVIS 7 1/4 05/14/43</t>
  </si>
  <si>
    <t>BFALA 6 1/2 04/30/23</t>
  </si>
  <si>
    <t>ELESM 8 3/4 01/25/21</t>
  </si>
  <si>
    <t>CEEB 11 3/4 04/27/16</t>
  </si>
  <si>
    <t>BAC 10.71 03/08/17</t>
  </si>
  <si>
    <t>JPM 8.12 03/06/18</t>
  </si>
  <si>
    <t>MS 10.09 05/03/17</t>
  </si>
  <si>
    <t>SANT 6 1/2 09/22/20</t>
  </si>
  <si>
    <t>SANBBZ8R3/18/16</t>
  </si>
  <si>
    <t>SANBBZ 8 03/18/16</t>
  </si>
  <si>
    <t>EIBKOR 6 7/8 09/07/22</t>
  </si>
  <si>
    <t>DAVIVI 7 1/2 10/24/22</t>
  </si>
  <si>
    <t>BTGPBZ 7 09/27/17</t>
  </si>
  <si>
    <t>DB 5.74 04/18/17</t>
  </si>
  <si>
    <t>Local_ESF_TDEEL</t>
  </si>
  <si>
    <t>JPM 6.46 11/02/17</t>
  </si>
  <si>
    <t>DB 6 08/17/20</t>
  </si>
  <si>
    <t>IADB 6 5/8 04/15/17</t>
  </si>
  <si>
    <t>Local_ESF_TDORINL</t>
  </si>
  <si>
    <t>EEPPME 8 3/8 02/01/21</t>
  </si>
  <si>
    <t>BNTNF 10 01/01/23</t>
  </si>
  <si>
    <t>LCD_GOB_BRA</t>
  </si>
  <si>
    <t>BRAZIL 12 1/2 01/05/16</t>
  </si>
  <si>
    <t>BNTNF 10 01/01/35 Corp</t>
  </si>
  <si>
    <t>BRAZIL 8 1/2 01/05/2024</t>
  </si>
  <si>
    <t>BNTNF 10 01/01/33 Corp</t>
  </si>
  <si>
    <t>BNTNF 10 01/01/29</t>
  </si>
  <si>
    <t>BNTNF 10 01/01/21</t>
  </si>
  <si>
    <t>BLTN 0 04/01/20</t>
  </si>
  <si>
    <t>BNTNF 10 01/01/27</t>
  </si>
  <si>
    <t>BNTNF 10 01/01/25</t>
  </si>
  <si>
    <t xml:space="preserve">BLTN 0 01/01/24 </t>
  </si>
  <si>
    <t>BNTNF 10 01/01/31</t>
  </si>
  <si>
    <t>BLTN 0 04/01/19</t>
  </si>
  <si>
    <t>BRAZIL 12 1/2 01/05/22</t>
  </si>
  <si>
    <t>BRAZIL 10 1/4 01/10/28</t>
  </si>
  <si>
    <t>CHILE 6 01/01/32</t>
  </si>
  <si>
    <t>LCD_GOB_CHI</t>
  </si>
  <si>
    <t>BTPCL 7 05/01/34 Corp</t>
  </si>
  <si>
    <t>BTPCL 6 01/01/43 Corp</t>
  </si>
  <si>
    <t>BTPCL 6 04/01/33</t>
  </si>
  <si>
    <t>BTPCL 6 01/01/20</t>
  </si>
  <si>
    <t>BCPCL 6 02/01/21</t>
  </si>
  <si>
    <t>CHILE 6 01/01/20</t>
  </si>
  <si>
    <t>CHILE 6 01/01/22</t>
  </si>
  <si>
    <t>BTPCL 6 03/01/18</t>
  </si>
  <si>
    <t>BTPCL 6 01/01/22</t>
  </si>
  <si>
    <t>BTPCL 4.5 03/01/21</t>
  </si>
  <si>
    <t>BTPCL 4.5 03/01/26</t>
  </si>
  <si>
    <t>BTPCL 4.9 11/01/27 Corp</t>
  </si>
  <si>
    <t>BTPCL 5 10/01/28 Corp</t>
  </si>
  <si>
    <t>CHILE 3 01/01/17</t>
  </si>
  <si>
    <t>CHILE 3 01/01/30</t>
  </si>
  <si>
    <t>BTPCL 4 03/01/23</t>
  </si>
  <si>
    <t>BTPCL 4.7 09/01/30</t>
  </si>
  <si>
    <t>BTPCL 5.8 06/01/24</t>
  </si>
  <si>
    <t>CHILE 3 01/01/22</t>
  </si>
  <si>
    <t>CHILE 3 01/01/42</t>
  </si>
  <si>
    <t>CHILE 3 01/01/32</t>
  </si>
  <si>
    <t>BCPCL 2.5 03/01/25</t>
  </si>
  <si>
    <t>COLOM 12 10/22/15</t>
  </si>
  <si>
    <t>LCD_GOB_COL</t>
  </si>
  <si>
    <t>COLOM 7 3/4 04/14/21</t>
  </si>
  <si>
    <t>COLTES 13 ¼ 02/09/33 Corp</t>
  </si>
  <si>
    <t>COLTES 9 ¼ 05/28/42 Corp</t>
  </si>
  <si>
    <t>COLTES 11 ½ 07/25/46 Corp</t>
  </si>
  <si>
    <t>COLTES 7 03/26/31</t>
  </si>
  <si>
    <t>COLTES 6 1/4 11/26/25</t>
  </si>
  <si>
    <t>COLTES 7 1/4 10/26/50</t>
  </si>
  <si>
    <t>COLTES 7 1/4 10/18/34</t>
  </si>
  <si>
    <t>COLTES 7 06/30/32</t>
  </si>
  <si>
    <t>COLTES 5.75 11/03/2027</t>
  </si>
  <si>
    <t>COLTES 7 1/2 08/26/26</t>
  </si>
  <si>
    <t>COLTES 7 09/11/19</t>
  </si>
  <si>
    <t>COLOM 9.85 06/28/27</t>
  </si>
  <si>
    <t>COLTES 11 07/24/20</t>
  </si>
  <si>
    <t>COLTES 10 07/24/24</t>
  </si>
  <si>
    <t>COLTES 7 3/4 09/18/2030</t>
  </si>
  <si>
    <t>COLTES 7 05/04/22</t>
  </si>
  <si>
    <t>COLTES 6 04/28/28</t>
  </si>
  <si>
    <t>COLTES 6 1/4 07/09/36</t>
  </si>
  <si>
    <t>COLTC 0 06/11/1</t>
  </si>
  <si>
    <t>CGIEMDA ID</t>
  </si>
  <si>
    <t>MEDLCCU ID</t>
  </si>
  <si>
    <t>MEDLCCE ID</t>
  </si>
  <si>
    <t>JBLEMBC LX</t>
  </si>
  <si>
    <t>PFLATAI LX</t>
  </si>
  <si>
    <t>PFLATIE LX</t>
  </si>
  <si>
    <t>BAEMBUA ID</t>
  </si>
  <si>
    <t>INVEMDA LN</t>
  </si>
  <si>
    <t>FORBLIC LX</t>
  </si>
  <si>
    <t>EMLC US</t>
  </si>
  <si>
    <t>TEMEFIA LX</t>
  </si>
  <si>
    <t>TGTRFIA LX</t>
  </si>
  <si>
    <t>TEMGBIA LX</t>
  </si>
  <si>
    <t>PCLCIUS LX</t>
  </si>
  <si>
    <t>PFEMGDI LX</t>
  </si>
  <si>
    <t>CNYB</t>
  </si>
  <si>
    <t>IEML LN</t>
  </si>
  <si>
    <t>LEMB US</t>
  </si>
  <si>
    <t>ASHIUSA LX</t>
  </si>
  <si>
    <t>ACMUSDI LX</t>
  </si>
  <si>
    <t>DBEBLCE LX</t>
  </si>
  <si>
    <t>UIAEMIU LX</t>
  </si>
  <si>
    <t>SXGFIUS LX</t>
  </si>
  <si>
    <t>SCHFACU LX</t>
  </si>
  <si>
    <t>IEMLDSA LX</t>
  </si>
  <si>
    <t>PIMEMLC ID</t>
  </si>
  <si>
    <t>WELESAU ID</t>
  </si>
  <si>
    <t>PLBEMFU LX</t>
  </si>
  <si>
    <t>TRGEMA2 LX</t>
  </si>
  <si>
    <t>INVDYIA LX</t>
  </si>
  <si>
    <t>MUDI 4 1/2 12/04/25</t>
  </si>
  <si>
    <t>LCD_GOB_MEX</t>
  </si>
  <si>
    <t>MUDI 3 1/2 12/14/17</t>
  </si>
  <si>
    <t>MBONO 10 11/20/36</t>
  </si>
  <si>
    <t>MBONO 7 1/4 12/15/16</t>
  </si>
  <si>
    <t>MBONO 7 1/2 06/03/27</t>
  </si>
  <si>
    <t>MBONO 7 3/4 11/23/34</t>
  </si>
  <si>
    <t>MBONO 7 3/4 12/14/17</t>
  </si>
  <si>
    <t>MBONO 8 1/2 12/13/18</t>
  </si>
  <si>
    <t>MBONO 8 1/2 05/31/29</t>
  </si>
  <si>
    <t>MBONO 8 ½ 03/01/29 Corp</t>
  </si>
  <si>
    <t>MBONO 8 1/2 11/18/38</t>
  </si>
  <si>
    <t>MBONO 8 06/11/20</t>
  </si>
  <si>
    <t>MBONO 6 1/2 06/10/21</t>
  </si>
  <si>
    <t>MBONO 7 3/4 05/29/31</t>
  </si>
  <si>
    <t>MBONO 6 1/2 06/09/22</t>
  </si>
  <si>
    <t>MBONO 7 ½ 05/26/33 Corp</t>
  </si>
  <si>
    <t>MBONO 8 07/31/53 Corp</t>
  </si>
  <si>
    <t>MBONO 7 3/4 11/13/42</t>
  </si>
  <si>
    <t>MCET10/16/14</t>
  </si>
  <si>
    <t>MCET 0 02/27/2020</t>
  </si>
  <si>
    <t>MCET 0 10/11/18</t>
  </si>
  <si>
    <t>MCET121114</t>
  </si>
  <si>
    <t>MCET 0 08/07/14</t>
  </si>
  <si>
    <t>MCET02/05/15</t>
  </si>
  <si>
    <t>MCET 0 10/02/2014</t>
  </si>
  <si>
    <t>MCET 0 07/17/14</t>
  </si>
  <si>
    <t>MCET 0072315</t>
  </si>
  <si>
    <t>MCET0 091715</t>
  </si>
  <si>
    <t>MCET 0 03/03/17</t>
  </si>
  <si>
    <t>MCET 0 03/30/17</t>
  </si>
  <si>
    <t>MCET 0 07/20/17</t>
  </si>
  <si>
    <t>MCET 0 02/16/17</t>
  </si>
  <si>
    <t>MCET 0 05/24/18</t>
  </si>
  <si>
    <t>MCET 0 03/01/18</t>
  </si>
  <si>
    <t>MCET 0 12/20/18</t>
  </si>
  <si>
    <t xml:space="preserve">MCET 0 09/12/2019 </t>
  </si>
  <si>
    <t>MCET 0 05/23/2019</t>
  </si>
  <si>
    <t>MCET 0 01/02/20</t>
  </si>
  <si>
    <t>MCET 0 04/23/20 Corp</t>
  </si>
  <si>
    <t>MBONO 10 12/05/24</t>
  </si>
  <si>
    <t>MBONO 5 3/4 03/05/26</t>
  </si>
  <si>
    <t>MCET081618</t>
  </si>
  <si>
    <t>MCET 01/31/19</t>
  </si>
  <si>
    <t>MCET 0 12/06/2018 Govt</t>
  </si>
  <si>
    <t>Russia</t>
  </si>
  <si>
    <t>LCD_GOB_RUS</t>
  </si>
  <si>
    <t>Fondo HMC Crédito Perú II (PEN) FI. Cuotas AX.</t>
  </si>
  <si>
    <t>Nominal</t>
  </si>
  <si>
    <t>PEN_NOM_CORP_FM</t>
  </si>
  <si>
    <t>COMPYMES</t>
  </si>
  <si>
    <t>COMPYMES2</t>
  </si>
  <si>
    <t>COMPYMES3</t>
  </si>
  <si>
    <t>4911011FCDS2</t>
  </si>
  <si>
    <t>Fondo Credicorp Deuda Soles II</t>
  </si>
  <si>
    <t>Fondo HMC Crédito Perú II (USD) FI. Cuotas B y BX</t>
  </si>
  <si>
    <t>HMC High Yield Perú PEN</t>
  </si>
  <si>
    <t>ALIC1DBC1A</t>
  </si>
  <si>
    <t>PEN_NOM_CORP_NT</t>
  </si>
  <si>
    <t>22201112303A</t>
  </si>
  <si>
    <t>ALIC1DBC3A</t>
  </si>
  <si>
    <t>CABEI 5.5</t>
  </si>
  <si>
    <t>Inter_ESF_TORG</t>
  </si>
  <si>
    <t>BLADEX 6.5 11/19/14</t>
  </si>
  <si>
    <t>ALICO3BC2A</t>
  </si>
  <si>
    <t>CNCO PE 7.625 08/12/17</t>
  </si>
  <si>
    <t>CNCO PE 7.188 05/05/18</t>
  </si>
  <si>
    <t>CNCH 8.656 07/03/18</t>
  </si>
  <si>
    <t>RIPLEY PE 8.563 08/12/17</t>
  </si>
  <si>
    <t>SABLN 6 3/4 03/18/15</t>
  </si>
  <si>
    <t>AH2OL1BC1U</t>
  </si>
  <si>
    <t>CREDI1BA6A</t>
  </si>
  <si>
    <t>CONTI1BA2A</t>
  </si>
  <si>
    <t>CONTI1BA3A</t>
  </si>
  <si>
    <t>CONTI2BA1A</t>
  </si>
  <si>
    <t>CONTI2BA1B</t>
  </si>
  <si>
    <t>CONTI2BA2A</t>
  </si>
  <si>
    <t>CONTI2BA1C</t>
  </si>
  <si>
    <t>CONTI7BC2A</t>
  </si>
  <si>
    <t>BIF1BA2B</t>
  </si>
  <si>
    <t>BIF1BA2C</t>
  </si>
  <si>
    <t>CREDI1BS1A</t>
  </si>
  <si>
    <t>INTER1BS5A</t>
  </si>
  <si>
    <t>INTER1BS8A</t>
  </si>
  <si>
    <t>IVPRB 8.58 06/30/37</t>
  </si>
  <si>
    <t>INTER1CD1A</t>
  </si>
  <si>
    <t>BIF3BS3A</t>
  </si>
  <si>
    <t>BBVA7BC2C</t>
  </si>
  <si>
    <t>CONTI1BS1A</t>
  </si>
  <si>
    <t>BBVA7BC1D</t>
  </si>
  <si>
    <t>BBVA7BC1E</t>
  </si>
  <si>
    <t>BBVA7BC1F</t>
  </si>
  <si>
    <t>BFINA1BS1A</t>
  </si>
  <si>
    <t>BPICH1CD2A</t>
  </si>
  <si>
    <t>CALID1BC2U</t>
  </si>
  <si>
    <t>CALID1BC5U</t>
  </si>
  <si>
    <t>MIBAN2BS1A</t>
  </si>
  <si>
    <t>CINEP2BC1A</t>
  </si>
  <si>
    <t>CEMLI1BC1U</t>
  </si>
  <si>
    <t>CEMLI1BC2U</t>
  </si>
  <si>
    <t>CEMLI1BC3U</t>
  </si>
  <si>
    <t>CEMLI1BC6U</t>
  </si>
  <si>
    <t>CEMLI1BC8U</t>
  </si>
  <si>
    <t>UNAC2DBC1A</t>
  </si>
  <si>
    <t>UNAC2DBC2A</t>
  </si>
  <si>
    <t>UNAC2DBC3A</t>
  </si>
  <si>
    <t>LUSUPBC11A</t>
  </si>
  <si>
    <t>LUSUPBC11B</t>
  </si>
  <si>
    <t>LUSUPBC12A</t>
  </si>
  <si>
    <t>LUSUPBC13A</t>
  </si>
  <si>
    <t>LUSUPBC15A</t>
  </si>
  <si>
    <t>LUSUPBC16U</t>
  </si>
  <si>
    <t>LUSUR2BC1U</t>
  </si>
  <si>
    <t>LUSUR2BC2U</t>
  </si>
  <si>
    <t>LUSUR2BC3U</t>
  </si>
  <si>
    <t>LUSUR2BC4U</t>
  </si>
  <si>
    <t>LUSUR2BC5U</t>
  </si>
  <si>
    <t>LUSUR2BC6U</t>
  </si>
  <si>
    <t>LUSUR2BC7U</t>
  </si>
  <si>
    <t>LUSUR2BC8U</t>
  </si>
  <si>
    <t>LUSUR2BC9U</t>
  </si>
  <si>
    <t>LUSUR3BC1A</t>
  </si>
  <si>
    <t>LUSUR3BC3A</t>
  </si>
  <si>
    <t>LUSU2BC10U</t>
  </si>
  <si>
    <t>COAZ1BC1A</t>
  </si>
  <si>
    <t>LUSUR3BC4A</t>
  </si>
  <si>
    <t>LUSUR3BC5A</t>
  </si>
  <si>
    <t>COF4DBC10A</t>
  </si>
  <si>
    <t>LUSUR3BC8A</t>
  </si>
  <si>
    <t>LUSUR4BC1A</t>
  </si>
  <si>
    <t>ALICO2BC2U</t>
  </si>
  <si>
    <t>ALICO2BC3A</t>
  </si>
  <si>
    <t>ALICO3BC1A</t>
  </si>
  <si>
    <t>COFI3DBC9A</t>
  </si>
  <si>
    <t>ALICO3BC3A</t>
  </si>
  <si>
    <t>ALICO3BC4A</t>
  </si>
  <si>
    <t>ALICO3BC5A</t>
  </si>
  <si>
    <t>GLOR2BC5A</t>
  </si>
  <si>
    <t>GLOR2BC6A</t>
  </si>
  <si>
    <t>GLOR2BC7A</t>
  </si>
  <si>
    <t>GLOR2BC8A</t>
  </si>
  <si>
    <t>GLOR1BC2A</t>
  </si>
  <si>
    <t>GLOR1BC3A</t>
  </si>
  <si>
    <t>GLOR1BC4A</t>
  </si>
  <si>
    <t>GLOR1BC5A</t>
  </si>
  <si>
    <t>COSAP1BC1A</t>
  </si>
  <si>
    <t>EDEL2BC3A</t>
  </si>
  <si>
    <t>EDEL1BC14U</t>
  </si>
  <si>
    <t>EDEL2BC3B</t>
  </si>
  <si>
    <t>EDEL2BC5A</t>
  </si>
  <si>
    <t>EDEL2BC10U</t>
  </si>
  <si>
    <t>EDEL3BC1A</t>
  </si>
  <si>
    <t>EDEL2BC18A</t>
  </si>
  <si>
    <t>EDEL3BC6A</t>
  </si>
  <si>
    <t>EDEL3BC7A</t>
  </si>
  <si>
    <t>EDEL3BC13A</t>
  </si>
  <si>
    <t>EDEL3BC17A</t>
  </si>
  <si>
    <t>EDEL4BC1A</t>
  </si>
  <si>
    <t>EDEL4BC1B</t>
  </si>
  <si>
    <t>EDEL4BC3A</t>
  </si>
  <si>
    <t>EDEL4BC5A</t>
  </si>
  <si>
    <t>EDEL4BC4A</t>
  </si>
  <si>
    <t>EDEL4BC13A</t>
  </si>
  <si>
    <t>EDEL4BC15A</t>
  </si>
  <si>
    <t>EDEL5BC1A</t>
  </si>
  <si>
    <t>EDEL5BC1B</t>
  </si>
  <si>
    <t>CPACA2BC1A</t>
  </si>
  <si>
    <t>EDEL4BC9A</t>
  </si>
  <si>
    <t>EDEL5BC2A</t>
  </si>
  <si>
    <t>EDEL5BC9A</t>
  </si>
  <si>
    <t>EDEL5BC10A</t>
  </si>
  <si>
    <t>EDEL5BC11A</t>
  </si>
  <si>
    <t>EDEL5BC12A</t>
  </si>
  <si>
    <t>EDEL5BC17A</t>
  </si>
  <si>
    <t>EDEL5BC19A</t>
  </si>
  <si>
    <t>EDEL5BC20A</t>
  </si>
  <si>
    <t>YURA2BC1A</t>
  </si>
  <si>
    <t>YURA2BC1B</t>
  </si>
  <si>
    <t>YURA4BC3A</t>
  </si>
  <si>
    <t>YURA4BC1A</t>
  </si>
  <si>
    <t>YURA4BC2A</t>
  </si>
  <si>
    <t>VPTP1BC1A</t>
  </si>
  <si>
    <t>EDEGE3BC1A</t>
  </si>
  <si>
    <t>EDEGE3BC3A</t>
  </si>
  <si>
    <t>EDEGE3BC4A</t>
  </si>
  <si>
    <t>EDEGE3BC9A</t>
  </si>
  <si>
    <t>CSCOT1BS1A</t>
  </si>
  <si>
    <t>CPACA2BC2A</t>
  </si>
  <si>
    <t>EDEL4BC11A</t>
  </si>
  <si>
    <t>REP3BC1A</t>
  </si>
  <si>
    <t>REP3BC1B</t>
  </si>
  <si>
    <t>ENER1BC1U</t>
  </si>
  <si>
    <t>ENER1BC2U</t>
  </si>
  <si>
    <t>ENER1BC5A</t>
  </si>
  <si>
    <t>ENER1BC7A</t>
  </si>
  <si>
    <t>ENGIE3BC1A</t>
  </si>
  <si>
    <t>EDEL4BC12A</t>
  </si>
  <si>
    <t>SUPER1BS3U</t>
  </si>
  <si>
    <t>SUPER1BC1U</t>
  </si>
  <si>
    <t>SUPER1BC2U</t>
  </si>
  <si>
    <t>SAGA2BC1A</t>
  </si>
  <si>
    <t>SAGA2BC1B</t>
  </si>
  <si>
    <t>SAGA2BC2A</t>
  </si>
  <si>
    <t>SAGA3BC1A</t>
  </si>
  <si>
    <t>SAGA3BC1B</t>
  </si>
  <si>
    <t>SAGA3BC2A</t>
  </si>
  <si>
    <t>PAESP1BC2A</t>
  </si>
  <si>
    <t>EDP6BC3A</t>
  </si>
  <si>
    <t>PAESP2BC4A</t>
  </si>
  <si>
    <t>PAESP2BC5A</t>
  </si>
  <si>
    <t>LIND1BC1U</t>
  </si>
  <si>
    <t>INMUEB 8.5188 06/30/20</t>
  </si>
  <si>
    <t>CHG1BC13A</t>
  </si>
  <si>
    <t>CHG1BC13B</t>
  </si>
  <si>
    <t>EDP6BC4A</t>
  </si>
  <si>
    <t>CINEP1BC1A</t>
  </si>
  <si>
    <t>EDP6BC5A</t>
  </si>
  <si>
    <t>ICCIN1BC1A</t>
  </si>
  <si>
    <t>NORVI1BC1U</t>
  </si>
  <si>
    <t>ENGIE3BC3A</t>
  </si>
  <si>
    <t>FALAB1BC1A</t>
  </si>
  <si>
    <t>FALAB1BC3A</t>
  </si>
  <si>
    <t>FALAB1BC3B</t>
  </si>
  <si>
    <t>FALAB2BC2A</t>
  </si>
  <si>
    <t>TDP6BC13A</t>
  </si>
  <si>
    <t>FMV0BC1U</t>
  </si>
  <si>
    <t>TDP6BC12B</t>
  </si>
  <si>
    <t>TELE2BC9A</t>
  </si>
  <si>
    <t>TELE2BC9B</t>
  </si>
  <si>
    <t>TELE2BC11A</t>
  </si>
  <si>
    <t>ATEL5BC33A</t>
  </si>
  <si>
    <t>TELE2BC11B</t>
  </si>
  <si>
    <t>TELE2BC27A</t>
  </si>
  <si>
    <t>TDP6BC11A</t>
  </si>
  <si>
    <t>TELM1BC18A</t>
  </si>
  <si>
    <t>TELM1BC18B</t>
  </si>
  <si>
    <t>ATEMO2BC9A</t>
  </si>
  <si>
    <t>ATEMO2BC9B</t>
  </si>
  <si>
    <t>ATMO2BC11A</t>
  </si>
  <si>
    <t>ATMO2BC11B</t>
  </si>
  <si>
    <t>ATMO2BC27A</t>
  </si>
  <si>
    <t>PRIMX1BC1A</t>
  </si>
  <si>
    <t>FMV1BC6A</t>
  </si>
  <si>
    <t>FOH1BC2A</t>
  </si>
  <si>
    <t>INRPHARMA1</t>
  </si>
  <si>
    <t>TDP4PC3A</t>
  </si>
  <si>
    <t>SAN1BC1U</t>
  </si>
  <si>
    <t>CREDI2BC1A</t>
  </si>
  <si>
    <t>CREDI2BC1B</t>
  </si>
  <si>
    <t>CREDI2BC3A</t>
  </si>
  <si>
    <t>CREDI2BC3B</t>
  </si>
  <si>
    <t>CREDI4BC4A</t>
  </si>
  <si>
    <t>CREDI4BC4B</t>
  </si>
  <si>
    <t>CREDI4BC4C</t>
  </si>
  <si>
    <t>CREDI4BC4D</t>
  </si>
  <si>
    <t>CRED4BC10A</t>
  </si>
  <si>
    <t>CRED4BC10B</t>
  </si>
  <si>
    <t>CRED4BC10C</t>
  </si>
  <si>
    <t>CREDI5BC1A</t>
  </si>
  <si>
    <t>CREDI5BC1B</t>
  </si>
  <si>
    <t>CREDI5BC1C</t>
  </si>
  <si>
    <t>CREDI5BC1D</t>
  </si>
  <si>
    <t>CREDI5BC3C</t>
  </si>
  <si>
    <t>SCOTI1BC5A</t>
  </si>
  <si>
    <t>SCOTI1BC5B</t>
  </si>
  <si>
    <t>SCOTI1BC5C</t>
  </si>
  <si>
    <t>SCOTI1BC7A</t>
  </si>
  <si>
    <t>SCOTI1BC8A</t>
  </si>
  <si>
    <t>SCOTI2BC3A</t>
  </si>
  <si>
    <t>SCOTI2BC1A</t>
  </si>
  <si>
    <t>SCOTI2BC1B</t>
  </si>
  <si>
    <t>SCOTI2BC1C</t>
  </si>
  <si>
    <t>SCOTI2BC3B</t>
  </si>
  <si>
    <t>SCOTI2BC5A</t>
  </si>
  <si>
    <t>SCOTI2BC5B</t>
  </si>
  <si>
    <t>SCOTI2BC9A</t>
  </si>
  <si>
    <t>SCOTI2BC9B</t>
  </si>
  <si>
    <t>SCOTI2BC9C</t>
  </si>
  <si>
    <t>CONTI3BC7U</t>
  </si>
  <si>
    <t>CONTI4BC1U</t>
  </si>
  <si>
    <t>CONTI4BC2A</t>
  </si>
  <si>
    <t>CONTI5BC1A</t>
  </si>
  <si>
    <t>CONTI5BC2A</t>
  </si>
  <si>
    <t>CONTI4BC3A</t>
  </si>
  <si>
    <t>CONTI5BC5U</t>
  </si>
  <si>
    <t>CONTI6BC1A</t>
  </si>
  <si>
    <t>CONTI6BC1B</t>
  </si>
  <si>
    <t>CONTI6BC3A</t>
  </si>
  <si>
    <t>BCOCPE 6 9/32 06/30/21</t>
  </si>
  <si>
    <t>BFIN1BC1A</t>
  </si>
  <si>
    <t>BFIN3BC3A</t>
  </si>
  <si>
    <t>CSCOT1BC2A</t>
  </si>
  <si>
    <t>CSCOT1BC2B</t>
  </si>
  <si>
    <t>CSCOT1BC2C</t>
  </si>
  <si>
    <t>CSCOT1BC4A</t>
  </si>
  <si>
    <t>MIBAN3BC1A</t>
  </si>
  <si>
    <t>MIBAN3BC1B</t>
  </si>
  <si>
    <t>MIBAN3BC2A</t>
  </si>
  <si>
    <t>MIBAN3BC4A</t>
  </si>
  <si>
    <t>MIBAN3BC5A</t>
  </si>
  <si>
    <t>MIBAN3BC5B</t>
  </si>
  <si>
    <t>MIBAN4BC1A</t>
  </si>
  <si>
    <t>MIBAN4BC1B</t>
  </si>
  <si>
    <t>COFID2BC8A</t>
  </si>
  <si>
    <t>COFID2BC8B</t>
  </si>
  <si>
    <t>COFI2BC12A</t>
  </si>
  <si>
    <t>COFID3BC1A</t>
  </si>
  <si>
    <t>COFI3DBC4A</t>
  </si>
  <si>
    <t>COFI3DBC5A</t>
  </si>
  <si>
    <t>INTERCORP 7 3/4</t>
  </si>
  <si>
    <t>COF3DBC10A</t>
  </si>
  <si>
    <t>COF3DBC11A</t>
  </si>
  <si>
    <t>COFI4DBC5A</t>
  </si>
  <si>
    <t>IVPRB 6.45 06/30/37</t>
  </si>
  <si>
    <t>COF4DBC10B</t>
  </si>
  <si>
    <t>COF4DBC11A</t>
  </si>
  <si>
    <t>COFI3DCP1C</t>
  </si>
  <si>
    <t>COFI3DCP1B </t>
  </si>
  <si>
    <t>COFI3DCP1A</t>
  </si>
  <si>
    <t>VCOF5DBC1A</t>
  </si>
  <si>
    <t>XCOF5DBC3A</t>
  </si>
  <si>
    <t>BFAL1BC1B</t>
  </si>
  <si>
    <t>BFAL1BC2A</t>
  </si>
  <si>
    <t>BFAL1BC2B</t>
  </si>
  <si>
    <t>BFAL1BC4A</t>
  </si>
  <si>
    <t>BFAL1BC7A</t>
  </si>
  <si>
    <t>BRIPL3BC1U</t>
  </si>
  <si>
    <t>BRIPL3BC2U</t>
  </si>
  <si>
    <t>BRIPL3BC3A</t>
  </si>
  <si>
    <t>BRIPL4BC1A</t>
  </si>
  <si>
    <t>BRIPL4BC1B</t>
  </si>
  <si>
    <t>BRIPL4BC2A</t>
  </si>
  <si>
    <t>BRIPL4BC2B</t>
  </si>
  <si>
    <t>BRIPL4BC3B</t>
  </si>
  <si>
    <t>BRIPL5CD1F</t>
  </si>
  <si>
    <t>Local_ESF_CDEP</t>
  </si>
  <si>
    <t>BRIPL5CD1B</t>
  </si>
  <si>
    <t>BRIPL5CD1D</t>
  </si>
  <si>
    <t>BRIPL5CD1E</t>
  </si>
  <si>
    <t>BRIPL4CD1L</t>
  </si>
  <si>
    <t>BRIPL4CD2A</t>
  </si>
  <si>
    <t>EDYFI2BC1A</t>
  </si>
  <si>
    <t>EDYFI2BC2A</t>
  </si>
  <si>
    <t>EFECT1BC1A</t>
  </si>
  <si>
    <t>FINOH1BC1A</t>
  </si>
  <si>
    <t>FINOH4CD3A</t>
  </si>
  <si>
    <t>FINOH2CD1E</t>
  </si>
  <si>
    <t>FINOH4CD2C</t>
  </si>
  <si>
    <t>FINOH4CD2E</t>
  </si>
  <si>
    <t>FINOH4CD1C</t>
  </si>
  <si>
    <t>FINOH2CD2A</t>
  </si>
  <si>
    <t>FMV1BC1A</t>
  </si>
  <si>
    <t>JPLAZ1BC2A</t>
  </si>
  <si>
    <t>LUSUR3BC2A</t>
  </si>
  <si>
    <t>LUSUR3BC7A</t>
  </si>
  <si>
    <t>MIBAN2BS1B</t>
  </si>
  <si>
    <t>NORVI1BC2U</t>
  </si>
  <si>
    <t>PAEPS1BC1A</t>
  </si>
  <si>
    <t>INNSCH3E1U</t>
  </si>
  <si>
    <t>PEP70160M015</t>
  </si>
  <si>
    <t>INTEHC1E</t>
  </si>
  <si>
    <t>PRIMX1BC2A</t>
  </si>
  <si>
    <t>CRE1TCM4A</t>
  </si>
  <si>
    <t>CRE2TIP1U</t>
  </si>
  <si>
    <t>CRDTIT  8.438 01/20/32</t>
  </si>
  <si>
    <t>SCOT1TMB1U</t>
  </si>
  <si>
    <t>SCOT1TLM1U - CC. La Marina</t>
  </si>
  <si>
    <t>SCOT1MA1U - Mall Aventura Plaza</t>
  </si>
  <si>
    <t>PRIMX1BC4A</t>
  </si>
  <si>
    <t>TITINRCON1</t>
  </si>
  <si>
    <t>CAF1BC1U</t>
  </si>
  <si>
    <t>CAF2BC1A</t>
  </si>
  <si>
    <t>CREDI3CD3A</t>
  </si>
  <si>
    <t>CREDI3CD3B</t>
  </si>
  <si>
    <t>CREDI3CD1C</t>
  </si>
  <si>
    <t>BBVA3CD3A</t>
  </si>
  <si>
    <t>CONTI3CD1A</t>
  </si>
  <si>
    <t>BIF3CD1A</t>
  </si>
  <si>
    <t>BIF3CD1C</t>
  </si>
  <si>
    <t>BIF3CD1D</t>
  </si>
  <si>
    <t>BIF4CD2A</t>
  </si>
  <si>
    <t>CSCOT4CD1D</t>
  </si>
  <si>
    <t>CSCOT4CD1E</t>
  </si>
  <si>
    <t>CSCOT5CD1A</t>
  </si>
  <si>
    <t>GNB1CD1A</t>
  </si>
  <si>
    <t>GNB1CD2A</t>
  </si>
  <si>
    <t>GNB1CD3A</t>
  </si>
  <si>
    <t>GNB2CD1A</t>
  </si>
  <si>
    <t>GNB1BC2A</t>
  </si>
  <si>
    <t>COFI2DCD3A</t>
  </si>
  <si>
    <t>COFI2DCP4A</t>
  </si>
  <si>
    <t>COFI2DCP4B</t>
  </si>
  <si>
    <t>COFI2DCP5A</t>
  </si>
  <si>
    <t>BFAL5CD2A</t>
  </si>
  <si>
    <t>BRIPL5CD1C</t>
  </si>
  <si>
    <t>BRIPL3CD3A</t>
  </si>
  <si>
    <t>BRIPL4CD1A</t>
  </si>
  <si>
    <t>BRIPL4CD1B</t>
  </si>
  <si>
    <t>BRIPL4CD1D</t>
  </si>
  <si>
    <t>BRIPL4CD1F</t>
  </si>
  <si>
    <t>BRIPL4CD1G</t>
  </si>
  <si>
    <t>CMAQP1CD2A</t>
  </si>
  <si>
    <t>CMSUL1CD1B</t>
  </si>
  <si>
    <t>CMHU1CD1U</t>
  </si>
  <si>
    <t>PEP16820Q160</t>
  </si>
  <si>
    <t>COMPF2CD1D</t>
  </si>
  <si>
    <t>COMPF1CD3A</t>
  </si>
  <si>
    <t>COMPF1CD3B</t>
  </si>
  <si>
    <t>COMPF2CD1B</t>
  </si>
  <si>
    <t>COMPF2CD1C</t>
  </si>
  <si>
    <t>COMPF1BC1A</t>
  </si>
  <si>
    <t>COMPF1BC2A</t>
  </si>
  <si>
    <t>FINUN1CD1U</t>
  </si>
  <si>
    <t>FINUN3CD1A</t>
  </si>
  <si>
    <t>FINUN1CD2A</t>
  </si>
  <si>
    <t>FINUN1CD3U</t>
  </si>
  <si>
    <t>FINUN2CD1A</t>
  </si>
  <si>
    <t>FINUN1CD4A</t>
  </si>
  <si>
    <t>FINOH4CD1A</t>
  </si>
  <si>
    <t>FINOH2CD1C</t>
  </si>
  <si>
    <t>FINUN3CD2A</t>
  </si>
  <si>
    <t>FINOH4CD1B</t>
  </si>
  <si>
    <t>FCONF1CD6B</t>
  </si>
  <si>
    <t>FCONF1CD1A</t>
  </si>
  <si>
    <t>FCONF1CD2A</t>
  </si>
  <si>
    <t>FCONF1CD4B</t>
  </si>
  <si>
    <t>FCONF1CD3A</t>
  </si>
  <si>
    <t>FCONF1CD6E</t>
  </si>
  <si>
    <t>FCONF1CD</t>
  </si>
  <si>
    <t>TELF PAG 8.075 11/17/13</t>
  </si>
  <si>
    <t>Local_ENF_PAG</t>
  </si>
  <si>
    <t>PRI410601N</t>
  </si>
  <si>
    <t>ATEL5BC31A</t>
  </si>
  <si>
    <t>EDYFI3BC3A</t>
  </si>
  <si>
    <t>BRIPL4CD1C</t>
  </si>
  <si>
    <t>SCO1TSCO1U</t>
  </si>
  <si>
    <t>EDYFI1BS1A</t>
  </si>
  <si>
    <t>EDYFI1BS2A</t>
  </si>
  <si>
    <t>EDYFI1BS5A</t>
  </si>
  <si>
    <t>EDYFI1BS5B</t>
  </si>
  <si>
    <t>EDEL5BC21A</t>
  </si>
  <si>
    <t>EDP6BC1A</t>
  </si>
  <si>
    <t>EDP6BC2A</t>
  </si>
  <si>
    <t>SCOF5DBC4A</t>
  </si>
  <si>
    <t>SCOTI1BS1A</t>
  </si>
  <si>
    <t>TDP6BC14A</t>
  </si>
  <si>
    <t>TDP6BC12A</t>
  </si>
  <si>
    <t>FINUN2CD1B</t>
  </si>
  <si>
    <t>SCOT1TIP1U</t>
  </si>
  <si>
    <t>GLOR2BC10A</t>
  </si>
  <si>
    <t>ATEL5BC29A</t>
  </si>
  <si>
    <t>BFAL1BC1A</t>
  </si>
  <si>
    <t>CREDI4BC9A</t>
  </si>
  <si>
    <t>FCONF1CD4A</t>
  </si>
  <si>
    <t>FCONF1CD6A</t>
  </si>
  <si>
    <t>FCONF1CD4D</t>
  </si>
  <si>
    <t>FCONF1CD6C</t>
  </si>
  <si>
    <t>BRIPL4CD1H</t>
  </si>
  <si>
    <t>BRIPL5CD1A</t>
  </si>
  <si>
    <t>BRIPL4CD11</t>
  </si>
  <si>
    <t>BRIPL4CD1K</t>
  </si>
  <si>
    <t>BRIPL4CD1J</t>
  </si>
  <si>
    <t>BIF3CD1B</t>
  </si>
  <si>
    <t>BIF3CD2A</t>
  </si>
  <si>
    <t>FINOH3CD3A</t>
  </si>
  <si>
    <t>FINOH4CD2A</t>
  </si>
  <si>
    <t>FINOH4CD2D</t>
  </si>
  <si>
    <t>FINOH1BC1B</t>
  </si>
  <si>
    <t>FINOH1BC2A</t>
  </si>
  <si>
    <t>FINOH2BC2A</t>
  </si>
  <si>
    <t>FINOH1BC3A</t>
  </si>
  <si>
    <t>FINOH4CD2B</t>
  </si>
  <si>
    <t>FINOH2CD1D</t>
  </si>
  <si>
    <t>EDSCP1CP2B</t>
  </si>
  <si>
    <t>EDSCP1CP1A</t>
  </si>
  <si>
    <t>EDSCP1CP2A</t>
  </si>
  <si>
    <t>EDSCP1CP3A</t>
  </si>
  <si>
    <t>EDSCP1CP4A</t>
  </si>
  <si>
    <t>EDSCP1CP1B</t>
  </si>
  <si>
    <t>MIBAN4BS1A</t>
  </si>
  <si>
    <t>ENGIE3BC2A</t>
  </si>
  <si>
    <t>TDP6BC11B</t>
  </si>
  <si>
    <t>SCOT1TPN1A</t>
  </si>
  <si>
    <t>FINOH1BC2B</t>
  </si>
  <si>
    <t>CONTI7BC1A</t>
  </si>
  <si>
    <t>CONTI7BC1B</t>
  </si>
  <si>
    <t>ENGIE3BC3B</t>
  </si>
  <si>
    <t>CONTI7BC1C</t>
  </si>
  <si>
    <t>CONTI7BC2B</t>
  </si>
  <si>
    <t>TDP6BC15A</t>
  </si>
  <si>
    <t>TDP6BC16A</t>
  </si>
  <si>
    <t>EFECT2BC1A</t>
  </si>
  <si>
    <t>ALIC1DCP1A</t>
  </si>
  <si>
    <t>BCP 7.17 10/15/22</t>
  </si>
  <si>
    <t>PEN_NOM_CORP_REG</t>
  </si>
  <si>
    <t>BCP 4.65 09/17/24</t>
  </si>
  <si>
    <t>TELEF 8 04/11/2016</t>
  </si>
  <si>
    <t>INRSHM 6 9/16 04/03/2028</t>
  </si>
  <si>
    <t>MIVIVI 7 02/14/24</t>
  </si>
  <si>
    <t xml:space="preserve">BCP 4.85 10/30/20 </t>
  </si>
  <si>
    <t>CRPAO 0 11/15/22</t>
  </si>
  <si>
    <t>EMBLEM 0 10/14/14</t>
  </si>
  <si>
    <t>CDL15AGO16</t>
  </si>
  <si>
    <t>CD</t>
  </si>
  <si>
    <t>PEN_NOM_GOB_CD</t>
  </si>
  <si>
    <t>CDL20JUL16</t>
  </si>
  <si>
    <t>CD09MAR17</t>
  </si>
  <si>
    <t>CDBCRP</t>
  </si>
  <si>
    <t>CD06NOV14</t>
  </si>
  <si>
    <t>CD07AGO14</t>
  </si>
  <si>
    <t>CD07SET17</t>
  </si>
  <si>
    <t>CD07MAY15</t>
  </si>
  <si>
    <t>CD08ENE15</t>
  </si>
  <si>
    <t>CD08FEB18</t>
  </si>
  <si>
    <t>CD08MAR18</t>
  </si>
  <si>
    <t>CD08MAY14</t>
  </si>
  <si>
    <t>CD09ABR15</t>
  </si>
  <si>
    <t>CD09FEB17</t>
  </si>
  <si>
    <t>CD09JUL15</t>
  </si>
  <si>
    <t>CD10AGO17</t>
  </si>
  <si>
    <t>CD11DIC14</t>
  </si>
  <si>
    <t>CD11JUN15</t>
  </si>
  <si>
    <t>CD11SET14</t>
  </si>
  <si>
    <t>CD12FEB15</t>
  </si>
  <si>
    <t>CD12JUN14</t>
  </si>
  <si>
    <t>CD13DIC16</t>
  </si>
  <si>
    <t>CD15ENE15</t>
  </si>
  <si>
    <t>CD15OCT15</t>
  </si>
  <si>
    <t>CD16FEB17</t>
  </si>
  <si>
    <t>CD16OCT14</t>
  </si>
  <si>
    <t>CD17AGO17</t>
  </si>
  <si>
    <t>CD27DIC16</t>
  </si>
  <si>
    <t>CD05MAR15</t>
  </si>
  <si>
    <t>CD15DIC16</t>
  </si>
  <si>
    <t>CD12MAY16</t>
  </si>
  <si>
    <t>CD10NOV16</t>
  </si>
  <si>
    <t>CD06ABR17</t>
  </si>
  <si>
    <t>CD13JUL17</t>
  </si>
  <si>
    <t>CD08SET16</t>
  </si>
  <si>
    <t>CD12OCT17</t>
  </si>
  <si>
    <t>CD13OCT16</t>
  </si>
  <si>
    <t>CD06JUL17</t>
  </si>
  <si>
    <t>CD05ENE17</t>
  </si>
  <si>
    <t>CD09ENE18</t>
  </si>
  <si>
    <t>CD17NOV16</t>
  </si>
  <si>
    <t>CD13FEB18</t>
  </si>
  <si>
    <t>CD12ABR18</t>
  </si>
  <si>
    <t>CD07MAR17</t>
  </si>
  <si>
    <t>CD15MAR17</t>
  </si>
  <si>
    <t>CD16MAY17</t>
  </si>
  <si>
    <t>CD06JUN17</t>
  </si>
  <si>
    <t>CD10ABR17</t>
  </si>
  <si>
    <t>CD17ABR17</t>
  </si>
  <si>
    <t>CD24ABR17</t>
  </si>
  <si>
    <t>CD02MAY17</t>
  </si>
  <si>
    <t>CD14SET17</t>
  </si>
  <si>
    <t>CD12DIC17</t>
  </si>
  <si>
    <t>CD06FEB18</t>
  </si>
  <si>
    <t>CD06SEP18</t>
  </si>
  <si>
    <t>CD08NOV18</t>
  </si>
  <si>
    <t>Soberanos</t>
  </si>
  <si>
    <t>PEN_NOM_GOB_LC</t>
  </si>
  <si>
    <t>SB05MAY15</t>
  </si>
  <si>
    <t>SB12FEB29E</t>
  </si>
  <si>
    <t>SB12FEB29</t>
  </si>
  <si>
    <t>SB12FEB42</t>
  </si>
  <si>
    <t>SB12AGO17</t>
  </si>
  <si>
    <t>SB12AGO20</t>
  </si>
  <si>
    <t>SB12AGO24</t>
  </si>
  <si>
    <t>SB12AGO26</t>
  </si>
  <si>
    <t>SB12AGO28</t>
  </si>
  <si>
    <t>SB12AGO31</t>
  </si>
  <si>
    <t>SB12AGO37</t>
  </si>
  <si>
    <t>SB12AGO39</t>
  </si>
  <si>
    <t>SB12SEP23</t>
  </si>
  <si>
    <t>LTP01JUN14</t>
  </si>
  <si>
    <t>LTP04MAY14</t>
  </si>
  <si>
    <t>LTP04MAY16</t>
  </si>
  <si>
    <t>LTP13JUN15</t>
  </si>
  <si>
    <t>LTP14FEB15</t>
  </si>
  <si>
    <t>LTP14MAR15</t>
  </si>
  <si>
    <t>LTP14OCT15</t>
  </si>
  <si>
    <t>LTP15NOV14</t>
  </si>
  <si>
    <t>LTP18OCT14</t>
  </si>
  <si>
    <t>PERU 7.3 08/12/33 Corp</t>
  </si>
  <si>
    <t>PERU 5.35 08/12/40</t>
  </si>
  <si>
    <t>PERU 7.84 12/05/2029</t>
  </si>
  <si>
    <t>PERU 7.84 08/12/20</t>
  </si>
  <si>
    <t>PERU 5.7 08/12/24</t>
  </si>
  <si>
    <t>PERU 8.2 08/12/26</t>
  </si>
  <si>
    <t>PERU 6.35 08/12/28</t>
  </si>
  <si>
    <t>PERU 6.95 08/12/31</t>
  </si>
  <si>
    <t>PERU 6.9 08/12/37</t>
  </si>
  <si>
    <t>Compass RF - Local</t>
  </si>
  <si>
    <t>LTP18ABR15</t>
  </si>
  <si>
    <t>LTP27JUL15</t>
  </si>
  <si>
    <t>INTER2BC5A</t>
  </si>
  <si>
    <t>INTER1BS3A</t>
  </si>
  <si>
    <t>CONTI2BS2A</t>
  </si>
  <si>
    <t>CONTI1BS3A</t>
  </si>
  <si>
    <t>CONTI2BS4U</t>
  </si>
  <si>
    <t>CONTI2BS5U</t>
  </si>
  <si>
    <t>CONTI2BS6A</t>
  </si>
  <si>
    <t>BIFSUB4A</t>
  </si>
  <si>
    <t>BIFSUB4B</t>
  </si>
  <si>
    <t>BIF1BS1B</t>
  </si>
  <si>
    <t>EDEL1BC11U</t>
  </si>
  <si>
    <t>EDEL1BC12U</t>
  </si>
  <si>
    <t>TGP1BC4A</t>
  </si>
  <si>
    <t>TGP1BC6A</t>
  </si>
  <si>
    <t>HUASC 5.2 04/01/28</t>
  </si>
  <si>
    <t>GYMFRS 4 3/4 11/25/39</t>
  </si>
  <si>
    <t>TELE4BC36A</t>
  </si>
  <si>
    <t>TELE4BC12A</t>
  </si>
  <si>
    <t>TABOA 5.965 01/01/29</t>
  </si>
  <si>
    <t>TELE4BC36B</t>
  </si>
  <si>
    <t>ATEL5BC22A</t>
  </si>
  <si>
    <t>CRDTIT  4.75 01/20/32</t>
  </si>
  <si>
    <t>CHIRA11U</t>
  </si>
  <si>
    <t>CHIRA12U</t>
  </si>
  <si>
    <t>CP Huascacocha</t>
  </si>
  <si>
    <t>SCOT1TIP2U</t>
  </si>
  <si>
    <t>BTCRE2P4U</t>
  </si>
  <si>
    <t>SB11DIC13</t>
  </si>
  <si>
    <t>PEN_VAC_GOB</t>
  </si>
  <si>
    <t>SB12FEB18</t>
  </si>
  <si>
    <t>SB12FEB30</t>
  </si>
  <si>
    <t>SB12FEB40</t>
  </si>
  <si>
    <t>SB12FEB54</t>
  </si>
  <si>
    <t>SB12AGO46</t>
  </si>
  <si>
    <t>SB13JUL19</t>
  </si>
  <si>
    <t>SB13OCT24</t>
  </si>
  <si>
    <t>SB14ABR16</t>
  </si>
  <si>
    <t>SB30ENE14</t>
  </si>
  <si>
    <t>SB31ENE35</t>
  </si>
  <si>
    <t>SB08JUN16</t>
  </si>
  <si>
    <t>GLD US</t>
  </si>
  <si>
    <t>Metales Preciosos</t>
  </si>
  <si>
    <t>Commodity</t>
  </si>
  <si>
    <t>RV_MP_C</t>
  </si>
  <si>
    <t>IAU US</t>
  </si>
  <si>
    <t>SLV US</t>
  </si>
  <si>
    <t>LGO CN</t>
  </si>
  <si>
    <t>Empresas Mineras</t>
  </si>
  <si>
    <t>RV_MP_EM</t>
  </si>
  <si>
    <t>ORA CN</t>
  </si>
  <si>
    <t>GDX US</t>
  </si>
  <si>
    <t>GDX TQ</t>
  </si>
  <si>
    <t>GDXJ US</t>
  </si>
  <si>
    <t>VEU US</t>
  </si>
  <si>
    <t>VT US</t>
  </si>
  <si>
    <t>INGCNGI LX</t>
  </si>
  <si>
    <t>DFIEX US</t>
  </si>
  <si>
    <t>FIDHCFE LX</t>
  </si>
  <si>
    <t>DWIGAFC LX</t>
  </si>
  <si>
    <t>DWIGAIC LX</t>
  </si>
  <si>
    <t>LMRIPUA ID</t>
  </si>
  <si>
    <t>PBIBALI ID</t>
  </si>
  <si>
    <t>IWDA LN</t>
  </si>
  <si>
    <t>EFA US</t>
  </si>
  <si>
    <t>ACWI US</t>
  </si>
  <si>
    <t>CRBN US</t>
  </si>
  <si>
    <t>LCTD US</t>
  </si>
  <si>
    <t>BGWHUBA ID</t>
  </si>
  <si>
    <t>INVGLSA LX</t>
  </si>
  <si>
    <t>INVPGLC LX</t>
  </si>
  <si>
    <t>RGCCGED LX</t>
  </si>
  <si>
    <t>TAN US</t>
  </si>
  <si>
    <t>5275562F4898</t>
  </si>
  <si>
    <t>DQICGAU LX</t>
  </si>
  <si>
    <t>NS Partners - Diversified Growth Company GCC Equity</t>
  </si>
  <si>
    <t>INGDRIA LX</t>
  </si>
  <si>
    <t>INGDRAA LX</t>
  </si>
  <si>
    <t>EWC US</t>
  </si>
  <si>
    <t>Canada / Australia</t>
  </si>
  <si>
    <t>RVI_DM_CADAUS</t>
  </si>
  <si>
    <t>EWA US</t>
  </si>
  <si>
    <t>ENZL US</t>
  </si>
  <si>
    <t>VGK US</t>
  </si>
  <si>
    <t>Europa</t>
  </si>
  <si>
    <t>Broad Europe</t>
  </si>
  <si>
    <t>RVI_DM_EU_BE</t>
  </si>
  <si>
    <t>SHEOCEA LX</t>
  </si>
  <si>
    <t>BEBEFIE LX</t>
  </si>
  <si>
    <t>5275194F2546</t>
  </si>
  <si>
    <t>COMGEUI ID</t>
  </si>
  <si>
    <t>GUIEURF LX</t>
  </si>
  <si>
    <t>DITWEUR GR</t>
  </si>
  <si>
    <t xml:space="preserve">COMEEIA ID </t>
  </si>
  <si>
    <t>VONEUEU LX</t>
  </si>
  <si>
    <t>IEV US</t>
  </si>
  <si>
    <t>EUFN US</t>
  </si>
  <si>
    <t>FFEDGIE LX</t>
  </si>
  <si>
    <t>VEUR LN</t>
  </si>
  <si>
    <t>INVEUEA LN</t>
  </si>
  <si>
    <t>FLEESGD LX</t>
  </si>
  <si>
    <t>LNTEDYS LN</t>
  </si>
  <si>
    <t>LIOEGWI LN</t>
  </si>
  <si>
    <t>MSTEUCI LX</t>
  </si>
  <si>
    <t>SISEECA LX</t>
  </si>
  <si>
    <t>IEVL LN</t>
  </si>
  <si>
    <t>XCREI1C LX</t>
  </si>
  <si>
    <t>DIICEIC LX</t>
  </si>
  <si>
    <t>JUPAIIA LN</t>
  </si>
  <si>
    <t>Asia</t>
  </si>
  <si>
    <t>Ex Japan</t>
  </si>
  <si>
    <t>RVI_EM_ASEU_EXJAP</t>
  </si>
  <si>
    <t>JUESCIE LX</t>
  </si>
  <si>
    <t>JGEUGDG LX</t>
  </si>
  <si>
    <t>JUPEUIA LN</t>
  </si>
  <si>
    <t>JGEUGRI LX</t>
  </si>
  <si>
    <t>CAELEIV LX</t>
  </si>
  <si>
    <t>RICOMEI ID</t>
  </si>
  <si>
    <t>LFMEOBE LN</t>
  </si>
  <si>
    <t>SCHEUCA LX</t>
  </si>
  <si>
    <t>Continental Europe</t>
  </si>
  <si>
    <t>RVI_DM_EU_CE</t>
  </si>
  <si>
    <t>INGEHYX LX</t>
  </si>
  <si>
    <t>GAEUFUB LX</t>
  </si>
  <si>
    <t>DWSTEFC LX</t>
  </si>
  <si>
    <t>HHEUC2E LX</t>
  </si>
  <si>
    <t>ALRRGWT LX</t>
  </si>
  <si>
    <t>ALZEUWP GR</t>
  </si>
  <si>
    <t>CEU LN</t>
  </si>
  <si>
    <t>SXR7 GY</t>
  </si>
  <si>
    <t>CSX5 LN</t>
  </si>
  <si>
    <t>TDNEUG2 LN</t>
  </si>
  <si>
    <t>5275552EQ191</t>
  </si>
  <si>
    <t>BBEU US</t>
  </si>
  <si>
    <t>JP Morgan - Betabuilders Europe</t>
  </si>
  <si>
    <t>EZU US</t>
  </si>
  <si>
    <t>HEZU US</t>
  </si>
  <si>
    <t>IEER LN</t>
  </si>
  <si>
    <t>HEDJ US</t>
  </si>
  <si>
    <t>XD5E LN</t>
  </si>
  <si>
    <t>GAMCIEA ID</t>
  </si>
  <si>
    <t>5270736FDFD7</t>
  </si>
  <si>
    <t>BRADGHA ID</t>
  </si>
  <si>
    <t>BlackRock - Sustainable Europe</t>
  </si>
  <si>
    <t>INVSACE LX</t>
  </si>
  <si>
    <t>SGESOCA LN</t>
  </si>
  <si>
    <t>SX7EEX GY</t>
  </si>
  <si>
    <t>INCESEA ID</t>
  </si>
  <si>
    <t xml:space="preserve">IVSCSEA LX </t>
  </si>
  <si>
    <t>VANESUI ID</t>
  </si>
  <si>
    <t>EWU US</t>
  </si>
  <si>
    <t>Country Funds</t>
  </si>
  <si>
    <t>RVI_DM_EU_CF</t>
  </si>
  <si>
    <t>JBSGERC LX</t>
  </si>
  <si>
    <t>CONCENT GR</t>
  </si>
  <si>
    <t>ALLGEQW LX</t>
  </si>
  <si>
    <t>TDNUKEA LN</t>
  </si>
  <si>
    <t>EWN US</t>
  </si>
  <si>
    <t>EWP US</t>
  </si>
  <si>
    <t>EWG US</t>
  </si>
  <si>
    <t>EWI US</t>
  </si>
  <si>
    <t>EWQ US</t>
  </si>
  <si>
    <t>DXGE US</t>
  </si>
  <si>
    <t>FFIBERY LX</t>
  </si>
  <si>
    <t>FIDLIBI LX</t>
  </si>
  <si>
    <t>CS1 LN</t>
  </si>
  <si>
    <t>INVUKWA LN</t>
  </si>
  <si>
    <t>EDMSEQI LX</t>
  </si>
  <si>
    <t>EDMINVE SM</t>
  </si>
  <si>
    <t>PREURIC LX</t>
  </si>
  <si>
    <t>Small Caps</t>
  </si>
  <si>
    <t>RVI_DM_EU_SC</t>
  </si>
  <si>
    <t>BESCIIE LX</t>
  </si>
  <si>
    <t>GASMCOB LX</t>
  </si>
  <si>
    <t>BERSCIE LX</t>
  </si>
  <si>
    <t>COMGMEI ID</t>
  </si>
  <si>
    <t>AXWESFI LX</t>
  </si>
  <si>
    <t>THESC2E LX</t>
  </si>
  <si>
    <t>GPAVEUM FP</t>
  </si>
  <si>
    <t>GFESMIC LX</t>
  </si>
  <si>
    <t>GFAVEAC LX</t>
  </si>
  <si>
    <t>CSESEBE LX</t>
  </si>
  <si>
    <t>5274294F1538</t>
  </si>
  <si>
    <t>BGFI2ER LX</t>
  </si>
  <si>
    <t>BGFI2ER - Japan Equity Flexible</t>
  </si>
  <si>
    <t>Japon</t>
  </si>
  <si>
    <t>RVI_DM_JAPAN_AGG</t>
  </si>
  <si>
    <t>5277285JGVH8</t>
  </si>
  <si>
    <t>LJSEYIA ID</t>
  </si>
  <si>
    <t>Lazard - Japanese Strategic Equity</t>
  </si>
  <si>
    <t>FLEJPEC LX</t>
  </si>
  <si>
    <t>JPJEIAC LX</t>
  </si>
  <si>
    <t>JBSJAPC LX</t>
  </si>
  <si>
    <t>SCHJPEC LX</t>
  </si>
  <si>
    <t>PICJAPI LX</t>
  </si>
  <si>
    <t>AGJEI2A LX</t>
  </si>
  <si>
    <t>EFJAPIU LX</t>
  </si>
  <si>
    <t>IJPA LN</t>
  </si>
  <si>
    <t>EWJ US</t>
  </si>
  <si>
    <t>LMJEQXA LN</t>
  </si>
  <si>
    <t>HEWJ US</t>
  </si>
  <si>
    <t>DXJ US</t>
  </si>
  <si>
    <t>VDJP LN</t>
  </si>
  <si>
    <t>VANSTOC ID</t>
  </si>
  <si>
    <t>XMJD LN</t>
  </si>
  <si>
    <t>XMUJ LN</t>
  </si>
  <si>
    <t>ESJPDBU LX</t>
  </si>
  <si>
    <t>ESJDCJJ LX</t>
  </si>
  <si>
    <t>PBISOUI ID</t>
  </si>
  <si>
    <t>TOKMJPI ID</t>
  </si>
  <si>
    <t>IJECCJA ID</t>
  </si>
  <si>
    <t>IJEACAJ LX</t>
  </si>
  <si>
    <t>SGJPNCA LN</t>
  </si>
  <si>
    <t>BBJP US</t>
  </si>
  <si>
    <t>MGJAEAA LN</t>
  </si>
  <si>
    <t>MGJSCEA LX</t>
  </si>
  <si>
    <t>MGJSUAA LX</t>
  </si>
  <si>
    <t>MIJFX US</t>
  </si>
  <si>
    <t>MAFJFIU LX</t>
  </si>
  <si>
    <t>JUPJIIA LN</t>
  </si>
  <si>
    <t>GAMSJUA ID</t>
  </si>
  <si>
    <t>DFJ US</t>
  </si>
  <si>
    <t>CGJPYIA  ID</t>
  </si>
  <si>
    <t>AJSIAJP LX</t>
  </si>
  <si>
    <t>RVI_DM_JAPAN_SC</t>
  </si>
  <si>
    <t xml:space="preserve">SCHJSCA LX </t>
  </si>
  <si>
    <t>5275336F1492</t>
  </si>
  <si>
    <t xml:space="preserve">BGFJSBI LN </t>
  </si>
  <si>
    <t>HHJPNIA LX</t>
  </si>
  <si>
    <t>PARJSCI LX</t>
  </si>
  <si>
    <t>HHJSC2J LX</t>
  </si>
  <si>
    <t>PBIJEGI ID</t>
  </si>
  <si>
    <t>PBIJSYI ID</t>
  </si>
  <si>
    <t>DIA US</t>
  </si>
  <si>
    <t>RVI_DM_US_AGG</t>
  </si>
  <si>
    <t>SPY US</t>
  </si>
  <si>
    <t>IWD US</t>
  </si>
  <si>
    <t>VOO US</t>
  </si>
  <si>
    <t>VTV US</t>
  </si>
  <si>
    <t>VIG US</t>
  </si>
  <si>
    <t>VOT US</t>
  </si>
  <si>
    <t>VTI US</t>
  </si>
  <si>
    <t>DFSVX US</t>
  </si>
  <si>
    <t>DFLVX US</t>
  </si>
  <si>
    <t>DFEOX US</t>
  </si>
  <si>
    <t>DFSTX US</t>
  </si>
  <si>
    <t>FOLESCI LX</t>
  </si>
  <si>
    <t>CSPX LN</t>
  </si>
  <si>
    <t>IVV US</t>
  </si>
  <si>
    <t>RSP US</t>
  </si>
  <si>
    <t>IWM US</t>
  </si>
  <si>
    <t>LCTU US</t>
  </si>
  <si>
    <t>QUAL US</t>
  </si>
  <si>
    <t>IWS US</t>
  </si>
  <si>
    <t>LMSCPAU ID</t>
  </si>
  <si>
    <t>VLUE US</t>
  </si>
  <si>
    <t>DLN US</t>
  </si>
  <si>
    <t>VUSD LN</t>
  </si>
  <si>
    <t>FMK US</t>
  </si>
  <si>
    <t>JPMUSVC LX</t>
  </si>
  <si>
    <t>WMPUSEA LX</t>
  </si>
  <si>
    <t>Proxy US</t>
  </si>
  <si>
    <t>IJS US</t>
  </si>
  <si>
    <t>UCAP LN</t>
  </si>
  <si>
    <t>IJR US</t>
  </si>
  <si>
    <t>MALOX US</t>
  </si>
  <si>
    <t>DGRW US</t>
  </si>
  <si>
    <t>LRGF US</t>
  </si>
  <si>
    <t>PBW US</t>
  </si>
  <si>
    <t>PIMSISA ID</t>
  </si>
  <si>
    <t>SPSM US</t>
  </si>
  <si>
    <t>ATVI US</t>
  </si>
  <si>
    <t>Consumo</t>
  </si>
  <si>
    <t>RVI_DM_US_CON</t>
  </si>
  <si>
    <t>Inter_ENF_ACC</t>
  </si>
  <si>
    <t>CVS US</t>
  </si>
  <si>
    <t>RGCTIUS LX</t>
  </si>
  <si>
    <t>WFM US</t>
  </si>
  <si>
    <t>TFM US</t>
  </si>
  <si>
    <t>NUS US</t>
  </si>
  <si>
    <t>KORS US</t>
  </si>
  <si>
    <t>EL US</t>
  </si>
  <si>
    <t>TUMI US</t>
  </si>
  <si>
    <t>XLP US</t>
  </si>
  <si>
    <t>XLY US</t>
  </si>
  <si>
    <t>XRT US</t>
  </si>
  <si>
    <t>XLC US</t>
  </si>
  <si>
    <t>Cservices</t>
  </si>
  <si>
    <t>RVI_DM_US_CSERV</t>
  </si>
  <si>
    <t>PUT</t>
  </si>
  <si>
    <t>Option</t>
  </si>
  <si>
    <t>RVI_DM_US_DER</t>
  </si>
  <si>
    <t>CALL</t>
  </si>
  <si>
    <t>PTCMEF0-II055C-CALL</t>
  </si>
  <si>
    <t>SPX US 12/20/24 C6100</t>
  </si>
  <si>
    <t>PTCMEF0-II056C-CALL</t>
  </si>
  <si>
    <t>QQQ US 07/19/24 C485</t>
  </si>
  <si>
    <t>PTCMEF0-II057C-CALL</t>
  </si>
  <si>
    <t>QQQ US 08/16/24 C470</t>
  </si>
  <si>
    <t>PTCMEF0-II058C-CALL</t>
  </si>
  <si>
    <t>QQQ US 08/16/24 C480</t>
  </si>
  <si>
    <t>PTCMEF0-II059C-CALL</t>
  </si>
  <si>
    <t>QQQ US 08/16/24 C445</t>
  </si>
  <si>
    <t>PTCMEF0-II060C-CALL</t>
  </si>
  <si>
    <t>QQQ US 08/16/24 C455</t>
  </si>
  <si>
    <t>PTCMEF0-II061C-CALL</t>
  </si>
  <si>
    <t>QQQ US 09/20/24 C475</t>
  </si>
  <si>
    <t>PTCMEF0-II062C-CALL</t>
  </si>
  <si>
    <t>IWM US 12/20/24 C250</t>
  </si>
  <si>
    <t>PTCMEF0-II065C-CALL</t>
  </si>
  <si>
    <t>QQQ US 06/20/2025 C500</t>
  </si>
  <si>
    <t>PTCMEF0-II035C-CALL</t>
  </si>
  <si>
    <t>SPX US 06/21/24 C5200</t>
  </si>
  <si>
    <t>SPX US 06/21/24 C5300</t>
  </si>
  <si>
    <t>SPX US 09/20/24 C5500</t>
  </si>
  <si>
    <t>SPX US 09/20/24 C5550</t>
  </si>
  <si>
    <t>SPX US 09/20/24 C5600</t>
  </si>
  <si>
    <t>BRK/A US</t>
  </si>
  <si>
    <t>RVI_DM_US_FIN</t>
  </si>
  <si>
    <t>Inter_ESF_ACC</t>
  </si>
  <si>
    <t>DFS US</t>
  </si>
  <si>
    <t>MA US</t>
  </si>
  <si>
    <t>MET US</t>
  </si>
  <si>
    <t>KRT US</t>
  </si>
  <si>
    <t>RF US</t>
  </si>
  <si>
    <t>VNTV US</t>
  </si>
  <si>
    <t>KRE US</t>
  </si>
  <si>
    <t>XLF US</t>
  </si>
  <si>
    <t>IYG US</t>
  </si>
  <si>
    <t>IAT US</t>
  </si>
  <si>
    <t>KBWB US</t>
  </si>
  <si>
    <t>IUFS LN Equity</t>
  </si>
  <si>
    <t>GNC US</t>
  </si>
  <si>
    <t>Healthcare</t>
  </si>
  <si>
    <t>RVI_DM_US_HC</t>
  </si>
  <si>
    <t>CACELBV LX</t>
  </si>
  <si>
    <t>DVA US</t>
  </si>
  <si>
    <t>HCA US</t>
  </si>
  <si>
    <t>COV US</t>
  </si>
  <si>
    <t>ESRX US</t>
  </si>
  <si>
    <t>XLV US</t>
  </si>
  <si>
    <t>XHE US</t>
  </si>
  <si>
    <t>IXJ US</t>
  </si>
  <si>
    <t>IHI US</t>
  </si>
  <si>
    <t>IYH US</t>
  </si>
  <si>
    <t>FBT US</t>
  </si>
  <si>
    <t>FLR US</t>
  </si>
  <si>
    <t>RVI_DM_US_IND</t>
  </si>
  <si>
    <t>CBI US</t>
  </si>
  <si>
    <t>KBR US</t>
  </si>
  <si>
    <t>MTH US</t>
  </si>
  <si>
    <t>HON US</t>
  </si>
  <si>
    <t>XHB US</t>
  </si>
  <si>
    <t>XLI US</t>
  </si>
  <si>
    <t>ITB US</t>
  </si>
  <si>
    <t>IYT US</t>
  </si>
  <si>
    <t>AXFDICU LX</t>
  </si>
  <si>
    <t>Tecnologia</t>
  </si>
  <si>
    <t>RVI_DM_US_TECH</t>
  </si>
  <si>
    <t>CSCO US</t>
  </si>
  <si>
    <t>AAPL US</t>
  </si>
  <si>
    <t>QCOM US</t>
  </si>
  <si>
    <t>CSGDEBU LX</t>
  </si>
  <si>
    <t>5260012EA862</t>
  </si>
  <si>
    <t>XSD US</t>
  </si>
  <si>
    <t>State Street - Semiconductors Select Sector</t>
  </si>
  <si>
    <t>XLK US</t>
  </si>
  <si>
    <t>5259252EG498</t>
  </si>
  <si>
    <t xml:space="preserve"> MAGS US </t>
  </si>
  <si>
    <t>Roundhill Financial - Magnificent Seven</t>
  </si>
  <si>
    <t>VGT US</t>
  </si>
  <si>
    <t>PIPTELI LX</t>
  </si>
  <si>
    <t>ALGAIWT LX</t>
  </si>
  <si>
    <t>CSDHEMB LX</t>
  </si>
  <si>
    <t>SKYY US</t>
  </si>
  <si>
    <t>QQQM US</t>
  </si>
  <si>
    <t>KFVG US</t>
  </si>
  <si>
    <t>IDGT US</t>
  </si>
  <si>
    <t>IBB US</t>
  </si>
  <si>
    <t>SMH US</t>
  </si>
  <si>
    <t>SOXX US</t>
  </si>
  <si>
    <t>WCLD US</t>
  </si>
  <si>
    <t>QQQ US</t>
  </si>
  <si>
    <t>BGBWTIU LX</t>
  </si>
  <si>
    <t>PEJ US</t>
  </si>
  <si>
    <t>FDN US</t>
  </si>
  <si>
    <t>WTAI US</t>
  </si>
  <si>
    <t>KARS US</t>
  </si>
  <si>
    <t>Thematic</t>
  </si>
  <si>
    <t>RVI_DM_US_THEM</t>
  </si>
  <si>
    <t>XLU US</t>
  </si>
  <si>
    <t>UT</t>
  </si>
  <si>
    <t>RVI_DM_US_UT</t>
  </si>
  <si>
    <t>VPU US</t>
  </si>
  <si>
    <t>MSEMLEZ LX</t>
  </si>
  <si>
    <t>CSEEMIU LX</t>
  </si>
  <si>
    <t>VWO US</t>
  </si>
  <si>
    <t>DFCEX US</t>
  </si>
  <si>
    <t>ABEFROA LX</t>
  </si>
  <si>
    <t>FIDLEMI LX</t>
  </si>
  <si>
    <t>VONEMBI LX</t>
  </si>
  <si>
    <t>EEMV US</t>
  </si>
  <si>
    <t>EEM US</t>
  </si>
  <si>
    <t>EMXC US</t>
  </si>
  <si>
    <t>EIMI LN</t>
  </si>
  <si>
    <t>FEM US</t>
  </si>
  <si>
    <t>IEMG US</t>
  </si>
  <si>
    <t>XSOE US</t>
  </si>
  <si>
    <t>FIDEMIA LX</t>
  </si>
  <si>
    <t>FEMFIAU LX</t>
  </si>
  <si>
    <t>JPEMIUS LX</t>
  </si>
  <si>
    <t>REMCEIE LX</t>
  </si>
  <si>
    <t>SSEMX US</t>
  </si>
  <si>
    <t>SPEM US</t>
  </si>
  <si>
    <t xml:space="preserve"> ABEMG2A LX</t>
  </si>
  <si>
    <t>JBEMEUC LX</t>
  </si>
  <si>
    <t>ALLDMCS LX</t>
  </si>
  <si>
    <t>NEMSBIE LX</t>
  </si>
  <si>
    <t>AEEM FP</t>
  </si>
  <si>
    <t>52NORT2ASHFM</t>
  </si>
  <si>
    <t>AEMFUII LX</t>
  </si>
  <si>
    <t>DGS US</t>
  </si>
  <si>
    <t>FM US</t>
  </si>
  <si>
    <t>AEIDI4C LX</t>
  </si>
  <si>
    <t>NEMSBIU LX</t>
  </si>
  <si>
    <t>JPMEMSU LX</t>
  </si>
  <si>
    <t>CAEMVCE LX</t>
  </si>
  <si>
    <t>CSEEMIC LX</t>
  </si>
  <si>
    <t>GSECSAI LX</t>
  </si>
  <si>
    <t>VOMSEMG LX</t>
  </si>
  <si>
    <t>SPX US 06/21/24 C5250</t>
  </si>
  <si>
    <t>EME</t>
  </si>
  <si>
    <t>AGG</t>
  </si>
  <si>
    <t>RVI_EM_AGG_DER</t>
  </si>
  <si>
    <t>KSA US</t>
  </si>
  <si>
    <t>Arabia Saudi</t>
  </si>
  <si>
    <t>RVI_EM_ASEU_ASD</t>
  </si>
  <si>
    <t>UBACIA3 LX</t>
  </si>
  <si>
    <t>China</t>
  </si>
  <si>
    <t>RVI_EM_ASEU_CHI</t>
  </si>
  <si>
    <t>SBCEHKI LX</t>
  </si>
  <si>
    <t>UBCOIA3 LX</t>
  </si>
  <si>
    <t>ABCAI2A LX</t>
  </si>
  <si>
    <t>ABGCHA2 LX</t>
  </si>
  <si>
    <t>ROCAEIU LX</t>
  </si>
  <si>
    <t>ROCHINE LX</t>
  </si>
  <si>
    <t>SCISCAC LX</t>
  </si>
  <si>
    <t>FIDLHKI LX</t>
  </si>
  <si>
    <t>ASHR US</t>
  </si>
  <si>
    <t>ALCAOWU LX</t>
  </si>
  <si>
    <t>ALLCWUI LX</t>
  </si>
  <si>
    <t>EWH US</t>
  </si>
  <si>
    <t>FXI US</t>
  </si>
  <si>
    <t>KGRN US</t>
  </si>
  <si>
    <t>MCHI US</t>
  </si>
  <si>
    <t>KURE US</t>
  </si>
  <si>
    <t>HealthCare</t>
  </si>
  <si>
    <t>KBA US</t>
  </si>
  <si>
    <t>KWEB US</t>
  </si>
  <si>
    <t>MICFX US</t>
  </si>
  <si>
    <t>MACSMCI LX</t>
  </si>
  <si>
    <t>CXSE US</t>
  </si>
  <si>
    <t>HCHNOIA LN</t>
  </si>
  <si>
    <t>GAMCOAU ID</t>
  </si>
  <si>
    <t>INVPGCC LX</t>
  </si>
  <si>
    <t>FOREGCI LX</t>
  </si>
  <si>
    <t>INGSACI LX</t>
  </si>
  <si>
    <t>JPCAIUA LX</t>
  </si>
  <si>
    <t>ROCEQIU LX</t>
  </si>
  <si>
    <t>CQQQ US</t>
  </si>
  <si>
    <t>JPGACCI LX</t>
  </si>
  <si>
    <t>SCHPFCA LX</t>
  </si>
  <si>
    <t>AGASMA2 LX</t>
  </si>
  <si>
    <t>FOBASII LX</t>
  </si>
  <si>
    <t>ALZEAWT LX</t>
  </si>
  <si>
    <t>VONFARB LX</t>
  </si>
  <si>
    <t>EPP US</t>
  </si>
  <si>
    <t>AAXJ US</t>
  </si>
  <si>
    <t>MIPTX US</t>
  </si>
  <si>
    <t>MIAPX US</t>
  </si>
  <si>
    <t>MISMX US</t>
  </si>
  <si>
    <t>BGFPABA LN</t>
  </si>
  <si>
    <t>MERDUD2 LX</t>
  </si>
  <si>
    <t>INVASCI ID</t>
  </si>
  <si>
    <t>JPALCIA LX</t>
  </si>
  <si>
    <t>ROBASIL LX</t>
  </si>
  <si>
    <t>MSAIOPZ LX</t>
  </si>
  <si>
    <t>VERASIU ID</t>
  </si>
  <si>
    <t>PBISEAI ID</t>
  </si>
  <si>
    <t>SCHECAC LX</t>
  </si>
  <si>
    <t>VERASCU ID</t>
  </si>
  <si>
    <t>GSINDAI LX</t>
  </si>
  <si>
    <t>India</t>
  </si>
  <si>
    <t>RVI_EM_ASEU_IND</t>
  </si>
  <si>
    <t>5275562FQ7C3</t>
  </si>
  <si>
    <t>IEPFIIJ ID</t>
  </si>
  <si>
    <t>Rams UT - India Equities Portfolio Fund II</t>
  </si>
  <si>
    <t>NOINEIU ID</t>
  </si>
  <si>
    <t>5270772F0470</t>
  </si>
  <si>
    <t>FRAINIA LX</t>
  </si>
  <si>
    <t>Franklin Templeton India Fund</t>
  </si>
  <si>
    <t>SISINCA LX</t>
  </si>
  <si>
    <t>UTIIDEI ID</t>
  </si>
  <si>
    <t>FEINIUS LX</t>
  </si>
  <si>
    <t>5276672F8135</t>
  </si>
  <si>
    <t>HSBCIIC LX</t>
  </si>
  <si>
    <t>HSBC - India Equity</t>
  </si>
  <si>
    <t>5274082F8388</t>
  </si>
  <si>
    <t>ININEAI LX</t>
  </si>
  <si>
    <t>Invesco - India</t>
  </si>
  <si>
    <t>INDA US</t>
  </si>
  <si>
    <t>MIDNX US</t>
  </si>
  <si>
    <t>PBIINEY ID</t>
  </si>
  <si>
    <t>5273882F8861</t>
  </si>
  <si>
    <t>ROBIEDU LX</t>
  </si>
  <si>
    <t>Robeco Luxembourg - India Equity</t>
  </si>
  <si>
    <t>5277022F1992</t>
  </si>
  <si>
    <t>JGFDUSA LX</t>
  </si>
  <si>
    <t>Jupiter Asset Management International - India Select</t>
  </si>
  <si>
    <t>TEMKIAC LX</t>
  </si>
  <si>
    <t>Korea</t>
  </si>
  <si>
    <t>RVI_EM_ASEU_KOR</t>
  </si>
  <si>
    <t>EWY US</t>
  </si>
  <si>
    <t>MIKOX US</t>
  </si>
  <si>
    <t>EWM US</t>
  </si>
  <si>
    <t>Malasya</t>
  </si>
  <si>
    <t>RVI_EM_ASEU_MAL</t>
  </si>
  <si>
    <t>EWS US</t>
  </si>
  <si>
    <t>Singapour</t>
  </si>
  <si>
    <t>RVI_EM_ASEU_SIN</t>
  </si>
  <si>
    <t>EWT US</t>
  </si>
  <si>
    <t>Taiwan</t>
  </si>
  <si>
    <t>RVI_EM_ASEU_TAI</t>
  </si>
  <si>
    <t>CH</t>
  </si>
  <si>
    <t>RVI_EM_CH_DER</t>
  </si>
  <si>
    <t>INGEEQX LX</t>
  </si>
  <si>
    <t>RVI_EM_EUR</t>
  </si>
  <si>
    <t>PFLRUSI LX</t>
  </si>
  <si>
    <t>RSX US</t>
  </si>
  <si>
    <t>ERUS US</t>
  </si>
  <si>
    <t>EPOL US</t>
  </si>
  <si>
    <t>IICZEIE LX</t>
  </si>
  <si>
    <t>FORERIC LX</t>
  </si>
  <si>
    <t>PIPPTFE LX</t>
  </si>
  <si>
    <t>SCHEMCA LX </t>
  </si>
  <si>
    <t>RADL3 BZ</t>
  </si>
  <si>
    <t>LATAM</t>
  </si>
  <si>
    <t>Consumo Basico</t>
  </si>
  <si>
    <t>RVI_EM_LATAM_BRA_CB</t>
  </si>
  <si>
    <t>ABEV US</t>
  </si>
  <si>
    <t>Consumo Discrecional</t>
  </si>
  <si>
    <t>RVI_EM_LATAM_BRA_CD</t>
  </si>
  <si>
    <t>CRFB3 BZ</t>
  </si>
  <si>
    <t>CIEL3 BZ</t>
  </si>
  <si>
    <t>LREN3 BZ</t>
  </si>
  <si>
    <t>CZZ US</t>
  </si>
  <si>
    <t>Energia</t>
  </si>
  <si>
    <t>RVI_EM_LATAM_BRA_ENE</t>
  </si>
  <si>
    <t>DBRZEIC LX</t>
  </si>
  <si>
    <t>RVI_EM_LATAM_BRA_FM</t>
  </si>
  <si>
    <t>BRF US</t>
  </si>
  <si>
    <t xml:space="preserve"> 4BRZ GY </t>
  </si>
  <si>
    <t>EWZ US</t>
  </si>
  <si>
    <t>EWZS US</t>
  </si>
  <si>
    <t>PDGR3 BZ</t>
  </si>
  <si>
    <t>RVI_EM_LATAM_BRA_INM</t>
  </si>
  <si>
    <t>GGB US</t>
  </si>
  <si>
    <t>Materiales y Construccion</t>
  </si>
  <si>
    <t>RVI_EM_LATAM_BRA_MC</t>
  </si>
  <si>
    <t>VALE US</t>
  </si>
  <si>
    <t>Mineria</t>
  </si>
  <si>
    <t>RVI_EM_LATAM_BRA_MIN</t>
  </si>
  <si>
    <t>ITUB US</t>
  </si>
  <si>
    <t>RVI_EM_LATAM_BRA_SF</t>
  </si>
  <si>
    <t>LFL US</t>
  </si>
  <si>
    <t>Aerolinias</t>
  </si>
  <si>
    <t>RVI_EM_LATAM_CHI_AER</t>
  </si>
  <si>
    <t>LAN CI</t>
  </si>
  <si>
    <t>CENCOSUD CI</t>
  </si>
  <si>
    <t>RVI_EM_LATAM_CHI_CD</t>
  </si>
  <si>
    <t>FALAB CI</t>
  </si>
  <si>
    <t>ENIA US</t>
  </si>
  <si>
    <t>Electricas</t>
  </si>
  <si>
    <t>RVI_EM_LATAM_CHI_ELE</t>
  </si>
  <si>
    <t>ECH US</t>
  </si>
  <si>
    <t>RVI_EM_LATAM_CHI_FM</t>
  </si>
  <si>
    <t>RVI_EM_LATAM_CHI_MIN</t>
  </si>
  <si>
    <t>BCH US</t>
  </si>
  <si>
    <t>RVI_EM_LATAM_CHI_SF</t>
  </si>
  <si>
    <t>SAN US</t>
  </si>
  <si>
    <t>AVH US</t>
  </si>
  <si>
    <t>RVI_EM_LATAM_COL_AER</t>
  </si>
  <si>
    <t>PFAVH CB</t>
  </si>
  <si>
    <t>PRE CN</t>
  </si>
  <si>
    <t>RVI_EM_LATAM_COL_ENE</t>
  </si>
  <si>
    <t>CIB US</t>
  </si>
  <si>
    <t>RVI_EM_LATAM_COL_SF</t>
  </si>
  <si>
    <t>AVAL US</t>
  </si>
  <si>
    <t>PFDAVVND CB</t>
  </si>
  <si>
    <t>LSMMEQI LX</t>
  </si>
  <si>
    <t>RVI_EM_LATAM_FM</t>
  </si>
  <si>
    <t>IGLASMI LX</t>
  </si>
  <si>
    <t>MLLSCIU LX</t>
  </si>
  <si>
    <t xml:space="preserve">DFC5IDH LX </t>
  </si>
  <si>
    <t>DWS - Invest Latin American Equities - FC50</t>
  </si>
  <si>
    <t>5270414F9401</t>
  </si>
  <si>
    <t>DILAEIC LX</t>
  </si>
  <si>
    <t>DWS - Invest Latin American Equities - IC</t>
  </si>
  <si>
    <t>ILF US</t>
  </si>
  <si>
    <t>LSMLAEI LX</t>
  </si>
  <si>
    <t>MONLAEA LX</t>
  </si>
  <si>
    <t>CCLAMES LX</t>
  </si>
  <si>
    <t>INLAEIA LX</t>
  </si>
  <si>
    <t>CL0002754332</t>
  </si>
  <si>
    <t>MSCLAAE LX</t>
  </si>
  <si>
    <t>GRUMAB MM</t>
  </si>
  <si>
    <t>RVI_EM_LATAM_MEX_CB</t>
  </si>
  <si>
    <t>FMX US</t>
  </si>
  <si>
    <t>RVI_EM_LATAM_MEX_CD</t>
  </si>
  <si>
    <t>WALMEX* MM</t>
  </si>
  <si>
    <t>Wal-Mart México</t>
  </si>
  <si>
    <t>KOF US</t>
  </si>
  <si>
    <t>EWW US</t>
  </si>
  <si>
    <t>RVI_EM_LATAM_MEX_FM</t>
  </si>
  <si>
    <t>GBMCREBP MM</t>
  </si>
  <si>
    <t>PINFRA* MM</t>
  </si>
  <si>
    <t>RVI_EM_LATAM_MEX_INF</t>
  </si>
  <si>
    <t>VESTA* MM</t>
  </si>
  <si>
    <t>RVI_EM_LATAM_MEX_INM</t>
  </si>
  <si>
    <t>CX US</t>
  </si>
  <si>
    <t>RVI_EM_LATAM_MEX_MC</t>
  </si>
  <si>
    <t>CEMEXCPO MM</t>
  </si>
  <si>
    <t>GMEXICOB MM</t>
  </si>
  <si>
    <t>RVI_EM_LATAM_MEX_MIN</t>
  </si>
  <si>
    <t>MEXCHEM* MM</t>
  </si>
  <si>
    <t>Petroquimica</t>
  </si>
  <si>
    <t>RVI_EM_LATAM_MEX_PQ</t>
  </si>
  <si>
    <t>BSMX US</t>
  </si>
  <si>
    <t>Santander México</t>
  </si>
  <si>
    <t>RVI_EM_LATAM_MEX_SF</t>
  </si>
  <si>
    <t>GFNORTEO MM</t>
  </si>
  <si>
    <t>CPA US</t>
  </si>
  <si>
    <t>RVI_EM_LATAM_PAN_AER</t>
  </si>
  <si>
    <t>ETFPERUD PE</t>
  </si>
  <si>
    <t>Fondos Mutuos Locales</t>
  </si>
  <si>
    <t>RVL_AGG</t>
  </si>
  <si>
    <t>EPU US</t>
  </si>
  <si>
    <t>OPA Alicorp 07/08/2023</t>
  </si>
  <si>
    <t>Alicorp S.A.</t>
  </si>
  <si>
    <t>RVL_CB</t>
  </si>
  <si>
    <t>Local_ENF_ACC</t>
  </si>
  <si>
    <t>ALICORI1</t>
  </si>
  <si>
    <t>BACKUSI1 PE</t>
  </si>
  <si>
    <t>RVL_CD</t>
  </si>
  <si>
    <t>RELAPAC1 PE</t>
  </si>
  <si>
    <t>RVL_ENE</t>
  </si>
  <si>
    <t>MPLE PE</t>
  </si>
  <si>
    <t>CSPRELAP</t>
  </si>
  <si>
    <t>SCOTIAC1 PE</t>
  </si>
  <si>
    <t>RVL_FIN</t>
  </si>
  <si>
    <t>Local_ESF_ACC</t>
  </si>
  <si>
    <t>CONTINC1 PE</t>
  </si>
  <si>
    <t>RVL_M&amp;C</t>
  </si>
  <si>
    <t>AENZCPRO1</t>
  </si>
  <si>
    <t>CSPAENZA</t>
  </si>
  <si>
    <t>GRAMONC1 PE</t>
  </si>
  <si>
    <t>PEP736586B20</t>
  </si>
  <si>
    <t>Local_ENF_CSP</t>
  </si>
  <si>
    <t>CSPGRAMX</t>
  </si>
  <si>
    <t>CSP AEN1</t>
  </si>
  <si>
    <t>CORAREI1 PE</t>
  </si>
  <si>
    <t>CPACASI1 PE</t>
  </si>
  <si>
    <t>Cementos Pacasmayo-IN</t>
  </si>
  <si>
    <t>GRAM US</t>
  </si>
  <si>
    <t>Cementos Pacasmayo-ADR</t>
  </si>
  <si>
    <t>Media</t>
  </si>
  <si>
    <t>RVL_MED</t>
  </si>
  <si>
    <t>Puerto Chancay A</t>
  </si>
  <si>
    <t>Sectores Varios</t>
  </si>
  <si>
    <t>RVL_OT</t>
  </si>
  <si>
    <t xml:space="preserve">IPCHBC1 </t>
  </si>
  <si>
    <t>Puerto Chancay B</t>
  </si>
  <si>
    <t>Volcan A</t>
  </si>
  <si>
    <t>Metales y Mineria</t>
  </si>
  <si>
    <t>Metales</t>
  </si>
  <si>
    <t>RVL_MM_M</t>
  </si>
  <si>
    <t>Volcan B</t>
  </si>
  <si>
    <t>ATACOAC1 PE</t>
  </si>
  <si>
    <t>ATACOBC1 PE</t>
  </si>
  <si>
    <t>BROCALC1 PE</t>
  </si>
  <si>
    <t>MILPOC1 PE</t>
  </si>
  <si>
    <t>SMTS US</t>
  </si>
  <si>
    <t>SMTS CN</t>
  </si>
  <si>
    <t>CSP El Brocal</t>
  </si>
  <si>
    <t>CSP BROCAL</t>
  </si>
  <si>
    <t>RVL_MM_MP</t>
  </si>
  <si>
    <t>HOC LN</t>
  </si>
  <si>
    <t>Buenaventura ADR</t>
  </si>
  <si>
    <t>HOCN LN</t>
  </si>
  <si>
    <t>AUNA SA</t>
  </si>
  <si>
    <t>Salud</t>
  </si>
  <si>
    <t>RVL_SAL</t>
  </si>
  <si>
    <t>FOSSALC1 PE</t>
  </si>
  <si>
    <t>No Metales</t>
  </si>
  <si>
    <t>RVL_MM_NM</t>
  </si>
  <si>
    <t>FSSLY US</t>
  </si>
  <si>
    <t>EXALMC1 PE</t>
  </si>
  <si>
    <t>LUSURC1 PE</t>
  </si>
  <si>
    <t>Distribucion</t>
  </si>
  <si>
    <t>RVL_UT_DIST</t>
  </si>
  <si>
    <t>EDELNOC1 PE</t>
  </si>
  <si>
    <t>3020301000PL</t>
  </si>
  <si>
    <t>OPA PLUZENC1 21/11/24</t>
  </si>
  <si>
    <t>EDEGELC1 PE</t>
  </si>
  <si>
    <t>Generacion</t>
  </si>
  <si>
    <t>RVL_UT_GENE</t>
  </si>
  <si>
    <t>3020321000EG</t>
  </si>
  <si>
    <t>OPA EDEGELC1 07/05/24</t>
  </si>
  <si>
    <t>ENGIEC1 PE</t>
  </si>
  <si>
    <t>TCK US</t>
  </si>
  <si>
    <t>Metales Base</t>
  </si>
  <si>
    <t>US_MB</t>
  </si>
  <si>
    <t>AA US</t>
  </si>
  <si>
    <t>FM CN</t>
  </si>
  <si>
    <t>XLB US</t>
  </si>
  <si>
    <t>VAW US</t>
  </si>
  <si>
    <t>COPX US</t>
  </si>
  <si>
    <t>PICK US</t>
  </si>
  <si>
    <t>XME US</t>
  </si>
  <si>
    <t>CNQ US</t>
  </si>
  <si>
    <t>Oil &amp; Gas</t>
  </si>
  <si>
    <t>Exploration</t>
  </si>
  <si>
    <t>US_OG_EX</t>
  </si>
  <si>
    <t>EOG US</t>
  </si>
  <si>
    <t>CLR US</t>
  </si>
  <si>
    <t>CXO US</t>
  </si>
  <si>
    <t>XLE US</t>
  </si>
  <si>
    <t>FXN US</t>
  </si>
  <si>
    <t>XOP US</t>
  </si>
  <si>
    <t>VDE US</t>
  </si>
  <si>
    <t>FONDOS ENERGÍA</t>
  </si>
  <si>
    <t>TSO US</t>
  </si>
  <si>
    <t>Refineria</t>
  </si>
  <si>
    <t>US_OG_REF</t>
  </si>
  <si>
    <t>HAL US</t>
  </si>
  <si>
    <t>Oil Services</t>
  </si>
  <si>
    <t>US_OG_SER</t>
  </si>
  <si>
    <t>SLB US</t>
  </si>
  <si>
    <t>BHI US</t>
  </si>
  <si>
    <t>OIH US</t>
  </si>
  <si>
    <t>OIH TQ</t>
  </si>
  <si>
    <t>IEO US</t>
  </si>
  <si>
    <t>IXC US</t>
  </si>
  <si>
    <t>IEZ US</t>
  </si>
  <si>
    <t>MOS US</t>
  </si>
  <si>
    <t>Soft Commodities</t>
  </si>
  <si>
    <t>US_SC</t>
  </si>
  <si>
    <t>VEGI US</t>
  </si>
  <si>
    <t>MOO US</t>
  </si>
  <si>
    <t>FTCMEF0-FVZ4</t>
  </si>
  <si>
    <t>FVZ4 Comdty</t>
  </si>
  <si>
    <t>FUT</t>
  </si>
  <si>
    <t>Futuro</t>
  </si>
  <si>
    <t>USD_INT_GOB_DER</t>
  </si>
  <si>
    <t>DMGD</t>
  </si>
  <si>
    <t>WNU3 Comdty</t>
  </si>
  <si>
    <t>UXYU3 Comdty</t>
  </si>
  <si>
    <t>WNZ3 Comdty</t>
  </si>
  <si>
    <t>UXYZ3 Comdty</t>
  </si>
  <si>
    <t>FVU3 Comdty</t>
  </si>
  <si>
    <t>FVM3 Comdty</t>
  </si>
  <si>
    <t>USM3 Comdty</t>
  </si>
  <si>
    <t>UXYM3 Comdty</t>
  </si>
  <si>
    <t>UXYH3</t>
  </si>
  <si>
    <t>UXYZ2</t>
  </si>
  <si>
    <t>UXYZ1</t>
  </si>
  <si>
    <t>UXYH1 Comdty</t>
  </si>
  <si>
    <t>FVZ1 Comdty</t>
  </si>
  <si>
    <t>FVH2 Comdty</t>
  </si>
  <si>
    <t>FVH4 Comdty</t>
  </si>
  <si>
    <t>FTCMEF0-FVM4</t>
  </si>
  <si>
    <t>FVM4 Comdty</t>
  </si>
  <si>
    <t>FTCMEF0-FVU4</t>
  </si>
  <si>
    <t>FVU4 Comdty</t>
  </si>
  <si>
    <t>FTCMEF0-WNU4</t>
  </si>
  <si>
    <t>WNU4 Comdty</t>
  </si>
  <si>
    <t>FTCMEF0-WNM4</t>
  </si>
  <si>
    <t>WNM4 Comdty</t>
  </si>
  <si>
    <t>FTCMEF0-WNM5</t>
  </si>
  <si>
    <t>WNM5 Comdty</t>
  </si>
  <si>
    <t>FTCMEF0-WNH5</t>
  </si>
  <si>
    <t>WNH5 Comdty</t>
  </si>
  <si>
    <t>FTCMEF0-FVM5</t>
  </si>
  <si>
    <t>FVM5 Comdty</t>
  </si>
  <si>
    <t>FTCMEF0-FVH5</t>
  </si>
  <si>
    <t>FVH5 Comdty</t>
  </si>
  <si>
    <t>WNH4 Comdty</t>
  </si>
  <si>
    <t>WNH2 Comdty</t>
  </si>
  <si>
    <t>UXYH2 Comdty</t>
  </si>
  <si>
    <t>WNH1 Comdty</t>
  </si>
  <si>
    <t>WNZ0 Comdty</t>
  </si>
  <si>
    <t>WNZ1 Comdty</t>
  </si>
  <si>
    <t>UXYZ0 Comdty</t>
  </si>
  <si>
    <t>WNM7 Comdty</t>
  </si>
  <si>
    <t>WNU7 Comdty</t>
  </si>
  <si>
    <t>WNZ7 Comdty</t>
  </si>
  <si>
    <t>WNH8 Comdty</t>
  </si>
  <si>
    <t>TYM8 Comdty</t>
  </si>
  <si>
    <t>TYM9 Comdty</t>
  </si>
  <si>
    <t>UXYU2 Comdty</t>
  </si>
  <si>
    <t>UXYM2</t>
  </si>
  <si>
    <t>FTCMEF0-UXYM5</t>
  </si>
  <si>
    <t>UXYM5</t>
  </si>
  <si>
    <t>UXYU1</t>
  </si>
  <si>
    <t>UXYM1</t>
  </si>
  <si>
    <t>TYU9</t>
  </si>
  <si>
    <t>TYU8 Comdty</t>
  </si>
  <si>
    <t>TYZ8 Comdty</t>
  </si>
  <si>
    <t>TYH9 Comdty</t>
  </si>
  <si>
    <t>TYH0 Comdty</t>
  </si>
  <si>
    <t>UXYM0 Comdty</t>
  </si>
  <si>
    <t>WNZ2</t>
  </si>
  <si>
    <t>FTCMEF0-WNZ4</t>
  </si>
  <si>
    <t>WNZ4 Comdty</t>
  </si>
  <si>
    <t>US 30 Yr 6%</t>
  </si>
  <si>
    <t>FTCMEF0-UXYZ4</t>
  </si>
  <si>
    <t>UXYZ4 Comdty</t>
  </si>
  <si>
    <t>US91282CKQ32</t>
  </si>
  <si>
    <t>LU0666200935</t>
  </si>
  <si>
    <t>LU1244895048</t>
  </si>
  <si>
    <t>PRIVFAEAIP4B</t>
  </si>
  <si>
    <t>PRIVFAEGIP4F</t>
  </si>
  <si>
    <t>PRIVFAEEQTI5</t>
  </si>
  <si>
    <t>PRIVFAEIEF5S</t>
  </si>
  <si>
    <t>PRIVFAEBCDSS</t>
  </si>
  <si>
    <t>PRIVFAEPBCR2</t>
  </si>
  <si>
    <t>PRIVFAEOPF6F</t>
  </si>
  <si>
    <t>PRIVFAEASSIV</t>
  </si>
  <si>
    <t>PRIVFAEAESS3</t>
  </si>
  <si>
    <t>PRIVFAECIP7OF</t>
  </si>
  <si>
    <t>PRIVFAESPOS8</t>
  </si>
  <si>
    <t>No se encontró en el VP</t>
  </si>
  <si>
    <t>PRIVFAENBDF3</t>
  </si>
  <si>
    <t>PRIVFAEALT10</t>
  </si>
  <si>
    <t>PRIVFAEHIXCB</t>
  </si>
  <si>
    <t>PRIVFAEPAVIL</t>
  </si>
  <si>
    <t>PRIVFAEHIPVI</t>
  </si>
  <si>
    <t>PRIVFAEHGPEF</t>
  </si>
  <si>
    <t>PRIVFAEHLGII</t>
  </si>
  <si>
    <t>PRIVFAEBSGLP</t>
  </si>
  <si>
    <t>PRIVFAEPGM7</t>
  </si>
  <si>
    <t>PRIVFAECCM7F</t>
  </si>
  <si>
    <t>PRIVFAEICP12</t>
  </si>
  <si>
    <t>PRIVFAEIPCXI</t>
  </si>
  <si>
    <t>PRIVFAECSABF</t>
  </si>
  <si>
    <t>PRIVFAEA10FE</t>
  </si>
  <si>
    <t>PRIVFAEPGD12</t>
  </si>
  <si>
    <t>PRIVFAEKKR12</t>
  </si>
  <si>
    <t>PRIVFAEP7SLP</t>
  </si>
  <si>
    <t>PRIVFAEP7SCS</t>
  </si>
  <si>
    <t>PRIVFAEAIXFE</t>
  </si>
  <si>
    <t>PRIVFAECVC7A</t>
  </si>
  <si>
    <t>PRIVFAEABF7A</t>
  </si>
  <si>
    <t>PRIVFAEIK9SC</t>
  </si>
  <si>
    <t>PRIVFAEHIC4A</t>
  </si>
  <si>
    <t>PRIVFAEGS5SC</t>
  </si>
  <si>
    <t>PRIVFAEEQT9S</t>
  </si>
  <si>
    <t>PRIVFAETB14A</t>
  </si>
  <si>
    <t>PRIVFAECPVII</t>
  </si>
  <si>
    <t>PRIVFAEHFCP9</t>
  </si>
  <si>
    <t>PRIVFAEOHCPV</t>
  </si>
  <si>
    <t>PRIVFAEWPGGF</t>
  </si>
  <si>
    <t>PRIVFAEFPVIA</t>
  </si>
  <si>
    <t>PRIVFAECRSFV</t>
  </si>
  <si>
    <t>PRIVFAEDSFFX</t>
  </si>
  <si>
    <t>PRIVFADSVIIU</t>
  </si>
  <si>
    <t>LU0351934137</t>
  </si>
  <si>
    <t>PRIVFAELCP7O</t>
  </si>
  <si>
    <t>PRIVFAECOL8F</t>
  </si>
  <si>
    <t>PRIVFAEPGS11</t>
  </si>
  <si>
    <t>PRIVFAELCP8F</t>
  </si>
  <si>
    <t>PRIVFAEPGS15</t>
  </si>
  <si>
    <t>PRIVFAECOL7F</t>
  </si>
  <si>
    <t>PRIVFAEASFCC</t>
  </si>
  <si>
    <t>PRIVFAECEVFV</t>
  </si>
  <si>
    <t>PRIVFAETCRE1</t>
  </si>
  <si>
    <t>PRIVFAECRF8B</t>
  </si>
  <si>
    <t>PRIVFAEPGD20</t>
  </si>
  <si>
    <t>PRIVFAEBREVI</t>
  </si>
  <si>
    <t>CVL79410FI31</t>
  </si>
  <si>
    <t>CVL795505D69</t>
  </si>
  <si>
    <t>PRIVFAAARCFU</t>
  </si>
  <si>
    <t>CVL79035FI10</t>
  </si>
  <si>
    <t>PRIVFAECLPEF</t>
  </si>
  <si>
    <t>CVL79209FI02</t>
  </si>
  <si>
    <t>CVL79209FI36</t>
  </si>
  <si>
    <t>CVL79010FI19</t>
  </si>
  <si>
    <t>CVL79010F127</t>
  </si>
  <si>
    <t>PRIVFACRET</t>
  </si>
  <si>
    <t>BCP CAPITAL</t>
  </si>
  <si>
    <t>CVL140000018</t>
  </si>
  <si>
    <t>CVL790409F59</t>
  </si>
  <si>
    <t>PEP794809ID4</t>
  </si>
  <si>
    <t>CVL79033FI46</t>
  </si>
  <si>
    <t>PEP792009IS1</t>
  </si>
  <si>
    <t>LU0273179522</t>
  </si>
  <si>
    <t>LU0727122698</t>
  </si>
  <si>
    <t>US46435G1022</t>
  </si>
  <si>
    <t>US46429B7477</t>
  </si>
  <si>
    <t>FR0010642611</t>
  </si>
  <si>
    <t>IE00BFZPF322</t>
  </si>
  <si>
    <t>LU0646914571</t>
  </si>
  <si>
    <t>LU1134228409</t>
  </si>
  <si>
    <t>LU0529383175</t>
  </si>
  <si>
    <t>LU0085136942</t>
  </si>
  <si>
    <t>IE000JBV3A43</t>
  </si>
  <si>
    <t>IE00BFNWYS31</t>
  </si>
  <si>
    <t>LU0132199406</t>
  </si>
  <si>
    <t>LU1883863851</t>
  </si>
  <si>
    <t>LU1883334515</t>
  </si>
  <si>
    <t>LU0276015889</t>
  </si>
  <si>
    <t>LU0188167505</t>
  </si>
  <si>
    <t>LU0211118053</t>
  </si>
  <si>
    <t>US92189F4375</t>
  </si>
  <si>
    <t>LU0867954777</t>
  </si>
  <si>
    <t>LU1617687584</t>
  </si>
  <si>
    <t>IE00B59XD059</t>
  </si>
  <si>
    <t>US4642885135</t>
  </si>
  <si>
    <t>IE00BYM31M36</t>
  </si>
  <si>
    <t>IE00B4PY7Y77</t>
  </si>
  <si>
    <t>LU0616840772</t>
  </si>
  <si>
    <t>IE00B3D84101</t>
  </si>
  <si>
    <t>LU1432415641</t>
  </si>
  <si>
    <t>LU1163201939</t>
  </si>
  <si>
    <t>IE00B5769310</t>
  </si>
  <si>
    <t>LU0636630260</t>
  </si>
  <si>
    <t>LU1232062742</t>
  </si>
  <si>
    <t>LU0990544842</t>
  </si>
  <si>
    <t>IE0002420739</t>
  </si>
  <si>
    <t>IE0005300805</t>
  </si>
  <si>
    <t>KYG6201R1157</t>
  </si>
  <si>
    <t>IE00BHXGRM40</t>
  </si>
  <si>
    <t>LU1273585916</t>
  </si>
  <si>
    <t>LU0189893794</t>
  </si>
  <si>
    <t>US4642872422</t>
  </si>
  <si>
    <t>IE0032895942</t>
  </si>
  <si>
    <t>IE00BD38JM62</t>
  </si>
  <si>
    <t>LU0426533492</t>
  </si>
  <si>
    <t>LU0564079282</t>
  </si>
  <si>
    <t>LU0564079365</t>
  </si>
  <si>
    <t>LU0635707705</t>
  </si>
  <si>
    <t>GB00BMGR2809</t>
  </si>
  <si>
    <t>GB00BMBL1D50</t>
  </si>
  <si>
    <t>AU0000300535</t>
  </si>
  <si>
    <t>AU000XCLWAG2</t>
  </si>
  <si>
    <t>AU0000217101</t>
  </si>
  <si>
    <t>AU0000075681</t>
  </si>
  <si>
    <t>AU0000083768</t>
  </si>
  <si>
    <t>CA135087N837</t>
  </si>
  <si>
    <t>CA135087N266</t>
  </si>
  <si>
    <t>US72201R8824</t>
  </si>
  <si>
    <t>US4642874576</t>
  </si>
  <si>
    <t>US4642874402</t>
  </si>
  <si>
    <t>US4642871762</t>
  </si>
  <si>
    <t>US4642886794</t>
  </si>
  <si>
    <t>US78468R6633</t>
  </si>
  <si>
    <t>JP1051591P70</t>
  </si>
  <si>
    <t>JP1103721PA1</t>
  </si>
  <si>
    <t>JP1400151N57</t>
  </si>
  <si>
    <t>JP1051541NA0</t>
  </si>
  <si>
    <t>JP1103681NA2</t>
  </si>
  <si>
    <t>US91282CJZ59</t>
  </si>
  <si>
    <t>US91282CGM73</t>
  </si>
  <si>
    <t>US912810TQ13</t>
  </si>
  <si>
    <t>US91282CJJ18</t>
  </si>
  <si>
    <t>US912810TS78</t>
  </si>
  <si>
    <t>US912828ZQ64</t>
  </si>
  <si>
    <t>US912810TE82</t>
  </si>
  <si>
    <t>US912828P469</t>
  </si>
  <si>
    <t>US9128283W81</t>
  </si>
  <si>
    <t>LU0103813712</t>
  </si>
  <si>
    <t>IE00BYYJHW11</t>
  </si>
  <si>
    <t>CVL79033FI12</t>
  </si>
  <si>
    <t>LU0912264727</t>
  </si>
  <si>
    <t>LU1569037366</t>
  </si>
  <si>
    <t>LU1564424452</t>
  </si>
  <si>
    <t>CL0002633205</t>
  </si>
  <si>
    <t>LU0566481197</t>
  </si>
  <si>
    <t>LU0611395327</t>
  </si>
  <si>
    <t>LU0492943013</t>
  </si>
  <si>
    <t>LU0648315850</t>
  </si>
  <si>
    <t>US4642862514</t>
  </si>
  <si>
    <t>IE00BFM6TD65</t>
  </si>
  <si>
    <t>CL0002535517</t>
  </si>
  <si>
    <t>LU0816909955</t>
  </si>
  <si>
    <t>IE000NG9LZQX</t>
  </si>
  <si>
    <t>LU0804456878</t>
  </si>
  <si>
    <t>LU0603408385</t>
  </si>
  <si>
    <t>LU1302569964</t>
  </si>
  <si>
    <t>LU1086830822</t>
  </si>
  <si>
    <t>LU0512128439</t>
  </si>
  <si>
    <t>CL0000007469</t>
  </si>
  <si>
    <t>LU0363170191</t>
  </si>
  <si>
    <t>USP0607LAD57</t>
  </si>
  <si>
    <t>USP0607LAC74</t>
  </si>
  <si>
    <t>US31572UAF30</t>
  </si>
  <si>
    <t>US31572UAE64</t>
  </si>
  <si>
    <t>US279158AB56</t>
  </si>
  <si>
    <t>US279158AC30</t>
  </si>
  <si>
    <t>US279158AK55</t>
  </si>
  <si>
    <t>US279158AL39</t>
  </si>
  <si>
    <t>USP3713LAA63</t>
  </si>
  <si>
    <t>US05968LAL62</t>
  </si>
  <si>
    <t>USP1400MAA64</t>
  </si>
  <si>
    <t>USP14008AD19</t>
  </si>
  <si>
    <t>US05968LAK89</t>
  </si>
  <si>
    <t>US05968LAH50</t>
  </si>
  <si>
    <t>US05968LAG77</t>
  </si>
  <si>
    <t>USP16259AH99</t>
  </si>
  <si>
    <t>USG42045AB32</t>
  </si>
  <si>
    <t>USG42036AB25</t>
  </si>
  <si>
    <t>USP0918ZAX44</t>
  </si>
  <si>
    <t>USP09252AC47</t>
  </si>
  <si>
    <t>USP4R53VAB95</t>
  </si>
  <si>
    <t>USP1024TAN92</t>
  </si>
  <si>
    <t>USG4182JAA19</t>
  </si>
  <si>
    <t>USP9379RBC09</t>
  </si>
  <si>
    <t>USG4808VAC49</t>
  </si>
  <si>
    <t>USU0489EAA48</t>
  </si>
  <si>
    <t>USG0399BAB39</t>
  </si>
  <si>
    <t>US91911TAM53</t>
  </si>
  <si>
    <t>USP2205JAQ33</t>
  </si>
  <si>
    <t>USP30179CR77</t>
  </si>
  <si>
    <t>USP30179BR86</t>
  </si>
  <si>
    <t>USP82290AG51</t>
  </si>
  <si>
    <t>USP82290AR17</t>
  </si>
  <si>
    <t>US84265VAA35</t>
  </si>
  <si>
    <t>USP58072AL66</t>
  </si>
  <si>
    <t>USP55409AC34</t>
  </si>
  <si>
    <t>USP55409AB50</t>
  </si>
  <si>
    <t>US84265VAG05</t>
  </si>
  <si>
    <t>US84265VAJ44</t>
  </si>
  <si>
    <t>US84265VAE56</t>
  </si>
  <si>
    <t>USP55409AA77</t>
  </si>
  <si>
    <t>USP3691NBF61</t>
  </si>
  <si>
    <t>USP3691NBL30</t>
  </si>
  <si>
    <t>USP16259AB20</t>
  </si>
  <si>
    <t>USP16259AK29</t>
  </si>
  <si>
    <t>USP1507SAH06</t>
  </si>
  <si>
    <t>USP1507SAL18</t>
  </si>
  <si>
    <t>USP1507SAC19</t>
  </si>
  <si>
    <t>USP6777MAA01</t>
  </si>
  <si>
    <t>USP6777MAB83</t>
  </si>
  <si>
    <t>US358070AB61</t>
  </si>
  <si>
    <t>USG371E72B25</t>
  </si>
  <si>
    <t>US91911TAP84</t>
  </si>
  <si>
    <t>US86964WAK80</t>
  </si>
  <si>
    <t>US86964WAJ18</t>
  </si>
  <si>
    <t>US86964WAF95</t>
  </si>
  <si>
    <t>US86964WAH51</t>
  </si>
  <si>
    <t>USA8372TAC20</t>
  </si>
  <si>
    <t>US91911TAK97</t>
  </si>
  <si>
    <t>US91912EAA38</t>
  </si>
  <si>
    <t>US105756CA66</t>
  </si>
  <si>
    <t>US105756BX78</t>
  </si>
  <si>
    <t>US105756BR01</t>
  </si>
  <si>
    <t>US105756BK57</t>
  </si>
  <si>
    <t>US105756BB58</t>
  </si>
  <si>
    <t>US105756BV13</t>
  </si>
  <si>
    <t>US105756BU30</t>
  </si>
  <si>
    <t>US168863BN78</t>
  </si>
  <si>
    <t>US168863BP27</t>
  </si>
  <si>
    <t>US168863BW77</t>
  </si>
  <si>
    <t>US168863EA21</t>
  </si>
  <si>
    <t>US168863CE60</t>
  </si>
  <si>
    <t>US195325AL92</t>
  </si>
  <si>
    <t>US195325AQ89</t>
  </si>
  <si>
    <t>US195325AU91</t>
  </si>
  <si>
    <t>US195325BL83</t>
  </si>
  <si>
    <t>US195325BN40</t>
  </si>
  <si>
    <t>US195325BQ70</t>
  </si>
  <si>
    <t>US195325DQ52</t>
  </si>
  <si>
    <t>US195325DX04</t>
  </si>
  <si>
    <t>US195325DZ51</t>
  </si>
  <si>
    <t>US195325CX13</t>
  </si>
  <si>
    <t>LU1932874412</t>
  </si>
  <si>
    <t>IE00B06YCB08</t>
  </si>
  <si>
    <t>LU0990547431</t>
  </si>
  <si>
    <t>LU0132414144</t>
  </si>
  <si>
    <t>LU1003376065</t>
  </si>
  <si>
    <t>LU0234573185</t>
  </si>
  <si>
    <t>LU0219455952</t>
  </si>
  <si>
    <t>LU0128469243</t>
  </si>
  <si>
    <t>LU0973522674</t>
  </si>
  <si>
    <t>IE00B2NPKV68</t>
  </si>
  <si>
    <t>LU0297941386</t>
  </si>
  <si>
    <t>LU1410485624</t>
  </si>
  <si>
    <t>LU0968466812</t>
  </si>
  <si>
    <t>LU0225307478</t>
  </si>
  <si>
    <t>IE0030759645</t>
  </si>
  <si>
    <t>LU0912263752</t>
  </si>
  <si>
    <t>IE00B99K4563</t>
  </si>
  <si>
    <t>LU1866903385</t>
  </si>
  <si>
    <t>LU0772925789</t>
  </si>
  <si>
    <t>US91087BBA70</t>
  </si>
  <si>
    <t>XS2280637039</t>
  </si>
  <si>
    <t>US91087BAZ31</t>
  </si>
  <si>
    <t>US91087BAS97</t>
  </si>
  <si>
    <t>US91087BAF76</t>
  </si>
  <si>
    <t>US91087BAH33</t>
  </si>
  <si>
    <t>US91087BAA89</t>
  </si>
  <si>
    <t>US91086QBD97</t>
  </si>
  <si>
    <t>US91086QBC15</t>
  </si>
  <si>
    <t>US91086QAG38</t>
  </si>
  <si>
    <t>US91086QAS75</t>
  </si>
  <si>
    <t>US91086QAV05</t>
  </si>
  <si>
    <t>US91086QBB32</t>
  </si>
  <si>
    <t>US91086QBE70</t>
  </si>
  <si>
    <t>US91086QBF46</t>
  </si>
  <si>
    <t>US91087BAB62</t>
  </si>
  <si>
    <t>US91087BAG59</t>
  </si>
  <si>
    <t>US91087BAD29</t>
  </si>
  <si>
    <t>US91087BAL45</t>
  </si>
  <si>
    <t>US91086QBG29</t>
  </si>
  <si>
    <t>US91087BAE02</t>
  </si>
  <si>
    <t>PEP795509F2X</t>
  </si>
  <si>
    <t>CVL790409G66</t>
  </si>
  <si>
    <t>CVL140000020</t>
  </si>
  <si>
    <t>CVL140000021</t>
  </si>
  <si>
    <t>PEP795509FD5</t>
  </si>
  <si>
    <t>CVL79910F065</t>
  </si>
  <si>
    <t>CVL140000016</t>
  </si>
  <si>
    <t>PEP75460M048</t>
  </si>
  <si>
    <t>PEP14800D113</t>
  </si>
  <si>
    <t>PEP14800D139</t>
  </si>
  <si>
    <t>PEP14800D162</t>
  </si>
  <si>
    <t>PEP11600D029</t>
  </si>
  <si>
    <t>PEP11600D102</t>
  </si>
  <si>
    <t>CVL13000D234</t>
  </si>
  <si>
    <t>PEP12100D169</t>
  </si>
  <si>
    <t>PEP12100D268</t>
  </si>
  <si>
    <t>PEP66450D023</t>
  </si>
  <si>
    <t>PEP66450D031</t>
  </si>
  <si>
    <t>PEP66450D098</t>
  </si>
  <si>
    <t>CVL80200C107</t>
  </si>
  <si>
    <t>PEP66900D019</t>
  </si>
  <si>
    <t>PEP80050F333</t>
  </si>
  <si>
    <t>CVL80050A043</t>
  </si>
  <si>
    <t>PEP70210M067</t>
  </si>
  <si>
    <t>PEP70051M263</t>
  </si>
  <si>
    <t>PEP70051M297</t>
  </si>
  <si>
    <t>PEP70051M354</t>
  </si>
  <si>
    <t>PEP70155M056</t>
  </si>
  <si>
    <t>PEP70310M073</t>
  </si>
  <si>
    <t>PEP70310M123</t>
  </si>
  <si>
    <t>PEP70310M172</t>
  </si>
  <si>
    <t>PEP66450D056</t>
  </si>
  <si>
    <t>PEP72900M012</t>
  </si>
  <si>
    <t>PEP72900M020</t>
  </si>
  <si>
    <t>PEP66450D064</t>
  </si>
  <si>
    <t>PEP66450D072</t>
  </si>
  <si>
    <t>PEP80050F291</t>
  </si>
  <si>
    <t>PEP80200F243</t>
  </si>
  <si>
    <t>PEP80200F250</t>
  </si>
  <si>
    <t>PEP66950D014</t>
  </si>
  <si>
    <t>PEP66950D030</t>
  </si>
  <si>
    <t>CVL140000015</t>
  </si>
  <si>
    <t>PEP80250F024</t>
  </si>
  <si>
    <t>PEP80040F102</t>
  </si>
  <si>
    <t>PEP16900D010</t>
  </si>
  <si>
    <t>CVL73658C014</t>
  </si>
  <si>
    <t>PEP70310M131</t>
  </si>
  <si>
    <t>USP7358RAC09</t>
  </si>
  <si>
    <t>XS1003738405</t>
  </si>
  <si>
    <t>USP09646AB92</t>
  </si>
  <si>
    <t>USP09646AD58</t>
  </si>
  <si>
    <t>USP09646AE32</t>
  </si>
  <si>
    <t>USP07760AH74</t>
  </si>
  <si>
    <t>USP13435AA33</t>
  </si>
  <si>
    <t>USP13435AD71</t>
  </si>
  <si>
    <t>XS0504271536</t>
  </si>
  <si>
    <t>USP13435AB16</t>
  </si>
  <si>
    <t>USP13435AC98</t>
  </si>
  <si>
    <t>USP8542TAP23</t>
  </si>
  <si>
    <t>USP16236AG98</t>
  </si>
  <si>
    <t>USP13435AF20</t>
  </si>
  <si>
    <t>USP3R94GAA71</t>
  </si>
  <si>
    <t>USL67359AB21</t>
  </si>
  <si>
    <t>USP0592VAA63</t>
  </si>
  <si>
    <t>USP9451YAC77</t>
  </si>
  <si>
    <t>USP0161KDN02</t>
  </si>
  <si>
    <t>USP6811TAA36</t>
  </si>
  <si>
    <t>USP19189AE26</t>
  </si>
  <si>
    <t>USP98047AA42</t>
  </si>
  <si>
    <t>USP2194PAA77</t>
  </si>
  <si>
    <t>USP3083SAF22</t>
  </si>
  <si>
    <t>USP3083SAC90</t>
  </si>
  <si>
    <t>USP7808BAC11</t>
  </si>
  <si>
    <t>USP31442AC34</t>
  </si>
  <si>
    <t>USP6040KAB37</t>
  </si>
  <si>
    <t>USP2400PAA77</t>
  </si>
  <si>
    <t>USP6040KAC10</t>
  </si>
  <si>
    <t>USP40070AB35</t>
  </si>
  <si>
    <t>USP19189AC69</t>
  </si>
  <si>
    <t>USP47113AA63</t>
  </si>
  <si>
    <t>USP39238AA11</t>
  </si>
  <si>
    <t>USP84523AB85</t>
  </si>
  <si>
    <t>USP3773QAA24</t>
  </si>
  <si>
    <t>USP67848AA22</t>
  </si>
  <si>
    <t>USP09646AC75</t>
  </si>
  <si>
    <t>USP09646AH62</t>
  </si>
  <si>
    <t>USP0956JCG87</t>
  </si>
  <si>
    <t>US05971V2A26</t>
  </si>
  <si>
    <t>USP1342SAC00</t>
  </si>
  <si>
    <t>USP5626FAA05</t>
  </si>
  <si>
    <t>USP16260AA28</t>
  </si>
  <si>
    <t>USP31389AY82</t>
  </si>
  <si>
    <t>USP3R94GAF68</t>
  </si>
  <si>
    <t>USP3R94GAK53</t>
  </si>
  <si>
    <t>USP42009AA12</t>
  </si>
  <si>
    <t>USP42009AB94</t>
  </si>
  <si>
    <t>USP5625XAB03</t>
  </si>
  <si>
    <t>USP5625XAC85</t>
  </si>
  <si>
    <t>US715457AB32</t>
  </si>
  <si>
    <t>USG34072AC59</t>
  </si>
  <si>
    <t>USG47150AA82</t>
  </si>
  <si>
    <t>PEP73675M027</t>
  </si>
  <si>
    <t>XS0547755040</t>
  </si>
  <si>
    <t>USG23909AA53</t>
  </si>
  <si>
    <t>USG2523RAA52</t>
  </si>
  <si>
    <t>XS0799679716</t>
  </si>
  <si>
    <t>USP98047AC08</t>
  </si>
  <si>
    <t>USP56237AA16</t>
  </si>
  <si>
    <t>USP98118AA38</t>
  </si>
  <si>
    <t>USL67359AA48</t>
  </si>
  <si>
    <t>USP5300PAB96</t>
  </si>
  <si>
    <t>USP8000LAA72</t>
  </si>
  <si>
    <t>US715638DW93</t>
  </si>
  <si>
    <t>US715638DP43</t>
  </si>
  <si>
    <t>US715638DQ26</t>
  </si>
  <si>
    <t>US715638DR09</t>
  </si>
  <si>
    <t>US715638AS19</t>
  </si>
  <si>
    <t>US715638AU64</t>
  </si>
  <si>
    <t>US715638DA73</t>
  </si>
  <si>
    <t>US715638BM30</t>
  </si>
  <si>
    <t>US715638DT64</t>
  </si>
  <si>
    <t>US715638BU55</t>
  </si>
  <si>
    <t>CVL140000019</t>
  </si>
  <si>
    <t>CL0000006727</t>
  </si>
  <si>
    <t>USP40420AA25</t>
  </si>
  <si>
    <t>USP9379RAV98</t>
  </si>
  <si>
    <t>USP82290AB64</t>
  </si>
  <si>
    <t>USP3703CAA82</t>
  </si>
  <si>
    <t>XS0536365785</t>
  </si>
  <si>
    <t>USP0R11WAF79</t>
  </si>
  <si>
    <t>USP9379RAB35</t>
  </si>
  <si>
    <t>BRSTNCNTF147</t>
  </si>
  <si>
    <t>US105756BT66</t>
  </si>
  <si>
    <t>BRSTNCNTF212</t>
  </si>
  <si>
    <t>BRSTNCNTF0N5</t>
  </si>
  <si>
    <t>BRSTNCLTN7J0</t>
  </si>
  <si>
    <t>BRSTNCNTF170</t>
  </si>
  <si>
    <t>BRSTNCLTN7S1</t>
  </si>
  <si>
    <t>US105756BL31</t>
  </si>
  <si>
    <t>US105756BN96</t>
  </si>
  <si>
    <t>XS0831740138</t>
  </si>
  <si>
    <t>CL0002269331</t>
  </si>
  <si>
    <t>XS0820857422</t>
  </si>
  <si>
    <t>CL0002454230</t>
  </si>
  <si>
    <t>CL0002720275</t>
  </si>
  <si>
    <t>XS0820857349</t>
  </si>
  <si>
    <t>XS0820858669</t>
  </si>
  <si>
    <t>XS0820857778</t>
  </si>
  <si>
    <t>CL0002599166</t>
  </si>
  <si>
    <t>XS0502258444</t>
  </si>
  <si>
    <t>COL17CT03813</t>
  </si>
  <si>
    <t>COL17CT03771</t>
  </si>
  <si>
    <t>COL17CT03615</t>
  </si>
  <si>
    <t>COL17CT03490</t>
  </si>
  <si>
    <t>COL17CT03011</t>
  </si>
  <si>
    <t>XS0306322065</t>
  </si>
  <si>
    <t>COL17CT02302</t>
  </si>
  <si>
    <t>COL17CT02385</t>
  </si>
  <si>
    <t>COL17CT02864</t>
  </si>
  <si>
    <t>COL17CT03581</t>
  </si>
  <si>
    <t>IE00BQZJ1775</t>
  </si>
  <si>
    <t>IE00B11YFN53</t>
  </si>
  <si>
    <t>LU0107852435</t>
  </si>
  <si>
    <t>LU0325327566</t>
  </si>
  <si>
    <t>LU0823386593</t>
  </si>
  <si>
    <t>LU0195951966</t>
  </si>
  <si>
    <t>LU0195953152</t>
  </si>
  <si>
    <t>LU0255798018</t>
  </si>
  <si>
    <t>IE00BYPC1H27</t>
  </si>
  <si>
    <t>IE00B5M4WH52</t>
  </si>
  <si>
    <t>US4642865178</t>
  </si>
  <si>
    <t>LU0880945901</t>
  </si>
  <si>
    <t>LU0616945282</t>
  </si>
  <si>
    <t>LU1950511193</t>
  </si>
  <si>
    <t>LU0845699684</t>
  </si>
  <si>
    <t>LU2014311232</t>
  </si>
  <si>
    <t>IE00BW4NVR20</t>
  </si>
  <si>
    <t>LU1892591238</t>
  </si>
  <si>
    <t>LU0565899027</t>
  </si>
  <si>
    <t>MX0MGO0000B2</t>
  </si>
  <si>
    <t>MX0MGO0000J5</t>
  </si>
  <si>
    <t>MX0MGO0000L1</t>
  </si>
  <si>
    <t>MX0MGO0000N7</t>
  </si>
  <si>
    <t>MX0MGO0000Q0</t>
  </si>
  <si>
    <t>MX0MGO0001D6</t>
  </si>
  <si>
    <t>MX0MGO0000R8</t>
  </si>
  <si>
    <t>MXBIGO000OA5</t>
  </si>
  <si>
    <t>MXBIGO000O44</t>
  </si>
  <si>
    <t>MXBIGO000OK4</t>
  </si>
  <si>
    <t>MX0MGO000078</t>
  </si>
  <si>
    <t>MXBIGO000MQ5</t>
  </si>
  <si>
    <t>PEP790419FD2</t>
  </si>
  <si>
    <t>CVL140000022</t>
  </si>
  <si>
    <t>CVL140000023</t>
  </si>
  <si>
    <t>CVL79910F057</t>
  </si>
  <si>
    <t>CVL140000017</t>
  </si>
  <si>
    <t>PEP21400M106</t>
  </si>
  <si>
    <t>PEP21400M114</t>
  </si>
  <si>
    <t>PEP21400M064</t>
  </si>
  <si>
    <t>PEP11600K057</t>
  </si>
  <si>
    <t>PEP11600K073</t>
  </si>
  <si>
    <t>PEP11600K065</t>
  </si>
  <si>
    <t>PEP11600M277</t>
  </si>
  <si>
    <t>PEP12000D039</t>
  </si>
  <si>
    <t>PEP14800D121</t>
  </si>
  <si>
    <t>PEP14800D147</t>
  </si>
  <si>
    <t>PEP14800D154</t>
  </si>
  <si>
    <t>PEP12100D300</t>
  </si>
  <si>
    <t>PEP11600M335</t>
  </si>
  <si>
    <t>PEP11600M301</t>
  </si>
  <si>
    <t>PEP11600M319</t>
  </si>
  <si>
    <t>PEP11600M327</t>
  </si>
  <si>
    <t>PEP13000Q014</t>
  </si>
  <si>
    <t>PEP70215M017</t>
  </si>
  <si>
    <t>PEP70215M025</t>
  </si>
  <si>
    <t>PEP13300D016</t>
  </si>
  <si>
    <t>PEP72840M028</t>
  </si>
  <si>
    <t>PEP23900M095</t>
  </si>
  <si>
    <t>PEP23900M103</t>
  </si>
  <si>
    <t>PEP70252M184</t>
  </si>
  <si>
    <t>PEP70252M192</t>
  </si>
  <si>
    <t>PEP70252M200</t>
  </si>
  <si>
    <t>PEP70252M218</t>
  </si>
  <si>
    <t>PEP70252M234</t>
  </si>
  <si>
    <t>PEP70252M259</t>
  </si>
  <si>
    <t>PEP70252M267</t>
  </si>
  <si>
    <t>PEP70252M242</t>
  </si>
  <si>
    <t>PEP73054M017</t>
  </si>
  <si>
    <t>PEP70252M283</t>
  </si>
  <si>
    <t>PEP70252M291</t>
  </si>
  <si>
    <t>PEP11100M302</t>
  </si>
  <si>
    <t>PEP70252M325</t>
  </si>
  <si>
    <t>PEP70252M333</t>
  </si>
  <si>
    <t>PEP11100M245</t>
  </si>
  <si>
    <t>PEP21400M072</t>
  </si>
  <si>
    <t>PEP21400M080</t>
  </si>
  <si>
    <t>PEP36100M121</t>
  </si>
  <si>
    <t>PEP36100M139</t>
  </si>
  <si>
    <t>PEP36100M147</t>
  </si>
  <si>
    <t>PEP36100M154</t>
  </si>
  <si>
    <t>PEP73140M014</t>
  </si>
  <si>
    <t>PEP70101M464</t>
  </si>
  <si>
    <t>PEP70101M514</t>
  </si>
  <si>
    <t>PEP70101M522</t>
  </si>
  <si>
    <t>PEP70101M548</t>
  </si>
  <si>
    <t>PEP23950M017</t>
  </si>
  <si>
    <t>PEP70101M498</t>
  </si>
  <si>
    <t>PEP70101M613</t>
  </si>
  <si>
    <t>PEP70101M589</t>
  </si>
  <si>
    <t>PEP70101M597</t>
  </si>
  <si>
    <t>PEP70101M605</t>
  </si>
  <si>
    <t>PEP70101M639</t>
  </si>
  <si>
    <t>PEP70101M654</t>
  </si>
  <si>
    <t>PEP70101M662</t>
  </si>
  <si>
    <t>PEP58501M073</t>
  </si>
  <si>
    <t>PEP58501M057</t>
  </si>
  <si>
    <t>PEP50420M017</t>
  </si>
  <si>
    <t>PEP70051M198</t>
  </si>
  <si>
    <t>PEP70051M206</t>
  </si>
  <si>
    <t>PEP16920D018</t>
  </si>
  <si>
    <t>PEP23950M025</t>
  </si>
  <si>
    <t>PEP70101M506</t>
  </si>
  <si>
    <t>PEP70310M149</t>
  </si>
  <si>
    <t>PEP70310M156</t>
  </si>
  <si>
    <t>PEP70210M075</t>
  </si>
  <si>
    <t>PEP70210M083</t>
  </si>
  <si>
    <t>PEP70101M530</t>
  </si>
  <si>
    <t>PEP75700M070</t>
  </si>
  <si>
    <t>PEP75700M088</t>
  </si>
  <si>
    <t>PEP75700M096</t>
  </si>
  <si>
    <t>PEP70101M704</t>
  </si>
  <si>
    <t>PEP78300M035</t>
  </si>
  <si>
    <t>PEP78300M043</t>
  </si>
  <si>
    <t>CVL43401B018</t>
  </si>
  <si>
    <t>PEP70101M712</t>
  </si>
  <si>
    <t>PEP72840M010</t>
  </si>
  <si>
    <t>PEP70101M720</t>
  </si>
  <si>
    <t>PEP73720M013</t>
  </si>
  <si>
    <t>PEP74850M017</t>
  </si>
  <si>
    <t>PEP70210M109</t>
  </si>
  <si>
    <t>PEP74190M018</t>
  </si>
  <si>
    <t>PEP74100M025</t>
  </si>
  <si>
    <t>PEP74100M033</t>
  </si>
  <si>
    <t>PEP74100M058</t>
  </si>
  <si>
    <t>PEP70500M749</t>
  </si>
  <si>
    <t>PEP16880M031</t>
  </si>
  <si>
    <t>PEP70500M780</t>
  </si>
  <si>
    <t>PEP70500M699</t>
  </si>
  <si>
    <t>PEP70500M715</t>
  </si>
  <si>
    <t>PEP73125M015</t>
  </si>
  <si>
    <t>PEP16880M056</t>
  </si>
  <si>
    <t>CVL16870B017</t>
  </si>
  <si>
    <t>CVL11000A018</t>
  </si>
  <si>
    <t>PEP13100M011</t>
  </si>
  <si>
    <t>PEP12000M279</t>
  </si>
  <si>
    <t>PEP12000M287</t>
  </si>
  <si>
    <t>PEP12000M295</t>
  </si>
  <si>
    <t>PEP12000M303</t>
  </si>
  <si>
    <t>PEP12000M311</t>
  </si>
  <si>
    <t>PEP12000M329</t>
  </si>
  <si>
    <t>PEP12000M337</t>
  </si>
  <si>
    <t>PEP12000M360</t>
  </si>
  <si>
    <t>PEP14000M137</t>
  </si>
  <si>
    <t>PEP11600M145</t>
  </si>
  <si>
    <t>PEP11600M152</t>
  </si>
  <si>
    <t>PEP11600M186</t>
  </si>
  <si>
    <t>PEP11600M194</t>
  </si>
  <si>
    <t>PEP11600M210</t>
  </si>
  <si>
    <t>PEP11600M228</t>
  </si>
  <si>
    <t>PEP11600M244</t>
  </si>
  <si>
    <t>PEP11600M236</t>
  </si>
  <si>
    <t>PEP13000M088</t>
  </si>
  <si>
    <t>PEP13300M157</t>
  </si>
  <si>
    <t>PEP11100M252</t>
  </si>
  <si>
    <t>PEP11100M286</t>
  </si>
  <si>
    <t>PEP11100M310</t>
  </si>
  <si>
    <t>PEP11100M328</t>
  </si>
  <si>
    <t>PEP11100M336</t>
  </si>
  <si>
    <t>PEP11100M351</t>
  </si>
  <si>
    <t>PEP14150M056</t>
  </si>
  <si>
    <t>PEP14150M072</t>
  </si>
  <si>
    <t>PEP14300M172</t>
  </si>
  <si>
    <t>PEP14300M206</t>
  </si>
  <si>
    <t>PEP16870M016</t>
  </si>
  <si>
    <t>PEP16880M015</t>
  </si>
  <si>
    <t>PEP71320M022</t>
  </si>
  <si>
    <t>PEP70252M275</t>
  </si>
  <si>
    <t>PEP70252M317</t>
  </si>
  <si>
    <t>PEP13300D073</t>
  </si>
  <si>
    <t>PEP74850M025</t>
  </si>
  <si>
    <t>PEP75455M014</t>
  </si>
  <si>
    <t>CVL800704P23</t>
  </si>
  <si>
    <t>CVL80070H012</t>
  </si>
  <si>
    <t>PEP73125M023</t>
  </si>
  <si>
    <t>PEP80050F259</t>
  </si>
  <si>
    <t>CVL80050F026</t>
  </si>
  <si>
    <t>PEP73125M064</t>
  </si>
  <si>
    <t>PEP11600Q179</t>
  </si>
  <si>
    <t>PEP16900M011</t>
  </si>
  <si>
    <t>PEP16820M029</t>
  </si>
  <si>
    <t>PEP80200F235</t>
  </si>
  <si>
    <t>PEP13300D057</t>
  </si>
  <si>
    <t>PEP13300D065</t>
  </si>
  <si>
    <t>PEP70101M670</t>
  </si>
  <si>
    <t>PEP70101M688</t>
  </si>
  <si>
    <t>PEP70101M696</t>
  </si>
  <si>
    <t>PEP11100M369</t>
  </si>
  <si>
    <t>CVL14000E421</t>
  </si>
  <si>
    <t>PEP70500M756</t>
  </si>
  <si>
    <t>PEP70500M731</t>
  </si>
  <si>
    <t>PEP80200F268</t>
  </si>
  <si>
    <t>PEP16870M024</t>
  </si>
  <si>
    <t>PEP16870M040</t>
  </si>
  <si>
    <t>PEP16870M073</t>
  </si>
  <si>
    <t>PEP16870M065</t>
  </si>
  <si>
    <t>PEP13300D081</t>
  </si>
  <si>
    <t>PEP70210M091</t>
  </si>
  <si>
    <t>PEP70500M723</t>
  </si>
  <si>
    <t>PEP80200F284</t>
  </si>
  <si>
    <t>PEP16870M057</t>
  </si>
  <si>
    <t>PEP11600M251</t>
  </si>
  <si>
    <t>PEP11600M269</t>
  </si>
  <si>
    <t>PEP70210M117</t>
  </si>
  <si>
    <t>PEP11600M293</t>
  </si>
  <si>
    <t>PEP11600M285</t>
  </si>
  <si>
    <t>PEP70500M764</t>
  </si>
  <si>
    <t>PEP70500M772</t>
  </si>
  <si>
    <t>PEP16830M028</t>
  </si>
  <si>
    <t>US05971V2B09</t>
  </si>
  <si>
    <t>CVL800700S16</t>
  </si>
  <si>
    <t>USP42009AD50</t>
  </si>
  <si>
    <t>USP0956JCK99</t>
  </si>
  <si>
    <t>XS0370312596</t>
  </si>
  <si>
    <t>PEP01000C4Q6</t>
  </si>
  <si>
    <t>PEP01000CY33</t>
  </si>
  <si>
    <t>PEP01000C4W4</t>
  </si>
  <si>
    <t>PEP01000C4N3</t>
  </si>
  <si>
    <t>US715638DZ25</t>
  </si>
  <si>
    <t>USP78024AE96</t>
  </si>
  <si>
    <t>US715638BA91</t>
  </si>
  <si>
    <t>USP78024AB57</t>
  </si>
  <si>
    <t>US715638AY86</t>
  </si>
  <si>
    <t>USP78024AC31</t>
  </si>
  <si>
    <t>CVL790409F26</t>
  </si>
  <si>
    <t>PEP14800M015</t>
  </si>
  <si>
    <t>PEP14800D105</t>
  </si>
  <si>
    <t>PEP11600D052</t>
  </si>
  <si>
    <t>PEP11600D037</t>
  </si>
  <si>
    <t>PEP11600D086</t>
  </si>
  <si>
    <t>PEP11600D094</t>
  </si>
  <si>
    <t>PEP12100D151</t>
  </si>
  <si>
    <t>PEP12100D201</t>
  </si>
  <si>
    <t>PEP70600M028</t>
  </si>
  <si>
    <t>PEP70600M044</t>
  </si>
  <si>
    <t>XS1084504874</t>
  </si>
  <si>
    <t>XS1144471023</t>
  </si>
  <si>
    <t>PEP70500M376</t>
  </si>
  <si>
    <t>XS0601857609</t>
  </si>
  <si>
    <t>CVL80040C016</t>
  </si>
  <si>
    <t>CVL80040C024</t>
  </si>
  <si>
    <t>CVL120000019</t>
  </si>
  <si>
    <t>PEP80200F276</t>
  </si>
  <si>
    <t>CVL80050F042</t>
  </si>
  <si>
    <t>PEP01000C4U8</t>
  </si>
  <si>
    <t>PEP01000C4V6</t>
  </si>
  <si>
    <t>PEP01000C4T0</t>
  </si>
  <si>
    <t>PEP01000C1S8</t>
  </si>
  <si>
    <t>PEP01000CS98</t>
  </si>
  <si>
    <t>PEP01000CT89</t>
  </si>
  <si>
    <t>PEP01000CV85</t>
  </si>
  <si>
    <t>US78463V1070</t>
  </si>
  <si>
    <t>US4642851053</t>
  </si>
  <si>
    <t>CA5170971017</t>
  </si>
  <si>
    <t>VGG069731120</t>
  </si>
  <si>
    <t>US9220427754</t>
  </si>
  <si>
    <t>US9220427424</t>
  </si>
  <si>
    <t>LU2058011201</t>
  </si>
  <si>
    <t>IE00BD4GV785</t>
  </si>
  <si>
    <t>IE0007357332</t>
  </si>
  <si>
    <t>IE00B4L5Y983</t>
  </si>
  <si>
    <t>US4642874659</t>
  </si>
  <si>
    <t>US4642882579</t>
  </si>
  <si>
    <t>US46434V4648</t>
  </si>
  <si>
    <t>US09290C6084</t>
  </si>
  <si>
    <t>IE00BGGJJ945</t>
  </si>
  <si>
    <t>LU1887442066</t>
  </si>
  <si>
    <t>US46138G7060</t>
  </si>
  <si>
    <t>LU1121648981</t>
  </si>
  <si>
    <t>LU0345781172</t>
  </si>
  <si>
    <t>LU0345780950</t>
  </si>
  <si>
    <t>US4642865095</t>
  </si>
  <si>
    <t>US4642861037</t>
  </si>
  <si>
    <t>US9220428745</t>
  </si>
  <si>
    <t>LU0995121646</t>
  </si>
  <si>
    <t>IE00BHWQNN83</t>
  </si>
  <si>
    <t>LU0345777493</t>
  </si>
  <si>
    <t>IE00B5WN3467</t>
  </si>
  <si>
    <t>LU0153585137</t>
  </si>
  <si>
    <t>US4642878619</t>
  </si>
  <si>
    <t>US4642891802</t>
  </si>
  <si>
    <t>IE00B945VV12</t>
  </si>
  <si>
    <t>GB0033028001</t>
  </si>
  <si>
    <t>LU0129443577</t>
  </si>
  <si>
    <t>GB00BKPQVT86</t>
  </si>
  <si>
    <t>LU1387591560</t>
  </si>
  <si>
    <t>LU0161305759</t>
  </si>
  <si>
    <t>IE00BQN1K901</t>
  </si>
  <si>
    <t>LU1769937829</t>
  </si>
  <si>
    <t>GB00BZ2YND85</t>
  </si>
  <si>
    <t>LU2091609516</t>
  </si>
  <si>
    <t>LU0946223368</t>
  </si>
  <si>
    <t>GB00B5STJW84</t>
  </si>
  <si>
    <t>LU0260086037</t>
  </si>
  <si>
    <t>LU2026683131</t>
  </si>
  <si>
    <t>IE00B138F130</t>
  </si>
  <si>
    <t>LU0106235459</t>
  </si>
  <si>
    <t>LU0127786860</t>
  </si>
  <si>
    <t>LU0113993397</t>
  </si>
  <si>
    <t>LU0145647722</t>
  </si>
  <si>
    <t>IE00B53QG562</t>
  </si>
  <si>
    <t>IE00B53L3W79</t>
  </si>
  <si>
    <t>GB0030810021</t>
  </si>
  <si>
    <t>US46641Q1913</t>
  </si>
  <si>
    <t>US46434V6395</t>
  </si>
  <si>
    <t>US97717X7012</t>
  </si>
  <si>
    <t>LU0846194776</t>
  </si>
  <si>
    <t>IE00B3CTFW21</t>
  </si>
  <si>
    <t>IE00BG1DFD73</t>
  </si>
  <si>
    <t>IE00BD9G0980</t>
  </si>
  <si>
    <t>LU1775962480</t>
  </si>
  <si>
    <t>IE00B02JYG83</t>
  </si>
  <si>
    <t>US46435G3341</t>
  </si>
  <si>
    <t>US4642868149</t>
  </si>
  <si>
    <t>US4642867646</t>
  </si>
  <si>
    <t>US4642868065</t>
  </si>
  <si>
    <t>US46434G8309</t>
  </si>
  <si>
    <t>US4642867075</t>
  </si>
  <si>
    <t>US97717W4481</t>
  </si>
  <si>
    <t>LU0346389850</t>
  </si>
  <si>
    <t>GB0033031153</t>
  </si>
  <si>
    <t>LU1034951563</t>
  </si>
  <si>
    <t>LU0212179997</t>
  </si>
  <si>
    <t>LU1959967503</t>
  </si>
  <si>
    <t>LU0113993553</t>
  </si>
  <si>
    <t>LU1637619393</t>
  </si>
  <si>
    <t>IE00BHWQNP08</t>
  </si>
  <si>
    <t>LU0184624863</t>
  </si>
  <si>
    <t>LU1865158890</t>
  </si>
  <si>
    <t>LU0675296932</t>
  </si>
  <si>
    <t>LU1866781336</t>
  </si>
  <si>
    <t>LU1268048490</t>
  </si>
  <si>
    <t>LU1390246210</t>
  </si>
  <si>
    <t>LU2501015387</t>
  </si>
  <si>
    <t>IE00B8JGVH80</t>
  </si>
  <si>
    <t>LU0248056110</t>
  </si>
  <si>
    <t>LU0099405374</t>
  </si>
  <si>
    <t>LU0912262945</t>
  </si>
  <si>
    <t>IE00B4L5YX21</t>
  </si>
  <si>
    <t>US4642868487</t>
  </si>
  <si>
    <t>GB00B8JYLC77</t>
  </si>
  <si>
    <t>US46434V8862</t>
  </si>
  <si>
    <t>US97717W8516</t>
  </si>
  <si>
    <t>IE00B95PGT31</t>
  </si>
  <si>
    <t>IE0007292422</t>
  </si>
  <si>
    <t>LU0274209740</t>
  </si>
  <si>
    <t>LU0927735406</t>
  </si>
  <si>
    <t>IE0049168572</t>
  </si>
  <si>
    <t>IE00BYYTL417</t>
  </si>
  <si>
    <t>GB00B0119B50</t>
  </si>
  <si>
    <t>LU1670626446</t>
  </si>
  <si>
    <t>LU1670715975</t>
  </si>
  <si>
    <t>US5771307924</t>
  </si>
  <si>
    <t>LU1220257130</t>
  </si>
  <si>
    <t>GB00B5TGB445</t>
  </si>
  <si>
    <t>IE00B3CTGR43</t>
  </si>
  <si>
    <t>US97717W8367</t>
  </si>
  <si>
    <t>IE00BQ1YBP44</t>
  </si>
  <si>
    <t>LU0278930234</t>
  </si>
  <si>
    <t>GB0006014921</t>
  </si>
  <si>
    <t>LU1562332939</t>
  </si>
  <si>
    <t>IE0030395846</t>
  </si>
  <si>
    <t>IE0030395952</t>
  </si>
  <si>
    <t>US78467X1090</t>
  </si>
  <si>
    <t>US4642875987</t>
  </si>
  <si>
    <t>US9229087443</t>
  </si>
  <si>
    <t>US9229087690</t>
  </si>
  <si>
    <t>US2332038197</t>
  </si>
  <si>
    <t>US2332034139</t>
  </si>
  <si>
    <t>LU0823411292</t>
  </si>
  <si>
    <t>IE00B5BMR087</t>
  </si>
  <si>
    <t>US09290C5094</t>
  </si>
  <si>
    <t>IE00B23Z8S99</t>
  </si>
  <si>
    <t>IE00B3XXRP09</t>
  </si>
  <si>
    <t>LU0050381036</t>
  </si>
  <si>
    <t>US4642878791</t>
  </si>
  <si>
    <t>LU1079841513</t>
  </si>
  <si>
    <t>US4642878049</t>
  </si>
  <si>
    <t>US09251T5092</t>
  </si>
  <si>
    <t>US97717X6691</t>
  </si>
  <si>
    <t>US46137V1347</t>
  </si>
  <si>
    <t>IE0002459539</t>
  </si>
  <si>
    <t>US78468R8530</t>
  </si>
  <si>
    <t>LU0936248318</t>
  </si>
  <si>
    <t>US81369Y3080</t>
  </si>
  <si>
    <t>US81369Y4070</t>
  </si>
  <si>
    <t>US81369Y8527</t>
  </si>
  <si>
    <t>US81369Y6059</t>
  </si>
  <si>
    <t>US4642877702</t>
  </si>
  <si>
    <t>US4642887784</t>
  </si>
  <si>
    <t>IE00B4JNQZ49</t>
  </si>
  <si>
    <t>LU2026682919</t>
  </si>
  <si>
    <t>US81369Y2090</t>
  </si>
  <si>
    <t>US78464A5810</t>
  </si>
  <si>
    <t>US4642873255</t>
  </si>
  <si>
    <t>US4642888105</t>
  </si>
  <si>
    <t>US4642877629</t>
  </si>
  <si>
    <t>US33733E2037</t>
  </si>
  <si>
    <t>US78464A8889</t>
  </si>
  <si>
    <t>US81369Y7040</t>
  </si>
  <si>
    <t>US4642887529</t>
  </si>
  <si>
    <t>US4642871929</t>
  </si>
  <si>
    <t>LU1694772994</t>
  </si>
  <si>
    <t>LU1683287707</t>
  </si>
  <si>
    <t>US78464A8624</t>
  </si>
  <si>
    <t>US53656G4982</t>
  </si>
  <si>
    <t>US92204A7028</t>
  </si>
  <si>
    <t>LU0101689882</t>
  </si>
  <si>
    <t>LU1548499711</t>
  </si>
  <si>
    <t>LU1805531933</t>
  </si>
  <si>
    <t>US33734X1928</t>
  </si>
  <si>
    <t>US46138G6492</t>
  </si>
  <si>
    <t>US4642875565</t>
  </si>
  <si>
    <t>US97717Y6914</t>
  </si>
  <si>
    <t>LU2134542260</t>
  </si>
  <si>
    <t>US97717Y5437</t>
  </si>
  <si>
    <t>US81369Y8865</t>
  </si>
  <si>
    <t>US92204A8760</t>
  </si>
  <si>
    <t>LU0815264279</t>
  </si>
  <si>
    <t>LU1797946594</t>
  </si>
  <si>
    <t>US9220428588</t>
  </si>
  <si>
    <t>LU0048575426</t>
  </si>
  <si>
    <t>US4642865335</t>
  </si>
  <si>
    <t>US46434G7640</t>
  </si>
  <si>
    <t>IE00BKM4GZ66</t>
  </si>
  <si>
    <t>US33737J1824</t>
  </si>
  <si>
    <t>US97717X5784</t>
  </si>
  <si>
    <t>LU0742536872</t>
  </si>
  <si>
    <t>LU1102506067</t>
  </si>
  <si>
    <t>LU0248044025</t>
  </si>
  <si>
    <t>LU0582530498</t>
  </si>
  <si>
    <t>US78463X5095</t>
  </si>
  <si>
    <t>LU0886779783</t>
  </si>
  <si>
    <t>LU1112790479</t>
  </si>
  <si>
    <t>LU0206294794</t>
  </si>
  <si>
    <t>LU0794787092</t>
  </si>
  <si>
    <t>US97717W2816</t>
  </si>
  <si>
    <t>US4642861458</t>
  </si>
  <si>
    <t>LU0729060128</t>
  </si>
  <si>
    <t>LU0318933560</t>
  </si>
  <si>
    <t>LU1397645281</t>
  </si>
  <si>
    <t>LU1434524259</t>
  </si>
  <si>
    <t>LU0313358250</t>
  </si>
  <si>
    <t>LU1767066605</t>
  </si>
  <si>
    <t>LU2061828062</t>
  </si>
  <si>
    <t>LU0067412154</t>
  </si>
  <si>
    <t>LU1130125799</t>
  </si>
  <si>
    <t>LU0231483743</t>
  </si>
  <si>
    <t>LU1529950328</t>
  </si>
  <si>
    <t>LU2308715312</t>
  </si>
  <si>
    <t>US46429B6719</t>
  </si>
  <si>
    <t>US5007673065</t>
  </si>
  <si>
    <t>LU0721876877</t>
  </si>
  <si>
    <t>US97717X7194</t>
  </si>
  <si>
    <t>LU1235249262</t>
  </si>
  <si>
    <t>LU2055182070</t>
  </si>
  <si>
    <t>US46138E8003</t>
  </si>
  <si>
    <t>LU0248053877</t>
  </si>
  <si>
    <t>LU1156968403</t>
  </si>
  <si>
    <t>US4642866655</t>
  </si>
  <si>
    <t>US4642881829</t>
  </si>
  <si>
    <t>US5771308344</t>
  </si>
  <si>
    <t>LU0411709560</t>
  </si>
  <si>
    <t>LU0943624824</t>
  </si>
  <si>
    <t>LU0963031652</t>
  </si>
  <si>
    <t>LU1378878604</t>
  </si>
  <si>
    <t>LU0181496059</t>
  </si>
  <si>
    <t>IE00BN6Q7C39</t>
  </si>
  <si>
    <t>IE00B3SHFF36</t>
  </si>
  <si>
    <t>LU0231204701</t>
  </si>
  <si>
    <t>IE00BYPC7R45</t>
  </si>
  <si>
    <t>LU0164881350</t>
  </si>
  <si>
    <t>LU0267983889</t>
  </si>
  <si>
    <t>US5771307684</t>
  </si>
  <si>
    <t>IE00B0JY6L58</t>
  </si>
  <si>
    <t>LU0571488617</t>
  </si>
  <si>
    <t>LU0946219929</t>
  </si>
  <si>
    <t>US4642867729</t>
  </si>
  <si>
    <t>US46434G7723</t>
  </si>
  <si>
    <t>LU0338482002</t>
  </si>
  <si>
    <t>US92189F4037</t>
  </si>
  <si>
    <t>US46434G7988</t>
  </si>
  <si>
    <t>US46429B6065</t>
  </si>
  <si>
    <t>LU1086912554</t>
  </si>
  <si>
    <t>LU0823432371</t>
  </si>
  <si>
    <t>LU0106820292</t>
  </si>
  <si>
    <t>US02319V1035</t>
  </si>
  <si>
    <t>BRCIELACNOR3</t>
  </si>
  <si>
    <t>LU1573968200</t>
  </si>
  <si>
    <t>US92189F8251</t>
  </si>
  <si>
    <t>US4642891315</t>
  </si>
  <si>
    <t>US29274F1049</t>
  </si>
  <si>
    <t>US4642866408</t>
  </si>
  <si>
    <t>LU0939496179</t>
  </si>
  <si>
    <t>LU2301227331</t>
  </si>
  <si>
    <t>LU1796233820</t>
  </si>
  <si>
    <t>LU1571394011</t>
  </si>
  <si>
    <t>US4642873909</t>
  </si>
  <si>
    <t>LU0648314374</t>
  </si>
  <si>
    <t>LU1863154644</t>
  </si>
  <si>
    <t>LU0492943443</t>
  </si>
  <si>
    <t>CL0002535566</t>
  </si>
  <si>
    <t>US1912411089</t>
  </si>
  <si>
    <t>US4642868222</t>
  </si>
  <si>
    <t>US4642898427</t>
  </si>
  <si>
    <t>PEP214005006</t>
  </si>
  <si>
    <t>PEP218025000</t>
  </si>
  <si>
    <t>PEP140001004</t>
  </si>
  <si>
    <t>CVL736581006</t>
  </si>
  <si>
    <t>PEP736586145</t>
  </si>
  <si>
    <t>PEP736586137</t>
  </si>
  <si>
    <t>PEP206015005</t>
  </si>
  <si>
    <t>US00776D2027</t>
  </si>
  <si>
    <t>PEP608001108</t>
  </si>
  <si>
    <t>CA82639W1068</t>
  </si>
  <si>
    <t>CA82639W106X</t>
  </si>
  <si>
    <t>GB00B1FW5029</t>
  </si>
  <si>
    <t>PEP736211009</t>
  </si>
  <si>
    <t>PEP702521001</t>
  </si>
  <si>
    <t>US81369Y1001</t>
  </si>
  <si>
    <t>US92204A8018</t>
  </si>
  <si>
    <t>US37954Y8306</t>
  </si>
  <si>
    <t>US46434G8481</t>
  </si>
  <si>
    <t>US78464A7550</t>
  </si>
  <si>
    <t>US81369Y5069</t>
  </si>
  <si>
    <t>US33734X1274</t>
  </si>
  <si>
    <t>US78468R5569</t>
  </si>
  <si>
    <t>US92189H6071</t>
  </si>
  <si>
    <t>US4642888519</t>
  </si>
  <si>
    <t>US4642873412</t>
  </si>
  <si>
    <t>US4642888444</t>
  </si>
  <si>
    <t>US92189F7006</t>
  </si>
  <si>
    <t>UXYH3 Comdty</t>
  </si>
  <si>
    <t>UXYZ2 Comdty</t>
  </si>
  <si>
    <t>UXYZ1 Comdty</t>
  </si>
  <si>
    <t>WNH8 COMB Comdty</t>
  </si>
  <si>
    <t>TYM8 COMB Comdty</t>
  </si>
  <si>
    <t>TYM9</t>
  </si>
  <si>
    <t>UXYM2 Comdty</t>
  </si>
  <si>
    <t>UXYM5 Comdty</t>
  </si>
  <si>
    <t>UXYU1 Comdty</t>
  </si>
  <si>
    <t>UXYM1 Comdty</t>
  </si>
  <si>
    <t>TYU8 COMB Comdty</t>
  </si>
  <si>
    <t>TYH9 COMB Comdty</t>
  </si>
  <si>
    <t>WNZ2 Comdty</t>
  </si>
  <si>
    <t>Nombre (G&amp;P)</t>
  </si>
  <si>
    <t>Ferreycorp</t>
  </si>
  <si>
    <t>Parametría de instrumentos</t>
  </si>
  <si>
    <t>Puerto Chancay</t>
  </si>
  <si>
    <t>Southern</t>
  </si>
  <si>
    <t>Pluz Energía</t>
  </si>
  <si>
    <t>Orygen</t>
  </si>
  <si>
    <t>Nombre2</t>
  </si>
  <si>
    <t>Nombre G&amp;P</t>
  </si>
  <si>
    <t>Nombre para calculo</t>
  </si>
  <si>
    <t>Region</t>
  </si>
  <si>
    <t>Tipo</t>
  </si>
  <si>
    <t>Valor AUM</t>
  </si>
  <si>
    <t>Valor %</t>
  </si>
  <si>
    <t>Puntaje</t>
  </si>
  <si>
    <t>Sequías</t>
  </si>
  <si>
    <t>Aumento de nivel de mar</t>
  </si>
  <si>
    <t>2258742VAA63</t>
  </si>
  <si>
    <t>USP030303030</t>
  </si>
  <si>
    <t>SB12G39</t>
  </si>
  <si>
    <t>BNTNF2035</t>
  </si>
  <si>
    <t>BANORT 8 3/8 PE</t>
  </si>
  <si>
    <t>BBVASM 2039</t>
  </si>
  <si>
    <t>BBVASM 2038</t>
  </si>
  <si>
    <t>BBVA 2034</t>
  </si>
  <si>
    <t>AVALCB 4 3/8 02</t>
  </si>
  <si>
    <t>5287</t>
  </si>
  <si>
    <t>GAVA</t>
  </si>
  <si>
    <t>BCOLO 2034</t>
  </si>
  <si>
    <t>BCP 5.8 03/10/2</t>
  </si>
  <si>
    <t>SILAPE2033</t>
  </si>
  <si>
    <t>5917</t>
  </si>
  <si>
    <t>GSL</t>
  </si>
  <si>
    <t>5834</t>
  </si>
  <si>
    <t>BCP2029</t>
  </si>
  <si>
    <t>5923</t>
  </si>
  <si>
    <t>50</t>
  </si>
  <si>
    <t>FM</t>
  </si>
  <si>
    <t>7682</t>
  </si>
  <si>
    <t>7043</t>
  </si>
  <si>
    <t>7128</t>
  </si>
  <si>
    <t>7386</t>
  </si>
  <si>
    <t>7515</t>
  </si>
  <si>
    <t>7533</t>
  </si>
  <si>
    <t>7550</t>
  </si>
  <si>
    <t>7719</t>
  </si>
  <si>
    <t>7731</t>
  </si>
  <si>
    <t>7732</t>
  </si>
  <si>
    <t>7001</t>
  </si>
  <si>
    <t>ECOPET 2036</t>
  </si>
  <si>
    <t>ECOPET 8 7/8 01</t>
  </si>
  <si>
    <t>ECOPET 45</t>
  </si>
  <si>
    <t>5886</t>
  </si>
  <si>
    <t>0049</t>
  </si>
  <si>
    <t>GHSB</t>
  </si>
  <si>
    <t>5303</t>
  </si>
  <si>
    <t>SB12B29</t>
  </si>
  <si>
    <t>BINTPE 6.397 04</t>
  </si>
  <si>
    <t>BUENAV 6.8 02/0</t>
  </si>
  <si>
    <t>7404</t>
  </si>
  <si>
    <t>7472</t>
  </si>
  <si>
    <t>ECOPET32</t>
  </si>
  <si>
    <t>12583329AC04</t>
  </si>
  <si>
    <t>USL67359AC04</t>
  </si>
  <si>
    <t>2100022V2J35</t>
  </si>
  <si>
    <t>US05971V2J35</t>
  </si>
  <si>
    <t>BCP2035</t>
  </si>
  <si>
    <t>2258402PAE36</t>
  </si>
  <si>
    <t>USP5300PAE36</t>
  </si>
  <si>
    <t>HNTOIL2038</t>
  </si>
  <si>
    <t>HOC</t>
  </si>
  <si>
    <t>2083</t>
  </si>
  <si>
    <t>5270604F1743</t>
  </si>
  <si>
    <t>LU2343117433</t>
  </si>
  <si>
    <t>7060</t>
  </si>
  <si>
    <t>BBVA 2033</t>
  </si>
  <si>
    <t>5274042ER704</t>
  </si>
  <si>
    <t>US33738R7044</t>
  </si>
  <si>
    <t>7528</t>
  </si>
  <si>
    <t>7684</t>
  </si>
  <si>
    <t>011000112G35</t>
  </si>
  <si>
    <t>PEP01000C5K6</t>
  </si>
  <si>
    <t>SB12G35</t>
  </si>
  <si>
    <t>2220111KEA71</t>
  </si>
  <si>
    <t>USP0161KEA71</t>
  </si>
  <si>
    <t>ALI2032</t>
  </si>
  <si>
    <t>23583412501A</t>
  </si>
  <si>
    <t>PEP16997V323</t>
  </si>
  <si>
    <t>ECSCP3CP1A</t>
  </si>
  <si>
    <t>3920836W5029</t>
  </si>
  <si>
    <t>6000111AT824</t>
  </si>
  <si>
    <t>6000091AT841</t>
  </si>
  <si>
    <t>6000091AU122</t>
  </si>
  <si>
    <t>63588612501B</t>
  </si>
  <si>
    <t>PEP11700Q029</t>
  </si>
  <si>
    <t>BCIPE1CD1B</t>
  </si>
  <si>
    <t>GBCI</t>
  </si>
  <si>
    <t>63003812501F</t>
  </si>
  <si>
    <t>PEP12100Q237</t>
  </si>
  <si>
    <t>BIF5CD1F</t>
  </si>
  <si>
    <t>63004812501A</t>
  </si>
  <si>
    <t>PEP13300Q422</t>
  </si>
  <si>
    <t>MIBAN5CD1A</t>
  </si>
  <si>
    <t>Provincia</t>
  </si>
  <si>
    <t>Distrito</t>
  </si>
  <si>
    <t>Ventanilla</t>
  </si>
  <si>
    <t>Miraflores</t>
  </si>
  <si>
    <t>Castilla</t>
  </si>
  <si>
    <t>Bellavista</t>
  </si>
  <si>
    <t>Chota</t>
  </si>
  <si>
    <t>Huambos</t>
  </si>
  <si>
    <t>Huaylas</t>
  </si>
  <si>
    <t>Yuracmarca</t>
  </si>
  <si>
    <t>Paucartambo</t>
  </si>
  <si>
    <t>La Perla</t>
  </si>
  <si>
    <t>La Punta</t>
  </si>
  <si>
    <t>Mi Peru</t>
  </si>
  <si>
    <t>San Miguel</t>
  </si>
  <si>
    <t>Ubigeo</t>
  </si>
  <si>
    <t>Bagua</t>
  </si>
  <si>
    <t>Chachapoyas</t>
  </si>
  <si>
    <t>Utcubamba</t>
  </si>
  <si>
    <t>Bagua Grande</t>
  </si>
  <si>
    <t>Casma</t>
  </si>
  <si>
    <t>Huaraz</t>
  </si>
  <si>
    <t>Caraz</t>
  </si>
  <si>
    <t>Santa</t>
  </si>
  <si>
    <t>Abancay</t>
  </si>
  <si>
    <t>Andahuaylas</t>
  </si>
  <si>
    <t>Cayma</t>
  </si>
  <si>
    <t>Cerro Colorado</t>
  </si>
  <si>
    <t>Jose Luis Bustamante y Rivero</t>
  </si>
  <si>
    <t>Paucarpata</t>
  </si>
  <si>
    <t>Socabaya</t>
  </si>
  <si>
    <t>Jacobo Hunter</t>
  </si>
  <si>
    <t>Yanahuara</t>
  </si>
  <si>
    <t>Mariano Melgar</t>
  </si>
  <si>
    <t>Camana</t>
  </si>
  <si>
    <t>Caylloma</t>
  </si>
  <si>
    <t>Majes</t>
  </si>
  <si>
    <t>Islay</t>
  </si>
  <si>
    <t>Mollendo</t>
  </si>
  <si>
    <t>Huamanga</t>
  </si>
  <si>
    <t>Jaen</t>
  </si>
  <si>
    <t>Carmen de la Legua Reynoso</t>
  </si>
  <si>
    <t>Canchis</t>
  </si>
  <si>
    <t>Sicuani</t>
  </si>
  <si>
    <t>San Jeronimo</t>
  </si>
  <si>
    <t>Wanchaq</t>
  </si>
  <si>
    <t>La Convencion</t>
  </si>
  <si>
    <t>Santa Ana</t>
  </si>
  <si>
    <t>Urubamba</t>
  </si>
  <si>
    <t>Machupicchu</t>
  </si>
  <si>
    <t>Bongara</t>
  </si>
  <si>
    <t>Jazan</t>
  </si>
  <si>
    <t>Huarmey</t>
  </si>
  <si>
    <t>Nuevo Chimbote</t>
  </si>
  <si>
    <t>Nepeña</t>
  </si>
  <si>
    <t>Huari</t>
  </si>
  <si>
    <t>San Marcos</t>
  </si>
  <si>
    <t>Carhuaz</t>
  </si>
  <si>
    <t>Yungay</t>
  </si>
  <si>
    <t>Recuay</t>
  </si>
  <si>
    <t>Sihuas</t>
  </si>
  <si>
    <t>Bolognesi</t>
  </si>
  <si>
    <t>Chiquian</t>
  </si>
  <si>
    <t>Pomabamba</t>
  </si>
  <si>
    <t>Curahuasi</t>
  </si>
  <si>
    <t>Huancarama</t>
  </si>
  <si>
    <t>La Joya</t>
  </si>
  <si>
    <t>Alto Selva Alegre</t>
  </si>
  <si>
    <t>Yura</t>
  </si>
  <si>
    <t>Aplao</t>
  </si>
  <si>
    <t>Pampacolca</t>
  </si>
  <si>
    <t>Cocachacra</t>
  </si>
  <si>
    <t>Huanta</t>
  </si>
  <si>
    <t>La Mar</t>
  </si>
  <si>
    <t>Tambo</t>
  </si>
  <si>
    <t>Cangallo</t>
  </si>
  <si>
    <t>Cajabamba</t>
  </si>
  <si>
    <t>Celendin</t>
  </si>
  <si>
    <t>Sorochuco</t>
  </si>
  <si>
    <t>Paccha</t>
  </si>
  <si>
    <t>Tacabamba</t>
  </si>
  <si>
    <t>Cutervo</t>
  </si>
  <si>
    <t>Hualgayoc</t>
  </si>
  <si>
    <t>Bambamarca</t>
  </si>
  <si>
    <t>Pedro Galvez</t>
  </si>
  <si>
    <t>San Pablo</t>
  </si>
  <si>
    <t>Tongod</t>
  </si>
  <si>
    <t>Santa Cruz</t>
  </si>
  <si>
    <t>San Ignacio</t>
  </si>
  <si>
    <t>Anta</t>
  </si>
  <si>
    <t>Calca</t>
  </si>
  <si>
    <t>Combapata</t>
  </si>
  <si>
    <t>San Sebastian</t>
  </si>
  <si>
    <t>Santiago</t>
  </si>
  <si>
    <t>Espinar</t>
  </si>
  <si>
    <t>Echarate</t>
  </si>
  <si>
    <t>Huayopata</t>
  </si>
  <si>
    <t>Quispicanchi</t>
  </si>
  <si>
    <t>Urcos</t>
  </si>
  <si>
    <t>Acomayo</t>
  </si>
  <si>
    <t>Pomacanchi</t>
  </si>
  <si>
    <t>Chumbivilcas</t>
  </si>
  <si>
    <t>Santo Tomas</t>
  </si>
  <si>
    <t>Cotabambas</t>
  </si>
  <si>
    <t>Challhuahuacho</t>
  </si>
  <si>
    <t>Aymaraes</t>
  </si>
  <si>
    <t>Tamburco</t>
  </si>
  <si>
    <t>Pichirhua</t>
  </si>
  <si>
    <t>Chalhuanca</t>
  </si>
  <si>
    <t>Tapay</t>
  </si>
  <si>
    <t>Lucanas</t>
  </si>
  <si>
    <t>Parinacochas</t>
  </si>
  <si>
    <t>San Pedro</t>
  </si>
  <si>
    <t>Puquio</t>
  </si>
  <si>
    <t>Coracora</t>
  </si>
  <si>
    <t>Pulan</t>
  </si>
  <si>
    <t>Canas</t>
  </si>
  <si>
    <t>Ancahuasi</t>
  </si>
  <si>
    <t>Yanaoca</t>
  </si>
  <si>
    <t>Acobamba</t>
  </si>
  <si>
    <t>Angaraes</t>
  </si>
  <si>
    <t>Tayacaja</t>
  </si>
  <si>
    <t>Paucara</t>
  </si>
  <si>
    <t>Ccochaccasa</t>
  </si>
  <si>
    <t>Pampas</t>
  </si>
  <si>
    <t>Dos de Mayo</t>
  </si>
  <si>
    <t>Leoncio Prado</t>
  </si>
  <si>
    <t>Pachitea</t>
  </si>
  <si>
    <t>La Union</t>
  </si>
  <si>
    <t>Rupa-Rupa</t>
  </si>
  <si>
    <t>Jose Crespo y Castillo</t>
  </si>
  <si>
    <t>Panao</t>
  </si>
  <si>
    <t>Chincha</t>
  </si>
  <si>
    <t>Pisco</t>
  </si>
  <si>
    <t>Chavin</t>
  </si>
  <si>
    <t>Chincha Alta</t>
  </si>
  <si>
    <t>Parcona</t>
  </si>
  <si>
    <t>Ocucaje</t>
  </si>
  <si>
    <t>Marcona</t>
  </si>
  <si>
    <t>San Andres</t>
  </si>
  <si>
    <t>Chanchamayo</t>
  </si>
  <si>
    <t>Chupaca</t>
  </si>
  <si>
    <t>Concepcion</t>
  </si>
  <si>
    <t>Huancayo</t>
  </si>
  <si>
    <t>Jauja</t>
  </si>
  <si>
    <t>Satipo</t>
  </si>
  <si>
    <t>Tarma</t>
  </si>
  <si>
    <t>Yauli</t>
  </si>
  <si>
    <t>Pichanaqui</t>
  </si>
  <si>
    <t>San Ramon</t>
  </si>
  <si>
    <t>El Tambo</t>
  </si>
  <si>
    <t>Chilca</t>
  </si>
  <si>
    <t>Monobamba</t>
  </si>
  <si>
    <t>Pangoa</t>
  </si>
  <si>
    <t>Santa Barbara de Carhuacayan</t>
  </si>
  <si>
    <t>La Oroya</t>
  </si>
  <si>
    <t>Chocope</t>
  </si>
  <si>
    <t>Chepen</t>
  </si>
  <si>
    <t>Otuzco</t>
  </si>
  <si>
    <t>Parcoy</t>
  </si>
  <si>
    <t>Huamachuco</t>
  </si>
  <si>
    <t>Santiago de Chuco</t>
  </si>
  <si>
    <t>Trujillo</t>
  </si>
  <si>
    <t>El Porvenir</t>
  </si>
  <si>
    <t>La Esperanza</t>
  </si>
  <si>
    <t>Huanchaco</t>
  </si>
  <si>
    <t>Salaverry</t>
  </si>
  <si>
    <t>Viru</t>
  </si>
  <si>
    <t>Ascope</t>
  </si>
  <si>
    <t>Pataz</t>
  </si>
  <si>
    <t>Sanchez Carrion</t>
  </si>
  <si>
    <t>Chiclayo</t>
  </si>
  <si>
    <t>Ferreñafe</t>
  </si>
  <si>
    <t>Jose Leonardo Ortiz</t>
  </si>
  <si>
    <t>La Victoria</t>
  </si>
  <si>
    <t>Cayalti</t>
  </si>
  <si>
    <t>Pimentel</t>
  </si>
  <si>
    <t>Pomalca</t>
  </si>
  <si>
    <t>Patapo</t>
  </si>
  <si>
    <t>Oyotun</t>
  </si>
  <si>
    <t>Eten</t>
  </si>
  <si>
    <t>Mochumi</t>
  </si>
  <si>
    <t>Morrope</t>
  </si>
  <si>
    <t>Olmos</t>
  </si>
  <si>
    <t>Motupe</t>
  </si>
  <si>
    <t>Barranca</t>
  </si>
  <si>
    <t>Canta</t>
  </si>
  <si>
    <t>Cañete</t>
  </si>
  <si>
    <t>Huaral</t>
  </si>
  <si>
    <t>Huarochiri</t>
  </si>
  <si>
    <t>Huaura</t>
  </si>
  <si>
    <t>Oyon</t>
  </si>
  <si>
    <t>Pativilca</t>
  </si>
  <si>
    <t>Supe</t>
  </si>
  <si>
    <t>Supe Puerto</t>
  </si>
  <si>
    <t>Huamantanga</t>
  </si>
  <si>
    <t>Huaros</t>
  </si>
  <si>
    <t>Lachaqui</t>
  </si>
  <si>
    <t>San Buenaventura</t>
  </si>
  <si>
    <t>Santa Rosa De Quives</t>
  </si>
  <si>
    <t>San Vicente de Cañete</t>
  </si>
  <si>
    <t>Mala</t>
  </si>
  <si>
    <t>Imperial</t>
  </si>
  <si>
    <t>Chancay</t>
  </si>
  <si>
    <t>Atavillos Alto</t>
  </si>
  <si>
    <t>Atavillos Bajo</t>
  </si>
  <si>
    <t>Aucallama</t>
  </si>
  <si>
    <t>Lampian</t>
  </si>
  <si>
    <t>Pacaraos</t>
  </si>
  <si>
    <t>San Miguel De Acos</t>
  </si>
  <si>
    <t>Santa Cruz De Andamarca</t>
  </si>
  <si>
    <t>Sumbilca</t>
  </si>
  <si>
    <t>Veintisiete De Noviembre</t>
  </si>
  <si>
    <t>San Antonio</t>
  </si>
  <si>
    <t>San Pedro de Casta</t>
  </si>
  <si>
    <t>Surco</t>
  </si>
  <si>
    <t>Callahuanca</t>
  </si>
  <si>
    <t>Huacho</t>
  </si>
  <si>
    <t>Caleta De Carquin</t>
  </si>
  <si>
    <t>Hualmay</t>
  </si>
  <si>
    <t>Santa Maria</t>
  </si>
  <si>
    <t>Sayan</t>
  </si>
  <si>
    <t>Vegueta</t>
  </si>
  <si>
    <t>Lurigancho</t>
  </si>
  <si>
    <t>San Isidro</t>
  </si>
  <si>
    <t>Ate</t>
  </si>
  <si>
    <t>San Juan de Lurigancho</t>
  </si>
  <si>
    <t>Los Olivos</t>
  </si>
  <si>
    <t>Villa El Salvador</t>
  </si>
  <si>
    <t>Villa Maria del Triunfo</t>
  </si>
  <si>
    <t>San Juan de Miraflores</t>
  </si>
  <si>
    <t>Chorrillos</t>
  </si>
  <si>
    <t>Puente Piedra</t>
  </si>
  <si>
    <t>Pachacamac</t>
  </si>
  <si>
    <t>Comas</t>
  </si>
  <si>
    <t>San Martin de Porres</t>
  </si>
  <si>
    <t>Rimac</t>
  </si>
  <si>
    <t>Independencia</t>
  </si>
  <si>
    <t>Lurin</t>
  </si>
  <si>
    <t>Carabayllo</t>
  </si>
  <si>
    <t>El Agustino</t>
  </si>
  <si>
    <t>San Luis</t>
  </si>
  <si>
    <t>Santiago de Surco</t>
  </si>
  <si>
    <t>Surquillo</t>
  </si>
  <si>
    <t>Ancon</t>
  </si>
  <si>
    <t>Magdalena del Mar</t>
  </si>
  <si>
    <t>La Molina</t>
  </si>
  <si>
    <t>Santa Anita</t>
  </si>
  <si>
    <t>San Borja</t>
  </si>
  <si>
    <t>Lince</t>
  </si>
  <si>
    <t>Pueblo Libre</t>
  </si>
  <si>
    <t>Jesus Maria</t>
  </si>
  <si>
    <t>Breña</t>
  </si>
  <si>
    <t>Chaclacayo</t>
  </si>
  <si>
    <t>Barranco</t>
  </si>
  <si>
    <t>Santa Rosa</t>
  </si>
  <si>
    <t>Andajes</t>
  </si>
  <si>
    <t>Pachangara</t>
  </si>
  <si>
    <t>Alto Amazonas</t>
  </si>
  <si>
    <t>Maynas</t>
  </si>
  <si>
    <t>Yurimaguas</t>
  </si>
  <si>
    <t>Iquitos</t>
  </si>
  <si>
    <t>San Juan Bautista</t>
  </si>
  <si>
    <t>Tambopata</t>
  </si>
  <si>
    <t>General Sanchez Cerro</t>
  </si>
  <si>
    <t>Ilo</t>
  </si>
  <si>
    <t>Mariscal Nieto</t>
  </si>
  <si>
    <t>Ichuña</t>
  </si>
  <si>
    <t>Pacocha</t>
  </si>
  <si>
    <t>Torata</t>
  </si>
  <si>
    <t>Oxapampa</t>
  </si>
  <si>
    <t>Villa Rica</t>
  </si>
  <si>
    <t>Tinyahuarco</t>
  </si>
  <si>
    <t>San Francisco de Asis de Yarusyacan</t>
  </si>
  <si>
    <t>Huayllay</t>
  </si>
  <si>
    <t>Chaupimarca</t>
  </si>
  <si>
    <t>Yanacancha</t>
  </si>
  <si>
    <t>Ayabaca</t>
  </si>
  <si>
    <t>Huancabamba</t>
  </si>
  <si>
    <t>Morropon</t>
  </si>
  <si>
    <t>Paita</t>
  </si>
  <si>
    <t>Sechura</t>
  </si>
  <si>
    <t>Sullana</t>
  </si>
  <si>
    <t>Talara</t>
  </si>
  <si>
    <t>Paimas</t>
  </si>
  <si>
    <t>Canchaque</t>
  </si>
  <si>
    <t>Chulucanas</t>
  </si>
  <si>
    <t>La Matanza</t>
  </si>
  <si>
    <t>Buenos Aires</t>
  </si>
  <si>
    <t>Colan</t>
  </si>
  <si>
    <t>La Huaca</t>
  </si>
  <si>
    <t>Tambo Grande</t>
  </si>
  <si>
    <t>Catacaos</t>
  </si>
  <si>
    <t>Las Lomas</t>
  </si>
  <si>
    <t>Veintiseis de Octubre</t>
  </si>
  <si>
    <t>Ignacio Escudero</t>
  </si>
  <si>
    <t>Pariñas</t>
  </si>
  <si>
    <t>Los Organos</t>
  </si>
  <si>
    <t>Azangaro</t>
  </si>
  <si>
    <t>Carabaya</t>
  </si>
  <si>
    <t>Chucuito</t>
  </si>
  <si>
    <t>El Collao</t>
  </si>
  <si>
    <t>Huancane</t>
  </si>
  <si>
    <t>Melgar</t>
  </si>
  <si>
    <t>San Roman</t>
  </si>
  <si>
    <t>Yunguyo</t>
  </si>
  <si>
    <t>Macusani</t>
  </si>
  <si>
    <t>Desaguadero</t>
  </si>
  <si>
    <t>Juli</t>
  </si>
  <si>
    <t>Ilave</t>
  </si>
  <si>
    <t>Antauta</t>
  </si>
  <si>
    <t>Ayaviri</t>
  </si>
  <si>
    <t>Mañazo</t>
  </si>
  <si>
    <t>Juliaca</t>
  </si>
  <si>
    <t>El Dorado</t>
  </si>
  <si>
    <t>Huallaga</t>
  </si>
  <si>
    <t>Mariscal Caceres</t>
  </si>
  <si>
    <t>Moyobamba</t>
  </si>
  <si>
    <t>Rioja</t>
  </si>
  <si>
    <t>Tocache</t>
  </si>
  <si>
    <t>San Jose de Sisa</t>
  </si>
  <si>
    <t>Saposoa</t>
  </si>
  <si>
    <t>Juanjui</t>
  </si>
  <si>
    <t>Nueva Cajamarca</t>
  </si>
  <si>
    <t>Elias Soplin Vargas</t>
  </si>
  <si>
    <t>Tarapoto</t>
  </si>
  <si>
    <t>Jorge Basadre</t>
  </si>
  <si>
    <t>Ilabaya</t>
  </si>
  <si>
    <t>Palca</t>
  </si>
  <si>
    <t>Coronel Gregorio Albarracin Lanchipa</t>
  </si>
  <si>
    <t>Ciudad Nueva</t>
  </si>
  <si>
    <t>Contralmirante Villar</t>
  </si>
  <si>
    <t>Zorritos</t>
  </si>
  <si>
    <t>Coronel Portillo</t>
  </si>
  <si>
    <t>Padre Abad</t>
  </si>
  <si>
    <t>Calleria</t>
  </si>
  <si>
    <t>Yarinacocha</t>
  </si>
  <si>
    <t>010201</t>
  </si>
  <si>
    <t>010307</t>
  </si>
  <si>
    <t>010101</t>
  </si>
  <si>
    <t>010701</t>
  </si>
  <si>
    <t>020501</t>
  </si>
  <si>
    <t>020601</t>
  </si>
  <si>
    <t>020801</t>
  </si>
  <si>
    <t>020101</t>
  </si>
  <si>
    <t>021001</t>
  </si>
  <si>
    <t>021014</t>
  </si>
  <si>
    <t>021101</t>
  </si>
  <si>
    <t>021201</t>
  </si>
  <si>
    <t>021210</t>
  </si>
  <si>
    <t>021601</t>
  </si>
  <si>
    <t>021701</t>
  </si>
  <si>
    <t>021801</t>
  </si>
  <si>
    <t>021809</t>
  </si>
  <si>
    <t>021808</t>
  </si>
  <si>
    <t>021806</t>
  </si>
  <si>
    <t>021901</t>
  </si>
  <si>
    <t>022001</t>
  </si>
  <si>
    <t>030101</t>
  </si>
  <si>
    <t>030104</t>
  </si>
  <si>
    <t>030109</t>
  </si>
  <si>
    <t>030107</t>
  </si>
  <si>
    <t>030201</t>
  </si>
  <si>
    <t>030204</t>
  </si>
  <si>
    <t>030401</t>
  </si>
  <si>
    <t>030506</t>
  </si>
  <si>
    <t>040101</t>
  </si>
  <si>
    <t>040104</t>
  </si>
  <si>
    <t>040112</t>
  </si>
  <si>
    <t>040129</t>
  </si>
  <si>
    <t>040108</t>
  </si>
  <si>
    <t>040110</t>
  </si>
  <si>
    <t>040107</t>
  </si>
  <si>
    <t>040122</t>
  </si>
  <si>
    <t>040102</t>
  </si>
  <si>
    <t>040103</t>
  </si>
  <si>
    <t>040128</t>
  </si>
  <si>
    <t>040109</t>
  </si>
  <si>
    <t>040126</t>
  </si>
  <si>
    <t>040201</t>
  </si>
  <si>
    <t>040409</t>
  </si>
  <si>
    <t>040401</t>
  </si>
  <si>
    <t>040410</t>
  </si>
  <si>
    <t>040516</t>
  </si>
  <si>
    <t>040520</t>
  </si>
  <si>
    <t>040701</t>
  </si>
  <si>
    <t>040702</t>
  </si>
  <si>
    <t>040706</t>
  </si>
  <si>
    <t>050201</t>
  </si>
  <si>
    <t>050101</t>
  </si>
  <si>
    <t>050401</t>
  </si>
  <si>
    <t>050508</t>
  </si>
  <si>
    <t>050617</t>
  </si>
  <si>
    <t>050601</t>
  </si>
  <si>
    <t>050701</t>
  </si>
  <si>
    <t>060201</t>
  </si>
  <si>
    <t>060101</t>
  </si>
  <si>
    <t>060301</t>
  </si>
  <si>
    <t>060309</t>
  </si>
  <si>
    <t>060401</t>
  </si>
  <si>
    <t>060417</t>
  </si>
  <si>
    <t>060413</t>
  </si>
  <si>
    <t>060409</t>
  </si>
  <si>
    <t>060601</t>
  </si>
  <si>
    <t>060703</t>
  </si>
  <si>
    <t>060701</t>
  </si>
  <si>
    <t>060801</t>
  </si>
  <si>
    <t>060901</t>
  </si>
  <si>
    <t>061001</t>
  </si>
  <si>
    <t>061101</t>
  </si>
  <si>
    <t>061112</t>
  </si>
  <si>
    <t>061201</t>
  </si>
  <si>
    <t>061307</t>
  </si>
  <si>
    <t>061301</t>
  </si>
  <si>
    <t>070105</t>
  </si>
  <si>
    <t>070106</t>
  </si>
  <si>
    <t>070101</t>
  </si>
  <si>
    <t>070102</t>
  </si>
  <si>
    <t>070103</t>
  </si>
  <si>
    <t>070104</t>
  </si>
  <si>
    <t>070107</t>
  </si>
  <si>
    <t>080205</t>
  </si>
  <si>
    <t>080201</t>
  </si>
  <si>
    <t>080301</t>
  </si>
  <si>
    <t>080302</t>
  </si>
  <si>
    <t>080401</t>
  </si>
  <si>
    <t>080501</t>
  </si>
  <si>
    <t>080601</t>
  </si>
  <si>
    <t>080603</t>
  </si>
  <si>
    <t>080701</t>
  </si>
  <si>
    <t>080101</t>
  </si>
  <si>
    <t>080108</t>
  </si>
  <si>
    <t>080105</t>
  </si>
  <si>
    <t>080104</t>
  </si>
  <si>
    <t>080106</t>
  </si>
  <si>
    <t>080801</t>
  </si>
  <si>
    <t>080901</t>
  </si>
  <si>
    <t>080902</t>
  </si>
  <si>
    <t>080903</t>
  </si>
  <si>
    <t>081101</t>
  </si>
  <si>
    <t>081201</t>
  </si>
  <si>
    <t>081301</t>
  </si>
  <si>
    <t>081304</t>
  </si>
  <si>
    <t>090206</t>
  </si>
  <si>
    <t>090304</t>
  </si>
  <si>
    <t>090101</t>
  </si>
  <si>
    <t>090701</t>
  </si>
  <si>
    <t>100301</t>
  </si>
  <si>
    <t>100101</t>
  </si>
  <si>
    <t>100601</t>
  </si>
  <si>
    <t>100604</t>
  </si>
  <si>
    <t>100801</t>
  </si>
  <si>
    <t>110203</t>
  </si>
  <si>
    <t>110201</t>
  </si>
  <si>
    <t>110101</t>
  </si>
  <si>
    <t>110106</t>
  </si>
  <si>
    <t>110104</t>
  </si>
  <si>
    <t>110304</t>
  </si>
  <si>
    <t>110301</t>
  </si>
  <si>
    <t>110501</t>
  </si>
  <si>
    <t>110506</t>
  </si>
  <si>
    <t>120301</t>
  </si>
  <si>
    <t>120303</t>
  </si>
  <si>
    <t>120305</t>
  </si>
  <si>
    <t>120901</t>
  </si>
  <si>
    <t>120201</t>
  </si>
  <si>
    <t>120101</t>
  </si>
  <si>
    <t>120114</t>
  </si>
  <si>
    <t>120107</t>
  </si>
  <si>
    <t>120401</t>
  </si>
  <si>
    <t>120419</t>
  </si>
  <si>
    <t>120601</t>
  </si>
  <si>
    <t>120606</t>
  </si>
  <si>
    <t>120701</t>
  </si>
  <si>
    <t>120705</t>
  </si>
  <si>
    <t>120810</t>
  </si>
  <si>
    <t>120807</t>
  </si>
  <si>
    <t>120801</t>
  </si>
  <si>
    <t>130203</t>
  </si>
  <si>
    <t>130401</t>
  </si>
  <si>
    <t>130601</t>
  </si>
  <si>
    <t>130704</t>
  </si>
  <si>
    <t>130808</t>
  </si>
  <si>
    <t>130901</t>
  </si>
  <si>
    <t>131001</t>
  </si>
  <si>
    <t>130101</t>
  </si>
  <si>
    <t>130102</t>
  </si>
  <si>
    <t>130105</t>
  </si>
  <si>
    <t>130104</t>
  </si>
  <si>
    <t>130109</t>
  </si>
  <si>
    <t>131201</t>
  </si>
  <si>
    <t>140101</t>
  </si>
  <si>
    <t>140105</t>
  </si>
  <si>
    <t>140106</t>
  </si>
  <si>
    <t>140116</t>
  </si>
  <si>
    <t>140112</t>
  </si>
  <si>
    <t>140118</t>
  </si>
  <si>
    <t>140117</t>
  </si>
  <si>
    <t>140110</t>
  </si>
  <si>
    <t>140103</t>
  </si>
  <si>
    <t>140201</t>
  </si>
  <si>
    <t>140301</t>
  </si>
  <si>
    <t>140305</t>
  </si>
  <si>
    <t>140306</t>
  </si>
  <si>
    <t>140308</t>
  </si>
  <si>
    <t>140307</t>
  </si>
  <si>
    <t>150201</t>
  </si>
  <si>
    <t>150203</t>
  </si>
  <si>
    <t>150204</t>
  </si>
  <si>
    <t>150205</t>
  </si>
  <si>
    <t>150401</t>
  </si>
  <si>
    <t>150403</t>
  </si>
  <si>
    <t>150404</t>
  </si>
  <si>
    <t>150405</t>
  </si>
  <si>
    <t>150406</t>
  </si>
  <si>
    <t>150407</t>
  </si>
  <si>
    <t>150501</t>
  </si>
  <si>
    <t>150505</t>
  </si>
  <si>
    <t>150509</t>
  </si>
  <si>
    <t>150507</t>
  </si>
  <si>
    <t>150502</t>
  </si>
  <si>
    <t>150601</t>
  </si>
  <si>
    <t>150605</t>
  </si>
  <si>
    <t>150602</t>
  </si>
  <si>
    <t>150603</t>
  </si>
  <si>
    <t>150604</t>
  </si>
  <si>
    <t>150607</t>
  </si>
  <si>
    <t>150608</t>
  </si>
  <si>
    <t>150609</t>
  </si>
  <si>
    <t>150610</t>
  </si>
  <si>
    <t>150611</t>
  </si>
  <si>
    <t>150612</t>
  </si>
  <si>
    <t>150716</t>
  </si>
  <si>
    <t>150724</t>
  </si>
  <si>
    <t>150732</t>
  </si>
  <si>
    <t>150703</t>
  </si>
  <si>
    <t>150801</t>
  </si>
  <si>
    <t>150803</t>
  </si>
  <si>
    <t>150805</t>
  </si>
  <si>
    <t>150806</t>
  </si>
  <si>
    <t>150810</t>
  </si>
  <si>
    <t>150811</t>
  </si>
  <si>
    <t>150812</t>
  </si>
  <si>
    <t>150118</t>
  </si>
  <si>
    <t>150101</t>
  </si>
  <si>
    <t>150131</t>
  </si>
  <si>
    <t>150122</t>
  </si>
  <si>
    <t>150103</t>
  </si>
  <si>
    <t>150132</t>
  </si>
  <si>
    <t>150117</t>
  </si>
  <si>
    <t>150115</t>
  </si>
  <si>
    <t>150142</t>
  </si>
  <si>
    <t>150143</t>
  </si>
  <si>
    <t>150133</t>
  </si>
  <si>
    <t>150108</t>
  </si>
  <si>
    <t>150125</t>
  </si>
  <si>
    <t>150123</t>
  </si>
  <si>
    <t>150110</t>
  </si>
  <si>
    <t>150135</t>
  </si>
  <si>
    <t>150128</t>
  </si>
  <si>
    <t>150112</t>
  </si>
  <si>
    <t>150119</t>
  </si>
  <si>
    <t>150106</t>
  </si>
  <si>
    <t>150111</t>
  </si>
  <si>
    <t>150134</t>
  </si>
  <si>
    <t>150140</t>
  </si>
  <si>
    <t>150141</t>
  </si>
  <si>
    <t>150102</t>
  </si>
  <si>
    <t>150120</t>
  </si>
  <si>
    <t>150114</t>
  </si>
  <si>
    <t>150137</t>
  </si>
  <si>
    <t>150136</t>
  </si>
  <si>
    <t>150130</t>
  </si>
  <si>
    <t>150116</t>
  </si>
  <si>
    <t>150121</t>
  </si>
  <si>
    <t>150113</t>
  </si>
  <si>
    <t>150105</t>
  </si>
  <si>
    <t>150107</t>
  </si>
  <si>
    <t>150104</t>
  </si>
  <si>
    <t>150139</t>
  </si>
  <si>
    <t>150901</t>
  </si>
  <si>
    <t>150902</t>
  </si>
  <si>
    <t>150906</t>
  </si>
  <si>
    <t>160201</t>
  </si>
  <si>
    <t>160101</t>
  </si>
  <si>
    <t>160113</t>
  </si>
  <si>
    <t>170101</t>
  </si>
  <si>
    <t>180204</t>
  </si>
  <si>
    <t>180301</t>
  </si>
  <si>
    <t>180303</t>
  </si>
  <si>
    <t>180106</t>
  </si>
  <si>
    <t>180101</t>
  </si>
  <si>
    <t>190301</t>
  </si>
  <si>
    <t>190307</t>
  </si>
  <si>
    <t>190111</t>
  </si>
  <si>
    <t>190108</t>
  </si>
  <si>
    <t>190104</t>
  </si>
  <si>
    <t>190101</t>
  </si>
  <si>
    <t>190113</t>
  </si>
  <si>
    <t>190107</t>
  </si>
  <si>
    <t>200201</t>
  </si>
  <si>
    <t>200207</t>
  </si>
  <si>
    <t>200301</t>
  </si>
  <si>
    <t>200302</t>
  </si>
  <si>
    <t>200401</t>
  </si>
  <si>
    <t>200405</t>
  </si>
  <si>
    <t>200404</t>
  </si>
  <si>
    <t>200402</t>
  </si>
  <si>
    <t>200501</t>
  </si>
  <si>
    <t>200504</t>
  </si>
  <si>
    <t>200505</t>
  </si>
  <si>
    <t>200101</t>
  </si>
  <si>
    <t>200104</t>
  </si>
  <si>
    <t>200114</t>
  </si>
  <si>
    <t>200110</t>
  </si>
  <si>
    <t>200105</t>
  </si>
  <si>
    <t>200111</t>
  </si>
  <si>
    <t>200115</t>
  </si>
  <si>
    <t>200801</t>
  </si>
  <si>
    <t>200601</t>
  </si>
  <si>
    <t>200603</t>
  </si>
  <si>
    <t>200701</t>
  </si>
  <si>
    <t>200705</t>
  </si>
  <si>
    <t>210201</t>
  </si>
  <si>
    <t>210301</t>
  </si>
  <si>
    <t>210402</t>
  </si>
  <si>
    <t>210401</t>
  </si>
  <si>
    <t>210501</t>
  </si>
  <si>
    <t>210601</t>
  </si>
  <si>
    <t>210802</t>
  </si>
  <si>
    <t>210801</t>
  </si>
  <si>
    <t>210101</t>
  </si>
  <si>
    <t>210109</t>
  </si>
  <si>
    <t>211101</t>
  </si>
  <si>
    <t>211301</t>
  </si>
  <si>
    <t>220201</t>
  </si>
  <si>
    <t>220301</t>
  </si>
  <si>
    <t>220401</t>
  </si>
  <si>
    <t>220601</t>
  </si>
  <si>
    <t>220101</t>
  </si>
  <si>
    <t>220801</t>
  </si>
  <si>
    <t>220804</t>
  </si>
  <si>
    <t>220803</t>
  </si>
  <si>
    <t>220901</t>
  </si>
  <si>
    <t>221001</t>
  </si>
  <si>
    <t>230302</t>
  </si>
  <si>
    <t>230107</t>
  </si>
  <si>
    <t>230101</t>
  </si>
  <si>
    <t>230110</t>
  </si>
  <si>
    <t>230104</t>
  </si>
  <si>
    <t>240201</t>
  </si>
  <si>
    <t>240101</t>
  </si>
  <si>
    <t>250101</t>
  </si>
  <si>
    <t>250105</t>
  </si>
  <si>
    <t>250301</t>
  </si>
  <si>
    <t>CREDICORP</t>
  </si>
  <si>
    <t>Total Créditos</t>
  </si>
  <si>
    <t>% Porcentaje</t>
  </si>
  <si>
    <t>Inundación</t>
  </si>
  <si>
    <t>Movimientos de Masa</t>
  </si>
  <si>
    <t>Sequía severa</t>
  </si>
  <si>
    <t>% de distritos distribuidos por riesgos</t>
  </si>
  <si>
    <t>Alto</t>
  </si>
  <si>
    <t>Bajo</t>
  </si>
  <si>
    <t>Muy bajo</t>
  </si>
  <si>
    <t>Muy alto</t>
  </si>
  <si>
    <t>Medio</t>
  </si>
  <si>
    <t>Muy Bajo</t>
  </si>
  <si>
    <t>AncashSantaChimbote</t>
  </si>
  <si>
    <t>ApurimacAbancayAbancay</t>
  </si>
  <si>
    <t>CallaoCallaoCallao</t>
  </si>
  <si>
    <t>JuninHuancayoHuancayo</t>
  </si>
  <si>
    <t>LimaBarrancaBarranca</t>
  </si>
  <si>
    <t>LimaHuaralChancay</t>
  </si>
  <si>
    <t>LimaHuauraHuacho</t>
  </si>
  <si>
    <t>LimaLimaCarabayllo</t>
  </si>
  <si>
    <t>LimaLimaComas</t>
  </si>
  <si>
    <t>LimaLimaLa Molina</t>
  </si>
  <si>
    <t>LimaLimaLa Victoria</t>
  </si>
  <si>
    <t>LimaLimaLima</t>
  </si>
  <si>
    <t>LimaLimaSan Borja</t>
  </si>
  <si>
    <t>LimaLimaSan Juan de Lurigancho</t>
  </si>
  <si>
    <t>LimaLimaSan Juan de Miraflores</t>
  </si>
  <si>
    <t>LimaLimaSantiago de Surco</t>
  </si>
  <si>
    <t>LimaLimaVilla El Salvador</t>
  </si>
  <si>
    <t>LimaLimaVilla Maria del Triunfo</t>
  </si>
  <si>
    <t>LimaLimaBreña</t>
  </si>
  <si>
    <t>LimaLimaEl Agustino</t>
  </si>
  <si>
    <t>MoqueguaMariscal NietoMoquegua</t>
  </si>
  <si>
    <t>PiuraPiuraCastilla</t>
  </si>
  <si>
    <t>PiuraTalaraPariñas</t>
  </si>
  <si>
    <t>MiBanco</t>
  </si>
  <si>
    <t>AncashHuariHuari</t>
  </si>
  <si>
    <t>ApurimacAbancayCurahuasi</t>
  </si>
  <si>
    <t>CuscoAntaAnta</t>
  </si>
  <si>
    <t>Punta de Bombon</t>
  </si>
  <si>
    <t>CuscoQuispicanchiUrcos</t>
  </si>
  <si>
    <t>LimaLimaAncon</t>
  </si>
  <si>
    <t>PiuraHuancabambaCanchaque</t>
  </si>
  <si>
    <t>Distribución de activos por distrito</t>
  </si>
  <si>
    <t>Apoyo Rating Noviembre 2024</t>
  </si>
  <si>
    <t>Central</t>
  </si>
  <si>
    <t>Fuente (enlace)</t>
  </si>
  <si>
    <t>Potencia MW</t>
  </si>
  <si>
    <t>C.H. Huinco</t>
  </si>
  <si>
    <t>Hidroeléctrica</t>
  </si>
  <si>
    <t>https://mapcarta.com/es/29642368; https://globalenergyobservatory.org/geoid/45865</t>
  </si>
  <si>
    <t>C.H. Matucana</t>
  </si>
  <si>
    <t>https://mapcarta.com/es/W235956988; https://www.gem.wiki/Matucana_hydroelectric_plant</t>
  </si>
  <si>
    <t>C.H. Callahuanca</t>
  </si>
  <si>
    <t>https://www.gob.pe/institucion/minem/noticias/69382-central-hidroelectrica-de-callahuanca-reinicia-operaciones-y-contribuye-a-fortalecer-el-sistema-electrico-del-pais; https://mapcarta.com/es/W235747425</t>
  </si>
  <si>
    <t>C.H. Moyopampa</t>
  </si>
  <si>
    <t>https://mapcarta.com/es/29641866; https://www.rumbominero.com/peru/noticias/noticias-energia/hidroelectrica-moyopampa-ya-esta-operando-despues-de-los-huaicos/</t>
  </si>
  <si>
    <t>C.H. Huampaní</t>
  </si>
  <si>
    <t>https://mapcarta.com/es/30858728; https://www.enel.com/es/medios/explora/busqueda-fotos/photo/2019/06/peru-central-hidroelectrica-huampani</t>
  </si>
  <si>
    <t>C.H. Yanango</t>
  </si>
  <si>
    <t>https://issuu.com/osinergmin/docs/compendio-proyectos-gte-operacion/112; https://mapcarta.com/es/W706864502</t>
  </si>
  <si>
    <t>C.H. Chimay</t>
  </si>
  <si>
    <t>https://issuu.com/osinergmin/docs/compendio-proyectos-gte-operacion/113; https://globalenergyobservatory.org/geoid/45869</t>
  </si>
  <si>
    <t>C.H. Her1</t>
  </si>
  <si>
    <t>https://www.enelgreenpower.com/es/historias/articles/2021/12/peru-energia-hidroelectrica-ultima-generacion; https://mapcarta.com/es/30858728</t>
  </si>
  <si>
    <t>C.T. Ventanilla (GN)</t>
  </si>
  <si>
    <t>Térmica</t>
  </si>
  <si>
    <t>https://www.gem.wiki/Ventanilla_power_station; https://www.gob.pe/institucion/minem/informes-publicaciones/4962941-plan-ambiental-detallado-pad-de-la-central-termica-ventanilla-enel-generacion-peru-s-a-a</t>
  </si>
  <si>
    <t>C.T. Santa Rosa I</t>
  </si>
  <si>
    <t>https://mapcarta.com/es/34352576; https://www.gob.pe/institucion/minem/informes-publicaciones/4960690-central-termoelectrica-santa-rosa-enel-generacion-peru-s-a-a</t>
  </si>
  <si>
    <t>C.T. Santa Rosa II</t>
  </si>
  <si>
    <t>https://mapcarta.com/es/34352576; https://www.gem.wiki/Santa_Rosa_power_station</t>
  </si>
  <si>
    <t>C.E. Wayra I</t>
  </si>
  <si>
    <t>Eólica</t>
  </si>
  <si>
    <t>https://www.orygen.com/proyecto-wayra/</t>
  </si>
  <si>
    <t>C.E. Wayra Extensión</t>
  </si>
  <si>
    <t>https://www.energiaestrategica.com/wayra-extension-el-parque-eolico-mas-grande-del-peru-inicio-operacion-comercial/</t>
  </si>
  <si>
    <t>C.S. Rubí</t>
  </si>
  <si>
    <t>Solar fotovoltaica</t>
  </si>
  <si>
    <t>https://www.gob.pe/qu/institucion/minem/noticias/5999-mem-inauguro-la-central-solar-fotovoltaica-rubi-en-moquegua-la-mas-grande-del-pais; https://www.orygen.com/proyecto-rubi/</t>
  </si>
  <si>
    <t>C.S. Clemesí</t>
  </si>
  <si>
    <t>https://www.gob.pe/institucion/minem/noticias/350243-otorgan-concesion-definitiva-para-la-construccion-de-importante-central-solar-clemesi-en-moquegua; https://www.orygen.com/proyecto-clemesi/</t>
  </si>
  <si>
    <t>Hidro</t>
  </si>
  <si>
    <t>Solar</t>
  </si>
  <si>
    <t>Potencia</t>
  </si>
  <si>
    <t>% Respecto Total</t>
  </si>
  <si>
    <t>Éolica</t>
  </si>
  <si>
    <t>Total Orygen</t>
  </si>
  <si>
    <t>Links de datos</t>
  </si>
  <si>
    <t>Subestaciones de Distribución de Energía Eléctrica - [Organismo Supervisor de la Inversión en Energía y Minería - OSINERGMIN] | Plataforma Nacional de Datos Abiertos</t>
  </si>
  <si>
    <t>INEI</t>
  </si>
  <si>
    <t>Potencia Instalada</t>
  </si>
  <si>
    <t>Carmen De La Legua Reynoso</t>
  </si>
  <si>
    <t>Paramonga</t>
  </si>
  <si>
    <t>150202</t>
  </si>
  <si>
    <t>Ihuari</t>
  </si>
  <si>
    <t>150606</t>
  </si>
  <si>
    <t>Ambar</t>
  </si>
  <si>
    <t>150802</t>
  </si>
  <si>
    <t>Checras</t>
  </si>
  <si>
    <t>150804</t>
  </si>
  <si>
    <t>150807</t>
  </si>
  <si>
    <t>Paccho</t>
  </si>
  <si>
    <t>150808</t>
  </si>
  <si>
    <t>Santa Leonor</t>
  </si>
  <si>
    <t>150809</t>
  </si>
  <si>
    <t>Caujul</t>
  </si>
  <si>
    <t>150903</t>
  </si>
  <si>
    <t>Cochamarca</t>
  </si>
  <si>
    <t>150904</t>
  </si>
  <si>
    <t>Navan</t>
  </si>
  <si>
    <t>150905</t>
  </si>
  <si>
    <t>Arahuay</t>
  </si>
  <si>
    <t>150402</t>
  </si>
  <si>
    <t>Magdalena Del Mar</t>
  </si>
  <si>
    <t>San Juan De Lurigancho</t>
  </si>
  <si>
    <t>San Martin De Porres</t>
  </si>
  <si>
    <t>S/ MM</t>
  </si>
  <si>
    <t>Servicios de Salud</t>
  </si>
  <si>
    <t>Oncosalud</t>
  </si>
  <si>
    <t>Sede</t>
  </si>
  <si>
    <t>Segmento</t>
  </si>
  <si>
    <t>Peso Servicios</t>
  </si>
  <si>
    <t>Peso Oncosalud</t>
  </si>
  <si>
    <t>Clínica Delgado Auna</t>
  </si>
  <si>
    <t>Clínica Auna</t>
  </si>
  <si>
    <t>Servicios</t>
  </si>
  <si>
    <t>Clínica Auna Arequipa (Vallesur)</t>
  </si>
  <si>
    <t>Clínica Auna Piura (Miraflores, Castilla)</t>
  </si>
  <si>
    <t>Clínica Auna Bellavista</t>
  </si>
  <si>
    <t>Clínica Auna Guardia Civil</t>
  </si>
  <si>
    <t>Clínica Auna Chiclayo</t>
  </si>
  <si>
    <t>Clínica Auna Trujillo (Camino Real)</t>
  </si>
  <si>
    <t>Centro Médico Auna Servimédicos (Chiclayo)</t>
  </si>
  <si>
    <t>Centro Médico</t>
  </si>
  <si>
    <t>Centro Médico Auna Piura (Parque Infantil)</t>
  </si>
  <si>
    <t>Centro de Bienestar Auna - Benavides</t>
  </si>
  <si>
    <t>Centros de Bienestar</t>
  </si>
  <si>
    <t>Centro de Bienestar Auna - Independencia</t>
  </si>
  <si>
    <t>Oncocenter Radioncología - San Isidro</t>
  </si>
  <si>
    <t>Clínicas Oncológicas</t>
  </si>
  <si>
    <t>Clínicas Oncosalud - Sede Hospitalaria (Guardia Civil 227)</t>
  </si>
  <si>
    <t>Clínicas Oncosalud - Sede Ambulatoria (Guardia Civil 571)</t>
  </si>
  <si>
    <t>Centro de Medicina Física y Rehabilitación - Magdalena del Mar</t>
  </si>
  <si>
    <t>Centro de Medicina Física y Rehabilitación</t>
  </si>
  <si>
    <t>Cálculo Servicios</t>
  </si>
  <si>
    <t>Cálculo Oncosalud</t>
  </si>
  <si>
    <t>Peso Distrito</t>
  </si>
  <si>
    <t>Peso %</t>
  </si>
  <si>
    <t>Asignación S/ MM</t>
  </si>
  <si>
    <t>Consolidado</t>
  </si>
  <si>
    <t>Distribución (%)</t>
  </si>
  <si>
    <t>C.E. Duna</t>
  </si>
  <si>
    <t>C.E. Huambos</t>
  </si>
  <si>
    <t>C.E. Punta Lomitas y su Expansión</t>
  </si>
  <si>
    <t>C.S. Intipampa</t>
  </si>
  <si>
    <t>C.H. Quitaracsa</t>
  </si>
  <si>
    <t>C.H. Yuncán</t>
  </si>
  <si>
    <t>C.T. Chilca 1</t>
  </si>
  <si>
    <t>Gas Natural</t>
  </si>
  <si>
    <t>C.T. Chilca 2</t>
  </si>
  <si>
    <t>C.T. Ilo 41</t>
  </si>
  <si>
    <t>Diésel</t>
  </si>
  <si>
    <t>C.T. Ilo 31</t>
  </si>
  <si>
    <t>Capacidad de Producción MM TM</t>
  </si>
  <si>
    <t>Planta</t>
  </si>
  <si>
    <t>Cemento</t>
  </si>
  <si>
    <t>Clínker</t>
  </si>
  <si>
    <t>% Cemento</t>
  </si>
  <si>
    <t>% Clínker</t>
  </si>
  <si>
    <t>Planta Pacasmayo</t>
  </si>
  <si>
    <t>Planta Piura</t>
  </si>
  <si>
    <t>Planta Rioja</t>
  </si>
  <si>
    <t>Capacidad de Producción MM</t>
  </si>
  <si>
    <t>Planta Atocongo</t>
  </si>
  <si>
    <t>Planta Condorcocha</t>
  </si>
  <si>
    <t>Linea</t>
  </si>
  <si>
    <t>Sub-bloque</t>
  </si>
  <si>
    <t>Regla</t>
  </si>
  <si>
    <t>Ventas en Millones</t>
  </si>
  <si>
    <t>Ventas en miles</t>
  </si>
  <si>
    <t>Linea 1</t>
  </si>
  <si>
    <t>EEFF Auditados 2023</t>
  </si>
  <si>
    <t>Ingenieria y Construccion</t>
  </si>
  <si>
    <t>Inmobiliaria</t>
  </si>
  <si>
    <t>Total en Millones</t>
  </si>
  <si>
    <t>Norvial (RV5)</t>
  </si>
  <si>
    <t>4 anclas iguales</t>
  </si>
  <si>
    <t>País</t>
  </si>
  <si>
    <t>Ingresos</t>
  </si>
  <si>
    <t>% Ingresos</t>
  </si>
  <si>
    <t>Perú</t>
  </si>
  <si>
    <t>Survial/Canchaque</t>
  </si>
  <si>
    <t>8 nodos iguales</t>
  </si>
  <si>
    <t>AyacuchoLucanasPuquio</t>
  </si>
  <si>
    <t>ApurimacAymaraesChalhuanca</t>
  </si>
  <si>
    <t>PiuraMorroponBuenos Aires</t>
  </si>
  <si>
    <t>Departamentos</t>
  </si>
  <si>
    <t>Negocio</t>
  </si>
  <si>
    <t>UNNA Transporte</t>
  </si>
  <si>
    <t>multi-sitio por precisar</t>
  </si>
  <si>
    <t>I&amp;C</t>
  </si>
  <si>
    <t>ApurimacAbancayTamburco</t>
  </si>
  <si>
    <t>Energía</t>
  </si>
  <si>
    <t>ApurimacAbancayPichirhua</t>
  </si>
  <si>
    <t>AyacuchoParinacochasCoracora</t>
  </si>
  <si>
    <t>CuscoAntaAncahuasi</t>
  </si>
  <si>
    <t>Total Aenza</t>
  </si>
  <si>
    <t>CuscoCanasYanaoca</t>
  </si>
  <si>
    <t>Perú - Energía (Insight de Gerard)</t>
  </si>
  <si>
    <t>PiuraPaitaLa Huaca</t>
  </si>
  <si>
    <t>Upstream (Lotes III-IV)</t>
  </si>
  <si>
    <t>50/50 Talara-Paita</t>
  </si>
  <si>
    <t>Contrato</t>
  </si>
  <si>
    <t>% Valor</t>
  </si>
  <si>
    <t>LambayequeChiclayoEten</t>
  </si>
  <si>
    <t>Lote III</t>
  </si>
  <si>
    <t>Planta de Gas (Pariñas)</t>
  </si>
  <si>
    <t>ubicacion de planta</t>
  </si>
  <si>
    <t>La LibertadTrujilloSalaverry</t>
  </si>
  <si>
    <t>Lote IV</t>
  </si>
  <si>
    <t>Terminales de Combustibles</t>
  </si>
  <si>
    <t>Callao 20%</t>
  </si>
  <si>
    <t>80% repartido en el norte</t>
  </si>
  <si>
    <t>LimaBarrancaSupe</t>
  </si>
  <si>
    <t>IcaPiscoSan Andres</t>
  </si>
  <si>
    <t>Perú - Infraestructura</t>
  </si>
  <si>
    <t>Concesión</t>
  </si>
  <si>
    <t>Valor Inversión</t>
  </si>
  <si>
    <t>Terminal Pisco-Camisea (O&amp;M)</t>
  </si>
  <si>
    <t>por confirmar distrito</t>
  </si>
  <si>
    <t>Carretera Andina</t>
  </si>
  <si>
    <t>Ica/Cusco</t>
  </si>
  <si>
    <t>Viva - Lima Metropolitana</t>
  </si>
  <si>
    <t>90% repartido en 4 distritos de Lima</t>
  </si>
  <si>
    <t>Carretera Sierra</t>
  </si>
  <si>
    <t>Chira</t>
  </si>
  <si>
    <t>MoqueguaGeneral Sanchez CerroIchuña</t>
  </si>
  <si>
    <t>Tulsa</t>
  </si>
  <si>
    <t>Red Vial 5</t>
  </si>
  <si>
    <t>Viva - Huancayo</t>
  </si>
  <si>
    <t>5% Huancayo</t>
  </si>
  <si>
    <t>Vía Expresa Sur</t>
  </si>
  <si>
    <t>Caducó</t>
  </si>
  <si>
    <t>Viva - Piura</t>
  </si>
  <si>
    <t>5% Piura</t>
  </si>
  <si>
    <t>Jorge Chavez</t>
  </si>
  <si>
    <t>reparto simple por proyecto</t>
  </si>
  <si>
    <t>San Gabriel</t>
  </si>
  <si>
    <t>Antamina</t>
  </si>
  <si>
    <t>Quellaveco</t>
  </si>
  <si>
    <t>Tipo de Vivienda</t>
  </si>
  <si>
    <t>Vivienda Social en Lima</t>
  </si>
  <si>
    <t>I&amp; C</t>
  </si>
  <si>
    <t>Proyecto</t>
  </si>
  <si>
    <t>% Contrato</t>
  </si>
  <si>
    <t>LAP</t>
  </si>
  <si>
    <t>Parque Arauco</t>
  </si>
  <si>
    <t>Proyecto Inm</t>
  </si>
  <si>
    <t>Ingenieria y Construcción</t>
  </si>
  <si>
    <t>Mina</t>
  </si>
  <si>
    <t>Departamento/Estado</t>
  </si>
  <si>
    <t>Mineral Tratado (000 TM)</t>
  </si>
  <si>
    <t>Cuajone</t>
  </si>
  <si>
    <t>Tajo abierto</t>
  </si>
  <si>
    <t>Toquepala</t>
  </si>
  <si>
    <t>Distrito/Ciudad</t>
  </si>
  <si>
    <t>Underground gold-silver mine &amp; concentrator</t>
  </si>
  <si>
    <t>Silver-gold mine &amp; Selene processing plant</t>
  </si>
  <si>
    <t>Coronel Castañeda</t>
  </si>
  <si>
    <t>Fuente</t>
  </si>
  <si>
    <t>% Mineral Tratado</t>
  </si>
  <si>
    <t>Tambomayo</t>
  </si>
  <si>
    <t>Subterránea</t>
  </si>
  <si>
    <t>https://buenaventura.com/wp-content/uploads/2025/03/Memoria-Anual-Integrada-BVN-2024_vf.pdf#page=155</t>
  </si>
  <si>
    <t>https://buenaventura.com/wp-content/uploads/2025/03/Memoria-Anual-Integrada-BVN-2024_vf.pdf#page=179</t>
  </si>
  <si>
    <t>Coimolache/Tantahuatay</t>
  </si>
  <si>
    <t>https://buenaventura.com/wp-content/uploads/2025/03/Memoria-Anual-Integrada-BVN-2024_vf.pdf#page=195</t>
  </si>
  <si>
    <t>La Zanja</t>
  </si>
  <si>
    <t>https://buenaventura.com/wp-content/uploads/2025/03/Memoria-Anual-Integrada-BVN-2024_vf.pdf#page=209</t>
  </si>
  <si>
    <t>No hubo mineral tratado,  la operación se limito a lixiviación de pad (Tratamiento de relaves)</t>
  </si>
  <si>
    <t>Uchucchacua</t>
  </si>
  <si>
    <t>https://buenaventura.com/wp-content/uploads/2025/03/Memoria-Anual-Integrada-BVN-2024_vf.pdf#page=223</t>
  </si>
  <si>
    <t>Yumpag</t>
  </si>
  <si>
    <t>Julcani - Acchilla</t>
  </si>
  <si>
    <t>https://buenaventura.com/wp-content/uploads/2025/03/Memoria-Anual-Integrada-BVN-2024_vf.pdf#page=247</t>
  </si>
  <si>
    <t>Julcani - Rosario</t>
  </si>
  <si>
    <t>Brocal - Tajo Norte (Plomo/Zinc)</t>
  </si>
  <si>
    <t>https://buenaventura.com/wp-content/uploads/2025/03/Memoria-Anual-Integrada-BVN-2024_vf.pdf#page=265</t>
  </si>
  <si>
    <t>Brocal - Tajo Norte (Cobre)</t>
  </si>
  <si>
    <t>Brocal - Marcapunta Norte</t>
  </si>
  <si>
    <t>100,0%</t>
  </si>
  <si>
    <t>KT Mineral Tratado</t>
  </si>
  <si>
    <t>Cerro Lindo</t>
  </si>
  <si>
    <t>Atacocha</t>
  </si>
  <si>
    <t>Subterránea y Tajo abierto</t>
  </si>
  <si>
    <t>Cajamarquilla</t>
  </si>
  <si>
    <t>Fundición de zinc</t>
  </si>
  <si>
    <t>Mineral tratado M T</t>
  </si>
  <si>
    <t>San Rafael MU - Concentradora</t>
  </si>
  <si>
    <t>B2 Plant (Relaves)</t>
  </si>
  <si>
    <t>Planta de retratamiento</t>
  </si>
  <si>
    <t>Pucamarca</t>
  </si>
  <si>
    <t>Mina Justa - Sulfuros</t>
  </si>
  <si>
    <t>Mina Justa - Óxidos</t>
  </si>
  <si>
    <t>Pisco smelting &amp; refinery (Paracas/San Andrés – Pisco – Ica)</t>
  </si>
  <si>
    <t>fundición y refinería de estaño</t>
  </si>
  <si>
    <t>Paracas</t>
  </si>
  <si>
    <t>Memoria Anual 2024 (https://www.volcan.com.pe/wp-content/uploads/2025/08/Memoria-Volcan-2024.pdf)</t>
  </si>
  <si>
    <t>San Cristóbal-Carahuacra (Yauli)</t>
  </si>
  <si>
    <t>Andaychagua (Yauli)</t>
  </si>
  <si>
    <t>Ticlio (Yauli)</t>
  </si>
  <si>
    <t>Animón (Chungar)</t>
  </si>
  <si>
    <t>Islay (Chungar)</t>
  </si>
  <si>
    <t>Cerro de Pasco - Sulfuros</t>
  </si>
  <si>
    <t>Planta concentradora</t>
  </si>
  <si>
    <t>Cerro de Pasco - Óxidos</t>
  </si>
  <si>
    <t>Planta de óxidos</t>
  </si>
  <si>
    <t>Alpamarca</t>
  </si>
  <si>
    <t>Constancia</t>
  </si>
  <si>
    <t>Livitaca</t>
  </si>
  <si>
    <t>Uchumayo</t>
  </si>
  <si>
    <t>040124</t>
  </si>
  <si>
    <t>110505</t>
  </si>
  <si>
    <t>Hudbay</t>
  </si>
  <si>
    <t>080705</t>
  </si>
  <si>
    <t>050703</t>
  </si>
  <si>
    <t>Hochshild</t>
  </si>
  <si>
    <t>Sequías Severas</t>
  </si>
  <si>
    <t>Score de riesgo por distritos (CENEPRED)</t>
  </si>
  <si>
    <t>1254342KAB22</t>
  </si>
  <si>
    <t>USP4R21KAB22</t>
  </si>
  <si>
    <t>NUTRE2035</t>
  </si>
  <si>
    <t>5434</t>
  </si>
  <si>
    <t>15532427PD99</t>
  </si>
  <si>
    <t>USP0R137PD99</t>
  </si>
  <si>
    <t>DAVIVI2035</t>
  </si>
  <si>
    <t>5324</t>
  </si>
  <si>
    <t>22204726AA03</t>
  </si>
  <si>
    <t>USP73906AA03</t>
  </si>
  <si>
    <t>ORSAPE 6 ¼ 09/1</t>
  </si>
  <si>
    <t>2220091VAC83</t>
  </si>
  <si>
    <t>USP6411VAC83</t>
  </si>
  <si>
    <t>LUZSUR2032</t>
  </si>
  <si>
    <t>23583412501B</t>
  </si>
  <si>
    <t>PEP16997V331</t>
  </si>
  <si>
    <t>ECSCP3CP1B</t>
  </si>
  <si>
    <t>23203012501A</t>
  </si>
  <si>
    <t>PEP70101V069</t>
  </si>
  <si>
    <t>PLUZ6PC1A</t>
  </si>
  <si>
    <t>395445281022</t>
  </si>
  <si>
    <t>CA4436281022</t>
  </si>
  <si>
    <t>HBM</t>
  </si>
  <si>
    <t>5445</t>
  </si>
  <si>
    <t>5270492F2267</t>
  </si>
  <si>
    <t>LU2416422678</t>
  </si>
  <si>
    <t>5270882F3974</t>
  </si>
  <si>
    <t>LU0301639745</t>
  </si>
  <si>
    <t>7088</t>
  </si>
  <si>
    <t>7393</t>
  </si>
  <si>
    <t>5275282EY871</t>
  </si>
  <si>
    <t>US37954Y8710</t>
  </si>
  <si>
    <t>5275282EE259</t>
  </si>
  <si>
    <t>US37950E2596</t>
  </si>
  <si>
    <t>5275282EY848</t>
  </si>
  <si>
    <t>US37954Y8488</t>
  </si>
  <si>
    <t>5277512F3236</t>
  </si>
  <si>
    <t>LU2536832368</t>
  </si>
  <si>
    <t>7751</t>
  </si>
  <si>
    <t>5277445FGVH8</t>
  </si>
  <si>
    <t>7744</t>
  </si>
  <si>
    <t>5270652EH821</t>
  </si>
  <si>
    <t>US92189H8218</t>
  </si>
  <si>
    <t>54</t>
  </si>
  <si>
    <t>ETF PE</t>
  </si>
  <si>
    <t>6004</t>
  </si>
  <si>
    <t>6000031AV860</t>
  </si>
  <si>
    <t>6000491AV858</t>
  </si>
  <si>
    <t>6000031AW006</t>
  </si>
  <si>
    <t>6000031AW130</t>
  </si>
  <si>
    <t>6000031AW266</t>
  </si>
  <si>
    <t>6000031AV719</t>
  </si>
  <si>
    <t>6000031AV852</t>
  </si>
  <si>
    <t>6000031AV718</t>
  </si>
  <si>
    <t>6000031AV861</t>
  </si>
  <si>
    <t>6000111AW730</t>
  </si>
  <si>
    <t>6000111AV859</t>
  </si>
  <si>
    <t>6000091AV018</t>
  </si>
  <si>
    <t>6000481AV017</t>
  </si>
  <si>
    <t>6000031AV691</t>
  </si>
  <si>
    <t>6000031AV320</t>
  </si>
  <si>
    <t>6000111AV319</t>
  </si>
  <si>
    <t>6000481AV717</t>
  </si>
  <si>
    <t>6000111AW729</t>
  </si>
  <si>
    <t>6000021AU802</t>
  </si>
  <si>
    <t>6000031AW727</t>
  </si>
  <si>
    <t>6000491AW728</t>
  </si>
  <si>
    <t>6000031AU827</t>
  </si>
  <si>
    <t>6000031AV692</t>
  </si>
  <si>
    <t>6000091AU297</t>
  </si>
  <si>
    <t>6000031AU325</t>
  </si>
  <si>
    <t>6000491AU320</t>
  </si>
  <si>
    <t>6000111AU390</t>
  </si>
  <si>
    <t>6000111AV778</t>
  </si>
  <si>
    <t>6000021AV039</t>
  </si>
  <si>
    <t>6000111AU421</t>
  </si>
  <si>
    <t>6000111AW131</t>
  </si>
  <si>
    <t>6000091AV347</t>
  </si>
  <si>
    <t>6000111AV777</t>
  </si>
  <si>
    <t>63594212503B</t>
  </si>
  <si>
    <t>PEP16820Q277</t>
  </si>
  <si>
    <t>COMPA3CD3B</t>
  </si>
  <si>
    <t>5942</t>
  </si>
  <si>
    <t>63588612504A</t>
  </si>
  <si>
    <t>PEP11700Q037</t>
  </si>
  <si>
    <t>BCIPE1CD4A</t>
  </si>
  <si>
    <t>63003812501G</t>
  </si>
  <si>
    <t>PEP12100Q245</t>
  </si>
  <si>
    <t>BIF5CD1G</t>
  </si>
  <si>
    <t>63004212501B</t>
  </si>
  <si>
    <t>PEP16920Q242</t>
  </si>
  <si>
    <t>SANTC6CD1B</t>
  </si>
  <si>
    <t>63004212501A</t>
  </si>
  <si>
    <t>PEP16920Q234</t>
  </si>
  <si>
    <t>SANTC6CD1A</t>
  </si>
  <si>
    <t>63008612501A</t>
  </si>
  <si>
    <t>PEP11100V204</t>
  </si>
  <si>
    <t>ZCOF5DCP1A</t>
  </si>
  <si>
    <t>63004912502A</t>
  </si>
  <si>
    <t>PEP16900Q095</t>
  </si>
  <si>
    <t>GNB3CD2A</t>
  </si>
  <si>
    <t>63004912502B</t>
  </si>
  <si>
    <t>PEP16900Q103</t>
  </si>
  <si>
    <t>GNB3CD2B</t>
  </si>
  <si>
    <t>63000312501D</t>
  </si>
  <si>
    <t>PEP14800Q057</t>
  </si>
  <si>
    <t>INTER2CD1D</t>
  </si>
  <si>
    <t>63000312501E</t>
  </si>
  <si>
    <t>PEP14800Q065</t>
  </si>
  <si>
    <t>INTER2CD1E</t>
  </si>
  <si>
    <t>Resumen</t>
  </si>
  <si>
    <t>Compartidas (Nacional)</t>
  </si>
  <si>
    <t>Individuales (Nacional)</t>
  </si>
  <si>
    <t>Operaciones mineras</t>
  </si>
  <si>
    <t xml:space="preserve">Total Perú </t>
  </si>
  <si>
    <t>Conteo Sedes Activas 2024</t>
  </si>
  <si>
    <t>Código</t>
  </si>
  <si>
    <t>SEDE</t>
  </si>
  <si>
    <t>Compartido-1</t>
  </si>
  <si>
    <t>Fargoline</t>
  </si>
  <si>
    <t>Variante de Uchumayo Km 4.5 Sachaca - Arequipa - Arequipa</t>
  </si>
  <si>
    <t>AREQUIPA</t>
  </si>
  <si>
    <t>SACHACA</t>
  </si>
  <si>
    <t>Soltrak</t>
  </si>
  <si>
    <t>Compartido-10</t>
  </si>
  <si>
    <t>Ferreyros</t>
  </si>
  <si>
    <t>Lurín</t>
  </si>
  <si>
    <t>Carretera Panamericana Sur km 30.5 Parcela B55 - Predio San Vicente</t>
  </si>
  <si>
    <t>LIMA</t>
  </si>
  <si>
    <t>LURIN</t>
  </si>
  <si>
    <t>Unimaq</t>
  </si>
  <si>
    <t>Compartido-11</t>
  </si>
  <si>
    <t>Asociación La Florida P-Ab- Centro Poblado San Antonio</t>
  </si>
  <si>
    <t>MOQUEGUA</t>
  </si>
  <si>
    <t>MARISCAL NIETO</t>
  </si>
  <si>
    <t>Compartido-12</t>
  </si>
  <si>
    <t>Av Sanchez Cerro Mza. N Lote 03 y 4B Zona Industrial III-Piura</t>
  </si>
  <si>
    <t>PIURA</t>
  </si>
  <si>
    <t>Av. Prolongación Sanchez Cerro Mz 220 Lotes 1,2 y 3</t>
  </si>
  <si>
    <t>Compartido-13</t>
  </si>
  <si>
    <t>Jiron Cristobal de Peralta Norte 820 Surco</t>
  </si>
  <si>
    <t>SANTIAGO DE SURCO</t>
  </si>
  <si>
    <t>Compartido-14</t>
  </si>
  <si>
    <t>Cerro De Pasco</t>
  </si>
  <si>
    <t>Av. Oro s/n Mz P Lt 7 Urb Real de Minas Chaupimarca- Pasco// Local en 1er y 2do nivel</t>
  </si>
  <si>
    <t>PASCO</t>
  </si>
  <si>
    <t>CHAUPIMARCA</t>
  </si>
  <si>
    <t>Jr. Zinc Mz K Lote 02. Distrito Chaupimarca</t>
  </si>
  <si>
    <t>Compartido-2</t>
  </si>
  <si>
    <t>Av. Vía de Evitamiento 1980, Urb. Industrial Santa Rosa</t>
  </si>
  <si>
    <t>ATE</t>
  </si>
  <si>
    <t>Compartido-3</t>
  </si>
  <si>
    <t>Anexo Brisas</t>
  </si>
  <si>
    <t>Av. Nestor Gambetta Km. 10 Maz AR, Lotes 1 y 3, Callao</t>
  </si>
  <si>
    <t>CALLAO</t>
  </si>
  <si>
    <t>Gambetta</t>
  </si>
  <si>
    <t>Compartido-4</t>
  </si>
  <si>
    <t>CDR</t>
  </si>
  <si>
    <t>Av. Argentina 5799 Carmen de la Legua - Callao</t>
  </si>
  <si>
    <t>CARMEN DE LA LEGUA REYNOSO</t>
  </si>
  <si>
    <t>Compartido-5</t>
  </si>
  <si>
    <t>Carretera Panamericana Norte Km 792</t>
  </si>
  <si>
    <t>LAMBAYEQUE</t>
  </si>
  <si>
    <t>Compartido-6</t>
  </si>
  <si>
    <t>EFE</t>
  </si>
  <si>
    <t>Av. Industrial 508 Cercado de Lima</t>
  </si>
  <si>
    <t>Compartido-7</t>
  </si>
  <si>
    <t>Av. Centenario Km. 5.5 Monterrey</t>
  </si>
  <si>
    <t>ANCASH</t>
  </si>
  <si>
    <t>HUARAZ</t>
  </si>
  <si>
    <t>INDEPENDENCIA</t>
  </si>
  <si>
    <t xml:space="preserve">Av. Centenario Km. 5.5 Monterrey-Independencia </t>
  </si>
  <si>
    <t>Compartido-8</t>
  </si>
  <si>
    <t>Ca.Panamericana Sur Km.297 Subtanjalla</t>
  </si>
  <si>
    <t>ICA</t>
  </si>
  <si>
    <t>SUBTANJALLA</t>
  </si>
  <si>
    <t>Compartido-9</t>
  </si>
  <si>
    <t>Av. Jose D. Choquehuanca Nro. S/N - Juliaca</t>
  </si>
  <si>
    <t>PUNO</t>
  </si>
  <si>
    <t>SAN ROMAN</t>
  </si>
  <si>
    <t>JULIACA</t>
  </si>
  <si>
    <t>Av. Martires Del 4 De Noviembre 1021</t>
  </si>
  <si>
    <t>Individual-1</t>
  </si>
  <si>
    <t>Cogorno Anexo 2</t>
  </si>
  <si>
    <t>Av. Nestor Gambetta Km. 14.5</t>
  </si>
  <si>
    <t>SAN MARTIN DE PORRES</t>
  </si>
  <si>
    <t>Individual-10</t>
  </si>
  <si>
    <t>Rentafer</t>
  </si>
  <si>
    <t>Av. Argentina 1300</t>
  </si>
  <si>
    <t>Individual-11</t>
  </si>
  <si>
    <t>Av. Teodoro Valcarcel 925</t>
  </si>
  <si>
    <t>LA LIBERTAD</t>
  </si>
  <si>
    <t>TRUJILLO</t>
  </si>
  <si>
    <t>Individual-12</t>
  </si>
  <si>
    <t>Orvisa</t>
  </si>
  <si>
    <t>Av. Chachapoyas 3970</t>
  </si>
  <si>
    <t>AMAZONAS</t>
  </si>
  <si>
    <t>UTCUBAMBA</t>
  </si>
  <si>
    <t>BAGUA GRANDE</t>
  </si>
  <si>
    <t>Individual-13</t>
  </si>
  <si>
    <t>Calle Miraflores (Ctra. Huánuco - Tingo Maria Km. 3.5) Mz. 01 Lt. 05 Int. 01</t>
  </si>
  <si>
    <t>HUANUCO</t>
  </si>
  <si>
    <t>AMARILIS</t>
  </si>
  <si>
    <t>Individual-14</t>
  </si>
  <si>
    <t>Av. Augusto Freyre 1555-1557</t>
  </si>
  <si>
    <t>LORETO</t>
  </si>
  <si>
    <t>MAYNAS</t>
  </si>
  <si>
    <t>IQUITOS</t>
  </si>
  <si>
    <t>Individual-15</t>
  </si>
  <si>
    <t>Pucallpa</t>
  </si>
  <si>
    <t>Av. Centenario Km. 3900</t>
  </si>
  <si>
    <t>UCAYALI</t>
  </si>
  <si>
    <t>CORONEL PORTILLO</t>
  </si>
  <si>
    <t>YARINACOCHA</t>
  </si>
  <si>
    <t>Individual-16</t>
  </si>
  <si>
    <t>Puerto Maldonado</t>
  </si>
  <si>
    <t>Jr. Junin 798 - Madre de Dios</t>
  </si>
  <si>
    <t>MADRE DE DIOS</t>
  </si>
  <si>
    <t>TAMBOPATA</t>
  </si>
  <si>
    <t>Individual-17</t>
  </si>
  <si>
    <t>Jr. Jimenez Pimentel 1327</t>
  </si>
  <si>
    <t>SAN MARTIN</t>
  </si>
  <si>
    <t>TARAPOTO</t>
  </si>
  <si>
    <t>Individual-18</t>
  </si>
  <si>
    <t>Av. America Sur 1896-1898 Urb. El Sol - Trujillo - La Libertad</t>
  </si>
  <si>
    <t>Individual-2</t>
  </si>
  <si>
    <t>Av. Alfonso Ugarte 207</t>
  </si>
  <si>
    <t>Individual-21</t>
  </si>
  <si>
    <t>Av. Aviación KM 6 Zamacola - Cerro Colorado</t>
  </si>
  <si>
    <t>CERRO COLORADO</t>
  </si>
  <si>
    <t>Individual-22</t>
  </si>
  <si>
    <t>Av. De Evitamientos Sur S/N con pasaje Koricancha</t>
  </si>
  <si>
    <t>CUSCO</t>
  </si>
  <si>
    <t>SAN JERONIMO</t>
  </si>
  <si>
    <t>Individual-23</t>
  </si>
  <si>
    <t>Apv Inticancha S/N Av. Via De Evitamiento-San Jeronimo</t>
  </si>
  <si>
    <t>Individual-24</t>
  </si>
  <si>
    <t>Mz Q Lt 15-16 Pq.Indust. La Pampa Inalámbrica-Ilo</t>
  </si>
  <si>
    <t>ILO</t>
  </si>
  <si>
    <t>Individual-25</t>
  </si>
  <si>
    <t>Calle Santa Ines 270-290, Av. Evitamiento 1936 - Ate.</t>
  </si>
  <si>
    <t>Individual-26</t>
  </si>
  <si>
    <t>Av. Teodoro Valcarcel Nro. 1090-1096 Mz A Lote 5B y MZ A Sub Lote N°5-A2 Urb. Santa Leonor</t>
  </si>
  <si>
    <t>Individual-27</t>
  </si>
  <si>
    <t>Av. Circunvalación N°209-201 Lt N°2 del Anexo de Saños Grande-El Tambo</t>
  </si>
  <si>
    <t>JUNIN</t>
  </si>
  <si>
    <t>HUANCAYO</t>
  </si>
  <si>
    <t>EL TAMBO</t>
  </si>
  <si>
    <t>Individual-28</t>
  </si>
  <si>
    <t>Perumin Ensamble</t>
  </si>
  <si>
    <t>Alto Cultura, Valle Chili</t>
  </si>
  <si>
    <t>JOSE LUIS BUSTAMANTE Y RIVERO</t>
  </si>
  <si>
    <t>Individual-29</t>
  </si>
  <si>
    <t>Av. Tumbes Norte 1739</t>
  </si>
  <si>
    <t>TUMBES</t>
  </si>
  <si>
    <t>Individual-3</t>
  </si>
  <si>
    <t>Av. Cuzco Cdra. 4 S/N</t>
  </si>
  <si>
    <t>TACNA</t>
  </si>
  <si>
    <t>Individual-30</t>
  </si>
  <si>
    <t>Forbis</t>
  </si>
  <si>
    <t>Av. Elmer Faucett No 2823 Ofic. 504</t>
  </si>
  <si>
    <t>Individual-31</t>
  </si>
  <si>
    <t>Lote A - Av. Cusco 528 , Ayacucho - Huamanga</t>
  </si>
  <si>
    <t>AYACUCHO</t>
  </si>
  <si>
    <t>HUAMANGA</t>
  </si>
  <si>
    <t>Individual-37</t>
  </si>
  <si>
    <t xml:space="preserve">Av. El Derby 298 </t>
  </si>
  <si>
    <t>Individual-4</t>
  </si>
  <si>
    <t>Km 5.2 Carr.Cajamarca-Baños Del Inca</t>
  </si>
  <si>
    <t>CAJAMARCA</t>
  </si>
  <si>
    <t>Individual-5</t>
  </si>
  <si>
    <t>Av. La Marina Mz G Lote 8 (Buenos Aires) 161</t>
  </si>
  <si>
    <t>SANTA</t>
  </si>
  <si>
    <t>NUEVO CHIMBOTE</t>
  </si>
  <si>
    <t>Individual-6</t>
  </si>
  <si>
    <t>Calle Fundo Las Fuentes Sector Ii 2-2</t>
  </si>
  <si>
    <t>ANTA</t>
  </si>
  <si>
    <t>CACHIMAYO</t>
  </si>
  <si>
    <t>Individual-7</t>
  </si>
  <si>
    <t>Av. Mariscal Castilla 2936</t>
  </si>
  <si>
    <t>Individual-8</t>
  </si>
  <si>
    <t>Industrial</t>
  </si>
  <si>
    <t>Av. Industrial 675</t>
  </si>
  <si>
    <t>Individual-9</t>
  </si>
  <si>
    <t>Panam. Sur Km. 973 - Km. 974 Lte. I-A, Sub Lote I-A1, Sector “Reparticion” La Joya</t>
  </si>
  <si>
    <t>LA JOYA</t>
  </si>
  <si>
    <t>OP-1</t>
  </si>
  <si>
    <t>Marcobre</t>
  </si>
  <si>
    <t>Complejo minero Mina Justa - San Juan de Marcona - Nazca (Mina Justa)</t>
  </si>
  <si>
    <t>OP-10</t>
  </si>
  <si>
    <t>Toromocho</t>
  </si>
  <si>
    <t>Complejo minero Toromocho - Yauli - Junin</t>
  </si>
  <si>
    <t>YAULI</t>
  </si>
  <si>
    <t>MOROCOCHA</t>
  </si>
  <si>
    <t>OP-11</t>
  </si>
  <si>
    <t>Yanacocha</t>
  </si>
  <si>
    <t>Complejo minero Yanacocha - Tumbadén - Cajamarca</t>
  </si>
  <si>
    <t>SAN PABLO</t>
  </si>
  <si>
    <t>TUMBADEN</t>
  </si>
  <si>
    <t>OP-12</t>
  </si>
  <si>
    <t>Inmaculada</t>
  </si>
  <si>
    <t>PARINACOCHAS</t>
  </si>
  <si>
    <t>OP-14</t>
  </si>
  <si>
    <t>Complejo minero Cerro Verde - Uchumayo - Arequipa</t>
  </si>
  <si>
    <t>UCHUMAYO</t>
  </si>
  <si>
    <t>OP-15</t>
  </si>
  <si>
    <t>Constancia - Hudbay</t>
  </si>
  <si>
    <t>CHUMBIVILCAS</t>
  </si>
  <si>
    <t>LIVITACA</t>
  </si>
  <si>
    <t>Constancia - Complejo minero Constancia - Chumbivilcas - Cuzco</t>
  </si>
  <si>
    <t>OP-16</t>
  </si>
  <si>
    <t>Las Bambas</t>
  </si>
  <si>
    <t>Las Bambas - Complejo minero Las Bambas - Cotabambas - Apurimac</t>
  </si>
  <si>
    <t>APURIMAC</t>
  </si>
  <si>
    <t>COTABAMBAS</t>
  </si>
  <si>
    <t>CHALLHUAHUACHO</t>
  </si>
  <si>
    <t>OP-17</t>
  </si>
  <si>
    <t>Miskimayo</t>
  </si>
  <si>
    <t>SECHURA</t>
  </si>
  <si>
    <t>OP-18</t>
  </si>
  <si>
    <t>Complejo minero Antamina - San Marcos - Huaraz</t>
  </si>
  <si>
    <t>HUARI</t>
  </si>
  <si>
    <t>SAN MARCOS</t>
  </si>
  <si>
    <t>OP-19</t>
  </si>
  <si>
    <t>Antapacay</t>
  </si>
  <si>
    <t>Complejo minero Antapaccay - Espinar - Cusco</t>
  </si>
  <si>
    <t>ESPINAR</t>
  </si>
  <si>
    <t>OP-2</t>
  </si>
  <si>
    <t>Shougang</t>
  </si>
  <si>
    <t>Um. Shougang</t>
  </si>
  <si>
    <t>OP-20</t>
  </si>
  <si>
    <t>Complejo minero Quellaveco - Moquegua</t>
  </si>
  <si>
    <t>TORATA</t>
  </si>
  <si>
    <t>OP-21</t>
  </si>
  <si>
    <t>Complejo minero Constancia - Chumbivilcas - Cusco</t>
  </si>
  <si>
    <t>OP-22</t>
  </si>
  <si>
    <t>Unimaq Quellaveco</t>
  </si>
  <si>
    <t>OP-3</t>
  </si>
  <si>
    <t>Motomaq</t>
  </si>
  <si>
    <t>Grifo Flotante</t>
  </si>
  <si>
    <t>LATITUD 073 OESTE NRO. S/N - rio NANAY</t>
  </si>
  <si>
    <t>OP-5</t>
  </si>
  <si>
    <t>OP-6</t>
  </si>
  <si>
    <t>OP-7</t>
  </si>
  <si>
    <t>Complejo minero Cuajone - Torata - Moquegua</t>
  </si>
  <si>
    <t>OP-8</t>
  </si>
  <si>
    <t>Complejo minero Las Bambas - Cotabambas - Apurimac</t>
  </si>
  <si>
    <t>OP-9</t>
  </si>
  <si>
    <t>Complejo minero Toquepala - Jorge Basadre - Tacna</t>
  </si>
  <si>
    <t>JORGE BASADRE</t>
  </si>
  <si>
    <t>ILABAYA</t>
  </si>
  <si>
    <t>Individual</t>
  </si>
  <si>
    <t>Ferrenergy</t>
  </si>
  <si>
    <t>Av. La Encalada 1257 - Oficina 302</t>
  </si>
  <si>
    <t>Vixora</t>
  </si>
  <si>
    <t xml:space="preserve"> Av. El Derby 254, Of. 801. Santiago de Surco, Lima</t>
  </si>
  <si>
    <t>MARCONA</t>
  </si>
  <si>
    <t>LOS BAÑOS DEL INCA</t>
  </si>
  <si>
    <t>SAN FRANCISCO DE RAVACAYCO</t>
  </si>
  <si>
    <t>040117</t>
  </si>
  <si>
    <t>020105</t>
  </si>
  <si>
    <t>110112</t>
  </si>
  <si>
    <t>100102</t>
  </si>
  <si>
    <t>060108</t>
  </si>
  <si>
    <t>080303</t>
  </si>
  <si>
    <t>120805</t>
  </si>
  <si>
    <t>061204</t>
  </si>
  <si>
    <t>050707</t>
  </si>
  <si>
    <t>Sequía Severa</t>
  </si>
  <si>
    <t>Total Activos</t>
  </si>
  <si>
    <t>Participación %</t>
  </si>
  <si>
    <t>Sachaca</t>
  </si>
  <si>
    <t>Subtanjalla</t>
  </si>
  <si>
    <t>Amarilis</t>
  </si>
  <si>
    <t>Los Baños Del Inca</t>
  </si>
  <si>
    <t>Cachimayo</t>
  </si>
  <si>
    <t>Morococha</t>
  </si>
  <si>
    <t>Tumbaden</t>
  </si>
  <si>
    <t>IN-FONDO1</t>
  </si>
  <si>
    <t>084006C87822</t>
  </si>
  <si>
    <t>084004460236</t>
  </si>
  <si>
    <t>XS3183160236</t>
  </si>
  <si>
    <t>4005</t>
  </si>
  <si>
    <t>1552782GAA15</t>
  </si>
  <si>
    <t>USP2000GAA15</t>
  </si>
  <si>
    <t>BBVASM 2035</t>
  </si>
  <si>
    <t>BCICI 7 1/2  PE</t>
  </si>
  <si>
    <t>5151</t>
  </si>
  <si>
    <t>5828</t>
  </si>
  <si>
    <t>5835</t>
  </si>
  <si>
    <t>5865</t>
  </si>
  <si>
    <t>2721171IRSM3</t>
  </si>
  <si>
    <t>CVL800700S24</t>
  </si>
  <si>
    <t>INROCT32</t>
  </si>
  <si>
    <t>27211723AE14</t>
  </si>
  <si>
    <t>USP56243AE14</t>
  </si>
  <si>
    <t>INR2032</t>
  </si>
  <si>
    <t>5270604F1414</t>
  </si>
  <si>
    <t>LU0646914142</t>
  </si>
  <si>
    <t>7426</t>
  </si>
  <si>
    <t>ECOPET 2043</t>
  </si>
  <si>
    <t>6001031AW844</t>
  </si>
  <si>
    <t>6000031AW843</t>
  </si>
  <si>
    <t>6001031AW842</t>
  </si>
  <si>
    <t>Grupo Nutresa S.A.</t>
  </si>
  <si>
    <t>Nutresa</t>
  </si>
  <si>
    <t>HudBays Minerals Inc.</t>
  </si>
  <si>
    <t>Vontobel - Credit Opportunities</t>
  </si>
  <si>
    <t>Arcano Fund - European Income Fund - ESG Selection</t>
  </si>
  <si>
    <t>JP Morgan - Korea Equity Fund</t>
  </si>
  <si>
    <t>AIRR US - First Trust American Industrial Rennaisance</t>
  </si>
  <si>
    <t>Global X - Silvers Miners ETF</t>
  </si>
  <si>
    <t>Global X - Uranium Miners ETF</t>
  </si>
  <si>
    <t>Global X - Argentina ETF</t>
  </si>
  <si>
    <t>DNCA - Alpha Bonds</t>
  </si>
  <si>
    <t>VanEck Vectors Digital Transformation</t>
  </si>
  <si>
    <t>% Activos</t>
  </si>
  <si>
    <t>Sin Metodología</t>
  </si>
  <si>
    <t>Total Oficinas</t>
  </si>
  <si>
    <t>% Porcentaje Créditos</t>
  </si>
  <si>
    <t>% Porcentaje Oficinas</t>
  </si>
  <si>
    <t>% Oficinas</t>
  </si>
  <si>
    <t>Estación</t>
  </si>
  <si>
    <t>San Pedro (Cusco)</t>
  </si>
  <si>
    <t>Poroy (fuera de Cusco)</t>
  </si>
  <si>
    <t>Ollantaytambo (Valle Sagrado)</t>
  </si>
  <si>
    <t>Machu Picchu Pueblo (Aguas Calientes)</t>
  </si>
  <si>
    <t>Poroy</t>
  </si>
  <si>
    <t>Ollantaytambo</t>
  </si>
  <si>
    <t>MachuPicchu</t>
  </si>
  <si>
    <t>Sedes</t>
  </si>
  <si>
    <t>Sede Lima</t>
  </si>
  <si>
    <t>Sede Tujillo</t>
  </si>
  <si>
    <t>Sede Arequipa</t>
  </si>
  <si>
    <t>Victor Larco Herrera</t>
  </si>
  <si>
    <t>Jose Luis Bustamante Y Rivero</t>
  </si>
  <si>
    <t>Centro Comercial</t>
  </si>
  <si>
    <t>Real Plaza Arequipa</t>
  </si>
  <si>
    <t>Real Plaza Cajamarca</t>
  </si>
  <si>
    <t>Real Plaza Centro Cívico</t>
  </si>
  <si>
    <t>Real Plaza Chiclayo</t>
  </si>
  <si>
    <t>Real Plaza Chimbote</t>
  </si>
  <si>
    <t>Real Plaza Cusco</t>
  </si>
  <si>
    <t>Real Plaza Guardia Civil</t>
  </si>
  <si>
    <t>Real Plaza Huancayo</t>
  </si>
  <si>
    <t>Real Plaza Huánuco</t>
  </si>
  <si>
    <t>Real Plaza Juliaca</t>
  </si>
  <si>
    <t>Real Plaza Piura</t>
  </si>
  <si>
    <t>Real Plaza Primavera</t>
  </si>
  <si>
    <t>Real Plaza Pro</t>
  </si>
  <si>
    <t>Real Plaza Pucallpa</t>
  </si>
  <si>
    <t>Real Plaza Puruchuco</t>
  </si>
  <si>
    <t>Real Plaza Salaverry</t>
  </si>
  <si>
    <t>Real Plaza Sullana</t>
  </si>
  <si>
    <t>Real Plaza Villa María del Triunfo</t>
  </si>
  <si>
    <t>Información extraída de la página web</t>
  </si>
  <si>
    <t>Bienvenido a Real Plaza | Malls, servicios y compra online</t>
  </si>
  <si>
    <t>Central hidroeléctrica Cañón del Pato</t>
  </si>
  <si>
    <t>Complejo hidroeléctrico Carhuaquero (Carhuaquero I–V)</t>
  </si>
  <si>
    <t>Central hidroeléctrica Carhuaquero IV</t>
  </si>
  <si>
    <t>Central hidroeléctrica Caña Brava</t>
  </si>
  <si>
    <t>Planta solar Carhuaquero</t>
  </si>
  <si>
    <t>Huallanca</t>
  </si>
  <si>
    <t>Informe de gestión de Orazul Energy Perú (2025); Sector Electricidad.</t>
  </si>
  <si>
    <t>Informe de gestión de Orazul (2025); blog de infraestructura (2015).</t>
  </si>
  <si>
    <t>Ficha del proyecto Carhuaquero IV (MDL – MITECO); Plan ambiental detallado del MINEM.</t>
  </si>
  <si>
    <t>Ficha del proyecto Caña Brava (MDL – MITECO); Plan ambiental detallado del MINEM.</t>
  </si>
  <si>
    <t>Informe de gestión de Orazul; pv magazine.</t>
  </si>
  <si>
    <t>Llama</t>
  </si>
  <si>
    <t>Real Plaza Santa Clara</t>
  </si>
  <si>
    <t>Molina Plaza</t>
  </si>
  <si>
    <t>https://links.sgx.com/FileOpen/Orazul_External%20MDA%20Q2_2025.ashx?App=Announcement&amp;FileID=857166</t>
  </si>
  <si>
    <t xml:space="preserve">Información extraída de este reporte  </t>
  </si>
  <si>
    <t>130111</t>
  </si>
  <si>
    <t>130103</t>
  </si>
  <si>
    <t>150126</t>
  </si>
  <si>
    <t>110207</t>
  </si>
  <si>
    <t>050110</t>
  </si>
  <si>
    <t>130106</t>
  </si>
  <si>
    <t>130107</t>
  </si>
  <si>
    <t>220909</t>
  </si>
  <si>
    <t>120125</t>
  </si>
  <si>
    <t>130208</t>
  </si>
  <si>
    <t>220910</t>
  </si>
  <si>
    <t>150129</t>
  </si>
  <si>
    <t>230102</t>
  </si>
  <si>
    <t>130205</t>
  </si>
  <si>
    <t>200602</t>
  </si>
  <si>
    <t>250107</t>
  </si>
  <si>
    <t>130702</t>
  </si>
  <si>
    <t>110102</t>
  </si>
  <si>
    <t>140108</t>
  </si>
  <si>
    <t>230108</t>
  </si>
  <si>
    <t>100111</t>
  </si>
  <si>
    <t>050109</t>
  </si>
  <si>
    <t>150127</t>
  </si>
  <si>
    <t>200607</t>
  </si>
  <si>
    <t>050116</t>
  </si>
  <si>
    <t>240301</t>
  </si>
  <si>
    <t>040123</t>
  </si>
  <si>
    <t>200706</t>
  </si>
  <si>
    <t>050115</t>
  </si>
  <si>
    <t>110206</t>
  </si>
  <si>
    <t>150138</t>
  </si>
  <si>
    <t>150109</t>
  </si>
  <si>
    <t>110210</t>
  </si>
  <si>
    <t>240302</t>
  </si>
  <si>
    <t>110508</t>
  </si>
  <si>
    <t>140113</t>
  </si>
  <si>
    <t>160108</t>
  </si>
  <si>
    <t>040208</t>
  </si>
  <si>
    <t>140114</t>
  </si>
  <si>
    <t>140206</t>
  </si>
  <si>
    <t>030213</t>
  </si>
  <si>
    <t>110108</t>
  </si>
  <si>
    <t>180104</t>
  </si>
  <si>
    <t>110305</t>
  </si>
  <si>
    <t>110110</t>
  </si>
  <si>
    <t>040205</t>
  </si>
  <si>
    <t>150124</t>
  </si>
  <si>
    <t>080107</t>
  </si>
  <si>
    <t>130201</t>
  </si>
  <si>
    <t>120604</t>
  </si>
  <si>
    <t>120119</t>
  </si>
  <si>
    <t>160112</t>
  </si>
  <si>
    <t>150714</t>
  </si>
  <si>
    <t>211105</t>
  </si>
  <si>
    <t>110401</t>
  </si>
  <si>
    <t>030709</t>
  </si>
  <si>
    <t>150728</t>
  </si>
  <si>
    <t>130701</t>
  </si>
  <si>
    <t>021803</t>
  </si>
  <si>
    <t>150513</t>
  </si>
  <si>
    <t>200605</t>
  </si>
  <si>
    <t>120129</t>
  </si>
  <si>
    <t>100608</t>
  </si>
  <si>
    <t>120130</t>
  </si>
  <si>
    <t>081307</t>
  </si>
  <si>
    <t>240102</t>
  </si>
  <si>
    <t>120501</t>
  </si>
  <si>
    <t>040307</t>
  </si>
  <si>
    <t>150504</t>
  </si>
  <si>
    <t>040105</t>
  </si>
  <si>
    <t>120808</t>
  </si>
  <si>
    <t>110111</t>
  </si>
  <si>
    <t>040704</t>
  </si>
  <si>
    <t>120121</t>
  </si>
  <si>
    <t>200702</t>
  </si>
  <si>
    <t>100605</t>
  </si>
  <si>
    <t>040303</t>
  </si>
  <si>
    <t>190109</t>
  </si>
  <si>
    <t>240103</t>
  </si>
  <si>
    <t>220501</t>
  </si>
  <si>
    <t>240203</t>
  </si>
  <si>
    <t>130202</t>
  </si>
  <si>
    <t>110204</t>
  </si>
  <si>
    <t>081306</t>
  </si>
  <si>
    <t>150514</t>
  </si>
  <si>
    <t>040116</t>
  </si>
  <si>
    <t>060502</t>
  </si>
  <si>
    <t>090301</t>
  </si>
  <si>
    <t>120134</t>
  </si>
  <si>
    <t>040125</t>
  </si>
  <si>
    <t>160301</t>
  </si>
  <si>
    <t>150701</t>
  </si>
  <si>
    <t>120210</t>
  </si>
  <si>
    <t>120402</t>
  </si>
  <si>
    <t>040511</t>
  </si>
  <si>
    <t>090201</t>
  </si>
  <si>
    <t>030601</t>
  </si>
  <si>
    <t>150722</t>
  </si>
  <si>
    <t>090401</t>
  </si>
  <si>
    <t>060508</t>
  </si>
  <si>
    <t>200109</t>
  </si>
  <si>
    <t>140104</t>
  </si>
  <si>
    <t>090501</t>
  </si>
  <si>
    <t>030701</t>
  </si>
  <si>
    <t>130705</t>
  </si>
  <si>
    <t>140102</t>
  </si>
  <si>
    <t>040501</t>
  </si>
  <si>
    <t>120502</t>
  </si>
  <si>
    <t>040206</t>
  </si>
  <si>
    <t>120702</t>
  </si>
  <si>
    <t>050801</t>
  </si>
  <si>
    <t>140312</t>
  </si>
  <si>
    <t>030301</t>
  </si>
  <si>
    <t>090601</t>
  </si>
  <si>
    <t>140304</t>
  </si>
  <si>
    <t>050501</t>
  </si>
  <si>
    <t>120133</t>
  </si>
  <si>
    <t>210406</t>
  </si>
  <si>
    <t>230301</t>
  </si>
  <si>
    <t>030501</t>
  </si>
  <si>
    <t>051001</t>
  </si>
  <si>
    <t>050301</t>
  </si>
  <si>
    <t>100401</t>
  </si>
  <si>
    <t>030216</t>
  </si>
  <si>
    <t>040202</t>
  </si>
  <si>
    <t>140120</t>
  </si>
  <si>
    <t>130207</t>
  </si>
  <si>
    <t>051101</t>
  </si>
  <si>
    <t>020201</t>
  </si>
  <si>
    <t>040705</t>
  </si>
  <si>
    <t>060501</t>
  </si>
  <si>
    <t>010601</t>
  </si>
  <si>
    <t>040505</t>
  </si>
  <si>
    <t>050901</t>
  </si>
  <si>
    <t>211001</t>
  </si>
  <si>
    <t>230109</t>
  </si>
  <si>
    <t>130402</t>
  </si>
  <si>
    <t>040121</t>
  </si>
  <si>
    <t>040601</t>
  </si>
  <si>
    <t>211103</t>
  </si>
  <si>
    <t>230103</t>
  </si>
  <si>
    <t>060109</t>
  </si>
  <si>
    <t>211201</t>
  </si>
  <si>
    <t>100901</t>
  </si>
  <si>
    <t>020401</t>
  </si>
  <si>
    <t>230201</t>
  </si>
  <si>
    <t>010501</t>
  </si>
  <si>
    <t>040301</t>
  </si>
  <si>
    <t>151001</t>
  </si>
  <si>
    <t>020301</t>
  </si>
  <si>
    <t>081001</t>
  </si>
  <si>
    <t>140111</t>
  </si>
  <si>
    <t>100501</t>
  </si>
  <si>
    <t>110403</t>
  </si>
  <si>
    <t>150727</t>
  </si>
  <si>
    <t>190201</t>
  </si>
  <si>
    <t>101101</t>
  </si>
  <si>
    <t>110211</t>
  </si>
  <si>
    <t>200805</t>
  </si>
  <si>
    <t>040801</t>
  </si>
  <si>
    <t>100201</t>
  </si>
  <si>
    <t>140115</t>
  </si>
  <si>
    <t>010702</t>
  </si>
  <si>
    <t>020701</t>
  </si>
  <si>
    <t>021301</t>
  </si>
  <si>
    <t>130801</t>
  </si>
  <si>
    <t>230401</t>
  </si>
  <si>
    <t>040204</t>
  </si>
  <si>
    <t>100701</t>
  </si>
  <si>
    <t>210701</t>
  </si>
  <si>
    <t>010301</t>
  </si>
  <si>
    <t>040703</t>
  </si>
  <si>
    <t>021501</t>
  </si>
  <si>
    <t>150510</t>
  </si>
  <si>
    <t>180201</t>
  </si>
  <si>
    <t>210901</t>
  </si>
  <si>
    <t>101001</t>
  </si>
  <si>
    <t>150301</t>
  </si>
  <si>
    <t>211104</t>
  </si>
  <si>
    <t>120430</t>
  </si>
  <si>
    <t>130301</t>
  </si>
  <si>
    <t>220701</t>
  </si>
  <si>
    <t>021401</t>
  </si>
  <si>
    <t>020901</t>
  </si>
  <si>
    <t>131101</t>
  </si>
  <si>
    <t>130501</t>
  </si>
  <si>
    <t>120422</t>
  </si>
  <si>
    <t>040404</t>
  </si>
  <si>
    <t>150709</t>
  </si>
  <si>
    <t>021805</t>
  </si>
  <si>
    <t>190103</t>
  </si>
  <si>
    <t>022003</t>
  </si>
  <si>
    <t>090118</t>
  </si>
  <si>
    <t>170301</t>
  </si>
  <si>
    <t>110205</t>
  </si>
  <si>
    <t>130206</t>
  </si>
  <si>
    <t>150710</t>
  </si>
  <si>
    <t>220105</t>
  </si>
  <si>
    <t>080405</t>
  </si>
  <si>
    <t>081211</t>
  </si>
  <si>
    <t>150508</t>
  </si>
  <si>
    <t>110507</t>
  </si>
  <si>
    <t>040413</t>
  </si>
  <si>
    <t>120433</t>
  </si>
  <si>
    <t>130703</t>
  </si>
  <si>
    <t>130403</t>
  </si>
  <si>
    <t>170102</t>
  </si>
  <si>
    <t>200703</t>
  </si>
  <si>
    <t>240105</t>
  </si>
  <si>
    <t>020602</t>
  </si>
  <si>
    <t>110503</t>
  </si>
  <si>
    <t>120302</t>
  </si>
  <si>
    <t>150503</t>
  </si>
  <si>
    <t>020606</t>
  </si>
  <si>
    <t>010607</t>
  </si>
  <si>
    <t>020202</t>
  </si>
  <si>
    <t>021004</t>
  </si>
  <si>
    <t>021202</t>
  </si>
  <si>
    <t>021807</t>
  </si>
  <si>
    <t>040207</t>
  </si>
  <si>
    <t>040302</t>
  </si>
  <si>
    <t>050108</t>
  </si>
  <si>
    <t>060802</t>
  </si>
  <si>
    <t>061007</t>
  </si>
  <si>
    <t>110109</t>
  </si>
  <si>
    <t>110113</t>
  </si>
  <si>
    <t>120212</t>
  </si>
  <si>
    <t>120607</t>
  </si>
  <si>
    <t>150302</t>
  </si>
  <si>
    <t>150305</t>
  </si>
  <si>
    <t>150717</t>
  </si>
  <si>
    <t>151004</t>
  </si>
  <si>
    <t>151028</t>
  </si>
  <si>
    <t>180203</t>
  </si>
  <si>
    <t>200704</t>
  </si>
  <si>
    <t>220106</t>
  </si>
  <si>
    <t>230303</t>
  </si>
  <si>
    <t>250102</t>
  </si>
  <si>
    <t>250103</t>
  </si>
  <si>
    <t>040402</t>
  </si>
  <si>
    <t>080309</t>
  </si>
  <si>
    <t>080806</t>
  </si>
  <si>
    <t>090709</t>
  </si>
  <si>
    <t>090716</t>
  </si>
  <si>
    <t>100105</t>
  </si>
  <si>
    <t>110114</t>
  </si>
  <si>
    <t>160401</t>
  </si>
  <si>
    <t>120434</t>
  </si>
  <si>
    <t>110402</t>
  </si>
  <si>
    <t>120127</t>
  </si>
  <si>
    <t>120707</t>
  </si>
  <si>
    <t>190102</t>
  </si>
  <si>
    <t>220510</t>
  </si>
  <si>
    <t>240202</t>
  </si>
  <si>
    <t>250202</t>
  </si>
  <si>
    <t>030302</t>
  </si>
  <si>
    <t>140119</t>
  </si>
  <si>
    <t>220912</t>
  </si>
  <si>
    <t>221002</t>
  </si>
  <si>
    <t>080103</t>
  </si>
  <si>
    <t>010612</t>
  </si>
  <si>
    <t>030304</t>
  </si>
  <si>
    <t>040111</t>
  </si>
  <si>
    <t>040414</t>
  </si>
  <si>
    <t>080602</t>
  </si>
  <si>
    <t>131006</t>
  </si>
  <si>
    <t>160704</t>
  </si>
  <si>
    <t>190203</t>
  </si>
  <si>
    <t>200604</t>
  </si>
  <si>
    <t>080808</t>
  </si>
  <si>
    <t>140204</t>
  </si>
  <si>
    <t>030404</t>
  </si>
  <si>
    <t>021203</t>
  </si>
  <si>
    <t>030106</t>
  </si>
  <si>
    <t>030606</t>
  </si>
  <si>
    <t>040308</t>
  </si>
  <si>
    <t>081207</t>
  </si>
  <si>
    <t>110103</t>
  </si>
  <si>
    <t>140303</t>
  </si>
  <si>
    <t>150726</t>
  </si>
  <si>
    <t>200403</t>
  </si>
  <si>
    <t>211002</t>
  </si>
  <si>
    <t>230105</t>
  </si>
  <si>
    <t>131202</t>
  </si>
  <si>
    <t>100207</t>
  </si>
  <si>
    <t>120608</t>
  </si>
  <si>
    <t>050507</t>
  </si>
  <si>
    <t>220104</t>
  </si>
  <si>
    <t>090103</t>
  </si>
  <si>
    <t>170103</t>
  </si>
  <si>
    <t>050104</t>
  </si>
  <si>
    <t>190308</t>
  </si>
  <si>
    <t>010703</t>
  </si>
  <si>
    <t>060812</t>
  </si>
  <si>
    <t>221005</t>
  </si>
  <si>
    <t>060906</t>
  </si>
  <si>
    <t>160206</t>
  </si>
  <si>
    <t>030212</t>
  </si>
  <si>
    <t>060907</t>
  </si>
  <si>
    <t>100204</t>
  </si>
  <si>
    <t>120135</t>
  </si>
  <si>
    <t>160605</t>
  </si>
  <si>
    <t>150515</t>
  </si>
  <si>
    <t>030202</t>
  </si>
  <si>
    <t>030208</t>
  </si>
  <si>
    <t>050407</t>
  </si>
  <si>
    <t>080402</t>
  </si>
  <si>
    <t>130614</t>
  </si>
  <si>
    <t>210105</t>
  </si>
  <si>
    <t>010205</t>
  </si>
  <si>
    <t>040608</t>
  </si>
  <si>
    <t>050502</t>
  </si>
  <si>
    <t>060202</t>
  </si>
  <si>
    <t>060807</t>
  </si>
  <si>
    <t>090208</t>
  </si>
  <si>
    <t>120124</t>
  </si>
  <si>
    <t>220805</t>
  </si>
  <si>
    <t>140311</t>
  </si>
  <si>
    <t>250201</t>
  </si>
  <si>
    <t>021603</t>
  </si>
  <si>
    <t>130803</t>
  </si>
  <si>
    <t>010206</t>
  </si>
  <si>
    <t>010401</t>
  </si>
  <si>
    <t>021015</t>
  </si>
  <si>
    <t>050107</t>
  </si>
  <si>
    <t>050202</t>
  </si>
  <si>
    <t>060204</t>
  </si>
  <si>
    <t>120905</t>
  </si>
  <si>
    <t>040203</t>
  </si>
  <si>
    <t>210407</t>
  </si>
  <si>
    <t>120206</t>
  </si>
  <si>
    <t>120605</t>
  </si>
  <si>
    <t>190206</t>
  </si>
  <si>
    <t>200210</t>
  </si>
  <si>
    <t>100802</t>
  </si>
  <si>
    <t>160601</t>
  </si>
  <si>
    <t>060808</t>
  </si>
  <si>
    <t>080910</t>
  </si>
  <si>
    <t>081003</t>
  </si>
  <si>
    <t>190106</t>
  </si>
  <si>
    <t>030209</t>
  </si>
  <si>
    <t>050112</t>
  </si>
  <si>
    <t>050602</t>
  </si>
  <si>
    <t>060612</t>
  </si>
  <si>
    <t>090507</t>
  </si>
  <si>
    <t>090718</t>
  </si>
  <si>
    <t>140310</t>
  </si>
  <si>
    <t>170203</t>
  </si>
  <si>
    <t>170303</t>
  </si>
  <si>
    <t>200304</t>
  </si>
  <si>
    <t>030503</t>
  </si>
  <si>
    <t>040306</t>
  </si>
  <si>
    <t>040517</t>
  </si>
  <si>
    <t>040802</t>
  </si>
  <si>
    <t>060903</t>
  </si>
  <si>
    <t>080406</t>
  </si>
  <si>
    <t>081006</t>
  </si>
  <si>
    <t>100804</t>
  </si>
  <si>
    <t>120704</t>
  </si>
  <si>
    <t>180105</t>
  </si>
  <si>
    <t>210303</t>
  </si>
  <si>
    <t>200206</t>
  </si>
  <si>
    <t>050503</t>
  </si>
  <si>
    <t>080708</t>
  </si>
  <si>
    <t>080905</t>
  </si>
  <si>
    <t>090404</t>
  </si>
  <si>
    <t>101104</t>
  </si>
  <si>
    <t>130813</t>
  </si>
  <si>
    <t>030505</t>
  </si>
  <si>
    <t>030607</t>
  </si>
  <si>
    <t>050106</t>
  </si>
  <si>
    <t>080706</t>
  </si>
  <si>
    <t>090205</t>
  </si>
  <si>
    <t>021206</t>
  </si>
  <si>
    <t>030218</t>
  </si>
  <si>
    <t>030406</t>
  </si>
  <si>
    <t>030416</t>
  </si>
  <si>
    <t>050114</t>
  </si>
  <si>
    <t>060806</t>
  </si>
  <si>
    <t>080306</t>
  </si>
  <si>
    <t>080404</t>
  </si>
  <si>
    <t>080904</t>
  </si>
  <si>
    <t>080907</t>
  </si>
  <si>
    <t>081302</t>
  </si>
  <si>
    <t>090117</t>
  </si>
  <si>
    <t>090119</t>
  </si>
  <si>
    <t>090707</t>
  </si>
  <si>
    <t>120903</t>
  </si>
  <si>
    <t>180206</t>
  </si>
  <si>
    <t>190105</t>
  </si>
  <si>
    <t>200407</t>
  </si>
  <si>
    <t>200608</t>
  </si>
  <si>
    <t>210102</t>
  </si>
  <si>
    <t>210709</t>
  </si>
  <si>
    <t>220903</t>
  </si>
  <si>
    <t>010706</t>
  </si>
  <si>
    <t>021509</t>
  </si>
  <si>
    <t>060804</t>
  </si>
  <si>
    <t>081210</t>
  </si>
  <si>
    <t>120214</t>
  </si>
  <si>
    <t>130613</t>
  </si>
  <si>
    <t>130902</t>
  </si>
  <si>
    <t>160506</t>
  </si>
  <si>
    <t>220303</t>
  </si>
  <si>
    <t>250104</t>
  </si>
  <si>
    <t>061004</t>
  </si>
  <si>
    <t>130905</t>
  </si>
  <si>
    <t>010306</t>
  </si>
  <si>
    <t>021207</t>
  </si>
  <si>
    <t>030205</t>
  </si>
  <si>
    <t>030206</t>
  </si>
  <si>
    <t>030210</t>
  </si>
  <si>
    <t>030211</t>
  </si>
  <si>
    <t>030307</t>
  </si>
  <si>
    <t>050607</t>
  </si>
  <si>
    <t>080704</t>
  </si>
  <si>
    <t>080707</t>
  </si>
  <si>
    <t>090308</t>
  </si>
  <si>
    <t>090312</t>
  </si>
  <si>
    <t>090410</t>
  </si>
  <si>
    <t>090715</t>
  </si>
  <si>
    <t>130108</t>
  </si>
  <si>
    <t>130809</t>
  </si>
  <si>
    <t>130811</t>
  </si>
  <si>
    <t>130908</t>
  </si>
  <si>
    <t>180102</t>
  </si>
  <si>
    <t>210208</t>
  </si>
  <si>
    <t>210209</t>
  </si>
  <si>
    <t>210405</t>
  </si>
  <si>
    <t>210505</t>
  </si>
  <si>
    <t>210904</t>
  </si>
  <si>
    <t>010109</t>
  </si>
  <si>
    <t>020804</t>
  </si>
  <si>
    <t>030215</t>
  </si>
  <si>
    <t>050206</t>
  </si>
  <si>
    <t>050303</t>
  </si>
  <si>
    <t>050603</t>
  </si>
  <si>
    <t>060902</t>
  </si>
  <si>
    <t>060904</t>
  </si>
  <si>
    <t>081212</t>
  </si>
  <si>
    <t>090310</t>
  </si>
  <si>
    <t>090702</t>
  </si>
  <si>
    <t>090706</t>
  </si>
  <si>
    <t>090717</t>
  </si>
  <si>
    <t>100702</t>
  </si>
  <si>
    <t>110105</t>
  </si>
  <si>
    <t>180202</t>
  </si>
  <si>
    <t>190304</t>
  </si>
  <si>
    <t>210304</t>
  </si>
  <si>
    <t>010202</t>
  </si>
  <si>
    <t>010402</t>
  </si>
  <si>
    <t>020508</t>
  </si>
  <si>
    <t>020513</t>
  </si>
  <si>
    <t>021503</t>
  </si>
  <si>
    <t>021804</t>
  </si>
  <si>
    <t>021906</t>
  </si>
  <si>
    <t>040519</t>
  </si>
  <si>
    <t>040603</t>
  </si>
  <si>
    <t>050409</t>
  </si>
  <si>
    <t>050910</t>
  </si>
  <si>
    <t>051011</t>
  </si>
  <si>
    <t>060105</t>
  </si>
  <si>
    <t>060203</t>
  </si>
  <si>
    <t>060411</t>
  </si>
  <si>
    <t>060412</t>
  </si>
  <si>
    <t>061107</t>
  </si>
  <si>
    <t>061311</t>
  </si>
  <si>
    <t>081009</t>
  </si>
  <si>
    <t>081105</t>
  </si>
  <si>
    <t>081205</t>
  </si>
  <si>
    <t>090403</t>
  </si>
  <si>
    <t>090411</t>
  </si>
  <si>
    <t>100404</t>
  </si>
  <si>
    <t>120603</t>
  </si>
  <si>
    <t>130302</t>
  </si>
  <si>
    <t>130504</t>
  </si>
  <si>
    <t>130812</t>
  </si>
  <si>
    <t>130903</t>
  </si>
  <si>
    <t>140203</t>
  </si>
  <si>
    <t>140205</t>
  </si>
  <si>
    <t>160303</t>
  </si>
  <si>
    <t>160505</t>
  </si>
  <si>
    <t>160604</t>
  </si>
  <si>
    <t>180103</t>
  </si>
  <si>
    <t>210111</t>
  </si>
  <si>
    <t>210204</t>
  </si>
  <si>
    <t>210307</t>
  </si>
  <si>
    <t>210403</t>
  </si>
  <si>
    <t>210504</t>
  </si>
  <si>
    <t>210608</t>
  </si>
  <si>
    <t>220203</t>
  </si>
  <si>
    <t>220502</t>
  </si>
  <si>
    <t>220602</t>
  </si>
  <si>
    <t>220709</t>
  </si>
  <si>
    <t>220802</t>
  </si>
  <si>
    <t>220907</t>
  </si>
  <si>
    <t>010113</t>
  </si>
  <si>
    <t>010604</t>
  </si>
  <si>
    <t>010705</t>
  </si>
  <si>
    <t>020305</t>
  </si>
  <si>
    <t>020507</t>
  </si>
  <si>
    <t>020904</t>
  </si>
  <si>
    <t>021704</t>
  </si>
  <si>
    <t>021710</t>
  </si>
  <si>
    <t>022005</t>
  </si>
  <si>
    <t>030105</t>
  </si>
  <si>
    <t>030217</t>
  </si>
  <si>
    <t>030305</t>
  </si>
  <si>
    <t>030412</t>
  </si>
  <si>
    <t>030705</t>
  </si>
  <si>
    <t>030707</t>
  </si>
  <si>
    <t>030713</t>
  </si>
  <si>
    <t>030714</t>
  </si>
  <si>
    <t>040803</t>
  </si>
  <si>
    <t>050302</t>
  </si>
  <si>
    <t>050406</t>
  </si>
  <si>
    <t>050605</t>
  </si>
  <si>
    <t>050606</t>
  </si>
  <si>
    <t>050706</t>
  </si>
  <si>
    <t>050906</t>
  </si>
  <si>
    <t>051006</t>
  </si>
  <si>
    <t>060609</t>
  </si>
  <si>
    <t>061302</t>
  </si>
  <si>
    <t>080407</t>
  </si>
  <si>
    <t>080505</t>
  </si>
  <si>
    <t>080703</t>
  </si>
  <si>
    <t>080805</t>
  </si>
  <si>
    <t>080908</t>
  </si>
  <si>
    <t>080912</t>
  </si>
  <si>
    <t>081002</t>
  </si>
  <si>
    <t>090110</t>
  </si>
  <si>
    <t>090302</t>
  </si>
  <si>
    <t>090504</t>
  </si>
  <si>
    <t>090509</t>
  </si>
  <si>
    <t>090511</t>
  </si>
  <si>
    <t>101102</t>
  </si>
  <si>
    <t>110107</t>
  </si>
  <si>
    <t>110504</t>
  </si>
  <si>
    <t>120403</t>
  </si>
  <si>
    <t>120709</t>
  </si>
  <si>
    <t>120803</t>
  </si>
  <si>
    <t>130204</t>
  </si>
  <si>
    <t>130804</t>
  </si>
  <si>
    <t>131102</t>
  </si>
  <si>
    <t>131103</t>
  </si>
  <si>
    <t>140309</t>
  </si>
  <si>
    <t>150512</t>
  </si>
  <si>
    <t>151018</t>
  </si>
  <si>
    <t>151021</t>
  </si>
  <si>
    <t>160701</t>
  </si>
  <si>
    <t>170201</t>
  </si>
  <si>
    <t>180210</t>
  </si>
  <si>
    <t>190207</t>
  </si>
  <si>
    <t>190306</t>
  </si>
  <si>
    <t>200107</t>
  </si>
  <si>
    <t>200410</t>
  </si>
  <si>
    <t>200506</t>
  </si>
  <si>
    <t>200803</t>
  </si>
  <si>
    <t>210106</t>
  </si>
  <si>
    <t>210309</t>
  </si>
  <si>
    <t>210605</t>
  </si>
  <si>
    <t>210707</t>
  </si>
  <si>
    <t>211305</t>
  </si>
  <si>
    <t>220603</t>
  </si>
  <si>
    <t>220807</t>
  </si>
  <si>
    <t>220913</t>
  </si>
  <si>
    <t>230202</t>
  </si>
  <si>
    <t>230203</t>
  </si>
  <si>
    <t>230206</t>
  </si>
  <si>
    <t>250302</t>
  </si>
  <si>
    <t>250303</t>
  </si>
  <si>
    <t>010512</t>
  </si>
  <si>
    <t>020108</t>
  </si>
  <si>
    <t>021011</t>
  </si>
  <si>
    <t>021907</t>
  </si>
  <si>
    <t>030605</t>
  </si>
  <si>
    <t>030608</t>
  </si>
  <si>
    <t>040311</t>
  </si>
  <si>
    <t>050621</t>
  </si>
  <si>
    <t>050705</t>
  </si>
  <si>
    <t>051002</t>
  </si>
  <si>
    <t>060112</t>
  </si>
  <si>
    <t>060402</t>
  </si>
  <si>
    <t>060602</t>
  </si>
  <si>
    <t>060803</t>
  </si>
  <si>
    <t>061113</t>
  </si>
  <si>
    <t>061303</t>
  </si>
  <si>
    <t>080202</t>
  </si>
  <si>
    <t>080206</t>
  </si>
  <si>
    <t>080403</t>
  </si>
  <si>
    <t>080606</t>
  </si>
  <si>
    <t>090203</t>
  </si>
  <si>
    <t>090610</t>
  </si>
  <si>
    <t>100110</t>
  </si>
  <si>
    <t>100202</t>
  </si>
  <si>
    <t>100205</t>
  </si>
  <si>
    <t>100606</t>
  </si>
  <si>
    <t>101002</t>
  </si>
  <si>
    <t>101006</t>
  </si>
  <si>
    <t>101007</t>
  </si>
  <si>
    <t>120203</t>
  </si>
  <si>
    <t>120205</t>
  </si>
  <si>
    <t>120904</t>
  </si>
  <si>
    <t>131104</t>
  </si>
  <si>
    <t>150516</t>
  </si>
  <si>
    <t>160211</t>
  </si>
  <si>
    <t>160304</t>
  </si>
  <si>
    <t>160602</t>
  </si>
  <si>
    <t>160703</t>
  </si>
  <si>
    <t>190303</t>
  </si>
  <si>
    <t>200606</t>
  </si>
  <si>
    <t>210807</t>
  </si>
  <si>
    <t>211204</t>
  </si>
  <si>
    <t>211206</t>
  </si>
  <si>
    <t>220404</t>
  </si>
  <si>
    <t>220708</t>
  </si>
  <si>
    <t>010106</t>
  </si>
  <si>
    <t>060106</t>
  </si>
  <si>
    <t>061104</t>
  </si>
  <si>
    <t>090711</t>
  </si>
  <si>
    <t>100104</t>
  </si>
  <si>
    <t>120909</t>
  </si>
  <si>
    <t>160107</t>
  </si>
  <si>
    <t>160302</t>
  </si>
  <si>
    <t>160402</t>
  </si>
  <si>
    <t>160403</t>
  </si>
  <si>
    <t>160404</t>
  </si>
  <si>
    <t>160504</t>
  </si>
  <si>
    <t>200202</t>
  </si>
  <si>
    <t>200205</t>
  </si>
  <si>
    <t>200208</t>
  </si>
  <si>
    <t>010102</t>
  </si>
  <si>
    <t>010203</t>
  </si>
  <si>
    <t>010403</t>
  </si>
  <si>
    <t>010511</t>
  </si>
  <si>
    <t>010520</t>
  </si>
  <si>
    <t>010522</t>
  </si>
  <si>
    <t>010707</t>
  </si>
  <si>
    <t>020102</t>
  </si>
  <si>
    <t>020111</t>
  </si>
  <si>
    <t>020203</t>
  </si>
  <si>
    <t>020306</t>
  </si>
  <si>
    <t>020610</t>
  </si>
  <si>
    <t>020903</t>
  </si>
  <si>
    <t>021006</t>
  </si>
  <si>
    <t>021104</t>
  </si>
  <si>
    <t>021303</t>
  </si>
  <si>
    <t>021402</t>
  </si>
  <si>
    <t>021405</t>
  </si>
  <si>
    <t>021409</t>
  </si>
  <si>
    <t>021910</t>
  </si>
  <si>
    <t>030102</t>
  </si>
  <si>
    <t>030103</t>
  </si>
  <si>
    <t>030108</t>
  </si>
  <si>
    <t>030405</t>
  </si>
  <si>
    <t>030409</t>
  </si>
  <si>
    <t>030414</t>
  </si>
  <si>
    <t>030502</t>
  </si>
  <si>
    <t>030604</t>
  </si>
  <si>
    <t>030703</t>
  </si>
  <si>
    <t>030711</t>
  </si>
  <si>
    <t>040113</t>
  </si>
  <si>
    <t>040127</t>
  </si>
  <si>
    <t>040304</t>
  </si>
  <si>
    <t>040305</t>
  </si>
  <si>
    <t>040309</t>
  </si>
  <si>
    <t>040313</t>
  </si>
  <si>
    <t>040406</t>
  </si>
  <si>
    <t>040502</t>
  </si>
  <si>
    <t>040508</t>
  </si>
  <si>
    <t>040510</t>
  </si>
  <si>
    <t>040515</t>
  </si>
  <si>
    <t>040518</t>
  </si>
  <si>
    <t>040602</t>
  </si>
  <si>
    <t>040604</t>
  </si>
  <si>
    <t>040606</t>
  </si>
  <si>
    <t>040805</t>
  </si>
  <si>
    <t>040807</t>
  </si>
  <si>
    <t>040808</t>
  </si>
  <si>
    <t>040811</t>
  </si>
  <si>
    <t>050102</t>
  </si>
  <si>
    <t>050105</t>
  </si>
  <si>
    <t>050205</t>
  </si>
  <si>
    <t>050304</t>
  </si>
  <si>
    <t>050408</t>
  </si>
  <si>
    <t>050410</t>
  </si>
  <si>
    <t>050504</t>
  </si>
  <si>
    <t>050505</t>
  </si>
  <si>
    <t>050604</t>
  </si>
  <si>
    <t>050608</t>
  </si>
  <si>
    <t>050610</t>
  </si>
  <si>
    <t>050613</t>
  </si>
  <si>
    <t>050619</t>
  </si>
  <si>
    <t>050708</t>
  </si>
  <si>
    <t>050804</t>
  </si>
  <si>
    <t>050907</t>
  </si>
  <si>
    <t>050911</t>
  </si>
  <si>
    <t>060104</t>
  </si>
  <si>
    <t>060111</t>
  </si>
  <si>
    <t>060404</t>
  </si>
  <si>
    <t>060408</t>
  </si>
  <si>
    <t>060416</t>
  </si>
  <si>
    <t>060503</t>
  </si>
  <si>
    <t>060615</t>
  </si>
  <si>
    <t>061102</t>
  </si>
  <si>
    <t>061106</t>
  </si>
  <si>
    <t>061109</t>
  </si>
  <si>
    <t>080304</t>
  </si>
  <si>
    <t>080408</t>
  </si>
  <si>
    <t>080503</t>
  </si>
  <si>
    <t>080506</t>
  </si>
  <si>
    <t>080702</t>
  </si>
  <si>
    <t>080906</t>
  </si>
  <si>
    <t>080911</t>
  </si>
  <si>
    <t>081008</t>
  </si>
  <si>
    <t>081104</t>
  </si>
  <si>
    <t>081202</t>
  </si>
  <si>
    <t>081203</t>
  </si>
  <si>
    <t>081303</t>
  </si>
  <si>
    <t>090106</t>
  </si>
  <si>
    <t>090109</t>
  </si>
  <si>
    <t>090113</t>
  </si>
  <si>
    <t>090202</t>
  </si>
  <si>
    <t>090309</t>
  </si>
  <si>
    <t>090603</t>
  </si>
  <si>
    <t>090606</t>
  </si>
  <si>
    <t>090705</t>
  </si>
  <si>
    <t>090713</t>
  </si>
  <si>
    <t>090719</t>
  </si>
  <si>
    <t>100107</t>
  </si>
  <si>
    <t>100108</t>
  </si>
  <si>
    <t>100206</t>
  </si>
  <si>
    <t>100603</t>
  </si>
  <si>
    <t>101004</t>
  </si>
  <si>
    <t>110209</t>
  </si>
  <si>
    <t>120204</t>
  </si>
  <si>
    <t>120406</t>
  </si>
  <si>
    <t>120413</t>
  </si>
  <si>
    <t>120418</t>
  </si>
  <si>
    <t>120425</t>
  </si>
  <si>
    <t>120431</t>
  </si>
  <si>
    <t>120908</t>
  </si>
  <si>
    <t>130304</t>
  </si>
  <si>
    <t>130305</t>
  </si>
  <si>
    <t>130802</t>
  </si>
  <si>
    <t>130805</t>
  </si>
  <si>
    <t>131004</t>
  </si>
  <si>
    <t>131005</t>
  </si>
  <si>
    <t>131008</t>
  </si>
  <si>
    <t>140107</t>
  </si>
  <si>
    <t>140202</t>
  </si>
  <si>
    <t>150303</t>
  </si>
  <si>
    <t>150304</t>
  </si>
  <si>
    <t>150708</t>
  </si>
  <si>
    <t>150713</t>
  </si>
  <si>
    <t>150718</t>
  </si>
  <si>
    <t>151002</t>
  </si>
  <si>
    <t>151003</t>
  </si>
  <si>
    <t>151005</t>
  </si>
  <si>
    <t>151006</t>
  </si>
  <si>
    <t>151007</t>
  </si>
  <si>
    <t>151008</t>
  </si>
  <si>
    <t>151009</t>
  </si>
  <si>
    <t>151010</t>
  </si>
  <si>
    <t>151011</t>
  </si>
  <si>
    <t>151012</t>
  </si>
  <si>
    <t>151013</t>
  </si>
  <si>
    <t>151015</t>
  </si>
  <si>
    <t>151016</t>
  </si>
  <si>
    <t>151017</t>
  </si>
  <si>
    <t>151019</t>
  </si>
  <si>
    <t>151020</t>
  </si>
  <si>
    <t>151022</t>
  </si>
  <si>
    <t>151023</t>
  </si>
  <si>
    <t>151024</t>
  </si>
  <si>
    <t>151025</t>
  </si>
  <si>
    <t>151026</t>
  </si>
  <si>
    <t>151027</t>
  </si>
  <si>
    <t>151029</t>
  </si>
  <si>
    <t>151030</t>
  </si>
  <si>
    <t>151031</t>
  </si>
  <si>
    <t>151033</t>
  </si>
  <si>
    <t>160501</t>
  </si>
  <si>
    <t>180205</t>
  </si>
  <si>
    <t>180208</t>
  </si>
  <si>
    <t>180209</t>
  </si>
  <si>
    <t>180211</t>
  </si>
  <si>
    <t>190110</t>
  </si>
  <si>
    <t>190305</t>
  </si>
  <si>
    <t>200303</t>
  </si>
  <si>
    <t>200408</t>
  </si>
  <si>
    <t>210104</t>
  </si>
  <si>
    <t>210113</t>
  </si>
  <si>
    <t>210207</t>
  </si>
  <si>
    <t>210214</t>
  </si>
  <si>
    <t>210404</t>
  </si>
  <si>
    <t>210502</t>
  </si>
  <si>
    <t>210602</t>
  </si>
  <si>
    <t>210603</t>
  </si>
  <si>
    <t>210606</t>
  </si>
  <si>
    <t>210704</t>
  </si>
  <si>
    <t>210706</t>
  </si>
  <si>
    <t>210808</t>
  </si>
  <si>
    <t>211203</t>
  </si>
  <si>
    <t>211207</t>
  </si>
  <si>
    <t>211210</t>
  </si>
  <si>
    <t>211307</t>
  </si>
  <si>
    <t>220304</t>
  </si>
  <si>
    <t>220305</t>
  </si>
  <si>
    <t>220402</t>
  </si>
  <si>
    <t>220707</t>
  </si>
  <si>
    <t>220808</t>
  </si>
  <si>
    <t>220902</t>
  </si>
  <si>
    <t>220908</t>
  </si>
  <si>
    <t>230204</t>
  </si>
  <si>
    <t>230402</t>
  </si>
  <si>
    <t>240104</t>
  </si>
  <si>
    <t>240106</t>
  </si>
  <si>
    <t>250203</t>
  </si>
  <si>
    <t>250401</t>
  </si>
  <si>
    <t>010311</t>
  </si>
  <si>
    <t>010502</t>
  </si>
  <si>
    <t>010509</t>
  </si>
  <si>
    <t>010609</t>
  </si>
  <si>
    <t>020110</t>
  </si>
  <si>
    <t>020302</t>
  </si>
  <si>
    <t>021103</t>
  </si>
  <si>
    <t>030207</t>
  </si>
  <si>
    <t>050113</t>
  </si>
  <si>
    <t>050203</t>
  </si>
  <si>
    <t>050702</t>
  </si>
  <si>
    <t>060410</t>
  </si>
  <si>
    <t>060607</t>
  </si>
  <si>
    <t>060608</t>
  </si>
  <si>
    <t>060614</t>
  </si>
  <si>
    <t>090105</t>
  </si>
  <si>
    <t>090108</t>
  </si>
  <si>
    <t>100112</t>
  </si>
  <si>
    <t>100313</t>
  </si>
  <si>
    <t>100505</t>
  </si>
  <si>
    <t>100507</t>
  </si>
  <si>
    <t>100510</t>
  </si>
  <si>
    <t>100903</t>
  </si>
  <si>
    <t>120112</t>
  </si>
  <si>
    <t>120504</t>
  </si>
  <si>
    <t>120703</t>
  </si>
  <si>
    <t>120708</t>
  </si>
  <si>
    <t>120907</t>
  </si>
  <si>
    <t>160103</t>
  </si>
  <si>
    <t>160104</t>
  </si>
  <si>
    <t>160305</t>
  </si>
  <si>
    <t>160503</t>
  </si>
  <si>
    <t>160507</t>
  </si>
  <si>
    <t>160705</t>
  </si>
  <si>
    <t>200409</t>
  </si>
  <si>
    <t>210210</t>
  </si>
  <si>
    <t>210211</t>
  </si>
  <si>
    <t>210305</t>
  </si>
  <si>
    <t>210308</t>
  </si>
  <si>
    <t>210310</t>
  </si>
  <si>
    <t>210805</t>
  </si>
  <si>
    <t>211202</t>
  </si>
  <si>
    <t>220505</t>
  </si>
  <si>
    <t>010114</t>
  </si>
  <si>
    <t>010119</t>
  </si>
  <si>
    <t>010505</t>
  </si>
  <si>
    <t>010507</t>
  </si>
  <si>
    <t>010515</t>
  </si>
  <si>
    <t>010608</t>
  </si>
  <si>
    <t>010704</t>
  </si>
  <si>
    <t>020103</t>
  </si>
  <si>
    <t>020107</t>
  </si>
  <si>
    <t>020603</t>
  </si>
  <si>
    <t>020609</t>
  </si>
  <si>
    <t>020907</t>
  </si>
  <si>
    <t>021007</t>
  </si>
  <si>
    <t>021010</t>
  </si>
  <si>
    <t>021102</t>
  </si>
  <si>
    <t>021304</t>
  </si>
  <si>
    <t>021502</t>
  </si>
  <si>
    <t>021705</t>
  </si>
  <si>
    <t>021802</t>
  </si>
  <si>
    <t>021902</t>
  </si>
  <si>
    <t>021903</t>
  </si>
  <si>
    <t>021904</t>
  </si>
  <si>
    <t>021909</t>
  </si>
  <si>
    <t>022007</t>
  </si>
  <si>
    <t>030219</t>
  </si>
  <si>
    <t>030403</t>
  </si>
  <si>
    <t>030407</t>
  </si>
  <si>
    <t>030504</t>
  </si>
  <si>
    <t>030602</t>
  </si>
  <si>
    <t>030702</t>
  </si>
  <si>
    <t>030706</t>
  </si>
  <si>
    <t>040310</t>
  </si>
  <si>
    <t>040405</t>
  </si>
  <si>
    <t>040412</t>
  </si>
  <si>
    <t>040503</t>
  </si>
  <si>
    <t>040804</t>
  </si>
  <si>
    <t>050402</t>
  </si>
  <si>
    <t>050405</t>
  </si>
  <si>
    <t>050609</t>
  </si>
  <si>
    <t>050614</t>
  </si>
  <si>
    <t>050615</t>
  </si>
  <si>
    <t>050805</t>
  </si>
  <si>
    <t>050908</t>
  </si>
  <si>
    <t>051004</t>
  </si>
  <si>
    <t>051009</t>
  </si>
  <si>
    <t>051105</t>
  </si>
  <si>
    <t>051107</t>
  </si>
  <si>
    <t>060102</t>
  </si>
  <si>
    <t>060103</t>
  </si>
  <si>
    <t>060302</t>
  </si>
  <si>
    <t>060310</t>
  </si>
  <si>
    <t>060311</t>
  </si>
  <si>
    <t>060312</t>
  </si>
  <si>
    <t>060403</t>
  </si>
  <si>
    <t>060405</t>
  </si>
  <si>
    <t>060407</t>
  </si>
  <si>
    <t>060414</t>
  </si>
  <si>
    <t>060415</t>
  </si>
  <si>
    <t>060505</t>
  </si>
  <si>
    <t>060507</t>
  </si>
  <si>
    <t>060610</t>
  </si>
  <si>
    <t>060613</t>
  </si>
  <si>
    <t>060809</t>
  </si>
  <si>
    <t>060810</t>
  </si>
  <si>
    <t>060905</t>
  </si>
  <si>
    <t>061003</t>
  </si>
  <si>
    <t>061006</t>
  </si>
  <si>
    <t>061105</t>
  </si>
  <si>
    <t>061110</t>
  </si>
  <si>
    <t>061304</t>
  </si>
  <si>
    <t>061308</t>
  </si>
  <si>
    <t>061310</t>
  </si>
  <si>
    <t>080305</t>
  </si>
  <si>
    <t>081007</t>
  </si>
  <si>
    <t>081208</t>
  </si>
  <si>
    <t>081305</t>
  </si>
  <si>
    <t>090204</t>
  </si>
  <si>
    <t>090306</t>
  </si>
  <si>
    <t>090311</t>
  </si>
  <si>
    <t>090405</t>
  </si>
  <si>
    <t>090508</t>
  </si>
  <si>
    <t>090611</t>
  </si>
  <si>
    <t>090612</t>
  </si>
  <si>
    <t>090613</t>
  </si>
  <si>
    <t>090616</t>
  </si>
  <si>
    <t>090704</t>
  </si>
  <si>
    <t>090714</t>
  </si>
  <si>
    <t>100106</t>
  </si>
  <si>
    <t>100208</t>
  </si>
  <si>
    <t>100317</t>
  </si>
  <si>
    <t>100402</t>
  </si>
  <si>
    <t>100511</t>
  </si>
  <si>
    <t>100703</t>
  </si>
  <si>
    <t>100902</t>
  </si>
  <si>
    <t>100905</t>
  </si>
  <si>
    <t>101005</t>
  </si>
  <si>
    <t>101105</t>
  </si>
  <si>
    <t>110202</t>
  </si>
  <si>
    <t>110208</t>
  </si>
  <si>
    <t>110302</t>
  </si>
  <si>
    <t>110303</t>
  </si>
  <si>
    <t>110405</t>
  </si>
  <si>
    <t>120104</t>
  </si>
  <si>
    <t>120105</t>
  </si>
  <si>
    <t>120120</t>
  </si>
  <si>
    <t>120122</t>
  </si>
  <si>
    <t>120213</t>
  </si>
  <si>
    <t>120215</t>
  </si>
  <si>
    <t>120404</t>
  </si>
  <si>
    <t>120706</t>
  </si>
  <si>
    <t>120804</t>
  </si>
  <si>
    <t>130503</t>
  </si>
  <si>
    <t>130605</t>
  </si>
  <si>
    <t>130904</t>
  </si>
  <si>
    <t>130906</t>
  </si>
  <si>
    <t>130907</t>
  </si>
  <si>
    <t>131203</t>
  </si>
  <si>
    <t>140109</t>
  </si>
  <si>
    <t>150511</t>
  </si>
  <si>
    <t>150702</t>
  </si>
  <si>
    <t>150705</t>
  </si>
  <si>
    <t>150707</t>
  </si>
  <si>
    <t>150711</t>
  </si>
  <si>
    <t>150712</t>
  </si>
  <si>
    <t>150715</t>
  </si>
  <si>
    <t>150729</t>
  </si>
  <si>
    <t>150731</t>
  </si>
  <si>
    <t>160102</t>
  </si>
  <si>
    <t>160105</t>
  </si>
  <si>
    <t>160106</t>
  </si>
  <si>
    <t>160202</t>
  </si>
  <si>
    <t>160205</t>
  </si>
  <si>
    <t>160502</t>
  </si>
  <si>
    <t>160510</t>
  </si>
  <si>
    <t>160511</t>
  </si>
  <si>
    <t>160603</t>
  </si>
  <si>
    <t>160606</t>
  </si>
  <si>
    <t>160706</t>
  </si>
  <si>
    <t>160801</t>
  </si>
  <si>
    <t>170104</t>
  </si>
  <si>
    <t>170302</t>
  </si>
  <si>
    <t>190112</t>
  </si>
  <si>
    <t>200203</t>
  </si>
  <si>
    <t>200305</t>
  </si>
  <si>
    <t>200307</t>
  </si>
  <si>
    <t>200308</t>
  </si>
  <si>
    <t>200502</t>
  </si>
  <si>
    <t>200503</t>
  </si>
  <si>
    <t>200507</t>
  </si>
  <si>
    <t>210212</t>
  </si>
  <si>
    <t>210302</t>
  </si>
  <si>
    <t>210604</t>
  </si>
  <si>
    <t>210705</t>
  </si>
  <si>
    <t>210804</t>
  </si>
  <si>
    <t>210806</t>
  </si>
  <si>
    <t>210809</t>
  </si>
  <si>
    <t>210903</t>
  </si>
  <si>
    <t>211005</t>
  </si>
  <si>
    <t>211208</t>
  </si>
  <si>
    <t>211209</t>
  </si>
  <si>
    <t>211302</t>
  </si>
  <si>
    <t>211306</t>
  </si>
  <si>
    <t>220102</t>
  </si>
  <si>
    <t>220103</t>
  </si>
  <si>
    <t>220204</t>
  </si>
  <si>
    <t>220205</t>
  </si>
  <si>
    <t>220302</t>
  </si>
  <si>
    <t>220403</t>
  </si>
  <si>
    <t>220405</t>
  </si>
  <si>
    <t>220503</t>
  </si>
  <si>
    <t>220506</t>
  </si>
  <si>
    <t>220511</t>
  </si>
  <si>
    <t>220604</t>
  </si>
  <si>
    <t>220704</t>
  </si>
  <si>
    <t>220710</t>
  </si>
  <si>
    <t>220806</t>
  </si>
  <si>
    <t>220809</t>
  </si>
  <si>
    <t>220906</t>
  </si>
  <si>
    <t>220911</t>
  </si>
  <si>
    <t>220914</t>
  </si>
  <si>
    <t>221003</t>
  </si>
  <si>
    <t>240303</t>
  </si>
  <si>
    <t>250106</t>
  </si>
  <si>
    <t>Cant. EB</t>
  </si>
  <si>
    <t>Santiago De Surco</t>
  </si>
  <si>
    <t>San Juan De Miraflores</t>
  </si>
  <si>
    <t>Villa Maria Del Triunfo</t>
  </si>
  <si>
    <t>Punta Hermosa</t>
  </si>
  <si>
    <t>Punchana</t>
  </si>
  <si>
    <t>Manantay</t>
  </si>
  <si>
    <t>Cieneguilla</t>
  </si>
  <si>
    <t>Chao</t>
  </si>
  <si>
    <t>Monsefu</t>
  </si>
  <si>
    <t>San Vicente De Cañete</t>
  </si>
  <si>
    <t>Laredo</t>
  </si>
  <si>
    <t>Cerro Azul</t>
  </si>
  <si>
    <t>Morales</t>
  </si>
  <si>
    <t>Belen</t>
  </si>
  <si>
    <t>La Banda De Shilcayo</t>
  </si>
  <si>
    <t>Guadalupe</t>
  </si>
  <si>
    <t>Ambo</t>
  </si>
  <si>
    <t>San Rafael</t>
  </si>
  <si>
    <t>Alto De La Alianza</t>
  </si>
  <si>
    <t>Rio Tambo</t>
  </si>
  <si>
    <t>Jesus Nazareno</t>
  </si>
  <si>
    <t>Marcavelica</t>
  </si>
  <si>
    <t>Chongoyape</t>
  </si>
  <si>
    <t>Pueblo Nuevo</t>
  </si>
  <si>
    <t>Florencia De Mora</t>
  </si>
  <si>
    <t>Veintiseis De Octubre</t>
  </si>
  <si>
    <t>Madre De Dios</t>
  </si>
  <si>
    <t>Mancora</t>
  </si>
  <si>
    <t>La Tinguiña</t>
  </si>
  <si>
    <t>Corrales</t>
  </si>
  <si>
    <t>Jepelacio</t>
  </si>
  <si>
    <t>Sunampe</t>
  </si>
  <si>
    <t>Pillco Marca</t>
  </si>
  <si>
    <t>Grocio Prado</t>
  </si>
  <si>
    <t>Los Aquijes</t>
  </si>
  <si>
    <t>Acoria</t>
  </si>
  <si>
    <t>Mazamari</t>
  </si>
  <si>
    <t>Casa Grande</t>
  </si>
  <si>
    <t>Pocollay</t>
  </si>
  <si>
    <t>Tuman</t>
  </si>
  <si>
    <t>San Antonio De Putina</t>
  </si>
  <si>
    <t>Ananea</t>
  </si>
  <si>
    <t>Salas</t>
  </si>
  <si>
    <t>Las Piedras</t>
  </si>
  <si>
    <t>Carmen Alto</t>
  </si>
  <si>
    <t>Santiago De Cao</t>
  </si>
  <si>
    <t>Zarumilla</t>
  </si>
  <si>
    <t>Aguas Verdes</t>
  </si>
  <si>
    <t>Mariscal Ramon Castilla</t>
  </si>
  <si>
    <t>Ramon Castilla</t>
  </si>
  <si>
    <t>Constitucion</t>
  </si>
  <si>
    <t>Cumba</t>
  </si>
  <si>
    <t>Perene</t>
  </si>
  <si>
    <t>Characato</t>
  </si>
  <si>
    <t>La Arena</t>
  </si>
  <si>
    <t>Picsi</t>
  </si>
  <si>
    <t>Uchiza</t>
  </si>
  <si>
    <t>Pacanga</t>
  </si>
  <si>
    <t>San Jose De Lourdes</t>
  </si>
  <si>
    <t>Paijan</t>
  </si>
  <si>
    <t>Punta Negra</t>
  </si>
  <si>
    <t>San Bartolo</t>
  </si>
  <si>
    <t>Atalaya</t>
  </si>
  <si>
    <t>Sepahua</t>
  </si>
  <si>
    <t>Lagunas</t>
  </si>
  <si>
    <t>San Antonio De Cachi</t>
  </si>
  <si>
    <t>Tabaconas</t>
  </si>
  <si>
    <t>Lircay</t>
  </si>
  <si>
    <t>Conchamarca</t>
  </si>
  <si>
    <t>Lambrama</t>
  </si>
  <si>
    <t>Santo Domingo De Acobamba</t>
  </si>
  <si>
    <t>Rio Negro</t>
  </si>
  <si>
    <t>Sarayacu</t>
  </si>
  <si>
    <t>Tupac Amaru Inca</t>
  </si>
  <si>
    <t>Pilcomayo</t>
  </si>
  <si>
    <t>Santa Cruz De Flores</t>
  </si>
  <si>
    <t>Querecotillo</t>
  </si>
  <si>
    <t>La Brea</t>
  </si>
  <si>
    <t>Andarapa</t>
  </si>
  <si>
    <t>Lunahuana</t>
  </si>
  <si>
    <t>Pacobamba</t>
  </si>
  <si>
    <t>Chincheros</t>
  </si>
  <si>
    <t>Sivia</t>
  </si>
  <si>
    <t>Coya</t>
  </si>
  <si>
    <t>Chavin De Huantar</t>
  </si>
  <si>
    <t>Usquil</t>
  </si>
  <si>
    <t>Capachica</t>
  </si>
  <si>
    <t>Imaza</t>
  </si>
  <si>
    <t>Condesuyos</t>
  </si>
  <si>
    <t>Yanaquihua</t>
  </si>
  <si>
    <t>Anco</t>
  </si>
  <si>
    <t>Cachachi</t>
  </si>
  <si>
    <t>Pomahuaca</t>
  </si>
  <si>
    <t>Rosario</t>
  </si>
  <si>
    <t>Pariahuanca</t>
  </si>
  <si>
    <t>Pardo Miguel</t>
  </si>
  <si>
    <t>San Jose</t>
  </si>
  <si>
    <t>Canoas De Punta Sal</t>
  </si>
  <si>
    <t>Raimondi</t>
  </si>
  <si>
    <t>Parobamba</t>
  </si>
  <si>
    <t>Huaribamba</t>
  </si>
  <si>
    <t>Chillia</t>
  </si>
  <si>
    <t>Tucume</t>
  </si>
  <si>
    <t>Lamas</t>
  </si>
  <si>
    <t>La Peca</t>
  </si>
  <si>
    <t>Condorcanqui</t>
  </si>
  <si>
    <t>Nieva</t>
  </si>
  <si>
    <t>San Pedro De Chana</t>
  </si>
  <si>
    <t>Pacaycasa</t>
  </si>
  <si>
    <t>Chuschi</t>
  </si>
  <si>
    <t>Sitacocha</t>
  </si>
  <si>
    <t>Huamancaca Chico</t>
  </si>
  <si>
    <t>Tiabaya</t>
  </si>
  <si>
    <t>Mariano Nicolas Valcarcel</t>
  </si>
  <si>
    <t>Sapallanga</t>
  </si>
  <si>
    <t>Moche</t>
  </si>
  <si>
    <t>Reque</t>
  </si>
  <si>
    <t>Vice</t>
  </si>
  <si>
    <t>Zepita</t>
  </si>
  <si>
    <t>Soritor</t>
  </si>
  <si>
    <t>Grau</t>
  </si>
  <si>
    <t>Chuquibambilla</t>
  </si>
  <si>
    <t>Pampa Hermosa</t>
  </si>
  <si>
    <t>Daniel Alcides Carrion</t>
  </si>
  <si>
    <t>Santa Ana De Tusi</t>
  </si>
  <si>
    <t>Suyo</t>
  </si>
  <si>
    <t>Coishco</t>
  </si>
  <si>
    <t>Chaglla</t>
  </si>
  <si>
    <t>Huayucachi</t>
  </si>
  <si>
    <t>San Pedro De Lloc</t>
  </si>
  <si>
    <t>Santa Eulalia</t>
  </si>
  <si>
    <t>Contamana</t>
  </si>
  <si>
    <t>El Alto</t>
  </si>
  <si>
    <t>Vista Alegre</t>
  </si>
  <si>
    <t>San Clemente</t>
  </si>
  <si>
    <t>Cabanillas</t>
  </si>
  <si>
    <t>Pucara</t>
  </si>
  <si>
    <t>Saylla</t>
  </si>
  <si>
    <t>Pichari</t>
  </si>
  <si>
    <t>Paruro</t>
  </si>
  <si>
    <t>Ccapi</t>
  </si>
  <si>
    <t>Luyando</t>
  </si>
  <si>
    <t>Yarowilca</t>
  </si>
  <si>
    <t>Chavinillo</t>
  </si>
  <si>
    <t>Huachon</t>
  </si>
  <si>
    <t>Pallanchacra</t>
  </si>
  <si>
    <t>Moho</t>
  </si>
  <si>
    <t>Pacucha</t>
  </si>
  <si>
    <t>Socos</t>
  </si>
  <si>
    <t>Aucara</t>
  </si>
  <si>
    <t>Santo Domingo De La Capilla</t>
  </si>
  <si>
    <t>Oropesa</t>
  </si>
  <si>
    <t>Churcampa</t>
  </si>
  <si>
    <t>Paucarbamba</t>
  </si>
  <si>
    <t>Tintay Puncu</t>
  </si>
  <si>
    <t>San Agustin</t>
  </si>
  <si>
    <t>Pucusana</t>
  </si>
  <si>
    <t>Ricardo Palma</t>
  </si>
  <si>
    <t>Manu</t>
  </si>
  <si>
    <t>Tahuamanu</t>
  </si>
  <si>
    <t>Omate</t>
  </si>
  <si>
    <t>Huarmaca</t>
  </si>
  <si>
    <t>Tabalosos</t>
  </si>
  <si>
    <t>Campoverde</t>
  </si>
  <si>
    <t>Coyllurqui</t>
  </si>
  <si>
    <t>Caraveli</t>
  </si>
  <si>
    <t>Cahuacho</t>
  </si>
  <si>
    <t>Tisco</t>
  </si>
  <si>
    <t>Alca</t>
  </si>
  <si>
    <t>Huarango</t>
  </si>
  <si>
    <t>San Salvador</t>
  </si>
  <si>
    <t>Omacha</t>
  </si>
  <si>
    <t>Umari</t>
  </si>
  <si>
    <t>Huasahuasi</t>
  </si>
  <si>
    <t>San Cristobal</t>
  </si>
  <si>
    <t>San Francisco De Asis De Yarusyacan</t>
  </si>
  <si>
    <t>Ayapata</t>
  </si>
  <si>
    <t>Pacaipampa</t>
  </si>
  <si>
    <t>Ayna</t>
  </si>
  <si>
    <t>Velille</t>
  </si>
  <si>
    <t>Ocobamba</t>
  </si>
  <si>
    <t>Castrovirreyna</t>
  </si>
  <si>
    <t>Capillas</t>
  </si>
  <si>
    <t>Aparicio Pomares</t>
  </si>
  <si>
    <t>Tambo De Mora</t>
  </si>
  <si>
    <t>Urpay</t>
  </si>
  <si>
    <t>Tarata</t>
  </si>
  <si>
    <t>La Cruz</t>
  </si>
  <si>
    <t>Mara</t>
  </si>
  <si>
    <t>Uranmarca</t>
  </si>
  <si>
    <t>Ocros</t>
  </si>
  <si>
    <t>Llusco</t>
  </si>
  <si>
    <t>Marcas</t>
  </si>
  <si>
    <t>Pamparomas</t>
  </si>
  <si>
    <t>Turpo</t>
  </si>
  <si>
    <t>Cotaruse</t>
  </si>
  <si>
    <t>Toraya</t>
  </si>
  <si>
    <t>Chivay</t>
  </si>
  <si>
    <t>Punta De Bombon</t>
  </si>
  <si>
    <t>Vinchos</t>
  </si>
  <si>
    <t>Las Pirias</t>
  </si>
  <si>
    <t>Limatambo</t>
  </si>
  <si>
    <t>Lares</t>
  </si>
  <si>
    <t>Maranura</t>
  </si>
  <si>
    <t>Kimbiri</t>
  </si>
  <si>
    <t>Chinchero</t>
  </si>
  <si>
    <t>Huando</t>
  </si>
  <si>
    <t>Huachocolpa</t>
  </si>
  <si>
    <t>Palpa</t>
  </si>
  <si>
    <t>Chongos Bajo</t>
  </si>
  <si>
    <t>Chicama</t>
  </si>
  <si>
    <t>Julcan</t>
  </si>
  <si>
    <t>Lloque</t>
  </si>
  <si>
    <t>Ninacaca</t>
  </si>
  <si>
    <t>San Juan De Bigote</t>
  </si>
  <si>
    <t>Salitral</t>
  </si>
  <si>
    <t>Acora</t>
  </si>
  <si>
    <t>Pomata</t>
  </si>
  <si>
    <t>Lampa</t>
  </si>
  <si>
    <t>Santa Lucia</t>
  </si>
  <si>
    <t>Cacatachi</t>
  </si>
  <si>
    <t>Lonya Grande</t>
  </si>
  <si>
    <t>Pallasca</t>
  </si>
  <si>
    <t>Colasay</t>
  </si>
  <si>
    <t>Ocongate</t>
  </si>
  <si>
    <t>Marañon</t>
  </si>
  <si>
    <t>Huacrachuco</t>
  </si>
  <si>
    <t>San Jose De Quero</t>
  </si>
  <si>
    <t>Sinsicap</t>
  </si>
  <si>
    <t>Chugay</t>
  </si>
  <si>
    <t>Requena</t>
  </si>
  <si>
    <t>Puinahua</t>
  </si>
  <si>
    <t>Lancones</t>
  </si>
  <si>
    <t>Masisea</t>
  </si>
  <si>
    <t>Gregorio Pita</t>
  </si>
  <si>
    <t>Jose Sabogal</t>
  </si>
  <si>
    <t>Marcabal</t>
  </si>
  <si>
    <t>Florida</t>
  </si>
  <si>
    <t>Huancaray</t>
  </si>
  <si>
    <t>Huayana</t>
  </si>
  <si>
    <t>Pampachiri</t>
  </si>
  <si>
    <t>Pomacocha</t>
  </si>
  <si>
    <t>Antabamba</t>
  </si>
  <si>
    <t>Sabaino</t>
  </si>
  <si>
    <t>Chala</t>
  </si>
  <si>
    <t>Chuquibamba</t>
  </si>
  <si>
    <t>Mejia</t>
  </si>
  <si>
    <t>Huac-Huas</t>
  </si>
  <si>
    <t>Colquemarca</t>
  </si>
  <si>
    <t>Quiñota</t>
  </si>
  <si>
    <t>Huayllay Grande</t>
  </si>
  <si>
    <t>Secclla</t>
  </si>
  <si>
    <t>San Juan</t>
  </si>
  <si>
    <t>Salcahuasi</t>
  </si>
  <si>
    <t>Poroto</t>
  </si>
  <si>
    <t>Santiago De Challas</t>
  </si>
  <si>
    <t>Sartimbamba</t>
  </si>
  <si>
    <t>Santiago De Chuco</t>
  </si>
  <si>
    <t>Quiruvilca</t>
  </si>
  <si>
    <t>Carumas</t>
  </si>
  <si>
    <t>Samegua</t>
  </si>
  <si>
    <t>Muñani</t>
  </si>
  <si>
    <t>Potoni</t>
  </si>
  <si>
    <t>Pisacoma</t>
  </si>
  <si>
    <t>Conduriri</t>
  </si>
  <si>
    <t>Tilali</t>
  </si>
  <si>
    <t>La Jalca</t>
  </si>
  <si>
    <t>Yautan</t>
  </si>
  <si>
    <t>Santa Maria De Chicmo</t>
  </si>
  <si>
    <t>Chapimarca</t>
  </si>
  <si>
    <t>Totos</t>
  </si>
  <si>
    <t>Huanca Sancos</t>
  </si>
  <si>
    <t>Sacsamarca</t>
  </si>
  <si>
    <t>Cabana</t>
  </si>
  <si>
    <t>Magdalena</t>
  </si>
  <si>
    <t>Contumaza</t>
  </si>
  <si>
    <t>Chirinos</t>
  </si>
  <si>
    <t>La Coipa</t>
  </si>
  <si>
    <t>Quiquijana</t>
  </si>
  <si>
    <t>San Antonio De Antaparco</t>
  </si>
  <si>
    <t>Acostambo</t>
  </si>
  <si>
    <t>Daniel Hernandez</t>
  </si>
  <si>
    <t>Surcubamba</t>
  </si>
  <si>
    <t>Cholon</t>
  </si>
  <si>
    <t>Pachacutec</t>
  </si>
  <si>
    <t>Chincha Baja</t>
  </si>
  <si>
    <t>Sicaya</t>
  </si>
  <si>
    <t>Gran Chimu</t>
  </si>
  <si>
    <t>Cascas</t>
  </si>
  <si>
    <t>Pucala</t>
  </si>
  <si>
    <t>Chojata</t>
  </si>
  <si>
    <t>Palcazu</t>
  </si>
  <si>
    <t>Coasa</t>
  </si>
  <si>
    <t>Picota</t>
  </si>
  <si>
    <t>Calana</t>
  </si>
  <si>
    <t>Aramango</t>
  </si>
  <si>
    <t>El Cenepa</t>
  </si>
  <si>
    <t>Cajaruro</t>
  </si>
  <si>
    <t>Pacllon</t>
  </si>
  <si>
    <t>Marcara</t>
  </si>
  <si>
    <t>Conchucos</t>
  </si>
  <si>
    <t>Macate</t>
  </si>
  <si>
    <t>Huayllabamba</t>
  </si>
  <si>
    <t>Mancos</t>
  </si>
  <si>
    <t>Tambobamba</t>
  </si>
  <si>
    <t>Chaparra</t>
  </si>
  <si>
    <t>Yanque</t>
  </si>
  <si>
    <t>Cayarani</t>
  </si>
  <si>
    <t>Dean Valdivia</t>
  </si>
  <si>
    <t>Canayre</t>
  </si>
  <si>
    <t>Sucre</t>
  </si>
  <si>
    <t>Santiago De Paucaray</t>
  </si>
  <si>
    <t>Victor Fajardo</t>
  </si>
  <si>
    <t>Sarhua</t>
  </si>
  <si>
    <t>Encañada</t>
  </si>
  <si>
    <t>Condebamba</t>
  </si>
  <si>
    <t>Miracosta</t>
  </si>
  <si>
    <t>Llapa</t>
  </si>
  <si>
    <t>Yauyucan</t>
  </si>
  <si>
    <t>Yaurisque</t>
  </si>
  <si>
    <t>Huancarani</t>
  </si>
  <si>
    <t>Ccatca</t>
  </si>
  <si>
    <t>Aurahua</t>
  </si>
  <si>
    <t>Margos</t>
  </si>
  <si>
    <t>Huacaybamba</t>
  </si>
  <si>
    <t>Pinra</t>
  </si>
  <si>
    <t>Llaylla</t>
  </si>
  <si>
    <t>Bolivar</t>
  </si>
  <si>
    <t>Huaso</t>
  </si>
  <si>
    <t>Taurija</t>
  </si>
  <si>
    <t>Cochorco</t>
  </si>
  <si>
    <t>Incahuasi</t>
  </si>
  <si>
    <t>Pitipo</t>
  </si>
  <si>
    <t>Tigre</t>
  </si>
  <si>
    <t>Maquia</t>
  </si>
  <si>
    <t>Inambari</t>
  </si>
  <si>
    <t>Cuchumbaya</t>
  </si>
  <si>
    <t>Simon Bolivar</t>
  </si>
  <si>
    <t>Pichacani</t>
  </si>
  <si>
    <t>Asillo</t>
  </si>
  <si>
    <t>Ituata</t>
  </si>
  <si>
    <t>Huacullani</t>
  </si>
  <si>
    <t>Vilque Chico</t>
  </si>
  <si>
    <t>Sandia</t>
  </si>
  <si>
    <t>Bajo Biavo</t>
  </si>
  <si>
    <t>Alonso De Alvarado</t>
  </si>
  <si>
    <t>Campanilla</t>
  </si>
  <si>
    <t>Tingo De Ponasa</t>
  </si>
  <si>
    <t>Awajun</t>
  </si>
  <si>
    <t>Huimbayoc</t>
  </si>
  <si>
    <t>Mariscal Castilla</t>
  </si>
  <si>
    <t>Rodriguez De Mendoza</t>
  </si>
  <si>
    <t>Huambo</t>
  </si>
  <si>
    <t>Jamalca</t>
  </si>
  <si>
    <t>Antonio Raymondi</t>
  </si>
  <si>
    <t>Mirgas</t>
  </si>
  <si>
    <t>Colquioc</t>
  </si>
  <si>
    <t>Corongo</t>
  </si>
  <si>
    <t>Cusca</t>
  </si>
  <si>
    <t>Huayllapampa</t>
  </si>
  <si>
    <t>Ticapampa</t>
  </si>
  <si>
    <t>Moro</t>
  </si>
  <si>
    <t>Quillo</t>
  </si>
  <si>
    <t>Huanipaca</t>
  </si>
  <si>
    <t>Talavera</t>
  </si>
  <si>
    <t>Tumay Huaraca</t>
  </si>
  <si>
    <t>Sañayca</t>
  </si>
  <si>
    <t>Mamara</t>
  </si>
  <si>
    <t>Pataypampa</t>
  </si>
  <si>
    <t>Virundo</t>
  </si>
  <si>
    <t>Curasco</t>
  </si>
  <si>
    <t>Santa Rita De Siguas</t>
  </si>
  <si>
    <t>Charcana</t>
  </si>
  <si>
    <t>Sancos</t>
  </si>
  <si>
    <t>Carapo</t>
  </si>
  <si>
    <t>Santillana</t>
  </si>
  <si>
    <t>Chaviña</t>
  </si>
  <si>
    <t>Chipao</t>
  </si>
  <si>
    <t>Puyusca</t>
  </si>
  <si>
    <t>Paucar Del Sara Sara</t>
  </si>
  <si>
    <t>Pausa</t>
  </si>
  <si>
    <t>Morcolla</t>
  </si>
  <si>
    <t>Huancapi</t>
  </si>
  <si>
    <t>Cayara</t>
  </si>
  <si>
    <t>Chilete</t>
  </si>
  <si>
    <t>San Juan De Cutervo</t>
  </si>
  <si>
    <t>Andabamba</t>
  </si>
  <si>
    <t>Taray</t>
  </si>
  <si>
    <t>Layo</t>
  </si>
  <si>
    <t>Chamaca</t>
  </si>
  <si>
    <t>Pallpata</t>
  </si>
  <si>
    <t>Santa Teresa</t>
  </si>
  <si>
    <t>Villa Virgen</t>
  </si>
  <si>
    <t>Accha</t>
  </si>
  <si>
    <t>Manta</t>
  </si>
  <si>
    <t>Ascension</t>
  </si>
  <si>
    <t>Anchonga</t>
  </si>
  <si>
    <t>El Carmen</t>
  </si>
  <si>
    <t>San Pedro De Coris</t>
  </si>
  <si>
    <t>Cosme</t>
  </si>
  <si>
    <t>Cahuac</t>
  </si>
  <si>
    <t>Huancan</t>
  </si>
  <si>
    <t>San Jeronimo De Tunan</t>
  </si>
  <si>
    <t>Apata</t>
  </si>
  <si>
    <t>Carhuamayo</t>
  </si>
  <si>
    <t>Tapo</t>
  </si>
  <si>
    <t>Huay-Huay</t>
  </si>
  <si>
    <t>Magdalena De Cao</t>
  </si>
  <si>
    <t>Huancaspata</t>
  </si>
  <si>
    <t>Lucma</t>
  </si>
  <si>
    <t>Marmot</t>
  </si>
  <si>
    <t>Jayanca</t>
  </si>
  <si>
    <t>Pacora</t>
  </si>
  <si>
    <t>Santa Maria Del Mar</t>
  </si>
  <si>
    <t>Quilmana</t>
  </si>
  <si>
    <t>Yauyos</t>
  </si>
  <si>
    <t>Laraos</t>
  </si>
  <si>
    <t>Datem Del Marañon</t>
  </si>
  <si>
    <t>Coalaque</t>
  </si>
  <si>
    <t>Ubinas</t>
  </si>
  <si>
    <t>Tapuc</t>
  </si>
  <si>
    <t>Puerto Bermudez</t>
  </si>
  <si>
    <t>Cura Mori</t>
  </si>
  <si>
    <t>Yamango</t>
  </si>
  <si>
    <t>Tamarindo</t>
  </si>
  <si>
    <t>Bernal</t>
  </si>
  <si>
    <t>San Gaban</t>
  </si>
  <si>
    <t>Pusi</t>
  </si>
  <si>
    <t>Paratia</t>
  </si>
  <si>
    <t>Caracoto</t>
  </si>
  <si>
    <t>Ollaraya</t>
  </si>
  <si>
    <t>Huicungo</t>
  </si>
  <si>
    <t>San Fernando</t>
  </si>
  <si>
    <t>Sauce</t>
  </si>
  <si>
    <t>Sama</t>
  </si>
  <si>
    <t>Candarave</t>
  </si>
  <si>
    <t>Cairani</t>
  </si>
  <si>
    <t>Camilaca</t>
  </si>
  <si>
    <t>Quilahuani</t>
  </si>
  <si>
    <t>Irazola</t>
  </si>
  <si>
    <t>Curimana</t>
  </si>
  <si>
    <t>Luya</t>
  </si>
  <si>
    <t>Ocalli</t>
  </si>
  <si>
    <t>Olleros</t>
  </si>
  <si>
    <t>Ponto</t>
  </si>
  <si>
    <t>Quiches</t>
  </si>
  <si>
    <t>Ranracancha</t>
  </si>
  <si>
    <t>Mollebaya</t>
  </si>
  <si>
    <t>Atico</t>
  </si>
  <si>
    <t>Lomas</t>
  </si>
  <si>
    <t>Pullo</t>
  </si>
  <si>
    <t>Alcamenca</t>
  </si>
  <si>
    <t>Anguia</t>
  </si>
  <si>
    <t>Yonan</t>
  </si>
  <si>
    <t>Callayuc</t>
  </si>
  <si>
    <t>Chontali</t>
  </si>
  <si>
    <t>Union Agua Blanca</t>
  </si>
  <si>
    <t>Catache</t>
  </si>
  <si>
    <t>Acopia</t>
  </si>
  <si>
    <t>Rondocan</t>
  </si>
  <si>
    <t>Lamay</t>
  </si>
  <si>
    <t>Pisac</t>
  </si>
  <si>
    <t>Huaytara</t>
  </si>
  <si>
    <t>San Antonio De Cusicancha</t>
  </si>
  <si>
    <t>San Marcos De Rocchac</t>
  </si>
  <si>
    <t>Yarumayo</t>
  </si>
  <si>
    <t>Cayna</t>
  </si>
  <si>
    <t>Huacar</t>
  </si>
  <si>
    <t>Mariano Damaso Beraun</t>
  </si>
  <si>
    <t>Puerto Inca</t>
  </si>
  <si>
    <t>Lauricocha</t>
  </si>
  <si>
    <t>Baños</t>
  </si>
  <si>
    <t>San Francisco De Asis</t>
  </si>
  <si>
    <t>San Miguel De Cauri</t>
  </si>
  <si>
    <t>Rio Grande</t>
  </si>
  <si>
    <t>Andamarca</t>
  </si>
  <si>
    <t>Cochas</t>
  </si>
  <si>
    <t>Santa Barbara De Carhuacayan</t>
  </si>
  <si>
    <t>Huachac</t>
  </si>
  <si>
    <t>Sayapullo</t>
  </si>
  <si>
    <t>Saña</t>
  </si>
  <si>
    <t>Zuñiga</t>
  </si>
  <si>
    <t>Teniente Cesar Lopez Rojas</t>
  </si>
  <si>
    <t>Nauta</t>
  </si>
  <si>
    <t>Trompeteros</t>
  </si>
  <si>
    <t>Inahuaya</t>
  </si>
  <si>
    <t>Manseriche</t>
  </si>
  <si>
    <t>Huariaca</t>
  </si>
  <si>
    <t>Miguel Checa</t>
  </si>
  <si>
    <t>Orurillo</t>
  </si>
  <si>
    <t>Patambuco</t>
  </si>
  <si>
    <t>Quiaca</t>
  </si>
  <si>
    <t>Piscoyacu</t>
  </si>
  <si>
    <t>Shamboyacu</t>
  </si>
  <si>
    <t>Nuevo Progreso</t>
  </si>
  <si>
    <t>Inclan</t>
  </si>
  <si>
    <t>Jesus</t>
  </si>
  <si>
    <t>Catilluc</t>
  </si>
  <si>
    <t>Pazos</t>
  </si>
  <si>
    <t>Churubamba</t>
  </si>
  <si>
    <t>Huamalies</t>
  </si>
  <si>
    <t>Llata</t>
  </si>
  <si>
    <t>Napo</t>
  </si>
  <si>
    <t>Parinari</t>
  </si>
  <si>
    <t>Pebas</t>
  </si>
  <si>
    <t>Yavari</t>
  </si>
  <si>
    <t>Emilio San Martin</t>
  </si>
  <si>
    <t>Frias</t>
  </si>
  <si>
    <t>Montero</t>
  </si>
  <si>
    <t>Sapillica</t>
  </si>
  <si>
    <t>Asuncion</t>
  </si>
  <si>
    <t>Copallin</t>
  </si>
  <si>
    <t>Rio Santiago</t>
  </si>
  <si>
    <t>Maria</t>
  </si>
  <si>
    <t>Santa Catalina</t>
  </si>
  <si>
    <t>Tingo</t>
  </si>
  <si>
    <t>San Nicolas</t>
  </si>
  <si>
    <t>Yamon</t>
  </si>
  <si>
    <t>Cochabamba</t>
  </si>
  <si>
    <t>Pira</t>
  </si>
  <si>
    <t>Aija</t>
  </si>
  <si>
    <t>Coris</t>
  </si>
  <si>
    <t>Huacllan</t>
  </si>
  <si>
    <t>Llamellin</t>
  </si>
  <si>
    <t>San Juan De Rontoy</t>
  </si>
  <si>
    <t>Tinco</t>
  </si>
  <si>
    <t>Carlos Fermin Fitzcarrald</t>
  </si>
  <si>
    <t>Bambas</t>
  </si>
  <si>
    <t>Huacchis</t>
  </si>
  <si>
    <t>Huayan</t>
  </si>
  <si>
    <t>Mariscal Luzuriaga</t>
  </si>
  <si>
    <t>Eleazar Guzman Barron</t>
  </si>
  <si>
    <t>Acas</t>
  </si>
  <si>
    <t>Sicsibamba</t>
  </si>
  <si>
    <t>Chacoche</t>
  </si>
  <si>
    <t>Circa</t>
  </si>
  <si>
    <t>San Pedro De Cachora</t>
  </si>
  <si>
    <t>Colcabamba</t>
  </si>
  <si>
    <t>Lucre</t>
  </si>
  <si>
    <t>Tapairihua</t>
  </si>
  <si>
    <t>Huaccana</t>
  </si>
  <si>
    <t>Gamarra</t>
  </si>
  <si>
    <t>Turpay</t>
  </si>
  <si>
    <t>Pocsi</t>
  </si>
  <si>
    <t>Sabandia</t>
  </si>
  <si>
    <t>Vitor</t>
  </si>
  <si>
    <t>Yarabamba</t>
  </si>
  <si>
    <t>Quilca</t>
  </si>
  <si>
    <t>Acari</t>
  </si>
  <si>
    <t>Atiquipa</t>
  </si>
  <si>
    <t>Bella Union</t>
  </si>
  <si>
    <t>Huanuhuanu</t>
  </si>
  <si>
    <t>Yauca</t>
  </si>
  <si>
    <t>Chachas</t>
  </si>
  <si>
    <t>Choco</t>
  </si>
  <si>
    <t>Uraca</t>
  </si>
  <si>
    <t>Achoma</t>
  </si>
  <si>
    <t>Huanca</t>
  </si>
  <si>
    <t>Lari</t>
  </si>
  <si>
    <t>Sibayo</t>
  </si>
  <si>
    <t>Tuti</t>
  </si>
  <si>
    <t>Andaray</t>
  </si>
  <si>
    <t>Chichas</t>
  </si>
  <si>
    <t>Pampamarca</t>
  </si>
  <si>
    <t>Quechualla</t>
  </si>
  <si>
    <t>Sayla</t>
  </si>
  <si>
    <t>Toro</t>
  </si>
  <si>
    <t>Acocro</t>
  </si>
  <si>
    <t>Chiara</t>
  </si>
  <si>
    <t>Paras</t>
  </si>
  <si>
    <t>Santiago De Lucanamarca</t>
  </si>
  <si>
    <t>Llochegua</t>
  </si>
  <si>
    <t>Uchuraccay</t>
  </si>
  <si>
    <t>Chilcas</t>
  </si>
  <si>
    <t>Chungui</t>
  </si>
  <si>
    <t>Carmen Salcedo</t>
  </si>
  <si>
    <t>Laramate</t>
  </si>
  <si>
    <t>Llauta</t>
  </si>
  <si>
    <t>Otoca</t>
  </si>
  <si>
    <t>Upahuacho</t>
  </si>
  <si>
    <t>Paico</t>
  </si>
  <si>
    <t>Soras</t>
  </si>
  <si>
    <t>Cospan</t>
  </si>
  <si>
    <t>Namora</t>
  </si>
  <si>
    <t>Chiguirip</t>
  </si>
  <si>
    <t>Conchan</t>
  </si>
  <si>
    <t>San Juan De Licupis</t>
  </si>
  <si>
    <t>Cupisnique</t>
  </si>
  <si>
    <t>Toribio Casanova</t>
  </si>
  <si>
    <t>La Florida</t>
  </si>
  <si>
    <t>Niepos</t>
  </si>
  <si>
    <t>Chinchaypujio</t>
  </si>
  <si>
    <t>Yanatile</t>
  </si>
  <si>
    <t>Kunturkanki</t>
  </si>
  <si>
    <t>Capacmarca</t>
  </si>
  <si>
    <t>Quellouno</t>
  </si>
  <si>
    <t>Inkawasi</t>
  </si>
  <si>
    <t>Pillpinto</t>
  </si>
  <si>
    <t>Colquepata</t>
  </si>
  <si>
    <t>Andahuaylillas</t>
  </si>
  <si>
    <t>Camanti</t>
  </si>
  <si>
    <t>Huaro</t>
  </si>
  <si>
    <t>Yucay</t>
  </si>
  <si>
    <t>Laria</t>
  </si>
  <si>
    <t>Nuevo Occoro</t>
  </si>
  <si>
    <t>Julcamarca</t>
  </si>
  <si>
    <t>Cordova</t>
  </si>
  <si>
    <t>Ocoyo</t>
  </si>
  <si>
    <t>Quishuar</t>
  </si>
  <si>
    <t>Quichuas</t>
  </si>
  <si>
    <t>San Francisco De Cayran</t>
  </si>
  <si>
    <t>San Pedro De Chaulan</t>
  </si>
  <si>
    <t>San Francisco</t>
  </si>
  <si>
    <t>Hermilio Valdizan</t>
  </si>
  <si>
    <t>Jose Crespo Y Castillo</t>
  </si>
  <si>
    <t>Queropalca</t>
  </si>
  <si>
    <t>San Jose De Los Molinos</t>
  </si>
  <si>
    <t>San Pedro De Huacarpana</t>
  </si>
  <si>
    <t>Quichuay</t>
  </si>
  <si>
    <t>Chambara</t>
  </si>
  <si>
    <t>Acolla</t>
  </si>
  <si>
    <t>Curicaca</t>
  </si>
  <si>
    <t>Leonor Ordoñez</t>
  </si>
  <si>
    <t>Molinos</t>
  </si>
  <si>
    <t>Parco</t>
  </si>
  <si>
    <t>Sincos</t>
  </si>
  <si>
    <t>Palcamayo</t>
  </si>
  <si>
    <t>Tres De Diciembre</t>
  </si>
  <si>
    <t>Razuri</t>
  </si>
  <si>
    <t>Longotea</t>
  </si>
  <si>
    <t>Uchumarca</t>
  </si>
  <si>
    <t>Jequetepeque</t>
  </si>
  <si>
    <t>Tayabamba</t>
  </si>
  <si>
    <t>Buldibuyo</t>
  </si>
  <si>
    <t>Huaylillas</t>
  </si>
  <si>
    <t>Mollebamba</t>
  </si>
  <si>
    <t>Mollepata</t>
  </si>
  <si>
    <t>Sitabamba</t>
  </si>
  <si>
    <t>Cañaris</t>
  </si>
  <si>
    <t>Illimo</t>
  </si>
  <si>
    <t>Cajatambo</t>
  </si>
  <si>
    <t>Copa</t>
  </si>
  <si>
    <t>Gorgor</t>
  </si>
  <si>
    <t>Huancapon</t>
  </si>
  <si>
    <t>Manas</t>
  </si>
  <si>
    <t>Nuevo Imperial</t>
  </si>
  <si>
    <t>Matucana</t>
  </si>
  <si>
    <t>Huanza</t>
  </si>
  <si>
    <t>Lahuaytambo</t>
  </si>
  <si>
    <t>Mariatana</t>
  </si>
  <si>
    <t>San Damian</t>
  </si>
  <si>
    <t>San Mateo</t>
  </si>
  <si>
    <t>San Pedro De Casta</t>
  </si>
  <si>
    <t>Alis</t>
  </si>
  <si>
    <t>Allauca</t>
  </si>
  <si>
    <t>Cacra</t>
  </si>
  <si>
    <t>Carania</t>
  </si>
  <si>
    <t>Catahuasi</t>
  </si>
  <si>
    <t>Chocos</t>
  </si>
  <si>
    <t>Colonia</t>
  </si>
  <si>
    <t>Hongos</t>
  </si>
  <si>
    <t>Huampara</t>
  </si>
  <si>
    <t>Huangascar</t>
  </si>
  <si>
    <t>Huantan</t>
  </si>
  <si>
    <t>Huañec</t>
  </si>
  <si>
    <t>Lincha</t>
  </si>
  <si>
    <t>Madean</t>
  </si>
  <si>
    <t>Omas</t>
  </si>
  <si>
    <t>Putinza</t>
  </si>
  <si>
    <t>Quinches</t>
  </si>
  <si>
    <t>Quinocay</t>
  </si>
  <si>
    <t>San Joaquin</t>
  </si>
  <si>
    <t>San Pedro De Pilas</t>
  </si>
  <si>
    <t>Tanta</t>
  </si>
  <si>
    <t>Tauripampa</t>
  </si>
  <si>
    <t>Tomas</t>
  </si>
  <si>
    <t>Tupe</t>
  </si>
  <si>
    <t>Vitis</t>
  </si>
  <si>
    <t>La Capilla</t>
  </si>
  <si>
    <t>Puquina</t>
  </si>
  <si>
    <t>Quinistaquillas</t>
  </si>
  <si>
    <t>Yunga</t>
  </si>
  <si>
    <t>Ticlacayan</t>
  </si>
  <si>
    <t>Goyllarisquizga</t>
  </si>
  <si>
    <t>Pozuzo</t>
  </si>
  <si>
    <t>El Carmen De La Frontera</t>
  </si>
  <si>
    <t>Santa Catalina De Mossa</t>
  </si>
  <si>
    <t>Atuncolla</t>
  </si>
  <si>
    <t>Jose Domingo Choquehuanca</t>
  </si>
  <si>
    <t>Santiago De Pupuja</t>
  </si>
  <si>
    <t>Kelluyo</t>
  </si>
  <si>
    <t>Capazo</t>
  </si>
  <si>
    <t>Cojata</t>
  </si>
  <si>
    <t>Huatasani</t>
  </si>
  <si>
    <t>Rosaspata</t>
  </si>
  <si>
    <t>Nicasio</t>
  </si>
  <si>
    <t>Putina</t>
  </si>
  <si>
    <t>Limbani</t>
  </si>
  <si>
    <t>San Juan Del Oro</t>
  </si>
  <si>
    <t>San Pedro De Putina Punco</t>
  </si>
  <si>
    <t>Unicachi</t>
  </si>
  <si>
    <t>Shatoja</t>
  </si>
  <si>
    <t>Alto Saposoa</t>
  </si>
  <si>
    <t>San Hilarion</t>
  </si>
  <si>
    <t>Yorongos</t>
  </si>
  <si>
    <t>Alberto Leveau</t>
  </si>
  <si>
    <t>Juan Guerra</t>
  </si>
  <si>
    <t>Curibaya</t>
  </si>
  <si>
    <t>Heroes Albarracin</t>
  </si>
  <si>
    <t>Pampas De Hospital</t>
  </si>
  <si>
    <t>San Juan De La Virgen</t>
  </si>
  <si>
    <t>Tahuania</t>
  </si>
  <si>
    <t>Purus</t>
  </si>
  <si>
    <t>Valera</t>
  </si>
  <si>
    <t>Camporredondo</t>
  </si>
  <si>
    <t>Omia</t>
  </si>
  <si>
    <t>Pariacoto</t>
  </si>
  <si>
    <t>Aczo</t>
  </si>
  <si>
    <t>Culebras</t>
  </si>
  <si>
    <t>Kishuara</t>
  </si>
  <si>
    <t>Ocoña</t>
  </si>
  <si>
    <t>Andagua</t>
  </si>
  <si>
    <t>Tambillo</t>
  </si>
  <si>
    <t>Los Morochucos</t>
  </si>
  <si>
    <t>Chumpi</t>
  </si>
  <si>
    <t>Lajas</t>
  </si>
  <si>
    <t>Querocotillo</t>
  </si>
  <si>
    <t>San Andres De Cutervo</t>
  </si>
  <si>
    <t>Socota</t>
  </si>
  <si>
    <t>Checacupe</t>
  </si>
  <si>
    <t>Cuenca</t>
  </si>
  <si>
    <t>Izcuchaca</t>
  </si>
  <si>
    <t>Yacus</t>
  </si>
  <si>
    <t>Dos De Mayo</t>
  </si>
  <si>
    <t>Pachas</t>
  </si>
  <si>
    <t>Jircan</t>
  </si>
  <si>
    <t>Monzon</t>
  </si>
  <si>
    <t>Singa</t>
  </si>
  <si>
    <t>Honoria</t>
  </si>
  <si>
    <t>Colca</t>
  </si>
  <si>
    <t>Ulcumayo</t>
  </si>
  <si>
    <t>Huaricolca</t>
  </si>
  <si>
    <t>San Pedro De Cajas</t>
  </si>
  <si>
    <t>San Juan De Jarpa</t>
  </si>
  <si>
    <t>Fernando Lores</t>
  </si>
  <si>
    <t>Indiana</t>
  </si>
  <si>
    <t>Urarinas</t>
  </si>
  <si>
    <t>Capelo</t>
  </si>
  <si>
    <t>Saquena</t>
  </si>
  <si>
    <t>Pastaza</t>
  </si>
  <si>
    <t>Chalaco</t>
  </si>
  <si>
    <t>Santo Domingo</t>
  </si>
  <si>
    <t>Saman</t>
  </si>
  <si>
    <t>San Anton</t>
  </si>
  <si>
    <t>Corani</t>
  </si>
  <si>
    <t>Ollachea</t>
  </si>
  <si>
    <t>Usicayos</t>
  </si>
  <si>
    <t>Macari</t>
  </si>
  <si>
    <t>Cuyocuyo</t>
  </si>
  <si>
    <t>Cuñumbuqui</t>
  </si>
  <si>
    <t>Iparia</t>
  </si>
  <si>
    <t>Molinopampa</t>
  </si>
  <si>
    <t>San Isidro De Maino</t>
  </si>
  <si>
    <t>Lamud</t>
  </si>
  <si>
    <t>Conila</t>
  </si>
  <si>
    <t>Longuita</t>
  </si>
  <si>
    <t>Providencia</t>
  </si>
  <si>
    <t>Milpuc</t>
  </si>
  <si>
    <t>El Milagro</t>
  </si>
  <si>
    <t>Chacas</t>
  </si>
  <si>
    <t>Amashca</t>
  </si>
  <si>
    <t>Shilla</t>
  </si>
  <si>
    <t>Yupan</t>
  </si>
  <si>
    <t>Huachis</t>
  </si>
  <si>
    <t>Paucas</t>
  </si>
  <si>
    <t>Cochapeti</t>
  </si>
  <si>
    <t>Fidel Olivas Escudero</t>
  </si>
  <si>
    <t>Llacllin</t>
  </si>
  <si>
    <t>Caceres Del Peru</t>
  </si>
  <si>
    <t>Alfonso Ugarte</t>
  </si>
  <si>
    <t>Cashapampa</t>
  </si>
  <si>
    <t>Shupluy</t>
  </si>
  <si>
    <t>Kaquiabamba</t>
  </si>
  <si>
    <t>Caraybamba</t>
  </si>
  <si>
    <t>Ihuayllo</t>
  </si>
  <si>
    <t>Haquira</t>
  </si>
  <si>
    <t>Anco-Huallo</t>
  </si>
  <si>
    <t>Curpahuasi</t>
  </si>
  <si>
    <t>Micaela Bastidas</t>
  </si>
  <si>
    <t>Jaqui</t>
  </si>
  <si>
    <t>Chilcaymarca</t>
  </si>
  <si>
    <t>Uñon</t>
  </si>
  <si>
    <t>Cabanaconde</t>
  </si>
  <si>
    <t>Huaynacotas</t>
  </si>
  <si>
    <t>Quinua</t>
  </si>
  <si>
    <t>Andres Avelino Caceres Dorregaray</t>
  </si>
  <si>
    <t>Ayahuanco</t>
  </si>
  <si>
    <t>Luricocha</t>
  </si>
  <si>
    <t>Saisa</t>
  </si>
  <si>
    <t>Marcabamba</t>
  </si>
  <si>
    <t>San Pedro De Larcay</t>
  </si>
  <si>
    <t>Asquipata</t>
  </si>
  <si>
    <t>Huancaraylla</t>
  </si>
  <si>
    <t>Vilcas Huaman</t>
  </si>
  <si>
    <t>Huambalpa</t>
  </si>
  <si>
    <t>Saurama</t>
  </si>
  <si>
    <t>Chetilla</t>
  </si>
  <si>
    <t>Chumuch</t>
  </si>
  <si>
    <t>Utco</t>
  </si>
  <si>
    <t>La Libertad De Pallan</t>
  </si>
  <si>
    <t>Chadin</t>
  </si>
  <si>
    <t>Chimban</t>
  </si>
  <si>
    <t>Pion</t>
  </si>
  <si>
    <t>Querocoto</t>
  </si>
  <si>
    <t>San Benito</t>
  </si>
  <si>
    <t>Tantarica</t>
  </si>
  <si>
    <t>San Luis De Lucma</t>
  </si>
  <si>
    <t>Sallique</t>
  </si>
  <si>
    <t>San Felipe</t>
  </si>
  <si>
    <t>Namballe</t>
  </si>
  <si>
    <t>Eduardo Villanueva</t>
  </si>
  <si>
    <t>Jose Manuel Quiroz</t>
  </si>
  <si>
    <t>El Prado</t>
  </si>
  <si>
    <t>San Gregorio</t>
  </si>
  <si>
    <t>Chancaybaños</t>
  </si>
  <si>
    <t>Saucepampa</t>
  </si>
  <si>
    <t>Uticyacu</t>
  </si>
  <si>
    <t>Huarocondo</t>
  </si>
  <si>
    <t>Zurite</t>
  </si>
  <si>
    <t>Paccaritambo</t>
  </si>
  <si>
    <t>Maras</t>
  </si>
  <si>
    <t>Caja</t>
  </si>
  <si>
    <t>Congalla</t>
  </si>
  <si>
    <t>Santo Tomas De Pata</t>
  </si>
  <si>
    <t>Chupamarca</t>
  </si>
  <si>
    <t>San Miguel De Mayocc</t>
  </si>
  <si>
    <t>San Francisco De Sangayaico</t>
  </si>
  <si>
    <t>Santiago De Chocorvos</t>
  </si>
  <si>
    <t>Ahuaycha</t>
  </si>
  <si>
    <t>Salcabamba</t>
  </si>
  <si>
    <t>Quisqui (Kichki)</t>
  </si>
  <si>
    <t>Tomay Kichwa</t>
  </si>
  <si>
    <t>Ripan</t>
  </si>
  <si>
    <t>Canchabamba</t>
  </si>
  <si>
    <t>Tantamayo</t>
  </si>
  <si>
    <t>Codo Del Pozuzo</t>
  </si>
  <si>
    <t>Yuyapichis</t>
  </si>
  <si>
    <t>Rondos</t>
  </si>
  <si>
    <t>Jacas Chico</t>
  </si>
  <si>
    <t>Yauca Del Rosario</t>
  </si>
  <si>
    <t>Alto Laran</t>
  </si>
  <si>
    <t>San Juan De Yanac</t>
  </si>
  <si>
    <t>Changuillo</t>
  </si>
  <si>
    <t>El Ingenio</t>
  </si>
  <si>
    <t>Tibillo</t>
  </si>
  <si>
    <t>Carhuacallanga</t>
  </si>
  <si>
    <t>Chacapampa</t>
  </si>
  <si>
    <t>Huasicancha</t>
  </si>
  <si>
    <t>Ingenio</t>
  </si>
  <si>
    <t>Orcotuna</t>
  </si>
  <si>
    <t>Santa Rosa De Ocopa</t>
  </si>
  <si>
    <t>Ataura</t>
  </si>
  <si>
    <t>Paca</t>
  </si>
  <si>
    <t>Marcapomacocha</t>
  </si>
  <si>
    <t>Santa Rosa De Sacco</t>
  </si>
  <si>
    <t>Carabamba</t>
  </si>
  <si>
    <t>Huaranchal</t>
  </si>
  <si>
    <t>Curgos</t>
  </si>
  <si>
    <t>Sanagoran</t>
  </si>
  <si>
    <t>Sarin</t>
  </si>
  <si>
    <t>Guadalupito</t>
  </si>
  <si>
    <t>Nueva Arica</t>
  </si>
  <si>
    <t>Pacaran</t>
  </si>
  <si>
    <t>Antioquia</t>
  </si>
  <si>
    <t>Chicla</t>
  </si>
  <si>
    <t>Huachupampa</t>
  </si>
  <si>
    <t>Langa</t>
  </si>
  <si>
    <t>San Pedro De Laraos</t>
  </si>
  <si>
    <t>San Andres De Tupicocha</t>
  </si>
  <si>
    <t>Santiago De Anchucaya</t>
  </si>
  <si>
    <t>Santo Domingo De Los Olleros</t>
  </si>
  <si>
    <t>Alto Nanay</t>
  </si>
  <si>
    <t>Las Amazonas</t>
  </si>
  <si>
    <t>Mazan</t>
  </si>
  <si>
    <t>Balsapuerto</t>
  </si>
  <si>
    <t>Jeberos</t>
  </si>
  <si>
    <t>Alto Tapiche</t>
  </si>
  <si>
    <t>Jenaro Herrera</t>
  </si>
  <si>
    <t>Yaquerana</t>
  </si>
  <si>
    <t>Padre Marquez</t>
  </si>
  <si>
    <t>Vargas Guerra</t>
  </si>
  <si>
    <t>Andoas</t>
  </si>
  <si>
    <t>Putumayo</t>
  </si>
  <si>
    <t>Laberinto</t>
  </si>
  <si>
    <t>Iberia</t>
  </si>
  <si>
    <t>Vicco</t>
  </si>
  <si>
    <t>Jilili</t>
  </si>
  <si>
    <t>Lalaquiz</t>
  </si>
  <si>
    <t>Sondor</t>
  </si>
  <si>
    <t>Sondorillo</t>
  </si>
  <si>
    <t>Amotape</t>
  </si>
  <si>
    <t>Arenal</t>
  </si>
  <si>
    <t>Vichayal</t>
  </si>
  <si>
    <t>Lobitos</t>
  </si>
  <si>
    <t>Ajoyani</t>
  </si>
  <si>
    <t>Inchupalla</t>
  </si>
  <si>
    <t>Ocuviri</t>
  </si>
  <si>
    <t>Llalli</t>
  </si>
  <si>
    <t>Nuñoa</t>
  </si>
  <si>
    <t>Umachiri</t>
  </si>
  <si>
    <t>Huayrapata</t>
  </si>
  <si>
    <t>Sina</t>
  </si>
  <si>
    <t>Yanahuaya</t>
  </si>
  <si>
    <t>Alto Inambari</t>
  </si>
  <si>
    <t>Anapia</t>
  </si>
  <si>
    <t>Tinicachi</t>
  </si>
  <si>
    <t>Calzada</t>
  </si>
  <si>
    <t>Habana</t>
  </si>
  <si>
    <t>San Jose De Sisa</t>
  </si>
  <si>
    <t>Agua Blanca</t>
  </si>
  <si>
    <t>El Eslabon</t>
  </si>
  <si>
    <t>Sacanche</t>
  </si>
  <si>
    <t>Barranquita</t>
  </si>
  <si>
    <t>Pinto Recodo</t>
  </si>
  <si>
    <t>Zapatero</t>
  </si>
  <si>
    <t>Pachiza</t>
  </si>
  <si>
    <t>Pilluana</t>
  </si>
  <si>
    <t>Tres Unidos</t>
  </si>
  <si>
    <t>Posic</t>
  </si>
  <si>
    <t>Yuracyacu</t>
  </si>
  <si>
    <t>Papaplaya</t>
  </si>
  <si>
    <t>Shapaja</t>
  </si>
  <si>
    <t>Polvora</t>
  </si>
  <si>
    <t>Casitas</t>
  </si>
  <si>
    <t>Matapalo</t>
  </si>
  <si>
    <t>Nueva Requena</t>
  </si>
  <si>
    <t>Cant. Conexiones</t>
  </si>
  <si>
    <t>San Jose De Ticllas</t>
  </si>
  <si>
    <t>Samuel Pastor</t>
  </si>
  <si>
    <t>Nicolas De Pierola</t>
  </si>
  <si>
    <t>Castillo Grande</t>
  </si>
  <si>
    <t>Matahuasi</t>
  </si>
  <si>
    <t>Lluta</t>
  </si>
  <si>
    <t>Eten Puerto</t>
  </si>
  <si>
    <t>Locumba</t>
  </si>
  <si>
    <t>Jose Maria Quimper</t>
  </si>
  <si>
    <t>Querobamba</t>
  </si>
  <si>
    <t>Santa Cruz De Cocachacra</t>
  </si>
  <si>
    <t>Yanahuanca</t>
  </si>
  <si>
    <t>Cotahuasi</t>
  </si>
  <si>
    <t>Piscobamba</t>
  </si>
  <si>
    <t>Jumbilla</t>
  </si>
  <si>
    <t>Sausa</t>
  </si>
  <si>
    <t>Iñapari</t>
  </si>
  <si>
    <t>San Jacinto</t>
  </si>
  <si>
    <t>Acopampa</t>
  </si>
  <si>
    <t>Humay</t>
  </si>
  <si>
    <t>Calango</t>
  </si>
  <si>
    <t>Mariscal Benavides</t>
  </si>
  <si>
    <t>Samanco</t>
  </si>
  <si>
    <t>Tate</t>
  </si>
  <si>
    <t>Nueve De Julio</t>
  </si>
  <si>
    <t>San Bartolome</t>
  </si>
  <si>
    <t>Yantalo</t>
  </si>
  <si>
    <t>Ite</t>
  </si>
  <si>
    <t>Pichigua</t>
  </si>
  <si>
    <t>Llipata</t>
  </si>
  <si>
    <t>El Oro</t>
  </si>
  <si>
    <t>Juan Espinoza Medrano</t>
  </si>
  <si>
    <t>Viraco</t>
  </si>
  <si>
    <t>Morona</t>
  </si>
  <si>
    <t>Alto Pichigua</t>
  </si>
  <si>
    <t>Manuel Antonio Mesones Muro</t>
  </si>
  <si>
    <t>Huata</t>
  </si>
  <si>
    <t>Ongoy</t>
  </si>
  <si>
    <t>Sangallaya</t>
  </si>
  <si>
    <t>Rebalanceo</t>
  </si>
  <si>
    <t>Móvil = 73.13%</t>
  </si>
  <si>
    <t>Internet Fijo = 26.87%</t>
  </si>
  <si>
    <t>Sociedad</t>
  </si>
  <si>
    <t>ALICORP</t>
  </si>
  <si>
    <t>PREDIO CENTRAL / CARMEN DE LA LEGUA</t>
  </si>
  <si>
    <t>Molino Callao</t>
  </si>
  <si>
    <t>Alicorp Arequipa</t>
  </si>
  <si>
    <t>CD Piura</t>
  </si>
  <si>
    <t>CD Huachipa</t>
  </si>
  <si>
    <t>Oficina Miraflores</t>
  </si>
  <si>
    <t>Alicorp AV. Industrial Lurin</t>
  </si>
  <si>
    <t>CD Chiclayo</t>
  </si>
  <si>
    <t>CD Ransa</t>
  </si>
  <si>
    <t>Patios de Trigo</t>
  </si>
  <si>
    <t>VITAPRO</t>
  </si>
  <si>
    <t>VITAPRO Moche</t>
  </si>
  <si>
    <t>MASTERBREAD</t>
  </si>
  <si>
    <t>Planta Cajamarquilla</t>
  </si>
  <si>
    <t>Panta Ñaña</t>
  </si>
  <si>
    <t>Molino Paita</t>
  </si>
  <si>
    <t>Planta Sicaya</t>
  </si>
  <si>
    <t>APUDEX</t>
  </si>
  <si>
    <t>INTRADEVCO</t>
  </si>
  <si>
    <t>Intradevco Lurin</t>
  </si>
  <si>
    <t>IDE</t>
  </si>
  <si>
    <t>Palmawasi</t>
  </si>
  <si>
    <t>Activo</t>
  </si>
  <si>
    <t>Coordenadas</t>
  </si>
  <si>
    <t>Casa Andina Premium Golf Los Incas</t>
  </si>
  <si>
    <t>-12.088368196807211, -76.96273393307496</t>
  </si>
  <si>
    <t>Casa Andina Premium Cusco</t>
  </si>
  <si>
    <t>-13.51904878720292, -71.97468663303452</t>
  </si>
  <si>
    <t>Casa Andina Standard Chincha</t>
  </si>
  <si>
    <t>-13.413920061614453, -76.14937756557617</t>
  </si>
  <si>
    <t>Casa Andina Select Zorritos Tumbes</t>
  </si>
  <si>
    <t>-3.710748588441321, -80.72481800625067</t>
  </si>
  <si>
    <t>Casa Andina Select Paracas</t>
  </si>
  <si>
    <t>-13.80538094645708, -76.24496955022092</t>
  </si>
  <si>
    <t>Centro by Casa Andina Cusco Saphi</t>
  </si>
  <si>
    <t>-13.512170849633943, -71.98352106001937</t>
  </si>
  <si>
    <t>Casa Andina Select Arequipa Plaza</t>
  </si>
  <si>
    <t>-16.398681944208608, -71.53619310595727</t>
  </si>
  <si>
    <t>Centro by Casa Andina Miraflores</t>
  </si>
  <si>
    <t>-12.11745468217232, -77.0283047349255</t>
  </si>
  <si>
    <t>Casa Andina Premium Piura</t>
  </si>
  <si>
    <t>-5.181172619815682, -80.63108889459106</t>
  </si>
  <si>
    <t>Hotel Presidente Huancavelica</t>
  </si>
  <si>
    <t>-12.787366270028695, -74.97277050607109</t>
  </si>
  <si>
    <t>Hotel de Turistas Huancayo</t>
  </si>
  <si>
    <t>-12.070213413547899, -75.20790373307547</t>
  </si>
  <si>
    <t>Casa Andina Standard Trujillo Plaza</t>
  </si>
  <si>
    <t>-8.113355541543111, -79.02801360618282</t>
  </si>
  <si>
    <t>Casa Andina Standard Cusco San Blas</t>
  </si>
  <si>
    <t>-13.516305153248496, -71.97362039070643</t>
  </si>
  <si>
    <t>-14.827889440870468, -74.93871883299424</t>
  </si>
  <si>
    <t>Casa Andina Standard Miraflores San Antonio</t>
  </si>
  <si>
    <t>-12.129890223574822, -77.02178292143282</t>
  </si>
  <si>
    <t>Casa Andina Standard Cusco Catedral</t>
  </si>
  <si>
    <t>-13.516778922008802, -71.97740792139355</t>
  </si>
  <si>
    <t>Hotel Presidente Huancayo</t>
  </si>
  <si>
    <t>-12.073420366365053, -75.20707606376257</t>
  </si>
  <si>
    <t>Casa Andina Standard Benavides</t>
  </si>
  <si>
    <t>-12.123957566078474, -77.03087466190986</t>
  </si>
  <si>
    <t>Ensenada Hotel y Campo</t>
  </si>
  <si>
    <t>-7.1601814637161105, -78.4771710062006</t>
  </si>
  <si>
    <t>La Xalca Hotel</t>
  </si>
  <si>
    <t>-6.232673119969916, -77.8719119945753</t>
  </si>
  <si>
    <t>Casa Andina Select Miraflores</t>
  </si>
  <si>
    <t>-5.1806216496652215, -80.63101080623207</t>
  </si>
  <si>
    <t>Tucan Suites ApartHotel</t>
  </si>
  <si>
    <t>-12.12314979686311, -77.02734752143304</t>
  </si>
  <si>
    <t>Empedrada Ranch and Lodge</t>
  </si>
  <si>
    <t>-10.925542333205915, -77.46058240797173</t>
  </si>
  <si>
    <t>Casa Andina Premium Arequipa</t>
  </si>
  <si>
    <t>-16.395244425520985, -71.537844904106</t>
  </si>
  <si>
    <t>Casa Andina Standard Machu Picchu</t>
  </si>
  <si>
    <t>-13.155998989558674, -72.52442812140416</t>
  </si>
  <si>
    <t>Casa Andina Premium Valle Sagrado Hotel and Villas</t>
  </si>
  <si>
    <t>-13.272140188053415, -72.18723503674437</t>
  </si>
  <si>
    <t>Casa Andina Standard Cusco Plaza</t>
  </si>
  <si>
    <t>-13.517442238888101, -71.97951017906543</t>
  </si>
  <si>
    <t>Irapay Amazon Lodge</t>
  </si>
  <si>
    <t>-3.689899864401744, -73.2781308043995</t>
  </si>
  <si>
    <t>Casa Andina Premium Puno</t>
  </si>
  <si>
    <t>-15.82237669250174, -69.99756755229893</t>
  </si>
  <si>
    <t>El Sauce Resort</t>
  </si>
  <si>
    <t>-6.69257961163261, -76.21347783689595</t>
  </si>
  <si>
    <t>Hotel Maresta</t>
  </si>
  <si>
    <t>-9.1226274421523, -78.5338333061621</t>
  </si>
  <si>
    <t>Fundo San Jose Parque Ecologico and Lodge</t>
  </si>
  <si>
    <t>-11.07062380970362, -75.34187146193737</t>
  </si>
  <si>
    <t>Casa Andina Standard Puno</t>
  </si>
  <si>
    <t>-15.83594848183344, -70.02867744645336</t>
  </si>
  <si>
    <t>Casa Andina Standard Arequipa</t>
  </si>
  <si>
    <t>-16.393001659868773, -71.53314679431642</t>
  </si>
  <si>
    <t>Casa Andina Select Pucallpa</t>
  </si>
  <si>
    <t>-8.380971649054327, -74.53033770617749</t>
  </si>
  <si>
    <t>Altavista Casa Hotel</t>
  </si>
  <si>
    <t>-6.029810634967011, -76.9632897485477</t>
  </si>
  <si>
    <t>Casa Andina Standard Colca</t>
  </si>
  <si>
    <t>-15.639984274248512, -71.6025442483114</t>
  </si>
  <si>
    <t>Casa Andina Select Chiclayo</t>
  </si>
  <si>
    <t>-6.771307759290347, -79.8463512638792</t>
  </si>
  <si>
    <t>Casa Andina Select Tacna</t>
  </si>
  <si>
    <t>-18.01581774644407, -70.2483147961089</t>
  </si>
  <si>
    <t>Casa Andina Premium San Isidro</t>
  </si>
  <si>
    <t>-12.092551482095281, -77.02787527910571</t>
  </si>
  <si>
    <t>Casa Andina Premium Miraflores</t>
  </si>
  <si>
    <t>-12.12179376463397, -77.02665972143312</t>
  </si>
  <si>
    <t>Casa Andina Select Moquegua</t>
  </si>
  <si>
    <t>-17.196579405873212, -70.9602633789443</t>
  </si>
  <si>
    <t>Casa Andina Standard Talara</t>
  </si>
  <si>
    <t>-4.574890229110665, -81.27552249089659</t>
  </si>
  <si>
    <t>Andino Club Hotel</t>
  </si>
  <si>
    <t>-9.534327474800534, -77.52284617546592</t>
  </si>
  <si>
    <t>IKAM Riverview Amazon Lodge</t>
  </si>
  <si>
    <t>-12.649194776824498, -69.1630969716852</t>
  </si>
  <si>
    <t>Casa Andina Standard Ayacucho</t>
  </si>
  <si>
    <t>-13.160282469541857, -74.22660455023991</t>
  </si>
  <si>
    <t>Lote 88</t>
  </si>
  <si>
    <t>-11.74, -72.94</t>
  </si>
  <si>
    <t>Lote 56</t>
  </si>
  <si>
    <t>-11.65, -72.94</t>
  </si>
  <si>
    <t>Planta Malvinas</t>
  </si>
  <si>
    <t>-11.839691475017306, -72.94550863493289</t>
  </si>
  <si>
    <t>Planta de Fraccionamiento</t>
  </si>
  <si>
    <t>-13.768422947436736, -76.2296594894154</t>
  </si>
  <si>
    <t>Pampa Melchorita</t>
  </si>
  <si>
    <t>-13.235907956745468, -76.29267155005175</t>
  </si>
  <si>
    <t>file:///C:/Users/p046186/Downloads/RED-CONVENIOS-PRIMAX.pdf</t>
  </si>
  <si>
    <t>Carretera Panamericana Sur Km 97.5 Lote 30, Parcela la Querencia</t>
  </si>
  <si>
    <t>Carretera Panamericana Sur Km. 106</t>
  </si>
  <si>
    <t>Av. Nicolas Ayllon 2570</t>
  </si>
  <si>
    <t>Carretera Central Km.16</t>
  </si>
  <si>
    <t>Av. Nicolás Ayllón 2162</t>
  </si>
  <si>
    <t>Av. Ramon Castilla 921</t>
  </si>
  <si>
    <t>Carretera Panamericana Norte Km.196</t>
  </si>
  <si>
    <t>Av. El Sol 697 con Av. República de Panamá</t>
  </si>
  <si>
    <t>Av. Arica 499 con Jr. Varela</t>
  </si>
  <si>
    <t>Av. Tingo María 1711</t>
  </si>
  <si>
    <t>Av. Mariscal Oscar R. Benavides 1380</t>
  </si>
  <si>
    <t>Av. Mariscal Oscar R. Benavides 300</t>
  </si>
  <si>
    <t>Av. Grau 1308 con Jr. Huanuco 1101</t>
  </si>
  <si>
    <t>Carretera Panamericana Sur Km. 129</t>
  </si>
  <si>
    <t>Av Nicolas Ayllon 1500 Ñaña (Carretera Central Km 19)</t>
  </si>
  <si>
    <t>Carretera Panamericana Norte Km. 90</t>
  </si>
  <si>
    <t>Carretera Panamericana Norte Km. 84.9 Fundo Laure</t>
  </si>
  <si>
    <t>Carretera Panamericana Sur Km. 63.5</t>
  </si>
  <si>
    <t>Jr Huaylas 1391, Urb. El Morro</t>
  </si>
  <si>
    <t>Av. Defensores Del Morro 360</t>
  </si>
  <si>
    <t>Av. Guardia Civil 333 Urb. La Campiña</t>
  </si>
  <si>
    <t>Av. Camino Del Inca 110 - 134 Urb. San Juan Bautista</t>
  </si>
  <si>
    <t>Av. Universitaria con Av. Mexico, Urb.Santa Isolina 2da Etapa</t>
  </si>
  <si>
    <t>Av. Heroes del Alto Cenepa 697</t>
  </si>
  <si>
    <t>Cl. Domingo Coloma 152</t>
  </si>
  <si>
    <t>Av. Calle Derecha (Cuadra 9) con Camal Viejo S/N</t>
  </si>
  <si>
    <t>Av. Chancay 513</t>
  </si>
  <si>
    <t>Av. Chancay S/N con Calle 3 de Octubre - Urb. Rosario Huaral</t>
  </si>
  <si>
    <t>Av. Gregorio Escobedo 410-416</t>
  </si>
  <si>
    <t>Av. José Faustino Sánchez Carrión 471</t>
  </si>
  <si>
    <t>Av. Alameda Del Corregidor 1195</t>
  </si>
  <si>
    <t>Av. Los Frutales 968</t>
  </si>
  <si>
    <t>Av. Prolongación Javier Prado Este 610</t>
  </si>
  <si>
    <t>Av. La Molina 580</t>
  </si>
  <si>
    <t>Av. La Universidad 1275</t>
  </si>
  <si>
    <t>Av. 28 De Julio 2200</t>
  </si>
  <si>
    <t>Av. Nicolas Arriola 740</t>
  </si>
  <si>
    <t>Av. Aviación S/N (Cuadra 15), Av. Aviación con Av. Nicolas Arriola</t>
  </si>
  <si>
    <t>Av. Canadá Cdra. 11 con Cl. Alzamora, Urb. Santa Catalina</t>
  </si>
  <si>
    <t>Av. Nicolás Arriola 295</t>
  </si>
  <si>
    <t>Av. Javier Prado 1059</t>
  </si>
  <si>
    <t>Av. Isabel La Catolica 077-083</t>
  </si>
  <si>
    <t>Av. Argentina 1815</t>
  </si>
  <si>
    <t>Av. Colonial 871</t>
  </si>
  <si>
    <t>Av. Tingo María 1190</t>
  </si>
  <si>
    <t>Av. Arenales 2100</t>
  </si>
  <si>
    <t>Av. Cesar Canevaro 1598</t>
  </si>
  <si>
    <t>Av. Tomás Valle 846 con Av. Beta</t>
  </si>
  <si>
    <t>Carretera Panamericana Sur Km. 30</t>
  </si>
  <si>
    <t>Carretera Panamericana Sur Km. 29.5</t>
  </si>
  <si>
    <t>Av. Del Ejército 101 (Cruce Cn La Brasil)</t>
  </si>
  <si>
    <t>Av. Augusto Perez Aranibar con Av. Salaverry</t>
  </si>
  <si>
    <t>Av. Del Ejército con Cl. Gabriel Cossio 965</t>
  </si>
  <si>
    <t>Av. Javier Prado Oeste 2504</t>
  </si>
  <si>
    <t>Jr. Salaverry 478-480</t>
  </si>
  <si>
    <t>Av. Benavides 2116 con Cl. Ciro Alegria</t>
  </si>
  <si>
    <t>Av. Armendáriz 575 con Av. La Paz</t>
  </si>
  <si>
    <t>Calle A. Schereiber 124 con Calle Sabogal, Urb. Aurora</t>
  </si>
  <si>
    <t>Av. Del Ejército 412 con Cl. Tovar</t>
  </si>
  <si>
    <t>Av. Paseo de la República 5545</t>
  </si>
  <si>
    <t>Av. Mariscal. Andres A. Cáceres 110</t>
  </si>
  <si>
    <t>Av. Paseo De La República 5789</t>
  </si>
  <si>
    <t>Av. Víctor Malasquez S/N Comunidad Campesino del Collac Manchay Lotes 130 y 131</t>
  </si>
  <si>
    <t>Av. Bolívar 1020</t>
  </si>
  <si>
    <t>Av. Sucre 1070</t>
  </si>
  <si>
    <t>Av. República de Croacia con Av. Copacabana (Panamericana Norte Km. 35)</t>
  </si>
  <si>
    <t>Av. Leoncio Prado 780 (Panamericana Norte Km. 34.5)</t>
  </si>
  <si>
    <t>Av. Industrial Mz F Lt. 5 Urb. Las Vegas con Av. San Juan</t>
  </si>
  <si>
    <t>Carretera Panamericana Sur KM. 40 Mz. D Lote 2</t>
  </si>
  <si>
    <t>Av. Francisco Pizarro 1207</t>
  </si>
  <si>
    <t>Av. Viru N° 606</t>
  </si>
  <si>
    <t>Av. San Luis 2480</t>
  </si>
  <si>
    <t>Av. José Gálvez Barrenechea 1105, Urb. Corpac</t>
  </si>
  <si>
    <t>Av.Javier Prado Este con Av. Agustin de la Rosa Toro</t>
  </si>
  <si>
    <t>Av. San Luis con Av. San Borja Sur</t>
  </si>
  <si>
    <t>Av. Arequipa 3325</t>
  </si>
  <si>
    <t>Av. Javier Prado Oeste 1895</t>
  </si>
  <si>
    <t>Av. Paseo De La República 3890</t>
  </si>
  <si>
    <t>Av. Aramburu con República De Panama 3690</t>
  </si>
  <si>
    <t>Av. Próceres De La Independencia Mz.K1 Lotes 33-34-35 Urb. San Carlos</t>
  </si>
  <si>
    <t>Av. Lurigancho S/N con Cl. Las Gaviotas</t>
  </si>
  <si>
    <t>Av. Próceres de la Independencia 701</t>
  </si>
  <si>
    <t>Av. Próceres de la Independencia con Cl. El Bosque, cdra.33 Urb. Canto Grande Mza. B Lt. 06</t>
  </si>
  <si>
    <t>Malecón Checa Cdra. 1 con Próceres de la Independencia</t>
  </si>
  <si>
    <t>Av. Nicolás Ayllón 1340</t>
  </si>
  <si>
    <t>Av. 28 de Julio 216, San Luis Cañete (Km. 138 Pan. Sur)</t>
  </si>
  <si>
    <t>Av. Angelica Gamarra 2039 con Universitaria</t>
  </si>
  <si>
    <t>Av. Tomas Valle 1981</t>
  </si>
  <si>
    <t>Av. Universitaria y Antunez de Mayolo Mz. B Lte. 1 y 2</t>
  </si>
  <si>
    <t>Av. La Marina 3112 Urb. Maranga</t>
  </si>
  <si>
    <t>Cl. Rafael Escardó 250, Urb. Maranga</t>
  </si>
  <si>
    <t>Av. Elmer Faucett 384</t>
  </si>
  <si>
    <t>Av. La Paz con Cl. Gran Marsical Agustin Gamarra</t>
  </si>
  <si>
    <t>Av. La Marina con Av. Riva Agüero</t>
  </si>
  <si>
    <t>Av. La Paz 925 con Calle Inclán</t>
  </si>
  <si>
    <t>Av. La Paz 1200, Urb. Miramar</t>
  </si>
  <si>
    <t>Av. La Marina 2001 Urb. Pando</t>
  </si>
  <si>
    <t>Av. Nicolas De Pierola Sur 3021 (Altura Carretera Central Km. 47.7 - Corcona)</t>
  </si>
  <si>
    <t>Av. Thomas Marsano 5010</t>
  </si>
  <si>
    <t>Av. Mariscal Castilla 905</t>
  </si>
  <si>
    <t>Av. Javier Prado S/N Hipódromo, Urb. Monterrico, Surco</t>
  </si>
  <si>
    <t>Av. Jorge Chavez 877</t>
  </si>
  <si>
    <t>Jr.Batalla de San Juan 112 Mz. 14 lote 5, Urb.Santa Teresa de las Gardenias</t>
  </si>
  <si>
    <t>Av. Camino Del Inca 2017</t>
  </si>
  <si>
    <t>Av. Circunvalacion 377, Urb. San ignacio de Loyola</t>
  </si>
  <si>
    <t>Av. Tomas Marsano con Av. Surco</t>
  </si>
  <si>
    <t>Av. Primavera 1159 Urb. Valle Hermoso</t>
  </si>
  <si>
    <t>Av. Tomas Marsano 1008</t>
  </si>
  <si>
    <t>Av. Aviacion 4524</t>
  </si>
  <si>
    <t>Av. Rep. de Panamá 5160</t>
  </si>
  <si>
    <t>Av. Jose Carlos Mariategui con Av.Revolución Sector 3 grupo 15 Mz. a Lte. 12 y 13</t>
  </si>
  <si>
    <t>Villa el Salvador</t>
  </si>
  <si>
    <t>Av. Lima 2000 P.J. Poeta José Galvez (Mz. 159, Lte. 4)</t>
  </si>
  <si>
    <t>Av. Mateo Pumacahua Mz. D lote 5</t>
  </si>
  <si>
    <t>Mz. D Lote 1 Urb. Progresiva Las Orquideas II Etapa</t>
  </si>
  <si>
    <t>Av. Argentina 4247</t>
  </si>
  <si>
    <t>Carretera a Ventanilla Km. 8.5, Av. Nestor Gambetta con Av. Los Alisos Mz. A Lotes 06 y 07</t>
  </si>
  <si>
    <t>Av. Nestor Gambetta con Cl. 1 MzA Lotes 1 y 2 Prog. de Vivienda Acuario</t>
  </si>
  <si>
    <t>Cl. Alberto Secada S/N con Av. Marco Polo</t>
  </si>
  <si>
    <t>Carretera Callao-Ventanilla Km. 8 Parcela A</t>
  </si>
  <si>
    <t>Av. La Paz cdra 23 con Calle Huamachuco</t>
  </si>
  <si>
    <t>Av. Quilca S/N con Calle 10 Urb. San Alfonso</t>
  </si>
  <si>
    <t>Lote 5B Fundo Santa Catalina, Ubicación Rural Valle Tabon</t>
  </si>
  <si>
    <t>Comandante Noel</t>
  </si>
  <si>
    <t>Carretera Panamericana Norte Km. 425 Mz. A Lote 2 Prog.Viv. HUP Villa Maria Sub Lt.B2</t>
  </si>
  <si>
    <t>Av. Salaverry 608-610, Urb. Vallecito</t>
  </si>
  <si>
    <t>Av. Venezuela 2515 Parque Industrial</t>
  </si>
  <si>
    <t>Av. Venezuela 2200</t>
  </si>
  <si>
    <t>Av. Parra 222</t>
  </si>
  <si>
    <t>Variante de Uchumayo Km. 5</t>
  </si>
  <si>
    <t>Variante de Uchumayo Km. 3</t>
  </si>
  <si>
    <t>Av. Aviación Km. 6.5</t>
  </si>
  <si>
    <t>Vía de Evitamiento Km. 6 Irrigación Zamacola Zona G</t>
  </si>
  <si>
    <t>Centro Poblado Semi Rural Pachacútec. Grupo Zonal N° 24 Y 25. Mz 14, Lote 1, Zona H</t>
  </si>
  <si>
    <t>Carretera A Yura Km. 11 Urb. Héroes De Breña</t>
  </si>
  <si>
    <t>Carretera Arequipa Yura Km 11 Asoc. Centro Industrial Las Canteras Mz. A Lt.1</t>
  </si>
  <si>
    <t>Carretera Arequipa-Yura Cusco KM 25</t>
  </si>
  <si>
    <t>Av. Andrés Avelino Cáceres Mz. C Lote 1</t>
  </si>
  <si>
    <t>Av. Dolores con Av. Estados Unidos</t>
  </si>
  <si>
    <t>Av Harley con Av Pizarro</t>
  </si>
  <si>
    <t>Carretera Arequipa - Camana Km 48, AA.HH. Progreso</t>
  </si>
  <si>
    <t>Carretera Panamericana Sur Km. 957.8 cruce La Joya</t>
  </si>
  <si>
    <t>Carretera Panamericana Sur Km. 983</t>
  </si>
  <si>
    <t>PJ Progreso, Km. 48, Mz. VI, Lotes. 1, 2, 3, 4, y 5</t>
  </si>
  <si>
    <t>Asociación de Microempresarios de la Irrigación Majes “AMEIN” Mz T lote n°6 y 7</t>
  </si>
  <si>
    <t>Av. Jesus 1400</t>
  </si>
  <si>
    <t>Av. Fernandini S/N</t>
  </si>
  <si>
    <t>Av. Socabaya 794</t>
  </si>
  <si>
    <t>Variante De Uchumayo Km. 6</t>
  </si>
  <si>
    <t>Calle Grande 239</t>
  </si>
  <si>
    <t>Av. José A. Quiñonez con Cl. S/N Mz.1,2,3 y 4 - Urb. Valencia y Lote B-12 Urb. Magisterial</t>
  </si>
  <si>
    <t>Av. Ejército 504</t>
  </si>
  <si>
    <t>Av. Velasco Astete S/N</t>
  </si>
  <si>
    <t>Prolongación Av. De La Cultura S/N</t>
  </si>
  <si>
    <t>Alameda Pachacútec, Mz D, Sub Lote 5-6, Urb. Bancopata</t>
  </si>
  <si>
    <t>Parque Industrial Lote A-20</t>
  </si>
  <si>
    <t>Av. Oscar Benavides 711</t>
  </si>
  <si>
    <t>Carretera Panamericana Sur Km. 204 Fundo Pozuelo Norte</t>
  </si>
  <si>
    <t>Av. Los Maestros S/N con Av. Manuel Santana Chiri</t>
  </si>
  <si>
    <t>Carretera Panamericana Sur Km. 307</t>
  </si>
  <si>
    <t>Carretera Panamericana Sur Km. 460.5</t>
  </si>
  <si>
    <t>Carretera Panamericana Sur Km.446 Sector Curve</t>
  </si>
  <si>
    <t>Av. Prolongacion Grau Cdra. 2</t>
  </si>
  <si>
    <t>Av. Fermin Tanguis con Cl. 5, Lotización Industrial Alto del Molino Mz. C-Lote 1</t>
  </si>
  <si>
    <t>Av. Fermin Tanguis 220</t>
  </si>
  <si>
    <t>Prolongación de la Av.Manuel Prado 1483 - Lado Norte</t>
  </si>
  <si>
    <t>Carretera Central KM. 21 (Esquina con Av. 8 de Diciembre)</t>
  </si>
  <si>
    <t>Av Mariategui 600 con Jr. Arequipa</t>
  </si>
  <si>
    <t>Av. Mariscal Castilla 1810, El Tambo</t>
  </si>
  <si>
    <t>Av. Miguel Grau Cuadra 1, Distrito Santa Rosa De Sacco, Provincia Yauli</t>
  </si>
  <si>
    <t>Av. Pacheco 669 - 677</t>
  </si>
  <si>
    <t>Av. Ramon Castilla 207 Int. 101</t>
  </si>
  <si>
    <t>Mz. 5 Lt.4 A.H.El Milagro ST.1</t>
  </si>
  <si>
    <t>Mz.A Lote 1 A.H. Huanchaquito Bajo (Ref: Carretera Hco. Ovalo Hco</t>
  </si>
  <si>
    <t>Av. Condorcanqui 2492</t>
  </si>
  <si>
    <t>Sub Lote 1B Grupo A, Sector V. Frente a la Carretera Panamericana Norte</t>
  </si>
  <si>
    <t>Av. La Marina con Carretera Industrial km. 559</t>
  </si>
  <si>
    <t>Av. Enrique Valenzuela 882</t>
  </si>
  <si>
    <t>Av. América Norte 1902 con Av. Túpac Amaru 805 Urb.Primavera</t>
  </si>
  <si>
    <t>Av. America Norte 1085 Urb. Los Jardines</t>
  </si>
  <si>
    <t>Jr. Unión 515</t>
  </si>
  <si>
    <t>Av. España 2625 con Av. 28 De Julio</t>
  </si>
  <si>
    <t>Av España con Jr. Minería</t>
  </si>
  <si>
    <t>Av. América Sur 2685 B</t>
  </si>
  <si>
    <t>Av Larco 1132 (Av. Felipe Santiago Salaverry 100)</t>
  </si>
  <si>
    <t>Carretera Panamericana Norte Km.556 Moche</t>
  </si>
  <si>
    <t>Av. 2 de Mayo 1050</t>
  </si>
  <si>
    <t>Av. Federico Villareal 1001- 1005</t>
  </si>
  <si>
    <t>Av. Prolongación Unión 1914</t>
  </si>
  <si>
    <t>Cruce Vía De Evitamiento y Prolongación Av. Bolognesi</t>
  </si>
  <si>
    <t>Av. Luis Heysen Con Av. Prolongación Francisco Bolognesi, Sector Cerropon</t>
  </si>
  <si>
    <t>Av. Grau con Bolognesi S/N</t>
  </si>
  <si>
    <t>Carretera Panamericana Km. 779</t>
  </si>
  <si>
    <t>Av. Juan Tomis Stack 205</t>
  </si>
  <si>
    <t>Av. José Balta 012 Y Calle Casuarinas 120</t>
  </si>
  <si>
    <t>Av. Los Incas 270, Programa De Vivienda Primer Sector</t>
  </si>
  <si>
    <t>Carretera Panamericana Norte KM 777, Sector San Nicolás</t>
  </si>
  <si>
    <t>Carretera Panamericanan Norte con Carretera Monsefu</t>
  </si>
  <si>
    <t>Lote P2-28-A1, Ubicación Rural Valle Medio Piura, Sector Piura 2, Parcela 17322</t>
  </si>
  <si>
    <t>Av. Luis Montero S/N Urb. Miraflores</t>
  </si>
  <si>
    <t>Av. Progreso 1702</t>
  </si>
  <si>
    <t>Malecón María Auxiliadora Lote 34, Urb. Miraflores</t>
  </si>
  <si>
    <t>Cruce Av.A y Av.B S/N</t>
  </si>
  <si>
    <t>Av. Progreso 3062 Sublote 01 Chiclayito</t>
  </si>
  <si>
    <t>Lotes 15, 16, 17 Y 18 Mz. N, Urb. Los Jardines De Corpiura</t>
  </si>
  <si>
    <t>Carretera Ejidos del Norte S/N, Fundo Ejidos Piura</t>
  </si>
  <si>
    <t>Carretera Panamericana Norte Km. 2 Mz. A Lote A 1 – Sector Parcela “J” Zona Industrial</t>
  </si>
  <si>
    <t>Av.Grau 1308</t>
  </si>
  <si>
    <t>Av. Sanchez Cerro 1120 con Av. Sullana</t>
  </si>
  <si>
    <t>Av. Panamericana Mz. 251 Lt S/N Zona Ind. Piura</t>
  </si>
  <si>
    <t>Av. Andres A. Cáceres/Ramón Mujica</t>
  </si>
  <si>
    <t>Av. Sanchez Cerro 248, Mz.A Lote 1</t>
  </si>
  <si>
    <t>Carretera Interoceánica Piura-Paita Km. 4 Predio Coscomba, Sector Coscomba. Asociación Santa Lucía</t>
  </si>
  <si>
    <t>Av. Loreto 779</t>
  </si>
  <si>
    <t>Carretera Sullana Km.1021 - Tambogrande</t>
  </si>
  <si>
    <t>Av. Champagnat 1200, Urb. Santa Rosa</t>
  </si>
  <si>
    <t>Av. Ejercito 1595 con Av. Manuel Odría 1594</t>
  </si>
  <si>
    <t>Av. Industrial 415 con Av. Tarata y Psje. S/N</t>
  </si>
  <si>
    <t>-12.177897307852998, -77.01570875053406</t>
  </si>
  <si>
    <t>-16.38784878992241, -71.54006843664476</t>
  </si>
  <si>
    <t>-6.77011150471677, -79.85274527922283</t>
  </si>
  <si>
    <t>-13.53581364004389, -71.98372658800842</t>
  </si>
  <si>
    <t>-12.079314379930459, -75.22941374841879</t>
  </si>
  <si>
    <t>-9.49934319288253, -77.53504377916931</t>
  </si>
  <si>
    <t>-3.7333239445588715, -73.26884119275812</t>
  </si>
  <si>
    <t>-5.185585662952686, -80.63019144616965</t>
  </si>
  <si>
    <t>-18.021170930522867, -70.24362712124199</t>
  </si>
  <si>
    <t>-3.5592531742958524, -80.45286486392412</t>
  </si>
  <si>
    <t>-13.659888015104537, -73.39240559928638</t>
  </si>
  <si>
    <t>-7.147403947198928, -78.5106738657239</t>
  </si>
  <si>
    <t>-9.083375499465282, -78.57719715034251</t>
  </si>
  <si>
    <t>-11.105380414229867, -77.59407654659287</t>
  </si>
  <si>
    <t>-9.910560440609334, -76.22950599450371</t>
  </si>
  <si>
    <t>-14.051279347443906, -75.74953144629717</t>
  </si>
  <si>
    <t>Jaén</t>
  </si>
  <si>
    <t>-5.698993799166985, -78.80579221786554</t>
  </si>
  <si>
    <t>-12.582234325422228, -69.20821029616856</t>
  </si>
  <si>
    <t>-8.09568937354454, -79.02947850723474</t>
  </si>
  <si>
    <t>-16.43167316731175, -71.5086489952271</t>
  </si>
  <si>
    <t>-16.39124852868265, -71.56438664951081</t>
  </si>
  <si>
    <t>-16.394257224530506, -71.51138207712148</t>
  </si>
  <si>
    <t>-16.429574515531456, -71.5757090771202</t>
  </si>
  <si>
    <t>-11.970517782176806, -76.75020976376533</t>
  </si>
  <si>
    <t>-6.81786424831982, -79.92018757677299</t>
  </si>
  <si>
    <t>-9.126570468526458, -78.53419747238885</t>
  </si>
  <si>
    <t>-13.441474387993594, -76.12929876372401</t>
  </si>
  <si>
    <t>-13.532539460346552, -71.97284622139313</t>
  </si>
  <si>
    <t>-13.535802809368562, -71.90508860604943</t>
  </si>
  <si>
    <t>-11.12179137895532, -77.60458319262328</t>
  </si>
  <si>
    <t>-12.037390175066534, -75.1887449835173</t>
  </si>
  <si>
    <t>-9.919692363582435, -76.23012789265215</t>
  </si>
  <si>
    <t>-14.04902995181303, -75.7502247906904</t>
  </si>
  <si>
    <t>-15.513375076281546, -70.12109127422715</t>
  </si>
  <si>
    <t>-12.05746599056549, -76.93567258400574</t>
  </si>
  <si>
    <t>-12.042213960814971, -76.93322771958393</t>
  </si>
  <si>
    <t>-12.026314477863387, -76.89325808886001</t>
  </si>
  <si>
    <t>-12.02755268555115, -76.88940645505602</t>
  </si>
  <si>
    <t>-12.026636558170473, -76.93846014962251</t>
  </si>
  <si>
    <t>-12.049166031375318, -77.09534301958378</t>
  </si>
  <si>
    <t>-12.059853539306637, -77.12936631773215</t>
  </si>
  <si>
    <t>-12.011417420183838, -77.10576736746683</t>
  </si>
  <si>
    <t>-11.88787660996984, -77.03862362143936</t>
  </si>
  <si>
    <t>-11.86082753716645, -77.04991190547358</t>
  </si>
  <si>
    <t>-12.01139609750123, -77.10566106533548</t>
  </si>
  <si>
    <t>-12.049694663114966, -77.05659227139988</t>
  </si>
  <si>
    <t>-12.048138823113053, -77.04582096799902</t>
  </si>
  <si>
    <t>-12.200615590427502, -77.00327529444637</t>
  </si>
  <si>
    <t>-12.174751519696759, -77.00282622983984</t>
  </si>
  <si>
    <t>-12.167535999138778, -76.99269820874927</t>
  </si>
  <si>
    <t>-12.167368194003435, -76.99544479073994</t>
  </si>
  <si>
    <t>-12.16904624058825, -76.99698974310968</t>
  </si>
  <si>
    <t>-12.204241334937654, -77.00837042381418</t>
  </si>
  <si>
    <t>-11.90575072168306, -77.04888166376709</t>
  </si>
  <si>
    <t>-11.932118662898814, -77.06047754842268</t>
  </si>
  <si>
    <t>-11.958763564564704, -77.06840727725796</t>
  </si>
  <si>
    <t>-11.950733354945822, -77.07818990609401</t>
  </si>
  <si>
    <t>-11.96241416725299, -77.0710796195861</t>
  </si>
  <si>
    <t>-12.039028766714829, -77.03425879259945</t>
  </si>
  <si>
    <t>-12.01922863468651, -77.03492463307687</t>
  </si>
  <si>
    <t>-12.174315774519588, -76.97636646005719</t>
  </si>
  <si>
    <t>-12.085557403242161, -77.09231779444941</t>
  </si>
  <si>
    <t>-12.076871826077243, -77.10965810609062</t>
  </si>
  <si>
    <t>-12.085727894766007, -77.09224232830618</t>
  </si>
  <si>
    <t>-12.086807698465476, -77.08550500164606</t>
  </si>
  <si>
    <t>-12.014899930808957, -77.00507248889741</t>
  </si>
  <si>
    <t>-12.02315213820235, -76.97364360424088</t>
  </si>
  <si>
    <t>-11.981950357055831, -76.9982543656164</t>
  </si>
  <si>
    <t>-11.981416920470915, -77.01030834842146</t>
  </si>
  <si>
    <t>-11.960985274413877, -77.08573997540663</t>
  </si>
  <si>
    <t>-12.031476725113235, -77.06007656376372</t>
  </si>
  <si>
    <t>-12.141467388939354, -77.012684965612</t>
  </si>
  <si>
    <t>-12.192146151218878, -76.9596650079389</t>
  </si>
  <si>
    <t>-12.219187272600998, -76.95701653203153</t>
  </si>
  <si>
    <t>-17.18832098966315, -70.9350419059292</t>
  </si>
  <si>
    <t>-5.158659393997266, -80.62735954773966</t>
  </si>
  <si>
    <t>-5.228441519568872, -80.63201057536043</t>
  </si>
  <si>
    <t>Link Hoteles</t>
  </si>
  <si>
    <t>https://www.intursa.com.pe/hoteles-restaurantes-spa/</t>
  </si>
  <si>
    <t>Hoteles: Westin (Lima), JW Marriot (Lima), Hotel Paracas (Ica), Aloft Miraflores (Lima), Countryard Miraflores (Lima), AC Hotel Miraflores (Lima), Palacio del Inka (Cusco), JW Marriot (Cusco) y Tambo del Inca (Cusco). No se cuenta con las distribución de ingresos por región, pero en Reporte de Valuation de Alkia Capital desagregan ingreso por hotel pero sin identificar el nombre de cada hotel (Alkia Capital).  Lima 49%, Cusco 29%, e Ica 22% de ingresos</t>
  </si>
  <si>
    <t>% Criterio (Ingresos)</t>
  </si>
  <si>
    <t>The Westin Lima Hotel &amp; Convention Center</t>
  </si>
  <si>
    <t>-12.090581922803509, -77.02509309103029</t>
  </si>
  <si>
    <t>AC Hotel Lima Miraflores</t>
  </si>
  <si>
    <t>-12.132540559773936, -77.0294129092723</t>
  </si>
  <si>
    <t>Aloft Lima Miraflores</t>
  </si>
  <si>
    <t>-12.128965814446076, -77.02410225254546</t>
  </si>
  <si>
    <t>Hotel Paracas, a Luxury Collection Resort,</t>
  </si>
  <si>
    <t>-13.836053536095958, -76.25424121770224</t>
  </si>
  <si>
    <t>Palacio del Inka, a Luxury Collection Hotel, Cusco</t>
  </si>
  <si>
    <t>-13.492631027159684, -71.97816665795355</t>
  </si>
  <si>
    <t>Tambo del Inka, a Luxury Collection Resort &amp; Spa</t>
  </si>
  <si>
    <t>-13.22530852981559, -72.1253905183505</t>
  </si>
  <si>
    <t>% Criterio (las ubicaciones pesan igual)</t>
  </si>
  <si>
    <t>Peaje Villa</t>
  </si>
  <si>
    <t>-12.132768809646794, -76.98031572277414</t>
  </si>
  <si>
    <t>Peaje Punta Negra</t>
  </si>
  <si>
    <t>-12.35408741187473, -76.79014597954176</t>
  </si>
  <si>
    <t>Peaje Conchan</t>
  </si>
  <si>
    <t>-12.239998146173658, -76.93553694695261</t>
  </si>
  <si>
    <t>Peaje Puente Arica</t>
  </si>
  <si>
    <t>-12.288160929962816, -76.85397543488446</t>
  </si>
  <si>
    <t>Peaje Huaylas</t>
  </si>
  <si>
    <t>-12.213556356601455, -76.97748001701093</t>
  </si>
  <si>
    <t>Peaje San Pedro</t>
  </si>
  <si>
    <t>-12.273084127075226, -76.87949566756481</t>
  </si>
  <si>
    <t xml:space="preserve">Peaje Chillon </t>
  </si>
  <si>
    <t>-11.903757184999463, -77.07006264486236</t>
  </si>
  <si>
    <t>Plaza de Peaje Monterrico Entrada Vía Evitamiento sentido Norte – Sur distrito de Ate Vitart</t>
  </si>
  <si>
    <t>-12.067139, -76.971917</t>
  </si>
  <si>
    <t>Plaza de Peaje Monterrico Salida de la Vía Evitamiento sentido   Sur – Norte distrito de Ate Vitarte</t>
  </si>
  <si>
    <t>-12.066923086141744, -76.97135326480404</t>
  </si>
  <si>
    <t>Plaza de Peaje Separadora Industrial Entrada de la Vía Evitamiento sentido Este – Norte distrito de Ate Vitarte</t>
  </si>
  <si>
    <t xml:space="preserve"> -12.067038495613579, -76.97132107829586</t>
  </si>
  <si>
    <t>Plaza de Peaje Separadora Industrial Salida de la Vía Evitamiento sentido Sur – Este, distrito de Ate Vitarte</t>
  </si>
  <si>
    <t xml:space="preserve"> -12.067340406452233, -76.97063992023774</t>
  </si>
  <si>
    <t>Plaza de Peaje Santa Anita de la Vía Evitamiento sentido Este – Norte distrito de santa Anita</t>
  </si>
  <si>
    <t>-12.056739805647165, -76.97313339629515</t>
  </si>
  <si>
    <t xml:space="preserve"> Plaza de Peaje El Pino de la Vía Evitamiento sentido Norte – Sur distrito del Agustino</t>
  </si>
  <si>
    <t xml:space="preserve"> -12.056991077438768, -76.97446415337295</t>
  </si>
  <si>
    <t>Plaza de Peaje Ramiro Prialé Entrada de la Vía Evitamiento sentido Este – Norte distrito del Agustino</t>
  </si>
  <si>
    <t xml:space="preserve"> -12.03209849463937, -76.98871049325409</t>
  </si>
  <si>
    <t>Plaza de Peaje Ramiro Prialé Salida de la Vía Evitamiento sentido Norte – Este, distrito del Agustino</t>
  </si>
  <si>
    <t xml:space="preserve"> -12.032101117922794, -76.98869171779099</t>
  </si>
  <si>
    <t>Base Santa Anita de la Vía Evitamiento sentido Este – Norte distrito de santa Anita.</t>
  </si>
  <si>
    <t xml:space="preserve"> -12.056758166945604, -76.97313339629515</t>
  </si>
  <si>
    <t>Base Huánuco – Calle Sin Número 5 – H.U. Base Operativa Vial Huánuco</t>
  </si>
  <si>
    <t xml:space="preserve"> -12.041767684150878, -77.01851423187713</t>
  </si>
  <si>
    <t>Estación de carga eléctrica gratuita</t>
  </si>
  <si>
    <t xml:space="preserve"> -12.041347973576933, -77.01832647724608</t>
  </si>
  <si>
    <t>Peaje Huánuco: Vía Expresa Línea Amarilla, Sentido Oeste distrito del Rímac</t>
  </si>
  <si>
    <t xml:space="preserve"> -12.043293357091315, -77.01962010118866</t>
  </si>
  <si>
    <t>Peaje Puente del Ejercito: Vía Expresa Línea Amarilla  Sentido Oeste distrito de Cercado de Lima</t>
  </si>
  <si>
    <t xml:space="preserve"> -12.039337304864512, -77.04246856162409</t>
  </si>
  <si>
    <t>Peaje Estadio: Vía Expresa Línea Amarilla Sentido Este distrito de Cercado de Lim</t>
  </si>
  <si>
    <t>-12.036859154297586, -77.04743827063905</t>
  </si>
  <si>
    <t>Gran Túnel LIMA EXPRESA: Vía Expresa Línea Amarilla, Cercado de Lima 15093</t>
  </si>
  <si>
    <t xml:space="preserve"> -12.043134108075556, -77.02103848273389</t>
  </si>
  <si>
    <t>080914</t>
  </si>
  <si>
    <t>Megantoni</t>
  </si>
  <si>
    <t>020803</t>
  </si>
  <si>
    <t>COLTES2046</t>
  </si>
  <si>
    <t>22203012504A</t>
  </si>
  <si>
    <t>PEP70101M746</t>
  </si>
  <si>
    <t>PLUZ7BC4A</t>
  </si>
  <si>
    <t>23583412502A</t>
  </si>
  <si>
    <t>PEP16997V349</t>
  </si>
  <si>
    <t>ECSCP3CP2A</t>
  </si>
  <si>
    <t>5275122EE103</t>
  </si>
  <si>
    <t>DPZDOL360</t>
  </si>
  <si>
    <t>6000031AX799</t>
  </si>
  <si>
    <t>6000031AX800</t>
  </si>
  <si>
    <t>6000481AX408</t>
  </si>
  <si>
    <t>6000031AX370</t>
  </si>
  <si>
    <t>6000031AX371</t>
  </si>
  <si>
    <t>6000031AX372</t>
  </si>
  <si>
    <t>6000091AX373</t>
  </si>
  <si>
    <t>6000481AX407</t>
  </si>
  <si>
    <t>6000481AW914</t>
  </si>
  <si>
    <t>6000091AW913</t>
  </si>
  <si>
    <t>6000091AW979</t>
  </si>
  <si>
    <t>6000091AW980</t>
  </si>
  <si>
    <t>6000481AX121</t>
  </si>
  <si>
    <t>6000091AX253</t>
  </si>
  <si>
    <t>6000481AX255</t>
  </si>
  <si>
    <t>6000031AX254</t>
  </si>
  <si>
    <t>6000481AX655</t>
  </si>
  <si>
    <t>6000491AX656</t>
  </si>
  <si>
    <t>6000481AX409</t>
  </si>
  <si>
    <t>6000481AX410</t>
  </si>
  <si>
    <t>6000481AX411</t>
  </si>
  <si>
    <t>6000491AX456</t>
  </si>
  <si>
    <t>63003812501H</t>
  </si>
  <si>
    <t>PEP12100Q252</t>
  </si>
  <si>
    <t>BIF5CD1H</t>
  </si>
  <si>
    <t>63008612504A</t>
  </si>
  <si>
    <t>PEP11100V212</t>
  </si>
  <si>
    <t>SCOF4DCP4A</t>
  </si>
  <si>
    <t>Pluz Energía Perú S.A.A</t>
  </si>
  <si>
    <t>Hotel</t>
  </si>
  <si>
    <t>Riesgo</t>
  </si>
  <si>
    <t>Asociado</t>
  </si>
  <si>
    <t>Asociado*</t>
  </si>
  <si>
    <t>Select</t>
  </si>
  <si>
    <t>Premium</t>
  </si>
  <si>
    <t>Standard</t>
  </si>
  <si>
    <t>Centro</t>
  </si>
  <si>
    <t>Ba</t>
  </si>
  <si>
    <t>Clase</t>
  </si>
  <si>
    <t>084004F04084</t>
  </si>
  <si>
    <t>084015T96173</t>
  </si>
  <si>
    <t>084015T25972</t>
  </si>
  <si>
    <t>2259582AAA36</t>
  </si>
  <si>
    <t>US34988L8019</t>
  </si>
  <si>
    <t>345445281022</t>
  </si>
  <si>
    <t>5274042EX846</t>
  </si>
  <si>
    <t>5270194F2029</t>
  </si>
  <si>
    <t>0840038TF2K7</t>
  </si>
  <si>
    <t>5274042EA108</t>
  </si>
  <si>
    <t>7512</t>
  </si>
  <si>
    <t>5270252F7606</t>
  </si>
  <si>
    <t>5764</t>
  </si>
  <si>
    <t>5755</t>
  </si>
  <si>
    <t>31/12/2025</t>
  </si>
  <si>
    <t>CHL2035</t>
  </si>
  <si>
    <t>4006</t>
  </si>
  <si>
    <t>BTPCL 6 04/01/3</t>
  </si>
  <si>
    <t>BNTNF2027</t>
  </si>
  <si>
    <t>COLOM 5 06/1</t>
  </si>
  <si>
    <t>COL2036</t>
  </si>
  <si>
    <t>MBONO 2042</t>
  </si>
  <si>
    <t>NEXA 6.6 04/08/</t>
  </si>
  <si>
    <t>23583412503D</t>
  </si>
  <si>
    <t>PEP16997V315</t>
  </si>
  <si>
    <t>ECSCP2CP3D</t>
  </si>
  <si>
    <t>23583412503C</t>
  </si>
  <si>
    <t>PEP16997V307</t>
  </si>
  <si>
    <t>ECSCP2CP3C</t>
  </si>
  <si>
    <t>23200912503C</t>
  </si>
  <si>
    <t>PEP70252V110</t>
  </si>
  <si>
    <t>LUSUR4CP3C</t>
  </si>
  <si>
    <t>2105</t>
  </si>
  <si>
    <t>0202</t>
  </si>
  <si>
    <t>2072</t>
  </si>
  <si>
    <t>GFRE</t>
  </si>
  <si>
    <t>5885</t>
  </si>
  <si>
    <t>7552</t>
  </si>
  <si>
    <t>APOLLO</t>
  </si>
  <si>
    <t>7338</t>
  </si>
  <si>
    <t>6000032AX864</t>
  </si>
  <si>
    <t>6000032AX863</t>
  </si>
  <si>
    <t>6000031AX831</t>
  </si>
  <si>
    <t>6000091AX829</t>
  </si>
  <si>
    <t>6000871AX862</t>
  </si>
  <si>
    <t>0087</t>
  </si>
  <si>
    <t>6000871AX861</t>
  </si>
  <si>
    <t>6000091AX860</t>
  </si>
  <si>
    <t>6000031AX832</t>
  </si>
  <si>
    <t>6000031AX833</t>
  </si>
  <si>
    <t>6000491AR358</t>
  </si>
  <si>
    <t>6000021AR357</t>
  </si>
  <si>
    <t>6000021AR786</t>
  </si>
  <si>
    <t>6000021AR876</t>
  </si>
  <si>
    <t>6000111AR903</t>
  </si>
  <si>
    <t>6000111AR956</t>
  </si>
  <si>
    <t>6000031AX830</t>
  </si>
  <si>
    <t>6000111AW132</t>
  </si>
  <si>
    <t>6000031AW041</t>
  </si>
  <si>
    <t>6000031AW042</t>
  </si>
  <si>
    <t>6000031AW043</t>
  </si>
  <si>
    <t>6000111AV690</t>
  </si>
  <si>
    <t>6000111AV318</t>
  </si>
  <si>
    <t>6000091AV342</t>
  </si>
  <si>
    <t>6000091AV341</t>
  </si>
  <si>
    <t>6000481AV685</t>
  </si>
  <si>
    <t>6000481AV689</t>
  </si>
  <si>
    <t>6000021AV040</t>
  </si>
  <si>
    <t>6000021AU828</t>
  </si>
  <si>
    <t>6000021AU829</t>
  </si>
  <si>
    <t>6000111AS555</t>
  </si>
  <si>
    <t>6000111AS974</t>
  </si>
  <si>
    <t>6000091AT010</t>
  </si>
  <si>
    <t>6000091AT027</t>
  </si>
  <si>
    <t>6000111AT355</t>
  </si>
  <si>
    <t>6000111AT399</t>
  </si>
  <si>
    <t>6000481AS355</t>
  </si>
  <si>
    <t>6000031AS354</t>
  </si>
  <si>
    <t>6000021AS458</t>
  </si>
  <si>
    <t>6000111AS457</t>
  </si>
  <si>
    <t>6000111AS530</t>
  </si>
  <si>
    <t>6000021AS529</t>
  </si>
  <si>
    <t>63010312503A</t>
  </si>
  <si>
    <t>PEP16820Q269</t>
  </si>
  <si>
    <t>COMPF3CD3A</t>
  </si>
  <si>
    <t>GGSA</t>
  </si>
  <si>
    <t>63003812501E</t>
  </si>
  <si>
    <t>PEP12100Q229</t>
  </si>
  <si>
    <t>BIF5CD1E</t>
  </si>
  <si>
    <t>BIF5CD1D</t>
  </si>
  <si>
    <t>63004212502G</t>
  </si>
  <si>
    <t>PEP16920Q226</t>
  </si>
  <si>
    <t>CSCOT5CD2G</t>
  </si>
  <si>
    <t>63004912501D</t>
  </si>
  <si>
    <t>PEP16900Q087</t>
  </si>
  <si>
    <t>GNB3CD1D</t>
  </si>
  <si>
    <t>6B53232AX855</t>
  </si>
  <si>
    <t>6B53232AX854</t>
  </si>
  <si>
    <t>6B58502AX853</t>
  </si>
  <si>
    <t>5850</t>
  </si>
  <si>
    <t>6B52022AX859</t>
  </si>
  <si>
    <t>6B52022AX858</t>
  </si>
  <si>
    <t>6B53032AX857</t>
  </si>
  <si>
    <t>6B53232AX856</t>
  </si>
  <si>
    <t>6B53032AX839</t>
  </si>
  <si>
    <t>6B53032AX838</t>
  </si>
  <si>
    <t>6B53232AX837</t>
  </si>
  <si>
    <t>6B53232AX836</t>
  </si>
  <si>
    <t>6B53232AX835</t>
  </si>
  <si>
    <t>6B57552AX834</t>
  </si>
  <si>
    <t>6B52022AX842</t>
  </si>
  <si>
    <t>6B53032AX841</t>
  </si>
  <si>
    <t>6B53032AX840</t>
  </si>
  <si>
    <t>6B53232AX845</t>
  </si>
  <si>
    <t>6B53232AX844</t>
  </si>
  <si>
    <t>6B58502AX843</t>
  </si>
  <si>
    <t>6B52022AX851</t>
  </si>
  <si>
    <t>6B52022AX850</t>
  </si>
  <si>
    <t>6B53032AX849</t>
  </si>
  <si>
    <t>6B53032AX848</t>
  </si>
  <si>
    <t>6B53032AX847</t>
  </si>
  <si>
    <t>6B53232AX846</t>
  </si>
  <si>
    <t>6B52022AX852</t>
  </si>
  <si>
    <t>6B58502AX865</t>
  </si>
  <si>
    <t>6B53032AX876</t>
  </si>
  <si>
    <t>6B52022AX881</t>
  </si>
  <si>
    <t>6B53232AX866</t>
  </si>
  <si>
    <t>6B52022AX890</t>
  </si>
  <si>
    <t>6B53232AX885</t>
  </si>
  <si>
    <t>6B52022AX870</t>
  </si>
  <si>
    <t>6B53232AX873</t>
  </si>
  <si>
    <t>6B53232AX875</t>
  </si>
  <si>
    <t>6B53232AX882</t>
  </si>
  <si>
    <t>6B53032AX886</t>
  </si>
  <si>
    <t>6B52022AX878</t>
  </si>
  <si>
    <t>6B53232AX867</t>
  </si>
  <si>
    <t>6B52022AX871</t>
  </si>
  <si>
    <t>6B53232AX874</t>
  </si>
  <si>
    <t>6B53232AX884</t>
  </si>
  <si>
    <t>6B53032AX889</t>
  </si>
  <si>
    <t>6B53232AX872</t>
  </si>
  <si>
    <t>6B57642AX883</t>
  </si>
  <si>
    <t>6B53032AX888</t>
  </si>
  <si>
    <t>6B52022AX880</t>
  </si>
  <si>
    <t>6B52022AX879</t>
  </si>
  <si>
    <t>6B52022AX891</t>
  </si>
  <si>
    <t>6B53232AX868</t>
  </si>
  <si>
    <t>6B52022AX877</t>
  </si>
  <si>
    <t>6B53032AX887</t>
  </si>
  <si>
    <t>6B53032AX869</t>
  </si>
  <si>
    <t>Posición</t>
  </si>
  <si>
    <t>1551512PAC05</t>
  </si>
  <si>
    <t>BCICI 8 ¾ PERP Corp</t>
  </si>
  <si>
    <t>5377262VECIX</t>
  </si>
  <si>
    <t>Veritas Capital Partners IX</t>
  </si>
  <si>
    <t>5377544ICG9F</t>
  </si>
  <si>
    <t>ICG Europe Fund IX</t>
  </si>
  <si>
    <t>5377362IPC13</t>
  </si>
  <si>
    <t>Insight Partners (Cayman) XIII, L.P.</t>
  </si>
  <si>
    <t>5377214TF6SC</t>
  </si>
  <si>
    <t>Triton Fund 6 SCSP</t>
  </si>
  <si>
    <t>AREIIBA LX</t>
  </si>
  <si>
    <t>ARIESQE LX</t>
  </si>
  <si>
    <t>5277292FB118</t>
  </si>
  <si>
    <t>PEDIVHG KY</t>
  </si>
  <si>
    <t>Pearl Diver Capital LLC - Floating Rate Global Income</t>
  </si>
  <si>
    <t>5277292FB100</t>
  </si>
  <si>
    <t>PEDFGIS KY</t>
  </si>
  <si>
    <t>5270734EF475</t>
  </si>
  <si>
    <t>IHYG LN</t>
  </si>
  <si>
    <t>iShares € High Yield Corp Bond UCITS ETF</t>
  </si>
  <si>
    <t>4874174EURHY</t>
  </si>
  <si>
    <t>5277022F0850</t>
  </si>
  <si>
    <t>JUPYHSC LX</t>
  </si>
  <si>
    <t>Jupiter - Bonds Global High Yield</t>
  </si>
  <si>
    <t>5277022F0892</t>
  </si>
  <si>
    <t>JUHYBIH LX</t>
  </si>
  <si>
    <t>5274172F5035</t>
  </si>
  <si>
    <t>CANGHYI LX</t>
  </si>
  <si>
    <t>Candriam - Bonds Global High Yield</t>
  </si>
  <si>
    <t>5274172F2843</t>
  </si>
  <si>
    <t>CAGLBYS LX</t>
  </si>
  <si>
    <t>5277432FR115</t>
  </si>
  <si>
    <t>5274174FF284</t>
  </si>
  <si>
    <t>CAGHYSE LX</t>
  </si>
  <si>
    <t>Candriam Bonds - Global High Yield</t>
  </si>
  <si>
    <t>4874174EHY2</t>
  </si>
  <si>
    <t>5274492F7273</t>
  </si>
  <si>
    <t>LAZOBDH FP</t>
  </si>
  <si>
    <t>5277252EA854</t>
  </si>
  <si>
    <t>LONZ US</t>
  </si>
  <si>
    <t>Pimco - Senior Loan Active Exchange-Traded Fund</t>
  </si>
  <si>
    <t>5271112E8661</t>
  </si>
  <si>
    <t>IEI US</t>
  </si>
  <si>
    <t>BlackRock - iShares -3 - 7 Year Treasury Bond ETF</t>
  </si>
  <si>
    <t>085905581R57</t>
  </si>
  <si>
    <t>JGB 3.1 03/20/65 #18</t>
  </si>
  <si>
    <t>0840002CNC19</t>
  </si>
  <si>
    <t>T 4.25 05/15/35 Govt</t>
  </si>
  <si>
    <t>08400020UG12</t>
  </si>
  <si>
    <t>T 4 ⅝ 02/15/55 Govt</t>
  </si>
  <si>
    <t>08400020UE63</t>
  </si>
  <si>
    <t>T 4.5 11/15/54 Govt</t>
  </si>
  <si>
    <t>5274812F6472</t>
  </si>
  <si>
    <t>5274742F1585</t>
  </si>
  <si>
    <t>1551192MAC21</t>
  </si>
  <si>
    <t>BANORT 8 ⅜ PERP</t>
  </si>
  <si>
    <t xml:space="preserve"> BBVASM 7 ⅝ 02/11/35 Corp </t>
  </si>
  <si>
    <t>DAVIVI 8 ⅛ 07/02/35 Corp</t>
  </si>
  <si>
    <t>5953042VAC78</t>
  </si>
  <si>
    <t>GEBCB 5 ¾ 10/22/35</t>
  </si>
  <si>
    <t>12535622BA92</t>
  </si>
  <si>
    <t>CMPCCI 6.7 12/09/57 Corp</t>
  </si>
  <si>
    <t>08400425EP60</t>
  </si>
  <si>
    <t>COLOM 7 3/4 11/07/36</t>
  </si>
  <si>
    <t>08400425ES00</t>
  </si>
  <si>
    <t>COLOM 8 1/2 25/04/35 Corp</t>
  </si>
  <si>
    <t>08400425EA91</t>
  </si>
  <si>
    <t>COLOM 4 ⅛ 02/22/42 Corp</t>
  </si>
  <si>
    <t>COLOM 5 ⅝ 02/19/36 Corp</t>
  </si>
  <si>
    <t>5275112F3161</t>
  </si>
  <si>
    <t>BBEARIU LX</t>
  </si>
  <si>
    <t>BBEMUSU LX</t>
  </si>
  <si>
    <t>5277462F5710</t>
  </si>
  <si>
    <t>SGLBUSD LE</t>
  </si>
  <si>
    <t>Aquila - Solitaire Global Bond Fund</t>
  </si>
  <si>
    <t>5270172E6885</t>
  </si>
  <si>
    <t>VWOB US</t>
  </si>
  <si>
    <t>Vanguard - Emerging Markets Government Bond ETF</t>
  </si>
  <si>
    <t>5276802F6309</t>
  </si>
  <si>
    <t>AZBMDAU LX</t>
  </si>
  <si>
    <t>Azimut Investments SA - AZ Fund 3, AZ Bond Frontier Markets Debt</t>
  </si>
  <si>
    <t>4874172EMBON</t>
  </si>
  <si>
    <t>VOVCOIU LX</t>
  </si>
  <si>
    <t>5274812EMDBT</t>
  </si>
  <si>
    <t>0840052BAR15</t>
  </si>
  <si>
    <t>MEX 3 ½ 02/12/34 Corp</t>
  </si>
  <si>
    <t>0840052BBK52</t>
  </si>
  <si>
    <t>MEX 5 ⅜ 03/22/33 Corp</t>
  </si>
  <si>
    <t>0840052BBL36</t>
  </si>
  <si>
    <t>MEX 5 ⅝ 09/22/35 Corp</t>
  </si>
  <si>
    <t>0840052BBD10</t>
  </si>
  <si>
    <t>MEX 7 3/8 05/13/55</t>
  </si>
  <si>
    <t>0840052BAV27</t>
  </si>
  <si>
    <t>MEX 6.35 02/09/35 Corp</t>
  </si>
  <si>
    <t>4975141HM3SX</t>
  </si>
  <si>
    <t>Fondo HMC Crédito Perú III (PEN), FI - Clase AX</t>
  </si>
  <si>
    <t>Fondo HMC Crédito Perú III (PEN), FI</t>
  </si>
  <si>
    <t>4975142HM3DX</t>
  </si>
  <si>
    <t>Fondo HMC Crédito Perú III (USD), FI - Clase BX</t>
  </si>
  <si>
    <t>Fondo HMC Crédito Perú III (USD), FI</t>
  </si>
  <si>
    <t>2100022V2K08</t>
  </si>
  <si>
    <t>BCP 5.65 01/15/37 Corp</t>
  </si>
  <si>
    <t>BCP 6.45 07/30/35 Corp</t>
  </si>
  <si>
    <t>NUTRESA 9 05/12/35</t>
  </si>
  <si>
    <t>12583828AA38</t>
  </si>
  <si>
    <t>NEXA 5 3/8 05/04/2027</t>
  </si>
  <si>
    <t>MARSAC 5 ¾ 01/22/36 Corp</t>
  </si>
  <si>
    <t>Marcobre S.A.C.</t>
  </si>
  <si>
    <t>HNTOIL 7 ¾ 11/05/38 Corp</t>
  </si>
  <si>
    <t>2220882KAD92</t>
  </si>
  <si>
    <t>KALLPA 5 ½ 09/11/35</t>
  </si>
  <si>
    <t>2220292FAB50</t>
  </si>
  <si>
    <t>AENZAC 12 05/14/29 Corp</t>
  </si>
  <si>
    <t>1254072TJW01</t>
  </si>
  <si>
    <t>CEMEX 7.2 PERP Corp</t>
  </si>
  <si>
    <t>Cemex S.A.B. de CV</t>
  </si>
  <si>
    <t>25210529AF09</t>
  </si>
  <si>
    <t>MIVIVI 5.4 03/31/31</t>
  </si>
  <si>
    <t>INRSHM 5.65 10/16/2032</t>
  </si>
  <si>
    <t>ORSAPE 6 ¼ 09/17/32 Corp</t>
  </si>
  <si>
    <t>22204327AE63</t>
  </si>
  <si>
    <t xml:space="preserve">VOLCAN 8 ½ 10/28/32 Corp </t>
  </si>
  <si>
    <t>12583829AA48</t>
  </si>
  <si>
    <t>NEXA 6.6 04/08/37 Corp</t>
  </si>
  <si>
    <t>01100028FC12</t>
  </si>
  <si>
    <t>PERU 5.5 03/30/2036</t>
  </si>
  <si>
    <t>HWIUSDS LX</t>
  </si>
  <si>
    <t>BNTNF 10 01/01/37 Corp</t>
  </si>
  <si>
    <t>08400326CN87</t>
  </si>
  <si>
    <t>BRAZIL 7 ¼ 01/12/56 Corp</t>
  </si>
  <si>
    <t>08400326CL22</t>
  </si>
  <si>
    <t>BRAZIL 6 ⅝ 03/15/35 Corp</t>
  </si>
  <si>
    <t>BTPCL 5 03/01/35 Corp</t>
  </si>
  <si>
    <t>COLTES 11 ¾ 01/24/35 Corp</t>
  </si>
  <si>
    <t>084004F04001</t>
  </si>
  <si>
    <t>COLTES 12 ¾ 11/28/40 Corp</t>
  </si>
  <si>
    <t>4874174EMLCC</t>
  </si>
  <si>
    <t>DPAM L - EM  Sustainable Debt</t>
  </si>
  <si>
    <t>5274742F8681</t>
  </si>
  <si>
    <t>LAGLCIU LX</t>
  </si>
  <si>
    <t>Lemaik - Local Bonds</t>
  </si>
  <si>
    <t xml:space="preserve"> SAGB 8 ⅞ 02/28/35 #2035 Corp </t>
  </si>
  <si>
    <t>Gobierno de Sudáfrica</t>
  </si>
  <si>
    <t>Sudáfrica</t>
  </si>
  <si>
    <t>LCD_GOB_SUD</t>
  </si>
  <si>
    <t>SAGB 8 ¾ 02/28/48 #2048 Corp</t>
  </si>
  <si>
    <t>4911011CCDTI</t>
  </si>
  <si>
    <t>Fondo Credicorp Deuda Titulizada Clase C</t>
  </si>
  <si>
    <t>2702021PAT1U</t>
  </si>
  <si>
    <t>BTGP1P1ESU</t>
  </si>
  <si>
    <t>ALIPE 7.4 06/16/32 Corp</t>
  </si>
  <si>
    <t>21001112601A</t>
  </si>
  <si>
    <t>BBVA6BS1A</t>
  </si>
  <si>
    <t>LUZSUR 6 ¾ 10/09/32 Corp</t>
  </si>
  <si>
    <t>25210512503A</t>
  </si>
  <si>
    <t>SFMV2BC3A</t>
  </si>
  <si>
    <t>27020219AB41</t>
  </si>
  <si>
    <t>MUNMET</t>
  </si>
  <si>
    <t>Municipalidad de Lima</t>
  </si>
  <si>
    <t>22203012604B</t>
  </si>
  <si>
    <t>PLUZ7BC4B</t>
  </si>
  <si>
    <t>SB12AGO35</t>
  </si>
  <si>
    <t>0110001PEB40</t>
  </si>
  <si>
    <t>4911021COORF</t>
  </si>
  <si>
    <t>COMPASS - FONDO DE INVERSION OPORTUNIDADES RENTA FIJA</t>
  </si>
  <si>
    <t>4911021CORF2</t>
  </si>
  <si>
    <t>VINCI COMPASS- FONDO DE INVERSIÓN OPORTUNIDADES RENTA FIJA II (Serie C)</t>
  </si>
  <si>
    <t>Físico</t>
  </si>
  <si>
    <t>COMM_MP_F</t>
  </si>
  <si>
    <t>COMM_MP_EM</t>
  </si>
  <si>
    <t>HL US</t>
  </si>
  <si>
    <t>Hecla Mining Company</t>
  </si>
  <si>
    <t>SIL US</t>
  </si>
  <si>
    <t>5270732F0NJ2</t>
  </si>
  <si>
    <t>BLGUEDU ID</t>
  </si>
  <si>
    <t>BlackRock - Global Unconstrained Equity Fund</t>
  </si>
  <si>
    <t>5271112E8240</t>
  </si>
  <si>
    <t>ACWX US</t>
  </si>
  <si>
    <t>Blackrock - iShares MSCI ACWI ex U.S. ETF</t>
  </si>
  <si>
    <t>COMM_AGG</t>
  </si>
  <si>
    <t>5273882F5578</t>
  </si>
  <si>
    <t>RCEMEIU LX</t>
  </si>
  <si>
    <t>Robeco - QI Emerging Markets Active Equities</t>
  </si>
  <si>
    <t>52GAML4FTFW2</t>
  </si>
  <si>
    <t>5275282EY319</t>
  </si>
  <si>
    <t>GREK US</t>
  </si>
  <si>
    <t>Global X - Greece</t>
  </si>
  <si>
    <t>Broad</t>
  </si>
  <si>
    <t>5277285FGVH8</t>
  </si>
  <si>
    <t>5273865FTL69</t>
  </si>
  <si>
    <t>NOMIRL6 ID</t>
  </si>
  <si>
    <t>Nomura Funds Ireland - Japan Strategic Value Fund</t>
  </si>
  <si>
    <t>5273932EA854</t>
  </si>
  <si>
    <t>SPLG - S&amp;P500</t>
  </si>
  <si>
    <t>SSGA Funds Management, Inc.</t>
  </si>
  <si>
    <t>5275552EQ761</t>
  </si>
  <si>
    <t>JQUA US</t>
  </si>
  <si>
    <t>JPMorgan U.S. Quality Factor</t>
  </si>
  <si>
    <t>5260012E3080</t>
  </si>
  <si>
    <t>DER_RV_OP_US</t>
  </si>
  <si>
    <t>PTCMEF0-II063C-PUT</t>
  </si>
  <si>
    <t>SPXW US 07/07/25 P5700</t>
  </si>
  <si>
    <t>PTCMEF0-II067C-PUT</t>
  </si>
  <si>
    <t>SPXW US 02/06/26 P6760</t>
  </si>
  <si>
    <t>PTCMEF0-II068C-PUT</t>
  </si>
  <si>
    <t>SPX US 02/20/26 P6660</t>
  </si>
  <si>
    <t>PTCMEF0-II070C-PUT</t>
  </si>
  <si>
    <t>SPXW US 03/06/26 P6820</t>
  </si>
  <si>
    <t>PTCMEF0-II076C-PUT</t>
  </si>
  <si>
    <t>RUTW US 3/19/2026 P2410</t>
  </si>
  <si>
    <t>PTCMEF0-II077C-PUT</t>
  </si>
  <si>
    <t>RUTW US 3/23/2026 P2400</t>
  </si>
  <si>
    <t>PTCMEF0-II078C-PUT</t>
  </si>
  <si>
    <t>RUTW US 3/19/2026 P2450</t>
  </si>
  <si>
    <t>PTCMEF0-II079C-PUT</t>
  </si>
  <si>
    <t>RUTW US 3/23/2026 P2280</t>
  </si>
  <si>
    <t>PTCMEF0-II084C-PUT</t>
  </si>
  <si>
    <t>SPXW US 03/27/26 P7000</t>
  </si>
  <si>
    <t>PTCMEF0-II085C-PUT</t>
  </si>
  <si>
    <t>SPXW US 04/02/26 P6350</t>
  </si>
  <si>
    <t>PTCMEF0-II086C-PUT</t>
  </si>
  <si>
    <t>SPXW US 03/27/26 P6300</t>
  </si>
  <si>
    <t>PTCMEF0-II087C-PUT</t>
  </si>
  <si>
    <t>SPXW US 03/27/26 P6400</t>
  </si>
  <si>
    <t>PTCMEF0-II088C-PUT</t>
  </si>
  <si>
    <t>SPXW US 04/02/26 P6200</t>
  </si>
  <si>
    <t>PTCMEF0-II089C-PUT</t>
  </si>
  <si>
    <t>SPXW US 04/02/26 P7100</t>
  </si>
  <si>
    <t>PTCMEF0-II090C-PUT</t>
  </si>
  <si>
    <t>SPXW US 03/27/26 P7150</t>
  </si>
  <si>
    <t>PTCMEF0-II091C-PUT</t>
  </si>
  <si>
    <t>SPXW US 04/02/26 P6250</t>
  </si>
  <si>
    <t>PTCMEF0-II092C-PUT</t>
  </si>
  <si>
    <t>SPXW US 04/02/26 P6400</t>
  </si>
  <si>
    <t>PTCMEF0-II093C-PUT</t>
  </si>
  <si>
    <t>SPXW US 04/10/26 P6300</t>
  </si>
  <si>
    <t>PTCMEF0-II094C-PUT</t>
  </si>
  <si>
    <t>SPXW US 04/10/26 P6100</t>
  </si>
  <si>
    <t>PTCMEF0-II099C-PUT</t>
  </si>
  <si>
    <t>SPXW US 03/31/26 P7000</t>
  </si>
  <si>
    <t>PTCMEF0-II105C-PUT</t>
  </si>
  <si>
    <t>SPXW US 04/10/26 P6400</t>
  </si>
  <si>
    <t>PTCMEF0-II107C-PUT</t>
  </si>
  <si>
    <t>SPXW US 04/13/26 P6720</t>
  </si>
  <si>
    <t>PTCMEF0-II109C-PUT</t>
  </si>
  <si>
    <t>SPXW US 04/10/26 P7300</t>
  </si>
  <si>
    <t>PTCMEF0-II113C-PUT</t>
  </si>
  <si>
    <t>SPXW US 04/20/26 P6600</t>
  </si>
  <si>
    <t>PTCMEF0-II114C-PUT</t>
  </si>
  <si>
    <t>SPXW US 04/20/26 P6700</t>
  </si>
  <si>
    <t>PTCMEF0-II118C-PUT</t>
  </si>
  <si>
    <t>SPXW US 04/21/26 P7500</t>
  </si>
  <si>
    <t>PTCMEF0-II125C-PUT</t>
  </si>
  <si>
    <t>SPXW US 04/21/26 P7030</t>
  </si>
  <si>
    <t>PTCMEF0-II126C-PUT</t>
  </si>
  <si>
    <t>SPXW US 04/21/26 P7080</t>
  </si>
  <si>
    <t>PTCMEF0-II133C-PUT</t>
  </si>
  <si>
    <t>RUTW US 04/29/26 P3100</t>
  </si>
  <si>
    <t>PTCMEF0-II136C-PUT</t>
  </si>
  <si>
    <t>RUTW US 05/01/26 P3100</t>
  </si>
  <si>
    <t>PTCMEF0-II138C-PUT</t>
  </si>
  <si>
    <t>RUTW US 05/04/26 P2760</t>
  </si>
  <si>
    <t>PTCMEF0-II139C-PUT</t>
  </si>
  <si>
    <t>RUTW US 05/01/26 P2770</t>
  </si>
  <si>
    <t>PTCMEF0-II140C-PUT</t>
  </si>
  <si>
    <t>RUTW US 05/01/26 P2670</t>
  </si>
  <si>
    <t>PTCMEF0-II142C-PUT</t>
  </si>
  <si>
    <t xml:space="preserve"> RUTW US 05/11/26 P2780 </t>
  </si>
  <si>
    <t>PTCMEF0-II143C-PUT</t>
  </si>
  <si>
    <t xml:space="preserve"> RUTW US 05/08/26 P2750 </t>
  </si>
  <si>
    <t>PTCMEF0-II144C-PUT</t>
  </si>
  <si>
    <t xml:space="preserve"> RUTW US 05/08/26 P2650 </t>
  </si>
  <si>
    <t>PTCMEF0-II147C-PUT</t>
  </si>
  <si>
    <t>SPXW US 05/08/26 P7265</t>
  </si>
  <si>
    <t>PTCMEF0-II155C-PUT</t>
  </si>
  <si>
    <t>SPXW US 05/11/26 P7250</t>
  </si>
  <si>
    <t>PTCMEF0-II156C-PUT</t>
  </si>
  <si>
    <t>SPXW US 05/11/26 P7200</t>
  </si>
  <si>
    <t>PTCMEF0-II157C-PUT</t>
  </si>
  <si>
    <t>SPXW US 05/08/26 P8000</t>
  </si>
  <si>
    <t>SPX US 06/20/25 C5700</t>
  </si>
  <si>
    <t>PTCMEF0-II063C-CALL</t>
  </si>
  <si>
    <t>QQQ US 03/28/25 C493</t>
  </si>
  <si>
    <t>PTCMEF0-II064C-CALL</t>
  </si>
  <si>
    <t>QQQ US 03/21/25 C493</t>
  </si>
  <si>
    <t>PTCMEF0-II066C-CALL</t>
  </si>
  <si>
    <t>PTCMEF0-II067C-CALL</t>
  </si>
  <si>
    <t>QQQ US 06/20/25 C470</t>
  </si>
  <si>
    <t>PTCMEF0-II068C-CALL</t>
  </si>
  <si>
    <t>QQQ US 09/19/25 C530</t>
  </si>
  <si>
    <t>PTCMEF0-II069C-CALL</t>
  </si>
  <si>
    <t>SPXW US 03/06/26 C6820</t>
  </si>
  <si>
    <t>PTCMEF0-II071C-CALL</t>
  </si>
  <si>
    <t>SPXW US 03/26/26 C6830</t>
  </si>
  <si>
    <t>PTCMEF0-II072C-CALL</t>
  </si>
  <si>
    <t>SPXW US 03/26/26 C6700</t>
  </si>
  <si>
    <t>PTCMEF0-II073C-CALL</t>
  </si>
  <si>
    <t>SPXW US 03/19/26 C6800</t>
  </si>
  <si>
    <t>PTCMEF0-II074C-CALL</t>
  </si>
  <si>
    <t>SPXW US 03/19/26 C6700</t>
  </si>
  <si>
    <t>PTCMEF0-II075C-CALL</t>
  </si>
  <si>
    <t>SPXW US 03/19/26 C6200</t>
  </si>
  <si>
    <t>PTCMEF0-II080C-CALL</t>
  </si>
  <si>
    <t>SPXW US 04/02/26 C6720</t>
  </si>
  <si>
    <t>PTCMEF0-II081C-CALL</t>
  </si>
  <si>
    <t>SPXW US 03/27/26 C6830</t>
  </si>
  <si>
    <t>PTCMEF0-II082C-CALL</t>
  </si>
  <si>
    <t>SPXW US 03/27/26 C6700</t>
  </si>
  <si>
    <t>PTCMEF0-II083C-CALL</t>
  </si>
  <si>
    <t>SPXW US 04/02/26 C6880</t>
  </si>
  <si>
    <t>PTCMEF0-II095C-CALL</t>
  </si>
  <si>
    <t>SPXW US 04/02/26 C6600</t>
  </si>
  <si>
    <t>PTCMEF0-II096C-CALL</t>
  </si>
  <si>
    <t>SPXW US 04/02/26 C6750</t>
  </si>
  <si>
    <t>PTCMEF0-II097C-CALL</t>
  </si>
  <si>
    <t>SPXW US 04/10/26 C6600</t>
  </si>
  <si>
    <t>PTCMEF0-II098C-CALL</t>
  </si>
  <si>
    <t>SPXW US 04/10/26 C6800</t>
  </si>
  <si>
    <t>PTCMEF0-II100C-CALL</t>
  </si>
  <si>
    <t>SPXW US 04/08/26 C6000</t>
  </si>
  <si>
    <t>PTCMEF0-II101C-CALL</t>
  </si>
  <si>
    <t>SPXW US 04/17/26 C6900</t>
  </si>
  <si>
    <t>PTCMEF0-II102C-CALL</t>
  </si>
  <si>
    <t>SPXW US 04/17/26 C6750</t>
  </si>
  <si>
    <t>PTCMEF0-II103C-CALL</t>
  </si>
  <si>
    <t>SPXW US 04/10/26 C6670</t>
  </si>
  <si>
    <t>PTCMEF0-II104C-CALL</t>
  </si>
  <si>
    <t>SPXW US 04/10/26 C6750</t>
  </si>
  <si>
    <t>PTCMEF0-II106C-CALL</t>
  </si>
  <si>
    <t>SPXW US 04/09/26 C6100</t>
  </si>
  <si>
    <t>PTCMEF0-II108C-CALL</t>
  </si>
  <si>
    <t>SPXW US 04/13/26 C6820</t>
  </si>
  <si>
    <t>PTCMEF0-II110C-CALL</t>
  </si>
  <si>
    <t>SPXW US 04/20/26 C6040</t>
  </si>
  <si>
    <t>PTCMEF0-II111C-CALL</t>
  </si>
  <si>
    <t>SPXW US 04/20/26 C6100</t>
  </si>
  <si>
    <t>PTCMEF0-II112C-CALL</t>
  </si>
  <si>
    <t>SPXW US 04/20/26 C6160</t>
  </si>
  <si>
    <t>PTCMEF0-II115C-CALL</t>
  </si>
  <si>
    <t>SPXW US 04/20/26 C6900</t>
  </si>
  <si>
    <t>PTCMEF0-II116C-CALL</t>
  </si>
  <si>
    <t>SPXW US 04/20/26 C7000</t>
  </si>
  <si>
    <t>PTCMEF0-II117C-CALL</t>
  </si>
  <si>
    <t>SPXW US 04/21/26 C6170</t>
  </si>
  <si>
    <t>PTCMEF0-II119C-CALL</t>
  </si>
  <si>
    <t>SPXW US 04/21/26 C6000</t>
  </si>
  <si>
    <t>PTCMEF0-II120C-CALL</t>
  </si>
  <si>
    <t>SPXW US 04/24/26 C7150</t>
  </si>
  <si>
    <t>PTCMEF0-II121C-CALL</t>
  </si>
  <si>
    <t>SPXW US 05/15/26 C7350</t>
  </si>
  <si>
    <t>PTCMEF0-II122C-CALL</t>
  </si>
  <si>
    <t>SPXW US 04/24/26 C7250</t>
  </si>
  <si>
    <t>PTCMEF0-II123C-CALL</t>
  </si>
  <si>
    <t>SPXW US 05/15/26 C7150</t>
  </si>
  <si>
    <t>PTCMEF0-II124C-CALL</t>
  </si>
  <si>
    <t>SPXW US 04/24/26 C6000</t>
  </si>
  <si>
    <t>PTCMEF0-II127C-CALL</t>
  </si>
  <si>
    <t>RUTW US 04/24/26 C2400</t>
  </si>
  <si>
    <t>PTCMEF0-II128C-CALL</t>
  </si>
  <si>
    <t>RUTW US 05/15/26 C2780</t>
  </si>
  <si>
    <t>PTCMEF0-II129C-CALL</t>
  </si>
  <si>
    <t>RUTW US 05/01/26 C2900</t>
  </si>
  <si>
    <t>PTCMEF0-II130C-CALL</t>
  </si>
  <si>
    <t>RUTW US 05/01/26 C2800</t>
  </si>
  <si>
    <t>PTCMEF0-II131C-CALL</t>
  </si>
  <si>
    <t>RUTW US 04/28/26 C2340</t>
  </si>
  <si>
    <t>PTCMEF0-II132C-CALL</t>
  </si>
  <si>
    <t>RUTW US 04/29/26 C2350</t>
  </si>
  <si>
    <t>PTCMEF0-II141C-CALL</t>
  </si>
  <si>
    <t>RUTW US 05/01/26 C2450</t>
  </si>
  <si>
    <t>PTCMEF0-II145C-CALL</t>
  </si>
  <si>
    <t>RUTW US 05/06/26 C2400</t>
  </si>
  <si>
    <t>PTCMEF0-II146C-CALL</t>
  </si>
  <si>
    <t>SPXW US 05/08/26 C7270</t>
  </si>
  <si>
    <t>PTCMEF0-II148C-CALL</t>
  </si>
  <si>
    <t>SPXW US 05/08/26 C6500</t>
  </si>
  <si>
    <t>PTCMEF0-II149C-CALL</t>
  </si>
  <si>
    <t>SPXW US 05/22/26 C7500</t>
  </si>
  <si>
    <t>PTCMEF0-II150C-CALL</t>
  </si>
  <si>
    <t>SPXW US 05/22/26 C7475</t>
  </si>
  <si>
    <t>PTCMEF0-II151C-CALL</t>
  </si>
  <si>
    <t>SPXW US 05/22/26 C7400</t>
  </si>
  <si>
    <t>PTCMEF0-II152C-CALL</t>
  </si>
  <si>
    <t>SPXW US 05/22/26 C7375</t>
  </si>
  <si>
    <t>PTCMEF0-II153C-CALL</t>
  </si>
  <si>
    <t>SPXW US 05/11/26 C7400</t>
  </si>
  <si>
    <t>PTCMEF0-II154C-CALL</t>
  </si>
  <si>
    <t>SPXW US 05/11/26 C7375</t>
  </si>
  <si>
    <t>PTCMEF0-II158C-CALL</t>
  </si>
  <si>
    <t>RUTW US 05/15/26 C2770</t>
  </si>
  <si>
    <t>PTCMEF0-II159C-CALL</t>
  </si>
  <si>
    <t>RUTW US 05/14/26 C3000</t>
  </si>
  <si>
    <t>PTCMEF0-II160C-CALL</t>
  </si>
  <si>
    <t>RUTW US 05/14/26 C2850</t>
  </si>
  <si>
    <t>PTCMEF0-II161C-CALL</t>
  </si>
  <si>
    <t>RUTW US 05/11/26 C2600</t>
  </si>
  <si>
    <t>PTCMEF0-II169C-CALL</t>
  </si>
  <si>
    <t>RUTW US 05/29/26 C2900</t>
  </si>
  <si>
    <t>PTCMEF0-II170C-CALL</t>
  </si>
  <si>
    <t>RUTW US 05/22/26 C2950</t>
  </si>
  <si>
    <t>PTCMEF0-II171C-CALL</t>
  </si>
  <si>
    <t>RUTW US 05/22/26 C2890</t>
  </si>
  <si>
    <t>PTCMEF0-II172C-CALL</t>
  </si>
  <si>
    <t>RUTW US 05/20/26 C2500</t>
  </si>
  <si>
    <t>PTCMEF0-II173C-CALL</t>
  </si>
  <si>
    <t>RUTW US 05/21/26 C2820</t>
  </si>
  <si>
    <t>PTCMEF0-II174C-CALL</t>
  </si>
  <si>
    <t>RUTW US 05/20/26 C2860</t>
  </si>
  <si>
    <t>PTCMEF0-II175C-CALL</t>
  </si>
  <si>
    <t>RUTW US 05/20/26 C2810</t>
  </si>
  <si>
    <t>DER_RV_OP_EME_AGG</t>
  </si>
  <si>
    <t>DER_RV_OP_EME_CH</t>
  </si>
  <si>
    <t>IUFS LN</t>
  </si>
  <si>
    <t>5274172CACEL</t>
  </si>
  <si>
    <t>Core</t>
  </si>
  <si>
    <t>RVI_DM_US_TECH_CORE</t>
  </si>
  <si>
    <t>Semiconductors</t>
  </si>
  <si>
    <t>RVI_DM_US_TECH_SEMI</t>
  </si>
  <si>
    <t>5277592EQ807</t>
  </si>
  <si>
    <t>ARKX US</t>
  </si>
  <si>
    <t>ARK - Space &amp; Defense Innovation ETF</t>
  </si>
  <si>
    <t>RVI_DM_US_TECH_THEM</t>
  </si>
  <si>
    <t>5270802F3332</t>
  </si>
  <si>
    <t>PIROIUS LX</t>
  </si>
  <si>
    <t>Pictet Robotics</t>
  </si>
  <si>
    <t>Software &amp; Internet</t>
  </si>
  <si>
    <t>RVI_DM_US_TECH_SFTW</t>
  </si>
  <si>
    <t>CIBR US</t>
  </si>
  <si>
    <t>First Trust - Nasdaq Cybersecurity ETF</t>
  </si>
  <si>
    <t>AIRR US</t>
  </si>
  <si>
    <t>5275282EY673</t>
  </si>
  <si>
    <t>PAVE US</t>
  </si>
  <si>
    <t>Global X U.S. Infrastructure Development</t>
  </si>
  <si>
    <t>GRID US</t>
  </si>
  <si>
    <t>First Trust NASDAQ Clean Edge Smart Grid Infrastructure</t>
  </si>
  <si>
    <t>5275322EQM38</t>
  </si>
  <si>
    <t>EQQS LN</t>
  </si>
  <si>
    <t>INVESCO - Nasdaq-100 Swap UCITS ETF</t>
  </si>
  <si>
    <t>DAPP US</t>
  </si>
  <si>
    <t>5272872EY477</t>
  </si>
  <si>
    <t>QGRW US</t>
  </si>
  <si>
    <t>WisdomTree - Quality Growth</t>
  </si>
  <si>
    <t>5275322ESA8K</t>
  </si>
  <si>
    <t>IEWQ LN</t>
  </si>
  <si>
    <t>Invesco - Nasdaq 100 Equal Weight UCITS</t>
  </si>
  <si>
    <t>5274812ASHFM</t>
  </si>
  <si>
    <t>4874174EMVCE</t>
  </si>
  <si>
    <t>5270192F9988</t>
  </si>
  <si>
    <t>5273992F5753</t>
  </si>
  <si>
    <t>WEATSUA LX</t>
  </si>
  <si>
    <t>Wellington Luxembourg - Asia Technology Fund</t>
  </si>
  <si>
    <t>5271112EB614</t>
  </si>
  <si>
    <t>SMIN US</t>
  </si>
  <si>
    <t>India Small-Cap</t>
  </si>
  <si>
    <t>5274082F9751</t>
  </si>
  <si>
    <t>ININESA LX</t>
  </si>
  <si>
    <t>JPJFKIA LX</t>
  </si>
  <si>
    <t>RVI_DM_ASEU_SIN</t>
  </si>
  <si>
    <t>5275154F8101</t>
  </si>
  <si>
    <t>SCNY9LX LX</t>
  </si>
  <si>
    <t>Schroder ISF - Emerging Europe</t>
  </si>
  <si>
    <t>ARGT US</t>
  </si>
  <si>
    <t>RVI_EM_LATAM_ARG_FM</t>
  </si>
  <si>
    <t>ETF</t>
  </si>
  <si>
    <t>RVL_FM_ETF</t>
  </si>
  <si>
    <t>5470652E0800</t>
  </si>
  <si>
    <t>3777582FPRIM</t>
  </si>
  <si>
    <t>FIBPRIME PE</t>
  </si>
  <si>
    <t>FIBRA</t>
  </si>
  <si>
    <t>RVL_FM_FIB</t>
  </si>
  <si>
    <t>3020021OUNAM</t>
  </si>
  <si>
    <t>OPA Unacem 23/09/2025</t>
  </si>
  <si>
    <t>CUMHOLC1</t>
  </si>
  <si>
    <t>Cumbra Holdings S.A.A.</t>
  </si>
  <si>
    <t>395953O13172</t>
  </si>
  <si>
    <t>1208 HK</t>
  </si>
  <si>
    <t>1208 HK - MMG Limited</t>
  </si>
  <si>
    <t>HBM CN</t>
  </si>
  <si>
    <t>HBM US</t>
  </si>
  <si>
    <t>PLUZENC1 PE</t>
  </si>
  <si>
    <t>ORYGENC1 PE</t>
  </si>
  <si>
    <t>COMM_MB</t>
  </si>
  <si>
    <t>5270652EH805</t>
  </si>
  <si>
    <t>REMX US</t>
  </si>
  <si>
    <t>VanEck Rare Earth and Strategic Metals ETF</t>
  </si>
  <si>
    <t>URA US</t>
  </si>
  <si>
    <t>Nuclear</t>
  </si>
  <si>
    <t>COMM_EN_NU</t>
  </si>
  <si>
    <t>COMM_EN_OG</t>
  </si>
  <si>
    <t>5277402F6R19</t>
  </si>
  <si>
    <t>KHYGBXU ID</t>
  </si>
  <si>
    <t>Aegon High Yield Global Bond Fund</t>
  </si>
  <si>
    <t>5270496F7171</t>
  </si>
  <si>
    <t>VOTFGGG LX</t>
  </si>
  <si>
    <t>Vontobel - Twentyfour Strategy Income</t>
  </si>
  <si>
    <t>5275322ECGJ3</t>
  </si>
  <si>
    <t>SPXS LN</t>
  </si>
  <si>
    <t>Invesco - S&amp;P500 UCITS</t>
  </si>
  <si>
    <t>5376894EQTI6</t>
  </si>
  <si>
    <t>EQT Infrastructure VI (No.1) EUR SCSp.</t>
  </si>
  <si>
    <t>COMM_SC</t>
  </si>
  <si>
    <t>FTCMEF0-ESM6</t>
  </si>
  <si>
    <t>ESM6 Comdty</t>
  </si>
  <si>
    <t>DER_RV_FUT_US</t>
  </si>
  <si>
    <t>FTCMEF0-ESH6</t>
  </si>
  <si>
    <t>ESH6 Comdty</t>
  </si>
  <si>
    <t>FTCMEF0-NQH6</t>
  </si>
  <si>
    <t>NQH6 Comdty</t>
  </si>
  <si>
    <t>FTCMEF0-ESZ5</t>
  </si>
  <si>
    <t>ESZ5 Comdty</t>
  </si>
  <si>
    <t>FTCMEF0-UXYM6</t>
  </si>
  <si>
    <t>UXYM6 Comdty</t>
  </si>
  <si>
    <t>DER_RF_FUT_US</t>
  </si>
  <si>
    <t>FTCMEF0-FVM6</t>
  </si>
  <si>
    <t>FVM6 Comdty</t>
  </si>
  <si>
    <t>FTCMEF0-FVZ5</t>
  </si>
  <si>
    <t>FVZ5 Comdty</t>
  </si>
  <si>
    <t>FTCMEF0-WNM6</t>
  </si>
  <si>
    <t>WNM6 Comdty</t>
  </si>
  <si>
    <t>FTCMEF0-FVU5</t>
  </si>
  <si>
    <t>FVU5 Comdty</t>
  </si>
  <si>
    <t>FTCMEF0-FVH6</t>
  </si>
  <si>
    <t>FVH6 Comdty</t>
  </si>
  <si>
    <t>FTCMEF0-WNH6</t>
  </si>
  <si>
    <t>WNH6 Comdty</t>
  </si>
  <si>
    <t>FTCMEF0-WNU5</t>
  </si>
  <si>
    <t>WNU5 Comdty</t>
  </si>
  <si>
    <t>FTCMEF0-WNZ5</t>
  </si>
  <si>
    <t>WNZ5 Comdty</t>
  </si>
  <si>
    <t>FTCMEF0-UXYU5</t>
  </si>
  <si>
    <t>UXYU5 Comdty</t>
  </si>
  <si>
    <t>FTCMEF0-UXYZ5</t>
  </si>
  <si>
    <t>UXYZ5 Comdty</t>
  </si>
  <si>
    <t>Monedas</t>
  </si>
  <si>
    <t>M_EM_PEN</t>
  </si>
  <si>
    <t>M_DM_AUD</t>
  </si>
  <si>
    <t>M_EM_BRL</t>
  </si>
  <si>
    <t>M_DM_CAD</t>
  </si>
  <si>
    <t>M_DM_CHF</t>
  </si>
  <si>
    <t>M_EM_CLP</t>
  </si>
  <si>
    <t>M_EM_CNH</t>
  </si>
  <si>
    <t>M_EM_CNY</t>
  </si>
  <si>
    <t>M_EM_COP</t>
  </si>
  <si>
    <t>M_EM_CZK</t>
  </si>
  <si>
    <t>ODM</t>
  </si>
  <si>
    <t>M_DM_ODM</t>
  </si>
  <si>
    <t>M_DM_USD</t>
  </si>
  <si>
    <t>OEM</t>
  </si>
  <si>
    <t>M_EM_OEM</t>
  </si>
  <si>
    <t>M_DM_EUR</t>
  </si>
  <si>
    <t>M_DM_GBP</t>
  </si>
  <si>
    <t>M_DM_HKD</t>
  </si>
  <si>
    <t>M_EM_HUF</t>
  </si>
  <si>
    <t>M_EM_IDR</t>
  </si>
  <si>
    <t>M_DM_JPY</t>
  </si>
  <si>
    <t>M_EM_MXN</t>
  </si>
  <si>
    <t>M_DM_NOK</t>
  </si>
  <si>
    <t>M_EM_PLN</t>
  </si>
  <si>
    <t>M_DM_SEK</t>
  </si>
  <si>
    <t>M_EM_THB</t>
  </si>
  <si>
    <t>M_EM_TRY</t>
  </si>
  <si>
    <t>M_EM_ZAR</t>
  </si>
  <si>
    <t>M_EM_KRW</t>
  </si>
  <si>
    <t>M_EM_TWD</t>
  </si>
  <si>
    <t>M_EM_INR</t>
  </si>
  <si>
    <t>LKR</t>
  </si>
  <si>
    <t>MYR</t>
  </si>
  <si>
    <t>M_EM_MYR</t>
  </si>
  <si>
    <t>PHP</t>
  </si>
  <si>
    <t>VND</t>
  </si>
  <si>
    <t>BDT</t>
  </si>
  <si>
    <t>PKR</t>
  </si>
  <si>
    <t>AED</t>
  </si>
  <si>
    <t>QAR</t>
  </si>
  <si>
    <t>ARS</t>
  </si>
  <si>
    <t>NGN</t>
  </si>
  <si>
    <t>UYU</t>
  </si>
  <si>
    <t>ZMW</t>
  </si>
  <si>
    <t>GHS</t>
  </si>
  <si>
    <t>RSD</t>
  </si>
  <si>
    <t>DOP</t>
  </si>
  <si>
    <t>KES</t>
  </si>
  <si>
    <t>NDF</t>
  </si>
  <si>
    <t>NDF__</t>
  </si>
  <si>
    <t>VC</t>
  </si>
  <si>
    <t>Estimados</t>
  </si>
  <si>
    <t>EST</t>
  </si>
  <si>
    <t>Cash</t>
  </si>
  <si>
    <t>CASH</t>
  </si>
  <si>
    <t>Resumen de Metodología de Pesos de Activos</t>
  </si>
  <si>
    <t>¿Qué activos estamos tomando en cuenta?</t>
  </si>
  <si>
    <t>¿De dónde se obtiene la información de los activos?</t>
  </si>
  <si>
    <t>¿Cuál es la criterio para establecer el peso de cada activo?</t>
  </si>
  <si>
    <t>Agencias Bancarias</t>
  </si>
  <si>
    <t>Cada una de las agencias tiene el mismo peso</t>
  </si>
  <si>
    <t>Concentrado de molibdeno</t>
  </si>
  <si>
    <t>Concentrado de cobre</t>
  </si>
  <si>
    <t>Cátodos de cobre</t>
  </si>
  <si>
    <t>Results Center - Nexa Resources IR</t>
  </si>
  <si>
    <t>Earnings Release</t>
  </si>
  <si>
    <t>no</t>
  </si>
  <si>
    <t>GCS : -79.261505 , -6.612618     </t>
  </si>
  <si>
    <t>GCS : -79.257686 , -6.632547     UTM WGS84 : 692616E 9266533N ZONA : 17M</t>
  </si>
  <si>
    <t>Descubre los 45 Hoteles de Casa Andina en Perú</t>
  </si>
  <si>
    <t>Mapa de escuelas</t>
  </si>
  <si>
    <t>INNOVA SCHOOLS - CERRO COLORADO</t>
  </si>
  <si>
    <t>INNOVA SCHOOLS - AREQUIPA MIRAFLORES</t>
  </si>
  <si>
    <t>INNOVA SCHOOLS SACHACA</t>
  </si>
  <si>
    <t>INNOVA SCHOOLS - CALLAO LEMOS</t>
  </si>
  <si>
    <t>INNOVA SCHOOLS - CALLAO SANTA ROSA</t>
  </si>
  <si>
    <t>INNOVA SCHOOLS - CALLAO SAENZ PEÑA</t>
  </si>
  <si>
    <t>INNOVA SCHOOLS - CUSCO LARAPA</t>
  </si>
  <si>
    <t>INNOVA SCHOOLS - HUANCARO</t>
  </si>
  <si>
    <t>INNOVA SCHOOLS - HUANUCO</t>
  </si>
  <si>
    <t>INNOVA SCHOOLS - ICA</t>
  </si>
  <si>
    <t>INNOVA SCHOOLS HUANCAYO</t>
  </si>
  <si>
    <t>INNOVA SCHOOLS - TRUJILLO SAN ISIDRO</t>
  </si>
  <si>
    <t>INNOVA SCHOOLS - TRUJILLO</t>
  </si>
  <si>
    <t>INNOVA SCHOOLS - TRUJILLO SANTA</t>
  </si>
  <si>
    <t>INNOVA SCHOOLS - BERTELLO</t>
  </si>
  <si>
    <t>INNOVA SCHOOLS - CERCADO</t>
  </si>
  <si>
    <t>INNOVA SCHOOLS CERCADO SAN RAFAEL</t>
  </si>
  <si>
    <t>INNOVA SCHOOLS - ATE MAYORAZGO</t>
  </si>
  <si>
    <t>INNOVA SCHOOLS - ATE SANTA MARIA</t>
  </si>
  <si>
    <t>INNOVA SCHOOLS - PURUCHUCO</t>
  </si>
  <si>
    <t>INNOVA SCHOOLS - VITARTE</t>
  </si>
  <si>
    <t>INNOVA SCHOOLS - CARABAYLLO SAN ANTONIO</t>
  </si>
  <si>
    <t>INNOVA SCHOOLS - CARABAYLLO ENACE</t>
  </si>
  <si>
    <t>INNOVA SCHOOLS - CHACLACAYO</t>
  </si>
  <si>
    <t>INNOVA SCHOOLS - CHORRILLOS FAISANES</t>
  </si>
  <si>
    <t>INNOVA SCHOOLS - CHORRILLOS HORIZONTES</t>
  </si>
  <si>
    <t>INNOVA SCHOOLS - CHORRILLOS LA CAMPIÑA</t>
  </si>
  <si>
    <t>INNOVA SCHOOLS - CHORRILLOS UNIVERSO 1</t>
  </si>
  <si>
    <t>INNOVA SCHOOLS - CHORRILLOS UNIVERSO 2</t>
  </si>
  <si>
    <t>INNOVA SCHOOLS - CHORRILLOS VILLA</t>
  </si>
  <si>
    <t>INNOVA SCHOOLS - COMAS CONDORCANQUI</t>
  </si>
  <si>
    <t>INNOVA SCHOOLS - COMAS EL RETABLO</t>
  </si>
  <si>
    <t>INNOVA SCHOOLS - LOS OLIVOS MENDIOLA</t>
  </si>
  <si>
    <t>INNOVA SCHOOLS - LOS OLIVOS VILLA SOL</t>
  </si>
  <si>
    <t>INNOVA SCHOOLS - LOS OLIVOS SANTA ANA</t>
  </si>
  <si>
    <t>INNOVA SCHOOLS - RIMAC SANTO TORIBIO</t>
  </si>
  <si>
    <t>INNOVA SCHOOLS - RIMAC SPORTING CRISTAL</t>
  </si>
  <si>
    <t>INNOVA SCHOOLS - SJL ARABISCOS</t>
  </si>
  <si>
    <t>INNOVA SCHOOLS - SJL CAMPOY</t>
  </si>
  <si>
    <t>INNOVA SCHOOLS - SJL EL PARQUE</t>
  </si>
  <si>
    <t>INNOVA SCHOOLS - SJL EL SOL</t>
  </si>
  <si>
    <t>INNOVA SCHOOLS - SAN JUAN DE MIRAFLORES</t>
  </si>
  <si>
    <t>INNOVA SCHOOLS - VES LADERAS DE VILLA</t>
  </si>
  <si>
    <t>INNOVA SCHOOLS - CANTA CALLAO</t>
  </si>
  <si>
    <t>INNOVA SCHOOLS - SMP PERU</t>
  </si>
  <si>
    <t>INNOVA SCHOOLS - SAN MIGUEL 1</t>
  </si>
  <si>
    <t>INNOVA SCHOOLS - SAN MIGUEL 2</t>
  </si>
  <si>
    <t>INNOVA SCHOOLS - SAN MIGUEL 3 LA PAZ</t>
  </si>
  <si>
    <t>INNOVA SCHOOLS - SAN MIGUEL LA PAZ 1</t>
  </si>
  <si>
    <t>INNOVA SCHOOLS SURCO - AMBROSIO</t>
  </si>
  <si>
    <t>INNOVA SCHOOLS - VES VALLEJO</t>
  </si>
  <si>
    <t>INNOVA SCHOOLS - HUACHO</t>
  </si>
  <si>
    <t>INNOVA SCHOOLS MOQUEGUA - FUNDO EL GRAMADAL</t>
  </si>
  <si>
    <t>INNOVA SCHOOLS - PIURA LOS EJIDOS</t>
  </si>
  <si>
    <t>INNOVA SCHOOLS - PIURA PROGRESO</t>
  </si>
  <si>
    <t>INNOVA SCHOOLS - JULIACA</t>
  </si>
  <si>
    <t>INNOVA SCHOOLS - TACNA CEDROS</t>
  </si>
  <si>
    <t>INNOVA SCHOOLS - TACNA - POCOLLAY</t>
  </si>
  <si>
    <t>https://www.hermes.com.pe/ubicanos</t>
  </si>
  <si>
    <t>https://www.tecsup.edu.pe/sede/sede-lima/#</t>
  </si>
  <si>
    <t>Contrato de Hidrocarburos - Peru Petro</t>
  </si>
  <si>
    <t>Informe PCR - sobre subsidiaria Operadora de LNG del Perú S.A.C. (COLP)</t>
  </si>
  <si>
    <t>https://incarail.com/es/estaciones-oficinas-de-boletos-machu-picchu</t>
  </si>
  <si>
    <t>https://www.intursa.com.pe/promociones-grupos/agencias/</t>
  </si>
  <si>
    <t>https://www.limaexpresa.pe/nuestras-vias/</t>
  </si>
  <si>
    <t>Nexa Perú</t>
  </si>
  <si>
    <t>Minería</t>
  </si>
  <si>
    <t>Construcción</t>
  </si>
  <si>
    <t>Financiera</t>
  </si>
  <si>
    <t>InRetail</t>
  </si>
  <si>
    <t>Detalle de Ficha Técnica</t>
  </si>
  <si>
    <t>FUENTE COES</t>
  </si>
  <si>
    <t>Ficha Técnica</t>
  </si>
  <si>
    <t>Memoria</t>
  </si>
  <si>
    <t>EEFF</t>
  </si>
  <si>
    <t>COES (Comité de Operación Económica del Sistema Interconectado Nacional )</t>
  </si>
  <si>
    <t>Capacidad Instalada (TW)</t>
  </si>
  <si>
    <t>Nivel de Activos por empresa del grupo</t>
  </si>
  <si>
    <t xml:space="preserve">Correo </t>
  </si>
  <si>
    <t>Ore Treated</t>
  </si>
  <si>
    <t>Mineral Tratado</t>
  </si>
  <si>
    <t>Clasificadora de Riesgo Apoyo</t>
  </si>
  <si>
    <t>Lima Expresa</t>
  </si>
  <si>
    <t>Web</t>
  </si>
  <si>
    <t>Automatizado</t>
  </si>
  <si>
    <t>Sí</t>
  </si>
  <si>
    <t>Peajes</t>
  </si>
  <si>
    <t>Prov. Const. del Callao</t>
  </si>
  <si>
    <t>Nazca</t>
  </si>
  <si>
    <t>Pueblo Libre (Magdalena Vieja)</t>
  </si>
  <si>
    <t>Callería</t>
  </si>
  <si>
    <t>Áncash</t>
  </si>
  <si>
    <t>Apurímac</t>
  </si>
  <si>
    <t>San Martín</t>
  </si>
  <si>
    <t>Ecuador</t>
  </si>
  <si>
    <t>Otros</t>
  </si>
  <si>
    <t>Disminución de Lluvias (sequias)</t>
  </si>
  <si>
    <t>Aumento en el nivel del mar</t>
  </si>
  <si>
    <t>Score de riesgo por departamentos (SIGRID)</t>
  </si>
  <si>
    <t>Aumento Lluvias (Inundaciones y Huaycos)</t>
  </si>
  <si>
    <t>clinker</t>
  </si>
  <si>
    <t>p.24</t>
  </si>
  <si>
    <t>p.25</t>
  </si>
  <si>
    <t>p.26</t>
  </si>
  <si>
    <t>p.35</t>
  </si>
  <si>
    <t>Minsur - Memoria</t>
  </si>
  <si>
    <t>Hoja</t>
  </si>
  <si>
    <t>Pluz Energia</t>
  </si>
  <si>
    <t>UNACEM</t>
  </si>
  <si>
    <t>Enumeracion</t>
  </si>
  <si>
    <t>Hudbay Minerals Inc. - Annual Report</t>
  </si>
  <si>
    <t>Unacem Condorcocha</t>
  </si>
  <si>
    <t>Unacem Atocongo</t>
  </si>
  <si>
    <t>BESS CHILCA 1</t>
  </si>
  <si>
    <t>C.E. PUNTA LOMITAS</t>
  </si>
  <si>
    <t>C.E. PUNTA LOMITAS_EXP</t>
  </si>
  <si>
    <t>C.H. QUITARACSA</t>
  </si>
  <si>
    <t>C.H. YUNCAN</t>
  </si>
  <si>
    <t>C.S. INTIPAMPA</t>
  </si>
  <si>
    <t>C.T. CHILCA 1</t>
  </si>
  <si>
    <t>C.T. CHILCA 2</t>
  </si>
  <si>
    <t>C.T. ILO 2</t>
  </si>
  <si>
    <t>C.T. NEPI</t>
  </si>
  <si>
    <t>C.T. R.F. PLANTA ILO</t>
  </si>
  <si>
    <t>C.S. INTIPAMPA EXPANSIÓN</t>
  </si>
  <si>
    <t>C.S. EXPANSIÓN INTIPAMPA</t>
  </si>
  <si>
    <t>BESS VENTANILLA</t>
  </si>
  <si>
    <t>C.E. WAYRA EXTENSION</t>
  </si>
  <si>
    <t>C.E. WAYRA I</t>
  </si>
  <si>
    <t>C.H. CALLAHUANCA</t>
  </si>
  <si>
    <t>C.H. HER 1</t>
  </si>
  <si>
    <t>C.H. HUAMPANI</t>
  </si>
  <si>
    <t>C.H. HUINCO</t>
  </si>
  <si>
    <t>C.H. MATUCANA</t>
  </si>
  <si>
    <t>C.H. MOYOPAMPA</t>
  </si>
  <si>
    <t>C.S. CLEMESI</t>
  </si>
  <si>
    <t>C.S. RUBI</t>
  </si>
  <si>
    <t>C.T. SANTA ROSA</t>
  </si>
  <si>
    <t>C.T. SANTA ROSA II</t>
  </si>
  <si>
    <t>C.T. VENTANILLA</t>
  </si>
  <si>
    <t>C.H. CAÑA BRAVA</t>
  </si>
  <si>
    <t>C.H. CAÑON DEL PATO</t>
  </si>
  <si>
    <t>C.H. CARHUAQUERO</t>
  </si>
  <si>
    <t>C.H. CARHUAQUERO IV</t>
  </si>
  <si>
    <t>id</t>
  </si>
  <si>
    <t>name</t>
  </si>
  <si>
    <t>department_id</t>
  </si>
  <si>
    <t>Bongará</t>
  </si>
  <si>
    <t>Rodríguez de Mendoza</t>
  </si>
  <si>
    <t>Asunción</t>
  </si>
  <si>
    <t>Carlos Fermín Fitzcarrald</t>
  </si>
  <si>
    <t>Camaná</t>
  </si>
  <si>
    <t>Caravelí</t>
  </si>
  <si>
    <t>La Uniòn</t>
  </si>
  <si>
    <t>Pàucar del Sara Sara</t>
  </si>
  <si>
    <t>Víctor Fajardo</t>
  </si>
  <si>
    <t>Vilcas Huamán</t>
  </si>
  <si>
    <t>Celendín</t>
  </si>
  <si>
    <t>Contumazá</t>
  </si>
  <si>
    <t>La Convención</t>
  </si>
  <si>
    <t>Huaytará</t>
  </si>
  <si>
    <t>Huamalíes</t>
  </si>
  <si>
    <t>Marañón</t>
  </si>
  <si>
    <t xml:space="preserve">Lauricocha </t>
  </si>
  <si>
    <t xml:space="preserve">Yarowilca </t>
  </si>
  <si>
    <t xml:space="preserve">Ica </t>
  </si>
  <si>
    <t xml:space="preserve">Chincha </t>
  </si>
  <si>
    <t xml:space="preserve">Palpa </t>
  </si>
  <si>
    <t xml:space="preserve">Pisco </t>
  </si>
  <si>
    <t xml:space="preserve">Huancayo </t>
  </si>
  <si>
    <t xml:space="preserve">Concepción </t>
  </si>
  <si>
    <t xml:space="preserve">Chanchamayo </t>
  </si>
  <si>
    <t xml:space="preserve">Jauja </t>
  </si>
  <si>
    <t xml:space="preserve">Junín </t>
  </si>
  <si>
    <t xml:space="preserve">Satipo </t>
  </si>
  <si>
    <t xml:space="preserve">Tarma </t>
  </si>
  <si>
    <t xml:space="preserve">Yauli </t>
  </si>
  <si>
    <t xml:space="preserve">Chupaca </t>
  </si>
  <si>
    <t xml:space="preserve">Trujillo </t>
  </si>
  <si>
    <t xml:space="preserve">Ascope </t>
  </si>
  <si>
    <t xml:space="preserve">Bolívar </t>
  </si>
  <si>
    <t xml:space="preserve">Chepén </t>
  </si>
  <si>
    <t xml:space="preserve">Julcán </t>
  </si>
  <si>
    <t xml:space="preserve">Otuzco </t>
  </si>
  <si>
    <t xml:space="preserve">Pacasmayo </t>
  </si>
  <si>
    <t xml:space="preserve">Pataz </t>
  </si>
  <si>
    <t xml:space="preserve">Sánchez Carrión </t>
  </si>
  <si>
    <t xml:space="preserve">Santiago de Chuco </t>
  </si>
  <si>
    <t xml:space="preserve">Gran Chimú </t>
  </si>
  <si>
    <t xml:space="preserve">Virú </t>
  </si>
  <si>
    <t xml:space="preserve">Chiclayo </t>
  </si>
  <si>
    <t xml:space="preserve">Ferreñafe </t>
  </si>
  <si>
    <t xml:space="preserve">Lambayeque </t>
  </si>
  <si>
    <t xml:space="preserve">Barranca </t>
  </si>
  <si>
    <t xml:space="preserve">Cajatambo </t>
  </si>
  <si>
    <t xml:space="preserve">Canta </t>
  </si>
  <si>
    <t xml:space="preserve">Cañete </t>
  </si>
  <si>
    <t xml:space="preserve">Huaral </t>
  </si>
  <si>
    <t xml:space="preserve">Huarochirí </t>
  </si>
  <si>
    <t xml:space="preserve">Huaura </t>
  </si>
  <si>
    <t xml:space="preserve">Oyón </t>
  </si>
  <si>
    <t xml:space="preserve">Yauyos </t>
  </si>
  <si>
    <t xml:space="preserve">Maynas </t>
  </si>
  <si>
    <t xml:space="preserve">Alto Amazonas </t>
  </si>
  <si>
    <t xml:space="preserve">Loreto </t>
  </si>
  <si>
    <t xml:space="preserve">Mariscal Ramón Castilla </t>
  </si>
  <si>
    <t xml:space="preserve">Requena </t>
  </si>
  <si>
    <t xml:space="preserve">Ucayali </t>
  </si>
  <si>
    <t xml:space="preserve">Datem del Marañón </t>
  </si>
  <si>
    <t xml:space="preserve">Tambopata </t>
  </si>
  <si>
    <t xml:space="preserve">Manu </t>
  </si>
  <si>
    <t xml:space="preserve">Tahuamanu </t>
  </si>
  <si>
    <t xml:space="preserve">Mariscal Nieto </t>
  </si>
  <si>
    <t xml:space="preserve">General Sánchez Cerro </t>
  </si>
  <si>
    <t xml:space="preserve">Ilo </t>
  </si>
  <si>
    <t xml:space="preserve">Pasco </t>
  </si>
  <si>
    <t xml:space="preserve">Daniel Alcides Carrión </t>
  </si>
  <si>
    <t xml:space="preserve">Oxapampa </t>
  </si>
  <si>
    <t xml:space="preserve">Piura </t>
  </si>
  <si>
    <t xml:space="preserve">Ayabaca </t>
  </si>
  <si>
    <t xml:space="preserve">Huancabamba </t>
  </si>
  <si>
    <t xml:space="preserve">Morropón </t>
  </si>
  <si>
    <t xml:space="preserve">Paita </t>
  </si>
  <si>
    <t xml:space="preserve">Sullana </t>
  </si>
  <si>
    <t xml:space="preserve">Talara </t>
  </si>
  <si>
    <t xml:space="preserve">Sechura </t>
  </si>
  <si>
    <t xml:space="preserve">Puno </t>
  </si>
  <si>
    <t xml:space="preserve">Azángaro </t>
  </si>
  <si>
    <t xml:space="preserve">Carabaya </t>
  </si>
  <si>
    <t xml:space="preserve">Chucuito </t>
  </si>
  <si>
    <t xml:space="preserve">El Collao </t>
  </si>
  <si>
    <t xml:space="preserve">Huancané </t>
  </si>
  <si>
    <t xml:space="preserve">Lampa </t>
  </si>
  <si>
    <t xml:space="preserve">Melgar </t>
  </si>
  <si>
    <t xml:space="preserve">Moho </t>
  </si>
  <si>
    <t xml:space="preserve">San Antonio de Putina </t>
  </si>
  <si>
    <t xml:space="preserve">San Román </t>
  </si>
  <si>
    <t xml:space="preserve">Sandia </t>
  </si>
  <si>
    <t xml:space="preserve">Yunguyo </t>
  </si>
  <si>
    <t xml:space="preserve">Moyobamba </t>
  </si>
  <si>
    <t xml:space="preserve">Bellavista </t>
  </si>
  <si>
    <t xml:space="preserve">El Dorado </t>
  </si>
  <si>
    <t xml:space="preserve">Huallaga </t>
  </si>
  <si>
    <t xml:space="preserve">Lamas </t>
  </si>
  <si>
    <t xml:space="preserve">Mariscal Cáceres </t>
  </si>
  <si>
    <t xml:space="preserve">Picota </t>
  </si>
  <si>
    <t xml:space="preserve">Rioja </t>
  </si>
  <si>
    <t xml:space="preserve">San Martín </t>
  </si>
  <si>
    <t xml:space="preserve">Tocache </t>
  </si>
  <si>
    <t xml:space="preserve">Tacna </t>
  </si>
  <si>
    <t xml:space="preserve">Candarave </t>
  </si>
  <si>
    <t xml:space="preserve">Jorge Basadre </t>
  </si>
  <si>
    <t xml:space="preserve">Tarata </t>
  </si>
  <si>
    <t xml:space="preserve">Tumbes </t>
  </si>
  <si>
    <t xml:space="preserve">Contralmirante Villar </t>
  </si>
  <si>
    <t xml:space="preserve">Zarumilla </t>
  </si>
  <si>
    <t xml:space="preserve">Coronel Portillo </t>
  </si>
  <si>
    <t xml:space="preserve">Atalaya </t>
  </si>
  <si>
    <t xml:space="preserve">Padre Abad </t>
  </si>
  <si>
    <t>Purús</t>
  </si>
  <si>
    <t>province_id</t>
  </si>
  <si>
    <t>Balsas</t>
  </si>
  <si>
    <t>Cheto</t>
  </si>
  <si>
    <t>Chiliquin</t>
  </si>
  <si>
    <t>Granada</t>
  </si>
  <si>
    <t>Huancas</t>
  </si>
  <si>
    <t>Leimebamba</t>
  </si>
  <si>
    <t>Levanto</t>
  </si>
  <si>
    <t>Montevideo</t>
  </si>
  <si>
    <t>Quinjalca</t>
  </si>
  <si>
    <t>San Francisco de Daguas</t>
  </si>
  <si>
    <t>San Isidro de Maino</t>
  </si>
  <si>
    <t>Soloco</t>
  </si>
  <si>
    <t>Sonche</t>
  </si>
  <si>
    <t>El Parco</t>
  </si>
  <si>
    <t>Chisquilla</t>
  </si>
  <si>
    <t>Churuja</t>
  </si>
  <si>
    <t>Corosha</t>
  </si>
  <si>
    <t>Cuispes</t>
  </si>
  <si>
    <t>Recta</t>
  </si>
  <si>
    <t>San Carlos</t>
  </si>
  <si>
    <t>Shipasbamba</t>
  </si>
  <si>
    <t>Yambrasbamba</t>
  </si>
  <si>
    <t>Río Santiago</t>
  </si>
  <si>
    <t>Cocabamba</t>
  </si>
  <si>
    <t>Colcamar</t>
  </si>
  <si>
    <t>Inguilpata</t>
  </si>
  <si>
    <t>Lonya Chico</t>
  </si>
  <si>
    <t>Luya Viejo</t>
  </si>
  <si>
    <t>María</t>
  </si>
  <si>
    <t>Ocumal</t>
  </si>
  <si>
    <t>Pisuquia</t>
  </si>
  <si>
    <t>San Cristóbal</t>
  </si>
  <si>
    <t>San Francisco de Yeso</t>
  </si>
  <si>
    <t>San Jerónimo</t>
  </si>
  <si>
    <t>San Juan de Lopecancha</t>
  </si>
  <si>
    <t>Trita</t>
  </si>
  <si>
    <t>San Nicolás</t>
  </si>
  <si>
    <t>Chirimoto</t>
  </si>
  <si>
    <t>Cochamal</t>
  </si>
  <si>
    <t>Limabamba</t>
  </si>
  <si>
    <t>Longar</t>
  </si>
  <si>
    <t>Totora</t>
  </si>
  <si>
    <t>Huanchay</t>
  </si>
  <si>
    <t>Jangas</t>
  </si>
  <si>
    <t>Pampas Grande</t>
  </si>
  <si>
    <t>Tarica</t>
  </si>
  <si>
    <t>La Merced</t>
  </si>
  <si>
    <t>Succha</t>
  </si>
  <si>
    <t>Chaccho</t>
  </si>
  <si>
    <t>Chingas</t>
  </si>
  <si>
    <t>San Juan de Rontoy</t>
  </si>
  <si>
    <t>Acochaca</t>
  </si>
  <si>
    <t>Abelardo Pardo Lezameta</t>
  </si>
  <si>
    <t>Aquia</t>
  </si>
  <si>
    <t>Cajacay</t>
  </si>
  <si>
    <t>Canis</t>
  </si>
  <si>
    <t>Huasta</t>
  </si>
  <si>
    <t>Huayllacayan</t>
  </si>
  <si>
    <t>La Primavera</t>
  </si>
  <si>
    <t>Mangas</t>
  </si>
  <si>
    <t>San Miguel de Corpanqui</t>
  </si>
  <si>
    <t>Ticllos</t>
  </si>
  <si>
    <t>Ataquero</t>
  </si>
  <si>
    <t>San Miguel de Aco</t>
  </si>
  <si>
    <t>Yungar</t>
  </si>
  <si>
    <t>Yauya</t>
  </si>
  <si>
    <t>Buena Vista Alta</t>
  </si>
  <si>
    <t>Aco</t>
  </si>
  <si>
    <t>La Pampa</t>
  </si>
  <si>
    <t>Yanac</t>
  </si>
  <si>
    <t>Anra</t>
  </si>
  <si>
    <t>Cajay</t>
  </si>
  <si>
    <t>Chavin de Huantar</t>
  </si>
  <si>
    <t>Huacachi</t>
  </si>
  <si>
    <t>Huantar</t>
  </si>
  <si>
    <t>Masin</t>
  </si>
  <si>
    <t>Rahuapampa</t>
  </si>
  <si>
    <t>Rapayan</t>
  </si>
  <si>
    <t>San Pedro de Chana</t>
  </si>
  <si>
    <t>Uco</t>
  </si>
  <si>
    <t>Malvas</t>
  </si>
  <si>
    <t>Mato</t>
  </si>
  <si>
    <t>Santo Toribio</t>
  </si>
  <si>
    <t>Casca</t>
  </si>
  <si>
    <t>Eleazar Guzmán Barron</t>
  </si>
  <si>
    <t>Llumpa</t>
  </si>
  <si>
    <t>Musga</t>
  </si>
  <si>
    <t>Carhuapampa</t>
  </si>
  <si>
    <t>Congas</t>
  </si>
  <si>
    <t>Llipa</t>
  </si>
  <si>
    <t>San Cristóbal de Rajan</t>
  </si>
  <si>
    <t>Santiago de Chilcas</t>
  </si>
  <si>
    <t>Huacaschuque</t>
  </si>
  <si>
    <t>Huandoval</t>
  </si>
  <si>
    <t>Lacabamba</t>
  </si>
  <si>
    <t>Llapo</t>
  </si>
  <si>
    <t>Tauca</t>
  </si>
  <si>
    <t>Huayllan</t>
  </si>
  <si>
    <t>Quinuabamba</t>
  </si>
  <si>
    <t>Catac</t>
  </si>
  <si>
    <t>Cotaparaco</t>
  </si>
  <si>
    <t>Marca</t>
  </si>
  <si>
    <t>Pampas Chico</t>
  </si>
  <si>
    <t>Pararin</t>
  </si>
  <si>
    <t>Tapacocha</t>
  </si>
  <si>
    <t>Cáceres del Perú</t>
  </si>
  <si>
    <t>Chingalpo</t>
  </si>
  <si>
    <t>Ragash</t>
  </si>
  <si>
    <t>Cascapara</t>
  </si>
  <si>
    <t>Matacoto</t>
  </si>
  <si>
    <t>Ranrahirca</t>
  </si>
  <si>
    <t>Yanama</t>
  </si>
  <si>
    <t>San Pedro de Cachora</t>
  </si>
  <si>
    <t>San Antonio de Cachi</t>
  </si>
  <si>
    <t>San Miguel de Chaccrampa</t>
  </si>
  <si>
    <t>Santa María de Chicmo</t>
  </si>
  <si>
    <t>José María Arguedas</t>
  </si>
  <si>
    <t>Huaquirca</t>
  </si>
  <si>
    <t>Pachaconas</t>
  </si>
  <si>
    <t>Capaya</t>
  </si>
  <si>
    <t>Justo Apu Sahuaraura</t>
  </si>
  <si>
    <t>Pocohuanca</t>
  </si>
  <si>
    <t>San Juan de Chacña</t>
  </si>
  <si>
    <t>Soraya</t>
  </si>
  <si>
    <t>Tintay</t>
  </si>
  <si>
    <t>Yanaca</t>
  </si>
  <si>
    <t>Anco_Huallo</t>
  </si>
  <si>
    <t>Cocharcas</t>
  </si>
  <si>
    <t>Rocchacc</t>
  </si>
  <si>
    <t>Los Chankas</t>
  </si>
  <si>
    <t>Huayllati</t>
  </si>
  <si>
    <t>Progreso</t>
  </si>
  <si>
    <t>Vilcabamba</t>
  </si>
  <si>
    <t>Chiguata</t>
  </si>
  <si>
    <t>Polobaya</t>
  </si>
  <si>
    <t>Quequeña</t>
  </si>
  <si>
    <t>San Juan de Siguas</t>
  </si>
  <si>
    <t>San Juan de Tarucani</t>
  </si>
  <si>
    <t>Santa Isabel de Siguas</t>
  </si>
  <si>
    <t>Santa Rita de Siguas</t>
  </si>
  <si>
    <t>José Luis Bustamante Y Rivero</t>
  </si>
  <si>
    <t>José María Quimper</t>
  </si>
  <si>
    <t>Mariano Nicolás Valcárcel</t>
  </si>
  <si>
    <t>Mariscal Cáceres</t>
  </si>
  <si>
    <t>Nicolás de Pierola</t>
  </si>
  <si>
    <t>Acarí</t>
  </si>
  <si>
    <t>Bella Unión</t>
  </si>
  <si>
    <t>Quicacha</t>
  </si>
  <si>
    <t>Ayo</t>
  </si>
  <si>
    <t>Huancarqui</t>
  </si>
  <si>
    <t>Machaguay</t>
  </si>
  <si>
    <t>Tipan</t>
  </si>
  <si>
    <t>Callalli</t>
  </si>
  <si>
    <t>Coporaque</t>
  </si>
  <si>
    <t>Ichupampa</t>
  </si>
  <si>
    <t>Maca</t>
  </si>
  <si>
    <t>Madrigal</t>
  </si>
  <si>
    <t>San Antonio de Chuca</t>
  </si>
  <si>
    <t>Iray</t>
  </si>
  <si>
    <t>Río Grande</t>
  </si>
  <si>
    <t>Salamanca</t>
  </si>
  <si>
    <t>Punta de Bombón</t>
  </si>
  <si>
    <t>Puyca</t>
  </si>
  <si>
    <t>Tauria</t>
  </si>
  <si>
    <t>Tomepampa</t>
  </si>
  <si>
    <t>Acos Vinchos</t>
  </si>
  <si>
    <t>San José de Ticllas</t>
  </si>
  <si>
    <t>Santiago de Pischa</t>
  </si>
  <si>
    <t>Jesús Nazareno</t>
  </si>
  <si>
    <t>Andrés Avelino Cáceres Dorregaray</t>
  </si>
  <si>
    <t>María Parado de Bellido</t>
  </si>
  <si>
    <t>Santiago de Lucanamarca</t>
  </si>
  <si>
    <t>Huamanguilla</t>
  </si>
  <si>
    <t>Iguain</t>
  </si>
  <si>
    <t>Pucacolpa</t>
  </si>
  <si>
    <t>Chaca</t>
  </si>
  <si>
    <t>Luis Carranza</t>
  </si>
  <si>
    <t>Samugari</t>
  </si>
  <si>
    <t>Anchihuay</t>
  </si>
  <si>
    <t>Oronccoy</t>
  </si>
  <si>
    <t>Ocaña</t>
  </si>
  <si>
    <t>San Pedro de Palco</t>
  </si>
  <si>
    <t>Santa Ana de Huaycahuacho</t>
  </si>
  <si>
    <t>Pacapausa</t>
  </si>
  <si>
    <t>San Francisco de Ravacayco</t>
  </si>
  <si>
    <t>Colta</t>
  </si>
  <si>
    <t>Corculla</t>
  </si>
  <si>
    <t>Oyolo</t>
  </si>
  <si>
    <t>Pararca</t>
  </si>
  <si>
    <t>San Javier de Alpabamba</t>
  </si>
  <si>
    <t>San José de Ushua</t>
  </si>
  <si>
    <t>Sara Sara</t>
  </si>
  <si>
    <t>Belén</t>
  </si>
  <si>
    <t>Chalcos</t>
  </si>
  <si>
    <t>Chilcayoc</t>
  </si>
  <si>
    <t>Huacaña</t>
  </si>
  <si>
    <t>San Pedro de Larcay</t>
  </si>
  <si>
    <t>San Salvador de Quije</t>
  </si>
  <si>
    <t>Santiago de Paucaray</t>
  </si>
  <si>
    <t>Apongo</t>
  </si>
  <si>
    <t>Canaria</t>
  </si>
  <si>
    <t>Huamanquiquia</t>
  </si>
  <si>
    <t>Hualla</t>
  </si>
  <si>
    <t>Vilcanchos</t>
  </si>
  <si>
    <t>Accomarca</t>
  </si>
  <si>
    <t>Carhuanca</t>
  </si>
  <si>
    <t>Concepción</t>
  </si>
  <si>
    <t>Vischongo</t>
  </si>
  <si>
    <t>Jesús</t>
  </si>
  <si>
    <t>Llacanora</t>
  </si>
  <si>
    <t>Los Baños del Inca</t>
  </si>
  <si>
    <t>Matara</t>
  </si>
  <si>
    <t>Cortegana</t>
  </si>
  <si>
    <t>Huasmin</t>
  </si>
  <si>
    <t>Jorge Chávez</t>
  </si>
  <si>
    <t>José Gálvez</t>
  </si>
  <si>
    <t>Miguel Iglesias</t>
  </si>
  <si>
    <t>Oxamarca</t>
  </si>
  <si>
    <t>La Libertad de Pallan</t>
  </si>
  <si>
    <t>Choropampa</t>
  </si>
  <si>
    <t>San Juan de Licupis</t>
  </si>
  <si>
    <t>Tocmoche</t>
  </si>
  <si>
    <t>Chalamarca</t>
  </si>
  <si>
    <t>Guzmango</t>
  </si>
  <si>
    <t>Santa Cruz de Toledo</t>
  </si>
  <si>
    <t>Choros</t>
  </si>
  <si>
    <t>Cujillo</t>
  </si>
  <si>
    <t>La Ramada</t>
  </si>
  <si>
    <t>Pimpingos</t>
  </si>
  <si>
    <t>San Andrés de Cutervo</t>
  </si>
  <si>
    <t>San Juan de Cutervo</t>
  </si>
  <si>
    <t>San Luis de Lucma</t>
  </si>
  <si>
    <t>Santo Domingo de la Capilla</t>
  </si>
  <si>
    <t>Chugur</t>
  </si>
  <si>
    <t>Huabal</t>
  </si>
  <si>
    <t>San José del Alto</t>
  </si>
  <si>
    <t>San José de Lourdes</t>
  </si>
  <si>
    <t>Pedro Gálvez</t>
  </si>
  <si>
    <t>Ichocan</t>
  </si>
  <si>
    <t>José Manuel Quiroz</t>
  </si>
  <si>
    <t>José Sabogal</t>
  </si>
  <si>
    <t>Bolívar</t>
  </si>
  <si>
    <t>Calquis</t>
  </si>
  <si>
    <t>Nanchoc</t>
  </si>
  <si>
    <t>San Silvestre de Cochan</t>
  </si>
  <si>
    <t>Unión Agua Blanca</t>
  </si>
  <si>
    <t>San Bernardino</t>
  </si>
  <si>
    <t>Ninabamba</t>
  </si>
  <si>
    <t>Sexi</t>
  </si>
  <si>
    <t>Mi Perú</t>
  </si>
  <si>
    <t>Ccorca</t>
  </si>
  <si>
    <t>Acos</t>
  </si>
  <si>
    <t>Mosoc Llacta</t>
  </si>
  <si>
    <t>Sangarara</t>
  </si>
  <si>
    <t>Pucyura</t>
  </si>
  <si>
    <t>Checca</t>
  </si>
  <si>
    <t>Langui</t>
  </si>
  <si>
    <t>Quehue</t>
  </si>
  <si>
    <t>Tupac Amaru</t>
  </si>
  <si>
    <t>Marangani</t>
  </si>
  <si>
    <t>Pitumarca</t>
  </si>
  <si>
    <t>Tinta</t>
  </si>
  <si>
    <t>Condoroma</t>
  </si>
  <si>
    <t>Ocoruro</t>
  </si>
  <si>
    <t>Suyckutambo</t>
  </si>
  <si>
    <t>Villa Kintiarina</t>
  </si>
  <si>
    <t>Colcha</t>
  </si>
  <si>
    <t>Huanoquite</t>
  </si>
  <si>
    <t>Omachaç</t>
  </si>
  <si>
    <t>Caicay</t>
  </si>
  <si>
    <t>Challabamba</t>
  </si>
  <si>
    <t>Kosñipata</t>
  </si>
  <si>
    <t>Ccarhuayo</t>
  </si>
  <si>
    <t>Cusipata</t>
  </si>
  <si>
    <t>Marcapata</t>
  </si>
  <si>
    <t>Acobambilla</t>
  </si>
  <si>
    <t>Conayca</t>
  </si>
  <si>
    <t>Huayllahuara</t>
  </si>
  <si>
    <t>Moya</t>
  </si>
  <si>
    <t>Pilchaca</t>
  </si>
  <si>
    <t>Vilca</t>
  </si>
  <si>
    <t>Ascensión</t>
  </si>
  <si>
    <t>Callanmarca</t>
  </si>
  <si>
    <t>Chincho</t>
  </si>
  <si>
    <t>Huanca-Huanca</t>
  </si>
  <si>
    <t>San Antonio de Antaparco</t>
  </si>
  <si>
    <t>Santo Tomas de Pata</t>
  </si>
  <si>
    <t>Arma</t>
  </si>
  <si>
    <t>Cocas</t>
  </si>
  <si>
    <t>Huachos</t>
  </si>
  <si>
    <t>Huamatambo</t>
  </si>
  <si>
    <t>Mollepampa</t>
  </si>
  <si>
    <t>Tantara</t>
  </si>
  <si>
    <t>Ticrapo</t>
  </si>
  <si>
    <t>Chinchihuasi</t>
  </si>
  <si>
    <t>Locroja</t>
  </si>
  <si>
    <t>San Miguel de Mayocc</t>
  </si>
  <si>
    <t>San Pedro de Coris</t>
  </si>
  <si>
    <t>Pachamarca</t>
  </si>
  <si>
    <t>Ayavi</t>
  </si>
  <si>
    <t>Córdova</t>
  </si>
  <si>
    <t>Huayacundo Arma</t>
  </si>
  <si>
    <t>Laramarca</t>
  </si>
  <si>
    <t>Pilpichaca</t>
  </si>
  <si>
    <t>Querco</t>
  </si>
  <si>
    <t>Quito-Arma</t>
  </si>
  <si>
    <t>San Antonio de Cusicancha</t>
  </si>
  <si>
    <t>San Francisco de Sangayaico</t>
  </si>
  <si>
    <t>Santiago de Chocorvos</t>
  </si>
  <si>
    <t>Santiago de Quirahuara</t>
  </si>
  <si>
    <t>Santo Domingo de Capillas</t>
  </si>
  <si>
    <t>Acraquia</t>
  </si>
  <si>
    <t>Daniel Hernández</t>
  </si>
  <si>
    <t>Ñahuimpuquio</t>
  </si>
  <si>
    <t>San Marcos de Rocchac</t>
  </si>
  <si>
    <t>Andaymarca</t>
  </si>
  <si>
    <t>Roble</t>
  </si>
  <si>
    <t>Pichos</t>
  </si>
  <si>
    <t>Santiago de Tucuma</t>
  </si>
  <si>
    <t>Chinchao</t>
  </si>
  <si>
    <t>San Francisco de Cayran</t>
  </si>
  <si>
    <t>San Pedro de Chaulan</t>
  </si>
  <si>
    <t>Santa María del Valle</t>
  </si>
  <si>
    <t>San Pablo de Pillao</t>
  </si>
  <si>
    <t>Colpas</t>
  </si>
  <si>
    <t>La Unión</t>
  </si>
  <si>
    <t>Chuquis</t>
  </si>
  <si>
    <t>Marías</t>
  </si>
  <si>
    <t>Quivilla</t>
  </si>
  <si>
    <t>Shunqui</t>
  </si>
  <si>
    <t>Sillapata</t>
  </si>
  <si>
    <t>Yanas</t>
  </si>
  <si>
    <t>Arancay</t>
  </si>
  <si>
    <t>Chavín de Pariarca</t>
  </si>
  <si>
    <t>Jacas Grande</t>
  </si>
  <si>
    <t>Monzón</t>
  </si>
  <si>
    <t>Punchao</t>
  </si>
  <si>
    <t>Puños</t>
  </si>
  <si>
    <t>Daniel Alomía Robles</t>
  </si>
  <si>
    <t>Hermílio Valdizan</t>
  </si>
  <si>
    <t>José Crespo y Castillo</t>
  </si>
  <si>
    <t>Pucayacu</t>
  </si>
  <si>
    <t>Santo Domingo de Anda</t>
  </si>
  <si>
    <t>La Morada</t>
  </si>
  <si>
    <t>Santa Rosa de Alto Yanajanca</t>
  </si>
  <si>
    <t>Molino</t>
  </si>
  <si>
    <t>Codo del Pozuzo</t>
  </si>
  <si>
    <t>Tournavista</t>
  </si>
  <si>
    <t>Jivia</t>
  </si>
  <si>
    <t>San Francisco de Asís</t>
  </si>
  <si>
    <t>San Miguel de Cauri</t>
  </si>
  <si>
    <t>Chacabamba</t>
  </si>
  <si>
    <t>Obas</t>
  </si>
  <si>
    <t>Choras</t>
  </si>
  <si>
    <t>San José de Los Molinos</t>
  </si>
  <si>
    <t>Yauca del Rosario</t>
  </si>
  <si>
    <t>San Juan de Yanac</t>
  </si>
  <si>
    <t>San Pedro de Huacarpana</t>
  </si>
  <si>
    <t>Tambo de Mora</t>
  </si>
  <si>
    <t>Huancano</t>
  </si>
  <si>
    <t>San Andrés</t>
  </si>
  <si>
    <t>Chicche</t>
  </si>
  <si>
    <t>Chongos Alto</t>
  </si>
  <si>
    <t>Chupuro</t>
  </si>
  <si>
    <t>Cullhuas</t>
  </si>
  <si>
    <t>Huacrapuquio</t>
  </si>
  <si>
    <t>Hualhuas</t>
  </si>
  <si>
    <t>Quilcas</t>
  </si>
  <si>
    <t>San Agustín</t>
  </si>
  <si>
    <t>San Jerónimo de Tunan</t>
  </si>
  <si>
    <t>Saño</t>
  </si>
  <si>
    <t>Santo Domingo de Acobamba</t>
  </si>
  <si>
    <t>Viques</t>
  </si>
  <si>
    <t>Heroínas Toledo</t>
  </si>
  <si>
    <t>Manzanares</t>
  </si>
  <si>
    <t>Mito</t>
  </si>
  <si>
    <t>Nueve de Julio</t>
  </si>
  <si>
    <t>San José de Quero</t>
  </si>
  <si>
    <t>Santa Rosa de Ocopa</t>
  </si>
  <si>
    <t>San Luis de Shuaro</t>
  </si>
  <si>
    <t>San Ramón</t>
  </si>
  <si>
    <t>Vitoc</t>
  </si>
  <si>
    <t>Canchayllo</t>
  </si>
  <si>
    <t>El Mantaro</t>
  </si>
  <si>
    <t>Huamali</t>
  </si>
  <si>
    <t>Huaripampa</t>
  </si>
  <si>
    <t>Huertas</t>
  </si>
  <si>
    <t>Janjaillo</t>
  </si>
  <si>
    <t>Julcán</t>
  </si>
  <si>
    <t>Leonor Ordóñez</t>
  </si>
  <si>
    <t>Llocllapampa</t>
  </si>
  <si>
    <t>Marco</t>
  </si>
  <si>
    <t>Masma</t>
  </si>
  <si>
    <t>Masma Chicche</t>
  </si>
  <si>
    <t>Muqui</t>
  </si>
  <si>
    <t>Muquiyauyo</t>
  </si>
  <si>
    <t>Pancan</t>
  </si>
  <si>
    <t>Pomacancha</t>
  </si>
  <si>
    <t>Ricran</t>
  </si>
  <si>
    <t>San Lorenzo</t>
  </si>
  <si>
    <t>San Pedro de Chunan</t>
  </si>
  <si>
    <t>Tunan Marca</t>
  </si>
  <si>
    <t>Ondores</t>
  </si>
  <si>
    <t>Coviriali</t>
  </si>
  <si>
    <t>Río Negro</t>
  </si>
  <si>
    <t>Río Tambo</t>
  </si>
  <si>
    <t>Vizcatan del Ene</t>
  </si>
  <si>
    <t>San Pedro de Cajas</t>
  </si>
  <si>
    <t>Chacapalpa</t>
  </si>
  <si>
    <t>Santa Bárbara de Carhuacayan</t>
  </si>
  <si>
    <t>Santa Rosa de Sacco</t>
  </si>
  <si>
    <t>Suitucancha</t>
  </si>
  <si>
    <t>Ahuac</t>
  </si>
  <si>
    <t>San Juan de Iscos</t>
  </si>
  <si>
    <t>San Juan de Jarpa</t>
  </si>
  <si>
    <t>Tres de Diciembre</t>
  </si>
  <si>
    <t>Florencia de Mora</t>
  </si>
  <si>
    <t>Simbal</t>
  </si>
  <si>
    <t>Magdalena de Cao</t>
  </si>
  <si>
    <t>Rázuri</t>
  </si>
  <si>
    <t>Santiago de Cao</t>
  </si>
  <si>
    <t>Condormarca</t>
  </si>
  <si>
    <t>Ucuncha</t>
  </si>
  <si>
    <t>Calamarca</t>
  </si>
  <si>
    <t>Agallpampa</t>
  </si>
  <si>
    <t>Charat</t>
  </si>
  <si>
    <t>La Cuesta</t>
  </si>
  <si>
    <t>Mache</t>
  </si>
  <si>
    <t>Paranday</t>
  </si>
  <si>
    <t>Salpo</t>
  </si>
  <si>
    <t>San Pedro de Lloc</t>
  </si>
  <si>
    <t>San José</t>
  </si>
  <si>
    <t>Huayo</t>
  </si>
  <si>
    <t>Ongon</t>
  </si>
  <si>
    <t>Pias</t>
  </si>
  <si>
    <t>Santiago de Challas</t>
  </si>
  <si>
    <t>Angasmarca</t>
  </si>
  <si>
    <t>Cachicadan</t>
  </si>
  <si>
    <t>Santa Cruz de Chuca</t>
  </si>
  <si>
    <t>José Leonardo Ortiz</t>
  </si>
  <si>
    <t>Chochope</t>
  </si>
  <si>
    <t>Ancón</t>
  </si>
  <si>
    <t>Jesús María</t>
  </si>
  <si>
    <t>Rímac</t>
  </si>
  <si>
    <t>San Martín de Porres</t>
  </si>
  <si>
    <t>Santa María del Mar</t>
  </si>
  <si>
    <t>Villa María del Triunfo</t>
  </si>
  <si>
    <t>Santa Rosa de Quives</t>
  </si>
  <si>
    <t>Coayllo</t>
  </si>
  <si>
    <t>Santa Cruz de Flores</t>
  </si>
  <si>
    <t>Zúñiga</t>
  </si>
  <si>
    <t>San Miguel de Acos</t>
  </si>
  <si>
    <t>Santa Cruz de Andamarca</t>
  </si>
  <si>
    <t>Veintisiete de Noviembre</t>
  </si>
  <si>
    <t>Carampoma</t>
  </si>
  <si>
    <t>San Andrés de Tupicocha</t>
  </si>
  <si>
    <t>San Bartolomé</t>
  </si>
  <si>
    <t>San Juan de Iris</t>
  </si>
  <si>
    <t>San Juan de Tantaranche</t>
  </si>
  <si>
    <t>San Lorenzo de Quinti</t>
  </si>
  <si>
    <t>San Mateo de Otao</t>
  </si>
  <si>
    <t>San Pedro de Huancayre</t>
  </si>
  <si>
    <t>Santa Cruz de Cocachacra</t>
  </si>
  <si>
    <t>Santiago de Anchucaya</t>
  </si>
  <si>
    <t>Santiago de Tuna</t>
  </si>
  <si>
    <t>Santo Domingo de Los Olleros</t>
  </si>
  <si>
    <t>Caleta de Carquin</t>
  </si>
  <si>
    <t>Santa María</t>
  </si>
  <si>
    <t>Azángaro</t>
  </si>
  <si>
    <t>Huancaya</t>
  </si>
  <si>
    <t>San Joaquín</t>
  </si>
  <si>
    <t>San Pedro de Pilas</t>
  </si>
  <si>
    <t>Viñac</t>
  </si>
  <si>
    <t>Torres Causana</t>
  </si>
  <si>
    <t>Teniente Cesar López Rojas</t>
  </si>
  <si>
    <t>Ramón Castilla</t>
  </si>
  <si>
    <t>Emilio San Martín</t>
  </si>
  <si>
    <t>Soplin</t>
  </si>
  <si>
    <t>Tapiche</t>
  </si>
  <si>
    <t>Padre Márquez</t>
  </si>
  <si>
    <t>Cahuapanas</t>
  </si>
  <si>
    <t>Rosa Panduro</t>
  </si>
  <si>
    <t>Teniente Manuel Clavero</t>
  </si>
  <si>
    <t>Yaguas</t>
  </si>
  <si>
    <t>Fitzcarrald</t>
  </si>
  <si>
    <t>Huepetuhe</t>
  </si>
  <si>
    <t>Matalaque</t>
  </si>
  <si>
    <t>El Algarrobal</t>
  </si>
  <si>
    <t>San Francisco de Asís de Yarusyacan</t>
  </si>
  <si>
    <t>Simon Bolívar</t>
  </si>
  <si>
    <t>Chacayan</t>
  </si>
  <si>
    <t>Paucar</t>
  </si>
  <si>
    <t>San Pedro de Pillao</t>
  </si>
  <si>
    <t>Santa Ana de Tusi</t>
  </si>
  <si>
    <t>Chontabamba</t>
  </si>
  <si>
    <t>Puerto Bermúdez</t>
  </si>
  <si>
    <t>Constitución</t>
  </si>
  <si>
    <t>El Tallan</t>
  </si>
  <si>
    <t>Sicchez</t>
  </si>
  <si>
    <t>El Carmen de la Frontera</t>
  </si>
  <si>
    <t>San Miguel de El Faique</t>
  </si>
  <si>
    <t>San Juan de Bigote</t>
  </si>
  <si>
    <t>Santa Catalina de Mossa</t>
  </si>
  <si>
    <t>Bellavista de la Unión</t>
  </si>
  <si>
    <t>Cristo Nos Valga</t>
  </si>
  <si>
    <t>Rinconada Llicuar</t>
  </si>
  <si>
    <t>Amantani</t>
  </si>
  <si>
    <t>Coata</t>
  </si>
  <si>
    <t>Paucarcolla</t>
  </si>
  <si>
    <t>Plateria</t>
  </si>
  <si>
    <t>Tiquillaca</t>
  </si>
  <si>
    <t>Vilque</t>
  </si>
  <si>
    <t>Achaya</t>
  </si>
  <si>
    <t>Arapa</t>
  </si>
  <si>
    <t>Caminaca</t>
  </si>
  <si>
    <t>Chupa</t>
  </si>
  <si>
    <t>José Domingo Choquehuanca</t>
  </si>
  <si>
    <t>San Juan de Salinas</t>
  </si>
  <si>
    <t>Santiago de Pupuja</t>
  </si>
  <si>
    <t>Tirapata</t>
  </si>
  <si>
    <t>Crucero</t>
  </si>
  <si>
    <t>Pilcuyo</t>
  </si>
  <si>
    <t>Taraco</t>
  </si>
  <si>
    <t>Cabanilla</t>
  </si>
  <si>
    <t>Calapuja</t>
  </si>
  <si>
    <t>Vilavila</t>
  </si>
  <si>
    <t>Cupi</t>
  </si>
  <si>
    <t>Conima</t>
  </si>
  <si>
    <t>Pedro Vilca Apaza</t>
  </si>
  <si>
    <t>Quilcapuncu</t>
  </si>
  <si>
    <t>Phara</t>
  </si>
  <si>
    <t>San Juan del Oro</t>
  </si>
  <si>
    <t>San Pedro de Putina Punco</t>
  </si>
  <si>
    <t>Copani</t>
  </si>
  <si>
    <t>Cuturapi</t>
  </si>
  <si>
    <t>Alto Biavo</t>
  </si>
  <si>
    <t>San José de Sisa</t>
  </si>
  <si>
    <t>El Eslabón</t>
  </si>
  <si>
    <t>Tingo de Saposoa</t>
  </si>
  <si>
    <t>Alonso de Alvarado</t>
  </si>
  <si>
    <t>Caynarachi</t>
  </si>
  <si>
    <t>Rumisapa</t>
  </si>
  <si>
    <t>San Roque de Cumbaza</t>
  </si>
  <si>
    <t>Shanao</t>
  </si>
  <si>
    <t>Juanjuí</t>
  </si>
  <si>
    <t>Pajarillo</t>
  </si>
  <si>
    <t>Caspisapa</t>
  </si>
  <si>
    <t>Pucacaca</t>
  </si>
  <si>
    <t>San Hilarión</t>
  </si>
  <si>
    <t>Tingo de Ponasa</t>
  </si>
  <si>
    <t>Elías Soplin Vargas</t>
  </si>
  <si>
    <t>Chazuta</t>
  </si>
  <si>
    <t>Chipurana</t>
  </si>
  <si>
    <t>La Banda de Shilcayo</t>
  </si>
  <si>
    <t>Shunte</t>
  </si>
  <si>
    <t>Alto de la Alianza</t>
  </si>
  <si>
    <t>Pachia</t>
  </si>
  <si>
    <t>Coronel Gregorio Albarracín Lanchipa</t>
  </si>
  <si>
    <t>La Yarada los Palos</t>
  </si>
  <si>
    <t>Huanuara</t>
  </si>
  <si>
    <t>Héroes Albarracín</t>
  </si>
  <si>
    <t>Estique</t>
  </si>
  <si>
    <t>Estique-Pampa</t>
  </si>
  <si>
    <t>Sitajara</t>
  </si>
  <si>
    <t>Susapaya</t>
  </si>
  <si>
    <t>Tarucachi</t>
  </si>
  <si>
    <t>Ticaco</t>
  </si>
  <si>
    <t>Pampas de Hospital</t>
  </si>
  <si>
    <t>San Juan de la Virgen</t>
  </si>
  <si>
    <t>Canoas de Punta Sal</t>
  </si>
  <si>
    <t>Papayal</t>
  </si>
  <si>
    <t>Raymondi</t>
  </si>
  <si>
    <t>Yurua</t>
  </si>
  <si>
    <t>Neshuya</t>
  </si>
  <si>
    <t>Alexander Von Humboldt</t>
  </si>
  <si>
    <t>Sin Impacto</t>
  </si>
  <si>
    <t>Región</t>
  </si>
  <si>
    <t>Norte</t>
  </si>
  <si>
    <t>Sur</t>
  </si>
  <si>
    <t>Oriente</t>
  </si>
  <si>
    <t>Food Retail</t>
  </si>
  <si>
    <t>Vivanda</t>
  </si>
  <si>
    <t>Monterrico</t>
  </si>
  <si>
    <t>Makro</t>
  </si>
  <si>
    <t>Bustamante y Rivero</t>
  </si>
  <si>
    <t>26 de Octubre</t>
  </si>
  <si>
    <t>Business Line</t>
  </si>
  <si>
    <t>Hoja_Activos</t>
  </si>
  <si>
    <t>AUM_Factor</t>
  </si>
  <si>
    <t>Peso</t>
  </si>
  <si>
    <t>Vivanda Pardo</t>
  </si>
  <si>
    <t>Vivanda Benavides</t>
  </si>
  <si>
    <t>Vivanda Dos de Mayo</t>
  </si>
  <si>
    <t>Vivanda Libertadores</t>
  </si>
  <si>
    <t>Vivanda Pezet</t>
  </si>
  <si>
    <t>Vivanda Javier Prado</t>
  </si>
  <si>
    <t>Vivanda Monterrico</t>
  </si>
  <si>
    <t>Makro Santa Anita</t>
  </si>
  <si>
    <t>Makro Independencia</t>
  </si>
  <si>
    <t>Makro Callao</t>
  </si>
  <si>
    <t>Makro Comas</t>
  </si>
  <si>
    <t>Makro San Juan de Lurigancho</t>
  </si>
  <si>
    <t>Makro Chorrillos</t>
  </si>
  <si>
    <t>Makro San Juan de Miraflores</t>
  </si>
  <si>
    <t>Makro Huancayo</t>
  </si>
  <si>
    <t>Makro 26 de Octubre</t>
  </si>
  <si>
    <t>Makro Chiclayo</t>
  </si>
  <si>
    <t>Makro Trujillo</t>
  </si>
  <si>
    <t>Makro Bustamante y Rivero</t>
  </si>
  <si>
    <t>Makro Moyobamba</t>
  </si>
  <si>
    <t>Makro Cajamarca</t>
  </si>
  <si>
    <t>Makro Ica</t>
  </si>
  <si>
    <t>Makro Cusco</t>
  </si>
  <si>
    <t>Vivanda Miraflores</t>
  </si>
  <si>
    <t>Banca</t>
  </si>
  <si>
    <t>Banco</t>
  </si>
  <si>
    <t>INTERBANK</t>
  </si>
  <si>
    <t>MIBANCO</t>
  </si>
  <si>
    <t>BANCO DE CREDITO</t>
  </si>
  <si>
    <t>BANCO DE CREDITO; MIBANCO</t>
  </si>
  <si>
    <t>SCOTIABANK PERU</t>
  </si>
  <si>
    <t>SANTANDER PERU</t>
  </si>
  <si>
    <t>BANBIF</t>
  </si>
  <si>
    <t>COMPARTAMOS BANCO</t>
  </si>
  <si>
    <t>Compartamos Banco</t>
  </si>
  <si>
    <t>Banbif</t>
  </si>
  <si>
    <t>Santander Perú</t>
  </si>
  <si>
    <t>Scotiabank Perú</t>
  </si>
  <si>
    <t>SANTANDER CONSUMER BANK</t>
  </si>
  <si>
    <t>Santander Consumer</t>
  </si>
  <si>
    <t>Emisor</t>
  </si>
  <si>
    <t>ID_POS</t>
  </si>
  <si>
    <t>Clasificación ERR</t>
  </si>
  <si>
    <t>Clasificación General</t>
  </si>
  <si>
    <t>Posición Nominal</t>
  </si>
  <si>
    <t>Emisor2</t>
  </si>
  <si>
    <t>Colegios Peruanos - Internacional de Títulos Soc. Titulizadora</t>
  </si>
  <si>
    <t>Banco Internacional del Perú</t>
  </si>
  <si>
    <t>No encontrado</t>
  </si>
  <si>
    <t>Deuda soberana - Local</t>
  </si>
  <si>
    <t>Deuda</t>
  </si>
  <si>
    <t>Deuda soberana - Internacional</t>
  </si>
  <si>
    <t>Deuda corporativa directa - Internacional</t>
  </si>
  <si>
    <t>Titularización - Renta fija - Internacional</t>
  </si>
  <si>
    <t>Deuda corporativa directa - Local</t>
  </si>
  <si>
    <t>Titularización - Renta fija - Local</t>
  </si>
  <si>
    <t>Equity directo - Local</t>
  </si>
  <si>
    <t>Capital</t>
  </si>
  <si>
    <t>Equity directo - Internacional</t>
  </si>
  <si>
    <t>Fondos de capital privado - Local</t>
  </si>
  <si>
    <t>Private equity</t>
  </si>
  <si>
    <t>Fondos de infraestructura (deuda) - Local</t>
  </si>
  <si>
    <t>Fondos de deuda privada - Local</t>
  </si>
  <si>
    <t>Fondos tradicionales equity - Internacional</t>
  </si>
  <si>
    <t>Fondos de inversion</t>
  </si>
  <si>
    <t>Fondos inmobiliarios - Local</t>
  </si>
  <si>
    <t>Fondos de infraestructura (equity) - Local</t>
  </si>
  <si>
    <t>Fondos tradicionales renta fija - Internacional</t>
  </si>
  <si>
    <t>Fondos de capital privado - Internacional</t>
  </si>
  <si>
    <t>Fondos de deuda privada - Internacional</t>
  </si>
  <si>
    <t>Fondos inmobiliarios - Internacional</t>
  </si>
  <si>
    <t>Fondos de infraestructura (equity) - Internacional</t>
  </si>
  <si>
    <t>Liquidez Local</t>
  </si>
  <si>
    <t>Depósitos</t>
  </si>
  <si>
    <t>Liquidez internacional</t>
  </si>
  <si>
    <t>Nexa US</t>
  </si>
  <si>
    <t>Nexa Brasil</t>
  </si>
  <si>
    <t>Aenza Perú</t>
  </si>
  <si>
    <t>Aenza Chile</t>
  </si>
  <si>
    <t>Aenza Colombia</t>
  </si>
  <si>
    <t>Southern Mexico</t>
  </si>
  <si>
    <t>Southern Perú</t>
  </si>
  <si>
    <t>Bolivia</t>
  </si>
  <si>
    <t>Honduras</t>
  </si>
  <si>
    <t>Financiero</t>
  </si>
  <si>
    <t>Banco BCI Peru</t>
  </si>
  <si>
    <t>corporate bond</t>
  </si>
  <si>
    <t>Santander Consumer Bank</t>
  </si>
  <si>
    <t>Banco GNB</t>
  </si>
  <si>
    <t>Santander Peru</t>
  </si>
  <si>
    <t>Scotia Titulizadora</t>
  </si>
  <si>
    <t>Integratel</t>
  </si>
  <si>
    <t>Hochschild</t>
  </si>
  <si>
    <t>IcaNazcaNazca</t>
  </si>
  <si>
    <t xml:space="preserve">Nazca </t>
  </si>
  <si>
    <t>IcaNazcaMarcona</t>
  </si>
  <si>
    <t>Casa Andina Standard Nazca</t>
  </si>
  <si>
    <t>BANCO BCI</t>
  </si>
  <si>
    <t>BANCO GNB</t>
  </si>
  <si>
    <t>Luz del Sur</t>
  </si>
  <si>
    <t>Puruchuco</t>
  </si>
  <si>
    <t>Chacarilla</t>
  </si>
  <si>
    <t>Chosica</t>
  </si>
  <si>
    <t>Pedro Miotta</t>
  </si>
  <si>
    <t>La República</t>
  </si>
  <si>
    <t>El Comercio (Las Palmeras)</t>
  </si>
  <si>
    <t>El Comercio (Juan Manuel del Mar y Bernedo 1316)</t>
  </si>
  <si>
    <t>Lima (Cercado)</t>
  </si>
  <si>
    <t>El Comercio (Javier Prado Este 4200)</t>
  </si>
  <si>
    <t>El Comercio (Av. Túpac Amaru 1415)</t>
  </si>
  <si>
    <t>El Comercio (Jr. Huáscar 1306)</t>
  </si>
  <si>
    <t>El Comercio (Av. Arenales 680)</t>
  </si>
  <si>
    <t>BANCO SANTANDER</t>
  </si>
  <si>
    <t>UNIDAD</t>
  </si>
  <si>
    <t>PLANTA DE BENEFICIO CERRO VERDE</t>
  </si>
  <si>
    <t>INMACULADA</t>
  </si>
  <si>
    <t>PALLANCATA</t>
  </si>
  <si>
    <t>COMPAÑIA MINERA ARES S.A.C.</t>
  </si>
  <si>
    <t>TITULAR</t>
  </si>
  <si>
    <t>PROVINCIA</t>
  </si>
  <si>
    <t>DISTRITO</t>
  </si>
  <si>
    <t>SOCIEDAD MINERA CERRO VERDE S.A.A.</t>
  </si>
  <si>
    <t>TIPO</t>
  </si>
  <si>
    <t>PAIS</t>
  </si>
  <si>
    <t>HUDBAY PERU S.A.C.</t>
  </si>
  <si>
    <t>CONSTANCIA</t>
  </si>
  <si>
    <t>Intercorp Peru LTD - EEFF 2023 (web de Intercorp)</t>
  </si>
  <si>
    <t>IFS pesa más de 70% de los ingresos, entonces se toma la exposición del Banco para todo lo financiero</t>
  </si>
  <si>
    <t>Seguro</t>
  </si>
  <si>
    <t>Wealth</t>
  </si>
  <si>
    <t>Pagos</t>
  </si>
  <si>
    <t>Financiero (Banco)</t>
  </si>
  <si>
    <t>Inretail Consumer</t>
  </si>
  <si>
    <t>Inretail Shopping</t>
  </si>
  <si>
    <t>Repartimos la categoría otros a las 3 lineas de negocio por igual</t>
  </si>
  <si>
    <t>Financiero (Banco) Archivo "financieras" de Andrea</t>
  </si>
  <si>
    <t>Inretail Consumer (ver pestaña)</t>
  </si>
  <si>
    <t>Inretail Shopping (ver pestaña)</t>
  </si>
  <si>
    <t>Total Intercorp Perú LTD</t>
  </si>
  <si>
    <t>Plaza Vea</t>
  </si>
  <si>
    <t>Plaza Vea Miraflores</t>
  </si>
  <si>
    <t>Plaza Vea Super KIO</t>
  </si>
  <si>
    <t>Plaza Vea Lurin</t>
  </si>
  <si>
    <t>Plaza Vea Guardia Civil</t>
  </si>
  <si>
    <t>Plaza Vea Bolichera</t>
  </si>
  <si>
    <t>Plaza Vea Acho</t>
  </si>
  <si>
    <t>Plaza Vea Cine Rimac</t>
  </si>
  <si>
    <t>Plaza Vea Universitaria</t>
  </si>
  <si>
    <t>Plaza Vea Villa El Salvador</t>
  </si>
  <si>
    <t>Plaza Vea Jirón de la Unión</t>
  </si>
  <si>
    <t>Lima Cercado</t>
  </si>
  <si>
    <t>Plaza Vea Huacho</t>
  </si>
  <si>
    <t>Plaza Vea Chosica</t>
  </si>
  <si>
    <t>Lurigancho-Chosica</t>
  </si>
  <si>
    <t>Plaza Vea Ceres</t>
  </si>
  <si>
    <t>Plaza Vea Puente Piedra</t>
  </si>
  <si>
    <t>Plaza Vea Centro Cívico</t>
  </si>
  <si>
    <t>Plaza Vea Izaguirre</t>
  </si>
  <si>
    <t>Plaza Vea Super Valle Hermoso</t>
  </si>
  <si>
    <t>Plaza Vea Zárate</t>
  </si>
  <si>
    <t>Plaza Vea Super Mercaderes</t>
  </si>
  <si>
    <t>Plaza Vea Super Dasso</t>
  </si>
  <si>
    <t>Plaza Vea Super Corpac</t>
  </si>
  <si>
    <t>Plaza Vea Super Ayacucho</t>
  </si>
  <si>
    <t>Plaza Vea Super Alameda Sur</t>
  </si>
  <si>
    <t>Plaza Vea Santa Clara</t>
  </si>
  <si>
    <t>Plaza Vea San Juan de Lurigancho</t>
  </si>
  <si>
    <t>Market San Jorge</t>
  </si>
  <si>
    <t>Plaza Vea Salamanca</t>
  </si>
  <si>
    <t>Plaza Vea Los Olivos</t>
  </si>
  <si>
    <t>Plaza Vea La Molina</t>
  </si>
  <si>
    <t>Plaza Vea Pro</t>
  </si>
  <si>
    <t>Plaza Vea Comas</t>
  </si>
  <si>
    <t>Plaza Vea Colonial</t>
  </si>
  <si>
    <t>Plaza Vea Caminos del Inca</t>
  </si>
  <si>
    <t>Plaza Vea El Cortijo</t>
  </si>
  <si>
    <t>Plaza Vea Jockey</t>
  </si>
  <si>
    <t>Plaza Vea Higuereta</t>
  </si>
  <si>
    <t>Plaza Vea Primavera</t>
  </si>
  <si>
    <t>Plaza Vea Callao</t>
  </si>
  <si>
    <t>Plaza Vea Ate</t>
  </si>
  <si>
    <t>Plaza Vea Risso</t>
  </si>
  <si>
    <t>Plaza Vea San Borja</t>
  </si>
  <si>
    <t>Plaza Vea Villa Marina</t>
  </si>
  <si>
    <t>Plaza Vea Chorrillos Iglesias</t>
  </si>
  <si>
    <t>Plaza Vea Huaral</t>
  </si>
  <si>
    <t>Plaza Vea La Victoria</t>
  </si>
  <si>
    <t>Plaza Vea Express Bolognesi</t>
  </si>
  <si>
    <t>Super Plaza Vea La Paz</t>
  </si>
  <si>
    <t>Plaza Vea Breña</t>
  </si>
  <si>
    <t>Plaza Vea Super Rímac</t>
  </si>
  <si>
    <t>Super Plaza Vea Magdalena</t>
  </si>
  <si>
    <t>Super Plaza Vea La Perla</t>
  </si>
  <si>
    <t>Plaza Vea Arequipa</t>
  </si>
  <si>
    <t>Plaza Vea El Ejercito</t>
  </si>
  <si>
    <t>Plaza Vea Chiclayo</t>
  </si>
  <si>
    <t>Plaza Vea Chimbote</t>
  </si>
  <si>
    <t>Supermercado SKA Chimbote</t>
  </si>
  <si>
    <t>Plaza Vea Huancayo</t>
  </si>
  <si>
    <t>Plaza Vea El Tambo</t>
  </si>
  <si>
    <t>Plaza Vea Huánuco</t>
  </si>
  <si>
    <t>Plaza Vea Ica</t>
  </si>
  <si>
    <t>Plaza Vea Juliaca</t>
  </si>
  <si>
    <t>San Román</t>
  </si>
  <si>
    <t>Plaza Vea Nuevo Chimbote</t>
  </si>
  <si>
    <t>Plaza Vea Piura</t>
  </si>
  <si>
    <t>Plaza Vea Puno</t>
  </si>
  <si>
    <t>Plaza Vea Sullana</t>
  </si>
  <si>
    <t>Plaza Vea Tacna</t>
  </si>
  <si>
    <t>Plaza Vea Talara</t>
  </si>
  <si>
    <t>Plaza Vea Trujillo</t>
  </si>
  <si>
    <t>Súper Plaza Vea Centro Trujillo</t>
  </si>
  <si>
    <t>Plaza Vea Mansiche</t>
  </si>
  <si>
    <t>Plaza Vea Cusco</t>
  </si>
  <si>
    <t>Plaza Vea Cajamarca</t>
  </si>
  <si>
    <t>Plaza Vea Paita</t>
  </si>
  <si>
    <t>Super Plaza Vea Barranca</t>
  </si>
  <si>
    <t>Plaza Vea Ventanilla</t>
  </si>
  <si>
    <t>Plaza Vea Pucallpa</t>
  </si>
  <si>
    <t>Plaza Vea Próceres</t>
  </si>
  <si>
    <t>Plaza Vea Cusco San Jerónimo</t>
  </si>
  <si>
    <t>Plaza Vea Alfonso Ugarte</t>
  </si>
  <si>
    <t>Plaza Vea Milenia San Isidro</t>
  </si>
  <si>
    <t>Plaza Vea Pisco</t>
  </si>
  <si>
    <t>PlazaVea México</t>
  </si>
  <si>
    <t>Plaza Vea Moquegua</t>
  </si>
  <si>
    <t>Plaza Vea Jaen</t>
  </si>
  <si>
    <t>PlazaVea super Chaclacayo</t>
  </si>
  <si>
    <t>Plaza Vea Magnolias</t>
  </si>
  <si>
    <t>plazaVea La Curva VMT</t>
  </si>
  <si>
    <t>Plaza Vea Mega Plaza Express</t>
  </si>
  <si>
    <t>PlazaVea Sucre</t>
  </si>
  <si>
    <t>Plaza Vea Tarapoto</t>
  </si>
  <si>
    <t>Plaza Vea Chiclayo Mall</t>
  </si>
  <si>
    <t>Plaza Vea Tumbes</t>
  </si>
  <si>
    <t>NE - PUERTO ILO</t>
  </si>
  <si>
    <t>Metodo</t>
  </si>
  <si>
    <t>Hoja_Anclaje</t>
  </si>
  <si>
    <t>Filtro_BL</t>
  </si>
  <si>
    <t>DERIVACIÓN DEL PESO POR BUSINESS LINE (revenue)  —  celdas azules = inputs editables</t>
  </si>
  <si>
    <t>anclaje</t>
  </si>
  <si>
    <t>Plaza Vea/Vivanda</t>
  </si>
  <si>
    <t>Plaza Vea;Vivanda</t>
  </si>
  <si>
    <t>N° Veces (proxy de revenue por tienda, dentro de 'food')</t>
  </si>
  <si>
    <t>Inicio (=N°/Suma)</t>
  </si>
  <si>
    <t>Mass</t>
  </si>
  <si>
    <t>poblacion</t>
  </si>
  <si>
    <t>Pharmacies</t>
  </si>
  <si>
    <t>Shopping Malls</t>
  </si>
  <si>
    <t>28. InRetail Shopping Malls</t>
  </si>
  <si>
    <t>*</t>
  </si>
  <si>
    <t>Suma</t>
  </si>
  <si>
    <t>LEYENDA</t>
  </si>
  <si>
    <t>Split dentro de Ex-Shopping Malls</t>
  </si>
  <si>
    <t>• Emisor: nombre canónico de la empresa (debe existir como emisor en Valorización / EMPRESAS_HOJA).</t>
  </si>
  <si>
    <t>InRetail Consumer (food: Makro+PV+Mass)</t>
  </si>
  <si>
    <t>• Business Line: cada línea de negocio de la empresa. Los 'Peso' deben sumar 1 por Emisor.</t>
  </si>
  <si>
    <t>• Peso: participación de la línea en los revenues del emisor (fracción). Aquí sale de la derivación de la derecha (cols H–J).</t>
  </si>
  <si>
    <t>• Metodo = 'anclaje'  -&gt; las ubicaciones distritales se toman TAL CUAL de la hoja indicada en Hoja_Anclaje.</t>
  </si>
  <si>
    <t>• Metodo = 'poblacion' -&gt; el conteo departamental (hoja 'Activos Departamentales') se reparte por población distrital (INEI).</t>
  </si>
  <si>
    <t>Split de InRetail total</t>
  </si>
  <si>
    <t>• Hoja_Anclaje: nombre de la hoja distrital de donde salen las ubicaciones (solo si Metodo='anclaje').</t>
  </si>
  <si>
    <t>Ex Shopping Malls</t>
  </si>
  <si>
    <t>• Filtro_BL: qué filas tomar de esa hoja. Varios valores separados por ';'. '*' = todas las filas. (Se filtra por la col Empresa/Marca/Formato/Activo de esa hoja.)</t>
  </si>
  <si>
    <t>• Para agregar una empresa nueva: añade sus filas aquí (una por línea) y sus conteos en 'Activos Departamentales'. Cero cambios de código.</t>
  </si>
  <si>
    <t>Peso final = Inicio × Consumer/Pharma × ExMalls/Malls  (referenciado por la col C)</t>
  </si>
  <si>
    <t>N_Activos</t>
  </si>
  <si>
    <t>Fuente: InRetail — earnings call / presentación corporativa (conteo de activos físicos por departamento).</t>
  </si>
  <si>
    <t>Nota: el pipeline SOLO usa las filas cuyo Business Line tiene Metodo='poblacion' (Mass y Pharmacies).</t>
  </si>
  <si>
    <t>Las filas de Makro / Plaza Vea-Vivanda / Shopping Malls quedan informativas: sus distritos reales salen de las hojas de anclaje.</t>
  </si>
  <si>
    <t>Callao va incluido dentro del departamento 'Lima' para el reparto poblacional de Mass y Pharmacies.</t>
  </si>
  <si>
    <t>Departamental</t>
  </si>
  <si>
    <t>Malls</t>
  </si>
  <si>
    <t>Cash &amp; Carry</t>
  </si>
  <si>
    <t>Hard Discount</t>
  </si>
  <si>
    <t>Supermarkets</t>
  </si>
  <si>
    <t>% pharma</t>
  </si>
  <si>
    <t>% total activos</t>
  </si>
  <si>
    <t>Conteo Imagen</t>
  </si>
  <si>
    <t>Conteo Propio</t>
  </si>
  <si>
    <t>AUM</t>
  </si>
  <si>
    <t>Porcion</t>
  </si>
  <si>
    <t>MIRAFLORES</t>
  </si>
  <si>
    <t>PAITA</t>
  </si>
  <si>
    <t>EL CENEPA</t>
  </si>
  <si>
    <t>MOCHE</t>
  </si>
  <si>
    <t>CHACLACAYO</t>
  </si>
  <si>
    <t>LURIGANCHO</t>
  </si>
  <si>
    <t>CHICLAYO</t>
  </si>
  <si>
    <t>Ferreycorp Perú</t>
  </si>
  <si>
    <t>Ferreycorp Guatemala</t>
  </si>
  <si>
    <t>Ferreycorp El Salvador</t>
  </si>
  <si>
    <t>Ferreycorp Belice</t>
  </si>
  <si>
    <t>Ferreycorp EEUU</t>
  </si>
  <si>
    <t>Ferreycorp Nicaragua</t>
  </si>
  <si>
    <t>Ferreycorp Honduras</t>
  </si>
  <si>
    <t>Ferreycorp Panama</t>
  </si>
  <si>
    <t>Ferreycorp 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</si>
</sst>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S/&quot;\ * #,##0.00_-;\-&quot;S/&quot;\ * #,##0.00_-;_-&quot;S/&quot;\ * &quot;-&quot;??_-;_-@_-"/>
    <numFmt numFmtId="43" formatCode="_-* #,##0.00_-;\-* #,##0.00_-;_-* &quot;-&quot;??_-;_-@_-"/>
    <numFmt numFmtId="164" formatCode="_-* #,##0_-;\-* #,##0_-;_-* &quot;-&quot;??_-;_-@_-"/>
    <numFmt numFmtId="165" formatCode="0.0%"/>
    <numFmt numFmtId="166" formatCode="_ * #,##0.00_ ;_ * \-#,##0.00_ ;_ * &quot;-&quot;??_ ;_ @_ "/>
    <numFmt numFmtId="167" formatCode="_ * #,##0_ ;_ * \-#,##0_ ;_ * &quot;-&quot;??_ ;_ @_ "/>
    <numFmt numFmtId="168" formatCode="0.000000%"/>
    <numFmt numFmtId="169" formatCode="dd/mm/yyyy;@"/>
    <numFmt numFmtId="170" formatCode="_-* #,##0.00000_-;\-* #,##0.00000_-;_-* &quot;-&quot;??_-;_-@_-"/>
    <numFmt numFmtId="171" formatCode="_-* #,##0.0_-;\-* #,##0.0_-;_-* &quot;-&quot;??_-;_-@_-"/>
    <numFmt numFmtId="172" formatCode="_(#,##0_)_%;\(#,##0\)_%;_(&quot;–&quot;_)_%;_(@_)_%"/>
    <numFmt numFmtId="173" formatCode="#,##0_ ;\-#,##0\ "/>
    <numFmt numFmtId="174" formatCode="0.000%"/>
    <numFmt numFmtId="175" formatCode="_ * #,##0.0_ ;_ * \-#,##0.0_ ;_ * &quot;-&quot;??_ ;_ @_ "/>
    <numFmt numFmtId="176" formatCode="0.000000"/>
    <numFmt numFmtId="177" formatCode="0.0000"/>
  </numFmts>
  <fonts count="50"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name val="Aptos Narrow"/>
      <family val="2"/>
      <scheme val="minor"/>
    </font>
    <font>
      <b/>
      <sz val="9"/>
      <color rgb="FF1E2E6E"/>
      <name val="Trebuchet MS"/>
      <family val="2"/>
    </font>
    <font>
      <b/>
      <sz val="11"/>
      <name val="Calibri"/>
      <family val="2"/>
    </font>
    <font>
      <b/>
      <sz val="11"/>
      <color rgb="FF000000"/>
      <name val="Calibri"/>
      <family val="2"/>
    </font>
    <font>
      <sz val="11"/>
      <color rgb="FF000000"/>
      <name val="Calibri"/>
      <family val="2"/>
    </font>
    <font>
      <sz val="10"/>
      <name val="Arial"/>
      <family val="2"/>
    </font>
    <font>
      <sz val="11"/>
      <color theme="1"/>
      <name val="Calibri"/>
      <family val="2"/>
    </font>
    <font>
      <b/>
      <sz val="11"/>
      <color theme="0"/>
      <name val="Calibri"/>
      <family val="2"/>
    </font>
    <font>
      <sz val="11"/>
      <name val="Calibri"/>
      <family val="2"/>
    </font>
    <font>
      <b/>
      <sz val="11"/>
      <color theme="1"/>
      <name val="Calibri"/>
      <family val="2"/>
    </font>
    <font>
      <sz val="11"/>
      <color rgb="FF0070C0"/>
      <name val="Calibri"/>
      <family val="2"/>
    </font>
    <font>
      <b/>
      <sz val="14"/>
      <color rgb="FFC00000"/>
      <name val="Aptos Narrow"/>
      <family val="2"/>
      <scheme val="minor"/>
    </font>
    <font>
      <b/>
      <sz val="10"/>
      <name val="Arial"/>
      <family val="2"/>
    </font>
    <font>
      <sz val="8"/>
      <color theme="1"/>
      <name val="Aptos Narrow"/>
      <family val="2"/>
      <scheme val="minor"/>
    </font>
    <font>
      <u/>
      <sz val="11"/>
      <color theme="10"/>
      <name val="Aptos Narrow"/>
      <family val="2"/>
      <scheme val="minor"/>
    </font>
    <font>
      <b/>
      <i/>
      <sz val="12"/>
      <color theme="1"/>
      <name val="Aptos Narrow"/>
      <family val="2"/>
      <scheme val="minor"/>
    </font>
    <font>
      <b/>
      <sz val="11"/>
      <name val="Aptos Narrow"/>
      <family val="2"/>
      <scheme val="minor"/>
    </font>
    <font>
      <b/>
      <sz val="16"/>
      <color theme="1"/>
      <name val="Aptos Narrow"/>
      <family val="2"/>
      <scheme val="minor"/>
    </font>
    <font>
      <sz val="10"/>
      <color theme="1"/>
      <name val="Aptos Narrow"/>
      <family val="2"/>
      <scheme val="minor"/>
    </font>
    <font>
      <b/>
      <sz val="10"/>
      <color theme="1"/>
      <name val="Aptos Narrow"/>
      <family val="2"/>
      <scheme val="minor"/>
    </font>
    <font>
      <b/>
      <sz val="10"/>
      <color theme="1"/>
      <name val="Arial"/>
      <family val="2"/>
    </font>
    <font>
      <sz val="10"/>
      <color theme="1"/>
      <name val="Arial"/>
      <family val="2"/>
    </font>
    <font>
      <sz val="10"/>
      <color theme="1"/>
      <name val="Arial"/>
      <family val="2"/>
    </font>
    <font>
      <sz val="11"/>
      <color theme="0"/>
      <name val="Aptos Narrow"/>
      <family val="2"/>
      <scheme val="minor"/>
    </font>
    <font>
      <b/>
      <sz val="11"/>
      <name val="Calibri"/>
      <family val="2"/>
    </font>
    <font>
      <sz val="11"/>
      <color rgb="FF006100"/>
      <name val="Aptos Narrow"/>
      <family val="2"/>
      <scheme val="minor"/>
    </font>
    <font>
      <sz val="11"/>
      <color theme="2"/>
      <name val="Aptos Narrow"/>
      <family val="2"/>
      <scheme val="minor"/>
    </font>
    <font>
      <b/>
      <sz val="11"/>
      <color rgb="FFFF0000"/>
      <name val="Aptos Narrow"/>
      <family val="2"/>
      <scheme val="minor"/>
    </font>
    <font>
      <b/>
      <sz val="10"/>
      <color rgb="FFFFFFFF"/>
      <name val="Aptos Narrow"/>
      <family val="2"/>
      <scheme val="minor"/>
    </font>
    <font>
      <sz val="11"/>
      <color theme="1"/>
      <name val="Calibri"/>
      <family val="2"/>
      <charset val="1"/>
    </font>
    <font>
      <b/>
      <sz val="10"/>
      <color rgb="FFFFFFFF"/>
      <name val="Trebuchet MS"/>
      <family val="2"/>
    </font>
    <font>
      <sz val="11"/>
      <color theme="1"/>
      <name val="Trebuchet MS"/>
      <family val="2"/>
    </font>
    <font>
      <b/>
      <sz val="11"/>
      <color rgb="FF1E2E6E"/>
      <name val="Trebuchet MS"/>
      <family val="2"/>
    </font>
    <font>
      <sz val="10"/>
      <color rgb="FF000000"/>
      <name val="Trebuchet MS"/>
      <family val="2"/>
    </font>
    <font>
      <b/>
      <sz val="9"/>
      <name val="Trebuchet MS"/>
      <family val="2"/>
    </font>
    <font>
      <sz val="10"/>
      <color rgb="FF0000FF"/>
      <name val="Trebuchet MS"/>
      <family val="2"/>
    </font>
    <font>
      <i/>
      <sz val="9"/>
      <name val="Trebuchet MS"/>
      <family val="2"/>
    </font>
    <font>
      <i/>
      <sz val="9"/>
      <color rgb="FF7E8083"/>
      <name val="Trebuchet MS"/>
      <family val="2"/>
    </font>
    <font>
      <b/>
      <sz val="10"/>
      <color rgb="FFFFFFFF"/>
      <name val="Arial"/>
      <family val="2"/>
    </font>
    <font>
      <sz val="10"/>
      <color rgb="FF000000"/>
      <name val="Arial"/>
      <family val="2"/>
    </font>
    <font>
      <sz val="10"/>
      <color rgb="FF0000FF"/>
      <name val="Arial"/>
      <family val="2"/>
    </font>
    <font>
      <i/>
      <sz val="9"/>
      <color rgb="FF7E8083"/>
      <name val="Arial"/>
      <family val="2"/>
    </font>
    <font>
      <sz val="10"/>
      <color theme="0" tint="-0.34998626667073579"/>
      <name val="Arial"/>
      <family val="2"/>
    </font>
    <font>
      <sz val="11"/>
      <color rgb="FFFF0000"/>
      <name val="Trebuchet MS"/>
      <family val="2"/>
    </font>
    <font>
      <sz val="10"/>
      <color rgb="FF1F2533"/>
      <name val="Calibri"/>
      <family val="2"/>
    </font>
  </fonts>
  <fills count="47">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92D050"/>
        <bgColor indexed="64"/>
      </patternFill>
    </fill>
    <fill>
      <patternFill patternType="solid">
        <fgColor theme="3" tint="0.749992370372631"/>
        <bgColor indexed="64"/>
      </patternFill>
    </fill>
    <fill>
      <patternFill patternType="solid">
        <fgColor rgb="FFFFC000"/>
        <bgColor indexed="64"/>
      </patternFill>
    </fill>
    <fill>
      <patternFill patternType="solid">
        <fgColor theme="3"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6F8B6"/>
        <bgColor indexed="64"/>
      </patternFill>
    </fill>
    <fill>
      <patternFill patternType="solid">
        <fgColor rgb="FFF3F3F3"/>
        <bgColor indexed="64"/>
      </patternFill>
    </fill>
    <fill>
      <patternFill patternType="solid">
        <fgColor theme="6"/>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79998168889431442"/>
        <bgColor theme="4" tint="0.79998168889431442"/>
      </patternFill>
    </fill>
    <fill>
      <patternFill patternType="solid">
        <fgColor theme="4" tint="0.79998168889431442"/>
        <bgColor theme="4" tint="0.79998168889431442"/>
      </patternFill>
    </fill>
    <fill>
      <patternFill patternType="solid">
        <fgColor rgb="FF4D93D9"/>
        <bgColor indexed="64"/>
      </patternFill>
    </fill>
    <fill>
      <patternFill patternType="solid">
        <fgColor rgb="FFFF0000"/>
        <bgColor indexed="64"/>
      </patternFill>
    </fill>
    <fill>
      <patternFill patternType="solid">
        <fgColor rgb="FFB6D7A8"/>
        <bgColor rgb="FFB6D7A8"/>
      </patternFill>
    </fill>
    <fill>
      <patternFill patternType="solid">
        <fgColor rgb="FFD9EAD3"/>
        <bgColor rgb="FFD9EAD3"/>
      </patternFill>
    </fill>
    <fill>
      <patternFill patternType="solid">
        <fgColor rgb="FF00FF00"/>
        <bgColor rgb="FF00FF00"/>
      </patternFill>
    </fill>
    <fill>
      <patternFill patternType="solid">
        <fgColor rgb="FF002060"/>
        <bgColor indexed="64"/>
      </patternFill>
    </fill>
    <fill>
      <patternFill patternType="solid">
        <fgColor rgb="FFC6EFCE"/>
      </patternFill>
    </fill>
    <fill>
      <patternFill patternType="solid">
        <fgColor rgb="FF0070C0"/>
        <bgColor indexed="64"/>
      </patternFill>
    </fill>
    <fill>
      <patternFill patternType="solid">
        <fgColor theme="9" tint="0.59999389629810485"/>
        <bgColor indexed="64"/>
      </patternFill>
    </fill>
    <fill>
      <patternFill patternType="solid">
        <fgColor theme="4"/>
        <bgColor indexed="64"/>
      </patternFill>
    </fill>
    <fill>
      <patternFill patternType="solid">
        <fgColor theme="4"/>
        <bgColor theme="4"/>
      </patternFill>
    </fill>
    <fill>
      <patternFill patternType="solid">
        <fgColor theme="0"/>
        <bgColor theme="4" tint="0.79998168889431442"/>
      </patternFill>
    </fill>
    <fill>
      <patternFill patternType="solid">
        <fgColor rgb="FFC00000"/>
        <bgColor theme="4"/>
      </patternFill>
    </fill>
    <fill>
      <patternFill patternType="solid">
        <fgColor rgb="FFC00000"/>
        <bgColor indexed="64"/>
      </patternFill>
    </fill>
    <fill>
      <patternFill patternType="solid">
        <fgColor rgb="FF37657D"/>
      </patternFill>
    </fill>
    <fill>
      <patternFill patternType="solid">
        <fgColor rgb="FF1E2E6E"/>
        <bgColor rgb="FF333399"/>
      </patternFill>
    </fill>
    <fill>
      <patternFill patternType="solid">
        <fgColor rgb="FFFFF3B0"/>
        <bgColor rgb="FFFFFFCC"/>
      </patternFill>
    </fill>
    <fill>
      <patternFill patternType="solid">
        <fgColor rgb="FFFFFF00"/>
        <bgColor rgb="FFFFFFCC"/>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theme="0" tint="-0.24994659260841701"/>
      </left>
      <right/>
      <top style="thin">
        <color theme="0" tint="-0.24994659260841701"/>
      </top>
      <bottom style="thin">
        <color theme="0" tint="-0.24994659260841701"/>
      </bottom>
      <diagonal/>
    </border>
    <border>
      <left style="thin">
        <color rgb="FFBFBFBF"/>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ABABAB"/>
      </right>
      <top style="thin">
        <color rgb="FFABABAB"/>
      </top>
      <bottom/>
      <diagonal/>
    </border>
    <border>
      <left style="thin">
        <color indexed="64"/>
      </left>
      <right style="thin">
        <color indexed="64"/>
      </right>
      <top/>
      <bottom/>
      <diagonal/>
    </border>
    <border>
      <left/>
      <right/>
      <top style="thin">
        <color rgb="FFABABAB"/>
      </top>
      <bottom/>
      <diagonal/>
    </border>
    <border>
      <left/>
      <right style="thin">
        <color theme="4" tint="0.39997558519241921"/>
      </right>
      <top style="thin">
        <color theme="4" tint="0.39997558519241921"/>
      </top>
      <bottom style="thin">
        <color theme="4" tint="0.39997558519241921"/>
      </bottom>
      <diagonal/>
    </border>
    <border>
      <left style="thin">
        <color rgb="FFBBBBBB"/>
      </left>
      <right style="thin">
        <color rgb="FFBBBBBB"/>
      </right>
      <top style="thin">
        <color rgb="FFBBBBBB"/>
      </top>
      <bottom style="thin">
        <color rgb="FFBBBBBB"/>
      </bottom>
      <diagonal/>
    </border>
    <border>
      <left style="thin">
        <color rgb="FFDCDDDE"/>
      </left>
      <right style="thin">
        <color rgb="FFDCDDDE"/>
      </right>
      <top style="thin">
        <color rgb="FFDCDDDE"/>
      </top>
      <bottom style="thin">
        <color rgb="FFDCDDDE"/>
      </bottom>
      <diagonal/>
    </border>
  </borders>
  <cellStyleXfs count="11">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10" fillId="0" borderId="0"/>
    <xf numFmtId="44" fontId="4" fillId="0" borderId="0" applyFont="0" applyFill="0" applyBorder="0" applyAlignment="0" applyProtection="0"/>
    <xf numFmtId="0" fontId="19" fillId="0" borderId="0" applyNumberFormat="0" applyFill="0" applyBorder="0" applyAlignment="0" applyProtection="0"/>
    <xf numFmtId="0" fontId="30" fillId="35" borderId="0" applyNumberFormat="0" applyBorder="0" applyAlignment="0" applyProtection="0"/>
    <xf numFmtId="166" fontId="4" fillId="0" borderId="0" applyFont="0" applyFill="0" applyBorder="0" applyAlignment="0" applyProtection="0"/>
    <xf numFmtId="0" fontId="34" fillId="0" borderId="0"/>
  </cellStyleXfs>
  <cellXfs count="417">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1" xfId="0" applyBorder="1"/>
    <xf numFmtId="0" fontId="2" fillId="0" borderId="0" xfId="0" applyFont="1"/>
    <xf numFmtId="9" fontId="0" fillId="0" borderId="1" xfId="0" applyNumberFormat="1" applyBorder="1" applyAlignment="1">
      <alignment horizontal="center" vertical="center"/>
    </xf>
    <xf numFmtId="43" fontId="0" fillId="0" borderId="0" xfId="1" applyFont="1"/>
    <xf numFmtId="43" fontId="0" fillId="0" borderId="0" xfId="0" applyNumberFormat="1"/>
    <xf numFmtId="9" fontId="0" fillId="0" borderId="0" xfId="0" applyNumberFormat="1"/>
    <xf numFmtId="10"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10" fontId="0" fillId="0" borderId="0" xfId="2" applyNumberFormat="1" applyFont="1"/>
    <xf numFmtId="10" fontId="0" fillId="2" borderId="1" xfId="0" applyNumberFormat="1" applyFill="1" applyBorder="1" applyAlignment="1">
      <alignment horizontal="center" vertical="center"/>
    </xf>
    <xf numFmtId="165" fontId="0" fillId="0" borderId="1" xfId="2" applyNumberFormat="1" applyFont="1" applyBorder="1" applyAlignment="1">
      <alignment horizontal="center" vertical="center"/>
    </xf>
    <xf numFmtId="0" fontId="0" fillId="0" borderId="0" xfId="0" applyAlignment="1">
      <alignment horizontal="center"/>
    </xf>
    <xf numFmtId="164" fontId="0" fillId="0" borderId="0" xfId="1" applyNumberFormat="1" applyFont="1"/>
    <xf numFmtId="0" fontId="2" fillId="10" borderId="0" xfId="0" applyFont="1" applyFill="1"/>
    <xf numFmtId="0" fontId="0" fillId="10" borderId="0" xfId="0" applyFill="1"/>
    <xf numFmtId="167" fontId="0" fillId="0" borderId="0" xfId="4" applyNumberFormat="1" applyFont="1"/>
    <xf numFmtId="166" fontId="0" fillId="0" borderId="0" xfId="4" applyFont="1"/>
    <xf numFmtId="168" fontId="0" fillId="0" borderId="0" xfId="2" applyNumberFormat="1" applyFont="1"/>
    <xf numFmtId="169" fontId="0" fillId="0" borderId="0" xfId="0" applyNumberFormat="1"/>
    <xf numFmtId="14" fontId="0" fillId="0" borderId="0" xfId="0" applyNumberFormat="1"/>
    <xf numFmtId="166" fontId="0" fillId="0" borderId="0" xfId="0" applyNumberFormat="1"/>
    <xf numFmtId="0" fontId="0" fillId="2" borderId="0" xfId="0" applyFill="1"/>
    <xf numFmtId="170" fontId="0" fillId="0" borderId="0" xfId="1" applyNumberFormat="1" applyFont="1"/>
    <xf numFmtId="0" fontId="0" fillId="10" borderId="0" xfId="0" applyFill="1" applyAlignment="1">
      <alignment wrapText="1"/>
    </xf>
    <xf numFmtId="0" fontId="2" fillId="0" borderId="0" xfId="0" applyFont="1" applyAlignment="1">
      <alignment horizontal="center"/>
    </xf>
    <xf numFmtId="0" fontId="7" fillId="0" borderId="1" xfId="0" applyFont="1" applyBorder="1" applyAlignment="1">
      <alignment horizontal="center" vertical="top"/>
    </xf>
    <xf numFmtId="164" fontId="0" fillId="0" borderId="1" xfId="1" applyNumberFormat="1" applyFont="1" applyBorder="1"/>
    <xf numFmtId="0" fontId="8" fillId="15" borderId="12" xfId="0" applyFont="1" applyFill="1" applyBorder="1" applyAlignment="1">
      <alignment horizontal="center"/>
    </xf>
    <xf numFmtId="0" fontId="8" fillId="9" borderId="12" xfId="0" applyFont="1" applyFill="1" applyBorder="1" applyAlignment="1">
      <alignment horizontal="center"/>
    </xf>
    <xf numFmtId="0" fontId="8" fillId="9" borderId="13" xfId="0" applyFont="1" applyFill="1" applyBorder="1" applyAlignment="1">
      <alignment horizontal="center"/>
    </xf>
    <xf numFmtId="49" fontId="9" fillId="0" borderId="14" xfId="0" quotePrefix="1" applyNumberFormat="1" applyFont="1" applyBorder="1" applyAlignment="1">
      <alignment horizontal="center"/>
    </xf>
    <xf numFmtId="49" fontId="9" fillId="13" borderId="15" xfId="0" quotePrefix="1" applyNumberFormat="1" applyFont="1" applyFill="1" applyBorder="1" applyAlignment="1">
      <alignment horizontal="center"/>
    </xf>
    <xf numFmtId="0" fontId="9" fillId="12" borderId="15" xfId="0" quotePrefix="1" applyFont="1" applyFill="1" applyBorder="1" applyAlignment="1">
      <alignment horizontal="center"/>
    </xf>
    <xf numFmtId="49" fontId="9" fillId="0" borderId="15" xfId="0" quotePrefix="1" applyNumberFormat="1" applyFont="1" applyBorder="1" applyAlignment="1">
      <alignment horizontal="center"/>
    </xf>
    <xf numFmtId="4" fontId="9" fillId="0" borderId="15" xfId="0" quotePrefix="1" applyNumberFormat="1" applyFont="1" applyBorder="1" applyAlignment="1">
      <alignment horizontal="center"/>
    </xf>
    <xf numFmtId="4" fontId="9" fillId="0" borderId="16" xfId="0" quotePrefix="1" applyNumberFormat="1" applyFont="1" applyBorder="1" applyAlignment="1">
      <alignment horizontal="center"/>
    </xf>
    <xf numFmtId="49" fontId="9" fillId="0" borderId="16" xfId="0" quotePrefix="1" applyNumberFormat="1" applyFont="1" applyBorder="1" applyAlignment="1">
      <alignment horizontal="center"/>
    </xf>
    <xf numFmtId="0" fontId="9" fillId="0" borderId="15" xfId="4" quotePrefix="1" applyNumberFormat="1" applyFont="1" applyBorder="1" applyAlignment="1">
      <alignment horizontal="center"/>
    </xf>
    <xf numFmtId="0" fontId="9" fillId="0" borderId="15" xfId="0" quotePrefix="1" applyFont="1" applyBorder="1" applyAlignment="1">
      <alignment horizontal="center"/>
    </xf>
    <xf numFmtId="49" fontId="8" fillId="0" borderId="15" xfId="0" quotePrefix="1" applyNumberFormat="1" applyFont="1" applyBorder="1" applyAlignment="1">
      <alignment horizontal="center"/>
    </xf>
    <xf numFmtId="0" fontId="9" fillId="0" borderId="14" xfId="4" quotePrefix="1" applyNumberFormat="1" applyFont="1" applyBorder="1" applyAlignment="1">
      <alignment horizontal="center"/>
    </xf>
    <xf numFmtId="49" fontId="9" fillId="16" borderId="15" xfId="0" quotePrefix="1" applyNumberFormat="1" applyFont="1" applyFill="1" applyBorder="1" applyAlignment="1">
      <alignment horizontal="center"/>
    </xf>
    <xf numFmtId="0" fontId="9" fillId="0" borderId="15" xfId="4" quotePrefix="1" applyNumberFormat="1" applyFont="1" applyFill="1" applyBorder="1" applyAlignment="1">
      <alignment horizontal="center"/>
    </xf>
    <xf numFmtId="4" fontId="9" fillId="17" borderId="15" xfId="0" quotePrefix="1" applyNumberFormat="1" applyFont="1" applyFill="1" applyBorder="1" applyAlignment="1">
      <alignment horizontal="center"/>
    </xf>
    <xf numFmtId="4" fontId="9" fillId="18" borderId="15" xfId="0" quotePrefix="1" applyNumberFormat="1" applyFont="1" applyFill="1" applyBorder="1" applyAlignment="1">
      <alignment horizontal="center"/>
    </xf>
    <xf numFmtId="49" fontId="9" fillId="2" borderId="15" xfId="0" quotePrefix="1" applyNumberFormat="1" applyFont="1" applyFill="1" applyBorder="1" applyAlignment="1">
      <alignment horizontal="center"/>
    </xf>
    <xf numFmtId="4" fontId="9" fillId="2" borderId="15" xfId="0" quotePrefix="1" applyNumberFormat="1" applyFont="1" applyFill="1" applyBorder="1" applyAlignment="1">
      <alignment horizontal="center"/>
    </xf>
    <xf numFmtId="4" fontId="9" fillId="16" borderId="15" xfId="0" quotePrefix="1" applyNumberFormat="1" applyFont="1" applyFill="1" applyBorder="1" applyAlignment="1">
      <alignment horizontal="center"/>
    </xf>
    <xf numFmtId="4" fontId="9" fillId="0" borderId="17" xfId="0" quotePrefix="1" applyNumberFormat="1" applyFont="1" applyBorder="1" applyAlignment="1">
      <alignment horizontal="center"/>
    </xf>
    <xf numFmtId="49" fontId="9" fillId="11" borderId="15" xfId="0" quotePrefix="1" applyNumberFormat="1" applyFont="1" applyFill="1" applyBorder="1" applyAlignment="1">
      <alignment horizontal="center"/>
    </xf>
    <xf numFmtId="1" fontId="9" fillId="16" borderId="15" xfId="4" quotePrefix="1" applyNumberFormat="1" applyFont="1" applyFill="1" applyBorder="1" applyAlignment="1">
      <alignment horizontal="center"/>
    </xf>
    <xf numFmtId="1" fontId="9" fillId="0" borderId="15" xfId="4" quotePrefix="1" applyNumberFormat="1" applyFont="1" applyFill="1" applyBorder="1" applyAlignment="1">
      <alignment horizontal="center"/>
    </xf>
    <xf numFmtId="49" fontId="9" fillId="0" borderId="15" xfId="0" applyNumberFormat="1" applyFont="1" applyBorder="1" applyAlignment="1">
      <alignment horizontal="center"/>
    </xf>
    <xf numFmtId="0" fontId="9" fillId="2" borderId="15" xfId="0" quotePrefix="1" applyFont="1" applyFill="1" applyBorder="1" applyAlignment="1">
      <alignment horizontal="center"/>
    </xf>
    <xf numFmtId="0" fontId="0" fillId="0" borderId="15" xfId="0" quotePrefix="1" applyBorder="1" applyAlignment="1">
      <alignment horizontal="center"/>
    </xf>
    <xf numFmtId="4" fontId="9" fillId="0" borderId="18" xfId="0" quotePrefix="1" applyNumberFormat="1" applyFont="1" applyBorder="1" applyAlignment="1">
      <alignment horizontal="center"/>
    </xf>
    <xf numFmtId="49" fontId="9" fillId="0" borderId="18" xfId="0" quotePrefix="1" applyNumberFormat="1" applyFont="1" applyBorder="1" applyAlignment="1">
      <alignment horizontal="center"/>
    </xf>
    <xf numFmtId="0" fontId="9" fillId="0" borderId="15" xfId="0" applyFont="1" applyBorder="1" applyAlignment="1">
      <alignment horizontal="center"/>
    </xf>
    <xf numFmtId="49" fontId="9" fillId="19" borderId="15" xfId="0" quotePrefix="1" applyNumberFormat="1" applyFont="1" applyFill="1" applyBorder="1" applyAlignment="1">
      <alignment horizontal="center"/>
    </xf>
    <xf numFmtId="49" fontId="9" fillId="20" borderId="15" xfId="0" quotePrefix="1" applyNumberFormat="1" applyFont="1" applyFill="1" applyBorder="1" applyAlignment="1">
      <alignment horizontal="center"/>
    </xf>
    <xf numFmtId="4" fontId="9" fillId="11" borderId="15" xfId="0" quotePrefix="1" applyNumberFormat="1" applyFont="1" applyFill="1" applyBorder="1" applyAlignment="1">
      <alignment horizontal="center"/>
    </xf>
    <xf numFmtId="4" fontId="9" fillId="19" borderId="15" xfId="0" quotePrefix="1" applyNumberFormat="1" applyFont="1" applyFill="1" applyBorder="1" applyAlignment="1">
      <alignment horizontal="center"/>
    </xf>
    <xf numFmtId="49" fontId="9" fillId="4" borderId="16" xfId="0" quotePrefix="1" applyNumberFormat="1" applyFont="1" applyFill="1" applyBorder="1" applyAlignment="1">
      <alignment horizontal="center"/>
    </xf>
    <xf numFmtId="4" fontId="9" fillId="15" borderId="15" xfId="0" quotePrefix="1" applyNumberFormat="1" applyFont="1" applyFill="1" applyBorder="1" applyAlignment="1">
      <alignment horizontal="center"/>
    </xf>
    <xf numFmtId="49" fontId="9" fillId="15" borderId="15" xfId="0" quotePrefix="1" applyNumberFormat="1" applyFont="1" applyFill="1" applyBorder="1" applyAlignment="1">
      <alignment horizontal="center"/>
    </xf>
    <xf numFmtId="2" fontId="9" fillId="0" borderId="15" xfId="0" quotePrefix="1" applyNumberFormat="1" applyFont="1" applyBorder="1" applyAlignment="1">
      <alignment horizontal="center"/>
    </xf>
    <xf numFmtId="0" fontId="8" fillId="0" borderId="15" xfId="4" quotePrefix="1" applyNumberFormat="1" applyFont="1" applyFill="1" applyBorder="1" applyAlignment="1">
      <alignment horizontal="center"/>
    </xf>
    <xf numFmtId="4" fontId="9" fillId="20" borderId="15" xfId="0" quotePrefix="1" applyNumberFormat="1" applyFont="1" applyFill="1" applyBorder="1" applyAlignment="1">
      <alignment horizontal="center"/>
    </xf>
    <xf numFmtId="49" fontId="9" fillId="11" borderId="14" xfId="0" quotePrefix="1" applyNumberFormat="1" applyFont="1" applyFill="1" applyBorder="1" applyAlignment="1">
      <alignment horizontal="center"/>
    </xf>
    <xf numFmtId="0" fontId="9" fillId="11" borderId="14" xfId="4" quotePrefix="1" applyNumberFormat="1" applyFont="1" applyFill="1" applyBorder="1" applyAlignment="1">
      <alignment horizontal="center"/>
    </xf>
    <xf numFmtId="0" fontId="8" fillId="12" borderId="12" xfId="0" applyFont="1" applyFill="1" applyBorder="1" applyAlignment="1">
      <alignment horizontal="center"/>
    </xf>
    <xf numFmtId="0" fontId="8" fillId="9" borderId="19" xfId="0" applyFont="1" applyFill="1" applyBorder="1" applyAlignment="1">
      <alignment horizontal="center"/>
    </xf>
    <xf numFmtId="0" fontId="8" fillId="9" borderId="20" xfId="0" applyFont="1" applyFill="1" applyBorder="1" applyAlignment="1">
      <alignment horizontal="center"/>
    </xf>
    <xf numFmtId="49" fontId="9" fillId="14" borderId="15" xfId="0" quotePrefix="1" applyNumberFormat="1" applyFont="1" applyFill="1" applyBorder="1" applyAlignment="1">
      <alignment horizontal="center"/>
    </xf>
    <xf numFmtId="49" fontId="9" fillId="21" borderId="15" xfId="0" quotePrefix="1" applyNumberFormat="1" applyFont="1" applyFill="1" applyBorder="1" applyAlignment="1">
      <alignment horizontal="center"/>
    </xf>
    <xf numFmtId="0" fontId="9" fillId="20" borderId="15" xfId="0" quotePrefix="1" applyFont="1" applyFill="1" applyBorder="1" applyAlignment="1">
      <alignment horizontal="center"/>
    </xf>
    <xf numFmtId="0" fontId="9" fillId="22" borderId="15" xfId="0" quotePrefix="1" applyFont="1" applyFill="1" applyBorder="1" applyAlignment="1">
      <alignment horizontal="center"/>
    </xf>
    <xf numFmtId="172" fontId="2" fillId="20" borderId="18" xfId="0" applyNumberFormat="1" applyFont="1" applyFill="1" applyBorder="1" applyAlignment="1">
      <alignment horizontal="center"/>
    </xf>
    <xf numFmtId="0" fontId="9" fillId="0" borderId="16" xfId="0" quotePrefix="1" applyFont="1" applyBorder="1" applyAlignment="1">
      <alignment horizontal="center"/>
    </xf>
    <xf numFmtId="2" fontId="9" fillId="0" borderId="16" xfId="0" quotePrefix="1" applyNumberFormat="1" applyFont="1" applyBorder="1" applyAlignment="1">
      <alignment horizontal="center"/>
    </xf>
    <xf numFmtId="49" fontId="9" fillId="2" borderId="16" xfId="0" quotePrefix="1" applyNumberFormat="1" applyFont="1" applyFill="1" applyBorder="1" applyAlignment="1">
      <alignment horizontal="center"/>
    </xf>
    <xf numFmtId="172" fontId="2" fillId="2" borderId="18" xfId="0" applyNumberFormat="1" applyFont="1" applyFill="1" applyBorder="1" applyAlignment="1">
      <alignment horizontal="center"/>
    </xf>
    <xf numFmtId="49" fontId="9" fillId="21" borderId="15" xfId="0" quotePrefix="1" applyNumberFormat="1" applyFont="1" applyFill="1" applyBorder="1" applyAlignment="1">
      <alignment horizontal="center" vertical="center"/>
    </xf>
    <xf numFmtId="49" fontId="9" fillId="0" borderId="16" xfId="0" applyNumberFormat="1" applyFont="1" applyBorder="1" applyAlignment="1">
      <alignment horizontal="center"/>
    </xf>
    <xf numFmtId="49" fontId="9" fillId="16" borderId="16" xfId="0" quotePrefix="1" applyNumberFormat="1" applyFont="1" applyFill="1" applyBorder="1" applyAlignment="1">
      <alignment horizontal="center"/>
    </xf>
    <xf numFmtId="49" fontId="9" fillId="17" borderId="16" xfId="0" quotePrefix="1" applyNumberFormat="1" applyFont="1" applyFill="1" applyBorder="1" applyAlignment="1">
      <alignment horizontal="center"/>
    </xf>
    <xf numFmtId="49" fontId="9" fillId="18" borderId="16" xfId="0" quotePrefix="1" applyNumberFormat="1" applyFont="1" applyFill="1" applyBorder="1" applyAlignment="1">
      <alignment horizontal="center"/>
    </xf>
    <xf numFmtId="0" fontId="0" fillId="0" borderId="16" xfId="0" applyBorder="1" applyAlignment="1">
      <alignment horizontal="center"/>
    </xf>
    <xf numFmtId="49" fontId="9" fillId="0" borderId="21" xfId="0" quotePrefix="1" applyNumberFormat="1" applyFont="1" applyBorder="1" applyAlignment="1">
      <alignment horizontal="center"/>
    </xf>
    <xf numFmtId="0" fontId="9" fillId="0" borderId="22" xfId="0" quotePrefix="1" applyFont="1" applyBorder="1" applyAlignment="1">
      <alignment horizontal="center"/>
    </xf>
    <xf numFmtId="0" fontId="9" fillId="0" borderId="15" xfId="0" quotePrefix="1" applyFont="1" applyBorder="1" applyAlignment="1">
      <alignment horizontal="center" vertical="center"/>
    </xf>
    <xf numFmtId="49" fontId="9" fillId="11" borderId="16" xfId="0" quotePrefix="1" applyNumberFormat="1" applyFont="1" applyFill="1" applyBorder="1" applyAlignment="1">
      <alignment horizontal="center"/>
    </xf>
    <xf numFmtId="49" fontId="9" fillId="0" borderId="23" xfId="0" quotePrefix="1" applyNumberFormat="1" applyFont="1" applyBorder="1" applyAlignment="1">
      <alignment horizontal="center"/>
    </xf>
    <xf numFmtId="172" fontId="0" fillId="20" borderId="18" xfId="0" applyNumberFormat="1" applyFill="1" applyBorder="1" applyAlignment="1">
      <alignment horizontal="center"/>
    </xf>
    <xf numFmtId="49" fontId="9" fillId="14" borderId="17" xfId="0" quotePrefix="1" applyNumberFormat="1" applyFont="1" applyFill="1" applyBorder="1" applyAlignment="1">
      <alignment horizontal="center"/>
    </xf>
    <xf numFmtId="49" fontId="9" fillId="14" borderId="24" xfId="0" quotePrefix="1" applyNumberFormat="1" applyFont="1" applyFill="1" applyBorder="1" applyAlignment="1">
      <alignment horizontal="center"/>
    </xf>
    <xf numFmtId="49" fontId="9" fillId="21" borderId="22" xfId="0" quotePrefix="1" applyNumberFormat="1" applyFont="1" applyFill="1" applyBorder="1" applyAlignment="1">
      <alignment horizontal="center"/>
    </xf>
    <xf numFmtId="49" fontId="9" fillId="14" borderId="14" xfId="0" quotePrefix="1" applyNumberFormat="1" applyFont="1" applyFill="1" applyBorder="1" applyAlignment="1">
      <alignment horizontal="center"/>
    </xf>
    <xf numFmtId="0" fontId="9" fillId="2" borderId="16" xfId="0" quotePrefix="1" applyFont="1" applyFill="1" applyBorder="1" applyAlignment="1">
      <alignment horizontal="center"/>
    </xf>
    <xf numFmtId="49" fontId="9" fillId="0" borderId="24" xfId="0" quotePrefix="1" applyNumberFormat="1" applyFont="1" applyBorder="1" applyAlignment="1">
      <alignment horizontal="center"/>
    </xf>
    <xf numFmtId="0" fontId="9" fillId="0" borderId="14" xfId="0" quotePrefix="1" applyFont="1" applyBorder="1" applyAlignment="1">
      <alignment horizontal="center"/>
    </xf>
    <xf numFmtId="0" fontId="9" fillId="11" borderId="15" xfId="0" quotePrefix="1" applyFont="1" applyFill="1" applyBorder="1" applyAlignment="1">
      <alignment horizontal="center"/>
    </xf>
    <xf numFmtId="0" fontId="9" fillId="23" borderId="15" xfId="0" quotePrefix="1" applyFont="1" applyFill="1" applyBorder="1" applyAlignment="1">
      <alignment horizontal="center"/>
    </xf>
    <xf numFmtId="49" fontId="9" fillId="19" borderId="16" xfId="0" quotePrefix="1" applyNumberFormat="1" applyFont="1" applyFill="1" applyBorder="1" applyAlignment="1">
      <alignment horizontal="center"/>
    </xf>
    <xf numFmtId="49" fontId="9" fillId="15" borderId="16" xfId="0" quotePrefix="1" applyNumberFormat="1" applyFont="1" applyFill="1" applyBorder="1" applyAlignment="1">
      <alignment horizontal="center"/>
    </xf>
    <xf numFmtId="49" fontId="9" fillId="20" borderId="16" xfId="0" quotePrefix="1" applyNumberFormat="1" applyFont="1" applyFill="1" applyBorder="1" applyAlignment="1">
      <alignment horizontal="center"/>
    </xf>
    <xf numFmtId="49" fontId="9" fillId="11" borderId="21" xfId="0" quotePrefix="1" applyNumberFormat="1" applyFont="1" applyFill="1" applyBorder="1" applyAlignment="1">
      <alignment horizontal="center"/>
    </xf>
    <xf numFmtId="43" fontId="9" fillId="20" borderId="15" xfId="1" quotePrefix="1" applyFont="1" applyFill="1" applyBorder="1" applyAlignment="1">
      <alignment horizontal="center"/>
    </xf>
    <xf numFmtId="0" fontId="0" fillId="20" borderId="0" xfId="0" applyFill="1"/>
    <xf numFmtId="0" fontId="8" fillId="24" borderId="12" xfId="0" applyFont="1" applyFill="1" applyBorder="1" applyAlignment="1">
      <alignment horizontal="center"/>
    </xf>
    <xf numFmtId="0" fontId="12" fillId="3" borderId="1" xfId="0" applyFont="1" applyFill="1" applyBorder="1" applyAlignment="1">
      <alignment horizontal="center" vertical="center"/>
    </xf>
    <xf numFmtId="0" fontId="11" fillId="8" borderId="0" xfId="0" applyFont="1" applyFill="1"/>
    <xf numFmtId="0" fontId="11" fillId="0" borderId="0" xfId="0" applyFont="1" applyAlignment="1">
      <alignment horizontal="center" vertical="center"/>
    </xf>
    <xf numFmtId="0" fontId="11" fillId="0" borderId="0" xfId="0" applyFont="1" applyAlignment="1">
      <alignment vertical="center"/>
    </xf>
    <xf numFmtId="0" fontId="12" fillId="0" borderId="0" xfId="0" applyFont="1" applyAlignment="1">
      <alignment horizontal="center" vertical="center"/>
    </xf>
    <xf numFmtId="164" fontId="11" fillId="0" borderId="0" xfId="1" applyNumberFormat="1" applyFont="1" applyFill="1" applyBorder="1"/>
    <xf numFmtId="0" fontId="8" fillId="25" borderId="0" xfId="0" applyFont="1" applyFill="1" applyAlignment="1">
      <alignment horizontal="center"/>
    </xf>
    <xf numFmtId="0" fontId="0" fillId="25" borderId="0" xfId="0" applyFill="1"/>
    <xf numFmtId="4" fontId="9" fillId="0" borderId="0" xfId="0" quotePrefix="1" applyNumberFormat="1" applyFont="1" applyAlignment="1">
      <alignment horizontal="center"/>
    </xf>
    <xf numFmtId="0" fontId="13" fillId="0" borderId="0" xfId="0" applyFont="1" applyAlignment="1">
      <alignment vertical="center"/>
    </xf>
    <xf numFmtId="0" fontId="12" fillId="3" borderId="6" xfId="0" applyFont="1" applyFill="1" applyBorder="1" applyAlignment="1">
      <alignment horizontal="center" vertical="center"/>
    </xf>
    <xf numFmtId="0" fontId="11" fillId="0" borderId="3" xfId="0" applyFont="1" applyBorder="1"/>
    <xf numFmtId="4" fontId="13" fillId="0" borderId="3" xfId="0" quotePrefix="1" applyNumberFormat="1" applyFont="1" applyBorder="1" applyAlignment="1">
      <alignment vertical="center"/>
    </xf>
    <xf numFmtId="0" fontId="5" fillId="0" borderId="3" xfId="0" applyFont="1" applyBorder="1" applyAlignment="1">
      <alignment vertical="center"/>
    </xf>
    <xf numFmtId="0" fontId="13" fillId="0" borderId="3" xfId="0" applyFont="1" applyBorder="1" applyAlignment="1">
      <alignment vertical="center"/>
    </xf>
    <xf numFmtId="0" fontId="0" fillId="0" borderId="3" xfId="0" applyBorder="1"/>
    <xf numFmtId="4" fontId="9" fillId="0" borderId="3" xfId="0" quotePrefix="1" applyNumberFormat="1" applyFont="1" applyBorder="1"/>
    <xf numFmtId="0" fontId="13" fillId="0" borderId="25" xfId="0" applyFont="1" applyBorder="1" applyAlignment="1">
      <alignment vertical="center"/>
    </xf>
    <xf numFmtId="0" fontId="11" fillId="0" borderId="25" xfId="0" applyFont="1" applyBorder="1" applyAlignment="1">
      <alignment vertical="center"/>
    </xf>
    <xf numFmtId="0" fontId="5" fillId="0" borderId="25" xfId="0" applyFont="1" applyBorder="1" applyAlignment="1">
      <alignment vertical="center"/>
    </xf>
    <xf numFmtId="4" fontId="13" fillId="0" borderId="25" xfId="0" quotePrefix="1" applyNumberFormat="1" applyFont="1" applyBorder="1" applyAlignment="1">
      <alignment vertical="center"/>
    </xf>
    <xf numFmtId="4" fontId="9" fillId="0" borderId="25" xfId="0" quotePrefix="1" applyNumberFormat="1" applyFont="1" applyBorder="1" applyAlignment="1">
      <alignment horizontal="center"/>
    </xf>
    <xf numFmtId="0" fontId="11" fillId="0" borderId="25" xfId="0" applyFont="1" applyBorder="1"/>
    <xf numFmtId="0" fontId="0" fillId="0" borderId="25" xfId="0" applyBorder="1"/>
    <xf numFmtId="0" fontId="2" fillId="26" borderId="1" xfId="0" applyFont="1" applyFill="1" applyBorder="1"/>
    <xf numFmtId="164" fontId="11" fillId="0" borderId="1" xfId="1" applyNumberFormat="1" applyFont="1" applyBorder="1" applyAlignment="1">
      <alignment horizontal="center" vertical="center"/>
    </xf>
    <xf numFmtId="9" fontId="11" fillId="0" borderId="1" xfId="2" applyFont="1" applyBorder="1" applyAlignment="1">
      <alignment horizontal="center" vertical="center"/>
    </xf>
    <xf numFmtId="0" fontId="11" fillId="0" borderId="0" xfId="0" applyFont="1" applyAlignment="1">
      <alignment horizontal="left" vertical="center"/>
    </xf>
    <xf numFmtId="0" fontId="0" fillId="16" borderId="0" xfId="0" applyFill="1"/>
    <xf numFmtId="0" fontId="0" fillId="27" borderId="28" xfId="0" applyFill="1" applyBorder="1"/>
    <xf numFmtId="4" fontId="9" fillId="16" borderId="0" xfId="0" applyNumberFormat="1" applyFont="1" applyFill="1" applyAlignment="1">
      <alignment horizontal="center"/>
    </xf>
    <xf numFmtId="0" fontId="0" fillId="16" borderId="28" xfId="0" applyFill="1" applyBorder="1"/>
    <xf numFmtId="0" fontId="0" fillId="28" borderId="28" xfId="0" applyFill="1" applyBorder="1"/>
    <xf numFmtId="0" fontId="0" fillId="0" borderId="28" xfId="0" applyBorder="1"/>
    <xf numFmtId="0" fontId="0" fillId="0" borderId="1" xfId="0" applyBorder="1" applyAlignment="1">
      <alignment horizontal="center"/>
    </xf>
    <xf numFmtId="0" fontId="17" fillId="0" borderId="1" xfId="0" applyFont="1" applyBorder="1" applyAlignment="1">
      <alignment horizontal="center"/>
    </xf>
    <xf numFmtId="173" fontId="0" fillId="0" borderId="1" xfId="0" applyNumberFormat="1" applyBorder="1"/>
    <xf numFmtId="0" fontId="0" fillId="29" borderId="1" xfId="0" applyFill="1" applyBorder="1"/>
    <xf numFmtId="173" fontId="0" fillId="29" borderId="1" xfId="0" applyNumberFormat="1" applyFill="1" applyBorder="1"/>
    <xf numFmtId="174" fontId="0" fillId="29" borderId="1" xfId="2" applyNumberFormat="1" applyFont="1" applyFill="1" applyBorder="1"/>
    <xf numFmtId="9" fontId="0" fillId="0" borderId="1" xfId="2" applyFont="1" applyBorder="1" applyAlignment="1">
      <alignment horizontal="center"/>
    </xf>
    <xf numFmtId="0" fontId="0" fillId="0" borderId="0" xfId="2" applyNumberFormat="1" applyFont="1" applyFill="1" applyBorder="1" applyAlignment="1">
      <alignment horizontal="center"/>
    </xf>
    <xf numFmtId="174" fontId="0" fillId="0" borderId="1" xfId="2" applyNumberFormat="1" applyFont="1" applyBorder="1"/>
    <xf numFmtId="9" fontId="0" fillId="0" borderId="0" xfId="2" applyFont="1" applyAlignment="1">
      <alignment horizontal="center"/>
    </xf>
    <xf numFmtId="10" fontId="0" fillId="29" borderId="1" xfId="2" applyNumberFormat="1" applyFont="1" applyFill="1" applyBorder="1" applyAlignment="1">
      <alignment horizontal="center"/>
    </xf>
    <xf numFmtId="10" fontId="0" fillId="0" borderId="1" xfId="2" applyNumberFormat="1" applyFont="1" applyBorder="1" applyAlignment="1">
      <alignment horizontal="center"/>
    </xf>
    <xf numFmtId="0" fontId="7" fillId="0" borderId="0" xfId="0" applyFont="1" applyAlignment="1">
      <alignment horizontal="center" vertical="top"/>
    </xf>
    <xf numFmtId="165" fontId="0" fillId="0" borderId="1" xfId="2" applyNumberFormat="1" applyFont="1" applyBorder="1"/>
    <xf numFmtId="165" fontId="0" fillId="0" borderId="0" xfId="2" applyNumberFormat="1" applyFont="1"/>
    <xf numFmtId="165" fontId="0" fillId="0" borderId="1" xfId="2" applyNumberFormat="1" applyFont="1" applyBorder="1" applyAlignment="1">
      <alignment horizontal="center"/>
    </xf>
    <xf numFmtId="0" fontId="18" fillId="0" borderId="0" xfId="0" applyFont="1"/>
    <xf numFmtId="0" fontId="0" fillId="7" borderId="1" xfId="0" applyFill="1" applyBorder="1" applyAlignment="1">
      <alignment horizontal="center"/>
    </xf>
    <xf numFmtId="165" fontId="0" fillId="7" borderId="1" xfId="2" applyNumberFormat="1" applyFont="1" applyFill="1" applyBorder="1" applyAlignment="1">
      <alignment horizontal="center"/>
    </xf>
    <xf numFmtId="0" fontId="0" fillId="0" borderId="1" xfId="0" applyBorder="1" applyAlignment="1">
      <alignment horizontal="left"/>
    </xf>
    <xf numFmtId="0" fontId="20" fillId="0" borderId="0" xfId="0" applyFont="1" applyAlignment="1">
      <alignment horizontal="center"/>
    </xf>
    <xf numFmtId="0" fontId="19" fillId="0" borderId="0" xfId="7"/>
    <xf numFmtId="0" fontId="2" fillId="0" borderId="29" xfId="0" applyFont="1" applyBorder="1" applyAlignment="1">
      <alignment horizontal="center"/>
    </xf>
    <xf numFmtId="0" fontId="2" fillId="0" borderId="30" xfId="0" applyFont="1" applyBorder="1" applyAlignment="1">
      <alignment horizontal="center"/>
    </xf>
    <xf numFmtId="0" fontId="0" fillId="0" borderId="4" xfId="0" applyBorder="1" applyAlignment="1">
      <alignment horizontal="center"/>
    </xf>
    <xf numFmtId="10" fontId="0" fillId="0" borderId="0" xfId="2" applyNumberFormat="1" applyFont="1" applyBorder="1" applyAlignment="1">
      <alignment horizontal="center"/>
    </xf>
    <xf numFmtId="164" fontId="0" fillId="0" borderId="1" xfId="1" applyNumberFormat="1" applyFont="1" applyBorder="1" applyAlignment="1">
      <alignment horizontal="center"/>
    </xf>
    <xf numFmtId="0" fontId="6" fillId="0" borderId="0" xfId="0" applyFont="1"/>
    <xf numFmtId="2" fontId="0" fillId="0" borderId="1" xfId="0" applyNumberFormat="1" applyBorder="1"/>
    <xf numFmtId="0" fontId="5" fillId="0" borderId="31" xfId="0" applyFont="1" applyBorder="1" applyAlignment="1">
      <alignment horizontal="center" vertical="top"/>
    </xf>
    <xf numFmtId="0" fontId="5" fillId="0" borderId="32" xfId="0" applyFont="1" applyBorder="1" applyAlignment="1">
      <alignment horizontal="center" vertical="top"/>
    </xf>
    <xf numFmtId="0" fontId="5" fillId="0" borderId="33" xfId="0" applyFont="1" applyBorder="1" applyAlignment="1">
      <alignment horizontal="center" vertical="top"/>
    </xf>
    <xf numFmtId="0" fontId="0" fillId="0" borderId="4" xfId="0" applyBorder="1"/>
    <xf numFmtId="0" fontId="5" fillId="0" borderId="34" xfId="0" applyFont="1" applyBorder="1" applyAlignment="1">
      <alignment horizontal="center" vertical="top"/>
    </xf>
    <xf numFmtId="2" fontId="0" fillId="0" borderId="1" xfId="0" applyNumberFormat="1" applyBorder="1" applyAlignment="1">
      <alignment horizontal="center"/>
    </xf>
    <xf numFmtId="165" fontId="0" fillId="29" borderId="1" xfId="2" applyNumberFormat="1" applyFont="1" applyFill="1" applyBorder="1" applyAlignment="1">
      <alignment horizontal="center"/>
    </xf>
    <xf numFmtId="165" fontId="0" fillId="0" borderId="1" xfId="0" applyNumberFormat="1" applyBorder="1" applyAlignment="1">
      <alignment horizontal="center"/>
    </xf>
    <xf numFmtId="165" fontId="0" fillId="0" borderId="0" xfId="0" applyNumberFormat="1" applyAlignment="1">
      <alignment horizontal="center"/>
    </xf>
    <xf numFmtId="165" fontId="0" fillId="0" borderId="1" xfId="2" applyNumberFormat="1" applyFont="1" applyFill="1" applyBorder="1" applyAlignment="1">
      <alignment horizontal="center"/>
    </xf>
    <xf numFmtId="9" fontId="7" fillId="0" borderId="1" xfId="2" applyFont="1" applyFill="1" applyBorder="1" applyAlignment="1">
      <alignment horizontal="center" vertical="top"/>
    </xf>
    <xf numFmtId="1" fontId="0" fillId="0" borderId="0" xfId="0" applyNumberFormat="1" applyAlignment="1">
      <alignment horizontal="center"/>
    </xf>
    <xf numFmtId="1" fontId="0" fillId="29" borderId="1" xfId="0" applyNumberFormat="1" applyFill="1" applyBorder="1" applyAlignment="1">
      <alignment horizontal="center"/>
    </xf>
    <xf numFmtId="0" fontId="0" fillId="21" borderId="1" xfId="0" applyFill="1" applyBorder="1"/>
    <xf numFmtId="164" fontId="0" fillId="21" borderId="1" xfId="1" applyNumberFormat="1" applyFont="1" applyFill="1" applyBorder="1"/>
    <xf numFmtId="0" fontId="2" fillId="0" borderId="1" xfId="0" applyFont="1" applyBorder="1" applyAlignment="1">
      <alignment horizontal="center" vertical="center"/>
    </xf>
    <xf numFmtId="43" fontId="0" fillId="0" borderId="1" xfId="1" applyFont="1" applyBorder="1" applyAlignment="1">
      <alignment horizontal="center" vertical="center"/>
    </xf>
    <xf numFmtId="1" fontId="0" fillId="0" borderId="1" xfId="0" applyNumberFormat="1" applyBorder="1" applyAlignment="1">
      <alignment horizontal="center"/>
    </xf>
    <xf numFmtId="10" fontId="0" fillId="0" borderId="0" xfId="0" applyNumberFormat="1" applyAlignment="1">
      <alignment horizontal="center" vertical="center"/>
    </xf>
    <xf numFmtId="0" fontId="2" fillId="5" borderId="1" xfId="0" applyFont="1" applyFill="1" applyBorder="1"/>
    <xf numFmtId="10" fontId="0" fillId="5" borderId="1" xfId="0" applyNumberFormat="1" applyFill="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9" fontId="0" fillId="0" borderId="0" xfId="0" applyNumberFormat="1" applyAlignment="1">
      <alignment horizontal="center" vertical="center"/>
    </xf>
    <xf numFmtId="10" fontId="0" fillId="0" borderId="1" xfId="0" applyNumberFormat="1" applyBorder="1"/>
    <xf numFmtId="10" fontId="0" fillId="0" borderId="1" xfId="2" applyNumberFormat="1" applyFont="1" applyBorder="1"/>
    <xf numFmtId="43" fontId="0" fillId="0" borderId="1" xfId="1" applyFont="1" applyBorder="1"/>
    <xf numFmtId="0" fontId="0" fillId="8" borderId="1" xfId="0" applyFill="1" applyBorder="1" applyAlignment="1">
      <alignment horizontal="center" vertical="center"/>
    </xf>
    <xf numFmtId="0" fontId="2" fillId="0" borderId="1" xfId="0" applyFont="1" applyBorder="1" applyAlignment="1">
      <alignment horizontal="center" vertical="top"/>
    </xf>
    <xf numFmtId="43" fontId="0" fillId="0" borderId="1" xfId="0" applyNumberFormat="1" applyBorder="1"/>
    <xf numFmtId="9" fontId="0" fillId="0" borderId="1" xfId="2" applyFont="1" applyBorder="1" applyAlignment="1">
      <alignment horizontal="center" vertical="center"/>
    </xf>
    <xf numFmtId="0" fontId="0" fillId="16" borderId="1" xfId="0" applyFill="1" applyBorder="1" applyAlignment="1">
      <alignment horizontal="center" vertical="center"/>
    </xf>
    <xf numFmtId="0" fontId="0" fillId="30" borderId="1" xfId="0" applyFill="1" applyBorder="1" applyAlignment="1">
      <alignment horizontal="center" vertical="center"/>
    </xf>
    <xf numFmtId="43" fontId="0" fillId="30" borderId="1" xfId="1" applyFont="1" applyFill="1" applyBorder="1" applyAlignment="1">
      <alignment horizontal="center" vertical="center"/>
    </xf>
    <xf numFmtId="9" fontId="0" fillId="30" borderId="1" xfId="2" applyFont="1" applyFill="1" applyBorder="1" applyAlignment="1">
      <alignment horizontal="center" vertical="center"/>
    </xf>
    <xf numFmtId="0" fontId="21" fillId="8" borderId="26" xfId="0" applyFont="1" applyFill="1" applyBorder="1" applyAlignment="1">
      <alignment horizontal="center" vertical="center"/>
    </xf>
    <xf numFmtId="0" fontId="21" fillId="8" borderId="4" xfId="0" applyFont="1" applyFill="1" applyBorder="1" applyAlignment="1">
      <alignment horizontal="center" vertical="center"/>
    </xf>
    <xf numFmtId="0" fontId="21" fillId="8" borderId="27" xfId="0" applyFont="1" applyFill="1" applyBorder="1" applyAlignment="1">
      <alignment horizontal="center" vertical="center"/>
    </xf>
    <xf numFmtId="0" fontId="0" fillId="8" borderId="5" xfId="0" applyFill="1" applyBorder="1" applyAlignment="1">
      <alignment horizontal="center" vertical="center"/>
    </xf>
    <xf numFmtId="43" fontId="0" fillId="8" borderId="1" xfId="1" applyFont="1" applyFill="1" applyBorder="1" applyAlignment="1">
      <alignment horizontal="center" vertical="center"/>
    </xf>
    <xf numFmtId="9" fontId="0" fillId="8" borderId="1" xfId="2" applyFont="1" applyFill="1" applyBorder="1" applyAlignment="1">
      <alignment horizontal="center" vertical="center"/>
    </xf>
    <xf numFmtId="9" fontId="0" fillId="8" borderId="2" xfId="2" applyFont="1" applyFill="1" applyBorder="1" applyAlignment="1">
      <alignment horizontal="center" vertical="center"/>
    </xf>
    <xf numFmtId="0" fontId="0" fillId="8" borderId="5" xfId="0" applyFill="1" applyBorder="1" applyAlignment="1">
      <alignment horizontal="center" vertical="center" wrapText="1"/>
    </xf>
    <xf numFmtId="0" fontId="22" fillId="0" borderId="0" xfId="0" applyFont="1" applyAlignment="1">
      <alignment horizontal="center"/>
    </xf>
    <xf numFmtId="0" fontId="0" fillId="0" borderId="1" xfId="6" applyNumberFormat="1" applyFont="1" applyBorder="1" applyAlignment="1">
      <alignment horizontal="center" vertical="center"/>
    </xf>
    <xf numFmtId="0" fontId="21" fillId="8" borderId="1" xfId="0" applyFont="1" applyFill="1" applyBorder="1" applyAlignment="1">
      <alignment horizontal="center" vertical="center"/>
    </xf>
    <xf numFmtId="0" fontId="7" fillId="0" borderId="6" xfId="0" applyFont="1" applyBorder="1" applyAlignment="1">
      <alignment horizontal="center" vertical="top"/>
    </xf>
    <xf numFmtId="165" fontId="0" fillId="0" borderId="0" xfId="0" applyNumberFormat="1"/>
    <xf numFmtId="165" fontId="0" fillId="8" borderId="2" xfId="2" applyNumberFormat="1" applyFont="1" applyFill="1" applyBorder="1" applyAlignment="1">
      <alignment horizontal="center" vertical="center"/>
    </xf>
    <xf numFmtId="0" fontId="0" fillId="8" borderId="7" xfId="0" applyFill="1" applyBorder="1" applyAlignment="1">
      <alignment horizontal="center" vertical="center"/>
    </xf>
    <xf numFmtId="0" fontId="0" fillId="8" borderId="6" xfId="0" applyFill="1" applyBorder="1" applyAlignment="1">
      <alignment horizontal="center" vertical="center"/>
    </xf>
    <xf numFmtId="43" fontId="0" fillId="8" borderId="6" xfId="0" applyNumberFormat="1" applyFill="1" applyBorder="1" applyAlignment="1">
      <alignment horizontal="center" vertical="center"/>
    </xf>
    <xf numFmtId="0" fontId="0" fillId="8" borderId="10" xfId="0" applyFill="1" applyBorder="1" applyAlignment="1">
      <alignment horizontal="center" vertical="center"/>
    </xf>
    <xf numFmtId="0" fontId="15" fillId="0" borderId="8" xfId="0" applyFont="1" applyBorder="1" applyAlignment="1">
      <alignment horizontal="center" vertical="center"/>
    </xf>
    <xf numFmtId="0" fontId="15" fillId="0" borderId="25" xfId="0" applyFont="1" applyBorder="1" applyAlignment="1">
      <alignment horizontal="center" vertical="center"/>
    </xf>
    <xf numFmtId="0" fontId="14" fillId="5" borderId="2" xfId="0" applyFont="1" applyFill="1" applyBorder="1" applyAlignment="1">
      <alignment horizontal="center" vertical="center" wrapText="1"/>
    </xf>
    <xf numFmtId="0" fontId="15" fillId="0" borderId="0" xfId="0" applyFont="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xf>
    <xf numFmtId="0" fontId="15" fillId="0" borderId="3" xfId="0" applyFont="1" applyBorder="1" applyAlignment="1">
      <alignment horizontal="center" vertical="center"/>
    </xf>
    <xf numFmtId="0" fontId="15" fillId="0" borderId="27" xfId="0" applyFont="1" applyBorder="1" applyAlignment="1">
      <alignment horizontal="center" vertical="center"/>
    </xf>
    <xf numFmtId="0" fontId="15" fillId="0" borderId="11" xfId="0" applyFont="1" applyBorder="1" applyAlignment="1">
      <alignment horizontal="center" vertical="center"/>
    </xf>
    <xf numFmtId="0" fontId="15" fillId="0" borderId="26" xfId="0" applyFont="1" applyBorder="1" applyAlignment="1">
      <alignment horizontal="center" vertical="center"/>
    </xf>
    <xf numFmtId="0" fontId="7" fillId="3" borderId="2" xfId="0" applyFont="1" applyFill="1" applyBorder="1" applyAlignment="1">
      <alignment horizontal="center" vertical="center" wrapText="1"/>
    </xf>
    <xf numFmtId="0" fontId="23" fillId="0" borderId="0" xfId="0" applyFont="1" applyAlignment="1">
      <alignment horizontal="center" vertical="center"/>
    </xf>
    <xf numFmtId="0" fontId="24" fillId="0" borderId="0" xfId="0" applyFont="1"/>
    <xf numFmtId="0" fontId="25" fillId="31" borderId="35" xfId="0" applyFont="1" applyFill="1" applyBorder="1" applyAlignment="1">
      <alignment horizontal="center" vertical="center"/>
    </xf>
    <xf numFmtId="0" fontId="25" fillId="31" borderId="36" xfId="0" applyFont="1" applyFill="1" applyBorder="1" applyAlignment="1">
      <alignment horizontal="center" vertical="center"/>
    </xf>
    <xf numFmtId="0" fontId="25" fillId="32" borderId="36" xfId="0" applyFont="1" applyFill="1" applyBorder="1" applyAlignment="1">
      <alignment horizontal="center" vertical="center"/>
    </xf>
    <xf numFmtId="0" fontId="25" fillId="0" borderId="36" xfId="0" applyFont="1" applyBorder="1" applyAlignment="1">
      <alignment horizontal="center" vertical="center"/>
    </xf>
    <xf numFmtId="0" fontId="23" fillId="0" borderId="0" xfId="0" applyFont="1"/>
    <xf numFmtId="0" fontId="25" fillId="33" borderId="36" xfId="0" applyFont="1" applyFill="1" applyBorder="1" applyAlignment="1">
      <alignment horizontal="center" vertical="center"/>
    </xf>
    <xf numFmtId="0" fontId="23" fillId="0" borderId="0" xfId="0" applyFont="1" applyAlignment="1">
      <alignment horizontal="center"/>
    </xf>
    <xf numFmtId="0" fontId="25" fillId="31" borderId="37" xfId="0" applyFont="1" applyFill="1" applyBorder="1" applyAlignment="1">
      <alignment horizontal="center"/>
    </xf>
    <xf numFmtId="0" fontId="25" fillId="33" borderId="37" xfId="0" applyFont="1" applyFill="1" applyBorder="1" applyAlignment="1">
      <alignment horizontal="center"/>
    </xf>
    <xf numFmtId="0" fontId="25" fillId="31" borderId="35" xfId="0" applyFont="1" applyFill="1" applyBorder="1" applyAlignment="1">
      <alignment horizontal="center"/>
    </xf>
    <xf numFmtId="0" fontId="26" fillId="0" borderId="1" xfId="0" applyFont="1" applyBorder="1" applyAlignment="1">
      <alignment horizontal="center"/>
    </xf>
    <xf numFmtId="0" fontId="25" fillId="0" borderId="1" xfId="0" applyFont="1" applyBorder="1" applyAlignment="1">
      <alignment horizontal="center"/>
    </xf>
    <xf numFmtId="0" fontId="26" fillId="0" borderId="1" xfId="0" applyFont="1" applyBorder="1"/>
    <xf numFmtId="0" fontId="27" fillId="0" borderId="1" xfId="0" applyFont="1" applyBorder="1"/>
    <xf numFmtId="0" fontId="10" fillId="0" borderId="1" xfId="5" applyBorder="1"/>
    <xf numFmtId="0" fontId="23" fillId="0" borderId="1" xfId="0" applyFont="1" applyBorder="1" applyAlignment="1">
      <alignment horizontal="center" vertical="center"/>
    </xf>
    <xf numFmtId="0" fontId="24" fillId="0" borderId="1" xfId="0" applyFont="1" applyBorder="1" applyAlignment="1">
      <alignment horizontal="center"/>
    </xf>
    <xf numFmtId="0" fontId="23" fillId="0" borderId="1" xfId="0" applyFont="1" applyBorder="1"/>
    <xf numFmtId="0" fontId="28" fillId="0" borderId="0" xfId="0" applyFont="1" applyAlignment="1">
      <alignment horizontal="center"/>
    </xf>
    <xf numFmtId="165" fontId="0" fillId="4" borderId="1" xfId="0" applyNumberFormat="1" applyFill="1" applyBorder="1" applyAlignment="1">
      <alignment horizontal="center"/>
    </xf>
    <xf numFmtId="10" fontId="0" fillId="0" borderId="10" xfId="2" applyNumberFormat="1" applyFont="1" applyBorder="1" applyAlignment="1">
      <alignment horizontal="center"/>
    </xf>
    <xf numFmtId="10" fontId="0" fillId="0" borderId="8" xfId="2" applyNumberFormat="1" applyFont="1" applyBorder="1" applyAlignment="1">
      <alignment horizontal="center"/>
    </xf>
    <xf numFmtId="10" fontId="0" fillId="0" borderId="7" xfId="2" applyNumberFormat="1" applyFont="1" applyBorder="1" applyAlignment="1">
      <alignment horizontal="center"/>
    </xf>
    <xf numFmtId="10" fontId="0" fillId="0" borderId="3" xfId="2" applyNumberFormat="1" applyFont="1" applyBorder="1" applyAlignment="1">
      <alignment horizontal="center"/>
    </xf>
    <xf numFmtId="10" fontId="0" fillId="0" borderId="25" xfId="2" applyNumberFormat="1" applyFont="1" applyBorder="1" applyAlignment="1">
      <alignment horizontal="center"/>
    </xf>
    <xf numFmtId="10" fontId="0" fillId="0" borderId="27" xfId="2" applyNumberFormat="1" applyFont="1" applyBorder="1" applyAlignment="1">
      <alignment horizontal="center"/>
    </xf>
    <xf numFmtId="10" fontId="0" fillId="0" borderId="11" xfId="2" applyNumberFormat="1" applyFont="1" applyBorder="1" applyAlignment="1">
      <alignment horizontal="center"/>
    </xf>
    <xf numFmtId="10" fontId="0" fillId="0" borderId="26" xfId="2" applyNumberFormat="1" applyFont="1" applyBorder="1" applyAlignment="1">
      <alignment horizontal="center"/>
    </xf>
    <xf numFmtId="0" fontId="28" fillId="0" borderId="0" xfId="0" applyFont="1"/>
    <xf numFmtId="10" fontId="0" fillId="0" borderId="1" xfId="0" applyNumberFormat="1" applyBorder="1" applyAlignment="1">
      <alignment horizontal="center"/>
    </xf>
    <xf numFmtId="10" fontId="0" fillId="0" borderId="0" xfId="2" applyNumberFormat="1" applyFont="1" applyAlignment="1">
      <alignment horizontal="center"/>
    </xf>
    <xf numFmtId="165" fontId="0" fillId="0" borderId="1" xfId="0" applyNumberFormat="1" applyBorder="1"/>
    <xf numFmtId="0" fontId="2" fillId="0" borderId="1" xfId="0" applyFont="1" applyBorder="1" applyAlignment="1">
      <alignment horizontal="center"/>
    </xf>
    <xf numFmtId="0" fontId="2" fillId="8" borderId="1" xfId="0" applyFont="1" applyFill="1" applyBorder="1"/>
    <xf numFmtId="0" fontId="17" fillId="0" borderId="4" xfId="0" applyFont="1" applyBorder="1" applyAlignment="1">
      <alignment horizontal="center"/>
    </xf>
    <xf numFmtId="165" fontId="0" fillId="29" borderId="1" xfId="2" applyNumberFormat="1" applyFont="1" applyFill="1" applyBorder="1"/>
    <xf numFmtId="10" fontId="0" fillId="29" borderId="1" xfId="2" applyNumberFormat="1" applyFont="1" applyFill="1" applyBorder="1"/>
    <xf numFmtId="165" fontId="0" fillId="0" borderId="0" xfId="2" applyNumberFormat="1" applyFont="1" applyBorder="1"/>
    <xf numFmtId="171" fontId="0" fillId="0" borderId="1" xfId="1" applyNumberFormat="1" applyFont="1" applyBorder="1"/>
    <xf numFmtId="9" fontId="0" fillId="0" borderId="1" xfId="0" applyNumberFormat="1" applyBorder="1" applyAlignment="1">
      <alignment horizontal="center"/>
    </xf>
    <xf numFmtId="0" fontId="0" fillId="0" borderId="0" xfId="0" applyAlignment="1">
      <alignment horizontal="left" vertical="center"/>
    </xf>
    <xf numFmtId="0" fontId="0" fillId="0" borderId="0" xfId="0" applyAlignment="1">
      <alignment horizontal="right"/>
    </xf>
    <xf numFmtId="0" fontId="19" fillId="0" borderId="0" xfId="7" applyAlignment="1">
      <alignment horizontal="left"/>
    </xf>
    <xf numFmtId="16" fontId="0" fillId="0" borderId="0" xfId="0" applyNumberFormat="1"/>
    <xf numFmtId="10" fontId="0" fillId="0" borderId="0" xfId="0" applyNumberFormat="1"/>
    <xf numFmtId="165" fontId="0" fillId="0" borderId="0" xfId="2" applyNumberFormat="1" applyFont="1" applyBorder="1" applyAlignment="1">
      <alignment horizontal="center"/>
    </xf>
    <xf numFmtId="2" fontId="0" fillId="0" borderId="0" xfId="0" applyNumberFormat="1" applyAlignment="1">
      <alignment horizontal="center"/>
    </xf>
    <xf numFmtId="0" fontId="29" fillId="0" borderId="1" xfId="0" applyFont="1" applyBorder="1" applyAlignment="1">
      <alignment horizontal="center" vertical="top"/>
    </xf>
    <xf numFmtId="0" fontId="1"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10" fontId="1" fillId="7" borderId="4" xfId="0" applyNumberFormat="1" applyFont="1" applyFill="1" applyBorder="1" applyAlignment="1">
      <alignment horizontal="center" vertical="center"/>
    </xf>
    <xf numFmtId="9" fontId="0" fillId="0" borderId="1" xfId="2" applyFont="1" applyBorder="1" applyAlignment="1">
      <alignment horizontal="center" vertical="center" wrapText="1"/>
    </xf>
    <xf numFmtId="165" fontId="0" fillId="0" borderId="1" xfId="2" applyNumberFormat="1" applyFont="1" applyBorder="1" applyAlignment="1">
      <alignment horizontal="center" vertical="center" wrapText="1"/>
    </xf>
    <xf numFmtId="10" fontId="1" fillId="7" borderId="1" xfId="0" applyNumberFormat="1" applyFont="1" applyFill="1" applyBorder="1" applyAlignment="1">
      <alignment horizontal="center" vertical="center"/>
    </xf>
    <xf numFmtId="0" fontId="0" fillId="0" borderId="4" xfId="0" applyBorder="1" applyAlignment="1">
      <alignment horizontal="center" vertical="center"/>
    </xf>
    <xf numFmtId="10" fontId="0" fillId="0" borderId="1" xfId="2" applyNumberFormat="1" applyFont="1" applyBorder="1" applyAlignment="1">
      <alignment horizontal="center" vertical="center" wrapText="1"/>
    </xf>
    <xf numFmtId="0" fontId="0" fillId="6" borderId="0" xfId="0" applyFill="1"/>
    <xf numFmtId="0" fontId="1" fillId="7" borderId="1" xfId="0" applyFont="1" applyFill="1" applyBorder="1" applyAlignment="1">
      <alignment horizontal="center" vertical="center"/>
    </xf>
    <xf numFmtId="0" fontId="1" fillId="0" borderId="1" xfId="0" applyFont="1" applyBorder="1" applyAlignment="1">
      <alignment horizontal="center" vertical="center" wrapText="1"/>
    </xf>
    <xf numFmtId="10" fontId="0" fillId="0" borderId="1" xfId="2" applyNumberFormat="1" applyFont="1" applyFill="1" applyBorder="1" applyAlignment="1">
      <alignment horizontal="center" vertical="center" wrapText="1"/>
    </xf>
    <xf numFmtId="0" fontId="0" fillId="0" borderId="1" xfId="0" applyBorder="1" applyAlignment="1">
      <alignment horizontal="center" wrapText="1"/>
    </xf>
    <xf numFmtId="0" fontId="0" fillId="0" borderId="1" xfId="0" quotePrefix="1" applyBorder="1" applyAlignment="1">
      <alignment horizontal="center" wrapText="1"/>
    </xf>
    <xf numFmtId="10" fontId="21"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0" applyNumberFormat="1" applyFont="1" applyBorder="1" applyAlignment="1">
      <alignment horizontal="center" vertical="center"/>
    </xf>
    <xf numFmtId="0" fontId="1" fillId="7" borderId="0" xfId="0" applyFont="1" applyFill="1" applyAlignment="1">
      <alignment horizontal="center" vertical="center" wrapText="1"/>
    </xf>
    <xf numFmtId="2" fontId="0" fillId="0" borderId="0" xfId="0" applyNumberFormat="1"/>
    <xf numFmtId="43" fontId="2" fillId="0" borderId="1" xfId="0" applyNumberFormat="1" applyFont="1" applyBorder="1"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11" fontId="0" fillId="0" borderId="0" xfId="0" applyNumberFormat="1"/>
    <xf numFmtId="173" fontId="0" fillId="0" borderId="38" xfId="0" applyNumberFormat="1" applyBorder="1"/>
    <xf numFmtId="0" fontId="0" fillId="0" borderId="39" xfId="0" applyBorder="1" applyAlignment="1">
      <alignment horizontal="center"/>
    </xf>
    <xf numFmtId="173" fontId="0" fillId="0" borderId="40" xfId="0" applyNumberFormat="1" applyBorder="1"/>
    <xf numFmtId="9" fontId="0" fillId="2" borderId="0" xfId="2" applyFont="1" applyFill="1" applyAlignment="1">
      <alignment horizontal="center"/>
    </xf>
    <xf numFmtId="9" fontId="4" fillId="12" borderId="0" xfId="2" applyFont="1" applyFill="1" applyAlignment="1">
      <alignment horizontal="center"/>
    </xf>
    <xf numFmtId="49" fontId="0" fillId="0" borderId="36" xfId="0" applyNumberFormat="1" applyBorder="1" applyAlignment="1">
      <alignment wrapText="1"/>
    </xf>
    <xf numFmtId="0" fontId="0" fillId="0" borderId="0" xfId="0" applyAlignment="1">
      <alignment horizontal="center" vertical="center" wrapText="1"/>
    </xf>
    <xf numFmtId="0" fontId="19" fillId="0" borderId="1" xfId="7" applyBorder="1" applyAlignment="1">
      <alignment horizontal="center" vertical="center" wrapText="1"/>
    </xf>
    <xf numFmtId="0" fontId="19" fillId="0" borderId="1" xfId="7" applyBorder="1"/>
    <xf numFmtId="0" fontId="19" fillId="0" borderId="1" xfId="7" applyBorder="1" applyAlignment="1">
      <alignment horizontal="center" vertical="center"/>
    </xf>
    <xf numFmtId="0" fontId="30" fillId="35" borderId="1" xfId="8" applyBorder="1" applyAlignment="1">
      <alignment horizontal="center" vertical="center"/>
    </xf>
    <xf numFmtId="173" fontId="0" fillId="0" borderId="39" xfId="0" applyNumberFormat="1" applyBorder="1"/>
    <xf numFmtId="10" fontId="0" fillId="0" borderId="39" xfId="2" applyNumberFormat="1" applyFont="1" applyFill="1" applyBorder="1" applyAlignment="1">
      <alignment horizontal="center"/>
    </xf>
    <xf numFmtId="0" fontId="14" fillId="5"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9" fillId="0" borderId="1" xfId="7" applyBorder="1" applyAlignment="1">
      <alignment horizontal="center"/>
    </xf>
    <xf numFmtId="0" fontId="31" fillId="36" borderId="0" xfId="0" applyFont="1" applyFill="1" applyAlignment="1">
      <alignment horizontal="center"/>
    </xf>
    <xf numFmtId="0" fontId="0" fillId="0" borderId="0" xfId="0" applyAlignment="1">
      <alignment wrapText="1"/>
    </xf>
    <xf numFmtId="0" fontId="0" fillId="9" borderId="0" xfId="0" applyFill="1"/>
    <xf numFmtId="0" fontId="0" fillId="37" borderId="0" xfId="0" applyFill="1"/>
    <xf numFmtId="0" fontId="28" fillId="34" borderId="0" xfId="0" applyFont="1" applyFill="1"/>
    <xf numFmtId="0" fontId="1" fillId="38" borderId="0" xfId="0" applyFont="1" applyFill="1"/>
    <xf numFmtId="0" fontId="1" fillId="38" borderId="0" xfId="0" applyFont="1" applyFill="1" applyAlignment="1">
      <alignment horizontal="center"/>
    </xf>
    <xf numFmtId="0" fontId="32" fillId="0" borderId="0" xfId="0" applyFont="1"/>
    <xf numFmtId="0" fontId="1" fillId="39" borderId="28" xfId="0" applyFont="1" applyFill="1" applyBorder="1"/>
    <xf numFmtId="166" fontId="0" fillId="0" borderId="0" xfId="9" applyFont="1"/>
    <xf numFmtId="167" fontId="0" fillId="0" borderId="0" xfId="9" applyNumberFormat="1" applyFont="1"/>
    <xf numFmtId="0" fontId="0" fillId="0" borderId="0" xfId="0" quotePrefix="1"/>
    <xf numFmtId="175" fontId="0" fillId="0" borderId="0" xfId="9" applyNumberFormat="1" applyFont="1"/>
    <xf numFmtId="0" fontId="0" fillId="40" borderId="28" xfId="0" applyFill="1" applyBorder="1"/>
    <xf numFmtId="0" fontId="0" fillId="8" borderId="28" xfId="0" applyFill="1" applyBorder="1"/>
    <xf numFmtId="0" fontId="32" fillId="0" borderId="28" xfId="0" applyFont="1" applyBorder="1"/>
    <xf numFmtId="0" fontId="32" fillId="28" borderId="28" xfId="0" applyFont="1" applyFill="1" applyBorder="1"/>
    <xf numFmtId="0" fontId="1" fillId="41" borderId="41" xfId="0" applyFont="1" applyFill="1" applyBorder="1"/>
    <xf numFmtId="0" fontId="0" fillId="42" borderId="0" xfId="0" applyFill="1"/>
    <xf numFmtId="9" fontId="0" fillId="0" borderId="0" xfId="2" applyFont="1"/>
    <xf numFmtId="2" fontId="0" fillId="0" borderId="0" xfId="2" applyNumberFormat="1" applyFont="1"/>
    <xf numFmtId="0" fontId="1" fillId="8" borderId="0" xfId="0" applyFont="1" applyFill="1" applyAlignment="1">
      <alignment horizontal="center" vertical="center" wrapText="1"/>
    </xf>
    <xf numFmtId="0" fontId="0" fillId="8" borderId="0" xfId="0" applyFill="1" applyAlignment="1">
      <alignment wrapText="1"/>
    </xf>
    <xf numFmtId="165" fontId="0" fillId="0" borderId="1" xfId="0" applyNumberFormat="1" applyBorder="1" applyAlignment="1">
      <alignment horizontal="center" vertical="center"/>
    </xf>
    <xf numFmtId="10" fontId="0" fillId="0" borderId="0" xfId="2" applyNumberFormat="1" applyFont="1" applyAlignment="1">
      <alignment wrapText="1"/>
    </xf>
    <xf numFmtId="10" fontId="0" fillId="0" borderId="0" xfId="0" applyNumberFormat="1" applyAlignment="1">
      <alignment wrapText="1"/>
    </xf>
    <xf numFmtId="1" fontId="0" fillId="0" borderId="0" xfId="0" applyNumberFormat="1"/>
    <xf numFmtId="0" fontId="33" fillId="43" borderId="1" xfId="0" applyFont="1" applyFill="1" applyBorder="1" applyAlignment="1">
      <alignment horizontal="center" vertical="center"/>
    </xf>
    <xf numFmtId="0" fontId="33" fillId="43" borderId="1" xfId="0" applyFont="1" applyFill="1" applyBorder="1" applyAlignment="1">
      <alignment horizontal="center" vertical="center" wrapText="1"/>
    </xf>
    <xf numFmtId="10" fontId="0" fillId="2" borderId="1" xfId="2" applyNumberFormat="1" applyFont="1" applyFill="1" applyBorder="1" applyAlignment="1">
      <alignment horizontal="center" vertical="center"/>
    </xf>
    <xf numFmtId="43" fontId="0" fillId="0" borderId="1" xfId="0" applyNumberFormat="1" applyBorder="1" applyAlignment="1">
      <alignment horizontal="center" vertical="center"/>
    </xf>
    <xf numFmtId="10" fontId="0" fillId="0" borderId="1" xfId="2" applyNumberFormat="1" applyFont="1" applyFill="1" applyBorder="1" applyAlignment="1">
      <alignment horizontal="center" vertical="center"/>
    </xf>
    <xf numFmtId="10" fontId="0" fillId="2" borderId="1" xfId="0" applyNumberFormat="1" applyFill="1" applyBorder="1"/>
    <xf numFmtId="0" fontId="2" fillId="5" borderId="1" xfId="0" applyFont="1" applyFill="1" applyBorder="1" applyAlignment="1">
      <alignment horizontal="center" vertical="center"/>
    </xf>
    <xf numFmtId="10" fontId="0" fillId="2" borderId="0" xfId="2" applyNumberFormat="1" applyFont="1" applyFill="1"/>
    <xf numFmtId="0" fontId="35" fillId="44" borderId="42" xfId="10" applyFont="1" applyFill="1" applyBorder="1" applyAlignment="1">
      <alignment horizontal="center"/>
    </xf>
    <xf numFmtId="0" fontId="36" fillId="0" borderId="0" xfId="10" applyFont="1"/>
    <xf numFmtId="0" fontId="37" fillId="0" borderId="0" xfId="10" applyFont="1"/>
    <xf numFmtId="0" fontId="38" fillId="0" borderId="42" xfId="10" applyFont="1" applyBorder="1"/>
    <xf numFmtId="176" fontId="38" fillId="0" borderId="42" xfId="10" applyNumberFormat="1" applyFont="1" applyBorder="1"/>
    <xf numFmtId="0" fontId="39" fillId="0" borderId="0" xfId="10" applyFont="1"/>
    <xf numFmtId="0" fontId="38" fillId="0" borderId="0" xfId="10" applyFont="1"/>
    <xf numFmtId="0" fontId="40" fillId="45" borderId="0" xfId="10" applyFont="1" applyFill="1"/>
    <xf numFmtId="177" fontId="38" fillId="0" borderId="0" xfId="10" applyNumberFormat="1" applyFont="1"/>
    <xf numFmtId="0" fontId="41" fillId="0" borderId="0" xfId="10" applyFont="1"/>
    <xf numFmtId="0" fontId="42" fillId="0" borderId="0" xfId="10" applyFont="1"/>
    <xf numFmtId="2" fontId="40" fillId="45" borderId="0" xfId="10" applyNumberFormat="1" applyFont="1" applyFill="1"/>
    <xf numFmtId="0" fontId="43" fillId="44" borderId="42" xfId="10" applyFont="1" applyFill="1" applyBorder="1" applyAlignment="1">
      <alignment horizontal="center"/>
    </xf>
    <xf numFmtId="0" fontId="34" fillId="0" borderId="0" xfId="10"/>
    <xf numFmtId="0" fontId="44" fillId="0" borderId="42" xfId="10" applyFont="1" applyBorder="1"/>
    <xf numFmtId="0" fontId="45" fillId="45" borderId="42" xfId="10" applyFont="1" applyFill="1" applyBorder="1"/>
    <xf numFmtId="0" fontId="46" fillId="0" borderId="0" xfId="10" applyFont="1"/>
    <xf numFmtId="0" fontId="45" fillId="46" borderId="42" xfId="10" applyFont="1" applyFill="1" applyBorder="1"/>
    <xf numFmtId="0" fontId="47" fillId="0" borderId="42" xfId="10" applyFont="1" applyBorder="1"/>
    <xf numFmtId="0" fontId="44" fillId="2" borderId="42" xfId="10" applyFont="1" applyFill="1" applyBorder="1"/>
    <xf numFmtId="0" fontId="43" fillId="44" borderId="0" xfId="10" applyFont="1" applyFill="1" applyAlignment="1">
      <alignment horizontal="center"/>
    </xf>
    <xf numFmtId="10" fontId="34" fillId="0" borderId="0" xfId="2" applyNumberFormat="1" applyFont="1"/>
    <xf numFmtId="0" fontId="48" fillId="0" borderId="0" xfId="10" applyFont="1"/>
    <xf numFmtId="0" fontId="0" fillId="9" borderId="5" xfId="0" applyFill="1" applyBorder="1" applyAlignment="1">
      <alignment horizontal="center" vertical="center"/>
    </xf>
    <xf numFmtId="0" fontId="49" fillId="0" borderId="43" xfId="0" applyFont="1" applyBorder="1" applyAlignment="1">
      <alignment horizontal="left" vertical="center"/>
    </xf>
    <xf numFmtId="0" fontId="2" fillId="2" borderId="1" xfId="0" applyFont="1" applyFill="1" applyBorder="1" applyAlignment="1">
      <alignment horizont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xf>
    <xf numFmtId="0" fontId="7" fillId="0" borderId="2" xfId="0" applyFont="1" applyBorder="1" applyAlignment="1">
      <alignment horizontal="center" vertical="top"/>
    </xf>
    <xf numFmtId="0" fontId="7" fillId="0" borderId="9" xfId="0" applyFont="1" applyBorder="1" applyAlignment="1">
      <alignment horizontal="center" vertical="top"/>
    </xf>
    <xf numFmtId="0" fontId="7" fillId="0" borderId="5" xfId="0" applyFont="1"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0" fontId="7" fillId="0" borderId="1" xfId="0" applyFont="1" applyBorder="1" applyAlignment="1">
      <alignment horizontal="center" vertical="top"/>
    </xf>
    <xf numFmtId="0" fontId="16" fillId="0" borderId="1"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5" xfId="0" applyBorder="1" applyAlignment="1">
      <alignment horizontal="center"/>
    </xf>
    <xf numFmtId="0" fontId="0" fillId="36" borderId="25" xfId="0" applyFill="1" applyBorder="1" applyAlignment="1">
      <alignment horizontal="center"/>
    </xf>
    <xf numFmtId="0" fontId="2" fillId="0" borderId="2" xfId="0" applyFont="1" applyBorder="1" applyAlignment="1">
      <alignment horizontal="center"/>
    </xf>
    <xf numFmtId="0" fontId="2" fillId="0" borderId="5" xfId="0" applyFont="1" applyBorder="1" applyAlignment="1">
      <alignment horizontal="center"/>
    </xf>
    <xf numFmtId="0" fontId="16" fillId="0" borderId="2" xfId="0" applyFont="1" applyBorder="1" applyAlignment="1">
      <alignment horizontal="center"/>
    </xf>
    <xf numFmtId="0" fontId="16" fillId="0" borderId="9" xfId="0" applyFont="1" applyBorder="1" applyAlignment="1">
      <alignment horizontal="center"/>
    </xf>
    <xf numFmtId="0" fontId="16" fillId="0" borderId="5" xfId="0" applyFont="1" applyBorder="1" applyAlignment="1">
      <alignment horizontal="center"/>
    </xf>
    <xf numFmtId="0" fontId="0" fillId="6" borderId="1" xfId="0" applyFill="1" applyBorder="1" applyAlignment="1">
      <alignment horizontal="center" vertical="center" wrapText="1"/>
    </xf>
    <xf numFmtId="0" fontId="2" fillId="0" borderId="9" xfId="0" applyFont="1" applyBorder="1" applyAlignment="1">
      <alignment horizontal="center"/>
    </xf>
    <xf numFmtId="165" fontId="0" fillId="0" borderId="39" xfId="2" applyNumberFormat="1" applyFont="1" applyFill="1" applyBorder="1" applyAlignment="1">
      <alignment horizontal="center"/>
    </xf>
  </cellXfs>
  <cellStyles count="11">
    <cellStyle name="Comma" xfId="1" builtinId="3"/>
    <cellStyle name="Comma 2" xfId="3" xr:uid="{1FEE5F8B-CFF8-4AB9-8475-05DCB6CA1BB7}"/>
    <cellStyle name="Comma 2 2" xfId="4" xr:uid="{6E494D74-EA6A-4D85-9139-799241EAC20C}"/>
    <cellStyle name="Currency" xfId="6" builtinId="4"/>
    <cellStyle name="Good" xfId="8" builtinId="26"/>
    <cellStyle name="Hyperlink" xfId="7" builtinId="8"/>
    <cellStyle name="Millares 2" xfId="9" xr:uid="{D75BF131-3920-4414-BB07-03C4812F4829}"/>
    <cellStyle name="Normal" xfId="0" builtinId="0"/>
    <cellStyle name="Normal 2" xfId="5" xr:uid="{E89E2385-2C79-47C3-852F-4380087FA08F}"/>
    <cellStyle name="Normal 3" xfId="10" xr:uid="{232A9F69-7E95-4A71-B516-24CF7D3FD1AA}"/>
    <cellStyle name="Percent" xfId="2" builtinId="5"/>
  </cellStyles>
  <dxfs count="38">
    <dxf>
      <fill>
        <patternFill>
          <bgColor rgb="FF4D93D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24994659260841701"/>
        </patternFill>
      </fill>
    </dxf>
    <dxf>
      <font>
        <color rgb="FF9C0006"/>
      </font>
      <fill>
        <patternFill>
          <bgColor rgb="FFFFC7CE"/>
        </patternFill>
      </fill>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35" formatCode="_-* #,##0.00_-;\-* #,##0.00_-;_-* &quot;-&quot;??_-;_-@_-"/>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font>
        <b val="0"/>
        <i val="0"/>
        <strike val="0"/>
        <condense val="0"/>
        <extend val="0"/>
        <outline val="0"/>
        <shadow val="0"/>
        <u val="none"/>
        <vertAlign val="baseline"/>
        <sz val="11"/>
        <color theme="1"/>
        <name val="Aptos Narrow"/>
        <family val="2"/>
        <scheme val="minor"/>
      </font>
    </dxf>
    <dxf>
      <numFmt numFmtId="19" formatCode="d/mm/yyyy"/>
    </dxf>
    <dxf>
      <font>
        <b val="0"/>
        <i val="0"/>
        <strike val="0"/>
        <condense val="0"/>
        <extend val="0"/>
        <outline val="0"/>
        <shadow val="0"/>
        <u val="none"/>
        <vertAlign val="baseline"/>
        <sz val="11"/>
        <color theme="1"/>
        <name val="Aptos Narrow"/>
        <family val="2"/>
        <scheme val="minor"/>
      </font>
    </dxf>
    <dxf>
      <numFmt numFmtId="16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19" formatCode="d/mm/yyyy"/>
    </dxf>
    <dxf>
      <font>
        <b val="0"/>
        <i val="0"/>
        <strike val="0"/>
        <condense val="0"/>
        <extend val="0"/>
        <outline val="0"/>
        <shadow val="0"/>
        <u val="none"/>
        <vertAlign val="baseline"/>
        <sz val="11"/>
        <color theme="1"/>
        <name val="Aptos Narrow"/>
        <family val="2"/>
        <scheme val="minor"/>
      </font>
    </dxf>
    <dxf>
      <numFmt numFmtId="169" formatCode="dd/mm/yyyy;@"/>
    </dxf>
  </dxfs>
  <tableStyles count="0" defaultTableStyle="TableStyleMedium2" defaultPivotStyle="PivotStyleLight16"/>
  <colors>
    <mruColors>
      <color rgb="FFB7DCEB"/>
      <color rgb="FF84DC86"/>
      <color rgb="FFFF9393"/>
      <color rgb="FF4D93D9"/>
      <color rgb="FFE4F3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4.xml"/><Relationship Id="rId84" Type="http://schemas.openxmlformats.org/officeDocument/2006/relationships/theme" Target="theme/theme1.xml"/><Relationship Id="rId89" Type="http://schemas.microsoft.com/office/2017/10/relationships/person" Target="persons/perso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0.xml"/><Relationship Id="rId79" Type="http://schemas.openxmlformats.org/officeDocument/2006/relationships/externalLink" Target="externalLinks/externalLink15.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5.xml"/><Relationship Id="rId77" Type="http://schemas.openxmlformats.org/officeDocument/2006/relationships/externalLink" Target="externalLinks/externalLink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8.xml"/><Relationship Id="rId80" Type="http://schemas.openxmlformats.org/officeDocument/2006/relationships/externalLink" Target="externalLinks/externalLink16.xml"/><Relationship Id="rId85"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6.xml"/><Relationship Id="rId75" Type="http://schemas.openxmlformats.org/officeDocument/2006/relationships/externalLink" Target="externalLinks/externalLink11.xml"/><Relationship Id="rId83" Type="http://schemas.openxmlformats.org/officeDocument/2006/relationships/externalLink" Target="externalLinks/externalLink19.xml"/><Relationship Id="rId88"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73" Type="http://schemas.openxmlformats.org/officeDocument/2006/relationships/externalLink" Target="externalLinks/externalLink9.xml"/><Relationship Id="rId78" Type="http://schemas.openxmlformats.org/officeDocument/2006/relationships/externalLink" Target="externalLinks/externalLink14.xml"/><Relationship Id="rId81" Type="http://schemas.openxmlformats.org/officeDocument/2006/relationships/externalLink" Target="externalLinks/externalLink17.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2.xml"/><Relationship Id="rId7" Type="http://schemas.openxmlformats.org/officeDocument/2006/relationships/worksheet" Target="worksheets/sheet7.xml"/><Relationship Id="rId71" Type="http://schemas.openxmlformats.org/officeDocument/2006/relationships/externalLink" Target="externalLinks/externalLink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2.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8.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s-PE"/>
        </a:p>
      </c:txPr>
    </c:title>
    <c:autoTitleDeleted val="0"/>
    <c:plotArea>
      <c:layout/>
      <c:barChart>
        <c:barDir val="col"/>
        <c:grouping val="clustered"/>
        <c:varyColors val="0"/>
        <c:ser>
          <c:idx val="0"/>
          <c:order val="0"/>
          <c:tx>
            <c:strRef>
              <c:f>'5. BBVA'!$N$4</c:f>
              <c:strCache>
                <c:ptCount val="1"/>
                <c:pt idx="0">
                  <c:v>Muy alto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BBVA'!$O$4:$Q$4</c:f>
              <c:numCache>
                <c:formatCode>0%</c:formatCode>
                <c:ptCount val="3"/>
                <c:pt idx="0">
                  <c:v>0.12844036697247707</c:v>
                </c:pt>
                <c:pt idx="1">
                  <c:v>0.11926605504587157</c:v>
                </c:pt>
                <c:pt idx="2">
                  <c:v>9.1743119266055051E-3</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0-FEA3-460E-A7F8-6020064BB1B5}"/>
            </c:ext>
          </c:extLst>
        </c:ser>
        <c:ser>
          <c:idx val="1"/>
          <c:order val="1"/>
          <c:tx>
            <c:strRef>
              <c:f>'5. BBVA'!$N$5</c:f>
              <c:strCache>
                <c:ptCount val="1"/>
                <c:pt idx="0">
                  <c:v>Alto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BBVA'!$O$5:$Q$5</c:f>
              <c:numCache>
                <c:formatCode>0%</c:formatCode>
                <c:ptCount val="3"/>
                <c:pt idx="0">
                  <c:v>0.40366972477064222</c:v>
                </c:pt>
                <c:pt idx="1">
                  <c:v>0.30275229357798167</c:v>
                </c:pt>
                <c:pt idx="2">
                  <c:v>6.4220183486238536E-2</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1-FEA3-460E-A7F8-6020064BB1B5}"/>
            </c:ext>
          </c:extLst>
        </c:ser>
        <c:ser>
          <c:idx val="2"/>
          <c:order val="2"/>
          <c:tx>
            <c:strRef>
              <c:f>'5. BBVA'!$N$6</c:f>
              <c:strCache>
                <c:ptCount val="1"/>
                <c:pt idx="0">
                  <c:v>Medio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BBVA'!$O$6:$Q$6</c:f>
              <c:numCache>
                <c:formatCode>0%</c:formatCode>
                <c:ptCount val="3"/>
                <c:pt idx="0">
                  <c:v>0.30275229357798167</c:v>
                </c:pt>
                <c:pt idx="1">
                  <c:v>0.20183486238532111</c:v>
                </c:pt>
                <c:pt idx="2">
                  <c:v>0.15596330275229359</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2-FEA3-460E-A7F8-6020064BB1B5}"/>
            </c:ext>
          </c:extLst>
        </c:ser>
        <c:ser>
          <c:idx val="3"/>
          <c:order val="3"/>
          <c:tx>
            <c:strRef>
              <c:f>'5. BBVA'!$N$7</c:f>
              <c:strCache>
                <c:ptCount val="1"/>
                <c:pt idx="0">
                  <c:v>Bajo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BBVA'!$O$7:$Q$7</c:f>
              <c:numCache>
                <c:formatCode>0%</c:formatCode>
                <c:ptCount val="3"/>
                <c:pt idx="0">
                  <c:v>0.14678899082568808</c:v>
                </c:pt>
                <c:pt idx="1">
                  <c:v>0.15596330275229359</c:v>
                </c:pt>
                <c:pt idx="2">
                  <c:v>0.16513761467889909</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3-FEA3-460E-A7F8-6020064BB1B5}"/>
            </c:ext>
          </c:extLst>
        </c:ser>
        <c:ser>
          <c:idx val="4"/>
          <c:order val="4"/>
          <c:tx>
            <c:strRef>
              <c:f>'5. BBVA'!$N$8</c:f>
              <c:strCache>
                <c:ptCount val="1"/>
                <c:pt idx="0">
                  <c:v>Muy Bajo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BBVA'!$O$8:$Q$8</c:f>
              <c:numCache>
                <c:formatCode>0%</c:formatCode>
                <c:ptCount val="3"/>
                <c:pt idx="0">
                  <c:v>1.834862385321101E-2</c:v>
                </c:pt>
                <c:pt idx="1">
                  <c:v>0.22018348623853212</c:v>
                </c:pt>
                <c:pt idx="2">
                  <c:v>0</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4-FEA3-460E-A7F8-6020064BB1B5}"/>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itle>
    <c:autoTitleDeleted val="0"/>
    <c:plotArea>
      <c:layout/>
      <c:barChart>
        <c:barDir val="col"/>
        <c:grouping val="clustered"/>
        <c:varyColors val="0"/>
        <c:ser>
          <c:idx val="0"/>
          <c:order val="0"/>
          <c:tx>
            <c:strRef>
              <c:f>'8. Credicorp'!$W$5</c:f>
              <c:strCache>
                <c:ptCount val="1"/>
                <c:pt idx="0">
                  <c:v>Muy alto</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Credicorp'!$X$5:$Z$5</c:f>
              <c:numCache>
                <c:formatCode>0%</c:formatCode>
                <c:ptCount val="3"/>
                <c:pt idx="0">
                  <c:v>0.11428571428571428</c:v>
                </c:pt>
                <c:pt idx="1">
                  <c:v>0.12653061224489795</c:v>
                </c:pt>
                <c:pt idx="2">
                  <c:v>4.0816326530612249E-3</c:v>
                </c:pt>
              </c:numCache>
            </c:numRef>
          </c:val>
          <c:extLst>
            <c:ext xmlns:c16="http://schemas.microsoft.com/office/drawing/2014/chart" uri="{C3380CC4-5D6E-409C-BE32-E72D297353CC}">
              <c16:uniqueId val="{00000001-18F4-4382-9AFA-4DBB6AC1C2AC}"/>
            </c:ext>
          </c:extLst>
        </c:ser>
        <c:ser>
          <c:idx val="1"/>
          <c:order val="1"/>
          <c:tx>
            <c:strRef>
              <c:f>'8. Credicorp'!$W$6</c:f>
              <c:strCache>
                <c:ptCount val="1"/>
                <c:pt idx="0">
                  <c:v>Alto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Credicorp'!$X$6:$Z$6</c:f>
              <c:numCache>
                <c:formatCode>0%</c:formatCode>
                <c:ptCount val="3"/>
                <c:pt idx="0">
                  <c:v>0.32244897959183672</c:v>
                </c:pt>
                <c:pt idx="1">
                  <c:v>0.42857142857142855</c:v>
                </c:pt>
                <c:pt idx="2">
                  <c:v>0.14693877551020409</c:v>
                </c:pt>
              </c:numCache>
            </c:numRef>
          </c:val>
          <c:extLst>
            <c:ext xmlns:c16="http://schemas.microsoft.com/office/drawing/2014/chart" uri="{C3380CC4-5D6E-409C-BE32-E72D297353CC}">
              <c16:uniqueId val="{00000003-18F4-4382-9AFA-4DBB6AC1C2AC}"/>
            </c:ext>
          </c:extLst>
        </c:ser>
        <c:ser>
          <c:idx val="2"/>
          <c:order val="2"/>
          <c:tx>
            <c:strRef>
              <c:f>'8. Credicorp'!$W$7</c:f>
              <c:strCache>
                <c:ptCount val="1"/>
                <c:pt idx="0">
                  <c:v>Medio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Credicorp'!$X$7:$Z$7</c:f>
              <c:numCache>
                <c:formatCode>0%</c:formatCode>
                <c:ptCount val="3"/>
                <c:pt idx="0">
                  <c:v>0.29795918367346941</c:v>
                </c:pt>
                <c:pt idx="1">
                  <c:v>0.17959183673469387</c:v>
                </c:pt>
                <c:pt idx="2">
                  <c:v>0.2530612244897959</c:v>
                </c:pt>
              </c:numCache>
            </c:numRef>
          </c:val>
          <c:extLst>
            <c:ext xmlns:c16="http://schemas.microsoft.com/office/drawing/2014/chart" uri="{C3380CC4-5D6E-409C-BE32-E72D297353CC}">
              <c16:uniqueId val="{00000005-18F4-4382-9AFA-4DBB6AC1C2AC}"/>
            </c:ext>
          </c:extLst>
        </c:ser>
        <c:ser>
          <c:idx val="3"/>
          <c:order val="3"/>
          <c:tx>
            <c:strRef>
              <c:f>'8. Credicorp'!$W$8</c:f>
              <c:strCache>
                <c:ptCount val="1"/>
                <c:pt idx="0">
                  <c:v>Bajo</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Credicorp'!$X$8:$Z$8</c:f>
              <c:numCache>
                <c:formatCode>0%</c:formatCode>
                <c:ptCount val="3"/>
                <c:pt idx="0">
                  <c:v>0.22857142857142856</c:v>
                </c:pt>
                <c:pt idx="1">
                  <c:v>0.11836734693877551</c:v>
                </c:pt>
                <c:pt idx="2">
                  <c:v>0.15102040816326531</c:v>
                </c:pt>
              </c:numCache>
            </c:numRef>
          </c:val>
          <c:extLst>
            <c:ext xmlns:c16="http://schemas.microsoft.com/office/drawing/2014/chart" uri="{C3380CC4-5D6E-409C-BE32-E72D297353CC}">
              <c16:uniqueId val="{00000007-18F4-4382-9AFA-4DBB6AC1C2AC}"/>
            </c:ext>
          </c:extLst>
        </c:ser>
        <c:ser>
          <c:idx val="4"/>
          <c:order val="4"/>
          <c:tx>
            <c:strRef>
              <c:f>'8. Credicorp'!$W$9</c:f>
              <c:strCache>
                <c:ptCount val="1"/>
                <c:pt idx="0">
                  <c:v>Muy Bajo</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Credicorp'!$X$9:$Z$9</c:f>
              <c:numCache>
                <c:formatCode>0%</c:formatCode>
                <c:ptCount val="3"/>
                <c:pt idx="0">
                  <c:v>3.6734693877551024E-2</c:v>
                </c:pt>
                <c:pt idx="1">
                  <c:v>0.14693877551020409</c:v>
                </c:pt>
                <c:pt idx="2">
                  <c:v>4.0816326530612249E-3</c:v>
                </c:pt>
              </c:numCache>
            </c:numRef>
          </c:val>
          <c:extLst>
            <c:ext xmlns:c16="http://schemas.microsoft.com/office/drawing/2014/chart" uri="{C3380CC4-5D6E-409C-BE32-E72D297353CC}">
              <c16:uniqueId val="{00000009-18F4-4382-9AFA-4DBB6AC1C2AC}"/>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itle>
    <c:autoTitleDeleted val="0"/>
    <c:plotArea>
      <c:layout/>
      <c:barChart>
        <c:barDir val="col"/>
        <c:grouping val="clustered"/>
        <c:varyColors val="0"/>
        <c:ser>
          <c:idx val="0"/>
          <c:order val="0"/>
          <c:tx>
            <c:strRef>
              <c:f>'13. IFS'!$N$3</c:f>
              <c:strCache>
                <c:ptCount val="1"/>
                <c:pt idx="0">
                  <c:v>Muy alto</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IFS'!$O$3:$Q$3</c:f>
              <c:numCache>
                <c:formatCode>0%</c:formatCode>
                <c:ptCount val="3"/>
                <c:pt idx="0">
                  <c:v>0.17499999999999999</c:v>
                </c:pt>
                <c:pt idx="1">
                  <c:v>0.1</c:v>
                </c:pt>
                <c:pt idx="2">
                  <c:v>0</c:v>
                </c:pt>
              </c:numCache>
            </c:numRef>
          </c:val>
          <c:extLst>
            <c:ext xmlns:c16="http://schemas.microsoft.com/office/drawing/2014/chart" uri="{C3380CC4-5D6E-409C-BE32-E72D297353CC}">
              <c16:uniqueId val="{00000000-C7B5-457E-950E-24518FB6D91B}"/>
            </c:ext>
          </c:extLst>
        </c:ser>
        <c:ser>
          <c:idx val="1"/>
          <c:order val="1"/>
          <c:tx>
            <c:strRef>
              <c:f>'13. IFS'!$N$4</c:f>
              <c:strCache>
                <c:ptCount val="1"/>
                <c:pt idx="0">
                  <c:v>Alto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IFS'!$O$4:$Q$4</c:f>
              <c:numCache>
                <c:formatCode>0%</c:formatCode>
                <c:ptCount val="3"/>
                <c:pt idx="0">
                  <c:v>0.38750000000000001</c:v>
                </c:pt>
                <c:pt idx="1">
                  <c:v>0.3</c:v>
                </c:pt>
                <c:pt idx="2">
                  <c:v>7.4999999999999997E-2</c:v>
                </c:pt>
              </c:numCache>
            </c:numRef>
          </c:val>
          <c:extLst>
            <c:ext xmlns:c16="http://schemas.microsoft.com/office/drawing/2014/chart" uri="{C3380CC4-5D6E-409C-BE32-E72D297353CC}">
              <c16:uniqueId val="{00000001-C7B5-457E-950E-24518FB6D91B}"/>
            </c:ext>
          </c:extLst>
        </c:ser>
        <c:ser>
          <c:idx val="2"/>
          <c:order val="2"/>
          <c:tx>
            <c:strRef>
              <c:f>'13. IFS'!$N$5</c:f>
              <c:strCache>
                <c:ptCount val="1"/>
                <c:pt idx="0">
                  <c:v>Medio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IFS'!$O$5:$Q$5</c:f>
              <c:numCache>
                <c:formatCode>0%</c:formatCode>
                <c:ptCount val="3"/>
                <c:pt idx="0">
                  <c:v>0.28749999999999998</c:v>
                </c:pt>
                <c:pt idx="1">
                  <c:v>0.22500000000000001</c:v>
                </c:pt>
                <c:pt idx="2">
                  <c:v>0.13750000000000001</c:v>
                </c:pt>
              </c:numCache>
            </c:numRef>
          </c:val>
          <c:extLst>
            <c:ext xmlns:c16="http://schemas.microsoft.com/office/drawing/2014/chart" uri="{C3380CC4-5D6E-409C-BE32-E72D297353CC}">
              <c16:uniqueId val="{00000002-C7B5-457E-950E-24518FB6D91B}"/>
            </c:ext>
          </c:extLst>
        </c:ser>
        <c:ser>
          <c:idx val="3"/>
          <c:order val="3"/>
          <c:tx>
            <c:strRef>
              <c:f>'13. IFS'!$N$6</c:f>
              <c:strCache>
                <c:ptCount val="1"/>
                <c:pt idx="0">
                  <c:v>Bajo</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IFS'!$O$6:$Q$6</c:f>
              <c:numCache>
                <c:formatCode>0%</c:formatCode>
                <c:ptCount val="3"/>
                <c:pt idx="0">
                  <c:v>0.16250000000000001</c:v>
                </c:pt>
                <c:pt idx="1">
                  <c:v>0.17499999999999999</c:v>
                </c:pt>
                <c:pt idx="2">
                  <c:v>0.125</c:v>
                </c:pt>
              </c:numCache>
            </c:numRef>
          </c:val>
          <c:extLst>
            <c:ext xmlns:c16="http://schemas.microsoft.com/office/drawing/2014/chart" uri="{C3380CC4-5D6E-409C-BE32-E72D297353CC}">
              <c16:uniqueId val="{00000003-C7B5-457E-950E-24518FB6D91B}"/>
            </c:ext>
          </c:extLst>
        </c:ser>
        <c:ser>
          <c:idx val="4"/>
          <c:order val="4"/>
          <c:tx>
            <c:strRef>
              <c:f>'13. IFS'!$N$7</c:f>
              <c:strCache>
                <c:ptCount val="1"/>
                <c:pt idx="0">
                  <c:v>Muy Bajo</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IFS'!$O$7:$Q$7</c:f>
              <c:numCache>
                <c:formatCode>0%</c:formatCode>
                <c:ptCount val="3"/>
                <c:pt idx="0">
                  <c:v>2.5000000000000001E-2</c:v>
                </c:pt>
                <c:pt idx="1">
                  <c:v>0.23749999999999999</c:v>
                </c:pt>
                <c:pt idx="2">
                  <c:v>0</c:v>
                </c:pt>
              </c:numCache>
            </c:numRef>
          </c:val>
          <c:extLst>
            <c:ext xmlns:c16="http://schemas.microsoft.com/office/drawing/2014/chart" uri="{C3380CC4-5D6E-409C-BE32-E72D297353CC}">
              <c16:uniqueId val="{00000004-C7B5-457E-950E-24518FB6D91B}"/>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4.png"/><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8.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5" Type="http://schemas.openxmlformats.org/officeDocument/2006/relationships/image" Target="../media/image30.png"/><Relationship Id="rId4" Type="http://schemas.openxmlformats.org/officeDocument/2006/relationships/image" Target="../media/image29.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4" Type="http://schemas.openxmlformats.org/officeDocument/2006/relationships/image" Target="../media/image3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10</xdr:col>
      <xdr:colOff>521950</xdr:colOff>
      <xdr:row>3</xdr:row>
      <xdr:rowOff>52917</xdr:rowOff>
    </xdr:from>
    <xdr:to>
      <xdr:col>21</xdr:col>
      <xdr:colOff>140775</xdr:colOff>
      <xdr:row>18</xdr:row>
      <xdr:rowOff>53622</xdr:rowOff>
    </xdr:to>
    <xdr:pic>
      <xdr:nvPicPr>
        <xdr:cNvPr id="2" name="Picture 1">
          <a:extLst>
            <a:ext uri="{FF2B5EF4-FFF2-40B4-BE49-F238E27FC236}">
              <a16:creationId xmlns:a16="http://schemas.microsoft.com/office/drawing/2014/main" id="{4DA87CEB-828C-464F-A7C0-8AE2C7AB1F2B}"/>
            </a:ext>
          </a:extLst>
        </xdr:cNvPr>
        <xdr:cNvPicPr>
          <a:picLocks noChangeAspect="1"/>
        </xdr:cNvPicPr>
      </xdr:nvPicPr>
      <xdr:blipFill>
        <a:blip xmlns:r="http://schemas.openxmlformats.org/officeDocument/2006/relationships" r:embed="rId1"/>
        <a:stretch>
          <a:fillRect/>
        </a:stretch>
      </xdr:blipFill>
      <xdr:spPr>
        <a:xfrm>
          <a:off x="13856950" y="605367"/>
          <a:ext cx="6254575" cy="2762955"/>
        </a:xfrm>
        <a:prstGeom prst="rect">
          <a:avLst/>
        </a:prstGeom>
      </xdr:spPr>
    </xdr:pic>
    <xdr:clientData/>
  </xdr:twoCellAnchor>
  <xdr:twoCellAnchor>
    <xdr:from>
      <xdr:col>3</xdr:col>
      <xdr:colOff>402168</xdr:colOff>
      <xdr:row>6</xdr:row>
      <xdr:rowOff>49388</xdr:rowOff>
    </xdr:from>
    <xdr:to>
      <xdr:col>6</xdr:col>
      <xdr:colOff>119946</xdr:colOff>
      <xdr:row>17</xdr:row>
      <xdr:rowOff>134054</xdr:rowOff>
    </xdr:to>
    <xdr:sp macro="" textlink="">
      <xdr:nvSpPr>
        <xdr:cNvPr id="3" name="Rectangle: Rounded Corners 2">
          <a:extLst>
            <a:ext uri="{FF2B5EF4-FFF2-40B4-BE49-F238E27FC236}">
              <a16:creationId xmlns:a16="http://schemas.microsoft.com/office/drawing/2014/main" id="{4DCE9E6B-9586-4EB7-953A-A1490A1C992B}"/>
            </a:ext>
          </a:extLst>
        </xdr:cNvPr>
        <xdr:cNvSpPr/>
      </xdr:nvSpPr>
      <xdr:spPr>
        <a:xfrm>
          <a:off x="4262968" y="1154288"/>
          <a:ext cx="3838928" cy="21103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 Los nombres de Emisor deben ser **idénticos** a como aparecen en "Valorización de Instrumentos"</a:t>
          </a:r>
        </a:p>
        <a:p>
          <a:pPr algn="l"/>
          <a:r>
            <a:rPr lang="es-PE" sz="1100"/>
            <a:t>  col AE "Nombre (G&amp;P)": `InRetail Consumer`, `Inretail Peru Corp`, `InRetail Shopping Malls`.</a:t>
          </a:r>
        </a:p>
        <a:p>
          <a:pPr algn="l"/>
          <a:r>
            <a:rPr lang="es-PE" sz="1100"/>
            <a:t>- Los Business Line deben escribirse **igual** que en "Activos Departamentales" (ej. `Plaza Vea/Vivanda`).</a:t>
          </a:r>
        </a:p>
        <a:p>
          <a:pPr algn="l"/>
          <a:r>
            <a:rPr lang="es-PE" sz="1100"/>
            <a:t>- El Peso de cada emisor debe **sumar 1** (Consumer: 0.375+0.1875+0.0375+0.40=1 ; Peru Corp suma 1 ; Malls=1).</a:t>
          </a:r>
        </a:p>
        <a:p>
          <a:pPr algn="l"/>
          <a:r>
            <a:rPr lang="es-PE" sz="1100"/>
            <a:t>- Si mañana cambias un peso o agregas un emisor, solo editas aquí. Cero código.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521950</xdr:colOff>
      <xdr:row>3</xdr:row>
      <xdr:rowOff>52917</xdr:rowOff>
    </xdr:from>
    <xdr:to>
      <xdr:col>21</xdr:col>
      <xdr:colOff>140775</xdr:colOff>
      <xdr:row>18</xdr:row>
      <xdr:rowOff>53622</xdr:rowOff>
    </xdr:to>
    <xdr:pic>
      <xdr:nvPicPr>
        <xdr:cNvPr id="2" name="Picture 1">
          <a:extLst>
            <a:ext uri="{FF2B5EF4-FFF2-40B4-BE49-F238E27FC236}">
              <a16:creationId xmlns:a16="http://schemas.microsoft.com/office/drawing/2014/main" id="{652C5C12-92AE-442F-AB94-BB7B97A6449D}"/>
            </a:ext>
          </a:extLst>
        </xdr:cNvPr>
        <xdr:cNvPicPr>
          <a:picLocks noChangeAspect="1"/>
        </xdr:cNvPicPr>
      </xdr:nvPicPr>
      <xdr:blipFill>
        <a:blip xmlns:r="http://schemas.openxmlformats.org/officeDocument/2006/relationships" r:embed="rId1"/>
        <a:stretch>
          <a:fillRect/>
        </a:stretch>
      </xdr:blipFill>
      <xdr:spPr>
        <a:xfrm>
          <a:off x="13073783" y="603250"/>
          <a:ext cx="6293381" cy="2752372"/>
        </a:xfrm>
        <a:prstGeom prst="rect">
          <a:avLst/>
        </a:prstGeom>
      </xdr:spPr>
    </xdr:pic>
    <xdr:clientData/>
  </xdr:twoCellAnchor>
  <xdr:twoCellAnchor>
    <xdr:from>
      <xdr:col>0</xdr:col>
      <xdr:colOff>762000</xdr:colOff>
      <xdr:row>11</xdr:row>
      <xdr:rowOff>63500</xdr:rowOff>
    </xdr:from>
    <xdr:to>
      <xdr:col>6</xdr:col>
      <xdr:colOff>119946</xdr:colOff>
      <xdr:row>17</xdr:row>
      <xdr:rowOff>134054</xdr:rowOff>
    </xdr:to>
    <xdr:sp macro="" textlink="">
      <xdr:nvSpPr>
        <xdr:cNvPr id="3" name="Rectangle: Rounded Corners 2">
          <a:extLst>
            <a:ext uri="{FF2B5EF4-FFF2-40B4-BE49-F238E27FC236}">
              <a16:creationId xmlns:a16="http://schemas.microsoft.com/office/drawing/2014/main" id="{F5CAE03F-315D-5296-C6C8-8E98F24D4DF2}"/>
            </a:ext>
          </a:extLst>
        </xdr:cNvPr>
        <xdr:cNvSpPr/>
      </xdr:nvSpPr>
      <xdr:spPr>
        <a:xfrm>
          <a:off x="762000" y="2081389"/>
          <a:ext cx="7337779" cy="11712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 Los nombres de Emisor deben ser **idénticos** a como aparecen en "Valorización de Instrumentos"</a:t>
          </a:r>
        </a:p>
        <a:p>
          <a:pPr algn="l"/>
          <a:r>
            <a:rPr lang="es-PE" sz="1100"/>
            <a:t>  col AE "Nombre (G&amp;P)": `InRetail Consumer`, `Inretail Peru Corp`, `InRetail Shopping Malls`.</a:t>
          </a:r>
        </a:p>
        <a:p>
          <a:pPr algn="l"/>
          <a:r>
            <a:rPr lang="es-PE" sz="1100"/>
            <a:t>- Los Business Line deben escribirse **igual** que en "Activos Departamentales" (ej. `Plaza Vea/Vivanda`).</a:t>
          </a:r>
        </a:p>
        <a:p>
          <a:pPr algn="l"/>
          <a:r>
            <a:rPr lang="es-PE" sz="1100"/>
            <a:t>- El Peso de cada emisor debe **sumar 1** (Consumer: 0.375+0.1875+0.0375+0.40=1 ; Peru Corp suma 1 ; Malls=1).</a:t>
          </a:r>
        </a:p>
        <a:p>
          <a:pPr algn="l"/>
          <a:r>
            <a:rPr lang="es-PE" sz="1100"/>
            <a:t>- Si mañana cambias un peso o agregas un emisor, solo editas aquí. Cero código.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444438</xdr:colOff>
      <xdr:row>0</xdr:row>
      <xdr:rowOff>0</xdr:rowOff>
    </xdr:from>
    <xdr:to>
      <xdr:col>22</xdr:col>
      <xdr:colOff>70240</xdr:colOff>
      <xdr:row>79</xdr:row>
      <xdr:rowOff>115877</xdr:rowOff>
    </xdr:to>
    <xdr:pic>
      <xdr:nvPicPr>
        <xdr:cNvPr id="2" name="Picture 1">
          <a:extLst>
            <a:ext uri="{FF2B5EF4-FFF2-40B4-BE49-F238E27FC236}">
              <a16:creationId xmlns:a16="http://schemas.microsoft.com/office/drawing/2014/main" id="{ACA474AE-E86D-49EA-9D34-A408C755DBD7}"/>
            </a:ext>
          </a:extLst>
        </xdr:cNvPr>
        <xdr:cNvPicPr>
          <a:picLocks noChangeAspect="1"/>
        </xdr:cNvPicPr>
      </xdr:nvPicPr>
      <xdr:blipFill rotWithShape="1">
        <a:blip xmlns:r="http://schemas.openxmlformats.org/officeDocument/2006/relationships" r:embed="rId1"/>
        <a:stretch>
          <a:fillRect/>
        </a:stretch>
      </xdr:blipFill>
      <xdr:spPr>
        <a:xfrm>
          <a:off x="5476266" y="0"/>
          <a:ext cx="9879957" cy="52593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428625</xdr:colOff>
      <xdr:row>1</xdr:row>
      <xdr:rowOff>153227</xdr:rowOff>
    </xdr:from>
    <xdr:to>
      <xdr:col>26</xdr:col>
      <xdr:colOff>410892</xdr:colOff>
      <xdr:row>21</xdr:row>
      <xdr:rowOff>105537</xdr:rowOff>
    </xdr:to>
    <xdr:pic>
      <xdr:nvPicPr>
        <xdr:cNvPr id="4" name="Picture 3">
          <a:extLst>
            <a:ext uri="{FF2B5EF4-FFF2-40B4-BE49-F238E27FC236}">
              <a16:creationId xmlns:a16="http://schemas.microsoft.com/office/drawing/2014/main" id="{5E066817-2899-139E-9FFB-71070ECC7612}"/>
            </a:ext>
          </a:extLst>
        </xdr:cNvPr>
        <xdr:cNvPicPr>
          <a:picLocks noChangeAspect="1"/>
        </xdr:cNvPicPr>
      </xdr:nvPicPr>
      <xdr:blipFill>
        <a:blip xmlns:r="http://schemas.openxmlformats.org/officeDocument/2006/relationships" r:embed="rId1"/>
        <a:stretch>
          <a:fillRect/>
        </a:stretch>
      </xdr:blipFill>
      <xdr:spPr>
        <a:xfrm>
          <a:off x="6600825" y="343727"/>
          <a:ext cx="6506892" cy="3762310"/>
        </a:xfrm>
        <a:prstGeom prst="rect">
          <a:avLst/>
        </a:prstGeom>
      </xdr:spPr>
    </xdr:pic>
    <xdr:clientData/>
  </xdr:twoCellAnchor>
  <xdr:twoCellAnchor editAs="oneCell">
    <xdr:from>
      <xdr:col>26</xdr:col>
      <xdr:colOff>62617</xdr:colOff>
      <xdr:row>0</xdr:row>
      <xdr:rowOff>0</xdr:rowOff>
    </xdr:from>
    <xdr:to>
      <xdr:col>31</xdr:col>
      <xdr:colOff>410438</xdr:colOff>
      <xdr:row>22</xdr:row>
      <xdr:rowOff>77286</xdr:rowOff>
    </xdr:to>
    <xdr:pic>
      <xdr:nvPicPr>
        <xdr:cNvPr id="5" name="Picture 4">
          <a:extLst>
            <a:ext uri="{FF2B5EF4-FFF2-40B4-BE49-F238E27FC236}">
              <a16:creationId xmlns:a16="http://schemas.microsoft.com/office/drawing/2014/main" id="{BD7B2C23-D612-EDD1-5FAD-118D648FF7CD}"/>
            </a:ext>
          </a:extLst>
        </xdr:cNvPr>
        <xdr:cNvPicPr>
          <a:picLocks noChangeAspect="1"/>
        </xdr:cNvPicPr>
      </xdr:nvPicPr>
      <xdr:blipFill>
        <a:blip xmlns:r="http://schemas.openxmlformats.org/officeDocument/2006/relationships" r:embed="rId2"/>
        <a:stretch>
          <a:fillRect/>
        </a:stretch>
      </xdr:blipFill>
      <xdr:spPr>
        <a:xfrm>
          <a:off x="12940417" y="0"/>
          <a:ext cx="3395821" cy="42682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23</xdr:col>
      <xdr:colOff>493562</xdr:colOff>
      <xdr:row>49</xdr:row>
      <xdr:rowOff>37024</xdr:rowOff>
    </xdr:to>
    <xdr:pic>
      <xdr:nvPicPr>
        <xdr:cNvPr id="2" name="Picture 1">
          <a:extLst>
            <a:ext uri="{FF2B5EF4-FFF2-40B4-BE49-F238E27FC236}">
              <a16:creationId xmlns:a16="http://schemas.microsoft.com/office/drawing/2014/main" id="{C4807629-3986-4277-B8D6-DEF7C6FB84EA}"/>
            </a:ext>
          </a:extLst>
        </xdr:cNvPr>
        <xdr:cNvPicPr>
          <a:picLocks noChangeAspect="1"/>
        </xdr:cNvPicPr>
      </xdr:nvPicPr>
      <xdr:blipFill>
        <a:blip xmlns:r="http://schemas.openxmlformats.org/officeDocument/2006/relationships" r:embed="rId1"/>
        <a:stretch>
          <a:fillRect/>
        </a:stretch>
      </xdr:blipFill>
      <xdr:spPr>
        <a:xfrm>
          <a:off x="581025" y="762000"/>
          <a:ext cx="13276112" cy="8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100209</xdr:colOff>
      <xdr:row>2</xdr:row>
      <xdr:rowOff>9525</xdr:rowOff>
    </xdr:from>
    <xdr:to>
      <xdr:col>18</xdr:col>
      <xdr:colOff>447675</xdr:colOff>
      <xdr:row>24</xdr:row>
      <xdr:rowOff>3588</xdr:rowOff>
    </xdr:to>
    <xdr:pic>
      <xdr:nvPicPr>
        <xdr:cNvPr id="2" name="Picture 1">
          <a:extLst>
            <a:ext uri="{FF2B5EF4-FFF2-40B4-BE49-F238E27FC236}">
              <a16:creationId xmlns:a16="http://schemas.microsoft.com/office/drawing/2014/main" id="{924F73ED-B30E-647D-F458-F989C7332D37}"/>
            </a:ext>
          </a:extLst>
        </xdr:cNvPr>
        <xdr:cNvPicPr>
          <a:picLocks noChangeAspect="1"/>
        </xdr:cNvPicPr>
      </xdr:nvPicPr>
      <xdr:blipFill>
        <a:blip xmlns:r="http://schemas.openxmlformats.org/officeDocument/2006/relationships" r:embed="rId1"/>
        <a:stretch>
          <a:fillRect/>
        </a:stretch>
      </xdr:blipFill>
      <xdr:spPr>
        <a:xfrm>
          <a:off x="9825234" y="581025"/>
          <a:ext cx="6443466" cy="43755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1139249</xdr:colOff>
      <xdr:row>5</xdr:row>
      <xdr:rowOff>9525</xdr:rowOff>
    </xdr:from>
    <xdr:to>
      <xdr:col>7</xdr:col>
      <xdr:colOff>458963</xdr:colOff>
      <xdr:row>32</xdr:row>
      <xdr:rowOff>153339</xdr:rowOff>
    </xdr:to>
    <xdr:pic>
      <xdr:nvPicPr>
        <xdr:cNvPr id="4" name="Picture 3">
          <a:extLst>
            <a:ext uri="{FF2B5EF4-FFF2-40B4-BE49-F238E27FC236}">
              <a16:creationId xmlns:a16="http://schemas.microsoft.com/office/drawing/2014/main" id="{1CFDD8DD-2CFA-5911-1796-F2CC64C7F4FB}"/>
            </a:ext>
          </a:extLst>
        </xdr:cNvPr>
        <xdr:cNvPicPr>
          <a:picLocks noChangeAspect="1"/>
        </xdr:cNvPicPr>
      </xdr:nvPicPr>
      <xdr:blipFill>
        <a:blip xmlns:r="http://schemas.openxmlformats.org/officeDocument/2006/relationships" r:embed="rId1"/>
        <a:stretch>
          <a:fillRect/>
        </a:stretch>
      </xdr:blipFill>
      <xdr:spPr>
        <a:xfrm>
          <a:off x="7654349" y="2486025"/>
          <a:ext cx="9930564" cy="52873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5</xdr:row>
      <xdr:rowOff>120650</xdr:rowOff>
    </xdr:from>
    <xdr:to>
      <xdr:col>5</xdr:col>
      <xdr:colOff>263665</xdr:colOff>
      <xdr:row>29</xdr:row>
      <xdr:rowOff>101826</xdr:rowOff>
    </xdr:to>
    <xdr:pic>
      <xdr:nvPicPr>
        <xdr:cNvPr id="2" name="Picture 1">
          <a:extLst>
            <a:ext uri="{FF2B5EF4-FFF2-40B4-BE49-F238E27FC236}">
              <a16:creationId xmlns:a16="http://schemas.microsoft.com/office/drawing/2014/main" id="{F71544D0-1EC2-60CD-C833-2AAC0A198445}"/>
            </a:ext>
          </a:extLst>
        </xdr:cNvPr>
        <xdr:cNvPicPr>
          <a:picLocks noChangeAspect="1"/>
        </xdr:cNvPicPr>
      </xdr:nvPicPr>
      <xdr:blipFill>
        <a:blip xmlns:r="http://schemas.openxmlformats.org/officeDocument/2006/relationships" r:embed="rId1"/>
        <a:stretch>
          <a:fillRect/>
        </a:stretch>
      </xdr:blipFill>
      <xdr:spPr>
        <a:xfrm>
          <a:off x="1752600" y="1593850"/>
          <a:ext cx="2730640" cy="44007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40</xdr:col>
      <xdr:colOff>0</xdr:colOff>
      <xdr:row>3</xdr:row>
      <xdr:rowOff>0</xdr:rowOff>
    </xdr:from>
    <xdr:to>
      <xdr:col>58</xdr:col>
      <xdr:colOff>171450</xdr:colOff>
      <xdr:row>44</xdr:row>
      <xdr:rowOff>134889</xdr:rowOff>
    </xdr:to>
    <xdr:pic>
      <xdr:nvPicPr>
        <xdr:cNvPr id="2" name="Picture 1">
          <a:extLst>
            <a:ext uri="{FF2B5EF4-FFF2-40B4-BE49-F238E27FC236}">
              <a16:creationId xmlns:a16="http://schemas.microsoft.com/office/drawing/2014/main" id="{A09E5AA6-32D7-4182-87E4-4CE8A36323D6}"/>
            </a:ext>
          </a:extLst>
        </xdr:cNvPr>
        <xdr:cNvPicPr>
          <a:picLocks noChangeAspect="1"/>
        </xdr:cNvPicPr>
      </xdr:nvPicPr>
      <xdr:blipFill>
        <a:blip xmlns:r="http://schemas.openxmlformats.org/officeDocument/2006/relationships" r:embed="rId1"/>
        <a:stretch>
          <a:fillRect/>
        </a:stretch>
      </xdr:blipFill>
      <xdr:spPr>
        <a:xfrm>
          <a:off x="21297900" y="571500"/>
          <a:ext cx="10629900" cy="7945389"/>
        </a:xfrm>
        <a:prstGeom prst="rect">
          <a:avLst/>
        </a:prstGeom>
      </xdr:spPr>
    </xdr:pic>
    <xdr:clientData/>
  </xdr:twoCellAnchor>
  <xdr:twoCellAnchor editAs="oneCell">
    <xdr:from>
      <xdr:col>40</xdr:col>
      <xdr:colOff>0</xdr:colOff>
      <xdr:row>51</xdr:row>
      <xdr:rowOff>0</xdr:rowOff>
    </xdr:from>
    <xdr:to>
      <xdr:col>48</xdr:col>
      <xdr:colOff>523240</xdr:colOff>
      <xdr:row>90</xdr:row>
      <xdr:rowOff>130810</xdr:rowOff>
    </xdr:to>
    <xdr:pic>
      <xdr:nvPicPr>
        <xdr:cNvPr id="3" name="Picture 2" descr="A document with text on it&#10;&#10;Description automatically generated">
          <a:extLst>
            <a:ext uri="{FF2B5EF4-FFF2-40B4-BE49-F238E27FC236}">
              <a16:creationId xmlns:a16="http://schemas.microsoft.com/office/drawing/2014/main" id="{0711C54D-4A8C-4CF2-8E80-01B259F15FC7}"/>
            </a:ext>
          </a:extLst>
        </xdr:cNvPr>
        <xdr:cNvPicPr>
          <a:picLocks noChangeAspect="1"/>
        </xdr:cNvPicPr>
      </xdr:nvPicPr>
      <xdr:blipFill>
        <a:blip xmlns:r="http://schemas.openxmlformats.org/officeDocument/2006/relationships" r:embed="rId2"/>
        <a:stretch>
          <a:fillRect/>
        </a:stretch>
      </xdr:blipFill>
      <xdr:spPr>
        <a:xfrm>
          <a:off x="21297900" y="9715500"/>
          <a:ext cx="5171440" cy="7560310"/>
        </a:xfrm>
        <a:prstGeom prst="rect">
          <a:avLst/>
        </a:prstGeom>
      </xdr:spPr>
    </xdr:pic>
    <xdr:clientData/>
  </xdr:twoCellAnchor>
  <xdr:twoCellAnchor editAs="oneCell">
    <xdr:from>
      <xdr:col>40</xdr:col>
      <xdr:colOff>0</xdr:colOff>
      <xdr:row>92</xdr:row>
      <xdr:rowOff>0</xdr:rowOff>
    </xdr:from>
    <xdr:to>
      <xdr:col>48</xdr:col>
      <xdr:colOff>523240</xdr:colOff>
      <xdr:row>122</xdr:row>
      <xdr:rowOff>635</xdr:rowOff>
    </xdr:to>
    <xdr:pic>
      <xdr:nvPicPr>
        <xdr:cNvPr id="4" name="Picture 3" descr="A screenshot of a document&#10;&#10;Description automatically generated">
          <a:extLst>
            <a:ext uri="{FF2B5EF4-FFF2-40B4-BE49-F238E27FC236}">
              <a16:creationId xmlns:a16="http://schemas.microsoft.com/office/drawing/2014/main" id="{3E8B9DE4-B73E-4ACB-9FEA-16A03533387B}"/>
            </a:ext>
          </a:extLst>
        </xdr:cNvPr>
        <xdr:cNvPicPr>
          <a:picLocks noChangeAspect="1"/>
        </xdr:cNvPicPr>
      </xdr:nvPicPr>
      <xdr:blipFill>
        <a:blip xmlns:r="http://schemas.openxmlformats.org/officeDocument/2006/relationships" r:embed="rId3"/>
        <a:stretch>
          <a:fillRect/>
        </a:stretch>
      </xdr:blipFill>
      <xdr:spPr>
        <a:xfrm>
          <a:off x="21297900" y="17526000"/>
          <a:ext cx="5171440" cy="5709285"/>
        </a:xfrm>
        <a:prstGeom prst="rect">
          <a:avLst/>
        </a:prstGeom>
      </xdr:spPr>
    </xdr:pic>
    <xdr:clientData/>
  </xdr:twoCellAnchor>
  <xdr:twoCellAnchor editAs="oneCell">
    <xdr:from>
      <xdr:col>40</xdr:col>
      <xdr:colOff>0</xdr:colOff>
      <xdr:row>125</xdr:row>
      <xdr:rowOff>0</xdr:rowOff>
    </xdr:from>
    <xdr:to>
      <xdr:col>50</xdr:col>
      <xdr:colOff>438150</xdr:colOff>
      <xdr:row>146</xdr:row>
      <xdr:rowOff>9525</xdr:rowOff>
    </xdr:to>
    <xdr:pic>
      <xdr:nvPicPr>
        <xdr:cNvPr id="5" name="Picture 4">
          <a:extLst>
            <a:ext uri="{FF2B5EF4-FFF2-40B4-BE49-F238E27FC236}">
              <a16:creationId xmlns:a16="http://schemas.microsoft.com/office/drawing/2014/main" id="{490B742C-323E-4A44-90EA-EF6D474766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297900" y="23812500"/>
          <a:ext cx="624840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148</xdr:row>
      <xdr:rowOff>0</xdr:rowOff>
    </xdr:from>
    <xdr:to>
      <xdr:col>50</xdr:col>
      <xdr:colOff>504825</xdr:colOff>
      <xdr:row>168</xdr:row>
      <xdr:rowOff>19050</xdr:rowOff>
    </xdr:to>
    <xdr:pic>
      <xdr:nvPicPr>
        <xdr:cNvPr id="6" name="Picture 5">
          <a:extLst>
            <a:ext uri="{FF2B5EF4-FFF2-40B4-BE49-F238E27FC236}">
              <a16:creationId xmlns:a16="http://schemas.microsoft.com/office/drawing/2014/main" id="{E0D530C8-D713-47E1-8660-73C7D78FCD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297900" y="28194000"/>
          <a:ext cx="6315075"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170</xdr:row>
      <xdr:rowOff>0</xdr:rowOff>
    </xdr:from>
    <xdr:to>
      <xdr:col>50</xdr:col>
      <xdr:colOff>438150</xdr:colOff>
      <xdr:row>184</xdr:row>
      <xdr:rowOff>161925</xdr:rowOff>
    </xdr:to>
    <xdr:pic>
      <xdr:nvPicPr>
        <xdr:cNvPr id="7" name="Picture 6">
          <a:extLst>
            <a:ext uri="{FF2B5EF4-FFF2-40B4-BE49-F238E27FC236}">
              <a16:creationId xmlns:a16="http://schemas.microsoft.com/office/drawing/2014/main" id="{1C652222-9F07-4BFC-813A-AFBB3B82111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297900" y="32385000"/>
          <a:ext cx="6248400" cy="2828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186</xdr:row>
      <xdr:rowOff>0</xdr:rowOff>
    </xdr:from>
    <xdr:to>
      <xdr:col>50</xdr:col>
      <xdr:colOff>485775</xdr:colOff>
      <xdr:row>195</xdr:row>
      <xdr:rowOff>161925</xdr:rowOff>
    </xdr:to>
    <xdr:pic>
      <xdr:nvPicPr>
        <xdr:cNvPr id="8" name="Picture 7">
          <a:extLst>
            <a:ext uri="{FF2B5EF4-FFF2-40B4-BE49-F238E27FC236}">
              <a16:creationId xmlns:a16="http://schemas.microsoft.com/office/drawing/2014/main" id="{D8EF1B82-D93B-44CB-826D-6B192FE233C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297900" y="35433000"/>
          <a:ext cx="6296025"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197</xdr:row>
      <xdr:rowOff>0</xdr:rowOff>
    </xdr:from>
    <xdr:to>
      <xdr:col>50</xdr:col>
      <xdr:colOff>552450</xdr:colOff>
      <xdr:row>219</xdr:row>
      <xdr:rowOff>95250</xdr:rowOff>
    </xdr:to>
    <xdr:pic>
      <xdr:nvPicPr>
        <xdr:cNvPr id="9" name="Picture 8">
          <a:extLst>
            <a:ext uri="{FF2B5EF4-FFF2-40B4-BE49-F238E27FC236}">
              <a16:creationId xmlns:a16="http://schemas.microsoft.com/office/drawing/2014/main" id="{60C682DF-9400-435C-BF74-4F250540658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297900" y="37528500"/>
          <a:ext cx="6362700" cy="428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400050</xdr:colOff>
      <xdr:row>0</xdr:row>
      <xdr:rowOff>0</xdr:rowOff>
    </xdr:from>
    <xdr:to>
      <xdr:col>28</xdr:col>
      <xdr:colOff>47625</xdr:colOff>
      <xdr:row>6</xdr:row>
      <xdr:rowOff>82826</xdr:rowOff>
    </xdr:to>
    <xdr:sp macro="" textlink="">
      <xdr:nvSpPr>
        <xdr:cNvPr id="10" name="TextBox 9">
          <a:extLst>
            <a:ext uri="{FF2B5EF4-FFF2-40B4-BE49-F238E27FC236}">
              <a16:creationId xmlns:a16="http://schemas.microsoft.com/office/drawing/2014/main" id="{11642BE7-F2E2-44C3-AA88-1C1B70CB18F0}"/>
            </a:ext>
          </a:extLst>
        </xdr:cNvPr>
        <xdr:cNvSpPr txBox="1"/>
      </xdr:nvSpPr>
      <xdr:spPr>
        <a:xfrm>
          <a:off x="11553825" y="0"/>
          <a:ext cx="2390775"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25</xdr:col>
      <xdr:colOff>190500</xdr:colOff>
      <xdr:row>2</xdr:row>
      <xdr:rowOff>57150</xdr:rowOff>
    </xdr:from>
    <xdr:to>
      <xdr:col>25</xdr:col>
      <xdr:colOff>354723</xdr:colOff>
      <xdr:row>3</xdr:row>
      <xdr:rowOff>24304</xdr:rowOff>
    </xdr:to>
    <xdr:sp macro="" textlink="">
      <xdr:nvSpPr>
        <xdr:cNvPr id="11" name="Rectangle 10">
          <a:extLst>
            <a:ext uri="{FF2B5EF4-FFF2-40B4-BE49-F238E27FC236}">
              <a16:creationId xmlns:a16="http://schemas.microsoft.com/office/drawing/2014/main" id="{2FA8579F-1CA9-40D0-A6B0-7CA9EC643A09}"/>
            </a:ext>
          </a:extLst>
        </xdr:cNvPr>
        <xdr:cNvSpPr/>
      </xdr:nvSpPr>
      <xdr:spPr>
        <a:xfrm>
          <a:off x="11344275" y="438150"/>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104775</xdr:colOff>
      <xdr:row>10</xdr:row>
      <xdr:rowOff>85725</xdr:rowOff>
    </xdr:from>
    <xdr:to>
      <xdr:col>20</xdr:col>
      <xdr:colOff>591298</xdr:colOff>
      <xdr:row>31</xdr:row>
      <xdr:rowOff>133915</xdr:rowOff>
    </xdr:to>
    <xdr:pic>
      <xdr:nvPicPr>
        <xdr:cNvPr id="2" name="Picture 1">
          <a:extLst>
            <a:ext uri="{FF2B5EF4-FFF2-40B4-BE49-F238E27FC236}">
              <a16:creationId xmlns:a16="http://schemas.microsoft.com/office/drawing/2014/main" id="{D74C38D4-2DD9-D9BA-FA3E-88F0A6715E72}"/>
            </a:ext>
          </a:extLst>
        </xdr:cNvPr>
        <xdr:cNvPicPr>
          <a:picLocks noChangeAspect="1"/>
        </xdr:cNvPicPr>
      </xdr:nvPicPr>
      <xdr:blipFill>
        <a:blip xmlns:r="http://schemas.openxmlformats.org/officeDocument/2006/relationships" r:embed="rId1"/>
        <a:stretch>
          <a:fillRect/>
        </a:stretch>
      </xdr:blipFill>
      <xdr:spPr>
        <a:xfrm>
          <a:off x="11087100" y="1990725"/>
          <a:ext cx="5363323" cy="4048690"/>
        </a:xfrm>
        <a:prstGeom prst="rect">
          <a:avLst/>
        </a:prstGeom>
      </xdr:spPr>
    </xdr:pic>
    <xdr:clientData/>
  </xdr:twoCellAnchor>
  <xdr:twoCellAnchor editAs="oneCell">
    <xdr:from>
      <xdr:col>12</xdr:col>
      <xdr:colOff>28575</xdr:colOff>
      <xdr:row>6</xdr:row>
      <xdr:rowOff>114300</xdr:rowOff>
    </xdr:from>
    <xdr:to>
      <xdr:col>29</xdr:col>
      <xdr:colOff>239601</xdr:colOff>
      <xdr:row>10</xdr:row>
      <xdr:rowOff>47722</xdr:rowOff>
    </xdr:to>
    <xdr:pic>
      <xdr:nvPicPr>
        <xdr:cNvPr id="3" name="Picture 2">
          <a:extLst>
            <a:ext uri="{FF2B5EF4-FFF2-40B4-BE49-F238E27FC236}">
              <a16:creationId xmlns:a16="http://schemas.microsoft.com/office/drawing/2014/main" id="{A335F9FD-E078-12C5-A02E-99DDB07A9FB0}"/>
            </a:ext>
          </a:extLst>
        </xdr:cNvPr>
        <xdr:cNvPicPr>
          <a:picLocks noChangeAspect="1"/>
        </xdr:cNvPicPr>
      </xdr:nvPicPr>
      <xdr:blipFill>
        <a:blip xmlns:r="http://schemas.openxmlformats.org/officeDocument/2006/relationships" r:embed="rId2"/>
        <a:stretch>
          <a:fillRect/>
        </a:stretch>
      </xdr:blipFill>
      <xdr:spPr>
        <a:xfrm>
          <a:off x="11010900" y="1257300"/>
          <a:ext cx="10574226" cy="6954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144954</xdr:colOff>
      <xdr:row>0</xdr:row>
      <xdr:rowOff>55618</xdr:rowOff>
    </xdr:from>
    <xdr:to>
      <xdr:col>5</xdr:col>
      <xdr:colOff>745029</xdr:colOff>
      <xdr:row>13</xdr:row>
      <xdr:rowOff>32846</xdr:rowOff>
    </xdr:to>
    <xdr:sp macro="" textlink="">
      <xdr:nvSpPr>
        <xdr:cNvPr id="2" name="CuadroTexto 1">
          <a:extLst>
            <a:ext uri="{FF2B5EF4-FFF2-40B4-BE49-F238E27FC236}">
              <a16:creationId xmlns:a16="http://schemas.microsoft.com/office/drawing/2014/main" id="{72EF2B00-FD85-472B-9229-EE7CB37F7379}"/>
            </a:ext>
          </a:extLst>
        </xdr:cNvPr>
        <xdr:cNvSpPr txBox="1"/>
      </xdr:nvSpPr>
      <xdr:spPr>
        <a:xfrm>
          <a:off x="144954" y="55618"/>
          <a:ext cx="6724650" cy="24727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000" b="1"/>
            <a:t>Metodología</a:t>
          </a:r>
          <a:br>
            <a:rPr lang="es-PE" sz="1000"/>
          </a:br>
          <a:r>
            <a:rPr lang="es-PE" sz="1000"/>
            <a:t>La distribución distrital se basa en dos principios: </a:t>
          </a:r>
          <a:r>
            <a:rPr lang="es-PE" sz="1000" b="0"/>
            <a:t>alineación con información oficial y criterios objetivos.</a:t>
          </a:r>
        </a:p>
        <a:p>
          <a:r>
            <a:rPr lang="es-PE" sz="1000" b="1"/>
            <a:t>Ancla en datos auditados</a:t>
          </a:r>
          <a:r>
            <a:rPr lang="es-PE" sz="1000"/>
            <a:t>: Se utilizan los ingresos reportados por Auna en 2Q25 (Oncosalud: S/ 286 MM; Servicios de Salud: S/ 269 MM), según la nota de segmentos el earnings</a:t>
          </a:r>
          <a:r>
            <a:rPr lang="es-PE" sz="1000" baseline="0"/>
            <a:t> report al 2Q2025</a:t>
          </a:r>
          <a:r>
            <a:rPr lang="es-PE" sz="1000"/>
            <a:t>.</a:t>
          </a:r>
        </a:p>
        <a:p>
          <a:r>
            <a:rPr lang="es-PE" sz="1000" b="1"/>
            <a:t>Asignación por infraestructura oficial</a:t>
          </a:r>
          <a:r>
            <a:rPr lang="es-PE" sz="1000"/>
            <a:t>: Ante la falta de ingresos por sede en fuentes públicas, se emplea la red de establecimientos publicada por Auna/Oncosalud, clasificando cada sede según su tipología oficial.</a:t>
          </a:r>
        </a:p>
        <a:p>
          <a:r>
            <a:rPr lang="es-PE" sz="1000" b="1"/>
            <a:t>Pesos tipológicos como proxy de complejidad</a:t>
          </a:r>
          <a:r>
            <a:rPr lang="es-PE" sz="1000"/>
            <a:t>: La capacidad de generar ingresos está directamente relacionada con la complejidad asistencial. Por ello, se asignan pesos proporcionales: </a:t>
          </a:r>
        </a:p>
        <a:p>
          <a:pPr lvl="1"/>
          <a:r>
            <a:rPr lang="es-PE" sz="1000"/>
            <a:t>Clínica Auna = 3 (hospitalización, cirugías, UCI)</a:t>
          </a:r>
        </a:p>
        <a:p>
          <a:pPr lvl="1"/>
          <a:r>
            <a:rPr lang="es-PE" sz="1000"/>
            <a:t>Centro Médico = 1 (consultas ambulatorias)</a:t>
          </a:r>
        </a:p>
        <a:p>
          <a:pPr lvl="1"/>
          <a:r>
            <a:rPr lang="es-PE" sz="1000"/>
            <a:t>Centro de Bienestar = 0.5 (chequeos preventivos)</a:t>
          </a:r>
        </a:p>
        <a:p>
          <a:pPr lvl="1"/>
          <a:r>
            <a:rPr lang="es-PE" sz="1000"/>
            <a:t>Clínicas Oncológicas: Hospitalaria = 3; Ambulatoria/Radioncología = 2</a:t>
          </a:r>
          <a:br>
            <a:rPr lang="es-PE" sz="1000"/>
          </a:br>
          <a:r>
            <a:rPr lang="es-PE" sz="1000"/>
            <a:t>Esta escala refleja diferencias reales en infraestructura y ticket promedio.</a:t>
          </a:r>
        </a:p>
        <a:p>
          <a:r>
            <a:rPr lang="es-PE" sz="1000" b="1"/>
            <a:t>Proceso transparente</a:t>
          </a:r>
          <a:r>
            <a:rPr lang="es-PE" sz="1000"/>
            <a:t>: Los pesos se normalizan por distrito dentro de cada segmento y se asignan los montos ancla proporcionalmente.</a:t>
          </a:r>
          <a:endParaRPr lang="es-PE" sz="1400" kern="1200"/>
        </a:p>
      </xdr:txBody>
    </xdr:sp>
    <xdr:clientData/>
  </xdr:twoCellAnchor>
  <xdr:twoCellAnchor>
    <xdr:from>
      <xdr:col>9</xdr:col>
      <xdr:colOff>390525</xdr:colOff>
      <xdr:row>46</xdr:row>
      <xdr:rowOff>171450</xdr:rowOff>
    </xdr:from>
    <xdr:to>
      <xdr:col>12</xdr:col>
      <xdr:colOff>1019175</xdr:colOff>
      <xdr:row>53</xdr:row>
      <xdr:rowOff>171450</xdr:rowOff>
    </xdr:to>
    <xdr:sp macro="" textlink="">
      <xdr:nvSpPr>
        <xdr:cNvPr id="3" name="TextBox 2">
          <a:extLst>
            <a:ext uri="{FF2B5EF4-FFF2-40B4-BE49-F238E27FC236}">
              <a16:creationId xmlns:a16="http://schemas.microsoft.com/office/drawing/2014/main" id="{135D9552-0DF9-4565-A1E3-6C0AE7F56964}"/>
            </a:ext>
          </a:extLst>
        </xdr:cNvPr>
        <xdr:cNvSpPr txBox="1"/>
      </xdr:nvSpPr>
      <xdr:spPr>
        <a:xfrm>
          <a:off x="11134725" y="8982075"/>
          <a:ext cx="33337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200"/>
            <a:t>Tomar en consideración que no habrá score</a:t>
          </a:r>
          <a:r>
            <a:rPr lang="es-PE" sz="1200" baseline="0"/>
            <a:t> </a:t>
          </a:r>
          <a:r>
            <a:rPr lang="es-PE" sz="1200"/>
            <a:t>a nivel de riesgo de sequías severo, para estos distritos, esto ya que han sido excluídos de la metodología de CENEPRED al no considerar la costa peruana.</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418009</xdr:colOff>
      <xdr:row>31</xdr:row>
      <xdr:rowOff>160899</xdr:rowOff>
    </xdr:to>
    <xdr:pic>
      <xdr:nvPicPr>
        <xdr:cNvPr id="2" name="Imagen 4">
          <a:extLst>
            <a:ext uri="{FF2B5EF4-FFF2-40B4-BE49-F238E27FC236}">
              <a16:creationId xmlns:a16="http://schemas.microsoft.com/office/drawing/2014/main" id="{F314C6D0-FB72-4ACD-BEE2-B824FEE0134F}"/>
            </a:ext>
          </a:extLst>
        </xdr:cNvPr>
        <xdr:cNvPicPr>
          <a:picLocks noChangeAspect="1"/>
        </xdr:cNvPicPr>
      </xdr:nvPicPr>
      <xdr:blipFill>
        <a:blip xmlns:r="http://schemas.openxmlformats.org/officeDocument/2006/relationships" r:embed="rId1"/>
        <a:stretch>
          <a:fillRect/>
        </a:stretch>
      </xdr:blipFill>
      <xdr:spPr>
        <a:xfrm>
          <a:off x="0" y="0"/>
          <a:ext cx="10781209" cy="6066399"/>
        </a:xfrm>
        <a:prstGeom prst="rect">
          <a:avLst/>
        </a:prstGeom>
      </xdr:spPr>
    </xdr:pic>
    <xdr:clientData/>
  </xdr:twoCellAnchor>
  <xdr:twoCellAnchor editAs="oneCell">
    <xdr:from>
      <xdr:col>1</xdr:col>
      <xdr:colOff>447523</xdr:colOff>
      <xdr:row>28</xdr:row>
      <xdr:rowOff>85323</xdr:rowOff>
    </xdr:from>
    <xdr:to>
      <xdr:col>16</xdr:col>
      <xdr:colOff>307402</xdr:colOff>
      <xdr:row>55</xdr:row>
      <xdr:rowOff>49392</xdr:rowOff>
    </xdr:to>
    <xdr:pic>
      <xdr:nvPicPr>
        <xdr:cNvPr id="3" name="Imagen 5">
          <a:extLst>
            <a:ext uri="{FF2B5EF4-FFF2-40B4-BE49-F238E27FC236}">
              <a16:creationId xmlns:a16="http://schemas.microsoft.com/office/drawing/2014/main" id="{0B15F527-5080-43DC-BBC3-579A03AD8BF5}"/>
            </a:ext>
          </a:extLst>
        </xdr:cNvPr>
        <xdr:cNvPicPr>
          <a:picLocks noChangeAspect="1"/>
        </xdr:cNvPicPr>
      </xdr:nvPicPr>
      <xdr:blipFill>
        <a:blip xmlns:r="http://schemas.openxmlformats.org/officeDocument/2006/relationships" r:embed="rId2"/>
        <a:stretch>
          <a:fillRect/>
        </a:stretch>
      </xdr:blipFill>
      <xdr:spPr>
        <a:xfrm>
          <a:off x="1028548" y="5952723"/>
          <a:ext cx="9003879" cy="5107569"/>
        </a:xfrm>
        <a:prstGeom prst="rect">
          <a:avLst/>
        </a:prstGeom>
      </xdr:spPr>
    </xdr:pic>
    <xdr:clientData/>
  </xdr:twoCellAnchor>
  <xdr:twoCellAnchor editAs="oneCell">
    <xdr:from>
      <xdr:col>0</xdr:col>
      <xdr:colOff>423590</xdr:colOff>
      <xdr:row>53</xdr:row>
      <xdr:rowOff>166307</xdr:rowOff>
    </xdr:from>
    <xdr:to>
      <xdr:col>18</xdr:col>
      <xdr:colOff>577699</xdr:colOff>
      <xdr:row>82</xdr:row>
      <xdr:rowOff>4140</xdr:rowOff>
    </xdr:to>
    <xdr:pic>
      <xdr:nvPicPr>
        <xdr:cNvPr id="4" name="Imagen 6">
          <a:extLst>
            <a:ext uri="{FF2B5EF4-FFF2-40B4-BE49-F238E27FC236}">
              <a16:creationId xmlns:a16="http://schemas.microsoft.com/office/drawing/2014/main" id="{795A55A8-877B-4E13-8930-77F5A27585D0}"/>
            </a:ext>
          </a:extLst>
        </xdr:cNvPr>
        <xdr:cNvPicPr>
          <a:picLocks noChangeAspect="1"/>
        </xdr:cNvPicPr>
      </xdr:nvPicPr>
      <xdr:blipFill>
        <a:blip xmlns:r="http://schemas.openxmlformats.org/officeDocument/2006/relationships" r:embed="rId3"/>
        <a:stretch>
          <a:fillRect/>
        </a:stretch>
      </xdr:blipFill>
      <xdr:spPr>
        <a:xfrm>
          <a:off x="423590" y="10796207"/>
          <a:ext cx="11155484" cy="53581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181839</xdr:colOff>
      <xdr:row>8</xdr:row>
      <xdr:rowOff>116847</xdr:rowOff>
    </xdr:from>
    <xdr:to>
      <xdr:col>16</xdr:col>
      <xdr:colOff>265104</xdr:colOff>
      <xdr:row>15</xdr:row>
      <xdr:rowOff>9173</xdr:rowOff>
    </xdr:to>
    <xdr:sp macro="" textlink="">
      <xdr:nvSpPr>
        <xdr:cNvPr id="2" name="TextBox 1">
          <a:extLst>
            <a:ext uri="{FF2B5EF4-FFF2-40B4-BE49-F238E27FC236}">
              <a16:creationId xmlns:a16="http://schemas.microsoft.com/office/drawing/2014/main" id="{D64B4DA2-EAF3-4203-AC8A-49A2E04AEBCC}"/>
            </a:ext>
          </a:extLst>
        </xdr:cNvPr>
        <xdr:cNvSpPr txBox="1"/>
      </xdr:nvSpPr>
      <xdr:spPr>
        <a:xfrm>
          <a:off x="13176660" y="1640847"/>
          <a:ext cx="2532551"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13</xdr:col>
      <xdr:colOff>1082187</xdr:colOff>
      <xdr:row>10</xdr:row>
      <xdr:rowOff>36504</xdr:rowOff>
    </xdr:from>
    <xdr:to>
      <xdr:col>14</xdr:col>
      <xdr:colOff>157839</xdr:colOff>
      <xdr:row>11</xdr:row>
      <xdr:rowOff>3658</xdr:rowOff>
    </xdr:to>
    <xdr:sp macro="" textlink="">
      <xdr:nvSpPr>
        <xdr:cNvPr id="3" name="Rectangle 2">
          <a:extLst>
            <a:ext uri="{FF2B5EF4-FFF2-40B4-BE49-F238E27FC236}">
              <a16:creationId xmlns:a16="http://schemas.microsoft.com/office/drawing/2014/main" id="{843198C8-9401-43F8-8283-B9CFDFB4AF1D}"/>
            </a:ext>
          </a:extLst>
        </xdr:cNvPr>
        <xdr:cNvSpPr/>
      </xdr:nvSpPr>
      <xdr:spPr>
        <a:xfrm>
          <a:off x="12988437" y="1941504"/>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17</xdr:col>
      <xdr:colOff>393700</xdr:colOff>
      <xdr:row>0</xdr:row>
      <xdr:rowOff>0</xdr:rowOff>
    </xdr:from>
    <xdr:to>
      <xdr:col>24</xdr:col>
      <xdr:colOff>1174750</xdr:colOff>
      <xdr:row>14</xdr:row>
      <xdr:rowOff>76200</xdr:rowOff>
    </xdr:to>
    <xdr:graphicFrame macro="">
      <xdr:nvGraphicFramePr>
        <xdr:cNvPr id="4" name="Chart 3">
          <a:extLst>
            <a:ext uri="{FF2B5EF4-FFF2-40B4-BE49-F238E27FC236}">
              <a16:creationId xmlns:a16="http://schemas.microsoft.com/office/drawing/2014/main" id="{4AFA06B4-773E-465B-9240-75183D619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637189</xdr:colOff>
      <xdr:row>7</xdr:row>
      <xdr:rowOff>28903</xdr:rowOff>
    </xdr:to>
    <xdr:sp macro="" textlink="">
      <xdr:nvSpPr>
        <xdr:cNvPr id="2" name="CuadroTexto 1">
          <a:extLst>
            <a:ext uri="{FF2B5EF4-FFF2-40B4-BE49-F238E27FC236}">
              <a16:creationId xmlns:a16="http://schemas.microsoft.com/office/drawing/2014/main" id="{04824939-3F25-4424-B506-25CA05AE9FF5}"/>
            </a:ext>
          </a:extLst>
        </xdr:cNvPr>
        <xdr:cNvSpPr txBox="1"/>
      </xdr:nvSpPr>
      <xdr:spPr>
        <a:xfrm flipH="1">
          <a:off x="0" y="0"/>
          <a:ext cx="1818289" cy="13624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de las plantas de Cementos Pacasmayo y su capacidad de producción, aquí está una inferencia aproximada de la distribución porcentual de la producción de cemento por departamento:</a:t>
          </a:r>
        </a:p>
        <a:p>
          <a:r>
            <a:rPr lang="es-PE" sz="800" b="1" i="0">
              <a:solidFill>
                <a:schemeClr val="dk1"/>
              </a:solidFill>
              <a:effectLst/>
              <a:latin typeface="+mn-lt"/>
              <a:ea typeface="+mn-ea"/>
              <a:cs typeface="+mn-cs"/>
            </a:rPr>
            <a:t>La Libertad</a:t>
          </a:r>
          <a:r>
            <a:rPr lang="es-PE" sz="800" b="0" i="0">
              <a:solidFill>
                <a:schemeClr val="dk1"/>
              </a:solidFill>
              <a:effectLst/>
              <a:latin typeface="+mn-lt"/>
              <a:ea typeface="+mn-ea"/>
              <a:cs typeface="+mn-cs"/>
            </a:rPr>
            <a:t>: La planta principal de Pacasmayo en La Libertad es una de las más importantes y abastece a varios departamentos. Se estima que aproximadamente el </a:t>
          </a:r>
          <a:r>
            <a:rPr lang="es-PE" sz="800" b="1" i="0">
              <a:solidFill>
                <a:schemeClr val="dk1"/>
              </a:solidFill>
              <a:effectLst/>
              <a:latin typeface="+mn-lt"/>
              <a:ea typeface="+mn-ea"/>
              <a:cs typeface="+mn-cs"/>
            </a:rPr>
            <a:t>40%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Piura</a:t>
          </a:r>
          <a:r>
            <a:rPr lang="es-PE" sz="800" b="0" i="0">
              <a:solidFill>
                <a:schemeClr val="dk1"/>
              </a:solidFill>
              <a:effectLst/>
              <a:latin typeface="+mn-lt"/>
              <a:ea typeface="+mn-ea"/>
              <a:cs typeface="+mn-cs"/>
            </a:rPr>
            <a:t>: La planta de Piura es moderna y tecnológicamente avanzada, abasteciendo a los departamentos de Piura y Tumbes. Se estima que alrededor del </a:t>
          </a:r>
          <a:r>
            <a:rPr lang="es-PE" sz="800" b="1" i="0">
              <a:solidFill>
                <a:schemeClr val="dk1"/>
              </a:solidFill>
              <a:effectLst/>
              <a:latin typeface="+mn-lt"/>
              <a:ea typeface="+mn-ea"/>
              <a:cs typeface="+mn-cs"/>
            </a:rPr>
            <a:t>35%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San Martín</a:t>
          </a:r>
          <a:r>
            <a:rPr lang="es-PE" sz="800" b="0" i="0">
              <a:solidFill>
                <a:schemeClr val="dk1"/>
              </a:solidFill>
              <a:effectLst/>
              <a:latin typeface="+mn-lt"/>
              <a:ea typeface="+mn-ea"/>
              <a:cs typeface="+mn-cs"/>
            </a:rPr>
            <a:t>: La planta de Rioja en San Martín, operada por Cemento Selva, abastece a la región de la selva. Se estima que aproximadamente el </a:t>
          </a:r>
          <a:r>
            <a:rPr lang="es-PE" sz="800" b="1" i="0">
              <a:solidFill>
                <a:schemeClr val="dk1"/>
              </a:solidFill>
              <a:effectLst/>
              <a:latin typeface="+mn-lt"/>
              <a:ea typeface="+mn-ea"/>
              <a:cs typeface="+mn-cs"/>
            </a:rPr>
            <a:t>15%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Ancash, Lambayeque, Cajamarca, Amazonas y Tumbes</a:t>
          </a:r>
          <a:r>
            <a:rPr lang="es-PE" sz="800" b="0" i="0">
              <a:solidFill>
                <a:schemeClr val="dk1"/>
              </a:solidFill>
              <a:effectLst/>
              <a:latin typeface="+mn-lt"/>
              <a:ea typeface="+mn-ea"/>
              <a:cs typeface="+mn-cs"/>
            </a:rPr>
            <a:t>: Estos departamentos son abastecidos principalmente por las plantas en La Libertad y Piura. Se estima que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restante de la producción se distribuye entre estos departamentos, con una contribución menor de cada uno.</a:t>
          </a:r>
        </a:p>
        <a:p>
          <a:r>
            <a:rPr lang="es-PE" sz="800" kern="1200"/>
            <a:t>Estos porcentajes son aproximados y se basan en la capacidad de producción y la ubicación de las plantas de Cementos Pacasmayo según la Memoria Anual Integrada 2023</a:t>
          </a:r>
        </a:p>
        <a:p>
          <a:endParaRPr lang="es-PE" sz="1100" kern="1200"/>
        </a:p>
      </xdr:txBody>
    </xdr:sp>
    <xdr:clientData/>
  </xdr:twoCellAnchor>
  <xdr:twoCellAnchor editAs="oneCell">
    <xdr:from>
      <xdr:col>1</xdr:col>
      <xdr:colOff>720616</xdr:colOff>
      <xdr:row>0</xdr:row>
      <xdr:rowOff>98533</xdr:rowOff>
    </xdr:from>
    <xdr:to>
      <xdr:col>4</xdr:col>
      <xdr:colOff>801414</xdr:colOff>
      <xdr:row>15</xdr:row>
      <xdr:rowOff>39414</xdr:rowOff>
    </xdr:to>
    <xdr:pic>
      <xdr:nvPicPr>
        <xdr:cNvPr id="3" name="Picture 2">
          <a:extLst>
            <a:ext uri="{FF2B5EF4-FFF2-40B4-BE49-F238E27FC236}">
              <a16:creationId xmlns:a16="http://schemas.microsoft.com/office/drawing/2014/main" id="{E8596BC7-B5F8-4C7C-A82E-B328DAAE5EE1}"/>
            </a:ext>
          </a:extLst>
        </xdr:cNvPr>
        <xdr:cNvPicPr>
          <a:picLocks noChangeAspect="1"/>
        </xdr:cNvPicPr>
      </xdr:nvPicPr>
      <xdr:blipFill>
        <a:blip xmlns:r="http://schemas.openxmlformats.org/officeDocument/2006/relationships" r:embed="rId1"/>
        <a:stretch>
          <a:fillRect/>
        </a:stretch>
      </xdr:blipFill>
      <xdr:spPr>
        <a:xfrm>
          <a:off x="1901716" y="98533"/>
          <a:ext cx="3100223" cy="2798381"/>
        </a:xfrm>
        <a:prstGeom prst="rect">
          <a:avLst/>
        </a:prstGeom>
      </xdr:spPr>
    </xdr:pic>
    <xdr:clientData/>
  </xdr:twoCellAnchor>
  <xdr:twoCellAnchor>
    <xdr:from>
      <xdr:col>10</xdr:col>
      <xdr:colOff>156509</xdr:colOff>
      <xdr:row>24</xdr:row>
      <xdr:rowOff>58837</xdr:rowOff>
    </xdr:from>
    <xdr:to>
      <xdr:col>13</xdr:col>
      <xdr:colOff>422781</xdr:colOff>
      <xdr:row>30</xdr:row>
      <xdr:rowOff>141663</xdr:rowOff>
    </xdr:to>
    <xdr:sp macro="" textlink="">
      <xdr:nvSpPr>
        <xdr:cNvPr id="4" name="TextBox 3">
          <a:extLst>
            <a:ext uri="{FF2B5EF4-FFF2-40B4-BE49-F238E27FC236}">
              <a16:creationId xmlns:a16="http://schemas.microsoft.com/office/drawing/2014/main" id="{F2EE442A-F49F-4D4B-9628-EE22D0C896E7}"/>
            </a:ext>
          </a:extLst>
        </xdr:cNvPr>
        <xdr:cNvSpPr txBox="1"/>
      </xdr:nvSpPr>
      <xdr:spPr>
        <a:xfrm>
          <a:off x="10410379" y="4630837"/>
          <a:ext cx="2552272"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9</xdr:col>
      <xdr:colOff>708305</xdr:colOff>
      <xdr:row>25</xdr:row>
      <xdr:rowOff>183648</xdr:rowOff>
    </xdr:from>
    <xdr:to>
      <xdr:col>10</xdr:col>
      <xdr:colOff>110528</xdr:colOff>
      <xdr:row>26</xdr:row>
      <xdr:rowOff>150802</xdr:rowOff>
    </xdr:to>
    <xdr:sp macro="" textlink="">
      <xdr:nvSpPr>
        <xdr:cNvPr id="5" name="Rectangle 4">
          <a:extLst>
            <a:ext uri="{FF2B5EF4-FFF2-40B4-BE49-F238E27FC236}">
              <a16:creationId xmlns:a16="http://schemas.microsoft.com/office/drawing/2014/main" id="{E9D375C2-8467-4B17-82CF-BFBCF71073D5}"/>
            </a:ext>
          </a:extLst>
        </xdr:cNvPr>
        <xdr:cNvSpPr/>
      </xdr:nvSpPr>
      <xdr:spPr>
        <a:xfrm>
          <a:off x="10200175" y="4946148"/>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48</xdr:col>
      <xdr:colOff>300038</xdr:colOff>
      <xdr:row>15</xdr:row>
      <xdr:rowOff>97630</xdr:rowOff>
    </xdr:from>
    <xdr:to>
      <xdr:col>64</xdr:col>
      <xdr:colOff>252411</xdr:colOff>
      <xdr:row>39</xdr:row>
      <xdr:rowOff>45427</xdr:rowOff>
    </xdr:to>
    <xdr:pic>
      <xdr:nvPicPr>
        <xdr:cNvPr id="2" name="Picture 1">
          <a:extLst>
            <a:ext uri="{FF2B5EF4-FFF2-40B4-BE49-F238E27FC236}">
              <a16:creationId xmlns:a16="http://schemas.microsoft.com/office/drawing/2014/main" id="{1E7C54EF-879F-4B07-8CEA-ADAB203F9D32}"/>
            </a:ext>
          </a:extLst>
        </xdr:cNvPr>
        <xdr:cNvPicPr>
          <a:picLocks noChangeAspect="1"/>
        </xdr:cNvPicPr>
      </xdr:nvPicPr>
      <xdr:blipFill>
        <a:blip xmlns:r="http://schemas.openxmlformats.org/officeDocument/2006/relationships" r:embed="rId1"/>
        <a:stretch>
          <a:fillRect/>
        </a:stretch>
      </xdr:blipFill>
      <xdr:spPr>
        <a:xfrm>
          <a:off x="35844163" y="3002755"/>
          <a:ext cx="9604373" cy="4519797"/>
        </a:xfrm>
        <a:prstGeom prst="rect">
          <a:avLst/>
        </a:prstGeom>
      </xdr:spPr>
    </xdr:pic>
    <xdr:clientData/>
  </xdr:twoCellAnchor>
  <xdr:twoCellAnchor editAs="oneCell">
    <xdr:from>
      <xdr:col>44</xdr:col>
      <xdr:colOff>219076</xdr:colOff>
      <xdr:row>0</xdr:row>
      <xdr:rowOff>0</xdr:rowOff>
    </xdr:from>
    <xdr:to>
      <xdr:col>59</xdr:col>
      <xdr:colOff>233109</xdr:colOff>
      <xdr:row>13</xdr:row>
      <xdr:rowOff>0</xdr:rowOff>
    </xdr:to>
    <xdr:pic>
      <xdr:nvPicPr>
        <xdr:cNvPr id="3" name="Picture 2">
          <a:extLst>
            <a:ext uri="{FF2B5EF4-FFF2-40B4-BE49-F238E27FC236}">
              <a16:creationId xmlns:a16="http://schemas.microsoft.com/office/drawing/2014/main" id="{3EC4096F-95DD-4999-B712-01260C2D9344}"/>
            </a:ext>
          </a:extLst>
        </xdr:cNvPr>
        <xdr:cNvPicPr>
          <a:picLocks noChangeAspect="1"/>
        </xdr:cNvPicPr>
      </xdr:nvPicPr>
      <xdr:blipFill>
        <a:blip xmlns:r="http://schemas.openxmlformats.org/officeDocument/2006/relationships" r:embed="rId2"/>
        <a:stretch>
          <a:fillRect/>
        </a:stretch>
      </xdr:blipFill>
      <xdr:spPr>
        <a:xfrm>
          <a:off x="32921576" y="0"/>
          <a:ext cx="9872406" cy="2524125"/>
        </a:xfrm>
        <a:prstGeom prst="rect">
          <a:avLst/>
        </a:prstGeom>
      </xdr:spPr>
    </xdr:pic>
    <xdr:clientData/>
  </xdr:twoCellAnchor>
  <xdr:twoCellAnchor>
    <xdr:from>
      <xdr:col>19</xdr:col>
      <xdr:colOff>40741</xdr:colOff>
      <xdr:row>0</xdr:row>
      <xdr:rowOff>163926</xdr:rowOff>
    </xdr:from>
    <xdr:to>
      <xdr:col>24</xdr:col>
      <xdr:colOff>204836</xdr:colOff>
      <xdr:row>7</xdr:row>
      <xdr:rowOff>6556</xdr:rowOff>
    </xdr:to>
    <xdr:sp macro="" textlink="">
      <xdr:nvSpPr>
        <xdr:cNvPr id="4" name="TextBox 3">
          <a:extLst>
            <a:ext uri="{FF2B5EF4-FFF2-40B4-BE49-F238E27FC236}">
              <a16:creationId xmlns:a16="http://schemas.microsoft.com/office/drawing/2014/main" id="{85B26BD5-FD31-4754-AFD6-A1D458AD881B}"/>
            </a:ext>
          </a:extLst>
        </xdr:cNvPr>
        <xdr:cNvSpPr txBox="1"/>
      </xdr:nvSpPr>
      <xdr:spPr>
        <a:xfrm>
          <a:off x="13342611" y="163926"/>
          <a:ext cx="3758747"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13</xdr:col>
      <xdr:colOff>923842</xdr:colOff>
      <xdr:row>0</xdr:row>
      <xdr:rowOff>181063</xdr:rowOff>
    </xdr:from>
    <xdr:to>
      <xdr:col>13</xdr:col>
      <xdr:colOff>1088065</xdr:colOff>
      <xdr:row>1</xdr:row>
      <xdr:rowOff>148217</xdr:rowOff>
    </xdr:to>
    <xdr:sp macro="" textlink="">
      <xdr:nvSpPr>
        <xdr:cNvPr id="5" name="Rectangle 4">
          <a:extLst>
            <a:ext uri="{FF2B5EF4-FFF2-40B4-BE49-F238E27FC236}">
              <a16:creationId xmlns:a16="http://schemas.microsoft.com/office/drawing/2014/main" id="{A1F4362D-2D3E-49DC-A879-14F9C39E2D7C}"/>
            </a:ext>
          </a:extLst>
        </xdr:cNvPr>
        <xdr:cNvSpPr/>
      </xdr:nvSpPr>
      <xdr:spPr>
        <a:xfrm>
          <a:off x="8966255" y="181063"/>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26</xdr:col>
      <xdr:colOff>134407</xdr:colOff>
      <xdr:row>0</xdr:row>
      <xdr:rowOff>0</xdr:rowOff>
    </xdr:from>
    <xdr:to>
      <xdr:col>33</xdr:col>
      <xdr:colOff>432064</xdr:colOff>
      <xdr:row>14</xdr:row>
      <xdr:rowOff>28575</xdr:rowOff>
    </xdr:to>
    <xdr:graphicFrame macro="">
      <xdr:nvGraphicFramePr>
        <xdr:cNvPr id="6" name="Chart 5">
          <a:extLst>
            <a:ext uri="{FF2B5EF4-FFF2-40B4-BE49-F238E27FC236}">
              <a16:creationId xmlns:a16="http://schemas.microsoft.com/office/drawing/2014/main" id="{6A770819-4ECB-4B74-BD80-BDBE0E7B6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21772</xdr:rowOff>
    </xdr:from>
    <xdr:to>
      <xdr:col>7</xdr:col>
      <xdr:colOff>361950</xdr:colOff>
      <xdr:row>13</xdr:row>
      <xdr:rowOff>78922</xdr:rowOff>
    </xdr:to>
    <xdr:sp macro="" textlink="">
      <xdr:nvSpPr>
        <xdr:cNvPr id="2" name="CuadroTexto 1">
          <a:extLst>
            <a:ext uri="{FF2B5EF4-FFF2-40B4-BE49-F238E27FC236}">
              <a16:creationId xmlns:a16="http://schemas.microsoft.com/office/drawing/2014/main" id="{8B0EAEE3-9ABD-4A14-82C2-7013E668DE99}"/>
            </a:ext>
          </a:extLst>
        </xdr:cNvPr>
        <xdr:cNvSpPr txBox="1"/>
      </xdr:nvSpPr>
      <xdr:spPr>
        <a:xfrm>
          <a:off x="0" y="21772"/>
          <a:ext cx="7143750" cy="253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de las plantas de ENGIE Energía Perú y su capacidad de producción, aquí está una inferencia aproximada de la distribución porcentual de la producción de energía por departamento:</a:t>
          </a:r>
        </a:p>
        <a:p>
          <a:r>
            <a:rPr lang="es-PE" sz="800" b="1" i="0">
              <a:solidFill>
                <a:schemeClr val="dk1"/>
              </a:solidFill>
              <a:effectLst/>
              <a:latin typeface="+mn-lt"/>
              <a:ea typeface="+mn-ea"/>
              <a:cs typeface="+mn-cs"/>
            </a:rPr>
            <a:t>Lima (Chilca)</a:t>
          </a:r>
          <a:r>
            <a:rPr lang="es-PE" sz="800" b="0" i="0">
              <a:solidFill>
                <a:schemeClr val="dk1"/>
              </a:solidFill>
              <a:effectLst/>
              <a:latin typeface="+mn-lt"/>
              <a:ea typeface="+mn-ea"/>
              <a:cs typeface="+mn-cs"/>
            </a:rPr>
            <a:t>: Las centrales de ciclo combinado ChilcaUno y ChilcaDos son importantes en términos de capacidad instalada. Se estima que aproximadamente el </a:t>
          </a:r>
          <a:r>
            <a:rPr lang="es-PE" sz="800" b="1" i="0">
              <a:solidFill>
                <a:schemeClr val="dk1"/>
              </a:solidFill>
              <a:effectLst/>
              <a:latin typeface="+mn-lt"/>
              <a:ea typeface="+mn-ea"/>
              <a:cs typeface="+mn-cs"/>
            </a:rPr>
            <a:t>40%</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Moquegua (Ilo)</a:t>
          </a:r>
          <a:r>
            <a:rPr lang="es-PE" sz="800" b="0" i="0">
              <a:solidFill>
                <a:schemeClr val="dk1"/>
              </a:solidFill>
              <a:effectLst/>
              <a:latin typeface="+mn-lt"/>
              <a:ea typeface="+mn-ea"/>
              <a:cs typeface="+mn-cs"/>
            </a:rPr>
            <a:t>: La central termoeléctrica Ilo y las reservas frías Ilo31 y Nodo Energético Ilo41 también tienen una capacidad significativa. Se estima que alrededor del </a:t>
          </a:r>
          <a:r>
            <a:rPr lang="es-PE" sz="800" b="1" i="0">
              <a:solidFill>
                <a:schemeClr val="dk1"/>
              </a:solidFill>
              <a:effectLst/>
              <a:latin typeface="+mn-lt"/>
              <a:ea typeface="+mn-ea"/>
              <a:cs typeface="+mn-cs"/>
            </a:rPr>
            <a:t>30%</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Pasco (Yuncán)</a:t>
          </a:r>
          <a:r>
            <a:rPr lang="es-PE" sz="800" b="0" i="0">
              <a:solidFill>
                <a:schemeClr val="dk1"/>
              </a:solidFill>
              <a:effectLst/>
              <a:latin typeface="+mn-lt"/>
              <a:ea typeface="+mn-ea"/>
              <a:cs typeface="+mn-cs"/>
            </a:rPr>
            <a:t>: La central hidroeléctrica Yuncán contribuye de manera importante a la producción de energía hidroeléctrica.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Áncash (Quitaracsa)</a:t>
          </a:r>
          <a:r>
            <a:rPr lang="es-PE" sz="800" b="0" i="0">
              <a:solidFill>
                <a:schemeClr val="dk1"/>
              </a:solidFill>
              <a:effectLst/>
              <a:latin typeface="+mn-lt"/>
              <a:ea typeface="+mn-ea"/>
              <a:cs typeface="+mn-cs"/>
            </a:rPr>
            <a:t>: La central hidroeléctrica Quitaracsa también es relevante en términos de producción hidroeléctrica. Se estima que alrededor del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Ica (Punta Lomitas)</a:t>
          </a:r>
          <a:r>
            <a:rPr lang="es-PE" sz="800" b="0" i="0">
              <a:solidFill>
                <a:schemeClr val="dk1"/>
              </a:solidFill>
              <a:effectLst/>
              <a:latin typeface="+mn-lt"/>
              <a:ea typeface="+mn-ea"/>
              <a:cs typeface="+mn-cs"/>
            </a:rPr>
            <a:t>: La central eólica Punta Lomitas es una de las principales fuentes de energía renovable. Se estima que aproximadamente el </a:t>
          </a:r>
          <a:r>
            <a:rPr lang="es-PE" sz="800" b="1" i="0">
              <a:solidFill>
                <a:schemeClr val="dk1"/>
              </a:solidFill>
              <a:effectLst/>
              <a:latin typeface="+mn-lt"/>
              <a:ea typeface="+mn-ea"/>
              <a:cs typeface="+mn-cs"/>
            </a:rPr>
            <a:t>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Cajamarca (Duna y Huambos)</a:t>
          </a:r>
          <a:r>
            <a:rPr lang="es-PE" sz="800" b="0" i="0">
              <a:solidFill>
                <a:schemeClr val="dk1"/>
              </a:solidFill>
              <a:effectLst/>
              <a:latin typeface="+mn-lt"/>
              <a:ea typeface="+mn-ea"/>
              <a:cs typeface="+mn-cs"/>
            </a:rPr>
            <a:t>: Las centrales eólicas Duna y Huambos contribuyen a la producción de energía renovable. Se estima que alrededor del </a:t>
          </a:r>
          <a:r>
            <a:rPr lang="es-PE" sz="800" b="1" i="0">
              <a:solidFill>
                <a:schemeClr val="dk1"/>
              </a:solidFill>
              <a:effectLst/>
              <a:latin typeface="+mn-lt"/>
              <a:ea typeface="+mn-ea"/>
              <a:cs typeface="+mn-cs"/>
            </a:rPr>
            <a:t>3%</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Moquegua (Intipampa)</a:t>
          </a:r>
          <a:r>
            <a:rPr lang="es-PE" sz="800" b="0" i="0">
              <a:solidFill>
                <a:schemeClr val="dk1"/>
              </a:solidFill>
              <a:effectLst/>
              <a:latin typeface="+mn-lt"/>
              <a:ea typeface="+mn-ea"/>
              <a:cs typeface="+mn-cs"/>
            </a:rPr>
            <a:t>: La central solar Intipampa también aporta a la producción de energía renovable. Se estima que aproximadamente el </a:t>
          </a:r>
          <a:r>
            <a:rPr lang="es-PE" sz="800" b="1" i="0">
              <a:solidFill>
                <a:schemeClr val="dk1"/>
              </a:solidFill>
              <a:effectLst/>
              <a:latin typeface="+mn-lt"/>
              <a:ea typeface="+mn-ea"/>
              <a:cs typeface="+mn-cs"/>
            </a:rPr>
            <a:t>2%</a:t>
          </a:r>
          <a:r>
            <a:rPr lang="es-PE" sz="800" b="0" i="0">
              <a:solidFill>
                <a:schemeClr val="dk1"/>
              </a:solidFill>
              <a:effectLst/>
              <a:latin typeface="+mn-lt"/>
              <a:ea typeface="+mn-ea"/>
              <a:cs typeface="+mn-cs"/>
            </a:rPr>
            <a:t> de la producción total proviene de esta planta.</a:t>
          </a:r>
        </a:p>
        <a:p>
          <a:r>
            <a:rPr lang="es-PE" sz="800" b="0" i="0">
              <a:solidFill>
                <a:schemeClr val="dk1"/>
              </a:solidFill>
              <a:effectLst/>
              <a:latin typeface="+mn-lt"/>
              <a:ea typeface="+mn-ea"/>
              <a:cs typeface="+mn-cs"/>
            </a:rPr>
            <a:t>Estos porcentajes son aproximados y se basan en la capacidad de producción y la ubicación de las plantas de ENGIE Energía Perú.</a:t>
          </a:r>
        </a:p>
        <a:p>
          <a:endParaRPr lang="es-PE" sz="1100" kern="1200"/>
        </a:p>
      </xdr:txBody>
    </xdr:sp>
    <xdr:clientData/>
  </xdr:twoCellAnchor>
  <xdr:twoCellAnchor editAs="oneCell">
    <xdr:from>
      <xdr:col>7</xdr:col>
      <xdr:colOff>413148</xdr:colOff>
      <xdr:row>0</xdr:row>
      <xdr:rowOff>0</xdr:rowOff>
    </xdr:from>
    <xdr:to>
      <xdr:col>11</xdr:col>
      <xdr:colOff>565024</xdr:colOff>
      <xdr:row>27</xdr:row>
      <xdr:rowOff>91966</xdr:rowOff>
    </xdr:to>
    <xdr:pic>
      <xdr:nvPicPr>
        <xdr:cNvPr id="3" name="Picture 2">
          <a:extLst>
            <a:ext uri="{FF2B5EF4-FFF2-40B4-BE49-F238E27FC236}">
              <a16:creationId xmlns:a16="http://schemas.microsoft.com/office/drawing/2014/main" id="{9AC1E465-E7B5-436B-8526-3E8AD4C6E661}"/>
            </a:ext>
          </a:extLst>
        </xdr:cNvPr>
        <xdr:cNvPicPr>
          <a:picLocks noChangeAspect="1"/>
        </xdr:cNvPicPr>
      </xdr:nvPicPr>
      <xdr:blipFill>
        <a:blip xmlns:r="http://schemas.openxmlformats.org/officeDocument/2006/relationships" r:embed="rId1"/>
        <a:stretch>
          <a:fillRect/>
        </a:stretch>
      </xdr:blipFill>
      <xdr:spPr>
        <a:xfrm>
          <a:off x="7194948" y="0"/>
          <a:ext cx="3971401" cy="5235466"/>
        </a:xfrm>
        <a:prstGeom prst="rect">
          <a:avLst/>
        </a:prstGeom>
      </xdr:spPr>
    </xdr:pic>
    <xdr:clientData/>
  </xdr:twoCellAnchor>
  <xdr:twoCellAnchor>
    <xdr:from>
      <xdr:col>11</xdr:col>
      <xdr:colOff>560647</xdr:colOff>
      <xdr:row>28</xdr:row>
      <xdr:rowOff>144518</xdr:rowOff>
    </xdr:from>
    <xdr:to>
      <xdr:col>15</xdr:col>
      <xdr:colOff>370147</xdr:colOff>
      <xdr:row>35</xdr:row>
      <xdr:rowOff>36844</xdr:rowOff>
    </xdr:to>
    <xdr:sp macro="" textlink="">
      <xdr:nvSpPr>
        <xdr:cNvPr id="4" name="TextBox 3">
          <a:extLst>
            <a:ext uri="{FF2B5EF4-FFF2-40B4-BE49-F238E27FC236}">
              <a16:creationId xmlns:a16="http://schemas.microsoft.com/office/drawing/2014/main" id="{9F3C85B4-BEAB-4260-82E4-21537AA44252}"/>
            </a:ext>
          </a:extLst>
        </xdr:cNvPr>
        <xdr:cNvSpPr txBox="1"/>
      </xdr:nvSpPr>
      <xdr:spPr>
        <a:xfrm>
          <a:off x="11162957" y="5478518"/>
          <a:ext cx="285750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11</xdr:col>
      <xdr:colOff>295603</xdr:colOff>
      <xdr:row>30</xdr:row>
      <xdr:rowOff>94821</xdr:rowOff>
    </xdr:from>
    <xdr:to>
      <xdr:col>11</xdr:col>
      <xdr:colOff>502668</xdr:colOff>
      <xdr:row>31</xdr:row>
      <xdr:rowOff>111387</xdr:rowOff>
    </xdr:to>
    <xdr:sp macro="" textlink="">
      <xdr:nvSpPr>
        <xdr:cNvPr id="5" name="Rectangle 4">
          <a:extLst>
            <a:ext uri="{FF2B5EF4-FFF2-40B4-BE49-F238E27FC236}">
              <a16:creationId xmlns:a16="http://schemas.microsoft.com/office/drawing/2014/main" id="{C0C277BC-347C-46B5-B9EA-2F45E92B93A5}"/>
            </a:ext>
          </a:extLst>
        </xdr:cNvPr>
        <xdr:cNvSpPr/>
      </xdr:nvSpPr>
      <xdr:spPr>
        <a:xfrm>
          <a:off x="10897913" y="5809821"/>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691823</xdr:colOff>
      <xdr:row>2</xdr:row>
      <xdr:rowOff>157529</xdr:rowOff>
    </xdr:from>
    <xdr:to>
      <xdr:col>10</xdr:col>
      <xdr:colOff>202123</xdr:colOff>
      <xdr:row>9</xdr:row>
      <xdr:rowOff>49855</xdr:rowOff>
    </xdr:to>
    <xdr:sp macro="" textlink="">
      <xdr:nvSpPr>
        <xdr:cNvPr id="2" name="TextBox 1">
          <a:extLst>
            <a:ext uri="{FF2B5EF4-FFF2-40B4-BE49-F238E27FC236}">
              <a16:creationId xmlns:a16="http://schemas.microsoft.com/office/drawing/2014/main" id="{6AD0A120-29FE-4499-BE94-74506D3182DA}"/>
            </a:ext>
          </a:extLst>
        </xdr:cNvPr>
        <xdr:cNvSpPr txBox="1"/>
      </xdr:nvSpPr>
      <xdr:spPr>
        <a:xfrm>
          <a:off x="6232198" y="538529"/>
          <a:ext cx="252655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7</xdr:col>
      <xdr:colOff>486504</xdr:colOff>
      <xdr:row>4</xdr:row>
      <xdr:rowOff>91840</xdr:rowOff>
    </xdr:from>
    <xdr:to>
      <xdr:col>7</xdr:col>
      <xdr:colOff>645842</xdr:colOff>
      <xdr:row>5</xdr:row>
      <xdr:rowOff>58994</xdr:rowOff>
    </xdr:to>
    <xdr:sp macro="" textlink="">
      <xdr:nvSpPr>
        <xdr:cNvPr id="3" name="Rectangle 2">
          <a:extLst>
            <a:ext uri="{FF2B5EF4-FFF2-40B4-BE49-F238E27FC236}">
              <a16:creationId xmlns:a16="http://schemas.microsoft.com/office/drawing/2014/main" id="{549B6741-CA0B-4416-95C8-9DC1B8817BB4}"/>
            </a:ext>
          </a:extLst>
        </xdr:cNvPr>
        <xdr:cNvSpPr/>
      </xdr:nvSpPr>
      <xdr:spPr>
        <a:xfrm>
          <a:off x="6026879" y="853840"/>
          <a:ext cx="159338"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19</xdr:col>
      <xdr:colOff>701609</xdr:colOff>
      <xdr:row>0</xdr:row>
      <xdr:rowOff>0</xdr:rowOff>
    </xdr:from>
    <xdr:to>
      <xdr:col>27</xdr:col>
      <xdr:colOff>148316</xdr:colOff>
      <xdr:row>14</xdr:row>
      <xdr:rowOff>76200</xdr:rowOff>
    </xdr:to>
    <xdr:graphicFrame macro="">
      <xdr:nvGraphicFramePr>
        <xdr:cNvPr id="4" name="Chart 3">
          <a:extLst>
            <a:ext uri="{FF2B5EF4-FFF2-40B4-BE49-F238E27FC236}">
              <a16:creationId xmlns:a16="http://schemas.microsoft.com/office/drawing/2014/main" id="{2032CB2C-7CCF-48AE-B81F-FBAF3F6E5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13</xdr:col>
      <xdr:colOff>520822</xdr:colOff>
      <xdr:row>15</xdr:row>
      <xdr:rowOff>128890</xdr:rowOff>
    </xdr:from>
    <xdr:to>
      <xdr:col>20</xdr:col>
      <xdr:colOff>665431</xdr:colOff>
      <xdr:row>25</xdr:row>
      <xdr:rowOff>4368</xdr:rowOff>
    </xdr:to>
    <xdr:pic>
      <xdr:nvPicPr>
        <xdr:cNvPr id="8" name="Picture 7">
          <a:extLst>
            <a:ext uri="{FF2B5EF4-FFF2-40B4-BE49-F238E27FC236}">
              <a16:creationId xmlns:a16="http://schemas.microsoft.com/office/drawing/2014/main" id="{6F9D5CD2-1EEE-B78A-0AFD-DCE7B0F56D2D}"/>
            </a:ext>
          </a:extLst>
        </xdr:cNvPr>
        <xdr:cNvPicPr>
          <a:picLocks noChangeAspect="1"/>
        </xdr:cNvPicPr>
      </xdr:nvPicPr>
      <xdr:blipFill>
        <a:blip xmlns:r="http://schemas.openxmlformats.org/officeDocument/2006/relationships" r:embed="rId1"/>
        <a:stretch>
          <a:fillRect/>
        </a:stretch>
      </xdr:blipFill>
      <xdr:spPr>
        <a:xfrm>
          <a:off x="8053510" y="3367390"/>
          <a:ext cx="8764734" cy="1859853"/>
        </a:xfrm>
        <a:prstGeom prst="rect">
          <a:avLst/>
        </a:prstGeom>
      </xdr:spPr>
    </xdr:pic>
    <xdr:clientData/>
  </xdr:twoCellAnchor>
  <xdr:twoCellAnchor editAs="oneCell">
    <xdr:from>
      <xdr:col>13</xdr:col>
      <xdr:colOff>571500</xdr:colOff>
      <xdr:row>24</xdr:row>
      <xdr:rowOff>166687</xdr:rowOff>
    </xdr:from>
    <xdr:to>
      <xdr:col>20</xdr:col>
      <xdr:colOff>651486</xdr:colOff>
      <xdr:row>30</xdr:row>
      <xdr:rowOff>111750</xdr:rowOff>
    </xdr:to>
    <xdr:pic>
      <xdr:nvPicPr>
        <xdr:cNvPr id="10" name="Picture 9">
          <a:extLst>
            <a:ext uri="{FF2B5EF4-FFF2-40B4-BE49-F238E27FC236}">
              <a16:creationId xmlns:a16="http://schemas.microsoft.com/office/drawing/2014/main" id="{60D894CC-C3F3-068A-6FE9-CEBF13EF323A}"/>
            </a:ext>
          </a:extLst>
        </xdr:cNvPr>
        <xdr:cNvPicPr>
          <a:picLocks noChangeAspect="1"/>
        </xdr:cNvPicPr>
      </xdr:nvPicPr>
      <xdr:blipFill>
        <a:blip xmlns:r="http://schemas.openxmlformats.org/officeDocument/2006/relationships" r:embed="rId2"/>
        <a:stretch>
          <a:fillRect/>
        </a:stretch>
      </xdr:blipFill>
      <xdr:spPr>
        <a:xfrm>
          <a:off x="8104188" y="5199062"/>
          <a:ext cx="8700111" cy="1088063"/>
        </a:xfrm>
        <a:prstGeom prst="rect">
          <a:avLst/>
        </a:prstGeom>
      </xdr:spPr>
    </xdr:pic>
    <xdr:clientData/>
  </xdr:twoCellAnchor>
  <xdr:twoCellAnchor editAs="oneCell">
    <xdr:from>
      <xdr:col>14</xdr:col>
      <xdr:colOff>119063</xdr:colOff>
      <xdr:row>30</xdr:row>
      <xdr:rowOff>90310</xdr:rowOff>
    </xdr:from>
    <xdr:to>
      <xdr:col>20</xdr:col>
      <xdr:colOff>601701</xdr:colOff>
      <xdr:row>36</xdr:row>
      <xdr:rowOff>166919</xdr:rowOff>
    </xdr:to>
    <xdr:pic>
      <xdr:nvPicPr>
        <xdr:cNvPr id="11" name="Picture 10">
          <a:extLst>
            <a:ext uri="{FF2B5EF4-FFF2-40B4-BE49-F238E27FC236}">
              <a16:creationId xmlns:a16="http://schemas.microsoft.com/office/drawing/2014/main" id="{2C393671-2542-91F8-B2AF-6EB3B556DDDB}"/>
            </a:ext>
          </a:extLst>
        </xdr:cNvPr>
        <xdr:cNvPicPr>
          <a:picLocks noChangeAspect="1"/>
        </xdr:cNvPicPr>
      </xdr:nvPicPr>
      <xdr:blipFill>
        <a:blip xmlns:r="http://schemas.openxmlformats.org/officeDocument/2006/relationships" r:embed="rId3"/>
        <a:stretch>
          <a:fillRect/>
        </a:stretch>
      </xdr:blipFill>
      <xdr:spPr>
        <a:xfrm>
          <a:off x="8231188" y="6265685"/>
          <a:ext cx="8523326" cy="1219609"/>
        </a:xfrm>
        <a:prstGeom prst="rect">
          <a:avLst/>
        </a:prstGeom>
      </xdr:spPr>
    </xdr:pic>
    <xdr:clientData/>
  </xdr:twoCellAnchor>
  <xdr:twoCellAnchor editAs="oneCell">
    <xdr:from>
      <xdr:col>14</xdr:col>
      <xdr:colOff>79374</xdr:colOff>
      <xdr:row>37</xdr:row>
      <xdr:rowOff>13928</xdr:rowOff>
    </xdr:from>
    <xdr:to>
      <xdr:col>20</xdr:col>
      <xdr:colOff>672042</xdr:colOff>
      <xdr:row>43</xdr:row>
      <xdr:rowOff>96170</xdr:rowOff>
    </xdr:to>
    <xdr:pic>
      <xdr:nvPicPr>
        <xdr:cNvPr id="13" name="Picture 12">
          <a:extLst>
            <a:ext uri="{FF2B5EF4-FFF2-40B4-BE49-F238E27FC236}">
              <a16:creationId xmlns:a16="http://schemas.microsoft.com/office/drawing/2014/main" id="{0884513C-5CD5-6778-30F1-DFB49454850F}"/>
            </a:ext>
          </a:extLst>
        </xdr:cNvPr>
        <xdr:cNvPicPr>
          <a:picLocks noChangeAspect="1"/>
        </xdr:cNvPicPr>
      </xdr:nvPicPr>
      <xdr:blipFill>
        <a:blip xmlns:r="http://schemas.openxmlformats.org/officeDocument/2006/relationships" r:embed="rId4"/>
        <a:stretch>
          <a:fillRect/>
        </a:stretch>
      </xdr:blipFill>
      <xdr:spPr>
        <a:xfrm>
          <a:off x="8191499" y="7522803"/>
          <a:ext cx="8633356" cy="1225242"/>
        </a:xfrm>
        <a:prstGeom prst="rect">
          <a:avLst/>
        </a:prstGeom>
      </xdr:spPr>
    </xdr:pic>
    <xdr:clientData/>
  </xdr:twoCellAnchor>
  <xdr:twoCellAnchor editAs="oneCell">
    <xdr:from>
      <xdr:col>14</xdr:col>
      <xdr:colOff>95249</xdr:colOff>
      <xdr:row>43</xdr:row>
      <xdr:rowOff>165639</xdr:rowOff>
    </xdr:from>
    <xdr:to>
      <xdr:col>20</xdr:col>
      <xdr:colOff>687920</xdr:colOff>
      <xdr:row>49</xdr:row>
      <xdr:rowOff>0</xdr:rowOff>
    </xdr:to>
    <xdr:pic>
      <xdr:nvPicPr>
        <xdr:cNvPr id="14" name="Picture 13">
          <a:extLst>
            <a:ext uri="{FF2B5EF4-FFF2-40B4-BE49-F238E27FC236}">
              <a16:creationId xmlns:a16="http://schemas.microsoft.com/office/drawing/2014/main" id="{2B96FB74-D308-D3E3-9F86-6B60AF402482}"/>
            </a:ext>
          </a:extLst>
        </xdr:cNvPr>
        <xdr:cNvPicPr>
          <a:picLocks noChangeAspect="1"/>
        </xdr:cNvPicPr>
      </xdr:nvPicPr>
      <xdr:blipFill>
        <a:blip xmlns:r="http://schemas.openxmlformats.org/officeDocument/2006/relationships" r:embed="rId5"/>
        <a:stretch>
          <a:fillRect/>
        </a:stretch>
      </xdr:blipFill>
      <xdr:spPr>
        <a:xfrm>
          <a:off x="8207374" y="8817514"/>
          <a:ext cx="8633359" cy="97736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512885</xdr:colOff>
      <xdr:row>4</xdr:row>
      <xdr:rowOff>7327</xdr:rowOff>
    </xdr:from>
    <xdr:to>
      <xdr:col>8</xdr:col>
      <xdr:colOff>87923</xdr:colOff>
      <xdr:row>18</xdr:row>
      <xdr:rowOff>80596</xdr:rowOff>
    </xdr:to>
    <xdr:sp macro="" textlink="">
      <xdr:nvSpPr>
        <xdr:cNvPr id="5" name="Rectangle: Rounded Corners 4">
          <a:extLst>
            <a:ext uri="{FF2B5EF4-FFF2-40B4-BE49-F238E27FC236}">
              <a16:creationId xmlns:a16="http://schemas.microsoft.com/office/drawing/2014/main" id="{66BA7C51-515F-75D2-4884-1CF87B6A2FF4}"/>
            </a:ext>
          </a:extLst>
        </xdr:cNvPr>
        <xdr:cNvSpPr/>
      </xdr:nvSpPr>
      <xdr:spPr>
        <a:xfrm>
          <a:off x="512885" y="769327"/>
          <a:ext cx="4703884" cy="2740269"/>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400">
              <a:solidFill>
                <a:srgbClr val="0070C0"/>
              </a:solidFill>
            </a:rPr>
            <a:t>ADJUNTAR CUADRO</a:t>
          </a:r>
          <a:endParaRPr lang="es-PE" sz="1100">
            <a:solidFill>
              <a:srgbClr val="0070C0"/>
            </a:solidFill>
          </a:endParaRPr>
        </a:p>
      </xdr:txBody>
    </xdr:sp>
    <xdr:clientData/>
  </xdr:twoCellAnchor>
  <xdr:twoCellAnchor editAs="oneCell">
    <xdr:from>
      <xdr:col>0</xdr:col>
      <xdr:colOff>241789</xdr:colOff>
      <xdr:row>3</xdr:row>
      <xdr:rowOff>29309</xdr:rowOff>
    </xdr:from>
    <xdr:to>
      <xdr:col>8</xdr:col>
      <xdr:colOff>219808</xdr:colOff>
      <xdr:row>8</xdr:row>
      <xdr:rowOff>130145</xdr:rowOff>
    </xdr:to>
    <xdr:pic>
      <xdr:nvPicPr>
        <xdr:cNvPr id="7" name="Picture 6">
          <a:extLst>
            <a:ext uri="{FF2B5EF4-FFF2-40B4-BE49-F238E27FC236}">
              <a16:creationId xmlns:a16="http://schemas.microsoft.com/office/drawing/2014/main" id="{EC9DCA84-F5C4-1EB6-3DB1-84D7EF4216D7}"/>
            </a:ext>
          </a:extLst>
        </xdr:cNvPr>
        <xdr:cNvPicPr>
          <a:picLocks noChangeAspect="1"/>
        </xdr:cNvPicPr>
      </xdr:nvPicPr>
      <xdr:blipFill>
        <a:blip xmlns:r="http://schemas.openxmlformats.org/officeDocument/2006/relationships" r:embed="rId1"/>
        <a:stretch>
          <a:fillRect/>
        </a:stretch>
      </xdr:blipFill>
      <xdr:spPr>
        <a:xfrm>
          <a:off x="241789" y="600809"/>
          <a:ext cx="5106865" cy="1053336"/>
        </a:xfrm>
        <a:prstGeom prst="rect">
          <a:avLst/>
        </a:prstGeom>
      </xdr:spPr>
    </xdr:pic>
    <xdr:clientData/>
  </xdr:twoCellAnchor>
  <xdr:twoCellAnchor editAs="oneCell">
    <xdr:from>
      <xdr:col>0</xdr:col>
      <xdr:colOff>256444</xdr:colOff>
      <xdr:row>8</xdr:row>
      <xdr:rowOff>153866</xdr:rowOff>
    </xdr:from>
    <xdr:to>
      <xdr:col>8</xdr:col>
      <xdr:colOff>204456</xdr:colOff>
      <xdr:row>14</xdr:row>
      <xdr:rowOff>7327</xdr:rowOff>
    </xdr:to>
    <xdr:pic>
      <xdr:nvPicPr>
        <xdr:cNvPr id="8" name="Picture 7">
          <a:extLst>
            <a:ext uri="{FF2B5EF4-FFF2-40B4-BE49-F238E27FC236}">
              <a16:creationId xmlns:a16="http://schemas.microsoft.com/office/drawing/2014/main" id="{D91780E4-BD1F-3629-336F-F6C0610872C5}"/>
            </a:ext>
          </a:extLst>
        </xdr:cNvPr>
        <xdr:cNvPicPr>
          <a:picLocks noChangeAspect="1"/>
        </xdr:cNvPicPr>
      </xdr:nvPicPr>
      <xdr:blipFill>
        <a:blip xmlns:r="http://schemas.openxmlformats.org/officeDocument/2006/relationships" r:embed="rId2"/>
        <a:stretch>
          <a:fillRect/>
        </a:stretch>
      </xdr:blipFill>
      <xdr:spPr>
        <a:xfrm>
          <a:off x="256444" y="1677866"/>
          <a:ext cx="5076858" cy="996461"/>
        </a:xfrm>
        <a:prstGeom prst="rect">
          <a:avLst/>
        </a:prstGeom>
      </xdr:spPr>
    </xdr:pic>
    <xdr:clientData/>
  </xdr:twoCellAnchor>
  <xdr:twoCellAnchor editAs="oneCell">
    <xdr:from>
      <xdr:col>0</xdr:col>
      <xdr:colOff>0</xdr:colOff>
      <xdr:row>14</xdr:row>
      <xdr:rowOff>139211</xdr:rowOff>
    </xdr:from>
    <xdr:to>
      <xdr:col>8</xdr:col>
      <xdr:colOff>385248</xdr:colOff>
      <xdr:row>28</xdr:row>
      <xdr:rowOff>154317</xdr:rowOff>
    </xdr:to>
    <xdr:pic>
      <xdr:nvPicPr>
        <xdr:cNvPr id="9" name="Picture 8">
          <a:extLst>
            <a:ext uri="{FF2B5EF4-FFF2-40B4-BE49-F238E27FC236}">
              <a16:creationId xmlns:a16="http://schemas.microsoft.com/office/drawing/2014/main" id="{01252F1A-FF87-868E-13D4-F829AEB38061}"/>
            </a:ext>
          </a:extLst>
        </xdr:cNvPr>
        <xdr:cNvPicPr>
          <a:picLocks noChangeAspect="1"/>
        </xdr:cNvPicPr>
      </xdr:nvPicPr>
      <xdr:blipFill>
        <a:blip xmlns:r="http://schemas.openxmlformats.org/officeDocument/2006/relationships" r:embed="rId3"/>
        <a:stretch>
          <a:fillRect/>
        </a:stretch>
      </xdr:blipFill>
      <xdr:spPr>
        <a:xfrm>
          <a:off x="0" y="2806211"/>
          <a:ext cx="5514094" cy="2682106"/>
        </a:xfrm>
        <a:prstGeom prst="rect">
          <a:avLst/>
        </a:prstGeom>
      </xdr:spPr>
    </xdr:pic>
    <xdr:clientData/>
  </xdr:twoCellAnchor>
  <xdr:twoCellAnchor editAs="oneCell">
    <xdr:from>
      <xdr:col>0</xdr:col>
      <xdr:colOff>0</xdr:colOff>
      <xdr:row>30</xdr:row>
      <xdr:rowOff>22412</xdr:rowOff>
    </xdr:from>
    <xdr:to>
      <xdr:col>8</xdr:col>
      <xdr:colOff>369794</xdr:colOff>
      <xdr:row>35</xdr:row>
      <xdr:rowOff>118979</xdr:rowOff>
    </xdr:to>
    <xdr:pic>
      <xdr:nvPicPr>
        <xdr:cNvPr id="10" name="Picture 9">
          <a:extLst>
            <a:ext uri="{FF2B5EF4-FFF2-40B4-BE49-F238E27FC236}">
              <a16:creationId xmlns:a16="http://schemas.microsoft.com/office/drawing/2014/main" id="{957E606F-3352-48A7-BFC1-68EE295865EF}"/>
            </a:ext>
          </a:extLst>
        </xdr:cNvPr>
        <xdr:cNvPicPr>
          <a:picLocks noChangeAspect="1"/>
        </xdr:cNvPicPr>
      </xdr:nvPicPr>
      <xdr:blipFill>
        <a:blip xmlns:r="http://schemas.openxmlformats.org/officeDocument/2006/relationships" r:embed="rId4"/>
        <a:stretch>
          <a:fillRect/>
        </a:stretch>
      </xdr:blipFill>
      <xdr:spPr>
        <a:xfrm>
          <a:off x="0" y="5737412"/>
          <a:ext cx="5524500" cy="104906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9</xdr:col>
      <xdr:colOff>161235</xdr:colOff>
      <xdr:row>5</xdr:row>
      <xdr:rowOff>98977</xdr:rowOff>
    </xdr:from>
    <xdr:to>
      <xdr:col>14</xdr:col>
      <xdr:colOff>453335</xdr:colOff>
      <xdr:row>18</xdr:row>
      <xdr:rowOff>118027</xdr:rowOff>
    </xdr:to>
    <xdr:sp macro="" textlink="">
      <xdr:nvSpPr>
        <xdr:cNvPr id="2" name="CuadroTexto 1">
          <a:extLst>
            <a:ext uri="{FF2B5EF4-FFF2-40B4-BE49-F238E27FC236}">
              <a16:creationId xmlns:a16="http://schemas.microsoft.com/office/drawing/2014/main" id="{74685775-AB19-4C1F-9006-E72F0E6F1520}"/>
            </a:ext>
          </a:extLst>
        </xdr:cNvPr>
        <xdr:cNvSpPr txBox="1"/>
      </xdr:nvSpPr>
      <xdr:spPr>
        <a:xfrm>
          <a:off x="4618935" y="1051477"/>
          <a:ext cx="3568700" cy="249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y capacidad de las plantas de Enel Generación Perú, aquí está una inferencia aproximada de la distribución porcentual de la producción de electricidad por departamento:</a:t>
          </a:r>
        </a:p>
        <a:p>
          <a:r>
            <a:rPr lang="es-PE" sz="800" b="1" i="0">
              <a:solidFill>
                <a:schemeClr val="dk1"/>
              </a:solidFill>
              <a:effectLst/>
              <a:latin typeface="+mn-lt"/>
              <a:ea typeface="+mn-ea"/>
              <a:cs typeface="+mn-cs"/>
            </a:rPr>
            <a:t>Lima</a:t>
          </a:r>
          <a:r>
            <a:rPr lang="es-PE" sz="800" b="0" i="0">
              <a:solidFill>
                <a:schemeClr val="dk1"/>
              </a:solidFill>
              <a:effectLst/>
              <a:latin typeface="+mn-lt"/>
              <a:ea typeface="+mn-ea"/>
              <a:cs typeface="+mn-cs"/>
            </a:rPr>
            <a:t>: Con varias plantas de generación eléctrica, incluyendo la Central Hidroeléctrica Huampaní y la Central Termoeléctrica Santa Rosa, se estima que aproximadamente el </a:t>
          </a:r>
          <a:r>
            <a:rPr lang="es-PE" sz="800" b="1" i="0">
              <a:solidFill>
                <a:schemeClr val="dk1"/>
              </a:solidFill>
              <a:effectLst/>
              <a:latin typeface="+mn-lt"/>
              <a:ea typeface="+mn-ea"/>
              <a:cs typeface="+mn-cs"/>
            </a:rPr>
            <a:t>50%</a:t>
          </a:r>
          <a:r>
            <a:rPr lang="es-PE" sz="800" b="0" i="0">
              <a:solidFill>
                <a:schemeClr val="dk1"/>
              </a:solidFill>
              <a:effectLst/>
              <a:latin typeface="+mn-lt"/>
              <a:ea typeface="+mn-ea"/>
              <a:cs typeface="+mn-cs"/>
            </a:rPr>
            <a:t> de la producción total proviene de Lima.</a:t>
          </a:r>
        </a:p>
        <a:p>
          <a:r>
            <a:rPr lang="es-PE" sz="800" b="1" i="0">
              <a:solidFill>
                <a:schemeClr val="dk1"/>
              </a:solidFill>
              <a:effectLst/>
              <a:latin typeface="+mn-lt"/>
              <a:ea typeface="+mn-ea"/>
              <a:cs typeface="+mn-cs"/>
            </a:rPr>
            <a:t>Junín</a:t>
          </a:r>
          <a:r>
            <a:rPr lang="es-PE" sz="800" b="0" i="0">
              <a:solidFill>
                <a:schemeClr val="dk1"/>
              </a:solidFill>
              <a:effectLst/>
              <a:latin typeface="+mn-lt"/>
              <a:ea typeface="+mn-ea"/>
              <a:cs typeface="+mn-cs"/>
            </a:rPr>
            <a:t>: Con la Central Hidroeléctrica Chimay y la Central Hidroeléctrica Yanango, se estima que alrededor del </a:t>
          </a:r>
          <a:r>
            <a:rPr lang="es-PE" sz="800" b="1" i="0">
              <a:solidFill>
                <a:schemeClr val="dk1"/>
              </a:solidFill>
              <a:effectLst/>
              <a:latin typeface="+mn-lt"/>
              <a:ea typeface="+mn-ea"/>
              <a:cs typeface="+mn-cs"/>
            </a:rPr>
            <a:t>20%</a:t>
          </a:r>
          <a:r>
            <a:rPr lang="es-PE" sz="800" b="0" i="0">
              <a:solidFill>
                <a:schemeClr val="dk1"/>
              </a:solidFill>
              <a:effectLst/>
              <a:latin typeface="+mn-lt"/>
              <a:ea typeface="+mn-ea"/>
              <a:cs typeface="+mn-cs"/>
            </a:rPr>
            <a:t> de la producción total proviene de Junín.</a:t>
          </a:r>
        </a:p>
        <a:p>
          <a:r>
            <a:rPr lang="es-PE" sz="800" b="1" i="0">
              <a:solidFill>
                <a:schemeClr val="dk1"/>
              </a:solidFill>
              <a:effectLst/>
              <a:latin typeface="+mn-lt"/>
              <a:ea typeface="+mn-ea"/>
              <a:cs typeface="+mn-cs"/>
            </a:rPr>
            <a:t>Huánuco</a:t>
          </a:r>
          <a:r>
            <a:rPr lang="es-PE" sz="800" b="0" i="0">
              <a:solidFill>
                <a:schemeClr val="dk1"/>
              </a:solidFill>
              <a:effectLst/>
              <a:latin typeface="+mn-lt"/>
              <a:ea typeface="+mn-ea"/>
              <a:cs typeface="+mn-cs"/>
            </a:rPr>
            <a:t>: Con la Central Hidroeléctrica Matucana,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Huánuco.</a:t>
          </a:r>
        </a:p>
        <a:p>
          <a:r>
            <a:rPr lang="es-PE" sz="800" b="1" i="0">
              <a:solidFill>
                <a:schemeClr val="dk1"/>
              </a:solidFill>
              <a:effectLst/>
              <a:latin typeface="+mn-lt"/>
              <a:ea typeface="+mn-ea"/>
              <a:cs typeface="+mn-cs"/>
            </a:rPr>
            <a:t>Pasco</a:t>
          </a:r>
          <a:r>
            <a:rPr lang="es-PE" sz="800" b="0" i="0">
              <a:solidFill>
                <a:schemeClr val="dk1"/>
              </a:solidFill>
              <a:effectLst/>
              <a:latin typeface="+mn-lt"/>
              <a:ea typeface="+mn-ea"/>
              <a:cs typeface="+mn-cs"/>
            </a:rPr>
            <a:t>: Con la Central Hidroeléctrica Yuncán, se estima que alrededor del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Pasco.</a:t>
          </a:r>
        </a:p>
        <a:p>
          <a:r>
            <a:rPr lang="es-PE" sz="800" b="1" i="0">
              <a:solidFill>
                <a:schemeClr val="dk1"/>
              </a:solidFill>
              <a:effectLst/>
              <a:latin typeface="+mn-lt"/>
              <a:ea typeface="+mn-ea"/>
              <a:cs typeface="+mn-cs"/>
            </a:rPr>
            <a:t>Áncash</a:t>
          </a:r>
          <a:r>
            <a:rPr lang="es-PE" sz="800" b="0" i="0">
              <a:solidFill>
                <a:schemeClr val="dk1"/>
              </a:solidFill>
              <a:effectLst/>
              <a:latin typeface="+mn-lt"/>
              <a:ea typeface="+mn-ea"/>
              <a:cs typeface="+mn-cs"/>
            </a:rPr>
            <a:t>: Con la Central Hidroeléctrica Quitaracsa,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Áncash.</a:t>
          </a:r>
        </a:p>
        <a:p>
          <a:r>
            <a:rPr lang="es-PE" sz="800" b="0" i="0">
              <a:solidFill>
                <a:schemeClr val="dk1"/>
              </a:solidFill>
              <a:effectLst/>
              <a:latin typeface="+mn-lt"/>
              <a:ea typeface="+mn-ea"/>
              <a:cs typeface="+mn-cs"/>
            </a:rPr>
            <a:t>Estos porcentajes son aproximados y se basan en la capacidad de producción y la ubicación de las plantas de Enel Generación Perú. </a:t>
          </a:r>
        </a:p>
        <a:p>
          <a:endParaRPr lang="es-PE" sz="1100" kern="1200"/>
        </a:p>
      </xdr:txBody>
    </xdr:sp>
    <xdr:clientData/>
  </xdr:twoCellAnchor>
  <xdr:twoCellAnchor editAs="oneCell">
    <xdr:from>
      <xdr:col>0</xdr:col>
      <xdr:colOff>0</xdr:colOff>
      <xdr:row>4</xdr:row>
      <xdr:rowOff>66261</xdr:rowOff>
    </xdr:from>
    <xdr:to>
      <xdr:col>8</xdr:col>
      <xdr:colOff>326631</xdr:colOff>
      <xdr:row>25</xdr:row>
      <xdr:rowOff>0</xdr:rowOff>
    </xdr:to>
    <xdr:pic>
      <xdr:nvPicPr>
        <xdr:cNvPr id="3" name="Picture 2">
          <a:extLst>
            <a:ext uri="{FF2B5EF4-FFF2-40B4-BE49-F238E27FC236}">
              <a16:creationId xmlns:a16="http://schemas.microsoft.com/office/drawing/2014/main" id="{A72D345D-2C4B-47B5-92D5-4C85979EF6D2}"/>
            </a:ext>
          </a:extLst>
        </xdr:cNvPr>
        <xdr:cNvPicPr>
          <a:picLocks noChangeAspect="1"/>
        </xdr:cNvPicPr>
      </xdr:nvPicPr>
      <xdr:blipFill>
        <a:blip xmlns:r="http://schemas.openxmlformats.org/officeDocument/2006/relationships" r:embed="rId1"/>
        <a:stretch>
          <a:fillRect/>
        </a:stretch>
      </xdr:blipFill>
      <xdr:spPr>
        <a:xfrm>
          <a:off x="0" y="828261"/>
          <a:ext cx="4289031" cy="3934239"/>
        </a:xfrm>
        <a:prstGeom prst="rect">
          <a:avLst/>
        </a:prstGeom>
      </xdr:spPr>
    </xdr:pic>
    <xdr:clientData/>
  </xdr:twoCellAnchor>
  <xdr:twoCellAnchor>
    <xdr:from>
      <xdr:col>33</xdr:col>
      <xdr:colOff>49693</xdr:colOff>
      <xdr:row>0</xdr:row>
      <xdr:rowOff>140805</xdr:rowOff>
    </xdr:from>
    <xdr:to>
      <xdr:col>36</xdr:col>
      <xdr:colOff>198780</xdr:colOff>
      <xdr:row>7</xdr:row>
      <xdr:rowOff>33131</xdr:rowOff>
    </xdr:to>
    <xdr:sp macro="" textlink="">
      <xdr:nvSpPr>
        <xdr:cNvPr id="4" name="TextBox 3">
          <a:extLst>
            <a:ext uri="{FF2B5EF4-FFF2-40B4-BE49-F238E27FC236}">
              <a16:creationId xmlns:a16="http://schemas.microsoft.com/office/drawing/2014/main" id="{B2C4FC6A-AF28-4BDE-9CC0-F09AA76B6DB0}"/>
            </a:ext>
          </a:extLst>
        </xdr:cNvPr>
        <xdr:cNvSpPr txBox="1"/>
      </xdr:nvSpPr>
      <xdr:spPr>
        <a:xfrm>
          <a:off x="28044910" y="140805"/>
          <a:ext cx="285750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32</xdr:col>
      <xdr:colOff>546649</xdr:colOff>
      <xdr:row>2</xdr:row>
      <xdr:rowOff>91108</xdr:rowOff>
    </xdr:from>
    <xdr:to>
      <xdr:col>32</xdr:col>
      <xdr:colOff>753714</xdr:colOff>
      <xdr:row>3</xdr:row>
      <xdr:rowOff>107674</xdr:rowOff>
    </xdr:to>
    <xdr:sp macro="" textlink="">
      <xdr:nvSpPr>
        <xdr:cNvPr id="5" name="Rectangle 4">
          <a:extLst>
            <a:ext uri="{FF2B5EF4-FFF2-40B4-BE49-F238E27FC236}">
              <a16:creationId xmlns:a16="http://schemas.microsoft.com/office/drawing/2014/main" id="{193B7EC9-0B02-4774-B223-BD9DF5AD5F60}"/>
            </a:ext>
          </a:extLst>
        </xdr:cNvPr>
        <xdr:cNvSpPr/>
      </xdr:nvSpPr>
      <xdr:spPr>
        <a:xfrm>
          <a:off x="27779866" y="472108"/>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47625</xdr:colOff>
      <xdr:row>0</xdr:row>
      <xdr:rowOff>76541</xdr:rowOff>
    </xdr:from>
    <xdr:to>
      <xdr:col>23</xdr:col>
      <xdr:colOff>59532</xdr:colOff>
      <xdr:row>17</xdr:row>
      <xdr:rowOff>56029</xdr:rowOff>
    </xdr:to>
    <xdr:sp macro="" textlink="">
      <xdr:nvSpPr>
        <xdr:cNvPr id="2" name="CuadroTexto 1">
          <a:extLst>
            <a:ext uri="{FF2B5EF4-FFF2-40B4-BE49-F238E27FC236}">
              <a16:creationId xmlns:a16="http://schemas.microsoft.com/office/drawing/2014/main" id="{FDEEBADE-2227-4551-8511-60A85124CD55}"/>
            </a:ext>
          </a:extLst>
        </xdr:cNvPr>
        <xdr:cNvSpPr txBox="1"/>
      </xdr:nvSpPr>
      <xdr:spPr>
        <a:xfrm>
          <a:off x="12631831" y="76541"/>
          <a:ext cx="9536907" cy="3061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a:t>Para este emisor, se utiliza como proxy de </a:t>
          </a:r>
          <a:r>
            <a:rPr lang="es-PE" b="1"/>
            <a:t>activos la infraestructura de Subestaciones de Distribución (SED), </a:t>
          </a:r>
          <a:r>
            <a:rPr lang="es-PE"/>
            <a:t>definida como el </a:t>
          </a:r>
          <a:r>
            <a:rPr lang="es-PE" b="1"/>
            <a:t>punto intermedio entre la red de transmisión (alta tensión) y la red que llega a los clientes (media/baja tensión). </a:t>
          </a:r>
          <a:r>
            <a:rPr lang="es-PE"/>
            <a:t>Su </a:t>
          </a:r>
          <a:r>
            <a:rPr lang="es-PE" b="1"/>
            <a:t>función principal </a:t>
          </a:r>
          <a:r>
            <a:rPr lang="es-PE"/>
            <a:t>es reducir el voltaje desde niveles elevados a niveles seguros para su distribución. Esto permite </a:t>
          </a:r>
          <a:r>
            <a:rPr lang="es-PE" b="1"/>
            <a:t>canalizar la energía hacia </a:t>
          </a:r>
          <a:r>
            <a:rPr lang="es-PE"/>
            <a:t>alimentadores que abastecen </a:t>
          </a:r>
          <a:r>
            <a:rPr lang="es-PE" b="1"/>
            <a:t>barrios, industrias y el alumbrado público.</a:t>
          </a:r>
        </a:p>
        <a:p>
          <a:endParaRPr lang="es-PE" b="1"/>
        </a:p>
        <a:p>
          <a:r>
            <a:rPr lang="es-PE"/>
            <a:t>Con este objetivo, se recopilaron datos desde la plataforma de datos abiertos del Organismo Supervisor de la Inversión en Energía y Minería (OSINERGMIN), específicamente del registro de Subestaciones de Distribución de Energía Eléctrica. Esta fuente proporciona información sobre las empresas distribuidoras propietarias de cada SED, así como detalles geoespaciales (longitud y latitud) que permiten ubicar con precisión cada subestación.</a:t>
          </a:r>
        </a:p>
        <a:p>
          <a:endParaRPr lang="es-PE"/>
        </a:p>
        <a:p>
          <a:r>
            <a:rPr lang="es-PE"/>
            <a:t>Para determinar el distrito en el que se encuentra cada SED, se utilizó la base de Capas Geográficas a nivel distrital provista por el Instituto Nacional de Estadística e Informática (INEI), la cual permite visualizar los límites distritales mediante coordenadas geográficas. A través del paquete </a:t>
          </a:r>
          <a:r>
            <a:rPr lang="es-PE" b="1"/>
            <a:t>geopandas</a:t>
          </a:r>
          <a:r>
            <a:rPr lang="es-PE"/>
            <a:t> en Python, se realizó la asignación de cada SED a su distrito correspondiente.</a:t>
          </a:r>
        </a:p>
        <a:p>
          <a:endParaRPr lang="es-PE"/>
        </a:p>
        <a:p>
          <a:r>
            <a:rPr lang="es-PE"/>
            <a:t>Posteriormente, se filtró la información para identificar únicamente las subestaciones pertenecientes a la empresa distribuidora de interés (Pluz Energía / Enel Distribución). Finalmente, se utilizó como </a:t>
          </a:r>
          <a:r>
            <a:rPr lang="es-PE" b="1"/>
            <a:t>métrica la capacidad instalada en kVA (es decir, cuánta energía puede entregar cada SED)</a:t>
          </a:r>
          <a:r>
            <a:rPr lang="es-PE"/>
            <a:t>, la cual fue totalizada por distrito. Con ello, se obtuvo la distribución de capacidad instalada por distrito.</a:t>
          </a:r>
        </a:p>
      </xdr:txBody>
    </xdr:sp>
    <xdr:clientData/>
  </xdr:twoCellAnchor>
  <xdr:twoCellAnchor editAs="oneCell">
    <xdr:from>
      <xdr:col>10</xdr:col>
      <xdr:colOff>563827</xdr:colOff>
      <xdr:row>19</xdr:row>
      <xdr:rowOff>109956</xdr:rowOff>
    </xdr:from>
    <xdr:to>
      <xdr:col>16</xdr:col>
      <xdr:colOff>279501</xdr:colOff>
      <xdr:row>49</xdr:row>
      <xdr:rowOff>10503</xdr:rowOff>
    </xdr:to>
    <xdr:pic>
      <xdr:nvPicPr>
        <xdr:cNvPr id="3" name="Picture 2">
          <a:extLst>
            <a:ext uri="{FF2B5EF4-FFF2-40B4-BE49-F238E27FC236}">
              <a16:creationId xmlns:a16="http://schemas.microsoft.com/office/drawing/2014/main" id="{E50ED2F6-732E-4C9E-BC00-E311B02375C4}"/>
            </a:ext>
          </a:extLst>
        </xdr:cNvPr>
        <xdr:cNvPicPr>
          <a:picLocks noChangeAspect="1"/>
        </xdr:cNvPicPr>
      </xdr:nvPicPr>
      <xdr:blipFill>
        <a:blip xmlns:r="http://schemas.openxmlformats.org/officeDocument/2006/relationships" r:embed="rId1"/>
        <a:stretch>
          <a:fillRect/>
        </a:stretch>
      </xdr:blipFill>
      <xdr:spPr>
        <a:xfrm>
          <a:off x="12005033" y="3572574"/>
          <a:ext cx="5049674" cy="5615548"/>
        </a:xfrm>
        <a:prstGeom prst="rect">
          <a:avLst/>
        </a:prstGeom>
      </xdr:spPr>
    </xdr:pic>
    <xdr:clientData/>
  </xdr:twoCellAnchor>
  <xdr:twoCellAnchor editAs="oneCell">
    <xdr:from>
      <xdr:col>16</xdr:col>
      <xdr:colOff>399412</xdr:colOff>
      <xdr:row>20</xdr:row>
      <xdr:rowOff>2101</xdr:rowOff>
    </xdr:from>
    <xdr:to>
      <xdr:col>20</xdr:col>
      <xdr:colOff>721238</xdr:colOff>
      <xdr:row>49</xdr:row>
      <xdr:rowOff>160384</xdr:rowOff>
    </xdr:to>
    <xdr:pic>
      <xdr:nvPicPr>
        <xdr:cNvPr id="4" name="Picture 3">
          <a:extLst>
            <a:ext uri="{FF2B5EF4-FFF2-40B4-BE49-F238E27FC236}">
              <a16:creationId xmlns:a16="http://schemas.microsoft.com/office/drawing/2014/main" id="{B93F5BDC-6D7F-46BA-B500-119CD0C6E4CD}"/>
            </a:ext>
          </a:extLst>
        </xdr:cNvPr>
        <xdr:cNvPicPr>
          <a:picLocks noChangeAspect="1"/>
        </xdr:cNvPicPr>
      </xdr:nvPicPr>
      <xdr:blipFill>
        <a:blip xmlns:r="http://schemas.openxmlformats.org/officeDocument/2006/relationships" r:embed="rId2"/>
        <a:stretch>
          <a:fillRect/>
        </a:stretch>
      </xdr:blipFill>
      <xdr:spPr>
        <a:xfrm>
          <a:off x="17174618" y="3655219"/>
          <a:ext cx="3369826" cy="5682783"/>
        </a:xfrm>
        <a:prstGeom prst="rect">
          <a:avLst/>
        </a:prstGeom>
      </xdr:spPr>
    </xdr:pic>
    <xdr:clientData/>
  </xdr:twoCellAnchor>
  <xdr:twoCellAnchor editAs="oneCell">
    <xdr:from>
      <xdr:col>24</xdr:col>
      <xdr:colOff>645278</xdr:colOff>
      <xdr:row>0</xdr:row>
      <xdr:rowOff>71437</xdr:rowOff>
    </xdr:from>
    <xdr:to>
      <xdr:col>30</xdr:col>
      <xdr:colOff>457882</xdr:colOff>
      <xdr:row>29</xdr:row>
      <xdr:rowOff>171589</xdr:rowOff>
    </xdr:to>
    <xdr:pic>
      <xdr:nvPicPr>
        <xdr:cNvPr id="5" name="Picture 4">
          <a:extLst>
            <a:ext uri="{FF2B5EF4-FFF2-40B4-BE49-F238E27FC236}">
              <a16:creationId xmlns:a16="http://schemas.microsoft.com/office/drawing/2014/main" id="{F2837C7D-133F-400C-9D91-2988F2634A0C}"/>
            </a:ext>
          </a:extLst>
        </xdr:cNvPr>
        <xdr:cNvPicPr>
          <a:picLocks noChangeAspect="1"/>
        </xdr:cNvPicPr>
      </xdr:nvPicPr>
      <xdr:blipFill>
        <a:blip xmlns:r="http://schemas.openxmlformats.org/officeDocument/2006/relationships" r:embed="rId3"/>
        <a:stretch>
          <a:fillRect/>
        </a:stretch>
      </xdr:blipFill>
      <xdr:spPr>
        <a:xfrm>
          <a:off x="23514803" y="71437"/>
          <a:ext cx="4384604" cy="5653227"/>
        </a:xfrm>
        <a:prstGeom prst="rect">
          <a:avLst/>
        </a:prstGeom>
      </xdr:spPr>
    </xdr:pic>
    <xdr:clientData/>
  </xdr:twoCellAnchor>
  <xdr:twoCellAnchor>
    <xdr:from>
      <xdr:col>8</xdr:col>
      <xdr:colOff>452871</xdr:colOff>
      <xdr:row>0</xdr:row>
      <xdr:rowOff>0</xdr:rowOff>
    </xdr:from>
    <xdr:to>
      <xdr:col>11</xdr:col>
      <xdr:colOff>89538</xdr:colOff>
      <xdr:row>6</xdr:row>
      <xdr:rowOff>44525</xdr:rowOff>
    </xdr:to>
    <xdr:sp macro="" textlink="">
      <xdr:nvSpPr>
        <xdr:cNvPr id="6" name="TextBox 5">
          <a:extLst>
            <a:ext uri="{FF2B5EF4-FFF2-40B4-BE49-F238E27FC236}">
              <a16:creationId xmlns:a16="http://schemas.microsoft.com/office/drawing/2014/main" id="{9BC6202D-34D6-4802-B214-11A1BFE0E608}"/>
            </a:ext>
          </a:extLst>
        </xdr:cNvPr>
        <xdr:cNvSpPr txBox="1"/>
      </xdr:nvSpPr>
      <xdr:spPr>
        <a:xfrm>
          <a:off x="9850871" y="0"/>
          <a:ext cx="2832834" cy="12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8</xdr:col>
      <xdr:colOff>63346</xdr:colOff>
      <xdr:row>1</xdr:row>
      <xdr:rowOff>40572</xdr:rowOff>
    </xdr:from>
    <xdr:to>
      <xdr:col>8</xdr:col>
      <xdr:colOff>270411</xdr:colOff>
      <xdr:row>2</xdr:row>
      <xdr:rowOff>57138</xdr:rowOff>
    </xdr:to>
    <xdr:sp macro="" textlink="">
      <xdr:nvSpPr>
        <xdr:cNvPr id="7" name="Rectangle 6">
          <a:extLst>
            <a:ext uri="{FF2B5EF4-FFF2-40B4-BE49-F238E27FC236}">
              <a16:creationId xmlns:a16="http://schemas.microsoft.com/office/drawing/2014/main" id="{138BF51F-70F6-44AD-A878-37266666821E}"/>
            </a:ext>
          </a:extLst>
        </xdr:cNvPr>
        <xdr:cNvSpPr/>
      </xdr:nvSpPr>
      <xdr:spPr>
        <a:xfrm>
          <a:off x="9461346" y="241655"/>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35212</xdr:colOff>
      <xdr:row>0</xdr:row>
      <xdr:rowOff>126755</xdr:rowOff>
    </xdr:from>
    <xdr:to>
      <xdr:col>6</xdr:col>
      <xdr:colOff>438196</xdr:colOff>
      <xdr:row>30</xdr:row>
      <xdr:rowOff>132702</xdr:rowOff>
    </xdr:to>
    <xdr:pic>
      <xdr:nvPicPr>
        <xdr:cNvPr id="2" name="Imagen 1">
          <a:extLst>
            <a:ext uri="{FF2B5EF4-FFF2-40B4-BE49-F238E27FC236}">
              <a16:creationId xmlns:a16="http://schemas.microsoft.com/office/drawing/2014/main" id="{79CDF6A5-BCE9-47EF-A81A-43DD03F18C4C}"/>
            </a:ext>
          </a:extLst>
        </xdr:cNvPr>
        <xdr:cNvPicPr>
          <a:picLocks noChangeAspect="1"/>
        </xdr:cNvPicPr>
      </xdr:nvPicPr>
      <xdr:blipFill>
        <a:blip xmlns:r="http://schemas.openxmlformats.org/officeDocument/2006/relationships" r:embed="rId1"/>
        <a:stretch>
          <a:fillRect/>
        </a:stretch>
      </xdr:blipFill>
      <xdr:spPr>
        <a:xfrm>
          <a:off x="35212" y="126755"/>
          <a:ext cx="5146434" cy="5720947"/>
        </a:xfrm>
        <a:prstGeom prst="rect">
          <a:avLst/>
        </a:prstGeom>
      </xdr:spPr>
    </xdr:pic>
    <xdr:clientData/>
  </xdr:twoCellAnchor>
  <xdr:twoCellAnchor>
    <xdr:from>
      <xdr:col>16</xdr:col>
      <xdr:colOff>419754</xdr:colOff>
      <xdr:row>6</xdr:row>
      <xdr:rowOff>9525</xdr:rowOff>
    </xdr:from>
    <xdr:to>
      <xdr:col>19</xdr:col>
      <xdr:colOff>687169</xdr:colOff>
      <xdr:row>12</xdr:row>
      <xdr:rowOff>92351</xdr:rowOff>
    </xdr:to>
    <xdr:sp macro="" textlink="">
      <xdr:nvSpPr>
        <xdr:cNvPr id="3" name="TextBox 2">
          <a:extLst>
            <a:ext uri="{FF2B5EF4-FFF2-40B4-BE49-F238E27FC236}">
              <a16:creationId xmlns:a16="http://schemas.microsoft.com/office/drawing/2014/main" id="{26F7B521-7578-4FD2-BC62-109D9C5A0601}"/>
            </a:ext>
          </a:extLst>
        </xdr:cNvPr>
        <xdr:cNvSpPr txBox="1"/>
      </xdr:nvSpPr>
      <xdr:spPr>
        <a:xfrm>
          <a:off x="16088379" y="1152525"/>
          <a:ext cx="2553415"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16</xdr:col>
      <xdr:colOff>209550</xdr:colOff>
      <xdr:row>7</xdr:row>
      <xdr:rowOff>134336</xdr:rowOff>
    </xdr:from>
    <xdr:to>
      <xdr:col>16</xdr:col>
      <xdr:colOff>373773</xdr:colOff>
      <xdr:row>8</xdr:row>
      <xdr:rowOff>101490</xdr:rowOff>
    </xdr:to>
    <xdr:sp macro="" textlink="">
      <xdr:nvSpPr>
        <xdr:cNvPr id="4" name="Rectangle 3">
          <a:extLst>
            <a:ext uri="{FF2B5EF4-FFF2-40B4-BE49-F238E27FC236}">
              <a16:creationId xmlns:a16="http://schemas.microsoft.com/office/drawing/2014/main" id="{512AC362-B283-41CD-935C-13A8E0FD4A89}"/>
            </a:ext>
          </a:extLst>
        </xdr:cNvPr>
        <xdr:cNvSpPr/>
      </xdr:nvSpPr>
      <xdr:spPr>
        <a:xfrm>
          <a:off x="15878175" y="1467836"/>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270462</xdr:colOff>
      <xdr:row>2</xdr:row>
      <xdr:rowOff>177771</xdr:rowOff>
    </xdr:from>
    <xdr:to>
      <xdr:col>13</xdr:col>
      <xdr:colOff>45647</xdr:colOff>
      <xdr:row>21</xdr:row>
      <xdr:rowOff>79824</xdr:rowOff>
    </xdr:to>
    <xdr:pic>
      <xdr:nvPicPr>
        <xdr:cNvPr id="2" name="Imagen 6">
          <a:extLst>
            <a:ext uri="{FF2B5EF4-FFF2-40B4-BE49-F238E27FC236}">
              <a16:creationId xmlns:a16="http://schemas.microsoft.com/office/drawing/2014/main" id="{46FF7CCB-1E25-4510-859E-571BAF9B26CA}"/>
            </a:ext>
          </a:extLst>
        </xdr:cNvPr>
        <xdr:cNvPicPr>
          <a:picLocks noChangeAspect="1"/>
        </xdr:cNvPicPr>
      </xdr:nvPicPr>
      <xdr:blipFill>
        <a:blip xmlns:r="http://schemas.openxmlformats.org/officeDocument/2006/relationships" r:embed="rId1"/>
        <a:stretch>
          <a:fillRect/>
        </a:stretch>
      </xdr:blipFill>
      <xdr:spPr>
        <a:xfrm>
          <a:off x="270462" y="558771"/>
          <a:ext cx="7699985" cy="352155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95250</xdr:colOff>
      <xdr:row>0</xdr:row>
      <xdr:rowOff>0</xdr:rowOff>
    </xdr:from>
    <xdr:to>
      <xdr:col>18</xdr:col>
      <xdr:colOff>392679</xdr:colOff>
      <xdr:row>28</xdr:row>
      <xdr:rowOff>151495</xdr:rowOff>
    </xdr:to>
    <xdr:pic>
      <xdr:nvPicPr>
        <xdr:cNvPr id="3" name="Picture 2">
          <a:extLst>
            <a:ext uri="{FF2B5EF4-FFF2-40B4-BE49-F238E27FC236}">
              <a16:creationId xmlns:a16="http://schemas.microsoft.com/office/drawing/2014/main" id="{96435BDA-802F-0AD5-18CF-A4DAF8FD0A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25075" y="0"/>
          <a:ext cx="5526654" cy="548549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10</xdr:col>
      <xdr:colOff>104775</xdr:colOff>
      <xdr:row>2</xdr:row>
      <xdr:rowOff>123825</xdr:rowOff>
    </xdr:from>
    <xdr:to>
      <xdr:col>22</xdr:col>
      <xdr:colOff>411903</xdr:colOff>
      <xdr:row>19</xdr:row>
      <xdr:rowOff>10872</xdr:rowOff>
    </xdr:to>
    <xdr:pic>
      <xdr:nvPicPr>
        <xdr:cNvPr id="2" name="Picture 1">
          <a:extLst>
            <a:ext uri="{FF2B5EF4-FFF2-40B4-BE49-F238E27FC236}">
              <a16:creationId xmlns:a16="http://schemas.microsoft.com/office/drawing/2014/main" id="{04D5E644-61BC-3AB6-B953-EC3EB20D6639}"/>
            </a:ext>
          </a:extLst>
        </xdr:cNvPr>
        <xdr:cNvPicPr>
          <a:picLocks noChangeAspect="1"/>
        </xdr:cNvPicPr>
      </xdr:nvPicPr>
      <xdr:blipFill>
        <a:blip xmlns:r="http://schemas.openxmlformats.org/officeDocument/2006/relationships" r:embed="rId1"/>
        <a:stretch>
          <a:fillRect/>
        </a:stretch>
      </xdr:blipFill>
      <xdr:spPr>
        <a:xfrm>
          <a:off x="8696325" y="504825"/>
          <a:ext cx="7279428" cy="312554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152400</xdr:colOff>
      <xdr:row>16</xdr:row>
      <xdr:rowOff>161925</xdr:rowOff>
    </xdr:from>
    <xdr:to>
      <xdr:col>4</xdr:col>
      <xdr:colOff>810619</xdr:colOff>
      <xdr:row>30</xdr:row>
      <xdr:rowOff>152771</xdr:rowOff>
    </xdr:to>
    <xdr:pic>
      <xdr:nvPicPr>
        <xdr:cNvPr id="2" name="Picture 1">
          <a:extLst>
            <a:ext uri="{FF2B5EF4-FFF2-40B4-BE49-F238E27FC236}">
              <a16:creationId xmlns:a16="http://schemas.microsoft.com/office/drawing/2014/main" id="{0D69EF48-C723-6ACD-667E-86D63CAB3413}"/>
            </a:ext>
          </a:extLst>
        </xdr:cNvPr>
        <xdr:cNvPicPr>
          <a:picLocks noChangeAspect="1"/>
        </xdr:cNvPicPr>
      </xdr:nvPicPr>
      <xdr:blipFill>
        <a:blip xmlns:r="http://schemas.openxmlformats.org/officeDocument/2006/relationships" r:embed="rId1"/>
        <a:stretch>
          <a:fillRect/>
        </a:stretch>
      </xdr:blipFill>
      <xdr:spPr>
        <a:xfrm>
          <a:off x="152400" y="3209925"/>
          <a:ext cx="7125694" cy="265784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600075</xdr:colOff>
      <xdr:row>0</xdr:row>
      <xdr:rowOff>85726</xdr:rowOff>
    </xdr:from>
    <xdr:to>
      <xdr:col>19</xdr:col>
      <xdr:colOff>257175</xdr:colOff>
      <xdr:row>17</xdr:row>
      <xdr:rowOff>118514</xdr:rowOff>
    </xdr:to>
    <xdr:pic>
      <xdr:nvPicPr>
        <xdr:cNvPr id="2" name="Picture 1">
          <a:extLst>
            <a:ext uri="{FF2B5EF4-FFF2-40B4-BE49-F238E27FC236}">
              <a16:creationId xmlns:a16="http://schemas.microsoft.com/office/drawing/2014/main" id="{70949149-A34C-2C53-426B-F2FE10EC3DFB}"/>
            </a:ext>
          </a:extLst>
        </xdr:cNvPr>
        <xdr:cNvPicPr>
          <a:picLocks noChangeAspect="1"/>
        </xdr:cNvPicPr>
      </xdr:nvPicPr>
      <xdr:blipFill>
        <a:blip xmlns:r="http://schemas.openxmlformats.org/officeDocument/2006/relationships" r:embed="rId1"/>
        <a:stretch>
          <a:fillRect/>
        </a:stretch>
      </xdr:blipFill>
      <xdr:spPr>
        <a:xfrm>
          <a:off x="9763125" y="85726"/>
          <a:ext cx="5753100" cy="3271288"/>
        </a:xfrm>
        <a:prstGeom prst="rect">
          <a:avLst/>
        </a:prstGeom>
      </xdr:spPr>
    </xdr:pic>
    <xdr:clientData/>
  </xdr:twoCellAnchor>
  <xdr:twoCellAnchor editAs="oneCell">
    <xdr:from>
      <xdr:col>19</xdr:col>
      <xdr:colOff>357187</xdr:colOff>
      <xdr:row>0</xdr:row>
      <xdr:rowOff>0</xdr:rowOff>
    </xdr:from>
    <xdr:to>
      <xdr:col>29</xdr:col>
      <xdr:colOff>13987</xdr:colOff>
      <xdr:row>17</xdr:row>
      <xdr:rowOff>33900</xdr:rowOff>
    </xdr:to>
    <xdr:pic>
      <xdr:nvPicPr>
        <xdr:cNvPr id="3" name="Picture 2">
          <a:extLst>
            <a:ext uri="{FF2B5EF4-FFF2-40B4-BE49-F238E27FC236}">
              <a16:creationId xmlns:a16="http://schemas.microsoft.com/office/drawing/2014/main" id="{236A6A6B-DE96-D311-26F5-4F250D5FBBC6}"/>
            </a:ext>
          </a:extLst>
        </xdr:cNvPr>
        <xdr:cNvPicPr preferRelativeResize="0">
          <a:picLocks/>
        </xdr:cNvPicPr>
      </xdr:nvPicPr>
      <xdr:blipFill>
        <a:blip xmlns:r="http://schemas.openxmlformats.org/officeDocument/2006/relationships" r:embed="rId2"/>
        <a:stretch>
          <a:fillRect/>
        </a:stretch>
      </xdr:blipFill>
      <xdr:spPr>
        <a:xfrm>
          <a:off x="11329987" y="0"/>
          <a:ext cx="5752800" cy="3272400"/>
        </a:xfrm>
        <a:prstGeom prst="rect">
          <a:avLst/>
        </a:prstGeom>
      </xdr:spPr>
    </xdr:pic>
    <xdr:clientData/>
  </xdr:twoCellAnchor>
  <xdr:twoCellAnchor editAs="oneCell">
    <xdr:from>
      <xdr:col>14</xdr:col>
      <xdr:colOff>194292</xdr:colOff>
      <xdr:row>17</xdr:row>
      <xdr:rowOff>76200</xdr:rowOff>
    </xdr:from>
    <xdr:to>
      <xdr:col>23</xdr:col>
      <xdr:colOff>460692</xdr:colOff>
      <xdr:row>34</xdr:row>
      <xdr:rowOff>110100</xdr:rowOff>
    </xdr:to>
    <xdr:pic>
      <xdr:nvPicPr>
        <xdr:cNvPr id="4" name="Picture 3">
          <a:extLst>
            <a:ext uri="{FF2B5EF4-FFF2-40B4-BE49-F238E27FC236}">
              <a16:creationId xmlns:a16="http://schemas.microsoft.com/office/drawing/2014/main" id="{A809A3F1-D580-F08F-5B7A-AECA0F58AB4D}"/>
            </a:ext>
          </a:extLst>
        </xdr:cNvPr>
        <xdr:cNvPicPr preferRelativeResize="0">
          <a:picLocks/>
        </xdr:cNvPicPr>
      </xdr:nvPicPr>
      <xdr:blipFill>
        <a:blip xmlns:r="http://schemas.openxmlformats.org/officeDocument/2006/relationships" r:embed="rId3"/>
        <a:stretch>
          <a:fillRect/>
        </a:stretch>
      </xdr:blipFill>
      <xdr:spPr>
        <a:xfrm>
          <a:off x="8119092" y="3505200"/>
          <a:ext cx="5752800" cy="32724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26</xdr:col>
      <xdr:colOff>590551</xdr:colOff>
      <xdr:row>0</xdr:row>
      <xdr:rowOff>123825</xdr:rowOff>
    </xdr:from>
    <xdr:to>
      <xdr:col>43</xdr:col>
      <xdr:colOff>600076</xdr:colOff>
      <xdr:row>24</xdr:row>
      <xdr:rowOff>104775</xdr:rowOff>
    </xdr:to>
    <xdr:sp macro="" textlink="">
      <xdr:nvSpPr>
        <xdr:cNvPr id="3" name="TextBox 2">
          <a:extLst>
            <a:ext uri="{FF2B5EF4-FFF2-40B4-BE49-F238E27FC236}">
              <a16:creationId xmlns:a16="http://schemas.microsoft.com/office/drawing/2014/main" id="{3EF4EB51-8402-C258-28AC-4CD1E392DD51}"/>
            </a:ext>
          </a:extLst>
        </xdr:cNvPr>
        <xdr:cNvSpPr txBox="1"/>
      </xdr:nvSpPr>
      <xdr:spPr>
        <a:xfrm>
          <a:off x="8915401" y="123825"/>
          <a:ext cx="10372725" cy="455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PE" sz="1200" b="1" i="0">
              <a:solidFill>
                <a:schemeClr val="dk1"/>
              </a:solidFill>
              <a:effectLst/>
              <a:latin typeface="+mn-lt"/>
              <a:ea typeface="+mn-ea"/>
              <a:cs typeface="+mn-cs"/>
            </a:rPr>
            <a:t>Metodología para la distribución distrital</a:t>
          </a:r>
        </a:p>
        <a:p>
          <a:pPr fontAlgn="t"/>
          <a:r>
            <a:rPr lang="es-PE" sz="1100" b="0" i="0">
              <a:solidFill>
                <a:schemeClr val="dk1"/>
              </a:solidFill>
              <a:effectLst/>
              <a:latin typeface="+mn-lt"/>
              <a:ea typeface="+mn-ea"/>
              <a:cs typeface="+mn-cs"/>
            </a:rPr>
            <a:t>Para determinar la distribución distrital de los activos físicos de Telefónica, se utilizaron dos fuentes oficiales:</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Cobertura móvil por empresa operadora</a:t>
          </a:r>
          <a:r>
            <a:rPr lang="es-PE" sz="1100" b="0" i="0">
              <a:solidFill>
                <a:schemeClr val="dk1"/>
              </a:solidFill>
              <a:effectLst/>
              <a:latin typeface="+mn-lt"/>
              <a:ea typeface="+mn-ea"/>
              <a:cs typeface="+mn-cs"/>
            </a:rPr>
            <a:t>, que detalla por centro poblado la presencia de tecnologías móviles (2G, 3G, 4G, 5G) y el número de estacionesbase (EB) por tecnología.</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Cantidad de conexiones en servicio de Internet fijo</a:t>
          </a:r>
          <a:r>
            <a:rPr lang="es-PE" sz="1100" b="0" i="0">
              <a:solidFill>
                <a:schemeClr val="dk1"/>
              </a:solidFill>
              <a:effectLst/>
              <a:latin typeface="+mn-lt"/>
              <a:ea typeface="+mn-ea"/>
              <a:cs typeface="+mn-cs"/>
            </a:rPr>
            <a:t>, que reporta por distrito las conexiones activas por tecnología (xDSL, Cablemódem y Fibra Óptica) y rango de velocidad.</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Construcción de la distribución distrital</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Se consolidó la información a nivel distrital utilizando el código UBIGEO como clave geográfica. Para la red móvil, se sumaron las estaciones base por distrito. Para la red fija, se totalizaron las conexiones de todas las tecnologías (xDSL, HFC y FTTH), dado que todas representan infraestructura física. Esta agregación permite reflejar la presencia real de activos en cada distrito y diferenciar zonas con mayor densidad de infraestructura.</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Integración en un índice ponderado</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Para combinar ambas distribuciones en un único índice, se definieron pesos basados en la relevancia económica de cada negocio sobre los ingresos totales de Telefónica Perú (Memoria Anual 2024): el negocio móvil representa aproximadamente el 55% del total, mientras que el negocio fijo alcanza el 45%. Sin embargo, la base disponible para fijo cubre únicamente Internet, por lo que se estimó su representatividad dentro del negocio fijo aplicando supuestos de ARPU (Average Revenue Per User), métrica que refleja el ingreso promedio por cliente. En el mercado peruano, los planes de Internet fijo presentan tarifas significativamente superiores a las de voz y TV, por lo que se asignaron factores relativos (Internet = 1.8× voz, TV = 1.3× voz), consistentes con rangos observados en OSIPTEL y benchmarks regionales. Con estos ajustes, Internet representa entre 16.2% y 23.7% del total de ingresos, lo que renormalizado frente al negocio móvil (54.3%) da</a:t>
          </a:r>
          <a:r>
            <a:rPr lang="es-PE" sz="1100" b="0" i="0" baseline="0">
              <a:solidFill>
                <a:schemeClr val="dk1"/>
              </a:solidFill>
              <a:effectLst/>
              <a:latin typeface="+mn-lt"/>
              <a:ea typeface="+mn-ea"/>
              <a:cs typeface="+mn-cs"/>
            </a:rPr>
            <a:t> com un escenario intermedio</a:t>
          </a:r>
          <a:r>
            <a:rPr lang="es-PE" sz="1100" b="0" i="0">
              <a:solidFill>
                <a:schemeClr val="dk1"/>
              </a:solidFill>
              <a:effectLst/>
              <a:latin typeface="+mn-lt"/>
              <a:ea typeface="+mn-ea"/>
              <a:cs typeface="+mn-cs"/>
            </a:rPr>
            <a:t>: Intener</a:t>
          </a:r>
          <a:r>
            <a:rPr lang="es-PE" sz="1100" b="0" i="0" baseline="0">
              <a:solidFill>
                <a:schemeClr val="dk1"/>
              </a:solidFill>
              <a:effectLst/>
              <a:latin typeface="+mn-lt"/>
              <a:ea typeface="+mn-ea"/>
              <a:cs typeface="+mn-cs"/>
            </a:rPr>
            <a:t> represnta </a:t>
          </a:r>
          <a:r>
            <a:rPr lang="es-PE" sz="1100" b="0" i="0">
              <a:solidFill>
                <a:schemeClr val="dk1"/>
              </a:solidFill>
              <a:effectLst/>
              <a:latin typeface="+mn-lt"/>
              <a:ea typeface="+mn-ea"/>
              <a:cs typeface="+mn-cs"/>
            </a:rPr>
            <a:t>19.95%</a:t>
          </a:r>
          <a:r>
            <a:rPr lang="es-PE" sz="1100" b="0" i="0" baseline="0">
              <a:solidFill>
                <a:schemeClr val="dk1"/>
              </a:solidFill>
              <a:effectLst/>
              <a:latin typeface="+mn-lt"/>
              <a:ea typeface="+mn-ea"/>
              <a:cs typeface="+mn-cs"/>
            </a:rPr>
            <a:t> </a:t>
          </a:r>
          <a:r>
            <a:rPr lang="es-PE" sz="1100" b="0" i="0">
              <a:solidFill>
                <a:schemeClr val="dk1"/>
              </a:solidFill>
              <a:effectLst/>
              <a:latin typeface="+mn-lt"/>
              <a:ea typeface="+mn-ea"/>
              <a:cs typeface="+mn-cs"/>
            </a:rPr>
            <a:t>del total</a:t>
          </a:r>
          <a:r>
            <a:rPr lang="es-PE" sz="1100" b="0" i="0" baseline="0">
              <a:solidFill>
                <a:schemeClr val="dk1"/>
              </a:solidFill>
              <a:effectLst/>
              <a:latin typeface="+mn-lt"/>
              <a:ea typeface="+mn-ea"/>
              <a:cs typeface="+mn-cs"/>
            </a:rPr>
            <a:t> de ingresos y negocio móvil el  54.3%, lo rebalanceado se convierte en 26.87% y en un 73.13% respectivamente.</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Representatividad y limitaciones</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Este enfoque refleja el despliegue físico de infraestructura móvil y fija en cada distrito, ponderado por su importancia económica. No incluye otros componentes del negocio fijo (voz, TV, mayorista), por lo que los pesos se ajustaron para representar únicamente lo que cubren las bases. Además, las conexiones fijas se usan como proxy del despliegue, lo que es válido en un contexto donde la cobertura y la adopción están estrechamente correlacionadas.</a:t>
          </a:r>
        </a:p>
        <a:p>
          <a:endParaRPr lang="es-PE"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orary%20Internet%20Files\OLK62A1\Libro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tranet.sbs.gob.pe/WINDOWS/Temporary%20Internet%20Files/OLK62A1/Libro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PEAPP00009\Limites\Riesgos%20Inversiones\1.%20Nueva%20organizaci&#243;n%20de%20Carpetas\AFP\2.%20Control%20de%20Inversiones\1%20L&#237;mites\Jonatan\Limites%20SIT_Alternativ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asara\PLantillas\windows\TEMP\INFORME%20DIARIO\INFORME%20DIARIO\Integra\Integra\INFORME%20DIARIO\Integra\Integra\NV9805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PPEAPP00023\Riesgos%20de%20Inversion\Cesar\Futuros%20y%20Opciones\Futuros\Futuros%20Abril\DVI%20-%20Anexo%20XIX\ANEXO%20XIX%2021.04.2017.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ranco/Plantilla%20ERR%20Cr&#233;dito-Mercado%20Diciembre%20-%20copia.xlsm" TargetMode="External"/><Relationship Id="rId2" Type="http://schemas.openxmlformats.org/officeDocument/2006/relationships/externalLinkPath" Target="file:///Z:\Mesa%20de%20Inversiones\Bottom-Up\Franco\Plantilla%20ERR%20Cr&#233;dito-Mercado%20Diciembre%20-%20copia.xlsm" TargetMode="External"/><Relationship Id="rId1" Type="http://schemas.openxmlformats.org/officeDocument/2006/relationships/externalLinkPath" Target="/Mesa%20de%20Inversiones/Bottom-Up/Franco/Plantilla%20ERR%20Cr&#233;dito-Mercado%20Diciembre%20-%20copia.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Actualizacion%20SisCor\Series%20Inversiones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ranet2.sbs.gob.pe/Esteco/ASAP/SPP/Estad&#237;sticas%20cotizantes/cotizantes%20boletin%20V2%20(Nuev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Lim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artera%20por%20Clasificaci&#243;n%20de%20riesgo\Informes%20Mensuales\Setiembre%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sbs.gob.pe/Documentos%20Boris/Mensual/2001/Bol_012001/BolMen_Retir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steco\ASAP\SPP\Boletines\Boletin%20Mensual\2008\Bol_072008\pBol_07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steco\ASAP\SPP\Boletines\Boletin%20Mensual\2013\Bol0213\Datos\Inversiones%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DPEAPP00009\Limites\Riesgos%20Inversiones\1.%20Nueva%20organizaci&#243;n%20de%20Carpetas\AFP\21.%20Cr&#233;dito\2%20F.%20Alternativos\1%20Monitoreo\Matriz%20fondos%20v3\2.%20Matriz\1%20Base%20de%20datos\Matriz%20Fondos%20-%20Ind.%20Fi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Esteco\ASAP\SPP\Boletines\Boletin%20Mensual\2006\Bol_022006\pBol_0220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uraperu-my.sharepoint.com/personal/fernando_prieto_sura_pe/Documents/01-%20Proyectos/ERR%20v2/2017.11%20-%20Base%20maestra%20Integra%20noviembre%20v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Riesgos%20Inversiones\1.%20Nueva%20organizaci&#243;n%20de%20Carpetas\AFP\8.%20Informes%20Regionales\8.1%20ERR\0%20Old\2019\Hoja%20de%20trabajo\2019.11%20-%20Base%20Informe%20ERR%20dic%202018%20V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Esteco\ASAP\SPP\Boletin%20Semanal\2003\2003\Bol_sem33\sem33_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villegas\1998.1\WINDOWS\Escritorio\Mi%20Malet&#237;n\19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9"/>
      <sheetName val="PAG19 (2)"/>
      <sheetName val="PAG42 (2)"/>
      <sheetName val="PAG45"/>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9"/>
      <sheetName val="PAG19 (2)"/>
      <sheetName val="PAG42 (2)"/>
      <sheetName val="PAG45"/>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
      <sheetName val="Verificación"/>
      <sheetName val="Resumen"/>
      <sheetName val="SaldoBancosExterior"/>
      <sheetName val="RegistroHistorico"/>
      <sheetName val="ALERTAS-Legales"/>
      <sheetName val="Margen Legal"/>
      <sheetName val="ModData"/>
      <sheetName val="Fondo 0"/>
      <sheetName val="01"/>
      <sheetName val="05"/>
      <sheetName val="07"/>
      <sheetName val="08"/>
      <sheetName val="09"/>
      <sheetName val="10"/>
      <sheetName val="11"/>
      <sheetName val="12"/>
      <sheetName val="13"/>
      <sheetName val="14"/>
      <sheetName val="15"/>
      <sheetName val="16"/>
      <sheetName val="17A"/>
      <sheetName val="17B"/>
      <sheetName val="18"/>
      <sheetName val="19 y 33"/>
      <sheetName val="27"/>
      <sheetName val="28"/>
      <sheetName val="30"/>
      <sheetName val="31"/>
      <sheetName val="32"/>
      <sheetName val="34"/>
      <sheetName val="36"/>
      <sheetName val="37"/>
      <sheetName val="38"/>
      <sheetName val="39"/>
      <sheetName val="44"/>
      <sheetName val="46"/>
      <sheetName val="47"/>
      <sheetName val="48"/>
      <sheetName val="50"/>
      <sheetName val="53"/>
      <sheetName val="53A"/>
      <sheetName val="58"/>
      <sheetName val="60"/>
      <sheetName val="61"/>
      <sheetName val="71"/>
      <sheetName val="80"/>
      <sheetName val="81"/>
      <sheetName val="82"/>
      <sheetName val="83"/>
      <sheetName val="Proyecc Venc. Simultaneas"/>
      <sheetName val="Input Simultaneas"/>
      <sheetName val="FWD"/>
      <sheetName val="OPC"/>
      <sheetName val="Futuros"/>
      <sheetName val="Swaps"/>
      <sheetName val="CarteraT"/>
      <sheetName val="CalPatrimonio"/>
      <sheetName val="Patrimonio"/>
      <sheetName val="Vector"/>
      <sheetName val="TC"/>
      <sheetName val="TCC"/>
      <sheetName val="Cartera"/>
      <sheetName val="Operaciones"/>
      <sheetName val="Cartera Subyacentes"/>
      <sheetName val="LimiteBancos"/>
      <sheetName val="InputBancos"/>
      <sheetName val="SaldosBancos"/>
      <sheetName val="Precios Bloomberg"/>
      <sheetName val="Param.1"/>
      <sheetName val="Base Maestra"/>
      <sheetName val="Param.2"/>
      <sheetName val="Cashflow"/>
      <sheetName val="CarteraEstimada"/>
      <sheetName val="Flujo alternativos"/>
      <sheetName val="Alternativos"/>
      <sheetName val="CONTA"/>
      <sheetName val="Base GEP"/>
      <sheetName val="SBS"/>
      <sheetName val="Posicion GEP"/>
      <sheetName val="GEP VENCIDOS"/>
      <sheetName val="Grupo Económico"/>
      <sheetName val="Cartera t-1"/>
      <sheetName val="Linea RF"/>
    </sheetNames>
    <sheetDataSet>
      <sheetData sheetId="0" refreshError="1"/>
      <sheetData sheetId="1" refreshError="1"/>
      <sheetData sheetId="2" refreshError="1"/>
      <sheetData sheetId="3" refreshError="1"/>
      <sheetData sheetId="4" refreshError="1"/>
      <sheetData sheetId="5" refreshError="1"/>
      <sheetData sheetId="6" refreshError="1">
        <row r="2">
          <cell r="D2" t="e">
            <v>#N/A</v>
          </cell>
        </row>
      </sheetData>
      <sheetData sheetId="7" refreshError="1">
        <row r="2">
          <cell r="C2">
            <v>44089</v>
          </cell>
        </row>
        <row r="5">
          <cell r="N5">
            <v>365</v>
          </cell>
        </row>
        <row r="9">
          <cell r="R9">
            <v>44089</v>
          </cell>
        </row>
        <row r="12">
          <cell r="D12">
            <v>44089</v>
          </cell>
        </row>
        <row r="23">
          <cell r="F23" t="str">
            <v>Input BD Riesgos.xlsm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1">
          <cell r="D21">
            <v>44089</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row r="28">
          <cell r="D28">
            <v>8602070415.0966377</v>
          </cell>
          <cell r="E28">
            <v>41009462360.282089</v>
          </cell>
          <cell r="F28">
            <v>5636285745.97083</v>
          </cell>
        </row>
      </sheetData>
      <sheetData sheetId="58" refreshError="1">
        <row r="14">
          <cell r="C14">
            <v>44088</v>
          </cell>
        </row>
        <row r="15">
          <cell r="C15">
            <v>44089</v>
          </cell>
        </row>
      </sheetData>
      <sheetData sheetId="59" refreshError="1">
        <row r="4">
          <cell r="C4">
            <v>44089</v>
          </cell>
        </row>
      </sheetData>
      <sheetData sheetId="60" refreshError="1">
        <row r="4">
          <cell r="C4">
            <v>44089</v>
          </cell>
        </row>
      </sheetData>
      <sheetData sheetId="61" refreshError="1"/>
      <sheetData sheetId="62" refreshError="1"/>
      <sheetData sheetId="63" refreshError="1"/>
      <sheetData sheetId="64" refreshError="1"/>
      <sheetData sheetId="65" refreshError="1"/>
      <sheetData sheetId="66" refreshError="1">
        <row r="12">
          <cell r="B12" t="str">
            <v>Fondo</v>
          </cell>
          <cell r="C12" t="str">
            <v>Dato</v>
          </cell>
          <cell r="D12" t="str">
            <v>Fecha</v>
          </cell>
          <cell r="E12" t="str">
            <v>Codigos SBS</v>
          </cell>
          <cell r="F12" t="str">
            <v>0002_1</v>
          </cell>
          <cell r="G12" t="str">
            <v>0003_1</v>
          </cell>
          <cell r="H12" t="str">
            <v>0003_2</v>
          </cell>
          <cell r="I12" t="str">
            <v>0009_1</v>
          </cell>
          <cell r="J12" t="str">
            <v>0011_1</v>
          </cell>
          <cell r="K12" t="str">
            <v>0011_2</v>
          </cell>
          <cell r="L12" t="str">
            <v>0007_2</v>
          </cell>
          <cell r="M12" t="str">
            <v>0007_1</v>
          </cell>
          <cell r="N12" t="str">
            <v>0009_2</v>
          </cell>
          <cell r="O12" t="str">
            <v>5100_1</v>
          </cell>
          <cell r="P12" t="str">
            <v>5100_2</v>
          </cell>
          <cell r="Q12" t="str">
            <v>COLBBH_2</v>
          </cell>
          <cell r="R12" t="str">
            <v>5100_F</v>
          </cell>
          <cell r="S12" t="str">
            <v>5100_4</v>
          </cell>
          <cell r="T12" t="str">
            <v>5100_5</v>
          </cell>
          <cell r="U12" t="str">
            <v>5100_7</v>
          </cell>
          <cell r="V12" t="str">
            <v>5100_C</v>
          </cell>
          <cell r="W12" t="str">
            <v>5100_9</v>
          </cell>
          <cell r="X12" t="str">
            <v>0038_1</v>
          </cell>
          <cell r="Y12" t="str">
            <v>5100_6</v>
          </cell>
          <cell r="Z12" t="str">
            <v>5100_X</v>
          </cell>
          <cell r="AA12" t="str">
            <v>5100_8</v>
          </cell>
          <cell r="AB12" t="str">
            <v>0002_2</v>
          </cell>
          <cell r="AC12" t="str">
            <v>0002</v>
          </cell>
          <cell r="AD12" t="str">
            <v>0003</v>
          </cell>
          <cell r="AE12" t="str">
            <v>0009</v>
          </cell>
          <cell r="AF12" t="str">
            <v>0011</v>
          </cell>
          <cell r="AG12" t="str">
            <v>0007</v>
          </cell>
          <cell r="AH12" t="str">
            <v>5100</v>
          </cell>
          <cell r="AI12" t="str">
            <v>COLBBH</v>
          </cell>
          <cell r="AJ12" t="str">
            <v>0038</v>
          </cell>
          <cell r="AK12" t="str">
            <v>1</v>
          </cell>
          <cell r="AL12" t="str">
            <v>2</v>
          </cell>
          <cell r="AM12" t="str">
            <v>F</v>
          </cell>
          <cell r="AN12" t="str">
            <v>4</v>
          </cell>
          <cell r="AO12" t="str">
            <v>5</v>
          </cell>
          <cell r="AP12" t="str">
            <v>7</v>
          </cell>
          <cell r="AQ12" t="str">
            <v>C</v>
          </cell>
          <cell r="AR12" t="str">
            <v>9</v>
          </cell>
          <cell r="AS12" t="str">
            <v>6</v>
          </cell>
          <cell r="AT12" t="str">
            <v>X</v>
          </cell>
          <cell r="AU12" t="str">
            <v>8</v>
          </cell>
          <cell r="AV12" t="str">
            <v>o</v>
          </cell>
          <cell r="AW12" t="str">
            <v>5757_2</v>
          </cell>
          <cell r="AX12" t="str">
            <v>5757</v>
          </cell>
          <cell r="AY12" t="str">
            <v>5837_2</v>
          </cell>
          <cell r="AZ12" t="str">
            <v>5837</v>
          </cell>
          <cell r="BA12" t="str">
            <v>0035</v>
          </cell>
          <cell r="BB12" t="str">
            <v>5303</v>
          </cell>
          <cell r="BC12" t="str">
            <v>5104</v>
          </cell>
          <cell r="BD12" t="str">
            <v>0035_1</v>
          </cell>
          <cell r="BE12" t="str">
            <v>5303_2</v>
          </cell>
          <cell r="BF12" t="str">
            <v>5104_2</v>
          </cell>
          <cell r="BG12" t="str">
            <v>5106</v>
          </cell>
          <cell r="BH12" t="str">
            <v>5106_2</v>
          </cell>
          <cell r="BI12" t="str">
            <v>5100_o</v>
          </cell>
        </row>
        <row r="13">
          <cell r="B13" t="str">
            <v>IN-FONDO1</v>
          </cell>
          <cell r="C13" t="str">
            <v>CtaCteMontoOrigen</v>
          </cell>
          <cell r="D13">
            <v>44089</v>
          </cell>
          <cell r="E13" t="str">
            <v>IN-FONDO1_CtaCteMontoOrigen_15/09/2020</v>
          </cell>
          <cell r="F13">
            <v>24253497.989999998</v>
          </cell>
          <cell r="G13">
            <v>1222955.8799999999</v>
          </cell>
          <cell r="H13">
            <v>131390.1</v>
          </cell>
          <cell r="I13">
            <v>2579995.9099999997</v>
          </cell>
          <cell r="J13">
            <v>1877091.35</v>
          </cell>
          <cell r="K13">
            <v>315738.92</v>
          </cell>
          <cell r="L13">
            <v>15629.729999999998</v>
          </cell>
          <cell r="M13">
            <v>0</v>
          </cell>
          <cell r="N13">
            <v>167440.58999999997</v>
          </cell>
          <cell r="O13">
            <v>1490553</v>
          </cell>
          <cell r="P13">
            <v>1000000</v>
          </cell>
          <cell r="Q13">
            <v>0</v>
          </cell>
          <cell r="R13">
            <v>3915001900.440455</v>
          </cell>
          <cell r="S13">
            <v>206.50000000000003</v>
          </cell>
          <cell r="T13">
            <v>0</v>
          </cell>
          <cell r="U13">
            <v>0</v>
          </cell>
          <cell r="V13">
            <v>180192873.00002146</v>
          </cell>
          <cell r="W13">
            <v>2864.6800007142178</v>
          </cell>
          <cell r="X13">
            <v>109897.36</v>
          </cell>
          <cell r="Y13">
            <v>79.189999938541348</v>
          </cell>
          <cell r="Z13">
            <v>0</v>
          </cell>
          <cell r="AA13">
            <v>11746.410000363338</v>
          </cell>
          <cell r="AB13">
            <v>19897.14</v>
          </cell>
          <cell r="AC13">
            <v>24273395.129999999</v>
          </cell>
          <cell r="AD13">
            <v>1354345.98</v>
          </cell>
          <cell r="AE13">
            <v>2747436.4999999995</v>
          </cell>
          <cell r="AF13">
            <v>2192830.27</v>
          </cell>
          <cell r="AG13">
            <v>15629.729999999998</v>
          </cell>
          <cell r="AH13">
            <v>4097700223.2204776</v>
          </cell>
          <cell r="AI13">
            <v>0</v>
          </cell>
          <cell r="AJ13">
            <v>109897.36</v>
          </cell>
          <cell r="AK13">
            <v>31645020.689999998</v>
          </cell>
          <cell r="AL13">
            <v>1746182.44</v>
          </cell>
          <cell r="AM13">
            <v>3915001900.440455</v>
          </cell>
          <cell r="AN13">
            <v>206.50000000000003</v>
          </cell>
          <cell r="AO13">
            <v>0</v>
          </cell>
          <cell r="AP13">
            <v>0</v>
          </cell>
          <cell r="AQ13">
            <v>180192873.00002146</v>
          </cell>
          <cell r="AR13">
            <v>2864.6800007142178</v>
          </cell>
          <cell r="AS13">
            <v>79.189999938541348</v>
          </cell>
          <cell r="AT13">
            <v>0</v>
          </cell>
          <cell r="AU13">
            <v>11746.410000363338</v>
          </cell>
          <cell r="AV13">
            <v>0</v>
          </cell>
          <cell r="AW13">
            <v>26045.679999999997</v>
          </cell>
          <cell r="AX13">
            <v>26045.679999999997</v>
          </cell>
          <cell r="AY13">
            <v>40.28</v>
          </cell>
          <cell r="AZ13">
            <v>40.28</v>
          </cell>
          <cell r="BA13">
            <v>111029.2</v>
          </cell>
          <cell r="BB13">
            <v>0</v>
          </cell>
          <cell r="BC13">
            <v>70000</v>
          </cell>
          <cell r="BD13">
            <v>111029.2</v>
          </cell>
          <cell r="BE13">
            <v>0</v>
          </cell>
          <cell r="BF13">
            <v>70000</v>
          </cell>
          <cell r="BG13">
            <v>0</v>
          </cell>
          <cell r="BH13">
            <v>0</v>
          </cell>
          <cell r="BI13">
            <v>0</v>
          </cell>
        </row>
        <row r="14">
          <cell r="B14" t="str">
            <v>IN-FONDO2</v>
          </cell>
          <cell r="C14" t="str">
            <v>CtaCteMontoOrigen</v>
          </cell>
          <cell r="D14">
            <v>44089</v>
          </cell>
          <cell r="E14" t="str">
            <v>IN-FONDO2_CtaCteMontoOrigen_15/09/2020</v>
          </cell>
          <cell r="F14">
            <v>23426962.710000001</v>
          </cell>
          <cell r="G14">
            <v>4635890.03</v>
          </cell>
          <cell r="H14">
            <v>66567.72</v>
          </cell>
          <cell r="I14">
            <v>17730821.5</v>
          </cell>
          <cell r="J14">
            <v>5873143.0599999996</v>
          </cell>
          <cell r="K14">
            <v>6181.0999999999995</v>
          </cell>
          <cell r="L14">
            <v>7320.3199999999988</v>
          </cell>
          <cell r="M14">
            <v>2270560.0099999998</v>
          </cell>
          <cell r="N14">
            <v>34437.919999999998</v>
          </cell>
          <cell r="O14">
            <v>49685.11</v>
          </cell>
          <cell r="P14">
            <v>1000000</v>
          </cell>
          <cell r="Q14">
            <v>11540000</v>
          </cell>
          <cell r="R14">
            <v>39211.027032668819</v>
          </cell>
          <cell r="S14">
            <v>109.70000009517108</v>
          </cell>
          <cell r="T14">
            <v>291.00001486834088</v>
          </cell>
          <cell r="U14">
            <v>0</v>
          </cell>
          <cell r="V14">
            <v>866880995.00010741</v>
          </cell>
          <cell r="W14">
            <v>80832.870000476134</v>
          </cell>
          <cell r="X14">
            <v>1441580.73</v>
          </cell>
          <cell r="Y14">
            <v>14995.430000031276</v>
          </cell>
          <cell r="Z14">
            <v>0</v>
          </cell>
          <cell r="AA14">
            <v>2654978.5800004052</v>
          </cell>
          <cell r="AB14">
            <v>19486.419999999998</v>
          </cell>
          <cell r="AC14">
            <v>23446449.130000003</v>
          </cell>
          <cell r="AD14">
            <v>4702457.75</v>
          </cell>
          <cell r="AE14">
            <v>17765259.419999998</v>
          </cell>
          <cell r="AF14">
            <v>5879324.1599999992</v>
          </cell>
          <cell r="AG14">
            <v>2277880.3299999996</v>
          </cell>
          <cell r="AH14">
            <v>870721098.71715605</v>
          </cell>
          <cell r="AI14">
            <v>11540000</v>
          </cell>
          <cell r="AJ14">
            <v>1441580.73</v>
          </cell>
          <cell r="AK14">
            <v>55581592.810000002</v>
          </cell>
          <cell r="AL14">
            <v>14613434.029999999</v>
          </cell>
          <cell r="AM14">
            <v>39211.027032668819</v>
          </cell>
          <cell r="AN14">
            <v>109.70000009517108</v>
          </cell>
          <cell r="AO14">
            <v>291.00001486834088</v>
          </cell>
          <cell r="AP14">
            <v>0</v>
          </cell>
          <cell r="AQ14">
            <v>866880995.00010741</v>
          </cell>
          <cell r="AR14">
            <v>80832.870000476134</v>
          </cell>
          <cell r="AS14">
            <v>14995.430000031276</v>
          </cell>
          <cell r="AT14">
            <v>0</v>
          </cell>
          <cell r="AU14">
            <v>2654978.5800004052</v>
          </cell>
          <cell r="AV14">
            <v>0</v>
          </cell>
          <cell r="AW14">
            <v>1939379.27</v>
          </cell>
          <cell r="AX14">
            <v>1939379.27</v>
          </cell>
          <cell r="AY14">
            <v>61.279999999999994</v>
          </cell>
          <cell r="AZ14">
            <v>61.279999999999994</v>
          </cell>
          <cell r="BA14">
            <v>152949.66</v>
          </cell>
          <cell r="BB14">
            <v>0</v>
          </cell>
          <cell r="BC14">
            <v>0</v>
          </cell>
          <cell r="BD14">
            <v>152949.66</v>
          </cell>
          <cell r="BE14">
            <v>0</v>
          </cell>
          <cell r="BF14">
            <v>0</v>
          </cell>
          <cell r="BG14">
            <v>0</v>
          </cell>
          <cell r="BH14">
            <v>0</v>
          </cell>
          <cell r="BI14">
            <v>0</v>
          </cell>
        </row>
        <row r="15">
          <cell r="B15" t="str">
            <v>IN-FONDO3</v>
          </cell>
          <cell r="C15" t="str">
            <v>CtaCteMontoOrigen</v>
          </cell>
          <cell r="D15">
            <v>44089</v>
          </cell>
          <cell r="E15" t="str">
            <v>IN-FONDO3_CtaCteMontoOrigen_15/09/2020</v>
          </cell>
          <cell r="F15">
            <v>8654207.5999999996</v>
          </cell>
          <cell r="G15">
            <v>900792.85000000009</v>
          </cell>
          <cell r="H15">
            <v>35230.769999999997</v>
          </cell>
          <cell r="I15">
            <v>4649810.5299999993</v>
          </cell>
          <cell r="J15">
            <v>658341.47</v>
          </cell>
          <cell r="K15">
            <v>536256.63</v>
          </cell>
          <cell r="L15">
            <v>18871.61</v>
          </cell>
          <cell r="M15">
            <v>0</v>
          </cell>
          <cell r="N15">
            <v>41368.839999999997</v>
          </cell>
          <cell r="O15">
            <v>0</v>
          </cell>
          <cell r="P15">
            <v>806861.38</v>
          </cell>
          <cell r="Q15">
            <v>1720000</v>
          </cell>
          <cell r="R15">
            <v>4509.9999999999991</v>
          </cell>
          <cell r="S15">
            <v>210.72999991910461</v>
          </cell>
          <cell r="T15">
            <v>938</v>
          </cell>
          <cell r="U15">
            <v>0</v>
          </cell>
          <cell r="V15">
            <v>979.99999999999989</v>
          </cell>
          <cell r="W15">
            <v>80.5</v>
          </cell>
          <cell r="X15">
            <v>112740</v>
          </cell>
          <cell r="Y15">
            <v>11690.910000063646</v>
          </cell>
          <cell r="Z15">
            <v>0</v>
          </cell>
          <cell r="AA15">
            <v>325.83000025612324</v>
          </cell>
          <cell r="AB15">
            <v>44853.659999999996</v>
          </cell>
          <cell r="AC15">
            <v>8699061.2599999998</v>
          </cell>
          <cell r="AD15">
            <v>936023.62000000011</v>
          </cell>
          <cell r="AE15">
            <v>4691179.37</v>
          </cell>
          <cell r="AF15">
            <v>1194598.1000000001</v>
          </cell>
          <cell r="AG15">
            <v>18871.61</v>
          </cell>
          <cell r="AH15">
            <v>825597.35000023886</v>
          </cell>
          <cell r="AI15">
            <v>1720000</v>
          </cell>
          <cell r="AJ15">
            <v>112740</v>
          </cell>
          <cell r="AK15">
            <v>15095547.369999999</v>
          </cell>
          <cell r="AL15">
            <v>5762241.1500000004</v>
          </cell>
          <cell r="AM15">
            <v>4509.9999999999991</v>
          </cell>
          <cell r="AN15">
            <v>210.72999991910461</v>
          </cell>
          <cell r="AO15">
            <v>938</v>
          </cell>
          <cell r="AP15">
            <v>0</v>
          </cell>
          <cell r="AQ15">
            <v>979.99999999999989</v>
          </cell>
          <cell r="AR15">
            <v>80.5</v>
          </cell>
          <cell r="AS15">
            <v>11690.910000063646</v>
          </cell>
          <cell r="AT15">
            <v>0</v>
          </cell>
          <cell r="AU15">
            <v>325.83000025612324</v>
          </cell>
          <cell r="AV15">
            <v>0</v>
          </cell>
          <cell r="AW15">
            <v>2558766.7799999998</v>
          </cell>
          <cell r="AX15">
            <v>2558766.7799999998</v>
          </cell>
          <cell r="AY15">
            <v>31.479999999999997</v>
          </cell>
          <cell r="AZ15">
            <v>31.479999999999997</v>
          </cell>
          <cell r="BA15">
            <v>119654.92</v>
          </cell>
          <cell r="BB15">
            <v>0</v>
          </cell>
          <cell r="BC15">
            <v>0</v>
          </cell>
          <cell r="BD15">
            <v>119654.92</v>
          </cell>
          <cell r="BE15">
            <v>0</v>
          </cell>
          <cell r="BF15">
            <v>0</v>
          </cell>
          <cell r="BG15">
            <v>0</v>
          </cell>
          <cell r="BH15">
            <v>0</v>
          </cell>
          <cell r="BI15">
            <v>0</v>
          </cell>
        </row>
        <row r="16">
          <cell r="B16" t="str">
            <v>IN-FONDO0</v>
          </cell>
          <cell r="C16" t="str">
            <v>CtaCteMontoOrigen</v>
          </cell>
          <cell r="D16">
            <v>44089</v>
          </cell>
          <cell r="E16" t="str">
            <v>IN-FONDO0_CtaCteMontoOrigen_15/09/2020</v>
          </cell>
          <cell r="F16">
            <v>6158978.1699999999</v>
          </cell>
          <cell r="G16">
            <v>2176794.94</v>
          </cell>
          <cell r="H16">
            <v>0</v>
          </cell>
          <cell r="I16">
            <v>3386460.76</v>
          </cell>
          <cell r="J16">
            <v>2365354.31</v>
          </cell>
          <cell r="K16">
            <v>0</v>
          </cell>
          <cell r="L16">
            <v>0</v>
          </cell>
          <cell r="M16">
            <v>0</v>
          </cell>
          <cell r="N16">
            <v>0</v>
          </cell>
          <cell r="O16">
            <v>0</v>
          </cell>
          <cell r="P16">
            <v>0</v>
          </cell>
          <cell r="Q16">
            <v>0</v>
          </cell>
          <cell r="R16">
            <v>0</v>
          </cell>
          <cell r="S16">
            <v>0</v>
          </cell>
          <cell r="T16">
            <v>0</v>
          </cell>
          <cell r="U16">
            <v>0</v>
          </cell>
          <cell r="V16">
            <v>0</v>
          </cell>
          <cell r="W16">
            <v>0</v>
          </cell>
          <cell r="X16">
            <v>104590</v>
          </cell>
          <cell r="Y16">
            <v>0</v>
          </cell>
          <cell r="Z16">
            <v>0</v>
          </cell>
          <cell r="AA16">
            <v>0</v>
          </cell>
          <cell r="AB16">
            <v>0</v>
          </cell>
          <cell r="AC16">
            <v>6158978.1699999999</v>
          </cell>
          <cell r="AD16">
            <v>2176794.94</v>
          </cell>
          <cell r="AE16">
            <v>3386460.76</v>
          </cell>
          <cell r="AF16">
            <v>2365354.31</v>
          </cell>
          <cell r="AG16">
            <v>0</v>
          </cell>
          <cell r="AH16">
            <v>0</v>
          </cell>
          <cell r="AI16">
            <v>0</v>
          </cell>
          <cell r="AJ16">
            <v>104590</v>
          </cell>
          <cell r="AK16">
            <v>14296893.34</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104715.16</v>
          </cell>
          <cell r="BB16">
            <v>0</v>
          </cell>
          <cell r="BC16">
            <v>0</v>
          </cell>
          <cell r="BD16">
            <v>104715.16</v>
          </cell>
          <cell r="BE16">
            <v>0</v>
          </cell>
          <cell r="BF16">
            <v>0</v>
          </cell>
          <cell r="BG16">
            <v>0</v>
          </cell>
          <cell r="BH16">
            <v>0</v>
          </cell>
          <cell r="BI16">
            <v>0</v>
          </cell>
        </row>
        <row r="17">
          <cell r="B17" t="str">
            <v>IN-FONDO1</v>
          </cell>
          <cell r="C17" t="str">
            <v>CtaCteMontoPEN</v>
          </cell>
          <cell r="D17">
            <v>44089</v>
          </cell>
          <cell r="E17" t="str">
            <v>IN-FONDO1_CtaCteMontoPEN_15/09/2020</v>
          </cell>
          <cell r="F17">
            <v>24253497.989999998</v>
          </cell>
          <cell r="G17">
            <v>1222955.8799999999</v>
          </cell>
          <cell r="H17">
            <v>466014.40668000001</v>
          </cell>
          <cell r="I17">
            <v>2579995.9099999997</v>
          </cell>
          <cell r="J17">
            <v>1877091.35</v>
          </cell>
          <cell r="K17">
            <v>1119862.801456</v>
          </cell>
          <cell r="L17">
            <v>55435.526363999998</v>
          </cell>
          <cell r="M17">
            <v>0</v>
          </cell>
          <cell r="N17">
            <v>593878.28461199999</v>
          </cell>
          <cell r="O17">
            <v>1490553</v>
          </cell>
          <cell r="P17">
            <v>3546800</v>
          </cell>
          <cell r="Q17">
            <v>0</v>
          </cell>
          <cell r="R17">
            <v>3750963.320812</v>
          </cell>
          <cell r="S17">
            <v>867.91082700000004</v>
          </cell>
          <cell r="T17">
            <v>0</v>
          </cell>
          <cell r="U17">
            <v>0</v>
          </cell>
          <cell r="V17">
            <v>838851.88167699997</v>
          </cell>
          <cell r="W17">
            <v>481.31207499999999</v>
          </cell>
          <cell r="X17">
            <v>109897.36</v>
          </cell>
          <cell r="Y17">
            <v>362.07092599999999</v>
          </cell>
          <cell r="Z17">
            <v>0</v>
          </cell>
          <cell r="AA17">
            <v>7888.3204299999998</v>
          </cell>
          <cell r="AB17">
            <v>70571.176152</v>
          </cell>
          <cell r="AC17">
            <v>24324069.166151997</v>
          </cell>
          <cell r="AD17">
            <v>1688970.2866799999</v>
          </cell>
          <cell r="AE17">
            <v>3173874.1946120001</v>
          </cell>
          <cell r="AF17">
            <v>2996954.1514560003</v>
          </cell>
          <cell r="AG17">
            <v>55435.526363999998</v>
          </cell>
          <cell r="AH17">
            <v>9636767.8167470004</v>
          </cell>
          <cell r="AI17">
            <v>0</v>
          </cell>
          <cell r="AJ17">
            <v>109897.36</v>
          </cell>
          <cell r="AK17">
            <v>31645020.689999998</v>
          </cell>
          <cell r="AL17">
            <v>6193359.8781920001</v>
          </cell>
          <cell r="AM17">
            <v>3750963.320812</v>
          </cell>
          <cell r="AN17">
            <v>867.91082700000004</v>
          </cell>
          <cell r="AO17">
            <v>0</v>
          </cell>
          <cell r="AP17">
            <v>0</v>
          </cell>
          <cell r="AQ17">
            <v>838851.88167699997</v>
          </cell>
          <cell r="AR17">
            <v>481.31207499999999</v>
          </cell>
          <cell r="AS17">
            <v>362.07092599999999</v>
          </cell>
          <cell r="AT17">
            <v>0</v>
          </cell>
          <cell r="AU17">
            <v>7888.3204299999998</v>
          </cell>
          <cell r="AV17">
            <v>0</v>
          </cell>
          <cell r="AW17">
            <v>92378.817823999998</v>
          </cell>
          <cell r="AX17">
            <v>92378.817823999998</v>
          </cell>
          <cell r="AY17">
            <v>142.865104</v>
          </cell>
          <cell r="AZ17">
            <v>142.865104</v>
          </cell>
          <cell r="BA17">
            <v>111029.2</v>
          </cell>
          <cell r="BB17">
            <v>0</v>
          </cell>
          <cell r="BC17">
            <v>248276</v>
          </cell>
          <cell r="BD17">
            <v>111029.2</v>
          </cell>
          <cell r="BE17">
            <v>0</v>
          </cell>
          <cell r="BF17">
            <v>248276</v>
          </cell>
          <cell r="BG17">
            <v>0</v>
          </cell>
          <cell r="BH17">
            <v>0</v>
          </cell>
          <cell r="BI17">
            <v>0</v>
          </cell>
        </row>
        <row r="18">
          <cell r="B18" t="str">
            <v>IN-FONDO2</v>
          </cell>
          <cell r="C18" t="str">
            <v>CtaCteMontoPEN</v>
          </cell>
          <cell r="D18">
            <v>44089</v>
          </cell>
          <cell r="E18" t="str">
            <v>IN-FONDO2_CtaCteMontoPEN_15/09/2020</v>
          </cell>
          <cell r="F18">
            <v>23426962.710000001</v>
          </cell>
          <cell r="G18">
            <v>4635890.03</v>
          </cell>
          <cell r="H18">
            <v>236102.38929600001</v>
          </cell>
          <cell r="I18">
            <v>17730821.5</v>
          </cell>
          <cell r="J18">
            <v>5873143.0599999996</v>
          </cell>
          <cell r="K18">
            <v>21923.125479999999</v>
          </cell>
          <cell r="L18">
            <v>25963.710975999998</v>
          </cell>
          <cell r="M18">
            <v>2270560.0099999998</v>
          </cell>
          <cell r="N18">
            <v>122144.41465600001</v>
          </cell>
          <cell r="O18">
            <v>49685.11</v>
          </cell>
          <cell r="P18">
            <v>3546800</v>
          </cell>
          <cell r="Q18">
            <v>40930072</v>
          </cell>
          <cell r="R18">
            <v>37.568084999999996</v>
          </cell>
          <cell r="S18">
            <v>461.06449300000003</v>
          </cell>
          <cell r="T18">
            <v>9.7858940000000008</v>
          </cell>
          <cell r="U18">
            <v>0</v>
          </cell>
          <cell r="V18">
            <v>4035591.0960240001</v>
          </cell>
          <cell r="W18">
            <v>13581.215485999999</v>
          </cell>
          <cell r="X18">
            <v>1441580.73</v>
          </cell>
          <cell r="Y18">
            <v>68561.803637999998</v>
          </cell>
          <cell r="Z18">
            <v>0</v>
          </cell>
          <cell r="AA18">
            <v>1782955.1133650001</v>
          </cell>
          <cell r="AB18">
            <v>69114.434456000003</v>
          </cell>
          <cell r="AC18">
            <v>23496077.144455999</v>
          </cell>
          <cell r="AD18">
            <v>4871992.4192960002</v>
          </cell>
          <cell r="AE18">
            <v>17852965.914655998</v>
          </cell>
          <cell r="AF18">
            <v>5895066.1854799995</v>
          </cell>
          <cell r="AG18">
            <v>2296523.7209759997</v>
          </cell>
          <cell r="AH18">
            <v>9497682.7569850013</v>
          </cell>
          <cell r="AI18">
            <v>40930072</v>
          </cell>
          <cell r="AJ18">
            <v>1441580.73</v>
          </cell>
          <cell r="AK18">
            <v>55581592.810000002</v>
          </cell>
          <cell r="AL18">
            <v>51830927.817604005</v>
          </cell>
          <cell r="AM18">
            <v>37.568084999999996</v>
          </cell>
          <cell r="AN18">
            <v>461.06449300000003</v>
          </cell>
          <cell r="AO18">
            <v>9.7858940000000008</v>
          </cell>
          <cell r="AP18">
            <v>0</v>
          </cell>
          <cell r="AQ18">
            <v>4035591.0960240001</v>
          </cell>
          <cell r="AR18">
            <v>13581.215485999999</v>
          </cell>
          <cell r="AS18">
            <v>68561.803637999998</v>
          </cell>
          <cell r="AT18">
            <v>0</v>
          </cell>
          <cell r="AU18">
            <v>1782955.1133650001</v>
          </cell>
          <cell r="AV18">
            <v>0</v>
          </cell>
          <cell r="AW18">
            <v>6878590.3948360002</v>
          </cell>
          <cell r="AX18">
            <v>6878590.3948360002</v>
          </cell>
          <cell r="AY18">
            <v>217.347904</v>
          </cell>
          <cell r="AZ18">
            <v>217.347904</v>
          </cell>
          <cell r="BA18">
            <v>152949.66</v>
          </cell>
          <cell r="BB18">
            <v>0</v>
          </cell>
          <cell r="BC18">
            <v>0</v>
          </cell>
          <cell r="BD18">
            <v>152949.66</v>
          </cell>
          <cell r="BE18">
            <v>0</v>
          </cell>
          <cell r="BF18">
            <v>0</v>
          </cell>
          <cell r="BG18">
            <v>0</v>
          </cell>
          <cell r="BH18">
            <v>0</v>
          </cell>
          <cell r="BI18">
            <v>0</v>
          </cell>
        </row>
        <row r="19">
          <cell r="B19" t="str">
            <v>IN-FONDO3</v>
          </cell>
          <cell r="C19" t="str">
            <v>CtaCteMontoPEN</v>
          </cell>
          <cell r="D19">
            <v>44089</v>
          </cell>
          <cell r="E19" t="str">
            <v>IN-FONDO3_CtaCteMontoPEN_15/09/2020</v>
          </cell>
          <cell r="F19">
            <v>8654207.5999999996</v>
          </cell>
          <cell r="G19">
            <v>900792.85000000009</v>
          </cell>
          <cell r="H19">
            <v>124956.49503599999</v>
          </cell>
          <cell r="I19">
            <v>4649810.5299999993</v>
          </cell>
          <cell r="J19">
            <v>658341.47</v>
          </cell>
          <cell r="K19">
            <v>1901995.015284</v>
          </cell>
          <cell r="L19">
            <v>66933.826348000002</v>
          </cell>
          <cell r="M19">
            <v>0</v>
          </cell>
          <cell r="N19">
            <v>146727.001712</v>
          </cell>
          <cell r="O19">
            <v>0</v>
          </cell>
          <cell r="P19">
            <v>2861775.9425840001</v>
          </cell>
          <cell r="Q19">
            <v>6100496</v>
          </cell>
          <cell r="R19">
            <v>4.3210309999999996</v>
          </cell>
          <cell r="S19">
            <v>885.68933900000002</v>
          </cell>
          <cell r="T19">
            <v>31.543533</v>
          </cell>
          <cell r="U19">
            <v>0</v>
          </cell>
          <cell r="V19">
            <v>4.5621939999999999</v>
          </cell>
          <cell r="W19">
            <v>13.525288</v>
          </cell>
          <cell r="X19">
            <v>112740</v>
          </cell>
          <cell r="Y19">
            <v>53452.943715000001</v>
          </cell>
          <cell r="Z19">
            <v>0</v>
          </cell>
          <cell r="AA19">
            <v>218.81165799999999</v>
          </cell>
          <cell r="AB19">
            <v>159086.96128799999</v>
          </cell>
          <cell r="AC19">
            <v>8813294.5612879992</v>
          </cell>
          <cell r="AD19">
            <v>1025749.3450360001</v>
          </cell>
          <cell r="AE19">
            <v>4796537.5317120003</v>
          </cell>
          <cell r="AF19">
            <v>2560336.4852839997</v>
          </cell>
          <cell r="AG19">
            <v>66933.826348000002</v>
          </cell>
          <cell r="AH19">
            <v>2916387.339342</v>
          </cell>
          <cell r="AI19">
            <v>6100496</v>
          </cell>
          <cell r="AJ19">
            <v>112740</v>
          </cell>
          <cell r="AK19">
            <v>15095547.369999999</v>
          </cell>
          <cell r="AL19">
            <v>20437516.91082</v>
          </cell>
          <cell r="AM19">
            <v>4.3210309999999996</v>
          </cell>
          <cell r="AN19">
            <v>885.68933900000002</v>
          </cell>
          <cell r="AO19">
            <v>31.543533</v>
          </cell>
          <cell r="AP19">
            <v>0</v>
          </cell>
          <cell r="AQ19">
            <v>4.5621939999999999</v>
          </cell>
          <cell r="AR19">
            <v>13.525288</v>
          </cell>
          <cell r="AS19">
            <v>53452.943715000001</v>
          </cell>
          <cell r="AT19">
            <v>0</v>
          </cell>
          <cell r="AU19">
            <v>218.81165799999999</v>
          </cell>
          <cell r="AV19">
            <v>0</v>
          </cell>
          <cell r="AW19">
            <v>9075434.0153039992</v>
          </cell>
          <cell r="AX19">
            <v>9075434.0153039992</v>
          </cell>
          <cell r="AY19">
            <v>111.65326399999999</v>
          </cell>
          <cell r="AZ19">
            <v>111.65326399999999</v>
          </cell>
          <cell r="BA19">
            <v>119654.92</v>
          </cell>
          <cell r="BB19">
            <v>0</v>
          </cell>
          <cell r="BC19">
            <v>0</v>
          </cell>
          <cell r="BD19">
            <v>119654.92</v>
          </cell>
          <cell r="BE19">
            <v>0</v>
          </cell>
          <cell r="BF19">
            <v>0</v>
          </cell>
          <cell r="BG19">
            <v>0</v>
          </cell>
          <cell r="BH19">
            <v>0</v>
          </cell>
          <cell r="BI19">
            <v>0</v>
          </cell>
        </row>
        <row r="20">
          <cell r="B20" t="str">
            <v>IN-FONDO0</v>
          </cell>
          <cell r="C20" t="str">
            <v>CtaCteMontoPEN</v>
          </cell>
          <cell r="D20">
            <v>44089</v>
          </cell>
          <cell r="E20" t="str">
            <v>IN-FONDO0_CtaCteMontoPEN_15/09/2020</v>
          </cell>
          <cell r="F20">
            <v>6158978.1699999999</v>
          </cell>
          <cell r="G20">
            <v>2176794.94</v>
          </cell>
          <cell r="H20">
            <v>0</v>
          </cell>
          <cell r="I20">
            <v>3386460.76</v>
          </cell>
          <cell r="J20">
            <v>2365354.31</v>
          </cell>
          <cell r="K20">
            <v>0</v>
          </cell>
          <cell r="L20">
            <v>0</v>
          </cell>
          <cell r="M20">
            <v>0</v>
          </cell>
          <cell r="N20">
            <v>0</v>
          </cell>
          <cell r="O20">
            <v>0</v>
          </cell>
          <cell r="P20">
            <v>0</v>
          </cell>
          <cell r="Q20">
            <v>0</v>
          </cell>
          <cell r="R20">
            <v>0</v>
          </cell>
          <cell r="S20">
            <v>0</v>
          </cell>
          <cell r="T20">
            <v>0</v>
          </cell>
          <cell r="U20">
            <v>0</v>
          </cell>
          <cell r="V20">
            <v>0</v>
          </cell>
          <cell r="W20">
            <v>0</v>
          </cell>
          <cell r="X20">
            <v>104590</v>
          </cell>
          <cell r="Y20">
            <v>0</v>
          </cell>
          <cell r="Z20">
            <v>0</v>
          </cell>
          <cell r="AA20">
            <v>0</v>
          </cell>
          <cell r="AB20">
            <v>0</v>
          </cell>
          <cell r="AC20">
            <v>6158978.1699999999</v>
          </cell>
          <cell r="AD20">
            <v>2176794.94</v>
          </cell>
          <cell r="AE20">
            <v>3386460.76</v>
          </cell>
          <cell r="AF20">
            <v>2365354.31</v>
          </cell>
          <cell r="AG20">
            <v>0</v>
          </cell>
          <cell r="AH20">
            <v>0</v>
          </cell>
          <cell r="AI20">
            <v>0</v>
          </cell>
          <cell r="AJ20">
            <v>104590</v>
          </cell>
          <cell r="AK20">
            <v>14296893.34</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104715.16</v>
          </cell>
          <cell r="BB20">
            <v>0</v>
          </cell>
          <cell r="BC20">
            <v>0</v>
          </cell>
          <cell r="BD20">
            <v>104715.16</v>
          </cell>
          <cell r="BE20">
            <v>0</v>
          </cell>
          <cell r="BF20">
            <v>0</v>
          </cell>
          <cell r="BG20">
            <v>0</v>
          </cell>
          <cell r="BH20">
            <v>0</v>
          </cell>
          <cell r="BI20">
            <v>0</v>
          </cell>
        </row>
      </sheetData>
      <sheetData sheetId="67" refreshError="1">
        <row r="10">
          <cell r="AD10">
            <v>1950740</v>
          </cell>
        </row>
        <row r="11">
          <cell r="AD11">
            <v>1986208</v>
          </cell>
        </row>
        <row r="12">
          <cell r="AD12">
            <v>0</v>
          </cell>
        </row>
      </sheetData>
      <sheetData sheetId="68" refreshError="1"/>
      <sheetData sheetId="69" refreshError="1"/>
      <sheetData sheetId="70" refreshError="1"/>
      <sheetData sheetId="71" refreshError="1"/>
      <sheetData sheetId="72" refreshError="1"/>
      <sheetData sheetId="73" refreshError="1">
        <row r="8">
          <cell r="B8" t="str">
            <v>TIPO_TÍTULO</v>
          </cell>
        </row>
        <row r="9">
          <cell r="A9">
            <v>1</v>
          </cell>
        </row>
        <row r="10">
          <cell r="A10">
            <v>2</v>
          </cell>
        </row>
        <row r="11">
          <cell r="A11">
            <v>3</v>
          </cell>
        </row>
        <row r="12">
          <cell r="A12">
            <v>4</v>
          </cell>
        </row>
        <row r="13">
          <cell r="A13">
            <v>5</v>
          </cell>
        </row>
        <row r="14">
          <cell r="A14">
            <v>6</v>
          </cell>
        </row>
        <row r="15">
          <cell r="A15">
            <v>7</v>
          </cell>
        </row>
        <row r="16">
          <cell r="A16">
            <v>8</v>
          </cell>
        </row>
        <row r="17">
          <cell r="A17">
            <v>9</v>
          </cell>
        </row>
        <row r="18">
          <cell r="A18">
            <v>10</v>
          </cell>
        </row>
        <row r="19">
          <cell r="A19">
            <v>11</v>
          </cell>
        </row>
        <row r="20">
          <cell r="A20">
            <v>12</v>
          </cell>
        </row>
        <row r="21">
          <cell r="A21">
            <v>13</v>
          </cell>
        </row>
        <row r="22">
          <cell r="A22">
            <v>14</v>
          </cell>
        </row>
        <row r="23">
          <cell r="A23">
            <v>15</v>
          </cell>
        </row>
        <row r="24">
          <cell r="A24">
            <v>16</v>
          </cell>
        </row>
        <row r="25">
          <cell r="A25">
            <v>17</v>
          </cell>
        </row>
        <row r="26">
          <cell r="A26">
            <v>18</v>
          </cell>
        </row>
        <row r="27">
          <cell r="A27">
            <v>19</v>
          </cell>
        </row>
        <row r="28">
          <cell r="A28">
            <v>20</v>
          </cell>
        </row>
        <row r="29">
          <cell r="A29">
            <v>21</v>
          </cell>
        </row>
        <row r="30">
          <cell r="A30">
            <v>22</v>
          </cell>
        </row>
        <row r="31">
          <cell r="A31">
            <v>23</v>
          </cell>
        </row>
        <row r="32">
          <cell r="A32">
            <v>24</v>
          </cell>
        </row>
        <row r="33">
          <cell r="A33">
            <v>25</v>
          </cell>
        </row>
        <row r="34">
          <cell r="A34">
            <v>26</v>
          </cell>
        </row>
        <row r="35">
          <cell r="A35">
            <v>27</v>
          </cell>
        </row>
        <row r="36">
          <cell r="A36">
            <v>28</v>
          </cell>
        </row>
        <row r="37">
          <cell r="A37">
            <v>29</v>
          </cell>
        </row>
        <row r="38">
          <cell r="A38">
            <v>30</v>
          </cell>
        </row>
        <row r="39">
          <cell r="A39">
            <v>31</v>
          </cell>
        </row>
        <row r="40">
          <cell r="A40">
            <v>32</v>
          </cell>
        </row>
        <row r="41">
          <cell r="A41">
            <v>33</v>
          </cell>
        </row>
        <row r="42">
          <cell r="A42">
            <v>34</v>
          </cell>
        </row>
        <row r="43">
          <cell r="A43">
            <v>35</v>
          </cell>
        </row>
        <row r="44">
          <cell r="A44">
            <v>36</v>
          </cell>
        </row>
        <row r="45">
          <cell r="A45">
            <v>37</v>
          </cell>
        </row>
        <row r="46">
          <cell r="A46">
            <v>38</v>
          </cell>
        </row>
        <row r="47">
          <cell r="A47">
            <v>39</v>
          </cell>
        </row>
        <row r="48">
          <cell r="A48">
            <v>40</v>
          </cell>
        </row>
        <row r="49">
          <cell r="A49">
            <v>41</v>
          </cell>
        </row>
        <row r="50">
          <cell r="A50">
            <v>42</v>
          </cell>
        </row>
        <row r="51">
          <cell r="A51">
            <v>43</v>
          </cell>
        </row>
        <row r="52">
          <cell r="A52">
            <v>44</v>
          </cell>
        </row>
        <row r="53">
          <cell r="A53">
            <v>45</v>
          </cell>
        </row>
        <row r="54">
          <cell r="A54">
            <v>46</v>
          </cell>
        </row>
        <row r="55">
          <cell r="A55">
            <v>47</v>
          </cell>
        </row>
        <row r="56">
          <cell r="A56">
            <v>48</v>
          </cell>
        </row>
        <row r="57">
          <cell r="A57">
            <v>49</v>
          </cell>
        </row>
        <row r="58">
          <cell r="A58">
            <v>50</v>
          </cell>
        </row>
        <row r="59">
          <cell r="A59">
            <v>51</v>
          </cell>
        </row>
        <row r="60">
          <cell r="A60">
            <v>52</v>
          </cell>
        </row>
        <row r="61">
          <cell r="A61">
            <v>53</v>
          </cell>
        </row>
        <row r="62">
          <cell r="A62">
            <v>54</v>
          </cell>
        </row>
        <row r="63">
          <cell r="A63">
            <v>55</v>
          </cell>
        </row>
        <row r="64">
          <cell r="A64">
            <v>56</v>
          </cell>
        </row>
        <row r="65">
          <cell r="A65">
            <v>57</v>
          </cell>
        </row>
        <row r="66">
          <cell r="A66">
            <v>58</v>
          </cell>
        </row>
        <row r="67">
          <cell r="A67">
            <v>59</v>
          </cell>
        </row>
        <row r="68">
          <cell r="A68">
            <v>60</v>
          </cell>
        </row>
        <row r="69">
          <cell r="A69">
            <v>61</v>
          </cell>
        </row>
        <row r="70">
          <cell r="A70">
            <v>62</v>
          </cell>
        </row>
        <row r="71">
          <cell r="A71">
            <v>63</v>
          </cell>
        </row>
        <row r="72">
          <cell r="A72">
            <v>64</v>
          </cell>
        </row>
        <row r="73">
          <cell r="A73">
            <v>65</v>
          </cell>
        </row>
        <row r="74">
          <cell r="A74">
            <v>66</v>
          </cell>
        </row>
        <row r="75">
          <cell r="A75">
            <v>67</v>
          </cell>
        </row>
        <row r="76">
          <cell r="A76">
            <v>68</v>
          </cell>
        </row>
        <row r="77">
          <cell r="A77">
            <v>69</v>
          </cell>
        </row>
        <row r="78">
          <cell r="A78">
            <v>70</v>
          </cell>
        </row>
        <row r="79">
          <cell r="A79">
            <v>71</v>
          </cell>
        </row>
        <row r="80">
          <cell r="A80">
            <v>72</v>
          </cell>
        </row>
        <row r="81">
          <cell r="A81">
            <v>73</v>
          </cell>
        </row>
        <row r="82">
          <cell r="A82">
            <v>74</v>
          </cell>
        </row>
        <row r="83">
          <cell r="A83">
            <v>75</v>
          </cell>
        </row>
        <row r="84">
          <cell r="A84">
            <v>76</v>
          </cell>
        </row>
        <row r="85">
          <cell r="A85">
            <v>77</v>
          </cell>
        </row>
        <row r="86">
          <cell r="A86">
            <v>78</v>
          </cell>
        </row>
        <row r="87">
          <cell r="A87">
            <v>79</v>
          </cell>
        </row>
        <row r="88">
          <cell r="A88">
            <v>80</v>
          </cell>
        </row>
        <row r="89">
          <cell r="A89">
            <v>81</v>
          </cell>
        </row>
        <row r="90">
          <cell r="A90">
            <v>82</v>
          </cell>
        </row>
        <row r="91">
          <cell r="A91">
            <v>83</v>
          </cell>
        </row>
        <row r="92">
          <cell r="A92">
            <v>84</v>
          </cell>
        </row>
        <row r="93">
          <cell r="A93">
            <v>85</v>
          </cell>
        </row>
        <row r="94">
          <cell r="A94">
            <v>86</v>
          </cell>
        </row>
        <row r="95">
          <cell r="A95">
            <v>87</v>
          </cell>
        </row>
        <row r="96">
          <cell r="A96">
            <v>88</v>
          </cell>
        </row>
        <row r="97">
          <cell r="A97">
            <v>89</v>
          </cell>
        </row>
        <row r="98">
          <cell r="A98">
            <v>90</v>
          </cell>
        </row>
        <row r="99">
          <cell r="A99">
            <v>91</v>
          </cell>
        </row>
        <row r="100">
          <cell r="A100">
            <v>92</v>
          </cell>
        </row>
        <row r="101">
          <cell r="A101">
            <v>93</v>
          </cell>
        </row>
        <row r="102">
          <cell r="A102">
            <v>94</v>
          </cell>
        </row>
        <row r="103">
          <cell r="A103">
            <v>95</v>
          </cell>
        </row>
        <row r="104">
          <cell r="A104">
            <v>96</v>
          </cell>
        </row>
        <row r="105">
          <cell r="A105">
            <v>97</v>
          </cell>
        </row>
        <row r="106">
          <cell r="A106">
            <v>98</v>
          </cell>
        </row>
        <row r="107">
          <cell r="A107">
            <v>99</v>
          </cell>
        </row>
        <row r="108">
          <cell r="A108">
            <v>100</v>
          </cell>
        </row>
        <row r="109">
          <cell r="A109">
            <v>101</v>
          </cell>
        </row>
        <row r="110">
          <cell r="A110">
            <v>102</v>
          </cell>
        </row>
        <row r="111">
          <cell r="A111">
            <v>103</v>
          </cell>
        </row>
        <row r="112">
          <cell r="A112">
            <v>104</v>
          </cell>
        </row>
        <row r="113">
          <cell r="A113">
            <v>105</v>
          </cell>
        </row>
        <row r="114">
          <cell r="A114">
            <v>106</v>
          </cell>
        </row>
        <row r="115">
          <cell r="A115">
            <v>107</v>
          </cell>
        </row>
        <row r="116">
          <cell r="A116">
            <v>108</v>
          </cell>
        </row>
        <row r="117">
          <cell r="A117">
            <v>109</v>
          </cell>
        </row>
        <row r="118">
          <cell r="A118">
            <v>110</v>
          </cell>
        </row>
        <row r="119">
          <cell r="A119">
            <v>111</v>
          </cell>
        </row>
        <row r="120">
          <cell r="A120">
            <v>112</v>
          </cell>
        </row>
        <row r="121">
          <cell r="A121">
            <v>113</v>
          </cell>
        </row>
        <row r="122">
          <cell r="A122">
            <v>114</v>
          </cell>
        </row>
        <row r="123">
          <cell r="A123">
            <v>115</v>
          </cell>
        </row>
        <row r="124">
          <cell r="A124">
            <v>116</v>
          </cell>
        </row>
        <row r="125">
          <cell r="A125">
            <v>117</v>
          </cell>
        </row>
        <row r="126">
          <cell r="A126">
            <v>118</v>
          </cell>
        </row>
        <row r="127">
          <cell r="A127">
            <v>119</v>
          </cell>
        </row>
        <row r="128">
          <cell r="A128">
            <v>120</v>
          </cell>
        </row>
        <row r="129">
          <cell r="A129">
            <v>121</v>
          </cell>
        </row>
        <row r="130">
          <cell r="A130">
            <v>122</v>
          </cell>
        </row>
        <row r="131">
          <cell r="A131">
            <v>123</v>
          </cell>
        </row>
        <row r="132">
          <cell r="A132">
            <v>124</v>
          </cell>
        </row>
        <row r="133">
          <cell r="A133">
            <v>125</v>
          </cell>
        </row>
        <row r="134">
          <cell r="A134">
            <v>126</v>
          </cell>
        </row>
        <row r="135">
          <cell r="A135">
            <v>127</v>
          </cell>
        </row>
        <row r="136">
          <cell r="A136">
            <v>128</v>
          </cell>
        </row>
        <row r="137">
          <cell r="A137">
            <v>129</v>
          </cell>
        </row>
        <row r="138">
          <cell r="A138">
            <v>130</v>
          </cell>
        </row>
        <row r="139">
          <cell r="A139">
            <v>131</v>
          </cell>
        </row>
        <row r="140">
          <cell r="A140">
            <v>132</v>
          </cell>
        </row>
        <row r="141">
          <cell r="A141">
            <v>133</v>
          </cell>
        </row>
        <row r="142">
          <cell r="A142">
            <v>134</v>
          </cell>
        </row>
        <row r="143">
          <cell r="A143">
            <v>135</v>
          </cell>
        </row>
        <row r="144">
          <cell r="A144">
            <v>136</v>
          </cell>
        </row>
        <row r="145">
          <cell r="A145">
            <v>137</v>
          </cell>
        </row>
        <row r="146">
          <cell r="A146">
            <v>138</v>
          </cell>
        </row>
        <row r="147">
          <cell r="A147">
            <v>139</v>
          </cell>
        </row>
        <row r="148">
          <cell r="A148">
            <v>140</v>
          </cell>
        </row>
        <row r="149">
          <cell r="A149">
            <v>141</v>
          </cell>
        </row>
        <row r="150">
          <cell r="A150">
            <v>142</v>
          </cell>
        </row>
        <row r="151">
          <cell r="A151">
            <v>143</v>
          </cell>
        </row>
        <row r="152">
          <cell r="A152">
            <v>144</v>
          </cell>
        </row>
        <row r="153">
          <cell r="A153">
            <v>145</v>
          </cell>
        </row>
        <row r="154">
          <cell r="A154">
            <v>146</v>
          </cell>
        </row>
        <row r="155">
          <cell r="A155">
            <v>147</v>
          </cell>
        </row>
        <row r="156">
          <cell r="A156">
            <v>148</v>
          </cell>
        </row>
        <row r="157">
          <cell r="A157">
            <v>149</v>
          </cell>
        </row>
        <row r="158">
          <cell r="A158">
            <v>150</v>
          </cell>
        </row>
        <row r="159">
          <cell r="A159">
            <v>151</v>
          </cell>
        </row>
        <row r="160">
          <cell r="A160">
            <v>152</v>
          </cell>
        </row>
        <row r="161">
          <cell r="A161">
            <v>153</v>
          </cell>
        </row>
        <row r="162">
          <cell r="A162">
            <v>154</v>
          </cell>
        </row>
        <row r="163">
          <cell r="A163">
            <v>155</v>
          </cell>
        </row>
        <row r="164">
          <cell r="A164">
            <v>156</v>
          </cell>
        </row>
        <row r="165">
          <cell r="A165">
            <v>157</v>
          </cell>
        </row>
        <row r="166">
          <cell r="A166">
            <v>158</v>
          </cell>
        </row>
        <row r="167">
          <cell r="A167">
            <v>159</v>
          </cell>
        </row>
        <row r="168">
          <cell r="A168">
            <v>160</v>
          </cell>
        </row>
        <row r="169">
          <cell r="A169">
            <v>161</v>
          </cell>
        </row>
        <row r="170">
          <cell r="A170">
            <v>162</v>
          </cell>
        </row>
        <row r="171">
          <cell r="A171">
            <v>163</v>
          </cell>
        </row>
        <row r="172">
          <cell r="A172">
            <v>164</v>
          </cell>
        </row>
        <row r="173">
          <cell r="A173">
            <v>165</v>
          </cell>
        </row>
        <row r="174">
          <cell r="A174">
            <v>166</v>
          </cell>
        </row>
        <row r="175">
          <cell r="A175">
            <v>167</v>
          </cell>
        </row>
        <row r="176">
          <cell r="A176">
            <v>168</v>
          </cell>
        </row>
        <row r="177">
          <cell r="A177">
            <v>169</v>
          </cell>
        </row>
        <row r="178">
          <cell r="A178">
            <v>170</v>
          </cell>
        </row>
        <row r="179">
          <cell r="A179">
            <v>171</v>
          </cell>
        </row>
        <row r="180">
          <cell r="A180">
            <v>172</v>
          </cell>
        </row>
        <row r="181">
          <cell r="A181">
            <v>173</v>
          </cell>
        </row>
        <row r="182">
          <cell r="A182">
            <v>174</v>
          </cell>
        </row>
        <row r="183">
          <cell r="A183">
            <v>175</v>
          </cell>
        </row>
        <row r="184">
          <cell r="A184">
            <v>176</v>
          </cell>
        </row>
        <row r="185">
          <cell r="A185">
            <v>177</v>
          </cell>
        </row>
        <row r="186">
          <cell r="A186">
            <v>178</v>
          </cell>
        </row>
        <row r="187">
          <cell r="A187">
            <v>179</v>
          </cell>
        </row>
        <row r="188">
          <cell r="A188">
            <v>180</v>
          </cell>
        </row>
        <row r="189">
          <cell r="A189">
            <v>181</v>
          </cell>
        </row>
        <row r="190">
          <cell r="A190">
            <v>182</v>
          </cell>
        </row>
        <row r="191">
          <cell r="A191">
            <v>183</v>
          </cell>
        </row>
        <row r="192">
          <cell r="A192">
            <v>184</v>
          </cell>
        </row>
        <row r="193">
          <cell r="A193">
            <v>185</v>
          </cell>
        </row>
        <row r="194">
          <cell r="A194">
            <v>186</v>
          </cell>
        </row>
        <row r="195">
          <cell r="A195">
            <v>187</v>
          </cell>
        </row>
        <row r="196">
          <cell r="A196">
            <v>188</v>
          </cell>
        </row>
        <row r="197">
          <cell r="A197">
            <v>189</v>
          </cell>
        </row>
        <row r="198">
          <cell r="A198">
            <v>190</v>
          </cell>
        </row>
        <row r="199">
          <cell r="A199">
            <v>191</v>
          </cell>
        </row>
        <row r="200">
          <cell r="A200">
            <v>192</v>
          </cell>
        </row>
        <row r="201">
          <cell r="A201">
            <v>193</v>
          </cell>
        </row>
        <row r="202">
          <cell r="A202">
            <v>194</v>
          </cell>
        </row>
        <row r="203">
          <cell r="A203">
            <v>195</v>
          </cell>
        </row>
        <row r="204">
          <cell r="A204">
            <v>196</v>
          </cell>
        </row>
        <row r="205">
          <cell r="A205">
            <v>197</v>
          </cell>
        </row>
        <row r="206">
          <cell r="A206">
            <v>198</v>
          </cell>
        </row>
        <row r="207">
          <cell r="A207">
            <v>199</v>
          </cell>
        </row>
        <row r="208">
          <cell r="A208">
            <v>200</v>
          </cell>
        </row>
        <row r="209">
          <cell r="A209">
            <v>201</v>
          </cell>
        </row>
        <row r="210">
          <cell r="A210">
            <v>202</v>
          </cell>
        </row>
        <row r="211">
          <cell r="A211">
            <v>203</v>
          </cell>
        </row>
        <row r="212">
          <cell r="A212">
            <v>204</v>
          </cell>
        </row>
        <row r="213">
          <cell r="A213">
            <v>205</v>
          </cell>
        </row>
        <row r="214">
          <cell r="A214">
            <v>206</v>
          </cell>
        </row>
        <row r="215">
          <cell r="A215">
            <v>207</v>
          </cell>
        </row>
        <row r="216">
          <cell r="A216">
            <v>208</v>
          </cell>
        </row>
        <row r="217">
          <cell r="A217">
            <v>209</v>
          </cell>
        </row>
        <row r="218">
          <cell r="A218">
            <v>210</v>
          </cell>
        </row>
        <row r="219">
          <cell r="A219">
            <v>211</v>
          </cell>
        </row>
        <row r="220">
          <cell r="A220">
            <v>212</v>
          </cell>
        </row>
        <row r="221">
          <cell r="A221">
            <v>213</v>
          </cell>
        </row>
        <row r="222">
          <cell r="A222">
            <v>214</v>
          </cell>
        </row>
        <row r="223">
          <cell r="A223">
            <v>215</v>
          </cell>
        </row>
        <row r="224">
          <cell r="A224">
            <v>216</v>
          </cell>
        </row>
        <row r="225">
          <cell r="A225">
            <v>217</v>
          </cell>
        </row>
        <row r="226">
          <cell r="A226">
            <v>218</v>
          </cell>
        </row>
        <row r="227">
          <cell r="A227">
            <v>219</v>
          </cell>
        </row>
        <row r="228">
          <cell r="A228">
            <v>220</v>
          </cell>
        </row>
        <row r="229">
          <cell r="A229">
            <v>221</v>
          </cell>
        </row>
        <row r="230">
          <cell r="A230">
            <v>222</v>
          </cell>
        </row>
        <row r="231">
          <cell r="A231">
            <v>223</v>
          </cell>
        </row>
        <row r="232">
          <cell r="A232">
            <v>224</v>
          </cell>
        </row>
        <row r="233">
          <cell r="A233">
            <v>225</v>
          </cell>
        </row>
        <row r="234">
          <cell r="A234">
            <v>226</v>
          </cell>
        </row>
        <row r="235">
          <cell r="A235">
            <v>227</v>
          </cell>
        </row>
        <row r="236">
          <cell r="A236">
            <v>228</v>
          </cell>
        </row>
        <row r="237">
          <cell r="A237">
            <v>229</v>
          </cell>
        </row>
        <row r="238">
          <cell r="A238">
            <v>230</v>
          </cell>
        </row>
        <row r="239">
          <cell r="A239">
            <v>231</v>
          </cell>
        </row>
        <row r="240">
          <cell r="A240">
            <v>232</v>
          </cell>
        </row>
        <row r="241">
          <cell r="A241">
            <v>233</v>
          </cell>
        </row>
        <row r="242">
          <cell r="A242">
            <v>234</v>
          </cell>
        </row>
        <row r="243">
          <cell r="A243">
            <v>235</v>
          </cell>
        </row>
        <row r="244">
          <cell r="A244">
            <v>236</v>
          </cell>
        </row>
        <row r="245">
          <cell r="A245">
            <v>237</v>
          </cell>
        </row>
        <row r="246">
          <cell r="A246">
            <v>238</v>
          </cell>
        </row>
        <row r="247">
          <cell r="A247">
            <v>239</v>
          </cell>
        </row>
        <row r="248">
          <cell r="A248">
            <v>240</v>
          </cell>
        </row>
        <row r="249">
          <cell r="A249">
            <v>241</v>
          </cell>
        </row>
        <row r="250">
          <cell r="A250">
            <v>242</v>
          </cell>
        </row>
        <row r="251">
          <cell r="A251">
            <v>243</v>
          </cell>
        </row>
        <row r="252">
          <cell r="A252">
            <v>244</v>
          </cell>
        </row>
        <row r="253">
          <cell r="A253">
            <v>245</v>
          </cell>
        </row>
        <row r="254">
          <cell r="A254">
            <v>246</v>
          </cell>
        </row>
        <row r="255">
          <cell r="A255">
            <v>247</v>
          </cell>
        </row>
        <row r="256">
          <cell r="A256">
            <v>248</v>
          </cell>
        </row>
        <row r="257">
          <cell r="A257">
            <v>249</v>
          </cell>
        </row>
        <row r="258">
          <cell r="A258">
            <v>250</v>
          </cell>
        </row>
        <row r="259">
          <cell r="A259">
            <v>251</v>
          </cell>
        </row>
        <row r="260">
          <cell r="A260">
            <v>252</v>
          </cell>
        </row>
        <row r="261">
          <cell r="A261">
            <v>253</v>
          </cell>
        </row>
        <row r="262">
          <cell r="A262">
            <v>254</v>
          </cell>
        </row>
        <row r="263">
          <cell r="A263">
            <v>255</v>
          </cell>
        </row>
        <row r="264">
          <cell r="A264">
            <v>256</v>
          </cell>
        </row>
        <row r="265">
          <cell r="A265">
            <v>257</v>
          </cell>
        </row>
        <row r="266">
          <cell r="A266">
            <v>258</v>
          </cell>
        </row>
        <row r="267">
          <cell r="A267">
            <v>259</v>
          </cell>
        </row>
        <row r="268">
          <cell r="A268">
            <v>260</v>
          </cell>
        </row>
        <row r="269">
          <cell r="A269">
            <v>261</v>
          </cell>
        </row>
        <row r="270">
          <cell r="A270">
            <v>262</v>
          </cell>
        </row>
        <row r="271">
          <cell r="A271">
            <v>263</v>
          </cell>
        </row>
        <row r="272">
          <cell r="A272">
            <v>264</v>
          </cell>
        </row>
        <row r="273">
          <cell r="A273">
            <v>265</v>
          </cell>
        </row>
        <row r="274">
          <cell r="A274">
            <v>266</v>
          </cell>
        </row>
        <row r="275">
          <cell r="A275">
            <v>267</v>
          </cell>
        </row>
        <row r="276">
          <cell r="A276">
            <v>268</v>
          </cell>
        </row>
        <row r="277">
          <cell r="A277">
            <v>269</v>
          </cell>
        </row>
        <row r="278">
          <cell r="A278">
            <v>270</v>
          </cell>
        </row>
        <row r="279">
          <cell r="A279">
            <v>271</v>
          </cell>
        </row>
        <row r="280">
          <cell r="A280">
            <v>272</v>
          </cell>
        </row>
        <row r="281">
          <cell r="A281">
            <v>273</v>
          </cell>
        </row>
        <row r="282">
          <cell r="A282">
            <v>274</v>
          </cell>
        </row>
        <row r="283">
          <cell r="A283">
            <v>275</v>
          </cell>
        </row>
        <row r="284">
          <cell r="A284">
            <v>276</v>
          </cell>
        </row>
        <row r="285">
          <cell r="A285">
            <v>277</v>
          </cell>
        </row>
        <row r="286">
          <cell r="A286">
            <v>278</v>
          </cell>
        </row>
        <row r="287">
          <cell r="A287">
            <v>279</v>
          </cell>
        </row>
        <row r="288">
          <cell r="A288">
            <v>280</v>
          </cell>
        </row>
        <row r="289">
          <cell r="A289">
            <v>281</v>
          </cell>
        </row>
        <row r="290">
          <cell r="A290">
            <v>282</v>
          </cell>
        </row>
        <row r="291">
          <cell r="A291">
            <v>283</v>
          </cell>
        </row>
        <row r="292">
          <cell r="A292">
            <v>284</v>
          </cell>
        </row>
        <row r="293">
          <cell r="A293">
            <v>285</v>
          </cell>
        </row>
        <row r="294">
          <cell r="A294">
            <v>286</v>
          </cell>
        </row>
        <row r="295">
          <cell r="A295">
            <v>287</v>
          </cell>
        </row>
        <row r="296">
          <cell r="A296">
            <v>288</v>
          </cell>
        </row>
        <row r="297">
          <cell r="A297">
            <v>289</v>
          </cell>
        </row>
        <row r="298">
          <cell r="A298">
            <v>290</v>
          </cell>
        </row>
        <row r="299">
          <cell r="A299">
            <v>291</v>
          </cell>
        </row>
        <row r="300">
          <cell r="A300">
            <v>292</v>
          </cell>
        </row>
        <row r="301">
          <cell r="A301">
            <v>293</v>
          </cell>
        </row>
        <row r="302">
          <cell r="A302">
            <v>294</v>
          </cell>
        </row>
        <row r="303">
          <cell r="A303">
            <v>295</v>
          </cell>
        </row>
        <row r="304">
          <cell r="A304">
            <v>296</v>
          </cell>
        </row>
        <row r="305">
          <cell r="A305">
            <v>297</v>
          </cell>
        </row>
        <row r="306">
          <cell r="A306">
            <v>298</v>
          </cell>
        </row>
        <row r="307">
          <cell r="A307">
            <v>299</v>
          </cell>
        </row>
        <row r="308">
          <cell r="A308">
            <v>300</v>
          </cell>
        </row>
        <row r="309">
          <cell r="A309">
            <v>301</v>
          </cell>
        </row>
        <row r="310">
          <cell r="A310">
            <v>302</v>
          </cell>
        </row>
        <row r="311">
          <cell r="A311">
            <v>303</v>
          </cell>
        </row>
        <row r="312">
          <cell r="A312">
            <v>304</v>
          </cell>
        </row>
        <row r="313">
          <cell r="A313">
            <v>305</v>
          </cell>
        </row>
        <row r="314">
          <cell r="A314">
            <v>306</v>
          </cell>
        </row>
        <row r="315">
          <cell r="A315">
            <v>307</v>
          </cell>
        </row>
        <row r="316">
          <cell r="A316">
            <v>308</v>
          </cell>
        </row>
        <row r="317">
          <cell r="A317">
            <v>309</v>
          </cell>
        </row>
        <row r="318">
          <cell r="A318">
            <v>310</v>
          </cell>
        </row>
        <row r="319">
          <cell r="A319">
            <v>311</v>
          </cell>
        </row>
        <row r="320">
          <cell r="A320">
            <v>312</v>
          </cell>
        </row>
        <row r="321">
          <cell r="A321">
            <v>313</v>
          </cell>
        </row>
        <row r="322">
          <cell r="A322">
            <v>314</v>
          </cell>
        </row>
        <row r="323">
          <cell r="A323">
            <v>315</v>
          </cell>
        </row>
        <row r="324">
          <cell r="A324">
            <v>316</v>
          </cell>
        </row>
        <row r="325">
          <cell r="A325">
            <v>317</v>
          </cell>
        </row>
        <row r="326">
          <cell r="A326">
            <v>318</v>
          </cell>
        </row>
        <row r="327">
          <cell r="A327">
            <v>319</v>
          </cell>
        </row>
        <row r="328">
          <cell r="A328">
            <v>320</v>
          </cell>
        </row>
        <row r="329">
          <cell r="A329">
            <v>321</v>
          </cell>
        </row>
        <row r="330">
          <cell r="A330">
            <v>322</v>
          </cell>
        </row>
        <row r="331">
          <cell r="A331">
            <v>323</v>
          </cell>
        </row>
        <row r="332">
          <cell r="A332">
            <v>324</v>
          </cell>
        </row>
        <row r="333">
          <cell r="A333">
            <v>325</v>
          </cell>
        </row>
        <row r="334">
          <cell r="A334">
            <v>326</v>
          </cell>
        </row>
        <row r="335">
          <cell r="A335">
            <v>327</v>
          </cell>
        </row>
        <row r="336">
          <cell r="A336">
            <v>328</v>
          </cell>
        </row>
        <row r="337">
          <cell r="A337">
            <v>329</v>
          </cell>
        </row>
        <row r="338">
          <cell r="A338">
            <v>330</v>
          </cell>
        </row>
        <row r="339">
          <cell r="A339">
            <v>331</v>
          </cell>
        </row>
        <row r="340">
          <cell r="A340">
            <v>332</v>
          </cell>
        </row>
        <row r="341">
          <cell r="A341">
            <v>333</v>
          </cell>
        </row>
        <row r="342">
          <cell r="A342">
            <v>334</v>
          </cell>
        </row>
        <row r="343">
          <cell r="A343">
            <v>335</v>
          </cell>
        </row>
        <row r="344">
          <cell r="A344">
            <v>336</v>
          </cell>
        </row>
        <row r="345">
          <cell r="A345">
            <v>337</v>
          </cell>
        </row>
        <row r="346">
          <cell r="A346">
            <v>338</v>
          </cell>
        </row>
        <row r="347">
          <cell r="A347">
            <v>339</v>
          </cell>
        </row>
        <row r="348">
          <cell r="A348">
            <v>340</v>
          </cell>
        </row>
        <row r="349">
          <cell r="A349">
            <v>341</v>
          </cell>
        </row>
        <row r="350">
          <cell r="A350">
            <v>342</v>
          </cell>
        </row>
        <row r="351">
          <cell r="A351">
            <v>343</v>
          </cell>
        </row>
        <row r="352">
          <cell r="A352">
            <v>344</v>
          </cell>
        </row>
        <row r="353">
          <cell r="A353">
            <v>345</v>
          </cell>
        </row>
        <row r="354">
          <cell r="A354">
            <v>346</v>
          </cell>
        </row>
        <row r="355">
          <cell r="A355">
            <v>347</v>
          </cell>
        </row>
        <row r="356">
          <cell r="A356">
            <v>348</v>
          </cell>
        </row>
        <row r="357">
          <cell r="A357">
            <v>349</v>
          </cell>
        </row>
        <row r="358">
          <cell r="A358">
            <v>350</v>
          </cell>
        </row>
        <row r="359">
          <cell r="A359">
            <v>351</v>
          </cell>
        </row>
        <row r="360">
          <cell r="A360">
            <v>352</v>
          </cell>
        </row>
        <row r="361">
          <cell r="A361">
            <v>353</v>
          </cell>
        </row>
        <row r="362">
          <cell r="A362">
            <v>354</v>
          </cell>
        </row>
        <row r="363">
          <cell r="A363">
            <v>355</v>
          </cell>
        </row>
        <row r="364">
          <cell r="A364">
            <v>356</v>
          </cell>
        </row>
        <row r="365">
          <cell r="A365">
            <v>357</v>
          </cell>
        </row>
        <row r="366">
          <cell r="A366">
            <v>358</v>
          </cell>
        </row>
        <row r="367">
          <cell r="A367">
            <v>359</v>
          </cell>
        </row>
        <row r="368">
          <cell r="A368">
            <v>360</v>
          </cell>
        </row>
        <row r="369">
          <cell r="A369">
            <v>361</v>
          </cell>
        </row>
        <row r="370">
          <cell r="A370">
            <v>362</v>
          </cell>
        </row>
        <row r="371">
          <cell r="A371">
            <v>363</v>
          </cell>
        </row>
        <row r="372">
          <cell r="A372">
            <v>364</v>
          </cell>
        </row>
        <row r="373">
          <cell r="A373">
            <v>365</v>
          </cell>
        </row>
        <row r="374">
          <cell r="A374">
            <v>366</v>
          </cell>
        </row>
        <row r="375">
          <cell r="A375">
            <v>367</v>
          </cell>
        </row>
        <row r="376">
          <cell r="A376">
            <v>368</v>
          </cell>
        </row>
        <row r="377">
          <cell r="A377">
            <v>369</v>
          </cell>
        </row>
        <row r="378">
          <cell r="A378">
            <v>370</v>
          </cell>
        </row>
        <row r="379">
          <cell r="A379">
            <v>371</v>
          </cell>
        </row>
        <row r="380">
          <cell r="A380">
            <v>372</v>
          </cell>
        </row>
        <row r="381">
          <cell r="A381">
            <v>373</v>
          </cell>
        </row>
        <row r="382">
          <cell r="A382">
            <v>374</v>
          </cell>
        </row>
        <row r="383">
          <cell r="A383">
            <v>375</v>
          </cell>
        </row>
        <row r="384">
          <cell r="A384">
            <v>376</v>
          </cell>
        </row>
        <row r="385">
          <cell r="A385">
            <v>377</v>
          </cell>
        </row>
        <row r="386">
          <cell r="A386">
            <v>378</v>
          </cell>
        </row>
        <row r="387">
          <cell r="A387">
            <v>379</v>
          </cell>
        </row>
        <row r="388">
          <cell r="A388">
            <v>380</v>
          </cell>
        </row>
        <row r="389">
          <cell r="A389">
            <v>381</v>
          </cell>
        </row>
        <row r="390">
          <cell r="A390">
            <v>382</v>
          </cell>
        </row>
        <row r="391">
          <cell r="A391">
            <v>383</v>
          </cell>
        </row>
        <row r="392">
          <cell r="A392">
            <v>384</v>
          </cell>
        </row>
        <row r="393">
          <cell r="A393">
            <v>385</v>
          </cell>
        </row>
        <row r="394">
          <cell r="A394">
            <v>386</v>
          </cell>
        </row>
        <row r="395">
          <cell r="A395">
            <v>387</v>
          </cell>
        </row>
        <row r="396">
          <cell r="A396">
            <v>388</v>
          </cell>
        </row>
        <row r="397">
          <cell r="A397">
            <v>389</v>
          </cell>
        </row>
        <row r="398">
          <cell r="A398">
            <v>390</v>
          </cell>
        </row>
        <row r="399">
          <cell r="A399">
            <v>391</v>
          </cell>
        </row>
        <row r="400">
          <cell r="A400">
            <v>392</v>
          </cell>
        </row>
        <row r="401">
          <cell r="A401">
            <v>393</v>
          </cell>
        </row>
        <row r="402">
          <cell r="A402">
            <v>394</v>
          </cell>
        </row>
        <row r="403">
          <cell r="A403">
            <v>395</v>
          </cell>
        </row>
        <row r="404">
          <cell r="A404">
            <v>396</v>
          </cell>
        </row>
        <row r="405">
          <cell r="A405">
            <v>397</v>
          </cell>
        </row>
        <row r="406">
          <cell r="A406">
            <v>398</v>
          </cell>
        </row>
        <row r="407">
          <cell r="A407">
            <v>399</v>
          </cell>
        </row>
        <row r="408">
          <cell r="A408">
            <v>400</v>
          </cell>
        </row>
        <row r="409">
          <cell r="A409">
            <v>401</v>
          </cell>
        </row>
        <row r="410">
          <cell r="A410">
            <v>402</v>
          </cell>
        </row>
        <row r="411">
          <cell r="A411">
            <v>403</v>
          </cell>
        </row>
        <row r="412">
          <cell r="A412">
            <v>404</v>
          </cell>
        </row>
        <row r="413">
          <cell r="A413">
            <v>405</v>
          </cell>
        </row>
        <row r="414">
          <cell r="A414">
            <v>406</v>
          </cell>
        </row>
        <row r="415">
          <cell r="A415">
            <v>407</v>
          </cell>
        </row>
        <row r="416">
          <cell r="A416">
            <v>408</v>
          </cell>
        </row>
        <row r="417">
          <cell r="A417">
            <v>409</v>
          </cell>
        </row>
        <row r="418">
          <cell r="A418">
            <v>410</v>
          </cell>
        </row>
        <row r="419">
          <cell r="A419">
            <v>411</v>
          </cell>
        </row>
        <row r="420">
          <cell r="A420">
            <v>412</v>
          </cell>
        </row>
        <row r="421">
          <cell r="A421">
            <v>413</v>
          </cell>
        </row>
        <row r="422">
          <cell r="A422">
            <v>414</v>
          </cell>
        </row>
        <row r="423">
          <cell r="A423">
            <v>415</v>
          </cell>
        </row>
        <row r="424">
          <cell r="A424">
            <v>416</v>
          </cell>
        </row>
        <row r="425">
          <cell r="A425">
            <v>417</v>
          </cell>
        </row>
        <row r="426">
          <cell r="A426">
            <v>418</v>
          </cell>
        </row>
        <row r="427">
          <cell r="A427">
            <v>419</v>
          </cell>
        </row>
        <row r="428">
          <cell r="A428">
            <v>420</v>
          </cell>
        </row>
        <row r="429">
          <cell r="A429">
            <v>421</v>
          </cell>
        </row>
        <row r="430">
          <cell r="A430">
            <v>422</v>
          </cell>
        </row>
        <row r="431">
          <cell r="A431">
            <v>423</v>
          </cell>
        </row>
        <row r="432">
          <cell r="A432">
            <v>424</v>
          </cell>
        </row>
        <row r="433">
          <cell r="A433">
            <v>425</v>
          </cell>
        </row>
        <row r="434">
          <cell r="A434">
            <v>426</v>
          </cell>
        </row>
        <row r="435">
          <cell r="A435">
            <v>427</v>
          </cell>
        </row>
        <row r="436">
          <cell r="A436">
            <v>428</v>
          </cell>
        </row>
        <row r="437">
          <cell r="A437">
            <v>429</v>
          </cell>
        </row>
        <row r="438">
          <cell r="A438">
            <v>430</v>
          </cell>
        </row>
        <row r="439">
          <cell r="A439">
            <v>431</v>
          </cell>
        </row>
        <row r="440">
          <cell r="A440">
            <v>432</v>
          </cell>
        </row>
        <row r="441">
          <cell r="A441">
            <v>433</v>
          </cell>
        </row>
        <row r="442">
          <cell r="A442">
            <v>434</v>
          </cell>
        </row>
        <row r="443">
          <cell r="A443">
            <v>435</v>
          </cell>
        </row>
        <row r="444">
          <cell r="A444">
            <v>436</v>
          </cell>
        </row>
        <row r="445">
          <cell r="A445">
            <v>437</v>
          </cell>
        </row>
        <row r="446">
          <cell r="A446">
            <v>438</v>
          </cell>
        </row>
        <row r="447">
          <cell r="A447">
            <v>439</v>
          </cell>
        </row>
        <row r="448">
          <cell r="A448">
            <v>440</v>
          </cell>
        </row>
        <row r="449">
          <cell r="A449">
            <v>441</v>
          </cell>
        </row>
        <row r="450">
          <cell r="A450">
            <v>442</v>
          </cell>
        </row>
        <row r="451">
          <cell r="A451">
            <v>443</v>
          </cell>
        </row>
        <row r="452">
          <cell r="A452">
            <v>444</v>
          </cell>
        </row>
        <row r="453">
          <cell r="A453">
            <v>445</v>
          </cell>
        </row>
        <row r="454">
          <cell r="A454">
            <v>446</v>
          </cell>
        </row>
        <row r="455">
          <cell r="A455">
            <v>447</v>
          </cell>
        </row>
        <row r="456">
          <cell r="A456">
            <v>448</v>
          </cell>
        </row>
        <row r="457">
          <cell r="A457">
            <v>449</v>
          </cell>
        </row>
        <row r="458">
          <cell r="A458">
            <v>450</v>
          </cell>
        </row>
        <row r="459">
          <cell r="A459">
            <v>451</v>
          </cell>
        </row>
        <row r="460">
          <cell r="A460">
            <v>452</v>
          </cell>
        </row>
        <row r="461">
          <cell r="A461">
            <v>453</v>
          </cell>
        </row>
        <row r="462">
          <cell r="A462">
            <v>454</v>
          </cell>
        </row>
        <row r="463">
          <cell r="A463">
            <v>455</v>
          </cell>
        </row>
        <row r="464">
          <cell r="A464">
            <v>456</v>
          </cell>
        </row>
        <row r="465">
          <cell r="A465">
            <v>457</v>
          </cell>
        </row>
        <row r="466">
          <cell r="A466">
            <v>458</v>
          </cell>
        </row>
        <row r="467">
          <cell r="A467">
            <v>459</v>
          </cell>
        </row>
        <row r="468">
          <cell r="A468">
            <v>460</v>
          </cell>
        </row>
        <row r="469">
          <cell r="A469">
            <v>461</v>
          </cell>
        </row>
        <row r="470">
          <cell r="A470">
            <v>462</v>
          </cell>
        </row>
        <row r="471">
          <cell r="A471">
            <v>463</v>
          </cell>
        </row>
        <row r="472">
          <cell r="A472">
            <v>464</v>
          </cell>
        </row>
        <row r="473">
          <cell r="A473">
            <v>465</v>
          </cell>
        </row>
        <row r="474">
          <cell r="A474">
            <v>466</v>
          </cell>
        </row>
        <row r="475">
          <cell r="A475">
            <v>467</v>
          </cell>
        </row>
        <row r="476">
          <cell r="A476">
            <v>468</v>
          </cell>
        </row>
        <row r="477">
          <cell r="A477">
            <v>469</v>
          </cell>
        </row>
        <row r="478">
          <cell r="A478">
            <v>470</v>
          </cell>
        </row>
        <row r="479">
          <cell r="A479">
            <v>471</v>
          </cell>
        </row>
        <row r="480">
          <cell r="A480">
            <v>472</v>
          </cell>
        </row>
        <row r="481">
          <cell r="A481">
            <v>473</v>
          </cell>
        </row>
        <row r="482">
          <cell r="A482">
            <v>474</v>
          </cell>
        </row>
        <row r="483">
          <cell r="A483">
            <v>475</v>
          </cell>
        </row>
        <row r="484">
          <cell r="A484">
            <v>476</v>
          </cell>
        </row>
        <row r="485">
          <cell r="A485">
            <v>477</v>
          </cell>
        </row>
        <row r="486">
          <cell r="A486">
            <v>478</v>
          </cell>
        </row>
        <row r="487">
          <cell r="A487">
            <v>479</v>
          </cell>
        </row>
        <row r="488">
          <cell r="A488">
            <v>480</v>
          </cell>
        </row>
        <row r="489">
          <cell r="A489">
            <v>481</v>
          </cell>
        </row>
        <row r="490">
          <cell r="A490">
            <v>482</v>
          </cell>
        </row>
        <row r="491">
          <cell r="A491">
            <v>483</v>
          </cell>
        </row>
        <row r="492">
          <cell r="A492">
            <v>484</v>
          </cell>
        </row>
        <row r="493">
          <cell r="A493">
            <v>485</v>
          </cell>
        </row>
        <row r="494">
          <cell r="A494">
            <v>486</v>
          </cell>
        </row>
        <row r="495">
          <cell r="A495">
            <v>487</v>
          </cell>
        </row>
        <row r="496">
          <cell r="A496">
            <v>488</v>
          </cell>
        </row>
        <row r="497">
          <cell r="A497">
            <v>489</v>
          </cell>
        </row>
        <row r="498">
          <cell r="A498">
            <v>490</v>
          </cell>
        </row>
        <row r="499">
          <cell r="A499">
            <v>491</v>
          </cell>
        </row>
        <row r="500">
          <cell r="A500">
            <v>492</v>
          </cell>
        </row>
        <row r="501">
          <cell r="A501">
            <v>493</v>
          </cell>
        </row>
        <row r="502">
          <cell r="A502">
            <v>494</v>
          </cell>
        </row>
        <row r="503">
          <cell r="A503">
            <v>495</v>
          </cell>
        </row>
        <row r="504">
          <cell r="A504">
            <v>496</v>
          </cell>
        </row>
        <row r="505">
          <cell r="A505">
            <v>497</v>
          </cell>
        </row>
        <row r="506">
          <cell r="A506">
            <v>498</v>
          </cell>
        </row>
        <row r="507">
          <cell r="A507">
            <v>499</v>
          </cell>
        </row>
        <row r="508">
          <cell r="A508">
            <v>500</v>
          </cell>
        </row>
        <row r="509">
          <cell r="A509">
            <v>501</v>
          </cell>
        </row>
        <row r="510">
          <cell r="A510">
            <v>502</v>
          </cell>
        </row>
        <row r="511">
          <cell r="A511">
            <v>503</v>
          </cell>
        </row>
        <row r="512">
          <cell r="A512">
            <v>504</v>
          </cell>
        </row>
        <row r="513">
          <cell r="A513">
            <v>505</v>
          </cell>
        </row>
        <row r="514">
          <cell r="A514">
            <v>506</v>
          </cell>
        </row>
        <row r="515">
          <cell r="A515">
            <v>507</v>
          </cell>
        </row>
        <row r="516">
          <cell r="A516">
            <v>508</v>
          </cell>
        </row>
        <row r="517">
          <cell r="A517">
            <v>509</v>
          </cell>
        </row>
        <row r="518">
          <cell r="A518">
            <v>510</v>
          </cell>
        </row>
        <row r="519">
          <cell r="A519">
            <v>511</v>
          </cell>
        </row>
        <row r="520">
          <cell r="A520">
            <v>512</v>
          </cell>
        </row>
        <row r="521">
          <cell r="A521">
            <v>513</v>
          </cell>
        </row>
        <row r="522">
          <cell r="A522">
            <v>514</v>
          </cell>
        </row>
        <row r="523">
          <cell r="A523">
            <v>515</v>
          </cell>
        </row>
        <row r="524">
          <cell r="A524">
            <v>516</v>
          </cell>
        </row>
        <row r="525">
          <cell r="A525">
            <v>517</v>
          </cell>
        </row>
        <row r="526">
          <cell r="A526">
            <v>518</v>
          </cell>
        </row>
        <row r="527">
          <cell r="A527">
            <v>519</v>
          </cell>
        </row>
        <row r="528">
          <cell r="A528">
            <v>520</v>
          </cell>
        </row>
        <row r="529">
          <cell r="A529">
            <v>521</v>
          </cell>
        </row>
        <row r="530">
          <cell r="A530">
            <v>522</v>
          </cell>
        </row>
        <row r="531">
          <cell r="A531">
            <v>523</v>
          </cell>
        </row>
        <row r="532">
          <cell r="A532">
            <v>524</v>
          </cell>
        </row>
        <row r="533">
          <cell r="A533">
            <v>525</v>
          </cell>
        </row>
        <row r="534">
          <cell r="A534">
            <v>526</v>
          </cell>
        </row>
        <row r="535">
          <cell r="A535">
            <v>527</v>
          </cell>
        </row>
        <row r="536">
          <cell r="A536">
            <v>528</v>
          </cell>
        </row>
        <row r="537">
          <cell r="A537">
            <v>529</v>
          </cell>
        </row>
        <row r="538">
          <cell r="A538">
            <v>530</v>
          </cell>
        </row>
        <row r="539">
          <cell r="A539">
            <v>531</v>
          </cell>
        </row>
        <row r="540">
          <cell r="A540">
            <v>532</v>
          </cell>
        </row>
        <row r="541">
          <cell r="A541">
            <v>533</v>
          </cell>
        </row>
        <row r="542">
          <cell r="A542">
            <v>534</v>
          </cell>
        </row>
        <row r="543">
          <cell r="A543">
            <v>535</v>
          </cell>
        </row>
        <row r="544">
          <cell r="A544">
            <v>536</v>
          </cell>
        </row>
        <row r="545">
          <cell r="A545">
            <v>537</v>
          </cell>
        </row>
        <row r="546">
          <cell r="A546">
            <v>538</v>
          </cell>
        </row>
        <row r="547">
          <cell r="A547">
            <v>539</v>
          </cell>
        </row>
        <row r="548">
          <cell r="A548">
            <v>540</v>
          </cell>
        </row>
        <row r="549">
          <cell r="A549">
            <v>541</v>
          </cell>
        </row>
        <row r="550">
          <cell r="A550">
            <v>542</v>
          </cell>
        </row>
        <row r="551">
          <cell r="A551">
            <v>543</v>
          </cell>
        </row>
        <row r="552">
          <cell r="A552">
            <v>544</v>
          </cell>
        </row>
        <row r="553">
          <cell r="A553">
            <v>545</v>
          </cell>
        </row>
        <row r="554">
          <cell r="A554">
            <v>546</v>
          </cell>
        </row>
        <row r="555">
          <cell r="A555">
            <v>547</v>
          </cell>
        </row>
        <row r="556">
          <cell r="A556">
            <v>548</v>
          </cell>
        </row>
        <row r="557">
          <cell r="A557">
            <v>549</v>
          </cell>
        </row>
        <row r="558">
          <cell r="A558">
            <v>550</v>
          </cell>
        </row>
        <row r="559">
          <cell r="A559">
            <v>551</v>
          </cell>
        </row>
        <row r="560">
          <cell r="A560">
            <v>552</v>
          </cell>
        </row>
        <row r="561">
          <cell r="A561">
            <v>553</v>
          </cell>
        </row>
        <row r="562">
          <cell r="A562">
            <v>554</v>
          </cell>
        </row>
        <row r="563">
          <cell r="A563">
            <v>555</v>
          </cell>
        </row>
        <row r="564">
          <cell r="A564">
            <v>556</v>
          </cell>
        </row>
        <row r="565">
          <cell r="A565">
            <v>557</v>
          </cell>
        </row>
        <row r="566">
          <cell r="A566">
            <v>558</v>
          </cell>
        </row>
        <row r="567">
          <cell r="A567">
            <v>559</v>
          </cell>
        </row>
        <row r="568">
          <cell r="A568">
            <v>560</v>
          </cell>
        </row>
        <row r="569">
          <cell r="A569">
            <v>561</v>
          </cell>
        </row>
        <row r="570">
          <cell r="A570">
            <v>562</v>
          </cell>
        </row>
        <row r="571">
          <cell r="A571">
            <v>563</v>
          </cell>
        </row>
        <row r="572">
          <cell r="A572">
            <v>564</v>
          </cell>
        </row>
        <row r="573">
          <cell r="A573">
            <v>565</v>
          </cell>
        </row>
        <row r="574">
          <cell r="A574">
            <v>566</v>
          </cell>
        </row>
        <row r="575">
          <cell r="A575">
            <v>567</v>
          </cell>
        </row>
        <row r="576">
          <cell r="A576">
            <v>568</v>
          </cell>
        </row>
        <row r="577">
          <cell r="A577">
            <v>569</v>
          </cell>
        </row>
        <row r="578">
          <cell r="A578">
            <v>570</v>
          </cell>
        </row>
        <row r="579">
          <cell r="A579">
            <v>571</v>
          </cell>
        </row>
        <row r="580">
          <cell r="A580">
            <v>572</v>
          </cell>
        </row>
        <row r="581">
          <cell r="A581">
            <v>573</v>
          </cell>
        </row>
        <row r="582">
          <cell r="A582">
            <v>574</v>
          </cell>
        </row>
        <row r="583">
          <cell r="A583">
            <v>575</v>
          </cell>
        </row>
        <row r="584">
          <cell r="A584">
            <v>576</v>
          </cell>
        </row>
        <row r="585">
          <cell r="A585">
            <v>577</v>
          </cell>
        </row>
        <row r="586">
          <cell r="A586">
            <v>578</v>
          </cell>
        </row>
        <row r="587">
          <cell r="A587">
            <v>579</v>
          </cell>
        </row>
        <row r="588">
          <cell r="A588">
            <v>580</v>
          </cell>
        </row>
        <row r="589">
          <cell r="A589">
            <v>581</v>
          </cell>
        </row>
        <row r="590">
          <cell r="A590">
            <v>582</v>
          </cell>
        </row>
        <row r="591">
          <cell r="A591">
            <v>583</v>
          </cell>
        </row>
        <row r="592">
          <cell r="A592">
            <v>584</v>
          </cell>
        </row>
        <row r="593">
          <cell r="A593">
            <v>585</v>
          </cell>
        </row>
        <row r="594">
          <cell r="A594">
            <v>586</v>
          </cell>
        </row>
        <row r="595">
          <cell r="A595">
            <v>587</v>
          </cell>
        </row>
        <row r="596">
          <cell r="A596">
            <v>588</v>
          </cell>
        </row>
        <row r="597">
          <cell r="A597">
            <v>589</v>
          </cell>
        </row>
        <row r="598">
          <cell r="A598">
            <v>590</v>
          </cell>
        </row>
        <row r="599">
          <cell r="A599">
            <v>591</v>
          </cell>
        </row>
        <row r="600">
          <cell r="A600">
            <v>592</v>
          </cell>
        </row>
        <row r="601">
          <cell r="A601">
            <v>593</v>
          </cell>
        </row>
        <row r="602">
          <cell r="A602">
            <v>594</v>
          </cell>
        </row>
        <row r="603">
          <cell r="A603">
            <v>595</v>
          </cell>
        </row>
        <row r="604">
          <cell r="A604">
            <v>596</v>
          </cell>
        </row>
        <row r="605">
          <cell r="A605">
            <v>597</v>
          </cell>
        </row>
        <row r="606">
          <cell r="A606">
            <v>598</v>
          </cell>
        </row>
        <row r="607">
          <cell r="A607">
            <v>599</v>
          </cell>
        </row>
        <row r="608">
          <cell r="A608">
            <v>600</v>
          </cell>
        </row>
        <row r="609">
          <cell r="A609">
            <v>601</v>
          </cell>
        </row>
        <row r="610">
          <cell r="A610">
            <v>602</v>
          </cell>
        </row>
        <row r="611">
          <cell r="A611">
            <v>603</v>
          </cell>
        </row>
        <row r="612">
          <cell r="A612">
            <v>604</v>
          </cell>
        </row>
        <row r="613">
          <cell r="A613">
            <v>605</v>
          </cell>
        </row>
        <row r="614">
          <cell r="A614">
            <v>606</v>
          </cell>
        </row>
        <row r="615">
          <cell r="A615">
            <v>607</v>
          </cell>
        </row>
        <row r="616">
          <cell r="A616">
            <v>608</v>
          </cell>
        </row>
        <row r="617">
          <cell r="A617">
            <v>609</v>
          </cell>
        </row>
        <row r="618">
          <cell r="A618">
            <v>610</v>
          </cell>
        </row>
        <row r="619">
          <cell r="A619">
            <v>611</v>
          </cell>
        </row>
        <row r="620">
          <cell r="A620">
            <v>612</v>
          </cell>
        </row>
        <row r="621">
          <cell r="A621">
            <v>613</v>
          </cell>
        </row>
        <row r="622">
          <cell r="A622">
            <v>614</v>
          </cell>
        </row>
        <row r="623">
          <cell r="A623">
            <v>615</v>
          </cell>
        </row>
        <row r="624">
          <cell r="A624">
            <v>616</v>
          </cell>
        </row>
        <row r="625">
          <cell r="A625">
            <v>617</v>
          </cell>
        </row>
        <row r="626">
          <cell r="A626">
            <v>618</v>
          </cell>
        </row>
        <row r="627">
          <cell r="A627">
            <v>619</v>
          </cell>
        </row>
        <row r="628">
          <cell r="A628">
            <v>620</v>
          </cell>
        </row>
        <row r="629">
          <cell r="A629">
            <v>621</v>
          </cell>
        </row>
        <row r="630">
          <cell r="A630">
            <v>622</v>
          </cell>
        </row>
        <row r="631">
          <cell r="A631">
            <v>623</v>
          </cell>
        </row>
        <row r="632">
          <cell r="A632">
            <v>624</v>
          </cell>
        </row>
        <row r="633">
          <cell r="A633">
            <v>625</v>
          </cell>
        </row>
        <row r="634">
          <cell r="A634">
            <v>626</v>
          </cell>
        </row>
        <row r="635">
          <cell r="A635">
            <v>627</v>
          </cell>
        </row>
        <row r="636">
          <cell r="A636">
            <v>628</v>
          </cell>
        </row>
        <row r="637">
          <cell r="A637">
            <v>629</v>
          </cell>
        </row>
        <row r="638">
          <cell r="A638">
            <v>630</v>
          </cell>
        </row>
        <row r="639">
          <cell r="A639">
            <v>631</v>
          </cell>
        </row>
        <row r="640">
          <cell r="A640">
            <v>632</v>
          </cell>
        </row>
        <row r="641">
          <cell r="A641">
            <v>633</v>
          </cell>
        </row>
        <row r="642">
          <cell r="A642">
            <v>634</v>
          </cell>
        </row>
        <row r="643">
          <cell r="A643">
            <v>635</v>
          </cell>
        </row>
        <row r="644">
          <cell r="A644">
            <v>636</v>
          </cell>
        </row>
        <row r="645">
          <cell r="A645">
            <v>637</v>
          </cell>
        </row>
        <row r="646">
          <cell r="A646">
            <v>638</v>
          </cell>
        </row>
        <row r="647">
          <cell r="A647">
            <v>639</v>
          </cell>
        </row>
        <row r="648">
          <cell r="A648">
            <v>640</v>
          </cell>
        </row>
        <row r="649">
          <cell r="A649">
            <v>641</v>
          </cell>
        </row>
        <row r="650">
          <cell r="A650">
            <v>642</v>
          </cell>
        </row>
        <row r="651">
          <cell r="A651">
            <v>643</v>
          </cell>
        </row>
        <row r="652">
          <cell r="A652">
            <v>644</v>
          </cell>
        </row>
        <row r="653">
          <cell r="A653">
            <v>645</v>
          </cell>
        </row>
        <row r="654">
          <cell r="A654">
            <v>646</v>
          </cell>
        </row>
        <row r="655">
          <cell r="A655">
            <v>647</v>
          </cell>
        </row>
        <row r="656">
          <cell r="A656">
            <v>648</v>
          </cell>
        </row>
        <row r="657">
          <cell r="A657">
            <v>649</v>
          </cell>
        </row>
        <row r="658">
          <cell r="A658">
            <v>650</v>
          </cell>
        </row>
        <row r="659">
          <cell r="A659">
            <v>651</v>
          </cell>
        </row>
        <row r="660">
          <cell r="A660">
            <v>652</v>
          </cell>
        </row>
        <row r="661">
          <cell r="A661">
            <v>653</v>
          </cell>
        </row>
        <row r="662">
          <cell r="A662">
            <v>654</v>
          </cell>
        </row>
        <row r="663">
          <cell r="A663">
            <v>655</v>
          </cell>
        </row>
        <row r="664">
          <cell r="A664">
            <v>656</v>
          </cell>
        </row>
        <row r="665">
          <cell r="A665">
            <v>657</v>
          </cell>
        </row>
        <row r="666">
          <cell r="A666">
            <v>658</v>
          </cell>
        </row>
        <row r="667">
          <cell r="A667">
            <v>659</v>
          </cell>
        </row>
        <row r="668">
          <cell r="A668">
            <v>660</v>
          </cell>
        </row>
        <row r="669">
          <cell r="A669">
            <v>661</v>
          </cell>
        </row>
        <row r="670">
          <cell r="A670">
            <v>662</v>
          </cell>
        </row>
        <row r="671">
          <cell r="A671">
            <v>663</v>
          </cell>
        </row>
        <row r="672">
          <cell r="A672">
            <v>664</v>
          </cell>
        </row>
        <row r="673">
          <cell r="A673">
            <v>665</v>
          </cell>
        </row>
        <row r="674">
          <cell r="A674">
            <v>666</v>
          </cell>
        </row>
        <row r="675">
          <cell r="A675">
            <v>667</v>
          </cell>
        </row>
        <row r="676">
          <cell r="A676">
            <v>668</v>
          </cell>
        </row>
        <row r="677">
          <cell r="A677">
            <v>669</v>
          </cell>
        </row>
        <row r="678">
          <cell r="A678">
            <v>670</v>
          </cell>
        </row>
        <row r="679">
          <cell r="A679">
            <v>671</v>
          </cell>
        </row>
        <row r="680">
          <cell r="A680">
            <v>672</v>
          </cell>
        </row>
        <row r="681">
          <cell r="A681">
            <v>673</v>
          </cell>
        </row>
        <row r="682">
          <cell r="A682">
            <v>674</v>
          </cell>
        </row>
        <row r="683">
          <cell r="A683">
            <v>675</v>
          </cell>
        </row>
        <row r="684">
          <cell r="A684">
            <v>676</v>
          </cell>
        </row>
        <row r="685">
          <cell r="A685">
            <v>677</v>
          </cell>
        </row>
        <row r="686">
          <cell r="A686">
            <v>678</v>
          </cell>
        </row>
        <row r="687">
          <cell r="A687">
            <v>679</v>
          </cell>
        </row>
        <row r="688">
          <cell r="A688">
            <v>680</v>
          </cell>
        </row>
        <row r="689">
          <cell r="A689">
            <v>681</v>
          </cell>
        </row>
        <row r="690">
          <cell r="A690">
            <v>682</v>
          </cell>
        </row>
        <row r="691">
          <cell r="A691">
            <v>683</v>
          </cell>
        </row>
        <row r="692">
          <cell r="A692">
            <v>684</v>
          </cell>
        </row>
        <row r="693">
          <cell r="A693">
            <v>685</v>
          </cell>
        </row>
        <row r="694">
          <cell r="A694">
            <v>686</v>
          </cell>
        </row>
        <row r="695">
          <cell r="A695">
            <v>687</v>
          </cell>
        </row>
        <row r="696">
          <cell r="A696">
            <v>688</v>
          </cell>
        </row>
        <row r="697">
          <cell r="A697">
            <v>689</v>
          </cell>
        </row>
        <row r="698">
          <cell r="A698">
            <v>690</v>
          </cell>
        </row>
        <row r="699">
          <cell r="A699">
            <v>691</v>
          </cell>
        </row>
        <row r="700">
          <cell r="A700">
            <v>692</v>
          </cell>
        </row>
        <row r="701">
          <cell r="A701">
            <v>693</v>
          </cell>
        </row>
        <row r="702">
          <cell r="A702">
            <v>694</v>
          </cell>
        </row>
        <row r="703">
          <cell r="A703">
            <v>695</v>
          </cell>
        </row>
        <row r="704">
          <cell r="A704">
            <v>696</v>
          </cell>
        </row>
        <row r="705">
          <cell r="A705">
            <v>697</v>
          </cell>
        </row>
        <row r="706">
          <cell r="A706">
            <v>698</v>
          </cell>
        </row>
        <row r="707">
          <cell r="A707">
            <v>699</v>
          </cell>
        </row>
        <row r="708">
          <cell r="A708">
            <v>700</v>
          </cell>
        </row>
        <row r="709">
          <cell r="A709">
            <v>701</v>
          </cell>
        </row>
        <row r="710">
          <cell r="A710">
            <v>702</v>
          </cell>
        </row>
        <row r="711">
          <cell r="A711">
            <v>703</v>
          </cell>
        </row>
        <row r="712">
          <cell r="A712">
            <v>704</v>
          </cell>
        </row>
        <row r="713">
          <cell r="A713">
            <v>705</v>
          </cell>
        </row>
        <row r="714">
          <cell r="A714">
            <v>706</v>
          </cell>
        </row>
        <row r="715">
          <cell r="A715">
            <v>707</v>
          </cell>
        </row>
        <row r="716">
          <cell r="A716">
            <v>708</v>
          </cell>
        </row>
        <row r="717">
          <cell r="A717">
            <v>709</v>
          </cell>
        </row>
        <row r="718">
          <cell r="A718">
            <v>710</v>
          </cell>
        </row>
        <row r="719">
          <cell r="A719">
            <v>711</v>
          </cell>
        </row>
        <row r="720">
          <cell r="A720">
            <v>712</v>
          </cell>
        </row>
        <row r="721">
          <cell r="A721">
            <v>713</v>
          </cell>
        </row>
        <row r="722">
          <cell r="A722">
            <v>714</v>
          </cell>
        </row>
        <row r="723">
          <cell r="A723">
            <v>715</v>
          </cell>
        </row>
        <row r="724">
          <cell r="A724">
            <v>716</v>
          </cell>
        </row>
        <row r="725">
          <cell r="A725">
            <v>717</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sheetData>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moratorios"/>
      <sheetName val="verificación"/>
      <sheetName val="H"/>
      <sheetName val="Indicadores"/>
      <sheetName val="Encaje"/>
      <sheetName val="BD_Accs"/>
      <sheetName val="VP_Accs"/>
      <sheetName val="Reporte"/>
      <sheetName val="Sol-Tr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USD_BRL"/>
      <sheetName val="USD_COP"/>
      <sheetName val="USD_EUR"/>
      <sheetName val="USD_MXN"/>
      <sheetName val="FUTUROS"/>
      <sheetName val="Hoja1"/>
    </sheetNames>
    <sheetDataSet>
      <sheetData sheetId="0">
        <row r="3">
          <cell r="C3" t="str">
            <v>IN-FONDO 1</v>
          </cell>
        </row>
        <row r="4">
          <cell r="C4" t="str">
            <v>IN-FONDO 2</v>
          </cell>
        </row>
        <row r="5">
          <cell r="C5" t="str">
            <v>IN-FONDO 3</v>
          </cell>
        </row>
        <row r="6">
          <cell r="C6" t="str">
            <v>PR-FONDO 1</v>
          </cell>
        </row>
        <row r="7">
          <cell r="C7" t="str">
            <v>PR-FONDO 2</v>
          </cell>
        </row>
        <row r="8">
          <cell r="C8" t="str">
            <v>PR-FONDO 3</v>
          </cell>
        </row>
        <row r="9">
          <cell r="C9" t="str">
            <v>RI-FONDO 1</v>
          </cell>
        </row>
        <row r="10">
          <cell r="C10" t="str">
            <v>RI-FONDO 2</v>
          </cell>
        </row>
        <row r="11">
          <cell r="C11" t="str">
            <v>RI-FONDO 3</v>
          </cell>
        </row>
        <row r="12">
          <cell r="C12" t="str">
            <v>HA-FONDO 1</v>
          </cell>
        </row>
        <row r="13">
          <cell r="C13" t="str">
            <v>HA-FONDO 2</v>
          </cell>
        </row>
        <row r="14">
          <cell r="C14" t="str">
            <v>HA-FONDO 3</v>
          </cell>
        </row>
        <row r="20">
          <cell r="C20" t="str">
            <v>PEN</v>
          </cell>
        </row>
        <row r="21">
          <cell r="C21" t="str">
            <v>USD</v>
          </cell>
        </row>
        <row r="22">
          <cell r="C22" t="str">
            <v>EUR</v>
          </cell>
        </row>
        <row r="23">
          <cell r="C23" t="str">
            <v>JPY</v>
          </cell>
        </row>
        <row r="24">
          <cell r="C24" t="str">
            <v>GBP</v>
          </cell>
        </row>
        <row r="25">
          <cell r="C25" t="str">
            <v>CAD</v>
          </cell>
        </row>
        <row r="26">
          <cell r="C26" t="str">
            <v>BRL</v>
          </cell>
        </row>
        <row r="27">
          <cell r="C27" t="str">
            <v>MXN</v>
          </cell>
        </row>
        <row r="28">
          <cell r="C28" t="str">
            <v>CLP</v>
          </cell>
        </row>
        <row r="29">
          <cell r="C29" t="str">
            <v>COP</v>
          </cell>
        </row>
        <row r="30">
          <cell r="C30" t="str">
            <v>CHF</v>
          </cell>
        </row>
        <row r="31">
          <cell r="C31" t="str">
            <v>AUD</v>
          </cell>
        </row>
        <row r="32">
          <cell r="C32" t="str">
            <v>NOK</v>
          </cell>
        </row>
        <row r="33">
          <cell r="C33" t="str">
            <v>NZD</v>
          </cell>
        </row>
        <row r="34">
          <cell r="C34" t="str">
            <v>SEK</v>
          </cell>
        </row>
        <row r="35">
          <cell r="C35" t="str">
            <v>TRY</v>
          </cell>
        </row>
        <row r="36">
          <cell r="C36" t="str">
            <v>SGN</v>
          </cell>
        </row>
        <row r="40">
          <cell r="B40" t="str">
            <v>COMPRA</v>
          </cell>
        </row>
        <row r="41">
          <cell r="B41" t="str">
            <v>VENTA</v>
          </cell>
        </row>
        <row r="45">
          <cell r="C45" t="str">
            <v>DF</v>
          </cell>
        </row>
        <row r="46">
          <cell r="C46" t="str">
            <v>NDF</v>
          </cell>
        </row>
      </sheetData>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otaciones"/>
      <sheetName val="Validador"/>
      <sheetName val="Encargados"/>
      <sheetName val="Valorización de Instrumentos"/>
      <sheetName val="Sheet1"/>
      <sheetName val="Grupo Económico"/>
      <sheetName val="Cálculo Caja"/>
      <sheetName val="Tipo de Cambio"/>
      <sheetName val="EERR"/>
      <sheetName val="Amortizaciones"/>
      <sheetName val="Instrumentos"/>
      <sheetName val="1_AUMs"/>
      <sheetName val="2_Asset_Allocation"/>
      <sheetName val="3_Retorno_Minimo"/>
      <sheetName val="4_Emisores_Deuda_Estados"/>
      <sheetName val="4.1_RF_Mercado_Publico"/>
      <sheetName val="4.2_Depositos_Vista"/>
      <sheetName val="5_Emisores_Equity_Estados"/>
      <sheetName val="5.1_RV_Mercado_Publico"/>
      <sheetName val="6_Fondos"/>
      <sheetName val="7_Contrapartes_Estados"/>
      <sheetName val="7.1 Contrapartes_Transacciones"/>
      <sheetName val="7.2 Operaciones_Mercado_Monetar"/>
      <sheetName val="7.3 Contrapartes_Derivados"/>
      <sheetName val="8_Derivados"/>
      <sheetName val="9. Productos estructurados"/>
      <sheetName val="10. Excesos"/>
      <sheetName val="11. Controversias"/>
      <sheetName val="Apoy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 Anual"/>
      <sheetName val="Intru (2)"/>
      <sheetName val="Bol Conso"/>
      <sheetName val="Intru"/>
      <sheetName val="Riesgo"/>
      <sheetName val="Plazo"/>
      <sheetName val="Money"/>
      <sheetName val="Sector"/>
      <sheetName val="Concen"/>
      <sheetName val="Cart Instr"/>
      <sheetName val="Limites"/>
      <sheetName val="Cartera"/>
      <sheetName val="Cartera - Var"/>
      <sheetName val="Ing-Egresos"/>
      <sheetName val="Rent Anu"/>
      <sheetName val="Rent 12m"/>
      <sheetName val="Indices"/>
      <sheetName val="VC_Shar"/>
      <sheetName val="IndFondo"/>
      <sheetName val="RF"/>
      <sheetName val="DepxMoney"/>
      <sheetName val="AccxMoney"/>
      <sheetName val="Holgura"/>
      <sheetName val="Series InversionesC"/>
      <sheetName val="CarteraxEmisor"/>
      <sheetName val="Sol-Tras"/>
      <sheetName val="CAXEmisor"/>
    </sheetNames>
    <sheetDataSet>
      <sheetData sheetId="0" refreshError="1"/>
      <sheetData sheetId="1" refreshError="1"/>
      <sheetData sheetId="2" refreshError="1"/>
      <sheetData sheetId="3" refreshError="1">
        <row r="5">
          <cell r="E5">
            <v>36495</v>
          </cell>
          <cell r="F5">
            <v>36526</v>
          </cell>
          <cell r="G5">
            <v>36557</v>
          </cell>
          <cell r="H5">
            <v>36586</v>
          </cell>
          <cell r="I5">
            <v>36617</v>
          </cell>
          <cell r="J5">
            <v>36647</v>
          </cell>
          <cell r="K5">
            <v>36678</v>
          </cell>
          <cell r="L5">
            <v>36708</v>
          </cell>
          <cell r="M5">
            <v>36739</v>
          </cell>
          <cell r="N5">
            <v>36770</v>
          </cell>
          <cell r="O5">
            <v>36800</v>
          </cell>
          <cell r="P5">
            <v>36831</v>
          </cell>
          <cell r="Q5">
            <v>36861</v>
          </cell>
          <cell r="R5">
            <v>36892</v>
          </cell>
          <cell r="S5">
            <v>36923</v>
          </cell>
          <cell r="T5">
            <v>36951</v>
          </cell>
          <cell r="U5">
            <v>36982</v>
          </cell>
          <cell r="V5">
            <v>37012</v>
          </cell>
          <cell r="W5">
            <v>37043</v>
          </cell>
          <cell r="X5">
            <v>37073</v>
          </cell>
          <cell r="Y5">
            <v>37104</v>
          </cell>
          <cell r="Z5">
            <v>37135</v>
          </cell>
          <cell r="AA5">
            <v>37165</v>
          </cell>
          <cell r="AB5">
            <v>37196</v>
          </cell>
          <cell r="AC5">
            <v>37226</v>
          </cell>
          <cell r="AD5">
            <v>37257</v>
          </cell>
          <cell r="AE5">
            <v>37288</v>
          </cell>
          <cell r="AF5">
            <v>37316</v>
          </cell>
          <cell r="AG5">
            <v>37347</v>
          </cell>
          <cell r="AH5">
            <v>37377</v>
          </cell>
          <cell r="AI5">
            <v>37408</v>
          </cell>
          <cell r="AJ5">
            <v>37438</v>
          </cell>
          <cell r="AK5">
            <v>37469</v>
          </cell>
          <cell r="AL5">
            <v>37500</v>
          </cell>
          <cell r="AM5">
            <v>37530</v>
          </cell>
          <cell r="AN5">
            <v>37561</v>
          </cell>
          <cell r="AO5">
            <v>37591</v>
          </cell>
          <cell r="AP5">
            <v>37622</v>
          </cell>
          <cell r="AQ5">
            <v>37653</v>
          </cell>
          <cell r="AR5">
            <v>37681</v>
          </cell>
          <cell r="AS5">
            <v>37712</v>
          </cell>
          <cell r="AT5">
            <v>37742</v>
          </cell>
          <cell r="AU5">
            <v>37773</v>
          </cell>
          <cell r="AV5">
            <v>37803</v>
          </cell>
          <cell r="AW5">
            <v>37834</v>
          </cell>
          <cell r="AX5">
            <v>37865</v>
          </cell>
          <cell r="AY5">
            <v>37895</v>
          </cell>
          <cell r="AZ5">
            <v>37926</v>
          </cell>
          <cell r="BA5">
            <v>37956</v>
          </cell>
          <cell r="BB5">
            <v>37987</v>
          </cell>
          <cell r="BC5">
            <v>38018</v>
          </cell>
          <cell r="BD5">
            <v>38047</v>
          </cell>
          <cell r="BE5">
            <v>38078</v>
          </cell>
          <cell r="BF5">
            <v>38108</v>
          </cell>
          <cell r="BG5">
            <v>38139</v>
          </cell>
          <cell r="BH5">
            <v>38169</v>
          </cell>
          <cell r="BI5">
            <v>38200</v>
          </cell>
          <cell r="BJ5">
            <v>38231</v>
          </cell>
          <cell r="BK5">
            <v>38261</v>
          </cell>
          <cell r="BL5">
            <v>38292</v>
          </cell>
          <cell r="BM5">
            <v>38322</v>
          </cell>
          <cell r="BN5">
            <v>38353</v>
          </cell>
          <cell r="BO5">
            <v>38384</v>
          </cell>
          <cell r="BP5">
            <v>38412</v>
          </cell>
          <cell r="BQ5">
            <v>38443</v>
          </cell>
          <cell r="BR5">
            <v>38473</v>
          </cell>
          <cell r="BS5">
            <v>38504</v>
          </cell>
        </row>
        <row r="6">
          <cell r="E6" t="str">
            <v>$E$8</v>
          </cell>
          <cell r="F6" t="str">
            <v>$F$8</v>
          </cell>
          <cell r="G6" t="str">
            <v>$G$8</v>
          </cell>
          <cell r="H6" t="str">
            <v>$H$8</v>
          </cell>
          <cell r="I6" t="str">
            <v>$I$8</v>
          </cell>
          <cell r="J6" t="str">
            <v>$J$8</v>
          </cell>
          <cell r="K6" t="str">
            <v>$K$8</v>
          </cell>
          <cell r="L6" t="str">
            <v>$L$8</v>
          </cell>
          <cell r="M6" t="str">
            <v>$M$8</v>
          </cell>
          <cell r="N6" t="str">
            <v>$N$8</v>
          </cell>
          <cell r="O6" t="str">
            <v>$O$8</v>
          </cell>
          <cell r="P6" t="str">
            <v>$P$8</v>
          </cell>
          <cell r="Q6" t="str">
            <v>$Q$8</v>
          </cell>
          <cell r="R6" t="str">
            <v>$R$8</v>
          </cell>
          <cell r="S6" t="str">
            <v>$S$8</v>
          </cell>
          <cell r="T6" t="str">
            <v>$T$8</v>
          </cell>
          <cell r="U6" t="str">
            <v>$U$8</v>
          </cell>
          <cell r="V6" t="str">
            <v>$V$8</v>
          </cell>
          <cell r="W6" t="str">
            <v>$W$8</v>
          </cell>
          <cell r="X6" t="str">
            <v>$X$8</v>
          </cell>
          <cell r="Y6" t="str">
            <v>$Y$8</v>
          </cell>
          <cell r="Z6" t="str">
            <v>$Z$8</v>
          </cell>
          <cell r="AA6" t="str">
            <v>$AA$8</v>
          </cell>
          <cell r="AB6" t="str">
            <v>$AB$8</v>
          </cell>
          <cell r="AC6" t="str">
            <v>$AC$8</v>
          </cell>
          <cell r="AD6" t="str">
            <v>$AD$8</v>
          </cell>
          <cell r="AE6" t="str">
            <v>$AE$8</v>
          </cell>
          <cell r="AF6" t="str">
            <v>$AF$8</v>
          </cell>
          <cell r="AG6" t="str">
            <v>$AG$8</v>
          </cell>
          <cell r="AH6" t="str">
            <v>$AH$8</v>
          </cell>
          <cell r="AI6" t="str">
            <v>$AI$8</v>
          </cell>
          <cell r="AJ6" t="str">
            <v>$AJ$8</v>
          </cell>
          <cell r="AK6" t="str">
            <v>$AK$8</v>
          </cell>
          <cell r="AL6" t="str">
            <v>$AL$8</v>
          </cell>
          <cell r="AM6" t="str">
            <v>$AM$8</v>
          </cell>
          <cell r="AN6" t="str">
            <v>$AN$8</v>
          </cell>
          <cell r="AO6" t="str">
            <v>$AO$8</v>
          </cell>
          <cell r="AP6" t="str">
            <v>$AP$8</v>
          </cell>
          <cell r="AQ6" t="str">
            <v>$AQ$8</v>
          </cell>
          <cell r="AR6" t="str">
            <v>$AR$8</v>
          </cell>
          <cell r="AS6" t="str">
            <v>$AS$8</v>
          </cell>
          <cell r="AT6" t="str">
            <v>$AT$8</v>
          </cell>
          <cell r="AU6" t="str">
            <v>$AU$8</v>
          </cell>
          <cell r="AV6" t="str">
            <v>$AV$8</v>
          </cell>
          <cell r="AW6" t="str">
            <v>$AW$8</v>
          </cell>
          <cell r="AX6" t="str">
            <v>$AX$8</v>
          </cell>
          <cell r="AY6" t="str">
            <v>$AY$8</v>
          </cell>
          <cell r="AZ6" t="str">
            <v>$AZ$8</v>
          </cell>
          <cell r="BA6" t="str">
            <v>$BA$8</v>
          </cell>
          <cell r="BB6" t="str">
            <v>$BB$8</v>
          </cell>
          <cell r="BC6" t="str">
            <v>$BC$8</v>
          </cell>
          <cell r="BD6" t="str">
            <v>$BD$8</v>
          </cell>
          <cell r="BE6" t="str">
            <v>$BE$8</v>
          </cell>
          <cell r="BF6" t="str">
            <v>$BF$8</v>
          </cell>
          <cell r="BG6" t="str">
            <v>$BG$8</v>
          </cell>
          <cell r="BH6" t="str">
            <v>$BH$8</v>
          </cell>
          <cell r="BI6" t="str">
            <v>$BI$8</v>
          </cell>
          <cell r="BJ6" t="str">
            <v>$BJ$8</v>
          </cell>
          <cell r="BK6" t="str">
            <v>$BK$8</v>
          </cell>
          <cell r="BL6" t="str">
            <v>$BL$8</v>
          </cell>
          <cell r="BM6" t="str">
            <v>$BM$8</v>
          </cell>
          <cell r="BN6" t="str">
            <v>$BN$8</v>
          </cell>
          <cell r="BO6" t="str">
            <v>$BO$8</v>
          </cell>
          <cell r="BP6" t="str">
            <v>$BP$8</v>
          </cell>
          <cell r="BQ6" t="str">
            <v>$BQ$8</v>
          </cell>
          <cell r="BR6" t="str">
            <v>$BR$8</v>
          </cell>
          <cell r="BS6" t="str">
            <v>$BS$8</v>
          </cell>
          <cell r="BU6" t="str">
            <v>$BU$8</v>
          </cell>
          <cell r="BV6" t="str">
            <v>$BV$8</v>
          </cell>
          <cell r="BW6" t="str">
            <v>$BW$8</v>
          </cell>
          <cell r="BX6" t="str">
            <v>$BX$8</v>
          </cell>
          <cell r="BY6" t="str">
            <v>$BY$8</v>
          </cell>
          <cell r="BZ6" t="str">
            <v>$BZ$8</v>
          </cell>
          <cell r="CA6" t="str">
            <v>$CA$8</v>
          </cell>
          <cell r="CB6" t="str">
            <v>$CB$8</v>
          </cell>
          <cell r="CC6" t="str">
            <v>$CC$8</v>
          </cell>
          <cell r="CD6" t="str">
            <v>$CD$8</v>
          </cell>
          <cell r="CE6" t="str">
            <v>$CE$8</v>
          </cell>
          <cell r="CF6" t="str">
            <v>$CF$8</v>
          </cell>
          <cell r="CG6" t="str">
            <v>$CG$8</v>
          </cell>
          <cell r="CH6" t="str">
            <v>$CH$8</v>
          </cell>
          <cell r="CI6" t="str">
            <v>$CI$8</v>
          </cell>
          <cell r="CJ6" t="str">
            <v>$CJ$8</v>
          </cell>
          <cell r="CK6" t="str">
            <v>$CK$8</v>
          </cell>
          <cell r="CL6" t="str">
            <v>$CL$8</v>
          </cell>
          <cell r="CM6" t="str">
            <v>$CM$8</v>
          </cell>
          <cell r="CN6" t="str">
            <v>$CN$8</v>
          </cell>
        </row>
        <row r="7">
          <cell r="E7" t="str">
            <v>Intru!$E$8</v>
          </cell>
          <cell r="F7" t="str">
            <v>Intru!$F$8</v>
          </cell>
          <cell r="G7" t="str">
            <v>Intru!$G$8</v>
          </cell>
          <cell r="H7" t="str">
            <v>Intru!$H$8</v>
          </cell>
          <cell r="I7" t="str">
            <v>Intru!$I$8</v>
          </cell>
          <cell r="J7" t="str">
            <v>Intru!$J$8</v>
          </cell>
          <cell r="K7" t="str">
            <v>Intru!$K$8</v>
          </cell>
          <cell r="L7" t="str">
            <v>Intru!$L$8</v>
          </cell>
          <cell r="M7" t="str">
            <v>Intru!$M$8</v>
          </cell>
          <cell r="N7" t="str">
            <v>Intru!$N$8</v>
          </cell>
          <cell r="O7" t="str">
            <v>Intru!$O$8</v>
          </cell>
          <cell r="P7" t="str">
            <v>Intru!$P$8</v>
          </cell>
          <cell r="Q7" t="str">
            <v>Intru!$Q$8</v>
          </cell>
          <cell r="R7" t="str">
            <v>Intru!$R$8</v>
          </cell>
          <cell r="S7" t="str">
            <v>Intru!$S$8</v>
          </cell>
          <cell r="T7" t="str">
            <v>Intru!$T$8</v>
          </cell>
          <cell r="U7" t="str">
            <v>Intru!$U$8</v>
          </cell>
          <cell r="V7" t="str">
            <v>Intru!$V$8</v>
          </cell>
          <cell r="W7" t="str">
            <v>Intru!$W$8</v>
          </cell>
          <cell r="X7" t="str">
            <v>Intru!$X$8</v>
          </cell>
          <cell r="Y7" t="str">
            <v>Intru!$Y$8</v>
          </cell>
          <cell r="Z7" t="str">
            <v>Intru!$Z$8</v>
          </cell>
          <cell r="AA7" t="str">
            <v>Intru!$AA$8</v>
          </cell>
          <cell r="AB7" t="str">
            <v>Intru!$AB$8</v>
          </cell>
          <cell r="AC7" t="str">
            <v>Intru!$AC$8</v>
          </cell>
          <cell r="AD7" t="str">
            <v>Intru!$AD$8</v>
          </cell>
          <cell r="AE7" t="str">
            <v>Intru!$AE$8</v>
          </cell>
          <cell r="AF7" t="str">
            <v>Intru!$AF$8</v>
          </cell>
          <cell r="AG7" t="str">
            <v>Intru!$AG$8</v>
          </cell>
          <cell r="AH7" t="str">
            <v>Intru!$AH$8</v>
          </cell>
          <cell r="AI7" t="str">
            <v>Intru!$AI$8</v>
          </cell>
          <cell r="AJ7" t="str">
            <v>Intru!$AJ$8</v>
          </cell>
          <cell r="AK7" t="str">
            <v>Intru!$AK$8</v>
          </cell>
          <cell r="AL7" t="str">
            <v>Intru!$AL$8</v>
          </cell>
          <cell r="AM7" t="str">
            <v>Intru!$AM$8</v>
          </cell>
          <cell r="AN7" t="str">
            <v>Intru!$AN$8</v>
          </cell>
          <cell r="AO7" t="str">
            <v>Intru!$AO$8</v>
          </cell>
          <cell r="AP7" t="str">
            <v>Intru!$AP$8</v>
          </cell>
          <cell r="AQ7" t="str">
            <v>Intru!$AQ$8</v>
          </cell>
          <cell r="AR7" t="str">
            <v>Intru!$AR$8</v>
          </cell>
          <cell r="AS7" t="str">
            <v>Intru!$AS$8</v>
          </cell>
          <cell r="AT7" t="str">
            <v>Intru!$AT$8</v>
          </cell>
          <cell r="AU7" t="str">
            <v>Intru!$AU$8</v>
          </cell>
          <cell r="AV7" t="str">
            <v>Intru!$AV$8</v>
          </cell>
          <cell r="AW7" t="str">
            <v>Intru!$AW$8</v>
          </cell>
          <cell r="AX7" t="str">
            <v>Intru!$AX$8</v>
          </cell>
          <cell r="AY7" t="str">
            <v>Intru!$AY$8</v>
          </cell>
          <cell r="AZ7" t="str">
            <v>Intru!$AZ$8</v>
          </cell>
          <cell r="BA7" t="str">
            <v>Intru!$BA$8</v>
          </cell>
          <cell r="BB7" t="str">
            <v>Intru!$BB$8</v>
          </cell>
          <cell r="BC7" t="str">
            <v>Intru!$BC$8</v>
          </cell>
          <cell r="BD7" t="str">
            <v>Intru!$BD$8</v>
          </cell>
          <cell r="BE7" t="str">
            <v>Intru!$BE$8</v>
          </cell>
          <cell r="BF7" t="str">
            <v>Intru!$BF$8</v>
          </cell>
          <cell r="BG7" t="str">
            <v>Intru!$BG$8</v>
          </cell>
          <cell r="BH7" t="str">
            <v>Intru!$BH$8</v>
          </cell>
          <cell r="BI7" t="str">
            <v>Intru!$BI$8</v>
          </cell>
          <cell r="BJ7" t="str">
            <v>Intru!$BJ$8</v>
          </cell>
          <cell r="BK7" t="str">
            <v>Intru!$BK$8</v>
          </cell>
          <cell r="BL7" t="str">
            <v>Intru!$BL$8</v>
          </cell>
          <cell r="BM7" t="str">
            <v>Intru!$BM$8</v>
          </cell>
          <cell r="BN7" t="str">
            <v>Intru!$BN$8</v>
          </cell>
          <cell r="BO7" t="str">
            <v>Intru!$BO$8</v>
          </cell>
          <cell r="BP7" t="str">
            <v>Intru!$BP$8</v>
          </cell>
          <cell r="BQ7" t="str">
            <v>Intru!$BQ$8</v>
          </cell>
          <cell r="BR7" t="str">
            <v>Intru!$BR$8</v>
          </cell>
          <cell r="BS7" t="str">
            <v>Intru!$BS$8</v>
          </cell>
          <cell r="BU7" t="str">
            <v>Intru!$BU$8</v>
          </cell>
          <cell r="BV7" t="str">
            <v>Intru!$BV$8</v>
          </cell>
          <cell r="BW7" t="str">
            <v>Intru!$BW$8</v>
          </cell>
          <cell r="BX7" t="str">
            <v>Intru!$BX$8</v>
          </cell>
          <cell r="BY7" t="str">
            <v>Intru!$BY$8</v>
          </cell>
          <cell r="BZ7" t="str">
            <v>Intru!$BZ$8</v>
          </cell>
          <cell r="CA7" t="str">
            <v>Intru!$CA$8</v>
          </cell>
          <cell r="CB7" t="str">
            <v>Intru!$CB$8</v>
          </cell>
          <cell r="CC7" t="str">
            <v>Intru!$CC$8</v>
          </cell>
          <cell r="CD7" t="str">
            <v>Intru!$CD$8</v>
          </cell>
          <cell r="CE7" t="str">
            <v>Intru!$CE$8</v>
          </cell>
          <cell r="CF7" t="str">
            <v>Intru!$CF$8</v>
          </cell>
          <cell r="CG7" t="str">
            <v>Intru!$CG$8</v>
          </cell>
          <cell r="CH7" t="str">
            <v>Intru!$CH$8</v>
          </cell>
          <cell r="CI7" t="str">
            <v>Intru!$CI$8</v>
          </cell>
          <cell r="CJ7" t="str">
            <v>Intru!$CJ$8</v>
          </cell>
          <cell r="CK7" t="str">
            <v>Intru!$CK$8</v>
          </cell>
          <cell r="CL7" t="str">
            <v>Intru!$CL$8</v>
          </cell>
          <cell r="CM7" t="str">
            <v>Intru!$CM$8</v>
          </cell>
          <cell r="CN7" t="str">
            <v>Intru!$CN$8</v>
          </cell>
        </row>
        <row r="155">
          <cell r="A155">
            <v>151</v>
          </cell>
          <cell r="B155" t="str">
            <v>UNIÓN VIDA 3/</v>
          </cell>
          <cell r="E155">
            <v>767843.00203020009</v>
          </cell>
          <cell r="F155">
            <v>2574599.0731833298</v>
          </cell>
          <cell r="G155">
            <v>2615011.8407700416</v>
          </cell>
          <cell r="H155">
            <v>2598210.6559166405</v>
          </cell>
          <cell r="I155">
            <v>2636982.6482671024</v>
          </cell>
          <cell r="J155">
            <v>2594510.766268142</v>
          </cell>
          <cell r="K155">
            <v>2672169.6814360349</v>
          </cell>
          <cell r="L155">
            <v>2690591.2283453546</v>
          </cell>
          <cell r="M155">
            <v>2779903.7470622524</v>
          </cell>
          <cell r="N155">
            <v>2778603.2260190258</v>
          </cell>
          <cell r="O155">
            <v>2759588.4465560513</v>
          </cell>
          <cell r="P155">
            <v>2725693.5462483321</v>
          </cell>
          <cell r="Q155">
            <v>2805175.8386903517</v>
          </cell>
          <cell r="R155">
            <v>2974841.9988250211</v>
          </cell>
          <cell r="S155">
            <v>3011887.6465083687</v>
          </cell>
          <cell r="T155">
            <v>3046249.1183040342</v>
          </cell>
          <cell r="U155">
            <v>3077277.4975070916</v>
          </cell>
          <cell r="V155">
            <v>3169206.0281140613</v>
          </cell>
          <cell r="W155">
            <v>3206242.0951881227</v>
          </cell>
          <cell r="X155">
            <v>3220535.6784910769</v>
          </cell>
          <cell r="Y155">
            <v>3355935.6400838546</v>
          </cell>
          <cell r="Z155">
            <v>3369427.4602147564</v>
          </cell>
          <cell r="AA155">
            <v>3353043.6780088064</v>
          </cell>
          <cell r="AB155">
            <v>3434955.0252966969</v>
          </cell>
          <cell r="AC155">
            <v>3530824.2106038108</v>
          </cell>
          <cell r="AD155">
            <v>3688170.355039468</v>
          </cell>
          <cell r="AE155">
            <v>3772163.0644507995</v>
          </cell>
          <cell r="AF155">
            <v>3814677.7524223221</v>
          </cell>
          <cell r="AG155">
            <v>3832335.5216109203</v>
          </cell>
          <cell r="AH155">
            <v>3918758.7049061819</v>
          </cell>
          <cell r="AI155">
            <v>3912959.8902424062</v>
          </cell>
          <cell r="AJ155">
            <v>3924042.5968394242</v>
          </cell>
          <cell r="AK155">
            <v>4077020.1289851079</v>
          </cell>
          <cell r="AL155">
            <v>4091113.9621136775</v>
          </cell>
          <cell r="AM155">
            <v>4116076.4361922103</v>
          </cell>
          <cell r="AN155">
            <v>4227006.0809455663</v>
          </cell>
          <cell r="AO155">
            <v>4329460.8189721275</v>
          </cell>
          <cell r="AP155">
            <v>4472781.1488602879</v>
          </cell>
          <cell r="AQ155">
            <v>4594951.4515329506</v>
          </cell>
          <cell r="AR155">
            <v>4618575.1212507598</v>
          </cell>
          <cell r="AS155">
            <v>4815844.4476806754</v>
          </cell>
          <cell r="AT155">
            <v>4944697.7529287199</v>
          </cell>
          <cell r="AU155">
            <v>5005139.8502946561</v>
          </cell>
          <cell r="AV155">
            <v>5110089.9292272348</v>
          </cell>
          <cell r="AW155">
            <v>5270600.6386343585</v>
          </cell>
          <cell r="AX155">
            <v>5435921.6746788844</v>
          </cell>
          <cell r="AY155">
            <v>5639697.4989997791</v>
          </cell>
          <cell r="AZ155">
            <v>5812788.0417365897</v>
          </cell>
          <cell r="BA155">
            <v>6009306.6961815404</v>
          </cell>
          <cell r="BB155">
            <v>6048879.4737722734</v>
          </cell>
          <cell r="BC155">
            <v>6113788.0009628003</v>
          </cell>
          <cell r="BD155">
            <v>6382351.9967034701</v>
          </cell>
          <cell r="BE155">
            <v>6259612.5410630992</v>
          </cell>
          <cell r="BF155">
            <v>6337729.0727021629</v>
          </cell>
          <cell r="BG155">
            <v>6405721.3493971638</v>
          </cell>
          <cell r="BH155">
            <v>6375036.2796367807</v>
          </cell>
          <cell r="BI155">
            <v>6481466.187316251</v>
          </cell>
          <cell r="BJ155">
            <v>6688944.048962268</v>
          </cell>
          <cell r="BK155">
            <v>6834796.1280293297</v>
          </cell>
          <cell r="BL155">
            <v>6981709.2215901557</v>
          </cell>
          <cell r="BM155">
            <v>7062413.9528231462</v>
          </cell>
          <cell r="BN155">
            <v>7194221.8267403478</v>
          </cell>
          <cell r="BO155">
            <v>7392715.0544813797</v>
          </cell>
          <cell r="BP155">
            <v>7299639.8019804172</v>
          </cell>
          <cell r="BQ155">
            <v>7358110.8396360464</v>
          </cell>
          <cell r="BR155">
            <v>7403752.2156613469</v>
          </cell>
          <cell r="BS155">
            <v>7549348.1301790997</v>
          </cell>
        </row>
        <row r="247">
          <cell r="A247">
            <v>243</v>
          </cell>
          <cell r="B247" t="str">
            <v>CARTERA ADMINISTRADA SPP</v>
          </cell>
          <cell r="E247">
            <v>8465050.6371513214</v>
          </cell>
          <cell r="F247">
            <v>8822330.0984909125</v>
          </cell>
          <cell r="G247">
            <v>8940922.9474103376</v>
          </cell>
          <cell r="H247">
            <v>8889701.5882743187</v>
          </cell>
          <cell r="I247">
            <v>9037618.903008217</v>
          </cell>
          <cell r="J247">
            <v>8885143.0335321054</v>
          </cell>
          <cell r="K247">
            <v>9160949.8557454478</v>
          </cell>
          <cell r="L247">
            <v>9233230.3841217831</v>
          </cell>
          <cell r="M247">
            <v>9581406.3384255487</v>
          </cell>
          <cell r="N247">
            <v>9601385.0337820575</v>
          </cell>
          <cell r="O247">
            <v>9571130.9011680447</v>
          </cell>
          <cell r="P247">
            <v>9460916.2233598176</v>
          </cell>
          <cell r="Q247">
            <v>9742638.0028485488</v>
          </cell>
          <cell r="R247">
            <v>10341153.143234387</v>
          </cell>
          <cell r="S247">
            <v>10413634.909261983</v>
          </cell>
          <cell r="T247">
            <v>10665355.23069516</v>
          </cell>
          <cell r="U247">
            <v>10771505.899227161</v>
          </cell>
          <cell r="V247">
            <v>11120901.168333663</v>
          </cell>
          <cell r="W247">
            <v>11277462.167138975</v>
          </cell>
          <cell r="X247">
            <v>11354032.820181703</v>
          </cell>
          <cell r="Y247">
            <v>11814301.321730634</v>
          </cell>
          <cell r="Z247">
            <v>11845015.446360465</v>
          </cell>
          <cell r="AA247">
            <v>11832656.286374923</v>
          </cell>
          <cell r="AB247">
            <v>12174329.103486139</v>
          </cell>
          <cell r="AC247">
            <v>12521390.842639066</v>
          </cell>
          <cell r="AD247">
            <v>13095335.013056252</v>
          </cell>
          <cell r="AE247">
            <v>13445255.814483166</v>
          </cell>
          <cell r="AF247">
            <v>13638003.208429977</v>
          </cell>
          <cell r="AG247">
            <v>13747927.365346164</v>
          </cell>
          <cell r="AH247">
            <v>14088374.985573471</v>
          </cell>
          <cell r="AI247">
            <v>14076808.698518256</v>
          </cell>
          <cell r="AJ247">
            <v>14128672.456115166</v>
          </cell>
          <cell r="AK247">
            <v>14692616.067908237</v>
          </cell>
          <cell r="AL247">
            <v>14778760.993622662</v>
          </cell>
          <cell r="AM247">
            <v>15084742.993419213</v>
          </cell>
          <cell r="AN247">
            <v>15493481.179227337</v>
          </cell>
          <cell r="AO247">
            <v>15906485.265601343</v>
          </cell>
          <cell r="AP247">
            <v>16401938.714995695</v>
          </cell>
          <cell r="AQ247">
            <v>16851325.855391007</v>
          </cell>
          <cell r="AR247">
            <v>16951532.79891853</v>
          </cell>
          <cell r="AS247">
            <v>17655885.705912296</v>
          </cell>
          <cell r="AT247">
            <v>18169101.137680314</v>
          </cell>
          <cell r="AU247">
            <v>18431411.190553978</v>
          </cell>
          <cell r="AV247">
            <v>18803682.69349039</v>
          </cell>
          <cell r="AW247">
            <v>19399141.663560066</v>
          </cell>
          <cell r="AX247">
            <v>20020599.574762713</v>
          </cell>
          <cell r="AY247">
            <v>20731106.416979879</v>
          </cell>
          <cell r="AZ247">
            <v>21374377.135822937</v>
          </cell>
          <cell r="BA247">
            <v>22055322.231690802</v>
          </cell>
          <cell r="BB247">
            <v>22175756.568372823</v>
          </cell>
          <cell r="BC247">
            <v>22423979.117001321</v>
          </cell>
          <cell r="BD247">
            <v>23386504.936125141</v>
          </cell>
          <cell r="BE247">
            <v>22964294.20374459</v>
          </cell>
          <cell r="BF247">
            <v>23210325.665084779</v>
          </cell>
          <cell r="BG247">
            <v>23476861.672783606</v>
          </cell>
          <cell r="BH247">
            <v>23343390.67265502</v>
          </cell>
          <cell r="BI247">
            <v>23748816.764678303</v>
          </cell>
          <cell r="BJ247">
            <v>24508614.254486129</v>
          </cell>
          <cell r="BK247">
            <v>25077142.322306592</v>
          </cell>
          <cell r="BL247">
            <v>25596871.475552626</v>
          </cell>
          <cell r="BM247">
            <v>25907625.473669007</v>
          </cell>
          <cell r="BN247">
            <v>26424990.021547362</v>
          </cell>
          <cell r="BO247">
            <v>27164922.752822097</v>
          </cell>
          <cell r="BP247">
            <v>26841617.092137139</v>
          </cell>
          <cell r="BQ247">
            <v>27055567.381029192</v>
          </cell>
          <cell r="BR247">
            <v>27204415.096801214</v>
          </cell>
          <cell r="BS247">
            <v>27794314.701200791</v>
          </cell>
          <cell r="BU247">
            <v>18.390247762214095</v>
          </cell>
        </row>
      </sheetData>
      <sheetData sheetId="4" refreshError="1"/>
      <sheetData sheetId="5" refreshError="1"/>
      <sheetData sheetId="6" refreshError="1"/>
      <sheetData sheetId="7" refreshError="1"/>
      <sheetData sheetId="8" refreshError="1">
        <row r="4">
          <cell r="C4" t="str">
            <v>Emisor</v>
          </cell>
          <cell r="D4">
            <v>37196</v>
          </cell>
          <cell r="E4">
            <v>37316</v>
          </cell>
          <cell r="F4">
            <v>37377</v>
          </cell>
          <cell r="G4">
            <v>37408</v>
          </cell>
          <cell r="H4">
            <v>37438</v>
          </cell>
          <cell r="I4">
            <v>37469</v>
          </cell>
          <cell r="J4">
            <v>37500</v>
          </cell>
          <cell r="K4">
            <v>37530</v>
          </cell>
          <cell r="L4">
            <v>37561</v>
          </cell>
          <cell r="M4">
            <v>37591</v>
          </cell>
          <cell r="N4">
            <v>37622</v>
          </cell>
          <cell r="O4">
            <v>37653</v>
          </cell>
          <cell r="P4">
            <v>37681</v>
          </cell>
          <cell r="Q4">
            <v>37712</v>
          </cell>
          <cell r="R4">
            <v>37742</v>
          </cell>
          <cell r="S4">
            <v>37773</v>
          </cell>
          <cell r="T4">
            <v>37803</v>
          </cell>
          <cell r="U4">
            <v>37834</v>
          </cell>
          <cell r="V4">
            <v>37865</v>
          </cell>
          <cell r="W4">
            <v>37895</v>
          </cell>
          <cell r="X4">
            <v>37926</v>
          </cell>
          <cell r="Y4">
            <v>37956</v>
          </cell>
          <cell r="Z4">
            <v>37987</v>
          </cell>
          <cell r="AA4">
            <v>38018</v>
          </cell>
          <cell r="AB4">
            <v>38047</v>
          </cell>
          <cell r="AC4">
            <v>38078</v>
          </cell>
          <cell r="AD4">
            <v>38108</v>
          </cell>
          <cell r="AE4">
            <v>38139</v>
          </cell>
          <cell r="AF4">
            <v>38169</v>
          </cell>
          <cell r="AG4">
            <v>38200</v>
          </cell>
          <cell r="AH4">
            <v>38231</v>
          </cell>
          <cell r="AI4">
            <v>38261</v>
          </cell>
          <cell r="AJ4">
            <v>38292</v>
          </cell>
          <cell r="AK4">
            <v>38322</v>
          </cell>
          <cell r="AL4">
            <v>38353</v>
          </cell>
          <cell r="AM4">
            <v>38384</v>
          </cell>
          <cell r="AN4">
            <v>38412</v>
          </cell>
          <cell r="AO4">
            <v>38443</v>
          </cell>
          <cell r="AP4">
            <v>38473</v>
          </cell>
          <cell r="AS4" t="str">
            <v>ACTUALIZAR</v>
          </cell>
        </row>
        <row r="5">
          <cell r="B5">
            <v>1</v>
          </cell>
          <cell r="C5" t="str">
            <v>Gobierno Central</v>
          </cell>
          <cell r="D5">
            <v>10.346665809034766</v>
          </cell>
          <cell r="E5">
            <v>12.589815774471852</v>
          </cell>
          <cell r="F5">
            <v>11.635480809487603</v>
          </cell>
          <cell r="G5">
            <v>11.488065917330927</v>
          </cell>
          <cell r="H5">
            <v>10.703256516386164</v>
          </cell>
          <cell r="I5">
            <v>10.057973603496187</v>
          </cell>
          <cell r="J5">
            <v>9.6518733860622401</v>
          </cell>
          <cell r="K5">
            <v>9.776599224534424</v>
          </cell>
          <cell r="L5">
            <v>9.6929796392747427</v>
          </cell>
          <cell r="M5">
            <v>10.277415522771852</v>
          </cell>
          <cell r="N5">
            <v>10.900302864346697</v>
          </cell>
          <cell r="O5">
            <v>11.529268956741436</v>
          </cell>
          <cell r="P5">
            <v>11.506171162822367</v>
          </cell>
          <cell r="Q5">
            <v>12.613461308818236</v>
          </cell>
          <cell r="R5">
            <v>13.526472677434022</v>
          </cell>
          <cell r="S5">
            <v>13.834654355170633</v>
          </cell>
          <cell r="T5">
            <v>14.996806176456428</v>
          </cell>
          <cell r="U5">
            <v>15.794683000366161</v>
          </cell>
          <cell r="V5">
            <v>16.46990650909083</v>
          </cell>
          <cell r="W5">
            <v>16.429231977158185</v>
          </cell>
          <cell r="X5">
            <v>15.957112827686698</v>
          </cell>
          <cell r="Y5">
            <v>15.257483879339354</v>
          </cell>
          <cell r="Z5">
            <v>15.525133748934397</v>
          </cell>
          <cell r="AA5">
            <v>16.052159708263535</v>
          </cell>
          <cell r="AB5">
            <v>16.225550383296397</v>
          </cell>
          <cell r="AC5">
            <v>16.9836554963995</v>
          </cell>
          <cell r="AD5">
            <v>16.718386393115569</v>
          </cell>
          <cell r="AE5">
            <v>15.2</v>
          </cell>
          <cell r="AF5">
            <v>13.6991863667867</v>
          </cell>
          <cell r="AG5">
            <v>13.116682374646372</v>
          </cell>
          <cell r="AH5">
            <v>13.27347418739514</v>
          </cell>
          <cell r="AI5">
            <v>13.27347418739514</v>
          </cell>
          <cell r="AJ5">
            <v>13.377306250688672</v>
          </cell>
          <cell r="AK5">
            <v>13.848822782025874</v>
          </cell>
          <cell r="AL5">
            <v>13.205704974537191</v>
          </cell>
          <cell r="AM5">
            <v>12.666694142493986</v>
          </cell>
          <cell r="AN5">
            <v>13.462412892016234</v>
          </cell>
          <cell r="AO5">
            <v>13.796014681717903</v>
          </cell>
          <cell r="AP5">
            <v>14.050546958733362</v>
          </cell>
          <cell r="AQ5">
            <v>12.778306621989561</v>
          </cell>
          <cell r="AS5">
            <v>12.778306621989561</v>
          </cell>
        </row>
        <row r="6">
          <cell r="B6">
            <v>2</v>
          </cell>
          <cell r="C6" t="str">
            <v>Banco Central de Reserva del Perú</v>
          </cell>
          <cell r="D6">
            <v>2.7890578094196656</v>
          </cell>
          <cell r="E6">
            <v>3.226055505362138</v>
          </cell>
          <cell r="F6">
            <v>3.767072405597621</v>
          </cell>
          <cell r="G6">
            <v>3.413382956559234</v>
          </cell>
          <cell r="H6">
            <v>3.6113749429645083</v>
          </cell>
          <cell r="I6">
            <v>3.9256985563419402</v>
          </cell>
          <cell r="J6">
            <v>3.5456234113998577</v>
          </cell>
          <cell r="K6">
            <v>3.1163248329447018</v>
          </cell>
          <cell r="L6">
            <v>3.2032420058872746</v>
          </cell>
          <cell r="M6">
            <v>2.6763370780018438</v>
          </cell>
          <cell r="N6">
            <v>3.8721837297380923</v>
          </cell>
          <cell r="O6">
            <v>4.4820185325293274</v>
          </cell>
          <cell r="P6">
            <v>6.1600956434468195</v>
          </cell>
          <cell r="Q6">
            <v>5.7478671063350717</v>
          </cell>
          <cell r="R6">
            <v>5.5553496184598083</v>
          </cell>
          <cell r="S6">
            <v>5.2538282374324057</v>
          </cell>
          <cell r="T6">
            <v>4.7615449312950382</v>
          </cell>
          <cell r="U6">
            <v>5.3651305142849273</v>
          </cell>
          <cell r="V6">
            <v>4.7174578361694941</v>
          </cell>
          <cell r="W6">
            <v>5.1558671655565904</v>
          </cell>
          <cell r="X6">
            <v>4.8706203700659643</v>
          </cell>
          <cell r="Y6">
            <v>4.2150541831667923</v>
          </cell>
          <cell r="Z6">
            <v>6.9230549698495931</v>
          </cell>
          <cell r="AA6">
            <v>6.8535464695088315</v>
          </cell>
          <cell r="AB6">
            <v>6.4835687129173039</v>
          </cell>
          <cell r="AC6">
            <v>6.4304572580040107</v>
          </cell>
          <cell r="AD6">
            <v>6.1979861976678281</v>
          </cell>
          <cell r="AE6">
            <v>6</v>
          </cell>
          <cell r="AF6">
            <v>5.6714363721087722</v>
          </cell>
          <cell r="AG6">
            <v>7.1955039194996671</v>
          </cell>
          <cell r="AH6">
            <v>7.9687887205022525</v>
          </cell>
          <cell r="AI6">
            <v>7.9687887205022525</v>
          </cell>
          <cell r="AJ6">
            <v>10.269596763100184</v>
          </cell>
          <cell r="AK6">
            <v>10.40057426282927</v>
          </cell>
          <cell r="AL6">
            <v>11.15924858258477</v>
          </cell>
          <cell r="AM6">
            <v>11.689737332386176</v>
          </cell>
          <cell r="AN6">
            <v>12.036433639416682</v>
          </cell>
          <cell r="AO6">
            <v>11.316010698423669</v>
          </cell>
          <cell r="AP6">
            <v>10.808320025177034</v>
          </cell>
          <cell r="AQ6">
            <v>10.160026080894275</v>
          </cell>
          <cell r="AS6">
            <v>10.160026080894275</v>
          </cell>
        </row>
        <row r="7">
          <cell r="B7">
            <v>3</v>
          </cell>
          <cell r="C7" t="str">
            <v>Credicorp Ltd.</v>
          </cell>
          <cell r="D7">
            <v>5.527696681506038</v>
          </cell>
          <cell r="E7">
            <v>6.1562374902576682</v>
          </cell>
          <cell r="F7">
            <v>5.307367196494579</v>
          </cell>
          <cell r="G7">
            <v>5.0858435546456908</v>
          </cell>
          <cell r="H7">
            <v>4.8137399855412353</v>
          </cell>
          <cell r="I7">
            <v>4.6898119064235448</v>
          </cell>
          <cell r="J7">
            <v>4.9521908766144094</v>
          </cell>
          <cell r="K7">
            <v>5.2150866088556</v>
          </cell>
          <cell r="L7">
            <v>6.0551729805831167</v>
          </cell>
          <cell r="M7">
            <v>6.5532169484632528</v>
          </cell>
          <cell r="N7">
            <v>7.1192474090216447</v>
          </cell>
          <cell r="O7">
            <v>7.1906335988513277</v>
          </cell>
          <cell r="P7">
            <v>6.8613151384933433</v>
          </cell>
          <cell r="Q7">
            <v>6.587731775198538</v>
          </cell>
          <cell r="R7">
            <v>6.8910936772671594</v>
          </cell>
          <cell r="S7">
            <v>6.616081321886754</v>
          </cell>
          <cell r="T7">
            <v>6.4063316043198455</v>
          </cell>
          <cell r="U7">
            <v>6.7815609548187421</v>
          </cell>
          <cell r="V7">
            <v>6.755249553436367</v>
          </cell>
          <cell r="W7">
            <v>6.9071952695127319</v>
          </cell>
          <cell r="X7">
            <v>7.4286460774867056</v>
          </cell>
          <cell r="Y7">
            <v>8.2060250788859914</v>
          </cell>
          <cell r="Z7">
            <v>7.331043771102105</v>
          </cell>
          <cell r="AA7">
            <v>7.912363434981379</v>
          </cell>
          <cell r="AB7">
            <v>7.4443215689792464</v>
          </cell>
          <cell r="AC7">
            <v>7.6219370407349221</v>
          </cell>
          <cell r="AD7">
            <v>7.3240974343483849</v>
          </cell>
          <cell r="AE7">
            <v>7.5</v>
          </cell>
          <cell r="AF7">
            <v>7.3432581158701158</v>
          </cell>
          <cell r="AG7">
            <v>7.5186823042239723</v>
          </cell>
          <cell r="AH7">
            <v>7.537124952652742</v>
          </cell>
          <cell r="AI7">
            <v>7.537124952652742</v>
          </cell>
          <cell r="AJ7">
            <v>7.6574355893085437</v>
          </cell>
          <cell r="AK7">
            <v>7.891833875944573</v>
          </cell>
          <cell r="AL7">
            <v>8.5916047272504272</v>
          </cell>
          <cell r="AM7">
            <v>8.9298987361801938</v>
          </cell>
          <cell r="AN7">
            <v>8.2490069000866661</v>
          </cell>
          <cell r="AO7">
            <v>8.2865913516690775</v>
          </cell>
          <cell r="AP7">
            <v>8.6912489925508432</v>
          </cell>
          <cell r="AQ7">
            <v>9.0504542250647066</v>
          </cell>
          <cell r="AS7">
            <v>9.0504542250647066</v>
          </cell>
        </row>
        <row r="8">
          <cell r="B8">
            <v>5</v>
          </cell>
          <cell r="C8" t="str">
            <v>Banco Continental</v>
          </cell>
          <cell r="D8">
            <v>8.3040326741262103</v>
          </cell>
          <cell r="E8">
            <v>6.8550890363605568</v>
          </cell>
          <cell r="F8">
            <v>6.7586788852890312</v>
          </cell>
          <cell r="G8">
            <v>7.2136774275199347</v>
          </cell>
          <cell r="H8">
            <v>7.4583682017271844</v>
          </cell>
          <cell r="I8">
            <v>7.7740811757237429</v>
          </cell>
          <cell r="J8">
            <v>8.396808827309874</v>
          </cell>
          <cell r="K8">
            <v>8.1069024645569812</v>
          </cell>
          <cell r="L8">
            <v>8.4402329704578758</v>
          </cell>
          <cell r="M8">
            <v>6.0527316670543323</v>
          </cell>
          <cell r="N8">
            <v>5.9045428108875218</v>
          </cell>
          <cell r="O8">
            <v>5.8641285892706811</v>
          </cell>
          <cell r="P8">
            <v>5.6212357553406793</v>
          </cell>
          <cell r="Q8">
            <v>5.5003571488005853</v>
          </cell>
          <cell r="R8">
            <v>5.9908225714607761</v>
          </cell>
          <cell r="S8">
            <v>5.6301224889118053</v>
          </cell>
          <cell r="T8">
            <v>3.6673232514507745</v>
          </cell>
          <cell r="U8">
            <v>3.7091376921777903</v>
          </cell>
          <cell r="V8">
            <v>4.4631272593468578</v>
          </cell>
          <cell r="W8">
            <v>3.9064501515136567</v>
          </cell>
          <cell r="X8">
            <v>4.3919493057170484</v>
          </cell>
          <cell r="Y8">
            <v>4.9423379739576747</v>
          </cell>
          <cell r="Z8">
            <v>4.257501936006566</v>
          </cell>
          <cell r="AA8">
            <v>3.7846216581952281</v>
          </cell>
          <cell r="AB8">
            <v>4.2467606850528483</v>
          </cell>
          <cell r="AC8">
            <v>2.8311961736432933</v>
          </cell>
          <cell r="AD8">
            <v>3.1551725211883714</v>
          </cell>
          <cell r="AE8">
            <v>4.8</v>
          </cell>
          <cell r="AF8">
            <v>5.6333545984075597</v>
          </cell>
          <cell r="AG8">
            <v>4.7622047079840506</v>
          </cell>
          <cell r="AH8">
            <v>4.9328760453684417</v>
          </cell>
          <cell r="AI8">
            <v>4.9328760453684417</v>
          </cell>
          <cell r="AJ8">
            <v>2.6135041988184833</v>
          </cell>
          <cell r="AK8">
            <v>4.3871230691673926</v>
          </cell>
          <cell r="AL8">
            <v>4.8496760840240558</v>
          </cell>
          <cell r="AM8">
            <v>5.0328581545099906</v>
          </cell>
          <cell r="AN8">
            <v>5.4214782243855213</v>
          </cell>
          <cell r="AO8">
            <v>5.1741820780199665</v>
          </cell>
          <cell r="AP8">
            <v>5.1327425046821107</v>
          </cell>
          <cell r="AQ8">
            <v>6.093263908555798</v>
          </cell>
          <cell r="AS8">
            <v>6.093263908555798</v>
          </cell>
        </row>
        <row r="9">
          <cell r="B9">
            <v>6</v>
          </cell>
          <cell r="C9" t="str">
            <v>Cía. De Minas Buenaventura S.A.A.</v>
          </cell>
          <cell r="D9">
            <v>4.4522725585694953</v>
          </cell>
          <cell r="E9">
            <v>5.2713020999466478</v>
          </cell>
          <cell r="F9">
            <v>5.5007926474839568</v>
          </cell>
          <cell r="G9">
            <v>4.741316524469898</v>
          </cell>
          <cell r="H9">
            <v>4.0527811719857771</v>
          </cell>
          <cell r="I9">
            <v>4.9675367392313534</v>
          </cell>
          <cell r="J9">
            <v>4.2083900449148359</v>
          </cell>
          <cell r="K9">
            <v>4.71684331646175</v>
          </cell>
          <cell r="L9">
            <v>4.6128165885683456</v>
          </cell>
          <cell r="M9">
            <v>5.4188364918686363</v>
          </cell>
          <cell r="N9">
            <v>5.6801393165891412</v>
          </cell>
          <cell r="O9">
            <v>5.2372615196934102</v>
          </cell>
          <cell r="P9">
            <v>5.1596454803578222</v>
          </cell>
          <cell r="Q9">
            <v>5.1954707986533482</v>
          </cell>
          <cell r="R9">
            <v>5.6035046818333587</v>
          </cell>
          <cell r="S9">
            <v>5.7713325923429526</v>
          </cell>
          <cell r="T9">
            <v>6.1889540197003328</v>
          </cell>
          <cell r="U9">
            <v>6.5130886749282979</v>
          </cell>
          <cell r="V9">
            <v>6.4150576572714453</v>
          </cell>
          <cell r="W9">
            <v>6.8914635502173374</v>
          </cell>
          <cell r="X9">
            <v>8.0617218331872955</v>
          </cell>
          <cell r="Y9">
            <v>7.2923021425949557</v>
          </cell>
          <cell r="Z9">
            <v>6.0439793543040921</v>
          </cell>
          <cell r="AA9">
            <v>6.0508371348701715</v>
          </cell>
          <cell r="AB9">
            <v>7.0795697829921371</v>
          </cell>
          <cell r="AC9">
            <v>7.0795697829921371</v>
          </cell>
          <cell r="AD9">
            <v>5.7707914795388708</v>
          </cell>
          <cell r="AE9">
            <v>5.4</v>
          </cell>
          <cell r="AF9">
            <v>5.4139409217094894</v>
          </cell>
          <cell r="AG9">
            <v>5.3150091575402554</v>
          </cell>
          <cell r="AH9">
            <v>5.3779280077406071</v>
          </cell>
          <cell r="AI9">
            <v>5.3779280077406071</v>
          </cell>
          <cell r="AJ9">
            <v>5.2191926356914493</v>
          </cell>
          <cell r="AK9">
            <v>5.1315159428377308</v>
          </cell>
          <cell r="AL9">
            <v>4.6486228408344177</v>
          </cell>
          <cell r="AM9">
            <v>4.9383866133467009</v>
          </cell>
          <cell r="AN9">
            <v>4.9598209479382263</v>
          </cell>
          <cell r="AO9">
            <v>4.6782909794782679</v>
          </cell>
          <cell r="AP9">
            <v>4.7485081455539007</v>
          </cell>
          <cell r="AQ9">
            <v>4.9042692614910868</v>
          </cell>
          <cell r="AS9">
            <v>4.9042692614910868</v>
          </cell>
        </row>
        <row r="10">
          <cell r="B10">
            <v>4</v>
          </cell>
          <cell r="C10" t="str">
            <v>Edegel S.A.A.</v>
          </cell>
          <cell r="D10">
            <v>5.4008155226943417</v>
          </cell>
          <cell r="E10">
            <v>5.7026334195836386</v>
          </cell>
          <cell r="F10">
            <v>5.7737026006487309</v>
          </cell>
          <cell r="G10">
            <v>5.8589339372357356</v>
          </cell>
          <cell r="H10">
            <v>5.8827967122859022</v>
          </cell>
          <cell r="I10">
            <v>5.7931047911016185</v>
          </cell>
          <cell r="J10">
            <v>6.1671403744207502</v>
          </cell>
          <cell r="K10">
            <v>6.0965593476680882</v>
          </cell>
          <cell r="L10">
            <v>5.877271490392987</v>
          </cell>
          <cell r="M10">
            <v>5.8614317716559068</v>
          </cell>
          <cell r="N10">
            <v>5.6993420805900845</v>
          </cell>
          <cell r="O10">
            <v>5.639932350872912</v>
          </cell>
          <cell r="P10">
            <v>5.6518964255588493</v>
          </cell>
          <cell r="Q10">
            <v>5.74733210604274</v>
          </cell>
          <cell r="R10">
            <v>5.6973632166643462</v>
          </cell>
          <cell r="S10">
            <v>6.6339977475564229</v>
          </cell>
          <cell r="T10">
            <v>6.4957947789432513</v>
          </cell>
          <cell r="U10">
            <v>6.3620031546050964</v>
          </cell>
          <cell r="V10">
            <v>6.4911915269495548</v>
          </cell>
          <cell r="W10">
            <v>6.0198627044486761</v>
          </cell>
          <cell r="X10">
            <v>5.4326758209139205</v>
          </cell>
          <cell r="Y10">
            <v>5.2436469700785988</v>
          </cell>
          <cell r="Z10">
            <v>5.5442040497333087</v>
          </cell>
          <cell r="AA10">
            <v>5.4396985367624859</v>
          </cell>
          <cell r="AB10">
            <v>5.419134717853372</v>
          </cell>
          <cell r="AC10">
            <v>5.419134717853372</v>
          </cell>
          <cell r="AD10">
            <v>5.9016454787407469</v>
          </cell>
          <cell r="AE10">
            <v>5.9</v>
          </cell>
          <cell r="AF10">
            <v>5.9999132813827938</v>
          </cell>
          <cell r="AG10">
            <v>5.9330083521385566</v>
          </cell>
          <cell r="AH10">
            <v>6.1655423012950763</v>
          </cell>
          <cell r="AI10">
            <v>6.1655423012950763</v>
          </cell>
          <cell r="AJ10">
            <v>6.0816241735223739</v>
          </cell>
          <cell r="AK10">
            <v>5.8475835838171015</v>
          </cell>
          <cell r="AL10">
            <v>5.6530826543588812</v>
          </cell>
          <cell r="AM10">
            <v>5.4277437395630983</v>
          </cell>
          <cell r="AN10">
            <v>5.4162699802800214</v>
          </cell>
          <cell r="AO10">
            <v>5.2368209859446848</v>
          </cell>
          <cell r="AP10">
            <v>4.9987436093891757</v>
          </cell>
          <cell r="AQ10">
            <v>4.7259341054575463</v>
          </cell>
          <cell r="AS10">
            <v>4.7259341054575463</v>
          </cell>
        </row>
        <row r="11">
          <cell r="B11">
            <v>7</v>
          </cell>
          <cell r="C11" t="str">
            <v>Minsur S.A.</v>
          </cell>
          <cell r="Q11">
            <v>2.2814302911309299</v>
          </cell>
          <cell r="R11">
            <v>2.2294331057570083</v>
          </cell>
          <cell r="S11">
            <v>2.1852468907698555</v>
          </cell>
          <cell r="T11">
            <v>2.2067752040359228</v>
          </cell>
          <cell r="U11">
            <v>2.1794732113577053</v>
          </cell>
          <cell r="V11">
            <v>2.2651696467100679</v>
          </cell>
          <cell r="W11">
            <v>2.2942232404921552</v>
          </cell>
          <cell r="X11">
            <v>2.1600173547887289</v>
          </cell>
          <cell r="Y11">
            <v>2.5871382994445602</v>
          </cell>
          <cell r="Z11">
            <v>2.7377323582357653</v>
          </cell>
          <cell r="AA11">
            <v>2.6288628741222468</v>
          </cell>
          <cell r="AB11">
            <v>3.9804707742030376</v>
          </cell>
          <cell r="AC11">
            <v>3.9804707742030376</v>
          </cell>
          <cell r="AD11">
            <v>3.7598543966505247</v>
          </cell>
          <cell r="AE11">
            <v>3.3</v>
          </cell>
          <cell r="AF11">
            <v>3.4930058936937547</v>
          </cell>
          <cell r="AG11">
            <v>3.3735774393373879</v>
          </cell>
          <cell r="AH11">
            <v>3.4233969550223895</v>
          </cell>
          <cell r="AI11">
            <v>3.4233969550223895</v>
          </cell>
          <cell r="AJ11">
            <v>3.6169808155177661</v>
          </cell>
          <cell r="AK11">
            <v>3.2595502068387376</v>
          </cell>
          <cell r="AL11">
            <v>3.3050894563137581</v>
          </cell>
          <cell r="AM11">
            <v>3.2893140673532208</v>
          </cell>
          <cell r="AN11">
            <v>3.3190982756219749</v>
          </cell>
          <cell r="AO11">
            <v>3.2097562400592619</v>
          </cell>
          <cell r="AP11">
            <v>3.0618562272712269</v>
          </cell>
          <cell r="AQ11">
            <v>3.0491763181257383</v>
          </cell>
          <cell r="AS11">
            <v>3.0491763181257383</v>
          </cell>
        </row>
        <row r="12">
          <cell r="B12">
            <v>10</v>
          </cell>
          <cell r="C12" t="str">
            <v>Banco de Crédito del Perú</v>
          </cell>
          <cell r="D12">
            <v>6.167999137046829</v>
          </cell>
          <cell r="E12">
            <v>3.4693299327126379</v>
          </cell>
          <cell r="F12">
            <v>3.7195250725753728</v>
          </cell>
          <cell r="G12">
            <v>3.5768004914144931</v>
          </cell>
          <cell r="H12">
            <v>4.6715534226942124</v>
          </cell>
          <cell r="I12">
            <v>5.7624856006612344</v>
          </cell>
          <cell r="J12">
            <v>6.3509987549927533</v>
          </cell>
          <cell r="K12">
            <v>7.1221598332526019</v>
          </cell>
          <cell r="L12">
            <v>7.6104810574575605</v>
          </cell>
          <cell r="M12">
            <v>7.117642000842836</v>
          </cell>
          <cell r="N12">
            <v>6.8669131980629325</v>
          </cell>
          <cell r="O12">
            <v>6.9516092604504163</v>
          </cell>
          <cell r="P12">
            <v>7.2112052642657325</v>
          </cell>
          <cell r="Q12">
            <v>6.3733404894443293</v>
          </cell>
          <cell r="R12">
            <v>6.2501676029707163</v>
          </cell>
          <cell r="S12">
            <v>5.360589349835629</v>
          </cell>
          <cell r="T12">
            <v>5.2692489225721868</v>
          </cell>
          <cell r="U12">
            <v>4.6116241018334412</v>
          </cell>
          <cell r="V12">
            <v>4.3756338402027586</v>
          </cell>
          <cell r="W12">
            <v>4.5074592139428038</v>
          </cell>
          <cell r="X12">
            <v>4.1209466469375728</v>
          </cell>
          <cell r="Y12">
            <v>4.2086412472064305</v>
          </cell>
          <cell r="Z12">
            <v>4.0616027073730603</v>
          </cell>
          <cell r="AA12">
            <v>3.3993854037214084</v>
          </cell>
          <cell r="AB12">
            <v>3.1039260635215014</v>
          </cell>
          <cell r="AC12">
            <v>3.5123213883126225</v>
          </cell>
          <cell r="AD12">
            <v>3.2850366101092821</v>
          </cell>
          <cell r="AE12">
            <v>2.8</v>
          </cell>
          <cell r="AF12">
            <v>2.7631152171757472</v>
          </cell>
          <cell r="AG12">
            <v>2.8822137525139802</v>
          </cell>
          <cell r="AH12">
            <v>2.4062681921615359</v>
          </cell>
          <cell r="AI12">
            <v>2.4062681921615359</v>
          </cell>
          <cell r="AJ12">
            <v>2.6188050866293855</v>
          </cell>
          <cell r="AK12">
            <v>2.2189502008348509</v>
          </cell>
          <cell r="AL12">
            <v>2.7303211681947888</v>
          </cell>
          <cell r="AM12">
            <v>2.5526584402637087</v>
          </cell>
          <cell r="AN12">
            <v>2.5147687767234941</v>
          </cell>
          <cell r="AO12">
            <v>2.9257402460524311</v>
          </cell>
          <cell r="AP12">
            <v>3.2527619338489329</v>
          </cell>
          <cell r="AQ12">
            <v>2.9087069947033681</v>
          </cell>
          <cell r="AS12">
            <v>2.9087069947033681</v>
          </cell>
        </row>
        <row r="13">
          <cell r="B13">
            <v>8</v>
          </cell>
          <cell r="C13" t="str">
            <v>Cementos Lima S.A.</v>
          </cell>
          <cell r="D13">
            <v>3.3760234854194207</v>
          </cell>
          <cell r="E13">
            <v>3.6840407532701227</v>
          </cell>
          <cell r="F13">
            <v>3.8302024891600581</v>
          </cell>
          <cell r="G13">
            <v>3.6601895712233086</v>
          </cell>
          <cell r="H13">
            <v>3.5728365894445746</v>
          </cell>
          <cell r="I13">
            <v>3.4717937442119609</v>
          </cell>
          <cell r="J13">
            <v>3.4798951372003502</v>
          </cell>
          <cell r="K13">
            <v>3.7331056611127811</v>
          </cell>
          <cell r="L13">
            <v>4.049083061985332</v>
          </cell>
          <cell r="M13">
            <v>4.1358155456867634</v>
          </cell>
          <cell r="N13">
            <v>4.4016930497004116</v>
          </cell>
          <cell r="O13">
            <v>4.4577265118747968</v>
          </cell>
          <cell r="P13">
            <v>4.4380825917559843</v>
          </cell>
          <cell r="Q13">
            <v>4.3043794850176855</v>
          </cell>
          <cell r="R13">
            <v>4.4656276264780779</v>
          </cell>
          <cell r="S13">
            <v>4.6100342733462991</v>
          </cell>
          <cell r="T13">
            <v>4.5763990786200317</v>
          </cell>
          <cell r="U13">
            <v>4.5223806688247894</v>
          </cell>
          <cell r="V13">
            <v>4.3701271799419654</v>
          </cell>
          <cell r="W13">
            <v>4.2482489987753</v>
          </cell>
          <cell r="X13">
            <v>3.8033789826989426</v>
          </cell>
          <cell r="Y13">
            <v>3.5447002184707088</v>
          </cell>
          <cell r="Z13">
            <v>3.700833650107497</v>
          </cell>
          <cell r="AA13">
            <v>3.6211686826061387</v>
          </cell>
          <cell r="AB13">
            <v>3.4728977405798069</v>
          </cell>
          <cell r="AC13">
            <v>3.5455183543177053</v>
          </cell>
          <cell r="AD13">
            <v>3.4936840479766245</v>
          </cell>
          <cell r="AE13">
            <v>3.4</v>
          </cell>
          <cell r="AF13">
            <v>3.3081290567941144</v>
          </cell>
          <cell r="AG13">
            <v>3.2351203458478741</v>
          </cell>
          <cell r="AH13">
            <v>3.0974298510089997</v>
          </cell>
          <cell r="AI13">
            <v>3.0974298510089997</v>
          </cell>
          <cell r="AJ13">
            <v>3.012157191700624</v>
          </cell>
          <cell r="AK13">
            <v>2.9842966023211881</v>
          </cell>
          <cell r="AL13">
            <v>2.9250313207393206</v>
          </cell>
          <cell r="AM13">
            <v>2.8063911184983112</v>
          </cell>
          <cell r="AN13">
            <v>2.840193930437418</v>
          </cell>
          <cell r="AO13">
            <v>2.8177342162065049</v>
          </cell>
          <cell r="AP13">
            <v>2.7811075103091945</v>
          </cell>
          <cell r="AQ13">
            <v>2.662570128453511</v>
          </cell>
          <cell r="AS13">
            <v>2.662570128453511</v>
          </cell>
        </row>
        <row r="14">
          <cell r="B14">
            <v>13</v>
          </cell>
          <cell r="C14" t="str">
            <v>Telefónica del Perú S.A.A.</v>
          </cell>
          <cell r="D14">
            <v>4.5518745738059545</v>
          </cell>
          <cell r="E14">
            <v>4.5128092835922144</v>
          </cell>
          <cell r="F14">
            <v>4.2633860001778441</v>
          </cell>
          <cell r="G14">
            <v>4.1592929605393483</v>
          </cell>
          <cell r="H14">
            <v>4.2792090677385239</v>
          </cell>
          <cell r="I14">
            <v>4.1011145280822587</v>
          </cell>
          <cell r="J14">
            <v>4.0298495747904344</v>
          </cell>
          <cell r="K14">
            <v>3.7558006335225134</v>
          </cell>
          <cell r="L14">
            <v>3.9183692368413814</v>
          </cell>
          <cell r="M14">
            <v>3.5552977542723476</v>
          </cell>
          <cell r="N14">
            <v>3.5248420056586145</v>
          </cell>
          <cell r="O14">
            <v>2.9207055028936675</v>
          </cell>
          <cell r="P14">
            <v>3.2614091185938316</v>
          </cell>
          <cell r="Q14">
            <v>3.1293430156227116</v>
          </cell>
          <cell r="R14">
            <v>2.9844464752198481</v>
          </cell>
          <cell r="S14">
            <v>3.0271067105395124</v>
          </cell>
          <cell r="T14">
            <v>2.9698530931453506</v>
          </cell>
          <cell r="U14">
            <v>2.8471417800176373</v>
          </cell>
          <cell r="V14">
            <v>2.6301082284167605</v>
          </cell>
          <cell r="W14">
            <v>2.5176308426818279</v>
          </cell>
          <cell r="X14">
            <v>2.5833461389737931</v>
          </cell>
          <cell r="Y14">
            <v>2.3302185749252669</v>
          </cell>
          <cell r="Z14">
            <v>2.2113848078108038</v>
          </cell>
          <cell r="AA14">
            <v>2.0799111909116359</v>
          </cell>
          <cell r="AB14">
            <v>2.0059932118449608</v>
          </cell>
          <cell r="AC14">
            <v>2.0059932118449608</v>
          </cell>
          <cell r="AD14">
            <v>1.9179880707905155</v>
          </cell>
          <cell r="AE14">
            <v>1.9</v>
          </cell>
          <cell r="AG14">
            <v>1.9787166018157247</v>
          </cell>
          <cell r="AH14">
            <v>1.9702172276748438</v>
          </cell>
          <cell r="AI14">
            <v>1.9702172276748438</v>
          </cell>
          <cell r="AJ14">
            <v>1.9985032857864231</v>
          </cell>
          <cell r="AK14">
            <v>1.9859153070644429</v>
          </cell>
          <cell r="AL14">
            <v>2.1560388676954827</v>
          </cell>
          <cell r="AM14">
            <v>2.0885845254615454</v>
          </cell>
          <cell r="AN14">
            <v>2.3835709669951219</v>
          </cell>
          <cell r="AO14">
            <v>2.5931105820197229</v>
          </cell>
          <cell r="AP14">
            <v>2.5840573730055181</v>
          </cell>
          <cell r="AQ14">
            <v>2.3498198201765566</v>
          </cell>
          <cell r="AS14">
            <v>2.3498198201765566</v>
          </cell>
        </row>
        <row r="15">
          <cell r="B15">
            <v>9</v>
          </cell>
          <cell r="C15" t="str">
            <v>Southern Peru Copper Corporation</v>
          </cell>
          <cell r="D15">
            <v>2.9996573614118782</v>
          </cell>
          <cell r="E15">
            <v>5.2907010523298776</v>
          </cell>
          <cell r="F15">
            <v>5.2725592231827463</v>
          </cell>
          <cell r="G15">
            <v>5.4095910729796737</v>
          </cell>
          <cell r="H15">
            <v>5.276084451627435</v>
          </cell>
          <cell r="I15">
            <v>4.9451278590713184</v>
          </cell>
          <cell r="J15">
            <v>4.9275702191223081</v>
          </cell>
          <cell r="K15">
            <v>4.7037397196612352</v>
          </cell>
          <cell r="L15">
            <v>4.4975351460674995</v>
          </cell>
          <cell r="M15">
            <v>4.3998681066987171</v>
          </cell>
          <cell r="N15">
            <v>3.8721837297380923</v>
          </cell>
          <cell r="O15">
            <v>4.3638034225428317</v>
          </cell>
          <cell r="P15">
            <v>4.2052592521800589</v>
          </cell>
          <cell r="Q15">
            <v>4.3805542318974009</v>
          </cell>
          <cell r="R15">
            <v>4.5034711545488468</v>
          </cell>
          <cell r="S15">
            <v>4.4192648464719433</v>
          </cell>
          <cell r="T15">
            <v>4.522799346510471</v>
          </cell>
          <cell r="U15">
            <v>4.4466539379083558</v>
          </cell>
          <cell r="V15">
            <v>4.904265851778149</v>
          </cell>
          <cell r="W15">
            <v>5.3453233172577415</v>
          </cell>
          <cell r="X15">
            <v>6.0966905067265671</v>
          </cell>
          <cell r="Y15">
            <v>6.6843746910284798</v>
          </cell>
          <cell r="Z15">
            <v>6.3012308581198679</v>
          </cell>
          <cell r="AA15">
            <v>5.5425097571885438</v>
          </cell>
          <cell r="AB15">
            <v>5.3070649281492059</v>
          </cell>
          <cell r="AC15">
            <v>5.3070649281492059</v>
          </cell>
          <cell r="AD15">
            <v>4.4672129910191938</v>
          </cell>
          <cell r="AE15">
            <v>4.8</v>
          </cell>
          <cell r="AF15">
            <v>4.4776333713683485</v>
          </cell>
          <cell r="AG15">
            <v>4.3892198346780447</v>
          </cell>
          <cell r="AH15">
            <v>4.4802583804174878</v>
          </cell>
          <cell r="AI15">
            <v>4.4802583804174878</v>
          </cell>
          <cell r="AJ15">
            <v>4.2367244435381677</v>
          </cell>
          <cell r="AK15">
            <v>4.1044687723633944</v>
          </cell>
          <cell r="AL15">
            <v>2.9229613084533641</v>
          </cell>
          <cell r="AM15">
            <v>3.5187697328382845</v>
          </cell>
          <cell r="AN15">
            <v>2.8135618859686526</v>
          </cell>
          <cell r="AO15">
            <v>2.3725937737382061</v>
          </cell>
          <cell r="AP15">
            <v>2.2697634103262647</v>
          </cell>
          <cell r="AQ15">
            <v>3.6354019843974115</v>
          </cell>
          <cell r="AS15">
            <v>3.6354019843974115</v>
          </cell>
        </row>
        <row r="16">
          <cell r="B16">
            <v>11</v>
          </cell>
          <cell r="C16" t="str">
            <v>Edelnor S.A.A.</v>
          </cell>
          <cell r="F16">
            <v>3.3054689311708763</v>
          </cell>
          <cell r="G16">
            <v>3.2762042292687443</v>
          </cell>
          <cell r="H16">
            <v>3.2932056028837908</v>
          </cell>
          <cell r="I16">
            <v>3.0787982312911861</v>
          </cell>
          <cell r="J16">
            <v>3.1754380306519336</v>
          </cell>
          <cell r="K16">
            <v>3.1844264290129187</v>
          </cell>
          <cell r="L16">
            <v>3.2352607726584632</v>
          </cell>
          <cell r="M16">
            <v>3.239758089387387</v>
          </cell>
          <cell r="N16">
            <v>3.198818436536337</v>
          </cell>
          <cell r="O16">
            <v>3.2192419222805655</v>
          </cell>
          <cell r="P16">
            <v>3.2495508640094237</v>
          </cell>
          <cell r="Q16">
            <v>3.3000433201841064</v>
          </cell>
          <cell r="R16">
            <v>3.2696017579891556</v>
          </cell>
          <cell r="S16">
            <v>3.6365856393103768</v>
          </cell>
          <cell r="T16">
            <v>3.6914660843775531</v>
          </cell>
          <cell r="U16">
            <v>3.5460547140794243</v>
          </cell>
          <cell r="V16">
            <v>3.6536469119774555</v>
          </cell>
          <cell r="W16">
            <v>3.5577492522868339</v>
          </cell>
          <cell r="X16">
            <v>3.0887619675734612</v>
          </cell>
          <cell r="Y16">
            <v>2.6446119077359254</v>
          </cell>
          <cell r="Z16">
            <v>2.674032495537102</v>
          </cell>
          <cell r="AA16">
            <v>2.6700795937022703</v>
          </cell>
          <cell r="AB16">
            <v>2.6968786991685225</v>
          </cell>
          <cell r="AC16">
            <v>2.6968786991685225</v>
          </cell>
          <cell r="AD16">
            <v>2.7283809633655296</v>
          </cell>
          <cell r="AE16">
            <v>2.9</v>
          </cell>
          <cell r="AF16">
            <v>2.9384851715013958</v>
          </cell>
          <cell r="AG16">
            <v>2.916962117798457</v>
          </cell>
          <cell r="AH16">
            <v>2.8899554123868589</v>
          </cell>
          <cell r="AI16">
            <v>2.8899554123868589</v>
          </cell>
          <cell r="AJ16">
            <v>2.9157894623321403</v>
          </cell>
          <cell r="AK16">
            <v>2.774659410537252</v>
          </cell>
          <cell r="AL16">
            <v>2.7197219057248261</v>
          </cell>
          <cell r="AM16">
            <v>2.5065872616924429</v>
          </cell>
          <cell r="AN16">
            <v>2.4722054513434877</v>
          </cell>
          <cell r="AO16">
            <v>2.3528802180216175</v>
          </cell>
          <cell r="AP16">
            <v>2.3119527177947576</v>
          </cell>
          <cell r="AQ16">
            <v>2.3185494441533199</v>
          </cell>
          <cell r="AS16">
            <v>2.3185494441533199</v>
          </cell>
        </row>
        <row r="17">
          <cell r="B17">
            <v>12</v>
          </cell>
          <cell r="C17" t="str">
            <v>Luz del Sur S.A.A.</v>
          </cell>
          <cell r="AC17">
            <v>2.614019936706383</v>
          </cell>
          <cell r="AD17">
            <v>2.6255826161354485</v>
          </cell>
          <cell r="AE17">
            <v>2.5906786649640963</v>
          </cell>
          <cell r="AF17">
            <v>2.6296578046798795</v>
          </cell>
          <cell r="AG17">
            <v>2.5891104137630667</v>
          </cell>
          <cell r="AH17">
            <v>2.5444082313771803</v>
          </cell>
          <cell r="AI17">
            <v>2.5444082313771803</v>
          </cell>
          <cell r="AJ17">
            <v>2.4992573522132013</v>
          </cell>
          <cell r="AK17">
            <v>2.4519007500943246</v>
          </cell>
          <cell r="AL17">
            <v>2.4640171894089629</v>
          </cell>
          <cell r="AM17">
            <v>2.3248983857847891</v>
          </cell>
          <cell r="AN17">
            <v>2.3599778285550546</v>
          </cell>
          <cell r="AO17">
            <v>2.2801921975362203</v>
          </cell>
          <cell r="AP17">
            <v>2.1358230055024086</v>
          </cell>
          <cell r="AQ17">
            <v>2.0838878775981748</v>
          </cell>
          <cell r="AS17">
            <v>2.0838878775981748</v>
          </cell>
        </row>
        <row r="18">
          <cell r="B18">
            <v>16</v>
          </cell>
          <cell r="C18" t="str">
            <v xml:space="preserve">Internacional de Títulos Sociedad Titulizadora S.A. </v>
          </cell>
          <cell r="AJ18">
            <v>1.7507301738203875</v>
          </cell>
          <cell r="AK18">
            <v>1.7470297377021493</v>
          </cell>
          <cell r="AM18">
            <v>1.6388627071315018</v>
          </cell>
          <cell r="AN18">
            <v>1.7677019621390191</v>
          </cell>
          <cell r="AO18">
            <v>1.7390410429115273</v>
          </cell>
          <cell r="AP18">
            <v>1.7500632267372376</v>
          </cell>
          <cell r="AQ18">
            <v>1.8138134290346761</v>
          </cell>
          <cell r="AS18">
            <v>1.8138134290346761</v>
          </cell>
        </row>
        <row r="19">
          <cell r="B19">
            <v>15</v>
          </cell>
          <cell r="C19" t="str">
            <v>Unión de Cerv. Peruanas Backus y Johnston S.A.A.</v>
          </cell>
          <cell r="D19">
            <v>3.3497289287030845</v>
          </cell>
          <cell r="E19">
            <v>2.9985457010348031</v>
          </cell>
          <cell r="F19">
            <v>2.8028614335517394</v>
          </cell>
          <cell r="H19">
            <v>3.0588367619840517</v>
          </cell>
          <cell r="I19">
            <v>2.908439463024485</v>
          </cell>
          <cell r="J19">
            <v>2.8285663490782174</v>
          </cell>
          <cell r="K19">
            <v>2.9412942474393495</v>
          </cell>
          <cell r="L19">
            <v>3.1108015772323818</v>
          </cell>
          <cell r="M19">
            <v>3.0104818225916938</v>
          </cell>
          <cell r="N19">
            <v>2.8848364060169569</v>
          </cell>
          <cell r="O19">
            <v>2.9793571946804107</v>
          </cell>
          <cell r="P19">
            <v>3.3476801664028248</v>
          </cell>
          <cell r="Q19">
            <v>3.3275061488272319</v>
          </cell>
          <cell r="R19">
            <v>3.1743350718487484</v>
          </cell>
          <cell r="S19">
            <v>2.8743543741736222</v>
          </cell>
          <cell r="T19">
            <v>2.9829028107311877</v>
          </cell>
          <cell r="U19">
            <v>2.6449739228150295</v>
          </cell>
          <cell r="V19">
            <v>2.6065326219954397</v>
          </cell>
          <cell r="W19">
            <v>2.4116918821867244</v>
          </cell>
          <cell r="Y19">
            <v>2.1562739014797527</v>
          </cell>
          <cell r="Z19">
            <v>2.2505669359048177</v>
          </cell>
          <cell r="AA19">
            <v>2.1037872627099121</v>
          </cell>
          <cell r="AB19">
            <v>2.059641793674909</v>
          </cell>
          <cell r="AC19">
            <v>1.902987213410066</v>
          </cell>
          <cell r="AD19">
            <v>2.1700710889493728</v>
          </cell>
          <cell r="AE19">
            <v>2.2000000000000002</v>
          </cell>
          <cell r="AF19">
            <v>2.1030993326235157</v>
          </cell>
          <cell r="AG19">
            <v>2.0764581647760059</v>
          </cell>
          <cell r="AH19">
            <v>1.7804567879614344</v>
          </cell>
          <cell r="AI19">
            <v>1.7804567879614344</v>
          </cell>
          <cell r="AL19">
            <v>1.67562725494355</v>
          </cell>
          <cell r="AM19">
            <v>1.6364715723363812</v>
          </cell>
          <cell r="AN19">
            <v>1.3675303691124046</v>
          </cell>
          <cell r="AQ19">
            <v>1.5484368327983864</v>
          </cell>
          <cell r="AS19">
            <v>1.5484368327983864</v>
          </cell>
        </row>
        <row r="20">
          <cell r="B20">
            <v>14</v>
          </cell>
          <cell r="C20" t="str">
            <v xml:space="preserve">Banco Internacional del Perú S.A.A. </v>
          </cell>
          <cell r="P20">
            <v>2.1284790622052401</v>
          </cell>
          <cell r="S20">
            <v>1.7</v>
          </cell>
          <cell r="X20">
            <v>2.1558431828483529</v>
          </cell>
          <cell r="Y20">
            <v>2.4531209770107201</v>
          </cell>
          <cell r="Z20">
            <v>2.2966477652001251</v>
          </cell>
          <cell r="AA20">
            <v>2.405066766313372</v>
          </cell>
          <cell r="AB20">
            <v>2.0592058139385081</v>
          </cell>
          <cell r="AC20">
            <v>1.9051778648864184</v>
          </cell>
          <cell r="AD20">
            <v>2.2030118485942838</v>
          </cell>
          <cell r="AE20">
            <v>2.1</v>
          </cell>
          <cell r="AF20">
            <v>2.3662143364476522</v>
          </cell>
          <cell r="AG20">
            <v>2.1301733636703624</v>
          </cell>
          <cell r="AH20">
            <v>2.3670569330763804</v>
          </cell>
          <cell r="AI20">
            <v>2.3670569330763804</v>
          </cell>
          <cell r="AJ20">
            <v>2.335569904703739</v>
          </cell>
          <cell r="AK20">
            <v>1.8459249854216451</v>
          </cell>
          <cell r="AL20">
            <v>2.0677584644432767</v>
          </cell>
          <cell r="AO20">
            <v>1.4542827273810888</v>
          </cell>
          <cell r="AP20">
            <v>1.6735786110367541</v>
          </cell>
          <cell r="AQ20">
            <v>1.4175515523671169</v>
          </cell>
          <cell r="AS20">
            <v>1.4175515523671169</v>
          </cell>
        </row>
        <row r="21">
          <cell r="B21">
            <v>17</v>
          </cell>
          <cell r="C21" t="str">
            <v>Banco Wiese Sudameris S.A.</v>
          </cell>
          <cell r="D21">
            <v>4.3151084672962137</v>
          </cell>
          <cell r="E21">
            <v>3.2306997813696356</v>
          </cell>
          <cell r="F21">
            <v>3.1655039412291472</v>
          </cell>
          <cell r="G21">
            <v>3.4901757385101324</v>
          </cell>
          <cell r="H21">
            <v>3.1193407005714606</v>
          </cell>
          <cell r="I21">
            <v>3.3859822138006042</v>
          </cell>
          <cell r="J21">
            <v>3.3089881875178295</v>
          </cell>
          <cell r="K21">
            <v>3.0071168222461924</v>
          </cell>
          <cell r="L21">
            <v>2.3297658248784083</v>
          </cell>
          <cell r="AS21">
            <v>0.82182035318899471</v>
          </cell>
        </row>
        <row r="22">
          <cell r="B22">
            <v>18</v>
          </cell>
          <cell r="C22" t="str">
            <v>State Street Bank and Trust Company</v>
          </cell>
          <cell r="R22">
            <v>2.1383231054228879</v>
          </cell>
          <cell r="S22">
            <v>2.7419093886314592</v>
          </cell>
          <cell r="T22">
            <v>2.6176409384200716</v>
          </cell>
          <cell r="U22">
            <v>2.6701466567376118</v>
          </cell>
          <cell r="V22">
            <v>2.6208384896396244</v>
          </cell>
          <cell r="W22">
            <v>2.3676891166883465</v>
          </cell>
          <cell r="X22">
            <v>2.3133764230079423</v>
          </cell>
          <cell r="AS22">
            <v>0.59150019498657425</v>
          </cell>
        </row>
        <row r="23">
          <cell r="B23">
            <v>19</v>
          </cell>
          <cell r="C23" t="str">
            <v>Gobierno de los Estados Unidos de América</v>
          </cell>
          <cell r="D23">
            <v>2.9430277718335578</v>
          </cell>
          <cell r="E23">
            <v>2.55373892715932</v>
          </cell>
          <cell r="G23">
            <v>2.7093291186218007</v>
          </cell>
          <cell r="H23">
            <v>3.1530789258058927</v>
          </cell>
          <cell r="I23">
            <v>3.3481889345648415</v>
          </cell>
          <cell r="M23">
            <v>2.7679046724963454</v>
          </cell>
          <cell r="N23">
            <v>3.1385157987419374</v>
          </cell>
          <cell r="O23">
            <v>2.9793571946804107</v>
          </cell>
          <cell r="P23">
            <v>2.5391572451643714</v>
          </cell>
          <cell r="Q23">
            <v>2.1468732563109265</v>
          </cell>
          <cell r="AS23">
            <v>0.30915176925640547</v>
          </cell>
        </row>
        <row r="24">
          <cell r="B24">
            <v>20</v>
          </cell>
          <cell r="C24" t="str">
            <v>BankBoston, N.A., Sucursal del Perú</v>
          </cell>
          <cell r="D24">
            <v>2.6682681403434647</v>
          </cell>
          <cell r="E24">
            <v>4.1993122061095809</v>
          </cell>
          <cell r="F24">
            <v>4.9319576765556006</v>
          </cell>
          <cell r="G24">
            <v>5.6263708659623539</v>
          </cell>
          <cell r="H24">
            <v>5.1270114762768957</v>
          </cell>
          <cell r="I24">
            <v>4.4945780383933025</v>
          </cell>
          <cell r="J24">
            <v>4.379090157865793</v>
          </cell>
          <cell r="K24">
            <v>4.4869676230572315</v>
          </cell>
          <cell r="L24">
            <v>4.1506967864712054</v>
          </cell>
          <cell r="M24">
            <v>4.4805675613419051</v>
          </cell>
          <cell r="N24">
            <v>3.96207863273467</v>
          </cell>
          <cell r="O24">
            <v>4.6415694136092593</v>
          </cell>
          <cell r="P24">
            <v>4.3724692997922094</v>
          </cell>
          <cell r="Q24">
            <v>4.1100939052057726</v>
          </cell>
          <cell r="R24">
            <v>3.8946451601950041</v>
          </cell>
          <cell r="S24">
            <v>3.7075818109145571</v>
          </cell>
          <cell r="T24">
            <v>3.8230046501580448</v>
          </cell>
          <cell r="U24">
            <v>3.218917034606545</v>
          </cell>
          <cell r="V24">
            <v>3.0528285467204648</v>
          </cell>
          <cell r="W24">
            <v>2.8452661521588514</v>
          </cell>
          <cell r="X24">
            <v>2.7428391945930377</v>
          </cell>
          <cell r="Y24">
            <v>2.8673456295567776</v>
          </cell>
          <cell r="Z24">
            <v>2.6405641966283451</v>
          </cell>
          <cell r="AA24">
            <v>2.3723415852216543</v>
          </cell>
          <cell r="AB24">
            <v>1.7098420210624381</v>
          </cell>
          <cell r="AF24">
            <v>2.0903657787378229</v>
          </cell>
          <cell r="AS24">
            <v>0</v>
          </cell>
        </row>
        <row r="25">
          <cell r="B25">
            <v>21</v>
          </cell>
          <cell r="C25" t="str">
            <v>Banco Santander Central Hispano - Perú</v>
          </cell>
          <cell r="D25">
            <v>4.605455652344312</v>
          </cell>
          <cell r="E25">
            <v>3.4937612010742471</v>
          </cell>
          <cell r="F25">
            <v>2.7975780194360471</v>
          </cell>
          <cell r="G25">
            <v>2.9619613332969981</v>
          </cell>
          <cell r="J25">
            <v>3.3708427560094285</v>
          </cell>
          <cell r="K25">
            <v>2.9013470545478599</v>
          </cell>
          <cell r="L25">
            <v>2.4539502028409332</v>
          </cell>
          <cell r="M25">
            <v>2.7908597309367118</v>
          </cell>
          <cell r="N25">
            <v>2.3947434975987183</v>
          </cell>
          <cell r="AS25">
            <v>0</v>
          </cell>
        </row>
        <row r="26">
          <cell r="C26" t="str">
            <v>Total</v>
          </cell>
          <cell r="D26">
            <v>71.797684573555244</v>
          </cell>
          <cell r="E26">
            <v>73.234072164634952</v>
          </cell>
          <cell r="F26">
            <v>72.832137332040958</v>
          </cell>
          <cell r="G26">
            <v>72.671135699578272</v>
          </cell>
          <cell r="H26">
            <v>72.073474529917604</v>
          </cell>
          <cell r="I26">
            <v>72.704715385419576</v>
          </cell>
          <cell r="J26">
            <v>72.773266087951001</v>
          </cell>
          <cell r="K26">
            <v>72.864273818874224</v>
          </cell>
          <cell r="L26">
            <v>73.237659341597507</v>
          </cell>
          <cell r="M26">
            <v>72.338164764070527</v>
          </cell>
          <cell r="N26">
            <v>73.420382965961863</v>
          </cell>
          <cell r="O26">
            <v>72.456613970971461</v>
          </cell>
          <cell r="P26">
            <v>75.713652470389547</v>
          </cell>
          <cell r="Q26">
            <v>74.745784387489607</v>
          </cell>
          <cell r="R26">
            <v>76.174657503549767</v>
          </cell>
          <cell r="S26">
            <v>78.002690027294221</v>
          </cell>
          <cell r="T26">
            <v>75.176844890736476</v>
          </cell>
          <cell r="U26">
            <v>75.212970019361563</v>
          </cell>
          <cell r="V26">
            <v>75.791141659647238</v>
          </cell>
          <cell r="W26">
            <v>75.405352834877789</v>
          </cell>
          <cell r="X26">
            <v>75.207926633206029</v>
          </cell>
          <cell r="Y26">
            <v>74.633275674882015</v>
          </cell>
          <cell r="Z26">
            <v>74.499513604847436</v>
          </cell>
          <cell r="AA26">
            <v>72.916340059078806</v>
          </cell>
          <cell r="AB26">
            <v>73.294826897234202</v>
          </cell>
          <cell r="AC26">
            <v>73.836382840626158</v>
          </cell>
          <cell r="AD26">
            <v>71.718902138190543</v>
          </cell>
          <cell r="AE26">
            <v>70.790678664964076</v>
          </cell>
          <cell r="AF26">
            <v>69.930795619287665</v>
          </cell>
          <cell r="AG26">
            <v>69.412642850233766</v>
          </cell>
          <cell r="AH26">
            <v>70.215182186041375</v>
          </cell>
          <cell r="AI26">
            <v>70.215182186041375</v>
          </cell>
          <cell r="AJ26">
            <v>70.203177327371549</v>
          </cell>
          <cell r="AK26">
            <v>70.880149489799933</v>
          </cell>
          <cell r="AL26">
            <v>71.074506799507091</v>
          </cell>
          <cell r="AM26">
            <v>71.047856529840331</v>
          </cell>
          <cell r="AN26">
            <v>71.384032031019984</v>
          </cell>
          <cell r="AO26">
            <v>70.233242019180153</v>
          </cell>
          <cell r="AP26">
            <v>70.251074251918723</v>
          </cell>
          <cell r="AQ26">
            <v>71.500168585261235</v>
          </cell>
        </row>
      </sheetData>
      <sheetData sheetId="9" refreshError="1"/>
      <sheetData sheetId="10" refreshError="1"/>
      <sheetData sheetId="11" refreshError="1"/>
      <sheetData sheetId="12" refreshError="1"/>
      <sheetData sheetId="13" refreshError="1">
        <row r="166">
          <cell r="H166">
            <v>37347</v>
          </cell>
          <cell r="I166">
            <v>37377</v>
          </cell>
          <cell r="J166">
            <v>37408</v>
          </cell>
          <cell r="K166">
            <v>37438</v>
          </cell>
          <cell r="L166">
            <v>37469</v>
          </cell>
          <cell r="M166">
            <v>37500</v>
          </cell>
          <cell r="N166">
            <v>37530</v>
          </cell>
          <cell r="O166">
            <v>37561</v>
          </cell>
          <cell r="P166">
            <v>37591</v>
          </cell>
          <cell r="Q166">
            <v>37622</v>
          </cell>
          <cell r="R166">
            <v>37653</v>
          </cell>
          <cell r="S166">
            <v>37681</v>
          </cell>
          <cell r="T166">
            <v>37712</v>
          </cell>
          <cell r="U166">
            <v>37742</v>
          </cell>
          <cell r="V166">
            <v>37773</v>
          </cell>
          <cell r="W166">
            <v>37803</v>
          </cell>
          <cell r="X166">
            <v>37834</v>
          </cell>
          <cell r="Y166">
            <v>37865</v>
          </cell>
          <cell r="Z166">
            <v>37895</v>
          </cell>
          <cell r="AA166">
            <v>37926</v>
          </cell>
          <cell r="AB166">
            <v>37956</v>
          </cell>
          <cell r="AC166">
            <v>37987</v>
          </cell>
          <cell r="AD166">
            <v>38018</v>
          </cell>
          <cell r="AE166">
            <v>38047</v>
          </cell>
          <cell r="AF166">
            <v>38078</v>
          </cell>
          <cell r="AG166">
            <v>38108</v>
          </cell>
          <cell r="AH166">
            <v>38139</v>
          </cell>
          <cell r="AI166">
            <v>38169</v>
          </cell>
          <cell r="AJ166">
            <v>38200</v>
          </cell>
          <cell r="AK166">
            <v>38231</v>
          </cell>
          <cell r="AL166">
            <v>38261</v>
          </cell>
          <cell r="AM166">
            <v>38292</v>
          </cell>
          <cell r="AN166">
            <v>38322</v>
          </cell>
          <cell r="AO166">
            <v>38353</v>
          </cell>
          <cell r="AP166">
            <v>38384</v>
          </cell>
          <cell r="AQ166">
            <v>38412</v>
          </cell>
          <cell r="AR166">
            <v>38443</v>
          </cell>
          <cell r="AS166">
            <v>38473</v>
          </cell>
        </row>
        <row r="167">
          <cell r="H167">
            <v>36.457230760000002</v>
          </cell>
          <cell r="I167">
            <v>35.601059169999999</v>
          </cell>
          <cell r="J167">
            <v>35.358336399999999</v>
          </cell>
          <cell r="K167">
            <v>37.110127890000001</v>
          </cell>
          <cell r="L167">
            <v>57.379084800000001</v>
          </cell>
          <cell r="M167">
            <v>38.013242300000009</v>
          </cell>
          <cell r="N167">
            <v>38.257628539999999</v>
          </cell>
          <cell r="O167">
            <v>38.478313290000003</v>
          </cell>
          <cell r="P167">
            <v>38.415739620000011</v>
          </cell>
          <cell r="Q167">
            <v>59.763055589999993</v>
          </cell>
          <cell r="R167">
            <v>37.609282329999999</v>
          </cell>
          <cell r="S167">
            <v>38.724908219999996</v>
          </cell>
          <cell r="T167">
            <v>40.193512700000007</v>
          </cell>
          <cell r="U167">
            <v>38.46313880000001</v>
          </cell>
          <cell r="V167">
            <v>39.273051270000003</v>
          </cell>
          <cell r="W167">
            <v>39.661175380000003</v>
          </cell>
          <cell r="X167">
            <v>60.582979899999998</v>
          </cell>
          <cell r="Y167">
            <v>40.946103210000004</v>
          </cell>
          <cell r="Z167">
            <v>40.906487679999998</v>
          </cell>
          <cell r="AA167">
            <v>40.852490510000003</v>
          </cell>
          <cell r="AB167">
            <v>42.17728065</v>
          </cell>
          <cell r="AC167">
            <v>67.711766250000011</v>
          </cell>
          <cell r="AD167">
            <v>39.935248039999998</v>
          </cell>
          <cell r="AE167">
            <v>42.794227409999998</v>
          </cell>
          <cell r="AF167">
            <v>42.359522859999998</v>
          </cell>
          <cell r="AG167">
            <v>46.536996139999992</v>
          </cell>
          <cell r="AH167">
            <v>44.225432769999998</v>
          </cell>
          <cell r="AI167">
            <v>43.830633150000004</v>
          </cell>
          <cell r="AJ167">
            <v>67.807751890000006</v>
          </cell>
          <cell r="AK167">
            <v>45.084177339999997</v>
          </cell>
          <cell r="AL167">
            <v>46.868255669999996</v>
          </cell>
          <cell r="AM167">
            <v>44.412564259999996</v>
          </cell>
          <cell r="AN167">
            <v>49.083434760000003</v>
          </cell>
          <cell r="AO167">
            <v>72.626356740000006</v>
          </cell>
          <cell r="AP167">
            <v>45.660163109999999</v>
          </cell>
          <cell r="AQ167">
            <v>48.193830320000011</v>
          </cell>
          <cell r="AR167">
            <v>50.453242820000007</v>
          </cell>
          <cell r="AS167">
            <v>47.88856655</v>
          </cell>
        </row>
        <row r="168">
          <cell r="H168">
            <v>44.994150729999994</v>
          </cell>
          <cell r="I168">
            <v>43.645781980000002</v>
          </cell>
          <cell r="J168">
            <v>43.233355320000001</v>
          </cell>
          <cell r="K168">
            <v>44.445426930000004</v>
          </cell>
          <cell r="L168">
            <v>70.019824540000002</v>
          </cell>
          <cell r="M168">
            <v>46.200986539999995</v>
          </cell>
          <cell r="N168">
            <v>47.149475160000001</v>
          </cell>
          <cell r="O168">
            <v>46.011703170000004</v>
          </cell>
          <cell r="P168">
            <v>49.153909460000001</v>
          </cell>
          <cell r="Q168">
            <v>73.564463610000004</v>
          </cell>
          <cell r="R168">
            <v>47.317389759999998</v>
          </cell>
          <cell r="S168">
            <v>47.270834479999998</v>
          </cell>
          <cell r="T168">
            <v>48.268423780000006</v>
          </cell>
          <cell r="U168">
            <v>47.53946646</v>
          </cell>
          <cell r="V168">
            <v>47.156901220000009</v>
          </cell>
          <cell r="W168">
            <v>48.105674779999994</v>
          </cell>
          <cell r="X168">
            <v>73.53158418999999</v>
          </cell>
          <cell r="Y168">
            <v>49.761700080000004</v>
          </cell>
          <cell r="Z168">
            <v>50.050521750000001</v>
          </cell>
          <cell r="AA168">
            <v>49.111794459999999</v>
          </cell>
          <cell r="AB168">
            <v>49.949141500000003</v>
          </cell>
          <cell r="AC168">
            <v>79.549151040000012</v>
          </cell>
          <cell r="AD168">
            <v>51.665814480000002</v>
          </cell>
          <cell r="AE168">
            <v>51.508390160000005</v>
          </cell>
          <cell r="AF168">
            <v>52.949214749999989</v>
          </cell>
          <cell r="AG168">
            <v>52.155336810000001</v>
          </cell>
          <cell r="AH168">
            <v>52.285627740000002</v>
          </cell>
          <cell r="AI168">
            <v>51.447948950000004</v>
          </cell>
          <cell r="AJ168">
            <v>81.692839579999998</v>
          </cell>
          <cell r="AK168">
            <v>52.281297989999992</v>
          </cell>
          <cell r="AL168">
            <v>53.337951630000006</v>
          </cell>
          <cell r="AM168">
            <v>52.198147409999997</v>
          </cell>
          <cell r="AN168">
            <v>54.104449289999998</v>
          </cell>
          <cell r="AO168">
            <v>84.569594179999996</v>
          </cell>
          <cell r="AP168">
            <v>52.635777090000005</v>
          </cell>
          <cell r="AQ168">
            <v>54.717590859999987</v>
          </cell>
          <cell r="AR168">
            <v>55.456620689999987</v>
          </cell>
          <cell r="AS168">
            <v>55.376456069999996</v>
          </cell>
        </row>
        <row r="169">
          <cell r="H169">
            <v>24.540563819999999</v>
          </cell>
          <cell r="I169">
            <v>23.318177500000001</v>
          </cell>
          <cell r="J169">
            <v>23.66288454</v>
          </cell>
          <cell r="K169">
            <v>23.992856349999997</v>
          </cell>
          <cell r="L169">
            <v>36.627677370000001</v>
          </cell>
          <cell r="M169">
            <v>25.228574250000001</v>
          </cell>
          <cell r="N169">
            <v>25.65789504</v>
          </cell>
          <cell r="O169">
            <v>25.346356230000001</v>
          </cell>
          <cell r="P169">
            <v>25.954933510000004</v>
          </cell>
          <cell r="Q169">
            <v>38.208010190000003</v>
          </cell>
          <cell r="R169">
            <v>25.419390219999997</v>
          </cell>
          <cell r="S169">
            <v>26.095709870000004</v>
          </cell>
          <cell r="T169">
            <v>26.190175270000001</v>
          </cell>
          <cell r="U169">
            <v>26.699330920000001</v>
          </cell>
          <cell r="V169">
            <v>26.279965600000004</v>
          </cell>
          <cell r="W169">
            <v>26.577760389999998</v>
          </cell>
          <cell r="X169">
            <v>39.879856260000004</v>
          </cell>
          <cell r="Y169">
            <v>28.400350200000002</v>
          </cell>
          <cell r="Z169">
            <v>27.79356091</v>
          </cell>
          <cell r="AA169">
            <v>27.306460209999997</v>
          </cell>
          <cell r="AB169">
            <v>28.267474620000002</v>
          </cell>
          <cell r="AC169">
            <v>42.676005109999998</v>
          </cell>
          <cell r="AD169">
            <v>28.472868940000001</v>
          </cell>
          <cell r="AE169">
            <v>29.229445559999998</v>
          </cell>
          <cell r="AF169">
            <v>29.047408149999999</v>
          </cell>
          <cell r="AG169">
            <v>28.960072619999998</v>
          </cell>
          <cell r="AH169">
            <v>27.971597580000001</v>
          </cell>
          <cell r="AI169">
            <v>28.656697409999996</v>
          </cell>
          <cell r="AJ169">
            <v>42.369818120000005</v>
          </cell>
          <cell r="AK169">
            <v>28.81147825</v>
          </cell>
          <cell r="AL169">
            <v>27.761970060000003</v>
          </cell>
          <cell r="AM169">
            <v>29.093039400000002</v>
          </cell>
          <cell r="AN169">
            <v>30.748349409999999</v>
          </cell>
          <cell r="AO169">
            <v>46.968059759999996</v>
          </cell>
          <cell r="AP169">
            <v>30.663326590000004</v>
          </cell>
          <cell r="AQ169">
            <v>31.810897809999997</v>
          </cell>
          <cell r="AR169">
            <v>30.668046380450996</v>
          </cell>
          <cell r="AS169">
            <v>34.576986810000001</v>
          </cell>
        </row>
        <row r="170">
          <cell r="H170">
            <v>40.257570539999996</v>
          </cell>
          <cell r="I170">
            <v>38.561021939999996</v>
          </cell>
          <cell r="J170">
            <v>38.528511539999997</v>
          </cell>
          <cell r="K170">
            <v>38.956290280000005</v>
          </cell>
          <cell r="L170">
            <v>61.205202870000008</v>
          </cell>
          <cell r="M170">
            <v>43.796724909999995</v>
          </cell>
          <cell r="N170">
            <v>40.543682060000002</v>
          </cell>
          <cell r="O170">
            <v>40.818002679999999</v>
          </cell>
          <cell r="P170">
            <v>40.442329699999995</v>
          </cell>
          <cell r="Q170">
            <v>66.167108749999997</v>
          </cell>
          <cell r="R170">
            <v>40.102424549999995</v>
          </cell>
          <cell r="S170">
            <v>40.470103419999994</v>
          </cell>
          <cell r="T170">
            <v>40.800927790000003</v>
          </cell>
          <cell r="U170">
            <v>39.029699119999997</v>
          </cell>
          <cell r="V170">
            <v>40.389954689999996</v>
          </cell>
          <cell r="W170">
            <v>40.847259980000004</v>
          </cell>
          <cell r="X170">
            <v>64.393581730000008</v>
          </cell>
          <cell r="Y170">
            <v>42.812163390000002</v>
          </cell>
          <cell r="Z170">
            <v>41.941798080000005</v>
          </cell>
          <cell r="AA170">
            <v>42.310284250000002</v>
          </cell>
          <cell r="AB170">
            <v>41.702831599999996</v>
          </cell>
          <cell r="AC170">
            <v>68.944762670000003</v>
          </cell>
          <cell r="AD170">
            <v>42.169144170000003</v>
          </cell>
          <cell r="AE170">
            <v>43.370945379999988</v>
          </cell>
          <cell r="AF170">
            <v>43.381656139999997</v>
          </cell>
          <cell r="AG170">
            <v>42.555136129999994</v>
          </cell>
          <cell r="AH170">
            <v>41.294781400000005</v>
          </cell>
          <cell r="AI170">
            <v>41.259274790000013</v>
          </cell>
          <cell r="AJ170">
            <v>63.262292239999994</v>
          </cell>
          <cell r="AK170">
            <v>43.534429869999997</v>
          </cell>
          <cell r="AL170">
            <v>40.724850719999999</v>
          </cell>
          <cell r="AM170">
            <v>41.947345070000004</v>
          </cell>
          <cell r="AN170">
            <v>41.440350420000001</v>
          </cell>
          <cell r="AO170">
            <v>70.425915840000002</v>
          </cell>
          <cell r="AP170">
            <v>44.805574059999984</v>
          </cell>
          <cell r="AQ170">
            <v>45.516405880000008</v>
          </cell>
          <cell r="AR170">
            <v>47.527181049999996</v>
          </cell>
          <cell r="AS170">
            <v>47.37218841</v>
          </cell>
        </row>
        <row r="171">
          <cell r="H171">
            <v>146.24951584999999</v>
          </cell>
          <cell r="I171">
            <v>141.12604059</v>
          </cell>
          <cell r="J171">
            <v>140.78308779999998</v>
          </cell>
          <cell r="K171">
            <v>144.50470145</v>
          </cell>
          <cell r="L171">
            <v>225.23178958</v>
          </cell>
          <cell r="M171">
            <v>153.23952800000001</v>
          </cell>
          <cell r="N171">
            <v>151.6086808</v>
          </cell>
          <cell r="O171">
            <v>150.65437537</v>
          </cell>
          <cell r="P171">
            <v>153.96691229000001</v>
          </cell>
          <cell r="Q171">
            <v>237.70263813999998</v>
          </cell>
          <cell r="R171">
            <v>150.44848686</v>
          </cell>
          <cell r="S171">
            <v>152.56155598999999</v>
          </cell>
          <cell r="T171">
            <v>155.45303954000002</v>
          </cell>
          <cell r="U171">
            <v>151.73163530000002</v>
          </cell>
          <cell r="V171">
            <v>153.09987278</v>
          </cell>
          <cell r="W171">
            <v>155.19187052999999</v>
          </cell>
          <cell r="X171">
            <v>238.38800207999998</v>
          </cell>
          <cell r="Y171">
            <v>161.92031688000003</v>
          </cell>
          <cell r="Z171">
            <v>160.69236842000001</v>
          </cell>
          <cell r="AA171">
            <v>159.58102943</v>
          </cell>
          <cell r="AB171">
            <v>162.09672836999999</v>
          </cell>
          <cell r="AC171">
            <v>258.88168507</v>
          </cell>
          <cell r="AD171">
            <v>162.24307562999999</v>
          </cell>
          <cell r="AE171">
            <v>166.90300850999998</v>
          </cell>
          <cell r="AF171">
            <v>167.73780189999997</v>
          </cell>
          <cell r="AG171">
            <v>170.20754169999998</v>
          </cell>
          <cell r="AH171">
            <v>165.77743949000001</v>
          </cell>
          <cell r="AI171">
            <v>165.19455430000002</v>
          </cell>
          <cell r="AJ171">
            <v>255.13270183</v>
          </cell>
          <cell r="AK171">
            <v>169.71138344999997</v>
          </cell>
          <cell r="AL171">
            <v>168.69302808</v>
          </cell>
          <cell r="AM171">
            <v>167.65109614000002</v>
          </cell>
          <cell r="AN171">
            <v>175.37658388</v>
          </cell>
          <cell r="AO171">
            <v>274.58992652000001</v>
          </cell>
          <cell r="AP171">
            <v>173.76484084999998</v>
          </cell>
          <cell r="AQ171">
            <v>180.23872487</v>
          </cell>
          <cell r="AR171">
            <v>184.10509094045099</v>
          </cell>
          <cell r="AS171">
            <v>185.21419784</v>
          </cell>
        </row>
      </sheetData>
      <sheetData sheetId="14" refreshError="1"/>
      <sheetData sheetId="15" refreshError="1">
        <row r="4">
          <cell r="C4" t="str">
            <v xml:space="preserve">Horizonte </v>
          </cell>
          <cell r="D4" t="str">
            <v>Integra</v>
          </cell>
          <cell r="E4" t="str">
            <v>Profuturo</v>
          </cell>
          <cell r="F4" t="str">
            <v>Unión Vida</v>
          </cell>
          <cell r="G4" t="str">
            <v>UNIÓN 1/</v>
          </cell>
          <cell r="H4" t="str">
            <v>EL ROBLE 2/</v>
          </cell>
          <cell r="I4" t="str">
            <v>PROVIDENCIA1/</v>
          </cell>
          <cell r="J4" t="str">
            <v>MEGAFONDO 3/</v>
          </cell>
          <cell r="K4" t="str">
            <v>SISTEMA</v>
          </cell>
          <cell r="L4" t="str">
            <v>Ren Mínima</v>
          </cell>
          <cell r="M4" t="str">
            <v>IPC</v>
          </cell>
          <cell r="N4" t="str">
            <v>Tasa Anual Saldo CDBCR</v>
          </cell>
          <cell r="O4" t="str">
            <v>Tasa Mens CDBCR</v>
          </cell>
          <cell r="P4" t="str">
            <v>Tasa Real</v>
          </cell>
        </row>
        <row r="5">
          <cell r="B5">
            <v>34547</v>
          </cell>
          <cell r="C5">
            <v>10.8771</v>
          </cell>
          <cell r="D5">
            <v>9.8391999999999999</v>
          </cell>
          <cell r="E5">
            <v>13.484400000000001</v>
          </cell>
          <cell r="F5">
            <v>14.062799999999999</v>
          </cell>
          <cell r="G5">
            <v>11.7644</v>
          </cell>
          <cell r="H5">
            <v>12.4346</v>
          </cell>
          <cell r="I5">
            <v>12.542999999999999</v>
          </cell>
          <cell r="J5">
            <v>13.7</v>
          </cell>
          <cell r="K5">
            <v>11.72</v>
          </cell>
          <cell r="M5">
            <v>102.42011101125648</v>
          </cell>
          <cell r="N5">
            <v>13.7</v>
          </cell>
          <cell r="O5">
            <v>1.0756878202714981</v>
          </cell>
        </row>
        <row r="6">
          <cell r="B6">
            <v>34578</v>
          </cell>
          <cell r="C6">
            <v>12.301500000000001</v>
          </cell>
          <cell r="D6">
            <v>11.327400000000001</v>
          </cell>
          <cell r="E6">
            <v>15.005000000000001</v>
          </cell>
          <cell r="F6">
            <v>15.9963</v>
          </cell>
          <cell r="G6">
            <v>11.631600000000001</v>
          </cell>
          <cell r="H6">
            <v>14.018700000000001</v>
          </cell>
          <cell r="I6">
            <v>14.7964</v>
          </cell>
          <cell r="K6">
            <v>12.6296</v>
          </cell>
          <cell r="M6">
            <v>102.94794508187941</v>
          </cell>
          <cell r="N6">
            <v>14.6</v>
          </cell>
          <cell r="O6">
            <v>1.1421197676646511</v>
          </cell>
        </row>
        <row r="7">
          <cell r="B7">
            <v>34608</v>
          </cell>
          <cell r="C7">
            <v>12.244999999999999</v>
          </cell>
          <cell r="D7">
            <v>11.0146</v>
          </cell>
          <cell r="E7">
            <v>15.1485</v>
          </cell>
          <cell r="F7">
            <v>16.0244</v>
          </cell>
          <cell r="G7">
            <v>11.9787</v>
          </cell>
          <cell r="H7">
            <v>11.985900000000001</v>
          </cell>
          <cell r="I7">
            <v>14.3734</v>
          </cell>
          <cell r="K7">
            <v>12.4664</v>
          </cell>
          <cell r="M7">
            <v>103.24262167841599</v>
          </cell>
          <cell r="N7">
            <v>14.9</v>
          </cell>
          <cell r="O7">
            <v>1.1641575009651461</v>
          </cell>
        </row>
        <row r="8">
          <cell r="B8">
            <v>34639</v>
          </cell>
          <cell r="C8">
            <v>10.0405</v>
          </cell>
          <cell r="D8">
            <v>8.8491</v>
          </cell>
          <cell r="E8">
            <v>12.251099999999999</v>
          </cell>
          <cell r="F8">
            <v>12.8682</v>
          </cell>
          <cell r="G8">
            <v>9.0542999999999996</v>
          </cell>
          <cell r="H8">
            <v>9.7387999999999995</v>
          </cell>
          <cell r="K8">
            <v>9.9649000000000001</v>
          </cell>
          <cell r="M8">
            <v>104.50314849742108</v>
          </cell>
          <cell r="N8">
            <v>15</v>
          </cell>
          <cell r="O8">
            <v>1.171491691985338</v>
          </cell>
        </row>
        <row r="9">
          <cell r="B9">
            <v>34669</v>
          </cell>
          <cell r="C9">
            <v>8.5974000000000004</v>
          </cell>
          <cell r="D9">
            <v>7.9245999999999999</v>
          </cell>
          <cell r="E9">
            <v>10.616899999999999</v>
          </cell>
          <cell r="F9">
            <v>10.2438</v>
          </cell>
          <cell r="G9">
            <v>7.8662000000000001</v>
          </cell>
          <cell r="H9">
            <v>7.4741</v>
          </cell>
          <cell r="K9">
            <v>8.5828000000000007</v>
          </cell>
          <cell r="M9">
            <v>105.11710933947434</v>
          </cell>
          <cell r="N9">
            <v>15</v>
          </cell>
          <cell r="O9">
            <v>1.171491691985338</v>
          </cell>
        </row>
        <row r="10">
          <cell r="B10">
            <v>34700</v>
          </cell>
          <cell r="C10">
            <v>6.1698000000000004</v>
          </cell>
          <cell r="D10">
            <v>5.1283000000000003</v>
          </cell>
          <cell r="E10">
            <v>7.2321999999999997</v>
          </cell>
          <cell r="F10">
            <v>7.3632999999999997</v>
          </cell>
          <cell r="G10">
            <v>5.5762999999999998</v>
          </cell>
          <cell r="H10">
            <v>5.1990999999999996</v>
          </cell>
          <cell r="K10">
            <v>5.9032999999999998</v>
          </cell>
          <cell r="M10">
            <v>105.51</v>
          </cell>
          <cell r="N10">
            <v>14.9</v>
          </cell>
          <cell r="O10">
            <v>1.1641575009651461</v>
          </cell>
        </row>
        <row r="11">
          <cell r="B11">
            <v>34731</v>
          </cell>
          <cell r="C11">
            <v>3.1776</v>
          </cell>
          <cell r="D11">
            <v>2.4685999999999999</v>
          </cell>
          <cell r="E11">
            <v>4.1184000000000003</v>
          </cell>
          <cell r="F11">
            <v>5.0618999999999996</v>
          </cell>
          <cell r="G11">
            <v>3.1890000000000001</v>
          </cell>
          <cell r="H11">
            <v>2.4841000000000002</v>
          </cell>
          <cell r="K11">
            <v>3.1564000000000001</v>
          </cell>
          <cell r="M11">
            <v>106.71</v>
          </cell>
          <cell r="N11">
            <v>15</v>
          </cell>
          <cell r="O11">
            <v>1.171491691985338</v>
          </cell>
        </row>
        <row r="12">
          <cell r="B12">
            <v>34759</v>
          </cell>
          <cell r="C12">
            <v>2.8738999999999999</v>
          </cell>
          <cell r="D12">
            <v>2.2521</v>
          </cell>
          <cell r="E12">
            <v>3.8704000000000001</v>
          </cell>
          <cell r="F12">
            <v>4.8807999999999998</v>
          </cell>
          <cell r="G12">
            <v>3.1798000000000002</v>
          </cell>
          <cell r="H12">
            <v>1.1779999999999999</v>
          </cell>
          <cell r="K12">
            <v>2.8763999999999998</v>
          </cell>
          <cell r="M12">
            <v>108.17</v>
          </cell>
          <cell r="N12">
            <v>15.8</v>
          </cell>
          <cell r="O12">
            <v>1.2299556585700477</v>
          </cell>
        </row>
        <row r="13">
          <cell r="B13">
            <v>34790</v>
          </cell>
          <cell r="C13">
            <v>5.0170000000000003</v>
          </cell>
          <cell r="D13">
            <v>4.6547999999999998</v>
          </cell>
          <cell r="E13">
            <v>6.5595999999999997</v>
          </cell>
          <cell r="F13">
            <v>5.3224999999999998</v>
          </cell>
          <cell r="G13">
            <v>5.7803000000000004</v>
          </cell>
          <cell r="H13">
            <v>3.2458999999999998</v>
          </cell>
          <cell r="K13">
            <v>5.1714000000000002</v>
          </cell>
          <cell r="M13">
            <v>109.24</v>
          </cell>
          <cell r="N13">
            <v>18.5</v>
          </cell>
          <cell r="O13">
            <v>1.4245748385667056</v>
          </cell>
        </row>
        <row r="14">
          <cell r="B14">
            <v>34820</v>
          </cell>
          <cell r="C14">
            <v>5.5083000000000002</v>
          </cell>
          <cell r="D14">
            <v>5.1791</v>
          </cell>
          <cell r="E14">
            <v>6.6534000000000004</v>
          </cell>
          <cell r="F14">
            <v>5.0682999999999998</v>
          </cell>
          <cell r="G14">
            <v>6.3749000000000002</v>
          </cell>
          <cell r="H14">
            <v>3.1427999999999998</v>
          </cell>
          <cell r="K14">
            <v>5.5494000000000003</v>
          </cell>
          <cell r="M14">
            <v>110.15</v>
          </cell>
          <cell r="N14">
            <v>19.899999999999999</v>
          </cell>
          <cell r="O14">
            <v>1.5238935953279853</v>
          </cell>
        </row>
        <row r="15">
          <cell r="B15">
            <v>34851</v>
          </cell>
          <cell r="C15">
            <v>4.3899999999999997</v>
          </cell>
          <cell r="D15">
            <v>4.0525000000000002</v>
          </cell>
          <cell r="E15">
            <v>5.1193</v>
          </cell>
          <cell r="F15">
            <v>4.2643000000000004</v>
          </cell>
          <cell r="G15">
            <v>5.5006000000000004</v>
          </cell>
          <cell r="H15">
            <v>1.8903000000000001</v>
          </cell>
          <cell r="K15">
            <v>4.4146999999999998</v>
          </cell>
          <cell r="M15">
            <v>111.04</v>
          </cell>
          <cell r="N15">
            <v>18.899999999999999</v>
          </cell>
          <cell r="O15">
            <v>1.4530609136026662</v>
          </cell>
        </row>
        <row r="16">
          <cell r="B16">
            <v>34881</v>
          </cell>
          <cell r="C16">
            <v>6.1978999999999997</v>
          </cell>
          <cell r="D16">
            <v>5.6989000000000001</v>
          </cell>
          <cell r="E16">
            <v>6.9610000000000003</v>
          </cell>
          <cell r="F16">
            <v>5.6360999999999999</v>
          </cell>
          <cell r="G16">
            <v>6.9732000000000003</v>
          </cell>
          <cell r="H16">
            <v>6.1886000000000001</v>
          </cell>
          <cell r="K16">
            <v>6.2723000000000004</v>
          </cell>
          <cell r="M16">
            <v>111.67</v>
          </cell>
          <cell r="N16">
            <v>18.8</v>
          </cell>
          <cell r="O16">
            <v>1.4459476398528182</v>
          </cell>
        </row>
        <row r="17">
          <cell r="B17">
            <v>34912</v>
          </cell>
          <cell r="C17">
            <v>6.4917999999999996</v>
          </cell>
          <cell r="D17">
            <v>6.0030999999999999</v>
          </cell>
          <cell r="E17">
            <v>6.9249999999999998</v>
          </cell>
          <cell r="F17">
            <v>5.5419999999999998</v>
          </cell>
          <cell r="G17">
            <v>6.8663999999999996</v>
          </cell>
          <cell r="H17">
            <v>6.5392000000000001</v>
          </cell>
          <cell r="K17">
            <v>6.4316000000000004</v>
          </cell>
          <cell r="M17">
            <v>112.83</v>
          </cell>
          <cell r="N17">
            <v>18.3</v>
          </cell>
          <cell r="O17">
            <v>1.4102987320446125</v>
          </cell>
        </row>
        <row r="18">
          <cell r="B18">
            <v>34943</v>
          </cell>
          <cell r="C18">
            <v>5.7953999999999999</v>
          </cell>
          <cell r="D18">
            <v>5.6180000000000003</v>
          </cell>
          <cell r="E18">
            <v>6.0392000000000001</v>
          </cell>
          <cell r="F18">
            <v>4.9188999999999998</v>
          </cell>
          <cell r="G18">
            <v>6.1790000000000003</v>
          </cell>
          <cell r="H18">
            <v>5.0092999999999996</v>
          </cell>
          <cell r="K18">
            <v>5.7469999999999999</v>
          </cell>
          <cell r="M18">
            <v>113.27</v>
          </cell>
          <cell r="N18">
            <v>16</v>
          </cell>
          <cell r="O18">
            <v>1.2445137919713467</v>
          </cell>
        </row>
        <row r="19">
          <cell r="B19">
            <v>34973</v>
          </cell>
          <cell r="C19">
            <v>3.9944000000000002</v>
          </cell>
          <cell r="D19">
            <v>3.7522000000000002</v>
          </cell>
          <cell r="E19">
            <v>3.8449</v>
          </cell>
          <cell r="F19">
            <v>3.3069000000000002</v>
          </cell>
          <cell r="G19">
            <v>3.7972000000000001</v>
          </cell>
          <cell r="H19">
            <v>2.2677999999999998</v>
          </cell>
          <cell r="K19">
            <v>3.7052</v>
          </cell>
          <cell r="M19">
            <v>113.85</v>
          </cell>
          <cell r="N19">
            <v>14.5</v>
          </cell>
          <cell r="O19">
            <v>1.1347621038123146</v>
          </cell>
        </row>
        <row r="20">
          <cell r="B20">
            <v>35004</v>
          </cell>
          <cell r="C20">
            <v>3.5937999999999999</v>
          </cell>
          <cell r="D20">
            <v>3.2218</v>
          </cell>
          <cell r="E20">
            <v>3.5091999999999999</v>
          </cell>
          <cell r="F20">
            <v>3.1320999999999999</v>
          </cell>
          <cell r="G20">
            <v>3.2551000000000001</v>
          </cell>
          <cell r="H20">
            <v>1.1734</v>
          </cell>
          <cell r="K20">
            <v>3.2122000000000002</v>
          </cell>
          <cell r="M20">
            <v>115.26</v>
          </cell>
          <cell r="N20">
            <v>12.4</v>
          </cell>
          <cell r="O20">
            <v>0.97887453502294441</v>
          </cell>
        </row>
        <row r="21">
          <cell r="B21">
            <v>35034</v>
          </cell>
          <cell r="C21">
            <v>6.0130999999999997</v>
          </cell>
          <cell r="D21">
            <v>5.3254000000000001</v>
          </cell>
          <cell r="E21">
            <v>5.9188000000000001</v>
          </cell>
          <cell r="F21">
            <v>5.3913000000000002</v>
          </cell>
          <cell r="G21">
            <v>5.8357000000000001</v>
          </cell>
          <cell r="H21">
            <v>3.5192000000000001</v>
          </cell>
          <cell r="K21">
            <v>5.55</v>
          </cell>
          <cell r="M21">
            <v>115.87</v>
          </cell>
          <cell r="N21">
            <v>14.7</v>
          </cell>
          <cell r="O21">
            <v>1.1494715485939944</v>
          </cell>
        </row>
        <row r="22">
          <cell r="B22">
            <v>35065</v>
          </cell>
          <cell r="C22">
            <v>7.6452</v>
          </cell>
          <cell r="D22">
            <v>7.7992999999999997</v>
          </cell>
          <cell r="E22">
            <v>9.0556999999999999</v>
          </cell>
          <cell r="F22">
            <v>6.8137999999999996</v>
          </cell>
          <cell r="G22">
            <v>7.8644999999999996</v>
          </cell>
          <cell r="H22">
            <v>5.2030000000000003</v>
          </cell>
          <cell r="K22">
            <v>7.7312000000000003</v>
          </cell>
          <cell r="M22">
            <v>117.31</v>
          </cell>
          <cell r="N22">
            <v>13.4</v>
          </cell>
          <cell r="O22">
            <v>1.0534366928747652</v>
          </cell>
        </row>
        <row r="23">
          <cell r="B23">
            <v>35096</v>
          </cell>
          <cell r="C23">
            <v>9.5103000000000009</v>
          </cell>
          <cell r="D23">
            <v>10.217599999999999</v>
          </cell>
          <cell r="E23">
            <v>12.429399999999999</v>
          </cell>
          <cell r="F23">
            <v>8.7722999999999995</v>
          </cell>
          <cell r="G23">
            <v>9.6857000000000006</v>
          </cell>
          <cell r="H23">
            <v>8.0457000000000001</v>
          </cell>
          <cell r="K23">
            <v>10.061</v>
          </cell>
          <cell r="M23">
            <v>119.11</v>
          </cell>
          <cell r="N23">
            <v>11.5</v>
          </cell>
          <cell r="O23">
            <v>0.91124684369046083</v>
          </cell>
        </row>
        <row r="24">
          <cell r="B24">
            <v>35125</v>
          </cell>
          <cell r="C24">
            <v>7.2599</v>
          </cell>
          <cell r="D24">
            <v>8.2723999999999993</v>
          </cell>
          <cell r="E24">
            <v>9.8780000000000001</v>
          </cell>
          <cell r="F24">
            <v>6.7981999999999996</v>
          </cell>
          <cell r="G24">
            <v>7.4607000000000001</v>
          </cell>
          <cell r="H24">
            <v>5.5761000000000003</v>
          </cell>
          <cell r="K24">
            <v>7.8601999999999999</v>
          </cell>
          <cell r="M24">
            <v>120.75</v>
          </cell>
          <cell r="N24">
            <v>11.7</v>
          </cell>
          <cell r="O24">
            <v>0.92631835047352062</v>
          </cell>
        </row>
        <row r="25">
          <cell r="B25">
            <v>35156</v>
          </cell>
          <cell r="C25">
            <v>5.1276999999999999</v>
          </cell>
          <cell r="D25">
            <v>6.3181000000000003</v>
          </cell>
          <cell r="E25">
            <v>7.7778999999999998</v>
          </cell>
          <cell r="F25">
            <v>5.8883000000000001</v>
          </cell>
          <cell r="G25">
            <v>5.4720000000000004</v>
          </cell>
          <cell r="H25">
            <v>3.8273999999999999</v>
          </cell>
          <cell r="K25">
            <v>5.9029999999999996</v>
          </cell>
          <cell r="M25">
            <v>121.8</v>
          </cell>
          <cell r="N25">
            <v>12.9</v>
          </cell>
          <cell r="O25">
            <v>1.0162312880815705</v>
          </cell>
        </row>
        <row r="26">
          <cell r="B26">
            <v>35186</v>
          </cell>
          <cell r="C26">
            <v>5.1520999999999999</v>
          </cell>
          <cell r="D26">
            <v>6.6284999999999998</v>
          </cell>
          <cell r="E26">
            <v>8.2600999999999996</v>
          </cell>
          <cell r="F26">
            <v>6.4283000000000001</v>
          </cell>
          <cell r="G26">
            <v>5.5452000000000004</v>
          </cell>
          <cell r="H26">
            <v>4.2556000000000003</v>
          </cell>
          <cell r="K26">
            <v>6.1481000000000003</v>
          </cell>
          <cell r="M26">
            <v>122.69</v>
          </cell>
          <cell r="N26">
            <v>13.3</v>
          </cell>
          <cell r="O26">
            <v>1.0460076582707201</v>
          </cell>
        </row>
        <row r="27">
          <cell r="B27">
            <v>35217</v>
          </cell>
          <cell r="C27">
            <v>7.9200999999999997</v>
          </cell>
          <cell r="D27">
            <v>9.4116999999999997</v>
          </cell>
          <cell r="E27">
            <v>11.4346</v>
          </cell>
          <cell r="F27">
            <v>8.7019000000000002</v>
          </cell>
          <cell r="G27">
            <v>7.9237000000000002</v>
          </cell>
          <cell r="H27">
            <v>6.9347000000000003</v>
          </cell>
          <cell r="K27">
            <v>8.8683999999999994</v>
          </cell>
          <cell r="M27">
            <v>123.26</v>
          </cell>
          <cell r="N27">
            <v>13.5</v>
          </cell>
          <cell r="O27">
            <v>1.0608597246586804</v>
          </cell>
        </row>
        <row r="28">
          <cell r="B28">
            <v>35247</v>
          </cell>
          <cell r="C28">
            <v>6.8723000000000001</v>
          </cell>
          <cell r="D28">
            <v>8.1943000000000001</v>
          </cell>
          <cell r="E28">
            <v>9.6524999999999999</v>
          </cell>
          <cell r="F28">
            <v>7.7996999999999996</v>
          </cell>
          <cell r="G28">
            <v>6.7191000000000001</v>
          </cell>
          <cell r="H28">
            <v>5.4756</v>
          </cell>
          <cell r="K28">
            <v>7.6044999999999998</v>
          </cell>
          <cell r="M28">
            <v>124.95</v>
          </cell>
          <cell r="N28">
            <v>14</v>
          </cell>
          <cell r="O28">
            <v>1.0978851950173452</v>
          </cell>
        </row>
        <row r="29">
          <cell r="B29">
            <v>35278</v>
          </cell>
          <cell r="C29">
            <v>7.0552999999999999</v>
          </cell>
          <cell r="D29">
            <v>8.4139999999999997</v>
          </cell>
          <cell r="E29">
            <v>10.293900000000001</v>
          </cell>
          <cell r="F29">
            <v>8.1404999999999994</v>
          </cell>
          <cell r="G29">
            <v>6.7153999999999998</v>
          </cell>
          <cell r="H29">
            <v>5.2382999999999997</v>
          </cell>
          <cell r="K29">
            <v>7.8041</v>
          </cell>
          <cell r="M29">
            <v>126.11</v>
          </cell>
          <cell r="N29">
            <v>14.1</v>
          </cell>
          <cell r="O29">
            <v>1.1052724217629706</v>
          </cell>
        </row>
        <row r="30">
          <cell r="B30">
            <v>35309</v>
          </cell>
          <cell r="C30">
            <v>7.1515000000000004</v>
          </cell>
          <cell r="D30">
            <v>8.516</v>
          </cell>
          <cell r="E30">
            <v>10.185</v>
          </cell>
          <cell r="F30">
            <v>8.2629000000000001</v>
          </cell>
          <cell r="G30">
            <v>7.0209999999999999</v>
          </cell>
          <cell r="K30">
            <v>8.2528000000000006</v>
          </cell>
          <cell r="M30">
            <v>126.52</v>
          </cell>
          <cell r="N30">
            <v>14.3</v>
          </cell>
          <cell r="O30">
            <v>1.1200290879070041</v>
          </cell>
        </row>
        <row r="31">
          <cell r="B31">
            <v>35339</v>
          </cell>
          <cell r="C31">
            <v>7.8693</v>
          </cell>
          <cell r="D31">
            <v>9.2308000000000003</v>
          </cell>
          <cell r="E31">
            <v>10.733499999999999</v>
          </cell>
          <cell r="F31">
            <v>9.1211000000000002</v>
          </cell>
          <cell r="G31">
            <v>7.8666</v>
          </cell>
          <cell r="K31">
            <v>8.9596</v>
          </cell>
          <cell r="M31">
            <v>127.45</v>
          </cell>
          <cell r="N31">
            <v>14.2</v>
          </cell>
          <cell r="O31">
            <v>1.112653716075318</v>
          </cell>
        </row>
        <row r="32">
          <cell r="B32">
            <v>35370</v>
          </cell>
          <cell r="C32">
            <v>7.8639999999999999</v>
          </cell>
          <cell r="D32">
            <v>9.2278000000000002</v>
          </cell>
          <cell r="E32">
            <v>10.5799</v>
          </cell>
          <cell r="F32">
            <v>8.6096000000000004</v>
          </cell>
          <cell r="G32">
            <v>7.7312000000000003</v>
          </cell>
          <cell r="K32">
            <v>8.8625000000000007</v>
          </cell>
          <cell r="M32">
            <v>128.04</v>
          </cell>
          <cell r="N32">
            <v>15.3</v>
          </cell>
          <cell r="O32">
            <v>1.1934592413342715</v>
          </cell>
        </row>
        <row r="33">
          <cell r="B33">
            <v>35400</v>
          </cell>
          <cell r="C33">
            <v>4.9572000000000003</v>
          </cell>
          <cell r="D33">
            <v>6.2649999999999997</v>
          </cell>
          <cell r="E33">
            <v>7.4278000000000004</v>
          </cell>
          <cell r="F33">
            <v>5.4855999999999998</v>
          </cell>
          <cell r="G33">
            <v>4.6383999999999999</v>
          </cell>
          <cell r="K33">
            <v>5.8287000000000004</v>
          </cell>
          <cell r="M33">
            <v>129.59</v>
          </cell>
          <cell r="N33">
            <v>16</v>
          </cell>
          <cell r="O33">
            <v>1.2445137919713467</v>
          </cell>
        </row>
        <row r="34">
          <cell r="B34">
            <v>35431</v>
          </cell>
          <cell r="C34">
            <v>7.0438999999999998</v>
          </cell>
          <cell r="D34">
            <v>8.2507999999999999</v>
          </cell>
          <cell r="E34">
            <v>9.0138999999999996</v>
          </cell>
          <cell r="F34">
            <v>7.6501000000000001</v>
          </cell>
          <cell r="G34">
            <v>6.6581999999999999</v>
          </cell>
          <cell r="K34">
            <v>7.7648999999999999</v>
          </cell>
          <cell r="M34">
            <v>130.21</v>
          </cell>
          <cell r="N34">
            <v>14.6</v>
          </cell>
          <cell r="O34">
            <v>1.1421197676646511</v>
          </cell>
        </row>
        <row r="35">
          <cell r="B35">
            <v>35462</v>
          </cell>
          <cell r="C35">
            <v>9.4542000000000002</v>
          </cell>
          <cell r="D35">
            <v>10.5619</v>
          </cell>
          <cell r="E35">
            <v>10.811</v>
          </cell>
          <cell r="F35">
            <v>10.056100000000001</v>
          </cell>
          <cell r="G35">
            <v>9.2896000000000001</v>
          </cell>
          <cell r="K35">
            <v>10.060700000000001</v>
          </cell>
          <cell r="M35">
            <v>130.33000000000001</v>
          </cell>
          <cell r="N35">
            <v>15.5</v>
          </cell>
          <cell r="O35">
            <v>1.20807518477275</v>
          </cell>
        </row>
        <row r="36">
          <cell r="B36">
            <v>35490</v>
          </cell>
          <cell r="C36">
            <v>12.5275</v>
          </cell>
          <cell r="D36">
            <v>13.855600000000001</v>
          </cell>
          <cell r="E36">
            <v>13.845000000000001</v>
          </cell>
          <cell r="F36">
            <v>13.088200000000001</v>
          </cell>
          <cell r="G36">
            <v>12.6973</v>
          </cell>
          <cell r="K36">
            <v>13.2506</v>
          </cell>
          <cell r="M36">
            <v>131.99</v>
          </cell>
          <cell r="N36">
            <v>15.5</v>
          </cell>
          <cell r="O36">
            <v>1.20807518477275</v>
          </cell>
        </row>
        <row r="37">
          <cell r="B37">
            <v>35521</v>
          </cell>
          <cell r="C37">
            <v>14.4559</v>
          </cell>
          <cell r="D37">
            <v>15.6477</v>
          </cell>
          <cell r="E37">
            <v>15.806699999999999</v>
          </cell>
          <cell r="F37">
            <v>14.607200000000001</v>
          </cell>
          <cell r="G37">
            <v>14.3835</v>
          </cell>
          <cell r="K37">
            <v>15.059799999999999</v>
          </cell>
          <cell r="M37">
            <v>132.5</v>
          </cell>
          <cell r="N37">
            <v>14.8</v>
          </cell>
          <cell r="O37">
            <v>1.1568174564269507</v>
          </cell>
        </row>
        <row r="38">
          <cell r="B38">
            <v>35551</v>
          </cell>
          <cell r="C38">
            <v>14.560499999999999</v>
          </cell>
          <cell r="D38">
            <v>15.323700000000001</v>
          </cell>
          <cell r="E38">
            <v>14.5931</v>
          </cell>
          <cell r="F38">
            <v>14.446099999999999</v>
          </cell>
          <cell r="G38">
            <v>14.297499999999999</v>
          </cell>
          <cell r="K38">
            <v>14.728</v>
          </cell>
          <cell r="M38">
            <v>133.5</v>
          </cell>
          <cell r="N38">
            <v>14.8</v>
          </cell>
          <cell r="O38">
            <v>1.1568174564269507</v>
          </cell>
        </row>
        <row r="39">
          <cell r="B39">
            <v>35582</v>
          </cell>
          <cell r="C39">
            <v>14.6616</v>
          </cell>
          <cell r="D39">
            <v>15.339700000000001</v>
          </cell>
          <cell r="E39">
            <v>14.6355</v>
          </cell>
          <cell r="F39">
            <v>14.5343</v>
          </cell>
          <cell r="G39">
            <v>14.6257</v>
          </cell>
          <cell r="K39">
            <v>14.8377</v>
          </cell>
          <cell r="M39">
            <v>134.94999999999999</v>
          </cell>
          <cell r="N39">
            <v>12.3</v>
          </cell>
          <cell r="O39">
            <v>0.97138490912604958</v>
          </cell>
        </row>
        <row r="40">
          <cell r="B40">
            <v>35612</v>
          </cell>
          <cell r="C40">
            <v>11.870200000000001</v>
          </cell>
          <cell r="D40">
            <v>12.6951</v>
          </cell>
          <cell r="E40">
            <v>12.382099999999999</v>
          </cell>
          <cell r="F40">
            <v>11.952500000000001</v>
          </cell>
          <cell r="G40">
            <v>12.1556</v>
          </cell>
          <cell r="K40">
            <v>12.269</v>
          </cell>
          <cell r="M40">
            <v>136.07</v>
          </cell>
          <cell r="N40">
            <v>11.5</v>
          </cell>
          <cell r="O40">
            <v>0.91124684369046083</v>
          </cell>
        </row>
        <row r="41">
          <cell r="B41">
            <v>35643</v>
          </cell>
          <cell r="C41">
            <v>10.4796</v>
          </cell>
          <cell r="D41">
            <v>11.445399999999999</v>
          </cell>
          <cell r="E41">
            <v>10.516299999999999</v>
          </cell>
          <cell r="F41">
            <v>10.484299999999999</v>
          </cell>
          <cell r="G41">
            <v>10.973000000000001</v>
          </cell>
          <cell r="K41">
            <v>10.871600000000001</v>
          </cell>
          <cell r="M41">
            <v>136.38</v>
          </cell>
          <cell r="N41">
            <v>12.5</v>
          </cell>
          <cell r="O41">
            <v>0.98635805532114595</v>
          </cell>
        </row>
        <row r="42">
          <cell r="B42">
            <v>35674</v>
          </cell>
          <cell r="C42">
            <v>8.7677999999999994</v>
          </cell>
          <cell r="D42">
            <v>9.7652999999999999</v>
          </cell>
          <cell r="E42">
            <v>8.6231000000000009</v>
          </cell>
          <cell r="F42">
            <v>8.8198000000000008</v>
          </cell>
          <cell r="G42">
            <v>9.0495000000000001</v>
          </cell>
          <cell r="K42">
            <v>9.0989000000000004</v>
          </cell>
          <cell r="M42">
            <v>136.77000000000001</v>
          </cell>
          <cell r="N42">
            <v>13.2</v>
          </cell>
          <cell r="O42">
            <v>1.0385726106876492</v>
          </cell>
        </row>
        <row r="43">
          <cell r="B43">
            <v>35704</v>
          </cell>
          <cell r="C43">
            <v>9.9186999999999994</v>
          </cell>
          <cell r="D43">
            <v>11.0267</v>
          </cell>
          <cell r="E43">
            <v>9.5677000000000003</v>
          </cell>
          <cell r="F43">
            <v>9.6603999999999992</v>
          </cell>
          <cell r="G43">
            <v>10.0039</v>
          </cell>
          <cell r="K43">
            <v>10.179500000000001</v>
          </cell>
          <cell r="M43">
            <v>136.97999999999999</v>
          </cell>
          <cell r="N43">
            <v>11.9</v>
          </cell>
          <cell r="O43">
            <v>0.94136514064584453</v>
          </cell>
        </row>
        <row r="44">
          <cell r="B44">
            <v>35735</v>
          </cell>
          <cell r="C44">
            <v>9.7219999999999995</v>
          </cell>
          <cell r="D44">
            <v>10.8445</v>
          </cell>
          <cell r="E44">
            <v>9.4951000000000008</v>
          </cell>
          <cell r="F44">
            <v>9.4644999999999992</v>
          </cell>
          <cell r="G44">
            <v>9.9923000000000002</v>
          </cell>
          <cell r="K44">
            <v>10.047499999999999</v>
          </cell>
          <cell r="M44">
            <v>137.09</v>
          </cell>
          <cell r="N44">
            <v>12.8</v>
          </cell>
          <cell r="O44">
            <v>1.0087720864679683</v>
          </cell>
        </row>
        <row r="45">
          <cell r="B45">
            <v>35765</v>
          </cell>
          <cell r="C45">
            <v>10.725099999999999</v>
          </cell>
          <cell r="D45">
            <v>11.8788</v>
          </cell>
          <cell r="E45">
            <v>10.698700000000001</v>
          </cell>
          <cell r="F45">
            <v>10.5677</v>
          </cell>
          <cell r="G45">
            <v>11.02</v>
          </cell>
          <cell r="K45">
            <v>11.1107</v>
          </cell>
          <cell r="M45">
            <v>137.96</v>
          </cell>
          <cell r="N45">
            <v>13.9</v>
          </cell>
          <cell r="O45">
            <v>1.0904920258603124</v>
          </cell>
        </row>
        <row r="46">
          <cell r="B46">
            <v>35796</v>
          </cell>
          <cell r="C46">
            <v>5.2571000000000003</v>
          </cell>
          <cell r="D46">
            <v>6.2294</v>
          </cell>
          <cell r="E46">
            <v>5.4861000000000004</v>
          </cell>
          <cell r="F46">
            <v>5.1993</v>
          </cell>
          <cell r="G46">
            <v>5.5772000000000004</v>
          </cell>
          <cell r="K46">
            <v>5.6467000000000001</v>
          </cell>
          <cell r="M46">
            <v>139.21</v>
          </cell>
          <cell r="N46">
            <v>13.8</v>
          </cell>
          <cell r="O46">
            <v>1.083092904288141</v>
          </cell>
        </row>
        <row r="47">
          <cell r="B47">
            <v>35827</v>
          </cell>
          <cell r="C47">
            <v>1.2219</v>
          </cell>
          <cell r="D47">
            <v>2.2101999999999999</v>
          </cell>
          <cell r="E47">
            <v>1.4297</v>
          </cell>
          <cell r="F47">
            <v>1.069</v>
          </cell>
          <cell r="G47">
            <v>1.3596999999999999</v>
          </cell>
          <cell r="K47">
            <v>1.5677000000000001</v>
          </cell>
          <cell r="M47">
            <v>140.93</v>
          </cell>
          <cell r="N47">
            <v>13.9</v>
          </cell>
          <cell r="O47">
            <v>1.0904920258603124</v>
          </cell>
        </row>
        <row r="48">
          <cell r="B48">
            <v>35855</v>
          </cell>
          <cell r="C48">
            <v>0.35410000000000003</v>
          </cell>
          <cell r="D48">
            <v>1.3444</v>
          </cell>
          <cell r="E48">
            <v>0.39710000000000001</v>
          </cell>
          <cell r="F48">
            <v>0.25879999999999997</v>
          </cell>
          <cell r="G48">
            <v>0.34520000000000001</v>
          </cell>
          <cell r="K48">
            <v>0.6532</v>
          </cell>
          <cell r="M48">
            <v>142.79</v>
          </cell>
          <cell r="N48">
            <v>15.7</v>
          </cell>
          <cell r="O48">
            <v>1.2226679466870394</v>
          </cell>
        </row>
        <row r="49">
          <cell r="B49">
            <v>35886</v>
          </cell>
          <cell r="C49">
            <v>1.5845</v>
          </cell>
          <cell r="D49">
            <v>2.5083000000000002</v>
          </cell>
          <cell r="E49">
            <v>1.0330999999999999</v>
          </cell>
          <cell r="F49">
            <v>1.8607</v>
          </cell>
          <cell r="G49">
            <v>1.7493000000000001</v>
          </cell>
          <cell r="K49">
            <v>1.8456999999999999</v>
          </cell>
          <cell r="M49">
            <v>143.66</v>
          </cell>
          <cell r="N49">
            <v>15.5</v>
          </cell>
          <cell r="O49">
            <v>1.20807518477275</v>
          </cell>
        </row>
        <row r="50">
          <cell r="B50">
            <v>35916</v>
          </cell>
          <cell r="C50">
            <v>0.57140000000000002</v>
          </cell>
          <cell r="D50">
            <v>1.2755000000000001</v>
          </cell>
          <cell r="E50">
            <v>0.37440000000000001</v>
          </cell>
          <cell r="F50">
            <v>0.82319999999999993</v>
          </cell>
          <cell r="G50">
            <v>0.66539999999999999</v>
          </cell>
          <cell r="K50">
            <v>0.76319999999999999</v>
          </cell>
          <cell r="M50">
            <v>144.52000000000001</v>
          </cell>
          <cell r="N50">
            <v>14.6</v>
          </cell>
          <cell r="O50">
            <v>1.1421197676646511</v>
          </cell>
        </row>
        <row r="51">
          <cell r="B51">
            <v>35947</v>
          </cell>
          <cell r="C51">
            <v>-2.6375000000000002</v>
          </cell>
          <cell r="D51">
            <v>-2.0924</v>
          </cell>
          <cell r="E51">
            <v>-2.9256000000000002</v>
          </cell>
          <cell r="F51">
            <v>-2.4005999999999998</v>
          </cell>
          <cell r="G51">
            <v>-2.8071999999999999</v>
          </cell>
          <cell r="K51">
            <v>-2.5615000000000001</v>
          </cell>
          <cell r="M51">
            <v>145.28</v>
          </cell>
          <cell r="N51">
            <v>14.6</v>
          </cell>
          <cell r="O51">
            <v>1.1421197676646511</v>
          </cell>
        </row>
        <row r="52">
          <cell r="B52">
            <v>35977</v>
          </cell>
          <cell r="C52">
            <v>-0.73</v>
          </cell>
          <cell r="D52">
            <v>-0.48</v>
          </cell>
          <cell r="E52">
            <v>-1.37</v>
          </cell>
          <cell r="F52">
            <v>-0.86</v>
          </cell>
          <cell r="G52">
            <v>-1.1000000000000001</v>
          </cell>
          <cell r="K52">
            <v>-0.87</v>
          </cell>
          <cell r="M52">
            <v>146.19</v>
          </cell>
          <cell r="N52">
            <v>14.7</v>
          </cell>
          <cell r="O52">
            <v>1.1494715485939944</v>
          </cell>
        </row>
        <row r="53">
          <cell r="B53">
            <v>36008</v>
          </cell>
          <cell r="C53">
            <v>-3.86</v>
          </cell>
          <cell r="D53">
            <v>-4.1900000000000004</v>
          </cell>
          <cell r="E53">
            <v>-4.96</v>
          </cell>
          <cell r="F53">
            <v>-4.3499999999999996</v>
          </cell>
          <cell r="G53">
            <v>-4.75</v>
          </cell>
          <cell r="K53">
            <v>-4.38</v>
          </cell>
          <cell r="M53">
            <v>146.58000000000001</v>
          </cell>
          <cell r="N53">
            <v>15.7</v>
          </cell>
          <cell r="O53">
            <v>1.2226679466870394</v>
          </cell>
        </row>
        <row r="54">
          <cell r="B54">
            <v>36039</v>
          </cell>
          <cell r="C54">
            <v>-6.2958999999999996</v>
          </cell>
          <cell r="D54">
            <v>-7.4143999999999997</v>
          </cell>
          <cell r="E54">
            <v>-7.4630000000000001</v>
          </cell>
          <cell r="F54">
            <v>-7.1550000000000002</v>
          </cell>
          <cell r="G54">
            <v>-7.5052000000000003</v>
          </cell>
          <cell r="K54">
            <v>-7.1352000000000002</v>
          </cell>
          <cell r="M54">
            <v>145.79</v>
          </cell>
          <cell r="N54">
            <v>17.8</v>
          </cell>
          <cell r="O54">
            <v>1.3745114400742331</v>
          </cell>
        </row>
        <row r="55">
          <cell r="B55">
            <v>36069</v>
          </cell>
          <cell r="C55">
            <v>-6.8156999999999996</v>
          </cell>
          <cell r="D55">
            <v>-7.9374000000000002</v>
          </cell>
          <cell r="E55">
            <v>-7.8254000000000001</v>
          </cell>
          <cell r="F55">
            <v>-7.4086999999999996</v>
          </cell>
          <cell r="G55">
            <v>-8.1555999999999997</v>
          </cell>
          <cell r="K55">
            <v>-7.6311999999999998</v>
          </cell>
          <cell r="M55">
            <v>145.30000000000001</v>
          </cell>
          <cell r="N55">
            <v>19.3</v>
          </cell>
          <cell r="O55">
            <v>1.4814592776692503</v>
          </cell>
        </row>
        <row r="56">
          <cell r="B56">
            <v>36100</v>
          </cell>
          <cell r="C56">
            <v>-3.1857000000000002</v>
          </cell>
          <cell r="D56">
            <v>-3.9247999999999998</v>
          </cell>
          <cell r="E56">
            <v>-5.16</v>
          </cell>
          <cell r="F56">
            <v>-3.6353</v>
          </cell>
          <cell r="G56">
            <v>-4.6368999999999998</v>
          </cell>
          <cell r="K56">
            <v>-4.0738000000000003</v>
          </cell>
          <cell r="M56">
            <v>145.35</v>
          </cell>
          <cell r="N56">
            <v>19.2</v>
          </cell>
          <cell r="O56">
            <v>1.4743678786836689</v>
          </cell>
        </row>
        <row r="57">
          <cell r="B57">
            <v>36130</v>
          </cell>
          <cell r="C57">
            <v>-3.81</v>
          </cell>
          <cell r="D57">
            <v>-4.37</v>
          </cell>
          <cell r="E57">
            <v>-6.27</v>
          </cell>
          <cell r="F57">
            <v>-4.25</v>
          </cell>
          <cell r="G57">
            <v>-5.4</v>
          </cell>
          <cell r="K57">
            <v>-4.7699999999999996</v>
          </cell>
          <cell r="M57">
            <v>146.25</v>
          </cell>
          <cell r="N57">
            <v>16.100000000000001</v>
          </cell>
          <cell r="O57">
            <v>1.2517842325310058</v>
          </cell>
        </row>
        <row r="58">
          <cell r="B58">
            <v>36161</v>
          </cell>
          <cell r="C58">
            <v>-1.5221</v>
          </cell>
          <cell r="D58">
            <v>-1.7269000000000001</v>
          </cell>
          <cell r="E58">
            <v>-4.0292000000000003</v>
          </cell>
          <cell r="F58">
            <v>-1.7950999999999999</v>
          </cell>
          <cell r="G58">
            <v>-3.13</v>
          </cell>
          <cell r="K58">
            <v>-2.3826000000000001</v>
          </cell>
          <cell r="M58">
            <v>146.27000000000001</v>
          </cell>
          <cell r="N58">
            <v>17.100000000000001</v>
          </cell>
          <cell r="O58">
            <v>1.3241745955593354</v>
          </cell>
        </row>
        <row r="59">
          <cell r="B59">
            <v>36192</v>
          </cell>
          <cell r="C59">
            <v>3.1667000000000001</v>
          </cell>
          <cell r="D59">
            <v>2.83</v>
          </cell>
          <cell r="E59">
            <v>0.49340000000000001</v>
          </cell>
          <cell r="F59">
            <v>2.9967999999999999</v>
          </cell>
          <cell r="G59">
            <v>1.4972000000000001</v>
          </cell>
          <cell r="K59">
            <v>2.2423000000000002</v>
          </cell>
          <cell r="M59">
            <v>146.72999999999999</v>
          </cell>
          <cell r="N59">
            <v>21.3</v>
          </cell>
          <cell r="O59">
            <v>1.6221549412722025</v>
          </cell>
        </row>
        <row r="60">
          <cell r="B60">
            <v>36220</v>
          </cell>
          <cell r="C60">
            <v>4.2619999999999996</v>
          </cell>
          <cell r="D60">
            <v>3.7145000000000001</v>
          </cell>
          <cell r="E60">
            <v>1.5922000000000001</v>
          </cell>
          <cell r="F60">
            <v>4.1355000000000004</v>
          </cell>
          <cell r="G60">
            <v>2.6918000000000002</v>
          </cell>
          <cell r="K60">
            <v>3.3108</v>
          </cell>
          <cell r="M60">
            <v>147.63</v>
          </cell>
          <cell r="N60">
            <v>26.6</v>
          </cell>
          <cell r="O60">
            <v>1.9849628759428306</v>
          </cell>
        </row>
        <row r="61">
          <cell r="B61">
            <v>36251</v>
          </cell>
          <cell r="C61">
            <v>2.3409</v>
          </cell>
          <cell r="D61">
            <v>1.5327999999999999</v>
          </cell>
          <cell r="E61">
            <v>-0.36330000000000001</v>
          </cell>
          <cell r="F61">
            <v>2.0356999999999998</v>
          </cell>
          <cell r="G61">
            <v>0.37769999999999998</v>
          </cell>
          <cell r="K61">
            <v>1.2085999999999999</v>
          </cell>
          <cell r="M61">
            <v>148.5</v>
          </cell>
          <cell r="N61">
            <v>19</v>
          </cell>
          <cell r="O61">
            <v>1.4601687054440093</v>
          </cell>
        </row>
        <row r="62">
          <cell r="B62">
            <v>36281</v>
          </cell>
          <cell r="C62">
            <v>4.5176999999999996</v>
          </cell>
          <cell r="D62">
            <v>3.7023000000000001</v>
          </cell>
          <cell r="E62">
            <v>1.5237000000000001</v>
          </cell>
          <cell r="F62">
            <v>4.2115</v>
          </cell>
          <cell r="G62">
            <v>2.6383999999999999</v>
          </cell>
          <cell r="K62">
            <v>3.3521999999999998</v>
          </cell>
          <cell r="M62">
            <v>149.19999999999999</v>
          </cell>
          <cell r="N62">
            <v>14.5</v>
          </cell>
          <cell r="O62">
            <v>1.1347621038123146</v>
          </cell>
        </row>
        <row r="63">
          <cell r="B63">
            <v>36312</v>
          </cell>
          <cell r="C63">
            <v>5.9649000000000001</v>
          </cell>
          <cell r="D63">
            <v>4.4607999999999999</v>
          </cell>
          <cell r="E63">
            <v>2.431</v>
          </cell>
          <cell r="F63">
            <v>5.2446000000000002</v>
          </cell>
          <cell r="G63">
            <v>4.0244999999999997</v>
          </cell>
          <cell r="K63">
            <v>4.4770000000000003</v>
          </cell>
          <cell r="M63">
            <v>149.47</v>
          </cell>
          <cell r="N63">
            <v>13.8</v>
          </cell>
          <cell r="O63">
            <v>1.083092904288141</v>
          </cell>
        </row>
        <row r="64">
          <cell r="B64">
            <v>36342</v>
          </cell>
          <cell r="C64">
            <v>6.1394000000000002</v>
          </cell>
          <cell r="D64">
            <v>4.4874999999999998</v>
          </cell>
          <cell r="E64">
            <v>2.4723000000000002</v>
          </cell>
          <cell r="F64">
            <v>5.2149000000000001</v>
          </cell>
          <cell r="G64">
            <v>4.2436999999999996</v>
          </cell>
          <cell r="K64">
            <v>4.5796000000000001</v>
          </cell>
          <cell r="M64">
            <v>149.86000000000001</v>
          </cell>
          <cell r="N64">
            <v>12.3</v>
          </cell>
          <cell r="O64">
            <v>0.97138490912604958</v>
          </cell>
        </row>
        <row r="65">
          <cell r="B65">
            <v>36373</v>
          </cell>
          <cell r="C65">
            <v>11.744199999999999</v>
          </cell>
          <cell r="D65">
            <v>10.355</v>
          </cell>
          <cell r="E65">
            <v>8.3612000000000002</v>
          </cell>
          <cell r="F65">
            <v>11.153700000000001</v>
          </cell>
          <cell r="G65">
            <v>10.292400000000001</v>
          </cell>
          <cell r="K65">
            <v>10.4331</v>
          </cell>
          <cell r="M65">
            <v>150.12</v>
          </cell>
          <cell r="N65">
            <v>10.3</v>
          </cell>
          <cell r="O65">
            <v>0.82029396024936307</v>
          </cell>
        </row>
        <row r="66">
          <cell r="B66">
            <v>36404</v>
          </cell>
          <cell r="C66">
            <v>18.444600000000001</v>
          </cell>
          <cell r="D66">
            <v>17.723299999999998</v>
          </cell>
          <cell r="E66">
            <v>15.0449</v>
          </cell>
          <cell r="F66">
            <v>18.202400000000001</v>
          </cell>
          <cell r="G66">
            <v>16.864899999999999</v>
          </cell>
          <cell r="K66">
            <v>17.302700000000002</v>
          </cell>
          <cell r="M66">
            <v>150.81</v>
          </cell>
          <cell r="N66">
            <v>11.3</v>
          </cell>
          <cell r="O66">
            <v>0.89615053525176069</v>
          </cell>
        </row>
        <row r="67">
          <cell r="B67">
            <v>36434</v>
          </cell>
          <cell r="C67">
            <v>20.703499999999998</v>
          </cell>
          <cell r="D67">
            <v>19.4038</v>
          </cell>
          <cell r="E67">
            <v>16.908100000000001</v>
          </cell>
          <cell r="F67">
            <v>19.883700000000001</v>
          </cell>
          <cell r="G67">
            <v>18.822500000000002</v>
          </cell>
          <cell r="K67">
            <v>19.221900000000002</v>
          </cell>
          <cell r="M67">
            <v>150.63</v>
          </cell>
          <cell r="N67">
            <v>13.9</v>
          </cell>
          <cell r="O67">
            <v>1.0904920258603124</v>
          </cell>
        </row>
        <row r="68">
          <cell r="B68">
            <v>36465</v>
          </cell>
          <cell r="C68">
            <v>18.5168</v>
          </cell>
          <cell r="D68">
            <v>16.623000000000001</v>
          </cell>
          <cell r="E68">
            <v>15.3269</v>
          </cell>
          <cell r="F68">
            <v>16.968900000000001</v>
          </cell>
          <cell r="G68">
            <v>15.9018</v>
          </cell>
          <cell r="K68">
            <v>16.7471</v>
          </cell>
          <cell r="M68">
            <v>151.04</v>
          </cell>
          <cell r="N68">
            <v>14.1</v>
          </cell>
          <cell r="O68">
            <v>1.1052724217629706</v>
          </cell>
        </row>
        <row r="69">
          <cell r="B69">
            <v>36495</v>
          </cell>
          <cell r="C69">
            <v>20.112500000000001</v>
          </cell>
          <cell r="D69">
            <v>18.543900000000001</v>
          </cell>
          <cell r="E69">
            <v>17.428899999999999</v>
          </cell>
          <cell r="F69">
            <v>18.932300000000001</v>
          </cell>
          <cell r="G69">
            <v>18.0182</v>
          </cell>
          <cell r="K69">
            <v>18.666399999999999</v>
          </cell>
          <cell r="M69">
            <v>151.69999999999999</v>
          </cell>
          <cell r="N69">
            <v>17.399999999999999</v>
          </cell>
          <cell r="O69">
            <v>1.3457812123617963</v>
          </cell>
        </row>
        <row r="70">
          <cell r="B70">
            <v>36526</v>
          </cell>
          <cell r="C70">
            <v>21.3659</v>
          </cell>
          <cell r="D70">
            <v>19.9785</v>
          </cell>
          <cell r="E70">
            <v>19.0943</v>
          </cell>
          <cell r="F70">
            <v>20.5563</v>
          </cell>
          <cell r="K70">
            <v>20.360600000000002</v>
          </cell>
          <cell r="L70">
            <v>5.0901500000000004</v>
          </cell>
          <cell r="M70">
            <v>151.80000000000001</v>
          </cell>
          <cell r="N70">
            <v>17.8</v>
          </cell>
          <cell r="O70">
            <v>1.3745114400742331</v>
          </cell>
        </row>
        <row r="71">
          <cell r="B71">
            <v>36557</v>
          </cell>
          <cell r="C71">
            <v>17.121400000000001</v>
          </cell>
          <cell r="D71">
            <v>16.5532</v>
          </cell>
          <cell r="E71">
            <v>15.2249</v>
          </cell>
          <cell r="F71">
            <v>16.898099999999999</v>
          </cell>
          <cell r="K71">
            <v>16.5976</v>
          </cell>
          <cell r="L71">
            <v>4.1494</v>
          </cell>
          <cell r="M71">
            <v>152.53</v>
          </cell>
          <cell r="N71">
            <v>15.8</v>
          </cell>
          <cell r="O71">
            <v>1.2299556585700477</v>
          </cell>
        </row>
        <row r="72">
          <cell r="B72">
            <v>36586</v>
          </cell>
          <cell r="C72">
            <v>14.542400000000001</v>
          </cell>
          <cell r="D72">
            <v>13.694799999999999</v>
          </cell>
          <cell r="E72">
            <v>12.408900000000001</v>
          </cell>
          <cell r="F72">
            <v>14.008100000000001</v>
          </cell>
          <cell r="K72">
            <v>13.8066</v>
          </cell>
          <cell r="L72">
            <v>3.4516499999999999</v>
          </cell>
          <cell r="M72">
            <v>153.36000000000001</v>
          </cell>
          <cell r="N72">
            <v>13.9</v>
          </cell>
          <cell r="O72">
            <v>1.0904920258603124</v>
          </cell>
        </row>
        <row r="73">
          <cell r="B73">
            <v>36617</v>
          </cell>
          <cell r="C73">
            <v>11.105700000000001</v>
          </cell>
          <cell r="D73">
            <v>10.245799999999999</v>
          </cell>
          <cell r="E73">
            <v>8.8923000000000005</v>
          </cell>
          <cell r="F73">
            <v>10.3667</v>
          </cell>
          <cell r="K73">
            <v>10.2951</v>
          </cell>
          <cell r="L73">
            <v>2.5737749999999999</v>
          </cell>
          <cell r="M73">
            <v>154.13999999999999</v>
          </cell>
          <cell r="N73">
            <v>13.7</v>
          </cell>
          <cell r="O73">
            <v>1.0756878202714981</v>
          </cell>
        </row>
        <row r="74">
          <cell r="B74">
            <v>36647</v>
          </cell>
          <cell r="C74">
            <v>6.85</v>
          </cell>
          <cell r="D74">
            <v>6.46</v>
          </cell>
          <cell r="E74">
            <v>5.23</v>
          </cell>
          <cell r="F74">
            <v>6.36</v>
          </cell>
          <cell r="K74">
            <v>6.35</v>
          </cell>
          <cell r="L74">
            <v>1.5874999999999999</v>
          </cell>
          <cell r="M74">
            <v>154.16999999999999</v>
          </cell>
          <cell r="N74">
            <v>14.4</v>
          </cell>
          <cell r="O74">
            <v>1.1273985471853543</v>
          </cell>
        </row>
        <row r="75">
          <cell r="B75">
            <v>36678</v>
          </cell>
          <cell r="C75">
            <v>5.4366000000000003</v>
          </cell>
          <cell r="D75">
            <v>6.6487999999999996</v>
          </cell>
          <cell r="E75">
            <v>5.1101000000000001</v>
          </cell>
          <cell r="F75">
            <v>6.1397000000000004</v>
          </cell>
          <cell r="K75">
            <v>5.9710999999999999</v>
          </cell>
          <cell r="L75">
            <v>1.492775</v>
          </cell>
          <cell r="M75">
            <v>154.27000000000001</v>
          </cell>
          <cell r="N75">
            <v>14.9</v>
          </cell>
          <cell r="O75">
            <v>1.1641575009651461</v>
          </cell>
        </row>
        <row r="76">
          <cell r="B76">
            <v>36708</v>
          </cell>
          <cell r="C76">
            <v>5.3152999999999997</v>
          </cell>
          <cell r="D76">
            <v>6.4802</v>
          </cell>
          <cell r="E76">
            <v>4.8358999999999996</v>
          </cell>
          <cell r="F76">
            <v>6.1154000000000002</v>
          </cell>
          <cell r="K76">
            <v>5.8403</v>
          </cell>
          <cell r="L76">
            <v>1.460075</v>
          </cell>
          <cell r="M76">
            <v>155.07</v>
          </cell>
          <cell r="N76">
            <v>15</v>
          </cell>
          <cell r="O76">
            <v>1.171491691985338</v>
          </cell>
        </row>
        <row r="77">
          <cell r="B77">
            <v>36739</v>
          </cell>
          <cell r="C77">
            <v>3.7988</v>
          </cell>
          <cell r="D77">
            <v>5.0004</v>
          </cell>
          <cell r="E77">
            <v>3.3277999999999999</v>
          </cell>
          <cell r="F77">
            <v>4.4713000000000003</v>
          </cell>
          <cell r="K77">
            <v>4.2986000000000004</v>
          </cell>
          <cell r="L77">
            <v>1.0746500000000001</v>
          </cell>
          <cell r="M77">
            <v>155.79</v>
          </cell>
          <cell r="N77">
            <v>14.1</v>
          </cell>
          <cell r="O77">
            <v>1.1052724217629706</v>
          </cell>
        </row>
        <row r="78">
          <cell r="B78">
            <v>36770</v>
          </cell>
          <cell r="C78">
            <v>0.67649999999999999</v>
          </cell>
          <cell r="D78">
            <v>1.6279999999999999</v>
          </cell>
          <cell r="E78">
            <v>4.2000000000000003E-2</v>
          </cell>
          <cell r="F78">
            <v>0.90110000000000001</v>
          </cell>
          <cell r="K78">
            <v>0.94440000000000002</v>
          </cell>
          <cell r="L78">
            <v>-2.0556000000000001</v>
          </cell>
          <cell r="M78">
            <v>156.66</v>
          </cell>
          <cell r="N78">
            <v>13.6</v>
          </cell>
          <cell r="O78">
            <v>1.0682767637553159</v>
          </cell>
        </row>
        <row r="79">
          <cell r="B79">
            <v>36800</v>
          </cell>
          <cell r="C79">
            <v>-3.9865999999999997</v>
          </cell>
          <cell r="D79">
            <v>-3.2948</v>
          </cell>
          <cell r="E79">
            <v>-4.718</v>
          </cell>
          <cell r="F79">
            <v>-3.9415</v>
          </cell>
          <cell r="K79">
            <v>-3.8656999999999995</v>
          </cell>
          <cell r="L79">
            <v>-6.8656999999999995</v>
          </cell>
          <cell r="M79">
            <v>157.02000000000001</v>
          </cell>
          <cell r="N79">
            <v>13.4</v>
          </cell>
          <cell r="O79">
            <v>1.0534366928747652</v>
          </cell>
        </row>
        <row r="80">
          <cell r="B80">
            <v>36831</v>
          </cell>
          <cell r="C80">
            <v>-6.1253000000000002</v>
          </cell>
          <cell r="D80">
            <v>-5.4661</v>
          </cell>
          <cell r="E80">
            <v>-6.6033999999999997</v>
          </cell>
          <cell r="F80">
            <v>-5.74</v>
          </cell>
          <cell r="K80">
            <v>-5.8797000000000006</v>
          </cell>
          <cell r="L80">
            <v>-8.8796999999999997</v>
          </cell>
          <cell r="M80">
            <v>157.12</v>
          </cell>
          <cell r="N80">
            <v>13.7</v>
          </cell>
          <cell r="O80">
            <v>1.0756878202714981</v>
          </cell>
        </row>
        <row r="81">
          <cell r="B81">
            <v>36861</v>
          </cell>
          <cell r="C81">
            <v>-6.8223000000000003</v>
          </cell>
          <cell r="D81">
            <v>-6.4511000000000003</v>
          </cell>
          <cell r="E81">
            <v>-7.3688000000000002</v>
          </cell>
          <cell r="F81">
            <v>-6.6440000000000001</v>
          </cell>
          <cell r="K81">
            <v>-6.7364000000000006</v>
          </cell>
          <cell r="L81">
            <v>-9.7363999999999997</v>
          </cell>
          <cell r="M81">
            <v>157.36000000000001</v>
          </cell>
          <cell r="N81">
            <v>13.5</v>
          </cell>
          <cell r="O81">
            <v>1.0608597246586804</v>
          </cell>
        </row>
        <row r="82">
          <cell r="B82">
            <v>36892</v>
          </cell>
          <cell r="C82">
            <v>-5.6086</v>
          </cell>
          <cell r="D82">
            <v>-5.7473000000000001</v>
          </cell>
          <cell r="E82">
            <v>-6.4531000000000009</v>
          </cell>
          <cell r="F82">
            <v>-6.0446</v>
          </cell>
          <cell r="K82">
            <v>-5.9021999999999997</v>
          </cell>
          <cell r="L82">
            <v>-8.9022000000000006</v>
          </cell>
          <cell r="M82">
            <v>157.66</v>
          </cell>
          <cell r="N82">
            <v>13.3</v>
          </cell>
          <cell r="O82">
            <v>1.0460076582707201</v>
          </cell>
        </row>
        <row r="83">
          <cell r="B83">
            <v>36923</v>
          </cell>
          <cell r="C83">
            <v>-3.5442</v>
          </cell>
          <cell r="D83">
            <v>-4.2990000000000004</v>
          </cell>
          <cell r="E83">
            <v>-4.5311000000000003</v>
          </cell>
          <cell r="F83">
            <v>-4.6014999999999997</v>
          </cell>
          <cell r="K83">
            <v>-4.2283999999999997</v>
          </cell>
          <cell r="L83">
            <v>-7.2283999999999997</v>
          </cell>
          <cell r="M83">
            <v>158.05000000000001</v>
          </cell>
          <cell r="N83">
            <v>12.9</v>
          </cell>
          <cell r="O83">
            <v>1.0162312880815705</v>
          </cell>
        </row>
        <row r="84">
          <cell r="B84">
            <v>36951</v>
          </cell>
          <cell r="C84">
            <v>-2.645</v>
          </cell>
          <cell r="D84">
            <v>-3.4820000000000002</v>
          </cell>
          <cell r="E84">
            <v>-3.5438999999999998</v>
          </cell>
          <cell r="F84">
            <v>-3.9614999999999996</v>
          </cell>
          <cell r="K84">
            <v>-3.4151999999999996</v>
          </cell>
          <cell r="L84">
            <v>-6.4151999999999996</v>
          </cell>
          <cell r="M84">
            <v>158.85</v>
          </cell>
          <cell r="N84">
            <v>12.7</v>
          </cell>
          <cell r="O84">
            <v>1.0013068206861098</v>
          </cell>
        </row>
        <row r="85">
          <cell r="B85">
            <v>36982</v>
          </cell>
          <cell r="C85">
            <v>-0.77929999999999999</v>
          </cell>
          <cell r="D85">
            <v>-1.0484</v>
          </cell>
          <cell r="E85">
            <v>-1.0985</v>
          </cell>
          <cell r="F85">
            <v>-1.5770999999999999</v>
          </cell>
          <cell r="K85">
            <v>-1.1377999999999999</v>
          </cell>
          <cell r="L85">
            <v>-4.1378000000000004</v>
          </cell>
          <cell r="M85">
            <v>158.19</v>
          </cell>
          <cell r="N85">
            <v>12.5</v>
          </cell>
          <cell r="O85">
            <v>0.98635805532114595</v>
          </cell>
        </row>
        <row r="86">
          <cell r="B86">
            <v>37012</v>
          </cell>
          <cell r="C86">
            <v>2.0785</v>
          </cell>
          <cell r="D86">
            <v>1.8141999999999998</v>
          </cell>
          <cell r="E86">
            <v>1.6456000000000002</v>
          </cell>
          <cell r="F86">
            <v>1.3138999999999998</v>
          </cell>
          <cell r="K86">
            <v>1.7138999999999998</v>
          </cell>
          <cell r="L86">
            <v>-1.2861000000000002</v>
          </cell>
          <cell r="M86">
            <v>158.22999999999999</v>
          </cell>
          <cell r="N86">
            <v>12.7</v>
          </cell>
          <cell r="O86">
            <v>1.0013068206861098</v>
          </cell>
        </row>
        <row r="87">
          <cell r="B87">
            <v>37043</v>
          </cell>
          <cell r="C87">
            <v>4.0617000000000001</v>
          </cell>
          <cell r="D87">
            <v>3.5173000000000001</v>
          </cell>
          <cell r="E87">
            <v>3.0812000000000004</v>
          </cell>
          <cell r="F87">
            <v>2.4871999999999996</v>
          </cell>
          <cell r="K87">
            <v>3.2978000000000001</v>
          </cell>
          <cell r="L87">
            <v>0.29780000000000006</v>
          </cell>
          <cell r="M87">
            <v>158.13999999999999</v>
          </cell>
          <cell r="N87">
            <v>12.4</v>
          </cell>
          <cell r="O87">
            <v>0.97887453502294441</v>
          </cell>
        </row>
        <row r="88">
          <cell r="B88">
            <v>37073</v>
          </cell>
          <cell r="C88">
            <v>2.92</v>
          </cell>
          <cell r="D88">
            <v>2.931</v>
          </cell>
          <cell r="E88">
            <v>2.4131</v>
          </cell>
          <cell r="F88">
            <v>1.4214</v>
          </cell>
          <cell r="K88">
            <v>2.4229000000000003</v>
          </cell>
          <cell r="L88">
            <v>-0.57709999999999972</v>
          </cell>
          <cell r="M88">
            <v>158.41</v>
          </cell>
          <cell r="N88">
            <v>12</v>
          </cell>
          <cell r="O88">
            <v>0.94887929345830457</v>
          </cell>
        </row>
        <row r="89">
          <cell r="B89">
            <v>37104</v>
          </cell>
          <cell r="C89">
            <v>4.6163999999999996</v>
          </cell>
          <cell r="D89">
            <v>4.8641999999999994</v>
          </cell>
          <cell r="E89">
            <v>4.4570999999999996</v>
          </cell>
          <cell r="F89">
            <v>3.3374999999999999</v>
          </cell>
          <cell r="K89">
            <v>4.3071000000000002</v>
          </cell>
          <cell r="L89">
            <v>1.076775</v>
          </cell>
          <cell r="M89">
            <v>157.93</v>
          </cell>
          <cell r="N89">
            <v>11.3</v>
          </cell>
          <cell r="O89">
            <v>0.89615053525176069</v>
          </cell>
        </row>
        <row r="90">
          <cell r="B90">
            <v>37135</v>
          </cell>
          <cell r="C90">
            <v>4.6286000000000005</v>
          </cell>
          <cell r="D90">
            <v>5.3750999999999998</v>
          </cell>
          <cell r="E90">
            <v>4.8975</v>
          </cell>
          <cell r="F90">
            <v>3.8647</v>
          </cell>
          <cell r="K90">
            <v>4.6859000000000002</v>
          </cell>
          <cell r="L90">
            <v>1.171475</v>
          </cell>
          <cell r="M90">
            <v>158.03</v>
          </cell>
          <cell r="N90">
            <v>10.8</v>
          </cell>
          <cell r="O90">
            <v>0.85830069477084159</v>
          </cell>
        </row>
        <row r="91">
          <cell r="B91">
            <v>37165</v>
          </cell>
          <cell r="C91">
            <v>5.5289999999999999</v>
          </cell>
          <cell r="D91">
            <v>6.7573999999999996</v>
          </cell>
          <cell r="E91">
            <v>6.0605000000000002</v>
          </cell>
          <cell r="F91">
            <v>4.8092000000000006</v>
          </cell>
          <cell r="K91">
            <v>5.7900999999999998</v>
          </cell>
          <cell r="L91">
            <v>1.447525</v>
          </cell>
          <cell r="M91">
            <v>158.09</v>
          </cell>
          <cell r="N91">
            <v>10.3</v>
          </cell>
          <cell r="O91">
            <v>0.82029396024936307</v>
          </cell>
        </row>
        <row r="92">
          <cell r="B92">
            <v>37196</v>
          </cell>
          <cell r="C92">
            <v>8.7748000000000008</v>
          </cell>
          <cell r="D92">
            <v>10.131</v>
          </cell>
          <cell r="E92">
            <v>9.5470000000000006</v>
          </cell>
          <cell r="F92">
            <v>7.8963000000000001</v>
          </cell>
          <cell r="K92">
            <v>9.0690000000000008</v>
          </cell>
          <cell r="L92">
            <v>2.2672500000000002</v>
          </cell>
          <cell r="M92">
            <v>157.31</v>
          </cell>
          <cell r="N92">
            <v>9.1</v>
          </cell>
          <cell r="O92">
            <v>0.72842945738960108</v>
          </cell>
        </row>
        <row r="93">
          <cell r="B93">
            <v>37226</v>
          </cell>
          <cell r="C93">
            <v>10.7674</v>
          </cell>
          <cell r="D93">
            <v>12.1752</v>
          </cell>
          <cell r="E93">
            <v>11.8842</v>
          </cell>
          <cell r="F93">
            <v>9.6865999999999985</v>
          </cell>
          <cell r="K93">
            <v>11.073700000000001</v>
          </cell>
          <cell r="L93">
            <v>2.7684250000000001</v>
          </cell>
          <cell r="M93">
            <v>157.16</v>
          </cell>
          <cell r="N93">
            <v>7.5</v>
          </cell>
          <cell r="O93">
            <v>0.60449190242917172</v>
          </cell>
        </row>
        <row r="94">
          <cell r="B94">
            <v>37257</v>
          </cell>
          <cell r="C94">
            <v>10.287100000000001</v>
          </cell>
          <cell r="D94">
            <v>11.919599999999999</v>
          </cell>
          <cell r="E94">
            <v>11.620800000000001</v>
          </cell>
          <cell r="F94">
            <v>9.4291999999999998</v>
          </cell>
          <cell r="K94">
            <v>10.7598</v>
          </cell>
          <cell r="L94">
            <v>2.6899500000000001</v>
          </cell>
          <cell r="M94">
            <v>156.35</v>
          </cell>
          <cell r="N94">
            <v>6.6</v>
          </cell>
          <cell r="O94">
            <v>0.53403194199830306</v>
          </cell>
        </row>
        <row r="95">
          <cell r="B95">
            <v>37288</v>
          </cell>
          <cell r="C95">
            <v>10.396800000000001</v>
          </cell>
          <cell r="D95">
            <v>12.183299999999999</v>
          </cell>
          <cell r="E95">
            <v>11.873200000000001</v>
          </cell>
          <cell r="F95">
            <v>9.7151999999999994</v>
          </cell>
          <cell r="K95">
            <v>10.9908</v>
          </cell>
          <cell r="L95">
            <v>2.7477</v>
          </cell>
          <cell r="M95">
            <v>156.29</v>
          </cell>
          <cell r="N95">
            <v>6</v>
          </cell>
          <cell r="O95">
            <v>0.48675505653430484</v>
          </cell>
        </row>
        <row r="96">
          <cell r="B96">
            <v>37316</v>
          </cell>
          <cell r="C96">
            <v>11.331799999999999</v>
          </cell>
          <cell r="D96">
            <v>13.449900000000001</v>
          </cell>
          <cell r="E96">
            <v>12.895100000000001</v>
          </cell>
          <cell r="F96">
            <v>10.943</v>
          </cell>
          <cell r="K96">
            <v>12.1251</v>
          </cell>
          <cell r="L96">
            <v>3.0312749999999999</v>
          </cell>
          <cell r="M96">
            <v>157.13871882542236</v>
          </cell>
          <cell r="N96">
            <v>5.4</v>
          </cell>
          <cell r="O96">
            <v>0.43923222705009035</v>
          </cell>
        </row>
        <row r="97">
          <cell r="B97">
            <v>37347</v>
          </cell>
          <cell r="C97">
            <v>10.653500000000001</v>
          </cell>
          <cell r="D97">
            <v>12.2172</v>
          </cell>
          <cell r="E97">
            <v>11.7431</v>
          </cell>
          <cell r="F97">
            <v>9.8003</v>
          </cell>
          <cell r="K97">
            <v>11.0723</v>
          </cell>
          <cell r="L97">
            <v>2.7680750000000001</v>
          </cell>
          <cell r="M97">
            <v>158.2860609412711</v>
          </cell>
          <cell r="N97">
            <v>5.2</v>
          </cell>
          <cell r="O97">
            <v>0.42333616592649115</v>
          </cell>
        </row>
        <row r="98">
          <cell r="B98">
            <v>37377</v>
          </cell>
          <cell r="C98">
            <v>9.6756999999999991</v>
          </cell>
          <cell r="D98">
            <v>10.5397</v>
          </cell>
          <cell r="E98">
            <v>10.3406</v>
          </cell>
          <cell r="F98">
            <v>8.1275999999999993</v>
          </cell>
          <cell r="K98">
            <v>9.6184000000000012</v>
          </cell>
          <cell r="L98">
            <v>2.4046000000000003</v>
          </cell>
          <cell r="M98">
            <v>158.50609915526951</v>
          </cell>
          <cell r="N98">
            <v>4.9000000000000004</v>
          </cell>
          <cell r="O98">
            <v>0.39944005553169681</v>
          </cell>
        </row>
        <row r="99">
          <cell r="B99">
            <v>37408</v>
          </cell>
          <cell r="C99">
            <v>9.2258999999999993</v>
          </cell>
          <cell r="D99">
            <v>9.5637000000000008</v>
          </cell>
          <cell r="E99">
            <v>9.5012000000000008</v>
          </cell>
          <cell r="F99">
            <v>7.6166</v>
          </cell>
          <cell r="K99">
            <v>8.9291</v>
          </cell>
          <cell r="L99">
            <v>2.232275</v>
          </cell>
          <cell r="M99">
            <v>158.14460780370075</v>
          </cell>
          <cell r="N99">
            <v>4.8</v>
          </cell>
          <cell r="O99">
            <v>0.3914607630530309</v>
          </cell>
        </row>
        <row r="100">
          <cell r="B100">
            <v>37438</v>
          </cell>
          <cell r="C100">
            <v>9.1363000000000003</v>
          </cell>
          <cell r="D100">
            <v>9.1157000000000004</v>
          </cell>
          <cell r="E100">
            <v>9.1509</v>
          </cell>
          <cell r="F100">
            <v>7.6162999999999998</v>
          </cell>
          <cell r="K100">
            <v>8.7123000000000008</v>
          </cell>
          <cell r="L100">
            <v>2.1780750000000002</v>
          </cell>
          <cell r="M100">
            <v>158.19175884955754</v>
          </cell>
          <cell r="N100">
            <v>4.5</v>
          </cell>
          <cell r="O100">
            <v>0.36748094004368514</v>
          </cell>
        </row>
        <row r="101">
          <cell r="B101">
            <v>37469</v>
          </cell>
          <cell r="C101">
            <v>7.8436000000000003</v>
          </cell>
          <cell r="D101">
            <v>7.9144000000000005</v>
          </cell>
          <cell r="E101">
            <v>7.7560000000000002</v>
          </cell>
          <cell r="F101">
            <v>6.3707000000000003</v>
          </cell>
          <cell r="K101">
            <v>7.4454999999999991</v>
          </cell>
          <cell r="L101">
            <v>1.8613749999999998</v>
          </cell>
          <cell r="M101">
            <v>158.34892900241354</v>
          </cell>
          <cell r="N101">
            <v>4.2</v>
          </cell>
          <cell r="O101">
            <v>0.34343792900468628</v>
          </cell>
        </row>
        <row r="102">
          <cell r="B102">
            <v>37500</v>
          </cell>
          <cell r="C102">
            <v>8.4362999999999992</v>
          </cell>
          <cell r="D102">
            <v>8.4341000000000008</v>
          </cell>
          <cell r="E102">
            <v>8.2326999999999995</v>
          </cell>
          <cell r="F102">
            <v>6.8041</v>
          </cell>
          <cell r="K102">
            <v>7.9542000000000002</v>
          </cell>
          <cell r="L102">
            <v>1.98855</v>
          </cell>
          <cell r="M102">
            <v>159.10334573612232</v>
          </cell>
          <cell r="N102">
            <v>4.0999999999999996</v>
          </cell>
          <cell r="O102">
            <v>0.33540948994528197</v>
          </cell>
        </row>
        <row r="103">
          <cell r="B103">
            <v>37530</v>
          </cell>
          <cell r="C103">
            <v>9.7744</v>
          </cell>
          <cell r="D103">
            <v>10.0632</v>
          </cell>
          <cell r="E103">
            <v>9.6818000000000008</v>
          </cell>
          <cell r="F103">
            <v>8.5050000000000008</v>
          </cell>
          <cell r="K103">
            <v>9.5005000000000006</v>
          </cell>
          <cell r="L103">
            <v>2.3751250000000002</v>
          </cell>
          <cell r="M103">
            <v>160.25068785197107</v>
          </cell>
          <cell r="N103">
            <v>4.4000000000000004</v>
          </cell>
          <cell r="O103">
            <v>0.35947364110451296</v>
          </cell>
        </row>
        <row r="104">
          <cell r="B104">
            <v>37561</v>
          </cell>
          <cell r="C104">
            <v>11.276300000000001</v>
          </cell>
          <cell r="D104">
            <v>11.545299999999999</v>
          </cell>
          <cell r="E104">
            <v>10.987299999999999</v>
          </cell>
          <cell r="F104">
            <v>10.4117</v>
          </cell>
          <cell r="K104">
            <v>11.077500000000001</v>
          </cell>
          <cell r="L104">
            <v>2.7693750000000001</v>
          </cell>
          <cell r="M104">
            <v>159.60629022526149</v>
          </cell>
          <cell r="N104">
            <v>4.5999999999999996</v>
          </cell>
          <cell r="O104">
            <v>0.37548121811461499</v>
          </cell>
        </row>
        <row r="105">
          <cell r="B105">
            <v>37591</v>
          </cell>
          <cell r="C105">
            <v>11.7788</v>
          </cell>
          <cell r="D105">
            <v>11.4831</v>
          </cell>
          <cell r="E105">
            <v>10.8079</v>
          </cell>
          <cell r="F105">
            <v>10.728300000000001</v>
          </cell>
          <cell r="K105">
            <v>11.247</v>
          </cell>
          <cell r="L105">
            <v>2.81175</v>
          </cell>
          <cell r="M105">
            <v>159.5591391794047</v>
          </cell>
          <cell r="N105">
            <v>4.7</v>
          </cell>
          <cell r="O105">
            <v>0.38347448817659391</v>
          </cell>
        </row>
        <row r="106">
          <cell r="B106">
            <v>37622</v>
          </cell>
          <cell r="C106">
            <v>10.816099999999999</v>
          </cell>
          <cell r="D106">
            <v>10.1328</v>
          </cell>
          <cell r="E106">
            <v>9.3446999999999996</v>
          </cell>
          <cell r="F106">
            <v>9.6219000000000001</v>
          </cell>
          <cell r="K106">
            <v>10.0465</v>
          </cell>
          <cell r="L106">
            <v>2.511625</v>
          </cell>
          <cell r="M106">
            <v>159.92220223250206</v>
          </cell>
          <cell r="N106">
            <v>4.5999999999999996</v>
          </cell>
          <cell r="O106">
            <v>0.37548121811461499</v>
          </cell>
        </row>
        <row r="107">
          <cell r="B107">
            <v>37653</v>
          </cell>
          <cell r="C107">
            <v>9.6461000000000006</v>
          </cell>
          <cell r="D107">
            <v>8.5217000000000009</v>
          </cell>
          <cell r="E107">
            <v>7.6151999999999997</v>
          </cell>
          <cell r="F107">
            <v>8.1463999999999999</v>
          </cell>
          <cell r="K107">
            <v>8.569799999999999</v>
          </cell>
          <cell r="L107">
            <v>2.1424499999999997</v>
          </cell>
          <cell r="M107">
            <v>160.67504726468226</v>
          </cell>
          <cell r="N107">
            <v>4.5999999999999996</v>
          </cell>
          <cell r="O107">
            <v>0.37548121811461499</v>
          </cell>
        </row>
        <row r="108">
          <cell r="B108">
            <v>37681</v>
          </cell>
          <cell r="C108">
            <v>7.7783000000000007</v>
          </cell>
          <cell r="D108">
            <v>6.7827000000000002</v>
          </cell>
          <cell r="E108">
            <v>5.8915000000000006</v>
          </cell>
          <cell r="F108">
            <v>6.4712000000000005</v>
          </cell>
          <cell r="K108">
            <v>6.8154999999999992</v>
          </cell>
          <cell r="L108">
            <v>1.7038749999999998</v>
          </cell>
          <cell r="M108">
            <v>162.46678700724058</v>
          </cell>
          <cell r="N108">
            <v>4.7</v>
          </cell>
          <cell r="O108">
            <v>0.38347448817659391</v>
          </cell>
        </row>
        <row r="109">
          <cell r="B109">
            <v>37712</v>
          </cell>
          <cell r="C109">
            <v>10.244499999999999</v>
          </cell>
          <cell r="D109">
            <v>9.6091999999999995</v>
          </cell>
          <cell r="E109">
            <v>8.4861000000000004</v>
          </cell>
          <cell r="F109">
            <v>9.2401</v>
          </cell>
          <cell r="K109">
            <v>9.4962999999999997</v>
          </cell>
          <cell r="L109">
            <v>2.3740749999999999</v>
          </cell>
          <cell r="M109">
            <v>162.38820193081256</v>
          </cell>
          <cell r="N109">
            <v>4.7</v>
          </cell>
          <cell r="O109">
            <v>0.38347448817659391</v>
          </cell>
        </row>
        <row r="110">
          <cell r="B110">
            <v>37742</v>
          </cell>
          <cell r="C110">
            <v>12.002000000000001</v>
          </cell>
          <cell r="D110">
            <v>11.8475</v>
          </cell>
          <cell r="E110">
            <v>10.6723</v>
          </cell>
          <cell r="F110">
            <v>11.589600000000001</v>
          </cell>
          <cell r="K110">
            <v>11.633000000000001</v>
          </cell>
          <cell r="L110">
            <v>2.9082500000000002</v>
          </cell>
          <cell r="M110">
            <v>162.32533386967017</v>
          </cell>
          <cell r="N110">
            <v>4.8</v>
          </cell>
          <cell r="O110">
            <v>0.3914607630530309</v>
          </cell>
        </row>
        <row r="111">
          <cell r="B111">
            <v>37773</v>
          </cell>
          <cell r="C111">
            <v>14.3072</v>
          </cell>
          <cell r="D111">
            <v>14.481400000000001</v>
          </cell>
          <cell r="E111">
            <v>13.1913</v>
          </cell>
          <cell r="F111">
            <v>13.99</v>
          </cell>
          <cell r="K111">
            <v>14.100099999999999</v>
          </cell>
          <cell r="L111">
            <v>3.5250249999999999</v>
          </cell>
          <cell r="M111">
            <v>161.57091713596139</v>
          </cell>
          <cell r="N111">
            <v>4.8</v>
          </cell>
          <cell r="O111">
            <v>0.3914607630530309</v>
          </cell>
        </row>
        <row r="112">
          <cell r="B112">
            <v>37803</v>
          </cell>
          <cell r="C112">
            <v>16.203099999999999</v>
          </cell>
          <cell r="D112">
            <v>16.685200000000002</v>
          </cell>
          <cell r="E112">
            <v>15.479799999999999</v>
          </cell>
          <cell r="F112">
            <v>16.177</v>
          </cell>
          <cell r="K112">
            <v>16.233700000000002</v>
          </cell>
          <cell r="L112">
            <v>4.0584250000000006</v>
          </cell>
          <cell r="M112">
            <v>161.31944489139181</v>
          </cell>
          <cell r="N112">
            <v>4.7</v>
          </cell>
          <cell r="O112">
            <v>0.38347448817659391</v>
          </cell>
        </row>
        <row r="113">
          <cell r="B113">
            <v>37834</v>
          </cell>
          <cell r="C113">
            <v>17.9435</v>
          </cell>
          <cell r="D113">
            <v>18.176500000000001</v>
          </cell>
          <cell r="E113">
            <v>17.094999999999999</v>
          </cell>
          <cell r="F113">
            <v>17.6219</v>
          </cell>
          <cell r="K113">
            <v>17.795500000000001</v>
          </cell>
          <cell r="L113">
            <v>4.4488750000000001</v>
          </cell>
          <cell r="M113">
            <v>161.35087892196302</v>
          </cell>
          <cell r="N113">
            <v>4.4000000000000004</v>
          </cell>
          <cell r="O113">
            <v>0.35947364110451296</v>
          </cell>
        </row>
        <row r="114">
          <cell r="B114">
            <v>37865</v>
          </cell>
          <cell r="C114">
            <v>19.162399999999998</v>
          </cell>
          <cell r="D114">
            <v>19.296199999999999</v>
          </cell>
          <cell r="E114">
            <v>18.3323</v>
          </cell>
          <cell r="F114">
            <v>18.834799999999998</v>
          </cell>
          <cell r="K114">
            <v>18.984400000000001</v>
          </cell>
          <cell r="L114">
            <v>4.7461000000000002</v>
          </cell>
          <cell r="M114">
            <v>162.24674879324218</v>
          </cell>
          <cell r="N114">
            <v>4.3</v>
          </cell>
          <cell r="O114">
            <v>0.35145930840192463</v>
          </cell>
        </row>
        <row r="115">
          <cell r="B115">
            <v>37895</v>
          </cell>
          <cell r="C115">
            <v>22.145300000000002</v>
          </cell>
          <cell r="D115">
            <v>22.2195</v>
          </cell>
          <cell r="E115">
            <v>21.482599999999998</v>
          </cell>
          <cell r="F115">
            <v>22.0534</v>
          </cell>
          <cell r="K115">
            <v>22.039300000000001</v>
          </cell>
          <cell r="L115">
            <v>5.5098250000000002</v>
          </cell>
          <cell r="M115">
            <v>162.32533386967015</v>
          </cell>
          <cell r="N115">
            <v>4.2</v>
          </cell>
          <cell r="O115">
            <v>0.34343792900468628</v>
          </cell>
        </row>
        <row r="116">
          <cell r="B116">
            <v>37926</v>
          </cell>
          <cell r="C116">
            <v>21.264199999999999</v>
          </cell>
          <cell r="D116">
            <v>21.579899999999999</v>
          </cell>
          <cell r="E116">
            <v>20.802200000000003</v>
          </cell>
          <cell r="F116">
            <v>21.316399999999998</v>
          </cell>
          <cell r="K116">
            <v>21.304500000000001</v>
          </cell>
          <cell r="L116">
            <v>5.3261250000000002</v>
          </cell>
          <cell r="M116">
            <v>162.59252312952532</v>
          </cell>
          <cell r="N116">
            <v>4.0999999999999996</v>
          </cell>
          <cell r="O116">
            <v>0.33540948994528197</v>
          </cell>
        </row>
        <row r="117">
          <cell r="B117">
            <v>37956</v>
          </cell>
          <cell r="C117">
            <v>20.923999999999999</v>
          </cell>
          <cell r="D117">
            <v>21.556900000000002</v>
          </cell>
          <cell r="E117">
            <v>20.811799999999998</v>
          </cell>
          <cell r="F117">
            <v>21.409400000000002</v>
          </cell>
          <cell r="K117">
            <v>21.237300000000001</v>
          </cell>
          <cell r="L117">
            <v>5.3093250000000003</v>
          </cell>
          <cell r="M117">
            <v>163.51982703137568</v>
          </cell>
          <cell r="N117">
            <v>3.9</v>
          </cell>
          <cell r="O117">
            <v>0.31933138078821255</v>
          </cell>
        </row>
        <row r="118">
          <cell r="B118">
            <v>37987</v>
          </cell>
          <cell r="C118">
            <v>21.815200000000001</v>
          </cell>
          <cell r="D118">
            <v>22.328099999999999</v>
          </cell>
          <cell r="E118">
            <v>21.783300000000001</v>
          </cell>
          <cell r="F118">
            <v>22.504799999999999</v>
          </cell>
          <cell r="K118">
            <v>22.1599</v>
          </cell>
          <cell r="L118">
            <v>5.5399750000000001</v>
          </cell>
          <cell r="M118">
            <v>164.39997988736923</v>
          </cell>
          <cell r="N118">
            <v>3.8</v>
          </cell>
          <cell r="O118">
            <v>0.31128168457330574</v>
          </cell>
        </row>
        <row r="119">
          <cell r="B119">
            <v>38018</v>
          </cell>
          <cell r="C119">
            <v>17.5947</v>
          </cell>
          <cell r="D119">
            <v>18.140899999999998</v>
          </cell>
          <cell r="E119">
            <v>17.7652</v>
          </cell>
          <cell r="F119">
            <v>18.391400000000001</v>
          </cell>
          <cell r="K119">
            <v>18.0108</v>
          </cell>
          <cell r="L119">
            <v>4.5026999999999999</v>
          </cell>
          <cell r="M119">
            <v>166.17600261464196</v>
          </cell>
          <cell r="N119">
            <v>3.7</v>
          </cell>
          <cell r="O119">
            <v>0.30322487646148311</v>
          </cell>
        </row>
        <row r="120">
          <cell r="B120">
            <v>38047</v>
          </cell>
          <cell r="C120">
            <v>19.236800000000002</v>
          </cell>
          <cell r="D120">
            <v>19.625699999999998</v>
          </cell>
          <cell r="E120">
            <v>19.506799999999998</v>
          </cell>
          <cell r="F120">
            <v>20.235600000000002</v>
          </cell>
          <cell r="K120">
            <v>19.674700000000001</v>
          </cell>
          <cell r="L120">
            <v>4.9186750000000004</v>
          </cell>
          <cell r="M120">
            <v>166.9461363636363</v>
          </cell>
          <cell r="N120">
            <v>3.7</v>
          </cell>
          <cell r="O120">
            <v>0.30322487646148311</v>
          </cell>
        </row>
        <row r="121">
          <cell r="B121">
            <v>38078</v>
          </cell>
          <cell r="C121">
            <v>19.011400000000002</v>
          </cell>
          <cell r="D121">
            <v>18.962200000000003</v>
          </cell>
          <cell r="E121">
            <v>19.278100000000002</v>
          </cell>
          <cell r="F121">
            <v>19.8263</v>
          </cell>
          <cell r="K121">
            <v>19.261200000000002</v>
          </cell>
          <cell r="L121">
            <v>4.8153000000000006</v>
          </cell>
          <cell r="M121">
            <v>166.91470233306512</v>
          </cell>
          <cell r="N121">
            <v>3.7</v>
          </cell>
          <cell r="O121">
            <v>0.30322487646148311</v>
          </cell>
        </row>
        <row r="122">
          <cell r="B122">
            <v>38108</v>
          </cell>
          <cell r="C122">
            <v>12.6693</v>
          </cell>
          <cell r="D122">
            <v>12.7887</v>
          </cell>
          <cell r="E122">
            <v>13.030100000000001</v>
          </cell>
          <cell r="F122">
            <v>13.569800000000001</v>
          </cell>
          <cell r="K122">
            <v>13.010400000000001</v>
          </cell>
          <cell r="L122">
            <v>3.2526000000000002</v>
          </cell>
          <cell r="M122">
            <v>167.49623189863229</v>
          </cell>
          <cell r="N122">
            <v>3.7</v>
          </cell>
          <cell r="O122">
            <v>0.30322487646148311</v>
          </cell>
        </row>
        <row r="123">
          <cell r="B123">
            <v>38139</v>
          </cell>
          <cell r="C123">
            <v>10.489600000000001</v>
          </cell>
          <cell r="D123">
            <v>10.622400000000001</v>
          </cell>
          <cell r="E123">
            <v>11.062099999999999</v>
          </cell>
          <cell r="F123">
            <v>11.705599999999999</v>
          </cell>
          <cell r="K123">
            <v>10.9549</v>
          </cell>
          <cell r="L123">
            <v>2.7387250000000001</v>
          </cell>
          <cell r="M123">
            <v>168.43925281576827</v>
          </cell>
          <cell r="N123">
            <v>3.8</v>
          </cell>
          <cell r="O123">
            <v>0.31128168457330574</v>
          </cell>
        </row>
        <row r="124">
          <cell r="B124">
            <v>38169</v>
          </cell>
          <cell r="C124">
            <v>9.4575999999999993</v>
          </cell>
          <cell r="D124">
            <v>9.5649999999999995</v>
          </cell>
          <cell r="E124">
            <v>9.9877000000000002</v>
          </cell>
          <cell r="F124">
            <v>10.5829</v>
          </cell>
          <cell r="K124">
            <v>9.8834</v>
          </cell>
          <cell r="L124">
            <v>2.47085</v>
          </cell>
          <cell r="M124">
            <v>168.76931013676585</v>
          </cell>
          <cell r="N124">
            <v>3.7</v>
          </cell>
          <cell r="O124">
            <v>0.30322487646148311</v>
          </cell>
        </row>
        <row r="125">
          <cell r="B125">
            <v>38200</v>
          </cell>
          <cell r="C125">
            <v>7.0386000000000006</v>
          </cell>
          <cell r="D125">
            <v>7.0934999999999997</v>
          </cell>
          <cell r="E125">
            <v>7.5439999999999996</v>
          </cell>
          <cell r="F125">
            <v>8.407</v>
          </cell>
          <cell r="K125">
            <v>7.5106000000000002</v>
          </cell>
          <cell r="M125">
            <v>168.75359312148026</v>
          </cell>
          <cell r="N125">
            <v>3.9</v>
          </cell>
          <cell r="O125">
            <v>0.31933138078821255</v>
          </cell>
        </row>
        <row r="126">
          <cell r="B126">
            <v>38231</v>
          </cell>
          <cell r="C126">
            <v>7.1290000000000004</v>
          </cell>
          <cell r="D126">
            <v>7.0503</v>
          </cell>
          <cell r="E126">
            <v>7.5007000000000001</v>
          </cell>
          <cell r="F126">
            <v>8.5977999999999994</v>
          </cell>
          <cell r="K126">
            <v>7.5652999999999997</v>
          </cell>
          <cell r="M126">
            <v>168.78502715205147</v>
          </cell>
          <cell r="N126">
            <v>4.0999999999999996</v>
          </cell>
          <cell r="O126">
            <v>0.33540948994528197</v>
          </cell>
        </row>
        <row r="127">
          <cell r="B127">
            <v>38261</v>
          </cell>
          <cell r="C127">
            <v>7.3256000000000006</v>
          </cell>
          <cell r="D127">
            <v>7.0051000000000005</v>
          </cell>
          <cell r="E127">
            <v>7.5341000000000005</v>
          </cell>
          <cell r="F127">
            <v>8.6166999999999998</v>
          </cell>
          <cell r="K127">
            <v>7.6113</v>
          </cell>
          <cell r="M127">
            <v>168.73787610619468</v>
          </cell>
          <cell r="N127">
            <v>4.2</v>
          </cell>
          <cell r="O127">
            <v>0.34343792900468628</v>
          </cell>
        </row>
        <row r="128">
          <cell r="B128">
            <v>38292</v>
          </cell>
          <cell r="C128">
            <v>6.6405000000000003</v>
          </cell>
          <cell r="D128">
            <v>6.1036000000000001</v>
          </cell>
          <cell r="E128">
            <v>6.6513</v>
          </cell>
          <cell r="F128">
            <v>7.6744999999999992</v>
          </cell>
          <cell r="K128">
            <v>6.7570000000000006</v>
          </cell>
          <cell r="M128">
            <v>169.22510358004826</v>
          </cell>
          <cell r="N128">
            <v>4.3</v>
          </cell>
          <cell r="O128">
            <v>0.35145930840192463</v>
          </cell>
        </row>
        <row r="129">
          <cell r="B129">
            <v>38322</v>
          </cell>
          <cell r="C129">
            <v>5.5701999999999998</v>
          </cell>
          <cell r="D129">
            <v>4.9484000000000004</v>
          </cell>
          <cell r="E129">
            <v>5.4160000000000004</v>
          </cell>
          <cell r="F129">
            <v>6.4169</v>
          </cell>
          <cell r="K129">
            <v>5.5824999999999996</v>
          </cell>
          <cell r="M129">
            <v>169.20938656476264</v>
          </cell>
          <cell r="N129">
            <v>4.5</v>
          </cell>
          <cell r="O129">
            <v>0.36748094004368514</v>
          </cell>
        </row>
        <row r="130">
          <cell r="B130">
            <v>38353</v>
          </cell>
          <cell r="C130">
            <v>3.8477999999999999</v>
          </cell>
          <cell r="D130">
            <v>3.4755000000000003</v>
          </cell>
          <cell r="E130">
            <v>3.7988</v>
          </cell>
          <cell r="F130">
            <v>4.4524999999999997</v>
          </cell>
          <cell r="K130">
            <v>3.8885000000000005</v>
          </cell>
          <cell r="M130">
            <v>169.38227373290422</v>
          </cell>
          <cell r="N130">
            <v>4.5</v>
          </cell>
          <cell r="O130">
            <v>0.36748094004368514</v>
          </cell>
        </row>
        <row r="131">
          <cell r="B131">
            <v>38384</v>
          </cell>
          <cell r="C131">
            <v>8.311300000000001</v>
          </cell>
          <cell r="D131">
            <v>8.1257999999999999</v>
          </cell>
          <cell r="E131">
            <v>8.3866999999999994</v>
          </cell>
          <cell r="F131">
            <v>9.0576000000000008</v>
          </cell>
          <cell r="K131">
            <v>8.4687999999999999</v>
          </cell>
          <cell r="M131">
            <v>168.97363133547867</v>
          </cell>
          <cell r="N131">
            <v>4.5</v>
          </cell>
          <cell r="O131">
            <v>0.36748094004368514</v>
          </cell>
        </row>
        <row r="132">
          <cell r="B132">
            <v>38412</v>
          </cell>
          <cell r="C132">
            <v>8.138399999999999</v>
          </cell>
          <cell r="D132">
            <v>8.0429999999999993</v>
          </cell>
          <cell r="E132">
            <v>8.2093000000000007</v>
          </cell>
          <cell r="F132">
            <v>8.7432999999999996</v>
          </cell>
          <cell r="K132">
            <v>8.2847000000000008</v>
          </cell>
          <cell r="M132">
            <v>170.07382240547059</v>
          </cell>
          <cell r="N132">
            <v>4.5</v>
          </cell>
          <cell r="O132">
            <v>0.36748094004368514</v>
          </cell>
        </row>
        <row r="133">
          <cell r="B133">
            <v>38443</v>
          </cell>
          <cell r="C133">
            <v>5.4903000000000004</v>
          </cell>
          <cell r="D133">
            <v>5.6805000000000003</v>
          </cell>
          <cell r="E133">
            <v>5.6477000000000004</v>
          </cell>
          <cell r="F133">
            <v>6.0244</v>
          </cell>
          <cell r="K133">
            <v>5.7202999999999999</v>
          </cell>
          <cell r="M133">
            <v>170.27814360418338</v>
          </cell>
          <cell r="N133">
            <v>4.5999999999999996</v>
          </cell>
          <cell r="O133">
            <v>0.37548121811461499</v>
          </cell>
        </row>
        <row r="134">
          <cell r="B134">
            <v>38473</v>
          </cell>
          <cell r="C134">
            <v>8.6387999999999998</v>
          </cell>
          <cell r="D134">
            <v>8.6915000000000013</v>
          </cell>
          <cell r="E134">
            <v>8.5785999999999998</v>
          </cell>
          <cell r="F134">
            <v>8.9894999999999996</v>
          </cell>
          <cell r="K134">
            <v>8.741200000000001</v>
          </cell>
          <cell r="M134">
            <v>170.49818181818179</v>
          </cell>
        </row>
        <row r="135">
          <cell r="B135">
            <v>38504</v>
          </cell>
          <cell r="M135">
            <v>0</v>
          </cell>
        </row>
        <row r="136">
          <cell r="B136">
            <v>38534</v>
          </cell>
        </row>
        <row r="137">
          <cell r="B137">
            <v>38565</v>
          </cell>
        </row>
        <row r="138">
          <cell r="B138">
            <v>38596</v>
          </cell>
        </row>
        <row r="139">
          <cell r="B139">
            <v>38626</v>
          </cell>
        </row>
        <row r="140">
          <cell r="B140">
            <v>38657</v>
          </cell>
        </row>
        <row r="141">
          <cell r="B141">
            <v>38687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tizantes"/>
      <sheetName val="cotizantes afp sexo edad"/>
      <sheetName val="ic fondos afp sexo edad"/>
      <sheetName val="cotizantes afp dep sexo"/>
      <sheetName val="IC x dpto"/>
      <sheetName val="Aporte x cot"/>
      <sheetName val="Afiliados afp dep sexo"/>
      <sheetName val="Calculo IC"/>
      <sheetName val="Evolucion de cotizantes"/>
      <sheetName val="Aporte x cotiza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7 (2)"/>
      <sheetName val="Hoja7"/>
      <sheetName val="LImites Javier (2)"/>
      <sheetName val="LImites Javier"/>
      <sheetName val="Base"/>
      <sheetName val="Base (2)"/>
      <sheetName val="Cartera"/>
      <sheetName val="Cuadros-Generale"/>
      <sheetName val=" Fondo 1"/>
      <sheetName val="PAG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Montos Set"/>
      <sheetName val="Set"/>
      <sheetName val="Montos Dic99"/>
      <sheetName val="carterDic1999"/>
      <sheetName val="carteradic99"/>
      <sheetName val="Instrumentos "/>
      <sheetName val="Hoja3"/>
      <sheetName val="Result Michi Ago"/>
      <sheetName val="Resul Michi SEt"/>
      <sheetName val="Michi Set"/>
      <sheetName val="MichiDic99"/>
      <sheetName val="Rentabilidad"/>
      <sheetName val="Comunicado Ofic 024-2000"/>
      <sheetName val="TJ 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4"/>
      <sheetName val="PAG15"/>
      <sheetName val="PAG16"/>
      <sheetName val="PAG20"/>
      <sheetName val="PAG32"/>
      <sheetName val="PAG33"/>
      <sheetName val="PAG37"/>
      <sheetName val="PAG38"/>
      <sheetName val="PAG42"/>
      <sheetName val="PAG54"/>
      <sheetName val="PAG59"/>
      <sheetName val="PAG73"/>
      <sheetName val="PAG75"/>
      <sheetName val="#¡REF"/>
      <sheetName val="Intru"/>
      <sheetName val="VC_Shar"/>
      <sheetName val="CD 6"/>
      <sheetName val="Sol traspa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2.1"/>
      <sheetName val="Afil-EAc"/>
      <sheetName val="Afil-Dep"/>
      <sheetName val="Neo-Afil"/>
      <sheetName val="Sol-Tras"/>
      <sheetName val="Tras-Efec"/>
      <sheetName val="Cotizantes"/>
      <sheetName val="2.2"/>
      <sheetName val="Ing-Egre"/>
      <sheetName val="2.3"/>
      <sheetName val="CAx Intru-Consolidado"/>
      <sheetName val="Fondo1xIntru"/>
      <sheetName val="Fondo2xIntru"/>
      <sheetName val="Fondo3xIntru"/>
      <sheetName val="CAxPlazo"/>
      <sheetName val="CA x Moneda"/>
      <sheetName val="CAxRiesgo "/>
      <sheetName val="CAXEmisor"/>
      <sheetName val="CAxAccEco"/>
      <sheetName val="Evol-Fondos"/>
      <sheetName val="AV"/>
      <sheetName val="CA-Infraes"/>
      <sheetName val="2.4"/>
      <sheetName val="VC-Diario-Fondo1"/>
      <sheetName val="VC-Diario-Fondo2"/>
      <sheetName val="VC-Diario-Fondo3"/>
      <sheetName val="VC-Promedio"/>
      <sheetName val="Rent-Fondo1"/>
      <sheetName val="Rent-Fondo2"/>
      <sheetName val="Rent-Fondo3"/>
      <sheetName val="Evol-Rent-Fondo2"/>
      <sheetName val="Rank Rent"/>
      <sheetName val="AV-CFP-SFP"/>
      <sheetName val="2.5"/>
      <sheetName val="Pen-JubPrint"/>
      <sheetName val="Pen-Inv-SobPrint"/>
      <sheetName val="Gasto-Sepelio"/>
      <sheetName val="Contratos"/>
      <sheetName val="2.6"/>
      <sheetName val="AFP-BG"/>
      <sheetName val="AFP-EGP"/>
      <sheetName val="Indicadores"/>
      <sheetName val="Com-Primas"/>
      <sheetName val="AVSP"/>
      <sheetName val="Prom-Agencias"/>
      <sheetName val="III"/>
      <sheetName val="Hoja1"/>
      <sheetName val="Hoj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ra por Instrumento"/>
      <sheetName val="Emisor y Moneda "/>
      <sheetName val="Riesgo "/>
      <sheetName val="Recaudación"/>
      <sheetName val="Fondo y Recaudacion "/>
      <sheetName val="vc ajustado"/>
      <sheetName val="patrimonio"/>
      <sheetName val="Operaciones en tránsito "/>
      <sheetName val="Cartera x plazo"/>
      <sheetName val="Detalle Titulizados"/>
      <sheetName val="cartera moneda"/>
      <sheetName val="emisor"/>
      <sheetName val="detalle bancos"/>
      <sheetName val="RV Diciembre"/>
      <sheetName val="Infraestructura"/>
      <sheetName val="renta F1 anualizada"/>
      <sheetName val="renta F1 acumulada"/>
      <sheetName val="renta F2 Anualizada"/>
      <sheetName val="renta F2 Acumulada"/>
      <sheetName val="renta F3 anualizada"/>
      <sheetName val="renta F3 acumulada"/>
      <sheetName val="Renta Ajustada x Riesgo"/>
      <sheetName val="Emisor e Instrumen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Perf x Estrat."/>
      <sheetName val="Anexo IV"/>
      <sheetName val="Anexo V"/>
      <sheetName val="ERR"/>
      <sheetName val="Data validation"/>
      <sheetName val="DB Udl"/>
      <sheetName val="TS Udl Val."/>
      <sheetName val="TS Ind. Fin."/>
      <sheetName val="Otros param."/>
      <sheetName val="GICS Aug 31,2016"/>
      <sheetName val="SBS GICS"/>
      <sheetName val="Sheet1"/>
      <sheetName val="Matriz Fondos - Ind. Fin."/>
    </sheetNames>
    <sheetDataSet>
      <sheetData sheetId="0"/>
      <sheetData sheetId="1"/>
      <sheetData sheetId="2"/>
      <sheetData sheetId="3"/>
      <sheetData sheetId="4"/>
      <sheetData sheetId="5"/>
      <sheetData sheetId="6"/>
      <sheetData sheetId="7"/>
      <sheetData sheetId="8">
        <row r="4">
          <cell r="C4" t="str">
            <v>T</v>
          </cell>
        </row>
        <row r="5">
          <cell r="C5" t="str">
            <v>F</v>
          </cell>
        </row>
      </sheetData>
      <sheetData sheetId="9"/>
      <sheetData sheetId="10"/>
      <sheetData sheetId="1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IndPrint-M"/>
      <sheetName val="2.1"/>
      <sheetName val="Afil-EAc"/>
      <sheetName val="Afil-Dep"/>
      <sheetName val="Neo-Afil"/>
      <sheetName val="Sol-Tras"/>
      <sheetName val="Tras-Efec"/>
      <sheetName val="Cotizantes"/>
      <sheetName val="2.2"/>
      <sheetName val="Ing-Egre"/>
      <sheetName val="2.3"/>
      <sheetName val="CAx Intru-Consolidado"/>
      <sheetName val="Fondo1xIntru"/>
      <sheetName val="Fondo2xIntru"/>
      <sheetName val="Fondo3xInstru"/>
      <sheetName val="CA x Moneda"/>
      <sheetName val="CAxPlazo"/>
      <sheetName val="CAxRiesgo"/>
      <sheetName val="CAXEmisor"/>
      <sheetName val="CAxAccEco"/>
      <sheetName val="Evol-Fondos"/>
      <sheetName val="VC-Promedio"/>
      <sheetName val="Rent-Fondo2"/>
      <sheetName val="2.4"/>
      <sheetName val="Pen-JubP"/>
      <sheetName val="Pen-Inv-SobP"/>
      <sheetName val="Gasto-Sepelio"/>
      <sheetName val="Contratos"/>
      <sheetName val="2.5"/>
      <sheetName val="BG-AFP"/>
      <sheetName val="EGP-AFP"/>
      <sheetName val="Indicadores"/>
      <sheetName val="Com- Primas"/>
      <sheetName val="Prom-Agencias"/>
      <sheetName val="III"/>
      <sheetName val="CD3"/>
      <sheetName val="CD 1-2"/>
      <sheetName val="CD4"/>
      <sheetName val="Fondo"/>
      <sheetName val="Valor Cu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Base Maestra"/>
      <sheetName val="Portafolio"/>
      <sheetName val="Corp y Tit"/>
      <sheetName val="Tabla"/>
      <sheetName val="Emisores Aprob"/>
      <sheetName val="Cuadro regional"/>
      <sheetName val="Table Top_10"/>
      <sheetName val="TOP_10"/>
      <sheetName val="Fondos"/>
      <sheetName val="Fondos Loc_ext"/>
      <sheetName val="Fondos_Private Equity"/>
      <sheetName val="Report"/>
      <sheetName val="ERR"/>
      <sheetName val="MRG"/>
      <sheetName val="by AFP0"/>
      <sheetName val="by AFP1"/>
      <sheetName val="by AFP2"/>
      <sheetName val="by AFP3"/>
      <sheetName val="Parametros"/>
      <sheetName val="EMI_APRO"/>
    </sheetNames>
    <sheetDataSet>
      <sheetData sheetId="0"/>
      <sheetData sheetId="1"/>
      <sheetData sheetId="2"/>
      <sheetData sheetId="3"/>
      <sheetData sheetId="4"/>
      <sheetData sheetId="5">
        <row r="2">
          <cell r="R2">
            <v>3.2494000000000001</v>
          </cell>
        </row>
        <row r="5">
          <cell r="T5">
            <v>18761.879347494785</v>
          </cell>
        </row>
      </sheetData>
      <sheetData sheetId="6"/>
      <sheetData sheetId="7"/>
      <sheetData sheetId="8"/>
      <sheetData sheetId="9"/>
      <sheetData sheetId="10"/>
      <sheetData sheetId="11"/>
      <sheetData sheetId="12">
        <row r="3">
          <cell r="N3">
            <v>43039</v>
          </cell>
        </row>
      </sheetData>
      <sheetData sheetId="13"/>
      <sheetData sheetId="14"/>
      <sheetData sheetId="15"/>
      <sheetData sheetId="16">
        <row r="69">
          <cell r="H69">
            <v>0.85706764666655022</v>
          </cell>
        </row>
      </sheetData>
      <sheetData sheetId="17">
        <row r="69">
          <cell r="H69">
            <v>0.89564445870839948</v>
          </cell>
        </row>
      </sheetData>
      <sheetData sheetId="18">
        <row r="69">
          <cell r="H69">
            <v>1.0649635985753108</v>
          </cell>
        </row>
      </sheetData>
      <sheetData sheetId="19"/>
      <sheetData sheetId="2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_Inst_Capital_Posicion (2)"/>
      <sheetName val="Check"/>
      <sheetName val="Param. tipo Altern."/>
      <sheetName val="Param. titulos SBS"/>
      <sheetName val="Caja Saldo ext Ap. vol"/>
      <sheetName val="Tipo de cambios"/>
      <sheetName val="TIPO DE CAMBIO NOMINAL"/>
      <sheetName val="Creditwatch"/>
      <sheetName val="by AFP 0"/>
      <sheetName val="by AFP 1"/>
      <sheetName val="by AFP 2"/>
      <sheetName val="by AFP 3"/>
      <sheetName val="Base Maestra"/>
      <sheetName val="CLASIFICACION INVERSION"/>
      <sheetName val="Rating Instrumentos"/>
      <sheetName val="Rating Emisor"/>
      <sheetName val="Portafolio SIT"/>
      <sheetName val="ERR"/>
      <sheetName val="Emisores Aprob"/>
      <sheetName val="Aloc por rating (2)"/>
      <sheetName val="Aloc por rating"/>
      <sheetName val="Fondos Mutuos (antiguo)"/>
      <sheetName val="Fondos Mutuos para ajuste"/>
      <sheetName val="1_BD_Asset_Allocation"/>
      <sheetName val="3_Emisores_Deuda_Estados"/>
      <sheetName val="Sheet1"/>
      <sheetName val="3_Inst_Deuda_Posiciones"/>
      <sheetName val="3_Instrumentos_RF_Posiciones"/>
      <sheetName val="3_Inst_Capital_Posicion"/>
      <sheetName val="5_Fondos_Inversion (2)"/>
      <sheetName val="5_Fondos_Inversion (borrador)"/>
      <sheetName val="3_Emisores_RV"/>
      <sheetName val="Fondos Altern"/>
      <sheetName val="Sheet7"/>
      <sheetName val="Fondos loc ext"/>
      <sheetName val="CUADRE"/>
      <sheetName val="Param. Industria"/>
      <sheetName val="Param. Sector"/>
      <sheetName val="Param. Rating"/>
      <sheetName val="Param. Emisor"/>
      <sheetName val="&gt; Reportes"/>
    </sheetNames>
    <sheetDataSet>
      <sheetData sheetId="0"/>
      <sheetData sheetId="1"/>
      <sheetData sheetId="2"/>
      <sheetData sheetId="3"/>
      <sheetData sheetId="4"/>
      <sheetData sheetId="5">
        <row r="5">
          <cell r="C5">
            <v>3.3965000000000001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 1-2"/>
      <sheetName val="CD 3"/>
      <sheetName val="CD 4"/>
      <sheetName val="Afil Semanal"/>
      <sheetName val="Fondo"/>
      <sheetName val="Cartera"/>
      <sheetName val="ValorCuota"/>
      <sheetName val="Valor Cu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 1-2"/>
      <sheetName val="PAG_35"/>
      <sheetName val="VC_Shar"/>
      <sheetName val="IECM1601"/>
      <sheetName val="PAG19"/>
    </sheetNames>
    <sheetDataSet>
      <sheetData sheetId="0" refreshError="1"/>
      <sheetData sheetId="1" refreshError="1"/>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person displayName="Franco Olivares Untiveros" id="{8A6F6F25-6D7C-4BB9-9D76-217E5B4EB512}" userId="S::franco.olivares@sura.pe::b8fba611-d9f4-4298-9271-a74522a67425"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sde Reporte de Valorización de Instrumentos" connectionId="2" xr16:uid="{EE6B9CAC-9ADE-45E1-B03D-A6A0598FE696}" autoFormatId="16" applyNumberFormats="0" applyBorderFormats="0" applyFontFormats="0" applyPatternFormats="0" applyAlignmentFormats="0" applyWidthHeightFormats="0">
  <queryTableRefresh nextId="34" unboundColumnsRight="7">
    <queryTableFields count="31">
      <queryTableField id="1" name="FechaValoracion" tableColumnId="1"/>
      <queryTableField id="2" name="TIPO_TITULO" tableColumnId="2"/>
      <queryTableField id="3" name="PORTAFOLIO" tableColumnId="3"/>
      <queryTableField id="4" name="GRUPO" tableColumnId="4"/>
      <queryTableField id="5" name="CODIGO_SBS" tableColumnId="5"/>
      <queryTableField id="6" name="CODIGO_ISIN" tableColumnId="6"/>
      <queryTableField id="7" name="TITULO" tableColumnId="7"/>
      <queryTableField id="8" name="EMISOR" tableColumnId="8"/>
      <queryTableField id="9" name="Moneda" tableColumnId="9"/>
      <queryTableField id="10" name="VALOR_UNITARIO" tableColumnId="10"/>
      <queryTableField id="11" name="VALOR_VECTOR_LOCAL" tableColumnId="11"/>
      <queryTableField id="12" name="VALOR_VECTOR_ORIGEN" tableColumnId="12"/>
      <queryTableField id="13" name="CANTIDAD" tableColumnId="13"/>
      <queryTableField id="14" name="FECHA_VENCIMIENTO" tableColumnId="14"/>
      <queryTableField id="15" name="DIAS_VENTIMIENTO" tableColumnId="15"/>
      <queryTableField id="16" name="TIPO_CAMBIO" tableColumnId="16"/>
      <queryTableField id="17" name="TIPO_RENTA" tableColumnId="17"/>
      <queryTableField id="18" name="VALOR_VECTOR_LOCAL_T-1" tableColumnId="18"/>
      <queryTableField id="19" name="VALOR_VECTOR_ORIGEN_T-1" tableColumnId="19"/>
      <queryTableField id="20" name="GRUPO_ECONOMICO" tableColumnId="20"/>
      <queryTableField id="21" name="ACTIVO_DEL_EMISOR" tableColumnId="21"/>
      <queryTableField id="22" name="PASIVO_DEL_EMISOR" tableColumnId="22"/>
      <queryTableField id="23" name="PASTRIMONIO_DEL_EMISOR" tableColumnId="23"/>
      <queryTableField id="24" name="DIFERENCIA" tableColumnId="24"/>
      <queryTableField id="25" dataBound="0" tableColumnId="25"/>
      <queryTableField id="26" dataBound="0" tableColumnId="26"/>
      <queryTableField id="27" dataBound="0" tableColumnId="27"/>
      <queryTableField id="28" dataBound="0" tableColumnId="28"/>
      <queryTableField id="30" dataBound="0" tableColumnId="29"/>
      <queryTableField id="31" dataBound="0" tableColumnId="30"/>
      <queryTableField id="33" dataBound="0"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nsulta desde Reporte de Valorización de Instrumentos" connectionId="1" xr16:uid="{9706FC9B-E31E-4702-A0AB-225074BA60A9}" autoFormatId="16" applyNumberFormats="0" applyBorderFormats="0" applyFontFormats="0" applyPatternFormats="0" applyAlignmentFormats="0" applyWidthHeightFormats="0">
  <queryTableRefresh nextId="48" unboundColumnsRight="2">
    <queryTableFields count="27">
      <queryTableField id="1" name="FechaValoracion" tableColumnId="1"/>
      <queryTableField id="2" name="TIPO_TITULO" tableColumnId="2"/>
      <queryTableField id="3" name="PORTAFOLIO" tableColumnId="3"/>
      <queryTableField id="4" name="GRUPO" tableColumnId="4"/>
      <queryTableField id="5" name="CODIGO_SBS" tableColumnId="5"/>
      <queryTableField id="6" name="CODIGO_ISIN" tableColumnId="6"/>
      <queryTableField id="46" dataBound="0" tableColumnId="26"/>
      <queryTableField id="7" name="TITULO" tableColumnId="7"/>
      <queryTableField id="8" name="EMISOR" tableColumnId="8"/>
      <queryTableField id="9" name="Moneda" tableColumnId="9"/>
      <queryTableField id="10" name="VALOR_UNITARIO" tableColumnId="10"/>
      <queryTableField id="11" name="VALOR_VECTOR_LOCAL" tableColumnId="11"/>
      <queryTableField id="12" name="VALOR_VECTOR_ORIGEN" tableColumnId="12"/>
      <queryTableField id="13" name="CANTIDAD" tableColumnId="13"/>
      <queryTableField id="14" name="FECHA_VENCIMIENTO" tableColumnId="14"/>
      <queryTableField id="15" name="DIAS_VENTIMIENTO" tableColumnId="15"/>
      <queryTableField id="16" name="TIPO_CAMBIO" tableColumnId="16"/>
      <queryTableField id="17" name="TIPO_RENTA" tableColumnId="17"/>
      <queryTableField id="18" name="VALOR_VECTOR_LOCAL_T-1" tableColumnId="18"/>
      <queryTableField id="19" name="VALOR_VECTOR_ORIGEN_T-1" tableColumnId="19"/>
      <queryTableField id="20" name="GRUPO_ECONOMICO" tableColumnId="20"/>
      <queryTableField id="21" name="ACTIVO_DEL_EMISOR" tableColumnId="21"/>
      <queryTableField id="22" name="PASIVO_DEL_EMISOR" tableColumnId="22"/>
      <queryTableField id="23" name="PASTRIMONIO_DEL_EMISOR" tableColumnId="23"/>
      <queryTableField id="24" name="DIFERENCIA" tableColumnId="24"/>
      <queryTableField id="25" dataBound="0" tableColumnId="25"/>
      <queryTableField id="47" dataBound="0"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onsulta desde Tipo de Cambio" connectionId="3" xr16:uid="{6B28BFF8-07D3-474E-81FC-F64EB20427A0}" autoFormatId="16" applyNumberFormats="0" applyBorderFormats="0" applyFontFormats="0" applyPatternFormats="0" applyAlignmentFormats="0" applyWidthHeightFormats="0">
  <queryTableRefresh nextId="7">
    <queryTableFields count="6">
      <queryTableField id="1" name="CODIGO_MONEDA" tableColumnId="1"/>
      <queryTableField id="2" name="NOMBRE_MONEDA" tableColumnId="2"/>
      <queryTableField id="3" name="FECHA" tableColumnId="3"/>
      <queryTableField id="4" name="VALOR" tableColumnId="4"/>
      <queryTableField id="5" name="CODIGO_MONEDA_SBS" tableColumnId="5"/>
      <queryTableField id="6" name="MONEDA_INTERNACIONA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EFD981-6F43-44F5-8FA2-F9E20389D886}" name="Tabla_Consulta_desde_Reporte_de_Valorización_de_Instrumentos6" displayName="Tabla_Consulta_desde_Reporte_de_Valorización_de_Instrumentos6" ref="A3:AE644" tableType="queryTable" totalsRowShown="0">
  <autoFilter ref="A3:AE644" xr:uid="{BFEFD981-6F43-44F5-8FA2-F9E20389D886}">
    <filterColumn colId="3">
      <filters>
        <filter val="ACC"/>
        <filter val="ACT"/>
        <filter val="BEP"/>
        <filter val="BSF"/>
        <filter val="CDLP"/>
        <filter val="OSF"/>
        <filter val="PCOM"/>
        <filter val="TCDC"/>
      </filters>
    </filterColumn>
    <filterColumn colId="30">
      <filters>
        <filter val="Santander Consumer Bank"/>
        <filter val="Santander Peru"/>
      </filters>
    </filterColumn>
  </autoFilter>
  <sortState xmlns:xlrd2="http://schemas.microsoft.com/office/spreadsheetml/2017/richdata2" ref="A62:AE590">
    <sortCondition ref="AE3:AE644"/>
  </sortState>
  <tableColumns count="31">
    <tableColumn id="1" xr3:uid="{9C0BE765-F4BD-42C8-9489-D710AD7943C6}" uniqueName="1" name="FechaValoracion" queryTableFieldId="1" dataDxfId="37"/>
    <tableColumn id="2" xr3:uid="{D2875C7A-9468-4D7F-AE78-2FFAC3F761E6}" uniqueName="2" name="TIPO_TITULO" queryTableFieldId="2"/>
    <tableColumn id="3" xr3:uid="{068943F2-F900-48B8-A2E8-57AE33912B29}" uniqueName="3" name="PORTAFOLIO" queryTableFieldId="3"/>
    <tableColumn id="4" xr3:uid="{0A691F37-5DF9-4772-8791-52D9D251D13B}" uniqueName="4" name="GRUPO" queryTableFieldId="4"/>
    <tableColumn id="5" xr3:uid="{8F03A439-3C1E-42CE-8B84-F453CF9256C4}" uniqueName="5" name="CODIGO_SBS" queryTableFieldId="5"/>
    <tableColumn id="6" xr3:uid="{AA78E56D-D966-40BE-B2F3-9834F7286D72}" uniqueName="6" name="CODIGO_ISIN" queryTableFieldId="6"/>
    <tableColumn id="7" xr3:uid="{A29FD6D4-C15D-4FB8-9D1C-7E3E9C904471}" uniqueName="7" name="TITULO" queryTableFieldId="7"/>
    <tableColumn id="8" xr3:uid="{30D0D425-C1C4-4FDD-B9B2-1D9A5DA9BCE0}" uniqueName="8" name="EMISOR" queryTableFieldId="8"/>
    <tableColumn id="9" xr3:uid="{6E79A53A-FC3F-4998-86E7-97B6C7D4C136}" uniqueName="9" name="Moneda" queryTableFieldId="9"/>
    <tableColumn id="10" xr3:uid="{EA690CA8-BB39-4FAB-9D25-6C661692772F}" uniqueName="10" name="VALOR_UNITARIO" queryTableFieldId="10"/>
    <tableColumn id="11" xr3:uid="{34153C48-F841-454B-AF98-77296CBB66DF}" uniqueName="11" name="VALOR_VECTOR_LOCAL" queryTableFieldId="11" dataDxfId="36" dataCellStyle="Millares 2"/>
    <tableColumn id="12" xr3:uid="{0BAA1BBC-4FD9-41BD-A872-EA4777AC9542}" uniqueName="12" name="VALOR_VECTOR_ORIGEN" queryTableFieldId="12"/>
    <tableColumn id="13" xr3:uid="{E8BA3850-F76C-49A2-9D15-EE80F9DF5AF4}" uniqueName="13" name="CANTIDAD" queryTableFieldId="13"/>
    <tableColumn id="14" xr3:uid="{621C935D-6100-43E1-B918-FE1D4095670F}" uniqueName="14" name="FECHA_VENCIMIENTO" queryTableFieldId="14" dataDxfId="35"/>
    <tableColumn id="15" xr3:uid="{70FA38DE-80A4-4EB8-8019-17533378D804}" uniqueName="15" name="DIAS_VENTIMIENTO" queryTableFieldId="15"/>
    <tableColumn id="16" xr3:uid="{B5530CD7-7599-4EB3-93E9-4B217AF2CEE4}" uniqueName="16" name="TIPO_CAMBIO" queryTableFieldId="16"/>
    <tableColumn id="17" xr3:uid="{9BA2BE80-D3A4-4CD7-8D38-C8A59252111E}" uniqueName="17" name="TIPO_RENTA" queryTableFieldId="17"/>
    <tableColumn id="18" xr3:uid="{51E4926C-7867-4B43-9549-C5D9387F6BEB}" uniqueName="18" name="VALOR_VECTOR_LOCAL_T-1" queryTableFieldId="18"/>
    <tableColumn id="19" xr3:uid="{BEB864B8-7AFF-467D-9BD5-544C7EE94A27}" uniqueName="19" name="VALOR_VECTOR_ORIGEN_T-1" queryTableFieldId="19" dataDxfId="34" dataCellStyle="Millares 2"/>
    <tableColumn id="20" xr3:uid="{59DB82B6-3912-4826-9F46-5796CBC99F94}" uniqueName="20" name="GRUPO_ECONOMICO" queryTableFieldId="20"/>
    <tableColumn id="21" xr3:uid="{DF250A9D-DEC8-4099-ABDC-EBC84E00C854}" uniqueName="21" name="ACTIVO_DEL_EMISOR" queryTableFieldId="21"/>
    <tableColumn id="22" xr3:uid="{7395C51C-1115-41DB-A640-88B80C792A34}" uniqueName="22" name="PASIVO_DEL_EMISOR" queryTableFieldId="22"/>
    <tableColumn id="23" xr3:uid="{14879AF9-AD2F-49DC-945B-05926C23B35B}" uniqueName="23" name="PASTRIMONIO_DEL_EMISOR" queryTableFieldId="23"/>
    <tableColumn id="24" xr3:uid="{D2D2B7B7-B6C5-4F0E-B137-4B2401865C20}" uniqueName="24" name="DIFERENCIA" queryTableFieldId="24"/>
    <tableColumn id="25" xr3:uid="{44F27DCD-6B3B-4317-8482-0DEB222FECD1}" uniqueName="25" name="Column1" queryTableFieldId="25">
      <calculatedColumnFormula>+MID(Tabla_Consulta_desde_Reporte_de_Valorización_de_Instrumentos6[[#This Row],[CODIGO_SBS]],7,1)</calculatedColumnFormula>
    </tableColumn>
    <tableColumn id="26" xr3:uid="{F98C3A33-32AE-4BDB-8ABF-D86CF7304EDB}" uniqueName="26" name="ID_POS" queryTableFieldId="26">
      <calculatedColumnFormula>Tabla_Consulta_desde_Reporte_de_Valorización_de_Instrumentos6[[#This Row],[CODIGO_SBS]]&amp;"-"&amp;RIGHT(Tabla_Consulta_desde_Reporte_de_Valorización_de_Instrumentos6[[#This Row],[PORTAFOLIO]],1)</calculatedColumnFormula>
    </tableColumn>
    <tableColumn id="27" xr3:uid="{EDB7F6CE-D6F8-41BB-A345-55C20D6A607F}" uniqueName="27" name="Clasificación ERR" queryTableFieldId="27"/>
    <tableColumn id="28" xr3:uid="{2ECEBE94-5F72-40A1-9AC0-44E80F928715}" uniqueName="28" name="Clasificación General" queryTableFieldId="28" dataDxfId="33"/>
    <tableColumn id="29" xr3:uid="{A5C35050-F58A-44FF-B40C-4F1B54B6C357}" uniqueName="29" name="Posición Nominal" queryTableFieldId="30">
      <calculatedColumnFormula>Tabla_Consulta_desde_Reporte_de_Valorización_de_Instrumentos6[[#This Row],[VALOR_UNITARIO]]*Tabla_Consulta_desde_Reporte_de_Valorización_de_Instrumentos6[[#This Row],[CANTIDAD]]</calculatedColumnFormula>
    </tableColumn>
    <tableColumn id="30" xr3:uid="{55D7C636-60C0-4307-A53A-511557D08013}" uniqueName="30" name="Emisor2" queryTableFieldId="31" dataDxfId="32"/>
    <tableColumn id="31" xr3:uid="{74C8411E-FB4D-480B-A57D-3E3CBB924224}" uniqueName="31" name="Nombre (G&amp;P)" queryTableFieldId="33" dataDxfId="31">
      <calculatedColumnFormula>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7068C-BD98-4068-8613-2638045B884D}" name="Tabla_Consulta_desde_Reporte_de_Valorización_de_Instrumentos" displayName="Tabla_Consulta_desde_Reporte_de_Valorización_de_Instrumentos" ref="B3:AB644" tableType="queryTable" totalsRowShown="0">
  <autoFilter ref="B3:AB644" xr:uid="{B747068C-BD98-4068-8613-2638045B884D}">
    <filterColumn colId="6">
      <filters>
        <filter val="InRetail Consumer"/>
        <filter val="InRetail Peru"/>
        <filter val="InRetail Shopping Malls"/>
      </filters>
    </filterColumn>
  </autoFilter>
  <tableColumns count="27">
    <tableColumn id="1" xr3:uid="{9832EA00-C661-45EA-9DA6-45F2A2D5E0EF}" uniqueName="1" name="FechaValoracion" queryTableFieldId="1" dataDxfId="30"/>
    <tableColumn id="2" xr3:uid="{6F04F783-9297-4FFF-913D-F69BE4EC5F74}" uniqueName="2" name="TIPO_TITULO" queryTableFieldId="2"/>
    <tableColumn id="3" xr3:uid="{5AD29AD5-14D4-46E4-B5CB-015C693C61A6}" uniqueName="3" name="PORTAFOLIO" queryTableFieldId="3"/>
    <tableColumn id="4" xr3:uid="{26E108A7-821E-4C8E-A825-346A9C54588E}" uniqueName="4" name="GRUPO" queryTableFieldId="4"/>
    <tableColumn id="5" xr3:uid="{DB382E59-A3FA-4C71-A0EE-64977908A726}" uniqueName="5" name="CODIGO_SBS" queryTableFieldId="5"/>
    <tableColumn id="6" xr3:uid="{B3A89CD6-124A-46AC-A5FF-D64193CDE8A8}" uniqueName="6" name="CODIGO_ISIN" queryTableFieldId="6"/>
    <tableColumn id="26" xr3:uid="{52EF43F5-EDCD-4D4A-9D67-15FFC2081632}" uniqueName="26" name="Nombre (G&amp;P)" queryTableFieldId="46">
      <calculatedColumnFormula>+INDEX(Parametria!$V:$V,MATCH(Tabla_Consulta_desde_Reporte_de_Valorización_de_Instrumentos[[#This Row],[CODIGO_SBS]],Parametria!$B:$B,0))</calculatedColumnFormula>
    </tableColumn>
    <tableColumn id="7" xr3:uid="{EF3934C5-2E50-474C-9985-CD13CDBF1042}" uniqueName="7" name="TITULO" queryTableFieldId="7"/>
    <tableColumn id="8" xr3:uid="{8F482BB1-CD36-42A8-A787-75C033E131F9}" uniqueName="8" name="EMISOR" queryTableFieldId="8"/>
    <tableColumn id="9" xr3:uid="{B5F3126E-323B-4534-971C-1787AD997E54}" uniqueName="9" name="Moneda" queryTableFieldId="9"/>
    <tableColumn id="10" xr3:uid="{A84842E7-D3DB-49FE-8A95-5200ECC268EB}" uniqueName="10" name="VALOR_UNITARIO" queryTableFieldId="10"/>
    <tableColumn id="11" xr3:uid="{45C55123-DF0F-4EF1-8D4F-AAB9D7D2B008}" uniqueName="11" name="VALOR_VECTOR_LOCAL" queryTableFieldId="11" dataDxfId="29" dataCellStyle="Comma 2 2"/>
    <tableColumn id="12" xr3:uid="{C347D191-92A5-449A-A6C5-31CCFFB8B56A}" uniqueName="12" name="VALOR_VECTOR_ORIGEN" queryTableFieldId="12"/>
    <tableColumn id="13" xr3:uid="{177A6C62-CEE5-457C-A553-5442ED53F754}" uniqueName="13" name="CANTIDAD" queryTableFieldId="13"/>
    <tableColumn id="14" xr3:uid="{72256B71-0556-40EB-9B2B-F8EB74127361}" uniqueName="14" name="FECHA_VENCIMIENTO" queryTableFieldId="14" dataDxfId="28"/>
    <tableColumn id="15" xr3:uid="{D575FB9C-E2A4-4B77-B983-F193902DDF70}" uniqueName="15" name="DIAS_VENTIMIENTO" queryTableFieldId="15"/>
    <tableColumn id="16" xr3:uid="{51A3CCA5-C2DE-4EA3-9F17-B8687F7FDC98}" uniqueName="16" name="TIPO_CAMBIO" queryTableFieldId="16"/>
    <tableColumn id="17" xr3:uid="{473CD590-D40F-4578-A128-8F7F0142BA65}" uniqueName="17" name="TIPO_RENTA" queryTableFieldId="17"/>
    <tableColumn id="18" xr3:uid="{50D158DA-7667-4C90-89CB-D085E4CCF11E}" uniqueName="18" name="VALOR_VECTOR_LOCAL_T-1" queryTableFieldId="18"/>
    <tableColumn id="19" xr3:uid="{410196DC-DCF0-47B2-8475-6A5E8B3FBE3A}" uniqueName="19" name="VALOR_VECTOR_ORIGEN_T-1" queryTableFieldId="19" dataDxfId="27" dataCellStyle="Comma 2 2"/>
    <tableColumn id="20" xr3:uid="{7D4313AB-E76D-4E77-8E4F-7E5AF0BC2745}" uniqueName="20" name="GRUPO_ECONOMICO" queryTableFieldId="20"/>
    <tableColumn id="21" xr3:uid="{3507C53E-2659-46FF-85D1-9EB6126DC0EB}" uniqueName="21" name="ACTIVO_DEL_EMISOR" queryTableFieldId="21"/>
    <tableColumn id="22" xr3:uid="{E06C9692-A454-477E-808D-8161935AEAF3}" uniqueName="22" name="PASIVO_DEL_EMISOR" queryTableFieldId="22"/>
    <tableColumn id="23" xr3:uid="{2EDB6E69-E625-443A-A5D3-5101D9F7F99F}" uniqueName="23" name="PASTRIMONIO_DEL_EMISOR" queryTableFieldId="23"/>
    <tableColumn id="24" xr3:uid="{87707549-FC82-4F8E-8C6E-DD8AC36BD9B7}" uniqueName="24" name="DIFERENCIA" queryTableFieldId="24"/>
    <tableColumn id="25" xr3:uid="{1920A31F-15E3-4898-A37C-F057819131F3}" uniqueName="25" name="Column1" queryTableFieldId="25">
      <calculatedColumnFormula>+MID(Tabla_Consulta_desde_Reporte_de_Valorización_de_Instrumentos[[#This Row],[CODIGO_SBS]],7,1)</calculatedColumnFormula>
    </tableColumn>
    <tableColumn id="27" xr3:uid="{FBA0C984-56E5-4DB1-B9E4-A723FE7FC261}" uniqueName="27" name="Asset Class" queryTableFieldId="47" dataDxfId="26">
      <calculatedColumnFormula>_xlfn.XLOOKUP(Tabla_Consulta_desde_Reporte_de_Valorización_de_Instrumentos[[#This Row],[CODIGO_SBS]],G_P!A:A,G_P!E:E)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600F9-6599-4BBB-AE16-B9EBEB1DFD6C}" name="Tabla_Consulta_desde_Tipo_de_Cambio" displayName="Tabla_Consulta_desde_Tipo_de_Cambio" ref="A3:F38" tableType="queryTable" totalsRowShown="0">
  <autoFilter ref="A3:F38" xr:uid="{5548A540-54C9-4321-ABE6-76B85790BFDD}"/>
  <tableColumns count="6">
    <tableColumn id="1" xr3:uid="{C92EDA57-52FC-4D07-A508-EC4A5E8E74A9}" uniqueName="1" name="CODIGO_MONEDA" queryTableFieldId="1"/>
    <tableColumn id="2" xr3:uid="{DA9AC5C5-52ED-4BAF-A5DA-994BB7C169F4}" uniqueName="2" name="NOMBRE_MONEDA" queryTableFieldId="2"/>
    <tableColumn id="3" xr3:uid="{750CF0A7-D505-4B95-B9EA-0C2343E4B176}" uniqueName="3" name="FECHA" queryTableFieldId="3"/>
    <tableColumn id="4" xr3:uid="{6844857A-E70B-4612-80CD-E0841F814CDA}" uniqueName="4" name="VALOR" queryTableFieldId="4"/>
    <tableColumn id="5" xr3:uid="{A15A65B1-04A2-4F80-B9B3-46DFCB880656}" uniqueName="5" name="CODIGO_MONEDA_SBS" queryTableFieldId="5"/>
    <tableColumn id="6" xr3:uid="{B7B53150-57EA-41AD-8921-3084B2EE4336}" uniqueName="6" name="MONEDA_INTERNACIONAL" queryTableField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32E876-D674-4062-803F-F711F56CBD5C}" name="Table35" displayName="Table35" ref="P2:W10" totalsRowCount="1" headerRowDxfId="25" dataDxfId="23" headerRowBorderDxfId="24" tableBorderDxfId="22">
  <autoFilter ref="P2:W9" xr:uid="{3032E876-D674-4062-803F-F711F56CBD5C}"/>
  <tableColumns count="8">
    <tableColumn id="1" xr3:uid="{1B784BC6-E01C-4D34-9AE8-C24FC96AA4E8}" name="Mina" dataDxfId="21" totalsRowDxfId="20"/>
    <tableColumn id="2" xr3:uid="{75695B79-A698-42AD-AFEC-147759DDEA6B}" name="Tipo" dataDxfId="19" totalsRowDxfId="18"/>
    <tableColumn id="3" xr3:uid="{9942C602-906F-4928-B835-9959058F8D53}" name="País" dataDxfId="17" totalsRowDxfId="16"/>
    <tableColumn id="4" xr3:uid="{69231D2D-A458-4C21-B797-89F9751D2E41}" name="Departamento/Estado" dataDxfId="15" totalsRowDxfId="14"/>
    <tableColumn id="5" xr3:uid="{237F5131-1B2B-42B7-B551-0505B81865A4}" name="Provincia" dataDxfId="13" totalsRowDxfId="12"/>
    <tableColumn id="6" xr3:uid="{EC2A0569-FF9F-439E-8D68-F6DC4E4E0CD8}" name="Distrito/Ciudad" dataDxfId="11" totalsRowDxfId="10"/>
    <tableColumn id="8" xr3:uid="{85DB2842-DCC3-46A8-BF18-87080886BEE9}" name="Mineral tratado M T" dataDxfId="9" totalsRowDxfId="8"/>
    <tableColumn id="11" xr3:uid="{E69EC7D6-A430-48E5-90E6-71136875C1C2}" name="% Porcentaje" dataDxfId="7" totalsRow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0" dT="2026-05-26T16:04:07.76" personId="{8A6F6F25-6D7C-4BB9-9D76-217E5B4EB512}" id="{705D4F3E-5A0E-4F1A-85E9-95B6CB020FBE}">
    <text xml:space="preserve">Se mantuvo en 2024 y 2025 (pg. 150): 1,755,600 toneladas métricas por año de clinker, aprox 1.8
</text>
  </threadedComment>
</ThreadedComments>
</file>

<file path=xl/threadedComments/threadedComment2.xml><?xml version="1.0" encoding="utf-8"?>
<ThreadedComments xmlns="http://schemas.microsoft.com/office/spreadsheetml/2018/threadedcomments" xmlns:x="http://schemas.openxmlformats.org/spreadsheetml/2006/main">
  <threadedComment ref="B8" dT="2026-05-27T20:12:34.79" personId="{8A6F6F25-6D7C-4BB9-9D76-217E5B4EB512}" id="{2E2B7F93-E525-475F-AD34-D33BFC46536A}">
    <text>Pg 103 , Annual Report</text>
  </threadedComment>
</ThreadedComments>
</file>

<file path=xl/threadedComments/threadedComment3.xml><?xml version="1.0" encoding="utf-8"?>
<ThreadedComments xmlns="http://schemas.microsoft.com/office/spreadsheetml/2018/threadedcomments" xmlns:x="http://schemas.openxmlformats.org/spreadsheetml/2006/main">
  <threadedComment ref="M4" dT="2026-05-26T15:24:54.97" personId="{8A6F6F25-6D7C-4BB9-9D76-217E5B4EB512}" id="{5A19DB3B-5591-4367-A9FE-EEDA402260B7}">
    <text>Se mantuvo en 2024(pg. 198) y 2025 (pg. 178)</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realplaza.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4.xml"/><Relationship Id="rId4" Type="http://schemas.microsoft.com/office/2017/10/relationships/threadedComment" Target="../threadedComments/threadedComment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8.xml.rels><?xml version="1.0" encoding="UTF-8" standalone="yes"?>
<Relationships xmlns="http://schemas.openxmlformats.org/package/2006/relationships"><Relationship Id="rId8" Type="http://schemas.openxmlformats.org/officeDocument/2006/relationships/hyperlink" Target="https://www.realplaza.com/" TargetMode="External"/><Relationship Id="rId13" Type="http://schemas.openxmlformats.org/officeDocument/2006/relationships/hyperlink" Target="https://www.casa-andina.com/es/hoteles" TargetMode="External"/><Relationship Id="rId18" Type="http://schemas.openxmlformats.org/officeDocument/2006/relationships/hyperlink" Target="https://www.coes.org.pe/Portal/Equipamiento/FichaTecnica" TargetMode="External"/><Relationship Id="rId3" Type="http://schemas.openxmlformats.org/officeDocument/2006/relationships/hyperlink" Target="https://www.coes.org.pe/Portal/Equipamiento/FichaTecnica" TargetMode="External"/><Relationship Id="rId21" Type="http://schemas.openxmlformats.org/officeDocument/2006/relationships/hyperlink" Target="15.%20Nexa%20Peru%20-%20Earnings%20Release%204Q25.pdf" TargetMode="External"/><Relationship Id="rId7" Type="http://schemas.openxmlformats.org/officeDocument/2006/relationships/hyperlink" Target="https://sigmed.minedu.gob.pe/mapaeducativo/" TargetMode="External"/><Relationship Id="rId12" Type="http://schemas.openxmlformats.org/officeDocument/2006/relationships/hyperlink" Target="https://www.tecsup.edu.pe/sede/sede-lima/" TargetMode="External"/><Relationship Id="rId17" Type="http://schemas.openxmlformats.org/officeDocument/2006/relationships/hyperlink" Target="https://www.hermes.com.pe/ubicanos" TargetMode="External"/><Relationship Id="rId2" Type="http://schemas.openxmlformats.org/officeDocument/2006/relationships/hyperlink" Target="https://www.coes.org.pe/Portal/Equipamiento/FichaTecnica" TargetMode="External"/><Relationship Id="rId16" Type="http://schemas.openxmlformats.org/officeDocument/2006/relationships/hyperlink" Target="https://www.limaexpresa.pe/nuestras-vias/" TargetMode="External"/><Relationship Id="rId20" Type="http://schemas.openxmlformats.org/officeDocument/2006/relationships/hyperlink" Target="https://hudbayminerals.com/investors/financial-reporting/default.aspx" TargetMode="External"/><Relationship Id="rId1" Type="http://schemas.openxmlformats.org/officeDocument/2006/relationships/hyperlink" Target="https://www.coes.org.pe/Portal/Equipamiento/FichaTecnica" TargetMode="External"/><Relationship Id="rId6" Type="http://schemas.openxmlformats.org/officeDocument/2006/relationships/hyperlink" Target="https://www.sbs.gob.pe/app/stats_net/stats/EstadisticaBoletinEstadistico.aspx?p=1" TargetMode="External"/><Relationship Id="rId11" Type="http://schemas.openxmlformats.org/officeDocument/2006/relationships/hyperlink" Target="https://www.infobae.com/peru/2025/12/09/mml-asumio-operaciones-de-rutas-de-lima-donde-se-ubican-las-garitas-donde-no-se-pagara-peaje/" TargetMode="External"/><Relationship Id="rId5" Type="http://schemas.openxmlformats.org/officeDocument/2006/relationships/hyperlink" Target="https://www.sbs.gob.pe/app/stats_net/stats/EstadisticaBoletinEstadistico.aspx?p=1" TargetMode="External"/><Relationship Id="rId15" Type="http://schemas.openxmlformats.org/officeDocument/2006/relationships/hyperlink" Target="https://www.intursa.com.pe/promociones-grupos/agencias/" TargetMode="External"/><Relationship Id="rId10" Type="http://schemas.openxmlformats.org/officeDocument/2006/relationships/hyperlink" Target="https://auna.org/pe/sedes" TargetMode="External"/><Relationship Id="rId19" Type="http://schemas.openxmlformats.org/officeDocument/2006/relationships/hyperlink" Target="https://www.minsur.com/home" TargetMode="External"/><Relationship Id="rId4" Type="http://schemas.openxmlformats.org/officeDocument/2006/relationships/hyperlink" Target="https://www.sbs.gob.pe/app/stats_net/stats/EstadisticaBoletinEstadistico.aspx?p=1" TargetMode="External"/><Relationship Id="rId9" Type="http://schemas.openxmlformats.org/officeDocument/2006/relationships/hyperlink" Target="https://www.coes.org.pe/Portal/Equipamiento/FichaTecnica" TargetMode="External"/><Relationship Id="rId14" Type="http://schemas.openxmlformats.org/officeDocument/2006/relationships/hyperlink" Target="https://incarail.com/es/estaciones-oficinas-de-boletos-machu-picchu"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8.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ri.nexaresources.com/financial-information/results-center/"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s://www.coes.org.pe/Portal/equipamiento/fichatecnica/IndexDetalle?idFicha=31&amp;idElemento=282" TargetMode="External"/><Relationship Id="rId3" Type="http://schemas.openxmlformats.org/officeDocument/2006/relationships/hyperlink" Target="https://www.coes.org.pe/Portal/equipamiento/fichatecnica/IndexDetalle?idFicha=31&amp;idElemento=18790" TargetMode="External"/><Relationship Id="rId7" Type="http://schemas.openxmlformats.org/officeDocument/2006/relationships/hyperlink" Target="https://www.coes.org.pe/Portal/equipamiento/fichatecnica/IndexDetalle?idFicha=31&amp;idElemento=280" TargetMode="External"/><Relationship Id="rId2" Type="http://schemas.openxmlformats.org/officeDocument/2006/relationships/hyperlink" Target="https://www.coes.org.pe/Portal/equipamiento/fichatecnica/IndexDetalle?idFicha=33&amp;idElemento=18306" TargetMode="External"/><Relationship Id="rId1" Type="http://schemas.openxmlformats.org/officeDocument/2006/relationships/hyperlink" Target="https://www.coes.org.pe/Portal/equipamiento/fichatecnica/IndexDetalle?idFicha=33&amp;idElemento=23253" TargetMode="External"/><Relationship Id="rId6" Type="http://schemas.openxmlformats.org/officeDocument/2006/relationships/hyperlink" Target="https://www.coes.org.pe/Portal/equipamiento/fichatecnica/IndexDetalle?idFicha=31&amp;idElemento=272" TargetMode="External"/><Relationship Id="rId5" Type="http://schemas.openxmlformats.org/officeDocument/2006/relationships/hyperlink" Target="https://www.coes.org.pe/Portal/equipamiento/fichatecnica/IndexDetalle?idFicha=31&amp;idElemento=270" TargetMode="External"/><Relationship Id="rId4" Type="http://schemas.openxmlformats.org/officeDocument/2006/relationships/hyperlink" Target="https://www.coes.org.pe/Portal/equipamiento/fichatecnica/IndexDetalle?idFicha=31&amp;idElemento=261" TargetMode="External"/><Relationship Id="rId9" Type="http://schemas.openxmlformats.org/officeDocument/2006/relationships/drawing" Target="../drawings/drawing20.xm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datosabiertos.gob.pe/dataset/subestaciones-de-distribuci%C3%B3n-de-energ%C3%ADa-el%C3%A9ctrica-organismo-supervisor-de-la-inversi%C3%B3n-en" TargetMode="External"/><Relationship Id="rId1" Type="http://schemas.openxmlformats.org/officeDocument/2006/relationships/hyperlink" Target="https://ide.inei.gob.pe/" TargetMode="External"/></Relationships>
</file>

<file path=xl/worksheets/_rels/sheet4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2.xml"/><Relationship Id="rId4" Type="http://schemas.microsoft.com/office/2017/10/relationships/threadedComment" Target="../threadedComments/threadedComment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9.xml.rels><?xml version="1.0" encoding="UTF-8" standalone="yes"?>
<Relationships xmlns="http://schemas.openxmlformats.org/package/2006/relationships"><Relationship Id="rId1" Type="http://schemas.openxmlformats.org/officeDocument/2006/relationships/hyperlink" Target="https://www.casa-andina.com/en/hotels"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sigmed.minedu.gob.pe/mapaeducativo/"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7.xml.rels><?xml version="1.0" encoding="UTF-8" standalone="yes"?>
<Relationships xmlns="http://schemas.openxmlformats.org/package/2006/relationships"><Relationship Id="rId3" Type="http://schemas.openxmlformats.org/officeDocument/2006/relationships/hyperlink" Target="https://www.coes.org.pe/Portal/equipamiento/fichatecnica/IndexDetalle?idFicha=31&amp;idElemento=11842" TargetMode="External"/><Relationship Id="rId7" Type="http://schemas.openxmlformats.org/officeDocument/2006/relationships/drawing" Target="../drawings/drawing26.xml"/><Relationship Id="rId2" Type="http://schemas.openxmlformats.org/officeDocument/2006/relationships/hyperlink" Target="https://www.coes.org.pe/Portal/equipamiento/fichatecnica/IndexDetalle?idFicha=31&amp;idElemento=267" TargetMode="External"/><Relationship Id="rId1" Type="http://schemas.openxmlformats.org/officeDocument/2006/relationships/hyperlink" Target="https://links.sgx.com/FileOpen/Orazul_External%20MDA%20Q2_2025.ashx?App=Announcement&amp;FileID=857166" TargetMode="External"/><Relationship Id="rId6" Type="http://schemas.openxmlformats.org/officeDocument/2006/relationships/hyperlink" Target="https://www.coes.org.pe/Portal/Equipamiento/FichaTecnica" TargetMode="External"/><Relationship Id="rId5" Type="http://schemas.openxmlformats.org/officeDocument/2006/relationships/hyperlink" Target="https://www.coes.org.pe/Portal/equipamiento/fichatecnica/IndexDetalle?idFicha=31&amp;idElemento=264" TargetMode="External"/><Relationship Id="rId4" Type="http://schemas.openxmlformats.org/officeDocument/2006/relationships/hyperlink" Target="https://www.coes.org.pe/Portal/equipamiento/fichatecnica/IndexDetalle?idFicha=31&amp;idElemento=14909" TargetMode="Externa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61.xml.rels><?xml version="1.0" encoding="UTF-8" standalone="yes"?>
<Relationships xmlns="http://schemas.openxmlformats.org/package/2006/relationships"><Relationship Id="rId1" Type="http://schemas.openxmlformats.org/officeDocument/2006/relationships/hyperlink" Target="https://www.luzdelsur.pe/es/Sucursales" TargetMode="Externa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0298E-2FDE-45AD-8EC0-984C57A8B4EB}">
  <dimension ref="A1:AE761"/>
  <sheetViews>
    <sheetView topLeftCell="Z1" zoomScaleNormal="100" workbookViewId="0">
      <selection activeCell="AE583" sqref="AE583"/>
    </sheetView>
  </sheetViews>
  <sheetFormatPr defaultColWidth="9.1796875" defaultRowHeight="14.5" x14ac:dyDescent="0.35"/>
  <cols>
    <col min="1" max="1" width="18.1796875" style="22" bestFit="1" customWidth="1"/>
    <col min="2" max="2" width="14.54296875" bestFit="1" customWidth="1"/>
    <col min="3" max="3" width="14.7265625" bestFit="1" customWidth="1"/>
    <col min="4" max="4" width="9.81640625" bestFit="1" customWidth="1"/>
    <col min="5" max="5" width="15.453125" bestFit="1" customWidth="1"/>
    <col min="6" max="6" width="15.7265625" bestFit="1" customWidth="1"/>
    <col min="7" max="7" width="15.54296875" bestFit="1" customWidth="1"/>
    <col min="8" max="9" width="10.453125" bestFit="1" customWidth="1"/>
    <col min="10" max="10" width="19" bestFit="1" customWidth="1"/>
    <col min="11" max="11" width="24.81640625" bestFit="1" customWidth="1"/>
    <col min="12" max="12" width="26.1796875" bestFit="1" customWidth="1"/>
    <col min="13" max="13" width="12.81640625" bestFit="1" customWidth="1"/>
    <col min="14" max="14" width="23.453125" style="23" bestFit="1" customWidth="1"/>
    <col min="15" max="15" width="21.1796875" bestFit="1" customWidth="1"/>
    <col min="16" max="16" width="15.7265625" bestFit="1" customWidth="1"/>
    <col min="17" max="17" width="15.453125" bestFit="1" customWidth="1"/>
    <col min="18" max="18" width="28.54296875" bestFit="1" customWidth="1"/>
    <col min="19" max="19" width="30.7265625" style="342" bestFit="1" customWidth="1"/>
    <col min="20" max="20" width="22.81640625" bestFit="1" customWidth="1"/>
    <col min="21" max="21" width="22.7265625" bestFit="1" customWidth="1"/>
    <col min="22" max="22" width="22.54296875" bestFit="1" customWidth="1"/>
    <col min="23" max="23" width="29" bestFit="1" customWidth="1"/>
    <col min="24" max="24" width="14.453125" bestFit="1" customWidth="1"/>
    <col min="25" max="25" width="11.453125" bestFit="1" customWidth="1"/>
    <col min="26" max="26" width="16.26953125" bestFit="1" customWidth="1"/>
    <col min="27" max="27" width="20.81640625" bestFit="1" customWidth="1"/>
    <col min="28" max="28" width="22.81640625" bestFit="1" customWidth="1"/>
    <col min="29" max="29" width="19.1796875" bestFit="1" customWidth="1"/>
    <col min="30" max="30" width="61.26953125" bestFit="1" customWidth="1"/>
    <col min="31" max="31" width="19.26953125" customWidth="1"/>
  </cols>
  <sheetData>
    <row r="1" spans="1:31" x14ac:dyDescent="0.35">
      <c r="A1" s="17" t="s">
        <v>198</v>
      </c>
      <c r="B1" s="18">
        <v>20251231</v>
      </c>
      <c r="J1" s="342"/>
      <c r="L1" s="343"/>
      <c r="N1"/>
    </row>
    <row r="2" spans="1:31" x14ac:dyDescent="0.35">
      <c r="A2"/>
      <c r="N2"/>
    </row>
    <row r="3" spans="1:31" x14ac:dyDescent="0.35">
      <c r="A3" t="s">
        <v>199</v>
      </c>
      <c r="B3" t="s">
        <v>200</v>
      </c>
      <c r="C3" t="s">
        <v>201</v>
      </c>
      <c r="D3" t="s">
        <v>202</v>
      </c>
      <c r="E3" t="s">
        <v>203</v>
      </c>
      <c r="F3" t="s">
        <v>205</v>
      </c>
      <c r="G3" t="s">
        <v>206</v>
      </c>
      <c r="H3" t="s">
        <v>207</v>
      </c>
      <c r="I3" t="s">
        <v>208</v>
      </c>
      <c r="J3" t="s">
        <v>209</v>
      </c>
      <c r="K3" s="351" t="s">
        <v>210</v>
      </c>
      <c r="L3" t="s">
        <v>211</v>
      </c>
      <c r="M3" t="s">
        <v>212</v>
      </c>
      <c r="N3" t="s">
        <v>213</v>
      </c>
      <c r="O3" t="s">
        <v>214</v>
      </c>
      <c r="P3" t="s">
        <v>215</v>
      </c>
      <c r="Q3" t="s">
        <v>216</v>
      </c>
      <c r="R3" t="s">
        <v>217</v>
      </c>
      <c r="S3" s="342" t="s">
        <v>218</v>
      </c>
      <c r="T3" t="s">
        <v>219</v>
      </c>
      <c r="U3" t="s">
        <v>220</v>
      </c>
      <c r="V3" t="s">
        <v>221</v>
      </c>
      <c r="W3" t="s">
        <v>222</v>
      </c>
      <c r="X3" t="s">
        <v>223</v>
      </c>
      <c r="Y3" t="s">
        <v>224</v>
      </c>
      <c r="Z3" t="s">
        <v>37191</v>
      </c>
      <c r="AA3" t="s">
        <v>37192</v>
      </c>
      <c r="AB3" s="344" t="s">
        <v>37193</v>
      </c>
      <c r="AC3" t="s">
        <v>37194</v>
      </c>
      <c r="AD3" s="351" t="s">
        <v>37195</v>
      </c>
      <c r="AE3" t="s">
        <v>31419</v>
      </c>
    </row>
    <row r="4" spans="1:31" hidden="1" x14ac:dyDescent="0.35">
      <c r="A4" s="22" t="s">
        <v>35557</v>
      </c>
      <c r="B4" t="s">
        <v>225</v>
      </c>
      <c r="C4" t="s">
        <v>32886</v>
      </c>
      <c r="D4" t="s">
        <v>226</v>
      </c>
      <c r="E4" t="s">
        <v>227</v>
      </c>
      <c r="F4" t="s">
        <v>228</v>
      </c>
      <c r="G4" t="s">
        <v>229</v>
      </c>
      <c r="H4" t="s">
        <v>230</v>
      </c>
      <c r="I4" t="s">
        <v>231</v>
      </c>
      <c r="J4">
        <v>1000</v>
      </c>
      <c r="K4" s="342">
        <v>47670526.460129999</v>
      </c>
      <c r="L4">
        <v>47670526.460129999</v>
      </c>
      <c r="M4">
        <v>42700</v>
      </c>
      <c r="N4" s="23">
        <v>56657</v>
      </c>
      <c r="O4">
        <v>10635</v>
      </c>
      <c r="P4">
        <v>1</v>
      </c>
      <c r="Q4" t="s">
        <v>232</v>
      </c>
      <c r="R4">
        <v>47662748.787500001</v>
      </c>
      <c r="S4" s="342">
        <v>47662748.787500001</v>
      </c>
      <c r="T4" t="s">
        <v>233</v>
      </c>
      <c r="U4">
        <v>0</v>
      </c>
      <c r="V4">
        <v>0</v>
      </c>
      <c r="W4">
        <v>0</v>
      </c>
      <c r="X4">
        <v>0.1821469</v>
      </c>
      <c r="Y4" t="str">
        <f>+MID(Tabla_Consulta_desde_Reporte_de_Valorización_de_Instrumentos6[[#This Row],[CODIGO_SBS]],7,1)</f>
        <v>1</v>
      </c>
      <c r="Z4" t="str">
        <f>Tabla_Consulta_desde_Reporte_de_Valorización_de_Instrumentos6[[#This Row],[CODIGO_SBS]]&amp;"-"&amp;RIGHT(Tabla_Consulta_desde_Reporte_de_Valorización_de_Instrumentos6[[#This Row],[PORTAFOLIO]],1)</f>
        <v>011000112F55-1</v>
      </c>
      <c r="AA4" t="s">
        <v>37199</v>
      </c>
      <c r="AB4" t="s">
        <v>37200</v>
      </c>
      <c r="AC4">
        <f>Tabla_Consulta_desde_Reporte_de_Valorización_de_Instrumentos6[[#This Row],[VALOR_UNITARIO]]*Tabla_Consulta_desde_Reporte_de_Valorización_de_Instrumentos6[[#This Row],[CANTIDAD]]</f>
        <v>42700000</v>
      </c>
      <c r="AD4" t="s">
        <v>26119</v>
      </c>
      <c r="AE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5" spans="1:31" hidden="1" x14ac:dyDescent="0.35">
      <c r="A5" s="22" t="s">
        <v>35557</v>
      </c>
      <c r="B5" t="s">
        <v>225</v>
      </c>
      <c r="C5" t="s">
        <v>234</v>
      </c>
      <c r="D5" t="s">
        <v>226</v>
      </c>
      <c r="E5" t="s">
        <v>227</v>
      </c>
      <c r="F5" t="s">
        <v>228</v>
      </c>
      <c r="G5" t="s">
        <v>229</v>
      </c>
      <c r="H5" t="s">
        <v>230</v>
      </c>
      <c r="I5" t="s">
        <v>231</v>
      </c>
      <c r="J5">
        <v>1000</v>
      </c>
      <c r="K5" s="342">
        <v>126153852.2247</v>
      </c>
      <c r="L5">
        <v>126153852.2247</v>
      </c>
      <c r="M5">
        <v>113000</v>
      </c>
      <c r="N5" s="23">
        <v>56657</v>
      </c>
      <c r="O5">
        <v>10635</v>
      </c>
      <c r="P5">
        <v>1</v>
      </c>
      <c r="Q5" t="s">
        <v>232</v>
      </c>
      <c r="R5">
        <v>126133269.625</v>
      </c>
      <c r="S5" s="342">
        <v>126133269.625</v>
      </c>
      <c r="T5" t="s">
        <v>233</v>
      </c>
      <c r="U5">
        <v>0</v>
      </c>
      <c r="V5">
        <v>0</v>
      </c>
      <c r="W5">
        <v>0</v>
      </c>
      <c r="X5">
        <v>0.1821469</v>
      </c>
      <c r="Y5" t="str">
        <f>+MID(Tabla_Consulta_desde_Reporte_de_Valorización_de_Instrumentos6[[#This Row],[CODIGO_SBS]],7,1)</f>
        <v>1</v>
      </c>
      <c r="Z5" t="str">
        <f>Tabla_Consulta_desde_Reporte_de_Valorización_de_Instrumentos6[[#This Row],[CODIGO_SBS]]&amp;"-"&amp;RIGHT(Tabla_Consulta_desde_Reporte_de_Valorización_de_Instrumentos6[[#This Row],[PORTAFOLIO]],1)</f>
        <v>011000112F55-2</v>
      </c>
      <c r="AA5" t="s">
        <v>37199</v>
      </c>
      <c r="AB5" t="s">
        <v>37200</v>
      </c>
      <c r="AC5">
        <f>Tabla_Consulta_desde_Reporte_de_Valorización_de_Instrumentos6[[#This Row],[VALOR_UNITARIO]]*Tabla_Consulta_desde_Reporte_de_Valorización_de_Instrumentos6[[#This Row],[CANTIDAD]]</f>
        <v>113000000</v>
      </c>
      <c r="AD5" t="s">
        <v>26119</v>
      </c>
      <c r="AE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6" spans="1:31" hidden="1" x14ac:dyDescent="0.35">
      <c r="A6" s="22" t="s">
        <v>35557</v>
      </c>
      <c r="B6" t="s">
        <v>225</v>
      </c>
      <c r="C6" t="s">
        <v>32886</v>
      </c>
      <c r="D6" t="s">
        <v>226</v>
      </c>
      <c r="E6" t="s">
        <v>235</v>
      </c>
      <c r="F6" t="s">
        <v>236</v>
      </c>
      <c r="G6" t="s">
        <v>237</v>
      </c>
      <c r="H6" t="s">
        <v>230</v>
      </c>
      <c r="I6" t="s">
        <v>231</v>
      </c>
      <c r="J6">
        <v>1000</v>
      </c>
      <c r="K6" s="342">
        <v>520609340.5410527</v>
      </c>
      <c r="L6">
        <v>520609340.5410527</v>
      </c>
      <c r="M6">
        <v>485359</v>
      </c>
      <c r="N6" s="23">
        <v>50264</v>
      </c>
      <c r="O6">
        <v>4242</v>
      </c>
      <c r="P6">
        <v>1</v>
      </c>
      <c r="Q6" t="s">
        <v>232</v>
      </c>
      <c r="R6">
        <v>518139105.3281219</v>
      </c>
      <c r="S6" s="342">
        <v>518139105.3281219</v>
      </c>
      <c r="T6" t="s">
        <v>233</v>
      </c>
      <c r="U6">
        <v>0</v>
      </c>
      <c r="V6">
        <v>0</v>
      </c>
      <c r="W6">
        <v>0</v>
      </c>
      <c r="X6">
        <v>5.0895011999999999</v>
      </c>
      <c r="Y6" t="str">
        <f>+MID(Tabla_Consulta_desde_Reporte_de_Valorización_de_Instrumentos6[[#This Row],[CODIGO_SBS]],7,1)</f>
        <v>1</v>
      </c>
      <c r="Z6" t="str">
        <f>Tabla_Consulta_desde_Reporte_de_Valorización_de_Instrumentos6[[#This Row],[CODIGO_SBS]]&amp;"-"&amp;RIGHT(Tabla_Consulta_desde_Reporte_de_Valorización_de_Instrumentos6[[#This Row],[PORTAFOLIO]],1)</f>
        <v>011000112G37-1</v>
      </c>
      <c r="AA6" t="s">
        <v>37199</v>
      </c>
      <c r="AB6" t="s">
        <v>37200</v>
      </c>
      <c r="AC6">
        <f>Tabla_Consulta_desde_Reporte_de_Valorización_de_Instrumentos6[[#This Row],[VALOR_UNITARIO]]*Tabla_Consulta_desde_Reporte_de_Valorización_de_Instrumentos6[[#This Row],[CANTIDAD]]</f>
        <v>485359000</v>
      </c>
      <c r="AD6" t="s">
        <v>26119</v>
      </c>
      <c r="AE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7" spans="1:31" hidden="1" x14ac:dyDescent="0.35">
      <c r="A7" s="22" t="s">
        <v>35557</v>
      </c>
      <c r="B7" t="s">
        <v>225</v>
      </c>
      <c r="C7" t="s">
        <v>234</v>
      </c>
      <c r="D7" t="s">
        <v>226</v>
      </c>
      <c r="E7" t="s">
        <v>235</v>
      </c>
      <c r="F7" t="s">
        <v>236</v>
      </c>
      <c r="G7" t="s">
        <v>237</v>
      </c>
      <c r="H7" t="s">
        <v>230</v>
      </c>
      <c r="I7" t="s">
        <v>231</v>
      </c>
      <c r="J7">
        <v>1000</v>
      </c>
      <c r="K7" s="342">
        <v>1710527424.5157523</v>
      </c>
      <c r="L7">
        <v>1710527424.5157523</v>
      </c>
      <c r="M7">
        <v>1594708</v>
      </c>
      <c r="N7" s="23">
        <v>50264</v>
      </c>
      <c r="O7">
        <v>4242</v>
      </c>
      <c r="P7">
        <v>1</v>
      </c>
      <c r="Q7" t="s">
        <v>232</v>
      </c>
      <c r="R7">
        <v>1702411156.2361028</v>
      </c>
      <c r="S7" s="342">
        <v>1702411156.2361028</v>
      </c>
      <c r="T7" t="s">
        <v>233</v>
      </c>
      <c r="U7">
        <v>0</v>
      </c>
      <c r="V7">
        <v>0</v>
      </c>
      <c r="W7">
        <v>0</v>
      </c>
      <c r="X7">
        <v>5.0895011999999999</v>
      </c>
      <c r="Y7" t="str">
        <f>+MID(Tabla_Consulta_desde_Reporte_de_Valorización_de_Instrumentos6[[#This Row],[CODIGO_SBS]],7,1)</f>
        <v>1</v>
      </c>
      <c r="Z7" t="str">
        <f>Tabla_Consulta_desde_Reporte_de_Valorización_de_Instrumentos6[[#This Row],[CODIGO_SBS]]&amp;"-"&amp;RIGHT(Tabla_Consulta_desde_Reporte_de_Valorización_de_Instrumentos6[[#This Row],[PORTAFOLIO]],1)</f>
        <v>011000112G37-2</v>
      </c>
      <c r="AA7" t="s">
        <v>37199</v>
      </c>
      <c r="AB7" t="s">
        <v>37200</v>
      </c>
      <c r="AC7">
        <f>Tabla_Consulta_desde_Reporte_de_Valorización_de_Instrumentos6[[#This Row],[VALOR_UNITARIO]]*Tabla_Consulta_desde_Reporte_de_Valorización_de_Instrumentos6[[#This Row],[CANTIDAD]]</f>
        <v>1594708000</v>
      </c>
      <c r="AD7" t="s">
        <v>26119</v>
      </c>
      <c r="AE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8" spans="1:31" hidden="1" x14ac:dyDescent="0.35">
      <c r="A8" s="22" t="s">
        <v>35557</v>
      </c>
      <c r="B8" t="s">
        <v>225</v>
      </c>
      <c r="C8" t="s">
        <v>32886</v>
      </c>
      <c r="D8" t="s">
        <v>226</v>
      </c>
      <c r="E8" t="s">
        <v>238</v>
      </c>
      <c r="F8" t="s">
        <v>239</v>
      </c>
      <c r="G8" t="s">
        <v>31438</v>
      </c>
      <c r="H8" t="s">
        <v>230</v>
      </c>
      <c r="I8" t="s">
        <v>231</v>
      </c>
      <c r="J8">
        <v>1000</v>
      </c>
      <c r="K8" s="342">
        <v>800046939.44357765</v>
      </c>
      <c r="L8">
        <v>800046939.44357765</v>
      </c>
      <c r="M8">
        <v>713081</v>
      </c>
      <c r="N8" s="23">
        <v>50994</v>
      </c>
      <c r="O8">
        <v>4972</v>
      </c>
      <c r="P8">
        <v>1</v>
      </c>
      <c r="Q8" t="s">
        <v>232</v>
      </c>
      <c r="R8">
        <v>796921609.60171175</v>
      </c>
      <c r="S8" s="342">
        <v>796921609.60171175</v>
      </c>
      <c r="T8" t="s">
        <v>233</v>
      </c>
      <c r="U8">
        <v>0</v>
      </c>
      <c r="V8">
        <v>0</v>
      </c>
      <c r="W8">
        <v>0</v>
      </c>
      <c r="X8">
        <v>4.3828538999999997</v>
      </c>
      <c r="Y8" t="str">
        <f>+MID(Tabla_Consulta_desde_Reporte_de_Valorización_de_Instrumentos6[[#This Row],[CODIGO_SBS]],7,1)</f>
        <v>1</v>
      </c>
      <c r="Z8" t="str">
        <f>Tabla_Consulta_desde_Reporte_de_Valorización_de_Instrumentos6[[#This Row],[CODIGO_SBS]]&amp;"-"&amp;RIGHT(Tabla_Consulta_desde_Reporte_de_Valorización_de_Instrumentos6[[#This Row],[PORTAFOLIO]],1)</f>
        <v>011000112G39-1</v>
      </c>
      <c r="AA8" t="s">
        <v>37199</v>
      </c>
      <c r="AB8" t="s">
        <v>37200</v>
      </c>
      <c r="AC8">
        <f>Tabla_Consulta_desde_Reporte_de_Valorización_de_Instrumentos6[[#This Row],[VALOR_UNITARIO]]*Tabla_Consulta_desde_Reporte_de_Valorización_de_Instrumentos6[[#This Row],[CANTIDAD]]</f>
        <v>713081000</v>
      </c>
      <c r="AD8" t="s">
        <v>26119</v>
      </c>
      <c r="AE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9" spans="1:31" hidden="1" x14ac:dyDescent="0.35">
      <c r="A9" s="22" t="s">
        <v>35557</v>
      </c>
      <c r="B9" t="s">
        <v>225</v>
      </c>
      <c r="C9" t="s">
        <v>234</v>
      </c>
      <c r="D9" t="s">
        <v>226</v>
      </c>
      <c r="E9" t="s">
        <v>238</v>
      </c>
      <c r="F9" t="s">
        <v>239</v>
      </c>
      <c r="G9" t="s">
        <v>31438</v>
      </c>
      <c r="H9" t="s">
        <v>230</v>
      </c>
      <c r="I9" t="s">
        <v>231</v>
      </c>
      <c r="J9">
        <v>1000</v>
      </c>
      <c r="K9" s="342">
        <v>2021054768.0050943</v>
      </c>
      <c r="L9">
        <v>2021054768.0050943</v>
      </c>
      <c r="M9">
        <v>1801364</v>
      </c>
      <c r="N9" s="23">
        <v>50994</v>
      </c>
      <c r="O9">
        <v>4972</v>
      </c>
      <c r="P9">
        <v>1</v>
      </c>
      <c r="Q9" t="s">
        <v>232</v>
      </c>
      <c r="R9">
        <v>1753882216.6499748</v>
      </c>
      <c r="S9" s="342">
        <v>1753882216.6499748</v>
      </c>
      <c r="T9" t="s">
        <v>233</v>
      </c>
      <c r="U9">
        <v>0</v>
      </c>
      <c r="V9">
        <v>0</v>
      </c>
      <c r="W9">
        <v>0</v>
      </c>
      <c r="X9">
        <v>4.3828538999999997</v>
      </c>
      <c r="Y9" t="str">
        <f>+MID(Tabla_Consulta_desde_Reporte_de_Valorización_de_Instrumentos6[[#This Row],[CODIGO_SBS]],7,1)</f>
        <v>1</v>
      </c>
      <c r="Z9" t="str">
        <f>Tabla_Consulta_desde_Reporte_de_Valorización_de_Instrumentos6[[#This Row],[CODIGO_SBS]]&amp;"-"&amp;RIGHT(Tabla_Consulta_desde_Reporte_de_Valorización_de_Instrumentos6[[#This Row],[PORTAFOLIO]],1)</f>
        <v>011000112G39-2</v>
      </c>
      <c r="AA9" t="s">
        <v>37199</v>
      </c>
      <c r="AB9" t="s">
        <v>37200</v>
      </c>
      <c r="AC9">
        <f>Tabla_Consulta_desde_Reporte_de_Valorización_de_Instrumentos6[[#This Row],[VALOR_UNITARIO]]*Tabla_Consulta_desde_Reporte_de_Valorización_de_Instrumentos6[[#This Row],[CANTIDAD]]</f>
        <v>1801364000</v>
      </c>
      <c r="AD9" t="s">
        <v>26119</v>
      </c>
      <c r="AE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0" spans="1:31" hidden="1" x14ac:dyDescent="0.35">
      <c r="A10" s="22" t="s">
        <v>35557</v>
      </c>
      <c r="B10" t="s">
        <v>225</v>
      </c>
      <c r="C10" t="s">
        <v>32886</v>
      </c>
      <c r="D10" t="s">
        <v>226</v>
      </c>
      <c r="E10" t="s">
        <v>24898</v>
      </c>
      <c r="F10" t="s">
        <v>18551</v>
      </c>
      <c r="G10" t="s">
        <v>24899</v>
      </c>
      <c r="H10" t="s">
        <v>230</v>
      </c>
      <c r="I10" t="s">
        <v>231</v>
      </c>
      <c r="J10">
        <v>1000</v>
      </c>
      <c r="K10" s="342">
        <v>175227589.6664986</v>
      </c>
      <c r="L10">
        <v>175227589.6664986</v>
      </c>
      <c r="M10">
        <v>149758</v>
      </c>
      <c r="N10" s="23">
        <v>48803</v>
      </c>
      <c r="O10">
        <v>2781</v>
      </c>
      <c r="P10">
        <v>1</v>
      </c>
      <c r="Q10" t="s">
        <v>232</v>
      </c>
      <c r="R10">
        <v>174802846.01192281</v>
      </c>
      <c r="S10" s="342">
        <v>174802846.01192281</v>
      </c>
      <c r="T10" t="s">
        <v>233</v>
      </c>
      <c r="U10">
        <v>0</v>
      </c>
      <c r="V10">
        <v>0</v>
      </c>
      <c r="W10">
        <v>0</v>
      </c>
      <c r="X10">
        <v>2.8362001000000001</v>
      </c>
      <c r="Y10" t="str">
        <f>+MID(Tabla_Consulta_desde_Reporte_de_Valorización_de_Instrumentos6[[#This Row],[CODIGO_SBS]],7,1)</f>
        <v>1</v>
      </c>
      <c r="Z10" t="str">
        <f>Tabla_Consulta_desde_Reporte_de_Valorización_de_Instrumentos6[[#This Row],[CODIGO_SBS]]&amp;"-"&amp;RIGHT(Tabla_Consulta_desde_Reporte_de_Valorización_de_Instrumentos6[[#This Row],[PORTAFOLIO]],1)</f>
        <v>011000112G33-1</v>
      </c>
      <c r="AA10" t="s">
        <v>37199</v>
      </c>
      <c r="AB10" t="s">
        <v>37200</v>
      </c>
      <c r="AC10">
        <f>Tabla_Consulta_desde_Reporte_de_Valorización_de_Instrumentos6[[#This Row],[VALOR_UNITARIO]]*Tabla_Consulta_desde_Reporte_de_Valorización_de_Instrumentos6[[#This Row],[CANTIDAD]]</f>
        <v>149758000</v>
      </c>
      <c r="AD10" t="s">
        <v>26119</v>
      </c>
      <c r="AE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1" spans="1:31" hidden="1" x14ac:dyDescent="0.35">
      <c r="A11" s="22" t="s">
        <v>35557</v>
      </c>
      <c r="B11" t="s">
        <v>225</v>
      </c>
      <c r="C11" t="s">
        <v>234</v>
      </c>
      <c r="D11" t="s">
        <v>226</v>
      </c>
      <c r="E11" t="s">
        <v>24898</v>
      </c>
      <c r="F11" t="s">
        <v>18551</v>
      </c>
      <c r="G11" t="s">
        <v>24899</v>
      </c>
      <c r="H11" t="s">
        <v>230</v>
      </c>
      <c r="I11" t="s">
        <v>231</v>
      </c>
      <c r="J11">
        <v>1000</v>
      </c>
      <c r="K11" s="342">
        <v>1345672489.221796</v>
      </c>
      <c r="L11">
        <v>1345672489.221796</v>
      </c>
      <c r="M11">
        <v>1150077</v>
      </c>
      <c r="N11" s="23">
        <v>48803</v>
      </c>
      <c r="O11">
        <v>2781</v>
      </c>
      <c r="P11">
        <v>1</v>
      </c>
      <c r="Q11" t="s">
        <v>232</v>
      </c>
      <c r="R11">
        <v>1342410640.7193882</v>
      </c>
      <c r="S11" s="342">
        <v>1342410640.7193882</v>
      </c>
      <c r="T11" t="s">
        <v>233</v>
      </c>
      <c r="U11">
        <v>0</v>
      </c>
      <c r="V11">
        <v>0</v>
      </c>
      <c r="W11">
        <v>0</v>
      </c>
      <c r="X11">
        <v>2.8362001000000001</v>
      </c>
      <c r="Y11" t="str">
        <f>+MID(Tabla_Consulta_desde_Reporte_de_Valorización_de_Instrumentos6[[#This Row],[CODIGO_SBS]],7,1)</f>
        <v>1</v>
      </c>
      <c r="Z11" t="str">
        <f>Tabla_Consulta_desde_Reporte_de_Valorización_de_Instrumentos6[[#This Row],[CODIGO_SBS]]&amp;"-"&amp;RIGHT(Tabla_Consulta_desde_Reporte_de_Valorización_de_Instrumentos6[[#This Row],[PORTAFOLIO]],1)</f>
        <v>011000112G33-2</v>
      </c>
      <c r="AA11" t="s">
        <v>37199</v>
      </c>
      <c r="AB11" t="s">
        <v>37200</v>
      </c>
      <c r="AC11">
        <f>Tabla_Consulta_desde_Reporte_de_Valorización_de_Instrumentos6[[#This Row],[VALOR_UNITARIO]]*Tabla_Consulta_desde_Reporte_de_Valorización_de_Instrumentos6[[#This Row],[CANTIDAD]]</f>
        <v>1150077000</v>
      </c>
      <c r="AD11" t="s">
        <v>26119</v>
      </c>
      <c r="AE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2" spans="1:31" hidden="1" x14ac:dyDescent="0.35">
      <c r="A12" s="22" t="s">
        <v>35557</v>
      </c>
      <c r="B12" t="s">
        <v>225</v>
      </c>
      <c r="C12" t="s">
        <v>32886</v>
      </c>
      <c r="D12" t="s">
        <v>226</v>
      </c>
      <c r="E12" t="s">
        <v>240</v>
      </c>
      <c r="F12" t="s">
        <v>241</v>
      </c>
      <c r="G12" t="s">
        <v>242</v>
      </c>
      <c r="H12" t="s">
        <v>230</v>
      </c>
      <c r="I12" t="s">
        <v>231</v>
      </c>
      <c r="J12">
        <v>1000</v>
      </c>
      <c r="K12" s="342">
        <v>230121651.39540601</v>
      </c>
      <c r="L12">
        <v>230121651.39540601</v>
      </c>
      <c r="M12">
        <v>252870</v>
      </c>
      <c r="N12" s="23">
        <v>51360</v>
      </c>
      <c r="O12">
        <v>5338</v>
      </c>
      <c r="P12">
        <v>1</v>
      </c>
      <c r="Q12" t="s">
        <v>232</v>
      </c>
      <c r="R12">
        <v>229734627.867387</v>
      </c>
      <c r="S12" s="342">
        <v>229734627.867387</v>
      </c>
      <c r="T12" t="s">
        <v>233</v>
      </c>
      <c r="U12">
        <v>0</v>
      </c>
      <c r="V12">
        <v>0</v>
      </c>
      <c r="W12">
        <v>0</v>
      </c>
      <c r="X12">
        <v>1.5305237</v>
      </c>
      <c r="Y12" t="str">
        <f>+MID(Tabla_Consulta_desde_Reporte_de_Valorización_de_Instrumentos6[[#This Row],[CODIGO_SBS]],7,1)</f>
        <v>1</v>
      </c>
      <c r="Z12" t="str">
        <f>Tabla_Consulta_desde_Reporte_de_Valorización_de_Instrumentos6[[#This Row],[CODIGO_SBS]]&amp;"-"&amp;RIGHT(Tabla_Consulta_desde_Reporte_de_Valorización_de_Instrumentos6[[#This Row],[PORTAFOLIO]],1)</f>
        <v>011000112G40-1</v>
      </c>
      <c r="AA12" t="s">
        <v>37199</v>
      </c>
      <c r="AB12" t="s">
        <v>37200</v>
      </c>
      <c r="AC12">
        <f>Tabla_Consulta_desde_Reporte_de_Valorización_de_Instrumentos6[[#This Row],[VALOR_UNITARIO]]*Tabla_Consulta_desde_Reporte_de_Valorización_de_Instrumentos6[[#This Row],[CANTIDAD]]</f>
        <v>252870000</v>
      </c>
      <c r="AD12" t="s">
        <v>26119</v>
      </c>
      <c r="AE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3" spans="1:31" hidden="1" x14ac:dyDescent="0.35">
      <c r="A13" s="22" t="s">
        <v>35557</v>
      </c>
      <c r="B13" t="s">
        <v>225</v>
      </c>
      <c r="C13" t="s">
        <v>234</v>
      </c>
      <c r="D13" t="s">
        <v>226</v>
      </c>
      <c r="E13" t="s">
        <v>240</v>
      </c>
      <c r="F13" t="s">
        <v>241</v>
      </c>
      <c r="G13" t="s">
        <v>242</v>
      </c>
      <c r="H13" t="s">
        <v>230</v>
      </c>
      <c r="I13" t="s">
        <v>231</v>
      </c>
      <c r="J13">
        <v>1000</v>
      </c>
      <c r="K13" s="342">
        <v>227467066.60037139</v>
      </c>
      <c r="L13">
        <v>227467066.60037139</v>
      </c>
      <c r="M13">
        <v>249953</v>
      </c>
      <c r="N13" s="23">
        <v>51360</v>
      </c>
      <c r="O13">
        <v>5338</v>
      </c>
      <c r="P13">
        <v>1</v>
      </c>
      <c r="Q13" t="s">
        <v>232</v>
      </c>
      <c r="R13">
        <v>227084507.60998529</v>
      </c>
      <c r="S13" s="342">
        <v>227084507.60998529</v>
      </c>
      <c r="T13" t="s">
        <v>233</v>
      </c>
      <c r="U13">
        <v>0</v>
      </c>
      <c r="V13">
        <v>0</v>
      </c>
      <c r="W13">
        <v>0</v>
      </c>
      <c r="X13">
        <v>1.5305237</v>
      </c>
      <c r="Y13" t="str">
        <f>+MID(Tabla_Consulta_desde_Reporte_de_Valorización_de_Instrumentos6[[#This Row],[CODIGO_SBS]],7,1)</f>
        <v>1</v>
      </c>
      <c r="Z13" t="str">
        <f>Tabla_Consulta_desde_Reporte_de_Valorización_de_Instrumentos6[[#This Row],[CODIGO_SBS]]&amp;"-"&amp;RIGHT(Tabla_Consulta_desde_Reporte_de_Valorización_de_Instrumentos6[[#This Row],[PORTAFOLIO]],1)</f>
        <v>011000112G40-2</v>
      </c>
      <c r="AA13" t="s">
        <v>37199</v>
      </c>
      <c r="AB13" t="s">
        <v>37200</v>
      </c>
      <c r="AC13">
        <f>Tabla_Consulta_desde_Reporte_de_Valorización_de_Instrumentos6[[#This Row],[VALOR_UNITARIO]]*Tabla_Consulta_desde_Reporte_de_Valorización_de_Instrumentos6[[#This Row],[CANTIDAD]]</f>
        <v>249953000</v>
      </c>
      <c r="AD13" t="s">
        <v>26119</v>
      </c>
      <c r="AE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4" spans="1:31" hidden="1" x14ac:dyDescent="0.35">
      <c r="A14" s="22" t="s">
        <v>35557</v>
      </c>
      <c r="B14" t="s">
        <v>225</v>
      </c>
      <c r="C14" t="s">
        <v>32886</v>
      </c>
      <c r="D14" t="s">
        <v>226</v>
      </c>
      <c r="E14" t="s">
        <v>243</v>
      </c>
      <c r="F14" t="s">
        <v>244</v>
      </c>
      <c r="G14" t="s">
        <v>245</v>
      </c>
      <c r="H14" t="s">
        <v>230</v>
      </c>
      <c r="I14" t="s">
        <v>231</v>
      </c>
      <c r="J14">
        <v>1000</v>
      </c>
      <c r="K14" s="342">
        <v>73619931.881155998</v>
      </c>
      <c r="L14">
        <v>73619931.881155998</v>
      </c>
      <c r="M14">
        <v>66706</v>
      </c>
      <c r="N14" s="23">
        <v>48438</v>
      </c>
      <c r="O14">
        <v>2416</v>
      </c>
      <c r="P14">
        <v>1</v>
      </c>
      <c r="Q14" t="s">
        <v>232</v>
      </c>
      <c r="R14">
        <v>73512435.002061605</v>
      </c>
      <c r="S14" s="342">
        <v>73512435.002061605</v>
      </c>
      <c r="T14" t="s">
        <v>233</v>
      </c>
      <c r="U14">
        <v>0</v>
      </c>
      <c r="V14">
        <v>0</v>
      </c>
      <c r="W14">
        <v>0</v>
      </c>
      <c r="X14">
        <v>1.6115024</v>
      </c>
      <c r="Y14" t="str">
        <f>+MID(Tabla_Consulta_desde_Reporte_de_Valorización_de_Instrumentos6[[#This Row],[CODIGO_SBS]],7,1)</f>
        <v>1</v>
      </c>
      <c r="Z14" t="str">
        <f>Tabla_Consulta_desde_Reporte_de_Valorización_de_Instrumentos6[[#This Row],[CODIGO_SBS]]&amp;"-"&amp;RIGHT(Tabla_Consulta_desde_Reporte_de_Valorización_de_Instrumentos6[[#This Row],[PORTAFOLIO]],1)</f>
        <v>011000112G32-1</v>
      </c>
      <c r="AA14" t="s">
        <v>37199</v>
      </c>
      <c r="AB14" t="s">
        <v>37200</v>
      </c>
      <c r="AC14">
        <f>Tabla_Consulta_desde_Reporte_de_Valorización_de_Instrumentos6[[#This Row],[VALOR_UNITARIO]]*Tabla_Consulta_desde_Reporte_de_Valorización_de_Instrumentos6[[#This Row],[CANTIDAD]]</f>
        <v>66706000</v>
      </c>
      <c r="AD14" t="s">
        <v>26119</v>
      </c>
      <c r="AE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5" spans="1:31" hidden="1" x14ac:dyDescent="0.35">
      <c r="A15" s="22" t="s">
        <v>35557</v>
      </c>
      <c r="B15" t="s">
        <v>225</v>
      </c>
      <c r="C15" t="s">
        <v>234</v>
      </c>
      <c r="D15" t="s">
        <v>226</v>
      </c>
      <c r="E15" t="s">
        <v>243</v>
      </c>
      <c r="F15" t="s">
        <v>244</v>
      </c>
      <c r="G15" t="s">
        <v>245</v>
      </c>
      <c r="H15" t="s">
        <v>230</v>
      </c>
      <c r="I15" t="s">
        <v>231</v>
      </c>
      <c r="J15">
        <v>1000</v>
      </c>
      <c r="K15" s="342">
        <v>611420.89560399996</v>
      </c>
      <c r="L15">
        <v>611420.89560399996</v>
      </c>
      <c r="M15">
        <v>554</v>
      </c>
      <c r="N15" s="23">
        <v>48438</v>
      </c>
      <c r="O15">
        <v>2416</v>
      </c>
      <c r="P15">
        <v>1</v>
      </c>
      <c r="Q15" t="s">
        <v>232</v>
      </c>
      <c r="R15">
        <v>610528.12327440002</v>
      </c>
      <c r="S15" s="342">
        <v>610528.12327440002</v>
      </c>
      <c r="T15" t="s">
        <v>233</v>
      </c>
      <c r="U15">
        <v>0</v>
      </c>
      <c r="V15">
        <v>0</v>
      </c>
      <c r="W15">
        <v>0</v>
      </c>
      <c r="X15">
        <v>1.6115024</v>
      </c>
      <c r="Y15" t="str">
        <f>+MID(Tabla_Consulta_desde_Reporte_de_Valorización_de_Instrumentos6[[#This Row],[CODIGO_SBS]],7,1)</f>
        <v>1</v>
      </c>
      <c r="Z15" t="str">
        <f>Tabla_Consulta_desde_Reporte_de_Valorización_de_Instrumentos6[[#This Row],[CODIGO_SBS]]&amp;"-"&amp;RIGHT(Tabla_Consulta_desde_Reporte_de_Valorización_de_Instrumentos6[[#This Row],[PORTAFOLIO]],1)</f>
        <v>011000112G32-2</v>
      </c>
      <c r="AA15" t="s">
        <v>37199</v>
      </c>
      <c r="AB15" t="s">
        <v>37200</v>
      </c>
      <c r="AC15">
        <f>Tabla_Consulta_desde_Reporte_de_Valorización_de_Instrumentos6[[#This Row],[VALOR_UNITARIO]]*Tabla_Consulta_desde_Reporte_de_Valorización_de_Instrumentos6[[#This Row],[CANTIDAD]]</f>
        <v>554000</v>
      </c>
      <c r="AD15" t="s">
        <v>26119</v>
      </c>
      <c r="AE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6" spans="1:31" hidden="1" x14ac:dyDescent="0.35">
      <c r="A16" s="22" t="s">
        <v>35557</v>
      </c>
      <c r="B16" t="s">
        <v>225</v>
      </c>
      <c r="C16" t="s">
        <v>234</v>
      </c>
      <c r="D16" t="s">
        <v>226</v>
      </c>
      <c r="E16" t="s">
        <v>26824</v>
      </c>
      <c r="F16" t="s">
        <v>18550</v>
      </c>
      <c r="G16" t="s">
        <v>31475</v>
      </c>
      <c r="H16" t="s">
        <v>230</v>
      </c>
      <c r="I16" t="s">
        <v>231</v>
      </c>
      <c r="J16">
        <v>1000</v>
      </c>
      <c r="K16" s="342">
        <v>9639755.9001000002</v>
      </c>
      <c r="L16">
        <v>9639755.9001000002</v>
      </c>
      <c r="M16">
        <v>9000</v>
      </c>
      <c r="N16" s="23">
        <v>47161</v>
      </c>
      <c r="O16">
        <v>1139</v>
      </c>
      <c r="P16">
        <v>1</v>
      </c>
      <c r="Q16" t="s">
        <v>232</v>
      </c>
      <c r="R16">
        <v>9638055.6461999994</v>
      </c>
      <c r="S16" s="342">
        <v>9638055.6461999994</v>
      </c>
      <c r="T16" t="s">
        <v>233</v>
      </c>
      <c r="U16">
        <v>0</v>
      </c>
      <c r="V16">
        <v>0</v>
      </c>
      <c r="W16">
        <v>0</v>
      </c>
      <c r="X16">
        <v>0.1889171</v>
      </c>
      <c r="Y16" t="str">
        <f>+MID(Tabla_Consulta_desde_Reporte_de_Valorización_de_Instrumentos6[[#This Row],[CODIGO_SBS]],7,1)</f>
        <v>1</v>
      </c>
      <c r="Z16" t="str">
        <f>Tabla_Consulta_desde_Reporte_de_Valorización_de_Instrumentos6[[#This Row],[CODIGO_SBS]]&amp;"-"&amp;RIGHT(Tabla_Consulta_desde_Reporte_de_Valorización_de_Instrumentos6[[#This Row],[PORTAFOLIO]],1)</f>
        <v>011000112B29-2</v>
      </c>
      <c r="AA16" t="s">
        <v>37199</v>
      </c>
      <c r="AB16" t="s">
        <v>37200</v>
      </c>
      <c r="AC16">
        <f>Tabla_Consulta_desde_Reporte_de_Valorización_de_Instrumentos6[[#This Row],[VALOR_UNITARIO]]*Tabla_Consulta_desde_Reporte_de_Valorización_de_Instrumentos6[[#This Row],[CANTIDAD]]</f>
        <v>9000000</v>
      </c>
      <c r="AD16" t="s">
        <v>26119</v>
      </c>
      <c r="AE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7" spans="1:31" hidden="1" x14ac:dyDescent="0.35">
      <c r="A17" s="22" t="s">
        <v>35557</v>
      </c>
      <c r="B17" t="s">
        <v>225</v>
      </c>
      <c r="C17" t="s">
        <v>32886</v>
      </c>
      <c r="D17" t="s">
        <v>226</v>
      </c>
      <c r="E17" t="s">
        <v>982</v>
      </c>
      <c r="F17" t="s">
        <v>983</v>
      </c>
      <c r="G17" t="s">
        <v>984</v>
      </c>
      <c r="H17" t="s">
        <v>230</v>
      </c>
      <c r="I17" t="s">
        <v>231</v>
      </c>
      <c r="J17">
        <v>1000</v>
      </c>
      <c r="K17" s="342">
        <v>209177636.95763999</v>
      </c>
      <c r="L17">
        <v>209177636.95763999</v>
      </c>
      <c r="M17">
        <v>205200</v>
      </c>
      <c r="N17" s="23">
        <v>49168</v>
      </c>
      <c r="O17">
        <v>3146</v>
      </c>
      <c r="P17">
        <v>1</v>
      </c>
      <c r="Q17" t="s">
        <v>232</v>
      </c>
      <c r="R17">
        <v>208159659.3132</v>
      </c>
      <c r="S17" s="342">
        <v>208159659.3132</v>
      </c>
      <c r="T17" t="s">
        <v>233</v>
      </c>
      <c r="U17">
        <v>0</v>
      </c>
      <c r="V17">
        <v>0</v>
      </c>
      <c r="W17">
        <v>0</v>
      </c>
      <c r="X17">
        <v>4.9609047000000004</v>
      </c>
      <c r="Y17" t="str">
        <f>+MID(Tabla_Consulta_desde_Reporte_de_Valorización_de_Instrumentos6[[#This Row],[CODIGO_SBS]],7,1)</f>
        <v>1</v>
      </c>
      <c r="Z17" t="str">
        <f>Tabla_Consulta_desde_Reporte_de_Valorización_de_Instrumentos6[[#This Row],[CODIGO_SBS]]&amp;"-"&amp;RIGHT(Tabla_Consulta_desde_Reporte_de_Valorización_de_Instrumentos6[[#This Row],[PORTAFOLIO]],1)</f>
        <v>011000112G34-1</v>
      </c>
      <c r="AA17" t="s">
        <v>37199</v>
      </c>
      <c r="AB17" t="s">
        <v>37200</v>
      </c>
      <c r="AC17">
        <f>Tabla_Consulta_desde_Reporte_de_Valorización_de_Instrumentos6[[#This Row],[VALOR_UNITARIO]]*Tabla_Consulta_desde_Reporte_de_Valorización_de_Instrumentos6[[#This Row],[CANTIDAD]]</f>
        <v>205200000</v>
      </c>
      <c r="AD17" t="s">
        <v>26119</v>
      </c>
      <c r="AE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8" spans="1:31" hidden="1" x14ac:dyDescent="0.35">
      <c r="A18" s="22" t="s">
        <v>35557</v>
      </c>
      <c r="B18" t="s">
        <v>225</v>
      </c>
      <c r="C18" t="s">
        <v>234</v>
      </c>
      <c r="D18" t="s">
        <v>226</v>
      </c>
      <c r="E18" t="s">
        <v>982</v>
      </c>
      <c r="F18" t="s">
        <v>983</v>
      </c>
      <c r="G18" t="s">
        <v>984</v>
      </c>
      <c r="H18" t="s">
        <v>230</v>
      </c>
      <c r="I18" t="s">
        <v>231</v>
      </c>
      <c r="J18">
        <v>1000</v>
      </c>
      <c r="K18" s="342">
        <v>1383371632.9218161</v>
      </c>
      <c r="L18">
        <v>1383371632.9218161</v>
      </c>
      <c r="M18">
        <v>1357066</v>
      </c>
      <c r="N18" s="23">
        <v>49168</v>
      </c>
      <c r="O18">
        <v>3146</v>
      </c>
      <c r="P18">
        <v>1</v>
      </c>
      <c r="Q18" t="s">
        <v>232</v>
      </c>
      <c r="R18">
        <v>1376639357.8242061</v>
      </c>
      <c r="S18" s="342">
        <v>1376639357.8242061</v>
      </c>
      <c r="T18" t="s">
        <v>233</v>
      </c>
      <c r="U18">
        <v>0</v>
      </c>
      <c r="V18">
        <v>0</v>
      </c>
      <c r="W18">
        <v>0</v>
      </c>
      <c r="X18">
        <v>4.9609047000000004</v>
      </c>
      <c r="Y18" t="str">
        <f>+MID(Tabla_Consulta_desde_Reporte_de_Valorización_de_Instrumentos6[[#This Row],[CODIGO_SBS]],7,1)</f>
        <v>1</v>
      </c>
      <c r="Z18" t="str">
        <f>Tabla_Consulta_desde_Reporte_de_Valorización_de_Instrumentos6[[#This Row],[CODIGO_SBS]]&amp;"-"&amp;RIGHT(Tabla_Consulta_desde_Reporte_de_Valorización_de_Instrumentos6[[#This Row],[PORTAFOLIO]],1)</f>
        <v>011000112G34-2</v>
      </c>
      <c r="AA18" t="s">
        <v>37199</v>
      </c>
      <c r="AB18" t="s">
        <v>37200</v>
      </c>
      <c r="AC18">
        <f>Tabla_Consulta_desde_Reporte_de_Valorización_de_Instrumentos6[[#This Row],[VALOR_UNITARIO]]*Tabla_Consulta_desde_Reporte_de_Valorización_de_Instrumentos6[[#This Row],[CANTIDAD]]</f>
        <v>1357066000</v>
      </c>
      <c r="AD18" t="s">
        <v>26119</v>
      </c>
      <c r="AE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9" spans="1:31" hidden="1" x14ac:dyDescent="0.35">
      <c r="A19" s="22" t="s">
        <v>35557</v>
      </c>
      <c r="B19" t="s">
        <v>225</v>
      </c>
      <c r="C19" t="s">
        <v>32886</v>
      </c>
      <c r="D19" t="s">
        <v>226</v>
      </c>
      <c r="E19" t="s">
        <v>31499</v>
      </c>
      <c r="F19" t="s">
        <v>31500</v>
      </c>
      <c r="G19" t="s">
        <v>31501</v>
      </c>
      <c r="H19" t="s">
        <v>230</v>
      </c>
      <c r="I19" t="s">
        <v>231</v>
      </c>
      <c r="J19">
        <v>1000</v>
      </c>
      <c r="K19" s="342">
        <v>321296213.45292503</v>
      </c>
      <c r="L19">
        <v>321296213.45292503</v>
      </c>
      <c r="M19">
        <v>287750</v>
      </c>
      <c r="N19" s="23">
        <v>49533</v>
      </c>
      <c r="O19">
        <v>3511</v>
      </c>
      <c r="P19">
        <v>1</v>
      </c>
      <c r="Q19" t="s">
        <v>232</v>
      </c>
      <c r="R19">
        <v>319580649.47799999</v>
      </c>
      <c r="S19" s="342">
        <v>319580649.47799999</v>
      </c>
      <c r="T19" t="s">
        <v>233</v>
      </c>
      <c r="U19">
        <v>0</v>
      </c>
      <c r="V19">
        <v>0</v>
      </c>
      <c r="W19">
        <v>0</v>
      </c>
      <c r="X19">
        <v>5.9619947</v>
      </c>
      <c r="Y19" t="str">
        <f>+MID(Tabla_Consulta_desde_Reporte_de_Valorización_de_Instrumentos6[[#This Row],[CODIGO_SBS]],7,1)</f>
        <v>1</v>
      </c>
      <c r="Z19" t="str">
        <f>Tabla_Consulta_desde_Reporte_de_Valorización_de_Instrumentos6[[#This Row],[CODIGO_SBS]]&amp;"-"&amp;RIGHT(Tabla_Consulta_desde_Reporte_de_Valorización_de_Instrumentos6[[#This Row],[PORTAFOLIO]],1)</f>
        <v>011000112G35-1</v>
      </c>
      <c r="AA19" t="s">
        <v>37199</v>
      </c>
      <c r="AB19" t="s">
        <v>37200</v>
      </c>
      <c r="AC19">
        <f>Tabla_Consulta_desde_Reporte_de_Valorización_de_Instrumentos6[[#This Row],[VALOR_UNITARIO]]*Tabla_Consulta_desde_Reporte_de_Valorización_de_Instrumentos6[[#This Row],[CANTIDAD]]</f>
        <v>287750000</v>
      </c>
      <c r="AD19" t="s">
        <v>26119</v>
      </c>
      <c r="AE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0" spans="1:31" hidden="1" x14ac:dyDescent="0.35">
      <c r="A20" s="22" t="s">
        <v>35557</v>
      </c>
      <c r="B20" t="s">
        <v>225</v>
      </c>
      <c r="C20" t="s">
        <v>234</v>
      </c>
      <c r="D20" t="s">
        <v>226</v>
      </c>
      <c r="E20" t="s">
        <v>31499</v>
      </c>
      <c r="F20" t="s">
        <v>31500</v>
      </c>
      <c r="G20" t="s">
        <v>31501</v>
      </c>
      <c r="H20" t="s">
        <v>230</v>
      </c>
      <c r="I20" t="s">
        <v>231</v>
      </c>
      <c r="J20">
        <v>1000</v>
      </c>
      <c r="K20" s="342">
        <v>654260699.47086501</v>
      </c>
      <c r="L20">
        <v>654260699.47086501</v>
      </c>
      <c r="M20">
        <v>585950</v>
      </c>
      <c r="N20" s="23">
        <v>49533</v>
      </c>
      <c r="O20">
        <v>3511</v>
      </c>
      <c r="P20">
        <v>1</v>
      </c>
      <c r="Q20" t="s">
        <v>232</v>
      </c>
      <c r="R20">
        <v>779599085.66840005</v>
      </c>
      <c r="S20" s="342">
        <v>779599085.66840005</v>
      </c>
      <c r="T20" t="s">
        <v>233</v>
      </c>
      <c r="U20">
        <v>0</v>
      </c>
      <c r="V20">
        <v>0</v>
      </c>
      <c r="W20">
        <v>0</v>
      </c>
      <c r="X20">
        <v>5.9619947</v>
      </c>
      <c r="Y20" t="str">
        <f>+MID(Tabla_Consulta_desde_Reporte_de_Valorización_de_Instrumentos6[[#This Row],[CODIGO_SBS]],7,1)</f>
        <v>1</v>
      </c>
      <c r="Z20" t="str">
        <f>Tabla_Consulta_desde_Reporte_de_Valorización_de_Instrumentos6[[#This Row],[CODIGO_SBS]]&amp;"-"&amp;RIGHT(Tabla_Consulta_desde_Reporte_de_Valorización_de_Instrumentos6[[#This Row],[PORTAFOLIO]],1)</f>
        <v>011000112G35-2</v>
      </c>
      <c r="AA20" t="s">
        <v>37199</v>
      </c>
      <c r="AB20" t="s">
        <v>37200</v>
      </c>
      <c r="AC20">
        <f>Tabla_Consulta_desde_Reporte_de_Valorización_de_Instrumentos6[[#This Row],[VALOR_UNITARIO]]*Tabla_Consulta_desde_Reporte_de_Valorización_de_Instrumentos6[[#This Row],[CANTIDAD]]</f>
        <v>585950000</v>
      </c>
      <c r="AD20" t="s">
        <v>26119</v>
      </c>
      <c r="AE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 spans="1:31" hidden="1" x14ac:dyDescent="0.35">
      <c r="A21" s="22" t="s">
        <v>35557</v>
      </c>
      <c r="B21" t="s">
        <v>248</v>
      </c>
      <c r="C21" t="s">
        <v>32886</v>
      </c>
      <c r="D21" t="s">
        <v>249</v>
      </c>
      <c r="E21" t="s">
        <v>32887</v>
      </c>
      <c r="F21" t="s">
        <v>24115</v>
      </c>
      <c r="G21" t="s">
        <v>35558</v>
      </c>
      <c r="H21" t="s">
        <v>35559</v>
      </c>
      <c r="I21" t="s">
        <v>255</v>
      </c>
      <c r="J21">
        <v>5000000</v>
      </c>
      <c r="K21" s="342">
        <v>79540163.728499994</v>
      </c>
      <c r="L21">
        <v>21344469000</v>
      </c>
      <c r="M21">
        <v>4300</v>
      </c>
      <c r="N21" s="23">
        <v>49369</v>
      </c>
      <c r="O21">
        <v>3347</v>
      </c>
      <c r="P21">
        <v>3.7265000000000002E-3</v>
      </c>
      <c r="Q21" t="s">
        <v>232</v>
      </c>
      <c r="R21">
        <v>79708785.033600003</v>
      </c>
      <c r="S21" s="342">
        <v>21344469000</v>
      </c>
      <c r="T21" t="s">
        <v>233</v>
      </c>
      <c r="U21">
        <v>0</v>
      </c>
      <c r="V21">
        <v>0</v>
      </c>
      <c r="W21">
        <v>0</v>
      </c>
      <c r="X21">
        <v>0</v>
      </c>
      <c r="Y21" t="str">
        <f>+MID(Tabla_Consulta_desde_Reporte_de_Valorización_de_Instrumentos6[[#This Row],[CODIGO_SBS]],7,1)</f>
        <v>C</v>
      </c>
      <c r="Z21" t="str">
        <f>Tabla_Consulta_desde_Reporte_de_Valorización_de_Instrumentos6[[#This Row],[CODIGO_SBS]]&amp;"-"&amp;RIGHT(Tabla_Consulta_desde_Reporte_de_Valorización_de_Instrumentos6[[#This Row],[PORTAFOLIO]],1)</f>
        <v>084006C87822-1</v>
      </c>
      <c r="AA21" t="s">
        <v>37201</v>
      </c>
      <c r="AB21" t="s">
        <v>37200</v>
      </c>
      <c r="AC21">
        <f>Tabla_Consulta_desde_Reporte_de_Valorización_de_Instrumentos6[[#This Row],[VALOR_UNITARIO]]*Tabla_Consulta_desde_Reporte_de_Valorización_de_Instrumentos6[[#This Row],[CANTIDAD]]</f>
        <v>21500000000</v>
      </c>
      <c r="AD21" t="s">
        <v>25717</v>
      </c>
      <c r="AE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Chile</v>
      </c>
    </row>
    <row r="22" spans="1:31" hidden="1" x14ac:dyDescent="0.35">
      <c r="A22" s="22" t="s">
        <v>35557</v>
      </c>
      <c r="B22" t="s">
        <v>248</v>
      </c>
      <c r="C22" t="s">
        <v>32886</v>
      </c>
      <c r="D22" t="s">
        <v>249</v>
      </c>
      <c r="E22" t="s">
        <v>26155</v>
      </c>
      <c r="F22" t="s">
        <v>21373</v>
      </c>
      <c r="G22" t="s">
        <v>35560</v>
      </c>
      <c r="H22" t="s">
        <v>35559</v>
      </c>
      <c r="I22" t="s">
        <v>255</v>
      </c>
      <c r="J22">
        <v>5000000</v>
      </c>
      <c r="K22" s="342">
        <v>140382300.68099999</v>
      </c>
      <c r="L22">
        <v>37671354000</v>
      </c>
      <c r="M22">
        <v>7140</v>
      </c>
      <c r="N22" s="23">
        <v>48670</v>
      </c>
      <c r="O22">
        <v>2648</v>
      </c>
      <c r="P22">
        <v>3.7265000000000002E-3</v>
      </c>
      <c r="Q22" t="s">
        <v>232</v>
      </c>
      <c r="R22">
        <v>140679904.37760001</v>
      </c>
      <c r="S22" s="342">
        <v>37671354000</v>
      </c>
      <c r="T22" t="s">
        <v>233</v>
      </c>
      <c r="U22">
        <v>0</v>
      </c>
      <c r="V22">
        <v>0</v>
      </c>
      <c r="W22">
        <v>0</v>
      </c>
      <c r="X22">
        <v>0</v>
      </c>
      <c r="Y22" t="str">
        <f>+MID(Tabla_Consulta_desde_Reporte_de_Valorización_de_Instrumentos6[[#This Row],[CODIGO_SBS]],7,1)</f>
        <v>C</v>
      </c>
      <c r="Z22" t="str">
        <f>Tabla_Consulta_desde_Reporte_de_Valorización_de_Instrumentos6[[#This Row],[CODIGO_SBS]]&amp;"-"&amp;RIGHT(Tabla_Consulta_desde_Reporte_de_Valorización_de_Instrumentos6[[#This Row],[PORTAFOLIO]],1)</f>
        <v>084006C39505-1</v>
      </c>
      <c r="AA22" t="s">
        <v>37201</v>
      </c>
      <c r="AB22" t="s">
        <v>37200</v>
      </c>
      <c r="AC22">
        <f>Tabla_Consulta_desde_Reporte_de_Valorización_de_Instrumentos6[[#This Row],[VALOR_UNITARIO]]*Tabla_Consulta_desde_Reporte_de_Valorización_de_Instrumentos6[[#This Row],[CANTIDAD]]</f>
        <v>35700000000</v>
      </c>
      <c r="AD22" t="s">
        <v>25717</v>
      </c>
      <c r="AE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Chile</v>
      </c>
    </row>
    <row r="23" spans="1:31" hidden="1" x14ac:dyDescent="0.35">
      <c r="A23" s="22" t="s">
        <v>35557</v>
      </c>
      <c r="B23" t="s">
        <v>248</v>
      </c>
      <c r="C23" t="s">
        <v>32886</v>
      </c>
      <c r="D23" t="s">
        <v>249</v>
      </c>
      <c r="E23" t="s">
        <v>24900</v>
      </c>
      <c r="F23" t="s">
        <v>24901</v>
      </c>
      <c r="G23" t="s">
        <v>35561</v>
      </c>
      <c r="H23" t="s">
        <v>261</v>
      </c>
      <c r="I23" t="s">
        <v>262</v>
      </c>
      <c r="J23">
        <v>1000</v>
      </c>
      <c r="K23" s="342">
        <v>74081493.609887496</v>
      </c>
      <c r="L23">
        <v>121183375</v>
      </c>
      <c r="M23">
        <v>125000</v>
      </c>
      <c r="N23" s="23">
        <v>46388</v>
      </c>
      <c r="O23">
        <v>366</v>
      </c>
      <c r="P23">
        <v>0.61131729999999995</v>
      </c>
      <c r="Q23" t="s">
        <v>232</v>
      </c>
      <c r="R23">
        <v>77877391.481099993</v>
      </c>
      <c r="S23" s="342">
        <v>127219500</v>
      </c>
      <c r="T23" t="s">
        <v>233</v>
      </c>
      <c r="U23">
        <v>0</v>
      </c>
      <c r="V23">
        <v>0</v>
      </c>
      <c r="W23">
        <v>0</v>
      </c>
      <c r="X23">
        <v>-48.289000000000001</v>
      </c>
      <c r="Y23" t="str">
        <f>+MID(Tabla_Consulta_desde_Reporte_de_Valorización_de_Instrumentos6[[#This Row],[CODIGO_SBS]],7,1)</f>
        <v>8</v>
      </c>
      <c r="Z23" t="str">
        <f>Tabla_Consulta_desde_Reporte_de_Valorización_de_Instrumentos6[[#This Row],[CODIGO_SBS]]&amp;"-"&amp;RIGHT(Tabla_Consulta_desde_Reporte_de_Valorización_de_Instrumentos6[[#This Row],[PORTAFOLIO]],1)</f>
        <v>0840038TF1P8-1</v>
      </c>
      <c r="AA23" t="s">
        <v>37201</v>
      </c>
      <c r="AB23" t="s">
        <v>37200</v>
      </c>
      <c r="AC23">
        <f>Tabla_Consulta_desde_Reporte_de_Valorización_de_Instrumentos6[[#This Row],[VALOR_UNITARIO]]*Tabla_Consulta_desde_Reporte_de_Valorización_de_Instrumentos6[[#This Row],[CANTIDAD]]</f>
        <v>125000000</v>
      </c>
      <c r="AD23" t="s">
        <v>25701</v>
      </c>
      <c r="AE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4" spans="1:31" hidden="1" x14ac:dyDescent="0.35">
      <c r="A24" s="22" t="s">
        <v>35557</v>
      </c>
      <c r="B24" t="s">
        <v>248</v>
      </c>
      <c r="C24" t="s">
        <v>234</v>
      </c>
      <c r="D24" t="s">
        <v>249</v>
      </c>
      <c r="E24" t="s">
        <v>24900</v>
      </c>
      <c r="F24" t="s">
        <v>24901</v>
      </c>
      <c r="G24" t="s">
        <v>35561</v>
      </c>
      <c r="H24" t="s">
        <v>261</v>
      </c>
      <c r="I24" t="s">
        <v>262</v>
      </c>
      <c r="J24">
        <v>1000</v>
      </c>
      <c r="K24" s="342">
        <v>103714091.0538425</v>
      </c>
      <c r="L24">
        <v>169656725</v>
      </c>
      <c r="M24">
        <v>175000</v>
      </c>
      <c r="N24" s="23">
        <v>46388</v>
      </c>
      <c r="O24">
        <v>366</v>
      </c>
      <c r="P24">
        <v>0.61131729999999995</v>
      </c>
      <c r="Q24" t="s">
        <v>232</v>
      </c>
      <c r="R24">
        <v>109028348.07354</v>
      </c>
      <c r="S24" s="342">
        <v>178107300</v>
      </c>
      <c r="T24" t="s">
        <v>233</v>
      </c>
      <c r="U24">
        <v>0</v>
      </c>
      <c r="V24">
        <v>0</v>
      </c>
      <c r="W24">
        <v>0</v>
      </c>
      <c r="X24">
        <v>-48.289000000000001</v>
      </c>
      <c r="Y24" t="str">
        <f>+MID(Tabla_Consulta_desde_Reporte_de_Valorización_de_Instrumentos6[[#This Row],[CODIGO_SBS]],7,1)</f>
        <v>8</v>
      </c>
      <c r="Z24" t="str">
        <f>Tabla_Consulta_desde_Reporte_de_Valorización_de_Instrumentos6[[#This Row],[CODIGO_SBS]]&amp;"-"&amp;RIGHT(Tabla_Consulta_desde_Reporte_de_Valorización_de_Instrumentos6[[#This Row],[PORTAFOLIO]],1)</f>
        <v>0840038TF1P8-2</v>
      </c>
      <c r="AA24" t="s">
        <v>37201</v>
      </c>
      <c r="AB24" t="s">
        <v>37200</v>
      </c>
      <c r="AC24">
        <f>Tabla_Consulta_desde_Reporte_de_Valorización_de_Instrumentos6[[#This Row],[VALOR_UNITARIO]]*Tabla_Consulta_desde_Reporte_de_Valorización_de_Instrumentos6[[#This Row],[CANTIDAD]]</f>
        <v>175000000</v>
      </c>
      <c r="AD24" t="s">
        <v>25701</v>
      </c>
      <c r="AE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5" spans="1:31" hidden="1" x14ac:dyDescent="0.35">
      <c r="A25" s="22" t="s">
        <v>35557</v>
      </c>
      <c r="B25" t="s">
        <v>248</v>
      </c>
      <c r="C25" t="s">
        <v>32886</v>
      </c>
      <c r="D25" t="s">
        <v>249</v>
      </c>
      <c r="E25" t="s">
        <v>263</v>
      </c>
      <c r="F25" t="s">
        <v>264</v>
      </c>
      <c r="G25" t="s">
        <v>31439</v>
      </c>
      <c r="H25" t="s">
        <v>261</v>
      </c>
      <c r="I25" t="s">
        <v>262</v>
      </c>
      <c r="J25">
        <v>1000</v>
      </c>
      <c r="K25" s="342">
        <v>270091043.39825022</v>
      </c>
      <c r="L25">
        <v>441818092.5</v>
      </c>
      <c r="M25">
        <v>537000</v>
      </c>
      <c r="N25" s="23">
        <v>49310</v>
      </c>
      <c r="O25">
        <v>3288</v>
      </c>
      <c r="P25">
        <v>0.61131729999999995</v>
      </c>
      <c r="Q25" t="s">
        <v>232</v>
      </c>
      <c r="R25">
        <v>286357285.90216291</v>
      </c>
      <c r="S25" s="342">
        <v>467789560.5</v>
      </c>
      <c r="T25" t="s">
        <v>233</v>
      </c>
      <c r="U25">
        <v>0</v>
      </c>
      <c r="V25">
        <v>0</v>
      </c>
      <c r="W25">
        <v>0</v>
      </c>
      <c r="X25">
        <v>-48.363999999999997</v>
      </c>
      <c r="Y25" t="str">
        <f>+MID(Tabla_Consulta_desde_Reporte_de_Valorización_de_Instrumentos6[[#This Row],[CODIGO_SBS]],7,1)</f>
        <v>8</v>
      </c>
      <c r="Z25" t="str">
        <f>Tabla_Consulta_desde_Reporte_de_Valorización_de_Instrumentos6[[#This Row],[CODIGO_SBS]]&amp;"-"&amp;RIGHT(Tabla_Consulta_desde_Reporte_de_Valorización_de_Instrumentos6[[#This Row],[PORTAFOLIO]],1)</f>
        <v>0840038TF238-1</v>
      </c>
      <c r="AA25" t="s">
        <v>37201</v>
      </c>
      <c r="AB25" t="s">
        <v>37200</v>
      </c>
      <c r="AC25">
        <f>Tabla_Consulta_desde_Reporte_de_Valorización_de_Instrumentos6[[#This Row],[VALOR_UNITARIO]]*Tabla_Consulta_desde_Reporte_de_Valorización_de_Instrumentos6[[#This Row],[CANTIDAD]]</f>
        <v>537000000</v>
      </c>
      <c r="AD25" t="s">
        <v>25701</v>
      </c>
      <c r="AE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6" spans="1:31" hidden="1" x14ac:dyDescent="0.35">
      <c r="A26" s="22" t="s">
        <v>35557</v>
      </c>
      <c r="B26" t="s">
        <v>248</v>
      </c>
      <c r="C26" t="s">
        <v>234</v>
      </c>
      <c r="D26" t="s">
        <v>249</v>
      </c>
      <c r="E26" t="s">
        <v>263</v>
      </c>
      <c r="F26" t="s">
        <v>264</v>
      </c>
      <c r="G26" t="s">
        <v>31439</v>
      </c>
      <c r="H26" t="s">
        <v>261</v>
      </c>
      <c r="I26" t="s">
        <v>262</v>
      </c>
      <c r="J26">
        <v>1000</v>
      </c>
      <c r="K26" s="342">
        <v>97071827.515572205</v>
      </c>
      <c r="L26">
        <v>158791232.5</v>
      </c>
      <c r="M26">
        <v>193000</v>
      </c>
      <c r="N26" s="23">
        <v>49310</v>
      </c>
      <c r="O26">
        <v>3288</v>
      </c>
      <c r="P26">
        <v>0.61131729999999995</v>
      </c>
      <c r="Q26" t="s">
        <v>232</v>
      </c>
      <c r="R26">
        <v>102917981.7115781</v>
      </c>
      <c r="S26" s="342">
        <v>168125484.5</v>
      </c>
      <c r="T26" t="s">
        <v>233</v>
      </c>
      <c r="U26">
        <v>0</v>
      </c>
      <c r="V26">
        <v>0</v>
      </c>
      <c r="W26">
        <v>0</v>
      </c>
      <c r="X26">
        <v>-48.363999999999997</v>
      </c>
      <c r="Y26" t="str">
        <f>+MID(Tabla_Consulta_desde_Reporte_de_Valorización_de_Instrumentos6[[#This Row],[CODIGO_SBS]],7,1)</f>
        <v>8</v>
      </c>
      <c r="Z26" t="str">
        <f>Tabla_Consulta_desde_Reporte_de_Valorización_de_Instrumentos6[[#This Row],[CODIGO_SBS]]&amp;"-"&amp;RIGHT(Tabla_Consulta_desde_Reporte_de_Valorización_de_Instrumentos6[[#This Row],[PORTAFOLIO]],1)</f>
        <v>0840038TF238-2</v>
      </c>
      <c r="AA26" t="s">
        <v>37201</v>
      </c>
      <c r="AB26" t="s">
        <v>37200</v>
      </c>
      <c r="AC26">
        <f>Tabla_Consulta_desde_Reporte_de_Valorización_de_Instrumentos6[[#This Row],[VALOR_UNITARIO]]*Tabla_Consulta_desde_Reporte_de_Valorización_de_Instrumentos6[[#This Row],[CANTIDAD]]</f>
        <v>193000000</v>
      </c>
      <c r="AD26" t="s">
        <v>25701</v>
      </c>
      <c r="AE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7" spans="1:31" hidden="1" x14ac:dyDescent="0.35">
      <c r="A27" s="22" t="s">
        <v>35557</v>
      </c>
      <c r="B27" t="s">
        <v>248</v>
      </c>
      <c r="C27" t="s">
        <v>32886</v>
      </c>
      <c r="D27" t="s">
        <v>249</v>
      </c>
      <c r="E27" t="s">
        <v>271</v>
      </c>
      <c r="F27" t="s">
        <v>272</v>
      </c>
      <c r="G27" t="s">
        <v>35495</v>
      </c>
      <c r="H27" t="s">
        <v>267</v>
      </c>
      <c r="I27" t="s">
        <v>268</v>
      </c>
      <c r="J27">
        <v>100000</v>
      </c>
      <c r="K27" s="342">
        <v>113162263.515</v>
      </c>
      <c r="L27">
        <v>127291635000</v>
      </c>
      <c r="M27">
        <v>1350000</v>
      </c>
      <c r="N27" s="23">
        <v>53533</v>
      </c>
      <c r="O27">
        <v>7511</v>
      </c>
      <c r="P27">
        <v>8.8900000000000003E-4</v>
      </c>
      <c r="Q27" t="s">
        <v>232</v>
      </c>
      <c r="R27">
        <v>113204744.0865</v>
      </c>
      <c r="S27" s="342">
        <v>127210635000</v>
      </c>
      <c r="T27" t="s">
        <v>233</v>
      </c>
      <c r="U27">
        <v>0</v>
      </c>
      <c r="V27">
        <v>0</v>
      </c>
      <c r="W27">
        <v>0</v>
      </c>
      <c r="X27">
        <v>60</v>
      </c>
      <c r="Y27" t="str">
        <f>+MID(Tabla_Consulta_desde_Reporte_de_Valorización_de_Instrumentos6[[#This Row],[CODIGO_SBS]],7,1)</f>
        <v>F</v>
      </c>
      <c r="Z27" t="str">
        <f>Tabla_Consulta_desde_Reporte_de_Valorización_de_Instrumentos6[[#This Row],[CODIGO_SBS]]&amp;"-"&amp;RIGHT(Tabla_Consulta_desde_Reporte_de_Valorización_de_Instrumentos6[[#This Row],[PORTAFOLIO]],1)</f>
        <v>084004F03938-1</v>
      </c>
      <c r="AA27" t="s">
        <v>37201</v>
      </c>
      <c r="AB27" t="s">
        <v>37200</v>
      </c>
      <c r="AC27">
        <f>Tabla_Consulta_desde_Reporte_de_Valorización_de_Instrumentos6[[#This Row],[VALOR_UNITARIO]]*Tabla_Consulta_desde_Reporte_de_Valorización_de_Instrumentos6[[#This Row],[CANTIDAD]]</f>
        <v>135000000000</v>
      </c>
      <c r="AD27" t="s">
        <v>25729</v>
      </c>
      <c r="AE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28" spans="1:31" hidden="1" x14ac:dyDescent="0.35">
      <c r="A28" s="22" t="s">
        <v>35557</v>
      </c>
      <c r="B28" t="s">
        <v>248</v>
      </c>
      <c r="C28" t="s">
        <v>32886</v>
      </c>
      <c r="D28" t="s">
        <v>249</v>
      </c>
      <c r="E28" t="s">
        <v>32888</v>
      </c>
      <c r="F28" t="s">
        <v>32889</v>
      </c>
      <c r="G28" t="s">
        <v>35563</v>
      </c>
      <c r="H28" t="s">
        <v>267</v>
      </c>
      <c r="I28" t="s">
        <v>589</v>
      </c>
      <c r="J28">
        <v>1000</v>
      </c>
      <c r="K28" s="342">
        <v>56603501.214966498</v>
      </c>
      <c r="L28">
        <v>14344407.539999999</v>
      </c>
      <c r="M28">
        <v>15000</v>
      </c>
      <c r="N28" s="23">
        <v>49724</v>
      </c>
      <c r="O28">
        <v>3702</v>
      </c>
      <c r="P28">
        <v>3.9460326999999999</v>
      </c>
      <c r="Q28" t="s">
        <v>232</v>
      </c>
      <c r="R28">
        <v>56624444.374002002</v>
      </c>
      <c r="S28" s="342">
        <v>14326597.605</v>
      </c>
      <c r="T28" t="s">
        <v>233</v>
      </c>
      <c r="U28">
        <v>0</v>
      </c>
      <c r="V28">
        <v>0</v>
      </c>
      <c r="W28">
        <v>0</v>
      </c>
      <c r="X28">
        <v>1.1873290000000001</v>
      </c>
      <c r="Y28" t="str">
        <f>+MID(Tabla_Consulta_desde_Reporte_de_Valorización_de_Instrumentos6[[#This Row],[CODIGO_SBS]],7,1)</f>
        <v>4</v>
      </c>
      <c r="Z28" t="str">
        <f>Tabla_Consulta_desde_Reporte_de_Valorización_de_Instrumentos6[[#This Row],[CODIGO_SBS]]&amp;"-"&amp;RIGHT(Tabla_Consulta_desde_Reporte_de_Valorización_de_Instrumentos6[[#This Row],[PORTAFOLIO]],1)</f>
        <v>084004460236-1</v>
      </c>
      <c r="AA28" t="s">
        <v>37201</v>
      </c>
      <c r="AB28" t="s">
        <v>37200</v>
      </c>
      <c r="AC28">
        <f>Tabla_Consulta_desde_Reporte_de_Valorización_de_Instrumentos6[[#This Row],[VALOR_UNITARIO]]*Tabla_Consulta_desde_Reporte_de_Valorización_de_Instrumentos6[[#This Row],[CANTIDAD]]</f>
        <v>15000000</v>
      </c>
      <c r="AD28" t="s">
        <v>25729</v>
      </c>
      <c r="AE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29" spans="1:31" hidden="1" x14ac:dyDescent="0.35">
      <c r="A29" s="22" t="s">
        <v>35557</v>
      </c>
      <c r="B29" t="s">
        <v>248</v>
      </c>
      <c r="C29" t="s">
        <v>32886</v>
      </c>
      <c r="D29" t="s">
        <v>249</v>
      </c>
      <c r="E29" t="s">
        <v>989</v>
      </c>
      <c r="F29" t="s">
        <v>990</v>
      </c>
      <c r="G29" t="s">
        <v>35562</v>
      </c>
      <c r="H29" t="s">
        <v>267</v>
      </c>
      <c r="I29" t="s">
        <v>275</v>
      </c>
      <c r="J29">
        <v>1000</v>
      </c>
      <c r="K29" s="342">
        <v>18281703.677503198</v>
      </c>
      <c r="L29">
        <v>5439526.2214000002</v>
      </c>
      <c r="M29">
        <v>7400</v>
      </c>
      <c r="N29" s="23">
        <v>53128</v>
      </c>
      <c r="O29">
        <v>7106</v>
      </c>
      <c r="P29">
        <v>3.3609</v>
      </c>
      <c r="Q29" t="s">
        <v>232</v>
      </c>
      <c r="R29">
        <v>18423633.831838898</v>
      </c>
      <c r="S29" s="342">
        <v>5478984.6642000005</v>
      </c>
      <c r="T29" t="s">
        <v>233</v>
      </c>
      <c r="U29">
        <v>0</v>
      </c>
      <c r="V29">
        <v>0</v>
      </c>
      <c r="W29">
        <v>0</v>
      </c>
      <c r="X29">
        <v>-5.3322219999999998</v>
      </c>
      <c r="Y29" t="str">
        <f>+MID(Tabla_Consulta_desde_Reporte_de_Valorización_de_Instrumentos6[[#This Row],[CODIGO_SBS]],7,1)</f>
        <v>2</v>
      </c>
      <c r="Z29" t="str">
        <f>Tabla_Consulta_desde_Reporte_de_Valorización_de_Instrumentos6[[#This Row],[CODIGO_SBS]]&amp;"-"&amp;RIGHT(Tabla_Consulta_desde_Reporte_de_Valorización_de_Instrumentos6[[#This Row],[PORTAFOLIO]],1)</f>
        <v>08400425CU73-1</v>
      </c>
      <c r="AA29" t="s">
        <v>37201</v>
      </c>
      <c r="AB29" t="s">
        <v>37200</v>
      </c>
      <c r="AC29">
        <f>Tabla_Consulta_desde_Reporte_de_Valorización_de_Instrumentos6[[#This Row],[VALOR_UNITARIO]]*Tabla_Consulta_desde_Reporte_de_Valorización_de_Instrumentos6[[#This Row],[CANTIDAD]]</f>
        <v>7400000</v>
      </c>
      <c r="AD29" t="s">
        <v>25729</v>
      </c>
      <c r="AE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30" spans="1:31" hidden="1" x14ac:dyDescent="0.35">
      <c r="A30" s="22" t="s">
        <v>35557</v>
      </c>
      <c r="B30" t="s">
        <v>248</v>
      </c>
      <c r="C30" t="s">
        <v>32886</v>
      </c>
      <c r="D30" t="s">
        <v>249</v>
      </c>
      <c r="E30" t="s">
        <v>26243</v>
      </c>
      <c r="F30" t="s">
        <v>30900</v>
      </c>
      <c r="G30" t="s">
        <v>35564</v>
      </c>
      <c r="H30" t="s">
        <v>32890</v>
      </c>
      <c r="I30" t="s">
        <v>278</v>
      </c>
      <c r="J30">
        <v>100</v>
      </c>
      <c r="K30" s="342">
        <v>77309293.020264596</v>
      </c>
      <c r="L30">
        <v>414167946.72000003</v>
      </c>
      <c r="M30">
        <v>4800000</v>
      </c>
      <c r="N30" s="23">
        <v>52183</v>
      </c>
      <c r="O30">
        <v>6161</v>
      </c>
      <c r="P30">
        <v>0.18666170000000001</v>
      </c>
      <c r="Q30" t="s">
        <v>232</v>
      </c>
      <c r="R30">
        <v>77102210.892256498</v>
      </c>
      <c r="S30" s="342">
        <v>412416266.88</v>
      </c>
      <c r="T30" t="s">
        <v>233</v>
      </c>
      <c r="U30">
        <v>0</v>
      </c>
      <c r="V30">
        <v>0</v>
      </c>
      <c r="W30">
        <v>0</v>
      </c>
      <c r="X30">
        <v>0.36493330000000002</v>
      </c>
      <c r="Y30" t="str">
        <f>+MID(Tabla_Consulta_desde_Reporte_de_Valorización_de_Instrumentos6[[#This Row],[CODIGO_SBS]],7,1)</f>
        <v>9</v>
      </c>
      <c r="Z30" t="str">
        <f>Tabla_Consulta_desde_Reporte_de_Valorización_de_Instrumentos6[[#This Row],[CODIGO_SBS]]&amp;"-"&amp;RIGHT(Tabla_Consulta_desde_Reporte_de_Valorización_de_Instrumentos6[[#This Row],[PORTAFOLIO]],1)</f>
        <v>0840059000R8-1</v>
      </c>
      <c r="AA30" t="s">
        <v>37201</v>
      </c>
      <c r="AB30" t="s">
        <v>37200</v>
      </c>
      <c r="AC30">
        <f>Tabla_Consulta_desde_Reporte_de_Valorización_de_Instrumentos6[[#This Row],[VALOR_UNITARIO]]*Tabla_Consulta_desde_Reporte_de_Valorización_de_Instrumentos6[[#This Row],[CANTIDAD]]</f>
        <v>480000000</v>
      </c>
      <c r="AD30" t="s">
        <v>28571</v>
      </c>
      <c r="AE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México</v>
      </c>
    </row>
    <row r="31" spans="1:31" hidden="1" x14ac:dyDescent="0.35">
      <c r="A31" s="22" t="s">
        <v>35557</v>
      </c>
      <c r="B31" t="s">
        <v>248</v>
      </c>
      <c r="C31" t="s">
        <v>234</v>
      </c>
      <c r="D31" t="s">
        <v>249</v>
      </c>
      <c r="E31" t="s">
        <v>26243</v>
      </c>
      <c r="F31" t="s">
        <v>30900</v>
      </c>
      <c r="G31" t="s">
        <v>35564</v>
      </c>
      <c r="H31" t="s">
        <v>32890</v>
      </c>
      <c r="I31" t="s">
        <v>278</v>
      </c>
      <c r="J31">
        <v>100</v>
      </c>
      <c r="K31" s="342">
        <v>138512483.32797411</v>
      </c>
      <c r="L31">
        <v>742050904.53999996</v>
      </c>
      <c r="M31">
        <v>8600000</v>
      </c>
      <c r="N31" s="23">
        <v>52183</v>
      </c>
      <c r="O31">
        <v>6161</v>
      </c>
      <c r="P31">
        <v>0.18666170000000001</v>
      </c>
      <c r="Q31" t="s">
        <v>232</v>
      </c>
      <c r="R31">
        <v>138141461.18195951</v>
      </c>
      <c r="S31" s="342">
        <v>738912478.15999997</v>
      </c>
      <c r="T31" t="s">
        <v>233</v>
      </c>
      <c r="U31">
        <v>0</v>
      </c>
      <c r="V31">
        <v>0</v>
      </c>
      <c r="W31">
        <v>0</v>
      </c>
      <c r="X31">
        <v>0.36493330000000002</v>
      </c>
      <c r="Y31" t="str">
        <f>+MID(Tabla_Consulta_desde_Reporte_de_Valorización_de_Instrumentos6[[#This Row],[CODIGO_SBS]],7,1)</f>
        <v>9</v>
      </c>
      <c r="Z31" t="str">
        <f>Tabla_Consulta_desde_Reporte_de_Valorización_de_Instrumentos6[[#This Row],[CODIGO_SBS]]&amp;"-"&amp;RIGHT(Tabla_Consulta_desde_Reporte_de_Valorización_de_Instrumentos6[[#This Row],[PORTAFOLIO]],1)</f>
        <v>0840059000R8-2</v>
      </c>
      <c r="AA31" t="s">
        <v>37201</v>
      </c>
      <c r="AB31" t="s">
        <v>37200</v>
      </c>
      <c r="AC31">
        <f>Tabla_Consulta_desde_Reporte_de_Valorización_de_Instrumentos6[[#This Row],[VALOR_UNITARIO]]*Tabla_Consulta_desde_Reporte_de_Valorización_de_Instrumentos6[[#This Row],[CANTIDAD]]</f>
        <v>860000000</v>
      </c>
      <c r="AD31" t="s">
        <v>28571</v>
      </c>
      <c r="AE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México</v>
      </c>
    </row>
    <row r="32" spans="1:31" hidden="1" x14ac:dyDescent="0.35">
      <c r="A32" s="22" t="s">
        <v>35557</v>
      </c>
      <c r="B32" t="s">
        <v>279</v>
      </c>
      <c r="C32" t="s">
        <v>32886</v>
      </c>
      <c r="D32" t="s">
        <v>280</v>
      </c>
      <c r="E32" t="s">
        <v>32508</v>
      </c>
      <c r="F32" t="s">
        <v>32509</v>
      </c>
      <c r="G32" t="s">
        <v>32510</v>
      </c>
      <c r="H32" t="s">
        <v>32511</v>
      </c>
      <c r="I32" t="s">
        <v>275</v>
      </c>
      <c r="J32">
        <v>1000</v>
      </c>
      <c r="K32" s="342">
        <v>15392922</v>
      </c>
      <c r="L32">
        <v>4580000</v>
      </c>
      <c r="M32">
        <v>4000</v>
      </c>
      <c r="N32" s="23">
        <v>49441</v>
      </c>
      <c r="O32">
        <v>3419</v>
      </c>
      <c r="P32">
        <v>3.3609</v>
      </c>
      <c r="Q32" t="s">
        <v>232</v>
      </c>
      <c r="R32">
        <v>15393982.800000001</v>
      </c>
      <c r="S32" s="342">
        <v>4578000</v>
      </c>
      <c r="T32" t="s">
        <v>233</v>
      </c>
      <c r="U32">
        <v>0</v>
      </c>
      <c r="V32">
        <v>0</v>
      </c>
      <c r="W32">
        <v>0</v>
      </c>
      <c r="X32">
        <v>0.5</v>
      </c>
      <c r="Y32" t="str">
        <f>+MID(Tabla_Consulta_desde_Reporte_de_Valorización_de_Instrumentos6[[#This Row],[CODIGO_SBS]],7,1)</f>
        <v>2</v>
      </c>
      <c r="Z32" t="str">
        <f>Tabla_Consulta_desde_Reporte_de_Valorización_de_Instrumentos6[[#This Row],[CODIGO_SBS]]&amp;"-"&amp;RIGHT(Tabla_Consulta_desde_Reporte_de_Valorización_de_Instrumentos6[[#This Row],[PORTAFOLIO]],1)</f>
        <v>1254342KAB22-1</v>
      </c>
      <c r="AA32" t="s">
        <v>37202</v>
      </c>
      <c r="AB32" t="s">
        <v>37200</v>
      </c>
      <c r="AC32">
        <f>Tabla_Consulta_desde_Reporte_de_Valorización_de_Instrumentos6[[#This Row],[VALOR_UNITARIO]]*Tabla_Consulta_desde_Reporte_de_Valorización_de_Instrumentos6[[#This Row],[CANTIDAD]]</f>
        <v>4000000</v>
      </c>
      <c r="AD32" t="s">
        <v>32912</v>
      </c>
      <c r="AE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3" spans="1:31" hidden="1" x14ac:dyDescent="0.35">
      <c r="A33" s="22" t="s">
        <v>35557</v>
      </c>
      <c r="B33" t="s">
        <v>279</v>
      </c>
      <c r="C33" t="s">
        <v>234</v>
      </c>
      <c r="D33" t="s">
        <v>280</v>
      </c>
      <c r="E33" t="s">
        <v>32508</v>
      </c>
      <c r="F33" t="s">
        <v>32509</v>
      </c>
      <c r="G33" t="s">
        <v>32510</v>
      </c>
      <c r="H33" t="s">
        <v>32511</v>
      </c>
      <c r="I33" t="s">
        <v>275</v>
      </c>
      <c r="J33">
        <v>1000</v>
      </c>
      <c r="K33" s="342">
        <v>32709959.25</v>
      </c>
      <c r="L33">
        <v>9732500</v>
      </c>
      <c r="M33">
        <v>8500</v>
      </c>
      <c r="N33" s="23">
        <v>49441</v>
      </c>
      <c r="O33">
        <v>3419</v>
      </c>
      <c r="P33">
        <v>3.3609</v>
      </c>
      <c r="Q33" t="s">
        <v>232</v>
      </c>
      <c r="R33">
        <v>32712213.449999999</v>
      </c>
      <c r="S33" s="342">
        <v>9728250</v>
      </c>
      <c r="T33" t="s">
        <v>233</v>
      </c>
      <c r="U33">
        <v>0</v>
      </c>
      <c r="V33">
        <v>0</v>
      </c>
      <c r="W33">
        <v>0</v>
      </c>
      <c r="X33">
        <v>0.5</v>
      </c>
      <c r="Y33" t="str">
        <f>+MID(Tabla_Consulta_desde_Reporte_de_Valorización_de_Instrumentos6[[#This Row],[CODIGO_SBS]],7,1)</f>
        <v>2</v>
      </c>
      <c r="Z33" t="str">
        <f>Tabla_Consulta_desde_Reporte_de_Valorización_de_Instrumentos6[[#This Row],[CODIGO_SBS]]&amp;"-"&amp;RIGHT(Tabla_Consulta_desde_Reporte_de_Valorización_de_Instrumentos6[[#This Row],[PORTAFOLIO]],1)</f>
        <v>1254342KAB22-2</v>
      </c>
      <c r="AA33" t="s">
        <v>37202</v>
      </c>
      <c r="AB33" t="s">
        <v>37200</v>
      </c>
      <c r="AC33">
        <f>Tabla_Consulta_desde_Reporte_de_Valorización_de_Instrumentos6[[#This Row],[VALOR_UNITARIO]]*Tabla_Consulta_desde_Reporte_de_Valorización_de_Instrumentos6[[#This Row],[CANTIDAD]]</f>
        <v>8500000</v>
      </c>
      <c r="AD33" t="s">
        <v>32912</v>
      </c>
      <c r="AE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4" spans="1:31" hidden="1" x14ac:dyDescent="0.35">
      <c r="A34" s="22" t="s">
        <v>35557</v>
      </c>
      <c r="B34" t="s">
        <v>279</v>
      </c>
      <c r="C34" t="s">
        <v>32886</v>
      </c>
      <c r="D34" t="s">
        <v>280</v>
      </c>
      <c r="E34" t="s">
        <v>31481</v>
      </c>
      <c r="F34" t="s">
        <v>31482</v>
      </c>
      <c r="G34" t="s">
        <v>35565</v>
      </c>
      <c r="H34" t="s">
        <v>500</v>
      </c>
      <c r="I34" t="s">
        <v>275</v>
      </c>
      <c r="J34">
        <v>1000</v>
      </c>
      <c r="K34" s="342">
        <v>24638309.787842099</v>
      </c>
      <c r="L34">
        <v>7330866.6689999998</v>
      </c>
      <c r="M34">
        <v>7000</v>
      </c>
      <c r="N34" s="23">
        <v>50138</v>
      </c>
      <c r="O34">
        <v>4116</v>
      </c>
      <c r="P34">
        <v>3.3609</v>
      </c>
      <c r="Q34" t="s">
        <v>232</v>
      </c>
      <c r="R34">
        <v>24657049.098820601</v>
      </c>
      <c r="S34" s="342">
        <v>7332733.3310000002</v>
      </c>
      <c r="T34" t="s">
        <v>233</v>
      </c>
      <c r="U34">
        <v>4840507000</v>
      </c>
      <c r="V34">
        <v>3383873000</v>
      </c>
      <c r="W34">
        <v>1456634000</v>
      </c>
      <c r="X34">
        <v>-0.26666600000000001</v>
      </c>
      <c r="Y34" t="str">
        <f>+MID(Tabla_Consulta_desde_Reporte_de_Valorización_de_Instrumentos6[[#This Row],[CODIGO_SBS]],7,1)</f>
        <v>2</v>
      </c>
      <c r="Z34" t="str">
        <f>Tabla_Consulta_desde_Reporte_de_Valorización_de_Instrumentos6[[#This Row],[CODIGO_SBS]]&amp;"-"&amp;RIGHT(Tabla_Consulta_desde_Reporte_de_Valorización_de_Instrumentos6[[#This Row],[PORTAFOLIO]],1)</f>
        <v>12583329AC04-1</v>
      </c>
      <c r="AA34" t="s">
        <v>37202</v>
      </c>
      <c r="AB34" t="s">
        <v>37200</v>
      </c>
      <c r="AC34">
        <f>Tabla_Consulta_desde_Reporte_de_Valorización_de_Instrumentos6[[#This Row],[VALOR_UNITARIO]]*Tabla_Consulta_desde_Reporte_de_Valorización_de_Instrumentos6[[#This Row],[CANTIDAD]]</f>
        <v>7000000</v>
      </c>
      <c r="AD34" t="s">
        <v>1107</v>
      </c>
      <c r="AE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v>
      </c>
    </row>
    <row r="35" spans="1:31" hidden="1" x14ac:dyDescent="0.35">
      <c r="A35" s="22" t="s">
        <v>35557</v>
      </c>
      <c r="B35" t="s">
        <v>284</v>
      </c>
      <c r="C35" t="s">
        <v>32886</v>
      </c>
      <c r="D35" t="s">
        <v>285</v>
      </c>
      <c r="E35" t="s">
        <v>286</v>
      </c>
      <c r="F35" t="s">
        <v>287</v>
      </c>
      <c r="G35" t="s">
        <v>288</v>
      </c>
      <c r="H35" t="s">
        <v>289</v>
      </c>
      <c r="I35" t="s">
        <v>275</v>
      </c>
      <c r="J35">
        <v>1000</v>
      </c>
      <c r="K35" s="342">
        <v>22661029.036118001</v>
      </c>
      <c r="L35">
        <v>6742547.8401969997</v>
      </c>
      <c r="M35">
        <v>6773</v>
      </c>
      <c r="N35" s="23">
        <v>51525</v>
      </c>
      <c r="O35">
        <v>5503</v>
      </c>
      <c r="P35">
        <v>3.3609</v>
      </c>
      <c r="Q35" t="s">
        <v>232</v>
      </c>
      <c r="R35">
        <v>22652949.236604199</v>
      </c>
      <c r="S35" s="342">
        <v>6736736.2269090004</v>
      </c>
      <c r="T35" t="s">
        <v>233</v>
      </c>
      <c r="U35">
        <v>2191378000000</v>
      </c>
      <c r="V35">
        <v>1948764000000</v>
      </c>
      <c r="W35">
        <v>242614000000</v>
      </c>
      <c r="X35">
        <v>0.85805600000000004</v>
      </c>
      <c r="Y35" t="str">
        <f>+MID(Tabla_Consulta_desde_Reporte_de_Valorización_de_Instrumentos6[[#This Row],[CODIGO_SBS]],7,1)</f>
        <v>2</v>
      </c>
      <c r="Z35" t="str">
        <f>Tabla_Consulta_desde_Reporte_de_Valorización_de_Instrumentos6[[#This Row],[CODIGO_SBS]]&amp;"-"&amp;RIGHT(Tabla_Consulta_desde_Reporte_de_Valorización_de_Instrumentos6[[#This Row],[PORTAFOLIO]],1)</f>
        <v>1551192KAB72-1</v>
      </c>
      <c r="AA35" t="s">
        <v>37202</v>
      </c>
      <c r="AB35" t="s">
        <v>37200</v>
      </c>
      <c r="AC35">
        <f>Tabla_Consulta_desde_Reporte_de_Valorización_de_Instrumentos6[[#This Row],[VALOR_UNITARIO]]*Tabla_Consulta_desde_Reporte_de_Valorización_de_Instrumentos6[[#This Row],[CANTIDAD]]</f>
        <v>6773000</v>
      </c>
      <c r="AD35" t="s">
        <v>950</v>
      </c>
      <c r="AE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6" spans="1:31" hidden="1" x14ac:dyDescent="0.35">
      <c r="A36" s="22" t="s">
        <v>35557</v>
      </c>
      <c r="B36" t="s">
        <v>284</v>
      </c>
      <c r="C36" t="s">
        <v>234</v>
      </c>
      <c r="D36" t="s">
        <v>285</v>
      </c>
      <c r="E36" t="s">
        <v>286</v>
      </c>
      <c r="F36" t="s">
        <v>287</v>
      </c>
      <c r="G36" t="s">
        <v>288</v>
      </c>
      <c r="H36" t="s">
        <v>289</v>
      </c>
      <c r="I36" t="s">
        <v>275</v>
      </c>
      <c r="J36">
        <v>1000</v>
      </c>
      <c r="K36" s="342">
        <v>70418821.515307397</v>
      </c>
      <c r="L36">
        <v>20952370.351783</v>
      </c>
      <c r="M36">
        <v>21047</v>
      </c>
      <c r="N36" s="23">
        <v>51525</v>
      </c>
      <c r="O36">
        <v>5503</v>
      </c>
      <c r="P36">
        <v>3.3609</v>
      </c>
      <c r="Q36" t="s">
        <v>232</v>
      </c>
      <c r="R36">
        <v>70393713.654629901</v>
      </c>
      <c r="S36" s="342">
        <v>20934310.847151</v>
      </c>
      <c r="T36" t="s">
        <v>233</v>
      </c>
      <c r="U36">
        <v>2191378000000</v>
      </c>
      <c r="V36">
        <v>1948764000000</v>
      </c>
      <c r="W36">
        <v>242614000000</v>
      </c>
      <c r="X36">
        <v>0.85805600000000004</v>
      </c>
      <c r="Y36" t="str">
        <f>+MID(Tabla_Consulta_desde_Reporte_de_Valorización_de_Instrumentos6[[#This Row],[CODIGO_SBS]],7,1)</f>
        <v>2</v>
      </c>
      <c r="Z36" t="str">
        <f>Tabla_Consulta_desde_Reporte_de_Valorización_de_Instrumentos6[[#This Row],[CODIGO_SBS]]&amp;"-"&amp;RIGHT(Tabla_Consulta_desde_Reporte_de_Valorización_de_Instrumentos6[[#This Row],[PORTAFOLIO]],1)</f>
        <v>1551192KAB72-2</v>
      </c>
      <c r="AA36" t="s">
        <v>37202</v>
      </c>
      <c r="AB36" t="s">
        <v>37200</v>
      </c>
      <c r="AC36">
        <f>Tabla_Consulta_desde_Reporte_de_Valorización_de_Instrumentos6[[#This Row],[VALOR_UNITARIO]]*Tabla_Consulta_desde_Reporte_de_Valorización_de_Instrumentos6[[#This Row],[CANTIDAD]]</f>
        <v>21047000</v>
      </c>
      <c r="AD36" t="s">
        <v>950</v>
      </c>
      <c r="AE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7" spans="1:31" hidden="1" x14ac:dyDescent="0.35">
      <c r="A37" s="22" t="s">
        <v>35557</v>
      </c>
      <c r="B37" t="s">
        <v>284</v>
      </c>
      <c r="C37" t="s">
        <v>32886</v>
      </c>
      <c r="D37" t="s">
        <v>285</v>
      </c>
      <c r="E37" t="s">
        <v>995</v>
      </c>
      <c r="F37" t="s">
        <v>996</v>
      </c>
      <c r="G37" t="s">
        <v>31440</v>
      </c>
      <c r="H37" t="s">
        <v>289</v>
      </c>
      <c r="I37" t="s">
        <v>275</v>
      </c>
      <c r="J37">
        <v>1000</v>
      </c>
      <c r="K37" s="342">
        <v>65703272.1073272</v>
      </c>
      <c r="L37">
        <v>19549308.848025002</v>
      </c>
      <c r="M37">
        <v>18425</v>
      </c>
      <c r="N37" s="23">
        <v>54928</v>
      </c>
      <c r="O37">
        <v>8906</v>
      </c>
      <c r="P37">
        <v>3.3609</v>
      </c>
      <c r="Q37" t="s">
        <v>232</v>
      </c>
      <c r="R37">
        <v>65785124.156008102</v>
      </c>
      <c r="S37" s="342">
        <v>19563767.3693</v>
      </c>
      <c r="T37" t="s">
        <v>233</v>
      </c>
      <c r="U37">
        <v>2191378000000</v>
      </c>
      <c r="V37">
        <v>1948764000000</v>
      </c>
      <c r="W37">
        <v>242614000000</v>
      </c>
      <c r="X37">
        <v>-0.78472299999999995</v>
      </c>
      <c r="Y37" t="str">
        <f>+MID(Tabla_Consulta_desde_Reporte_de_Valorización_de_Instrumentos6[[#This Row],[CODIGO_SBS]],7,1)</f>
        <v>2</v>
      </c>
      <c r="Z37" t="str">
        <f>Tabla_Consulta_desde_Reporte_de_Valorización_de_Instrumentos6[[#This Row],[CODIGO_SBS]]&amp;"-"&amp;RIGHT(Tabla_Consulta_desde_Reporte_de_Valorización_de_Instrumentos6[[#This Row],[PORTAFOLIO]],1)</f>
        <v>1551192MAD04-1</v>
      </c>
      <c r="AA37" t="s">
        <v>37202</v>
      </c>
      <c r="AB37" t="s">
        <v>37200</v>
      </c>
      <c r="AC37">
        <f>Tabla_Consulta_desde_Reporte_de_Valorización_de_Instrumentos6[[#This Row],[VALOR_UNITARIO]]*Tabla_Consulta_desde_Reporte_de_Valorización_de_Instrumentos6[[#This Row],[CANTIDAD]]</f>
        <v>18425000</v>
      </c>
      <c r="AD37" t="s">
        <v>950</v>
      </c>
      <c r="AE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8" spans="1:31" hidden="1" x14ac:dyDescent="0.35">
      <c r="A38" s="22" t="s">
        <v>35557</v>
      </c>
      <c r="B38" t="s">
        <v>284</v>
      </c>
      <c r="C38" t="s">
        <v>234</v>
      </c>
      <c r="D38" t="s">
        <v>285</v>
      </c>
      <c r="E38" t="s">
        <v>995</v>
      </c>
      <c r="F38" t="s">
        <v>996</v>
      </c>
      <c r="G38" t="s">
        <v>31440</v>
      </c>
      <c r="H38" t="s">
        <v>289</v>
      </c>
      <c r="I38" t="s">
        <v>275</v>
      </c>
      <c r="J38">
        <v>1000</v>
      </c>
      <c r="K38" s="342">
        <v>65150544.4450946</v>
      </c>
      <c r="L38">
        <v>19384850.61891</v>
      </c>
      <c r="M38">
        <v>18270</v>
      </c>
      <c r="N38" s="23">
        <v>54928</v>
      </c>
      <c r="O38">
        <v>8906</v>
      </c>
      <c r="P38">
        <v>3.3609</v>
      </c>
      <c r="Q38" t="s">
        <v>232</v>
      </c>
      <c r="R38">
        <v>65231707.914804302</v>
      </c>
      <c r="S38" s="342">
        <v>19399187.50812</v>
      </c>
      <c r="T38" t="s">
        <v>233</v>
      </c>
      <c r="U38">
        <v>2191378000000</v>
      </c>
      <c r="V38">
        <v>1948764000000</v>
      </c>
      <c r="W38">
        <v>242614000000</v>
      </c>
      <c r="X38">
        <v>-0.78472299999999995</v>
      </c>
      <c r="Y38" t="str">
        <f>+MID(Tabla_Consulta_desde_Reporte_de_Valorización_de_Instrumentos6[[#This Row],[CODIGO_SBS]],7,1)</f>
        <v>2</v>
      </c>
      <c r="Z38" t="str">
        <f>Tabla_Consulta_desde_Reporte_de_Valorización_de_Instrumentos6[[#This Row],[CODIGO_SBS]]&amp;"-"&amp;RIGHT(Tabla_Consulta_desde_Reporte_de_Valorización_de_Instrumentos6[[#This Row],[PORTAFOLIO]],1)</f>
        <v>1551192MAD04-2</v>
      </c>
      <c r="AA38" t="s">
        <v>37202</v>
      </c>
      <c r="AB38" t="s">
        <v>37200</v>
      </c>
      <c r="AC38">
        <f>Tabla_Consulta_desde_Reporte_de_Valorización_de_Instrumentos6[[#This Row],[VALOR_UNITARIO]]*Tabla_Consulta_desde_Reporte_de_Valorización_de_Instrumentos6[[#This Row],[CANTIDAD]]</f>
        <v>18270000</v>
      </c>
      <c r="AD38" t="s">
        <v>950</v>
      </c>
      <c r="AE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9" spans="1:31" hidden="1" x14ac:dyDescent="0.35">
      <c r="A39" s="22" t="s">
        <v>35557</v>
      </c>
      <c r="B39" t="s">
        <v>284</v>
      </c>
      <c r="C39" t="s">
        <v>32886</v>
      </c>
      <c r="D39" t="s">
        <v>285</v>
      </c>
      <c r="E39" t="s">
        <v>32891</v>
      </c>
      <c r="F39" t="s">
        <v>32892</v>
      </c>
      <c r="G39" t="s">
        <v>32893</v>
      </c>
      <c r="H39" t="s">
        <v>292</v>
      </c>
      <c r="I39" t="s">
        <v>275</v>
      </c>
      <c r="J39">
        <v>1000</v>
      </c>
      <c r="K39" s="342">
        <v>5456578.6905070003</v>
      </c>
      <c r="L39">
        <v>1623546.8744999999</v>
      </c>
      <c r="M39">
        <v>1500</v>
      </c>
      <c r="N39" s="23">
        <v>49351</v>
      </c>
      <c r="O39">
        <v>3329</v>
      </c>
      <c r="P39">
        <v>3.3609</v>
      </c>
      <c r="Q39" t="s">
        <v>232</v>
      </c>
      <c r="R39">
        <v>5469811.8186708</v>
      </c>
      <c r="S39" s="342">
        <v>1626661.4580000001</v>
      </c>
      <c r="T39" t="s">
        <v>293</v>
      </c>
      <c r="U39">
        <v>2808249000000</v>
      </c>
      <c r="V39">
        <v>2500434000000</v>
      </c>
      <c r="W39">
        <v>307815000000</v>
      </c>
      <c r="X39">
        <v>-2.0763889999999998</v>
      </c>
      <c r="Y39" t="str">
        <f>+MID(Tabla_Consulta_desde_Reporte_de_Valorización_de_Instrumentos6[[#This Row],[CODIGO_SBS]],7,1)</f>
        <v>2</v>
      </c>
      <c r="Z39" t="str">
        <f>Tabla_Consulta_desde_Reporte_de_Valorización_de_Instrumentos6[[#This Row],[CODIGO_SBS]]&amp;"-"&amp;RIGHT(Tabla_Consulta_desde_Reporte_de_Valorización_de_Instrumentos6[[#This Row],[PORTAFOLIO]],1)</f>
        <v>1552782GAA15-1</v>
      </c>
      <c r="AA39" t="s">
        <v>37202</v>
      </c>
      <c r="AB39" t="s">
        <v>37200</v>
      </c>
      <c r="AC39">
        <f>Tabla_Consulta_desde_Reporte_de_Valorización_de_Instrumentos6[[#This Row],[VALOR_UNITARIO]]*Tabla_Consulta_desde_Reporte_de_Valorización_de_Instrumentos6[[#This Row],[CANTIDAD]]</f>
        <v>1500000</v>
      </c>
      <c r="AD39" t="s">
        <v>15</v>
      </c>
      <c r="AE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0" spans="1:31" hidden="1" x14ac:dyDescent="0.35">
      <c r="A40" s="22" t="s">
        <v>35557</v>
      </c>
      <c r="B40" t="s">
        <v>284</v>
      </c>
      <c r="C40" t="s">
        <v>32886</v>
      </c>
      <c r="D40" t="s">
        <v>285</v>
      </c>
      <c r="E40" t="s">
        <v>294</v>
      </c>
      <c r="F40" t="s">
        <v>295</v>
      </c>
      <c r="G40" t="s">
        <v>31441</v>
      </c>
      <c r="H40" t="s">
        <v>292</v>
      </c>
      <c r="I40" t="s">
        <v>275</v>
      </c>
      <c r="J40">
        <v>1000</v>
      </c>
      <c r="K40" s="342">
        <v>48322572.065660097</v>
      </c>
      <c r="L40">
        <v>14377866.6624</v>
      </c>
      <c r="M40">
        <v>12800</v>
      </c>
      <c r="N40" s="23">
        <v>50778</v>
      </c>
      <c r="O40">
        <v>4756</v>
      </c>
      <c r="P40">
        <v>3.3609</v>
      </c>
      <c r="Q40" t="s">
        <v>232</v>
      </c>
      <c r="R40">
        <v>48303081.9032012</v>
      </c>
      <c r="S40" s="342">
        <v>14364801.6128</v>
      </c>
      <c r="T40" t="s">
        <v>293</v>
      </c>
      <c r="U40">
        <v>2808249000000</v>
      </c>
      <c r="V40">
        <v>2500434000000</v>
      </c>
      <c r="W40">
        <v>307815000000</v>
      </c>
      <c r="X40">
        <v>1.020707</v>
      </c>
      <c r="Y40" t="str">
        <f>+MID(Tabla_Consulta_desde_Reporte_de_Valorización_de_Instrumentos6[[#This Row],[CODIGO_SBS]],7,1)</f>
        <v>2</v>
      </c>
      <c r="Z40" t="str">
        <f>Tabla_Consulta_desde_Reporte_de_Valorización_de_Instrumentos6[[#This Row],[CODIGO_SBS]]&amp;"-"&amp;RIGHT(Tabla_Consulta_desde_Reporte_de_Valorización_de_Instrumentos6[[#This Row],[PORTAFOLIO]],1)</f>
        <v>1552782BAB48-1</v>
      </c>
      <c r="AA40" t="s">
        <v>37202</v>
      </c>
      <c r="AB40" t="s">
        <v>37200</v>
      </c>
      <c r="AC40">
        <f>Tabla_Consulta_desde_Reporte_de_Valorización_de_Instrumentos6[[#This Row],[VALOR_UNITARIO]]*Tabla_Consulta_desde_Reporte_de_Valorización_de_Instrumentos6[[#This Row],[CANTIDAD]]</f>
        <v>12800000</v>
      </c>
      <c r="AD40" t="s">
        <v>15</v>
      </c>
      <c r="AE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1" spans="1:31" hidden="1" x14ac:dyDescent="0.35">
      <c r="A41" s="22" t="s">
        <v>35557</v>
      </c>
      <c r="B41" t="s">
        <v>284</v>
      </c>
      <c r="C41" t="s">
        <v>234</v>
      </c>
      <c r="D41" t="s">
        <v>285</v>
      </c>
      <c r="E41" t="s">
        <v>294</v>
      </c>
      <c r="F41" t="s">
        <v>295</v>
      </c>
      <c r="G41" t="s">
        <v>31441</v>
      </c>
      <c r="H41" t="s">
        <v>292</v>
      </c>
      <c r="I41" t="s">
        <v>275</v>
      </c>
      <c r="J41">
        <v>1000</v>
      </c>
      <c r="K41" s="342">
        <v>43414810.840241499</v>
      </c>
      <c r="L41">
        <v>12917614.579500001</v>
      </c>
      <c r="M41">
        <v>11500</v>
      </c>
      <c r="N41" s="23">
        <v>50778</v>
      </c>
      <c r="O41">
        <v>4756</v>
      </c>
      <c r="P41">
        <v>3.3609</v>
      </c>
      <c r="Q41" t="s">
        <v>232</v>
      </c>
      <c r="R41">
        <v>43397300.147407398</v>
      </c>
      <c r="S41" s="342">
        <v>12905876.448999999</v>
      </c>
      <c r="T41" t="s">
        <v>293</v>
      </c>
      <c r="U41">
        <v>2808249000000</v>
      </c>
      <c r="V41">
        <v>2500434000000</v>
      </c>
      <c r="W41">
        <v>307815000000</v>
      </c>
      <c r="X41">
        <v>1.020707</v>
      </c>
      <c r="Y41" t="str">
        <f>+MID(Tabla_Consulta_desde_Reporte_de_Valorización_de_Instrumentos6[[#This Row],[CODIGO_SBS]],7,1)</f>
        <v>2</v>
      </c>
      <c r="Z41" t="str">
        <f>Tabla_Consulta_desde_Reporte_de_Valorización_de_Instrumentos6[[#This Row],[CODIGO_SBS]]&amp;"-"&amp;RIGHT(Tabla_Consulta_desde_Reporte_de_Valorización_de_Instrumentos6[[#This Row],[PORTAFOLIO]],1)</f>
        <v>1552782BAB48-2</v>
      </c>
      <c r="AA41" t="s">
        <v>37202</v>
      </c>
      <c r="AB41" t="s">
        <v>37200</v>
      </c>
      <c r="AC41">
        <f>Tabla_Consulta_desde_Reporte_de_Valorización_de_Instrumentos6[[#This Row],[VALOR_UNITARIO]]*Tabla_Consulta_desde_Reporte_de_Valorización_de_Instrumentos6[[#This Row],[CANTIDAD]]</f>
        <v>11500000</v>
      </c>
      <c r="AD41" t="s">
        <v>15</v>
      </c>
      <c r="AE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2" spans="1:31" hidden="1" x14ac:dyDescent="0.35">
      <c r="A42" s="22" t="s">
        <v>35557</v>
      </c>
      <c r="B42" t="s">
        <v>284</v>
      </c>
      <c r="C42" t="s">
        <v>32886</v>
      </c>
      <c r="D42" t="s">
        <v>285</v>
      </c>
      <c r="E42" t="s">
        <v>296</v>
      </c>
      <c r="F42" t="s">
        <v>297</v>
      </c>
      <c r="G42" t="s">
        <v>31442</v>
      </c>
      <c r="H42" t="s">
        <v>292</v>
      </c>
      <c r="I42" t="s">
        <v>275</v>
      </c>
      <c r="J42">
        <v>1000</v>
      </c>
      <c r="K42" s="342">
        <v>30555199.4459364</v>
      </c>
      <c r="L42">
        <v>9091374.1693999991</v>
      </c>
      <c r="M42">
        <v>8200</v>
      </c>
      <c r="N42" s="23">
        <v>50585</v>
      </c>
      <c r="O42">
        <v>4563</v>
      </c>
      <c r="P42">
        <v>3.3609</v>
      </c>
      <c r="Q42" t="s">
        <v>232</v>
      </c>
      <c r="R42">
        <v>30559801.6199659</v>
      </c>
      <c r="S42" s="342">
        <v>9088146.5592</v>
      </c>
      <c r="T42" t="s">
        <v>293</v>
      </c>
      <c r="U42">
        <v>2808249000000</v>
      </c>
      <c r="V42">
        <v>2500434000000</v>
      </c>
      <c r="W42">
        <v>307815000000</v>
      </c>
      <c r="X42">
        <v>0.39361099999999999</v>
      </c>
      <c r="Y42" t="str">
        <f>+MID(Tabla_Consulta_desde_Reporte_de_Valorización_de_Instrumentos6[[#This Row],[CODIGO_SBS]],7,1)</f>
        <v>2</v>
      </c>
      <c r="Z42" t="str">
        <f>Tabla_Consulta_desde_Reporte_de_Valorización_de_Instrumentos6[[#This Row],[CODIGO_SBS]]&amp;"-"&amp;RIGHT(Tabla_Consulta_desde_Reporte_de_Valorización_de_Instrumentos6[[#This Row],[PORTAFOLIO]],1)</f>
        <v>1552782BAA64-1</v>
      </c>
      <c r="AA42" t="s">
        <v>37202</v>
      </c>
      <c r="AB42" t="s">
        <v>37200</v>
      </c>
      <c r="AC42">
        <f>Tabla_Consulta_desde_Reporte_de_Valorización_de_Instrumentos6[[#This Row],[VALOR_UNITARIO]]*Tabla_Consulta_desde_Reporte_de_Valorización_de_Instrumentos6[[#This Row],[CANTIDAD]]</f>
        <v>8200000</v>
      </c>
      <c r="AD42" t="s">
        <v>15</v>
      </c>
      <c r="AE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3" spans="1:31" hidden="1" x14ac:dyDescent="0.35">
      <c r="A43" s="22" t="s">
        <v>35557</v>
      </c>
      <c r="B43" t="s">
        <v>284</v>
      </c>
      <c r="C43" t="s">
        <v>234</v>
      </c>
      <c r="D43" t="s">
        <v>285</v>
      </c>
      <c r="E43" t="s">
        <v>296</v>
      </c>
      <c r="F43" t="s">
        <v>297</v>
      </c>
      <c r="G43" t="s">
        <v>31442</v>
      </c>
      <c r="H43" t="s">
        <v>292</v>
      </c>
      <c r="I43" t="s">
        <v>275</v>
      </c>
      <c r="J43">
        <v>1000</v>
      </c>
      <c r="K43" s="342">
        <v>24965833.693631001</v>
      </c>
      <c r="L43">
        <v>7428317.9188999999</v>
      </c>
      <c r="M43">
        <v>6700</v>
      </c>
      <c r="N43" s="23">
        <v>50585</v>
      </c>
      <c r="O43">
        <v>4563</v>
      </c>
      <c r="P43">
        <v>3.3609</v>
      </c>
      <c r="Q43" t="s">
        <v>232</v>
      </c>
      <c r="R43">
        <v>24969594.006557502</v>
      </c>
      <c r="S43" s="342">
        <v>7425680.7252000002</v>
      </c>
      <c r="T43" t="s">
        <v>293</v>
      </c>
      <c r="U43">
        <v>2808249000000</v>
      </c>
      <c r="V43">
        <v>2500434000000</v>
      </c>
      <c r="W43">
        <v>307815000000</v>
      </c>
      <c r="X43">
        <v>0.39361099999999999</v>
      </c>
      <c r="Y43" t="str">
        <f>+MID(Tabla_Consulta_desde_Reporte_de_Valorización_de_Instrumentos6[[#This Row],[CODIGO_SBS]],7,1)</f>
        <v>2</v>
      </c>
      <c r="Z43" t="str">
        <f>Tabla_Consulta_desde_Reporte_de_Valorización_de_Instrumentos6[[#This Row],[CODIGO_SBS]]&amp;"-"&amp;RIGHT(Tabla_Consulta_desde_Reporte_de_Valorización_de_Instrumentos6[[#This Row],[PORTAFOLIO]],1)</f>
        <v>1552782BAA64-2</v>
      </c>
      <c r="AA43" t="s">
        <v>37202</v>
      </c>
      <c r="AB43" t="s">
        <v>37200</v>
      </c>
      <c r="AC43">
        <f>Tabla_Consulta_desde_Reporte_de_Valorización_de_Instrumentos6[[#This Row],[VALOR_UNITARIO]]*Tabla_Consulta_desde_Reporte_de_Valorización_de_Instrumentos6[[#This Row],[CANTIDAD]]</f>
        <v>6700000</v>
      </c>
      <c r="AD43" t="s">
        <v>15</v>
      </c>
      <c r="AE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4" spans="1:31" hidden="1" x14ac:dyDescent="0.35">
      <c r="A44" s="22" t="s">
        <v>35557</v>
      </c>
      <c r="B44" t="s">
        <v>284</v>
      </c>
      <c r="C44" t="s">
        <v>234</v>
      </c>
      <c r="D44" t="s">
        <v>285</v>
      </c>
      <c r="E44" t="s">
        <v>25574</v>
      </c>
      <c r="F44" t="s">
        <v>23640</v>
      </c>
      <c r="G44" t="s">
        <v>31494</v>
      </c>
      <c r="H44" t="s">
        <v>292</v>
      </c>
      <c r="I44" t="s">
        <v>275</v>
      </c>
      <c r="J44">
        <v>1000</v>
      </c>
      <c r="K44" s="342">
        <v>8467700.0237617008</v>
      </c>
      <c r="L44">
        <v>2519473.9575</v>
      </c>
      <c r="M44">
        <v>2500</v>
      </c>
      <c r="N44" s="23">
        <v>48597</v>
      </c>
      <c r="O44">
        <v>2575</v>
      </c>
      <c r="P44">
        <v>3.3609</v>
      </c>
      <c r="Q44" t="s">
        <v>232</v>
      </c>
      <c r="R44">
        <v>8454457.9139965009</v>
      </c>
      <c r="S44" s="342">
        <v>2514262.1524999999</v>
      </c>
      <c r="T44" t="s">
        <v>293</v>
      </c>
      <c r="U44">
        <v>2808249000000</v>
      </c>
      <c r="V44">
        <v>2500434000000</v>
      </c>
      <c r="W44">
        <v>307815000000</v>
      </c>
      <c r="X44">
        <v>2.0847220000000002</v>
      </c>
      <c r="Y44" t="str">
        <f>+MID(Tabla_Consulta_desde_Reporte_de_Valorización_de_Instrumentos6[[#This Row],[CODIGO_SBS]],7,1)</f>
        <v>2</v>
      </c>
      <c r="Z44" t="str">
        <f>Tabla_Consulta_desde_Reporte_de_Valorización_de_Instrumentos6[[#This Row],[CODIGO_SBS]]&amp;"-"&amp;RIGHT(Tabla_Consulta_desde_Reporte_de_Valorización_de_Instrumentos6[[#This Row],[PORTAFOLIO]],1)</f>
        <v>15527829AM84-2</v>
      </c>
      <c r="AA44" t="s">
        <v>37202</v>
      </c>
      <c r="AB44" t="s">
        <v>37200</v>
      </c>
      <c r="AC44">
        <f>Tabla_Consulta_desde_Reporte_de_Valorización_de_Instrumentos6[[#This Row],[VALOR_UNITARIO]]*Tabla_Consulta_desde_Reporte_de_Valorización_de_Instrumentos6[[#This Row],[CANTIDAD]]</f>
        <v>2500000</v>
      </c>
      <c r="AD44" t="s">
        <v>15</v>
      </c>
      <c r="AE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5" spans="1:31" hidden="1" x14ac:dyDescent="0.35">
      <c r="A45" s="22" t="s">
        <v>35557</v>
      </c>
      <c r="B45" t="s">
        <v>284</v>
      </c>
      <c r="C45" t="s">
        <v>32886</v>
      </c>
      <c r="D45" t="s">
        <v>285</v>
      </c>
      <c r="E45" t="s">
        <v>290</v>
      </c>
      <c r="F45" t="s">
        <v>291</v>
      </c>
      <c r="G45" t="s">
        <v>31443</v>
      </c>
      <c r="H45" t="s">
        <v>292</v>
      </c>
      <c r="I45" t="s">
        <v>275</v>
      </c>
      <c r="J45">
        <v>1000</v>
      </c>
      <c r="K45" s="342">
        <v>16416058.37383</v>
      </c>
      <c r="L45">
        <v>4884423.3311999999</v>
      </c>
      <c r="M45">
        <v>4800</v>
      </c>
      <c r="N45" s="23">
        <v>49200</v>
      </c>
      <c r="O45">
        <v>3178</v>
      </c>
      <c r="P45">
        <v>3.3609</v>
      </c>
      <c r="Q45" t="s">
        <v>232</v>
      </c>
      <c r="R45">
        <v>16381970.7305068</v>
      </c>
      <c r="S45" s="342">
        <v>4871816.6688000001</v>
      </c>
      <c r="T45" t="s">
        <v>293</v>
      </c>
      <c r="U45">
        <v>2808249000000</v>
      </c>
      <c r="V45">
        <v>2500434000000</v>
      </c>
      <c r="W45">
        <v>307815000000</v>
      </c>
      <c r="X45">
        <v>2.6263879999999999</v>
      </c>
      <c r="Y45" t="str">
        <f>+MID(Tabla_Consulta_desde_Reporte_de_Valorización_de_Instrumentos6[[#This Row],[CODIGO_SBS]],7,1)</f>
        <v>2</v>
      </c>
      <c r="Z45" t="str">
        <f>Tabla_Consulta_desde_Reporte_de_Valorización_de_Instrumentos6[[#This Row],[CODIGO_SBS]]&amp;"-"&amp;RIGHT(Tabla_Consulta_desde_Reporte_de_Valorización_de_Instrumentos6[[#This Row],[PORTAFOLIO]],1)</f>
        <v>15527829AN67-1</v>
      </c>
      <c r="AA45" t="s">
        <v>37202</v>
      </c>
      <c r="AB45" t="s">
        <v>37200</v>
      </c>
      <c r="AC45">
        <f>Tabla_Consulta_desde_Reporte_de_Valorización_de_Instrumentos6[[#This Row],[VALOR_UNITARIO]]*Tabla_Consulta_desde_Reporte_de_Valorización_de_Instrumentos6[[#This Row],[CANTIDAD]]</f>
        <v>4800000</v>
      </c>
      <c r="AD45" t="s">
        <v>15</v>
      </c>
      <c r="AE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6" spans="1:31" hidden="1" x14ac:dyDescent="0.35">
      <c r="A46" s="22" t="s">
        <v>35557</v>
      </c>
      <c r="B46" t="s">
        <v>284</v>
      </c>
      <c r="C46" t="s">
        <v>234</v>
      </c>
      <c r="D46" t="s">
        <v>285</v>
      </c>
      <c r="E46" t="s">
        <v>290</v>
      </c>
      <c r="F46" t="s">
        <v>291</v>
      </c>
      <c r="G46" t="s">
        <v>31443</v>
      </c>
      <c r="H46" t="s">
        <v>292</v>
      </c>
      <c r="I46" t="s">
        <v>275</v>
      </c>
      <c r="J46">
        <v>1000</v>
      </c>
      <c r="K46" s="342">
        <v>20520072.9672876</v>
      </c>
      <c r="L46">
        <v>6105529.1639999999</v>
      </c>
      <c r="M46">
        <v>6000</v>
      </c>
      <c r="N46" s="23">
        <v>49200</v>
      </c>
      <c r="O46">
        <v>3178</v>
      </c>
      <c r="P46">
        <v>3.3609</v>
      </c>
      <c r="Q46" t="s">
        <v>232</v>
      </c>
      <c r="R46">
        <v>20477463.413133599</v>
      </c>
      <c r="S46" s="342">
        <v>6089770.8360000001</v>
      </c>
      <c r="T46" t="s">
        <v>293</v>
      </c>
      <c r="U46">
        <v>2808249000000</v>
      </c>
      <c r="V46">
        <v>2500434000000</v>
      </c>
      <c r="W46">
        <v>307815000000</v>
      </c>
      <c r="X46">
        <v>2.6263879999999999</v>
      </c>
      <c r="Y46" t="str">
        <f>+MID(Tabla_Consulta_desde_Reporte_de_Valorización_de_Instrumentos6[[#This Row],[CODIGO_SBS]],7,1)</f>
        <v>2</v>
      </c>
      <c r="Z46" t="str">
        <f>Tabla_Consulta_desde_Reporte_de_Valorización_de_Instrumentos6[[#This Row],[CODIGO_SBS]]&amp;"-"&amp;RIGHT(Tabla_Consulta_desde_Reporte_de_Valorización_de_Instrumentos6[[#This Row],[PORTAFOLIO]],1)</f>
        <v>15527829AN67-2</v>
      </c>
      <c r="AA46" t="s">
        <v>37202</v>
      </c>
      <c r="AB46" t="s">
        <v>37200</v>
      </c>
      <c r="AC46">
        <f>Tabla_Consulta_desde_Reporte_de_Valorización_de_Instrumentos6[[#This Row],[VALOR_UNITARIO]]*Tabla_Consulta_desde_Reporte_de_Valorización_de_Instrumentos6[[#This Row],[CANTIDAD]]</f>
        <v>6000000</v>
      </c>
      <c r="AD46" t="s">
        <v>15</v>
      </c>
      <c r="AE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7" spans="1:31" hidden="1" x14ac:dyDescent="0.35">
      <c r="A47" s="22" t="s">
        <v>35557</v>
      </c>
      <c r="B47" t="s">
        <v>284</v>
      </c>
      <c r="C47" t="s">
        <v>234</v>
      </c>
      <c r="D47" t="s">
        <v>285</v>
      </c>
      <c r="E47" t="s">
        <v>298</v>
      </c>
      <c r="F47" t="s">
        <v>299</v>
      </c>
      <c r="G47" t="s">
        <v>31444</v>
      </c>
      <c r="H47" t="s">
        <v>31445</v>
      </c>
      <c r="I47" t="s">
        <v>275</v>
      </c>
      <c r="J47">
        <v>1000</v>
      </c>
      <c r="K47" s="342">
        <v>3807145.3642245</v>
      </c>
      <c r="L47">
        <v>1132775.5554239999</v>
      </c>
      <c r="M47">
        <v>1184</v>
      </c>
      <c r="N47" s="23">
        <v>47518</v>
      </c>
      <c r="O47">
        <v>1496</v>
      </c>
      <c r="P47">
        <v>3.3609</v>
      </c>
      <c r="Q47" t="s">
        <v>232</v>
      </c>
      <c r="R47">
        <v>3808533.3857121998</v>
      </c>
      <c r="S47" s="342">
        <v>1132615.6503039999</v>
      </c>
      <c r="T47" t="s">
        <v>31446</v>
      </c>
      <c r="U47">
        <v>316615576000000</v>
      </c>
      <c r="V47">
        <v>284936353000000</v>
      </c>
      <c r="W47">
        <v>31679222999999.996</v>
      </c>
      <c r="X47">
        <v>0.13505500000000001</v>
      </c>
      <c r="Y47" t="str">
        <f>+MID(Tabla_Consulta_desde_Reporte_de_Valorización_de_Instrumentos6[[#This Row],[CODIGO_SBS]],7,1)</f>
        <v>2</v>
      </c>
      <c r="Z47" t="str">
        <f>Tabla_Consulta_desde_Reporte_de_Valorización_de_Instrumentos6[[#This Row],[CODIGO_SBS]]&amp;"-"&amp;RIGHT(Tabla_Consulta_desde_Reporte_de_Valorización_de_Instrumentos6[[#This Row],[PORTAFOLIO]],1)</f>
        <v>15528725AC15-2</v>
      </c>
      <c r="AA47" t="s">
        <v>37202</v>
      </c>
      <c r="AB47" t="s">
        <v>37200</v>
      </c>
      <c r="AC47">
        <f>Tabla_Consulta_desde_Reporte_de_Valorización_de_Instrumentos6[[#This Row],[VALOR_UNITARIO]]*Tabla_Consulta_desde_Reporte_de_Valorización_de_Instrumentos6[[#This Row],[CANTIDAD]]</f>
        <v>1184000</v>
      </c>
      <c r="AD47" t="s">
        <v>951</v>
      </c>
      <c r="AE4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 spans="1:31" hidden="1" x14ac:dyDescent="0.35">
      <c r="A48" s="22" t="s">
        <v>35557</v>
      </c>
      <c r="B48" t="s">
        <v>284</v>
      </c>
      <c r="C48" t="s">
        <v>32886</v>
      </c>
      <c r="D48" t="s">
        <v>285</v>
      </c>
      <c r="E48" t="s">
        <v>32512</v>
      </c>
      <c r="F48" t="s">
        <v>32513</v>
      </c>
      <c r="G48" t="s">
        <v>32514</v>
      </c>
      <c r="H48" t="s">
        <v>32515</v>
      </c>
      <c r="I48" t="s">
        <v>275</v>
      </c>
      <c r="J48">
        <v>1000</v>
      </c>
      <c r="K48" s="342">
        <v>41207481.119217001</v>
      </c>
      <c r="L48">
        <v>12260847.130000001</v>
      </c>
      <c r="M48">
        <v>11753</v>
      </c>
      <c r="N48" s="23">
        <v>48397</v>
      </c>
      <c r="O48">
        <v>2375</v>
      </c>
      <c r="P48">
        <v>3.3609</v>
      </c>
      <c r="Q48" t="s">
        <v>232</v>
      </c>
      <c r="R48">
        <v>42836589.487286299</v>
      </c>
      <c r="S48" s="342">
        <v>12739127.308418</v>
      </c>
      <c r="T48" t="s">
        <v>233</v>
      </c>
      <c r="U48">
        <v>177149615000000</v>
      </c>
      <c r="V48">
        <v>161267686000000</v>
      </c>
      <c r="W48">
        <v>15881929000000</v>
      </c>
      <c r="X48">
        <v>-40.694305999999997</v>
      </c>
      <c r="Y48" t="str">
        <f>+MID(Tabla_Consulta_desde_Reporte_de_Valorización_de_Instrumentos6[[#This Row],[CODIGO_SBS]],7,1)</f>
        <v>2</v>
      </c>
      <c r="Z48" t="str">
        <f>Tabla_Consulta_desde_Reporte_de_Valorización_de_Instrumentos6[[#This Row],[CODIGO_SBS]]&amp;"-"&amp;RIGHT(Tabla_Consulta_desde_Reporte_de_Valorización_de_Instrumentos6[[#This Row],[PORTAFOLIO]],1)</f>
        <v>15532427PD99-1</v>
      </c>
      <c r="AA48" t="s">
        <v>37202</v>
      </c>
      <c r="AB48" t="s">
        <v>37200</v>
      </c>
      <c r="AC48">
        <f>Tabla_Consulta_desde_Reporte_de_Valorización_de_Instrumentos6[[#This Row],[VALOR_UNITARIO]]*Tabla_Consulta_desde_Reporte_de_Valorización_de_Instrumentos6[[#This Row],[CANTIDAD]]</f>
        <v>11753000</v>
      </c>
      <c r="AD48" t="s">
        <v>20816</v>
      </c>
      <c r="AE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Davivienda S.A.</v>
      </c>
    </row>
    <row r="49" spans="1:31" hidden="1" x14ac:dyDescent="0.35">
      <c r="A49" s="22" t="s">
        <v>35557</v>
      </c>
      <c r="B49" t="s">
        <v>284</v>
      </c>
      <c r="C49" t="s">
        <v>234</v>
      </c>
      <c r="D49" t="s">
        <v>285</v>
      </c>
      <c r="E49" t="s">
        <v>32512</v>
      </c>
      <c r="F49" t="s">
        <v>32513</v>
      </c>
      <c r="G49" t="s">
        <v>32514</v>
      </c>
      <c r="H49" t="s">
        <v>32515</v>
      </c>
      <c r="I49" t="s">
        <v>275</v>
      </c>
      <c r="J49">
        <v>1000</v>
      </c>
      <c r="K49" s="342">
        <v>24307961.082237002</v>
      </c>
      <c r="L49">
        <v>7232574.9299999997</v>
      </c>
      <c r="M49">
        <v>6933</v>
      </c>
      <c r="N49" s="23">
        <v>48397</v>
      </c>
      <c r="O49">
        <v>2375</v>
      </c>
      <c r="P49">
        <v>3.3609</v>
      </c>
      <c r="Q49" t="s">
        <v>232</v>
      </c>
      <c r="R49">
        <v>25268958.981992301</v>
      </c>
      <c r="S49" s="342">
        <v>7514708.5534979999</v>
      </c>
      <c r="T49" t="s">
        <v>233</v>
      </c>
      <c r="U49">
        <v>177149615000000</v>
      </c>
      <c r="V49">
        <v>161267686000000</v>
      </c>
      <c r="W49">
        <v>15881929000000</v>
      </c>
      <c r="X49">
        <v>-40.694305999999997</v>
      </c>
      <c r="Y49" t="str">
        <f>+MID(Tabla_Consulta_desde_Reporte_de_Valorización_de_Instrumentos6[[#This Row],[CODIGO_SBS]],7,1)</f>
        <v>2</v>
      </c>
      <c r="Z49" t="str">
        <f>Tabla_Consulta_desde_Reporte_de_Valorización_de_Instrumentos6[[#This Row],[CODIGO_SBS]]&amp;"-"&amp;RIGHT(Tabla_Consulta_desde_Reporte_de_Valorización_de_Instrumentos6[[#This Row],[PORTAFOLIO]],1)</f>
        <v>15532427PD99-2</v>
      </c>
      <c r="AA49" t="s">
        <v>37202</v>
      </c>
      <c r="AB49" t="s">
        <v>37200</v>
      </c>
      <c r="AC49">
        <f>Tabla_Consulta_desde_Reporte_de_Valorización_de_Instrumentos6[[#This Row],[VALOR_UNITARIO]]*Tabla_Consulta_desde_Reporte_de_Valorización_de_Instrumentos6[[#This Row],[CANTIDAD]]</f>
        <v>6933000</v>
      </c>
      <c r="AD49" t="s">
        <v>20816</v>
      </c>
      <c r="AE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Davivienda S.A.</v>
      </c>
    </row>
    <row r="50" spans="1:31" hidden="1" x14ac:dyDescent="0.35">
      <c r="A50" s="22" t="s">
        <v>35557</v>
      </c>
      <c r="B50" t="s">
        <v>284</v>
      </c>
      <c r="C50" t="s">
        <v>32886</v>
      </c>
      <c r="D50" t="s">
        <v>285</v>
      </c>
      <c r="E50" t="s">
        <v>27957</v>
      </c>
      <c r="F50" t="s">
        <v>20766</v>
      </c>
      <c r="G50" t="s">
        <v>32894</v>
      </c>
      <c r="H50" t="s">
        <v>32895</v>
      </c>
      <c r="I50" t="s">
        <v>275</v>
      </c>
      <c r="J50">
        <v>1000</v>
      </c>
      <c r="K50" s="342">
        <v>17937711.463011801</v>
      </c>
      <c r="L50">
        <v>5337175.0016400004</v>
      </c>
      <c r="M50">
        <v>4920</v>
      </c>
      <c r="N50" s="23">
        <v>73121</v>
      </c>
      <c r="O50">
        <v>27099</v>
      </c>
      <c r="P50">
        <v>3.3609</v>
      </c>
      <c r="Q50" t="s">
        <v>232</v>
      </c>
      <c r="R50">
        <v>17939891.324999999</v>
      </c>
      <c r="S50" s="342">
        <v>5335125</v>
      </c>
      <c r="T50" t="s">
        <v>233</v>
      </c>
      <c r="U50">
        <v>0</v>
      </c>
      <c r="V50">
        <v>0</v>
      </c>
      <c r="W50">
        <v>0</v>
      </c>
      <c r="X50">
        <v>0.41666700000000001</v>
      </c>
      <c r="Y50" t="str">
        <f>+MID(Tabla_Consulta_desde_Reporte_de_Valorización_de_Instrumentos6[[#This Row],[CODIGO_SBS]],7,1)</f>
        <v>2</v>
      </c>
      <c r="Z50" t="str">
        <f>Tabla_Consulta_desde_Reporte_de_Valorización_de_Instrumentos6[[#This Row],[CODIGO_SBS]]&amp;"-"&amp;RIGHT(Tabla_Consulta_desde_Reporte_de_Valorización_de_Instrumentos6[[#This Row],[PORTAFOLIO]],1)</f>
        <v>15515123CH47-1</v>
      </c>
      <c r="AA50" t="s">
        <v>37202</v>
      </c>
      <c r="AB50" t="s">
        <v>37200</v>
      </c>
      <c r="AC50">
        <f>Tabla_Consulta_desde_Reporte_de_Valorización_de_Instrumentos6[[#This Row],[VALOR_UNITARIO]]*Tabla_Consulta_desde_Reporte_de_Valorización_de_Instrumentos6[[#This Row],[CANTIDAD]]</f>
        <v>4920000</v>
      </c>
      <c r="AD50" t="s">
        <v>27959</v>
      </c>
      <c r="AE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e Inversiones</v>
      </c>
    </row>
    <row r="51" spans="1:31" hidden="1" x14ac:dyDescent="0.35">
      <c r="A51" s="22" t="s">
        <v>35557</v>
      </c>
      <c r="B51" t="s">
        <v>284</v>
      </c>
      <c r="C51" t="s">
        <v>32886</v>
      </c>
      <c r="D51" t="s">
        <v>285</v>
      </c>
      <c r="E51" t="s">
        <v>300</v>
      </c>
      <c r="F51" t="s">
        <v>301</v>
      </c>
      <c r="G51" t="s">
        <v>31447</v>
      </c>
      <c r="H51" t="s">
        <v>302</v>
      </c>
      <c r="I51" t="s">
        <v>275</v>
      </c>
      <c r="J51">
        <v>1000</v>
      </c>
      <c r="K51" s="342">
        <v>60957858.844433002</v>
      </c>
      <c r="L51">
        <v>18137361.6723</v>
      </c>
      <c r="M51">
        <v>16900</v>
      </c>
      <c r="N51" s="23">
        <v>49302</v>
      </c>
      <c r="O51">
        <v>3280</v>
      </c>
      <c r="P51">
        <v>3.3609</v>
      </c>
      <c r="Q51" t="s">
        <v>232</v>
      </c>
      <c r="R51">
        <v>60992717.65275</v>
      </c>
      <c r="S51" s="342">
        <v>18138558.75</v>
      </c>
      <c r="T51" t="s">
        <v>233</v>
      </c>
      <c r="U51">
        <v>338596669000000</v>
      </c>
      <c r="V51">
        <v>301098538000000</v>
      </c>
      <c r="W51">
        <v>37498131000000</v>
      </c>
      <c r="X51">
        <v>-7.0832999999999993E-2</v>
      </c>
      <c r="Y51" t="str">
        <f>+MID(Tabla_Consulta_desde_Reporte_de_Valorización_de_Instrumentos6[[#This Row],[CODIGO_SBS]],7,1)</f>
        <v>2</v>
      </c>
      <c r="Z51" t="str">
        <f>Tabla_Consulta_desde_Reporte_de_Valorización_de_Instrumentos6[[#This Row],[CODIGO_SBS]]&amp;"-"&amp;RIGHT(Tabla_Consulta_desde_Reporte_de_Valorización_de_Instrumentos6[[#This Row],[PORTAFOLIO]],1)</f>
        <v>1551112LAN29-1</v>
      </c>
      <c r="AA51" t="s">
        <v>37202</v>
      </c>
      <c r="AB51" t="s">
        <v>37200</v>
      </c>
      <c r="AC51">
        <f>Tabla_Consulta_desde_Reporte_de_Valorización_de_Instrumentos6[[#This Row],[VALOR_UNITARIO]]*Tabla_Consulta_desde_Reporte_de_Valorización_de_Instrumentos6[[#This Row],[CANTIDAD]]</f>
        <v>16900000</v>
      </c>
      <c r="AD51" t="s">
        <v>949</v>
      </c>
      <c r="AE5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 spans="1:31" hidden="1" x14ac:dyDescent="0.35">
      <c r="A52" s="22" t="s">
        <v>35557</v>
      </c>
      <c r="B52" t="s">
        <v>284</v>
      </c>
      <c r="C52" t="s">
        <v>234</v>
      </c>
      <c r="D52" t="s">
        <v>285</v>
      </c>
      <c r="E52" t="s">
        <v>300</v>
      </c>
      <c r="F52" t="s">
        <v>301</v>
      </c>
      <c r="G52" t="s">
        <v>31447</v>
      </c>
      <c r="H52" t="s">
        <v>302</v>
      </c>
      <c r="I52" t="s">
        <v>275</v>
      </c>
      <c r="J52">
        <v>1000</v>
      </c>
      <c r="K52" s="342">
        <v>48614794.171909399</v>
      </c>
      <c r="L52">
        <v>14464814.237826001</v>
      </c>
      <c r="M52">
        <v>13478</v>
      </c>
      <c r="N52" s="23">
        <v>49302</v>
      </c>
      <c r="O52">
        <v>3280</v>
      </c>
      <c r="P52">
        <v>3.3609</v>
      </c>
      <c r="Q52" t="s">
        <v>232</v>
      </c>
      <c r="R52">
        <v>48642594.587205</v>
      </c>
      <c r="S52" s="342">
        <v>14465768.925000001</v>
      </c>
      <c r="T52" t="s">
        <v>233</v>
      </c>
      <c r="U52">
        <v>338596669000000</v>
      </c>
      <c r="V52">
        <v>301098538000000</v>
      </c>
      <c r="W52">
        <v>37498131000000</v>
      </c>
      <c r="X52">
        <v>-7.0832999999999993E-2</v>
      </c>
      <c r="Y52" t="str">
        <f>+MID(Tabla_Consulta_desde_Reporte_de_Valorización_de_Instrumentos6[[#This Row],[CODIGO_SBS]],7,1)</f>
        <v>2</v>
      </c>
      <c r="Z52" t="str">
        <f>Tabla_Consulta_desde_Reporte_de_Valorización_de_Instrumentos6[[#This Row],[CODIGO_SBS]]&amp;"-"&amp;RIGHT(Tabla_Consulta_desde_Reporte_de_Valorización_de_Instrumentos6[[#This Row],[PORTAFOLIO]],1)</f>
        <v>1551112LAN29-2</v>
      </c>
      <c r="AA52" t="s">
        <v>37202</v>
      </c>
      <c r="AB52" t="s">
        <v>37200</v>
      </c>
      <c r="AC52">
        <f>Tabla_Consulta_desde_Reporte_de_Valorización_de_Instrumentos6[[#This Row],[VALOR_UNITARIO]]*Tabla_Consulta_desde_Reporte_de_Valorización_de_Instrumentos6[[#This Row],[CANTIDAD]]</f>
        <v>13478000</v>
      </c>
      <c r="AD52" t="s">
        <v>949</v>
      </c>
      <c r="AE5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 spans="1:31" hidden="1" x14ac:dyDescent="0.35">
      <c r="A53" s="22" t="s">
        <v>35557</v>
      </c>
      <c r="B53" t="s">
        <v>303</v>
      </c>
      <c r="C53" t="s">
        <v>32886</v>
      </c>
      <c r="D53" t="s">
        <v>304</v>
      </c>
      <c r="E53" t="s">
        <v>125</v>
      </c>
      <c r="F53" t="s">
        <v>85</v>
      </c>
      <c r="G53" t="s">
        <v>305</v>
      </c>
      <c r="H53" t="s">
        <v>306</v>
      </c>
      <c r="I53" t="s">
        <v>307</v>
      </c>
      <c r="J53">
        <v>1000</v>
      </c>
      <c r="K53" s="342">
        <v>21246157.301315099</v>
      </c>
      <c r="L53">
        <v>21246157.301315099</v>
      </c>
      <c r="M53">
        <v>18557</v>
      </c>
      <c r="N53" s="23">
        <v>50221</v>
      </c>
      <c r="O53">
        <v>4199</v>
      </c>
      <c r="P53">
        <v>1</v>
      </c>
      <c r="Q53" t="s">
        <v>232</v>
      </c>
      <c r="R53">
        <v>21210901.747751102</v>
      </c>
      <c r="S53" s="342">
        <v>21210901.747751102</v>
      </c>
      <c r="T53" t="s">
        <v>233</v>
      </c>
      <c r="U53">
        <v>4252869000</v>
      </c>
      <c r="V53">
        <v>3246804000</v>
      </c>
      <c r="W53">
        <v>1006065000</v>
      </c>
      <c r="X53">
        <v>1.8998520000000001</v>
      </c>
      <c r="Y53" t="str">
        <f>+MID(Tabla_Consulta_desde_Reporte_de_Valorización_de_Instrumentos6[[#This Row],[CODIGO_SBS]],7,1)</f>
        <v>3</v>
      </c>
      <c r="Z53" t="str">
        <f>Tabla_Consulta_desde_Reporte_de_Valorización_de_Instrumentos6[[#This Row],[CODIGO_SBS]]&amp;"-"&amp;RIGHT(Tabla_Consulta_desde_Reporte_de_Valorización_de_Instrumentos6[[#This Row],[PORTAFOLIO]],1)</f>
        <v>182096345816-1</v>
      </c>
      <c r="AA53" t="s">
        <v>37203</v>
      </c>
      <c r="AB53" t="s">
        <v>37200</v>
      </c>
      <c r="AC53">
        <f>Tabla_Consulta_desde_Reporte_de_Valorización_de_Instrumentos6[[#This Row],[VALOR_UNITARIO]]*Tabla_Consulta_desde_Reporte_de_Valorización_de_Instrumentos6[[#This Row],[CANTIDAD]]</f>
        <v>18557000</v>
      </c>
      <c r="AD53" t="s">
        <v>952</v>
      </c>
      <c r="AE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Lima Expresa</v>
      </c>
    </row>
    <row r="54" spans="1:31" hidden="1" x14ac:dyDescent="0.35">
      <c r="A54" s="22" t="s">
        <v>35557</v>
      </c>
      <c r="B54" t="s">
        <v>303</v>
      </c>
      <c r="C54" t="s">
        <v>234</v>
      </c>
      <c r="D54" t="s">
        <v>304</v>
      </c>
      <c r="E54" t="s">
        <v>125</v>
      </c>
      <c r="F54" t="s">
        <v>85</v>
      </c>
      <c r="G54" t="s">
        <v>305</v>
      </c>
      <c r="H54" t="s">
        <v>306</v>
      </c>
      <c r="I54" t="s">
        <v>307</v>
      </c>
      <c r="J54">
        <v>1000</v>
      </c>
      <c r="K54" s="342">
        <v>242817805.95420119</v>
      </c>
      <c r="L54">
        <v>242817805.95420119</v>
      </c>
      <c r="M54">
        <v>212084</v>
      </c>
      <c r="N54" s="23">
        <v>50221</v>
      </c>
      <c r="O54">
        <v>4199</v>
      </c>
      <c r="P54">
        <v>1</v>
      </c>
      <c r="Q54" t="s">
        <v>232</v>
      </c>
      <c r="R54">
        <v>242414877.74263319</v>
      </c>
      <c r="S54" s="342">
        <v>242414877.74263319</v>
      </c>
      <c r="T54" t="s">
        <v>233</v>
      </c>
      <c r="U54">
        <v>4252869000</v>
      </c>
      <c r="V54">
        <v>3246804000</v>
      </c>
      <c r="W54">
        <v>1006065000</v>
      </c>
      <c r="X54">
        <v>1.8998520000000001</v>
      </c>
      <c r="Y54" t="str">
        <f>+MID(Tabla_Consulta_desde_Reporte_de_Valorización_de_Instrumentos6[[#This Row],[CODIGO_SBS]],7,1)</f>
        <v>3</v>
      </c>
      <c r="Z54" t="str">
        <f>Tabla_Consulta_desde_Reporte_de_Valorización_de_Instrumentos6[[#This Row],[CODIGO_SBS]]&amp;"-"&amp;RIGHT(Tabla_Consulta_desde_Reporte_de_Valorización_de_Instrumentos6[[#This Row],[PORTAFOLIO]],1)</f>
        <v>182096345816-2</v>
      </c>
      <c r="AA54" t="s">
        <v>37203</v>
      </c>
      <c r="AB54" t="s">
        <v>37200</v>
      </c>
      <c r="AC54">
        <f>Tabla_Consulta_desde_Reporte_de_Valorización_de_Instrumentos6[[#This Row],[VALOR_UNITARIO]]*Tabla_Consulta_desde_Reporte_de_Valorización_de_Instrumentos6[[#This Row],[CANTIDAD]]</f>
        <v>212084000</v>
      </c>
      <c r="AD54" t="s">
        <v>952</v>
      </c>
      <c r="AE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Lima Expresa</v>
      </c>
    </row>
    <row r="55" spans="1:31" hidden="1" x14ac:dyDescent="0.35">
      <c r="A55" s="22" t="s">
        <v>35557</v>
      </c>
      <c r="B55" t="s">
        <v>308</v>
      </c>
      <c r="C55" t="s">
        <v>32886</v>
      </c>
      <c r="D55" t="s">
        <v>309</v>
      </c>
      <c r="E55" t="s">
        <v>128</v>
      </c>
      <c r="F55" t="s">
        <v>88</v>
      </c>
      <c r="G55" t="s">
        <v>310</v>
      </c>
      <c r="H55" t="s">
        <v>311</v>
      </c>
      <c r="I55" t="s">
        <v>231</v>
      </c>
      <c r="J55">
        <v>1000</v>
      </c>
      <c r="K55" s="342">
        <v>20536161.806000002</v>
      </c>
      <c r="L55">
        <v>20536161.806000002</v>
      </c>
      <c r="M55">
        <v>20000</v>
      </c>
      <c r="N55" s="23">
        <v>47177</v>
      </c>
      <c r="O55">
        <v>1155</v>
      </c>
      <c r="P55">
        <v>1</v>
      </c>
      <c r="Q55" t="s">
        <v>232</v>
      </c>
      <c r="R55">
        <v>20535736.173999999</v>
      </c>
      <c r="S55" s="342">
        <v>20535736.173999999</v>
      </c>
      <c r="T55" t="s">
        <v>312</v>
      </c>
      <c r="U55">
        <v>22149047000</v>
      </c>
      <c r="V55">
        <v>20355021000</v>
      </c>
      <c r="W55">
        <v>1794026000</v>
      </c>
      <c r="X55">
        <v>2.1281600000000001E-2</v>
      </c>
      <c r="Y55" t="str">
        <f>+MID(Tabla_Consulta_desde_Reporte_de_Valorización_de_Instrumentos6[[#This Row],[CODIGO_SBS]],7,1)</f>
        <v>1</v>
      </c>
      <c r="Z55" t="str">
        <f>Tabla_Consulta_desde_Reporte_de_Valorización_de_Instrumentos6[[#This Row],[CODIGO_SBS]]&amp;"-"&amp;RIGHT(Tabla_Consulta_desde_Reporte_de_Valorización_de_Instrumentos6[[#This Row],[PORTAFOLIO]],1)</f>
        <v>21003811902A-1</v>
      </c>
      <c r="AA55" t="s">
        <v>37204</v>
      </c>
      <c r="AB55" t="s">
        <v>37200</v>
      </c>
      <c r="AC55">
        <f>Tabla_Consulta_desde_Reporte_de_Valorización_de_Instrumentos6[[#This Row],[VALOR_UNITARIO]]*Tabla_Consulta_desde_Reporte_de_Valorización_de_Instrumentos6[[#This Row],[CANTIDAD]]</f>
        <v>20000000</v>
      </c>
      <c r="AD55" t="s">
        <v>955</v>
      </c>
      <c r="AE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6" spans="1:31" hidden="1" x14ac:dyDescent="0.35">
      <c r="A56" s="22" t="s">
        <v>35557</v>
      </c>
      <c r="B56" t="s">
        <v>308</v>
      </c>
      <c r="C56" t="s">
        <v>234</v>
      </c>
      <c r="D56" t="s">
        <v>309</v>
      </c>
      <c r="E56" t="s">
        <v>128</v>
      </c>
      <c r="F56" t="s">
        <v>88</v>
      </c>
      <c r="G56" t="s">
        <v>310</v>
      </c>
      <c r="H56" t="s">
        <v>311</v>
      </c>
      <c r="I56" t="s">
        <v>231</v>
      </c>
      <c r="J56">
        <v>1000</v>
      </c>
      <c r="K56" s="342">
        <v>5134040.4515000004</v>
      </c>
      <c r="L56">
        <v>5134040.4515000004</v>
      </c>
      <c r="M56">
        <v>5000</v>
      </c>
      <c r="N56" s="23">
        <v>47177</v>
      </c>
      <c r="O56">
        <v>1155</v>
      </c>
      <c r="P56">
        <v>1</v>
      </c>
      <c r="Q56" t="s">
        <v>232</v>
      </c>
      <c r="R56">
        <v>5133934.0434999997</v>
      </c>
      <c r="S56" s="342">
        <v>5133934.0434999997</v>
      </c>
      <c r="T56" t="s">
        <v>312</v>
      </c>
      <c r="U56">
        <v>22149047000</v>
      </c>
      <c r="V56">
        <v>20355021000</v>
      </c>
      <c r="W56">
        <v>1794026000</v>
      </c>
      <c r="X56">
        <v>2.1281600000000001E-2</v>
      </c>
      <c r="Y56" t="str">
        <f>+MID(Tabla_Consulta_desde_Reporte_de_Valorización_de_Instrumentos6[[#This Row],[CODIGO_SBS]],7,1)</f>
        <v>1</v>
      </c>
      <c r="Z56" t="str">
        <f>Tabla_Consulta_desde_Reporte_de_Valorización_de_Instrumentos6[[#This Row],[CODIGO_SBS]]&amp;"-"&amp;RIGHT(Tabla_Consulta_desde_Reporte_de_Valorización_de_Instrumentos6[[#This Row],[PORTAFOLIO]],1)</f>
        <v>21003811902A-2</v>
      </c>
      <c r="AA56" t="s">
        <v>37204</v>
      </c>
      <c r="AB56" t="s">
        <v>37200</v>
      </c>
      <c r="AC56">
        <f>Tabla_Consulta_desde_Reporte_de_Valorización_de_Instrumentos6[[#This Row],[VALOR_UNITARIO]]*Tabla_Consulta_desde_Reporte_de_Valorización_de_Instrumentos6[[#This Row],[CANTIDAD]]</f>
        <v>5000000</v>
      </c>
      <c r="AD56" t="s">
        <v>955</v>
      </c>
      <c r="AE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 spans="1:31" hidden="1" x14ac:dyDescent="0.35">
      <c r="A57" s="22" t="s">
        <v>35557</v>
      </c>
      <c r="B57" t="s">
        <v>308</v>
      </c>
      <c r="C57" t="s">
        <v>234</v>
      </c>
      <c r="D57" t="s">
        <v>309</v>
      </c>
      <c r="E57" t="s">
        <v>127</v>
      </c>
      <c r="F57" t="s">
        <v>87</v>
      </c>
      <c r="G57" t="s">
        <v>313</v>
      </c>
      <c r="H57" t="s">
        <v>314</v>
      </c>
      <c r="I57" t="s">
        <v>231</v>
      </c>
      <c r="J57">
        <v>1000</v>
      </c>
      <c r="K57" s="342">
        <v>5479726.5060831998</v>
      </c>
      <c r="L57">
        <v>5479726.5060831998</v>
      </c>
      <c r="M57">
        <v>5176</v>
      </c>
      <c r="N57" s="23">
        <v>48182</v>
      </c>
      <c r="O57">
        <v>2160</v>
      </c>
      <c r="P57">
        <v>1</v>
      </c>
      <c r="Q57" t="s">
        <v>232</v>
      </c>
      <c r="R57">
        <v>5482093.2807376003</v>
      </c>
      <c r="S57" s="342">
        <v>5482093.2807376003</v>
      </c>
      <c r="T57" t="s">
        <v>233</v>
      </c>
      <c r="U57">
        <v>47334882000</v>
      </c>
      <c r="V57">
        <v>43945418000</v>
      </c>
      <c r="W57">
        <v>3389464000</v>
      </c>
      <c r="X57">
        <v>-0.45725939999999998</v>
      </c>
      <c r="Y57" t="str">
        <f>+MID(Tabla_Consulta_desde_Reporte_de_Valorización_de_Instrumentos6[[#This Row],[CODIGO_SBS]],7,1)</f>
        <v>1</v>
      </c>
      <c r="Z57" t="str">
        <f>Tabla_Consulta_desde_Reporte_de_Valorización_de_Instrumentos6[[#This Row],[CODIGO_SBS]]&amp;"-"&amp;RIGHT(Tabla_Consulta_desde_Reporte_de_Valorización_de_Instrumentos6[[#This Row],[PORTAFOLIO]],1)</f>
        <v>21001811601A-2</v>
      </c>
      <c r="AA57" t="s">
        <v>37204</v>
      </c>
      <c r="AB57" t="s">
        <v>37200</v>
      </c>
      <c r="AC57">
        <f>Tabla_Consulta_desde_Reporte_de_Valorización_de_Instrumentos6[[#This Row],[VALOR_UNITARIO]]*Tabla_Consulta_desde_Reporte_de_Valorización_de_Instrumentos6[[#This Row],[CANTIDAD]]</f>
        <v>5176000</v>
      </c>
      <c r="AD57" t="s">
        <v>954</v>
      </c>
      <c r="AE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la Nación</v>
      </c>
    </row>
    <row r="58" spans="1:31" hidden="1" x14ac:dyDescent="0.35">
      <c r="A58" s="22" t="s">
        <v>35557</v>
      </c>
      <c r="B58" t="s">
        <v>308</v>
      </c>
      <c r="C58" t="s">
        <v>32886</v>
      </c>
      <c r="D58" t="s">
        <v>309</v>
      </c>
      <c r="E58" t="s">
        <v>126</v>
      </c>
      <c r="F58" t="s">
        <v>86</v>
      </c>
      <c r="G58" t="s">
        <v>31448</v>
      </c>
      <c r="H58" t="s">
        <v>315</v>
      </c>
      <c r="I58" t="s">
        <v>275</v>
      </c>
      <c r="J58">
        <v>1000</v>
      </c>
      <c r="K58" s="342">
        <v>50270495.4011655</v>
      </c>
      <c r="L58">
        <v>14957450.504675999</v>
      </c>
      <c r="M58">
        <v>14479</v>
      </c>
      <c r="N58" s="23">
        <v>49378</v>
      </c>
      <c r="O58">
        <v>3356</v>
      </c>
      <c r="P58">
        <v>3.3609</v>
      </c>
      <c r="Q58" t="s">
        <v>232</v>
      </c>
      <c r="R58">
        <v>50280235.016991697</v>
      </c>
      <c r="S58" s="342">
        <v>14952785.052338</v>
      </c>
      <c r="T58" t="s">
        <v>316</v>
      </c>
      <c r="U58">
        <v>187469765000</v>
      </c>
      <c r="V58">
        <v>164938084000</v>
      </c>
      <c r="W58">
        <v>22531681000</v>
      </c>
      <c r="X58">
        <v>0.32222200000000001</v>
      </c>
      <c r="Y58" t="str">
        <f>+MID(Tabla_Consulta_desde_Reporte_de_Valorización_de_Instrumentos6[[#This Row],[CODIGO_SBS]],7,1)</f>
        <v>2</v>
      </c>
      <c r="Z58" t="str">
        <f>Tabla_Consulta_desde_Reporte_de_Valorización_de_Instrumentos6[[#This Row],[CODIGO_SBS]]&amp;"-"&amp;RIGHT(Tabla_Consulta_desde_Reporte_de_Valorización_de_Instrumentos6[[#This Row],[PORTAFOLIO]],1)</f>
        <v>2100022V2H78-1</v>
      </c>
      <c r="AA58" t="s">
        <v>37202</v>
      </c>
      <c r="AB58" t="s">
        <v>37200</v>
      </c>
      <c r="AC58">
        <f>Tabla_Consulta_desde_Reporte_de_Valorización_de_Instrumentos6[[#This Row],[VALOR_UNITARIO]]*Tabla_Consulta_desde_Reporte_de_Valorización_de_Instrumentos6[[#This Row],[CANTIDAD]]</f>
        <v>14479000</v>
      </c>
      <c r="AD58" t="s">
        <v>953</v>
      </c>
      <c r="AE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59" spans="1:31" hidden="1" x14ac:dyDescent="0.35">
      <c r="A59" s="22" t="s">
        <v>35557</v>
      </c>
      <c r="B59" t="s">
        <v>308</v>
      </c>
      <c r="C59" t="s">
        <v>234</v>
      </c>
      <c r="D59" t="s">
        <v>309</v>
      </c>
      <c r="E59" t="s">
        <v>126</v>
      </c>
      <c r="F59" t="s">
        <v>86</v>
      </c>
      <c r="G59" t="s">
        <v>31448</v>
      </c>
      <c r="H59" t="s">
        <v>315</v>
      </c>
      <c r="I59" t="s">
        <v>275</v>
      </c>
      <c r="J59">
        <v>1000</v>
      </c>
      <c r="K59" s="342">
        <v>100322257.38080519</v>
      </c>
      <c r="L59">
        <v>29849819.209380001</v>
      </c>
      <c r="M59">
        <v>28895</v>
      </c>
      <c r="N59" s="23">
        <v>49378</v>
      </c>
      <c r="O59">
        <v>3356</v>
      </c>
      <c r="P59">
        <v>3.3609</v>
      </c>
      <c r="Q59" t="s">
        <v>232</v>
      </c>
      <c r="R59">
        <v>100341694.2341305</v>
      </c>
      <c r="S59" s="342">
        <v>29840508.60469</v>
      </c>
      <c r="T59" t="s">
        <v>316</v>
      </c>
      <c r="U59">
        <v>187469765000</v>
      </c>
      <c r="V59">
        <v>164938084000</v>
      </c>
      <c r="W59">
        <v>22531681000</v>
      </c>
      <c r="X59">
        <v>0.32222200000000001</v>
      </c>
      <c r="Y59" t="str">
        <f>+MID(Tabla_Consulta_desde_Reporte_de_Valorización_de_Instrumentos6[[#This Row],[CODIGO_SBS]],7,1)</f>
        <v>2</v>
      </c>
      <c r="Z59" t="str">
        <f>Tabla_Consulta_desde_Reporte_de_Valorización_de_Instrumentos6[[#This Row],[CODIGO_SBS]]&amp;"-"&amp;RIGHT(Tabla_Consulta_desde_Reporte_de_Valorización_de_Instrumentos6[[#This Row],[PORTAFOLIO]],1)</f>
        <v>2100022V2H78-2</v>
      </c>
      <c r="AA59" t="s">
        <v>37202</v>
      </c>
      <c r="AB59" t="s">
        <v>37200</v>
      </c>
      <c r="AC59">
        <f>Tabla_Consulta_desde_Reporte_de_Valorización_de_Instrumentos6[[#This Row],[VALOR_UNITARIO]]*Tabla_Consulta_desde_Reporte_de_Valorización_de_Instrumentos6[[#This Row],[CANTIDAD]]</f>
        <v>28895000</v>
      </c>
      <c r="AD59" t="s">
        <v>953</v>
      </c>
      <c r="AE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0" spans="1:31" hidden="1" x14ac:dyDescent="0.35">
      <c r="A60" s="22" t="s">
        <v>35557</v>
      </c>
      <c r="B60" t="s">
        <v>308</v>
      </c>
      <c r="C60" t="s">
        <v>32886</v>
      </c>
      <c r="D60" t="s">
        <v>309</v>
      </c>
      <c r="E60" t="s">
        <v>31483</v>
      </c>
      <c r="F60" t="s">
        <v>31484</v>
      </c>
      <c r="G60" t="s">
        <v>31485</v>
      </c>
      <c r="H60" t="s">
        <v>315</v>
      </c>
      <c r="I60" t="s">
        <v>275</v>
      </c>
      <c r="J60">
        <v>1000</v>
      </c>
      <c r="K60" s="342">
        <v>6913697.9773255996</v>
      </c>
      <c r="L60">
        <v>2057097.199359</v>
      </c>
      <c r="M60">
        <v>1923</v>
      </c>
      <c r="N60" s="23">
        <v>49520</v>
      </c>
      <c r="O60">
        <v>3498</v>
      </c>
      <c r="P60">
        <v>3.3609</v>
      </c>
      <c r="Q60" t="s">
        <v>232</v>
      </c>
      <c r="R60">
        <v>6914877.9611250004</v>
      </c>
      <c r="S60" s="342">
        <v>2056408.125</v>
      </c>
      <c r="T60" t="s">
        <v>316</v>
      </c>
      <c r="U60">
        <v>187469765000</v>
      </c>
      <c r="V60">
        <v>164938084000</v>
      </c>
      <c r="W60">
        <v>22531681000</v>
      </c>
      <c r="X60">
        <v>0.35833300000000001</v>
      </c>
      <c r="Y60" t="str">
        <f>+MID(Tabla_Consulta_desde_Reporte_de_Valorización_de_Instrumentos6[[#This Row],[CODIGO_SBS]],7,1)</f>
        <v>2</v>
      </c>
      <c r="Z60" t="str">
        <f>Tabla_Consulta_desde_Reporte_de_Valorización_de_Instrumentos6[[#This Row],[CODIGO_SBS]]&amp;"-"&amp;RIGHT(Tabla_Consulta_desde_Reporte_de_Valorización_de_Instrumentos6[[#This Row],[PORTAFOLIO]],1)</f>
        <v>2100022V2J35-1</v>
      </c>
      <c r="AA60" t="s">
        <v>37202</v>
      </c>
      <c r="AB60" t="s">
        <v>37200</v>
      </c>
      <c r="AC60">
        <f>Tabla_Consulta_desde_Reporte_de_Valorización_de_Instrumentos6[[#This Row],[VALOR_UNITARIO]]*Tabla_Consulta_desde_Reporte_de_Valorización_de_Instrumentos6[[#This Row],[CANTIDAD]]</f>
        <v>1923000</v>
      </c>
      <c r="AD60" t="s">
        <v>953</v>
      </c>
      <c r="AE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1" spans="1:31" hidden="1" x14ac:dyDescent="0.35">
      <c r="A61" s="22" t="s">
        <v>35557</v>
      </c>
      <c r="B61" t="s">
        <v>308</v>
      </c>
      <c r="C61" t="s">
        <v>234</v>
      </c>
      <c r="D61" t="s">
        <v>309</v>
      </c>
      <c r="E61" t="s">
        <v>31483</v>
      </c>
      <c r="F61" t="s">
        <v>31484</v>
      </c>
      <c r="G61" t="s">
        <v>31485</v>
      </c>
      <c r="H61" t="s">
        <v>315</v>
      </c>
      <c r="I61" t="s">
        <v>275</v>
      </c>
      <c r="J61">
        <v>1000</v>
      </c>
      <c r="K61" s="342">
        <v>26964500.6915977</v>
      </c>
      <c r="L61">
        <v>8022999.9974999996</v>
      </c>
      <c r="M61">
        <v>7500</v>
      </c>
      <c r="N61" s="23">
        <v>49520</v>
      </c>
      <c r="O61">
        <v>3498</v>
      </c>
      <c r="P61">
        <v>3.3609</v>
      </c>
      <c r="Q61" t="s">
        <v>232</v>
      </c>
      <c r="R61">
        <v>26969102.8125</v>
      </c>
      <c r="S61" s="342">
        <v>8020312.5</v>
      </c>
      <c r="T61" t="s">
        <v>316</v>
      </c>
      <c r="U61">
        <v>187469765000</v>
      </c>
      <c r="V61">
        <v>164938084000</v>
      </c>
      <c r="W61">
        <v>22531681000</v>
      </c>
      <c r="X61">
        <v>0.35833300000000001</v>
      </c>
      <c r="Y61" t="str">
        <f>+MID(Tabla_Consulta_desde_Reporte_de_Valorización_de_Instrumentos6[[#This Row],[CODIGO_SBS]],7,1)</f>
        <v>2</v>
      </c>
      <c r="Z61" t="str">
        <f>Tabla_Consulta_desde_Reporte_de_Valorización_de_Instrumentos6[[#This Row],[CODIGO_SBS]]&amp;"-"&amp;RIGHT(Tabla_Consulta_desde_Reporte_de_Valorización_de_Instrumentos6[[#This Row],[PORTAFOLIO]],1)</f>
        <v>2100022V2J35-2</v>
      </c>
      <c r="AA61" t="s">
        <v>37202</v>
      </c>
      <c r="AB61" t="s">
        <v>37200</v>
      </c>
      <c r="AC61">
        <f>Tabla_Consulta_desde_Reporte_de_Valorización_de_Instrumentos6[[#This Row],[VALOR_UNITARIO]]*Tabla_Consulta_desde_Reporte_de_Valorización_de_Instrumentos6[[#This Row],[CANTIDAD]]</f>
        <v>7500000</v>
      </c>
      <c r="AD61" t="s">
        <v>953</v>
      </c>
      <c r="AE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2" spans="1:31" hidden="1" x14ac:dyDescent="0.35">
      <c r="A62" s="22" t="s">
        <v>35557</v>
      </c>
      <c r="B62" t="s">
        <v>396</v>
      </c>
      <c r="C62" t="s">
        <v>32886</v>
      </c>
      <c r="D62" t="s">
        <v>397</v>
      </c>
      <c r="E62" t="s">
        <v>115</v>
      </c>
      <c r="F62" t="s">
        <v>109</v>
      </c>
      <c r="G62" t="s">
        <v>400</v>
      </c>
      <c r="H62" t="s">
        <v>401</v>
      </c>
      <c r="I62" t="s">
        <v>231</v>
      </c>
      <c r="J62">
        <v>10000</v>
      </c>
      <c r="K62" s="342">
        <v>42788373.05545</v>
      </c>
      <c r="L62">
        <v>42788373.05545</v>
      </c>
      <c r="M62">
        <v>4300</v>
      </c>
      <c r="N62" s="23">
        <v>46827</v>
      </c>
      <c r="O62">
        <v>805</v>
      </c>
      <c r="P62">
        <v>1</v>
      </c>
      <c r="Q62" t="s">
        <v>232</v>
      </c>
      <c r="R62">
        <v>42794238.563330002</v>
      </c>
      <c r="S62" s="342">
        <v>42794238.563330002</v>
      </c>
      <c r="T62" t="s">
        <v>319</v>
      </c>
      <c r="U62">
        <v>15587660000</v>
      </c>
      <c r="V62">
        <v>12914429000</v>
      </c>
      <c r="W62">
        <v>2673231000</v>
      </c>
      <c r="X62">
        <v>-1.3640715999999999</v>
      </c>
      <c r="Y62" t="str">
        <f>+MID(Tabla_Consulta_desde_Reporte_de_Valorización_de_Instrumentos6[[#This Row],[CODIGO_SBS]],7,1)</f>
        <v>1</v>
      </c>
      <c r="Z62" t="str">
        <f>Tabla_Consulta_desde_Reporte_de_Valorización_de_Instrumentos6[[#This Row],[CODIGO_SBS]]&amp;"-"&amp;RIGHT(Tabla_Consulta_desde_Reporte_de_Valorización_de_Instrumentos6[[#This Row],[PORTAFOLIO]],1)</f>
        <v>2721181IRC1U-1</v>
      </c>
      <c r="AA62" t="s">
        <v>37203</v>
      </c>
      <c r="AB62" t="s">
        <v>37200</v>
      </c>
      <c r="AC62">
        <f>Tabla_Consulta_desde_Reporte_de_Valorización_de_Instrumentos6[[#This Row],[VALOR_UNITARIO]]*Tabla_Consulta_desde_Reporte_de_Valorización_de_Instrumentos6[[#This Row],[CANTIDAD]]</f>
        <v>43000000</v>
      </c>
      <c r="AD62" t="s">
        <v>968</v>
      </c>
      <c r="AE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Consumer</v>
      </c>
    </row>
    <row r="63" spans="1:31" hidden="1" x14ac:dyDescent="0.35">
      <c r="A63" s="22" t="s">
        <v>35557</v>
      </c>
      <c r="B63" t="s">
        <v>396</v>
      </c>
      <c r="C63" t="s">
        <v>234</v>
      </c>
      <c r="D63" t="s">
        <v>397</v>
      </c>
      <c r="E63" t="s">
        <v>115</v>
      </c>
      <c r="F63" t="s">
        <v>109</v>
      </c>
      <c r="G63" t="s">
        <v>400</v>
      </c>
      <c r="H63" t="s">
        <v>401</v>
      </c>
      <c r="I63" t="s">
        <v>231</v>
      </c>
      <c r="J63">
        <v>10000</v>
      </c>
      <c r="K63" s="342">
        <v>126374962.28004999</v>
      </c>
      <c r="L63">
        <v>126374962.28004999</v>
      </c>
      <c r="M63">
        <v>12700</v>
      </c>
      <c r="N63" s="23">
        <v>46827</v>
      </c>
      <c r="O63">
        <v>805</v>
      </c>
      <c r="P63">
        <v>1</v>
      </c>
      <c r="Q63" t="s">
        <v>232</v>
      </c>
      <c r="R63">
        <v>126392285.98937</v>
      </c>
      <c r="S63" s="342">
        <v>126392285.98937</v>
      </c>
      <c r="T63" t="s">
        <v>319</v>
      </c>
      <c r="U63">
        <v>15587660000</v>
      </c>
      <c r="V63">
        <v>12914429000</v>
      </c>
      <c r="W63">
        <v>2673231000</v>
      </c>
      <c r="X63">
        <v>-1.3640715999999999</v>
      </c>
      <c r="Y63" t="str">
        <f>+MID(Tabla_Consulta_desde_Reporte_de_Valorización_de_Instrumentos6[[#This Row],[CODIGO_SBS]],7,1)</f>
        <v>1</v>
      </c>
      <c r="Z63" t="str">
        <f>Tabla_Consulta_desde_Reporte_de_Valorización_de_Instrumentos6[[#This Row],[CODIGO_SBS]]&amp;"-"&amp;RIGHT(Tabla_Consulta_desde_Reporte_de_Valorización_de_Instrumentos6[[#This Row],[PORTAFOLIO]],1)</f>
        <v>2721181IRC1U-2</v>
      </c>
      <c r="AA63" t="s">
        <v>37203</v>
      </c>
      <c r="AB63" t="s">
        <v>37200</v>
      </c>
      <c r="AC63">
        <f>Tabla_Consulta_desde_Reporte_de_Valorización_de_Instrumentos6[[#This Row],[VALOR_UNITARIO]]*Tabla_Consulta_desde_Reporte_de_Valorización_de_Instrumentos6[[#This Row],[CANTIDAD]]</f>
        <v>127000000</v>
      </c>
      <c r="AD63" t="s">
        <v>968</v>
      </c>
      <c r="AE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Consumer</v>
      </c>
    </row>
    <row r="64" spans="1:31" hidden="1" x14ac:dyDescent="0.35">
      <c r="A64" s="22" t="s">
        <v>35557</v>
      </c>
      <c r="B64" t="s">
        <v>317</v>
      </c>
      <c r="C64" t="s">
        <v>32886</v>
      </c>
      <c r="D64" t="s">
        <v>318</v>
      </c>
      <c r="E64" t="s">
        <v>132</v>
      </c>
      <c r="F64" t="s">
        <v>92</v>
      </c>
      <c r="G64" t="s">
        <v>320</v>
      </c>
      <c r="H64" t="s">
        <v>321</v>
      </c>
      <c r="I64" t="s">
        <v>231</v>
      </c>
      <c r="J64">
        <v>1000</v>
      </c>
      <c r="K64" s="342">
        <v>16219868.964</v>
      </c>
      <c r="L64">
        <v>16219868.964</v>
      </c>
      <c r="M64">
        <v>56108</v>
      </c>
      <c r="N64" s="23">
        <v>49856</v>
      </c>
      <c r="O64">
        <v>3834</v>
      </c>
      <c r="P64">
        <v>1</v>
      </c>
      <c r="Q64" t="s">
        <v>232</v>
      </c>
      <c r="R64">
        <v>16823029.964000002</v>
      </c>
      <c r="S64" s="342">
        <v>16823029.964000002</v>
      </c>
      <c r="T64" t="s">
        <v>233</v>
      </c>
      <c r="U64">
        <v>2816710241</v>
      </c>
      <c r="V64">
        <v>1846667545</v>
      </c>
      <c r="W64">
        <v>970042696</v>
      </c>
      <c r="X64">
        <v>-10.75</v>
      </c>
      <c r="Y64" t="str">
        <f>+MID(Tabla_Consulta_desde_Reporte_de_Valorización_de_Instrumentos6[[#This Row],[CODIGO_SBS]],7,1)</f>
        <v>1</v>
      </c>
      <c r="Z64" t="str">
        <f>Tabla_Consulta_desde_Reporte_de_Valorización_de_Instrumentos6[[#This Row],[CODIGO_SBS]]&amp;"-"&amp;RIGHT(Tabla_Consulta_desde_Reporte_de_Valorización_de_Instrumentos6[[#This Row],[PORTAFOLIO]],1)</f>
        <v>22211619AA48-1</v>
      </c>
      <c r="AA64" t="s">
        <v>37202</v>
      </c>
      <c r="AB64" t="s">
        <v>37200</v>
      </c>
      <c r="AC64">
        <f>Tabla_Consulta_desde_Reporte_de_Valorización_de_Instrumentos6[[#This Row],[VALOR_UNITARIO]]*Tabla_Consulta_desde_Reporte_de_Valorización_de_Instrumentos6[[#This Row],[CANTIDAD]]</f>
        <v>56108000</v>
      </c>
      <c r="AD64" t="s">
        <v>21</v>
      </c>
      <c r="AE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Rutas de Lima</v>
      </c>
    </row>
    <row r="65" spans="1:31" hidden="1" x14ac:dyDescent="0.35">
      <c r="A65" s="22" t="s">
        <v>35557</v>
      </c>
      <c r="B65" t="s">
        <v>317</v>
      </c>
      <c r="C65" t="s">
        <v>234</v>
      </c>
      <c r="D65" t="s">
        <v>318</v>
      </c>
      <c r="E65" t="s">
        <v>132</v>
      </c>
      <c r="F65" t="s">
        <v>92</v>
      </c>
      <c r="G65" t="s">
        <v>320</v>
      </c>
      <c r="H65" t="s">
        <v>321</v>
      </c>
      <c r="I65" t="s">
        <v>231</v>
      </c>
      <c r="J65">
        <v>1000</v>
      </c>
      <c r="K65" s="342">
        <v>64445851.355999999</v>
      </c>
      <c r="L65">
        <v>64445851.355999999</v>
      </c>
      <c r="M65">
        <v>222932</v>
      </c>
      <c r="N65" s="23">
        <v>49856</v>
      </c>
      <c r="O65">
        <v>3834</v>
      </c>
      <c r="P65">
        <v>1</v>
      </c>
      <c r="Q65" t="s">
        <v>232</v>
      </c>
      <c r="R65">
        <v>66842370.355999999</v>
      </c>
      <c r="S65" s="342">
        <v>66842370.355999999</v>
      </c>
      <c r="T65" t="s">
        <v>233</v>
      </c>
      <c r="U65">
        <v>2816710241</v>
      </c>
      <c r="V65">
        <v>1846667545</v>
      </c>
      <c r="W65">
        <v>970042696</v>
      </c>
      <c r="X65">
        <v>-10.75</v>
      </c>
      <c r="Y65" t="str">
        <f>+MID(Tabla_Consulta_desde_Reporte_de_Valorización_de_Instrumentos6[[#This Row],[CODIGO_SBS]],7,1)</f>
        <v>1</v>
      </c>
      <c r="Z65" t="str">
        <f>Tabla_Consulta_desde_Reporte_de_Valorización_de_Instrumentos6[[#This Row],[CODIGO_SBS]]&amp;"-"&amp;RIGHT(Tabla_Consulta_desde_Reporte_de_Valorización_de_Instrumentos6[[#This Row],[PORTAFOLIO]],1)</f>
        <v>22211619AA48-2</v>
      </c>
      <c r="AA65" t="s">
        <v>37202</v>
      </c>
      <c r="AB65" t="s">
        <v>37200</v>
      </c>
      <c r="AC65">
        <f>Tabla_Consulta_desde_Reporte_de_Valorización_de_Instrumentos6[[#This Row],[VALOR_UNITARIO]]*Tabla_Consulta_desde_Reporte_de_Valorización_de_Instrumentos6[[#This Row],[CANTIDAD]]</f>
        <v>222932000</v>
      </c>
      <c r="AD65" t="s">
        <v>21</v>
      </c>
      <c r="AE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Rutas de Lima</v>
      </c>
    </row>
    <row r="66" spans="1:31" hidden="1" x14ac:dyDescent="0.35">
      <c r="A66" s="22" t="s">
        <v>35557</v>
      </c>
      <c r="B66" t="s">
        <v>317</v>
      </c>
      <c r="C66" t="s">
        <v>32886</v>
      </c>
      <c r="D66" t="s">
        <v>318</v>
      </c>
      <c r="E66" t="s">
        <v>133</v>
      </c>
      <c r="F66" t="s">
        <v>93</v>
      </c>
      <c r="G66" t="s">
        <v>330</v>
      </c>
      <c r="H66" t="s">
        <v>328</v>
      </c>
      <c r="I66" t="s">
        <v>231</v>
      </c>
      <c r="J66">
        <v>1000</v>
      </c>
      <c r="K66" s="342">
        <v>16444915.308</v>
      </c>
      <c r="L66">
        <v>16444915.308</v>
      </c>
      <c r="M66">
        <v>15000</v>
      </c>
      <c r="N66" s="23">
        <v>48051</v>
      </c>
      <c r="O66">
        <v>2029</v>
      </c>
      <c r="P66">
        <v>1</v>
      </c>
      <c r="Q66" t="s">
        <v>232</v>
      </c>
      <c r="R66">
        <v>16439628.547499999</v>
      </c>
      <c r="S66" s="342">
        <v>16439628.547499999</v>
      </c>
      <c r="T66" t="s">
        <v>329</v>
      </c>
      <c r="U66">
        <v>1960115000</v>
      </c>
      <c r="V66">
        <v>1305903000</v>
      </c>
      <c r="W66">
        <v>654212000</v>
      </c>
      <c r="X66">
        <v>0.35245070000000001</v>
      </c>
      <c r="Y66" t="str">
        <f>+MID(Tabla_Consulta_desde_Reporte_de_Valorización_de_Instrumentos6[[#This Row],[CODIGO_SBS]],7,1)</f>
        <v>1</v>
      </c>
      <c r="Z66" t="str">
        <f>Tabla_Consulta_desde_Reporte_de_Valorización_de_Instrumentos6[[#This Row],[CODIGO_SBS]]&amp;"-"&amp;RIGHT(Tabla_Consulta_desde_Reporte_de_Valorización_de_Instrumentos6[[#This Row],[PORTAFOLIO]],1)</f>
        <v>22212511603A-1</v>
      </c>
      <c r="AA66" t="s">
        <v>37204</v>
      </c>
      <c r="AB66" t="s">
        <v>37200</v>
      </c>
      <c r="AC66">
        <f>Tabla_Consulta_desde_Reporte_de_Valorización_de_Instrumentos6[[#This Row],[VALOR_UNITARIO]]*Tabla_Consulta_desde_Reporte_de_Valorización_de_Instrumentos6[[#This Row],[CANTIDAD]]</f>
        <v>15000000</v>
      </c>
      <c r="AD66" t="s">
        <v>22</v>
      </c>
      <c r="AE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7" spans="1:31" hidden="1" x14ac:dyDescent="0.35">
      <c r="A67" s="22" t="s">
        <v>35557</v>
      </c>
      <c r="B67" t="s">
        <v>317</v>
      </c>
      <c r="C67" t="s">
        <v>234</v>
      </c>
      <c r="D67" t="s">
        <v>318</v>
      </c>
      <c r="E67" t="s">
        <v>133</v>
      </c>
      <c r="F67" t="s">
        <v>93</v>
      </c>
      <c r="G67" t="s">
        <v>330</v>
      </c>
      <c r="H67" t="s">
        <v>328</v>
      </c>
      <c r="I67" t="s">
        <v>231</v>
      </c>
      <c r="J67">
        <v>1000</v>
      </c>
      <c r="K67" s="342">
        <v>30697175.241599999</v>
      </c>
      <c r="L67">
        <v>30697175.241599999</v>
      </c>
      <c r="M67">
        <v>28000</v>
      </c>
      <c r="N67" s="23">
        <v>48051</v>
      </c>
      <c r="O67">
        <v>2029</v>
      </c>
      <c r="P67">
        <v>1</v>
      </c>
      <c r="Q67" t="s">
        <v>232</v>
      </c>
      <c r="R67">
        <v>30687306.622000001</v>
      </c>
      <c r="S67" s="342">
        <v>30687306.622000001</v>
      </c>
      <c r="T67" t="s">
        <v>329</v>
      </c>
      <c r="U67">
        <v>1960115000</v>
      </c>
      <c r="V67">
        <v>1305903000</v>
      </c>
      <c r="W67">
        <v>654212000</v>
      </c>
      <c r="X67">
        <v>0.35245070000000001</v>
      </c>
      <c r="Y67" t="str">
        <f>+MID(Tabla_Consulta_desde_Reporte_de_Valorización_de_Instrumentos6[[#This Row],[CODIGO_SBS]],7,1)</f>
        <v>1</v>
      </c>
      <c r="Z67" t="str">
        <f>Tabla_Consulta_desde_Reporte_de_Valorización_de_Instrumentos6[[#This Row],[CODIGO_SBS]]&amp;"-"&amp;RIGHT(Tabla_Consulta_desde_Reporte_de_Valorización_de_Instrumentos6[[#This Row],[PORTAFOLIO]],1)</f>
        <v>22212511603A-2</v>
      </c>
      <c r="AA67" t="s">
        <v>37204</v>
      </c>
      <c r="AB67" t="s">
        <v>37200</v>
      </c>
      <c r="AC67">
        <f>Tabla_Consulta_desde_Reporte_de_Valorización_de_Instrumentos6[[#This Row],[VALOR_UNITARIO]]*Tabla_Consulta_desde_Reporte_de_Valorización_de_Instrumentos6[[#This Row],[CANTIDAD]]</f>
        <v>28000000</v>
      </c>
      <c r="AD67" t="s">
        <v>22</v>
      </c>
      <c r="AE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8" spans="1:31" hidden="1" x14ac:dyDescent="0.35">
      <c r="A68" s="22" t="s">
        <v>35557</v>
      </c>
      <c r="B68" t="s">
        <v>317</v>
      </c>
      <c r="C68" t="s">
        <v>32886</v>
      </c>
      <c r="D68" t="s">
        <v>318</v>
      </c>
      <c r="E68" t="s">
        <v>325</v>
      </c>
      <c r="F68" t="s">
        <v>326</v>
      </c>
      <c r="G68" t="s">
        <v>327</v>
      </c>
      <c r="H68" t="s">
        <v>328</v>
      </c>
      <c r="I68" t="s">
        <v>275</v>
      </c>
      <c r="J68">
        <v>1000</v>
      </c>
      <c r="K68" s="342">
        <v>10015025.198755</v>
      </c>
      <c r="L68">
        <v>2979864.0836546998</v>
      </c>
      <c r="M68">
        <v>2893</v>
      </c>
      <c r="N68" s="23">
        <v>47839</v>
      </c>
      <c r="O68">
        <v>1817</v>
      </c>
      <c r="P68">
        <v>3.3609</v>
      </c>
      <c r="Q68" t="s">
        <v>232</v>
      </c>
      <c r="R68">
        <v>10013982.2835589</v>
      </c>
      <c r="S68" s="342">
        <v>2978047.4286441999</v>
      </c>
      <c r="T68" t="s">
        <v>329</v>
      </c>
      <c r="U68">
        <v>1960115000</v>
      </c>
      <c r="V68">
        <v>1305903000</v>
      </c>
      <c r="W68">
        <v>654212000</v>
      </c>
      <c r="X68">
        <v>0.62794850000000002</v>
      </c>
      <c r="Y68" t="str">
        <f>+MID(Tabla_Consulta_desde_Reporte_de_Valorización_de_Instrumentos6[[#This Row],[CODIGO_SBS]],7,1)</f>
        <v>2</v>
      </c>
      <c r="Z68" t="str">
        <f>Tabla_Consulta_desde_Reporte_de_Valorización_de_Instrumentos6[[#This Row],[CODIGO_SBS]]&amp;"-"&amp;RIGHT(Tabla_Consulta_desde_Reporte_de_Valorización_de_Instrumentos6[[#This Row],[PORTAFOLIO]],1)</f>
        <v>22212521501A-1</v>
      </c>
      <c r="AA68" t="s">
        <v>37204</v>
      </c>
      <c r="AB68" t="s">
        <v>37200</v>
      </c>
      <c r="AC68">
        <f>Tabla_Consulta_desde_Reporte_de_Valorización_de_Instrumentos6[[#This Row],[VALOR_UNITARIO]]*Tabla_Consulta_desde_Reporte_de_Valorización_de_Instrumentos6[[#This Row],[CANTIDAD]]</f>
        <v>2893000</v>
      </c>
      <c r="AD68" t="s">
        <v>22</v>
      </c>
      <c r="AE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9" spans="1:31" hidden="1" x14ac:dyDescent="0.35">
      <c r="A69" s="22" t="s">
        <v>35557</v>
      </c>
      <c r="B69" t="s">
        <v>317</v>
      </c>
      <c r="C69" t="s">
        <v>32886</v>
      </c>
      <c r="D69" t="s">
        <v>318</v>
      </c>
      <c r="E69" t="s">
        <v>338</v>
      </c>
      <c r="F69" t="s">
        <v>339</v>
      </c>
      <c r="G69" t="s">
        <v>340</v>
      </c>
      <c r="H69" t="s">
        <v>334</v>
      </c>
      <c r="I69" t="s">
        <v>231</v>
      </c>
      <c r="J69">
        <v>10000</v>
      </c>
      <c r="K69" s="342">
        <v>7682536.6579499999</v>
      </c>
      <c r="L69">
        <v>7682536.6579499999</v>
      </c>
      <c r="M69">
        <v>700</v>
      </c>
      <c r="N69" s="23">
        <v>50609</v>
      </c>
      <c r="O69">
        <v>4587</v>
      </c>
      <c r="P69">
        <v>1</v>
      </c>
      <c r="Q69" t="s">
        <v>232</v>
      </c>
      <c r="R69">
        <v>7684712.4366600001</v>
      </c>
      <c r="S69" s="342">
        <v>7684712.4366600001</v>
      </c>
      <c r="T69" t="s">
        <v>316</v>
      </c>
      <c r="U69">
        <v>5024202000</v>
      </c>
      <c r="V69">
        <v>4179076000</v>
      </c>
      <c r="W69">
        <v>845126000</v>
      </c>
      <c r="X69">
        <v>-3.1082553000000002</v>
      </c>
      <c r="Y69" t="str">
        <f>+MID(Tabla_Consulta_desde_Reporte_de_Valorización_de_Instrumentos6[[#This Row],[CODIGO_SBS]],7,1)</f>
        <v>1</v>
      </c>
      <c r="Z69" t="str">
        <f>Tabla_Consulta_desde_Reporte_de_Valorización_de_Instrumentos6[[#This Row],[CODIGO_SBS]]&amp;"-"&amp;RIGHT(Tabla_Consulta_desde_Reporte_de_Valorización_de_Instrumentos6[[#This Row],[PORTAFOLIO]],1)</f>
        <v>22582511802A-1</v>
      </c>
      <c r="AA69" t="s">
        <v>37204</v>
      </c>
      <c r="AB69" t="s">
        <v>37200</v>
      </c>
      <c r="AC69">
        <f>Tabla_Consulta_desde_Reporte_de_Valorización_de_Instrumentos6[[#This Row],[VALOR_UNITARIO]]*Tabla_Consulta_desde_Reporte_de_Valorización_de_Instrumentos6[[#This Row],[CANTIDAD]]</f>
        <v>7000000</v>
      </c>
      <c r="AD69" t="s">
        <v>24</v>
      </c>
      <c r="AE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0" spans="1:31" hidden="1" x14ac:dyDescent="0.35">
      <c r="A70" s="22" t="s">
        <v>35557</v>
      </c>
      <c r="B70" t="s">
        <v>317</v>
      </c>
      <c r="C70" t="s">
        <v>32886</v>
      </c>
      <c r="D70" t="s">
        <v>318</v>
      </c>
      <c r="E70" t="s">
        <v>335</v>
      </c>
      <c r="F70" t="s">
        <v>336</v>
      </c>
      <c r="G70" t="s">
        <v>337</v>
      </c>
      <c r="H70" t="s">
        <v>334</v>
      </c>
      <c r="I70" t="s">
        <v>231</v>
      </c>
      <c r="J70">
        <v>10000</v>
      </c>
      <c r="K70" s="342">
        <v>6323612.6900391998</v>
      </c>
      <c r="L70">
        <v>6323612.6900391998</v>
      </c>
      <c r="M70">
        <v>584</v>
      </c>
      <c r="N70" s="23">
        <v>46957</v>
      </c>
      <c r="O70">
        <v>935</v>
      </c>
      <c r="P70">
        <v>1</v>
      </c>
      <c r="Q70" t="s">
        <v>232</v>
      </c>
      <c r="R70">
        <v>6324982.5623703999</v>
      </c>
      <c r="S70" s="342">
        <v>6324982.5623703999</v>
      </c>
      <c r="T70" t="s">
        <v>316</v>
      </c>
      <c r="U70">
        <v>5024202000</v>
      </c>
      <c r="V70">
        <v>4179076000</v>
      </c>
      <c r="W70">
        <v>845126000</v>
      </c>
      <c r="X70">
        <v>-2.3456717999999999</v>
      </c>
      <c r="Y70" t="str">
        <f>+MID(Tabla_Consulta_desde_Reporte_de_Valorización_de_Instrumentos6[[#This Row],[CODIGO_SBS]],7,1)</f>
        <v>1</v>
      </c>
      <c r="Z70" t="str">
        <f>Tabla_Consulta_desde_Reporte_de_Valorización_de_Instrumentos6[[#This Row],[CODIGO_SBS]]&amp;"-"&amp;RIGHT(Tabla_Consulta_desde_Reporte_de_Valorización_de_Instrumentos6[[#This Row],[PORTAFOLIO]],1)</f>
        <v>22582511801A-1</v>
      </c>
      <c r="AA70" t="s">
        <v>37204</v>
      </c>
      <c r="AB70" t="s">
        <v>37200</v>
      </c>
      <c r="AC70">
        <f>Tabla_Consulta_desde_Reporte_de_Valorización_de_Instrumentos6[[#This Row],[VALOR_UNITARIO]]*Tabla_Consulta_desde_Reporte_de_Valorización_de_Instrumentos6[[#This Row],[CANTIDAD]]</f>
        <v>5840000</v>
      </c>
      <c r="AD70" t="s">
        <v>24</v>
      </c>
      <c r="AE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1" spans="1:31" hidden="1" x14ac:dyDescent="0.35">
      <c r="A71" s="22" t="s">
        <v>35557</v>
      </c>
      <c r="B71" t="s">
        <v>317</v>
      </c>
      <c r="C71" t="s">
        <v>234</v>
      </c>
      <c r="D71" t="s">
        <v>318</v>
      </c>
      <c r="E71" t="s">
        <v>335</v>
      </c>
      <c r="F71" t="s">
        <v>336</v>
      </c>
      <c r="G71" t="s">
        <v>337</v>
      </c>
      <c r="H71" t="s">
        <v>334</v>
      </c>
      <c r="I71" t="s">
        <v>231</v>
      </c>
      <c r="J71">
        <v>10000</v>
      </c>
      <c r="K71" s="342">
        <v>11228743.7663881</v>
      </c>
      <c r="L71">
        <v>11228743.7663881</v>
      </c>
      <c r="M71">
        <v>1037</v>
      </c>
      <c r="N71" s="23">
        <v>46957</v>
      </c>
      <c r="O71">
        <v>935</v>
      </c>
      <c r="P71">
        <v>1</v>
      </c>
      <c r="Q71" t="s">
        <v>232</v>
      </c>
      <c r="R71">
        <v>11231176.2280447</v>
      </c>
      <c r="S71" s="342">
        <v>11231176.2280447</v>
      </c>
      <c r="T71" t="s">
        <v>316</v>
      </c>
      <c r="U71">
        <v>5024202000</v>
      </c>
      <c r="V71">
        <v>4179076000</v>
      </c>
      <c r="W71">
        <v>845126000</v>
      </c>
      <c r="X71">
        <v>-2.3456717999999999</v>
      </c>
      <c r="Y71" t="str">
        <f>+MID(Tabla_Consulta_desde_Reporte_de_Valorización_de_Instrumentos6[[#This Row],[CODIGO_SBS]],7,1)</f>
        <v>1</v>
      </c>
      <c r="Z71" t="str">
        <f>Tabla_Consulta_desde_Reporte_de_Valorización_de_Instrumentos6[[#This Row],[CODIGO_SBS]]&amp;"-"&amp;RIGHT(Tabla_Consulta_desde_Reporte_de_Valorización_de_Instrumentos6[[#This Row],[PORTAFOLIO]],1)</f>
        <v>22582511801A-2</v>
      </c>
      <c r="AA71" t="s">
        <v>37204</v>
      </c>
      <c r="AB71" t="s">
        <v>37200</v>
      </c>
      <c r="AC71">
        <f>Tabla_Consulta_desde_Reporte_de_Valorización_de_Instrumentos6[[#This Row],[VALOR_UNITARIO]]*Tabla_Consulta_desde_Reporte_de_Valorización_de_Instrumentos6[[#This Row],[CANTIDAD]]</f>
        <v>10370000</v>
      </c>
      <c r="AD71" t="s">
        <v>24</v>
      </c>
      <c r="AE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2" spans="1:31" hidden="1" x14ac:dyDescent="0.35">
      <c r="A72" s="22" t="s">
        <v>35557</v>
      </c>
      <c r="B72" t="s">
        <v>317</v>
      </c>
      <c r="C72" t="s">
        <v>32886</v>
      </c>
      <c r="D72" t="s">
        <v>318</v>
      </c>
      <c r="E72" t="s">
        <v>135</v>
      </c>
      <c r="F72" t="s">
        <v>95</v>
      </c>
      <c r="G72" t="s">
        <v>333</v>
      </c>
      <c r="H72" t="s">
        <v>334</v>
      </c>
      <c r="I72" t="s">
        <v>231</v>
      </c>
      <c r="J72">
        <v>1000</v>
      </c>
      <c r="K72" s="342">
        <v>6225878.9411500003</v>
      </c>
      <c r="L72">
        <v>6225878.9411500003</v>
      </c>
      <c r="M72">
        <v>5500</v>
      </c>
      <c r="N72" s="23">
        <v>49955</v>
      </c>
      <c r="O72">
        <v>3933</v>
      </c>
      <c r="P72">
        <v>1</v>
      </c>
      <c r="Q72" t="s">
        <v>232</v>
      </c>
      <c r="R72">
        <v>6214227.8489499995</v>
      </c>
      <c r="S72" s="342">
        <v>6214227.8489499995</v>
      </c>
      <c r="T72" t="s">
        <v>316</v>
      </c>
      <c r="U72">
        <v>5024202000</v>
      </c>
      <c r="V72">
        <v>4179076000</v>
      </c>
      <c r="W72">
        <v>845126000</v>
      </c>
      <c r="X72">
        <v>2.1183803999999999</v>
      </c>
      <c r="Y72" t="str">
        <f>+MID(Tabla_Consulta_desde_Reporte_de_Valorización_de_Instrumentos6[[#This Row],[CODIGO_SBS]],7,1)</f>
        <v>1</v>
      </c>
      <c r="Z72" t="str">
        <f>Tabla_Consulta_desde_Reporte_de_Valorización_de_Instrumentos6[[#This Row],[CODIGO_SBS]]&amp;"-"&amp;RIGHT(Tabla_Consulta_desde_Reporte_de_Valorización_de_Instrumentos6[[#This Row],[PORTAFOLIO]],1)</f>
        <v>22582511603A-1</v>
      </c>
      <c r="AA72" t="s">
        <v>37204</v>
      </c>
      <c r="AB72" t="s">
        <v>37200</v>
      </c>
      <c r="AC72">
        <f>Tabla_Consulta_desde_Reporte_de_Valorización_de_Instrumentos6[[#This Row],[VALOR_UNITARIO]]*Tabla_Consulta_desde_Reporte_de_Valorización_de_Instrumentos6[[#This Row],[CANTIDAD]]</f>
        <v>5500000</v>
      </c>
      <c r="AD72" t="s">
        <v>24</v>
      </c>
      <c r="AE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3" spans="1:31" hidden="1" x14ac:dyDescent="0.35">
      <c r="A73" s="22" t="s">
        <v>35557</v>
      </c>
      <c r="B73" t="s">
        <v>317</v>
      </c>
      <c r="C73" t="s">
        <v>234</v>
      </c>
      <c r="D73" t="s">
        <v>318</v>
      </c>
      <c r="E73" t="s">
        <v>135</v>
      </c>
      <c r="F73" t="s">
        <v>95</v>
      </c>
      <c r="G73" t="s">
        <v>333</v>
      </c>
      <c r="H73" t="s">
        <v>334</v>
      </c>
      <c r="I73" t="s">
        <v>231</v>
      </c>
      <c r="J73">
        <v>1000</v>
      </c>
      <c r="K73" s="342">
        <v>19793767.1208998</v>
      </c>
      <c r="L73">
        <v>19793767.1208998</v>
      </c>
      <c r="M73">
        <v>17486</v>
      </c>
      <c r="N73" s="23">
        <v>49955</v>
      </c>
      <c r="O73">
        <v>3933</v>
      </c>
      <c r="P73">
        <v>1</v>
      </c>
      <c r="Q73" t="s">
        <v>232</v>
      </c>
      <c r="R73">
        <v>19756725.121225402</v>
      </c>
      <c r="S73" s="342">
        <v>19756725.121225402</v>
      </c>
      <c r="T73" t="s">
        <v>316</v>
      </c>
      <c r="U73">
        <v>5024202000</v>
      </c>
      <c r="V73">
        <v>4179076000</v>
      </c>
      <c r="W73">
        <v>845126000</v>
      </c>
      <c r="X73">
        <v>2.1183803999999999</v>
      </c>
      <c r="Y73" t="str">
        <f>+MID(Tabla_Consulta_desde_Reporte_de_Valorización_de_Instrumentos6[[#This Row],[CODIGO_SBS]],7,1)</f>
        <v>1</v>
      </c>
      <c r="Z73" t="str">
        <f>Tabla_Consulta_desde_Reporte_de_Valorización_de_Instrumentos6[[#This Row],[CODIGO_SBS]]&amp;"-"&amp;RIGHT(Tabla_Consulta_desde_Reporte_de_Valorización_de_Instrumentos6[[#This Row],[PORTAFOLIO]],1)</f>
        <v>22582511603A-2</v>
      </c>
      <c r="AA73" t="s">
        <v>37204</v>
      </c>
      <c r="AB73" t="s">
        <v>37200</v>
      </c>
      <c r="AC73">
        <f>Tabla_Consulta_desde_Reporte_de_Valorización_de_Instrumentos6[[#This Row],[VALOR_UNITARIO]]*Tabla_Consulta_desde_Reporte_de_Valorización_de_Instrumentos6[[#This Row],[CANTIDAD]]</f>
        <v>17486000</v>
      </c>
      <c r="AD73" t="s">
        <v>24</v>
      </c>
      <c r="AE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4" spans="1:31" hidden="1" x14ac:dyDescent="0.35">
      <c r="A74" s="22" t="s">
        <v>35557</v>
      </c>
      <c r="B74" t="s">
        <v>317</v>
      </c>
      <c r="C74" t="s">
        <v>32886</v>
      </c>
      <c r="D74" t="s">
        <v>318</v>
      </c>
      <c r="E74" t="s">
        <v>118</v>
      </c>
      <c r="F74" t="s">
        <v>96</v>
      </c>
      <c r="G74" t="s">
        <v>341</v>
      </c>
      <c r="H74" t="s">
        <v>32896</v>
      </c>
      <c r="I74" t="s">
        <v>231</v>
      </c>
      <c r="J74">
        <v>1000</v>
      </c>
      <c r="K74" s="342">
        <v>6957636.3468535002</v>
      </c>
      <c r="L74">
        <v>6957636.3468535002</v>
      </c>
      <c r="M74">
        <v>12749</v>
      </c>
      <c r="N74" s="23">
        <v>47545</v>
      </c>
      <c r="O74">
        <v>1523</v>
      </c>
      <c r="P74">
        <v>1</v>
      </c>
      <c r="Q74" t="s">
        <v>232</v>
      </c>
      <c r="R74">
        <v>6957489.8468196001</v>
      </c>
      <c r="S74" s="342">
        <v>6957489.8468196001</v>
      </c>
      <c r="T74" t="s">
        <v>233</v>
      </c>
      <c r="U74">
        <v>1625198000</v>
      </c>
      <c r="V74">
        <v>791660000</v>
      </c>
      <c r="W74">
        <v>833538000</v>
      </c>
      <c r="X74">
        <v>1.1491100000000001E-2</v>
      </c>
      <c r="Y74" t="str">
        <f>+MID(Tabla_Consulta_desde_Reporte_de_Valorización_de_Instrumentos6[[#This Row],[CODIGO_SBS]],7,1)</f>
        <v>1</v>
      </c>
      <c r="Z74" t="str">
        <f>Tabla_Consulta_desde_Reporte_de_Valorización_de_Instrumentos6[[#This Row],[CODIGO_SBS]]&amp;"-"&amp;RIGHT(Tabla_Consulta_desde_Reporte_de_Valorización_de_Instrumentos6[[#This Row],[PORTAFOLIO]],1)</f>
        <v>22582811701A-1</v>
      </c>
      <c r="AA74" t="s">
        <v>37204</v>
      </c>
      <c r="AB74" t="s">
        <v>37200</v>
      </c>
      <c r="AC74">
        <f>Tabla_Consulta_desde_Reporte_de_Valorización_de_Instrumentos6[[#This Row],[VALOR_UNITARIO]]*Tabla_Consulta_desde_Reporte_de_Valorización_de_Instrumentos6[[#This Row],[CANTIDAD]]</f>
        <v>12749000</v>
      </c>
      <c r="AD74" t="s">
        <v>960</v>
      </c>
      <c r="AE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Hermes</v>
      </c>
    </row>
    <row r="75" spans="1:31" hidden="1" x14ac:dyDescent="0.35">
      <c r="A75" s="22" t="s">
        <v>35557</v>
      </c>
      <c r="B75" t="s">
        <v>317</v>
      </c>
      <c r="C75" t="s">
        <v>32886</v>
      </c>
      <c r="D75" t="s">
        <v>318</v>
      </c>
      <c r="E75" t="s">
        <v>119</v>
      </c>
      <c r="F75" t="s">
        <v>97</v>
      </c>
      <c r="G75" t="s">
        <v>342</v>
      </c>
      <c r="H75" t="s">
        <v>32897</v>
      </c>
      <c r="I75" t="s">
        <v>275</v>
      </c>
      <c r="J75">
        <v>1000</v>
      </c>
      <c r="K75" s="342">
        <v>30547552.419070199</v>
      </c>
      <c r="L75">
        <v>9089098.8780000005</v>
      </c>
      <c r="M75">
        <v>12000</v>
      </c>
      <c r="N75" s="23">
        <v>48570</v>
      </c>
      <c r="O75">
        <v>2548</v>
      </c>
      <c r="P75">
        <v>3.3609</v>
      </c>
      <c r="Q75" t="s">
        <v>232</v>
      </c>
      <c r="R75">
        <v>30535893.6630897</v>
      </c>
      <c r="S75" s="342">
        <v>9081036.5976</v>
      </c>
      <c r="T75" t="s">
        <v>233</v>
      </c>
      <c r="U75">
        <v>79333000</v>
      </c>
      <c r="V75">
        <v>66161000</v>
      </c>
      <c r="W75">
        <v>13172000</v>
      </c>
      <c r="X75">
        <v>0.67185669999999997</v>
      </c>
      <c r="Y75" t="str">
        <f>+MID(Tabla_Consulta_desde_Reporte_de_Valorización_de_Instrumentos6[[#This Row],[CODIGO_SBS]],7,1)</f>
        <v>2</v>
      </c>
      <c r="Z75" t="str">
        <f>Tabla_Consulta_desde_Reporte_de_Valorización_de_Instrumentos6[[#This Row],[CODIGO_SBS]]&amp;"-"&amp;RIGHT(Tabla_Consulta_desde_Reporte_de_Valorización_de_Instrumentos6[[#This Row],[PORTAFOLIO]],1)</f>
        <v>22583521701U-1</v>
      </c>
      <c r="AA75" t="s">
        <v>37204</v>
      </c>
      <c r="AB75" t="s">
        <v>37200</v>
      </c>
      <c r="AC75">
        <f>Tabla_Consulta_desde_Reporte_de_Valorización_de_Instrumentos6[[#This Row],[VALOR_UNITARIO]]*Tabla_Consulta_desde_Reporte_de_Valorización_de_Instrumentos6[[#This Row],[CANTIDAD]]</f>
        <v>12000000</v>
      </c>
      <c r="AD75" t="s">
        <v>26</v>
      </c>
      <c r="AE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Inca Rail</v>
      </c>
    </row>
    <row r="76" spans="1:31" hidden="1" x14ac:dyDescent="0.35">
      <c r="A76" s="22" t="s">
        <v>35557</v>
      </c>
      <c r="B76" t="s">
        <v>317</v>
      </c>
      <c r="C76" t="s">
        <v>32886</v>
      </c>
      <c r="D76" t="s">
        <v>318</v>
      </c>
      <c r="E76" t="s">
        <v>31486</v>
      </c>
      <c r="F76" t="s">
        <v>31487</v>
      </c>
      <c r="G76" t="s">
        <v>31488</v>
      </c>
      <c r="H76" t="s">
        <v>343</v>
      </c>
      <c r="I76" t="s">
        <v>275</v>
      </c>
      <c r="J76">
        <v>1000</v>
      </c>
      <c r="K76" s="342">
        <v>46769899.282871202</v>
      </c>
      <c r="L76">
        <v>13915885.4125</v>
      </c>
      <c r="M76">
        <v>12500</v>
      </c>
      <c r="N76" s="23">
        <v>50714</v>
      </c>
      <c r="O76">
        <v>4692</v>
      </c>
      <c r="P76">
        <v>3.3609</v>
      </c>
      <c r="Q76" t="s">
        <v>232</v>
      </c>
      <c r="R76">
        <v>46750659.810034998</v>
      </c>
      <c r="S76" s="342">
        <v>13903128.475</v>
      </c>
      <c r="T76" t="s">
        <v>233</v>
      </c>
      <c r="U76">
        <v>721469000</v>
      </c>
      <c r="V76">
        <v>616993000</v>
      </c>
      <c r="W76">
        <v>104476000</v>
      </c>
      <c r="X76">
        <v>1.0205550000000001</v>
      </c>
      <c r="Y76" t="str">
        <f>+MID(Tabla_Consulta_desde_Reporte_de_Valorización_de_Instrumentos6[[#This Row],[CODIGO_SBS]],7,1)</f>
        <v>2</v>
      </c>
      <c r="Z76" t="str">
        <f>Tabla_Consulta_desde_Reporte_de_Valorización_de_Instrumentos6[[#This Row],[CODIGO_SBS]]&amp;"-"&amp;RIGHT(Tabla_Consulta_desde_Reporte_de_Valorización_de_Instrumentos6[[#This Row],[PORTAFOLIO]],1)</f>
        <v>2258402PAE36-1</v>
      </c>
      <c r="AA76" t="s">
        <v>37202</v>
      </c>
      <c r="AB76" t="s">
        <v>37200</v>
      </c>
      <c r="AC76">
        <f>Tabla_Consulta_desde_Reporte_de_Valorización_de_Instrumentos6[[#This Row],[VALOR_UNITARIO]]*Tabla_Consulta_desde_Reporte_de_Valorización_de_Instrumentos6[[#This Row],[CANTIDAD]]</f>
        <v>12500000</v>
      </c>
      <c r="AD76" t="s">
        <v>961</v>
      </c>
      <c r="AE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Hunt Oil</v>
      </c>
    </row>
    <row r="77" spans="1:31" hidden="1" x14ac:dyDescent="0.35">
      <c r="A77" s="22" t="s">
        <v>35557</v>
      </c>
      <c r="B77" t="s">
        <v>317</v>
      </c>
      <c r="C77" t="s">
        <v>234</v>
      </c>
      <c r="D77" t="s">
        <v>318</v>
      </c>
      <c r="E77" t="s">
        <v>31486</v>
      </c>
      <c r="F77" t="s">
        <v>31487</v>
      </c>
      <c r="G77" t="s">
        <v>31488</v>
      </c>
      <c r="H77" t="s">
        <v>343</v>
      </c>
      <c r="I77" t="s">
        <v>275</v>
      </c>
      <c r="J77">
        <v>1000</v>
      </c>
      <c r="K77" s="342">
        <v>41157511.368926696</v>
      </c>
      <c r="L77">
        <v>12245979.163000001</v>
      </c>
      <c r="M77">
        <v>11000</v>
      </c>
      <c r="N77" s="23">
        <v>50714</v>
      </c>
      <c r="O77">
        <v>4692</v>
      </c>
      <c r="P77">
        <v>3.3609</v>
      </c>
      <c r="Q77" t="s">
        <v>232</v>
      </c>
      <c r="R77">
        <v>41140580.632830799</v>
      </c>
      <c r="S77" s="342">
        <v>12234753.058</v>
      </c>
      <c r="T77" t="s">
        <v>233</v>
      </c>
      <c r="U77">
        <v>721469000</v>
      </c>
      <c r="V77">
        <v>616993000</v>
      </c>
      <c r="W77">
        <v>104476000</v>
      </c>
      <c r="X77">
        <v>1.0205550000000001</v>
      </c>
      <c r="Y77" t="str">
        <f>+MID(Tabla_Consulta_desde_Reporte_de_Valorización_de_Instrumentos6[[#This Row],[CODIGO_SBS]],7,1)</f>
        <v>2</v>
      </c>
      <c r="Z77" t="str">
        <f>Tabla_Consulta_desde_Reporte_de_Valorización_de_Instrumentos6[[#This Row],[CODIGO_SBS]]&amp;"-"&amp;RIGHT(Tabla_Consulta_desde_Reporte_de_Valorización_de_Instrumentos6[[#This Row],[PORTAFOLIO]],1)</f>
        <v>2258402PAE36-2</v>
      </c>
      <c r="AA77" t="s">
        <v>37202</v>
      </c>
      <c r="AB77" t="s">
        <v>37200</v>
      </c>
      <c r="AC77">
        <f>Tabla_Consulta_desde_Reporte_de_Valorización_de_Instrumentos6[[#This Row],[VALOR_UNITARIO]]*Tabla_Consulta_desde_Reporte_de_Valorización_de_Instrumentos6[[#This Row],[CANTIDAD]]</f>
        <v>11000000</v>
      </c>
      <c r="AD77" t="s">
        <v>961</v>
      </c>
      <c r="AE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Hunt Oil</v>
      </c>
    </row>
    <row r="78" spans="1:31" hidden="1" x14ac:dyDescent="0.35">
      <c r="A78" s="22" t="s">
        <v>35557</v>
      </c>
      <c r="B78" t="s">
        <v>317</v>
      </c>
      <c r="C78" t="s">
        <v>32886</v>
      </c>
      <c r="D78" t="s">
        <v>318</v>
      </c>
      <c r="E78" t="s">
        <v>121</v>
      </c>
      <c r="F78" t="s">
        <v>99</v>
      </c>
      <c r="G78" t="s">
        <v>344</v>
      </c>
      <c r="H78" t="s">
        <v>345</v>
      </c>
      <c r="I78" t="s">
        <v>275</v>
      </c>
      <c r="J78">
        <v>5000</v>
      </c>
      <c r="K78" s="342">
        <v>58341137.558402501</v>
      </c>
      <c r="L78">
        <v>17358784.122825</v>
      </c>
      <c r="M78">
        <v>3470</v>
      </c>
      <c r="N78" s="23">
        <v>50660</v>
      </c>
      <c r="O78">
        <v>4638</v>
      </c>
      <c r="P78">
        <v>3.3609</v>
      </c>
      <c r="Q78" t="s">
        <v>232</v>
      </c>
      <c r="R78">
        <v>58275762.276709497</v>
      </c>
      <c r="S78" s="342">
        <v>17330566.310803998</v>
      </c>
      <c r="T78" t="s">
        <v>346</v>
      </c>
      <c r="U78">
        <v>1692171000</v>
      </c>
      <c r="V78">
        <v>1063440000</v>
      </c>
      <c r="W78">
        <v>628731000</v>
      </c>
      <c r="X78">
        <v>8.1319342999999993</v>
      </c>
      <c r="Y78" t="str">
        <f>+MID(Tabla_Consulta_desde_Reporte_de_Valorización_de_Instrumentos6[[#This Row],[CODIGO_SBS]],7,1)</f>
        <v>2</v>
      </c>
      <c r="Z78" t="str">
        <f>Tabla_Consulta_desde_Reporte_de_Valorización_de_Instrumentos6[[#This Row],[CODIGO_SBS]]&amp;"-"&amp;RIGHT(Tabla_Consulta_desde_Reporte_de_Valorización_de_Instrumentos6[[#This Row],[PORTAFOLIO]],1)</f>
        <v>22584221801U-1</v>
      </c>
      <c r="AA78" t="s">
        <v>37204</v>
      </c>
      <c r="AB78" t="s">
        <v>37200</v>
      </c>
      <c r="AC78">
        <f>Tabla_Consulta_desde_Reporte_de_Valorización_de_Instrumentos6[[#This Row],[VALOR_UNITARIO]]*Tabla_Consulta_desde_Reporte_de_Valorización_de_Instrumentos6[[#This Row],[CANTIDAD]]</f>
        <v>17350000</v>
      </c>
      <c r="AD78" t="s">
        <v>962</v>
      </c>
      <c r="AE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Intursa</v>
      </c>
    </row>
    <row r="79" spans="1:31" hidden="1" x14ac:dyDescent="0.35">
      <c r="A79" s="22" t="s">
        <v>35557</v>
      </c>
      <c r="B79" t="s">
        <v>317</v>
      </c>
      <c r="C79" t="s">
        <v>234</v>
      </c>
      <c r="D79" t="s">
        <v>318</v>
      </c>
      <c r="E79" t="s">
        <v>121</v>
      </c>
      <c r="F79" t="s">
        <v>99</v>
      </c>
      <c r="G79" t="s">
        <v>344</v>
      </c>
      <c r="H79" t="s">
        <v>345</v>
      </c>
      <c r="I79" t="s">
        <v>275</v>
      </c>
      <c r="J79">
        <v>5000</v>
      </c>
      <c r="K79" s="342">
        <v>58341137.558402501</v>
      </c>
      <c r="L79">
        <v>17358784.122825</v>
      </c>
      <c r="M79">
        <v>3470</v>
      </c>
      <c r="N79" s="23">
        <v>50660</v>
      </c>
      <c r="O79">
        <v>4638</v>
      </c>
      <c r="P79">
        <v>3.3609</v>
      </c>
      <c r="Q79" t="s">
        <v>232</v>
      </c>
      <c r="R79">
        <v>58275762.276709497</v>
      </c>
      <c r="S79" s="342">
        <v>17330566.310803998</v>
      </c>
      <c r="T79" t="s">
        <v>346</v>
      </c>
      <c r="U79">
        <v>1692171000</v>
      </c>
      <c r="V79">
        <v>1063440000</v>
      </c>
      <c r="W79">
        <v>628731000</v>
      </c>
      <c r="X79">
        <v>8.1319342999999993</v>
      </c>
      <c r="Y79" t="str">
        <f>+MID(Tabla_Consulta_desde_Reporte_de_Valorización_de_Instrumentos6[[#This Row],[CODIGO_SBS]],7,1)</f>
        <v>2</v>
      </c>
      <c r="Z79" t="str">
        <f>Tabla_Consulta_desde_Reporte_de_Valorización_de_Instrumentos6[[#This Row],[CODIGO_SBS]]&amp;"-"&amp;RIGHT(Tabla_Consulta_desde_Reporte_de_Valorización_de_Instrumentos6[[#This Row],[PORTAFOLIO]],1)</f>
        <v>22584221801U-2</v>
      </c>
      <c r="AA79" t="s">
        <v>37204</v>
      </c>
      <c r="AB79" t="s">
        <v>37200</v>
      </c>
      <c r="AC79">
        <f>Tabla_Consulta_desde_Reporte_de_Valorización_de_Instrumentos6[[#This Row],[VALOR_UNITARIO]]*Tabla_Consulta_desde_Reporte_de_Valorización_de_Instrumentos6[[#This Row],[CANTIDAD]]</f>
        <v>17350000</v>
      </c>
      <c r="AD79" t="s">
        <v>962</v>
      </c>
      <c r="AE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Intursa</v>
      </c>
    </row>
    <row r="80" spans="1:31" hidden="1" x14ac:dyDescent="0.35">
      <c r="A80" s="22" t="s">
        <v>35557</v>
      </c>
      <c r="B80" t="s">
        <v>317</v>
      </c>
      <c r="C80" t="s">
        <v>32886</v>
      </c>
      <c r="D80" t="s">
        <v>318</v>
      </c>
      <c r="E80" t="s">
        <v>123</v>
      </c>
      <c r="F80" t="s">
        <v>101</v>
      </c>
      <c r="G80" t="s">
        <v>348</v>
      </c>
      <c r="H80" t="s">
        <v>32898</v>
      </c>
      <c r="I80" t="s">
        <v>231</v>
      </c>
      <c r="J80">
        <v>10000</v>
      </c>
      <c r="K80" s="342">
        <v>1764204.2864099999</v>
      </c>
      <c r="L80">
        <v>1764204.2864099999</v>
      </c>
      <c r="M80">
        <v>180</v>
      </c>
      <c r="N80" s="23">
        <v>49221</v>
      </c>
      <c r="O80">
        <v>3199</v>
      </c>
      <c r="P80">
        <v>1</v>
      </c>
      <c r="Q80" t="s">
        <v>232</v>
      </c>
      <c r="R80">
        <v>1760024.479914</v>
      </c>
      <c r="S80" s="342">
        <v>1760024.479914</v>
      </c>
      <c r="T80" t="s">
        <v>233</v>
      </c>
      <c r="U80">
        <v>208079720</v>
      </c>
      <c r="V80">
        <v>112987535</v>
      </c>
      <c r="W80">
        <v>95092185</v>
      </c>
      <c r="X80">
        <v>23.221147200000001</v>
      </c>
      <c r="Y80" t="str">
        <f>+MID(Tabla_Consulta_desde_Reporte_de_Valorización_de_Instrumentos6[[#This Row],[CODIGO_SBS]],7,1)</f>
        <v>1</v>
      </c>
      <c r="Z80" t="str">
        <f>Tabla_Consulta_desde_Reporte_de_Valorización_de_Instrumentos6[[#This Row],[CODIGO_SBS]]&amp;"-"&amp;RIGHT(Tabla_Consulta_desde_Reporte_de_Valorización_de_Instrumentos6[[#This Row],[PORTAFOLIO]],1)</f>
        <v>22586511901A-1</v>
      </c>
      <c r="AA80" t="s">
        <v>37204</v>
      </c>
      <c r="AB80" t="s">
        <v>37200</v>
      </c>
      <c r="AC80">
        <f>Tabla_Consulta_desde_Reporte_de_Valorización_de_Instrumentos6[[#This Row],[VALOR_UNITARIO]]*Tabla_Consulta_desde_Reporte_de_Valorización_de_Instrumentos6[[#This Row],[CANTIDAD]]</f>
        <v>1800000</v>
      </c>
      <c r="AD80" t="s">
        <v>30</v>
      </c>
      <c r="AE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Tecsup</v>
      </c>
    </row>
    <row r="81" spans="1:31" hidden="1" x14ac:dyDescent="0.35">
      <c r="A81" s="22" t="s">
        <v>35557</v>
      </c>
      <c r="B81" t="s">
        <v>317</v>
      </c>
      <c r="C81" t="s">
        <v>32886</v>
      </c>
      <c r="D81" t="s">
        <v>318</v>
      </c>
      <c r="E81" t="s">
        <v>124</v>
      </c>
      <c r="F81" t="s">
        <v>102</v>
      </c>
      <c r="G81" t="s">
        <v>31449</v>
      </c>
      <c r="H81" t="s">
        <v>31450</v>
      </c>
      <c r="I81" t="s">
        <v>231</v>
      </c>
      <c r="J81">
        <v>1000</v>
      </c>
      <c r="K81" s="342">
        <v>82812605.391399994</v>
      </c>
      <c r="L81">
        <v>82812605.391399994</v>
      </c>
      <c r="M81">
        <v>75800</v>
      </c>
      <c r="N81" s="23">
        <v>48843</v>
      </c>
      <c r="O81">
        <v>2821</v>
      </c>
      <c r="P81">
        <v>1</v>
      </c>
      <c r="Q81" t="s">
        <v>232</v>
      </c>
      <c r="R81">
        <v>82276436.213799998</v>
      </c>
      <c r="S81" s="342">
        <v>82276436.213799998</v>
      </c>
      <c r="T81" t="s">
        <v>31451</v>
      </c>
      <c r="U81">
        <v>378150000</v>
      </c>
      <c r="V81">
        <v>380055000</v>
      </c>
      <c r="W81">
        <v>0</v>
      </c>
      <c r="X81">
        <v>7.0734719999999998</v>
      </c>
      <c r="Y81" t="str">
        <f>+MID(Tabla_Consulta_desde_Reporte_de_Valorización_de_Instrumentos6[[#This Row],[CODIGO_SBS]],7,1)</f>
        <v>1</v>
      </c>
      <c r="Z81" t="str">
        <f>Tabla_Consulta_desde_Reporte_de_Valorización_de_Instrumentos6[[#This Row],[CODIGO_SBS]]&amp;"-"&amp;RIGHT(Tabla_Consulta_desde_Reporte_de_Valorización_de_Instrumentos6[[#This Row],[PORTAFOLIO]],1)</f>
        <v>225917115156-1</v>
      </c>
      <c r="AA81" t="s">
        <v>37204</v>
      </c>
      <c r="AB81" t="s">
        <v>37200</v>
      </c>
      <c r="AC81">
        <f>Tabla_Consulta_desde_Reporte_de_Valorización_de_Instrumentos6[[#This Row],[VALOR_UNITARIO]]*Tabla_Consulta_desde_Reporte_de_Valorización_de_Instrumentos6[[#This Row],[CANTIDAD]]</f>
        <v>75800000</v>
      </c>
      <c r="AD81" t="s">
        <v>25060</v>
      </c>
      <c r="AE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Site del Perú</v>
      </c>
    </row>
    <row r="82" spans="1:31" hidden="1" x14ac:dyDescent="0.35">
      <c r="A82" s="22" t="s">
        <v>35557</v>
      </c>
      <c r="B82" t="s">
        <v>317</v>
      </c>
      <c r="C82" t="s">
        <v>234</v>
      </c>
      <c r="D82" t="s">
        <v>318</v>
      </c>
      <c r="E82" t="s">
        <v>124</v>
      </c>
      <c r="F82" t="s">
        <v>102</v>
      </c>
      <c r="G82" t="s">
        <v>31449</v>
      </c>
      <c r="H82" t="s">
        <v>31450</v>
      </c>
      <c r="I82" t="s">
        <v>231</v>
      </c>
      <c r="J82">
        <v>1000</v>
      </c>
      <c r="K82" s="342">
        <v>138967854.9576</v>
      </c>
      <c r="L82">
        <v>138967854.9576</v>
      </c>
      <c r="M82">
        <v>127200</v>
      </c>
      <c r="N82" s="23">
        <v>48843</v>
      </c>
      <c r="O82">
        <v>2821</v>
      </c>
      <c r="P82">
        <v>1</v>
      </c>
      <c r="Q82" t="s">
        <v>232</v>
      </c>
      <c r="R82">
        <v>138068109.31920001</v>
      </c>
      <c r="S82" s="342">
        <v>138068109.31920001</v>
      </c>
      <c r="T82" t="s">
        <v>31451</v>
      </c>
      <c r="U82">
        <v>378150000</v>
      </c>
      <c r="V82">
        <v>380055000</v>
      </c>
      <c r="W82">
        <v>0</v>
      </c>
      <c r="X82">
        <v>7.0734719999999998</v>
      </c>
      <c r="Y82" t="str">
        <f>+MID(Tabla_Consulta_desde_Reporte_de_Valorización_de_Instrumentos6[[#This Row],[CODIGO_SBS]],7,1)</f>
        <v>1</v>
      </c>
      <c r="Z82" t="str">
        <f>Tabla_Consulta_desde_Reporte_de_Valorización_de_Instrumentos6[[#This Row],[CODIGO_SBS]]&amp;"-"&amp;RIGHT(Tabla_Consulta_desde_Reporte_de_Valorización_de_Instrumentos6[[#This Row],[PORTAFOLIO]],1)</f>
        <v>225917115156-2</v>
      </c>
      <c r="AA82" t="s">
        <v>37204</v>
      </c>
      <c r="AB82" t="s">
        <v>37200</v>
      </c>
      <c r="AC82">
        <f>Tabla_Consulta_desde_Reporte_de_Valorización_de_Instrumentos6[[#This Row],[VALOR_UNITARIO]]*Tabla_Consulta_desde_Reporte_de_Valorización_de_Instrumentos6[[#This Row],[CANTIDAD]]</f>
        <v>127200000</v>
      </c>
      <c r="AD82" t="s">
        <v>25060</v>
      </c>
      <c r="AE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Site del Perú</v>
      </c>
    </row>
    <row r="83" spans="1:31" hidden="1" x14ac:dyDescent="0.35">
      <c r="A83" s="22" t="s">
        <v>35557</v>
      </c>
      <c r="B83" t="s">
        <v>317</v>
      </c>
      <c r="C83" t="s">
        <v>32886</v>
      </c>
      <c r="D83" t="s">
        <v>318</v>
      </c>
      <c r="E83" t="s">
        <v>31502</v>
      </c>
      <c r="F83" t="s">
        <v>31503</v>
      </c>
      <c r="G83" t="s">
        <v>31504</v>
      </c>
      <c r="H83" t="s">
        <v>351</v>
      </c>
      <c r="I83" t="s">
        <v>231</v>
      </c>
      <c r="J83">
        <v>1000</v>
      </c>
      <c r="K83" s="342">
        <v>133012474.72319999</v>
      </c>
      <c r="L83">
        <v>133012474.72319999</v>
      </c>
      <c r="M83">
        <v>127200</v>
      </c>
      <c r="N83" s="23">
        <v>48381</v>
      </c>
      <c r="O83">
        <v>2359</v>
      </c>
      <c r="P83">
        <v>1</v>
      </c>
      <c r="Q83" t="s">
        <v>232</v>
      </c>
      <c r="R83">
        <v>132937073.3616</v>
      </c>
      <c r="S83" s="342">
        <v>132937073.3616</v>
      </c>
      <c r="T83" t="s">
        <v>352</v>
      </c>
      <c r="U83">
        <v>9255978000</v>
      </c>
      <c r="V83">
        <v>6603309000</v>
      </c>
      <c r="W83">
        <v>2652669000</v>
      </c>
      <c r="X83">
        <v>0.59277800000000003</v>
      </c>
      <c r="Y83" t="str">
        <f>+MID(Tabla_Consulta_desde_Reporte_de_Valorización_de_Instrumentos6[[#This Row],[CODIGO_SBS]],7,1)</f>
        <v>1</v>
      </c>
      <c r="Z83" t="str">
        <f>Tabla_Consulta_desde_Reporte_de_Valorización_de_Instrumentos6[[#This Row],[CODIGO_SBS]]&amp;"-"&amp;RIGHT(Tabla_Consulta_desde_Reporte_de_Valorización_de_Instrumentos6[[#This Row],[PORTAFOLIO]],1)</f>
        <v>2220111KEA71-1</v>
      </c>
      <c r="AA83" t="s">
        <v>37202</v>
      </c>
      <c r="AB83" t="s">
        <v>37200</v>
      </c>
      <c r="AC83">
        <f>Tabla_Consulta_desde_Reporte_de_Valorización_de_Instrumentos6[[#This Row],[VALOR_UNITARIO]]*Tabla_Consulta_desde_Reporte_de_Valorización_de_Instrumentos6[[#This Row],[CANTIDAD]]</f>
        <v>127200000</v>
      </c>
      <c r="AD83" t="s">
        <v>1</v>
      </c>
      <c r="AE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84" spans="1:31" hidden="1" x14ac:dyDescent="0.35">
      <c r="A84" s="22" t="s">
        <v>35557</v>
      </c>
      <c r="B84" t="s">
        <v>317</v>
      </c>
      <c r="C84" t="s">
        <v>234</v>
      </c>
      <c r="D84" t="s">
        <v>318</v>
      </c>
      <c r="E84" t="s">
        <v>31502</v>
      </c>
      <c r="F84" t="s">
        <v>31503</v>
      </c>
      <c r="G84" t="s">
        <v>31504</v>
      </c>
      <c r="H84" t="s">
        <v>351</v>
      </c>
      <c r="I84" t="s">
        <v>231</v>
      </c>
      <c r="J84">
        <v>1000</v>
      </c>
      <c r="K84" s="342">
        <v>124228632.0528</v>
      </c>
      <c r="L84">
        <v>124228632.0528</v>
      </c>
      <c r="M84">
        <v>118800</v>
      </c>
      <c r="N84" s="23">
        <v>48381</v>
      </c>
      <c r="O84">
        <v>2359</v>
      </c>
      <c r="P84">
        <v>1</v>
      </c>
      <c r="Q84" t="s">
        <v>232</v>
      </c>
      <c r="R84">
        <v>124158210.0264</v>
      </c>
      <c r="S84" s="342">
        <v>124158210.0264</v>
      </c>
      <c r="T84" t="s">
        <v>352</v>
      </c>
      <c r="U84">
        <v>9255978000</v>
      </c>
      <c r="V84">
        <v>6603309000</v>
      </c>
      <c r="W84">
        <v>2652669000</v>
      </c>
      <c r="X84">
        <v>0.59277800000000003</v>
      </c>
      <c r="Y84" t="str">
        <f>+MID(Tabla_Consulta_desde_Reporte_de_Valorización_de_Instrumentos6[[#This Row],[CODIGO_SBS]],7,1)</f>
        <v>1</v>
      </c>
      <c r="Z84" t="str">
        <f>Tabla_Consulta_desde_Reporte_de_Valorización_de_Instrumentos6[[#This Row],[CODIGO_SBS]]&amp;"-"&amp;RIGHT(Tabla_Consulta_desde_Reporte_de_Valorización_de_Instrumentos6[[#This Row],[PORTAFOLIO]],1)</f>
        <v>2220111KEA71-2</v>
      </c>
      <c r="AA84" t="s">
        <v>37202</v>
      </c>
      <c r="AB84" t="s">
        <v>37200</v>
      </c>
      <c r="AC84">
        <f>Tabla_Consulta_desde_Reporte_de_Valorización_de_Instrumentos6[[#This Row],[VALOR_UNITARIO]]*Tabla_Consulta_desde_Reporte_de_Valorización_de_Instrumentos6[[#This Row],[CANTIDAD]]</f>
        <v>118800000</v>
      </c>
      <c r="AD84" t="s">
        <v>1</v>
      </c>
      <c r="AE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85" spans="1:31" hidden="1" x14ac:dyDescent="0.35">
      <c r="A85" s="22" t="s">
        <v>35557</v>
      </c>
      <c r="B85" t="s">
        <v>317</v>
      </c>
      <c r="C85" t="s">
        <v>32886</v>
      </c>
      <c r="D85" t="s">
        <v>318</v>
      </c>
      <c r="E85" t="s">
        <v>24913</v>
      </c>
      <c r="F85" t="s">
        <v>24914</v>
      </c>
      <c r="G85" t="s">
        <v>31477</v>
      </c>
      <c r="H85" t="s">
        <v>436</v>
      </c>
      <c r="I85" t="s">
        <v>275</v>
      </c>
      <c r="J85">
        <v>1000</v>
      </c>
      <c r="K85" s="342">
        <v>53056043.459974401</v>
      </c>
      <c r="L85">
        <v>15786260.662315</v>
      </c>
      <c r="M85">
        <v>14765</v>
      </c>
      <c r="N85" s="23">
        <v>48248</v>
      </c>
      <c r="O85">
        <v>2226</v>
      </c>
      <c r="P85">
        <v>3.3609</v>
      </c>
      <c r="Q85" t="s">
        <v>232</v>
      </c>
      <c r="R85">
        <v>53003943.841010801</v>
      </c>
      <c r="S85" s="342">
        <v>15762785.892170001</v>
      </c>
      <c r="T85" t="s">
        <v>437</v>
      </c>
      <c r="U85">
        <v>4052129000</v>
      </c>
      <c r="V85">
        <v>932087000</v>
      </c>
      <c r="W85">
        <v>3120042000</v>
      </c>
      <c r="X85">
        <v>1.589893</v>
      </c>
      <c r="Y85" t="str">
        <f>+MID(Tabla_Consulta_desde_Reporte_de_Valorización_de_Instrumentos6[[#This Row],[CODIGO_SBS]],7,1)</f>
        <v>2</v>
      </c>
      <c r="Z85" t="str">
        <f>Tabla_Consulta_desde_Reporte_de_Valorización_de_Instrumentos6[[#This Row],[CODIGO_SBS]]&amp;"-"&amp;RIGHT(Tabla_Consulta_desde_Reporte_de_Valorización_de_Instrumentos6[[#This Row],[PORTAFOLIO]],1)</f>
        <v>2220082PAB78-1</v>
      </c>
      <c r="AA85" t="s">
        <v>37202</v>
      </c>
      <c r="AB85" t="s">
        <v>37200</v>
      </c>
      <c r="AC85">
        <f>Tabla_Consulta_desde_Reporte_de_Valorización_de_Instrumentos6[[#This Row],[VALOR_UNITARIO]]*Tabla_Consulta_desde_Reporte_de_Valorización_de_Instrumentos6[[#This Row],[CANTIDAD]]</f>
        <v>14765000</v>
      </c>
      <c r="AD85" t="s">
        <v>946</v>
      </c>
      <c r="AE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86" spans="1:31" hidden="1" x14ac:dyDescent="0.35">
      <c r="A86" s="22" t="s">
        <v>35557</v>
      </c>
      <c r="B86" t="s">
        <v>317</v>
      </c>
      <c r="C86" t="s">
        <v>234</v>
      </c>
      <c r="D86" t="s">
        <v>318</v>
      </c>
      <c r="E86" t="s">
        <v>24913</v>
      </c>
      <c r="F86" t="s">
        <v>24914</v>
      </c>
      <c r="G86" t="s">
        <v>31477</v>
      </c>
      <c r="H86" t="s">
        <v>436</v>
      </c>
      <c r="I86" t="s">
        <v>275</v>
      </c>
      <c r="J86">
        <v>1000</v>
      </c>
      <c r="K86" s="342">
        <v>40443330.114596099</v>
      </c>
      <c r="L86">
        <v>12033482.137104999</v>
      </c>
      <c r="M86">
        <v>11255</v>
      </c>
      <c r="N86" s="23">
        <v>48248</v>
      </c>
      <c r="O86">
        <v>2226</v>
      </c>
      <c r="P86">
        <v>3.3609</v>
      </c>
      <c r="Q86" t="s">
        <v>232</v>
      </c>
      <c r="R86">
        <v>40403615.843588002</v>
      </c>
      <c r="S86" s="342">
        <v>12015587.89139</v>
      </c>
      <c r="T86" t="s">
        <v>437</v>
      </c>
      <c r="U86">
        <v>4052129000</v>
      </c>
      <c r="V86">
        <v>932087000</v>
      </c>
      <c r="W86">
        <v>3120042000</v>
      </c>
      <c r="X86">
        <v>1.589893</v>
      </c>
      <c r="Y86" t="str">
        <f>+MID(Tabla_Consulta_desde_Reporte_de_Valorización_de_Instrumentos6[[#This Row],[CODIGO_SBS]],7,1)</f>
        <v>2</v>
      </c>
      <c r="Z86" t="str">
        <f>Tabla_Consulta_desde_Reporte_de_Valorización_de_Instrumentos6[[#This Row],[CODIGO_SBS]]&amp;"-"&amp;RIGHT(Tabla_Consulta_desde_Reporte_de_Valorización_de_Instrumentos6[[#This Row],[PORTAFOLIO]],1)</f>
        <v>2220082PAB78-2</v>
      </c>
      <c r="AA86" t="s">
        <v>37202</v>
      </c>
      <c r="AB86" t="s">
        <v>37200</v>
      </c>
      <c r="AC86">
        <f>Tabla_Consulta_desde_Reporte_de_Valorización_de_Instrumentos6[[#This Row],[VALOR_UNITARIO]]*Tabla_Consulta_desde_Reporte_de_Valorización_de_Instrumentos6[[#This Row],[CANTIDAD]]</f>
        <v>11255000</v>
      </c>
      <c r="AD86" t="s">
        <v>946</v>
      </c>
      <c r="AE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87" spans="1:31" hidden="1" x14ac:dyDescent="0.35">
      <c r="A87" s="22" t="s">
        <v>35557</v>
      </c>
      <c r="B87" t="s">
        <v>317</v>
      </c>
      <c r="C87" t="s">
        <v>32886</v>
      </c>
      <c r="D87" t="s">
        <v>318</v>
      </c>
      <c r="E87" t="s">
        <v>356</v>
      </c>
      <c r="F87" t="s">
        <v>357</v>
      </c>
      <c r="G87" t="s">
        <v>358</v>
      </c>
      <c r="H87" t="s">
        <v>354</v>
      </c>
      <c r="I87" t="s">
        <v>231</v>
      </c>
      <c r="J87">
        <v>5000</v>
      </c>
      <c r="K87" s="342">
        <v>5582694.2561788997</v>
      </c>
      <c r="L87">
        <v>5582694.2561788997</v>
      </c>
      <c r="M87">
        <v>2833</v>
      </c>
      <c r="N87" s="23">
        <v>46311</v>
      </c>
      <c r="O87">
        <v>289</v>
      </c>
      <c r="P87">
        <v>1</v>
      </c>
      <c r="Q87" t="s">
        <v>232</v>
      </c>
      <c r="R87">
        <v>5582694.2561788997</v>
      </c>
      <c r="S87" s="342">
        <v>5582694.2561788997</v>
      </c>
      <c r="T87" t="s">
        <v>355</v>
      </c>
      <c r="U87">
        <v>11275211000</v>
      </c>
      <c r="V87">
        <v>10043242000</v>
      </c>
      <c r="W87">
        <v>1231969000</v>
      </c>
      <c r="X87">
        <v>0</v>
      </c>
      <c r="Y87" t="str">
        <f>+MID(Tabla_Consulta_desde_Reporte_de_Valorización_de_Instrumentos6[[#This Row],[CODIGO_SBS]],7,1)</f>
        <v>1</v>
      </c>
      <c r="Z87" t="str">
        <f>Tabla_Consulta_desde_Reporte_de_Valorización_de_Instrumentos6[[#This Row],[CODIGO_SBS]]&amp;"-"&amp;RIGHT(Tabla_Consulta_desde_Reporte_de_Valorización_de_Instrumentos6[[#This Row],[PORTAFOLIO]],1)</f>
        <v>22230411801A-1</v>
      </c>
      <c r="AA87" t="s">
        <v>37204</v>
      </c>
      <c r="AB87" t="s">
        <v>37200</v>
      </c>
      <c r="AC87">
        <f>Tabla_Consulta_desde_Reporte_de_Valorización_de_Instrumentos6[[#This Row],[VALOR_UNITARIO]]*Tabla_Consulta_desde_Reporte_de_Valorización_de_Instrumentos6[[#This Row],[CANTIDAD]]</f>
        <v>14165000</v>
      </c>
      <c r="AD87" t="s">
        <v>959</v>
      </c>
      <c r="AE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88" spans="1:31" hidden="1" x14ac:dyDescent="0.35">
      <c r="A88" s="22" t="s">
        <v>35557</v>
      </c>
      <c r="B88" t="s">
        <v>317</v>
      </c>
      <c r="C88" t="s">
        <v>234</v>
      </c>
      <c r="D88" t="s">
        <v>318</v>
      </c>
      <c r="E88" t="s">
        <v>359</v>
      </c>
      <c r="F88" t="s">
        <v>360</v>
      </c>
      <c r="G88" t="s">
        <v>361</v>
      </c>
      <c r="H88" t="s">
        <v>354</v>
      </c>
      <c r="I88" t="s">
        <v>307</v>
      </c>
      <c r="J88">
        <v>5000</v>
      </c>
      <c r="K88" s="342">
        <v>654431.38035999995</v>
      </c>
      <c r="L88">
        <v>654431.38035999995</v>
      </c>
      <c r="M88">
        <v>200</v>
      </c>
      <c r="N88" s="23">
        <v>46955</v>
      </c>
      <c r="O88">
        <v>933</v>
      </c>
      <c r="P88">
        <v>1</v>
      </c>
      <c r="Q88" t="s">
        <v>232</v>
      </c>
      <c r="R88">
        <v>654431.38035999995</v>
      </c>
      <c r="S88" s="342">
        <v>654431.38035999995</v>
      </c>
      <c r="T88" t="s">
        <v>355</v>
      </c>
      <c r="U88">
        <v>11275211000</v>
      </c>
      <c r="V88">
        <v>10043242000</v>
      </c>
      <c r="W88">
        <v>1231969000</v>
      </c>
      <c r="X88">
        <v>0</v>
      </c>
      <c r="Y88" t="str">
        <f>+MID(Tabla_Consulta_desde_Reporte_de_Valorización_de_Instrumentos6[[#This Row],[CODIGO_SBS]],7,1)</f>
        <v>3</v>
      </c>
      <c r="Z88" t="str">
        <f>Tabla_Consulta_desde_Reporte_de_Valorización_de_Instrumentos6[[#This Row],[CODIGO_SBS]]&amp;"-"&amp;RIGHT(Tabla_Consulta_desde_Reporte_de_Valorización_de_Instrumentos6[[#This Row],[PORTAFOLIO]],1)</f>
        <v>22230430819C-2</v>
      </c>
      <c r="AA88" t="s">
        <v>37204</v>
      </c>
      <c r="AB88" t="s">
        <v>37200</v>
      </c>
      <c r="AC88">
        <f>Tabla_Consulta_desde_Reporte_de_Valorización_de_Instrumentos6[[#This Row],[VALOR_UNITARIO]]*Tabla_Consulta_desde_Reporte_de_Valorización_de_Instrumentos6[[#This Row],[CANTIDAD]]</f>
        <v>1000000</v>
      </c>
      <c r="AD88" t="s">
        <v>959</v>
      </c>
      <c r="AE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89" spans="1:31" hidden="1" x14ac:dyDescent="0.35">
      <c r="A89" s="22" t="s">
        <v>35557</v>
      </c>
      <c r="B89" t="s">
        <v>317</v>
      </c>
      <c r="C89" t="s">
        <v>32886</v>
      </c>
      <c r="D89" t="s">
        <v>318</v>
      </c>
      <c r="E89" t="s">
        <v>362</v>
      </c>
      <c r="F89" t="s">
        <v>363</v>
      </c>
      <c r="G89" t="s">
        <v>364</v>
      </c>
      <c r="H89" t="s">
        <v>354</v>
      </c>
      <c r="I89" t="s">
        <v>307</v>
      </c>
      <c r="J89">
        <v>5000</v>
      </c>
      <c r="K89" s="342">
        <v>581938.76615279994</v>
      </c>
      <c r="L89">
        <v>581938.76615279994</v>
      </c>
      <c r="M89">
        <v>168</v>
      </c>
      <c r="N89" s="23">
        <v>46581</v>
      </c>
      <c r="O89">
        <v>559</v>
      </c>
      <c r="P89">
        <v>1</v>
      </c>
      <c r="Q89" t="s">
        <v>232</v>
      </c>
      <c r="R89">
        <v>581938.76615279994</v>
      </c>
      <c r="S89" s="342">
        <v>581938.76615279994</v>
      </c>
      <c r="T89" t="s">
        <v>355</v>
      </c>
      <c r="U89">
        <v>11275211000</v>
      </c>
      <c r="V89">
        <v>10043242000</v>
      </c>
      <c r="W89">
        <v>1231969000</v>
      </c>
      <c r="X89">
        <v>0</v>
      </c>
      <c r="Y89" t="str">
        <f>+MID(Tabla_Consulta_desde_Reporte_de_Valorización_de_Instrumentos6[[#This Row],[CODIGO_SBS]],7,1)</f>
        <v>3</v>
      </c>
      <c r="Z89" t="str">
        <f>Tabla_Consulta_desde_Reporte_de_Valorización_de_Instrumentos6[[#This Row],[CODIGO_SBS]]&amp;"-"&amp;RIGHT(Tabla_Consulta_desde_Reporte_de_Valorización_de_Instrumentos6[[#This Row],[PORTAFOLIO]],1)</f>
        <v>22230430719A-1</v>
      </c>
      <c r="AA89" t="s">
        <v>37204</v>
      </c>
      <c r="AB89" t="s">
        <v>37200</v>
      </c>
      <c r="AC89">
        <f>Tabla_Consulta_desde_Reporte_de_Valorización_de_Instrumentos6[[#This Row],[VALOR_UNITARIO]]*Tabla_Consulta_desde_Reporte_de_Valorización_de_Instrumentos6[[#This Row],[CANTIDAD]]</f>
        <v>840000</v>
      </c>
      <c r="AD89" t="s">
        <v>959</v>
      </c>
      <c r="AE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0" spans="1:31" hidden="1" x14ac:dyDescent="0.35">
      <c r="A90" s="22" t="s">
        <v>35557</v>
      </c>
      <c r="B90" t="s">
        <v>317</v>
      </c>
      <c r="C90" t="s">
        <v>234</v>
      </c>
      <c r="D90" t="s">
        <v>318</v>
      </c>
      <c r="E90" t="s">
        <v>362</v>
      </c>
      <c r="F90" t="s">
        <v>363</v>
      </c>
      <c r="G90" t="s">
        <v>364</v>
      </c>
      <c r="H90" t="s">
        <v>354</v>
      </c>
      <c r="I90" t="s">
        <v>307</v>
      </c>
      <c r="J90">
        <v>5000</v>
      </c>
      <c r="K90" s="342">
        <v>2320827.2221570001</v>
      </c>
      <c r="L90">
        <v>2320827.2221570001</v>
      </c>
      <c r="M90">
        <v>670</v>
      </c>
      <c r="N90" s="23">
        <v>46581</v>
      </c>
      <c r="O90">
        <v>559</v>
      </c>
      <c r="P90">
        <v>1</v>
      </c>
      <c r="Q90" t="s">
        <v>232</v>
      </c>
      <c r="R90">
        <v>2320827.2221570001</v>
      </c>
      <c r="S90" s="342">
        <v>2320827.2221570001</v>
      </c>
      <c r="T90" t="s">
        <v>355</v>
      </c>
      <c r="U90">
        <v>11275211000</v>
      </c>
      <c r="V90">
        <v>10043242000</v>
      </c>
      <c r="W90">
        <v>1231969000</v>
      </c>
      <c r="X90">
        <v>0</v>
      </c>
      <c r="Y90" t="str">
        <f>+MID(Tabla_Consulta_desde_Reporte_de_Valorización_de_Instrumentos6[[#This Row],[CODIGO_SBS]],7,1)</f>
        <v>3</v>
      </c>
      <c r="Z90" t="str">
        <f>Tabla_Consulta_desde_Reporte_de_Valorización_de_Instrumentos6[[#This Row],[CODIGO_SBS]]&amp;"-"&amp;RIGHT(Tabla_Consulta_desde_Reporte_de_Valorización_de_Instrumentos6[[#This Row],[PORTAFOLIO]],1)</f>
        <v>22230430719A-2</v>
      </c>
      <c r="AA90" t="s">
        <v>37204</v>
      </c>
      <c r="AB90" t="s">
        <v>37200</v>
      </c>
      <c r="AC90">
        <f>Tabla_Consulta_desde_Reporte_de_Valorización_de_Instrumentos6[[#This Row],[VALOR_UNITARIO]]*Tabla_Consulta_desde_Reporte_de_Valorización_de_Instrumentos6[[#This Row],[CANTIDAD]]</f>
        <v>3350000</v>
      </c>
      <c r="AD90" t="s">
        <v>959</v>
      </c>
      <c r="AE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1" spans="1:31" hidden="1" x14ac:dyDescent="0.35">
      <c r="A91" s="22" t="s">
        <v>35557</v>
      </c>
      <c r="B91" t="s">
        <v>317</v>
      </c>
      <c r="C91" t="s">
        <v>32886</v>
      </c>
      <c r="D91" t="s">
        <v>318</v>
      </c>
      <c r="E91" t="s">
        <v>134</v>
      </c>
      <c r="F91" t="s">
        <v>94</v>
      </c>
      <c r="G91" t="s">
        <v>353</v>
      </c>
      <c r="H91" t="s">
        <v>354</v>
      </c>
      <c r="I91" t="s">
        <v>231</v>
      </c>
      <c r="J91">
        <v>500000</v>
      </c>
      <c r="K91" s="342">
        <v>37878183.415296003</v>
      </c>
      <c r="L91">
        <v>37878183.415296003</v>
      </c>
      <c r="M91">
        <v>192</v>
      </c>
      <c r="N91" s="23">
        <v>46487</v>
      </c>
      <c r="O91">
        <v>465</v>
      </c>
      <c r="P91">
        <v>1</v>
      </c>
      <c r="Q91" t="s">
        <v>232</v>
      </c>
      <c r="R91">
        <v>37878183.415296003</v>
      </c>
      <c r="S91" s="342">
        <v>37878183.415296003</v>
      </c>
      <c r="T91" t="s">
        <v>355</v>
      </c>
      <c r="U91">
        <v>11275211000</v>
      </c>
      <c r="V91">
        <v>10043242000</v>
      </c>
      <c r="W91">
        <v>1231969000</v>
      </c>
      <c r="X91">
        <v>0</v>
      </c>
      <c r="Y91" t="str">
        <f>+MID(Tabla_Consulta_desde_Reporte_de_Valorización_de_Instrumentos6[[#This Row],[CODIGO_SBS]],7,1)</f>
        <v>1</v>
      </c>
      <c r="Z91" t="str">
        <f>Tabla_Consulta_desde_Reporte_de_Valorización_de_Instrumentos6[[#This Row],[CODIGO_SBS]]&amp;"-"&amp;RIGHT(Tabla_Consulta_desde_Reporte_de_Valorización_de_Instrumentos6[[#This Row],[PORTAFOLIO]],1)</f>
        <v>2223041GAR67-1</v>
      </c>
      <c r="AA91" t="s">
        <v>37202</v>
      </c>
      <c r="AB91" t="s">
        <v>37200</v>
      </c>
      <c r="AC91">
        <f>Tabla_Consulta_desde_Reporte_de_Valorización_de_Instrumentos6[[#This Row],[VALOR_UNITARIO]]*Tabla_Consulta_desde_Reporte_de_Valorización_de_Instrumentos6[[#This Row],[CANTIDAD]]</f>
        <v>96000000</v>
      </c>
      <c r="AD91" t="s">
        <v>959</v>
      </c>
      <c r="AE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2" spans="1:31" hidden="1" x14ac:dyDescent="0.35">
      <c r="A92" s="22" t="s">
        <v>35557</v>
      </c>
      <c r="B92" t="s">
        <v>317</v>
      </c>
      <c r="C92" t="s">
        <v>234</v>
      </c>
      <c r="D92" t="s">
        <v>318</v>
      </c>
      <c r="E92" t="s">
        <v>134</v>
      </c>
      <c r="F92" t="s">
        <v>94</v>
      </c>
      <c r="G92" t="s">
        <v>353</v>
      </c>
      <c r="H92" t="s">
        <v>354</v>
      </c>
      <c r="I92" t="s">
        <v>231</v>
      </c>
      <c r="J92">
        <v>500000</v>
      </c>
      <c r="K92" s="342">
        <v>85028630.479128003</v>
      </c>
      <c r="L92">
        <v>85028630.479128003</v>
      </c>
      <c r="M92">
        <v>431</v>
      </c>
      <c r="N92" s="23">
        <v>46487</v>
      </c>
      <c r="O92">
        <v>465</v>
      </c>
      <c r="P92">
        <v>1</v>
      </c>
      <c r="Q92" t="s">
        <v>232</v>
      </c>
      <c r="R92">
        <v>85028630.479128003</v>
      </c>
      <c r="S92" s="342">
        <v>85028630.479128003</v>
      </c>
      <c r="T92" t="s">
        <v>355</v>
      </c>
      <c r="U92">
        <v>11275211000</v>
      </c>
      <c r="V92">
        <v>10043242000</v>
      </c>
      <c r="W92">
        <v>1231969000</v>
      </c>
      <c r="X92">
        <v>0</v>
      </c>
      <c r="Y92" t="str">
        <f>+MID(Tabla_Consulta_desde_Reporte_de_Valorización_de_Instrumentos6[[#This Row],[CODIGO_SBS]],7,1)</f>
        <v>1</v>
      </c>
      <c r="Z92" t="str">
        <f>Tabla_Consulta_desde_Reporte_de_Valorización_de_Instrumentos6[[#This Row],[CODIGO_SBS]]&amp;"-"&amp;RIGHT(Tabla_Consulta_desde_Reporte_de_Valorización_de_Instrumentos6[[#This Row],[PORTAFOLIO]],1)</f>
        <v>2223041GAR67-2</v>
      </c>
      <c r="AA92" t="s">
        <v>37202</v>
      </c>
      <c r="AB92" t="s">
        <v>37200</v>
      </c>
      <c r="AC92">
        <f>Tabla_Consulta_desde_Reporte_de_Valorización_de_Instrumentos6[[#This Row],[VALOR_UNITARIO]]*Tabla_Consulta_desde_Reporte_de_Valorización_de_Instrumentos6[[#This Row],[CANTIDAD]]</f>
        <v>215500000</v>
      </c>
      <c r="AD92" t="s">
        <v>959</v>
      </c>
      <c r="AE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3" spans="1:31" hidden="1" x14ac:dyDescent="0.35">
      <c r="A93" s="22" t="s">
        <v>35557</v>
      </c>
      <c r="B93" t="s">
        <v>317</v>
      </c>
      <c r="C93" t="s">
        <v>32886</v>
      </c>
      <c r="D93" t="s">
        <v>318</v>
      </c>
      <c r="E93" t="s">
        <v>35496</v>
      </c>
      <c r="F93" t="s">
        <v>35497</v>
      </c>
      <c r="G93" t="s">
        <v>35498</v>
      </c>
      <c r="H93" t="s">
        <v>453</v>
      </c>
      <c r="I93" t="s">
        <v>231</v>
      </c>
      <c r="J93">
        <v>1000</v>
      </c>
      <c r="K93" s="342">
        <v>60258705.408</v>
      </c>
      <c r="L93">
        <v>60258705.408</v>
      </c>
      <c r="M93">
        <v>60000</v>
      </c>
      <c r="N93" s="23">
        <v>48932</v>
      </c>
      <c r="O93">
        <v>2910</v>
      </c>
      <c r="P93">
        <v>1</v>
      </c>
      <c r="Q93" t="s">
        <v>232</v>
      </c>
      <c r="R93">
        <v>60087730.272</v>
      </c>
      <c r="S93" s="342">
        <v>60087730.272</v>
      </c>
      <c r="T93" t="s">
        <v>451</v>
      </c>
      <c r="U93">
        <v>6803800000</v>
      </c>
      <c r="V93">
        <v>3267830000</v>
      </c>
      <c r="W93">
        <v>3535970000</v>
      </c>
      <c r="X93">
        <v>2.8495856000000002</v>
      </c>
      <c r="Y93" t="str">
        <f>+MID(Tabla_Consulta_desde_Reporte_de_Valorización_de_Instrumentos6[[#This Row],[CODIGO_SBS]],7,1)</f>
        <v>1</v>
      </c>
      <c r="Z93" t="str">
        <f>Tabla_Consulta_desde_Reporte_de_Valorización_de_Instrumentos6[[#This Row],[CODIGO_SBS]]&amp;"-"&amp;RIGHT(Tabla_Consulta_desde_Reporte_de_Valorización_de_Instrumentos6[[#This Row],[PORTAFOLIO]],1)</f>
        <v>22203012504A-1</v>
      </c>
      <c r="AA93" t="s">
        <v>37204</v>
      </c>
      <c r="AB93" t="s">
        <v>37200</v>
      </c>
      <c r="AC93">
        <f>Tabla_Consulta_desde_Reporte_de_Valorización_de_Instrumentos6[[#This Row],[VALOR_UNITARIO]]*Tabla_Consulta_desde_Reporte_de_Valorización_de_Instrumentos6[[#This Row],[CANTIDAD]]</f>
        <v>60000000</v>
      </c>
      <c r="AD93" t="s">
        <v>35532</v>
      </c>
      <c r="AE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94" spans="1:31" hidden="1" x14ac:dyDescent="0.35">
      <c r="A94" s="22" t="s">
        <v>35557</v>
      </c>
      <c r="B94" t="s">
        <v>317</v>
      </c>
      <c r="C94" t="s">
        <v>32886</v>
      </c>
      <c r="D94" t="s">
        <v>318</v>
      </c>
      <c r="E94" t="s">
        <v>32516</v>
      </c>
      <c r="F94" t="s">
        <v>32517</v>
      </c>
      <c r="G94" t="s">
        <v>32518</v>
      </c>
      <c r="H94" t="s">
        <v>365</v>
      </c>
      <c r="I94" t="s">
        <v>275</v>
      </c>
      <c r="J94">
        <v>1000</v>
      </c>
      <c r="K94" s="342">
        <v>72221175.800855994</v>
      </c>
      <c r="L94">
        <v>21488641.673616</v>
      </c>
      <c r="M94">
        <v>20848</v>
      </c>
      <c r="N94" s="23">
        <v>48474</v>
      </c>
      <c r="O94">
        <v>2452</v>
      </c>
      <c r="P94">
        <v>3.3609</v>
      </c>
      <c r="Q94" t="s">
        <v>232</v>
      </c>
      <c r="R94">
        <v>72233364.949398398</v>
      </c>
      <c r="S94" s="342">
        <v>21481402.768511999</v>
      </c>
      <c r="T94" t="s">
        <v>366</v>
      </c>
      <c r="U94">
        <v>1185890000</v>
      </c>
      <c r="V94">
        <v>384194000</v>
      </c>
      <c r="W94">
        <v>801696000</v>
      </c>
      <c r="X94">
        <v>0.347223</v>
      </c>
      <c r="Y94" t="str">
        <f>+MID(Tabla_Consulta_desde_Reporte_de_Valorización_de_Instrumentos6[[#This Row],[CODIGO_SBS]],7,1)</f>
        <v>2</v>
      </c>
      <c r="Z94" t="str">
        <f>Tabla_Consulta_desde_Reporte_de_Valorización_de_Instrumentos6[[#This Row],[CODIGO_SBS]]&amp;"-"&amp;RIGHT(Tabla_Consulta_desde_Reporte_de_Valorización_de_Instrumentos6[[#This Row],[PORTAFOLIO]],1)</f>
        <v>22204726AA03-1</v>
      </c>
      <c r="AA94" t="s">
        <v>37202</v>
      </c>
      <c r="AB94" t="s">
        <v>37200</v>
      </c>
      <c r="AC94">
        <f>Tabla_Consulta_desde_Reporte_de_Valorización_de_Instrumentos6[[#This Row],[VALOR_UNITARIO]]*Tabla_Consulta_desde_Reporte_de_Valorización_de_Instrumentos6[[#This Row],[CANTIDAD]]</f>
        <v>20848000</v>
      </c>
      <c r="AD94" t="s">
        <v>956</v>
      </c>
      <c r="AE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95" spans="1:31" hidden="1" x14ac:dyDescent="0.35">
      <c r="A95" s="22" t="s">
        <v>35557</v>
      </c>
      <c r="B95" t="s">
        <v>317</v>
      </c>
      <c r="C95" t="s">
        <v>234</v>
      </c>
      <c r="D95" t="s">
        <v>318</v>
      </c>
      <c r="E95" t="s">
        <v>32516</v>
      </c>
      <c r="F95" t="s">
        <v>32517</v>
      </c>
      <c r="G95" t="s">
        <v>32518</v>
      </c>
      <c r="H95" t="s">
        <v>365</v>
      </c>
      <c r="I95" t="s">
        <v>275</v>
      </c>
      <c r="J95">
        <v>1000</v>
      </c>
      <c r="K95" s="342">
        <v>66751239.279868297</v>
      </c>
      <c r="L95">
        <v>19861120.318923</v>
      </c>
      <c r="M95">
        <v>19269</v>
      </c>
      <c r="N95" s="23">
        <v>48474</v>
      </c>
      <c r="O95">
        <v>2452</v>
      </c>
      <c r="P95">
        <v>3.3609</v>
      </c>
      <c r="Q95" t="s">
        <v>232</v>
      </c>
      <c r="R95">
        <v>66762505.238390103</v>
      </c>
      <c r="S95" s="342">
        <v>19854429.678936001</v>
      </c>
      <c r="T95" t="s">
        <v>366</v>
      </c>
      <c r="U95">
        <v>1185890000</v>
      </c>
      <c r="V95">
        <v>384194000</v>
      </c>
      <c r="W95">
        <v>801696000</v>
      </c>
      <c r="X95">
        <v>0.347223</v>
      </c>
      <c r="Y95" t="str">
        <f>+MID(Tabla_Consulta_desde_Reporte_de_Valorización_de_Instrumentos6[[#This Row],[CODIGO_SBS]],7,1)</f>
        <v>2</v>
      </c>
      <c r="Z95" t="str">
        <f>Tabla_Consulta_desde_Reporte_de_Valorización_de_Instrumentos6[[#This Row],[CODIGO_SBS]]&amp;"-"&amp;RIGHT(Tabla_Consulta_desde_Reporte_de_Valorización_de_Instrumentos6[[#This Row],[PORTAFOLIO]],1)</f>
        <v>22204726AA03-2</v>
      </c>
      <c r="AA95" t="s">
        <v>37202</v>
      </c>
      <c r="AB95" t="s">
        <v>37200</v>
      </c>
      <c r="AC95">
        <f>Tabla_Consulta_desde_Reporte_de_Valorización_de_Instrumentos6[[#This Row],[VALOR_UNITARIO]]*Tabla_Consulta_desde_Reporte_de_Valorización_de_Instrumentos6[[#This Row],[CANTIDAD]]</f>
        <v>19269000</v>
      </c>
      <c r="AD95" t="s">
        <v>956</v>
      </c>
      <c r="AE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96" spans="1:31" hidden="1" x14ac:dyDescent="0.35">
      <c r="A96" s="22" t="s">
        <v>35557</v>
      </c>
      <c r="B96" t="s">
        <v>317</v>
      </c>
      <c r="C96" t="s">
        <v>32886</v>
      </c>
      <c r="D96" t="s">
        <v>318</v>
      </c>
      <c r="E96" t="s">
        <v>32519</v>
      </c>
      <c r="F96" t="s">
        <v>32520</v>
      </c>
      <c r="G96" t="s">
        <v>32521</v>
      </c>
      <c r="H96" t="s">
        <v>377</v>
      </c>
      <c r="I96" t="s">
        <v>231</v>
      </c>
      <c r="J96">
        <v>1000</v>
      </c>
      <c r="K96" s="342">
        <v>117199526.5</v>
      </c>
      <c r="L96">
        <v>117199526.5</v>
      </c>
      <c r="M96">
        <v>114100</v>
      </c>
      <c r="N96" s="23">
        <v>48496</v>
      </c>
      <c r="O96">
        <v>2474</v>
      </c>
      <c r="P96">
        <v>1</v>
      </c>
      <c r="Q96" t="s">
        <v>232</v>
      </c>
      <c r="R96">
        <v>117091987.25</v>
      </c>
      <c r="S96" s="342">
        <v>117091987.25</v>
      </c>
      <c r="T96" t="s">
        <v>378</v>
      </c>
      <c r="U96">
        <v>9755108000</v>
      </c>
      <c r="V96">
        <v>5037943000</v>
      </c>
      <c r="W96">
        <v>4717165000</v>
      </c>
      <c r="X96">
        <v>0.9425</v>
      </c>
      <c r="Y96" t="str">
        <f>+MID(Tabla_Consulta_desde_Reporte_de_Valorización_de_Instrumentos6[[#This Row],[CODIGO_SBS]],7,1)</f>
        <v>1</v>
      </c>
      <c r="Z96" t="str">
        <f>Tabla_Consulta_desde_Reporte_de_Valorización_de_Instrumentos6[[#This Row],[CODIGO_SBS]]&amp;"-"&amp;RIGHT(Tabla_Consulta_desde_Reporte_de_Valorización_de_Instrumentos6[[#This Row],[PORTAFOLIO]],1)</f>
        <v>2220091VAC83-1</v>
      </c>
      <c r="AA96" t="s">
        <v>37204</v>
      </c>
      <c r="AB96" t="s">
        <v>37200</v>
      </c>
      <c r="AC96">
        <f>Tabla_Consulta_desde_Reporte_de_Valorización_de_Instrumentos6[[#This Row],[VALOR_UNITARIO]]*Tabla_Consulta_desde_Reporte_de_Valorización_de_Instrumentos6[[#This Row],[CANTIDAD]]</f>
        <v>114100000</v>
      </c>
      <c r="AD96" t="s">
        <v>25330</v>
      </c>
      <c r="AE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97" spans="1:31" hidden="1" x14ac:dyDescent="0.35">
      <c r="A97" s="22" t="s">
        <v>35557</v>
      </c>
      <c r="B97" t="s">
        <v>317</v>
      </c>
      <c r="C97" t="s">
        <v>234</v>
      </c>
      <c r="D97" t="s">
        <v>318</v>
      </c>
      <c r="E97" t="s">
        <v>32519</v>
      </c>
      <c r="F97" t="s">
        <v>32520</v>
      </c>
      <c r="G97" t="s">
        <v>32521</v>
      </c>
      <c r="H97" t="s">
        <v>377</v>
      </c>
      <c r="I97" t="s">
        <v>231</v>
      </c>
      <c r="J97">
        <v>1000</v>
      </c>
      <c r="K97" s="342">
        <v>71901550</v>
      </c>
      <c r="L97">
        <v>71901550</v>
      </c>
      <c r="M97">
        <v>70000</v>
      </c>
      <c r="N97" s="23">
        <v>48496</v>
      </c>
      <c r="O97">
        <v>2474</v>
      </c>
      <c r="P97">
        <v>1</v>
      </c>
      <c r="Q97" t="s">
        <v>232</v>
      </c>
      <c r="R97">
        <v>71835575</v>
      </c>
      <c r="S97" s="342">
        <v>71835575</v>
      </c>
      <c r="T97" t="s">
        <v>378</v>
      </c>
      <c r="U97">
        <v>9755108000</v>
      </c>
      <c r="V97">
        <v>5037943000</v>
      </c>
      <c r="W97">
        <v>4717165000</v>
      </c>
      <c r="X97">
        <v>0.9425</v>
      </c>
      <c r="Y97" t="str">
        <f>+MID(Tabla_Consulta_desde_Reporte_de_Valorización_de_Instrumentos6[[#This Row],[CODIGO_SBS]],7,1)</f>
        <v>1</v>
      </c>
      <c r="Z97" t="str">
        <f>Tabla_Consulta_desde_Reporte_de_Valorización_de_Instrumentos6[[#This Row],[CODIGO_SBS]]&amp;"-"&amp;RIGHT(Tabla_Consulta_desde_Reporte_de_Valorización_de_Instrumentos6[[#This Row],[PORTAFOLIO]],1)</f>
        <v>2220091VAC83-2</v>
      </c>
      <c r="AA97" t="s">
        <v>37204</v>
      </c>
      <c r="AB97" t="s">
        <v>37200</v>
      </c>
      <c r="AC97">
        <f>Tabla_Consulta_desde_Reporte_de_Valorización_de_Instrumentos6[[#This Row],[VALOR_UNITARIO]]*Tabla_Consulta_desde_Reporte_de_Valorización_de_Instrumentos6[[#This Row],[CANTIDAD]]</f>
        <v>70000000</v>
      </c>
      <c r="AD97" t="s">
        <v>25330</v>
      </c>
      <c r="AE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98" spans="1:31" hidden="1" x14ac:dyDescent="0.35">
      <c r="A98" s="22" t="s">
        <v>35557</v>
      </c>
      <c r="B98" t="s">
        <v>317</v>
      </c>
      <c r="C98" t="s">
        <v>234</v>
      </c>
      <c r="D98" t="s">
        <v>318</v>
      </c>
      <c r="E98" t="s">
        <v>367</v>
      </c>
      <c r="F98" t="s">
        <v>368</v>
      </c>
      <c r="G98" t="s">
        <v>369</v>
      </c>
      <c r="H98" t="s">
        <v>370</v>
      </c>
      <c r="I98" t="s">
        <v>275</v>
      </c>
      <c r="J98">
        <v>1000</v>
      </c>
      <c r="K98" s="342">
        <v>10570088.979660001</v>
      </c>
      <c r="L98">
        <v>3145017.4</v>
      </c>
      <c r="M98">
        <v>3251</v>
      </c>
      <c r="N98" s="23">
        <v>48149</v>
      </c>
      <c r="O98">
        <v>2127</v>
      </c>
      <c r="P98">
        <v>3.3609</v>
      </c>
      <c r="Q98" t="s">
        <v>232</v>
      </c>
      <c r="R98">
        <v>10528506.800997401</v>
      </c>
      <c r="S98" s="342">
        <v>3131061.321893</v>
      </c>
      <c r="T98" t="s">
        <v>346</v>
      </c>
      <c r="U98">
        <v>2610762000</v>
      </c>
      <c r="V98">
        <v>781816000</v>
      </c>
      <c r="W98">
        <v>1828946000</v>
      </c>
      <c r="X98">
        <v>4.2928569999999997</v>
      </c>
      <c r="Y98" t="str">
        <f>+MID(Tabla_Consulta_desde_Reporte_de_Valorización_de_Instrumentos6[[#This Row],[CODIGO_SBS]],7,1)</f>
        <v>2</v>
      </c>
      <c r="Z98" t="str">
        <f>Tabla_Consulta_desde_Reporte_de_Valorización_de_Instrumentos6[[#This Row],[CODIGO_SBS]]&amp;"-"&amp;RIGHT(Tabla_Consulta_desde_Reporte_de_Valorización_de_Instrumentos6[[#This Row],[PORTAFOLIO]],1)</f>
        <v>2220392TAB19-2</v>
      </c>
      <c r="AA98" t="s">
        <v>37202</v>
      </c>
      <c r="AB98" t="s">
        <v>37200</v>
      </c>
      <c r="AC98">
        <f>Tabla_Consulta_desde_Reporte_de_Valorización_de_Instrumentos6[[#This Row],[VALOR_UNITARIO]]*Tabla_Consulta_desde_Reporte_de_Valorización_de_Instrumentos6[[#This Row],[CANTIDAD]]</f>
        <v>3251000</v>
      </c>
      <c r="AD98" t="s">
        <v>978</v>
      </c>
      <c r="AE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99" spans="1:31" x14ac:dyDescent="0.35">
      <c r="A99" s="22" t="s">
        <v>35557</v>
      </c>
      <c r="B99" t="s">
        <v>371</v>
      </c>
      <c r="C99" t="s">
        <v>372</v>
      </c>
      <c r="D99" t="s">
        <v>373</v>
      </c>
      <c r="E99" t="s">
        <v>35569</v>
      </c>
      <c r="F99" t="s">
        <v>35570</v>
      </c>
      <c r="G99" t="s">
        <v>35571</v>
      </c>
      <c r="H99" t="s">
        <v>31452</v>
      </c>
      <c r="I99" t="s">
        <v>231</v>
      </c>
      <c r="J99">
        <v>10000</v>
      </c>
      <c r="K99" s="342">
        <v>18529935.317514598</v>
      </c>
      <c r="L99">
        <v>18529935.317514598</v>
      </c>
      <c r="M99">
        <v>1862</v>
      </c>
      <c r="N99" s="23">
        <v>46060</v>
      </c>
      <c r="O99">
        <v>38</v>
      </c>
      <c r="P99">
        <v>1</v>
      </c>
      <c r="Q99" t="s">
        <v>232</v>
      </c>
      <c r="R99">
        <v>18529001.435138602</v>
      </c>
      <c r="S99" s="342">
        <v>18529001.435138602</v>
      </c>
      <c r="T99" t="s">
        <v>374</v>
      </c>
      <c r="U99">
        <v>1453460000</v>
      </c>
      <c r="V99">
        <v>1237682000</v>
      </c>
      <c r="W99">
        <v>215778000</v>
      </c>
      <c r="X99">
        <v>0.50154799999999999</v>
      </c>
      <c r="Y99" t="str">
        <f>+MID(Tabla_Consulta_desde_Reporte_de_Valorización_de_Instrumentos6[[#This Row],[CODIGO_SBS]],7,1)</f>
        <v>1</v>
      </c>
      <c r="Z99" t="str">
        <f>Tabla_Consulta_desde_Reporte_de_Valorización_de_Instrumentos6[[#This Row],[CODIGO_SBS]]&amp;"-"&amp;RIGHT(Tabla_Consulta_desde_Reporte_de_Valorización_de_Instrumentos6[[#This Row],[PORTAFOLIO]],1)</f>
        <v>23583412503C-0</v>
      </c>
      <c r="AA99" t="s">
        <v>37204</v>
      </c>
      <c r="AB99" t="s">
        <v>37200</v>
      </c>
      <c r="AC99">
        <f>Tabla_Consulta_desde_Reporte_de_Valorización_de_Instrumentos6[[#This Row],[VALOR_UNITARIO]]*Tabla_Consulta_desde_Reporte_de_Valorización_de_Instrumentos6[[#This Row],[CANTIDAD]]</f>
        <v>18620000</v>
      </c>
      <c r="AD99" t="e">
        <v>#N/A</v>
      </c>
      <c r="AE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0" spans="1:31" x14ac:dyDescent="0.35">
      <c r="A100" s="22" t="s">
        <v>35557</v>
      </c>
      <c r="B100" t="s">
        <v>371</v>
      </c>
      <c r="C100" t="s">
        <v>372</v>
      </c>
      <c r="D100" t="s">
        <v>373</v>
      </c>
      <c r="E100" t="s">
        <v>35499</v>
      </c>
      <c r="F100" t="s">
        <v>35500</v>
      </c>
      <c r="G100" t="s">
        <v>35501</v>
      </c>
      <c r="H100" t="s">
        <v>31452</v>
      </c>
      <c r="I100" t="s">
        <v>231</v>
      </c>
      <c r="J100">
        <v>10000</v>
      </c>
      <c r="K100" s="342">
        <v>34826191.548178799</v>
      </c>
      <c r="L100">
        <v>34826191.548178799</v>
      </c>
      <c r="M100">
        <v>3628</v>
      </c>
      <c r="N100" s="23">
        <v>46346</v>
      </c>
      <c r="O100">
        <v>324</v>
      </c>
      <c r="P100">
        <v>1</v>
      </c>
      <c r="Q100" t="s">
        <v>232</v>
      </c>
      <c r="R100">
        <v>34831580.746629603</v>
      </c>
      <c r="S100" s="342">
        <v>34831580.746629603</v>
      </c>
      <c r="T100" t="s">
        <v>374</v>
      </c>
      <c r="U100">
        <v>1453460000</v>
      </c>
      <c r="V100">
        <v>1237682000</v>
      </c>
      <c r="W100">
        <v>215778000</v>
      </c>
      <c r="X100">
        <v>-1.4854461000000001</v>
      </c>
      <c r="Y100" t="str">
        <f>+MID(Tabla_Consulta_desde_Reporte_de_Valorización_de_Instrumentos6[[#This Row],[CODIGO_SBS]],7,1)</f>
        <v>1</v>
      </c>
      <c r="Z100" t="str">
        <f>Tabla_Consulta_desde_Reporte_de_Valorización_de_Instrumentos6[[#This Row],[CODIGO_SBS]]&amp;"-"&amp;RIGHT(Tabla_Consulta_desde_Reporte_de_Valorización_de_Instrumentos6[[#This Row],[PORTAFOLIO]],1)</f>
        <v>23583412502A-0</v>
      </c>
      <c r="AA100" t="s">
        <v>37204</v>
      </c>
      <c r="AB100" t="s">
        <v>37200</v>
      </c>
      <c r="AC100">
        <f>Tabla_Consulta_desde_Reporte_de_Valorización_de_Instrumentos6[[#This Row],[VALOR_UNITARIO]]*Tabla_Consulta_desde_Reporte_de_Valorización_de_Instrumentos6[[#This Row],[CANTIDAD]]</f>
        <v>36280000</v>
      </c>
      <c r="AD100" t="e">
        <v>#N/A</v>
      </c>
      <c r="AE1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1" spans="1:31" x14ac:dyDescent="0.35">
      <c r="A101" s="22" t="s">
        <v>35557</v>
      </c>
      <c r="B101" t="s">
        <v>371</v>
      </c>
      <c r="C101" t="s">
        <v>372</v>
      </c>
      <c r="D101" t="s">
        <v>373</v>
      </c>
      <c r="E101" t="s">
        <v>31505</v>
      </c>
      <c r="F101" t="s">
        <v>31506</v>
      </c>
      <c r="G101" t="s">
        <v>31507</v>
      </c>
      <c r="H101" t="s">
        <v>31452</v>
      </c>
      <c r="I101" t="s">
        <v>231</v>
      </c>
      <c r="J101">
        <v>10000</v>
      </c>
      <c r="K101" s="342">
        <v>19591286.4756</v>
      </c>
      <c r="L101">
        <v>19591286.4756</v>
      </c>
      <c r="M101">
        <v>2000</v>
      </c>
      <c r="N101" s="23">
        <v>46185</v>
      </c>
      <c r="O101">
        <v>163</v>
      </c>
      <c r="P101">
        <v>1</v>
      </c>
      <c r="Q101" t="s">
        <v>232</v>
      </c>
      <c r="R101">
        <v>19593456.614</v>
      </c>
      <c r="S101" s="342">
        <v>19593456.614</v>
      </c>
      <c r="T101" t="s">
        <v>374</v>
      </c>
      <c r="U101">
        <v>1453460000</v>
      </c>
      <c r="V101">
        <v>1237682000</v>
      </c>
      <c r="W101">
        <v>215778000</v>
      </c>
      <c r="X101">
        <v>-1.0850692</v>
      </c>
      <c r="Y101" t="str">
        <f>+MID(Tabla_Consulta_desde_Reporte_de_Valorización_de_Instrumentos6[[#This Row],[CODIGO_SBS]],7,1)</f>
        <v>1</v>
      </c>
      <c r="Z101" t="str">
        <f>Tabla_Consulta_desde_Reporte_de_Valorización_de_Instrumentos6[[#This Row],[CODIGO_SBS]]&amp;"-"&amp;RIGHT(Tabla_Consulta_desde_Reporte_de_Valorización_de_Instrumentos6[[#This Row],[PORTAFOLIO]],1)</f>
        <v>23583412501A-0</v>
      </c>
      <c r="AA101" t="s">
        <v>37204</v>
      </c>
      <c r="AB101" t="s">
        <v>37200</v>
      </c>
      <c r="AC101">
        <f>Tabla_Consulta_desde_Reporte_de_Valorización_de_Instrumentos6[[#This Row],[VALOR_UNITARIO]]*Tabla_Consulta_desde_Reporte_de_Valorización_de_Instrumentos6[[#This Row],[CANTIDAD]]</f>
        <v>20000000</v>
      </c>
      <c r="AD101" t="e">
        <v>#N/A</v>
      </c>
      <c r="AE1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2" spans="1:31" x14ac:dyDescent="0.35">
      <c r="A102" s="22" t="s">
        <v>35557</v>
      </c>
      <c r="B102" t="s">
        <v>371</v>
      </c>
      <c r="C102" t="s">
        <v>372</v>
      </c>
      <c r="D102" t="s">
        <v>373</v>
      </c>
      <c r="E102" t="s">
        <v>35566</v>
      </c>
      <c r="F102" t="s">
        <v>35567</v>
      </c>
      <c r="G102" t="s">
        <v>35568</v>
      </c>
      <c r="H102" t="s">
        <v>31452</v>
      </c>
      <c r="I102" t="s">
        <v>231</v>
      </c>
      <c r="J102">
        <v>10000</v>
      </c>
      <c r="K102" s="342">
        <v>14247805.640058899</v>
      </c>
      <c r="L102">
        <v>14247805.640058899</v>
      </c>
      <c r="M102">
        <v>1443</v>
      </c>
      <c r="N102" s="23">
        <v>46122</v>
      </c>
      <c r="O102">
        <v>100</v>
      </c>
      <c r="P102">
        <v>1</v>
      </c>
      <c r="Q102" t="s">
        <v>232</v>
      </c>
      <c r="R102">
        <v>14248451.0902071</v>
      </c>
      <c r="S102" s="342">
        <v>14248451.0902071</v>
      </c>
      <c r="T102" t="s">
        <v>374</v>
      </c>
      <c r="U102">
        <v>1453460000</v>
      </c>
      <c r="V102">
        <v>1237682000</v>
      </c>
      <c r="W102">
        <v>215778000</v>
      </c>
      <c r="X102">
        <v>-0.44729740000000001</v>
      </c>
      <c r="Y102" t="str">
        <f>+MID(Tabla_Consulta_desde_Reporte_de_Valorización_de_Instrumentos6[[#This Row],[CODIGO_SBS]],7,1)</f>
        <v>1</v>
      </c>
      <c r="Z102" t="str">
        <f>Tabla_Consulta_desde_Reporte_de_Valorización_de_Instrumentos6[[#This Row],[CODIGO_SBS]]&amp;"-"&amp;RIGHT(Tabla_Consulta_desde_Reporte_de_Valorización_de_Instrumentos6[[#This Row],[PORTAFOLIO]],1)</f>
        <v>23583412503D-0</v>
      </c>
      <c r="AA102" t="s">
        <v>37204</v>
      </c>
      <c r="AB102" t="s">
        <v>37200</v>
      </c>
      <c r="AC102">
        <f>Tabla_Consulta_desde_Reporte_de_Valorización_de_Instrumentos6[[#This Row],[VALOR_UNITARIO]]*Tabla_Consulta_desde_Reporte_de_Valorización_de_Instrumentos6[[#This Row],[CANTIDAD]]</f>
        <v>14430000</v>
      </c>
      <c r="AD102" t="e">
        <v>#N/A</v>
      </c>
      <c r="AE1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3" spans="1:31" x14ac:dyDescent="0.35">
      <c r="A103" s="22" t="s">
        <v>35557</v>
      </c>
      <c r="B103" t="s">
        <v>371</v>
      </c>
      <c r="C103" t="s">
        <v>372</v>
      </c>
      <c r="D103" t="s">
        <v>373</v>
      </c>
      <c r="E103" t="s">
        <v>32522</v>
      </c>
      <c r="F103" t="s">
        <v>32523</v>
      </c>
      <c r="G103" t="s">
        <v>32524</v>
      </c>
      <c r="H103" t="s">
        <v>31452</v>
      </c>
      <c r="I103" t="s">
        <v>231</v>
      </c>
      <c r="J103">
        <v>10000</v>
      </c>
      <c r="K103" s="342">
        <v>15444386.817662001</v>
      </c>
      <c r="L103">
        <v>15444386.817662001</v>
      </c>
      <c r="M103">
        <v>1595</v>
      </c>
      <c r="N103" s="23">
        <v>46277</v>
      </c>
      <c r="O103">
        <v>255</v>
      </c>
      <c r="P103">
        <v>1</v>
      </c>
      <c r="Q103" t="s">
        <v>232</v>
      </c>
      <c r="R103">
        <v>15446790.353785999</v>
      </c>
      <c r="S103" s="342">
        <v>15446790.353785999</v>
      </c>
      <c r="T103" t="s">
        <v>374</v>
      </c>
      <c r="U103">
        <v>1453460000</v>
      </c>
      <c r="V103">
        <v>1237682000</v>
      </c>
      <c r="W103">
        <v>215778000</v>
      </c>
      <c r="X103">
        <v>-1.5069192</v>
      </c>
      <c r="Y103" t="str">
        <f>+MID(Tabla_Consulta_desde_Reporte_de_Valorización_de_Instrumentos6[[#This Row],[CODIGO_SBS]],7,1)</f>
        <v>1</v>
      </c>
      <c r="Z103" t="str">
        <f>Tabla_Consulta_desde_Reporte_de_Valorización_de_Instrumentos6[[#This Row],[CODIGO_SBS]]&amp;"-"&amp;RIGHT(Tabla_Consulta_desde_Reporte_de_Valorización_de_Instrumentos6[[#This Row],[PORTAFOLIO]],1)</f>
        <v>23583412501B-0</v>
      </c>
      <c r="AA103" t="s">
        <v>37204</v>
      </c>
      <c r="AB103" t="s">
        <v>37200</v>
      </c>
      <c r="AC103">
        <f>Tabla_Consulta_desde_Reporte_de_Valorización_de_Instrumentos6[[#This Row],[VALOR_UNITARIO]]*Tabla_Consulta_desde_Reporte_de_Valorización_de_Instrumentos6[[#This Row],[CANTIDAD]]</f>
        <v>15950000</v>
      </c>
      <c r="AD103" t="e">
        <v>#N/A</v>
      </c>
      <c r="AE1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4" spans="1:31" hidden="1" x14ac:dyDescent="0.35">
      <c r="A104" s="22" t="s">
        <v>35557</v>
      </c>
      <c r="B104" t="s">
        <v>371</v>
      </c>
      <c r="C104" t="s">
        <v>372</v>
      </c>
      <c r="D104" t="s">
        <v>373</v>
      </c>
      <c r="E104" t="s">
        <v>32525</v>
      </c>
      <c r="F104" t="s">
        <v>32526</v>
      </c>
      <c r="G104" t="s">
        <v>32527</v>
      </c>
      <c r="H104" t="s">
        <v>453</v>
      </c>
      <c r="I104" t="s">
        <v>231</v>
      </c>
      <c r="J104">
        <v>1000</v>
      </c>
      <c r="K104" s="342">
        <v>4882320.4024999999</v>
      </c>
      <c r="L104">
        <v>4882320.4024999999</v>
      </c>
      <c r="M104">
        <v>5000</v>
      </c>
      <c r="N104" s="23">
        <v>46214</v>
      </c>
      <c r="O104">
        <v>192</v>
      </c>
      <c r="P104">
        <v>1</v>
      </c>
      <c r="Q104" t="s">
        <v>232</v>
      </c>
      <c r="R104">
        <v>4882973.5415000003</v>
      </c>
      <c r="S104" s="342">
        <v>4882973.5415000003</v>
      </c>
      <c r="T104" t="s">
        <v>451</v>
      </c>
      <c r="U104">
        <v>6803800000</v>
      </c>
      <c r="V104">
        <v>3267830000</v>
      </c>
      <c r="W104">
        <v>3535970000</v>
      </c>
      <c r="X104">
        <v>-0.13062779999999999</v>
      </c>
      <c r="Y104" t="str">
        <f>+MID(Tabla_Consulta_desde_Reporte_de_Valorización_de_Instrumentos6[[#This Row],[CODIGO_SBS]],7,1)</f>
        <v>1</v>
      </c>
      <c r="Z104" t="str">
        <f>Tabla_Consulta_desde_Reporte_de_Valorización_de_Instrumentos6[[#This Row],[CODIGO_SBS]]&amp;"-"&amp;RIGHT(Tabla_Consulta_desde_Reporte_de_Valorización_de_Instrumentos6[[#This Row],[PORTAFOLIO]],1)</f>
        <v>23203012501A-0</v>
      </c>
      <c r="AA104" t="s">
        <v>37204</v>
      </c>
      <c r="AB104" t="s">
        <v>37200</v>
      </c>
      <c r="AC104">
        <f>Tabla_Consulta_desde_Reporte_de_Valorización_de_Instrumentos6[[#This Row],[VALOR_UNITARIO]]*Tabla_Consulta_desde_Reporte_de_Valorización_de_Instrumentos6[[#This Row],[CANTIDAD]]</f>
        <v>5000000</v>
      </c>
      <c r="AD104" t="e">
        <v>#N/A</v>
      </c>
      <c r="AE1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05" spans="1:31" hidden="1" x14ac:dyDescent="0.35">
      <c r="A105" s="22" t="s">
        <v>35557</v>
      </c>
      <c r="B105" t="s">
        <v>371</v>
      </c>
      <c r="C105" t="s">
        <v>372</v>
      </c>
      <c r="D105" t="s">
        <v>373</v>
      </c>
      <c r="E105" t="s">
        <v>35572</v>
      </c>
      <c r="F105" t="s">
        <v>35573</v>
      </c>
      <c r="G105" t="s">
        <v>35574</v>
      </c>
      <c r="H105" t="s">
        <v>377</v>
      </c>
      <c r="I105" t="s">
        <v>231</v>
      </c>
      <c r="J105">
        <v>1000</v>
      </c>
      <c r="K105" s="342">
        <v>4700592.2187072001</v>
      </c>
      <c r="L105">
        <v>4700592.2187072001</v>
      </c>
      <c r="M105">
        <v>4761</v>
      </c>
      <c r="N105" s="23">
        <v>46123</v>
      </c>
      <c r="O105">
        <v>101</v>
      </c>
      <c r="P105">
        <v>1</v>
      </c>
      <c r="Q105" t="s">
        <v>232</v>
      </c>
      <c r="R105">
        <v>4700814.3255465003</v>
      </c>
      <c r="S105" s="342">
        <v>4700814.3255465003</v>
      </c>
      <c r="T105" t="s">
        <v>378</v>
      </c>
      <c r="U105">
        <v>9755108000</v>
      </c>
      <c r="V105">
        <v>5037943000</v>
      </c>
      <c r="W105">
        <v>4717165000</v>
      </c>
      <c r="X105">
        <v>-4.66513E-2</v>
      </c>
      <c r="Y105" t="str">
        <f>+MID(Tabla_Consulta_desde_Reporte_de_Valorización_de_Instrumentos6[[#This Row],[CODIGO_SBS]],7,1)</f>
        <v>1</v>
      </c>
      <c r="Z105" t="str">
        <f>Tabla_Consulta_desde_Reporte_de_Valorización_de_Instrumentos6[[#This Row],[CODIGO_SBS]]&amp;"-"&amp;RIGHT(Tabla_Consulta_desde_Reporte_de_Valorización_de_Instrumentos6[[#This Row],[PORTAFOLIO]],1)</f>
        <v>23200912503C-0</v>
      </c>
      <c r="AA105" t="s">
        <v>37204</v>
      </c>
      <c r="AB105" t="s">
        <v>37200</v>
      </c>
      <c r="AC105">
        <f>Tabla_Consulta_desde_Reporte_de_Valorización_de_Instrumentos6[[#This Row],[VALOR_UNITARIO]]*Tabla_Consulta_desde_Reporte_de_Valorización_de_Instrumentos6[[#This Row],[CANTIDAD]]</f>
        <v>4761000</v>
      </c>
      <c r="AD105" t="e">
        <v>#N/A</v>
      </c>
      <c r="AE1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106" spans="1:31" hidden="1" x14ac:dyDescent="0.35">
      <c r="A106" s="22" t="s">
        <v>35557</v>
      </c>
      <c r="B106" t="s">
        <v>379</v>
      </c>
      <c r="C106" t="s">
        <v>234</v>
      </c>
      <c r="D106" t="s">
        <v>380</v>
      </c>
      <c r="E106" t="s">
        <v>117</v>
      </c>
      <c r="F106" t="s">
        <v>104</v>
      </c>
      <c r="G106" t="s">
        <v>381</v>
      </c>
      <c r="H106" t="s">
        <v>35575</v>
      </c>
      <c r="I106" t="s">
        <v>231</v>
      </c>
      <c r="J106">
        <v>5000</v>
      </c>
      <c r="K106" s="342">
        <v>19086495.625355199</v>
      </c>
      <c r="L106">
        <v>19086495.625355199</v>
      </c>
      <c r="M106">
        <v>3664</v>
      </c>
      <c r="N106" s="23">
        <v>46216</v>
      </c>
      <c r="O106">
        <v>194</v>
      </c>
      <c r="P106">
        <v>1</v>
      </c>
      <c r="Q106" t="s">
        <v>232</v>
      </c>
      <c r="R106">
        <v>19089961.325644799</v>
      </c>
      <c r="S106" s="342">
        <v>19089961.325644799</v>
      </c>
      <c r="T106" t="s">
        <v>376</v>
      </c>
      <c r="U106">
        <v>13448377000</v>
      </c>
      <c r="V106">
        <v>9913193000</v>
      </c>
      <c r="W106">
        <v>3535184000</v>
      </c>
      <c r="X106">
        <v>-0.94587889999999997</v>
      </c>
      <c r="Y106" t="str">
        <f>+MID(Tabla_Consulta_desde_Reporte_de_Valorización_de_Instrumentos6[[#This Row],[CODIGO_SBS]],7,1)</f>
        <v>1</v>
      </c>
      <c r="Z106" t="str">
        <f>Tabla_Consulta_desde_Reporte_de_Valorización_de_Instrumentos6[[#This Row],[CODIGO_SBS]]&amp;"-"&amp;RIGHT(Tabla_Consulta_desde_Reporte_de_Valorización_de_Instrumentos6[[#This Row],[PORTAFOLIO]],1)</f>
        <v>25210511604A-2</v>
      </c>
      <c r="AA106" t="s">
        <v>37204</v>
      </c>
      <c r="AB106" t="s">
        <v>37200</v>
      </c>
      <c r="AC106">
        <f>Tabla_Consulta_desde_Reporte_de_Valorización_de_Instrumentos6[[#This Row],[VALOR_UNITARIO]]*Tabla_Consulta_desde_Reporte_de_Valorización_de_Instrumentos6[[#This Row],[CANTIDAD]]</f>
        <v>18320000</v>
      </c>
      <c r="AD106" t="s">
        <v>964</v>
      </c>
      <c r="AE1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Fondo Mi Vivienda</v>
      </c>
    </row>
    <row r="107" spans="1:31" hidden="1" x14ac:dyDescent="0.35">
      <c r="A107" s="22" t="s">
        <v>35557</v>
      </c>
      <c r="B107" t="s">
        <v>379</v>
      </c>
      <c r="C107" t="s">
        <v>234</v>
      </c>
      <c r="D107" t="s">
        <v>380</v>
      </c>
      <c r="E107" t="s">
        <v>382</v>
      </c>
      <c r="F107" t="s">
        <v>383</v>
      </c>
      <c r="G107" t="s">
        <v>384</v>
      </c>
      <c r="H107" t="s">
        <v>35575</v>
      </c>
      <c r="I107" t="s">
        <v>231</v>
      </c>
      <c r="J107">
        <v>5000</v>
      </c>
      <c r="K107" s="342">
        <v>4974764.5104694003</v>
      </c>
      <c r="L107">
        <v>4974764.5104694003</v>
      </c>
      <c r="M107">
        <v>971</v>
      </c>
      <c r="N107" s="23">
        <v>46220</v>
      </c>
      <c r="O107">
        <v>198</v>
      </c>
      <c r="P107">
        <v>1</v>
      </c>
      <c r="Q107" t="s">
        <v>232</v>
      </c>
      <c r="R107">
        <v>4975702.1014665999</v>
      </c>
      <c r="S107" s="342">
        <v>4975702.1014665999</v>
      </c>
      <c r="T107" t="s">
        <v>376</v>
      </c>
      <c r="U107">
        <v>13448377000</v>
      </c>
      <c r="V107">
        <v>9913193000</v>
      </c>
      <c r="W107">
        <v>3535184000</v>
      </c>
      <c r="X107">
        <v>-0.96559320000000004</v>
      </c>
      <c r="Y107" t="str">
        <f>+MID(Tabla_Consulta_desde_Reporte_de_Valorización_de_Instrumentos6[[#This Row],[CODIGO_SBS]],7,1)</f>
        <v>1</v>
      </c>
      <c r="Z107" t="str">
        <f>Tabla_Consulta_desde_Reporte_de_Valorización_de_Instrumentos6[[#This Row],[CODIGO_SBS]]&amp;"-"&amp;RIGHT(Tabla_Consulta_desde_Reporte_de_Valorización_de_Instrumentos6[[#This Row],[PORTAFOLIO]],1)</f>
        <v>25210511905A-2</v>
      </c>
      <c r="AA107" t="s">
        <v>37204</v>
      </c>
      <c r="AB107" t="s">
        <v>37200</v>
      </c>
      <c r="AC107">
        <f>Tabla_Consulta_desde_Reporte_de_Valorización_de_Instrumentos6[[#This Row],[VALOR_UNITARIO]]*Tabla_Consulta_desde_Reporte_de_Valorización_de_Instrumentos6[[#This Row],[CANTIDAD]]</f>
        <v>4855000</v>
      </c>
      <c r="AD107" t="s">
        <v>964</v>
      </c>
      <c r="AE1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Fondo Mi Vivienda</v>
      </c>
    </row>
    <row r="108" spans="1:31" hidden="1" x14ac:dyDescent="0.35">
      <c r="A108" s="22" t="s">
        <v>35557</v>
      </c>
      <c r="B108" t="s">
        <v>419</v>
      </c>
      <c r="C108" t="s">
        <v>424</v>
      </c>
      <c r="D108" t="s">
        <v>420</v>
      </c>
      <c r="E108" t="s">
        <v>72</v>
      </c>
      <c r="F108" t="s">
        <v>65</v>
      </c>
      <c r="G108" t="s">
        <v>421</v>
      </c>
      <c r="H108" t="s">
        <v>422</v>
      </c>
      <c r="I108" t="s">
        <v>275</v>
      </c>
      <c r="J108">
        <v>10</v>
      </c>
      <c r="K108" s="342">
        <v>68448070.944131106</v>
      </c>
      <c r="L108">
        <v>20365994.508652799</v>
      </c>
      <c r="M108">
        <v>814042</v>
      </c>
      <c r="P108">
        <v>3.3609</v>
      </c>
      <c r="Q108" t="s">
        <v>423</v>
      </c>
      <c r="R108">
        <v>67869003.871628106</v>
      </c>
      <c r="S108" s="342">
        <v>20183490.118250199</v>
      </c>
      <c r="T108" t="s">
        <v>319</v>
      </c>
      <c r="U108">
        <v>8247269000</v>
      </c>
      <c r="V108">
        <v>3281203000</v>
      </c>
      <c r="W108">
        <v>4966066000</v>
      </c>
      <c r="X108">
        <v>0.22419529999999999</v>
      </c>
      <c r="Y108" t="str">
        <f>+MID(Tabla_Consulta_desde_Reporte_de_Valorización_de_Instrumentos6[[#This Row],[CODIGO_SBS]],7,1)</f>
        <v>2</v>
      </c>
      <c r="Z108" t="str">
        <f>Tabla_Consulta_desde_Reporte_de_Valorización_de_Instrumentos6[[#This Row],[CODIGO_SBS]]&amp;"-"&amp;RIGHT(Tabla_Consulta_desde_Reporte_de_Valorización_de_Instrumentos6[[#This Row],[PORTAFOLIO]],1)</f>
        <v>3021012171A1-3</v>
      </c>
      <c r="AA108" t="s">
        <v>37206</v>
      </c>
      <c r="AB108" t="s">
        <v>37207</v>
      </c>
      <c r="AC108">
        <f>Tabla_Consulta_desde_Reporte_de_Valorización_de_Instrumentos6[[#This Row],[VALOR_UNITARIO]]*Tabla_Consulta_desde_Reporte_de_Valorización_de_Instrumentos6[[#This Row],[CANTIDAD]]</f>
        <v>8140420</v>
      </c>
      <c r="AD108" t="s">
        <v>942</v>
      </c>
      <c r="AE1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Peru Corp</v>
      </c>
    </row>
    <row r="109" spans="1:31" hidden="1" x14ac:dyDescent="0.35">
      <c r="A109" s="22" t="s">
        <v>35557</v>
      </c>
      <c r="B109" t="s">
        <v>419</v>
      </c>
      <c r="C109" t="s">
        <v>32886</v>
      </c>
      <c r="D109" t="s">
        <v>420</v>
      </c>
      <c r="E109" t="s">
        <v>72</v>
      </c>
      <c r="F109" t="s">
        <v>65</v>
      </c>
      <c r="G109" t="s">
        <v>421</v>
      </c>
      <c r="H109" t="s">
        <v>422</v>
      </c>
      <c r="I109" t="s">
        <v>275</v>
      </c>
      <c r="J109">
        <v>10</v>
      </c>
      <c r="K109" s="342">
        <v>15939421.514521601</v>
      </c>
      <c r="L109">
        <v>4742605.1100960001</v>
      </c>
      <c r="M109">
        <v>189565</v>
      </c>
      <c r="P109">
        <v>3.3609</v>
      </c>
      <c r="Q109" t="s">
        <v>423</v>
      </c>
      <c r="R109">
        <v>15804574.8486259</v>
      </c>
      <c r="S109" s="342">
        <v>4700105.5280515002</v>
      </c>
      <c r="T109" t="s">
        <v>319</v>
      </c>
      <c r="U109">
        <v>8247269000</v>
      </c>
      <c r="V109">
        <v>3281203000</v>
      </c>
      <c r="W109">
        <v>4966066000</v>
      </c>
      <c r="X109">
        <v>0.22419529999999999</v>
      </c>
      <c r="Y109" t="str">
        <f>+MID(Tabla_Consulta_desde_Reporte_de_Valorización_de_Instrumentos6[[#This Row],[CODIGO_SBS]],7,1)</f>
        <v>2</v>
      </c>
      <c r="Z109" t="str">
        <f>Tabla_Consulta_desde_Reporte_de_Valorización_de_Instrumentos6[[#This Row],[CODIGO_SBS]]&amp;"-"&amp;RIGHT(Tabla_Consulta_desde_Reporte_de_Valorización_de_Instrumentos6[[#This Row],[PORTAFOLIO]],1)</f>
        <v>3021012171A1-1</v>
      </c>
      <c r="AA109" t="s">
        <v>37206</v>
      </c>
      <c r="AB109" t="s">
        <v>37207</v>
      </c>
      <c r="AC109">
        <f>Tabla_Consulta_desde_Reporte_de_Valorización_de_Instrumentos6[[#This Row],[VALOR_UNITARIO]]*Tabla_Consulta_desde_Reporte_de_Valorización_de_Instrumentos6[[#This Row],[CANTIDAD]]</f>
        <v>1895650</v>
      </c>
      <c r="AD109" t="s">
        <v>942</v>
      </c>
      <c r="AE1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Peru Corp</v>
      </c>
    </row>
    <row r="110" spans="1:31" hidden="1" x14ac:dyDescent="0.35">
      <c r="A110" s="22" t="s">
        <v>35557</v>
      </c>
      <c r="B110" t="s">
        <v>419</v>
      </c>
      <c r="C110" t="s">
        <v>234</v>
      </c>
      <c r="D110" t="s">
        <v>420</v>
      </c>
      <c r="E110" t="s">
        <v>72</v>
      </c>
      <c r="F110" t="s">
        <v>65</v>
      </c>
      <c r="G110" t="s">
        <v>421</v>
      </c>
      <c r="H110" t="s">
        <v>422</v>
      </c>
      <c r="I110" t="s">
        <v>275</v>
      </c>
      <c r="J110">
        <v>10</v>
      </c>
      <c r="K110" s="342">
        <v>388490448.9202975</v>
      </c>
      <c r="L110">
        <v>115591195.489392</v>
      </c>
      <c r="M110">
        <v>4620255</v>
      </c>
      <c r="P110">
        <v>3.3609</v>
      </c>
      <c r="Q110" t="s">
        <v>423</v>
      </c>
      <c r="R110">
        <v>385203840.19855142</v>
      </c>
      <c r="S110" s="342">
        <v>114555356.0335905</v>
      </c>
      <c r="T110" t="s">
        <v>319</v>
      </c>
      <c r="U110">
        <v>8247269000</v>
      </c>
      <c r="V110">
        <v>3281203000</v>
      </c>
      <c r="W110">
        <v>4966066000</v>
      </c>
      <c r="X110">
        <v>0.22419529999999999</v>
      </c>
      <c r="Y110" t="str">
        <f>+MID(Tabla_Consulta_desde_Reporte_de_Valorización_de_Instrumentos6[[#This Row],[CODIGO_SBS]],7,1)</f>
        <v>2</v>
      </c>
      <c r="Z110" t="str">
        <f>Tabla_Consulta_desde_Reporte_de_Valorización_de_Instrumentos6[[#This Row],[CODIGO_SBS]]&amp;"-"&amp;RIGHT(Tabla_Consulta_desde_Reporte_de_Valorización_de_Instrumentos6[[#This Row],[PORTAFOLIO]],1)</f>
        <v>3021012171A1-2</v>
      </c>
      <c r="AA110" t="s">
        <v>37206</v>
      </c>
      <c r="AB110" t="s">
        <v>37207</v>
      </c>
      <c r="AC110">
        <f>Tabla_Consulta_desde_Reporte_de_Valorización_de_Instrumentos6[[#This Row],[VALOR_UNITARIO]]*Tabla_Consulta_desde_Reporte_de_Valorización_de_Instrumentos6[[#This Row],[CANTIDAD]]</f>
        <v>46202550</v>
      </c>
      <c r="AD110" t="s">
        <v>942</v>
      </c>
      <c r="AE1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Peru Corp</v>
      </c>
    </row>
    <row r="111" spans="1:31" hidden="1" x14ac:dyDescent="0.35">
      <c r="A111" s="22" t="s">
        <v>35557</v>
      </c>
      <c r="B111" t="s">
        <v>396</v>
      </c>
      <c r="C111" t="s">
        <v>234</v>
      </c>
      <c r="D111" t="s">
        <v>397</v>
      </c>
      <c r="E111" t="s">
        <v>114</v>
      </c>
      <c r="F111" t="s">
        <v>108</v>
      </c>
      <c r="G111" t="s">
        <v>398</v>
      </c>
      <c r="H111" t="s">
        <v>399</v>
      </c>
      <c r="I111" t="s">
        <v>231</v>
      </c>
      <c r="J111">
        <v>10000</v>
      </c>
      <c r="K111" s="342">
        <v>27463685.27375</v>
      </c>
      <c r="L111">
        <v>27463685.27375</v>
      </c>
      <c r="M111">
        <v>2500</v>
      </c>
      <c r="N111" s="23">
        <v>49150</v>
      </c>
      <c r="O111">
        <v>3128</v>
      </c>
      <c r="P111">
        <v>1</v>
      </c>
      <c r="Q111" t="s">
        <v>232</v>
      </c>
      <c r="R111">
        <v>27415348.517000001</v>
      </c>
      <c r="S111" s="342">
        <v>27415348.517000001</v>
      </c>
      <c r="T111" t="s">
        <v>319</v>
      </c>
      <c r="U111">
        <v>5958165000</v>
      </c>
      <c r="V111">
        <v>3039391000</v>
      </c>
      <c r="W111">
        <v>2918774000</v>
      </c>
      <c r="X111">
        <v>19.334702700000001</v>
      </c>
      <c r="Y111" t="str">
        <f>+MID(Tabla_Consulta_desde_Reporte_de_Valorización_de_Instrumentos6[[#This Row],[CODIGO_SBS]],7,1)</f>
        <v>1</v>
      </c>
      <c r="Z111" t="str">
        <f>Tabla_Consulta_desde_Reporte_de_Valorización_de_Instrumentos6[[#This Row],[CODIGO_SBS]]&amp;"-"&amp;RIGHT(Tabla_Consulta_desde_Reporte_de_Valorización_de_Instrumentos6[[#This Row],[PORTAFOLIO]],1)</f>
        <v>2721171IRSM1-2</v>
      </c>
      <c r="AA111" t="s">
        <v>37203</v>
      </c>
      <c r="AB111" t="s">
        <v>37200</v>
      </c>
      <c r="AC111">
        <f>Tabla_Consulta_desde_Reporte_de_Valorización_de_Instrumentos6[[#This Row],[VALOR_UNITARIO]]*Tabla_Consulta_desde_Reporte_de_Valorización_de_Instrumentos6[[#This Row],[CANTIDAD]]</f>
        <v>25000000</v>
      </c>
      <c r="AD111" t="s">
        <v>36</v>
      </c>
      <c r="AE1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2" spans="1:31" hidden="1" x14ac:dyDescent="0.35">
      <c r="A112" s="22" t="s">
        <v>35557</v>
      </c>
      <c r="B112" t="s">
        <v>379</v>
      </c>
      <c r="C112" t="s">
        <v>32886</v>
      </c>
      <c r="D112" t="s">
        <v>380</v>
      </c>
      <c r="E112" t="s">
        <v>392</v>
      </c>
      <c r="F112" t="s">
        <v>393</v>
      </c>
      <c r="G112" t="s">
        <v>31453</v>
      </c>
      <c r="H112" t="s">
        <v>315</v>
      </c>
      <c r="I112" t="s">
        <v>231</v>
      </c>
      <c r="J112">
        <v>1000</v>
      </c>
      <c r="K112" s="342">
        <v>2019528.500613</v>
      </c>
      <c r="L112">
        <v>2019528.500613</v>
      </c>
      <c r="M112">
        <v>1839</v>
      </c>
      <c r="N112" s="23">
        <v>47129</v>
      </c>
      <c r="O112">
        <v>1107</v>
      </c>
      <c r="P112">
        <v>1</v>
      </c>
      <c r="Q112" t="s">
        <v>232</v>
      </c>
      <c r="R112">
        <v>2017652.2093710001</v>
      </c>
      <c r="S112" s="342">
        <v>2017652.2093710001</v>
      </c>
      <c r="T112" t="s">
        <v>316</v>
      </c>
      <c r="U112">
        <v>187469765000</v>
      </c>
      <c r="V112">
        <v>164938084000</v>
      </c>
      <c r="W112">
        <v>22531681000</v>
      </c>
      <c r="X112">
        <v>1.020278</v>
      </c>
      <c r="Y112" t="str">
        <f>+MID(Tabla_Consulta_desde_Reporte_de_Valorización_de_Instrumentos6[[#This Row],[CODIGO_SBS]],7,1)</f>
        <v>1</v>
      </c>
      <c r="Z112" t="str">
        <f>Tabla_Consulta_desde_Reporte_de_Valorización_de_Instrumentos6[[#This Row],[CODIGO_SBS]]&amp;"-"&amp;RIGHT(Tabla_Consulta_desde_Reporte_de_Valorización_de_Instrumentos6[[#This Row],[PORTAFOLIO]],1)</f>
        <v>2500021V2F13-1</v>
      </c>
      <c r="AA112" t="s">
        <v>37202</v>
      </c>
      <c r="AB112" t="s">
        <v>37200</v>
      </c>
      <c r="AC112">
        <f>Tabla_Consulta_desde_Reporte_de_Valorización_de_Instrumentos6[[#This Row],[VALOR_UNITARIO]]*Tabla_Consulta_desde_Reporte_de_Valorización_de_Instrumentos6[[#This Row],[CANTIDAD]]</f>
        <v>1839000</v>
      </c>
      <c r="AD112" t="s">
        <v>953</v>
      </c>
      <c r="AE1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113" spans="1:31" hidden="1" x14ac:dyDescent="0.35">
      <c r="A113" s="22" t="s">
        <v>35557</v>
      </c>
      <c r="B113" t="s">
        <v>379</v>
      </c>
      <c r="C113" t="s">
        <v>234</v>
      </c>
      <c r="D113" t="s">
        <v>380</v>
      </c>
      <c r="E113" t="s">
        <v>392</v>
      </c>
      <c r="F113" t="s">
        <v>393</v>
      </c>
      <c r="G113" t="s">
        <v>31453</v>
      </c>
      <c r="H113" t="s">
        <v>315</v>
      </c>
      <c r="I113" t="s">
        <v>231</v>
      </c>
      <c r="J113">
        <v>1000</v>
      </c>
      <c r="K113" s="342">
        <v>164495483.21659699</v>
      </c>
      <c r="L113">
        <v>164495483.21659699</v>
      </c>
      <c r="M113">
        <v>149791</v>
      </c>
      <c r="N113" s="23">
        <v>47129</v>
      </c>
      <c r="O113">
        <v>1107</v>
      </c>
      <c r="P113">
        <v>1</v>
      </c>
      <c r="Q113" t="s">
        <v>232</v>
      </c>
      <c r="R113">
        <v>164342654.75469899</v>
      </c>
      <c r="S113" s="342">
        <v>164342654.75469899</v>
      </c>
      <c r="T113" t="s">
        <v>316</v>
      </c>
      <c r="U113">
        <v>187469765000</v>
      </c>
      <c r="V113">
        <v>164938084000</v>
      </c>
      <c r="W113">
        <v>22531681000</v>
      </c>
      <c r="X113">
        <v>1.020278</v>
      </c>
      <c r="Y113" t="str">
        <f>+MID(Tabla_Consulta_desde_Reporte_de_Valorización_de_Instrumentos6[[#This Row],[CODIGO_SBS]],7,1)</f>
        <v>1</v>
      </c>
      <c r="Z113" t="str">
        <f>Tabla_Consulta_desde_Reporte_de_Valorización_de_Instrumentos6[[#This Row],[CODIGO_SBS]]&amp;"-"&amp;RIGHT(Tabla_Consulta_desde_Reporte_de_Valorización_de_Instrumentos6[[#This Row],[PORTAFOLIO]],1)</f>
        <v>2500021V2F13-2</v>
      </c>
      <c r="AA113" t="s">
        <v>37202</v>
      </c>
      <c r="AB113" t="s">
        <v>37200</v>
      </c>
      <c r="AC113">
        <f>Tabla_Consulta_desde_Reporte_de_Valorización_de_Instrumentos6[[#This Row],[VALOR_UNITARIO]]*Tabla_Consulta_desde_Reporte_de_Valorización_de_Instrumentos6[[#This Row],[CANTIDAD]]</f>
        <v>149791000</v>
      </c>
      <c r="AD113" t="s">
        <v>953</v>
      </c>
      <c r="AE1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114" spans="1:31" hidden="1" x14ac:dyDescent="0.35">
      <c r="A114" s="22" t="s">
        <v>35557</v>
      </c>
      <c r="B114" t="s">
        <v>396</v>
      </c>
      <c r="C114" t="s">
        <v>32886</v>
      </c>
      <c r="D114" t="s">
        <v>397</v>
      </c>
      <c r="E114" t="s">
        <v>32899</v>
      </c>
      <c r="F114" t="s">
        <v>32900</v>
      </c>
      <c r="G114" t="s">
        <v>32901</v>
      </c>
      <c r="H114" t="s">
        <v>399</v>
      </c>
      <c r="I114" t="s">
        <v>231</v>
      </c>
      <c r="J114">
        <v>10000</v>
      </c>
      <c r="K114" s="342">
        <v>62097322.586400002</v>
      </c>
      <c r="L114">
        <v>62097322.586400002</v>
      </c>
      <c r="M114">
        <v>6000</v>
      </c>
      <c r="N114" s="23">
        <v>48507</v>
      </c>
      <c r="O114">
        <v>2485</v>
      </c>
      <c r="P114">
        <v>1</v>
      </c>
      <c r="Q114" t="s">
        <v>232</v>
      </c>
      <c r="R114">
        <v>61970909.720399998</v>
      </c>
      <c r="S114" s="342">
        <v>61970909.720399998</v>
      </c>
      <c r="T114" t="s">
        <v>319</v>
      </c>
      <c r="U114">
        <v>5958165000</v>
      </c>
      <c r="V114">
        <v>3039391000</v>
      </c>
      <c r="W114">
        <v>2918774000</v>
      </c>
      <c r="X114">
        <v>21.068811</v>
      </c>
      <c r="Y114" t="str">
        <f>+MID(Tabla_Consulta_desde_Reporte_de_Valorización_de_Instrumentos6[[#This Row],[CODIGO_SBS]],7,1)</f>
        <v>1</v>
      </c>
      <c r="Z114" t="str">
        <f>Tabla_Consulta_desde_Reporte_de_Valorización_de_Instrumentos6[[#This Row],[CODIGO_SBS]]&amp;"-"&amp;RIGHT(Tabla_Consulta_desde_Reporte_de_Valorización_de_Instrumentos6[[#This Row],[PORTAFOLIO]],1)</f>
        <v>2721171IRSM3-1</v>
      </c>
      <c r="AA114" t="s">
        <v>37203</v>
      </c>
      <c r="AB114" t="s">
        <v>37200</v>
      </c>
      <c r="AC114">
        <f>Tabla_Consulta_desde_Reporte_de_Valorización_de_Instrumentos6[[#This Row],[VALOR_UNITARIO]]*Tabla_Consulta_desde_Reporte_de_Valorización_de_Instrumentos6[[#This Row],[CANTIDAD]]</f>
        <v>60000000</v>
      </c>
      <c r="AD114" t="s">
        <v>967</v>
      </c>
      <c r="AE1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5" spans="1:31" hidden="1" x14ac:dyDescent="0.35">
      <c r="A115" s="22" t="s">
        <v>35557</v>
      </c>
      <c r="B115" t="s">
        <v>396</v>
      </c>
      <c r="C115" t="s">
        <v>32886</v>
      </c>
      <c r="D115" t="s">
        <v>397</v>
      </c>
      <c r="E115" t="s">
        <v>32902</v>
      </c>
      <c r="F115" t="s">
        <v>32903</v>
      </c>
      <c r="G115" t="s">
        <v>32904</v>
      </c>
      <c r="H115" t="s">
        <v>399</v>
      </c>
      <c r="I115" t="s">
        <v>275</v>
      </c>
      <c r="J115">
        <v>1000</v>
      </c>
      <c r="K115" s="342">
        <v>20899788.396389201</v>
      </c>
      <c r="L115">
        <v>6218509.4457999999</v>
      </c>
      <c r="M115">
        <v>6100</v>
      </c>
      <c r="N115" s="23">
        <v>48503</v>
      </c>
      <c r="O115">
        <v>2481</v>
      </c>
      <c r="P115">
        <v>3.3609</v>
      </c>
      <c r="Q115" t="s">
        <v>232</v>
      </c>
      <c r="R115">
        <v>20895306.434023499</v>
      </c>
      <c r="S115" s="342">
        <v>6214032.7229000004</v>
      </c>
      <c r="T115" t="s">
        <v>319</v>
      </c>
      <c r="U115">
        <v>5958165000</v>
      </c>
      <c r="V115">
        <v>3039391000</v>
      </c>
      <c r="W115">
        <v>2918774000</v>
      </c>
      <c r="X115">
        <v>0.73388900000000001</v>
      </c>
      <c r="Y115" t="str">
        <f>+MID(Tabla_Consulta_desde_Reporte_de_Valorización_de_Instrumentos6[[#This Row],[CODIGO_SBS]],7,1)</f>
        <v>2</v>
      </c>
      <c r="Z115" t="str">
        <f>Tabla_Consulta_desde_Reporte_de_Valorización_de_Instrumentos6[[#This Row],[CODIGO_SBS]]&amp;"-"&amp;RIGHT(Tabla_Consulta_desde_Reporte_de_Valorización_de_Instrumentos6[[#This Row],[PORTAFOLIO]],1)</f>
        <v>27211723AE14-1</v>
      </c>
      <c r="AA115" t="s">
        <v>37203</v>
      </c>
      <c r="AB115" t="s">
        <v>37200</v>
      </c>
      <c r="AC115">
        <f>Tabla_Consulta_desde_Reporte_de_Valorización_de_Instrumentos6[[#This Row],[VALOR_UNITARIO]]*Tabla_Consulta_desde_Reporte_de_Valorización_de_Instrumentos6[[#This Row],[CANTIDAD]]</f>
        <v>6100000</v>
      </c>
      <c r="AD115" t="s">
        <v>36</v>
      </c>
      <c r="AE1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6" spans="1:31" hidden="1" x14ac:dyDescent="0.35">
      <c r="A116" s="22" t="s">
        <v>35557</v>
      </c>
      <c r="B116" t="s">
        <v>308</v>
      </c>
      <c r="C116" t="s">
        <v>32886</v>
      </c>
      <c r="D116" t="s">
        <v>309</v>
      </c>
      <c r="E116" t="s">
        <v>24911</v>
      </c>
      <c r="F116" t="s">
        <v>24912</v>
      </c>
      <c r="G116" t="s">
        <v>31476</v>
      </c>
      <c r="H116" t="s">
        <v>395</v>
      </c>
      <c r="I116" t="s">
        <v>275</v>
      </c>
      <c r="J116">
        <v>1000</v>
      </c>
      <c r="K116" s="342">
        <v>32575042.356295601</v>
      </c>
      <c r="L116">
        <v>9692356.9152000006</v>
      </c>
      <c r="M116">
        <v>9200</v>
      </c>
      <c r="N116" s="23">
        <v>49429</v>
      </c>
      <c r="O116">
        <v>3407</v>
      </c>
      <c r="P116">
        <v>3.3609</v>
      </c>
      <c r="Q116" t="s">
        <v>232</v>
      </c>
      <c r="R116">
        <v>32503185.2773786</v>
      </c>
      <c r="S116" s="342">
        <v>9666087.3364000004</v>
      </c>
      <c r="T116" t="s">
        <v>319</v>
      </c>
      <c r="U116">
        <v>71698610000</v>
      </c>
      <c r="V116">
        <v>64045988000</v>
      </c>
      <c r="W116">
        <v>7652622000</v>
      </c>
      <c r="X116">
        <v>2.8553890000000002</v>
      </c>
      <c r="Y116" t="str">
        <f>+MID(Tabla_Consulta_desde_Reporte_de_Valorización_de_Instrumentos6[[#This Row],[CODIGO_SBS]],7,1)</f>
        <v>2</v>
      </c>
      <c r="Z116" t="str">
        <f>Tabla_Consulta_desde_Reporte_de_Valorización_de_Instrumentos6[[#This Row],[CODIGO_SBS]]&amp;"-"&amp;RIGHT(Tabla_Consulta_desde_Reporte_de_Valorización_de_Instrumentos6[[#This Row],[PORTAFOLIO]],1)</f>
        <v>21000325AG03-1</v>
      </c>
      <c r="AA116" t="s">
        <v>37202</v>
      </c>
      <c r="AB116" t="s">
        <v>37200</v>
      </c>
      <c r="AC116">
        <f>Tabla_Consulta_desde_Reporte_de_Valorización_de_Instrumentos6[[#This Row],[VALOR_UNITARIO]]*Tabla_Consulta_desde_Reporte_de_Valorización_de_Instrumentos6[[#This Row],[CANTIDAD]]</f>
        <v>9200000</v>
      </c>
      <c r="AD116" t="s">
        <v>963</v>
      </c>
      <c r="AE1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17" spans="1:31" hidden="1" x14ac:dyDescent="0.35">
      <c r="A117" s="22" t="s">
        <v>35557</v>
      </c>
      <c r="B117" t="s">
        <v>308</v>
      </c>
      <c r="C117" t="s">
        <v>234</v>
      </c>
      <c r="D117" t="s">
        <v>309</v>
      </c>
      <c r="E117" t="s">
        <v>24911</v>
      </c>
      <c r="F117" t="s">
        <v>24912</v>
      </c>
      <c r="G117" t="s">
        <v>31476</v>
      </c>
      <c r="H117" t="s">
        <v>395</v>
      </c>
      <c r="I117" t="s">
        <v>275</v>
      </c>
      <c r="J117">
        <v>1000</v>
      </c>
      <c r="K117" s="342">
        <v>78590830.450036794</v>
      </c>
      <c r="L117">
        <v>23383864.574976001</v>
      </c>
      <c r="M117">
        <v>22196</v>
      </c>
      <c r="N117" s="23">
        <v>49429</v>
      </c>
      <c r="O117">
        <v>3407</v>
      </c>
      <c r="P117">
        <v>3.3609</v>
      </c>
      <c r="Q117" t="s">
        <v>232</v>
      </c>
      <c r="R117">
        <v>78417467.436597407</v>
      </c>
      <c r="S117" s="342">
        <v>23320486.360732</v>
      </c>
      <c r="T117" t="s">
        <v>319</v>
      </c>
      <c r="U117">
        <v>71698610000</v>
      </c>
      <c r="V117">
        <v>64045988000</v>
      </c>
      <c r="W117">
        <v>7652622000</v>
      </c>
      <c r="X117">
        <v>2.8553890000000002</v>
      </c>
      <c r="Y117" t="str">
        <f>+MID(Tabla_Consulta_desde_Reporte_de_Valorización_de_Instrumentos6[[#This Row],[CODIGO_SBS]],7,1)</f>
        <v>2</v>
      </c>
      <c r="Z117" t="str">
        <f>Tabla_Consulta_desde_Reporte_de_Valorización_de_Instrumentos6[[#This Row],[CODIGO_SBS]]&amp;"-"&amp;RIGHT(Tabla_Consulta_desde_Reporte_de_Valorización_de_Instrumentos6[[#This Row],[PORTAFOLIO]],1)</f>
        <v>21000325AG03-2</v>
      </c>
      <c r="AA117" t="s">
        <v>37202</v>
      </c>
      <c r="AB117" t="s">
        <v>37200</v>
      </c>
      <c r="AC117">
        <f>Tabla_Consulta_desde_Reporte_de_Valorización_de_Instrumentos6[[#This Row],[VALOR_UNITARIO]]*Tabla_Consulta_desde_Reporte_de_Valorización_de_Instrumentos6[[#This Row],[CANTIDAD]]</f>
        <v>22196000</v>
      </c>
      <c r="AD117" t="s">
        <v>963</v>
      </c>
      <c r="AE1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18" spans="1:31" hidden="1" x14ac:dyDescent="0.35">
      <c r="A118" s="22" t="s">
        <v>35557</v>
      </c>
      <c r="B118" t="s">
        <v>379</v>
      </c>
      <c r="C118" t="s">
        <v>32886</v>
      </c>
      <c r="D118" t="s">
        <v>380</v>
      </c>
      <c r="E118" t="s">
        <v>136</v>
      </c>
      <c r="F118" t="s">
        <v>103</v>
      </c>
      <c r="G118" t="s">
        <v>394</v>
      </c>
      <c r="H118" t="s">
        <v>395</v>
      </c>
      <c r="I118" t="s">
        <v>231</v>
      </c>
      <c r="J118">
        <v>10000</v>
      </c>
      <c r="K118" s="342">
        <v>76040317.313250005</v>
      </c>
      <c r="L118">
        <v>76040317.313250005</v>
      </c>
      <c r="M118">
        <v>7500</v>
      </c>
      <c r="N118" s="23">
        <v>46296</v>
      </c>
      <c r="O118">
        <v>274</v>
      </c>
      <c r="P118">
        <v>1</v>
      </c>
      <c r="Q118" t="s">
        <v>232</v>
      </c>
      <c r="R118">
        <v>76060054.952250004</v>
      </c>
      <c r="S118" s="342">
        <v>76060054.952250004</v>
      </c>
      <c r="T118" t="s">
        <v>319</v>
      </c>
      <c r="U118">
        <v>71698610000</v>
      </c>
      <c r="V118">
        <v>64045988000</v>
      </c>
      <c r="W118">
        <v>7652622000</v>
      </c>
      <c r="X118">
        <v>-2.6316852000000002</v>
      </c>
      <c r="Y118" t="str">
        <f>+MID(Tabla_Consulta_desde_Reporte_de_Valorización_de_Instrumentos6[[#This Row],[CODIGO_SBS]],7,1)</f>
        <v>1</v>
      </c>
      <c r="Z118" t="str">
        <f>Tabla_Consulta_desde_Reporte_de_Valorización_de_Instrumentos6[[#This Row],[CODIGO_SBS]]&amp;"-"&amp;RIGHT(Tabla_Consulta_desde_Reporte_de_Valorización_de_Instrumentos6[[#This Row],[PORTAFOLIO]],1)</f>
        <v>25000310A109-1</v>
      </c>
      <c r="AA118" t="s">
        <v>37202</v>
      </c>
      <c r="AB118" t="s">
        <v>37200</v>
      </c>
      <c r="AC118">
        <f>Tabla_Consulta_desde_Reporte_de_Valorización_de_Instrumentos6[[#This Row],[VALOR_UNITARIO]]*Tabla_Consulta_desde_Reporte_de_Valorización_de_Instrumentos6[[#This Row],[CANTIDAD]]</f>
        <v>75000000</v>
      </c>
      <c r="AD118" t="s">
        <v>963</v>
      </c>
      <c r="AE1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19" spans="1:31" hidden="1" x14ac:dyDescent="0.35">
      <c r="A119" s="22" t="s">
        <v>35557</v>
      </c>
      <c r="B119" t="s">
        <v>379</v>
      </c>
      <c r="C119" t="s">
        <v>234</v>
      </c>
      <c r="D119" t="s">
        <v>380</v>
      </c>
      <c r="E119" t="s">
        <v>136</v>
      </c>
      <c r="F119" t="s">
        <v>103</v>
      </c>
      <c r="G119" t="s">
        <v>394</v>
      </c>
      <c r="H119" t="s">
        <v>395</v>
      </c>
      <c r="I119" t="s">
        <v>231</v>
      </c>
      <c r="J119">
        <v>10000</v>
      </c>
      <c r="K119" s="342">
        <v>55762899.363049999</v>
      </c>
      <c r="L119">
        <v>55762899.363049999</v>
      </c>
      <c r="M119">
        <v>5500</v>
      </c>
      <c r="N119" s="23">
        <v>46296</v>
      </c>
      <c r="O119">
        <v>274</v>
      </c>
      <c r="P119">
        <v>1</v>
      </c>
      <c r="Q119" t="s">
        <v>232</v>
      </c>
      <c r="R119">
        <v>55777373.631650001</v>
      </c>
      <c r="S119" s="342">
        <v>55777373.631650001</v>
      </c>
      <c r="T119" t="s">
        <v>319</v>
      </c>
      <c r="U119">
        <v>71698610000</v>
      </c>
      <c r="V119">
        <v>64045988000</v>
      </c>
      <c r="W119">
        <v>7652622000</v>
      </c>
      <c r="X119">
        <v>-2.6316852000000002</v>
      </c>
      <c r="Y119" t="str">
        <f>+MID(Tabla_Consulta_desde_Reporte_de_Valorización_de_Instrumentos6[[#This Row],[CODIGO_SBS]],7,1)</f>
        <v>1</v>
      </c>
      <c r="Z119" t="str">
        <f>Tabla_Consulta_desde_Reporte_de_Valorización_de_Instrumentos6[[#This Row],[CODIGO_SBS]]&amp;"-"&amp;RIGHT(Tabla_Consulta_desde_Reporte_de_Valorización_de_Instrumentos6[[#This Row],[PORTAFOLIO]],1)</f>
        <v>25000310A109-2</v>
      </c>
      <c r="AA119" t="s">
        <v>37202</v>
      </c>
      <c r="AB119" t="s">
        <v>37200</v>
      </c>
      <c r="AC119">
        <f>Tabla_Consulta_desde_Reporte_de_Valorización_de_Instrumentos6[[#This Row],[VALOR_UNITARIO]]*Tabla_Consulta_desde_Reporte_de_Valorización_de_Instrumentos6[[#This Row],[CANTIDAD]]</f>
        <v>55000000</v>
      </c>
      <c r="AD119" t="s">
        <v>963</v>
      </c>
      <c r="AE1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20" spans="1:31" hidden="1" x14ac:dyDescent="0.35">
      <c r="A120" s="22" t="s">
        <v>35557</v>
      </c>
      <c r="B120" t="s">
        <v>810</v>
      </c>
      <c r="C120" t="s">
        <v>372</v>
      </c>
      <c r="D120" t="s">
        <v>811</v>
      </c>
      <c r="E120" t="s">
        <v>32615</v>
      </c>
      <c r="F120" t="s">
        <v>32616</v>
      </c>
      <c r="G120" t="s">
        <v>32617</v>
      </c>
      <c r="H120" t="s">
        <v>395</v>
      </c>
      <c r="I120" t="s">
        <v>231</v>
      </c>
      <c r="J120">
        <v>1000</v>
      </c>
      <c r="K120" s="342">
        <v>14540643.855</v>
      </c>
      <c r="L120">
        <v>14540643.855</v>
      </c>
      <c r="M120">
        <v>15000</v>
      </c>
      <c r="N120" s="23">
        <v>46276</v>
      </c>
      <c r="O120">
        <v>254</v>
      </c>
      <c r="P120">
        <v>1</v>
      </c>
      <c r="Q120" t="s">
        <v>232</v>
      </c>
      <c r="R120">
        <v>14542966.0725</v>
      </c>
      <c r="S120" s="342">
        <v>14542966.0725</v>
      </c>
      <c r="T120" t="s">
        <v>319</v>
      </c>
      <c r="U120">
        <v>71698610000</v>
      </c>
      <c r="V120">
        <v>64045988000</v>
      </c>
      <c r="W120">
        <v>7652622000</v>
      </c>
      <c r="X120">
        <v>-0.15481449999999999</v>
      </c>
      <c r="Y120" t="str">
        <f>+MID(Tabla_Consulta_desde_Reporte_de_Valorización_de_Instrumentos6[[#This Row],[CODIGO_SBS]],7,1)</f>
        <v>1</v>
      </c>
      <c r="Z120" t="str">
        <f>Tabla_Consulta_desde_Reporte_de_Valorización_de_Instrumentos6[[#This Row],[CODIGO_SBS]]&amp;"-"&amp;RIGHT(Tabla_Consulta_desde_Reporte_de_Valorización_de_Instrumentos6[[#This Row],[PORTAFOLIO]],1)</f>
        <v>63000312501E-0</v>
      </c>
      <c r="AA120" t="s">
        <v>37204</v>
      </c>
      <c r="AB120" t="s">
        <v>37200</v>
      </c>
      <c r="AC120">
        <f>Tabla_Consulta_desde_Reporte_de_Valorización_de_Instrumentos6[[#This Row],[VALOR_UNITARIO]]*Tabla_Consulta_desde_Reporte_de_Valorización_de_Instrumentos6[[#This Row],[CANTIDAD]]</f>
        <v>15000000</v>
      </c>
      <c r="AD120" t="e">
        <v>#N/A</v>
      </c>
      <c r="AE1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21" spans="1:31" hidden="1" x14ac:dyDescent="0.35">
      <c r="A121" s="22" t="s">
        <v>35557</v>
      </c>
      <c r="B121" t="s">
        <v>396</v>
      </c>
      <c r="C121" t="s">
        <v>32886</v>
      </c>
      <c r="D121" t="s">
        <v>397</v>
      </c>
      <c r="E121" t="s">
        <v>402</v>
      </c>
      <c r="F121" t="s">
        <v>403</v>
      </c>
      <c r="G121" t="s">
        <v>404</v>
      </c>
      <c r="H121" t="s">
        <v>405</v>
      </c>
      <c r="I121" t="s">
        <v>307</v>
      </c>
      <c r="J121">
        <v>1000</v>
      </c>
      <c r="K121" s="342">
        <v>312930.38543830003</v>
      </c>
      <c r="L121">
        <v>312930.38543830003</v>
      </c>
      <c r="M121">
        <v>1379</v>
      </c>
      <c r="N121" s="23">
        <v>46844</v>
      </c>
      <c r="O121">
        <v>822</v>
      </c>
      <c r="P121">
        <v>1</v>
      </c>
      <c r="Q121" t="s">
        <v>232</v>
      </c>
      <c r="R121">
        <v>312797.48541650001</v>
      </c>
      <c r="S121" s="342">
        <v>312797.48541650001</v>
      </c>
      <c r="T121" t="s">
        <v>233</v>
      </c>
      <c r="U121">
        <v>0</v>
      </c>
      <c r="V121">
        <v>0</v>
      </c>
      <c r="W121">
        <v>0</v>
      </c>
      <c r="X121">
        <v>9.6374199999999993E-2</v>
      </c>
      <c r="Y121" t="str">
        <f>+MID(Tabla_Consulta_desde_Reporte_de_Valorización_de_Instrumentos6[[#This Row],[CODIGO_SBS]],7,1)</f>
        <v>3</v>
      </c>
      <c r="Z121" t="str">
        <f>Tabla_Consulta_desde_Reporte_de_Valorización_de_Instrumentos6[[#This Row],[CODIGO_SBS]]&amp;"-"&amp;RIGHT(Tabla_Consulta_desde_Reporte_de_Valorización_de_Instrumentos6[[#This Row],[PORTAFOLIO]],1)</f>
        <v>274325396355-1</v>
      </c>
      <c r="AA121" t="s">
        <v>37203</v>
      </c>
      <c r="AB121" t="s">
        <v>37200</v>
      </c>
      <c r="AC121">
        <f>Tabla_Consulta_desde_Reporte_de_Valorización_de_Instrumentos6[[#This Row],[VALOR_UNITARIO]]*Tabla_Consulta_desde_Reporte_de_Valorización_de_Instrumentos6[[#This Row],[CANTIDAD]]</f>
        <v>1379000</v>
      </c>
      <c r="AD121" t="s">
        <v>38</v>
      </c>
      <c r="AE1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2" spans="1:31" hidden="1" x14ac:dyDescent="0.35">
      <c r="A122" s="22" t="s">
        <v>35557</v>
      </c>
      <c r="B122" t="s">
        <v>396</v>
      </c>
      <c r="C122" t="s">
        <v>234</v>
      </c>
      <c r="D122" t="s">
        <v>397</v>
      </c>
      <c r="E122" t="s">
        <v>402</v>
      </c>
      <c r="F122" t="s">
        <v>403</v>
      </c>
      <c r="G122" t="s">
        <v>404</v>
      </c>
      <c r="H122" t="s">
        <v>405</v>
      </c>
      <c r="I122" t="s">
        <v>307</v>
      </c>
      <c r="J122">
        <v>1000</v>
      </c>
      <c r="K122" s="342">
        <v>3574985.7086258</v>
      </c>
      <c r="L122">
        <v>3574985.7086258</v>
      </c>
      <c r="M122">
        <v>15754</v>
      </c>
      <c r="N122" s="23">
        <v>46844</v>
      </c>
      <c r="O122">
        <v>822</v>
      </c>
      <c r="P122">
        <v>1</v>
      </c>
      <c r="Q122" t="s">
        <v>232</v>
      </c>
      <c r="R122">
        <v>3573467.4294790002</v>
      </c>
      <c r="S122" s="342">
        <v>3573467.4294790002</v>
      </c>
      <c r="T122" t="s">
        <v>233</v>
      </c>
      <c r="U122">
        <v>0</v>
      </c>
      <c r="V122">
        <v>0</v>
      </c>
      <c r="W122">
        <v>0</v>
      </c>
      <c r="X122">
        <v>9.6374199999999993E-2</v>
      </c>
      <c r="Y122" t="str">
        <f>+MID(Tabla_Consulta_desde_Reporte_de_Valorización_de_Instrumentos6[[#This Row],[CODIGO_SBS]],7,1)</f>
        <v>3</v>
      </c>
      <c r="Z122" t="str">
        <f>Tabla_Consulta_desde_Reporte_de_Valorización_de_Instrumentos6[[#This Row],[CODIGO_SBS]]&amp;"-"&amp;RIGHT(Tabla_Consulta_desde_Reporte_de_Valorización_de_Instrumentos6[[#This Row],[PORTAFOLIO]],1)</f>
        <v>274325396355-2</v>
      </c>
      <c r="AA122" t="s">
        <v>37203</v>
      </c>
      <c r="AB122" t="s">
        <v>37200</v>
      </c>
      <c r="AC122">
        <f>Tabla_Consulta_desde_Reporte_de_Valorización_de_Instrumentos6[[#This Row],[VALOR_UNITARIO]]*Tabla_Consulta_desde_Reporte_de_Valorización_de_Instrumentos6[[#This Row],[CANTIDAD]]</f>
        <v>15754000</v>
      </c>
      <c r="AD122" t="s">
        <v>38</v>
      </c>
      <c r="AE1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3" spans="1:31" hidden="1" x14ac:dyDescent="0.35">
      <c r="A123" s="22" t="s">
        <v>35557</v>
      </c>
      <c r="B123" t="s">
        <v>396</v>
      </c>
      <c r="C123" t="s">
        <v>32886</v>
      </c>
      <c r="D123" t="s">
        <v>397</v>
      </c>
      <c r="E123" t="s">
        <v>116</v>
      </c>
      <c r="F123" t="s">
        <v>110</v>
      </c>
      <c r="G123" t="s">
        <v>406</v>
      </c>
      <c r="H123" t="s">
        <v>405</v>
      </c>
      <c r="I123" t="s">
        <v>307</v>
      </c>
      <c r="J123">
        <v>1000</v>
      </c>
      <c r="K123" s="342">
        <v>483453.35047469998</v>
      </c>
      <c r="L123">
        <v>483453.35047469998</v>
      </c>
      <c r="M123">
        <v>2131</v>
      </c>
      <c r="N123" s="23">
        <v>46844</v>
      </c>
      <c r="O123">
        <v>822</v>
      </c>
      <c r="P123">
        <v>1</v>
      </c>
      <c r="Q123" t="s">
        <v>232</v>
      </c>
      <c r="R123">
        <v>483247.58026229998</v>
      </c>
      <c r="S123" s="342">
        <v>483247.58026229998</v>
      </c>
      <c r="T123" t="s">
        <v>233</v>
      </c>
      <c r="U123">
        <v>0</v>
      </c>
      <c r="V123">
        <v>0</v>
      </c>
      <c r="W123">
        <v>0</v>
      </c>
      <c r="X123">
        <v>9.6560400000000005E-2</v>
      </c>
      <c r="Y123" t="str">
        <f>+MID(Tabla_Consulta_desde_Reporte_de_Valorización_de_Instrumentos6[[#This Row],[CODIGO_SBS]],7,1)</f>
        <v>3</v>
      </c>
      <c r="Z123" t="str">
        <f>Tabla_Consulta_desde_Reporte_de_Valorización_de_Instrumentos6[[#This Row],[CODIGO_SBS]]&amp;"-"&amp;RIGHT(Tabla_Consulta_desde_Reporte_de_Valorización_de_Instrumentos6[[#This Row],[PORTAFOLIO]],1)</f>
        <v>274325395894-1</v>
      </c>
      <c r="AA123" t="s">
        <v>37203</v>
      </c>
      <c r="AB123" t="s">
        <v>37200</v>
      </c>
      <c r="AC123">
        <f>Tabla_Consulta_desde_Reporte_de_Valorización_de_Instrumentos6[[#This Row],[VALOR_UNITARIO]]*Tabla_Consulta_desde_Reporte_de_Valorización_de_Instrumentos6[[#This Row],[CANTIDAD]]</f>
        <v>2131000</v>
      </c>
      <c r="AD123" t="s">
        <v>38</v>
      </c>
      <c r="AE1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4" spans="1:31" hidden="1" x14ac:dyDescent="0.35">
      <c r="A124" s="22" t="s">
        <v>35557</v>
      </c>
      <c r="B124" t="s">
        <v>396</v>
      </c>
      <c r="C124" t="s">
        <v>234</v>
      </c>
      <c r="D124" t="s">
        <v>397</v>
      </c>
      <c r="E124" t="s">
        <v>116</v>
      </c>
      <c r="F124" t="s">
        <v>110</v>
      </c>
      <c r="G124" t="s">
        <v>406</v>
      </c>
      <c r="H124" t="s">
        <v>405</v>
      </c>
      <c r="I124" t="s">
        <v>307</v>
      </c>
      <c r="J124">
        <v>1000</v>
      </c>
      <c r="K124" s="342">
        <v>5524662.5953823999</v>
      </c>
      <c r="L124">
        <v>5524662.5953823999</v>
      </c>
      <c r="M124">
        <v>24352</v>
      </c>
      <c r="N124" s="23">
        <v>46844</v>
      </c>
      <c r="O124">
        <v>822</v>
      </c>
      <c r="P124">
        <v>1</v>
      </c>
      <c r="Q124" t="s">
        <v>232</v>
      </c>
      <c r="R124">
        <v>5522311.1565215997</v>
      </c>
      <c r="S124" s="342">
        <v>5522311.1565215997</v>
      </c>
      <c r="T124" t="s">
        <v>233</v>
      </c>
      <c r="U124">
        <v>0</v>
      </c>
      <c r="V124">
        <v>0</v>
      </c>
      <c r="W124">
        <v>0</v>
      </c>
      <c r="X124">
        <v>9.6560400000000005E-2</v>
      </c>
      <c r="Y124" t="str">
        <f>+MID(Tabla_Consulta_desde_Reporte_de_Valorización_de_Instrumentos6[[#This Row],[CODIGO_SBS]],7,1)</f>
        <v>3</v>
      </c>
      <c r="Z124" t="str">
        <f>Tabla_Consulta_desde_Reporte_de_Valorización_de_Instrumentos6[[#This Row],[CODIGO_SBS]]&amp;"-"&amp;RIGHT(Tabla_Consulta_desde_Reporte_de_Valorización_de_Instrumentos6[[#This Row],[PORTAFOLIO]],1)</f>
        <v>274325395894-2</v>
      </c>
      <c r="AA124" t="s">
        <v>37203</v>
      </c>
      <c r="AB124" t="s">
        <v>37200</v>
      </c>
      <c r="AC124">
        <f>Tabla_Consulta_desde_Reporte_de_Valorización_de_Instrumentos6[[#This Row],[VALOR_UNITARIO]]*Tabla_Consulta_desde_Reporte_de_Valorización_de_Instrumentos6[[#This Row],[CANTIDAD]]</f>
        <v>24352000</v>
      </c>
      <c r="AD124" t="s">
        <v>38</v>
      </c>
      <c r="AE1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5" spans="1:31" hidden="1" x14ac:dyDescent="0.35">
      <c r="A125" s="22" t="s">
        <v>35557</v>
      </c>
      <c r="B125" t="s">
        <v>396</v>
      </c>
      <c r="C125" t="s">
        <v>234</v>
      </c>
      <c r="D125" t="s">
        <v>397</v>
      </c>
      <c r="E125" t="s">
        <v>112</v>
      </c>
      <c r="F125" t="s">
        <v>106</v>
      </c>
      <c r="G125" t="s">
        <v>407</v>
      </c>
      <c r="H125" t="s">
        <v>35576</v>
      </c>
      <c r="I125" t="s">
        <v>231</v>
      </c>
      <c r="J125">
        <v>100</v>
      </c>
      <c r="K125" s="342">
        <v>206963.99310170001</v>
      </c>
      <c r="L125">
        <v>206963.99310170001</v>
      </c>
      <c r="M125">
        <v>247109</v>
      </c>
      <c r="N125" s="23">
        <v>46153</v>
      </c>
      <c r="O125">
        <v>131</v>
      </c>
      <c r="P125">
        <v>1</v>
      </c>
      <c r="Q125" t="s">
        <v>232</v>
      </c>
      <c r="R125">
        <v>206965.74757559999</v>
      </c>
      <c r="S125" s="342">
        <v>206965.74757559999</v>
      </c>
      <c r="T125" t="s">
        <v>316</v>
      </c>
      <c r="U125">
        <v>0</v>
      </c>
      <c r="V125">
        <v>0</v>
      </c>
      <c r="W125">
        <v>0</v>
      </c>
      <c r="X125">
        <v>-7.0999999999999998E-6</v>
      </c>
      <c r="Y125" t="str">
        <f>+MID(Tabla_Consulta_desde_Reporte_de_Valorización_de_Instrumentos6[[#This Row],[CODIGO_SBS]],7,1)</f>
        <v>1</v>
      </c>
      <c r="Z125" t="str">
        <f>Tabla_Consulta_desde_Reporte_de_Valorización_de_Instrumentos6[[#This Row],[CODIGO_SBS]]&amp;"-"&amp;RIGHT(Tabla_Consulta_desde_Reporte_de_Valorización_de_Instrumentos6[[#This Row],[PORTAFOLIO]],1)</f>
        <v>2702021ADP1A-2</v>
      </c>
      <c r="AA125" t="s">
        <v>37205</v>
      </c>
      <c r="AB125" t="s">
        <v>37200</v>
      </c>
      <c r="AC125">
        <f>Tabla_Consulta_desde_Reporte_de_Valorización_de_Instrumentos6[[#This Row],[VALOR_UNITARIO]]*Tabla_Consulta_desde_Reporte_de_Valorización_de_Instrumentos6[[#This Row],[CANTIDAD]]</f>
        <v>24710900</v>
      </c>
      <c r="AD125" t="s">
        <v>34</v>
      </c>
      <c r="AE1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ADP</v>
      </c>
    </row>
    <row r="126" spans="1:31" hidden="1" x14ac:dyDescent="0.35">
      <c r="A126" s="22" t="s">
        <v>35557</v>
      </c>
      <c r="B126" t="s">
        <v>396</v>
      </c>
      <c r="C126" t="s">
        <v>32886</v>
      </c>
      <c r="D126" t="s">
        <v>397</v>
      </c>
      <c r="E126" t="s">
        <v>408</v>
      </c>
      <c r="F126" t="s">
        <v>409</v>
      </c>
      <c r="G126" t="s">
        <v>410</v>
      </c>
      <c r="H126" t="s">
        <v>411</v>
      </c>
      <c r="I126" t="s">
        <v>231</v>
      </c>
      <c r="J126">
        <v>975</v>
      </c>
      <c r="K126" s="342">
        <v>24515266.39144</v>
      </c>
      <c r="L126">
        <v>24515266.39144</v>
      </c>
      <c r="M126">
        <v>30700</v>
      </c>
      <c r="N126" s="23">
        <v>50273</v>
      </c>
      <c r="O126">
        <v>4251</v>
      </c>
      <c r="P126">
        <v>1</v>
      </c>
      <c r="Q126" t="s">
        <v>232</v>
      </c>
      <c r="R126">
        <v>24466296.382429998</v>
      </c>
      <c r="S126" s="342">
        <v>24466296.382429998</v>
      </c>
      <c r="T126" t="s">
        <v>319</v>
      </c>
      <c r="U126">
        <v>0</v>
      </c>
      <c r="V126">
        <v>0</v>
      </c>
      <c r="W126">
        <v>0</v>
      </c>
      <c r="X126">
        <v>1.5951143000000001</v>
      </c>
      <c r="Y126" t="str">
        <f>+MID(Tabla_Consulta_desde_Reporte_de_Valorización_de_Instrumentos6[[#This Row],[CODIGO_SBS]],7,1)</f>
        <v>1</v>
      </c>
      <c r="Z126" t="str">
        <f>Tabla_Consulta_desde_Reporte_de_Valorización_de_Instrumentos6[[#This Row],[CODIGO_SBS]]&amp;"-"&amp;RIGHT(Tabla_Consulta_desde_Reporte_de_Valorización_de_Instrumentos6[[#This Row],[PORTAFOLIO]],1)</f>
        <v>2702011INS3U-1</v>
      </c>
      <c r="AA126" t="s">
        <v>37205</v>
      </c>
      <c r="AB126" t="s">
        <v>37200</v>
      </c>
      <c r="AC126">
        <f>Tabla_Consulta_desde_Reporte_de_Valorización_de_Instrumentos6[[#This Row],[VALOR_UNITARIO]]*Tabla_Consulta_desde_Reporte_de_Valorización_de_Instrumentos6[[#This Row],[CANTIDAD]]</f>
        <v>29932500</v>
      </c>
      <c r="AD126" t="s">
        <v>965</v>
      </c>
      <c r="AE1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27" spans="1:31" hidden="1" x14ac:dyDescent="0.35">
      <c r="A127" s="22" t="s">
        <v>35557</v>
      </c>
      <c r="B127" t="s">
        <v>396</v>
      </c>
      <c r="C127" t="s">
        <v>32886</v>
      </c>
      <c r="D127" t="s">
        <v>397</v>
      </c>
      <c r="E127" t="s">
        <v>111</v>
      </c>
      <c r="F127" t="s">
        <v>105</v>
      </c>
      <c r="G127" t="s">
        <v>412</v>
      </c>
      <c r="H127" t="s">
        <v>411</v>
      </c>
      <c r="I127" t="s">
        <v>231</v>
      </c>
      <c r="J127">
        <v>1000</v>
      </c>
      <c r="K127" s="342">
        <v>54897679.980149999</v>
      </c>
      <c r="L127">
        <v>54897679.980149999</v>
      </c>
      <c r="M127">
        <v>59500</v>
      </c>
      <c r="N127" s="23">
        <v>49197</v>
      </c>
      <c r="O127">
        <v>3175</v>
      </c>
      <c r="P127">
        <v>1</v>
      </c>
      <c r="Q127" t="s">
        <v>232</v>
      </c>
      <c r="R127">
        <v>54851467.329750001</v>
      </c>
      <c r="S127" s="342">
        <v>54851467.329750001</v>
      </c>
      <c r="T127" t="s">
        <v>319</v>
      </c>
      <c r="U127">
        <v>0</v>
      </c>
      <c r="V127">
        <v>0</v>
      </c>
      <c r="W127">
        <v>0</v>
      </c>
      <c r="X127">
        <v>0.77668320000000002</v>
      </c>
      <c r="Y127" t="str">
        <f>+MID(Tabla_Consulta_desde_Reporte_de_Valorización_de_Instrumentos6[[#This Row],[CODIGO_SBS]],7,1)</f>
        <v>1</v>
      </c>
      <c r="Z127" t="str">
        <f>Tabla_Consulta_desde_Reporte_de_Valorización_de_Instrumentos6[[#This Row],[CODIGO_SBS]]&amp;"-"&amp;RIGHT(Tabla_Consulta_desde_Reporte_de_Valorización_de_Instrumentos6[[#This Row],[PORTAFOLIO]],1)</f>
        <v>2702011IS11A-1</v>
      </c>
      <c r="AA127" t="s">
        <v>37205</v>
      </c>
      <c r="AB127" t="s">
        <v>37200</v>
      </c>
      <c r="AC127">
        <f>Tabla_Consulta_desde_Reporte_de_Valorización_de_Instrumentos6[[#This Row],[VALOR_UNITARIO]]*Tabla_Consulta_desde_Reporte_de_Valorización_de_Instrumentos6[[#This Row],[CANTIDAD]]</f>
        <v>59500000</v>
      </c>
      <c r="AD127" t="s">
        <v>981</v>
      </c>
      <c r="AE1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Scotia Titulizadora</v>
      </c>
    </row>
    <row r="128" spans="1:31" hidden="1" x14ac:dyDescent="0.35">
      <c r="A128" s="22" t="s">
        <v>35557</v>
      </c>
      <c r="B128" t="s">
        <v>396</v>
      </c>
      <c r="C128" t="s">
        <v>234</v>
      </c>
      <c r="D128" t="s">
        <v>397</v>
      </c>
      <c r="E128" t="s">
        <v>111</v>
      </c>
      <c r="F128" t="s">
        <v>105</v>
      </c>
      <c r="G128" t="s">
        <v>412</v>
      </c>
      <c r="H128" t="s">
        <v>411</v>
      </c>
      <c r="I128" t="s">
        <v>231</v>
      </c>
      <c r="J128">
        <v>1000</v>
      </c>
      <c r="K128" s="342">
        <v>43825878.975749999</v>
      </c>
      <c r="L128">
        <v>43825878.975749999</v>
      </c>
      <c r="M128">
        <v>47500</v>
      </c>
      <c r="N128" s="23">
        <v>49197</v>
      </c>
      <c r="O128">
        <v>3175</v>
      </c>
      <c r="P128">
        <v>1</v>
      </c>
      <c r="Q128" t="s">
        <v>232</v>
      </c>
      <c r="R128">
        <v>43788986.52375</v>
      </c>
      <c r="S128" s="342">
        <v>43788986.52375</v>
      </c>
      <c r="T128" t="s">
        <v>319</v>
      </c>
      <c r="U128">
        <v>0</v>
      </c>
      <c r="V128">
        <v>0</v>
      </c>
      <c r="W128">
        <v>0</v>
      </c>
      <c r="X128">
        <v>0.77668320000000002</v>
      </c>
      <c r="Y128" t="str">
        <f>+MID(Tabla_Consulta_desde_Reporte_de_Valorización_de_Instrumentos6[[#This Row],[CODIGO_SBS]],7,1)</f>
        <v>1</v>
      </c>
      <c r="Z128" t="str">
        <f>Tabla_Consulta_desde_Reporte_de_Valorización_de_Instrumentos6[[#This Row],[CODIGO_SBS]]&amp;"-"&amp;RIGHT(Tabla_Consulta_desde_Reporte_de_Valorización_de_Instrumentos6[[#This Row],[PORTAFOLIO]],1)</f>
        <v>2702011IS11A-2</v>
      </c>
      <c r="AA128" t="s">
        <v>37205</v>
      </c>
      <c r="AB128" t="s">
        <v>37200</v>
      </c>
      <c r="AC128">
        <f>Tabla_Consulta_desde_Reporte_de_Valorización_de_Instrumentos6[[#This Row],[VALOR_UNITARIO]]*Tabla_Consulta_desde_Reporte_de_Valorización_de_Instrumentos6[[#This Row],[CANTIDAD]]</f>
        <v>47500000</v>
      </c>
      <c r="AD128" t="s">
        <v>965</v>
      </c>
      <c r="AE1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29" spans="1:31" hidden="1" x14ac:dyDescent="0.35">
      <c r="A129" s="22" t="s">
        <v>35557</v>
      </c>
      <c r="B129" t="s">
        <v>396</v>
      </c>
      <c r="C129" t="s">
        <v>32886</v>
      </c>
      <c r="D129" t="s">
        <v>397</v>
      </c>
      <c r="E129" t="s">
        <v>413</v>
      </c>
      <c r="F129" t="s">
        <v>414</v>
      </c>
      <c r="G129" t="s">
        <v>415</v>
      </c>
      <c r="H129" t="s">
        <v>411</v>
      </c>
      <c r="I129" t="s">
        <v>231</v>
      </c>
      <c r="J129">
        <v>1000</v>
      </c>
      <c r="K129" s="342">
        <v>18413306.34</v>
      </c>
      <c r="L129">
        <v>18413306.34</v>
      </c>
      <c r="M129">
        <v>18750</v>
      </c>
      <c r="N129" s="23">
        <v>49534</v>
      </c>
      <c r="O129">
        <v>3512</v>
      </c>
      <c r="P129">
        <v>1</v>
      </c>
      <c r="Q129" t="s">
        <v>232</v>
      </c>
      <c r="R129">
        <v>18388096.563749999</v>
      </c>
      <c r="S129" s="342">
        <v>18388096.563749999</v>
      </c>
      <c r="T129" t="s">
        <v>319</v>
      </c>
      <c r="U129">
        <v>0</v>
      </c>
      <c r="V129">
        <v>0</v>
      </c>
      <c r="W129">
        <v>0</v>
      </c>
      <c r="X129">
        <v>1.3445214000000001</v>
      </c>
      <c r="Y129" t="str">
        <f>+MID(Tabla_Consulta_desde_Reporte_de_Valorización_de_Instrumentos6[[#This Row],[CODIGO_SBS]],7,1)</f>
        <v>1</v>
      </c>
      <c r="Z129" t="str">
        <f>Tabla_Consulta_desde_Reporte_de_Valorización_de_Instrumentos6[[#This Row],[CODIGO_SBS]]&amp;"-"&amp;RIGHT(Tabla_Consulta_desde_Reporte_de_Valorización_de_Instrumentos6[[#This Row],[PORTAFOLIO]],1)</f>
        <v>2702011INSC2-1</v>
      </c>
      <c r="AA129" t="s">
        <v>37205</v>
      </c>
      <c r="AB129" t="s">
        <v>37200</v>
      </c>
      <c r="AC129">
        <f>Tabla_Consulta_desde_Reporte_de_Valorización_de_Instrumentos6[[#This Row],[VALOR_UNITARIO]]*Tabla_Consulta_desde_Reporte_de_Valorización_de_Instrumentos6[[#This Row],[CANTIDAD]]</f>
        <v>18750000</v>
      </c>
      <c r="AD129" t="s">
        <v>965</v>
      </c>
      <c r="AE1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30" spans="1:31" hidden="1" x14ac:dyDescent="0.35">
      <c r="A130" s="22" t="s">
        <v>35557</v>
      </c>
      <c r="B130" t="s">
        <v>396</v>
      </c>
      <c r="C130" t="s">
        <v>32886</v>
      </c>
      <c r="D130" t="s">
        <v>397</v>
      </c>
      <c r="E130" t="s">
        <v>113</v>
      </c>
      <c r="F130" t="s">
        <v>107</v>
      </c>
      <c r="G130" t="s">
        <v>416</v>
      </c>
      <c r="H130" t="s">
        <v>417</v>
      </c>
      <c r="I130" t="s">
        <v>275</v>
      </c>
      <c r="J130">
        <v>10000</v>
      </c>
      <c r="K130" s="342">
        <v>26724804.714830499</v>
      </c>
      <c r="L130">
        <v>7951681.012476</v>
      </c>
      <c r="M130">
        <v>920</v>
      </c>
      <c r="N130" s="23">
        <v>49290</v>
      </c>
      <c r="O130">
        <v>3268</v>
      </c>
      <c r="P130">
        <v>3.3609</v>
      </c>
      <c r="Q130" t="s">
        <v>232</v>
      </c>
      <c r="R130">
        <v>26707721.564821701</v>
      </c>
      <c r="S130" s="342">
        <v>7942580.6116760001</v>
      </c>
      <c r="T130" t="s">
        <v>418</v>
      </c>
      <c r="U130">
        <v>0</v>
      </c>
      <c r="V130">
        <v>0</v>
      </c>
      <c r="W130">
        <v>0</v>
      </c>
      <c r="X130">
        <v>9.8917400000000004</v>
      </c>
      <c r="Y130" t="str">
        <f>+MID(Tabla_Consulta_desde_Reporte_de_Valorización_de_Instrumentos6[[#This Row],[CODIGO_SBS]],7,1)</f>
        <v>2</v>
      </c>
      <c r="Z130" t="str">
        <f>Tabla_Consulta_desde_Reporte_de_Valorización_de_Instrumentos6[[#This Row],[CODIGO_SBS]]&amp;"-"&amp;RIGHT(Tabla_Consulta_desde_Reporte_de_Valorización_de_Instrumentos6[[#This Row],[PORTAFOLIO]],1)</f>
        <v>2702042CA11U-1</v>
      </c>
      <c r="AA130" t="s">
        <v>37205</v>
      </c>
      <c r="AB130" t="s">
        <v>37200</v>
      </c>
      <c r="AC130">
        <f>Tabla_Consulta_desde_Reporte_de_Valorización_de_Instrumentos6[[#This Row],[VALOR_UNITARIO]]*Tabla_Consulta_desde_Reporte_de_Valorización_de_Instrumentos6[[#This Row],[CANTIDAD]]</f>
        <v>9200000</v>
      </c>
      <c r="AD130" t="s">
        <v>966</v>
      </c>
      <c r="AE1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Casa Andina</v>
      </c>
    </row>
    <row r="131" spans="1:31" hidden="1" x14ac:dyDescent="0.35">
      <c r="A131" s="22" t="s">
        <v>35557</v>
      </c>
      <c r="B131" t="s">
        <v>396</v>
      </c>
      <c r="C131" t="s">
        <v>234</v>
      </c>
      <c r="D131" t="s">
        <v>397</v>
      </c>
      <c r="E131" t="s">
        <v>113</v>
      </c>
      <c r="F131" t="s">
        <v>107</v>
      </c>
      <c r="G131" t="s">
        <v>416</v>
      </c>
      <c r="H131" t="s">
        <v>417</v>
      </c>
      <c r="I131" t="s">
        <v>275</v>
      </c>
      <c r="J131">
        <v>10000</v>
      </c>
      <c r="K131" s="342">
        <v>1452435.0388493999</v>
      </c>
      <c r="L131">
        <v>432156.57676500001</v>
      </c>
      <c r="M131">
        <v>50</v>
      </c>
      <c r="N131" s="23">
        <v>49290</v>
      </c>
      <c r="O131">
        <v>3268</v>
      </c>
      <c r="P131">
        <v>3.3609</v>
      </c>
      <c r="Q131" t="s">
        <v>232</v>
      </c>
      <c r="R131">
        <v>1451506.6067836999</v>
      </c>
      <c r="S131" s="342">
        <v>431661.98976500001</v>
      </c>
      <c r="T131" t="s">
        <v>418</v>
      </c>
      <c r="U131">
        <v>0</v>
      </c>
      <c r="V131">
        <v>0</v>
      </c>
      <c r="W131">
        <v>0</v>
      </c>
      <c r="X131">
        <v>9.8917400000000004</v>
      </c>
      <c r="Y131" t="str">
        <f>+MID(Tabla_Consulta_desde_Reporte_de_Valorización_de_Instrumentos6[[#This Row],[CODIGO_SBS]],7,1)</f>
        <v>2</v>
      </c>
      <c r="Z131" t="str">
        <f>Tabla_Consulta_desde_Reporte_de_Valorización_de_Instrumentos6[[#This Row],[CODIGO_SBS]]&amp;"-"&amp;RIGHT(Tabla_Consulta_desde_Reporte_de_Valorización_de_Instrumentos6[[#This Row],[PORTAFOLIO]],1)</f>
        <v>2702042CA11U-2</v>
      </c>
      <c r="AA131" t="s">
        <v>37205</v>
      </c>
      <c r="AB131" t="s">
        <v>37200</v>
      </c>
      <c r="AC131">
        <f>Tabla_Consulta_desde_Reporte_de_Valorización_de_Instrumentos6[[#This Row],[VALOR_UNITARIO]]*Tabla_Consulta_desde_Reporte_de_Valorización_de_Instrumentos6[[#This Row],[CANTIDAD]]</f>
        <v>500000</v>
      </c>
      <c r="AD131" t="s">
        <v>966</v>
      </c>
      <c r="AE1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Casa Andina</v>
      </c>
    </row>
    <row r="132" spans="1:31" hidden="1" x14ac:dyDescent="0.35">
      <c r="A132" s="22" t="s">
        <v>35557</v>
      </c>
      <c r="B132" t="s">
        <v>810</v>
      </c>
      <c r="C132" t="s">
        <v>372</v>
      </c>
      <c r="D132" t="s">
        <v>811</v>
      </c>
      <c r="E132" t="s">
        <v>32612</v>
      </c>
      <c r="F132" t="s">
        <v>32613</v>
      </c>
      <c r="G132" t="s">
        <v>32614</v>
      </c>
      <c r="H132" t="s">
        <v>395</v>
      </c>
      <c r="I132" t="s">
        <v>231</v>
      </c>
      <c r="J132">
        <v>1000</v>
      </c>
      <c r="K132" s="342">
        <v>26884989.422499999</v>
      </c>
      <c r="L132">
        <v>26884989.422499999</v>
      </c>
      <c r="M132">
        <v>27500</v>
      </c>
      <c r="N132" s="23">
        <v>46206</v>
      </c>
      <c r="O132">
        <v>184</v>
      </c>
      <c r="P132">
        <v>1</v>
      </c>
      <c r="Q132" t="s">
        <v>232</v>
      </c>
      <c r="R132">
        <v>26888485.2995</v>
      </c>
      <c r="S132" s="342">
        <v>26888485.2995</v>
      </c>
      <c r="T132" t="s">
        <v>319</v>
      </c>
      <c r="U132">
        <v>71698610000</v>
      </c>
      <c r="V132">
        <v>64045988000</v>
      </c>
      <c r="W132">
        <v>7652622000</v>
      </c>
      <c r="X132">
        <v>-0.12712280000000001</v>
      </c>
      <c r="Y132" t="str">
        <f>+MID(Tabla_Consulta_desde_Reporte_de_Valorización_de_Instrumentos6[[#This Row],[CODIGO_SBS]],7,1)</f>
        <v>1</v>
      </c>
      <c r="Z132" t="str">
        <f>Tabla_Consulta_desde_Reporte_de_Valorización_de_Instrumentos6[[#This Row],[CODIGO_SBS]]&amp;"-"&amp;RIGHT(Tabla_Consulta_desde_Reporte_de_Valorización_de_Instrumentos6[[#This Row],[PORTAFOLIO]],1)</f>
        <v>63000312501D-0</v>
      </c>
      <c r="AA132" t="s">
        <v>37202</v>
      </c>
      <c r="AB132" t="s">
        <v>37200</v>
      </c>
      <c r="AC132">
        <f>Tabla_Consulta_desde_Reporte_de_Valorización_de_Instrumentos6[[#This Row],[VALOR_UNITARIO]]*Tabla_Consulta_desde_Reporte_de_Valorización_de_Instrumentos6[[#This Row],[CANTIDAD]]</f>
        <v>27500000</v>
      </c>
      <c r="AD132" t="e">
        <v>#N/A</v>
      </c>
      <c r="AE1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33" spans="1:31" hidden="1" x14ac:dyDescent="0.35">
      <c r="A133" s="22" t="s">
        <v>35557</v>
      </c>
      <c r="B133" t="s">
        <v>379</v>
      </c>
      <c r="C133" t="s">
        <v>32886</v>
      </c>
      <c r="D133" t="s">
        <v>380</v>
      </c>
      <c r="E133" t="s">
        <v>385</v>
      </c>
      <c r="F133" t="s">
        <v>386</v>
      </c>
      <c r="G133" t="s">
        <v>387</v>
      </c>
      <c r="H133" t="s">
        <v>388</v>
      </c>
      <c r="I133" t="s">
        <v>231</v>
      </c>
      <c r="J133">
        <v>10000</v>
      </c>
      <c r="K133" s="342">
        <v>18546905.86902</v>
      </c>
      <c r="L133">
        <v>18546905.86902</v>
      </c>
      <c r="M133">
        <v>1800</v>
      </c>
      <c r="N133" s="23">
        <v>47324</v>
      </c>
      <c r="O133">
        <v>1302</v>
      </c>
      <c r="P133">
        <v>1</v>
      </c>
      <c r="Q133" t="s">
        <v>232</v>
      </c>
      <c r="R133">
        <v>18539605.793159999</v>
      </c>
      <c r="S133" s="342">
        <v>18539605.793159999</v>
      </c>
      <c r="T133" t="s">
        <v>319</v>
      </c>
      <c r="U133">
        <v>13456823000</v>
      </c>
      <c r="V133">
        <v>1811056000</v>
      </c>
      <c r="W133">
        <v>11645767000</v>
      </c>
      <c r="X133">
        <v>4.0555976999999999</v>
      </c>
      <c r="Y133" t="str">
        <f>+MID(Tabla_Consulta_desde_Reporte_de_Valorización_de_Instrumentos6[[#This Row],[CODIGO_SBS]],7,1)</f>
        <v>1</v>
      </c>
      <c r="Z133" t="str">
        <f>Tabla_Consulta_desde_Reporte_de_Valorización_de_Instrumentos6[[#This Row],[CODIGO_SBS]]&amp;"-"&amp;RIGHT(Tabla_Consulta_desde_Reporte_de_Valorización_de_Instrumentos6[[#This Row],[PORTAFOLIO]],1)</f>
        <v>25517212A026-1</v>
      </c>
      <c r="AA133" t="s">
        <v>37202</v>
      </c>
      <c r="AB133" t="s">
        <v>37200</v>
      </c>
      <c r="AC133">
        <f>Tabla_Consulta_desde_Reporte_de_Valorización_de_Instrumentos6[[#This Row],[VALOR_UNITARIO]]*Tabla_Consulta_desde_Reporte_de_Valorización_de_Instrumentos6[[#This Row],[CANTIDAD]]</f>
        <v>18000000</v>
      </c>
      <c r="AD133" t="s">
        <v>969</v>
      </c>
      <c r="AE1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34" spans="1:31" hidden="1" x14ac:dyDescent="0.35">
      <c r="A134" s="22" t="s">
        <v>35557</v>
      </c>
      <c r="B134" t="s">
        <v>379</v>
      </c>
      <c r="C134" t="s">
        <v>234</v>
      </c>
      <c r="D134" t="s">
        <v>380</v>
      </c>
      <c r="E134" t="s">
        <v>385</v>
      </c>
      <c r="F134" t="s">
        <v>386</v>
      </c>
      <c r="G134" t="s">
        <v>387</v>
      </c>
      <c r="H134" t="s">
        <v>388</v>
      </c>
      <c r="I134" t="s">
        <v>231</v>
      </c>
      <c r="J134">
        <v>10000</v>
      </c>
      <c r="K134" s="342">
        <v>12364603.91268</v>
      </c>
      <c r="L134">
        <v>12364603.91268</v>
      </c>
      <c r="M134">
        <v>1200</v>
      </c>
      <c r="N134" s="23">
        <v>47324</v>
      </c>
      <c r="O134">
        <v>1302</v>
      </c>
      <c r="P134">
        <v>1</v>
      </c>
      <c r="Q134" t="s">
        <v>232</v>
      </c>
      <c r="R134">
        <v>12359737.19544</v>
      </c>
      <c r="S134" s="342">
        <v>12359737.19544</v>
      </c>
      <c r="T134" t="s">
        <v>319</v>
      </c>
      <c r="U134">
        <v>13456823000</v>
      </c>
      <c r="V134">
        <v>1811056000</v>
      </c>
      <c r="W134">
        <v>11645767000</v>
      </c>
      <c r="X134">
        <v>4.0555976999999999</v>
      </c>
      <c r="Y134" t="str">
        <f>+MID(Tabla_Consulta_desde_Reporte_de_Valorización_de_Instrumentos6[[#This Row],[CODIGO_SBS]],7,1)</f>
        <v>1</v>
      </c>
      <c r="Z134" t="str">
        <f>Tabla_Consulta_desde_Reporte_de_Valorización_de_Instrumentos6[[#This Row],[CODIGO_SBS]]&amp;"-"&amp;RIGHT(Tabla_Consulta_desde_Reporte_de_Valorización_de_Instrumentos6[[#This Row],[PORTAFOLIO]],1)</f>
        <v>25517212A026-2</v>
      </c>
      <c r="AA134" t="s">
        <v>37202</v>
      </c>
      <c r="AB134" t="s">
        <v>37200</v>
      </c>
      <c r="AC134">
        <f>Tabla_Consulta_desde_Reporte_de_Valorización_de_Instrumentos6[[#This Row],[VALOR_UNITARIO]]*Tabla_Consulta_desde_Reporte_de_Valorización_de_Instrumentos6[[#This Row],[CANTIDAD]]</f>
        <v>12000000</v>
      </c>
      <c r="AD134" t="s">
        <v>969</v>
      </c>
      <c r="AE1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35" spans="1:31" hidden="1" x14ac:dyDescent="0.35">
      <c r="A135" s="22" t="s">
        <v>35557</v>
      </c>
      <c r="B135" t="s">
        <v>419</v>
      </c>
      <c r="C135" t="s">
        <v>424</v>
      </c>
      <c r="D135" t="s">
        <v>420</v>
      </c>
      <c r="E135" t="s">
        <v>73</v>
      </c>
      <c r="F135" t="s">
        <v>66</v>
      </c>
      <c r="G135" t="s">
        <v>425</v>
      </c>
      <c r="H135" t="s">
        <v>426</v>
      </c>
      <c r="I135" t="s">
        <v>231</v>
      </c>
      <c r="J135">
        <v>1</v>
      </c>
      <c r="K135" s="342">
        <v>99472294.527117595</v>
      </c>
      <c r="L135">
        <v>99472294.527117595</v>
      </c>
      <c r="M135">
        <v>25515237</v>
      </c>
      <c r="P135">
        <v>1</v>
      </c>
      <c r="Q135" t="s">
        <v>423</v>
      </c>
      <c r="R135">
        <v>98073021.0693717</v>
      </c>
      <c r="S135" s="342">
        <v>98073021.0693717</v>
      </c>
      <c r="T135" t="s">
        <v>427</v>
      </c>
      <c r="U135">
        <v>2788216000</v>
      </c>
      <c r="V135">
        <v>117726000</v>
      </c>
      <c r="W135">
        <v>2670490000</v>
      </c>
      <c r="X135">
        <v>5.4840699999999999E-2</v>
      </c>
      <c r="Y135" t="str">
        <f>+MID(Tabla_Consulta_desde_Reporte_de_Valorización_de_Instrumentos6[[#This Row],[CODIGO_SBS]],7,1)</f>
        <v>1</v>
      </c>
      <c r="Z135" t="str">
        <f>Tabla_Consulta_desde_Reporte_de_Valorización_de_Instrumentos6[[#This Row],[CODIGO_SBS]]&amp;"-"&amp;RIGHT(Tabla_Consulta_desde_Reporte_de_Valorización_de_Instrumentos6[[#This Row],[PORTAFOLIO]],1)</f>
        <v>302107100001-3</v>
      </c>
      <c r="AA135" t="s">
        <v>37206</v>
      </c>
      <c r="AB135" t="s">
        <v>37207</v>
      </c>
      <c r="AC135">
        <f>Tabla_Consulta_desde_Reporte_de_Valorización_de_Instrumentos6[[#This Row],[VALOR_UNITARIO]]*Tabla_Consulta_desde_Reporte_de_Valorización_de_Instrumentos6[[#This Row],[CANTIDAD]]</f>
        <v>25515237</v>
      </c>
      <c r="AD135" t="s">
        <v>943</v>
      </c>
      <c r="AE1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6" spans="1:31" hidden="1" x14ac:dyDescent="0.35">
      <c r="A136" s="22" t="s">
        <v>35557</v>
      </c>
      <c r="B136" t="s">
        <v>419</v>
      </c>
      <c r="C136" t="s">
        <v>32886</v>
      </c>
      <c r="D136" t="s">
        <v>420</v>
      </c>
      <c r="E136" t="s">
        <v>73</v>
      </c>
      <c r="F136" t="s">
        <v>66</v>
      </c>
      <c r="G136" t="s">
        <v>425</v>
      </c>
      <c r="H136" t="s">
        <v>426</v>
      </c>
      <c r="I136" t="s">
        <v>231</v>
      </c>
      <c r="J136">
        <v>1</v>
      </c>
      <c r="K136" s="342">
        <v>70359786.479683995</v>
      </c>
      <c r="L136">
        <v>70359786.479683995</v>
      </c>
      <c r="M136">
        <v>18047705</v>
      </c>
      <c r="P136">
        <v>1</v>
      </c>
      <c r="Q136" t="s">
        <v>423</v>
      </c>
      <c r="R136">
        <v>69370037.704090506</v>
      </c>
      <c r="S136" s="342">
        <v>69370037.704090506</v>
      </c>
      <c r="T136" t="s">
        <v>427</v>
      </c>
      <c r="U136">
        <v>2788216000</v>
      </c>
      <c r="V136">
        <v>117726000</v>
      </c>
      <c r="W136">
        <v>2670490000</v>
      </c>
      <c r="X136">
        <v>5.4840699999999999E-2</v>
      </c>
      <c r="Y136" t="str">
        <f>+MID(Tabla_Consulta_desde_Reporte_de_Valorización_de_Instrumentos6[[#This Row],[CODIGO_SBS]],7,1)</f>
        <v>1</v>
      </c>
      <c r="Z136" t="str">
        <f>Tabla_Consulta_desde_Reporte_de_Valorización_de_Instrumentos6[[#This Row],[CODIGO_SBS]]&amp;"-"&amp;RIGHT(Tabla_Consulta_desde_Reporte_de_Valorización_de_Instrumentos6[[#This Row],[PORTAFOLIO]],1)</f>
        <v>302107100001-1</v>
      </c>
      <c r="AA136" t="s">
        <v>37206</v>
      </c>
      <c r="AB136" t="s">
        <v>37207</v>
      </c>
      <c r="AC136">
        <f>Tabla_Consulta_desde_Reporte_de_Valorización_de_Instrumentos6[[#This Row],[VALOR_UNITARIO]]*Tabla_Consulta_desde_Reporte_de_Valorización_de_Instrumentos6[[#This Row],[CANTIDAD]]</f>
        <v>18047705</v>
      </c>
      <c r="AD136" t="s">
        <v>943</v>
      </c>
      <c r="AE1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7" spans="1:31" hidden="1" x14ac:dyDescent="0.35">
      <c r="A137" s="22" t="s">
        <v>35557</v>
      </c>
      <c r="B137" t="s">
        <v>419</v>
      </c>
      <c r="C137" t="s">
        <v>234</v>
      </c>
      <c r="D137" t="s">
        <v>420</v>
      </c>
      <c r="E137" t="s">
        <v>73</v>
      </c>
      <c r="F137" t="s">
        <v>66</v>
      </c>
      <c r="G137" t="s">
        <v>425</v>
      </c>
      <c r="H137" t="s">
        <v>426</v>
      </c>
      <c r="I137" t="s">
        <v>231</v>
      </c>
      <c r="J137">
        <v>1</v>
      </c>
      <c r="K137" s="342">
        <v>366707973.53817838</v>
      </c>
      <c r="L137">
        <v>366707973.53817838</v>
      </c>
      <c r="M137">
        <v>94062783</v>
      </c>
      <c r="P137">
        <v>1</v>
      </c>
      <c r="Q137" t="s">
        <v>423</v>
      </c>
      <c r="R137">
        <v>361549504.6745103</v>
      </c>
      <c r="S137" s="342">
        <v>361549504.6745103</v>
      </c>
      <c r="T137" t="s">
        <v>427</v>
      </c>
      <c r="U137">
        <v>2788216000</v>
      </c>
      <c r="V137">
        <v>117726000</v>
      </c>
      <c r="W137">
        <v>2670490000</v>
      </c>
      <c r="X137">
        <v>5.4840699999999999E-2</v>
      </c>
      <c r="Y137" t="str">
        <f>+MID(Tabla_Consulta_desde_Reporte_de_Valorización_de_Instrumentos6[[#This Row],[CODIGO_SBS]],7,1)</f>
        <v>1</v>
      </c>
      <c r="Z137" t="str">
        <f>Tabla_Consulta_desde_Reporte_de_Valorización_de_Instrumentos6[[#This Row],[CODIGO_SBS]]&amp;"-"&amp;RIGHT(Tabla_Consulta_desde_Reporte_de_Valorización_de_Instrumentos6[[#This Row],[PORTAFOLIO]],1)</f>
        <v>302107100001-2</v>
      </c>
      <c r="AA137" t="s">
        <v>37206</v>
      </c>
      <c r="AB137" t="s">
        <v>37207</v>
      </c>
      <c r="AC137">
        <f>Tabla_Consulta_desde_Reporte_de_Valorización_de_Instrumentos6[[#This Row],[VALOR_UNITARIO]]*Tabla_Consulta_desde_Reporte_de_Valorización_de_Instrumentos6[[#This Row],[CANTIDAD]]</f>
        <v>94062783</v>
      </c>
      <c r="AD137" t="s">
        <v>943</v>
      </c>
      <c r="AE1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8" spans="1:31" hidden="1" x14ac:dyDescent="0.35">
      <c r="A138" s="22" t="s">
        <v>35557</v>
      </c>
      <c r="B138" t="s">
        <v>419</v>
      </c>
      <c r="C138" t="s">
        <v>424</v>
      </c>
      <c r="D138" t="s">
        <v>420</v>
      </c>
      <c r="E138" t="s">
        <v>428</v>
      </c>
      <c r="F138" t="s">
        <v>429</v>
      </c>
      <c r="G138" t="s">
        <v>430</v>
      </c>
      <c r="H138" t="s">
        <v>31454</v>
      </c>
      <c r="I138" t="s">
        <v>231</v>
      </c>
      <c r="J138">
        <v>0.1</v>
      </c>
      <c r="K138" s="342">
        <v>519.70700480000005</v>
      </c>
      <c r="L138">
        <v>519.70700480000005</v>
      </c>
      <c r="M138">
        <v>464</v>
      </c>
      <c r="P138">
        <v>1</v>
      </c>
      <c r="Q138" t="s">
        <v>423</v>
      </c>
      <c r="R138">
        <v>519.70700480000005</v>
      </c>
      <c r="S138" s="342">
        <v>519.70700480000005</v>
      </c>
      <c r="T138" t="s">
        <v>233</v>
      </c>
      <c r="U138">
        <v>148030515</v>
      </c>
      <c r="V138">
        <v>16201420</v>
      </c>
      <c r="W138">
        <v>131829095</v>
      </c>
      <c r="X138">
        <v>0</v>
      </c>
      <c r="Y138" t="str">
        <f>+MID(Tabla_Consulta_desde_Reporte_de_Valorización_de_Instrumentos6[[#This Row],[CODIGO_SBS]],7,1)</f>
        <v>1</v>
      </c>
      <c r="Z138" t="str">
        <f>Tabla_Consulta_desde_Reporte_de_Valorización_de_Instrumentos6[[#This Row],[CODIGO_SBS]]&amp;"-"&amp;RIGHT(Tabla_Consulta_desde_Reporte_de_Valorización_de_Instrumentos6[[#This Row],[PORTAFOLIO]],1)</f>
        <v>305923100001-3</v>
      </c>
      <c r="AA138" t="s">
        <v>37206</v>
      </c>
      <c r="AB138" t="s">
        <v>37207</v>
      </c>
      <c r="AC138">
        <f>Tabla_Consulta_desde_Reporte_de_Valorización_de_Instrumentos6[[#This Row],[VALOR_UNITARIO]]*Tabla_Consulta_desde_Reporte_de_Valorización_de_Instrumentos6[[#This Row],[CANTIDAD]]</f>
        <v>46.400000000000006</v>
      </c>
      <c r="AD138" t="s">
        <v>30267</v>
      </c>
      <c r="AE1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39" spans="1:31" hidden="1" x14ac:dyDescent="0.35">
      <c r="A139" s="22" t="s">
        <v>35557</v>
      </c>
      <c r="B139" t="s">
        <v>419</v>
      </c>
      <c r="C139" t="s">
        <v>32886</v>
      </c>
      <c r="D139" t="s">
        <v>420</v>
      </c>
      <c r="E139" t="s">
        <v>428</v>
      </c>
      <c r="F139" t="s">
        <v>429</v>
      </c>
      <c r="G139" t="s">
        <v>430</v>
      </c>
      <c r="H139" t="s">
        <v>31454</v>
      </c>
      <c r="I139" t="s">
        <v>231</v>
      </c>
      <c r="J139">
        <v>0.1</v>
      </c>
      <c r="K139" s="342">
        <v>75.043899400000001</v>
      </c>
      <c r="L139">
        <v>75.043899400000001</v>
      </c>
      <c r="M139">
        <v>67</v>
      </c>
      <c r="P139">
        <v>1</v>
      </c>
      <c r="Q139" t="s">
        <v>423</v>
      </c>
      <c r="R139">
        <v>75.043899400000001</v>
      </c>
      <c r="S139" s="342">
        <v>75.043899400000001</v>
      </c>
      <c r="T139" t="s">
        <v>233</v>
      </c>
      <c r="U139">
        <v>148030515</v>
      </c>
      <c r="V139">
        <v>16201420</v>
      </c>
      <c r="W139">
        <v>131829095</v>
      </c>
      <c r="X139">
        <v>0</v>
      </c>
      <c r="Y139" t="str">
        <f>+MID(Tabla_Consulta_desde_Reporte_de_Valorización_de_Instrumentos6[[#This Row],[CODIGO_SBS]],7,1)</f>
        <v>1</v>
      </c>
      <c r="Z139" t="str">
        <f>Tabla_Consulta_desde_Reporte_de_Valorización_de_Instrumentos6[[#This Row],[CODIGO_SBS]]&amp;"-"&amp;RIGHT(Tabla_Consulta_desde_Reporte_de_Valorización_de_Instrumentos6[[#This Row],[PORTAFOLIO]],1)</f>
        <v>305923100001-1</v>
      </c>
      <c r="AA139" t="s">
        <v>37206</v>
      </c>
      <c r="AB139" t="s">
        <v>37207</v>
      </c>
      <c r="AC139">
        <f>Tabla_Consulta_desde_Reporte_de_Valorización_de_Instrumentos6[[#This Row],[VALOR_UNITARIO]]*Tabla_Consulta_desde_Reporte_de_Valorización_de_Instrumentos6[[#This Row],[CANTIDAD]]</f>
        <v>6.7</v>
      </c>
      <c r="AD139" t="s">
        <v>30267</v>
      </c>
      <c r="AE1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0" spans="1:31" hidden="1" x14ac:dyDescent="0.35">
      <c r="A140" s="22" t="s">
        <v>35557</v>
      </c>
      <c r="B140" t="s">
        <v>419</v>
      </c>
      <c r="C140" t="s">
        <v>234</v>
      </c>
      <c r="D140" t="s">
        <v>420</v>
      </c>
      <c r="E140" t="s">
        <v>428</v>
      </c>
      <c r="F140" t="s">
        <v>429</v>
      </c>
      <c r="G140" t="s">
        <v>430</v>
      </c>
      <c r="H140" t="s">
        <v>31454</v>
      </c>
      <c r="I140" t="s">
        <v>231</v>
      </c>
      <c r="J140">
        <v>0.1</v>
      </c>
      <c r="K140" s="342">
        <v>525.30729580000002</v>
      </c>
      <c r="L140">
        <v>525.30729580000002</v>
      </c>
      <c r="M140">
        <v>469</v>
      </c>
      <c r="P140">
        <v>1</v>
      </c>
      <c r="Q140" t="s">
        <v>423</v>
      </c>
      <c r="R140">
        <v>525.30729580000002</v>
      </c>
      <c r="S140" s="342">
        <v>525.30729580000002</v>
      </c>
      <c r="T140" t="s">
        <v>233</v>
      </c>
      <c r="U140">
        <v>148030515</v>
      </c>
      <c r="V140">
        <v>16201420</v>
      </c>
      <c r="W140">
        <v>131829095</v>
      </c>
      <c r="X140">
        <v>0</v>
      </c>
      <c r="Y140" t="str">
        <f>+MID(Tabla_Consulta_desde_Reporte_de_Valorización_de_Instrumentos6[[#This Row],[CODIGO_SBS]],7,1)</f>
        <v>1</v>
      </c>
      <c r="Z140" t="str">
        <f>Tabla_Consulta_desde_Reporte_de_Valorización_de_Instrumentos6[[#This Row],[CODIGO_SBS]]&amp;"-"&amp;RIGHT(Tabla_Consulta_desde_Reporte_de_Valorización_de_Instrumentos6[[#This Row],[PORTAFOLIO]],1)</f>
        <v>305923100001-2</v>
      </c>
      <c r="AA140" t="s">
        <v>37206</v>
      </c>
      <c r="AB140" t="s">
        <v>37207</v>
      </c>
      <c r="AC140">
        <f>Tabla_Consulta_desde_Reporte_de_Valorización_de_Instrumentos6[[#This Row],[VALOR_UNITARIO]]*Tabla_Consulta_desde_Reporte_de_Valorización_de_Instrumentos6[[#This Row],[CANTIDAD]]</f>
        <v>46.900000000000006</v>
      </c>
      <c r="AD140" t="s">
        <v>30267</v>
      </c>
      <c r="AE1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1" spans="1:31" hidden="1" x14ac:dyDescent="0.35">
      <c r="A141" s="22" t="s">
        <v>35557</v>
      </c>
      <c r="B141" t="s">
        <v>419</v>
      </c>
      <c r="C141" t="s">
        <v>424</v>
      </c>
      <c r="D141" t="s">
        <v>420</v>
      </c>
      <c r="E141" t="s">
        <v>76</v>
      </c>
      <c r="F141" t="s">
        <v>75</v>
      </c>
      <c r="G141" t="s">
        <v>431</v>
      </c>
      <c r="H141" t="s">
        <v>31454</v>
      </c>
      <c r="I141" t="s">
        <v>231</v>
      </c>
      <c r="J141">
        <v>0.1</v>
      </c>
      <c r="K141" s="342">
        <v>16562183.645705599</v>
      </c>
      <c r="L141">
        <v>16562183.645705599</v>
      </c>
      <c r="M141">
        <v>115133816</v>
      </c>
      <c r="P141">
        <v>1</v>
      </c>
      <c r="Q141" t="s">
        <v>423</v>
      </c>
      <c r="R141">
        <v>16562183.645705599</v>
      </c>
      <c r="S141" s="342">
        <v>16562183.645705599</v>
      </c>
      <c r="T141" t="s">
        <v>233</v>
      </c>
      <c r="U141">
        <v>148030515</v>
      </c>
      <c r="V141">
        <v>16201420</v>
      </c>
      <c r="W141">
        <v>131829095</v>
      </c>
      <c r="X141">
        <v>0</v>
      </c>
      <c r="Y141" t="str">
        <f>+MID(Tabla_Consulta_desde_Reporte_de_Valorización_de_Instrumentos6[[#This Row],[CODIGO_SBS]],7,1)</f>
        <v>1</v>
      </c>
      <c r="Z141" t="str">
        <f>Tabla_Consulta_desde_Reporte_de_Valorización_de_Instrumentos6[[#This Row],[CODIGO_SBS]]&amp;"-"&amp;RIGHT(Tabla_Consulta_desde_Reporte_de_Valorización_de_Instrumentos6[[#This Row],[PORTAFOLIO]],1)</f>
        <v>305923100002-3</v>
      </c>
      <c r="AA141" t="s">
        <v>37206</v>
      </c>
      <c r="AB141" t="s">
        <v>37207</v>
      </c>
      <c r="AC141">
        <f>Tabla_Consulta_desde_Reporte_de_Valorización_de_Instrumentos6[[#This Row],[VALOR_UNITARIO]]*Tabla_Consulta_desde_Reporte_de_Valorización_de_Instrumentos6[[#This Row],[CANTIDAD]]</f>
        <v>11513381.600000001</v>
      </c>
      <c r="AD141" t="s">
        <v>30271</v>
      </c>
      <c r="AE1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2" spans="1:31" hidden="1" x14ac:dyDescent="0.35">
      <c r="A142" s="22" t="s">
        <v>35557</v>
      </c>
      <c r="B142" t="s">
        <v>419</v>
      </c>
      <c r="C142" t="s">
        <v>32886</v>
      </c>
      <c r="D142" t="s">
        <v>420</v>
      </c>
      <c r="E142" t="s">
        <v>76</v>
      </c>
      <c r="F142" t="s">
        <v>75</v>
      </c>
      <c r="G142" t="s">
        <v>431</v>
      </c>
      <c r="H142" t="s">
        <v>31454</v>
      </c>
      <c r="I142" t="s">
        <v>231</v>
      </c>
      <c r="J142">
        <v>0.1</v>
      </c>
      <c r="K142" s="342">
        <v>4466719.9202207997</v>
      </c>
      <c r="L142">
        <v>4466719.9202207997</v>
      </c>
      <c r="M142">
        <v>31050888</v>
      </c>
      <c r="P142">
        <v>1</v>
      </c>
      <c r="Q142" t="s">
        <v>423</v>
      </c>
      <c r="R142">
        <v>4466719.9202207997</v>
      </c>
      <c r="S142" s="342">
        <v>4466719.9202207997</v>
      </c>
      <c r="T142" t="s">
        <v>233</v>
      </c>
      <c r="U142">
        <v>148030515</v>
      </c>
      <c r="V142">
        <v>16201420</v>
      </c>
      <c r="W142">
        <v>131829095</v>
      </c>
      <c r="X142">
        <v>0</v>
      </c>
      <c r="Y142" t="str">
        <f>+MID(Tabla_Consulta_desde_Reporte_de_Valorización_de_Instrumentos6[[#This Row],[CODIGO_SBS]],7,1)</f>
        <v>1</v>
      </c>
      <c r="Z142" t="str">
        <f>Tabla_Consulta_desde_Reporte_de_Valorización_de_Instrumentos6[[#This Row],[CODIGO_SBS]]&amp;"-"&amp;RIGHT(Tabla_Consulta_desde_Reporte_de_Valorización_de_Instrumentos6[[#This Row],[PORTAFOLIO]],1)</f>
        <v>305923100002-1</v>
      </c>
      <c r="AA142" t="s">
        <v>37206</v>
      </c>
      <c r="AB142" t="s">
        <v>37207</v>
      </c>
      <c r="AC142">
        <f>Tabla_Consulta_desde_Reporte_de_Valorización_de_Instrumentos6[[#This Row],[VALOR_UNITARIO]]*Tabla_Consulta_desde_Reporte_de_Valorización_de_Instrumentos6[[#This Row],[CANTIDAD]]</f>
        <v>3105088.8000000003</v>
      </c>
      <c r="AD142" t="s">
        <v>30271</v>
      </c>
      <c r="AE1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3" spans="1:31" hidden="1" x14ac:dyDescent="0.35">
      <c r="A143" s="22" t="s">
        <v>35557</v>
      </c>
      <c r="B143" t="s">
        <v>419</v>
      </c>
      <c r="C143" t="s">
        <v>234</v>
      </c>
      <c r="D143" t="s">
        <v>420</v>
      </c>
      <c r="E143" t="s">
        <v>76</v>
      </c>
      <c r="F143" t="s">
        <v>75</v>
      </c>
      <c r="G143" t="s">
        <v>431</v>
      </c>
      <c r="H143" t="s">
        <v>31454</v>
      </c>
      <c r="I143" t="s">
        <v>231</v>
      </c>
      <c r="J143">
        <v>0.1</v>
      </c>
      <c r="K143" s="342">
        <v>33791427.8752416</v>
      </c>
      <c r="L143">
        <v>33791427.8752416</v>
      </c>
      <c r="M143">
        <v>234904776</v>
      </c>
      <c r="P143">
        <v>1</v>
      </c>
      <c r="Q143" t="s">
        <v>423</v>
      </c>
      <c r="R143">
        <v>33791427.8752416</v>
      </c>
      <c r="S143" s="342">
        <v>33791427.8752416</v>
      </c>
      <c r="T143" t="s">
        <v>233</v>
      </c>
      <c r="U143">
        <v>148030515</v>
      </c>
      <c r="V143">
        <v>16201420</v>
      </c>
      <c r="W143">
        <v>131829095</v>
      </c>
      <c r="X143">
        <v>0</v>
      </c>
      <c r="Y143" t="str">
        <f>+MID(Tabla_Consulta_desde_Reporte_de_Valorización_de_Instrumentos6[[#This Row],[CODIGO_SBS]],7,1)</f>
        <v>1</v>
      </c>
      <c r="Z143" t="str">
        <f>Tabla_Consulta_desde_Reporte_de_Valorización_de_Instrumentos6[[#This Row],[CODIGO_SBS]]&amp;"-"&amp;RIGHT(Tabla_Consulta_desde_Reporte_de_Valorización_de_Instrumentos6[[#This Row],[PORTAFOLIO]],1)</f>
        <v>305923100002-2</v>
      </c>
      <c r="AA143" t="s">
        <v>37206</v>
      </c>
      <c r="AB143" t="s">
        <v>37207</v>
      </c>
      <c r="AC143">
        <f>Tabla_Consulta_desde_Reporte_de_Valorización_de_Instrumentos6[[#This Row],[VALOR_UNITARIO]]*Tabla_Consulta_desde_Reporte_de_Valorización_de_Instrumentos6[[#This Row],[CANTIDAD]]</f>
        <v>23490477.600000001</v>
      </c>
      <c r="AD143" t="s">
        <v>30271</v>
      </c>
      <c r="AE1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4" spans="1:31" hidden="1" x14ac:dyDescent="0.35">
      <c r="A144" s="22" t="s">
        <v>35557</v>
      </c>
      <c r="B144" t="s">
        <v>419</v>
      </c>
      <c r="C144" t="s">
        <v>424</v>
      </c>
      <c r="D144" t="s">
        <v>420</v>
      </c>
      <c r="E144" t="s">
        <v>56</v>
      </c>
      <c r="F144" t="s">
        <v>51</v>
      </c>
      <c r="G144" t="s">
        <v>432</v>
      </c>
      <c r="H144" t="s">
        <v>351</v>
      </c>
      <c r="I144" t="s">
        <v>231</v>
      </c>
      <c r="J144">
        <v>1</v>
      </c>
      <c r="K144" s="342">
        <v>7679913.9241110003</v>
      </c>
      <c r="L144">
        <v>7679913.9241110003</v>
      </c>
      <c r="M144">
        <v>719290</v>
      </c>
      <c r="P144">
        <v>1</v>
      </c>
      <c r="Q144" t="s">
        <v>423</v>
      </c>
      <c r="R144">
        <v>7679913.9241110003</v>
      </c>
      <c r="S144" s="342">
        <v>7679913.9241110003</v>
      </c>
      <c r="T144" t="s">
        <v>352</v>
      </c>
      <c r="U144">
        <v>9255978000</v>
      </c>
      <c r="V144">
        <v>6603309000</v>
      </c>
      <c r="W144">
        <v>2652669000</v>
      </c>
      <c r="X144">
        <v>0</v>
      </c>
      <c r="Y144" t="str">
        <f>+MID(Tabla_Consulta_desde_Reporte_de_Valorización_de_Instrumentos6[[#This Row],[CODIGO_SBS]],7,1)</f>
        <v>1</v>
      </c>
      <c r="Z144" t="str">
        <f>Tabla_Consulta_desde_Reporte_de_Valorización_de_Instrumentos6[[#This Row],[CODIGO_SBS]]&amp;"-"&amp;RIGHT(Tabla_Consulta_desde_Reporte_de_Valorización_de_Instrumentos6[[#This Row],[PORTAFOLIO]],1)</f>
        <v>302011100001-3</v>
      </c>
      <c r="AA144" t="s">
        <v>37206</v>
      </c>
      <c r="AB144" t="s">
        <v>37207</v>
      </c>
      <c r="AC144">
        <f>Tabla_Consulta_desde_Reporte_de_Valorización_de_Instrumentos6[[#This Row],[VALOR_UNITARIO]]*Tabla_Consulta_desde_Reporte_de_Valorización_de_Instrumentos6[[#This Row],[CANTIDAD]]</f>
        <v>719290</v>
      </c>
      <c r="AD144" t="s">
        <v>30238</v>
      </c>
      <c r="AE1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5" spans="1:31" hidden="1" x14ac:dyDescent="0.35">
      <c r="A145" s="22" t="s">
        <v>35557</v>
      </c>
      <c r="B145" t="s">
        <v>419</v>
      </c>
      <c r="C145" t="s">
        <v>32886</v>
      </c>
      <c r="D145" t="s">
        <v>420</v>
      </c>
      <c r="E145" t="s">
        <v>56</v>
      </c>
      <c r="F145" t="s">
        <v>51</v>
      </c>
      <c r="G145" t="s">
        <v>432</v>
      </c>
      <c r="H145" t="s">
        <v>351</v>
      </c>
      <c r="I145" t="s">
        <v>231</v>
      </c>
      <c r="J145">
        <v>1</v>
      </c>
      <c r="K145" s="342">
        <v>400753.36683060002</v>
      </c>
      <c r="L145">
        <v>400753.36683060002</v>
      </c>
      <c r="M145">
        <v>37534</v>
      </c>
      <c r="P145">
        <v>1</v>
      </c>
      <c r="Q145" t="s">
        <v>423</v>
      </c>
      <c r="R145">
        <v>400753.36683060002</v>
      </c>
      <c r="S145" s="342">
        <v>400753.36683060002</v>
      </c>
      <c r="T145" t="s">
        <v>352</v>
      </c>
      <c r="U145">
        <v>9255978000</v>
      </c>
      <c r="V145">
        <v>6603309000</v>
      </c>
      <c r="W145">
        <v>2652669000</v>
      </c>
      <c r="X145">
        <v>0</v>
      </c>
      <c r="Y145" t="str">
        <f>+MID(Tabla_Consulta_desde_Reporte_de_Valorización_de_Instrumentos6[[#This Row],[CODIGO_SBS]],7,1)</f>
        <v>1</v>
      </c>
      <c r="Z145" t="str">
        <f>Tabla_Consulta_desde_Reporte_de_Valorización_de_Instrumentos6[[#This Row],[CODIGO_SBS]]&amp;"-"&amp;RIGHT(Tabla_Consulta_desde_Reporte_de_Valorización_de_Instrumentos6[[#This Row],[PORTAFOLIO]],1)</f>
        <v>302011100001-1</v>
      </c>
      <c r="AA145" t="s">
        <v>37206</v>
      </c>
      <c r="AB145" t="s">
        <v>37207</v>
      </c>
      <c r="AC145">
        <f>Tabla_Consulta_desde_Reporte_de_Valorización_de_Instrumentos6[[#This Row],[VALOR_UNITARIO]]*Tabla_Consulta_desde_Reporte_de_Valorización_de_Instrumentos6[[#This Row],[CANTIDAD]]</f>
        <v>37534</v>
      </c>
      <c r="AD145" t="s">
        <v>30238</v>
      </c>
      <c r="AE1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6" spans="1:31" hidden="1" x14ac:dyDescent="0.35">
      <c r="A146" s="22" t="s">
        <v>35557</v>
      </c>
      <c r="B146" t="s">
        <v>419</v>
      </c>
      <c r="C146" t="s">
        <v>234</v>
      </c>
      <c r="D146" t="s">
        <v>420</v>
      </c>
      <c r="E146" t="s">
        <v>56</v>
      </c>
      <c r="F146" t="s">
        <v>51</v>
      </c>
      <c r="G146" t="s">
        <v>432</v>
      </c>
      <c r="H146" t="s">
        <v>351</v>
      </c>
      <c r="I146" t="s">
        <v>231</v>
      </c>
      <c r="J146">
        <v>1</v>
      </c>
      <c r="K146" s="342">
        <v>86491137.441500098</v>
      </c>
      <c r="L146">
        <v>86491137.441500098</v>
      </c>
      <c r="M146">
        <v>8100639</v>
      </c>
      <c r="P146">
        <v>1</v>
      </c>
      <c r="Q146" t="s">
        <v>423</v>
      </c>
      <c r="R146">
        <v>86491137.441500098</v>
      </c>
      <c r="S146" s="342">
        <v>86491137.441500098</v>
      </c>
      <c r="T146" t="s">
        <v>352</v>
      </c>
      <c r="U146">
        <v>9255978000</v>
      </c>
      <c r="V146">
        <v>6603309000</v>
      </c>
      <c r="W146">
        <v>2652669000</v>
      </c>
      <c r="X146">
        <v>0</v>
      </c>
      <c r="Y146" t="str">
        <f>+MID(Tabla_Consulta_desde_Reporte_de_Valorización_de_Instrumentos6[[#This Row],[CODIGO_SBS]],7,1)</f>
        <v>1</v>
      </c>
      <c r="Z146" t="str">
        <f>Tabla_Consulta_desde_Reporte_de_Valorización_de_Instrumentos6[[#This Row],[CODIGO_SBS]]&amp;"-"&amp;RIGHT(Tabla_Consulta_desde_Reporte_de_Valorización_de_Instrumentos6[[#This Row],[PORTAFOLIO]],1)</f>
        <v>302011100001-2</v>
      </c>
      <c r="AA146" t="s">
        <v>37206</v>
      </c>
      <c r="AB146" t="s">
        <v>37207</v>
      </c>
      <c r="AC146">
        <f>Tabla_Consulta_desde_Reporte_de_Valorización_de_Instrumentos6[[#This Row],[VALOR_UNITARIO]]*Tabla_Consulta_desde_Reporte_de_Valorización_de_Instrumentos6[[#This Row],[CANTIDAD]]</f>
        <v>8100639</v>
      </c>
      <c r="AD146" t="s">
        <v>30238</v>
      </c>
      <c r="AE1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7" spans="1:31" hidden="1" x14ac:dyDescent="0.35">
      <c r="A147" s="22" t="s">
        <v>35557</v>
      </c>
      <c r="B147" t="s">
        <v>419</v>
      </c>
      <c r="C147" t="s">
        <v>234</v>
      </c>
      <c r="D147" t="s">
        <v>420</v>
      </c>
      <c r="E147" t="s">
        <v>433</v>
      </c>
      <c r="F147" t="s">
        <v>434</v>
      </c>
      <c r="G147" t="s">
        <v>435</v>
      </c>
      <c r="H147" t="s">
        <v>436</v>
      </c>
      <c r="I147" t="s">
        <v>231</v>
      </c>
      <c r="J147">
        <v>10</v>
      </c>
      <c r="K147" s="342">
        <v>93565.851500000004</v>
      </c>
      <c r="L147">
        <v>93565.851500000004</v>
      </c>
      <c r="M147">
        <v>1000</v>
      </c>
      <c r="P147">
        <v>1</v>
      </c>
      <c r="Q147" t="s">
        <v>423</v>
      </c>
      <c r="R147">
        <v>95844.074999999997</v>
      </c>
      <c r="S147" s="342">
        <v>95844.074999999997</v>
      </c>
      <c r="T147" t="s">
        <v>437</v>
      </c>
      <c r="U147">
        <v>4052129000</v>
      </c>
      <c r="V147">
        <v>932087000</v>
      </c>
      <c r="W147">
        <v>3120042000</v>
      </c>
      <c r="X147">
        <v>-2.2782235000000002</v>
      </c>
      <c r="Y147" t="str">
        <f>+MID(Tabla_Consulta_desde_Reporte_de_Valorización_de_Instrumentos6[[#This Row],[CODIGO_SBS]],7,1)</f>
        <v>1</v>
      </c>
      <c r="Z147" t="str">
        <f>Tabla_Consulta_desde_Reporte_de_Valorización_de_Instrumentos6[[#This Row],[CODIGO_SBS]]&amp;"-"&amp;RIGHT(Tabla_Consulta_desde_Reporte_de_Valorización_de_Instrumentos6[[#This Row],[PORTAFOLIO]],1)</f>
        <v>302008100002-2</v>
      </c>
      <c r="AA147" t="s">
        <v>37206</v>
      </c>
      <c r="AB147" t="s">
        <v>37207</v>
      </c>
      <c r="AC147">
        <f>Tabla_Consulta_desde_Reporte_de_Valorización_de_Instrumentos6[[#This Row],[VALOR_UNITARIO]]*Tabla_Consulta_desde_Reporte_de_Valorización_de_Instrumentos6[[#This Row],[CANTIDAD]]</f>
        <v>10000</v>
      </c>
      <c r="AD147" t="s">
        <v>946</v>
      </c>
      <c r="AE1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48" spans="1:31" hidden="1" x14ac:dyDescent="0.35">
      <c r="A148" s="22" t="s">
        <v>35557</v>
      </c>
      <c r="B148" t="s">
        <v>419</v>
      </c>
      <c r="C148" t="s">
        <v>424</v>
      </c>
      <c r="D148" t="s">
        <v>420</v>
      </c>
      <c r="E148" t="s">
        <v>71</v>
      </c>
      <c r="F148" t="s">
        <v>64</v>
      </c>
      <c r="G148" t="s">
        <v>438</v>
      </c>
      <c r="H148" t="s">
        <v>35577</v>
      </c>
      <c r="I148" t="s">
        <v>275</v>
      </c>
      <c r="J148">
        <v>2.83</v>
      </c>
      <c r="K148" s="342">
        <v>21228892.807594098</v>
      </c>
      <c r="L148">
        <v>6316430.9582535001</v>
      </c>
      <c r="M148">
        <v>128955</v>
      </c>
      <c r="P148">
        <v>3.3609</v>
      </c>
      <c r="Q148" t="s">
        <v>423</v>
      </c>
      <c r="R148">
        <v>21022396.522316001</v>
      </c>
      <c r="S148" s="342">
        <v>6251827.9076655004</v>
      </c>
      <c r="T148" t="s">
        <v>35578</v>
      </c>
      <c r="U148">
        <v>8303997000</v>
      </c>
      <c r="V148">
        <v>1275414000</v>
      </c>
      <c r="W148">
        <v>7028583000</v>
      </c>
      <c r="X148">
        <v>0.50097360000000002</v>
      </c>
      <c r="Y148" t="str">
        <f>+MID(Tabla_Consulta_desde_Reporte_de_Valorización_de_Instrumentos6[[#This Row],[CODIGO_SBS]],7,1)</f>
        <v>2</v>
      </c>
      <c r="Z148" t="str">
        <f>Tabla_Consulta_desde_Reporte_de_Valorización_de_Instrumentos6[[#This Row],[CODIGO_SBS]]&amp;"-"&amp;RIGHT(Tabla_Consulta_desde_Reporte_de_Valorización_de_Instrumentos6[[#This Row],[PORTAFOLIO]],1)</f>
        <v>302072200001-3</v>
      </c>
      <c r="AA148" t="s">
        <v>37208</v>
      </c>
      <c r="AB148" t="s">
        <v>37207</v>
      </c>
      <c r="AC148">
        <f>Tabla_Consulta_desde_Reporte_de_Valorización_de_Instrumentos6[[#This Row],[VALOR_UNITARIO]]*Tabla_Consulta_desde_Reporte_de_Valorización_de_Instrumentos6[[#This Row],[CANTIDAD]]</f>
        <v>364942.65</v>
      </c>
      <c r="AD148" t="s">
        <v>941</v>
      </c>
      <c r="AE1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49" spans="1:31" hidden="1" x14ac:dyDescent="0.35">
      <c r="A149" s="22" t="s">
        <v>35557</v>
      </c>
      <c r="B149" t="s">
        <v>419</v>
      </c>
      <c r="C149" t="s">
        <v>32886</v>
      </c>
      <c r="D149" t="s">
        <v>420</v>
      </c>
      <c r="E149" t="s">
        <v>71</v>
      </c>
      <c r="F149" t="s">
        <v>64</v>
      </c>
      <c r="G149" t="s">
        <v>438</v>
      </c>
      <c r="H149" t="s">
        <v>35577</v>
      </c>
      <c r="I149" t="s">
        <v>275</v>
      </c>
      <c r="J149">
        <v>2.83</v>
      </c>
      <c r="K149" s="342">
        <v>17775113.030902099</v>
      </c>
      <c r="L149">
        <v>5288795.5699075004</v>
      </c>
      <c r="M149">
        <v>107975</v>
      </c>
      <c r="P149">
        <v>3.3609</v>
      </c>
      <c r="Q149" t="s">
        <v>423</v>
      </c>
      <c r="R149">
        <v>18009765.079313401</v>
      </c>
      <c r="S149" s="342">
        <v>5355904.6806974998</v>
      </c>
      <c r="T149" t="s">
        <v>35578</v>
      </c>
      <c r="U149">
        <v>8303997000</v>
      </c>
      <c r="V149">
        <v>1275414000</v>
      </c>
      <c r="W149">
        <v>7028583000</v>
      </c>
      <c r="X149">
        <v>0.50097360000000002</v>
      </c>
      <c r="Y149" t="str">
        <f>+MID(Tabla_Consulta_desde_Reporte_de_Valorización_de_Instrumentos6[[#This Row],[CODIGO_SBS]],7,1)</f>
        <v>2</v>
      </c>
      <c r="Z149" t="str">
        <f>Tabla_Consulta_desde_Reporte_de_Valorización_de_Instrumentos6[[#This Row],[CODIGO_SBS]]&amp;"-"&amp;RIGHT(Tabla_Consulta_desde_Reporte_de_Valorización_de_Instrumentos6[[#This Row],[PORTAFOLIO]],1)</f>
        <v>302072200001-1</v>
      </c>
      <c r="AA149" t="s">
        <v>37208</v>
      </c>
      <c r="AB149" t="s">
        <v>37207</v>
      </c>
      <c r="AC149">
        <f>Tabla_Consulta_desde_Reporte_de_Valorización_de_Instrumentos6[[#This Row],[VALOR_UNITARIO]]*Tabla_Consulta_desde_Reporte_de_Valorización_de_Instrumentos6[[#This Row],[CANTIDAD]]</f>
        <v>305569.25</v>
      </c>
      <c r="AD149" t="s">
        <v>941</v>
      </c>
      <c r="AE1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50" spans="1:31" hidden="1" x14ac:dyDescent="0.35">
      <c r="A150" s="22" t="s">
        <v>35557</v>
      </c>
      <c r="B150" t="s">
        <v>419</v>
      </c>
      <c r="C150" t="s">
        <v>234</v>
      </c>
      <c r="D150" t="s">
        <v>420</v>
      </c>
      <c r="E150" t="s">
        <v>71</v>
      </c>
      <c r="F150" t="s">
        <v>64</v>
      </c>
      <c r="G150" t="s">
        <v>438</v>
      </c>
      <c r="H150" t="s">
        <v>35577</v>
      </c>
      <c r="I150" t="s">
        <v>275</v>
      </c>
      <c r="J150">
        <v>2.83</v>
      </c>
      <c r="K150" s="342">
        <v>99220112.990915507</v>
      </c>
      <c r="L150">
        <v>29521887.884470101</v>
      </c>
      <c r="M150">
        <v>602713</v>
      </c>
      <c r="P150">
        <v>3.3609</v>
      </c>
      <c r="Q150" t="s">
        <v>423</v>
      </c>
      <c r="R150">
        <v>98254985.655109495</v>
      </c>
      <c r="S150" s="342">
        <v>29219944.5830933</v>
      </c>
      <c r="T150" t="s">
        <v>35578</v>
      </c>
      <c r="U150">
        <v>8303997000</v>
      </c>
      <c r="V150">
        <v>1275414000</v>
      </c>
      <c r="W150">
        <v>7028583000</v>
      </c>
      <c r="X150">
        <v>0.50097360000000002</v>
      </c>
      <c r="Y150" t="str">
        <f>+MID(Tabla_Consulta_desde_Reporte_de_Valorización_de_Instrumentos6[[#This Row],[CODIGO_SBS]],7,1)</f>
        <v>2</v>
      </c>
      <c r="Z150" t="str">
        <f>Tabla_Consulta_desde_Reporte_de_Valorización_de_Instrumentos6[[#This Row],[CODIGO_SBS]]&amp;"-"&amp;RIGHT(Tabla_Consulta_desde_Reporte_de_Valorización_de_Instrumentos6[[#This Row],[PORTAFOLIO]],1)</f>
        <v>302072200001-2</v>
      </c>
      <c r="AA150" t="s">
        <v>37208</v>
      </c>
      <c r="AB150" t="s">
        <v>37207</v>
      </c>
      <c r="AC150">
        <f>Tabla_Consulta_desde_Reporte_de_Valorización_de_Instrumentos6[[#This Row],[VALOR_UNITARIO]]*Tabla_Consulta_desde_Reporte_de_Valorización_de_Instrumentos6[[#This Row],[CANTIDAD]]</f>
        <v>1705677.79</v>
      </c>
      <c r="AD150" t="s">
        <v>941</v>
      </c>
      <c r="AE1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51" spans="1:31" hidden="1" x14ac:dyDescent="0.35">
      <c r="A151" s="22" t="s">
        <v>35557</v>
      </c>
      <c r="B151" t="s">
        <v>419</v>
      </c>
      <c r="C151" t="s">
        <v>424</v>
      </c>
      <c r="D151" t="s">
        <v>420</v>
      </c>
      <c r="E151" t="s">
        <v>50</v>
      </c>
      <c r="F151" t="s">
        <v>47</v>
      </c>
      <c r="G151" t="s">
        <v>439</v>
      </c>
      <c r="H151" t="s">
        <v>440</v>
      </c>
      <c r="I151" t="s">
        <v>231</v>
      </c>
      <c r="J151">
        <v>1</v>
      </c>
      <c r="K151" s="342">
        <v>10688064.6091436</v>
      </c>
      <c r="L151">
        <v>10688064.6091436</v>
      </c>
      <c r="M151">
        <v>6108151</v>
      </c>
      <c r="P151">
        <v>1</v>
      </c>
      <c r="Q151" t="s">
        <v>423</v>
      </c>
      <c r="R151">
        <v>10676016.2812961</v>
      </c>
      <c r="S151" s="342">
        <v>10676016.2812961</v>
      </c>
      <c r="T151" t="s">
        <v>441</v>
      </c>
      <c r="U151">
        <v>6648909000</v>
      </c>
      <c r="V151">
        <v>1203766000</v>
      </c>
      <c r="W151">
        <v>5445143000</v>
      </c>
      <c r="X151">
        <v>1.9724999999999999E-3</v>
      </c>
      <c r="Y151" t="str">
        <f>+MID(Tabla_Consulta_desde_Reporte_de_Valorización_de_Instrumentos6[[#This Row],[CODIGO_SBS]],7,1)</f>
        <v>1</v>
      </c>
      <c r="Z151" t="str">
        <f>Tabla_Consulta_desde_Reporte_de_Valorización_de_Instrumentos6[[#This Row],[CODIGO_SBS]]&amp;"-"&amp;RIGHT(Tabla_Consulta_desde_Reporte_de_Valorización_de_Instrumentos6[[#This Row],[PORTAFOLIO]],1)</f>
        <v>302002100001-3</v>
      </c>
      <c r="AA151" t="s">
        <v>37206</v>
      </c>
      <c r="AB151" t="s">
        <v>37207</v>
      </c>
      <c r="AC151">
        <f>Tabla_Consulta_desde_Reporte_de_Valorización_de_Instrumentos6[[#This Row],[VALOR_UNITARIO]]*Tabla_Consulta_desde_Reporte_de_Valorización_de_Instrumentos6[[#This Row],[CANTIDAD]]</f>
        <v>6108151</v>
      </c>
      <c r="AD151" t="s">
        <v>933</v>
      </c>
      <c r="AE1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2" spans="1:31" hidden="1" x14ac:dyDescent="0.35">
      <c r="A152" s="22" t="s">
        <v>35557</v>
      </c>
      <c r="B152" t="s">
        <v>419</v>
      </c>
      <c r="C152" t="s">
        <v>32886</v>
      </c>
      <c r="D152" t="s">
        <v>420</v>
      </c>
      <c r="E152" t="s">
        <v>50</v>
      </c>
      <c r="F152" t="s">
        <v>47</v>
      </c>
      <c r="G152" t="s">
        <v>439</v>
      </c>
      <c r="H152" t="s">
        <v>440</v>
      </c>
      <c r="I152" t="s">
        <v>231</v>
      </c>
      <c r="J152">
        <v>1</v>
      </c>
      <c r="K152" s="342">
        <v>7950988.5717551997</v>
      </c>
      <c r="L152">
        <v>7950988.5717551997</v>
      </c>
      <c r="M152">
        <v>4543932</v>
      </c>
      <c r="P152">
        <v>1</v>
      </c>
      <c r="Q152" t="s">
        <v>423</v>
      </c>
      <c r="R152">
        <v>7942025.6658851998</v>
      </c>
      <c r="S152" s="342">
        <v>7942025.6658851998</v>
      </c>
      <c r="T152" t="s">
        <v>441</v>
      </c>
      <c r="U152">
        <v>6648909000</v>
      </c>
      <c r="V152">
        <v>1203766000</v>
      </c>
      <c r="W152">
        <v>5445143000</v>
      </c>
      <c r="X152">
        <v>1.9724999999999999E-3</v>
      </c>
      <c r="Y152" t="str">
        <f>+MID(Tabla_Consulta_desde_Reporte_de_Valorización_de_Instrumentos6[[#This Row],[CODIGO_SBS]],7,1)</f>
        <v>1</v>
      </c>
      <c r="Z152" t="str">
        <f>Tabla_Consulta_desde_Reporte_de_Valorización_de_Instrumentos6[[#This Row],[CODIGO_SBS]]&amp;"-"&amp;RIGHT(Tabla_Consulta_desde_Reporte_de_Valorización_de_Instrumentos6[[#This Row],[PORTAFOLIO]],1)</f>
        <v>302002100001-1</v>
      </c>
      <c r="AA152" t="s">
        <v>37206</v>
      </c>
      <c r="AB152" t="s">
        <v>37207</v>
      </c>
      <c r="AC152">
        <f>Tabla_Consulta_desde_Reporte_de_Valorización_de_Instrumentos6[[#This Row],[VALOR_UNITARIO]]*Tabla_Consulta_desde_Reporte_de_Valorización_de_Instrumentos6[[#This Row],[CANTIDAD]]</f>
        <v>4543932</v>
      </c>
      <c r="AD152" t="s">
        <v>933</v>
      </c>
      <c r="AE1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3" spans="1:31" hidden="1" x14ac:dyDescent="0.35">
      <c r="A153" s="22" t="s">
        <v>35557</v>
      </c>
      <c r="B153" t="s">
        <v>419</v>
      </c>
      <c r="C153" t="s">
        <v>234</v>
      </c>
      <c r="D153" t="s">
        <v>420</v>
      </c>
      <c r="E153" t="s">
        <v>50</v>
      </c>
      <c r="F153" t="s">
        <v>47</v>
      </c>
      <c r="G153" t="s">
        <v>439</v>
      </c>
      <c r="H153" t="s">
        <v>440</v>
      </c>
      <c r="I153" t="s">
        <v>231</v>
      </c>
      <c r="J153">
        <v>1</v>
      </c>
      <c r="K153" s="342">
        <v>105340572.20112839</v>
      </c>
      <c r="L153">
        <v>105340572.20112839</v>
      </c>
      <c r="M153">
        <v>60201369</v>
      </c>
      <c r="P153">
        <v>1</v>
      </c>
      <c r="Q153" t="s">
        <v>423</v>
      </c>
      <c r="R153">
        <v>105221825.0007759</v>
      </c>
      <c r="S153" s="342">
        <v>105221825.0007759</v>
      </c>
      <c r="T153" t="s">
        <v>441</v>
      </c>
      <c r="U153">
        <v>6648909000</v>
      </c>
      <c r="V153">
        <v>1203766000</v>
      </c>
      <c r="W153">
        <v>5445143000</v>
      </c>
      <c r="X153">
        <v>1.9724999999999999E-3</v>
      </c>
      <c r="Y153" t="str">
        <f>+MID(Tabla_Consulta_desde_Reporte_de_Valorización_de_Instrumentos6[[#This Row],[CODIGO_SBS]],7,1)</f>
        <v>1</v>
      </c>
      <c r="Z153" t="str">
        <f>Tabla_Consulta_desde_Reporte_de_Valorización_de_Instrumentos6[[#This Row],[CODIGO_SBS]]&amp;"-"&amp;RIGHT(Tabla_Consulta_desde_Reporte_de_Valorización_de_Instrumentos6[[#This Row],[PORTAFOLIO]],1)</f>
        <v>302002100001-2</v>
      </c>
      <c r="AA153" t="s">
        <v>37206</v>
      </c>
      <c r="AB153" t="s">
        <v>37207</v>
      </c>
      <c r="AC153">
        <f>Tabla_Consulta_desde_Reporte_de_Valorización_de_Instrumentos6[[#This Row],[VALOR_UNITARIO]]*Tabla_Consulta_desde_Reporte_de_Valorización_de_Instrumentos6[[#This Row],[CANTIDAD]]</f>
        <v>60201369</v>
      </c>
      <c r="AD153" t="s">
        <v>933</v>
      </c>
      <c r="AE1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4" spans="1:31" hidden="1" x14ac:dyDescent="0.35">
      <c r="A154" s="22" t="s">
        <v>35557</v>
      </c>
      <c r="B154" t="s">
        <v>419</v>
      </c>
      <c r="C154" t="s">
        <v>424</v>
      </c>
      <c r="D154" t="s">
        <v>420</v>
      </c>
      <c r="E154" t="s">
        <v>48</v>
      </c>
      <c r="F154" t="s">
        <v>45</v>
      </c>
      <c r="G154" t="s">
        <v>442</v>
      </c>
      <c r="H154" t="s">
        <v>443</v>
      </c>
      <c r="I154" t="s">
        <v>231</v>
      </c>
      <c r="J154">
        <v>1</v>
      </c>
      <c r="K154" s="342">
        <v>14389860.3506175</v>
      </c>
      <c r="L154">
        <v>14389860.3506175</v>
      </c>
      <c r="M154">
        <v>8039325</v>
      </c>
      <c r="P154">
        <v>1</v>
      </c>
      <c r="Q154" t="s">
        <v>423</v>
      </c>
      <c r="R154">
        <v>14257275.802717499</v>
      </c>
      <c r="S154" s="342">
        <v>14257275.802717499</v>
      </c>
      <c r="T154" t="s">
        <v>293</v>
      </c>
      <c r="U154">
        <v>107848509000</v>
      </c>
      <c r="V154">
        <v>95703702000</v>
      </c>
      <c r="W154">
        <v>12144807000</v>
      </c>
      <c r="X154">
        <v>1.6492E-2</v>
      </c>
      <c r="Y154" t="str">
        <f>+MID(Tabla_Consulta_desde_Reporte_de_Valorización_de_Instrumentos6[[#This Row],[CODIGO_SBS]],7,1)</f>
        <v>1</v>
      </c>
      <c r="Z154" t="str">
        <f>Tabla_Consulta_desde_Reporte_de_Valorización_de_Instrumentos6[[#This Row],[CODIGO_SBS]]&amp;"-"&amp;RIGHT(Tabla_Consulta_desde_Reporte_de_Valorización_de_Instrumentos6[[#This Row],[PORTAFOLIO]],1)</f>
        <v>300011100001-3</v>
      </c>
      <c r="AA154" t="s">
        <v>37206</v>
      </c>
      <c r="AB154" t="s">
        <v>37207</v>
      </c>
      <c r="AC154">
        <f>Tabla_Consulta_desde_Reporte_de_Valorización_de_Instrumentos6[[#This Row],[VALOR_UNITARIO]]*Tabla_Consulta_desde_Reporte_de_Valorización_de_Instrumentos6[[#This Row],[CANTIDAD]]</f>
        <v>8039325</v>
      </c>
      <c r="AD154" t="s">
        <v>931</v>
      </c>
      <c r="AE1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5" spans="1:31" hidden="1" x14ac:dyDescent="0.35">
      <c r="A155" s="22" t="s">
        <v>35557</v>
      </c>
      <c r="B155" t="s">
        <v>419</v>
      </c>
      <c r="C155" t="s">
        <v>32886</v>
      </c>
      <c r="D155" t="s">
        <v>420</v>
      </c>
      <c r="E155" t="s">
        <v>48</v>
      </c>
      <c r="F155" t="s">
        <v>45</v>
      </c>
      <c r="G155" t="s">
        <v>442</v>
      </c>
      <c r="H155" t="s">
        <v>443</v>
      </c>
      <c r="I155" t="s">
        <v>231</v>
      </c>
      <c r="J155">
        <v>1</v>
      </c>
      <c r="K155" s="342">
        <v>998523.57578449999</v>
      </c>
      <c r="L155">
        <v>998523.57578449999</v>
      </c>
      <c r="M155">
        <v>557855</v>
      </c>
      <c r="P155">
        <v>1</v>
      </c>
      <c r="Q155" t="s">
        <v>423</v>
      </c>
      <c r="R155">
        <v>989323.4311245</v>
      </c>
      <c r="S155" s="342">
        <v>989323.4311245</v>
      </c>
      <c r="T155" t="s">
        <v>293</v>
      </c>
      <c r="U155">
        <v>107848509000</v>
      </c>
      <c r="V155">
        <v>95703702000</v>
      </c>
      <c r="W155">
        <v>12144807000</v>
      </c>
      <c r="X155">
        <v>1.6492E-2</v>
      </c>
      <c r="Y155" t="str">
        <f>+MID(Tabla_Consulta_desde_Reporte_de_Valorización_de_Instrumentos6[[#This Row],[CODIGO_SBS]],7,1)</f>
        <v>1</v>
      </c>
      <c r="Z155" t="str">
        <f>Tabla_Consulta_desde_Reporte_de_Valorización_de_Instrumentos6[[#This Row],[CODIGO_SBS]]&amp;"-"&amp;RIGHT(Tabla_Consulta_desde_Reporte_de_Valorización_de_Instrumentos6[[#This Row],[PORTAFOLIO]],1)</f>
        <v>300011100001-1</v>
      </c>
      <c r="AA155" t="s">
        <v>37206</v>
      </c>
      <c r="AB155" t="s">
        <v>37207</v>
      </c>
      <c r="AC155">
        <f>Tabla_Consulta_desde_Reporte_de_Valorización_de_Instrumentos6[[#This Row],[VALOR_UNITARIO]]*Tabla_Consulta_desde_Reporte_de_Valorización_de_Instrumentos6[[#This Row],[CANTIDAD]]</f>
        <v>557855</v>
      </c>
      <c r="AD155" t="s">
        <v>931</v>
      </c>
      <c r="AE1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6" spans="1:31" hidden="1" x14ac:dyDescent="0.35">
      <c r="A156" s="22" t="s">
        <v>35557</v>
      </c>
      <c r="B156" t="s">
        <v>419</v>
      </c>
      <c r="C156" t="s">
        <v>234</v>
      </c>
      <c r="D156" t="s">
        <v>420</v>
      </c>
      <c r="E156" t="s">
        <v>48</v>
      </c>
      <c r="F156" t="s">
        <v>45</v>
      </c>
      <c r="G156" t="s">
        <v>442</v>
      </c>
      <c r="H156" t="s">
        <v>443</v>
      </c>
      <c r="I156" t="s">
        <v>231</v>
      </c>
      <c r="J156">
        <v>1</v>
      </c>
      <c r="K156" s="342">
        <v>50550121.107822597</v>
      </c>
      <c r="L156">
        <v>50550121.107822597</v>
      </c>
      <c r="M156">
        <v>28241334</v>
      </c>
      <c r="P156">
        <v>1</v>
      </c>
      <c r="Q156" t="s">
        <v>423</v>
      </c>
      <c r="R156">
        <v>50084365.027494602</v>
      </c>
      <c r="S156" s="342">
        <v>50084365.027494602</v>
      </c>
      <c r="T156" t="s">
        <v>293</v>
      </c>
      <c r="U156">
        <v>107848509000</v>
      </c>
      <c r="V156">
        <v>95703702000</v>
      </c>
      <c r="W156">
        <v>12144807000</v>
      </c>
      <c r="X156">
        <v>1.6492E-2</v>
      </c>
      <c r="Y156" t="str">
        <f>+MID(Tabla_Consulta_desde_Reporte_de_Valorización_de_Instrumentos6[[#This Row],[CODIGO_SBS]],7,1)</f>
        <v>1</v>
      </c>
      <c r="Z156" t="str">
        <f>Tabla_Consulta_desde_Reporte_de_Valorización_de_Instrumentos6[[#This Row],[CODIGO_SBS]]&amp;"-"&amp;RIGHT(Tabla_Consulta_desde_Reporte_de_Valorización_de_Instrumentos6[[#This Row],[PORTAFOLIO]],1)</f>
        <v>300011100001-2</v>
      </c>
      <c r="AA156" t="s">
        <v>37206</v>
      </c>
      <c r="AB156" t="s">
        <v>37207</v>
      </c>
      <c r="AC156">
        <f>Tabla_Consulta_desde_Reporte_de_Valorización_de_Instrumentos6[[#This Row],[VALOR_UNITARIO]]*Tabla_Consulta_desde_Reporte_de_Valorización_de_Instrumentos6[[#This Row],[CANTIDAD]]</f>
        <v>28241334</v>
      </c>
      <c r="AD156" t="s">
        <v>931</v>
      </c>
      <c r="AE1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7" spans="1:31" hidden="1" x14ac:dyDescent="0.35">
      <c r="A157" s="22" t="s">
        <v>35557</v>
      </c>
      <c r="B157" t="s">
        <v>419</v>
      </c>
      <c r="C157" t="s">
        <v>424</v>
      </c>
      <c r="D157" t="s">
        <v>420</v>
      </c>
      <c r="E157" t="s">
        <v>69</v>
      </c>
      <c r="F157" t="s">
        <v>62</v>
      </c>
      <c r="G157" t="s">
        <v>444</v>
      </c>
      <c r="H157" t="s">
        <v>445</v>
      </c>
      <c r="I157" t="s">
        <v>231</v>
      </c>
      <c r="J157">
        <v>1</v>
      </c>
      <c r="K157" s="342">
        <v>32926558.095194701</v>
      </c>
      <c r="L157">
        <v>32926558.095194701</v>
      </c>
      <c r="M157">
        <v>4711571</v>
      </c>
      <c r="P157">
        <v>1</v>
      </c>
      <c r="Q157" t="s">
        <v>423</v>
      </c>
      <c r="R157">
        <v>32926558.095194701</v>
      </c>
      <c r="S157" s="342">
        <v>32926558.095194701</v>
      </c>
      <c r="T157" t="s">
        <v>446</v>
      </c>
      <c r="U157">
        <v>3144080000</v>
      </c>
      <c r="V157">
        <v>1867883000</v>
      </c>
      <c r="W157">
        <v>1276197000</v>
      </c>
      <c r="X157">
        <v>0</v>
      </c>
      <c r="Y157" t="str">
        <f>+MID(Tabla_Consulta_desde_Reporte_de_Valorización_de_Instrumentos6[[#This Row],[CODIGO_SBS]],7,1)</f>
        <v>1</v>
      </c>
      <c r="Z157" t="str">
        <f>Tabla_Consulta_desde_Reporte_de_Valorización_de_Instrumentos6[[#This Row],[CODIGO_SBS]]&amp;"-"&amp;RIGHT(Tabla_Consulta_desde_Reporte_de_Valorización_de_Instrumentos6[[#This Row],[PORTAFOLIO]],1)</f>
        <v>302051100001-3</v>
      </c>
      <c r="AA157" t="s">
        <v>37206</v>
      </c>
      <c r="AB157" t="s">
        <v>37207</v>
      </c>
      <c r="AC157">
        <f>Tabla_Consulta_desde_Reporte_de_Valorización_de_Instrumentos6[[#This Row],[VALOR_UNITARIO]]*Tabla_Consulta_desde_Reporte_de_Valorización_de_Instrumentos6[[#This Row],[CANTIDAD]]</f>
        <v>4711571</v>
      </c>
      <c r="AD157" t="s">
        <v>26050</v>
      </c>
      <c r="AE1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58" spans="1:31" hidden="1" x14ac:dyDescent="0.35">
      <c r="A158" s="22" t="s">
        <v>35557</v>
      </c>
      <c r="B158" t="s">
        <v>419</v>
      </c>
      <c r="C158" t="s">
        <v>32886</v>
      </c>
      <c r="D158" t="s">
        <v>420</v>
      </c>
      <c r="E158" t="s">
        <v>69</v>
      </c>
      <c r="F158" t="s">
        <v>62</v>
      </c>
      <c r="G158" t="s">
        <v>444</v>
      </c>
      <c r="H158" t="s">
        <v>445</v>
      </c>
      <c r="I158" t="s">
        <v>231</v>
      </c>
      <c r="J158">
        <v>1</v>
      </c>
      <c r="K158" s="342">
        <v>27056061.042269401</v>
      </c>
      <c r="L158">
        <v>27056061.042269401</v>
      </c>
      <c r="M158">
        <v>3871542</v>
      </c>
      <c r="P158">
        <v>1</v>
      </c>
      <c r="Q158" t="s">
        <v>423</v>
      </c>
      <c r="R158">
        <v>27056061.042269401</v>
      </c>
      <c r="S158" s="342">
        <v>27056061.042269401</v>
      </c>
      <c r="T158" t="s">
        <v>446</v>
      </c>
      <c r="U158">
        <v>3144080000</v>
      </c>
      <c r="V158">
        <v>1867883000</v>
      </c>
      <c r="W158">
        <v>1276197000</v>
      </c>
      <c r="X158">
        <v>0</v>
      </c>
      <c r="Y158" t="str">
        <f>+MID(Tabla_Consulta_desde_Reporte_de_Valorización_de_Instrumentos6[[#This Row],[CODIGO_SBS]],7,1)</f>
        <v>1</v>
      </c>
      <c r="Z158" t="str">
        <f>Tabla_Consulta_desde_Reporte_de_Valorización_de_Instrumentos6[[#This Row],[CODIGO_SBS]]&amp;"-"&amp;RIGHT(Tabla_Consulta_desde_Reporte_de_Valorización_de_Instrumentos6[[#This Row],[PORTAFOLIO]],1)</f>
        <v>302051100001-1</v>
      </c>
      <c r="AA158" t="s">
        <v>37206</v>
      </c>
      <c r="AB158" t="s">
        <v>37207</v>
      </c>
      <c r="AC158">
        <f>Tabla_Consulta_desde_Reporte_de_Valorización_de_Instrumentos6[[#This Row],[VALOR_UNITARIO]]*Tabla_Consulta_desde_Reporte_de_Valorización_de_Instrumentos6[[#This Row],[CANTIDAD]]</f>
        <v>3871542</v>
      </c>
      <c r="AD158" t="s">
        <v>26050</v>
      </c>
      <c r="AE1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59" spans="1:31" hidden="1" x14ac:dyDescent="0.35">
      <c r="A159" s="22" t="s">
        <v>35557</v>
      </c>
      <c r="B159" t="s">
        <v>419</v>
      </c>
      <c r="C159" t="s">
        <v>234</v>
      </c>
      <c r="D159" t="s">
        <v>420</v>
      </c>
      <c r="E159" t="s">
        <v>69</v>
      </c>
      <c r="F159" t="s">
        <v>62</v>
      </c>
      <c r="G159" t="s">
        <v>444</v>
      </c>
      <c r="H159" t="s">
        <v>445</v>
      </c>
      <c r="I159" t="s">
        <v>231</v>
      </c>
      <c r="J159">
        <v>1</v>
      </c>
      <c r="K159" s="342">
        <v>93120144.431450397</v>
      </c>
      <c r="L159">
        <v>93120144.431450397</v>
      </c>
      <c r="M159">
        <v>13324872</v>
      </c>
      <c r="P159">
        <v>1</v>
      </c>
      <c r="Q159" t="s">
        <v>423</v>
      </c>
      <c r="R159">
        <v>93120144.431450397</v>
      </c>
      <c r="S159" s="342">
        <v>93120144.431450397</v>
      </c>
      <c r="T159" t="s">
        <v>446</v>
      </c>
      <c r="U159">
        <v>3144080000</v>
      </c>
      <c r="V159">
        <v>1867883000</v>
      </c>
      <c r="W159">
        <v>1276197000</v>
      </c>
      <c r="X159">
        <v>0</v>
      </c>
      <c r="Y159" t="str">
        <f>+MID(Tabla_Consulta_desde_Reporte_de_Valorización_de_Instrumentos6[[#This Row],[CODIGO_SBS]],7,1)</f>
        <v>1</v>
      </c>
      <c r="Z159" t="str">
        <f>Tabla_Consulta_desde_Reporte_de_Valorización_de_Instrumentos6[[#This Row],[CODIGO_SBS]]&amp;"-"&amp;RIGHT(Tabla_Consulta_desde_Reporte_de_Valorización_de_Instrumentos6[[#This Row],[PORTAFOLIO]],1)</f>
        <v>302051100001-2</v>
      </c>
      <c r="AA159" t="s">
        <v>37206</v>
      </c>
      <c r="AB159" t="s">
        <v>37207</v>
      </c>
      <c r="AC159">
        <f>Tabla_Consulta_desde_Reporte_de_Valorización_de_Instrumentos6[[#This Row],[VALOR_UNITARIO]]*Tabla_Consulta_desde_Reporte_de_Valorización_de_Instrumentos6[[#This Row],[CANTIDAD]]</f>
        <v>13324872</v>
      </c>
      <c r="AD159" t="s">
        <v>26050</v>
      </c>
      <c r="AE1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60" spans="1:31" hidden="1" x14ac:dyDescent="0.35">
      <c r="A160" s="22" t="s">
        <v>35557</v>
      </c>
      <c r="B160" t="s">
        <v>419</v>
      </c>
      <c r="C160" t="s">
        <v>424</v>
      </c>
      <c r="D160" t="s">
        <v>420</v>
      </c>
      <c r="E160" t="s">
        <v>57</v>
      </c>
      <c r="F160" t="s">
        <v>52</v>
      </c>
      <c r="G160" t="s">
        <v>447</v>
      </c>
      <c r="H160" t="s">
        <v>448</v>
      </c>
      <c r="I160" t="s">
        <v>275</v>
      </c>
      <c r="J160">
        <v>5</v>
      </c>
      <c r="K160" s="342">
        <v>177484336.35659999</v>
      </c>
      <c r="L160">
        <v>52808574</v>
      </c>
      <c r="M160">
        <v>184002</v>
      </c>
      <c r="P160">
        <v>3.3609</v>
      </c>
      <c r="Q160" t="s">
        <v>423</v>
      </c>
      <c r="R160">
        <v>179430286.308</v>
      </c>
      <c r="S160" s="342">
        <v>53360580</v>
      </c>
      <c r="T160" t="s">
        <v>316</v>
      </c>
      <c r="U160">
        <v>241171741000</v>
      </c>
      <c r="V160">
        <v>206735531000</v>
      </c>
      <c r="W160">
        <v>34436210000</v>
      </c>
      <c r="X160">
        <v>-3</v>
      </c>
      <c r="Y160" t="str">
        <f>+MID(Tabla_Consulta_desde_Reporte_de_Valorización_de_Instrumentos6[[#This Row],[CODIGO_SBS]],7,1)</f>
        <v>2</v>
      </c>
      <c r="Z160" t="str">
        <f>Tabla_Consulta_desde_Reporte_de_Valorización_de_Instrumentos6[[#This Row],[CODIGO_SBS]]&amp;"-"&amp;RIGHT(Tabla_Consulta_desde_Reporte_de_Valorización_de_Instrumentos6[[#This Row],[PORTAFOLIO]],1)</f>
        <v>302012200001-3</v>
      </c>
      <c r="AA160" t="s">
        <v>37206</v>
      </c>
      <c r="AB160" t="s">
        <v>37207</v>
      </c>
      <c r="AC160">
        <f>Tabla_Consulta_desde_Reporte_de_Valorización_de_Instrumentos6[[#This Row],[VALOR_UNITARIO]]*Tabla_Consulta_desde_Reporte_de_Valorización_de_Instrumentos6[[#This Row],[CANTIDAD]]</f>
        <v>920010</v>
      </c>
      <c r="AD160" t="s">
        <v>935</v>
      </c>
      <c r="AE1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1" spans="1:31" hidden="1" x14ac:dyDescent="0.35">
      <c r="A161" s="22" t="s">
        <v>35557</v>
      </c>
      <c r="B161" t="s">
        <v>419</v>
      </c>
      <c r="C161" t="s">
        <v>32886</v>
      </c>
      <c r="D161" t="s">
        <v>420</v>
      </c>
      <c r="E161" t="s">
        <v>57</v>
      </c>
      <c r="F161" t="s">
        <v>52</v>
      </c>
      <c r="G161" t="s">
        <v>447</v>
      </c>
      <c r="H161" t="s">
        <v>448</v>
      </c>
      <c r="I161" t="s">
        <v>275</v>
      </c>
      <c r="J161">
        <v>5</v>
      </c>
      <c r="K161" s="342">
        <v>40609711.008299999</v>
      </c>
      <c r="L161">
        <v>12082987</v>
      </c>
      <c r="M161">
        <v>42101</v>
      </c>
      <c r="P161">
        <v>3.3609</v>
      </c>
      <c r="Q161" t="s">
        <v>423</v>
      </c>
      <c r="R161">
        <v>41054958.553999998</v>
      </c>
      <c r="S161" s="342">
        <v>12209290</v>
      </c>
      <c r="T161" t="s">
        <v>316</v>
      </c>
      <c r="U161">
        <v>241171741000</v>
      </c>
      <c r="V161">
        <v>206735531000</v>
      </c>
      <c r="W161">
        <v>34436210000</v>
      </c>
      <c r="X161">
        <v>-3</v>
      </c>
      <c r="Y161" t="str">
        <f>+MID(Tabla_Consulta_desde_Reporte_de_Valorización_de_Instrumentos6[[#This Row],[CODIGO_SBS]],7,1)</f>
        <v>2</v>
      </c>
      <c r="Z161" t="str">
        <f>Tabla_Consulta_desde_Reporte_de_Valorización_de_Instrumentos6[[#This Row],[CODIGO_SBS]]&amp;"-"&amp;RIGHT(Tabla_Consulta_desde_Reporte_de_Valorización_de_Instrumentos6[[#This Row],[PORTAFOLIO]],1)</f>
        <v>302012200001-1</v>
      </c>
      <c r="AA161" t="s">
        <v>37206</v>
      </c>
      <c r="AB161" t="s">
        <v>37207</v>
      </c>
      <c r="AC161">
        <f>Tabla_Consulta_desde_Reporte_de_Valorización_de_Instrumentos6[[#This Row],[VALOR_UNITARIO]]*Tabla_Consulta_desde_Reporte_de_Valorización_de_Instrumentos6[[#This Row],[CANTIDAD]]</f>
        <v>210505</v>
      </c>
      <c r="AD161" t="s">
        <v>935</v>
      </c>
      <c r="AE1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2" spans="1:31" hidden="1" x14ac:dyDescent="0.35">
      <c r="A162" s="22" t="s">
        <v>35557</v>
      </c>
      <c r="B162" t="s">
        <v>419</v>
      </c>
      <c r="C162" t="s">
        <v>234</v>
      </c>
      <c r="D162" t="s">
        <v>420</v>
      </c>
      <c r="E162" t="s">
        <v>57</v>
      </c>
      <c r="F162" t="s">
        <v>52</v>
      </c>
      <c r="G162" t="s">
        <v>447</v>
      </c>
      <c r="H162" t="s">
        <v>448</v>
      </c>
      <c r="I162" t="s">
        <v>275</v>
      </c>
      <c r="J162">
        <v>5</v>
      </c>
      <c r="K162" s="342">
        <v>1232852604.2658</v>
      </c>
      <c r="L162">
        <v>366822162</v>
      </c>
      <c r="M162">
        <v>1278126</v>
      </c>
      <c r="P162">
        <v>3.3609</v>
      </c>
      <c r="Q162" t="s">
        <v>423</v>
      </c>
      <c r="R162">
        <v>1246369681.404</v>
      </c>
      <c r="S162" s="342">
        <v>370656540</v>
      </c>
      <c r="T162" t="s">
        <v>316</v>
      </c>
      <c r="U162">
        <v>241171741000</v>
      </c>
      <c r="V162">
        <v>206735531000</v>
      </c>
      <c r="W162">
        <v>34436210000</v>
      </c>
      <c r="X162">
        <v>-3</v>
      </c>
      <c r="Y162" t="str">
        <f>+MID(Tabla_Consulta_desde_Reporte_de_Valorización_de_Instrumentos6[[#This Row],[CODIGO_SBS]],7,1)</f>
        <v>2</v>
      </c>
      <c r="Z162" t="str">
        <f>Tabla_Consulta_desde_Reporte_de_Valorización_de_Instrumentos6[[#This Row],[CODIGO_SBS]]&amp;"-"&amp;RIGHT(Tabla_Consulta_desde_Reporte_de_Valorización_de_Instrumentos6[[#This Row],[PORTAFOLIO]],1)</f>
        <v>302012200001-2</v>
      </c>
      <c r="AA162" t="s">
        <v>37206</v>
      </c>
      <c r="AB162" t="s">
        <v>37207</v>
      </c>
      <c r="AC162">
        <f>Tabla_Consulta_desde_Reporte_de_Valorización_de_Instrumentos6[[#This Row],[VALOR_UNITARIO]]*Tabla_Consulta_desde_Reporte_de_Valorización_de_Instrumentos6[[#This Row],[CANTIDAD]]</f>
        <v>6390630</v>
      </c>
      <c r="AD162" t="s">
        <v>935</v>
      </c>
      <c r="AE1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3" spans="1:31" hidden="1" x14ac:dyDescent="0.35">
      <c r="A163" s="22" t="s">
        <v>35557</v>
      </c>
      <c r="B163" t="s">
        <v>419</v>
      </c>
      <c r="C163" t="s">
        <v>424</v>
      </c>
      <c r="D163" t="s">
        <v>420</v>
      </c>
      <c r="E163" t="s">
        <v>60</v>
      </c>
      <c r="F163" t="s">
        <v>55</v>
      </c>
      <c r="G163" t="s">
        <v>449</v>
      </c>
      <c r="H163" t="s">
        <v>450</v>
      </c>
      <c r="I163" t="s">
        <v>231</v>
      </c>
      <c r="J163">
        <v>1</v>
      </c>
      <c r="K163" s="342">
        <v>20470968.785618</v>
      </c>
      <c r="L163">
        <v>20470968.785618</v>
      </c>
      <c r="M163">
        <v>7636630</v>
      </c>
      <c r="P163">
        <v>1</v>
      </c>
      <c r="Q163" t="s">
        <v>423</v>
      </c>
      <c r="R163">
        <v>20233950.700307999</v>
      </c>
      <c r="S163" s="342">
        <v>20233950.700307999</v>
      </c>
      <c r="T163" t="s">
        <v>451</v>
      </c>
      <c r="U163">
        <v>6244522000</v>
      </c>
      <c r="V163">
        <v>3045282000</v>
      </c>
      <c r="W163">
        <v>3199240000</v>
      </c>
      <c r="X163">
        <v>3.1036999999999999E-2</v>
      </c>
      <c r="Y163" t="str">
        <f>+MID(Tabla_Consulta_desde_Reporte_de_Valorización_de_Instrumentos6[[#This Row],[CODIGO_SBS]],7,1)</f>
        <v>1</v>
      </c>
      <c r="Z163" t="str">
        <f>Tabla_Consulta_desde_Reporte_de_Valorización_de_Instrumentos6[[#This Row],[CODIGO_SBS]]&amp;"-"&amp;RIGHT(Tabla_Consulta_desde_Reporte_de_Valorización_de_Instrumentos6[[#This Row],[PORTAFOLIO]],1)</f>
        <v>302032100002-3</v>
      </c>
      <c r="AA163" t="s">
        <v>37206</v>
      </c>
      <c r="AB163" t="s">
        <v>37207</v>
      </c>
      <c r="AC163">
        <f>Tabla_Consulta_desde_Reporte_de_Valorización_de_Instrumentos6[[#This Row],[VALOR_UNITARIO]]*Tabla_Consulta_desde_Reporte_de_Valorización_de_Instrumentos6[[#This Row],[CANTIDAD]]</f>
        <v>7636630</v>
      </c>
      <c r="AD163" t="s">
        <v>938</v>
      </c>
      <c r="AE1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4" spans="1:31" hidden="1" x14ac:dyDescent="0.35">
      <c r="A164" s="22" t="s">
        <v>35557</v>
      </c>
      <c r="B164" t="s">
        <v>419</v>
      </c>
      <c r="C164" t="s">
        <v>32886</v>
      </c>
      <c r="D164" t="s">
        <v>420</v>
      </c>
      <c r="E164" t="s">
        <v>60</v>
      </c>
      <c r="F164" t="s">
        <v>55</v>
      </c>
      <c r="G164" t="s">
        <v>449</v>
      </c>
      <c r="H164" t="s">
        <v>450</v>
      </c>
      <c r="I164" t="s">
        <v>231</v>
      </c>
      <c r="J164">
        <v>1</v>
      </c>
      <c r="K164" s="342">
        <v>15514392.682217</v>
      </c>
      <c r="L164">
        <v>15514392.682217</v>
      </c>
      <c r="M164">
        <v>5787595</v>
      </c>
      <c r="P164">
        <v>1</v>
      </c>
      <c r="Q164" t="s">
        <v>423</v>
      </c>
      <c r="R164">
        <v>15334763.096201999</v>
      </c>
      <c r="S164" s="342">
        <v>15334763.096201999</v>
      </c>
      <c r="T164" t="s">
        <v>451</v>
      </c>
      <c r="U164">
        <v>6244522000</v>
      </c>
      <c r="V164">
        <v>3045282000</v>
      </c>
      <c r="W164">
        <v>3199240000</v>
      </c>
      <c r="X164">
        <v>3.1036999999999999E-2</v>
      </c>
      <c r="Y164" t="str">
        <f>+MID(Tabla_Consulta_desde_Reporte_de_Valorización_de_Instrumentos6[[#This Row],[CODIGO_SBS]],7,1)</f>
        <v>1</v>
      </c>
      <c r="Z164" t="str">
        <f>Tabla_Consulta_desde_Reporte_de_Valorización_de_Instrumentos6[[#This Row],[CODIGO_SBS]]&amp;"-"&amp;RIGHT(Tabla_Consulta_desde_Reporte_de_Valorización_de_Instrumentos6[[#This Row],[PORTAFOLIO]],1)</f>
        <v>302032100002-1</v>
      </c>
      <c r="AA164" t="s">
        <v>37206</v>
      </c>
      <c r="AB164" t="s">
        <v>37207</v>
      </c>
      <c r="AC164">
        <f>Tabla_Consulta_desde_Reporte_de_Valorización_de_Instrumentos6[[#This Row],[VALOR_UNITARIO]]*Tabla_Consulta_desde_Reporte_de_Valorización_de_Instrumentos6[[#This Row],[CANTIDAD]]</f>
        <v>5787595</v>
      </c>
      <c r="AD164" t="s">
        <v>938</v>
      </c>
      <c r="AE1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5" spans="1:31" hidden="1" x14ac:dyDescent="0.35">
      <c r="A165" s="22" t="s">
        <v>35557</v>
      </c>
      <c r="B165" t="s">
        <v>419</v>
      </c>
      <c r="C165" t="s">
        <v>234</v>
      </c>
      <c r="D165" t="s">
        <v>420</v>
      </c>
      <c r="E165" t="s">
        <v>60</v>
      </c>
      <c r="F165" t="s">
        <v>55</v>
      </c>
      <c r="G165" t="s">
        <v>449</v>
      </c>
      <c r="H165" t="s">
        <v>450</v>
      </c>
      <c r="I165" t="s">
        <v>231</v>
      </c>
      <c r="J165">
        <v>1</v>
      </c>
      <c r="K165" s="342">
        <v>116318887.01761121</v>
      </c>
      <c r="L165">
        <v>116318887.01761121</v>
      </c>
      <c r="M165">
        <v>43392392</v>
      </c>
      <c r="P165">
        <v>1</v>
      </c>
      <c r="Q165" t="s">
        <v>423</v>
      </c>
      <c r="R165">
        <v>114972117.3471072</v>
      </c>
      <c r="S165" s="342">
        <v>114972117.3471072</v>
      </c>
      <c r="T165" t="s">
        <v>451</v>
      </c>
      <c r="U165">
        <v>6244522000</v>
      </c>
      <c r="V165">
        <v>3045282000</v>
      </c>
      <c r="W165">
        <v>3199240000</v>
      </c>
      <c r="X165">
        <v>3.1036999999999999E-2</v>
      </c>
      <c r="Y165" t="str">
        <f>+MID(Tabla_Consulta_desde_Reporte_de_Valorización_de_Instrumentos6[[#This Row],[CODIGO_SBS]],7,1)</f>
        <v>1</v>
      </c>
      <c r="Z165" t="str">
        <f>Tabla_Consulta_desde_Reporte_de_Valorización_de_Instrumentos6[[#This Row],[CODIGO_SBS]]&amp;"-"&amp;RIGHT(Tabla_Consulta_desde_Reporte_de_Valorización_de_Instrumentos6[[#This Row],[PORTAFOLIO]],1)</f>
        <v>302032100002-2</v>
      </c>
      <c r="AA165" t="s">
        <v>37206</v>
      </c>
      <c r="AB165" t="s">
        <v>37207</v>
      </c>
      <c r="AC165">
        <f>Tabla_Consulta_desde_Reporte_de_Valorización_de_Instrumentos6[[#This Row],[VALOR_UNITARIO]]*Tabla_Consulta_desde_Reporte_de_Valorización_de_Instrumentos6[[#This Row],[CANTIDAD]]</f>
        <v>43392392</v>
      </c>
      <c r="AD165" t="s">
        <v>938</v>
      </c>
      <c r="AE1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6" spans="1:31" hidden="1" x14ac:dyDescent="0.35">
      <c r="A166" s="22" t="s">
        <v>35557</v>
      </c>
      <c r="B166" t="s">
        <v>419</v>
      </c>
      <c r="C166" t="s">
        <v>424</v>
      </c>
      <c r="D166" t="s">
        <v>420</v>
      </c>
      <c r="E166" t="s">
        <v>59</v>
      </c>
      <c r="F166" t="s">
        <v>54</v>
      </c>
      <c r="G166" t="s">
        <v>452</v>
      </c>
      <c r="H166" t="s">
        <v>453</v>
      </c>
      <c r="I166" t="s">
        <v>231</v>
      </c>
      <c r="J166">
        <v>1</v>
      </c>
      <c r="K166" s="342">
        <v>1813811.9799184001</v>
      </c>
      <c r="L166">
        <v>1813811.9799184001</v>
      </c>
      <c r="M166">
        <v>1511642</v>
      </c>
      <c r="P166">
        <v>1</v>
      </c>
      <c r="Q166" t="s">
        <v>423</v>
      </c>
      <c r="R166">
        <v>1813811.9799184001</v>
      </c>
      <c r="S166" s="342">
        <v>1813811.9799184001</v>
      </c>
      <c r="T166" t="s">
        <v>451</v>
      </c>
      <c r="U166">
        <v>6803800000</v>
      </c>
      <c r="V166">
        <v>3267830000</v>
      </c>
      <c r="W166">
        <v>3535970000</v>
      </c>
      <c r="X166">
        <v>0</v>
      </c>
      <c r="Y166" t="str">
        <f>+MID(Tabla_Consulta_desde_Reporte_de_Valorización_de_Instrumentos6[[#This Row],[CODIGO_SBS]],7,1)</f>
        <v>1</v>
      </c>
      <c r="Z166" t="str">
        <f>Tabla_Consulta_desde_Reporte_de_Valorización_de_Instrumentos6[[#This Row],[CODIGO_SBS]]&amp;"-"&amp;RIGHT(Tabla_Consulta_desde_Reporte_de_Valorización_de_Instrumentos6[[#This Row],[PORTAFOLIO]],1)</f>
        <v>302030100001-3</v>
      </c>
      <c r="AA166" t="s">
        <v>37206</v>
      </c>
      <c r="AB166" t="s">
        <v>37207</v>
      </c>
      <c r="AC166">
        <f>Tabla_Consulta_desde_Reporte_de_Valorización_de_Instrumentos6[[#This Row],[VALOR_UNITARIO]]*Tabla_Consulta_desde_Reporte_de_Valorización_de_Instrumentos6[[#This Row],[CANTIDAD]]</f>
        <v>1511642</v>
      </c>
      <c r="AD166" t="s">
        <v>937</v>
      </c>
      <c r="AE1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7" spans="1:31" hidden="1" x14ac:dyDescent="0.35">
      <c r="A167" s="22" t="s">
        <v>35557</v>
      </c>
      <c r="B167" t="s">
        <v>419</v>
      </c>
      <c r="C167" t="s">
        <v>32886</v>
      </c>
      <c r="D167" t="s">
        <v>420</v>
      </c>
      <c r="E167" t="s">
        <v>59</v>
      </c>
      <c r="F167" t="s">
        <v>54</v>
      </c>
      <c r="G167" t="s">
        <v>452</v>
      </c>
      <c r="H167" t="s">
        <v>453</v>
      </c>
      <c r="I167" t="s">
        <v>231</v>
      </c>
      <c r="J167">
        <v>1</v>
      </c>
      <c r="K167" s="342">
        <v>2139296.7517655999</v>
      </c>
      <c r="L167">
        <v>2139296.7517655999</v>
      </c>
      <c r="M167">
        <v>1782903</v>
      </c>
      <c r="P167">
        <v>1</v>
      </c>
      <c r="Q167" t="s">
        <v>423</v>
      </c>
      <c r="R167">
        <v>2139296.7517655999</v>
      </c>
      <c r="S167" s="342">
        <v>2139296.7517655999</v>
      </c>
      <c r="T167" t="s">
        <v>451</v>
      </c>
      <c r="U167">
        <v>6803800000</v>
      </c>
      <c r="V167">
        <v>3267830000</v>
      </c>
      <c r="W167">
        <v>3535970000</v>
      </c>
      <c r="X167">
        <v>0</v>
      </c>
      <c r="Y167" t="str">
        <f>+MID(Tabla_Consulta_desde_Reporte_de_Valorización_de_Instrumentos6[[#This Row],[CODIGO_SBS]],7,1)</f>
        <v>1</v>
      </c>
      <c r="Z167" t="str">
        <f>Tabla_Consulta_desde_Reporte_de_Valorización_de_Instrumentos6[[#This Row],[CODIGO_SBS]]&amp;"-"&amp;RIGHT(Tabla_Consulta_desde_Reporte_de_Valorización_de_Instrumentos6[[#This Row],[PORTAFOLIO]],1)</f>
        <v>302030100001-1</v>
      </c>
      <c r="AA167" t="s">
        <v>37206</v>
      </c>
      <c r="AB167" t="s">
        <v>37207</v>
      </c>
      <c r="AC167">
        <f>Tabla_Consulta_desde_Reporte_de_Valorización_de_Instrumentos6[[#This Row],[VALOR_UNITARIO]]*Tabla_Consulta_desde_Reporte_de_Valorización_de_Instrumentos6[[#This Row],[CANTIDAD]]</f>
        <v>1782903</v>
      </c>
      <c r="AD167" t="s">
        <v>937</v>
      </c>
      <c r="AE1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8" spans="1:31" hidden="1" x14ac:dyDescent="0.35">
      <c r="A168" s="22" t="s">
        <v>35557</v>
      </c>
      <c r="B168" t="s">
        <v>419</v>
      </c>
      <c r="C168" t="s">
        <v>234</v>
      </c>
      <c r="D168" t="s">
        <v>420</v>
      </c>
      <c r="E168" t="s">
        <v>59</v>
      </c>
      <c r="F168" t="s">
        <v>54</v>
      </c>
      <c r="G168" t="s">
        <v>452</v>
      </c>
      <c r="H168" t="s">
        <v>453</v>
      </c>
      <c r="I168" t="s">
        <v>231</v>
      </c>
      <c r="J168">
        <v>1</v>
      </c>
      <c r="K168" s="342">
        <v>25018740.0391992</v>
      </c>
      <c r="L168">
        <v>25018740.0391992</v>
      </c>
      <c r="M168">
        <v>20850771</v>
      </c>
      <c r="P168">
        <v>1</v>
      </c>
      <c r="Q168" t="s">
        <v>423</v>
      </c>
      <c r="R168">
        <v>25018740.0391992</v>
      </c>
      <c r="S168" s="342">
        <v>25018740.0391992</v>
      </c>
      <c r="T168" t="s">
        <v>451</v>
      </c>
      <c r="U168">
        <v>6803800000</v>
      </c>
      <c r="V168">
        <v>3267830000</v>
      </c>
      <c r="W168">
        <v>3535970000</v>
      </c>
      <c r="X168">
        <v>0</v>
      </c>
      <c r="Y168" t="str">
        <f>+MID(Tabla_Consulta_desde_Reporte_de_Valorización_de_Instrumentos6[[#This Row],[CODIGO_SBS]],7,1)</f>
        <v>1</v>
      </c>
      <c r="Z168" t="str">
        <f>Tabla_Consulta_desde_Reporte_de_Valorización_de_Instrumentos6[[#This Row],[CODIGO_SBS]]&amp;"-"&amp;RIGHT(Tabla_Consulta_desde_Reporte_de_Valorización_de_Instrumentos6[[#This Row],[PORTAFOLIO]],1)</f>
        <v>302030100001-2</v>
      </c>
      <c r="AA168" t="s">
        <v>37206</v>
      </c>
      <c r="AB168" t="s">
        <v>37207</v>
      </c>
      <c r="AC168">
        <f>Tabla_Consulta_desde_Reporte_de_Valorización_de_Instrumentos6[[#This Row],[VALOR_UNITARIO]]*Tabla_Consulta_desde_Reporte_de_Valorización_de_Instrumentos6[[#This Row],[CANTIDAD]]</f>
        <v>20850771</v>
      </c>
      <c r="AD168" t="s">
        <v>937</v>
      </c>
      <c r="AE1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9" spans="1:31" hidden="1" x14ac:dyDescent="0.35">
      <c r="A169" s="22" t="s">
        <v>35557</v>
      </c>
      <c r="B169" t="s">
        <v>419</v>
      </c>
      <c r="C169" t="s">
        <v>424</v>
      </c>
      <c r="D169" t="s">
        <v>420</v>
      </c>
      <c r="E169" t="s">
        <v>70</v>
      </c>
      <c r="F169" t="s">
        <v>63</v>
      </c>
      <c r="G169" t="s">
        <v>454</v>
      </c>
      <c r="H169" t="s">
        <v>455</v>
      </c>
      <c r="I169" t="s">
        <v>231</v>
      </c>
      <c r="J169">
        <v>1</v>
      </c>
      <c r="K169" s="342">
        <v>30756764.883895501</v>
      </c>
      <c r="L169">
        <v>30756764.883895501</v>
      </c>
      <c r="M169">
        <v>7353165</v>
      </c>
      <c r="P169">
        <v>1</v>
      </c>
      <c r="Q169" t="s">
        <v>423</v>
      </c>
      <c r="R169">
        <v>30193261.701969001</v>
      </c>
      <c r="S169" s="342">
        <v>30193261.701969001</v>
      </c>
      <c r="T169" t="s">
        <v>456</v>
      </c>
      <c r="U169">
        <v>2350760000</v>
      </c>
      <c r="V169">
        <v>1139686000</v>
      </c>
      <c r="W169">
        <v>1211074000</v>
      </c>
      <c r="X169">
        <v>7.6634099999999997E-2</v>
      </c>
      <c r="Y169" t="str">
        <f>+MID(Tabla_Consulta_desde_Reporte_de_Valorización_de_Instrumentos6[[#This Row],[CODIGO_SBS]],7,1)</f>
        <v>1</v>
      </c>
      <c r="Z169" t="str">
        <f>Tabla_Consulta_desde_Reporte_de_Valorización_de_Instrumentos6[[#This Row],[CODIGO_SBS]]&amp;"-"&amp;RIGHT(Tabla_Consulta_desde_Reporte_de_Valorización_de_Instrumentos6[[#This Row],[PORTAFOLIO]],1)</f>
        <v>302061100001-3</v>
      </c>
      <c r="AA169" t="s">
        <v>37206</v>
      </c>
      <c r="AB169" t="s">
        <v>37207</v>
      </c>
      <c r="AC169">
        <f>Tabla_Consulta_desde_Reporte_de_Valorización_de_Instrumentos6[[#This Row],[VALOR_UNITARIO]]*Tabla_Consulta_desde_Reporte_de_Valorización_de_Instrumentos6[[#This Row],[CANTIDAD]]</f>
        <v>7353165</v>
      </c>
      <c r="AD169" t="s">
        <v>26047</v>
      </c>
      <c r="AE1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0" spans="1:31" hidden="1" x14ac:dyDescent="0.35">
      <c r="A170" s="22" t="s">
        <v>35557</v>
      </c>
      <c r="B170" t="s">
        <v>419</v>
      </c>
      <c r="C170" t="s">
        <v>32886</v>
      </c>
      <c r="D170" t="s">
        <v>420</v>
      </c>
      <c r="E170" t="s">
        <v>70</v>
      </c>
      <c r="F170" t="s">
        <v>63</v>
      </c>
      <c r="G170" t="s">
        <v>454</v>
      </c>
      <c r="H170" t="s">
        <v>455</v>
      </c>
      <c r="I170" t="s">
        <v>231</v>
      </c>
      <c r="J170">
        <v>1</v>
      </c>
      <c r="K170" s="342">
        <v>11479549.081369</v>
      </c>
      <c r="L170">
        <v>11479549.081369</v>
      </c>
      <c r="M170">
        <v>2744470</v>
      </c>
      <c r="P170">
        <v>1</v>
      </c>
      <c r="Q170" t="s">
        <v>423</v>
      </c>
      <c r="R170">
        <v>11269229.092941999</v>
      </c>
      <c r="S170" s="342">
        <v>11269229.092941999</v>
      </c>
      <c r="T170" t="s">
        <v>456</v>
      </c>
      <c r="U170">
        <v>2350760000</v>
      </c>
      <c r="V170">
        <v>1139686000</v>
      </c>
      <c r="W170">
        <v>1211074000</v>
      </c>
      <c r="X170">
        <v>7.6634099999999997E-2</v>
      </c>
      <c r="Y170" t="str">
        <f>+MID(Tabla_Consulta_desde_Reporte_de_Valorización_de_Instrumentos6[[#This Row],[CODIGO_SBS]],7,1)</f>
        <v>1</v>
      </c>
      <c r="Z170" t="str">
        <f>Tabla_Consulta_desde_Reporte_de_Valorización_de_Instrumentos6[[#This Row],[CODIGO_SBS]]&amp;"-"&amp;RIGHT(Tabla_Consulta_desde_Reporte_de_Valorización_de_Instrumentos6[[#This Row],[PORTAFOLIO]],1)</f>
        <v>302061100001-1</v>
      </c>
      <c r="AA170" t="s">
        <v>37206</v>
      </c>
      <c r="AB170" t="s">
        <v>37207</v>
      </c>
      <c r="AC170">
        <f>Tabla_Consulta_desde_Reporte_de_Valorización_de_Instrumentos6[[#This Row],[VALOR_UNITARIO]]*Tabla_Consulta_desde_Reporte_de_Valorización_de_Instrumentos6[[#This Row],[CANTIDAD]]</f>
        <v>2744470</v>
      </c>
      <c r="AD170" t="s">
        <v>26047</v>
      </c>
      <c r="AE1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1" spans="1:31" hidden="1" x14ac:dyDescent="0.35">
      <c r="A171" s="22" t="s">
        <v>35557</v>
      </c>
      <c r="B171" t="s">
        <v>419</v>
      </c>
      <c r="C171" t="s">
        <v>234</v>
      </c>
      <c r="D171" t="s">
        <v>420</v>
      </c>
      <c r="E171" t="s">
        <v>70</v>
      </c>
      <c r="F171" t="s">
        <v>63</v>
      </c>
      <c r="G171" t="s">
        <v>454</v>
      </c>
      <c r="H171" t="s">
        <v>455</v>
      </c>
      <c r="I171" t="s">
        <v>231</v>
      </c>
      <c r="J171">
        <v>1</v>
      </c>
      <c r="K171" s="342">
        <v>178087610.96220419</v>
      </c>
      <c r="L171">
        <v>178087610.96220419</v>
      </c>
      <c r="M171">
        <v>42576246</v>
      </c>
      <c r="P171">
        <v>1</v>
      </c>
      <c r="Q171" t="s">
        <v>423</v>
      </c>
      <c r="R171">
        <v>174824818.66861561</v>
      </c>
      <c r="S171" s="342">
        <v>174824818.66861561</v>
      </c>
      <c r="T171" t="s">
        <v>456</v>
      </c>
      <c r="U171">
        <v>2350760000</v>
      </c>
      <c r="V171">
        <v>1139686000</v>
      </c>
      <c r="W171">
        <v>1211074000</v>
      </c>
      <c r="X171">
        <v>7.6634099999999997E-2</v>
      </c>
      <c r="Y171" t="str">
        <f>+MID(Tabla_Consulta_desde_Reporte_de_Valorización_de_Instrumentos6[[#This Row],[CODIGO_SBS]],7,1)</f>
        <v>1</v>
      </c>
      <c r="Z171" t="str">
        <f>Tabla_Consulta_desde_Reporte_de_Valorización_de_Instrumentos6[[#This Row],[CODIGO_SBS]]&amp;"-"&amp;RIGHT(Tabla_Consulta_desde_Reporte_de_Valorización_de_Instrumentos6[[#This Row],[PORTAFOLIO]],1)</f>
        <v>302061100001-2</v>
      </c>
      <c r="AA171" t="s">
        <v>37206</v>
      </c>
      <c r="AB171" t="s">
        <v>37207</v>
      </c>
      <c r="AC171">
        <f>Tabla_Consulta_desde_Reporte_de_Valorización_de_Instrumentos6[[#This Row],[VALOR_UNITARIO]]*Tabla_Consulta_desde_Reporte_de_Valorización_de_Instrumentos6[[#This Row],[CANTIDAD]]</f>
        <v>42576246</v>
      </c>
      <c r="AD171" t="s">
        <v>26047</v>
      </c>
      <c r="AE1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2" spans="1:31" hidden="1" x14ac:dyDescent="0.35">
      <c r="A172" s="22" t="s">
        <v>35557</v>
      </c>
      <c r="B172" t="s">
        <v>419</v>
      </c>
      <c r="C172" t="s">
        <v>424</v>
      </c>
      <c r="D172" t="s">
        <v>420</v>
      </c>
      <c r="E172" t="s">
        <v>58</v>
      </c>
      <c r="F172" t="s">
        <v>53</v>
      </c>
      <c r="G172" t="s">
        <v>457</v>
      </c>
      <c r="H172" t="s">
        <v>458</v>
      </c>
      <c r="I172" t="s">
        <v>231</v>
      </c>
      <c r="J172">
        <v>1</v>
      </c>
      <c r="K172" s="342">
        <v>33775323.707712598</v>
      </c>
      <c r="L172">
        <v>33775323.707712598</v>
      </c>
      <c r="M172">
        <v>102563357</v>
      </c>
      <c r="P172">
        <v>1</v>
      </c>
      <c r="Q172" t="s">
        <v>423</v>
      </c>
      <c r="R172">
        <v>33775323.707712598</v>
      </c>
      <c r="S172" s="342">
        <v>33775323.707712598</v>
      </c>
      <c r="T172" t="s">
        <v>459</v>
      </c>
      <c r="U172">
        <v>2661442000</v>
      </c>
      <c r="V172">
        <v>1470849000</v>
      </c>
      <c r="W172">
        <v>1190593000</v>
      </c>
      <c r="X172">
        <v>0</v>
      </c>
      <c r="Y172" t="str">
        <f>+MID(Tabla_Consulta_desde_Reporte_de_Valorización_de_Instrumentos6[[#This Row],[CODIGO_SBS]],7,1)</f>
        <v>1</v>
      </c>
      <c r="Z172" t="str">
        <f>Tabla_Consulta_desde_Reporte_de_Valorización_de_Instrumentos6[[#This Row],[CODIGO_SBS]]&amp;"-"&amp;RIGHT(Tabla_Consulta_desde_Reporte_de_Valorización_de_Instrumentos6[[#This Row],[PORTAFOLIO]],1)</f>
        <v>302029100001-3</v>
      </c>
      <c r="AA172" t="s">
        <v>37206</v>
      </c>
      <c r="AB172" t="s">
        <v>37207</v>
      </c>
      <c r="AC172">
        <f>Tabla_Consulta_desde_Reporte_de_Valorización_de_Instrumentos6[[#This Row],[VALOR_UNITARIO]]*Tabla_Consulta_desde_Reporte_de_Valorización_de_Instrumentos6[[#This Row],[CANTIDAD]]</f>
        <v>102563357</v>
      </c>
      <c r="AD172" t="s">
        <v>936</v>
      </c>
      <c r="AE1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3" spans="1:31" hidden="1" x14ac:dyDescent="0.35">
      <c r="A173" s="22" t="s">
        <v>35557</v>
      </c>
      <c r="B173" t="s">
        <v>419</v>
      </c>
      <c r="C173" t="s">
        <v>32886</v>
      </c>
      <c r="D173" t="s">
        <v>420</v>
      </c>
      <c r="E173" t="s">
        <v>58</v>
      </c>
      <c r="F173" t="s">
        <v>53</v>
      </c>
      <c r="G173" t="s">
        <v>457</v>
      </c>
      <c r="H173" t="s">
        <v>458</v>
      </c>
      <c r="I173" t="s">
        <v>231</v>
      </c>
      <c r="J173">
        <v>1</v>
      </c>
      <c r="K173" s="342">
        <v>3152558.1737178001</v>
      </c>
      <c r="L173">
        <v>3152558.1737178001</v>
      </c>
      <c r="M173">
        <v>9573171</v>
      </c>
      <c r="P173">
        <v>1</v>
      </c>
      <c r="Q173" t="s">
        <v>423</v>
      </c>
      <c r="R173">
        <v>3152558.1737178001</v>
      </c>
      <c r="S173" s="342">
        <v>3152558.1737178001</v>
      </c>
      <c r="T173" t="s">
        <v>459</v>
      </c>
      <c r="U173">
        <v>2661442000</v>
      </c>
      <c r="V173">
        <v>1470849000</v>
      </c>
      <c r="W173">
        <v>1190593000</v>
      </c>
      <c r="X173">
        <v>0</v>
      </c>
      <c r="Y173" t="str">
        <f>+MID(Tabla_Consulta_desde_Reporte_de_Valorización_de_Instrumentos6[[#This Row],[CODIGO_SBS]],7,1)</f>
        <v>1</v>
      </c>
      <c r="Z173" t="str">
        <f>Tabla_Consulta_desde_Reporte_de_Valorización_de_Instrumentos6[[#This Row],[CODIGO_SBS]]&amp;"-"&amp;RIGHT(Tabla_Consulta_desde_Reporte_de_Valorización_de_Instrumentos6[[#This Row],[PORTAFOLIO]],1)</f>
        <v>302029100001-1</v>
      </c>
      <c r="AA173" t="s">
        <v>37206</v>
      </c>
      <c r="AB173" t="s">
        <v>37207</v>
      </c>
      <c r="AC173">
        <f>Tabla_Consulta_desde_Reporte_de_Valorización_de_Instrumentos6[[#This Row],[VALOR_UNITARIO]]*Tabla_Consulta_desde_Reporte_de_Valorización_de_Instrumentos6[[#This Row],[CANTIDAD]]</f>
        <v>9573171</v>
      </c>
      <c r="AD173" t="s">
        <v>936</v>
      </c>
      <c r="AE1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4" spans="1:31" hidden="1" x14ac:dyDescent="0.35">
      <c r="A174" s="22" t="s">
        <v>35557</v>
      </c>
      <c r="B174" t="s">
        <v>419</v>
      </c>
      <c r="C174" t="s">
        <v>234</v>
      </c>
      <c r="D174" t="s">
        <v>420</v>
      </c>
      <c r="E174" t="s">
        <v>58</v>
      </c>
      <c r="F174" t="s">
        <v>53</v>
      </c>
      <c r="G174" t="s">
        <v>457</v>
      </c>
      <c r="H174" t="s">
        <v>458</v>
      </c>
      <c r="I174" t="s">
        <v>231</v>
      </c>
      <c r="J174">
        <v>1</v>
      </c>
      <c r="K174" s="342">
        <v>22132282.7332476</v>
      </c>
      <c r="L174">
        <v>22132282.7332476</v>
      </c>
      <c r="M174">
        <v>67207682</v>
      </c>
      <c r="P174">
        <v>1</v>
      </c>
      <c r="Q174" t="s">
        <v>423</v>
      </c>
      <c r="R174">
        <v>22132282.7332476</v>
      </c>
      <c r="S174" s="342">
        <v>22132282.7332476</v>
      </c>
      <c r="T174" t="s">
        <v>459</v>
      </c>
      <c r="U174">
        <v>2661442000</v>
      </c>
      <c r="V174">
        <v>1470849000</v>
      </c>
      <c r="W174">
        <v>1190593000</v>
      </c>
      <c r="X174">
        <v>0</v>
      </c>
      <c r="Y174" t="str">
        <f>+MID(Tabla_Consulta_desde_Reporte_de_Valorización_de_Instrumentos6[[#This Row],[CODIGO_SBS]],7,1)</f>
        <v>1</v>
      </c>
      <c r="Z174" t="str">
        <f>Tabla_Consulta_desde_Reporte_de_Valorización_de_Instrumentos6[[#This Row],[CODIGO_SBS]]&amp;"-"&amp;RIGHT(Tabla_Consulta_desde_Reporte_de_Valorización_de_Instrumentos6[[#This Row],[PORTAFOLIO]],1)</f>
        <v>302029100001-2</v>
      </c>
      <c r="AA174" t="s">
        <v>37206</v>
      </c>
      <c r="AB174" t="s">
        <v>37207</v>
      </c>
      <c r="AC174">
        <f>Tabla_Consulta_desde_Reporte_de_Valorización_de_Instrumentos6[[#This Row],[VALOR_UNITARIO]]*Tabla_Consulta_desde_Reporte_de_Valorización_de_Instrumentos6[[#This Row],[CANTIDAD]]</f>
        <v>67207682</v>
      </c>
      <c r="AD174" t="s">
        <v>936</v>
      </c>
      <c r="AE1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5" spans="1:31" hidden="1" x14ac:dyDescent="0.35">
      <c r="A175" s="22" t="s">
        <v>35557</v>
      </c>
      <c r="B175" t="s">
        <v>419</v>
      </c>
      <c r="C175" t="s">
        <v>424</v>
      </c>
      <c r="D175" t="s">
        <v>420</v>
      </c>
      <c r="E175" t="s">
        <v>49</v>
      </c>
      <c r="F175" t="s">
        <v>46</v>
      </c>
      <c r="G175" t="s">
        <v>460</v>
      </c>
      <c r="H175" t="s">
        <v>461</v>
      </c>
      <c r="I175" t="s">
        <v>275</v>
      </c>
      <c r="J175">
        <v>9.7200000000000006</v>
      </c>
      <c r="K175" s="342">
        <v>17210122.31574</v>
      </c>
      <c r="L175">
        <v>5120688.5999999996</v>
      </c>
      <c r="M175">
        <v>120885</v>
      </c>
      <c r="P175">
        <v>3.3609</v>
      </c>
      <c r="Q175" t="s">
        <v>423</v>
      </c>
      <c r="R175">
        <v>17137529.906160001</v>
      </c>
      <c r="S175" s="342">
        <v>5096511.5999999996</v>
      </c>
      <c r="T175" t="s">
        <v>319</v>
      </c>
      <c r="U175">
        <v>11377231000</v>
      </c>
      <c r="V175">
        <v>1127997000</v>
      </c>
      <c r="W175">
        <v>10249234000</v>
      </c>
      <c r="X175">
        <v>0.2</v>
      </c>
      <c r="Y175" t="str">
        <f>+MID(Tabla_Consulta_desde_Reporte_de_Valorización_de_Instrumentos6[[#This Row],[CODIGO_SBS]],7,1)</f>
        <v>2</v>
      </c>
      <c r="Z175" t="str">
        <f>Tabla_Consulta_desde_Reporte_de_Valorización_de_Instrumentos6[[#This Row],[CODIGO_SBS]]&amp;"-"&amp;RIGHT(Tabla_Consulta_desde_Reporte_de_Valorización_de_Instrumentos6[[#This Row],[PORTAFOLIO]],1)</f>
        <v>300013200002-3</v>
      </c>
      <c r="AA175" t="s">
        <v>37208</v>
      </c>
      <c r="AB175" t="s">
        <v>37207</v>
      </c>
      <c r="AC175">
        <f>Tabla_Consulta_desde_Reporte_de_Valorización_de_Instrumentos6[[#This Row],[VALOR_UNITARIO]]*Tabla_Consulta_desde_Reporte_de_Valorización_de_Instrumentos6[[#This Row],[CANTIDAD]]</f>
        <v>1175002.2000000002</v>
      </c>
      <c r="AD175" t="s">
        <v>932</v>
      </c>
      <c r="AE1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6" spans="1:31" hidden="1" x14ac:dyDescent="0.35">
      <c r="A176" s="22" t="s">
        <v>35557</v>
      </c>
      <c r="B176" t="s">
        <v>419</v>
      </c>
      <c r="C176" t="s">
        <v>32886</v>
      </c>
      <c r="D176" t="s">
        <v>420</v>
      </c>
      <c r="E176" t="s">
        <v>49</v>
      </c>
      <c r="F176" t="s">
        <v>46</v>
      </c>
      <c r="G176" t="s">
        <v>460</v>
      </c>
      <c r="H176" t="s">
        <v>461</v>
      </c>
      <c r="I176" t="s">
        <v>275</v>
      </c>
      <c r="J176">
        <v>9.7200000000000006</v>
      </c>
      <c r="K176" s="342">
        <v>3686042.7420839998</v>
      </c>
      <c r="L176">
        <v>1096742.76</v>
      </c>
      <c r="M176">
        <v>25891</v>
      </c>
      <c r="P176">
        <v>3.3609</v>
      </c>
      <c r="Q176" t="s">
        <v>423</v>
      </c>
      <c r="R176">
        <v>3670494.9894559998</v>
      </c>
      <c r="S176" s="342">
        <v>1091564.56</v>
      </c>
      <c r="T176" t="s">
        <v>319</v>
      </c>
      <c r="U176">
        <v>11377231000</v>
      </c>
      <c r="V176">
        <v>1127997000</v>
      </c>
      <c r="W176">
        <v>10249234000</v>
      </c>
      <c r="X176">
        <v>0.2</v>
      </c>
      <c r="Y176" t="str">
        <f>+MID(Tabla_Consulta_desde_Reporte_de_Valorización_de_Instrumentos6[[#This Row],[CODIGO_SBS]],7,1)</f>
        <v>2</v>
      </c>
      <c r="Z176" t="str">
        <f>Tabla_Consulta_desde_Reporte_de_Valorización_de_Instrumentos6[[#This Row],[CODIGO_SBS]]&amp;"-"&amp;RIGHT(Tabla_Consulta_desde_Reporte_de_Valorización_de_Instrumentos6[[#This Row],[PORTAFOLIO]],1)</f>
        <v>300013200002-1</v>
      </c>
      <c r="AA176" t="s">
        <v>37208</v>
      </c>
      <c r="AB176" t="s">
        <v>37207</v>
      </c>
      <c r="AC176">
        <f>Tabla_Consulta_desde_Reporte_de_Valorización_de_Instrumentos6[[#This Row],[VALOR_UNITARIO]]*Tabla_Consulta_desde_Reporte_de_Valorización_de_Instrumentos6[[#This Row],[CANTIDAD]]</f>
        <v>251660.52000000002</v>
      </c>
      <c r="AD176" t="s">
        <v>932</v>
      </c>
      <c r="AE1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7" spans="1:31" hidden="1" x14ac:dyDescent="0.35">
      <c r="A177" s="22" t="s">
        <v>35557</v>
      </c>
      <c r="B177" t="s">
        <v>419</v>
      </c>
      <c r="C177" t="s">
        <v>234</v>
      </c>
      <c r="D177" t="s">
        <v>420</v>
      </c>
      <c r="E177" t="s">
        <v>49</v>
      </c>
      <c r="F177" t="s">
        <v>46</v>
      </c>
      <c r="G177" t="s">
        <v>460</v>
      </c>
      <c r="H177" t="s">
        <v>461</v>
      </c>
      <c r="I177" t="s">
        <v>275</v>
      </c>
      <c r="J177">
        <v>9.7200000000000006</v>
      </c>
      <c r="K177" s="342">
        <v>340025662.02808797</v>
      </c>
      <c r="L177">
        <v>101171014.31999999</v>
      </c>
      <c r="M177">
        <v>2388362</v>
      </c>
      <c r="P177">
        <v>3.3609</v>
      </c>
      <c r="Q177" t="s">
        <v>423</v>
      </c>
      <c r="R177">
        <v>338591431.54019201</v>
      </c>
      <c r="S177" s="342">
        <v>100693341.92</v>
      </c>
      <c r="T177" t="s">
        <v>319</v>
      </c>
      <c r="U177">
        <v>11377231000</v>
      </c>
      <c r="V177">
        <v>1127997000</v>
      </c>
      <c r="W177">
        <v>10249234000</v>
      </c>
      <c r="X177">
        <v>0.2</v>
      </c>
      <c r="Y177" t="str">
        <f>+MID(Tabla_Consulta_desde_Reporte_de_Valorización_de_Instrumentos6[[#This Row],[CODIGO_SBS]],7,1)</f>
        <v>2</v>
      </c>
      <c r="Z177" t="str">
        <f>Tabla_Consulta_desde_Reporte_de_Valorización_de_Instrumentos6[[#This Row],[CODIGO_SBS]]&amp;"-"&amp;RIGHT(Tabla_Consulta_desde_Reporte_de_Valorización_de_Instrumentos6[[#This Row],[PORTAFOLIO]],1)</f>
        <v>300013200002-2</v>
      </c>
      <c r="AA177" t="s">
        <v>37208</v>
      </c>
      <c r="AB177" t="s">
        <v>37207</v>
      </c>
      <c r="AC177">
        <f>Tabla_Consulta_desde_Reporte_de_Valorización_de_Instrumentos6[[#This Row],[VALOR_UNITARIO]]*Tabla_Consulta_desde_Reporte_de_Valorización_de_Instrumentos6[[#This Row],[CANTIDAD]]</f>
        <v>23214878.640000001</v>
      </c>
      <c r="AD177" t="s">
        <v>932</v>
      </c>
      <c r="AE1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8" spans="1:31" hidden="1" x14ac:dyDescent="0.35">
      <c r="A178" s="22" t="s">
        <v>35557</v>
      </c>
      <c r="B178" t="s">
        <v>419</v>
      </c>
      <c r="C178" t="s">
        <v>424</v>
      </c>
      <c r="D178" t="s">
        <v>420</v>
      </c>
      <c r="E178" t="s">
        <v>74</v>
      </c>
      <c r="F178" t="s">
        <v>67</v>
      </c>
      <c r="G178" t="s">
        <v>462</v>
      </c>
      <c r="H178" t="s">
        <v>463</v>
      </c>
      <c r="I178" t="s">
        <v>231</v>
      </c>
      <c r="J178">
        <v>1</v>
      </c>
      <c r="K178" s="342">
        <v>27987948.4231508</v>
      </c>
      <c r="L178">
        <v>27987948.4231508</v>
      </c>
      <c r="M178">
        <v>11920643</v>
      </c>
      <c r="P178">
        <v>1</v>
      </c>
      <c r="Q178" t="s">
        <v>423</v>
      </c>
      <c r="R178">
        <v>27987948.4231508</v>
      </c>
      <c r="S178" s="342">
        <v>27987948.4231508</v>
      </c>
      <c r="T178" t="s">
        <v>464</v>
      </c>
      <c r="U178">
        <v>1000143000</v>
      </c>
      <c r="V178">
        <v>200866000</v>
      </c>
      <c r="W178">
        <v>799277000</v>
      </c>
      <c r="X178">
        <v>0</v>
      </c>
      <c r="Y178" t="str">
        <f>+MID(Tabla_Consulta_desde_Reporte_de_Valorización_de_Instrumentos6[[#This Row],[CODIGO_SBS]],7,1)</f>
        <v>1</v>
      </c>
      <c r="Z178" t="str">
        <f>Tabla_Consulta_desde_Reporte_de_Valorización_de_Instrumentos6[[#This Row],[CODIGO_SBS]]&amp;"-"&amp;RIGHT(Tabla_Consulta_desde_Reporte_de_Valorización_de_Instrumentos6[[#This Row],[PORTAFOLIO]],1)</f>
        <v>302845100002-3</v>
      </c>
      <c r="AA178" t="s">
        <v>37206</v>
      </c>
      <c r="AB178" t="s">
        <v>37207</v>
      </c>
      <c r="AC178">
        <f>Tabla_Consulta_desde_Reporte_de_Valorización_de_Instrumentos6[[#This Row],[VALOR_UNITARIO]]*Tabla_Consulta_desde_Reporte_de_Valorización_de_Instrumentos6[[#This Row],[CANTIDAD]]</f>
        <v>11920643</v>
      </c>
      <c r="AD178" t="s">
        <v>944</v>
      </c>
      <c r="AE1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79" spans="1:31" hidden="1" x14ac:dyDescent="0.35">
      <c r="A179" s="22" t="s">
        <v>35557</v>
      </c>
      <c r="B179" t="s">
        <v>419</v>
      </c>
      <c r="C179" t="s">
        <v>32886</v>
      </c>
      <c r="D179" t="s">
        <v>420</v>
      </c>
      <c r="E179" t="s">
        <v>74</v>
      </c>
      <c r="F179" t="s">
        <v>67</v>
      </c>
      <c r="G179" t="s">
        <v>462</v>
      </c>
      <c r="H179" t="s">
        <v>463</v>
      </c>
      <c r="I179" t="s">
        <v>231</v>
      </c>
      <c r="J179">
        <v>1</v>
      </c>
      <c r="K179" s="342">
        <v>21386231.612081598</v>
      </c>
      <c r="L179">
        <v>21386231.612081598</v>
      </c>
      <c r="M179">
        <v>9108836</v>
      </c>
      <c r="P179">
        <v>1</v>
      </c>
      <c r="Q179" t="s">
        <v>423</v>
      </c>
      <c r="R179">
        <v>21386231.612081598</v>
      </c>
      <c r="S179" s="342">
        <v>21386231.612081598</v>
      </c>
      <c r="T179" t="s">
        <v>464</v>
      </c>
      <c r="U179">
        <v>1000143000</v>
      </c>
      <c r="V179">
        <v>200866000</v>
      </c>
      <c r="W179">
        <v>799277000</v>
      </c>
      <c r="X179">
        <v>0</v>
      </c>
      <c r="Y179" t="str">
        <f>+MID(Tabla_Consulta_desde_Reporte_de_Valorización_de_Instrumentos6[[#This Row],[CODIGO_SBS]],7,1)</f>
        <v>1</v>
      </c>
      <c r="Z179" t="str">
        <f>Tabla_Consulta_desde_Reporte_de_Valorización_de_Instrumentos6[[#This Row],[CODIGO_SBS]]&amp;"-"&amp;RIGHT(Tabla_Consulta_desde_Reporte_de_Valorización_de_Instrumentos6[[#This Row],[PORTAFOLIO]],1)</f>
        <v>302845100002-1</v>
      </c>
      <c r="AA179" t="s">
        <v>37206</v>
      </c>
      <c r="AB179" t="s">
        <v>37207</v>
      </c>
      <c r="AC179">
        <f>Tabla_Consulta_desde_Reporte_de_Valorización_de_Instrumentos6[[#This Row],[VALOR_UNITARIO]]*Tabla_Consulta_desde_Reporte_de_Valorización_de_Instrumentos6[[#This Row],[CANTIDAD]]</f>
        <v>9108836</v>
      </c>
      <c r="AD179" t="s">
        <v>944</v>
      </c>
      <c r="AE1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80" spans="1:31" hidden="1" x14ac:dyDescent="0.35">
      <c r="A180" s="22" t="s">
        <v>35557</v>
      </c>
      <c r="B180" t="s">
        <v>419</v>
      </c>
      <c r="C180" t="s">
        <v>234</v>
      </c>
      <c r="D180" t="s">
        <v>420</v>
      </c>
      <c r="E180" t="s">
        <v>74</v>
      </c>
      <c r="F180" t="s">
        <v>67</v>
      </c>
      <c r="G180" t="s">
        <v>462</v>
      </c>
      <c r="H180" t="s">
        <v>463</v>
      </c>
      <c r="I180" t="s">
        <v>231</v>
      </c>
      <c r="J180">
        <v>1</v>
      </c>
      <c r="K180" s="342">
        <v>229890569.86023879</v>
      </c>
      <c r="L180">
        <v>229890569.86023879</v>
      </c>
      <c r="M180">
        <v>97915123</v>
      </c>
      <c r="P180">
        <v>1</v>
      </c>
      <c r="Q180" t="s">
        <v>423</v>
      </c>
      <c r="R180">
        <v>229890569.86023879</v>
      </c>
      <c r="S180" s="342">
        <v>229890569.86023879</v>
      </c>
      <c r="T180" t="s">
        <v>464</v>
      </c>
      <c r="U180">
        <v>1000143000</v>
      </c>
      <c r="V180">
        <v>200866000</v>
      </c>
      <c r="W180">
        <v>799277000</v>
      </c>
      <c r="X180">
        <v>0</v>
      </c>
      <c r="Y180" t="str">
        <f>+MID(Tabla_Consulta_desde_Reporte_de_Valorización_de_Instrumentos6[[#This Row],[CODIGO_SBS]],7,1)</f>
        <v>1</v>
      </c>
      <c r="Z180" t="str">
        <f>Tabla_Consulta_desde_Reporte_de_Valorización_de_Instrumentos6[[#This Row],[CODIGO_SBS]]&amp;"-"&amp;RIGHT(Tabla_Consulta_desde_Reporte_de_Valorización_de_Instrumentos6[[#This Row],[PORTAFOLIO]],1)</f>
        <v>302845100002-2</v>
      </c>
      <c r="AA180" t="s">
        <v>37206</v>
      </c>
      <c r="AB180" t="s">
        <v>37207</v>
      </c>
      <c r="AC180">
        <f>Tabla_Consulta_desde_Reporte_de_Valorización_de_Instrumentos6[[#This Row],[VALOR_UNITARIO]]*Tabla_Consulta_desde_Reporte_de_Valorización_de_Instrumentos6[[#This Row],[CANTIDAD]]</f>
        <v>97915123</v>
      </c>
      <c r="AD180" t="s">
        <v>944</v>
      </c>
      <c r="AE1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81" spans="1:31" hidden="1" x14ac:dyDescent="0.35">
      <c r="A181" s="22" t="s">
        <v>35557</v>
      </c>
      <c r="B181" t="s">
        <v>419</v>
      </c>
      <c r="C181" t="s">
        <v>424</v>
      </c>
      <c r="D181" t="s">
        <v>420</v>
      </c>
      <c r="E181" t="s">
        <v>68</v>
      </c>
      <c r="F181" t="s">
        <v>61</v>
      </c>
      <c r="G181" t="s">
        <v>465</v>
      </c>
      <c r="H181" t="s">
        <v>466</v>
      </c>
      <c r="I181" t="s">
        <v>231</v>
      </c>
      <c r="J181">
        <v>0.66</v>
      </c>
      <c r="K181" s="342">
        <v>26371648.897955999</v>
      </c>
      <c r="L181">
        <v>26371648.897955999</v>
      </c>
      <c r="M181">
        <v>35930684</v>
      </c>
      <c r="P181">
        <v>1</v>
      </c>
      <c r="Q181" t="s">
        <v>423</v>
      </c>
      <c r="R181">
        <v>27221495.808197599</v>
      </c>
      <c r="S181" s="342">
        <v>27221495.808197599</v>
      </c>
      <c r="T181" t="s">
        <v>467</v>
      </c>
      <c r="U181">
        <v>1998706000</v>
      </c>
      <c r="V181">
        <v>1233496000</v>
      </c>
      <c r="W181">
        <v>765210000</v>
      </c>
      <c r="X181">
        <v>-2.3652400000000001E-2</v>
      </c>
      <c r="Y181" t="str">
        <f>+MID(Tabla_Consulta_desde_Reporte_de_Valorización_de_Instrumentos6[[#This Row],[CODIGO_SBS]],7,1)</f>
        <v>1</v>
      </c>
      <c r="Z181" t="str">
        <f>Tabla_Consulta_desde_Reporte_de_Valorización_de_Instrumentos6[[#This Row],[CODIGO_SBS]]&amp;"-"&amp;RIGHT(Tabla_Consulta_desde_Reporte_de_Valorización_de_Instrumentos6[[#This Row],[PORTAFOLIO]],1)</f>
        <v>302043100002-3</v>
      </c>
      <c r="AA181" t="s">
        <v>37206</v>
      </c>
      <c r="AB181" t="s">
        <v>37207</v>
      </c>
      <c r="AC181">
        <f>Tabla_Consulta_desde_Reporte_de_Valorización_de_Instrumentos6[[#This Row],[VALOR_UNITARIO]]*Tabla_Consulta_desde_Reporte_de_Valorización_de_Instrumentos6[[#This Row],[CANTIDAD]]</f>
        <v>23714251.440000001</v>
      </c>
      <c r="AD181" t="s">
        <v>30276</v>
      </c>
      <c r="AE1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2" spans="1:31" hidden="1" x14ac:dyDescent="0.35">
      <c r="A182" s="22" t="s">
        <v>35557</v>
      </c>
      <c r="B182" t="s">
        <v>419</v>
      </c>
      <c r="C182" t="s">
        <v>32886</v>
      </c>
      <c r="D182" t="s">
        <v>420</v>
      </c>
      <c r="E182" t="s">
        <v>68</v>
      </c>
      <c r="F182" t="s">
        <v>61</v>
      </c>
      <c r="G182" t="s">
        <v>465</v>
      </c>
      <c r="H182" t="s">
        <v>466</v>
      </c>
      <c r="I182" t="s">
        <v>231</v>
      </c>
      <c r="J182">
        <v>0.66</v>
      </c>
      <c r="K182" s="342">
        <v>3307980.3694830001</v>
      </c>
      <c r="L182">
        <v>3307980.3694830001</v>
      </c>
      <c r="M182">
        <v>4507037</v>
      </c>
      <c r="P182">
        <v>1</v>
      </c>
      <c r="Q182" t="s">
        <v>423</v>
      </c>
      <c r="R182">
        <v>3414582.6114218002</v>
      </c>
      <c r="S182" s="342">
        <v>3414582.6114218002</v>
      </c>
      <c r="T182" t="s">
        <v>467</v>
      </c>
      <c r="U182">
        <v>1998706000</v>
      </c>
      <c r="V182">
        <v>1233496000</v>
      </c>
      <c r="W182">
        <v>765210000</v>
      </c>
      <c r="X182">
        <v>-2.3652400000000001E-2</v>
      </c>
      <c r="Y182" t="str">
        <f>+MID(Tabla_Consulta_desde_Reporte_de_Valorización_de_Instrumentos6[[#This Row],[CODIGO_SBS]],7,1)</f>
        <v>1</v>
      </c>
      <c r="Z182" t="str">
        <f>Tabla_Consulta_desde_Reporte_de_Valorización_de_Instrumentos6[[#This Row],[CODIGO_SBS]]&amp;"-"&amp;RIGHT(Tabla_Consulta_desde_Reporte_de_Valorización_de_Instrumentos6[[#This Row],[PORTAFOLIO]],1)</f>
        <v>302043100002-1</v>
      </c>
      <c r="AA182" t="s">
        <v>37206</v>
      </c>
      <c r="AB182" t="s">
        <v>37207</v>
      </c>
      <c r="AC182">
        <f>Tabla_Consulta_desde_Reporte_de_Valorización_de_Instrumentos6[[#This Row],[VALOR_UNITARIO]]*Tabla_Consulta_desde_Reporte_de_Valorización_de_Instrumentos6[[#This Row],[CANTIDAD]]</f>
        <v>2974644.42</v>
      </c>
      <c r="AD182" t="s">
        <v>30276</v>
      </c>
      <c r="AE1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3" spans="1:31" hidden="1" x14ac:dyDescent="0.35">
      <c r="A183" s="22" t="s">
        <v>35557</v>
      </c>
      <c r="B183" t="s">
        <v>419</v>
      </c>
      <c r="C183" t="s">
        <v>234</v>
      </c>
      <c r="D183" t="s">
        <v>420</v>
      </c>
      <c r="E183" t="s">
        <v>68</v>
      </c>
      <c r="F183" t="s">
        <v>61</v>
      </c>
      <c r="G183" t="s">
        <v>465</v>
      </c>
      <c r="H183" t="s">
        <v>466</v>
      </c>
      <c r="I183" t="s">
        <v>231</v>
      </c>
      <c r="J183">
        <v>0.66</v>
      </c>
      <c r="K183" s="342">
        <v>57970390.121055</v>
      </c>
      <c r="L183">
        <v>57970390.121055</v>
      </c>
      <c r="M183">
        <v>78983145</v>
      </c>
      <c r="P183">
        <v>1</v>
      </c>
      <c r="Q183" t="s">
        <v>423</v>
      </c>
      <c r="R183">
        <v>59838531.059853002</v>
      </c>
      <c r="S183" s="342">
        <v>59838531.059853002</v>
      </c>
      <c r="T183" t="s">
        <v>467</v>
      </c>
      <c r="U183">
        <v>1998706000</v>
      </c>
      <c r="V183">
        <v>1233496000</v>
      </c>
      <c r="W183">
        <v>765210000</v>
      </c>
      <c r="X183">
        <v>-2.3652400000000001E-2</v>
      </c>
      <c r="Y183" t="str">
        <f>+MID(Tabla_Consulta_desde_Reporte_de_Valorización_de_Instrumentos6[[#This Row],[CODIGO_SBS]],7,1)</f>
        <v>1</v>
      </c>
      <c r="Z183" t="str">
        <f>Tabla_Consulta_desde_Reporte_de_Valorización_de_Instrumentos6[[#This Row],[CODIGO_SBS]]&amp;"-"&amp;RIGHT(Tabla_Consulta_desde_Reporte_de_Valorización_de_Instrumentos6[[#This Row],[PORTAFOLIO]],1)</f>
        <v>302043100002-2</v>
      </c>
      <c r="AA183" t="s">
        <v>37206</v>
      </c>
      <c r="AB183" t="s">
        <v>37207</v>
      </c>
      <c r="AC183">
        <f>Tabla_Consulta_desde_Reporte_de_Valorización_de_Instrumentos6[[#This Row],[VALOR_UNITARIO]]*Tabla_Consulta_desde_Reporte_de_Valorización_de_Instrumentos6[[#This Row],[CANTIDAD]]</f>
        <v>52128875.700000003</v>
      </c>
      <c r="AD183" t="s">
        <v>30276</v>
      </c>
      <c r="AE1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4" spans="1:31" hidden="1" x14ac:dyDescent="0.35">
      <c r="A184" s="22" t="s">
        <v>35557</v>
      </c>
      <c r="B184" t="s">
        <v>419</v>
      </c>
      <c r="C184" t="s">
        <v>424</v>
      </c>
      <c r="D184" t="s">
        <v>420</v>
      </c>
      <c r="E184" t="s">
        <v>468</v>
      </c>
      <c r="F184" t="s">
        <v>469</v>
      </c>
      <c r="G184" t="s">
        <v>470</v>
      </c>
      <c r="H184" t="s">
        <v>466</v>
      </c>
      <c r="I184" t="s">
        <v>231</v>
      </c>
      <c r="J184">
        <v>0.66</v>
      </c>
      <c r="K184" s="342">
        <v>352.64</v>
      </c>
      <c r="L184">
        <v>352.64</v>
      </c>
      <c r="M184">
        <v>464</v>
      </c>
      <c r="P184">
        <v>1</v>
      </c>
      <c r="Q184" t="s">
        <v>423</v>
      </c>
      <c r="R184">
        <v>352.64</v>
      </c>
      <c r="S184" s="342">
        <v>352.64</v>
      </c>
      <c r="T184" t="s">
        <v>467</v>
      </c>
      <c r="U184">
        <v>1998706000</v>
      </c>
      <c r="V184">
        <v>1233496000</v>
      </c>
      <c r="W184">
        <v>765210000</v>
      </c>
      <c r="X184">
        <v>0</v>
      </c>
      <c r="Y184" t="str">
        <f>+MID(Tabla_Consulta_desde_Reporte_de_Valorización_de_Instrumentos6[[#This Row],[CODIGO_SBS]],7,1)</f>
        <v>1</v>
      </c>
      <c r="Z184" t="str">
        <f>Tabla_Consulta_desde_Reporte_de_Valorización_de_Instrumentos6[[#This Row],[CODIGO_SBS]]&amp;"-"&amp;RIGHT(Tabla_Consulta_desde_Reporte_de_Valorización_de_Instrumentos6[[#This Row],[PORTAFOLIO]],1)</f>
        <v>302043100001-3</v>
      </c>
      <c r="AA184" t="s">
        <v>37206</v>
      </c>
      <c r="AB184" t="s">
        <v>37207</v>
      </c>
      <c r="AC184">
        <f>Tabla_Consulta_desde_Reporte_de_Valorización_de_Instrumentos6[[#This Row],[VALOR_UNITARIO]]*Tabla_Consulta_desde_Reporte_de_Valorización_de_Instrumentos6[[#This Row],[CANTIDAD]]</f>
        <v>306.24</v>
      </c>
      <c r="AD184" t="s">
        <v>30272</v>
      </c>
      <c r="AE1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5" spans="1:31" hidden="1" x14ac:dyDescent="0.35">
      <c r="A185" s="22" t="s">
        <v>35557</v>
      </c>
      <c r="B185" t="s">
        <v>419</v>
      </c>
      <c r="C185" t="s">
        <v>32886</v>
      </c>
      <c r="D185" t="s">
        <v>420</v>
      </c>
      <c r="E185" t="s">
        <v>468</v>
      </c>
      <c r="F185" t="s">
        <v>469</v>
      </c>
      <c r="G185" t="s">
        <v>470</v>
      </c>
      <c r="H185" t="s">
        <v>466</v>
      </c>
      <c r="I185" t="s">
        <v>231</v>
      </c>
      <c r="J185">
        <v>0.66</v>
      </c>
      <c r="K185" s="342">
        <v>50.92</v>
      </c>
      <c r="L185">
        <v>50.92</v>
      </c>
      <c r="M185">
        <v>67</v>
      </c>
      <c r="P185">
        <v>1</v>
      </c>
      <c r="Q185" t="s">
        <v>423</v>
      </c>
      <c r="R185">
        <v>50.92</v>
      </c>
      <c r="S185" s="342">
        <v>50.92</v>
      </c>
      <c r="T185" t="s">
        <v>467</v>
      </c>
      <c r="U185">
        <v>1998706000</v>
      </c>
      <c r="V185">
        <v>1233496000</v>
      </c>
      <c r="W185">
        <v>765210000</v>
      </c>
      <c r="X185">
        <v>0</v>
      </c>
      <c r="Y185" t="str">
        <f>+MID(Tabla_Consulta_desde_Reporte_de_Valorización_de_Instrumentos6[[#This Row],[CODIGO_SBS]],7,1)</f>
        <v>1</v>
      </c>
      <c r="Z185" t="str">
        <f>Tabla_Consulta_desde_Reporte_de_Valorización_de_Instrumentos6[[#This Row],[CODIGO_SBS]]&amp;"-"&amp;RIGHT(Tabla_Consulta_desde_Reporte_de_Valorización_de_Instrumentos6[[#This Row],[PORTAFOLIO]],1)</f>
        <v>302043100001-1</v>
      </c>
      <c r="AA185" t="s">
        <v>37206</v>
      </c>
      <c r="AB185" t="s">
        <v>37207</v>
      </c>
      <c r="AC185">
        <f>Tabla_Consulta_desde_Reporte_de_Valorización_de_Instrumentos6[[#This Row],[VALOR_UNITARIO]]*Tabla_Consulta_desde_Reporte_de_Valorización_de_Instrumentos6[[#This Row],[CANTIDAD]]</f>
        <v>44.22</v>
      </c>
      <c r="AD185" t="s">
        <v>30272</v>
      </c>
      <c r="AE1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6" spans="1:31" hidden="1" x14ac:dyDescent="0.35">
      <c r="A186" s="22" t="s">
        <v>35557</v>
      </c>
      <c r="B186" t="s">
        <v>419</v>
      </c>
      <c r="C186" t="s">
        <v>234</v>
      </c>
      <c r="D186" t="s">
        <v>420</v>
      </c>
      <c r="E186" t="s">
        <v>468</v>
      </c>
      <c r="F186" t="s">
        <v>469</v>
      </c>
      <c r="G186" t="s">
        <v>470</v>
      </c>
      <c r="H186" t="s">
        <v>466</v>
      </c>
      <c r="I186" t="s">
        <v>231</v>
      </c>
      <c r="J186">
        <v>0.66</v>
      </c>
      <c r="K186" s="342">
        <v>356.44</v>
      </c>
      <c r="L186">
        <v>356.44</v>
      </c>
      <c r="M186">
        <v>469</v>
      </c>
      <c r="P186">
        <v>1</v>
      </c>
      <c r="Q186" t="s">
        <v>423</v>
      </c>
      <c r="R186">
        <v>356.44</v>
      </c>
      <c r="S186" s="342">
        <v>356.44</v>
      </c>
      <c r="T186" t="s">
        <v>467</v>
      </c>
      <c r="U186">
        <v>1998706000</v>
      </c>
      <c r="V186">
        <v>1233496000</v>
      </c>
      <c r="W186">
        <v>765210000</v>
      </c>
      <c r="X186">
        <v>0</v>
      </c>
      <c r="Y186" t="str">
        <f>+MID(Tabla_Consulta_desde_Reporte_de_Valorización_de_Instrumentos6[[#This Row],[CODIGO_SBS]],7,1)</f>
        <v>1</v>
      </c>
      <c r="Z186" t="str">
        <f>Tabla_Consulta_desde_Reporte_de_Valorización_de_Instrumentos6[[#This Row],[CODIGO_SBS]]&amp;"-"&amp;RIGHT(Tabla_Consulta_desde_Reporte_de_Valorización_de_Instrumentos6[[#This Row],[PORTAFOLIO]],1)</f>
        <v>302043100001-2</v>
      </c>
      <c r="AA186" t="s">
        <v>37206</v>
      </c>
      <c r="AB186" t="s">
        <v>37207</v>
      </c>
      <c r="AC186">
        <f>Tabla_Consulta_desde_Reporte_de_Valorización_de_Instrumentos6[[#This Row],[VALOR_UNITARIO]]*Tabla_Consulta_desde_Reporte_de_Valorización_de_Instrumentos6[[#This Row],[CANTIDAD]]</f>
        <v>309.54000000000002</v>
      </c>
      <c r="AD186" t="s">
        <v>30272</v>
      </c>
      <c r="AE1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7" spans="1:31" hidden="1" x14ac:dyDescent="0.35">
      <c r="A187" s="22" t="s">
        <v>35557</v>
      </c>
      <c r="B187" t="s">
        <v>471</v>
      </c>
      <c r="C187" t="s">
        <v>424</v>
      </c>
      <c r="D187" t="s">
        <v>472</v>
      </c>
      <c r="E187" t="s">
        <v>473</v>
      </c>
      <c r="F187" t="s">
        <v>474</v>
      </c>
      <c r="G187" t="s">
        <v>475</v>
      </c>
      <c r="H187" t="s">
        <v>476</v>
      </c>
      <c r="I187" t="s">
        <v>231</v>
      </c>
      <c r="J187">
        <v>1</v>
      </c>
      <c r="K187" s="342">
        <v>188847.12</v>
      </c>
      <c r="L187">
        <v>188847.12</v>
      </c>
      <c r="M187">
        <v>613140</v>
      </c>
      <c r="P187">
        <v>1</v>
      </c>
      <c r="Q187" t="s">
        <v>423</v>
      </c>
      <c r="R187">
        <v>188847.12</v>
      </c>
      <c r="S187" s="342">
        <v>188847.12</v>
      </c>
      <c r="T187" t="s">
        <v>477</v>
      </c>
      <c r="U187">
        <v>1038594000</v>
      </c>
      <c r="V187">
        <v>131779000</v>
      </c>
      <c r="W187">
        <v>906815000</v>
      </c>
      <c r="X187">
        <v>0</v>
      </c>
      <c r="Y187" t="str">
        <f>+MID(Tabla_Consulta_desde_Reporte_de_Valorización_de_Instrumentos6[[#This Row],[CODIGO_SBS]],7,1)</f>
        <v>1</v>
      </c>
      <c r="Z187" t="str">
        <f>Tabla_Consulta_desde_Reporte_de_Valorización_de_Instrumentos6[[#This Row],[CODIGO_SBS]]&amp;"-"&amp;RIGHT(Tabla_Consulta_desde_Reporte_de_Valorización_de_Instrumentos6[[#This Row],[PORTAFOLIO]],1)</f>
        <v>312025100001-3</v>
      </c>
      <c r="AA187" t="s">
        <v>37206</v>
      </c>
      <c r="AB187" t="s">
        <v>37207</v>
      </c>
      <c r="AC187">
        <f>Tabla_Consulta_desde_Reporte_de_Valorización_de_Instrumentos6[[#This Row],[VALOR_UNITARIO]]*Tabla_Consulta_desde_Reporte_de_Valorización_de_Instrumentos6[[#This Row],[CANTIDAD]]</f>
        <v>613140</v>
      </c>
      <c r="AD187" t="s">
        <v>1096</v>
      </c>
      <c r="AE1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88" spans="1:31" hidden="1" x14ac:dyDescent="0.35">
      <c r="A188" s="22" t="s">
        <v>35557</v>
      </c>
      <c r="B188" t="s">
        <v>471</v>
      </c>
      <c r="C188" t="s">
        <v>32886</v>
      </c>
      <c r="D188" t="s">
        <v>472</v>
      </c>
      <c r="E188" t="s">
        <v>473</v>
      </c>
      <c r="F188" t="s">
        <v>474</v>
      </c>
      <c r="G188" t="s">
        <v>475</v>
      </c>
      <c r="H188" t="s">
        <v>476</v>
      </c>
      <c r="I188" t="s">
        <v>231</v>
      </c>
      <c r="J188">
        <v>1</v>
      </c>
      <c r="K188" s="342">
        <v>436311.87599999999</v>
      </c>
      <c r="L188">
        <v>436311.87599999999</v>
      </c>
      <c r="M188">
        <v>1416597</v>
      </c>
      <c r="P188">
        <v>1</v>
      </c>
      <c r="Q188" t="s">
        <v>423</v>
      </c>
      <c r="R188">
        <v>436311.87599999999</v>
      </c>
      <c r="S188" s="342">
        <v>436311.87599999999</v>
      </c>
      <c r="T188" t="s">
        <v>477</v>
      </c>
      <c r="U188">
        <v>1038594000</v>
      </c>
      <c r="V188">
        <v>131779000</v>
      </c>
      <c r="W188">
        <v>906815000</v>
      </c>
      <c r="X188">
        <v>0</v>
      </c>
      <c r="Y188" t="str">
        <f>+MID(Tabla_Consulta_desde_Reporte_de_Valorización_de_Instrumentos6[[#This Row],[CODIGO_SBS]],7,1)</f>
        <v>1</v>
      </c>
      <c r="Z188" t="str">
        <f>Tabla_Consulta_desde_Reporte_de_Valorización_de_Instrumentos6[[#This Row],[CODIGO_SBS]]&amp;"-"&amp;RIGHT(Tabla_Consulta_desde_Reporte_de_Valorización_de_Instrumentos6[[#This Row],[PORTAFOLIO]],1)</f>
        <v>312025100001-1</v>
      </c>
      <c r="AA188" t="s">
        <v>37206</v>
      </c>
      <c r="AB188" t="s">
        <v>37207</v>
      </c>
      <c r="AC188">
        <f>Tabla_Consulta_desde_Reporte_de_Valorización_de_Instrumentos6[[#This Row],[VALOR_UNITARIO]]*Tabla_Consulta_desde_Reporte_de_Valorización_de_Instrumentos6[[#This Row],[CANTIDAD]]</f>
        <v>1416597</v>
      </c>
      <c r="AD188" t="s">
        <v>1096</v>
      </c>
      <c r="AE1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89" spans="1:31" hidden="1" x14ac:dyDescent="0.35">
      <c r="A189" s="22" t="s">
        <v>35557</v>
      </c>
      <c r="B189" t="s">
        <v>471</v>
      </c>
      <c r="C189" t="s">
        <v>234</v>
      </c>
      <c r="D189" t="s">
        <v>472</v>
      </c>
      <c r="E189" t="s">
        <v>473</v>
      </c>
      <c r="F189" t="s">
        <v>474</v>
      </c>
      <c r="G189" t="s">
        <v>475</v>
      </c>
      <c r="H189" t="s">
        <v>476</v>
      </c>
      <c r="I189" t="s">
        <v>231</v>
      </c>
      <c r="J189">
        <v>1</v>
      </c>
      <c r="K189" s="342">
        <v>1239584.192</v>
      </c>
      <c r="L189">
        <v>1239584.192</v>
      </c>
      <c r="M189">
        <v>4024624</v>
      </c>
      <c r="P189">
        <v>1</v>
      </c>
      <c r="Q189" t="s">
        <v>423</v>
      </c>
      <c r="R189">
        <v>1239584.192</v>
      </c>
      <c r="S189" s="342">
        <v>1239584.192</v>
      </c>
      <c r="T189" t="s">
        <v>477</v>
      </c>
      <c r="U189">
        <v>1038594000</v>
      </c>
      <c r="V189">
        <v>131779000</v>
      </c>
      <c r="W189">
        <v>906815000</v>
      </c>
      <c r="X189">
        <v>0</v>
      </c>
      <c r="Y189" t="str">
        <f>+MID(Tabla_Consulta_desde_Reporte_de_Valorización_de_Instrumentos6[[#This Row],[CODIGO_SBS]],7,1)</f>
        <v>1</v>
      </c>
      <c r="Z189" t="str">
        <f>Tabla_Consulta_desde_Reporte_de_Valorización_de_Instrumentos6[[#This Row],[CODIGO_SBS]]&amp;"-"&amp;RIGHT(Tabla_Consulta_desde_Reporte_de_Valorización_de_Instrumentos6[[#This Row],[PORTAFOLIO]],1)</f>
        <v>312025100001-2</v>
      </c>
      <c r="AA189" t="s">
        <v>37206</v>
      </c>
      <c r="AB189" t="s">
        <v>37207</v>
      </c>
      <c r="AC189">
        <f>Tabla_Consulta_desde_Reporte_de_Valorización_de_Instrumentos6[[#This Row],[VALOR_UNITARIO]]*Tabla_Consulta_desde_Reporte_de_Valorización_de_Instrumentos6[[#This Row],[CANTIDAD]]</f>
        <v>4024624</v>
      </c>
      <c r="AD189" t="s">
        <v>1096</v>
      </c>
      <c r="AE1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90" spans="1:31" hidden="1" x14ac:dyDescent="0.35">
      <c r="A190" s="22" t="s">
        <v>35557</v>
      </c>
      <c r="B190" t="s">
        <v>471</v>
      </c>
      <c r="C190" t="s">
        <v>424</v>
      </c>
      <c r="D190" t="s">
        <v>472</v>
      </c>
      <c r="E190" t="s">
        <v>79</v>
      </c>
      <c r="F190" t="s">
        <v>77</v>
      </c>
      <c r="G190" t="s">
        <v>478</v>
      </c>
      <c r="H190" t="s">
        <v>370</v>
      </c>
      <c r="I190" t="s">
        <v>231</v>
      </c>
      <c r="J190">
        <v>1</v>
      </c>
      <c r="K190" s="342">
        <v>175808877.27398109</v>
      </c>
      <c r="L190">
        <v>175808877.27398109</v>
      </c>
      <c r="M190">
        <v>32355671</v>
      </c>
      <c r="P190">
        <v>1</v>
      </c>
      <c r="Q190" t="s">
        <v>423</v>
      </c>
      <c r="R190">
        <v>173259036.85175249</v>
      </c>
      <c r="S190" s="342">
        <v>173259036.85175249</v>
      </c>
      <c r="T190" t="s">
        <v>346</v>
      </c>
      <c r="U190">
        <v>2610762000</v>
      </c>
      <c r="V190">
        <v>781816000</v>
      </c>
      <c r="W190">
        <v>1828946000</v>
      </c>
      <c r="X190">
        <v>7.8806600000000004E-2</v>
      </c>
      <c r="Y190" t="str">
        <f>+MID(Tabla_Consulta_desde_Reporte_de_Valorización_de_Instrumentos6[[#This Row],[CODIGO_SBS]],7,1)</f>
        <v>1</v>
      </c>
      <c r="Z190" t="str">
        <f>Tabla_Consulta_desde_Reporte_de_Valorización_de_Instrumentos6[[#This Row],[CODIGO_SBS]]&amp;"-"&amp;RIGHT(Tabla_Consulta_desde_Reporte_de_Valorización_de_Instrumentos6[[#This Row],[PORTAFOLIO]],1)</f>
        <v>312039100001-3</v>
      </c>
      <c r="AA190" t="s">
        <v>37206</v>
      </c>
      <c r="AB190" t="s">
        <v>37207</v>
      </c>
      <c r="AC190">
        <f>Tabla_Consulta_desde_Reporte_de_Valorización_de_Instrumentos6[[#This Row],[VALOR_UNITARIO]]*Tabla_Consulta_desde_Reporte_de_Valorización_de_Instrumentos6[[#This Row],[CANTIDAD]]</f>
        <v>32355671</v>
      </c>
      <c r="AD190" t="s">
        <v>945</v>
      </c>
      <c r="AE1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1" spans="1:31" hidden="1" x14ac:dyDescent="0.35">
      <c r="A191" s="22" t="s">
        <v>35557</v>
      </c>
      <c r="B191" t="s">
        <v>471</v>
      </c>
      <c r="C191" t="s">
        <v>32886</v>
      </c>
      <c r="D191" t="s">
        <v>472</v>
      </c>
      <c r="E191" t="s">
        <v>79</v>
      </c>
      <c r="F191" t="s">
        <v>77</v>
      </c>
      <c r="G191" t="s">
        <v>478</v>
      </c>
      <c r="H191" t="s">
        <v>370</v>
      </c>
      <c r="I191" t="s">
        <v>231</v>
      </c>
      <c r="J191">
        <v>1</v>
      </c>
      <c r="K191" s="342">
        <v>66604209.893786497</v>
      </c>
      <c r="L191">
        <v>66604209.893786497</v>
      </c>
      <c r="M191">
        <v>12257765</v>
      </c>
      <c r="P191">
        <v>1</v>
      </c>
      <c r="Q191" t="s">
        <v>423</v>
      </c>
      <c r="R191">
        <v>65638217.110537499</v>
      </c>
      <c r="S191" s="342">
        <v>65638217.110537499</v>
      </c>
      <c r="T191" t="s">
        <v>346</v>
      </c>
      <c r="U191">
        <v>2610762000</v>
      </c>
      <c r="V191">
        <v>781816000</v>
      </c>
      <c r="W191">
        <v>1828946000</v>
      </c>
      <c r="X191">
        <v>7.8806600000000004E-2</v>
      </c>
      <c r="Y191" t="str">
        <f>+MID(Tabla_Consulta_desde_Reporte_de_Valorización_de_Instrumentos6[[#This Row],[CODIGO_SBS]],7,1)</f>
        <v>1</v>
      </c>
      <c r="Z191" t="str">
        <f>Tabla_Consulta_desde_Reporte_de_Valorización_de_Instrumentos6[[#This Row],[CODIGO_SBS]]&amp;"-"&amp;RIGHT(Tabla_Consulta_desde_Reporte_de_Valorización_de_Instrumentos6[[#This Row],[PORTAFOLIO]],1)</f>
        <v>312039100001-1</v>
      </c>
      <c r="AA191" t="s">
        <v>37206</v>
      </c>
      <c r="AB191" t="s">
        <v>37207</v>
      </c>
      <c r="AC191">
        <f>Tabla_Consulta_desde_Reporte_de_Valorización_de_Instrumentos6[[#This Row],[VALOR_UNITARIO]]*Tabla_Consulta_desde_Reporte_de_Valorización_de_Instrumentos6[[#This Row],[CANTIDAD]]</f>
        <v>12257765</v>
      </c>
      <c r="AD191" t="s">
        <v>945</v>
      </c>
      <c r="AE1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2" spans="1:31" hidden="1" x14ac:dyDescent="0.35">
      <c r="A192" s="22" t="s">
        <v>35557</v>
      </c>
      <c r="B192" t="s">
        <v>471</v>
      </c>
      <c r="C192" t="s">
        <v>234</v>
      </c>
      <c r="D192" t="s">
        <v>472</v>
      </c>
      <c r="E192" t="s">
        <v>79</v>
      </c>
      <c r="F192" t="s">
        <v>77</v>
      </c>
      <c r="G192" t="s">
        <v>478</v>
      </c>
      <c r="H192" t="s">
        <v>370</v>
      </c>
      <c r="I192" t="s">
        <v>231</v>
      </c>
      <c r="J192">
        <v>1</v>
      </c>
      <c r="K192" s="342">
        <v>797494857.21138704</v>
      </c>
      <c r="L192">
        <v>797494857.21138704</v>
      </c>
      <c r="M192">
        <v>146770070</v>
      </c>
      <c r="P192">
        <v>1</v>
      </c>
      <c r="Q192" t="s">
        <v>423</v>
      </c>
      <c r="R192">
        <v>785928407.01292503</v>
      </c>
      <c r="S192" s="342">
        <v>785928407.01292503</v>
      </c>
      <c r="T192" t="s">
        <v>346</v>
      </c>
      <c r="U192">
        <v>2610762000</v>
      </c>
      <c r="V192">
        <v>781816000</v>
      </c>
      <c r="W192">
        <v>1828946000</v>
      </c>
      <c r="X192">
        <v>7.8806600000000004E-2</v>
      </c>
      <c r="Y192" t="str">
        <f>+MID(Tabla_Consulta_desde_Reporte_de_Valorización_de_Instrumentos6[[#This Row],[CODIGO_SBS]],7,1)</f>
        <v>1</v>
      </c>
      <c r="Z192" t="str">
        <f>Tabla_Consulta_desde_Reporte_de_Valorización_de_Instrumentos6[[#This Row],[CODIGO_SBS]]&amp;"-"&amp;RIGHT(Tabla_Consulta_desde_Reporte_de_Valorización_de_Instrumentos6[[#This Row],[PORTAFOLIO]],1)</f>
        <v>312039100001-2</v>
      </c>
      <c r="AA192" t="s">
        <v>37206</v>
      </c>
      <c r="AB192" t="s">
        <v>37207</v>
      </c>
      <c r="AC192">
        <f>Tabla_Consulta_desde_Reporte_de_Valorización_de_Instrumentos6[[#This Row],[VALOR_UNITARIO]]*Tabla_Consulta_desde_Reporte_de_Valorización_de_Instrumentos6[[#This Row],[CANTIDAD]]</f>
        <v>146770070</v>
      </c>
      <c r="AD192" t="s">
        <v>945</v>
      </c>
      <c r="AE1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3" spans="1:31" hidden="1" x14ac:dyDescent="0.35">
      <c r="A193" s="22" t="s">
        <v>35557</v>
      </c>
      <c r="B193" t="s">
        <v>479</v>
      </c>
      <c r="C193" t="s">
        <v>424</v>
      </c>
      <c r="D193" t="s">
        <v>480</v>
      </c>
      <c r="E193" t="s">
        <v>481</v>
      </c>
      <c r="F193" t="s">
        <v>35547</v>
      </c>
      <c r="G193" t="s">
        <v>482</v>
      </c>
      <c r="H193" t="s">
        <v>483</v>
      </c>
      <c r="I193" t="s">
        <v>275</v>
      </c>
      <c r="J193">
        <v>1</v>
      </c>
      <c r="K193" s="342">
        <v>4292.4089395000001</v>
      </c>
      <c r="L193">
        <v>1277.160564</v>
      </c>
      <c r="M193">
        <v>255</v>
      </c>
      <c r="N193" s="23">
        <v>69460</v>
      </c>
      <c r="O193">
        <v>23438</v>
      </c>
      <c r="P193">
        <v>3.3609</v>
      </c>
      <c r="Q193" t="s">
        <v>423</v>
      </c>
      <c r="R193">
        <v>4293.4307691000004</v>
      </c>
      <c r="S193" s="342">
        <v>1276.8187620000001</v>
      </c>
      <c r="T193" t="s">
        <v>446</v>
      </c>
      <c r="U193">
        <v>4617000</v>
      </c>
      <c r="V193">
        <v>95000</v>
      </c>
      <c r="W193">
        <v>4522000</v>
      </c>
      <c r="X193">
        <v>1.3404000000000001E-3</v>
      </c>
      <c r="Y193" t="str">
        <f>+MID(Tabla_Consulta_desde_Reporte_de_Valorización_de_Instrumentos6[[#This Row],[CODIGO_SBS]],7,1)</f>
        <v>2</v>
      </c>
      <c r="Z193" t="str">
        <f>Tabla_Consulta_desde_Reporte_de_Valorización_de_Instrumentos6[[#This Row],[CODIGO_SBS]]&amp;"-"&amp;RIGHT(Tabla_Consulta_desde_Reporte_de_Valorización_de_Instrumentos6[[#This Row],[PORTAFOLIO]],1)</f>
        <v>3221282L1089-3</v>
      </c>
      <c r="AA193" t="s">
        <v>37208</v>
      </c>
      <c r="AB193" t="s">
        <v>37207</v>
      </c>
      <c r="AC193">
        <f>Tabla_Consulta_desde_Reporte_de_Valorización_de_Instrumentos6[[#This Row],[VALOR_UNITARIO]]*Tabla_Consulta_desde_Reporte_de_Valorización_de_Instrumentos6[[#This Row],[CANTIDAD]]</f>
        <v>255</v>
      </c>
      <c r="AD193" t="s">
        <v>25048</v>
      </c>
      <c r="AE1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4" spans="1:31" hidden="1" x14ac:dyDescent="0.35">
      <c r="A194" s="22" t="s">
        <v>35557</v>
      </c>
      <c r="B194" t="s">
        <v>479</v>
      </c>
      <c r="C194" t="s">
        <v>32886</v>
      </c>
      <c r="D194" t="s">
        <v>480</v>
      </c>
      <c r="E194" t="s">
        <v>481</v>
      </c>
      <c r="F194" t="s">
        <v>35547</v>
      </c>
      <c r="G194" t="s">
        <v>482</v>
      </c>
      <c r="H194" t="s">
        <v>483</v>
      </c>
      <c r="I194" t="s">
        <v>275</v>
      </c>
      <c r="J194">
        <v>1</v>
      </c>
      <c r="K194" s="342">
        <v>690.15202550000004</v>
      </c>
      <c r="L194">
        <v>205.34738479999999</v>
      </c>
      <c r="M194">
        <v>41</v>
      </c>
      <c r="N194" s="23">
        <v>69460</v>
      </c>
      <c r="O194">
        <v>23438</v>
      </c>
      <c r="P194">
        <v>3.3609</v>
      </c>
      <c r="Q194" t="s">
        <v>423</v>
      </c>
      <c r="R194">
        <v>690.31631970000001</v>
      </c>
      <c r="S194" s="342">
        <v>205.29242840000001</v>
      </c>
      <c r="T194" t="s">
        <v>446</v>
      </c>
      <c r="U194">
        <v>4617000</v>
      </c>
      <c r="V194">
        <v>95000</v>
      </c>
      <c r="W194">
        <v>4522000</v>
      </c>
      <c r="X194">
        <v>1.3404000000000001E-3</v>
      </c>
      <c r="Y194" t="str">
        <f>+MID(Tabla_Consulta_desde_Reporte_de_Valorización_de_Instrumentos6[[#This Row],[CODIGO_SBS]],7,1)</f>
        <v>2</v>
      </c>
      <c r="Z194" t="str">
        <f>Tabla_Consulta_desde_Reporte_de_Valorización_de_Instrumentos6[[#This Row],[CODIGO_SBS]]&amp;"-"&amp;RIGHT(Tabla_Consulta_desde_Reporte_de_Valorización_de_Instrumentos6[[#This Row],[PORTAFOLIO]],1)</f>
        <v>3221282L1089-1</v>
      </c>
      <c r="AA194" t="s">
        <v>37208</v>
      </c>
      <c r="AB194" t="s">
        <v>37207</v>
      </c>
      <c r="AC194">
        <f>Tabla_Consulta_desde_Reporte_de_Valorización_de_Instrumentos6[[#This Row],[VALOR_UNITARIO]]*Tabla_Consulta_desde_Reporte_de_Valorización_de_Instrumentos6[[#This Row],[CANTIDAD]]</f>
        <v>41</v>
      </c>
      <c r="AD194" t="s">
        <v>25048</v>
      </c>
      <c r="AE1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5" spans="1:31" hidden="1" x14ac:dyDescent="0.35">
      <c r="A195" s="22" t="s">
        <v>35557</v>
      </c>
      <c r="B195" t="s">
        <v>479</v>
      </c>
      <c r="C195" t="s">
        <v>234</v>
      </c>
      <c r="D195" t="s">
        <v>480</v>
      </c>
      <c r="E195" t="s">
        <v>481</v>
      </c>
      <c r="F195" t="s">
        <v>35547</v>
      </c>
      <c r="G195" t="s">
        <v>482</v>
      </c>
      <c r="H195" t="s">
        <v>483</v>
      </c>
      <c r="I195" t="s">
        <v>275</v>
      </c>
      <c r="J195">
        <v>1</v>
      </c>
      <c r="K195" s="342">
        <v>8096.6615683</v>
      </c>
      <c r="L195">
        <v>2409.0754167999999</v>
      </c>
      <c r="M195">
        <v>481</v>
      </c>
      <c r="N195" s="23">
        <v>69460</v>
      </c>
      <c r="O195">
        <v>23438</v>
      </c>
      <c r="P195">
        <v>3.3609</v>
      </c>
      <c r="Q195" t="s">
        <v>423</v>
      </c>
      <c r="R195">
        <v>8098.5890192999996</v>
      </c>
      <c r="S195" s="342">
        <v>2408.4306843999998</v>
      </c>
      <c r="T195" t="s">
        <v>446</v>
      </c>
      <c r="U195">
        <v>4617000</v>
      </c>
      <c r="V195">
        <v>95000</v>
      </c>
      <c r="W195">
        <v>4522000</v>
      </c>
      <c r="X195">
        <v>1.3404000000000001E-3</v>
      </c>
      <c r="Y195" t="str">
        <f>+MID(Tabla_Consulta_desde_Reporte_de_Valorización_de_Instrumentos6[[#This Row],[CODIGO_SBS]],7,1)</f>
        <v>2</v>
      </c>
      <c r="Z195" t="str">
        <f>Tabla_Consulta_desde_Reporte_de_Valorización_de_Instrumentos6[[#This Row],[CODIGO_SBS]]&amp;"-"&amp;RIGHT(Tabla_Consulta_desde_Reporte_de_Valorización_de_Instrumentos6[[#This Row],[PORTAFOLIO]],1)</f>
        <v>3221282L1089-2</v>
      </c>
      <c r="AA195" t="s">
        <v>37208</v>
      </c>
      <c r="AB195" t="s">
        <v>37207</v>
      </c>
      <c r="AC195">
        <f>Tabla_Consulta_desde_Reporte_de_Valorización_de_Instrumentos6[[#This Row],[VALOR_UNITARIO]]*Tabla_Consulta_desde_Reporte_de_Valorización_de_Instrumentos6[[#This Row],[CANTIDAD]]</f>
        <v>481</v>
      </c>
      <c r="AD195" t="s">
        <v>25048</v>
      </c>
      <c r="AE1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6" spans="1:31" hidden="1" x14ac:dyDescent="0.35">
      <c r="A196" s="22" t="s">
        <v>35557</v>
      </c>
      <c r="B196" t="s">
        <v>479</v>
      </c>
      <c r="C196" t="s">
        <v>424</v>
      </c>
      <c r="D196" t="s">
        <v>480</v>
      </c>
      <c r="E196" t="s">
        <v>80</v>
      </c>
      <c r="F196" t="s">
        <v>78</v>
      </c>
      <c r="G196" t="s">
        <v>484</v>
      </c>
      <c r="H196" t="s">
        <v>436</v>
      </c>
      <c r="I196" t="s">
        <v>275</v>
      </c>
      <c r="J196">
        <v>1</v>
      </c>
      <c r="K196" s="342">
        <v>175338643.120047</v>
      </c>
      <c r="L196">
        <v>52170145.829999998</v>
      </c>
      <c r="M196">
        <v>1874601</v>
      </c>
      <c r="P196">
        <v>3.3609</v>
      </c>
      <c r="Q196" t="s">
        <v>423</v>
      </c>
      <c r="R196">
        <v>179756788.04280001</v>
      </c>
      <c r="S196" s="342">
        <v>53457678</v>
      </c>
      <c r="T196" t="s">
        <v>437</v>
      </c>
      <c r="U196">
        <v>4052129000</v>
      </c>
      <c r="V196">
        <v>932087000</v>
      </c>
      <c r="W196">
        <v>3120042000</v>
      </c>
      <c r="X196">
        <v>-0.67</v>
      </c>
      <c r="Y196" t="str">
        <f>+MID(Tabla_Consulta_desde_Reporte_de_Valorización_de_Instrumentos6[[#This Row],[CODIGO_SBS]],7,1)</f>
        <v>2</v>
      </c>
      <c r="Z196" t="str">
        <f>Tabla_Consulta_desde_Reporte_de_Valorización_de_Instrumentos6[[#This Row],[CODIGO_SBS]]&amp;"-"&amp;RIGHT(Tabla_Consulta_desde_Reporte_de_Valorización_de_Instrumentos6[[#This Row],[PORTAFOLIO]],1)</f>
        <v>3220082A1040-3</v>
      </c>
      <c r="AA196" t="s">
        <v>37208</v>
      </c>
      <c r="AB196" t="s">
        <v>37207</v>
      </c>
      <c r="AC196">
        <f>Tabla_Consulta_desde_Reporte_de_Valorización_de_Instrumentos6[[#This Row],[VALOR_UNITARIO]]*Tabla_Consulta_desde_Reporte_de_Valorización_de_Instrumentos6[[#This Row],[CANTIDAD]]</f>
        <v>1874601</v>
      </c>
      <c r="AD196" t="s">
        <v>30287</v>
      </c>
      <c r="AE1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7" spans="1:31" hidden="1" x14ac:dyDescent="0.35">
      <c r="A197" s="22" t="s">
        <v>35557</v>
      </c>
      <c r="B197" t="s">
        <v>479</v>
      </c>
      <c r="C197" t="s">
        <v>32886</v>
      </c>
      <c r="D197" t="s">
        <v>480</v>
      </c>
      <c r="E197" t="s">
        <v>80</v>
      </c>
      <c r="F197" t="s">
        <v>78</v>
      </c>
      <c r="G197" t="s">
        <v>484</v>
      </c>
      <c r="H197" t="s">
        <v>436</v>
      </c>
      <c r="I197" t="s">
        <v>275</v>
      </c>
      <c r="J197">
        <v>1</v>
      </c>
      <c r="K197" s="342">
        <v>30889459.437902998</v>
      </c>
      <c r="L197">
        <v>9190829.6699999999</v>
      </c>
      <c r="M197">
        <v>330249</v>
      </c>
      <c r="P197">
        <v>3.3609</v>
      </c>
      <c r="Q197" t="s">
        <v>423</v>
      </c>
      <c r="R197">
        <v>31649115.690900002</v>
      </c>
      <c r="S197" s="342">
        <v>9412096.5</v>
      </c>
      <c r="T197" t="s">
        <v>437</v>
      </c>
      <c r="U197">
        <v>4052129000</v>
      </c>
      <c r="V197">
        <v>932087000</v>
      </c>
      <c r="W197">
        <v>3120042000</v>
      </c>
      <c r="X197">
        <v>-0.67</v>
      </c>
      <c r="Y197" t="str">
        <f>+MID(Tabla_Consulta_desde_Reporte_de_Valorización_de_Instrumentos6[[#This Row],[CODIGO_SBS]],7,1)</f>
        <v>2</v>
      </c>
      <c r="Z197" t="str">
        <f>Tabla_Consulta_desde_Reporte_de_Valorización_de_Instrumentos6[[#This Row],[CODIGO_SBS]]&amp;"-"&amp;RIGHT(Tabla_Consulta_desde_Reporte_de_Valorización_de_Instrumentos6[[#This Row],[PORTAFOLIO]],1)</f>
        <v>3220082A1040-1</v>
      </c>
      <c r="AA197" t="s">
        <v>37208</v>
      </c>
      <c r="AB197" t="s">
        <v>37207</v>
      </c>
      <c r="AC197">
        <f>Tabla_Consulta_desde_Reporte_de_Valorización_de_Instrumentos6[[#This Row],[VALOR_UNITARIO]]*Tabla_Consulta_desde_Reporte_de_Valorización_de_Instrumentos6[[#This Row],[CANTIDAD]]</f>
        <v>330249</v>
      </c>
      <c r="AD197" t="s">
        <v>30287</v>
      </c>
      <c r="AE1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8" spans="1:31" hidden="1" x14ac:dyDescent="0.35">
      <c r="A198" s="22" t="s">
        <v>35557</v>
      </c>
      <c r="B198" t="s">
        <v>479</v>
      </c>
      <c r="C198" t="s">
        <v>234</v>
      </c>
      <c r="D198" t="s">
        <v>480</v>
      </c>
      <c r="E198" t="s">
        <v>80</v>
      </c>
      <c r="F198" t="s">
        <v>78</v>
      </c>
      <c r="G198" t="s">
        <v>484</v>
      </c>
      <c r="H198" t="s">
        <v>436</v>
      </c>
      <c r="I198" t="s">
        <v>275</v>
      </c>
      <c r="J198">
        <v>1</v>
      </c>
      <c r="K198" s="342">
        <v>920607450.30058205</v>
      </c>
      <c r="L198">
        <v>273916941.98000002</v>
      </c>
      <c r="M198">
        <v>9842506</v>
      </c>
      <c r="P198">
        <v>3.3609</v>
      </c>
      <c r="Q198" t="s">
        <v>423</v>
      </c>
      <c r="R198">
        <v>943247704.25460005</v>
      </c>
      <c r="S198" s="342">
        <v>280511421</v>
      </c>
      <c r="T198" t="s">
        <v>437</v>
      </c>
      <c r="U198">
        <v>4052129000</v>
      </c>
      <c r="V198">
        <v>932087000</v>
      </c>
      <c r="W198">
        <v>3120042000</v>
      </c>
      <c r="X198">
        <v>-0.67</v>
      </c>
      <c r="Y198" t="str">
        <f>+MID(Tabla_Consulta_desde_Reporte_de_Valorización_de_Instrumentos6[[#This Row],[CODIGO_SBS]],7,1)</f>
        <v>2</v>
      </c>
      <c r="Z198" t="str">
        <f>Tabla_Consulta_desde_Reporte_de_Valorización_de_Instrumentos6[[#This Row],[CODIGO_SBS]]&amp;"-"&amp;RIGHT(Tabla_Consulta_desde_Reporte_de_Valorización_de_Instrumentos6[[#This Row],[PORTAFOLIO]],1)</f>
        <v>3220082A1040-2</v>
      </c>
      <c r="AA198" t="s">
        <v>37208</v>
      </c>
      <c r="AB198" t="s">
        <v>37207</v>
      </c>
      <c r="AC198">
        <f>Tabla_Consulta_desde_Reporte_de_Valorización_de_Instrumentos6[[#This Row],[VALOR_UNITARIO]]*Tabla_Consulta_desde_Reporte_de_Valorización_de_Instrumentos6[[#This Row],[CANTIDAD]]</f>
        <v>9842506</v>
      </c>
      <c r="AD198" t="s">
        <v>30287</v>
      </c>
      <c r="AE1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9" spans="1:31" hidden="1" x14ac:dyDescent="0.35">
      <c r="A199" s="22" t="s">
        <v>35557</v>
      </c>
      <c r="B199" t="s">
        <v>479</v>
      </c>
      <c r="C199" t="s">
        <v>424</v>
      </c>
      <c r="D199" t="s">
        <v>480</v>
      </c>
      <c r="E199" t="s">
        <v>485</v>
      </c>
      <c r="F199" t="s">
        <v>486</v>
      </c>
      <c r="G199" t="s">
        <v>487</v>
      </c>
      <c r="H199" t="s">
        <v>445</v>
      </c>
      <c r="I199" t="s">
        <v>275</v>
      </c>
      <c r="J199">
        <v>1</v>
      </c>
      <c r="K199" s="342">
        <v>20672855.301250201</v>
      </c>
      <c r="L199">
        <v>6150987.9202744002</v>
      </c>
      <c r="M199">
        <v>591832</v>
      </c>
      <c r="P199">
        <v>3.3609</v>
      </c>
      <c r="Q199" t="s">
        <v>423</v>
      </c>
      <c r="R199">
        <v>20677776.7324754</v>
      </c>
      <c r="S199" s="342">
        <v>6149341.7987495996</v>
      </c>
      <c r="T199" t="s">
        <v>446</v>
      </c>
      <c r="U199">
        <v>3144080000</v>
      </c>
      <c r="V199">
        <v>1867883000</v>
      </c>
      <c r="W199">
        <v>1276197000</v>
      </c>
      <c r="X199">
        <v>2.7813999999999998E-3</v>
      </c>
      <c r="Y199" t="str">
        <f>+MID(Tabla_Consulta_desde_Reporte_de_Valorización_de_Instrumentos6[[#This Row],[CODIGO_SBS]],7,1)</f>
        <v>2</v>
      </c>
      <c r="Z199" t="str">
        <f>Tabla_Consulta_desde_Reporte_de_Valorización_de_Instrumentos6[[#This Row],[CODIGO_SBS]]&amp;"-"&amp;RIGHT(Tabla_Consulta_desde_Reporte_de_Valorización_de_Instrumentos6[[#This Row],[PORTAFOLIO]],1)</f>
        <v>3220512Q1094-3</v>
      </c>
      <c r="AA199" t="s">
        <v>37208</v>
      </c>
      <c r="AB199" t="s">
        <v>37207</v>
      </c>
      <c r="AC199">
        <f>Tabla_Consulta_desde_Reporte_de_Valorización_de_Instrumentos6[[#This Row],[VALOR_UNITARIO]]*Tabla_Consulta_desde_Reporte_de_Valorización_de_Instrumentos6[[#This Row],[CANTIDAD]]</f>
        <v>591832</v>
      </c>
      <c r="AD199" t="s">
        <v>30264</v>
      </c>
      <c r="AE1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0" spans="1:31" hidden="1" x14ac:dyDescent="0.35">
      <c r="A200" s="22" t="s">
        <v>35557</v>
      </c>
      <c r="B200" t="s">
        <v>479</v>
      </c>
      <c r="C200" t="s">
        <v>32886</v>
      </c>
      <c r="D200" t="s">
        <v>480</v>
      </c>
      <c r="E200" t="s">
        <v>485</v>
      </c>
      <c r="F200" t="s">
        <v>486</v>
      </c>
      <c r="G200" t="s">
        <v>487</v>
      </c>
      <c r="H200" t="s">
        <v>445</v>
      </c>
      <c r="I200" t="s">
        <v>275</v>
      </c>
      <c r="J200">
        <v>1</v>
      </c>
      <c r="K200" s="342">
        <v>6518897.7504613996</v>
      </c>
      <c r="L200">
        <v>1939628.5966441999</v>
      </c>
      <c r="M200">
        <v>186626</v>
      </c>
      <c r="P200">
        <v>3.3609</v>
      </c>
      <c r="Q200" t="s">
        <v>423</v>
      </c>
      <c r="R200">
        <v>6520449.6554341996</v>
      </c>
      <c r="S200" s="342">
        <v>1939109.5150878001</v>
      </c>
      <c r="T200" t="s">
        <v>446</v>
      </c>
      <c r="U200">
        <v>3144080000</v>
      </c>
      <c r="V200">
        <v>1867883000</v>
      </c>
      <c r="W200">
        <v>1276197000</v>
      </c>
      <c r="X200">
        <v>2.7813999999999998E-3</v>
      </c>
      <c r="Y200" t="str">
        <f>+MID(Tabla_Consulta_desde_Reporte_de_Valorización_de_Instrumentos6[[#This Row],[CODIGO_SBS]],7,1)</f>
        <v>2</v>
      </c>
      <c r="Z200" t="str">
        <f>Tabla_Consulta_desde_Reporte_de_Valorización_de_Instrumentos6[[#This Row],[CODIGO_SBS]]&amp;"-"&amp;RIGHT(Tabla_Consulta_desde_Reporte_de_Valorización_de_Instrumentos6[[#This Row],[PORTAFOLIO]],1)</f>
        <v>3220512Q1094-1</v>
      </c>
      <c r="AA200" t="s">
        <v>37208</v>
      </c>
      <c r="AB200" t="s">
        <v>37207</v>
      </c>
      <c r="AC200">
        <f>Tabla_Consulta_desde_Reporte_de_Valorización_de_Instrumentos6[[#This Row],[VALOR_UNITARIO]]*Tabla_Consulta_desde_Reporte_de_Valorización_de_Instrumentos6[[#This Row],[CANTIDAD]]</f>
        <v>186626</v>
      </c>
      <c r="AD200" t="s">
        <v>30264</v>
      </c>
      <c r="AE2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1" spans="1:31" hidden="1" x14ac:dyDescent="0.35">
      <c r="A201" s="22" t="s">
        <v>35557</v>
      </c>
      <c r="B201" t="s">
        <v>479</v>
      </c>
      <c r="C201" t="s">
        <v>234</v>
      </c>
      <c r="D201" t="s">
        <v>480</v>
      </c>
      <c r="E201" t="s">
        <v>485</v>
      </c>
      <c r="F201" t="s">
        <v>486</v>
      </c>
      <c r="G201" t="s">
        <v>487</v>
      </c>
      <c r="H201" t="s">
        <v>445</v>
      </c>
      <c r="I201" t="s">
        <v>275</v>
      </c>
      <c r="J201">
        <v>1</v>
      </c>
      <c r="K201" s="342">
        <v>70666987.950702906</v>
      </c>
      <c r="L201">
        <v>21026209.6315579</v>
      </c>
      <c r="M201">
        <v>2023087</v>
      </c>
      <c r="P201">
        <v>3.3609</v>
      </c>
      <c r="Q201" t="s">
        <v>423</v>
      </c>
      <c r="R201">
        <v>70683811.109188795</v>
      </c>
      <c r="S201" s="342">
        <v>21020582.6173761</v>
      </c>
      <c r="T201" t="s">
        <v>446</v>
      </c>
      <c r="U201">
        <v>3144080000</v>
      </c>
      <c r="V201">
        <v>1867883000</v>
      </c>
      <c r="W201">
        <v>1276197000</v>
      </c>
      <c r="X201">
        <v>2.7813999999999998E-3</v>
      </c>
      <c r="Y201" t="str">
        <f>+MID(Tabla_Consulta_desde_Reporte_de_Valorización_de_Instrumentos6[[#This Row],[CODIGO_SBS]],7,1)</f>
        <v>2</v>
      </c>
      <c r="Z201" t="str">
        <f>Tabla_Consulta_desde_Reporte_de_Valorización_de_Instrumentos6[[#This Row],[CODIGO_SBS]]&amp;"-"&amp;RIGHT(Tabla_Consulta_desde_Reporte_de_Valorización_de_Instrumentos6[[#This Row],[PORTAFOLIO]],1)</f>
        <v>3220512Q1094-2</v>
      </c>
      <c r="AA201" t="s">
        <v>37208</v>
      </c>
      <c r="AB201" t="s">
        <v>37207</v>
      </c>
      <c r="AC201">
        <f>Tabla_Consulta_desde_Reporte_de_Valorización_de_Instrumentos6[[#This Row],[VALOR_UNITARIO]]*Tabla_Consulta_desde_Reporte_de_Valorización_de_Instrumentos6[[#This Row],[CANTIDAD]]</f>
        <v>2023087</v>
      </c>
      <c r="AD201" t="s">
        <v>30264</v>
      </c>
      <c r="AE2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2" spans="1:31" hidden="1" x14ac:dyDescent="0.35">
      <c r="A202" s="22" t="s">
        <v>35557</v>
      </c>
      <c r="B202" t="s">
        <v>488</v>
      </c>
      <c r="C202" t="s">
        <v>424</v>
      </c>
      <c r="D202" t="s">
        <v>489</v>
      </c>
      <c r="E202" t="s">
        <v>82</v>
      </c>
      <c r="F202" t="s">
        <v>81</v>
      </c>
      <c r="G202" t="s">
        <v>490</v>
      </c>
      <c r="H202" t="s">
        <v>491</v>
      </c>
      <c r="I202" t="s">
        <v>275</v>
      </c>
      <c r="J202">
        <v>1</v>
      </c>
      <c r="K202" s="342">
        <v>10165716.312413599</v>
      </c>
      <c r="L202">
        <v>3024700.6195999999</v>
      </c>
      <c r="M202">
        <v>615427</v>
      </c>
      <c r="P202">
        <v>3.3609</v>
      </c>
      <c r="Q202" t="s">
        <v>423</v>
      </c>
      <c r="R202">
        <v>9811811.3604272008</v>
      </c>
      <c r="S202" s="342">
        <v>2917924.0351</v>
      </c>
      <c r="T202" t="s">
        <v>492</v>
      </c>
      <c r="U202">
        <v>7900406000</v>
      </c>
      <c r="V202">
        <v>6100902000</v>
      </c>
      <c r="W202">
        <v>1799504000</v>
      </c>
      <c r="X202">
        <v>0.17349999999999999</v>
      </c>
      <c r="Y202" t="str">
        <f>+MID(Tabla_Consulta_desde_Reporte_de_Valorización_de_Instrumentos6[[#This Row],[CODIGO_SBS]],7,1)</f>
        <v>2</v>
      </c>
      <c r="Z202" t="str">
        <f>Tabla_Consulta_desde_Reporte_de_Valorización_de_Instrumentos6[[#This Row],[CODIGO_SBS]]&amp;"-"&amp;RIGHT(Tabla_Consulta_desde_Reporte_de_Valorización_de_Instrumentos6[[#This Row],[PORTAFOLIO]],1)</f>
        <v>345874294721-3</v>
      </c>
      <c r="AA202" t="s">
        <v>37208</v>
      </c>
      <c r="AB202" t="s">
        <v>37207</v>
      </c>
      <c r="AC202">
        <f>Tabla_Consulta_desde_Reporte_de_Valorización_de_Instrumentos6[[#This Row],[VALOR_UNITARIO]]*Tabla_Consulta_desde_Reporte_de_Valorización_de_Instrumentos6[[#This Row],[CANTIDAD]]</f>
        <v>615427</v>
      </c>
      <c r="AD202" t="s">
        <v>30289</v>
      </c>
      <c r="AE2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3" spans="1:31" hidden="1" x14ac:dyDescent="0.35">
      <c r="A203" s="22" t="s">
        <v>35557</v>
      </c>
      <c r="B203" t="s">
        <v>488</v>
      </c>
      <c r="C203" t="s">
        <v>32886</v>
      </c>
      <c r="D203" t="s">
        <v>489</v>
      </c>
      <c r="E203" t="s">
        <v>82</v>
      </c>
      <c r="F203" t="s">
        <v>81</v>
      </c>
      <c r="G203" t="s">
        <v>490</v>
      </c>
      <c r="H203" t="s">
        <v>491</v>
      </c>
      <c r="I203" t="s">
        <v>275</v>
      </c>
      <c r="J203">
        <v>1</v>
      </c>
      <c r="K203" s="342">
        <v>6920527.2677838001</v>
      </c>
      <c r="L203">
        <v>2059129.182</v>
      </c>
      <c r="M203">
        <v>418965</v>
      </c>
      <c r="P203">
        <v>3.3609</v>
      </c>
      <c r="Q203" t="s">
        <v>423</v>
      </c>
      <c r="R203">
        <v>6679598.9558816999</v>
      </c>
      <c r="S203" s="342">
        <v>1986438.7545</v>
      </c>
      <c r="T203" t="s">
        <v>492</v>
      </c>
      <c r="U203">
        <v>7900406000</v>
      </c>
      <c r="V203">
        <v>6100902000</v>
      </c>
      <c r="W203">
        <v>1799504000</v>
      </c>
      <c r="X203">
        <v>0.17349999999999999</v>
      </c>
      <c r="Y203" t="str">
        <f>+MID(Tabla_Consulta_desde_Reporte_de_Valorización_de_Instrumentos6[[#This Row],[CODIGO_SBS]],7,1)</f>
        <v>2</v>
      </c>
      <c r="Z203" t="str">
        <f>Tabla_Consulta_desde_Reporte_de_Valorización_de_Instrumentos6[[#This Row],[CODIGO_SBS]]&amp;"-"&amp;RIGHT(Tabla_Consulta_desde_Reporte_de_Valorización_de_Instrumentos6[[#This Row],[PORTAFOLIO]],1)</f>
        <v>345874294721-1</v>
      </c>
      <c r="AA203" t="s">
        <v>37208</v>
      </c>
      <c r="AB203" t="s">
        <v>37207</v>
      </c>
      <c r="AC203">
        <f>Tabla_Consulta_desde_Reporte_de_Valorización_de_Instrumentos6[[#This Row],[VALOR_UNITARIO]]*Tabla_Consulta_desde_Reporte_de_Valorización_de_Instrumentos6[[#This Row],[CANTIDAD]]</f>
        <v>418965</v>
      </c>
      <c r="AD203" t="s">
        <v>30289</v>
      </c>
      <c r="AE2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4" spans="1:31" hidden="1" x14ac:dyDescent="0.35">
      <c r="A204" s="22" t="s">
        <v>35557</v>
      </c>
      <c r="B204" t="s">
        <v>488</v>
      </c>
      <c r="C204" t="s">
        <v>234</v>
      </c>
      <c r="D204" t="s">
        <v>489</v>
      </c>
      <c r="E204" t="s">
        <v>82</v>
      </c>
      <c r="F204" t="s">
        <v>81</v>
      </c>
      <c r="G204" t="s">
        <v>490</v>
      </c>
      <c r="H204" t="s">
        <v>491</v>
      </c>
      <c r="I204" t="s">
        <v>275</v>
      </c>
      <c r="J204">
        <v>1</v>
      </c>
      <c r="K204" s="342">
        <v>131519304.77018251</v>
      </c>
      <c r="L204">
        <v>39132168.398400001</v>
      </c>
      <c r="M204">
        <v>7962108</v>
      </c>
      <c r="P204">
        <v>3.3609</v>
      </c>
      <c r="Q204" t="s">
        <v>423</v>
      </c>
      <c r="R204">
        <v>126940647.269861</v>
      </c>
      <c r="S204" s="342">
        <v>37750742.660400003</v>
      </c>
      <c r="T204" t="s">
        <v>492</v>
      </c>
      <c r="U204">
        <v>7900406000</v>
      </c>
      <c r="V204">
        <v>6100902000</v>
      </c>
      <c r="W204">
        <v>1799504000</v>
      </c>
      <c r="X204">
        <v>0.17349999999999999</v>
      </c>
      <c r="Y204" t="str">
        <f>+MID(Tabla_Consulta_desde_Reporte_de_Valorización_de_Instrumentos6[[#This Row],[CODIGO_SBS]],7,1)</f>
        <v>2</v>
      </c>
      <c r="Z204" t="str">
        <f>Tabla_Consulta_desde_Reporte_de_Valorización_de_Instrumentos6[[#This Row],[CODIGO_SBS]]&amp;"-"&amp;RIGHT(Tabla_Consulta_desde_Reporte_de_Valorización_de_Instrumentos6[[#This Row],[PORTAFOLIO]],1)</f>
        <v>345874294721-2</v>
      </c>
      <c r="AA204" t="s">
        <v>37208</v>
      </c>
      <c r="AB204" t="s">
        <v>37207</v>
      </c>
      <c r="AC204">
        <f>Tabla_Consulta_desde_Reporte_de_Valorización_de_Instrumentos6[[#This Row],[VALOR_UNITARIO]]*Tabla_Consulta_desde_Reporte_de_Valorización_de_Instrumentos6[[#This Row],[CANTIDAD]]</f>
        <v>7962108</v>
      </c>
      <c r="AD204" t="s">
        <v>30289</v>
      </c>
      <c r="AE2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5" spans="1:31" hidden="1" x14ac:dyDescent="0.35">
      <c r="A205" s="22" t="s">
        <v>35557</v>
      </c>
      <c r="B205" t="s">
        <v>488</v>
      </c>
      <c r="C205" t="s">
        <v>234</v>
      </c>
      <c r="D205" t="s">
        <v>489</v>
      </c>
      <c r="E205" t="s">
        <v>493</v>
      </c>
      <c r="F205" t="s">
        <v>494</v>
      </c>
      <c r="G205" t="s">
        <v>495</v>
      </c>
      <c r="H205" t="s">
        <v>35579</v>
      </c>
      <c r="I205" t="s">
        <v>496</v>
      </c>
      <c r="J205">
        <v>1.7</v>
      </c>
      <c r="K205" s="342">
        <v>4377382.6286139004</v>
      </c>
      <c r="L205">
        <v>1786561.8737000001</v>
      </c>
      <c r="M205">
        <v>831307</v>
      </c>
      <c r="P205">
        <v>2.4501713000000001</v>
      </c>
      <c r="Q205" t="s">
        <v>423</v>
      </c>
      <c r="R205">
        <v>4322839.2283297004</v>
      </c>
      <c r="S205" s="342">
        <v>1759295.0041</v>
      </c>
      <c r="T205" t="s">
        <v>233</v>
      </c>
      <c r="U205">
        <v>0</v>
      </c>
      <c r="V205">
        <v>0</v>
      </c>
      <c r="W205">
        <v>0</v>
      </c>
      <c r="X205">
        <v>3.2800000000000003E-2</v>
      </c>
      <c r="Y205" t="str">
        <f>+MID(Tabla_Consulta_desde_Reporte_de_Valorización_de_Instrumentos6[[#This Row],[CODIGO_SBS]],7,1)</f>
        <v>7</v>
      </c>
      <c r="Z205" t="str">
        <f>Tabla_Consulta_desde_Reporte_de_Valorización_de_Instrumentos6[[#This Row],[CODIGO_SBS]]&amp;"-"&amp;RIGHT(Tabla_Consulta_desde_Reporte_de_Valorización_de_Instrumentos6[[#This Row],[PORTAFOLIO]],1)</f>
        <v>3458857M1032-2</v>
      </c>
      <c r="AA205" t="s">
        <v>37208</v>
      </c>
      <c r="AB205" t="s">
        <v>37207</v>
      </c>
      <c r="AC205">
        <f>Tabla_Consulta_desde_Reporte_de_Valorización_de_Instrumentos6[[#This Row],[VALOR_UNITARIO]]*Tabla_Consulta_desde_Reporte_de_Valorización_de_Instrumentos6[[#This Row],[CANTIDAD]]</f>
        <v>1413221.9</v>
      </c>
      <c r="AD205" t="s">
        <v>25039</v>
      </c>
      <c r="AE2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Aclara Resources Inc.</v>
      </c>
    </row>
    <row r="206" spans="1:31" hidden="1" x14ac:dyDescent="0.35">
      <c r="A206" s="22" t="s">
        <v>35557</v>
      </c>
      <c r="B206" t="s">
        <v>497</v>
      </c>
      <c r="C206" t="s">
        <v>424</v>
      </c>
      <c r="D206" t="s">
        <v>498</v>
      </c>
      <c r="E206" t="s">
        <v>32528</v>
      </c>
      <c r="F206" t="s">
        <v>32529</v>
      </c>
      <c r="G206" t="s">
        <v>32530</v>
      </c>
      <c r="H206" t="s">
        <v>32531</v>
      </c>
      <c r="I206" t="s">
        <v>275</v>
      </c>
      <c r="J206">
        <v>1</v>
      </c>
      <c r="K206" s="342">
        <v>26520429.184124999</v>
      </c>
      <c r="L206">
        <v>7890871.25</v>
      </c>
      <c r="M206">
        <v>397525</v>
      </c>
      <c r="P206">
        <v>3.3609</v>
      </c>
      <c r="Q206" t="s">
        <v>423</v>
      </c>
      <c r="R206">
        <v>26600679.543499999</v>
      </c>
      <c r="S206" s="342">
        <v>7910747.5</v>
      </c>
      <c r="T206" t="s">
        <v>233</v>
      </c>
      <c r="U206">
        <v>0</v>
      </c>
      <c r="V206">
        <v>0</v>
      </c>
      <c r="W206">
        <v>0</v>
      </c>
      <c r="X206">
        <v>-0.05</v>
      </c>
      <c r="Y206" t="str">
        <f>+MID(Tabla_Consulta_desde_Reporte_de_Valorización_de_Instrumentos6[[#This Row],[CODIGO_SBS]],7,1)</f>
        <v>2</v>
      </c>
      <c r="Z206" t="str">
        <f>Tabla_Consulta_desde_Reporte_de_Valorización_de_Instrumentos6[[#This Row],[CODIGO_SBS]]&amp;"-"&amp;RIGHT(Tabla_Consulta_desde_Reporte_de_Valorización_de_Instrumentos6[[#This Row],[PORTAFOLIO]],1)</f>
        <v>395445281022-3</v>
      </c>
      <c r="AA206" t="s">
        <v>37208</v>
      </c>
      <c r="AB206" t="s">
        <v>37207</v>
      </c>
      <c r="AC206">
        <f>Tabla_Consulta_desde_Reporte_de_Valorización_de_Instrumentos6[[#This Row],[VALOR_UNITARIO]]*Tabla_Consulta_desde_Reporte_de_Valorización_de_Instrumentos6[[#This Row],[CANTIDAD]]</f>
        <v>397525</v>
      </c>
      <c r="AD206" t="e">
        <v>#N/A</v>
      </c>
      <c r="AE2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7" spans="1:31" hidden="1" x14ac:dyDescent="0.35">
      <c r="A207" s="22" t="s">
        <v>35557</v>
      </c>
      <c r="B207" t="s">
        <v>497</v>
      </c>
      <c r="C207" t="s">
        <v>32886</v>
      </c>
      <c r="D207" t="s">
        <v>498</v>
      </c>
      <c r="E207" t="s">
        <v>32528</v>
      </c>
      <c r="F207" t="s">
        <v>32529</v>
      </c>
      <c r="G207" t="s">
        <v>32530</v>
      </c>
      <c r="H207" t="s">
        <v>32531</v>
      </c>
      <c r="I207" t="s">
        <v>275</v>
      </c>
      <c r="J207">
        <v>1</v>
      </c>
      <c r="K207" s="342">
        <v>1383845.7016950001</v>
      </c>
      <c r="L207">
        <v>411748.55</v>
      </c>
      <c r="M207">
        <v>20743</v>
      </c>
      <c r="P207">
        <v>3.3609</v>
      </c>
      <c r="Q207" t="s">
        <v>423</v>
      </c>
      <c r="R207">
        <v>1388033.1948200001</v>
      </c>
      <c r="S207" s="342">
        <v>412785.7</v>
      </c>
      <c r="T207" t="s">
        <v>233</v>
      </c>
      <c r="U207">
        <v>0</v>
      </c>
      <c r="V207">
        <v>0</v>
      </c>
      <c r="W207">
        <v>0</v>
      </c>
      <c r="X207">
        <v>-0.05</v>
      </c>
      <c r="Y207" t="str">
        <f>+MID(Tabla_Consulta_desde_Reporte_de_Valorización_de_Instrumentos6[[#This Row],[CODIGO_SBS]],7,1)</f>
        <v>2</v>
      </c>
      <c r="Z207" t="str">
        <f>Tabla_Consulta_desde_Reporte_de_Valorización_de_Instrumentos6[[#This Row],[CODIGO_SBS]]&amp;"-"&amp;RIGHT(Tabla_Consulta_desde_Reporte_de_Valorización_de_Instrumentos6[[#This Row],[PORTAFOLIO]],1)</f>
        <v>395445281022-1</v>
      </c>
      <c r="AA207" t="s">
        <v>37208</v>
      </c>
      <c r="AB207" t="s">
        <v>37207</v>
      </c>
      <c r="AC207">
        <f>Tabla_Consulta_desde_Reporte_de_Valorización_de_Instrumentos6[[#This Row],[VALOR_UNITARIO]]*Tabla_Consulta_desde_Reporte_de_Valorización_de_Instrumentos6[[#This Row],[CANTIDAD]]</f>
        <v>20743</v>
      </c>
      <c r="AD207" t="e">
        <v>#N/A</v>
      </c>
      <c r="AE2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8" spans="1:31" hidden="1" x14ac:dyDescent="0.35">
      <c r="A208" s="22" t="s">
        <v>35557</v>
      </c>
      <c r="B208" t="s">
        <v>497</v>
      </c>
      <c r="C208" t="s">
        <v>234</v>
      </c>
      <c r="D208" t="s">
        <v>498</v>
      </c>
      <c r="E208" t="s">
        <v>32528</v>
      </c>
      <c r="F208" t="s">
        <v>32529</v>
      </c>
      <c r="G208" t="s">
        <v>32530</v>
      </c>
      <c r="H208" t="s">
        <v>32531</v>
      </c>
      <c r="I208" t="s">
        <v>275</v>
      </c>
      <c r="J208">
        <v>1</v>
      </c>
      <c r="K208" s="342">
        <v>17327725.584180001</v>
      </c>
      <c r="L208">
        <v>5155680.2</v>
      </c>
      <c r="M208">
        <v>259732</v>
      </c>
      <c r="P208">
        <v>3.3609</v>
      </c>
      <c r="Q208" t="s">
        <v>423</v>
      </c>
      <c r="R208">
        <v>17380158.981679998</v>
      </c>
      <c r="S208" s="342">
        <v>5168666.8</v>
      </c>
      <c r="T208" t="s">
        <v>233</v>
      </c>
      <c r="U208">
        <v>0</v>
      </c>
      <c r="V208">
        <v>0</v>
      </c>
      <c r="W208">
        <v>0</v>
      </c>
      <c r="X208">
        <v>-0.05</v>
      </c>
      <c r="Y208" t="str">
        <f>+MID(Tabla_Consulta_desde_Reporte_de_Valorización_de_Instrumentos6[[#This Row],[CODIGO_SBS]],7,1)</f>
        <v>2</v>
      </c>
      <c r="Z208" t="str">
        <f>Tabla_Consulta_desde_Reporte_de_Valorización_de_Instrumentos6[[#This Row],[CODIGO_SBS]]&amp;"-"&amp;RIGHT(Tabla_Consulta_desde_Reporte_de_Valorización_de_Instrumentos6[[#This Row],[PORTAFOLIO]],1)</f>
        <v>395445281022-2</v>
      </c>
      <c r="AA208" t="s">
        <v>37208</v>
      </c>
      <c r="AB208" t="s">
        <v>37207</v>
      </c>
      <c r="AC208">
        <f>Tabla_Consulta_desde_Reporte_de_Valorización_de_Instrumentos6[[#This Row],[VALOR_UNITARIO]]*Tabla_Consulta_desde_Reporte_de_Valorización_de_Instrumentos6[[#This Row],[CANTIDAD]]</f>
        <v>259732</v>
      </c>
      <c r="AD208" t="e">
        <v>#N/A</v>
      </c>
      <c r="AE2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9" spans="1:31" hidden="1" x14ac:dyDescent="0.35">
      <c r="A209" s="22" t="s">
        <v>35557</v>
      </c>
      <c r="B209" t="s">
        <v>497</v>
      </c>
      <c r="C209" t="s">
        <v>424</v>
      </c>
      <c r="D209" t="s">
        <v>498</v>
      </c>
      <c r="E209" t="s">
        <v>84</v>
      </c>
      <c r="F209" t="s">
        <v>83</v>
      </c>
      <c r="G209" t="s">
        <v>499</v>
      </c>
      <c r="H209" t="s">
        <v>500</v>
      </c>
      <c r="I209" t="s">
        <v>275</v>
      </c>
      <c r="J209">
        <v>1</v>
      </c>
      <c r="K209" s="342">
        <v>29659075.723889999</v>
      </c>
      <c r="L209">
        <v>8824742.0999999996</v>
      </c>
      <c r="M209">
        <v>997146</v>
      </c>
      <c r="N209" s="23">
        <v>402067</v>
      </c>
      <c r="O209">
        <v>356045</v>
      </c>
      <c r="P209">
        <v>3.3609</v>
      </c>
      <c r="Q209" t="s">
        <v>423</v>
      </c>
      <c r="R209">
        <v>30570665.107223999</v>
      </c>
      <c r="S209" s="342">
        <v>9091377.2400000002</v>
      </c>
      <c r="T209" t="s">
        <v>233</v>
      </c>
      <c r="U209">
        <v>4840507000</v>
      </c>
      <c r="V209">
        <v>3383873000</v>
      </c>
      <c r="W209">
        <v>1456634000</v>
      </c>
      <c r="X209">
        <v>-0.23</v>
      </c>
      <c r="Y209" t="str">
        <f>+MID(Tabla_Consulta_desde_Reporte_de_Valorización_de_Instrumentos6[[#This Row],[CODIGO_SBS]],7,1)</f>
        <v>2</v>
      </c>
      <c r="Z209" t="str">
        <f>Tabla_Consulta_desde_Reporte_de_Valorización_de_Instrumentos6[[#This Row],[CODIGO_SBS]]&amp;"-"&amp;RIGHT(Tabla_Consulta_desde_Reporte_de_Valorización_de_Instrumentos6[[#This Row],[PORTAFOLIO]],1)</f>
        <v>395833228291-3</v>
      </c>
      <c r="AA209" t="s">
        <v>37208</v>
      </c>
      <c r="AB209" t="s">
        <v>37207</v>
      </c>
      <c r="AC209">
        <f>Tabla_Consulta_desde_Reporte_de_Valorización_de_Instrumentos6[[#This Row],[VALOR_UNITARIO]]*Tabla_Consulta_desde_Reporte_de_Valorización_de_Instrumentos6[[#This Row],[CANTIDAD]]</f>
        <v>997146</v>
      </c>
      <c r="AD209" t="s">
        <v>948</v>
      </c>
      <c r="AE2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0" spans="1:31" hidden="1" x14ac:dyDescent="0.35">
      <c r="A210" s="22" t="s">
        <v>35557</v>
      </c>
      <c r="B210" t="s">
        <v>497</v>
      </c>
      <c r="C210" t="s">
        <v>32886</v>
      </c>
      <c r="D210" t="s">
        <v>498</v>
      </c>
      <c r="E210" t="s">
        <v>84</v>
      </c>
      <c r="F210" t="s">
        <v>83</v>
      </c>
      <c r="G210" t="s">
        <v>499</v>
      </c>
      <c r="H210" t="s">
        <v>500</v>
      </c>
      <c r="I210" t="s">
        <v>275</v>
      </c>
      <c r="J210">
        <v>1</v>
      </c>
      <c r="K210" s="342">
        <v>6878886.7855500001</v>
      </c>
      <c r="L210">
        <v>2046739.5</v>
      </c>
      <c r="M210">
        <v>231270</v>
      </c>
      <c r="N210" s="23">
        <v>402067</v>
      </c>
      <c r="O210">
        <v>356045</v>
      </c>
      <c r="P210">
        <v>3.3609</v>
      </c>
      <c r="Q210" t="s">
        <v>423</v>
      </c>
      <c r="R210">
        <v>7186626.5978159998</v>
      </c>
      <c r="S210" s="342">
        <v>2137223.16</v>
      </c>
      <c r="T210" t="s">
        <v>233</v>
      </c>
      <c r="U210">
        <v>4840507000</v>
      </c>
      <c r="V210">
        <v>3383873000</v>
      </c>
      <c r="W210">
        <v>1456634000</v>
      </c>
      <c r="X210">
        <v>-0.23</v>
      </c>
      <c r="Y210" t="str">
        <f>+MID(Tabla_Consulta_desde_Reporte_de_Valorización_de_Instrumentos6[[#This Row],[CODIGO_SBS]],7,1)</f>
        <v>2</v>
      </c>
      <c r="Z210" t="str">
        <f>Tabla_Consulta_desde_Reporte_de_Valorización_de_Instrumentos6[[#This Row],[CODIGO_SBS]]&amp;"-"&amp;RIGHT(Tabla_Consulta_desde_Reporte_de_Valorización_de_Instrumentos6[[#This Row],[PORTAFOLIO]],1)</f>
        <v>395833228291-1</v>
      </c>
      <c r="AA210" t="s">
        <v>37208</v>
      </c>
      <c r="AB210" t="s">
        <v>37207</v>
      </c>
      <c r="AC210">
        <f>Tabla_Consulta_desde_Reporte_de_Valorización_de_Instrumentos6[[#This Row],[VALOR_UNITARIO]]*Tabla_Consulta_desde_Reporte_de_Valorización_de_Instrumentos6[[#This Row],[CANTIDAD]]</f>
        <v>231270</v>
      </c>
      <c r="AD210" t="s">
        <v>948</v>
      </c>
      <c r="AE2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1" spans="1:31" hidden="1" x14ac:dyDescent="0.35">
      <c r="A211" s="22" t="s">
        <v>35557</v>
      </c>
      <c r="B211" t="s">
        <v>497</v>
      </c>
      <c r="C211" t="s">
        <v>234</v>
      </c>
      <c r="D211" t="s">
        <v>498</v>
      </c>
      <c r="E211" t="s">
        <v>84</v>
      </c>
      <c r="F211" t="s">
        <v>83</v>
      </c>
      <c r="G211" t="s">
        <v>499</v>
      </c>
      <c r="H211" t="s">
        <v>500</v>
      </c>
      <c r="I211" t="s">
        <v>275</v>
      </c>
      <c r="J211">
        <v>1</v>
      </c>
      <c r="K211" s="342">
        <v>108195546.55729499</v>
      </c>
      <c r="L211">
        <v>32192432.550000001</v>
      </c>
      <c r="M211">
        <v>3637563</v>
      </c>
      <c r="N211" s="23">
        <v>402067</v>
      </c>
      <c r="O211">
        <v>356045</v>
      </c>
      <c r="P211">
        <v>3.3609</v>
      </c>
      <c r="Q211" t="s">
        <v>423</v>
      </c>
      <c r="R211">
        <v>111063557.64170399</v>
      </c>
      <c r="S211" s="342">
        <v>33029072.039999999</v>
      </c>
      <c r="T211" t="s">
        <v>233</v>
      </c>
      <c r="U211">
        <v>4840507000</v>
      </c>
      <c r="V211">
        <v>3383873000</v>
      </c>
      <c r="W211">
        <v>1456634000</v>
      </c>
      <c r="X211">
        <v>-0.23</v>
      </c>
      <c r="Y211" t="str">
        <f>+MID(Tabla_Consulta_desde_Reporte_de_Valorización_de_Instrumentos6[[#This Row],[CODIGO_SBS]],7,1)</f>
        <v>2</v>
      </c>
      <c r="Z211" t="str">
        <f>Tabla_Consulta_desde_Reporte_de_Valorización_de_Instrumentos6[[#This Row],[CODIGO_SBS]]&amp;"-"&amp;RIGHT(Tabla_Consulta_desde_Reporte_de_Valorización_de_Instrumentos6[[#This Row],[PORTAFOLIO]],1)</f>
        <v>395833228291-2</v>
      </c>
      <c r="AA211" t="s">
        <v>37208</v>
      </c>
      <c r="AB211" t="s">
        <v>37207</v>
      </c>
      <c r="AC211">
        <f>Tabla_Consulta_desde_Reporte_de_Valorización_de_Instrumentos6[[#This Row],[VALOR_UNITARIO]]*Tabla_Consulta_desde_Reporte_de_Valorización_de_Instrumentos6[[#This Row],[CANTIDAD]]</f>
        <v>3637563</v>
      </c>
      <c r="AD211" t="s">
        <v>948</v>
      </c>
      <c r="AE2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2" spans="1:31" hidden="1" x14ac:dyDescent="0.35">
      <c r="A212" s="22" t="s">
        <v>35557</v>
      </c>
      <c r="B212" t="s">
        <v>497</v>
      </c>
      <c r="C212" t="s">
        <v>424</v>
      </c>
      <c r="D212" t="s">
        <v>498</v>
      </c>
      <c r="E212" t="s">
        <v>31508</v>
      </c>
      <c r="F212" t="s">
        <v>31390</v>
      </c>
      <c r="G212" t="s">
        <v>31489</v>
      </c>
      <c r="H212" t="s">
        <v>31490</v>
      </c>
      <c r="I212" t="s">
        <v>252</v>
      </c>
      <c r="J212">
        <v>0.33142500000000003</v>
      </c>
      <c r="K212" s="342">
        <v>43337645.352183402</v>
      </c>
      <c r="L212">
        <v>9582829.1649999991</v>
      </c>
      <c r="M212">
        <v>1866179</v>
      </c>
      <c r="P212">
        <v>4.5224270000000004</v>
      </c>
      <c r="Q212" t="s">
        <v>423</v>
      </c>
      <c r="R212">
        <v>44799376.736401103</v>
      </c>
      <c r="S212" s="342">
        <v>9890748.6999999993</v>
      </c>
      <c r="T212" t="s">
        <v>446</v>
      </c>
      <c r="U212">
        <v>1412539000</v>
      </c>
      <c r="V212">
        <v>680448000</v>
      </c>
      <c r="W212">
        <v>732091000</v>
      </c>
      <c r="X212">
        <v>-0.16500000000000001</v>
      </c>
      <c r="Y212" t="str">
        <f>+MID(Tabla_Consulta_desde_Reporte_de_Valorización_de_Instrumentos6[[#This Row],[CODIGO_SBS]],7,1)</f>
        <v>6</v>
      </c>
      <c r="Z212" t="str">
        <f>Tabla_Consulta_desde_Reporte_de_Valorización_de_Instrumentos6[[#This Row],[CODIGO_SBS]]&amp;"-"&amp;RIGHT(Tabla_Consulta_desde_Reporte_de_Valorización_de_Instrumentos6[[#This Row],[PORTAFOLIO]],1)</f>
        <v>3920836W5029-3</v>
      </c>
      <c r="AA212" t="s">
        <v>37208</v>
      </c>
      <c r="AB212" t="s">
        <v>37207</v>
      </c>
      <c r="AC212">
        <f>Tabla_Consulta_desde_Reporte_de_Valorización_de_Instrumentos6[[#This Row],[VALOR_UNITARIO]]*Tabla_Consulta_desde_Reporte_de_Valorización_de_Instrumentos6[[#This Row],[CANTIDAD]]</f>
        <v>618498.37507499999</v>
      </c>
      <c r="AD212" t="s">
        <v>27840</v>
      </c>
      <c r="AE2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3" spans="1:31" hidden="1" x14ac:dyDescent="0.35">
      <c r="A213" s="22" t="s">
        <v>35557</v>
      </c>
      <c r="B213" t="s">
        <v>497</v>
      </c>
      <c r="C213" t="s">
        <v>32886</v>
      </c>
      <c r="D213" t="s">
        <v>498</v>
      </c>
      <c r="E213" t="s">
        <v>31508</v>
      </c>
      <c r="F213" t="s">
        <v>31390</v>
      </c>
      <c r="G213" t="s">
        <v>31489</v>
      </c>
      <c r="H213" t="s">
        <v>31490</v>
      </c>
      <c r="I213" t="s">
        <v>252</v>
      </c>
      <c r="J213">
        <v>0.33142500000000003</v>
      </c>
      <c r="K213" s="342">
        <v>19040516.551924501</v>
      </c>
      <c r="L213">
        <v>4210242.9850000003</v>
      </c>
      <c r="M213">
        <v>819911</v>
      </c>
      <c r="P213">
        <v>4.5224270000000004</v>
      </c>
      <c r="Q213" t="s">
        <v>423</v>
      </c>
      <c r="R213">
        <v>19682732.3527482</v>
      </c>
      <c r="S213" s="342">
        <v>4345528.3</v>
      </c>
      <c r="T213" t="s">
        <v>446</v>
      </c>
      <c r="U213">
        <v>1412539000</v>
      </c>
      <c r="V213">
        <v>680448000</v>
      </c>
      <c r="W213">
        <v>732091000</v>
      </c>
      <c r="X213">
        <v>-0.16500000000000001</v>
      </c>
      <c r="Y213" t="str">
        <f>+MID(Tabla_Consulta_desde_Reporte_de_Valorización_de_Instrumentos6[[#This Row],[CODIGO_SBS]],7,1)</f>
        <v>6</v>
      </c>
      <c r="Z213" t="str">
        <f>Tabla_Consulta_desde_Reporte_de_Valorización_de_Instrumentos6[[#This Row],[CODIGO_SBS]]&amp;"-"&amp;RIGHT(Tabla_Consulta_desde_Reporte_de_Valorización_de_Instrumentos6[[#This Row],[PORTAFOLIO]],1)</f>
        <v>3920836W5029-1</v>
      </c>
      <c r="AA213" t="s">
        <v>37208</v>
      </c>
      <c r="AB213" t="s">
        <v>37207</v>
      </c>
      <c r="AC213">
        <f>Tabla_Consulta_desde_Reporte_de_Valorización_de_Instrumentos6[[#This Row],[VALOR_UNITARIO]]*Tabla_Consulta_desde_Reporte_de_Valorización_de_Instrumentos6[[#This Row],[CANTIDAD]]</f>
        <v>271739.00317500002</v>
      </c>
      <c r="AD213" t="s">
        <v>27840</v>
      </c>
      <c r="AE2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4" spans="1:31" hidden="1" x14ac:dyDescent="0.35">
      <c r="A214" s="22" t="s">
        <v>35557</v>
      </c>
      <c r="B214" t="s">
        <v>497</v>
      </c>
      <c r="C214" t="s">
        <v>234</v>
      </c>
      <c r="D214" t="s">
        <v>498</v>
      </c>
      <c r="E214" t="s">
        <v>31508</v>
      </c>
      <c r="F214" t="s">
        <v>31390</v>
      </c>
      <c r="G214" t="s">
        <v>31489</v>
      </c>
      <c r="H214" t="s">
        <v>31490</v>
      </c>
      <c r="I214" t="s">
        <v>252</v>
      </c>
      <c r="J214">
        <v>0.33142500000000003</v>
      </c>
      <c r="K214" s="342">
        <v>154507271.7079905</v>
      </c>
      <c r="L214">
        <v>34164680.094999999</v>
      </c>
      <c r="M214">
        <v>6653297</v>
      </c>
      <c r="P214">
        <v>4.5224270000000004</v>
      </c>
      <c r="Q214" t="s">
        <v>423</v>
      </c>
      <c r="R214">
        <v>159718633.01546499</v>
      </c>
      <c r="S214" s="342">
        <v>35262474.100000001</v>
      </c>
      <c r="T214" t="s">
        <v>446</v>
      </c>
      <c r="U214">
        <v>1412539000</v>
      </c>
      <c r="V214">
        <v>680448000</v>
      </c>
      <c r="W214">
        <v>732091000</v>
      </c>
      <c r="X214">
        <v>-0.16500000000000001</v>
      </c>
      <c r="Y214" t="str">
        <f>+MID(Tabla_Consulta_desde_Reporte_de_Valorización_de_Instrumentos6[[#This Row],[CODIGO_SBS]],7,1)</f>
        <v>6</v>
      </c>
      <c r="Z214" t="str">
        <f>Tabla_Consulta_desde_Reporte_de_Valorización_de_Instrumentos6[[#This Row],[CODIGO_SBS]]&amp;"-"&amp;RIGHT(Tabla_Consulta_desde_Reporte_de_Valorización_de_Instrumentos6[[#This Row],[PORTAFOLIO]],1)</f>
        <v>3920836W5029-2</v>
      </c>
      <c r="AA214" t="s">
        <v>37208</v>
      </c>
      <c r="AB214" t="s">
        <v>37207</v>
      </c>
      <c r="AC214">
        <f>Tabla_Consulta_desde_Reporte_de_Valorización_de_Instrumentos6[[#This Row],[VALOR_UNITARIO]]*Tabla_Consulta_desde_Reporte_de_Valorización_de_Instrumentos6[[#This Row],[CANTIDAD]]</f>
        <v>2205068.9582250002</v>
      </c>
      <c r="AD214" t="s">
        <v>27840</v>
      </c>
      <c r="AE2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5" spans="1:31" hidden="1" x14ac:dyDescent="0.35">
      <c r="A215" s="22" t="s">
        <v>35557</v>
      </c>
      <c r="B215" t="s">
        <v>501</v>
      </c>
      <c r="C215" t="s">
        <v>32886</v>
      </c>
      <c r="D215" t="s">
        <v>502</v>
      </c>
      <c r="E215" t="s">
        <v>503</v>
      </c>
      <c r="F215" t="s">
        <v>504</v>
      </c>
      <c r="G215" t="s">
        <v>505</v>
      </c>
      <c r="H215" t="s">
        <v>230</v>
      </c>
      <c r="I215" t="s">
        <v>231</v>
      </c>
      <c r="J215">
        <v>1000</v>
      </c>
      <c r="K215" s="342">
        <v>8091510.0837399997</v>
      </c>
      <c r="L215">
        <v>8091510.0837399997</v>
      </c>
      <c r="M215">
        <v>7102</v>
      </c>
      <c r="N215" s="23">
        <v>48072</v>
      </c>
      <c r="O215">
        <v>2050</v>
      </c>
      <c r="P215">
        <v>1</v>
      </c>
      <c r="Q215" t="s">
        <v>232</v>
      </c>
      <c r="R215">
        <v>8076458.857752</v>
      </c>
      <c r="S215" s="342">
        <v>8076458.857752</v>
      </c>
      <c r="T215" t="s">
        <v>233</v>
      </c>
      <c r="U215">
        <v>0</v>
      </c>
      <c r="V215">
        <v>0</v>
      </c>
      <c r="W215">
        <v>0</v>
      </c>
      <c r="X215">
        <v>2.119294</v>
      </c>
      <c r="Y215" t="str">
        <f>+MID(Tabla_Consulta_desde_Reporte_de_Valorización_de_Instrumentos6[[#This Row],[CODIGO_SBS]],7,1)</f>
        <v>1</v>
      </c>
      <c r="Z215" t="str">
        <f>Tabla_Consulta_desde_Reporte_de_Valorización_de_Instrumentos6[[#This Row],[CODIGO_SBS]]&amp;"-"&amp;RIGHT(Tabla_Consulta_desde_Reporte_de_Valorización_de_Instrumentos6[[#This Row],[PORTAFOLIO]],1)</f>
        <v>431000112G31-1</v>
      </c>
      <c r="AA215" t="s">
        <v>37199</v>
      </c>
      <c r="AB215" t="s">
        <v>37200</v>
      </c>
      <c r="AC215">
        <f>Tabla_Consulta_desde_Reporte_de_Valorización_de_Instrumentos6[[#This Row],[VALOR_UNITARIO]]*Tabla_Consulta_desde_Reporte_de_Valorización_de_Instrumentos6[[#This Row],[CANTIDAD]]</f>
        <v>7102000</v>
      </c>
      <c r="AD215" t="s">
        <v>26119</v>
      </c>
      <c r="AE2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6" spans="1:31" hidden="1" x14ac:dyDescent="0.35">
      <c r="A216" s="22" t="s">
        <v>35557</v>
      </c>
      <c r="B216" t="s">
        <v>501</v>
      </c>
      <c r="C216" t="s">
        <v>234</v>
      </c>
      <c r="D216" t="s">
        <v>502</v>
      </c>
      <c r="E216" t="s">
        <v>503</v>
      </c>
      <c r="F216" t="s">
        <v>504</v>
      </c>
      <c r="G216" t="s">
        <v>505</v>
      </c>
      <c r="H216" t="s">
        <v>230</v>
      </c>
      <c r="I216" t="s">
        <v>231</v>
      </c>
      <c r="J216">
        <v>1000</v>
      </c>
      <c r="K216" s="342">
        <v>33924641.545120001</v>
      </c>
      <c r="L216">
        <v>33924641.545120001</v>
      </c>
      <c r="M216">
        <v>29776</v>
      </c>
      <c r="N216" s="23">
        <v>48072</v>
      </c>
      <c r="O216">
        <v>2050</v>
      </c>
      <c r="P216">
        <v>1</v>
      </c>
      <c r="Q216" t="s">
        <v>232</v>
      </c>
      <c r="R216">
        <v>33861537.446975999</v>
      </c>
      <c r="S216" s="342">
        <v>33861537.446975999</v>
      </c>
      <c r="T216" t="s">
        <v>233</v>
      </c>
      <c r="U216">
        <v>0</v>
      </c>
      <c r="V216">
        <v>0</v>
      </c>
      <c r="W216">
        <v>0</v>
      </c>
      <c r="X216">
        <v>2.119294</v>
      </c>
      <c r="Y216" t="str">
        <f>+MID(Tabla_Consulta_desde_Reporte_de_Valorización_de_Instrumentos6[[#This Row],[CODIGO_SBS]],7,1)</f>
        <v>1</v>
      </c>
      <c r="Z216" t="str">
        <f>Tabla_Consulta_desde_Reporte_de_Valorización_de_Instrumentos6[[#This Row],[CODIGO_SBS]]&amp;"-"&amp;RIGHT(Tabla_Consulta_desde_Reporte_de_Valorización_de_Instrumentos6[[#This Row],[PORTAFOLIO]],1)</f>
        <v>431000112G31-2</v>
      </c>
      <c r="AA216" t="s">
        <v>37199</v>
      </c>
      <c r="AB216" t="s">
        <v>37200</v>
      </c>
      <c r="AC216">
        <f>Tabla_Consulta_desde_Reporte_de_Valorización_de_Instrumentos6[[#This Row],[VALOR_UNITARIO]]*Tabla_Consulta_desde_Reporte_de_Valorización_de_Instrumentos6[[#This Row],[CANTIDAD]]</f>
        <v>29776000</v>
      </c>
      <c r="AD216" t="s">
        <v>26119</v>
      </c>
      <c r="AE2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7" spans="1:31" hidden="1" x14ac:dyDescent="0.35">
      <c r="A217" s="22" t="s">
        <v>35557</v>
      </c>
      <c r="B217" t="s">
        <v>506</v>
      </c>
      <c r="C217" t="s">
        <v>424</v>
      </c>
      <c r="D217" t="s">
        <v>507</v>
      </c>
      <c r="E217" t="s">
        <v>508</v>
      </c>
      <c r="F217" t="s">
        <v>508</v>
      </c>
      <c r="G217" t="s">
        <v>233</v>
      </c>
      <c r="H217" t="s">
        <v>509</v>
      </c>
      <c r="I217" t="s">
        <v>275</v>
      </c>
      <c r="J217">
        <v>1</v>
      </c>
      <c r="K217" s="342">
        <v>27573472.245900799</v>
      </c>
      <c r="L217">
        <v>8204192.9976794003</v>
      </c>
      <c r="M217">
        <v>53.7161963</v>
      </c>
      <c r="N217" s="23">
        <v>46563</v>
      </c>
      <c r="O217">
        <v>541</v>
      </c>
      <c r="P217">
        <v>3.3609</v>
      </c>
      <c r="Q217" t="s">
        <v>423</v>
      </c>
      <c r="R217">
        <v>27587419.373996899</v>
      </c>
      <c r="S217" s="342">
        <v>8204192.9976794003</v>
      </c>
      <c r="T217" t="s">
        <v>316</v>
      </c>
      <c r="U217">
        <v>0</v>
      </c>
      <c r="V217">
        <v>0</v>
      </c>
      <c r="W217">
        <v>0</v>
      </c>
      <c r="X217">
        <v>0</v>
      </c>
      <c r="Y217" t="str">
        <f>+MID(Tabla_Consulta_desde_Reporte_de_Valorización_de_Instrumentos6[[#This Row],[CODIGO_SBS]],7,1)</f>
        <v>2</v>
      </c>
      <c r="Z217" t="str">
        <f>Tabla_Consulta_desde_Reporte_de_Valorización_de_Instrumentos6[[#This Row],[CODIGO_SBS]]&amp;"-"&amp;RIGHT(Tabla_Consulta_desde_Reporte_de_Valorización_de_Instrumentos6[[#This Row],[PORTAFOLIO]],1)</f>
        <v>4871412CLPEF-3</v>
      </c>
      <c r="AA217" t="s">
        <v>37209</v>
      </c>
      <c r="AB217" t="s">
        <v>37210</v>
      </c>
      <c r="AC217">
        <f>Tabla_Consulta_desde_Reporte_de_Valorización_de_Instrumentos6[[#This Row],[VALOR_UNITARIO]]*Tabla_Consulta_desde_Reporte_de_Valorización_de_Instrumentos6[[#This Row],[CANTIDAD]]</f>
        <v>53.7161963</v>
      </c>
      <c r="AD217" t="s">
        <v>25184</v>
      </c>
      <c r="AE2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Peru</v>
      </c>
    </row>
    <row r="218" spans="1:31" hidden="1" x14ac:dyDescent="0.35">
      <c r="A218" s="22" t="s">
        <v>35557</v>
      </c>
      <c r="B218" t="s">
        <v>506</v>
      </c>
      <c r="C218" t="s">
        <v>234</v>
      </c>
      <c r="D218" t="s">
        <v>507</v>
      </c>
      <c r="E218" t="s">
        <v>508</v>
      </c>
      <c r="F218" t="s">
        <v>508</v>
      </c>
      <c r="G218" t="s">
        <v>233</v>
      </c>
      <c r="H218" t="s">
        <v>509</v>
      </c>
      <c r="I218" t="s">
        <v>275</v>
      </c>
      <c r="J218">
        <v>1</v>
      </c>
      <c r="K218" s="342">
        <v>44177165.181748003</v>
      </c>
      <c r="L218">
        <v>13144444.994420599</v>
      </c>
      <c r="M218">
        <v>86.062040199999998</v>
      </c>
      <c r="N218" s="23">
        <v>46563</v>
      </c>
      <c r="O218">
        <v>541</v>
      </c>
      <c r="P218">
        <v>3.3609</v>
      </c>
      <c r="Q218" t="s">
        <v>423</v>
      </c>
      <c r="R218">
        <v>44199510.738238499</v>
      </c>
      <c r="S218" s="342">
        <v>13144444.994420599</v>
      </c>
      <c r="T218" t="s">
        <v>316</v>
      </c>
      <c r="U218">
        <v>0</v>
      </c>
      <c r="V218">
        <v>0</v>
      </c>
      <c r="W218">
        <v>0</v>
      </c>
      <c r="X218">
        <v>0</v>
      </c>
      <c r="Y218" t="str">
        <f>+MID(Tabla_Consulta_desde_Reporte_de_Valorización_de_Instrumentos6[[#This Row],[CODIGO_SBS]],7,1)</f>
        <v>2</v>
      </c>
      <c r="Z218" t="str">
        <f>Tabla_Consulta_desde_Reporte_de_Valorización_de_Instrumentos6[[#This Row],[CODIGO_SBS]]&amp;"-"&amp;RIGHT(Tabla_Consulta_desde_Reporte_de_Valorización_de_Instrumentos6[[#This Row],[PORTAFOLIO]],1)</f>
        <v>4871412CLPEF-2</v>
      </c>
      <c r="AA218" t="s">
        <v>37209</v>
      </c>
      <c r="AB218" t="s">
        <v>37210</v>
      </c>
      <c r="AC218">
        <f>Tabla_Consulta_desde_Reporte_de_Valorización_de_Instrumentos6[[#This Row],[VALOR_UNITARIO]]*Tabla_Consulta_desde_Reporte_de_Valorización_de_Instrumentos6[[#This Row],[CANTIDAD]]</f>
        <v>86.062040199999998</v>
      </c>
      <c r="AD218" t="s">
        <v>25184</v>
      </c>
      <c r="AE2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Peru</v>
      </c>
    </row>
    <row r="219" spans="1:31" hidden="1" x14ac:dyDescent="0.35">
      <c r="A219" s="22" t="s">
        <v>35557</v>
      </c>
      <c r="B219" t="s">
        <v>510</v>
      </c>
      <c r="C219" t="s">
        <v>424</v>
      </c>
      <c r="D219" t="s">
        <v>511</v>
      </c>
      <c r="E219" t="s">
        <v>512</v>
      </c>
      <c r="F219" t="s">
        <v>513</v>
      </c>
      <c r="G219" t="s">
        <v>233</v>
      </c>
      <c r="H219" t="s">
        <v>514</v>
      </c>
      <c r="I219" t="s">
        <v>231</v>
      </c>
      <c r="J219">
        <v>100000</v>
      </c>
      <c r="K219" s="342">
        <v>19297209</v>
      </c>
      <c r="L219">
        <v>19297209</v>
      </c>
      <c r="M219">
        <v>300</v>
      </c>
      <c r="N219" s="23">
        <v>47684</v>
      </c>
      <c r="O219">
        <v>1662</v>
      </c>
      <c r="P219">
        <v>1</v>
      </c>
      <c r="Q219" t="s">
        <v>232</v>
      </c>
      <c r="R219">
        <v>19297209</v>
      </c>
      <c r="S219" s="342">
        <v>19297209</v>
      </c>
      <c r="T219" t="s">
        <v>233</v>
      </c>
      <c r="U219">
        <v>0</v>
      </c>
      <c r="V219">
        <v>0</v>
      </c>
      <c r="W219">
        <v>0</v>
      </c>
      <c r="X219">
        <v>0</v>
      </c>
      <c r="Y219" t="str">
        <f>+MID(Tabla_Consulta_desde_Reporte_de_Valorización_de_Instrumentos6[[#This Row],[CODIGO_SBS]],7,1)</f>
        <v>1</v>
      </c>
      <c r="Z219" t="str">
        <f>Tabla_Consulta_desde_Reporte_de_Valorización_de_Instrumentos6[[#This Row],[CODIGO_SBS]]&amp;"-"&amp;RIGHT(Tabla_Consulta_desde_Reporte_de_Valorización_de_Instrumentos6[[#This Row],[PORTAFOLIO]],1)</f>
        <v>4911141MIND1-3</v>
      </c>
      <c r="AA219" t="s">
        <v>37211</v>
      </c>
      <c r="AB219" t="s">
        <v>37210</v>
      </c>
      <c r="AC219">
        <f>Tabla_Consulta_desde_Reporte_de_Valorización_de_Instrumentos6[[#This Row],[VALOR_UNITARIO]]*Tabla_Consulta_desde_Reporte_de_Valorización_de_Instrumentos6[[#This Row],[CANTIDAD]]</f>
        <v>30000000</v>
      </c>
      <c r="AD219" t="s">
        <v>25054</v>
      </c>
      <c r="AE2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0" spans="1:31" hidden="1" x14ac:dyDescent="0.35">
      <c r="A220" s="22" t="s">
        <v>35557</v>
      </c>
      <c r="B220" t="s">
        <v>510</v>
      </c>
      <c r="C220" t="s">
        <v>234</v>
      </c>
      <c r="D220" t="s">
        <v>511</v>
      </c>
      <c r="E220" t="s">
        <v>512</v>
      </c>
      <c r="F220" t="s">
        <v>513</v>
      </c>
      <c r="G220" t="s">
        <v>233</v>
      </c>
      <c r="H220" t="s">
        <v>514</v>
      </c>
      <c r="I220" t="s">
        <v>231</v>
      </c>
      <c r="J220">
        <v>100000</v>
      </c>
      <c r="K220" s="342">
        <v>77188836</v>
      </c>
      <c r="L220">
        <v>77188836</v>
      </c>
      <c r="M220">
        <v>1200</v>
      </c>
      <c r="N220" s="23">
        <v>47684</v>
      </c>
      <c r="O220">
        <v>1662</v>
      </c>
      <c r="P220">
        <v>1</v>
      </c>
      <c r="Q220" t="s">
        <v>232</v>
      </c>
      <c r="R220">
        <v>77188836</v>
      </c>
      <c r="S220" s="342">
        <v>77188836</v>
      </c>
      <c r="T220" t="s">
        <v>233</v>
      </c>
      <c r="U220">
        <v>0</v>
      </c>
      <c r="V220">
        <v>0</v>
      </c>
      <c r="W220">
        <v>0</v>
      </c>
      <c r="X220">
        <v>0</v>
      </c>
      <c r="Y220" t="str">
        <f>+MID(Tabla_Consulta_desde_Reporte_de_Valorización_de_Instrumentos6[[#This Row],[CODIGO_SBS]],7,1)</f>
        <v>1</v>
      </c>
      <c r="Z220" t="str">
        <f>Tabla_Consulta_desde_Reporte_de_Valorización_de_Instrumentos6[[#This Row],[CODIGO_SBS]]&amp;"-"&amp;RIGHT(Tabla_Consulta_desde_Reporte_de_Valorización_de_Instrumentos6[[#This Row],[PORTAFOLIO]],1)</f>
        <v>4911141MIND1-2</v>
      </c>
      <c r="AA220" t="s">
        <v>37211</v>
      </c>
      <c r="AB220" t="s">
        <v>37210</v>
      </c>
      <c r="AC220">
        <f>Tabla_Consulta_desde_Reporte_de_Valorización_de_Instrumentos6[[#This Row],[VALOR_UNITARIO]]*Tabla_Consulta_desde_Reporte_de_Valorización_de_Instrumentos6[[#This Row],[CANTIDAD]]</f>
        <v>120000000</v>
      </c>
      <c r="AD220" t="s">
        <v>25054</v>
      </c>
      <c r="AE2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1" spans="1:31" hidden="1" x14ac:dyDescent="0.35">
      <c r="A221" s="22" t="s">
        <v>35557</v>
      </c>
      <c r="B221" t="s">
        <v>510</v>
      </c>
      <c r="C221" t="s">
        <v>32886</v>
      </c>
      <c r="D221" t="s">
        <v>511</v>
      </c>
      <c r="E221" t="s">
        <v>515</v>
      </c>
      <c r="F221" t="s">
        <v>516</v>
      </c>
      <c r="G221" t="s">
        <v>233</v>
      </c>
      <c r="H221" t="s">
        <v>517</v>
      </c>
      <c r="I221" t="s">
        <v>275</v>
      </c>
      <c r="J221">
        <v>1000</v>
      </c>
      <c r="K221" s="342">
        <v>48922762.583936401</v>
      </c>
      <c r="L221">
        <v>14556446.9588314</v>
      </c>
      <c r="M221">
        <v>14182</v>
      </c>
      <c r="N221" s="23">
        <v>46542</v>
      </c>
      <c r="O221">
        <v>520</v>
      </c>
      <c r="P221">
        <v>3.3609</v>
      </c>
      <c r="Q221" t="s">
        <v>232</v>
      </c>
      <c r="R221">
        <v>48947508.543766402</v>
      </c>
      <c r="S221" s="342">
        <v>14556446.9588314</v>
      </c>
      <c r="T221" t="s">
        <v>233</v>
      </c>
      <c r="U221">
        <v>0</v>
      </c>
      <c r="V221">
        <v>0</v>
      </c>
      <c r="W221">
        <v>0</v>
      </c>
      <c r="X221">
        <v>0</v>
      </c>
      <c r="Y221" t="str">
        <f>+MID(Tabla_Consulta_desde_Reporte_de_Valorización_de_Instrumentos6[[#This Row],[CODIGO_SBS]],7,1)</f>
        <v>2</v>
      </c>
      <c r="Z221" t="str">
        <f>Tabla_Consulta_desde_Reporte_de_Valorización_de_Instrumentos6[[#This Row],[CODIGO_SBS]]&amp;"-"&amp;RIGHT(Tabla_Consulta_desde_Reporte_de_Valorización_de_Instrumentos6[[#This Row],[PORTAFOLIO]],1)</f>
        <v>4974252SCBDC-1</v>
      </c>
      <c r="AA221" t="s">
        <v>37212</v>
      </c>
      <c r="AB221" t="s">
        <v>37210</v>
      </c>
      <c r="AC221">
        <f>Tabla_Consulta_desde_Reporte_de_Valorización_de_Instrumentos6[[#This Row],[VALOR_UNITARIO]]*Tabla_Consulta_desde_Reporte_de_Valorización_de_Instrumentos6[[#This Row],[CANTIDAD]]</f>
        <v>14182000</v>
      </c>
      <c r="AD221" t="s">
        <v>971</v>
      </c>
      <c r="AE2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2" spans="1:31" hidden="1" x14ac:dyDescent="0.35">
      <c r="A222" s="22" t="s">
        <v>35557</v>
      </c>
      <c r="B222" t="s">
        <v>510</v>
      </c>
      <c r="C222" t="s">
        <v>234</v>
      </c>
      <c r="D222" t="s">
        <v>511</v>
      </c>
      <c r="E222" t="s">
        <v>515</v>
      </c>
      <c r="F222" t="s">
        <v>516</v>
      </c>
      <c r="G222" t="s">
        <v>233</v>
      </c>
      <c r="H222" t="s">
        <v>517</v>
      </c>
      <c r="I222" t="s">
        <v>275</v>
      </c>
      <c r="J222">
        <v>1000</v>
      </c>
      <c r="K222" s="342">
        <v>5878182.7276144</v>
      </c>
      <c r="L222">
        <v>1748990.6654808</v>
      </c>
      <c r="M222">
        <v>1704</v>
      </c>
      <c r="N222" s="23">
        <v>46542</v>
      </c>
      <c r="O222">
        <v>520</v>
      </c>
      <c r="P222">
        <v>3.3609</v>
      </c>
      <c r="Q222" t="s">
        <v>232</v>
      </c>
      <c r="R222">
        <v>5881156.0117456997</v>
      </c>
      <c r="S222" s="342">
        <v>1748990.6654808</v>
      </c>
      <c r="T222" t="s">
        <v>233</v>
      </c>
      <c r="U222">
        <v>0</v>
      </c>
      <c r="V222">
        <v>0</v>
      </c>
      <c r="W222">
        <v>0</v>
      </c>
      <c r="X222">
        <v>0</v>
      </c>
      <c r="Y222" t="str">
        <f>+MID(Tabla_Consulta_desde_Reporte_de_Valorización_de_Instrumentos6[[#This Row],[CODIGO_SBS]],7,1)</f>
        <v>2</v>
      </c>
      <c r="Z222" t="str">
        <f>Tabla_Consulta_desde_Reporte_de_Valorización_de_Instrumentos6[[#This Row],[CODIGO_SBS]]&amp;"-"&amp;RIGHT(Tabla_Consulta_desde_Reporte_de_Valorización_de_Instrumentos6[[#This Row],[PORTAFOLIO]],1)</f>
        <v>4974252SCBDC-2</v>
      </c>
      <c r="AA222" t="s">
        <v>37212</v>
      </c>
      <c r="AB222" t="s">
        <v>37210</v>
      </c>
      <c r="AC222">
        <f>Tabla_Consulta_desde_Reporte_de_Valorización_de_Instrumentos6[[#This Row],[VALOR_UNITARIO]]*Tabla_Consulta_desde_Reporte_de_Valorización_de_Instrumentos6[[#This Row],[CANTIDAD]]</f>
        <v>1704000</v>
      </c>
      <c r="AD222" t="s">
        <v>971</v>
      </c>
      <c r="AE2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3" spans="1:31" hidden="1" x14ac:dyDescent="0.35">
      <c r="A223" s="22" t="s">
        <v>35557</v>
      </c>
      <c r="B223" t="s">
        <v>510</v>
      </c>
      <c r="C223" t="s">
        <v>234</v>
      </c>
      <c r="D223" t="s">
        <v>511</v>
      </c>
      <c r="E223" t="s">
        <v>518</v>
      </c>
      <c r="F223" t="s">
        <v>519</v>
      </c>
      <c r="G223" t="s">
        <v>233</v>
      </c>
      <c r="H223" t="s">
        <v>520</v>
      </c>
      <c r="I223" t="s">
        <v>275</v>
      </c>
      <c r="J223">
        <v>1</v>
      </c>
      <c r="K223" s="342">
        <v>9223122.1647929996</v>
      </c>
      <c r="L223">
        <v>2744241.77</v>
      </c>
      <c r="M223">
        <v>277</v>
      </c>
      <c r="N223" s="23">
        <v>46568</v>
      </c>
      <c r="O223">
        <v>546</v>
      </c>
      <c r="P223">
        <v>3.3609</v>
      </c>
      <c r="Q223" t="s">
        <v>232</v>
      </c>
      <c r="R223">
        <v>9227787.3758019991</v>
      </c>
      <c r="S223" s="342">
        <v>2744241.77</v>
      </c>
      <c r="T223" t="s">
        <v>233</v>
      </c>
      <c r="U223">
        <v>0</v>
      </c>
      <c r="V223">
        <v>0</v>
      </c>
      <c r="W223">
        <v>0</v>
      </c>
      <c r="X223">
        <v>0</v>
      </c>
      <c r="Y223" t="str">
        <f>+MID(Tabla_Consulta_desde_Reporte_de_Valorización_de_Instrumentos6[[#This Row],[CODIGO_SBS]],7,1)</f>
        <v>2</v>
      </c>
      <c r="Z223" t="str">
        <f>Tabla_Consulta_desde_Reporte_de_Valorización_de_Instrumentos6[[#This Row],[CODIGO_SBS]]&amp;"-"&amp;RIGHT(Tabla_Consulta_desde_Reporte_de_Valorización_de_Instrumentos6[[#This Row],[PORTAFOLIO]],1)</f>
        <v>491105206SI1-2</v>
      </c>
      <c r="AA223" t="s">
        <v>37212</v>
      </c>
      <c r="AB223" t="s">
        <v>37210</v>
      </c>
      <c r="AC223">
        <f>Tabla_Consulta_desde_Reporte_de_Valorización_de_Instrumentos6[[#This Row],[VALOR_UNITARIO]]*Tabla_Consulta_desde_Reporte_de_Valorización_de_Instrumentos6[[#This Row],[CANTIDAD]]</f>
        <v>277</v>
      </c>
      <c r="AD223" t="s">
        <v>973</v>
      </c>
      <c r="AE2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 Leasing Operativo</v>
      </c>
    </row>
    <row r="224" spans="1:31" hidden="1" x14ac:dyDescent="0.35">
      <c r="A224" s="22" t="s">
        <v>35557</v>
      </c>
      <c r="B224" t="s">
        <v>31455</v>
      </c>
      <c r="C224" t="s">
        <v>234</v>
      </c>
      <c r="D224" t="s">
        <v>31456</v>
      </c>
      <c r="E224" t="s">
        <v>521</v>
      </c>
      <c r="F224" t="s">
        <v>522</v>
      </c>
      <c r="G224" t="s">
        <v>233</v>
      </c>
      <c r="H224" t="s">
        <v>31457</v>
      </c>
      <c r="I224" t="s">
        <v>275</v>
      </c>
      <c r="J224">
        <v>1</v>
      </c>
      <c r="K224" s="342">
        <v>107731669.661028</v>
      </c>
      <c r="L224">
        <v>32054410.920000002</v>
      </c>
      <c r="M224">
        <v>1659131</v>
      </c>
      <c r="P224">
        <v>3.3609</v>
      </c>
      <c r="Q224" t="s">
        <v>423</v>
      </c>
      <c r="R224">
        <v>107786162.159592</v>
      </c>
      <c r="S224" s="342">
        <v>32054410.920000002</v>
      </c>
      <c r="T224" t="s">
        <v>233</v>
      </c>
      <c r="U224">
        <v>0</v>
      </c>
      <c r="V224">
        <v>0</v>
      </c>
      <c r="W224">
        <v>0</v>
      </c>
      <c r="X224">
        <v>0</v>
      </c>
      <c r="Y224" t="str">
        <f>+MID(Tabla_Consulta_desde_Reporte_de_Valorización_de_Instrumentos6[[#This Row],[CODIGO_SBS]],7,1)</f>
        <v>2</v>
      </c>
      <c r="Z224" t="str">
        <f>Tabla_Consulta_desde_Reporte_de_Valorización_de_Instrumentos6[[#This Row],[CODIGO_SBS]]&amp;"-"&amp;RIGHT(Tabla_Consulta_desde_Reporte_de_Valorización_de_Instrumentos6[[#This Row],[PORTAFOLIO]],1)</f>
        <v>5076822E0800-2</v>
      </c>
      <c r="AA224" t="s">
        <v>37213</v>
      </c>
      <c r="AB224" t="s">
        <v>37214</v>
      </c>
      <c r="AC224">
        <f>Tabla_Consulta_desde_Reporte_de_Valorización_de_Instrumentos6[[#This Row],[VALOR_UNITARIO]]*Tabla_Consulta_desde_Reporte_de_Valorización_de_Instrumentos6[[#This Row],[CANTIDAD]]</f>
        <v>1659131</v>
      </c>
      <c r="AD224" t="s">
        <v>25064</v>
      </c>
      <c r="AE2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 Eck - El Dorado Peru</v>
      </c>
    </row>
    <row r="225" spans="1:31" hidden="1" x14ac:dyDescent="0.35">
      <c r="A225" s="22" t="s">
        <v>35557</v>
      </c>
      <c r="B225" t="s">
        <v>523</v>
      </c>
      <c r="C225" t="s">
        <v>424</v>
      </c>
      <c r="D225" t="s">
        <v>524</v>
      </c>
      <c r="E225" t="s">
        <v>525</v>
      </c>
      <c r="F225" t="s">
        <v>526</v>
      </c>
      <c r="G225" t="s">
        <v>233</v>
      </c>
      <c r="H225" t="s">
        <v>514</v>
      </c>
      <c r="I225" t="s">
        <v>231</v>
      </c>
      <c r="J225">
        <v>100000</v>
      </c>
      <c r="K225" s="342">
        <v>1693591.24</v>
      </c>
      <c r="L225">
        <v>1693591.24</v>
      </c>
      <c r="M225">
        <v>146</v>
      </c>
      <c r="N225" s="23">
        <v>46214</v>
      </c>
      <c r="O225">
        <v>192</v>
      </c>
      <c r="P225">
        <v>1</v>
      </c>
      <c r="Q225" t="s">
        <v>423</v>
      </c>
      <c r="R225">
        <v>1693591.24</v>
      </c>
      <c r="S225" s="342">
        <v>1693591.24</v>
      </c>
      <c r="T225" t="s">
        <v>233</v>
      </c>
      <c r="U225">
        <v>0</v>
      </c>
      <c r="V225">
        <v>0</v>
      </c>
      <c r="W225">
        <v>0</v>
      </c>
      <c r="X225">
        <v>0</v>
      </c>
      <c r="Y225" t="str">
        <f>+MID(Tabla_Consulta_desde_Reporte_de_Valorización_de_Instrumentos6[[#This Row],[CODIGO_SBS]],7,1)</f>
        <v>1</v>
      </c>
      <c r="Z225" t="str">
        <f>Tabla_Consulta_desde_Reporte_de_Valorización_de_Instrumentos6[[#This Row],[CODIGO_SBS]]&amp;"-"&amp;RIGHT(Tabla_Consulta_desde_Reporte_de_Valorización_de_Instrumentos6[[#This Row],[PORTAFOLIO]],1)</f>
        <v>5111141KFIIP-3</v>
      </c>
      <c r="AA225" t="s">
        <v>37209</v>
      </c>
      <c r="AB225" t="s">
        <v>37210</v>
      </c>
      <c r="AC225">
        <f>Tabla_Consulta_desde_Reporte_de_Valorización_de_Instrumentos6[[#This Row],[VALOR_UNITARIO]]*Tabla_Consulta_desde_Reporte_de_Valorización_de_Instrumentos6[[#This Row],[CANTIDAD]]</f>
        <v>14600000</v>
      </c>
      <c r="AD225" t="s">
        <v>25197</v>
      </c>
      <c r="AE2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Kandeo - II Private Equity</v>
      </c>
    </row>
    <row r="226" spans="1:31" hidden="1" x14ac:dyDescent="0.35">
      <c r="A226" s="22" t="s">
        <v>35557</v>
      </c>
      <c r="B226" t="s">
        <v>523</v>
      </c>
      <c r="C226" t="s">
        <v>234</v>
      </c>
      <c r="D226" t="s">
        <v>524</v>
      </c>
      <c r="E226" t="s">
        <v>525</v>
      </c>
      <c r="F226" t="s">
        <v>526</v>
      </c>
      <c r="G226" t="s">
        <v>233</v>
      </c>
      <c r="H226" t="s">
        <v>514</v>
      </c>
      <c r="I226" t="s">
        <v>231</v>
      </c>
      <c r="J226">
        <v>100000</v>
      </c>
      <c r="K226" s="342">
        <v>6762765.0199999996</v>
      </c>
      <c r="L226">
        <v>6762765.0199999996</v>
      </c>
      <c r="M226">
        <v>583</v>
      </c>
      <c r="N226" s="23">
        <v>46214</v>
      </c>
      <c r="O226">
        <v>192</v>
      </c>
      <c r="P226">
        <v>1</v>
      </c>
      <c r="Q226" t="s">
        <v>423</v>
      </c>
      <c r="R226">
        <v>6762765.0199999996</v>
      </c>
      <c r="S226" s="342">
        <v>6762765.0199999996</v>
      </c>
      <c r="T226" t="s">
        <v>233</v>
      </c>
      <c r="U226">
        <v>0</v>
      </c>
      <c r="V226">
        <v>0</v>
      </c>
      <c r="W226">
        <v>0</v>
      </c>
      <c r="X226">
        <v>0</v>
      </c>
      <c r="Y226" t="str">
        <f>+MID(Tabla_Consulta_desde_Reporte_de_Valorización_de_Instrumentos6[[#This Row],[CODIGO_SBS]],7,1)</f>
        <v>1</v>
      </c>
      <c r="Z226" t="str">
        <f>Tabla_Consulta_desde_Reporte_de_Valorización_de_Instrumentos6[[#This Row],[CODIGO_SBS]]&amp;"-"&amp;RIGHT(Tabla_Consulta_desde_Reporte_de_Valorización_de_Instrumentos6[[#This Row],[PORTAFOLIO]],1)</f>
        <v>5111141KFIIP-2</v>
      </c>
      <c r="AA226" t="s">
        <v>37209</v>
      </c>
      <c r="AB226" t="s">
        <v>37210</v>
      </c>
      <c r="AC226">
        <f>Tabla_Consulta_desde_Reporte_de_Valorización_de_Instrumentos6[[#This Row],[VALOR_UNITARIO]]*Tabla_Consulta_desde_Reporte_de_Valorización_de_Instrumentos6[[#This Row],[CANTIDAD]]</f>
        <v>58300000</v>
      </c>
      <c r="AD226" t="s">
        <v>25198</v>
      </c>
      <c r="AE2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Macrocapitales - Fortaleza</v>
      </c>
    </row>
    <row r="227" spans="1:31" hidden="1" x14ac:dyDescent="0.35">
      <c r="A227" s="22" t="s">
        <v>35557</v>
      </c>
      <c r="B227" t="s">
        <v>523</v>
      </c>
      <c r="C227" t="s">
        <v>424</v>
      </c>
      <c r="D227" t="s">
        <v>524</v>
      </c>
      <c r="E227" t="s">
        <v>527</v>
      </c>
      <c r="F227" t="s">
        <v>528</v>
      </c>
      <c r="G227" t="s">
        <v>233</v>
      </c>
      <c r="H227" t="s">
        <v>514</v>
      </c>
      <c r="I227" t="s">
        <v>275</v>
      </c>
      <c r="J227">
        <v>100000</v>
      </c>
      <c r="K227" s="342">
        <v>2027776.8330600001</v>
      </c>
      <c r="L227">
        <v>603343.4</v>
      </c>
      <c r="M227">
        <v>22</v>
      </c>
      <c r="N227" s="23">
        <v>46228</v>
      </c>
      <c r="O227">
        <v>206</v>
      </c>
      <c r="P227">
        <v>3.3609</v>
      </c>
      <c r="Q227" t="s">
        <v>423</v>
      </c>
      <c r="R227">
        <v>2028802.5168399999</v>
      </c>
      <c r="S227" s="342">
        <v>603343.4</v>
      </c>
      <c r="T227" t="s">
        <v>233</v>
      </c>
      <c r="U227">
        <v>0</v>
      </c>
      <c r="V227">
        <v>0</v>
      </c>
      <c r="W227">
        <v>0</v>
      </c>
      <c r="X227">
        <v>0</v>
      </c>
      <c r="Y227" t="str">
        <f>+MID(Tabla_Consulta_desde_Reporte_de_Valorización_de_Instrumentos6[[#This Row],[CODIGO_SBS]],7,1)</f>
        <v>2</v>
      </c>
      <c r="Z227" t="str">
        <f>Tabla_Consulta_desde_Reporte_de_Valorización_de_Instrumentos6[[#This Row],[CODIGO_SBS]]&amp;"-"&amp;RIGHT(Tabla_Consulta_desde_Reporte_de_Valorización_de_Instrumentos6[[#This Row],[PORTAFOLIO]],1)</f>
        <v>5111142FFOR1-3</v>
      </c>
      <c r="AA227" t="s">
        <v>37209</v>
      </c>
      <c r="AB227" t="s">
        <v>37210</v>
      </c>
      <c r="AC227">
        <f>Tabla_Consulta_desde_Reporte_de_Valorización_de_Instrumentos6[[#This Row],[VALOR_UNITARIO]]*Tabla_Consulta_desde_Reporte_de_Valorización_de_Instrumentos6[[#This Row],[CANTIDAD]]</f>
        <v>2200000</v>
      </c>
      <c r="AD227" t="s">
        <v>25198</v>
      </c>
      <c r="AE2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Macrocapitales - Fortaleza</v>
      </c>
    </row>
    <row r="228" spans="1:31" hidden="1" x14ac:dyDescent="0.35">
      <c r="A228" s="22" t="s">
        <v>35557</v>
      </c>
      <c r="B228" t="s">
        <v>523</v>
      </c>
      <c r="C228" t="s">
        <v>234</v>
      </c>
      <c r="D228" t="s">
        <v>524</v>
      </c>
      <c r="E228" t="s">
        <v>527</v>
      </c>
      <c r="F228" t="s">
        <v>528</v>
      </c>
      <c r="G228" t="s">
        <v>233</v>
      </c>
      <c r="H228" t="s">
        <v>514</v>
      </c>
      <c r="I228" t="s">
        <v>275</v>
      </c>
      <c r="J228">
        <v>100000</v>
      </c>
      <c r="K228" s="342">
        <v>11521459.278750001</v>
      </c>
      <c r="L228">
        <v>3428087.5</v>
      </c>
      <c r="M228">
        <v>125</v>
      </c>
      <c r="N228" s="23">
        <v>46228</v>
      </c>
      <c r="O228">
        <v>206</v>
      </c>
      <c r="P228">
        <v>3.3609</v>
      </c>
      <c r="Q228" t="s">
        <v>423</v>
      </c>
      <c r="R228">
        <v>11527287.0275</v>
      </c>
      <c r="S228" s="342">
        <v>3428087.5</v>
      </c>
      <c r="T228" t="s">
        <v>233</v>
      </c>
      <c r="U228">
        <v>0</v>
      </c>
      <c r="V228">
        <v>0</v>
      </c>
      <c r="W228">
        <v>0</v>
      </c>
      <c r="X228">
        <v>0</v>
      </c>
      <c r="Y228" t="str">
        <f>+MID(Tabla_Consulta_desde_Reporte_de_Valorización_de_Instrumentos6[[#This Row],[CODIGO_SBS]],7,1)</f>
        <v>2</v>
      </c>
      <c r="Z228" t="str">
        <f>Tabla_Consulta_desde_Reporte_de_Valorización_de_Instrumentos6[[#This Row],[CODIGO_SBS]]&amp;"-"&amp;RIGHT(Tabla_Consulta_desde_Reporte_de_Valorización_de_Instrumentos6[[#This Row],[PORTAFOLIO]],1)</f>
        <v>5111142FFOR1-2</v>
      </c>
      <c r="AA228" t="s">
        <v>37209</v>
      </c>
      <c r="AB228" t="s">
        <v>37210</v>
      </c>
      <c r="AC228">
        <f>Tabla_Consulta_desde_Reporte_de_Valorización_de_Instrumentos6[[#This Row],[VALOR_UNITARIO]]*Tabla_Consulta_desde_Reporte_de_Valorización_de_Instrumentos6[[#This Row],[CANTIDAD]]</f>
        <v>12500000</v>
      </c>
      <c r="AD228" t="s">
        <v>25197</v>
      </c>
      <c r="AE2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Kandeo - II Private Equity</v>
      </c>
    </row>
    <row r="229" spans="1:31" hidden="1" x14ac:dyDescent="0.35">
      <c r="A229" s="22" t="s">
        <v>35557</v>
      </c>
      <c r="B229" t="s">
        <v>523</v>
      </c>
      <c r="C229" t="s">
        <v>424</v>
      </c>
      <c r="D229" t="s">
        <v>524</v>
      </c>
      <c r="E229" t="s">
        <v>529</v>
      </c>
      <c r="F229" t="s">
        <v>530</v>
      </c>
      <c r="G229" t="s">
        <v>233</v>
      </c>
      <c r="H229" t="s">
        <v>531</v>
      </c>
      <c r="I229" t="s">
        <v>231</v>
      </c>
      <c r="J229">
        <v>1</v>
      </c>
      <c r="K229" s="342">
        <v>972032.72843599995</v>
      </c>
      <c r="L229">
        <v>972032.72843599995</v>
      </c>
      <c r="M229">
        <v>1632911</v>
      </c>
      <c r="N229" s="23">
        <v>46234</v>
      </c>
      <c r="O229">
        <v>212</v>
      </c>
      <c r="P229">
        <v>1</v>
      </c>
      <c r="Q229" t="s">
        <v>423</v>
      </c>
      <c r="R229">
        <v>972032.72843599995</v>
      </c>
      <c r="S229" s="342">
        <v>972032.72843599995</v>
      </c>
      <c r="T229" t="s">
        <v>233</v>
      </c>
      <c r="U229">
        <v>0</v>
      </c>
      <c r="V229">
        <v>0</v>
      </c>
      <c r="W229">
        <v>0</v>
      </c>
      <c r="X229">
        <v>0</v>
      </c>
      <c r="Y229" t="str">
        <f>+MID(Tabla_Consulta_desde_Reporte_de_Valorización_de_Instrumentos6[[#This Row],[CODIGO_SBS]],7,1)</f>
        <v>1</v>
      </c>
      <c r="Z229" t="str">
        <f>Tabla_Consulta_desde_Reporte_de_Valorización_de_Instrumentos6[[#This Row],[CODIGO_SBS]]&amp;"-"&amp;RIGHT(Tabla_Consulta_desde_Reporte_de_Valorización_de_Instrumentos6[[#This Row],[PORTAFOLIO]],1)</f>
        <v>5111181FDVI1-3</v>
      </c>
      <c r="AA229" t="s">
        <v>37215</v>
      </c>
      <c r="AB229" t="s">
        <v>37210</v>
      </c>
      <c r="AC229">
        <f>Tabla_Consulta_desde_Reporte_de_Valorización_de_Instrumentos6[[#This Row],[VALOR_UNITARIO]]*Tabla_Consulta_desde_Reporte_de_Valorización_de_Instrumentos6[[#This Row],[CANTIDAD]]</f>
        <v>1632911</v>
      </c>
      <c r="AD229" t="s">
        <v>25223</v>
      </c>
      <c r="AE2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W Capital - Fondo Inmobiliario</v>
      </c>
    </row>
    <row r="230" spans="1:31" hidden="1" x14ac:dyDescent="0.35">
      <c r="A230" s="22" t="s">
        <v>35557</v>
      </c>
      <c r="B230" t="s">
        <v>523</v>
      </c>
      <c r="C230" t="s">
        <v>234</v>
      </c>
      <c r="D230" t="s">
        <v>524</v>
      </c>
      <c r="E230" t="s">
        <v>529</v>
      </c>
      <c r="F230" t="s">
        <v>530</v>
      </c>
      <c r="G230" t="s">
        <v>233</v>
      </c>
      <c r="H230" t="s">
        <v>531</v>
      </c>
      <c r="I230" t="s">
        <v>231</v>
      </c>
      <c r="J230">
        <v>1</v>
      </c>
      <c r="K230" s="342">
        <v>3888132.1042960002</v>
      </c>
      <c r="L230">
        <v>3888132.1042960002</v>
      </c>
      <c r="M230">
        <v>6531646</v>
      </c>
      <c r="N230" s="23">
        <v>46234</v>
      </c>
      <c r="O230">
        <v>212</v>
      </c>
      <c r="P230">
        <v>1</v>
      </c>
      <c r="Q230" t="s">
        <v>423</v>
      </c>
      <c r="R230">
        <v>3888132.1042960002</v>
      </c>
      <c r="S230" s="342">
        <v>3888132.1042960002</v>
      </c>
      <c r="T230" t="s">
        <v>233</v>
      </c>
      <c r="U230">
        <v>0</v>
      </c>
      <c r="V230">
        <v>0</v>
      </c>
      <c r="W230">
        <v>0</v>
      </c>
      <c r="X230">
        <v>0</v>
      </c>
      <c r="Y230" t="str">
        <f>+MID(Tabla_Consulta_desde_Reporte_de_Valorización_de_Instrumentos6[[#This Row],[CODIGO_SBS]],7,1)</f>
        <v>1</v>
      </c>
      <c r="Z230" t="str">
        <f>Tabla_Consulta_desde_Reporte_de_Valorización_de_Instrumentos6[[#This Row],[CODIGO_SBS]]&amp;"-"&amp;RIGHT(Tabla_Consulta_desde_Reporte_de_Valorización_de_Instrumentos6[[#This Row],[PORTAFOLIO]],1)</f>
        <v>5111181FDVI1-2</v>
      </c>
      <c r="AA230" t="s">
        <v>37215</v>
      </c>
      <c r="AB230" t="s">
        <v>37210</v>
      </c>
      <c r="AC230">
        <f>Tabla_Consulta_desde_Reporte_de_Valorización_de_Instrumentos6[[#This Row],[VALOR_UNITARIO]]*Tabla_Consulta_desde_Reporte_de_Valorización_de_Instrumentos6[[#This Row],[CANTIDAD]]</f>
        <v>6531646</v>
      </c>
      <c r="AD230" t="s">
        <v>25223</v>
      </c>
      <c r="AE2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W Capital - Fondo Inmobiliario</v>
      </c>
    </row>
    <row r="231" spans="1:31" hidden="1" x14ac:dyDescent="0.35">
      <c r="A231" s="22" t="s">
        <v>35557</v>
      </c>
      <c r="B231" t="s">
        <v>523</v>
      </c>
      <c r="C231" t="s">
        <v>234</v>
      </c>
      <c r="D231" t="s">
        <v>524</v>
      </c>
      <c r="E231" t="s">
        <v>532</v>
      </c>
      <c r="F231" t="s">
        <v>533</v>
      </c>
      <c r="G231" t="s">
        <v>233</v>
      </c>
      <c r="H231" t="s">
        <v>534</v>
      </c>
      <c r="I231" t="s">
        <v>275</v>
      </c>
      <c r="J231">
        <v>10000</v>
      </c>
      <c r="K231" s="342">
        <v>55948808.842243701</v>
      </c>
      <c r="L231">
        <v>16646972.192639999</v>
      </c>
      <c r="M231">
        <v>1800</v>
      </c>
      <c r="N231" s="23">
        <v>48188</v>
      </c>
      <c r="O231">
        <v>2166</v>
      </c>
      <c r="P231">
        <v>3.3609</v>
      </c>
      <c r="Q231" t="s">
        <v>423</v>
      </c>
      <c r="R231">
        <v>55977108.694971196</v>
      </c>
      <c r="S231" s="342">
        <v>16646972.192639999</v>
      </c>
      <c r="T231" t="s">
        <v>233</v>
      </c>
      <c r="U231">
        <v>0</v>
      </c>
      <c r="V231">
        <v>0</v>
      </c>
      <c r="W231">
        <v>0</v>
      </c>
      <c r="X231">
        <v>0</v>
      </c>
      <c r="Y231" t="str">
        <f>+MID(Tabla_Consulta_desde_Reporte_de_Valorización_de_Instrumentos6[[#This Row],[CODIGO_SBS]],7,1)</f>
        <v>2</v>
      </c>
      <c r="Z231" t="str">
        <f>Tabla_Consulta_desde_Reporte_de_Valorización_de_Instrumentos6[[#This Row],[CODIGO_SBS]]&amp;"-"&amp;RIGHT(Tabla_Consulta_desde_Reporte_de_Valorización_de_Instrumentos6[[#This Row],[PORTAFOLIO]],1)</f>
        <v>5111302INFAM-2</v>
      </c>
      <c r="AA231" t="s">
        <v>37216</v>
      </c>
      <c r="AB231" t="s">
        <v>37210</v>
      </c>
      <c r="AC231">
        <f>Tabla_Consulta_desde_Reporte_de_Valorización_de_Instrumentos6[[#This Row],[VALOR_UNITARIO]]*Tabla_Consulta_desde_Reporte_de_Valorización_de_Instrumentos6[[#This Row],[CANTIDAD]]</f>
        <v>18000000</v>
      </c>
      <c r="AD231" t="s">
        <v>25168</v>
      </c>
      <c r="AE2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Sura Credicorp Infraestructura</v>
      </c>
    </row>
    <row r="232" spans="1:31" hidden="1" x14ac:dyDescent="0.35">
      <c r="A232" s="22" t="s">
        <v>35557</v>
      </c>
      <c r="B232" t="s">
        <v>523</v>
      </c>
      <c r="C232" t="s">
        <v>234</v>
      </c>
      <c r="D232" t="s">
        <v>524</v>
      </c>
      <c r="E232" t="s">
        <v>535</v>
      </c>
      <c r="F232" t="s">
        <v>536</v>
      </c>
      <c r="G232" t="s">
        <v>233</v>
      </c>
      <c r="H232" t="s">
        <v>537</v>
      </c>
      <c r="I232" t="s">
        <v>275</v>
      </c>
      <c r="J232">
        <v>1</v>
      </c>
      <c r="K232" s="342">
        <v>73550692.128507301</v>
      </c>
      <c r="L232">
        <v>21884225.096999999</v>
      </c>
      <c r="M232">
        <v>24528385</v>
      </c>
      <c r="N232" s="23">
        <v>47465</v>
      </c>
      <c r="O232">
        <v>1443</v>
      </c>
      <c r="P232">
        <v>3.3609</v>
      </c>
      <c r="Q232" t="s">
        <v>423</v>
      </c>
      <c r="R232">
        <v>73587895.311172202</v>
      </c>
      <c r="S232" s="342">
        <v>21884225.096999999</v>
      </c>
      <c r="T232" t="s">
        <v>233</v>
      </c>
      <c r="U232">
        <v>0</v>
      </c>
      <c r="V232">
        <v>0</v>
      </c>
      <c r="W232">
        <v>0</v>
      </c>
      <c r="X232">
        <v>0</v>
      </c>
      <c r="Y232" t="str">
        <f>+MID(Tabla_Consulta_desde_Reporte_de_Valorización_de_Instrumentos6[[#This Row],[CODIGO_SBS]],7,1)</f>
        <v>2</v>
      </c>
      <c r="Z232" t="str">
        <f>Tabla_Consulta_desde_Reporte_de_Valorización_de_Instrumentos6[[#This Row],[CODIGO_SBS]]&amp;"-"&amp;RIGHT(Tabla_Consulta_desde_Reporte_de_Valorización_de_Instrumentos6[[#This Row],[PORTAFOLIO]],1)</f>
        <v>5111042INF2A-2</v>
      </c>
      <c r="AA232" t="s">
        <v>37216</v>
      </c>
      <c r="AB232" t="s">
        <v>37210</v>
      </c>
      <c r="AC232">
        <f>Tabla_Consulta_desde_Reporte_de_Valorización_de_Instrumentos6[[#This Row],[VALOR_UNITARIO]]*Tabla_Consulta_desde_Reporte_de_Valorización_de_Instrumentos6[[#This Row],[CANTIDAD]]</f>
        <v>24528385</v>
      </c>
      <c r="AD232" t="s">
        <v>25165</v>
      </c>
      <c r="AE2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 II</v>
      </c>
    </row>
    <row r="233" spans="1:31" hidden="1" x14ac:dyDescent="0.35">
      <c r="A233" s="22" t="s">
        <v>35557</v>
      </c>
      <c r="B233" t="s">
        <v>523</v>
      </c>
      <c r="C233" t="s">
        <v>424</v>
      </c>
      <c r="D233" t="s">
        <v>524</v>
      </c>
      <c r="E233" t="s">
        <v>540</v>
      </c>
      <c r="F233" t="s">
        <v>541</v>
      </c>
      <c r="G233" t="s">
        <v>233</v>
      </c>
      <c r="H233" t="s">
        <v>537</v>
      </c>
      <c r="I233" t="s">
        <v>275</v>
      </c>
      <c r="J233">
        <v>1</v>
      </c>
      <c r="K233" s="342">
        <v>6172208.9017757997</v>
      </c>
      <c r="L233">
        <v>1836475.0220999999</v>
      </c>
      <c r="M233">
        <v>4199577</v>
      </c>
      <c r="N233" s="23">
        <v>46265</v>
      </c>
      <c r="O233">
        <v>243</v>
      </c>
      <c r="P233">
        <v>3.3609</v>
      </c>
      <c r="Q233" t="s">
        <v>423</v>
      </c>
      <c r="R233">
        <v>6175330.9093134003</v>
      </c>
      <c r="S233" s="342">
        <v>1836475.0220999999</v>
      </c>
      <c r="T233" t="s">
        <v>233</v>
      </c>
      <c r="U233">
        <v>0</v>
      </c>
      <c r="V233">
        <v>0</v>
      </c>
      <c r="W233">
        <v>0</v>
      </c>
      <c r="X233">
        <v>0</v>
      </c>
      <c r="Y233" t="str">
        <f>+MID(Tabla_Consulta_desde_Reporte_de_Valorización_de_Instrumentos6[[#This Row],[CODIGO_SBS]],7,1)</f>
        <v>2</v>
      </c>
      <c r="Z233" t="str">
        <f>Tabla_Consulta_desde_Reporte_de_Valorización_de_Instrumentos6[[#This Row],[CODIGO_SBS]]&amp;"-"&amp;RIGHT(Tabla_Consulta_desde_Reporte_de_Valorización_de_Instrumentos6[[#This Row],[PORTAFOLIO]],1)</f>
        <v>5111042FINM2-3</v>
      </c>
      <c r="AA233" t="s">
        <v>37215</v>
      </c>
      <c r="AB233" t="s">
        <v>37210</v>
      </c>
      <c r="AC233">
        <f>Tabla_Consulta_desde_Reporte_de_Valorización_de_Instrumentos6[[#This Row],[VALOR_UNITARIO]]*Tabla_Consulta_desde_Reporte_de_Valorización_de_Instrumentos6[[#This Row],[CANTIDAD]]</f>
        <v>4199577</v>
      </c>
      <c r="AD233" t="s">
        <v>25163</v>
      </c>
      <c r="AE2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v>
      </c>
    </row>
    <row r="234" spans="1:31" hidden="1" x14ac:dyDescent="0.35">
      <c r="A234" s="22" t="s">
        <v>35557</v>
      </c>
      <c r="B234" t="s">
        <v>523</v>
      </c>
      <c r="C234" t="s">
        <v>234</v>
      </c>
      <c r="D234" t="s">
        <v>524</v>
      </c>
      <c r="E234" t="s">
        <v>540</v>
      </c>
      <c r="F234" t="s">
        <v>541</v>
      </c>
      <c r="G234" t="s">
        <v>233</v>
      </c>
      <c r="H234" t="s">
        <v>537</v>
      </c>
      <c r="I234" t="s">
        <v>275</v>
      </c>
      <c r="J234">
        <v>1</v>
      </c>
      <c r="K234" s="342">
        <v>18733193.118110299</v>
      </c>
      <c r="L234">
        <v>5573862.0959000001</v>
      </c>
      <c r="M234">
        <v>12746083</v>
      </c>
      <c r="N234" s="23">
        <v>46265</v>
      </c>
      <c r="O234">
        <v>243</v>
      </c>
      <c r="P234">
        <v>3.3609</v>
      </c>
      <c r="Q234" t="s">
        <v>423</v>
      </c>
      <c r="R234">
        <v>18742668.6836733</v>
      </c>
      <c r="S234" s="342">
        <v>5573862.0959000001</v>
      </c>
      <c r="T234" t="s">
        <v>233</v>
      </c>
      <c r="U234">
        <v>0</v>
      </c>
      <c r="V234">
        <v>0</v>
      </c>
      <c r="W234">
        <v>0</v>
      </c>
      <c r="X234">
        <v>0</v>
      </c>
      <c r="Y234" t="str">
        <f>+MID(Tabla_Consulta_desde_Reporte_de_Valorización_de_Instrumentos6[[#This Row],[CODIGO_SBS]],7,1)</f>
        <v>2</v>
      </c>
      <c r="Z234" t="str">
        <f>Tabla_Consulta_desde_Reporte_de_Valorización_de_Instrumentos6[[#This Row],[CODIGO_SBS]]&amp;"-"&amp;RIGHT(Tabla_Consulta_desde_Reporte_de_Valorización_de_Instrumentos6[[#This Row],[PORTAFOLIO]],1)</f>
        <v>5111042FINM2-2</v>
      </c>
      <c r="AA234" t="s">
        <v>37215</v>
      </c>
      <c r="AB234" t="s">
        <v>37210</v>
      </c>
      <c r="AC234">
        <f>Tabla_Consulta_desde_Reporte_de_Valorización_de_Instrumentos6[[#This Row],[VALOR_UNITARIO]]*Tabla_Consulta_desde_Reporte_de_Valorización_de_Instrumentos6[[#This Row],[CANTIDAD]]</f>
        <v>12746083</v>
      </c>
      <c r="AD234" t="s">
        <v>25163</v>
      </c>
      <c r="AE2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v>
      </c>
    </row>
    <row r="235" spans="1:31" hidden="1" x14ac:dyDescent="0.35">
      <c r="A235" s="22" t="s">
        <v>35557</v>
      </c>
      <c r="B235" t="s">
        <v>523</v>
      </c>
      <c r="C235" t="s">
        <v>424</v>
      </c>
      <c r="D235" t="s">
        <v>524</v>
      </c>
      <c r="E235" t="s">
        <v>538</v>
      </c>
      <c r="F235" t="s">
        <v>539</v>
      </c>
      <c r="G235" t="s">
        <v>539</v>
      </c>
      <c r="H235" t="s">
        <v>537</v>
      </c>
      <c r="I235" t="s">
        <v>275</v>
      </c>
      <c r="J235">
        <v>1</v>
      </c>
      <c r="K235" s="342">
        <v>5234987.7352491999</v>
      </c>
      <c r="L235">
        <v>1557614.8458</v>
      </c>
      <c r="M235">
        <v>541346</v>
      </c>
      <c r="N235" s="23">
        <v>49119</v>
      </c>
      <c r="O235">
        <v>3097</v>
      </c>
      <c r="P235">
        <v>3.3609</v>
      </c>
      <c r="Q235" t="s">
        <v>423</v>
      </c>
      <c r="R235">
        <v>5237635.6804870004</v>
      </c>
      <c r="S235" s="342">
        <v>1557614.8458</v>
      </c>
      <c r="T235" t="s">
        <v>233</v>
      </c>
      <c r="U235">
        <v>0</v>
      </c>
      <c r="V235">
        <v>0</v>
      </c>
      <c r="W235">
        <v>0</v>
      </c>
      <c r="X235">
        <v>0</v>
      </c>
      <c r="Y235" t="str">
        <f>+MID(Tabla_Consulta_desde_Reporte_de_Valorización_de_Instrumentos6[[#This Row],[CODIGO_SBS]],7,1)</f>
        <v>2</v>
      </c>
      <c r="Z235" t="str">
        <f>Tabla_Consulta_desde_Reporte_de_Valorización_de_Instrumentos6[[#This Row],[CODIGO_SBS]]&amp;"-"&amp;RIGHT(Tabla_Consulta_desde_Reporte_de_Valorización_de_Instrumentos6[[#This Row],[PORTAFOLIO]],1)</f>
        <v>5111042INF1U-3</v>
      </c>
      <c r="AA235" t="s">
        <v>37216</v>
      </c>
      <c r="AB235" t="s">
        <v>37210</v>
      </c>
      <c r="AC235">
        <f>Tabla_Consulta_desde_Reporte_de_Valorización_de_Instrumentos6[[#This Row],[VALOR_UNITARIO]]*Tabla_Consulta_desde_Reporte_de_Valorización_de_Instrumentos6[[#This Row],[CANTIDAD]]</f>
        <v>541346</v>
      </c>
      <c r="AD235" t="s">
        <v>25214</v>
      </c>
      <c r="AE2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Inmobiliario II</v>
      </c>
    </row>
    <row r="236" spans="1:31" hidden="1" x14ac:dyDescent="0.35">
      <c r="A236" s="22" t="s">
        <v>35557</v>
      </c>
      <c r="B236" t="s">
        <v>523</v>
      </c>
      <c r="C236" t="s">
        <v>234</v>
      </c>
      <c r="D236" t="s">
        <v>524</v>
      </c>
      <c r="E236" t="s">
        <v>538</v>
      </c>
      <c r="F236" t="s">
        <v>539</v>
      </c>
      <c r="G236" t="s">
        <v>539</v>
      </c>
      <c r="H236" t="s">
        <v>537</v>
      </c>
      <c r="I236" t="s">
        <v>275</v>
      </c>
      <c r="J236">
        <v>1</v>
      </c>
      <c r="K236" s="342">
        <v>18167180.784150701</v>
      </c>
      <c r="L236">
        <v>5405451.1541999998</v>
      </c>
      <c r="M236">
        <v>1878654</v>
      </c>
      <c r="N236" s="23">
        <v>49119</v>
      </c>
      <c r="O236">
        <v>3097</v>
      </c>
      <c r="P236">
        <v>3.3609</v>
      </c>
      <c r="Q236" t="s">
        <v>423</v>
      </c>
      <c r="R236">
        <v>18176370.051112901</v>
      </c>
      <c r="S236" s="342">
        <v>5405451.1541999998</v>
      </c>
      <c r="T236" t="s">
        <v>233</v>
      </c>
      <c r="U236">
        <v>0</v>
      </c>
      <c r="V236">
        <v>0</v>
      </c>
      <c r="W236">
        <v>0</v>
      </c>
      <c r="X236">
        <v>0</v>
      </c>
      <c r="Y236" t="str">
        <f>+MID(Tabla_Consulta_desde_Reporte_de_Valorización_de_Instrumentos6[[#This Row],[CODIGO_SBS]],7,1)</f>
        <v>2</v>
      </c>
      <c r="Z236" t="str">
        <f>Tabla_Consulta_desde_Reporte_de_Valorización_de_Instrumentos6[[#This Row],[CODIGO_SBS]]&amp;"-"&amp;RIGHT(Tabla_Consulta_desde_Reporte_de_Valorización_de_Instrumentos6[[#This Row],[PORTAFOLIO]],1)</f>
        <v>5111042INF1U-2</v>
      </c>
      <c r="AA236" t="s">
        <v>37216</v>
      </c>
      <c r="AB236" t="s">
        <v>37210</v>
      </c>
      <c r="AC236">
        <f>Tabla_Consulta_desde_Reporte_de_Valorización_de_Instrumentos6[[#This Row],[VALOR_UNITARIO]]*Tabla_Consulta_desde_Reporte_de_Valorización_de_Instrumentos6[[#This Row],[CANTIDAD]]</f>
        <v>1878654</v>
      </c>
      <c r="AD236" t="s">
        <v>25214</v>
      </c>
      <c r="AE2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Inmobiliario II</v>
      </c>
    </row>
    <row r="237" spans="1:31" hidden="1" x14ac:dyDescent="0.35">
      <c r="A237" s="22" t="s">
        <v>35557</v>
      </c>
      <c r="B237" t="s">
        <v>523</v>
      </c>
      <c r="C237" t="s">
        <v>424</v>
      </c>
      <c r="D237" t="s">
        <v>524</v>
      </c>
      <c r="E237" t="s">
        <v>542</v>
      </c>
      <c r="F237" t="s">
        <v>543</v>
      </c>
      <c r="G237" t="s">
        <v>233</v>
      </c>
      <c r="H237" t="s">
        <v>544</v>
      </c>
      <c r="I237" t="s">
        <v>231</v>
      </c>
      <c r="J237">
        <v>1</v>
      </c>
      <c r="K237" s="342">
        <v>9297328.6539999992</v>
      </c>
      <c r="L237">
        <v>9297328.6539999992</v>
      </c>
      <c r="M237">
        <v>14635</v>
      </c>
      <c r="N237" s="23">
        <v>46442</v>
      </c>
      <c r="O237">
        <v>420</v>
      </c>
      <c r="P237">
        <v>1</v>
      </c>
      <c r="Q237" t="s">
        <v>423</v>
      </c>
      <c r="R237">
        <v>9297328.6539999992</v>
      </c>
      <c r="S237" s="342">
        <v>9297328.6539999992</v>
      </c>
      <c r="T237" t="s">
        <v>316</v>
      </c>
      <c r="U237">
        <v>0</v>
      </c>
      <c r="V237">
        <v>0</v>
      </c>
      <c r="W237">
        <v>0</v>
      </c>
      <c r="X237">
        <v>0</v>
      </c>
      <c r="Y237" t="str">
        <f>+MID(Tabla_Consulta_desde_Reporte_de_Valorización_de_Instrumentos6[[#This Row],[CODIGO_SBS]],7,1)</f>
        <v>1</v>
      </c>
      <c r="Z237" t="str">
        <f>Tabla_Consulta_desde_Reporte_de_Valorización_de_Instrumentos6[[#This Row],[CODIGO_SBS]]&amp;"-"&amp;RIGHT(Tabla_Consulta_desde_Reporte_de_Valorización_de_Instrumentos6[[#This Row],[PORTAFOLIO]],1)</f>
        <v>5111011CCINM-3</v>
      </c>
      <c r="AA237" t="s">
        <v>37215</v>
      </c>
      <c r="AB237" t="s">
        <v>37210</v>
      </c>
      <c r="AC237">
        <f>Tabla_Consulta_desde_Reporte_de_Valorización_de_Instrumentos6[[#This Row],[VALOR_UNITARIO]]*Tabla_Consulta_desde_Reporte_de_Valorización_de_Instrumentos6[[#This Row],[CANTIDAD]]</f>
        <v>14635</v>
      </c>
      <c r="AD237" t="s">
        <v>25206</v>
      </c>
      <c r="AE2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BCP Fondo Inmobiliario</v>
      </c>
    </row>
    <row r="238" spans="1:31" hidden="1" x14ac:dyDescent="0.35">
      <c r="A238" s="22" t="s">
        <v>35557</v>
      </c>
      <c r="B238" t="s">
        <v>523</v>
      </c>
      <c r="C238" t="s">
        <v>234</v>
      </c>
      <c r="D238" t="s">
        <v>524</v>
      </c>
      <c r="E238" t="s">
        <v>542</v>
      </c>
      <c r="F238" t="s">
        <v>543</v>
      </c>
      <c r="G238" t="s">
        <v>233</v>
      </c>
      <c r="H238" t="s">
        <v>544</v>
      </c>
      <c r="I238" t="s">
        <v>231</v>
      </c>
      <c r="J238">
        <v>1</v>
      </c>
      <c r="K238" s="342">
        <v>37189314.615999997</v>
      </c>
      <c r="L238">
        <v>37189314.615999997</v>
      </c>
      <c r="M238">
        <v>58540</v>
      </c>
      <c r="N238" s="23">
        <v>46442</v>
      </c>
      <c r="O238">
        <v>420</v>
      </c>
      <c r="P238">
        <v>1</v>
      </c>
      <c r="Q238" t="s">
        <v>423</v>
      </c>
      <c r="R238">
        <v>37189314.615999997</v>
      </c>
      <c r="S238" s="342">
        <v>37189314.615999997</v>
      </c>
      <c r="T238" t="s">
        <v>316</v>
      </c>
      <c r="U238">
        <v>0</v>
      </c>
      <c r="V238">
        <v>0</v>
      </c>
      <c r="W238">
        <v>0</v>
      </c>
      <c r="X238">
        <v>0</v>
      </c>
      <c r="Y238" t="str">
        <f>+MID(Tabla_Consulta_desde_Reporte_de_Valorización_de_Instrumentos6[[#This Row],[CODIGO_SBS]],7,1)</f>
        <v>1</v>
      </c>
      <c r="Z238" t="str">
        <f>Tabla_Consulta_desde_Reporte_de_Valorización_de_Instrumentos6[[#This Row],[CODIGO_SBS]]&amp;"-"&amp;RIGHT(Tabla_Consulta_desde_Reporte_de_Valorización_de_Instrumentos6[[#This Row],[PORTAFOLIO]],1)</f>
        <v>5111011CCINM-2</v>
      </c>
      <c r="AA238" t="s">
        <v>37215</v>
      </c>
      <c r="AB238" t="s">
        <v>37210</v>
      </c>
      <c r="AC238">
        <f>Tabla_Consulta_desde_Reporte_de_Valorización_de_Instrumentos6[[#This Row],[VALOR_UNITARIO]]*Tabla_Consulta_desde_Reporte_de_Valorización_de_Instrumentos6[[#This Row],[CANTIDAD]]</f>
        <v>58540</v>
      </c>
      <c r="AD238" t="s">
        <v>25206</v>
      </c>
      <c r="AE2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BCP Fondo Inmobiliario</v>
      </c>
    </row>
    <row r="239" spans="1:31" hidden="1" x14ac:dyDescent="0.35">
      <c r="A239" s="22" t="s">
        <v>35557</v>
      </c>
      <c r="B239" t="s">
        <v>523</v>
      </c>
      <c r="C239" t="s">
        <v>424</v>
      </c>
      <c r="D239" t="s">
        <v>524</v>
      </c>
      <c r="E239" t="s">
        <v>548</v>
      </c>
      <c r="F239" t="s">
        <v>549</v>
      </c>
      <c r="G239" t="s">
        <v>233</v>
      </c>
      <c r="H239" t="s">
        <v>547</v>
      </c>
      <c r="I239" t="s">
        <v>275</v>
      </c>
      <c r="J239">
        <v>1</v>
      </c>
      <c r="K239" s="342">
        <v>23032247.699999999</v>
      </c>
      <c r="L239">
        <v>6853000</v>
      </c>
      <c r="M239">
        <v>31150000</v>
      </c>
      <c r="N239" s="23">
        <v>46387</v>
      </c>
      <c r="O239">
        <v>365</v>
      </c>
      <c r="P239">
        <v>3.3609</v>
      </c>
      <c r="Q239" t="s">
        <v>423</v>
      </c>
      <c r="R239">
        <v>23043897.800000001</v>
      </c>
      <c r="S239" s="342">
        <v>6853000</v>
      </c>
      <c r="T239" t="s">
        <v>233</v>
      </c>
      <c r="U239">
        <v>0</v>
      </c>
      <c r="V239">
        <v>0</v>
      </c>
      <c r="W239">
        <v>0</v>
      </c>
      <c r="X239">
        <v>0</v>
      </c>
      <c r="Y239" t="str">
        <f>+MID(Tabla_Consulta_desde_Reporte_de_Valorización_de_Instrumentos6[[#This Row],[CODIGO_SBS]],7,1)</f>
        <v>2</v>
      </c>
      <c r="Z239" t="str">
        <f>Tabla_Consulta_desde_Reporte_de_Valorización_de_Instrumentos6[[#This Row],[CODIGO_SBS]]&amp;"-"&amp;RIGHT(Tabla_Consulta_desde_Reporte_de_Valorización_de_Instrumentos6[[#This Row],[PORTAFOLIO]],1)</f>
        <v>5111072DES2B-3</v>
      </c>
      <c r="AA239" t="s">
        <v>37209</v>
      </c>
      <c r="AB239" t="s">
        <v>37210</v>
      </c>
      <c r="AC239">
        <f>Tabla_Consulta_desde_Reporte_de_Valorización_de_Instrumentos6[[#This Row],[VALOR_UNITARIO]]*Tabla_Consulta_desde_Reporte_de_Valorización_de_Instrumentos6[[#This Row],[CANTIDAD]]</f>
        <v>31150000</v>
      </c>
      <c r="AD239" t="s">
        <v>25205</v>
      </c>
      <c r="AE2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2</v>
      </c>
    </row>
    <row r="240" spans="1:31" hidden="1" x14ac:dyDescent="0.35">
      <c r="A240" s="22" t="s">
        <v>35557</v>
      </c>
      <c r="B240" t="s">
        <v>523</v>
      </c>
      <c r="C240" t="s">
        <v>234</v>
      </c>
      <c r="D240" t="s">
        <v>524</v>
      </c>
      <c r="E240" t="s">
        <v>548</v>
      </c>
      <c r="F240" t="s">
        <v>549</v>
      </c>
      <c r="G240" t="s">
        <v>233</v>
      </c>
      <c r="H240" t="s">
        <v>547</v>
      </c>
      <c r="I240" t="s">
        <v>275</v>
      </c>
      <c r="J240">
        <v>1</v>
      </c>
      <c r="K240" s="342">
        <v>9870963.3000000007</v>
      </c>
      <c r="L240">
        <v>2937000</v>
      </c>
      <c r="M240">
        <v>13350000</v>
      </c>
      <c r="N240" s="23">
        <v>46387</v>
      </c>
      <c r="O240">
        <v>365</v>
      </c>
      <c r="P240">
        <v>3.3609</v>
      </c>
      <c r="Q240" t="s">
        <v>423</v>
      </c>
      <c r="R240">
        <v>9875956.1999999993</v>
      </c>
      <c r="S240" s="342">
        <v>2937000</v>
      </c>
      <c r="T240" t="s">
        <v>233</v>
      </c>
      <c r="U240">
        <v>0</v>
      </c>
      <c r="V240">
        <v>0</v>
      </c>
      <c r="W240">
        <v>0</v>
      </c>
      <c r="X240">
        <v>0</v>
      </c>
      <c r="Y240" t="str">
        <f>+MID(Tabla_Consulta_desde_Reporte_de_Valorización_de_Instrumentos6[[#This Row],[CODIGO_SBS]],7,1)</f>
        <v>2</v>
      </c>
      <c r="Z240" t="str">
        <f>Tabla_Consulta_desde_Reporte_de_Valorización_de_Instrumentos6[[#This Row],[CODIGO_SBS]]&amp;"-"&amp;RIGHT(Tabla_Consulta_desde_Reporte_de_Valorización_de_Instrumentos6[[#This Row],[PORTAFOLIO]],1)</f>
        <v>5111072DES2B-2</v>
      </c>
      <c r="AA240" t="s">
        <v>37209</v>
      </c>
      <c r="AB240" t="s">
        <v>37210</v>
      </c>
      <c r="AC240">
        <f>Tabla_Consulta_desde_Reporte_de_Valorización_de_Instrumentos6[[#This Row],[VALOR_UNITARIO]]*Tabla_Consulta_desde_Reporte_de_Valorización_de_Instrumentos6[[#This Row],[CANTIDAD]]</f>
        <v>13350000</v>
      </c>
      <c r="AD240" t="s">
        <v>25205</v>
      </c>
      <c r="AE2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2</v>
      </c>
    </row>
    <row r="241" spans="1:31" hidden="1" x14ac:dyDescent="0.35">
      <c r="A241" s="22" t="s">
        <v>35557</v>
      </c>
      <c r="B241" t="s">
        <v>523</v>
      </c>
      <c r="C241" t="s">
        <v>424</v>
      </c>
      <c r="D241" t="s">
        <v>524</v>
      </c>
      <c r="E241" t="s">
        <v>545</v>
      </c>
      <c r="F241" t="s">
        <v>546</v>
      </c>
      <c r="G241" t="s">
        <v>233</v>
      </c>
      <c r="H241" t="s">
        <v>547</v>
      </c>
      <c r="I241" t="s">
        <v>275</v>
      </c>
      <c r="J241">
        <v>1</v>
      </c>
      <c r="K241" s="342">
        <v>23032247.699999999</v>
      </c>
      <c r="L241">
        <v>6853000</v>
      </c>
      <c r="M241">
        <v>31150000</v>
      </c>
      <c r="N241" s="23">
        <v>46387</v>
      </c>
      <c r="O241">
        <v>365</v>
      </c>
      <c r="P241">
        <v>3.3609</v>
      </c>
      <c r="Q241" t="s">
        <v>423</v>
      </c>
      <c r="R241">
        <v>23043897.800000001</v>
      </c>
      <c r="S241" s="342">
        <v>6853000</v>
      </c>
      <c r="T241" t="s">
        <v>233</v>
      </c>
      <c r="U241">
        <v>0</v>
      </c>
      <c r="V241">
        <v>0</v>
      </c>
      <c r="W241">
        <v>0</v>
      </c>
      <c r="X241">
        <v>0</v>
      </c>
      <c r="Y241" t="str">
        <f>+MID(Tabla_Consulta_desde_Reporte_de_Valorización_de_Instrumentos6[[#This Row],[CODIGO_SBS]],7,1)</f>
        <v>2</v>
      </c>
      <c r="Z241" t="str">
        <f>Tabla_Consulta_desde_Reporte_de_Valorización_de_Instrumentos6[[#This Row],[CODIGO_SBS]]&amp;"-"&amp;RIGHT(Tabla_Consulta_desde_Reporte_de_Valorización_de_Instrumentos6[[#This Row],[PORTAFOLIO]],1)</f>
        <v>5111072DES1B-3</v>
      </c>
      <c r="AA241" t="s">
        <v>37209</v>
      </c>
      <c r="AB241" t="s">
        <v>37210</v>
      </c>
      <c r="AC241">
        <f>Tabla_Consulta_desde_Reporte_de_Valorización_de_Instrumentos6[[#This Row],[VALOR_UNITARIO]]*Tabla_Consulta_desde_Reporte_de_Valorización_de_Instrumentos6[[#This Row],[CANTIDAD]]</f>
        <v>31150000</v>
      </c>
      <c r="AD241" t="s">
        <v>25203</v>
      </c>
      <c r="AE2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1</v>
      </c>
    </row>
    <row r="242" spans="1:31" hidden="1" x14ac:dyDescent="0.35">
      <c r="A242" s="22" t="s">
        <v>35557</v>
      </c>
      <c r="B242" t="s">
        <v>523</v>
      </c>
      <c r="C242" t="s">
        <v>234</v>
      </c>
      <c r="D242" t="s">
        <v>524</v>
      </c>
      <c r="E242" t="s">
        <v>545</v>
      </c>
      <c r="F242" t="s">
        <v>546</v>
      </c>
      <c r="G242" t="s">
        <v>233</v>
      </c>
      <c r="H242" t="s">
        <v>547</v>
      </c>
      <c r="I242" t="s">
        <v>275</v>
      </c>
      <c r="J242">
        <v>1</v>
      </c>
      <c r="K242" s="342">
        <v>9870963.3000000007</v>
      </c>
      <c r="L242">
        <v>2937000</v>
      </c>
      <c r="M242">
        <v>13350000</v>
      </c>
      <c r="N242" s="23">
        <v>46387</v>
      </c>
      <c r="O242">
        <v>365</v>
      </c>
      <c r="P242">
        <v>3.3609</v>
      </c>
      <c r="Q242" t="s">
        <v>423</v>
      </c>
      <c r="R242">
        <v>9875956.1999999993</v>
      </c>
      <c r="S242" s="342">
        <v>2937000</v>
      </c>
      <c r="T242" t="s">
        <v>233</v>
      </c>
      <c r="U242">
        <v>0</v>
      </c>
      <c r="V242">
        <v>0</v>
      </c>
      <c r="W242">
        <v>0</v>
      </c>
      <c r="X242">
        <v>0</v>
      </c>
      <c r="Y242" t="str">
        <f>+MID(Tabla_Consulta_desde_Reporte_de_Valorización_de_Instrumentos6[[#This Row],[CODIGO_SBS]],7,1)</f>
        <v>2</v>
      </c>
      <c r="Z242" t="str">
        <f>Tabla_Consulta_desde_Reporte_de_Valorización_de_Instrumentos6[[#This Row],[CODIGO_SBS]]&amp;"-"&amp;RIGHT(Tabla_Consulta_desde_Reporte_de_Valorización_de_Instrumentos6[[#This Row],[PORTAFOLIO]],1)</f>
        <v>5111072DES1B-2</v>
      </c>
      <c r="AA242" t="s">
        <v>37209</v>
      </c>
      <c r="AB242" t="s">
        <v>37210</v>
      </c>
      <c r="AC242">
        <f>Tabla_Consulta_desde_Reporte_de_Valorización_de_Instrumentos6[[#This Row],[VALOR_UNITARIO]]*Tabla_Consulta_desde_Reporte_de_Valorización_de_Instrumentos6[[#This Row],[CANTIDAD]]</f>
        <v>13350000</v>
      </c>
      <c r="AD242" t="s">
        <v>25203</v>
      </c>
      <c r="AE2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1</v>
      </c>
    </row>
    <row r="243" spans="1:31" hidden="1" x14ac:dyDescent="0.35">
      <c r="A243" s="22" t="s">
        <v>35557</v>
      </c>
      <c r="B243" t="s">
        <v>523</v>
      </c>
      <c r="C243" t="s">
        <v>424</v>
      </c>
      <c r="D243" t="s">
        <v>524</v>
      </c>
      <c r="E243" t="s">
        <v>550</v>
      </c>
      <c r="F243" t="s">
        <v>551</v>
      </c>
      <c r="G243" t="s">
        <v>233</v>
      </c>
      <c r="H243" t="s">
        <v>552</v>
      </c>
      <c r="I243" t="s">
        <v>275</v>
      </c>
      <c r="J243">
        <v>1000</v>
      </c>
      <c r="K243" s="342">
        <v>26013.366000000002</v>
      </c>
      <c r="L243">
        <v>7740</v>
      </c>
      <c r="M243">
        <v>6000</v>
      </c>
      <c r="N243" s="23">
        <v>46304</v>
      </c>
      <c r="O243">
        <v>282</v>
      </c>
      <c r="P243">
        <v>3.3609</v>
      </c>
      <c r="Q243" t="s">
        <v>423</v>
      </c>
      <c r="R243">
        <v>26026.524000000001</v>
      </c>
      <c r="S243" s="342">
        <v>7740</v>
      </c>
      <c r="T243" t="s">
        <v>233</v>
      </c>
      <c r="U243">
        <v>0</v>
      </c>
      <c r="V243">
        <v>0</v>
      </c>
      <c r="W243">
        <v>0</v>
      </c>
      <c r="X243">
        <v>0</v>
      </c>
      <c r="Y243" t="str">
        <f>+MID(Tabla_Consulta_desde_Reporte_de_Valorización_de_Instrumentos6[[#This Row],[CODIGO_SBS]],7,1)</f>
        <v>2</v>
      </c>
      <c r="Z243" t="str">
        <f>Tabla_Consulta_desde_Reporte_de_Valorización_de_Instrumentos6[[#This Row],[CODIGO_SBS]]&amp;"-"&amp;RIGHT(Tabla_Consulta_desde_Reporte_de_Valorización_de_Instrumentos6[[#This Row],[PORTAFOLIO]],1)</f>
        <v>5111152FCRET-3</v>
      </c>
      <c r="AA243" t="s">
        <v>37209</v>
      </c>
      <c r="AB243" t="s">
        <v>37210</v>
      </c>
      <c r="AC243">
        <f>Tabla_Consulta_desde_Reporte_de_Valorización_de_Instrumentos6[[#This Row],[VALOR_UNITARIO]]*Tabla_Consulta_desde_Reporte_de_Valorización_de_Instrumentos6[[#This Row],[CANTIDAD]]</f>
        <v>6000000</v>
      </c>
      <c r="AD243" t="s">
        <v>25199</v>
      </c>
      <c r="AE2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Faro Capital - Fondo de Inversión Retail </v>
      </c>
    </row>
    <row r="244" spans="1:31" hidden="1" x14ac:dyDescent="0.35">
      <c r="A244" s="22" t="s">
        <v>35557</v>
      </c>
      <c r="B244" t="s">
        <v>523</v>
      </c>
      <c r="C244" t="s">
        <v>234</v>
      </c>
      <c r="D244" t="s">
        <v>524</v>
      </c>
      <c r="E244" t="s">
        <v>550</v>
      </c>
      <c r="F244" t="s">
        <v>551</v>
      </c>
      <c r="G244" t="s">
        <v>233</v>
      </c>
      <c r="H244" t="s">
        <v>552</v>
      </c>
      <c r="I244" t="s">
        <v>275</v>
      </c>
      <c r="J244">
        <v>1000</v>
      </c>
      <c r="K244" s="342">
        <v>104053.46400000001</v>
      </c>
      <c r="L244">
        <v>30960</v>
      </c>
      <c r="M244">
        <v>24000</v>
      </c>
      <c r="N244" s="23">
        <v>46304</v>
      </c>
      <c r="O244">
        <v>282</v>
      </c>
      <c r="P244">
        <v>3.3609</v>
      </c>
      <c r="Q244" t="s">
        <v>423</v>
      </c>
      <c r="R244">
        <v>104106.09600000001</v>
      </c>
      <c r="S244" s="342">
        <v>30960</v>
      </c>
      <c r="T244" t="s">
        <v>233</v>
      </c>
      <c r="U244">
        <v>0</v>
      </c>
      <c r="V244">
        <v>0</v>
      </c>
      <c r="W244">
        <v>0</v>
      </c>
      <c r="X244">
        <v>0</v>
      </c>
      <c r="Y244" t="str">
        <f>+MID(Tabla_Consulta_desde_Reporte_de_Valorización_de_Instrumentos6[[#This Row],[CODIGO_SBS]],7,1)</f>
        <v>2</v>
      </c>
      <c r="Z244" t="str">
        <f>Tabla_Consulta_desde_Reporte_de_Valorización_de_Instrumentos6[[#This Row],[CODIGO_SBS]]&amp;"-"&amp;RIGHT(Tabla_Consulta_desde_Reporte_de_Valorización_de_Instrumentos6[[#This Row],[PORTAFOLIO]],1)</f>
        <v>5111152FCRET-2</v>
      </c>
      <c r="AA244" t="s">
        <v>37209</v>
      </c>
      <c r="AB244" t="s">
        <v>37210</v>
      </c>
      <c r="AC244">
        <f>Tabla_Consulta_desde_Reporte_de_Valorización_de_Instrumentos6[[#This Row],[VALOR_UNITARIO]]*Tabla_Consulta_desde_Reporte_de_Valorización_de_Instrumentos6[[#This Row],[CANTIDAD]]</f>
        <v>24000000</v>
      </c>
      <c r="AD244" t="s">
        <v>25199</v>
      </c>
      <c r="AE2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Faro Capital - Fondo de Inversión Retail </v>
      </c>
    </row>
    <row r="245" spans="1:31" hidden="1" x14ac:dyDescent="0.35">
      <c r="A245" s="22" t="s">
        <v>35557</v>
      </c>
      <c r="B245" t="s">
        <v>523</v>
      </c>
      <c r="C245" t="s">
        <v>234</v>
      </c>
      <c r="D245" t="s">
        <v>524</v>
      </c>
      <c r="E245" t="s">
        <v>553</v>
      </c>
      <c r="F245" t="s">
        <v>554</v>
      </c>
      <c r="G245" t="s">
        <v>233</v>
      </c>
      <c r="H245" t="s">
        <v>555</v>
      </c>
      <c r="I245" t="s">
        <v>275</v>
      </c>
      <c r="J245">
        <v>1000</v>
      </c>
      <c r="K245" s="342">
        <v>95605727.982708007</v>
      </c>
      <c r="L245">
        <v>28446466.120000001</v>
      </c>
      <c r="M245">
        <v>28012</v>
      </c>
      <c r="N245" s="23">
        <v>47505</v>
      </c>
      <c r="O245">
        <v>1483</v>
      </c>
      <c r="P245">
        <v>3.3609</v>
      </c>
      <c r="Q245" t="s">
        <v>423</v>
      </c>
      <c r="R245">
        <v>95654086.975112006</v>
      </c>
      <c r="S245" s="342">
        <v>28446466.120000001</v>
      </c>
      <c r="T245" t="s">
        <v>233</v>
      </c>
      <c r="U245">
        <v>0</v>
      </c>
      <c r="V245">
        <v>0</v>
      </c>
      <c r="W245">
        <v>0</v>
      </c>
      <c r="X245">
        <v>0</v>
      </c>
      <c r="Y245" t="str">
        <f>+MID(Tabla_Consulta_desde_Reporte_de_Valorización_de_Instrumentos6[[#This Row],[CODIGO_SBS]],7,1)</f>
        <v>2</v>
      </c>
      <c r="Z245" t="str">
        <f>Tabla_Consulta_desde_Reporte_de_Valorización_de_Instrumentos6[[#This Row],[CODIGO_SBS]]&amp;"-"&amp;RIGHT(Tabla_Consulta_desde_Reporte_de_Valorización_de_Instrumentos6[[#This Row],[PORTAFOLIO]],1)</f>
        <v>5111102FIBR3-2</v>
      </c>
      <c r="AA245" t="s">
        <v>37215</v>
      </c>
      <c r="AB245" t="s">
        <v>37210</v>
      </c>
      <c r="AC245">
        <f>Tabla_Consulta_desde_Reporte_de_Valorización_de_Instrumentos6[[#This Row],[VALOR_UNITARIO]]*Tabla_Consulta_desde_Reporte_de_Valorización_de_Instrumentos6[[#This Row],[CANTIDAD]]</f>
        <v>28012000</v>
      </c>
      <c r="AD245" t="s">
        <v>25215</v>
      </c>
      <c r="AE2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v>
      </c>
    </row>
    <row r="246" spans="1:31" hidden="1" x14ac:dyDescent="0.35">
      <c r="A246" s="22" t="s">
        <v>35557</v>
      </c>
      <c r="B246" t="s">
        <v>523</v>
      </c>
      <c r="C246" t="s">
        <v>424</v>
      </c>
      <c r="D246" t="s">
        <v>524</v>
      </c>
      <c r="E246" t="s">
        <v>556</v>
      </c>
      <c r="F246" t="s">
        <v>557</v>
      </c>
      <c r="G246" t="s">
        <v>233</v>
      </c>
      <c r="H246" t="s">
        <v>555</v>
      </c>
      <c r="I246" t="s">
        <v>275</v>
      </c>
      <c r="J246">
        <v>1000</v>
      </c>
      <c r="K246" s="342">
        <v>14709656.719331499</v>
      </c>
      <c r="L246">
        <v>4376701.6928000003</v>
      </c>
      <c r="M246">
        <v>7732</v>
      </c>
      <c r="N246" s="23">
        <v>46387</v>
      </c>
      <c r="O246">
        <v>365</v>
      </c>
      <c r="P246">
        <v>3.3609</v>
      </c>
      <c r="Q246" t="s">
        <v>423</v>
      </c>
      <c r="R246">
        <v>14717097.112209201</v>
      </c>
      <c r="S246" s="342">
        <v>4376701.6928000003</v>
      </c>
      <c r="T246" t="s">
        <v>233</v>
      </c>
      <c r="U246">
        <v>0</v>
      </c>
      <c r="V246">
        <v>0</v>
      </c>
      <c r="W246">
        <v>0</v>
      </c>
      <c r="X246">
        <v>0</v>
      </c>
      <c r="Y246" t="str">
        <f>+MID(Tabla_Consulta_desde_Reporte_de_Valorización_de_Instrumentos6[[#This Row],[CODIGO_SBS]],7,1)</f>
        <v>2</v>
      </c>
      <c r="Z246" t="str">
        <f>Tabla_Consulta_desde_Reporte_de_Valorización_de_Instrumentos6[[#This Row],[CODIGO_SBS]]&amp;"-"&amp;RIGHT(Tabla_Consulta_desde_Reporte_de_Valorización_de_Instrumentos6[[#This Row],[PORTAFOLIO]],1)</f>
        <v>5111102FIBR2-3</v>
      </c>
      <c r="AA246" t="s">
        <v>37215</v>
      </c>
      <c r="AB246" t="s">
        <v>37210</v>
      </c>
      <c r="AC246">
        <f>Tabla_Consulta_desde_Reporte_de_Valorización_de_Instrumentos6[[#This Row],[VALOR_UNITARIO]]*Tabla_Consulta_desde_Reporte_de_Valorización_de_Instrumentos6[[#This Row],[CANTIDAD]]</f>
        <v>7732000</v>
      </c>
      <c r="AD246" t="s">
        <v>25217</v>
      </c>
      <c r="AE2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III</v>
      </c>
    </row>
    <row r="247" spans="1:31" hidden="1" x14ac:dyDescent="0.35">
      <c r="A247" s="22" t="s">
        <v>35557</v>
      </c>
      <c r="B247" t="s">
        <v>523</v>
      </c>
      <c r="C247" t="s">
        <v>234</v>
      </c>
      <c r="D247" t="s">
        <v>524</v>
      </c>
      <c r="E247" t="s">
        <v>556</v>
      </c>
      <c r="F247" t="s">
        <v>557</v>
      </c>
      <c r="G247" t="s">
        <v>233</v>
      </c>
      <c r="H247" t="s">
        <v>555</v>
      </c>
      <c r="I247" t="s">
        <v>275</v>
      </c>
      <c r="J247">
        <v>1000</v>
      </c>
      <c r="K247" s="342">
        <v>35956093.118904002</v>
      </c>
      <c r="L247">
        <v>10698352.560000001</v>
      </c>
      <c r="M247">
        <v>18900</v>
      </c>
      <c r="N247" s="23">
        <v>46387</v>
      </c>
      <c r="O247">
        <v>365</v>
      </c>
      <c r="P247">
        <v>3.3609</v>
      </c>
      <c r="Q247" t="s">
        <v>423</v>
      </c>
      <c r="R247">
        <v>35974280.318255998</v>
      </c>
      <c r="S247" s="342">
        <v>10698352.560000001</v>
      </c>
      <c r="T247" t="s">
        <v>233</v>
      </c>
      <c r="U247">
        <v>0</v>
      </c>
      <c r="V247">
        <v>0</v>
      </c>
      <c r="W247">
        <v>0</v>
      </c>
      <c r="X247">
        <v>0</v>
      </c>
      <c r="Y247" t="str">
        <f>+MID(Tabla_Consulta_desde_Reporte_de_Valorización_de_Instrumentos6[[#This Row],[CODIGO_SBS]],7,1)</f>
        <v>2</v>
      </c>
      <c r="Z247" t="str">
        <f>Tabla_Consulta_desde_Reporte_de_Valorización_de_Instrumentos6[[#This Row],[CODIGO_SBS]]&amp;"-"&amp;RIGHT(Tabla_Consulta_desde_Reporte_de_Valorización_de_Instrumentos6[[#This Row],[PORTAFOLIO]],1)</f>
        <v>5111102FIBR2-2</v>
      </c>
      <c r="AA247" t="s">
        <v>37215</v>
      </c>
      <c r="AB247" t="s">
        <v>37210</v>
      </c>
      <c r="AC247">
        <f>Tabla_Consulta_desde_Reporte_de_Valorización_de_Instrumentos6[[#This Row],[VALOR_UNITARIO]]*Tabla_Consulta_desde_Reporte_de_Valorización_de_Instrumentos6[[#This Row],[CANTIDAD]]</f>
        <v>18900000</v>
      </c>
      <c r="AD247" t="s">
        <v>25215</v>
      </c>
      <c r="AE2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v>
      </c>
    </row>
    <row r="248" spans="1:31" hidden="1" x14ac:dyDescent="0.35">
      <c r="A248" s="22" t="s">
        <v>35557</v>
      </c>
      <c r="B248" t="s">
        <v>523</v>
      </c>
      <c r="C248" t="s">
        <v>424</v>
      </c>
      <c r="D248" t="s">
        <v>524</v>
      </c>
      <c r="E248" t="s">
        <v>558</v>
      </c>
      <c r="F248" t="s">
        <v>559</v>
      </c>
      <c r="G248" t="s">
        <v>233</v>
      </c>
      <c r="H248" t="s">
        <v>520</v>
      </c>
      <c r="I248" t="s">
        <v>275</v>
      </c>
      <c r="J248">
        <v>1</v>
      </c>
      <c r="K248" s="342">
        <v>19706273.50062</v>
      </c>
      <c r="L248">
        <v>5863391.7999999998</v>
      </c>
      <c r="M248">
        <v>70</v>
      </c>
      <c r="N248" s="23">
        <v>46498</v>
      </c>
      <c r="O248">
        <v>476</v>
      </c>
      <c r="P248">
        <v>3.3609</v>
      </c>
      <c r="Q248" t="s">
        <v>423</v>
      </c>
      <c r="R248">
        <v>19716241.266679998</v>
      </c>
      <c r="S248" s="342">
        <v>5863391.7999999998</v>
      </c>
      <c r="T248" t="s">
        <v>233</v>
      </c>
      <c r="U248">
        <v>0</v>
      </c>
      <c r="V248">
        <v>0</v>
      </c>
      <c r="W248">
        <v>0</v>
      </c>
      <c r="X248">
        <v>0</v>
      </c>
      <c r="Y248" t="str">
        <f>+MID(Tabla_Consulta_desde_Reporte_de_Valorización_de_Instrumentos6[[#This Row],[CODIGO_SBS]],7,1)</f>
        <v>2</v>
      </c>
      <c r="Z248" t="str">
        <f>Tabla_Consulta_desde_Reporte_de_Valorización_de_Instrumentos6[[#This Row],[CODIGO_SBS]]&amp;"-"&amp;RIGHT(Tabla_Consulta_desde_Reporte_de_Valorización_de_Instrumentos6[[#This Row],[PORTAFOLIO]],1)</f>
        <v>5111052INFS1-3</v>
      </c>
      <c r="AA248" t="s">
        <v>37216</v>
      </c>
      <c r="AB248" t="s">
        <v>37210</v>
      </c>
      <c r="AC248">
        <f>Tabla_Consulta_desde_Reporte_de_Valorización_de_Instrumentos6[[#This Row],[VALOR_UNITARIO]]*Tabla_Consulta_desde_Reporte_de_Valorización_de_Instrumentos6[[#This Row],[CANTIDAD]]</f>
        <v>70</v>
      </c>
      <c r="AD248" t="s">
        <v>25167</v>
      </c>
      <c r="AE2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Infraestructura</v>
      </c>
    </row>
    <row r="249" spans="1:31" hidden="1" x14ac:dyDescent="0.35">
      <c r="A249" s="22" t="s">
        <v>35557</v>
      </c>
      <c r="B249" t="s">
        <v>523</v>
      </c>
      <c r="C249" t="s">
        <v>234</v>
      </c>
      <c r="D249" t="s">
        <v>524</v>
      </c>
      <c r="E249" t="s">
        <v>558</v>
      </c>
      <c r="F249" t="s">
        <v>559</v>
      </c>
      <c r="G249" t="s">
        <v>233</v>
      </c>
      <c r="H249" t="s">
        <v>520</v>
      </c>
      <c r="I249" t="s">
        <v>275</v>
      </c>
      <c r="J249">
        <v>1</v>
      </c>
      <c r="K249" s="342">
        <v>78825094.00248</v>
      </c>
      <c r="L249">
        <v>23453567.199999999</v>
      </c>
      <c r="M249">
        <v>280</v>
      </c>
      <c r="N249" s="23">
        <v>46498</v>
      </c>
      <c r="O249">
        <v>476</v>
      </c>
      <c r="P249">
        <v>3.3609</v>
      </c>
      <c r="Q249" t="s">
        <v>423</v>
      </c>
      <c r="R249">
        <v>78864965.066719994</v>
      </c>
      <c r="S249" s="342">
        <v>23453567.199999999</v>
      </c>
      <c r="T249" t="s">
        <v>233</v>
      </c>
      <c r="U249">
        <v>0</v>
      </c>
      <c r="V249">
        <v>0</v>
      </c>
      <c r="W249">
        <v>0</v>
      </c>
      <c r="X249">
        <v>0</v>
      </c>
      <c r="Y249" t="str">
        <f>+MID(Tabla_Consulta_desde_Reporte_de_Valorización_de_Instrumentos6[[#This Row],[CODIGO_SBS]],7,1)</f>
        <v>2</v>
      </c>
      <c r="Z249" t="str">
        <f>Tabla_Consulta_desde_Reporte_de_Valorización_de_Instrumentos6[[#This Row],[CODIGO_SBS]]&amp;"-"&amp;RIGHT(Tabla_Consulta_desde_Reporte_de_Valorización_de_Instrumentos6[[#This Row],[PORTAFOLIO]],1)</f>
        <v>5111052INFS1-2</v>
      </c>
      <c r="AA249" t="s">
        <v>37216</v>
      </c>
      <c r="AB249" t="s">
        <v>37210</v>
      </c>
      <c r="AC249">
        <f>Tabla_Consulta_desde_Reporte_de_Valorización_de_Instrumentos6[[#This Row],[VALOR_UNITARIO]]*Tabla_Consulta_desde_Reporte_de_Valorización_de_Instrumentos6[[#This Row],[CANTIDAD]]</f>
        <v>280</v>
      </c>
      <c r="AD249" t="s">
        <v>25167</v>
      </c>
      <c r="AE2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Infraestructura</v>
      </c>
    </row>
    <row r="250" spans="1:31" hidden="1" x14ac:dyDescent="0.35">
      <c r="A250" s="22" t="s">
        <v>35557</v>
      </c>
      <c r="B250" t="s">
        <v>560</v>
      </c>
      <c r="C250" t="s">
        <v>32886</v>
      </c>
      <c r="D250" t="s">
        <v>561</v>
      </c>
      <c r="E250" t="s">
        <v>997</v>
      </c>
      <c r="F250" t="s">
        <v>998</v>
      </c>
      <c r="G250" t="s">
        <v>233</v>
      </c>
      <c r="H250" t="s">
        <v>31458</v>
      </c>
      <c r="I250" t="s">
        <v>275</v>
      </c>
      <c r="J250">
        <v>1</v>
      </c>
      <c r="K250" s="342">
        <v>853.84706370000004</v>
      </c>
      <c r="L250">
        <v>254.0531</v>
      </c>
      <c r="M250">
        <v>1.19</v>
      </c>
      <c r="P250">
        <v>3.3609</v>
      </c>
      <c r="Q250" t="s">
        <v>232</v>
      </c>
      <c r="R250">
        <v>853.63871500000005</v>
      </c>
      <c r="S250" s="342">
        <v>253.86269999999999</v>
      </c>
      <c r="T250" t="s">
        <v>233</v>
      </c>
      <c r="U250">
        <v>0</v>
      </c>
      <c r="V250">
        <v>0</v>
      </c>
      <c r="W250">
        <v>0</v>
      </c>
      <c r="X250">
        <v>0.16</v>
      </c>
      <c r="Y250" t="str">
        <f>+MID(Tabla_Consulta_desde_Reporte_de_Valorización_de_Instrumentos6[[#This Row],[CODIGO_SBS]],7,1)</f>
        <v>2</v>
      </c>
      <c r="Z250" t="str">
        <f>Tabla_Consulta_desde_Reporte_de_Valorización_de_Instrumentos6[[#This Row],[CODIGO_SBS]]&amp;"-"&amp;RIGHT(Tabla_Consulta_desde_Reporte_de_Valorización_de_Instrumentos6[[#This Row],[PORTAFOLIO]],1)</f>
        <v>5270432F9263-1</v>
      </c>
      <c r="AA250" t="s">
        <v>37217</v>
      </c>
      <c r="AB250" t="s">
        <v>37214</v>
      </c>
      <c r="AC250">
        <f>Tabla_Consulta_desde_Reporte_de_Valorización_de_Instrumentos6[[#This Row],[VALOR_UNITARIO]]*Tabla_Consulta_desde_Reporte_de_Valorización_de_Instrumentos6[[#This Row],[CANTIDAD]]</f>
        <v>1.19</v>
      </c>
      <c r="AD250" t="s">
        <v>1497</v>
      </c>
      <c r="AE2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AXA World Funds - US Dynamic High Yield</v>
      </c>
    </row>
    <row r="251" spans="1:31" hidden="1" x14ac:dyDescent="0.35">
      <c r="A251" s="22" t="s">
        <v>35557</v>
      </c>
      <c r="B251" t="s">
        <v>560</v>
      </c>
      <c r="C251" t="s">
        <v>234</v>
      </c>
      <c r="D251" t="s">
        <v>561</v>
      </c>
      <c r="E251" t="s">
        <v>997</v>
      </c>
      <c r="F251" t="s">
        <v>998</v>
      </c>
      <c r="G251" t="s">
        <v>233</v>
      </c>
      <c r="H251" t="s">
        <v>31458</v>
      </c>
      <c r="I251" t="s">
        <v>275</v>
      </c>
      <c r="J251">
        <v>1</v>
      </c>
      <c r="K251" s="342">
        <v>1283.6406698000001</v>
      </c>
      <c r="L251">
        <v>381.93360999999999</v>
      </c>
      <c r="M251">
        <v>1.7889999999999999</v>
      </c>
      <c r="P251">
        <v>3.3609</v>
      </c>
      <c r="Q251" t="s">
        <v>232</v>
      </c>
      <c r="R251">
        <v>1283.3274463</v>
      </c>
      <c r="S251" s="342">
        <v>381.64737000000002</v>
      </c>
      <c r="T251" t="s">
        <v>233</v>
      </c>
      <c r="U251">
        <v>0</v>
      </c>
      <c r="V251">
        <v>0</v>
      </c>
      <c r="W251">
        <v>0</v>
      </c>
      <c r="X251">
        <v>0.16</v>
      </c>
      <c r="Y251" t="str">
        <f>+MID(Tabla_Consulta_desde_Reporte_de_Valorización_de_Instrumentos6[[#This Row],[CODIGO_SBS]],7,1)</f>
        <v>2</v>
      </c>
      <c r="Z251" t="str">
        <f>Tabla_Consulta_desde_Reporte_de_Valorización_de_Instrumentos6[[#This Row],[CODIGO_SBS]]&amp;"-"&amp;RIGHT(Tabla_Consulta_desde_Reporte_de_Valorización_de_Instrumentos6[[#This Row],[PORTAFOLIO]],1)</f>
        <v>5270432F9263-2</v>
      </c>
      <c r="AA251" t="s">
        <v>37217</v>
      </c>
      <c r="AB251" t="s">
        <v>37214</v>
      </c>
      <c r="AC251">
        <f>Tabla_Consulta_desde_Reporte_de_Valorización_de_Instrumentos6[[#This Row],[VALOR_UNITARIO]]*Tabla_Consulta_desde_Reporte_de_Valorización_de_Instrumentos6[[#This Row],[CANTIDAD]]</f>
        <v>1.7889999999999999</v>
      </c>
      <c r="AD251" t="s">
        <v>1497</v>
      </c>
      <c r="AE2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AXA World Funds - US Dynamic High Yield</v>
      </c>
    </row>
    <row r="252" spans="1:31" hidden="1" x14ac:dyDescent="0.35">
      <c r="A252" s="22" t="s">
        <v>35557</v>
      </c>
      <c r="B252" t="s">
        <v>560</v>
      </c>
      <c r="C252" t="s">
        <v>32886</v>
      </c>
      <c r="D252" t="s">
        <v>561</v>
      </c>
      <c r="E252" t="s">
        <v>565</v>
      </c>
      <c r="F252" t="s">
        <v>566</v>
      </c>
      <c r="G252" t="s">
        <v>233</v>
      </c>
      <c r="H252" t="s">
        <v>564</v>
      </c>
      <c r="I252" t="s">
        <v>275</v>
      </c>
      <c r="J252">
        <v>168.8</v>
      </c>
      <c r="K252" s="342">
        <v>34376186.318189502</v>
      </c>
      <c r="L252">
        <v>10228268.11812</v>
      </c>
      <c r="M252">
        <v>57262.726000000002</v>
      </c>
      <c r="P252">
        <v>3.3609</v>
      </c>
      <c r="Q252" t="s">
        <v>232</v>
      </c>
      <c r="R252">
        <v>34376244.726170003</v>
      </c>
      <c r="S252" s="342">
        <v>10223114.47278</v>
      </c>
      <c r="T252" t="s">
        <v>233</v>
      </c>
      <c r="U252">
        <v>0</v>
      </c>
      <c r="V252">
        <v>0</v>
      </c>
      <c r="W252">
        <v>0</v>
      </c>
      <c r="X252">
        <v>0.09</v>
      </c>
      <c r="Y252" t="str">
        <f>+MID(Tabla_Consulta_desde_Reporte_de_Valorización_de_Instrumentos6[[#This Row],[CODIGO_SBS]],7,1)</f>
        <v>2</v>
      </c>
      <c r="Z252" t="str">
        <f>Tabla_Consulta_desde_Reporte_de_Valorización_de_Instrumentos6[[#This Row],[CODIGO_SBS]]&amp;"-"&amp;RIGHT(Tabla_Consulta_desde_Reporte_de_Valorización_de_Instrumentos6[[#This Row],[PORTAFOLIO]],1)</f>
        <v>5270492F8979-1</v>
      </c>
      <c r="AA252" t="s">
        <v>37217</v>
      </c>
      <c r="AB252" t="s">
        <v>37214</v>
      </c>
      <c r="AC252">
        <f>Tabla_Consulta_desde_Reporte_de_Valorización_de_Instrumentos6[[#This Row],[VALOR_UNITARIO]]*Tabla_Consulta_desde_Reporte_de_Valorización_de_Instrumentos6[[#This Row],[CANTIDAD]]</f>
        <v>9665948.1488000005</v>
      </c>
      <c r="AD252" t="s">
        <v>32915</v>
      </c>
      <c r="AE2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3" spans="1:31" hidden="1" x14ac:dyDescent="0.35">
      <c r="A253" s="22" t="s">
        <v>35557</v>
      </c>
      <c r="B253" t="s">
        <v>560</v>
      </c>
      <c r="C253" t="s">
        <v>234</v>
      </c>
      <c r="D253" t="s">
        <v>561</v>
      </c>
      <c r="E253" t="s">
        <v>565</v>
      </c>
      <c r="F253" t="s">
        <v>566</v>
      </c>
      <c r="G253" t="s">
        <v>233</v>
      </c>
      <c r="H253" t="s">
        <v>564</v>
      </c>
      <c r="I253" t="s">
        <v>275</v>
      </c>
      <c r="J253">
        <v>168.8</v>
      </c>
      <c r="K253" s="342">
        <v>1746.9427177</v>
      </c>
      <c r="L253">
        <v>519.78420000000006</v>
      </c>
      <c r="M253">
        <v>2.91</v>
      </c>
      <c r="P253">
        <v>3.3609</v>
      </c>
      <c r="Q253" t="s">
        <v>232</v>
      </c>
      <c r="R253">
        <v>1746.9456858999999</v>
      </c>
      <c r="S253" s="342">
        <v>519.52229999999997</v>
      </c>
      <c r="T253" t="s">
        <v>233</v>
      </c>
      <c r="U253">
        <v>0</v>
      </c>
      <c r="V253">
        <v>0</v>
      </c>
      <c r="W253">
        <v>0</v>
      </c>
      <c r="X253">
        <v>0.09</v>
      </c>
      <c r="Y253" t="str">
        <f>+MID(Tabla_Consulta_desde_Reporte_de_Valorización_de_Instrumentos6[[#This Row],[CODIGO_SBS]],7,1)</f>
        <v>2</v>
      </c>
      <c r="Z253" t="str">
        <f>Tabla_Consulta_desde_Reporte_de_Valorización_de_Instrumentos6[[#This Row],[CODIGO_SBS]]&amp;"-"&amp;RIGHT(Tabla_Consulta_desde_Reporte_de_Valorización_de_Instrumentos6[[#This Row],[PORTAFOLIO]],1)</f>
        <v>5270492F8979-2</v>
      </c>
      <c r="AA253" t="s">
        <v>37217</v>
      </c>
      <c r="AB253" t="s">
        <v>37214</v>
      </c>
      <c r="AC253">
        <f>Tabla_Consulta_desde_Reporte_de_Valorización_de_Instrumentos6[[#This Row],[VALOR_UNITARIO]]*Tabla_Consulta_desde_Reporte_de_Valorización_de_Instrumentos6[[#This Row],[CANTIDAD]]</f>
        <v>491.20800000000008</v>
      </c>
      <c r="AD253" t="s">
        <v>32915</v>
      </c>
      <c r="AE2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4" spans="1:31" hidden="1" x14ac:dyDescent="0.35">
      <c r="A254" s="22" t="s">
        <v>35557</v>
      </c>
      <c r="B254" t="s">
        <v>560</v>
      </c>
      <c r="C254" t="s">
        <v>424</v>
      </c>
      <c r="D254" t="s">
        <v>561</v>
      </c>
      <c r="E254" t="s">
        <v>32532</v>
      </c>
      <c r="F254" t="s">
        <v>32533</v>
      </c>
      <c r="G254" t="s">
        <v>233</v>
      </c>
      <c r="H254" t="s">
        <v>564</v>
      </c>
      <c r="I254" t="s">
        <v>275</v>
      </c>
      <c r="J254">
        <v>0</v>
      </c>
      <c r="K254" s="342">
        <v>16231203.794838</v>
      </c>
      <c r="L254">
        <v>4829421.82</v>
      </c>
      <c r="M254">
        <v>32002</v>
      </c>
      <c r="P254">
        <v>3.3609</v>
      </c>
      <c r="Q254" t="s">
        <v>232</v>
      </c>
      <c r="R254">
        <v>16258783.598468</v>
      </c>
      <c r="S254" s="342">
        <v>4835182.18</v>
      </c>
      <c r="T254" t="s">
        <v>233</v>
      </c>
      <c r="U254">
        <v>0</v>
      </c>
      <c r="V254">
        <v>0</v>
      </c>
      <c r="W254">
        <v>0</v>
      </c>
      <c r="X254">
        <v>-0.18</v>
      </c>
      <c r="Y254" t="str">
        <f>+MID(Tabla_Consulta_desde_Reporte_de_Valorización_de_Instrumentos6[[#This Row],[CODIGO_SBS]],7,1)</f>
        <v>2</v>
      </c>
      <c r="Z254" t="str">
        <f>Tabla_Consulta_desde_Reporte_de_Valorización_de_Instrumentos6[[#This Row],[CODIGO_SBS]]&amp;"-"&amp;RIGHT(Tabla_Consulta_desde_Reporte_de_Valorización_de_Instrumentos6[[#This Row],[PORTAFOLIO]],1)</f>
        <v>5270492F2267-3</v>
      </c>
      <c r="AA254" t="s">
        <v>37217</v>
      </c>
      <c r="AB254" t="s">
        <v>37214</v>
      </c>
      <c r="AC254">
        <f>Tabla_Consulta_desde_Reporte_de_Valorización_de_Instrumentos6[[#This Row],[VALOR_UNITARIO]]*Tabla_Consulta_desde_Reporte_de_Valorización_de_Instrumentos6[[#This Row],[CANTIDAD]]</f>
        <v>0</v>
      </c>
      <c r="AD254" t="s">
        <v>32915</v>
      </c>
      <c r="AE2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5" spans="1:31" hidden="1" x14ac:dyDescent="0.35">
      <c r="A255" s="22" t="s">
        <v>35557</v>
      </c>
      <c r="B255" t="s">
        <v>560</v>
      </c>
      <c r="C255" t="s">
        <v>32886</v>
      </c>
      <c r="D255" t="s">
        <v>561</v>
      </c>
      <c r="E255" t="s">
        <v>32532</v>
      </c>
      <c r="F255" t="s">
        <v>32533</v>
      </c>
      <c r="G255" t="s">
        <v>233</v>
      </c>
      <c r="H255" t="s">
        <v>564</v>
      </c>
      <c r="I255" t="s">
        <v>275</v>
      </c>
      <c r="J255">
        <v>0</v>
      </c>
      <c r="K255" s="342">
        <v>158325404.85864431</v>
      </c>
      <c r="L255">
        <v>47108037.98347</v>
      </c>
      <c r="M255">
        <v>312159.81699999998</v>
      </c>
      <c r="P255">
        <v>3.3609</v>
      </c>
      <c r="Q255" t="s">
        <v>232</v>
      </c>
      <c r="R255">
        <v>158594428.87133211</v>
      </c>
      <c r="S255" s="342">
        <v>47164226.750529997</v>
      </c>
      <c r="T255" t="s">
        <v>233</v>
      </c>
      <c r="U255">
        <v>0</v>
      </c>
      <c r="V255">
        <v>0</v>
      </c>
      <c r="W255">
        <v>0</v>
      </c>
      <c r="X255">
        <v>-0.18</v>
      </c>
      <c r="Y255" t="str">
        <f>+MID(Tabla_Consulta_desde_Reporte_de_Valorización_de_Instrumentos6[[#This Row],[CODIGO_SBS]],7,1)</f>
        <v>2</v>
      </c>
      <c r="Z255" t="str">
        <f>Tabla_Consulta_desde_Reporte_de_Valorización_de_Instrumentos6[[#This Row],[CODIGO_SBS]]&amp;"-"&amp;RIGHT(Tabla_Consulta_desde_Reporte_de_Valorización_de_Instrumentos6[[#This Row],[PORTAFOLIO]],1)</f>
        <v>5270492F2267-1</v>
      </c>
      <c r="AA255" t="s">
        <v>37217</v>
      </c>
      <c r="AB255" t="s">
        <v>37214</v>
      </c>
      <c r="AC255">
        <f>Tabla_Consulta_desde_Reporte_de_Valorización_de_Instrumentos6[[#This Row],[VALOR_UNITARIO]]*Tabla_Consulta_desde_Reporte_de_Valorización_de_Instrumentos6[[#This Row],[CANTIDAD]]</f>
        <v>0</v>
      </c>
      <c r="AD255" t="s">
        <v>1029</v>
      </c>
      <c r="AE2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Debt</v>
      </c>
    </row>
    <row r="256" spans="1:31" hidden="1" x14ac:dyDescent="0.35">
      <c r="A256" s="22" t="s">
        <v>35557</v>
      </c>
      <c r="B256" t="s">
        <v>560</v>
      </c>
      <c r="C256" t="s">
        <v>234</v>
      </c>
      <c r="D256" t="s">
        <v>561</v>
      </c>
      <c r="E256" t="s">
        <v>32532</v>
      </c>
      <c r="F256" t="s">
        <v>32533</v>
      </c>
      <c r="G256" t="s">
        <v>233</v>
      </c>
      <c r="H256" t="s">
        <v>564</v>
      </c>
      <c r="I256" t="s">
        <v>275</v>
      </c>
      <c r="J256">
        <v>0</v>
      </c>
      <c r="K256" s="342">
        <v>319217207.91023523</v>
      </c>
      <c r="L256">
        <v>94979680.416030005</v>
      </c>
      <c r="M256">
        <v>629379.63300000003</v>
      </c>
      <c r="P256">
        <v>3.3609</v>
      </c>
      <c r="Q256" t="s">
        <v>232</v>
      </c>
      <c r="R256">
        <v>319759616.71864909</v>
      </c>
      <c r="S256" s="342">
        <v>95092968.749970004</v>
      </c>
      <c r="T256" t="s">
        <v>233</v>
      </c>
      <c r="U256">
        <v>0</v>
      </c>
      <c r="V256">
        <v>0</v>
      </c>
      <c r="W256">
        <v>0</v>
      </c>
      <c r="X256">
        <v>-0.18</v>
      </c>
      <c r="Y256" t="str">
        <f>+MID(Tabla_Consulta_desde_Reporte_de_Valorización_de_Instrumentos6[[#This Row],[CODIGO_SBS]],7,1)</f>
        <v>2</v>
      </c>
      <c r="Z256" t="str">
        <f>Tabla_Consulta_desde_Reporte_de_Valorización_de_Instrumentos6[[#This Row],[CODIGO_SBS]]&amp;"-"&amp;RIGHT(Tabla_Consulta_desde_Reporte_de_Valorización_de_Instrumentos6[[#This Row],[PORTAFOLIO]],1)</f>
        <v>5270492F2267-2</v>
      </c>
      <c r="AA256" t="s">
        <v>37217</v>
      </c>
      <c r="AB256" t="s">
        <v>37214</v>
      </c>
      <c r="AC256">
        <f>Tabla_Consulta_desde_Reporte_de_Valorización_de_Instrumentos6[[#This Row],[VALOR_UNITARIO]]*Tabla_Consulta_desde_Reporte_de_Valorización_de_Instrumentos6[[#This Row],[CANTIDAD]]</f>
        <v>0</v>
      </c>
      <c r="AD256" t="s">
        <v>1030</v>
      </c>
      <c r="AE2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Corporate</v>
      </c>
    </row>
    <row r="257" spans="1:31" hidden="1" x14ac:dyDescent="0.35">
      <c r="A257" s="22" t="s">
        <v>35557</v>
      </c>
      <c r="B257" t="s">
        <v>560</v>
      </c>
      <c r="C257" t="s">
        <v>32886</v>
      </c>
      <c r="D257" t="s">
        <v>561</v>
      </c>
      <c r="E257" t="s">
        <v>562</v>
      </c>
      <c r="F257" t="s">
        <v>563</v>
      </c>
      <c r="G257" t="s">
        <v>233</v>
      </c>
      <c r="H257" t="s">
        <v>564</v>
      </c>
      <c r="I257" t="s">
        <v>275</v>
      </c>
      <c r="J257">
        <v>1</v>
      </c>
      <c r="K257" s="342">
        <v>91067064.737759501</v>
      </c>
      <c r="L257">
        <v>27096035.210140001</v>
      </c>
      <c r="M257">
        <v>154781.41899999999</v>
      </c>
      <c r="P257">
        <v>3.3609</v>
      </c>
      <c r="Q257" t="s">
        <v>232</v>
      </c>
      <c r="R257">
        <v>91092309.2776355</v>
      </c>
      <c r="S257" s="342">
        <v>27089843.95338</v>
      </c>
      <c r="T257" t="s">
        <v>233</v>
      </c>
      <c r="U257">
        <v>0</v>
      </c>
      <c r="V257">
        <v>0</v>
      </c>
      <c r="W257">
        <v>0</v>
      </c>
      <c r="X257">
        <v>0.04</v>
      </c>
      <c r="Y257" t="str">
        <f>+MID(Tabla_Consulta_desde_Reporte_de_Valorización_de_Instrumentos6[[#This Row],[CODIGO_SBS]],7,1)</f>
        <v>2</v>
      </c>
      <c r="Z257" t="str">
        <f>Tabla_Consulta_desde_Reporte_de_Valorización_de_Instrumentos6[[#This Row],[CODIGO_SBS]]&amp;"-"&amp;RIGHT(Tabla_Consulta_desde_Reporte_de_Valorización_de_Instrumentos6[[#This Row],[PORTAFOLIO]],1)</f>
        <v>5270492F3972-1</v>
      </c>
      <c r="AA257" t="s">
        <v>37217</v>
      </c>
      <c r="AB257" t="s">
        <v>37214</v>
      </c>
      <c r="AC257">
        <f>Tabla_Consulta_desde_Reporte_de_Valorización_de_Instrumentos6[[#This Row],[VALOR_UNITARIO]]*Tabla_Consulta_desde_Reporte_de_Valorización_de_Instrumentos6[[#This Row],[CANTIDAD]]</f>
        <v>154781.41899999999</v>
      </c>
      <c r="AD257" t="s">
        <v>1030</v>
      </c>
      <c r="AE2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Corporate</v>
      </c>
    </row>
    <row r="258" spans="1:31" hidden="1" x14ac:dyDescent="0.35">
      <c r="A258" s="22" t="s">
        <v>35557</v>
      </c>
      <c r="B258" t="s">
        <v>560</v>
      </c>
      <c r="C258" t="s">
        <v>32886</v>
      </c>
      <c r="D258" t="s">
        <v>561</v>
      </c>
      <c r="E258" t="s">
        <v>567</v>
      </c>
      <c r="F258" t="s">
        <v>568</v>
      </c>
      <c r="G258" t="s">
        <v>233</v>
      </c>
      <c r="H258" t="s">
        <v>569</v>
      </c>
      <c r="I258" t="s">
        <v>275</v>
      </c>
      <c r="J258">
        <v>1</v>
      </c>
      <c r="K258" s="342">
        <v>716.14080720000004</v>
      </c>
      <c r="L258">
        <v>213.08007000000001</v>
      </c>
      <c r="M258">
        <v>1.7130000000000001</v>
      </c>
      <c r="P258">
        <v>3.3609</v>
      </c>
      <c r="Q258" t="s">
        <v>232</v>
      </c>
      <c r="R258">
        <v>718.23108349999995</v>
      </c>
      <c r="S258" s="342">
        <v>213.59397000000001</v>
      </c>
      <c r="T258" t="s">
        <v>233</v>
      </c>
      <c r="U258">
        <v>0</v>
      </c>
      <c r="V258">
        <v>0</v>
      </c>
      <c r="W258">
        <v>0</v>
      </c>
      <c r="X258">
        <v>-0.3</v>
      </c>
      <c r="Y258" t="str">
        <f>+MID(Tabla_Consulta_desde_Reporte_de_Valorización_de_Instrumentos6[[#This Row],[CODIGO_SBS]],7,1)</f>
        <v>2</v>
      </c>
      <c r="Z258" t="str">
        <f>Tabla_Consulta_desde_Reporte_de_Valorización_de_Instrumentos6[[#This Row],[CODIGO_SBS]]&amp;"-"&amp;RIGHT(Tabla_Consulta_desde_Reporte_de_Valorización_de_Instrumentos6[[#This Row],[PORTAFOLIO]],1)</f>
        <v>5270512FGKM4-1</v>
      </c>
      <c r="AA258" t="s">
        <v>37217</v>
      </c>
      <c r="AB258" t="s">
        <v>37214</v>
      </c>
      <c r="AC258">
        <f>Tabla_Consulta_desde_Reporte_de_Valorización_de_Instrumentos6[[#This Row],[VALOR_UNITARIO]]*Tabla_Consulta_desde_Reporte_de_Valorización_de_Instrumentos6[[#This Row],[CANTIDAD]]</f>
        <v>1.7130000000000001</v>
      </c>
      <c r="AD258" t="s">
        <v>21085</v>
      </c>
      <c r="AE2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Sovereign Debt Fund</v>
      </c>
    </row>
    <row r="259" spans="1:31" hidden="1" x14ac:dyDescent="0.35">
      <c r="A259" s="22" t="s">
        <v>35557</v>
      </c>
      <c r="B259" t="s">
        <v>560</v>
      </c>
      <c r="C259" t="s">
        <v>234</v>
      </c>
      <c r="D259" t="s">
        <v>561</v>
      </c>
      <c r="E259" t="s">
        <v>567</v>
      </c>
      <c r="F259" t="s">
        <v>568</v>
      </c>
      <c r="G259" t="s">
        <v>233</v>
      </c>
      <c r="H259" t="s">
        <v>569</v>
      </c>
      <c r="I259" t="s">
        <v>275</v>
      </c>
      <c r="J259">
        <v>1</v>
      </c>
      <c r="K259" s="342">
        <v>418.06235099999998</v>
      </c>
      <c r="L259">
        <v>124.39</v>
      </c>
      <c r="M259">
        <v>1</v>
      </c>
      <c r="P259">
        <v>3.3609</v>
      </c>
      <c r="Q259" t="s">
        <v>232</v>
      </c>
      <c r="R259">
        <v>419.28259400000002</v>
      </c>
      <c r="S259" s="342">
        <v>124.69</v>
      </c>
      <c r="T259" t="s">
        <v>233</v>
      </c>
      <c r="U259">
        <v>0</v>
      </c>
      <c r="V259">
        <v>0</v>
      </c>
      <c r="W259">
        <v>0</v>
      </c>
      <c r="X259">
        <v>-0.3</v>
      </c>
      <c r="Y259" t="str">
        <f>+MID(Tabla_Consulta_desde_Reporte_de_Valorización_de_Instrumentos6[[#This Row],[CODIGO_SBS]],7,1)</f>
        <v>2</v>
      </c>
      <c r="Z259" t="str">
        <f>Tabla_Consulta_desde_Reporte_de_Valorización_de_Instrumentos6[[#This Row],[CODIGO_SBS]]&amp;"-"&amp;RIGHT(Tabla_Consulta_desde_Reporte_de_Valorización_de_Instrumentos6[[#This Row],[PORTAFOLIO]],1)</f>
        <v>5270512FGKM4-2</v>
      </c>
      <c r="AA259" t="s">
        <v>37217</v>
      </c>
      <c r="AB259" t="s">
        <v>37214</v>
      </c>
      <c r="AC259">
        <f>Tabla_Consulta_desde_Reporte_de_Valorización_de_Instrumentos6[[#This Row],[VALOR_UNITARIO]]*Tabla_Consulta_desde_Reporte_de_Valorización_de_Instrumentos6[[#This Row],[CANTIDAD]]</f>
        <v>1</v>
      </c>
      <c r="AD259" t="s">
        <v>21109</v>
      </c>
      <c r="AE2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Local Debt Fund</v>
      </c>
    </row>
    <row r="260" spans="1:31" hidden="1" x14ac:dyDescent="0.35">
      <c r="A260" s="22" t="s">
        <v>35557</v>
      </c>
      <c r="B260" t="s">
        <v>560</v>
      </c>
      <c r="C260" t="s">
        <v>32886</v>
      </c>
      <c r="D260" t="s">
        <v>561</v>
      </c>
      <c r="E260" t="s">
        <v>570</v>
      </c>
      <c r="F260" t="s">
        <v>571</v>
      </c>
      <c r="G260" t="s">
        <v>233</v>
      </c>
      <c r="H260" t="s">
        <v>569</v>
      </c>
      <c r="I260" t="s">
        <v>275</v>
      </c>
      <c r="J260">
        <v>103.92</v>
      </c>
      <c r="K260" s="342">
        <v>371.64832200000001</v>
      </c>
      <c r="L260">
        <v>110.58</v>
      </c>
      <c r="M260">
        <v>1</v>
      </c>
      <c r="P260">
        <v>3.3609</v>
      </c>
      <c r="Q260" t="s">
        <v>232</v>
      </c>
      <c r="R260">
        <v>371.56729999999999</v>
      </c>
      <c r="S260" s="342">
        <v>110.5</v>
      </c>
      <c r="T260" t="s">
        <v>233</v>
      </c>
      <c r="U260">
        <v>0</v>
      </c>
      <c r="V260">
        <v>0</v>
      </c>
      <c r="W260">
        <v>0</v>
      </c>
      <c r="X260">
        <v>0.08</v>
      </c>
      <c r="Y260" t="str">
        <f>+MID(Tabla_Consulta_desde_Reporte_de_Valorización_de_Instrumentos6[[#This Row],[CODIGO_SBS]],7,1)</f>
        <v>2</v>
      </c>
      <c r="Z260" t="str">
        <f>Tabla_Consulta_desde_Reporte_de_Valorización_de_Instrumentos6[[#This Row],[CODIGO_SBS]]&amp;"-"&amp;RIGHT(Tabla_Consulta_desde_Reporte_de_Valorización_de_Instrumentos6[[#This Row],[PORTAFOLIO]],1)</f>
        <v>5270512FWZK5-1</v>
      </c>
      <c r="AA260" t="s">
        <v>37217</v>
      </c>
      <c r="AB260" t="s">
        <v>37214</v>
      </c>
      <c r="AC260">
        <f>Tabla_Consulta_desde_Reporte_de_Valorización_de_Instrumentos6[[#This Row],[VALOR_UNITARIO]]*Tabla_Consulta_desde_Reporte_de_Valorización_de_Instrumentos6[[#This Row],[CANTIDAD]]</f>
        <v>103.92</v>
      </c>
      <c r="AD260" t="s">
        <v>21109</v>
      </c>
      <c r="AE2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Local Debt Fund</v>
      </c>
    </row>
    <row r="261" spans="1:31" hidden="1" x14ac:dyDescent="0.35">
      <c r="A261" s="22" t="s">
        <v>35557</v>
      </c>
      <c r="B261" t="s">
        <v>560</v>
      </c>
      <c r="C261" t="s">
        <v>32886</v>
      </c>
      <c r="D261" t="s">
        <v>561</v>
      </c>
      <c r="E261" t="s">
        <v>31491</v>
      </c>
      <c r="F261" t="s">
        <v>31492</v>
      </c>
      <c r="G261" t="s">
        <v>233</v>
      </c>
      <c r="H261" t="s">
        <v>31493</v>
      </c>
      <c r="I261" t="s">
        <v>589</v>
      </c>
      <c r="J261">
        <v>0</v>
      </c>
      <c r="K261" s="342">
        <v>603.34855760000005</v>
      </c>
      <c r="L261">
        <v>152.90003999999999</v>
      </c>
      <c r="M261">
        <v>1.244</v>
      </c>
      <c r="P261">
        <v>3.9460326999999999</v>
      </c>
      <c r="Q261" t="s">
        <v>232</v>
      </c>
      <c r="R261">
        <v>604.27295019999997</v>
      </c>
      <c r="S261" s="342">
        <v>152.88759999999999</v>
      </c>
      <c r="T261" t="s">
        <v>233</v>
      </c>
      <c r="U261">
        <v>0</v>
      </c>
      <c r="V261">
        <v>0</v>
      </c>
      <c r="W261">
        <v>0</v>
      </c>
      <c r="X261">
        <v>0.01</v>
      </c>
      <c r="Y261" t="str">
        <f>+MID(Tabla_Consulta_desde_Reporte_de_Valorización_de_Instrumentos6[[#This Row],[CODIGO_SBS]],7,1)</f>
        <v>4</v>
      </c>
      <c r="Z261" t="str">
        <f>Tabla_Consulta_desde_Reporte_de_Valorización_de_Instrumentos6[[#This Row],[CODIGO_SBS]]&amp;"-"&amp;RIGHT(Tabla_Consulta_desde_Reporte_de_Valorización_de_Instrumentos6[[#This Row],[PORTAFOLIO]],1)</f>
        <v>5270604F1743-1</v>
      </c>
      <c r="AA261" t="s">
        <v>37217</v>
      </c>
      <c r="AB261" t="s">
        <v>37214</v>
      </c>
      <c r="AC261">
        <f>Tabla_Consulta_desde_Reporte_de_Valorización_de_Instrumentos6[[#This Row],[VALOR_UNITARIO]]*Tabla_Consulta_desde_Reporte_de_Valorización_de_Instrumentos6[[#This Row],[CANTIDAD]]</f>
        <v>0</v>
      </c>
      <c r="AD261" t="s">
        <v>32916</v>
      </c>
      <c r="AE2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 ESG Selection</v>
      </c>
    </row>
    <row r="262" spans="1:31" hidden="1" x14ac:dyDescent="0.35">
      <c r="A262" s="22" t="s">
        <v>35557</v>
      </c>
      <c r="B262" t="s">
        <v>560</v>
      </c>
      <c r="C262" t="s">
        <v>234</v>
      </c>
      <c r="D262" t="s">
        <v>561</v>
      </c>
      <c r="E262" t="s">
        <v>31491</v>
      </c>
      <c r="F262" t="s">
        <v>31492</v>
      </c>
      <c r="G262" t="s">
        <v>233</v>
      </c>
      <c r="H262" t="s">
        <v>31493</v>
      </c>
      <c r="I262" t="s">
        <v>589</v>
      </c>
      <c r="J262">
        <v>0</v>
      </c>
      <c r="K262" s="342">
        <v>735.75543560000006</v>
      </c>
      <c r="L262">
        <v>186.45446999999999</v>
      </c>
      <c r="M262">
        <v>1.5169999999999999</v>
      </c>
      <c r="P262">
        <v>3.9460326999999999</v>
      </c>
      <c r="Q262" t="s">
        <v>232</v>
      </c>
      <c r="R262">
        <v>736.88268930000004</v>
      </c>
      <c r="S262" s="342">
        <v>186.4393</v>
      </c>
      <c r="T262" t="s">
        <v>233</v>
      </c>
      <c r="U262">
        <v>0</v>
      </c>
      <c r="V262">
        <v>0</v>
      </c>
      <c r="W262">
        <v>0</v>
      </c>
      <c r="X262">
        <v>0.01</v>
      </c>
      <c r="Y262" t="str">
        <f>+MID(Tabla_Consulta_desde_Reporte_de_Valorización_de_Instrumentos6[[#This Row],[CODIGO_SBS]],7,1)</f>
        <v>4</v>
      </c>
      <c r="Z262" t="str">
        <f>Tabla_Consulta_desde_Reporte_de_Valorización_de_Instrumentos6[[#This Row],[CODIGO_SBS]]&amp;"-"&amp;RIGHT(Tabla_Consulta_desde_Reporte_de_Valorización_de_Instrumentos6[[#This Row],[PORTAFOLIO]],1)</f>
        <v>5270604F1743-2</v>
      </c>
      <c r="AA262" t="s">
        <v>37217</v>
      </c>
      <c r="AB262" t="s">
        <v>37214</v>
      </c>
      <c r="AC262">
        <f>Tabla_Consulta_desde_Reporte_de_Valorización_de_Instrumentos6[[#This Row],[VALOR_UNITARIO]]*Tabla_Consulta_desde_Reporte_de_Valorización_de_Instrumentos6[[#This Row],[CANTIDAD]]</f>
        <v>0</v>
      </c>
      <c r="AD262" t="s">
        <v>25246</v>
      </c>
      <c r="AE2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ESG Selection</v>
      </c>
    </row>
    <row r="263" spans="1:31" hidden="1" x14ac:dyDescent="0.35">
      <c r="A263" s="22" t="s">
        <v>35557</v>
      </c>
      <c r="B263" t="s">
        <v>560</v>
      </c>
      <c r="C263" t="s">
        <v>32886</v>
      </c>
      <c r="D263" t="s">
        <v>561</v>
      </c>
      <c r="E263" t="s">
        <v>32905</v>
      </c>
      <c r="F263" t="s">
        <v>32906</v>
      </c>
      <c r="G263" t="s">
        <v>233</v>
      </c>
      <c r="H263" t="s">
        <v>31493</v>
      </c>
      <c r="I263" t="s">
        <v>589</v>
      </c>
      <c r="J263">
        <v>186.59</v>
      </c>
      <c r="K263" s="342">
        <v>103572660.4955181</v>
      </c>
      <c r="L263">
        <v>26247288.953159999</v>
      </c>
      <c r="M263">
        <v>138889.242</v>
      </c>
      <c r="P263">
        <v>3.9460326999999999</v>
      </c>
      <c r="Q263" t="s">
        <v>232</v>
      </c>
      <c r="R263">
        <v>103635485.1488542</v>
      </c>
      <c r="S263" s="342">
        <v>26220899.99718</v>
      </c>
      <c r="T263" t="s">
        <v>233</v>
      </c>
      <c r="U263">
        <v>0</v>
      </c>
      <c r="V263">
        <v>0</v>
      </c>
      <c r="W263">
        <v>0</v>
      </c>
      <c r="X263">
        <v>0.19</v>
      </c>
      <c r="Y263" t="str">
        <f>+MID(Tabla_Consulta_desde_Reporte_de_Valorización_de_Instrumentos6[[#This Row],[CODIGO_SBS]],7,1)</f>
        <v>4</v>
      </c>
      <c r="Z263" t="str">
        <f>Tabla_Consulta_desde_Reporte_de_Valorización_de_Instrumentos6[[#This Row],[CODIGO_SBS]]&amp;"-"&amp;RIGHT(Tabla_Consulta_desde_Reporte_de_Valorización_de_Instrumentos6[[#This Row],[PORTAFOLIO]],1)</f>
        <v>5270604F1414-1</v>
      </c>
      <c r="AA263" t="s">
        <v>37217</v>
      </c>
      <c r="AB263" t="s">
        <v>37214</v>
      </c>
      <c r="AC263">
        <f>Tabla_Consulta_desde_Reporte_de_Valorización_de_Instrumentos6[[#This Row],[VALOR_UNITARIO]]*Tabla_Consulta_desde_Reporte_de_Valorización_de_Instrumentos6[[#This Row],[CANTIDAD]]</f>
        <v>25915343.664779998</v>
      </c>
      <c r="AD263" t="s">
        <v>25246</v>
      </c>
      <c r="AE2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ESG Selection</v>
      </c>
    </row>
    <row r="264" spans="1:31" hidden="1" x14ac:dyDescent="0.35">
      <c r="A264" s="22" t="s">
        <v>35557</v>
      </c>
      <c r="B264" t="s">
        <v>560</v>
      </c>
      <c r="C264" t="s">
        <v>424</v>
      </c>
      <c r="D264" t="s">
        <v>561</v>
      </c>
      <c r="E264" t="s">
        <v>32534</v>
      </c>
      <c r="F264" t="s">
        <v>32535</v>
      </c>
      <c r="G264" t="s">
        <v>233</v>
      </c>
      <c r="H264" t="s">
        <v>32536</v>
      </c>
      <c r="I264" t="s">
        <v>275</v>
      </c>
      <c r="J264">
        <v>220.06</v>
      </c>
      <c r="K264" s="342">
        <v>9956393.2104839999</v>
      </c>
      <c r="L264">
        <v>2962418.76</v>
      </c>
      <c r="M264">
        <v>12159</v>
      </c>
      <c r="P264">
        <v>3.3609</v>
      </c>
      <c r="Q264" t="s">
        <v>423</v>
      </c>
      <c r="R264">
        <v>9963064.7565119993</v>
      </c>
      <c r="S264" s="342">
        <v>2962905.12</v>
      </c>
      <c r="T264" t="s">
        <v>645</v>
      </c>
      <c r="U264">
        <v>0</v>
      </c>
      <c r="V264">
        <v>0</v>
      </c>
      <c r="W264">
        <v>0</v>
      </c>
      <c r="X264">
        <v>-0.04</v>
      </c>
      <c r="Y264" t="str">
        <f>+MID(Tabla_Consulta_desde_Reporte_de_Valorización_de_Instrumentos6[[#This Row],[CODIGO_SBS]],7,1)</f>
        <v>2</v>
      </c>
      <c r="Z264" t="str">
        <f>Tabla_Consulta_desde_Reporte_de_Valorización_de_Instrumentos6[[#This Row],[CODIGO_SBS]]&amp;"-"&amp;RIGHT(Tabla_Consulta_desde_Reporte_de_Valorización_de_Instrumentos6[[#This Row],[PORTAFOLIO]],1)</f>
        <v>5270882F3974-3</v>
      </c>
      <c r="AA264" t="s">
        <v>37217</v>
      </c>
      <c r="AB264" t="s">
        <v>37214</v>
      </c>
      <c r="AC264">
        <f>Tabla_Consulta_desde_Reporte_de_Valorización_de_Instrumentos6[[#This Row],[VALOR_UNITARIO]]*Tabla_Consulta_desde_Reporte_de_Valorización_de_Instrumentos6[[#This Row],[CANTIDAD]]</f>
        <v>2675709.54</v>
      </c>
      <c r="AD264" t="s">
        <v>32917</v>
      </c>
      <c r="AE2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5" spans="1:31" hidden="1" x14ac:dyDescent="0.35">
      <c r="A265" s="22" t="s">
        <v>35557</v>
      </c>
      <c r="B265" t="s">
        <v>560</v>
      </c>
      <c r="C265" t="s">
        <v>32886</v>
      </c>
      <c r="D265" t="s">
        <v>561</v>
      </c>
      <c r="E265" t="s">
        <v>32534</v>
      </c>
      <c r="F265" t="s">
        <v>32535</v>
      </c>
      <c r="G265" t="s">
        <v>233</v>
      </c>
      <c r="H265" t="s">
        <v>32536</v>
      </c>
      <c r="I265" t="s">
        <v>275</v>
      </c>
      <c r="J265">
        <v>220.06</v>
      </c>
      <c r="K265" s="342">
        <v>3987797.9221199998</v>
      </c>
      <c r="L265">
        <v>1186526.8</v>
      </c>
      <c r="M265">
        <v>4870</v>
      </c>
      <c r="P265">
        <v>3.3609</v>
      </c>
      <c r="Q265" t="s">
        <v>423</v>
      </c>
      <c r="R265">
        <v>3990470.05216</v>
      </c>
      <c r="S265" s="342">
        <v>1186721.6000000001</v>
      </c>
      <c r="T265" t="s">
        <v>645</v>
      </c>
      <c r="U265">
        <v>0</v>
      </c>
      <c r="V265">
        <v>0</v>
      </c>
      <c r="W265">
        <v>0</v>
      </c>
      <c r="X265">
        <v>-0.04</v>
      </c>
      <c r="Y265" t="str">
        <f>+MID(Tabla_Consulta_desde_Reporte_de_Valorización_de_Instrumentos6[[#This Row],[CODIGO_SBS]],7,1)</f>
        <v>2</v>
      </c>
      <c r="Z265" t="str">
        <f>Tabla_Consulta_desde_Reporte_de_Valorización_de_Instrumentos6[[#This Row],[CODIGO_SBS]]&amp;"-"&amp;RIGHT(Tabla_Consulta_desde_Reporte_de_Valorización_de_Instrumentos6[[#This Row],[PORTAFOLIO]],1)</f>
        <v>5270882F3974-1</v>
      </c>
      <c r="AA265" t="s">
        <v>37217</v>
      </c>
      <c r="AB265" t="s">
        <v>37214</v>
      </c>
      <c r="AC265">
        <f>Tabla_Consulta_desde_Reporte_de_Valorización_de_Instrumentos6[[#This Row],[VALOR_UNITARIO]]*Tabla_Consulta_desde_Reporte_de_Valorización_de_Instrumentos6[[#This Row],[CANTIDAD]]</f>
        <v>1071692.2</v>
      </c>
      <c r="AD265" t="s">
        <v>32917</v>
      </c>
      <c r="AE2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6" spans="1:31" hidden="1" x14ac:dyDescent="0.35">
      <c r="A266" s="22" t="s">
        <v>35557</v>
      </c>
      <c r="B266" t="s">
        <v>560</v>
      </c>
      <c r="C266" t="s">
        <v>234</v>
      </c>
      <c r="D266" t="s">
        <v>561</v>
      </c>
      <c r="E266" t="s">
        <v>32534</v>
      </c>
      <c r="F266" t="s">
        <v>32535</v>
      </c>
      <c r="G266" t="s">
        <v>233</v>
      </c>
      <c r="H266" t="s">
        <v>32536</v>
      </c>
      <c r="I266" t="s">
        <v>275</v>
      </c>
      <c r="J266">
        <v>220.06</v>
      </c>
      <c r="K266" s="342">
        <v>46132353.046488002</v>
      </c>
      <c r="L266">
        <v>13726190.32</v>
      </c>
      <c r="M266">
        <v>56338</v>
      </c>
      <c r="P266">
        <v>3.3609</v>
      </c>
      <c r="Q266" t="s">
        <v>423</v>
      </c>
      <c r="R266">
        <v>46163265.256384</v>
      </c>
      <c r="S266" s="342">
        <v>13728443.84</v>
      </c>
      <c r="T266" t="s">
        <v>645</v>
      </c>
      <c r="U266">
        <v>0</v>
      </c>
      <c r="V266">
        <v>0</v>
      </c>
      <c r="W266">
        <v>0</v>
      </c>
      <c r="X266">
        <v>-0.04</v>
      </c>
      <c r="Y266" t="str">
        <f>+MID(Tabla_Consulta_desde_Reporte_de_Valorización_de_Instrumentos6[[#This Row],[CODIGO_SBS]],7,1)</f>
        <v>2</v>
      </c>
      <c r="Z266" t="str">
        <f>Tabla_Consulta_desde_Reporte_de_Valorización_de_Instrumentos6[[#This Row],[CODIGO_SBS]]&amp;"-"&amp;RIGHT(Tabla_Consulta_desde_Reporte_de_Valorización_de_Instrumentos6[[#This Row],[PORTAFOLIO]],1)</f>
        <v>5270882F3974-2</v>
      </c>
      <c r="AA266" t="s">
        <v>37217</v>
      </c>
      <c r="AB266" t="s">
        <v>37214</v>
      </c>
      <c r="AC266">
        <f>Tabla_Consulta_desde_Reporte_de_Valorización_de_Instrumentos6[[#This Row],[VALOR_UNITARIO]]*Tabla_Consulta_desde_Reporte_de_Valorización_de_Instrumentos6[[#This Row],[CANTIDAD]]</f>
        <v>12397740.279999999</v>
      </c>
      <c r="AD266" t="s">
        <v>32917</v>
      </c>
      <c r="AE2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7" spans="1:31" hidden="1" x14ac:dyDescent="0.35">
      <c r="A267" s="22" t="s">
        <v>35557</v>
      </c>
      <c r="B267" t="s">
        <v>560</v>
      </c>
      <c r="C267" t="s">
        <v>424</v>
      </c>
      <c r="D267" t="s">
        <v>561</v>
      </c>
      <c r="E267" t="s">
        <v>572</v>
      </c>
      <c r="F267" t="s">
        <v>573</v>
      </c>
      <c r="G267" t="s">
        <v>233</v>
      </c>
      <c r="H267" t="s">
        <v>574</v>
      </c>
      <c r="I267" t="s">
        <v>275</v>
      </c>
      <c r="J267">
        <v>974.3229</v>
      </c>
      <c r="K267" s="342">
        <v>3366.4120806000001</v>
      </c>
      <c r="L267">
        <v>1001.6400609</v>
      </c>
      <c r="M267">
        <v>1.0109999999999999</v>
      </c>
      <c r="P267">
        <v>3.3609</v>
      </c>
      <c r="Q267" t="s">
        <v>423</v>
      </c>
      <c r="R267">
        <v>3370.3704957999998</v>
      </c>
      <c r="S267" s="342">
        <v>1002.3108594</v>
      </c>
      <c r="T267" t="s">
        <v>233</v>
      </c>
      <c r="U267">
        <v>0</v>
      </c>
      <c r="V267">
        <v>0</v>
      </c>
      <c r="W267">
        <v>0</v>
      </c>
      <c r="X267">
        <v>-0.66349999999999998</v>
      </c>
      <c r="Y267" t="str">
        <f>+MID(Tabla_Consulta_desde_Reporte_de_Valorización_de_Instrumentos6[[#This Row],[CODIGO_SBS]],7,1)</f>
        <v>2</v>
      </c>
      <c r="Z267" t="str">
        <f>Tabla_Consulta_desde_Reporte_de_Valorización_de_Instrumentos6[[#This Row],[CODIGO_SBS]]&amp;"-"&amp;RIGHT(Tabla_Consulta_desde_Reporte_de_Valorización_de_Instrumentos6[[#This Row],[PORTAFOLIO]],1)</f>
        <v>5270942F9527-3</v>
      </c>
      <c r="AA267" t="s">
        <v>37213</v>
      </c>
      <c r="AB267" t="s">
        <v>37214</v>
      </c>
      <c r="AC267">
        <f>Tabla_Consulta_desde_Reporte_de_Valorización_de_Instrumentos6[[#This Row],[VALOR_UNITARIO]]*Tabla_Consulta_desde_Reporte_de_Valorización_de_Instrumentos6[[#This Row],[CANTIDAD]]</f>
        <v>985.04045189999988</v>
      </c>
      <c r="AD267" t="s">
        <v>4208</v>
      </c>
      <c r="AE2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Pinebridge - Asia Ex-Japan Small Caps</v>
      </c>
    </row>
    <row r="268" spans="1:31" hidden="1" x14ac:dyDescent="0.35">
      <c r="A268" s="22" t="s">
        <v>35557</v>
      </c>
      <c r="B268" t="s">
        <v>560</v>
      </c>
      <c r="C268" t="s">
        <v>234</v>
      </c>
      <c r="D268" t="s">
        <v>561</v>
      </c>
      <c r="E268" t="s">
        <v>572</v>
      </c>
      <c r="F268" t="s">
        <v>573</v>
      </c>
      <c r="G268" t="s">
        <v>233</v>
      </c>
      <c r="H268" t="s">
        <v>574</v>
      </c>
      <c r="I268" t="s">
        <v>275</v>
      </c>
      <c r="J268">
        <v>974.3229</v>
      </c>
      <c r="K268" s="342">
        <v>4042.3583242999998</v>
      </c>
      <c r="L268">
        <v>1202.7606665999999</v>
      </c>
      <c r="M268">
        <v>1.214</v>
      </c>
      <c r="P268">
        <v>3.3609</v>
      </c>
      <c r="Q268" t="s">
        <v>423</v>
      </c>
      <c r="R268">
        <v>4047.1115547999998</v>
      </c>
      <c r="S268" s="342">
        <v>1203.5661556</v>
      </c>
      <c r="T268" t="s">
        <v>233</v>
      </c>
      <c r="U268">
        <v>0</v>
      </c>
      <c r="V268">
        <v>0</v>
      </c>
      <c r="W268">
        <v>0</v>
      </c>
      <c r="X268">
        <v>-0.66349999999999998</v>
      </c>
      <c r="Y268" t="str">
        <f>+MID(Tabla_Consulta_desde_Reporte_de_Valorización_de_Instrumentos6[[#This Row],[CODIGO_SBS]],7,1)</f>
        <v>2</v>
      </c>
      <c r="Z268" t="str">
        <f>Tabla_Consulta_desde_Reporte_de_Valorización_de_Instrumentos6[[#This Row],[CODIGO_SBS]]&amp;"-"&amp;RIGHT(Tabla_Consulta_desde_Reporte_de_Valorización_de_Instrumentos6[[#This Row],[PORTAFOLIO]],1)</f>
        <v>5270942F9527-2</v>
      </c>
      <c r="AA268" t="s">
        <v>37213</v>
      </c>
      <c r="AB268" t="s">
        <v>37214</v>
      </c>
      <c r="AC268">
        <f>Tabla_Consulta_desde_Reporte_de_Valorización_de_Instrumentos6[[#This Row],[VALOR_UNITARIO]]*Tabla_Consulta_desde_Reporte_de_Valorización_de_Instrumentos6[[#This Row],[CANTIDAD]]</f>
        <v>1182.8280006</v>
      </c>
      <c r="AD268" t="s">
        <v>4208</v>
      </c>
      <c r="AE2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Pinebridge - Asia Ex-Japan Small Caps</v>
      </c>
    </row>
    <row r="269" spans="1:31" hidden="1" x14ac:dyDescent="0.35">
      <c r="A269" s="22" t="s">
        <v>35557</v>
      </c>
      <c r="B269" t="s">
        <v>560</v>
      </c>
      <c r="C269" t="s">
        <v>32886</v>
      </c>
      <c r="D269" t="s">
        <v>561</v>
      </c>
      <c r="E269" t="s">
        <v>25364</v>
      </c>
      <c r="F269" t="s">
        <v>30553</v>
      </c>
      <c r="G269" t="s">
        <v>233</v>
      </c>
      <c r="H269" t="s">
        <v>575</v>
      </c>
      <c r="I269" t="s">
        <v>275</v>
      </c>
      <c r="J269">
        <v>1</v>
      </c>
      <c r="K269" s="342">
        <v>57847494.875399999</v>
      </c>
      <c r="L269">
        <v>17211906</v>
      </c>
      <c r="M269">
        <v>156600</v>
      </c>
      <c r="P269">
        <v>3.3609</v>
      </c>
      <c r="Q269" t="s">
        <v>232</v>
      </c>
      <c r="R269">
        <v>57992603.410800003</v>
      </c>
      <c r="S269" s="342">
        <v>17246358</v>
      </c>
      <c r="T269" t="s">
        <v>233</v>
      </c>
      <c r="U269">
        <v>0</v>
      </c>
      <c r="V269">
        <v>0</v>
      </c>
      <c r="W269">
        <v>0</v>
      </c>
      <c r="X269">
        <v>-0.22</v>
      </c>
      <c r="Y269" t="str">
        <f>+MID(Tabla_Consulta_desde_Reporte_de_Valorización_de_Instrumentos6[[#This Row],[CODIGO_SBS]],7,1)</f>
        <v>2</v>
      </c>
      <c r="Z269" t="str">
        <f>Tabla_Consulta_desde_Reporte_de_Valorización_de_Instrumentos6[[#This Row],[CODIGO_SBS]]&amp;"-"&amp;RIGHT(Tabla_Consulta_desde_Reporte_de_Valorización_de_Instrumentos6[[#This Row],[PORTAFOLIO]],1)</f>
        <v>5271112E7176-1</v>
      </c>
      <c r="AA269" t="s">
        <v>37217</v>
      </c>
      <c r="AB269" t="s">
        <v>37214</v>
      </c>
      <c r="AC269">
        <f>Tabla_Consulta_desde_Reporte_de_Valorización_de_Instrumentos6[[#This Row],[VALOR_UNITARIO]]*Tabla_Consulta_desde_Reporte_de_Valorización_de_Instrumentos6[[#This Row],[CANTIDAD]]</f>
        <v>156600</v>
      </c>
      <c r="AD269" t="s">
        <v>25379</v>
      </c>
      <c r="AE2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 Tips ETF</v>
      </c>
    </row>
    <row r="270" spans="1:31" hidden="1" x14ac:dyDescent="0.35">
      <c r="A270" s="22" t="s">
        <v>35557</v>
      </c>
      <c r="B270" t="s">
        <v>560</v>
      </c>
      <c r="C270" t="s">
        <v>234</v>
      </c>
      <c r="D270" t="s">
        <v>561</v>
      </c>
      <c r="E270" t="s">
        <v>25364</v>
      </c>
      <c r="F270" t="s">
        <v>30553</v>
      </c>
      <c r="G270" t="s">
        <v>233</v>
      </c>
      <c r="H270" t="s">
        <v>575</v>
      </c>
      <c r="I270" t="s">
        <v>275</v>
      </c>
      <c r="J270">
        <v>1</v>
      </c>
      <c r="K270" s="342">
        <v>272356053.4587</v>
      </c>
      <c r="L270">
        <v>81036643</v>
      </c>
      <c r="M270">
        <v>737300</v>
      </c>
      <c r="P270">
        <v>3.3609</v>
      </c>
      <c r="Q270" t="s">
        <v>232</v>
      </c>
      <c r="R270">
        <v>273039249.64740002</v>
      </c>
      <c r="S270" s="342">
        <v>81198849</v>
      </c>
      <c r="T270" t="s">
        <v>233</v>
      </c>
      <c r="U270">
        <v>0</v>
      </c>
      <c r="V270">
        <v>0</v>
      </c>
      <c r="W270">
        <v>0</v>
      </c>
      <c r="X270">
        <v>-0.22</v>
      </c>
      <c r="Y270" t="str">
        <f>+MID(Tabla_Consulta_desde_Reporte_de_Valorización_de_Instrumentos6[[#This Row],[CODIGO_SBS]],7,1)</f>
        <v>2</v>
      </c>
      <c r="Z270" t="str">
        <f>Tabla_Consulta_desde_Reporte_de_Valorización_de_Instrumentos6[[#This Row],[CODIGO_SBS]]&amp;"-"&amp;RIGHT(Tabla_Consulta_desde_Reporte_de_Valorización_de_Instrumentos6[[#This Row],[PORTAFOLIO]],1)</f>
        <v>5271112E7176-2</v>
      </c>
      <c r="AA270" t="s">
        <v>37217</v>
      </c>
      <c r="AB270" t="s">
        <v>37214</v>
      </c>
      <c r="AC270">
        <f>Tabla_Consulta_desde_Reporte_de_Valorización_de_Instrumentos6[[#This Row],[VALOR_UNITARIO]]*Tabla_Consulta_desde_Reporte_de_Valorización_de_Instrumentos6[[#This Row],[CANTIDAD]]</f>
        <v>737300</v>
      </c>
      <c r="AD270" t="s">
        <v>25379</v>
      </c>
      <c r="AE2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 Tips ETF</v>
      </c>
    </row>
    <row r="271" spans="1:31" hidden="1" x14ac:dyDescent="0.35">
      <c r="A271" s="22" t="s">
        <v>35557</v>
      </c>
      <c r="B271" t="s">
        <v>560</v>
      </c>
      <c r="C271" t="s">
        <v>32886</v>
      </c>
      <c r="D271" t="s">
        <v>561</v>
      </c>
      <c r="E271" t="s">
        <v>25220</v>
      </c>
      <c r="F271" t="s">
        <v>30497</v>
      </c>
      <c r="G271" t="s">
        <v>233</v>
      </c>
      <c r="H271" t="s">
        <v>575</v>
      </c>
      <c r="I271" t="s">
        <v>275</v>
      </c>
      <c r="J271">
        <v>1</v>
      </c>
      <c r="K271" s="342">
        <v>57668674.829999998</v>
      </c>
      <c r="L271">
        <v>17158700</v>
      </c>
      <c r="M271">
        <v>174200</v>
      </c>
      <c r="P271">
        <v>3.3609</v>
      </c>
      <c r="Q271" t="s">
        <v>232</v>
      </c>
      <c r="R271">
        <v>57908719.9912</v>
      </c>
      <c r="S271" s="342">
        <v>17221412</v>
      </c>
      <c r="T271" t="s">
        <v>233</v>
      </c>
      <c r="U271">
        <v>0</v>
      </c>
      <c r="V271">
        <v>0</v>
      </c>
      <c r="W271">
        <v>0</v>
      </c>
      <c r="X271">
        <v>-0.36</v>
      </c>
      <c r="Y271" t="str">
        <f>+MID(Tabla_Consulta_desde_Reporte_de_Valorización_de_Instrumentos6[[#This Row],[CODIGO_SBS]],7,1)</f>
        <v>2</v>
      </c>
      <c r="Z271" t="str">
        <f>Tabla_Consulta_desde_Reporte_de_Valorización_de_Instrumentos6[[#This Row],[CODIGO_SBS]]&amp;"-"&amp;RIGHT(Tabla_Consulta_desde_Reporte_de_Valorización_de_Instrumentos6[[#This Row],[PORTAFOLIO]],1)</f>
        <v>5271112EG102-1</v>
      </c>
      <c r="AA271" t="s">
        <v>37213</v>
      </c>
      <c r="AB271" t="s">
        <v>37214</v>
      </c>
      <c r="AC271">
        <f>Tabla_Consulta_desde_Reporte_de_Valorización_de_Instrumentos6[[#This Row],[VALOR_UNITARIO]]*Tabla_Consulta_desde_Reporte_de_Valorización_de_Instrumentos6[[#This Row],[CANTIDAD]]</f>
        <v>174200</v>
      </c>
      <c r="AD271" t="s">
        <v>23063</v>
      </c>
      <c r="AE2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2" spans="1:31" hidden="1" x14ac:dyDescent="0.35">
      <c r="A272" s="22" t="s">
        <v>35557</v>
      </c>
      <c r="B272" t="s">
        <v>560</v>
      </c>
      <c r="C272" t="s">
        <v>424</v>
      </c>
      <c r="D272" t="s">
        <v>561</v>
      </c>
      <c r="E272" t="s">
        <v>582</v>
      </c>
      <c r="F272" t="s">
        <v>583</v>
      </c>
      <c r="G272" t="s">
        <v>233</v>
      </c>
      <c r="H272" t="s">
        <v>575</v>
      </c>
      <c r="I272" t="s">
        <v>275</v>
      </c>
      <c r="J272">
        <v>420.85</v>
      </c>
      <c r="K272" s="342">
        <v>257082298.88999999</v>
      </c>
      <c r="L272">
        <v>76492100</v>
      </c>
      <c r="M272">
        <v>254000</v>
      </c>
      <c r="P272">
        <v>3.3609</v>
      </c>
      <c r="Q272" t="s">
        <v>423</v>
      </c>
      <c r="R272">
        <v>260432293.96799999</v>
      </c>
      <c r="S272" s="342">
        <v>77449680</v>
      </c>
      <c r="T272" t="s">
        <v>233</v>
      </c>
      <c r="U272">
        <v>0</v>
      </c>
      <c r="V272">
        <v>0</v>
      </c>
      <c r="W272">
        <v>0</v>
      </c>
      <c r="X272">
        <v>-3.77</v>
      </c>
      <c r="Y272" t="str">
        <f>+MID(Tabla_Consulta_desde_Reporte_de_Valorización_de_Instrumentos6[[#This Row],[CODIGO_SBS]],7,1)</f>
        <v>2</v>
      </c>
      <c r="Z272" t="str">
        <f>Tabla_Consulta_desde_Reporte_de_Valorización_de_Instrumentos6[[#This Row],[CODIGO_SBS]]&amp;"-"&amp;RIGHT(Tabla_Consulta_desde_Reporte_de_Valorización_de_Instrumentos6[[#This Row],[PORTAFOLIO]],1)</f>
        <v>5271112E7523-3</v>
      </c>
      <c r="AA272" t="s">
        <v>37213</v>
      </c>
      <c r="AB272" t="s">
        <v>37214</v>
      </c>
      <c r="AC272">
        <f>Tabla_Consulta_desde_Reporte_de_Valorización_de_Instrumentos6[[#This Row],[VALOR_UNITARIO]]*Tabla_Consulta_desde_Reporte_de_Valorización_de_Instrumentos6[[#This Row],[CANTIDAD]]</f>
        <v>106895900</v>
      </c>
      <c r="AD272" t="s">
        <v>23063</v>
      </c>
      <c r="AE2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3" spans="1:31" hidden="1" x14ac:dyDescent="0.35">
      <c r="A273" s="22" t="s">
        <v>35557</v>
      </c>
      <c r="B273" t="s">
        <v>560</v>
      </c>
      <c r="C273" t="s">
        <v>32886</v>
      </c>
      <c r="D273" t="s">
        <v>561</v>
      </c>
      <c r="E273" t="s">
        <v>582</v>
      </c>
      <c r="F273" t="s">
        <v>583</v>
      </c>
      <c r="G273" t="s">
        <v>233</v>
      </c>
      <c r="H273" t="s">
        <v>575</v>
      </c>
      <c r="I273" t="s">
        <v>275</v>
      </c>
      <c r="J273">
        <v>420.85</v>
      </c>
      <c r="K273" s="342">
        <v>80869589.296499997</v>
      </c>
      <c r="L273">
        <v>24061885</v>
      </c>
      <c r="M273">
        <v>79900</v>
      </c>
      <c r="P273">
        <v>3.3609</v>
      </c>
      <c r="Q273" t="s">
        <v>423</v>
      </c>
      <c r="R273">
        <v>81923386.960800007</v>
      </c>
      <c r="S273" s="342">
        <v>24363108</v>
      </c>
      <c r="T273" t="s">
        <v>233</v>
      </c>
      <c r="U273">
        <v>0</v>
      </c>
      <c r="V273">
        <v>0</v>
      </c>
      <c r="W273">
        <v>0</v>
      </c>
      <c r="X273">
        <v>-3.77</v>
      </c>
      <c r="Y273" t="str">
        <f>+MID(Tabla_Consulta_desde_Reporte_de_Valorización_de_Instrumentos6[[#This Row],[CODIGO_SBS]],7,1)</f>
        <v>2</v>
      </c>
      <c r="Z273" t="str">
        <f>Tabla_Consulta_desde_Reporte_de_Valorización_de_Instrumentos6[[#This Row],[CODIGO_SBS]]&amp;"-"&amp;RIGHT(Tabla_Consulta_desde_Reporte_de_Valorización_de_Instrumentos6[[#This Row],[PORTAFOLIO]],1)</f>
        <v>5271112E7523-1</v>
      </c>
      <c r="AA273" t="s">
        <v>37213</v>
      </c>
      <c r="AB273" t="s">
        <v>37214</v>
      </c>
      <c r="AC273">
        <f>Tabla_Consulta_desde_Reporte_de_Valorización_de_Instrumentos6[[#This Row],[VALOR_UNITARIO]]*Tabla_Consulta_desde_Reporte_de_Valorización_de_Instrumentos6[[#This Row],[CANTIDAD]]</f>
        <v>33625915</v>
      </c>
      <c r="AD273" t="s">
        <v>23063</v>
      </c>
      <c r="AE2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4" spans="1:31" hidden="1" x14ac:dyDescent="0.35">
      <c r="A274" s="22" t="s">
        <v>35557</v>
      </c>
      <c r="B274" t="s">
        <v>560</v>
      </c>
      <c r="C274" t="s">
        <v>234</v>
      </c>
      <c r="D274" t="s">
        <v>561</v>
      </c>
      <c r="E274" t="s">
        <v>582</v>
      </c>
      <c r="F274" t="s">
        <v>583</v>
      </c>
      <c r="G274" t="s">
        <v>233</v>
      </c>
      <c r="H274" t="s">
        <v>575</v>
      </c>
      <c r="I274" t="s">
        <v>275</v>
      </c>
      <c r="J274">
        <v>420.85</v>
      </c>
      <c r="K274" s="342">
        <v>1074583766.6594999</v>
      </c>
      <c r="L274">
        <v>319730955</v>
      </c>
      <c r="M274">
        <v>1061700</v>
      </c>
      <c r="P274">
        <v>3.3609</v>
      </c>
      <c r="Q274" t="s">
        <v>423</v>
      </c>
      <c r="R274">
        <v>1088586482.3064001</v>
      </c>
      <c r="S274" s="342">
        <v>323733564</v>
      </c>
      <c r="T274" t="s">
        <v>233</v>
      </c>
      <c r="U274">
        <v>0</v>
      </c>
      <c r="V274">
        <v>0</v>
      </c>
      <c r="W274">
        <v>0</v>
      </c>
      <c r="X274">
        <v>-3.77</v>
      </c>
      <c r="Y274" t="str">
        <f>+MID(Tabla_Consulta_desde_Reporte_de_Valorización_de_Instrumentos6[[#This Row],[CODIGO_SBS]],7,1)</f>
        <v>2</v>
      </c>
      <c r="Z274" t="str">
        <f>Tabla_Consulta_desde_Reporte_de_Valorización_de_Instrumentos6[[#This Row],[CODIGO_SBS]]&amp;"-"&amp;RIGHT(Tabla_Consulta_desde_Reporte_de_Valorización_de_Instrumentos6[[#This Row],[PORTAFOLIO]],1)</f>
        <v>5271112E7523-2</v>
      </c>
      <c r="AA274" t="s">
        <v>37213</v>
      </c>
      <c r="AB274" t="s">
        <v>37214</v>
      </c>
      <c r="AC274">
        <f>Tabla_Consulta_desde_Reporte_de_Valorización_de_Instrumentos6[[#This Row],[VALOR_UNITARIO]]*Tabla_Consulta_desde_Reporte_de_Valorización_de_Instrumentos6[[#This Row],[CANTIDAD]]</f>
        <v>446816445</v>
      </c>
      <c r="AD274" t="s">
        <v>27686</v>
      </c>
      <c r="AE2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Taiwan</v>
      </c>
    </row>
    <row r="275" spans="1:31" hidden="1" x14ac:dyDescent="0.35">
      <c r="A275" s="22" t="s">
        <v>35557</v>
      </c>
      <c r="B275" t="s">
        <v>560</v>
      </c>
      <c r="C275" t="s">
        <v>424</v>
      </c>
      <c r="D275" t="s">
        <v>561</v>
      </c>
      <c r="E275" t="s">
        <v>27592</v>
      </c>
      <c r="F275" t="s">
        <v>31352</v>
      </c>
      <c r="G275" t="s">
        <v>233</v>
      </c>
      <c r="H275" t="s">
        <v>575</v>
      </c>
      <c r="I275" t="s">
        <v>275</v>
      </c>
      <c r="J275">
        <v>1</v>
      </c>
      <c r="K275" s="342">
        <v>42895761.579300001</v>
      </c>
      <c r="L275">
        <v>12763177</v>
      </c>
      <c r="M275">
        <v>200900</v>
      </c>
      <c r="P275">
        <v>3.3609</v>
      </c>
      <c r="Q275" t="s">
        <v>423</v>
      </c>
      <c r="R275">
        <v>43039057.321400002</v>
      </c>
      <c r="S275" s="342">
        <v>12799339</v>
      </c>
      <c r="T275" t="s">
        <v>233</v>
      </c>
      <c r="U275">
        <v>0</v>
      </c>
      <c r="V275">
        <v>0</v>
      </c>
      <c r="W275">
        <v>0</v>
      </c>
      <c r="X275">
        <v>-0.18</v>
      </c>
      <c r="Y275" t="str">
        <f>+MID(Tabla_Consulta_desde_Reporte_de_Valorización_de_Instrumentos6[[#This Row],[CODIGO_SBS]],7,1)</f>
        <v>2</v>
      </c>
      <c r="Z275" t="str">
        <f>Tabla_Consulta_desde_Reporte_de_Valorización_de_Instrumentos6[[#This Row],[CODIGO_SBS]]&amp;"-"&amp;RIGHT(Tabla_Consulta_desde_Reporte_de_Valorización_de_Instrumentos6[[#This Row],[PORTAFOLIO]],1)</f>
        <v>5271112E6731-3</v>
      </c>
      <c r="AA275" t="s">
        <v>37213</v>
      </c>
      <c r="AB275" t="s">
        <v>37214</v>
      </c>
      <c r="AC275">
        <f>Tabla_Consulta_desde_Reporte_de_Valorización_de_Instrumentos6[[#This Row],[VALOR_UNITARIO]]*Tabla_Consulta_desde_Reporte_de_Valorización_de_Instrumentos6[[#This Row],[CANTIDAD]]</f>
        <v>200900</v>
      </c>
      <c r="AD275" t="s">
        <v>27686</v>
      </c>
      <c r="AE2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Taiwan</v>
      </c>
    </row>
    <row r="276" spans="1:31" hidden="1" x14ac:dyDescent="0.35">
      <c r="A276" s="22" t="s">
        <v>35557</v>
      </c>
      <c r="B276" t="s">
        <v>560</v>
      </c>
      <c r="C276" t="s">
        <v>234</v>
      </c>
      <c r="D276" t="s">
        <v>561</v>
      </c>
      <c r="E276" t="s">
        <v>27592</v>
      </c>
      <c r="F276" t="s">
        <v>31352</v>
      </c>
      <c r="G276" t="s">
        <v>233</v>
      </c>
      <c r="H276" t="s">
        <v>575</v>
      </c>
      <c r="I276" t="s">
        <v>275</v>
      </c>
      <c r="J276">
        <v>1</v>
      </c>
      <c r="K276" s="342">
        <v>187233914.03130001</v>
      </c>
      <c r="L276">
        <v>55709457</v>
      </c>
      <c r="M276">
        <v>876900</v>
      </c>
      <c r="P276">
        <v>3.3609</v>
      </c>
      <c r="Q276" t="s">
        <v>423</v>
      </c>
      <c r="R276">
        <v>187859379.61739999</v>
      </c>
      <c r="S276" s="342">
        <v>55867299</v>
      </c>
      <c r="T276" t="s">
        <v>233</v>
      </c>
      <c r="U276">
        <v>0</v>
      </c>
      <c r="V276">
        <v>0</v>
      </c>
      <c r="W276">
        <v>0</v>
      </c>
      <c r="X276">
        <v>-0.18</v>
      </c>
      <c r="Y276" t="str">
        <f>+MID(Tabla_Consulta_desde_Reporte_de_Valorización_de_Instrumentos6[[#This Row],[CODIGO_SBS]],7,1)</f>
        <v>2</v>
      </c>
      <c r="Z276" t="str">
        <f>Tabla_Consulta_desde_Reporte_de_Valorización_de_Instrumentos6[[#This Row],[CODIGO_SBS]]&amp;"-"&amp;RIGHT(Tabla_Consulta_desde_Reporte_de_Valorización_de_Instrumentos6[[#This Row],[PORTAFOLIO]],1)</f>
        <v>5271112E6731-2</v>
      </c>
      <c r="AA276" t="s">
        <v>37213</v>
      </c>
      <c r="AB276" t="s">
        <v>37214</v>
      </c>
      <c r="AC276">
        <f>Tabla_Consulta_desde_Reporte_de_Valorización_de_Instrumentos6[[#This Row],[VALOR_UNITARIO]]*Tabla_Consulta_desde_Reporte_de_Valorización_de_Instrumentos6[[#This Row],[CANTIDAD]]</f>
        <v>876900</v>
      </c>
      <c r="AD276" t="s">
        <v>27678</v>
      </c>
      <c r="AE2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7" spans="1:31" hidden="1" x14ac:dyDescent="0.35">
      <c r="A277" s="22" t="s">
        <v>35557</v>
      </c>
      <c r="B277" t="s">
        <v>560</v>
      </c>
      <c r="C277" t="s">
        <v>424</v>
      </c>
      <c r="D277" t="s">
        <v>561</v>
      </c>
      <c r="E277" t="s">
        <v>27585</v>
      </c>
      <c r="F277" t="s">
        <v>31351</v>
      </c>
      <c r="G277" t="s">
        <v>233</v>
      </c>
      <c r="H277" t="s">
        <v>575</v>
      </c>
      <c r="I277" t="s">
        <v>275</v>
      </c>
      <c r="J277">
        <v>1</v>
      </c>
      <c r="K277" s="342">
        <v>53586458.472000003</v>
      </c>
      <c r="L277">
        <v>15944080</v>
      </c>
      <c r="M277">
        <v>164000</v>
      </c>
      <c r="P277">
        <v>3.3609</v>
      </c>
      <c r="Q277" t="s">
        <v>423</v>
      </c>
      <c r="R277">
        <v>54385616.368000001</v>
      </c>
      <c r="S277" s="342">
        <v>16173680</v>
      </c>
      <c r="T277" t="s">
        <v>233</v>
      </c>
      <c r="U277">
        <v>0</v>
      </c>
      <c r="V277">
        <v>0</v>
      </c>
      <c r="W277">
        <v>0</v>
      </c>
      <c r="X277">
        <v>-1.4</v>
      </c>
      <c r="Y277" t="str">
        <f>+MID(Tabla_Consulta_desde_Reporte_de_Valorización_de_Instrumentos6[[#This Row],[CODIGO_SBS]],7,1)</f>
        <v>2</v>
      </c>
      <c r="Z277" t="str">
        <f>Tabla_Consulta_desde_Reporte_de_Valorización_de_Instrumentos6[[#This Row],[CODIGO_SBS]]&amp;"-"&amp;RIGHT(Tabla_Consulta_desde_Reporte_de_Valorización_de_Instrumentos6[[#This Row],[PORTAFOLIO]],1)</f>
        <v>5271112E6772-3</v>
      </c>
      <c r="AA277" t="s">
        <v>37213</v>
      </c>
      <c r="AB277" t="s">
        <v>37214</v>
      </c>
      <c r="AC277">
        <f>Tabla_Consulta_desde_Reporte_de_Valorización_de_Instrumentos6[[#This Row],[VALOR_UNITARIO]]*Tabla_Consulta_desde_Reporte_de_Valorización_de_Instrumentos6[[#This Row],[CANTIDAD]]</f>
        <v>164000</v>
      </c>
      <c r="AD277" t="s">
        <v>27678</v>
      </c>
      <c r="AE2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8" spans="1:31" hidden="1" x14ac:dyDescent="0.35">
      <c r="A278" s="22" t="s">
        <v>35557</v>
      </c>
      <c r="B278" t="s">
        <v>560</v>
      </c>
      <c r="C278" t="s">
        <v>32886</v>
      </c>
      <c r="D278" t="s">
        <v>561</v>
      </c>
      <c r="E278" t="s">
        <v>27585</v>
      </c>
      <c r="F278" t="s">
        <v>31351</v>
      </c>
      <c r="G278" t="s">
        <v>233</v>
      </c>
      <c r="H278" t="s">
        <v>575</v>
      </c>
      <c r="I278" t="s">
        <v>275</v>
      </c>
      <c r="J278">
        <v>1</v>
      </c>
      <c r="K278" s="342">
        <v>15226396.126800001</v>
      </c>
      <c r="L278">
        <v>4530452</v>
      </c>
      <c r="M278">
        <v>46600</v>
      </c>
      <c r="P278">
        <v>3.3609</v>
      </c>
      <c r="Q278" t="s">
        <v>423</v>
      </c>
      <c r="R278">
        <v>15453473.919199999</v>
      </c>
      <c r="S278" s="342">
        <v>4595692</v>
      </c>
      <c r="T278" t="s">
        <v>233</v>
      </c>
      <c r="U278">
        <v>0</v>
      </c>
      <c r="V278">
        <v>0</v>
      </c>
      <c r="W278">
        <v>0</v>
      </c>
      <c r="X278">
        <v>-1.4</v>
      </c>
      <c r="Y278" t="str">
        <f>+MID(Tabla_Consulta_desde_Reporte_de_Valorización_de_Instrumentos6[[#This Row],[CODIGO_SBS]],7,1)</f>
        <v>2</v>
      </c>
      <c r="Z278" t="str">
        <f>Tabla_Consulta_desde_Reporte_de_Valorización_de_Instrumentos6[[#This Row],[CODIGO_SBS]]&amp;"-"&amp;RIGHT(Tabla_Consulta_desde_Reporte_de_Valorización_de_Instrumentos6[[#This Row],[PORTAFOLIO]],1)</f>
        <v>5271112E6772-1</v>
      </c>
      <c r="AA278" t="s">
        <v>37213</v>
      </c>
      <c r="AB278" t="s">
        <v>37214</v>
      </c>
      <c r="AC278">
        <f>Tabla_Consulta_desde_Reporte_de_Valorización_de_Instrumentos6[[#This Row],[VALOR_UNITARIO]]*Tabla_Consulta_desde_Reporte_de_Valorización_de_Instrumentos6[[#This Row],[CANTIDAD]]</f>
        <v>46600</v>
      </c>
      <c r="AD278" t="s">
        <v>27678</v>
      </c>
      <c r="AE2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9" spans="1:31" hidden="1" x14ac:dyDescent="0.35">
      <c r="A279" s="22" t="s">
        <v>35557</v>
      </c>
      <c r="B279" t="s">
        <v>560</v>
      </c>
      <c r="C279" t="s">
        <v>234</v>
      </c>
      <c r="D279" t="s">
        <v>561</v>
      </c>
      <c r="E279" t="s">
        <v>27585</v>
      </c>
      <c r="F279" t="s">
        <v>31351</v>
      </c>
      <c r="G279" t="s">
        <v>233</v>
      </c>
      <c r="H279" t="s">
        <v>575</v>
      </c>
      <c r="I279" t="s">
        <v>275</v>
      </c>
      <c r="J279">
        <v>1</v>
      </c>
      <c r="K279" s="342">
        <v>283158688.48680001</v>
      </c>
      <c r="L279">
        <v>84250852</v>
      </c>
      <c r="M279">
        <v>866600</v>
      </c>
      <c r="P279">
        <v>3.3609</v>
      </c>
      <c r="Q279" t="s">
        <v>423</v>
      </c>
      <c r="R279">
        <v>287381555.75919998</v>
      </c>
      <c r="S279" s="342">
        <v>85464092</v>
      </c>
      <c r="T279" t="s">
        <v>233</v>
      </c>
      <c r="U279">
        <v>0</v>
      </c>
      <c r="V279">
        <v>0</v>
      </c>
      <c r="W279">
        <v>0</v>
      </c>
      <c r="X279">
        <v>-1.4</v>
      </c>
      <c r="Y279" t="str">
        <f>+MID(Tabla_Consulta_desde_Reporte_de_Valorización_de_Instrumentos6[[#This Row],[CODIGO_SBS]],7,1)</f>
        <v>2</v>
      </c>
      <c r="Z279" t="str">
        <f>Tabla_Consulta_desde_Reporte_de_Valorización_de_Instrumentos6[[#This Row],[CODIGO_SBS]]&amp;"-"&amp;RIGHT(Tabla_Consulta_desde_Reporte_de_Valorización_de_Instrumentos6[[#This Row],[PORTAFOLIO]],1)</f>
        <v>5271112E6772-2</v>
      </c>
      <c r="AA279" t="s">
        <v>37213</v>
      </c>
      <c r="AB279" t="s">
        <v>37214</v>
      </c>
      <c r="AC279">
        <f>Tabla_Consulta_desde_Reporte_de_Valorización_de_Instrumentos6[[#This Row],[VALOR_UNITARIO]]*Tabla_Consulta_desde_Reporte_de_Valorización_de_Instrumentos6[[#This Row],[CANTIDAD]]</f>
        <v>866600</v>
      </c>
      <c r="AD279" t="s">
        <v>25229</v>
      </c>
      <c r="AE2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Convertible Bond ETF</v>
      </c>
    </row>
    <row r="280" spans="1:31" hidden="1" x14ac:dyDescent="0.35">
      <c r="A280" s="22" t="s">
        <v>35557</v>
      </c>
      <c r="B280" t="s">
        <v>560</v>
      </c>
      <c r="C280" t="s">
        <v>424</v>
      </c>
      <c r="D280" t="s">
        <v>561</v>
      </c>
      <c r="E280" t="s">
        <v>24926</v>
      </c>
      <c r="F280" t="s">
        <v>24927</v>
      </c>
      <c r="G280" t="s">
        <v>233</v>
      </c>
      <c r="H280" t="s">
        <v>31459</v>
      </c>
      <c r="I280" t="s">
        <v>589</v>
      </c>
      <c r="J280">
        <v>1</v>
      </c>
      <c r="K280" s="342">
        <v>86111511.362226307</v>
      </c>
      <c r="L280">
        <v>21822300.5</v>
      </c>
      <c r="M280">
        <v>843700</v>
      </c>
      <c r="P280">
        <v>3.9460326999999999</v>
      </c>
      <c r="Q280" t="s">
        <v>423</v>
      </c>
      <c r="R280">
        <v>86250460.496199995</v>
      </c>
      <c r="S280" s="342">
        <v>21822300.5</v>
      </c>
      <c r="T280" t="s">
        <v>233</v>
      </c>
      <c r="U280">
        <v>0</v>
      </c>
      <c r="V280">
        <v>0</v>
      </c>
      <c r="W280">
        <v>0</v>
      </c>
      <c r="X280">
        <v>0</v>
      </c>
      <c r="Y280" t="str">
        <f>+MID(Tabla_Consulta_desde_Reporte_de_Valorización_de_Instrumentos6[[#This Row],[CODIGO_SBS]],7,1)</f>
        <v>4</v>
      </c>
      <c r="Z280" t="str">
        <f>Tabla_Consulta_desde_Reporte_de_Valorización_de_Instrumentos6[[#This Row],[CODIGO_SBS]]&amp;"-"&amp;RIGHT(Tabla_Consulta_desde_Reporte_de_Valorización_de_Instrumentos6[[#This Row],[PORTAFOLIO]],1)</f>
        <v>5271284E8930-3</v>
      </c>
      <c r="AA280" t="s">
        <v>37213</v>
      </c>
      <c r="AB280" t="s">
        <v>37214</v>
      </c>
      <c r="AC280">
        <f>Tabla_Consulta_desde_Reporte_de_Valorización_de_Instrumentos6[[#This Row],[VALOR_UNITARIO]]*Tabla_Consulta_desde_Reporte_de_Valorización_de_Instrumentos6[[#This Row],[CANTIDAD]]</f>
        <v>843700</v>
      </c>
      <c r="AD280" t="s">
        <v>27074</v>
      </c>
      <c r="AE2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Euro Stoxx Banks 30-15 UCITS</v>
      </c>
    </row>
    <row r="281" spans="1:31" hidden="1" x14ac:dyDescent="0.35">
      <c r="A281" s="22" t="s">
        <v>35557</v>
      </c>
      <c r="B281" t="s">
        <v>560</v>
      </c>
      <c r="C281" t="s">
        <v>234</v>
      </c>
      <c r="D281" t="s">
        <v>561</v>
      </c>
      <c r="E281" t="s">
        <v>24926</v>
      </c>
      <c r="F281" t="s">
        <v>24927</v>
      </c>
      <c r="G281" t="s">
        <v>233</v>
      </c>
      <c r="H281" t="s">
        <v>31459</v>
      </c>
      <c r="I281" t="s">
        <v>589</v>
      </c>
      <c r="J281">
        <v>1</v>
      </c>
      <c r="K281" s="342">
        <v>342976321.89359421</v>
      </c>
      <c r="L281">
        <v>86916746</v>
      </c>
      <c r="M281">
        <v>3360400</v>
      </c>
      <c r="P281">
        <v>3.9460326999999999</v>
      </c>
      <c r="Q281" t="s">
        <v>423</v>
      </c>
      <c r="R281">
        <v>343529746.89039999</v>
      </c>
      <c r="S281" s="342">
        <v>86916746</v>
      </c>
      <c r="T281" t="s">
        <v>233</v>
      </c>
      <c r="U281">
        <v>0</v>
      </c>
      <c r="V281">
        <v>0</v>
      </c>
      <c r="W281">
        <v>0</v>
      </c>
      <c r="X281">
        <v>0</v>
      </c>
      <c r="Y281" t="str">
        <f>+MID(Tabla_Consulta_desde_Reporte_de_Valorización_de_Instrumentos6[[#This Row],[CODIGO_SBS]],7,1)</f>
        <v>4</v>
      </c>
      <c r="Z281" t="str">
        <f>Tabla_Consulta_desde_Reporte_de_Valorización_de_Instrumentos6[[#This Row],[CODIGO_SBS]]&amp;"-"&amp;RIGHT(Tabla_Consulta_desde_Reporte_de_Valorización_de_Instrumentos6[[#This Row],[PORTAFOLIO]],1)</f>
        <v>5271284E8930-2</v>
      </c>
      <c r="AA281" t="s">
        <v>37213</v>
      </c>
      <c r="AB281" t="s">
        <v>37214</v>
      </c>
      <c r="AC281">
        <f>Tabla_Consulta_desde_Reporte_de_Valorización_de_Instrumentos6[[#This Row],[VALOR_UNITARIO]]*Tabla_Consulta_desde_Reporte_de_Valorización_de_Instrumentos6[[#This Row],[CANTIDAD]]</f>
        <v>3360400</v>
      </c>
      <c r="AD281" t="s">
        <v>27074</v>
      </c>
      <c r="AE2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Euro Stoxx Banks 30-15 UCITS</v>
      </c>
    </row>
    <row r="282" spans="1:31" hidden="1" x14ac:dyDescent="0.35">
      <c r="A282" s="22" t="s">
        <v>35557</v>
      </c>
      <c r="B282" t="s">
        <v>560</v>
      </c>
      <c r="C282" t="s">
        <v>32886</v>
      </c>
      <c r="D282" t="s">
        <v>561</v>
      </c>
      <c r="E282" t="s">
        <v>1008</v>
      </c>
      <c r="F282" t="s">
        <v>1009</v>
      </c>
      <c r="G282" t="s">
        <v>233</v>
      </c>
      <c r="H282" t="s">
        <v>31460</v>
      </c>
      <c r="I282" t="s">
        <v>275</v>
      </c>
      <c r="J282">
        <v>1</v>
      </c>
      <c r="K282" s="342">
        <v>1468.9445298999999</v>
      </c>
      <c r="L282">
        <v>437.06880000000001</v>
      </c>
      <c r="M282">
        <v>1</v>
      </c>
      <c r="P282">
        <v>3.3609</v>
      </c>
      <c r="Q282" t="s">
        <v>232</v>
      </c>
      <c r="R282">
        <v>1468.4944963999999</v>
      </c>
      <c r="S282" s="342">
        <v>436.714</v>
      </c>
      <c r="T282" t="s">
        <v>233</v>
      </c>
      <c r="U282">
        <v>0</v>
      </c>
      <c r="V282">
        <v>0</v>
      </c>
      <c r="W282">
        <v>0</v>
      </c>
      <c r="X282">
        <v>0.3548</v>
      </c>
      <c r="Y282" t="str">
        <f>+MID(Tabla_Consulta_desde_Reporte_de_Valorización_de_Instrumentos6[[#This Row],[CODIGO_SBS]],7,1)</f>
        <v>2</v>
      </c>
      <c r="Z282" t="str">
        <f>Tabla_Consulta_desde_Reporte_de_Valorización_de_Instrumentos6[[#This Row],[CODIGO_SBS]]&amp;"-"&amp;RIGHT(Tabla_Consulta_desde_Reporte_de_Valorización_de_Instrumentos6[[#This Row],[PORTAFOLIO]],1)</f>
        <v>5273862FW849-1</v>
      </c>
      <c r="AA282" t="s">
        <v>37217</v>
      </c>
      <c r="AB282" t="s">
        <v>37214</v>
      </c>
      <c r="AC282">
        <f>Tabla_Consulta_desde_Reporte_de_Valorización_de_Instrumentos6[[#This Row],[VALOR_UNITARIO]]*Tabla_Consulta_desde_Reporte_de_Valorización_de_Instrumentos6[[#This Row],[CANTIDAD]]</f>
        <v>1</v>
      </c>
      <c r="AD282" t="s">
        <v>4302</v>
      </c>
      <c r="AE2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Nomura - US High Yield Bond Fund</v>
      </c>
    </row>
    <row r="283" spans="1:31" hidden="1" x14ac:dyDescent="0.35">
      <c r="A283" s="22" t="s">
        <v>35557</v>
      </c>
      <c r="B283" t="s">
        <v>560</v>
      </c>
      <c r="C283" t="s">
        <v>234</v>
      </c>
      <c r="D283" t="s">
        <v>561</v>
      </c>
      <c r="E283" t="s">
        <v>1008</v>
      </c>
      <c r="F283" t="s">
        <v>1009</v>
      </c>
      <c r="G283" t="s">
        <v>233</v>
      </c>
      <c r="H283" t="s">
        <v>31460</v>
      </c>
      <c r="I283" t="s">
        <v>275</v>
      </c>
      <c r="J283">
        <v>1</v>
      </c>
      <c r="K283" s="342">
        <v>1468.9445298999999</v>
      </c>
      <c r="L283">
        <v>437.06880000000001</v>
      </c>
      <c r="M283">
        <v>1</v>
      </c>
      <c r="P283">
        <v>3.3609</v>
      </c>
      <c r="Q283" t="s">
        <v>232</v>
      </c>
      <c r="R283">
        <v>1468.4944963999999</v>
      </c>
      <c r="S283" s="342">
        <v>436.714</v>
      </c>
      <c r="T283" t="s">
        <v>233</v>
      </c>
      <c r="U283">
        <v>0</v>
      </c>
      <c r="V283">
        <v>0</v>
      </c>
      <c r="W283">
        <v>0</v>
      </c>
      <c r="X283">
        <v>0.3548</v>
      </c>
      <c r="Y283" t="str">
        <f>+MID(Tabla_Consulta_desde_Reporte_de_Valorización_de_Instrumentos6[[#This Row],[CODIGO_SBS]],7,1)</f>
        <v>2</v>
      </c>
      <c r="Z283" t="str">
        <f>Tabla_Consulta_desde_Reporte_de_Valorización_de_Instrumentos6[[#This Row],[CODIGO_SBS]]&amp;"-"&amp;RIGHT(Tabla_Consulta_desde_Reporte_de_Valorización_de_Instrumentos6[[#This Row],[PORTAFOLIO]],1)</f>
        <v>5273862FW849-2</v>
      </c>
      <c r="AA283" t="s">
        <v>37217</v>
      </c>
      <c r="AB283" t="s">
        <v>37214</v>
      </c>
      <c r="AC283">
        <f>Tabla_Consulta_desde_Reporte_de_Valorización_de_Instrumentos6[[#This Row],[VALOR_UNITARIO]]*Tabla_Consulta_desde_Reporte_de_Valorización_de_Instrumentos6[[#This Row],[CANTIDAD]]</f>
        <v>1</v>
      </c>
      <c r="AD283" t="s">
        <v>4302</v>
      </c>
      <c r="AE2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Nomura - US High Yield Bond Fund</v>
      </c>
    </row>
    <row r="284" spans="1:31" hidden="1" x14ac:dyDescent="0.35">
      <c r="A284" s="22" t="s">
        <v>35557</v>
      </c>
      <c r="B284" t="s">
        <v>560</v>
      </c>
      <c r="C284" t="s">
        <v>424</v>
      </c>
      <c r="D284" t="s">
        <v>561</v>
      </c>
      <c r="E284" t="s">
        <v>586</v>
      </c>
      <c r="F284" t="s">
        <v>587</v>
      </c>
      <c r="G284" t="s">
        <v>233</v>
      </c>
      <c r="H284" t="s">
        <v>588</v>
      </c>
      <c r="I284" t="s">
        <v>589</v>
      </c>
      <c r="J284">
        <v>1</v>
      </c>
      <c r="K284" s="342">
        <v>86.8573095</v>
      </c>
      <c r="L284">
        <v>22.011299999999999</v>
      </c>
      <c r="M284">
        <v>1.1100000000000001</v>
      </c>
      <c r="P284">
        <v>3.9460326999999999</v>
      </c>
      <c r="Q284" t="s">
        <v>423</v>
      </c>
      <c r="R284">
        <v>87.216820299999995</v>
      </c>
      <c r="S284" s="342">
        <v>22.066800000000001</v>
      </c>
      <c r="T284" t="s">
        <v>233</v>
      </c>
      <c r="U284">
        <v>0</v>
      </c>
      <c r="V284">
        <v>0</v>
      </c>
      <c r="W284">
        <v>0</v>
      </c>
      <c r="X284">
        <v>-0.05</v>
      </c>
      <c r="Y284" t="str">
        <f>+MID(Tabla_Consulta_desde_Reporte_de_Valorización_de_Instrumentos6[[#This Row],[CODIGO_SBS]],7,1)</f>
        <v>4</v>
      </c>
      <c r="Z284" t="str">
        <f>Tabla_Consulta_desde_Reporte_de_Valorización_de_Instrumentos6[[#This Row],[CODIGO_SBS]]&amp;"-"&amp;RIGHT(Tabla_Consulta_desde_Reporte_de_Valorización_de_Instrumentos6[[#This Row],[PORTAFOLIO]],1)</f>
        <v>5273874F4273-3</v>
      </c>
      <c r="AA284" t="s">
        <v>37213</v>
      </c>
      <c r="AB284" t="s">
        <v>37214</v>
      </c>
      <c r="AC284">
        <f>Tabla_Consulta_desde_Reporte_de_Valorización_de_Instrumentos6[[#This Row],[VALOR_UNITARIO]]*Tabla_Consulta_desde_Reporte_de_Valorización_de_Instrumentos6[[#This Row],[CANTIDAD]]</f>
        <v>1.1100000000000001</v>
      </c>
      <c r="AD284" t="s">
        <v>21609</v>
      </c>
      <c r="AE2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Fidelity - European Dynamic Growth</v>
      </c>
    </row>
    <row r="285" spans="1:31" hidden="1" x14ac:dyDescent="0.35">
      <c r="A285" s="22" t="s">
        <v>35557</v>
      </c>
      <c r="B285" t="s">
        <v>560</v>
      </c>
      <c r="C285" t="s">
        <v>234</v>
      </c>
      <c r="D285" t="s">
        <v>561</v>
      </c>
      <c r="E285" t="s">
        <v>586</v>
      </c>
      <c r="F285" t="s">
        <v>587</v>
      </c>
      <c r="G285" t="s">
        <v>233</v>
      </c>
      <c r="H285" t="s">
        <v>588</v>
      </c>
      <c r="I285" t="s">
        <v>589</v>
      </c>
      <c r="J285">
        <v>1</v>
      </c>
      <c r="K285" s="342">
        <v>107.9847632</v>
      </c>
      <c r="L285">
        <v>27.365400000000001</v>
      </c>
      <c r="M285">
        <v>1.38</v>
      </c>
      <c r="P285">
        <v>3.9460326999999999</v>
      </c>
      <c r="Q285" t="s">
        <v>423</v>
      </c>
      <c r="R285">
        <v>108.43172250000001</v>
      </c>
      <c r="S285" s="342">
        <v>27.4344</v>
      </c>
      <c r="T285" t="s">
        <v>233</v>
      </c>
      <c r="U285">
        <v>0</v>
      </c>
      <c r="V285">
        <v>0</v>
      </c>
      <c r="W285">
        <v>0</v>
      </c>
      <c r="X285">
        <v>-0.05</v>
      </c>
      <c r="Y285" t="str">
        <f>+MID(Tabla_Consulta_desde_Reporte_de_Valorización_de_Instrumentos6[[#This Row],[CODIGO_SBS]],7,1)</f>
        <v>4</v>
      </c>
      <c r="Z285" t="str">
        <f>Tabla_Consulta_desde_Reporte_de_Valorización_de_Instrumentos6[[#This Row],[CODIGO_SBS]]&amp;"-"&amp;RIGHT(Tabla_Consulta_desde_Reporte_de_Valorización_de_Instrumentos6[[#This Row],[PORTAFOLIO]],1)</f>
        <v>5273874F4273-2</v>
      </c>
      <c r="AA285" t="s">
        <v>37213</v>
      </c>
      <c r="AB285" t="s">
        <v>37214</v>
      </c>
      <c r="AC285">
        <f>Tabla_Consulta_desde_Reporte_de_Valorización_de_Instrumentos6[[#This Row],[VALOR_UNITARIO]]*Tabla_Consulta_desde_Reporte_de_Valorización_de_Instrumentos6[[#This Row],[CANTIDAD]]</f>
        <v>1.38</v>
      </c>
      <c r="AD285" t="s">
        <v>21609</v>
      </c>
      <c r="AE2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Fidelity - European Dynamic Growth</v>
      </c>
    </row>
    <row r="286" spans="1:31" hidden="1" x14ac:dyDescent="0.35">
      <c r="A286" s="22" t="s">
        <v>35557</v>
      </c>
      <c r="B286" t="s">
        <v>560</v>
      </c>
      <c r="C286" t="s">
        <v>32886</v>
      </c>
      <c r="D286" t="s">
        <v>561</v>
      </c>
      <c r="E286" t="s">
        <v>590</v>
      </c>
      <c r="F286" t="s">
        <v>591</v>
      </c>
      <c r="G286" t="s">
        <v>233</v>
      </c>
      <c r="H286" t="s">
        <v>592</v>
      </c>
      <c r="I286" t="s">
        <v>275</v>
      </c>
      <c r="J286">
        <v>1</v>
      </c>
      <c r="K286" s="342">
        <v>1329.135123</v>
      </c>
      <c r="L286">
        <v>395.47</v>
      </c>
      <c r="M286">
        <v>1</v>
      </c>
      <c r="P286">
        <v>3.3609</v>
      </c>
      <c r="Q286" t="s">
        <v>232</v>
      </c>
      <c r="R286">
        <v>1328.7313899999999</v>
      </c>
      <c r="S286" s="342">
        <v>395.15</v>
      </c>
      <c r="T286" t="s">
        <v>233</v>
      </c>
      <c r="U286">
        <v>0</v>
      </c>
      <c r="V286">
        <v>0</v>
      </c>
      <c r="W286">
        <v>0</v>
      </c>
      <c r="X286">
        <v>0.32</v>
      </c>
      <c r="Y286" t="str">
        <f>+MID(Tabla_Consulta_desde_Reporte_de_Valorización_de_Instrumentos6[[#This Row],[CODIGO_SBS]],7,1)</f>
        <v>2</v>
      </c>
      <c r="Z286" t="str">
        <f>Tabla_Consulta_desde_Reporte_de_Valorización_de_Instrumentos6[[#This Row],[CODIGO_SBS]]&amp;"-"&amp;RIGHT(Tabla_Consulta_desde_Reporte_de_Valorización_de_Instrumentos6[[#This Row],[PORTAFOLIO]],1)</f>
        <v>5273882F4892-1</v>
      </c>
      <c r="AA286" t="s">
        <v>37217</v>
      </c>
      <c r="AB286" t="s">
        <v>37214</v>
      </c>
      <c r="AC286">
        <f>Tabla_Consulta_desde_Reporte_de_Valorización_de_Instrumentos6[[#This Row],[VALOR_UNITARIO]]*Tabla_Consulta_desde_Reporte_de_Valorización_de_Instrumentos6[[#This Row],[CANTIDAD]]</f>
        <v>1</v>
      </c>
      <c r="AD286" t="s">
        <v>24714</v>
      </c>
      <c r="AE2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 Chinese Equities</v>
      </c>
    </row>
    <row r="287" spans="1:31" hidden="1" x14ac:dyDescent="0.35">
      <c r="A287" s="22" t="s">
        <v>35557</v>
      </c>
      <c r="B287" t="s">
        <v>560</v>
      </c>
      <c r="C287" t="s">
        <v>424</v>
      </c>
      <c r="D287" t="s">
        <v>561</v>
      </c>
      <c r="E287" t="s">
        <v>593</v>
      </c>
      <c r="F287" t="s">
        <v>594</v>
      </c>
      <c r="G287" t="s">
        <v>233</v>
      </c>
      <c r="H287" t="s">
        <v>592</v>
      </c>
      <c r="I287" t="s">
        <v>275</v>
      </c>
      <c r="J287">
        <v>237.76</v>
      </c>
      <c r="K287" s="342">
        <v>663.94579499999998</v>
      </c>
      <c r="L287">
        <v>197.55</v>
      </c>
      <c r="M287">
        <v>1</v>
      </c>
      <c r="P287">
        <v>3.3609</v>
      </c>
      <c r="Q287" t="s">
        <v>423</v>
      </c>
      <c r="R287">
        <v>667.17346599999996</v>
      </c>
      <c r="S287" s="342">
        <v>198.41</v>
      </c>
      <c r="T287" t="s">
        <v>233</v>
      </c>
      <c r="U287">
        <v>0</v>
      </c>
      <c r="V287">
        <v>0</v>
      </c>
      <c r="W287">
        <v>0</v>
      </c>
      <c r="X287">
        <v>-0.86</v>
      </c>
      <c r="Y287" t="str">
        <f>+MID(Tabla_Consulta_desde_Reporte_de_Valorización_de_Instrumentos6[[#This Row],[CODIGO_SBS]],7,1)</f>
        <v>2</v>
      </c>
      <c r="Z287" t="str">
        <f>Tabla_Consulta_desde_Reporte_de_Valorización_de_Instrumentos6[[#This Row],[CODIGO_SBS]]&amp;"-"&amp;RIGHT(Tabla_Consulta_desde_Reporte_de_Valorización_de_Instrumentos6[[#This Row],[PORTAFOLIO]],1)</f>
        <v>5273882F7240-3</v>
      </c>
      <c r="AA287" t="s">
        <v>37213</v>
      </c>
      <c r="AB287" t="s">
        <v>37214</v>
      </c>
      <c r="AC287">
        <f>Tabla_Consulta_desde_Reporte_de_Valorización_de_Instrumentos6[[#This Row],[VALOR_UNITARIO]]*Tabla_Consulta_desde_Reporte_de_Valorización_de_Instrumentos6[[#This Row],[CANTIDAD]]</f>
        <v>237.76</v>
      </c>
      <c r="AD287" t="s">
        <v>24714</v>
      </c>
      <c r="AE2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 Chinese Equities</v>
      </c>
    </row>
    <row r="288" spans="1:31" hidden="1" x14ac:dyDescent="0.35">
      <c r="A288" s="22" t="s">
        <v>35557</v>
      </c>
      <c r="B288" t="s">
        <v>560</v>
      </c>
      <c r="C288" t="s">
        <v>234</v>
      </c>
      <c r="D288" t="s">
        <v>561</v>
      </c>
      <c r="E288" t="s">
        <v>593</v>
      </c>
      <c r="F288" t="s">
        <v>594</v>
      </c>
      <c r="G288" t="s">
        <v>233</v>
      </c>
      <c r="H288" t="s">
        <v>592</v>
      </c>
      <c r="I288" t="s">
        <v>275</v>
      </c>
      <c r="J288">
        <v>237.76</v>
      </c>
      <c r="K288" s="342">
        <v>663.94579499999998</v>
      </c>
      <c r="L288">
        <v>197.55</v>
      </c>
      <c r="M288">
        <v>1</v>
      </c>
      <c r="P288">
        <v>3.3609</v>
      </c>
      <c r="Q288" t="s">
        <v>423</v>
      </c>
      <c r="R288">
        <v>667.17346599999996</v>
      </c>
      <c r="S288" s="342">
        <v>198.41</v>
      </c>
      <c r="T288" t="s">
        <v>233</v>
      </c>
      <c r="U288">
        <v>0</v>
      </c>
      <c r="V288">
        <v>0</v>
      </c>
      <c r="W288">
        <v>0</v>
      </c>
      <c r="X288">
        <v>-0.86</v>
      </c>
      <c r="Y288" t="str">
        <f>+MID(Tabla_Consulta_desde_Reporte_de_Valorización_de_Instrumentos6[[#This Row],[CODIGO_SBS]],7,1)</f>
        <v>2</v>
      </c>
      <c r="Z288" t="str">
        <f>Tabla_Consulta_desde_Reporte_de_Valorización_de_Instrumentos6[[#This Row],[CODIGO_SBS]]&amp;"-"&amp;RIGHT(Tabla_Consulta_desde_Reporte_de_Valorización_de_Instrumentos6[[#This Row],[PORTAFOLIO]],1)</f>
        <v>5273882F7240-2</v>
      </c>
      <c r="AA288" t="s">
        <v>37213</v>
      </c>
      <c r="AB288" t="s">
        <v>37214</v>
      </c>
      <c r="AC288">
        <f>Tabla_Consulta_desde_Reporte_de_Valorización_de_Instrumentos6[[#This Row],[VALOR_UNITARIO]]*Tabla_Consulta_desde_Reporte_de_Valorización_de_Instrumentos6[[#This Row],[CANTIDAD]]</f>
        <v>237.76</v>
      </c>
      <c r="AD288" t="s">
        <v>14190</v>
      </c>
      <c r="AE2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Luxembourg S.A.</v>
      </c>
    </row>
    <row r="289" spans="1:31" hidden="1" x14ac:dyDescent="0.35">
      <c r="A289" s="22" t="s">
        <v>35557</v>
      </c>
      <c r="B289" t="s">
        <v>560</v>
      </c>
      <c r="C289" t="s">
        <v>424</v>
      </c>
      <c r="D289" t="s">
        <v>561</v>
      </c>
      <c r="E289" t="s">
        <v>24930</v>
      </c>
      <c r="F289" t="s">
        <v>24931</v>
      </c>
      <c r="G289" t="s">
        <v>233</v>
      </c>
      <c r="H289" t="s">
        <v>32537</v>
      </c>
      <c r="I289" t="s">
        <v>275</v>
      </c>
      <c r="J289">
        <v>1</v>
      </c>
      <c r="K289" s="342">
        <v>28510245.828000002</v>
      </c>
      <c r="L289">
        <v>8482920</v>
      </c>
      <c r="M289">
        <v>95100</v>
      </c>
      <c r="P289">
        <v>3.3609</v>
      </c>
      <c r="Q289" t="s">
        <v>232</v>
      </c>
      <c r="R289">
        <v>28665371.426399998</v>
      </c>
      <c r="S289" s="342">
        <v>8524764</v>
      </c>
      <c r="T289" t="s">
        <v>233</v>
      </c>
      <c r="U289">
        <v>0</v>
      </c>
      <c r="V289">
        <v>0</v>
      </c>
      <c r="W289">
        <v>0</v>
      </c>
      <c r="X289">
        <v>-0.44</v>
      </c>
      <c r="Y289" t="str">
        <f>+MID(Tabla_Consulta_desde_Reporte_de_Valorización_de_Instrumentos6[[#This Row],[CODIGO_SBS]],7,1)</f>
        <v>2</v>
      </c>
      <c r="Z289" t="str">
        <f>Tabla_Consulta_desde_Reporte_de_Valorización_de_Instrumentos6[[#This Row],[CODIGO_SBS]]&amp;"-"&amp;RIGHT(Tabla_Consulta_desde_Reporte_de_Valorización_de_Instrumentos6[[#This Row],[PORTAFOLIO]],1)</f>
        <v>5273932EA359-3</v>
      </c>
      <c r="AA289" t="s">
        <v>37213</v>
      </c>
      <c r="AB289" t="s">
        <v>37214</v>
      </c>
      <c r="AC289">
        <f>Tabla_Consulta_desde_Reporte_de_Valorización_de_Instrumentos6[[#This Row],[VALOR_UNITARIO]]*Tabla_Consulta_desde_Reporte_de_Valorización_de_Instrumentos6[[#This Row],[CANTIDAD]]</f>
        <v>95100</v>
      </c>
      <c r="AD289" t="s">
        <v>25238</v>
      </c>
      <c r="AE2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SSGA - Bloomberg Barclays Convertible Securities</v>
      </c>
    </row>
    <row r="290" spans="1:31" hidden="1" x14ac:dyDescent="0.35">
      <c r="A290" s="22" t="s">
        <v>35557</v>
      </c>
      <c r="B290" t="s">
        <v>560</v>
      </c>
      <c r="C290" t="s">
        <v>32886</v>
      </c>
      <c r="D290" t="s">
        <v>561</v>
      </c>
      <c r="E290" t="s">
        <v>24930</v>
      </c>
      <c r="F290" t="s">
        <v>24931</v>
      </c>
      <c r="G290" t="s">
        <v>233</v>
      </c>
      <c r="H290" t="s">
        <v>32537</v>
      </c>
      <c r="I290" t="s">
        <v>275</v>
      </c>
      <c r="J290">
        <v>1</v>
      </c>
      <c r="K290" s="342">
        <v>95663716.547999993</v>
      </c>
      <c r="L290">
        <v>28463720</v>
      </c>
      <c r="M290">
        <v>319100</v>
      </c>
      <c r="P290">
        <v>3.3609</v>
      </c>
      <c r="Q290" t="s">
        <v>232</v>
      </c>
      <c r="R290">
        <v>153786251.3328</v>
      </c>
      <c r="S290" s="342">
        <v>45734328</v>
      </c>
      <c r="T290" t="s">
        <v>233</v>
      </c>
      <c r="U290">
        <v>0</v>
      </c>
      <c r="V290">
        <v>0</v>
      </c>
      <c r="W290">
        <v>0</v>
      </c>
      <c r="X290">
        <v>-0.44</v>
      </c>
      <c r="Y290" t="str">
        <f>+MID(Tabla_Consulta_desde_Reporte_de_Valorización_de_Instrumentos6[[#This Row],[CODIGO_SBS]],7,1)</f>
        <v>2</v>
      </c>
      <c r="Z290" t="str">
        <f>Tabla_Consulta_desde_Reporte_de_Valorización_de_Instrumentos6[[#This Row],[CODIGO_SBS]]&amp;"-"&amp;RIGHT(Tabla_Consulta_desde_Reporte_de_Valorización_de_Instrumentos6[[#This Row],[PORTAFOLIO]],1)</f>
        <v>5273932EA359-1</v>
      </c>
      <c r="AA290" t="s">
        <v>37213</v>
      </c>
      <c r="AB290" t="s">
        <v>37214</v>
      </c>
      <c r="AC290">
        <f>Tabla_Consulta_desde_Reporte_de_Valorización_de_Instrumentos6[[#This Row],[VALOR_UNITARIO]]*Tabla_Consulta_desde_Reporte_de_Valorización_de_Instrumentos6[[#This Row],[CANTIDAD]]</f>
        <v>319100</v>
      </c>
      <c r="AD290" t="s">
        <v>25238</v>
      </c>
      <c r="AE2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SSGA - Bloomberg Barclays Convertible Securities</v>
      </c>
    </row>
    <row r="291" spans="1:31" hidden="1" x14ac:dyDescent="0.35">
      <c r="A291" s="22" t="s">
        <v>35557</v>
      </c>
      <c r="B291" t="s">
        <v>560</v>
      </c>
      <c r="C291" t="s">
        <v>424</v>
      </c>
      <c r="D291" t="s">
        <v>561</v>
      </c>
      <c r="E291" t="s">
        <v>31495</v>
      </c>
      <c r="F291" t="s">
        <v>31496</v>
      </c>
      <c r="G291" t="s">
        <v>233</v>
      </c>
      <c r="H291" t="s">
        <v>31478</v>
      </c>
      <c r="I291" t="s">
        <v>275</v>
      </c>
      <c r="J291">
        <v>0</v>
      </c>
      <c r="K291" s="342">
        <v>63577365.571199998</v>
      </c>
      <c r="L291">
        <v>18916768</v>
      </c>
      <c r="M291">
        <v>192400</v>
      </c>
      <c r="P291">
        <v>3.3609</v>
      </c>
      <c r="Q291" t="s">
        <v>423</v>
      </c>
      <c r="R291">
        <v>64418229.376800001</v>
      </c>
      <c r="S291" s="342">
        <v>19157268</v>
      </c>
      <c r="T291" t="s">
        <v>233</v>
      </c>
      <c r="U291">
        <v>0</v>
      </c>
      <c r="V291">
        <v>0</v>
      </c>
      <c r="W291">
        <v>0</v>
      </c>
      <c r="X291">
        <v>-1.25</v>
      </c>
      <c r="Y291" t="str">
        <f>+MID(Tabla_Consulta_desde_Reporte_de_Valorización_de_Instrumentos6[[#This Row],[CODIGO_SBS]],7,1)</f>
        <v>2</v>
      </c>
      <c r="Z291" t="str">
        <f>Tabla_Consulta_desde_Reporte_de_Valorización_de_Instrumentos6[[#This Row],[CODIGO_SBS]]&amp;"-"&amp;RIGHT(Tabla_Consulta_desde_Reporte_de_Valorización_de_Instrumentos6[[#This Row],[PORTAFOLIO]],1)</f>
        <v>5274042ER704-3</v>
      </c>
      <c r="AA291" t="s">
        <v>37213</v>
      </c>
      <c r="AB291" t="s">
        <v>37214</v>
      </c>
      <c r="AC291">
        <f>Tabla_Consulta_desde_Reporte_de_Valorización_de_Instrumentos6[[#This Row],[VALOR_UNITARIO]]*Tabla_Consulta_desde_Reporte_de_Valorización_de_Instrumentos6[[#This Row],[CANTIDAD]]</f>
        <v>0</v>
      </c>
      <c r="AD291" t="s">
        <v>32918</v>
      </c>
      <c r="AE2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AIRR US - First Trust American Industrial Rennaisance</v>
      </c>
    </row>
    <row r="292" spans="1:31" hidden="1" x14ac:dyDescent="0.35">
      <c r="A292" s="22" t="s">
        <v>35557</v>
      </c>
      <c r="B292" t="s">
        <v>560</v>
      </c>
      <c r="C292" t="s">
        <v>234</v>
      </c>
      <c r="D292" t="s">
        <v>561</v>
      </c>
      <c r="E292" t="s">
        <v>31495</v>
      </c>
      <c r="F292" t="s">
        <v>31496</v>
      </c>
      <c r="G292" t="s">
        <v>233</v>
      </c>
      <c r="H292" t="s">
        <v>31478</v>
      </c>
      <c r="I292" t="s">
        <v>275</v>
      </c>
      <c r="J292">
        <v>0</v>
      </c>
      <c r="K292" s="342">
        <v>305594322.66240001</v>
      </c>
      <c r="L292">
        <v>90926336</v>
      </c>
      <c r="M292">
        <v>924800</v>
      </c>
      <c r="P292">
        <v>3.3609</v>
      </c>
      <c r="Q292" t="s">
        <v>423</v>
      </c>
      <c r="R292">
        <v>309636063.03359997</v>
      </c>
      <c r="S292" s="342">
        <v>92082336</v>
      </c>
      <c r="T292" t="s">
        <v>233</v>
      </c>
      <c r="U292">
        <v>0</v>
      </c>
      <c r="V292">
        <v>0</v>
      </c>
      <c r="W292">
        <v>0</v>
      </c>
      <c r="X292">
        <v>-1.25</v>
      </c>
      <c r="Y292" t="str">
        <f>+MID(Tabla_Consulta_desde_Reporte_de_Valorización_de_Instrumentos6[[#This Row],[CODIGO_SBS]],7,1)</f>
        <v>2</v>
      </c>
      <c r="Z292" t="str">
        <f>Tabla_Consulta_desde_Reporte_de_Valorización_de_Instrumentos6[[#This Row],[CODIGO_SBS]]&amp;"-"&amp;RIGHT(Tabla_Consulta_desde_Reporte_de_Valorización_de_Instrumentos6[[#This Row],[PORTAFOLIO]],1)</f>
        <v>5274042ER704-2</v>
      </c>
      <c r="AA292" t="s">
        <v>37213</v>
      </c>
      <c r="AB292" t="s">
        <v>37214</v>
      </c>
      <c r="AC292">
        <f>Tabla_Consulta_desde_Reporte_de_Valorización_de_Instrumentos6[[#This Row],[VALOR_UNITARIO]]*Tabla_Consulta_desde_Reporte_de_Valorización_de_Instrumentos6[[#This Row],[CANTIDAD]]</f>
        <v>0</v>
      </c>
      <c r="AD292" t="s">
        <v>32918</v>
      </c>
      <c r="AE2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AIRR US - First Trust American Industrial Rennaisance</v>
      </c>
    </row>
    <row r="293" spans="1:31" hidden="1" x14ac:dyDescent="0.35">
      <c r="A293" s="22" t="s">
        <v>35557</v>
      </c>
      <c r="B293" t="s">
        <v>560</v>
      </c>
      <c r="C293" t="s">
        <v>234</v>
      </c>
      <c r="D293" t="s">
        <v>561</v>
      </c>
      <c r="E293" t="s">
        <v>595</v>
      </c>
      <c r="F293" t="s">
        <v>596</v>
      </c>
      <c r="G293" t="s">
        <v>233</v>
      </c>
      <c r="H293" t="s">
        <v>597</v>
      </c>
      <c r="I293" t="s">
        <v>589</v>
      </c>
      <c r="J293">
        <v>12.6</v>
      </c>
      <c r="K293" s="342">
        <v>81.998559499999999</v>
      </c>
      <c r="L293">
        <v>20.78</v>
      </c>
      <c r="M293">
        <v>1</v>
      </c>
      <c r="P293">
        <v>3.9460326999999999</v>
      </c>
      <c r="Q293" t="s">
        <v>423</v>
      </c>
      <c r="R293">
        <v>82.130871999999997</v>
      </c>
      <c r="S293" s="342">
        <v>20.78</v>
      </c>
      <c r="T293" t="s">
        <v>233</v>
      </c>
      <c r="U293">
        <v>0</v>
      </c>
      <c r="V293">
        <v>0</v>
      </c>
      <c r="W293">
        <v>0</v>
      </c>
      <c r="X293">
        <v>0</v>
      </c>
      <c r="Y293" t="str">
        <f>+MID(Tabla_Consulta_desde_Reporte_de_Valorización_de_Instrumentos6[[#This Row],[CODIGO_SBS]],7,1)</f>
        <v>4</v>
      </c>
      <c r="Z293" t="str">
        <f>Tabla_Consulta_desde_Reporte_de_Valorización_de_Instrumentos6[[#This Row],[CODIGO_SBS]]&amp;"-"&amp;RIGHT(Tabla_Consulta_desde_Reporte_de_Valorización_de_Instrumentos6[[#This Row],[PORTAFOLIO]],1)</f>
        <v>5274084F6545-2</v>
      </c>
      <c r="AA293" t="s">
        <v>37213</v>
      </c>
      <c r="AB293" t="s">
        <v>37214</v>
      </c>
      <c r="AC293">
        <f>Tabla_Consulta_desde_Reporte_de_Valorización_de_Instrumentos6[[#This Row],[VALOR_UNITARIO]]*Tabla_Consulta_desde_Reporte_de_Valorización_de_Instrumentos6[[#This Row],[CANTIDAD]]</f>
        <v>12.6</v>
      </c>
      <c r="AD293" t="s">
        <v>21748</v>
      </c>
      <c r="AE2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Euro Equity Fund</v>
      </c>
    </row>
    <row r="294" spans="1:31" hidden="1" x14ac:dyDescent="0.35">
      <c r="A294" s="22" t="s">
        <v>35557</v>
      </c>
      <c r="B294" t="s">
        <v>560</v>
      </c>
      <c r="C294" t="s">
        <v>424</v>
      </c>
      <c r="D294" t="s">
        <v>561</v>
      </c>
      <c r="E294" t="s">
        <v>598</v>
      </c>
      <c r="F294" t="s">
        <v>599</v>
      </c>
      <c r="G294" t="s">
        <v>233</v>
      </c>
      <c r="H294" t="s">
        <v>600</v>
      </c>
      <c r="I294" t="s">
        <v>601</v>
      </c>
      <c r="J294">
        <v>1</v>
      </c>
      <c r="K294" s="342">
        <v>60.828812999999997</v>
      </c>
      <c r="L294">
        <v>2836.8339999999998</v>
      </c>
      <c r="M294">
        <v>1.0009999999999999</v>
      </c>
      <c r="P294">
        <v>2.14425E-2</v>
      </c>
      <c r="Q294" t="s">
        <v>423</v>
      </c>
      <c r="R294">
        <v>60.999590400000002</v>
      </c>
      <c r="S294" s="342">
        <v>2836.8339999999998</v>
      </c>
      <c r="T294" t="s">
        <v>233</v>
      </c>
      <c r="U294">
        <v>0</v>
      </c>
      <c r="V294">
        <v>0</v>
      </c>
      <c r="W294">
        <v>0</v>
      </c>
      <c r="X294">
        <v>0</v>
      </c>
      <c r="Y294" t="str">
        <f>+MID(Tabla_Consulta_desde_Reporte_de_Valorización_de_Instrumentos6[[#This Row],[CODIGO_SBS]],7,1)</f>
        <v>5</v>
      </c>
      <c r="Z294" t="str">
        <f>Tabla_Consulta_desde_Reporte_de_Valorización_de_Instrumentos6[[#This Row],[CODIGO_SBS]]&amp;"-"&amp;RIGHT(Tabla_Consulta_desde_Reporte_de_Valorización_de_Instrumentos6[[#This Row],[PORTAFOLIO]],1)</f>
        <v>5274095F6533-3</v>
      </c>
      <c r="AA294" t="s">
        <v>37213</v>
      </c>
      <c r="AB294" t="s">
        <v>37214</v>
      </c>
      <c r="AC294">
        <f>Tabla_Consulta_desde_Reporte_de_Valorización_de_Instrumentos6[[#This Row],[VALOR_UNITARIO]]*Tabla_Consulta_desde_Reporte_de_Valorización_de_Instrumentos6[[#This Row],[CANTIDAD]]</f>
        <v>1.0009999999999999</v>
      </c>
      <c r="AD294" t="s">
        <v>21831</v>
      </c>
      <c r="AE2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Eastspring - Japan Dynamic Fund</v>
      </c>
    </row>
    <row r="295" spans="1:31" hidden="1" x14ac:dyDescent="0.35">
      <c r="A295" s="22" t="s">
        <v>35557</v>
      </c>
      <c r="B295" t="s">
        <v>560</v>
      </c>
      <c r="C295" t="s">
        <v>234</v>
      </c>
      <c r="D295" t="s">
        <v>561</v>
      </c>
      <c r="E295" t="s">
        <v>598</v>
      </c>
      <c r="F295" t="s">
        <v>599</v>
      </c>
      <c r="G295" t="s">
        <v>233</v>
      </c>
      <c r="H295" t="s">
        <v>600</v>
      </c>
      <c r="I295" t="s">
        <v>601</v>
      </c>
      <c r="J295">
        <v>1</v>
      </c>
      <c r="K295" s="342">
        <v>60.585740800000004</v>
      </c>
      <c r="L295">
        <v>2825.498</v>
      </c>
      <c r="M295">
        <v>0.997</v>
      </c>
      <c r="P295">
        <v>2.14425E-2</v>
      </c>
      <c r="Q295" t="s">
        <v>423</v>
      </c>
      <c r="R295">
        <v>60.7558358</v>
      </c>
      <c r="S295" s="342">
        <v>2825.498</v>
      </c>
      <c r="T295" t="s">
        <v>233</v>
      </c>
      <c r="U295">
        <v>0</v>
      </c>
      <c r="V295">
        <v>0</v>
      </c>
      <c r="W295">
        <v>0</v>
      </c>
      <c r="X295">
        <v>0</v>
      </c>
      <c r="Y295" t="str">
        <f>+MID(Tabla_Consulta_desde_Reporte_de_Valorización_de_Instrumentos6[[#This Row],[CODIGO_SBS]],7,1)</f>
        <v>5</v>
      </c>
      <c r="Z295" t="str">
        <f>Tabla_Consulta_desde_Reporte_de_Valorización_de_Instrumentos6[[#This Row],[CODIGO_SBS]]&amp;"-"&amp;RIGHT(Tabla_Consulta_desde_Reporte_de_Valorización_de_Instrumentos6[[#This Row],[PORTAFOLIO]],1)</f>
        <v>5274095F6533-2</v>
      </c>
      <c r="AA295" t="s">
        <v>37213</v>
      </c>
      <c r="AB295" t="s">
        <v>37214</v>
      </c>
      <c r="AC295">
        <f>Tabla_Consulta_desde_Reporte_de_Valorización_de_Instrumentos6[[#This Row],[VALOR_UNITARIO]]*Tabla_Consulta_desde_Reporte_de_Valorización_de_Instrumentos6[[#This Row],[CANTIDAD]]</f>
        <v>0.997</v>
      </c>
      <c r="AD295" t="s">
        <v>21831</v>
      </c>
      <c r="AE2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Eastspring - Japan Dynamic Fund</v>
      </c>
    </row>
    <row r="296" spans="1:31" hidden="1" x14ac:dyDescent="0.35">
      <c r="A296" s="22" t="s">
        <v>35557</v>
      </c>
      <c r="B296" t="s">
        <v>560</v>
      </c>
      <c r="C296" t="s">
        <v>424</v>
      </c>
      <c r="D296" t="s">
        <v>561</v>
      </c>
      <c r="E296" t="s">
        <v>602</v>
      </c>
      <c r="F296" t="s">
        <v>603</v>
      </c>
      <c r="G296" t="s">
        <v>233</v>
      </c>
      <c r="H296" t="s">
        <v>604</v>
      </c>
      <c r="I296" t="s">
        <v>589</v>
      </c>
      <c r="J296">
        <v>1</v>
      </c>
      <c r="K296" s="342">
        <v>2488.6958991000001</v>
      </c>
      <c r="L296">
        <v>630.68304000000001</v>
      </c>
      <c r="M296">
        <v>1.3779999999999999</v>
      </c>
      <c r="P296">
        <v>3.9460326999999999</v>
      </c>
      <c r="Q296" t="s">
        <v>423</v>
      </c>
      <c r="R296">
        <v>2482.0366890999999</v>
      </c>
      <c r="S296" s="342">
        <v>627.98216000000002</v>
      </c>
      <c r="T296" t="s">
        <v>233</v>
      </c>
      <c r="U296">
        <v>0</v>
      </c>
      <c r="V296">
        <v>0</v>
      </c>
      <c r="W296">
        <v>0</v>
      </c>
      <c r="X296">
        <v>1.96</v>
      </c>
      <c r="Y296" t="str">
        <f>+MID(Tabla_Consulta_desde_Reporte_de_Valorización_de_Instrumentos6[[#This Row],[CODIGO_SBS]],7,1)</f>
        <v>4</v>
      </c>
      <c r="Z296" t="str">
        <f>Tabla_Consulta_desde_Reporte_de_Valorización_de_Instrumentos6[[#This Row],[CODIGO_SBS]]&amp;"-"&amp;RIGHT(Tabla_Consulta_desde_Reporte_de_Valorización_de_Instrumentos6[[#This Row],[PORTAFOLIO]],1)</f>
        <v>5274104F8932-3</v>
      </c>
      <c r="AA296" t="s">
        <v>37213</v>
      </c>
      <c r="AB296" t="s">
        <v>37214</v>
      </c>
      <c r="AC296">
        <f>Tabla_Consulta_desde_Reporte_de_Valorización_de_Instrumentos6[[#This Row],[VALOR_UNITARIO]]*Tabla_Consulta_desde_Reporte_de_Valorización_de_Instrumentos6[[#This Row],[CANTIDAD]]</f>
        <v>1.3779999999999999</v>
      </c>
      <c r="AD296" t="s">
        <v>1606</v>
      </c>
      <c r="AE2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7" spans="1:31" hidden="1" x14ac:dyDescent="0.35">
      <c r="A297" s="22" t="s">
        <v>35557</v>
      </c>
      <c r="B297" t="s">
        <v>560</v>
      </c>
      <c r="C297" t="s">
        <v>32886</v>
      </c>
      <c r="D297" t="s">
        <v>561</v>
      </c>
      <c r="E297" t="s">
        <v>602</v>
      </c>
      <c r="F297" t="s">
        <v>603</v>
      </c>
      <c r="G297" t="s">
        <v>233</v>
      </c>
      <c r="H297" t="s">
        <v>604</v>
      </c>
      <c r="I297" t="s">
        <v>589</v>
      </c>
      <c r="J297">
        <v>1</v>
      </c>
      <c r="K297" s="342">
        <v>1806.0202460999999</v>
      </c>
      <c r="L297">
        <v>457.68</v>
      </c>
      <c r="M297">
        <v>1</v>
      </c>
      <c r="P297">
        <v>3.9460326999999999</v>
      </c>
      <c r="Q297" t="s">
        <v>423</v>
      </c>
      <c r="R297">
        <v>1801.1877280000001</v>
      </c>
      <c r="S297" s="342">
        <v>455.72</v>
      </c>
      <c r="T297" t="s">
        <v>233</v>
      </c>
      <c r="U297">
        <v>0</v>
      </c>
      <c r="V297">
        <v>0</v>
      </c>
      <c r="W297">
        <v>0</v>
      </c>
      <c r="X297">
        <v>1.96</v>
      </c>
      <c r="Y297" t="str">
        <f>+MID(Tabla_Consulta_desde_Reporte_de_Valorización_de_Instrumentos6[[#This Row],[CODIGO_SBS]],7,1)</f>
        <v>4</v>
      </c>
      <c r="Z297" t="str">
        <f>Tabla_Consulta_desde_Reporte_de_Valorización_de_Instrumentos6[[#This Row],[CODIGO_SBS]]&amp;"-"&amp;RIGHT(Tabla_Consulta_desde_Reporte_de_Valorización_de_Instrumentos6[[#This Row],[PORTAFOLIO]],1)</f>
        <v>5274104F8932-1</v>
      </c>
      <c r="AA297" t="s">
        <v>37213</v>
      </c>
      <c r="AB297" t="s">
        <v>37214</v>
      </c>
      <c r="AC297">
        <f>Tabla_Consulta_desde_Reporte_de_Valorización_de_Instrumentos6[[#This Row],[VALOR_UNITARIO]]*Tabla_Consulta_desde_Reporte_de_Valorización_de_Instrumentos6[[#This Row],[CANTIDAD]]</f>
        <v>1</v>
      </c>
      <c r="AD297" t="s">
        <v>1606</v>
      </c>
      <c r="AE2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8" spans="1:31" hidden="1" x14ac:dyDescent="0.35">
      <c r="A298" s="22" t="s">
        <v>35557</v>
      </c>
      <c r="B298" t="s">
        <v>560</v>
      </c>
      <c r="C298" t="s">
        <v>234</v>
      </c>
      <c r="D298" t="s">
        <v>561</v>
      </c>
      <c r="E298" t="s">
        <v>602</v>
      </c>
      <c r="F298" t="s">
        <v>603</v>
      </c>
      <c r="G298" t="s">
        <v>233</v>
      </c>
      <c r="H298" t="s">
        <v>604</v>
      </c>
      <c r="I298" t="s">
        <v>589</v>
      </c>
      <c r="J298">
        <v>1</v>
      </c>
      <c r="K298" s="342">
        <v>3001.6056490000001</v>
      </c>
      <c r="L298">
        <v>760.66416000000004</v>
      </c>
      <c r="M298">
        <v>1.6619999999999999</v>
      </c>
      <c r="P298">
        <v>3.9460326999999999</v>
      </c>
      <c r="Q298" t="s">
        <v>423</v>
      </c>
      <c r="R298">
        <v>2993.5740039000002</v>
      </c>
      <c r="S298" s="342">
        <v>757.40664000000004</v>
      </c>
      <c r="T298" t="s">
        <v>233</v>
      </c>
      <c r="U298">
        <v>0</v>
      </c>
      <c r="V298">
        <v>0</v>
      </c>
      <c r="W298">
        <v>0</v>
      </c>
      <c r="X298">
        <v>1.96</v>
      </c>
      <c r="Y298" t="str">
        <f>+MID(Tabla_Consulta_desde_Reporte_de_Valorización_de_Instrumentos6[[#This Row],[CODIGO_SBS]],7,1)</f>
        <v>4</v>
      </c>
      <c r="Z298" t="str">
        <f>Tabla_Consulta_desde_Reporte_de_Valorización_de_Instrumentos6[[#This Row],[CODIGO_SBS]]&amp;"-"&amp;RIGHT(Tabla_Consulta_desde_Reporte_de_Valorización_de_Instrumentos6[[#This Row],[PORTAFOLIO]],1)</f>
        <v>5274104F8932-2</v>
      </c>
      <c r="AA298" t="s">
        <v>37213</v>
      </c>
      <c r="AB298" t="s">
        <v>37214</v>
      </c>
      <c r="AC298">
        <f>Tabla_Consulta_desde_Reporte_de_Valorización_de_Instrumentos6[[#This Row],[VALOR_UNITARIO]]*Tabla_Consulta_desde_Reporte_de_Valorización_de_Instrumentos6[[#This Row],[CANTIDAD]]</f>
        <v>1.6619999999999999</v>
      </c>
      <c r="AD298" t="s">
        <v>1606</v>
      </c>
      <c r="AE2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9" spans="1:31" hidden="1" x14ac:dyDescent="0.35">
      <c r="A299" s="22" t="s">
        <v>35557</v>
      </c>
      <c r="B299" t="s">
        <v>560</v>
      </c>
      <c r="C299" t="s">
        <v>32886</v>
      </c>
      <c r="D299" t="s">
        <v>561</v>
      </c>
      <c r="E299" t="s">
        <v>605</v>
      </c>
      <c r="F299" t="s">
        <v>606</v>
      </c>
      <c r="G299" t="s">
        <v>233</v>
      </c>
      <c r="H299" t="s">
        <v>607</v>
      </c>
      <c r="I299" t="s">
        <v>275</v>
      </c>
      <c r="J299">
        <v>1</v>
      </c>
      <c r="K299" s="342">
        <v>346923377.262137</v>
      </c>
      <c r="L299">
        <v>103223356.02432001</v>
      </c>
      <c r="M299">
        <v>5760231.9210000001</v>
      </c>
      <c r="P299">
        <v>3.3609</v>
      </c>
      <c r="Q299" t="s">
        <v>232</v>
      </c>
      <c r="R299">
        <v>346711469.8502273</v>
      </c>
      <c r="S299" s="342">
        <v>103108151.38590001</v>
      </c>
      <c r="T299" t="s">
        <v>233</v>
      </c>
      <c r="U299">
        <v>0</v>
      </c>
      <c r="V299">
        <v>0</v>
      </c>
      <c r="W299">
        <v>0</v>
      </c>
      <c r="X299">
        <v>0.02</v>
      </c>
      <c r="Y299" t="str">
        <f>+MID(Tabla_Consulta_desde_Reporte_de_Valorización_de_Instrumentos6[[#This Row],[CODIGO_SBS]],7,1)</f>
        <v>2</v>
      </c>
      <c r="Z299" t="str">
        <f>Tabla_Consulta_desde_Reporte_de_Valorización_de_Instrumentos6[[#This Row],[CODIGO_SBS]]&amp;"-"&amp;RIGHT(Tabla_Consulta_desde_Reporte_de_Valorización_de_Instrumentos6[[#This Row],[PORTAFOLIO]],1)</f>
        <v>5274122FK0P9-1</v>
      </c>
      <c r="AA299" t="s">
        <v>37217</v>
      </c>
      <c r="AB299" t="s">
        <v>37214</v>
      </c>
      <c r="AC299">
        <f>Tabla_Consulta_desde_Reporte_de_Valorización_de_Instrumentos6[[#This Row],[VALOR_UNITARIO]]*Tabla_Consulta_desde_Reporte_de_Valorización_de_Instrumentos6[[#This Row],[CANTIDAD]]</f>
        <v>5760231.9210000001</v>
      </c>
      <c r="AD299" t="s">
        <v>24415</v>
      </c>
      <c r="AE2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Emerging Markets Local Bond Fund</v>
      </c>
    </row>
    <row r="300" spans="1:31" hidden="1" x14ac:dyDescent="0.35">
      <c r="A300" s="22" t="s">
        <v>35557</v>
      </c>
      <c r="B300" t="s">
        <v>560</v>
      </c>
      <c r="C300" t="s">
        <v>234</v>
      </c>
      <c r="D300" t="s">
        <v>561</v>
      </c>
      <c r="E300" t="s">
        <v>605</v>
      </c>
      <c r="F300" t="s">
        <v>606</v>
      </c>
      <c r="G300" t="s">
        <v>233</v>
      </c>
      <c r="H300" t="s">
        <v>607</v>
      </c>
      <c r="I300" t="s">
        <v>275</v>
      </c>
      <c r="J300">
        <v>1</v>
      </c>
      <c r="K300" s="342">
        <v>144364173.81532869</v>
      </c>
      <c r="L300">
        <v>42954022.379519999</v>
      </c>
      <c r="M300">
        <v>2396987.8560000001</v>
      </c>
      <c r="P300">
        <v>3.3609</v>
      </c>
      <c r="Q300" t="s">
        <v>232</v>
      </c>
      <c r="R300">
        <v>144275993.42608219</v>
      </c>
      <c r="S300" s="342">
        <v>42906082.622400001</v>
      </c>
      <c r="T300" t="s">
        <v>233</v>
      </c>
      <c r="U300">
        <v>0</v>
      </c>
      <c r="V300">
        <v>0</v>
      </c>
      <c r="W300">
        <v>0</v>
      </c>
      <c r="X300">
        <v>0.02</v>
      </c>
      <c r="Y300" t="str">
        <f>+MID(Tabla_Consulta_desde_Reporte_de_Valorización_de_Instrumentos6[[#This Row],[CODIGO_SBS]],7,1)</f>
        <v>2</v>
      </c>
      <c r="Z300" t="str">
        <f>Tabla_Consulta_desde_Reporte_de_Valorización_de_Instrumentos6[[#This Row],[CODIGO_SBS]]&amp;"-"&amp;RIGHT(Tabla_Consulta_desde_Reporte_de_Valorización_de_Instrumentos6[[#This Row],[PORTAFOLIO]],1)</f>
        <v>5274122FK0P9-2</v>
      </c>
      <c r="AA300" t="s">
        <v>37217</v>
      </c>
      <c r="AB300" t="s">
        <v>37214</v>
      </c>
      <c r="AC300">
        <f>Tabla_Consulta_desde_Reporte_de_Valorización_de_Instrumentos6[[#This Row],[VALOR_UNITARIO]]*Tabla_Consulta_desde_Reporte_de_Valorización_de_Instrumentos6[[#This Row],[CANTIDAD]]</f>
        <v>2396987.8560000001</v>
      </c>
      <c r="AD300" t="s">
        <v>8008</v>
      </c>
      <c r="AE3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US High Yield Bond</v>
      </c>
    </row>
    <row r="301" spans="1:31" hidden="1" x14ac:dyDescent="0.35">
      <c r="A301" s="22" t="s">
        <v>35557</v>
      </c>
      <c r="B301" t="s">
        <v>560</v>
      </c>
      <c r="C301" t="s">
        <v>32886</v>
      </c>
      <c r="D301" t="s">
        <v>561</v>
      </c>
      <c r="E301" t="s">
        <v>608</v>
      </c>
      <c r="F301" t="s">
        <v>609</v>
      </c>
      <c r="G301" t="s">
        <v>233</v>
      </c>
      <c r="H301" t="s">
        <v>607</v>
      </c>
      <c r="I301" t="s">
        <v>275</v>
      </c>
      <c r="J301">
        <v>35.94</v>
      </c>
      <c r="K301" s="342">
        <v>159.87801300000001</v>
      </c>
      <c r="L301">
        <v>47.57</v>
      </c>
      <c r="M301">
        <v>1</v>
      </c>
      <c r="P301">
        <v>3.3609</v>
      </c>
      <c r="Q301" t="s">
        <v>232</v>
      </c>
      <c r="R301">
        <v>159.85800399999999</v>
      </c>
      <c r="S301" s="342">
        <v>47.54</v>
      </c>
      <c r="T301" t="s">
        <v>233</v>
      </c>
      <c r="U301">
        <v>0</v>
      </c>
      <c r="V301">
        <v>0</v>
      </c>
      <c r="W301">
        <v>0</v>
      </c>
      <c r="X301">
        <v>0.03</v>
      </c>
      <c r="Y301" t="str">
        <f>+MID(Tabla_Consulta_desde_Reporte_de_Valorización_de_Instrumentos6[[#This Row],[CODIGO_SBS]],7,1)</f>
        <v>2</v>
      </c>
      <c r="Z301" t="str">
        <f>Tabla_Consulta_desde_Reporte_de_Valorización_de_Instrumentos6[[#This Row],[CODIGO_SBS]]&amp;"-"&amp;RIGHT(Tabla_Consulta_desde_Reporte_de_Valorización_de_Instrumentos6[[#This Row],[PORTAFOLIO]],1)</f>
        <v>5274122F6097-1</v>
      </c>
      <c r="AA301" t="s">
        <v>37217</v>
      </c>
      <c r="AB301" t="s">
        <v>37214</v>
      </c>
      <c r="AC301">
        <f>Tabla_Consulta_desde_Reporte_de_Valorización_de_Instrumentos6[[#This Row],[VALOR_UNITARIO]]*Tabla_Consulta_desde_Reporte_de_Valorización_de_Instrumentos6[[#This Row],[CANTIDAD]]</f>
        <v>35.94</v>
      </c>
      <c r="AD301" t="s">
        <v>24415</v>
      </c>
      <c r="AE3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Emerging Markets Local Bond Fund</v>
      </c>
    </row>
    <row r="302" spans="1:31" hidden="1" x14ac:dyDescent="0.35">
      <c r="A302" s="22" t="s">
        <v>35557</v>
      </c>
      <c r="B302" t="s">
        <v>560</v>
      </c>
      <c r="C302" t="s">
        <v>234</v>
      </c>
      <c r="D302" t="s">
        <v>561</v>
      </c>
      <c r="E302" t="s">
        <v>608</v>
      </c>
      <c r="F302" t="s">
        <v>609</v>
      </c>
      <c r="G302" t="s">
        <v>233</v>
      </c>
      <c r="H302" t="s">
        <v>607</v>
      </c>
      <c r="I302" t="s">
        <v>275</v>
      </c>
      <c r="J302">
        <v>35.94</v>
      </c>
      <c r="K302" s="342">
        <v>159.87801300000001</v>
      </c>
      <c r="L302">
        <v>47.57</v>
      </c>
      <c r="M302">
        <v>1</v>
      </c>
      <c r="P302">
        <v>3.3609</v>
      </c>
      <c r="Q302" t="s">
        <v>232</v>
      </c>
      <c r="R302">
        <v>159.85800399999999</v>
      </c>
      <c r="S302" s="342">
        <v>47.54</v>
      </c>
      <c r="T302" t="s">
        <v>233</v>
      </c>
      <c r="U302">
        <v>0</v>
      </c>
      <c r="V302">
        <v>0</v>
      </c>
      <c r="W302">
        <v>0</v>
      </c>
      <c r="X302">
        <v>0.03</v>
      </c>
      <c r="Y302" t="str">
        <f>+MID(Tabla_Consulta_desde_Reporte_de_Valorización_de_Instrumentos6[[#This Row],[CODIGO_SBS]],7,1)</f>
        <v>2</v>
      </c>
      <c r="Z302" t="str">
        <f>Tabla_Consulta_desde_Reporte_de_Valorización_de_Instrumentos6[[#This Row],[CODIGO_SBS]]&amp;"-"&amp;RIGHT(Tabla_Consulta_desde_Reporte_de_Valorización_de_Instrumentos6[[#This Row],[PORTAFOLIO]],1)</f>
        <v>5274122F6097-2</v>
      </c>
      <c r="AA302" t="s">
        <v>37217</v>
      </c>
      <c r="AB302" t="s">
        <v>37214</v>
      </c>
      <c r="AC302">
        <f>Tabla_Consulta_desde_Reporte_de_Valorización_de_Instrumentos6[[#This Row],[VALOR_UNITARIO]]*Tabla_Consulta_desde_Reporte_de_Valorización_de_Instrumentos6[[#This Row],[CANTIDAD]]</f>
        <v>35.94</v>
      </c>
      <c r="AD302" t="s">
        <v>8008</v>
      </c>
      <c r="AE3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US High Yield Bond</v>
      </c>
    </row>
    <row r="303" spans="1:31" hidden="1" x14ac:dyDescent="0.35">
      <c r="A303" s="22" t="s">
        <v>35557</v>
      </c>
      <c r="B303" t="s">
        <v>560</v>
      </c>
      <c r="C303" t="s">
        <v>32886</v>
      </c>
      <c r="D303" t="s">
        <v>561</v>
      </c>
      <c r="E303" t="s">
        <v>612</v>
      </c>
      <c r="F303" t="s">
        <v>613</v>
      </c>
      <c r="G303" t="s">
        <v>233</v>
      </c>
      <c r="H303" t="s">
        <v>607</v>
      </c>
      <c r="I303" t="s">
        <v>275</v>
      </c>
      <c r="J303">
        <v>12</v>
      </c>
      <c r="K303" s="342">
        <v>51354220.830055103</v>
      </c>
      <c r="L303">
        <v>15279901.46391</v>
      </c>
      <c r="M303">
        <v>762850.79700000002</v>
      </c>
      <c r="P303">
        <v>3.3609</v>
      </c>
      <c r="Q303" t="s">
        <v>232</v>
      </c>
      <c r="R303">
        <v>51354545.041643798</v>
      </c>
      <c r="S303" s="342">
        <v>15272272.955940001</v>
      </c>
      <c r="T303" t="s">
        <v>233</v>
      </c>
      <c r="U303">
        <v>0</v>
      </c>
      <c r="V303">
        <v>0</v>
      </c>
      <c r="W303">
        <v>0</v>
      </c>
      <c r="X303">
        <v>0.01</v>
      </c>
      <c r="Y303" t="str">
        <f>+MID(Tabla_Consulta_desde_Reporte_de_Valorización_de_Instrumentos6[[#This Row],[CODIGO_SBS]],7,1)</f>
        <v>2</v>
      </c>
      <c r="Z303" t="str">
        <f>Tabla_Consulta_desde_Reporte_de_Valorización_de_Instrumentos6[[#This Row],[CODIGO_SBS]]&amp;"-"&amp;RIGHT(Tabla_Consulta_desde_Reporte_de_Valorización_de_Instrumentos6[[#This Row],[PORTAFOLIO]],1)</f>
        <v>5274122FKCF7-1</v>
      </c>
      <c r="AA303" t="s">
        <v>37217</v>
      </c>
      <c r="AB303" t="s">
        <v>37214</v>
      </c>
      <c r="AC303">
        <f>Tabla_Consulta_desde_Reporte_de_Valorización_de_Instrumentos6[[#This Row],[VALOR_UNITARIO]]*Tabla_Consulta_desde_Reporte_de_Valorización_de_Instrumentos6[[#This Row],[CANTIDAD]]</f>
        <v>9154209.5639999993</v>
      </c>
      <c r="AD303" t="s">
        <v>19641</v>
      </c>
      <c r="AE3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GIS Income Fund</v>
      </c>
    </row>
    <row r="304" spans="1:31" hidden="1" x14ac:dyDescent="0.35">
      <c r="A304" s="22" t="s">
        <v>35557</v>
      </c>
      <c r="B304" t="s">
        <v>560</v>
      </c>
      <c r="C304" t="s">
        <v>234</v>
      </c>
      <c r="D304" t="s">
        <v>561</v>
      </c>
      <c r="E304" t="s">
        <v>612</v>
      </c>
      <c r="F304" t="s">
        <v>613</v>
      </c>
      <c r="G304" t="s">
        <v>233</v>
      </c>
      <c r="H304" t="s">
        <v>607</v>
      </c>
      <c r="I304" t="s">
        <v>275</v>
      </c>
      <c r="J304">
        <v>12</v>
      </c>
      <c r="K304" s="342">
        <v>108.24867380000001</v>
      </c>
      <c r="L304">
        <v>32.208240000000004</v>
      </c>
      <c r="M304">
        <v>1.6080000000000001</v>
      </c>
      <c r="P304">
        <v>3.3609</v>
      </c>
      <c r="Q304" t="s">
        <v>232</v>
      </c>
      <c r="R304">
        <v>108.24935720000001</v>
      </c>
      <c r="S304" s="342">
        <v>32.192160000000001</v>
      </c>
      <c r="T304" t="s">
        <v>233</v>
      </c>
      <c r="U304">
        <v>0</v>
      </c>
      <c r="V304">
        <v>0</v>
      </c>
      <c r="W304">
        <v>0</v>
      </c>
      <c r="X304">
        <v>0.01</v>
      </c>
      <c r="Y304" t="str">
        <f>+MID(Tabla_Consulta_desde_Reporte_de_Valorización_de_Instrumentos6[[#This Row],[CODIGO_SBS]],7,1)</f>
        <v>2</v>
      </c>
      <c r="Z304" t="str">
        <f>Tabla_Consulta_desde_Reporte_de_Valorización_de_Instrumentos6[[#This Row],[CODIGO_SBS]]&amp;"-"&amp;RIGHT(Tabla_Consulta_desde_Reporte_de_Valorización_de_Instrumentos6[[#This Row],[PORTAFOLIO]],1)</f>
        <v>5274122FKCF7-2</v>
      </c>
      <c r="AA304" t="s">
        <v>37217</v>
      </c>
      <c r="AB304" t="s">
        <v>37214</v>
      </c>
      <c r="AC304">
        <f>Tabla_Consulta_desde_Reporte_de_Valorización_de_Instrumentos6[[#This Row],[VALOR_UNITARIO]]*Tabla_Consulta_desde_Reporte_de_Valorización_de_Instrumentos6[[#This Row],[CANTIDAD]]</f>
        <v>19.295999999999999</v>
      </c>
      <c r="AD304" t="s">
        <v>19641</v>
      </c>
      <c r="AE3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GIS Income Fund</v>
      </c>
    </row>
    <row r="305" spans="1:31" hidden="1" x14ac:dyDescent="0.35">
      <c r="A305" s="22" t="s">
        <v>35557</v>
      </c>
      <c r="B305" t="s">
        <v>560</v>
      </c>
      <c r="C305" t="s">
        <v>32886</v>
      </c>
      <c r="D305" t="s">
        <v>561</v>
      </c>
      <c r="E305" t="s">
        <v>610</v>
      </c>
      <c r="F305" t="s">
        <v>611</v>
      </c>
      <c r="G305" t="s">
        <v>233</v>
      </c>
      <c r="H305" t="s">
        <v>607</v>
      </c>
      <c r="I305" t="s">
        <v>275</v>
      </c>
      <c r="J305">
        <v>1</v>
      </c>
      <c r="K305" s="342">
        <v>43564248.827025197</v>
      </c>
      <c r="L305">
        <v>12962078.26089</v>
      </c>
      <c r="M305">
        <v>1156296.0090000001</v>
      </c>
      <c r="P305">
        <v>3.3609</v>
      </c>
      <c r="Q305" t="s">
        <v>232</v>
      </c>
      <c r="R305">
        <v>43586284.360068701</v>
      </c>
      <c r="S305" s="342">
        <v>12962078.26089</v>
      </c>
      <c r="T305" t="s">
        <v>233</v>
      </c>
      <c r="U305">
        <v>0</v>
      </c>
      <c r="V305">
        <v>0</v>
      </c>
      <c r="W305">
        <v>0</v>
      </c>
      <c r="X305">
        <v>0</v>
      </c>
      <c r="Y305" t="str">
        <f>+MID(Tabla_Consulta_desde_Reporte_de_Valorización_de_Instrumentos6[[#This Row],[CODIGO_SBS]],7,1)</f>
        <v>2</v>
      </c>
      <c r="Z305" t="str">
        <f>Tabla_Consulta_desde_Reporte_de_Valorización_de_Instrumentos6[[#This Row],[CODIGO_SBS]]&amp;"-"&amp;RIGHT(Tabla_Consulta_desde_Reporte_de_Valorización_de_Instrumentos6[[#This Row],[PORTAFOLIO]],1)</f>
        <v>5274122FXQQ0-1</v>
      </c>
      <c r="AA305" t="s">
        <v>37217</v>
      </c>
      <c r="AB305" t="s">
        <v>37214</v>
      </c>
      <c r="AC305">
        <f>Tabla_Consulta_desde_Reporte_de_Valorización_de_Instrumentos6[[#This Row],[VALOR_UNITARIO]]*Tabla_Consulta_desde_Reporte_de_Valorización_de_Instrumentos6[[#This Row],[CANTIDAD]]</f>
        <v>1156296.0090000001</v>
      </c>
      <c r="AD305" t="s">
        <v>8787</v>
      </c>
      <c r="AE3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Asia High Yield Bond Fund</v>
      </c>
    </row>
    <row r="306" spans="1:31" hidden="1" x14ac:dyDescent="0.35">
      <c r="A306" s="22" t="s">
        <v>35557</v>
      </c>
      <c r="B306" t="s">
        <v>560</v>
      </c>
      <c r="C306" t="s">
        <v>234</v>
      </c>
      <c r="D306" t="s">
        <v>561</v>
      </c>
      <c r="E306" t="s">
        <v>610</v>
      </c>
      <c r="F306" t="s">
        <v>611</v>
      </c>
      <c r="G306" t="s">
        <v>233</v>
      </c>
      <c r="H306" t="s">
        <v>607</v>
      </c>
      <c r="I306" t="s">
        <v>275</v>
      </c>
      <c r="J306">
        <v>1</v>
      </c>
      <c r="K306" s="342">
        <v>39.634824799999997</v>
      </c>
      <c r="L306">
        <v>11.792920000000001</v>
      </c>
      <c r="M306">
        <v>1.052</v>
      </c>
      <c r="P306">
        <v>3.3609</v>
      </c>
      <c r="Q306" t="s">
        <v>232</v>
      </c>
      <c r="R306">
        <v>39.654872699999999</v>
      </c>
      <c r="S306" s="342">
        <v>11.792920000000001</v>
      </c>
      <c r="T306" t="s">
        <v>233</v>
      </c>
      <c r="U306">
        <v>0</v>
      </c>
      <c r="V306">
        <v>0</v>
      </c>
      <c r="W306">
        <v>0</v>
      </c>
      <c r="X306">
        <v>0</v>
      </c>
      <c r="Y306" t="str">
        <f>+MID(Tabla_Consulta_desde_Reporte_de_Valorización_de_Instrumentos6[[#This Row],[CODIGO_SBS]],7,1)</f>
        <v>2</v>
      </c>
      <c r="Z306" t="str">
        <f>Tabla_Consulta_desde_Reporte_de_Valorización_de_Instrumentos6[[#This Row],[CODIGO_SBS]]&amp;"-"&amp;RIGHT(Tabla_Consulta_desde_Reporte_de_Valorización_de_Instrumentos6[[#This Row],[PORTAFOLIO]],1)</f>
        <v>5274122FXQQ0-2</v>
      </c>
      <c r="AA306" t="s">
        <v>37217</v>
      </c>
      <c r="AB306" t="s">
        <v>37214</v>
      </c>
      <c r="AC306">
        <f>Tabla_Consulta_desde_Reporte_de_Valorización_de_Instrumentos6[[#This Row],[VALOR_UNITARIO]]*Tabla_Consulta_desde_Reporte_de_Valorización_de_Instrumentos6[[#This Row],[CANTIDAD]]</f>
        <v>1.052</v>
      </c>
      <c r="AD306" t="s">
        <v>8787</v>
      </c>
      <c r="AE3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Asia High Yield Bond Fund</v>
      </c>
    </row>
    <row r="307" spans="1:31" hidden="1" x14ac:dyDescent="0.35">
      <c r="A307" s="22" t="s">
        <v>35557</v>
      </c>
      <c r="B307" t="s">
        <v>560</v>
      </c>
      <c r="C307" t="s">
        <v>424</v>
      </c>
      <c r="D307" t="s">
        <v>561</v>
      </c>
      <c r="E307" t="s">
        <v>614</v>
      </c>
      <c r="F307" t="s">
        <v>615</v>
      </c>
      <c r="G307" t="s">
        <v>233</v>
      </c>
      <c r="H307" t="s">
        <v>616</v>
      </c>
      <c r="I307" t="s">
        <v>252</v>
      </c>
      <c r="J307">
        <v>1</v>
      </c>
      <c r="K307" s="342">
        <v>65.156930299999999</v>
      </c>
      <c r="L307">
        <v>14.407514000000001</v>
      </c>
      <c r="M307">
        <v>1.661</v>
      </c>
      <c r="P307">
        <v>4.5224270000000004</v>
      </c>
      <c r="Q307" t="s">
        <v>423</v>
      </c>
      <c r="R307">
        <v>65.099722900000003</v>
      </c>
      <c r="S307" s="342">
        <v>14.372633</v>
      </c>
      <c r="T307" t="s">
        <v>233</v>
      </c>
      <c r="U307">
        <v>0</v>
      </c>
      <c r="V307">
        <v>0</v>
      </c>
      <c r="W307">
        <v>0</v>
      </c>
      <c r="X307">
        <v>2.1000000000000001E-2</v>
      </c>
      <c r="Y307" t="str">
        <f>+MID(Tabla_Consulta_desde_Reporte_de_Valorización_de_Instrumentos6[[#This Row],[CODIGO_SBS]],7,1)</f>
        <v>6</v>
      </c>
      <c r="Z307" t="str">
        <f>Tabla_Consulta_desde_Reporte_de_Valorización_de_Instrumentos6[[#This Row],[CODIGO_SBS]]&amp;"-"&amp;RIGHT(Tabla_Consulta_desde_Reporte_de_Valorización_de_Instrumentos6[[#This Row],[PORTAFOLIO]],1)</f>
        <v>5274186F1948-3</v>
      </c>
      <c r="AA307" t="s">
        <v>37213</v>
      </c>
      <c r="AB307" t="s">
        <v>37214</v>
      </c>
      <c r="AC307">
        <f>Tabla_Consulta_desde_Reporte_de_Valorización_de_Instrumentos6[[#This Row],[VALOR_UNITARIO]]*Tabla_Consulta_desde_Reporte_de_Valorización_de_Instrumentos6[[#This Row],[CANTIDAD]]</f>
        <v>1.661</v>
      </c>
      <c r="AD307" t="s">
        <v>21799</v>
      </c>
      <c r="AE3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Man GLG - Continental European Growth</v>
      </c>
    </row>
    <row r="308" spans="1:31" hidden="1" x14ac:dyDescent="0.35">
      <c r="A308" s="22" t="s">
        <v>35557</v>
      </c>
      <c r="B308" t="s">
        <v>560</v>
      </c>
      <c r="C308" t="s">
        <v>234</v>
      </c>
      <c r="D308" t="s">
        <v>561</v>
      </c>
      <c r="E308" t="s">
        <v>614</v>
      </c>
      <c r="F308" t="s">
        <v>615</v>
      </c>
      <c r="G308" t="s">
        <v>233</v>
      </c>
      <c r="H308" t="s">
        <v>616</v>
      </c>
      <c r="I308" t="s">
        <v>252</v>
      </c>
      <c r="J308">
        <v>1</v>
      </c>
      <c r="K308" s="342">
        <v>40.757405499999997</v>
      </c>
      <c r="L308">
        <v>9.0122859999999996</v>
      </c>
      <c r="M308">
        <v>1.0389999999999999</v>
      </c>
      <c r="P308">
        <v>4.5224270000000004</v>
      </c>
      <c r="Q308" t="s">
        <v>423</v>
      </c>
      <c r="R308">
        <v>40.721620799999997</v>
      </c>
      <c r="S308" s="342">
        <v>8.9904670000000007</v>
      </c>
      <c r="T308" t="s">
        <v>233</v>
      </c>
      <c r="U308">
        <v>0</v>
      </c>
      <c r="V308">
        <v>0</v>
      </c>
      <c r="W308">
        <v>0</v>
      </c>
      <c r="X308">
        <v>2.1000000000000001E-2</v>
      </c>
      <c r="Y308" t="str">
        <f>+MID(Tabla_Consulta_desde_Reporte_de_Valorización_de_Instrumentos6[[#This Row],[CODIGO_SBS]],7,1)</f>
        <v>6</v>
      </c>
      <c r="Z308" t="str">
        <f>Tabla_Consulta_desde_Reporte_de_Valorización_de_Instrumentos6[[#This Row],[CODIGO_SBS]]&amp;"-"&amp;RIGHT(Tabla_Consulta_desde_Reporte_de_Valorización_de_Instrumentos6[[#This Row],[PORTAFOLIO]],1)</f>
        <v>5274186F1948-2</v>
      </c>
      <c r="AA308" t="s">
        <v>37213</v>
      </c>
      <c r="AB308" t="s">
        <v>37214</v>
      </c>
      <c r="AC308">
        <f>Tabla_Consulta_desde_Reporte_de_Valorización_de_Instrumentos6[[#This Row],[VALOR_UNITARIO]]*Tabla_Consulta_desde_Reporte_de_Valorización_de_Instrumentos6[[#This Row],[CANTIDAD]]</f>
        <v>1.0389999999999999</v>
      </c>
      <c r="AD308" t="s">
        <v>21799</v>
      </c>
      <c r="AE3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Man GLG - Continental European Growth</v>
      </c>
    </row>
    <row r="309" spans="1:31" hidden="1" x14ac:dyDescent="0.35">
      <c r="A309" s="22" t="s">
        <v>35557</v>
      </c>
      <c r="B309" t="s">
        <v>560</v>
      </c>
      <c r="C309" t="s">
        <v>424</v>
      </c>
      <c r="D309" t="s">
        <v>561</v>
      </c>
      <c r="E309" t="s">
        <v>617</v>
      </c>
      <c r="F309" t="s">
        <v>618</v>
      </c>
      <c r="G309" t="s">
        <v>233</v>
      </c>
      <c r="H309" t="s">
        <v>619</v>
      </c>
      <c r="I309" t="s">
        <v>589</v>
      </c>
      <c r="J309">
        <v>1</v>
      </c>
      <c r="K309" s="342">
        <v>83.063988300000005</v>
      </c>
      <c r="L309">
        <v>21.05</v>
      </c>
      <c r="M309">
        <v>1</v>
      </c>
      <c r="P309">
        <v>3.9460326999999999</v>
      </c>
      <c r="Q309" t="s">
        <v>423</v>
      </c>
      <c r="R309">
        <v>83.316592</v>
      </c>
      <c r="S309" s="342">
        <v>21.08</v>
      </c>
      <c r="T309" t="s">
        <v>233</v>
      </c>
      <c r="U309">
        <v>0</v>
      </c>
      <c r="V309">
        <v>0</v>
      </c>
      <c r="W309">
        <v>0</v>
      </c>
      <c r="X309">
        <v>-0.03</v>
      </c>
      <c r="Y309" t="str">
        <f>+MID(Tabla_Consulta_desde_Reporte_de_Valorización_de_Instrumentos6[[#This Row],[CODIGO_SBS]],7,1)</f>
        <v>4</v>
      </c>
      <c r="Z309" t="str">
        <f>Tabla_Consulta_desde_Reporte_de_Valorización_de_Instrumentos6[[#This Row],[CODIGO_SBS]]&amp;"-"&amp;RIGHT(Tabla_Consulta_desde_Reporte_de_Valorización_de_Instrumentos6[[#This Row],[PORTAFOLIO]],1)</f>
        <v>5274244F1260-3</v>
      </c>
      <c r="AA309" t="s">
        <v>37213</v>
      </c>
      <c r="AB309" t="s">
        <v>37214</v>
      </c>
      <c r="AC309">
        <f>Tabla_Consulta_desde_Reporte_de_Valorización_de_Instrumentos6[[#This Row],[VALOR_UNITARIO]]*Tabla_Consulta_desde_Reporte_de_Valorización_de_Instrumentos6[[#This Row],[CANTIDAD]]</f>
        <v>1</v>
      </c>
      <c r="AD309" t="s">
        <v>1168</v>
      </c>
      <c r="AE3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Janus Henderson - Horizon Euroland Fund</v>
      </c>
    </row>
    <row r="310" spans="1:31" hidden="1" x14ac:dyDescent="0.35">
      <c r="A310" s="22" t="s">
        <v>35557</v>
      </c>
      <c r="B310" t="s">
        <v>560</v>
      </c>
      <c r="C310" t="s">
        <v>234</v>
      </c>
      <c r="D310" t="s">
        <v>561</v>
      </c>
      <c r="E310" t="s">
        <v>617</v>
      </c>
      <c r="F310" t="s">
        <v>618</v>
      </c>
      <c r="G310" t="s">
        <v>233</v>
      </c>
      <c r="H310" t="s">
        <v>619</v>
      </c>
      <c r="I310" t="s">
        <v>589</v>
      </c>
      <c r="J310">
        <v>1</v>
      </c>
      <c r="K310" s="342">
        <v>83.063988300000005</v>
      </c>
      <c r="L310">
        <v>21.05</v>
      </c>
      <c r="M310">
        <v>1</v>
      </c>
      <c r="P310">
        <v>3.9460326999999999</v>
      </c>
      <c r="Q310" t="s">
        <v>423</v>
      </c>
      <c r="R310">
        <v>83.316592</v>
      </c>
      <c r="S310" s="342">
        <v>21.08</v>
      </c>
      <c r="T310" t="s">
        <v>233</v>
      </c>
      <c r="U310">
        <v>0</v>
      </c>
      <c r="V310">
        <v>0</v>
      </c>
      <c r="W310">
        <v>0</v>
      </c>
      <c r="X310">
        <v>-0.03</v>
      </c>
      <c r="Y310" t="str">
        <f>+MID(Tabla_Consulta_desde_Reporte_de_Valorización_de_Instrumentos6[[#This Row],[CODIGO_SBS]],7,1)</f>
        <v>4</v>
      </c>
      <c r="Z310" t="str">
        <f>Tabla_Consulta_desde_Reporte_de_Valorización_de_Instrumentos6[[#This Row],[CODIGO_SBS]]&amp;"-"&amp;RIGHT(Tabla_Consulta_desde_Reporte_de_Valorización_de_Instrumentos6[[#This Row],[PORTAFOLIO]],1)</f>
        <v>5274244F1260-2</v>
      </c>
      <c r="AA310" t="s">
        <v>37213</v>
      </c>
      <c r="AB310" t="s">
        <v>37214</v>
      </c>
      <c r="AC310">
        <f>Tabla_Consulta_desde_Reporte_de_Valorización_de_Instrumentos6[[#This Row],[VALOR_UNITARIO]]*Tabla_Consulta_desde_Reporte_de_Valorización_de_Instrumentos6[[#This Row],[CANTIDAD]]</f>
        <v>1</v>
      </c>
      <c r="AD310" t="s">
        <v>1168</v>
      </c>
      <c r="AE3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Janus Henderson - Horizon Euroland Fund</v>
      </c>
    </row>
    <row r="311" spans="1:31" hidden="1" x14ac:dyDescent="0.35">
      <c r="A311" s="22" t="s">
        <v>35557</v>
      </c>
      <c r="B311" t="s">
        <v>560</v>
      </c>
      <c r="C311" t="s">
        <v>32886</v>
      </c>
      <c r="D311" t="s">
        <v>561</v>
      </c>
      <c r="E311" t="s">
        <v>24934</v>
      </c>
      <c r="F311" t="s">
        <v>24935</v>
      </c>
      <c r="G311" t="s">
        <v>233</v>
      </c>
      <c r="H311" t="s">
        <v>32907</v>
      </c>
      <c r="I311" t="s">
        <v>275</v>
      </c>
      <c r="J311">
        <v>1</v>
      </c>
      <c r="K311" s="342">
        <v>236091564.82932031</v>
      </c>
      <c r="L311">
        <v>70246530.640400007</v>
      </c>
      <c r="M311">
        <v>339125.86</v>
      </c>
      <c r="P311">
        <v>3.3609</v>
      </c>
      <c r="Q311" t="s">
        <v>232</v>
      </c>
      <c r="R311">
        <v>235982915.0080418</v>
      </c>
      <c r="S311" s="342">
        <v>70178705.468400002</v>
      </c>
      <c r="T311" t="s">
        <v>233</v>
      </c>
      <c r="U311">
        <v>0</v>
      </c>
      <c r="V311">
        <v>0</v>
      </c>
      <c r="W311">
        <v>0</v>
      </c>
      <c r="X311">
        <v>0.2</v>
      </c>
      <c r="Y311" t="str">
        <f>+MID(Tabla_Consulta_desde_Reporte_de_Valorización_de_Instrumentos6[[#This Row],[CODIGO_SBS]],7,1)</f>
        <v>2</v>
      </c>
      <c r="Z311" t="str">
        <f>Tabla_Consulta_desde_Reporte_de_Valorización_de_Instrumentos6[[#This Row],[CODIGO_SBS]]&amp;"-"&amp;RIGHT(Tabla_Consulta_desde_Reporte_de_Valorización_de_Instrumentos6[[#This Row],[PORTAFOLIO]],1)</f>
        <v>5274262F6624-1</v>
      </c>
      <c r="AA311" t="s">
        <v>37217</v>
      </c>
      <c r="AB311" t="s">
        <v>37214</v>
      </c>
      <c r="AC311">
        <f>Tabla_Consulta_desde_Reporte_de_Valorización_de_Instrumentos6[[#This Row],[VALOR_UNITARIO]]*Tabla_Consulta_desde_Reporte_de_Valorización_de_Instrumentos6[[#This Row],[CANTIDAD]]</f>
        <v>339125.86</v>
      </c>
      <c r="AD311" t="s">
        <v>26268</v>
      </c>
      <c r="AE3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Evolution Funds - Frontier Markets Fund</v>
      </c>
    </row>
    <row r="312" spans="1:31" hidden="1" x14ac:dyDescent="0.35">
      <c r="A312" s="22" t="s">
        <v>35557</v>
      </c>
      <c r="B312" t="s">
        <v>560</v>
      </c>
      <c r="C312" t="s">
        <v>424</v>
      </c>
      <c r="D312" t="s">
        <v>561</v>
      </c>
      <c r="E312" t="s">
        <v>620</v>
      </c>
      <c r="F312" t="s">
        <v>621</v>
      </c>
      <c r="G312" t="s">
        <v>233</v>
      </c>
      <c r="H312" t="s">
        <v>622</v>
      </c>
      <c r="I312" t="s">
        <v>275</v>
      </c>
      <c r="J312">
        <v>591.01</v>
      </c>
      <c r="K312" s="342">
        <v>2706.8112341999999</v>
      </c>
      <c r="L312">
        <v>805.38285410000003</v>
      </c>
      <c r="M312">
        <v>1.0016</v>
      </c>
      <c r="P312">
        <v>3.3609</v>
      </c>
      <c r="Q312" t="s">
        <v>423</v>
      </c>
      <c r="R312">
        <v>2710.4446781000001</v>
      </c>
      <c r="S312" s="342">
        <v>806.05622979999998</v>
      </c>
      <c r="T312" t="s">
        <v>233</v>
      </c>
      <c r="U312">
        <v>0</v>
      </c>
      <c r="V312">
        <v>0</v>
      </c>
      <c r="W312">
        <v>0</v>
      </c>
      <c r="X312">
        <v>-0.67230000000000001</v>
      </c>
      <c r="Y312" t="str">
        <f>+MID(Tabla_Consulta_desde_Reporte_de_Valorización_de_Instrumentos6[[#This Row],[CODIGO_SBS]],7,1)</f>
        <v>2</v>
      </c>
      <c r="Z312" t="str">
        <f>Tabla_Consulta_desde_Reporte_de_Valorización_de_Instrumentos6[[#This Row],[CODIGO_SBS]]&amp;"-"&amp;RIGHT(Tabla_Consulta_desde_Reporte_de_Valorización_de_Instrumentos6[[#This Row],[PORTAFOLIO]],1)</f>
        <v>5274302F65N6-3</v>
      </c>
      <c r="AA312" t="s">
        <v>37213</v>
      </c>
      <c r="AB312" t="s">
        <v>37214</v>
      </c>
      <c r="AC312">
        <f>Tabla_Consulta_desde_Reporte_de_Valorización_de_Instrumentos6[[#This Row],[VALOR_UNITARIO]]*Tabla_Consulta_desde_Reporte_de_Valorización_de_Instrumentos6[[#This Row],[CANTIDAD]]</f>
        <v>591.95561599999996</v>
      </c>
      <c r="AD312" t="s">
        <v>23147</v>
      </c>
      <c r="AE3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Veritas - Asian Fund</v>
      </c>
    </row>
    <row r="313" spans="1:31" hidden="1" x14ac:dyDescent="0.35">
      <c r="A313" s="22" t="s">
        <v>35557</v>
      </c>
      <c r="B313" t="s">
        <v>560</v>
      </c>
      <c r="C313" t="s">
        <v>234</v>
      </c>
      <c r="D313" t="s">
        <v>561</v>
      </c>
      <c r="E313" t="s">
        <v>620</v>
      </c>
      <c r="F313" t="s">
        <v>621</v>
      </c>
      <c r="G313" t="s">
        <v>233</v>
      </c>
      <c r="H313" t="s">
        <v>622</v>
      </c>
      <c r="I313" t="s">
        <v>275</v>
      </c>
      <c r="J313">
        <v>591.01</v>
      </c>
      <c r="K313" s="342">
        <v>2714.9186960000002</v>
      </c>
      <c r="L313">
        <v>807.79514300000005</v>
      </c>
      <c r="M313">
        <v>1.0045999999999999</v>
      </c>
      <c r="P313">
        <v>3.3609</v>
      </c>
      <c r="Q313" t="s">
        <v>423</v>
      </c>
      <c r="R313">
        <v>2718.5630228</v>
      </c>
      <c r="S313" s="342">
        <v>808.47053559999995</v>
      </c>
      <c r="T313" t="s">
        <v>233</v>
      </c>
      <c r="U313">
        <v>0</v>
      </c>
      <c r="V313">
        <v>0</v>
      </c>
      <c r="W313">
        <v>0</v>
      </c>
      <c r="X313">
        <v>-0.67230000000000001</v>
      </c>
      <c r="Y313" t="str">
        <f>+MID(Tabla_Consulta_desde_Reporte_de_Valorización_de_Instrumentos6[[#This Row],[CODIGO_SBS]],7,1)</f>
        <v>2</v>
      </c>
      <c r="Z313" t="str">
        <f>Tabla_Consulta_desde_Reporte_de_Valorización_de_Instrumentos6[[#This Row],[CODIGO_SBS]]&amp;"-"&amp;RIGHT(Tabla_Consulta_desde_Reporte_de_Valorización_de_Instrumentos6[[#This Row],[PORTAFOLIO]],1)</f>
        <v>5274302F65N6-2</v>
      </c>
      <c r="AA313" t="s">
        <v>37213</v>
      </c>
      <c r="AB313" t="s">
        <v>37214</v>
      </c>
      <c r="AC313">
        <f>Tabla_Consulta_desde_Reporte_de_Valorización_de_Instrumentos6[[#This Row],[VALOR_UNITARIO]]*Tabla_Consulta_desde_Reporte_de_Valorización_de_Instrumentos6[[#This Row],[CANTIDAD]]</f>
        <v>593.72864599999991</v>
      </c>
      <c r="AD313" t="s">
        <v>23147</v>
      </c>
      <c r="AE3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Veritas - Asian Fund</v>
      </c>
    </row>
    <row r="314" spans="1:31" hidden="1" x14ac:dyDescent="0.35">
      <c r="A314" s="22" t="s">
        <v>35557</v>
      </c>
      <c r="B314" t="s">
        <v>560</v>
      </c>
      <c r="C314" t="s">
        <v>32886</v>
      </c>
      <c r="D314" t="s">
        <v>561</v>
      </c>
      <c r="E314" t="s">
        <v>623</v>
      </c>
      <c r="F314" t="s">
        <v>624</v>
      </c>
      <c r="G314" t="s">
        <v>233</v>
      </c>
      <c r="H314" t="s">
        <v>625</v>
      </c>
      <c r="I314" t="s">
        <v>275</v>
      </c>
      <c r="J314">
        <v>126.51</v>
      </c>
      <c r="K314" s="342">
        <v>623.88420299999996</v>
      </c>
      <c r="L314">
        <v>185.6301</v>
      </c>
      <c r="M314">
        <v>1.198</v>
      </c>
      <c r="P314">
        <v>3.3609</v>
      </c>
      <c r="Q314" t="s">
        <v>232</v>
      </c>
      <c r="R314">
        <v>622.54813230000002</v>
      </c>
      <c r="S314" s="342">
        <v>185.13892000000001</v>
      </c>
      <c r="T314" t="s">
        <v>233</v>
      </c>
      <c r="U314">
        <v>0</v>
      </c>
      <c r="V314">
        <v>0</v>
      </c>
      <c r="W314">
        <v>0</v>
      </c>
      <c r="X314">
        <v>0.41</v>
      </c>
      <c r="Y314" t="str">
        <f>+MID(Tabla_Consulta_desde_Reporte_de_Valorización_de_Instrumentos6[[#This Row],[CODIGO_SBS]],7,1)</f>
        <v>2</v>
      </c>
      <c r="Z314" t="str">
        <f>Tabla_Consulta_desde_Reporte_de_Valorización_de_Instrumentos6[[#This Row],[CODIGO_SBS]]&amp;"-"&amp;RIGHT(Tabla_Consulta_desde_Reporte_de_Valorización_de_Instrumentos6[[#This Row],[PORTAFOLIO]],1)</f>
        <v>5274472F3543-1</v>
      </c>
      <c r="AA314" t="s">
        <v>37217</v>
      </c>
      <c r="AB314" t="s">
        <v>37214</v>
      </c>
      <c r="AC314">
        <f>Tabla_Consulta_desde_Reporte_de_Valorización_de_Instrumentos6[[#This Row],[VALOR_UNITARIO]]*Tabla_Consulta_desde_Reporte_de_Valorización_de_Instrumentos6[[#This Row],[CANTIDAD]]</f>
        <v>151.55897999999999</v>
      </c>
      <c r="AD314" t="s">
        <v>35831</v>
      </c>
      <c r="AE3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15" spans="1:31" hidden="1" x14ac:dyDescent="0.35">
      <c r="A315" s="22" t="s">
        <v>35557</v>
      </c>
      <c r="B315" t="s">
        <v>560</v>
      </c>
      <c r="C315" t="s">
        <v>234</v>
      </c>
      <c r="D315" t="s">
        <v>561</v>
      </c>
      <c r="E315" t="s">
        <v>623</v>
      </c>
      <c r="F315" t="s">
        <v>624</v>
      </c>
      <c r="G315" t="s">
        <v>233</v>
      </c>
      <c r="H315" t="s">
        <v>625</v>
      </c>
      <c r="I315" t="s">
        <v>275</v>
      </c>
      <c r="J315">
        <v>126.51</v>
      </c>
      <c r="K315" s="342">
        <v>520.77145499999995</v>
      </c>
      <c r="L315">
        <v>154.94999999999999</v>
      </c>
      <c r="M315">
        <v>1</v>
      </c>
      <c r="P315">
        <v>3.3609</v>
      </c>
      <c r="Q315" t="s">
        <v>232</v>
      </c>
      <c r="R315">
        <v>519.656204</v>
      </c>
      <c r="S315" s="342">
        <v>154.54</v>
      </c>
      <c r="T315" t="s">
        <v>233</v>
      </c>
      <c r="U315">
        <v>0</v>
      </c>
      <c r="V315">
        <v>0</v>
      </c>
      <c r="W315">
        <v>0</v>
      </c>
      <c r="X315">
        <v>0.41</v>
      </c>
      <c r="Y315" t="str">
        <f>+MID(Tabla_Consulta_desde_Reporte_de_Valorización_de_Instrumentos6[[#This Row],[CODIGO_SBS]],7,1)</f>
        <v>2</v>
      </c>
      <c r="Z315" t="str">
        <f>Tabla_Consulta_desde_Reporte_de_Valorización_de_Instrumentos6[[#This Row],[CODIGO_SBS]]&amp;"-"&amp;RIGHT(Tabla_Consulta_desde_Reporte_de_Valorización_de_Instrumentos6[[#This Row],[PORTAFOLIO]],1)</f>
        <v>5274472F3543-2</v>
      </c>
      <c r="AA315" t="s">
        <v>37217</v>
      </c>
      <c r="AB315" t="s">
        <v>37214</v>
      </c>
      <c r="AC315">
        <f>Tabla_Consulta_desde_Reporte_de_Valorización_de_Instrumentos6[[#This Row],[VALOR_UNITARIO]]*Tabla_Consulta_desde_Reporte_de_Valorización_de_Instrumentos6[[#This Row],[CANTIDAD]]</f>
        <v>126.51</v>
      </c>
      <c r="AD315" t="s">
        <v>35831</v>
      </c>
      <c r="AE3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16" spans="1:31" hidden="1" x14ac:dyDescent="0.35">
      <c r="A316" s="22" t="s">
        <v>35557</v>
      </c>
      <c r="B316" t="s">
        <v>560</v>
      </c>
      <c r="C316" t="s">
        <v>32886</v>
      </c>
      <c r="D316" t="s">
        <v>561</v>
      </c>
      <c r="E316" t="s">
        <v>626</v>
      </c>
      <c r="F316" t="s">
        <v>627</v>
      </c>
      <c r="G316" t="s">
        <v>233</v>
      </c>
      <c r="H316" t="s">
        <v>628</v>
      </c>
      <c r="I316" t="s">
        <v>589</v>
      </c>
      <c r="J316">
        <v>1</v>
      </c>
      <c r="K316" s="342">
        <v>62150.962072800001</v>
      </c>
      <c r="L316">
        <v>15750.24</v>
      </c>
      <c r="M316">
        <v>1</v>
      </c>
      <c r="P316">
        <v>3.9460326999999999</v>
      </c>
      <c r="Q316" t="s">
        <v>232</v>
      </c>
      <c r="R316">
        <v>62222.870344000003</v>
      </c>
      <c r="S316" s="342">
        <v>15743.06</v>
      </c>
      <c r="T316" t="s">
        <v>233</v>
      </c>
      <c r="U316">
        <v>0</v>
      </c>
      <c r="V316">
        <v>0</v>
      </c>
      <c r="W316">
        <v>0</v>
      </c>
      <c r="X316">
        <v>7.18</v>
      </c>
      <c r="Y316" t="str">
        <f>+MID(Tabla_Consulta_desde_Reporte_de_Valorización_de_Instrumentos6[[#This Row],[CODIGO_SBS]],7,1)</f>
        <v>4</v>
      </c>
      <c r="Z316" t="str">
        <f>Tabla_Consulta_desde_Reporte_de_Valorización_de_Instrumentos6[[#This Row],[CODIGO_SBS]]&amp;"-"&amp;RIGHT(Tabla_Consulta_desde_Reporte_de_Valorización_de_Instrumentos6[[#This Row],[PORTAFOLIO]],1)</f>
        <v>5274494F1144-1</v>
      </c>
      <c r="AA316" t="s">
        <v>37217</v>
      </c>
      <c r="AB316" t="s">
        <v>37214</v>
      </c>
      <c r="AC316">
        <f>Tabla_Consulta_desde_Reporte_de_Valorización_de_Instrumentos6[[#This Row],[VALOR_UNITARIO]]*Tabla_Consulta_desde_Reporte_de_Valorización_de_Instrumentos6[[#This Row],[CANTIDAD]]</f>
        <v>1</v>
      </c>
      <c r="AD316" t="s">
        <v>23516</v>
      </c>
      <c r="AE3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Capital Fi</v>
      </c>
    </row>
    <row r="317" spans="1:31" hidden="1" x14ac:dyDescent="0.35">
      <c r="A317" s="22" t="s">
        <v>35557</v>
      </c>
      <c r="B317" t="s">
        <v>560</v>
      </c>
      <c r="C317" t="s">
        <v>234</v>
      </c>
      <c r="D317" t="s">
        <v>561</v>
      </c>
      <c r="E317" t="s">
        <v>626</v>
      </c>
      <c r="F317" t="s">
        <v>627</v>
      </c>
      <c r="G317" t="s">
        <v>233</v>
      </c>
      <c r="H317" t="s">
        <v>628</v>
      </c>
      <c r="I317" t="s">
        <v>589</v>
      </c>
      <c r="J317">
        <v>1</v>
      </c>
      <c r="K317" s="342">
        <v>120324.262573</v>
      </c>
      <c r="L317">
        <v>30492.464639999998</v>
      </c>
      <c r="M317">
        <v>1.9359999999999999</v>
      </c>
      <c r="P317">
        <v>3.9460326999999999</v>
      </c>
      <c r="Q317" t="s">
        <v>232</v>
      </c>
      <c r="R317">
        <v>120463.47698589999</v>
      </c>
      <c r="S317" s="342">
        <v>30478.564160000002</v>
      </c>
      <c r="T317" t="s">
        <v>233</v>
      </c>
      <c r="U317">
        <v>0</v>
      </c>
      <c r="V317">
        <v>0</v>
      </c>
      <c r="W317">
        <v>0</v>
      </c>
      <c r="X317">
        <v>7.18</v>
      </c>
      <c r="Y317" t="str">
        <f>+MID(Tabla_Consulta_desde_Reporte_de_Valorización_de_Instrumentos6[[#This Row],[CODIGO_SBS]],7,1)</f>
        <v>4</v>
      </c>
      <c r="Z317" t="str">
        <f>Tabla_Consulta_desde_Reporte_de_Valorización_de_Instrumentos6[[#This Row],[CODIGO_SBS]]&amp;"-"&amp;RIGHT(Tabla_Consulta_desde_Reporte_de_Valorización_de_Instrumentos6[[#This Row],[PORTAFOLIO]],1)</f>
        <v>5274494F1144-2</v>
      </c>
      <c r="AA317" t="s">
        <v>37217</v>
      </c>
      <c r="AB317" t="s">
        <v>37214</v>
      </c>
      <c r="AC317">
        <f>Tabla_Consulta_desde_Reporte_de_Valorización_de_Instrumentos6[[#This Row],[VALOR_UNITARIO]]*Tabla_Consulta_desde_Reporte_de_Valorización_de_Instrumentos6[[#This Row],[CANTIDAD]]</f>
        <v>1.9359999999999999</v>
      </c>
      <c r="AD317" t="s">
        <v>23516</v>
      </c>
      <c r="AE3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Capital Fi</v>
      </c>
    </row>
    <row r="318" spans="1:31" hidden="1" x14ac:dyDescent="0.35">
      <c r="A318" s="22" t="s">
        <v>35557</v>
      </c>
      <c r="B318" t="s">
        <v>560</v>
      </c>
      <c r="C318" t="s">
        <v>32886</v>
      </c>
      <c r="D318" t="s">
        <v>561</v>
      </c>
      <c r="E318" t="s">
        <v>629</v>
      </c>
      <c r="F318" t="s">
        <v>630</v>
      </c>
      <c r="G318" t="s">
        <v>233</v>
      </c>
      <c r="H318" t="s">
        <v>628</v>
      </c>
      <c r="I318" t="s">
        <v>275</v>
      </c>
      <c r="J318">
        <v>1</v>
      </c>
      <c r="K318" s="342">
        <v>5962.0013369999997</v>
      </c>
      <c r="L318">
        <v>1773.93</v>
      </c>
      <c r="M318">
        <v>1</v>
      </c>
      <c r="P318">
        <v>3.3609</v>
      </c>
      <c r="Q318" t="s">
        <v>232</v>
      </c>
      <c r="R318">
        <v>5978.3329139999996</v>
      </c>
      <c r="S318" s="342">
        <v>1777.89</v>
      </c>
      <c r="T318" t="s">
        <v>233</v>
      </c>
      <c r="U318">
        <v>0</v>
      </c>
      <c r="V318">
        <v>0</v>
      </c>
      <c r="W318">
        <v>0</v>
      </c>
      <c r="X318">
        <v>-3.96</v>
      </c>
      <c r="Y318" t="str">
        <f>+MID(Tabla_Consulta_desde_Reporte_de_Valorización_de_Instrumentos6[[#This Row],[CODIGO_SBS]],7,1)</f>
        <v>2</v>
      </c>
      <c r="Z318" t="str">
        <f>Tabla_Consulta_desde_Reporte_de_Valorización_de_Instrumentos6[[#This Row],[CODIGO_SBS]]&amp;"-"&amp;RIGHT(Tabla_Consulta_desde_Reporte_de_Valorización_de_Instrumentos6[[#This Row],[PORTAFOLIO]],1)</f>
        <v>5274492F8555-1</v>
      </c>
      <c r="AA318" t="s">
        <v>37217</v>
      </c>
      <c r="AB318" t="s">
        <v>37214</v>
      </c>
      <c r="AC318">
        <f>Tabla_Consulta_desde_Reporte_de_Valorización_de_Instrumentos6[[#This Row],[VALOR_UNITARIO]]*Tabla_Consulta_desde_Reporte_de_Valorización_de_Instrumentos6[[#This Row],[CANTIDAD]]</f>
        <v>1</v>
      </c>
      <c r="AD318" t="s">
        <v>1220</v>
      </c>
      <c r="AE3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Convertible Global Fund</v>
      </c>
    </row>
    <row r="319" spans="1:31" hidden="1" x14ac:dyDescent="0.35">
      <c r="A319" s="22" t="s">
        <v>35557</v>
      </c>
      <c r="B319" t="s">
        <v>560</v>
      </c>
      <c r="C319" t="s">
        <v>424</v>
      </c>
      <c r="D319" t="s">
        <v>561</v>
      </c>
      <c r="E319" t="s">
        <v>27516</v>
      </c>
      <c r="F319" t="s">
        <v>31325</v>
      </c>
      <c r="G319" t="s">
        <v>233</v>
      </c>
      <c r="H319" t="s">
        <v>31479</v>
      </c>
      <c r="I319" t="s">
        <v>275</v>
      </c>
      <c r="J319">
        <v>33.380000000000003</v>
      </c>
      <c r="K319" s="342">
        <v>26574484.387320001</v>
      </c>
      <c r="L319">
        <v>7906954.7999999998</v>
      </c>
      <c r="M319">
        <v>232216</v>
      </c>
      <c r="P319">
        <v>3.3609</v>
      </c>
      <c r="Q319" t="s">
        <v>423</v>
      </c>
      <c r="R319">
        <v>26853415.047823999</v>
      </c>
      <c r="S319" s="342">
        <v>7985908.2400000002</v>
      </c>
      <c r="T319" t="s">
        <v>233</v>
      </c>
      <c r="U319">
        <v>0</v>
      </c>
      <c r="V319">
        <v>0</v>
      </c>
      <c r="W319">
        <v>0</v>
      </c>
      <c r="X319">
        <v>-0.34</v>
      </c>
      <c r="Y319" t="str">
        <f>+MID(Tabla_Consulta_desde_Reporte_de_Valorización_de_Instrumentos6[[#This Row],[CODIGO_SBS]],7,1)</f>
        <v>2</v>
      </c>
      <c r="Z319" t="str">
        <f>Tabla_Consulta_desde_Reporte_de_Valorización_de_Instrumentos6[[#This Row],[CODIGO_SBS]]&amp;"-"&amp;RIGHT(Tabla_Consulta_desde_Reporte_de_Valorización_de_Instrumentos6[[#This Row],[PORTAFOLIO]],1)</f>
        <v>5274722E7306-3</v>
      </c>
      <c r="AA319" t="s">
        <v>37213</v>
      </c>
      <c r="AB319" t="s">
        <v>37214</v>
      </c>
      <c r="AC319">
        <f>Tabla_Consulta_desde_Reporte_de_Valorización_de_Instrumentos6[[#This Row],[VALOR_UNITARIO]]*Tabla_Consulta_desde_Reporte_de_Valorización_de_Instrumentos6[[#This Row],[CANTIDAD]]</f>
        <v>7751370.080000001</v>
      </c>
      <c r="AD319" t="s">
        <v>27607</v>
      </c>
      <c r="AE3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Krane - CSI China Internet Fund</v>
      </c>
    </row>
    <row r="320" spans="1:31" hidden="1" x14ac:dyDescent="0.35">
      <c r="A320" s="22" t="s">
        <v>35557</v>
      </c>
      <c r="B320" t="s">
        <v>560</v>
      </c>
      <c r="C320" t="s">
        <v>234</v>
      </c>
      <c r="D320" t="s">
        <v>561</v>
      </c>
      <c r="E320" t="s">
        <v>27516</v>
      </c>
      <c r="F320" t="s">
        <v>31325</v>
      </c>
      <c r="G320" t="s">
        <v>233</v>
      </c>
      <c r="H320" t="s">
        <v>31479</v>
      </c>
      <c r="I320" t="s">
        <v>275</v>
      </c>
      <c r="J320">
        <v>33.380000000000003</v>
      </c>
      <c r="K320" s="342">
        <v>128316505.04050501</v>
      </c>
      <c r="L320">
        <v>38179209.450000003</v>
      </c>
      <c r="M320">
        <v>1121269</v>
      </c>
      <c r="P320">
        <v>3.3609</v>
      </c>
      <c r="Q320" t="s">
        <v>423</v>
      </c>
      <c r="R320">
        <v>129663338.603966</v>
      </c>
      <c r="S320" s="342">
        <v>38560440.909999996</v>
      </c>
      <c r="T320" t="s">
        <v>233</v>
      </c>
      <c r="U320">
        <v>0</v>
      </c>
      <c r="V320">
        <v>0</v>
      </c>
      <c r="W320">
        <v>0</v>
      </c>
      <c r="X320">
        <v>-0.34</v>
      </c>
      <c r="Y320" t="str">
        <f>+MID(Tabla_Consulta_desde_Reporte_de_Valorización_de_Instrumentos6[[#This Row],[CODIGO_SBS]],7,1)</f>
        <v>2</v>
      </c>
      <c r="Z320" t="str">
        <f>Tabla_Consulta_desde_Reporte_de_Valorización_de_Instrumentos6[[#This Row],[CODIGO_SBS]]&amp;"-"&amp;RIGHT(Tabla_Consulta_desde_Reporte_de_Valorización_de_Instrumentos6[[#This Row],[PORTAFOLIO]],1)</f>
        <v>5274722E7306-2</v>
      </c>
      <c r="AA320" t="s">
        <v>37213</v>
      </c>
      <c r="AB320" t="s">
        <v>37214</v>
      </c>
      <c r="AC320">
        <f>Tabla_Consulta_desde_Reporte_de_Valorización_de_Instrumentos6[[#This Row],[VALOR_UNITARIO]]*Tabla_Consulta_desde_Reporte_de_Valorización_de_Instrumentos6[[#This Row],[CANTIDAD]]</f>
        <v>37427959.220000006</v>
      </c>
      <c r="AD320" t="s">
        <v>27607</v>
      </c>
      <c r="AE3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Krane - CSI China Internet Fund</v>
      </c>
    </row>
    <row r="321" spans="1:31" hidden="1" x14ac:dyDescent="0.35">
      <c r="A321" s="22" t="s">
        <v>35557</v>
      </c>
      <c r="B321" t="s">
        <v>560</v>
      </c>
      <c r="C321" t="s">
        <v>32886</v>
      </c>
      <c r="D321" t="s">
        <v>561</v>
      </c>
      <c r="E321" t="s">
        <v>632</v>
      </c>
      <c r="F321" t="s">
        <v>633</v>
      </c>
      <c r="G321" t="s">
        <v>233</v>
      </c>
      <c r="H321" t="s">
        <v>631</v>
      </c>
      <c r="I321" t="s">
        <v>275</v>
      </c>
      <c r="J321">
        <v>1</v>
      </c>
      <c r="K321" s="342">
        <v>148888593.98760131</v>
      </c>
      <c r="L321">
        <v>44300215.414800003</v>
      </c>
      <c r="M321">
        <v>505371</v>
      </c>
      <c r="P321">
        <v>3.3609</v>
      </c>
      <c r="Q321" t="s">
        <v>232</v>
      </c>
      <c r="R321">
        <v>148395638.19438019</v>
      </c>
      <c r="S321" s="342">
        <v>44131219.352399997</v>
      </c>
      <c r="T321" t="s">
        <v>233</v>
      </c>
      <c r="U321">
        <v>0</v>
      </c>
      <c r="V321">
        <v>0</v>
      </c>
      <c r="W321">
        <v>0</v>
      </c>
      <c r="X321">
        <v>0.33439999999999998</v>
      </c>
      <c r="Y321" t="str">
        <f>+MID(Tabla_Consulta_desde_Reporte_de_Valorización_de_Instrumentos6[[#This Row],[CODIGO_SBS]],7,1)</f>
        <v>2</v>
      </c>
      <c r="Z321" t="str">
        <f>Tabla_Consulta_desde_Reporte_de_Valorización_de_Instrumentos6[[#This Row],[CODIGO_SBS]]&amp;"-"&amp;RIGHT(Tabla_Consulta_desde_Reporte_de_Valorización_de_Instrumentos6[[#This Row],[PORTAFOLIO]],1)</f>
        <v>5274822F3552-1</v>
      </c>
      <c r="AA321" t="s">
        <v>37217</v>
      </c>
      <c r="AB321" t="s">
        <v>37214</v>
      </c>
      <c r="AC321">
        <f>Tabla_Consulta_desde_Reporte_de_Valorización_de_Instrumentos6[[#This Row],[VALOR_UNITARIO]]*Tabla_Consulta_desde_Reporte_de_Valorización_de_Instrumentos6[[#This Row],[CANTIDAD]]</f>
        <v>505371</v>
      </c>
      <c r="AD321" t="s">
        <v>23984</v>
      </c>
      <c r="AE3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Deuda Latam LCC</v>
      </c>
    </row>
    <row r="322" spans="1:31" hidden="1" x14ac:dyDescent="0.35">
      <c r="A322" s="22" t="s">
        <v>35557</v>
      </c>
      <c r="B322" t="s">
        <v>560</v>
      </c>
      <c r="C322" t="s">
        <v>234</v>
      </c>
      <c r="D322" t="s">
        <v>561</v>
      </c>
      <c r="E322" t="s">
        <v>632</v>
      </c>
      <c r="F322" t="s">
        <v>633</v>
      </c>
      <c r="G322" t="s">
        <v>233</v>
      </c>
      <c r="H322" t="s">
        <v>631</v>
      </c>
      <c r="I322" t="s">
        <v>275</v>
      </c>
      <c r="J322">
        <v>1</v>
      </c>
      <c r="K322" s="342">
        <v>294.61246089999997</v>
      </c>
      <c r="L322">
        <v>87.658799999999999</v>
      </c>
      <c r="M322">
        <v>1</v>
      </c>
      <c r="P322">
        <v>3.3609</v>
      </c>
      <c r="Q322" t="s">
        <v>232</v>
      </c>
      <c r="R322">
        <v>293.63702740000002</v>
      </c>
      <c r="S322" s="342">
        <v>87.324399999999997</v>
      </c>
      <c r="T322" t="s">
        <v>233</v>
      </c>
      <c r="U322">
        <v>0</v>
      </c>
      <c r="V322">
        <v>0</v>
      </c>
      <c r="W322">
        <v>0</v>
      </c>
      <c r="X322">
        <v>0.33439999999999998</v>
      </c>
      <c r="Y322" t="str">
        <f>+MID(Tabla_Consulta_desde_Reporte_de_Valorización_de_Instrumentos6[[#This Row],[CODIGO_SBS]],7,1)</f>
        <v>2</v>
      </c>
      <c r="Z322" t="str">
        <f>Tabla_Consulta_desde_Reporte_de_Valorización_de_Instrumentos6[[#This Row],[CODIGO_SBS]]&amp;"-"&amp;RIGHT(Tabla_Consulta_desde_Reporte_de_Valorización_de_Instrumentos6[[#This Row],[PORTAFOLIO]],1)</f>
        <v>5274822F3552-2</v>
      </c>
      <c r="AA322" t="s">
        <v>37217</v>
      </c>
      <c r="AB322" t="s">
        <v>37214</v>
      </c>
      <c r="AC322">
        <f>Tabla_Consulta_desde_Reporte_de_Valorización_de_Instrumentos6[[#This Row],[VALOR_UNITARIO]]*Tabla_Consulta_desde_Reporte_de_Valorización_de_Instrumentos6[[#This Row],[CANTIDAD]]</f>
        <v>1</v>
      </c>
      <c r="AD322" t="s">
        <v>23984</v>
      </c>
      <c r="AE3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Deuda Latam LCC</v>
      </c>
    </row>
    <row r="323" spans="1:31" hidden="1" x14ac:dyDescent="0.35">
      <c r="A323" s="22" t="s">
        <v>35557</v>
      </c>
      <c r="B323" t="s">
        <v>560</v>
      </c>
      <c r="C323" t="s">
        <v>32886</v>
      </c>
      <c r="D323" t="s">
        <v>561</v>
      </c>
      <c r="E323" t="s">
        <v>634</v>
      </c>
      <c r="F323" t="s">
        <v>635</v>
      </c>
      <c r="G323" t="s">
        <v>233</v>
      </c>
      <c r="H323" t="s">
        <v>636</v>
      </c>
      <c r="I323" t="s">
        <v>589</v>
      </c>
      <c r="J323">
        <v>1</v>
      </c>
      <c r="K323" s="342">
        <v>102267871.9087857</v>
      </c>
      <c r="L323">
        <v>25916630.622140002</v>
      </c>
      <c r="M323">
        <v>196352.986</v>
      </c>
      <c r="P323">
        <v>3.9460326999999999</v>
      </c>
      <c r="Q323" t="s">
        <v>232</v>
      </c>
      <c r="R323">
        <v>102417369.5601088</v>
      </c>
      <c r="S323" s="342">
        <v>25912703.562419999</v>
      </c>
      <c r="T323" t="s">
        <v>233</v>
      </c>
      <c r="U323">
        <v>0</v>
      </c>
      <c r="V323">
        <v>0</v>
      </c>
      <c r="W323">
        <v>0</v>
      </c>
      <c r="X323">
        <v>0.02</v>
      </c>
      <c r="Y323" t="str">
        <f>+MID(Tabla_Consulta_desde_Reporte_de_Valorización_de_Instrumentos6[[#This Row],[CODIGO_SBS]],7,1)</f>
        <v>4</v>
      </c>
      <c r="Z323" t="str">
        <f>Tabla_Consulta_desde_Reporte_de_Valorización_de_Instrumentos6[[#This Row],[CODIGO_SBS]]&amp;"-"&amp;RIGHT(Tabla_Consulta_desde_Reporte_de_Valorización_de_Instrumentos6[[#This Row],[PORTAFOLIO]],1)</f>
        <v>5275114F0215-1</v>
      </c>
      <c r="AA323" t="s">
        <v>37217</v>
      </c>
      <c r="AB323" t="s">
        <v>37214</v>
      </c>
      <c r="AC323">
        <f>Tabla_Consulta_desde_Reporte_de_Valorización_de_Instrumentos6[[#This Row],[VALOR_UNITARIO]]*Tabla_Consulta_desde_Reporte_de_Valorización_de_Instrumentos6[[#This Row],[CANTIDAD]]</f>
        <v>196352.986</v>
      </c>
      <c r="AD323" t="s">
        <v>6165</v>
      </c>
      <c r="AE3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BlueBay - Financial Capital Bond - E</v>
      </c>
    </row>
    <row r="324" spans="1:31" hidden="1" x14ac:dyDescent="0.35">
      <c r="A324" s="22" t="s">
        <v>35557</v>
      </c>
      <c r="B324" t="s">
        <v>560</v>
      </c>
      <c r="C324" t="s">
        <v>234</v>
      </c>
      <c r="D324" t="s">
        <v>561</v>
      </c>
      <c r="E324" t="s">
        <v>634</v>
      </c>
      <c r="F324" t="s">
        <v>635</v>
      </c>
      <c r="G324" t="s">
        <v>233</v>
      </c>
      <c r="H324" t="s">
        <v>636</v>
      </c>
      <c r="I324" t="s">
        <v>589</v>
      </c>
      <c r="J324">
        <v>1</v>
      </c>
      <c r="K324" s="342">
        <v>2566330.8993393001</v>
      </c>
      <c r="L324">
        <v>650357.23077999998</v>
      </c>
      <c r="M324">
        <v>4927.3220000000001</v>
      </c>
      <c r="P324">
        <v>3.9460326999999999</v>
      </c>
      <c r="Q324" t="s">
        <v>232</v>
      </c>
      <c r="R324">
        <v>2570082.4239853998</v>
      </c>
      <c r="S324" s="342">
        <v>650258.68434000004</v>
      </c>
      <c r="T324" t="s">
        <v>233</v>
      </c>
      <c r="U324">
        <v>0</v>
      </c>
      <c r="V324">
        <v>0</v>
      </c>
      <c r="W324">
        <v>0</v>
      </c>
      <c r="X324">
        <v>0.02</v>
      </c>
      <c r="Y324" t="str">
        <f>+MID(Tabla_Consulta_desde_Reporte_de_Valorización_de_Instrumentos6[[#This Row],[CODIGO_SBS]],7,1)</f>
        <v>4</v>
      </c>
      <c r="Z324" t="str">
        <f>Tabla_Consulta_desde_Reporte_de_Valorización_de_Instrumentos6[[#This Row],[CODIGO_SBS]]&amp;"-"&amp;RIGHT(Tabla_Consulta_desde_Reporte_de_Valorización_de_Instrumentos6[[#This Row],[PORTAFOLIO]],1)</f>
        <v>5275114F0215-2</v>
      </c>
      <c r="AA324" t="s">
        <v>37217</v>
      </c>
      <c r="AB324" t="s">
        <v>37214</v>
      </c>
      <c r="AC324">
        <f>Tabla_Consulta_desde_Reporte_de_Valorización_de_Instrumentos6[[#This Row],[VALOR_UNITARIO]]*Tabla_Consulta_desde_Reporte_de_Valorización_de_Instrumentos6[[#This Row],[CANTIDAD]]</f>
        <v>4927.3220000000001</v>
      </c>
      <c r="AD324" t="s">
        <v>6165</v>
      </c>
      <c r="AE3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BlueBay - Financial Capital Bond - E</v>
      </c>
    </row>
    <row r="325" spans="1:31" hidden="1" x14ac:dyDescent="0.35">
      <c r="A325" s="22" t="s">
        <v>35557</v>
      </c>
      <c r="B325" t="s">
        <v>560</v>
      </c>
      <c r="C325" t="s">
        <v>424</v>
      </c>
      <c r="D325" t="s">
        <v>561</v>
      </c>
      <c r="E325" t="s">
        <v>35502</v>
      </c>
      <c r="F325" t="s">
        <v>1015</v>
      </c>
      <c r="G325" t="s">
        <v>233</v>
      </c>
      <c r="H325" t="s">
        <v>35553</v>
      </c>
      <c r="I325" t="s">
        <v>275</v>
      </c>
      <c r="J325">
        <v>1</v>
      </c>
      <c r="K325" s="342">
        <v>12594270.321900001</v>
      </c>
      <c r="L325">
        <v>3747291</v>
      </c>
      <c r="M325">
        <v>6100</v>
      </c>
      <c r="P325">
        <v>3.3609</v>
      </c>
      <c r="Q325" t="s">
        <v>423</v>
      </c>
      <c r="T325" t="s">
        <v>233</v>
      </c>
      <c r="U325">
        <v>0</v>
      </c>
      <c r="V325">
        <v>0</v>
      </c>
      <c r="W325">
        <v>0</v>
      </c>
      <c r="X325">
        <v>-5.12</v>
      </c>
      <c r="Y325" t="str">
        <f>+MID(Tabla_Consulta_desde_Reporte_de_Valorización_de_Instrumentos6[[#This Row],[CODIGO_SBS]],7,1)</f>
        <v>2</v>
      </c>
      <c r="Z325" t="str">
        <f>Tabla_Consulta_desde_Reporte_de_Valorización_de_Instrumentos6[[#This Row],[CODIGO_SBS]]&amp;"-"&amp;RIGHT(Tabla_Consulta_desde_Reporte_de_Valorización_de_Instrumentos6[[#This Row],[PORTAFOLIO]],1)</f>
        <v>5275122EE103-3</v>
      </c>
      <c r="AA325" t="s">
        <v>37213</v>
      </c>
      <c r="AB325" t="s">
        <v>37214</v>
      </c>
      <c r="AC325">
        <f>Tabla_Consulta_desde_Reporte_de_Valorización_de_Instrumentos6[[#This Row],[VALOR_UNITARIO]]*Tabla_Consulta_desde_Reporte_de_Valorización_de_Instrumentos6[[#This Row],[CANTIDAD]]</f>
        <v>6100</v>
      </c>
      <c r="AD325" t="s">
        <v>23083</v>
      </c>
      <c r="AE3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Power Shares QQQ</v>
      </c>
    </row>
    <row r="326" spans="1:31" hidden="1" x14ac:dyDescent="0.35">
      <c r="A326" s="22" t="s">
        <v>35557</v>
      </c>
      <c r="B326" t="s">
        <v>560</v>
      </c>
      <c r="C326" t="s">
        <v>32886</v>
      </c>
      <c r="D326" t="s">
        <v>561</v>
      </c>
      <c r="E326" t="s">
        <v>35502</v>
      </c>
      <c r="F326" t="s">
        <v>1015</v>
      </c>
      <c r="G326" t="s">
        <v>233</v>
      </c>
      <c r="H326" t="s">
        <v>35553</v>
      </c>
      <c r="I326" t="s">
        <v>275</v>
      </c>
      <c r="J326">
        <v>1</v>
      </c>
      <c r="K326" s="342">
        <v>15071831.696699999</v>
      </c>
      <c r="L326">
        <v>4484463</v>
      </c>
      <c r="M326">
        <v>7300</v>
      </c>
      <c r="P326">
        <v>3.3609</v>
      </c>
      <c r="Q326" t="s">
        <v>423</v>
      </c>
      <c r="T326" t="s">
        <v>233</v>
      </c>
      <c r="U326">
        <v>0</v>
      </c>
      <c r="V326">
        <v>0</v>
      </c>
      <c r="W326">
        <v>0</v>
      </c>
      <c r="X326">
        <v>-5.12</v>
      </c>
      <c r="Y326" t="str">
        <f>+MID(Tabla_Consulta_desde_Reporte_de_Valorización_de_Instrumentos6[[#This Row],[CODIGO_SBS]],7,1)</f>
        <v>2</v>
      </c>
      <c r="Z326" t="str">
        <f>Tabla_Consulta_desde_Reporte_de_Valorización_de_Instrumentos6[[#This Row],[CODIGO_SBS]]&amp;"-"&amp;RIGHT(Tabla_Consulta_desde_Reporte_de_Valorización_de_Instrumentos6[[#This Row],[PORTAFOLIO]],1)</f>
        <v>5275122EE103-1</v>
      </c>
      <c r="AA326" t="s">
        <v>37213</v>
      </c>
      <c r="AB326" t="s">
        <v>37214</v>
      </c>
      <c r="AC326">
        <f>Tabla_Consulta_desde_Reporte_de_Valorización_de_Instrumentos6[[#This Row],[VALOR_UNITARIO]]*Tabla_Consulta_desde_Reporte_de_Valorización_de_Instrumentos6[[#This Row],[CANTIDAD]]</f>
        <v>7300</v>
      </c>
      <c r="AD326" t="s">
        <v>23083</v>
      </c>
      <c r="AE3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Power Shares QQQ</v>
      </c>
    </row>
    <row r="327" spans="1:31" hidden="1" x14ac:dyDescent="0.35">
      <c r="A327" s="22" t="s">
        <v>35557</v>
      </c>
      <c r="B327" t="s">
        <v>560</v>
      </c>
      <c r="C327" t="s">
        <v>424</v>
      </c>
      <c r="D327" t="s">
        <v>561</v>
      </c>
      <c r="E327" t="s">
        <v>637</v>
      </c>
      <c r="F327" t="s">
        <v>638</v>
      </c>
      <c r="G327" t="s">
        <v>233</v>
      </c>
      <c r="H327" t="s">
        <v>31461</v>
      </c>
      <c r="I327" t="s">
        <v>275</v>
      </c>
      <c r="J327">
        <v>1</v>
      </c>
      <c r="K327" s="342">
        <v>961.67116850000002</v>
      </c>
      <c r="L327">
        <v>286.13501400000001</v>
      </c>
      <c r="M327">
        <v>1.77</v>
      </c>
      <c r="P327">
        <v>3.3609</v>
      </c>
      <c r="Q327" t="s">
        <v>423</v>
      </c>
      <c r="R327">
        <v>962.95335399999999</v>
      </c>
      <c r="S327" s="342">
        <v>286.37166300000001</v>
      </c>
      <c r="T327" t="s">
        <v>233</v>
      </c>
      <c r="U327">
        <v>0</v>
      </c>
      <c r="V327">
        <v>0</v>
      </c>
      <c r="W327">
        <v>0</v>
      </c>
      <c r="X327">
        <v>-0.13370000000000001</v>
      </c>
      <c r="Y327" t="str">
        <f>+MID(Tabla_Consulta_desde_Reporte_de_Valorización_de_Instrumentos6[[#This Row],[CODIGO_SBS]],7,1)</f>
        <v>2</v>
      </c>
      <c r="Z327" t="str">
        <f>Tabla_Consulta_desde_Reporte_de_Valorización_de_Instrumentos6[[#This Row],[CODIGO_SBS]]&amp;"-"&amp;RIGHT(Tabla_Consulta_desde_Reporte_de_Valorización_de_Instrumentos6[[#This Row],[PORTAFOLIO]],1)</f>
        <v>5275152F0769-3</v>
      </c>
      <c r="AA327" t="s">
        <v>37213</v>
      </c>
      <c r="AB327" t="s">
        <v>37214</v>
      </c>
      <c r="AC327">
        <f>Tabla_Consulta_desde_Reporte_de_Valorización_de_Instrumentos6[[#This Row],[VALOR_UNITARIO]]*Tabla_Consulta_desde_Reporte_de_Valorización_de_Instrumentos6[[#This Row],[CANTIDAD]]</f>
        <v>1.77</v>
      </c>
      <c r="AD327" t="s">
        <v>13677</v>
      </c>
      <c r="AE3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 - International Selection Fund China A</v>
      </c>
    </row>
    <row r="328" spans="1:31" hidden="1" x14ac:dyDescent="0.35">
      <c r="A328" s="22" t="s">
        <v>35557</v>
      </c>
      <c r="B328" t="s">
        <v>560</v>
      </c>
      <c r="C328" t="s">
        <v>234</v>
      </c>
      <c r="D328" t="s">
        <v>561</v>
      </c>
      <c r="E328" t="s">
        <v>637</v>
      </c>
      <c r="F328" t="s">
        <v>638</v>
      </c>
      <c r="G328" t="s">
        <v>233</v>
      </c>
      <c r="H328" t="s">
        <v>31461</v>
      </c>
      <c r="I328" t="s">
        <v>275</v>
      </c>
      <c r="J328">
        <v>1</v>
      </c>
      <c r="K328" s="342">
        <v>776.94337340000004</v>
      </c>
      <c r="L328">
        <v>231.17122599999999</v>
      </c>
      <c r="M328">
        <v>1.43</v>
      </c>
      <c r="P328">
        <v>3.3609</v>
      </c>
      <c r="Q328" t="s">
        <v>423</v>
      </c>
      <c r="R328">
        <v>777.97926340000004</v>
      </c>
      <c r="S328" s="342">
        <v>231.36241699999999</v>
      </c>
      <c r="T328" t="s">
        <v>233</v>
      </c>
      <c r="U328">
        <v>0</v>
      </c>
      <c r="V328">
        <v>0</v>
      </c>
      <c r="W328">
        <v>0</v>
      </c>
      <c r="X328">
        <v>-0.13370000000000001</v>
      </c>
      <c r="Y328" t="str">
        <f>+MID(Tabla_Consulta_desde_Reporte_de_Valorización_de_Instrumentos6[[#This Row],[CODIGO_SBS]],7,1)</f>
        <v>2</v>
      </c>
      <c r="Z328" t="str">
        <f>Tabla_Consulta_desde_Reporte_de_Valorización_de_Instrumentos6[[#This Row],[CODIGO_SBS]]&amp;"-"&amp;RIGHT(Tabla_Consulta_desde_Reporte_de_Valorización_de_Instrumentos6[[#This Row],[PORTAFOLIO]],1)</f>
        <v>5275152F0769-2</v>
      </c>
      <c r="AA328" t="s">
        <v>37213</v>
      </c>
      <c r="AB328" t="s">
        <v>37214</v>
      </c>
      <c r="AC328">
        <f>Tabla_Consulta_desde_Reporte_de_Valorización_de_Instrumentos6[[#This Row],[VALOR_UNITARIO]]*Tabla_Consulta_desde_Reporte_de_Valorización_de_Instrumentos6[[#This Row],[CANTIDAD]]</f>
        <v>1.43</v>
      </c>
      <c r="AD328" t="s">
        <v>13677</v>
      </c>
      <c r="AE3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 - International Selection Fund China A</v>
      </c>
    </row>
    <row r="329" spans="1:31" hidden="1" x14ac:dyDescent="0.35">
      <c r="A329" s="22" t="s">
        <v>35557</v>
      </c>
      <c r="B329" t="s">
        <v>560</v>
      </c>
      <c r="C329" t="s">
        <v>424</v>
      </c>
      <c r="D329" t="s">
        <v>561</v>
      </c>
      <c r="E329" t="s">
        <v>32538</v>
      </c>
      <c r="F329" t="s">
        <v>32539</v>
      </c>
      <c r="G329" t="s">
        <v>233</v>
      </c>
      <c r="H329" t="s">
        <v>31497</v>
      </c>
      <c r="I329" t="s">
        <v>275</v>
      </c>
      <c r="J329">
        <v>48.36</v>
      </c>
      <c r="K329" s="342">
        <v>12652151.741699999</v>
      </c>
      <c r="L329">
        <v>3764513</v>
      </c>
      <c r="M329">
        <v>88100</v>
      </c>
      <c r="P329">
        <v>3.3609</v>
      </c>
      <c r="Q329" t="s">
        <v>423</v>
      </c>
      <c r="R329">
        <v>17418301.625999998</v>
      </c>
      <c r="S329" s="342">
        <v>5180010</v>
      </c>
      <c r="T329" t="s">
        <v>233</v>
      </c>
      <c r="U329">
        <v>0</v>
      </c>
      <c r="V329">
        <v>0</v>
      </c>
      <c r="W329">
        <v>0</v>
      </c>
      <c r="X329">
        <v>-0.08</v>
      </c>
      <c r="Y329" t="str">
        <f>+MID(Tabla_Consulta_desde_Reporte_de_Valorización_de_Instrumentos6[[#This Row],[CODIGO_SBS]],7,1)</f>
        <v>2</v>
      </c>
      <c r="Z329" t="str">
        <f>Tabla_Consulta_desde_Reporte_de_Valorización_de_Instrumentos6[[#This Row],[CODIGO_SBS]]&amp;"-"&amp;RIGHT(Tabla_Consulta_desde_Reporte_de_Valorización_de_Instrumentos6[[#This Row],[PORTAFOLIO]],1)</f>
        <v>5275282EY871-3</v>
      </c>
      <c r="AA329" t="s">
        <v>37213</v>
      </c>
      <c r="AB329" t="s">
        <v>37214</v>
      </c>
      <c r="AC329">
        <f>Tabla_Consulta_desde_Reporte_de_Valorización_de_Instrumentos6[[#This Row],[VALOR_UNITARIO]]*Tabla_Consulta_desde_Reporte_de_Valorización_de_Instrumentos6[[#This Row],[CANTIDAD]]</f>
        <v>4260516</v>
      </c>
      <c r="AD329" t="s">
        <v>32920</v>
      </c>
      <c r="AE3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Uranium Miners ETF</v>
      </c>
    </row>
    <row r="330" spans="1:31" hidden="1" x14ac:dyDescent="0.35">
      <c r="A330" s="22" t="s">
        <v>35557</v>
      </c>
      <c r="B330" t="s">
        <v>560</v>
      </c>
      <c r="C330" t="s">
        <v>424</v>
      </c>
      <c r="D330" t="s">
        <v>561</v>
      </c>
      <c r="E330" t="s">
        <v>32540</v>
      </c>
      <c r="F330" t="s">
        <v>32541</v>
      </c>
      <c r="G330" t="s">
        <v>233</v>
      </c>
      <c r="H330" t="s">
        <v>31497</v>
      </c>
      <c r="I330" t="s">
        <v>275</v>
      </c>
      <c r="J330">
        <v>91.24</v>
      </c>
      <c r="K330" s="342">
        <v>6420895.2620999999</v>
      </c>
      <c r="L330">
        <v>1910469</v>
      </c>
      <c r="M330">
        <v>20900</v>
      </c>
      <c r="P330">
        <v>3.3609</v>
      </c>
      <c r="Q330" t="s">
        <v>423</v>
      </c>
      <c r="R330">
        <v>6427656.9764</v>
      </c>
      <c r="S330" s="342">
        <v>1911514</v>
      </c>
      <c r="T330" t="s">
        <v>233</v>
      </c>
      <c r="U330">
        <v>0</v>
      </c>
      <c r="V330">
        <v>0</v>
      </c>
      <c r="W330">
        <v>0</v>
      </c>
      <c r="X330">
        <v>-0.05</v>
      </c>
      <c r="Y330" t="str">
        <f>+MID(Tabla_Consulta_desde_Reporte_de_Valorización_de_Instrumentos6[[#This Row],[CODIGO_SBS]],7,1)</f>
        <v>2</v>
      </c>
      <c r="Z330" t="str">
        <f>Tabla_Consulta_desde_Reporte_de_Valorización_de_Instrumentos6[[#This Row],[CODIGO_SBS]]&amp;"-"&amp;RIGHT(Tabla_Consulta_desde_Reporte_de_Valorización_de_Instrumentos6[[#This Row],[PORTAFOLIO]],1)</f>
        <v>5275282EE259-3</v>
      </c>
      <c r="AA330" t="s">
        <v>37213</v>
      </c>
      <c r="AB330" t="s">
        <v>37214</v>
      </c>
      <c r="AC330">
        <f>Tabla_Consulta_desde_Reporte_de_Valorización_de_Instrumentos6[[#This Row],[VALOR_UNITARIO]]*Tabla_Consulta_desde_Reporte_de_Valorización_de_Instrumentos6[[#This Row],[CANTIDAD]]</f>
        <v>1906916</v>
      </c>
      <c r="AD330" t="s">
        <v>32921</v>
      </c>
      <c r="AE3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Argentina ETF</v>
      </c>
    </row>
    <row r="331" spans="1:31" hidden="1" x14ac:dyDescent="0.35">
      <c r="A331" s="22" t="s">
        <v>35557</v>
      </c>
      <c r="B331" t="s">
        <v>560</v>
      </c>
      <c r="C331" t="s">
        <v>424</v>
      </c>
      <c r="D331" t="s">
        <v>561</v>
      </c>
      <c r="E331" t="s">
        <v>32542</v>
      </c>
      <c r="F331" t="s">
        <v>32543</v>
      </c>
      <c r="G331" t="s">
        <v>233</v>
      </c>
      <c r="H331" t="s">
        <v>31497</v>
      </c>
      <c r="I331" t="s">
        <v>275</v>
      </c>
      <c r="J331">
        <v>68.02</v>
      </c>
      <c r="K331" s="342">
        <v>33319371.081599999</v>
      </c>
      <c r="L331">
        <v>9913824</v>
      </c>
      <c r="M331">
        <v>118700</v>
      </c>
      <c r="P331">
        <v>3.3609</v>
      </c>
      <c r="Q331" t="s">
        <v>423</v>
      </c>
      <c r="R331">
        <v>34130514.416199997</v>
      </c>
      <c r="S331" s="342">
        <v>10150037</v>
      </c>
      <c r="T331" t="s">
        <v>233</v>
      </c>
      <c r="U331">
        <v>0</v>
      </c>
      <c r="V331">
        <v>0</v>
      </c>
      <c r="W331">
        <v>0</v>
      </c>
      <c r="X331">
        <v>-1.99</v>
      </c>
      <c r="Y331" t="str">
        <f>+MID(Tabla_Consulta_desde_Reporte_de_Valorización_de_Instrumentos6[[#This Row],[CODIGO_SBS]],7,1)</f>
        <v>2</v>
      </c>
      <c r="Z331" t="str">
        <f>Tabla_Consulta_desde_Reporte_de_Valorización_de_Instrumentos6[[#This Row],[CODIGO_SBS]]&amp;"-"&amp;RIGHT(Tabla_Consulta_desde_Reporte_de_Valorización_de_Instrumentos6[[#This Row],[PORTAFOLIO]],1)</f>
        <v>5275282EY848-3</v>
      </c>
      <c r="AA331" t="s">
        <v>37213</v>
      </c>
      <c r="AB331" t="s">
        <v>37214</v>
      </c>
      <c r="AC331">
        <f>Tabla_Consulta_desde_Reporte_de_Valorización_de_Instrumentos6[[#This Row],[VALOR_UNITARIO]]*Tabla_Consulta_desde_Reporte_de_Valorización_de_Instrumentos6[[#This Row],[CANTIDAD]]</f>
        <v>8073973.9999999991</v>
      </c>
      <c r="AD331" t="s">
        <v>32919</v>
      </c>
      <c r="AE3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2" spans="1:31" hidden="1" x14ac:dyDescent="0.35">
      <c r="A332" s="22" t="s">
        <v>35557</v>
      </c>
      <c r="B332" t="s">
        <v>560</v>
      </c>
      <c r="C332" t="s">
        <v>32886</v>
      </c>
      <c r="D332" t="s">
        <v>561</v>
      </c>
      <c r="E332" t="s">
        <v>32542</v>
      </c>
      <c r="F332" t="s">
        <v>32543</v>
      </c>
      <c r="G332" t="s">
        <v>233</v>
      </c>
      <c r="H332" t="s">
        <v>31497</v>
      </c>
      <c r="I332" t="s">
        <v>275</v>
      </c>
      <c r="J332">
        <v>68.02</v>
      </c>
      <c r="K332" s="342">
        <v>17796530.131200001</v>
      </c>
      <c r="L332">
        <v>5295168</v>
      </c>
      <c r="M332">
        <v>63400</v>
      </c>
      <c r="P332">
        <v>3.3609</v>
      </c>
      <c r="Q332" t="s">
        <v>423</v>
      </c>
      <c r="R332">
        <v>18229777.7084</v>
      </c>
      <c r="S332" s="342">
        <v>5421334</v>
      </c>
      <c r="T332" t="s">
        <v>233</v>
      </c>
      <c r="U332">
        <v>0</v>
      </c>
      <c r="V332">
        <v>0</v>
      </c>
      <c r="W332">
        <v>0</v>
      </c>
      <c r="X332">
        <v>-1.99</v>
      </c>
      <c r="Y332" t="str">
        <f>+MID(Tabla_Consulta_desde_Reporte_de_Valorización_de_Instrumentos6[[#This Row],[CODIGO_SBS]],7,1)</f>
        <v>2</v>
      </c>
      <c r="Z332" t="str">
        <f>Tabla_Consulta_desde_Reporte_de_Valorización_de_Instrumentos6[[#This Row],[CODIGO_SBS]]&amp;"-"&amp;RIGHT(Tabla_Consulta_desde_Reporte_de_Valorización_de_Instrumentos6[[#This Row],[PORTAFOLIO]],1)</f>
        <v>5275282EY848-1</v>
      </c>
      <c r="AA332" t="s">
        <v>37213</v>
      </c>
      <c r="AB332" t="s">
        <v>37214</v>
      </c>
      <c r="AC332">
        <f>Tabla_Consulta_desde_Reporte_de_Valorización_de_Instrumentos6[[#This Row],[VALOR_UNITARIO]]*Tabla_Consulta_desde_Reporte_de_Valorización_de_Instrumentos6[[#This Row],[CANTIDAD]]</f>
        <v>4312468</v>
      </c>
      <c r="AD332" t="s">
        <v>32919</v>
      </c>
      <c r="AE3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3" spans="1:31" hidden="1" x14ac:dyDescent="0.35">
      <c r="A333" s="22" t="s">
        <v>35557</v>
      </c>
      <c r="B333" t="s">
        <v>560</v>
      </c>
      <c r="C333" t="s">
        <v>234</v>
      </c>
      <c r="D333" t="s">
        <v>561</v>
      </c>
      <c r="E333" t="s">
        <v>32542</v>
      </c>
      <c r="F333" t="s">
        <v>32543</v>
      </c>
      <c r="G333" t="s">
        <v>233</v>
      </c>
      <c r="H333" t="s">
        <v>31497</v>
      </c>
      <c r="I333" t="s">
        <v>275</v>
      </c>
      <c r="J333">
        <v>68.02</v>
      </c>
      <c r="K333" s="342">
        <v>102708996.45119999</v>
      </c>
      <c r="L333">
        <v>30559968</v>
      </c>
      <c r="M333">
        <v>365900</v>
      </c>
      <c r="P333">
        <v>3.3609</v>
      </c>
      <c r="Q333" t="s">
        <v>423</v>
      </c>
      <c r="R333">
        <v>105209395.32340001</v>
      </c>
      <c r="S333" s="342">
        <v>31288109</v>
      </c>
      <c r="T333" t="s">
        <v>233</v>
      </c>
      <c r="U333">
        <v>0</v>
      </c>
      <c r="V333">
        <v>0</v>
      </c>
      <c r="W333">
        <v>0</v>
      </c>
      <c r="X333">
        <v>-1.99</v>
      </c>
      <c r="Y333" t="str">
        <f>+MID(Tabla_Consulta_desde_Reporte_de_Valorización_de_Instrumentos6[[#This Row],[CODIGO_SBS]],7,1)</f>
        <v>2</v>
      </c>
      <c r="Z333" t="str">
        <f>Tabla_Consulta_desde_Reporte_de_Valorización_de_Instrumentos6[[#This Row],[CODIGO_SBS]]&amp;"-"&amp;RIGHT(Tabla_Consulta_desde_Reporte_de_Valorización_de_Instrumentos6[[#This Row],[PORTAFOLIO]],1)</f>
        <v>5275282EY848-2</v>
      </c>
      <c r="AA333" t="s">
        <v>37213</v>
      </c>
      <c r="AB333" t="s">
        <v>37214</v>
      </c>
      <c r="AC333">
        <f>Tabla_Consulta_desde_Reporte_de_Valorización_de_Instrumentos6[[#This Row],[VALOR_UNITARIO]]*Tabla_Consulta_desde_Reporte_de_Valorización_de_Instrumentos6[[#This Row],[CANTIDAD]]</f>
        <v>24888518</v>
      </c>
      <c r="AD333" t="s">
        <v>32919</v>
      </c>
      <c r="AE3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4" spans="1:31" hidden="1" x14ac:dyDescent="0.35">
      <c r="A334" s="22" t="s">
        <v>35557</v>
      </c>
      <c r="B334" t="s">
        <v>560</v>
      </c>
      <c r="C334" t="s">
        <v>424</v>
      </c>
      <c r="D334" t="s">
        <v>561</v>
      </c>
      <c r="E334" t="s">
        <v>27788</v>
      </c>
      <c r="F334" t="s">
        <v>31395</v>
      </c>
      <c r="G334" t="s">
        <v>233</v>
      </c>
      <c r="H334" t="s">
        <v>31497</v>
      </c>
      <c r="I334" t="s">
        <v>275</v>
      </c>
      <c r="J334">
        <v>1</v>
      </c>
      <c r="K334" s="342">
        <v>62225856.936899997</v>
      </c>
      <c r="L334">
        <v>18514641</v>
      </c>
      <c r="M334">
        <v>257900</v>
      </c>
      <c r="P334">
        <v>3.3609</v>
      </c>
      <c r="Q334" t="s">
        <v>423</v>
      </c>
      <c r="R334">
        <v>62873054.149999999</v>
      </c>
      <c r="S334" s="342">
        <v>18697750</v>
      </c>
      <c r="T334" t="s">
        <v>233</v>
      </c>
      <c r="U334">
        <v>0</v>
      </c>
      <c r="V334">
        <v>0</v>
      </c>
      <c r="W334">
        <v>0</v>
      </c>
      <c r="X334">
        <v>-0.71</v>
      </c>
      <c r="Y334" t="str">
        <f>+MID(Tabla_Consulta_desde_Reporte_de_Valorización_de_Instrumentos6[[#This Row],[CODIGO_SBS]],7,1)</f>
        <v>2</v>
      </c>
      <c r="Z334" t="str">
        <f>Tabla_Consulta_desde_Reporte_de_Valorización_de_Instrumentos6[[#This Row],[CODIGO_SBS]]&amp;"-"&amp;RIGHT(Tabla_Consulta_desde_Reporte_de_Valorización_de_Instrumentos6[[#This Row],[PORTAFOLIO]],1)</f>
        <v>5275282EY830-3</v>
      </c>
      <c r="AA334" t="s">
        <v>37213</v>
      </c>
      <c r="AB334" t="s">
        <v>37214</v>
      </c>
      <c r="AC334">
        <f>Tabla_Consulta_desde_Reporte_de_Valorización_de_Instrumentos6[[#This Row],[VALOR_UNITARIO]]*Tabla_Consulta_desde_Reporte_de_Valorización_de_Instrumentos6[[#This Row],[CANTIDAD]]</f>
        <v>257900</v>
      </c>
      <c r="AD334" t="s">
        <v>27862</v>
      </c>
      <c r="AE3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5" spans="1:31" hidden="1" x14ac:dyDescent="0.35">
      <c r="A335" s="22" t="s">
        <v>35557</v>
      </c>
      <c r="B335" t="s">
        <v>560</v>
      </c>
      <c r="C335" t="s">
        <v>32886</v>
      </c>
      <c r="D335" t="s">
        <v>561</v>
      </c>
      <c r="E335" t="s">
        <v>27788</v>
      </c>
      <c r="F335" t="s">
        <v>31395</v>
      </c>
      <c r="G335" t="s">
        <v>233</v>
      </c>
      <c r="H335" t="s">
        <v>31497</v>
      </c>
      <c r="I335" t="s">
        <v>275</v>
      </c>
      <c r="J335">
        <v>1</v>
      </c>
      <c r="K335" s="342">
        <v>58341264.859800003</v>
      </c>
      <c r="L335">
        <v>17358822</v>
      </c>
      <c r="M335">
        <v>241800</v>
      </c>
      <c r="P335">
        <v>3.3609</v>
      </c>
      <c r="Q335" t="s">
        <v>423</v>
      </c>
      <c r="R335">
        <v>58948059.299999997</v>
      </c>
      <c r="S335" s="342">
        <v>17530500</v>
      </c>
      <c r="T335" t="s">
        <v>233</v>
      </c>
      <c r="U335">
        <v>0</v>
      </c>
      <c r="V335">
        <v>0</v>
      </c>
      <c r="W335">
        <v>0</v>
      </c>
      <c r="X335">
        <v>-0.71</v>
      </c>
      <c r="Y335" t="str">
        <f>+MID(Tabla_Consulta_desde_Reporte_de_Valorización_de_Instrumentos6[[#This Row],[CODIGO_SBS]],7,1)</f>
        <v>2</v>
      </c>
      <c r="Z335" t="str">
        <f>Tabla_Consulta_desde_Reporte_de_Valorización_de_Instrumentos6[[#This Row],[CODIGO_SBS]]&amp;"-"&amp;RIGHT(Tabla_Consulta_desde_Reporte_de_Valorización_de_Instrumentos6[[#This Row],[PORTAFOLIO]],1)</f>
        <v>5275282EY830-1</v>
      </c>
      <c r="AA335" t="s">
        <v>37213</v>
      </c>
      <c r="AB335" t="s">
        <v>37214</v>
      </c>
      <c r="AC335">
        <f>Tabla_Consulta_desde_Reporte_de_Valorización_de_Instrumentos6[[#This Row],[VALOR_UNITARIO]]*Tabla_Consulta_desde_Reporte_de_Valorización_de_Instrumentos6[[#This Row],[CANTIDAD]]</f>
        <v>241800</v>
      </c>
      <c r="AD335" t="s">
        <v>27862</v>
      </c>
      <c r="AE3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6" spans="1:31" hidden="1" x14ac:dyDescent="0.35">
      <c r="A336" s="22" t="s">
        <v>35557</v>
      </c>
      <c r="B336" t="s">
        <v>560</v>
      </c>
      <c r="C336" t="s">
        <v>234</v>
      </c>
      <c r="D336" t="s">
        <v>561</v>
      </c>
      <c r="E336" t="s">
        <v>27788</v>
      </c>
      <c r="F336" t="s">
        <v>31395</v>
      </c>
      <c r="G336" t="s">
        <v>233</v>
      </c>
      <c r="H336" t="s">
        <v>31497</v>
      </c>
      <c r="I336" t="s">
        <v>275</v>
      </c>
      <c r="J336">
        <v>1</v>
      </c>
      <c r="K336" s="342">
        <v>398134496.05110002</v>
      </c>
      <c r="L336">
        <v>118460679</v>
      </c>
      <c r="M336">
        <v>1650100</v>
      </c>
      <c r="P336">
        <v>3.3609</v>
      </c>
      <c r="Q336" t="s">
        <v>423</v>
      </c>
      <c r="R336">
        <v>402275403.85000002</v>
      </c>
      <c r="S336" s="342">
        <v>119632250</v>
      </c>
      <c r="T336" t="s">
        <v>233</v>
      </c>
      <c r="U336">
        <v>0</v>
      </c>
      <c r="V336">
        <v>0</v>
      </c>
      <c r="W336">
        <v>0</v>
      </c>
      <c r="X336">
        <v>-0.71</v>
      </c>
      <c r="Y336" t="str">
        <f>+MID(Tabla_Consulta_desde_Reporte_de_Valorización_de_Instrumentos6[[#This Row],[CODIGO_SBS]],7,1)</f>
        <v>2</v>
      </c>
      <c r="Z336" t="str">
        <f>Tabla_Consulta_desde_Reporte_de_Valorización_de_Instrumentos6[[#This Row],[CODIGO_SBS]]&amp;"-"&amp;RIGHT(Tabla_Consulta_desde_Reporte_de_Valorización_de_Instrumentos6[[#This Row],[PORTAFOLIO]],1)</f>
        <v>5275282EY830-2</v>
      </c>
      <c r="AA336" t="s">
        <v>37213</v>
      </c>
      <c r="AB336" t="s">
        <v>37214</v>
      </c>
      <c r="AC336">
        <f>Tabla_Consulta_desde_Reporte_de_Valorización_de_Instrumentos6[[#This Row],[VALOR_UNITARIO]]*Tabla_Consulta_desde_Reporte_de_Valorización_de_Instrumentos6[[#This Row],[CANTIDAD]]</f>
        <v>1650100</v>
      </c>
      <c r="AD336" t="s">
        <v>27862</v>
      </c>
      <c r="AE3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7" spans="1:31" hidden="1" x14ac:dyDescent="0.35">
      <c r="A337" s="22" t="s">
        <v>35557</v>
      </c>
      <c r="B337" t="s">
        <v>560</v>
      </c>
      <c r="C337" t="s">
        <v>424</v>
      </c>
      <c r="D337" t="s">
        <v>561</v>
      </c>
      <c r="E337" t="s">
        <v>639</v>
      </c>
      <c r="F337" t="s">
        <v>640</v>
      </c>
      <c r="G337" t="s">
        <v>233</v>
      </c>
      <c r="H337" t="s">
        <v>31462</v>
      </c>
      <c r="I337" t="s">
        <v>252</v>
      </c>
      <c r="J337">
        <v>1226</v>
      </c>
      <c r="K337" s="342">
        <v>13009868.0264873</v>
      </c>
      <c r="L337">
        <v>2876744.7272199998</v>
      </c>
      <c r="M337">
        <v>181842.27100000001</v>
      </c>
      <c r="P337">
        <v>4.5224270000000004</v>
      </c>
      <c r="Q337" t="s">
        <v>423</v>
      </c>
      <c r="R337">
        <v>12947627.3892866</v>
      </c>
      <c r="S337" s="342">
        <v>2858560.50012</v>
      </c>
      <c r="T337" t="s">
        <v>233</v>
      </c>
      <c r="U337">
        <v>0</v>
      </c>
      <c r="V337">
        <v>0</v>
      </c>
      <c r="W337">
        <v>0</v>
      </c>
      <c r="X337">
        <v>0.1</v>
      </c>
      <c r="Y337" t="str">
        <f>+MID(Tabla_Consulta_desde_Reporte_de_Valorización_de_Instrumentos6[[#This Row],[CODIGO_SBS]],7,1)</f>
        <v>6</v>
      </c>
      <c r="Z337" t="str">
        <f>Tabla_Consulta_desde_Reporte_de_Valorización_de_Instrumentos6[[#This Row],[CODIGO_SBS]]&amp;"-"&amp;RIGHT(Tabla_Consulta_desde_Reporte_de_Valorización_de_Instrumentos6[[#This Row],[PORTAFOLIO]],1)</f>
        <v>5275336F6323-3</v>
      </c>
      <c r="AA337" t="s">
        <v>37213</v>
      </c>
      <c r="AB337" t="s">
        <v>37214</v>
      </c>
      <c r="AC337">
        <f>Tabla_Consulta_desde_Reporte_de_Valorización_de_Instrumentos6[[#This Row],[VALOR_UNITARIO]]*Tabla_Consulta_desde_Reporte_de_Valorización_de_Instrumentos6[[#This Row],[CANTIDAD]]</f>
        <v>222938624.24600002</v>
      </c>
      <c r="AD337" t="s">
        <v>23099</v>
      </c>
      <c r="AE3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Baillie Gifford &amp; Co Ltd - Overseas Growth Funds ICVC - Pacific Fund</v>
      </c>
    </row>
    <row r="338" spans="1:31" hidden="1" x14ac:dyDescent="0.35">
      <c r="A338" s="22" t="s">
        <v>35557</v>
      </c>
      <c r="B338" t="s">
        <v>560</v>
      </c>
      <c r="C338" t="s">
        <v>234</v>
      </c>
      <c r="D338" t="s">
        <v>561</v>
      </c>
      <c r="E338" t="s">
        <v>639</v>
      </c>
      <c r="F338" t="s">
        <v>640</v>
      </c>
      <c r="G338" t="s">
        <v>233</v>
      </c>
      <c r="H338" t="s">
        <v>31462</v>
      </c>
      <c r="I338" t="s">
        <v>252</v>
      </c>
      <c r="J338">
        <v>1226</v>
      </c>
      <c r="K338" s="342">
        <v>65516638.324499004</v>
      </c>
      <c r="L338">
        <v>14487052.70964</v>
      </c>
      <c r="M338">
        <v>915742.902</v>
      </c>
      <c r="P338">
        <v>4.5224270000000004</v>
      </c>
      <c r="Q338" t="s">
        <v>423</v>
      </c>
      <c r="R338">
        <v>65203199.532632403</v>
      </c>
      <c r="S338" s="342">
        <v>14395478.419439999</v>
      </c>
      <c r="T338" t="s">
        <v>233</v>
      </c>
      <c r="U338">
        <v>0</v>
      </c>
      <c r="V338">
        <v>0</v>
      </c>
      <c r="W338">
        <v>0</v>
      </c>
      <c r="X338">
        <v>0.1</v>
      </c>
      <c r="Y338" t="str">
        <f>+MID(Tabla_Consulta_desde_Reporte_de_Valorización_de_Instrumentos6[[#This Row],[CODIGO_SBS]],7,1)</f>
        <v>6</v>
      </c>
      <c r="Z338" t="str">
        <f>Tabla_Consulta_desde_Reporte_de_Valorización_de_Instrumentos6[[#This Row],[CODIGO_SBS]]&amp;"-"&amp;RIGHT(Tabla_Consulta_desde_Reporte_de_Valorización_de_Instrumentos6[[#This Row],[PORTAFOLIO]],1)</f>
        <v>5275336F6323-2</v>
      </c>
      <c r="AA338" t="s">
        <v>37213</v>
      </c>
      <c r="AB338" t="s">
        <v>37214</v>
      </c>
      <c r="AC338">
        <f>Tabla_Consulta_desde_Reporte_de_Valorización_de_Instrumentos6[[#This Row],[VALOR_UNITARIO]]*Tabla_Consulta_desde_Reporte_de_Valorización_de_Instrumentos6[[#This Row],[CANTIDAD]]</f>
        <v>1122700797.852</v>
      </c>
      <c r="AD338" t="s">
        <v>23099</v>
      </c>
      <c r="AE3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Baillie Gifford &amp; Co Ltd - Overseas Growth Funds ICVC - Pacific Fund</v>
      </c>
    </row>
    <row r="339" spans="1:31" hidden="1" x14ac:dyDescent="0.35">
      <c r="A339" s="22" t="s">
        <v>35557</v>
      </c>
      <c r="B339" t="s">
        <v>560</v>
      </c>
      <c r="C339" t="s">
        <v>424</v>
      </c>
      <c r="D339" t="s">
        <v>561</v>
      </c>
      <c r="E339" t="s">
        <v>641</v>
      </c>
      <c r="F339" t="s">
        <v>642</v>
      </c>
      <c r="G339" t="s">
        <v>233</v>
      </c>
      <c r="H339" t="s">
        <v>31463</v>
      </c>
      <c r="I339" t="s">
        <v>589</v>
      </c>
      <c r="J339">
        <v>1</v>
      </c>
      <c r="K339" s="342">
        <v>880.6277126</v>
      </c>
      <c r="L339">
        <v>223.16786999999999</v>
      </c>
      <c r="M339">
        <v>1.1870000000000001</v>
      </c>
      <c r="P339">
        <v>3.9460326999999999</v>
      </c>
      <c r="Q339" t="s">
        <v>423</v>
      </c>
      <c r="R339">
        <v>882.04868929999998</v>
      </c>
      <c r="S339" s="342">
        <v>223.16786999999999</v>
      </c>
      <c r="T339" t="s">
        <v>233</v>
      </c>
      <c r="U339">
        <v>0</v>
      </c>
      <c r="V339">
        <v>0</v>
      </c>
      <c r="W339">
        <v>0</v>
      </c>
      <c r="X339">
        <v>0</v>
      </c>
      <c r="Y339" t="str">
        <f>+MID(Tabla_Consulta_desde_Reporte_de_Valorización_de_Instrumentos6[[#This Row],[CODIGO_SBS]],7,1)</f>
        <v>4</v>
      </c>
      <c r="Z339" t="str">
        <f>Tabla_Consulta_desde_Reporte_de_Valorización_de_Instrumentos6[[#This Row],[CODIGO_SBS]]&amp;"-"&amp;RIGHT(Tabla_Consulta_desde_Reporte_de_Valorización_de_Instrumentos6[[#This Row],[PORTAFOLIO]],1)</f>
        <v>5275504F2546-3</v>
      </c>
      <c r="AA339" t="s">
        <v>37213</v>
      </c>
      <c r="AB339" t="s">
        <v>37214</v>
      </c>
      <c r="AC339">
        <f>Tabla_Consulta_desde_Reporte_de_Valorización_de_Instrumentos6[[#This Row],[VALOR_UNITARIO]]*Tabla_Consulta_desde_Reporte_de_Valorización_de_Instrumentos6[[#This Row],[CANTIDAD]]</f>
        <v>1.1870000000000001</v>
      </c>
      <c r="AD339" t="s">
        <v>9186</v>
      </c>
      <c r="AE3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Joh Berenberg - European Focus Fund</v>
      </c>
    </row>
    <row r="340" spans="1:31" hidden="1" x14ac:dyDescent="0.35">
      <c r="A340" s="22" t="s">
        <v>35557</v>
      </c>
      <c r="B340" t="s">
        <v>560</v>
      </c>
      <c r="C340" t="s">
        <v>234</v>
      </c>
      <c r="D340" t="s">
        <v>561</v>
      </c>
      <c r="E340" t="s">
        <v>641</v>
      </c>
      <c r="F340" t="s">
        <v>642</v>
      </c>
      <c r="G340" t="s">
        <v>233</v>
      </c>
      <c r="H340" t="s">
        <v>31463</v>
      </c>
      <c r="I340" t="s">
        <v>589</v>
      </c>
      <c r="J340">
        <v>1</v>
      </c>
      <c r="K340" s="342">
        <v>983.00903049999999</v>
      </c>
      <c r="L340">
        <v>249.11324999999999</v>
      </c>
      <c r="M340">
        <v>1.325</v>
      </c>
      <c r="P340">
        <v>3.9460326999999999</v>
      </c>
      <c r="Q340" t="s">
        <v>423</v>
      </c>
      <c r="R340">
        <v>984.59520929999996</v>
      </c>
      <c r="S340" s="342">
        <v>249.11324999999999</v>
      </c>
      <c r="T340" t="s">
        <v>233</v>
      </c>
      <c r="U340">
        <v>0</v>
      </c>
      <c r="V340">
        <v>0</v>
      </c>
      <c r="W340">
        <v>0</v>
      </c>
      <c r="X340">
        <v>0</v>
      </c>
      <c r="Y340" t="str">
        <f>+MID(Tabla_Consulta_desde_Reporte_de_Valorización_de_Instrumentos6[[#This Row],[CODIGO_SBS]],7,1)</f>
        <v>4</v>
      </c>
      <c r="Z340" t="str">
        <f>Tabla_Consulta_desde_Reporte_de_Valorización_de_Instrumentos6[[#This Row],[CODIGO_SBS]]&amp;"-"&amp;RIGHT(Tabla_Consulta_desde_Reporte_de_Valorización_de_Instrumentos6[[#This Row],[PORTAFOLIO]],1)</f>
        <v>5275504F2546-2</v>
      </c>
      <c r="AA340" t="s">
        <v>37213</v>
      </c>
      <c r="AB340" t="s">
        <v>37214</v>
      </c>
      <c r="AC340">
        <f>Tabla_Consulta_desde_Reporte_de_Valorización_de_Instrumentos6[[#This Row],[VALOR_UNITARIO]]*Tabla_Consulta_desde_Reporte_de_Valorización_de_Instrumentos6[[#This Row],[CANTIDAD]]</f>
        <v>1.325</v>
      </c>
      <c r="AD340" t="s">
        <v>9186</v>
      </c>
      <c r="AE3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Joh Berenberg - European Focus Fund</v>
      </c>
    </row>
    <row r="341" spans="1:31" hidden="1" x14ac:dyDescent="0.35">
      <c r="A341" s="22" t="s">
        <v>35557</v>
      </c>
      <c r="B341" t="s">
        <v>560</v>
      </c>
      <c r="C341" t="s">
        <v>424</v>
      </c>
      <c r="D341" t="s">
        <v>561</v>
      </c>
      <c r="E341" t="s">
        <v>27380</v>
      </c>
      <c r="F341" t="s">
        <v>31284</v>
      </c>
      <c r="G341" t="s">
        <v>233</v>
      </c>
      <c r="H341" t="s">
        <v>35580</v>
      </c>
      <c r="I341" t="s">
        <v>275</v>
      </c>
      <c r="J341">
        <v>71.540000000000006</v>
      </c>
      <c r="K341" s="342">
        <v>34187935.190399997</v>
      </c>
      <c r="L341">
        <v>10172256</v>
      </c>
      <c r="M341">
        <v>78200</v>
      </c>
      <c r="P341">
        <v>3.3609</v>
      </c>
      <c r="Q341" t="s">
        <v>423</v>
      </c>
      <c r="R341">
        <v>34541810.835199997</v>
      </c>
      <c r="S341" s="342">
        <v>10272352</v>
      </c>
      <c r="T341" t="s">
        <v>233</v>
      </c>
      <c r="U341">
        <v>0</v>
      </c>
      <c r="V341">
        <v>0</v>
      </c>
      <c r="W341">
        <v>0</v>
      </c>
      <c r="X341">
        <v>-1.28</v>
      </c>
      <c r="Y341" t="str">
        <f>+MID(Tabla_Consulta_desde_Reporte_de_Valorización_de_Instrumentos6[[#This Row],[CODIGO_SBS]],7,1)</f>
        <v>2</v>
      </c>
      <c r="Z341" t="str">
        <f>Tabla_Consulta_desde_Reporte_de_Valorización_de_Instrumentos6[[#This Row],[CODIGO_SBS]]&amp;"-"&amp;RIGHT(Tabla_Consulta_desde_Reporte_de_Valorización_de_Instrumentos6[[#This Row],[PORTAFOLIO]],1)</f>
        <v>5275522EX192-3</v>
      </c>
      <c r="AA341" t="s">
        <v>37213</v>
      </c>
      <c r="AB341" t="s">
        <v>37214</v>
      </c>
      <c r="AC341">
        <f>Tabla_Consulta_desde_Reporte_de_Valorización_de_Instrumentos6[[#This Row],[VALOR_UNITARIO]]*Tabla_Consulta_desde_Reporte_de_Valorización_de_Instrumentos6[[#This Row],[CANTIDAD]]</f>
        <v>5594428.0000000009</v>
      </c>
      <c r="AD341" t="s">
        <v>27476</v>
      </c>
      <c r="AE3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SKYY US - First Trust Cloud Computing ETF</v>
      </c>
    </row>
    <row r="342" spans="1:31" hidden="1" x14ac:dyDescent="0.35">
      <c r="A342" s="22" t="s">
        <v>35557</v>
      </c>
      <c r="B342" t="s">
        <v>560</v>
      </c>
      <c r="C342" t="s">
        <v>32886</v>
      </c>
      <c r="D342" t="s">
        <v>561</v>
      </c>
      <c r="E342" t="s">
        <v>27380</v>
      </c>
      <c r="F342" t="s">
        <v>31284</v>
      </c>
      <c r="G342" t="s">
        <v>233</v>
      </c>
      <c r="H342" t="s">
        <v>35580</v>
      </c>
      <c r="I342" t="s">
        <v>275</v>
      </c>
      <c r="J342">
        <v>71.540000000000006</v>
      </c>
      <c r="K342" s="342">
        <v>11191958.3232</v>
      </c>
      <c r="L342">
        <v>3330048</v>
      </c>
      <c r="M342">
        <v>25600</v>
      </c>
      <c r="P342">
        <v>3.3609</v>
      </c>
      <c r="Q342" t="s">
        <v>423</v>
      </c>
      <c r="R342">
        <v>11307805.081599999</v>
      </c>
      <c r="S342" s="342">
        <v>3362816</v>
      </c>
      <c r="T342" t="s">
        <v>233</v>
      </c>
      <c r="U342">
        <v>0</v>
      </c>
      <c r="V342">
        <v>0</v>
      </c>
      <c r="W342">
        <v>0</v>
      </c>
      <c r="X342">
        <v>-1.28</v>
      </c>
      <c r="Y342" t="str">
        <f>+MID(Tabla_Consulta_desde_Reporte_de_Valorización_de_Instrumentos6[[#This Row],[CODIGO_SBS]],7,1)</f>
        <v>2</v>
      </c>
      <c r="Z342" t="str">
        <f>Tabla_Consulta_desde_Reporte_de_Valorización_de_Instrumentos6[[#This Row],[CODIGO_SBS]]&amp;"-"&amp;RIGHT(Tabla_Consulta_desde_Reporte_de_Valorización_de_Instrumentos6[[#This Row],[PORTAFOLIO]],1)</f>
        <v>5275522EX192-1</v>
      </c>
      <c r="AA342" t="s">
        <v>37213</v>
      </c>
      <c r="AB342" t="s">
        <v>37214</v>
      </c>
      <c r="AC342">
        <f>Tabla_Consulta_desde_Reporte_de_Valorización_de_Instrumentos6[[#This Row],[VALOR_UNITARIO]]*Tabla_Consulta_desde_Reporte_de_Valorización_de_Instrumentos6[[#This Row],[CANTIDAD]]</f>
        <v>1831424.0000000002</v>
      </c>
      <c r="AD342" t="s">
        <v>27476</v>
      </c>
      <c r="AE3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SKYY US - First Trust Cloud Computing ETF</v>
      </c>
    </row>
    <row r="343" spans="1:31" hidden="1" x14ac:dyDescent="0.35">
      <c r="A343" s="22" t="s">
        <v>35557</v>
      </c>
      <c r="B343" t="s">
        <v>560</v>
      </c>
      <c r="C343" t="s">
        <v>424</v>
      </c>
      <c r="D343" t="s">
        <v>561</v>
      </c>
      <c r="E343" t="s">
        <v>27013</v>
      </c>
      <c r="F343" t="s">
        <v>31158</v>
      </c>
      <c r="G343" t="s">
        <v>233</v>
      </c>
      <c r="H343" t="s">
        <v>31498</v>
      </c>
      <c r="I343" t="s">
        <v>252</v>
      </c>
      <c r="J343">
        <v>0</v>
      </c>
      <c r="K343" s="342">
        <v>11.6475715</v>
      </c>
      <c r="L343">
        <v>2.5755135</v>
      </c>
      <c r="M343">
        <v>1.5449999999999999</v>
      </c>
      <c r="P343">
        <v>4.5224270000000004</v>
      </c>
      <c r="Q343" t="s">
        <v>423</v>
      </c>
      <c r="R343">
        <v>11.647659000000001</v>
      </c>
      <c r="S343" s="342">
        <v>2.5715552000000002</v>
      </c>
      <c r="T343" t="s">
        <v>233</v>
      </c>
      <c r="U343">
        <v>0</v>
      </c>
      <c r="V343">
        <v>0</v>
      </c>
      <c r="W343">
        <v>0</v>
      </c>
      <c r="X343">
        <v>2.562E-3</v>
      </c>
      <c r="Y343" t="str">
        <f>+MID(Tabla_Consulta_desde_Reporte_de_Valorización_de_Instrumentos6[[#This Row],[CODIGO_SBS]],7,1)</f>
        <v>6</v>
      </c>
      <c r="Z343" t="str">
        <f>Tabla_Consulta_desde_Reporte_de_Valorización_de_Instrumentos6[[#This Row],[CODIGO_SBS]]&amp;"-"&amp;RIGHT(Tabla_Consulta_desde_Reporte_de_Valorización_de_Instrumentos6[[#This Row],[PORTAFOLIO]],1)</f>
        <v>5276846FQVT8-3</v>
      </c>
      <c r="AA343" t="s">
        <v>37213</v>
      </c>
      <c r="AB343" t="s">
        <v>37214</v>
      </c>
      <c r="AC343">
        <f>Tabla_Consulta_desde_Reporte_de_Valorización_de_Instrumentos6[[#This Row],[VALOR_UNITARIO]]*Tabla_Consulta_desde_Reporte_de_Valorización_de_Instrumentos6[[#This Row],[CANTIDAD]]</f>
        <v>0</v>
      </c>
      <c r="AD343" t="s">
        <v>27014</v>
      </c>
      <c r="AE3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Liontrust - Liontrust European Dynamic Fund S</v>
      </c>
    </row>
    <row r="344" spans="1:31" hidden="1" x14ac:dyDescent="0.35">
      <c r="A344" s="22" t="s">
        <v>35557</v>
      </c>
      <c r="B344" t="s">
        <v>560</v>
      </c>
      <c r="C344" t="s">
        <v>234</v>
      </c>
      <c r="D344" t="s">
        <v>561</v>
      </c>
      <c r="E344" t="s">
        <v>27013</v>
      </c>
      <c r="F344" t="s">
        <v>31158</v>
      </c>
      <c r="G344" t="s">
        <v>233</v>
      </c>
      <c r="H344" t="s">
        <v>31498</v>
      </c>
      <c r="I344" t="s">
        <v>252</v>
      </c>
      <c r="J344">
        <v>0</v>
      </c>
      <c r="K344" s="342">
        <v>12.5673151</v>
      </c>
      <c r="L344">
        <v>2.7788873000000001</v>
      </c>
      <c r="M344">
        <v>1.667</v>
      </c>
      <c r="P344">
        <v>4.5224270000000004</v>
      </c>
      <c r="Q344" t="s">
        <v>423</v>
      </c>
      <c r="R344">
        <v>12.567409400000001</v>
      </c>
      <c r="S344" s="342">
        <v>2.7746165</v>
      </c>
      <c r="T344" t="s">
        <v>233</v>
      </c>
      <c r="U344">
        <v>0</v>
      </c>
      <c r="V344">
        <v>0</v>
      </c>
      <c r="W344">
        <v>0</v>
      </c>
      <c r="X344">
        <v>2.562E-3</v>
      </c>
      <c r="Y344" t="str">
        <f>+MID(Tabla_Consulta_desde_Reporte_de_Valorización_de_Instrumentos6[[#This Row],[CODIGO_SBS]],7,1)</f>
        <v>6</v>
      </c>
      <c r="Z344" t="str">
        <f>Tabla_Consulta_desde_Reporte_de_Valorización_de_Instrumentos6[[#This Row],[CODIGO_SBS]]&amp;"-"&amp;RIGHT(Tabla_Consulta_desde_Reporte_de_Valorización_de_Instrumentos6[[#This Row],[PORTAFOLIO]],1)</f>
        <v>5276846FQVT8-2</v>
      </c>
      <c r="AA344" t="s">
        <v>37213</v>
      </c>
      <c r="AB344" t="s">
        <v>37214</v>
      </c>
      <c r="AC344">
        <f>Tabla_Consulta_desde_Reporte_de_Valorización_de_Instrumentos6[[#This Row],[VALOR_UNITARIO]]*Tabla_Consulta_desde_Reporte_de_Valorización_de_Instrumentos6[[#This Row],[CANTIDAD]]</f>
        <v>0</v>
      </c>
      <c r="AD344" t="s">
        <v>27014</v>
      </c>
      <c r="AE3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Liontrust - Liontrust European Dynamic Fund S</v>
      </c>
    </row>
    <row r="345" spans="1:31" hidden="1" x14ac:dyDescent="0.35">
      <c r="A345" s="22" t="s">
        <v>35557</v>
      </c>
      <c r="B345" t="s">
        <v>560</v>
      </c>
      <c r="C345" t="s">
        <v>424</v>
      </c>
      <c r="D345" t="s">
        <v>561</v>
      </c>
      <c r="E345" t="s">
        <v>646</v>
      </c>
      <c r="F345" t="s">
        <v>647</v>
      </c>
      <c r="G345" t="s">
        <v>233</v>
      </c>
      <c r="H345" t="s">
        <v>31464</v>
      </c>
      <c r="I345" t="s">
        <v>275</v>
      </c>
      <c r="J345">
        <v>1</v>
      </c>
      <c r="K345" s="342">
        <v>56.848521099999999</v>
      </c>
      <c r="L345">
        <v>16.914671999999999</v>
      </c>
      <c r="M345">
        <v>1.163</v>
      </c>
      <c r="P345">
        <v>3.3609</v>
      </c>
      <c r="Q345" t="s">
        <v>232</v>
      </c>
      <c r="R345">
        <v>56.896829500000003</v>
      </c>
      <c r="S345" s="342">
        <v>16.920487000000001</v>
      </c>
      <c r="T345" t="s">
        <v>233</v>
      </c>
      <c r="U345">
        <v>0</v>
      </c>
      <c r="V345">
        <v>0</v>
      </c>
      <c r="W345">
        <v>0</v>
      </c>
      <c r="X345">
        <v>-5.0000000000000001E-3</v>
      </c>
      <c r="Y345" t="str">
        <f>+MID(Tabla_Consulta_desde_Reporte_de_Valorización_de_Instrumentos6[[#This Row],[CODIGO_SBS]],7,1)</f>
        <v>2</v>
      </c>
      <c r="Z345" t="str">
        <f>Tabla_Consulta_desde_Reporte_de_Valorización_de_Instrumentos6[[#This Row],[CODIGO_SBS]]&amp;"-"&amp;RIGHT(Tabla_Consulta_desde_Reporte_de_Valorización_de_Instrumentos6[[#This Row],[PORTAFOLIO]],1)</f>
        <v>5277192F9LZQ-3</v>
      </c>
      <c r="AA345" t="s">
        <v>37217</v>
      </c>
      <c r="AB345" t="s">
        <v>37214</v>
      </c>
      <c r="AC345">
        <f>Tabla_Consulta_desde_Reporte_de_Valorización_de_Instrumentos6[[#This Row],[VALOR_UNITARIO]]*Tabla_Consulta_desde_Reporte_de_Valorización_de_Instrumentos6[[#This Row],[CANTIDAD]]</f>
        <v>1.163</v>
      </c>
      <c r="AD345" t="s">
        <v>20703</v>
      </c>
      <c r="AE3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6" spans="1:31" hidden="1" x14ac:dyDescent="0.35">
      <c r="A346" s="22" t="s">
        <v>35557</v>
      </c>
      <c r="B346" t="s">
        <v>560</v>
      </c>
      <c r="C346" t="s">
        <v>32886</v>
      </c>
      <c r="D346" t="s">
        <v>561</v>
      </c>
      <c r="E346" t="s">
        <v>646</v>
      </c>
      <c r="F346" t="s">
        <v>647</v>
      </c>
      <c r="G346" t="s">
        <v>233</v>
      </c>
      <c r="H346" t="s">
        <v>31464</v>
      </c>
      <c r="I346" t="s">
        <v>275</v>
      </c>
      <c r="J346">
        <v>1</v>
      </c>
      <c r="K346" s="342">
        <v>142544502.8533867</v>
      </c>
      <c r="L346">
        <v>42412598.665055998</v>
      </c>
      <c r="M346">
        <v>2916157.7740000002</v>
      </c>
      <c r="P346">
        <v>3.3609</v>
      </c>
      <c r="Q346" t="s">
        <v>232</v>
      </c>
      <c r="R346">
        <v>142665633.6317715</v>
      </c>
      <c r="S346" s="342">
        <v>42427179.453925997</v>
      </c>
      <c r="T346" t="s">
        <v>233</v>
      </c>
      <c r="U346">
        <v>0</v>
      </c>
      <c r="V346">
        <v>0</v>
      </c>
      <c r="W346">
        <v>0</v>
      </c>
      <c r="X346">
        <v>-5.0000000000000001E-3</v>
      </c>
      <c r="Y346" t="str">
        <f>+MID(Tabla_Consulta_desde_Reporte_de_Valorización_de_Instrumentos6[[#This Row],[CODIGO_SBS]],7,1)</f>
        <v>2</v>
      </c>
      <c r="Z346" t="str">
        <f>Tabla_Consulta_desde_Reporte_de_Valorización_de_Instrumentos6[[#This Row],[CODIGO_SBS]]&amp;"-"&amp;RIGHT(Tabla_Consulta_desde_Reporte_de_Valorización_de_Instrumentos6[[#This Row],[PORTAFOLIO]],1)</f>
        <v>5277192F9LZQ-1</v>
      </c>
      <c r="AA346" t="s">
        <v>37217</v>
      </c>
      <c r="AB346" t="s">
        <v>37214</v>
      </c>
      <c r="AC346">
        <f>Tabla_Consulta_desde_Reporte_de_Valorización_de_Instrumentos6[[#This Row],[VALOR_UNITARIO]]*Tabla_Consulta_desde_Reporte_de_Valorización_de_Instrumentos6[[#This Row],[CANTIDAD]]</f>
        <v>2916157.7740000002</v>
      </c>
      <c r="AD346" t="s">
        <v>20703</v>
      </c>
      <c r="AE3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7" spans="1:31" hidden="1" x14ac:dyDescent="0.35">
      <c r="A347" s="22" t="s">
        <v>35557</v>
      </c>
      <c r="B347" t="s">
        <v>560</v>
      </c>
      <c r="C347" t="s">
        <v>234</v>
      </c>
      <c r="D347" t="s">
        <v>561</v>
      </c>
      <c r="E347" t="s">
        <v>646</v>
      </c>
      <c r="F347" t="s">
        <v>647</v>
      </c>
      <c r="G347" t="s">
        <v>233</v>
      </c>
      <c r="H347" t="s">
        <v>31464</v>
      </c>
      <c r="I347" t="s">
        <v>275</v>
      </c>
      <c r="J347">
        <v>1</v>
      </c>
      <c r="K347" s="342">
        <v>132394187.13744029</v>
      </c>
      <c r="L347">
        <v>39392480.328911997</v>
      </c>
      <c r="M347">
        <v>2708503.8730000001</v>
      </c>
      <c r="P347">
        <v>3.3609</v>
      </c>
      <c r="Q347" t="s">
        <v>232</v>
      </c>
      <c r="R347">
        <v>132506692.4296162</v>
      </c>
      <c r="S347" s="342">
        <v>39406022.848277003</v>
      </c>
      <c r="T347" t="s">
        <v>233</v>
      </c>
      <c r="U347">
        <v>0</v>
      </c>
      <c r="V347">
        <v>0</v>
      </c>
      <c r="W347">
        <v>0</v>
      </c>
      <c r="X347">
        <v>-5.0000000000000001E-3</v>
      </c>
      <c r="Y347" t="str">
        <f>+MID(Tabla_Consulta_desde_Reporte_de_Valorización_de_Instrumentos6[[#This Row],[CODIGO_SBS]],7,1)</f>
        <v>2</v>
      </c>
      <c r="Z347" t="str">
        <f>Tabla_Consulta_desde_Reporte_de_Valorización_de_Instrumentos6[[#This Row],[CODIGO_SBS]]&amp;"-"&amp;RIGHT(Tabla_Consulta_desde_Reporte_de_Valorización_de_Instrumentos6[[#This Row],[PORTAFOLIO]],1)</f>
        <v>5277192F9LZQ-2</v>
      </c>
      <c r="AA347" t="s">
        <v>37217</v>
      </c>
      <c r="AB347" t="s">
        <v>37214</v>
      </c>
      <c r="AC347">
        <f>Tabla_Consulta_desde_Reporte_de_Valorización_de_Instrumentos6[[#This Row],[VALOR_UNITARIO]]*Tabla_Consulta_desde_Reporte_de_Valorización_de_Instrumentos6[[#This Row],[CANTIDAD]]</f>
        <v>2708503.8730000001</v>
      </c>
      <c r="AD347" t="s">
        <v>20703</v>
      </c>
      <c r="AE3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8" spans="1:31" hidden="1" x14ac:dyDescent="0.35">
      <c r="A348" s="22" t="s">
        <v>35557</v>
      </c>
      <c r="B348" t="s">
        <v>560</v>
      </c>
      <c r="C348" t="s">
        <v>32886</v>
      </c>
      <c r="D348" t="s">
        <v>561</v>
      </c>
      <c r="E348" t="s">
        <v>28163</v>
      </c>
      <c r="F348" t="s">
        <v>30531</v>
      </c>
      <c r="G348" t="s">
        <v>233</v>
      </c>
      <c r="H348" t="s">
        <v>31465</v>
      </c>
      <c r="I348" t="s">
        <v>275</v>
      </c>
      <c r="J348">
        <v>1</v>
      </c>
      <c r="K348" s="342">
        <v>56.147464200000002</v>
      </c>
      <c r="L348">
        <v>16.70608</v>
      </c>
      <c r="M348">
        <v>1.544</v>
      </c>
      <c r="P348">
        <v>3.3609</v>
      </c>
      <c r="Q348" t="s">
        <v>232</v>
      </c>
      <c r="R348">
        <v>56.123945999999997</v>
      </c>
      <c r="S348" s="342">
        <v>16.690639999999998</v>
      </c>
      <c r="T348" t="s">
        <v>233</v>
      </c>
      <c r="U348">
        <v>0</v>
      </c>
      <c r="V348">
        <v>0</v>
      </c>
      <c r="W348">
        <v>0</v>
      </c>
      <c r="X348">
        <v>0.01</v>
      </c>
      <c r="Y348" t="str">
        <f>+MID(Tabla_Consulta_desde_Reporte_de_Valorización_de_Instrumentos6[[#This Row],[CODIGO_SBS]],7,1)</f>
        <v>2</v>
      </c>
      <c r="Z348" t="str">
        <f>Tabla_Consulta_desde_Reporte_de_Valorización_de_Instrumentos6[[#This Row],[CODIGO_SBS]]&amp;"-"&amp;RIGHT(Tabla_Consulta_desde_Reporte_de_Valorización_de_Instrumentos6[[#This Row],[PORTAFOLIO]],1)</f>
        <v>5277312FGRM4-1</v>
      </c>
      <c r="AA348" t="s">
        <v>37217</v>
      </c>
      <c r="AB348" t="s">
        <v>37214</v>
      </c>
      <c r="AC348">
        <f>Tabla_Consulta_desde_Reporte_de_Valorización_de_Instrumentos6[[#This Row],[VALOR_UNITARIO]]*Tabla_Consulta_desde_Reporte_de_Valorización_de_Instrumentos6[[#This Row],[CANTIDAD]]</f>
        <v>1.544</v>
      </c>
      <c r="AD348" t="s">
        <v>20204</v>
      </c>
      <c r="AE34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49" spans="1:31" hidden="1" x14ac:dyDescent="0.35">
      <c r="A349" s="22" t="s">
        <v>35557</v>
      </c>
      <c r="B349" t="s">
        <v>560</v>
      </c>
      <c r="C349" t="s">
        <v>234</v>
      </c>
      <c r="D349" t="s">
        <v>561</v>
      </c>
      <c r="E349" t="s">
        <v>28163</v>
      </c>
      <c r="F349" t="s">
        <v>30531</v>
      </c>
      <c r="G349" t="s">
        <v>233</v>
      </c>
      <c r="H349" t="s">
        <v>31465</v>
      </c>
      <c r="I349" t="s">
        <v>275</v>
      </c>
      <c r="J349">
        <v>1</v>
      </c>
      <c r="K349" s="342">
        <v>2615815.7388638002</v>
      </c>
      <c r="L349">
        <v>778308.11355999997</v>
      </c>
      <c r="M349">
        <v>71932.357999999993</v>
      </c>
      <c r="P349">
        <v>3.3609</v>
      </c>
      <c r="Q349" t="s">
        <v>232</v>
      </c>
      <c r="R349">
        <v>2614720.0651866999</v>
      </c>
      <c r="S349" s="342">
        <v>777588.78998</v>
      </c>
      <c r="T349" t="s">
        <v>233</v>
      </c>
      <c r="U349">
        <v>0</v>
      </c>
      <c r="V349">
        <v>0</v>
      </c>
      <c r="W349">
        <v>0</v>
      </c>
      <c r="X349">
        <v>0.01</v>
      </c>
      <c r="Y349" t="str">
        <f>+MID(Tabla_Consulta_desde_Reporte_de_Valorización_de_Instrumentos6[[#This Row],[CODIGO_SBS]],7,1)</f>
        <v>2</v>
      </c>
      <c r="Z349" t="str">
        <f>Tabla_Consulta_desde_Reporte_de_Valorización_de_Instrumentos6[[#This Row],[CODIGO_SBS]]&amp;"-"&amp;RIGHT(Tabla_Consulta_desde_Reporte_de_Valorización_de_Instrumentos6[[#This Row],[PORTAFOLIO]],1)</f>
        <v>5277312FGRM4-2</v>
      </c>
      <c r="AA349" t="s">
        <v>37217</v>
      </c>
      <c r="AB349" t="s">
        <v>37214</v>
      </c>
      <c r="AC349">
        <f>Tabla_Consulta_desde_Reporte_de_Valorización_de_Instrumentos6[[#This Row],[VALOR_UNITARIO]]*Tabla_Consulta_desde_Reporte_de_Valorización_de_Instrumentos6[[#This Row],[CANTIDAD]]</f>
        <v>71932.357999999993</v>
      </c>
      <c r="AD349" t="s">
        <v>20204</v>
      </c>
      <c r="AE34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50" spans="1:31" hidden="1" x14ac:dyDescent="0.35">
      <c r="A350" s="22" t="s">
        <v>35557</v>
      </c>
      <c r="B350" t="s">
        <v>560</v>
      </c>
      <c r="C350" t="s">
        <v>424</v>
      </c>
      <c r="D350" t="s">
        <v>561</v>
      </c>
      <c r="E350" t="s">
        <v>650</v>
      </c>
      <c r="F350" t="s">
        <v>651</v>
      </c>
      <c r="G350" t="s">
        <v>233</v>
      </c>
      <c r="H350" t="s">
        <v>31466</v>
      </c>
      <c r="I350" t="s">
        <v>589</v>
      </c>
      <c r="J350">
        <v>1</v>
      </c>
      <c r="K350" s="342">
        <v>8.1163184000000008</v>
      </c>
      <c r="L350">
        <v>2.0568300000000002</v>
      </c>
      <c r="M350">
        <v>1.635</v>
      </c>
      <c r="P350">
        <v>3.9460326999999999</v>
      </c>
      <c r="Q350" t="s">
        <v>423</v>
      </c>
      <c r="R350">
        <v>8.1229527000000008</v>
      </c>
      <c r="S350" s="342">
        <v>2.0551949999999999</v>
      </c>
      <c r="T350" t="s">
        <v>233</v>
      </c>
      <c r="U350">
        <v>0</v>
      </c>
      <c r="V350">
        <v>0</v>
      </c>
      <c r="W350">
        <v>0</v>
      </c>
      <c r="X350">
        <v>1E-3</v>
      </c>
      <c r="Y350" t="str">
        <f>+MID(Tabla_Consulta_desde_Reporte_de_Valorización_de_Instrumentos6[[#This Row],[CODIGO_SBS]],7,1)</f>
        <v>4</v>
      </c>
      <c r="Z350" t="str">
        <f>Tabla_Consulta_desde_Reporte_de_Valorización_de_Instrumentos6[[#This Row],[CODIGO_SBS]]&amp;"-"&amp;RIGHT(Tabla_Consulta_desde_Reporte_de_Valorización_de_Instrumentos6[[#This Row],[PORTAFOLIO]],1)</f>
        <v>5277324FC1W6-3</v>
      </c>
      <c r="AA350" t="s">
        <v>37213</v>
      </c>
      <c r="AB350" t="s">
        <v>37214</v>
      </c>
      <c r="AC350">
        <f>Tabla_Consulta_desde_Reporte_de_Valorización_de_Instrumentos6[[#This Row],[VALOR_UNITARIO]]*Tabla_Consulta_desde_Reporte_de_Valorización_de_Instrumentos6[[#This Row],[CANTIDAD]]</f>
        <v>1.635</v>
      </c>
      <c r="AD350" t="s">
        <v>21699</v>
      </c>
      <c r="AE3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Premier Miton - European Opportunities Fund</v>
      </c>
    </row>
    <row r="351" spans="1:31" hidden="1" x14ac:dyDescent="0.35">
      <c r="A351" s="22" t="s">
        <v>35557</v>
      </c>
      <c r="B351" t="s">
        <v>560</v>
      </c>
      <c r="C351" t="s">
        <v>234</v>
      </c>
      <c r="D351" t="s">
        <v>561</v>
      </c>
      <c r="E351" t="s">
        <v>650</v>
      </c>
      <c r="F351" t="s">
        <v>651</v>
      </c>
      <c r="G351" t="s">
        <v>233</v>
      </c>
      <c r="H351" t="s">
        <v>31466</v>
      </c>
      <c r="I351" t="s">
        <v>589</v>
      </c>
      <c r="J351">
        <v>1</v>
      </c>
      <c r="K351" s="342">
        <v>8.8212218999999994</v>
      </c>
      <c r="L351">
        <v>2.2354660000000002</v>
      </c>
      <c r="M351">
        <v>1.7769999999999999</v>
      </c>
      <c r="P351">
        <v>3.9460326999999999</v>
      </c>
      <c r="Q351" t="s">
        <v>423</v>
      </c>
      <c r="R351">
        <v>8.8284324000000005</v>
      </c>
      <c r="S351" s="342">
        <v>2.233689</v>
      </c>
      <c r="T351" t="s">
        <v>233</v>
      </c>
      <c r="U351">
        <v>0</v>
      </c>
      <c r="V351">
        <v>0</v>
      </c>
      <c r="W351">
        <v>0</v>
      </c>
      <c r="X351">
        <v>1E-3</v>
      </c>
      <c r="Y351" t="str">
        <f>+MID(Tabla_Consulta_desde_Reporte_de_Valorización_de_Instrumentos6[[#This Row],[CODIGO_SBS]],7,1)</f>
        <v>4</v>
      </c>
      <c r="Z351" t="str">
        <f>Tabla_Consulta_desde_Reporte_de_Valorización_de_Instrumentos6[[#This Row],[CODIGO_SBS]]&amp;"-"&amp;RIGHT(Tabla_Consulta_desde_Reporte_de_Valorización_de_Instrumentos6[[#This Row],[PORTAFOLIO]],1)</f>
        <v>5277324FC1W6-2</v>
      </c>
      <c r="AA351" t="s">
        <v>37213</v>
      </c>
      <c r="AB351" t="s">
        <v>37214</v>
      </c>
      <c r="AC351">
        <f>Tabla_Consulta_desde_Reporte_de_Valorización_de_Instrumentos6[[#This Row],[VALOR_UNITARIO]]*Tabla_Consulta_desde_Reporte_de_Valorización_de_Instrumentos6[[#This Row],[CANTIDAD]]</f>
        <v>1.7769999999999999</v>
      </c>
      <c r="AD351" t="s">
        <v>21699</v>
      </c>
      <c r="AE3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Premier Miton - European Opportunities Fund</v>
      </c>
    </row>
    <row r="352" spans="1:31" hidden="1" x14ac:dyDescent="0.35">
      <c r="A352" s="22" t="s">
        <v>35557</v>
      </c>
      <c r="B352" t="s">
        <v>560</v>
      </c>
      <c r="C352" t="s">
        <v>32886</v>
      </c>
      <c r="D352" t="s">
        <v>561</v>
      </c>
      <c r="E352" t="s">
        <v>32544</v>
      </c>
      <c r="F352" t="s">
        <v>32545</v>
      </c>
      <c r="G352" t="s">
        <v>233</v>
      </c>
      <c r="H352" t="s">
        <v>32546</v>
      </c>
      <c r="I352" t="s">
        <v>275</v>
      </c>
      <c r="J352">
        <v>0</v>
      </c>
      <c r="K352" s="342">
        <v>25476998.318018299</v>
      </c>
      <c r="L352">
        <v>7580409.5087679997</v>
      </c>
      <c r="M352">
        <v>68267.376699999993</v>
      </c>
      <c r="P352">
        <v>3.3609</v>
      </c>
      <c r="Q352" t="s">
        <v>232</v>
      </c>
      <c r="R352">
        <v>25473816.102520801</v>
      </c>
      <c r="S352" s="342">
        <v>7575630.7923990004</v>
      </c>
      <c r="T352" t="s">
        <v>233</v>
      </c>
      <c r="U352">
        <v>0</v>
      </c>
      <c r="V352">
        <v>0</v>
      </c>
      <c r="W352">
        <v>0</v>
      </c>
      <c r="X352">
        <v>7.0000000000000007E-2</v>
      </c>
      <c r="Y352" t="str">
        <f>+MID(Tabla_Consulta_desde_Reporte_de_Valorización_de_Instrumentos6[[#This Row],[CODIGO_SBS]],7,1)</f>
        <v>2</v>
      </c>
      <c r="Z352" t="str">
        <f>Tabla_Consulta_desde_Reporte_de_Valorización_de_Instrumentos6[[#This Row],[CODIGO_SBS]]&amp;"-"&amp;RIGHT(Tabla_Consulta_desde_Reporte_de_Valorización_de_Instrumentos6[[#This Row],[PORTAFOLIO]],1)</f>
        <v>5277512F3236-1</v>
      </c>
      <c r="AA352" t="s">
        <v>37217</v>
      </c>
      <c r="AB352" t="s">
        <v>37214</v>
      </c>
      <c r="AC352">
        <f>Tabla_Consulta_desde_Reporte_de_Valorización_de_Instrumentos6[[#This Row],[VALOR_UNITARIO]]*Tabla_Consulta_desde_Reporte_de_Valorización_de_Instrumentos6[[#This Row],[CANTIDAD]]</f>
        <v>0</v>
      </c>
      <c r="AD352" t="s">
        <v>32922</v>
      </c>
      <c r="AE3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DNCA - Alpha Bonds</v>
      </c>
    </row>
    <row r="353" spans="1:31" hidden="1" x14ac:dyDescent="0.35">
      <c r="A353" s="22" t="s">
        <v>35557</v>
      </c>
      <c r="B353" t="s">
        <v>560</v>
      </c>
      <c r="C353" t="s">
        <v>234</v>
      </c>
      <c r="D353" t="s">
        <v>561</v>
      </c>
      <c r="E353" t="s">
        <v>32544</v>
      </c>
      <c r="F353" t="s">
        <v>32545</v>
      </c>
      <c r="G353" t="s">
        <v>233</v>
      </c>
      <c r="H353" t="s">
        <v>32546</v>
      </c>
      <c r="I353" t="s">
        <v>275</v>
      </c>
      <c r="J353">
        <v>0</v>
      </c>
      <c r="K353" s="342">
        <v>10985777.6106629</v>
      </c>
      <c r="L353">
        <v>3268701.1248960001</v>
      </c>
      <c r="M353">
        <v>29437.1499</v>
      </c>
      <c r="P353">
        <v>3.3609</v>
      </c>
      <c r="Q353" t="s">
        <v>232</v>
      </c>
      <c r="R353">
        <v>10984405.4273575</v>
      </c>
      <c r="S353" s="342">
        <v>3266640.5244029998</v>
      </c>
      <c r="T353" t="s">
        <v>233</v>
      </c>
      <c r="U353">
        <v>0</v>
      </c>
      <c r="V353">
        <v>0</v>
      </c>
      <c r="W353">
        <v>0</v>
      </c>
      <c r="X353">
        <v>7.0000000000000007E-2</v>
      </c>
      <c r="Y353" t="str">
        <f>+MID(Tabla_Consulta_desde_Reporte_de_Valorización_de_Instrumentos6[[#This Row],[CODIGO_SBS]],7,1)</f>
        <v>2</v>
      </c>
      <c r="Z353" t="str">
        <f>Tabla_Consulta_desde_Reporte_de_Valorización_de_Instrumentos6[[#This Row],[CODIGO_SBS]]&amp;"-"&amp;RIGHT(Tabla_Consulta_desde_Reporte_de_Valorización_de_Instrumentos6[[#This Row],[PORTAFOLIO]],1)</f>
        <v>5277512F3236-2</v>
      </c>
      <c r="AA353" t="s">
        <v>37217</v>
      </c>
      <c r="AB353" t="s">
        <v>37214</v>
      </c>
      <c r="AC353">
        <f>Tabla_Consulta_desde_Reporte_de_Valorización_de_Instrumentos6[[#This Row],[VALOR_UNITARIO]]*Tabla_Consulta_desde_Reporte_de_Valorización_de_Instrumentos6[[#This Row],[CANTIDAD]]</f>
        <v>0</v>
      </c>
      <c r="AD353" t="s">
        <v>32922</v>
      </c>
      <c r="AE3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DNCA - Alpha Bonds</v>
      </c>
    </row>
    <row r="354" spans="1:31" hidden="1" x14ac:dyDescent="0.35">
      <c r="A354" s="22" t="s">
        <v>35557</v>
      </c>
      <c r="B354" t="s">
        <v>560</v>
      </c>
      <c r="C354" t="s">
        <v>424</v>
      </c>
      <c r="D354" t="s">
        <v>561</v>
      </c>
      <c r="E354" t="s">
        <v>657</v>
      </c>
      <c r="F354" t="s">
        <v>658</v>
      </c>
      <c r="G354" t="s">
        <v>233</v>
      </c>
      <c r="H354" t="s">
        <v>656</v>
      </c>
      <c r="I354" t="s">
        <v>275</v>
      </c>
      <c r="J354">
        <v>1753.82</v>
      </c>
      <c r="K354" s="342">
        <v>6548.3216345999999</v>
      </c>
      <c r="L354">
        <v>1948.38336</v>
      </c>
      <c r="M354">
        <v>1.288</v>
      </c>
      <c r="P354">
        <v>3.3609</v>
      </c>
      <c r="Q354" t="s">
        <v>423</v>
      </c>
      <c r="R354">
        <v>6600.4878912000004</v>
      </c>
      <c r="S354" s="342">
        <v>1962.912</v>
      </c>
      <c r="T354" t="s">
        <v>233</v>
      </c>
      <c r="U354">
        <v>0</v>
      </c>
      <c r="V354">
        <v>0</v>
      </c>
      <c r="W354">
        <v>0</v>
      </c>
      <c r="X354">
        <v>-11.28</v>
      </c>
      <c r="Y354" t="str">
        <f>+MID(Tabla_Consulta_desde_Reporte_de_Valorización_de_Instrumentos6[[#This Row],[CODIGO_SBS]],7,1)</f>
        <v>2</v>
      </c>
      <c r="Z354" t="str">
        <f>Tabla_Consulta_desde_Reporte_de_Valorización_de_Instrumentos6[[#This Row],[CODIGO_SBS]]&amp;"-"&amp;RIGHT(Tabla_Consulta_desde_Reporte_de_Valorización_de_Instrumentos6[[#This Row],[PORTAFOLIO]],1)</f>
        <v>5270472F4576-3</v>
      </c>
      <c r="AA354" t="s">
        <v>37213</v>
      </c>
      <c r="AB354" t="s">
        <v>37214</v>
      </c>
      <c r="AC354">
        <f>Tabla_Consulta_desde_Reporte_de_Valorización_de_Instrumentos6[[#This Row],[VALOR_UNITARIO]]*Tabla_Consulta_desde_Reporte_de_Valorización_de_Instrumentos6[[#This Row],[CANTIDAD]]</f>
        <v>2258.9201600000001</v>
      </c>
      <c r="AD354" t="s">
        <v>23090</v>
      </c>
      <c r="AE3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5" spans="1:31" hidden="1" x14ac:dyDescent="0.35">
      <c r="A355" s="22" t="s">
        <v>35557</v>
      </c>
      <c r="B355" t="s">
        <v>560</v>
      </c>
      <c r="C355" t="s">
        <v>32886</v>
      </c>
      <c r="D355" t="s">
        <v>561</v>
      </c>
      <c r="E355" t="s">
        <v>657</v>
      </c>
      <c r="F355" t="s">
        <v>658</v>
      </c>
      <c r="G355" t="s">
        <v>233</v>
      </c>
      <c r="H355" t="s">
        <v>656</v>
      </c>
      <c r="I355" t="s">
        <v>275</v>
      </c>
      <c r="J355">
        <v>1753.82</v>
      </c>
      <c r="K355" s="342">
        <v>6477.1442255000002</v>
      </c>
      <c r="L355">
        <v>1927.2052799999999</v>
      </c>
      <c r="M355">
        <v>1.274</v>
      </c>
      <c r="P355">
        <v>3.3609</v>
      </c>
      <c r="Q355" t="s">
        <v>423</v>
      </c>
      <c r="R355">
        <v>6528.7434575999996</v>
      </c>
      <c r="S355" s="342">
        <v>1941.576</v>
      </c>
      <c r="T355" t="s">
        <v>233</v>
      </c>
      <c r="U355">
        <v>0</v>
      </c>
      <c r="V355">
        <v>0</v>
      </c>
      <c r="W355">
        <v>0</v>
      </c>
      <c r="X355">
        <v>-11.28</v>
      </c>
      <c r="Y355" t="str">
        <f>+MID(Tabla_Consulta_desde_Reporte_de_Valorización_de_Instrumentos6[[#This Row],[CODIGO_SBS]],7,1)</f>
        <v>2</v>
      </c>
      <c r="Z355" t="str">
        <f>Tabla_Consulta_desde_Reporte_de_Valorización_de_Instrumentos6[[#This Row],[CODIGO_SBS]]&amp;"-"&amp;RIGHT(Tabla_Consulta_desde_Reporte_de_Valorización_de_Instrumentos6[[#This Row],[PORTAFOLIO]],1)</f>
        <v>5270472F4576-1</v>
      </c>
      <c r="AA355" t="s">
        <v>37213</v>
      </c>
      <c r="AB355" t="s">
        <v>37214</v>
      </c>
      <c r="AC355">
        <f>Tabla_Consulta_desde_Reporte_de_Valorización_de_Instrumentos6[[#This Row],[VALOR_UNITARIO]]*Tabla_Consulta_desde_Reporte_de_Valorización_de_Instrumentos6[[#This Row],[CANTIDAD]]</f>
        <v>2234.3666800000001</v>
      </c>
      <c r="AD355" t="s">
        <v>23090</v>
      </c>
      <c r="AE3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6" spans="1:31" hidden="1" x14ac:dyDescent="0.35">
      <c r="A356" s="22" t="s">
        <v>35557</v>
      </c>
      <c r="B356" t="s">
        <v>560</v>
      </c>
      <c r="C356" t="s">
        <v>234</v>
      </c>
      <c r="D356" t="s">
        <v>561</v>
      </c>
      <c r="E356" t="s">
        <v>657</v>
      </c>
      <c r="F356" t="s">
        <v>658</v>
      </c>
      <c r="G356" t="s">
        <v>233</v>
      </c>
      <c r="H356" t="s">
        <v>656</v>
      </c>
      <c r="I356" t="s">
        <v>275</v>
      </c>
      <c r="J356">
        <v>1753.82</v>
      </c>
      <c r="K356" s="342">
        <v>19543.282890900002</v>
      </c>
      <c r="L356">
        <v>5814.8956799999996</v>
      </c>
      <c r="M356">
        <v>3.8439999999999999</v>
      </c>
      <c r="P356">
        <v>3.3609</v>
      </c>
      <c r="Q356" t="s">
        <v>423</v>
      </c>
      <c r="R356">
        <v>19698.971625599999</v>
      </c>
      <c r="S356" s="342">
        <v>5858.2560000000003</v>
      </c>
      <c r="T356" t="s">
        <v>233</v>
      </c>
      <c r="U356">
        <v>0</v>
      </c>
      <c r="V356">
        <v>0</v>
      </c>
      <c r="W356">
        <v>0</v>
      </c>
      <c r="X356">
        <v>-11.28</v>
      </c>
      <c r="Y356" t="str">
        <f>+MID(Tabla_Consulta_desde_Reporte_de_Valorización_de_Instrumentos6[[#This Row],[CODIGO_SBS]],7,1)</f>
        <v>2</v>
      </c>
      <c r="Z356" t="str">
        <f>Tabla_Consulta_desde_Reporte_de_Valorización_de_Instrumentos6[[#This Row],[CODIGO_SBS]]&amp;"-"&amp;RIGHT(Tabla_Consulta_desde_Reporte_de_Valorización_de_Instrumentos6[[#This Row],[PORTAFOLIO]],1)</f>
        <v>5270472F4576-2</v>
      </c>
      <c r="AA356" t="s">
        <v>37213</v>
      </c>
      <c r="AB356" t="s">
        <v>37214</v>
      </c>
      <c r="AC356">
        <f>Tabla_Consulta_desde_Reporte_de_Valorización_de_Instrumentos6[[#This Row],[VALOR_UNITARIO]]*Tabla_Consulta_desde_Reporte_de_Valorización_de_Instrumentos6[[#This Row],[CANTIDAD]]</f>
        <v>6741.6840799999991</v>
      </c>
      <c r="AD356" t="s">
        <v>23090</v>
      </c>
      <c r="AE3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7" spans="1:31" hidden="1" x14ac:dyDescent="0.35">
      <c r="A357" s="22" t="s">
        <v>35557</v>
      </c>
      <c r="B357" t="s">
        <v>560</v>
      </c>
      <c r="C357" t="s">
        <v>424</v>
      </c>
      <c r="D357" t="s">
        <v>561</v>
      </c>
      <c r="E357" t="s">
        <v>654</v>
      </c>
      <c r="F357" t="s">
        <v>655</v>
      </c>
      <c r="G357" t="s">
        <v>233</v>
      </c>
      <c r="H357" t="s">
        <v>656</v>
      </c>
      <c r="I357" t="s">
        <v>589</v>
      </c>
      <c r="J357">
        <v>1</v>
      </c>
      <c r="K357" s="342">
        <v>9056.5791100000006</v>
      </c>
      <c r="L357">
        <v>2295.11</v>
      </c>
      <c r="M357">
        <v>1</v>
      </c>
      <c r="P357">
        <v>3.9460326999999999</v>
      </c>
      <c r="Q357" t="s">
        <v>423</v>
      </c>
      <c r="R357">
        <v>9071.1927639999994</v>
      </c>
      <c r="S357" s="342">
        <v>2295.11</v>
      </c>
      <c r="T357" t="s">
        <v>233</v>
      </c>
      <c r="U357">
        <v>0</v>
      </c>
      <c r="V357">
        <v>0</v>
      </c>
      <c r="W357">
        <v>0</v>
      </c>
      <c r="X357">
        <v>0</v>
      </c>
      <c r="Y357" t="str">
        <f>+MID(Tabla_Consulta_desde_Reporte_de_Valorización_de_Instrumentos6[[#This Row],[CODIGO_SBS]],7,1)</f>
        <v>4</v>
      </c>
      <c r="Z357" t="str">
        <f>Tabla_Consulta_desde_Reporte_de_Valorización_de_Instrumentos6[[#This Row],[CODIGO_SBS]]&amp;"-"&amp;RIGHT(Tabla_Consulta_desde_Reporte_de_Valorización_de_Instrumentos6[[#This Row],[PORTAFOLIO]],1)</f>
        <v>5270474F8219-3</v>
      </c>
      <c r="AA357" t="s">
        <v>37213</v>
      </c>
      <c r="AB357" t="s">
        <v>37214</v>
      </c>
      <c r="AC357">
        <f>Tabla_Consulta_desde_Reporte_de_Valorización_de_Instrumentos6[[#This Row],[VALOR_UNITARIO]]*Tabla_Consulta_desde_Reporte_de_Valorización_de_Instrumentos6[[#This Row],[CANTIDAD]]</f>
        <v>1</v>
      </c>
      <c r="AD357" t="s">
        <v>21731</v>
      </c>
      <c r="AE3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58" spans="1:31" hidden="1" x14ac:dyDescent="0.35">
      <c r="A358" s="22" t="s">
        <v>35557</v>
      </c>
      <c r="B358" t="s">
        <v>560</v>
      </c>
      <c r="C358" t="s">
        <v>32886</v>
      </c>
      <c r="D358" t="s">
        <v>561</v>
      </c>
      <c r="E358" t="s">
        <v>654</v>
      </c>
      <c r="F358" t="s">
        <v>655</v>
      </c>
      <c r="G358" t="s">
        <v>233</v>
      </c>
      <c r="H358" t="s">
        <v>656</v>
      </c>
      <c r="I358" t="s">
        <v>589</v>
      </c>
      <c r="J358">
        <v>1</v>
      </c>
      <c r="K358" s="342">
        <v>9056.5791100000006</v>
      </c>
      <c r="L358">
        <v>2295.11</v>
      </c>
      <c r="M358">
        <v>1</v>
      </c>
      <c r="P358">
        <v>3.9460326999999999</v>
      </c>
      <c r="Q358" t="s">
        <v>423</v>
      </c>
      <c r="R358">
        <v>9071.1927639999994</v>
      </c>
      <c r="S358" s="342">
        <v>2295.11</v>
      </c>
      <c r="T358" t="s">
        <v>233</v>
      </c>
      <c r="U358">
        <v>0</v>
      </c>
      <c r="V358">
        <v>0</v>
      </c>
      <c r="W358">
        <v>0</v>
      </c>
      <c r="X358">
        <v>0</v>
      </c>
      <c r="Y358" t="str">
        <f>+MID(Tabla_Consulta_desde_Reporte_de_Valorización_de_Instrumentos6[[#This Row],[CODIGO_SBS]],7,1)</f>
        <v>4</v>
      </c>
      <c r="Z358" t="str">
        <f>Tabla_Consulta_desde_Reporte_de_Valorización_de_Instrumentos6[[#This Row],[CODIGO_SBS]]&amp;"-"&amp;RIGHT(Tabla_Consulta_desde_Reporte_de_Valorización_de_Instrumentos6[[#This Row],[PORTAFOLIO]],1)</f>
        <v>5270474F8219-1</v>
      </c>
      <c r="AA358" t="s">
        <v>37213</v>
      </c>
      <c r="AB358" t="s">
        <v>37214</v>
      </c>
      <c r="AC358">
        <f>Tabla_Consulta_desde_Reporte_de_Valorización_de_Instrumentos6[[#This Row],[VALOR_UNITARIO]]*Tabla_Consulta_desde_Reporte_de_Valorización_de_Instrumentos6[[#This Row],[CANTIDAD]]</f>
        <v>1</v>
      </c>
      <c r="AD358" t="s">
        <v>21731</v>
      </c>
      <c r="AE3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59" spans="1:31" hidden="1" x14ac:dyDescent="0.35">
      <c r="A359" s="22" t="s">
        <v>35557</v>
      </c>
      <c r="B359" t="s">
        <v>560</v>
      </c>
      <c r="C359" t="s">
        <v>234</v>
      </c>
      <c r="D359" t="s">
        <v>561</v>
      </c>
      <c r="E359" t="s">
        <v>654</v>
      </c>
      <c r="F359" t="s">
        <v>655</v>
      </c>
      <c r="G359" t="s">
        <v>233</v>
      </c>
      <c r="H359" t="s">
        <v>656</v>
      </c>
      <c r="I359" t="s">
        <v>589</v>
      </c>
      <c r="J359">
        <v>1</v>
      </c>
      <c r="K359" s="342">
        <v>9056.5791100000006</v>
      </c>
      <c r="L359">
        <v>2295.11</v>
      </c>
      <c r="M359">
        <v>1</v>
      </c>
      <c r="P359">
        <v>3.9460326999999999</v>
      </c>
      <c r="Q359" t="s">
        <v>423</v>
      </c>
      <c r="R359">
        <v>9071.1927639999994</v>
      </c>
      <c r="S359" s="342">
        <v>2295.11</v>
      </c>
      <c r="T359" t="s">
        <v>233</v>
      </c>
      <c r="U359">
        <v>0</v>
      </c>
      <c r="V359">
        <v>0</v>
      </c>
      <c r="W359">
        <v>0</v>
      </c>
      <c r="X359">
        <v>0</v>
      </c>
      <c r="Y359" t="str">
        <f>+MID(Tabla_Consulta_desde_Reporte_de_Valorización_de_Instrumentos6[[#This Row],[CODIGO_SBS]],7,1)</f>
        <v>4</v>
      </c>
      <c r="Z359" t="str">
        <f>Tabla_Consulta_desde_Reporte_de_Valorización_de_Instrumentos6[[#This Row],[CODIGO_SBS]]&amp;"-"&amp;RIGHT(Tabla_Consulta_desde_Reporte_de_Valorización_de_Instrumentos6[[#This Row],[PORTAFOLIO]],1)</f>
        <v>5270474F8219-2</v>
      </c>
      <c r="AA359" t="s">
        <v>37213</v>
      </c>
      <c r="AB359" t="s">
        <v>37214</v>
      </c>
      <c r="AC359">
        <f>Tabla_Consulta_desde_Reporte_de_Valorización_de_Instrumentos6[[#This Row],[VALOR_UNITARIO]]*Tabla_Consulta_desde_Reporte_de_Valorización_de_Instrumentos6[[#This Row],[CANTIDAD]]</f>
        <v>1</v>
      </c>
      <c r="AD359" t="s">
        <v>21731</v>
      </c>
      <c r="AE3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60" spans="1:31" hidden="1" x14ac:dyDescent="0.35">
      <c r="A360" s="22" t="s">
        <v>35557</v>
      </c>
      <c r="B360" t="s">
        <v>560</v>
      </c>
      <c r="C360" t="s">
        <v>424</v>
      </c>
      <c r="D360" t="s">
        <v>561</v>
      </c>
      <c r="E360" t="s">
        <v>659</v>
      </c>
      <c r="F360" t="s">
        <v>660</v>
      </c>
      <c r="G360" t="s">
        <v>233</v>
      </c>
      <c r="H360" t="s">
        <v>31467</v>
      </c>
      <c r="I360" t="s">
        <v>275</v>
      </c>
      <c r="J360">
        <v>465.85735</v>
      </c>
      <c r="K360" s="342">
        <v>2755.5809379000002</v>
      </c>
      <c r="L360">
        <v>819.89376000000004</v>
      </c>
      <c r="M360">
        <v>1.3440000000000001</v>
      </c>
      <c r="P360">
        <v>3.3609</v>
      </c>
      <c r="Q360" t="s">
        <v>423</v>
      </c>
      <c r="R360">
        <v>2735.1463721999999</v>
      </c>
      <c r="S360" s="342">
        <v>813.40224000000001</v>
      </c>
      <c r="T360" t="s">
        <v>233</v>
      </c>
      <c r="U360">
        <v>0</v>
      </c>
      <c r="V360">
        <v>0</v>
      </c>
      <c r="W360">
        <v>0</v>
      </c>
      <c r="X360">
        <v>4.83</v>
      </c>
      <c r="Y360" t="str">
        <f>+MID(Tabla_Consulta_desde_Reporte_de_Valorización_de_Instrumentos6[[#This Row],[CODIGO_SBS]],7,1)</f>
        <v>2</v>
      </c>
      <c r="Z360" t="str">
        <f>Tabla_Consulta_desde_Reporte_de_Valorización_de_Instrumentos6[[#This Row],[CODIGO_SBS]]&amp;"-"&amp;RIGHT(Tabla_Consulta_desde_Reporte_de_Valorización_de_Instrumentos6[[#This Row],[PORTAFOLIO]],1)</f>
        <v>5270012F2664-3</v>
      </c>
      <c r="AA360" t="s">
        <v>37213</v>
      </c>
      <c r="AB360" t="s">
        <v>37214</v>
      </c>
      <c r="AC360">
        <f>Tabla_Consulta_desde_Reporte_de_Valorización_de_Instrumentos6[[#This Row],[VALOR_UNITARIO]]*Tabla_Consulta_desde_Reporte_de_Valorización_de_Instrumentos6[[#This Row],[CANTIDAD]]</f>
        <v>626.11227840000004</v>
      </c>
      <c r="AD360" t="s">
        <v>1039</v>
      </c>
      <c r="AE3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China Equity Class</v>
      </c>
    </row>
    <row r="361" spans="1:31" hidden="1" x14ac:dyDescent="0.35">
      <c r="A361" s="22" t="s">
        <v>35557</v>
      </c>
      <c r="B361" t="s">
        <v>560</v>
      </c>
      <c r="C361" t="s">
        <v>234</v>
      </c>
      <c r="D361" t="s">
        <v>561</v>
      </c>
      <c r="E361" t="s">
        <v>659</v>
      </c>
      <c r="F361" t="s">
        <v>660</v>
      </c>
      <c r="G361" t="s">
        <v>233</v>
      </c>
      <c r="H361" t="s">
        <v>31467</v>
      </c>
      <c r="I361" t="s">
        <v>275</v>
      </c>
      <c r="J361">
        <v>465.85735</v>
      </c>
      <c r="K361" s="342">
        <v>3803.2757737000002</v>
      </c>
      <c r="L361">
        <v>1131.6242</v>
      </c>
      <c r="M361">
        <v>1.855</v>
      </c>
      <c r="P361">
        <v>3.3609</v>
      </c>
      <c r="Q361" t="s">
        <v>423</v>
      </c>
      <c r="R361">
        <v>3775.0718158</v>
      </c>
      <c r="S361" s="342">
        <v>1122.66455</v>
      </c>
      <c r="T361" t="s">
        <v>233</v>
      </c>
      <c r="U361">
        <v>0</v>
      </c>
      <c r="V361">
        <v>0</v>
      </c>
      <c r="W361">
        <v>0</v>
      </c>
      <c r="X361">
        <v>4.83</v>
      </c>
      <c r="Y361" t="str">
        <f>+MID(Tabla_Consulta_desde_Reporte_de_Valorización_de_Instrumentos6[[#This Row],[CODIGO_SBS]],7,1)</f>
        <v>2</v>
      </c>
      <c r="Z361" t="str">
        <f>Tabla_Consulta_desde_Reporte_de_Valorización_de_Instrumentos6[[#This Row],[CODIGO_SBS]]&amp;"-"&amp;RIGHT(Tabla_Consulta_desde_Reporte_de_Valorización_de_Instrumentos6[[#This Row],[PORTAFOLIO]],1)</f>
        <v>5270012F2664-2</v>
      </c>
      <c r="AA361" t="s">
        <v>37213</v>
      </c>
      <c r="AB361" t="s">
        <v>37214</v>
      </c>
      <c r="AC361">
        <f>Tabla_Consulta_desde_Reporte_de_Valorización_de_Instrumentos6[[#This Row],[VALOR_UNITARIO]]*Tabla_Consulta_desde_Reporte_de_Valorización_de_Instrumentos6[[#This Row],[CANTIDAD]]</f>
        <v>864.16538424999999</v>
      </c>
      <c r="AD361" t="s">
        <v>1039</v>
      </c>
      <c r="AE3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China Equity Class</v>
      </c>
    </row>
    <row r="362" spans="1:31" hidden="1" x14ac:dyDescent="0.35">
      <c r="A362" s="22" t="s">
        <v>35557</v>
      </c>
      <c r="B362" t="s">
        <v>560</v>
      </c>
      <c r="C362" t="s">
        <v>234</v>
      </c>
      <c r="D362" t="s">
        <v>561</v>
      </c>
      <c r="E362" t="s">
        <v>661</v>
      </c>
      <c r="F362" t="s">
        <v>662</v>
      </c>
      <c r="G362" t="s">
        <v>233</v>
      </c>
      <c r="H362" t="s">
        <v>663</v>
      </c>
      <c r="I362" t="s">
        <v>275</v>
      </c>
      <c r="J362">
        <v>1</v>
      </c>
      <c r="K362" s="342">
        <v>190.66385700000001</v>
      </c>
      <c r="L362">
        <v>56.73</v>
      </c>
      <c r="M362">
        <v>1</v>
      </c>
      <c r="P362">
        <v>3.3609</v>
      </c>
      <c r="Q362" t="s">
        <v>423</v>
      </c>
      <c r="R362">
        <v>190.894802</v>
      </c>
      <c r="S362" s="342">
        <v>56.77</v>
      </c>
      <c r="T362" t="s">
        <v>233</v>
      </c>
      <c r="U362">
        <v>0</v>
      </c>
      <c r="V362">
        <v>0</v>
      </c>
      <c r="W362">
        <v>0</v>
      </c>
      <c r="X362">
        <v>-0.04</v>
      </c>
      <c r="Y362" t="str">
        <f>+MID(Tabla_Consulta_desde_Reporte_de_Valorización_de_Instrumentos6[[#This Row],[CODIGO_SBS]],7,1)</f>
        <v>2</v>
      </c>
      <c r="Z362" t="str">
        <f>Tabla_Consulta_desde_Reporte_de_Valorización_de_Instrumentos6[[#This Row],[CODIGO_SBS]]&amp;"-"&amp;RIGHT(Tabla_Consulta_desde_Reporte_de_Valorización_de_Instrumentos6[[#This Row],[PORTAFOLIO]],1)</f>
        <v>5270242F3827-2</v>
      </c>
      <c r="AA362" t="s">
        <v>37213</v>
      </c>
      <c r="AB362" t="s">
        <v>37214</v>
      </c>
      <c r="AC362">
        <f>Tabla_Consulta_desde_Reporte_de_Valorización_de_Instrumentos6[[#This Row],[VALOR_UNITARIO]]*Tabla_Consulta_desde_Reporte_de_Valorización_de_Instrumentos6[[#This Row],[CANTIDAD]]</f>
        <v>1</v>
      </c>
      <c r="AD362" t="s">
        <v>22679</v>
      </c>
      <c r="AE3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DFA - US Large Cap Value</v>
      </c>
    </row>
    <row r="363" spans="1:31" hidden="1" x14ac:dyDescent="0.35">
      <c r="A363" s="22" t="s">
        <v>35557</v>
      </c>
      <c r="B363" t="s">
        <v>560</v>
      </c>
      <c r="C363" t="s">
        <v>424</v>
      </c>
      <c r="D363" t="s">
        <v>561</v>
      </c>
      <c r="E363" t="s">
        <v>664</v>
      </c>
      <c r="F363" t="s">
        <v>665</v>
      </c>
      <c r="G363" t="s">
        <v>233</v>
      </c>
      <c r="H363" t="s">
        <v>666</v>
      </c>
      <c r="I363" t="s">
        <v>601</v>
      </c>
      <c r="J363">
        <v>1</v>
      </c>
      <c r="K363" s="342">
        <v>42889404.203730002</v>
      </c>
      <c r="L363">
        <v>2000205396</v>
      </c>
      <c r="M363">
        <v>57976.968000000001</v>
      </c>
      <c r="P363">
        <v>2.14425E-2</v>
      </c>
      <c r="Q363" t="s">
        <v>423</v>
      </c>
      <c r="R363">
        <v>43163155.9145962</v>
      </c>
      <c r="S363" s="342">
        <v>2007336563.0639999</v>
      </c>
      <c r="T363" t="s">
        <v>233</v>
      </c>
      <c r="U363">
        <v>0</v>
      </c>
      <c r="V363">
        <v>0</v>
      </c>
      <c r="W363">
        <v>0</v>
      </c>
      <c r="X363">
        <v>-123</v>
      </c>
      <c r="Y363" t="str">
        <f>+MID(Tabla_Consulta_desde_Reporte_de_Valorización_de_Instrumentos6[[#This Row],[CODIGO_SBS]],7,1)</f>
        <v>5</v>
      </c>
      <c r="Z363" t="str">
        <f>Tabla_Consulta_desde_Reporte_de_Valorización_de_Instrumentos6[[#This Row],[CODIGO_SBS]]&amp;"-"&amp;RIGHT(Tabla_Consulta_desde_Reporte_de_Valorización_de_Instrumentos6[[#This Row],[PORTAFOLIO]],1)</f>
        <v>5270465F0075-3</v>
      </c>
      <c r="AA363" t="s">
        <v>37213</v>
      </c>
      <c r="AB363" t="s">
        <v>37214</v>
      </c>
      <c r="AC363">
        <f>Tabla_Consulta_desde_Reporte_de_Valorización_de_Instrumentos6[[#This Row],[VALOR_UNITARIO]]*Tabla_Consulta_desde_Reporte_de_Valorización_de_Instrumentos6[[#This Row],[CANTIDAD]]</f>
        <v>57976.968000000001</v>
      </c>
      <c r="AD363" t="s">
        <v>21853</v>
      </c>
      <c r="AE3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4" spans="1:31" hidden="1" x14ac:dyDescent="0.35">
      <c r="A364" s="22" t="s">
        <v>35557</v>
      </c>
      <c r="B364" t="s">
        <v>560</v>
      </c>
      <c r="C364" t="s">
        <v>32886</v>
      </c>
      <c r="D364" t="s">
        <v>561</v>
      </c>
      <c r="E364" t="s">
        <v>664</v>
      </c>
      <c r="F364" t="s">
        <v>665</v>
      </c>
      <c r="G364" t="s">
        <v>233</v>
      </c>
      <c r="H364" t="s">
        <v>666</v>
      </c>
      <c r="I364" t="s">
        <v>601</v>
      </c>
      <c r="J364">
        <v>1</v>
      </c>
      <c r="K364" s="342">
        <v>23614818.232500002</v>
      </c>
      <c r="L364">
        <v>1101309000</v>
      </c>
      <c r="M364">
        <v>31922</v>
      </c>
      <c r="P364">
        <v>2.14425E-2</v>
      </c>
      <c r="Q364" t="s">
        <v>423</v>
      </c>
      <c r="R364">
        <v>23765545.364596199</v>
      </c>
      <c r="S364" s="342">
        <v>1105235406</v>
      </c>
      <c r="T364" t="s">
        <v>233</v>
      </c>
      <c r="U364">
        <v>0</v>
      </c>
      <c r="V364">
        <v>0</v>
      </c>
      <c r="W364">
        <v>0</v>
      </c>
      <c r="X364">
        <v>-123</v>
      </c>
      <c r="Y364" t="str">
        <f>+MID(Tabla_Consulta_desde_Reporte_de_Valorización_de_Instrumentos6[[#This Row],[CODIGO_SBS]],7,1)</f>
        <v>5</v>
      </c>
      <c r="Z364" t="str">
        <f>Tabla_Consulta_desde_Reporte_de_Valorización_de_Instrumentos6[[#This Row],[CODIGO_SBS]]&amp;"-"&amp;RIGHT(Tabla_Consulta_desde_Reporte_de_Valorización_de_Instrumentos6[[#This Row],[PORTAFOLIO]],1)</f>
        <v>5270465F0075-1</v>
      </c>
      <c r="AA364" t="s">
        <v>37213</v>
      </c>
      <c r="AB364" t="s">
        <v>37214</v>
      </c>
      <c r="AC364">
        <f>Tabla_Consulta_desde_Reporte_de_Valorización_de_Instrumentos6[[#This Row],[VALOR_UNITARIO]]*Tabla_Consulta_desde_Reporte_de_Valorización_de_Instrumentos6[[#This Row],[CANTIDAD]]</f>
        <v>31922</v>
      </c>
      <c r="AD364" t="s">
        <v>21853</v>
      </c>
      <c r="AE3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5" spans="1:31" hidden="1" x14ac:dyDescent="0.35">
      <c r="A365" s="22" t="s">
        <v>35557</v>
      </c>
      <c r="B365" t="s">
        <v>560</v>
      </c>
      <c r="C365" t="s">
        <v>234</v>
      </c>
      <c r="D365" t="s">
        <v>561</v>
      </c>
      <c r="E365" t="s">
        <v>664</v>
      </c>
      <c r="F365" t="s">
        <v>665</v>
      </c>
      <c r="G365" t="s">
        <v>233</v>
      </c>
      <c r="H365" t="s">
        <v>666</v>
      </c>
      <c r="I365" t="s">
        <v>601</v>
      </c>
      <c r="J365">
        <v>1</v>
      </c>
      <c r="K365" s="342">
        <v>239288143.84564501</v>
      </c>
      <c r="L365">
        <v>11159526354</v>
      </c>
      <c r="M365">
        <v>323464.53200000001</v>
      </c>
      <c r="P365">
        <v>2.14425E-2</v>
      </c>
      <c r="Q365" t="s">
        <v>423</v>
      </c>
      <c r="R365">
        <v>240815456.70960081</v>
      </c>
      <c r="S365" s="342">
        <v>11199312491.436001</v>
      </c>
      <c r="T365" t="s">
        <v>233</v>
      </c>
      <c r="U365">
        <v>0</v>
      </c>
      <c r="V365">
        <v>0</v>
      </c>
      <c r="W365">
        <v>0</v>
      </c>
      <c r="X365">
        <v>-123</v>
      </c>
      <c r="Y365" t="str">
        <f>+MID(Tabla_Consulta_desde_Reporte_de_Valorización_de_Instrumentos6[[#This Row],[CODIGO_SBS]],7,1)</f>
        <v>5</v>
      </c>
      <c r="Z365" t="str">
        <f>Tabla_Consulta_desde_Reporte_de_Valorización_de_Instrumentos6[[#This Row],[CODIGO_SBS]]&amp;"-"&amp;RIGHT(Tabla_Consulta_desde_Reporte_de_Valorización_de_Instrumentos6[[#This Row],[PORTAFOLIO]],1)</f>
        <v>5270465F0075-2</v>
      </c>
      <c r="AA365" t="s">
        <v>37213</v>
      </c>
      <c r="AB365" t="s">
        <v>37214</v>
      </c>
      <c r="AC365">
        <f>Tabla_Consulta_desde_Reporte_de_Valorización_de_Instrumentos6[[#This Row],[VALOR_UNITARIO]]*Tabla_Consulta_desde_Reporte_de_Valorización_de_Instrumentos6[[#This Row],[CANTIDAD]]</f>
        <v>323464.53200000001</v>
      </c>
      <c r="AD365" t="s">
        <v>21853</v>
      </c>
      <c r="AE3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6" spans="1:31" hidden="1" x14ac:dyDescent="0.35">
      <c r="A366" s="22" t="s">
        <v>35557</v>
      </c>
      <c r="B366" t="s">
        <v>560</v>
      </c>
      <c r="C366" t="s">
        <v>32886</v>
      </c>
      <c r="D366" t="s">
        <v>561</v>
      </c>
      <c r="E366" t="s">
        <v>667</v>
      </c>
      <c r="F366" t="s">
        <v>668</v>
      </c>
      <c r="G366" t="s">
        <v>233</v>
      </c>
      <c r="H366" t="s">
        <v>669</v>
      </c>
      <c r="I366" t="s">
        <v>275</v>
      </c>
      <c r="J366">
        <v>170.62</v>
      </c>
      <c r="K366" s="342">
        <v>483.44570290000001</v>
      </c>
      <c r="L366">
        <v>143.84412</v>
      </c>
      <c r="M366">
        <v>0.71799999999999997</v>
      </c>
      <c r="P366">
        <v>3.3609</v>
      </c>
      <c r="Q366" t="s">
        <v>232</v>
      </c>
      <c r="R366">
        <v>483.59366399999999</v>
      </c>
      <c r="S366" s="342">
        <v>143.81540000000001</v>
      </c>
      <c r="T366" t="s">
        <v>233</v>
      </c>
      <c r="U366">
        <v>0</v>
      </c>
      <c r="V366">
        <v>0</v>
      </c>
      <c r="W366">
        <v>0</v>
      </c>
      <c r="X366">
        <v>0.04</v>
      </c>
      <c r="Y366" t="str">
        <f>+MID(Tabla_Consulta_desde_Reporte_de_Valorización_de_Instrumentos6[[#This Row],[CODIGO_SBS]],7,1)</f>
        <v>2</v>
      </c>
      <c r="Z366" t="str">
        <f>Tabla_Consulta_desde_Reporte_de_Valorización_de_Instrumentos6[[#This Row],[CODIGO_SBS]]&amp;"-"&amp;RIGHT(Tabla_Consulta_desde_Reporte_de_Valorización_de_Instrumentos6[[#This Row],[PORTAFOLIO]],1)</f>
        <v>5270272F0606-1</v>
      </c>
      <c r="AA366" t="s">
        <v>37217</v>
      </c>
      <c r="AB366" t="s">
        <v>37214</v>
      </c>
      <c r="AC366">
        <f>Tabla_Consulta_desde_Reporte_de_Valorización_de_Instrumentos6[[#This Row],[VALOR_UNITARIO]]*Tabla_Consulta_desde_Reporte_de_Valorización_de_Instrumentos6[[#This Row],[CANTIDAD]]</f>
        <v>122.50516</v>
      </c>
      <c r="AD366" t="s">
        <v>23565</v>
      </c>
      <c r="AE3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Emerging Markets Corporate Debt</v>
      </c>
    </row>
    <row r="367" spans="1:31" hidden="1" x14ac:dyDescent="0.35">
      <c r="A367" s="22" t="s">
        <v>35557</v>
      </c>
      <c r="B367" t="s">
        <v>560</v>
      </c>
      <c r="C367" t="s">
        <v>424</v>
      </c>
      <c r="D367" t="s">
        <v>561</v>
      </c>
      <c r="E367" t="s">
        <v>1016</v>
      </c>
      <c r="F367" t="s">
        <v>1017</v>
      </c>
      <c r="G367" t="s">
        <v>233</v>
      </c>
      <c r="H367" t="s">
        <v>669</v>
      </c>
      <c r="I367" t="s">
        <v>275</v>
      </c>
      <c r="J367">
        <v>0</v>
      </c>
      <c r="K367" s="342">
        <v>7376142.7001352003</v>
      </c>
      <c r="L367">
        <v>2194692.7014000001</v>
      </c>
      <c r="M367">
        <v>46537.165000000001</v>
      </c>
      <c r="P367">
        <v>3.3609</v>
      </c>
      <c r="Q367" t="s">
        <v>423</v>
      </c>
      <c r="R367">
        <v>7373614.2428863999</v>
      </c>
      <c r="S367" s="342">
        <v>2192831.2148000002</v>
      </c>
      <c r="T367" t="s">
        <v>233</v>
      </c>
      <c r="U367">
        <v>0</v>
      </c>
      <c r="V367">
        <v>0</v>
      </c>
      <c r="W367">
        <v>0</v>
      </c>
      <c r="X367">
        <v>0.04</v>
      </c>
      <c r="Y367" t="str">
        <f>+MID(Tabla_Consulta_desde_Reporte_de_Valorización_de_Instrumentos6[[#This Row],[CODIGO_SBS]],7,1)</f>
        <v>2</v>
      </c>
      <c r="Z367" t="str">
        <f>Tabla_Consulta_desde_Reporte_de_Valorización_de_Instrumentos6[[#This Row],[CODIGO_SBS]]&amp;"-"&amp;RIGHT(Tabla_Consulta_desde_Reporte_de_Valorización_de_Instrumentos6[[#This Row],[PORTAFOLIO]],1)</f>
        <v>5270272F1107-3</v>
      </c>
      <c r="AA367" t="s">
        <v>37213</v>
      </c>
      <c r="AB367" t="s">
        <v>37214</v>
      </c>
      <c r="AC367">
        <f>Tabla_Consulta_desde_Reporte_de_Valorización_de_Instrumentos6[[#This Row],[VALOR_UNITARIO]]*Tabla_Consulta_desde_Reporte_de_Valorización_de_Instrumentos6[[#This Row],[CANTIDAD]]</f>
        <v>0</v>
      </c>
      <c r="AD367" t="s">
        <v>23241</v>
      </c>
      <c r="AE3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India Equity Portfolio</v>
      </c>
    </row>
    <row r="368" spans="1:31" hidden="1" x14ac:dyDescent="0.35">
      <c r="A368" s="22" t="s">
        <v>35557</v>
      </c>
      <c r="B368" t="s">
        <v>560</v>
      </c>
      <c r="C368" t="s">
        <v>234</v>
      </c>
      <c r="D368" t="s">
        <v>561</v>
      </c>
      <c r="E368" t="s">
        <v>1016</v>
      </c>
      <c r="F368" t="s">
        <v>1017</v>
      </c>
      <c r="G368" t="s">
        <v>233</v>
      </c>
      <c r="H368" t="s">
        <v>669</v>
      </c>
      <c r="I368" t="s">
        <v>275</v>
      </c>
      <c r="J368">
        <v>0</v>
      </c>
      <c r="K368" s="342">
        <v>43557421.976146899</v>
      </c>
      <c r="L368">
        <v>12960047.00412</v>
      </c>
      <c r="M368">
        <v>274810.15700000001</v>
      </c>
      <c r="P368">
        <v>3.3609</v>
      </c>
      <c r="Q368" t="s">
        <v>423</v>
      </c>
      <c r="R368">
        <v>43542490.990696698</v>
      </c>
      <c r="S368" s="342">
        <v>12949054.59784</v>
      </c>
      <c r="T368" t="s">
        <v>233</v>
      </c>
      <c r="U368">
        <v>0</v>
      </c>
      <c r="V368">
        <v>0</v>
      </c>
      <c r="W368">
        <v>0</v>
      </c>
      <c r="X368">
        <v>0.04</v>
      </c>
      <c r="Y368" t="str">
        <f>+MID(Tabla_Consulta_desde_Reporte_de_Valorización_de_Instrumentos6[[#This Row],[CODIGO_SBS]],7,1)</f>
        <v>2</v>
      </c>
      <c r="Z368" t="str">
        <f>Tabla_Consulta_desde_Reporte_de_Valorización_de_Instrumentos6[[#This Row],[CODIGO_SBS]]&amp;"-"&amp;RIGHT(Tabla_Consulta_desde_Reporte_de_Valorización_de_Instrumentos6[[#This Row],[PORTAFOLIO]],1)</f>
        <v>5270272F1107-2</v>
      </c>
      <c r="AA368" t="s">
        <v>37213</v>
      </c>
      <c r="AB368" t="s">
        <v>37214</v>
      </c>
      <c r="AC368">
        <f>Tabla_Consulta_desde_Reporte_de_Valorización_de_Instrumentos6[[#This Row],[VALOR_UNITARIO]]*Tabla_Consulta_desde_Reporte_de_Valorización_de_Instrumentos6[[#This Row],[CANTIDAD]]</f>
        <v>0</v>
      </c>
      <c r="AD368" t="s">
        <v>23241</v>
      </c>
      <c r="AE3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India Equity Portfolio</v>
      </c>
    </row>
    <row r="369" spans="1:31" hidden="1" x14ac:dyDescent="0.35">
      <c r="A369" s="22" t="s">
        <v>35557</v>
      </c>
      <c r="B369" t="s">
        <v>560</v>
      </c>
      <c r="C369" t="s">
        <v>424</v>
      </c>
      <c r="D369" t="s">
        <v>561</v>
      </c>
      <c r="E369" t="s">
        <v>670</v>
      </c>
      <c r="F369" t="s">
        <v>671</v>
      </c>
      <c r="G369" t="s">
        <v>233</v>
      </c>
      <c r="H369" t="s">
        <v>672</v>
      </c>
      <c r="I369" t="s">
        <v>275</v>
      </c>
      <c r="J369">
        <v>1</v>
      </c>
      <c r="K369" s="342">
        <v>33711284.4730388</v>
      </c>
      <c r="L369">
        <v>10030433.655579999</v>
      </c>
      <c r="M369">
        <v>318022.62699999998</v>
      </c>
      <c r="P369">
        <v>3.3609</v>
      </c>
      <c r="Q369" t="s">
        <v>423</v>
      </c>
      <c r="R369">
        <v>33878049.8142303</v>
      </c>
      <c r="S369" s="342">
        <v>10074956.82336</v>
      </c>
      <c r="T369" t="s">
        <v>645</v>
      </c>
      <c r="U369">
        <v>0</v>
      </c>
      <c r="V369">
        <v>0</v>
      </c>
      <c r="W369">
        <v>0</v>
      </c>
      <c r="X369">
        <v>-0.14000000000000001</v>
      </c>
      <c r="Y369" t="str">
        <f>+MID(Tabla_Consulta_desde_Reporte_de_Valorización_de_Instrumentos6[[#This Row],[CODIGO_SBS]],7,1)</f>
        <v>2</v>
      </c>
      <c r="Z369" t="str">
        <f>Tabla_Consulta_desde_Reporte_de_Valorización_de_Instrumentos6[[#This Row],[CODIGO_SBS]]&amp;"-"&amp;RIGHT(Tabla_Consulta_desde_Reporte_de_Valorización_de_Instrumentos6[[#This Row],[PORTAFOLIO]],1)</f>
        <v>5270132F4904-3</v>
      </c>
      <c r="AA369" t="s">
        <v>37213</v>
      </c>
      <c r="AB369" t="s">
        <v>37214</v>
      </c>
      <c r="AC369">
        <f>Tabla_Consulta_desde_Reporte_de_Valorización_de_Instrumentos6[[#This Row],[VALOR_UNITARIO]]*Tabla_Consulta_desde_Reporte_de_Valorización_de_Instrumentos6[[#This Row],[CANTIDAD]]</f>
        <v>318022.62699999998</v>
      </c>
      <c r="AD369" t="s">
        <v>9303</v>
      </c>
      <c r="AE3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0" spans="1:31" hidden="1" x14ac:dyDescent="0.35">
      <c r="A370" s="22" t="s">
        <v>35557</v>
      </c>
      <c r="B370" t="s">
        <v>560</v>
      </c>
      <c r="C370" t="s">
        <v>32886</v>
      </c>
      <c r="D370" t="s">
        <v>561</v>
      </c>
      <c r="E370" t="s">
        <v>670</v>
      </c>
      <c r="F370" t="s">
        <v>671</v>
      </c>
      <c r="G370" t="s">
        <v>233</v>
      </c>
      <c r="H370" t="s">
        <v>672</v>
      </c>
      <c r="I370" t="s">
        <v>275</v>
      </c>
      <c r="J370">
        <v>1</v>
      </c>
      <c r="K370" s="342">
        <v>7378691.8552002003</v>
      </c>
      <c r="L370">
        <v>2195451.1753400001</v>
      </c>
      <c r="M370">
        <v>69608.471000000005</v>
      </c>
      <c r="P370">
        <v>3.3609</v>
      </c>
      <c r="Q370" t="s">
        <v>423</v>
      </c>
      <c r="R370">
        <v>7415193.2844401002</v>
      </c>
      <c r="S370" s="342">
        <v>2205196.3612799998</v>
      </c>
      <c r="T370" t="s">
        <v>645</v>
      </c>
      <c r="U370">
        <v>0</v>
      </c>
      <c r="V370">
        <v>0</v>
      </c>
      <c r="W370">
        <v>0</v>
      </c>
      <c r="X370">
        <v>-0.14000000000000001</v>
      </c>
      <c r="Y370" t="str">
        <f>+MID(Tabla_Consulta_desde_Reporte_de_Valorización_de_Instrumentos6[[#This Row],[CODIGO_SBS]],7,1)</f>
        <v>2</v>
      </c>
      <c r="Z370" t="str">
        <f>Tabla_Consulta_desde_Reporte_de_Valorización_de_Instrumentos6[[#This Row],[CODIGO_SBS]]&amp;"-"&amp;RIGHT(Tabla_Consulta_desde_Reporte_de_Valorización_de_Instrumentos6[[#This Row],[PORTAFOLIO]],1)</f>
        <v>5270132F4904-1</v>
      </c>
      <c r="AA370" t="s">
        <v>37213</v>
      </c>
      <c r="AB370" t="s">
        <v>37214</v>
      </c>
      <c r="AC370">
        <f>Tabla_Consulta_desde_Reporte_de_Valorización_de_Instrumentos6[[#This Row],[VALOR_UNITARIO]]*Tabla_Consulta_desde_Reporte_de_Valorización_de_Instrumentos6[[#This Row],[CANTIDAD]]</f>
        <v>69608.471000000005</v>
      </c>
      <c r="AD370" t="s">
        <v>9303</v>
      </c>
      <c r="AE3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1" spans="1:31" hidden="1" x14ac:dyDescent="0.35">
      <c r="A371" s="22" t="s">
        <v>35557</v>
      </c>
      <c r="B371" t="s">
        <v>560</v>
      </c>
      <c r="C371" t="s">
        <v>234</v>
      </c>
      <c r="D371" t="s">
        <v>561</v>
      </c>
      <c r="E371" t="s">
        <v>670</v>
      </c>
      <c r="F371" t="s">
        <v>671</v>
      </c>
      <c r="G371" t="s">
        <v>233</v>
      </c>
      <c r="H371" t="s">
        <v>672</v>
      </c>
      <c r="I371" t="s">
        <v>275</v>
      </c>
      <c r="J371">
        <v>1</v>
      </c>
      <c r="K371" s="342">
        <v>137176896.2281929</v>
      </c>
      <c r="L371">
        <v>40815524.480999999</v>
      </c>
      <c r="M371">
        <v>1294087.6499999999</v>
      </c>
      <c r="P371">
        <v>3.3609</v>
      </c>
      <c r="Q371" t="s">
        <v>423</v>
      </c>
      <c r="R371">
        <v>137855492.49827519</v>
      </c>
      <c r="S371" s="342">
        <v>40996696.751999997</v>
      </c>
      <c r="T371" t="s">
        <v>645</v>
      </c>
      <c r="U371">
        <v>0</v>
      </c>
      <c r="V371">
        <v>0</v>
      </c>
      <c r="W371">
        <v>0</v>
      </c>
      <c r="X371">
        <v>-0.14000000000000001</v>
      </c>
      <c r="Y371" t="str">
        <f>+MID(Tabla_Consulta_desde_Reporte_de_Valorización_de_Instrumentos6[[#This Row],[CODIGO_SBS]],7,1)</f>
        <v>2</v>
      </c>
      <c r="Z371" t="str">
        <f>Tabla_Consulta_desde_Reporte_de_Valorización_de_Instrumentos6[[#This Row],[CODIGO_SBS]]&amp;"-"&amp;RIGHT(Tabla_Consulta_desde_Reporte_de_Valorización_de_Instrumentos6[[#This Row],[PORTAFOLIO]],1)</f>
        <v>5270132F4904-2</v>
      </c>
      <c r="AA371" t="s">
        <v>37213</v>
      </c>
      <c r="AB371" t="s">
        <v>37214</v>
      </c>
      <c r="AC371">
        <f>Tabla_Consulta_desde_Reporte_de_Valorización_de_Instrumentos6[[#This Row],[VALOR_UNITARIO]]*Tabla_Consulta_desde_Reporte_de_Valorización_de_Instrumentos6[[#This Row],[CANTIDAD]]</f>
        <v>1294087.6499999999</v>
      </c>
      <c r="AD371" t="s">
        <v>9303</v>
      </c>
      <c r="AE3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2" spans="1:31" hidden="1" x14ac:dyDescent="0.35">
      <c r="A372" s="22" t="s">
        <v>35557</v>
      </c>
      <c r="B372" t="s">
        <v>560</v>
      </c>
      <c r="C372" t="s">
        <v>424</v>
      </c>
      <c r="D372" t="s">
        <v>561</v>
      </c>
      <c r="E372" t="s">
        <v>32547</v>
      </c>
      <c r="F372" t="s">
        <v>31208</v>
      </c>
      <c r="G372" t="s">
        <v>233</v>
      </c>
      <c r="H372" t="s">
        <v>32548</v>
      </c>
      <c r="I372" t="s">
        <v>601</v>
      </c>
      <c r="J372">
        <v>0</v>
      </c>
      <c r="K372" s="342">
        <v>15.2867908</v>
      </c>
      <c r="L372">
        <v>712.92017680000004</v>
      </c>
      <c r="M372">
        <v>1.8220000000000001</v>
      </c>
      <c r="P372">
        <v>2.14425E-2</v>
      </c>
      <c r="Q372" t="s">
        <v>423</v>
      </c>
      <c r="R372">
        <v>15.330170900000001</v>
      </c>
      <c r="S372" s="342">
        <v>712.94167640000001</v>
      </c>
      <c r="T372" t="s">
        <v>233</v>
      </c>
      <c r="U372">
        <v>0</v>
      </c>
      <c r="V372">
        <v>0</v>
      </c>
      <c r="W372">
        <v>0</v>
      </c>
      <c r="X372">
        <v>-1.18E-2</v>
      </c>
      <c r="Y372" t="str">
        <f>+MID(Tabla_Consulta_desde_Reporte_de_Valorización_de_Instrumentos6[[#This Row],[CODIGO_SBS]],7,1)</f>
        <v>5</v>
      </c>
      <c r="Z372" t="str">
        <f>Tabla_Consulta_desde_Reporte_de_Valorización_de_Instrumentos6[[#This Row],[CODIGO_SBS]]&amp;"-"&amp;RIGHT(Tabla_Consulta_desde_Reporte_de_Valorización_de_Instrumentos6[[#This Row],[PORTAFOLIO]],1)</f>
        <v>5277445FGVH8-3</v>
      </c>
      <c r="AA372" t="s">
        <v>37213</v>
      </c>
      <c r="AB372" t="s">
        <v>37214</v>
      </c>
      <c r="AC372">
        <f>Tabla_Consulta_desde_Reporte_de_Valorización_de_Instrumentos6[[#This Row],[VALOR_UNITARIO]]*Tabla_Consulta_desde_Reporte_de_Valorización_de_Instrumentos6[[#This Row],[CANTIDAD]]</f>
        <v>0</v>
      </c>
      <c r="AD372" t="s">
        <v>29779</v>
      </c>
      <c r="AE3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Japanese Strategic Equity</v>
      </c>
    </row>
    <row r="373" spans="1:31" hidden="1" x14ac:dyDescent="0.35">
      <c r="A373" s="22" t="s">
        <v>35557</v>
      </c>
      <c r="B373" t="s">
        <v>560</v>
      </c>
      <c r="C373" t="s">
        <v>234</v>
      </c>
      <c r="D373" t="s">
        <v>561</v>
      </c>
      <c r="E373" t="s">
        <v>32547</v>
      </c>
      <c r="F373" t="s">
        <v>31208</v>
      </c>
      <c r="G373" t="s">
        <v>233</v>
      </c>
      <c r="H373" t="s">
        <v>32548</v>
      </c>
      <c r="I373" t="s">
        <v>601</v>
      </c>
      <c r="J373">
        <v>0</v>
      </c>
      <c r="K373" s="342">
        <v>42978625.029104501</v>
      </c>
      <c r="L373">
        <v>2004366329.9104381</v>
      </c>
      <c r="M373">
        <v>5122530.6449999996</v>
      </c>
      <c r="P373">
        <v>2.14425E-2</v>
      </c>
      <c r="Q373" t="s">
        <v>423</v>
      </c>
      <c r="R373">
        <v>43100587.631393597</v>
      </c>
      <c r="S373" s="342">
        <v>2004426775.7720487</v>
      </c>
      <c r="T373" t="s">
        <v>233</v>
      </c>
      <c r="U373">
        <v>0</v>
      </c>
      <c r="V373">
        <v>0</v>
      </c>
      <c r="W373">
        <v>0</v>
      </c>
      <c r="X373">
        <v>-1.18E-2</v>
      </c>
      <c r="Y373" t="str">
        <f>+MID(Tabla_Consulta_desde_Reporte_de_Valorización_de_Instrumentos6[[#This Row],[CODIGO_SBS]],7,1)</f>
        <v>5</v>
      </c>
      <c r="Z373" t="str">
        <f>Tabla_Consulta_desde_Reporte_de_Valorización_de_Instrumentos6[[#This Row],[CODIGO_SBS]]&amp;"-"&amp;RIGHT(Tabla_Consulta_desde_Reporte_de_Valorización_de_Instrumentos6[[#This Row],[PORTAFOLIO]],1)</f>
        <v>5277445FGVH8-2</v>
      </c>
      <c r="AA373" t="s">
        <v>37213</v>
      </c>
      <c r="AB373" t="s">
        <v>37214</v>
      </c>
      <c r="AC373">
        <f>Tabla_Consulta_desde_Reporte_de_Valorización_de_Instrumentos6[[#This Row],[VALOR_UNITARIO]]*Tabla_Consulta_desde_Reporte_de_Valorización_de_Instrumentos6[[#This Row],[CANTIDAD]]</f>
        <v>0</v>
      </c>
      <c r="AD373" t="s">
        <v>29779</v>
      </c>
      <c r="AE3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Japanese Strategic Equity</v>
      </c>
    </row>
    <row r="374" spans="1:31" hidden="1" x14ac:dyDescent="0.35">
      <c r="A374" s="22" t="s">
        <v>35557</v>
      </c>
      <c r="B374" t="s">
        <v>560</v>
      </c>
      <c r="C374" t="s">
        <v>32886</v>
      </c>
      <c r="D374" t="s">
        <v>561</v>
      </c>
      <c r="E374" t="s">
        <v>673</v>
      </c>
      <c r="F374" t="s">
        <v>674</v>
      </c>
      <c r="G374" t="s">
        <v>233</v>
      </c>
      <c r="H374" t="s">
        <v>675</v>
      </c>
      <c r="I374" t="s">
        <v>275</v>
      </c>
      <c r="J374">
        <v>120.45</v>
      </c>
      <c r="K374" s="342">
        <v>680.94300899999996</v>
      </c>
      <c r="L374">
        <v>202.60733999999999</v>
      </c>
      <c r="M374">
        <v>1.5369999999999999</v>
      </c>
      <c r="P374">
        <v>3.3609</v>
      </c>
      <c r="Q374" t="s">
        <v>232</v>
      </c>
      <c r="R374">
        <v>681.18407509999997</v>
      </c>
      <c r="S374" s="342">
        <v>202.57660000000001</v>
      </c>
      <c r="T374" t="s">
        <v>233</v>
      </c>
      <c r="U374">
        <v>0</v>
      </c>
      <c r="V374">
        <v>0</v>
      </c>
      <c r="W374">
        <v>0</v>
      </c>
      <c r="X374">
        <v>0.02</v>
      </c>
      <c r="Y374" t="str">
        <f>+MID(Tabla_Consulta_desde_Reporte_de_Valorización_de_Instrumentos6[[#This Row],[CODIGO_SBS]],7,1)</f>
        <v>2</v>
      </c>
      <c r="Z374" t="str">
        <f>Tabla_Consulta_desde_Reporte_de_Valorización_de_Instrumentos6[[#This Row],[CODIGO_SBS]]&amp;"-"&amp;RIGHT(Tabla_Consulta_desde_Reporte_de_Valorización_de_Instrumentos6[[#This Row],[PORTAFOLIO]],1)</f>
        <v>5270802F0077-1</v>
      </c>
      <c r="AA374" t="s">
        <v>37217</v>
      </c>
      <c r="AB374" t="s">
        <v>37214</v>
      </c>
      <c r="AC374">
        <f>Tabla_Consulta_desde_Reporte_de_Valorización_de_Instrumentos6[[#This Row],[VALOR_UNITARIO]]*Tabla_Consulta_desde_Reporte_de_Valorización_de_Instrumentos6[[#This Row],[CANTIDAD]]</f>
        <v>185.13165000000001</v>
      </c>
      <c r="AD374" t="s">
        <v>21308</v>
      </c>
      <c r="AE3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Pictet Chinese LC Debt</v>
      </c>
    </row>
    <row r="375" spans="1:31" hidden="1" x14ac:dyDescent="0.35">
      <c r="A375" s="22" t="s">
        <v>35557</v>
      </c>
      <c r="B375" t="s">
        <v>560</v>
      </c>
      <c r="C375" t="s">
        <v>234</v>
      </c>
      <c r="D375" t="s">
        <v>561</v>
      </c>
      <c r="E375" t="s">
        <v>673</v>
      </c>
      <c r="F375" t="s">
        <v>674</v>
      </c>
      <c r="G375" t="s">
        <v>233</v>
      </c>
      <c r="H375" t="s">
        <v>675</v>
      </c>
      <c r="I375" t="s">
        <v>275</v>
      </c>
      <c r="J375">
        <v>120.45</v>
      </c>
      <c r="K375" s="342">
        <v>443.033838</v>
      </c>
      <c r="L375">
        <v>131.82</v>
      </c>
      <c r="M375">
        <v>1</v>
      </c>
      <c r="P375">
        <v>3.3609</v>
      </c>
      <c r="Q375" t="s">
        <v>232</v>
      </c>
      <c r="R375">
        <v>443.19067999999999</v>
      </c>
      <c r="S375" s="342">
        <v>131.80000000000001</v>
      </c>
      <c r="T375" t="s">
        <v>233</v>
      </c>
      <c r="U375">
        <v>0</v>
      </c>
      <c r="V375">
        <v>0</v>
      </c>
      <c r="W375">
        <v>0</v>
      </c>
      <c r="X375">
        <v>0.02</v>
      </c>
      <c r="Y375" t="str">
        <f>+MID(Tabla_Consulta_desde_Reporte_de_Valorización_de_Instrumentos6[[#This Row],[CODIGO_SBS]],7,1)</f>
        <v>2</v>
      </c>
      <c r="Z375" t="str">
        <f>Tabla_Consulta_desde_Reporte_de_Valorización_de_Instrumentos6[[#This Row],[CODIGO_SBS]]&amp;"-"&amp;RIGHT(Tabla_Consulta_desde_Reporte_de_Valorización_de_Instrumentos6[[#This Row],[PORTAFOLIO]],1)</f>
        <v>5270802F0077-2</v>
      </c>
      <c r="AA375" t="s">
        <v>37217</v>
      </c>
      <c r="AB375" t="s">
        <v>37214</v>
      </c>
      <c r="AC375">
        <f>Tabla_Consulta_desde_Reporte_de_Valorización_de_Instrumentos6[[#This Row],[VALOR_UNITARIO]]*Tabla_Consulta_desde_Reporte_de_Valorización_de_Instrumentos6[[#This Row],[CANTIDAD]]</f>
        <v>120.45</v>
      </c>
      <c r="AD375" t="s">
        <v>21308</v>
      </c>
      <c r="AE3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Pictet Chinese LC Debt</v>
      </c>
    </row>
    <row r="376" spans="1:31" hidden="1" x14ac:dyDescent="0.35">
      <c r="A376" s="22" t="s">
        <v>35557</v>
      </c>
      <c r="B376" t="s">
        <v>560</v>
      </c>
      <c r="C376" t="s">
        <v>424</v>
      </c>
      <c r="D376" t="s">
        <v>561</v>
      </c>
      <c r="E376" t="s">
        <v>676</v>
      </c>
      <c r="F376" t="s">
        <v>677</v>
      </c>
      <c r="G376" t="s">
        <v>233</v>
      </c>
      <c r="H376" t="s">
        <v>678</v>
      </c>
      <c r="I376" t="s">
        <v>275</v>
      </c>
      <c r="J376">
        <v>1</v>
      </c>
      <c r="K376" s="342">
        <v>146.4480011</v>
      </c>
      <c r="L376">
        <v>43.574043000000003</v>
      </c>
      <c r="M376">
        <v>1.1299999999999999</v>
      </c>
      <c r="P376">
        <v>3.3609</v>
      </c>
      <c r="Q376" t="s">
        <v>423</v>
      </c>
      <c r="R376">
        <v>146.5463953</v>
      </c>
      <c r="S376" s="342">
        <v>43.581274999999998</v>
      </c>
      <c r="T376" t="s">
        <v>233</v>
      </c>
      <c r="U376">
        <v>0</v>
      </c>
      <c r="V376">
        <v>0</v>
      </c>
      <c r="W376">
        <v>0</v>
      </c>
      <c r="X376">
        <v>-6.4000000000000003E-3</v>
      </c>
      <c r="Y376" t="str">
        <f>+MID(Tabla_Consulta_desde_Reporte_de_Valorización_de_Instrumentos6[[#This Row],[CODIGO_SBS]],7,1)</f>
        <v>2</v>
      </c>
      <c r="Z376" t="str">
        <f>Tabla_Consulta_desde_Reporte_de_Valorización_de_Instrumentos6[[#This Row],[CODIGO_SBS]]&amp;"-"&amp;RIGHT(Tabla_Consulta_desde_Reporte_de_Valorización_de_Instrumentos6[[#This Row],[PORTAFOLIO]],1)</f>
        <v>5270192F5998-3</v>
      </c>
      <c r="AA376" t="s">
        <v>37213</v>
      </c>
      <c r="AB376" t="s">
        <v>37214</v>
      </c>
      <c r="AC376">
        <f>Tabla_Consulta_desde_Reporte_de_Valorización_de_Instrumentos6[[#This Row],[VALOR_UNITARIO]]*Tabla_Consulta_desde_Reporte_de_Valorización_de_Instrumentos6[[#This Row],[CANTIDAD]]</f>
        <v>1.1299999999999999</v>
      </c>
      <c r="AD376" t="s">
        <v>24806</v>
      </c>
      <c r="AE3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Schroders - Asian Opportunities</v>
      </c>
    </row>
    <row r="377" spans="1:31" hidden="1" x14ac:dyDescent="0.35">
      <c r="A377" s="22" t="s">
        <v>35557</v>
      </c>
      <c r="B377" t="s">
        <v>560</v>
      </c>
      <c r="C377" t="s">
        <v>234</v>
      </c>
      <c r="D377" t="s">
        <v>561</v>
      </c>
      <c r="E377" t="s">
        <v>676</v>
      </c>
      <c r="F377" t="s">
        <v>677</v>
      </c>
      <c r="G377" t="s">
        <v>233</v>
      </c>
      <c r="H377" t="s">
        <v>678</v>
      </c>
      <c r="I377" t="s">
        <v>275</v>
      </c>
      <c r="J377">
        <v>1</v>
      </c>
      <c r="K377" s="342">
        <v>234.57600170000001</v>
      </c>
      <c r="L377">
        <v>69.795591000000002</v>
      </c>
      <c r="M377">
        <v>1.81</v>
      </c>
      <c r="P377">
        <v>3.3609</v>
      </c>
      <c r="Q377" t="s">
        <v>423</v>
      </c>
      <c r="R377">
        <v>234.7336066</v>
      </c>
      <c r="S377" s="342">
        <v>69.807175000000001</v>
      </c>
      <c r="T377" t="s">
        <v>233</v>
      </c>
      <c r="U377">
        <v>0</v>
      </c>
      <c r="V377">
        <v>0</v>
      </c>
      <c r="W377">
        <v>0</v>
      </c>
      <c r="X377">
        <v>-6.4000000000000003E-3</v>
      </c>
      <c r="Y377" t="str">
        <f>+MID(Tabla_Consulta_desde_Reporte_de_Valorización_de_Instrumentos6[[#This Row],[CODIGO_SBS]],7,1)</f>
        <v>2</v>
      </c>
      <c r="Z377" t="str">
        <f>Tabla_Consulta_desde_Reporte_de_Valorización_de_Instrumentos6[[#This Row],[CODIGO_SBS]]&amp;"-"&amp;RIGHT(Tabla_Consulta_desde_Reporte_de_Valorización_de_Instrumentos6[[#This Row],[PORTAFOLIO]],1)</f>
        <v>5270192F5998-2</v>
      </c>
      <c r="AA377" t="s">
        <v>37213</v>
      </c>
      <c r="AB377" t="s">
        <v>37214</v>
      </c>
      <c r="AC377">
        <f>Tabla_Consulta_desde_Reporte_de_Valorización_de_Instrumentos6[[#This Row],[VALOR_UNITARIO]]*Tabla_Consulta_desde_Reporte_de_Valorización_de_Instrumentos6[[#This Row],[CANTIDAD]]</f>
        <v>1.81</v>
      </c>
      <c r="AD377" t="s">
        <v>24806</v>
      </c>
      <c r="AE3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Schroders - Asian Opportunities</v>
      </c>
    </row>
    <row r="378" spans="1:31" hidden="1" x14ac:dyDescent="0.35">
      <c r="A378" s="22" t="s">
        <v>35557</v>
      </c>
      <c r="B378" t="s">
        <v>560</v>
      </c>
      <c r="C378" t="s">
        <v>424</v>
      </c>
      <c r="D378" t="s">
        <v>561</v>
      </c>
      <c r="E378" t="s">
        <v>679</v>
      </c>
      <c r="F378" t="s">
        <v>680</v>
      </c>
      <c r="G378" t="s">
        <v>233</v>
      </c>
      <c r="H378" t="s">
        <v>681</v>
      </c>
      <c r="I378" t="s">
        <v>275</v>
      </c>
      <c r="J378">
        <v>39.840000000000003</v>
      </c>
      <c r="K378" s="342">
        <v>87580247.913000003</v>
      </c>
      <c r="L378">
        <v>26058570</v>
      </c>
      <c r="M378">
        <v>181000</v>
      </c>
      <c r="P378">
        <v>3.3609</v>
      </c>
      <c r="Q378" t="s">
        <v>423</v>
      </c>
      <c r="R378">
        <v>88500975.546000004</v>
      </c>
      <c r="S378" s="342">
        <v>26319210</v>
      </c>
      <c r="T378" t="s">
        <v>233</v>
      </c>
      <c r="U378">
        <v>0</v>
      </c>
      <c r="V378">
        <v>0</v>
      </c>
      <c r="W378">
        <v>0</v>
      </c>
      <c r="X378">
        <v>-1.44</v>
      </c>
      <c r="Y378" t="str">
        <f>+MID(Tabla_Consulta_desde_Reporte_de_Valorización_de_Instrumentos6[[#This Row],[CODIGO_SBS]],7,1)</f>
        <v>2</v>
      </c>
      <c r="Z378" t="str">
        <f>Tabla_Consulta_desde_Reporte_de_Valorización_de_Instrumentos6[[#This Row],[CODIGO_SBS]]&amp;"-"&amp;RIGHT(Tabla_Consulta_desde_Reporte_de_Valorización_de_Instrumentos6[[#This Row],[PORTAFOLIO]],1)</f>
        <v>5260012EY803-3</v>
      </c>
      <c r="AA378" t="s">
        <v>37213</v>
      </c>
      <c r="AB378" t="s">
        <v>37214</v>
      </c>
      <c r="AC378">
        <f>Tabla_Consulta_desde_Reporte_de_Valorización_de_Instrumentos6[[#This Row],[VALOR_UNITARIO]]*Tabla_Consulta_desde_Reporte_de_Valorización_de_Instrumentos6[[#This Row],[CANTIDAD]]</f>
        <v>7211040.0000000009</v>
      </c>
      <c r="AD378" t="s">
        <v>13512</v>
      </c>
      <c r="AE3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Technology Select Sector</v>
      </c>
    </row>
    <row r="379" spans="1:31" hidden="1" x14ac:dyDescent="0.35">
      <c r="A379" s="22" t="s">
        <v>35557</v>
      </c>
      <c r="B379" t="s">
        <v>560</v>
      </c>
      <c r="C379" t="s">
        <v>234</v>
      </c>
      <c r="D379" t="s">
        <v>561</v>
      </c>
      <c r="E379" t="s">
        <v>679</v>
      </c>
      <c r="F379" t="s">
        <v>680</v>
      </c>
      <c r="G379" t="s">
        <v>233</v>
      </c>
      <c r="H379" t="s">
        <v>681</v>
      </c>
      <c r="I379" t="s">
        <v>275</v>
      </c>
      <c r="J379">
        <v>39.840000000000003</v>
      </c>
      <c r="K379" s="342">
        <v>846286483.977</v>
      </c>
      <c r="L379">
        <v>251803530</v>
      </c>
      <c r="M379">
        <v>1749000</v>
      </c>
      <c r="P379">
        <v>3.3609</v>
      </c>
      <c r="Q379" t="s">
        <v>423</v>
      </c>
      <c r="R379">
        <v>855183459.83399999</v>
      </c>
      <c r="S379" s="342">
        <v>254322090</v>
      </c>
      <c r="T379" t="s">
        <v>233</v>
      </c>
      <c r="U379">
        <v>0</v>
      </c>
      <c r="V379">
        <v>0</v>
      </c>
      <c r="W379">
        <v>0</v>
      </c>
      <c r="X379">
        <v>-1.44</v>
      </c>
      <c r="Y379" t="str">
        <f>+MID(Tabla_Consulta_desde_Reporte_de_Valorización_de_Instrumentos6[[#This Row],[CODIGO_SBS]],7,1)</f>
        <v>2</v>
      </c>
      <c r="Z379" t="str">
        <f>Tabla_Consulta_desde_Reporte_de_Valorización_de_Instrumentos6[[#This Row],[CODIGO_SBS]]&amp;"-"&amp;RIGHT(Tabla_Consulta_desde_Reporte_de_Valorización_de_Instrumentos6[[#This Row],[PORTAFOLIO]],1)</f>
        <v>5260012EY803-2</v>
      </c>
      <c r="AA379" t="s">
        <v>37213</v>
      </c>
      <c r="AB379" t="s">
        <v>37214</v>
      </c>
      <c r="AC379">
        <f>Tabla_Consulta_desde_Reporte_de_Valorización_de_Instrumentos6[[#This Row],[VALOR_UNITARIO]]*Tabla_Consulta_desde_Reporte_de_Valorización_de_Instrumentos6[[#This Row],[CANTIDAD]]</f>
        <v>69680160</v>
      </c>
      <c r="AD379" t="s">
        <v>13512</v>
      </c>
      <c r="AE3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Technology Select Sector</v>
      </c>
    </row>
    <row r="380" spans="1:31" hidden="1" x14ac:dyDescent="0.35">
      <c r="A380" s="22" t="s">
        <v>35557</v>
      </c>
      <c r="B380" t="s">
        <v>560</v>
      </c>
      <c r="C380" t="s">
        <v>424</v>
      </c>
      <c r="D380" t="s">
        <v>561</v>
      </c>
      <c r="E380" t="s">
        <v>27790</v>
      </c>
      <c r="F380" t="s">
        <v>31397</v>
      </c>
      <c r="G380" t="s">
        <v>233</v>
      </c>
      <c r="H380" t="s">
        <v>681</v>
      </c>
      <c r="I380" t="s">
        <v>275</v>
      </c>
      <c r="J380">
        <v>24.54</v>
      </c>
      <c r="K380" s="342">
        <v>42134964.729000002</v>
      </c>
      <c r="L380">
        <v>12536810</v>
      </c>
      <c r="M380">
        <v>121000</v>
      </c>
      <c r="P380">
        <v>3.3609</v>
      </c>
      <c r="Q380" t="s">
        <v>423</v>
      </c>
      <c r="R380">
        <v>42611976.858000003</v>
      </c>
      <c r="S380" s="342">
        <v>12672330</v>
      </c>
      <c r="T380" t="s">
        <v>233</v>
      </c>
      <c r="U380">
        <v>0</v>
      </c>
      <c r="V380">
        <v>0</v>
      </c>
      <c r="W380">
        <v>0</v>
      </c>
      <c r="X380">
        <v>-1.1200000000000001</v>
      </c>
      <c r="Y380" t="str">
        <f>+MID(Tabla_Consulta_desde_Reporte_de_Valorización_de_Instrumentos6[[#This Row],[CODIGO_SBS]],7,1)</f>
        <v>2</v>
      </c>
      <c r="Z380" t="str">
        <f>Tabla_Consulta_desde_Reporte_de_Valorización_de_Instrumentos6[[#This Row],[CODIGO_SBS]]&amp;"-"&amp;RIGHT(Tabla_Consulta_desde_Reporte_de_Valorización_de_Instrumentos6[[#This Row],[PORTAFOLIO]],1)</f>
        <v>5260012EA755-3</v>
      </c>
      <c r="AA380" t="s">
        <v>37213</v>
      </c>
      <c r="AB380" t="s">
        <v>37214</v>
      </c>
      <c r="AC380">
        <f>Tabla_Consulta_desde_Reporte_de_Valorización_de_Instrumentos6[[#This Row],[VALOR_UNITARIO]]*Tabla_Consulta_desde_Reporte_de_Valorización_de_Instrumentos6[[#This Row],[CANTIDAD]]</f>
        <v>2969340</v>
      </c>
      <c r="AD380" t="s">
        <v>27201</v>
      </c>
      <c r="AE3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500 ETF</v>
      </c>
    </row>
    <row r="381" spans="1:31" hidden="1" x14ac:dyDescent="0.35">
      <c r="A381" s="22" t="s">
        <v>35557</v>
      </c>
      <c r="B381" t="s">
        <v>560</v>
      </c>
      <c r="C381" t="s">
        <v>32886</v>
      </c>
      <c r="D381" t="s">
        <v>561</v>
      </c>
      <c r="E381" t="s">
        <v>27790</v>
      </c>
      <c r="F381" t="s">
        <v>31397</v>
      </c>
      <c r="G381" t="s">
        <v>233</v>
      </c>
      <c r="H381" t="s">
        <v>681</v>
      </c>
      <c r="I381" t="s">
        <v>275</v>
      </c>
      <c r="J381">
        <v>24.54</v>
      </c>
      <c r="K381" s="342">
        <v>11456531.732100001</v>
      </c>
      <c r="L381">
        <v>3408769</v>
      </c>
      <c r="M381">
        <v>32900</v>
      </c>
      <c r="P381">
        <v>3.3609</v>
      </c>
      <c r="Q381" t="s">
        <v>423</v>
      </c>
      <c r="R381">
        <v>11586231.724199999</v>
      </c>
      <c r="S381" s="342">
        <v>3445617</v>
      </c>
      <c r="T381" t="s">
        <v>233</v>
      </c>
      <c r="U381">
        <v>0</v>
      </c>
      <c r="V381">
        <v>0</v>
      </c>
      <c r="W381">
        <v>0</v>
      </c>
      <c r="X381">
        <v>-1.1200000000000001</v>
      </c>
      <c r="Y381" t="str">
        <f>+MID(Tabla_Consulta_desde_Reporte_de_Valorización_de_Instrumentos6[[#This Row],[CODIGO_SBS]],7,1)</f>
        <v>2</v>
      </c>
      <c r="Z381" t="str">
        <f>Tabla_Consulta_desde_Reporte_de_Valorización_de_Instrumentos6[[#This Row],[CODIGO_SBS]]&amp;"-"&amp;RIGHT(Tabla_Consulta_desde_Reporte_de_Valorización_de_Instrumentos6[[#This Row],[PORTAFOLIO]],1)</f>
        <v>5260012EA755-1</v>
      </c>
      <c r="AA381" t="s">
        <v>37213</v>
      </c>
      <c r="AB381" t="s">
        <v>37214</v>
      </c>
      <c r="AC381">
        <f>Tabla_Consulta_desde_Reporte_de_Valorización_de_Instrumentos6[[#This Row],[VALOR_UNITARIO]]*Tabla_Consulta_desde_Reporte_de_Valorización_de_Instrumentos6[[#This Row],[CANTIDAD]]</f>
        <v>807366</v>
      </c>
      <c r="AD381" t="s">
        <v>27866</v>
      </c>
      <c r="AE3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2" spans="1:31" hidden="1" x14ac:dyDescent="0.35">
      <c r="A382" s="22" t="s">
        <v>35557</v>
      </c>
      <c r="B382" t="s">
        <v>560</v>
      </c>
      <c r="C382" t="s">
        <v>234</v>
      </c>
      <c r="D382" t="s">
        <v>561</v>
      </c>
      <c r="E382" t="s">
        <v>27790</v>
      </c>
      <c r="F382" t="s">
        <v>31397</v>
      </c>
      <c r="G382" t="s">
        <v>233</v>
      </c>
      <c r="H382" t="s">
        <v>681</v>
      </c>
      <c r="I382" t="s">
        <v>275</v>
      </c>
      <c r="J382">
        <v>24.54</v>
      </c>
      <c r="K382" s="342">
        <v>127414740.4491</v>
      </c>
      <c r="L382">
        <v>37910899</v>
      </c>
      <c r="M382">
        <v>365900</v>
      </c>
      <c r="P382">
        <v>3.3609</v>
      </c>
      <c r="Q382" t="s">
        <v>423</v>
      </c>
      <c r="R382">
        <v>128857209.3582</v>
      </c>
      <c r="S382" s="342">
        <v>38320707</v>
      </c>
      <c r="T382" t="s">
        <v>233</v>
      </c>
      <c r="U382">
        <v>0</v>
      </c>
      <c r="V382">
        <v>0</v>
      </c>
      <c r="W382">
        <v>0</v>
      </c>
      <c r="X382">
        <v>-1.1200000000000001</v>
      </c>
      <c r="Y382" t="str">
        <f>+MID(Tabla_Consulta_desde_Reporte_de_Valorización_de_Instrumentos6[[#This Row],[CODIGO_SBS]],7,1)</f>
        <v>2</v>
      </c>
      <c r="Z382" t="str">
        <f>Tabla_Consulta_desde_Reporte_de_Valorización_de_Instrumentos6[[#This Row],[CODIGO_SBS]]&amp;"-"&amp;RIGHT(Tabla_Consulta_desde_Reporte_de_Valorización_de_Instrumentos6[[#This Row],[PORTAFOLIO]],1)</f>
        <v>5260012EA755-2</v>
      </c>
      <c r="AA382" t="s">
        <v>37213</v>
      </c>
      <c r="AB382" t="s">
        <v>37214</v>
      </c>
      <c r="AC382">
        <f>Tabla_Consulta_desde_Reporte_de_Valorización_de_Instrumentos6[[#This Row],[VALOR_UNITARIO]]*Tabla_Consulta_desde_Reporte_de_Valorización_de_Instrumentos6[[#This Row],[CANTIDAD]]</f>
        <v>8979186</v>
      </c>
      <c r="AD382" t="s">
        <v>27866</v>
      </c>
      <c r="AE3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3" spans="1:31" hidden="1" x14ac:dyDescent="0.35">
      <c r="A383" s="22" t="s">
        <v>35557</v>
      </c>
      <c r="B383" t="s">
        <v>560</v>
      </c>
      <c r="C383" t="s">
        <v>424</v>
      </c>
      <c r="D383" t="s">
        <v>561</v>
      </c>
      <c r="E383" t="s">
        <v>24938</v>
      </c>
      <c r="F383" t="s">
        <v>24939</v>
      </c>
      <c r="G383" t="s">
        <v>233</v>
      </c>
      <c r="H383" t="s">
        <v>681</v>
      </c>
      <c r="I383" t="s">
        <v>275</v>
      </c>
      <c r="J383">
        <v>1</v>
      </c>
      <c r="K383" s="342">
        <v>8021527.2479999997</v>
      </c>
      <c r="L383">
        <v>2386720</v>
      </c>
      <c r="M383">
        <v>3500</v>
      </c>
      <c r="P383">
        <v>3.3609</v>
      </c>
      <c r="Q383" t="s">
        <v>423</v>
      </c>
      <c r="R383">
        <v>8085489.3909999998</v>
      </c>
      <c r="S383" s="342">
        <v>2404535</v>
      </c>
      <c r="T383" t="s">
        <v>233</v>
      </c>
      <c r="U383">
        <v>0</v>
      </c>
      <c r="V383">
        <v>0</v>
      </c>
      <c r="W383">
        <v>0</v>
      </c>
      <c r="X383">
        <v>-5.09</v>
      </c>
      <c r="Y383" t="str">
        <f>+MID(Tabla_Consulta_desde_Reporte_de_Valorización_de_Instrumentos6[[#This Row],[CODIGO_SBS]],7,1)</f>
        <v>2</v>
      </c>
      <c r="Z383" t="str">
        <f>Tabla_Consulta_desde_Reporte_de_Valorización_de_Instrumentos6[[#This Row],[CODIGO_SBS]]&amp;"-"&amp;RIGHT(Tabla_Consulta_desde_Reporte_de_Valorización_de_Instrumentos6[[#This Row],[PORTAFOLIO]],1)</f>
        <v>5260012E1030-3</v>
      </c>
      <c r="AA383" t="s">
        <v>37213</v>
      </c>
      <c r="AB383" t="s">
        <v>37214</v>
      </c>
      <c r="AC383">
        <f>Tabla_Consulta_desde_Reporte_de_Valorización_de_Instrumentos6[[#This Row],[VALOR_UNITARIO]]*Tabla_Consulta_desde_Reporte_de_Valorización_de_Instrumentos6[[#This Row],[CANTIDAD]]</f>
        <v>3500</v>
      </c>
      <c r="AD383" t="s">
        <v>27866</v>
      </c>
      <c r="AE3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4" spans="1:31" hidden="1" x14ac:dyDescent="0.35">
      <c r="A384" s="22" t="s">
        <v>35557</v>
      </c>
      <c r="B384" t="s">
        <v>560</v>
      </c>
      <c r="C384" t="s">
        <v>424</v>
      </c>
      <c r="D384" t="s">
        <v>561</v>
      </c>
      <c r="E384" t="s">
        <v>684</v>
      </c>
      <c r="F384" t="s">
        <v>685</v>
      </c>
      <c r="G384" t="s">
        <v>233</v>
      </c>
      <c r="H384" t="s">
        <v>686</v>
      </c>
      <c r="I384" t="s">
        <v>275</v>
      </c>
      <c r="J384">
        <v>92.31</v>
      </c>
      <c r="K384" s="342">
        <v>325.738428</v>
      </c>
      <c r="L384">
        <v>96.92</v>
      </c>
      <c r="M384">
        <v>1</v>
      </c>
      <c r="P384">
        <v>3.3609</v>
      </c>
      <c r="Q384" t="s">
        <v>423</v>
      </c>
      <c r="R384">
        <v>326.81109400000003</v>
      </c>
      <c r="S384" s="342">
        <v>97.19</v>
      </c>
      <c r="T384" t="s">
        <v>233</v>
      </c>
      <c r="U384">
        <v>0</v>
      </c>
      <c r="V384">
        <v>0</v>
      </c>
      <c r="W384">
        <v>0</v>
      </c>
      <c r="X384">
        <v>-0.27</v>
      </c>
      <c r="Y384" t="str">
        <f>+MID(Tabla_Consulta_desde_Reporte_de_Valorización_de_Instrumentos6[[#This Row],[CODIGO_SBS]],7,1)</f>
        <v>2</v>
      </c>
      <c r="Z384" t="str">
        <f>Tabla_Consulta_desde_Reporte_de_Valorización_de_Instrumentos6[[#This Row],[CODIGO_SBS]]&amp;"-"&amp;RIGHT(Tabla_Consulta_desde_Reporte_de_Valorización_de_Instrumentos6[[#This Row],[PORTAFOLIO]],1)</f>
        <v>5270082F8671-3</v>
      </c>
      <c r="AA384" t="s">
        <v>37213</v>
      </c>
      <c r="AB384" t="s">
        <v>37214</v>
      </c>
      <c r="AC384">
        <f>Tabla_Consulta_desde_Reporte_de_Valorización_de_Instrumentos6[[#This Row],[VALOR_UNITARIO]]*Tabla_Consulta_desde_Reporte_de_Valorización_de_Instrumentos6[[#This Row],[CANTIDAD]]</f>
        <v>92.31</v>
      </c>
      <c r="AD384" t="s">
        <v>3009</v>
      </c>
      <c r="AE3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UBS - China Opportunity - A3</v>
      </c>
    </row>
    <row r="385" spans="1:31" hidden="1" x14ac:dyDescent="0.35">
      <c r="A385" s="22" t="s">
        <v>35557</v>
      </c>
      <c r="B385" t="s">
        <v>560</v>
      </c>
      <c r="C385" t="s">
        <v>234</v>
      </c>
      <c r="D385" t="s">
        <v>561</v>
      </c>
      <c r="E385" t="s">
        <v>684</v>
      </c>
      <c r="F385" t="s">
        <v>685</v>
      </c>
      <c r="G385" t="s">
        <v>233</v>
      </c>
      <c r="H385" t="s">
        <v>686</v>
      </c>
      <c r="I385" t="s">
        <v>275</v>
      </c>
      <c r="J385">
        <v>92.31</v>
      </c>
      <c r="K385" s="342">
        <v>325.738428</v>
      </c>
      <c r="L385">
        <v>96.92</v>
      </c>
      <c r="M385">
        <v>1</v>
      </c>
      <c r="P385">
        <v>3.3609</v>
      </c>
      <c r="Q385" t="s">
        <v>423</v>
      </c>
      <c r="R385">
        <v>326.81109400000003</v>
      </c>
      <c r="S385" s="342">
        <v>97.19</v>
      </c>
      <c r="T385" t="s">
        <v>233</v>
      </c>
      <c r="U385">
        <v>0</v>
      </c>
      <c r="V385">
        <v>0</v>
      </c>
      <c r="W385">
        <v>0</v>
      </c>
      <c r="X385">
        <v>-0.27</v>
      </c>
      <c r="Y385" t="str">
        <f>+MID(Tabla_Consulta_desde_Reporte_de_Valorización_de_Instrumentos6[[#This Row],[CODIGO_SBS]],7,1)</f>
        <v>2</v>
      </c>
      <c r="Z385" t="str">
        <f>Tabla_Consulta_desde_Reporte_de_Valorización_de_Instrumentos6[[#This Row],[CODIGO_SBS]]&amp;"-"&amp;RIGHT(Tabla_Consulta_desde_Reporte_de_Valorización_de_Instrumentos6[[#This Row],[PORTAFOLIO]],1)</f>
        <v>5270082F8671-2</v>
      </c>
      <c r="AA385" t="s">
        <v>37213</v>
      </c>
      <c r="AB385" t="s">
        <v>37214</v>
      </c>
      <c r="AC385">
        <f>Tabla_Consulta_desde_Reporte_de_Valorización_de_Instrumentos6[[#This Row],[VALOR_UNITARIO]]*Tabla_Consulta_desde_Reporte_de_Valorización_de_Instrumentos6[[#This Row],[CANTIDAD]]</f>
        <v>92.31</v>
      </c>
      <c r="AD385" t="s">
        <v>3009</v>
      </c>
      <c r="AE3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UBS - China Opportunity - A3</v>
      </c>
    </row>
    <row r="386" spans="1:31" hidden="1" x14ac:dyDescent="0.35">
      <c r="A386" s="22" t="s">
        <v>35557</v>
      </c>
      <c r="B386" t="s">
        <v>560</v>
      </c>
      <c r="C386" t="s">
        <v>424</v>
      </c>
      <c r="D386" t="s">
        <v>561</v>
      </c>
      <c r="E386" t="s">
        <v>1020</v>
      </c>
      <c r="F386" t="s">
        <v>1021</v>
      </c>
      <c r="G386" t="s">
        <v>233</v>
      </c>
      <c r="H386" t="s">
        <v>689</v>
      </c>
      <c r="I386" t="s">
        <v>275</v>
      </c>
      <c r="J386">
        <v>238.17</v>
      </c>
      <c r="K386" s="342">
        <v>258896200.14629999</v>
      </c>
      <c r="L386">
        <v>77031807</v>
      </c>
      <c r="M386">
        <v>213900</v>
      </c>
      <c r="P386">
        <v>3.3609</v>
      </c>
      <c r="Q386" t="s">
        <v>423</v>
      </c>
      <c r="R386">
        <v>261314401.46340001</v>
      </c>
      <c r="S386" s="342">
        <v>77712009</v>
      </c>
      <c r="T386" t="s">
        <v>233</v>
      </c>
      <c r="U386">
        <v>0</v>
      </c>
      <c r="V386">
        <v>0</v>
      </c>
      <c r="W386">
        <v>0</v>
      </c>
      <c r="X386">
        <v>-3.18</v>
      </c>
      <c r="Y386" t="str">
        <f>+MID(Tabla_Consulta_desde_Reporte_de_Valorización_de_Instrumentos6[[#This Row],[CODIGO_SBS]],7,1)</f>
        <v>2</v>
      </c>
      <c r="Z386" t="str">
        <f>Tabla_Consulta_desde_Reporte_de_Valorización_de_Instrumentos6[[#This Row],[CODIGO_SBS]]&amp;"-"&amp;RIGHT(Tabla_Consulta_desde_Reporte_de_Valorización_de_Instrumentos6[[#This Row],[PORTAFOLIO]],1)</f>
        <v>5270652EF676-3</v>
      </c>
      <c r="AA386" t="s">
        <v>37213</v>
      </c>
      <c r="AB386" t="s">
        <v>37214</v>
      </c>
      <c r="AC386">
        <f>Tabla_Consulta_desde_Reporte_de_Valorización_de_Instrumentos6[[#This Row],[VALOR_UNITARIO]]*Tabla_Consulta_desde_Reporte_de_Valorización_de_Instrumentos6[[#This Row],[CANTIDAD]]</f>
        <v>50944563</v>
      </c>
      <c r="AD386" t="s">
        <v>13667</v>
      </c>
      <c r="AE3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7" spans="1:31" hidden="1" x14ac:dyDescent="0.35">
      <c r="A387" s="22" t="s">
        <v>35557</v>
      </c>
      <c r="B387" t="s">
        <v>560</v>
      </c>
      <c r="C387" t="s">
        <v>32886</v>
      </c>
      <c r="D387" t="s">
        <v>561</v>
      </c>
      <c r="E387" t="s">
        <v>1020</v>
      </c>
      <c r="F387" t="s">
        <v>1021</v>
      </c>
      <c r="G387" t="s">
        <v>233</v>
      </c>
      <c r="H387" t="s">
        <v>689</v>
      </c>
      <c r="I387" t="s">
        <v>275</v>
      </c>
      <c r="J387">
        <v>238.17</v>
      </c>
      <c r="K387" s="342">
        <v>88416864.986849993</v>
      </c>
      <c r="L387">
        <v>26307496.5</v>
      </c>
      <c r="M387">
        <v>73050</v>
      </c>
      <c r="P387">
        <v>3.3609</v>
      </c>
      <c r="Q387" t="s">
        <v>423</v>
      </c>
      <c r="R387">
        <v>73971888.773300007</v>
      </c>
      <c r="S387" s="342">
        <v>21998420.5</v>
      </c>
      <c r="T387" t="s">
        <v>233</v>
      </c>
      <c r="U387">
        <v>0</v>
      </c>
      <c r="V387">
        <v>0</v>
      </c>
      <c r="W387">
        <v>0</v>
      </c>
      <c r="X387">
        <v>-3.18</v>
      </c>
      <c r="Y387" t="str">
        <f>+MID(Tabla_Consulta_desde_Reporte_de_Valorización_de_Instrumentos6[[#This Row],[CODIGO_SBS]],7,1)</f>
        <v>2</v>
      </c>
      <c r="Z387" t="str">
        <f>Tabla_Consulta_desde_Reporte_de_Valorización_de_Instrumentos6[[#This Row],[CODIGO_SBS]]&amp;"-"&amp;RIGHT(Tabla_Consulta_desde_Reporte_de_Valorización_de_Instrumentos6[[#This Row],[PORTAFOLIO]],1)</f>
        <v>5270652EF676-1</v>
      </c>
      <c r="AA387" t="s">
        <v>37213</v>
      </c>
      <c r="AB387" t="s">
        <v>37214</v>
      </c>
      <c r="AC387">
        <f>Tabla_Consulta_desde_Reporte_de_Valorización_de_Instrumentos6[[#This Row],[VALOR_UNITARIO]]*Tabla_Consulta_desde_Reporte_de_Valorización_de_Instrumentos6[[#This Row],[CANTIDAD]]</f>
        <v>17398318.5</v>
      </c>
      <c r="AD387" t="s">
        <v>13667</v>
      </c>
      <c r="AE3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8" spans="1:31" hidden="1" x14ac:dyDescent="0.35">
      <c r="A388" s="22" t="s">
        <v>35557</v>
      </c>
      <c r="B388" t="s">
        <v>560</v>
      </c>
      <c r="C388" t="s">
        <v>234</v>
      </c>
      <c r="D388" t="s">
        <v>561</v>
      </c>
      <c r="E388" t="s">
        <v>1020</v>
      </c>
      <c r="F388" t="s">
        <v>1021</v>
      </c>
      <c r="G388" t="s">
        <v>233</v>
      </c>
      <c r="H388" t="s">
        <v>689</v>
      </c>
      <c r="I388" t="s">
        <v>275</v>
      </c>
      <c r="J388">
        <v>238.17</v>
      </c>
      <c r="K388" s="342">
        <v>1105906769.8629</v>
      </c>
      <c r="L388">
        <v>329050781</v>
      </c>
      <c r="M388">
        <v>913700</v>
      </c>
      <c r="P388">
        <v>3.3609</v>
      </c>
      <c r="Q388" t="s">
        <v>423</v>
      </c>
      <c r="R388">
        <v>1116236412.4222</v>
      </c>
      <c r="S388" s="342">
        <v>331956347</v>
      </c>
      <c r="T388" t="s">
        <v>233</v>
      </c>
      <c r="U388">
        <v>0</v>
      </c>
      <c r="V388">
        <v>0</v>
      </c>
      <c r="W388">
        <v>0</v>
      </c>
      <c r="X388">
        <v>-3.18</v>
      </c>
      <c r="Y388" t="str">
        <f>+MID(Tabla_Consulta_desde_Reporte_de_Valorización_de_Instrumentos6[[#This Row],[CODIGO_SBS]],7,1)</f>
        <v>2</v>
      </c>
      <c r="Z388" t="str">
        <f>Tabla_Consulta_desde_Reporte_de_Valorización_de_Instrumentos6[[#This Row],[CODIGO_SBS]]&amp;"-"&amp;RIGHT(Tabla_Consulta_desde_Reporte_de_Valorización_de_Instrumentos6[[#This Row],[PORTAFOLIO]],1)</f>
        <v>5270652EF676-2</v>
      </c>
      <c r="AA388" t="s">
        <v>37213</v>
      </c>
      <c r="AB388" t="s">
        <v>37214</v>
      </c>
      <c r="AC388">
        <f>Tabla_Consulta_desde_Reporte_de_Valorización_de_Instrumentos6[[#This Row],[VALOR_UNITARIO]]*Tabla_Consulta_desde_Reporte_de_Valorización_de_Instrumentos6[[#This Row],[CANTIDAD]]</f>
        <v>217615929</v>
      </c>
      <c r="AD388" t="s">
        <v>13667</v>
      </c>
      <c r="AE3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9" spans="1:31" hidden="1" x14ac:dyDescent="0.35">
      <c r="A389" s="22" t="s">
        <v>35557</v>
      </c>
      <c r="B389" t="s">
        <v>560</v>
      </c>
      <c r="C389" t="s">
        <v>32886</v>
      </c>
      <c r="D389" t="s">
        <v>561</v>
      </c>
      <c r="E389" t="s">
        <v>1022</v>
      </c>
      <c r="F389" t="s">
        <v>1023</v>
      </c>
      <c r="G389" t="s">
        <v>233</v>
      </c>
      <c r="H389" t="s">
        <v>689</v>
      </c>
      <c r="I389" t="s">
        <v>275</v>
      </c>
      <c r="J389">
        <v>1</v>
      </c>
      <c r="K389" s="342">
        <v>57395258.893200003</v>
      </c>
      <c r="L389">
        <v>17077348</v>
      </c>
      <c r="M389">
        <v>661400</v>
      </c>
      <c r="P389">
        <v>3.3609</v>
      </c>
      <c r="Q389" t="s">
        <v>232</v>
      </c>
      <c r="T389" t="s">
        <v>233</v>
      </c>
      <c r="U389">
        <v>0</v>
      </c>
      <c r="V389">
        <v>0</v>
      </c>
      <c r="W389">
        <v>0</v>
      </c>
      <c r="X389">
        <v>0</v>
      </c>
      <c r="Y389" t="str">
        <f>+MID(Tabla_Consulta_desde_Reporte_de_Valorización_de_Instrumentos6[[#This Row],[CODIGO_SBS]],7,1)</f>
        <v>2</v>
      </c>
      <c r="Z389" t="str">
        <f>Tabla_Consulta_desde_Reporte_de_Valorización_de_Instrumentos6[[#This Row],[CODIGO_SBS]]&amp;"-"&amp;RIGHT(Tabla_Consulta_desde_Reporte_de_Valorización_de_Instrumentos6[[#This Row],[PORTAFOLIO]],1)</f>
        <v>5270652EF494-1</v>
      </c>
      <c r="AA389" t="s">
        <v>37217</v>
      </c>
      <c r="AB389" t="s">
        <v>37214</v>
      </c>
      <c r="AC389">
        <f>Tabla_Consulta_desde_Reporte_de_Valorización_de_Instrumentos6[[#This Row],[VALOR_UNITARIO]]*Tabla_Consulta_desde_Reporte_de_Valorización_de_Instrumentos6[[#This Row],[CANTIDAD]]</f>
        <v>661400</v>
      </c>
      <c r="AD389" t="s">
        <v>24103</v>
      </c>
      <c r="AE3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JPM EM LC Bond ETF</v>
      </c>
    </row>
    <row r="390" spans="1:31" hidden="1" x14ac:dyDescent="0.35">
      <c r="A390" s="22" t="s">
        <v>35557</v>
      </c>
      <c r="B390" t="s">
        <v>560</v>
      </c>
      <c r="C390" t="s">
        <v>234</v>
      </c>
      <c r="D390" t="s">
        <v>561</v>
      </c>
      <c r="E390" t="s">
        <v>1022</v>
      </c>
      <c r="F390" t="s">
        <v>1023</v>
      </c>
      <c r="G390" t="s">
        <v>233</v>
      </c>
      <c r="H390" t="s">
        <v>689</v>
      </c>
      <c r="I390" t="s">
        <v>275</v>
      </c>
      <c r="J390">
        <v>1</v>
      </c>
      <c r="K390" s="342">
        <v>135166095.02880001</v>
      </c>
      <c r="L390">
        <v>40217232</v>
      </c>
      <c r="M390">
        <v>1557600</v>
      </c>
      <c r="P390">
        <v>3.3609</v>
      </c>
      <c r="Q390" t="s">
        <v>232</v>
      </c>
      <c r="R390">
        <v>135234464.32319999</v>
      </c>
      <c r="S390" s="342">
        <v>40217232</v>
      </c>
      <c r="T390" t="s">
        <v>233</v>
      </c>
      <c r="U390">
        <v>0</v>
      </c>
      <c r="V390">
        <v>0</v>
      </c>
      <c r="W390">
        <v>0</v>
      </c>
      <c r="X390">
        <v>0</v>
      </c>
      <c r="Y390" t="str">
        <f>+MID(Tabla_Consulta_desde_Reporte_de_Valorización_de_Instrumentos6[[#This Row],[CODIGO_SBS]],7,1)</f>
        <v>2</v>
      </c>
      <c r="Z390" t="str">
        <f>Tabla_Consulta_desde_Reporte_de_Valorización_de_Instrumentos6[[#This Row],[CODIGO_SBS]]&amp;"-"&amp;RIGHT(Tabla_Consulta_desde_Reporte_de_Valorización_de_Instrumentos6[[#This Row],[PORTAFOLIO]],1)</f>
        <v>5270652EF494-2</v>
      </c>
      <c r="AA390" t="s">
        <v>37217</v>
      </c>
      <c r="AB390" t="s">
        <v>37214</v>
      </c>
      <c r="AC390">
        <f>Tabla_Consulta_desde_Reporte_de_Valorización_de_Instrumentos6[[#This Row],[VALOR_UNITARIO]]*Tabla_Consulta_desde_Reporte_de_Valorización_de_Instrumentos6[[#This Row],[CANTIDAD]]</f>
        <v>1557600</v>
      </c>
      <c r="AD390" t="s">
        <v>24103</v>
      </c>
      <c r="AE3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JPM EM LC Bond ETF</v>
      </c>
    </row>
    <row r="391" spans="1:31" hidden="1" x14ac:dyDescent="0.35">
      <c r="A391" s="22" t="s">
        <v>35557</v>
      </c>
      <c r="B391" t="s">
        <v>560</v>
      </c>
      <c r="C391" t="s">
        <v>424</v>
      </c>
      <c r="D391" t="s">
        <v>561</v>
      </c>
      <c r="E391" t="s">
        <v>687</v>
      </c>
      <c r="F391" t="s">
        <v>688</v>
      </c>
      <c r="G391" t="s">
        <v>233</v>
      </c>
      <c r="H391" t="s">
        <v>689</v>
      </c>
      <c r="I391" t="s">
        <v>275</v>
      </c>
      <c r="J391">
        <v>1</v>
      </c>
      <c r="K391" s="342">
        <v>78119650.503000006</v>
      </c>
      <c r="L391">
        <v>23243670</v>
      </c>
      <c r="M391">
        <v>271000</v>
      </c>
      <c r="P391">
        <v>3.3609</v>
      </c>
      <c r="Q391" t="s">
        <v>423</v>
      </c>
      <c r="R391">
        <v>79134217.863999993</v>
      </c>
      <c r="S391" s="342">
        <v>23533640</v>
      </c>
      <c r="T391" t="s">
        <v>233</v>
      </c>
      <c r="U391">
        <v>0</v>
      </c>
      <c r="V391">
        <v>0</v>
      </c>
      <c r="W391">
        <v>0</v>
      </c>
      <c r="X391">
        <v>-1.07</v>
      </c>
      <c r="Y391" t="str">
        <f>+MID(Tabla_Consulta_desde_Reporte_de_Valorización_de_Instrumentos6[[#This Row],[CODIGO_SBS]],7,1)</f>
        <v>2</v>
      </c>
      <c r="Z391" t="str">
        <f>Tabla_Consulta_desde_Reporte_de_Valorización_de_Instrumentos6[[#This Row],[CODIGO_SBS]]&amp;"-"&amp;RIGHT(Tabla_Consulta_desde_Reporte_de_Valorización_de_Instrumentos6[[#This Row],[PORTAFOLIO]],1)</f>
        <v>5270652EF106-3</v>
      </c>
      <c r="AA391" t="s">
        <v>37213</v>
      </c>
      <c r="AB391" t="s">
        <v>37214</v>
      </c>
      <c r="AC391">
        <f>Tabla_Consulta_desde_Reporte_de_Valorización_de_Instrumentos6[[#This Row],[VALOR_UNITARIO]]*Tabla_Consulta_desde_Reporte_de_Valorización_de_Instrumentos6[[#This Row],[CANTIDAD]]</f>
        <v>271000</v>
      </c>
      <c r="AD391" t="s">
        <v>21511</v>
      </c>
      <c r="AE3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2" spans="1:31" hidden="1" x14ac:dyDescent="0.35">
      <c r="A392" s="22" t="s">
        <v>35557</v>
      </c>
      <c r="B392" t="s">
        <v>560</v>
      </c>
      <c r="C392" t="s">
        <v>32886</v>
      </c>
      <c r="D392" t="s">
        <v>561</v>
      </c>
      <c r="E392" t="s">
        <v>687</v>
      </c>
      <c r="F392" t="s">
        <v>688</v>
      </c>
      <c r="G392" t="s">
        <v>233</v>
      </c>
      <c r="H392" t="s">
        <v>689</v>
      </c>
      <c r="I392" t="s">
        <v>275</v>
      </c>
      <c r="J392">
        <v>1</v>
      </c>
      <c r="K392" s="342">
        <v>31391992.397700001</v>
      </c>
      <c r="L392">
        <v>9340353</v>
      </c>
      <c r="M392">
        <v>108900</v>
      </c>
      <c r="P392">
        <v>3.3609</v>
      </c>
      <c r="Q392" t="s">
        <v>423</v>
      </c>
      <c r="R392">
        <v>31799691.237599999</v>
      </c>
      <c r="S392" s="342">
        <v>9456876</v>
      </c>
      <c r="T392" t="s">
        <v>233</v>
      </c>
      <c r="U392">
        <v>0</v>
      </c>
      <c r="V392">
        <v>0</v>
      </c>
      <c r="W392">
        <v>0</v>
      </c>
      <c r="X392">
        <v>-1.07</v>
      </c>
      <c r="Y392" t="str">
        <f>+MID(Tabla_Consulta_desde_Reporte_de_Valorización_de_Instrumentos6[[#This Row],[CODIGO_SBS]],7,1)</f>
        <v>2</v>
      </c>
      <c r="Z392" t="str">
        <f>Tabla_Consulta_desde_Reporte_de_Valorización_de_Instrumentos6[[#This Row],[CODIGO_SBS]]&amp;"-"&amp;RIGHT(Tabla_Consulta_desde_Reporte_de_Valorización_de_Instrumentos6[[#This Row],[PORTAFOLIO]],1)</f>
        <v>5270652EF106-1</v>
      </c>
      <c r="AA392" t="s">
        <v>37213</v>
      </c>
      <c r="AB392" t="s">
        <v>37214</v>
      </c>
      <c r="AC392">
        <f>Tabla_Consulta_desde_Reporte_de_Valorización_de_Instrumentos6[[#This Row],[VALOR_UNITARIO]]*Tabla_Consulta_desde_Reporte_de_Valorización_de_Instrumentos6[[#This Row],[CANTIDAD]]</f>
        <v>108900</v>
      </c>
      <c r="AD392" t="s">
        <v>21511</v>
      </c>
      <c r="AE3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3" spans="1:31" hidden="1" x14ac:dyDescent="0.35">
      <c r="A393" s="22" t="s">
        <v>35557</v>
      </c>
      <c r="B393" t="s">
        <v>560</v>
      </c>
      <c r="C393" t="s">
        <v>234</v>
      </c>
      <c r="D393" t="s">
        <v>561</v>
      </c>
      <c r="E393" t="s">
        <v>687</v>
      </c>
      <c r="F393" t="s">
        <v>688</v>
      </c>
      <c r="G393" t="s">
        <v>233</v>
      </c>
      <c r="H393" t="s">
        <v>689</v>
      </c>
      <c r="I393" t="s">
        <v>275</v>
      </c>
      <c r="J393">
        <v>1</v>
      </c>
      <c r="K393" s="342">
        <v>380999048.2281</v>
      </c>
      <c r="L393">
        <v>113362209</v>
      </c>
      <c r="M393">
        <v>1321700</v>
      </c>
      <c r="P393">
        <v>3.3609</v>
      </c>
      <c r="Q393" t="s">
        <v>423</v>
      </c>
      <c r="R393">
        <v>385947216.79280001</v>
      </c>
      <c r="S393" s="342">
        <v>114776428</v>
      </c>
      <c r="T393" t="s">
        <v>233</v>
      </c>
      <c r="U393">
        <v>0</v>
      </c>
      <c r="V393">
        <v>0</v>
      </c>
      <c r="W393">
        <v>0</v>
      </c>
      <c r="X393">
        <v>-1.07</v>
      </c>
      <c r="Y393" t="str">
        <f>+MID(Tabla_Consulta_desde_Reporte_de_Valorización_de_Instrumentos6[[#This Row],[CODIGO_SBS]],7,1)</f>
        <v>2</v>
      </c>
      <c r="Z393" t="str">
        <f>Tabla_Consulta_desde_Reporte_de_Valorización_de_Instrumentos6[[#This Row],[CODIGO_SBS]]&amp;"-"&amp;RIGHT(Tabla_Consulta_desde_Reporte_de_Valorización_de_Instrumentos6[[#This Row],[PORTAFOLIO]],1)</f>
        <v>5270652EF106-2</v>
      </c>
      <c r="AA393" t="s">
        <v>37213</v>
      </c>
      <c r="AB393" t="s">
        <v>37214</v>
      </c>
      <c r="AC393">
        <f>Tabla_Consulta_desde_Reporte_de_Valorización_de_Instrumentos6[[#This Row],[VALOR_UNITARIO]]*Tabla_Consulta_desde_Reporte_de_Valorización_de_Instrumentos6[[#This Row],[CANTIDAD]]</f>
        <v>1321700</v>
      </c>
      <c r="AD393" t="s">
        <v>21511</v>
      </c>
      <c r="AE3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4" spans="1:31" hidden="1" x14ac:dyDescent="0.35">
      <c r="A394" s="22" t="s">
        <v>35557</v>
      </c>
      <c r="B394" t="s">
        <v>560</v>
      </c>
      <c r="C394" t="s">
        <v>424</v>
      </c>
      <c r="D394" t="s">
        <v>561</v>
      </c>
      <c r="E394" t="s">
        <v>690</v>
      </c>
      <c r="F394" t="s">
        <v>691</v>
      </c>
      <c r="G394" t="s">
        <v>233</v>
      </c>
      <c r="H394" t="s">
        <v>692</v>
      </c>
      <c r="I394" t="s">
        <v>275</v>
      </c>
      <c r="J394">
        <v>1</v>
      </c>
      <c r="K394" s="342">
        <v>483.17407489999999</v>
      </c>
      <c r="L394">
        <v>143.76329999999999</v>
      </c>
      <c r="M394">
        <v>1</v>
      </c>
      <c r="P394">
        <v>3.3609</v>
      </c>
      <c r="Q394" t="s">
        <v>232</v>
      </c>
      <c r="R394">
        <v>483.54995020000001</v>
      </c>
      <c r="S394" s="342">
        <v>143.80240000000001</v>
      </c>
      <c r="T394" t="s">
        <v>233</v>
      </c>
      <c r="U394">
        <v>0</v>
      </c>
      <c r="V394">
        <v>0</v>
      </c>
      <c r="W394">
        <v>0</v>
      </c>
      <c r="X394">
        <v>-3.9100000000000003E-2</v>
      </c>
      <c r="Y394" t="str">
        <f>+MID(Tabla_Consulta_desde_Reporte_de_Valorización_de_Instrumentos6[[#This Row],[CODIGO_SBS]],7,1)</f>
        <v>2</v>
      </c>
      <c r="Z394" t="str">
        <f>Tabla_Consulta_desde_Reporte_de_Valorización_de_Instrumentos6[[#This Row],[CODIGO_SBS]]&amp;"-"&amp;RIGHT(Tabla_Consulta_desde_Reporte_de_Valorización_de_Instrumentos6[[#This Row],[PORTAFOLIO]],1)</f>
        <v>5270172FWXM7-3</v>
      </c>
      <c r="AA394" t="s">
        <v>37217</v>
      </c>
      <c r="AB394" t="s">
        <v>37214</v>
      </c>
      <c r="AC394">
        <f>Tabla_Consulta_desde_Reporte_de_Valorización_de_Instrumentos6[[#This Row],[VALOR_UNITARIO]]*Tabla_Consulta_desde_Reporte_de_Valorización_de_Instrumentos6[[#This Row],[CANTIDAD]]</f>
        <v>1</v>
      </c>
      <c r="AD394" t="s">
        <v>8789</v>
      </c>
      <c r="AE3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5" spans="1:31" hidden="1" x14ac:dyDescent="0.35">
      <c r="A395" s="22" t="s">
        <v>35557</v>
      </c>
      <c r="B395" t="s">
        <v>560</v>
      </c>
      <c r="C395" t="s">
        <v>32886</v>
      </c>
      <c r="D395" t="s">
        <v>561</v>
      </c>
      <c r="E395" t="s">
        <v>690</v>
      </c>
      <c r="F395" t="s">
        <v>691</v>
      </c>
      <c r="G395" t="s">
        <v>233</v>
      </c>
      <c r="H395" t="s">
        <v>692</v>
      </c>
      <c r="I395" t="s">
        <v>275</v>
      </c>
      <c r="J395">
        <v>1</v>
      </c>
      <c r="K395" s="342">
        <v>488.00581570000003</v>
      </c>
      <c r="L395">
        <v>145.20093299999999</v>
      </c>
      <c r="M395">
        <v>1.01</v>
      </c>
      <c r="P395">
        <v>3.3609</v>
      </c>
      <c r="Q395" t="s">
        <v>232</v>
      </c>
      <c r="R395">
        <v>488.38544969999998</v>
      </c>
      <c r="S395" s="342">
        <v>145.24042399999999</v>
      </c>
      <c r="T395" t="s">
        <v>233</v>
      </c>
      <c r="U395">
        <v>0</v>
      </c>
      <c r="V395">
        <v>0</v>
      </c>
      <c r="W395">
        <v>0</v>
      </c>
      <c r="X395">
        <v>-3.9100000000000003E-2</v>
      </c>
      <c r="Y395" t="str">
        <f>+MID(Tabla_Consulta_desde_Reporte_de_Valorización_de_Instrumentos6[[#This Row],[CODIGO_SBS]],7,1)</f>
        <v>2</v>
      </c>
      <c r="Z395" t="str">
        <f>Tabla_Consulta_desde_Reporte_de_Valorización_de_Instrumentos6[[#This Row],[CODIGO_SBS]]&amp;"-"&amp;RIGHT(Tabla_Consulta_desde_Reporte_de_Valorización_de_Instrumentos6[[#This Row],[PORTAFOLIO]],1)</f>
        <v>5270172FWXM7-1</v>
      </c>
      <c r="AA395" t="s">
        <v>37217</v>
      </c>
      <c r="AB395" t="s">
        <v>37214</v>
      </c>
      <c r="AC395">
        <f>Tabla_Consulta_desde_Reporte_de_Valorización_de_Instrumentos6[[#This Row],[VALOR_UNITARIO]]*Tabla_Consulta_desde_Reporte_de_Valorización_de_Instrumentos6[[#This Row],[CANTIDAD]]</f>
        <v>1.01</v>
      </c>
      <c r="AD395" t="s">
        <v>8789</v>
      </c>
      <c r="AE3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6" spans="1:31" hidden="1" x14ac:dyDescent="0.35">
      <c r="A396" s="22" t="s">
        <v>35557</v>
      </c>
      <c r="B396" t="s">
        <v>560</v>
      </c>
      <c r="C396" t="s">
        <v>234</v>
      </c>
      <c r="D396" t="s">
        <v>561</v>
      </c>
      <c r="E396" t="s">
        <v>690</v>
      </c>
      <c r="F396" t="s">
        <v>691</v>
      </c>
      <c r="G396" t="s">
        <v>233</v>
      </c>
      <c r="H396" t="s">
        <v>692</v>
      </c>
      <c r="I396" t="s">
        <v>275</v>
      </c>
      <c r="J396">
        <v>1</v>
      </c>
      <c r="K396" s="342">
        <v>488.00581570000003</v>
      </c>
      <c r="L396">
        <v>145.20093299999999</v>
      </c>
      <c r="M396">
        <v>1.01</v>
      </c>
      <c r="P396">
        <v>3.3609</v>
      </c>
      <c r="Q396" t="s">
        <v>232</v>
      </c>
      <c r="R396">
        <v>488.38544969999998</v>
      </c>
      <c r="S396" s="342">
        <v>145.24042399999999</v>
      </c>
      <c r="T396" t="s">
        <v>233</v>
      </c>
      <c r="U396">
        <v>0</v>
      </c>
      <c r="V396">
        <v>0</v>
      </c>
      <c r="W396">
        <v>0</v>
      </c>
      <c r="X396">
        <v>-3.9100000000000003E-2</v>
      </c>
      <c r="Y396" t="str">
        <f>+MID(Tabla_Consulta_desde_Reporte_de_Valorización_de_Instrumentos6[[#This Row],[CODIGO_SBS]],7,1)</f>
        <v>2</v>
      </c>
      <c r="Z396" t="str">
        <f>Tabla_Consulta_desde_Reporte_de_Valorización_de_Instrumentos6[[#This Row],[CODIGO_SBS]]&amp;"-"&amp;RIGHT(Tabla_Consulta_desde_Reporte_de_Valorización_de_Instrumentos6[[#This Row],[PORTAFOLIO]],1)</f>
        <v>5270172FWXM7-2</v>
      </c>
      <c r="AA396" t="s">
        <v>37217</v>
      </c>
      <c r="AB396" t="s">
        <v>37214</v>
      </c>
      <c r="AC396">
        <f>Tabla_Consulta_desde_Reporte_de_Valorización_de_Instrumentos6[[#This Row],[VALOR_UNITARIO]]*Tabla_Consulta_desde_Reporte_de_Valorización_de_Instrumentos6[[#This Row],[CANTIDAD]]</f>
        <v>1.01</v>
      </c>
      <c r="AD396" t="s">
        <v>8789</v>
      </c>
      <c r="AE3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7" spans="1:31" hidden="1" x14ac:dyDescent="0.35">
      <c r="A397" s="22" t="s">
        <v>35557</v>
      </c>
      <c r="B397" t="s">
        <v>560</v>
      </c>
      <c r="C397" t="s">
        <v>424</v>
      </c>
      <c r="D397" t="s">
        <v>561</v>
      </c>
      <c r="E397" t="s">
        <v>24940</v>
      </c>
      <c r="F397" t="s">
        <v>24941</v>
      </c>
      <c r="G397" t="s">
        <v>233</v>
      </c>
      <c r="H397" t="s">
        <v>692</v>
      </c>
      <c r="I397" t="s">
        <v>275</v>
      </c>
      <c r="J397">
        <v>1</v>
      </c>
      <c r="K397" s="342">
        <v>44262145.556999996</v>
      </c>
      <c r="L397">
        <v>13169730</v>
      </c>
      <c r="M397">
        <v>21000</v>
      </c>
      <c r="P397">
        <v>3.3609</v>
      </c>
      <c r="Q397" t="s">
        <v>423</v>
      </c>
      <c r="R397">
        <v>44608655.112000003</v>
      </c>
      <c r="S397" s="342">
        <v>13266120</v>
      </c>
      <c r="T397" t="s">
        <v>233</v>
      </c>
      <c r="U397">
        <v>0</v>
      </c>
      <c r="V397">
        <v>0</v>
      </c>
      <c r="W397">
        <v>0</v>
      </c>
      <c r="X397">
        <v>-4.59</v>
      </c>
      <c r="Y397" t="str">
        <f>+MID(Tabla_Consulta_desde_Reporte_de_Valorización_de_Instrumentos6[[#This Row],[CODIGO_SBS]],7,1)</f>
        <v>2</v>
      </c>
      <c r="Z397" t="str">
        <f>Tabla_Consulta_desde_Reporte_de_Valorización_de_Instrumentos6[[#This Row],[CODIGO_SBS]]&amp;"-"&amp;RIGHT(Tabla_Consulta_desde_Reporte_de_Valorización_de_Instrumentos6[[#This Row],[PORTAFOLIO]],1)</f>
        <v>5270172E8413-3</v>
      </c>
      <c r="AA397" t="s">
        <v>37213</v>
      </c>
      <c r="AB397" t="s">
        <v>37214</v>
      </c>
      <c r="AC397">
        <f>Tabla_Consulta_desde_Reporte_de_Valorización_de_Instrumentos6[[#This Row],[VALOR_UNITARIO]]*Tabla_Consulta_desde_Reporte_de_Valorización_de_Instrumentos6[[#This Row],[CANTIDAD]]</f>
        <v>21000</v>
      </c>
      <c r="AD397" t="s">
        <v>27205</v>
      </c>
      <c r="AE3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S&amp;P 500 ETF</v>
      </c>
    </row>
    <row r="398" spans="1:31" hidden="1" x14ac:dyDescent="0.35">
      <c r="A398" s="22" t="s">
        <v>35557</v>
      </c>
      <c r="B398" t="s">
        <v>560</v>
      </c>
      <c r="C398" t="s">
        <v>234</v>
      </c>
      <c r="D398" t="s">
        <v>561</v>
      </c>
      <c r="E398" t="s">
        <v>24940</v>
      </c>
      <c r="F398" t="s">
        <v>24941</v>
      </c>
      <c r="G398" t="s">
        <v>233</v>
      </c>
      <c r="H398" t="s">
        <v>692</v>
      </c>
      <c r="I398" t="s">
        <v>275</v>
      </c>
      <c r="J398">
        <v>1</v>
      </c>
      <c r="K398" s="342">
        <v>151334383.38060001</v>
      </c>
      <c r="L398">
        <v>45027934</v>
      </c>
      <c r="M398">
        <v>71800</v>
      </c>
      <c r="P398">
        <v>3.3609</v>
      </c>
      <c r="Q398" t="s">
        <v>423</v>
      </c>
      <c r="R398">
        <v>323306538.47839999</v>
      </c>
      <c r="S398" s="342">
        <v>96147784</v>
      </c>
      <c r="T398" t="s">
        <v>233</v>
      </c>
      <c r="U398">
        <v>0</v>
      </c>
      <c r="V398">
        <v>0</v>
      </c>
      <c r="W398">
        <v>0</v>
      </c>
      <c r="X398">
        <v>-4.59</v>
      </c>
      <c r="Y398" t="str">
        <f>+MID(Tabla_Consulta_desde_Reporte_de_Valorización_de_Instrumentos6[[#This Row],[CODIGO_SBS]],7,1)</f>
        <v>2</v>
      </c>
      <c r="Z398" t="str">
        <f>Tabla_Consulta_desde_Reporte_de_Valorización_de_Instrumentos6[[#This Row],[CODIGO_SBS]]&amp;"-"&amp;RIGHT(Tabla_Consulta_desde_Reporte_de_Valorización_de_Instrumentos6[[#This Row],[PORTAFOLIO]],1)</f>
        <v>5270172E8413-2</v>
      </c>
      <c r="AA398" t="s">
        <v>37213</v>
      </c>
      <c r="AB398" t="s">
        <v>37214</v>
      </c>
      <c r="AC398">
        <f>Tabla_Consulta_desde_Reporte_de_Valorización_de_Instrumentos6[[#This Row],[VALOR_UNITARIO]]*Tabla_Consulta_desde_Reporte_de_Valorización_de_Instrumentos6[[#This Row],[CANTIDAD]]</f>
        <v>71800</v>
      </c>
      <c r="AD398" t="s">
        <v>27205</v>
      </c>
      <c r="AE3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S&amp;P 500 ETF</v>
      </c>
    </row>
    <row r="399" spans="1:31" hidden="1" x14ac:dyDescent="0.35">
      <c r="A399" s="22" t="s">
        <v>35557</v>
      </c>
      <c r="B399" t="s">
        <v>560</v>
      </c>
      <c r="C399" t="s">
        <v>424</v>
      </c>
      <c r="D399" t="s">
        <v>561</v>
      </c>
      <c r="E399" t="s">
        <v>695</v>
      </c>
      <c r="F399" t="s">
        <v>696</v>
      </c>
      <c r="G399" t="s">
        <v>233</v>
      </c>
      <c r="H399" t="s">
        <v>692</v>
      </c>
      <c r="I399" t="s">
        <v>275</v>
      </c>
      <c r="J399">
        <v>1</v>
      </c>
      <c r="K399" s="342">
        <v>892.30131530000006</v>
      </c>
      <c r="L399">
        <v>265.494753</v>
      </c>
      <c r="M399">
        <v>1.83</v>
      </c>
      <c r="P399">
        <v>3.3609</v>
      </c>
      <c r="Q399" t="s">
        <v>232</v>
      </c>
      <c r="R399">
        <v>892.99202979999995</v>
      </c>
      <c r="S399" s="342">
        <v>265.56594000000001</v>
      </c>
      <c r="T399" t="s">
        <v>233</v>
      </c>
      <c r="U399">
        <v>0</v>
      </c>
      <c r="V399">
        <v>0</v>
      </c>
      <c r="W399">
        <v>0</v>
      </c>
      <c r="X399">
        <v>-3.8899999999999997E-2</v>
      </c>
      <c r="Y399" t="str">
        <f>+MID(Tabla_Consulta_desde_Reporte_de_Valorización_de_Instrumentos6[[#This Row],[CODIGO_SBS]],7,1)</f>
        <v>2</v>
      </c>
      <c r="Z399" t="str">
        <f>Tabla_Consulta_desde_Reporte_de_Valorización_de_Instrumentos6[[#This Row],[CODIGO_SBS]]&amp;"-"&amp;RIGHT(Tabla_Consulta_desde_Reporte_de_Valorización_de_Instrumentos6[[#This Row],[PORTAFOLIO]],1)</f>
        <v>5270172FWXN8-3</v>
      </c>
      <c r="AA399" t="s">
        <v>37217</v>
      </c>
      <c r="AB399" t="s">
        <v>37214</v>
      </c>
      <c r="AC399">
        <f>Tabla_Consulta_desde_Reporte_de_Valorización_de_Instrumentos6[[#This Row],[VALOR_UNITARIO]]*Tabla_Consulta_desde_Reporte_de_Valorización_de_Instrumentos6[[#This Row],[CANTIDAD]]</f>
        <v>1.83</v>
      </c>
      <c r="AD399" t="s">
        <v>9146</v>
      </c>
      <c r="AE3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0" spans="1:31" hidden="1" x14ac:dyDescent="0.35">
      <c r="A400" s="22" t="s">
        <v>35557</v>
      </c>
      <c r="B400" t="s">
        <v>560</v>
      </c>
      <c r="C400" t="s">
        <v>32886</v>
      </c>
      <c r="D400" t="s">
        <v>561</v>
      </c>
      <c r="E400" t="s">
        <v>695</v>
      </c>
      <c r="F400" t="s">
        <v>696</v>
      </c>
      <c r="G400" t="s">
        <v>233</v>
      </c>
      <c r="H400" t="s">
        <v>692</v>
      </c>
      <c r="I400" t="s">
        <v>275</v>
      </c>
      <c r="J400">
        <v>1</v>
      </c>
      <c r="K400" s="342">
        <v>970.31673090000004</v>
      </c>
      <c r="L400">
        <v>288.70740899999998</v>
      </c>
      <c r="M400">
        <v>1.99</v>
      </c>
      <c r="P400">
        <v>3.3609</v>
      </c>
      <c r="Q400" t="s">
        <v>232</v>
      </c>
      <c r="R400">
        <v>971.06783570000005</v>
      </c>
      <c r="S400" s="342">
        <v>288.78482000000002</v>
      </c>
      <c r="T400" t="s">
        <v>233</v>
      </c>
      <c r="U400">
        <v>0</v>
      </c>
      <c r="V400">
        <v>0</v>
      </c>
      <c r="W400">
        <v>0</v>
      </c>
      <c r="X400">
        <v>-3.8899999999999997E-2</v>
      </c>
      <c r="Y400" t="str">
        <f>+MID(Tabla_Consulta_desde_Reporte_de_Valorización_de_Instrumentos6[[#This Row],[CODIGO_SBS]],7,1)</f>
        <v>2</v>
      </c>
      <c r="Z400" t="str">
        <f>Tabla_Consulta_desde_Reporte_de_Valorización_de_Instrumentos6[[#This Row],[CODIGO_SBS]]&amp;"-"&amp;RIGHT(Tabla_Consulta_desde_Reporte_de_Valorización_de_Instrumentos6[[#This Row],[PORTAFOLIO]],1)</f>
        <v>5270172FWXN8-1</v>
      </c>
      <c r="AA400" t="s">
        <v>37217</v>
      </c>
      <c r="AB400" t="s">
        <v>37214</v>
      </c>
      <c r="AC400">
        <f>Tabla_Consulta_desde_Reporte_de_Valorización_de_Instrumentos6[[#This Row],[VALOR_UNITARIO]]*Tabla_Consulta_desde_Reporte_de_Valorización_de_Instrumentos6[[#This Row],[CANTIDAD]]</f>
        <v>1.99</v>
      </c>
      <c r="AD400" t="s">
        <v>9146</v>
      </c>
      <c r="AE4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1" spans="1:31" hidden="1" x14ac:dyDescent="0.35">
      <c r="A401" s="22" t="s">
        <v>35557</v>
      </c>
      <c r="B401" t="s">
        <v>560</v>
      </c>
      <c r="C401" t="s">
        <v>234</v>
      </c>
      <c r="D401" t="s">
        <v>561</v>
      </c>
      <c r="E401" t="s">
        <v>695</v>
      </c>
      <c r="F401" t="s">
        <v>696</v>
      </c>
      <c r="G401" t="s">
        <v>233</v>
      </c>
      <c r="H401" t="s">
        <v>692</v>
      </c>
      <c r="I401" t="s">
        <v>275</v>
      </c>
      <c r="J401">
        <v>1</v>
      </c>
      <c r="K401" s="342">
        <v>604.61947050000003</v>
      </c>
      <c r="L401">
        <v>179.89808400000001</v>
      </c>
      <c r="M401">
        <v>1.24</v>
      </c>
      <c r="P401">
        <v>3.3609</v>
      </c>
      <c r="Q401" t="s">
        <v>232</v>
      </c>
      <c r="R401">
        <v>605.08749560000001</v>
      </c>
      <c r="S401" s="342">
        <v>179.94631999999999</v>
      </c>
      <c r="T401" t="s">
        <v>233</v>
      </c>
      <c r="U401">
        <v>0</v>
      </c>
      <c r="V401">
        <v>0</v>
      </c>
      <c r="W401">
        <v>0</v>
      </c>
      <c r="X401">
        <v>-3.8899999999999997E-2</v>
      </c>
      <c r="Y401" t="str">
        <f>+MID(Tabla_Consulta_desde_Reporte_de_Valorización_de_Instrumentos6[[#This Row],[CODIGO_SBS]],7,1)</f>
        <v>2</v>
      </c>
      <c r="Z401" t="str">
        <f>Tabla_Consulta_desde_Reporte_de_Valorización_de_Instrumentos6[[#This Row],[CODIGO_SBS]]&amp;"-"&amp;RIGHT(Tabla_Consulta_desde_Reporte_de_Valorización_de_Instrumentos6[[#This Row],[PORTAFOLIO]],1)</f>
        <v>5270172FWXN8-2</v>
      </c>
      <c r="AA401" t="s">
        <v>37217</v>
      </c>
      <c r="AB401" t="s">
        <v>37214</v>
      </c>
      <c r="AC401">
        <f>Tabla_Consulta_desde_Reporte_de_Valorización_de_Instrumentos6[[#This Row],[VALOR_UNITARIO]]*Tabla_Consulta_desde_Reporte_de_Valorización_de_Instrumentos6[[#This Row],[CANTIDAD]]</f>
        <v>1.24</v>
      </c>
      <c r="AD401" t="s">
        <v>9146</v>
      </c>
      <c r="AE4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2" spans="1:31" hidden="1" x14ac:dyDescent="0.35">
      <c r="A402" s="22" t="s">
        <v>35557</v>
      </c>
      <c r="B402" t="s">
        <v>697</v>
      </c>
      <c r="C402" t="s">
        <v>234</v>
      </c>
      <c r="D402" t="s">
        <v>698</v>
      </c>
      <c r="E402" t="s">
        <v>699</v>
      </c>
      <c r="F402" t="s">
        <v>699</v>
      </c>
      <c r="G402" t="s">
        <v>233</v>
      </c>
      <c r="H402" t="s">
        <v>700</v>
      </c>
      <c r="I402" t="s">
        <v>275</v>
      </c>
      <c r="J402">
        <v>1</v>
      </c>
      <c r="K402" s="342">
        <v>326558685.88154072</v>
      </c>
      <c r="L402">
        <v>97164058.996560693</v>
      </c>
      <c r="M402">
        <v>12.346203300000001</v>
      </c>
      <c r="N402" s="23">
        <v>47037</v>
      </c>
      <c r="O402">
        <v>1015</v>
      </c>
      <c r="P402">
        <v>3.3609</v>
      </c>
      <c r="Q402" t="s">
        <v>423</v>
      </c>
      <c r="R402">
        <v>326723864.78183478</v>
      </c>
      <c r="S402" s="342">
        <v>97164058.996560693</v>
      </c>
      <c r="T402" t="s">
        <v>233</v>
      </c>
      <c r="U402">
        <v>0</v>
      </c>
      <c r="V402">
        <v>0</v>
      </c>
      <c r="W402">
        <v>0</v>
      </c>
      <c r="X402">
        <v>0</v>
      </c>
      <c r="Y402" t="str">
        <f>+MID(Tabla_Consulta_desde_Reporte_de_Valorización_de_Instrumentos6[[#This Row],[CODIGO_SBS]],7,1)</f>
        <v>2</v>
      </c>
      <c r="Z402" t="str">
        <f>Tabla_Consulta_desde_Reporte_de_Valorización_de_Instrumentos6[[#This Row],[CODIGO_SBS]]&amp;"-"&amp;RIGHT(Tabla_Consulta_desde_Reporte_de_Valorización_de_Instrumentos6[[#This Row],[PORTAFOLIO]],1)</f>
        <v>5358472ASF8G-2</v>
      </c>
      <c r="AA402" t="s">
        <v>37218</v>
      </c>
      <c r="AB402" t="s">
        <v>37210</v>
      </c>
      <c r="AC402">
        <f>Tabla_Consulta_desde_Reporte_de_Valorización_de_Instrumentos6[[#This Row],[VALOR_UNITARIO]]*Tabla_Consulta_desde_Reporte_de_Valorización_de_Instrumentos6[[#This Row],[CANTIDAD]]</f>
        <v>12.346203300000001</v>
      </c>
      <c r="AD402" t="s">
        <v>25145</v>
      </c>
      <c r="AE4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ASF VIII GP Limited</v>
      </c>
    </row>
    <row r="403" spans="1:31" hidden="1" x14ac:dyDescent="0.35">
      <c r="A403" s="22" t="s">
        <v>35557</v>
      </c>
      <c r="B403" t="s">
        <v>697</v>
      </c>
      <c r="C403" t="s">
        <v>424</v>
      </c>
      <c r="D403" t="s">
        <v>698</v>
      </c>
      <c r="E403" t="s">
        <v>701</v>
      </c>
      <c r="F403" t="s">
        <v>702</v>
      </c>
      <c r="G403" t="s">
        <v>703</v>
      </c>
      <c r="H403" t="s">
        <v>704</v>
      </c>
      <c r="I403" t="s">
        <v>275</v>
      </c>
      <c r="J403">
        <v>1</v>
      </c>
      <c r="K403" s="342">
        <v>14528730.4273296</v>
      </c>
      <c r="L403">
        <v>4322869.0015559997</v>
      </c>
      <c r="M403">
        <v>54.326408299999997</v>
      </c>
      <c r="N403" s="23">
        <v>46387</v>
      </c>
      <c r="O403">
        <v>365</v>
      </c>
      <c r="P403">
        <v>3.3609</v>
      </c>
      <c r="Q403" t="s">
        <v>423</v>
      </c>
      <c r="R403">
        <v>14536079.304632301</v>
      </c>
      <c r="S403" s="342">
        <v>4322869.0015559997</v>
      </c>
      <c r="T403" t="s">
        <v>233</v>
      </c>
      <c r="U403">
        <v>0</v>
      </c>
      <c r="V403">
        <v>0</v>
      </c>
      <c r="W403">
        <v>0</v>
      </c>
      <c r="X403">
        <v>0</v>
      </c>
      <c r="Y403" t="str">
        <f>+MID(Tabla_Consulta_desde_Reporte_de_Valorización_de_Instrumentos6[[#This Row],[CODIGO_SBS]],7,1)</f>
        <v>2</v>
      </c>
      <c r="Z403" t="str">
        <f>Tabla_Consulta_desde_Reporte_de_Valorización_de_Instrumentos6[[#This Row],[CODIGO_SBS]]&amp;"-"&amp;RIGHT(Tabla_Consulta_desde_Reporte_de_Valorización_de_Instrumentos6[[#This Row],[PORTAFOLIO]],1)</f>
        <v>5370862TRGL1-3</v>
      </c>
      <c r="AA403" t="s">
        <v>37218</v>
      </c>
      <c r="AB403" t="s">
        <v>37210</v>
      </c>
      <c r="AC403">
        <f>Tabla_Consulta_desde_Reporte_de_Valorización_de_Instrumentos6[[#This Row],[VALOR_UNITARIO]]*Tabla_Consulta_desde_Reporte_de_Valorización_de_Instrumentos6[[#This Row],[CANTIDAD]]</f>
        <v>54.326408299999997</v>
      </c>
      <c r="AD403" t="s">
        <v>25042</v>
      </c>
      <c r="AE4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TRG Rohatyn - LAPEF I</v>
      </c>
    </row>
    <row r="404" spans="1:31" hidden="1" x14ac:dyDescent="0.35">
      <c r="A404" s="22" t="s">
        <v>35557</v>
      </c>
      <c r="B404" t="s">
        <v>697</v>
      </c>
      <c r="C404" t="s">
        <v>234</v>
      </c>
      <c r="D404" t="s">
        <v>698</v>
      </c>
      <c r="E404" t="s">
        <v>701</v>
      </c>
      <c r="F404" t="s">
        <v>702</v>
      </c>
      <c r="G404" t="s">
        <v>703</v>
      </c>
      <c r="H404" t="s">
        <v>704</v>
      </c>
      <c r="I404" t="s">
        <v>275</v>
      </c>
      <c r="J404">
        <v>1</v>
      </c>
      <c r="K404" s="342">
        <v>50245199.573045298</v>
      </c>
      <c r="L404">
        <v>14949924.000429999</v>
      </c>
      <c r="M404">
        <v>187.8788543</v>
      </c>
      <c r="N404" s="23">
        <v>46387</v>
      </c>
      <c r="O404">
        <v>365</v>
      </c>
      <c r="P404">
        <v>3.3609</v>
      </c>
      <c r="Q404" t="s">
        <v>423</v>
      </c>
      <c r="R404">
        <v>50270614.443846002</v>
      </c>
      <c r="S404" s="342">
        <v>14949924.000429999</v>
      </c>
      <c r="T404" t="s">
        <v>233</v>
      </c>
      <c r="U404">
        <v>0</v>
      </c>
      <c r="V404">
        <v>0</v>
      </c>
      <c r="W404">
        <v>0</v>
      </c>
      <c r="X404">
        <v>0</v>
      </c>
      <c r="Y404" t="str">
        <f>+MID(Tabla_Consulta_desde_Reporte_de_Valorización_de_Instrumentos6[[#This Row],[CODIGO_SBS]],7,1)</f>
        <v>2</v>
      </c>
      <c r="Z404" t="str">
        <f>Tabla_Consulta_desde_Reporte_de_Valorización_de_Instrumentos6[[#This Row],[CODIGO_SBS]]&amp;"-"&amp;RIGHT(Tabla_Consulta_desde_Reporte_de_Valorización_de_Instrumentos6[[#This Row],[PORTAFOLIO]],1)</f>
        <v>5370862TRGL1-2</v>
      </c>
      <c r="AA404" t="s">
        <v>37218</v>
      </c>
      <c r="AB404" t="s">
        <v>37210</v>
      </c>
      <c r="AC404">
        <f>Tabla_Consulta_desde_Reporte_de_Valorización_de_Instrumentos6[[#This Row],[VALOR_UNITARIO]]*Tabla_Consulta_desde_Reporte_de_Valorización_de_Instrumentos6[[#This Row],[CANTIDAD]]</f>
        <v>187.8788543</v>
      </c>
      <c r="AD404" t="s">
        <v>25042</v>
      </c>
      <c r="AE4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TRG Rohatyn - LAPEF I</v>
      </c>
    </row>
    <row r="405" spans="1:31" hidden="1" x14ac:dyDescent="0.35">
      <c r="A405" s="22" t="s">
        <v>35557</v>
      </c>
      <c r="B405" t="s">
        <v>697</v>
      </c>
      <c r="C405" t="s">
        <v>234</v>
      </c>
      <c r="D405" t="s">
        <v>698</v>
      </c>
      <c r="E405" t="s">
        <v>705</v>
      </c>
      <c r="F405" t="s">
        <v>706</v>
      </c>
      <c r="G405" t="s">
        <v>707</v>
      </c>
      <c r="H405" t="s">
        <v>708</v>
      </c>
      <c r="I405" t="s">
        <v>589</v>
      </c>
      <c r="J405">
        <v>1</v>
      </c>
      <c r="K405" s="342">
        <v>824570.88388009998</v>
      </c>
      <c r="L405">
        <v>208961.9997017</v>
      </c>
      <c r="M405">
        <v>11.8688628</v>
      </c>
      <c r="N405" s="23">
        <v>46295</v>
      </c>
      <c r="O405">
        <v>273</v>
      </c>
      <c r="P405">
        <v>3.9460326999999999</v>
      </c>
      <c r="Q405" t="s">
        <v>423</v>
      </c>
      <c r="R405">
        <v>825901.40762079996</v>
      </c>
      <c r="S405" s="342">
        <v>208961.9997017</v>
      </c>
      <c r="T405" t="s">
        <v>233</v>
      </c>
      <c r="U405">
        <v>0</v>
      </c>
      <c r="V405">
        <v>0</v>
      </c>
      <c r="W405">
        <v>0</v>
      </c>
      <c r="X405">
        <v>0</v>
      </c>
      <c r="Y405" t="str">
        <f>+MID(Tabla_Consulta_desde_Reporte_de_Valorización_de_Instrumentos6[[#This Row],[CODIGO_SBS]],7,1)</f>
        <v>4</v>
      </c>
      <c r="Z405" t="str">
        <f>Tabla_Consulta_desde_Reporte_de_Valorización_de_Instrumentos6[[#This Row],[CODIGO_SBS]]&amp;"-"&amp;RIGHT(Tabla_Consulta_desde_Reporte_de_Valorización_de_Instrumentos6[[#This Row],[PORTAFOLIO]],1)</f>
        <v>5370904PGD09-2</v>
      </c>
      <c r="AA405" t="s">
        <v>37218</v>
      </c>
      <c r="AB405" t="s">
        <v>37210</v>
      </c>
      <c r="AC405">
        <f>Tabla_Consulta_desde_Reporte_de_Valorización_de_Instrumentos6[[#This Row],[VALOR_UNITARIO]]*Tabla_Consulta_desde_Reporte_de_Valorización_de_Instrumentos6[[#This Row],[CANTIDAD]]</f>
        <v>11.8688628</v>
      </c>
      <c r="AD405" t="s">
        <v>25050</v>
      </c>
      <c r="AE4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PGD 2009</v>
      </c>
    </row>
    <row r="406" spans="1:31" hidden="1" x14ac:dyDescent="0.35">
      <c r="A406" s="22" t="s">
        <v>35557</v>
      </c>
      <c r="B406" t="s">
        <v>697</v>
      </c>
      <c r="C406" t="s">
        <v>424</v>
      </c>
      <c r="D406" t="s">
        <v>698</v>
      </c>
      <c r="E406" t="s">
        <v>710</v>
      </c>
      <c r="F406" t="s">
        <v>711</v>
      </c>
      <c r="G406" t="s">
        <v>233</v>
      </c>
      <c r="H406" t="s">
        <v>712</v>
      </c>
      <c r="I406" t="s">
        <v>275</v>
      </c>
      <c r="J406">
        <v>1</v>
      </c>
      <c r="K406" s="342">
        <v>1379467.9514458</v>
      </c>
      <c r="L406">
        <v>410445.99703829997</v>
      </c>
      <c r="M406">
        <v>1.5462448</v>
      </c>
      <c r="N406" s="23">
        <v>46387</v>
      </c>
      <c r="O406">
        <v>365</v>
      </c>
      <c r="P406">
        <v>3.3609</v>
      </c>
      <c r="Q406" t="s">
        <v>423</v>
      </c>
      <c r="R406">
        <v>1380165.7096408</v>
      </c>
      <c r="S406" s="342">
        <v>410445.99703829997</v>
      </c>
      <c r="T406" t="s">
        <v>233</v>
      </c>
      <c r="U406">
        <v>0</v>
      </c>
      <c r="V406">
        <v>0</v>
      </c>
      <c r="W406">
        <v>0</v>
      </c>
      <c r="X406">
        <v>0</v>
      </c>
      <c r="Y406" t="str">
        <f>+MID(Tabla_Consulta_desde_Reporte_de_Valorización_de_Instrumentos6[[#This Row],[CODIGO_SBS]],7,1)</f>
        <v>2</v>
      </c>
      <c r="Z406" t="str">
        <f>Tabla_Consulta_desde_Reporte_de_Valorización_de_Instrumentos6[[#This Row],[CODIGO_SBS]]&amp;"-"&amp;RIGHT(Tabla_Consulta_desde_Reporte_de_Valorización_de_Instrumentos6[[#This Row],[PORTAFOLIO]],1)</f>
        <v>5371242PAVIL-3</v>
      </c>
      <c r="AA406" t="s">
        <v>37218</v>
      </c>
      <c r="AB406" t="s">
        <v>37210</v>
      </c>
      <c r="AC406">
        <f>Tabla_Consulta_desde_Reporte_de_Valorización_de_Instrumentos6[[#This Row],[VALOR_UNITARIO]]*Tabla_Consulta_desde_Reporte_de_Valorización_de_Instrumentos6[[#This Row],[CANTIDAD]]</f>
        <v>1.5462448</v>
      </c>
      <c r="AD406" t="s">
        <v>25017</v>
      </c>
      <c r="AE4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Pantheon - PASIA VI</v>
      </c>
    </row>
    <row r="407" spans="1:31" hidden="1" x14ac:dyDescent="0.35">
      <c r="A407" s="22" t="s">
        <v>35557</v>
      </c>
      <c r="B407" t="s">
        <v>697</v>
      </c>
      <c r="C407" t="s">
        <v>234</v>
      </c>
      <c r="D407" t="s">
        <v>698</v>
      </c>
      <c r="E407" t="s">
        <v>710</v>
      </c>
      <c r="F407" t="s">
        <v>711</v>
      </c>
      <c r="G407" t="s">
        <v>233</v>
      </c>
      <c r="H407" t="s">
        <v>712</v>
      </c>
      <c r="I407" t="s">
        <v>275</v>
      </c>
      <c r="J407">
        <v>1</v>
      </c>
      <c r="K407" s="342">
        <v>5516870.2886095</v>
      </c>
      <c r="L407">
        <v>1641485.9973845</v>
      </c>
      <c r="M407">
        <v>6.1838566000000004</v>
      </c>
      <c r="N407" s="23">
        <v>46387</v>
      </c>
      <c r="O407">
        <v>365</v>
      </c>
      <c r="P407">
        <v>3.3609</v>
      </c>
      <c r="Q407" t="s">
        <v>423</v>
      </c>
      <c r="R407">
        <v>5519660.8148050997</v>
      </c>
      <c r="S407" s="342">
        <v>1641485.9973845</v>
      </c>
      <c r="T407" t="s">
        <v>233</v>
      </c>
      <c r="U407">
        <v>0</v>
      </c>
      <c r="V407">
        <v>0</v>
      </c>
      <c r="W407">
        <v>0</v>
      </c>
      <c r="X407">
        <v>0</v>
      </c>
      <c r="Y407" t="str">
        <f>+MID(Tabla_Consulta_desde_Reporte_de_Valorización_de_Instrumentos6[[#This Row],[CODIGO_SBS]],7,1)</f>
        <v>2</v>
      </c>
      <c r="Z407" t="str">
        <f>Tabla_Consulta_desde_Reporte_de_Valorización_de_Instrumentos6[[#This Row],[CODIGO_SBS]]&amp;"-"&amp;RIGHT(Tabla_Consulta_desde_Reporte_de_Valorización_de_Instrumentos6[[#This Row],[PORTAFOLIO]],1)</f>
        <v>5371242PAVIL-2</v>
      </c>
      <c r="AA407" t="s">
        <v>37218</v>
      </c>
      <c r="AB407" t="s">
        <v>37210</v>
      </c>
      <c r="AC407">
        <f>Tabla_Consulta_desde_Reporte_de_Valorización_de_Instrumentos6[[#This Row],[VALOR_UNITARIO]]*Tabla_Consulta_desde_Reporte_de_Valorización_de_Instrumentos6[[#This Row],[CANTIDAD]]</f>
        <v>6.1838566000000004</v>
      </c>
      <c r="AD407" t="s">
        <v>25017</v>
      </c>
      <c r="AE4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Pantheon - PASIA VI</v>
      </c>
    </row>
    <row r="408" spans="1:31" hidden="1" x14ac:dyDescent="0.35">
      <c r="A408" s="22" t="s">
        <v>35557</v>
      </c>
      <c r="B408" t="s">
        <v>697</v>
      </c>
      <c r="C408" t="s">
        <v>424</v>
      </c>
      <c r="D408" t="s">
        <v>698</v>
      </c>
      <c r="E408" t="s">
        <v>713</v>
      </c>
      <c r="F408" t="s">
        <v>714</v>
      </c>
      <c r="G408" t="s">
        <v>715</v>
      </c>
      <c r="H408" t="s">
        <v>716</v>
      </c>
      <c r="I408" t="s">
        <v>275</v>
      </c>
      <c r="J408">
        <v>1</v>
      </c>
      <c r="K408" s="342">
        <v>16801602.887256399</v>
      </c>
      <c r="L408">
        <v>4999137.9949586</v>
      </c>
      <c r="M408">
        <v>42.861291399999999</v>
      </c>
      <c r="N408" s="23">
        <v>46387</v>
      </c>
      <c r="O408">
        <v>365</v>
      </c>
      <c r="P408">
        <v>3.3609</v>
      </c>
      <c r="Q408" t="s">
        <v>423</v>
      </c>
      <c r="R408">
        <v>16810101.421847899</v>
      </c>
      <c r="S408" s="342">
        <v>4999137.9949586</v>
      </c>
      <c r="T408" t="s">
        <v>233</v>
      </c>
      <c r="U408">
        <v>0</v>
      </c>
      <c r="V408">
        <v>0</v>
      </c>
      <c r="W408">
        <v>0</v>
      </c>
      <c r="X408">
        <v>0</v>
      </c>
      <c r="Y408" t="str">
        <f>+MID(Tabla_Consulta_desde_Reporte_de_Valorización_de_Instrumentos6[[#This Row],[CODIGO_SBS]],7,1)</f>
        <v>2</v>
      </c>
      <c r="Z408" t="str">
        <f>Tabla_Consulta_desde_Reporte_de_Valorización_de_Instrumentos6[[#This Row],[CODIGO_SBS]]&amp;"-"&amp;RIGHT(Tabla_Consulta_desde_Reporte_de_Valorización_de_Instrumentos6[[#This Row],[PORTAFOLIO]],1)</f>
        <v>5371262AGPII-3</v>
      </c>
      <c r="AA408" t="s">
        <v>37218</v>
      </c>
      <c r="AB408" t="s">
        <v>37210</v>
      </c>
      <c r="AC408">
        <f>Tabla_Consulta_desde_Reporte_de_Valorización_de_Instrumentos6[[#This Row],[VALOR_UNITARIO]]*Tabla_Consulta_desde_Reporte_de_Valorización_de_Instrumentos6[[#This Row],[CANTIDAD]]</f>
        <v>42.861291399999999</v>
      </c>
      <c r="AD408" t="s">
        <v>25178</v>
      </c>
      <c r="AE4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ARCM - ARC Fund II</v>
      </c>
    </row>
    <row r="409" spans="1:31" hidden="1" x14ac:dyDescent="0.35">
      <c r="A409" s="22" t="s">
        <v>35557</v>
      </c>
      <c r="B409" t="s">
        <v>697</v>
      </c>
      <c r="C409" t="s">
        <v>234</v>
      </c>
      <c r="D409" t="s">
        <v>698</v>
      </c>
      <c r="E409" t="s">
        <v>713</v>
      </c>
      <c r="F409" t="s">
        <v>714</v>
      </c>
      <c r="G409" t="s">
        <v>715</v>
      </c>
      <c r="H409" t="s">
        <v>716</v>
      </c>
      <c r="I409" t="s">
        <v>275</v>
      </c>
      <c r="J409">
        <v>1</v>
      </c>
      <c r="K409" s="342">
        <v>36471616.3175878</v>
      </c>
      <c r="L409">
        <v>10851740.9972293</v>
      </c>
      <c r="M409">
        <v>93.039966800000002</v>
      </c>
      <c r="N409" s="23">
        <v>46387</v>
      </c>
      <c r="O409">
        <v>365</v>
      </c>
      <c r="P409">
        <v>3.3609</v>
      </c>
      <c r="Q409" t="s">
        <v>423</v>
      </c>
      <c r="R409">
        <v>36490064.277283102</v>
      </c>
      <c r="S409" s="342">
        <v>10851740.9972293</v>
      </c>
      <c r="T409" t="s">
        <v>233</v>
      </c>
      <c r="U409">
        <v>0</v>
      </c>
      <c r="V409">
        <v>0</v>
      </c>
      <c r="W409">
        <v>0</v>
      </c>
      <c r="X409">
        <v>0</v>
      </c>
      <c r="Y409" t="str">
        <f>+MID(Tabla_Consulta_desde_Reporte_de_Valorización_de_Instrumentos6[[#This Row],[CODIGO_SBS]],7,1)</f>
        <v>2</v>
      </c>
      <c r="Z409" t="str">
        <f>Tabla_Consulta_desde_Reporte_de_Valorización_de_Instrumentos6[[#This Row],[CODIGO_SBS]]&amp;"-"&amp;RIGHT(Tabla_Consulta_desde_Reporte_de_Valorización_de_Instrumentos6[[#This Row],[PORTAFOLIO]],1)</f>
        <v>5371262AGPII-2</v>
      </c>
      <c r="AA409" t="s">
        <v>37218</v>
      </c>
      <c r="AB409" t="s">
        <v>37210</v>
      </c>
      <c r="AC409">
        <f>Tabla_Consulta_desde_Reporte_de_Valorización_de_Instrumentos6[[#This Row],[VALOR_UNITARIO]]*Tabla_Consulta_desde_Reporte_de_Valorización_de_Instrumentos6[[#This Row],[CANTIDAD]]</f>
        <v>93.039966800000002</v>
      </c>
      <c r="AD409" t="s">
        <v>25178</v>
      </c>
      <c r="AE4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ARCM - ARC Fund II</v>
      </c>
    </row>
    <row r="410" spans="1:31" hidden="1" x14ac:dyDescent="0.35">
      <c r="A410" s="22" t="s">
        <v>35557</v>
      </c>
      <c r="B410" t="s">
        <v>697</v>
      </c>
      <c r="C410" t="s">
        <v>424</v>
      </c>
      <c r="D410" t="s">
        <v>698</v>
      </c>
      <c r="E410" t="s">
        <v>717</v>
      </c>
      <c r="F410" t="s">
        <v>718</v>
      </c>
      <c r="G410" t="s">
        <v>719</v>
      </c>
      <c r="H410" t="s">
        <v>720</v>
      </c>
      <c r="I410" t="s">
        <v>275</v>
      </c>
      <c r="J410">
        <v>1</v>
      </c>
      <c r="K410" s="342">
        <v>203065.577983</v>
      </c>
      <c r="L410">
        <v>60419.999994899998</v>
      </c>
      <c r="M410">
        <v>44.562846</v>
      </c>
      <c r="N410" s="23">
        <v>46215</v>
      </c>
      <c r="O410">
        <v>193</v>
      </c>
      <c r="P410">
        <v>3.3609</v>
      </c>
      <c r="Q410" t="s">
        <v>423</v>
      </c>
      <c r="R410">
        <v>203168.291983</v>
      </c>
      <c r="S410" s="342">
        <v>60419.999994899998</v>
      </c>
      <c r="T410" t="s">
        <v>233</v>
      </c>
      <c r="U410">
        <v>0</v>
      </c>
      <c r="V410">
        <v>0</v>
      </c>
      <c r="W410">
        <v>0</v>
      </c>
      <c r="X410">
        <v>0</v>
      </c>
      <c r="Y410" t="str">
        <f>+MID(Tabla_Consulta_desde_Reporte_de_Valorización_de_Instrumentos6[[#This Row],[CODIGO_SBS]],7,1)</f>
        <v>2</v>
      </c>
      <c r="Z410" t="str">
        <f>Tabla_Consulta_desde_Reporte_de_Valorización_de_Instrumentos6[[#This Row],[CODIGO_SBS]]&amp;"-"&amp;RIGHT(Tabla_Consulta_desde_Reporte_de_Valorización_de_Instrumentos6[[#This Row],[PORTAFOLIO]],1)</f>
        <v>5371332COL6A-3</v>
      </c>
      <c r="AA410" t="s">
        <v>37218</v>
      </c>
      <c r="AB410" t="s">
        <v>37210</v>
      </c>
      <c r="AC410">
        <f>Tabla_Consulta_desde_Reporte_de_Valorización_de_Instrumentos6[[#This Row],[VALOR_UNITARIO]]*Tabla_Consulta_desde_Reporte_de_Valorización_de_Instrumentos6[[#This Row],[CANTIDAD]]</f>
        <v>44.562846</v>
      </c>
      <c r="AD410" t="s">
        <v>25130</v>
      </c>
      <c r="AE4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v>
      </c>
    </row>
    <row r="411" spans="1:31" hidden="1" x14ac:dyDescent="0.35">
      <c r="A411" s="22" t="s">
        <v>35557</v>
      </c>
      <c r="B411" t="s">
        <v>697</v>
      </c>
      <c r="C411" t="s">
        <v>234</v>
      </c>
      <c r="D411" t="s">
        <v>698</v>
      </c>
      <c r="E411" t="s">
        <v>717</v>
      </c>
      <c r="F411" t="s">
        <v>718</v>
      </c>
      <c r="G411" t="s">
        <v>719</v>
      </c>
      <c r="H411" t="s">
        <v>720</v>
      </c>
      <c r="I411" t="s">
        <v>275</v>
      </c>
      <c r="J411">
        <v>1</v>
      </c>
      <c r="K411" s="342">
        <v>1827260.8337458</v>
      </c>
      <c r="L411">
        <v>543681.99998389999</v>
      </c>
      <c r="M411">
        <v>400.993334</v>
      </c>
      <c r="N411" s="23">
        <v>46215</v>
      </c>
      <c r="O411">
        <v>193</v>
      </c>
      <c r="P411">
        <v>3.3609</v>
      </c>
      <c r="Q411" t="s">
        <v>423</v>
      </c>
      <c r="R411">
        <v>1828185.0931458001</v>
      </c>
      <c r="S411" s="342">
        <v>543681.99998389999</v>
      </c>
      <c r="T411" t="s">
        <v>233</v>
      </c>
      <c r="U411">
        <v>0</v>
      </c>
      <c r="V411">
        <v>0</v>
      </c>
      <c r="W411">
        <v>0</v>
      </c>
      <c r="X411">
        <v>0</v>
      </c>
      <c r="Y411" t="str">
        <f>+MID(Tabla_Consulta_desde_Reporte_de_Valorización_de_Instrumentos6[[#This Row],[CODIGO_SBS]],7,1)</f>
        <v>2</v>
      </c>
      <c r="Z411" t="str">
        <f>Tabla_Consulta_desde_Reporte_de_Valorización_de_Instrumentos6[[#This Row],[CODIGO_SBS]]&amp;"-"&amp;RIGHT(Tabla_Consulta_desde_Reporte_de_Valorización_de_Instrumentos6[[#This Row],[PORTAFOLIO]],1)</f>
        <v>5371332COL6A-2</v>
      </c>
      <c r="AA411" t="s">
        <v>37218</v>
      </c>
      <c r="AB411" t="s">
        <v>37210</v>
      </c>
      <c r="AC411">
        <f>Tabla_Consulta_desde_Reporte_de_Valorización_de_Instrumentos6[[#This Row],[VALOR_UNITARIO]]*Tabla_Consulta_desde_Reporte_de_Valorización_de_Instrumentos6[[#This Row],[CANTIDAD]]</f>
        <v>400.993334</v>
      </c>
      <c r="AD411" t="s">
        <v>25130</v>
      </c>
      <c r="AE4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v>
      </c>
    </row>
    <row r="412" spans="1:31" hidden="1" x14ac:dyDescent="0.35">
      <c r="A412" s="22" t="s">
        <v>35557</v>
      </c>
      <c r="B412" t="s">
        <v>697</v>
      </c>
      <c r="C412" t="s">
        <v>424</v>
      </c>
      <c r="D412" t="s">
        <v>698</v>
      </c>
      <c r="E412" t="s">
        <v>721</v>
      </c>
      <c r="F412" t="s">
        <v>721</v>
      </c>
      <c r="G412" t="s">
        <v>233</v>
      </c>
      <c r="H412" t="s">
        <v>722</v>
      </c>
      <c r="I412" t="s">
        <v>275</v>
      </c>
      <c r="J412">
        <v>1</v>
      </c>
      <c r="K412" s="342">
        <v>1392017.5527929999</v>
      </c>
      <c r="L412">
        <v>414179.99726059998</v>
      </c>
      <c r="M412">
        <v>5.0355125000000003</v>
      </c>
      <c r="N412" s="23">
        <v>46203</v>
      </c>
      <c r="O412">
        <v>181</v>
      </c>
      <c r="P412">
        <v>3.3609</v>
      </c>
      <c r="Q412" t="s">
        <v>423</v>
      </c>
      <c r="R412">
        <v>1392721.6587884</v>
      </c>
      <c r="S412" s="342">
        <v>414179.99726059998</v>
      </c>
      <c r="T412" t="s">
        <v>233</v>
      </c>
      <c r="U412">
        <v>0</v>
      </c>
      <c r="V412">
        <v>0</v>
      </c>
      <c r="W412">
        <v>0</v>
      </c>
      <c r="X412">
        <v>0</v>
      </c>
      <c r="Y412" t="str">
        <f>+MID(Tabla_Consulta_desde_Reporte_de_Valorización_de_Instrumentos6[[#This Row],[CODIGO_SBS]],7,1)</f>
        <v>2</v>
      </c>
      <c r="Z412" t="str">
        <f>Tabla_Consulta_desde_Reporte_de_Valorización_de_Instrumentos6[[#This Row],[CODIGO_SBS]]&amp;"-"&amp;RIGHT(Tabla_Consulta_desde_Reporte_de_Valorización_de_Instrumentos6[[#This Row],[PORTAFOLIO]],1)</f>
        <v>5371362PGS11-3</v>
      </c>
      <c r="AA412" t="s">
        <v>37218</v>
      </c>
      <c r="AB412" t="s">
        <v>37210</v>
      </c>
      <c r="AC412">
        <f>Tabla_Consulta_desde_Reporte_de_Valorización_de_Instrumentos6[[#This Row],[VALOR_UNITARIO]]*Tabla_Consulta_desde_Reporte_de_Valorización_de_Instrumentos6[[#This Row],[CANTIDAD]]</f>
        <v>5.0355125000000003</v>
      </c>
      <c r="AD412" t="s">
        <v>25133</v>
      </c>
      <c r="AE4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2011</v>
      </c>
    </row>
    <row r="413" spans="1:31" hidden="1" x14ac:dyDescent="0.35">
      <c r="A413" s="22" t="s">
        <v>35557</v>
      </c>
      <c r="B413" t="s">
        <v>697</v>
      </c>
      <c r="C413" t="s">
        <v>234</v>
      </c>
      <c r="D413" t="s">
        <v>698</v>
      </c>
      <c r="E413" t="s">
        <v>721</v>
      </c>
      <c r="F413" t="s">
        <v>721</v>
      </c>
      <c r="G413" t="s">
        <v>233</v>
      </c>
      <c r="H413" t="s">
        <v>722</v>
      </c>
      <c r="I413" t="s">
        <v>275</v>
      </c>
      <c r="J413">
        <v>1</v>
      </c>
      <c r="K413" s="342">
        <v>3553926.5748053999</v>
      </c>
      <c r="L413">
        <v>1057433.0015191</v>
      </c>
      <c r="M413">
        <v>12.856045999999999</v>
      </c>
      <c r="N413" s="23">
        <v>46203</v>
      </c>
      <c r="O413">
        <v>181</v>
      </c>
      <c r="P413">
        <v>3.3609</v>
      </c>
      <c r="Q413" t="s">
        <v>423</v>
      </c>
      <c r="R413">
        <v>3555724.2109079999</v>
      </c>
      <c r="S413" s="342">
        <v>1057433.0015191</v>
      </c>
      <c r="T413" t="s">
        <v>233</v>
      </c>
      <c r="U413">
        <v>0</v>
      </c>
      <c r="V413">
        <v>0</v>
      </c>
      <c r="W413">
        <v>0</v>
      </c>
      <c r="X413">
        <v>0</v>
      </c>
      <c r="Y413" t="str">
        <f>+MID(Tabla_Consulta_desde_Reporte_de_Valorización_de_Instrumentos6[[#This Row],[CODIGO_SBS]],7,1)</f>
        <v>2</v>
      </c>
      <c r="Z413" t="str">
        <f>Tabla_Consulta_desde_Reporte_de_Valorización_de_Instrumentos6[[#This Row],[CODIGO_SBS]]&amp;"-"&amp;RIGHT(Tabla_Consulta_desde_Reporte_de_Valorización_de_Instrumentos6[[#This Row],[PORTAFOLIO]],1)</f>
        <v>5371362PGS11-2</v>
      </c>
      <c r="AA413" t="s">
        <v>37218</v>
      </c>
      <c r="AB413" t="s">
        <v>37210</v>
      </c>
      <c r="AC413">
        <f>Tabla_Consulta_desde_Reporte_de_Valorización_de_Instrumentos6[[#This Row],[VALOR_UNITARIO]]*Tabla_Consulta_desde_Reporte_de_Valorización_de_Instrumentos6[[#This Row],[CANTIDAD]]</f>
        <v>12.856045999999999</v>
      </c>
      <c r="AD413" t="s">
        <v>25133</v>
      </c>
      <c r="AE4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2011</v>
      </c>
    </row>
    <row r="414" spans="1:31" hidden="1" x14ac:dyDescent="0.35">
      <c r="A414" s="22" t="s">
        <v>35557</v>
      </c>
      <c r="B414" t="s">
        <v>697</v>
      </c>
      <c r="C414" t="s">
        <v>424</v>
      </c>
      <c r="D414" t="s">
        <v>698</v>
      </c>
      <c r="E414" t="s">
        <v>723</v>
      </c>
      <c r="F414" t="s">
        <v>724</v>
      </c>
      <c r="G414" t="s">
        <v>725</v>
      </c>
      <c r="H414" t="s">
        <v>726</v>
      </c>
      <c r="I414" t="s">
        <v>589</v>
      </c>
      <c r="J414">
        <v>1</v>
      </c>
      <c r="K414" s="342">
        <v>764918.71266159997</v>
      </c>
      <c r="L414">
        <v>193845.00099599999</v>
      </c>
      <c r="M414">
        <v>4.3110198000000004</v>
      </c>
      <c r="N414" s="23">
        <v>46559</v>
      </c>
      <c r="O414">
        <v>537</v>
      </c>
      <c r="P414">
        <v>3.9460326999999999</v>
      </c>
      <c r="Q414" t="s">
        <v>423</v>
      </c>
      <c r="R414">
        <v>766152.98193649994</v>
      </c>
      <c r="S414" s="342">
        <v>193845.00099599999</v>
      </c>
      <c r="T414" t="s">
        <v>233</v>
      </c>
      <c r="U414">
        <v>0</v>
      </c>
      <c r="V414">
        <v>0</v>
      </c>
      <c r="W414">
        <v>0</v>
      </c>
      <c r="X414">
        <v>0</v>
      </c>
      <c r="Y414" t="str">
        <f>+MID(Tabla_Consulta_desde_Reporte_de_Valorización_de_Instrumentos6[[#This Row],[CODIGO_SBS]],7,1)</f>
        <v>4</v>
      </c>
      <c r="Z414" t="str">
        <f>Tabla_Consulta_desde_Reporte_de_Valorización_de_Instrumentos6[[#This Row],[CODIGO_SBS]]&amp;"-"&amp;RIGHT(Tabla_Consulta_desde_Reporte_de_Valorización_de_Instrumentos6[[#This Row],[PORTAFOLIO]],1)</f>
        <v>5371484A8AFE-3</v>
      </c>
      <c r="AA414" t="s">
        <v>37218</v>
      </c>
      <c r="AB414" t="s">
        <v>37210</v>
      </c>
      <c r="AC414">
        <f>Tabla_Consulta_desde_Reporte_de_Valorización_de_Instrumentos6[[#This Row],[VALOR_UNITARIO]]*Tabla_Consulta_desde_Reporte_de_Valorización_de_Instrumentos6[[#This Row],[CANTIDAD]]</f>
        <v>4.3110198000000004</v>
      </c>
      <c r="AD414" t="s">
        <v>25055</v>
      </c>
      <c r="AE4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VIII</v>
      </c>
    </row>
    <row r="415" spans="1:31" hidden="1" x14ac:dyDescent="0.35">
      <c r="A415" s="22" t="s">
        <v>35557</v>
      </c>
      <c r="B415" t="s">
        <v>697</v>
      </c>
      <c r="C415" t="s">
        <v>234</v>
      </c>
      <c r="D415" t="s">
        <v>698</v>
      </c>
      <c r="E415" t="s">
        <v>723</v>
      </c>
      <c r="F415" t="s">
        <v>724</v>
      </c>
      <c r="G415" t="s">
        <v>725</v>
      </c>
      <c r="H415" t="s">
        <v>726</v>
      </c>
      <c r="I415" t="s">
        <v>589</v>
      </c>
      <c r="J415">
        <v>1</v>
      </c>
      <c r="K415" s="342">
        <v>3059674.8329032999</v>
      </c>
      <c r="L415">
        <v>775379.99948740005</v>
      </c>
      <c r="M415">
        <v>17.2440791</v>
      </c>
      <c r="N415" s="23">
        <v>46559</v>
      </c>
      <c r="O415">
        <v>537</v>
      </c>
      <c r="P415">
        <v>3.9460326999999999</v>
      </c>
      <c r="Q415" t="s">
        <v>423</v>
      </c>
      <c r="R415">
        <v>3064611.909974</v>
      </c>
      <c r="S415" s="342">
        <v>775379.99948740005</v>
      </c>
      <c r="T415" t="s">
        <v>233</v>
      </c>
      <c r="U415">
        <v>0</v>
      </c>
      <c r="V415">
        <v>0</v>
      </c>
      <c r="W415">
        <v>0</v>
      </c>
      <c r="X415">
        <v>0</v>
      </c>
      <c r="Y415" t="str">
        <f>+MID(Tabla_Consulta_desde_Reporte_de_Valorización_de_Instrumentos6[[#This Row],[CODIGO_SBS]],7,1)</f>
        <v>4</v>
      </c>
      <c r="Z415" t="str">
        <f>Tabla_Consulta_desde_Reporte_de_Valorización_de_Instrumentos6[[#This Row],[CODIGO_SBS]]&amp;"-"&amp;RIGHT(Tabla_Consulta_desde_Reporte_de_Valorización_de_Instrumentos6[[#This Row],[PORTAFOLIO]],1)</f>
        <v>5371484A8AFE-2</v>
      </c>
      <c r="AA415" t="s">
        <v>37218</v>
      </c>
      <c r="AB415" t="s">
        <v>37210</v>
      </c>
      <c r="AC415">
        <f>Tabla_Consulta_desde_Reporte_de_Valorización_de_Instrumentos6[[#This Row],[VALOR_UNITARIO]]*Tabla_Consulta_desde_Reporte_de_Valorización_de_Instrumentos6[[#This Row],[CANTIDAD]]</f>
        <v>17.2440791</v>
      </c>
      <c r="AD415" t="s">
        <v>25055</v>
      </c>
      <c r="AE4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VIII</v>
      </c>
    </row>
    <row r="416" spans="1:31" hidden="1" x14ac:dyDescent="0.35">
      <c r="A416" s="22" t="s">
        <v>35557</v>
      </c>
      <c r="B416" t="s">
        <v>697</v>
      </c>
      <c r="C416" t="s">
        <v>424</v>
      </c>
      <c r="D416" t="s">
        <v>698</v>
      </c>
      <c r="E416" t="s">
        <v>727</v>
      </c>
      <c r="F416" t="s">
        <v>727</v>
      </c>
      <c r="G416" t="s">
        <v>728</v>
      </c>
      <c r="H416" t="s">
        <v>729</v>
      </c>
      <c r="I416" t="s">
        <v>275</v>
      </c>
      <c r="J416">
        <v>1</v>
      </c>
      <c r="K416" s="342">
        <v>69186996.707439393</v>
      </c>
      <c r="L416">
        <v>20585853.999654699</v>
      </c>
      <c r="M416">
        <v>123.7155578</v>
      </c>
      <c r="N416" s="23">
        <v>46404</v>
      </c>
      <c r="O416">
        <v>382</v>
      </c>
      <c r="P416">
        <v>3.3609</v>
      </c>
      <c r="Q416" t="s">
        <v>423</v>
      </c>
      <c r="R416">
        <v>69221992.6592388</v>
      </c>
      <c r="S416" s="342">
        <v>20585853.999654699</v>
      </c>
      <c r="T416" t="s">
        <v>233</v>
      </c>
      <c r="U416">
        <v>0</v>
      </c>
      <c r="V416">
        <v>0</v>
      </c>
      <c r="W416">
        <v>0</v>
      </c>
      <c r="X416">
        <v>0</v>
      </c>
      <c r="Y416" t="str">
        <f>+MID(Tabla_Consulta_desde_Reporte_de_Valorización_de_Instrumentos6[[#This Row],[CODIGO_SBS]],7,1)</f>
        <v>2</v>
      </c>
      <c r="Z416" t="str">
        <f>Tabla_Consulta_desde_Reporte_de_Valorización_de_Instrumentos6[[#This Row],[CODIGO_SBS]]&amp;"-"&amp;RIGHT(Tabla_Consulta_desde_Reporte_de_Valorización_de_Instrumentos6[[#This Row],[PORTAFOLIO]],1)</f>
        <v>5372842LCP8F-3</v>
      </c>
      <c r="AA416" t="s">
        <v>37218</v>
      </c>
      <c r="AB416" t="s">
        <v>37210</v>
      </c>
      <c r="AC416">
        <f>Tabla_Consulta_desde_Reporte_de_Valorización_de_Instrumentos6[[#This Row],[VALOR_UNITARIO]]*Tabla_Consulta_desde_Reporte_de_Valorización_de_Instrumentos6[[#This Row],[CANTIDAD]]</f>
        <v>123.7155578</v>
      </c>
      <c r="AD416" t="s">
        <v>25134</v>
      </c>
      <c r="AE4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Lexington Partners GP Holdings VIII LLC</v>
      </c>
    </row>
    <row r="417" spans="1:31" hidden="1" x14ac:dyDescent="0.35">
      <c r="A417" s="22" t="s">
        <v>35557</v>
      </c>
      <c r="B417" t="s">
        <v>697</v>
      </c>
      <c r="C417" t="s">
        <v>234</v>
      </c>
      <c r="D417" t="s">
        <v>698</v>
      </c>
      <c r="E417" t="s">
        <v>727</v>
      </c>
      <c r="F417" t="s">
        <v>727</v>
      </c>
      <c r="G417" t="s">
        <v>728</v>
      </c>
      <c r="H417" t="s">
        <v>729</v>
      </c>
      <c r="I417" t="s">
        <v>275</v>
      </c>
      <c r="J417">
        <v>1</v>
      </c>
      <c r="K417" s="342">
        <v>124536687.50044151</v>
      </c>
      <c r="L417">
        <v>37054564.997602299</v>
      </c>
      <c r="M417">
        <v>222.68817110000001</v>
      </c>
      <c r="N417" s="23">
        <v>46404</v>
      </c>
      <c r="O417">
        <v>382</v>
      </c>
      <c r="P417">
        <v>3.3609</v>
      </c>
      <c r="Q417" t="s">
        <v>423</v>
      </c>
      <c r="R417">
        <v>124599680.26093739</v>
      </c>
      <c r="S417" s="342">
        <v>37054564.997602299</v>
      </c>
      <c r="T417" t="s">
        <v>233</v>
      </c>
      <c r="U417">
        <v>0</v>
      </c>
      <c r="V417">
        <v>0</v>
      </c>
      <c r="W417">
        <v>0</v>
      </c>
      <c r="X417">
        <v>0</v>
      </c>
      <c r="Y417" t="str">
        <f>+MID(Tabla_Consulta_desde_Reporte_de_Valorización_de_Instrumentos6[[#This Row],[CODIGO_SBS]],7,1)</f>
        <v>2</v>
      </c>
      <c r="Z417" t="str">
        <f>Tabla_Consulta_desde_Reporte_de_Valorización_de_Instrumentos6[[#This Row],[CODIGO_SBS]]&amp;"-"&amp;RIGHT(Tabla_Consulta_desde_Reporte_de_Valorización_de_Instrumentos6[[#This Row],[PORTAFOLIO]],1)</f>
        <v>5372842LCP8F-2</v>
      </c>
      <c r="AA417" t="s">
        <v>37218</v>
      </c>
      <c r="AB417" t="s">
        <v>37210</v>
      </c>
      <c r="AC417">
        <f>Tabla_Consulta_desde_Reporte_de_Valorización_de_Instrumentos6[[#This Row],[VALOR_UNITARIO]]*Tabla_Consulta_desde_Reporte_de_Valorización_de_Instrumentos6[[#This Row],[CANTIDAD]]</f>
        <v>222.68817110000001</v>
      </c>
      <c r="AD417" t="s">
        <v>25134</v>
      </c>
      <c r="AE4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Lexington Partners GP Holdings VIII LLC</v>
      </c>
    </row>
    <row r="418" spans="1:31" hidden="1" x14ac:dyDescent="0.35">
      <c r="A418" s="22" t="s">
        <v>35557</v>
      </c>
      <c r="B418" t="s">
        <v>697</v>
      </c>
      <c r="C418" t="s">
        <v>424</v>
      </c>
      <c r="D418" t="s">
        <v>698</v>
      </c>
      <c r="E418" t="s">
        <v>730</v>
      </c>
      <c r="F418" t="s">
        <v>35581</v>
      </c>
      <c r="G418" t="s">
        <v>731</v>
      </c>
      <c r="H418" t="s">
        <v>35582</v>
      </c>
      <c r="I418" t="s">
        <v>275</v>
      </c>
      <c r="J418">
        <v>1</v>
      </c>
      <c r="K418" s="342">
        <v>72672.740456200001</v>
      </c>
      <c r="L418">
        <v>21622.999927500001</v>
      </c>
      <c r="M418">
        <v>13.346064399999999</v>
      </c>
      <c r="N418" s="23">
        <v>46148</v>
      </c>
      <c r="O418">
        <v>126</v>
      </c>
      <c r="P418">
        <v>3.3609</v>
      </c>
      <c r="Q418" t="s">
        <v>423</v>
      </c>
      <c r="R418">
        <v>72709.499555999995</v>
      </c>
      <c r="S418" s="342">
        <v>21622.999927500001</v>
      </c>
      <c r="T418" t="s">
        <v>233</v>
      </c>
      <c r="U418">
        <v>0</v>
      </c>
      <c r="V418">
        <v>0</v>
      </c>
      <c r="W418">
        <v>0</v>
      </c>
      <c r="X418">
        <v>0</v>
      </c>
      <c r="Y418" t="str">
        <f>+MID(Tabla_Consulta_desde_Reporte_de_Valorización_de_Instrumentos6[[#This Row],[CODIGO_SBS]],7,1)</f>
        <v>2</v>
      </c>
      <c r="Z418" t="str">
        <f>Tabla_Consulta_desde_Reporte_de_Valorización_de_Instrumentos6[[#This Row],[CODIGO_SBS]]&amp;"-"&amp;RIGHT(Tabla_Consulta_desde_Reporte_de_Valorización_de_Instrumentos6[[#This Row],[PORTAFOLIO]],1)</f>
        <v>5373382ACOA3-3</v>
      </c>
      <c r="AA418" t="s">
        <v>37219</v>
      </c>
      <c r="AB418" t="s">
        <v>37210</v>
      </c>
      <c r="AC418">
        <f>Tabla_Consulta_desde_Reporte_de_Valorización_de_Instrumentos6[[#This Row],[VALOR_UNITARIO]]*Tabla_Consulta_desde_Reporte_de_Valorización_de_Instrumentos6[[#This Row],[CANTIDAD]]</f>
        <v>13.346064399999999</v>
      </c>
      <c r="AD418" t="s">
        <v>24979</v>
      </c>
      <c r="AE4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Apollo Credit Opportunity III</v>
      </c>
    </row>
    <row r="419" spans="1:31" hidden="1" x14ac:dyDescent="0.35">
      <c r="A419" s="22" t="s">
        <v>35557</v>
      </c>
      <c r="B419" t="s">
        <v>697</v>
      </c>
      <c r="C419" t="s">
        <v>234</v>
      </c>
      <c r="D419" t="s">
        <v>698</v>
      </c>
      <c r="E419" t="s">
        <v>730</v>
      </c>
      <c r="F419" t="s">
        <v>35581</v>
      </c>
      <c r="G419" t="s">
        <v>731</v>
      </c>
      <c r="H419" t="s">
        <v>35582</v>
      </c>
      <c r="I419" t="s">
        <v>275</v>
      </c>
      <c r="J419">
        <v>1</v>
      </c>
      <c r="K419" s="342">
        <v>196488.2967759</v>
      </c>
      <c r="L419">
        <v>58463.000022599997</v>
      </c>
      <c r="M419">
        <v>36.0843068</v>
      </c>
      <c r="N419" s="23">
        <v>46148</v>
      </c>
      <c r="O419">
        <v>126</v>
      </c>
      <c r="P419">
        <v>3.3609</v>
      </c>
      <c r="Q419" t="s">
        <v>423</v>
      </c>
      <c r="R419">
        <v>196587.683876</v>
      </c>
      <c r="S419" s="342">
        <v>58463.000022599997</v>
      </c>
      <c r="T419" t="s">
        <v>233</v>
      </c>
      <c r="U419">
        <v>0</v>
      </c>
      <c r="V419">
        <v>0</v>
      </c>
      <c r="W419">
        <v>0</v>
      </c>
      <c r="X419">
        <v>0</v>
      </c>
      <c r="Y419" t="str">
        <f>+MID(Tabla_Consulta_desde_Reporte_de_Valorización_de_Instrumentos6[[#This Row],[CODIGO_SBS]],7,1)</f>
        <v>2</v>
      </c>
      <c r="Z419" t="str">
        <f>Tabla_Consulta_desde_Reporte_de_Valorización_de_Instrumentos6[[#This Row],[CODIGO_SBS]]&amp;"-"&amp;RIGHT(Tabla_Consulta_desde_Reporte_de_Valorización_de_Instrumentos6[[#This Row],[PORTAFOLIO]],1)</f>
        <v>5373382ACOA3-2</v>
      </c>
      <c r="AA419" t="s">
        <v>37219</v>
      </c>
      <c r="AB419" t="s">
        <v>37210</v>
      </c>
      <c r="AC419">
        <f>Tabla_Consulta_desde_Reporte_de_Valorización_de_Instrumentos6[[#This Row],[VALOR_UNITARIO]]*Tabla_Consulta_desde_Reporte_de_Valorización_de_Instrumentos6[[#This Row],[CANTIDAD]]</f>
        <v>36.0843068</v>
      </c>
      <c r="AD419" t="s">
        <v>24979</v>
      </c>
      <c r="AE4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Apollo Credit Opportunity III</v>
      </c>
    </row>
    <row r="420" spans="1:31" hidden="1" x14ac:dyDescent="0.35">
      <c r="A420" s="22" t="s">
        <v>35557</v>
      </c>
      <c r="B420" t="s">
        <v>697</v>
      </c>
      <c r="C420" t="s">
        <v>424</v>
      </c>
      <c r="D420" t="s">
        <v>698</v>
      </c>
      <c r="E420" t="s">
        <v>732</v>
      </c>
      <c r="F420" t="s">
        <v>733</v>
      </c>
      <c r="G420" t="s">
        <v>233</v>
      </c>
      <c r="H420" t="s">
        <v>734</v>
      </c>
      <c r="I420" t="s">
        <v>275</v>
      </c>
      <c r="J420">
        <v>1</v>
      </c>
      <c r="K420" s="342">
        <v>18934994.778941199</v>
      </c>
      <c r="L420">
        <v>5633906.0308076004</v>
      </c>
      <c r="M420">
        <v>8.1753733000000004</v>
      </c>
      <c r="N420" s="23">
        <v>46843</v>
      </c>
      <c r="O420">
        <v>821</v>
      </c>
      <c r="P420">
        <v>3.3609</v>
      </c>
      <c r="Q420" t="s">
        <v>423</v>
      </c>
      <c r="R420">
        <v>18944572.419193499</v>
      </c>
      <c r="S420" s="342">
        <v>5633906.0308076004</v>
      </c>
      <c r="T420" t="s">
        <v>233</v>
      </c>
      <c r="U420">
        <v>0</v>
      </c>
      <c r="V420">
        <v>0</v>
      </c>
      <c r="W420">
        <v>0</v>
      </c>
      <c r="X420">
        <v>0</v>
      </c>
      <c r="Y420" t="str">
        <f>+MID(Tabla_Consulta_desde_Reporte_de_Valorización_de_Instrumentos6[[#This Row],[CODIGO_SBS]],7,1)</f>
        <v>2</v>
      </c>
      <c r="Z420" t="str">
        <f>Tabla_Consulta_desde_Reporte_de_Valorización_de_Instrumentos6[[#This Row],[CODIGO_SBS]]&amp;"-"&amp;RIGHT(Tabla_Consulta_desde_Reporte_de_Valorización_de_Instrumentos6[[#This Row],[PORTAFOLIO]],1)</f>
        <v>5373542PGS15-3</v>
      </c>
      <c r="AA420" t="s">
        <v>37218</v>
      </c>
      <c r="AB420" t="s">
        <v>37210</v>
      </c>
      <c r="AC420">
        <f>Tabla_Consulta_desde_Reporte_de_Valorización_de_Instrumentos6[[#This Row],[VALOR_UNITARIO]]*Tabla_Consulta_desde_Reporte_de_Valorización_de_Instrumentos6[[#This Row],[CANTIDAD]]</f>
        <v>8.1753733000000004</v>
      </c>
      <c r="AD420" t="s">
        <v>25135</v>
      </c>
      <c r="AE4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2015</v>
      </c>
    </row>
    <row r="421" spans="1:31" hidden="1" x14ac:dyDescent="0.35">
      <c r="A421" s="22" t="s">
        <v>35557</v>
      </c>
      <c r="B421" t="s">
        <v>697</v>
      </c>
      <c r="C421" t="s">
        <v>234</v>
      </c>
      <c r="D421" t="s">
        <v>698</v>
      </c>
      <c r="E421" t="s">
        <v>732</v>
      </c>
      <c r="F421" t="s">
        <v>733</v>
      </c>
      <c r="G421" t="s">
        <v>233</v>
      </c>
      <c r="H421" t="s">
        <v>734</v>
      </c>
      <c r="I421" t="s">
        <v>275</v>
      </c>
      <c r="J421">
        <v>1</v>
      </c>
      <c r="K421" s="342">
        <v>113609978.1696635</v>
      </c>
      <c r="L421">
        <v>33803439.010283999</v>
      </c>
      <c r="M421">
        <v>49.052243900000001</v>
      </c>
      <c r="N421" s="23">
        <v>46843</v>
      </c>
      <c r="O421">
        <v>821</v>
      </c>
      <c r="P421">
        <v>3.3609</v>
      </c>
      <c r="Q421" t="s">
        <v>423</v>
      </c>
      <c r="R421">
        <v>113667444.015981</v>
      </c>
      <c r="S421" s="342">
        <v>33803439.010283999</v>
      </c>
      <c r="T421" t="s">
        <v>233</v>
      </c>
      <c r="U421">
        <v>0</v>
      </c>
      <c r="V421">
        <v>0</v>
      </c>
      <c r="W421">
        <v>0</v>
      </c>
      <c r="X421">
        <v>0</v>
      </c>
      <c r="Y421" t="str">
        <f>+MID(Tabla_Consulta_desde_Reporte_de_Valorización_de_Instrumentos6[[#This Row],[CODIGO_SBS]],7,1)</f>
        <v>2</v>
      </c>
      <c r="Z421" t="str">
        <f>Tabla_Consulta_desde_Reporte_de_Valorización_de_Instrumentos6[[#This Row],[CODIGO_SBS]]&amp;"-"&amp;RIGHT(Tabla_Consulta_desde_Reporte_de_Valorización_de_Instrumentos6[[#This Row],[PORTAFOLIO]],1)</f>
        <v>5373542PGS15-2</v>
      </c>
      <c r="AA421" t="s">
        <v>37218</v>
      </c>
      <c r="AB421" t="s">
        <v>37210</v>
      </c>
      <c r="AC421">
        <f>Tabla_Consulta_desde_Reporte_de_Valorización_de_Instrumentos6[[#This Row],[VALOR_UNITARIO]]*Tabla_Consulta_desde_Reporte_de_Valorización_de_Instrumentos6[[#This Row],[CANTIDAD]]</f>
        <v>49.052243900000001</v>
      </c>
      <c r="AD421" t="s">
        <v>25135</v>
      </c>
      <c r="AE4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2015</v>
      </c>
    </row>
    <row r="422" spans="1:31" hidden="1" x14ac:dyDescent="0.35">
      <c r="A422" s="22" t="s">
        <v>35557</v>
      </c>
      <c r="B422" t="s">
        <v>697</v>
      </c>
      <c r="C422" t="s">
        <v>424</v>
      </c>
      <c r="D422" t="s">
        <v>698</v>
      </c>
      <c r="E422" t="s">
        <v>735</v>
      </c>
      <c r="F422" t="s">
        <v>736</v>
      </c>
      <c r="G422" t="s">
        <v>737</v>
      </c>
      <c r="H422" t="s">
        <v>738</v>
      </c>
      <c r="I422" t="s">
        <v>275</v>
      </c>
      <c r="J422">
        <v>1</v>
      </c>
      <c r="K422" s="342">
        <v>36581880.712677598</v>
      </c>
      <c r="L422">
        <v>10884548.993626</v>
      </c>
      <c r="M422">
        <v>50.304561999999997</v>
      </c>
      <c r="N422" s="23">
        <v>47438</v>
      </c>
      <c r="O422">
        <v>1416</v>
      </c>
      <c r="P422">
        <v>3.3609</v>
      </c>
      <c r="Q422" t="s">
        <v>423</v>
      </c>
      <c r="R422">
        <v>36600384.445966698</v>
      </c>
      <c r="S422" s="342">
        <v>10884548.993626</v>
      </c>
      <c r="T422" t="s">
        <v>233</v>
      </c>
      <c r="U422">
        <v>0</v>
      </c>
      <c r="V422">
        <v>0</v>
      </c>
      <c r="W422">
        <v>0</v>
      </c>
      <c r="X422">
        <v>0</v>
      </c>
      <c r="Y422" t="str">
        <f>+MID(Tabla_Consulta_desde_Reporte_de_Valorización_de_Instrumentos6[[#This Row],[CODIGO_SBS]],7,1)</f>
        <v>2</v>
      </c>
      <c r="Z422" t="str">
        <f>Tabla_Consulta_desde_Reporte_de_Valorización_de_Instrumentos6[[#This Row],[CODIGO_SBS]]&amp;"-"&amp;RIGHT(Tabla_Consulta_desde_Reporte_de_Valorización_de_Instrumentos6[[#This Row],[PORTAFOLIO]],1)</f>
        <v>5373592OPF6F-3</v>
      </c>
      <c r="AA422" t="s">
        <v>37219</v>
      </c>
      <c r="AB422" t="s">
        <v>37210</v>
      </c>
      <c r="AC422">
        <f>Tabla_Consulta_desde_Reporte_de_Valorización_de_Instrumentos6[[#This Row],[VALOR_UNITARIO]]*Tabla_Consulta_desde_Reporte_de_Valorización_de_Instrumentos6[[#This Row],[CANTIDAD]]</f>
        <v>50.304561999999997</v>
      </c>
      <c r="AD422" t="s">
        <v>24982</v>
      </c>
      <c r="AE4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Oaktree Principal Fund VI GP, L.P.</v>
      </c>
    </row>
    <row r="423" spans="1:31" hidden="1" x14ac:dyDescent="0.35">
      <c r="A423" s="22" t="s">
        <v>35557</v>
      </c>
      <c r="B423" t="s">
        <v>697</v>
      </c>
      <c r="C423" t="s">
        <v>234</v>
      </c>
      <c r="D423" t="s">
        <v>698</v>
      </c>
      <c r="E423" t="s">
        <v>735</v>
      </c>
      <c r="F423" t="s">
        <v>736</v>
      </c>
      <c r="G423" t="s">
        <v>737</v>
      </c>
      <c r="H423" t="s">
        <v>738</v>
      </c>
      <c r="I423" t="s">
        <v>275</v>
      </c>
      <c r="J423">
        <v>1</v>
      </c>
      <c r="K423" s="342">
        <v>182909413.74430031</v>
      </c>
      <c r="L423">
        <v>54422747.997351997</v>
      </c>
      <c r="M423">
        <v>251.52282400000001</v>
      </c>
      <c r="N423" s="23">
        <v>47438</v>
      </c>
      <c r="O423">
        <v>1416</v>
      </c>
      <c r="P423">
        <v>3.3609</v>
      </c>
      <c r="Q423" t="s">
        <v>423</v>
      </c>
      <c r="R423">
        <v>183001932.41589579</v>
      </c>
      <c r="S423" s="342">
        <v>54422747.997351997</v>
      </c>
      <c r="T423" t="s">
        <v>233</v>
      </c>
      <c r="U423">
        <v>0</v>
      </c>
      <c r="V423">
        <v>0</v>
      </c>
      <c r="W423">
        <v>0</v>
      </c>
      <c r="X423">
        <v>0</v>
      </c>
      <c r="Y423" t="str">
        <f>+MID(Tabla_Consulta_desde_Reporte_de_Valorización_de_Instrumentos6[[#This Row],[CODIGO_SBS]],7,1)</f>
        <v>2</v>
      </c>
      <c r="Z423" t="str">
        <f>Tabla_Consulta_desde_Reporte_de_Valorización_de_Instrumentos6[[#This Row],[CODIGO_SBS]]&amp;"-"&amp;RIGHT(Tabla_Consulta_desde_Reporte_de_Valorización_de_Instrumentos6[[#This Row],[PORTAFOLIO]],1)</f>
        <v>5373592OPF6F-2</v>
      </c>
      <c r="AA423" t="s">
        <v>37219</v>
      </c>
      <c r="AB423" t="s">
        <v>37210</v>
      </c>
      <c r="AC423">
        <f>Tabla_Consulta_desde_Reporte_de_Valorización_de_Instrumentos6[[#This Row],[VALOR_UNITARIO]]*Tabla_Consulta_desde_Reporte_de_Valorización_de_Instrumentos6[[#This Row],[CANTIDAD]]</f>
        <v>251.52282400000001</v>
      </c>
      <c r="AD423" t="s">
        <v>24982</v>
      </c>
      <c r="AE4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Oaktree Principal Fund VI GP, L.P.</v>
      </c>
    </row>
    <row r="424" spans="1:31" hidden="1" x14ac:dyDescent="0.35">
      <c r="A424" s="22" t="s">
        <v>35557</v>
      </c>
      <c r="B424" t="s">
        <v>697</v>
      </c>
      <c r="C424" t="s">
        <v>424</v>
      </c>
      <c r="D424" t="s">
        <v>698</v>
      </c>
      <c r="E424" t="s">
        <v>739</v>
      </c>
      <c r="F424" t="s">
        <v>739</v>
      </c>
      <c r="G424" t="s">
        <v>233</v>
      </c>
      <c r="H424" t="s">
        <v>740</v>
      </c>
      <c r="I424" t="s">
        <v>275</v>
      </c>
      <c r="J424">
        <v>1</v>
      </c>
      <c r="K424" s="342">
        <v>10669906.5327824</v>
      </c>
      <c r="L424">
        <v>3174717.0498326002</v>
      </c>
      <c r="M424">
        <v>3.0737866999999999</v>
      </c>
      <c r="N424" s="23">
        <v>46241</v>
      </c>
      <c r="O424">
        <v>219</v>
      </c>
      <c r="P424">
        <v>3.3609</v>
      </c>
      <c r="Q424" t="s">
        <v>423</v>
      </c>
      <c r="R424">
        <v>10675303.5517671</v>
      </c>
      <c r="S424" s="342">
        <v>3174717.0498326002</v>
      </c>
      <c r="T424" t="s">
        <v>233</v>
      </c>
      <c r="U424">
        <v>0</v>
      </c>
      <c r="V424">
        <v>0</v>
      </c>
      <c r="W424">
        <v>0</v>
      </c>
      <c r="X424">
        <v>0</v>
      </c>
      <c r="Y424" t="str">
        <f>+MID(Tabla_Consulta_desde_Reporte_de_Valorización_de_Instrumentos6[[#This Row],[CODIGO_SBS]],7,1)</f>
        <v>2</v>
      </c>
      <c r="Z424" t="str">
        <f>Tabla_Consulta_desde_Reporte_de_Valorización_de_Instrumentos6[[#This Row],[CODIGO_SBS]]&amp;"-"&amp;RIGHT(Tabla_Consulta_desde_Reporte_de_Valorización_de_Instrumentos6[[#This Row],[PORTAFOLIO]],1)</f>
        <v>5373852ASSIV-3</v>
      </c>
      <c r="AA424" t="s">
        <v>37219</v>
      </c>
      <c r="AB424" t="s">
        <v>37210</v>
      </c>
      <c r="AC424">
        <f>Tabla_Consulta_desde_Reporte_de_Valorización_de_Instrumentos6[[#This Row],[VALOR_UNITARIO]]*Tabla_Consulta_desde_Reporte_de_Valorización_de_Instrumentos6[[#This Row],[CANTIDAD]]</f>
        <v>3.0737866999999999</v>
      </c>
      <c r="AD424" t="s">
        <v>24984</v>
      </c>
      <c r="AE4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ASSF - Operating Manager IV, LP</v>
      </c>
    </row>
    <row r="425" spans="1:31" hidden="1" x14ac:dyDescent="0.35">
      <c r="A425" s="22" t="s">
        <v>35557</v>
      </c>
      <c r="B425" t="s">
        <v>697</v>
      </c>
      <c r="C425" t="s">
        <v>234</v>
      </c>
      <c r="D425" t="s">
        <v>698</v>
      </c>
      <c r="E425" t="s">
        <v>739</v>
      </c>
      <c r="F425" t="s">
        <v>739</v>
      </c>
      <c r="G425" t="s">
        <v>233</v>
      </c>
      <c r="H425" t="s">
        <v>740</v>
      </c>
      <c r="I425" t="s">
        <v>275</v>
      </c>
      <c r="J425">
        <v>1</v>
      </c>
      <c r="K425" s="342">
        <v>149378712.63362721</v>
      </c>
      <c r="L425">
        <v>44446044.997955099</v>
      </c>
      <c r="M425">
        <v>43.033019899999999</v>
      </c>
      <c r="N425" s="23">
        <v>46241</v>
      </c>
      <c r="O425">
        <v>219</v>
      </c>
      <c r="P425">
        <v>3.3609</v>
      </c>
      <c r="Q425" t="s">
        <v>423</v>
      </c>
      <c r="R425">
        <v>149454270.9101238</v>
      </c>
      <c r="S425" s="342">
        <v>44446044.997955099</v>
      </c>
      <c r="T425" t="s">
        <v>233</v>
      </c>
      <c r="U425">
        <v>0</v>
      </c>
      <c r="V425">
        <v>0</v>
      </c>
      <c r="W425">
        <v>0</v>
      </c>
      <c r="X425">
        <v>0</v>
      </c>
      <c r="Y425" t="str">
        <f>+MID(Tabla_Consulta_desde_Reporte_de_Valorización_de_Instrumentos6[[#This Row],[CODIGO_SBS]],7,1)</f>
        <v>2</v>
      </c>
      <c r="Z425" t="str">
        <f>Tabla_Consulta_desde_Reporte_de_Valorización_de_Instrumentos6[[#This Row],[CODIGO_SBS]]&amp;"-"&amp;RIGHT(Tabla_Consulta_desde_Reporte_de_Valorización_de_Instrumentos6[[#This Row],[PORTAFOLIO]],1)</f>
        <v>5373852ASSIV-2</v>
      </c>
      <c r="AA425" t="s">
        <v>37219</v>
      </c>
      <c r="AB425" t="s">
        <v>37210</v>
      </c>
      <c r="AC425">
        <f>Tabla_Consulta_desde_Reporte_de_Valorización_de_Instrumentos6[[#This Row],[VALOR_UNITARIO]]*Tabla_Consulta_desde_Reporte_de_Valorización_de_Instrumentos6[[#This Row],[CANTIDAD]]</f>
        <v>43.033019899999999</v>
      </c>
      <c r="AD425" t="s">
        <v>24984</v>
      </c>
      <c r="AE4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ASSF - Operating Manager IV, LP</v>
      </c>
    </row>
    <row r="426" spans="1:31" hidden="1" x14ac:dyDescent="0.35">
      <c r="A426" s="22" t="s">
        <v>35557</v>
      </c>
      <c r="B426" t="s">
        <v>697</v>
      </c>
      <c r="C426" t="s">
        <v>424</v>
      </c>
      <c r="D426" t="s">
        <v>698</v>
      </c>
      <c r="E426" t="s">
        <v>741</v>
      </c>
      <c r="F426" t="s">
        <v>742</v>
      </c>
      <c r="G426" t="s">
        <v>743</v>
      </c>
      <c r="H426" t="s">
        <v>744</v>
      </c>
      <c r="I426" t="s">
        <v>275</v>
      </c>
      <c r="J426">
        <v>1</v>
      </c>
      <c r="K426" s="342">
        <v>7898955.2626788998</v>
      </c>
      <c r="L426">
        <v>2350250.0112109999</v>
      </c>
      <c r="M426">
        <v>9.4227498999999995</v>
      </c>
      <c r="N426" s="23">
        <v>46543</v>
      </c>
      <c r="O426">
        <v>521</v>
      </c>
      <c r="P426">
        <v>3.3609</v>
      </c>
      <c r="Q426" t="s">
        <v>423</v>
      </c>
      <c r="R426">
        <v>7902950.6876979005</v>
      </c>
      <c r="S426" s="342">
        <v>2350250.0112109999</v>
      </c>
      <c r="T426" t="s">
        <v>233</v>
      </c>
      <c r="U426">
        <v>0</v>
      </c>
      <c r="V426">
        <v>0</v>
      </c>
      <c r="W426">
        <v>0</v>
      </c>
      <c r="X426">
        <v>0</v>
      </c>
      <c r="Y426" t="str">
        <f>+MID(Tabla_Consulta_desde_Reporte_de_Valorización_de_Instrumentos6[[#This Row],[CODIGO_SBS]],7,1)</f>
        <v>2</v>
      </c>
      <c r="Z426" t="str">
        <f>Tabla_Consulta_desde_Reporte_de_Valorización_de_Instrumentos6[[#This Row],[CODIGO_SBS]]&amp;"-"&amp;RIGHT(Tabla_Consulta_desde_Reporte_de_Valorización_de_Instrumentos6[[#This Row],[PORTAFOLIO]],1)</f>
        <v>5373892AESS3-3</v>
      </c>
      <c r="AA426" t="s">
        <v>37219</v>
      </c>
      <c r="AB426" t="s">
        <v>37210</v>
      </c>
      <c r="AC426">
        <f>Tabla_Consulta_desde_Reporte_de_Valorización_de_Instrumentos6[[#This Row],[VALOR_UNITARIO]]*Tabla_Consulta_desde_Reporte_de_Valorización_de_Instrumentos6[[#This Row],[CANTIDAD]]</f>
        <v>9.4227498999999995</v>
      </c>
      <c r="AD426" t="s">
        <v>24986</v>
      </c>
      <c r="AE4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Avenue - Europe Capital Partners III, LLC</v>
      </c>
    </row>
    <row r="427" spans="1:31" hidden="1" x14ac:dyDescent="0.35">
      <c r="A427" s="22" t="s">
        <v>35557</v>
      </c>
      <c r="B427" t="s">
        <v>697</v>
      </c>
      <c r="C427" t="s">
        <v>234</v>
      </c>
      <c r="D427" t="s">
        <v>698</v>
      </c>
      <c r="E427" t="s">
        <v>741</v>
      </c>
      <c r="F427" t="s">
        <v>742</v>
      </c>
      <c r="G427" t="s">
        <v>743</v>
      </c>
      <c r="H427" t="s">
        <v>744</v>
      </c>
      <c r="I427" t="s">
        <v>275</v>
      </c>
      <c r="J427">
        <v>1</v>
      </c>
      <c r="K427" s="342">
        <v>71090160.114357203</v>
      </c>
      <c r="L427">
        <v>21152120.001891501</v>
      </c>
      <c r="M427">
        <v>84.804227499999996</v>
      </c>
      <c r="N427" s="23">
        <v>46543</v>
      </c>
      <c r="O427">
        <v>521</v>
      </c>
      <c r="P427">
        <v>3.3609</v>
      </c>
      <c r="Q427" t="s">
        <v>423</v>
      </c>
      <c r="R427">
        <v>71126118.718360394</v>
      </c>
      <c r="S427" s="342">
        <v>21152120.001891501</v>
      </c>
      <c r="T427" t="s">
        <v>233</v>
      </c>
      <c r="U427">
        <v>0</v>
      </c>
      <c r="V427">
        <v>0</v>
      </c>
      <c r="W427">
        <v>0</v>
      </c>
      <c r="X427">
        <v>0</v>
      </c>
      <c r="Y427" t="str">
        <f>+MID(Tabla_Consulta_desde_Reporte_de_Valorización_de_Instrumentos6[[#This Row],[CODIGO_SBS]],7,1)</f>
        <v>2</v>
      </c>
      <c r="Z427" t="str">
        <f>Tabla_Consulta_desde_Reporte_de_Valorización_de_Instrumentos6[[#This Row],[CODIGO_SBS]]&amp;"-"&amp;RIGHT(Tabla_Consulta_desde_Reporte_de_Valorización_de_Instrumentos6[[#This Row],[PORTAFOLIO]],1)</f>
        <v>5373892AESS3-2</v>
      </c>
      <c r="AA427" t="s">
        <v>37219</v>
      </c>
      <c r="AB427" t="s">
        <v>37210</v>
      </c>
      <c r="AC427">
        <f>Tabla_Consulta_desde_Reporte_de_Valorización_de_Instrumentos6[[#This Row],[VALOR_UNITARIO]]*Tabla_Consulta_desde_Reporte_de_Valorización_de_Instrumentos6[[#This Row],[CANTIDAD]]</f>
        <v>84.804227499999996</v>
      </c>
      <c r="AD427" t="s">
        <v>24986</v>
      </c>
      <c r="AE4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Avenue - Europe Capital Partners III, LLC</v>
      </c>
    </row>
    <row r="428" spans="1:31" hidden="1" x14ac:dyDescent="0.35">
      <c r="A428" s="22" t="s">
        <v>35557</v>
      </c>
      <c r="B428" t="s">
        <v>697</v>
      </c>
      <c r="C428" t="s">
        <v>424</v>
      </c>
      <c r="D428" t="s">
        <v>698</v>
      </c>
      <c r="E428" t="s">
        <v>745</v>
      </c>
      <c r="F428" t="s">
        <v>746</v>
      </c>
      <c r="G428" t="s">
        <v>233</v>
      </c>
      <c r="H428" t="s">
        <v>747</v>
      </c>
      <c r="I428" t="s">
        <v>275</v>
      </c>
      <c r="J428">
        <v>1</v>
      </c>
      <c r="K428" s="342">
        <v>55584419.563385203</v>
      </c>
      <c r="L428">
        <v>16538552.0436149</v>
      </c>
      <c r="M428">
        <v>15.5384829</v>
      </c>
      <c r="N428" s="23">
        <v>46752</v>
      </c>
      <c r="O428">
        <v>730</v>
      </c>
      <c r="P428">
        <v>3.3609</v>
      </c>
      <c r="Q428" t="s">
        <v>423</v>
      </c>
      <c r="R428">
        <v>55612535.101859301</v>
      </c>
      <c r="S428" s="342">
        <v>16538552.0436149</v>
      </c>
      <c r="T428" t="s">
        <v>233</v>
      </c>
      <c r="U428">
        <v>0</v>
      </c>
      <c r="V428">
        <v>0</v>
      </c>
      <c r="W428">
        <v>0</v>
      </c>
      <c r="X428">
        <v>0</v>
      </c>
      <c r="Y428" t="str">
        <f>+MID(Tabla_Consulta_desde_Reporte_de_Valorización_de_Instrumentos6[[#This Row],[CODIGO_SBS]],7,1)</f>
        <v>2</v>
      </c>
      <c r="Z428" t="str">
        <f>Tabla_Consulta_desde_Reporte_de_Valorización_de_Instrumentos6[[#This Row],[CODIGO_SBS]]&amp;"-"&amp;RIGHT(Tabla_Consulta_desde_Reporte_de_Valorización_de_Instrumentos6[[#This Row],[PORTAFOLIO]],1)</f>
        <v>5373962COL7F-3</v>
      </c>
      <c r="AA428" t="s">
        <v>37218</v>
      </c>
      <c r="AB428" t="s">
        <v>37210</v>
      </c>
      <c r="AC428">
        <f>Tabla_Consulta_desde_Reporte_de_Valorización_de_Instrumentos6[[#This Row],[VALOR_UNITARIO]]*Tabla_Consulta_desde_Reporte_de_Valorización_de_Instrumentos6[[#This Row],[CANTIDAD]]</f>
        <v>15.5384829</v>
      </c>
      <c r="AD428" t="s">
        <v>25137</v>
      </c>
      <c r="AE4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v>
      </c>
    </row>
    <row r="429" spans="1:31" hidden="1" x14ac:dyDescent="0.35">
      <c r="A429" s="22" t="s">
        <v>35557</v>
      </c>
      <c r="B429" t="s">
        <v>697</v>
      </c>
      <c r="C429" t="s">
        <v>234</v>
      </c>
      <c r="D429" t="s">
        <v>698</v>
      </c>
      <c r="E429" t="s">
        <v>745</v>
      </c>
      <c r="F429" t="s">
        <v>746</v>
      </c>
      <c r="G429" t="s">
        <v>233</v>
      </c>
      <c r="H429" t="s">
        <v>747</v>
      </c>
      <c r="I429" t="s">
        <v>275</v>
      </c>
      <c r="J429">
        <v>1</v>
      </c>
      <c r="K429" s="342">
        <v>83376632.385706499</v>
      </c>
      <c r="L429">
        <v>24807828.970128998</v>
      </c>
      <c r="M429">
        <v>23.3077252</v>
      </c>
      <c r="N429" s="23">
        <v>46752</v>
      </c>
      <c r="O429">
        <v>730</v>
      </c>
      <c r="P429">
        <v>3.3609</v>
      </c>
      <c r="Q429" t="s">
        <v>423</v>
      </c>
      <c r="R429">
        <v>83418805.694955707</v>
      </c>
      <c r="S429" s="342">
        <v>24807828.970128998</v>
      </c>
      <c r="T429" t="s">
        <v>233</v>
      </c>
      <c r="U429">
        <v>0</v>
      </c>
      <c r="V429">
        <v>0</v>
      </c>
      <c r="W429">
        <v>0</v>
      </c>
      <c r="X429">
        <v>0</v>
      </c>
      <c r="Y429" t="str">
        <f>+MID(Tabla_Consulta_desde_Reporte_de_Valorización_de_Instrumentos6[[#This Row],[CODIGO_SBS]],7,1)</f>
        <v>2</v>
      </c>
      <c r="Z429" t="str">
        <f>Tabla_Consulta_desde_Reporte_de_Valorización_de_Instrumentos6[[#This Row],[CODIGO_SBS]]&amp;"-"&amp;RIGHT(Tabla_Consulta_desde_Reporte_de_Valorización_de_Instrumentos6[[#This Row],[PORTAFOLIO]],1)</f>
        <v>5373962COL7F-2</v>
      </c>
      <c r="AA429" t="s">
        <v>37218</v>
      </c>
      <c r="AB429" t="s">
        <v>37210</v>
      </c>
      <c r="AC429">
        <f>Tabla_Consulta_desde_Reporte_de_Valorización_de_Instrumentos6[[#This Row],[VALOR_UNITARIO]]*Tabla_Consulta_desde_Reporte_de_Valorización_de_Instrumentos6[[#This Row],[CANTIDAD]]</f>
        <v>23.3077252</v>
      </c>
      <c r="AD429" t="s">
        <v>25137</v>
      </c>
      <c r="AE4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v>
      </c>
    </row>
    <row r="430" spans="1:31" hidden="1" x14ac:dyDescent="0.35">
      <c r="A430" s="22" t="s">
        <v>35557</v>
      </c>
      <c r="B430" t="s">
        <v>697</v>
      </c>
      <c r="C430" t="s">
        <v>234</v>
      </c>
      <c r="D430" t="s">
        <v>698</v>
      </c>
      <c r="E430" t="s">
        <v>748</v>
      </c>
      <c r="F430" t="s">
        <v>748</v>
      </c>
      <c r="G430" t="s">
        <v>233</v>
      </c>
      <c r="H430" t="s">
        <v>749</v>
      </c>
      <c r="I430" t="s">
        <v>275</v>
      </c>
      <c r="J430">
        <v>1</v>
      </c>
      <c r="K430" s="342">
        <v>133268181.6336017</v>
      </c>
      <c r="L430">
        <v>39652528.082835503</v>
      </c>
      <c r="M430">
        <v>23.197207899999999</v>
      </c>
      <c r="N430" s="23">
        <v>46375</v>
      </c>
      <c r="O430">
        <v>353</v>
      </c>
      <c r="P430">
        <v>3.3609</v>
      </c>
      <c r="Q430" t="s">
        <v>423</v>
      </c>
      <c r="R430">
        <v>133335590.9313425</v>
      </c>
      <c r="S430" s="342">
        <v>39652528.082835503</v>
      </c>
      <c r="T430" t="s">
        <v>233</v>
      </c>
      <c r="U430">
        <v>0</v>
      </c>
      <c r="V430">
        <v>0</v>
      </c>
      <c r="W430">
        <v>0</v>
      </c>
      <c r="X430">
        <v>0</v>
      </c>
      <c r="Y430" t="str">
        <f>+MID(Tabla_Consulta_desde_Reporte_de_Valorización_de_Instrumentos6[[#This Row],[CODIGO_SBS]],7,1)</f>
        <v>2</v>
      </c>
      <c r="Z430" t="str">
        <f>Tabla_Consulta_desde_Reporte_de_Valorización_de_Instrumentos6[[#This Row],[CODIGO_SBS]]&amp;"-"&amp;RIGHT(Tabla_Consulta_desde_Reporte_de_Valorización_de_Instrumentos6[[#This Row],[PORTAFOLIO]],1)</f>
        <v>5374062AIXFE-2</v>
      </c>
      <c r="AA430" t="s">
        <v>37218</v>
      </c>
      <c r="AB430" t="s">
        <v>37210</v>
      </c>
      <c r="AC430">
        <f>Tabla_Consulta_desde_Reporte_de_Valorización_de_Instrumentos6[[#This Row],[VALOR_UNITARIO]]*Tabla_Consulta_desde_Reporte_de_Valorización_de_Instrumentos6[[#This Row],[CANTIDAD]]</f>
        <v>23.197207899999999</v>
      </c>
      <c r="AD430" t="s">
        <v>25074</v>
      </c>
      <c r="AE4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Apax IX </v>
      </c>
    </row>
    <row r="431" spans="1:31" hidden="1" x14ac:dyDescent="0.35">
      <c r="A431" s="22" t="s">
        <v>35557</v>
      </c>
      <c r="B431" t="s">
        <v>697</v>
      </c>
      <c r="C431" t="s">
        <v>234</v>
      </c>
      <c r="D431" t="s">
        <v>698</v>
      </c>
      <c r="E431" t="s">
        <v>750</v>
      </c>
      <c r="F431" t="s">
        <v>750</v>
      </c>
      <c r="G431" t="s">
        <v>233</v>
      </c>
      <c r="H431" t="s">
        <v>751</v>
      </c>
      <c r="I431" t="s">
        <v>275</v>
      </c>
      <c r="J431">
        <v>1</v>
      </c>
      <c r="K431" s="342">
        <v>319805478.5766291</v>
      </c>
      <c r="L431">
        <v>95154714.087485194</v>
      </c>
      <c r="M431">
        <v>5.4156978999999996</v>
      </c>
      <c r="N431" s="23">
        <v>47057</v>
      </c>
      <c r="O431">
        <v>1035</v>
      </c>
      <c r="P431">
        <v>3.3609</v>
      </c>
      <c r="Q431" t="s">
        <v>423</v>
      </c>
      <c r="R431">
        <v>319967241.59057778</v>
      </c>
      <c r="S431" s="342">
        <v>95154714.087485194</v>
      </c>
      <c r="T431" t="s">
        <v>233</v>
      </c>
      <c r="U431">
        <v>0</v>
      </c>
      <c r="V431">
        <v>0</v>
      </c>
      <c r="W431">
        <v>0</v>
      </c>
      <c r="X431">
        <v>0</v>
      </c>
      <c r="Y431" t="str">
        <f>+MID(Tabla_Consulta_desde_Reporte_de_Valorización_de_Instrumentos6[[#This Row],[CODIGO_SBS]],7,1)</f>
        <v>2</v>
      </c>
      <c r="Z431" t="str">
        <f>Tabla_Consulta_desde_Reporte_de_Valorización_de_Instrumentos6[[#This Row],[CODIGO_SBS]]&amp;"-"&amp;RIGHT(Tabla_Consulta_desde_Reporte_de_Valorización_de_Instrumentos6[[#This Row],[PORTAFOLIO]],1)</f>
        <v>5374112KKR12-2</v>
      </c>
      <c r="AA431" t="s">
        <v>37218</v>
      </c>
      <c r="AB431" t="s">
        <v>37210</v>
      </c>
      <c r="AC431">
        <f>Tabla_Consulta_desde_Reporte_de_Valorización_de_Instrumentos6[[#This Row],[VALOR_UNITARIO]]*Tabla_Consulta_desde_Reporte_de_Valorización_de_Instrumentos6[[#This Row],[CANTIDAD]]</f>
        <v>5.4156978999999996</v>
      </c>
      <c r="AD431" t="s">
        <v>25069</v>
      </c>
      <c r="AE4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KKR</v>
      </c>
    </row>
    <row r="432" spans="1:31" hidden="1" x14ac:dyDescent="0.35">
      <c r="A432" s="22" t="s">
        <v>35557</v>
      </c>
      <c r="B432" t="s">
        <v>697</v>
      </c>
      <c r="C432" t="s">
        <v>424</v>
      </c>
      <c r="D432" t="s">
        <v>698</v>
      </c>
      <c r="E432" t="s">
        <v>752</v>
      </c>
      <c r="F432" t="s">
        <v>752</v>
      </c>
      <c r="G432" t="s">
        <v>233</v>
      </c>
      <c r="H432" t="s">
        <v>753</v>
      </c>
      <c r="I432" t="s">
        <v>275</v>
      </c>
      <c r="J432">
        <v>1</v>
      </c>
      <c r="K432" s="342">
        <v>39001796.040141501</v>
      </c>
      <c r="L432">
        <v>11604569.0261958</v>
      </c>
      <c r="M432">
        <v>13.268765999999999</v>
      </c>
      <c r="N432" s="23">
        <v>46539</v>
      </c>
      <c r="O432">
        <v>517</v>
      </c>
      <c r="P432">
        <v>3.3609</v>
      </c>
      <c r="Q432" t="s">
        <v>423</v>
      </c>
      <c r="R432">
        <v>39021523.807485998</v>
      </c>
      <c r="S432" s="342">
        <v>11604569.0261958</v>
      </c>
      <c r="T432" t="s">
        <v>233</v>
      </c>
      <c r="U432">
        <v>0</v>
      </c>
      <c r="V432">
        <v>0</v>
      </c>
      <c r="W432">
        <v>0</v>
      </c>
      <c r="X432">
        <v>0</v>
      </c>
      <c r="Y432" t="str">
        <f>+MID(Tabla_Consulta_desde_Reporte_de_Valorización_de_Instrumentos6[[#This Row],[CODIGO_SBS]],7,1)</f>
        <v>2</v>
      </c>
      <c r="Z432" t="str">
        <f>Tabla_Consulta_desde_Reporte_de_Valorización_de_Instrumentos6[[#This Row],[CODIGO_SBS]]&amp;"-"&amp;RIGHT(Tabla_Consulta_desde_Reporte_de_Valorización_de_Instrumentos6[[#This Row],[PORTAFOLIO]],1)</f>
        <v>5374192HCI4A-3</v>
      </c>
      <c r="AA432" t="s">
        <v>37218</v>
      </c>
      <c r="AB432" t="s">
        <v>37210</v>
      </c>
      <c r="AC432">
        <f>Tabla_Consulta_desde_Reporte_de_Valorización_de_Instrumentos6[[#This Row],[VALOR_UNITARIO]]*Tabla_Consulta_desde_Reporte_de_Valorización_de_Instrumentos6[[#This Row],[CANTIDAD]]</f>
        <v>13.268765999999999</v>
      </c>
      <c r="AD432" t="s">
        <v>25085</v>
      </c>
      <c r="AE4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HarbourVest Co-Investment Fund IV</v>
      </c>
    </row>
    <row r="433" spans="1:31" hidden="1" x14ac:dyDescent="0.35">
      <c r="A433" s="22" t="s">
        <v>35557</v>
      </c>
      <c r="B433" t="s">
        <v>697</v>
      </c>
      <c r="C433" t="s">
        <v>234</v>
      </c>
      <c r="D433" t="s">
        <v>698</v>
      </c>
      <c r="E433" t="s">
        <v>752</v>
      </c>
      <c r="F433" t="s">
        <v>752</v>
      </c>
      <c r="G433" t="s">
        <v>233</v>
      </c>
      <c r="H433" t="s">
        <v>753</v>
      </c>
      <c r="I433" t="s">
        <v>275</v>
      </c>
      <c r="J433">
        <v>1</v>
      </c>
      <c r="K433" s="342">
        <v>58502709.050992899</v>
      </c>
      <c r="L433">
        <v>17406857.9996408</v>
      </c>
      <c r="M433">
        <v>19.903154099999998</v>
      </c>
      <c r="N433" s="23">
        <v>46539</v>
      </c>
      <c r="O433">
        <v>517</v>
      </c>
      <c r="P433">
        <v>3.3609</v>
      </c>
      <c r="Q433" t="s">
        <v>423</v>
      </c>
      <c r="R433">
        <v>58532300.709592201</v>
      </c>
      <c r="S433" s="342">
        <v>17406857.9996408</v>
      </c>
      <c r="T433" t="s">
        <v>233</v>
      </c>
      <c r="U433">
        <v>0</v>
      </c>
      <c r="V433">
        <v>0</v>
      </c>
      <c r="W433">
        <v>0</v>
      </c>
      <c r="X433">
        <v>0</v>
      </c>
      <c r="Y433" t="str">
        <f>+MID(Tabla_Consulta_desde_Reporte_de_Valorización_de_Instrumentos6[[#This Row],[CODIGO_SBS]],7,1)</f>
        <v>2</v>
      </c>
      <c r="Z433" t="str">
        <f>Tabla_Consulta_desde_Reporte_de_Valorización_de_Instrumentos6[[#This Row],[CODIGO_SBS]]&amp;"-"&amp;RIGHT(Tabla_Consulta_desde_Reporte_de_Valorización_de_Instrumentos6[[#This Row],[PORTAFOLIO]],1)</f>
        <v>5374192HCI4A-2</v>
      </c>
      <c r="AA433" t="s">
        <v>37218</v>
      </c>
      <c r="AB433" t="s">
        <v>37210</v>
      </c>
      <c r="AC433">
        <f>Tabla_Consulta_desde_Reporte_de_Valorización_de_Instrumentos6[[#This Row],[VALOR_UNITARIO]]*Tabla_Consulta_desde_Reporte_de_Valorización_de_Instrumentos6[[#This Row],[CANTIDAD]]</f>
        <v>19.903154099999998</v>
      </c>
      <c r="AD433" t="s">
        <v>25085</v>
      </c>
      <c r="AE4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HarbourVest Co-Investment Fund IV</v>
      </c>
    </row>
    <row r="434" spans="1:31" hidden="1" x14ac:dyDescent="0.35">
      <c r="A434" s="22" t="s">
        <v>35557</v>
      </c>
      <c r="B434" t="s">
        <v>697</v>
      </c>
      <c r="C434" t="s">
        <v>234</v>
      </c>
      <c r="D434" t="s">
        <v>698</v>
      </c>
      <c r="E434" t="s">
        <v>754</v>
      </c>
      <c r="F434" t="s">
        <v>754</v>
      </c>
      <c r="G434" t="s">
        <v>233</v>
      </c>
      <c r="H434" t="s">
        <v>755</v>
      </c>
      <c r="I434" t="s">
        <v>589</v>
      </c>
      <c r="J434">
        <v>1</v>
      </c>
      <c r="K434" s="342">
        <v>389165262.97355479</v>
      </c>
      <c r="L434">
        <v>98621905.229917303</v>
      </c>
      <c r="M434">
        <v>4.5089594999999996</v>
      </c>
      <c r="N434" s="23">
        <v>46664</v>
      </c>
      <c r="O434">
        <v>642</v>
      </c>
      <c r="P434">
        <v>3.9460326999999999</v>
      </c>
      <c r="Q434" t="s">
        <v>423</v>
      </c>
      <c r="R434">
        <v>389793218.23072523</v>
      </c>
      <c r="S434" s="342">
        <v>98621905.229917303</v>
      </c>
      <c r="T434" t="s">
        <v>233</v>
      </c>
      <c r="U434">
        <v>0</v>
      </c>
      <c r="V434">
        <v>0</v>
      </c>
      <c r="W434">
        <v>0</v>
      </c>
      <c r="X434">
        <v>0</v>
      </c>
      <c r="Y434" t="str">
        <f>+MID(Tabla_Consulta_desde_Reporte_de_Valorización_de_Instrumentos6[[#This Row],[CODIGO_SBS]],7,1)</f>
        <v>4</v>
      </c>
      <c r="Z434" t="str">
        <f>Tabla_Consulta_desde_Reporte_de_Valorización_de_Instrumentos6[[#This Row],[CODIGO_SBS]]&amp;"-"&amp;RIGHT(Tabla_Consulta_desde_Reporte_de_Valorización_de_Instrumentos6[[#This Row],[PORTAFOLIO]],1)</f>
        <v>5374204CVC7A-2</v>
      </c>
      <c r="AA434" t="s">
        <v>37218</v>
      </c>
      <c r="AB434" t="s">
        <v>37210</v>
      </c>
      <c r="AC434">
        <f>Tabla_Consulta_desde_Reporte_de_Valorización_de_Instrumentos6[[#This Row],[VALOR_UNITARIO]]*Tabla_Consulta_desde_Reporte_de_Valorización_de_Instrumentos6[[#This Row],[CANTIDAD]]</f>
        <v>4.5089594999999996</v>
      </c>
      <c r="AD434" t="s">
        <v>25076</v>
      </c>
      <c r="AE4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CVC Capital Partners - VII Limited</v>
      </c>
    </row>
    <row r="435" spans="1:31" hidden="1" x14ac:dyDescent="0.35">
      <c r="A435" s="22" t="s">
        <v>35557</v>
      </c>
      <c r="B435" t="s">
        <v>697</v>
      </c>
      <c r="C435" t="s">
        <v>424</v>
      </c>
      <c r="D435" t="s">
        <v>698</v>
      </c>
      <c r="E435" t="s">
        <v>756</v>
      </c>
      <c r="F435" t="s">
        <v>756</v>
      </c>
      <c r="G435" t="s">
        <v>233</v>
      </c>
      <c r="H435" t="s">
        <v>757</v>
      </c>
      <c r="I435" t="s">
        <v>275</v>
      </c>
      <c r="J435">
        <v>1</v>
      </c>
      <c r="K435" s="342">
        <v>22453474.157559201</v>
      </c>
      <c r="L435">
        <v>6680792.0966285998</v>
      </c>
      <c r="M435">
        <v>3.2138627</v>
      </c>
      <c r="N435" s="23">
        <v>46510</v>
      </c>
      <c r="O435">
        <v>488</v>
      </c>
      <c r="P435">
        <v>3.3609</v>
      </c>
      <c r="Q435" t="s">
        <v>423</v>
      </c>
      <c r="R435">
        <v>22464831.504123401</v>
      </c>
      <c r="S435" s="342">
        <v>6680792.0966285998</v>
      </c>
      <c r="T435" t="s">
        <v>233</v>
      </c>
      <c r="U435">
        <v>0</v>
      </c>
      <c r="V435">
        <v>0</v>
      </c>
      <c r="W435">
        <v>0</v>
      </c>
      <c r="X435">
        <v>0</v>
      </c>
      <c r="Y435" t="str">
        <f>+MID(Tabla_Consulta_desde_Reporte_de_Valorización_de_Instrumentos6[[#This Row],[CODIGO_SBS]],7,1)</f>
        <v>2</v>
      </c>
      <c r="Z435" t="str">
        <f>Tabla_Consulta_desde_Reporte_de_Valorización_de_Instrumentos6[[#This Row],[CODIGO_SBS]]&amp;"-"&amp;RIGHT(Tabla_Consulta_desde_Reporte_de_Valorización_de_Instrumentos6[[#This Row],[PORTAFOLIO]],1)</f>
        <v>5374272CRF8B-3</v>
      </c>
      <c r="AA435" t="s">
        <v>37220</v>
      </c>
      <c r="AB435" t="s">
        <v>37210</v>
      </c>
      <c r="AC435">
        <f>Tabla_Consulta_desde_Reporte_de_Valorización_de_Instrumentos6[[#This Row],[VALOR_UNITARIO]]*Tabla_Consulta_desde_Reporte_de_Valorización_de_Instrumentos6[[#This Row],[CANTIDAD]]</f>
        <v>3.2138627</v>
      </c>
      <c r="AD435" t="s">
        <v>25157</v>
      </c>
      <c r="AE4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Realty Partners - VIII</v>
      </c>
    </row>
    <row r="436" spans="1:31" hidden="1" x14ac:dyDescent="0.35">
      <c r="A436" s="22" t="s">
        <v>35557</v>
      </c>
      <c r="B436" t="s">
        <v>697</v>
      </c>
      <c r="C436" t="s">
        <v>234</v>
      </c>
      <c r="D436" t="s">
        <v>698</v>
      </c>
      <c r="E436" t="s">
        <v>756</v>
      </c>
      <c r="F436" t="s">
        <v>756</v>
      </c>
      <c r="G436" t="s">
        <v>233</v>
      </c>
      <c r="H436" t="s">
        <v>757</v>
      </c>
      <c r="I436" t="s">
        <v>275</v>
      </c>
      <c r="J436">
        <v>1</v>
      </c>
      <c r="K436" s="342">
        <v>89813939.247549698</v>
      </c>
      <c r="L436">
        <v>26723181.066842102</v>
      </c>
      <c r="M436">
        <v>12.8554569</v>
      </c>
      <c r="N436" s="23">
        <v>46510</v>
      </c>
      <c r="O436">
        <v>488</v>
      </c>
      <c r="P436">
        <v>3.3609</v>
      </c>
      <c r="Q436" t="s">
        <v>423</v>
      </c>
      <c r="R436">
        <v>89859368.655363306</v>
      </c>
      <c r="S436" s="342">
        <v>26723181.066842102</v>
      </c>
      <c r="T436" t="s">
        <v>233</v>
      </c>
      <c r="U436">
        <v>0</v>
      </c>
      <c r="V436">
        <v>0</v>
      </c>
      <c r="W436">
        <v>0</v>
      </c>
      <c r="X436">
        <v>0</v>
      </c>
      <c r="Y436" t="str">
        <f>+MID(Tabla_Consulta_desde_Reporte_de_Valorización_de_Instrumentos6[[#This Row],[CODIGO_SBS]],7,1)</f>
        <v>2</v>
      </c>
      <c r="Z436" t="str">
        <f>Tabla_Consulta_desde_Reporte_de_Valorización_de_Instrumentos6[[#This Row],[CODIGO_SBS]]&amp;"-"&amp;RIGHT(Tabla_Consulta_desde_Reporte_de_Valorización_de_Instrumentos6[[#This Row],[PORTAFOLIO]],1)</f>
        <v>5374272CRF8B-2</v>
      </c>
      <c r="AA436" t="s">
        <v>37220</v>
      </c>
      <c r="AB436" t="s">
        <v>37210</v>
      </c>
      <c r="AC436">
        <f>Tabla_Consulta_desde_Reporte_de_Valorización_de_Instrumentos6[[#This Row],[VALOR_UNITARIO]]*Tabla_Consulta_desde_Reporte_de_Valorización_de_Instrumentos6[[#This Row],[CANTIDAD]]</f>
        <v>12.8554569</v>
      </c>
      <c r="AD436" t="s">
        <v>25157</v>
      </c>
      <c r="AE4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Realty Partners - VIII</v>
      </c>
    </row>
    <row r="437" spans="1:31" hidden="1" x14ac:dyDescent="0.35">
      <c r="A437" s="22" t="s">
        <v>35557</v>
      </c>
      <c r="B437" t="s">
        <v>697</v>
      </c>
      <c r="C437" t="s">
        <v>234</v>
      </c>
      <c r="D437" t="s">
        <v>698</v>
      </c>
      <c r="E437" t="s">
        <v>758</v>
      </c>
      <c r="F437" t="s">
        <v>758</v>
      </c>
      <c r="G437" t="s">
        <v>233</v>
      </c>
      <c r="H437" t="s">
        <v>759</v>
      </c>
      <c r="I437" t="s">
        <v>275</v>
      </c>
      <c r="J437">
        <v>1</v>
      </c>
      <c r="K437" s="342">
        <v>259359113.5143142</v>
      </c>
      <c r="L437">
        <v>77169541.942430407</v>
      </c>
      <c r="M437">
        <v>3.6194209000000002</v>
      </c>
      <c r="N437" s="23">
        <v>47086</v>
      </c>
      <c r="O437">
        <v>1064</v>
      </c>
      <c r="P437">
        <v>3.3609</v>
      </c>
      <c r="Q437" t="s">
        <v>423</v>
      </c>
      <c r="R437">
        <v>259490301.7356163</v>
      </c>
      <c r="S437" s="342">
        <v>77169541.942430407</v>
      </c>
      <c r="T437" t="s">
        <v>233</v>
      </c>
      <c r="U437">
        <v>0</v>
      </c>
      <c r="V437">
        <v>0</v>
      </c>
      <c r="W437">
        <v>0</v>
      </c>
      <c r="X437">
        <v>0</v>
      </c>
      <c r="Y437" t="str">
        <f>+MID(Tabla_Consulta_desde_Reporte_de_Valorización_de_Instrumentos6[[#This Row],[CODIGO_SBS]],7,1)</f>
        <v>2</v>
      </c>
      <c r="Z437" t="str">
        <f>Tabla_Consulta_desde_Reporte_de_Valorización_de_Instrumentos6[[#This Row],[CODIGO_SBS]]&amp;"-"&amp;RIGHT(Tabla_Consulta_desde_Reporte_de_Valorización_de_Instrumentos6[[#This Row],[PORTAFOLIO]],1)</f>
        <v>5374342CPVII-2</v>
      </c>
      <c r="AA437" t="s">
        <v>37218</v>
      </c>
      <c r="AB437" t="s">
        <v>37210</v>
      </c>
      <c r="AC437">
        <f>Tabla_Consulta_desde_Reporte_de_Valorización_de_Instrumentos6[[#This Row],[VALOR_UNITARIO]]*Tabla_Consulta_desde_Reporte_de_Valorización_de_Instrumentos6[[#This Row],[CANTIDAD]]</f>
        <v>3.6194209000000002</v>
      </c>
      <c r="AD437" t="s">
        <v>25110</v>
      </c>
      <c r="AE4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Partners VII</v>
      </c>
    </row>
    <row r="438" spans="1:31" hidden="1" x14ac:dyDescent="0.35">
      <c r="A438" s="22" t="s">
        <v>35557</v>
      </c>
      <c r="B438" t="s">
        <v>697</v>
      </c>
      <c r="C438" t="s">
        <v>234</v>
      </c>
      <c r="D438" t="s">
        <v>698</v>
      </c>
      <c r="E438" t="s">
        <v>760</v>
      </c>
      <c r="F438" t="s">
        <v>760</v>
      </c>
      <c r="G438" t="s">
        <v>233</v>
      </c>
      <c r="H438" t="s">
        <v>761</v>
      </c>
      <c r="I438" t="s">
        <v>589</v>
      </c>
      <c r="J438">
        <v>1</v>
      </c>
      <c r="K438" s="342">
        <v>43528887.941578902</v>
      </c>
      <c r="L438">
        <v>11031050.9949851</v>
      </c>
      <c r="M438">
        <v>2.9298397999999999</v>
      </c>
      <c r="N438" s="23">
        <v>46840</v>
      </c>
      <c r="O438">
        <v>818</v>
      </c>
      <c r="P438">
        <v>3.9460326999999999</v>
      </c>
      <c r="Q438" t="s">
        <v>423</v>
      </c>
      <c r="R438">
        <v>43599125.9525792</v>
      </c>
      <c r="S438" s="342">
        <v>11031050.9949851</v>
      </c>
      <c r="T438" t="s">
        <v>233</v>
      </c>
      <c r="U438">
        <v>0</v>
      </c>
      <c r="V438">
        <v>0</v>
      </c>
      <c r="W438">
        <v>0</v>
      </c>
      <c r="X438">
        <v>0</v>
      </c>
      <c r="Y438" t="str">
        <f>+MID(Tabla_Consulta_desde_Reporte_de_Valorización_de_Instrumentos6[[#This Row],[CODIGO_SBS]],7,1)</f>
        <v>4</v>
      </c>
      <c r="Z438" t="str">
        <f>Tabla_Consulta_desde_Reporte_de_Valorización_de_Instrumentos6[[#This Row],[CODIGO_SBS]]&amp;"-"&amp;RIGHT(Tabla_Consulta_desde_Reporte_de_Valorización_de_Instrumentos6[[#This Row],[PORTAFOLIO]],1)</f>
        <v>5374404P7SCS-2</v>
      </c>
      <c r="AA438" t="s">
        <v>37218</v>
      </c>
      <c r="AB438" t="s">
        <v>37210</v>
      </c>
      <c r="AC438">
        <f>Tabla_Consulta_desde_Reporte_de_Valorización_de_Instrumentos6[[#This Row],[VALOR_UNITARIO]]*Tabla_Consulta_desde_Reporte_de_Valorización_de_Instrumentos6[[#This Row],[CANTIDAD]]</f>
        <v>2.9298397999999999</v>
      </c>
      <c r="AD438" t="s">
        <v>25071</v>
      </c>
      <c r="AE4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PAI Europe VII</v>
      </c>
    </row>
    <row r="439" spans="1:31" hidden="1" x14ac:dyDescent="0.35">
      <c r="A439" s="22" t="s">
        <v>35557</v>
      </c>
      <c r="B439" t="s">
        <v>697</v>
      </c>
      <c r="C439" t="s">
        <v>234</v>
      </c>
      <c r="D439" t="s">
        <v>698</v>
      </c>
      <c r="E439" t="s">
        <v>762</v>
      </c>
      <c r="F439" t="s">
        <v>762</v>
      </c>
      <c r="G439" t="s">
        <v>233</v>
      </c>
      <c r="H439" t="s">
        <v>763</v>
      </c>
      <c r="I439" t="s">
        <v>589</v>
      </c>
      <c r="J439">
        <v>1</v>
      </c>
      <c r="K439" s="342">
        <v>22515007.909478799</v>
      </c>
      <c r="L439">
        <v>5705732.7247893</v>
      </c>
      <c r="M439">
        <v>2.5896108999999998</v>
      </c>
      <c r="N439" s="23">
        <v>46840</v>
      </c>
      <c r="O439">
        <v>818</v>
      </c>
      <c r="P439">
        <v>3.9460326999999999</v>
      </c>
      <c r="Q439" t="s">
        <v>423</v>
      </c>
      <c r="R439">
        <v>22551338.0214573</v>
      </c>
      <c r="S439" s="342">
        <v>5705732.7247893</v>
      </c>
      <c r="T439" t="s">
        <v>233</v>
      </c>
      <c r="U439">
        <v>0</v>
      </c>
      <c r="V439">
        <v>0</v>
      </c>
      <c r="W439">
        <v>0</v>
      </c>
      <c r="X439">
        <v>0</v>
      </c>
      <c r="Y439" t="str">
        <f>+MID(Tabla_Consulta_desde_Reporte_de_Valorización_de_Instrumentos6[[#This Row],[CODIGO_SBS]],7,1)</f>
        <v>4</v>
      </c>
      <c r="Z439" t="str">
        <f>Tabla_Consulta_desde_Reporte_de_Valorización_de_Instrumentos6[[#This Row],[CODIGO_SBS]]&amp;"-"&amp;RIGHT(Tabla_Consulta_desde_Reporte_de_Valorización_de_Instrumentos6[[#This Row],[PORTAFOLIO]],1)</f>
        <v>5374414P7SLP-2</v>
      </c>
      <c r="AA439" t="s">
        <v>37218</v>
      </c>
      <c r="AB439" t="s">
        <v>37210</v>
      </c>
      <c r="AC439">
        <f>Tabla_Consulta_desde_Reporte_de_Valorización_de_Instrumentos6[[#This Row],[VALOR_UNITARIO]]*Tabla_Consulta_desde_Reporte_de_Valorización_de_Instrumentos6[[#This Row],[CANTIDAD]]</f>
        <v>2.5896108999999998</v>
      </c>
      <c r="AD439" t="s">
        <v>25071</v>
      </c>
      <c r="AE4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PAI Europe VII</v>
      </c>
    </row>
    <row r="440" spans="1:31" hidden="1" x14ac:dyDescent="0.35">
      <c r="A440" s="22" t="s">
        <v>35557</v>
      </c>
      <c r="B440" t="s">
        <v>697</v>
      </c>
      <c r="C440" t="s">
        <v>234</v>
      </c>
      <c r="D440" t="s">
        <v>698</v>
      </c>
      <c r="E440" t="s">
        <v>764</v>
      </c>
      <c r="F440" t="s">
        <v>764</v>
      </c>
      <c r="G440" t="s">
        <v>233</v>
      </c>
      <c r="H440" t="s">
        <v>765</v>
      </c>
      <c r="I440" t="s">
        <v>589</v>
      </c>
      <c r="J440">
        <v>1</v>
      </c>
      <c r="K440" s="342">
        <v>121717974.6721701</v>
      </c>
      <c r="L440">
        <v>30845657.8862537</v>
      </c>
      <c r="M440">
        <v>7.3759750999999998</v>
      </c>
      <c r="N440" s="23">
        <v>47231</v>
      </c>
      <c r="O440">
        <v>1209</v>
      </c>
      <c r="P440">
        <v>3.9460326999999999</v>
      </c>
      <c r="Q440" t="s">
        <v>423</v>
      </c>
      <c r="R440">
        <v>121914378.2296292</v>
      </c>
      <c r="S440" s="342">
        <v>30845657.8862537</v>
      </c>
      <c r="T440" t="s">
        <v>233</v>
      </c>
      <c r="U440">
        <v>0</v>
      </c>
      <c r="V440">
        <v>0</v>
      </c>
      <c r="W440">
        <v>0</v>
      </c>
      <c r="X440">
        <v>0</v>
      </c>
      <c r="Y440" t="str">
        <f>+MID(Tabla_Consulta_desde_Reporte_de_Valorización_de_Instrumentos6[[#This Row],[CODIGO_SBS]],7,1)</f>
        <v>4</v>
      </c>
      <c r="Z440" t="str">
        <f>Tabla_Consulta_desde_Reporte_de_Valorización_de_Instrumentos6[[#This Row],[CODIGO_SBS]]&amp;"-"&amp;RIGHT(Tabla_Consulta_desde_Reporte_de_Valorización_de_Instrumentos6[[#This Row],[PORTAFOLIO]],1)</f>
        <v>5374434CEPVF-2</v>
      </c>
      <c r="AA440" t="s">
        <v>37218</v>
      </c>
      <c r="AB440" t="s">
        <v>37210</v>
      </c>
      <c r="AC440">
        <f>Tabla_Consulta_desde_Reporte_de_Valorización_de_Instrumentos6[[#This Row],[VALOR_UNITARIO]]*Tabla_Consulta_desde_Reporte_de_Valorización_de_Instrumentos6[[#This Row],[CANTIDAD]]</f>
        <v>7.3759750999999998</v>
      </c>
      <c r="AD440" t="s">
        <v>25108</v>
      </c>
      <c r="AE4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CEP V LUX</v>
      </c>
    </row>
    <row r="441" spans="1:31" hidden="1" x14ac:dyDescent="0.35">
      <c r="A441" s="22" t="s">
        <v>35557</v>
      </c>
      <c r="B441" t="s">
        <v>697</v>
      </c>
      <c r="C441" t="s">
        <v>424</v>
      </c>
      <c r="D441" t="s">
        <v>698</v>
      </c>
      <c r="E441" t="s">
        <v>766</v>
      </c>
      <c r="F441" t="s">
        <v>767</v>
      </c>
      <c r="G441" t="s">
        <v>233</v>
      </c>
      <c r="H441" t="s">
        <v>768</v>
      </c>
      <c r="I441" t="s">
        <v>275</v>
      </c>
      <c r="J441">
        <v>1</v>
      </c>
      <c r="K441" s="342">
        <v>41079944.631656103</v>
      </c>
      <c r="L441">
        <v>12222900.006443599</v>
      </c>
      <c r="M441">
        <v>45.492653199999999</v>
      </c>
      <c r="N441" s="23">
        <v>46947</v>
      </c>
      <c r="O441">
        <v>925</v>
      </c>
      <c r="P441">
        <v>3.3609</v>
      </c>
      <c r="Q441" t="s">
        <v>423</v>
      </c>
      <c r="R441">
        <v>41100723.561667003</v>
      </c>
      <c r="S441" s="342">
        <v>12222900.006443599</v>
      </c>
      <c r="T441" t="s">
        <v>233</v>
      </c>
      <c r="U441">
        <v>0</v>
      </c>
      <c r="V441">
        <v>0</v>
      </c>
      <c r="W441">
        <v>0</v>
      </c>
      <c r="X441">
        <v>0</v>
      </c>
      <c r="Y441" t="str">
        <f>+MID(Tabla_Consulta_desde_Reporte_de_Valorización_de_Instrumentos6[[#This Row],[CODIGO_SBS]],7,1)</f>
        <v>2</v>
      </c>
      <c r="Z441" t="str">
        <f>Tabla_Consulta_desde_Reporte_de_Valorización_de_Instrumentos6[[#This Row],[CODIGO_SBS]]&amp;"-"&amp;RIGHT(Tabla_Consulta_desde_Reporte_de_Valorización_de_Instrumentos6[[#This Row],[PORTAFOLIO]],1)</f>
        <v>5374482LCPIX-3</v>
      </c>
      <c r="AA441" t="s">
        <v>37218</v>
      </c>
      <c r="AB441" t="s">
        <v>37210</v>
      </c>
      <c r="AC441">
        <f>Tabla_Consulta_desde_Reporte_de_Valorización_de_Instrumentos6[[#This Row],[VALOR_UNITARIO]]*Tabla_Consulta_desde_Reporte_de_Valorización_de_Instrumentos6[[#This Row],[CANTIDAD]]</f>
        <v>45.492653199999999</v>
      </c>
      <c r="AD441" t="s">
        <v>25124</v>
      </c>
      <c r="AE4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PRIVFAELCPIX</v>
      </c>
    </row>
    <row r="442" spans="1:31" hidden="1" x14ac:dyDescent="0.35">
      <c r="A442" s="22" t="s">
        <v>35557</v>
      </c>
      <c r="B442" t="s">
        <v>697</v>
      </c>
      <c r="C442" t="s">
        <v>234</v>
      </c>
      <c r="D442" t="s">
        <v>698</v>
      </c>
      <c r="E442" t="s">
        <v>766</v>
      </c>
      <c r="F442" t="s">
        <v>767</v>
      </c>
      <c r="G442" t="s">
        <v>233</v>
      </c>
      <c r="H442" t="s">
        <v>768</v>
      </c>
      <c r="I442" t="s">
        <v>275</v>
      </c>
      <c r="J442">
        <v>1</v>
      </c>
      <c r="K442" s="342">
        <v>369719582.1423595</v>
      </c>
      <c r="L442">
        <v>110006123.9972506</v>
      </c>
      <c r="M442">
        <v>409.43396790000003</v>
      </c>
      <c r="N442" s="23">
        <v>46947</v>
      </c>
      <c r="O442">
        <v>925</v>
      </c>
      <c r="P442">
        <v>3.3609</v>
      </c>
      <c r="Q442" t="s">
        <v>423</v>
      </c>
      <c r="R442">
        <v>369906592.55315483</v>
      </c>
      <c r="S442" s="342">
        <v>110006123.9972506</v>
      </c>
      <c r="T442" t="s">
        <v>233</v>
      </c>
      <c r="U442">
        <v>0</v>
      </c>
      <c r="V442">
        <v>0</v>
      </c>
      <c r="W442">
        <v>0</v>
      </c>
      <c r="X442">
        <v>0</v>
      </c>
      <c r="Y442" t="str">
        <f>+MID(Tabla_Consulta_desde_Reporte_de_Valorización_de_Instrumentos6[[#This Row],[CODIGO_SBS]],7,1)</f>
        <v>2</v>
      </c>
      <c r="Z442" t="str">
        <f>Tabla_Consulta_desde_Reporte_de_Valorización_de_Instrumentos6[[#This Row],[CODIGO_SBS]]&amp;"-"&amp;RIGHT(Tabla_Consulta_desde_Reporte_de_Valorización_de_Instrumentos6[[#This Row],[PORTAFOLIO]],1)</f>
        <v>5374482LCPIX-2</v>
      </c>
      <c r="AA442" t="s">
        <v>37218</v>
      </c>
      <c r="AB442" t="s">
        <v>37210</v>
      </c>
      <c r="AC442">
        <f>Tabla_Consulta_desde_Reporte_de_Valorización_de_Instrumentos6[[#This Row],[VALOR_UNITARIO]]*Tabla_Consulta_desde_Reporte_de_Valorización_de_Instrumentos6[[#This Row],[CANTIDAD]]</f>
        <v>409.43396790000003</v>
      </c>
      <c r="AD442" t="s">
        <v>25124</v>
      </c>
      <c r="AE4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PRIVFAELCPIX</v>
      </c>
    </row>
    <row r="443" spans="1:31" hidden="1" x14ac:dyDescent="0.35">
      <c r="A443" s="22" t="s">
        <v>35557</v>
      </c>
      <c r="B443" t="s">
        <v>697</v>
      </c>
      <c r="C443" t="s">
        <v>424</v>
      </c>
      <c r="D443" t="s">
        <v>698</v>
      </c>
      <c r="E443" t="s">
        <v>769</v>
      </c>
      <c r="F443" t="s">
        <v>769</v>
      </c>
      <c r="G443" t="s">
        <v>233</v>
      </c>
      <c r="H443" t="s">
        <v>770</v>
      </c>
      <c r="I443" t="s">
        <v>275</v>
      </c>
      <c r="J443">
        <v>1</v>
      </c>
      <c r="K443" s="342">
        <v>115352312.1456051</v>
      </c>
      <c r="L443">
        <v>34321851.928235002</v>
      </c>
      <c r="M443">
        <v>2.8535984000000001</v>
      </c>
      <c r="N443" s="23">
        <v>47024</v>
      </c>
      <c r="O443">
        <v>1002</v>
      </c>
      <c r="P443">
        <v>3.3609</v>
      </c>
      <c r="Q443" t="s">
        <v>423</v>
      </c>
      <c r="R443">
        <v>115410659.2938831</v>
      </c>
      <c r="S443" s="342">
        <v>34321851.928235002</v>
      </c>
      <c r="T443" t="s">
        <v>771</v>
      </c>
      <c r="U443">
        <v>0</v>
      </c>
      <c r="V443">
        <v>0</v>
      </c>
      <c r="W443">
        <v>0</v>
      </c>
      <c r="X443">
        <v>0</v>
      </c>
      <c r="Y443" t="str">
        <f>+MID(Tabla_Consulta_desde_Reporte_de_Valorización_de_Instrumentos6[[#This Row],[CODIGO_SBS]],7,1)</f>
        <v>2</v>
      </c>
      <c r="Z443" t="str">
        <f>Tabla_Consulta_desde_Reporte_de_Valorización_de_Instrumentos6[[#This Row],[CODIGO_SBS]]&amp;"-"&amp;RIGHT(Tabla_Consulta_desde_Reporte_de_Valorización_de_Instrumentos6[[#This Row],[PORTAFOLIO]],1)</f>
        <v>5374552HFCP9-3</v>
      </c>
      <c r="AA443" t="s">
        <v>37218</v>
      </c>
      <c r="AB443" t="s">
        <v>37210</v>
      </c>
      <c r="AC443">
        <f>Tabla_Consulta_desde_Reporte_de_Valorización_de_Instrumentos6[[#This Row],[VALOR_UNITARIO]]*Tabla_Consulta_desde_Reporte_de_Valorización_de_Instrumentos6[[#This Row],[CANTIDAD]]</f>
        <v>2.8535984000000001</v>
      </c>
      <c r="AD443" t="s">
        <v>25112</v>
      </c>
      <c r="AE4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Hellman &amp; Friedman</v>
      </c>
    </row>
    <row r="444" spans="1:31" hidden="1" x14ac:dyDescent="0.35">
      <c r="A444" s="22" t="s">
        <v>35557</v>
      </c>
      <c r="B444" t="s">
        <v>697</v>
      </c>
      <c r="C444" t="s">
        <v>234</v>
      </c>
      <c r="D444" t="s">
        <v>698</v>
      </c>
      <c r="E444" t="s">
        <v>769</v>
      </c>
      <c r="F444" t="s">
        <v>769</v>
      </c>
      <c r="G444" t="s">
        <v>233</v>
      </c>
      <c r="H444" t="s">
        <v>770</v>
      </c>
      <c r="I444" t="s">
        <v>275</v>
      </c>
      <c r="J444">
        <v>1</v>
      </c>
      <c r="K444" s="342">
        <v>173028508.64186469</v>
      </c>
      <c r="L444">
        <v>51482789.919921704</v>
      </c>
      <c r="M444">
        <v>4.2803985999999998</v>
      </c>
      <c r="N444" s="23">
        <v>47024</v>
      </c>
      <c r="O444">
        <v>1002</v>
      </c>
      <c r="P444">
        <v>3.3609</v>
      </c>
      <c r="Q444" t="s">
        <v>423</v>
      </c>
      <c r="R444">
        <v>173116029.38472849</v>
      </c>
      <c r="S444" s="342">
        <v>51482789.919921704</v>
      </c>
      <c r="T444" t="s">
        <v>771</v>
      </c>
      <c r="U444">
        <v>0</v>
      </c>
      <c r="V444">
        <v>0</v>
      </c>
      <c r="W444">
        <v>0</v>
      </c>
      <c r="X444">
        <v>0</v>
      </c>
      <c r="Y444" t="str">
        <f>+MID(Tabla_Consulta_desde_Reporte_de_Valorización_de_Instrumentos6[[#This Row],[CODIGO_SBS]],7,1)</f>
        <v>2</v>
      </c>
      <c r="Z444" t="str">
        <f>Tabla_Consulta_desde_Reporte_de_Valorización_de_Instrumentos6[[#This Row],[CODIGO_SBS]]&amp;"-"&amp;RIGHT(Tabla_Consulta_desde_Reporte_de_Valorización_de_Instrumentos6[[#This Row],[PORTAFOLIO]],1)</f>
        <v>5374552HFCP9-2</v>
      </c>
      <c r="AA444" t="s">
        <v>37218</v>
      </c>
      <c r="AB444" t="s">
        <v>37210</v>
      </c>
      <c r="AC444">
        <f>Tabla_Consulta_desde_Reporte_de_Valorización_de_Instrumentos6[[#This Row],[VALOR_UNITARIO]]*Tabla_Consulta_desde_Reporte_de_Valorización_de_Instrumentos6[[#This Row],[CANTIDAD]]</f>
        <v>4.2803985999999998</v>
      </c>
      <c r="AD444" t="s">
        <v>25112</v>
      </c>
      <c r="AE4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Hellman &amp; Friedman</v>
      </c>
    </row>
    <row r="445" spans="1:31" hidden="1" x14ac:dyDescent="0.35">
      <c r="A445" s="22" t="s">
        <v>35557</v>
      </c>
      <c r="B445" t="s">
        <v>697</v>
      </c>
      <c r="C445" t="s">
        <v>234</v>
      </c>
      <c r="D445" t="s">
        <v>698</v>
      </c>
      <c r="E445" t="s">
        <v>772</v>
      </c>
      <c r="F445" t="s">
        <v>772</v>
      </c>
      <c r="G445" t="s">
        <v>233</v>
      </c>
      <c r="H445" t="s">
        <v>773</v>
      </c>
      <c r="I445" t="s">
        <v>275</v>
      </c>
      <c r="J445">
        <v>1</v>
      </c>
      <c r="K445" s="342">
        <v>302413139.92907059</v>
      </c>
      <c r="L445">
        <v>89979808.958633304</v>
      </c>
      <c r="M445">
        <v>33.866483799999997</v>
      </c>
      <c r="N445" s="23">
        <v>47146</v>
      </c>
      <c r="O445">
        <v>1124</v>
      </c>
      <c r="P445">
        <v>3.3609</v>
      </c>
      <c r="Q445" t="s">
        <v>423</v>
      </c>
      <c r="R445">
        <v>302566105.60430032</v>
      </c>
      <c r="S445" s="342">
        <v>89979808.958633304</v>
      </c>
      <c r="T445" t="s">
        <v>233</v>
      </c>
      <c r="U445">
        <v>0</v>
      </c>
      <c r="V445">
        <v>0</v>
      </c>
      <c r="W445">
        <v>0</v>
      </c>
      <c r="X445">
        <v>0</v>
      </c>
      <c r="Y445" t="str">
        <f>+MID(Tabla_Consulta_desde_Reporte_de_Valorización_de_Instrumentos6[[#This Row],[CODIGO_SBS]],7,1)</f>
        <v>2</v>
      </c>
      <c r="Z445" t="str">
        <f>Tabla_Consulta_desde_Reporte_de_Valorización_de_Instrumentos6[[#This Row],[CODIGO_SBS]]&amp;"-"&amp;RIGHT(Tabla_Consulta_desde_Reporte_de_Valorización_de_Instrumentos6[[#This Row],[PORTAFOLIO]],1)</f>
        <v>5374632COL8F-2</v>
      </c>
      <c r="AA445" t="s">
        <v>37218</v>
      </c>
      <c r="AB445" t="s">
        <v>37210</v>
      </c>
      <c r="AC445">
        <f>Tabla_Consulta_desde_Reporte_de_Valorización_de_Instrumentos6[[#This Row],[VALOR_UNITARIO]]*Tabla_Consulta_desde_Reporte_de_Valorización_de_Instrumentos6[[#This Row],[CANTIDAD]]</f>
        <v>33.866483799999997</v>
      </c>
      <c r="AD445" t="s">
        <v>25131</v>
      </c>
      <c r="AE4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VIII</v>
      </c>
    </row>
    <row r="446" spans="1:31" hidden="1" x14ac:dyDescent="0.35">
      <c r="A446" s="22" t="s">
        <v>35557</v>
      </c>
      <c r="B446" t="s">
        <v>697</v>
      </c>
      <c r="C446" t="s">
        <v>234</v>
      </c>
      <c r="D446" t="s">
        <v>698</v>
      </c>
      <c r="E446" t="s">
        <v>774</v>
      </c>
      <c r="F446" t="s">
        <v>774</v>
      </c>
      <c r="G446" t="s">
        <v>233</v>
      </c>
      <c r="H446" t="s">
        <v>775</v>
      </c>
      <c r="I446" t="s">
        <v>275</v>
      </c>
      <c r="J446">
        <v>1</v>
      </c>
      <c r="K446" s="342">
        <v>750227874.08281195</v>
      </c>
      <c r="L446">
        <v>223222313.69062221</v>
      </c>
      <c r="M446">
        <v>23.503587599999999</v>
      </c>
      <c r="N446" s="23">
        <v>47360</v>
      </c>
      <c r="O446">
        <v>1338</v>
      </c>
      <c r="P446">
        <v>3.3609</v>
      </c>
      <c r="Q446" t="s">
        <v>423</v>
      </c>
      <c r="R446">
        <v>750607352.0160861</v>
      </c>
      <c r="S446" s="342">
        <v>223222313.69062221</v>
      </c>
      <c r="T446" t="s">
        <v>233</v>
      </c>
      <c r="U446">
        <v>0</v>
      </c>
      <c r="V446">
        <v>0</v>
      </c>
      <c r="W446">
        <v>0</v>
      </c>
      <c r="X446">
        <v>0</v>
      </c>
      <c r="Y446" t="str">
        <f>+MID(Tabla_Consulta_desde_Reporte_de_Valorización_de_Instrumentos6[[#This Row],[CODIGO_SBS]],7,1)</f>
        <v>2</v>
      </c>
      <c r="Z446" t="str">
        <f>Tabla_Consulta_desde_Reporte_de_Valorización_de_Instrumentos6[[#This Row],[CODIGO_SBS]]&amp;"-"&amp;RIGHT(Tabla_Consulta_desde_Reporte_de_Valorización_de_Instrumentos6[[#This Row],[PORTAFOLIO]],1)</f>
        <v>5374652VEP7A-2</v>
      </c>
      <c r="AA446" t="s">
        <v>37218</v>
      </c>
      <c r="AB446" t="s">
        <v>37210</v>
      </c>
      <c r="AC446">
        <f>Tabla_Consulta_desde_Reporte_de_Valorización_de_Instrumentos6[[#This Row],[VALOR_UNITARIO]]*Tabla_Consulta_desde_Reporte_de_Valorización_de_Instrumentos6[[#This Row],[CANTIDAD]]</f>
        <v>23.503587599999999</v>
      </c>
      <c r="AD446" t="s">
        <v>25100</v>
      </c>
      <c r="AE4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Vista Equity Partners Fund VII GP, L.P.</v>
      </c>
    </row>
    <row r="447" spans="1:31" hidden="1" x14ac:dyDescent="0.35">
      <c r="A447" s="22" t="s">
        <v>35557</v>
      </c>
      <c r="B447" t="s">
        <v>697</v>
      </c>
      <c r="C447" t="s">
        <v>234</v>
      </c>
      <c r="D447" t="s">
        <v>698</v>
      </c>
      <c r="E447" t="s">
        <v>776</v>
      </c>
      <c r="F447" t="s">
        <v>776</v>
      </c>
      <c r="G447" t="s">
        <v>233</v>
      </c>
      <c r="H447" t="s">
        <v>777</v>
      </c>
      <c r="I447" t="s">
        <v>275</v>
      </c>
      <c r="J447">
        <v>1</v>
      </c>
      <c r="K447" s="342">
        <v>466633305.23318958</v>
      </c>
      <c r="L447">
        <v>138841770.1309737</v>
      </c>
      <c r="M447">
        <v>33.958432999999999</v>
      </c>
      <c r="N447" s="23">
        <v>47408</v>
      </c>
      <c r="O447">
        <v>1386</v>
      </c>
      <c r="P447">
        <v>3.3609</v>
      </c>
      <c r="Q447" t="s">
        <v>423</v>
      </c>
      <c r="R447">
        <v>466869336.24241221</v>
      </c>
      <c r="S447" s="342">
        <v>138841770.1309737</v>
      </c>
      <c r="T447" t="s">
        <v>233</v>
      </c>
      <c r="U447">
        <v>0</v>
      </c>
      <c r="V447">
        <v>0</v>
      </c>
      <c r="W447">
        <v>0</v>
      </c>
      <c r="X447">
        <v>0</v>
      </c>
      <c r="Y447" t="str">
        <f>+MID(Tabla_Consulta_desde_Reporte_de_Valorización_de_Instrumentos6[[#This Row],[CODIGO_SBS]],7,1)</f>
        <v>2</v>
      </c>
      <c r="Z447" t="str">
        <f>Tabla_Consulta_desde_Reporte_de_Valorización_de_Instrumentos6[[#This Row],[CODIGO_SBS]]&amp;"-"&amp;RIGHT(Tabla_Consulta_desde_Reporte_de_Valorización_de_Instrumentos6[[#This Row],[PORTAFOLIO]],1)</f>
        <v>5374782A10FE-2</v>
      </c>
      <c r="AA447" t="s">
        <v>37218</v>
      </c>
      <c r="AB447" t="s">
        <v>37210</v>
      </c>
      <c r="AC447">
        <f>Tabla_Consulta_desde_Reporte_de_Valorización_de_Instrumentos6[[#This Row],[VALOR_UNITARIO]]*Tabla_Consulta_desde_Reporte_de_Valorización_de_Instrumentos6[[#This Row],[CANTIDAD]]</f>
        <v>33.958432999999999</v>
      </c>
      <c r="AD447" t="s">
        <v>25057</v>
      </c>
      <c r="AE4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X</v>
      </c>
    </row>
    <row r="448" spans="1:31" hidden="1" x14ac:dyDescent="0.35">
      <c r="A448" s="22" t="s">
        <v>35557</v>
      </c>
      <c r="B448" t="s">
        <v>697</v>
      </c>
      <c r="C448" t="s">
        <v>424</v>
      </c>
      <c r="D448" t="s">
        <v>698</v>
      </c>
      <c r="E448" t="s">
        <v>778</v>
      </c>
      <c r="F448" t="s">
        <v>778</v>
      </c>
      <c r="G448" t="s">
        <v>233</v>
      </c>
      <c r="H448" t="s">
        <v>779</v>
      </c>
      <c r="I448" t="s">
        <v>275</v>
      </c>
      <c r="J448">
        <v>1</v>
      </c>
      <c r="K448" s="342">
        <v>29286469.215243999</v>
      </c>
      <c r="L448">
        <v>8713877.0017686002</v>
      </c>
      <c r="M448">
        <v>85.000016599999995</v>
      </c>
      <c r="N448" s="23">
        <v>47317</v>
      </c>
      <c r="O448">
        <v>1295</v>
      </c>
      <c r="P448">
        <v>3.3609</v>
      </c>
      <c r="Q448" t="s">
        <v>423</v>
      </c>
      <c r="R448">
        <v>29301282.806147002</v>
      </c>
      <c r="S448" s="342">
        <v>8713877.0017686002</v>
      </c>
      <c r="T448" t="s">
        <v>233</v>
      </c>
      <c r="U448">
        <v>0</v>
      </c>
      <c r="V448">
        <v>0</v>
      </c>
      <c r="W448">
        <v>0</v>
      </c>
      <c r="X448">
        <v>0</v>
      </c>
      <c r="Y448" t="str">
        <f>+MID(Tabla_Consulta_desde_Reporte_de_Valorización_de_Instrumentos6[[#This Row],[CODIGO_SBS]],7,1)</f>
        <v>2</v>
      </c>
      <c r="Z448" t="str">
        <f>Tabla_Consulta_desde_Reporte_de_Valorización_de_Instrumentos6[[#This Row],[CODIGO_SBS]]&amp;"-"&amp;RIGHT(Tabla_Consulta_desde_Reporte_de_Valorización_de_Instrumentos6[[#This Row],[PORTAFOLIO]],1)</f>
        <v>5374792GIP4F-3</v>
      </c>
      <c r="AA448" t="s">
        <v>37221</v>
      </c>
      <c r="AB448" t="s">
        <v>37210</v>
      </c>
      <c r="AC448">
        <f>Tabla_Consulta_desde_Reporte_de_Valorización_de_Instrumentos6[[#This Row],[VALOR_UNITARIO]]*Tabla_Consulta_desde_Reporte_de_Valorización_de_Instrumentos6[[#This Row],[CANTIDAD]]</f>
        <v>85.000016599999995</v>
      </c>
      <c r="AD448" t="s">
        <v>24959</v>
      </c>
      <c r="AE4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Infrastructure GP IV, L.P.</v>
      </c>
    </row>
    <row r="449" spans="1:31" hidden="1" x14ac:dyDescent="0.35">
      <c r="A449" s="22" t="s">
        <v>35557</v>
      </c>
      <c r="B449" t="s">
        <v>697</v>
      </c>
      <c r="C449" t="s">
        <v>234</v>
      </c>
      <c r="D449" t="s">
        <v>698</v>
      </c>
      <c r="E449" t="s">
        <v>778</v>
      </c>
      <c r="F449" t="s">
        <v>778</v>
      </c>
      <c r="G449" t="s">
        <v>233</v>
      </c>
      <c r="H449" t="s">
        <v>779</v>
      </c>
      <c r="I449" t="s">
        <v>275</v>
      </c>
      <c r="J449">
        <v>1</v>
      </c>
      <c r="K449" s="342">
        <v>315260163.52331293</v>
      </c>
      <c r="L449">
        <v>93802304.002890006</v>
      </c>
      <c r="M449">
        <v>914.99999319999995</v>
      </c>
      <c r="N449" s="23">
        <v>47317</v>
      </c>
      <c r="O449">
        <v>1295</v>
      </c>
      <c r="P449">
        <v>3.3609</v>
      </c>
      <c r="Q449" t="s">
        <v>423</v>
      </c>
      <c r="R449">
        <v>315419627.44011778</v>
      </c>
      <c r="S449" s="342">
        <v>93802304.002890006</v>
      </c>
      <c r="T449" t="s">
        <v>233</v>
      </c>
      <c r="U449">
        <v>0</v>
      </c>
      <c r="V449">
        <v>0</v>
      </c>
      <c r="W449">
        <v>0</v>
      </c>
      <c r="X449">
        <v>0</v>
      </c>
      <c r="Y449" t="str">
        <f>+MID(Tabla_Consulta_desde_Reporte_de_Valorización_de_Instrumentos6[[#This Row],[CODIGO_SBS]],7,1)</f>
        <v>2</v>
      </c>
      <c r="Z449" t="str">
        <f>Tabla_Consulta_desde_Reporte_de_Valorización_de_Instrumentos6[[#This Row],[CODIGO_SBS]]&amp;"-"&amp;RIGHT(Tabla_Consulta_desde_Reporte_de_Valorización_de_Instrumentos6[[#This Row],[PORTAFOLIO]],1)</f>
        <v>5374792GIP4F-2</v>
      </c>
      <c r="AA449" t="s">
        <v>37221</v>
      </c>
      <c r="AB449" t="s">
        <v>37210</v>
      </c>
      <c r="AC449">
        <f>Tabla_Consulta_desde_Reporte_de_Valorización_de_Instrumentos6[[#This Row],[VALOR_UNITARIO]]*Tabla_Consulta_desde_Reporte_de_Valorización_de_Instrumentos6[[#This Row],[CANTIDAD]]</f>
        <v>914.99999319999995</v>
      </c>
      <c r="AD449" t="s">
        <v>24959</v>
      </c>
      <c r="AE4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Infrastructure GP IV, L.P.</v>
      </c>
    </row>
    <row r="450" spans="1:31" hidden="1" x14ac:dyDescent="0.35">
      <c r="A450" s="22" t="s">
        <v>35557</v>
      </c>
      <c r="B450" t="s">
        <v>697</v>
      </c>
      <c r="C450" t="s">
        <v>234</v>
      </c>
      <c r="D450" t="s">
        <v>698</v>
      </c>
      <c r="E450" t="s">
        <v>780</v>
      </c>
      <c r="F450" t="s">
        <v>780</v>
      </c>
      <c r="G450" t="s">
        <v>233</v>
      </c>
      <c r="H450" t="s">
        <v>781</v>
      </c>
      <c r="I450" t="s">
        <v>275</v>
      </c>
      <c r="J450">
        <v>1</v>
      </c>
      <c r="K450" s="342">
        <v>250835938.69024989</v>
      </c>
      <c r="L450">
        <v>74633562.048930302</v>
      </c>
      <c r="M450">
        <v>9.0002978000000002</v>
      </c>
      <c r="N450" s="23">
        <v>47422</v>
      </c>
      <c r="O450">
        <v>1400</v>
      </c>
      <c r="P450">
        <v>3.3609</v>
      </c>
      <c r="Q450" t="s">
        <v>423</v>
      </c>
      <c r="R450">
        <v>250962815.74573311</v>
      </c>
      <c r="S450" s="342">
        <v>74633562.048930302</v>
      </c>
      <c r="T450" t="s">
        <v>233</v>
      </c>
      <c r="U450">
        <v>0</v>
      </c>
      <c r="V450">
        <v>0</v>
      </c>
      <c r="W450">
        <v>0</v>
      </c>
      <c r="X450">
        <v>0</v>
      </c>
      <c r="Y450" t="str">
        <f>+MID(Tabla_Consulta_desde_Reporte_de_Valorización_de_Instrumentos6[[#This Row],[CODIGO_SBS]],7,1)</f>
        <v>2</v>
      </c>
      <c r="Z450" t="str">
        <f>Tabla_Consulta_desde_Reporte_de_Valorización_de_Instrumentos6[[#This Row],[CODIGO_SBS]]&amp;"-"&amp;RIGHT(Tabla_Consulta_desde_Reporte_de_Valorización_de_Instrumentos6[[#This Row],[PORTAFOLIO]],1)</f>
        <v>5374842BREVI-2</v>
      </c>
      <c r="AA450" t="s">
        <v>37220</v>
      </c>
      <c r="AB450" t="s">
        <v>37210</v>
      </c>
      <c r="AC450">
        <f>Tabla_Consulta_desde_Reporte_de_Valorización_de_Instrumentos6[[#This Row],[VALOR_UNITARIO]]*Tabla_Consulta_desde_Reporte_de_Valorización_de_Instrumentos6[[#This Row],[CANTIDAD]]</f>
        <v>9.0002978000000002</v>
      </c>
      <c r="AD450" t="s">
        <v>25162</v>
      </c>
      <c r="AE4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Blackstone Real Estate Associates Europe VI</v>
      </c>
    </row>
    <row r="451" spans="1:31" hidden="1" x14ac:dyDescent="0.35">
      <c r="A451" s="22" t="s">
        <v>35557</v>
      </c>
      <c r="B451" t="s">
        <v>697</v>
      </c>
      <c r="C451" t="s">
        <v>234</v>
      </c>
      <c r="D451" t="s">
        <v>698</v>
      </c>
      <c r="E451" t="s">
        <v>782</v>
      </c>
      <c r="F451" t="s">
        <v>782</v>
      </c>
      <c r="G451" t="s">
        <v>233</v>
      </c>
      <c r="H451" t="s">
        <v>783</v>
      </c>
      <c r="I451" t="s">
        <v>275</v>
      </c>
      <c r="J451">
        <v>1</v>
      </c>
      <c r="K451" s="342">
        <v>89731899.502027795</v>
      </c>
      <c r="L451">
        <v>26698771.0143199</v>
      </c>
      <c r="M451">
        <v>28.9735105</v>
      </c>
      <c r="N451" s="23">
        <v>47820</v>
      </c>
      <c r="O451">
        <v>1798</v>
      </c>
      <c r="P451">
        <v>3.3609</v>
      </c>
      <c r="Q451" t="s">
        <v>423</v>
      </c>
      <c r="R451">
        <v>89777287.412752107</v>
      </c>
      <c r="S451" s="342">
        <v>26698771.0143199</v>
      </c>
      <c r="T451" t="s">
        <v>233</v>
      </c>
      <c r="U451">
        <v>0</v>
      </c>
      <c r="V451">
        <v>0</v>
      </c>
      <c r="W451">
        <v>0</v>
      </c>
      <c r="X451">
        <v>0</v>
      </c>
      <c r="Y451" t="str">
        <f>+MID(Tabla_Consulta_desde_Reporte_de_Valorización_de_Instrumentos6[[#This Row],[CODIGO_SBS]],7,1)</f>
        <v>2</v>
      </c>
      <c r="Z451" t="str">
        <f>Tabla_Consulta_desde_Reporte_de_Valorización_de_Instrumentos6[[#This Row],[CODIGO_SBS]]&amp;"-"&amp;RIGHT(Tabla_Consulta_desde_Reporte_de_Valorización_de_Instrumentos6[[#This Row],[PORTAFOLIO]],1)</f>
        <v>5374872ASFCC-2</v>
      </c>
      <c r="AA451" t="s">
        <v>37218</v>
      </c>
      <c r="AB451" t="s">
        <v>37210</v>
      </c>
      <c r="AC451">
        <f>Tabla_Consulta_desde_Reporte_de_Valorización_de_Instrumentos6[[#This Row],[VALOR_UNITARIO]]*Tabla_Consulta_desde_Reporte_de_Valorización_de_Instrumentos6[[#This Row],[CANTIDAD]]</f>
        <v>28.9735105</v>
      </c>
      <c r="AD451" t="s">
        <v>25142</v>
      </c>
      <c r="AE4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ASF Cosmos Co-Invest L.P.</v>
      </c>
    </row>
    <row r="452" spans="1:31" hidden="1" x14ac:dyDescent="0.35">
      <c r="A452" s="22" t="s">
        <v>35557</v>
      </c>
      <c r="B452" t="s">
        <v>697</v>
      </c>
      <c r="C452" t="s">
        <v>424</v>
      </c>
      <c r="D452" t="s">
        <v>698</v>
      </c>
      <c r="E452" t="s">
        <v>784</v>
      </c>
      <c r="F452" t="s">
        <v>785</v>
      </c>
      <c r="G452" t="s">
        <v>233</v>
      </c>
      <c r="H452" t="s">
        <v>786</v>
      </c>
      <c r="I452" t="s">
        <v>275</v>
      </c>
      <c r="J452">
        <v>1</v>
      </c>
      <c r="K452" s="342">
        <v>12778709.935274299</v>
      </c>
      <c r="L452">
        <v>3802169.0425999998</v>
      </c>
      <c r="M452">
        <v>14391253</v>
      </c>
      <c r="N452" s="23">
        <v>46563</v>
      </c>
      <c r="O452">
        <v>541</v>
      </c>
      <c r="P452">
        <v>3.3609</v>
      </c>
      <c r="Q452" t="s">
        <v>423</v>
      </c>
      <c r="R452">
        <v>12785173.622646701</v>
      </c>
      <c r="S452" s="342">
        <v>3802169.0425999998</v>
      </c>
      <c r="T452" t="s">
        <v>233</v>
      </c>
      <c r="U452">
        <v>0</v>
      </c>
      <c r="V452">
        <v>0</v>
      </c>
      <c r="W452">
        <v>0</v>
      </c>
      <c r="X452">
        <v>0</v>
      </c>
      <c r="Y452" t="str">
        <f>+MID(Tabla_Consulta_desde_Reporte_de_Valorización_de_Instrumentos6[[#This Row],[CODIGO_SBS]],7,1)</f>
        <v>2</v>
      </c>
      <c r="Z452" t="str">
        <f>Tabla_Consulta_desde_Reporte_de_Valorización_de_Instrumentos6[[#This Row],[CODIGO_SBS]]&amp;"-"&amp;RIGHT(Tabla_Consulta_desde_Reporte_de_Valorización_de_Instrumentos6[[#This Row],[PORTAFOLIO]],1)</f>
        <v>5311082FIEAM-3</v>
      </c>
      <c r="AA452" t="s">
        <v>37218</v>
      </c>
      <c r="AB452" t="s">
        <v>37210</v>
      </c>
      <c r="AC452">
        <f>Tabla_Consulta_desde_Reporte_de_Valorización_de_Instrumentos6[[#This Row],[VALOR_UNITARIO]]*Tabla_Consulta_desde_Reporte_de_Valorización_de_Instrumentos6[[#This Row],[CANTIDAD]]</f>
        <v>14391253</v>
      </c>
      <c r="AD452" t="s">
        <v>25172</v>
      </c>
      <c r="AE4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 Energía I</v>
      </c>
    </row>
    <row r="453" spans="1:31" hidden="1" x14ac:dyDescent="0.35">
      <c r="A453" s="22" t="s">
        <v>35557</v>
      </c>
      <c r="B453" t="s">
        <v>697</v>
      </c>
      <c r="C453" t="s">
        <v>234</v>
      </c>
      <c r="D453" t="s">
        <v>698</v>
      </c>
      <c r="E453" t="s">
        <v>784</v>
      </c>
      <c r="F453" t="s">
        <v>785</v>
      </c>
      <c r="G453" t="s">
        <v>233</v>
      </c>
      <c r="H453" t="s">
        <v>786</v>
      </c>
      <c r="I453" t="s">
        <v>275</v>
      </c>
      <c r="J453">
        <v>1</v>
      </c>
      <c r="K453" s="342">
        <v>26540369.621611301</v>
      </c>
      <c r="L453">
        <v>7896804.3147999998</v>
      </c>
      <c r="M453">
        <v>29889494</v>
      </c>
      <c r="N453" s="23">
        <v>46563</v>
      </c>
      <c r="O453">
        <v>541</v>
      </c>
      <c r="P453">
        <v>3.3609</v>
      </c>
      <c r="Q453" t="s">
        <v>423</v>
      </c>
      <c r="R453">
        <v>26553794.1889464</v>
      </c>
      <c r="S453" s="342">
        <v>7896804.3147999998</v>
      </c>
      <c r="T453" t="s">
        <v>233</v>
      </c>
      <c r="U453">
        <v>0</v>
      </c>
      <c r="V453">
        <v>0</v>
      </c>
      <c r="W453">
        <v>0</v>
      </c>
      <c r="X453">
        <v>0</v>
      </c>
      <c r="Y453" t="str">
        <f>+MID(Tabla_Consulta_desde_Reporte_de_Valorización_de_Instrumentos6[[#This Row],[CODIGO_SBS]],7,1)</f>
        <v>2</v>
      </c>
      <c r="Z453" t="str">
        <f>Tabla_Consulta_desde_Reporte_de_Valorización_de_Instrumentos6[[#This Row],[CODIGO_SBS]]&amp;"-"&amp;RIGHT(Tabla_Consulta_desde_Reporte_de_Valorización_de_Instrumentos6[[#This Row],[PORTAFOLIO]],1)</f>
        <v>5311082FIEAM-2</v>
      </c>
      <c r="AA453" t="s">
        <v>37218</v>
      </c>
      <c r="AB453" t="s">
        <v>37210</v>
      </c>
      <c r="AC453">
        <f>Tabla_Consulta_desde_Reporte_de_Valorización_de_Instrumentos6[[#This Row],[VALOR_UNITARIO]]*Tabla_Consulta_desde_Reporte_de_Valorización_de_Instrumentos6[[#This Row],[CANTIDAD]]</f>
        <v>29889494</v>
      </c>
      <c r="AD453" t="s">
        <v>25172</v>
      </c>
      <c r="AE4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 Energía I</v>
      </c>
    </row>
    <row r="454" spans="1:31" hidden="1" x14ac:dyDescent="0.35">
      <c r="A454" s="22" t="s">
        <v>35557</v>
      </c>
      <c r="B454" t="s">
        <v>32551</v>
      </c>
      <c r="C454" t="s">
        <v>424</v>
      </c>
      <c r="D454" t="s">
        <v>32552</v>
      </c>
      <c r="E454" t="s">
        <v>27719</v>
      </c>
      <c r="F454" t="s">
        <v>31378</v>
      </c>
      <c r="G454" t="s">
        <v>233</v>
      </c>
      <c r="H454" t="s">
        <v>32553</v>
      </c>
      <c r="I454" t="s">
        <v>275</v>
      </c>
      <c r="J454">
        <v>25</v>
      </c>
      <c r="K454" s="342">
        <v>22499941.132064998</v>
      </c>
      <c r="L454">
        <v>6694617.8499999996</v>
      </c>
      <c r="M454">
        <v>92531</v>
      </c>
      <c r="P454">
        <v>3.3609</v>
      </c>
      <c r="Q454" t="s">
        <v>423</v>
      </c>
      <c r="R454">
        <v>22685563.037145998</v>
      </c>
      <c r="S454" s="342">
        <v>6746435.21</v>
      </c>
      <c r="T454" t="s">
        <v>233</v>
      </c>
      <c r="U454">
        <v>0</v>
      </c>
      <c r="V454">
        <v>0</v>
      </c>
      <c r="W454">
        <v>0</v>
      </c>
      <c r="X454">
        <v>-0.56000000000000005</v>
      </c>
      <c r="Y454" t="str">
        <f>+MID(Tabla_Consulta_desde_Reporte_de_Valorización_de_Instrumentos6[[#This Row],[CODIGO_SBS]],7,1)</f>
        <v>2</v>
      </c>
      <c r="Z454" t="str">
        <f>Tabla_Consulta_desde_Reporte_de_Valorización_de_Instrumentos6[[#This Row],[CODIGO_SBS]]&amp;"-"&amp;RIGHT(Tabla_Consulta_desde_Reporte_de_Valorización_de_Instrumentos6[[#This Row],[PORTAFOLIO]],1)</f>
        <v>5460042E8427-3</v>
      </c>
      <c r="AA454" t="s">
        <v>37213</v>
      </c>
      <c r="AB454" t="s">
        <v>37214</v>
      </c>
      <c r="AC454">
        <f>Tabla_Consulta_desde_Reporte_de_Valorización_de_Instrumentos6[[#This Row],[VALOR_UNITARIO]]*Tabla_Consulta_desde_Reporte_de_Valorización_de_Instrumentos6[[#This Row],[CANTIDAD]]</f>
        <v>2313275</v>
      </c>
      <c r="AD454" t="s">
        <v>24952</v>
      </c>
      <c r="AE4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5" spans="1:31" hidden="1" x14ac:dyDescent="0.35">
      <c r="A455" s="22" t="s">
        <v>35557</v>
      </c>
      <c r="B455" t="s">
        <v>32551</v>
      </c>
      <c r="C455" t="s">
        <v>32886</v>
      </c>
      <c r="D455" t="s">
        <v>32552</v>
      </c>
      <c r="E455" t="s">
        <v>27719</v>
      </c>
      <c r="F455" t="s">
        <v>31378</v>
      </c>
      <c r="G455" t="s">
        <v>233</v>
      </c>
      <c r="H455" t="s">
        <v>32553</v>
      </c>
      <c r="I455" t="s">
        <v>275</v>
      </c>
      <c r="J455">
        <v>25</v>
      </c>
      <c r="K455" s="342">
        <v>1173981.8632199999</v>
      </c>
      <c r="L455">
        <v>349305.8</v>
      </c>
      <c r="M455">
        <v>4828</v>
      </c>
      <c r="P455">
        <v>3.3609</v>
      </c>
      <c r="Q455" t="s">
        <v>423</v>
      </c>
      <c r="R455">
        <v>1183667.077448</v>
      </c>
      <c r="S455" s="342">
        <v>352009.48</v>
      </c>
      <c r="T455" t="s">
        <v>233</v>
      </c>
      <c r="U455">
        <v>0</v>
      </c>
      <c r="V455">
        <v>0</v>
      </c>
      <c r="W455">
        <v>0</v>
      </c>
      <c r="X455">
        <v>-0.56000000000000005</v>
      </c>
      <c r="Y455" t="str">
        <f>+MID(Tabla_Consulta_desde_Reporte_de_Valorización_de_Instrumentos6[[#This Row],[CODIGO_SBS]],7,1)</f>
        <v>2</v>
      </c>
      <c r="Z455" t="str">
        <f>Tabla_Consulta_desde_Reporte_de_Valorización_de_Instrumentos6[[#This Row],[CODIGO_SBS]]&amp;"-"&amp;RIGHT(Tabla_Consulta_desde_Reporte_de_Valorización_de_Instrumentos6[[#This Row],[PORTAFOLIO]],1)</f>
        <v>5460042E8427-1</v>
      </c>
      <c r="AA455" t="s">
        <v>37213</v>
      </c>
      <c r="AB455" t="s">
        <v>37214</v>
      </c>
      <c r="AC455">
        <f>Tabla_Consulta_desde_Reporte_de_Valorización_de_Instrumentos6[[#This Row],[VALOR_UNITARIO]]*Tabla_Consulta_desde_Reporte_de_Valorización_de_Instrumentos6[[#This Row],[CANTIDAD]]</f>
        <v>120700</v>
      </c>
      <c r="AD455" t="s">
        <v>24952</v>
      </c>
      <c r="AE4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6" spans="1:31" hidden="1" x14ac:dyDescent="0.35">
      <c r="A456" s="22" t="s">
        <v>35557</v>
      </c>
      <c r="B456" t="s">
        <v>32551</v>
      </c>
      <c r="C456" t="s">
        <v>234</v>
      </c>
      <c r="D456" t="s">
        <v>32552</v>
      </c>
      <c r="E456" t="s">
        <v>27719</v>
      </c>
      <c r="F456" t="s">
        <v>31378</v>
      </c>
      <c r="G456" t="s">
        <v>233</v>
      </c>
      <c r="H456" t="s">
        <v>32553</v>
      </c>
      <c r="I456" t="s">
        <v>275</v>
      </c>
      <c r="J456">
        <v>25</v>
      </c>
      <c r="K456" s="342">
        <v>642188.50471500005</v>
      </c>
      <c r="L456">
        <v>191076.35</v>
      </c>
      <c r="M456">
        <v>2641</v>
      </c>
      <c r="P456">
        <v>3.3609</v>
      </c>
      <c r="Q456" t="s">
        <v>423</v>
      </c>
      <c r="R456">
        <v>647486.48540600005</v>
      </c>
      <c r="S456" s="342">
        <v>192555.31</v>
      </c>
      <c r="T456" t="s">
        <v>233</v>
      </c>
      <c r="U456">
        <v>0</v>
      </c>
      <c r="V456">
        <v>0</v>
      </c>
      <c r="W456">
        <v>0</v>
      </c>
      <c r="X456">
        <v>-0.56000000000000005</v>
      </c>
      <c r="Y456" t="str">
        <f>+MID(Tabla_Consulta_desde_Reporte_de_Valorización_de_Instrumentos6[[#This Row],[CODIGO_SBS]],7,1)</f>
        <v>2</v>
      </c>
      <c r="Z456" t="str">
        <f>Tabla_Consulta_desde_Reporte_de_Valorización_de_Instrumentos6[[#This Row],[CODIGO_SBS]]&amp;"-"&amp;RIGHT(Tabla_Consulta_desde_Reporte_de_Valorización_de_Instrumentos6[[#This Row],[PORTAFOLIO]],1)</f>
        <v>5460042E8427-2</v>
      </c>
      <c r="AA456" t="s">
        <v>37213</v>
      </c>
      <c r="AB456" t="s">
        <v>37214</v>
      </c>
      <c r="AC456">
        <f>Tabla_Consulta_desde_Reporte_de_Valorización_de_Instrumentos6[[#This Row],[VALOR_UNITARIO]]*Tabla_Consulta_desde_Reporte_de_Valorización_de_Instrumentos6[[#This Row],[CANTIDAD]]</f>
        <v>66025</v>
      </c>
      <c r="AD456" t="s">
        <v>24952</v>
      </c>
      <c r="AE4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7" spans="1:31" hidden="1" x14ac:dyDescent="0.35">
      <c r="A457" s="22" t="s">
        <v>35557</v>
      </c>
      <c r="B457" t="s">
        <v>787</v>
      </c>
      <c r="C457" t="s">
        <v>32886</v>
      </c>
      <c r="D457" t="s">
        <v>788</v>
      </c>
      <c r="E457" t="s">
        <v>797</v>
      </c>
      <c r="F457" t="s">
        <v>798</v>
      </c>
      <c r="G457" t="s">
        <v>31470</v>
      </c>
      <c r="H457" t="s">
        <v>791</v>
      </c>
      <c r="I457" t="s">
        <v>275</v>
      </c>
      <c r="J457">
        <v>1000</v>
      </c>
      <c r="K457" s="342">
        <v>79423117.501377806</v>
      </c>
      <c r="L457">
        <v>23631502.722895</v>
      </c>
      <c r="M457">
        <v>31445</v>
      </c>
      <c r="N457" s="23">
        <v>53110</v>
      </c>
      <c r="O457">
        <v>7088</v>
      </c>
      <c r="P457">
        <v>3.3609</v>
      </c>
      <c r="Q457" t="s">
        <v>232</v>
      </c>
      <c r="R457">
        <v>79522234.862845004</v>
      </c>
      <c r="S457" s="342">
        <v>23649031.95826</v>
      </c>
      <c r="T457" t="s">
        <v>233</v>
      </c>
      <c r="U457">
        <v>293045373000000</v>
      </c>
      <c r="V457">
        <v>191552463000000</v>
      </c>
      <c r="W457">
        <v>101492910000000</v>
      </c>
      <c r="X457">
        <v>-0.55745699999999998</v>
      </c>
      <c r="Y457" t="str">
        <f>+MID(Tabla_Consulta_desde_Reporte_de_Valorización_de_Instrumentos6[[#This Row],[CODIGO_SBS]],7,1)</f>
        <v>2</v>
      </c>
      <c r="Z457" t="str">
        <f>Tabla_Consulta_desde_Reporte_de_Valorización_de_Instrumentos6[[#This Row],[CODIGO_SBS]]&amp;"-"&amp;RIGHT(Tabla_Consulta_desde_Reporte_de_Valorización_de_Instrumentos6[[#This Row],[PORTAFOLIO]],1)</f>
        <v>59509428AJ82-1</v>
      </c>
      <c r="AA457" t="s">
        <v>37202</v>
      </c>
      <c r="AB457" t="s">
        <v>37200</v>
      </c>
      <c r="AC457">
        <f>Tabla_Consulta_desde_Reporte_de_Valorización_de_Instrumentos6[[#This Row],[VALOR_UNITARIO]]*Tabla_Consulta_desde_Reporte_de_Valorización_de_Instrumentos6[[#This Row],[CANTIDAD]]</f>
        <v>31445000</v>
      </c>
      <c r="AD457" t="s">
        <v>39</v>
      </c>
      <c r="AE4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58" spans="1:31" hidden="1" x14ac:dyDescent="0.35">
      <c r="A458" s="22" t="s">
        <v>35557</v>
      </c>
      <c r="B458" t="s">
        <v>787</v>
      </c>
      <c r="C458" t="s">
        <v>234</v>
      </c>
      <c r="D458" t="s">
        <v>788</v>
      </c>
      <c r="E458" t="s">
        <v>797</v>
      </c>
      <c r="F458" t="s">
        <v>798</v>
      </c>
      <c r="G458" t="s">
        <v>31470</v>
      </c>
      <c r="H458" t="s">
        <v>791</v>
      </c>
      <c r="I458" t="s">
        <v>275</v>
      </c>
      <c r="J458">
        <v>1000</v>
      </c>
      <c r="K458" s="342">
        <v>75783470.106895804</v>
      </c>
      <c r="L458">
        <v>22548564.404444002</v>
      </c>
      <c r="M458">
        <v>30004</v>
      </c>
      <c r="N458" s="23">
        <v>53110</v>
      </c>
      <c r="O458">
        <v>7088</v>
      </c>
      <c r="P458">
        <v>3.3609</v>
      </c>
      <c r="Q458" t="s">
        <v>232</v>
      </c>
      <c r="R458">
        <v>75878045.311648995</v>
      </c>
      <c r="S458" s="342">
        <v>22565290.344271999</v>
      </c>
      <c r="T458" t="s">
        <v>233</v>
      </c>
      <c r="U458">
        <v>293045373000000</v>
      </c>
      <c r="V458">
        <v>191552463000000</v>
      </c>
      <c r="W458">
        <v>101492910000000</v>
      </c>
      <c r="X458">
        <v>-0.55745699999999998</v>
      </c>
      <c r="Y458" t="str">
        <f>+MID(Tabla_Consulta_desde_Reporte_de_Valorización_de_Instrumentos6[[#This Row],[CODIGO_SBS]],7,1)</f>
        <v>2</v>
      </c>
      <c r="Z458" t="str">
        <f>Tabla_Consulta_desde_Reporte_de_Valorización_de_Instrumentos6[[#This Row],[CODIGO_SBS]]&amp;"-"&amp;RIGHT(Tabla_Consulta_desde_Reporte_de_Valorización_de_Instrumentos6[[#This Row],[PORTAFOLIO]],1)</f>
        <v>59509428AJ82-2</v>
      </c>
      <c r="AA458" t="s">
        <v>37202</v>
      </c>
      <c r="AB458" t="s">
        <v>37200</v>
      </c>
      <c r="AC458">
        <f>Tabla_Consulta_desde_Reporte_de_Valorización_de_Instrumentos6[[#This Row],[VALOR_UNITARIO]]*Tabla_Consulta_desde_Reporte_de_Valorización_de_Instrumentos6[[#This Row],[CANTIDAD]]</f>
        <v>30004000</v>
      </c>
      <c r="AD458" t="s">
        <v>39</v>
      </c>
      <c r="AE4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59" spans="1:31" hidden="1" x14ac:dyDescent="0.35">
      <c r="A459" s="22" t="s">
        <v>35557</v>
      </c>
      <c r="B459" t="s">
        <v>787</v>
      </c>
      <c r="C459" t="s">
        <v>32886</v>
      </c>
      <c r="D459" t="s">
        <v>788</v>
      </c>
      <c r="E459" t="s">
        <v>24942</v>
      </c>
      <c r="F459" t="s">
        <v>20818</v>
      </c>
      <c r="G459" t="s">
        <v>31480</v>
      </c>
      <c r="H459" t="s">
        <v>791</v>
      </c>
      <c r="I459" t="s">
        <v>275</v>
      </c>
      <c r="J459">
        <v>1000</v>
      </c>
      <c r="K459" s="342">
        <v>22333797.332483701</v>
      </c>
      <c r="L459">
        <v>6645183.5319360001</v>
      </c>
      <c r="M459">
        <v>6269</v>
      </c>
      <c r="N459" s="23">
        <v>48245</v>
      </c>
      <c r="O459">
        <v>2223</v>
      </c>
      <c r="P459">
        <v>3.3609</v>
      </c>
      <c r="Q459" t="s">
        <v>232</v>
      </c>
      <c r="R459">
        <v>22318521.469366599</v>
      </c>
      <c r="S459" s="342">
        <v>6637281.1126410002</v>
      </c>
      <c r="T459" t="s">
        <v>233</v>
      </c>
      <c r="U459">
        <v>293045373000000</v>
      </c>
      <c r="V459">
        <v>191552463000000</v>
      </c>
      <c r="W459">
        <v>101492910000000</v>
      </c>
      <c r="X459">
        <v>1.2605550000000001</v>
      </c>
      <c r="Y459" t="str">
        <f>+MID(Tabla_Consulta_desde_Reporte_de_Valorización_de_Instrumentos6[[#This Row],[CODIGO_SBS]],7,1)</f>
        <v>2</v>
      </c>
      <c r="Z459" t="str">
        <f>Tabla_Consulta_desde_Reporte_de_Valorización_de_Instrumentos6[[#This Row],[CODIGO_SBS]]&amp;"-"&amp;RIGHT(Tabla_Consulta_desde_Reporte_de_Valorización_de_Instrumentos6[[#This Row],[PORTAFOLIO]],1)</f>
        <v>59509428AW93-1</v>
      </c>
      <c r="AA459" t="s">
        <v>37202</v>
      </c>
      <c r="AB459" t="s">
        <v>37200</v>
      </c>
      <c r="AC459">
        <f>Tabla_Consulta_desde_Reporte_de_Valorización_de_Instrumentos6[[#This Row],[VALOR_UNITARIO]]*Tabla_Consulta_desde_Reporte_de_Valorización_de_Instrumentos6[[#This Row],[CANTIDAD]]</f>
        <v>6269000</v>
      </c>
      <c r="AD459" t="s">
        <v>39</v>
      </c>
      <c r="AE4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0" spans="1:31" hidden="1" x14ac:dyDescent="0.35">
      <c r="A460" s="22" t="s">
        <v>35557</v>
      </c>
      <c r="B460" t="s">
        <v>787</v>
      </c>
      <c r="C460" t="s">
        <v>234</v>
      </c>
      <c r="D460" t="s">
        <v>788</v>
      </c>
      <c r="E460" t="s">
        <v>24942</v>
      </c>
      <c r="F460" t="s">
        <v>20818</v>
      </c>
      <c r="G460" t="s">
        <v>31480</v>
      </c>
      <c r="H460" t="s">
        <v>791</v>
      </c>
      <c r="I460" t="s">
        <v>275</v>
      </c>
      <c r="J460">
        <v>1000</v>
      </c>
      <c r="K460" s="342">
        <v>50588598.200872302</v>
      </c>
      <c r="L460">
        <v>15052098.604800001</v>
      </c>
      <c r="M460">
        <v>14200</v>
      </c>
      <c r="N460" s="23">
        <v>48245</v>
      </c>
      <c r="O460">
        <v>2223</v>
      </c>
      <c r="P460">
        <v>3.3609</v>
      </c>
      <c r="Q460" t="s">
        <v>232</v>
      </c>
      <c r="R460">
        <v>50553996.628649801</v>
      </c>
      <c r="S460" s="342">
        <v>15034198.7238</v>
      </c>
      <c r="T460" t="s">
        <v>233</v>
      </c>
      <c r="U460">
        <v>293045373000000</v>
      </c>
      <c r="V460">
        <v>191552463000000</v>
      </c>
      <c r="W460">
        <v>101492910000000</v>
      </c>
      <c r="X460">
        <v>1.2605550000000001</v>
      </c>
      <c r="Y460" t="str">
        <f>+MID(Tabla_Consulta_desde_Reporte_de_Valorización_de_Instrumentos6[[#This Row],[CODIGO_SBS]],7,1)</f>
        <v>2</v>
      </c>
      <c r="Z460" t="str">
        <f>Tabla_Consulta_desde_Reporte_de_Valorización_de_Instrumentos6[[#This Row],[CODIGO_SBS]]&amp;"-"&amp;RIGHT(Tabla_Consulta_desde_Reporte_de_Valorización_de_Instrumentos6[[#This Row],[PORTAFOLIO]],1)</f>
        <v>59509428AW93-2</v>
      </c>
      <c r="AA460" t="s">
        <v>37202</v>
      </c>
      <c r="AB460" t="s">
        <v>37200</v>
      </c>
      <c r="AC460">
        <f>Tabla_Consulta_desde_Reporte_de_Valorización_de_Instrumentos6[[#This Row],[VALOR_UNITARIO]]*Tabla_Consulta_desde_Reporte_de_Valorización_de_Instrumentos6[[#This Row],[CANTIDAD]]</f>
        <v>14200000</v>
      </c>
      <c r="AD460" t="s">
        <v>39</v>
      </c>
      <c r="AE4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1" spans="1:31" hidden="1" x14ac:dyDescent="0.35">
      <c r="A461" s="22" t="s">
        <v>35557</v>
      </c>
      <c r="B461" t="s">
        <v>787</v>
      </c>
      <c r="C461" t="s">
        <v>32886</v>
      </c>
      <c r="D461" t="s">
        <v>788</v>
      </c>
      <c r="E461" t="s">
        <v>789</v>
      </c>
      <c r="F461" t="s">
        <v>790</v>
      </c>
      <c r="G461" t="s">
        <v>31468</v>
      </c>
      <c r="H461" t="s">
        <v>791</v>
      </c>
      <c r="I461" t="s">
        <v>275</v>
      </c>
      <c r="J461">
        <v>1000</v>
      </c>
      <c r="K461" s="342">
        <v>41516583.847609498</v>
      </c>
      <c r="L461">
        <v>12352817.354759</v>
      </c>
      <c r="M461">
        <v>11581</v>
      </c>
      <c r="N461" s="23">
        <v>49693</v>
      </c>
      <c r="O461">
        <v>3671</v>
      </c>
      <c r="P461">
        <v>3.3609</v>
      </c>
      <c r="Q461" t="s">
        <v>232</v>
      </c>
      <c r="R461">
        <v>41566668.411813296</v>
      </c>
      <c r="S461" s="342">
        <v>12361466.844648</v>
      </c>
      <c r="T461" t="s">
        <v>233</v>
      </c>
      <c r="U461">
        <v>293045373000000</v>
      </c>
      <c r="V461">
        <v>191552463000000</v>
      </c>
      <c r="W461">
        <v>101492910000000</v>
      </c>
      <c r="X461">
        <v>-0.74686900000000001</v>
      </c>
      <c r="Y461" t="str">
        <f>+MID(Tabla_Consulta_desde_Reporte_de_Valorización_de_Instrumentos6[[#This Row],[CODIGO_SBS]],7,1)</f>
        <v>2</v>
      </c>
      <c r="Z461" t="str">
        <f>Tabla_Consulta_desde_Reporte_de_Valorización_de_Instrumentos6[[#This Row],[CODIGO_SBS]]&amp;"-"&amp;RIGHT(Tabla_Consulta_desde_Reporte_de_Valorización_de_Instrumentos6[[#This Row],[PORTAFOLIO]],1)</f>
        <v>59509428AV11-1</v>
      </c>
      <c r="AA461" t="s">
        <v>37202</v>
      </c>
      <c r="AB461" t="s">
        <v>37200</v>
      </c>
      <c r="AC461">
        <f>Tabla_Consulta_desde_Reporte_de_Valorización_de_Instrumentos6[[#This Row],[VALOR_UNITARIO]]*Tabla_Consulta_desde_Reporte_de_Valorización_de_Instrumentos6[[#This Row],[CANTIDAD]]</f>
        <v>11581000</v>
      </c>
      <c r="AD461" t="s">
        <v>39</v>
      </c>
      <c r="AE4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2" spans="1:31" hidden="1" x14ac:dyDescent="0.35">
      <c r="A462" s="22" t="s">
        <v>35557</v>
      </c>
      <c r="B462" t="s">
        <v>787</v>
      </c>
      <c r="C462" t="s">
        <v>234</v>
      </c>
      <c r="D462" t="s">
        <v>788</v>
      </c>
      <c r="E462" t="s">
        <v>789</v>
      </c>
      <c r="F462" t="s">
        <v>790</v>
      </c>
      <c r="G462" t="s">
        <v>31468</v>
      </c>
      <c r="H462" t="s">
        <v>791</v>
      </c>
      <c r="I462" t="s">
        <v>275</v>
      </c>
      <c r="J462">
        <v>1000</v>
      </c>
      <c r="K462" s="342">
        <v>50188427.067311399</v>
      </c>
      <c r="L462">
        <v>14933031.946</v>
      </c>
      <c r="M462">
        <v>14000</v>
      </c>
      <c r="N462" s="23">
        <v>49693</v>
      </c>
      <c r="O462">
        <v>3671</v>
      </c>
      <c r="P462">
        <v>3.3609</v>
      </c>
      <c r="Q462" t="s">
        <v>232</v>
      </c>
      <c r="R462">
        <v>50248973.125411198</v>
      </c>
      <c r="S462" s="342">
        <v>14943488.112</v>
      </c>
      <c r="T462" t="s">
        <v>233</v>
      </c>
      <c r="U462">
        <v>293045373000000</v>
      </c>
      <c r="V462">
        <v>191552463000000</v>
      </c>
      <c r="W462">
        <v>101492910000000</v>
      </c>
      <c r="X462">
        <v>-0.74686900000000001</v>
      </c>
      <c r="Y462" t="str">
        <f>+MID(Tabla_Consulta_desde_Reporte_de_Valorización_de_Instrumentos6[[#This Row],[CODIGO_SBS]],7,1)</f>
        <v>2</v>
      </c>
      <c r="Z462" t="str">
        <f>Tabla_Consulta_desde_Reporte_de_Valorización_de_Instrumentos6[[#This Row],[CODIGO_SBS]]&amp;"-"&amp;RIGHT(Tabla_Consulta_desde_Reporte_de_Valorización_de_Instrumentos6[[#This Row],[PORTAFOLIO]],1)</f>
        <v>59509428AV11-2</v>
      </c>
      <c r="AA462" t="s">
        <v>37202</v>
      </c>
      <c r="AB462" t="s">
        <v>37200</v>
      </c>
      <c r="AC462">
        <f>Tabla_Consulta_desde_Reporte_de_Valorización_de_Instrumentos6[[#This Row],[VALOR_UNITARIO]]*Tabla_Consulta_desde_Reporte_de_Valorización_de_Instrumentos6[[#This Row],[CANTIDAD]]</f>
        <v>14000000</v>
      </c>
      <c r="AD462" t="s">
        <v>39</v>
      </c>
      <c r="AE4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3" spans="1:31" hidden="1" x14ac:dyDescent="0.35">
      <c r="A463" s="22" t="s">
        <v>35557</v>
      </c>
      <c r="B463" t="s">
        <v>787</v>
      </c>
      <c r="C463" t="s">
        <v>32886</v>
      </c>
      <c r="D463" t="s">
        <v>788</v>
      </c>
      <c r="E463" t="s">
        <v>792</v>
      </c>
      <c r="F463" t="s">
        <v>793</v>
      </c>
      <c r="G463" t="s">
        <v>794</v>
      </c>
      <c r="H463" t="s">
        <v>791</v>
      </c>
      <c r="I463" t="s">
        <v>275</v>
      </c>
      <c r="J463">
        <v>1000</v>
      </c>
      <c r="K463" s="342">
        <v>44770170.119011298</v>
      </c>
      <c r="L463">
        <v>13320887.297751</v>
      </c>
      <c r="M463">
        <v>18253</v>
      </c>
      <c r="N463" s="23">
        <v>55459</v>
      </c>
      <c r="O463">
        <v>9437</v>
      </c>
      <c r="P463">
        <v>3.3609</v>
      </c>
      <c r="Q463" t="s">
        <v>232</v>
      </c>
      <c r="R463">
        <v>44772782.674232498</v>
      </c>
      <c r="S463" s="342">
        <v>13314929.719334001</v>
      </c>
      <c r="T463" t="s">
        <v>233</v>
      </c>
      <c r="U463">
        <v>293045373000000</v>
      </c>
      <c r="V463">
        <v>191552463000000</v>
      </c>
      <c r="W463">
        <v>101492910000000</v>
      </c>
      <c r="X463">
        <v>0.32638899999999998</v>
      </c>
      <c r="Y463" t="str">
        <f>+MID(Tabla_Consulta_desde_Reporte_de_Valorización_de_Instrumentos6[[#This Row],[CODIGO_SBS]],7,1)</f>
        <v>2</v>
      </c>
      <c r="Z463" t="str">
        <f>Tabla_Consulta_desde_Reporte_de_Valorización_de_Instrumentos6[[#This Row],[CODIGO_SBS]]&amp;"-"&amp;RIGHT(Tabla_Consulta_desde_Reporte_de_Valorización_de_Instrumentos6[[#This Row],[PORTAFOLIO]],1)</f>
        <v>59509428AQ26-1</v>
      </c>
      <c r="AA463" t="s">
        <v>37202</v>
      </c>
      <c r="AB463" t="s">
        <v>37200</v>
      </c>
      <c r="AC463">
        <f>Tabla_Consulta_desde_Reporte_de_Valorización_de_Instrumentos6[[#This Row],[VALOR_UNITARIO]]*Tabla_Consulta_desde_Reporte_de_Valorización_de_Instrumentos6[[#This Row],[CANTIDAD]]</f>
        <v>18253000</v>
      </c>
      <c r="AD463" t="s">
        <v>39</v>
      </c>
      <c r="AE4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4" spans="1:31" hidden="1" x14ac:dyDescent="0.35">
      <c r="A464" s="22" t="s">
        <v>35557</v>
      </c>
      <c r="B464" t="s">
        <v>787</v>
      </c>
      <c r="C464" t="s">
        <v>234</v>
      </c>
      <c r="D464" t="s">
        <v>788</v>
      </c>
      <c r="E464" t="s">
        <v>792</v>
      </c>
      <c r="F464" t="s">
        <v>793</v>
      </c>
      <c r="G464" t="s">
        <v>794</v>
      </c>
      <c r="H464" t="s">
        <v>791</v>
      </c>
      <c r="I464" t="s">
        <v>275</v>
      </c>
      <c r="J464">
        <v>1000</v>
      </c>
      <c r="K464" s="342">
        <v>82324329.692351699</v>
      </c>
      <c r="L464">
        <v>24494727.511188</v>
      </c>
      <c r="M464">
        <v>33564</v>
      </c>
      <c r="N464" s="23">
        <v>55459</v>
      </c>
      <c r="O464">
        <v>9437</v>
      </c>
      <c r="P464">
        <v>3.3609</v>
      </c>
      <c r="Q464" t="s">
        <v>232</v>
      </c>
      <c r="R464">
        <v>82329133.713797107</v>
      </c>
      <c r="S464" s="342">
        <v>24483772.590792</v>
      </c>
      <c r="T464" t="s">
        <v>233</v>
      </c>
      <c r="U464">
        <v>293045373000000</v>
      </c>
      <c r="V464">
        <v>191552463000000</v>
      </c>
      <c r="W464">
        <v>101492910000000</v>
      </c>
      <c r="X464">
        <v>0.32638899999999998</v>
      </c>
      <c r="Y464" t="str">
        <f>+MID(Tabla_Consulta_desde_Reporte_de_Valorización_de_Instrumentos6[[#This Row],[CODIGO_SBS]],7,1)</f>
        <v>2</v>
      </c>
      <c r="Z464" t="str">
        <f>Tabla_Consulta_desde_Reporte_de_Valorización_de_Instrumentos6[[#This Row],[CODIGO_SBS]]&amp;"-"&amp;RIGHT(Tabla_Consulta_desde_Reporte_de_Valorización_de_Instrumentos6[[#This Row],[PORTAFOLIO]],1)</f>
        <v>59509428AQ26-2</v>
      </c>
      <c r="AA464" t="s">
        <v>37202</v>
      </c>
      <c r="AB464" t="s">
        <v>37200</v>
      </c>
      <c r="AC464">
        <f>Tabla_Consulta_desde_Reporte_de_Valorización_de_Instrumentos6[[#This Row],[VALOR_UNITARIO]]*Tabla_Consulta_desde_Reporte_de_Valorización_de_Instrumentos6[[#This Row],[CANTIDAD]]</f>
        <v>33564000</v>
      </c>
      <c r="AD464" t="s">
        <v>39</v>
      </c>
      <c r="AE4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5" spans="1:31" hidden="1" x14ac:dyDescent="0.35">
      <c r="A465" s="22" t="s">
        <v>35557</v>
      </c>
      <c r="B465" t="s">
        <v>787</v>
      </c>
      <c r="C465" t="s">
        <v>32886</v>
      </c>
      <c r="D465" t="s">
        <v>788</v>
      </c>
      <c r="E465" t="s">
        <v>25512</v>
      </c>
      <c r="F465" t="s">
        <v>20819</v>
      </c>
      <c r="G465" t="s">
        <v>32908</v>
      </c>
      <c r="H465" t="s">
        <v>791</v>
      </c>
      <c r="I465" t="s">
        <v>275</v>
      </c>
      <c r="J465">
        <v>1000</v>
      </c>
      <c r="K465" s="342">
        <v>3787689.4897924</v>
      </c>
      <c r="L465">
        <v>1126986.6672</v>
      </c>
      <c r="M465">
        <v>1200</v>
      </c>
      <c r="N465" s="23">
        <v>52492</v>
      </c>
      <c r="O465">
        <v>6470</v>
      </c>
      <c r="P465">
        <v>3.3609</v>
      </c>
      <c r="Q465" t="s">
        <v>232</v>
      </c>
      <c r="R465">
        <v>3792592.4736549002</v>
      </c>
      <c r="S465" s="342">
        <v>1127874.9996</v>
      </c>
      <c r="T465" t="s">
        <v>233</v>
      </c>
      <c r="U465">
        <v>293045373000000</v>
      </c>
      <c r="V465">
        <v>191552463000000</v>
      </c>
      <c r="W465">
        <v>101492910000000</v>
      </c>
      <c r="X465">
        <v>-0.74027699999999996</v>
      </c>
      <c r="Y465" t="str">
        <f>+MID(Tabla_Consulta_desde_Reporte_de_Valorización_de_Instrumentos6[[#This Row],[CODIGO_SBS]],7,1)</f>
        <v>2</v>
      </c>
      <c r="Z465" t="str">
        <f>Tabla_Consulta_desde_Reporte_de_Valorización_de_Instrumentos6[[#This Row],[CODIGO_SBS]]&amp;"-"&amp;RIGHT(Tabla_Consulta_desde_Reporte_de_Valorización_de_Instrumentos6[[#This Row],[PORTAFOLIO]],1)</f>
        <v>59509428AE95-1</v>
      </c>
      <c r="AA465" t="s">
        <v>37202</v>
      </c>
      <c r="AB465" t="s">
        <v>37200</v>
      </c>
      <c r="AC465">
        <f>Tabla_Consulta_desde_Reporte_de_Valorización_de_Instrumentos6[[#This Row],[VALOR_UNITARIO]]*Tabla_Consulta_desde_Reporte_de_Valorización_de_Instrumentos6[[#This Row],[CANTIDAD]]</f>
        <v>1200000</v>
      </c>
      <c r="AD465" t="s">
        <v>39</v>
      </c>
      <c r="AE4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6" spans="1:31" hidden="1" x14ac:dyDescent="0.35">
      <c r="A466" s="22" t="s">
        <v>35557</v>
      </c>
      <c r="B466" t="s">
        <v>787</v>
      </c>
      <c r="C466" t="s">
        <v>32886</v>
      </c>
      <c r="D466" t="s">
        <v>788</v>
      </c>
      <c r="E466" t="s">
        <v>795</v>
      </c>
      <c r="F466" t="s">
        <v>796</v>
      </c>
      <c r="G466" t="s">
        <v>31469</v>
      </c>
      <c r="H466" t="s">
        <v>791</v>
      </c>
      <c r="I466" t="s">
        <v>275</v>
      </c>
      <c r="J466">
        <v>1000</v>
      </c>
      <c r="K466" s="342">
        <v>31214596.801202599</v>
      </c>
      <c r="L466">
        <v>9287570.8296000008</v>
      </c>
      <c r="M466">
        <v>8400</v>
      </c>
      <c r="N466" s="23">
        <v>48592</v>
      </c>
      <c r="O466">
        <v>2570</v>
      </c>
      <c r="P466">
        <v>3.3609</v>
      </c>
      <c r="Q466" t="s">
        <v>232</v>
      </c>
      <c r="R466">
        <v>31334704.733176298</v>
      </c>
      <c r="S466" s="342">
        <v>9318594.1632000003</v>
      </c>
      <c r="T466" t="s">
        <v>233</v>
      </c>
      <c r="U466">
        <v>293045373000000</v>
      </c>
      <c r="V466">
        <v>191552463000000</v>
      </c>
      <c r="W466">
        <v>101492910000000</v>
      </c>
      <c r="X466">
        <v>-3.693254</v>
      </c>
      <c r="Y466" t="str">
        <f>+MID(Tabla_Consulta_desde_Reporte_de_Valorización_de_Instrumentos6[[#This Row],[CODIGO_SBS]],7,1)</f>
        <v>2</v>
      </c>
      <c r="Z466" t="str">
        <f>Tabla_Consulta_desde_Reporte_de_Valorización_de_Instrumentos6[[#This Row],[CODIGO_SBS]]&amp;"-"&amp;RIGHT(Tabla_Consulta_desde_Reporte_de_Valorización_de_Instrumentos6[[#This Row],[PORTAFOLIO]],1)</f>
        <v>59509428AS81-1</v>
      </c>
      <c r="AA466" t="s">
        <v>37202</v>
      </c>
      <c r="AB466" t="s">
        <v>37200</v>
      </c>
      <c r="AC466">
        <f>Tabla_Consulta_desde_Reporte_de_Valorización_de_Instrumentos6[[#This Row],[VALOR_UNITARIO]]*Tabla_Consulta_desde_Reporte_de_Valorización_de_Instrumentos6[[#This Row],[CANTIDAD]]</f>
        <v>8400000</v>
      </c>
      <c r="AD466" t="s">
        <v>39</v>
      </c>
      <c r="AE4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7" spans="1:31" hidden="1" x14ac:dyDescent="0.35">
      <c r="A467" s="22" t="s">
        <v>35557</v>
      </c>
      <c r="B467" t="s">
        <v>787</v>
      </c>
      <c r="C467" t="s">
        <v>234</v>
      </c>
      <c r="D467" t="s">
        <v>788</v>
      </c>
      <c r="E467" t="s">
        <v>795</v>
      </c>
      <c r="F467" t="s">
        <v>796</v>
      </c>
      <c r="G467" t="s">
        <v>31469</v>
      </c>
      <c r="H467" t="s">
        <v>791</v>
      </c>
      <c r="I467" t="s">
        <v>275</v>
      </c>
      <c r="J467">
        <v>1000</v>
      </c>
      <c r="K467" s="342">
        <v>3716023.4287145999</v>
      </c>
      <c r="L467">
        <v>1105663.1939999999</v>
      </c>
      <c r="M467">
        <v>1000</v>
      </c>
      <c r="N467" s="23">
        <v>48592</v>
      </c>
      <c r="O467">
        <v>2570</v>
      </c>
      <c r="P467">
        <v>3.3609</v>
      </c>
      <c r="Q467" t="s">
        <v>232</v>
      </c>
      <c r="R467">
        <v>3730321.9920448</v>
      </c>
      <c r="S467" s="342">
        <v>1109356.4480000001</v>
      </c>
      <c r="T467" t="s">
        <v>233</v>
      </c>
      <c r="U467">
        <v>293045373000000</v>
      </c>
      <c r="V467">
        <v>191552463000000</v>
      </c>
      <c r="W467">
        <v>101492910000000</v>
      </c>
      <c r="X467">
        <v>-3.693254</v>
      </c>
      <c r="Y467" t="str">
        <f>+MID(Tabla_Consulta_desde_Reporte_de_Valorización_de_Instrumentos6[[#This Row],[CODIGO_SBS]],7,1)</f>
        <v>2</v>
      </c>
      <c r="Z467" t="str">
        <f>Tabla_Consulta_desde_Reporte_de_Valorización_de_Instrumentos6[[#This Row],[CODIGO_SBS]]&amp;"-"&amp;RIGHT(Tabla_Consulta_desde_Reporte_de_Valorización_de_Instrumentos6[[#This Row],[PORTAFOLIO]],1)</f>
        <v>59509428AS81-2</v>
      </c>
      <c r="AA467" t="s">
        <v>37202</v>
      </c>
      <c r="AB467" t="s">
        <v>37200</v>
      </c>
      <c r="AC467">
        <f>Tabla_Consulta_desde_Reporte_de_Valorización_de_Instrumentos6[[#This Row],[VALOR_UNITARIO]]*Tabla_Consulta_desde_Reporte_de_Valorización_de_Instrumentos6[[#This Row],[CANTIDAD]]</f>
        <v>1000000</v>
      </c>
      <c r="AD467" t="s">
        <v>39</v>
      </c>
      <c r="AE4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8" spans="1:31" hidden="1" x14ac:dyDescent="0.35">
      <c r="A468" s="22" t="s">
        <v>35557</v>
      </c>
      <c r="B468" t="s">
        <v>787</v>
      </c>
      <c r="C468" t="s">
        <v>32886</v>
      </c>
      <c r="D468" t="s">
        <v>788</v>
      </c>
      <c r="E468" t="s">
        <v>799</v>
      </c>
      <c r="F468" t="s">
        <v>800</v>
      </c>
      <c r="G468" t="s">
        <v>801</v>
      </c>
      <c r="H468" t="s">
        <v>802</v>
      </c>
      <c r="I468" t="s">
        <v>268</v>
      </c>
      <c r="J468">
        <v>1000000</v>
      </c>
      <c r="K468" s="342">
        <v>59781546.141988501</v>
      </c>
      <c r="L468">
        <v>67245833680.527</v>
      </c>
      <c r="M468">
        <v>71529</v>
      </c>
      <c r="N468" s="23">
        <v>46699</v>
      </c>
      <c r="O468">
        <v>677</v>
      </c>
      <c r="P468">
        <v>8.8900000000000003E-4</v>
      </c>
      <c r="Q468" t="s">
        <v>232</v>
      </c>
      <c r="R468">
        <v>59842067.392300896</v>
      </c>
      <c r="S468" s="342">
        <v>67245833680.527</v>
      </c>
      <c r="T468" t="s">
        <v>233</v>
      </c>
      <c r="U468">
        <v>75144776000000</v>
      </c>
      <c r="V468">
        <v>44883876000000</v>
      </c>
      <c r="W468">
        <v>30260899999999.996</v>
      </c>
      <c r="X468">
        <v>0</v>
      </c>
      <c r="Y468" t="str">
        <f>+MID(Tabla_Consulta_desde_Reporte_de_Valorización_de_Instrumentos6[[#This Row],[CODIGO_SBS]],7,1)</f>
        <v>F</v>
      </c>
      <c r="Z468" t="str">
        <f>Tabla_Consulta_desde_Reporte_de_Valorización_de_Instrumentos6[[#This Row],[CODIGO_SBS]]&amp;"-"&amp;RIGHT(Tabla_Consulta_desde_Reporte_de_Valorización_de_Instrumentos6[[#This Row],[PORTAFOLIO]],1)</f>
        <v>595132FRAZ03-1</v>
      </c>
      <c r="AA468" t="s">
        <v>37202</v>
      </c>
      <c r="AB468" t="s">
        <v>37200</v>
      </c>
      <c r="AC468">
        <f>Tabla_Consulta_desde_Reporte_de_Valorización_de_Instrumentos6[[#This Row],[VALOR_UNITARIO]]*Tabla_Consulta_desde_Reporte_de_Valorización_de_Instrumentos6[[#This Row],[CANTIDAD]]</f>
        <v>71529000000</v>
      </c>
      <c r="AD468" t="s">
        <v>970</v>
      </c>
      <c r="AE46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69" spans="1:31" hidden="1" x14ac:dyDescent="0.35">
      <c r="A469" s="22" t="s">
        <v>35557</v>
      </c>
      <c r="B469" t="s">
        <v>787</v>
      </c>
      <c r="C469" t="s">
        <v>234</v>
      </c>
      <c r="D469" t="s">
        <v>788</v>
      </c>
      <c r="E469" t="s">
        <v>799</v>
      </c>
      <c r="F469" t="s">
        <v>800</v>
      </c>
      <c r="G469" t="s">
        <v>801</v>
      </c>
      <c r="H469" t="s">
        <v>802</v>
      </c>
      <c r="I469" t="s">
        <v>268</v>
      </c>
      <c r="J469">
        <v>1000000</v>
      </c>
      <c r="K469" s="342">
        <v>93809781.559386507</v>
      </c>
      <c r="L469">
        <v>105522813902.57201</v>
      </c>
      <c r="M469">
        <v>112244</v>
      </c>
      <c r="N469" s="23">
        <v>46699</v>
      </c>
      <c r="O469">
        <v>677</v>
      </c>
      <c r="P469">
        <v>8.8900000000000003E-4</v>
      </c>
      <c r="Q469" t="s">
        <v>232</v>
      </c>
      <c r="R469">
        <v>93904752.091898799</v>
      </c>
      <c r="S469" s="342">
        <v>105522813902.57201</v>
      </c>
      <c r="T469" t="s">
        <v>233</v>
      </c>
      <c r="U469">
        <v>75144776000000</v>
      </c>
      <c r="V469">
        <v>44883876000000</v>
      </c>
      <c r="W469">
        <v>30260899999999.996</v>
      </c>
      <c r="X469">
        <v>0</v>
      </c>
      <c r="Y469" t="str">
        <f>+MID(Tabla_Consulta_desde_Reporte_de_Valorización_de_Instrumentos6[[#This Row],[CODIGO_SBS]],7,1)</f>
        <v>F</v>
      </c>
      <c r="Z469" t="str">
        <f>Tabla_Consulta_desde_Reporte_de_Valorización_de_Instrumentos6[[#This Row],[CODIGO_SBS]]&amp;"-"&amp;RIGHT(Tabla_Consulta_desde_Reporte_de_Valorización_de_Instrumentos6[[#This Row],[PORTAFOLIO]],1)</f>
        <v>595132FRAZ03-2</v>
      </c>
      <c r="AA469" t="s">
        <v>37202</v>
      </c>
      <c r="AB469" t="s">
        <v>37200</v>
      </c>
      <c r="AC469">
        <f>Tabla_Consulta_desde_Reporte_de_Valorización_de_Instrumentos6[[#This Row],[VALOR_UNITARIO]]*Tabla_Consulta_desde_Reporte_de_Valorización_de_Instrumentos6[[#This Row],[CANTIDAD]]</f>
        <v>112244000000</v>
      </c>
      <c r="AD469" t="s">
        <v>970</v>
      </c>
      <c r="AE46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0" spans="1:31" hidden="1" x14ac:dyDescent="0.35">
      <c r="A470" s="22" t="s">
        <v>35557</v>
      </c>
      <c r="B470" t="s">
        <v>803</v>
      </c>
      <c r="C470" t="s">
        <v>32886</v>
      </c>
      <c r="D470" t="s">
        <v>804</v>
      </c>
      <c r="E470" t="s">
        <v>35583</v>
      </c>
      <c r="F470" t="s">
        <v>231</v>
      </c>
      <c r="G470" t="s">
        <v>35503</v>
      </c>
      <c r="H470" t="s">
        <v>395</v>
      </c>
      <c r="I470" t="s">
        <v>275</v>
      </c>
      <c r="J470">
        <v>1</v>
      </c>
      <c r="K470" s="342">
        <v>5041350</v>
      </c>
      <c r="L470">
        <v>1500000</v>
      </c>
      <c r="M470">
        <v>0</v>
      </c>
      <c r="N470" s="23">
        <v>46027</v>
      </c>
      <c r="O470">
        <v>5</v>
      </c>
      <c r="P470">
        <v>3.3609</v>
      </c>
      <c r="Q470" t="s">
        <v>232</v>
      </c>
      <c r="T470" t="s">
        <v>312</v>
      </c>
      <c r="U470">
        <v>22149047000</v>
      </c>
      <c r="V470">
        <v>20355021000</v>
      </c>
      <c r="W470">
        <v>1794026000</v>
      </c>
      <c r="X470">
        <v>0</v>
      </c>
      <c r="Y470" t="str">
        <f>+MID(Tabla_Consulta_desde_Reporte_de_Valorización_de_Instrumentos6[[#This Row],[CODIGO_SBS]],7,1)</f>
        <v>2</v>
      </c>
      <c r="Z470" t="str">
        <f>Tabla_Consulta_desde_Reporte_de_Valorización_de_Instrumentos6[[#This Row],[CODIGO_SBS]]&amp;"-"&amp;RIGHT(Tabla_Consulta_desde_Reporte_de_Valorización_de_Instrumentos6[[#This Row],[PORTAFOLIO]],1)</f>
        <v>6000032AX864-1</v>
      </c>
      <c r="AA470" t="s">
        <v>37222</v>
      </c>
      <c r="AB470" t="s">
        <v>37223</v>
      </c>
      <c r="AC470">
        <f>Tabla_Consulta_desde_Reporte_de_Valorización_de_Instrumentos6[[#This Row],[VALOR_UNITARIO]]*Tabla_Consulta_desde_Reporte_de_Valorización_de_Instrumentos6[[#This Row],[CANTIDAD]]</f>
        <v>0</v>
      </c>
      <c r="AD470" t="e">
        <v>#N/A</v>
      </c>
      <c r="AE47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1" spans="1:31" hidden="1" x14ac:dyDescent="0.35">
      <c r="A471" s="22" t="s">
        <v>35557</v>
      </c>
      <c r="B471" t="s">
        <v>803</v>
      </c>
      <c r="C471" t="s">
        <v>234</v>
      </c>
      <c r="D471" t="s">
        <v>804</v>
      </c>
      <c r="E471" t="s">
        <v>35584</v>
      </c>
      <c r="F471" t="s">
        <v>231</v>
      </c>
      <c r="G471" t="s">
        <v>35503</v>
      </c>
      <c r="H471" t="s">
        <v>395</v>
      </c>
      <c r="I471" t="s">
        <v>275</v>
      </c>
      <c r="J471">
        <v>1</v>
      </c>
      <c r="K471" s="342">
        <v>52093950</v>
      </c>
      <c r="L471">
        <v>15500000</v>
      </c>
      <c r="M471">
        <v>0</v>
      </c>
      <c r="N471" s="23">
        <v>46027</v>
      </c>
      <c r="O471">
        <v>5</v>
      </c>
      <c r="P471">
        <v>3.3609</v>
      </c>
      <c r="Q471" t="s">
        <v>232</v>
      </c>
      <c r="T471" t="s">
        <v>312</v>
      </c>
      <c r="U471">
        <v>22149047000</v>
      </c>
      <c r="V471">
        <v>20355021000</v>
      </c>
      <c r="W471">
        <v>1794026000</v>
      </c>
      <c r="X471">
        <v>0</v>
      </c>
      <c r="Y471" t="str">
        <f>+MID(Tabla_Consulta_desde_Reporte_de_Valorización_de_Instrumentos6[[#This Row],[CODIGO_SBS]],7,1)</f>
        <v>2</v>
      </c>
      <c r="Z471" t="str">
        <f>Tabla_Consulta_desde_Reporte_de_Valorización_de_Instrumentos6[[#This Row],[CODIGO_SBS]]&amp;"-"&amp;RIGHT(Tabla_Consulta_desde_Reporte_de_Valorización_de_Instrumentos6[[#This Row],[PORTAFOLIO]],1)</f>
        <v>6000032AX863-2</v>
      </c>
      <c r="AA471" t="s">
        <v>37222</v>
      </c>
      <c r="AB471" t="s">
        <v>37223</v>
      </c>
      <c r="AC471">
        <f>Tabla_Consulta_desde_Reporte_de_Valorización_de_Instrumentos6[[#This Row],[VALOR_UNITARIO]]*Tabla_Consulta_desde_Reporte_de_Valorización_de_Instrumentos6[[#This Row],[CANTIDAD]]</f>
        <v>0</v>
      </c>
      <c r="AD471" t="e">
        <v>#N/A</v>
      </c>
      <c r="AE47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2" spans="1:31" hidden="1" x14ac:dyDescent="0.35">
      <c r="A472" s="22" t="s">
        <v>35557</v>
      </c>
      <c r="B472" t="s">
        <v>803</v>
      </c>
      <c r="C472" t="s">
        <v>424</v>
      </c>
      <c r="D472" t="s">
        <v>804</v>
      </c>
      <c r="E472" t="s">
        <v>35592</v>
      </c>
      <c r="F472" t="s">
        <v>231</v>
      </c>
      <c r="G472" t="s">
        <v>805</v>
      </c>
      <c r="H472" t="s">
        <v>395</v>
      </c>
      <c r="I472" t="s">
        <v>231</v>
      </c>
      <c r="J472">
        <v>1</v>
      </c>
      <c r="K472" s="342">
        <v>500063.33350000001</v>
      </c>
      <c r="L472">
        <v>500063.33350000001</v>
      </c>
      <c r="M472">
        <v>0</v>
      </c>
      <c r="N472" s="23">
        <v>46027</v>
      </c>
      <c r="O472">
        <v>5</v>
      </c>
      <c r="P472">
        <v>1</v>
      </c>
      <c r="Q472" t="s">
        <v>232</v>
      </c>
      <c r="R472">
        <v>500000</v>
      </c>
      <c r="S472" s="342">
        <v>500000</v>
      </c>
      <c r="T472" t="s">
        <v>283</v>
      </c>
      <c r="U472">
        <v>4565854000</v>
      </c>
      <c r="V472">
        <v>3638173000</v>
      </c>
      <c r="W472">
        <v>927681000</v>
      </c>
      <c r="X472">
        <v>0</v>
      </c>
      <c r="Y472" t="str">
        <f>+MID(Tabla_Consulta_desde_Reporte_de_Valorización_de_Instrumentos6[[#This Row],[CODIGO_SBS]],7,1)</f>
        <v>1</v>
      </c>
      <c r="Z472" t="str">
        <f>Tabla_Consulta_desde_Reporte_de_Valorización_de_Instrumentos6[[#This Row],[CODIGO_SBS]]&amp;"-"&amp;RIGHT(Tabla_Consulta_desde_Reporte_de_Valorización_de_Instrumentos6[[#This Row],[PORTAFOLIO]],1)</f>
        <v>6000031AX833-3</v>
      </c>
      <c r="AA472" t="s">
        <v>37222</v>
      </c>
      <c r="AB472" t="s">
        <v>37223</v>
      </c>
      <c r="AC472">
        <f>Tabla_Consulta_desde_Reporte_de_Valorización_de_Instrumentos6[[#This Row],[VALOR_UNITARIO]]*Tabla_Consulta_desde_Reporte_de_Valorización_de_Instrumentos6[[#This Row],[CANTIDAD]]</f>
        <v>0</v>
      </c>
      <c r="AD472" t="e">
        <v>#N/A</v>
      </c>
      <c r="AE47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3" spans="1:31" hidden="1" x14ac:dyDescent="0.35">
      <c r="A473" s="22" t="s">
        <v>35557</v>
      </c>
      <c r="B473" t="s">
        <v>803</v>
      </c>
      <c r="C473" t="s">
        <v>372</v>
      </c>
      <c r="D473" t="s">
        <v>804</v>
      </c>
      <c r="E473" t="s">
        <v>35593</v>
      </c>
      <c r="F473" t="s">
        <v>231</v>
      </c>
      <c r="G473" t="s">
        <v>805</v>
      </c>
      <c r="H473" t="s">
        <v>31472</v>
      </c>
      <c r="I473" t="s">
        <v>231</v>
      </c>
      <c r="J473">
        <v>1</v>
      </c>
      <c r="K473" s="342">
        <v>3132237.855</v>
      </c>
      <c r="L473">
        <v>3132237.855</v>
      </c>
      <c r="M473">
        <v>0</v>
      </c>
      <c r="N473" s="23">
        <v>46027</v>
      </c>
      <c r="O473">
        <v>5</v>
      </c>
      <c r="P473">
        <v>1</v>
      </c>
      <c r="Q473" t="s">
        <v>232</v>
      </c>
      <c r="R473">
        <v>3131865.3539999998</v>
      </c>
      <c r="S473" s="342">
        <v>3131865.3539999998</v>
      </c>
      <c r="T473" t="s">
        <v>283</v>
      </c>
      <c r="U473">
        <v>4565854000</v>
      </c>
      <c r="V473">
        <v>3638173000</v>
      </c>
      <c r="W473">
        <v>927681000</v>
      </c>
      <c r="X473">
        <v>0</v>
      </c>
      <c r="Y473" t="str">
        <f>+MID(Tabla_Consulta_desde_Reporte_de_Valorización_de_Instrumentos6[[#This Row],[CODIGO_SBS]],7,1)</f>
        <v>1</v>
      </c>
      <c r="Z473" t="str">
        <f>Tabla_Consulta_desde_Reporte_de_Valorización_de_Instrumentos6[[#This Row],[CODIGO_SBS]]&amp;"-"&amp;RIGHT(Tabla_Consulta_desde_Reporte_de_Valorización_de_Instrumentos6[[#This Row],[PORTAFOLIO]],1)</f>
        <v>6000491AR358-0</v>
      </c>
      <c r="AA473" t="s">
        <v>37222</v>
      </c>
      <c r="AB473" t="s">
        <v>37223</v>
      </c>
      <c r="AC473">
        <f>Tabla_Consulta_desde_Reporte_de_Valorización_de_Instrumentos6[[#This Row],[VALOR_UNITARIO]]*Tabla_Consulta_desde_Reporte_de_Valorización_de_Instrumentos6[[#This Row],[CANTIDAD]]</f>
        <v>0</v>
      </c>
      <c r="AD473" t="e">
        <v>#N/A</v>
      </c>
      <c r="AE47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4" spans="1:31" hidden="1" x14ac:dyDescent="0.35">
      <c r="A474" s="22" t="s">
        <v>35557</v>
      </c>
      <c r="B474" t="s">
        <v>803</v>
      </c>
      <c r="C474" t="s">
        <v>372</v>
      </c>
      <c r="D474" t="s">
        <v>804</v>
      </c>
      <c r="E474" t="s">
        <v>35594</v>
      </c>
      <c r="F474" t="s">
        <v>231</v>
      </c>
      <c r="G474" t="s">
        <v>805</v>
      </c>
      <c r="H474" t="s">
        <v>315</v>
      </c>
      <c r="I474" t="s">
        <v>231</v>
      </c>
      <c r="J474">
        <v>1</v>
      </c>
      <c r="K474" s="342">
        <v>64726796.890000001</v>
      </c>
      <c r="L474">
        <v>64726796.890000001</v>
      </c>
      <c r="M474">
        <v>0</v>
      </c>
      <c r="N474" s="23">
        <v>46027</v>
      </c>
      <c r="O474">
        <v>5</v>
      </c>
      <c r="P474">
        <v>1</v>
      </c>
      <c r="Q474" t="s">
        <v>232</v>
      </c>
      <c r="R474">
        <v>64719115.772</v>
      </c>
      <c r="S474" s="342">
        <v>64719115.772</v>
      </c>
      <c r="T474" t="s">
        <v>283</v>
      </c>
      <c r="U474">
        <v>4565854000</v>
      </c>
      <c r="V474">
        <v>3638173000</v>
      </c>
      <c r="W474">
        <v>927681000</v>
      </c>
      <c r="X474">
        <v>0</v>
      </c>
      <c r="Y474" t="str">
        <f>+MID(Tabla_Consulta_desde_Reporte_de_Valorización_de_Instrumentos6[[#This Row],[CODIGO_SBS]],7,1)</f>
        <v>1</v>
      </c>
      <c r="Z474" t="str">
        <f>Tabla_Consulta_desde_Reporte_de_Valorización_de_Instrumentos6[[#This Row],[CODIGO_SBS]]&amp;"-"&amp;RIGHT(Tabla_Consulta_desde_Reporte_de_Valorización_de_Instrumentos6[[#This Row],[PORTAFOLIO]],1)</f>
        <v>6000021AR357-0</v>
      </c>
      <c r="AA474" t="s">
        <v>37222</v>
      </c>
      <c r="AB474" t="s">
        <v>37223</v>
      </c>
      <c r="AC474">
        <f>Tabla_Consulta_desde_Reporte_de_Valorización_de_Instrumentos6[[#This Row],[VALOR_UNITARIO]]*Tabla_Consulta_desde_Reporte_de_Valorización_de_Instrumentos6[[#This Row],[CANTIDAD]]</f>
        <v>0</v>
      </c>
      <c r="AD474" t="e">
        <v>#N/A</v>
      </c>
      <c r="AE47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5" spans="1:31" hidden="1" x14ac:dyDescent="0.35">
      <c r="A475" s="22" t="s">
        <v>35557</v>
      </c>
      <c r="B475" t="s">
        <v>803</v>
      </c>
      <c r="C475" t="s">
        <v>372</v>
      </c>
      <c r="D475" t="s">
        <v>804</v>
      </c>
      <c r="E475" t="s">
        <v>35595</v>
      </c>
      <c r="F475" t="s">
        <v>231</v>
      </c>
      <c r="G475" t="s">
        <v>805</v>
      </c>
      <c r="H475" t="s">
        <v>315</v>
      </c>
      <c r="I475" t="s">
        <v>231</v>
      </c>
      <c r="J475">
        <v>1</v>
      </c>
      <c r="K475" s="342">
        <v>20836695.18</v>
      </c>
      <c r="L475">
        <v>20836695.18</v>
      </c>
      <c r="M475">
        <v>0</v>
      </c>
      <c r="N475" s="23">
        <v>46051</v>
      </c>
      <c r="O475">
        <v>29</v>
      </c>
      <c r="P475">
        <v>1</v>
      </c>
      <c r="Q475" t="s">
        <v>232</v>
      </c>
      <c r="R475">
        <v>20834167.399999999</v>
      </c>
      <c r="S475" s="342">
        <v>20834167.399999999</v>
      </c>
      <c r="T475" t="s">
        <v>283</v>
      </c>
      <c r="U475">
        <v>4565854000</v>
      </c>
      <c r="V475">
        <v>3638173000</v>
      </c>
      <c r="W475">
        <v>927681000</v>
      </c>
      <c r="X475">
        <v>0</v>
      </c>
      <c r="Y475" t="str">
        <f>+MID(Tabla_Consulta_desde_Reporte_de_Valorización_de_Instrumentos6[[#This Row],[CODIGO_SBS]],7,1)</f>
        <v>1</v>
      </c>
      <c r="Z475" t="str">
        <f>Tabla_Consulta_desde_Reporte_de_Valorización_de_Instrumentos6[[#This Row],[CODIGO_SBS]]&amp;"-"&amp;RIGHT(Tabla_Consulta_desde_Reporte_de_Valorización_de_Instrumentos6[[#This Row],[PORTAFOLIO]],1)</f>
        <v>6000021AR786-0</v>
      </c>
      <c r="AA475" t="s">
        <v>37222</v>
      </c>
      <c r="AB475" t="s">
        <v>37223</v>
      </c>
      <c r="AC475">
        <f>Tabla_Consulta_desde_Reporte_de_Valorización_de_Instrumentos6[[#This Row],[VALOR_UNITARIO]]*Tabla_Consulta_desde_Reporte_de_Valorización_de_Instrumentos6[[#This Row],[CANTIDAD]]</f>
        <v>0</v>
      </c>
      <c r="AD475" t="e">
        <v>#N/A</v>
      </c>
      <c r="AE47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6" spans="1:31" hidden="1" x14ac:dyDescent="0.35">
      <c r="A476" s="22" t="s">
        <v>35557</v>
      </c>
      <c r="B476" t="s">
        <v>803</v>
      </c>
      <c r="C476" t="s">
        <v>372</v>
      </c>
      <c r="D476" t="s">
        <v>804</v>
      </c>
      <c r="E476" t="s">
        <v>35596</v>
      </c>
      <c r="F476" t="s">
        <v>231</v>
      </c>
      <c r="G476" t="s">
        <v>805</v>
      </c>
      <c r="H476" t="s">
        <v>315</v>
      </c>
      <c r="I476" t="s">
        <v>231</v>
      </c>
      <c r="J476">
        <v>1</v>
      </c>
      <c r="K476" s="342">
        <v>41660427.520000003</v>
      </c>
      <c r="L476">
        <v>41660427.520000003</v>
      </c>
      <c r="M476">
        <v>0</v>
      </c>
      <c r="N476" s="23">
        <v>46055</v>
      </c>
      <c r="O476">
        <v>33</v>
      </c>
      <c r="P476">
        <v>1</v>
      </c>
      <c r="Q476" t="s">
        <v>232</v>
      </c>
      <c r="R476">
        <v>41655349.759999998</v>
      </c>
      <c r="S476" s="342">
        <v>41655349.759999998</v>
      </c>
      <c r="T476" t="s">
        <v>283</v>
      </c>
      <c r="U476">
        <v>4565854000</v>
      </c>
      <c r="V476">
        <v>3638173000</v>
      </c>
      <c r="W476">
        <v>927681000</v>
      </c>
      <c r="X476">
        <v>0</v>
      </c>
      <c r="Y476" t="str">
        <f>+MID(Tabla_Consulta_desde_Reporte_de_Valorización_de_Instrumentos6[[#This Row],[CODIGO_SBS]],7,1)</f>
        <v>1</v>
      </c>
      <c r="Z476" t="str">
        <f>Tabla_Consulta_desde_Reporte_de_Valorización_de_Instrumentos6[[#This Row],[CODIGO_SBS]]&amp;"-"&amp;RIGHT(Tabla_Consulta_desde_Reporte_de_Valorización_de_Instrumentos6[[#This Row],[PORTAFOLIO]],1)</f>
        <v>6000021AR876-0</v>
      </c>
      <c r="AA476" t="s">
        <v>37222</v>
      </c>
      <c r="AB476" t="s">
        <v>37223</v>
      </c>
      <c r="AC476">
        <f>Tabla_Consulta_desde_Reporte_de_Valorización_de_Instrumentos6[[#This Row],[VALOR_UNITARIO]]*Tabla_Consulta_desde_Reporte_de_Valorización_de_Instrumentos6[[#This Row],[CANTIDAD]]</f>
        <v>0</v>
      </c>
      <c r="AD476" t="e">
        <v>#N/A</v>
      </c>
      <c r="AE47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7" spans="1:31" hidden="1" x14ac:dyDescent="0.35">
      <c r="A477" s="22" t="s">
        <v>35557</v>
      </c>
      <c r="B477" t="s">
        <v>803</v>
      </c>
      <c r="C477" t="s">
        <v>372</v>
      </c>
      <c r="D477" t="s">
        <v>804</v>
      </c>
      <c r="E477" t="s">
        <v>35597</v>
      </c>
      <c r="F477" t="s">
        <v>231</v>
      </c>
      <c r="G477" t="s">
        <v>805</v>
      </c>
      <c r="H477" t="s">
        <v>443</v>
      </c>
      <c r="I477" t="s">
        <v>231</v>
      </c>
      <c r="J477">
        <v>1</v>
      </c>
      <c r="K477" s="342">
        <v>46802248.380000003</v>
      </c>
      <c r="L477">
        <v>46802248.380000003</v>
      </c>
      <c r="M477">
        <v>0</v>
      </c>
      <c r="N477" s="23">
        <v>46058</v>
      </c>
      <c r="O477">
        <v>36</v>
      </c>
      <c r="P477">
        <v>1</v>
      </c>
      <c r="Q477" t="s">
        <v>232</v>
      </c>
      <c r="R477">
        <v>46796685.884999998</v>
      </c>
      <c r="S477" s="342">
        <v>46796685.884999998</v>
      </c>
      <c r="T477" t="s">
        <v>283</v>
      </c>
      <c r="U477">
        <v>4565854000</v>
      </c>
      <c r="V477">
        <v>3638173000</v>
      </c>
      <c r="W477">
        <v>927681000</v>
      </c>
      <c r="X477">
        <v>0</v>
      </c>
      <c r="Y477" t="str">
        <f>+MID(Tabla_Consulta_desde_Reporte_de_Valorización_de_Instrumentos6[[#This Row],[CODIGO_SBS]],7,1)</f>
        <v>1</v>
      </c>
      <c r="Z477" t="str">
        <f>Tabla_Consulta_desde_Reporte_de_Valorización_de_Instrumentos6[[#This Row],[CODIGO_SBS]]&amp;"-"&amp;RIGHT(Tabla_Consulta_desde_Reporte_de_Valorización_de_Instrumentos6[[#This Row],[PORTAFOLIO]],1)</f>
        <v>6000111AR903-0</v>
      </c>
      <c r="AA477" t="s">
        <v>37222</v>
      </c>
      <c r="AB477" t="s">
        <v>37223</v>
      </c>
      <c r="AC477">
        <f>Tabla_Consulta_desde_Reporte_de_Valorización_de_Instrumentos6[[#This Row],[VALOR_UNITARIO]]*Tabla_Consulta_desde_Reporte_de_Valorización_de_Instrumentos6[[#This Row],[CANTIDAD]]</f>
        <v>0</v>
      </c>
      <c r="AD477" t="e">
        <v>#N/A</v>
      </c>
      <c r="AE47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8" spans="1:31" hidden="1" x14ac:dyDescent="0.35">
      <c r="A478" s="22" t="s">
        <v>35557</v>
      </c>
      <c r="B478" t="s">
        <v>803</v>
      </c>
      <c r="C478" t="s">
        <v>32886</v>
      </c>
      <c r="D478" t="s">
        <v>804</v>
      </c>
      <c r="E478" t="s">
        <v>35585</v>
      </c>
      <c r="F478" t="s">
        <v>231</v>
      </c>
      <c r="G478" t="s">
        <v>805</v>
      </c>
      <c r="H478" t="s">
        <v>395</v>
      </c>
      <c r="I478" t="s">
        <v>231</v>
      </c>
      <c r="J478">
        <v>1</v>
      </c>
      <c r="K478" s="342">
        <v>11001393.336999999</v>
      </c>
      <c r="L478">
        <v>11001393.336999999</v>
      </c>
      <c r="M478">
        <v>0</v>
      </c>
      <c r="N478" s="23">
        <v>46027</v>
      </c>
      <c r="O478">
        <v>5</v>
      </c>
      <c r="P478">
        <v>1</v>
      </c>
      <c r="Q478" t="s">
        <v>232</v>
      </c>
      <c r="R478">
        <v>11000000</v>
      </c>
      <c r="S478" s="342">
        <v>11000000</v>
      </c>
      <c r="T478" t="s">
        <v>283</v>
      </c>
      <c r="U478">
        <v>4565854000</v>
      </c>
      <c r="V478">
        <v>3638173000</v>
      </c>
      <c r="W478">
        <v>927681000</v>
      </c>
      <c r="X478">
        <v>0</v>
      </c>
      <c r="Y478" t="str">
        <f>+MID(Tabla_Consulta_desde_Reporte_de_Valorización_de_Instrumentos6[[#This Row],[CODIGO_SBS]],7,1)</f>
        <v>1</v>
      </c>
      <c r="Z478" t="str">
        <f>Tabla_Consulta_desde_Reporte_de_Valorización_de_Instrumentos6[[#This Row],[CODIGO_SBS]]&amp;"-"&amp;RIGHT(Tabla_Consulta_desde_Reporte_de_Valorización_de_Instrumentos6[[#This Row],[PORTAFOLIO]],1)</f>
        <v>6000031AX831-1</v>
      </c>
      <c r="AA478" t="s">
        <v>37222</v>
      </c>
      <c r="AB478" t="s">
        <v>37223</v>
      </c>
      <c r="AC478">
        <f>Tabla_Consulta_desde_Reporte_de_Valorización_de_Instrumentos6[[#This Row],[VALOR_UNITARIO]]*Tabla_Consulta_desde_Reporte_de_Valorización_de_Instrumentos6[[#This Row],[CANTIDAD]]</f>
        <v>0</v>
      </c>
      <c r="AD478" t="e">
        <v>#N/A</v>
      </c>
      <c r="AE47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9" spans="1:31" hidden="1" x14ac:dyDescent="0.35">
      <c r="A479" s="22" t="s">
        <v>35557</v>
      </c>
      <c r="B479" t="s">
        <v>803</v>
      </c>
      <c r="C479" t="s">
        <v>32886</v>
      </c>
      <c r="D479" t="s">
        <v>804</v>
      </c>
      <c r="E479" t="s">
        <v>35586</v>
      </c>
      <c r="F479" t="s">
        <v>231</v>
      </c>
      <c r="G479" t="s">
        <v>805</v>
      </c>
      <c r="H479" t="s">
        <v>807</v>
      </c>
      <c r="I479" t="s">
        <v>231</v>
      </c>
      <c r="J479">
        <v>1</v>
      </c>
      <c r="K479" s="342">
        <v>26002166.658</v>
      </c>
      <c r="L479">
        <v>26002166.658</v>
      </c>
      <c r="M479">
        <v>0</v>
      </c>
      <c r="N479" s="23">
        <v>46027</v>
      </c>
      <c r="O479">
        <v>5</v>
      </c>
      <c r="P479">
        <v>1</v>
      </c>
      <c r="Q479" t="s">
        <v>232</v>
      </c>
      <c r="R479">
        <v>26000000</v>
      </c>
      <c r="S479" s="342">
        <v>26000000</v>
      </c>
      <c r="T479" t="s">
        <v>283</v>
      </c>
      <c r="U479">
        <v>4565854000</v>
      </c>
      <c r="V479">
        <v>3638173000</v>
      </c>
      <c r="W479">
        <v>927681000</v>
      </c>
      <c r="X479">
        <v>0</v>
      </c>
      <c r="Y479" t="str">
        <f>+MID(Tabla_Consulta_desde_Reporte_de_Valorización_de_Instrumentos6[[#This Row],[CODIGO_SBS]],7,1)</f>
        <v>1</v>
      </c>
      <c r="Z479" t="str">
        <f>Tabla_Consulta_desde_Reporte_de_Valorización_de_Instrumentos6[[#This Row],[CODIGO_SBS]]&amp;"-"&amp;RIGHT(Tabla_Consulta_desde_Reporte_de_Valorización_de_Instrumentos6[[#This Row],[PORTAFOLIO]],1)</f>
        <v>6000091AX829-1</v>
      </c>
      <c r="AA479" t="s">
        <v>37222</v>
      </c>
      <c r="AB479" t="s">
        <v>37223</v>
      </c>
      <c r="AC479">
        <f>Tabla_Consulta_desde_Reporte_de_Valorización_de_Instrumentos6[[#This Row],[VALOR_UNITARIO]]*Tabla_Consulta_desde_Reporte_de_Valorización_de_Instrumentos6[[#This Row],[CANTIDAD]]</f>
        <v>0</v>
      </c>
      <c r="AD479" t="e">
        <v>#N/A</v>
      </c>
      <c r="AE47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0" spans="1:31" hidden="1" x14ac:dyDescent="0.35">
      <c r="A480" s="22" t="s">
        <v>35557</v>
      </c>
      <c r="B480" t="s">
        <v>803</v>
      </c>
      <c r="C480" t="s">
        <v>234</v>
      </c>
      <c r="D480" t="s">
        <v>804</v>
      </c>
      <c r="E480" t="s">
        <v>35591</v>
      </c>
      <c r="F480" t="s">
        <v>231</v>
      </c>
      <c r="G480" t="s">
        <v>805</v>
      </c>
      <c r="H480" t="s">
        <v>395</v>
      </c>
      <c r="I480" t="s">
        <v>231</v>
      </c>
      <c r="J480">
        <v>1</v>
      </c>
      <c r="K480" s="342">
        <v>255532363.41850001</v>
      </c>
      <c r="L480">
        <v>255532363.41850001</v>
      </c>
      <c r="M480">
        <v>0</v>
      </c>
      <c r="N480" s="23">
        <v>46027</v>
      </c>
      <c r="O480">
        <v>5</v>
      </c>
      <c r="P480">
        <v>1</v>
      </c>
      <c r="Q480" t="s">
        <v>232</v>
      </c>
      <c r="R480">
        <v>255500000</v>
      </c>
      <c r="S480" s="342">
        <v>255500000</v>
      </c>
      <c r="T480" t="s">
        <v>283</v>
      </c>
      <c r="U480">
        <v>4565854000</v>
      </c>
      <c r="V480">
        <v>3638173000</v>
      </c>
      <c r="W480">
        <v>927681000</v>
      </c>
      <c r="X480">
        <v>0</v>
      </c>
      <c r="Y480" t="str">
        <f>+MID(Tabla_Consulta_desde_Reporte_de_Valorización_de_Instrumentos6[[#This Row],[CODIGO_SBS]],7,1)</f>
        <v>1</v>
      </c>
      <c r="Z480" t="str">
        <f>Tabla_Consulta_desde_Reporte_de_Valorización_de_Instrumentos6[[#This Row],[CODIGO_SBS]]&amp;"-"&amp;RIGHT(Tabla_Consulta_desde_Reporte_de_Valorización_de_Instrumentos6[[#This Row],[PORTAFOLIO]],1)</f>
        <v>6000031AX832-2</v>
      </c>
      <c r="AA480" t="s">
        <v>37222</v>
      </c>
      <c r="AB480" t="s">
        <v>37223</v>
      </c>
      <c r="AC480">
        <f>Tabla_Consulta_desde_Reporte_de_Valorización_de_Instrumentos6[[#This Row],[VALOR_UNITARIO]]*Tabla_Consulta_desde_Reporte_de_Valorización_de_Instrumentos6[[#This Row],[CANTIDAD]]</f>
        <v>0</v>
      </c>
      <c r="AD480" t="e">
        <v>#N/A</v>
      </c>
      <c r="AE48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1" spans="1:31" hidden="1" x14ac:dyDescent="0.35">
      <c r="A481" s="22" t="s">
        <v>35557</v>
      </c>
      <c r="B481" t="s">
        <v>803</v>
      </c>
      <c r="C481" t="s">
        <v>234</v>
      </c>
      <c r="D481" t="s">
        <v>804</v>
      </c>
      <c r="E481" t="s">
        <v>35587</v>
      </c>
      <c r="F481" t="s">
        <v>231</v>
      </c>
      <c r="G481" t="s">
        <v>805</v>
      </c>
      <c r="H481" t="s">
        <v>35588</v>
      </c>
      <c r="I481" t="s">
        <v>231</v>
      </c>
      <c r="J481">
        <v>1</v>
      </c>
      <c r="K481" s="342">
        <v>23500000</v>
      </c>
      <c r="L481">
        <v>23500000</v>
      </c>
      <c r="M481">
        <v>0</v>
      </c>
      <c r="N481" s="23">
        <v>46027</v>
      </c>
      <c r="O481">
        <v>5</v>
      </c>
      <c r="P481">
        <v>1</v>
      </c>
      <c r="Q481" t="s">
        <v>232</v>
      </c>
      <c r="T481" t="s">
        <v>283</v>
      </c>
      <c r="U481">
        <v>4565854000</v>
      </c>
      <c r="V481">
        <v>3638173000</v>
      </c>
      <c r="W481">
        <v>927681000</v>
      </c>
      <c r="X481">
        <v>0</v>
      </c>
      <c r="Y481" t="str">
        <f>+MID(Tabla_Consulta_desde_Reporte_de_Valorización_de_Instrumentos6[[#This Row],[CODIGO_SBS]],7,1)</f>
        <v>1</v>
      </c>
      <c r="Z481" t="str">
        <f>Tabla_Consulta_desde_Reporte_de_Valorización_de_Instrumentos6[[#This Row],[CODIGO_SBS]]&amp;"-"&amp;RIGHT(Tabla_Consulta_desde_Reporte_de_Valorización_de_Instrumentos6[[#This Row],[PORTAFOLIO]],1)</f>
        <v>6000871AX862-2</v>
      </c>
      <c r="AA481" t="s">
        <v>37222</v>
      </c>
      <c r="AB481" t="s">
        <v>37223</v>
      </c>
      <c r="AC481">
        <f>Tabla_Consulta_desde_Reporte_de_Valorización_de_Instrumentos6[[#This Row],[VALOR_UNITARIO]]*Tabla_Consulta_desde_Reporte_de_Valorización_de_Instrumentos6[[#This Row],[CANTIDAD]]</f>
        <v>0</v>
      </c>
      <c r="AD481" t="e">
        <v>#N/A</v>
      </c>
      <c r="AE48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2" spans="1:31" hidden="1" x14ac:dyDescent="0.35">
      <c r="A482" s="22" t="s">
        <v>35557</v>
      </c>
      <c r="B482" t="s">
        <v>803</v>
      </c>
      <c r="C482" t="s">
        <v>372</v>
      </c>
      <c r="D482" t="s">
        <v>804</v>
      </c>
      <c r="E482" t="s">
        <v>35619</v>
      </c>
      <c r="F482" t="s">
        <v>231</v>
      </c>
      <c r="G482" t="s">
        <v>805</v>
      </c>
      <c r="H482" t="s">
        <v>806</v>
      </c>
      <c r="I482" t="s">
        <v>231</v>
      </c>
      <c r="J482">
        <v>1</v>
      </c>
      <c r="K482" s="342">
        <v>33194576.704</v>
      </c>
      <c r="L482">
        <v>33194576.704</v>
      </c>
      <c r="M482">
        <v>0</v>
      </c>
      <c r="N482" s="23">
        <v>46080</v>
      </c>
      <c r="O482">
        <v>58</v>
      </c>
      <c r="P482">
        <v>1</v>
      </c>
      <c r="Q482" t="s">
        <v>232</v>
      </c>
      <c r="R482">
        <v>33190621.151999999</v>
      </c>
      <c r="S482" s="342">
        <v>33190621.151999999</v>
      </c>
      <c r="T482" t="s">
        <v>283</v>
      </c>
      <c r="U482">
        <v>4565854000</v>
      </c>
      <c r="V482">
        <v>3638173000</v>
      </c>
      <c r="W482">
        <v>927681000</v>
      </c>
      <c r="X482">
        <v>0</v>
      </c>
      <c r="Y482" t="str">
        <f>+MID(Tabla_Consulta_desde_Reporte_de_Valorización_de_Instrumentos6[[#This Row],[CODIGO_SBS]],7,1)</f>
        <v>1</v>
      </c>
      <c r="Z482" t="str">
        <f>Tabla_Consulta_desde_Reporte_de_Valorización_de_Instrumentos6[[#This Row],[CODIGO_SBS]]&amp;"-"&amp;RIGHT(Tabla_Consulta_desde_Reporte_de_Valorización_de_Instrumentos6[[#This Row],[PORTAFOLIO]],1)</f>
        <v>6000481AS355-0</v>
      </c>
      <c r="AA482" t="s">
        <v>37222</v>
      </c>
      <c r="AB482" t="s">
        <v>37223</v>
      </c>
      <c r="AC482">
        <f>Tabla_Consulta_desde_Reporte_de_Valorización_de_Instrumentos6[[#This Row],[VALOR_UNITARIO]]*Tabla_Consulta_desde_Reporte_de_Valorización_de_Instrumentos6[[#This Row],[CANTIDAD]]</f>
        <v>0</v>
      </c>
      <c r="AD482" t="e">
        <v>#N/A</v>
      </c>
      <c r="AE48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3" spans="1:31" hidden="1" x14ac:dyDescent="0.35">
      <c r="A483" s="22" t="s">
        <v>35557</v>
      </c>
      <c r="B483" t="s">
        <v>803</v>
      </c>
      <c r="C483" t="s">
        <v>372</v>
      </c>
      <c r="D483" t="s">
        <v>804</v>
      </c>
      <c r="E483" t="s">
        <v>35620</v>
      </c>
      <c r="F483" t="s">
        <v>231</v>
      </c>
      <c r="G483" t="s">
        <v>805</v>
      </c>
      <c r="H483" t="s">
        <v>395</v>
      </c>
      <c r="I483" t="s">
        <v>231</v>
      </c>
      <c r="J483">
        <v>1</v>
      </c>
      <c r="K483" s="342">
        <v>8297303.2960000001</v>
      </c>
      <c r="L483">
        <v>8297303.2960000001</v>
      </c>
      <c r="M483">
        <v>0</v>
      </c>
      <c r="N483" s="23">
        <v>46080</v>
      </c>
      <c r="O483">
        <v>58</v>
      </c>
      <c r="P483">
        <v>1</v>
      </c>
      <c r="Q483" t="s">
        <v>232</v>
      </c>
      <c r="R483">
        <v>8296318.8480000002</v>
      </c>
      <c r="S483" s="342">
        <v>8296318.8480000002</v>
      </c>
      <c r="T483" t="s">
        <v>283</v>
      </c>
      <c r="U483">
        <v>4565854000</v>
      </c>
      <c r="V483">
        <v>3638173000</v>
      </c>
      <c r="W483">
        <v>927681000</v>
      </c>
      <c r="X483">
        <v>0</v>
      </c>
      <c r="Y483" t="str">
        <f>+MID(Tabla_Consulta_desde_Reporte_de_Valorización_de_Instrumentos6[[#This Row],[CODIGO_SBS]],7,1)</f>
        <v>1</v>
      </c>
      <c r="Z483" t="str">
        <f>Tabla_Consulta_desde_Reporte_de_Valorización_de_Instrumentos6[[#This Row],[CODIGO_SBS]]&amp;"-"&amp;RIGHT(Tabla_Consulta_desde_Reporte_de_Valorización_de_Instrumentos6[[#This Row],[PORTAFOLIO]],1)</f>
        <v>6000031AS354-0</v>
      </c>
      <c r="AA483" t="s">
        <v>37222</v>
      </c>
      <c r="AB483" t="s">
        <v>37223</v>
      </c>
      <c r="AC483">
        <f>Tabla_Consulta_desde_Reporte_de_Valorización_de_Instrumentos6[[#This Row],[VALOR_UNITARIO]]*Tabla_Consulta_desde_Reporte_de_Valorización_de_Instrumentos6[[#This Row],[CANTIDAD]]</f>
        <v>0</v>
      </c>
      <c r="AD483" t="e">
        <v>#N/A</v>
      </c>
      <c r="AE48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4" spans="1:31" hidden="1" x14ac:dyDescent="0.35">
      <c r="A484" s="22" t="s">
        <v>35557</v>
      </c>
      <c r="B484" t="s">
        <v>803</v>
      </c>
      <c r="C484" t="s">
        <v>372</v>
      </c>
      <c r="D484" t="s">
        <v>804</v>
      </c>
      <c r="E484" t="s">
        <v>35621</v>
      </c>
      <c r="F484" t="s">
        <v>231</v>
      </c>
      <c r="G484" t="s">
        <v>805</v>
      </c>
      <c r="H484" t="s">
        <v>315</v>
      </c>
      <c r="I484" t="s">
        <v>231</v>
      </c>
      <c r="J484">
        <v>1</v>
      </c>
      <c r="K484" s="342">
        <v>6221250</v>
      </c>
      <c r="L484">
        <v>6221250</v>
      </c>
      <c r="M484">
        <v>0</v>
      </c>
      <c r="N484" s="23">
        <v>46087</v>
      </c>
      <c r="O484">
        <v>65</v>
      </c>
      <c r="P484">
        <v>1</v>
      </c>
      <c r="Q484" t="s">
        <v>232</v>
      </c>
      <c r="R484">
        <v>6220500</v>
      </c>
      <c r="S484" s="342">
        <v>6220500</v>
      </c>
      <c r="T484" t="s">
        <v>283</v>
      </c>
      <c r="U484">
        <v>4565854000</v>
      </c>
      <c r="V484">
        <v>3638173000</v>
      </c>
      <c r="W484">
        <v>927681000</v>
      </c>
      <c r="X484">
        <v>0</v>
      </c>
      <c r="Y484" t="str">
        <f>+MID(Tabla_Consulta_desde_Reporte_de_Valorización_de_Instrumentos6[[#This Row],[CODIGO_SBS]],7,1)</f>
        <v>1</v>
      </c>
      <c r="Z484" t="str">
        <f>Tabla_Consulta_desde_Reporte_de_Valorización_de_Instrumentos6[[#This Row],[CODIGO_SBS]]&amp;"-"&amp;RIGHT(Tabla_Consulta_desde_Reporte_de_Valorización_de_Instrumentos6[[#This Row],[PORTAFOLIO]],1)</f>
        <v>6000021AS458-0</v>
      </c>
      <c r="AA484" t="s">
        <v>37222</v>
      </c>
      <c r="AB484" t="s">
        <v>37223</v>
      </c>
      <c r="AC484">
        <f>Tabla_Consulta_desde_Reporte_de_Valorización_de_Instrumentos6[[#This Row],[VALOR_UNITARIO]]*Tabla_Consulta_desde_Reporte_de_Valorización_de_Instrumentos6[[#This Row],[CANTIDAD]]</f>
        <v>0</v>
      </c>
      <c r="AD484" t="e">
        <v>#N/A</v>
      </c>
      <c r="AE48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5" spans="1:31" hidden="1" x14ac:dyDescent="0.35">
      <c r="A485" s="22" t="s">
        <v>35557</v>
      </c>
      <c r="B485" t="s">
        <v>803</v>
      </c>
      <c r="C485" t="s">
        <v>372</v>
      </c>
      <c r="D485" t="s">
        <v>804</v>
      </c>
      <c r="E485" t="s">
        <v>35622</v>
      </c>
      <c r="F485" t="s">
        <v>231</v>
      </c>
      <c r="G485" t="s">
        <v>805</v>
      </c>
      <c r="H485" t="s">
        <v>443</v>
      </c>
      <c r="I485" t="s">
        <v>231</v>
      </c>
      <c r="J485">
        <v>1</v>
      </c>
      <c r="K485" s="342">
        <v>40406164.109999999</v>
      </c>
      <c r="L485">
        <v>40406164.109999999</v>
      </c>
      <c r="M485">
        <v>0</v>
      </c>
      <c r="N485" s="23">
        <v>46087</v>
      </c>
      <c r="O485">
        <v>65</v>
      </c>
      <c r="P485">
        <v>1</v>
      </c>
      <c r="Q485" t="s">
        <v>232</v>
      </c>
      <c r="R485">
        <v>40401397.452</v>
      </c>
      <c r="S485" s="342">
        <v>40401397.452</v>
      </c>
      <c r="T485" t="s">
        <v>283</v>
      </c>
      <c r="U485">
        <v>4565854000</v>
      </c>
      <c r="V485">
        <v>3638173000</v>
      </c>
      <c r="W485">
        <v>927681000</v>
      </c>
      <c r="X485">
        <v>0</v>
      </c>
      <c r="Y485" t="str">
        <f>+MID(Tabla_Consulta_desde_Reporte_de_Valorización_de_Instrumentos6[[#This Row],[CODIGO_SBS]],7,1)</f>
        <v>1</v>
      </c>
      <c r="Z485" t="str">
        <f>Tabla_Consulta_desde_Reporte_de_Valorización_de_Instrumentos6[[#This Row],[CODIGO_SBS]]&amp;"-"&amp;RIGHT(Tabla_Consulta_desde_Reporte_de_Valorización_de_Instrumentos6[[#This Row],[PORTAFOLIO]],1)</f>
        <v>6000111AS457-0</v>
      </c>
      <c r="AA485" t="s">
        <v>37222</v>
      </c>
      <c r="AB485" t="s">
        <v>37223</v>
      </c>
      <c r="AC485">
        <f>Tabla_Consulta_desde_Reporte_de_Valorización_de_Instrumentos6[[#This Row],[VALOR_UNITARIO]]*Tabla_Consulta_desde_Reporte_de_Valorización_de_Instrumentos6[[#This Row],[CANTIDAD]]</f>
        <v>0</v>
      </c>
      <c r="AD485" t="e">
        <v>#N/A</v>
      </c>
      <c r="AE48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6" spans="1:31" hidden="1" x14ac:dyDescent="0.35">
      <c r="A486" s="22" t="s">
        <v>35557</v>
      </c>
      <c r="B486" t="s">
        <v>803</v>
      </c>
      <c r="C486" t="s">
        <v>372</v>
      </c>
      <c r="D486" t="s">
        <v>804</v>
      </c>
      <c r="E486" t="s">
        <v>35623</v>
      </c>
      <c r="F486" t="s">
        <v>231</v>
      </c>
      <c r="G486" t="s">
        <v>805</v>
      </c>
      <c r="H486" t="s">
        <v>443</v>
      </c>
      <c r="I486" t="s">
        <v>231</v>
      </c>
      <c r="J486">
        <v>1</v>
      </c>
      <c r="K486" s="342">
        <v>27952647.372000001</v>
      </c>
      <c r="L486">
        <v>27952647.372000001</v>
      </c>
      <c r="M486">
        <v>0</v>
      </c>
      <c r="N486" s="23">
        <v>46090</v>
      </c>
      <c r="O486">
        <v>68</v>
      </c>
      <c r="P486">
        <v>1</v>
      </c>
      <c r="Q486" t="s">
        <v>232</v>
      </c>
      <c r="R486">
        <v>27949384.881000001</v>
      </c>
      <c r="S486" s="342">
        <v>27949384.881000001</v>
      </c>
      <c r="T486" t="s">
        <v>283</v>
      </c>
      <c r="U486">
        <v>4565854000</v>
      </c>
      <c r="V486">
        <v>3638173000</v>
      </c>
      <c r="W486">
        <v>927681000</v>
      </c>
      <c r="X486">
        <v>0</v>
      </c>
      <c r="Y486" t="str">
        <f>+MID(Tabla_Consulta_desde_Reporte_de_Valorización_de_Instrumentos6[[#This Row],[CODIGO_SBS]],7,1)</f>
        <v>1</v>
      </c>
      <c r="Z486" t="str">
        <f>Tabla_Consulta_desde_Reporte_de_Valorización_de_Instrumentos6[[#This Row],[CODIGO_SBS]]&amp;"-"&amp;RIGHT(Tabla_Consulta_desde_Reporte_de_Valorización_de_Instrumentos6[[#This Row],[PORTAFOLIO]],1)</f>
        <v>6000111AS530-0</v>
      </c>
      <c r="AA486" t="s">
        <v>37222</v>
      </c>
      <c r="AB486" t="s">
        <v>37223</v>
      </c>
      <c r="AC486">
        <f>Tabla_Consulta_desde_Reporte_de_Valorización_de_Instrumentos6[[#This Row],[VALOR_UNITARIO]]*Tabla_Consulta_desde_Reporte_de_Valorización_de_Instrumentos6[[#This Row],[CANTIDAD]]</f>
        <v>0</v>
      </c>
      <c r="AD486" t="e">
        <v>#N/A</v>
      </c>
      <c r="AE48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7" spans="1:31" hidden="1" x14ac:dyDescent="0.35">
      <c r="A487" s="22" t="s">
        <v>35557</v>
      </c>
      <c r="B487" t="s">
        <v>803</v>
      </c>
      <c r="C487" t="s">
        <v>372</v>
      </c>
      <c r="D487" t="s">
        <v>804</v>
      </c>
      <c r="E487" t="s">
        <v>35624</v>
      </c>
      <c r="F487" t="s">
        <v>231</v>
      </c>
      <c r="G487" t="s">
        <v>805</v>
      </c>
      <c r="H487" t="s">
        <v>315</v>
      </c>
      <c r="I487" t="s">
        <v>231</v>
      </c>
      <c r="J487">
        <v>1</v>
      </c>
      <c r="K487" s="342">
        <v>10356888.24</v>
      </c>
      <c r="L487">
        <v>10356888.24</v>
      </c>
      <c r="M487">
        <v>0</v>
      </c>
      <c r="N487" s="23">
        <v>46090</v>
      </c>
      <c r="O487">
        <v>68</v>
      </c>
      <c r="P487">
        <v>1</v>
      </c>
      <c r="Q487" t="s">
        <v>232</v>
      </c>
      <c r="R487">
        <v>10355666.02</v>
      </c>
      <c r="S487" s="342">
        <v>10355666.02</v>
      </c>
      <c r="T487" t="s">
        <v>283</v>
      </c>
      <c r="U487">
        <v>4565854000</v>
      </c>
      <c r="V487">
        <v>3638173000</v>
      </c>
      <c r="W487">
        <v>927681000</v>
      </c>
      <c r="X487">
        <v>0</v>
      </c>
      <c r="Y487" t="str">
        <f>+MID(Tabla_Consulta_desde_Reporte_de_Valorización_de_Instrumentos6[[#This Row],[CODIGO_SBS]],7,1)</f>
        <v>1</v>
      </c>
      <c r="Z487" t="str">
        <f>Tabla_Consulta_desde_Reporte_de_Valorización_de_Instrumentos6[[#This Row],[CODIGO_SBS]]&amp;"-"&amp;RIGHT(Tabla_Consulta_desde_Reporte_de_Valorización_de_Instrumentos6[[#This Row],[PORTAFOLIO]],1)</f>
        <v>6000021AS529-0</v>
      </c>
      <c r="AA487" t="s">
        <v>37222</v>
      </c>
      <c r="AB487" t="s">
        <v>37223</v>
      </c>
      <c r="AC487">
        <f>Tabla_Consulta_desde_Reporte_de_Valorización_de_Instrumentos6[[#This Row],[VALOR_UNITARIO]]*Tabla_Consulta_desde_Reporte_de_Valorización_de_Instrumentos6[[#This Row],[CANTIDAD]]</f>
        <v>0</v>
      </c>
      <c r="AD487" t="e">
        <v>#N/A</v>
      </c>
      <c r="AE48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8" spans="1:31" hidden="1" x14ac:dyDescent="0.35">
      <c r="A488" s="22" t="s">
        <v>35557</v>
      </c>
      <c r="B488" t="s">
        <v>803</v>
      </c>
      <c r="C488" t="s">
        <v>372</v>
      </c>
      <c r="D488" t="s">
        <v>804</v>
      </c>
      <c r="E488" t="s">
        <v>35613</v>
      </c>
      <c r="F488" t="s">
        <v>231</v>
      </c>
      <c r="G488" t="s">
        <v>805</v>
      </c>
      <c r="H488" t="s">
        <v>443</v>
      </c>
      <c r="I488" t="s">
        <v>231</v>
      </c>
      <c r="J488">
        <v>1</v>
      </c>
      <c r="K488" s="342">
        <v>38292067.269000001</v>
      </c>
      <c r="L488">
        <v>38292067.269000001</v>
      </c>
      <c r="M488">
        <v>0</v>
      </c>
      <c r="N488" s="23">
        <v>46093</v>
      </c>
      <c r="O488">
        <v>71</v>
      </c>
      <c r="P488">
        <v>1</v>
      </c>
      <c r="Q488" t="s">
        <v>232</v>
      </c>
      <c r="R488">
        <v>38287596.447999999</v>
      </c>
      <c r="S488" s="342">
        <v>38287596.447999999</v>
      </c>
      <c r="T488" t="s">
        <v>283</v>
      </c>
      <c r="U488">
        <v>4565854000</v>
      </c>
      <c r="V488">
        <v>3638173000</v>
      </c>
      <c r="W488">
        <v>927681000</v>
      </c>
      <c r="X488">
        <v>0</v>
      </c>
      <c r="Y488" t="str">
        <f>+MID(Tabla_Consulta_desde_Reporte_de_Valorización_de_Instrumentos6[[#This Row],[CODIGO_SBS]],7,1)</f>
        <v>1</v>
      </c>
      <c r="Z488" t="str">
        <f>Tabla_Consulta_desde_Reporte_de_Valorización_de_Instrumentos6[[#This Row],[CODIGO_SBS]]&amp;"-"&amp;RIGHT(Tabla_Consulta_desde_Reporte_de_Valorización_de_Instrumentos6[[#This Row],[PORTAFOLIO]],1)</f>
        <v>6000111AS555-0</v>
      </c>
      <c r="AA488" t="s">
        <v>37222</v>
      </c>
      <c r="AB488" t="s">
        <v>37223</v>
      </c>
      <c r="AC488">
        <f>Tabla_Consulta_desde_Reporte_de_Valorización_de_Instrumentos6[[#This Row],[VALOR_UNITARIO]]*Tabla_Consulta_desde_Reporte_de_Valorización_de_Instrumentos6[[#This Row],[CANTIDAD]]</f>
        <v>0</v>
      </c>
      <c r="AD488" t="e">
        <v>#N/A</v>
      </c>
      <c r="AE48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9" spans="1:31" hidden="1" x14ac:dyDescent="0.35">
      <c r="A489" s="22" t="s">
        <v>35557</v>
      </c>
      <c r="B489" t="s">
        <v>803</v>
      </c>
      <c r="C489" t="s">
        <v>372</v>
      </c>
      <c r="D489" t="s">
        <v>804</v>
      </c>
      <c r="E489" t="s">
        <v>35614</v>
      </c>
      <c r="F489" t="s">
        <v>231</v>
      </c>
      <c r="G489" t="s">
        <v>805</v>
      </c>
      <c r="H489" t="s">
        <v>443</v>
      </c>
      <c r="I489" t="s">
        <v>231</v>
      </c>
      <c r="J489">
        <v>1</v>
      </c>
      <c r="K489" s="342">
        <v>25850667.399999999</v>
      </c>
      <c r="L489">
        <v>25850667.399999999</v>
      </c>
      <c r="M489">
        <v>0</v>
      </c>
      <c r="N489" s="23">
        <v>46118</v>
      </c>
      <c r="O489">
        <v>96</v>
      </c>
      <c r="P489">
        <v>1</v>
      </c>
      <c r="Q489" t="s">
        <v>232</v>
      </c>
      <c r="R489">
        <v>25847445.175000001</v>
      </c>
      <c r="S489" s="342">
        <v>25847445.175000001</v>
      </c>
      <c r="T489" t="s">
        <v>283</v>
      </c>
      <c r="U489">
        <v>4565854000</v>
      </c>
      <c r="V489">
        <v>3638173000</v>
      </c>
      <c r="W489">
        <v>927681000</v>
      </c>
      <c r="X489">
        <v>0</v>
      </c>
      <c r="Y489" t="str">
        <f>+MID(Tabla_Consulta_desde_Reporte_de_Valorización_de_Instrumentos6[[#This Row],[CODIGO_SBS]],7,1)</f>
        <v>1</v>
      </c>
      <c r="Z489" t="str">
        <f>Tabla_Consulta_desde_Reporte_de_Valorización_de_Instrumentos6[[#This Row],[CODIGO_SBS]]&amp;"-"&amp;RIGHT(Tabla_Consulta_desde_Reporte_de_Valorización_de_Instrumentos6[[#This Row],[PORTAFOLIO]],1)</f>
        <v>6000111AS974-0</v>
      </c>
      <c r="AA489" t="s">
        <v>37222</v>
      </c>
      <c r="AB489" t="s">
        <v>37223</v>
      </c>
      <c r="AC489">
        <f>Tabla_Consulta_desde_Reporte_de_Valorización_de_Instrumentos6[[#This Row],[VALOR_UNITARIO]]*Tabla_Consulta_desde_Reporte_de_Valorización_de_Instrumentos6[[#This Row],[CANTIDAD]]</f>
        <v>0</v>
      </c>
      <c r="AD489" t="e">
        <v>#N/A</v>
      </c>
      <c r="AE48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0" spans="1:31" hidden="1" x14ac:dyDescent="0.35">
      <c r="A490" s="22" t="s">
        <v>35557</v>
      </c>
      <c r="B490" t="s">
        <v>803</v>
      </c>
      <c r="C490" t="s">
        <v>372</v>
      </c>
      <c r="D490" t="s">
        <v>804</v>
      </c>
      <c r="E490" t="s">
        <v>35615</v>
      </c>
      <c r="F490" t="s">
        <v>231</v>
      </c>
      <c r="G490" t="s">
        <v>805</v>
      </c>
      <c r="H490" t="s">
        <v>807</v>
      </c>
      <c r="I490" t="s">
        <v>231</v>
      </c>
      <c r="J490">
        <v>1</v>
      </c>
      <c r="K490" s="342">
        <v>31022665.800000001</v>
      </c>
      <c r="L490">
        <v>31022665.800000001</v>
      </c>
      <c r="M490">
        <v>0</v>
      </c>
      <c r="N490" s="23">
        <v>46122</v>
      </c>
      <c r="O490">
        <v>100</v>
      </c>
      <c r="P490">
        <v>1</v>
      </c>
      <c r="Q490" t="s">
        <v>232</v>
      </c>
      <c r="R490">
        <v>31018732.469999999</v>
      </c>
      <c r="S490" s="342">
        <v>31018732.469999999</v>
      </c>
      <c r="T490" t="s">
        <v>283</v>
      </c>
      <c r="U490">
        <v>4565854000</v>
      </c>
      <c r="V490">
        <v>3638173000</v>
      </c>
      <c r="W490">
        <v>927681000</v>
      </c>
      <c r="X490">
        <v>0</v>
      </c>
      <c r="Y490" t="str">
        <f>+MID(Tabla_Consulta_desde_Reporte_de_Valorización_de_Instrumentos6[[#This Row],[CODIGO_SBS]],7,1)</f>
        <v>1</v>
      </c>
      <c r="Z490" t="str">
        <f>Tabla_Consulta_desde_Reporte_de_Valorización_de_Instrumentos6[[#This Row],[CODIGO_SBS]]&amp;"-"&amp;RIGHT(Tabla_Consulta_desde_Reporte_de_Valorización_de_Instrumentos6[[#This Row],[PORTAFOLIO]],1)</f>
        <v>6000091AT010-0</v>
      </c>
      <c r="AA490" t="s">
        <v>37222</v>
      </c>
      <c r="AB490" t="s">
        <v>37223</v>
      </c>
      <c r="AC490">
        <f>Tabla_Consulta_desde_Reporte_de_Valorización_de_Instrumentos6[[#This Row],[VALOR_UNITARIO]]*Tabla_Consulta_desde_Reporte_de_Valorización_de_Instrumentos6[[#This Row],[CANTIDAD]]</f>
        <v>0</v>
      </c>
      <c r="AD490" t="e">
        <v>#N/A</v>
      </c>
      <c r="AE49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1" spans="1:31" hidden="1" x14ac:dyDescent="0.35">
      <c r="A491" s="22" t="s">
        <v>35557</v>
      </c>
      <c r="B491" t="s">
        <v>803</v>
      </c>
      <c r="C491" t="s">
        <v>372</v>
      </c>
      <c r="D491" t="s">
        <v>804</v>
      </c>
      <c r="E491" t="s">
        <v>35616</v>
      </c>
      <c r="F491" t="s">
        <v>231</v>
      </c>
      <c r="G491" t="s">
        <v>805</v>
      </c>
      <c r="H491" t="s">
        <v>807</v>
      </c>
      <c r="I491" t="s">
        <v>231</v>
      </c>
      <c r="J491">
        <v>1</v>
      </c>
      <c r="K491" s="342">
        <v>16546775.936000001</v>
      </c>
      <c r="L491">
        <v>16546775.936000001</v>
      </c>
      <c r="M491">
        <v>0</v>
      </c>
      <c r="N491" s="23">
        <v>46122</v>
      </c>
      <c r="O491">
        <v>100</v>
      </c>
      <c r="P491">
        <v>1</v>
      </c>
      <c r="Q491" t="s">
        <v>232</v>
      </c>
      <c r="R491">
        <v>16544664.832</v>
      </c>
      <c r="S491" s="342">
        <v>16544664.832</v>
      </c>
      <c r="T491" t="s">
        <v>283</v>
      </c>
      <c r="U491">
        <v>4565854000</v>
      </c>
      <c r="V491">
        <v>3638173000</v>
      </c>
      <c r="W491">
        <v>927681000</v>
      </c>
      <c r="X491">
        <v>0</v>
      </c>
      <c r="Y491" t="str">
        <f>+MID(Tabla_Consulta_desde_Reporte_de_Valorización_de_Instrumentos6[[#This Row],[CODIGO_SBS]],7,1)</f>
        <v>1</v>
      </c>
      <c r="Z491" t="str">
        <f>Tabla_Consulta_desde_Reporte_de_Valorización_de_Instrumentos6[[#This Row],[CODIGO_SBS]]&amp;"-"&amp;RIGHT(Tabla_Consulta_desde_Reporte_de_Valorización_de_Instrumentos6[[#This Row],[PORTAFOLIO]],1)</f>
        <v>6000091AT027-0</v>
      </c>
      <c r="AA491" t="s">
        <v>37222</v>
      </c>
      <c r="AB491" t="s">
        <v>37223</v>
      </c>
      <c r="AC491">
        <f>Tabla_Consulta_desde_Reporte_de_Valorización_de_Instrumentos6[[#This Row],[VALOR_UNITARIO]]*Tabla_Consulta_desde_Reporte_de_Valorización_de_Instrumentos6[[#This Row],[CANTIDAD]]</f>
        <v>0</v>
      </c>
      <c r="AD491" t="e">
        <v>#N/A</v>
      </c>
      <c r="AE49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2" spans="1:31" hidden="1" x14ac:dyDescent="0.35">
      <c r="A492" s="22" t="s">
        <v>35557</v>
      </c>
      <c r="B492" t="s">
        <v>803</v>
      </c>
      <c r="C492" t="s">
        <v>372</v>
      </c>
      <c r="D492" t="s">
        <v>804</v>
      </c>
      <c r="E492" t="s">
        <v>35617</v>
      </c>
      <c r="F492" t="s">
        <v>231</v>
      </c>
      <c r="G492" t="s">
        <v>805</v>
      </c>
      <c r="H492" t="s">
        <v>443</v>
      </c>
      <c r="I492" t="s">
        <v>231</v>
      </c>
      <c r="J492">
        <v>1</v>
      </c>
      <c r="K492" s="342">
        <v>72133838.840000004</v>
      </c>
      <c r="L492">
        <v>72133838.840000004</v>
      </c>
      <c r="M492">
        <v>0</v>
      </c>
      <c r="N492" s="23">
        <v>46146</v>
      </c>
      <c r="O492">
        <v>124</v>
      </c>
      <c r="P492">
        <v>1</v>
      </c>
      <c r="Q492" t="s">
        <v>232</v>
      </c>
      <c r="R492">
        <v>72124797.150000006</v>
      </c>
      <c r="S492" s="342">
        <v>72124797.150000006</v>
      </c>
      <c r="T492" t="s">
        <v>283</v>
      </c>
      <c r="U492">
        <v>4565854000</v>
      </c>
      <c r="V492">
        <v>3638173000</v>
      </c>
      <c r="W492">
        <v>927681000</v>
      </c>
      <c r="X492">
        <v>0</v>
      </c>
      <c r="Y492" t="str">
        <f>+MID(Tabla_Consulta_desde_Reporte_de_Valorización_de_Instrumentos6[[#This Row],[CODIGO_SBS]],7,1)</f>
        <v>1</v>
      </c>
      <c r="Z492" t="str">
        <f>Tabla_Consulta_desde_Reporte_de_Valorización_de_Instrumentos6[[#This Row],[CODIGO_SBS]]&amp;"-"&amp;RIGHT(Tabla_Consulta_desde_Reporte_de_Valorización_de_Instrumentos6[[#This Row],[PORTAFOLIO]],1)</f>
        <v>6000111AT355-0</v>
      </c>
      <c r="AA492" t="s">
        <v>37222</v>
      </c>
      <c r="AB492" t="s">
        <v>37223</v>
      </c>
      <c r="AC492">
        <f>Tabla_Consulta_desde_Reporte_de_Valorización_de_Instrumentos6[[#This Row],[VALOR_UNITARIO]]*Tabla_Consulta_desde_Reporte_de_Valorización_de_Instrumentos6[[#This Row],[CANTIDAD]]</f>
        <v>0</v>
      </c>
      <c r="AD492" t="e">
        <v>#N/A</v>
      </c>
      <c r="AE49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3" spans="1:31" hidden="1" x14ac:dyDescent="0.35">
      <c r="A493" s="22" t="s">
        <v>35557</v>
      </c>
      <c r="B493" t="s">
        <v>803</v>
      </c>
      <c r="C493" t="s">
        <v>372</v>
      </c>
      <c r="D493" t="s">
        <v>804</v>
      </c>
      <c r="E493" t="s">
        <v>35618</v>
      </c>
      <c r="F493" t="s">
        <v>231</v>
      </c>
      <c r="G493" t="s">
        <v>805</v>
      </c>
      <c r="H493" t="s">
        <v>443</v>
      </c>
      <c r="I493" t="s">
        <v>231</v>
      </c>
      <c r="J493">
        <v>1</v>
      </c>
      <c r="K493" s="342">
        <v>31924970.311999999</v>
      </c>
      <c r="L493">
        <v>31924970.311999999</v>
      </c>
      <c r="M493">
        <v>0</v>
      </c>
      <c r="N493" s="23">
        <v>46150</v>
      </c>
      <c r="O493">
        <v>128</v>
      </c>
      <c r="P493">
        <v>1</v>
      </c>
      <c r="Q493" t="s">
        <v>232</v>
      </c>
      <c r="R493">
        <v>31920983.370999999</v>
      </c>
      <c r="S493" s="342">
        <v>31920983.370999999</v>
      </c>
      <c r="T493" t="s">
        <v>283</v>
      </c>
      <c r="U493">
        <v>4565854000</v>
      </c>
      <c r="V493">
        <v>3638173000</v>
      </c>
      <c r="W493">
        <v>927681000</v>
      </c>
      <c r="X493">
        <v>0</v>
      </c>
      <c r="Y493" t="str">
        <f>+MID(Tabla_Consulta_desde_Reporte_de_Valorización_de_Instrumentos6[[#This Row],[CODIGO_SBS]],7,1)</f>
        <v>1</v>
      </c>
      <c r="Z493" t="str">
        <f>Tabla_Consulta_desde_Reporte_de_Valorización_de_Instrumentos6[[#This Row],[CODIGO_SBS]]&amp;"-"&amp;RIGHT(Tabla_Consulta_desde_Reporte_de_Valorización_de_Instrumentos6[[#This Row],[PORTAFOLIO]],1)</f>
        <v>6000111AT399-0</v>
      </c>
      <c r="AA493" t="s">
        <v>37222</v>
      </c>
      <c r="AB493" t="s">
        <v>37223</v>
      </c>
      <c r="AC493">
        <f>Tabla_Consulta_desde_Reporte_de_Valorización_de_Instrumentos6[[#This Row],[VALOR_UNITARIO]]*Tabla_Consulta_desde_Reporte_de_Valorización_de_Instrumentos6[[#This Row],[CANTIDAD]]</f>
        <v>0</v>
      </c>
      <c r="AD493" t="e">
        <v>#N/A</v>
      </c>
      <c r="AE49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4" spans="1:31" hidden="1" x14ac:dyDescent="0.35">
      <c r="A494" s="22" t="s">
        <v>35557</v>
      </c>
      <c r="B494" t="s">
        <v>803</v>
      </c>
      <c r="C494" t="s">
        <v>372</v>
      </c>
      <c r="D494" t="s">
        <v>804</v>
      </c>
      <c r="E494" t="s">
        <v>31509</v>
      </c>
      <c r="F494" t="s">
        <v>231</v>
      </c>
      <c r="G494" t="s">
        <v>805</v>
      </c>
      <c r="H494" t="s">
        <v>443</v>
      </c>
      <c r="I494" t="s">
        <v>231</v>
      </c>
      <c r="J494">
        <v>1</v>
      </c>
      <c r="K494" s="342">
        <v>61581915.299999997</v>
      </c>
      <c r="L494">
        <v>61581915.299999997</v>
      </c>
      <c r="M494">
        <v>0</v>
      </c>
      <c r="N494" s="23">
        <v>46177</v>
      </c>
      <c r="O494">
        <v>155</v>
      </c>
      <c r="P494">
        <v>1</v>
      </c>
      <c r="Q494" t="s">
        <v>232</v>
      </c>
      <c r="R494">
        <v>61574198.640000001</v>
      </c>
      <c r="S494" s="342">
        <v>61574198.640000001</v>
      </c>
      <c r="T494" t="s">
        <v>283</v>
      </c>
      <c r="U494">
        <v>4565854000</v>
      </c>
      <c r="V494">
        <v>3638173000</v>
      </c>
      <c r="W494">
        <v>927681000</v>
      </c>
      <c r="X494">
        <v>0</v>
      </c>
      <c r="Y494" t="str">
        <f>+MID(Tabla_Consulta_desde_Reporte_de_Valorización_de_Instrumentos6[[#This Row],[CODIGO_SBS]],7,1)</f>
        <v>1</v>
      </c>
      <c r="Z494" t="str">
        <f>Tabla_Consulta_desde_Reporte_de_Valorización_de_Instrumentos6[[#This Row],[CODIGO_SBS]]&amp;"-"&amp;RIGHT(Tabla_Consulta_desde_Reporte_de_Valorización_de_Instrumentos6[[#This Row],[PORTAFOLIO]],1)</f>
        <v>6000111AT824-0</v>
      </c>
      <c r="AA494" t="s">
        <v>37222</v>
      </c>
      <c r="AB494" t="s">
        <v>37223</v>
      </c>
      <c r="AC494">
        <f>Tabla_Consulta_desde_Reporte_de_Valorización_de_Instrumentos6[[#This Row],[VALOR_UNITARIO]]*Tabla_Consulta_desde_Reporte_de_Valorización_de_Instrumentos6[[#This Row],[CANTIDAD]]</f>
        <v>0</v>
      </c>
      <c r="AD494" t="e">
        <v>#N/A</v>
      </c>
      <c r="AE49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5" spans="1:31" hidden="1" x14ac:dyDescent="0.35">
      <c r="A495" s="22" t="s">
        <v>35557</v>
      </c>
      <c r="B495" t="s">
        <v>803</v>
      </c>
      <c r="C495" t="s">
        <v>372</v>
      </c>
      <c r="D495" t="s">
        <v>804</v>
      </c>
      <c r="E495" t="s">
        <v>31510</v>
      </c>
      <c r="F495" t="s">
        <v>231</v>
      </c>
      <c r="G495" t="s">
        <v>805</v>
      </c>
      <c r="H495" t="s">
        <v>807</v>
      </c>
      <c r="I495" t="s">
        <v>231</v>
      </c>
      <c r="J495">
        <v>1</v>
      </c>
      <c r="K495" s="342">
        <v>76989000</v>
      </c>
      <c r="L495">
        <v>76989000</v>
      </c>
      <c r="M495">
        <v>0</v>
      </c>
      <c r="N495" s="23">
        <v>46178</v>
      </c>
      <c r="O495">
        <v>156</v>
      </c>
      <c r="P495">
        <v>1</v>
      </c>
      <c r="Q495" t="s">
        <v>232</v>
      </c>
      <c r="R495">
        <v>76979250</v>
      </c>
      <c r="S495" s="342">
        <v>76979250</v>
      </c>
      <c r="T495" t="s">
        <v>283</v>
      </c>
      <c r="U495">
        <v>4565854000</v>
      </c>
      <c r="V495">
        <v>3638173000</v>
      </c>
      <c r="W495">
        <v>927681000</v>
      </c>
      <c r="X495">
        <v>0</v>
      </c>
      <c r="Y495" t="str">
        <f>+MID(Tabla_Consulta_desde_Reporte_de_Valorización_de_Instrumentos6[[#This Row],[CODIGO_SBS]],7,1)</f>
        <v>1</v>
      </c>
      <c r="Z495" t="str">
        <f>Tabla_Consulta_desde_Reporte_de_Valorización_de_Instrumentos6[[#This Row],[CODIGO_SBS]]&amp;"-"&amp;RIGHT(Tabla_Consulta_desde_Reporte_de_Valorización_de_Instrumentos6[[#This Row],[PORTAFOLIO]],1)</f>
        <v>6000091AT841-0</v>
      </c>
      <c r="AA495" t="s">
        <v>37222</v>
      </c>
      <c r="AB495" t="s">
        <v>37223</v>
      </c>
      <c r="AC495">
        <f>Tabla_Consulta_desde_Reporte_de_Valorización_de_Instrumentos6[[#This Row],[VALOR_UNITARIO]]*Tabla_Consulta_desde_Reporte_de_Valorización_de_Instrumentos6[[#This Row],[CANTIDAD]]</f>
        <v>0</v>
      </c>
      <c r="AD495" t="e">
        <v>#N/A</v>
      </c>
      <c r="AE49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6" spans="1:31" hidden="1" x14ac:dyDescent="0.35">
      <c r="A496" s="22" t="s">
        <v>35557</v>
      </c>
      <c r="B496" t="s">
        <v>803</v>
      </c>
      <c r="C496" t="s">
        <v>372</v>
      </c>
      <c r="D496" t="s">
        <v>804</v>
      </c>
      <c r="E496" t="s">
        <v>31511</v>
      </c>
      <c r="F496" t="s">
        <v>231</v>
      </c>
      <c r="G496" t="s">
        <v>805</v>
      </c>
      <c r="H496" t="s">
        <v>807</v>
      </c>
      <c r="I496" t="s">
        <v>231</v>
      </c>
      <c r="J496">
        <v>1</v>
      </c>
      <c r="K496" s="342">
        <v>25602556.074999999</v>
      </c>
      <c r="L496">
        <v>25602556.074999999</v>
      </c>
      <c r="M496">
        <v>0</v>
      </c>
      <c r="N496" s="23">
        <v>46195</v>
      </c>
      <c r="O496">
        <v>173</v>
      </c>
      <c r="P496">
        <v>1</v>
      </c>
      <c r="Q496" t="s">
        <v>232</v>
      </c>
      <c r="R496">
        <v>25599333.850000001</v>
      </c>
      <c r="S496" s="342">
        <v>25599333.850000001</v>
      </c>
      <c r="T496" t="s">
        <v>283</v>
      </c>
      <c r="U496">
        <v>4565854000</v>
      </c>
      <c r="V496">
        <v>3638173000</v>
      </c>
      <c r="W496">
        <v>927681000</v>
      </c>
      <c r="X496">
        <v>0</v>
      </c>
      <c r="Y496" t="str">
        <f>+MID(Tabla_Consulta_desde_Reporte_de_Valorización_de_Instrumentos6[[#This Row],[CODIGO_SBS]],7,1)</f>
        <v>1</v>
      </c>
      <c r="Z496" t="str">
        <f>Tabla_Consulta_desde_Reporte_de_Valorización_de_Instrumentos6[[#This Row],[CODIGO_SBS]]&amp;"-"&amp;RIGHT(Tabla_Consulta_desde_Reporte_de_Valorización_de_Instrumentos6[[#This Row],[PORTAFOLIO]],1)</f>
        <v>6000091AU122-0</v>
      </c>
      <c r="AA496" t="s">
        <v>37222</v>
      </c>
      <c r="AB496" t="s">
        <v>37223</v>
      </c>
      <c r="AC496">
        <f>Tabla_Consulta_desde_Reporte_de_Valorización_de_Instrumentos6[[#This Row],[VALOR_UNITARIO]]*Tabla_Consulta_desde_Reporte_de_Valorización_de_Instrumentos6[[#This Row],[CANTIDAD]]</f>
        <v>0</v>
      </c>
      <c r="AD496" t="e">
        <v>#N/A</v>
      </c>
      <c r="AE49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7" spans="1:31" hidden="1" x14ac:dyDescent="0.35">
      <c r="A497" s="22" t="s">
        <v>35557</v>
      </c>
      <c r="B497" t="s">
        <v>803</v>
      </c>
      <c r="C497" t="s">
        <v>372</v>
      </c>
      <c r="D497" t="s">
        <v>804</v>
      </c>
      <c r="E497" t="s">
        <v>32577</v>
      </c>
      <c r="F497" t="s">
        <v>231</v>
      </c>
      <c r="G497" t="s">
        <v>805</v>
      </c>
      <c r="H497" t="s">
        <v>807</v>
      </c>
      <c r="I497" t="s">
        <v>231</v>
      </c>
      <c r="J497">
        <v>1</v>
      </c>
      <c r="K497" s="342">
        <v>40900277</v>
      </c>
      <c r="L497">
        <v>40900277</v>
      </c>
      <c r="M497">
        <v>0</v>
      </c>
      <c r="N497" s="23">
        <v>46206</v>
      </c>
      <c r="O497">
        <v>184</v>
      </c>
      <c r="P497">
        <v>1</v>
      </c>
      <c r="Q497" t="s">
        <v>232</v>
      </c>
      <c r="R497">
        <v>40895132.560000002</v>
      </c>
      <c r="S497" s="342">
        <v>40895132.560000002</v>
      </c>
      <c r="T497" t="s">
        <v>283</v>
      </c>
      <c r="U497">
        <v>4565854000</v>
      </c>
      <c r="V497">
        <v>3638173000</v>
      </c>
      <c r="W497">
        <v>927681000</v>
      </c>
      <c r="X497">
        <v>0</v>
      </c>
      <c r="Y497" t="str">
        <f>+MID(Tabla_Consulta_desde_Reporte_de_Valorización_de_Instrumentos6[[#This Row],[CODIGO_SBS]],7,1)</f>
        <v>1</v>
      </c>
      <c r="Z497" t="str">
        <f>Tabla_Consulta_desde_Reporte_de_Valorización_de_Instrumentos6[[#This Row],[CODIGO_SBS]]&amp;"-"&amp;RIGHT(Tabla_Consulta_desde_Reporte_de_Valorización_de_Instrumentos6[[#This Row],[PORTAFOLIO]],1)</f>
        <v>6000091AU297-0</v>
      </c>
      <c r="AA497" t="s">
        <v>37222</v>
      </c>
      <c r="AB497" t="s">
        <v>37223</v>
      </c>
      <c r="AC497">
        <f>Tabla_Consulta_desde_Reporte_de_Valorización_de_Instrumentos6[[#This Row],[VALOR_UNITARIO]]*Tabla_Consulta_desde_Reporte_de_Valorización_de_Instrumentos6[[#This Row],[CANTIDAD]]</f>
        <v>0</v>
      </c>
      <c r="AD497" t="e">
        <v>#N/A</v>
      </c>
      <c r="AE49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8" spans="1:31" hidden="1" x14ac:dyDescent="0.35">
      <c r="A498" s="22" t="s">
        <v>35557</v>
      </c>
      <c r="B498" t="s">
        <v>803</v>
      </c>
      <c r="C498" t="s">
        <v>372</v>
      </c>
      <c r="D498" t="s">
        <v>804</v>
      </c>
      <c r="E498" t="s">
        <v>32578</v>
      </c>
      <c r="F498" t="s">
        <v>231</v>
      </c>
      <c r="G498" t="s">
        <v>805</v>
      </c>
      <c r="H498" t="s">
        <v>395</v>
      </c>
      <c r="I498" t="s">
        <v>231</v>
      </c>
      <c r="J498">
        <v>1</v>
      </c>
      <c r="K498" s="342">
        <v>15335674.710000001</v>
      </c>
      <c r="L498">
        <v>15335674.710000001</v>
      </c>
      <c r="M498">
        <v>0</v>
      </c>
      <c r="N498" s="23">
        <v>46206</v>
      </c>
      <c r="O498">
        <v>184</v>
      </c>
      <c r="P498">
        <v>1</v>
      </c>
      <c r="Q498" t="s">
        <v>232</v>
      </c>
      <c r="R498">
        <v>15333745.545</v>
      </c>
      <c r="S498" s="342">
        <v>15333745.545</v>
      </c>
      <c r="T498" t="s">
        <v>283</v>
      </c>
      <c r="U498">
        <v>4565854000</v>
      </c>
      <c r="V498">
        <v>3638173000</v>
      </c>
      <c r="W498">
        <v>927681000</v>
      </c>
      <c r="X498">
        <v>0</v>
      </c>
      <c r="Y498" t="str">
        <f>+MID(Tabla_Consulta_desde_Reporte_de_Valorización_de_Instrumentos6[[#This Row],[CODIGO_SBS]],7,1)</f>
        <v>1</v>
      </c>
      <c r="Z498" t="str">
        <f>Tabla_Consulta_desde_Reporte_de_Valorización_de_Instrumentos6[[#This Row],[CODIGO_SBS]]&amp;"-"&amp;RIGHT(Tabla_Consulta_desde_Reporte_de_Valorización_de_Instrumentos6[[#This Row],[PORTAFOLIO]],1)</f>
        <v>6000031AU325-0</v>
      </c>
      <c r="AA498" t="s">
        <v>37222</v>
      </c>
      <c r="AB498" t="s">
        <v>37223</v>
      </c>
      <c r="AC498">
        <f>Tabla_Consulta_desde_Reporte_de_Valorización_de_Instrumentos6[[#This Row],[VALOR_UNITARIO]]*Tabla_Consulta_desde_Reporte_de_Valorización_de_Instrumentos6[[#This Row],[CANTIDAD]]</f>
        <v>0</v>
      </c>
      <c r="AD498" t="e">
        <v>#N/A</v>
      </c>
      <c r="AE49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9" spans="1:31" hidden="1" x14ac:dyDescent="0.35">
      <c r="A499" s="22" t="s">
        <v>35557</v>
      </c>
      <c r="B499" t="s">
        <v>803</v>
      </c>
      <c r="C499" t="s">
        <v>372</v>
      </c>
      <c r="D499" t="s">
        <v>804</v>
      </c>
      <c r="E499" t="s">
        <v>32579</v>
      </c>
      <c r="F499" t="s">
        <v>231</v>
      </c>
      <c r="G499" t="s">
        <v>805</v>
      </c>
      <c r="H499" t="s">
        <v>31472</v>
      </c>
      <c r="I499" t="s">
        <v>231</v>
      </c>
      <c r="J499">
        <v>1</v>
      </c>
      <c r="K499" s="342">
        <v>20448533.719999999</v>
      </c>
      <c r="L499">
        <v>20448533.719999999</v>
      </c>
      <c r="M499">
        <v>0</v>
      </c>
      <c r="N499" s="23">
        <v>46206</v>
      </c>
      <c r="O499">
        <v>184</v>
      </c>
      <c r="P499">
        <v>1</v>
      </c>
      <c r="Q499" t="s">
        <v>232</v>
      </c>
      <c r="R499">
        <v>20445955.940000001</v>
      </c>
      <c r="S499" s="342">
        <v>20445955.940000001</v>
      </c>
      <c r="T499" t="s">
        <v>283</v>
      </c>
      <c r="U499">
        <v>4565854000</v>
      </c>
      <c r="V499">
        <v>3638173000</v>
      </c>
      <c r="W499">
        <v>927681000</v>
      </c>
      <c r="X499">
        <v>0</v>
      </c>
      <c r="Y499" t="str">
        <f>+MID(Tabla_Consulta_desde_Reporte_de_Valorización_de_Instrumentos6[[#This Row],[CODIGO_SBS]],7,1)</f>
        <v>1</v>
      </c>
      <c r="Z499" t="str">
        <f>Tabla_Consulta_desde_Reporte_de_Valorización_de_Instrumentos6[[#This Row],[CODIGO_SBS]]&amp;"-"&amp;RIGHT(Tabla_Consulta_desde_Reporte_de_Valorización_de_Instrumentos6[[#This Row],[PORTAFOLIO]],1)</f>
        <v>6000491AU320-0</v>
      </c>
      <c r="AA499" t="s">
        <v>37222</v>
      </c>
      <c r="AB499" t="s">
        <v>37223</v>
      </c>
      <c r="AC499">
        <f>Tabla_Consulta_desde_Reporte_de_Valorización_de_Instrumentos6[[#This Row],[VALOR_UNITARIO]]*Tabla_Consulta_desde_Reporte_de_Valorización_de_Instrumentos6[[#This Row],[CANTIDAD]]</f>
        <v>0</v>
      </c>
      <c r="AD499" t="e">
        <v>#N/A</v>
      </c>
      <c r="AE49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0" spans="1:31" hidden="1" x14ac:dyDescent="0.35">
      <c r="A500" s="22" t="s">
        <v>35557</v>
      </c>
      <c r="B500" t="s">
        <v>803</v>
      </c>
      <c r="C500" t="s">
        <v>372</v>
      </c>
      <c r="D500" t="s">
        <v>804</v>
      </c>
      <c r="E500" t="s">
        <v>32580</v>
      </c>
      <c r="F500" t="s">
        <v>231</v>
      </c>
      <c r="G500" t="s">
        <v>805</v>
      </c>
      <c r="H500" t="s">
        <v>443</v>
      </c>
      <c r="I500" t="s">
        <v>231</v>
      </c>
      <c r="J500">
        <v>1</v>
      </c>
      <c r="K500" s="342">
        <v>30647834.460000001</v>
      </c>
      <c r="L500">
        <v>30647834.460000001</v>
      </c>
      <c r="M500">
        <v>0</v>
      </c>
      <c r="N500" s="23">
        <v>46213</v>
      </c>
      <c r="O500">
        <v>191</v>
      </c>
      <c r="P500">
        <v>1</v>
      </c>
      <c r="Q500" t="s">
        <v>232</v>
      </c>
      <c r="R500">
        <v>30644001.120000001</v>
      </c>
      <c r="S500" s="342">
        <v>30644001.120000001</v>
      </c>
      <c r="T500" t="s">
        <v>283</v>
      </c>
      <c r="U500">
        <v>4565854000</v>
      </c>
      <c r="V500">
        <v>3638173000</v>
      </c>
      <c r="W500">
        <v>927681000</v>
      </c>
      <c r="X500">
        <v>0</v>
      </c>
      <c r="Y500" t="str">
        <f>+MID(Tabla_Consulta_desde_Reporte_de_Valorización_de_Instrumentos6[[#This Row],[CODIGO_SBS]],7,1)</f>
        <v>1</v>
      </c>
      <c r="Z500" t="str">
        <f>Tabla_Consulta_desde_Reporte_de_Valorización_de_Instrumentos6[[#This Row],[CODIGO_SBS]]&amp;"-"&amp;RIGHT(Tabla_Consulta_desde_Reporte_de_Valorización_de_Instrumentos6[[#This Row],[PORTAFOLIO]],1)</f>
        <v>6000111AU390-0</v>
      </c>
      <c r="AA500" t="s">
        <v>37222</v>
      </c>
      <c r="AB500" t="s">
        <v>37223</v>
      </c>
      <c r="AC500">
        <f>Tabla_Consulta_desde_Reporte_de_Valorización_de_Instrumentos6[[#This Row],[VALOR_UNITARIO]]*Tabla_Consulta_desde_Reporte_de_Valorización_de_Instrumentos6[[#This Row],[CANTIDAD]]</f>
        <v>0</v>
      </c>
      <c r="AD500" t="e">
        <v>#N/A</v>
      </c>
      <c r="AE50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1" spans="1:31" hidden="1" x14ac:dyDescent="0.35">
      <c r="A501" s="22" t="s">
        <v>35557</v>
      </c>
      <c r="B501" t="s">
        <v>803</v>
      </c>
      <c r="C501" t="s">
        <v>372</v>
      </c>
      <c r="D501" t="s">
        <v>804</v>
      </c>
      <c r="E501" t="s">
        <v>32583</v>
      </c>
      <c r="F501" t="s">
        <v>231</v>
      </c>
      <c r="G501" t="s">
        <v>805</v>
      </c>
      <c r="H501" t="s">
        <v>443</v>
      </c>
      <c r="I501" t="s">
        <v>231</v>
      </c>
      <c r="J501">
        <v>1</v>
      </c>
      <c r="K501" s="342">
        <v>30644001.120000001</v>
      </c>
      <c r="L501">
        <v>30644001.120000001</v>
      </c>
      <c r="M501">
        <v>0</v>
      </c>
      <c r="N501" s="23">
        <v>46162</v>
      </c>
      <c r="O501">
        <v>140</v>
      </c>
      <c r="P501">
        <v>1</v>
      </c>
      <c r="Q501" t="s">
        <v>232</v>
      </c>
      <c r="R501">
        <v>30640167.780000001</v>
      </c>
      <c r="S501" s="342">
        <v>30640167.780000001</v>
      </c>
      <c r="T501" t="s">
        <v>283</v>
      </c>
      <c r="U501">
        <v>4565854000</v>
      </c>
      <c r="V501">
        <v>3638173000</v>
      </c>
      <c r="W501">
        <v>927681000</v>
      </c>
      <c r="X501">
        <v>0</v>
      </c>
      <c r="Y501" t="str">
        <f>+MID(Tabla_Consulta_desde_Reporte_de_Valorización_de_Instrumentos6[[#This Row],[CODIGO_SBS]],7,1)</f>
        <v>1</v>
      </c>
      <c r="Z501" t="str">
        <f>Tabla_Consulta_desde_Reporte_de_Valorización_de_Instrumentos6[[#This Row],[CODIGO_SBS]]&amp;"-"&amp;RIGHT(Tabla_Consulta_desde_Reporte_de_Valorización_de_Instrumentos6[[#This Row],[PORTAFOLIO]],1)</f>
        <v>6000111AU421-0</v>
      </c>
      <c r="AA501" t="s">
        <v>37222</v>
      </c>
      <c r="AB501" t="s">
        <v>37223</v>
      </c>
      <c r="AC501">
        <f>Tabla_Consulta_desde_Reporte_de_Valorización_de_Instrumentos6[[#This Row],[VALOR_UNITARIO]]*Tabla_Consulta_desde_Reporte_de_Valorización_de_Instrumentos6[[#This Row],[CANTIDAD]]</f>
        <v>0</v>
      </c>
      <c r="AD501" t="e">
        <v>#N/A</v>
      </c>
      <c r="AE50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2" spans="1:31" hidden="1" x14ac:dyDescent="0.35">
      <c r="A502" s="22" t="s">
        <v>35557</v>
      </c>
      <c r="B502" t="s">
        <v>803</v>
      </c>
      <c r="C502" t="s">
        <v>372</v>
      </c>
      <c r="D502" t="s">
        <v>804</v>
      </c>
      <c r="E502" t="s">
        <v>32572</v>
      </c>
      <c r="F502" t="s">
        <v>231</v>
      </c>
      <c r="G502" t="s">
        <v>805</v>
      </c>
      <c r="H502" t="s">
        <v>315</v>
      </c>
      <c r="I502" t="s">
        <v>231</v>
      </c>
      <c r="J502">
        <v>1</v>
      </c>
      <c r="K502" s="342">
        <v>15271875</v>
      </c>
      <c r="L502">
        <v>15271875</v>
      </c>
      <c r="M502">
        <v>0</v>
      </c>
      <c r="N502" s="23">
        <v>46237</v>
      </c>
      <c r="O502">
        <v>215</v>
      </c>
      <c r="P502">
        <v>1</v>
      </c>
      <c r="Q502" t="s">
        <v>232</v>
      </c>
      <c r="R502">
        <v>15270000</v>
      </c>
      <c r="S502" s="342">
        <v>15270000</v>
      </c>
      <c r="T502" t="s">
        <v>283</v>
      </c>
      <c r="U502">
        <v>4565854000</v>
      </c>
      <c r="V502">
        <v>3638173000</v>
      </c>
      <c r="W502">
        <v>927681000</v>
      </c>
      <c r="X502">
        <v>0</v>
      </c>
      <c r="Y502" t="str">
        <f>+MID(Tabla_Consulta_desde_Reporte_de_Valorización_de_Instrumentos6[[#This Row],[CODIGO_SBS]],7,1)</f>
        <v>1</v>
      </c>
      <c r="Z502" t="str">
        <f>Tabla_Consulta_desde_Reporte_de_Valorización_de_Instrumentos6[[#This Row],[CODIGO_SBS]]&amp;"-"&amp;RIGHT(Tabla_Consulta_desde_Reporte_de_Valorización_de_Instrumentos6[[#This Row],[PORTAFOLIO]],1)</f>
        <v>6000021AU802-0</v>
      </c>
      <c r="AA502" t="s">
        <v>37222</v>
      </c>
      <c r="AB502" t="s">
        <v>37223</v>
      </c>
      <c r="AC502">
        <f>Tabla_Consulta_desde_Reporte_de_Valorización_de_Instrumentos6[[#This Row],[VALOR_UNITARIO]]*Tabla_Consulta_desde_Reporte_de_Valorización_de_Instrumentos6[[#This Row],[CANTIDAD]]</f>
        <v>0</v>
      </c>
      <c r="AD502" t="e">
        <v>#N/A</v>
      </c>
      <c r="AE50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3" spans="1:31" hidden="1" x14ac:dyDescent="0.35">
      <c r="A503" s="22" t="s">
        <v>35557</v>
      </c>
      <c r="B503" t="s">
        <v>803</v>
      </c>
      <c r="C503" t="s">
        <v>372</v>
      </c>
      <c r="D503" t="s">
        <v>804</v>
      </c>
      <c r="E503" t="s">
        <v>32575</v>
      </c>
      <c r="F503" t="s">
        <v>231</v>
      </c>
      <c r="G503" t="s">
        <v>805</v>
      </c>
      <c r="H503" t="s">
        <v>395</v>
      </c>
      <c r="I503" t="s">
        <v>231</v>
      </c>
      <c r="J503">
        <v>1</v>
      </c>
      <c r="K503" s="342">
        <v>12216786.288000001</v>
      </c>
      <c r="L503">
        <v>12216786.288000001</v>
      </c>
      <c r="M503">
        <v>0</v>
      </c>
      <c r="N503" s="23">
        <v>46239</v>
      </c>
      <c r="O503">
        <v>217</v>
      </c>
      <c r="P503">
        <v>1</v>
      </c>
      <c r="Q503" t="s">
        <v>232</v>
      </c>
      <c r="R503">
        <v>12215259.624</v>
      </c>
      <c r="S503" s="342">
        <v>12215259.624</v>
      </c>
      <c r="T503" t="s">
        <v>283</v>
      </c>
      <c r="U503">
        <v>4565854000</v>
      </c>
      <c r="V503">
        <v>3638173000</v>
      </c>
      <c r="W503">
        <v>927681000</v>
      </c>
      <c r="X503">
        <v>0</v>
      </c>
      <c r="Y503" t="str">
        <f>+MID(Tabla_Consulta_desde_Reporte_de_Valorización_de_Instrumentos6[[#This Row],[CODIGO_SBS]],7,1)</f>
        <v>1</v>
      </c>
      <c r="Z503" t="str">
        <f>Tabla_Consulta_desde_Reporte_de_Valorización_de_Instrumentos6[[#This Row],[CODIGO_SBS]]&amp;"-"&amp;RIGHT(Tabla_Consulta_desde_Reporte_de_Valorización_de_Instrumentos6[[#This Row],[PORTAFOLIO]],1)</f>
        <v>6000031AU827-0</v>
      </c>
      <c r="AA503" t="s">
        <v>37222</v>
      </c>
      <c r="AB503" t="s">
        <v>37223</v>
      </c>
      <c r="AC503">
        <f>Tabla_Consulta_desde_Reporte_de_Valorización_de_Instrumentos6[[#This Row],[VALOR_UNITARIO]]*Tabla_Consulta_desde_Reporte_de_Valorización_de_Instrumentos6[[#This Row],[CANTIDAD]]</f>
        <v>0</v>
      </c>
      <c r="AD503" t="e">
        <v>#N/A</v>
      </c>
      <c r="AE50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4" spans="1:31" hidden="1" x14ac:dyDescent="0.35">
      <c r="A504" s="22" t="s">
        <v>35557</v>
      </c>
      <c r="B504" t="s">
        <v>803</v>
      </c>
      <c r="C504" t="s">
        <v>372</v>
      </c>
      <c r="D504" t="s">
        <v>804</v>
      </c>
      <c r="E504" t="s">
        <v>35611</v>
      </c>
      <c r="F504" t="s">
        <v>231</v>
      </c>
      <c r="G504" t="s">
        <v>805</v>
      </c>
      <c r="H504" t="s">
        <v>315</v>
      </c>
      <c r="I504" t="s">
        <v>231</v>
      </c>
      <c r="J504">
        <v>1</v>
      </c>
      <c r="K504" s="342">
        <v>35621250</v>
      </c>
      <c r="L504">
        <v>35621250</v>
      </c>
      <c r="M504">
        <v>0</v>
      </c>
      <c r="N504" s="23">
        <v>46132</v>
      </c>
      <c r="O504">
        <v>110</v>
      </c>
      <c r="P504">
        <v>1</v>
      </c>
      <c r="Q504" t="s">
        <v>232</v>
      </c>
      <c r="R504">
        <v>35616875</v>
      </c>
      <c r="S504" s="342">
        <v>35616875</v>
      </c>
      <c r="T504" t="s">
        <v>283</v>
      </c>
      <c r="U504">
        <v>4565854000</v>
      </c>
      <c r="V504">
        <v>3638173000</v>
      </c>
      <c r="W504">
        <v>927681000</v>
      </c>
      <c r="X504">
        <v>0</v>
      </c>
      <c r="Y504" t="str">
        <f>+MID(Tabla_Consulta_desde_Reporte_de_Valorización_de_Instrumentos6[[#This Row],[CODIGO_SBS]],7,1)</f>
        <v>1</v>
      </c>
      <c r="Z504" t="str">
        <f>Tabla_Consulta_desde_Reporte_de_Valorización_de_Instrumentos6[[#This Row],[CODIGO_SBS]]&amp;"-"&amp;RIGHT(Tabla_Consulta_desde_Reporte_de_Valorización_de_Instrumentos6[[#This Row],[PORTAFOLIO]],1)</f>
        <v>6000021AU828-0</v>
      </c>
      <c r="AA504" t="s">
        <v>37222</v>
      </c>
      <c r="AB504" t="s">
        <v>37223</v>
      </c>
      <c r="AC504">
        <f>Tabla_Consulta_desde_Reporte_de_Valorización_de_Instrumentos6[[#This Row],[VALOR_UNITARIO]]*Tabla_Consulta_desde_Reporte_de_Valorización_de_Instrumentos6[[#This Row],[CANTIDAD]]</f>
        <v>0</v>
      </c>
      <c r="AD504" t="e">
        <v>#N/A</v>
      </c>
      <c r="AE50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5" spans="1:31" hidden="1" x14ac:dyDescent="0.35">
      <c r="A505" s="22" t="s">
        <v>35557</v>
      </c>
      <c r="B505" t="s">
        <v>803</v>
      </c>
      <c r="C505" t="s">
        <v>372</v>
      </c>
      <c r="D505" t="s">
        <v>804</v>
      </c>
      <c r="E505" t="s">
        <v>35612</v>
      </c>
      <c r="F505" t="s">
        <v>231</v>
      </c>
      <c r="G505" t="s">
        <v>805</v>
      </c>
      <c r="H505" t="s">
        <v>315</v>
      </c>
      <c r="I505" t="s">
        <v>231</v>
      </c>
      <c r="J505">
        <v>1</v>
      </c>
      <c r="K505" s="342">
        <v>40710000</v>
      </c>
      <c r="L505">
        <v>40710000</v>
      </c>
      <c r="M505">
        <v>0</v>
      </c>
      <c r="N505" s="23">
        <v>46043</v>
      </c>
      <c r="O505">
        <v>21</v>
      </c>
      <c r="P505">
        <v>1</v>
      </c>
      <c r="Q505" t="s">
        <v>232</v>
      </c>
      <c r="R505">
        <v>40705000</v>
      </c>
      <c r="S505" s="342">
        <v>40705000</v>
      </c>
      <c r="T505" t="s">
        <v>283</v>
      </c>
      <c r="U505">
        <v>4565854000</v>
      </c>
      <c r="V505">
        <v>3638173000</v>
      </c>
      <c r="W505">
        <v>927681000</v>
      </c>
      <c r="X505">
        <v>0</v>
      </c>
      <c r="Y505" t="str">
        <f>+MID(Tabla_Consulta_desde_Reporte_de_Valorización_de_Instrumentos6[[#This Row],[CODIGO_SBS]],7,1)</f>
        <v>1</v>
      </c>
      <c r="Z505" t="str">
        <f>Tabla_Consulta_desde_Reporte_de_Valorización_de_Instrumentos6[[#This Row],[CODIGO_SBS]]&amp;"-"&amp;RIGHT(Tabla_Consulta_desde_Reporte_de_Valorización_de_Instrumentos6[[#This Row],[PORTAFOLIO]],1)</f>
        <v>6000021AU829-0</v>
      </c>
      <c r="AA505" t="s">
        <v>37222</v>
      </c>
      <c r="AB505" t="s">
        <v>37223</v>
      </c>
      <c r="AC505">
        <f>Tabla_Consulta_desde_Reporte_de_Valorización_de_Instrumentos6[[#This Row],[VALOR_UNITARIO]]*Tabla_Consulta_desde_Reporte_de_Valorización_de_Instrumentos6[[#This Row],[CANTIDAD]]</f>
        <v>0</v>
      </c>
      <c r="AD505" t="e">
        <v>#N/A</v>
      </c>
      <c r="AE50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6" spans="1:31" hidden="1" x14ac:dyDescent="0.35">
      <c r="A506" s="22" t="s">
        <v>35557</v>
      </c>
      <c r="B506" t="s">
        <v>803</v>
      </c>
      <c r="C506" t="s">
        <v>372</v>
      </c>
      <c r="D506" t="s">
        <v>804</v>
      </c>
      <c r="E506" t="s">
        <v>32565</v>
      </c>
      <c r="F506" t="s">
        <v>231</v>
      </c>
      <c r="G506" t="s">
        <v>805</v>
      </c>
      <c r="H506" t="s">
        <v>807</v>
      </c>
      <c r="I506" t="s">
        <v>231</v>
      </c>
      <c r="J506">
        <v>1</v>
      </c>
      <c r="K506" s="342">
        <v>20325110.52</v>
      </c>
      <c r="L506">
        <v>20325110.52</v>
      </c>
      <c r="M506">
        <v>0</v>
      </c>
      <c r="N506" s="23">
        <v>46248</v>
      </c>
      <c r="O506">
        <v>226</v>
      </c>
      <c r="P506">
        <v>1</v>
      </c>
      <c r="Q506" t="s">
        <v>232</v>
      </c>
      <c r="R506">
        <v>20322666.079999998</v>
      </c>
      <c r="S506" s="342">
        <v>20322666.079999998</v>
      </c>
      <c r="T506" t="s">
        <v>283</v>
      </c>
      <c r="U506">
        <v>4565854000</v>
      </c>
      <c r="V506">
        <v>3638173000</v>
      </c>
      <c r="W506">
        <v>927681000</v>
      </c>
      <c r="X506">
        <v>0</v>
      </c>
      <c r="Y506" t="str">
        <f>+MID(Tabla_Consulta_desde_Reporte_de_Valorización_de_Instrumentos6[[#This Row],[CODIGO_SBS]],7,1)</f>
        <v>1</v>
      </c>
      <c r="Z506" t="str">
        <f>Tabla_Consulta_desde_Reporte_de_Valorización_de_Instrumentos6[[#This Row],[CODIGO_SBS]]&amp;"-"&amp;RIGHT(Tabla_Consulta_desde_Reporte_de_Valorización_de_Instrumentos6[[#This Row],[PORTAFOLIO]],1)</f>
        <v>6000091AV018-0</v>
      </c>
      <c r="AA506" t="s">
        <v>37222</v>
      </c>
      <c r="AB506" t="s">
        <v>37223</v>
      </c>
      <c r="AC506">
        <f>Tabla_Consulta_desde_Reporte_de_Valorización_de_Instrumentos6[[#This Row],[VALOR_UNITARIO]]*Tabla_Consulta_desde_Reporte_de_Valorización_de_Instrumentos6[[#This Row],[CANTIDAD]]</f>
        <v>0</v>
      </c>
      <c r="AD506" t="e">
        <v>#N/A</v>
      </c>
      <c r="AE50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7" spans="1:31" hidden="1" x14ac:dyDescent="0.35">
      <c r="A507" s="22" t="s">
        <v>35557</v>
      </c>
      <c r="B507" t="s">
        <v>803</v>
      </c>
      <c r="C507" t="s">
        <v>372</v>
      </c>
      <c r="D507" t="s">
        <v>804</v>
      </c>
      <c r="E507" t="s">
        <v>32566</v>
      </c>
      <c r="F507" t="s">
        <v>231</v>
      </c>
      <c r="G507" t="s">
        <v>805</v>
      </c>
      <c r="H507" t="s">
        <v>806</v>
      </c>
      <c r="I507" t="s">
        <v>231</v>
      </c>
      <c r="J507">
        <v>1</v>
      </c>
      <c r="K507" s="342">
        <v>10164402.630000001</v>
      </c>
      <c r="L507">
        <v>10164402.630000001</v>
      </c>
      <c r="M507">
        <v>0</v>
      </c>
      <c r="N507" s="23">
        <v>46248</v>
      </c>
      <c r="O507">
        <v>226</v>
      </c>
      <c r="P507">
        <v>1</v>
      </c>
      <c r="Q507" t="s">
        <v>232</v>
      </c>
      <c r="R507">
        <v>10163166.52</v>
      </c>
      <c r="S507" s="342">
        <v>10163166.52</v>
      </c>
      <c r="T507" t="s">
        <v>283</v>
      </c>
      <c r="U507">
        <v>4565854000</v>
      </c>
      <c r="V507">
        <v>3638173000</v>
      </c>
      <c r="W507">
        <v>927681000</v>
      </c>
      <c r="X507">
        <v>0</v>
      </c>
      <c r="Y507" t="str">
        <f>+MID(Tabla_Consulta_desde_Reporte_de_Valorización_de_Instrumentos6[[#This Row],[CODIGO_SBS]],7,1)</f>
        <v>1</v>
      </c>
      <c r="Z507" t="str">
        <f>Tabla_Consulta_desde_Reporte_de_Valorización_de_Instrumentos6[[#This Row],[CODIGO_SBS]]&amp;"-"&amp;RIGHT(Tabla_Consulta_desde_Reporte_de_Valorización_de_Instrumentos6[[#This Row],[PORTAFOLIO]],1)</f>
        <v>6000481AV017-0</v>
      </c>
      <c r="AA507" t="s">
        <v>37222</v>
      </c>
      <c r="AB507" t="s">
        <v>37223</v>
      </c>
      <c r="AC507">
        <f>Tabla_Consulta_desde_Reporte_de_Valorización_de_Instrumentos6[[#This Row],[VALOR_UNITARIO]]*Tabla_Consulta_desde_Reporte_de_Valorización_de_Instrumentos6[[#This Row],[CANTIDAD]]</f>
        <v>0</v>
      </c>
      <c r="AD507" t="e">
        <v>#N/A</v>
      </c>
      <c r="AE50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8" spans="1:31" hidden="1" x14ac:dyDescent="0.35">
      <c r="A508" s="22" t="s">
        <v>35557</v>
      </c>
      <c r="B508" t="s">
        <v>803</v>
      </c>
      <c r="C508" t="s">
        <v>372</v>
      </c>
      <c r="D508" t="s">
        <v>804</v>
      </c>
      <c r="E508" t="s">
        <v>35610</v>
      </c>
      <c r="F508" t="s">
        <v>231</v>
      </c>
      <c r="G508" t="s">
        <v>805</v>
      </c>
      <c r="H508" t="s">
        <v>315</v>
      </c>
      <c r="I508" t="s">
        <v>231</v>
      </c>
      <c r="J508">
        <v>1</v>
      </c>
      <c r="K508" s="342">
        <v>20326333.039999999</v>
      </c>
      <c r="L508">
        <v>20326333.039999999</v>
      </c>
      <c r="M508">
        <v>0</v>
      </c>
      <c r="N508" s="23">
        <v>46105</v>
      </c>
      <c r="O508">
        <v>83</v>
      </c>
      <c r="P508">
        <v>1</v>
      </c>
      <c r="Q508" t="s">
        <v>232</v>
      </c>
      <c r="R508">
        <v>20323860.82</v>
      </c>
      <c r="S508" s="342">
        <v>20323860.82</v>
      </c>
      <c r="T508" t="s">
        <v>283</v>
      </c>
      <c r="U508">
        <v>4565854000</v>
      </c>
      <c r="V508">
        <v>3638173000</v>
      </c>
      <c r="W508">
        <v>927681000</v>
      </c>
      <c r="X508">
        <v>0</v>
      </c>
      <c r="Y508" t="str">
        <f>+MID(Tabla_Consulta_desde_Reporte_de_Valorización_de_Instrumentos6[[#This Row],[CODIGO_SBS]],7,1)</f>
        <v>1</v>
      </c>
      <c r="Z508" t="str">
        <f>Tabla_Consulta_desde_Reporte_de_Valorización_de_Instrumentos6[[#This Row],[CODIGO_SBS]]&amp;"-"&amp;RIGHT(Tabla_Consulta_desde_Reporte_de_Valorización_de_Instrumentos6[[#This Row],[PORTAFOLIO]],1)</f>
        <v>6000021AV040-0</v>
      </c>
      <c r="AA508" t="s">
        <v>37222</v>
      </c>
      <c r="AB508" t="s">
        <v>37223</v>
      </c>
      <c r="AC508">
        <f>Tabla_Consulta_desde_Reporte_de_Valorización_de_Instrumentos6[[#This Row],[VALOR_UNITARIO]]*Tabla_Consulta_desde_Reporte_de_Valorización_de_Instrumentos6[[#This Row],[CANTIDAD]]</f>
        <v>0</v>
      </c>
      <c r="AD508" t="e">
        <v>#N/A</v>
      </c>
      <c r="AE50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9" spans="1:31" hidden="1" x14ac:dyDescent="0.35">
      <c r="A509" s="22" t="s">
        <v>35557</v>
      </c>
      <c r="B509" t="s">
        <v>803</v>
      </c>
      <c r="C509" t="s">
        <v>372</v>
      </c>
      <c r="D509" t="s">
        <v>804</v>
      </c>
      <c r="E509" t="s">
        <v>32582</v>
      </c>
      <c r="F509" t="s">
        <v>231</v>
      </c>
      <c r="G509" t="s">
        <v>805</v>
      </c>
      <c r="H509" t="s">
        <v>315</v>
      </c>
      <c r="I509" t="s">
        <v>231</v>
      </c>
      <c r="J509">
        <v>1</v>
      </c>
      <c r="K509" s="342">
        <v>10165000</v>
      </c>
      <c r="L509">
        <v>10165000</v>
      </c>
      <c r="M509">
        <v>0</v>
      </c>
      <c r="N509" s="23">
        <v>46225</v>
      </c>
      <c r="O509">
        <v>203</v>
      </c>
      <c r="P509">
        <v>1</v>
      </c>
      <c r="Q509" t="s">
        <v>232</v>
      </c>
      <c r="R509">
        <v>10163750</v>
      </c>
      <c r="S509" s="342">
        <v>10163750</v>
      </c>
      <c r="T509" t="s">
        <v>283</v>
      </c>
      <c r="U509">
        <v>4565854000</v>
      </c>
      <c r="V509">
        <v>3638173000</v>
      </c>
      <c r="W509">
        <v>927681000</v>
      </c>
      <c r="X509">
        <v>0</v>
      </c>
      <c r="Y509" t="str">
        <f>+MID(Tabla_Consulta_desde_Reporte_de_Valorización_de_Instrumentos6[[#This Row],[CODIGO_SBS]],7,1)</f>
        <v>1</v>
      </c>
      <c r="Z509" t="str">
        <f>Tabla_Consulta_desde_Reporte_de_Valorización_de_Instrumentos6[[#This Row],[CODIGO_SBS]]&amp;"-"&amp;RIGHT(Tabla_Consulta_desde_Reporte_de_Valorización_de_Instrumentos6[[#This Row],[PORTAFOLIO]],1)</f>
        <v>6000021AV039-0</v>
      </c>
      <c r="AA509" t="s">
        <v>37222</v>
      </c>
      <c r="AB509" t="s">
        <v>37223</v>
      </c>
      <c r="AC509">
        <f>Tabla_Consulta_desde_Reporte_de_Valorización_de_Instrumentos6[[#This Row],[VALOR_UNITARIO]]*Tabla_Consulta_desde_Reporte_de_Valorización_de_Instrumentos6[[#This Row],[CANTIDAD]]</f>
        <v>0</v>
      </c>
      <c r="AD509" t="e">
        <v>#N/A</v>
      </c>
      <c r="AE5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0" spans="1:31" hidden="1" x14ac:dyDescent="0.35">
      <c r="A510" s="22" t="s">
        <v>35557</v>
      </c>
      <c r="B510" t="s">
        <v>803</v>
      </c>
      <c r="C510" t="s">
        <v>372</v>
      </c>
      <c r="D510" t="s">
        <v>804</v>
      </c>
      <c r="E510" t="s">
        <v>32568</v>
      </c>
      <c r="F510" t="s">
        <v>231</v>
      </c>
      <c r="G510" t="s">
        <v>805</v>
      </c>
      <c r="H510" t="s">
        <v>395</v>
      </c>
      <c r="I510" t="s">
        <v>231</v>
      </c>
      <c r="J510">
        <v>1</v>
      </c>
      <c r="K510" s="342">
        <v>25864649.337000001</v>
      </c>
      <c r="L510">
        <v>25864649.337000001</v>
      </c>
      <c r="M510">
        <v>0</v>
      </c>
      <c r="N510" s="23">
        <v>46259</v>
      </c>
      <c r="O510">
        <v>237</v>
      </c>
      <c r="P510">
        <v>1</v>
      </c>
      <c r="Q510" t="s">
        <v>232</v>
      </c>
      <c r="R510">
        <v>25861532.675999999</v>
      </c>
      <c r="S510" s="342">
        <v>25861532.675999999</v>
      </c>
      <c r="T510" t="s">
        <v>283</v>
      </c>
      <c r="U510">
        <v>4565854000</v>
      </c>
      <c r="V510">
        <v>3638173000</v>
      </c>
      <c r="W510">
        <v>927681000</v>
      </c>
      <c r="X510">
        <v>0</v>
      </c>
      <c r="Y510" t="str">
        <f>+MID(Tabla_Consulta_desde_Reporte_de_Valorización_de_Instrumentos6[[#This Row],[CODIGO_SBS]],7,1)</f>
        <v>1</v>
      </c>
      <c r="Z510" t="str">
        <f>Tabla_Consulta_desde_Reporte_de_Valorización_de_Instrumentos6[[#This Row],[CODIGO_SBS]]&amp;"-"&amp;RIGHT(Tabla_Consulta_desde_Reporte_de_Valorización_de_Instrumentos6[[#This Row],[PORTAFOLIO]],1)</f>
        <v>6000031AV320-0</v>
      </c>
      <c r="AA510" t="s">
        <v>37222</v>
      </c>
      <c r="AB510" t="s">
        <v>37223</v>
      </c>
      <c r="AC510">
        <f>Tabla_Consulta_desde_Reporte_de_Valorización_de_Instrumentos6[[#This Row],[VALOR_UNITARIO]]*Tabla_Consulta_desde_Reporte_de_Valorización_de_Instrumentos6[[#This Row],[CANTIDAD]]</f>
        <v>0</v>
      </c>
      <c r="AD510" t="e">
        <v>#N/A</v>
      </c>
      <c r="AE5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1" spans="1:31" hidden="1" x14ac:dyDescent="0.35">
      <c r="A511" s="22" t="s">
        <v>35557</v>
      </c>
      <c r="B511" t="s">
        <v>803</v>
      </c>
      <c r="C511" t="s">
        <v>372</v>
      </c>
      <c r="D511" t="s">
        <v>804</v>
      </c>
      <c r="E511" t="s">
        <v>32569</v>
      </c>
      <c r="F511" t="s">
        <v>231</v>
      </c>
      <c r="G511" t="s">
        <v>805</v>
      </c>
      <c r="H511" t="s">
        <v>443</v>
      </c>
      <c r="I511" t="s">
        <v>231</v>
      </c>
      <c r="J511">
        <v>1</v>
      </c>
      <c r="K511" s="342">
        <v>25864649.337000001</v>
      </c>
      <c r="L511">
        <v>25864649.337000001</v>
      </c>
      <c r="M511">
        <v>0</v>
      </c>
      <c r="N511" s="23">
        <v>46259</v>
      </c>
      <c r="O511">
        <v>237</v>
      </c>
      <c r="P511">
        <v>1</v>
      </c>
      <c r="Q511" t="s">
        <v>232</v>
      </c>
      <c r="R511">
        <v>25861532.675999999</v>
      </c>
      <c r="S511" s="342">
        <v>25861532.675999999</v>
      </c>
      <c r="T511" t="s">
        <v>283</v>
      </c>
      <c r="U511">
        <v>4565854000</v>
      </c>
      <c r="V511">
        <v>3638173000</v>
      </c>
      <c r="W511">
        <v>927681000</v>
      </c>
      <c r="X511">
        <v>0</v>
      </c>
      <c r="Y511" t="str">
        <f>+MID(Tabla_Consulta_desde_Reporte_de_Valorización_de_Instrumentos6[[#This Row],[CODIGO_SBS]],7,1)</f>
        <v>1</v>
      </c>
      <c r="Z511" t="str">
        <f>Tabla_Consulta_desde_Reporte_de_Valorización_de_Instrumentos6[[#This Row],[CODIGO_SBS]]&amp;"-"&amp;RIGHT(Tabla_Consulta_desde_Reporte_de_Valorización_de_Instrumentos6[[#This Row],[PORTAFOLIO]],1)</f>
        <v>6000111AV319-0</v>
      </c>
      <c r="AA511" t="s">
        <v>37222</v>
      </c>
      <c r="AB511" t="s">
        <v>37223</v>
      </c>
      <c r="AC511">
        <f>Tabla_Consulta_desde_Reporte_de_Valorización_de_Instrumentos6[[#This Row],[VALOR_UNITARIO]]*Tabla_Consulta_desde_Reporte_de_Valorización_de_Instrumentos6[[#This Row],[CANTIDAD]]</f>
        <v>0</v>
      </c>
      <c r="AD511" t="e">
        <v>#N/A</v>
      </c>
      <c r="AE5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2" spans="1:31" hidden="1" x14ac:dyDescent="0.35">
      <c r="A512" s="22" t="s">
        <v>35557</v>
      </c>
      <c r="B512" t="s">
        <v>803</v>
      </c>
      <c r="C512" t="s">
        <v>372</v>
      </c>
      <c r="D512" t="s">
        <v>804</v>
      </c>
      <c r="E512" t="s">
        <v>35605</v>
      </c>
      <c r="F512" t="s">
        <v>231</v>
      </c>
      <c r="G512" t="s">
        <v>805</v>
      </c>
      <c r="H512" t="s">
        <v>443</v>
      </c>
      <c r="I512" t="s">
        <v>231</v>
      </c>
      <c r="J512">
        <v>1</v>
      </c>
      <c r="K512" s="342">
        <v>25864649.337000001</v>
      </c>
      <c r="L512">
        <v>25864649.337000001</v>
      </c>
      <c r="M512">
        <v>0</v>
      </c>
      <c r="N512" s="23">
        <v>46155</v>
      </c>
      <c r="O512">
        <v>133</v>
      </c>
      <c r="P512">
        <v>1</v>
      </c>
      <c r="Q512" t="s">
        <v>232</v>
      </c>
      <c r="R512">
        <v>25861532.675999999</v>
      </c>
      <c r="S512" s="342">
        <v>25861532.675999999</v>
      </c>
      <c r="T512" t="s">
        <v>283</v>
      </c>
      <c r="U512">
        <v>4565854000</v>
      </c>
      <c r="V512">
        <v>3638173000</v>
      </c>
      <c r="W512">
        <v>927681000</v>
      </c>
      <c r="X512">
        <v>0</v>
      </c>
      <c r="Y512" t="str">
        <f>+MID(Tabla_Consulta_desde_Reporte_de_Valorización_de_Instrumentos6[[#This Row],[CODIGO_SBS]],7,1)</f>
        <v>1</v>
      </c>
      <c r="Z512" t="str">
        <f>Tabla_Consulta_desde_Reporte_de_Valorización_de_Instrumentos6[[#This Row],[CODIGO_SBS]]&amp;"-"&amp;RIGHT(Tabla_Consulta_desde_Reporte_de_Valorización_de_Instrumentos6[[#This Row],[PORTAFOLIO]],1)</f>
        <v>6000111AV318-0</v>
      </c>
      <c r="AA512" t="s">
        <v>37222</v>
      </c>
      <c r="AB512" t="s">
        <v>37223</v>
      </c>
      <c r="AC512">
        <f>Tabla_Consulta_desde_Reporte_de_Valorización_de_Instrumentos6[[#This Row],[VALOR_UNITARIO]]*Tabla_Consulta_desde_Reporte_de_Valorización_de_Instrumentos6[[#This Row],[CANTIDAD]]</f>
        <v>0</v>
      </c>
      <c r="AD512" t="e">
        <v>#N/A</v>
      </c>
      <c r="AE51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3" spans="1:31" hidden="1" x14ac:dyDescent="0.35">
      <c r="A513" s="22" t="s">
        <v>35557</v>
      </c>
      <c r="B513" t="s">
        <v>803</v>
      </c>
      <c r="C513" t="s">
        <v>372</v>
      </c>
      <c r="D513" t="s">
        <v>804</v>
      </c>
      <c r="E513" t="s">
        <v>35606</v>
      </c>
      <c r="F513" t="s">
        <v>231</v>
      </c>
      <c r="G513" t="s">
        <v>805</v>
      </c>
      <c r="H513" t="s">
        <v>807</v>
      </c>
      <c r="I513" t="s">
        <v>231</v>
      </c>
      <c r="J513">
        <v>1</v>
      </c>
      <c r="K513" s="342">
        <v>20281199.239999998</v>
      </c>
      <c r="L513">
        <v>20281199.239999998</v>
      </c>
      <c r="M513">
        <v>0</v>
      </c>
      <c r="N513" s="23">
        <v>46099</v>
      </c>
      <c r="O513">
        <v>77</v>
      </c>
      <c r="P513">
        <v>1</v>
      </c>
      <c r="Q513" t="s">
        <v>232</v>
      </c>
      <c r="R513">
        <v>20278732.579999998</v>
      </c>
      <c r="S513" s="342">
        <v>20278732.579999998</v>
      </c>
      <c r="T513" t="s">
        <v>283</v>
      </c>
      <c r="U513">
        <v>4565854000</v>
      </c>
      <c r="V513">
        <v>3638173000</v>
      </c>
      <c r="W513">
        <v>927681000</v>
      </c>
      <c r="X513">
        <v>0</v>
      </c>
      <c r="Y513" t="str">
        <f>+MID(Tabla_Consulta_desde_Reporte_de_Valorización_de_Instrumentos6[[#This Row],[CODIGO_SBS]],7,1)</f>
        <v>1</v>
      </c>
      <c r="Z513" t="str">
        <f>Tabla_Consulta_desde_Reporte_de_Valorización_de_Instrumentos6[[#This Row],[CODIGO_SBS]]&amp;"-"&amp;RIGHT(Tabla_Consulta_desde_Reporte_de_Valorización_de_Instrumentos6[[#This Row],[PORTAFOLIO]],1)</f>
        <v>6000091AV342-0</v>
      </c>
      <c r="AA513" t="s">
        <v>37222</v>
      </c>
      <c r="AB513" t="s">
        <v>37223</v>
      </c>
      <c r="AC513">
        <f>Tabla_Consulta_desde_Reporte_de_Valorización_de_Instrumentos6[[#This Row],[VALOR_UNITARIO]]*Tabla_Consulta_desde_Reporte_de_Valorización_de_Instrumentos6[[#This Row],[CANTIDAD]]</f>
        <v>0</v>
      </c>
      <c r="AD513" t="e">
        <v>#N/A</v>
      </c>
      <c r="AE51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4" spans="1:31" hidden="1" x14ac:dyDescent="0.35">
      <c r="A514" s="22" t="s">
        <v>35557</v>
      </c>
      <c r="B514" t="s">
        <v>803</v>
      </c>
      <c r="C514" t="s">
        <v>372</v>
      </c>
      <c r="D514" t="s">
        <v>804</v>
      </c>
      <c r="E514" t="s">
        <v>35607</v>
      </c>
      <c r="F514" t="s">
        <v>231</v>
      </c>
      <c r="G514" t="s">
        <v>805</v>
      </c>
      <c r="H514" t="s">
        <v>807</v>
      </c>
      <c r="I514" t="s">
        <v>231</v>
      </c>
      <c r="J514">
        <v>1</v>
      </c>
      <c r="K514" s="342">
        <v>20281199.239999998</v>
      </c>
      <c r="L514">
        <v>20281199.239999998</v>
      </c>
      <c r="M514">
        <v>0</v>
      </c>
      <c r="N514" s="23">
        <v>46141</v>
      </c>
      <c r="O514">
        <v>119</v>
      </c>
      <c r="P514">
        <v>1</v>
      </c>
      <c r="Q514" t="s">
        <v>232</v>
      </c>
      <c r="R514">
        <v>20278732.579999998</v>
      </c>
      <c r="S514" s="342">
        <v>20278732.579999998</v>
      </c>
      <c r="T514" t="s">
        <v>283</v>
      </c>
      <c r="U514">
        <v>4565854000</v>
      </c>
      <c r="V514">
        <v>3638173000</v>
      </c>
      <c r="W514">
        <v>927681000</v>
      </c>
      <c r="X514">
        <v>0</v>
      </c>
      <c r="Y514" t="str">
        <f>+MID(Tabla_Consulta_desde_Reporte_de_Valorización_de_Instrumentos6[[#This Row],[CODIGO_SBS]],7,1)</f>
        <v>1</v>
      </c>
      <c r="Z514" t="str">
        <f>Tabla_Consulta_desde_Reporte_de_Valorización_de_Instrumentos6[[#This Row],[CODIGO_SBS]]&amp;"-"&amp;RIGHT(Tabla_Consulta_desde_Reporte_de_Valorización_de_Instrumentos6[[#This Row],[PORTAFOLIO]],1)</f>
        <v>6000091AV341-0</v>
      </c>
      <c r="AA514" t="s">
        <v>37222</v>
      </c>
      <c r="AB514" t="s">
        <v>37223</v>
      </c>
      <c r="AC514">
        <f>Tabla_Consulta_desde_Reporte_de_Valorización_de_Instrumentos6[[#This Row],[VALOR_UNITARIO]]*Tabla_Consulta_desde_Reporte_de_Valorización_de_Instrumentos6[[#This Row],[CANTIDAD]]</f>
        <v>0</v>
      </c>
      <c r="AD514" t="e">
        <v>#N/A</v>
      </c>
      <c r="AE5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5" spans="1:31" hidden="1" x14ac:dyDescent="0.35">
      <c r="A515" s="22" t="s">
        <v>35557</v>
      </c>
      <c r="B515" t="s">
        <v>803</v>
      </c>
      <c r="C515" t="s">
        <v>372</v>
      </c>
      <c r="D515" t="s">
        <v>804</v>
      </c>
      <c r="E515" t="s">
        <v>32585</v>
      </c>
      <c r="F515" t="s">
        <v>231</v>
      </c>
      <c r="G515" t="s">
        <v>805</v>
      </c>
      <c r="H515" t="s">
        <v>807</v>
      </c>
      <c r="I515" t="s">
        <v>231</v>
      </c>
      <c r="J515">
        <v>1</v>
      </c>
      <c r="K515" s="342">
        <v>20281199.239999998</v>
      </c>
      <c r="L515">
        <v>20281199.239999998</v>
      </c>
      <c r="M515">
        <v>0</v>
      </c>
      <c r="N515" s="23">
        <v>46169</v>
      </c>
      <c r="O515">
        <v>147</v>
      </c>
      <c r="P515">
        <v>1</v>
      </c>
      <c r="Q515" t="s">
        <v>232</v>
      </c>
      <c r="R515">
        <v>20278732.579999998</v>
      </c>
      <c r="S515" s="342">
        <v>20278732.579999998</v>
      </c>
      <c r="T515" t="s">
        <v>283</v>
      </c>
      <c r="U515">
        <v>4565854000</v>
      </c>
      <c r="V515">
        <v>3638173000</v>
      </c>
      <c r="W515">
        <v>927681000</v>
      </c>
      <c r="X515">
        <v>0</v>
      </c>
      <c r="Y515" t="str">
        <f>+MID(Tabla_Consulta_desde_Reporte_de_Valorización_de_Instrumentos6[[#This Row],[CODIGO_SBS]],7,1)</f>
        <v>1</v>
      </c>
      <c r="Z515" t="str">
        <f>Tabla_Consulta_desde_Reporte_de_Valorización_de_Instrumentos6[[#This Row],[CODIGO_SBS]]&amp;"-"&amp;RIGHT(Tabla_Consulta_desde_Reporte_de_Valorización_de_Instrumentos6[[#This Row],[PORTAFOLIO]],1)</f>
        <v>6000091AV347-0</v>
      </c>
      <c r="AA515" t="s">
        <v>37222</v>
      </c>
      <c r="AB515" t="s">
        <v>37223</v>
      </c>
      <c r="AC515">
        <f>Tabla_Consulta_desde_Reporte_de_Valorización_de_Instrumentos6[[#This Row],[VALOR_UNITARIO]]*Tabla_Consulta_desde_Reporte_de_Valorización_de_Instrumentos6[[#This Row],[CANTIDAD]]</f>
        <v>0</v>
      </c>
      <c r="AD515" t="e">
        <v>#N/A</v>
      </c>
      <c r="AE5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6" spans="1:31" hidden="1" x14ac:dyDescent="0.35">
      <c r="A516" s="22" t="s">
        <v>35557</v>
      </c>
      <c r="B516" t="s">
        <v>803</v>
      </c>
      <c r="C516" t="s">
        <v>372</v>
      </c>
      <c r="D516" t="s">
        <v>804</v>
      </c>
      <c r="E516" t="s">
        <v>35608</v>
      </c>
      <c r="F516" t="s">
        <v>231</v>
      </c>
      <c r="G516" t="s">
        <v>805</v>
      </c>
      <c r="H516" t="s">
        <v>806</v>
      </c>
      <c r="I516" t="s">
        <v>231</v>
      </c>
      <c r="J516">
        <v>1</v>
      </c>
      <c r="K516" s="342">
        <v>26307147.776000001</v>
      </c>
      <c r="L516">
        <v>26307147.776000001</v>
      </c>
      <c r="M516">
        <v>0</v>
      </c>
      <c r="N516" s="23">
        <v>46107</v>
      </c>
      <c r="O516">
        <v>85</v>
      </c>
      <c r="P516">
        <v>1</v>
      </c>
      <c r="Q516" t="s">
        <v>232</v>
      </c>
      <c r="R516">
        <v>26303948.32</v>
      </c>
      <c r="S516" s="342">
        <v>26303948.32</v>
      </c>
      <c r="T516" t="s">
        <v>283</v>
      </c>
      <c r="U516">
        <v>4565854000</v>
      </c>
      <c r="V516">
        <v>3638173000</v>
      </c>
      <c r="W516">
        <v>927681000</v>
      </c>
      <c r="X516">
        <v>0</v>
      </c>
      <c r="Y516" t="str">
        <f>+MID(Tabla_Consulta_desde_Reporte_de_Valorización_de_Instrumentos6[[#This Row],[CODIGO_SBS]],7,1)</f>
        <v>1</v>
      </c>
      <c r="Z516" t="str">
        <f>Tabla_Consulta_desde_Reporte_de_Valorización_de_Instrumentos6[[#This Row],[CODIGO_SBS]]&amp;"-"&amp;RIGHT(Tabla_Consulta_desde_Reporte_de_Valorización_de_Instrumentos6[[#This Row],[PORTAFOLIO]],1)</f>
        <v>6000481AV685-0</v>
      </c>
      <c r="AA516" t="s">
        <v>37222</v>
      </c>
      <c r="AB516" t="s">
        <v>37223</v>
      </c>
      <c r="AC516">
        <f>Tabla_Consulta_desde_Reporte_de_Valorización_de_Instrumentos6[[#This Row],[VALOR_UNITARIO]]*Tabla_Consulta_desde_Reporte_de_Valorización_de_Instrumentos6[[#This Row],[CANTIDAD]]</f>
        <v>0</v>
      </c>
      <c r="AD516" t="e">
        <v>#N/A</v>
      </c>
      <c r="AE51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7" spans="1:31" hidden="1" x14ac:dyDescent="0.35">
      <c r="A517" s="22" t="s">
        <v>35557</v>
      </c>
      <c r="B517" t="s">
        <v>803</v>
      </c>
      <c r="C517" t="s">
        <v>372</v>
      </c>
      <c r="D517" t="s">
        <v>804</v>
      </c>
      <c r="E517" t="s">
        <v>35609</v>
      </c>
      <c r="F517" t="s">
        <v>231</v>
      </c>
      <c r="G517" t="s">
        <v>805</v>
      </c>
      <c r="H517" t="s">
        <v>806</v>
      </c>
      <c r="I517" t="s">
        <v>231</v>
      </c>
      <c r="J517">
        <v>1</v>
      </c>
      <c r="K517" s="342">
        <v>20235200</v>
      </c>
      <c r="L517">
        <v>20235200</v>
      </c>
      <c r="M517">
        <v>0</v>
      </c>
      <c r="N517" s="23">
        <v>46128</v>
      </c>
      <c r="O517">
        <v>106</v>
      </c>
      <c r="P517">
        <v>1</v>
      </c>
      <c r="Q517" t="s">
        <v>232</v>
      </c>
      <c r="R517">
        <v>20232750</v>
      </c>
      <c r="S517" s="342">
        <v>20232750</v>
      </c>
      <c r="T517" t="s">
        <v>283</v>
      </c>
      <c r="U517">
        <v>4565854000</v>
      </c>
      <c r="V517">
        <v>3638173000</v>
      </c>
      <c r="W517">
        <v>927681000</v>
      </c>
      <c r="X517">
        <v>0</v>
      </c>
      <c r="Y517" t="str">
        <f>+MID(Tabla_Consulta_desde_Reporte_de_Valorización_de_Instrumentos6[[#This Row],[CODIGO_SBS]],7,1)</f>
        <v>1</v>
      </c>
      <c r="Z517" t="str">
        <f>Tabla_Consulta_desde_Reporte_de_Valorización_de_Instrumentos6[[#This Row],[CODIGO_SBS]]&amp;"-"&amp;RIGHT(Tabla_Consulta_desde_Reporte_de_Valorización_de_Instrumentos6[[#This Row],[PORTAFOLIO]],1)</f>
        <v>6000481AV689-0</v>
      </c>
      <c r="AA517" t="s">
        <v>37222</v>
      </c>
      <c r="AB517" t="s">
        <v>37223</v>
      </c>
      <c r="AC517">
        <f>Tabla_Consulta_desde_Reporte_de_Valorización_de_Instrumentos6[[#This Row],[VALOR_UNITARIO]]*Tabla_Consulta_desde_Reporte_de_Valorización_de_Instrumentos6[[#This Row],[CANTIDAD]]</f>
        <v>0</v>
      </c>
      <c r="AD517" t="e">
        <v>#N/A</v>
      </c>
      <c r="AE51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8" spans="1:31" hidden="1" x14ac:dyDescent="0.35">
      <c r="A518" s="22" t="s">
        <v>35557</v>
      </c>
      <c r="B518" t="s">
        <v>803</v>
      </c>
      <c r="C518" t="s">
        <v>372</v>
      </c>
      <c r="D518" t="s">
        <v>804</v>
      </c>
      <c r="E518" t="s">
        <v>32567</v>
      </c>
      <c r="F518" t="s">
        <v>231</v>
      </c>
      <c r="G518" t="s">
        <v>805</v>
      </c>
      <c r="H518" t="s">
        <v>395</v>
      </c>
      <c r="I518" t="s">
        <v>231</v>
      </c>
      <c r="J518">
        <v>1</v>
      </c>
      <c r="K518" s="342">
        <v>31620833</v>
      </c>
      <c r="L518">
        <v>31620833</v>
      </c>
      <c r="M518">
        <v>0</v>
      </c>
      <c r="N518" s="23">
        <v>46254</v>
      </c>
      <c r="O518">
        <v>232</v>
      </c>
      <c r="P518">
        <v>1</v>
      </c>
      <c r="Q518" t="s">
        <v>232</v>
      </c>
      <c r="R518">
        <v>31616970.15625</v>
      </c>
      <c r="S518" s="342">
        <v>31616970.15625</v>
      </c>
      <c r="T518" t="s">
        <v>283</v>
      </c>
      <c r="U518">
        <v>4565854000</v>
      </c>
      <c r="V518">
        <v>3638173000</v>
      </c>
      <c r="W518">
        <v>927681000</v>
      </c>
      <c r="X518">
        <v>0</v>
      </c>
      <c r="Y518" t="str">
        <f>+MID(Tabla_Consulta_desde_Reporte_de_Valorización_de_Instrumentos6[[#This Row],[CODIGO_SBS]],7,1)</f>
        <v>1</v>
      </c>
      <c r="Z518" t="str">
        <f>Tabla_Consulta_desde_Reporte_de_Valorización_de_Instrumentos6[[#This Row],[CODIGO_SBS]]&amp;"-"&amp;RIGHT(Tabla_Consulta_desde_Reporte_de_Valorización_de_Instrumentos6[[#This Row],[PORTAFOLIO]],1)</f>
        <v>6000031AV691-0</v>
      </c>
      <c r="AA518" t="s">
        <v>37222</v>
      </c>
      <c r="AB518" t="s">
        <v>37223</v>
      </c>
      <c r="AC518">
        <f>Tabla_Consulta_desde_Reporte_de_Valorización_de_Instrumentos6[[#This Row],[VALOR_UNITARIO]]*Tabla_Consulta_desde_Reporte_de_Valorización_de_Instrumentos6[[#This Row],[CANTIDAD]]</f>
        <v>0</v>
      </c>
      <c r="AD518" t="e">
        <v>#N/A</v>
      </c>
      <c r="AE51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9" spans="1:31" hidden="1" x14ac:dyDescent="0.35">
      <c r="A519" s="22" t="s">
        <v>35557</v>
      </c>
      <c r="B519" t="s">
        <v>803</v>
      </c>
      <c r="C519" t="s">
        <v>372</v>
      </c>
      <c r="D519" t="s">
        <v>804</v>
      </c>
      <c r="E519" t="s">
        <v>35604</v>
      </c>
      <c r="F519" t="s">
        <v>231</v>
      </c>
      <c r="G519" t="s">
        <v>805</v>
      </c>
      <c r="H519" t="s">
        <v>443</v>
      </c>
      <c r="I519" t="s">
        <v>231</v>
      </c>
      <c r="J519">
        <v>1</v>
      </c>
      <c r="K519" s="342">
        <v>46135039.027199998</v>
      </c>
      <c r="L519">
        <v>46135039.027199998</v>
      </c>
      <c r="M519">
        <v>0</v>
      </c>
      <c r="N519" s="23">
        <v>46038</v>
      </c>
      <c r="O519">
        <v>16</v>
      </c>
      <c r="P519">
        <v>1</v>
      </c>
      <c r="Q519" t="s">
        <v>232</v>
      </c>
      <c r="R519">
        <v>46129465.704000004</v>
      </c>
      <c r="S519" s="342">
        <v>46129465.704000004</v>
      </c>
      <c r="T519" t="s">
        <v>283</v>
      </c>
      <c r="U519">
        <v>4565854000</v>
      </c>
      <c r="V519">
        <v>3638173000</v>
      </c>
      <c r="W519">
        <v>927681000</v>
      </c>
      <c r="X519">
        <v>0</v>
      </c>
      <c r="Y519" t="str">
        <f>+MID(Tabla_Consulta_desde_Reporte_de_Valorización_de_Instrumentos6[[#This Row],[CODIGO_SBS]],7,1)</f>
        <v>1</v>
      </c>
      <c r="Z519" t="str">
        <f>Tabla_Consulta_desde_Reporte_de_Valorización_de_Instrumentos6[[#This Row],[CODIGO_SBS]]&amp;"-"&amp;RIGHT(Tabla_Consulta_desde_Reporte_de_Valorización_de_Instrumentos6[[#This Row],[PORTAFOLIO]],1)</f>
        <v>6000111AV690-0</v>
      </c>
      <c r="AA519" t="s">
        <v>37222</v>
      </c>
      <c r="AB519" t="s">
        <v>37223</v>
      </c>
      <c r="AC519">
        <f>Tabla_Consulta_desde_Reporte_de_Valorización_de_Instrumentos6[[#This Row],[VALOR_UNITARIO]]*Tabla_Consulta_desde_Reporte_de_Valorización_de_Instrumentos6[[#This Row],[CANTIDAD]]</f>
        <v>0</v>
      </c>
      <c r="AD519" t="e">
        <v>#N/A</v>
      </c>
      <c r="AE5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0" spans="1:31" hidden="1" x14ac:dyDescent="0.35">
      <c r="A520" s="22" t="s">
        <v>35557</v>
      </c>
      <c r="B520" t="s">
        <v>803</v>
      </c>
      <c r="C520" t="s">
        <v>372</v>
      </c>
      <c r="D520" t="s">
        <v>804</v>
      </c>
      <c r="E520" t="s">
        <v>32576</v>
      </c>
      <c r="F520" t="s">
        <v>231</v>
      </c>
      <c r="G520" t="s">
        <v>805</v>
      </c>
      <c r="H520" t="s">
        <v>395</v>
      </c>
      <c r="I520" t="s">
        <v>231</v>
      </c>
      <c r="J520">
        <v>1</v>
      </c>
      <c r="K520" s="342">
        <v>31620833</v>
      </c>
      <c r="L520">
        <v>31620833</v>
      </c>
      <c r="M520">
        <v>0</v>
      </c>
      <c r="N520" s="23">
        <v>46245</v>
      </c>
      <c r="O520">
        <v>223</v>
      </c>
      <c r="P520">
        <v>1</v>
      </c>
      <c r="Q520" t="s">
        <v>232</v>
      </c>
      <c r="R520">
        <v>31616970.15625</v>
      </c>
      <c r="S520" s="342">
        <v>31616970.15625</v>
      </c>
      <c r="T520" t="s">
        <v>283</v>
      </c>
      <c r="U520">
        <v>4565854000</v>
      </c>
      <c r="V520">
        <v>3638173000</v>
      </c>
      <c r="W520">
        <v>927681000</v>
      </c>
      <c r="X520">
        <v>0</v>
      </c>
      <c r="Y520" t="str">
        <f>+MID(Tabla_Consulta_desde_Reporte_de_Valorización_de_Instrumentos6[[#This Row],[CODIGO_SBS]],7,1)</f>
        <v>1</v>
      </c>
      <c r="Z520" t="str">
        <f>Tabla_Consulta_desde_Reporte_de_Valorización_de_Instrumentos6[[#This Row],[CODIGO_SBS]]&amp;"-"&amp;RIGHT(Tabla_Consulta_desde_Reporte_de_Valorización_de_Instrumentos6[[#This Row],[PORTAFOLIO]],1)</f>
        <v>6000031AV692-0</v>
      </c>
      <c r="AA520" t="s">
        <v>37222</v>
      </c>
      <c r="AB520" t="s">
        <v>37223</v>
      </c>
      <c r="AC520">
        <f>Tabla_Consulta_desde_Reporte_de_Valorización_de_Instrumentos6[[#This Row],[VALOR_UNITARIO]]*Tabla_Consulta_desde_Reporte_de_Valorización_de_Instrumentos6[[#This Row],[CANTIDAD]]</f>
        <v>0</v>
      </c>
      <c r="AD520" t="e">
        <v>#N/A</v>
      </c>
      <c r="AE5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1" spans="1:31" hidden="1" x14ac:dyDescent="0.35">
      <c r="A521" s="22" t="s">
        <v>35557</v>
      </c>
      <c r="B521" t="s">
        <v>803</v>
      </c>
      <c r="C521" t="s">
        <v>372</v>
      </c>
      <c r="D521" t="s">
        <v>804</v>
      </c>
      <c r="E521" t="s">
        <v>32561</v>
      </c>
      <c r="F521" t="s">
        <v>231</v>
      </c>
      <c r="G521" t="s">
        <v>805</v>
      </c>
      <c r="H521" t="s">
        <v>395</v>
      </c>
      <c r="I521" t="s">
        <v>231</v>
      </c>
      <c r="J521">
        <v>1</v>
      </c>
      <c r="K521" s="342">
        <v>30344874.690000001</v>
      </c>
      <c r="L521">
        <v>30344874.690000001</v>
      </c>
      <c r="M521">
        <v>0</v>
      </c>
      <c r="N521" s="23">
        <v>46282</v>
      </c>
      <c r="O521">
        <v>260</v>
      </c>
      <c r="P521">
        <v>1</v>
      </c>
      <c r="Q521" t="s">
        <v>232</v>
      </c>
      <c r="R521">
        <v>30341166.359999999</v>
      </c>
      <c r="S521" s="342">
        <v>30341166.359999999</v>
      </c>
      <c r="T521" t="s">
        <v>283</v>
      </c>
      <c r="U521">
        <v>4565854000</v>
      </c>
      <c r="V521">
        <v>3638173000</v>
      </c>
      <c r="W521">
        <v>927681000</v>
      </c>
      <c r="X521">
        <v>0</v>
      </c>
      <c r="Y521" t="str">
        <f>+MID(Tabla_Consulta_desde_Reporte_de_Valorización_de_Instrumentos6[[#This Row],[CODIGO_SBS]],7,1)</f>
        <v>1</v>
      </c>
      <c r="Z521" t="str">
        <f>Tabla_Consulta_desde_Reporte_de_Valorización_de_Instrumentos6[[#This Row],[CODIGO_SBS]]&amp;"-"&amp;RIGHT(Tabla_Consulta_desde_Reporte_de_Valorización_de_Instrumentos6[[#This Row],[PORTAFOLIO]],1)</f>
        <v>6000031AV718-0</v>
      </c>
      <c r="AA521" t="s">
        <v>37222</v>
      </c>
      <c r="AB521" t="s">
        <v>37223</v>
      </c>
      <c r="AC521">
        <f>Tabla_Consulta_desde_Reporte_de_Valorización_de_Instrumentos6[[#This Row],[VALOR_UNITARIO]]*Tabla_Consulta_desde_Reporte_de_Valorización_de_Instrumentos6[[#This Row],[CANTIDAD]]</f>
        <v>0</v>
      </c>
      <c r="AD521" t="e">
        <v>#N/A</v>
      </c>
      <c r="AE5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2" spans="1:31" hidden="1" x14ac:dyDescent="0.35">
      <c r="A522" s="22" t="s">
        <v>35557</v>
      </c>
      <c r="B522" t="s">
        <v>803</v>
      </c>
      <c r="C522" t="s">
        <v>372</v>
      </c>
      <c r="D522" t="s">
        <v>804</v>
      </c>
      <c r="E522" t="s">
        <v>32570</v>
      </c>
      <c r="F522" t="s">
        <v>231</v>
      </c>
      <c r="G522" t="s">
        <v>805</v>
      </c>
      <c r="H522" t="s">
        <v>806</v>
      </c>
      <c r="I522" t="s">
        <v>231</v>
      </c>
      <c r="J522">
        <v>1</v>
      </c>
      <c r="K522" s="342">
        <v>20228884.16</v>
      </c>
      <c r="L522">
        <v>20228884.16</v>
      </c>
      <c r="M522">
        <v>0</v>
      </c>
      <c r="N522" s="23">
        <v>46268</v>
      </c>
      <c r="O522">
        <v>246</v>
      </c>
      <c r="P522">
        <v>1</v>
      </c>
      <c r="Q522" t="s">
        <v>232</v>
      </c>
      <c r="R522">
        <v>20226423.039999999</v>
      </c>
      <c r="S522" s="342">
        <v>20226423.039999999</v>
      </c>
      <c r="T522" t="s">
        <v>283</v>
      </c>
      <c r="U522">
        <v>4565854000</v>
      </c>
      <c r="V522">
        <v>3638173000</v>
      </c>
      <c r="W522">
        <v>927681000</v>
      </c>
      <c r="X522">
        <v>0</v>
      </c>
      <c r="Y522" t="str">
        <f>+MID(Tabla_Consulta_desde_Reporte_de_Valorización_de_Instrumentos6[[#This Row],[CODIGO_SBS]],7,1)</f>
        <v>1</v>
      </c>
      <c r="Z522" t="str">
        <f>Tabla_Consulta_desde_Reporte_de_Valorización_de_Instrumentos6[[#This Row],[CODIGO_SBS]]&amp;"-"&amp;RIGHT(Tabla_Consulta_desde_Reporte_de_Valorización_de_Instrumentos6[[#This Row],[PORTAFOLIO]],1)</f>
        <v>6000481AV717-0</v>
      </c>
      <c r="AA522" t="s">
        <v>37222</v>
      </c>
      <c r="AB522" t="s">
        <v>37223</v>
      </c>
      <c r="AC522">
        <f>Tabla_Consulta_desde_Reporte_de_Valorización_de_Instrumentos6[[#This Row],[VALOR_UNITARIO]]*Tabla_Consulta_desde_Reporte_de_Valorización_de_Instrumentos6[[#This Row],[CANTIDAD]]</f>
        <v>0</v>
      </c>
      <c r="AD522" t="e">
        <v>#N/A</v>
      </c>
      <c r="AE5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3" spans="1:31" hidden="1" x14ac:dyDescent="0.35">
      <c r="A523" s="22" t="s">
        <v>35557</v>
      </c>
      <c r="B523" t="s">
        <v>803</v>
      </c>
      <c r="C523" t="s">
        <v>372</v>
      </c>
      <c r="D523" t="s">
        <v>804</v>
      </c>
      <c r="E523" t="s">
        <v>32559</v>
      </c>
      <c r="F523" t="s">
        <v>231</v>
      </c>
      <c r="G523" t="s">
        <v>805</v>
      </c>
      <c r="H523" t="s">
        <v>395</v>
      </c>
      <c r="I523" t="s">
        <v>231</v>
      </c>
      <c r="J523">
        <v>1</v>
      </c>
      <c r="K523" s="342">
        <v>10113925</v>
      </c>
      <c r="L523">
        <v>10113925</v>
      </c>
      <c r="M523">
        <v>0</v>
      </c>
      <c r="N523" s="23">
        <v>46268</v>
      </c>
      <c r="O523">
        <v>246</v>
      </c>
      <c r="P523">
        <v>1</v>
      </c>
      <c r="Q523" t="s">
        <v>232</v>
      </c>
      <c r="R523">
        <v>10112700</v>
      </c>
      <c r="S523" s="342">
        <v>10112700</v>
      </c>
      <c r="T523" t="s">
        <v>283</v>
      </c>
      <c r="U523">
        <v>4565854000</v>
      </c>
      <c r="V523">
        <v>3638173000</v>
      </c>
      <c r="W523">
        <v>927681000</v>
      </c>
      <c r="X523">
        <v>0</v>
      </c>
      <c r="Y523" t="str">
        <f>+MID(Tabla_Consulta_desde_Reporte_de_Valorización_de_Instrumentos6[[#This Row],[CODIGO_SBS]],7,1)</f>
        <v>1</v>
      </c>
      <c r="Z523" t="str">
        <f>Tabla_Consulta_desde_Reporte_de_Valorización_de_Instrumentos6[[#This Row],[CODIGO_SBS]]&amp;"-"&amp;RIGHT(Tabla_Consulta_desde_Reporte_de_Valorización_de_Instrumentos6[[#This Row],[PORTAFOLIO]],1)</f>
        <v>6000031AV719-0</v>
      </c>
      <c r="AA523" t="s">
        <v>37222</v>
      </c>
      <c r="AB523" t="s">
        <v>37223</v>
      </c>
      <c r="AC523">
        <f>Tabla_Consulta_desde_Reporte_de_Valorización_de_Instrumentos6[[#This Row],[VALOR_UNITARIO]]*Tabla_Consulta_desde_Reporte_de_Valorización_de_Instrumentos6[[#This Row],[CANTIDAD]]</f>
        <v>0</v>
      </c>
      <c r="AD523" t="e">
        <v>#N/A</v>
      </c>
      <c r="AE52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4" spans="1:31" hidden="1" x14ac:dyDescent="0.35">
      <c r="A524" s="22" t="s">
        <v>35557</v>
      </c>
      <c r="B524" t="s">
        <v>803</v>
      </c>
      <c r="C524" t="s">
        <v>372</v>
      </c>
      <c r="D524" t="s">
        <v>804</v>
      </c>
      <c r="E524" t="s">
        <v>32586</v>
      </c>
      <c r="F524" t="s">
        <v>231</v>
      </c>
      <c r="G524" t="s">
        <v>805</v>
      </c>
      <c r="H524" t="s">
        <v>443</v>
      </c>
      <c r="I524" t="s">
        <v>231</v>
      </c>
      <c r="J524">
        <v>1</v>
      </c>
      <c r="K524" s="342">
        <v>20224972.02</v>
      </c>
      <c r="L524">
        <v>20224972.02</v>
      </c>
      <c r="M524">
        <v>0</v>
      </c>
      <c r="N524" s="23">
        <v>46160</v>
      </c>
      <c r="O524">
        <v>138</v>
      </c>
      <c r="P524">
        <v>1</v>
      </c>
      <c r="Q524" t="s">
        <v>232</v>
      </c>
      <c r="R524">
        <v>20222499.800000001</v>
      </c>
      <c r="S524" s="342">
        <v>20222499.800000001</v>
      </c>
      <c r="T524" t="s">
        <v>283</v>
      </c>
      <c r="U524">
        <v>4565854000</v>
      </c>
      <c r="V524">
        <v>3638173000</v>
      </c>
      <c r="W524">
        <v>927681000</v>
      </c>
      <c r="X524">
        <v>0</v>
      </c>
      <c r="Y524" t="str">
        <f>+MID(Tabla_Consulta_desde_Reporte_de_Valorización_de_Instrumentos6[[#This Row],[CODIGO_SBS]],7,1)</f>
        <v>1</v>
      </c>
      <c r="Z524" t="str">
        <f>Tabla_Consulta_desde_Reporte_de_Valorización_de_Instrumentos6[[#This Row],[CODIGO_SBS]]&amp;"-"&amp;RIGHT(Tabla_Consulta_desde_Reporte_de_Valorización_de_Instrumentos6[[#This Row],[PORTAFOLIO]],1)</f>
        <v>6000111AV777-0</v>
      </c>
      <c r="AA524" t="s">
        <v>37222</v>
      </c>
      <c r="AB524" t="s">
        <v>37223</v>
      </c>
      <c r="AC524">
        <f>Tabla_Consulta_desde_Reporte_de_Valorización_de_Instrumentos6[[#This Row],[VALOR_UNITARIO]]*Tabla_Consulta_desde_Reporte_de_Valorización_de_Instrumentos6[[#This Row],[CANTIDAD]]</f>
        <v>0</v>
      </c>
      <c r="AD524" t="e">
        <v>#N/A</v>
      </c>
      <c r="AE52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5" spans="1:31" hidden="1" x14ac:dyDescent="0.35">
      <c r="A525" s="22" t="s">
        <v>35557</v>
      </c>
      <c r="B525" t="s">
        <v>803</v>
      </c>
      <c r="C525" t="s">
        <v>372</v>
      </c>
      <c r="D525" t="s">
        <v>804</v>
      </c>
      <c r="E525" t="s">
        <v>32581</v>
      </c>
      <c r="F525" t="s">
        <v>231</v>
      </c>
      <c r="G525" t="s">
        <v>805</v>
      </c>
      <c r="H525" t="s">
        <v>443</v>
      </c>
      <c r="I525" t="s">
        <v>231</v>
      </c>
      <c r="J525">
        <v>1</v>
      </c>
      <c r="K525" s="342">
        <v>26292463.625999998</v>
      </c>
      <c r="L525">
        <v>26292463.625999998</v>
      </c>
      <c r="M525">
        <v>0</v>
      </c>
      <c r="N525" s="23">
        <v>46217</v>
      </c>
      <c r="O525">
        <v>195</v>
      </c>
      <c r="P525">
        <v>1</v>
      </c>
      <c r="Q525" t="s">
        <v>232</v>
      </c>
      <c r="R525">
        <v>26289249.739999998</v>
      </c>
      <c r="S525" s="342">
        <v>26289249.739999998</v>
      </c>
      <c r="T525" t="s">
        <v>283</v>
      </c>
      <c r="U525">
        <v>4565854000</v>
      </c>
      <c r="V525">
        <v>3638173000</v>
      </c>
      <c r="W525">
        <v>927681000</v>
      </c>
      <c r="X525">
        <v>0</v>
      </c>
      <c r="Y525" t="str">
        <f>+MID(Tabla_Consulta_desde_Reporte_de_Valorización_de_Instrumentos6[[#This Row],[CODIGO_SBS]],7,1)</f>
        <v>1</v>
      </c>
      <c r="Z525" t="str">
        <f>Tabla_Consulta_desde_Reporte_de_Valorización_de_Instrumentos6[[#This Row],[CODIGO_SBS]]&amp;"-"&amp;RIGHT(Tabla_Consulta_desde_Reporte_de_Valorización_de_Instrumentos6[[#This Row],[PORTAFOLIO]],1)</f>
        <v>6000111AV778-0</v>
      </c>
      <c r="AA525" t="s">
        <v>37222</v>
      </c>
      <c r="AB525" t="s">
        <v>37223</v>
      </c>
      <c r="AC525">
        <f>Tabla_Consulta_desde_Reporte_de_Valorización_de_Instrumentos6[[#This Row],[VALOR_UNITARIO]]*Tabla_Consulta_desde_Reporte_de_Valorización_de_Instrumentos6[[#This Row],[CANTIDAD]]</f>
        <v>0</v>
      </c>
      <c r="AD525" t="e">
        <v>#N/A</v>
      </c>
      <c r="AE52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6" spans="1:31" hidden="1" x14ac:dyDescent="0.35">
      <c r="A526" s="22" t="s">
        <v>35557</v>
      </c>
      <c r="B526" t="s">
        <v>803</v>
      </c>
      <c r="C526" t="s">
        <v>372</v>
      </c>
      <c r="D526" t="s">
        <v>804</v>
      </c>
      <c r="E526" t="s">
        <v>32564</v>
      </c>
      <c r="F526" t="s">
        <v>231</v>
      </c>
      <c r="G526" t="s">
        <v>805</v>
      </c>
      <c r="H526" t="s">
        <v>443</v>
      </c>
      <c r="I526" t="s">
        <v>231</v>
      </c>
      <c r="J526">
        <v>1</v>
      </c>
      <c r="K526" s="342">
        <v>10106544.539999999</v>
      </c>
      <c r="L526">
        <v>10106544.539999999</v>
      </c>
      <c r="M526">
        <v>0</v>
      </c>
      <c r="N526" s="23">
        <v>46296</v>
      </c>
      <c r="O526">
        <v>274</v>
      </c>
      <c r="P526">
        <v>1</v>
      </c>
      <c r="Q526" t="s">
        <v>232</v>
      </c>
      <c r="R526">
        <v>10105305.65</v>
      </c>
      <c r="S526" s="342">
        <v>10105305.65</v>
      </c>
      <c r="T526" t="s">
        <v>283</v>
      </c>
      <c r="U526">
        <v>4565854000</v>
      </c>
      <c r="V526">
        <v>3638173000</v>
      </c>
      <c r="W526">
        <v>927681000</v>
      </c>
      <c r="X526">
        <v>0</v>
      </c>
      <c r="Y526" t="str">
        <f>+MID(Tabla_Consulta_desde_Reporte_de_Valorización_de_Instrumentos6[[#This Row],[CODIGO_SBS]],7,1)</f>
        <v>1</v>
      </c>
      <c r="Z526" t="str">
        <f>Tabla_Consulta_desde_Reporte_de_Valorización_de_Instrumentos6[[#This Row],[CODIGO_SBS]]&amp;"-"&amp;RIGHT(Tabla_Consulta_desde_Reporte_de_Valorización_de_Instrumentos6[[#This Row],[PORTAFOLIO]],1)</f>
        <v>6000111AV859-0</v>
      </c>
      <c r="AA526" t="s">
        <v>37222</v>
      </c>
      <c r="AB526" t="s">
        <v>37223</v>
      </c>
      <c r="AC526">
        <f>Tabla_Consulta_desde_Reporte_de_Valorización_de_Instrumentos6[[#This Row],[VALOR_UNITARIO]]*Tabla_Consulta_desde_Reporte_de_Valorización_de_Instrumentos6[[#This Row],[CANTIDAD]]</f>
        <v>0</v>
      </c>
      <c r="AD526" t="e">
        <v>#N/A</v>
      </c>
      <c r="AE52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7" spans="1:31" hidden="1" x14ac:dyDescent="0.35">
      <c r="A527" s="22" t="s">
        <v>35557</v>
      </c>
      <c r="B527" t="s">
        <v>803</v>
      </c>
      <c r="C527" t="s">
        <v>372</v>
      </c>
      <c r="D527" t="s">
        <v>804</v>
      </c>
      <c r="E527" t="s">
        <v>32554</v>
      </c>
      <c r="F527" t="s">
        <v>231</v>
      </c>
      <c r="G527" t="s">
        <v>805</v>
      </c>
      <c r="H527" t="s">
        <v>395</v>
      </c>
      <c r="I527" t="s">
        <v>231</v>
      </c>
      <c r="J527">
        <v>1</v>
      </c>
      <c r="K527" s="342">
        <v>30319633.620000001</v>
      </c>
      <c r="L527">
        <v>30319633.620000001</v>
      </c>
      <c r="M527">
        <v>0</v>
      </c>
      <c r="N527" s="23">
        <v>46296</v>
      </c>
      <c r="O527">
        <v>274</v>
      </c>
      <c r="P527">
        <v>1</v>
      </c>
      <c r="Q527" t="s">
        <v>232</v>
      </c>
      <c r="R527">
        <v>30315916.949999999</v>
      </c>
      <c r="S527" s="342">
        <v>30315916.949999999</v>
      </c>
      <c r="T527" t="s">
        <v>283</v>
      </c>
      <c r="U527">
        <v>4565854000</v>
      </c>
      <c r="V527">
        <v>3638173000</v>
      </c>
      <c r="W527">
        <v>927681000</v>
      </c>
      <c r="X527">
        <v>0</v>
      </c>
      <c r="Y527" t="str">
        <f>+MID(Tabla_Consulta_desde_Reporte_de_Valorización_de_Instrumentos6[[#This Row],[CODIGO_SBS]],7,1)</f>
        <v>1</v>
      </c>
      <c r="Z527" t="str">
        <f>Tabla_Consulta_desde_Reporte_de_Valorización_de_Instrumentos6[[#This Row],[CODIGO_SBS]]&amp;"-"&amp;RIGHT(Tabla_Consulta_desde_Reporte_de_Valorización_de_Instrumentos6[[#This Row],[PORTAFOLIO]],1)</f>
        <v>6000031AV860-0</v>
      </c>
      <c r="AA527" t="s">
        <v>37222</v>
      </c>
      <c r="AB527" t="s">
        <v>37223</v>
      </c>
      <c r="AC527">
        <f>Tabla_Consulta_desde_Reporte_de_Valorización_de_Instrumentos6[[#This Row],[VALOR_UNITARIO]]*Tabla_Consulta_desde_Reporte_de_Valorización_de_Instrumentos6[[#This Row],[CANTIDAD]]</f>
        <v>0</v>
      </c>
      <c r="AD527" t="e">
        <v>#N/A</v>
      </c>
      <c r="AE52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8" spans="1:31" hidden="1" x14ac:dyDescent="0.35">
      <c r="A528" s="22" t="s">
        <v>35557</v>
      </c>
      <c r="B528" t="s">
        <v>803</v>
      </c>
      <c r="C528" t="s">
        <v>372</v>
      </c>
      <c r="D528" t="s">
        <v>804</v>
      </c>
      <c r="E528" t="s">
        <v>32555</v>
      </c>
      <c r="F528" t="s">
        <v>231</v>
      </c>
      <c r="G528" t="s">
        <v>805</v>
      </c>
      <c r="H528" t="s">
        <v>31472</v>
      </c>
      <c r="I528" t="s">
        <v>231</v>
      </c>
      <c r="J528">
        <v>1</v>
      </c>
      <c r="K528" s="342">
        <v>10107021.84</v>
      </c>
      <c r="L528">
        <v>10107021.84</v>
      </c>
      <c r="M528">
        <v>0</v>
      </c>
      <c r="N528" s="23">
        <v>46296</v>
      </c>
      <c r="O528">
        <v>274</v>
      </c>
      <c r="P528">
        <v>1</v>
      </c>
      <c r="Q528" t="s">
        <v>232</v>
      </c>
      <c r="R528">
        <v>10105777.4</v>
      </c>
      <c r="S528" s="342">
        <v>10105777.4</v>
      </c>
      <c r="T528" t="s">
        <v>283</v>
      </c>
      <c r="U528">
        <v>4565854000</v>
      </c>
      <c r="V528">
        <v>3638173000</v>
      </c>
      <c r="W528">
        <v>927681000</v>
      </c>
      <c r="X528">
        <v>0</v>
      </c>
      <c r="Y528" t="str">
        <f>+MID(Tabla_Consulta_desde_Reporte_de_Valorización_de_Instrumentos6[[#This Row],[CODIGO_SBS]],7,1)</f>
        <v>1</v>
      </c>
      <c r="Z528" t="str">
        <f>Tabla_Consulta_desde_Reporte_de_Valorización_de_Instrumentos6[[#This Row],[CODIGO_SBS]]&amp;"-"&amp;RIGHT(Tabla_Consulta_desde_Reporte_de_Valorización_de_Instrumentos6[[#This Row],[PORTAFOLIO]],1)</f>
        <v>6000491AV858-0</v>
      </c>
      <c r="AA528" t="s">
        <v>37222</v>
      </c>
      <c r="AB528" t="s">
        <v>37223</v>
      </c>
      <c r="AC528">
        <f>Tabla_Consulta_desde_Reporte_de_Valorización_de_Instrumentos6[[#This Row],[VALOR_UNITARIO]]*Tabla_Consulta_desde_Reporte_de_Valorización_de_Instrumentos6[[#This Row],[CANTIDAD]]</f>
        <v>0</v>
      </c>
      <c r="AD528" t="e">
        <v>#N/A</v>
      </c>
      <c r="AE52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9" spans="1:31" hidden="1" x14ac:dyDescent="0.35">
      <c r="A529" s="22" t="s">
        <v>35557</v>
      </c>
      <c r="B529" t="s">
        <v>803</v>
      </c>
      <c r="C529" t="s">
        <v>372</v>
      </c>
      <c r="D529" t="s">
        <v>804</v>
      </c>
      <c r="E529" t="s">
        <v>32562</v>
      </c>
      <c r="F529" t="s">
        <v>231</v>
      </c>
      <c r="G529" t="s">
        <v>805</v>
      </c>
      <c r="H529" t="s">
        <v>395</v>
      </c>
      <c r="I529" t="s">
        <v>231</v>
      </c>
      <c r="J529">
        <v>1</v>
      </c>
      <c r="K529" s="342">
        <v>26277015.804000001</v>
      </c>
      <c r="L529">
        <v>26277015.804000001</v>
      </c>
      <c r="M529">
        <v>0</v>
      </c>
      <c r="N529" s="23">
        <v>46287</v>
      </c>
      <c r="O529">
        <v>265</v>
      </c>
      <c r="P529">
        <v>1</v>
      </c>
      <c r="Q529" t="s">
        <v>232</v>
      </c>
      <c r="R529">
        <v>26273794.690000001</v>
      </c>
      <c r="S529" s="342">
        <v>26273794.690000001</v>
      </c>
      <c r="T529" t="s">
        <v>283</v>
      </c>
      <c r="U529">
        <v>4565854000</v>
      </c>
      <c r="V529">
        <v>3638173000</v>
      </c>
      <c r="W529">
        <v>927681000</v>
      </c>
      <c r="X529">
        <v>0</v>
      </c>
      <c r="Y529" t="str">
        <f>+MID(Tabla_Consulta_desde_Reporte_de_Valorización_de_Instrumentos6[[#This Row],[CODIGO_SBS]],7,1)</f>
        <v>1</v>
      </c>
      <c r="Z529" t="str">
        <f>Tabla_Consulta_desde_Reporte_de_Valorización_de_Instrumentos6[[#This Row],[CODIGO_SBS]]&amp;"-"&amp;RIGHT(Tabla_Consulta_desde_Reporte_de_Valorización_de_Instrumentos6[[#This Row],[PORTAFOLIO]],1)</f>
        <v>6000031AV861-0</v>
      </c>
      <c r="AA529" t="s">
        <v>37222</v>
      </c>
      <c r="AB529" t="s">
        <v>37223</v>
      </c>
      <c r="AC529">
        <f>Tabla_Consulta_desde_Reporte_de_Valorización_de_Instrumentos6[[#This Row],[VALOR_UNITARIO]]*Tabla_Consulta_desde_Reporte_de_Valorización_de_Instrumentos6[[#This Row],[CANTIDAD]]</f>
        <v>0</v>
      </c>
      <c r="AD529" t="e">
        <v>#N/A</v>
      </c>
      <c r="AE52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0" spans="1:31" hidden="1" x14ac:dyDescent="0.35">
      <c r="A530" s="22" t="s">
        <v>35557</v>
      </c>
      <c r="B530" t="s">
        <v>803</v>
      </c>
      <c r="C530" t="s">
        <v>372</v>
      </c>
      <c r="D530" t="s">
        <v>804</v>
      </c>
      <c r="E530" t="s">
        <v>32560</v>
      </c>
      <c r="F530" t="s">
        <v>231</v>
      </c>
      <c r="G530" t="s">
        <v>805</v>
      </c>
      <c r="H530" t="s">
        <v>395</v>
      </c>
      <c r="I530" t="s">
        <v>231</v>
      </c>
      <c r="J530">
        <v>1</v>
      </c>
      <c r="K530" s="342">
        <v>26277015.804000001</v>
      </c>
      <c r="L530">
        <v>26277015.804000001</v>
      </c>
      <c r="M530">
        <v>0</v>
      </c>
      <c r="N530" s="23">
        <v>46274</v>
      </c>
      <c r="O530">
        <v>252</v>
      </c>
      <c r="P530">
        <v>1</v>
      </c>
      <c r="Q530" t="s">
        <v>232</v>
      </c>
      <c r="R530">
        <v>26273794.690000001</v>
      </c>
      <c r="S530" s="342">
        <v>26273794.690000001</v>
      </c>
      <c r="T530" t="s">
        <v>283</v>
      </c>
      <c r="U530">
        <v>4565854000</v>
      </c>
      <c r="V530">
        <v>3638173000</v>
      </c>
      <c r="W530">
        <v>927681000</v>
      </c>
      <c r="X530">
        <v>0</v>
      </c>
      <c r="Y530" t="str">
        <f>+MID(Tabla_Consulta_desde_Reporte_de_Valorización_de_Instrumentos6[[#This Row],[CODIGO_SBS]],7,1)</f>
        <v>1</v>
      </c>
      <c r="Z530" t="str">
        <f>Tabla_Consulta_desde_Reporte_de_Valorización_de_Instrumentos6[[#This Row],[CODIGO_SBS]]&amp;"-"&amp;RIGHT(Tabla_Consulta_desde_Reporte_de_Valorización_de_Instrumentos6[[#This Row],[PORTAFOLIO]],1)</f>
        <v>6000031AV852-0</v>
      </c>
      <c r="AA530" t="s">
        <v>37222</v>
      </c>
      <c r="AB530" t="s">
        <v>37223</v>
      </c>
      <c r="AC530">
        <f>Tabla_Consulta_desde_Reporte_de_Valorización_de_Instrumentos6[[#This Row],[VALOR_UNITARIO]]*Tabla_Consulta_desde_Reporte_de_Valorización_de_Instrumentos6[[#This Row],[CANTIDAD]]</f>
        <v>0</v>
      </c>
      <c r="AD530" t="e">
        <v>#N/A</v>
      </c>
      <c r="AE53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1" spans="1:31" hidden="1" x14ac:dyDescent="0.35">
      <c r="A531" s="22" t="s">
        <v>35557</v>
      </c>
      <c r="B531" t="s">
        <v>803</v>
      </c>
      <c r="C531" t="s">
        <v>372</v>
      </c>
      <c r="D531" t="s">
        <v>804</v>
      </c>
      <c r="E531" t="s">
        <v>32556</v>
      </c>
      <c r="F531" t="s">
        <v>231</v>
      </c>
      <c r="G531" t="s">
        <v>805</v>
      </c>
      <c r="H531" t="s">
        <v>395</v>
      </c>
      <c r="I531" t="s">
        <v>231</v>
      </c>
      <c r="J531">
        <v>1</v>
      </c>
      <c r="K531" s="342">
        <v>40390610.759999998</v>
      </c>
      <c r="L531">
        <v>40390610.759999998</v>
      </c>
      <c r="M531">
        <v>0</v>
      </c>
      <c r="N531" s="23">
        <v>46302</v>
      </c>
      <c r="O531">
        <v>280</v>
      </c>
      <c r="P531">
        <v>1</v>
      </c>
      <c r="Q531" t="s">
        <v>232</v>
      </c>
      <c r="R531">
        <v>40385666.32</v>
      </c>
      <c r="S531" s="342">
        <v>40385666.32</v>
      </c>
      <c r="T531" t="s">
        <v>283</v>
      </c>
      <c r="U531">
        <v>4565854000</v>
      </c>
      <c r="V531">
        <v>3638173000</v>
      </c>
      <c r="W531">
        <v>927681000</v>
      </c>
      <c r="X531">
        <v>0</v>
      </c>
      <c r="Y531" t="str">
        <f>+MID(Tabla_Consulta_desde_Reporte_de_Valorización_de_Instrumentos6[[#This Row],[CODIGO_SBS]],7,1)</f>
        <v>1</v>
      </c>
      <c r="Z531" t="str">
        <f>Tabla_Consulta_desde_Reporte_de_Valorización_de_Instrumentos6[[#This Row],[CODIGO_SBS]]&amp;"-"&amp;RIGHT(Tabla_Consulta_desde_Reporte_de_Valorización_de_Instrumentos6[[#This Row],[PORTAFOLIO]],1)</f>
        <v>6000031AW006-0</v>
      </c>
      <c r="AA531" t="s">
        <v>37222</v>
      </c>
      <c r="AB531" t="s">
        <v>37223</v>
      </c>
      <c r="AC531">
        <f>Tabla_Consulta_desde_Reporte_de_Valorización_de_Instrumentos6[[#This Row],[VALOR_UNITARIO]]*Tabla_Consulta_desde_Reporte_de_Valorización_de_Instrumentos6[[#This Row],[CANTIDAD]]</f>
        <v>0</v>
      </c>
      <c r="AD531" t="e">
        <v>#N/A</v>
      </c>
      <c r="AE53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2" spans="1:31" hidden="1" x14ac:dyDescent="0.35">
      <c r="A532" s="22" t="s">
        <v>35557</v>
      </c>
      <c r="B532" t="s">
        <v>803</v>
      </c>
      <c r="C532" t="s">
        <v>372</v>
      </c>
      <c r="D532" t="s">
        <v>804</v>
      </c>
      <c r="E532" t="s">
        <v>35601</v>
      </c>
      <c r="F532" t="s">
        <v>231</v>
      </c>
      <c r="G532" t="s">
        <v>805</v>
      </c>
      <c r="H532" t="s">
        <v>395</v>
      </c>
      <c r="I532" t="s">
        <v>231</v>
      </c>
      <c r="J532">
        <v>1</v>
      </c>
      <c r="K532" s="342">
        <v>20191643.760000002</v>
      </c>
      <c r="L532">
        <v>20191643.760000002</v>
      </c>
      <c r="M532">
        <v>0</v>
      </c>
      <c r="N532" s="23">
        <v>46135</v>
      </c>
      <c r="O532">
        <v>113</v>
      </c>
      <c r="P532">
        <v>1</v>
      </c>
      <c r="Q532" t="s">
        <v>232</v>
      </c>
      <c r="R532">
        <v>20189154.879999999</v>
      </c>
      <c r="S532" s="342">
        <v>20189154.879999999</v>
      </c>
      <c r="T532" t="s">
        <v>283</v>
      </c>
      <c r="U532">
        <v>4565854000</v>
      </c>
      <c r="V532">
        <v>3638173000</v>
      </c>
      <c r="W532">
        <v>927681000</v>
      </c>
      <c r="X532">
        <v>0</v>
      </c>
      <c r="Y532" t="str">
        <f>+MID(Tabla_Consulta_desde_Reporte_de_Valorización_de_Instrumentos6[[#This Row],[CODIGO_SBS]],7,1)</f>
        <v>1</v>
      </c>
      <c r="Z532" t="str">
        <f>Tabla_Consulta_desde_Reporte_de_Valorización_de_Instrumentos6[[#This Row],[CODIGO_SBS]]&amp;"-"&amp;RIGHT(Tabla_Consulta_desde_Reporte_de_Valorización_de_Instrumentos6[[#This Row],[PORTAFOLIO]],1)</f>
        <v>6000031AW041-0</v>
      </c>
      <c r="AA532" t="s">
        <v>37222</v>
      </c>
      <c r="AB532" t="s">
        <v>37223</v>
      </c>
      <c r="AC532">
        <f>Tabla_Consulta_desde_Reporte_de_Valorización_de_Instrumentos6[[#This Row],[VALOR_UNITARIO]]*Tabla_Consulta_desde_Reporte_de_Valorización_de_Instrumentos6[[#This Row],[CANTIDAD]]</f>
        <v>0</v>
      </c>
      <c r="AD532" t="e">
        <v>#N/A</v>
      </c>
      <c r="AE5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3" spans="1:31" hidden="1" x14ac:dyDescent="0.35">
      <c r="A533" s="22" t="s">
        <v>35557</v>
      </c>
      <c r="B533" t="s">
        <v>803</v>
      </c>
      <c r="C533" t="s">
        <v>372</v>
      </c>
      <c r="D533" t="s">
        <v>804</v>
      </c>
      <c r="E533" t="s">
        <v>35602</v>
      </c>
      <c r="F533" t="s">
        <v>231</v>
      </c>
      <c r="G533" t="s">
        <v>805</v>
      </c>
      <c r="H533" t="s">
        <v>395</v>
      </c>
      <c r="I533" t="s">
        <v>231</v>
      </c>
      <c r="J533">
        <v>1</v>
      </c>
      <c r="K533" s="342">
        <v>20191643.760000002</v>
      </c>
      <c r="L533">
        <v>20191643.760000002</v>
      </c>
      <c r="M533">
        <v>0</v>
      </c>
      <c r="N533" s="23">
        <v>46070</v>
      </c>
      <c r="O533">
        <v>48</v>
      </c>
      <c r="P533">
        <v>1</v>
      </c>
      <c r="Q533" t="s">
        <v>232</v>
      </c>
      <c r="R533">
        <v>20189154.879999999</v>
      </c>
      <c r="S533" s="342">
        <v>20189154.879999999</v>
      </c>
      <c r="T533" t="s">
        <v>283</v>
      </c>
      <c r="U533">
        <v>4565854000</v>
      </c>
      <c r="V533">
        <v>3638173000</v>
      </c>
      <c r="W533">
        <v>927681000</v>
      </c>
      <c r="X533">
        <v>0</v>
      </c>
      <c r="Y533" t="str">
        <f>+MID(Tabla_Consulta_desde_Reporte_de_Valorización_de_Instrumentos6[[#This Row],[CODIGO_SBS]],7,1)</f>
        <v>1</v>
      </c>
      <c r="Z533" t="str">
        <f>Tabla_Consulta_desde_Reporte_de_Valorización_de_Instrumentos6[[#This Row],[CODIGO_SBS]]&amp;"-"&amp;RIGHT(Tabla_Consulta_desde_Reporte_de_Valorización_de_Instrumentos6[[#This Row],[PORTAFOLIO]],1)</f>
        <v>6000031AW042-0</v>
      </c>
      <c r="AA533" t="s">
        <v>37222</v>
      </c>
      <c r="AB533" t="s">
        <v>37223</v>
      </c>
      <c r="AC533">
        <f>Tabla_Consulta_desde_Reporte_de_Valorización_de_Instrumentos6[[#This Row],[VALOR_UNITARIO]]*Tabla_Consulta_desde_Reporte_de_Valorización_de_Instrumentos6[[#This Row],[CANTIDAD]]</f>
        <v>0</v>
      </c>
      <c r="AD533" t="e">
        <v>#N/A</v>
      </c>
      <c r="AE5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4" spans="1:31" hidden="1" x14ac:dyDescent="0.35">
      <c r="A534" s="22" t="s">
        <v>35557</v>
      </c>
      <c r="B534" t="s">
        <v>803</v>
      </c>
      <c r="C534" t="s">
        <v>372</v>
      </c>
      <c r="D534" t="s">
        <v>804</v>
      </c>
      <c r="E534" t="s">
        <v>35603</v>
      </c>
      <c r="F534" t="s">
        <v>231</v>
      </c>
      <c r="G534" t="s">
        <v>805</v>
      </c>
      <c r="H534" t="s">
        <v>395</v>
      </c>
      <c r="I534" t="s">
        <v>231</v>
      </c>
      <c r="J534">
        <v>1</v>
      </c>
      <c r="K534" s="342">
        <v>20191643.760000002</v>
      </c>
      <c r="L534">
        <v>20191643.760000002</v>
      </c>
      <c r="M534">
        <v>0</v>
      </c>
      <c r="N534" s="23">
        <v>46051</v>
      </c>
      <c r="O534">
        <v>29</v>
      </c>
      <c r="P534">
        <v>1</v>
      </c>
      <c r="Q534" t="s">
        <v>232</v>
      </c>
      <c r="R534">
        <v>20189154.879999999</v>
      </c>
      <c r="S534" s="342">
        <v>20189154.879999999</v>
      </c>
      <c r="T534" t="s">
        <v>283</v>
      </c>
      <c r="U534">
        <v>4565854000</v>
      </c>
      <c r="V534">
        <v>3638173000</v>
      </c>
      <c r="W534">
        <v>927681000</v>
      </c>
      <c r="X534">
        <v>0</v>
      </c>
      <c r="Y534" t="str">
        <f>+MID(Tabla_Consulta_desde_Reporte_de_Valorización_de_Instrumentos6[[#This Row],[CODIGO_SBS]],7,1)</f>
        <v>1</v>
      </c>
      <c r="Z534" t="str">
        <f>Tabla_Consulta_desde_Reporte_de_Valorización_de_Instrumentos6[[#This Row],[CODIGO_SBS]]&amp;"-"&amp;RIGHT(Tabla_Consulta_desde_Reporte_de_Valorización_de_Instrumentos6[[#This Row],[PORTAFOLIO]],1)</f>
        <v>6000031AW043-0</v>
      </c>
      <c r="AA534" t="s">
        <v>37222</v>
      </c>
      <c r="AB534" t="s">
        <v>37223</v>
      </c>
      <c r="AC534">
        <f>Tabla_Consulta_desde_Reporte_de_Valorización_de_Instrumentos6[[#This Row],[VALOR_UNITARIO]]*Tabla_Consulta_desde_Reporte_de_Valorización_de_Instrumentos6[[#This Row],[CANTIDAD]]</f>
        <v>0</v>
      </c>
      <c r="AD534" t="e">
        <v>#N/A</v>
      </c>
      <c r="AE53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5" spans="1:31" hidden="1" x14ac:dyDescent="0.35">
      <c r="A535" s="22" t="s">
        <v>35557</v>
      </c>
      <c r="B535" t="s">
        <v>803</v>
      </c>
      <c r="C535" t="s">
        <v>372</v>
      </c>
      <c r="D535" t="s">
        <v>804</v>
      </c>
      <c r="E535" t="s">
        <v>32557</v>
      </c>
      <c r="F535" t="s">
        <v>231</v>
      </c>
      <c r="G535" t="s">
        <v>805</v>
      </c>
      <c r="H535" t="s">
        <v>395</v>
      </c>
      <c r="I535" t="s">
        <v>231</v>
      </c>
      <c r="J535">
        <v>1</v>
      </c>
      <c r="K535" s="342">
        <v>17152319.456</v>
      </c>
      <c r="L535">
        <v>17152319.456</v>
      </c>
      <c r="M535">
        <v>0</v>
      </c>
      <c r="N535" s="23">
        <v>46308</v>
      </c>
      <c r="O535">
        <v>286</v>
      </c>
      <c r="P535">
        <v>1</v>
      </c>
      <c r="Q535" t="s">
        <v>232</v>
      </c>
      <c r="R535">
        <v>17150203.908</v>
      </c>
      <c r="S535" s="342">
        <v>17150203.908</v>
      </c>
      <c r="T535" t="s">
        <v>283</v>
      </c>
      <c r="U535">
        <v>4565854000</v>
      </c>
      <c r="V535">
        <v>3638173000</v>
      </c>
      <c r="W535">
        <v>927681000</v>
      </c>
      <c r="X535">
        <v>0</v>
      </c>
      <c r="Y535" t="str">
        <f>+MID(Tabla_Consulta_desde_Reporte_de_Valorización_de_Instrumentos6[[#This Row],[CODIGO_SBS]],7,1)</f>
        <v>1</v>
      </c>
      <c r="Z535" t="str">
        <f>Tabla_Consulta_desde_Reporte_de_Valorización_de_Instrumentos6[[#This Row],[CODIGO_SBS]]&amp;"-"&amp;RIGHT(Tabla_Consulta_desde_Reporte_de_Valorización_de_Instrumentos6[[#This Row],[PORTAFOLIO]],1)</f>
        <v>6000031AW130-0</v>
      </c>
      <c r="AA535" t="s">
        <v>37222</v>
      </c>
      <c r="AB535" t="s">
        <v>37223</v>
      </c>
      <c r="AC535">
        <f>Tabla_Consulta_desde_Reporte_de_Valorización_de_Instrumentos6[[#This Row],[VALOR_UNITARIO]]*Tabla_Consulta_desde_Reporte_de_Valorización_de_Instrumentos6[[#This Row],[CANTIDAD]]</f>
        <v>0</v>
      </c>
      <c r="AD535" t="e">
        <v>#N/A</v>
      </c>
      <c r="AE5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6" spans="1:31" hidden="1" x14ac:dyDescent="0.35">
      <c r="A536" s="22" t="s">
        <v>35557</v>
      </c>
      <c r="B536" t="s">
        <v>803</v>
      </c>
      <c r="C536" t="s">
        <v>372</v>
      </c>
      <c r="D536" t="s">
        <v>804</v>
      </c>
      <c r="E536" t="s">
        <v>32584</v>
      </c>
      <c r="F536" t="s">
        <v>231</v>
      </c>
      <c r="G536" t="s">
        <v>805</v>
      </c>
      <c r="H536" t="s">
        <v>443</v>
      </c>
      <c r="I536" t="s">
        <v>231</v>
      </c>
      <c r="J536">
        <v>1</v>
      </c>
      <c r="K536" s="342">
        <v>17149599.728</v>
      </c>
      <c r="L536">
        <v>17149599.728</v>
      </c>
      <c r="M536">
        <v>0</v>
      </c>
      <c r="N536" s="23">
        <v>46167</v>
      </c>
      <c r="O536">
        <v>145</v>
      </c>
      <c r="P536">
        <v>1</v>
      </c>
      <c r="Q536" t="s">
        <v>232</v>
      </c>
      <c r="R536">
        <v>17147521.954</v>
      </c>
      <c r="S536" s="342">
        <v>17147521.954</v>
      </c>
      <c r="T536" t="s">
        <v>283</v>
      </c>
      <c r="U536">
        <v>4565854000</v>
      </c>
      <c r="V536">
        <v>3638173000</v>
      </c>
      <c r="W536">
        <v>927681000</v>
      </c>
      <c r="X536">
        <v>0</v>
      </c>
      <c r="Y536" t="str">
        <f>+MID(Tabla_Consulta_desde_Reporte_de_Valorización_de_Instrumentos6[[#This Row],[CODIGO_SBS]],7,1)</f>
        <v>1</v>
      </c>
      <c r="Z536" t="str">
        <f>Tabla_Consulta_desde_Reporte_de_Valorización_de_Instrumentos6[[#This Row],[CODIGO_SBS]]&amp;"-"&amp;RIGHT(Tabla_Consulta_desde_Reporte_de_Valorización_de_Instrumentos6[[#This Row],[PORTAFOLIO]],1)</f>
        <v>6000111AW131-0</v>
      </c>
      <c r="AA536" t="s">
        <v>37222</v>
      </c>
      <c r="AB536" t="s">
        <v>37223</v>
      </c>
      <c r="AC536">
        <f>Tabla_Consulta_desde_Reporte_de_Valorización_de_Instrumentos6[[#This Row],[VALOR_UNITARIO]]*Tabla_Consulta_desde_Reporte_de_Valorización_de_Instrumentos6[[#This Row],[CANTIDAD]]</f>
        <v>0</v>
      </c>
      <c r="AD536" t="e">
        <v>#N/A</v>
      </c>
      <c r="AE5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7" spans="1:31" hidden="1" x14ac:dyDescent="0.35">
      <c r="A537" s="22" t="s">
        <v>35557</v>
      </c>
      <c r="B537" t="s">
        <v>803</v>
      </c>
      <c r="C537" t="s">
        <v>372</v>
      </c>
      <c r="D537" t="s">
        <v>804</v>
      </c>
      <c r="E537" t="s">
        <v>35600</v>
      </c>
      <c r="F537" t="s">
        <v>231</v>
      </c>
      <c r="G537" t="s">
        <v>805</v>
      </c>
      <c r="H537" t="s">
        <v>443</v>
      </c>
      <c r="I537" t="s">
        <v>231</v>
      </c>
      <c r="J537">
        <v>1</v>
      </c>
      <c r="K537" s="342">
        <v>17149599.728</v>
      </c>
      <c r="L537">
        <v>17149599.728</v>
      </c>
      <c r="M537">
        <v>0</v>
      </c>
      <c r="N537" s="23">
        <v>46101</v>
      </c>
      <c r="O537">
        <v>79</v>
      </c>
      <c r="P537">
        <v>1</v>
      </c>
      <c r="Q537" t="s">
        <v>232</v>
      </c>
      <c r="R537">
        <v>17147521.954</v>
      </c>
      <c r="S537" s="342">
        <v>17147521.954</v>
      </c>
      <c r="T537" t="s">
        <v>283</v>
      </c>
      <c r="U537">
        <v>4565854000</v>
      </c>
      <c r="V537">
        <v>3638173000</v>
      </c>
      <c r="W537">
        <v>927681000</v>
      </c>
      <c r="X537">
        <v>0</v>
      </c>
      <c r="Y537" t="str">
        <f>+MID(Tabla_Consulta_desde_Reporte_de_Valorización_de_Instrumentos6[[#This Row],[CODIGO_SBS]],7,1)</f>
        <v>1</v>
      </c>
      <c r="Z537" t="str">
        <f>Tabla_Consulta_desde_Reporte_de_Valorización_de_Instrumentos6[[#This Row],[CODIGO_SBS]]&amp;"-"&amp;RIGHT(Tabla_Consulta_desde_Reporte_de_Valorización_de_Instrumentos6[[#This Row],[PORTAFOLIO]],1)</f>
        <v>6000111AW132-0</v>
      </c>
      <c r="AA537" t="s">
        <v>37222</v>
      </c>
      <c r="AB537" t="s">
        <v>37223</v>
      </c>
      <c r="AC537">
        <f>Tabla_Consulta_desde_Reporte_de_Valorización_de_Instrumentos6[[#This Row],[VALOR_UNITARIO]]*Tabla_Consulta_desde_Reporte_de_Valorización_de_Instrumentos6[[#This Row],[CANTIDAD]]</f>
        <v>0</v>
      </c>
      <c r="AD537" t="e">
        <v>#N/A</v>
      </c>
      <c r="AE5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8" spans="1:31" hidden="1" x14ac:dyDescent="0.35">
      <c r="A538" s="22" t="s">
        <v>35557</v>
      </c>
      <c r="B538" t="s">
        <v>803</v>
      </c>
      <c r="C538" t="s">
        <v>372</v>
      </c>
      <c r="D538" t="s">
        <v>804</v>
      </c>
      <c r="E538" t="s">
        <v>32558</v>
      </c>
      <c r="F538" t="s">
        <v>231</v>
      </c>
      <c r="G538" t="s">
        <v>805</v>
      </c>
      <c r="H538" t="s">
        <v>395</v>
      </c>
      <c r="I538" t="s">
        <v>231</v>
      </c>
      <c r="J538">
        <v>1</v>
      </c>
      <c r="K538" s="342">
        <v>30253865.760000002</v>
      </c>
      <c r="L538">
        <v>30253865.760000002</v>
      </c>
      <c r="M538">
        <v>0</v>
      </c>
      <c r="N538" s="23">
        <v>46314</v>
      </c>
      <c r="O538">
        <v>292</v>
      </c>
      <c r="P538">
        <v>1</v>
      </c>
      <c r="Q538" t="s">
        <v>232</v>
      </c>
      <c r="R538">
        <v>30250132.440000001</v>
      </c>
      <c r="S538" s="342">
        <v>30250132.440000001</v>
      </c>
      <c r="T538" t="s">
        <v>283</v>
      </c>
      <c r="U538">
        <v>4565854000</v>
      </c>
      <c r="V538">
        <v>3638173000</v>
      </c>
      <c r="W538">
        <v>927681000</v>
      </c>
      <c r="X538">
        <v>0</v>
      </c>
      <c r="Y538" t="str">
        <f>+MID(Tabla_Consulta_desde_Reporte_de_Valorización_de_Instrumentos6[[#This Row],[CODIGO_SBS]],7,1)</f>
        <v>1</v>
      </c>
      <c r="Z538" t="str">
        <f>Tabla_Consulta_desde_Reporte_de_Valorización_de_Instrumentos6[[#This Row],[CODIGO_SBS]]&amp;"-"&amp;RIGHT(Tabla_Consulta_desde_Reporte_de_Valorización_de_Instrumentos6[[#This Row],[PORTAFOLIO]],1)</f>
        <v>6000031AW266-0</v>
      </c>
      <c r="AA538" t="s">
        <v>37222</v>
      </c>
      <c r="AB538" t="s">
        <v>37223</v>
      </c>
      <c r="AC538">
        <f>Tabla_Consulta_desde_Reporte_de_Valorización_de_Instrumentos6[[#This Row],[VALOR_UNITARIO]]*Tabla_Consulta_desde_Reporte_de_Valorización_de_Instrumentos6[[#This Row],[CANTIDAD]]</f>
        <v>0</v>
      </c>
      <c r="AD538" t="e">
        <v>#N/A</v>
      </c>
      <c r="AE5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9" spans="1:31" hidden="1" x14ac:dyDescent="0.35">
      <c r="A539" s="22" t="s">
        <v>35557</v>
      </c>
      <c r="B539" t="s">
        <v>803</v>
      </c>
      <c r="C539" t="s">
        <v>372</v>
      </c>
      <c r="D539" t="s">
        <v>804</v>
      </c>
      <c r="E539" t="s">
        <v>32573</v>
      </c>
      <c r="F539" t="s">
        <v>231</v>
      </c>
      <c r="G539" t="s">
        <v>805</v>
      </c>
      <c r="H539" t="s">
        <v>395</v>
      </c>
      <c r="I539" t="s">
        <v>231</v>
      </c>
      <c r="J539">
        <v>1</v>
      </c>
      <c r="K539" s="342">
        <v>12071199.936000001</v>
      </c>
      <c r="L539">
        <v>12071199.936000001</v>
      </c>
      <c r="M539">
        <v>0</v>
      </c>
      <c r="N539" s="23">
        <v>46237</v>
      </c>
      <c r="O539">
        <v>215</v>
      </c>
      <c r="P539">
        <v>1</v>
      </c>
      <c r="Q539" t="s">
        <v>232</v>
      </c>
      <c r="R539">
        <v>12069716.604</v>
      </c>
      <c r="S539" s="342">
        <v>12069716.604</v>
      </c>
      <c r="T539" t="s">
        <v>283</v>
      </c>
      <c r="U539">
        <v>4565854000</v>
      </c>
      <c r="V539">
        <v>3638173000</v>
      </c>
      <c r="W539">
        <v>927681000</v>
      </c>
      <c r="X539">
        <v>0</v>
      </c>
      <c r="Y539" t="str">
        <f>+MID(Tabla_Consulta_desde_Reporte_de_Valorización_de_Instrumentos6[[#This Row],[CODIGO_SBS]],7,1)</f>
        <v>1</v>
      </c>
      <c r="Z539" t="str">
        <f>Tabla_Consulta_desde_Reporte_de_Valorización_de_Instrumentos6[[#This Row],[CODIGO_SBS]]&amp;"-"&amp;RIGHT(Tabla_Consulta_desde_Reporte_de_Valorización_de_Instrumentos6[[#This Row],[PORTAFOLIO]],1)</f>
        <v>6000031AW727-0</v>
      </c>
      <c r="AA539" t="s">
        <v>37222</v>
      </c>
      <c r="AB539" t="s">
        <v>37223</v>
      </c>
      <c r="AC539">
        <f>Tabla_Consulta_desde_Reporte_de_Valorización_de_Instrumentos6[[#This Row],[VALOR_UNITARIO]]*Tabla_Consulta_desde_Reporte_de_Valorización_de_Instrumentos6[[#This Row],[CANTIDAD]]</f>
        <v>0</v>
      </c>
      <c r="AD539" t="e">
        <v>#N/A</v>
      </c>
      <c r="AE53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0" spans="1:31" hidden="1" x14ac:dyDescent="0.35">
      <c r="A540" s="22" t="s">
        <v>35557</v>
      </c>
      <c r="B540" t="s">
        <v>803</v>
      </c>
      <c r="C540" t="s">
        <v>372</v>
      </c>
      <c r="D540" t="s">
        <v>804</v>
      </c>
      <c r="E540" t="s">
        <v>32574</v>
      </c>
      <c r="F540" t="s">
        <v>231</v>
      </c>
      <c r="G540" t="s">
        <v>805</v>
      </c>
      <c r="H540" t="s">
        <v>31472</v>
      </c>
      <c r="I540" t="s">
        <v>231</v>
      </c>
      <c r="J540">
        <v>1</v>
      </c>
      <c r="K540" s="342">
        <v>3017919.9360000002</v>
      </c>
      <c r="L540">
        <v>3017919.9360000002</v>
      </c>
      <c r="M540">
        <v>0</v>
      </c>
      <c r="N540" s="23">
        <v>46237</v>
      </c>
      <c r="O540">
        <v>215</v>
      </c>
      <c r="P540">
        <v>1</v>
      </c>
      <c r="Q540" t="s">
        <v>232</v>
      </c>
      <c r="R540">
        <v>3017546.6039999998</v>
      </c>
      <c r="S540" s="342">
        <v>3017546.6039999998</v>
      </c>
      <c r="T540" t="s">
        <v>283</v>
      </c>
      <c r="U540">
        <v>4565854000</v>
      </c>
      <c r="V540">
        <v>3638173000</v>
      </c>
      <c r="W540">
        <v>927681000</v>
      </c>
      <c r="X540">
        <v>0</v>
      </c>
      <c r="Y540" t="str">
        <f>+MID(Tabla_Consulta_desde_Reporte_de_Valorización_de_Instrumentos6[[#This Row],[CODIGO_SBS]],7,1)</f>
        <v>1</v>
      </c>
      <c r="Z540" t="str">
        <f>Tabla_Consulta_desde_Reporte_de_Valorización_de_Instrumentos6[[#This Row],[CODIGO_SBS]]&amp;"-"&amp;RIGHT(Tabla_Consulta_desde_Reporte_de_Valorización_de_Instrumentos6[[#This Row],[PORTAFOLIO]],1)</f>
        <v>6000491AW728-0</v>
      </c>
      <c r="AA540" t="s">
        <v>37222</v>
      </c>
      <c r="AB540" t="s">
        <v>37223</v>
      </c>
      <c r="AC540">
        <f>Tabla_Consulta_desde_Reporte_de_Valorización_de_Instrumentos6[[#This Row],[VALOR_UNITARIO]]*Tabla_Consulta_desde_Reporte_de_Valorización_de_Instrumentos6[[#This Row],[CANTIDAD]]</f>
        <v>0</v>
      </c>
      <c r="AD540" t="e">
        <v>#N/A</v>
      </c>
      <c r="AE54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1" spans="1:31" hidden="1" x14ac:dyDescent="0.35">
      <c r="A541" s="22" t="s">
        <v>35557</v>
      </c>
      <c r="B541" t="s">
        <v>803</v>
      </c>
      <c r="C541" t="s">
        <v>372</v>
      </c>
      <c r="D541" t="s">
        <v>804</v>
      </c>
      <c r="E541" t="s">
        <v>32571</v>
      </c>
      <c r="F541" t="s">
        <v>231</v>
      </c>
      <c r="G541" t="s">
        <v>805</v>
      </c>
      <c r="H541" t="s">
        <v>443</v>
      </c>
      <c r="I541" t="s">
        <v>231</v>
      </c>
      <c r="J541">
        <v>1</v>
      </c>
      <c r="K541" s="342">
        <v>15088999.92</v>
      </c>
      <c r="L541">
        <v>15088999.92</v>
      </c>
      <c r="M541">
        <v>0</v>
      </c>
      <c r="N541" s="23">
        <v>46230</v>
      </c>
      <c r="O541">
        <v>208</v>
      </c>
      <c r="P541">
        <v>1</v>
      </c>
      <c r="Q541" t="s">
        <v>232</v>
      </c>
      <c r="R541">
        <v>15087145.755000001</v>
      </c>
      <c r="S541" s="342">
        <v>15087145.755000001</v>
      </c>
      <c r="T541" t="s">
        <v>283</v>
      </c>
      <c r="U541">
        <v>4565854000</v>
      </c>
      <c r="V541">
        <v>3638173000</v>
      </c>
      <c r="W541">
        <v>927681000</v>
      </c>
      <c r="X541">
        <v>0</v>
      </c>
      <c r="Y541" t="str">
        <f>+MID(Tabla_Consulta_desde_Reporte_de_Valorización_de_Instrumentos6[[#This Row],[CODIGO_SBS]],7,1)</f>
        <v>1</v>
      </c>
      <c r="Z541" t="str">
        <f>Tabla_Consulta_desde_Reporte_de_Valorización_de_Instrumentos6[[#This Row],[CODIGO_SBS]]&amp;"-"&amp;RIGHT(Tabla_Consulta_desde_Reporte_de_Valorización_de_Instrumentos6[[#This Row],[PORTAFOLIO]],1)</f>
        <v>6000111AW729-0</v>
      </c>
      <c r="AA541" t="s">
        <v>37222</v>
      </c>
      <c r="AB541" t="s">
        <v>37223</v>
      </c>
      <c r="AC541">
        <f>Tabla_Consulta_desde_Reporte_de_Valorización_de_Instrumentos6[[#This Row],[VALOR_UNITARIO]]*Tabla_Consulta_desde_Reporte_de_Valorización_de_Instrumentos6[[#This Row],[CANTIDAD]]</f>
        <v>0</v>
      </c>
      <c r="AD541" t="e">
        <v>#N/A</v>
      </c>
      <c r="AE54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2" spans="1:31" hidden="1" x14ac:dyDescent="0.35">
      <c r="A542" s="22" t="s">
        <v>35557</v>
      </c>
      <c r="B542" t="s">
        <v>803</v>
      </c>
      <c r="C542" t="s">
        <v>372</v>
      </c>
      <c r="D542" t="s">
        <v>804</v>
      </c>
      <c r="E542" t="s">
        <v>32563</v>
      </c>
      <c r="F542" t="s">
        <v>231</v>
      </c>
      <c r="G542" t="s">
        <v>805</v>
      </c>
      <c r="H542" t="s">
        <v>443</v>
      </c>
      <c r="I542" t="s">
        <v>231</v>
      </c>
      <c r="J542">
        <v>1</v>
      </c>
      <c r="K542" s="342">
        <v>46272933.088</v>
      </c>
      <c r="L542">
        <v>46272933.088</v>
      </c>
      <c r="M542">
        <v>0</v>
      </c>
      <c r="N542" s="23">
        <v>46294</v>
      </c>
      <c r="O542">
        <v>272</v>
      </c>
      <c r="P542">
        <v>1</v>
      </c>
      <c r="Q542" t="s">
        <v>232</v>
      </c>
      <c r="R542">
        <v>46267246.982000001</v>
      </c>
      <c r="S542" s="342">
        <v>46267246.982000001</v>
      </c>
      <c r="T542" t="s">
        <v>283</v>
      </c>
      <c r="U542">
        <v>4565854000</v>
      </c>
      <c r="V542">
        <v>3638173000</v>
      </c>
      <c r="W542">
        <v>927681000</v>
      </c>
      <c r="X542">
        <v>0</v>
      </c>
      <c r="Y542" t="str">
        <f>+MID(Tabla_Consulta_desde_Reporte_de_Valorización_de_Instrumentos6[[#This Row],[CODIGO_SBS]],7,1)</f>
        <v>1</v>
      </c>
      <c r="Z542" t="str">
        <f>Tabla_Consulta_desde_Reporte_de_Valorización_de_Instrumentos6[[#This Row],[CODIGO_SBS]]&amp;"-"&amp;RIGHT(Tabla_Consulta_desde_Reporte_de_Valorización_de_Instrumentos6[[#This Row],[PORTAFOLIO]],1)</f>
        <v>6000111AW730-0</v>
      </c>
      <c r="AA542" t="s">
        <v>37222</v>
      </c>
      <c r="AB542" t="s">
        <v>37223</v>
      </c>
      <c r="AC542">
        <f>Tabla_Consulta_desde_Reporte_de_Valorización_de_Instrumentos6[[#This Row],[VALOR_UNITARIO]]*Tabla_Consulta_desde_Reporte_de_Valorización_de_Instrumentos6[[#This Row],[CANTIDAD]]</f>
        <v>0</v>
      </c>
      <c r="AD542" t="e">
        <v>#N/A</v>
      </c>
      <c r="AE54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3" spans="1:31" hidden="1" x14ac:dyDescent="0.35">
      <c r="A543" s="22" t="s">
        <v>35557</v>
      </c>
      <c r="B543" t="s">
        <v>803</v>
      </c>
      <c r="C543" t="s">
        <v>372</v>
      </c>
      <c r="D543" t="s">
        <v>804</v>
      </c>
      <c r="E543" t="s">
        <v>32910</v>
      </c>
      <c r="F543" t="s">
        <v>231</v>
      </c>
      <c r="G543" t="s">
        <v>805</v>
      </c>
      <c r="H543" t="s">
        <v>395</v>
      </c>
      <c r="I543" t="s">
        <v>231</v>
      </c>
      <c r="J543">
        <v>1</v>
      </c>
      <c r="K543" s="342">
        <v>4020926.7239999999</v>
      </c>
      <c r="L543">
        <v>4020926.7239999999</v>
      </c>
      <c r="M543">
        <v>0</v>
      </c>
      <c r="N543" s="23">
        <v>46251</v>
      </c>
      <c r="O543">
        <v>229</v>
      </c>
      <c r="P543">
        <v>1</v>
      </c>
      <c r="Q543" t="s">
        <v>232</v>
      </c>
      <c r="R543">
        <v>4020440.0559999999</v>
      </c>
      <c r="S543" s="342">
        <v>4020440.0559999999</v>
      </c>
      <c r="T543" t="s">
        <v>283</v>
      </c>
      <c r="U543">
        <v>4565854000</v>
      </c>
      <c r="V543">
        <v>3638173000</v>
      </c>
      <c r="W543">
        <v>927681000</v>
      </c>
      <c r="X543">
        <v>0</v>
      </c>
      <c r="Y543" t="str">
        <f>+MID(Tabla_Consulta_desde_Reporte_de_Valorización_de_Instrumentos6[[#This Row],[CODIGO_SBS]],7,1)</f>
        <v>1</v>
      </c>
      <c r="Z543" t="str">
        <f>Tabla_Consulta_desde_Reporte_de_Valorización_de_Instrumentos6[[#This Row],[CODIGO_SBS]]&amp;"-"&amp;RIGHT(Tabla_Consulta_desde_Reporte_de_Valorización_de_Instrumentos6[[#This Row],[PORTAFOLIO]],1)</f>
        <v>6000031AW843-0</v>
      </c>
      <c r="AA543" t="s">
        <v>37222</v>
      </c>
      <c r="AB543" t="s">
        <v>37223</v>
      </c>
      <c r="AC543">
        <f>Tabla_Consulta_desde_Reporte_de_Valorización_de_Instrumentos6[[#This Row],[VALOR_UNITARIO]]*Tabla_Consulta_desde_Reporte_de_Valorización_de_Instrumentos6[[#This Row],[CANTIDAD]]</f>
        <v>0</v>
      </c>
      <c r="AD543" t="e">
        <v>#N/A</v>
      </c>
      <c r="AE54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4" spans="1:31" hidden="1" x14ac:dyDescent="0.35">
      <c r="A544" s="22" t="s">
        <v>35557</v>
      </c>
      <c r="B544" t="s">
        <v>803</v>
      </c>
      <c r="C544" t="s">
        <v>372</v>
      </c>
      <c r="D544" t="s">
        <v>804</v>
      </c>
      <c r="E544" t="s">
        <v>32911</v>
      </c>
      <c r="F544" t="s">
        <v>231</v>
      </c>
      <c r="G544" t="s">
        <v>805</v>
      </c>
      <c r="H544" t="s">
        <v>809</v>
      </c>
      <c r="I544" t="s">
        <v>231</v>
      </c>
      <c r="J544">
        <v>1</v>
      </c>
      <c r="K544" s="342">
        <v>9048375</v>
      </c>
      <c r="L544">
        <v>9048375</v>
      </c>
      <c r="M544">
        <v>0</v>
      </c>
      <c r="N544" s="23">
        <v>46251</v>
      </c>
      <c r="O544">
        <v>229</v>
      </c>
      <c r="P544">
        <v>1</v>
      </c>
      <c r="Q544" t="s">
        <v>232</v>
      </c>
      <c r="R544">
        <v>9047250</v>
      </c>
      <c r="S544" s="342">
        <v>9047250</v>
      </c>
      <c r="T544" t="s">
        <v>283</v>
      </c>
      <c r="U544">
        <v>4565854000</v>
      </c>
      <c r="V544">
        <v>3638173000</v>
      </c>
      <c r="W544">
        <v>927681000</v>
      </c>
      <c r="X544">
        <v>0</v>
      </c>
      <c r="Y544" t="str">
        <f>+MID(Tabla_Consulta_desde_Reporte_de_Valorización_de_Instrumentos6[[#This Row],[CODIGO_SBS]],7,1)</f>
        <v>1</v>
      </c>
      <c r="Z544" t="str">
        <f>Tabla_Consulta_desde_Reporte_de_Valorización_de_Instrumentos6[[#This Row],[CODIGO_SBS]]&amp;"-"&amp;RIGHT(Tabla_Consulta_desde_Reporte_de_Valorización_de_Instrumentos6[[#This Row],[PORTAFOLIO]],1)</f>
        <v>6001031AW842-0</v>
      </c>
      <c r="AA544" t="s">
        <v>37222</v>
      </c>
      <c r="AB544" t="s">
        <v>37223</v>
      </c>
      <c r="AC544">
        <f>Tabla_Consulta_desde_Reporte_de_Valorización_de_Instrumentos6[[#This Row],[VALOR_UNITARIO]]*Tabla_Consulta_desde_Reporte_de_Valorización_de_Instrumentos6[[#This Row],[CANTIDAD]]</f>
        <v>0</v>
      </c>
      <c r="AD544" t="e">
        <v>#N/A</v>
      </c>
      <c r="AE54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5" spans="1:31" hidden="1" x14ac:dyDescent="0.35">
      <c r="A545" s="22" t="s">
        <v>35557</v>
      </c>
      <c r="B545" t="s">
        <v>803</v>
      </c>
      <c r="C545" t="s">
        <v>372</v>
      </c>
      <c r="D545" t="s">
        <v>804</v>
      </c>
      <c r="E545" t="s">
        <v>32909</v>
      </c>
      <c r="F545" t="s">
        <v>231</v>
      </c>
      <c r="G545" t="s">
        <v>805</v>
      </c>
      <c r="H545" t="s">
        <v>809</v>
      </c>
      <c r="I545" t="s">
        <v>231</v>
      </c>
      <c r="J545">
        <v>1</v>
      </c>
      <c r="K545" s="342">
        <v>13069875</v>
      </c>
      <c r="L545">
        <v>13069875</v>
      </c>
      <c r="M545">
        <v>0</v>
      </c>
      <c r="N545" s="23">
        <v>46220</v>
      </c>
      <c r="O545">
        <v>198</v>
      </c>
      <c r="P545">
        <v>1</v>
      </c>
      <c r="Q545" t="s">
        <v>232</v>
      </c>
      <c r="R545">
        <v>13068250</v>
      </c>
      <c r="S545" s="342">
        <v>13068250</v>
      </c>
      <c r="T545" t="s">
        <v>283</v>
      </c>
      <c r="U545">
        <v>4565854000</v>
      </c>
      <c r="V545">
        <v>3638173000</v>
      </c>
      <c r="W545">
        <v>927681000</v>
      </c>
      <c r="X545">
        <v>0</v>
      </c>
      <c r="Y545" t="str">
        <f>+MID(Tabla_Consulta_desde_Reporte_de_Valorización_de_Instrumentos6[[#This Row],[CODIGO_SBS]],7,1)</f>
        <v>1</v>
      </c>
      <c r="Z545" t="str">
        <f>Tabla_Consulta_desde_Reporte_de_Valorización_de_Instrumentos6[[#This Row],[CODIGO_SBS]]&amp;"-"&amp;RIGHT(Tabla_Consulta_desde_Reporte_de_Valorización_de_Instrumentos6[[#This Row],[PORTAFOLIO]],1)</f>
        <v>6001031AW844-0</v>
      </c>
      <c r="AA545" t="s">
        <v>37222</v>
      </c>
      <c r="AB545" t="s">
        <v>37223</v>
      </c>
      <c r="AC545">
        <f>Tabla_Consulta_desde_Reporte_de_Valorización_de_Instrumentos6[[#This Row],[VALOR_UNITARIO]]*Tabla_Consulta_desde_Reporte_de_Valorización_de_Instrumentos6[[#This Row],[CANTIDAD]]</f>
        <v>0</v>
      </c>
      <c r="AD545" t="e">
        <v>#N/A</v>
      </c>
      <c r="AE54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6" spans="1:31" hidden="1" x14ac:dyDescent="0.35">
      <c r="A546" s="22" t="s">
        <v>35557</v>
      </c>
      <c r="B546" t="s">
        <v>803</v>
      </c>
      <c r="C546" t="s">
        <v>372</v>
      </c>
      <c r="D546" t="s">
        <v>804</v>
      </c>
      <c r="E546" t="s">
        <v>35512</v>
      </c>
      <c r="F546" t="s">
        <v>231</v>
      </c>
      <c r="G546" t="s">
        <v>805</v>
      </c>
      <c r="H546" t="s">
        <v>806</v>
      </c>
      <c r="I546" t="s">
        <v>231</v>
      </c>
      <c r="J546">
        <v>1</v>
      </c>
      <c r="K546" s="342">
        <v>15076875</v>
      </c>
      <c r="L546">
        <v>15076875</v>
      </c>
      <c r="M546">
        <v>0</v>
      </c>
      <c r="N546" s="23">
        <v>46280</v>
      </c>
      <c r="O546">
        <v>258</v>
      </c>
      <c r="P546">
        <v>1</v>
      </c>
      <c r="Q546" t="s">
        <v>232</v>
      </c>
      <c r="R546">
        <v>15075000</v>
      </c>
      <c r="S546" s="342">
        <v>15075000</v>
      </c>
      <c r="T546" t="s">
        <v>283</v>
      </c>
      <c r="U546">
        <v>4565854000</v>
      </c>
      <c r="V546">
        <v>3638173000</v>
      </c>
      <c r="W546">
        <v>927681000</v>
      </c>
      <c r="X546">
        <v>0</v>
      </c>
      <c r="Y546" t="str">
        <f>+MID(Tabla_Consulta_desde_Reporte_de_Valorización_de_Instrumentos6[[#This Row],[CODIGO_SBS]],7,1)</f>
        <v>1</v>
      </c>
      <c r="Z546" t="str">
        <f>Tabla_Consulta_desde_Reporte_de_Valorización_de_Instrumentos6[[#This Row],[CODIGO_SBS]]&amp;"-"&amp;RIGHT(Tabla_Consulta_desde_Reporte_de_Valorización_de_Instrumentos6[[#This Row],[PORTAFOLIO]],1)</f>
        <v>6000481AW914-0</v>
      </c>
      <c r="AA546" t="s">
        <v>37222</v>
      </c>
      <c r="AB546" t="s">
        <v>37223</v>
      </c>
      <c r="AC546">
        <f>Tabla_Consulta_desde_Reporte_de_Valorización_de_Instrumentos6[[#This Row],[VALOR_UNITARIO]]*Tabla_Consulta_desde_Reporte_de_Valorización_de_Instrumentos6[[#This Row],[CANTIDAD]]</f>
        <v>0</v>
      </c>
      <c r="AD546" t="e">
        <v>#N/A</v>
      </c>
      <c r="AE54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7" spans="1:31" hidden="1" x14ac:dyDescent="0.35">
      <c r="A547" s="22" t="s">
        <v>35557</v>
      </c>
      <c r="B547" t="s">
        <v>803</v>
      </c>
      <c r="C547" t="s">
        <v>372</v>
      </c>
      <c r="D547" t="s">
        <v>804</v>
      </c>
      <c r="E547" t="s">
        <v>35513</v>
      </c>
      <c r="F547" t="s">
        <v>231</v>
      </c>
      <c r="G547" t="s">
        <v>805</v>
      </c>
      <c r="H547" t="s">
        <v>807</v>
      </c>
      <c r="I547" t="s">
        <v>231</v>
      </c>
      <c r="J547">
        <v>1</v>
      </c>
      <c r="K547" s="342">
        <v>15076020.765000001</v>
      </c>
      <c r="L547">
        <v>15076020.765000001</v>
      </c>
      <c r="M547">
        <v>0</v>
      </c>
      <c r="N547" s="23">
        <v>46310</v>
      </c>
      <c r="O547">
        <v>288</v>
      </c>
      <c r="P547">
        <v>1</v>
      </c>
      <c r="Q547" t="s">
        <v>232</v>
      </c>
      <c r="R547">
        <v>15074166.6</v>
      </c>
      <c r="S547" s="342">
        <v>15074166.6</v>
      </c>
      <c r="T547" t="s">
        <v>283</v>
      </c>
      <c r="U547">
        <v>4565854000</v>
      </c>
      <c r="V547">
        <v>3638173000</v>
      </c>
      <c r="W547">
        <v>927681000</v>
      </c>
      <c r="X547">
        <v>0</v>
      </c>
      <c r="Y547" t="str">
        <f>+MID(Tabla_Consulta_desde_Reporte_de_Valorización_de_Instrumentos6[[#This Row],[CODIGO_SBS]],7,1)</f>
        <v>1</v>
      </c>
      <c r="Z547" t="str">
        <f>Tabla_Consulta_desde_Reporte_de_Valorización_de_Instrumentos6[[#This Row],[CODIGO_SBS]]&amp;"-"&amp;RIGHT(Tabla_Consulta_desde_Reporte_de_Valorización_de_Instrumentos6[[#This Row],[PORTAFOLIO]],1)</f>
        <v>6000091AW913-0</v>
      </c>
      <c r="AA547" t="s">
        <v>37222</v>
      </c>
      <c r="AB547" t="s">
        <v>37223</v>
      </c>
      <c r="AC547">
        <f>Tabla_Consulta_desde_Reporte_de_Valorización_de_Instrumentos6[[#This Row],[VALOR_UNITARIO]]*Tabla_Consulta_desde_Reporte_de_Valorización_de_Instrumentos6[[#This Row],[CANTIDAD]]</f>
        <v>0</v>
      </c>
      <c r="AD547" t="e">
        <v>#N/A</v>
      </c>
      <c r="AE54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8" spans="1:31" hidden="1" x14ac:dyDescent="0.35">
      <c r="A548" s="22" t="s">
        <v>35557</v>
      </c>
      <c r="B548" t="s">
        <v>803</v>
      </c>
      <c r="C548" t="s">
        <v>372</v>
      </c>
      <c r="D548" t="s">
        <v>804</v>
      </c>
      <c r="E548" t="s">
        <v>35514</v>
      </c>
      <c r="F548" t="s">
        <v>231</v>
      </c>
      <c r="G548" t="s">
        <v>805</v>
      </c>
      <c r="H548" t="s">
        <v>807</v>
      </c>
      <c r="I548" t="s">
        <v>231</v>
      </c>
      <c r="J548">
        <v>1</v>
      </c>
      <c r="K548" s="342">
        <v>20092500</v>
      </c>
      <c r="L548">
        <v>20092500</v>
      </c>
      <c r="M548">
        <v>0</v>
      </c>
      <c r="N548" s="23">
        <v>46324</v>
      </c>
      <c r="O548">
        <v>302</v>
      </c>
      <c r="P548">
        <v>1</v>
      </c>
      <c r="Q548" t="s">
        <v>232</v>
      </c>
      <c r="R548">
        <v>20090000</v>
      </c>
      <c r="S548" s="342">
        <v>20090000</v>
      </c>
      <c r="T548" t="s">
        <v>283</v>
      </c>
      <c r="U548">
        <v>4565854000</v>
      </c>
      <c r="V548">
        <v>3638173000</v>
      </c>
      <c r="W548">
        <v>927681000</v>
      </c>
      <c r="X548">
        <v>0</v>
      </c>
      <c r="Y548" t="str">
        <f>+MID(Tabla_Consulta_desde_Reporte_de_Valorización_de_Instrumentos6[[#This Row],[CODIGO_SBS]],7,1)</f>
        <v>1</v>
      </c>
      <c r="Z548" t="str">
        <f>Tabla_Consulta_desde_Reporte_de_Valorización_de_Instrumentos6[[#This Row],[CODIGO_SBS]]&amp;"-"&amp;RIGHT(Tabla_Consulta_desde_Reporte_de_Valorización_de_Instrumentos6[[#This Row],[PORTAFOLIO]],1)</f>
        <v>6000091AW979-0</v>
      </c>
      <c r="AA548" t="s">
        <v>37222</v>
      </c>
      <c r="AB548" t="s">
        <v>37223</v>
      </c>
      <c r="AC548">
        <f>Tabla_Consulta_desde_Reporte_de_Valorización_de_Instrumentos6[[#This Row],[VALOR_UNITARIO]]*Tabla_Consulta_desde_Reporte_de_Valorización_de_Instrumentos6[[#This Row],[CANTIDAD]]</f>
        <v>0</v>
      </c>
      <c r="AD548" t="e">
        <v>#N/A</v>
      </c>
      <c r="AE54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9" spans="1:31" hidden="1" x14ac:dyDescent="0.35">
      <c r="A549" s="22" t="s">
        <v>35557</v>
      </c>
      <c r="B549" t="s">
        <v>803</v>
      </c>
      <c r="C549" t="s">
        <v>372</v>
      </c>
      <c r="D549" t="s">
        <v>804</v>
      </c>
      <c r="E549" t="s">
        <v>35515</v>
      </c>
      <c r="F549" t="s">
        <v>231</v>
      </c>
      <c r="G549" t="s">
        <v>805</v>
      </c>
      <c r="H549" t="s">
        <v>807</v>
      </c>
      <c r="I549" t="s">
        <v>231</v>
      </c>
      <c r="J549">
        <v>1</v>
      </c>
      <c r="K549" s="342">
        <v>20092705.719999999</v>
      </c>
      <c r="L549">
        <v>20092705.719999999</v>
      </c>
      <c r="M549">
        <v>0</v>
      </c>
      <c r="N549" s="23">
        <v>46331</v>
      </c>
      <c r="O549">
        <v>309</v>
      </c>
      <c r="P549">
        <v>1</v>
      </c>
      <c r="Q549" t="s">
        <v>232</v>
      </c>
      <c r="R549">
        <v>20090200.16</v>
      </c>
      <c r="S549" s="342">
        <v>20090200.16</v>
      </c>
      <c r="T549" t="s">
        <v>283</v>
      </c>
      <c r="U549">
        <v>4565854000</v>
      </c>
      <c r="V549">
        <v>3638173000</v>
      </c>
      <c r="W549">
        <v>927681000</v>
      </c>
      <c r="X549">
        <v>0</v>
      </c>
      <c r="Y549" t="str">
        <f>+MID(Tabla_Consulta_desde_Reporte_de_Valorización_de_Instrumentos6[[#This Row],[CODIGO_SBS]],7,1)</f>
        <v>1</v>
      </c>
      <c r="Z549" t="str">
        <f>Tabla_Consulta_desde_Reporte_de_Valorización_de_Instrumentos6[[#This Row],[CODIGO_SBS]]&amp;"-"&amp;RIGHT(Tabla_Consulta_desde_Reporte_de_Valorización_de_Instrumentos6[[#This Row],[PORTAFOLIO]],1)</f>
        <v>6000091AW980-0</v>
      </c>
      <c r="AA549" t="s">
        <v>37222</v>
      </c>
      <c r="AB549" t="s">
        <v>37223</v>
      </c>
      <c r="AC549">
        <f>Tabla_Consulta_desde_Reporte_de_Valorización_de_Instrumentos6[[#This Row],[VALOR_UNITARIO]]*Tabla_Consulta_desde_Reporte_de_Valorización_de_Instrumentos6[[#This Row],[CANTIDAD]]</f>
        <v>0</v>
      </c>
      <c r="AD549" t="e">
        <v>#N/A</v>
      </c>
      <c r="AE54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0" spans="1:31" hidden="1" x14ac:dyDescent="0.35">
      <c r="A550" s="22" t="s">
        <v>35557</v>
      </c>
      <c r="B550" t="s">
        <v>803</v>
      </c>
      <c r="C550" t="s">
        <v>372</v>
      </c>
      <c r="D550" t="s">
        <v>804</v>
      </c>
      <c r="E550" t="s">
        <v>35516</v>
      </c>
      <c r="F550" t="s">
        <v>231</v>
      </c>
      <c r="G550" t="s">
        <v>805</v>
      </c>
      <c r="H550" t="s">
        <v>806</v>
      </c>
      <c r="I550" t="s">
        <v>231</v>
      </c>
      <c r="J550">
        <v>1</v>
      </c>
      <c r="K550" s="342">
        <v>20075000</v>
      </c>
      <c r="L550">
        <v>20075000</v>
      </c>
      <c r="M550">
        <v>0</v>
      </c>
      <c r="N550" s="23">
        <v>46352</v>
      </c>
      <c r="O550">
        <v>330</v>
      </c>
      <c r="P550">
        <v>1</v>
      </c>
      <c r="Q550" t="s">
        <v>232</v>
      </c>
      <c r="R550">
        <v>20072500</v>
      </c>
      <c r="S550" s="342">
        <v>20072500</v>
      </c>
      <c r="T550" t="s">
        <v>283</v>
      </c>
      <c r="U550">
        <v>4565854000</v>
      </c>
      <c r="V550">
        <v>3638173000</v>
      </c>
      <c r="W550">
        <v>927681000</v>
      </c>
      <c r="X550">
        <v>0</v>
      </c>
      <c r="Y550" t="str">
        <f>+MID(Tabla_Consulta_desde_Reporte_de_Valorización_de_Instrumentos6[[#This Row],[CODIGO_SBS]],7,1)</f>
        <v>1</v>
      </c>
      <c r="Z550" t="str">
        <f>Tabla_Consulta_desde_Reporte_de_Valorización_de_Instrumentos6[[#This Row],[CODIGO_SBS]]&amp;"-"&amp;RIGHT(Tabla_Consulta_desde_Reporte_de_Valorización_de_Instrumentos6[[#This Row],[PORTAFOLIO]],1)</f>
        <v>6000481AX121-0</v>
      </c>
      <c r="AA550" t="s">
        <v>37222</v>
      </c>
      <c r="AB550" t="s">
        <v>37223</v>
      </c>
      <c r="AC550">
        <f>Tabla_Consulta_desde_Reporte_de_Valorización_de_Instrumentos6[[#This Row],[VALOR_UNITARIO]]*Tabla_Consulta_desde_Reporte_de_Valorización_de_Instrumentos6[[#This Row],[CANTIDAD]]</f>
        <v>0</v>
      </c>
      <c r="AD550" t="e">
        <v>#N/A</v>
      </c>
      <c r="AE55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1" spans="1:31" hidden="1" x14ac:dyDescent="0.35">
      <c r="A551" s="22" t="s">
        <v>35557</v>
      </c>
      <c r="B551" t="s">
        <v>803</v>
      </c>
      <c r="C551" t="s">
        <v>372</v>
      </c>
      <c r="D551" t="s">
        <v>804</v>
      </c>
      <c r="E551" t="s">
        <v>35517</v>
      </c>
      <c r="F551" t="s">
        <v>231</v>
      </c>
      <c r="G551" t="s">
        <v>805</v>
      </c>
      <c r="H551" t="s">
        <v>807</v>
      </c>
      <c r="I551" t="s">
        <v>231</v>
      </c>
      <c r="J551">
        <v>1</v>
      </c>
      <c r="K551" s="342">
        <v>16050844.352</v>
      </c>
      <c r="L551">
        <v>16050844.352</v>
      </c>
      <c r="M551">
        <v>0</v>
      </c>
      <c r="N551" s="23">
        <v>46336</v>
      </c>
      <c r="O551">
        <v>314</v>
      </c>
      <c r="P551">
        <v>1</v>
      </c>
      <c r="Q551" t="s">
        <v>232</v>
      </c>
      <c r="R551">
        <v>16048888.800000001</v>
      </c>
      <c r="S551" s="342">
        <v>16048888.800000001</v>
      </c>
      <c r="T551" t="s">
        <v>283</v>
      </c>
      <c r="U551">
        <v>4565854000</v>
      </c>
      <c r="V551">
        <v>3638173000</v>
      </c>
      <c r="W551">
        <v>927681000</v>
      </c>
      <c r="X551">
        <v>0</v>
      </c>
      <c r="Y551" t="str">
        <f>+MID(Tabla_Consulta_desde_Reporte_de_Valorización_de_Instrumentos6[[#This Row],[CODIGO_SBS]],7,1)</f>
        <v>1</v>
      </c>
      <c r="Z551" t="str">
        <f>Tabla_Consulta_desde_Reporte_de_Valorización_de_Instrumentos6[[#This Row],[CODIGO_SBS]]&amp;"-"&amp;RIGHT(Tabla_Consulta_desde_Reporte_de_Valorización_de_Instrumentos6[[#This Row],[PORTAFOLIO]],1)</f>
        <v>6000091AX253-0</v>
      </c>
      <c r="AA551" t="s">
        <v>37222</v>
      </c>
      <c r="AB551" t="s">
        <v>37223</v>
      </c>
      <c r="AC551">
        <f>Tabla_Consulta_desde_Reporte_de_Valorización_de_Instrumentos6[[#This Row],[VALOR_UNITARIO]]*Tabla_Consulta_desde_Reporte_de_Valorización_de_Instrumentos6[[#This Row],[CANTIDAD]]</f>
        <v>0</v>
      </c>
      <c r="AD551" t="e">
        <v>#N/A</v>
      </c>
      <c r="AE55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2" spans="1:31" hidden="1" x14ac:dyDescent="0.35">
      <c r="A552" s="22" t="s">
        <v>35557</v>
      </c>
      <c r="B552" t="s">
        <v>803</v>
      </c>
      <c r="C552" t="s">
        <v>372</v>
      </c>
      <c r="D552" t="s">
        <v>804</v>
      </c>
      <c r="E552" t="s">
        <v>35518</v>
      </c>
      <c r="F552" t="s">
        <v>231</v>
      </c>
      <c r="G552" t="s">
        <v>805</v>
      </c>
      <c r="H552" t="s">
        <v>806</v>
      </c>
      <c r="I552" t="s">
        <v>231</v>
      </c>
      <c r="J552">
        <v>1</v>
      </c>
      <c r="K552" s="342">
        <v>12039000</v>
      </c>
      <c r="L552">
        <v>12039000</v>
      </c>
      <c r="M552">
        <v>0</v>
      </c>
      <c r="N552" s="23">
        <v>46338</v>
      </c>
      <c r="O552">
        <v>316</v>
      </c>
      <c r="P552">
        <v>1</v>
      </c>
      <c r="Q552" t="s">
        <v>232</v>
      </c>
      <c r="R552">
        <v>12037500</v>
      </c>
      <c r="S552" s="342">
        <v>12037500</v>
      </c>
      <c r="T552" t="s">
        <v>283</v>
      </c>
      <c r="U552">
        <v>4565854000</v>
      </c>
      <c r="V552">
        <v>3638173000</v>
      </c>
      <c r="W552">
        <v>927681000</v>
      </c>
      <c r="X552">
        <v>0</v>
      </c>
      <c r="Y552" t="str">
        <f>+MID(Tabla_Consulta_desde_Reporte_de_Valorización_de_Instrumentos6[[#This Row],[CODIGO_SBS]],7,1)</f>
        <v>1</v>
      </c>
      <c r="Z552" t="str">
        <f>Tabla_Consulta_desde_Reporte_de_Valorización_de_Instrumentos6[[#This Row],[CODIGO_SBS]]&amp;"-"&amp;RIGHT(Tabla_Consulta_desde_Reporte_de_Valorización_de_Instrumentos6[[#This Row],[PORTAFOLIO]],1)</f>
        <v>6000481AX255-0</v>
      </c>
      <c r="AA552" t="s">
        <v>37222</v>
      </c>
      <c r="AB552" t="s">
        <v>37223</v>
      </c>
      <c r="AC552">
        <f>Tabla_Consulta_desde_Reporte_de_Valorización_de_Instrumentos6[[#This Row],[VALOR_UNITARIO]]*Tabla_Consulta_desde_Reporte_de_Valorización_de_Instrumentos6[[#This Row],[CANTIDAD]]</f>
        <v>0</v>
      </c>
      <c r="AD552" t="e">
        <v>#N/A</v>
      </c>
      <c r="AE55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3" spans="1:31" hidden="1" x14ac:dyDescent="0.35">
      <c r="A553" s="22" t="s">
        <v>35557</v>
      </c>
      <c r="B553" t="s">
        <v>803</v>
      </c>
      <c r="C553" t="s">
        <v>372</v>
      </c>
      <c r="D553" t="s">
        <v>804</v>
      </c>
      <c r="E553" t="s">
        <v>35519</v>
      </c>
      <c r="F553" t="s">
        <v>231</v>
      </c>
      <c r="G553" t="s">
        <v>805</v>
      </c>
      <c r="H553" t="s">
        <v>395</v>
      </c>
      <c r="I553" t="s">
        <v>231</v>
      </c>
      <c r="J553">
        <v>1</v>
      </c>
      <c r="K553" s="342">
        <v>8025306.7359999996</v>
      </c>
      <c r="L553">
        <v>8025306.7359999996</v>
      </c>
      <c r="M553">
        <v>0</v>
      </c>
      <c r="N553" s="23">
        <v>46338</v>
      </c>
      <c r="O553">
        <v>316</v>
      </c>
      <c r="P553">
        <v>1</v>
      </c>
      <c r="Q553" t="s">
        <v>232</v>
      </c>
      <c r="R553">
        <v>8024333.4000000004</v>
      </c>
      <c r="S553" s="342">
        <v>8024333.4000000004</v>
      </c>
      <c r="T553" t="s">
        <v>283</v>
      </c>
      <c r="U553">
        <v>4565854000</v>
      </c>
      <c r="V553">
        <v>3638173000</v>
      </c>
      <c r="W553">
        <v>927681000</v>
      </c>
      <c r="X553">
        <v>0</v>
      </c>
      <c r="Y553" t="str">
        <f>+MID(Tabla_Consulta_desde_Reporte_de_Valorización_de_Instrumentos6[[#This Row],[CODIGO_SBS]],7,1)</f>
        <v>1</v>
      </c>
      <c r="Z553" t="str">
        <f>Tabla_Consulta_desde_Reporte_de_Valorización_de_Instrumentos6[[#This Row],[CODIGO_SBS]]&amp;"-"&amp;RIGHT(Tabla_Consulta_desde_Reporte_de_Valorización_de_Instrumentos6[[#This Row],[PORTAFOLIO]],1)</f>
        <v>6000031AX254-0</v>
      </c>
      <c r="AA553" t="s">
        <v>37222</v>
      </c>
      <c r="AB553" t="s">
        <v>37223</v>
      </c>
      <c r="AC553">
        <f>Tabla_Consulta_desde_Reporte_de_Valorización_de_Instrumentos6[[#This Row],[VALOR_UNITARIO]]*Tabla_Consulta_desde_Reporte_de_Valorización_de_Instrumentos6[[#This Row],[CANTIDAD]]</f>
        <v>0</v>
      </c>
      <c r="AD553" t="e">
        <v>#N/A</v>
      </c>
      <c r="AE55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4" spans="1:31" hidden="1" x14ac:dyDescent="0.35">
      <c r="A554" s="22" t="s">
        <v>35557</v>
      </c>
      <c r="B554" t="s">
        <v>803</v>
      </c>
      <c r="C554" t="s">
        <v>372</v>
      </c>
      <c r="D554" t="s">
        <v>804</v>
      </c>
      <c r="E554" t="s">
        <v>35507</v>
      </c>
      <c r="F554" t="s">
        <v>231</v>
      </c>
      <c r="G554" t="s">
        <v>805</v>
      </c>
      <c r="H554" t="s">
        <v>395</v>
      </c>
      <c r="I554" t="s">
        <v>231</v>
      </c>
      <c r="J554">
        <v>1</v>
      </c>
      <c r="K554" s="342">
        <v>15036750</v>
      </c>
      <c r="L554">
        <v>15036750</v>
      </c>
      <c r="M554">
        <v>0</v>
      </c>
      <c r="N554" s="23">
        <v>46350</v>
      </c>
      <c r="O554">
        <v>328</v>
      </c>
      <c r="P554">
        <v>1</v>
      </c>
      <c r="Q554" t="s">
        <v>232</v>
      </c>
      <c r="R554">
        <v>15034912.5</v>
      </c>
      <c r="S554" s="342">
        <v>15034912.5</v>
      </c>
      <c r="T554" t="s">
        <v>283</v>
      </c>
      <c r="U554">
        <v>4565854000</v>
      </c>
      <c r="V554">
        <v>3638173000</v>
      </c>
      <c r="W554">
        <v>927681000</v>
      </c>
      <c r="X554">
        <v>0</v>
      </c>
      <c r="Y554" t="str">
        <f>+MID(Tabla_Consulta_desde_Reporte_de_Valorización_de_Instrumentos6[[#This Row],[CODIGO_SBS]],7,1)</f>
        <v>1</v>
      </c>
      <c r="Z554" t="str">
        <f>Tabla_Consulta_desde_Reporte_de_Valorización_de_Instrumentos6[[#This Row],[CODIGO_SBS]]&amp;"-"&amp;RIGHT(Tabla_Consulta_desde_Reporte_de_Valorización_de_Instrumentos6[[#This Row],[PORTAFOLIO]],1)</f>
        <v>6000031AX370-0</v>
      </c>
      <c r="AA554" t="s">
        <v>37222</v>
      </c>
      <c r="AB554" t="s">
        <v>37223</v>
      </c>
      <c r="AC554">
        <f>Tabla_Consulta_desde_Reporte_de_Valorización_de_Instrumentos6[[#This Row],[VALOR_UNITARIO]]*Tabla_Consulta_desde_Reporte_de_Valorización_de_Instrumentos6[[#This Row],[CANTIDAD]]</f>
        <v>0</v>
      </c>
      <c r="AD554" t="e">
        <v>#N/A</v>
      </c>
      <c r="AE55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5" spans="1:31" hidden="1" x14ac:dyDescent="0.35">
      <c r="A555" s="22" t="s">
        <v>35557</v>
      </c>
      <c r="B555" t="s">
        <v>803</v>
      </c>
      <c r="C555" t="s">
        <v>372</v>
      </c>
      <c r="D555" t="s">
        <v>804</v>
      </c>
      <c r="E555" t="s">
        <v>35508</v>
      </c>
      <c r="F555" t="s">
        <v>231</v>
      </c>
      <c r="G555" t="s">
        <v>805</v>
      </c>
      <c r="H555" t="s">
        <v>395</v>
      </c>
      <c r="I555" t="s">
        <v>231</v>
      </c>
      <c r="J555">
        <v>1</v>
      </c>
      <c r="K555" s="342">
        <v>15036750</v>
      </c>
      <c r="L555">
        <v>15036750</v>
      </c>
      <c r="M555">
        <v>0</v>
      </c>
      <c r="N555" s="23">
        <v>46343</v>
      </c>
      <c r="O555">
        <v>321</v>
      </c>
      <c r="P555">
        <v>1</v>
      </c>
      <c r="Q555" t="s">
        <v>232</v>
      </c>
      <c r="R555">
        <v>15034912.5</v>
      </c>
      <c r="S555" s="342">
        <v>15034912.5</v>
      </c>
      <c r="T555" t="s">
        <v>283</v>
      </c>
      <c r="U555">
        <v>4565854000</v>
      </c>
      <c r="V555">
        <v>3638173000</v>
      </c>
      <c r="W555">
        <v>927681000</v>
      </c>
      <c r="X555">
        <v>0</v>
      </c>
      <c r="Y555" t="str">
        <f>+MID(Tabla_Consulta_desde_Reporte_de_Valorización_de_Instrumentos6[[#This Row],[CODIGO_SBS]],7,1)</f>
        <v>1</v>
      </c>
      <c r="Z555" t="str">
        <f>Tabla_Consulta_desde_Reporte_de_Valorización_de_Instrumentos6[[#This Row],[CODIGO_SBS]]&amp;"-"&amp;RIGHT(Tabla_Consulta_desde_Reporte_de_Valorización_de_Instrumentos6[[#This Row],[PORTAFOLIO]],1)</f>
        <v>6000031AX371-0</v>
      </c>
      <c r="AA555" t="s">
        <v>37222</v>
      </c>
      <c r="AB555" t="s">
        <v>37223</v>
      </c>
      <c r="AC555">
        <f>Tabla_Consulta_desde_Reporte_de_Valorización_de_Instrumentos6[[#This Row],[VALOR_UNITARIO]]*Tabla_Consulta_desde_Reporte_de_Valorización_de_Instrumentos6[[#This Row],[CANTIDAD]]</f>
        <v>0</v>
      </c>
      <c r="AD555" t="e">
        <v>#N/A</v>
      </c>
      <c r="AE55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6" spans="1:31" hidden="1" x14ac:dyDescent="0.35">
      <c r="A556" s="22" t="s">
        <v>35557</v>
      </c>
      <c r="B556" t="s">
        <v>803</v>
      </c>
      <c r="C556" t="s">
        <v>372</v>
      </c>
      <c r="D556" t="s">
        <v>804</v>
      </c>
      <c r="E556" t="s">
        <v>35509</v>
      </c>
      <c r="F556" t="s">
        <v>231</v>
      </c>
      <c r="G556" t="s">
        <v>805</v>
      </c>
      <c r="H556" t="s">
        <v>395</v>
      </c>
      <c r="I556" t="s">
        <v>231</v>
      </c>
      <c r="J556">
        <v>1</v>
      </c>
      <c r="K556" s="342">
        <v>15036750</v>
      </c>
      <c r="L556">
        <v>15036750</v>
      </c>
      <c r="M556">
        <v>0</v>
      </c>
      <c r="N556" s="23">
        <v>46328</v>
      </c>
      <c r="O556">
        <v>306</v>
      </c>
      <c r="P556">
        <v>1</v>
      </c>
      <c r="Q556" t="s">
        <v>232</v>
      </c>
      <c r="R556">
        <v>15034912.5</v>
      </c>
      <c r="S556" s="342">
        <v>15034912.5</v>
      </c>
      <c r="T556" t="s">
        <v>283</v>
      </c>
      <c r="U556">
        <v>4565854000</v>
      </c>
      <c r="V556">
        <v>3638173000</v>
      </c>
      <c r="W556">
        <v>927681000</v>
      </c>
      <c r="X556">
        <v>0</v>
      </c>
      <c r="Y556" t="str">
        <f>+MID(Tabla_Consulta_desde_Reporte_de_Valorización_de_Instrumentos6[[#This Row],[CODIGO_SBS]],7,1)</f>
        <v>1</v>
      </c>
      <c r="Z556" t="str">
        <f>Tabla_Consulta_desde_Reporte_de_Valorización_de_Instrumentos6[[#This Row],[CODIGO_SBS]]&amp;"-"&amp;RIGHT(Tabla_Consulta_desde_Reporte_de_Valorización_de_Instrumentos6[[#This Row],[PORTAFOLIO]],1)</f>
        <v>6000031AX372-0</v>
      </c>
      <c r="AA556" t="s">
        <v>37222</v>
      </c>
      <c r="AB556" t="s">
        <v>37223</v>
      </c>
      <c r="AC556">
        <f>Tabla_Consulta_desde_Reporte_de_Valorización_de_Instrumentos6[[#This Row],[VALOR_UNITARIO]]*Tabla_Consulta_desde_Reporte_de_Valorización_de_Instrumentos6[[#This Row],[CANTIDAD]]</f>
        <v>0</v>
      </c>
      <c r="AD556" t="e">
        <v>#N/A</v>
      </c>
      <c r="AE55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7" spans="1:31" hidden="1" x14ac:dyDescent="0.35">
      <c r="A557" s="22" t="s">
        <v>35557</v>
      </c>
      <c r="B557" t="s">
        <v>803</v>
      </c>
      <c r="C557" t="s">
        <v>372</v>
      </c>
      <c r="D557" t="s">
        <v>804</v>
      </c>
      <c r="E557" t="s">
        <v>35510</v>
      </c>
      <c r="F557" t="s">
        <v>231</v>
      </c>
      <c r="G557" t="s">
        <v>805</v>
      </c>
      <c r="H557" t="s">
        <v>807</v>
      </c>
      <c r="I557" t="s">
        <v>231</v>
      </c>
      <c r="J557">
        <v>1</v>
      </c>
      <c r="K557" s="342">
        <v>25060416.5</v>
      </c>
      <c r="L557">
        <v>25060416.5</v>
      </c>
      <c r="M557">
        <v>0</v>
      </c>
      <c r="N557" s="23">
        <v>46360</v>
      </c>
      <c r="O557">
        <v>338</v>
      </c>
      <c r="P557">
        <v>1</v>
      </c>
      <c r="Q557" t="s">
        <v>232</v>
      </c>
      <c r="R557">
        <v>25057395.675000001</v>
      </c>
      <c r="S557" s="342">
        <v>25057395.675000001</v>
      </c>
      <c r="T557" t="s">
        <v>283</v>
      </c>
      <c r="U557">
        <v>4565854000</v>
      </c>
      <c r="V557">
        <v>3638173000</v>
      </c>
      <c r="W557">
        <v>927681000</v>
      </c>
      <c r="X557">
        <v>0</v>
      </c>
      <c r="Y557" t="str">
        <f>+MID(Tabla_Consulta_desde_Reporte_de_Valorización_de_Instrumentos6[[#This Row],[CODIGO_SBS]],7,1)</f>
        <v>1</v>
      </c>
      <c r="Z557" t="str">
        <f>Tabla_Consulta_desde_Reporte_de_Valorización_de_Instrumentos6[[#This Row],[CODIGO_SBS]]&amp;"-"&amp;RIGHT(Tabla_Consulta_desde_Reporte_de_Valorización_de_Instrumentos6[[#This Row],[PORTAFOLIO]],1)</f>
        <v>6000091AX373-0</v>
      </c>
      <c r="AA557" t="s">
        <v>37222</v>
      </c>
      <c r="AB557" t="s">
        <v>37223</v>
      </c>
      <c r="AC557">
        <f>Tabla_Consulta_desde_Reporte_de_Valorización_de_Instrumentos6[[#This Row],[VALOR_UNITARIO]]*Tabla_Consulta_desde_Reporte_de_Valorización_de_Instrumentos6[[#This Row],[CANTIDAD]]</f>
        <v>0</v>
      </c>
      <c r="AD557" t="e">
        <v>#N/A</v>
      </c>
      <c r="AE55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8" spans="1:31" hidden="1" x14ac:dyDescent="0.35">
      <c r="A558" s="22" t="s">
        <v>35557</v>
      </c>
      <c r="B558" t="s">
        <v>803</v>
      </c>
      <c r="C558" t="s">
        <v>372</v>
      </c>
      <c r="D558" t="s">
        <v>804</v>
      </c>
      <c r="E558" t="s">
        <v>35511</v>
      </c>
      <c r="F558" t="s">
        <v>231</v>
      </c>
      <c r="G558" t="s">
        <v>805</v>
      </c>
      <c r="H558" t="s">
        <v>806</v>
      </c>
      <c r="I558" t="s">
        <v>231</v>
      </c>
      <c r="J558">
        <v>1</v>
      </c>
      <c r="K558" s="342">
        <v>10023750</v>
      </c>
      <c r="L558">
        <v>10023750</v>
      </c>
      <c r="M558">
        <v>0</v>
      </c>
      <c r="N558" s="23">
        <v>46328</v>
      </c>
      <c r="O558">
        <v>306</v>
      </c>
      <c r="P558">
        <v>1</v>
      </c>
      <c r="Q558" t="s">
        <v>232</v>
      </c>
      <c r="R558">
        <v>10022500</v>
      </c>
      <c r="S558" s="342">
        <v>10022500</v>
      </c>
      <c r="T558" t="s">
        <v>283</v>
      </c>
      <c r="U558">
        <v>4565854000</v>
      </c>
      <c r="V558">
        <v>3638173000</v>
      </c>
      <c r="W558">
        <v>927681000</v>
      </c>
      <c r="X558">
        <v>0</v>
      </c>
      <c r="Y558" t="str">
        <f>+MID(Tabla_Consulta_desde_Reporte_de_Valorización_de_Instrumentos6[[#This Row],[CODIGO_SBS]],7,1)</f>
        <v>1</v>
      </c>
      <c r="Z558" t="str">
        <f>Tabla_Consulta_desde_Reporte_de_Valorización_de_Instrumentos6[[#This Row],[CODIGO_SBS]]&amp;"-"&amp;RIGHT(Tabla_Consulta_desde_Reporte_de_Valorización_de_Instrumentos6[[#This Row],[PORTAFOLIO]],1)</f>
        <v>6000481AX407-0</v>
      </c>
      <c r="AA558" t="s">
        <v>37222</v>
      </c>
      <c r="AB558" t="s">
        <v>37223</v>
      </c>
      <c r="AC558">
        <f>Tabla_Consulta_desde_Reporte_de_Valorización_de_Instrumentos6[[#This Row],[VALOR_UNITARIO]]*Tabla_Consulta_desde_Reporte_de_Valorización_de_Instrumentos6[[#This Row],[CANTIDAD]]</f>
        <v>0</v>
      </c>
      <c r="AD558" t="e">
        <v>#N/A</v>
      </c>
      <c r="AE55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9" spans="1:31" hidden="1" x14ac:dyDescent="0.35">
      <c r="A559" s="22" t="s">
        <v>35557</v>
      </c>
      <c r="B559" t="s">
        <v>803</v>
      </c>
      <c r="C559" t="s">
        <v>372</v>
      </c>
      <c r="D559" t="s">
        <v>804</v>
      </c>
      <c r="E559" t="s">
        <v>35506</v>
      </c>
      <c r="F559" t="s">
        <v>231</v>
      </c>
      <c r="G559" t="s">
        <v>805</v>
      </c>
      <c r="H559" t="s">
        <v>806</v>
      </c>
      <c r="I559" t="s">
        <v>231</v>
      </c>
      <c r="J559">
        <v>1</v>
      </c>
      <c r="K559" s="342">
        <v>10023750</v>
      </c>
      <c r="L559">
        <v>10023750</v>
      </c>
      <c r="M559">
        <v>0</v>
      </c>
      <c r="N559" s="23">
        <v>46336</v>
      </c>
      <c r="O559">
        <v>314</v>
      </c>
      <c r="P559">
        <v>1</v>
      </c>
      <c r="Q559" t="s">
        <v>232</v>
      </c>
      <c r="R559">
        <v>10022500</v>
      </c>
      <c r="S559" s="342">
        <v>10022500</v>
      </c>
      <c r="T559" t="s">
        <v>283</v>
      </c>
      <c r="U559">
        <v>4565854000</v>
      </c>
      <c r="V559">
        <v>3638173000</v>
      </c>
      <c r="W559">
        <v>927681000</v>
      </c>
      <c r="X559">
        <v>0</v>
      </c>
      <c r="Y559" t="str">
        <f>+MID(Tabla_Consulta_desde_Reporte_de_Valorización_de_Instrumentos6[[#This Row],[CODIGO_SBS]],7,1)</f>
        <v>1</v>
      </c>
      <c r="Z559" t="str">
        <f>Tabla_Consulta_desde_Reporte_de_Valorización_de_Instrumentos6[[#This Row],[CODIGO_SBS]]&amp;"-"&amp;RIGHT(Tabla_Consulta_desde_Reporte_de_Valorización_de_Instrumentos6[[#This Row],[PORTAFOLIO]],1)</f>
        <v>6000481AX408-0</v>
      </c>
      <c r="AA559" t="s">
        <v>37222</v>
      </c>
      <c r="AB559" t="s">
        <v>37223</v>
      </c>
      <c r="AC559">
        <f>Tabla_Consulta_desde_Reporte_de_Valorización_de_Instrumentos6[[#This Row],[VALOR_UNITARIO]]*Tabla_Consulta_desde_Reporte_de_Valorización_de_Instrumentos6[[#This Row],[CANTIDAD]]</f>
        <v>0</v>
      </c>
      <c r="AD559" t="e">
        <v>#N/A</v>
      </c>
      <c r="AE55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0" spans="1:31" hidden="1" x14ac:dyDescent="0.35">
      <c r="A560" s="22" t="s">
        <v>35557</v>
      </c>
      <c r="B560" t="s">
        <v>803</v>
      </c>
      <c r="C560" t="s">
        <v>372</v>
      </c>
      <c r="D560" t="s">
        <v>804</v>
      </c>
      <c r="E560" t="s">
        <v>35522</v>
      </c>
      <c r="F560" t="s">
        <v>231</v>
      </c>
      <c r="G560" t="s">
        <v>805</v>
      </c>
      <c r="H560" t="s">
        <v>806</v>
      </c>
      <c r="I560" t="s">
        <v>231</v>
      </c>
      <c r="J560">
        <v>1</v>
      </c>
      <c r="K560" s="342">
        <v>10023802.82</v>
      </c>
      <c r="L560">
        <v>10023802.82</v>
      </c>
      <c r="M560">
        <v>0</v>
      </c>
      <c r="N560" s="23">
        <v>46350</v>
      </c>
      <c r="O560">
        <v>328</v>
      </c>
      <c r="P560">
        <v>1</v>
      </c>
      <c r="Q560" t="s">
        <v>232</v>
      </c>
      <c r="R560">
        <v>10022550.039999999</v>
      </c>
      <c r="S560" s="342">
        <v>10022550.039999999</v>
      </c>
      <c r="T560" t="s">
        <v>283</v>
      </c>
      <c r="U560">
        <v>4565854000</v>
      </c>
      <c r="V560">
        <v>3638173000</v>
      </c>
      <c r="W560">
        <v>927681000</v>
      </c>
      <c r="X560">
        <v>0</v>
      </c>
      <c r="Y560" t="str">
        <f>+MID(Tabla_Consulta_desde_Reporte_de_Valorización_de_Instrumentos6[[#This Row],[CODIGO_SBS]],7,1)</f>
        <v>1</v>
      </c>
      <c r="Z560" t="str">
        <f>Tabla_Consulta_desde_Reporte_de_Valorización_de_Instrumentos6[[#This Row],[CODIGO_SBS]]&amp;"-"&amp;RIGHT(Tabla_Consulta_desde_Reporte_de_Valorización_de_Instrumentos6[[#This Row],[PORTAFOLIO]],1)</f>
        <v>6000481AX409-0</v>
      </c>
      <c r="AA560" t="s">
        <v>37222</v>
      </c>
      <c r="AB560" t="s">
        <v>37223</v>
      </c>
      <c r="AC560">
        <f>Tabla_Consulta_desde_Reporte_de_Valorización_de_Instrumentos6[[#This Row],[VALOR_UNITARIO]]*Tabla_Consulta_desde_Reporte_de_Valorización_de_Instrumentos6[[#This Row],[CANTIDAD]]</f>
        <v>0</v>
      </c>
      <c r="AD560" t="e">
        <v>#N/A</v>
      </c>
      <c r="AE56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1" spans="1:31" hidden="1" x14ac:dyDescent="0.35">
      <c r="A561" s="22" t="s">
        <v>35557</v>
      </c>
      <c r="B561" t="s">
        <v>803</v>
      </c>
      <c r="C561" t="s">
        <v>372</v>
      </c>
      <c r="D561" t="s">
        <v>804</v>
      </c>
      <c r="E561" t="s">
        <v>35523</v>
      </c>
      <c r="F561" t="s">
        <v>231</v>
      </c>
      <c r="G561" t="s">
        <v>805</v>
      </c>
      <c r="H561" t="s">
        <v>806</v>
      </c>
      <c r="I561" t="s">
        <v>231</v>
      </c>
      <c r="J561">
        <v>1</v>
      </c>
      <c r="K561" s="342">
        <v>10023802.82</v>
      </c>
      <c r="L561">
        <v>10023802.82</v>
      </c>
      <c r="M561">
        <v>0</v>
      </c>
      <c r="N561" s="23">
        <v>46343</v>
      </c>
      <c r="O561">
        <v>321</v>
      </c>
      <c r="P561">
        <v>1</v>
      </c>
      <c r="Q561" t="s">
        <v>232</v>
      </c>
      <c r="R561">
        <v>10022550.039999999</v>
      </c>
      <c r="S561" s="342">
        <v>10022550.039999999</v>
      </c>
      <c r="T561" t="s">
        <v>283</v>
      </c>
      <c r="U561">
        <v>4565854000</v>
      </c>
      <c r="V561">
        <v>3638173000</v>
      </c>
      <c r="W561">
        <v>927681000</v>
      </c>
      <c r="X561">
        <v>0</v>
      </c>
      <c r="Y561" t="str">
        <f>+MID(Tabla_Consulta_desde_Reporte_de_Valorización_de_Instrumentos6[[#This Row],[CODIGO_SBS]],7,1)</f>
        <v>1</v>
      </c>
      <c r="Z561" t="str">
        <f>Tabla_Consulta_desde_Reporte_de_Valorización_de_Instrumentos6[[#This Row],[CODIGO_SBS]]&amp;"-"&amp;RIGHT(Tabla_Consulta_desde_Reporte_de_Valorización_de_Instrumentos6[[#This Row],[PORTAFOLIO]],1)</f>
        <v>6000481AX410-0</v>
      </c>
      <c r="AA561" t="s">
        <v>37222</v>
      </c>
      <c r="AB561" t="s">
        <v>37223</v>
      </c>
      <c r="AC561">
        <f>Tabla_Consulta_desde_Reporte_de_Valorización_de_Instrumentos6[[#This Row],[VALOR_UNITARIO]]*Tabla_Consulta_desde_Reporte_de_Valorización_de_Instrumentos6[[#This Row],[CANTIDAD]]</f>
        <v>0</v>
      </c>
      <c r="AD561" t="e">
        <v>#N/A</v>
      </c>
      <c r="AE56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2" spans="1:31" hidden="1" x14ac:dyDescent="0.35">
      <c r="A562" s="22" t="s">
        <v>35557</v>
      </c>
      <c r="B562" t="s">
        <v>803</v>
      </c>
      <c r="C562" t="s">
        <v>372</v>
      </c>
      <c r="D562" t="s">
        <v>804</v>
      </c>
      <c r="E562" t="s">
        <v>35524</v>
      </c>
      <c r="F562" t="s">
        <v>231</v>
      </c>
      <c r="G562" t="s">
        <v>805</v>
      </c>
      <c r="H562" t="s">
        <v>806</v>
      </c>
      <c r="I562" t="s">
        <v>231</v>
      </c>
      <c r="J562">
        <v>1</v>
      </c>
      <c r="K562" s="342">
        <v>30071408.460000001</v>
      </c>
      <c r="L562">
        <v>30071408.460000001</v>
      </c>
      <c r="M562">
        <v>0</v>
      </c>
      <c r="N562" s="23">
        <v>46363</v>
      </c>
      <c r="O562">
        <v>341</v>
      </c>
      <c r="P562">
        <v>1</v>
      </c>
      <c r="Q562" t="s">
        <v>232</v>
      </c>
      <c r="R562">
        <v>30067650.120000001</v>
      </c>
      <c r="S562" s="342">
        <v>30067650.120000001</v>
      </c>
      <c r="T562" t="s">
        <v>283</v>
      </c>
      <c r="U562">
        <v>4565854000</v>
      </c>
      <c r="V562">
        <v>3638173000</v>
      </c>
      <c r="W562">
        <v>927681000</v>
      </c>
      <c r="X562">
        <v>0</v>
      </c>
      <c r="Y562" t="str">
        <f>+MID(Tabla_Consulta_desde_Reporte_de_Valorización_de_Instrumentos6[[#This Row],[CODIGO_SBS]],7,1)</f>
        <v>1</v>
      </c>
      <c r="Z562" t="str">
        <f>Tabla_Consulta_desde_Reporte_de_Valorización_de_Instrumentos6[[#This Row],[CODIGO_SBS]]&amp;"-"&amp;RIGHT(Tabla_Consulta_desde_Reporte_de_Valorización_de_Instrumentos6[[#This Row],[PORTAFOLIO]],1)</f>
        <v>6000481AX411-0</v>
      </c>
      <c r="AA562" t="s">
        <v>37222</v>
      </c>
      <c r="AB562" t="s">
        <v>37223</v>
      </c>
      <c r="AC562">
        <f>Tabla_Consulta_desde_Reporte_de_Valorización_de_Instrumentos6[[#This Row],[VALOR_UNITARIO]]*Tabla_Consulta_desde_Reporte_de_Valorización_de_Instrumentos6[[#This Row],[CANTIDAD]]</f>
        <v>0</v>
      </c>
      <c r="AD562" t="e">
        <v>#N/A</v>
      </c>
      <c r="AE56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3" spans="1:31" hidden="1" x14ac:dyDescent="0.35">
      <c r="A563" s="22" t="s">
        <v>35557</v>
      </c>
      <c r="B563" t="s">
        <v>803</v>
      </c>
      <c r="C563" t="s">
        <v>372</v>
      </c>
      <c r="D563" t="s">
        <v>804</v>
      </c>
      <c r="E563" t="s">
        <v>35525</v>
      </c>
      <c r="F563" t="s">
        <v>231</v>
      </c>
      <c r="G563" t="s">
        <v>805</v>
      </c>
      <c r="H563" t="s">
        <v>31472</v>
      </c>
      <c r="I563" t="s">
        <v>231</v>
      </c>
      <c r="J563">
        <v>1</v>
      </c>
      <c r="K563" s="342">
        <v>20040355.52</v>
      </c>
      <c r="L563">
        <v>20040355.52</v>
      </c>
      <c r="M563">
        <v>0</v>
      </c>
      <c r="N563" s="23">
        <v>46366</v>
      </c>
      <c r="O563">
        <v>344</v>
      </c>
      <c r="P563">
        <v>1</v>
      </c>
      <c r="Q563" t="s">
        <v>232</v>
      </c>
      <c r="R563">
        <v>20037833.300000001</v>
      </c>
      <c r="S563" s="342">
        <v>20037833.300000001</v>
      </c>
      <c r="T563" t="s">
        <v>283</v>
      </c>
      <c r="U563">
        <v>4565854000</v>
      </c>
      <c r="V563">
        <v>3638173000</v>
      </c>
      <c r="W563">
        <v>927681000</v>
      </c>
      <c r="X563">
        <v>0</v>
      </c>
      <c r="Y563" t="str">
        <f>+MID(Tabla_Consulta_desde_Reporte_de_Valorización_de_Instrumentos6[[#This Row],[CODIGO_SBS]],7,1)</f>
        <v>1</v>
      </c>
      <c r="Z563" t="str">
        <f>Tabla_Consulta_desde_Reporte_de_Valorización_de_Instrumentos6[[#This Row],[CODIGO_SBS]]&amp;"-"&amp;RIGHT(Tabla_Consulta_desde_Reporte_de_Valorización_de_Instrumentos6[[#This Row],[PORTAFOLIO]],1)</f>
        <v>6000491AX456-0</v>
      </c>
      <c r="AA563" t="s">
        <v>37222</v>
      </c>
      <c r="AB563" t="s">
        <v>37223</v>
      </c>
      <c r="AC563">
        <f>Tabla_Consulta_desde_Reporte_de_Valorización_de_Instrumentos6[[#This Row],[VALOR_UNITARIO]]*Tabla_Consulta_desde_Reporte_de_Valorización_de_Instrumentos6[[#This Row],[CANTIDAD]]</f>
        <v>0</v>
      </c>
      <c r="AD563" t="e">
        <v>#N/A</v>
      </c>
      <c r="AE56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4" spans="1:31" hidden="1" x14ac:dyDescent="0.35">
      <c r="A564" s="22" t="s">
        <v>35557</v>
      </c>
      <c r="B564" t="s">
        <v>803</v>
      </c>
      <c r="C564" t="s">
        <v>372</v>
      </c>
      <c r="D564" t="s">
        <v>804</v>
      </c>
      <c r="E564" t="s">
        <v>35520</v>
      </c>
      <c r="F564" t="s">
        <v>231</v>
      </c>
      <c r="G564" t="s">
        <v>805</v>
      </c>
      <c r="H564" t="s">
        <v>806</v>
      </c>
      <c r="I564" t="s">
        <v>231</v>
      </c>
      <c r="J564">
        <v>1</v>
      </c>
      <c r="K564" s="342">
        <v>30033750</v>
      </c>
      <c r="L564">
        <v>30033750</v>
      </c>
      <c r="M564">
        <v>0</v>
      </c>
      <c r="N564" s="23">
        <v>46373</v>
      </c>
      <c r="O564">
        <v>351</v>
      </c>
      <c r="P564">
        <v>1</v>
      </c>
      <c r="Q564" t="s">
        <v>232</v>
      </c>
      <c r="R564">
        <v>30030000</v>
      </c>
      <c r="S564" s="342">
        <v>30030000</v>
      </c>
      <c r="T564" t="s">
        <v>283</v>
      </c>
      <c r="U564">
        <v>4565854000</v>
      </c>
      <c r="V564">
        <v>3638173000</v>
      </c>
      <c r="W564">
        <v>927681000</v>
      </c>
      <c r="X564">
        <v>0</v>
      </c>
      <c r="Y564" t="str">
        <f>+MID(Tabla_Consulta_desde_Reporte_de_Valorización_de_Instrumentos6[[#This Row],[CODIGO_SBS]],7,1)</f>
        <v>1</v>
      </c>
      <c r="Z564" t="str">
        <f>Tabla_Consulta_desde_Reporte_de_Valorización_de_Instrumentos6[[#This Row],[CODIGO_SBS]]&amp;"-"&amp;RIGHT(Tabla_Consulta_desde_Reporte_de_Valorización_de_Instrumentos6[[#This Row],[PORTAFOLIO]],1)</f>
        <v>6000481AX655-0</v>
      </c>
      <c r="AA564" t="s">
        <v>37222</v>
      </c>
      <c r="AB564" t="s">
        <v>37223</v>
      </c>
      <c r="AC564">
        <f>Tabla_Consulta_desde_Reporte_de_Valorización_de_Instrumentos6[[#This Row],[VALOR_UNITARIO]]*Tabla_Consulta_desde_Reporte_de_Valorización_de_Instrumentos6[[#This Row],[CANTIDAD]]</f>
        <v>0</v>
      </c>
      <c r="AD564" t="e">
        <v>#N/A</v>
      </c>
      <c r="AE56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5" spans="1:31" hidden="1" x14ac:dyDescent="0.35">
      <c r="A565" s="22" t="s">
        <v>35557</v>
      </c>
      <c r="B565" t="s">
        <v>803</v>
      </c>
      <c r="C565" t="s">
        <v>372</v>
      </c>
      <c r="D565" t="s">
        <v>804</v>
      </c>
      <c r="E565" t="s">
        <v>35521</v>
      </c>
      <c r="F565" t="s">
        <v>231</v>
      </c>
      <c r="G565" t="s">
        <v>805</v>
      </c>
      <c r="H565" t="s">
        <v>31472</v>
      </c>
      <c r="I565" t="s">
        <v>231</v>
      </c>
      <c r="J565">
        <v>1</v>
      </c>
      <c r="K565" s="342">
        <v>25028437.524999999</v>
      </c>
      <c r="L565">
        <v>25028437.524999999</v>
      </c>
      <c r="M565">
        <v>0</v>
      </c>
      <c r="N565" s="23">
        <v>46371</v>
      </c>
      <c r="O565">
        <v>349</v>
      </c>
      <c r="P565">
        <v>1</v>
      </c>
      <c r="Q565" t="s">
        <v>232</v>
      </c>
      <c r="R565">
        <v>25025277.800000001</v>
      </c>
      <c r="S565" s="342">
        <v>25025277.800000001</v>
      </c>
      <c r="T565" t="s">
        <v>283</v>
      </c>
      <c r="U565">
        <v>4565854000</v>
      </c>
      <c r="V565">
        <v>3638173000</v>
      </c>
      <c r="W565">
        <v>927681000</v>
      </c>
      <c r="X565">
        <v>0</v>
      </c>
      <c r="Y565" t="str">
        <f>+MID(Tabla_Consulta_desde_Reporte_de_Valorización_de_Instrumentos6[[#This Row],[CODIGO_SBS]],7,1)</f>
        <v>1</v>
      </c>
      <c r="Z565" t="str">
        <f>Tabla_Consulta_desde_Reporte_de_Valorización_de_Instrumentos6[[#This Row],[CODIGO_SBS]]&amp;"-"&amp;RIGHT(Tabla_Consulta_desde_Reporte_de_Valorización_de_Instrumentos6[[#This Row],[PORTAFOLIO]],1)</f>
        <v>6000491AX656-0</v>
      </c>
      <c r="AA565" t="s">
        <v>37222</v>
      </c>
      <c r="AB565" t="s">
        <v>37223</v>
      </c>
      <c r="AC565">
        <f>Tabla_Consulta_desde_Reporte_de_Valorización_de_Instrumentos6[[#This Row],[VALOR_UNITARIO]]*Tabla_Consulta_desde_Reporte_de_Valorización_de_Instrumentos6[[#This Row],[CANTIDAD]]</f>
        <v>0</v>
      </c>
      <c r="AD565" t="e">
        <v>#N/A</v>
      </c>
      <c r="AE56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6" spans="1:31" hidden="1" x14ac:dyDescent="0.35">
      <c r="A566" s="22" t="s">
        <v>35557</v>
      </c>
      <c r="B566" t="s">
        <v>803</v>
      </c>
      <c r="C566" t="s">
        <v>372</v>
      </c>
      <c r="D566" t="s">
        <v>804</v>
      </c>
      <c r="E566" t="s">
        <v>35598</v>
      </c>
      <c r="F566" t="s">
        <v>231</v>
      </c>
      <c r="G566" t="s">
        <v>805</v>
      </c>
      <c r="H566" t="s">
        <v>443</v>
      </c>
      <c r="I566" t="s">
        <v>231</v>
      </c>
      <c r="J566">
        <v>1</v>
      </c>
      <c r="K566" s="342">
        <v>29121987.103999998</v>
      </c>
      <c r="L566">
        <v>29121987.103999998</v>
      </c>
      <c r="M566">
        <v>0</v>
      </c>
      <c r="N566" s="23">
        <v>46059</v>
      </c>
      <c r="O566">
        <v>37</v>
      </c>
      <c r="P566">
        <v>1</v>
      </c>
      <c r="Q566" t="s">
        <v>232</v>
      </c>
      <c r="R566">
        <v>29118502.671999998</v>
      </c>
      <c r="S566" s="342">
        <v>29118502.671999998</v>
      </c>
      <c r="T566" t="s">
        <v>283</v>
      </c>
      <c r="U566">
        <v>4565854000</v>
      </c>
      <c r="V566">
        <v>3638173000</v>
      </c>
      <c r="W566">
        <v>927681000</v>
      </c>
      <c r="X566">
        <v>0</v>
      </c>
      <c r="Y566" t="str">
        <f>+MID(Tabla_Consulta_desde_Reporte_de_Valorización_de_Instrumentos6[[#This Row],[CODIGO_SBS]],7,1)</f>
        <v>1</v>
      </c>
      <c r="Z566" t="str">
        <f>Tabla_Consulta_desde_Reporte_de_Valorización_de_Instrumentos6[[#This Row],[CODIGO_SBS]]&amp;"-"&amp;RIGHT(Tabla_Consulta_desde_Reporte_de_Valorización_de_Instrumentos6[[#This Row],[PORTAFOLIO]],1)</f>
        <v>6000111AR956-0</v>
      </c>
      <c r="AA566" t="s">
        <v>37222</v>
      </c>
      <c r="AB566" t="s">
        <v>37223</v>
      </c>
      <c r="AC566">
        <f>Tabla_Consulta_desde_Reporte_de_Valorización_de_Instrumentos6[[#This Row],[VALOR_UNITARIO]]*Tabla_Consulta_desde_Reporte_de_Valorización_de_Instrumentos6[[#This Row],[CANTIDAD]]</f>
        <v>0</v>
      </c>
      <c r="AD566" t="e">
        <v>#N/A</v>
      </c>
      <c r="AE56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7" spans="1:31" hidden="1" x14ac:dyDescent="0.35">
      <c r="A567" s="22" t="s">
        <v>35557</v>
      </c>
      <c r="B567" t="s">
        <v>803</v>
      </c>
      <c r="C567" t="s">
        <v>372</v>
      </c>
      <c r="D567" t="s">
        <v>804</v>
      </c>
      <c r="E567" t="s">
        <v>35504</v>
      </c>
      <c r="F567" t="s">
        <v>231</v>
      </c>
      <c r="G567" t="s">
        <v>805</v>
      </c>
      <c r="H567" t="s">
        <v>395</v>
      </c>
      <c r="I567" t="s">
        <v>231</v>
      </c>
      <c r="J567">
        <v>1</v>
      </c>
      <c r="K567" s="342">
        <v>25006194.449999999</v>
      </c>
      <c r="L567">
        <v>25006194.449999999</v>
      </c>
      <c r="M567">
        <v>0</v>
      </c>
      <c r="N567" s="23">
        <v>46379</v>
      </c>
      <c r="O567">
        <v>357</v>
      </c>
      <c r="P567">
        <v>1</v>
      </c>
      <c r="Q567" t="s">
        <v>232</v>
      </c>
      <c r="R567">
        <v>25003097.225000001</v>
      </c>
      <c r="S567" s="342">
        <v>25003097.225000001</v>
      </c>
      <c r="T567" t="s">
        <v>283</v>
      </c>
      <c r="U567">
        <v>4565854000</v>
      </c>
      <c r="V567">
        <v>3638173000</v>
      </c>
      <c r="W567">
        <v>927681000</v>
      </c>
      <c r="X567">
        <v>0</v>
      </c>
      <c r="Y567" t="str">
        <f>+MID(Tabla_Consulta_desde_Reporte_de_Valorización_de_Instrumentos6[[#This Row],[CODIGO_SBS]],7,1)</f>
        <v>1</v>
      </c>
      <c r="Z567" t="str">
        <f>Tabla_Consulta_desde_Reporte_de_Valorización_de_Instrumentos6[[#This Row],[CODIGO_SBS]]&amp;"-"&amp;RIGHT(Tabla_Consulta_desde_Reporte_de_Valorización_de_Instrumentos6[[#This Row],[PORTAFOLIO]],1)</f>
        <v>6000031AX799-0</v>
      </c>
      <c r="AA567" t="s">
        <v>37222</v>
      </c>
      <c r="AB567" t="s">
        <v>37223</v>
      </c>
      <c r="AC567">
        <f>Tabla_Consulta_desde_Reporte_de_Valorización_de_Instrumentos6[[#This Row],[VALOR_UNITARIO]]*Tabla_Consulta_desde_Reporte_de_Valorización_de_Instrumentos6[[#This Row],[CANTIDAD]]</f>
        <v>0</v>
      </c>
      <c r="AD567" t="e">
        <v>#N/A</v>
      </c>
      <c r="AE56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8" spans="1:31" hidden="1" x14ac:dyDescent="0.35">
      <c r="A568" s="22" t="s">
        <v>35557</v>
      </c>
      <c r="B568" t="s">
        <v>803</v>
      </c>
      <c r="C568" t="s">
        <v>372</v>
      </c>
      <c r="D568" t="s">
        <v>804</v>
      </c>
      <c r="E568" t="s">
        <v>35505</v>
      </c>
      <c r="F568" t="s">
        <v>231</v>
      </c>
      <c r="G568" t="s">
        <v>805</v>
      </c>
      <c r="H568" t="s">
        <v>395</v>
      </c>
      <c r="I568" t="s">
        <v>231</v>
      </c>
      <c r="J568">
        <v>1</v>
      </c>
      <c r="K568" s="342">
        <v>25006194.449999999</v>
      </c>
      <c r="L568">
        <v>25006194.449999999</v>
      </c>
      <c r="M568">
        <v>0</v>
      </c>
      <c r="N568" s="23">
        <v>46377</v>
      </c>
      <c r="O568">
        <v>355</v>
      </c>
      <c r="P568">
        <v>1</v>
      </c>
      <c r="Q568" t="s">
        <v>232</v>
      </c>
      <c r="R568">
        <v>25003097.225000001</v>
      </c>
      <c r="S568" s="342">
        <v>25003097.225000001</v>
      </c>
      <c r="T568" t="s">
        <v>283</v>
      </c>
      <c r="U568">
        <v>4565854000</v>
      </c>
      <c r="V568">
        <v>3638173000</v>
      </c>
      <c r="W568">
        <v>927681000</v>
      </c>
      <c r="X568">
        <v>0</v>
      </c>
      <c r="Y568" t="str">
        <f>+MID(Tabla_Consulta_desde_Reporte_de_Valorización_de_Instrumentos6[[#This Row],[CODIGO_SBS]],7,1)</f>
        <v>1</v>
      </c>
      <c r="Z568" t="str">
        <f>Tabla_Consulta_desde_Reporte_de_Valorización_de_Instrumentos6[[#This Row],[CODIGO_SBS]]&amp;"-"&amp;RIGHT(Tabla_Consulta_desde_Reporte_de_Valorización_de_Instrumentos6[[#This Row],[PORTAFOLIO]],1)</f>
        <v>6000031AX800-0</v>
      </c>
      <c r="AA568" t="s">
        <v>37222</v>
      </c>
      <c r="AB568" t="s">
        <v>37223</v>
      </c>
      <c r="AC568">
        <f>Tabla_Consulta_desde_Reporte_de_Valorización_de_Instrumentos6[[#This Row],[VALOR_UNITARIO]]*Tabla_Consulta_desde_Reporte_de_Valorización_de_Instrumentos6[[#This Row],[CANTIDAD]]</f>
        <v>0</v>
      </c>
      <c r="AD568" t="e">
        <v>#N/A</v>
      </c>
      <c r="AE56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9" spans="1:31" hidden="1" x14ac:dyDescent="0.35">
      <c r="A569" s="22" t="s">
        <v>35557</v>
      </c>
      <c r="B569" t="s">
        <v>803</v>
      </c>
      <c r="C569" t="s">
        <v>372</v>
      </c>
      <c r="D569" t="s">
        <v>804</v>
      </c>
      <c r="E569" t="s">
        <v>35599</v>
      </c>
      <c r="F569" t="s">
        <v>231</v>
      </c>
      <c r="G569" t="s">
        <v>805</v>
      </c>
      <c r="H569" t="s">
        <v>395</v>
      </c>
      <c r="I569" t="s">
        <v>231</v>
      </c>
      <c r="J569">
        <v>1</v>
      </c>
      <c r="K569" s="342">
        <v>81510323.360499993</v>
      </c>
      <c r="L569">
        <v>81510323.360499993</v>
      </c>
      <c r="M569">
        <v>0</v>
      </c>
      <c r="N569" s="23">
        <v>46027</v>
      </c>
      <c r="O569">
        <v>5</v>
      </c>
      <c r="P569">
        <v>1</v>
      </c>
      <c r="Q569" t="s">
        <v>232</v>
      </c>
      <c r="R569">
        <v>81500000</v>
      </c>
      <c r="S569" s="342">
        <v>81500000</v>
      </c>
      <c r="T569" t="s">
        <v>283</v>
      </c>
      <c r="U569">
        <v>4565854000</v>
      </c>
      <c r="V569">
        <v>3638173000</v>
      </c>
      <c r="W569">
        <v>927681000</v>
      </c>
      <c r="X569">
        <v>0</v>
      </c>
      <c r="Y569" t="str">
        <f>+MID(Tabla_Consulta_desde_Reporte_de_Valorización_de_Instrumentos6[[#This Row],[CODIGO_SBS]],7,1)</f>
        <v>1</v>
      </c>
      <c r="Z569" t="str">
        <f>Tabla_Consulta_desde_Reporte_de_Valorización_de_Instrumentos6[[#This Row],[CODIGO_SBS]]&amp;"-"&amp;RIGHT(Tabla_Consulta_desde_Reporte_de_Valorización_de_Instrumentos6[[#This Row],[PORTAFOLIO]],1)</f>
        <v>6000031AX830-0</v>
      </c>
      <c r="AA569" t="s">
        <v>37222</v>
      </c>
      <c r="AB569" t="s">
        <v>37223</v>
      </c>
      <c r="AC569">
        <f>Tabla_Consulta_desde_Reporte_de_Valorización_de_Instrumentos6[[#This Row],[VALOR_UNITARIO]]*Tabla_Consulta_desde_Reporte_de_Valorización_de_Instrumentos6[[#This Row],[CANTIDAD]]</f>
        <v>0</v>
      </c>
      <c r="AD569" t="e">
        <v>#N/A</v>
      </c>
      <c r="AE56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0" spans="1:31" hidden="1" x14ac:dyDescent="0.35">
      <c r="A570" s="22" t="s">
        <v>35557</v>
      </c>
      <c r="B570" t="s">
        <v>803</v>
      </c>
      <c r="C570" t="s">
        <v>372</v>
      </c>
      <c r="D570" t="s">
        <v>804</v>
      </c>
      <c r="E570" t="s">
        <v>35589</v>
      </c>
      <c r="F570" t="s">
        <v>231</v>
      </c>
      <c r="G570" t="s">
        <v>805</v>
      </c>
      <c r="H570" t="s">
        <v>35588</v>
      </c>
      <c r="I570" t="s">
        <v>231</v>
      </c>
      <c r="J570">
        <v>1</v>
      </c>
      <c r="K570" s="342">
        <v>2500000</v>
      </c>
      <c r="L570">
        <v>2500000</v>
      </c>
      <c r="M570">
        <v>0</v>
      </c>
      <c r="N570" s="23">
        <v>46027</v>
      </c>
      <c r="O570">
        <v>5</v>
      </c>
      <c r="P570">
        <v>1</v>
      </c>
      <c r="Q570" t="s">
        <v>232</v>
      </c>
      <c r="T570" t="s">
        <v>283</v>
      </c>
      <c r="U570">
        <v>4565854000</v>
      </c>
      <c r="V570">
        <v>3638173000</v>
      </c>
      <c r="W570">
        <v>927681000</v>
      </c>
      <c r="X570">
        <v>0</v>
      </c>
      <c r="Y570" t="str">
        <f>+MID(Tabla_Consulta_desde_Reporte_de_Valorización_de_Instrumentos6[[#This Row],[CODIGO_SBS]],7,1)</f>
        <v>1</v>
      </c>
      <c r="Z570" t="str">
        <f>Tabla_Consulta_desde_Reporte_de_Valorización_de_Instrumentos6[[#This Row],[CODIGO_SBS]]&amp;"-"&amp;RIGHT(Tabla_Consulta_desde_Reporte_de_Valorización_de_Instrumentos6[[#This Row],[PORTAFOLIO]],1)</f>
        <v>6000871AX861-0</v>
      </c>
      <c r="AA570" t="s">
        <v>37222</v>
      </c>
      <c r="AB570" t="s">
        <v>37223</v>
      </c>
      <c r="AC570">
        <f>Tabla_Consulta_desde_Reporte_de_Valorización_de_Instrumentos6[[#This Row],[VALOR_UNITARIO]]*Tabla_Consulta_desde_Reporte_de_Valorización_de_Instrumentos6[[#This Row],[CANTIDAD]]</f>
        <v>0</v>
      </c>
      <c r="AD570" t="e">
        <v>#N/A</v>
      </c>
      <c r="AE57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1" spans="1:31" hidden="1" x14ac:dyDescent="0.35">
      <c r="A571" s="22" t="s">
        <v>35557</v>
      </c>
      <c r="B571" t="s">
        <v>803</v>
      </c>
      <c r="C571" t="s">
        <v>372</v>
      </c>
      <c r="D571" t="s">
        <v>804</v>
      </c>
      <c r="E571" t="s">
        <v>35590</v>
      </c>
      <c r="F571" t="s">
        <v>231</v>
      </c>
      <c r="G571" t="s">
        <v>805</v>
      </c>
      <c r="H571" t="s">
        <v>807</v>
      </c>
      <c r="I571" t="s">
        <v>231</v>
      </c>
      <c r="J571">
        <v>1</v>
      </c>
      <c r="K571" s="342">
        <v>17000000</v>
      </c>
      <c r="L571">
        <v>17000000</v>
      </c>
      <c r="M571">
        <v>0</v>
      </c>
      <c r="N571" s="23">
        <v>46027</v>
      </c>
      <c r="O571">
        <v>5</v>
      </c>
      <c r="P571">
        <v>1</v>
      </c>
      <c r="Q571" t="s">
        <v>232</v>
      </c>
      <c r="T571" t="s">
        <v>283</v>
      </c>
      <c r="U571">
        <v>4565854000</v>
      </c>
      <c r="V571">
        <v>3638173000</v>
      </c>
      <c r="W571">
        <v>927681000</v>
      </c>
      <c r="X571">
        <v>0</v>
      </c>
      <c r="Y571" t="str">
        <f>+MID(Tabla_Consulta_desde_Reporte_de_Valorización_de_Instrumentos6[[#This Row],[CODIGO_SBS]],7,1)</f>
        <v>1</v>
      </c>
      <c r="Z571" t="str">
        <f>Tabla_Consulta_desde_Reporte_de_Valorización_de_Instrumentos6[[#This Row],[CODIGO_SBS]]&amp;"-"&amp;RIGHT(Tabla_Consulta_desde_Reporte_de_Valorización_de_Instrumentos6[[#This Row],[PORTAFOLIO]],1)</f>
        <v>6000091AX860-0</v>
      </c>
      <c r="AA571" t="s">
        <v>37222</v>
      </c>
      <c r="AB571" t="s">
        <v>37223</v>
      </c>
      <c r="AC571">
        <f>Tabla_Consulta_desde_Reporte_de_Valorización_de_Instrumentos6[[#This Row],[VALOR_UNITARIO]]*Tabla_Consulta_desde_Reporte_de_Valorización_de_Instrumentos6[[#This Row],[CANTIDAD]]</f>
        <v>0</v>
      </c>
      <c r="AD571" t="e">
        <v>#N/A</v>
      </c>
      <c r="AE57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2" spans="1:31" hidden="1" x14ac:dyDescent="0.35">
      <c r="A572" s="22" t="s">
        <v>35557</v>
      </c>
      <c r="B572" t="s">
        <v>810</v>
      </c>
      <c r="C572" t="s">
        <v>372</v>
      </c>
      <c r="D572" t="s">
        <v>811</v>
      </c>
      <c r="E572" t="s">
        <v>35625</v>
      </c>
      <c r="F572" t="s">
        <v>35626</v>
      </c>
      <c r="G572" t="s">
        <v>35627</v>
      </c>
      <c r="H572" t="s">
        <v>809</v>
      </c>
      <c r="I572" t="s">
        <v>231</v>
      </c>
      <c r="J572">
        <v>1000</v>
      </c>
      <c r="K572" s="342">
        <v>15436419.86025</v>
      </c>
      <c r="L572">
        <v>15436419.86025</v>
      </c>
      <c r="M572">
        <v>15500</v>
      </c>
      <c r="N572" s="23">
        <v>46055</v>
      </c>
      <c r="O572">
        <v>33</v>
      </c>
      <c r="P572">
        <v>1</v>
      </c>
      <c r="Q572" t="s">
        <v>232</v>
      </c>
      <c r="R572">
        <v>15435549.200449999</v>
      </c>
      <c r="S572" s="342">
        <v>15435549.200449999</v>
      </c>
      <c r="T572" t="s">
        <v>35628</v>
      </c>
      <c r="U572">
        <v>4861193000</v>
      </c>
      <c r="V572">
        <v>3966334000</v>
      </c>
      <c r="W572">
        <v>894859000</v>
      </c>
      <c r="X572">
        <v>5.6171600000000002E-2</v>
      </c>
      <c r="Y572" t="str">
        <f>+MID(Tabla_Consulta_desde_Reporte_de_Valorización_de_Instrumentos6[[#This Row],[CODIGO_SBS]],7,1)</f>
        <v>1</v>
      </c>
      <c r="Z572" t="str">
        <f>Tabla_Consulta_desde_Reporte_de_Valorización_de_Instrumentos6[[#This Row],[CODIGO_SBS]]&amp;"-"&amp;RIGHT(Tabla_Consulta_desde_Reporte_de_Valorización_de_Instrumentos6[[#This Row],[PORTAFOLIO]],1)</f>
        <v>63010312503A-0</v>
      </c>
      <c r="AA572" t="s">
        <v>37204</v>
      </c>
      <c r="AB572" t="s">
        <v>37200</v>
      </c>
      <c r="AC572">
        <f>Tabla_Consulta_desde_Reporte_de_Valorización_de_Instrumentos6[[#This Row],[VALOR_UNITARIO]]*Tabla_Consulta_desde_Reporte_de_Valorización_de_Instrumentos6[[#This Row],[CANTIDAD]]</f>
        <v>15500000</v>
      </c>
      <c r="AD572" t="e">
        <v>#N/A</v>
      </c>
      <c r="AE5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Compartamos Banco</v>
      </c>
    </row>
    <row r="573" spans="1:31" hidden="1" x14ac:dyDescent="0.35">
      <c r="A573" s="22" t="s">
        <v>35557</v>
      </c>
      <c r="B573" t="s">
        <v>810</v>
      </c>
      <c r="C573" t="s">
        <v>372</v>
      </c>
      <c r="D573" t="s">
        <v>811</v>
      </c>
      <c r="E573" t="s">
        <v>32587</v>
      </c>
      <c r="F573" t="s">
        <v>32588</v>
      </c>
      <c r="G573" t="s">
        <v>32589</v>
      </c>
      <c r="H573" t="s">
        <v>32590</v>
      </c>
      <c r="I573" t="s">
        <v>231</v>
      </c>
      <c r="J573">
        <v>1000</v>
      </c>
      <c r="K573" s="342">
        <v>16849620.126472</v>
      </c>
      <c r="L573">
        <v>16849620.126472</v>
      </c>
      <c r="M573">
        <v>17360</v>
      </c>
      <c r="N573" s="23">
        <v>46265</v>
      </c>
      <c r="O573">
        <v>243</v>
      </c>
      <c r="P573">
        <v>1</v>
      </c>
      <c r="Q573" t="s">
        <v>232</v>
      </c>
      <c r="R573">
        <v>16852262.523320001</v>
      </c>
      <c r="S573" s="342">
        <v>16852262.523320001</v>
      </c>
      <c r="T573" t="s">
        <v>233</v>
      </c>
      <c r="U573">
        <v>0</v>
      </c>
      <c r="V573">
        <v>0</v>
      </c>
      <c r="W573">
        <v>0</v>
      </c>
      <c r="X573">
        <v>-0.15221180000000001</v>
      </c>
      <c r="Y573" t="str">
        <f>+MID(Tabla_Consulta_desde_Reporte_de_Valorización_de_Instrumentos6[[#This Row],[CODIGO_SBS]],7,1)</f>
        <v>1</v>
      </c>
      <c r="Z573" t="str">
        <f>Tabla_Consulta_desde_Reporte_de_Valorización_de_Instrumentos6[[#This Row],[CODIGO_SBS]]&amp;"-"&amp;RIGHT(Tabla_Consulta_desde_Reporte_de_Valorización_de_Instrumentos6[[#This Row],[PORTAFOLIO]],1)</f>
        <v>63594212503B-0</v>
      </c>
      <c r="AA573" t="s">
        <v>37204</v>
      </c>
      <c r="AB573" t="s">
        <v>37200</v>
      </c>
      <c r="AC573">
        <f>Tabla_Consulta_desde_Reporte_de_Valorización_de_Instrumentos6[[#This Row],[VALOR_UNITARIO]]*Tabla_Consulta_desde_Reporte_de_Valorización_de_Instrumentos6[[#This Row],[CANTIDAD]]</f>
        <v>17360000</v>
      </c>
      <c r="AD573" t="e">
        <v>#N/A</v>
      </c>
      <c r="AE5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Compartamos Banco</v>
      </c>
    </row>
    <row r="574" spans="1:31" hidden="1" x14ac:dyDescent="0.35">
      <c r="A574" s="22" t="s">
        <v>35557</v>
      </c>
      <c r="B574" t="s">
        <v>810</v>
      </c>
      <c r="C574" t="s">
        <v>372</v>
      </c>
      <c r="D574" t="s">
        <v>811</v>
      </c>
      <c r="E574" t="s">
        <v>32591</v>
      </c>
      <c r="F574" t="s">
        <v>32592</v>
      </c>
      <c r="G574" t="s">
        <v>32593</v>
      </c>
      <c r="H574" t="s">
        <v>31471</v>
      </c>
      <c r="I574" t="s">
        <v>231</v>
      </c>
      <c r="J574">
        <v>1000</v>
      </c>
      <c r="K574" s="342">
        <v>19315972.780000001</v>
      </c>
      <c r="L574">
        <v>19315972.780000001</v>
      </c>
      <c r="M574">
        <v>20000</v>
      </c>
      <c r="N574" s="23">
        <v>46304</v>
      </c>
      <c r="O574">
        <v>282</v>
      </c>
      <c r="P574">
        <v>1</v>
      </c>
      <c r="Q574" t="s">
        <v>232</v>
      </c>
      <c r="R574">
        <v>19319096.372000001</v>
      </c>
      <c r="S574" s="342">
        <v>19319096.372000001</v>
      </c>
      <c r="T574" t="s">
        <v>31515</v>
      </c>
      <c r="U574">
        <v>1515962000</v>
      </c>
      <c r="V574">
        <v>930226000</v>
      </c>
      <c r="W574">
        <v>585736000</v>
      </c>
      <c r="X574">
        <v>-0.1561796</v>
      </c>
      <c r="Y574" t="str">
        <f>+MID(Tabla_Consulta_desde_Reporte_de_Valorización_de_Instrumentos6[[#This Row],[CODIGO_SBS]],7,1)</f>
        <v>1</v>
      </c>
      <c r="Z574" t="str">
        <f>Tabla_Consulta_desde_Reporte_de_Valorización_de_Instrumentos6[[#This Row],[CODIGO_SBS]]&amp;"-"&amp;RIGHT(Tabla_Consulta_desde_Reporte_de_Valorización_de_Instrumentos6[[#This Row],[PORTAFOLIO]],1)</f>
        <v>63588612504A-0</v>
      </c>
      <c r="AA574" t="s">
        <v>37204</v>
      </c>
      <c r="AB574" t="s">
        <v>37200</v>
      </c>
      <c r="AC574">
        <f>Tabla_Consulta_desde_Reporte_de_Valorización_de_Instrumentos6[[#This Row],[VALOR_UNITARIO]]*Tabla_Consulta_desde_Reporte_de_Valorización_de_Instrumentos6[[#This Row],[CANTIDAD]]</f>
        <v>20000000</v>
      </c>
      <c r="AD574" t="e">
        <v>#N/A</v>
      </c>
      <c r="AE5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BCI Peru</v>
      </c>
    </row>
    <row r="575" spans="1:31" hidden="1" x14ac:dyDescent="0.35">
      <c r="A575" s="22" t="s">
        <v>35557</v>
      </c>
      <c r="B575" t="s">
        <v>810</v>
      </c>
      <c r="C575" t="s">
        <v>372</v>
      </c>
      <c r="D575" t="s">
        <v>811</v>
      </c>
      <c r="E575" t="s">
        <v>31512</v>
      </c>
      <c r="F575" t="s">
        <v>31513</v>
      </c>
      <c r="G575" t="s">
        <v>31514</v>
      </c>
      <c r="H575" t="s">
        <v>31471</v>
      </c>
      <c r="I575" t="s">
        <v>231</v>
      </c>
      <c r="J575">
        <v>1000</v>
      </c>
      <c r="K575" s="342">
        <v>31900398.9036396</v>
      </c>
      <c r="L575">
        <v>31900398.9036396</v>
      </c>
      <c r="M575">
        <v>32524</v>
      </c>
      <c r="N575" s="23">
        <v>46178</v>
      </c>
      <c r="O575">
        <v>156</v>
      </c>
      <c r="P575">
        <v>1</v>
      </c>
      <c r="Q575" t="s">
        <v>232</v>
      </c>
      <c r="R575">
        <v>31903837.718198001</v>
      </c>
      <c r="S575" s="342">
        <v>31903837.718198001</v>
      </c>
      <c r="T575" t="s">
        <v>31515</v>
      </c>
      <c r="U575">
        <v>1515962000</v>
      </c>
      <c r="V575">
        <v>930226000</v>
      </c>
      <c r="W575">
        <v>585736000</v>
      </c>
      <c r="X575">
        <v>-0.1057316</v>
      </c>
      <c r="Y575" t="str">
        <f>+MID(Tabla_Consulta_desde_Reporte_de_Valorización_de_Instrumentos6[[#This Row],[CODIGO_SBS]],7,1)</f>
        <v>1</v>
      </c>
      <c r="Z575" t="str">
        <f>Tabla_Consulta_desde_Reporte_de_Valorización_de_Instrumentos6[[#This Row],[CODIGO_SBS]]&amp;"-"&amp;RIGHT(Tabla_Consulta_desde_Reporte_de_Valorización_de_Instrumentos6[[#This Row],[PORTAFOLIO]],1)</f>
        <v>63588612501B-0</v>
      </c>
      <c r="AA575" t="s">
        <v>37204</v>
      </c>
      <c r="AB575" t="s">
        <v>37200</v>
      </c>
      <c r="AC575">
        <f>Tabla_Consulta_desde_Reporte_de_Valorización_de_Instrumentos6[[#This Row],[VALOR_UNITARIO]]*Tabla_Consulta_desde_Reporte_de_Valorización_de_Instrumentos6[[#This Row],[CANTIDAD]]</f>
        <v>32524000</v>
      </c>
      <c r="AD575" t="e">
        <v>#N/A</v>
      </c>
      <c r="AE5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BCI Peru</v>
      </c>
    </row>
    <row r="576" spans="1:31" hidden="1" x14ac:dyDescent="0.35">
      <c r="A576" s="22" t="s">
        <v>35557</v>
      </c>
      <c r="B576" t="s">
        <v>810</v>
      </c>
      <c r="C576" t="s">
        <v>372</v>
      </c>
      <c r="D576" t="s">
        <v>811</v>
      </c>
      <c r="E576" t="s">
        <v>35526</v>
      </c>
      <c r="F576" t="s">
        <v>35527</v>
      </c>
      <c r="G576" t="s">
        <v>35528</v>
      </c>
      <c r="H576" t="s">
        <v>311</v>
      </c>
      <c r="I576" t="s">
        <v>231</v>
      </c>
      <c r="J576">
        <v>1000</v>
      </c>
      <c r="K576" s="342">
        <v>36686560.331480302</v>
      </c>
      <c r="L576">
        <v>36686560.331480302</v>
      </c>
      <c r="M576">
        <v>38201</v>
      </c>
      <c r="N576" s="23">
        <v>46356</v>
      </c>
      <c r="O576">
        <v>334</v>
      </c>
      <c r="P576">
        <v>1</v>
      </c>
      <c r="Q576" t="s">
        <v>232</v>
      </c>
      <c r="R576">
        <v>36692358.242414102</v>
      </c>
      <c r="S576" s="342">
        <v>36692358.242414102</v>
      </c>
      <c r="T576" t="s">
        <v>312</v>
      </c>
      <c r="U576">
        <v>22149047000</v>
      </c>
      <c r="V576">
        <v>20355021000</v>
      </c>
      <c r="W576">
        <v>1794026000</v>
      </c>
      <c r="X576">
        <v>-0.15177379999999999</v>
      </c>
      <c r="Y576" t="str">
        <f>+MID(Tabla_Consulta_desde_Reporte_de_Valorización_de_Instrumentos6[[#This Row],[CODIGO_SBS]],7,1)</f>
        <v>1</v>
      </c>
      <c r="Z576" t="str">
        <f>Tabla_Consulta_desde_Reporte_de_Valorización_de_Instrumentos6[[#This Row],[CODIGO_SBS]]&amp;"-"&amp;RIGHT(Tabla_Consulta_desde_Reporte_de_Valorización_de_Instrumentos6[[#This Row],[PORTAFOLIO]],1)</f>
        <v>63003812501H-0</v>
      </c>
      <c r="AA576" t="s">
        <v>37204</v>
      </c>
      <c r="AB576" t="s">
        <v>37200</v>
      </c>
      <c r="AC576">
        <f>Tabla_Consulta_desde_Reporte_de_Valorización_de_Instrumentos6[[#This Row],[VALOR_UNITARIO]]*Tabla_Consulta_desde_Reporte_de_Valorización_de_Instrumentos6[[#This Row],[CANTIDAD]]</f>
        <v>38201000</v>
      </c>
      <c r="AD576" t="e">
        <v>#N/A</v>
      </c>
      <c r="AE5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7" spans="1:31" hidden="1" x14ac:dyDescent="0.35">
      <c r="A577" s="22" t="s">
        <v>35557</v>
      </c>
      <c r="B577" t="s">
        <v>810</v>
      </c>
      <c r="C577" t="s">
        <v>372</v>
      </c>
      <c r="D577" t="s">
        <v>811</v>
      </c>
      <c r="E577" t="s">
        <v>24943</v>
      </c>
      <c r="F577" t="s">
        <v>24944</v>
      </c>
      <c r="G577" t="s">
        <v>35632</v>
      </c>
      <c r="H577" t="s">
        <v>311</v>
      </c>
      <c r="I577" t="s">
        <v>231</v>
      </c>
      <c r="J577">
        <v>1000</v>
      </c>
      <c r="K577" s="342">
        <v>12481419.535</v>
      </c>
      <c r="L577">
        <v>12481419.535</v>
      </c>
      <c r="M577">
        <v>12500</v>
      </c>
      <c r="N577" s="23">
        <v>46034</v>
      </c>
      <c r="O577">
        <v>12</v>
      </c>
      <c r="P577">
        <v>1</v>
      </c>
      <c r="Q577" t="s">
        <v>232</v>
      </c>
      <c r="R577">
        <v>12480213.502499999</v>
      </c>
      <c r="S577" s="342">
        <v>12480213.502499999</v>
      </c>
      <c r="T577" t="s">
        <v>312</v>
      </c>
      <c r="U577">
        <v>22149047000</v>
      </c>
      <c r="V577">
        <v>20355021000</v>
      </c>
      <c r="W577">
        <v>1794026000</v>
      </c>
      <c r="X577">
        <v>9.6482600000000002E-2</v>
      </c>
      <c r="Y577" t="str">
        <f>+MID(Tabla_Consulta_desde_Reporte_de_Valorización_de_Instrumentos6[[#This Row],[CODIGO_SBS]],7,1)</f>
        <v>1</v>
      </c>
      <c r="Z577" t="str">
        <f>Tabla_Consulta_desde_Reporte_de_Valorización_de_Instrumentos6[[#This Row],[CODIGO_SBS]]&amp;"-"&amp;RIGHT(Tabla_Consulta_desde_Reporte_de_Valorización_de_Instrumentos6[[#This Row],[PORTAFOLIO]],1)</f>
        <v>63003812501D-0</v>
      </c>
      <c r="AA577" t="s">
        <v>37204</v>
      </c>
      <c r="AB577" t="s">
        <v>37200</v>
      </c>
      <c r="AC577">
        <f>Tabla_Consulta_desde_Reporte_de_Valorización_de_Instrumentos6[[#This Row],[VALOR_UNITARIO]]*Tabla_Consulta_desde_Reporte_de_Valorización_de_Instrumentos6[[#This Row],[CANTIDAD]]</f>
        <v>12500000</v>
      </c>
      <c r="AD577" t="e">
        <v>#N/A</v>
      </c>
      <c r="AE5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8" spans="1:31" hidden="1" x14ac:dyDescent="0.35">
      <c r="A578" s="22" t="s">
        <v>35557</v>
      </c>
      <c r="B578" t="s">
        <v>810</v>
      </c>
      <c r="C578" t="s">
        <v>372</v>
      </c>
      <c r="D578" t="s">
        <v>811</v>
      </c>
      <c r="E578" t="s">
        <v>31516</v>
      </c>
      <c r="F578" t="s">
        <v>31517</v>
      </c>
      <c r="G578" t="s">
        <v>31518</v>
      </c>
      <c r="H578" t="s">
        <v>311</v>
      </c>
      <c r="I578" t="s">
        <v>231</v>
      </c>
      <c r="J578">
        <v>1000</v>
      </c>
      <c r="K578" s="342">
        <v>24477332.859999999</v>
      </c>
      <c r="L578">
        <v>24477332.859999999</v>
      </c>
      <c r="M578">
        <v>25000</v>
      </c>
      <c r="N578" s="23">
        <v>46195</v>
      </c>
      <c r="O578">
        <v>173</v>
      </c>
      <c r="P578">
        <v>1</v>
      </c>
      <c r="Q578" t="s">
        <v>232</v>
      </c>
      <c r="R578">
        <v>24480351.585000001</v>
      </c>
      <c r="S578" s="342">
        <v>24480351.585000001</v>
      </c>
      <c r="T578" t="s">
        <v>312</v>
      </c>
      <c r="U578">
        <v>22149047000</v>
      </c>
      <c r="V578">
        <v>20355021000</v>
      </c>
      <c r="W578">
        <v>1794026000</v>
      </c>
      <c r="X578">
        <v>-0.120749</v>
      </c>
      <c r="Y578" t="str">
        <f>+MID(Tabla_Consulta_desde_Reporte_de_Valorización_de_Instrumentos6[[#This Row],[CODIGO_SBS]],7,1)</f>
        <v>1</v>
      </c>
      <c r="Z578" t="str">
        <f>Tabla_Consulta_desde_Reporte_de_Valorización_de_Instrumentos6[[#This Row],[CODIGO_SBS]]&amp;"-"&amp;RIGHT(Tabla_Consulta_desde_Reporte_de_Valorización_de_Instrumentos6[[#This Row],[PORTAFOLIO]],1)</f>
        <v>63003812501F-0</v>
      </c>
      <c r="AA578" t="s">
        <v>37204</v>
      </c>
      <c r="AB578" t="s">
        <v>37200</v>
      </c>
      <c r="AC578">
        <f>Tabla_Consulta_desde_Reporte_de_Valorización_de_Instrumentos6[[#This Row],[VALOR_UNITARIO]]*Tabla_Consulta_desde_Reporte_de_Valorización_de_Instrumentos6[[#This Row],[CANTIDAD]]</f>
        <v>25000000</v>
      </c>
      <c r="AD578" t="e">
        <v>#N/A</v>
      </c>
      <c r="AE5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9" spans="1:31" hidden="1" x14ac:dyDescent="0.35">
      <c r="A579" s="22" t="s">
        <v>35557</v>
      </c>
      <c r="B579" t="s">
        <v>810</v>
      </c>
      <c r="C579" t="s">
        <v>372</v>
      </c>
      <c r="D579" t="s">
        <v>811</v>
      </c>
      <c r="E579" t="s">
        <v>32594</v>
      </c>
      <c r="F579" t="s">
        <v>32595</v>
      </c>
      <c r="G579" t="s">
        <v>32596</v>
      </c>
      <c r="H579" t="s">
        <v>311</v>
      </c>
      <c r="I579" t="s">
        <v>231</v>
      </c>
      <c r="J579">
        <v>1000</v>
      </c>
      <c r="K579" s="342">
        <v>12156456.65625</v>
      </c>
      <c r="L579">
        <v>12156456.65625</v>
      </c>
      <c r="M579">
        <v>12500</v>
      </c>
      <c r="N579" s="23">
        <v>46251</v>
      </c>
      <c r="O579">
        <v>229</v>
      </c>
      <c r="P579">
        <v>1</v>
      </c>
      <c r="Q579" t="s">
        <v>232</v>
      </c>
      <c r="R579">
        <v>12158325.914999999</v>
      </c>
      <c r="S579" s="342">
        <v>12158325.914999999</v>
      </c>
      <c r="T579" t="s">
        <v>312</v>
      </c>
      <c r="U579">
        <v>22149047000</v>
      </c>
      <c r="V579">
        <v>20355021000</v>
      </c>
      <c r="W579">
        <v>1794026000</v>
      </c>
      <c r="X579">
        <v>-0.1495407</v>
      </c>
      <c r="Y579" t="str">
        <f>+MID(Tabla_Consulta_desde_Reporte_de_Valorización_de_Instrumentos6[[#This Row],[CODIGO_SBS]],7,1)</f>
        <v>1</v>
      </c>
      <c r="Z579" t="str">
        <f>Tabla_Consulta_desde_Reporte_de_Valorización_de_Instrumentos6[[#This Row],[CODIGO_SBS]]&amp;"-"&amp;RIGHT(Tabla_Consulta_desde_Reporte_de_Valorización_de_Instrumentos6[[#This Row],[PORTAFOLIO]],1)</f>
        <v>63003812501G-0</v>
      </c>
      <c r="AA579" t="s">
        <v>37204</v>
      </c>
      <c r="AB579" t="s">
        <v>37200</v>
      </c>
      <c r="AC579">
        <f>Tabla_Consulta_desde_Reporte_de_Valorización_de_Instrumentos6[[#This Row],[VALOR_UNITARIO]]*Tabla_Consulta_desde_Reporte_de_Valorización_de_Instrumentos6[[#This Row],[CANTIDAD]]</f>
        <v>12500000</v>
      </c>
      <c r="AD579" t="e">
        <v>#N/A</v>
      </c>
      <c r="AE5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80" spans="1:31" hidden="1" x14ac:dyDescent="0.35">
      <c r="A580" s="22" t="s">
        <v>35557</v>
      </c>
      <c r="B580" t="s">
        <v>810</v>
      </c>
      <c r="C580" t="s">
        <v>372</v>
      </c>
      <c r="D580" t="s">
        <v>811</v>
      </c>
      <c r="E580" t="s">
        <v>35629</v>
      </c>
      <c r="F580" t="s">
        <v>35630</v>
      </c>
      <c r="G580" t="s">
        <v>35631</v>
      </c>
      <c r="H580" t="s">
        <v>311</v>
      </c>
      <c r="I580" t="s">
        <v>231</v>
      </c>
      <c r="J580">
        <v>1000</v>
      </c>
      <c r="K580" s="342">
        <v>32783830.480696499</v>
      </c>
      <c r="L580">
        <v>32783830.480696499</v>
      </c>
      <c r="M580">
        <v>33185</v>
      </c>
      <c r="N580" s="23">
        <v>46121</v>
      </c>
      <c r="O580">
        <v>99</v>
      </c>
      <c r="P580">
        <v>1</v>
      </c>
      <c r="Q580" t="s">
        <v>232</v>
      </c>
      <c r="R580">
        <v>32785420.218077</v>
      </c>
      <c r="S580" s="342">
        <v>32785420.218077</v>
      </c>
      <c r="T580" t="s">
        <v>312</v>
      </c>
      <c r="U580">
        <v>22149047000</v>
      </c>
      <c r="V580">
        <v>20355021000</v>
      </c>
      <c r="W580">
        <v>1794026000</v>
      </c>
      <c r="X580">
        <v>-4.7905299999999998E-2</v>
      </c>
      <c r="Y580" t="str">
        <f>+MID(Tabla_Consulta_desde_Reporte_de_Valorización_de_Instrumentos6[[#This Row],[CODIGO_SBS]],7,1)</f>
        <v>1</v>
      </c>
      <c r="Z580" t="str">
        <f>Tabla_Consulta_desde_Reporte_de_Valorización_de_Instrumentos6[[#This Row],[CODIGO_SBS]]&amp;"-"&amp;RIGHT(Tabla_Consulta_desde_Reporte_de_Valorización_de_Instrumentos6[[#This Row],[PORTAFOLIO]],1)</f>
        <v>63003812501E-0</v>
      </c>
      <c r="AA580" t="s">
        <v>37204</v>
      </c>
      <c r="AB580" t="s">
        <v>37200</v>
      </c>
      <c r="AC580">
        <f>Tabla_Consulta_desde_Reporte_de_Valorización_de_Instrumentos6[[#This Row],[VALOR_UNITARIO]]*Tabla_Consulta_desde_Reporte_de_Valorización_de_Instrumentos6[[#This Row],[CANTIDAD]]</f>
        <v>33185000</v>
      </c>
      <c r="AD580" t="e">
        <v>#N/A</v>
      </c>
      <c r="AE5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81" spans="1:31" x14ac:dyDescent="0.35">
      <c r="A581" s="22" t="s">
        <v>35557</v>
      </c>
      <c r="B581" t="s">
        <v>810</v>
      </c>
      <c r="C581" t="s">
        <v>372</v>
      </c>
      <c r="D581" t="s">
        <v>811</v>
      </c>
      <c r="E581" t="s">
        <v>32600</v>
      </c>
      <c r="F581" t="s">
        <v>32601</v>
      </c>
      <c r="G581" t="s">
        <v>32602</v>
      </c>
      <c r="H581" t="s">
        <v>808</v>
      </c>
      <c r="I581" t="s">
        <v>231</v>
      </c>
      <c r="J581">
        <v>1000</v>
      </c>
      <c r="K581" s="342">
        <v>26875645.395500001</v>
      </c>
      <c r="L581">
        <v>26875645.395500001</v>
      </c>
      <c r="M581">
        <v>27500</v>
      </c>
      <c r="N581" s="23">
        <v>46207</v>
      </c>
      <c r="O581">
        <v>185</v>
      </c>
      <c r="P581">
        <v>1</v>
      </c>
      <c r="Q581" t="s">
        <v>232</v>
      </c>
      <c r="R581">
        <v>26879121.796999998</v>
      </c>
      <c r="S581" s="342">
        <v>26879121.796999998</v>
      </c>
      <c r="T581" t="s">
        <v>418</v>
      </c>
      <c r="U581">
        <v>2798873000</v>
      </c>
      <c r="V581">
        <v>2084426000</v>
      </c>
      <c r="W581">
        <v>714447000</v>
      </c>
      <c r="X581">
        <v>-0.12641459999999999</v>
      </c>
      <c r="Y581" t="str">
        <f>+MID(Tabla_Consulta_desde_Reporte_de_Valorización_de_Instrumentos6[[#This Row],[CODIGO_SBS]],7,1)</f>
        <v>1</v>
      </c>
      <c r="Z581" t="str">
        <f>Tabla_Consulta_desde_Reporte_de_Valorización_de_Instrumentos6[[#This Row],[CODIGO_SBS]]&amp;"-"&amp;RIGHT(Tabla_Consulta_desde_Reporte_de_Valorización_de_Instrumentos6[[#This Row],[PORTAFOLIO]],1)</f>
        <v>63004212501A-0</v>
      </c>
      <c r="AA581" t="s">
        <v>37204</v>
      </c>
      <c r="AB581" t="s">
        <v>37200</v>
      </c>
      <c r="AC581">
        <f>Tabla_Consulta_desde_Reporte_de_Valorización_de_Instrumentos6[[#This Row],[VALOR_UNITARIO]]*Tabla_Consulta_desde_Reporte_de_Valorización_de_Instrumentos6[[#This Row],[CANTIDAD]]</f>
        <v>27500000</v>
      </c>
      <c r="AD581" t="e">
        <v>#N/A</v>
      </c>
      <c r="AE5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Peru</v>
      </c>
    </row>
    <row r="582" spans="1:31" x14ac:dyDescent="0.35">
      <c r="A582" s="22" t="s">
        <v>35557</v>
      </c>
      <c r="B582" t="s">
        <v>810</v>
      </c>
      <c r="C582" t="s">
        <v>372</v>
      </c>
      <c r="D582" t="s">
        <v>811</v>
      </c>
      <c r="E582" t="s">
        <v>32597</v>
      </c>
      <c r="F582" t="s">
        <v>32598</v>
      </c>
      <c r="G582" t="s">
        <v>32599</v>
      </c>
      <c r="H582" t="s">
        <v>808</v>
      </c>
      <c r="I582" t="s">
        <v>231</v>
      </c>
      <c r="J582">
        <v>1000</v>
      </c>
      <c r="K582" s="342">
        <v>25025440.83571</v>
      </c>
      <c r="L582">
        <v>25025440.83571</v>
      </c>
      <c r="M582">
        <v>25900</v>
      </c>
      <c r="N582" s="23">
        <v>46300</v>
      </c>
      <c r="O582">
        <v>278</v>
      </c>
      <c r="P582">
        <v>1</v>
      </c>
      <c r="Q582" t="s">
        <v>232</v>
      </c>
      <c r="R582">
        <v>25029479.541850001</v>
      </c>
      <c r="S582" s="342">
        <v>25029479.541850001</v>
      </c>
      <c r="T582" t="s">
        <v>418</v>
      </c>
      <c r="U582">
        <v>2798873000</v>
      </c>
      <c r="V582">
        <v>2084426000</v>
      </c>
      <c r="W582">
        <v>714447000</v>
      </c>
      <c r="X582">
        <v>-0.15593460000000001</v>
      </c>
      <c r="Y582" t="str">
        <f>+MID(Tabla_Consulta_desde_Reporte_de_Valorización_de_Instrumentos6[[#This Row],[CODIGO_SBS]],7,1)</f>
        <v>1</v>
      </c>
      <c r="Z582" t="str">
        <f>Tabla_Consulta_desde_Reporte_de_Valorización_de_Instrumentos6[[#This Row],[CODIGO_SBS]]&amp;"-"&amp;RIGHT(Tabla_Consulta_desde_Reporte_de_Valorización_de_Instrumentos6[[#This Row],[PORTAFOLIO]],1)</f>
        <v>63004212501B-0</v>
      </c>
      <c r="AA582" t="s">
        <v>37204</v>
      </c>
      <c r="AB582" t="s">
        <v>37200</v>
      </c>
      <c r="AC582">
        <f>Tabla_Consulta_desde_Reporte_de_Valorización_de_Instrumentos6[[#This Row],[VALOR_UNITARIO]]*Tabla_Consulta_desde_Reporte_de_Valorización_de_Instrumentos6[[#This Row],[CANTIDAD]]</f>
        <v>25900000</v>
      </c>
      <c r="AD582" t="e">
        <v>#N/A</v>
      </c>
      <c r="AE5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Peru</v>
      </c>
    </row>
    <row r="583" spans="1:31" x14ac:dyDescent="0.35">
      <c r="A583" s="22" t="s">
        <v>35557</v>
      </c>
      <c r="B583" t="s">
        <v>810</v>
      </c>
      <c r="C583" t="s">
        <v>372</v>
      </c>
      <c r="D583" t="s">
        <v>811</v>
      </c>
      <c r="E583" t="s">
        <v>35633</v>
      </c>
      <c r="F583" t="s">
        <v>35634</v>
      </c>
      <c r="G583" t="s">
        <v>35635</v>
      </c>
      <c r="H583" t="s">
        <v>808</v>
      </c>
      <c r="I583" t="s">
        <v>231</v>
      </c>
      <c r="J583">
        <v>1000</v>
      </c>
      <c r="K583" s="342">
        <v>13632111.0102826</v>
      </c>
      <c r="L583">
        <v>13632111.0102826</v>
      </c>
      <c r="M583">
        <v>13651</v>
      </c>
      <c r="N583" s="23">
        <v>46033</v>
      </c>
      <c r="O583">
        <v>11</v>
      </c>
      <c r="P583">
        <v>1</v>
      </c>
      <c r="Q583" t="s">
        <v>232</v>
      </c>
      <c r="R583">
        <v>13630739.536630699</v>
      </c>
      <c r="S583" s="342">
        <v>13630739.536630699</v>
      </c>
      <c r="T583" t="s">
        <v>418</v>
      </c>
      <c r="U583">
        <v>2798873000</v>
      </c>
      <c r="V583">
        <v>2084426000</v>
      </c>
      <c r="W583">
        <v>714447000</v>
      </c>
      <c r="X583">
        <v>0.1004669</v>
      </c>
      <c r="Y583" t="str">
        <f>+MID(Tabla_Consulta_desde_Reporte_de_Valorización_de_Instrumentos6[[#This Row],[CODIGO_SBS]],7,1)</f>
        <v>1</v>
      </c>
      <c r="Z583" t="str">
        <f>Tabla_Consulta_desde_Reporte_de_Valorización_de_Instrumentos6[[#This Row],[CODIGO_SBS]]&amp;"-"&amp;RIGHT(Tabla_Consulta_desde_Reporte_de_Valorización_de_Instrumentos6[[#This Row],[PORTAFOLIO]],1)</f>
        <v>63004212502G-0</v>
      </c>
      <c r="AA583" t="s">
        <v>37204</v>
      </c>
      <c r="AB583" t="s">
        <v>37200</v>
      </c>
      <c r="AC583">
        <f>Tabla_Consulta_desde_Reporte_de_Valorización_de_Instrumentos6[[#This Row],[VALOR_UNITARIO]]*Tabla_Consulta_desde_Reporte_de_Valorización_de_Instrumentos6[[#This Row],[CANTIDAD]]</f>
        <v>13651000</v>
      </c>
      <c r="AD583" t="e">
        <v>#N/A</v>
      </c>
      <c r="AE5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584" spans="1:31" hidden="1" x14ac:dyDescent="0.35">
      <c r="A584" s="22" t="s">
        <v>35557</v>
      </c>
      <c r="B584" t="s">
        <v>810</v>
      </c>
      <c r="C584" t="s">
        <v>372</v>
      </c>
      <c r="D584" t="s">
        <v>811</v>
      </c>
      <c r="E584" t="s">
        <v>32603</v>
      </c>
      <c r="F584" t="s">
        <v>32604</v>
      </c>
      <c r="G584" t="s">
        <v>32605</v>
      </c>
      <c r="H584" t="s">
        <v>375</v>
      </c>
      <c r="I584" t="s">
        <v>231</v>
      </c>
      <c r="J584">
        <v>5000</v>
      </c>
      <c r="K584" s="342">
        <v>30263109.413400002</v>
      </c>
      <c r="L584">
        <v>30263109.413400002</v>
      </c>
      <c r="M584">
        <v>6000</v>
      </c>
      <c r="N584" s="23">
        <v>46318</v>
      </c>
      <c r="O584">
        <v>296</v>
      </c>
      <c r="P584">
        <v>1</v>
      </c>
      <c r="Q584" t="s">
        <v>232</v>
      </c>
      <c r="R584">
        <v>30268103.920200001</v>
      </c>
      <c r="S584" s="342">
        <v>30268103.920200001</v>
      </c>
      <c r="T584" t="s">
        <v>376</v>
      </c>
      <c r="U584">
        <v>11067773000</v>
      </c>
      <c r="V584">
        <v>8906334000</v>
      </c>
      <c r="W584">
        <v>2161439000</v>
      </c>
      <c r="X584">
        <v>-0.83241779999999999</v>
      </c>
      <c r="Y584" t="str">
        <f>+MID(Tabla_Consulta_desde_Reporte_de_Valorización_de_Instrumentos6[[#This Row],[CODIGO_SBS]],7,1)</f>
        <v>1</v>
      </c>
      <c r="Z584" t="str">
        <f>Tabla_Consulta_desde_Reporte_de_Valorización_de_Instrumentos6[[#This Row],[CODIGO_SBS]]&amp;"-"&amp;RIGHT(Tabla_Consulta_desde_Reporte_de_Valorización_de_Instrumentos6[[#This Row],[PORTAFOLIO]],1)</f>
        <v>63008612501A-0</v>
      </c>
      <c r="AA584" t="s">
        <v>37204</v>
      </c>
      <c r="AB584" t="s">
        <v>37200</v>
      </c>
      <c r="AC584">
        <f>Tabla_Consulta_desde_Reporte_de_Valorización_de_Instrumentos6[[#This Row],[VALOR_UNITARIO]]*Tabla_Consulta_desde_Reporte_de_Valorización_de_Instrumentos6[[#This Row],[CANTIDAD]]</f>
        <v>30000000</v>
      </c>
      <c r="AD584" t="e">
        <v>#N/A</v>
      </c>
      <c r="AE5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COFIDE</v>
      </c>
    </row>
    <row r="585" spans="1:31" hidden="1" x14ac:dyDescent="0.35">
      <c r="A585" s="22" t="s">
        <v>35557</v>
      </c>
      <c r="B585" t="s">
        <v>810</v>
      </c>
      <c r="C585" t="s">
        <v>372</v>
      </c>
      <c r="D585" t="s">
        <v>811</v>
      </c>
      <c r="E585" t="s">
        <v>35529</v>
      </c>
      <c r="F585" t="s">
        <v>35530</v>
      </c>
      <c r="G585" t="s">
        <v>35531</v>
      </c>
      <c r="H585" t="s">
        <v>375</v>
      </c>
      <c r="I585" t="s">
        <v>231</v>
      </c>
      <c r="J585">
        <v>5000</v>
      </c>
      <c r="K585" s="342">
        <v>14526426.3573</v>
      </c>
      <c r="L585">
        <v>14526426.3573</v>
      </c>
      <c r="M585">
        <v>2900</v>
      </c>
      <c r="N585" s="23">
        <v>46367</v>
      </c>
      <c r="O585">
        <v>345</v>
      </c>
      <c r="P585">
        <v>1</v>
      </c>
      <c r="Q585" t="s">
        <v>232</v>
      </c>
      <c r="R585">
        <v>14528695.46607</v>
      </c>
      <c r="S585" s="342">
        <v>14528695.46607</v>
      </c>
      <c r="T585" t="s">
        <v>376</v>
      </c>
      <c r="U585">
        <v>11067773000</v>
      </c>
      <c r="V585">
        <v>8906334000</v>
      </c>
      <c r="W585">
        <v>2161439000</v>
      </c>
      <c r="X585">
        <v>-0.78245129999999996</v>
      </c>
      <c r="Y585" t="str">
        <f>+MID(Tabla_Consulta_desde_Reporte_de_Valorización_de_Instrumentos6[[#This Row],[CODIGO_SBS]],7,1)</f>
        <v>1</v>
      </c>
      <c r="Z585" t="str">
        <f>Tabla_Consulta_desde_Reporte_de_Valorización_de_Instrumentos6[[#This Row],[CODIGO_SBS]]&amp;"-"&amp;RIGHT(Tabla_Consulta_desde_Reporte_de_Valorización_de_Instrumentos6[[#This Row],[PORTAFOLIO]],1)</f>
        <v>63008612504A-0</v>
      </c>
      <c r="AA585" t="s">
        <v>37204</v>
      </c>
      <c r="AB585" t="s">
        <v>37200</v>
      </c>
      <c r="AC585">
        <f>Tabla_Consulta_desde_Reporte_de_Valorización_de_Instrumentos6[[#This Row],[VALOR_UNITARIO]]*Tabla_Consulta_desde_Reporte_de_Valorización_de_Instrumentos6[[#This Row],[CANTIDAD]]</f>
        <v>14500000</v>
      </c>
      <c r="AD585" t="e">
        <v>#N/A</v>
      </c>
      <c r="AE5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COFIDE</v>
      </c>
    </row>
    <row r="586" spans="1:31" hidden="1" x14ac:dyDescent="0.35">
      <c r="A586" s="22" t="s">
        <v>35557</v>
      </c>
      <c r="B586" t="s">
        <v>810</v>
      </c>
      <c r="C586" t="s">
        <v>372</v>
      </c>
      <c r="D586" t="s">
        <v>811</v>
      </c>
      <c r="E586" t="s">
        <v>32606</v>
      </c>
      <c r="F586" t="s">
        <v>32607</v>
      </c>
      <c r="G586" t="s">
        <v>32608</v>
      </c>
      <c r="H586" t="s">
        <v>31472</v>
      </c>
      <c r="I586" t="s">
        <v>231</v>
      </c>
      <c r="J586">
        <v>1000</v>
      </c>
      <c r="K586" s="342">
        <v>14224266.916313</v>
      </c>
      <c r="L586">
        <v>14224266.916313</v>
      </c>
      <c r="M586">
        <v>14545</v>
      </c>
      <c r="N586" s="23">
        <v>46201</v>
      </c>
      <c r="O586">
        <v>179</v>
      </c>
      <c r="P586">
        <v>1</v>
      </c>
      <c r="Q586" t="s">
        <v>232</v>
      </c>
      <c r="R586">
        <v>14226043.558972999</v>
      </c>
      <c r="S586" s="342">
        <v>14226043.558972999</v>
      </c>
      <c r="T586" t="s">
        <v>31473</v>
      </c>
      <c r="U586">
        <v>5500285000</v>
      </c>
      <c r="V586">
        <v>4741468000</v>
      </c>
      <c r="W586">
        <v>758817000</v>
      </c>
      <c r="X586">
        <v>-0.12214800000000001</v>
      </c>
      <c r="Y586" t="str">
        <f>+MID(Tabla_Consulta_desde_Reporte_de_Valorización_de_Instrumentos6[[#This Row],[CODIGO_SBS]],7,1)</f>
        <v>1</v>
      </c>
      <c r="Z586" t="str">
        <f>Tabla_Consulta_desde_Reporte_de_Valorización_de_Instrumentos6[[#This Row],[CODIGO_SBS]]&amp;"-"&amp;RIGHT(Tabla_Consulta_desde_Reporte_de_Valorización_de_Instrumentos6[[#This Row],[PORTAFOLIO]],1)</f>
        <v>63004912502A-0</v>
      </c>
      <c r="AA586" t="s">
        <v>37204</v>
      </c>
      <c r="AB586" t="s">
        <v>37200</v>
      </c>
      <c r="AC586">
        <f>Tabla_Consulta_desde_Reporte_de_Valorización_de_Instrumentos6[[#This Row],[VALOR_UNITARIO]]*Tabla_Consulta_desde_Reporte_de_Valorización_de_Instrumentos6[[#This Row],[CANTIDAD]]</f>
        <v>14545000</v>
      </c>
      <c r="AD586" t="e">
        <v>#N/A</v>
      </c>
      <c r="AE5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7" spans="1:31" hidden="1" x14ac:dyDescent="0.35">
      <c r="A587" s="22" t="s">
        <v>35557</v>
      </c>
      <c r="B587" t="s">
        <v>810</v>
      </c>
      <c r="C587" t="s">
        <v>372</v>
      </c>
      <c r="D587" t="s">
        <v>811</v>
      </c>
      <c r="E587" t="s">
        <v>32609</v>
      </c>
      <c r="F587" t="s">
        <v>32610</v>
      </c>
      <c r="G587" t="s">
        <v>32611</v>
      </c>
      <c r="H587" t="s">
        <v>31472</v>
      </c>
      <c r="I587" t="s">
        <v>231</v>
      </c>
      <c r="J587">
        <v>1000</v>
      </c>
      <c r="K587" s="342">
        <v>27993078.697378799</v>
      </c>
      <c r="L587">
        <v>27993078.697378799</v>
      </c>
      <c r="M587">
        <v>28939</v>
      </c>
      <c r="N587" s="23">
        <v>46290</v>
      </c>
      <c r="O587">
        <v>268</v>
      </c>
      <c r="P587">
        <v>1</v>
      </c>
      <c r="Q587" t="s">
        <v>232</v>
      </c>
      <c r="R587">
        <v>27997560.523717299</v>
      </c>
      <c r="S587" s="342">
        <v>27997560.523717299</v>
      </c>
      <c r="T587" t="s">
        <v>31473</v>
      </c>
      <c r="U587">
        <v>5500285000</v>
      </c>
      <c r="V587">
        <v>4741468000</v>
      </c>
      <c r="W587">
        <v>758817000</v>
      </c>
      <c r="X587">
        <v>-0.1548715</v>
      </c>
      <c r="Y587" t="str">
        <f>+MID(Tabla_Consulta_desde_Reporte_de_Valorización_de_Instrumentos6[[#This Row],[CODIGO_SBS]],7,1)</f>
        <v>1</v>
      </c>
      <c r="Z587" t="str">
        <f>Tabla_Consulta_desde_Reporte_de_Valorización_de_Instrumentos6[[#This Row],[CODIGO_SBS]]&amp;"-"&amp;RIGHT(Tabla_Consulta_desde_Reporte_de_Valorización_de_Instrumentos6[[#This Row],[PORTAFOLIO]],1)</f>
        <v>63004912502B-0</v>
      </c>
      <c r="AA587" t="s">
        <v>37204</v>
      </c>
      <c r="AB587" t="s">
        <v>37200</v>
      </c>
      <c r="AC587">
        <f>Tabla_Consulta_desde_Reporte_de_Valorización_de_Instrumentos6[[#This Row],[VALOR_UNITARIO]]*Tabla_Consulta_desde_Reporte_de_Valorización_de_Instrumentos6[[#This Row],[CANTIDAD]]</f>
        <v>28939000</v>
      </c>
      <c r="AD587" t="e">
        <v>#N/A</v>
      </c>
      <c r="AE5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8" spans="1:31" hidden="1" x14ac:dyDescent="0.35">
      <c r="A588" s="22" t="s">
        <v>35557</v>
      </c>
      <c r="B588" t="s">
        <v>810</v>
      </c>
      <c r="C588" t="s">
        <v>372</v>
      </c>
      <c r="D588" t="s">
        <v>811</v>
      </c>
      <c r="E588" t="s">
        <v>35636</v>
      </c>
      <c r="F588" t="s">
        <v>35637</v>
      </c>
      <c r="G588" t="s">
        <v>35638</v>
      </c>
      <c r="H588" t="s">
        <v>31472</v>
      </c>
      <c r="I588" t="s">
        <v>231</v>
      </c>
      <c r="J588">
        <v>1000</v>
      </c>
      <c r="K588" s="342">
        <v>11348674.171331599</v>
      </c>
      <c r="L588">
        <v>11348674.171331599</v>
      </c>
      <c r="M588">
        <v>11476</v>
      </c>
      <c r="N588" s="23">
        <v>46111</v>
      </c>
      <c r="O588">
        <v>89</v>
      </c>
      <c r="P588">
        <v>1</v>
      </c>
      <c r="Q588" t="s">
        <v>232</v>
      </c>
      <c r="R588">
        <v>11349043.822472399</v>
      </c>
      <c r="S588" s="342">
        <v>11349043.822472399</v>
      </c>
      <c r="T588" t="s">
        <v>31473</v>
      </c>
      <c r="U588">
        <v>5500285000</v>
      </c>
      <c r="V588">
        <v>4741468000</v>
      </c>
      <c r="W588">
        <v>758817000</v>
      </c>
      <c r="X588">
        <v>-3.2210799999999998E-2</v>
      </c>
      <c r="Y588" t="str">
        <f>+MID(Tabla_Consulta_desde_Reporte_de_Valorización_de_Instrumentos6[[#This Row],[CODIGO_SBS]],7,1)</f>
        <v>1</v>
      </c>
      <c r="Z588" t="str">
        <f>Tabla_Consulta_desde_Reporte_de_Valorización_de_Instrumentos6[[#This Row],[CODIGO_SBS]]&amp;"-"&amp;RIGHT(Tabla_Consulta_desde_Reporte_de_Valorización_de_Instrumentos6[[#This Row],[PORTAFOLIO]],1)</f>
        <v>63004912501D-0</v>
      </c>
      <c r="AA588" t="s">
        <v>37204</v>
      </c>
      <c r="AB588" t="s">
        <v>37200</v>
      </c>
      <c r="AC588">
        <f>Tabla_Consulta_desde_Reporte_de_Valorización_de_Instrumentos6[[#This Row],[VALOR_UNITARIO]]*Tabla_Consulta_desde_Reporte_de_Valorización_de_Instrumentos6[[#This Row],[CANTIDAD]]</f>
        <v>11476000</v>
      </c>
      <c r="AD588" t="e">
        <v>#N/A</v>
      </c>
      <c r="AE5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9" spans="1:31" hidden="1" x14ac:dyDescent="0.35">
      <c r="A589" s="22" t="s">
        <v>35557</v>
      </c>
      <c r="B589" t="s">
        <v>379</v>
      </c>
      <c r="C589" t="s">
        <v>32886</v>
      </c>
      <c r="D589" t="s">
        <v>380</v>
      </c>
      <c r="E589" t="s">
        <v>389</v>
      </c>
      <c r="F589" t="s">
        <v>390</v>
      </c>
      <c r="G589" t="s">
        <v>391</v>
      </c>
      <c r="H589" t="s">
        <v>388</v>
      </c>
      <c r="I589" t="s">
        <v>231</v>
      </c>
      <c r="J589">
        <v>10000</v>
      </c>
      <c r="K589" s="342">
        <v>14287508.905409999</v>
      </c>
      <c r="L589">
        <v>14287508.905409999</v>
      </c>
      <c r="M589">
        <v>1300</v>
      </c>
      <c r="N589" s="23">
        <v>47524</v>
      </c>
      <c r="O589">
        <v>1502</v>
      </c>
      <c r="P589">
        <v>1</v>
      </c>
      <c r="Q589" t="s">
        <v>232</v>
      </c>
      <c r="R589">
        <v>14278340.537629999</v>
      </c>
      <c r="S589" s="342">
        <v>14278340.537629999</v>
      </c>
      <c r="T589" t="s">
        <v>319</v>
      </c>
      <c r="U589">
        <v>13456823000</v>
      </c>
      <c r="V589">
        <v>1811056000</v>
      </c>
      <c r="W589">
        <v>11645767000</v>
      </c>
      <c r="X589">
        <v>7.0525906000000003</v>
      </c>
      <c r="Y589" t="str">
        <f>+MID(Tabla_Consulta_desde_Reporte_de_Valorización_de_Instrumentos6[[#This Row],[CODIGO_SBS]],7,1)</f>
        <v>1</v>
      </c>
      <c r="Z589" t="str">
        <f>Tabla_Consulta_desde_Reporte_de_Valorización_de_Instrumentos6[[#This Row],[CODIGO_SBS]]&amp;"-"&amp;RIGHT(Tabla_Consulta_desde_Reporte_de_Valorización_de_Instrumentos6[[#This Row],[PORTAFOLIO]],1)</f>
        <v>25517212A018-1</v>
      </c>
      <c r="AA589" t="s">
        <v>37202</v>
      </c>
      <c r="AB589" t="s">
        <v>37200</v>
      </c>
      <c r="AC589">
        <f>Tabla_Consulta_desde_Reporte_de_Valorización_de_Instrumentos6[[#This Row],[VALOR_UNITARIO]]*Tabla_Consulta_desde_Reporte_de_Valorización_de_Instrumentos6[[#This Row],[CANTIDAD]]</f>
        <v>13000000</v>
      </c>
      <c r="AD589" t="s">
        <v>969</v>
      </c>
      <c r="AE5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590" spans="1:31" hidden="1" x14ac:dyDescent="0.35">
      <c r="A590" s="22" t="s">
        <v>35557</v>
      </c>
      <c r="B590" t="s">
        <v>379</v>
      </c>
      <c r="C590" t="s">
        <v>234</v>
      </c>
      <c r="D590" t="s">
        <v>380</v>
      </c>
      <c r="E590" t="s">
        <v>389</v>
      </c>
      <c r="F590" t="s">
        <v>390</v>
      </c>
      <c r="G590" t="s">
        <v>391</v>
      </c>
      <c r="H590" t="s">
        <v>388</v>
      </c>
      <c r="I590" t="s">
        <v>231</v>
      </c>
      <c r="J590">
        <v>10000</v>
      </c>
      <c r="K590" s="342">
        <v>47258683.302510001</v>
      </c>
      <c r="L590">
        <v>47258683.302510001</v>
      </c>
      <c r="M590">
        <v>4300</v>
      </c>
      <c r="N590" s="23">
        <v>47524</v>
      </c>
      <c r="O590">
        <v>1502</v>
      </c>
      <c r="P590">
        <v>1</v>
      </c>
      <c r="Q590" t="s">
        <v>232</v>
      </c>
      <c r="R590">
        <v>47228357.162929997</v>
      </c>
      <c r="S590" s="342">
        <v>47228357.162929997</v>
      </c>
      <c r="T590" t="s">
        <v>319</v>
      </c>
      <c r="U590">
        <v>13456823000</v>
      </c>
      <c r="V590">
        <v>1811056000</v>
      </c>
      <c r="W590">
        <v>11645767000</v>
      </c>
      <c r="X590">
        <v>7.0525906000000003</v>
      </c>
      <c r="Y590" t="str">
        <f>+MID(Tabla_Consulta_desde_Reporte_de_Valorización_de_Instrumentos6[[#This Row],[CODIGO_SBS]],7,1)</f>
        <v>1</v>
      </c>
      <c r="Z590" t="str">
        <f>Tabla_Consulta_desde_Reporte_de_Valorización_de_Instrumentos6[[#This Row],[CODIGO_SBS]]&amp;"-"&amp;RIGHT(Tabla_Consulta_desde_Reporte_de_Valorización_de_Instrumentos6[[#This Row],[PORTAFOLIO]],1)</f>
        <v>25517212A018-2</v>
      </c>
      <c r="AA590" t="s">
        <v>37202</v>
      </c>
      <c r="AB590" t="s">
        <v>37200</v>
      </c>
      <c r="AC590">
        <f>Tabla_Consulta_desde_Reporte_de_Valorización_de_Instrumentos6[[#This Row],[VALOR_UNITARIO]]*Tabla_Consulta_desde_Reporte_de_Valorización_de_Instrumentos6[[#This Row],[CANTIDAD]]</f>
        <v>43000000</v>
      </c>
      <c r="AD590" t="s">
        <v>969</v>
      </c>
      <c r="AE5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591" spans="1:31" hidden="1" x14ac:dyDescent="0.35">
      <c r="A591" s="22" t="s">
        <v>35557</v>
      </c>
      <c r="B591" t="s">
        <v>810</v>
      </c>
      <c r="C591" t="s">
        <v>372</v>
      </c>
      <c r="D591" t="s">
        <v>811</v>
      </c>
      <c r="E591" t="s">
        <v>31519</v>
      </c>
      <c r="F591" t="s">
        <v>31520</v>
      </c>
      <c r="G591" t="s">
        <v>31521</v>
      </c>
      <c r="H591" t="s">
        <v>806</v>
      </c>
      <c r="I591" t="s">
        <v>231</v>
      </c>
      <c r="J591">
        <v>1000</v>
      </c>
      <c r="K591" s="342">
        <v>19578969.704</v>
      </c>
      <c r="L591">
        <v>19578969.704</v>
      </c>
      <c r="M591">
        <v>20000</v>
      </c>
      <c r="N591" s="23">
        <v>46194</v>
      </c>
      <c r="O591">
        <v>172</v>
      </c>
      <c r="P591">
        <v>1</v>
      </c>
      <c r="Q591" t="s">
        <v>232</v>
      </c>
      <c r="R591">
        <v>19581336.57</v>
      </c>
      <c r="S591" s="342">
        <v>19581336.57</v>
      </c>
      <c r="T591" t="s">
        <v>316</v>
      </c>
      <c r="U591">
        <v>16665664000</v>
      </c>
      <c r="V591">
        <v>14137867000</v>
      </c>
      <c r="W591">
        <v>2527797000</v>
      </c>
      <c r="X591">
        <v>-0.1183433</v>
      </c>
      <c r="Y591" t="str">
        <f>+MID(Tabla_Consulta_desde_Reporte_de_Valorización_de_Instrumentos6[[#This Row],[CODIGO_SBS]],7,1)</f>
        <v>1</v>
      </c>
      <c r="Z591" t="str">
        <f>Tabla_Consulta_desde_Reporte_de_Valorización_de_Instrumentos6[[#This Row],[CODIGO_SBS]]&amp;"-"&amp;RIGHT(Tabla_Consulta_desde_Reporte_de_Valorización_de_Instrumentos6[[#This Row],[PORTAFOLIO]],1)</f>
        <v>63004812501A-0</v>
      </c>
      <c r="AA591" t="s">
        <v>37204</v>
      </c>
      <c r="AB591" t="s">
        <v>37200</v>
      </c>
      <c r="AC591">
        <f>Tabla_Consulta_desde_Reporte_de_Valorización_de_Instrumentos6[[#This Row],[VALOR_UNITARIO]]*Tabla_Consulta_desde_Reporte_de_Valorización_de_Instrumentos6[[#This Row],[CANTIDAD]]</f>
        <v>20000000</v>
      </c>
      <c r="AD591" t="e">
        <v>#N/A</v>
      </c>
      <c r="AE5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MiBanco</v>
      </c>
    </row>
    <row r="592" spans="1:31" hidden="1" x14ac:dyDescent="0.35">
      <c r="A592" s="22" t="s">
        <v>35557</v>
      </c>
      <c r="B592" t="s">
        <v>820</v>
      </c>
      <c r="C592" t="s">
        <v>424</v>
      </c>
      <c r="D592" t="s">
        <v>821</v>
      </c>
      <c r="E592" t="s">
        <v>35643</v>
      </c>
      <c r="F592" t="s">
        <v>231</v>
      </c>
      <c r="G592" t="s">
        <v>822</v>
      </c>
      <c r="H592" t="s">
        <v>823</v>
      </c>
      <c r="I592" t="s">
        <v>275</v>
      </c>
      <c r="J592">
        <v>1</v>
      </c>
      <c r="K592" s="342">
        <v>0</v>
      </c>
      <c r="L592">
        <v>0</v>
      </c>
      <c r="M592">
        <v>0</v>
      </c>
      <c r="N592" s="23">
        <v>46022</v>
      </c>
      <c r="O592">
        <v>0</v>
      </c>
      <c r="P592">
        <v>3.3609</v>
      </c>
      <c r="Q592" t="s">
        <v>232</v>
      </c>
      <c r="R592">
        <v>4922165.4062480005</v>
      </c>
      <c r="S592" s="342">
        <v>1463797.48</v>
      </c>
      <c r="T592" t="s">
        <v>233</v>
      </c>
      <c r="U592">
        <v>0</v>
      </c>
      <c r="V592">
        <v>0</v>
      </c>
      <c r="W592">
        <v>0</v>
      </c>
      <c r="X592">
        <v>0</v>
      </c>
      <c r="Y592" t="str">
        <f>+MID(Tabla_Consulta_desde_Reporte_de_Valorización_de_Instrumentos6[[#This Row],[CODIGO_SBS]],7,1)</f>
        <v>2</v>
      </c>
      <c r="Z592" t="str">
        <f>Tabla_Consulta_desde_Reporte_de_Valorización_de_Instrumentos6[[#This Row],[CODIGO_SBS]]&amp;"-"&amp;RIGHT(Tabla_Consulta_desde_Reporte_de_Valorización_de_Instrumentos6[[#This Row],[PORTAFOLIO]],1)</f>
        <v>6B52022AX859-3</v>
      </c>
      <c r="AA592" t="s">
        <v>37224</v>
      </c>
      <c r="AB592" t="s">
        <v>37223</v>
      </c>
      <c r="AC592">
        <f>Tabla_Consulta_desde_Reporte_de_Valorización_de_Instrumentos6[[#This Row],[VALOR_UNITARIO]]*Tabla_Consulta_desde_Reporte_de_Valorización_de_Instrumentos6[[#This Row],[CANTIDAD]]</f>
        <v>0</v>
      </c>
      <c r="AD592" t="e">
        <v>#N/A</v>
      </c>
      <c r="AE59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3" spans="1:31" hidden="1" x14ac:dyDescent="0.35">
      <c r="A593" s="22" t="s">
        <v>35557</v>
      </c>
      <c r="B593" t="s">
        <v>820</v>
      </c>
      <c r="C593" t="s">
        <v>424</v>
      </c>
      <c r="D593" t="s">
        <v>821</v>
      </c>
      <c r="E593" t="s">
        <v>35644</v>
      </c>
      <c r="F593" t="s">
        <v>231</v>
      </c>
      <c r="G593" t="s">
        <v>822</v>
      </c>
      <c r="H593" t="s">
        <v>823</v>
      </c>
      <c r="I593" t="s">
        <v>275</v>
      </c>
      <c r="J593">
        <v>1</v>
      </c>
      <c r="K593" s="342">
        <v>0</v>
      </c>
      <c r="L593">
        <v>0</v>
      </c>
      <c r="M593">
        <v>0</v>
      </c>
      <c r="N593" s="23">
        <v>46022</v>
      </c>
      <c r="O593">
        <v>0</v>
      </c>
      <c r="P593">
        <v>3.3609</v>
      </c>
      <c r="Q593" t="s">
        <v>232</v>
      </c>
      <c r="R593">
        <v>3270386.2769160001</v>
      </c>
      <c r="S593" s="342">
        <v>972576.66</v>
      </c>
      <c r="T593" t="s">
        <v>233</v>
      </c>
      <c r="U593">
        <v>0</v>
      </c>
      <c r="V593">
        <v>0</v>
      </c>
      <c r="W593">
        <v>0</v>
      </c>
      <c r="X593">
        <v>0</v>
      </c>
      <c r="Y593" t="str">
        <f>+MID(Tabla_Consulta_desde_Reporte_de_Valorización_de_Instrumentos6[[#This Row],[CODIGO_SBS]],7,1)</f>
        <v>2</v>
      </c>
      <c r="Z593" t="str">
        <f>Tabla_Consulta_desde_Reporte_de_Valorización_de_Instrumentos6[[#This Row],[CODIGO_SBS]]&amp;"-"&amp;RIGHT(Tabla_Consulta_desde_Reporte_de_Valorización_de_Instrumentos6[[#This Row],[PORTAFOLIO]],1)</f>
        <v>6B52022AX858-3</v>
      </c>
      <c r="AA593" t="s">
        <v>37224</v>
      </c>
      <c r="AB593" t="s">
        <v>37223</v>
      </c>
      <c r="AC593">
        <f>Tabla_Consulta_desde_Reporte_de_Valorización_de_Instrumentos6[[#This Row],[VALOR_UNITARIO]]*Tabla_Consulta_desde_Reporte_de_Valorización_de_Instrumentos6[[#This Row],[CANTIDAD]]</f>
        <v>0</v>
      </c>
      <c r="AD593" t="e">
        <v>#N/A</v>
      </c>
      <c r="AE59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4" spans="1:31" hidden="1" x14ac:dyDescent="0.35">
      <c r="A594" s="22" t="s">
        <v>35557</v>
      </c>
      <c r="B594" t="s">
        <v>820</v>
      </c>
      <c r="C594" t="s">
        <v>424</v>
      </c>
      <c r="D594" t="s">
        <v>821</v>
      </c>
      <c r="E594" t="s">
        <v>35645</v>
      </c>
      <c r="F594" t="s">
        <v>231</v>
      </c>
      <c r="G594" t="s">
        <v>822</v>
      </c>
      <c r="H594" t="s">
        <v>31474</v>
      </c>
      <c r="I594" t="s">
        <v>275</v>
      </c>
      <c r="J594">
        <v>1</v>
      </c>
      <c r="K594" s="342">
        <v>0</v>
      </c>
      <c r="L594">
        <v>0</v>
      </c>
      <c r="M594">
        <v>0</v>
      </c>
      <c r="N594" s="23">
        <v>46022</v>
      </c>
      <c r="O594">
        <v>0</v>
      </c>
      <c r="P594">
        <v>3.3609</v>
      </c>
      <c r="Q594" t="s">
        <v>232</v>
      </c>
      <c r="R594">
        <v>336772.66199599998</v>
      </c>
      <c r="S594" s="342">
        <v>100152.46</v>
      </c>
      <c r="T594" t="s">
        <v>233</v>
      </c>
      <c r="U594">
        <v>0</v>
      </c>
      <c r="V594">
        <v>0</v>
      </c>
      <c r="W594">
        <v>0</v>
      </c>
      <c r="X594">
        <v>0</v>
      </c>
      <c r="Y594" t="str">
        <f>+MID(Tabla_Consulta_desde_Reporte_de_Valorización_de_Instrumentos6[[#This Row],[CODIGO_SBS]],7,1)</f>
        <v>2</v>
      </c>
      <c r="Z594" t="str">
        <f>Tabla_Consulta_desde_Reporte_de_Valorización_de_Instrumentos6[[#This Row],[CODIGO_SBS]]&amp;"-"&amp;RIGHT(Tabla_Consulta_desde_Reporte_de_Valorización_de_Instrumentos6[[#This Row],[PORTAFOLIO]],1)</f>
        <v>6B53032AX857-3</v>
      </c>
      <c r="AA594" t="s">
        <v>37224</v>
      </c>
      <c r="AB594" t="s">
        <v>37223</v>
      </c>
      <c r="AC594">
        <f>Tabla_Consulta_desde_Reporte_de_Valorización_de_Instrumentos6[[#This Row],[VALOR_UNITARIO]]*Tabla_Consulta_desde_Reporte_de_Valorización_de_Instrumentos6[[#This Row],[CANTIDAD]]</f>
        <v>0</v>
      </c>
      <c r="AD594" t="e">
        <v>#N/A</v>
      </c>
      <c r="AE59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5" spans="1:31" hidden="1" x14ac:dyDescent="0.35">
      <c r="A595" s="22" t="s">
        <v>35557</v>
      </c>
      <c r="B595" t="s">
        <v>820</v>
      </c>
      <c r="C595" t="s">
        <v>424</v>
      </c>
      <c r="D595" t="s">
        <v>821</v>
      </c>
      <c r="E595" t="s">
        <v>35646</v>
      </c>
      <c r="F595" t="s">
        <v>231</v>
      </c>
      <c r="G595" t="s">
        <v>822</v>
      </c>
      <c r="H595" t="s">
        <v>824</v>
      </c>
      <c r="I595" t="s">
        <v>275</v>
      </c>
      <c r="J595">
        <v>1</v>
      </c>
      <c r="K595" s="342">
        <v>0</v>
      </c>
      <c r="L595">
        <v>0</v>
      </c>
      <c r="M595">
        <v>0</v>
      </c>
      <c r="N595" s="23">
        <v>46022</v>
      </c>
      <c r="O595">
        <v>0</v>
      </c>
      <c r="P595">
        <v>3.3609</v>
      </c>
      <c r="Q595" t="s">
        <v>232</v>
      </c>
      <c r="R595">
        <v>19300711.401532002</v>
      </c>
      <c r="S595" s="342">
        <v>5739817.8200000003</v>
      </c>
      <c r="T595" t="s">
        <v>233</v>
      </c>
      <c r="U595">
        <v>0</v>
      </c>
      <c r="V595">
        <v>0</v>
      </c>
      <c r="W595">
        <v>0</v>
      </c>
      <c r="X595">
        <v>0</v>
      </c>
      <c r="Y595" t="str">
        <f>+MID(Tabla_Consulta_desde_Reporte_de_Valorización_de_Instrumentos6[[#This Row],[CODIGO_SBS]],7,1)</f>
        <v>2</v>
      </c>
      <c r="Z595" t="str">
        <f>Tabla_Consulta_desde_Reporte_de_Valorización_de_Instrumentos6[[#This Row],[CODIGO_SBS]]&amp;"-"&amp;RIGHT(Tabla_Consulta_desde_Reporte_de_Valorización_de_Instrumentos6[[#This Row],[PORTAFOLIO]],1)</f>
        <v>6B53232AX856-3</v>
      </c>
      <c r="AA595" t="s">
        <v>37224</v>
      </c>
      <c r="AB595" t="s">
        <v>37223</v>
      </c>
      <c r="AC595">
        <f>Tabla_Consulta_desde_Reporte_de_Valorización_de_Instrumentos6[[#This Row],[VALOR_UNITARIO]]*Tabla_Consulta_desde_Reporte_de_Valorización_de_Instrumentos6[[#This Row],[CANTIDAD]]</f>
        <v>0</v>
      </c>
      <c r="AD595" t="e">
        <v>#N/A</v>
      </c>
      <c r="AE59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6" spans="1:31" hidden="1" x14ac:dyDescent="0.35">
      <c r="A596" s="22" t="s">
        <v>35557</v>
      </c>
      <c r="B596" t="s">
        <v>820</v>
      </c>
      <c r="C596" t="s">
        <v>424</v>
      </c>
      <c r="D596" t="s">
        <v>821</v>
      </c>
      <c r="E596" t="s">
        <v>35639</v>
      </c>
      <c r="F596" t="s">
        <v>231</v>
      </c>
      <c r="G596" t="s">
        <v>822</v>
      </c>
      <c r="H596" t="s">
        <v>824</v>
      </c>
      <c r="I596" t="s">
        <v>275</v>
      </c>
      <c r="J596">
        <v>1</v>
      </c>
      <c r="K596" s="342">
        <v>0</v>
      </c>
      <c r="L596">
        <v>0</v>
      </c>
      <c r="M596">
        <v>0</v>
      </c>
      <c r="N596" s="23">
        <v>46022</v>
      </c>
      <c r="O596">
        <v>0</v>
      </c>
      <c r="P596">
        <v>3.3609</v>
      </c>
      <c r="Q596" t="s">
        <v>232</v>
      </c>
      <c r="R596">
        <v>3532707.5786859998</v>
      </c>
      <c r="S596" s="342">
        <v>1050588.1100000001</v>
      </c>
      <c r="T596" t="s">
        <v>233</v>
      </c>
      <c r="U596">
        <v>0</v>
      </c>
      <c r="V596">
        <v>0</v>
      </c>
      <c r="W596">
        <v>0</v>
      </c>
      <c r="X596">
        <v>0</v>
      </c>
      <c r="Y596" t="str">
        <f>+MID(Tabla_Consulta_desde_Reporte_de_Valorización_de_Instrumentos6[[#This Row],[CODIGO_SBS]],7,1)</f>
        <v>2</v>
      </c>
      <c r="Z596" t="str">
        <f>Tabla_Consulta_desde_Reporte_de_Valorización_de_Instrumentos6[[#This Row],[CODIGO_SBS]]&amp;"-"&amp;RIGHT(Tabla_Consulta_desde_Reporte_de_Valorización_de_Instrumentos6[[#This Row],[PORTAFOLIO]],1)</f>
        <v>6B53232AX855-3</v>
      </c>
      <c r="AA596" t="s">
        <v>37224</v>
      </c>
      <c r="AB596" t="s">
        <v>37223</v>
      </c>
      <c r="AC596">
        <f>Tabla_Consulta_desde_Reporte_de_Valorización_de_Instrumentos6[[#This Row],[VALOR_UNITARIO]]*Tabla_Consulta_desde_Reporte_de_Valorización_de_Instrumentos6[[#This Row],[CANTIDAD]]</f>
        <v>0</v>
      </c>
      <c r="AD596" t="e">
        <v>#N/A</v>
      </c>
      <c r="AE59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7" spans="1:31" hidden="1" x14ac:dyDescent="0.35">
      <c r="A597" s="22" t="s">
        <v>35557</v>
      </c>
      <c r="B597" t="s">
        <v>820</v>
      </c>
      <c r="C597" t="s">
        <v>234</v>
      </c>
      <c r="D597" t="s">
        <v>821</v>
      </c>
      <c r="E597" t="s">
        <v>35686</v>
      </c>
      <c r="F597" t="s">
        <v>231</v>
      </c>
      <c r="G597" t="s">
        <v>822</v>
      </c>
      <c r="H597" t="s">
        <v>823</v>
      </c>
      <c r="I597" t="s">
        <v>275</v>
      </c>
      <c r="J597">
        <v>1</v>
      </c>
      <c r="K597" s="342">
        <v>20266227</v>
      </c>
      <c r="L597">
        <v>6030000</v>
      </c>
      <c r="M597">
        <v>0</v>
      </c>
      <c r="N597" s="23">
        <v>46024</v>
      </c>
      <c r="O597">
        <v>2</v>
      </c>
      <c r="P597">
        <v>3.3609</v>
      </c>
      <c r="Q597" t="s">
        <v>232</v>
      </c>
      <c r="T597" t="s">
        <v>233</v>
      </c>
      <c r="U597">
        <v>0</v>
      </c>
      <c r="V597">
        <v>0</v>
      </c>
      <c r="W597">
        <v>0</v>
      </c>
      <c r="X597">
        <v>0</v>
      </c>
      <c r="Y597" t="str">
        <f>+MID(Tabla_Consulta_desde_Reporte_de_Valorización_de_Instrumentos6[[#This Row],[CODIGO_SBS]],7,1)</f>
        <v>2</v>
      </c>
      <c r="Z597" t="str">
        <f>Tabla_Consulta_desde_Reporte_de_Valorización_de_Instrumentos6[[#This Row],[CODIGO_SBS]]&amp;"-"&amp;RIGHT(Tabla_Consulta_desde_Reporte_de_Valorización_de_Instrumentos6[[#This Row],[PORTAFOLIO]],1)</f>
        <v>6B52022AX880-2</v>
      </c>
      <c r="AA597" t="s">
        <v>37224</v>
      </c>
      <c r="AB597" t="s">
        <v>37223</v>
      </c>
      <c r="AC597">
        <f>Tabla_Consulta_desde_Reporte_de_Valorización_de_Instrumentos6[[#This Row],[VALOR_UNITARIO]]*Tabla_Consulta_desde_Reporte_de_Valorización_de_Instrumentos6[[#This Row],[CANTIDAD]]</f>
        <v>0</v>
      </c>
      <c r="AD597" t="e">
        <v>#N/A</v>
      </c>
      <c r="AE59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8" spans="1:31" hidden="1" x14ac:dyDescent="0.35">
      <c r="A598" s="22" t="s">
        <v>35557</v>
      </c>
      <c r="B598" t="s">
        <v>820</v>
      </c>
      <c r="C598" t="s">
        <v>234</v>
      </c>
      <c r="D598" t="s">
        <v>821</v>
      </c>
      <c r="E598" t="s">
        <v>35680</v>
      </c>
      <c r="F598" t="s">
        <v>231</v>
      </c>
      <c r="G598" t="s">
        <v>822</v>
      </c>
      <c r="H598" t="s">
        <v>824</v>
      </c>
      <c r="I598" t="s">
        <v>275</v>
      </c>
      <c r="J598">
        <v>1</v>
      </c>
      <c r="K598" s="342">
        <v>3528945</v>
      </c>
      <c r="L598">
        <v>1050000</v>
      </c>
      <c r="M598">
        <v>0</v>
      </c>
      <c r="N598" s="23">
        <v>46024</v>
      </c>
      <c r="O598">
        <v>2</v>
      </c>
      <c r="P598">
        <v>3.3609</v>
      </c>
      <c r="Q598" t="s">
        <v>232</v>
      </c>
      <c r="T598" t="s">
        <v>233</v>
      </c>
      <c r="U598">
        <v>0</v>
      </c>
      <c r="V598">
        <v>0</v>
      </c>
      <c r="W598">
        <v>0</v>
      </c>
      <c r="X598">
        <v>0</v>
      </c>
      <c r="Y598" t="str">
        <f>+MID(Tabla_Consulta_desde_Reporte_de_Valorización_de_Instrumentos6[[#This Row],[CODIGO_SBS]],7,1)</f>
        <v>2</v>
      </c>
      <c r="Z598" t="str">
        <f>Tabla_Consulta_desde_Reporte_de_Valorización_de_Instrumentos6[[#This Row],[CODIGO_SBS]]&amp;"-"&amp;RIGHT(Tabla_Consulta_desde_Reporte_de_Valorización_de_Instrumentos6[[#This Row],[PORTAFOLIO]],1)</f>
        <v>6B53232AX874-2</v>
      </c>
      <c r="AA598" t="s">
        <v>37224</v>
      </c>
      <c r="AB598" t="s">
        <v>37223</v>
      </c>
      <c r="AC598">
        <f>Tabla_Consulta_desde_Reporte_de_Valorización_de_Instrumentos6[[#This Row],[VALOR_UNITARIO]]*Tabla_Consulta_desde_Reporte_de_Valorización_de_Instrumentos6[[#This Row],[CANTIDAD]]</f>
        <v>0</v>
      </c>
      <c r="AD598" t="e">
        <v>#N/A</v>
      </c>
      <c r="AE59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9" spans="1:31" hidden="1" x14ac:dyDescent="0.35">
      <c r="A599" s="22" t="s">
        <v>35557</v>
      </c>
      <c r="B599" t="s">
        <v>820</v>
      </c>
      <c r="C599" t="s">
        <v>234</v>
      </c>
      <c r="D599" t="s">
        <v>821</v>
      </c>
      <c r="E599" t="s">
        <v>35664</v>
      </c>
      <c r="F599" t="s">
        <v>231</v>
      </c>
      <c r="G599" t="s">
        <v>822</v>
      </c>
      <c r="H599" t="s">
        <v>824</v>
      </c>
      <c r="I599" t="s">
        <v>275</v>
      </c>
      <c r="J599">
        <v>1</v>
      </c>
      <c r="K599" s="342">
        <v>0</v>
      </c>
      <c r="L599">
        <v>0</v>
      </c>
      <c r="M599">
        <v>0</v>
      </c>
      <c r="N599" s="23">
        <v>46022</v>
      </c>
      <c r="O599">
        <v>0</v>
      </c>
      <c r="P599">
        <v>3.3609</v>
      </c>
      <c r="Q599" t="s">
        <v>232</v>
      </c>
      <c r="R599">
        <v>27649723.786664002</v>
      </c>
      <c r="S599" s="342">
        <v>8222721.6399999997</v>
      </c>
      <c r="T599" t="s">
        <v>233</v>
      </c>
      <c r="U599">
        <v>0</v>
      </c>
      <c r="V599">
        <v>0</v>
      </c>
      <c r="W599">
        <v>0</v>
      </c>
      <c r="X599">
        <v>0</v>
      </c>
      <c r="Y599" t="str">
        <f>+MID(Tabla_Consulta_desde_Reporte_de_Valorización_de_Instrumentos6[[#This Row],[CODIGO_SBS]],7,1)</f>
        <v>2</v>
      </c>
      <c r="Z599" t="str">
        <f>Tabla_Consulta_desde_Reporte_de_Valorización_de_Instrumentos6[[#This Row],[CODIGO_SBS]]&amp;"-"&amp;RIGHT(Tabla_Consulta_desde_Reporte_de_Valorización_de_Instrumentos6[[#This Row],[PORTAFOLIO]],1)</f>
        <v>6B53232AX846-2</v>
      </c>
      <c r="AA599" t="s">
        <v>37224</v>
      </c>
      <c r="AB599" t="s">
        <v>37223</v>
      </c>
      <c r="AC599">
        <f>Tabla_Consulta_desde_Reporte_de_Valorización_de_Instrumentos6[[#This Row],[VALOR_UNITARIO]]*Tabla_Consulta_desde_Reporte_de_Valorización_de_Instrumentos6[[#This Row],[CANTIDAD]]</f>
        <v>0</v>
      </c>
      <c r="AD599" t="e">
        <v>#N/A</v>
      </c>
      <c r="AE59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0" spans="1:31" hidden="1" x14ac:dyDescent="0.35">
      <c r="A600" s="22" t="s">
        <v>35557</v>
      </c>
      <c r="B600" t="s">
        <v>820</v>
      </c>
      <c r="C600" t="s">
        <v>234</v>
      </c>
      <c r="D600" t="s">
        <v>821</v>
      </c>
      <c r="E600" t="s">
        <v>35656</v>
      </c>
      <c r="F600" t="s">
        <v>231</v>
      </c>
      <c r="G600" t="s">
        <v>822</v>
      </c>
      <c r="H600" t="s">
        <v>824</v>
      </c>
      <c r="I600" t="s">
        <v>275</v>
      </c>
      <c r="J600">
        <v>1</v>
      </c>
      <c r="K600" s="342">
        <v>0</v>
      </c>
      <c r="L600">
        <v>0</v>
      </c>
      <c r="M600">
        <v>0</v>
      </c>
      <c r="N600" s="23">
        <v>46022</v>
      </c>
      <c r="O600">
        <v>0</v>
      </c>
      <c r="P600">
        <v>3.3609</v>
      </c>
      <c r="Q600" t="s">
        <v>232</v>
      </c>
      <c r="R600">
        <v>10706410.292409999</v>
      </c>
      <c r="S600" s="342">
        <v>3183967.85</v>
      </c>
      <c r="T600" t="s">
        <v>233</v>
      </c>
      <c r="U600">
        <v>0</v>
      </c>
      <c r="V600">
        <v>0</v>
      </c>
      <c r="W600">
        <v>0</v>
      </c>
      <c r="X600">
        <v>0</v>
      </c>
      <c r="Y600" t="str">
        <f>+MID(Tabla_Consulta_desde_Reporte_de_Valorización_de_Instrumentos6[[#This Row],[CODIGO_SBS]],7,1)</f>
        <v>2</v>
      </c>
      <c r="Z600" t="str">
        <f>Tabla_Consulta_desde_Reporte_de_Valorización_de_Instrumentos6[[#This Row],[CODIGO_SBS]]&amp;"-"&amp;RIGHT(Tabla_Consulta_desde_Reporte_de_Valorización_de_Instrumentos6[[#This Row],[PORTAFOLIO]],1)</f>
        <v>6B53232AX845-2</v>
      </c>
      <c r="AA600" t="s">
        <v>37224</v>
      </c>
      <c r="AB600" t="s">
        <v>37223</v>
      </c>
      <c r="AC600">
        <f>Tabla_Consulta_desde_Reporte_de_Valorización_de_Instrumentos6[[#This Row],[VALOR_UNITARIO]]*Tabla_Consulta_desde_Reporte_de_Valorización_de_Instrumentos6[[#This Row],[CANTIDAD]]</f>
        <v>0</v>
      </c>
      <c r="AD600" t="e">
        <v>#N/A</v>
      </c>
      <c r="AE60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1" spans="1:31" hidden="1" x14ac:dyDescent="0.35">
      <c r="A601" s="22" t="s">
        <v>35557</v>
      </c>
      <c r="B601" t="s">
        <v>820</v>
      </c>
      <c r="C601" t="s">
        <v>234</v>
      </c>
      <c r="D601" t="s">
        <v>821</v>
      </c>
      <c r="E601" t="s">
        <v>35657</v>
      </c>
      <c r="F601" t="s">
        <v>231</v>
      </c>
      <c r="G601" t="s">
        <v>822</v>
      </c>
      <c r="H601" t="s">
        <v>824</v>
      </c>
      <c r="I601" t="s">
        <v>275</v>
      </c>
      <c r="J601">
        <v>1</v>
      </c>
      <c r="K601" s="342">
        <v>0</v>
      </c>
      <c r="L601">
        <v>0</v>
      </c>
      <c r="M601">
        <v>0</v>
      </c>
      <c r="N601" s="23">
        <v>46022</v>
      </c>
      <c r="O601">
        <v>0</v>
      </c>
      <c r="P601">
        <v>3.3609</v>
      </c>
      <c r="Q601" t="s">
        <v>232</v>
      </c>
      <c r="R601">
        <v>8826215.2933680005</v>
      </c>
      <c r="S601" s="342">
        <v>2624818.6800000002</v>
      </c>
      <c r="T601" t="s">
        <v>233</v>
      </c>
      <c r="U601">
        <v>0</v>
      </c>
      <c r="V601">
        <v>0</v>
      </c>
      <c r="W601">
        <v>0</v>
      </c>
      <c r="X601">
        <v>0</v>
      </c>
      <c r="Y601" t="str">
        <f>+MID(Tabla_Consulta_desde_Reporte_de_Valorización_de_Instrumentos6[[#This Row],[CODIGO_SBS]],7,1)</f>
        <v>2</v>
      </c>
      <c r="Z601" t="str">
        <f>Tabla_Consulta_desde_Reporte_de_Valorización_de_Instrumentos6[[#This Row],[CODIGO_SBS]]&amp;"-"&amp;RIGHT(Tabla_Consulta_desde_Reporte_de_Valorización_de_Instrumentos6[[#This Row],[PORTAFOLIO]],1)</f>
        <v>6B53232AX844-2</v>
      </c>
      <c r="AA601" t="s">
        <v>37224</v>
      </c>
      <c r="AB601" t="s">
        <v>37223</v>
      </c>
      <c r="AC601">
        <f>Tabla_Consulta_desde_Reporte_de_Valorización_de_Instrumentos6[[#This Row],[VALOR_UNITARIO]]*Tabla_Consulta_desde_Reporte_de_Valorización_de_Instrumentos6[[#This Row],[CANTIDAD]]</f>
        <v>0</v>
      </c>
      <c r="AD601" t="e">
        <v>#N/A</v>
      </c>
      <c r="AE60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2" spans="1:31" hidden="1" x14ac:dyDescent="0.35">
      <c r="A602" s="22" t="s">
        <v>35557</v>
      </c>
      <c r="B602" t="s">
        <v>820</v>
      </c>
      <c r="C602" t="s">
        <v>234</v>
      </c>
      <c r="D602" t="s">
        <v>821</v>
      </c>
      <c r="E602" t="s">
        <v>35658</v>
      </c>
      <c r="F602" t="s">
        <v>231</v>
      </c>
      <c r="G602" t="s">
        <v>822</v>
      </c>
      <c r="H602" t="s">
        <v>35642</v>
      </c>
      <c r="I602" t="s">
        <v>275</v>
      </c>
      <c r="J602">
        <v>1</v>
      </c>
      <c r="K602" s="342">
        <v>0</v>
      </c>
      <c r="L602">
        <v>0</v>
      </c>
      <c r="M602">
        <v>0</v>
      </c>
      <c r="N602" s="23">
        <v>46022</v>
      </c>
      <c r="O602">
        <v>0</v>
      </c>
      <c r="P602">
        <v>3.3609</v>
      </c>
      <c r="Q602" t="s">
        <v>232</v>
      </c>
      <c r="R602">
        <v>8384495.582738</v>
      </c>
      <c r="S602" s="342">
        <v>2493456.13</v>
      </c>
      <c r="T602" t="s">
        <v>233</v>
      </c>
      <c r="U602">
        <v>0</v>
      </c>
      <c r="V602">
        <v>0</v>
      </c>
      <c r="W602">
        <v>0</v>
      </c>
      <c r="X602">
        <v>0</v>
      </c>
      <c r="Y602" t="str">
        <f>+MID(Tabla_Consulta_desde_Reporte_de_Valorización_de_Instrumentos6[[#This Row],[CODIGO_SBS]],7,1)</f>
        <v>2</v>
      </c>
      <c r="Z602" t="str">
        <f>Tabla_Consulta_desde_Reporte_de_Valorización_de_Instrumentos6[[#This Row],[CODIGO_SBS]]&amp;"-"&amp;RIGHT(Tabla_Consulta_desde_Reporte_de_Valorización_de_Instrumentos6[[#This Row],[PORTAFOLIO]],1)</f>
        <v>6B58502AX843-2</v>
      </c>
      <c r="AA602" t="s">
        <v>37224</v>
      </c>
      <c r="AB602" t="s">
        <v>37223</v>
      </c>
      <c r="AC602">
        <f>Tabla_Consulta_desde_Reporte_de_Valorización_de_Instrumentos6[[#This Row],[VALOR_UNITARIO]]*Tabla_Consulta_desde_Reporte_de_Valorización_de_Instrumentos6[[#This Row],[CANTIDAD]]</f>
        <v>0</v>
      </c>
      <c r="AD602" t="e">
        <v>#N/A</v>
      </c>
      <c r="AE60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3" spans="1:31" hidden="1" x14ac:dyDescent="0.35">
      <c r="A603" s="22" t="s">
        <v>35557</v>
      </c>
      <c r="B603" t="s">
        <v>820</v>
      </c>
      <c r="C603" t="s">
        <v>234</v>
      </c>
      <c r="D603" t="s">
        <v>821</v>
      </c>
      <c r="E603" t="s">
        <v>35668</v>
      </c>
      <c r="F603" t="s">
        <v>231</v>
      </c>
      <c r="G603" t="s">
        <v>822</v>
      </c>
      <c r="H603" t="s">
        <v>823</v>
      </c>
      <c r="I603" t="s">
        <v>275</v>
      </c>
      <c r="J603">
        <v>1</v>
      </c>
      <c r="K603" s="342">
        <v>59315418.263072997</v>
      </c>
      <c r="L603">
        <v>17648670.969999999</v>
      </c>
      <c r="M603">
        <v>0</v>
      </c>
      <c r="N603" s="23">
        <v>46024</v>
      </c>
      <c r="O603">
        <v>2</v>
      </c>
      <c r="P603">
        <v>3.3609</v>
      </c>
      <c r="Q603" t="s">
        <v>232</v>
      </c>
      <c r="T603" t="s">
        <v>233</v>
      </c>
      <c r="U603">
        <v>0</v>
      </c>
      <c r="V603">
        <v>0</v>
      </c>
      <c r="W603">
        <v>0</v>
      </c>
      <c r="X603">
        <v>0</v>
      </c>
      <c r="Y603" t="str">
        <f>+MID(Tabla_Consulta_desde_Reporte_de_Valorización_de_Instrumentos6[[#This Row],[CODIGO_SBS]],7,1)</f>
        <v>2</v>
      </c>
      <c r="Z603" t="str">
        <f>Tabla_Consulta_desde_Reporte_de_Valorización_de_Instrumentos6[[#This Row],[CODIGO_SBS]]&amp;"-"&amp;RIGHT(Tabla_Consulta_desde_Reporte_de_Valorización_de_Instrumentos6[[#This Row],[PORTAFOLIO]],1)</f>
        <v>6B52022AX881-2</v>
      </c>
      <c r="AA603" t="s">
        <v>37224</v>
      </c>
      <c r="AB603" t="s">
        <v>37223</v>
      </c>
      <c r="AC603">
        <f>Tabla_Consulta_desde_Reporte_de_Valorización_de_Instrumentos6[[#This Row],[VALOR_UNITARIO]]*Tabla_Consulta_desde_Reporte_de_Valorización_de_Instrumentos6[[#This Row],[CANTIDAD]]</f>
        <v>0</v>
      </c>
      <c r="AD603" t="e">
        <v>#N/A</v>
      </c>
      <c r="AE60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4" spans="1:31" hidden="1" x14ac:dyDescent="0.35">
      <c r="A604" s="22" t="s">
        <v>35557</v>
      </c>
      <c r="B604" t="s">
        <v>820</v>
      </c>
      <c r="C604" t="s">
        <v>234</v>
      </c>
      <c r="D604" t="s">
        <v>821</v>
      </c>
      <c r="E604" t="s">
        <v>35675</v>
      </c>
      <c r="F604" t="s">
        <v>231</v>
      </c>
      <c r="G604" t="s">
        <v>822</v>
      </c>
      <c r="H604" t="s">
        <v>824</v>
      </c>
      <c r="I604" t="s">
        <v>275</v>
      </c>
      <c r="J604">
        <v>1</v>
      </c>
      <c r="K604" s="342">
        <v>35759976</v>
      </c>
      <c r="L604">
        <v>10640000</v>
      </c>
      <c r="M604">
        <v>0</v>
      </c>
      <c r="N604" s="23">
        <v>46024</v>
      </c>
      <c r="O604">
        <v>2</v>
      </c>
      <c r="P604">
        <v>3.3609</v>
      </c>
      <c r="Q604" t="s">
        <v>232</v>
      </c>
      <c r="T604" t="s">
        <v>233</v>
      </c>
      <c r="U604">
        <v>0</v>
      </c>
      <c r="V604">
        <v>0</v>
      </c>
      <c r="W604">
        <v>0</v>
      </c>
      <c r="X604">
        <v>0</v>
      </c>
      <c r="Y604" t="str">
        <f>+MID(Tabla_Consulta_desde_Reporte_de_Valorización_de_Instrumentos6[[#This Row],[CODIGO_SBS]],7,1)</f>
        <v>2</v>
      </c>
      <c r="Z604" t="str">
        <f>Tabla_Consulta_desde_Reporte_de_Valorización_de_Instrumentos6[[#This Row],[CODIGO_SBS]]&amp;"-"&amp;RIGHT(Tabla_Consulta_desde_Reporte_de_Valorización_de_Instrumentos6[[#This Row],[PORTAFOLIO]],1)</f>
        <v>6B53232AX882-2</v>
      </c>
      <c r="AA604" t="s">
        <v>37224</v>
      </c>
      <c r="AB604" t="s">
        <v>37223</v>
      </c>
      <c r="AC604">
        <f>Tabla_Consulta_desde_Reporte_de_Valorización_de_Instrumentos6[[#This Row],[VALOR_UNITARIO]]*Tabla_Consulta_desde_Reporte_de_Valorización_de_Instrumentos6[[#This Row],[CANTIDAD]]</f>
        <v>0</v>
      </c>
      <c r="AD604" t="e">
        <v>#N/A</v>
      </c>
      <c r="AE60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5" spans="1:31" hidden="1" x14ac:dyDescent="0.35">
      <c r="A605" s="22" t="s">
        <v>35557</v>
      </c>
      <c r="B605" t="s">
        <v>820</v>
      </c>
      <c r="C605" t="s">
        <v>234</v>
      </c>
      <c r="D605" t="s">
        <v>821</v>
      </c>
      <c r="E605" t="s">
        <v>35687</v>
      </c>
      <c r="F605" t="s">
        <v>231</v>
      </c>
      <c r="G605" t="s">
        <v>822</v>
      </c>
      <c r="H605" t="s">
        <v>823</v>
      </c>
      <c r="I605" t="s">
        <v>275</v>
      </c>
      <c r="J605">
        <v>1</v>
      </c>
      <c r="K605" s="342">
        <v>100827</v>
      </c>
      <c r="L605">
        <v>30000</v>
      </c>
      <c r="M605">
        <v>0</v>
      </c>
      <c r="N605" s="23">
        <v>46024</v>
      </c>
      <c r="O605">
        <v>2</v>
      </c>
      <c r="P605">
        <v>3.3609</v>
      </c>
      <c r="Q605" t="s">
        <v>232</v>
      </c>
      <c r="T605" t="s">
        <v>233</v>
      </c>
      <c r="U605">
        <v>0</v>
      </c>
      <c r="V605">
        <v>0</v>
      </c>
      <c r="W605">
        <v>0</v>
      </c>
      <c r="X605">
        <v>0</v>
      </c>
      <c r="Y605" t="str">
        <f>+MID(Tabla_Consulta_desde_Reporte_de_Valorización_de_Instrumentos6[[#This Row],[CODIGO_SBS]],7,1)</f>
        <v>2</v>
      </c>
      <c r="Z605" t="str">
        <f>Tabla_Consulta_desde_Reporte_de_Valorización_de_Instrumentos6[[#This Row],[CODIGO_SBS]]&amp;"-"&amp;RIGHT(Tabla_Consulta_desde_Reporte_de_Valorización_de_Instrumentos6[[#This Row],[PORTAFOLIO]],1)</f>
        <v>6B52022AX879-2</v>
      </c>
      <c r="AA605" t="s">
        <v>37224</v>
      </c>
      <c r="AB605" t="s">
        <v>37223</v>
      </c>
      <c r="AC605">
        <f>Tabla_Consulta_desde_Reporte_de_Valorización_de_Instrumentos6[[#This Row],[VALOR_UNITARIO]]*Tabla_Consulta_desde_Reporte_de_Valorización_de_Instrumentos6[[#This Row],[CANTIDAD]]</f>
        <v>0</v>
      </c>
      <c r="AD605" t="e">
        <v>#N/A</v>
      </c>
      <c r="AE60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6" spans="1:31" hidden="1" x14ac:dyDescent="0.35">
      <c r="A606" s="22" t="s">
        <v>35557</v>
      </c>
      <c r="B606" t="s">
        <v>820</v>
      </c>
      <c r="C606" t="s">
        <v>234</v>
      </c>
      <c r="D606" t="s">
        <v>821</v>
      </c>
      <c r="E606" t="s">
        <v>35677</v>
      </c>
      <c r="F606" t="s">
        <v>231</v>
      </c>
      <c r="G606" t="s">
        <v>822</v>
      </c>
      <c r="H606" t="s">
        <v>823</v>
      </c>
      <c r="I606" t="s">
        <v>275</v>
      </c>
      <c r="J606">
        <v>1</v>
      </c>
      <c r="K606" s="342">
        <v>31861332</v>
      </c>
      <c r="L606">
        <v>9480000</v>
      </c>
      <c r="M606">
        <v>0</v>
      </c>
      <c r="N606" s="23">
        <v>46024</v>
      </c>
      <c r="O606">
        <v>2</v>
      </c>
      <c r="P606">
        <v>3.3609</v>
      </c>
      <c r="Q606" t="s">
        <v>232</v>
      </c>
      <c r="T606" t="s">
        <v>233</v>
      </c>
      <c r="U606">
        <v>0</v>
      </c>
      <c r="V606">
        <v>0</v>
      </c>
      <c r="W606">
        <v>0</v>
      </c>
      <c r="X606">
        <v>0</v>
      </c>
      <c r="Y606" t="str">
        <f>+MID(Tabla_Consulta_desde_Reporte_de_Valorización_de_Instrumentos6[[#This Row],[CODIGO_SBS]],7,1)</f>
        <v>2</v>
      </c>
      <c r="Z606" t="str">
        <f>Tabla_Consulta_desde_Reporte_de_Valorización_de_Instrumentos6[[#This Row],[CODIGO_SBS]]&amp;"-"&amp;RIGHT(Tabla_Consulta_desde_Reporte_de_Valorización_de_Instrumentos6[[#This Row],[PORTAFOLIO]],1)</f>
        <v>6B52022AX878-2</v>
      </c>
      <c r="AA606" t="s">
        <v>37224</v>
      </c>
      <c r="AB606" t="s">
        <v>37223</v>
      </c>
      <c r="AC606">
        <f>Tabla_Consulta_desde_Reporte_de_Valorización_de_Instrumentos6[[#This Row],[VALOR_UNITARIO]]*Tabla_Consulta_desde_Reporte_de_Valorización_de_Instrumentos6[[#This Row],[CANTIDAD]]</f>
        <v>0</v>
      </c>
      <c r="AD606" t="e">
        <v>#N/A</v>
      </c>
      <c r="AE60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7" spans="1:31" hidden="1" x14ac:dyDescent="0.35">
      <c r="A607" s="22" t="s">
        <v>35557</v>
      </c>
      <c r="B607" t="s">
        <v>820</v>
      </c>
      <c r="C607" t="s">
        <v>234</v>
      </c>
      <c r="D607" t="s">
        <v>821</v>
      </c>
      <c r="E607" t="s">
        <v>35690</v>
      </c>
      <c r="F607" t="s">
        <v>231</v>
      </c>
      <c r="G607" t="s">
        <v>822</v>
      </c>
      <c r="H607" t="s">
        <v>823</v>
      </c>
      <c r="I607" t="s">
        <v>275</v>
      </c>
      <c r="J607">
        <v>1</v>
      </c>
      <c r="K607" s="342">
        <v>8805558</v>
      </c>
      <c r="L607">
        <v>2620000</v>
      </c>
      <c r="M607">
        <v>0</v>
      </c>
      <c r="N607" s="23">
        <v>46024</v>
      </c>
      <c r="O607">
        <v>2</v>
      </c>
      <c r="P607">
        <v>3.3609</v>
      </c>
      <c r="Q607" t="s">
        <v>232</v>
      </c>
      <c r="T607" t="s">
        <v>233</v>
      </c>
      <c r="U607">
        <v>0</v>
      </c>
      <c r="V607">
        <v>0</v>
      </c>
      <c r="W607">
        <v>0</v>
      </c>
      <c r="X607">
        <v>0</v>
      </c>
      <c r="Y607" t="str">
        <f>+MID(Tabla_Consulta_desde_Reporte_de_Valorización_de_Instrumentos6[[#This Row],[CODIGO_SBS]],7,1)</f>
        <v>2</v>
      </c>
      <c r="Z607" t="str">
        <f>Tabla_Consulta_desde_Reporte_de_Valorización_de_Instrumentos6[[#This Row],[CODIGO_SBS]]&amp;"-"&amp;RIGHT(Tabla_Consulta_desde_Reporte_de_Valorización_de_Instrumentos6[[#This Row],[PORTAFOLIO]],1)</f>
        <v>6B52022AX877-2</v>
      </c>
      <c r="AA607" t="s">
        <v>37224</v>
      </c>
      <c r="AB607" t="s">
        <v>37223</v>
      </c>
      <c r="AC607">
        <f>Tabla_Consulta_desde_Reporte_de_Valorización_de_Instrumentos6[[#This Row],[VALOR_UNITARIO]]*Tabla_Consulta_desde_Reporte_de_Valorización_de_Instrumentos6[[#This Row],[CANTIDAD]]</f>
        <v>0</v>
      </c>
      <c r="AD607" t="e">
        <v>#N/A</v>
      </c>
      <c r="AE60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8" spans="1:31" hidden="1" x14ac:dyDescent="0.35">
      <c r="A608" s="22" t="s">
        <v>35557</v>
      </c>
      <c r="B608" t="s">
        <v>820</v>
      </c>
      <c r="C608" t="s">
        <v>234</v>
      </c>
      <c r="D608" t="s">
        <v>821</v>
      </c>
      <c r="E608" t="s">
        <v>35667</v>
      </c>
      <c r="F608" t="s">
        <v>231</v>
      </c>
      <c r="G608" t="s">
        <v>822</v>
      </c>
      <c r="H608" t="s">
        <v>31474</v>
      </c>
      <c r="I608" t="s">
        <v>275</v>
      </c>
      <c r="J608">
        <v>1</v>
      </c>
      <c r="K608" s="342">
        <v>2487066</v>
      </c>
      <c r="L608">
        <v>740000</v>
      </c>
      <c r="M608">
        <v>0</v>
      </c>
      <c r="N608" s="23">
        <v>46024</v>
      </c>
      <c r="O608">
        <v>2</v>
      </c>
      <c r="P608">
        <v>3.3609</v>
      </c>
      <c r="Q608" t="s">
        <v>232</v>
      </c>
      <c r="T608" t="s">
        <v>233</v>
      </c>
      <c r="U608">
        <v>0</v>
      </c>
      <c r="V608">
        <v>0</v>
      </c>
      <c r="W608">
        <v>0</v>
      </c>
      <c r="X608">
        <v>0</v>
      </c>
      <c r="Y608" t="str">
        <f>+MID(Tabla_Consulta_desde_Reporte_de_Valorización_de_Instrumentos6[[#This Row],[CODIGO_SBS]],7,1)</f>
        <v>2</v>
      </c>
      <c r="Z608" t="str">
        <f>Tabla_Consulta_desde_Reporte_de_Valorización_de_Instrumentos6[[#This Row],[CODIGO_SBS]]&amp;"-"&amp;RIGHT(Tabla_Consulta_desde_Reporte_de_Valorización_de_Instrumentos6[[#This Row],[PORTAFOLIO]],1)</f>
        <v>6B53032AX876-2</v>
      </c>
      <c r="AA608" t="s">
        <v>37224</v>
      </c>
      <c r="AB608" t="s">
        <v>37223</v>
      </c>
      <c r="AC608">
        <f>Tabla_Consulta_desde_Reporte_de_Valorización_de_Instrumentos6[[#This Row],[VALOR_UNITARIO]]*Tabla_Consulta_desde_Reporte_de_Valorización_de_Instrumentos6[[#This Row],[CANTIDAD]]</f>
        <v>0</v>
      </c>
      <c r="AD608" t="e">
        <v>#N/A</v>
      </c>
      <c r="AE60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9" spans="1:31" hidden="1" x14ac:dyDescent="0.35">
      <c r="A609" s="22" t="s">
        <v>35557</v>
      </c>
      <c r="B609" t="s">
        <v>820</v>
      </c>
      <c r="C609" t="s">
        <v>234</v>
      </c>
      <c r="D609" t="s">
        <v>821</v>
      </c>
      <c r="E609" t="s">
        <v>35674</v>
      </c>
      <c r="F609" t="s">
        <v>231</v>
      </c>
      <c r="G609" t="s">
        <v>822</v>
      </c>
      <c r="H609" t="s">
        <v>824</v>
      </c>
      <c r="I609" t="s">
        <v>275</v>
      </c>
      <c r="J609">
        <v>1</v>
      </c>
      <c r="K609" s="342">
        <v>3764208</v>
      </c>
      <c r="L609">
        <v>1120000</v>
      </c>
      <c r="M609">
        <v>0</v>
      </c>
      <c r="N609" s="23">
        <v>46024</v>
      </c>
      <c r="O609">
        <v>2</v>
      </c>
      <c r="P609">
        <v>3.3609</v>
      </c>
      <c r="Q609" t="s">
        <v>232</v>
      </c>
      <c r="T609" t="s">
        <v>233</v>
      </c>
      <c r="U609">
        <v>0</v>
      </c>
      <c r="V609">
        <v>0</v>
      </c>
      <c r="W609">
        <v>0</v>
      </c>
      <c r="X609">
        <v>0</v>
      </c>
      <c r="Y609" t="str">
        <f>+MID(Tabla_Consulta_desde_Reporte_de_Valorización_de_Instrumentos6[[#This Row],[CODIGO_SBS]],7,1)</f>
        <v>2</v>
      </c>
      <c r="Z609" t="str">
        <f>Tabla_Consulta_desde_Reporte_de_Valorización_de_Instrumentos6[[#This Row],[CODIGO_SBS]]&amp;"-"&amp;RIGHT(Tabla_Consulta_desde_Reporte_de_Valorización_de_Instrumentos6[[#This Row],[PORTAFOLIO]],1)</f>
        <v>6B53232AX875-2</v>
      </c>
      <c r="AA609" t="s">
        <v>37224</v>
      </c>
      <c r="AB609" t="s">
        <v>37223</v>
      </c>
      <c r="AC609">
        <f>Tabla_Consulta_desde_Reporte_de_Valorización_de_Instrumentos6[[#This Row],[VALOR_UNITARIO]]*Tabla_Consulta_desde_Reporte_de_Valorización_de_Instrumentos6[[#This Row],[CANTIDAD]]</f>
        <v>0</v>
      </c>
      <c r="AD609" t="e">
        <v>#N/A</v>
      </c>
      <c r="AE6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0" spans="1:31" hidden="1" x14ac:dyDescent="0.35">
      <c r="A610" s="22" t="s">
        <v>35557</v>
      </c>
      <c r="B610" t="s">
        <v>820</v>
      </c>
      <c r="C610" t="s">
        <v>234</v>
      </c>
      <c r="D610" t="s">
        <v>821</v>
      </c>
      <c r="E610" t="s">
        <v>35660</v>
      </c>
      <c r="F610" t="s">
        <v>231</v>
      </c>
      <c r="G610" t="s">
        <v>822</v>
      </c>
      <c r="H610" t="s">
        <v>823</v>
      </c>
      <c r="I610" t="s">
        <v>275</v>
      </c>
      <c r="J610">
        <v>1</v>
      </c>
      <c r="K610" s="342">
        <v>0</v>
      </c>
      <c r="L610">
        <v>0</v>
      </c>
      <c r="M610">
        <v>0</v>
      </c>
      <c r="N610" s="23">
        <v>46022</v>
      </c>
      <c r="O610">
        <v>0</v>
      </c>
      <c r="P610">
        <v>3.3609</v>
      </c>
      <c r="Q610" t="s">
        <v>232</v>
      </c>
      <c r="R610">
        <v>30883126.742862001</v>
      </c>
      <c r="S610" s="342">
        <v>9184299.8699999992</v>
      </c>
      <c r="T610" t="s">
        <v>233</v>
      </c>
      <c r="U610">
        <v>0</v>
      </c>
      <c r="V610">
        <v>0</v>
      </c>
      <c r="W610">
        <v>0</v>
      </c>
      <c r="X610">
        <v>0</v>
      </c>
      <c r="Y610" t="str">
        <f>+MID(Tabla_Consulta_desde_Reporte_de_Valorización_de_Instrumentos6[[#This Row],[CODIGO_SBS]],7,1)</f>
        <v>2</v>
      </c>
      <c r="Z610" t="str">
        <f>Tabla_Consulta_desde_Reporte_de_Valorización_de_Instrumentos6[[#This Row],[CODIGO_SBS]]&amp;"-"&amp;RIGHT(Tabla_Consulta_desde_Reporte_de_Valorización_de_Instrumentos6[[#This Row],[PORTAFOLIO]],1)</f>
        <v>6B52022AX850-2</v>
      </c>
      <c r="AA610" t="s">
        <v>37224</v>
      </c>
      <c r="AB610" t="s">
        <v>37223</v>
      </c>
      <c r="AC610">
        <f>Tabla_Consulta_desde_Reporte_de_Valorización_de_Instrumentos6[[#This Row],[VALOR_UNITARIO]]*Tabla_Consulta_desde_Reporte_de_Valorización_de_Instrumentos6[[#This Row],[CANTIDAD]]</f>
        <v>0</v>
      </c>
      <c r="AD610" t="e">
        <v>#N/A</v>
      </c>
      <c r="AE6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1" spans="1:31" hidden="1" x14ac:dyDescent="0.35">
      <c r="A611" s="22" t="s">
        <v>35557</v>
      </c>
      <c r="B611" t="s">
        <v>820</v>
      </c>
      <c r="C611" t="s">
        <v>234</v>
      </c>
      <c r="D611" t="s">
        <v>821</v>
      </c>
      <c r="E611" t="s">
        <v>35661</v>
      </c>
      <c r="F611" t="s">
        <v>231</v>
      </c>
      <c r="G611" t="s">
        <v>822</v>
      </c>
      <c r="H611" t="s">
        <v>31474</v>
      </c>
      <c r="I611" t="s">
        <v>275</v>
      </c>
      <c r="J611">
        <v>1</v>
      </c>
      <c r="K611" s="342">
        <v>0</v>
      </c>
      <c r="L611">
        <v>0</v>
      </c>
      <c r="M611">
        <v>0</v>
      </c>
      <c r="N611" s="23">
        <v>46022</v>
      </c>
      <c r="O611">
        <v>0</v>
      </c>
      <c r="P611">
        <v>3.3609</v>
      </c>
      <c r="Q611" t="s">
        <v>232</v>
      </c>
      <c r="R611">
        <v>18512626.035496</v>
      </c>
      <c r="S611" s="342">
        <v>5505449.96</v>
      </c>
      <c r="T611" t="s">
        <v>233</v>
      </c>
      <c r="U611">
        <v>0</v>
      </c>
      <c r="V611">
        <v>0</v>
      </c>
      <c r="W611">
        <v>0</v>
      </c>
      <c r="X611">
        <v>0</v>
      </c>
      <c r="Y611" t="str">
        <f>+MID(Tabla_Consulta_desde_Reporte_de_Valorización_de_Instrumentos6[[#This Row],[CODIGO_SBS]],7,1)</f>
        <v>2</v>
      </c>
      <c r="Z611" t="str">
        <f>Tabla_Consulta_desde_Reporte_de_Valorización_de_Instrumentos6[[#This Row],[CODIGO_SBS]]&amp;"-"&amp;RIGHT(Tabla_Consulta_desde_Reporte_de_Valorización_de_Instrumentos6[[#This Row],[PORTAFOLIO]],1)</f>
        <v>6B53032AX849-2</v>
      </c>
      <c r="AA611" t="s">
        <v>37224</v>
      </c>
      <c r="AB611" t="s">
        <v>37223</v>
      </c>
      <c r="AC611">
        <f>Tabla_Consulta_desde_Reporte_de_Valorización_de_Instrumentos6[[#This Row],[VALOR_UNITARIO]]*Tabla_Consulta_desde_Reporte_de_Valorización_de_Instrumentos6[[#This Row],[CANTIDAD]]</f>
        <v>0</v>
      </c>
      <c r="AD611" t="e">
        <v>#N/A</v>
      </c>
      <c r="AE6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2" spans="1:31" hidden="1" x14ac:dyDescent="0.35">
      <c r="A612" s="22" t="s">
        <v>35557</v>
      </c>
      <c r="B612" t="s">
        <v>820</v>
      </c>
      <c r="C612" t="s">
        <v>234</v>
      </c>
      <c r="D612" t="s">
        <v>821</v>
      </c>
      <c r="E612" t="s">
        <v>35662</v>
      </c>
      <c r="F612" t="s">
        <v>231</v>
      </c>
      <c r="G612" t="s">
        <v>822</v>
      </c>
      <c r="H612" t="s">
        <v>31474</v>
      </c>
      <c r="I612" t="s">
        <v>275</v>
      </c>
      <c r="J612">
        <v>1</v>
      </c>
      <c r="K612" s="342">
        <v>0</v>
      </c>
      <c r="L612">
        <v>0</v>
      </c>
      <c r="M612">
        <v>0</v>
      </c>
      <c r="N612" s="23">
        <v>46022</v>
      </c>
      <c r="O612">
        <v>0</v>
      </c>
      <c r="P612">
        <v>3.3609</v>
      </c>
      <c r="Q612" t="s">
        <v>232</v>
      </c>
      <c r="R612">
        <v>104988.7785</v>
      </c>
      <c r="S612" s="342">
        <v>31222.5</v>
      </c>
      <c r="T612" t="s">
        <v>233</v>
      </c>
      <c r="U612">
        <v>0</v>
      </c>
      <c r="V612">
        <v>0</v>
      </c>
      <c r="W612">
        <v>0</v>
      </c>
      <c r="X612">
        <v>0</v>
      </c>
      <c r="Y612" t="str">
        <f>+MID(Tabla_Consulta_desde_Reporte_de_Valorización_de_Instrumentos6[[#This Row],[CODIGO_SBS]],7,1)</f>
        <v>2</v>
      </c>
      <c r="Z612" t="str">
        <f>Tabla_Consulta_desde_Reporte_de_Valorización_de_Instrumentos6[[#This Row],[CODIGO_SBS]]&amp;"-"&amp;RIGHT(Tabla_Consulta_desde_Reporte_de_Valorización_de_Instrumentos6[[#This Row],[PORTAFOLIO]],1)</f>
        <v>6B53032AX848-2</v>
      </c>
      <c r="AA612" t="s">
        <v>37224</v>
      </c>
      <c r="AB612" t="s">
        <v>37223</v>
      </c>
      <c r="AC612">
        <f>Tabla_Consulta_desde_Reporte_de_Valorización_de_Instrumentos6[[#This Row],[VALOR_UNITARIO]]*Tabla_Consulta_desde_Reporte_de_Valorización_de_Instrumentos6[[#This Row],[CANTIDAD]]</f>
        <v>0</v>
      </c>
      <c r="AD612" t="e">
        <v>#N/A</v>
      </c>
      <c r="AE61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3" spans="1:31" hidden="1" x14ac:dyDescent="0.35">
      <c r="A613" s="22" t="s">
        <v>35557</v>
      </c>
      <c r="B613" t="s">
        <v>820</v>
      </c>
      <c r="C613" t="s">
        <v>234</v>
      </c>
      <c r="D613" t="s">
        <v>821</v>
      </c>
      <c r="E613" t="s">
        <v>35663</v>
      </c>
      <c r="F613" t="s">
        <v>231</v>
      </c>
      <c r="G613" t="s">
        <v>822</v>
      </c>
      <c r="H613" t="s">
        <v>31474</v>
      </c>
      <c r="I613" t="s">
        <v>275</v>
      </c>
      <c r="J613">
        <v>1</v>
      </c>
      <c r="K613" s="342">
        <v>0</v>
      </c>
      <c r="L613">
        <v>0</v>
      </c>
      <c r="M613">
        <v>0</v>
      </c>
      <c r="N613" s="23">
        <v>46022</v>
      </c>
      <c r="O613">
        <v>0</v>
      </c>
      <c r="P613">
        <v>3.3609</v>
      </c>
      <c r="Q613" t="s">
        <v>232</v>
      </c>
      <c r="R613">
        <v>32702686.968818001</v>
      </c>
      <c r="S613" s="342">
        <v>9725416.9299999997</v>
      </c>
      <c r="T613" t="s">
        <v>233</v>
      </c>
      <c r="U613">
        <v>0</v>
      </c>
      <c r="V613">
        <v>0</v>
      </c>
      <c r="W613">
        <v>0</v>
      </c>
      <c r="X613">
        <v>0</v>
      </c>
      <c r="Y613" t="str">
        <f>+MID(Tabla_Consulta_desde_Reporte_de_Valorización_de_Instrumentos6[[#This Row],[CODIGO_SBS]],7,1)</f>
        <v>2</v>
      </c>
      <c r="Z613" t="str">
        <f>Tabla_Consulta_desde_Reporte_de_Valorización_de_Instrumentos6[[#This Row],[CODIGO_SBS]]&amp;"-"&amp;RIGHT(Tabla_Consulta_desde_Reporte_de_Valorización_de_Instrumentos6[[#This Row],[PORTAFOLIO]],1)</f>
        <v>6B53032AX847-2</v>
      </c>
      <c r="AA613" t="s">
        <v>37224</v>
      </c>
      <c r="AB613" t="s">
        <v>37223</v>
      </c>
      <c r="AC613">
        <f>Tabla_Consulta_desde_Reporte_de_Valorización_de_Instrumentos6[[#This Row],[VALOR_UNITARIO]]*Tabla_Consulta_desde_Reporte_de_Valorización_de_Instrumentos6[[#This Row],[CANTIDAD]]</f>
        <v>0</v>
      </c>
      <c r="AD613" t="e">
        <v>#N/A</v>
      </c>
      <c r="AE61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4" spans="1:31" hidden="1" x14ac:dyDescent="0.35">
      <c r="A614" s="22" t="s">
        <v>35557</v>
      </c>
      <c r="B614" t="s">
        <v>820</v>
      </c>
      <c r="C614" t="s">
        <v>234</v>
      </c>
      <c r="D614" t="s">
        <v>821</v>
      </c>
      <c r="E614" t="s">
        <v>35673</v>
      </c>
      <c r="F614" t="s">
        <v>231</v>
      </c>
      <c r="G614" t="s">
        <v>822</v>
      </c>
      <c r="H614" t="s">
        <v>824</v>
      </c>
      <c r="I614" t="s">
        <v>275</v>
      </c>
      <c r="J614">
        <v>1</v>
      </c>
      <c r="K614" s="342">
        <v>18451341</v>
      </c>
      <c r="L614">
        <v>5490000</v>
      </c>
      <c r="M614">
        <v>0</v>
      </c>
      <c r="N614" s="23">
        <v>46024</v>
      </c>
      <c r="O614">
        <v>2</v>
      </c>
      <c r="P614">
        <v>3.3609</v>
      </c>
      <c r="Q614" t="s">
        <v>232</v>
      </c>
      <c r="T614" t="s">
        <v>233</v>
      </c>
      <c r="U614">
        <v>0</v>
      </c>
      <c r="V614">
        <v>0</v>
      </c>
      <c r="W614">
        <v>0</v>
      </c>
      <c r="X614">
        <v>0</v>
      </c>
      <c r="Y614" t="str">
        <f>+MID(Tabla_Consulta_desde_Reporte_de_Valorización_de_Instrumentos6[[#This Row],[CODIGO_SBS]],7,1)</f>
        <v>2</v>
      </c>
      <c r="Z614" t="str">
        <f>Tabla_Consulta_desde_Reporte_de_Valorización_de_Instrumentos6[[#This Row],[CODIGO_SBS]]&amp;"-"&amp;RIGHT(Tabla_Consulta_desde_Reporte_de_Valorización_de_Instrumentos6[[#This Row],[PORTAFOLIO]],1)</f>
        <v>6B53232AX873-2</v>
      </c>
      <c r="AA614" t="s">
        <v>37224</v>
      </c>
      <c r="AB614" t="s">
        <v>37223</v>
      </c>
      <c r="AC614">
        <f>Tabla_Consulta_desde_Reporte_de_Valorización_de_Instrumentos6[[#This Row],[VALOR_UNITARIO]]*Tabla_Consulta_desde_Reporte_de_Valorización_de_Instrumentos6[[#This Row],[CANTIDAD]]</f>
        <v>0</v>
      </c>
      <c r="AD614" t="e">
        <v>#N/A</v>
      </c>
      <c r="AE6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5" spans="1:31" hidden="1" x14ac:dyDescent="0.35">
      <c r="A615" s="22" t="s">
        <v>35557</v>
      </c>
      <c r="B615" t="s">
        <v>820</v>
      </c>
      <c r="C615" t="s">
        <v>234</v>
      </c>
      <c r="D615" t="s">
        <v>821</v>
      </c>
      <c r="E615" t="s">
        <v>35683</v>
      </c>
      <c r="F615" t="s">
        <v>231</v>
      </c>
      <c r="G615" t="s">
        <v>822</v>
      </c>
      <c r="H615" t="s">
        <v>824</v>
      </c>
      <c r="I615" t="s">
        <v>275</v>
      </c>
      <c r="J615">
        <v>1</v>
      </c>
      <c r="K615" s="342">
        <v>12704202</v>
      </c>
      <c r="L615">
        <v>3780000</v>
      </c>
      <c r="M615">
        <v>0</v>
      </c>
      <c r="N615" s="23">
        <v>46024</v>
      </c>
      <c r="O615">
        <v>2</v>
      </c>
      <c r="P615">
        <v>3.3609</v>
      </c>
      <c r="Q615" t="s">
        <v>232</v>
      </c>
      <c r="T615" t="s">
        <v>233</v>
      </c>
      <c r="U615">
        <v>0</v>
      </c>
      <c r="V615">
        <v>0</v>
      </c>
      <c r="W615">
        <v>0</v>
      </c>
      <c r="X615">
        <v>0</v>
      </c>
      <c r="Y615" t="str">
        <f>+MID(Tabla_Consulta_desde_Reporte_de_Valorización_de_Instrumentos6[[#This Row],[CODIGO_SBS]],7,1)</f>
        <v>2</v>
      </c>
      <c r="Z615" t="str">
        <f>Tabla_Consulta_desde_Reporte_de_Valorización_de_Instrumentos6[[#This Row],[CODIGO_SBS]]&amp;"-"&amp;RIGHT(Tabla_Consulta_desde_Reporte_de_Valorización_de_Instrumentos6[[#This Row],[PORTAFOLIO]],1)</f>
        <v>6B53232AX872-2</v>
      </c>
      <c r="AA615" t="s">
        <v>37224</v>
      </c>
      <c r="AB615" t="s">
        <v>37223</v>
      </c>
      <c r="AC615">
        <f>Tabla_Consulta_desde_Reporte_de_Valorización_de_Instrumentos6[[#This Row],[VALOR_UNITARIO]]*Tabla_Consulta_desde_Reporte_de_Valorización_de_Instrumentos6[[#This Row],[CANTIDAD]]</f>
        <v>0</v>
      </c>
      <c r="AD615" t="e">
        <v>#N/A</v>
      </c>
      <c r="AE6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6" spans="1:31" hidden="1" x14ac:dyDescent="0.35">
      <c r="A616" s="22" t="s">
        <v>35557</v>
      </c>
      <c r="B616" t="s">
        <v>820</v>
      </c>
      <c r="C616" t="s">
        <v>32886</v>
      </c>
      <c r="D616" t="s">
        <v>821</v>
      </c>
      <c r="E616" t="s">
        <v>35688</v>
      </c>
      <c r="F616" t="s">
        <v>231</v>
      </c>
      <c r="G616" t="s">
        <v>822</v>
      </c>
      <c r="H616" t="s">
        <v>823</v>
      </c>
      <c r="I616" t="s">
        <v>275</v>
      </c>
      <c r="J616">
        <v>1</v>
      </c>
      <c r="K616" s="342">
        <v>3226464</v>
      </c>
      <c r="L616">
        <v>960000</v>
      </c>
      <c r="M616">
        <v>0</v>
      </c>
      <c r="N616" s="23">
        <v>46024</v>
      </c>
      <c r="O616">
        <v>2</v>
      </c>
      <c r="P616">
        <v>3.3609</v>
      </c>
      <c r="Q616" t="s">
        <v>232</v>
      </c>
      <c r="T616" t="s">
        <v>233</v>
      </c>
      <c r="U616">
        <v>0</v>
      </c>
      <c r="V616">
        <v>0</v>
      </c>
      <c r="W616">
        <v>0</v>
      </c>
      <c r="X616">
        <v>0</v>
      </c>
      <c r="Y616" t="str">
        <f>+MID(Tabla_Consulta_desde_Reporte_de_Valorización_de_Instrumentos6[[#This Row],[CODIGO_SBS]],7,1)</f>
        <v>2</v>
      </c>
      <c r="Z616" t="str">
        <f>Tabla_Consulta_desde_Reporte_de_Valorización_de_Instrumentos6[[#This Row],[CODIGO_SBS]]&amp;"-"&amp;RIGHT(Tabla_Consulta_desde_Reporte_de_Valorización_de_Instrumentos6[[#This Row],[PORTAFOLIO]],1)</f>
        <v>6B52022AX891-1</v>
      </c>
      <c r="AA616" t="s">
        <v>37224</v>
      </c>
      <c r="AB616" t="s">
        <v>37223</v>
      </c>
      <c r="AC616">
        <f>Tabla_Consulta_desde_Reporte_de_Valorización_de_Instrumentos6[[#This Row],[VALOR_UNITARIO]]*Tabla_Consulta_desde_Reporte_de_Valorización_de_Instrumentos6[[#This Row],[CANTIDAD]]</f>
        <v>0</v>
      </c>
      <c r="AD616" t="e">
        <v>#N/A</v>
      </c>
      <c r="AE61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7" spans="1:31" hidden="1" x14ac:dyDescent="0.35">
      <c r="A617" s="22" t="s">
        <v>35557</v>
      </c>
      <c r="B617" t="s">
        <v>820</v>
      </c>
      <c r="C617" t="s">
        <v>32886</v>
      </c>
      <c r="D617" t="s">
        <v>821</v>
      </c>
      <c r="E617" t="s">
        <v>35670</v>
      </c>
      <c r="F617" t="s">
        <v>231</v>
      </c>
      <c r="G617" t="s">
        <v>822</v>
      </c>
      <c r="H617" t="s">
        <v>823</v>
      </c>
      <c r="I617" t="s">
        <v>275</v>
      </c>
      <c r="J617">
        <v>1</v>
      </c>
      <c r="K617" s="342">
        <v>2755938</v>
      </c>
      <c r="L617">
        <v>820000</v>
      </c>
      <c r="M617">
        <v>0</v>
      </c>
      <c r="N617" s="23">
        <v>46024</v>
      </c>
      <c r="O617">
        <v>2</v>
      </c>
      <c r="P617">
        <v>3.3609</v>
      </c>
      <c r="Q617" t="s">
        <v>232</v>
      </c>
      <c r="T617" t="s">
        <v>233</v>
      </c>
      <c r="U617">
        <v>0</v>
      </c>
      <c r="V617">
        <v>0</v>
      </c>
      <c r="W617">
        <v>0</v>
      </c>
      <c r="X617">
        <v>0</v>
      </c>
      <c r="Y617" t="str">
        <f>+MID(Tabla_Consulta_desde_Reporte_de_Valorización_de_Instrumentos6[[#This Row],[CODIGO_SBS]],7,1)</f>
        <v>2</v>
      </c>
      <c r="Z617" t="str">
        <f>Tabla_Consulta_desde_Reporte_de_Valorización_de_Instrumentos6[[#This Row],[CODIGO_SBS]]&amp;"-"&amp;RIGHT(Tabla_Consulta_desde_Reporte_de_Valorización_de_Instrumentos6[[#This Row],[PORTAFOLIO]],1)</f>
        <v>6B52022AX890-1</v>
      </c>
      <c r="AA617" t="s">
        <v>37224</v>
      </c>
      <c r="AB617" t="s">
        <v>37223</v>
      </c>
      <c r="AC617">
        <f>Tabla_Consulta_desde_Reporte_de_Valorización_de_Instrumentos6[[#This Row],[VALOR_UNITARIO]]*Tabla_Consulta_desde_Reporte_de_Valorización_de_Instrumentos6[[#This Row],[CANTIDAD]]</f>
        <v>0</v>
      </c>
      <c r="AD617" t="e">
        <v>#N/A</v>
      </c>
      <c r="AE61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8" spans="1:31" hidden="1" x14ac:dyDescent="0.35">
      <c r="A618" s="22" t="s">
        <v>35557</v>
      </c>
      <c r="B618" t="s">
        <v>820</v>
      </c>
      <c r="C618" t="s">
        <v>32886</v>
      </c>
      <c r="D618" t="s">
        <v>821</v>
      </c>
      <c r="E618" t="s">
        <v>35682</v>
      </c>
      <c r="F618" t="s">
        <v>231</v>
      </c>
      <c r="G618" t="s">
        <v>822</v>
      </c>
      <c r="H618" t="s">
        <v>31474</v>
      </c>
      <c r="I618" t="s">
        <v>275</v>
      </c>
      <c r="J618">
        <v>1</v>
      </c>
      <c r="K618" s="342">
        <v>1747668</v>
      </c>
      <c r="L618">
        <v>520000</v>
      </c>
      <c r="M618">
        <v>0</v>
      </c>
      <c r="N618" s="23">
        <v>46024</v>
      </c>
      <c r="O618">
        <v>2</v>
      </c>
      <c r="P618">
        <v>3.3609</v>
      </c>
      <c r="Q618" t="s">
        <v>232</v>
      </c>
      <c r="T618" t="s">
        <v>233</v>
      </c>
      <c r="U618">
        <v>0</v>
      </c>
      <c r="V618">
        <v>0</v>
      </c>
      <c r="W618">
        <v>0</v>
      </c>
      <c r="X618">
        <v>0</v>
      </c>
      <c r="Y618" t="str">
        <f>+MID(Tabla_Consulta_desde_Reporte_de_Valorización_de_Instrumentos6[[#This Row],[CODIGO_SBS]],7,1)</f>
        <v>2</v>
      </c>
      <c r="Z618" t="str">
        <f>Tabla_Consulta_desde_Reporte_de_Valorización_de_Instrumentos6[[#This Row],[CODIGO_SBS]]&amp;"-"&amp;RIGHT(Tabla_Consulta_desde_Reporte_de_Valorización_de_Instrumentos6[[#This Row],[PORTAFOLIO]],1)</f>
        <v>6B53032AX889-1</v>
      </c>
      <c r="AA618" t="s">
        <v>37224</v>
      </c>
      <c r="AB618" t="s">
        <v>37223</v>
      </c>
      <c r="AC618">
        <f>Tabla_Consulta_desde_Reporte_de_Valorización_de_Instrumentos6[[#This Row],[VALOR_UNITARIO]]*Tabla_Consulta_desde_Reporte_de_Valorización_de_Instrumentos6[[#This Row],[CANTIDAD]]</f>
        <v>0</v>
      </c>
      <c r="AD618" t="e">
        <v>#N/A</v>
      </c>
      <c r="AE61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9" spans="1:31" hidden="1" x14ac:dyDescent="0.35">
      <c r="A619" s="22" t="s">
        <v>35557</v>
      </c>
      <c r="B619" t="s">
        <v>820</v>
      </c>
      <c r="C619" t="s">
        <v>234</v>
      </c>
      <c r="D619" t="s">
        <v>821</v>
      </c>
      <c r="E619" t="s">
        <v>35665</v>
      </c>
      <c r="F619" t="s">
        <v>231</v>
      </c>
      <c r="G619" t="s">
        <v>822</v>
      </c>
      <c r="H619" t="s">
        <v>823</v>
      </c>
      <c r="I619" t="s">
        <v>275</v>
      </c>
      <c r="J619">
        <v>1</v>
      </c>
      <c r="K619" s="342">
        <v>0</v>
      </c>
      <c r="L619">
        <v>0</v>
      </c>
      <c r="M619">
        <v>0</v>
      </c>
      <c r="N619" s="23">
        <v>46022</v>
      </c>
      <c r="O619">
        <v>0</v>
      </c>
      <c r="P619">
        <v>3.3609</v>
      </c>
      <c r="Q619" t="s">
        <v>232</v>
      </c>
      <c r="R619">
        <v>2092561.817846</v>
      </c>
      <c r="S619" s="342">
        <v>622304.71</v>
      </c>
      <c r="T619" t="s">
        <v>233</v>
      </c>
      <c r="U619">
        <v>0</v>
      </c>
      <c r="V619">
        <v>0</v>
      </c>
      <c r="W619">
        <v>0</v>
      </c>
      <c r="X619">
        <v>0</v>
      </c>
      <c r="Y619" t="str">
        <f>+MID(Tabla_Consulta_desde_Reporte_de_Valorización_de_Instrumentos6[[#This Row],[CODIGO_SBS]],7,1)</f>
        <v>2</v>
      </c>
      <c r="Z619" t="str">
        <f>Tabla_Consulta_desde_Reporte_de_Valorización_de_Instrumentos6[[#This Row],[CODIGO_SBS]]&amp;"-"&amp;RIGHT(Tabla_Consulta_desde_Reporte_de_Valorización_de_Instrumentos6[[#This Row],[PORTAFOLIO]],1)</f>
        <v>6B52022AX852-2</v>
      </c>
      <c r="AA619" t="s">
        <v>37224</v>
      </c>
      <c r="AB619" t="s">
        <v>37223</v>
      </c>
      <c r="AC619">
        <f>Tabla_Consulta_desde_Reporte_de_Valorización_de_Instrumentos6[[#This Row],[VALOR_UNITARIO]]*Tabla_Consulta_desde_Reporte_de_Valorización_de_Instrumentos6[[#This Row],[CANTIDAD]]</f>
        <v>0</v>
      </c>
      <c r="AD619" t="e">
        <v>#N/A</v>
      </c>
      <c r="AE6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0" spans="1:31" hidden="1" x14ac:dyDescent="0.35">
      <c r="A620" s="22" t="s">
        <v>35557</v>
      </c>
      <c r="B620" t="s">
        <v>820</v>
      </c>
      <c r="C620" t="s">
        <v>234</v>
      </c>
      <c r="D620" t="s">
        <v>821</v>
      </c>
      <c r="E620" t="s">
        <v>35659</v>
      </c>
      <c r="F620" t="s">
        <v>231</v>
      </c>
      <c r="G620" t="s">
        <v>822</v>
      </c>
      <c r="H620" t="s">
        <v>823</v>
      </c>
      <c r="I620" t="s">
        <v>275</v>
      </c>
      <c r="J620">
        <v>1</v>
      </c>
      <c r="K620" s="342">
        <v>0</v>
      </c>
      <c r="L620">
        <v>0</v>
      </c>
      <c r="M620">
        <v>0</v>
      </c>
      <c r="N620" s="23">
        <v>46022</v>
      </c>
      <c r="O620">
        <v>0</v>
      </c>
      <c r="P620">
        <v>3.3609</v>
      </c>
      <c r="Q620" t="s">
        <v>232</v>
      </c>
      <c r="R620">
        <v>2501349.5354900002</v>
      </c>
      <c r="S620" s="342">
        <v>743873.65</v>
      </c>
      <c r="T620" t="s">
        <v>233</v>
      </c>
      <c r="U620">
        <v>0</v>
      </c>
      <c r="V620">
        <v>0</v>
      </c>
      <c r="W620">
        <v>0</v>
      </c>
      <c r="X620">
        <v>0</v>
      </c>
      <c r="Y620" t="str">
        <f>+MID(Tabla_Consulta_desde_Reporte_de_Valorización_de_Instrumentos6[[#This Row],[CODIGO_SBS]],7,1)</f>
        <v>2</v>
      </c>
      <c r="Z620" t="str">
        <f>Tabla_Consulta_desde_Reporte_de_Valorización_de_Instrumentos6[[#This Row],[CODIGO_SBS]]&amp;"-"&amp;RIGHT(Tabla_Consulta_desde_Reporte_de_Valorización_de_Instrumentos6[[#This Row],[PORTAFOLIO]],1)</f>
        <v>6B52022AX851-2</v>
      </c>
      <c r="AA620" t="s">
        <v>37224</v>
      </c>
      <c r="AB620" t="s">
        <v>37223</v>
      </c>
      <c r="AC620">
        <f>Tabla_Consulta_desde_Reporte_de_Valorización_de_Instrumentos6[[#This Row],[VALOR_UNITARIO]]*Tabla_Consulta_desde_Reporte_de_Valorización_de_Instrumentos6[[#This Row],[CANTIDAD]]</f>
        <v>0</v>
      </c>
      <c r="AD620" t="e">
        <v>#N/A</v>
      </c>
      <c r="AE6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1" spans="1:31" hidden="1" x14ac:dyDescent="0.35">
      <c r="A621" s="22" t="s">
        <v>35557</v>
      </c>
      <c r="B621" t="s">
        <v>820</v>
      </c>
      <c r="C621" t="s">
        <v>32886</v>
      </c>
      <c r="D621" t="s">
        <v>821</v>
      </c>
      <c r="E621" t="s">
        <v>35671</v>
      </c>
      <c r="F621" t="s">
        <v>231</v>
      </c>
      <c r="G621" t="s">
        <v>822</v>
      </c>
      <c r="H621" t="s">
        <v>824</v>
      </c>
      <c r="I621" t="s">
        <v>275</v>
      </c>
      <c r="J621">
        <v>1</v>
      </c>
      <c r="K621" s="342">
        <v>2621502</v>
      </c>
      <c r="L621">
        <v>780000</v>
      </c>
      <c r="M621">
        <v>0</v>
      </c>
      <c r="N621" s="23">
        <v>46024</v>
      </c>
      <c r="O621">
        <v>2</v>
      </c>
      <c r="P621">
        <v>3.3609</v>
      </c>
      <c r="Q621" t="s">
        <v>232</v>
      </c>
      <c r="T621" t="s">
        <v>233</v>
      </c>
      <c r="U621">
        <v>0</v>
      </c>
      <c r="V621">
        <v>0</v>
      </c>
      <c r="W621">
        <v>0</v>
      </c>
      <c r="X621">
        <v>0</v>
      </c>
      <c r="Y621" t="str">
        <f>+MID(Tabla_Consulta_desde_Reporte_de_Valorización_de_Instrumentos6[[#This Row],[CODIGO_SBS]],7,1)</f>
        <v>2</v>
      </c>
      <c r="Z621" t="str">
        <f>Tabla_Consulta_desde_Reporte_de_Valorización_de_Instrumentos6[[#This Row],[CODIGO_SBS]]&amp;"-"&amp;RIGHT(Tabla_Consulta_desde_Reporte_de_Valorización_de_Instrumentos6[[#This Row],[PORTAFOLIO]],1)</f>
        <v>6B53232AX885-1</v>
      </c>
      <c r="AA621" t="s">
        <v>37224</v>
      </c>
      <c r="AB621" t="s">
        <v>37223</v>
      </c>
      <c r="AC621">
        <f>Tabla_Consulta_desde_Reporte_de_Valorización_de_Instrumentos6[[#This Row],[VALOR_UNITARIO]]*Tabla_Consulta_desde_Reporte_de_Valorización_de_Instrumentos6[[#This Row],[CANTIDAD]]</f>
        <v>0</v>
      </c>
      <c r="AD621" t="e">
        <v>#N/A</v>
      </c>
      <c r="AE6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2" spans="1:31" hidden="1" x14ac:dyDescent="0.35">
      <c r="A622" s="22" t="s">
        <v>35557</v>
      </c>
      <c r="B622" t="s">
        <v>820</v>
      </c>
      <c r="C622" t="s">
        <v>32886</v>
      </c>
      <c r="D622" t="s">
        <v>821</v>
      </c>
      <c r="E622" t="s">
        <v>35681</v>
      </c>
      <c r="F622" t="s">
        <v>231</v>
      </c>
      <c r="G622" t="s">
        <v>822</v>
      </c>
      <c r="H622" t="s">
        <v>824</v>
      </c>
      <c r="I622" t="s">
        <v>275</v>
      </c>
      <c r="J622">
        <v>1</v>
      </c>
      <c r="K622" s="342">
        <v>13073901</v>
      </c>
      <c r="L622">
        <v>3890000</v>
      </c>
      <c r="M622">
        <v>0</v>
      </c>
      <c r="N622" s="23">
        <v>46024</v>
      </c>
      <c r="O622">
        <v>2</v>
      </c>
      <c r="P622">
        <v>3.3609</v>
      </c>
      <c r="Q622" t="s">
        <v>232</v>
      </c>
      <c r="T622" t="s">
        <v>233</v>
      </c>
      <c r="U622">
        <v>0</v>
      </c>
      <c r="V622">
        <v>0</v>
      </c>
      <c r="W622">
        <v>0</v>
      </c>
      <c r="X622">
        <v>0</v>
      </c>
      <c r="Y622" t="str">
        <f>+MID(Tabla_Consulta_desde_Reporte_de_Valorización_de_Instrumentos6[[#This Row],[CODIGO_SBS]],7,1)</f>
        <v>2</v>
      </c>
      <c r="Z622" t="str">
        <f>Tabla_Consulta_desde_Reporte_de_Valorización_de_Instrumentos6[[#This Row],[CODIGO_SBS]]&amp;"-"&amp;RIGHT(Tabla_Consulta_desde_Reporte_de_Valorización_de_Instrumentos6[[#This Row],[PORTAFOLIO]],1)</f>
        <v>6B53232AX884-1</v>
      </c>
      <c r="AA622" t="s">
        <v>37224</v>
      </c>
      <c r="AB622" t="s">
        <v>37223</v>
      </c>
      <c r="AC622">
        <f>Tabla_Consulta_desde_Reporte_de_Valorización_de_Instrumentos6[[#This Row],[VALOR_UNITARIO]]*Tabla_Consulta_desde_Reporte_de_Valorización_de_Instrumentos6[[#This Row],[CANTIDAD]]</f>
        <v>0</v>
      </c>
      <c r="AD622" t="e">
        <v>#N/A</v>
      </c>
      <c r="AE6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3" spans="1:31" hidden="1" x14ac:dyDescent="0.35">
      <c r="A623" s="22" t="s">
        <v>35557</v>
      </c>
      <c r="B623" t="s">
        <v>820</v>
      </c>
      <c r="C623" t="s">
        <v>32886</v>
      </c>
      <c r="D623" t="s">
        <v>821</v>
      </c>
      <c r="E623" t="s">
        <v>35684</v>
      </c>
      <c r="F623" t="s">
        <v>231</v>
      </c>
      <c r="G623" t="s">
        <v>822</v>
      </c>
      <c r="H623" t="s">
        <v>35555</v>
      </c>
      <c r="I623" t="s">
        <v>275</v>
      </c>
      <c r="J623">
        <v>1</v>
      </c>
      <c r="K623" s="342">
        <v>79559467.456980005</v>
      </c>
      <c r="L623">
        <v>23672072.199999999</v>
      </c>
      <c r="M623">
        <v>0</v>
      </c>
      <c r="N623" s="23">
        <v>46024</v>
      </c>
      <c r="O623">
        <v>2</v>
      </c>
      <c r="P623">
        <v>3.3609</v>
      </c>
      <c r="Q623" t="s">
        <v>232</v>
      </c>
      <c r="T623" t="s">
        <v>233</v>
      </c>
      <c r="U623">
        <v>0</v>
      </c>
      <c r="V623">
        <v>0</v>
      </c>
      <c r="W623">
        <v>0</v>
      </c>
      <c r="X623">
        <v>0</v>
      </c>
      <c r="Y623" t="str">
        <f>+MID(Tabla_Consulta_desde_Reporte_de_Valorización_de_Instrumentos6[[#This Row],[CODIGO_SBS]],7,1)</f>
        <v>2</v>
      </c>
      <c r="Z623" t="str">
        <f>Tabla_Consulta_desde_Reporte_de_Valorización_de_Instrumentos6[[#This Row],[CODIGO_SBS]]&amp;"-"&amp;RIGHT(Tabla_Consulta_desde_Reporte_de_Valorización_de_Instrumentos6[[#This Row],[PORTAFOLIO]],1)</f>
        <v>6B57642AX883-1</v>
      </c>
      <c r="AA623" t="s">
        <v>37224</v>
      </c>
      <c r="AB623" t="s">
        <v>37223</v>
      </c>
      <c r="AC623">
        <f>Tabla_Consulta_desde_Reporte_de_Valorización_de_Instrumentos6[[#This Row],[VALOR_UNITARIO]]*Tabla_Consulta_desde_Reporte_de_Valorización_de_Instrumentos6[[#This Row],[CANTIDAD]]</f>
        <v>0</v>
      </c>
      <c r="AD623" t="e">
        <v>#N/A</v>
      </c>
      <c r="AE62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4" spans="1:31" hidden="1" x14ac:dyDescent="0.35">
      <c r="A624" s="22" t="s">
        <v>35557</v>
      </c>
      <c r="B624" t="s">
        <v>820</v>
      </c>
      <c r="C624" t="s">
        <v>32886</v>
      </c>
      <c r="D624" t="s">
        <v>821</v>
      </c>
      <c r="E624" t="s">
        <v>35650</v>
      </c>
      <c r="F624" t="s">
        <v>231</v>
      </c>
      <c r="G624" t="s">
        <v>822</v>
      </c>
      <c r="H624" t="s">
        <v>824</v>
      </c>
      <c r="I624" t="s">
        <v>275</v>
      </c>
      <c r="J624">
        <v>1</v>
      </c>
      <c r="K624" s="342">
        <v>0</v>
      </c>
      <c r="L624">
        <v>0</v>
      </c>
      <c r="M624">
        <v>0</v>
      </c>
      <c r="N624" s="23">
        <v>46022</v>
      </c>
      <c r="O624">
        <v>0</v>
      </c>
      <c r="P624">
        <v>3.3609</v>
      </c>
      <c r="Q624" t="s">
        <v>232</v>
      </c>
      <c r="R624">
        <v>13135313.485176001</v>
      </c>
      <c r="S624" s="342">
        <v>3906296.76</v>
      </c>
      <c r="T624" t="s">
        <v>233</v>
      </c>
      <c r="U624">
        <v>0</v>
      </c>
      <c r="V624">
        <v>0</v>
      </c>
      <c r="W624">
        <v>0</v>
      </c>
      <c r="X624">
        <v>0</v>
      </c>
      <c r="Y624" t="str">
        <f>+MID(Tabla_Consulta_desde_Reporte_de_Valorización_de_Instrumentos6[[#This Row],[CODIGO_SBS]],7,1)</f>
        <v>2</v>
      </c>
      <c r="Z624" t="str">
        <f>Tabla_Consulta_desde_Reporte_de_Valorización_de_Instrumentos6[[#This Row],[CODIGO_SBS]]&amp;"-"&amp;RIGHT(Tabla_Consulta_desde_Reporte_de_Valorización_de_Instrumentos6[[#This Row],[PORTAFOLIO]],1)</f>
        <v>6B53232AX836-1</v>
      </c>
      <c r="AA624" t="s">
        <v>37224</v>
      </c>
      <c r="AB624" t="s">
        <v>37223</v>
      </c>
      <c r="AC624">
        <f>Tabla_Consulta_desde_Reporte_de_Valorización_de_Instrumentos6[[#This Row],[VALOR_UNITARIO]]*Tabla_Consulta_desde_Reporte_de_Valorización_de_Instrumentos6[[#This Row],[CANTIDAD]]</f>
        <v>0</v>
      </c>
      <c r="AD624" t="e">
        <v>#N/A</v>
      </c>
      <c r="AE62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5" spans="1:31" hidden="1" x14ac:dyDescent="0.35">
      <c r="A625" s="22" t="s">
        <v>35557</v>
      </c>
      <c r="B625" t="s">
        <v>820</v>
      </c>
      <c r="C625" t="s">
        <v>32886</v>
      </c>
      <c r="D625" t="s">
        <v>821</v>
      </c>
      <c r="E625" t="s">
        <v>35651</v>
      </c>
      <c r="F625" t="s">
        <v>231</v>
      </c>
      <c r="G625" t="s">
        <v>822</v>
      </c>
      <c r="H625" t="s">
        <v>824</v>
      </c>
      <c r="I625" t="s">
        <v>275</v>
      </c>
      <c r="J625">
        <v>1</v>
      </c>
      <c r="K625" s="342">
        <v>0</v>
      </c>
      <c r="L625">
        <v>0</v>
      </c>
      <c r="M625">
        <v>0</v>
      </c>
      <c r="N625" s="23">
        <v>46022</v>
      </c>
      <c r="O625">
        <v>0</v>
      </c>
      <c r="P625">
        <v>3.3609</v>
      </c>
      <c r="Q625" t="s">
        <v>232</v>
      </c>
      <c r="R625">
        <v>31454325.720311999</v>
      </c>
      <c r="S625" s="342">
        <v>9354168.1199999992</v>
      </c>
      <c r="T625" t="s">
        <v>233</v>
      </c>
      <c r="U625">
        <v>0</v>
      </c>
      <c r="V625">
        <v>0</v>
      </c>
      <c r="W625">
        <v>0</v>
      </c>
      <c r="X625">
        <v>0</v>
      </c>
      <c r="Y625" t="str">
        <f>+MID(Tabla_Consulta_desde_Reporte_de_Valorización_de_Instrumentos6[[#This Row],[CODIGO_SBS]],7,1)</f>
        <v>2</v>
      </c>
      <c r="Z625" t="str">
        <f>Tabla_Consulta_desde_Reporte_de_Valorización_de_Instrumentos6[[#This Row],[CODIGO_SBS]]&amp;"-"&amp;RIGHT(Tabla_Consulta_desde_Reporte_de_Valorización_de_Instrumentos6[[#This Row],[PORTAFOLIO]],1)</f>
        <v>6B53232AX835-1</v>
      </c>
      <c r="AA625" t="s">
        <v>37224</v>
      </c>
      <c r="AB625" t="s">
        <v>37223</v>
      </c>
      <c r="AC625">
        <f>Tabla_Consulta_desde_Reporte_de_Valorización_de_Instrumentos6[[#This Row],[VALOR_UNITARIO]]*Tabla_Consulta_desde_Reporte_de_Valorización_de_Instrumentos6[[#This Row],[CANTIDAD]]</f>
        <v>0</v>
      </c>
      <c r="AD625" t="e">
        <v>#N/A</v>
      </c>
      <c r="AE62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6" spans="1:31" hidden="1" x14ac:dyDescent="0.35">
      <c r="A626" s="22" t="s">
        <v>35557</v>
      </c>
      <c r="B626" t="s">
        <v>820</v>
      </c>
      <c r="C626" t="s">
        <v>32886</v>
      </c>
      <c r="D626" t="s">
        <v>821</v>
      </c>
      <c r="E626" t="s">
        <v>35652</v>
      </c>
      <c r="F626" t="s">
        <v>231</v>
      </c>
      <c r="G626" t="s">
        <v>822</v>
      </c>
      <c r="H626" t="s">
        <v>35556</v>
      </c>
      <c r="I626" t="s">
        <v>275</v>
      </c>
      <c r="J626">
        <v>1</v>
      </c>
      <c r="K626" s="342">
        <v>0</v>
      </c>
      <c r="L626">
        <v>0</v>
      </c>
      <c r="M626">
        <v>0</v>
      </c>
      <c r="N626" s="23">
        <v>46022</v>
      </c>
      <c r="O626">
        <v>0</v>
      </c>
      <c r="P626">
        <v>3.3609</v>
      </c>
      <c r="Q626" t="s">
        <v>232</v>
      </c>
      <c r="R626">
        <v>69397285.939927995</v>
      </c>
      <c r="S626" s="342">
        <v>20637984.280000001</v>
      </c>
      <c r="T626" t="s">
        <v>233</v>
      </c>
      <c r="U626">
        <v>0</v>
      </c>
      <c r="V626">
        <v>0</v>
      </c>
      <c r="W626">
        <v>0</v>
      </c>
      <c r="X626">
        <v>0</v>
      </c>
      <c r="Y626" t="str">
        <f>+MID(Tabla_Consulta_desde_Reporte_de_Valorización_de_Instrumentos6[[#This Row],[CODIGO_SBS]],7,1)</f>
        <v>2</v>
      </c>
      <c r="Z626" t="str">
        <f>Tabla_Consulta_desde_Reporte_de_Valorización_de_Instrumentos6[[#This Row],[CODIGO_SBS]]&amp;"-"&amp;RIGHT(Tabla_Consulta_desde_Reporte_de_Valorización_de_Instrumentos6[[#This Row],[PORTAFOLIO]],1)</f>
        <v>6B57552AX834-1</v>
      </c>
      <c r="AA626" t="s">
        <v>37224</v>
      </c>
      <c r="AB626" t="s">
        <v>37223</v>
      </c>
      <c r="AC626">
        <f>Tabla_Consulta_desde_Reporte_de_Valorización_de_Instrumentos6[[#This Row],[VALOR_UNITARIO]]*Tabla_Consulta_desde_Reporte_de_Valorización_de_Instrumentos6[[#This Row],[CANTIDAD]]</f>
        <v>0</v>
      </c>
      <c r="AD626" t="e">
        <v>#N/A</v>
      </c>
      <c r="AE62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7" spans="1:31" hidden="1" x14ac:dyDescent="0.35">
      <c r="A627" s="22" t="s">
        <v>35557</v>
      </c>
      <c r="B627" t="s">
        <v>820</v>
      </c>
      <c r="C627" t="s">
        <v>32886</v>
      </c>
      <c r="D627" t="s">
        <v>821</v>
      </c>
      <c r="E627" t="s">
        <v>35647</v>
      </c>
      <c r="F627" t="s">
        <v>231</v>
      </c>
      <c r="G627" t="s">
        <v>822</v>
      </c>
      <c r="H627" t="s">
        <v>31474</v>
      </c>
      <c r="I627" t="s">
        <v>275</v>
      </c>
      <c r="J627">
        <v>1</v>
      </c>
      <c r="K627" s="342">
        <v>0</v>
      </c>
      <c r="L627">
        <v>0</v>
      </c>
      <c r="M627">
        <v>0</v>
      </c>
      <c r="N627" s="23">
        <v>46022</v>
      </c>
      <c r="O627">
        <v>0</v>
      </c>
      <c r="P627">
        <v>3.3609</v>
      </c>
      <c r="Q627" t="s">
        <v>232</v>
      </c>
      <c r="R627">
        <v>1480065.9091459999</v>
      </c>
      <c r="S627" s="342">
        <v>440155.21</v>
      </c>
      <c r="T627" t="s">
        <v>233</v>
      </c>
      <c r="U627">
        <v>0</v>
      </c>
      <c r="V627">
        <v>0</v>
      </c>
      <c r="W627">
        <v>0</v>
      </c>
      <c r="X627">
        <v>0</v>
      </c>
      <c r="Y627" t="str">
        <f>+MID(Tabla_Consulta_desde_Reporte_de_Valorización_de_Instrumentos6[[#This Row],[CODIGO_SBS]],7,1)</f>
        <v>2</v>
      </c>
      <c r="Z627" t="str">
        <f>Tabla_Consulta_desde_Reporte_de_Valorización_de_Instrumentos6[[#This Row],[CODIGO_SBS]]&amp;"-"&amp;RIGHT(Tabla_Consulta_desde_Reporte_de_Valorización_de_Instrumentos6[[#This Row],[PORTAFOLIO]],1)</f>
        <v>6B53032AX839-1</v>
      </c>
      <c r="AA627" t="s">
        <v>37224</v>
      </c>
      <c r="AB627" t="s">
        <v>37223</v>
      </c>
      <c r="AC627">
        <f>Tabla_Consulta_desde_Reporte_de_Valorización_de_Instrumentos6[[#This Row],[VALOR_UNITARIO]]*Tabla_Consulta_desde_Reporte_de_Valorización_de_Instrumentos6[[#This Row],[CANTIDAD]]</f>
        <v>0</v>
      </c>
      <c r="AD627" t="e">
        <v>#N/A</v>
      </c>
      <c r="AE62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8" spans="1:31" hidden="1" x14ac:dyDescent="0.35">
      <c r="A628" s="22" t="s">
        <v>35557</v>
      </c>
      <c r="B628" t="s">
        <v>820</v>
      </c>
      <c r="C628" t="s">
        <v>32886</v>
      </c>
      <c r="D628" t="s">
        <v>821</v>
      </c>
      <c r="E628" t="s">
        <v>35648</v>
      </c>
      <c r="F628" t="s">
        <v>231</v>
      </c>
      <c r="G628" t="s">
        <v>822</v>
      </c>
      <c r="H628" t="s">
        <v>31474</v>
      </c>
      <c r="I628" t="s">
        <v>275</v>
      </c>
      <c r="J628">
        <v>1</v>
      </c>
      <c r="K628" s="342">
        <v>0</v>
      </c>
      <c r="L628">
        <v>0</v>
      </c>
      <c r="M628">
        <v>0</v>
      </c>
      <c r="N628" s="23">
        <v>46022</v>
      </c>
      <c r="O628">
        <v>0</v>
      </c>
      <c r="P628">
        <v>3.3609</v>
      </c>
      <c r="Q628" t="s">
        <v>232</v>
      </c>
      <c r="R628">
        <v>8054688.6138939997</v>
      </c>
      <c r="S628" s="342">
        <v>2395375.19</v>
      </c>
      <c r="T628" t="s">
        <v>233</v>
      </c>
      <c r="U628">
        <v>0</v>
      </c>
      <c r="V628">
        <v>0</v>
      </c>
      <c r="W628">
        <v>0</v>
      </c>
      <c r="X628">
        <v>0</v>
      </c>
      <c r="Y628" t="str">
        <f>+MID(Tabla_Consulta_desde_Reporte_de_Valorización_de_Instrumentos6[[#This Row],[CODIGO_SBS]],7,1)</f>
        <v>2</v>
      </c>
      <c r="Z628" t="str">
        <f>Tabla_Consulta_desde_Reporte_de_Valorización_de_Instrumentos6[[#This Row],[CODIGO_SBS]]&amp;"-"&amp;RIGHT(Tabla_Consulta_desde_Reporte_de_Valorización_de_Instrumentos6[[#This Row],[PORTAFOLIO]],1)</f>
        <v>6B53032AX838-1</v>
      </c>
      <c r="AA628" t="s">
        <v>37224</v>
      </c>
      <c r="AB628" t="s">
        <v>37223</v>
      </c>
      <c r="AC628">
        <f>Tabla_Consulta_desde_Reporte_de_Valorización_de_Instrumentos6[[#This Row],[VALOR_UNITARIO]]*Tabla_Consulta_desde_Reporte_de_Valorización_de_Instrumentos6[[#This Row],[CANTIDAD]]</f>
        <v>0</v>
      </c>
      <c r="AD628" t="e">
        <v>#N/A</v>
      </c>
      <c r="AE62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9" spans="1:31" hidden="1" x14ac:dyDescent="0.35">
      <c r="A629" s="22" t="s">
        <v>35557</v>
      </c>
      <c r="B629" t="s">
        <v>820</v>
      </c>
      <c r="C629" t="s">
        <v>32886</v>
      </c>
      <c r="D629" t="s">
        <v>821</v>
      </c>
      <c r="E629" t="s">
        <v>35649</v>
      </c>
      <c r="F629" t="s">
        <v>231</v>
      </c>
      <c r="G629" t="s">
        <v>822</v>
      </c>
      <c r="H629" t="s">
        <v>824</v>
      </c>
      <c r="I629" t="s">
        <v>275</v>
      </c>
      <c r="J629">
        <v>1</v>
      </c>
      <c r="K629" s="342">
        <v>0</v>
      </c>
      <c r="L629">
        <v>0</v>
      </c>
      <c r="M629">
        <v>0</v>
      </c>
      <c r="N629" s="23">
        <v>46022</v>
      </c>
      <c r="O629">
        <v>0</v>
      </c>
      <c r="P629">
        <v>3.3609</v>
      </c>
      <c r="Q629" t="s">
        <v>232</v>
      </c>
      <c r="R629">
        <v>2633037.6269979998</v>
      </c>
      <c r="S629" s="342">
        <v>783036.23</v>
      </c>
      <c r="T629" t="s">
        <v>233</v>
      </c>
      <c r="U629">
        <v>0</v>
      </c>
      <c r="V629">
        <v>0</v>
      </c>
      <c r="W629">
        <v>0</v>
      </c>
      <c r="X629">
        <v>0</v>
      </c>
      <c r="Y629" t="str">
        <f>+MID(Tabla_Consulta_desde_Reporte_de_Valorización_de_Instrumentos6[[#This Row],[CODIGO_SBS]],7,1)</f>
        <v>2</v>
      </c>
      <c r="Z629" t="str">
        <f>Tabla_Consulta_desde_Reporte_de_Valorización_de_Instrumentos6[[#This Row],[CODIGO_SBS]]&amp;"-"&amp;RIGHT(Tabla_Consulta_desde_Reporte_de_Valorización_de_Instrumentos6[[#This Row],[PORTAFOLIO]],1)</f>
        <v>6B53232AX837-1</v>
      </c>
      <c r="AA629" t="s">
        <v>37224</v>
      </c>
      <c r="AB629" t="s">
        <v>37223</v>
      </c>
      <c r="AC629">
        <f>Tabla_Consulta_desde_Reporte_de_Valorización_de_Instrumentos6[[#This Row],[VALOR_UNITARIO]]*Tabla_Consulta_desde_Reporte_de_Valorización_de_Instrumentos6[[#This Row],[CANTIDAD]]</f>
        <v>0</v>
      </c>
      <c r="AD629" t="e">
        <v>#N/A</v>
      </c>
      <c r="AE62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0" spans="1:31" hidden="1" x14ac:dyDescent="0.35">
      <c r="A630" s="22" t="s">
        <v>35557</v>
      </c>
      <c r="B630" t="s">
        <v>820</v>
      </c>
      <c r="C630" t="s">
        <v>32886</v>
      </c>
      <c r="D630" t="s">
        <v>821</v>
      </c>
      <c r="E630" t="s">
        <v>35685</v>
      </c>
      <c r="F630" t="s">
        <v>231</v>
      </c>
      <c r="G630" t="s">
        <v>822</v>
      </c>
      <c r="H630" t="s">
        <v>31474</v>
      </c>
      <c r="I630" t="s">
        <v>275</v>
      </c>
      <c r="J630">
        <v>1</v>
      </c>
      <c r="K630" s="342">
        <v>31323588</v>
      </c>
      <c r="L630">
        <v>9320000</v>
      </c>
      <c r="M630">
        <v>0</v>
      </c>
      <c r="N630" s="23">
        <v>46024</v>
      </c>
      <c r="O630">
        <v>2</v>
      </c>
      <c r="P630">
        <v>3.3609</v>
      </c>
      <c r="Q630" t="s">
        <v>232</v>
      </c>
      <c r="T630" t="s">
        <v>233</v>
      </c>
      <c r="U630">
        <v>0</v>
      </c>
      <c r="V630">
        <v>0</v>
      </c>
      <c r="W630">
        <v>0</v>
      </c>
      <c r="X630">
        <v>0</v>
      </c>
      <c r="Y630" t="str">
        <f>+MID(Tabla_Consulta_desde_Reporte_de_Valorización_de_Instrumentos6[[#This Row],[CODIGO_SBS]],7,1)</f>
        <v>2</v>
      </c>
      <c r="Z630" t="str">
        <f>Tabla_Consulta_desde_Reporte_de_Valorización_de_Instrumentos6[[#This Row],[CODIGO_SBS]]&amp;"-"&amp;RIGHT(Tabla_Consulta_desde_Reporte_de_Valorización_de_Instrumentos6[[#This Row],[PORTAFOLIO]],1)</f>
        <v>6B53032AX888-1</v>
      </c>
      <c r="AA630" t="s">
        <v>37224</v>
      </c>
      <c r="AB630" t="s">
        <v>37223</v>
      </c>
      <c r="AC630">
        <f>Tabla_Consulta_desde_Reporte_de_Valorización_de_Instrumentos6[[#This Row],[VALOR_UNITARIO]]*Tabla_Consulta_desde_Reporte_de_Valorización_de_Instrumentos6[[#This Row],[CANTIDAD]]</f>
        <v>0</v>
      </c>
      <c r="AD630" t="e">
        <v>#N/A</v>
      </c>
      <c r="AE63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1" spans="1:31" hidden="1" x14ac:dyDescent="0.35">
      <c r="A631" s="22" t="s">
        <v>35557</v>
      </c>
      <c r="B631" t="s">
        <v>820</v>
      </c>
      <c r="C631" t="s">
        <v>32886</v>
      </c>
      <c r="D631" t="s">
        <v>821</v>
      </c>
      <c r="E631" t="s">
        <v>35691</v>
      </c>
      <c r="F631" t="s">
        <v>231</v>
      </c>
      <c r="G631" t="s">
        <v>822</v>
      </c>
      <c r="H631" t="s">
        <v>31474</v>
      </c>
      <c r="I631" t="s">
        <v>275</v>
      </c>
      <c r="J631">
        <v>1</v>
      </c>
      <c r="K631" s="342">
        <v>2554284</v>
      </c>
      <c r="L631">
        <v>760000</v>
      </c>
      <c r="M631">
        <v>0</v>
      </c>
      <c r="N631" s="23">
        <v>46024</v>
      </c>
      <c r="O631">
        <v>2</v>
      </c>
      <c r="P631">
        <v>3.3609</v>
      </c>
      <c r="Q631" t="s">
        <v>232</v>
      </c>
      <c r="T631" t="s">
        <v>233</v>
      </c>
      <c r="U631">
        <v>0</v>
      </c>
      <c r="V631">
        <v>0</v>
      </c>
      <c r="W631">
        <v>0</v>
      </c>
      <c r="X631">
        <v>0</v>
      </c>
      <c r="Y631" t="str">
        <f>+MID(Tabla_Consulta_desde_Reporte_de_Valorización_de_Instrumentos6[[#This Row],[CODIGO_SBS]],7,1)</f>
        <v>2</v>
      </c>
      <c r="Z631" t="str">
        <f>Tabla_Consulta_desde_Reporte_de_Valorización_de_Instrumentos6[[#This Row],[CODIGO_SBS]]&amp;"-"&amp;RIGHT(Tabla_Consulta_desde_Reporte_de_Valorización_de_Instrumentos6[[#This Row],[PORTAFOLIO]],1)</f>
        <v>6B53032AX887-1</v>
      </c>
      <c r="AA631" t="s">
        <v>37224</v>
      </c>
      <c r="AB631" t="s">
        <v>37223</v>
      </c>
      <c r="AC631">
        <f>Tabla_Consulta_desde_Reporte_de_Valorización_de_Instrumentos6[[#This Row],[VALOR_UNITARIO]]*Tabla_Consulta_desde_Reporte_de_Valorización_de_Instrumentos6[[#This Row],[CANTIDAD]]</f>
        <v>0</v>
      </c>
      <c r="AD631" t="e">
        <v>#N/A</v>
      </c>
      <c r="AE63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2" spans="1:31" hidden="1" x14ac:dyDescent="0.35">
      <c r="A632" s="22" t="s">
        <v>35557</v>
      </c>
      <c r="B632" t="s">
        <v>820</v>
      </c>
      <c r="C632" t="s">
        <v>32886</v>
      </c>
      <c r="D632" t="s">
        <v>821</v>
      </c>
      <c r="E632" t="s">
        <v>35676</v>
      </c>
      <c r="F632" t="s">
        <v>231</v>
      </c>
      <c r="G632" t="s">
        <v>822</v>
      </c>
      <c r="H632" t="s">
        <v>31474</v>
      </c>
      <c r="I632" t="s">
        <v>275</v>
      </c>
      <c r="J632">
        <v>1</v>
      </c>
      <c r="K632" s="342">
        <v>8032551</v>
      </c>
      <c r="L632">
        <v>2390000</v>
      </c>
      <c r="M632">
        <v>0</v>
      </c>
      <c r="N632" s="23">
        <v>46024</v>
      </c>
      <c r="O632">
        <v>2</v>
      </c>
      <c r="P632">
        <v>3.3609</v>
      </c>
      <c r="Q632" t="s">
        <v>232</v>
      </c>
      <c r="T632" t="s">
        <v>233</v>
      </c>
      <c r="U632">
        <v>0</v>
      </c>
      <c r="V632">
        <v>0</v>
      </c>
      <c r="W632">
        <v>0</v>
      </c>
      <c r="X632">
        <v>0</v>
      </c>
      <c r="Y632" t="str">
        <f>+MID(Tabla_Consulta_desde_Reporte_de_Valorización_de_Instrumentos6[[#This Row],[CODIGO_SBS]],7,1)</f>
        <v>2</v>
      </c>
      <c r="Z632" t="str">
        <f>Tabla_Consulta_desde_Reporte_de_Valorización_de_Instrumentos6[[#This Row],[CODIGO_SBS]]&amp;"-"&amp;RIGHT(Tabla_Consulta_desde_Reporte_de_Valorización_de_Instrumentos6[[#This Row],[PORTAFOLIO]],1)</f>
        <v>6B53032AX886-1</v>
      </c>
      <c r="AA632" t="s">
        <v>37224</v>
      </c>
      <c r="AB632" t="s">
        <v>37223</v>
      </c>
      <c r="AC632">
        <f>Tabla_Consulta_desde_Reporte_de_Valorización_de_Instrumentos6[[#This Row],[VALOR_UNITARIO]]*Tabla_Consulta_desde_Reporte_de_Valorización_de_Instrumentos6[[#This Row],[CANTIDAD]]</f>
        <v>0</v>
      </c>
      <c r="AD632" t="e">
        <v>#N/A</v>
      </c>
      <c r="AE6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3" spans="1:31" hidden="1" x14ac:dyDescent="0.35">
      <c r="A633" s="22" t="s">
        <v>35557</v>
      </c>
      <c r="B633" t="s">
        <v>820</v>
      </c>
      <c r="C633" t="s">
        <v>424</v>
      </c>
      <c r="D633" t="s">
        <v>821</v>
      </c>
      <c r="E633" t="s">
        <v>35692</v>
      </c>
      <c r="F633" t="s">
        <v>231</v>
      </c>
      <c r="G633" t="s">
        <v>822</v>
      </c>
      <c r="H633" t="s">
        <v>31474</v>
      </c>
      <c r="I633" t="s">
        <v>275</v>
      </c>
      <c r="J633">
        <v>1</v>
      </c>
      <c r="K633" s="342">
        <v>19224348</v>
      </c>
      <c r="L633">
        <v>5720000</v>
      </c>
      <c r="M633">
        <v>0</v>
      </c>
      <c r="N633" s="23">
        <v>46024</v>
      </c>
      <c r="O633">
        <v>2</v>
      </c>
      <c r="P633">
        <v>3.3609</v>
      </c>
      <c r="Q633" t="s">
        <v>232</v>
      </c>
      <c r="T633" t="s">
        <v>233</v>
      </c>
      <c r="U633">
        <v>0</v>
      </c>
      <c r="V633">
        <v>0</v>
      </c>
      <c r="W633">
        <v>0</v>
      </c>
      <c r="X633">
        <v>0</v>
      </c>
      <c r="Y633" t="str">
        <f>+MID(Tabla_Consulta_desde_Reporte_de_Valorización_de_Instrumentos6[[#This Row],[CODIGO_SBS]],7,1)</f>
        <v>2</v>
      </c>
      <c r="Z633" t="str">
        <f>Tabla_Consulta_desde_Reporte_de_Valorización_de_Instrumentos6[[#This Row],[CODIGO_SBS]]&amp;"-"&amp;RIGHT(Tabla_Consulta_desde_Reporte_de_Valorización_de_Instrumentos6[[#This Row],[PORTAFOLIO]],1)</f>
        <v>6B53032AX869-3</v>
      </c>
      <c r="AA633" t="s">
        <v>37224</v>
      </c>
      <c r="AB633" t="s">
        <v>37223</v>
      </c>
      <c r="AC633">
        <f>Tabla_Consulta_desde_Reporte_de_Valorización_de_Instrumentos6[[#This Row],[VALOR_UNITARIO]]*Tabla_Consulta_desde_Reporte_de_Valorización_de_Instrumentos6[[#This Row],[CANTIDAD]]</f>
        <v>0</v>
      </c>
      <c r="AD633" t="e">
        <v>#N/A</v>
      </c>
      <c r="AE6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4" spans="1:31" hidden="1" x14ac:dyDescent="0.35">
      <c r="A634" s="22" t="s">
        <v>35557</v>
      </c>
      <c r="B634" t="s">
        <v>820</v>
      </c>
      <c r="C634" t="s">
        <v>424</v>
      </c>
      <c r="D634" t="s">
        <v>821</v>
      </c>
      <c r="E634" t="s">
        <v>35689</v>
      </c>
      <c r="F634" t="s">
        <v>231</v>
      </c>
      <c r="G634" t="s">
        <v>822</v>
      </c>
      <c r="H634" t="s">
        <v>824</v>
      </c>
      <c r="I634" t="s">
        <v>275</v>
      </c>
      <c r="J634">
        <v>1</v>
      </c>
      <c r="K634" s="342">
        <v>336090</v>
      </c>
      <c r="L634">
        <v>100000</v>
      </c>
      <c r="M634">
        <v>0</v>
      </c>
      <c r="N634" s="23">
        <v>46024</v>
      </c>
      <c r="O634">
        <v>2</v>
      </c>
      <c r="P634">
        <v>3.3609</v>
      </c>
      <c r="Q634" t="s">
        <v>232</v>
      </c>
      <c r="T634" t="s">
        <v>233</v>
      </c>
      <c r="U634">
        <v>0</v>
      </c>
      <c r="V634">
        <v>0</v>
      </c>
      <c r="W634">
        <v>0</v>
      </c>
      <c r="X634">
        <v>0</v>
      </c>
      <c r="Y634" t="str">
        <f>+MID(Tabla_Consulta_desde_Reporte_de_Valorización_de_Instrumentos6[[#This Row],[CODIGO_SBS]],7,1)</f>
        <v>2</v>
      </c>
      <c r="Z634" t="str">
        <f>Tabla_Consulta_desde_Reporte_de_Valorización_de_Instrumentos6[[#This Row],[CODIGO_SBS]]&amp;"-"&amp;RIGHT(Tabla_Consulta_desde_Reporte_de_Valorización_de_Instrumentos6[[#This Row],[PORTAFOLIO]],1)</f>
        <v>6B53232AX868-3</v>
      </c>
      <c r="AA634" t="s">
        <v>37224</v>
      </c>
      <c r="AB634" t="s">
        <v>37223</v>
      </c>
      <c r="AC634">
        <f>Tabla_Consulta_desde_Reporte_de_Valorización_de_Instrumentos6[[#This Row],[VALOR_UNITARIO]]*Tabla_Consulta_desde_Reporte_de_Valorización_de_Instrumentos6[[#This Row],[CANTIDAD]]</f>
        <v>0</v>
      </c>
      <c r="AD634" t="e">
        <v>#N/A</v>
      </c>
      <c r="AE63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5" spans="1:31" hidden="1" x14ac:dyDescent="0.35">
      <c r="A635" s="22" t="s">
        <v>35557</v>
      </c>
      <c r="B635" t="s">
        <v>820</v>
      </c>
      <c r="C635" t="s">
        <v>424</v>
      </c>
      <c r="D635" t="s">
        <v>821</v>
      </c>
      <c r="E635" t="s">
        <v>35678</v>
      </c>
      <c r="F635" t="s">
        <v>231</v>
      </c>
      <c r="G635" t="s">
        <v>822</v>
      </c>
      <c r="H635" t="s">
        <v>824</v>
      </c>
      <c r="I635" t="s">
        <v>275</v>
      </c>
      <c r="J635">
        <v>1</v>
      </c>
      <c r="K635" s="342">
        <v>4906914</v>
      </c>
      <c r="L635">
        <v>1460000</v>
      </c>
      <c r="M635">
        <v>0</v>
      </c>
      <c r="N635" s="23">
        <v>46024</v>
      </c>
      <c r="O635">
        <v>2</v>
      </c>
      <c r="P635">
        <v>3.3609</v>
      </c>
      <c r="Q635" t="s">
        <v>232</v>
      </c>
      <c r="T635" t="s">
        <v>233</v>
      </c>
      <c r="U635">
        <v>0</v>
      </c>
      <c r="V635">
        <v>0</v>
      </c>
      <c r="W635">
        <v>0</v>
      </c>
      <c r="X635">
        <v>0</v>
      </c>
      <c r="Y635" t="str">
        <f>+MID(Tabla_Consulta_desde_Reporte_de_Valorización_de_Instrumentos6[[#This Row],[CODIGO_SBS]],7,1)</f>
        <v>2</v>
      </c>
      <c r="Z635" t="str">
        <f>Tabla_Consulta_desde_Reporte_de_Valorización_de_Instrumentos6[[#This Row],[CODIGO_SBS]]&amp;"-"&amp;RIGHT(Tabla_Consulta_desde_Reporte_de_Valorización_de_Instrumentos6[[#This Row],[PORTAFOLIO]],1)</f>
        <v>6B53232AX867-3</v>
      </c>
      <c r="AA635" t="s">
        <v>37224</v>
      </c>
      <c r="AB635" t="s">
        <v>37223</v>
      </c>
      <c r="AC635">
        <f>Tabla_Consulta_desde_Reporte_de_Valorización_de_Instrumentos6[[#This Row],[VALOR_UNITARIO]]*Tabla_Consulta_desde_Reporte_de_Valorización_de_Instrumentos6[[#This Row],[CANTIDAD]]</f>
        <v>0</v>
      </c>
      <c r="AD635" t="e">
        <v>#N/A</v>
      </c>
      <c r="AE6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6" spans="1:31" hidden="1" x14ac:dyDescent="0.35">
      <c r="A636" s="22" t="s">
        <v>35557</v>
      </c>
      <c r="B636" t="s">
        <v>820</v>
      </c>
      <c r="C636" t="s">
        <v>32886</v>
      </c>
      <c r="D636" t="s">
        <v>821</v>
      </c>
      <c r="E636" t="s">
        <v>35653</v>
      </c>
      <c r="F636" t="s">
        <v>231</v>
      </c>
      <c r="G636" t="s">
        <v>822</v>
      </c>
      <c r="H636" t="s">
        <v>823</v>
      </c>
      <c r="I636" t="s">
        <v>275</v>
      </c>
      <c r="J636">
        <v>1</v>
      </c>
      <c r="K636" s="342">
        <v>0</v>
      </c>
      <c r="L636">
        <v>0</v>
      </c>
      <c r="M636">
        <v>0</v>
      </c>
      <c r="N636" s="23">
        <v>46022</v>
      </c>
      <c r="O636">
        <v>0</v>
      </c>
      <c r="P636">
        <v>3.3609</v>
      </c>
      <c r="Q636" t="s">
        <v>232</v>
      </c>
      <c r="R636">
        <v>1751324.2955700001</v>
      </c>
      <c r="S636" s="342">
        <v>520824.45</v>
      </c>
      <c r="T636" t="s">
        <v>233</v>
      </c>
      <c r="U636">
        <v>0</v>
      </c>
      <c r="V636">
        <v>0</v>
      </c>
      <c r="W636">
        <v>0</v>
      </c>
      <c r="X636">
        <v>0</v>
      </c>
      <c r="Y636" t="str">
        <f>+MID(Tabla_Consulta_desde_Reporte_de_Valorización_de_Instrumentos6[[#This Row],[CODIGO_SBS]],7,1)</f>
        <v>2</v>
      </c>
      <c r="Z636" t="str">
        <f>Tabla_Consulta_desde_Reporte_de_Valorización_de_Instrumentos6[[#This Row],[CODIGO_SBS]]&amp;"-"&amp;RIGHT(Tabla_Consulta_desde_Reporte_de_Valorización_de_Instrumentos6[[#This Row],[PORTAFOLIO]],1)</f>
        <v>6B52022AX842-1</v>
      </c>
      <c r="AA636" t="s">
        <v>37224</v>
      </c>
      <c r="AB636" t="s">
        <v>37223</v>
      </c>
      <c r="AC636">
        <f>Tabla_Consulta_desde_Reporte_de_Valorización_de_Instrumentos6[[#This Row],[VALOR_UNITARIO]]*Tabla_Consulta_desde_Reporte_de_Valorización_de_Instrumentos6[[#This Row],[CANTIDAD]]</f>
        <v>0</v>
      </c>
      <c r="AD636" t="e">
        <v>#N/A</v>
      </c>
      <c r="AE6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7" spans="1:31" hidden="1" x14ac:dyDescent="0.35">
      <c r="A637" s="22" t="s">
        <v>35557</v>
      </c>
      <c r="B637" t="s">
        <v>820</v>
      </c>
      <c r="C637" t="s">
        <v>32886</v>
      </c>
      <c r="D637" t="s">
        <v>821</v>
      </c>
      <c r="E637" t="s">
        <v>35654</v>
      </c>
      <c r="F637" t="s">
        <v>231</v>
      </c>
      <c r="G637" t="s">
        <v>822</v>
      </c>
      <c r="H637" t="s">
        <v>31474</v>
      </c>
      <c r="I637" t="s">
        <v>275</v>
      </c>
      <c r="J637">
        <v>1</v>
      </c>
      <c r="K637" s="342">
        <v>0</v>
      </c>
      <c r="L637">
        <v>0</v>
      </c>
      <c r="M637">
        <v>0</v>
      </c>
      <c r="N637" s="23">
        <v>46022</v>
      </c>
      <c r="O637">
        <v>0</v>
      </c>
      <c r="P637">
        <v>3.3609</v>
      </c>
      <c r="Q637" t="s">
        <v>232</v>
      </c>
      <c r="R637">
        <v>4886040.5573100001</v>
      </c>
      <c r="S637" s="342">
        <v>1453054.35</v>
      </c>
      <c r="T637" t="s">
        <v>233</v>
      </c>
      <c r="U637">
        <v>0</v>
      </c>
      <c r="V637">
        <v>0</v>
      </c>
      <c r="W637">
        <v>0</v>
      </c>
      <c r="X637">
        <v>0</v>
      </c>
      <c r="Y637" t="str">
        <f>+MID(Tabla_Consulta_desde_Reporte_de_Valorización_de_Instrumentos6[[#This Row],[CODIGO_SBS]],7,1)</f>
        <v>2</v>
      </c>
      <c r="Z637" t="str">
        <f>Tabla_Consulta_desde_Reporte_de_Valorización_de_Instrumentos6[[#This Row],[CODIGO_SBS]]&amp;"-"&amp;RIGHT(Tabla_Consulta_desde_Reporte_de_Valorización_de_Instrumentos6[[#This Row],[PORTAFOLIO]],1)</f>
        <v>6B53032AX841-1</v>
      </c>
      <c r="AA637" t="s">
        <v>37224</v>
      </c>
      <c r="AB637" t="s">
        <v>37223</v>
      </c>
      <c r="AC637">
        <f>Tabla_Consulta_desde_Reporte_de_Valorización_de_Instrumentos6[[#This Row],[VALOR_UNITARIO]]*Tabla_Consulta_desde_Reporte_de_Valorización_de_Instrumentos6[[#This Row],[CANTIDAD]]</f>
        <v>0</v>
      </c>
      <c r="AD637" t="e">
        <v>#N/A</v>
      </c>
      <c r="AE6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8" spans="1:31" hidden="1" x14ac:dyDescent="0.35">
      <c r="A638" s="22" t="s">
        <v>35557</v>
      </c>
      <c r="B638" t="s">
        <v>820</v>
      </c>
      <c r="C638" t="s">
        <v>32886</v>
      </c>
      <c r="D638" t="s">
        <v>821</v>
      </c>
      <c r="E638" t="s">
        <v>35655</v>
      </c>
      <c r="F638" t="s">
        <v>231</v>
      </c>
      <c r="G638" t="s">
        <v>822</v>
      </c>
      <c r="H638" t="s">
        <v>31474</v>
      </c>
      <c r="I638" t="s">
        <v>275</v>
      </c>
      <c r="J638">
        <v>1</v>
      </c>
      <c r="K638" s="342">
        <v>0</v>
      </c>
      <c r="L638">
        <v>0</v>
      </c>
      <c r="M638">
        <v>0</v>
      </c>
      <c r="N638" s="23">
        <v>46022</v>
      </c>
      <c r="O638">
        <v>0</v>
      </c>
      <c r="P638">
        <v>3.3609</v>
      </c>
      <c r="Q638" t="s">
        <v>232</v>
      </c>
      <c r="R638">
        <v>2764656.5161979999</v>
      </c>
      <c r="S638" s="342">
        <v>822178.23</v>
      </c>
      <c r="T638" t="s">
        <v>233</v>
      </c>
      <c r="U638">
        <v>0</v>
      </c>
      <c r="V638">
        <v>0</v>
      </c>
      <c r="W638">
        <v>0</v>
      </c>
      <c r="X638">
        <v>0</v>
      </c>
      <c r="Y638" t="str">
        <f>+MID(Tabla_Consulta_desde_Reporte_de_Valorización_de_Instrumentos6[[#This Row],[CODIGO_SBS]],7,1)</f>
        <v>2</v>
      </c>
      <c r="Z638" t="str">
        <f>Tabla_Consulta_desde_Reporte_de_Valorización_de_Instrumentos6[[#This Row],[CODIGO_SBS]]&amp;"-"&amp;RIGHT(Tabla_Consulta_desde_Reporte_de_Valorización_de_Instrumentos6[[#This Row],[PORTAFOLIO]],1)</f>
        <v>6B53032AX840-1</v>
      </c>
      <c r="AA638" t="s">
        <v>37224</v>
      </c>
      <c r="AB638" t="s">
        <v>37223</v>
      </c>
      <c r="AC638">
        <f>Tabla_Consulta_desde_Reporte_de_Valorización_de_Instrumentos6[[#This Row],[VALOR_UNITARIO]]*Tabla_Consulta_desde_Reporte_de_Valorización_de_Instrumentos6[[#This Row],[CANTIDAD]]</f>
        <v>0</v>
      </c>
      <c r="AD638" t="e">
        <v>#N/A</v>
      </c>
      <c r="AE6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9" spans="1:31" hidden="1" x14ac:dyDescent="0.35">
      <c r="A639" s="22" t="s">
        <v>35557</v>
      </c>
      <c r="B639" t="s">
        <v>820</v>
      </c>
      <c r="C639" t="s">
        <v>424</v>
      </c>
      <c r="D639" t="s">
        <v>821</v>
      </c>
      <c r="E639" t="s">
        <v>35640</v>
      </c>
      <c r="F639" t="s">
        <v>231</v>
      </c>
      <c r="G639" t="s">
        <v>822</v>
      </c>
      <c r="H639" t="s">
        <v>824</v>
      </c>
      <c r="I639" t="s">
        <v>275</v>
      </c>
      <c r="J639">
        <v>1</v>
      </c>
      <c r="K639" s="342">
        <v>0</v>
      </c>
      <c r="L639">
        <v>0</v>
      </c>
      <c r="M639">
        <v>0</v>
      </c>
      <c r="N639" s="23">
        <v>46022</v>
      </c>
      <c r="O639">
        <v>0</v>
      </c>
      <c r="P639">
        <v>3.3609</v>
      </c>
      <c r="Q639" t="s">
        <v>232</v>
      </c>
      <c r="R639">
        <v>67430.587685999999</v>
      </c>
      <c r="S639" s="342">
        <v>20053.11</v>
      </c>
      <c r="T639" t="s">
        <v>233</v>
      </c>
      <c r="U639">
        <v>0</v>
      </c>
      <c r="V639">
        <v>0</v>
      </c>
      <c r="W639">
        <v>0</v>
      </c>
      <c r="X639">
        <v>0</v>
      </c>
      <c r="Y639" t="str">
        <f>+MID(Tabla_Consulta_desde_Reporte_de_Valorización_de_Instrumentos6[[#This Row],[CODIGO_SBS]],7,1)</f>
        <v>2</v>
      </c>
      <c r="Z639" t="str">
        <f>Tabla_Consulta_desde_Reporte_de_Valorización_de_Instrumentos6[[#This Row],[CODIGO_SBS]]&amp;"-"&amp;RIGHT(Tabla_Consulta_desde_Reporte_de_Valorización_de_Instrumentos6[[#This Row],[PORTAFOLIO]],1)</f>
        <v>6B53232AX854-3</v>
      </c>
      <c r="AA639" t="s">
        <v>37224</v>
      </c>
      <c r="AB639" t="s">
        <v>37223</v>
      </c>
      <c r="AC639">
        <f>Tabla_Consulta_desde_Reporte_de_Valorización_de_Instrumentos6[[#This Row],[VALOR_UNITARIO]]*Tabla_Consulta_desde_Reporte_de_Valorización_de_Instrumentos6[[#This Row],[CANTIDAD]]</f>
        <v>0</v>
      </c>
      <c r="AD639" t="e">
        <v>#N/A</v>
      </c>
      <c r="AE63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0" spans="1:31" hidden="1" x14ac:dyDescent="0.35">
      <c r="A640" s="22" t="s">
        <v>35557</v>
      </c>
      <c r="B640" t="s">
        <v>820</v>
      </c>
      <c r="C640" t="s">
        <v>424</v>
      </c>
      <c r="D640" t="s">
        <v>821</v>
      </c>
      <c r="E640" t="s">
        <v>35669</v>
      </c>
      <c r="F640" t="s">
        <v>231</v>
      </c>
      <c r="G640" t="s">
        <v>822</v>
      </c>
      <c r="H640" t="s">
        <v>824</v>
      </c>
      <c r="I640" t="s">
        <v>275</v>
      </c>
      <c r="J640">
        <v>1</v>
      </c>
      <c r="K640" s="342">
        <v>3260073</v>
      </c>
      <c r="L640">
        <v>970000</v>
      </c>
      <c r="M640">
        <v>0</v>
      </c>
      <c r="N640" s="23">
        <v>46024</v>
      </c>
      <c r="O640">
        <v>2</v>
      </c>
      <c r="P640">
        <v>3.3609</v>
      </c>
      <c r="Q640" t="s">
        <v>232</v>
      </c>
      <c r="T640" t="s">
        <v>233</v>
      </c>
      <c r="U640">
        <v>0</v>
      </c>
      <c r="V640">
        <v>0</v>
      </c>
      <c r="W640">
        <v>0</v>
      </c>
      <c r="X640">
        <v>0</v>
      </c>
      <c r="Y640" t="str">
        <f>+MID(Tabla_Consulta_desde_Reporte_de_Valorización_de_Instrumentos6[[#This Row],[CODIGO_SBS]],7,1)</f>
        <v>2</v>
      </c>
      <c r="Z640" t="str">
        <f>Tabla_Consulta_desde_Reporte_de_Valorización_de_Instrumentos6[[#This Row],[CODIGO_SBS]]&amp;"-"&amp;RIGHT(Tabla_Consulta_desde_Reporte_de_Valorización_de_Instrumentos6[[#This Row],[PORTAFOLIO]],1)</f>
        <v>6B53232AX866-3</v>
      </c>
      <c r="AA640" t="s">
        <v>37224</v>
      </c>
      <c r="AB640" t="s">
        <v>37223</v>
      </c>
      <c r="AC640">
        <f>Tabla_Consulta_desde_Reporte_de_Valorización_de_Instrumentos6[[#This Row],[VALOR_UNITARIO]]*Tabla_Consulta_desde_Reporte_de_Valorización_de_Instrumentos6[[#This Row],[CANTIDAD]]</f>
        <v>0</v>
      </c>
      <c r="AD640" t="e">
        <v>#N/A</v>
      </c>
      <c r="AE64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1" spans="1:31" hidden="1" x14ac:dyDescent="0.35">
      <c r="A641" s="22" t="s">
        <v>35557</v>
      </c>
      <c r="B641" t="s">
        <v>820</v>
      </c>
      <c r="C641" t="s">
        <v>424</v>
      </c>
      <c r="D641" t="s">
        <v>821</v>
      </c>
      <c r="E641" t="s">
        <v>35666</v>
      </c>
      <c r="F641" t="s">
        <v>231</v>
      </c>
      <c r="G641" t="s">
        <v>822</v>
      </c>
      <c r="H641" t="s">
        <v>35642</v>
      </c>
      <c r="I641" t="s">
        <v>275</v>
      </c>
      <c r="J641">
        <v>1</v>
      </c>
      <c r="K641" s="342">
        <v>7301702.3229839997</v>
      </c>
      <c r="L641">
        <v>2172543.7599999998</v>
      </c>
      <c r="M641">
        <v>0</v>
      </c>
      <c r="N641" s="23">
        <v>46024</v>
      </c>
      <c r="O641">
        <v>2</v>
      </c>
      <c r="P641">
        <v>3.3609</v>
      </c>
      <c r="Q641" t="s">
        <v>232</v>
      </c>
      <c r="T641" t="s">
        <v>233</v>
      </c>
      <c r="U641">
        <v>0</v>
      </c>
      <c r="V641">
        <v>0</v>
      </c>
      <c r="W641">
        <v>0</v>
      </c>
      <c r="X641">
        <v>0</v>
      </c>
      <c r="Y641" t="str">
        <f>+MID(Tabla_Consulta_desde_Reporte_de_Valorización_de_Instrumentos6[[#This Row],[CODIGO_SBS]],7,1)</f>
        <v>2</v>
      </c>
      <c r="Z641" t="str">
        <f>Tabla_Consulta_desde_Reporte_de_Valorización_de_Instrumentos6[[#This Row],[CODIGO_SBS]]&amp;"-"&amp;RIGHT(Tabla_Consulta_desde_Reporte_de_Valorización_de_Instrumentos6[[#This Row],[PORTAFOLIO]],1)</f>
        <v>6B58502AX865-3</v>
      </c>
      <c r="AA641" t="s">
        <v>37224</v>
      </c>
      <c r="AB641" t="s">
        <v>37223</v>
      </c>
      <c r="AC641">
        <f>Tabla_Consulta_desde_Reporte_de_Valorización_de_Instrumentos6[[#This Row],[VALOR_UNITARIO]]*Tabla_Consulta_desde_Reporte_de_Valorización_de_Instrumentos6[[#This Row],[CANTIDAD]]</f>
        <v>0</v>
      </c>
      <c r="AD641" t="e">
        <v>#N/A</v>
      </c>
      <c r="AE64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2" spans="1:31" hidden="1" x14ac:dyDescent="0.35">
      <c r="A642" s="22" t="s">
        <v>35557</v>
      </c>
      <c r="B642" t="s">
        <v>820</v>
      </c>
      <c r="C642" t="s">
        <v>424</v>
      </c>
      <c r="D642" t="s">
        <v>821</v>
      </c>
      <c r="E642" t="s">
        <v>35641</v>
      </c>
      <c r="F642" t="s">
        <v>231</v>
      </c>
      <c r="G642" t="s">
        <v>822</v>
      </c>
      <c r="H642" t="s">
        <v>35642</v>
      </c>
      <c r="I642" t="s">
        <v>275</v>
      </c>
      <c r="J642">
        <v>1</v>
      </c>
      <c r="K642" s="342">
        <v>0</v>
      </c>
      <c r="L642">
        <v>0</v>
      </c>
      <c r="M642">
        <v>0</v>
      </c>
      <c r="N642" s="23">
        <v>46022</v>
      </c>
      <c r="O642">
        <v>0</v>
      </c>
      <c r="P642">
        <v>3.3609</v>
      </c>
      <c r="Q642" t="s">
        <v>232</v>
      </c>
      <c r="R642">
        <v>8974928.3295540009</v>
      </c>
      <c r="S642" s="342">
        <v>2669044.29</v>
      </c>
      <c r="T642" t="s">
        <v>233</v>
      </c>
      <c r="U642">
        <v>0</v>
      </c>
      <c r="V642">
        <v>0</v>
      </c>
      <c r="W642">
        <v>0</v>
      </c>
      <c r="X642">
        <v>0</v>
      </c>
      <c r="Y642" t="str">
        <f>+MID(Tabla_Consulta_desde_Reporte_de_Valorización_de_Instrumentos6[[#This Row],[CODIGO_SBS]],7,1)</f>
        <v>2</v>
      </c>
      <c r="Z642" t="str">
        <f>Tabla_Consulta_desde_Reporte_de_Valorización_de_Instrumentos6[[#This Row],[CODIGO_SBS]]&amp;"-"&amp;RIGHT(Tabla_Consulta_desde_Reporte_de_Valorización_de_Instrumentos6[[#This Row],[PORTAFOLIO]],1)</f>
        <v>6B58502AX853-3</v>
      </c>
      <c r="AA642" t="s">
        <v>37224</v>
      </c>
      <c r="AB642" t="s">
        <v>37223</v>
      </c>
      <c r="AC642">
        <f>Tabla_Consulta_desde_Reporte_de_Valorización_de_Instrumentos6[[#This Row],[VALOR_UNITARIO]]*Tabla_Consulta_desde_Reporte_de_Valorización_de_Instrumentos6[[#This Row],[CANTIDAD]]</f>
        <v>0</v>
      </c>
      <c r="AD642" t="e">
        <v>#N/A</v>
      </c>
      <c r="AE64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3" spans="1:31" hidden="1" x14ac:dyDescent="0.35">
      <c r="A643" s="22" t="s">
        <v>35557</v>
      </c>
      <c r="B643" t="s">
        <v>820</v>
      </c>
      <c r="C643" t="s">
        <v>424</v>
      </c>
      <c r="D643" t="s">
        <v>821</v>
      </c>
      <c r="E643" t="s">
        <v>35679</v>
      </c>
      <c r="F643" t="s">
        <v>231</v>
      </c>
      <c r="G643" t="s">
        <v>822</v>
      </c>
      <c r="H643" t="s">
        <v>823</v>
      </c>
      <c r="I643" t="s">
        <v>275</v>
      </c>
      <c r="J643">
        <v>1</v>
      </c>
      <c r="K643" s="342">
        <v>3528945</v>
      </c>
      <c r="L643">
        <v>1050000</v>
      </c>
      <c r="M643">
        <v>0</v>
      </c>
      <c r="N643" s="23">
        <v>46024</v>
      </c>
      <c r="O643">
        <v>2</v>
      </c>
      <c r="P643">
        <v>3.3609</v>
      </c>
      <c r="Q643" t="s">
        <v>232</v>
      </c>
      <c r="T643" t="s">
        <v>233</v>
      </c>
      <c r="U643">
        <v>0</v>
      </c>
      <c r="V643">
        <v>0</v>
      </c>
      <c r="W643">
        <v>0</v>
      </c>
      <c r="X643">
        <v>0</v>
      </c>
      <c r="Y643" t="str">
        <f>+MID(Tabla_Consulta_desde_Reporte_de_Valorización_de_Instrumentos6[[#This Row],[CODIGO_SBS]],7,1)</f>
        <v>2</v>
      </c>
      <c r="Z643" t="str">
        <f>Tabla_Consulta_desde_Reporte_de_Valorización_de_Instrumentos6[[#This Row],[CODIGO_SBS]]&amp;"-"&amp;RIGHT(Tabla_Consulta_desde_Reporte_de_Valorización_de_Instrumentos6[[#This Row],[PORTAFOLIO]],1)</f>
        <v>6B52022AX871-3</v>
      </c>
      <c r="AA643" t="s">
        <v>37224</v>
      </c>
      <c r="AB643" t="s">
        <v>37223</v>
      </c>
      <c r="AC643">
        <f>Tabla_Consulta_desde_Reporte_de_Valorización_de_Instrumentos6[[#This Row],[VALOR_UNITARIO]]*Tabla_Consulta_desde_Reporte_de_Valorización_de_Instrumentos6[[#This Row],[CANTIDAD]]</f>
        <v>0</v>
      </c>
      <c r="AD643" t="e">
        <v>#N/A</v>
      </c>
      <c r="AE64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4" spans="1:31" hidden="1" x14ac:dyDescent="0.35">
      <c r="A644" s="22" t="s">
        <v>35557</v>
      </c>
      <c r="B644" t="s">
        <v>820</v>
      </c>
      <c r="C644" t="s">
        <v>424</v>
      </c>
      <c r="D644" t="s">
        <v>821</v>
      </c>
      <c r="E644" t="s">
        <v>35672</v>
      </c>
      <c r="F644" t="s">
        <v>231</v>
      </c>
      <c r="G644" t="s">
        <v>822</v>
      </c>
      <c r="H644" t="s">
        <v>823</v>
      </c>
      <c r="I644" t="s">
        <v>275</v>
      </c>
      <c r="J644">
        <v>1</v>
      </c>
      <c r="K644" s="342">
        <v>67218</v>
      </c>
      <c r="L644">
        <v>20000</v>
      </c>
      <c r="M644">
        <v>0</v>
      </c>
      <c r="N644" s="23">
        <v>46024</v>
      </c>
      <c r="O644">
        <v>2</v>
      </c>
      <c r="P644">
        <v>3.3609</v>
      </c>
      <c r="Q644" t="s">
        <v>232</v>
      </c>
      <c r="T644" t="s">
        <v>233</v>
      </c>
      <c r="U644">
        <v>0</v>
      </c>
      <c r="V644">
        <v>0</v>
      </c>
      <c r="W644">
        <v>0</v>
      </c>
      <c r="X644">
        <v>0</v>
      </c>
      <c r="Y644" t="str">
        <f>+MID(Tabla_Consulta_desde_Reporte_de_Valorización_de_Instrumentos6[[#This Row],[CODIGO_SBS]],7,1)</f>
        <v>2</v>
      </c>
      <c r="Z644" t="str">
        <f>Tabla_Consulta_desde_Reporte_de_Valorización_de_Instrumentos6[[#This Row],[CODIGO_SBS]]&amp;"-"&amp;RIGHT(Tabla_Consulta_desde_Reporte_de_Valorización_de_Instrumentos6[[#This Row],[PORTAFOLIO]],1)</f>
        <v>6B52022AX870-3</v>
      </c>
      <c r="AA644" t="s">
        <v>37224</v>
      </c>
      <c r="AB644" t="s">
        <v>37223</v>
      </c>
      <c r="AC644">
        <f>Tabla_Consulta_desde_Reporte_de_Valorización_de_Instrumentos6[[#This Row],[VALOR_UNITARIO]]*Tabla_Consulta_desde_Reporte_de_Valorización_de_Instrumentos6[[#This Row],[CANTIDAD]]</f>
        <v>0</v>
      </c>
      <c r="AD644" t="e">
        <v>#N/A</v>
      </c>
      <c r="AE64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6" spans="1:31" x14ac:dyDescent="0.35">
      <c r="K646" s="24"/>
    </row>
    <row r="647" spans="1:31" x14ac:dyDescent="0.35">
      <c r="K647" s="24"/>
    </row>
    <row r="648" spans="1:31" x14ac:dyDescent="0.35">
      <c r="I648" s="345"/>
      <c r="L648" s="23"/>
      <c r="N648"/>
      <c r="Q648" s="342"/>
      <c r="S648"/>
    </row>
    <row r="649" spans="1:31" x14ac:dyDescent="0.35">
      <c r="L649" s="23"/>
      <c r="N649"/>
      <c r="Q649" s="342"/>
      <c r="S649"/>
    </row>
    <row r="650" spans="1:31" x14ac:dyDescent="0.35">
      <c r="L650" s="23"/>
      <c r="N650"/>
      <c r="Q650" s="342"/>
      <c r="S650"/>
      <c r="X650" s="346"/>
    </row>
    <row r="651" spans="1:31" x14ac:dyDescent="0.35">
      <c r="L651" s="23"/>
      <c r="N651"/>
      <c r="Q651" s="342"/>
      <c r="S651"/>
      <c r="X651" s="347"/>
    </row>
    <row r="652" spans="1:31" x14ac:dyDescent="0.35">
      <c r="L652" s="23"/>
      <c r="N652"/>
      <c r="Q652" s="342"/>
      <c r="S652"/>
      <c r="X652" s="346"/>
    </row>
    <row r="653" spans="1:31" x14ac:dyDescent="0.35">
      <c r="L653" s="23"/>
      <c r="N653"/>
      <c r="Q653" s="342"/>
      <c r="S653"/>
      <c r="X653" s="347"/>
    </row>
    <row r="654" spans="1:31" x14ac:dyDescent="0.35">
      <c r="L654" s="23"/>
      <c r="N654"/>
      <c r="Q654" s="342"/>
      <c r="S654"/>
      <c r="X654" s="346"/>
    </row>
    <row r="655" spans="1:31" x14ac:dyDescent="0.35">
      <c r="L655" s="23"/>
      <c r="N655"/>
      <c r="Q655" s="342"/>
      <c r="S655"/>
      <c r="X655" s="347"/>
    </row>
    <row r="656" spans="1:31" x14ac:dyDescent="0.35">
      <c r="L656" s="23"/>
      <c r="N656"/>
      <c r="Q656" s="342"/>
      <c r="S656"/>
      <c r="X656" s="346"/>
    </row>
    <row r="657" spans="26:26" x14ac:dyDescent="0.35">
      <c r="Z657" s="347"/>
    </row>
    <row r="658" spans="26:26" x14ac:dyDescent="0.35">
      <c r="Z658" s="346"/>
    </row>
    <row r="659" spans="26:26" x14ac:dyDescent="0.35">
      <c r="Z659" s="347"/>
    </row>
    <row r="660" spans="26:26" x14ac:dyDescent="0.35">
      <c r="Z660" s="346"/>
    </row>
    <row r="661" spans="26:26" x14ac:dyDescent="0.35">
      <c r="Z661" s="347"/>
    </row>
    <row r="662" spans="26:26" x14ac:dyDescent="0.35">
      <c r="Z662" s="346"/>
    </row>
    <row r="663" spans="26:26" x14ac:dyDescent="0.35">
      <c r="Z663" s="347"/>
    </row>
    <row r="664" spans="26:26" x14ac:dyDescent="0.35">
      <c r="Z664" s="346"/>
    </row>
    <row r="665" spans="26:26" x14ac:dyDescent="0.35">
      <c r="Z665" s="347"/>
    </row>
    <row r="666" spans="26:26" x14ac:dyDescent="0.35">
      <c r="Z666" s="346"/>
    </row>
    <row r="667" spans="26:26" x14ac:dyDescent="0.35">
      <c r="Z667" s="347"/>
    </row>
    <row r="668" spans="26:26" x14ac:dyDescent="0.35">
      <c r="Z668" s="346"/>
    </row>
    <row r="669" spans="26:26" x14ac:dyDescent="0.35">
      <c r="Z669" s="347"/>
    </row>
    <row r="670" spans="26:26" x14ac:dyDescent="0.35">
      <c r="Z670" s="346"/>
    </row>
    <row r="671" spans="26:26" x14ac:dyDescent="0.35">
      <c r="Z671" s="347"/>
    </row>
    <row r="672" spans="26:26" x14ac:dyDescent="0.35">
      <c r="Z672" s="346"/>
    </row>
    <row r="673" spans="26:26" x14ac:dyDescent="0.35">
      <c r="Z673" s="347"/>
    </row>
    <row r="674" spans="26:26" x14ac:dyDescent="0.35">
      <c r="Z674" s="346"/>
    </row>
    <row r="675" spans="26:26" x14ac:dyDescent="0.35">
      <c r="Z675" s="347"/>
    </row>
    <row r="676" spans="26:26" x14ac:dyDescent="0.35">
      <c r="Z676" s="346"/>
    </row>
    <row r="677" spans="26:26" x14ac:dyDescent="0.35">
      <c r="Z677" s="347"/>
    </row>
    <row r="678" spans="26:26" x14ac:dyDescent="0.35">
      <c r="Z678" s="346"/>
    </row>
    <row r="679" spans="26:26" x14ac:dyDescent="0.35">
      <c r="Z679" s="347"/>
    </row>
    <row r="680" spans="26:26" x14ac:dyDescent="0.35">
      <c r="Z680" s="346"/>
    </row>
    <row r="681" spans="26:26" x14ac:dyDescent="0.35">
      <c r="Z681" s="347"/>
    </row>
    <row r="682" spans="26:26" x14ac:dyDescent="0.35">
      <c r="Z682" s="346"/>
    </row>
    <row r="683" spans="26:26" x14ac:dyDescent="0.35">
      <c r="Z683" s="347"/>
    </row>
    <row r="684" spans="26:26" x14ac:dyDescent="0.35">
      <c r="Z684" s="346"/>
    </row>
    <row r="685" spans="26:26" x14ac:dyDescent="0.35">
      <c r="Z685" s="347"/>
    </row>
    <row r="686" spans="26:26" x14ac:dyDescent="0.35">
      <c r="Z686" s="346"/>
    </row>
    <row r="687" spans="26:26" x14ac:dyDescent="0.35">
      <c r="Z687" s="347"/>
    </row>
    <row r="688" spans="26:26" x14ac:dyDescent="0.35">
      <c r="Z688" s="346"/>
    </row>
    <row r="689" spans="26:26" x14ac:dyDescent="0.35">
      <c r="Z689" s="347"/>
    </row>
    <row r="690" spans="26:26" x14ac:dyDescent="0.35">
      <c r="Z690" s="346"/>
    </row>
    <row r="691" spans="26:26" x14ac:dyDescent="0.35">
      <c r="Z691" s="347"/>
    </row>
    <row r="692" spans="26:26" x14ac:dyDescent="0.35">
      <c r="Z692" s="346"/>
    </row>
    <row r="693" spans="26:26" x14ac:dyDescent="0.35">
      <c r="Z693" s="347"/>
    </row>
    <row r="694" spans="26:26" x14ac:dyDescent="0.35">
      <c r="Z694" s="346"/>
    </row>
    <row r="695" spans="26:26" x14ac:dyDescent="0.35">
      <c r="Z695" s="347"/>
    </row>
    <row r="696" spans="26:26" x14ac:dyDescent="0.35">
      <c r="Z696" s="346"/>
    </row>
    <row r="697" spans="26:26" x14ac:dyDescent="0.35">
      <c r="Z697" s="347"/>
    </row>
    <row r="698" spans="26:26" x14ac:dyDescent="0.35">
      <c r="Z698" s="346"/>
    </row>
    <row r="699" spans="26:26" x14ac:dyDescent="0.35">
      <c r="Z699" s="347"/>
    </row>
    <row r="700" spans="26:26" x14ac:dyDescent="0.35">
      <c r="Z700" s="346"/>
    </row>
    <row r="701" spans="26:26" x14ac:dyDescent="0.35">
      <c r="Z701" s="347"/>
    </row>
    <row r="702" spans="26:26" x14ac:dyDescent="0.35">
      <c r="Z702" s="346"/>
    </row>
    <row r="703" spans="26:26" x14ac:dyDescent="0.35">
      <c r="Z703" s="347"/>
    </row>
    <row r="704" spans="26:26" x14ac:dyDescent="0.35">
      <c r="Z704" s="346"/>
    </row>
    <row r="705" spans="26:26" x14ac:dyDescent="0.35">
      <c r="Z705" s="347"/>
    </row>
    <row r="706" spans="26:26" x14ac:dyDescent="0.35">
      <c r="Z706" s="346"/>
    </row>
    <row r="707" spans="26:26" x14ac:dyDescent="0.35">
      <c r="Z707" s="347"/>
    </row>
    <row r="708" spans="26:26" x14ac:dyDescent="0.35">
      <c r="Z708" s="346"/>
    </row>
    <row r="709" spans="26:26" x14ac:dyDescent="0.35">
      <c r="Z709" s="347"/>
    </row>
    <row r="710" spans="26:26" x14ac:dyDescent="0.35">
      <c r="Z710" s="346"/>
    </row>
    <row r="711" spans="26:26" x14ac:dyDescent="0.35">
      <c r="Z711" s="347"/>
    </row>
    <row r="712" spans="26:26" x14ac:dyDescent="0.35">
      <c r="Z712" s="346"/>
    </row>
    <row r="713" spans="26:26" x14ac:dyDescent="0.35">
      <c r="Z713" s="347"/>
    </row>
    <row r="714" spans="26:26" x14ac:dyDescent="0.35">
      <c r="Z714" s="346"/>
    </row>
    <row r="715" spans="26:26" x14ac:dyDescent="0.35">
      <c r="Z715" s="347"/>
    </row>
    <row r="716" spans="26:26" x14ac:dyDescent="0.35">
      <c r="Z716" s="346"/>
    </row>
    <row r="717" spans="26:26" x14ac:dyDescent="0.35">
      <c r="Z717" s="347"/>
    </row>
    <row r="718" spans="26:26" x14ac:dyDescent="0.35">
      <c r="Z718" s="346"/>
    </row>
    <row r="719" spans="26:26" x14ac:dyDescent="0.35">
      <c r="Z719" s="347"/>
    </row>
    <row r="720" spans="26:26" x14ac:dyDescent="0.35">
      <c r="Z720" s="346"/>
    </row>
    <row r="721" spans="26:26" x14ac:dyDescent="0.35">
      <c r="Z721" s="347"/>
    </row>
    <row r="722" spans="26:26" x14ac:dyDescent="0.35">
      <c r="Z722" s="346"/>
    </row>
    <row r="723" spans="26:26" x14ac:dyDescent="0.35">
      <c r="Z723" s="347"/>
    </row>
    <row r="724" spans="26:26" x14ac:dyDescent="0.35">
      <c r="Z724" s="346"/>
    </row>
    <row r="725" spans="26:26" x14ac:dyDescent="0.35">
      <c r="Z725" s="347"/>
    </row>
    <row r="726" spans="26:26" x14ac:dyDescent="0.35">
      <c r="Z726" s="346"/>
    </row>
    <row r="727" spans="26:26" x14ac:dyDescent="0.35">
      <c r="Z727" s="347"/>
    </row>
    <row r="728" spans="26:26" x14ac:dyDescent="0.35">
      <c r="Z728" s="346"/>
    </row>
    <row r="729" spans="26:26" x14ac:dyDescent="0.35">
      <c r="Z729" s="347"/>
    </row>
    <row r="730" spans="26:26" x14ac:dyDescent="0.35">
      <c r="Z730" s="346"/>
    </row>
    <row r="731" spans="26:26" x14ac:dyDescent="0.35">
      <c r="Z731" s="347"/>
    </row>
    <row r="732" spans="26:26" x14ac:dyDescent="0.35">
      <c r="Z732" s="346"/>
    </row>
    <row r="733" spans="26:26" x14ac:dyDescent="0.35">
      <c r="Z733" s="347"/>
    </row>
    <row r="734" spans="26:26" x14ac:dyDescent="0.35">
      <c r="Z734" s="346"/>
    </row>
    <row r="735" spans="26:26" x14ac:dyDescent="0.35">
      <c r="Z735" s="347"/>
    </row>
    <row r="736" spans="26:26" x14ac:dyDescent="0.35">
      <c r="Z736" s="346"/>
    </row>
    <row r="737" spans="26:26" x14ac:dyDescent="0.35">
      <c r="Z737" s="347"/>
    </row>
    <row r="738" spans="26:26" x14ac:dyDescent="0.35">
      <c r="Z738" s="346"/>
    </row>
    <row r="739" spans="26:26" x14ac:dyDescent="0.35">
      <c r="Z739" s="347"/>
    </row>
    <row r="740" spans="26:26" x14ac:dyDescent="0.35">
      <c r="Z740" s="346"/>
    </row>
    <row r="741" spans="26:26" x14ac:dyDescent="0.35">
      <c r="Z741" s="347"/>
    </row>
    <row r="742" spans="26:26" x14ac:dyDescent="0.35">
      <c r="Z742" s="346"/>
    </row>
    <row r="743" spans="26:26" x14ac:dyDescent="0.35">
      <c r="Z743" s="347"/>
    </row>
    <row r="744" spans="26:26" x14ac:dyDescent="0.35">
      <c r="Z744" s="346"/>
    </row>
    <row r="745" spans="26:26" x14ac:dyDescent="0.35">
      <c r="Z745" s="347"/>
    </row>
    <row r="746" spans="26:26" x14ac:dyDescent="0.35">
      <c r="Z746" s="346"/>
    </row>
    <row r="747" spans="26:26" x14ac:dyDescent="0.35">
      <c r="Z747" s="347"/>
    </row>
    <row r="748" spans="26:26" x14ac:dyDescent="0.35">
      <c r="Z748" s="346"/>
    </row>
    <row r="749" spans="26:26" x14ac:dyDescent="0.35">
      <c r="Z749" s="347"/>
    </row>
    <row r="750" spans="26:26" x14ac:dyDescent="0.35">
      <c r="Z750" s="346"/>
    </row>
    <row r="751" spans="26:26" x14ac:dyDescent="0.35">
      <c r="Z751" s="347"/>
    </row>
    <row r="752" spans="26:26" x14ac:dyDescent="0.35">
      <c r="Z752" s="346"/>
    </row>
    <row r="753" spans="26:26" x14ac:dyDescent="0.35">
      <c r="Z753" s="347"/>
    </row>
    <row r="754" spans="26:26" x14ac:dyDescent="0.35">
      <c r="Z754" s="346"/>
    </row>
    <row r="755" spans="26:26" x14ac:dyDescent="0.35">
      <c r="Z755" s="347"/>
    </row>
    <row r="756" spans="26:26" x14ac:dyDescent="0.35">
      <c r="Z756" s="346"/>
    </row>
    <row r="757" spans="26:26" x14ac:dyDescent="0.35">
      <c r="Z757" s="347"/>
    </row>
    <row r="758" spans="26:26" x14ac:dyDescent="0.35">
      <c r="Z758" s="346"/>
    </row>
    <row r="759" spans="26:26" x14ac:dyDescent="0.35">
      <c r="Z759" s="347"/>
    </row>
    <row r="760" spans="26:26" x14ac:dyDescent="0.35">
      <c r="Z760" s="346"/>
    </row>
    <row r="761" spans="26:26" x14ac:dyDescent="0.35">
      <c r="Z761" s="34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C26E-4B5C-498E-A12F-89DC6A018AC7}">
  <dimension ref="A1:P246"/>
  <sheetViews>
    <sheetView topLeftCell="H29" workbookViewId="0">
      <selection activeCell="P43" sqref="P43"/>
    </sheetView>
  </sheetViews>
  <sheetFormatPr defaultRowHeight="14.5" x14ac:dyDescent="0.35"/>
  <cols>
    <col min="1" max="1" width="61.26953125" hidden="1" customWidth="1"/>
    <col min="2" max="2" width="0" hidden="1" customWidth="1"/>
    <col min="3" max="3" width="61.26953125" hidden="1" customWidth="1"/>
    <col min="4" max="5" width="0" hidden="1" customWidth="1"/>
    <col min="6" max="6" width="19.26953125" customWidth="1"/>
    <col min="7" max="7" width="64.453125" customWidth="1"/>
    <col min="11" max="11" width="13.1796875" bestFit="1" customWidth="1"/>
    <col min="12" max="12" width="30" bestFit="1" customWidth="1"/>
    <col min="15" max="15" width="22.453125" bestFit="1" customWidth="1"/>
    <col min="16" max="16" width="16.453125" bestFit="1" customWidth="1"/>
  </cols>
  <sheetData>
    <row r="1" spans="1:16" x14ac:dyDescent="0.35">
      <c r="A1" s="350" t="s">
        <v>37195</v>
      </c>
      <c r="C1" s="341" t="s">
        <v>31419</v>
      </c>
      <c r="F1" s="341" t="s">
        <v>31419</v>
      </c>
      <c r="G1" s="350" t="s">
        <v>37195</v>
      </c>
      <c r="O1" t="s">
        <v>37190</v>
      </c>
      <c r="P1" t="s">
        <v>37430</v>
      </c>
    </row>
    <row r="2" spans="1:16" x14ac:dyDescent="0.35">
      <c r="A2" t="s">
        <v>26119</v>
      </c>
      <c r="C2" s="146" t="s">
        <v>26119</v>
      </c>
      <c r="F2" t="s">
        <v>2</v>
      </c>
      <c r="G2" t="s">
        <v>936</v>
      </c>
      <c r="K2" s="147" t="s">
        <v>31521</v>
      </c>
      <c r="L2" t="s">
        <v>32213</v>
      </c>
      <c r="M2" s="5"/>
      <c r="O2" t="s">
        <v>37185</v>
      </c>
      <c r="P2" s="7">
        <f>SUMIF('Valorización de Instrumentos'!AE:AE,'Parametria 2'!O2,'Valorización de Instrumentos'!K:K)</f>
        <v>144255802.1209268</v>
      </c>
    </row>
    <row r="3" spans="1:16" x14ac:dyDescent="0.35">
      <c r="A3" t="s">
        <v>25717</v>
      </c>
      <c r="C3" s="147" t="s">
        <v>25184</v>
      </c>
      <c r="F3" t="s">
        <v>934</v>
      </c>
      <c r="G3" t="s">
        <v>30238</v>
      </c>
      <c r="K3" s="147" t="s">
        <v>32589</v>
      </c>
      <c r="L3" t="s">
        <v>37184</v>
      </c>
      <c r="O3" t="s">
        <v>954</v>
      </c>
      <c r="P3" s="7">
        <f>SUMIF('Valorización de Instrumentos'!AE:AE,'Parametria 2'!O3,'Valorización de Instrumentos'!K:K)</f>
        <v>5479726.5060831998</v>
      </c>
    </row>
    <row r="4" spans="1:16" x14ac:dyDescent="0.35">
      <c r="A4" t="s">
        <v>25701</v>
      </c>
      <c r="C4" s="147" t="s">
        <v>177</v>
      </c>
      <c r="F4" t="s">
        <v>934</v>
      </c>
      <c r="G4" t="s">
        <v>934</v>
      </c>
      <c r="K4" t="s">
        <v>35627</v>
      </c>
      <c r="L4" t="s">
        <v>37184</v>
      </c>
      <c r="O4" t="s">
        <v>22</v>
      </c>
      <c r="P4" s="7">
        <f>SUMIF('Valorización de Instrumentos'!AE:AE,'Parametria 2'!O4,'Valorización de Instrumentos'!K:K)</f>
        <v>57157115.748355001</v>
      </c>
    </row>
    <row r="5" spans="1:16" x14ac:dyDescent="0.35">
      <c r="A5" t="s">
        <v>25729</v>
      </c>
      <c r="C5" s="147" t="s">
        <v>176</v>
      </c>
      <c r="F5" t="s">
        <v>947</v>
      </c>
      <c r="G5" t="s">
        <v>30289</v>
      </c>
      <c r="K5" t="s">
        <v>32617</v>
      </c>
      <c r="L5" t="s">
        <v>31</v>
      </c>
      <c r="O5" t="s">
        <v>24</v>
      </c>
      <c r="P5" s="7">
        <f>SUMIF('Valorización de Instrumentos'!AE:AE,'Parametria 2'!O5,'Valorización de Instrumentos'!K:K)</f>
        <v>51254539.176427096</v>
      </c>
    </row>
    <row r="6" spans="1:16" x14ac:dyDescent="0.35">
      <c r="A6" t="s">
        <v>28571</v>
      </c>
      <c r="C6" s="147" t="s">
        <v>973</v>
      </c>
      <c r="F6" t="s">
        <v>929</v>
      </c>
      <c r="G6" t="s">
        <v>931</v>
      </c>
      <c r="K6" t="s">
        <v>32614</v>
      </c>
      <c r="L6" t="s">
        <v>31</v>
      </c>
      <c r="O6" t="s">
        <v>960</v>
      </c>
      <c r="P6" s="7">
        <f>SUMIF('Valorización de Instrumentos'!AE:AE,'Parametria 2'!O6,'Valorización de Instrumentos'!K:K)</f>
        <v>6957636.3468535002</v>
      </c>
    </row>
    <row r="7" spans="1:16" x14ac:dyDescent="0.35">
      <c r="A7" t="s">
        <v>32912</v>
      </c>
      <c r="C7" s="146" t="s">
        <v>25064</v>
      </c>
      <c r="F7" t="s">
        <v>953</v>
      </c>
      <c r="G7" t="s">
        <v>953</v>
      </c>
      <c r="K7" t="s">
        <v>35571</v>
      </c>
      <c r="L7" t="s">
        <v>37237</v>
      </c>
      <c r="O7" t="s">
        <v>26</v>
      </c>
      <c r="P7" s="7">
        <f>SUMIF('Valorización de Instrumentos'!AE:AE,'Parametria 2'!O7,'Valorización de Instrumentos'!K:K)</f>
        <v>30547552.419070199</v>
      </c>
    </row>
    <row r="8" spans="1:16" x14ac:dyDescent="0.35">
      <c r="A8" t="s">
        <v>1107</v>
      </c>
      <c r="C8" s="147" t="s">
        <v>25197</v>
      </c>
      <c r="F8" t="s">
        <v>946</v>
      </c>
      <c r="G8" t="s">
        <v>30287</v>
      </c>
      <c r="K8" t="s">
        <v>35501</v>
      </c>
      <c r="L8" t="s">
        <v>37237</v>
      </c>
      <c r="O8" t="s">
        <v>980</v>
      </c>
      <c r="P8" s="7">
        <f>SUMIF('Valorización de Instrumentos'!AE:AE,'Parametria 2'!O8,'Valorización de Instrumentos'!K:K)</f>
        <v>116682275.116805</v>
      </c>
    </row>
    <row r="9" spans="1:16" x14ac:dyDescent="0.35">
      <c r="A9" t="s">
        <v>950</v>
      </c>
      <c r="C9" s="146" t="s">
        <v>25198</v>
      </c>
      <c r="F9" t="s">
        <v>975</v>
      </c>
      <c r="G9" t="s">
        <v>966</v>
      </c>
      <c r="K9" t="s">
        <v>31507</v>
      </c>
      <c r="L9" t="s">
        <v>37237</v>
      </c>
      <c r="O9" t="s">
        <v>30</v>
      </c>
      <c r="P9" s="7">
        <f>SUMIF('Valorización de Instrumentos'!AE:AE,'Parametria 2'!O9,'Valorización de Instrumentos'!K:K)</f>
        <v>1764204.2864099999</v>
      </c>
    </row>
    <row r="10" spans="1:16" x14ac:dyDescent="0.35">
      <c r="A10" t="s">
        <v>15</v>
      </c>
      <c r="C10" s="147" t="s">
        <v>25223</v>
      </c>
      <c r="F10" t="s">
        <v>976</v>
      </c>
      <c r="G10" t="s">
        <v>37196</v>
      </c>
      <c r="K10" t="s">
        <v>35568</v>
      </c>
      <c r="L10" t="s">
        <v>37237</v>
      </c>
      <c r="O10" t="s">
        <v>25060</v>
      </c>
      <c r="P10" s="7">
        <f>SUMIF('Valorización de Instrumentos'!AE:AE,'Parametria 2'!O10,'Valorización de Instrumentos'!K:K)</f>
        <v>221780460.34899998</v>
      </c>
    </row>
    <row r="11" spans="1:16" x14ac:dyDescent="0.35">
      <c r="A11" t="s">
        <v>951</v>
      </c>
      <c r="C11" s="147" t="s">
        <v>25168</v>
      </c>
      <c r="F11" t="s">
        <v>974</v>
      </c>
      <c r="G11" t="s">
        <v>935</v>
      </c>
      <c r="K11" t="s">
        <v>32524</v>
      </c>
      <c r="L11" t="s">
        <v>37237</v>
      </c>
      <c r="O11" t="s">
        <v>37241</v>
      </c>
      <c r="P11" s="7">
        <f>SUMIF('Valorización de Instrumentos'!AE:AE,'Parametria 2'!O11,'Valorización de Instrumentos'!K:K)</f>
        <v>132046705.51927271</v>
      </c>
    </row>
    <row r="12" spans="1:16" x14ac:dyDescent="0.35">
      <c r="A12" t="s">
        <v>20816</v>
      </c>
      <c r="C12" s="146" t="s">
        <v>25214</v>
      </c>
      <c r="F12" t="s">
        <v>940</v>
      </c>
      <c r="G12" t="s">
        <v>26047</v>
      </c>
      <c r="K12" t="s">
        <v>32527</v>
      </c>
      <c r="L12" t="s">
        <v>31424</v>
      </c>
      <c r="O12" t="s">
        <v>31424</v>
      </c>
      <c r="P12" s="7">
        <f>SUMIF('Valorización de Instrumentos'!AE:AE,'Parametria 2'!O12,'Valorización de Instrumentos'!K:K)</f>
        <v>94112874.581383198</v>
      </c>
    </row>
    <row r="13" spans="1:16" x14ac:dyDescent="0.35">
      <c r="A13" t="s">
        <v>27959</v>
      </c>
      <c r="C13" s="147" t="s">
        <v>25165</v>
      </c>
      <c r="F13" t="s">
        <v>31420</v>
      </c>
      <c r="G13" t="s">
        <v>943</v>
      </c>
      <c r="K13" t="s">
        <v>35574</v>
      </c>
      <c r="L13" t="s">
        <v>25330</v>
      </c>
      <c r="O13" t="s">
        <v>25330</v>
      </c>
      <c r="P13" s="7">
        <f>SUMIF('Valorización de Instrumentos'!AE:AE,'Parametria 2'!O13,'Valorización de Instrumentos'!K:K)</f>
        <v>193801668.7187072</v>
      </c>
    </row>
    <row r="14" spans="1:16" x14ac:dyDescent="0.35">
      <c r="A14" t="s">
        <v>949</v>
      </c>
      <c r="C14" s="146" t="s">
        <v>25163</v>
      </c>
      <c r="F14" t="s">
        <v>960</v>
      </c>
      <c r="G14" t="s">
        <v>960</v>
      </c>
      <c r="K14" t="s">
        <v>32593</v>
      </c>
      <c r="L14" t="s">
        <v>37235</v>
      </c>
      <c r="O14" t="s">
        <v>37237</v>
      </c>
      <c r="P14" s="7">
        <f>SUMIF('Valorización de Instrumentos'!AE:AE,'Parametria 2'!O14,'Valorización de Instrumentos'!K:K)</f>
        <v>116271716.80929691</v>
      </c>
    </row>
    <row r="15" spans="1:16" x14ac:dyDescent="0.35">
      <c r="A15" t="s">
        <v>952</v>
      </c>
      <c r="C15" s="147" t="s">
        <v>25206</v>
      </c>
      <c r="F15" t="s">
        <v>961</v>
      </c>
      <c r="G15" t="s">
        <v>961</v>
      </c>
      <c r="K15" t="s">
        <v>31514</v>
      </c>
      <c r="L15" t="s">
        <v>37235</v>
      </c>
      <c r="O15" t="s">
        <v>964</v>
      </c>
      <c r="P15" s="7">
        <f>SUMIF('Valorización de Instrumentos'!AE:AE,'Parametria 2'!O15,'Valorización de Instrumentos'!K:K)</f>
        <v>24061260.135824598</v>
      </c>
    </row>
    <row r="16" spans="1:16" x14ac:dyDescent="0.35">
      <c r="A16" t="s">
        <v>955</v>
      </c>
      <c r="C16" s="147" t="s">
        <v>25203</v>
      </c>
      <c r="F16" t="s">
        <v>977</v>
      </c>
      <c r="G16" t="s">
        <v>932</v>
      </c>
      <c r="K16" t="s">
        <v>35528</v>
      </c>
      <c r="L16" t="s">
        <v>37185</v>
      </c>
      <c r="O16" t="s">
        <v>942</v>
      </c>
      <c r="P16" s="7">
        <f>SUMIF('Valorización de Instrumentos'!AE:AE,'Parametria 2'!O16,'Valorización de Instrumentos'!K:K)</f>
        <v>472877941.37895024</v>
      </c>
    </row>
    <row r="17" spans="1:16" x14ac:dyDescent="0.35">
      <c r="A17" t="s">
        <v>954</v>
      </c>
      <c r="C17" s="146" t="s">
        <v>25205</v>
      </c>
      <c r="F17" t="s">
        <v>3</v>
      </c>
      <c r="G17" t="s">
        <v>30264</v>
      </c>
      <c r="K17" t="s">
        <v>35632</v>
      </c>
      <c r="L17" t="s">
        <v>37185</v>
      </c>
      <c r="O17" t="s">
        <v>31</v>
      </c>
      <c r="P17" s="7">
        <f>SUMIF('Valorización de Instrumentos'!AE:AE,'Parametria 2'!O17,'Valorización de Instrumentos'!K:K)</f>
        <v>284394722.76013237</v>
      </c>
    </row>
    <row r="18" spans="1:16" x14ac:dyDescent="0.35">
      <c r="A18" t="s">
        <v>953</v>
      </c>
      <c r="C18" s="147" t="s">
        <v>25199</v>
      </c>
      <c r="F18" t="s">
        <v>26</v>
      </c>
      <c r="G18" t="s">
        <v>26</v>
      </c>
      <c r="K18" t="s">
        <v>31518</v>
      </c>
      <c r="L18" t="s">
        <v>37185</v>
      </c>
      <c r="O18" t="s">
        <v>34</v>
      </c>
      <c r="P18" s="7">
        <f>SUMIF('Valorización de Instrumentos'!AE:AE,'Parametria 2'!O18,'Valorización de Instrumentos'!K:K)</f>
        <v>206963.99310170001</v>
      </c>
    </row>
    <row r="19" spans="1:16" x14ac:dyDescent="0.35">
      <c r="A19" t="s">
        <v>963</v>
      </c>
      <c r="C19" s="147" t="s">
        <v>25217</v>
      </c>
      <c r="F19" t="s">
        <v>31</v>
      </c>
      <c r="G19" t="s">
        <v>37197</v>
      </c>
      <c r="K19" t="s">
        <v>32596</v>
      </c>
      <c r="L19" t="s">
        <v>37185</v>
      </c>
      <c r="O19" t="s">
        <v>976</v>
      </c>
      <c r="P19" s="7">
        <f>SUMIF('Valorización de Instrumentos'!AE:AE,'Parametria 2'!O19,'Valorización de Instrumentos'!K:K)</f>
        <v>86754451.707190007</v>
      </c>
    </row>
    <row r="20" spans="1:16" x14ac:dyDescent="0.35">
      <c r="A20" t="s">
        <v>21</v>
      </c>
      <c r="C20" s="146" t="s">
        <v>25215</v>
      </c>
      <c r="F20" t="s">
        <v>969</v>
      </c>
      <c r="G20" t="s">
        <v>969</v>
      </c>
      <c r="K20" t="s">
        <v>35631</v>
      </c>
      <c r="L20" t="s">
        <v>37185</v>
      </c>
      <c r="O20" t="s">
        <v>37240</v>
      </c>
      <c r="P20" s="7">
        <f>SUMIF('Valorización de Instrumentos'!AE:AE,'Parametria 2'!O20,'Valorización de Instrumentos'!K:K)</f>
        <v>54897679.980149999</v>
      </c>
    </row>
    <row r="21" spans="1:16" x14ac:dyDescent="0.35">
      <c r="A21" t="s">
        <v>22</v>
      </c>
      <c r="C21" s="146" t="s">
        <v>25167</v>
      </c>
      <c r="F21" t="s">
        <v>980</v>
      </c>
      <c r="G21" t="s">
        <v>962</v>
      </c>
      <c r="K21" t="s">
        <v>32602</v>
      </c>
      <c r="L21" t="s">
        <v>37239</v>
      </c>
      <c r="O21" t="s">
        <v>975</v>
      </c>
      <c r="P21" s="7">
        <f>SUMIF('Valorización de Instrumentos'!AE:AE,'Parametria 2'!O21,'Valorización de Instrumentos'!K:K)</f>
        <v>28177239.753679898</v>
      </c>
    </row>
    <row r="22" spans="1:16" x14ac:dyDescent="0.35">
      <c r="A22" t="s">
        <v>24</v>
      </c>
      <c r="C22" s="146" t="s">
        <v>1497</v>
      </c>
      <c r="F22" t="s">
        <v>22</v>
      </c>
      <c r="G22" t="s">
        <v>22</v>
      </c>
      <c r="K22" t="s">
        <v>32599</v>
      </c>
      <c r="L22" t="s">
        <v>37239</v>
      </c>
      <c r="M22" t="s">
        <v>29498</v>
      </c>
      <c r="O22" t="s">
        <v>31420</v>
      </c>
      <c r="P22" s="7">
        <f>SUMIF('Valorización de Instrumentos'!AE:AE,'Parametria 2'!O22,'Valorización de Instrumentos'!K:K)</f>
        <v>536540054.54497999</v>
      </c>
    </row>
    <row r="23" spans="1:16" x14ac:dyDescent="0.35">
      <c r="A23" t="s">
        <v>960</v>
      </c>
      <c r="C23" s="146" t="s">
        <v>32915</v>
      </c>
      <c r="F23" t="s">
        <v>36381</v>
      </c>
      <c r="G23" t="s">
        <v>952</v>
      </c>
      <c r="K23" t="s">
        <v>35635</v>
      </c>
      <c r="L23" t="s">
        <v>37237</v>
      </c>
      <c r="M23" t="s">
        <v>37236</v>
      </c>
      <c r="O23" t="s">
        <v>31422</v>
      </c>
      <c r="P23" s="7">
        <f>SUMIF('Valorización de Instrumentos'!AE:AE,'Parametria 2'!O23,'Valorización de Instrumentos'!K:K)</f>
        <v>54821451.499367997</v>
      </c>
    </row>
    <row r="24" spans="1:16" x14ac:dyDescent="0.35">
      <c r="A24" t="s">
        <v>26</v>
      </c>
      <c r="C24" s="147" t="s">
        <v>1030</v>
      </c>
      <c r="F24" t="s">
        <v>8</v>
      </c>
      <c r="G24" t="s">
        <v>945</v>
      </c>
      <c r="K24" t="s">
        <v>32605</v>
      </c>
      <c r="L24" t="s">
        <v>24960</v>
      </c>
      <c r="O24" t="s">
        <v>934</v>
      </c>
      <c r="P24" s="7">
        <f>SUMIF('Valorización de Instrumentos'!AE:AE,'Parametria 2'!O24,'Valorización de Instrumentos'!K:K)</f>
        <v>351812911.50844169</v>
      </c>
    </row>
    <row r="25" spans="1:16" x14ac:dyDescent="0.35">
      <c r="A25" t="s">
        <v>961</v>
      </c>
      <c r="C25" s="146" t="s">
        <v>1029</v>
      </c>
      <c r="F25" t="s">
        <v>8</v>
      </c>
      <c r="G25" t="s">
        <v>978</v>
      </c>
      <c r="K25" t="s">
        <v>35531</v>
      </c>
      <c r="L25" t="s">
        <v>24960</v>
      </c>
      <c r="O25" t="s">
        <v>946</v>
      </c>
      <c r="P25" s="7">
        <f>SUMIF('Valorización de Instrumentos'!AE:AE,'Parametria 2'!O25,'Valorización de Instrumentos'!K:K)</f>
        <v>1220428492.2846026</v>
      </c>
    </row>
    <row r="26" spans="1:16" x14ac:dyDescent="0.35">
      <c r="A26" t="s">
        <v>962</v>
      </c>
      <c r="C26" s="146" t="s">
        <v>21109</v>
      </c>
      <c r="F26" t="s">
        <v>7</v>
      </c>
      <c r="G26" t="s">
        <v>37225</v>
      </c>
      <c r="K26" t="s">
        <v>32608</v>
      </c>
      <c r="L26" t="s">
        <v>37238</v>
      </c>
      <c r="O26" t="s">
        <v>930</v>
      </c>
      <c r="P26" s="7">
        <f>SUMIF('Valorización de Instrumentos'!AE:AE,'Parametria 2'!O26,'Valorización de Instrumentos'!K:K)</f>
        <v>123979625.38202719</v>
      </c>
    </row>
    <row r="27" spans="1:16" x14ac:dyDescent="0.35">
      <c r="A27" t="s">
        <v>30</v>
      </c>
      <c r="C27" s="147" t="s">
        <v>21085</v>
      </c>
      <c r="F27" t="s">
        <v>7</v>
      </c>
      <c r="G27" t="s">
        <v>944</v>
      </c>
      <c r="K27" t="s">
        <v>32611</v>
      </c>
      <c r="L27" t="s">
        <v>37238</v>
      </c>
      <c r="O27" t="s">
        <v>929</v>
      </c>
      <c r="P27" s="7">
        <f>SUMIF('Valorización de Instrumentos'!AE:AE,'Parametria 2'!O27,'Valorización de Instrumentos'!K:K)</f>
        <v>65938505.0342246</v>
      </c>
    </row>
    <row r="28" spans="1:16" x14ac:dyDescent="0.35">
      <c r="A28" t="s">
        <v>25060</v>
      </c>
      <c r="C28" s="147" t="s">
        <v>25246</v>
      </c>
      <c r="F28" t="s">
        <v>7</v>
      </c>
      <c r="G28" t="s">
        <v>37225</v>
      </c>
      <c r="K28" t="s">
        <v>35638</v>
      </c>
      <c r="L28" t="s">
        <v>37238</v>
      </c>
      <c r="O28" t="s">
        <v>3</v>
      </c>
      <c r="P28" s="7">
        <f>SUMIF('Valorización de Instrumentos'!AE:AE,'Parametria 2'!O28,'Valorización de Instrumentos'!K:K)</f>
        <v>250961504.571329</v>
      </c>
    </row>
    <row r="29" spans="1:16" x14ac:dyDescent="0.35">
      <c r="A29" t="s">
        <v>1</v>
      </c>
      <c r="C29" s="146" t="s">
        <v>32916</v>
      </c>
      <c r="F29" t="s">
        <v>31425</v>
      </c>
      <c r="G29" t="s">
        <v>956</v>
      </c>
      <c r="K29" s="147" t="s">
        <v>32530</v>
      </c>
      <c r="L29" t="s">
        <v>32502</v>
      </c>
      <c r="O29" t="s">
        <v>974</v>
      </c>
      <c r="P29" s="7">
        <f>SUMIF('Valorización de Instrumentos'!AE:AE,'Parametria 2'!O29,'Valorización de Instrumentos'!K:K)</f>
        <v>1450946651.6307001</v>
      </c>
    </row>
    <row r="30" spans="1:16" x14ac:dyDescent="0.35">
      <c r="A30" t="s">
        <v>946</v>
      </c>
      <c r="C30" s="146" t="s">
        <v>32917</v>
      </c>
      <c r="F30" t="s">
        <v>3</v>
      </c>
      <c r="G30" t="s">
        <v>26050</v>
      </c>
      <c r="O30" t="s">
        <v>31425</v>
      </c>
      <c r="P30" s="7">
        <f>SUMIF('Valorización de Instrumentos'!AE:AE,'Parametria 2'!O30,'Valorización de Instrumentos'!K:K)</f>
        <v>291276663.56617051</v>
      </c>
    </row>
    <row r="31" spans="1:16" x14ac:dyDescent="0.35">
      <c r="A31" t="s">
        <v>959</v>
      </c>
      <c r="C31" s="147" t="s">
        <v>4208</v>
      </c>
      <c r="F31" t="s">
        <v>31424</v>
      </c>
      <c r="G31" t="s">
        <v>35532</v>
      </c>
      <c r="O31" t="s">
        <v>940</v>
      </c>
      <c r="P31" s="7">
        <f>SUMIF('Valorización de Instrumentos'!AE:AE,'Parametria 2'!O31,'Valorización de Instrumentos'!K:K)</f>
        <v>220323924.92746869</v>
      </c>
    </row>
    <row r="32" spans="1:16" x14ac:dyDescent="0.35">
      <c r="A32" t="s">
        <v>35532</v>
      </c>
      <c r="C32" s="147" t="s">
        <v>27678</v>
      </c>
      <c r="F32" t="s">
        <v>24</v>
      </c>
      <c r="G32" t="s">
        <v>24</v>
      </c>
      <c r="O32" t="s">
        <v>2</v>
      </c>
      <c r="P32" s="7">
        <f>SUMIF('Valorización de Instrumentos'!AE:AE,'Parametria 2'!O32,'Valorización de Instrumentos'!K:K)</f>
        <v>59060164.614677995</v>
      </c>
    </row>
    <row r="33" spans="1:16" x14ac:dyDescent="0.35">
      <c r="A33" t="s">
        <v>956</v>
      </c>
      <c r="C33" s="146" t="s">
        <v>27686</v>
      </c>
      <c r="F33" t="s">
        <v>31422</v>
      </c>
      <c r="G33" t="s">
        <v>30267</v>
      </c>
      <c r="O33" t="s">
        <v>7</v>
      </c>
      <c r="P33" s="7">
        <f>SUMIF('Valorización de Instrumentos'!AE:AE,'Parametria 2'!O33,'Valorización de Instrumentos'!K:K)</f>
        <v>279264749.89547122</v>
      </c>
    </row>
    <row r="34" spans="1:16" x14ac:dyDescent="0.35">
      <c r="A34" t="s">
        <v>25330</v>
      </c>
      <c r="C34" s="147" t="s">
        <v>23063</v>
      </c>
      <c r="F34" t="s">
        <v>31422</v>
      </c>
      <c r="G34" t="s">
        <v>30271</v>
      </c>
      <c r="O34" t="s">
        <v>194</v>
      </c>
      <c r="P34" s="7">
        <f>SUMIF('Valorización de Instrumentos'!AE:AE,'Parametria 2'!O34,'Valorización de Instrumentos'!K:K)</f>
        <v>87650779.388494</v>
      </c>
    </row>
    <row r="35" spans="1:16" x14ac:dyDescent="0.35">
      <c r="A35" t="s">
        <v>978</v>
      </c>
      <c r="C35" s="146" t="s">
        <v>25379</v>
      </c>
      <c r="F35" t="s">
        <v>21</v>
      </c>
      <c r="G35" t="s">
        <v>21</v>
      </c>
      <c r="O35" t="s">
        <v>1096</v>
      </c>
      <c r="P35" s="7">
        <f>SUMIF('Valorización de Instrumentos'!AE:AE,'Parametria 2'!O35,'Valorización de Instrumentos'!K:K)</f>
        <v>1864743.1880000001</v>
      </c>
    </row>
    <row r="36" spans="1:16" x14ac:dyDescent="0.35">
      <c r="A36" t="e">
        <v>#N/A</v>
      </c>
      <c r="C36" s="147" t="s">
        <v>25229</v>
      </c>
      <c r="F36" t="s">
        <v>37189</v>
      </c>
      <c r="G36" t="s">
        <v>37198</v>
      </c>
      <c r="O36" t="s">
        <v>8</v>
      </c>
      <c r="P36" s="7">
        <f>SUMIF('Valorización de Instrumentos'!AE:AE,'Parametria 2'!O36,'Valorización de Instrumentos'!K:K)</f>
        <v>1050478033.3588146</v>
      </c>
    </row>
    <row r="37" spans="1:16" x14ac:dyDescent="0.35">
      <c r="A37" t="s">
        <v>964</v>
      </c>
      <c r="C37" s="146" t="s">
        <v>27074</v>
      </c>
      <c r="F37" t="s">
        <v>30</v>
      </c>
      <c r="G37" t="s">
        <v>30</v>
      </c>
      <c r="O37" t="s">
        <v>37184</v>
      </c>
      <c r="P37" s="7">
        <f>SUMIF('Valorización de Instrumentos'!AE:AE,'Parametria 2'!O37,'Valorización de Instrumentos'!K:K)</f>
        <v>32286039.986722</v>
      </c>
    </row>
    <row r="38" spans="1:16" x14ac:dyDescent="0.35">
      <c r="A38" t="s">
        <v>969</v>
      </c>
      <c r="C38" s="146" t="s">
        <v>4302</v>
      </c>
      <c r="F38" t="s">
        <v>930</v>
      </c>
      <c r="G38" t="s">
        <v>933</v>
      </c>
      <c r="O38" t="s">
        <v>37235</v>
      </c>
      <c r="P38" s="7">
        <f>SUMIF('Valorización de Instrumentos'!AE:AE,'Parametria 2'!O38,'Valorización de Instrumentos'!K:K)</f>
        <v>51216371.683639601</v>
      </c>
    </row>
    <row r="39" spans="1:16" x14ac:dyDescent="0.35">
      <c r="A39" t="s">
        <v>36</v>
      </c>
      <c r="C39" s="146" t="s">
        <v>21609</v>
      </c>
      <c r="F39" t="s">
        <v>194</v>
      </c>
      <c r="G39" t="s">
        <v>30272</v>
      </c>
      <c r="O39" t="s">
        <v>37239</v>
      </c>
      <c r="P39" s="7">
        <f>SUMIF('Valorización de Instrumentos'!AE:AE,'Parametria 2'!O39,'Valorización de Instrumentos'!K:K)</f>
        <v>51901086.231210001</v>
      </c>
    </row>
    <row r="40" spans="1:16" x14ac:dyDescent="0.35">
      <c r="A40" t="s">
        <v>967</v>
      </c>
      <c r="C40" s="146" t="s">
        <v>24714</v>
      </c>
      <c r="F40" t="s">
        <v>194</v>
      </c>
      <c r="G40" t="s">
        <v>30276</v>
      </c>
      <c r="O40" t="s">
        <v>24960</v>
      </c>
      <c r="P40" s="7">
        <f>SUMIF('Valorización de Instrumentos'!AE:AE,'Parametria 2'!O40,'Valorización de Instrumentos'!K:K)</f>
        <v>44789535.7707</v>
      </c>
    </row>
    <row r="41" spans="1:16" x14ac:dyDescent="0.35">
      <c r="A41" t="s">
        <v>981</v>
      </c>
      <c r="C41" s="146" t="s">
        <v>21831</v>
      </c>
      <c r="F41" t="s">
        <v>37185</v>
      </c>
      <c r="G41" t="s">
        <v>955</v>
      </c>
      <c r="O41" t="s">
        <v>37238</v>
      </c>
      <c r="P41" s="7">
        <f>SUMIF('Valorización de Instrumentos'!AE:AE,'Parametria 2'!O41,'Valorización de Instrumentos'!K:K)</f>
        <v>53566019.785023399</v>
      </c>
    </row>
    <row r="42" spans="1:16" x14ac:dyDescent="0.35">
      <c r="A42" t="s">
        <v>966</v>
      </c>
      <c r="C42" s="146" t="s">
        <v>1606</v>
      </c>
      <c r="F42" t="s">
        <v>37240</v>
      </c>
      <c r="G42" s="147" t="s">
        <v>981</v>
      </c>
      <c r="O42" t="s">
        <v>32213</v>
      </c>
      <c r="P42" s="7">
        <f>SUMIF('Valorización de Instrumentos'!AE:AE,'Parametria 2'!O42,'Valorización de Instrumentos'!K:K)</f>
        <v>19578969.704</v>
      </c>
    </row>
    <row r="43" spans="1:16" x14ac:dyDescent="0.35">
      <c r="A43" t="s">
        <v>942</v>
      </c>
      <c r="C43" s="147" t="s">
        <v>8008</v>
      </c>
      <c r="F43" t="s">
        <v>976</v>
      </c>
      <c r="G43" t="s">
        <v>965</v>
      </c>
      <c r="O43" t="s">
        <v>37</v>
      </c>
      <c r="P43" s="7">
        <f>SUMIF('Valorización de Instrumentos'!AE:AE,'Parametria 2'!O43,'Valorización de Instrumentos'!K:K)</f>
        <v>169163335.3355</v>
      </c>
    </row>
    <row r="44" spans="1:16" x14ac:dyDescent="0.35">
      <c r="A44" t="s">
        <v>943</v>
      </c>
      <c r="C44" s="146" t="s">
        <v>8787</v>
      </c>
      <c r="F44" t="s">
        <v>4</v>
      </c>
      <c r="G44" t="s">
        <v>941</v>
      </c>
    </row>
    <row r="45" spans="1:16" x14ac:dyDescent="0.35">
      <c r="A45" t="s">
        <v>30267</v>
      </c>
      <c r="C45" s="147" t="s">
        <v>19641</v>
      </c>
      <c r="F45" t="s">
        <v>31424</v>
      </c>
      <c r="G45" t="s">
        <v>937</v>
      </c>
    </row>
    <row r="46" spans="1:16" x14ac:dyDescent="0.35">
      <c r="A46" t="s">
        <v>30271</v>
      </c>
      <c r="C46" s="147" t="s">
        <v>24415</v>
      </c>
      <c r="F46" t="s">
        <v>31425</v>
      </c>
      <c r="G46" t="s">
        <v>938</v>
      </c>
    </row>
    <row r="47" spans="1:16" x14ac:dyDescent="0.35">
      <c r="A47" t="s">
        <v>30238</v>
      </c>
      <c r="C47" s="147" t="s">
        <v>21799</v>
      </c>
      <c r="F47" t="s">
        <v>31</v>
      </c>
      <c r="G47" t="s">
        <v>963</v>
      </c>
    </row>
    <row r="48" spans="1:16" x14ac:dyDescent="0.35">
      <c r="A48" t="s">
        <v>941</v>
      </c>
      <c r="C48" s="147" t="s">
        <v>1168</v>
      </c>
      <c r="F48" t="s">
        <v>934</v>
      </c>
      <c r="G48" t="s">
        <v>1</v>
      </c>
    </row>
    <row r="49" spans="1:7" x14ac:dyDescent="0.35">
      <c r="A49" t="s">
        <v>933</v>
      </c>
      <c r="C49" s="348" t="s">
        <v>37189</v>
      </c>
      <c r="F49" t="s">
        <v>37241</v>
      </c>
      <c r="G49" t="s">
        <v>959</v>
      </c>
    </row>
    <row r="50" spans="1:7" x14ac:dyDescent="0.35">
      <c r="A50" t="s">
        <v>931</v>
      </c>
      <c r="C50" s="349" t="s">
        <v>35532</v>
      </c>
      <c r="F50" t="s">
        <v>37242</v>
      </c>
      <c r="G50" t="s">
        <v>27840</v>
      </c>
    </row>
    <row r="51" spans="1:7" x14ac:dyDescent="0.35">
      <c r="A51" t="s">
        <v>26050</v>
      </c>
      <c r="C51" s="348" t="s">
        <v>25330</v>
      </c>
      <c r="F51" t="s">
        <v>36</v>
      </c>
      <c r="G51" t="s">
        <v>36</v>
      </c>
    </row>
    <row r="52" spans="1:7" x14ac:dyDescent="0.35">
      <c r="A52" t="s">
        <v>935</v>
      </c>
      <c r="C52" s="146" t="s">
        <v>23516</v>
      </c>
      <c r="F52" t="s">
        <v>36</v>
      </c>
      <c r="G52" t="s">
        <v>967</v>
      </c>
    </row>
    <row r="53" spans="1:7" x14ac:dyDescent="0.35">
      <c r="A53" t="s">
        <v>938</v>
      </c>
      <c r="C53" s="147" t="s">
        <v>27607</v>
      </c>
      <c r="F53" t="s">
        <v>37</v>
      </c>
      <c r="G53" t="s">
        <v>968</v>
      </c>
    </row>
    <row r="54" spans="1:7" x14ac:dyDescent="0.35">
      <c r="A54" t="s">
        <v>937</v>
      </c>
      <c r="C54" s="147" t="s">
        <v>23984</v>
      </c>
      <c r="F54" t="s">
        <v>942</v>
      </c>
      <c r="G54" t="s">
        <v>942</v>
      </c>
    </row>
    <row r="55" spans="1:7" x14ac:dyDescent="0.35">
      <c r="A55" t="s">
        <v>26047</v>
      </c>
      <c r="C55" s="147" t="s">
        <v>6165</v>
      </c>
    </row>
    <row r="56" spans="1:7" x14ac:dyDescent="0.35">
      <c r="A56" t="s">
        <v>936</v>
      </c>
      <c r="C56" s="147" t="s">
        <v>23083</v>
      </c>
      <c r="F56" t="s">
        <v>26119</v>
      </c>
      <c r="G56" t="s">
        <v>26119</v>
      </c>
    </row>
    <row r="57" spans="1:7" x14ac:dyDescent="0.35">
      <c r="A57" t="s">
        <v>932</v>
      </c>
      <c r="C57" s="147" t="s">
        <v>13677</v>
      </c>
      <c r="F57" t="s">
        <v>25717</v>
      </c>
      <c r="G57" t="s">
        <v>25717</v>
      </c>
    </row>
    <row r="58" spans="1:7" x14ac:dyDescent="0.35">
      <c r="A58" t="s">
        <v>944</v>
      </c>
      <c r="C58" s="147" t="s">
        <v>27862</v>
      </c>
      <c r="F58" t="s">
        <v>25701</v>
      </c>
      <c r="G58" t="s">
        <v>25701</v>
      </c>
    </row>
    <row r="59" spans="1:7" x14ac:dyDescent="0.35">
      <c r="A59" t="s">
        <v>30276</v>
      </c>
      <c r="C59" s="146" t="s">
        <v>32919</v>
      </c>
      <c r="F59" t="s">
        <v>25729</v>
      </c>
      <c r="G59" t="s">
        <v>25729</v>
      </c>
    </row>
    <row r="60" spans="1:7" x14ac:dyDescent="0.35">
      <c r="A60" t="s">
        <v>30272</v>
      </c>
      <c r="C60" s="147" t="s">
        <v>32920</v>
      </c>
      <c r="F60" t="s">
        <v>28571</v>
      </c>
      <c r="G60" t="s">
        <v>28571</v>
      </c>
    </row>
    <row r="61" spans="1:7" x14ac:dyDescent="0.35">
      <c r="A61" t="s">
        <v>1096</v>
      </c>
      <c r="C61" s="146" t="s">
        <v>32921</v>
      </c>
      <c r="F61" t="s">
        <v>32913</v>
      </c>
      <c r="G61" t="s">
        <v>32913</v>
      </c>
    </row>
    <row r="62" spans="1:7" x14ac:dyDescent="0.35">
      <c r="A62" t="s">
        <v>945</v>
      </c>
      <c r="C62" s="147" t="s">
        <v>23099</v>
      </c>
      <c r="F62" t="s">
        <v>1107</v>
      </c>
      <c r="G62" t="s">
        <v>1107</v>
      </c>
    </row>
    <row r="63" spans="1:7" x14ac:dyDescent="0.35">
      <c r="A63" t="s">
        <v>25048</v>
      </c>
      <c r="C63" s="147" t="s">
        <v>9186</v>
      </c>
      <c r="F63" t="s">
        <v>14</v>
      </c>
      <c r="G63" t="s">
        <v>14</v>
      </c>
    </row>
    <row r="64" spans="1:7" x14ac:dyDescent="0.35">
      <c r="A64" t="s">
        <v>30287</v>
      </c>
      <c r="C64" s="147" t="s">
        <v>27476</v>
      </c>
      <c r="F64" t="s">
        <v>15</v>
      </c>
      <c r="G64" t="s">
        <v>15</v>
      </c>
    </row>
    <row r="65" spans="1:7" x14ac:dyDescent="0.35">
      <c r="A65" t="s">
        <v>30264</v>
      </c>
      <c r="C65" s="147" t="s">
        <v>27014</v>
      </c>
      <c r="F65" t="s">
        <v>16</v>
      </c>
      <c r="G65" t="s">
        <v>16</v>
      </c>
    </row>
    <row r="66" spans="1:7" x14ac:dyDescent="0.35">
      <c r="A66" t="s">
        <v>30289</v>
      </c>
      <c r="C66" s="147" t="s">
        <v>20703</v>
      </c>
      <c r="F66" t="s">
        <v>20816</v>
      </c>
      <c r="G66" t="s">
        <v>20816</v>
      </c>
    </row>
    <row r="67" spans="1:7" x14ac:dyDescent="0.35">
      <c r="A67" t="s">
        <v>25039</v>
      </c>
      <c r="C67" s="146" t="s">
        <v>28162</v>
      </c>
      <c r="F67" t="s">
        <v>27959</v>
      </c>
      <c r="G67" t="s">
        <v>27959</v>
      </c>
    </row>
    <row r="68" spans="1:7" x14ac:dyDescent="0.35">
      <c r="A68" t="s">
        <v>948</v>
      </c>
      <c r="C68" s="146" t="s">
        <v>21699</v>
      </c>
      <c r="F68" t="s">
        <v>13</v>
      </c>
      <c r="G68" t="s">
        <v>13</v>
      </c>
    </row>
    <row r="69" spans="1:7" x14ac:dyDescent="0.35">
      <c r="A69" t="s">
        <v>27840</v>
      </c>
      <c r="C69" s="146" t="s">
        <v>32922</v>
      </c>
      <c r="F69" t="s">
        <v>17</v>
      </c>
      <c r="G69" t="s">
        <v>17</v>
      </c>
    </row>
    <row r="70" spans="1:7" x14ac:dyDescent="0.35">
      <c r="A70" t="s">
        <v>25184</v>
      </c>
      <c r="C70" s="146" t="s">
        <v>23090</v>
      </c>
      <c r="F70" t="s">
        <v>192</v>
      </c>
      <c r="G70" t="s">
        <v>192</v>
      </c>
    </row>
    <row r="71" spans="1:7" x14ac:dyDescent="0.35">
      <c r="A71" t="s">
        <v>25054</v>
      </c>
      <c r="C71" s="147" t="s">
        <v>21731</v>
      </c>
      <c r="F71" t="s">
        <v>954</v>
      </c>
      <c r="G71" t="s">
        <v>954</v>
      </c>
    </row>
    <row r="72" spans="1:7" x14ac:dyDescent="0.35">
      <c r="A72" t="s">
        <v>971</v>
      </c>
      <c r="C72" s="146" t="s">
        <v>1039</v>
      </c>
      <c r="F72" t="s">
        <v>953</v>
      </c>
      <c r="G72" t="s">
        <v>953</v>
      </c>
    </row>
    <row r="73" spans="1:7" x14ac:dyDescent="0.35">
      <c r="A73" t="s">
        <v>973</v>
      </c>
      <c r="C73" s="146" t="s">
        <v>22679</v>
      </c>
      <c r="F73" t="s">
        <v>31</v>
      </c>
      <c r="G73" t="s">
        <v>31</v>
      </c>
    </row>
    <row r="74" spans="1:7" x14ac:dyDescent="0.35">
      <c r="A74" t="s">
        <v>25064</v>
      </c>
      <c r="C74" s="147" t="s">
        <v>21853</v>
      </c>
      <c r="F74" t="s">
        <v>21</v>
      </c>
      <c r="G74" t="s">
        <v>21</v>
      </c>
    </row>
    <row r="75" spans="1:7" x14ac:dyDescent="0.35">
      <c r="A75" t="s">
        <v>25197</v>
      </c>
      <c r="C75" s="146" t="s">
        <v>23565</v>
      </c>
      <c r="F75" t="s">
        <v>22</v>
      </c>
      <c r="G75" t="s">
        <v>22</v>
      </c>
    </row>
    <row r="76" spans="1:7" x14ac:dyDescent="0.35">
      <c r="A76" t="s">
        <v>25198</v>
      </c>
      <c r="C76" s="147" t="s">
        <v>23241</v>
      </c>
      <c r="F76" t="s">
        <v>24</v>
      </c>
      <c r="G76" t="s">
        <v>24</v>
      </c>
    </row>
    <row r="77" spans="1:7" x14ac:dyDescent="0.35">
      <c r="A77" t="s">
        <v>25223</v>
      </c>
      <c r="C77" s="147" t="s">
        <v>9303</v>
      </c>
      <c r="F77" t="s">
        <v>960</v>
      </c>
      <c r="G77" t="s">
        <v>960</v>
      </c>
    </row>
    <row r="78" spans="1:7" x14ac:dyDescent="0.35">
      <c r="A78" t="s">
        <v>25168</v>
      </c>
      <c r="C78" s="146" t="s">
        <v>29779</v>
      </c>
      <c r="F78" t="s">
        <v>26</v>
      </c>
      <c r="G78" t="s">
        <v>26</v>
      </c>
    </row>
    <row r="79" spans="1:7" x14ac:dyDescent="0.35">
      <c r="A79" t="s">
        <v>25165</v>
      </c>
      <c r="C79" s="146" t="s">
        <v>21308</v>
      </c>
      <c r="F79" t="s">
        <v>961</v>
      </c>
      <c r="G79" t="s">
        <v>961</v>
      </c>
    </row>
    <row r="80" spans="1:7" x14ac:dyDescent="0.35">
      <c r="A80" t="s">
        <v>25163</v>
      </c>
      <c r="C80" s="146" t="s">
        <v>24806</v>
      </c>
      <c r="F80" t="s">
        <v>28</v>
      </c>
      <c r="G80" t="s">
        <v>28</v>
      </c>
    </row>
    <row r="81" spans="1:7" x14ac:dyDescent="0.35">
      <c r="A81" t="s">
        <v>25214</v>
      </c>
      <c r="C81" s="146" t="s">
        <v>27201</v>
      </c>
      <c r="F81" t="s">
        <v>30</v>
      </c>
      <c r="G81" t="s">
        <v>30</v>
      </c>
    </row>
    <row r="82" spans="1:7" x14ac:dyDescent="0.35">
      <c r="A82" t="s">
        <v>25206</v>
      </c>
      <c r="C82" s="147" t="s">
        <v>27866</v>
      </c>
      <c r="F82" t="s">
        <v>25060</v>
      </c>
      <c r="G82" t="s">
        <v>25060</v>
      </c>
    </row>
    <row r="83" spans="1:7" x14ac:dyDescent="0.35">
      <c r="A83" t="s">
        <v>25205</v>
      </c>
      <c r="C83" s="146" t="s">
        <v>13512</v>
      </c>
      <c r="F83" t="s">
        <v>934</v>
      </c>
      <c r="G83" t="s">
        <v>934</v>
      </c>
    </row>
    <row r="84" spans="1:7" x14ac:dyDescent="0.35">
      <c r="A84" t="s">
        <v>25203</v>
      </c>
      <c r="C84" s="146" t="s">
        <v>3009</v>
      </c>
      <c r="F84" t="s">
        <v>946</v>
      </c>
      <c r="G84" t="s">
        <v>946</v>
      </c>
    </row>
    <row r="85" spans="1:7" x14ac:dyDescent="0.35">
      <c r="A85" t="s">
        <v>25199</v>
      </c>
      <c r="C85" s="146" t="s">
        <v>13667</v>
      </c>
      <c r="F85" t="s">
        <v>23</v>
      </c>
      <c r="G85" t="s">
        <v>23</v>
      </c>
    </row>
    <row r="86" spans="1:7" x14ac:dyDescent="0.35">
      <c r="A86" t="s">
        <v>25215</v>
      </c>
      <c r="C86" s="147" t="s">
        <v>21511</v>
      </c>
      <c r="F86" t="s">
        <v>31424</v>
      </c>
      <c r="G86" t="s">
        <v>31424</v>
      </c>
    </row>
    <row r="87" spans="1:7" x14ac:dyDescent="0.35">
      <c r="A87" t="s">
        <v>25217</v>
      </c>
      <c r="C87" s="146" t="s">
        <v>24103</v>
      </c>
      <c r="F87" t="s">
        <v>956</v>
      </c>
      <c r="G87" t="s">
        <v>956</v>
      </c>
    </row>
    <row r="88" spans="1:7" x14ac:dyDescent="0.35">
      <c r="A88" t="s">
        <v>25167</v>
      </c>
      <c r="C88" s="146" t="s">
        <v>8789</v>
      </c>
      <c r="F88" t="s">
        <v>25330</v>
      </c>
      <c r="G88" t="s">
        <v>25330</v>
      </c>
    </row>
    <row r="89" spans="1:7" x14ac:dyDescent="0.35">
      <c r="A89" t="s">
        <v>1497</v>
      </c>
      <c r="C89" s="147" t="s">
        <v>9146</v>
      </c>
      <c r="F89" t="s">
        <v>8</v>
      </c>
      <c r="G89" t="s">
        <v>8</v>
      </c>
    </row>
    <row r="90" spans="1:7" x14ac:dyDescent="0.35">
      <c r="A90" t="s">
        <v>32915</v>
      </c>
      <c r="C90" s="146" t="s">
        <v>27205</v>
      </c>
      <c r="F90" t="s">
        <v>37189</v>
      </c>
      <c r="G90" t="s">
        <v>37189</v>
      </c>
    </row>
    <row r="91" spans="1:7" x14ac:dyDescent="0.35">
      <c r="A91" t="s">
        <v>1029</v>
      </c>
      <c r="C91" s="146" t="s">
        <v>25145</v>
      </c>
      <c r="F91" t="s">
        <v>964</v>
      </c>
      <c r="G91" t="s">
        <v>964</v>
      </c>
    </row>
    <row r="92" spans="1:7" x14ac:dyDescent="0.35">
      <c r="A92" t="s">
        <v>1030</v>
      </c>
      <c r="C92" s="147" t="s">
        <v>25042</v>
      </c>
      <c r="F92" t="s">
        <v>969</v>
      </c>
      <c r="G92" t="s">
        <v>969</v>
      </c>
    </row>
    <row r="93" spans="1:7" x14ac:dyDescent="0.35">
      <c r="A93" t="s">
        <v>21085</v>
      </c>
      <c r="C93" s="147" t="s">
        <v>25050</v>
      </c>
      <c r="F93" t="s">
        <v>36</v>
      </c>
      <c r="G93" t="s">
        <v>36</v>
      </c>
    </row>
    <row r="94" spans="1:7" x14ac:dyDescent="0.35">
      <c r="A94" t="s">
        <v>21109</v>
      </c>
      <c r="C94" s="146" t="s">
        <v>25017</v>
      </c>
      <c r="F94" t="s">
        <v>37</v>
      </c>
      <c r="G94" t="s">
        <v>37</v>
      </c>
    </row>
    <row r="95" spans="1:7" x14ac:dyDescent="0.35">
      <c r="A95" t="s">
        <v>32916</v>
      </c>
      <c r="C95" s="146" t="s">
        <v>25178</v>
      </c>
      <c r="F95" t="s">
        <v>38</v>
      </c>
      <c r="G95" t="s">
        <v>38</v>
      </c>
    </row>
    <row r="96" spans="1:7" x14ac:dyDescent="0.35">
      <c r="A96" t="s">
        <v>25246</v>
      </c>
      <c r="C96" s="146" t="s">
        <v>25130</v>
      </c>
      <c r="F96" t="s">
        <v>34</v>
      </c>
      <c r="G96" t="s">
        <v>34</v>
      </c>
    </row>
    <row r="97" spans="1:7" x14ac:dyDescent="0.35">
      <c r="A97" t="s">
        <v>32917</v>
      </c>
      <c r="C97" s="146" t="s">
        <v>25133</v>
      </c>
      <c r="F97" t="s">
        <v>33</v>
      </c>
      <c r="G97" t="s">
        <v>33</v>
      </c>
    </row>
    <row r="98" spans="1:7" x14ac:dyDescent="0.35">
      <c r="A98" t="s">
        <v>4208</v>
      </c>
      <c r="C98" s="146" t="s">
        <v>25055</v>
      </c>
      <c r="F98" t="s">
        <v>975</v>
      </c>
      <c r="G98" t="s">
        <v>975</v>
      </c>
    </row>
    <row r="99" spans="1:7" x14ac:dyDescent="0.35">
      <c r="A99" t="s">
        <v>25379</v>
      </c>
      <c r="C99" s="146" t="s">
        <v>25134</v>
      </c>
      <c r="F99" t="s">
        <v>5</v>
      </c>
      <c r="G99" t="s">
        <v>5</v>
      </c>
    </row>
    <row r="100" spans="1:7" x14ac:dyDescent="0.35">
      <c r="A100" t="s">
        <v>23063</v>
      </c>
      <c r="C100" s="146" t="s">
        <v>24979</v>
      </c>
      <c r="F100" t="s">
        <v>31420</v>
      </c>
      <c r="G100" t="s">
        <v>31420</v>
      </c>
    </row>
    <row r="101" spans="1:7" x14ac:dyDescent="0.35">
      <c r="A101" t="s">
        <v>27686</v>
      </c>
      <c r="C101" s="146" t="s">
        <v>25135</v>
      </c>
      <c r="F101" t="s">
        <v>31422</v>
      </c>
      <c r="G101" t="s">
        <v>31422</v>
      </c>
    </row>
    <row r="102" spans="1:7" x14ac:dyDescent="0.35">
      <c r="A102" t="s">
        <v>27678</v>
      </c>
      <c r="C102" s="146" t="s">
        <v>24982</v>
      </c>
      <c r="F102" t="s">
        <v>4</v>
      </c>
      <c r="G102" t="s">
        <v>4</v>
      </c>
    </row>
    <row r="103" spans="1:7" x14ac:dyDescent="0.35">
      <c r="A103" t="s">
        <v>25229</v>
      </c>
      <c r="C103" s="146" t="s">
        <v>24984</v>
      </c>
      <c r="F103" t="s">
        <v>930</v>
      </c>
      <c r="G103" t="s">
        <v>930</v>
      </c>
    </row>
    <row r="104" spans="1:7" x14ac:dyDescent="0.35">
      <c r="A104" t="s">
        <v>27074</v>
      </c>
      <c r="C104" s="146" t="s">
        <v>24986</v>
      </c>
      <c r="F104" t="s">
        <v>929</v>
      </c>
      <c r="G104" t="s">
        <v>929</v>
      </c>
    </row>
    <row r="105" spans="1:7" x14ac:dyDescent="0.35">
      <c r="A105" t="s">
        <v>4302</v>
      </c>
      <c r="C105" s="146" t="s">
        <v>25137</v>
      </c>
      <c r="F105" t="s">
        <v>3</v>
      </c>
      <c r="G105" t="s">
        <v>3</v>
      </c>
    </row>
    <row r="106" spans="1:7" x14ac:dyDescent="0.35">
      <c r="A106" t="s">
        <v>21609</v>
      </c>
      <c r="C106" s="146" t="s">
        <v>25074</v>
      </c>
      <c r="F106" t="s">
        <v>974</v>
      </c>
      <c r="G106" t="s">
        <v>974</v>
      </c>
    </row>
    <row r="107" spans="1:7" x14ac:dyDescent="0.35">
      <c r="A107" t="s">
        <v>24714</v>
      </c>
      <c r="C107" s="147" t="s">
        <v>25069</v>
      </c>
      <c r="F107" t="s">
        <v>31425</v>
      </c>
      <c r="G107" t="s">
        <v>31425</v>
      </c>
    </row>
    <row r="108" spans="1:7" x14ac:dyDescent="0.35">
      <c r="A108" t="s">
        <v>14190</v>
      </c>
      <c r="C108" s="146" t="s">
        <v>25085</v>
      </c>
      <c r="F108" t="s">
        <v>940</v>
      </c>
      <c r="G108" t="s">
        <v>940</v>
      </c>
    </row>
    <row r="109" spans="1:7" x14ac:dyDescent="0.35">
      <c r="A109" t="s">
        <v>25238</v>
      </c>
      <c r="C109" s="146" t="s">
        <v>25076</v>
      </c>
      <c r="F109" t="s">
        <v>2</v>
      </c>
      <c r="G109" t="s">
        <v>2</v>
      </c>
    </row>
    <row r="110" spans="1:7" x14ac:dyDescent="0.35">
      <c r="A110" t="s">
        <v>32918</v>
      </c>
      <c r="C110" s="147" t="s">
        <v>25157</v>
      </c>
      <c r="F110" t="s">
        <v>977</v>
      </c>
      <c r="G110" t="s">
        <v>977</v>
      </c>
    </row>
    <row r="111" spans="1:7" x14ac:dyDescent="0.35">
      <c r="A111" t="s">
        <v>21748</v>
      </c>
      <c r="C111" s="147" t="s">
        <v>25110</v>
      </c>
      <c r="F111" t="s">
        <v>7</v>
      </c>
      <c r="G111" t="s">
        <v>7</v>
      </c>
    </row>
    <row r="112" spans="1:7" x14ac:dyDescent="0.35">
      <c r="A112" t="s">
        <v>21831</v>
      </c>
      <c r="C112" s="146" t="s">
        <v>25071</v>
      </c>
      <c r="F112" t="s">
        <v>194</v>
      </c>
      <c r="G112" t="s">
        <v>194</v>
      </c>
    </row>
    <row r="113" spans="1:7" x14ac:dyDescent="0.35">
      <c r="A113" t="s">
        <v>1606</v>
      </c>
      <c r="C113" s="146" t="s">
        <v>25108</v>
      </c>
      <c r="F113" t="s">
        <v>1096</v>
      </c>
      <c r="G113" t="s">
        <v>1096</v>
      </c>
    </row>
    <row r="114" spans="1:7" x14ac:dyDescent="0.35">
      <c r="A114" t="s">
        <v>24415</v>
      </c>
      <c r="C114" s="147" t="s">
        <v>25124</v>
      </c>
      <c r="F114" t="s">
        <v>25048</v>
      </c>
      <c r="G114" t="s">
        <v>25048</v>
      </c>
    </row>
    <row r="115" spans="1:7" x14ac:dyDescent="0.35">
      <c r="A115" t="s">
        <v>8008</v>
      </c>
      <c r="C115" s="147" t="s">
        <v>25112</v>
      </c>
      <c r="F115" t="s">
        <v>947</v>
      </c>
      <c r="G115" t="s">
        <v>947</v>
      </c>
    </row>
    <row r="116" spans="1:7" x14ac:dyDescent="0.35">
      <c r="A116" t="s">
        <v>19641</v>
      </c>
      <c r="C116" s="147" t="s">
        <v>25131</v>
      </c>
      <c r="F116" t="s">
        <v>25039</v>
      </c>
      <c r="G116" t="s">
        <v>25039</v>
      </c>
    </row>
    <row r="117" spans="1:7" x14ac:dyDescent="0.35">
      <c r="A117" t="s">
        <v>8787</v>
      </c>
      <c r="C117" s="146" t="s">
        <v>25100</v>
      </c>
      <c r="F117" t="s">
        <v>32502</v>
      </c>
      <c r="G117" t="s">
        <v>32502</v>
      </c>
    </row>
    <row r="118" spans="1:7" x14ac:dyDescent="0.35">
      <c r="A118" t="s">
        <v>21799</v>
      </c>
      <c r="C118" s="147" t="s">
        <v>25057</v>
      </c>
      <c r="F118" t="s">
        <v>32505</v>
      </c>
      <c r="G118" t="s">
        <v>32505</v>
      </c>
    </row>
    <row r="119" spans="1:7" x14ac:dyDescent="0.35">
      <c r="A119" t="s">
        <v>1168</v>
      </c>
      <c r="C119" s="146" t="s">
        <v>24959</v>
      </c>
      <c r="F119" t="s">
        <v>25184</v>
      </c>
      <c r="G119" t="s">
        <v>25184</v>
      </c>
    </row>
    <row r="120" spans="1:7" x14ac:dyDescent="0.35">
      <c r="A120" t="s">
        <v>26268</v>
      </c>
      <c r="C120" s="146" t="s">
        <v>25162</v>
      </c>
      <c r="F120" t="s">
        <v>177</v>
      </c>
      <c r="G120" t="s">
        <v>177</v>
      </c>
    </row>
    <row r="121" spans="1:7" x14ac:dyDescent="0.35">
      <c r="A121" t="s">
        <v>23147</v>
      </c>
      <c r="C121" s="147" t="s">
        <v>25142</v>
      </c>
      <c r="F121" t="s">
        <v>176</v>
      </c>
      <c r="G121" t="s">
        <v>176</v>
      </c>
    </row>
    <row r="122" spans="1:7" x14ac:dyDescent="0.35">
      <c r="A122" t="s">
        <v>35831</v>
      </c>
      <c r="C122" s="146" t="s">
        <v>25172</v>
      </c>
      <c r="F122" t="s">
        <v>973</v>
      </c>
      <c r="G122" t="s">
        <v>973</v>
      </c>
    </row>
    <row r="123" spans="1:7" x14ac:dyDescent="0.35">
      <c r="A123" t="s">
        <v>23516</v>
      </c>
      <c r="C123" s="146" t="s">
        <v>24952</v>
      </c>
      <c r="F123" t="s">
        <v>25064</v>
      </c>
      <c r="G123" t="s">
        <v>25064</v>
      </c>
    </row>
    <row r="124" spans="1:7" x14ac:dyDescent="0.35">
      <c r="A124" t="s">
        <v>1220</v>
      </c>
      <c r="C124" s="147" t="s">
        <v>39</v>
      </c>
      <c r="F124" t="s">
        <v>25197</v>
      </c>
      <c r="G124" t="s">
        <v>25197</v>
      </c>
    </row>
    <row r="125" spans="1:7" x14ac:dyDescent="0.35">
      <c r="A125" t="s">
        <v>27607</v>
      </c>
      <c r="C125" s="146" t="s">
        <v>40</v>
      </c>
      <c r="F125" t="s">
        <v>25198</v>
      </c>
      <c r="G125" t="s">
        <v>25198</v>
      </c>
    </row>
    <row r="126" spans="1:7" x14ac:dyDescent="0.35">
      <c r="A126" t="s">
        <v>23984</v>
      </c>
      <c r="C126" s="146" t="e">
        <v>#N/A</v>
      </c>
      <c r="F126" t="s">
        <v>25223</v>
      </c>
      <c r="G126" t="s">
        <v>25223</v>
      </c>
    </row>
    <row r="127" spans="1:7" x14ac:dyDescent="0.35">
      <c r="A127" t="s">
        <v>6165</v>
      </c>
      <c r="C127" s="146" t="s">
        <v>192</v>
      </c>
      <c r="F127" t="s">
        <v>25168</v>
      </c>
      <c r="G127" t="s">
        <v>25168</v>
      </c>
    </row>
    <row r="128" spans="1:7" x14ac:dyDescent="0.35">
      <c r="A128" t="s">
        <v>23083</v>
      </c>
      <c r="C128" s="147"/>
      <c r="F128" t="s">
        <v>25214</v>
      </c>
      <c r="G128" t="s">
        <v>25214</v>
      </c>
    </row>
    <row r="129" spans="1:7" x14ac:dyDescent="0.35">
      <c r="A129" t="s">
        <v>13677</v>
      </c>
      <c r="F129" t="s">
        <v>25165</v>
      </c>
      <c r="G129" t="s">
        <v>25165</v>
      </c>
    </row>
    <row r="130" spans="1:7" x14ac:dyDescent="0.35">
      <c r="A130" t="s">
        <v>32920</v>
      </c>
      <c r="F130" t="s">
        <v>25163</v>
      </c>
      <c r="G130" t="s">
        <v>25163</v>
      </c>
    </row>
    <row r="131" spans="1:7" x14ac:dyDescent="0.35">
      <c r="A131" t="s">
        <v>32921</v>
      </c>
      <c r="F131" t="s">
        <v>25206</v>
      </c>
      <c r="G131" t="s">
        <v>25206</v>
      </c>
    </row>
    <row r="132" spans="1:7" x14ac:dyDescent="0.35">
      <c r="A132" t="s">
        <v>32919</v>
      </c>
      <c r="F132" t="s">
        <v>25203</v>
      </c>
      <c r="G132" t="s">
        <v>25203</v>
      </c>
    </row>
    <row r="133" spans="1:7" x14ac:dyDescent="0.35">
      <c r="A133" t="s">
        <v>27862</v>
      </c>
      <c r="F133" t="s">
        <v>25205</v>
      </c>
      <c r="G133" t="s">
        <v>25205</v>
      </c>
    </row>
    <row r="134" spans="1:7" x14ac:dyDescent="0.35">
      <c r="A134" t="s">
        <v>23099</v>
      </c>
      <c r="F134" t="s">
        <v>25199</v>
      </c>
      <c r="G134" t="s">
        <v>25199</v>
      </c>
    </row>
    <row r="135" spans="1:7" x14ac:dyDescent="0.35">
      <c r="A135" t="s">
        <v>9186</v>
      </c>
      <c r="F135" t="s">
        <v>25217</v>
      </c>
      <c r="G135" t="s">
        <v>25217</v>
      </c>
    </row>
    <row r="136" spans="1:7" x14ac:dyDescent="0.35">
      <c r="A136" t="s">
        <v>27476</v>
      </c>
      <c r="F136" t="s">
        <v>25215</v>
      </c>
      <c r="G136" t="s">
        <v>25215</v>
      </c>
    </row>
    <row r="137" spans="1:7" x14ac:dyDescent="0.35">
      <c r="A137" t="s">
        <v>27014</v>
      </c>
      <c r="F137" t="s">
        <v>25167</v>
      </c>
      <c r="G137" t="s">
        <v>25167</v>
      </c>
    </row>
    <row r="138" spans="1:7" x14ac:dyDescent="0.35">
      <c r="A138" t="s">
        <v>20703</v>
      </c>
      <c r="F138" t="s">
        <v>1497</v>
      </c>
      <c r="G138" t="s">
        <v>1497</v>
      </c>
    </row>
    <row r="139" spans="1:7" x14ac:dyDescent="0.35">
      <c r="A139" t="s">
        <v>20204</v>
      </c>
      <c r="F139" t="s">
        <v>32915</v>
      </c>
      <c r="G139" t="s">
        <v>32915</v>
      </c>
    </row>
    <row r="140" spans="1:7" x14ac:dyDescent="0.35">
      <c r="A140" t="s">
        <v>21699</v>
      </c>
      <c r="F140" t="s">
        <v>1030</v>
      </c>
      <c r="G140" t="s">
        <v>1030</v>
      </c>
    </row>
    <row r="141" spans="1:7" x14ac:dyDescent="0.35">
      <c r="A141" t="s">
        <v>32922</v>
      </c>
      <c r="F141" t="s">
        <v>1029</v>
      </c>
      <c r="G141" t="s">
        <v>1029</v>
      </c>
    </row>
    <row r="142" spans="1:7" x14ac:dyDescent="0.35">
      <c r="A142" t="s">
        <v>23090</v>
      </c>
      <c r="F142" t="s">
        <v>21109</v>
      </c>
      <c r="G142" t="s">
        <v>21109</v>
      </c>
    </row>
    <row r="143" spans="1:7" x14ac:dyDescent="0.35">
      <c r="A143" t="s">
        <v>21731</v>
      </c>
      <c r="F143" t="s">
        <v>21085</v>
      </c>
      <c r="G143" t="s">
        <v>21085</v>
      </c>
    </row>
    <row r="144" spans="1:7" x14ac:dyDescent="0.35">
      <c r="A144" t="s">
        <v>1039</v>
      </c>
      <c r="F144" t="s">
        <v>25246</v>
      </c>
      <c r="G144" t="s">
        <v>25246</v>
      </c>
    </row>
    <row r="145" spans="1:7" x14ac:dyDescent="0.35">
      <c r="A145" t="s">
        <v>22679</v>
      </c>
      <c r="F145" t="s">
        <v>32916</v>
      </c>
      <c r="G145" t="s">
        <v>32916</v>
      </c>
    </row>
    <row r="146" spans="1:7" x14ac:dyDescent="0.35">
      <c r="A146" t="s">
        <v>21853</v>
      </c>
      <c r="F146" t="s">
        <v>32917</v>
      </c>
      <c r="G146" t="s">
        <v>32917</v>
      </c>
    </row>
    <row r="147" spans="1:7" x14ac:dyDescent="0.35">
      <c r="A147" t="s">
        <v>23565</v>
      </c>
      <c r="F147" t="s">
        <v>4208</v>
      </c>
      <c r="G147" t="s">
        <v>4208</v>
      </c>
    </row>
    <row r="148" spans="1:7" x14ac:dyDescent="0.35">
      <c r="A148" t="s">
        <v>23241</v>
      </c>
      <c r="F148" t="s">
        <v>27678</v>
      </c>
      <c r="G148" t="s">
        <v>27678</v>
      </c>
    </row>
    <row r="149" spans="1:7" x14ac:dyDescent="0.35">
      <c r="A149" t="s">
        <v>9303</v>
      </c>
      <c r="F149" t="s">
        <v>27686</v>
      </c>
      <c r="G149" t="s">
        <v>27686</v>
      </c>
    </row>
    <row r="150" spans="1:7" x14ac:dyDescent="0.35">
      <c r="A150" t="s">
        <v>29779</v>
      </c>
      <c r="F150" t="s">
        <v>23063</v>
      </c>
      <c r="G150" t="s">
        <v>23063</v>
      </c>
    </row>
    <row r="151" spans="1:7" x14ac:dyDescent="0.35">
      <c r="A151" t="s">
        <v>21308</v>
      </c>
      <c r="F151" t="s">
        <v>25379</v>
      </c>
      <c r="G151" t="s">
        <v>25379</v>
      </c>
    </row>
    <row r="152" spans="1:7" x14ac:dyDescent="0.35">
      <c r="A152" t="s">
        <v>24806</v>
      </c>
      <c r="F152" t="s">
        <v>25229</v>
      </c>
      <c r="G152" t="s">
        <v>25229</v>
      </c>
    </row>
    <row r="153" spans="1:7" x14ac:dyDescent="0.35">
      <c r="A153" t="s">
        <v>13512</v>
      </c>
      <c r="F153" t="s">
        <v>27074</v>
      </c>
      <c r="G153" t="s">
        <v>27074</v>
      </c>
    </row>
    <row r="154" spans="1:7" x14ac:dyDescent="0.35">
      <c r="A154" t="s">
        <v>27201</v>
      </c>
      <c r="F154" t="s">
        <v>4302</v>
      </c>
      <c r="G154" t="s">
        <v>4302</v>
      </c>
    </row>
    <row r="155" spans="1:7" x14ac:dyDescent="0.35">
      <c r="A155" t="s">
        <v>27866</v>
      </c>
      <c r="F155" t="s">
        <v>21609</v>
      </c>
      <c r="G155" t="s">
        <v>21609</v>
      </c>
    </row>
    <row r="156" spans="1:7" x14ac:dyDescent="0.35">
      <c r="A156" t="s">
        <v>3009</v>
      </c>
      <c r="F156" t="s">
        <v>24714</v>
      </c>
      <c r="G156" t="s">
        <v>24714</v>
      </c>
    </row>
    <row r="157" spans="1:7" x14ac:dyDescent="0.35">
      <c r="A157" t="s">
        <v>13667</v>
      </c>
      <c r="F157" t="s">
        <v>14190</v>
      </c>
      <c r="G157" t="s">
        <v>14190</v>
      </c>
    </row>
    <row r="158" spans="1:7" x14ac:dyDescent="0.35">
      <c r="A158" t="s">
        <v>24103</v>
      </c>
      <c r="F158" t="s">
        <v>25238</v>
      </c>
      <c r="G158" t="s">
        <v>25238</v>
      </c>
    </row>
    <row r="159" spans="1:7" x14ac:dyDescent="0.35">
      <c r="A159" t="s">
        <v>21511</v>
      </c>
      <c r="F159" t="s">
        <v>32918</v>
      </c>
      <c r="G159" t="s">
        <v>32918</v>
      </c>
    </row>
    <row r="160" spans="1:7" x14ac:dyDescent="0.35">
      <c r="A160" t="s">
        <v>8789</v>
      </c>
      <c r="F160" t="s">
        <v>21748</v>
      </c>
      <c r="G160" t="s">
        <v>21748</v>
      </c>
    </row>
    <row r="161" spans="1:7" x14ac:dyDescent="0.35">
      <c r="A161" t="s">
        <v>27205</v>
      </c>
      <c r="F161" t="s">
        <v>21831</v>
      </c>
      <c r="G161" t="s">
        <v>21831</v>
      </c>
    </row>
    <row r="162" spans="1:7" x14ac:dyDescent="0.35">
      <c r="A162" t="s">
        <v>9146</v>
      </c>
      <c r="F162" t="s">
        <v>1606</v>
      </c>
      <c r="G162" t="s">
        <v>1606</v>
      </c>
    </row>
    <row r="163" spans="1:7" x14ac:dyDescent="0.35">
      <c r="A163" t="s">
        <v>25145</v>
      </c>
      <c r="F163" t="s">
        <v>8008</v>
      </c>
      <c r="G163" t="s">
        <v>8008</v>
      </c>
    </row>
    <row r="164" spans="1:7" x14ac:dyDescent="0.35">
      <c r="A164" t="s">
        <v>25042</v>
      </c>
      <c r="F164" t="s">
        <v>8787</v>
      </c>
      <c r="G164" t="s">
        <v>8787</v>
      </c>
    </row>
    <row r="165" spans="1:7" x14ac:dyDescent="0.35">
      <c r="A165" t="s">
        <v>25050</v>
      </c>
      <c r="F165" t="s">
        <v>19641</v>
      </c>
      <c r="G165" t="s">
        <v>19641</v>
      </c>
    </row>
    <row r="166" spans="1:7" x14ac:dyDescent="0.35">
      <c r="A166" t="s">
        <v>25017</v>
      </c>
      <c r="F166" t="s">
        <v>24415</v>
      </c>
      <c r="G166" t="s">
        <v>24415</v>
      </c>
    </row>
    <row r="167" spans="1:7" x14ac:dyDescent="0.35">
      <c r="A167" t="s">
        <v>25178</v>
      </c>
      <c r="F167" t="s">
        <v>21799</v>
      </c>
      <c r="G167" t="s">
        <v>21799</v>
      </c>
    </row>
    <row r="168" spans="1:7" x14ac:dyDescent="0.35">
      <c r="A168" t="s">
        <v>25130</v>
      </c>
      <c r="F168" t="s">
        <v>1168</v>
      </c>
      <c r="G168" t="s">
        <v>1168</v>
      </c>
    </row>
    <row r="169" spans="1:7" x14ac:dyDescent="0.35">
      <c r="A169" t="s">
        <v>25133</v>
      </c>
      <c r="F169" t="s">
        <v>26268</v>
      </c>
      <c r="G169" t="s">
        <v>26268</v>
      </c>
    </row>
    <row r="170" spans="1:7" x14ac:dyDescent="0.35">
      <c r="A170" t="s">
        <v>25055</v>
      </c>
      <c r="F170" t="s">
        <v>23147</v>
      </c>
      <c r="G170" t="s">
        <v>23147</v>
      </c>
    </row>
    <row r="171" spans="1:7" x14ac:dyDescent="0.35">
      <c r="A171" t="s">
        <v>25134</v>
      </c>
      <c r="F171" t="s">
        <v>21352</v>
      </c>
      <c r="G171" t="s">
        <v>21352</v>
      </c>
    </row>
    <row r="172" spans="1:7" x14ac:dyDescent="0.35">
      <c r="A172" t="s">
        <v>24979</v>
      </c>
      <c r="F172" t="s">
        <v>23516</v>
      </c>
      <c r="G172" t="s">
        <v>23516</v>
      </c>
    </row>
    <row r="173" spans="1:7" x14ac:dyDescent="0.35">
      <c r="A173" t="s">
        <v>25135</v>
      </c>
      <c r="F173" t="s">
        <v>1220</v>
      </c>
      <c r="G173" t="s">
        <v>1220</v>
      </c>
    </row>
    <row r="174" spans="1:7" x14ac:dyDescent="0.35">
      <c r="A174" t="s">
        <v>24982</v>
      </c>
      <c r="F174" t="s">
        <v>27607</v>
      </c>
      <c r="G174" t="s">
        <v>27607</v>
      </c>
    </row>
    <row r="175" spans="1:7" x14ac:dyDescent="0.35">
      <c r="A175" t="s">
        <v>24984</v>
      </c>
      <c r="F175" t="s">
        <v>23984</v>
      </c>
      <c r="G175" t="s">
        <v>23984</v>
      </c>
    </row>
    <row r="176" spans="1:7" x14ac:dyDescent="0.35">
      <c r="A176" t="s">
        <v>24986</v>
      </c>
      <c r="F176" t="s">
        <v>6165</v>
      </c>
      <c r="G176" t="s">
        <v>6165</v>
      </c>
    </row>
    <row r="177" spans="1:7" x14ac:dyDescent="0.35">
      <c r="A177" t="s">
        <v>25137</v>
      </c>
      <c r="F177" t="s">
        <v>23083</v>
      </c>
      <c r="G177" t="s">
        <v>23083</v>
      </c>
    </row>
    <row r="178" spans="1:7" x14ac:dyDescent="0.35">
      <c r="A178" t="s">
        <v>25074</v>
      </c>
      <c r="F178" t="s">
        <v>13677</v>
      </c>
      <c r="G178" t="s">
        <v>13677</v>
      </c>
    </row>
    <row r="179" spans="1:7" x14ac:dyDescent="0.35">
      <c r="A179" t="s">
        <v>25069</v>
      </c>
      <c r="F179" t="s">
        <v>27862</v>
      </c>
      <c r="G179" t="s">
        <v>27862</v>
      </c>
    </row>
    <row r="180" spans="1:7" x14ac:dyDescent="0.35">
      <c r="A180" t="s">
        <v>25085</v>
      </c>
      <c r="F180" t="s">
        <v>32919</v>
      </c>
      <c r="G180" t="s">
        <v>32919</v>
      </c>
    </row>
    <row r="181" spans="1:7" x14ac:dyDescent="0.35">
      <c r="A181" t="s">
        <v>25076</v>
      </c>
      <c r="F181" t="s">
        <v>32920</v>
      </c>
      <c r="G181" t="s">
        <v>32920</v>
      </c>
    </row>
    <row r="182" spans="1:7" x14ac:dyDescent="0.35">
      <c r="A182" t="s">
        <v>25157</v>
      </c>
      <c r="F182" t="s">
        <v>32921</v>
      </c>
      <c r="G182" t="s">
        <v>32921</v>
      </c>
    </row>
    <row r="183" spans="1:7" x14ac:dyDescent="0.35">
      <c r="A183" t="s">
        <v>25110</v>
      </c>
      <c r="F183" t="s">
        <v>23099</v>
      </c>
      <c r="G183" t="s">
        <v>23099</v>
      </c>
    </row>
    <row r="184" spans="1:7" x14ac:dyDescent="0.35">
      <c r="A184" t="s">
        <v>25071</v>
      </c>
      <c r="F184" t="s">
        <v>9186</v>
      </c>
      <c r="G184" t="s">
        <v>9186</v>
      </c>
    </row>
    <row r="185" spans="1:7" x14ac:dyDescent="0.35">
      <c r="A185" t="s">
        <v>25108</v>
      </c>
      <c r="F185" t="s">
        <v>27476</v>
      </c>
      <c r="G185" t="s">
        <v>27476</v>
      </c>
    </row>
    <row r="186" spans="1:7" x14ac:dyDescent="0.35">
      <c r="A186" t="s">
        <v>25124</v>
      </c>
      <c r="F186" t="s">
        <v>27014</v>
      </c>
      <c r="G186" t="s">
        <v>27014</v>
      </c>
    </row>
    <row r="187" spans="1:7" x14ac:dyDescent="0.35">
      <c r="A187" t="s">
        <v>25112</v>
      </c>
      <c r="F187" t="s">
        <v>20703</v>
      </c>
      <c r="G187" t="s">
        <v>20703</v>
      </c>
    </row>
    <row r="188" spans="1:7" x14ac:dyDescent="0.35">
      <c r="A188" t="s">
        <v>25131</v>
      </c>
      <c r="F188" t="s">
        <v>28162</v>
      </c>
      <c r="G188" t="s">
        <v>28162</v>
      </c>
    </row>
    <row r="189" spans="1:7" x14ac:dyDescent="0.35">
      <c r="A189" t="s">
        <v>25100</v>
      </c>
      <c r="F189" t="s">
        <v>21699</v>
      </c>
      <c r="G189" t="s">
        <v>21699</v>
      </c>
    </row>
    <row r="190" spans="1:7" x14ac:dyDescent="0.35">
      <c r="A190" t="s">
        <v>25057</v>
      </c>
      <c r="F190" t="s">
        <v>32922</v>
      </c>
      <c r="G190" t="s">
        <v>32922</v>
      </c>
    </row>
    <row r="191" spans="1:7" x14ac:dyDescent="0.35">
      <c r="A191" t="s">
        <v>24959</v>
      </c>
      <c r="F191" t="s">
        <v>23090</v>
      </c>
      <c r="G191" t="s">
        <v>23090</v>
      </c>
    </row>
    <row r="192" spans="1:7" x14ac:dyDescent="0.35">
      <c r="A192" t="s">
        <v>25162</v>
      </c>
      <c r="F192" t="s">
        <v>21731</v>
      </c>
      <c r="G192" t="s">
        <v>21731</v>
      </c>
    </row>
    <row r="193" spans="1:7" x14ac:dyDescent="0.35">
      <c r="A193" t="s">
        <v>25142</v>
      </c>
      <c r="F193" t="s">
        <v>1039</v>
      </c>
      <c r="G193" t="s">
        <v>1039</v>
      </c>
    </row>
    <row r="194" spans="1:7" x14ac:dyDescent="0.35">
      <c r="A194" t="s">
        <v>25172</v>
      </c>
      <c r="F194" t="s">
        <v>22679</v>
      </c>
      <c r="G194" t="s">
        <v>22679</v>
      </c>
    </row>
    <row r="195" spans="1:7" x14ac:dyDescent="0.35">
      <c r="A195" t="s">
        <v>24952</v>
      </c>
      <c r="F195" t="s">
        <v>21853</v>
      </c>
      <c r="G195" t="s">
        <v>21853</v>
      </c>
    </row>
    <row r="196" spans="1:7" x14ac:dyDescent="0.35">
      <c r="A196" t="s">
        <v>39</v>
      </c>
      <c r="F196" t="s">
        <v>23565</v>
      </c>
      <c r="G196" t="s">
        <v>23565</v>
      </c>
    </row>
    <row r="197" spans="1:7" x14ac:dyDescent="0.35">
      <c r="A197" t="s">
        <v>970</v>
      </c>
      <c r="F197" t="s">
        <v>23241</v>
      </c>
      <c r="G197" t="s">
        <v>23241</v>
      </c>
    </row>
    <row r="198" spans="1:7" x14ac:dyDescent="0.35">
      <c r="F198" t="s">
        <v>9303</v>
      </c>
      <c r="G198" t="s">
        <v>9303</v>
      </c>
    </row>
    <row r="199" spans="1:7" x14ac:dyDescent="0.35">
      <c r="F199" t="s">
        <v>29779</v>
      </c>
      <c r="G199" t="s">
        <v>29779</v>
      </c>
    </row>
    <row r="200" spans="1:7" x14ac:dyDescent="0.35">
      <c r="F200" t="s">
        <v>21308</v>
      </c>
      <c r="G200" t="s">
        <v>21308</v>
      </c>
    </row>
    <row r="201" spans="1:7" x14ac:dyDescent="0.35">
      <c r="F201" t="s">
        <v>24806</v>
      </c>
      <c r="G201" t="s">
        <v>24806</v>
      </c>
    </row>
    <row r="202" spans="1:7" x14ac:dyDescent="0.35">
      <c r="F202" t="s">
        <v>27201</v>
      </c>
      <c r="G202" t="s">
        <v>27201</v>
      </c>
    </row>
    <row r="203" spans="1:7" x14ac:dyDescent="0.35">
      <c r="F203" t="s">
        <v>27866</v>
      </c>
      <c r="G203" t="s">
        <v>27866</v>
      </c>
    </row>
    <row r="204" spans="1:7" x14ac:dyDescent="0.35">
      <c r="F204" t="s">
        <v>13512</v>
      </c>
      <c r="G204" t="s">
        <v>13512</v>
      </c>
    </row>
    <row r="205" spans="1:7" x14ac:dyDescent="0.35">
      <c r="F205" t="s">
        <v>3009</v>
      </c>
      <c r="G205" t="s">
        <v>3009</v>
      </c>
    </row>
    <row r="206" spans="1:7" x14ac:dyDescent="0.35">
      <c r="F206" t="s">
        <v>13667</v>
      </c>
      <c r="G206" t="s">
        <v>13667</v>
      </c>
    </row>
    <row r="207" spans="1:7" x14ac:dyDescent="0.35">
      <c r="F207" t="s">
        <v>21511</v>
      </c>
      <c r="G207" t="s">
        <v>21511</v>
      </c>
    </row>
    <row r="208" spans="1:7" x14ac:dyDescent="0.35">
      <c r="F208" t="s">
        <v>24103</v>
      </c>
      <c r="G208" t="s">
        <v>24103</v>
      </c>
    </row>
    <row r="209" spans="6:7" x14ac:dyDescent="0.35">
      <c r="F209" t="s">
        <v>8789</v>
      </c>
      <c r="G209" t="s">
        <v>8789</v>
      </c>
    </row>
    <row r="210" spans="6:7" x14ac:dyDescent="0.35">
      <c r="F210" t="s">
        <v>9146</v>
      </c>
      <c r="G210" t="s">
        <v>9146</v>
      </c>
    </row>
    <row r="211" spans="6:7" x14ac:dyDescent="0.35">
      <c r="F211" t="s">
        <v>27205</v>
      </c>
      <c r="G211" t="s">
        <v>27205</v>
      </c>
    </row>
    <row r="212" spans="6:7" x14ac:dyDescent="0.35">
      <c r="F212" t="s">
        <v>25145</v>
      </c>
      <c r="G212" t="s">
        <v>25145</v>
      </c>
    </row>
    <row r="213" spans="6:7" x14ac:dyDescent="0.35">
      <c r="F213" t="s">
        <v>25042</v>
      </c>
      <c r="G213" t="s">
        <v>25042</v>
      </c>
    </row>
    <row r="214" spans="6:7" x14ac:dyDescent="0.35">
      <c r="F214" t="s">
        <v>25050</v>
      </c>
      <c r="G214" t="s">
        <v>25050</v>
      </c>
    </row>
    <row r="215" spans="6:7" x14ac:dyDescent="0.35">
      <c r="F215" t="s">
        <v>25017</v>
      </c>
      <c r="G215" t="s">
        <v>25017</v>
      </c>
    </row>
    <row r="216" spans="6:7" x14ac:dyDescent="0.35">
      <c r="F216" t="s">
        <v>25178</v>
      </c>
      <c r="G216" t="s">
        <v>25178</v>
      </c>
    </row>
    <row r="217" spans="6:7" x14ac:dyDescent="0.35">
      <c r="F217" t="s">
        <v>25130</v>
      </c>
      <c r="G217" t="s">
        <v>25130</v>
      </c>
    </row>
    <row r="218" spans="6:7" x14ac:dyDescent="0.35">
      <c r="F218" t="s">
        <v>25133</v>
      </c>
      <c r="G218" t="s">
        <v>25133</v>
      </c>
    </row>
    <row r="219" spans="6:7" x14ac:dyDescent="0.35">
      <c r="F219" t="s">
        <v>25055</v>
      </c>
      <c r="G219" t="s">
        <v>25055</v>
      </c>
    </row>
    <row r="220" spans="6:7" x14ac:dyDescent="0.35">
      <c r="F220" t="s">
        <v>25134</v>
      </c>
      <c r="G220" t="s">
        <v>25134</v>
      </c>
    </row>
    <row r="221" spans="6:7" x14ac:dyDescent="0.35">
      <c r="F221" t="s">
        <v>24979</v>
      </c>
      <c r="G221" t="s">
        <v>24979</v>
      </c>
    </row>
    <row r="222" spans="6:7" x14ac:dyDescent="0.35">
      <c r="F222" t="s">
        <v>25135</v>
      </c>
      <c r="G222" t="s">
        <v>25135</v>
      </c>
    </row>
    <row r="223" spans="6:7" x14ac:dyDescent="0.35">
      <c r="F223" t="s">
        <v>24982</v>
      </c>
      <c r="G223" t="s">
        <v>24982</v>
      </c>
    </row>
    <row r="224" spans="6:7" x14ac:dyDescent="0.35">
      <c r="F224" t="s">
        <v>24984</v>
      </c>
      <c r="G224" t="s">
        <v>24984</v>
      </c>
    </row>
    <row r="225" spans="6:7" x14ac:dyDescent="0.35">
      <c r="F225" t="s">
        <v>24986</v>
      </c>
      <c r="G225" t="s">
        <v>24986</v>
      </c>
    </row>
    <row r="226" spans="6:7" x14ac:dyDescent="0.35">
      <c r="F226" t="s">
        <v>25137</v>
      </c>
      <c r="G226" t="s">
        <v>25137</v>
      </c>
    </row>
    <row r="227" spans="6:7" x14ac:dyDescent="0.35">
      <c r="F227" t="s">
        <v>25074</v>
      </c>
      <c r="G227" t="s">
        <v>25074</v>
      </c>
    </row>
    <row r="228" spans="6:7" x14ac:dyDescent="0.35">
      <c r="F228" t="s">
        <v>25069</v>
      </c>
      <c r="G228" t="s">
        <v>25069</v>
      </c>
    </row>
    <row r="229" spans="6:7" x14ac:dyDescent="0.35">
      <c r="F229" t="s">
        <v>25085</v>
      </c>
      <c r="G229" t="s">
        <v>25085</v>
      </c>
    </row>
    <row r="230" spans="6:7" x14ac:dyDescent="0.35">
      <c r="F230" t="s">
        <v>25076</v>
      </c>
      <c r="G230" t="s">
        <v>25076</v>
      </c>
    </row>
    <row r="231" spans="6:7" x14ac:dyDescent="0.35">
      <c r="F231" t="s">
        <v>25157</v>
      </c>
      <c r="G231" t="s">
        <v>25157</v>
      </c>
    </row>
    <row r="232" spans="6:7" x14ac:dyDescent="0.35">
      <c r="F232" t="s">
        <v>25110</v>
      </c>
      <c r="G232" t="s">
        <v>25110</v>
      </c>
    </row>
    <row r="233" spans="6:7" x14ac:dyDescent="0.35">
      <c r="F233" t="s">
        <v>25071</v>
      </c>
      <c r="G233" t="s">
        <v>25071</v>
      </c>
    </row>
    <row r="234" spans="6:7" x14ac:dyDescent="0.35">
      <c r="F234" t="s">
        <v>25108</v>
      </c>
      <c r="G234" t="s">
        <v>25108</v>
      </c>
    </row>
    <row r="235" spans="6:7" x14ac:dyDescent="0.35">
      <c r="F235" t="s">
        <v>25124</v>
      </c>
      <c r="G235" t="s">
        <v>25124</v>
      </c>
    </row>
    <row r="236" spans="6:7" x14ac:dyDescent="0.35">
      <c r="F236" t="s">
        <v>25112</v>
      </c>
      <c r="G236" t="s">
        <v>25112</v>
      </c>
    </row>
    <row r="237" spans="6:7" x14ac:dyDescent="0.35">
      <c r="F237" t="s">
        <v>25131</v>
      </c>
      <c r="G237" t="s">
        <v>25131</v>
      </c>
    </row>
    <row r="238" spans="6:7" x14ac:dyDescent="0.35">
      <c r="F238" t="s">
        <v>25100</v>
      </c>
      <c r="G238" t="s">
        <v>25100</v>
      </c>
    </row>
    <row r="239" spans="6:7" x14ac:dyDescent="0.35">
      <c r="F239" t="s">
        <v>25057</v>
      </c>
      <c r="G239" t="s">
        <v>25057</v>
      </c>
    </row>
    <row r="240" spans="6:7" x14ac:dyDescent="0.35">
      <c r="F240" t="s">
        <v>24959</v>
      </c>
      <c r="G240" t="s">
        <v>24959</v>
      </c>
    </row>
    <row r="241" spans="6:7" x14ac:dyDescent="0.35">
      <c r="F241" t="s">
        <v>25162</v>
      </c>
      <c r="G241" t="s">
        <v>25162</v>
      </c>
    </row>
    <row r="242" spans="6:7" x14ac:dyDescent="0.35">
      <c r="F242" t="s">
        <v>25142</v>
      </c>
      <c r="G242" t="s">
        <v>25142</v>
      </c>
    </row>
    <row r="243" spans="6:7" x14ac:dyDescent="0.35">
      <c r="F243" t="s">
        <v>25172</v>
      </c>
      <c r="G243" t="s">
        <v>25172</v>
      </c>
    </row>
    <row r="244" spans="6:7" x14ac:dyDescent="0.35">
      <c r="F244" t="s">
        <v>24952</v>
      </c>
      <c r="G244" t="s">
        <v>24952</v>
      </c>
    </row>
    <row r="245" spans="6:7" x14ac:dyDescent="0.35">
      <c r="F245" t="s">
        <v>39</v>
      </c>
      <c r="G245" t="s">
        <v>39</v>
      </c>
    </row>
    <row r="246" spans="6:7" x14ac:dyDescent="0.35">
      <c r="F246" t="s">
        <v>40</v>
      </c>
      <c r="G246" t="s">
        <v>40</v>
      </c>
    </row>
  </sheetData>
  <autoFilter ref="F1:G54" xr:uid="{EE73C26E-4B5C-498E-A12F-89DC6A018A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9F85-F8B9-452D-9191-2D0368FC2C5F}">
  <sheetPr codeName="Sheet3">
    <tabColor theme="4" tint="0.59999389629810485"/>
  </sheetPr>
  <dimension ref="A1:AB653"/>
  <sheetViews>
    <sheetView showGridLines="0" topLeftCell="S1" zoomScale="115" zoomScaleNormal="115" workbookViewId="0">
      <selection activeCell="V3" sqref="V3"/>
    </sheetView>
  </sheetViews>
  <sheetFormatPr defaultColWidth="9.1796875" defaultRowHeight="14.5" x14ac:dyDescent="0.35"/>
  <cols>
    <col min="1" max="1" width="16.1796875" style="22" customWidth="1"/>
    <col min="2" max="2" width="18.1796875" bestFit="1" customWidth="1"/>
    <col min="3" max="3" width="14.54296875" bestFit="1" customWidth="1"/>
    <col min="4" max="4" width="14.7265625" bestFit="1" customWidth="1"/>
    <col min="5" max="5" width="9.81640625" bestFit="1" customWidth="1"/>
    <col min="6" max="6" width="15.453125" bestFit="1" customWidth="1"/>
    <col min="7" max="7" width="15.7265625" bestFit="1" customWidth="1"/>
    <col min="8" max="8" width="61.26953125" bestFit="1" customWidth="1"/>
    <col min="9" max="9" width="15.54296875" hidden="1" customWidth="1"/>
    <col min="10" max="11" width="10.453125" hidden="1" customWidth="1"/>
    <col min="12" max="12" width="19" hidden="1" customWidth="1"/>
    <col min="13" max="13" width="24.81640625" hidden="1" customWidth="1"/>
    <col min="14" max="14" width="26.1796875" style="23" hidden="1" customWidth="1"/>
    <col min="15" max="15" width="12.81640625" hidden="1" customWidth="1"/>
    <col min="16" max="16" width="23.453125" hidden="1" customWidth="1"/>
    <col min="17" max="17" width="21.1796875" hidden="1" customWidth="1"/>
    <col min="18" max="18" width="15.7265625" hidden="1" customWidth="1"/>
    <col min="19" max="19" width="15.453125" style="20" bestFit="1" customWidth="1"/>
    <col min="20" max="20" width="28.54296875" bestFit="1" customWidth="1"/>
    <col min="21" max="21" width="30.7265625" bestFit="1" customWidth="1"/>
    <col min="22" max="22" width="22.81640625" bestFit="1" customWidth="1"/>
    <col min="23" max="23" width="22.7265625" bestFit="1" customWidth="1"/>
    <col min="24" max="24" width="22.54296875" bestFit="1" customWidth="1"/>
    <col min="25" max="25" width="29" bestFit="1" customWidth="1"/>
    <col min="26" max="26" width="14.453125" bestFit="1" customWidth="1"/>
    <col min="27" max="27" width="11.453125" style="21" bestFit="1" customWidth="1"/>
    <col min="28" max="28" width="13.7265625" bestFit="1" customWidth="1"/>
  </cols>
  <sheetData>
    <row r="1" spans="1:28" x14ac:dyDescent="0.35">
      <c r="A1" s="17" t="s">
        <v>198</v>
      </c>
      <c r="B1" s="18">
        <v>20251231</v>
      </c>
      <c r="L1" s="19"/>
      <c r="N1"/>
    </row>
    <row r="2" spans="1:28" x14ac:dyDescent="0.35">
      <c r="A2"/>
      <c r="N2"/>
    </row>
    <row r="3" spans="1:28" x14ac:dyDescent="0.35">
      <c r="B3" t="s">
        <v>199</v>
      </c>
      <c r="C3" t="s">
        <v>200</v>
      </c>
      <c r="D3" t="s">
        <v>201</v>
      </c>
      <c r="E3" t="s">
        <v>202</v>
      </c>
      <c r="F3" t="s">
        <v>203</v>
      </c>
      <c r="G3" t="s">
        <v>205</v>
      </c>
      <c r="H3" t="s">
        <v>31419</v>
      </c>
      <c r="I3" t="s">
        <v>206</v>
      </c>
      <c r="J3" t="s">
        <v>207</v>
      </c>
      <c r="K3" t="s">
        <v>208</v>
      </c>
      <c r="L3" t="s">
        <v>209</v>
      </c>
      <c r="M3" t="s">
        <v>210</v>
      </c>
      <c r="N3" t="s">
        <v>211</v>
      </c>
      <c r="O3" t="s">
        <v>212</v>
      </c>
      <c r="P3" t="s">
        <v>213</v>
      </c>
      <c r="Q3" t="s">
        <v>214</v>
      </c>
      <c r="R3" t="s">
        <v>215</v>
      </c>
      <c r="S3" t="s">
        <v>216</v>
      </c>
      <c r="T3" t="s">
        <v>217</v>
      </c>
      <c r="U3" s="20" t="s">
        <v>218</v>
      </c>
      <c r="V3" t="s">
        <v>219</v>
      </c>
      <c r="W3" t="s">
        <v>220</v>
      </c>
      <c r="X3" t="s">
        <v>221</v>
      </c>
      <c r="Y3" t="s">
        <v>222</v>
      </c>
      <c r="Z3" t="s">
        <v>223</v>
      </c>
      <c r="AA3" t="s">
        <v>224</v>
      </c>
      <c r="AB3" t="s">
        <v>24946</v>
      </c>
    </row>
    <row r="4" spans="1:28" hidden="1" x14ac:dyDescent="0.35">
      <c r="B4" s="22" t="s">
        <v>35557</v>
      </c>
      <c r="C4" t="s">
        <v>225</v>
      </c>
      <c r="D4" t="s">
        <v>234</v>
      </c>
      <c r="E4" t="s">
        <v>226</v>
      </c>
      <c r="F4" t="s">
        <v>243</v>
      </c>
      <c r="G4" t="s">
        <v>244</v>
      </c>
      <c r="H4" t="str">
        <f>+INDEX(Parametria!$V:$V,MATCH(Tabla_Consulta_desde_Reporte_de_Valorización_de_Instrumentos[[#This Row],[CODIGO_SBS]],Parametria!$B:$B,0))</f>
        <v>Gobierno Central</v>
      </c>
      <c r="I4" t="s">
        <v>245</v>
      </c>
      <c r="J4" t="s">
        <v>230</v>
      </c>
      <c r="K4" t="s">
        <v>231</v>
      </c>
      <c r="L4">
        <v>1000</v>
      </c>
      <c r="M4" s="20">
        <v>611420.89560399996</v>
      </c>
      <c r="N4">
        <v>611420.89560399996</v>
      </c>
      <c r="O4">
        <v>554</v>
      </c>
      <c r="P4" s="23">
        <v>48438</v>
      </c>
      <c r="Q4">
        <v>2416</v>
      </c>
      <c r="R4">
        <v>1</v>
      </c>
      <c r="S4" t="s">
        <v>232</v>
      </c>
      <c r="T4">
        <v>610528.12327440002</v>
      </c>
      <c r="U4" s="20">
        <v>610528.12327440002</v>
      </c>
      <c r="V4" t="s">
        <v>233</v>
      </c>
      <c r="W4">
        <v>0</v>
      </c>
      <c r="X4">
        <v>0</v>
      </c>
      <c r="Y4">
        <v>0</v>
      </c>
      <c r="Z4">
        <v>1.6115024</v>
      </c>
      <c r="AA4" t="str">
        <f>+MID(Tabla_Consulta_desde_Reporte_de_Valorización_de_Instrumentos[[#This Row],[CODIGO_SBS]],7,1)</f>
        <v>1</v>
      </c>
      <c r="AB4" t="str">
        <f>_xlfn.XLOOKUP(Tabla_Consulta_desde_Reporte_de_Valorización_de_Instrumentos[[#This Row],[CODIGO_SBS]],G_P!A:A,G_P!E:E)</f>
        <v>Renta Fija</v>
      </c>
    </row>
    <row r="5" spans="1:28" hidden="1" x14ac:dyDescent="0.35">
      <c r="B5" s="22" t="s">
        <v>35557</v>
      </c>
      <c r="C5" t="s">
        <v>225</v>
      </c>
      <c r="D5" t="s">
        <v>234</v>
      </c>
      <c r="E5" t="s">
        <v>226</v>
      </c>
      <c r="F5" t="s">
        <v>26824</v>
      </c>
      <c r="G5" t="s">
        <v>18550</v>
      </c>
      <c r="H5" t="str">
        <f>+INDEX(Parametria!$V:$V,MATCH(Tabla_Consulta_desde_Reporte_de_Valorización_de_Instrumentos[[#This Row],[CODIGO_SBS]],Parametria!$B:$B,0))</f>
        <v>Gobierno Central</v>
      </c>
      <c r="I5" t="s">
        <v>31475</v>
      </c>
      <c r="J5" t="s">
        <v>230</v>
      </c>
      <c r="K5" t="s">
        <v>231</v>
      </c>
      <c r="L5">
        <v>1000</v>
      </c>
      <c r="M5" s="20">
        <v>9639755.9001000002</v>
      </c>
      <c r="N5">
        <v>9639755.9001000002</v>
      </c>
      <c r="O5">
        <v>9000</v>
      </c>
      <c r="P5" s="23">
        <v>47161</v>
      </c>
      <c r="Q5">
        <v>1139</v>
      </c>
      <c r="R5">
        <v>1</v>
      </c>
      <c r="S5" t="s">
        <v>232</v>
      </c>
      <c r="T5">
        <v>9638055.6461999994</v>
      </c>
      <c r="U5" s="20">
        <v>9638055.6461999994</v>
      </c>
      <c r="V5" t="s">
        <v>233</v>
      </c>
      <c r="W5">
        <v>0</v>
      </c>
      <c r="X5">
        <v>0</v>
      </c>
      <c r="Y5">
        <v>0</v>
      </c>
      <c r="Z5">
        <v>0.1889171</v>
      </c>
      <c r="AA5" t="str">
        <f>+MID(Tabla_Consulta_desde_Reporte_de_Valorización_de_Instrumentos[[#This Row],[CODIGO_SBS]],7,1)</f>
        <v>1</v>
      </c>
      <c r="AB5" t="str">
        <f>_xlfn.XLOOKUP(Tabla_Consulta_desde_Reporte_de_Valorización_de_Instrumentos[[#This Row],[CODIGO_SBS]],G_P!A:A,G_P!E:E)</f>
        <v>Renta Fija</v>
      </c>
    </row>
    <row r="6" spans="1:28" hidden="1" x14ac:dyDescent="0.35">
      <c r="B6" s="22" t="s">
        <v>35557</v>
      </c>
      <c r="C6" t="s">
        <v>225</v>
      </c>
      <c r="D6" t="s">
        <v>234</v>
      </c>
      <c r="E6" t="s">
        <v>226</v>
      </c>
      <c r="F6" t="s">
        <v>227</v>
      </c>
      <c r="G6" t="s">
        <v>228</v>
      </c>
      <c r="H6" t="str">
        <f>+INDEX(Parametria!$V:$V,MATCH(Tabla_Consulta_desde_Reporte_de_Valorización_de_Instrumentos[[#This Row],[CODIGO_SBS]],Parametria!$B:$B,0))</f>
        <v>Gobierno Central</v>
      </c>
      <c r="I6" t="s">
        <v>229</v>
      </c>
      <c r="J6" t="s">
        <v>230</v>
      </c>
      <c r="K6" t="s">
        <v>231</v>
      </c>
      <c r="L6">
        <v>1000</v>
      </c>
      <c r="M6" s="20">
        <v>126153852.2247</v>
      </c>
      <c r="N6">
        <v>126153852.2247</v>
      </c>
      <c r="O6">
        <v>113000</v>
      </c>
      <c r="P6" s="23">
        <v>56657</v>
      </c>
      <c r="Q6">
        <v>10635</v>
      </c>
      <c r="R6">
        <v>1</v>
      </c>
      <c r="S6" t="s">
        <v>232</v>
      </c>
      <c r="T6">
        <v>126133269.625</v>
      </c>
      <c r="U6" s="20">
        <v>126133269.625</v>
      </c>
      <c r="V6" t="s">
        <v>233</v>
      </c>
      <c r="W6">
        <v>0</v>
      </c>
      <c r="X6">
        <v>0</v>
      </c>
      <c r="Y6">
        <v>0</v>
      </c>
      <c r="Z6">
        <v>0.1821469</v>
      </c>
      <c r="AA6" t="str">
        <f>+MID(Tabla_Consulta_desde_Reporte_de_Valorización_de_Instrumentos[[#This Row],[CODIGO_SBS]],7,1)</f>
        <v>1</v>
      </c>
      <c r="AB6" t="str">
        <f>_xlfn.XLOOKUP(Tabla_Consulta_desde_Reporte_de_Valorización_de_Instrumentos[[#This Row],[CODIGO_SBS]],G_P!A:A,G_P!E:E)</f>
        <v>Renta Fija</v>
      </c>
    </row>
    <row r="7" spans="1:28" hidden="1" x14ac:dyDescent="0.35">
      <c r="B7" s="22" t="s">
        <v>35557</v>
      </c>
      <c r="C7" t="s">
        <v>225</v>
      </c>
      <c r="D7" t="s">
        <v>234</v>
      </c>
      <c r="E7" t="s">
        <v>226</v>
      </c>
      <c r="F7" t="s">
        <v>240</v>
      </c>
      <c r="G7" t="s">
        <v>241</v>
      </c>
      <c r="H7" t="str">
        <f>+INDEX(Parametria!$V:$V,MATCH(Tabla_Consulta_desde_Reporte_de_Valorización_de_Instrumentos[[#This Row],[CODIGO_SBS]],Parametria!$B:$B,0))</f>
        <v>Gobierno Central</v>
      </c>
      <c r="I7" t="s">
        <v>242</v>
      </c>
      <c r="J7" t="s">
        <v>230</v>
      </c>
      <c r="K7" t="s">
        <v>231</v>
      </c>
      <c r="L7">
        <v>1000</v>
      </c>
      <c r="M7" s="20">
        <v>227467066.60037139</v>
      </c>
      <c r="N7">
        <v>227467066.60037139</v>
      </c>
      <c r="O7">
        <v>249953</v>
      </c>
      <c r="P7" s="23">
        <v>51360</v>
      </c>
      <c r="Q7">
        <v>5338</v>
      </c>
      <c r="R7">
        <v>1</v>
      </c>
      <c r="S7" t="s">
        <v>232</v>
      </c>
      <c r="T7">
        <v>227084507.60998529</v>
      </c>
      <c r="U7" s="20">
        <v>227084507.60998529</v>
      </c>
      <c r="V7" t="s">
        <v>233</v>
      </c>
      <c r="W7">
        <v>0</v>
      </c>
      <c r="X7">
        <v>0</v>
      </c>
      <c r="Y7">
        <v>0</v>
      </c>
      <c r="Z7">
        <v>1.5305237</v>
      </c>
      <c r="AA7" t="str">
        <f>+MID(Tabla_Consulta_desde_Reporte_de_Valorización_de_Instrumentos[[#This Row],[CODIGO_SBS]],7,1)</f>
        <v>1</v>
      </c>
      <c r="AB7" t="str">
        <f>_xlfn.XLOOKUP(Tabla_Consulta_desde_Reporte_de_Valorización_de_Instrumentos[[#This Row],[CODIGO_SBS]],G_P!A:A,G_P!E:E)</f>
        <v>Renta Fija</v>
      </c>
    </row>
    <row r="8" spans="1:28" hidden="1" x14ac:dyDescent="0.35">
      <c r="B8" s="22" t="s">
        <v>35557</v>
      </c>
      <c r="C8" t="s">
        <v>225</v>
      </c>
      <c r="D8" t="s">
        <v>234</v>
      </c>
      <c r="E8" t="s">
        <v>226</v>
      </c>
      <c r="F8" t="s">
        <v>31499</v>
      </c>
      <c r="G8" t="s">
        <v>31500</v>
      </c>
      <c r="H8" t="str">
        <f>+INDEX(Parametria!$V:$V,MATCH(Tabla_Consulta_desde_Reporte_de_Valorización_de_Instrumentos[[#This Row],[CODIGO_SBS]],Parametria!$B:$B,0))</f>
        <v>Gobierno Central</v>
      </c>
      <c r="I8" t="s">
        <v>31501</v>
      </c>
      <c r="J8" t="s">
        <v>230</v>
      </c>
      <c r="K8" t="s">
        <v>231</v>
      </c>
      <c r="L8">
        <v>1000</v>
      </c>
      <c r="M8" s="20">
        <v>654260699.47086501</v>
      </c>
      <c r="N8">
        <v>654260699.47086501</v>
      </c>
      <c r="O8">
        <v>585950</v>
      </c>
      <c r="P8" s="23">
        <v>49533</v>
      </c>
      <c r="Q8">
        <v>3511</v>
      </c>
      <c r="R8">
        <v>1</v>
      </c>
      <c r="S8" t="s">
        <v>232</v>
      </c>
      <c r="T8">
        <v>779599085.66840005</v>
      </c>
      <c r="U8" s="20">
        <v>779599085.66840005</v>
      </c>
      <c r="V8" t="s">
        <v>233</v>
      </c>
      <c r="W8">
        <v>0</v>
      </c>
      <c r="X8">
        <v>0</v>
      </c>
      <c r="Y8">
        <v>0</v>
      </c>
      <c r="Z8">
        <v>5.9619947</v>
      </c>
      <c r="AA8" t="str">
        <f>+MID(Tabla_Consulta_desde_Reporte_de_Valorización_de_Instrumentos[[#This Row],[CODIGO_SBS]],7,1)</f>
        <v>1</v>
      </c>
      <c r="AB8" t="str">
        <f>_xlfn.XLOOKUP(Tabla_Consulta_desde_Reporte_de_Valorización_de_Instrumentos[[#This Row],[CODIGO_SBS]],G_P!A:A,G_P!E:E)</f>
        <v>Renta Fija</v>
      </c>
    </row>
    <row r="9" spans="1:28" hidden="1" x14ac:dyDescent="0.35">
      <c r="B9" s="22" t="s">
        <v>35557</v>
      </c>
      <c r="C9" t="s">
        <v>225</v>
      </c>
      <c r="D9" t="s">
        <v>234</v>
      </c>
      <c r="E9" t="s">
        <v>226</v>
      </c>
      <c r="F9" t="s">
        <v>24898</v>
      </c>
      <c r="G9" t="s">
        <v>18551</v>
      </c>
      <c r="H9" t="str">
        <f>+INDEX(Parametria!$V:$V,MATCH(Tabla_Consulta_desde_Reporte_de_Valorización_de_Instrumentos[[#This Row],[CODIGO_SBS]],Parametria!$B:$B,0))</f>
        <v>Gobierno Central</v>
      </c>
      <c r="I9" t="s">
        <v>24899</v>
      </c>
      <c r="J9" t="s">
        <v>230</v>
      </c>
      <c r="K9" t="s">
        <v>231</v>
      </c>
      <c r="L9">
        <v>1000</v>
      </c>
      <c r="M9" s="20">
        <v>1345672489.221796</v>
      </c>
      <c r="N9">
        <v>1345672489.221796</v>
      </c>
      <c r="O9">
        <v>1150077</v>
      </c>
      <c r="P9" s="23">
        <v>48803</v>
      </c>
      <c r="Q9">
        <v>2781</v>
      </c>
      <c r="R9">
        <v>1</v>
      </c>
      <c r="S9" t="s">
        <v>232</v>
      </c>
      <c r="T9">
        <v>1342410640.7193882</v>
      </c>
      <c r="U9" s="20">
        <v>1342410640.7193882</v>
      </c>
      <c r="V9" t="s">
        <v>233</v>
      </c>
      <c r="W9">
        <v>0</v>
      </c>
      <c r="X9">
        <v>0</v>
      </c>
      <c r="Y9">
        <v>0</v>
      </c>
      <c r="Z9">
        <v>2.8362001000000001</v>
      </c>
      <c r="AA9" t="str">
        <f>+MID(Tabla_Consulta_desde_Reporte_de_Valorización_de_Instrumentos[[#This Row],[CODIGO_SBS]],7,1)</f>
        <v>1</v>
      </c>
      <c r="AB9" t="str">
        <f>_xlfn.XLOOKUP(Tabla_Consulta_desde_Reporte_de_Valorización_de_Instrumentos[[#This Row],[CODIGO_SBS]],G_P!A:A,G_P!E:E)</f>
        <v>Renta Fija</v>
      </c>
    </row>
    <row r="10" spans="1:28" hidden="1" x14ac:dyDescent="0.35">
      <c r="B10" s="22" t="s">
        <v>35557</v>
      </c>
      <c r="C10" t="s">
        <v>225</v>
      </c>
      <c r="D10" t="s">
        <v>234</v>
      </c>
      <c r="E10" t="s">
        <v>226</v>
      </c>
      <c r="F10" t="s">
        <v>982</v>
      </c>
      <c r="G10" t="s">
        <v>983</v>
      </c>
      <c r="H10" t="str">
        <f>+INDEX(Parametria!$V:$V,MATCH(Tabla_Consulta_desde_Reporte_de_Valorización_de_Instrumentos[[#This Row],[CODIGO_SBS]],Parametria!$B:$B,0))</f>
        <v>Gobierno Central</v>
      </c>
      <c r="I10" t="s">
        <v>984</v>
      </c>
      <c r="J10" t="s">
        <v>230</v>
      </c>
      <c r="K10" t="s">
        <v>231</v>
      </c>
      <c r="L10">
        <v>1000</v>
      </c>
      <c r="M10" s="20">
        <v>1383371632.9218161</v>
      </c>
      <c r="N10">
        <v>1383371632.9218161</v>
      </c>
      <c r="O10">
        <v>1357066</v>
      </c>
      <c r="P10" s="23">
        <v>49168</v>
      </c>
      <c r="Q10">
        <v>3146</v>
      </c>
      <c r="R10">
        <v>1</v>
      </c>
      <c r="S10" t="s">
        <v>232</v>
      </c>
      <c r="T10">
        <v>1376639357.8242061</v>
      </c>
      <c r="U10" s="20">
        <v>1376639357.8242061</v>
      </c>
      <c r="V10" t="s">
        <v>233</v>
      </c>
      <c r="W10">
        <v>0</v>
      </c>
      <c r="X10">
        <v>0</v>
      </c>
      <c r="Y10">
        <v>0</v>
      </c>
      <c r="Z10">
        <v>4.9609047000000004</v>
      </c>
      <c r="AA10" t="str">
        <f>+MID(Tabla_Consulta_desde_Reporte_de_Valorización_de_Instrumentos[[#This Row],[CODIGO_SBS]],7,1)</f>
        <v>1</v>
      </c>
      <c r="AB10" t="str">
        <f>_xlfn.XLOOKUP(Tabla_Consulta_desde_Reporte_de_Valorización_de_Instrumentos[[#This Row],[CODIGO_SBS]],G_P!A:A,G_P!E:E)</f>
        <v>Renta Fija</v>
      </c>
    </row>
    <row r="11" spans="1:28" hidden="1" x14ac:dyDescent="0.35">
      <c r="B11" s="22" t="s">
        <v>35557</v>
      </c>
      <c r="C11" t="s">
        <v>225</v>
      </c>
      <c r="D11" t="s">
        <v>234</v>
      </c>
      <c r="E11" t="s">
        <v>226</v>
      </c>
      <c r="F11" t="s">
        <v>238</v>
      </c>
      <c r="G11" t="s">
        <v>239</v>
      </c>
      <c r="H11" t="str">
        <f>+INDEX(Parametria!$V:$V,MATCH(Tabla_Consulta_desde_Reporte_de_Valorización_de_Instrumentos[[#This Row],[CODIGO_SBS]],Parametria!$B:$B,0))</f>
        <v>Gobierno Central</v>
      </c>
      <c r="I11" t="s">
        <v>31438</v>
      </c>
      <c r="J11" t="s">
        <v>230</v>
      </c>
      <c r="K11" t="s">
        <v>231</v>
      </c>
      <c r="L11">
        <v>1000</v>
      </c>
      <c r="M11" s="20">
        <v>2021054768.0050943</v>
      </c>
      <c r="N11">
        <v>2021054768.0050943</v>
      </c>
      <c r="O11">
        <v>1801364</v>
      </c>
      <c r="P11" s="23">
        <v>50994</v>
      </c>
      <c r="Q11">
        <v>4972</v>
      </c>
      <c r="R11">
        <v>1</v>
      </c>
      <c r="S11" t="s">
        <v>232</v>
      </c>
      <c r="T11">
        <v>1753882216.6499748</v>
      </c>
      <c r="U11" s="20">
        <v>1753882216.6499748</v>
      </c>
      <c r="V11" t="s">
        <v>233</v>
      </c>
      <c r="W11">
        <v>0</v>
      </c>
      <c r="X11">
        <v>0</v>
      </c>
      <c r="Y11">
        <v>0</v>
      </c>
      <c r="Z11">
        <v>4.3828538999999997</v>
      </c>
      <c r="AA11" t="str">
        <f>+MID(Tabla_Consulta_desde_Reporte_de_Valorización_de_Instrumentos[[#This Row],[CODIGO_SBS]],7,1)</f>
        <v>1</v>
      </c>
      <c r="AB11" t="str">
        <f>_xlfn.XLOOKUP(Tabla_Consulta_desde_Reporte_de_Valorización_de_Instrumentos[[#This Row],[CODIGO_SBS]],G_P!A:A,G_P!E:E)</f>
        <v>Renta Fija</v>
      </c>
    </row>
    <row r="12" spans="1:28" hidden="1" x14ac:dyDescent="0.35">
      <c r="B12" s="22" t="s">
        <v>35557</v>
      </c>
      <c r="C12" t="s">
        <v>225</v>
      </c>
      <c r="D12" t="s">
        <v>234</v>
      </c>
      <c r="E12" t="s">
        <v>226</v>
      </c>
      <c r="F12" t="s">
        <v>235</v>
      </c>
      <c r="G12" t="s">
        <v>236</v>
      </c>
      <c r="H12" t="str">
        <f>+INDEX(Parametria!$V:$V,MATCH(Tabla_Consulta_desde_Reporte_de_Valorización_de_Instrumentos[[#This Row],[CODIGO_SBS]],Parametria!$B:$B,0))</f>
        <v>Gobierno Central</v>
      </c>
      <c r="I12" t="s">
        <v>237</v>
      </c>
      <c r="J12" t="s">
        <v>230</v>
      </c>
      <c r="K12" t="s">
        <v>231</v>
      </c>
      <c r="L12">
        <v>1000</v>
      </c>
      <c r="M12" s="20">
        <v>1710527424.5157523</v>
      </c>
      <c r="N12">
        <v>1710527424.5157523</v>
      </c>
      <c r="O12">
        <v>1594708</v>
      </c>
      <c r="P12" s="23">
        <v>50264</v>
      </c>
      <c r="Q12">
        <v>4242</v>
      </c>
      <c r="R12">
        <v>1</v>
      </c>
      <c r="S12" t="s">
        <v>232</v>
      </c>
      <c r="T12">
        <v>1702411156.2361028</v>
      </c>
      <c r="U12" s="20">
        <v>1702411156.2361028</v>
      </c>
      <c r="V12" t="s">
        <v>233</v>
      </c>
      <c r="W12">
        <v>0</v>
      </c>
      <c r="X12">
        <v>0</v>
      </c>
      <c r="Y12">
        <v>0</v>
      </c>
      <c r="Z12">
        <v>5.0895011999999999</v>
      </c>
      <c r="AA12" t="str">
        <f>+MID(Tabla_Consulta_desde_Reporte_de_Valorización_de_Instrumentos[[#This Row],[CODIGO_SBS]],7,1)</f>
        <v>1</v>
      </c>
      <c r="AB12" t="str">
        <f>_xlfn.XLOOKUP(Tabla_Consulta_desde_Reporte_de_Valorización_de_Instrumentos[[#This Row],[CODIGO_SBS]],G_P!A:A,G_P!E:E)</f>
        <v>Renta Fija</v>
      </c>
    </row>
    <row r="13" spans="1:28" hidden="1" x14ac:dyDescent="0.35">
      <c r="B13" s="22" t="s">
        <v>35557</v>
      </c>
      <c r="C13" t="s">
        <v>225</v>
      </c>
      <c r="D13" t="s">
        <v>32886</v>
      </c>
      <c r="E13" t="s">
        <v>226</v>
      </c>
      <c r="F13" t="s">
        <v>227</v>
      </c>
      <c r="G13" t="s">
        <v>228</v>
      </c>
      <c r="H13" t="str">
        <f>+INDEX(Parametria!$V:$V,MATCH(Tabla_Consulta_desde_Reporte_de_Valorización_de_Instrumentos[[#This Row],[CODIGO_SBS]],Parametria!$B:$B,0))</f>
        <v>Gobierno Central</v>
      </c>
      <c r="I13" t="s">
        <v>229</v>
      </c>
      <c r="J13" t="s">
        <v>230</v>
      </c>
      <c r="K13" t="s">
        <v>231</v>
      </c>
      <c r="L13">
        <v>1000</v>
      </c>
      <c r="M13" s="20">
        <v>47670526.460129999</v>
      </c>
      <c r="N13">
        <v>47670526.460129999</v>
      </c>
      <c r="O13">
        <v>42700</v>
      </c>
      <c r="P13" s="23">
        <v>56657</v>
      </c>
      <c r="Q13">
        <v>10635</v>
      </c>
      <c r="R13">
        <v>1</v>
      </c>
      <c r="S13" t="s">
        <v>232</v>
      </c>
      <c r="T13">
        <v>47662748.787500001</v>
      </c>
      <c r="U13" s="20">
        <v>47662748.787500001</v>
      </c>
      <c r="V13" t="s">
        <v>233</v>
      </c>
      <c r="W13">
        <v>0</v>
      </c>
      <c r="X13">
        <v>0</v>
      </c>
      <c r="Y13">
        <v>0</v>
      </c>
      <c r="Z13">
        <v>0.1821469</v>
      </c>
      <c r="AA13" t="str">
        <f>+MID(Tabla_Consulta_desde_Reporte_de_Valorización_de_Instrumentos[[#This Row],[CODIGO_SBS]],7,1)</f>
        <v>1</v>
      </c>
      <c r="AB13" t="str">
        <f>_xlfn.XLOOKUP(Tabla_Consulta_desde_Reporte_de_Valorización_de_Instrumentos[[#This Row],[CODIGO_SBS]],G_P!A:A,G_P!E:E)</f>
        <v>Renta Fija</v>
      </c>
    </row>
    <row r="14" spans="1:28" hidden="1" x14ac:dyDescent="0.35">
      <c r="B14" s="22" t="s">
        <v>35557</v>
      </c>
      <c r="C14" t="s">
        <v>225</v>
      </c>
      <c r="D14" t="s">
        <v>32886</v>
      </c>
      <c r="E14" t="s">
        <v>226</v>
      </c>
      <c r="F14" t="s">
        <v>243</v>
      </c>
      <c r="G14" t="s">
        <v>244</v>
      </c>
      <c r="H14" t="str">
        <f>+INDEX(Parametria!$V:$V,MATCH(Tabla_Consulta_desde_Reporte_de_Valorización_de_Instrumentos[[#This Row],[CODIGO_SBS]],Parametria!$B:$B,0))</f>
        <v>Gobierno Central</v>
      </c>
      <c r="I14" t="s">
        <v>245</v>
      </c>
      <c r="J14" t="s">
        <v>230</v>
      </c>
      <c r="K14" t="s">
        <v>231</v>
      </c>
      <c r="L14">
        <v>1000</v>
      </c>
      <c r="M14" s="20">
        <v>73619931.881155998</v>
      </c>
      <c r="N14">
        <v>73619931.881155998</v>
      </c>
      <c r="O14">
        <v>66706</v>
      </c>
      <c r="P14" s="23">
        <v>48438</v>
      </c>
      <c r="Q14">
        <v>2416</v>
      </c>
      <c r="R14">
        <v>1</v>
      </c>
      <c r="S14" t="s">
        <v>232</v>
      </c>
      <c r="T14">
        <v>73512435.002061605</v>
      </c>
      <c r="U14" s="20">
        <v>73512435.002061605</v>
      </c>
      <c r="V14" t="s">
        <v>233</v>
      </c>
      <c r="W14">
        <v>0</v>
      </c>
      <c r="X14">
        <v>0</v>
      </c>
      <c r="Y14">
        <v>0</v>
      </c>
      <c r="Z14">
        <v>1.6115024</v>
      </c>
      <c r="AA14" t="str">
        <f>+MID(Tabla_Consulta_desde_Reporte_de_Valorización_de_Instrumentos[[#This Row],[CODIGO_SBS]],7,1)</f>
        <v>1</v>
      </c>
      <c r="AB14" t="str">
        <f>_xlfn.XLOOKUP(Tabla_Consulta_desde_Reporte_de_Valorización_de_Instrumentos[[#This Row],[CODIGO_SBS]],G_P!A:A,G_P!E:E)</f>
        <v>Renta Fija</v>
      </c>
    </row>
    <row r="15" spans="1:28" hidden="1" x14ac:dyDescent="0.35">
      <c r="B15" s="22" t="s">
        <v>35557</v>
      </c>
      <c r="C15" t="s">
        <v>225</v>
      </c>
      <c r="D15" t="s">
        <v>32886</v>
      </c>
      <c r="E15" t="s">
        <v>226</v>
      </c>
      <c r="F15" t="s">
        <v>24898</v>
      </c>
      <c r="G15" t="s">
        <v>18551</v>
      </c>
      <c r="H15" t="str">
        <f>+INDEX(Parametria!$V:$V,MATCH(Tabla_Consulta_desde_Reporte_de_Valorización_de_Instrumentos[[#This Row],[CODIGO_SBS]],Parametria!$B:$B,0))</f>
        <v>Gobierno Central</v>
      </c>
      <c r="I15" t="s">
        <v>24899</v>
      </c>
      <c r="J15" t="s">
        <v>230</v>
      </c>
      <c r="K15" t="s">
        <v>231</v>
      </c>
      <c r="L15">
        <v>1000</v>
      </c>
      <c r="M15" s="20">
        <v>175227589.6664986</v>
      </c>
      <c r="N15">
        <v>175227589.6664986</v>
      </c>
      <c r="O15">
        <v>149758</v>
      </c>
      <c r="P15" s="23">
        <v>48803</v>
      </c>
      <c r="Q15">
        <v>2781</v>
      </c>
      <c r="R15">
        <v>1</v>
      </c>
      <c r="S15" t="s">
        <v>232</v>
      </c>
      <c r="T15">
        <v>174802846.01192281</v>
      </c>
      <c r="U15" s="20">
        <v>174802846.01192281</v>
      </c>
      <c r="V15" t="s">
        <v>233</v>
      </c>
      <c r="W15">
        <v>0</v>
      </c>
      <c r="X15">
        <v>0</v>
      </c>
      <c r="Y15">
        <v>0</v>
      </c>
      <c r="Z15">
        <v>2.8362001000000001</v>
      </c>
      <c r="AA15" t="str">
        <f>+MID(Tabla_Consulta_desde_Reporte_de_Valorización_de_Instrumentos[[#This Row],[CODIGO_SBS]],7,1)</f>
        <v>1</v>
      </c>
      <c r="AB15" t="str">
        <f>_xlfn.XLOOKUP(Tabla_Consulta_desde_Reporte_de_Valorización_de_Instrumentos[[#This Row],[CODIGO_SBS]],G_P!A:A,G_P!E:E)</f>
        <v>Renta Fija</v>
      </c>
    </row>
    <row r="16" spans="1:28" hidden="1" x14ac:dyDescent="0.35">
      <c r="B16" s="22" t="s">
        <v>35557</v>
      </c>
      <c r="C16" t="s">
        <v>225</v>
      </c>
      <c r="D16" t="s">
        <v>32886</v>
      </c>
      <c r="E16" t="s">
        <v>226</v>
      </c>
      <c r="F16" t="s">
        <v>982</v>
      </c>
      <c r="G16" t="s">
        <v>983</v>
      </c>
      <c r="H16" t="str">
        <f>+INDEX(Parametria!$V:$V,MATCH(Tabla_Consulta_desde_Reporte_de_Valorización_de_Instrumentos[[#This Row],[CODIGO_SBS]],Parametria!$B:$B,0))</f>
        <v>Gobierno Central</v>
      </c>
      <c r="I16" t="s">
        <v>984</v>
      </c>
      <c r="J16" t="s">
        <v>230</v>
      </c>
      <c r="K16" t="s">
        <v>231</v>
      </c>
      <c r="L16">
        <v>1000</v>
      </c>
      <c r="M16" s="20">
        <v>209177636.95763999</v>
      </c>
      <c r="N16">
        <v>209177636.95763999</v>
      </c>
      <c r="O16">
        <v>205200</v>
      </c>
      <c r="P16" s="23">
        <v>49168</v>
      </c>
      <c r="Q16">
        <v>3146</v>
      </c>
      <c r="R16">
        <v>1</v>
      </c>
      <c r="S16" t="s">
        <v>232</v>
      </c>
      <c r="T16">
        <v>208159659.3132</v>
      </c>
      <c r="U16" s="20">
        <v>208159659.3132</v>
      </c>
      <c r="V16" t="s">
        <v>233</v>
      </c>
      <c r="W16">
        <v>0</v>
      </c>
      <c r="X16">
        <v>0</v>
      </c>
      <c r="Y16">
        <v>0</v>
      </c>
      <c r="Z16">
        <v>4.9609047000000004</v>
      </c>
      <c r="AA16" t="str">
        <f>+MID(Tabla_Consulta_desde_Reporte_de_Valorización_de_Instrumentos[[#This Row],[CODIGO_SBS]],7,1)</f>
        <v>1</v>
      </c>
      <c r="AB16" t="str">
        <f>_xlfn.XLOOKUP(Tabla_Consulta_desde_Reporte_de_Valorización_de_Instrumentos[[#This Row],[CODIGO_SBS]],G_P!A:A,G_P!E:E)</f>
        <v>Renta Fija</v>
      </c>
    </row>
    <row r="17" spans="2:28" hidden="1" x14ac:dyDescent="0.35">
      <c r="B17" s="22" t="s">
        <v>35557</v>
      </c>
      <c r="C17" t="s">
        <v>225</v>
      </c>
      <c r="D17" t="s">
        <v>32886</v>
      </c>
      <c r="E17" t="s">
        <v>226</v>
      </c>
      <c r="F17" t="s">
        <v>240</v>
      </c>
      <c r="G17" t="s">
        <v>241</v>
      </c>
      <c r="H17" t="str">
        <f>+INDEX(Parametria!$V:$V,MATCH(Tabla_Consulta_desde_Reporte_de_Valorización_de_Instrumentos[[#This Row],[CODIGO_SBS]],Parametria!$B:$B,0))</f>
        <v>Gobierno Central</v>
      </c>
      <c r="I17" t="s">
        <v>242</v>
      </c>
      <c r="J17" t="s">
        <v>230</v>
      </c>
      <c r="K17" t="s">
        <v>231</v>
      </c>
      <c r="L17">
        <v>1000</v>
      </c>
      <c r="M17" s="20">
        <v>230121651.39540601</v>
      </c>
      <c r="N17">
        <v>230121651.39540601</v>
      </c>
      <c r="O17">
        <v>252870</v>
      </c>
      <c r="P17" s="23">
        <v>51360</v>
      </c>
      <c r="Q17">
        <v>5338</v>
      </c>
      <c r="R17">
        <v>1</v>
      </c>
      <c r="S17" t="s">
        <v>232</v>
      </c>
      <c r="T17">
        <v>229734627.867387</v>
      </c>
      <c r="U17" s="20">
        <v>229734627.867387</v>
      </c>
      <c r="V17" t="s">
        <v>233</v>
      </c>
      <c r="W17">
        <v>0</v>
      </c>
      <c r="X17">
        <v>0</v>
      </c>
      <c r="Y17">
        <v>0</v>
      </c>
      <c r="Z17">
        <v>1.5305237</v>
      </c>
      <c r="AA17" t="str">
        <f>+MID(Tabla_Consulta_desde_Reporte_de_Valorización_de_Instrumentos[[#This Row],[CODIGO_SBS]],7,1)</f>
        <v>1</v>
      </c>
      <c r="AB17" t="str">
        <f>_xlfn.XLOOKUP(Tabla_Consulta_desde_Reporte_de_Valorización_de_Instrumentos[[#This Row],[CODIGO_SBS]],G_P!A:A,G_P!E:E)</f>
        <v>Renta Fija</v>
      </c>
    </row>
    <row r="18" spans="2:28" hidden="1" x14ac:dyDescent="0.35">
      <c r="B18" s="22" t="s">
        <v>35557</v>
      </c>
      <c r="C18" t="s">
        <v>225</v>
      </c>
      <c r="D18" t="s">
        <v>32886</v>
      </c>
      <c r="E18" t="s">
        <v>226</v>
      </c>
      <c r="F18" t="s">
        <v>31499</v>
      </c>
      <c r="G18" t="s">
        <v>31500</v>
      </c>
      <c r="H18" t="str">
        <f>+INDEX(Parametria!$V:$V,MATCH(Tabla_Consulta_desde_Reporte_de_Valorización_de_Instrumentos[[#This Row],[CODIGO_SBS]],Parametria!$B:$B,0))</f>
        <v>Gobierno Central</v>
      </c>
      <c r="I18" t="s">
        <v>31501</v>
      </c>
      <c r="J18" t="s">
        <v>230</v>
      </c>
      <c r="K18" t="s">
        <v>231</v>
      </c>
      <c r="L18">
        <v>1000</v>
      </c>
      <c r="M18" s="20">
        <v>321296213.45292503</v>
      </c>
      <c r="N18">
        <v>321296213.45292503</v>
      </c>
      <c r="O18">
        <v>287750</v>
      </c>
      <c r="P18" s="23">
        <v>49533</v>
      </c>
      <c r="Q18">
        <v>3511</v>
      </c>
      <c r="R18">
        <v>1</v>
      </c>
      <c r="S18" t="s">
        <v>232</v>
      </c>
      <c r="T18">
        <v>319580649.47799999</v>
      </c>
      <c r="U18" s="20">
        <v>319580649.47799999</v>
      </c>
      <c r="V18" t="s">
        <v>233</v>
      </c>
      <c r="W18">
        <v>0</v>
      </c>
      <c r="X18">
        <v>0</v>
      </c>
      <c r="Y18">
        <v>0</v>
      </c>
      <c r="Z18">
        <v>5.9619947</v>
      </c>
      <c r="AA18" t="str">
        <f>+MID(Tabla_Consulta_desde_Reporte_de_Valorización_de_Instrumentos[[#This Row],[CODIGO_SBS]],7,1)</f>
        <v>1</v>
      </c>
      <c r="AB18" t="str">
        <f>_xlfn.XLOOKUP(Tabla_Consulta_desde_Reporte_de_Valorización_de_Instrumentos[[#This Row],[CODIGO_SBS]],G_P!A:A,G_P!E:E)</f>
        <v>Renta Fija</v>
      </c>
    </row>
    <row r="19" spans="2:28" hidden="1" x14ac:dyDescent="0.35">
      <c r="B19" s="22" t="s">
        <v>35557</v>
      </c>
      <c r="C19" t="s">
        <v>225</v>
      </c>
      <c r="D19" t="s">
        <v>32886</v>
      </c>
      <c r="E19" t="s">
        <v>226</v>
      </c>
      <c r="F19" t="s">
        <v>235</v>
      </c>
      <c r="G19" t="s">
        <v>236</v>
      </c>
      <c r="H19" t="str">
        <f>+INDEX(Parametria!$V:$V,MATCH(Tabla_Consulta_desde_Reporte_de_Valorización_de_Instrumentos[[#This Row],[CODIGO_SBS]],Parametria!$B:$B,0))</f>
        <v>Gobierno Central</v>
      </c>
      <c r="I19" t="s">
        <v>237</v>
      </c>
      <c r="J19" t="s">
        <v>230</v>
      </c>
      <c r="K19" t="s">
        <v>231</v>
      </c>
      <c r="L19">
        <v>1000</v>
      </c>
      <c r="M19" s="20">
        <v>520609340.5410527</v>
      </c>
      <c r="N19">
        <v>520609340.5410527</v>
      </c>
      <c r="O19">
        <v>485359</v>
      </c>
      <c r="P19" s="23">
        <v>50264</v>
      </c>
      <c r="Q19">
        <v>4242</v>
      </c>
      <c r="R19">
        <v>1</v>
      </c>
      <c r="S19" t="s">
        <v>232</v>
      </c>
      <c r="T19">
        <v>518139105.3281219</v>
      </c>
      <c r="U19" s="20">
        <v>518139105.3281219</v>
      </c>
      <c r="V19" t="s">
        <v>233</v>
      </c>
      <c r="W19">
        <v>0</v>
      </c>
      <c r="X19">
        <v>0</v>
      </c>
      <c r="Y19">
        <v>0</v>
      </c>
      <c r="Z19">
        <v>5.0895011999999999</v>
      </c>
      <c r="AA19" t="str">
        <f>+MID(Tabla_Consulta_desde_Reporte_de_Valorización_de_Instrumentos[[#This Row],[CODIGO_SBS]],7,1)</f>
        <v>1</v>
      </c>
      <c r="AB19" t="str">
        <f>_xlfn.XLOOKUP(Tabla_Consulta_desde_Reporte_de_Valorización_de_Instrumentos[[#This Row],[CODIGO_SBS]],G_P!A:A,G_P!E:E)</f>
        <v>Renta Fija</v>
      </c>
    </row>
    <row r="20" spans="2:28" hidden="1" x14ac:dyDescent="0.35">
      <c r="B20" s="22" t="s">
        <v>35557</v>
      </c>
      <c r="C20" t="s">
        <v>225</v>
      </c>
      <c r="D20" t="s">
        <v>32886</v>
      </c>
      <c r="E20" t="s">
        <v>226</v>
      </c>
      <c r="F20" t="s">
        <v>238</v>
      </c>
      <c r="G20" t="s">
        <v>239</v>
      </c>
      <c r="H20" t="str">
        <f>+INDEX(Parametria!$V:$V,MATCH(Tabla_Consulta_desde_Reporte_de_Valorización_de_Instrumentos[[#This Row],[CODIGO_SBS]],Parametria!$B:$B,0))</f>
        <v>Gobierno Central</v>
      </c>
      <c r="I20" t="s">
        <v>31438</v>
      </c>
      <c r="J20" t="s">
        <v>230</v>
      </c>
      <c r="K20" t="s">
        <v>231</v>
      </c>
      <c r="L20">
        <v>1000</v>
      </c>
      <c r="M20" s="20">
        <v>800046939.44357765</v>
      </c>
      <c r="N20">
        <v>800046939.44357765</v>
      </c>
      <c r="O20">
        <v>713081</v>
      </c>
      <c r="P20" s="23">
        <v>50994</v>
      </c>
      <c r="Q20">
        <v>4972</v>
      </c>
      <c r="R20">
        <v>1</v>
      </c>
      <c r="S20" t="s">
        <v>232</v>
      </c>
      <c r="T20">
        <v>796921609.60171175</v>
      </c>
      <c r="U20" s="20">
        <v>796921609.60171175</v>
      </c>
      <c r="V20" t="s">
        <v>233</v>
      </c>
      <c r="W20">
        <v>0</v>
      </c>
      <c r="X20">
        <v>0</v>
      </c>
      <c r="Y20">
        <v>0</v>
      </c>
      <c r="Z20">
        <v>4.3828538999999997</v>
      </c>
      <c r="AA20" t="str">
        <f>+MID(Tabla_Consulta_desde_Reporte_de_Valorización_de_Instrumentos[[#This Row],[CODIGO_SBS]],7,1)</f>
        <v>1</v>
      </c>
      <c r="AB20" t="str">
        <f>_xlfn.XLOOKUP(Tabla_Consulta_desde_Reporte_de_Valorización_de_Instrumentos[[#This Row],[CODIGO_SBS]],G_P!A:A,G_P!E:E)</f>
        <v>Renta Fija</v>
      </c>
    </row>
    <row r="21" spans="2:28" hidden="1" x14ac:dyDescent="0.35">
      <c r="B21" s="22" t="s">
        <v>35557</v>
      </c>
      <c r="C21" t="s">
        <v>248</v>
      </c>
      <c r="D21" t="s">
        <v>32886</v>
      </c>
      <c r="E21" t="s">
        <v>249</v>
      </c>
      <c r="F21" t="s">
        <v>32887</v>
      </c>
      <c r="G21" t="s">
        <v>24115</v>
      </c>
      <c r="H21" t="str">
        <f>+INDEX(Parametria!$V:$V,MATCH(Tabla_Consulta_desde_Reporte_de_Valorización_de_Instrumentos[[#This Row],[CODIGO_SBS]],Parametria!$B:$B,0))</f>
        <v>Gobierno de Chile</v>
      </c>
      <c r="I21" t="s">
        <v>35558</v>
      </c>
      <c r="J21" t="s">
        <v>35559</v>
      </c>
      <c r="K21" t="s">
        <v>255</v>
      </c>
      <c r="L21">
        <v>5000000</v>
      </c>
      <c r="M21" s="20">
        <v>79540163.728499994</v>
      </c>
      <c r="N21">
        <v>21344469000</v>
      </c>
      <c r="O21">
        <v>4300</v>
      </c>
      <c r="P21" s="23">
        <v>49369</v>
      </c>
      <c r="Q21">
        <v>3347</v>
      </c>
      <c r="R21">
        <v>3.7265000000000002E-3</v>
      </c>
      <c r="S21" t="s">
        <v>232</v>
      </c>
      <c r="T21">
        <v>79708785.033600003</v>
      </c>
      <c r="U21" s="20">
        <v>21344469000</v>
      </c>
      <c r="V21" t="s">
        <v>233</v>
      </c>
      <c r="W21">
        <v>0</v>
      </c>
      <c r="X21">
        <v>0</v>
      </c>
      <c r="Y21">
        <v>0</v>
      </c>
      <c r="Z21">
        <v>0</v>
      </c>
      <c r="AA21" t="str">
        <f>+MID(Tabla_Consulta_desde_Reporte_de_Valorización_de_Instrumentos[[#This Row],[CODIGO_SBS]],7,1)</f>
        <v>C</v>
      </c>
      <c r="AB21" t="str">
        <f>_xlfn.XLOOKUP(Tabla_Consulta_desde_Reporte_de_Valorización_de_Instrumentos[[#This Row],[CODIGO_SBS]],G_P!A:A,G_P!E:E)</f>
        <v>Renta Fija</v>
      </c>
    </row>
    <row r="22" spans="2:28" hidden="1" x14ac:dyDescent="0.35">
      <c r="B22" s="22" t="s">
        <v>35557</v>
      </c>
      <c r="C22" t="s">
        <v>248</v>
      </c>
      <c r="D22" t="s">
        <v>32886</v>
      </c>
      <c r="E22" t="s">
        <v>249</v>
      </c>
      <c r="F22" t="s">
        <v>26155</v>
      </c>
      <c r="G22" t="s">
        <v>21373</v>
      </c>
      <c r="H22" t="str">
        <f>+INDEX(Parametria!$V:$V,MATCH(Tabla_Consulta_desde_Reporte_de_Valorización_de_Instrumentos[[#This Row],[CODIGO_SBS]],Parametria!$B:$B,0))</f>
        <v>Gobierno de Chile</v>
      </c>
      <c r="I22" t="s">
        <v>35560</v>
      </c>
      <c r="J22" t="s">
        <v>35559</v>
      </c>
      <c r="K22" t="s">
        <v>255</v>
      </c>
      <c r="L22">
        <v>5000000</v>
      </c>
      <c r="M22" s="20">
        <v>140382300.68099999</v>
      </c>
      <c r="N22">
        <v>37671354000</v>
      </c>
      <c r="O22">
        <v>7140</v>
      </c>
      <c r="P22" s="23">
        <v>48670</v>
      </c>
      <c r="Q22">
        <v>2648</v>
      </c>
      <c r="R22">
        <v>3.7265000000000002E-3</v>
      </c>
      <c r="S22" t="s">
        <v>232</v>
      </c>
      <c r="T22">
        <v>140679904.37760001</v>
      </c>
      <c r="U22" s="20">
        <v>37671354000</v>
      </c>
      <c r="V22" t="s">
        <v>233</v>
      </c>
      <c r="W22">
        <v>0</v>
      </c>
      <c r="X22">
        <v>0</v>
      </c>
      <c r="Y22">
        <v>0</v>
      </c>
      <c r="Z22">
        <v>0</v>
      </c>
      <c r="AA22" t="str">
        <f>+MID(Tabla_Consulta_desde_Reporte_de_Valorización_de_Instrumentos[[#This Row],[CODIGO_SBS]],7,1)</f>
        <v>C</v>
      </c>
      <c r="AB22" t="str">
        <f>_xlfn.XLOOKUP(Tabla_Consulta_desde_Reporte_de_Valorización_de_Instrumentos[[#This Row],[CODIGO_SBS]],G_P!A:A,G_P!E:E)</f>
        <v>Renta Fija</v>
      </c>
    </row>
    <row r="23" spans="2:28" hidden="1" x14ac:dyDescent="0.35">
      <c r="B23" s="22" t="s">
        <v>35557</v>
      </c>
      <c r="C23" t="s">
        <v>248</v>
      </c>
      <c r="D23" t="s">
        <v>32886</v>
      </c>
      <c r="E23" t="s">
        <v>249</v>
      </c>
      <c r="F23" t="s">
        <v>263</v>
      </c>
      <c r="G23" t="s">
        <v>264</v>
      </c>
      <c r="H23" t="str">
        <f>+INDEX(Parametria!$V:$V,MATCH(Tabla_Consulta_desde_Reporte_de_Valorización_de_Instrumentos[[#This Row],[CODIGO_SBS]],Parametria!$B:$B,0))</f>
        <v>Gobierno de Brasil</v>
      </c>
      <c r="I23" t="s">
        <v>31439</v>
      </c>
      <c r="J23" t="s">
        <v>261</v>
      </c>
      <c r="K23" t="s">
        <v>262</v>
      </c>
      <c r="L23">
        <v>1000</v>
      </c>
      <c r="M23" s="20">
        <v>270091043.39825022</v>
      </c>
      <c r="N23">
        <v>441818092.5</v>
      </c>
      <c r="O23">
        <v>537000</v>
      </c>
      <c r="P23" s="23">
        <v>49310</v>
      </c>
      <c r="Q23">
        <v>3288</v>
      </c>
      <c r="R23">
        <v>0.61131729999999995</v>
      </c>
      <c r="S23" t="s">
        <v>232</v>
      </c>
      <c r="T23">
        <v>286357285.90216291</v>
      </c>
      <c r="U23" s="20">
        <v>467789560.5</v>
      </c>
      <c r="V23" t="s">
        <v>233</v>
      </c>
      <c r="W23">
        <v>0</v>
      </c>
      <c r="X23">
        <v>0</v>
      </c>
      <c r="Y23">
        <v>0</v>
      </c>
      <c r="Z23">
        <v>-48.363999999999997</v>
      </c>
      <c r="AA23" t="str">
        <f>+MID(Tabla_Consulta_desde_Reporte_de_Valorización_de_Instrumentos[[#This Row],[CODIGO_SBS]],7,1)</f>
        <v>8</v>
      </c>
      <c r="AB23" t="str">
        <f>_xlfn.XLOOKUP(Tabla_Consulta_desde_Reporte_de_Valorización_de_Instrumentos[[#This Row],[CODIGO_SBS]],G_P!A:A,G_P!E:E)</f>
        <v>Renta Fija</v>
      </c>
    </row>
    <row r="24" spans="2:28" hidden="1" x14ac:dyDescent="0.35">
      <c r="B24" s="22" t="s">
        <v>35557</v>
      </c>
      <c r="C24" t="s">
        <v>248</v>
      </c>
      <c r="D24" t="s">
        <v>32886</v>
      </c>
      <c r="E24" t="s">
        <v>249</v>
      </c>
      <c r="F24" t="s">
        <v>24900</v>
      </c>
      <c r="G24" t="s">
        <v>24901</v>
      </c>
      <c r="H24" t="str">
        <f>+INDEX(Parametria!$V:$V,MATCH(Tabla_Consulta_desde_Reporte_de_Valorización_de_Instrumentos[[#This Row],[CODIGO_SBS]],Parametria!$B:$B,0))</f>
        <v>Gobierno de Brasil</v>
      </c>
      <c r="I24" t="s">
        <v>35561</v>
      </c>
      <c r="J24" t="s">
        <v>261</v>
      </c>
      <c r="K24" t="s">
        <v>262</v>
      </c>
      <c r="L24">
        <v>1000</v>
      </c>
      <c r="M24" s="20">
        <v>74081493.609887496</v>
      </c>
      <c r="N24">
        <v>121183375</v>
      </c>
      <c r="O24">
        <v>125000</v>
      </c>
      <c r="P24" s="23">
        <v>46388</v>
      </c>
      <c r="Q24">
        <v>366</v>
      </c>
      <c r="R24">
        <v>0.61131729999999995</v>
      </c>
      <c r="S24" t="s">
        <v>232</v>
      </c>
      <c r="T24">
        <v>77877391.481099993</v>
      </c>
      <c r="U24" s="20">
        <v>127219500</v>
      </c>
      <c r="V24" t="s">
        <v>233</v>
      </c>
      <c r="W24">
        <v>0</v>
      </c>
      <c r="X24">
        <v>0</v>
      </c>
      <c r="Y24">
        <v>0</v>
      </c>
      <c r="Z24">
        <v>-48.289000000000001</v>
      </c>
      <c r="AA24" t="str">
        <f>+MID(Tabla_Consulta_desde_Reporte_de_Valorización_de_Instrumentos[[#This Row],[CODIGO_SBS]],7,1)</f>
        <v>8</v>
      </c>
      <c r="AB24" t="str">
        <f>_xlfn.XLOOKUP(Tabla_Consulta_desde_Reporte_de_Valorización_de_Instrumentos[[#This Row],[CODIGO_SBS]],G_P!A:A,G_P!E:E)</f>
        <v>Renta Fija</v>
      </c>
    </row>
    <row r="25" spans="2:28" hidden="1" x14ac:dyDescent="0.35">
      <c r="B25" s="22" t="s">
        <v>35557</v>
      </c>
      <c r="C25" t="s">
        <v>248</v>
      </c>
      <c r="D25" t="s">
        <v>234</v>
      </c>
      <c r="E25" t="s">
        <v>249</v>
      </c>
      <c r="F25" t="s">
        <v>24900</v>
      </c>
      <c r="G25" t="s">
        <v>24901</v>
      </c>
      <c r="H25" t="str">
        <f>+INDEX(Parametria!$V:$V,MATCH(Tabla_Consulta_desde_Reporte_de_Valorización_de_Instrumentos[[#This Row],[CODIGO_SBS]],Parametria!$B:$B,0))</f>
        <v>Gobierno de Brasil</v>
      </c>
      <c r="I25" t="s">
        <v>35561</v>
      </c>
      <c r="J25" t="s">
        <v>261</v>
      </c>
      <c r="K25" t="s">
        <v>262</v>
      </c>
      <c r="L25">
        <v>1000</v>
      </c>
      <c r="M25" s="20">
        <v>103714091.0538425</v>
      </c>
      <c r="N25">
        <v>169656725</v>
      </c>
      <c r="O25">
        <v>175000</v>
      </c>
      <c r="P25" s="23">
        <v>46388</v>
      </c>
      <c r="Q25">
        <v>366</v>
      </c>
      <c r="R25">
        <v>0.61131729999999995</v>
      </c>
      <c r="S25" t="s">
        <v>232</v>
      </c>
      <c r="T25">
        <v>109028348.07354</v>
      </c>
      <c r="U25" s="20">
        <v>178107300</v>
      </c>
      <c r="V25" t="s">
        <v>233</v>
      </c>
      <c r="W25">
        <v>0</v>
      </c>
      <c r="X25">
        <v>0</v>
      </c>
      <c r="Y25">
        <v>0</v>
      </c>
      <c r="Z25">
        <v>-48.289000000000001</v>
      </c>
      <c r="AA25" t="str">
        <f>+MID(Tabla_Consulta_desde_Reporte_de_Valorización_de_Instrumentos[[#This Row],[CODIGO_SBS]],7,1)</f>
        <v>8</v>
      </c>
      <c r="AB25" t="str">
        <f>_xlfn.XLOOKUP(Tabla_Consulta_desde_Reporte_de_Valorización_de_Instrumentos[[#This Row],[CODIGO_SBS]],G_P!A:A,G_P!E:E)</f>
        <v>Renta Fija</v>
      </c>
    </row>
    <row r="26" spans="2:28" hidden="1" x14ac:dyDescent="0.35">
      <c r="B26" s="22" t="s">
        <v>35557</v>
      </c>
      <c r="C26" t="s">
        <v>248</v>
      </c>
      <c r="D26" t="s">
        <v>234</v>
      </c>
      <c r="E26" t="s">
        <v>249</v>
      </c>
      <c r="F26" t="s">
        <v>263</v>
      </c>
      <c r="G26" t="s">
        <v>264</v>
      </c>
      <c r="H26" t="str">
        <f>+INDEX(Parametria!$V:$V,MATCH(Tabla_Consulta_desde_Reporte_de_Valorización_de_Instrumentos[[#This Row],[CODIGO_SBS]],Parametria!$B:$B,0))</f>
        <v>Gobierno de Brasil</v>
      </c>
      <c r="I26" t="s">
        <v>31439</v>
      </c>
      <c r="J26" t="s">
        <v>261</v>
      </c>
      <c r="K26" t="s">
        <v>262</v>
      </c>
      <c r="L26">
        <v>1000</v>
      </c>
      <c r="M26" s="20">
        <v>97071827.515572205</v>
      </c>
      <c r="N26">
        <v>158791232.5</v>
      </c>
      <c r="O26">
        <v>193000</v>
      </c>
      <c r="P26" s="23">
        <v>49310</v>
      </c>
      <c r="Q26">
        <v>3288</v>
      </c>
      <c r="R26">
        <v>0.61131729999999995</v>
      </c>
      <c r="S26" t="s">
        <v>232</v>
      </c>
      <c r="T26">
        <v>102917981.7115781</v>
      </c>
      <c r="U26" s="20">
        <v>168125484.5</v>
      </c>
      <c r="V26" t="s">
        <v>233</v>
      </c>
      <c r="W26">
        <v>0</v>
      </c>
      <c r="X26">
        <v>0</v>
      </c>
      <c r="Y26">
        <v>0</v>
      </c>
      <c r="Z26">
        <v>-48.363999999999997</v>
      </c>
      <c r="AA26" t="str">
        <f>+MID(Tabla_Consulta_desde_Reporte_de_Valorización_de_Instrumentos[[#This Row],[CODIGO_SBS]],7,1)</f>
        <v>8</v>
      </c>
      <c r="AB26" t="str">
        <f>_xlfn.XLOOKUP(Tabla_Consulta_desde_Reporte_de_Valorización_de_Instrumentos[[#This Row],[CODIGO_SBS]],G_P!A:A,G_P!E:E)</f>
        <v>Renta Fija</v>
      </c>
    </row>
    <row r="27" spans="2:28" hidden="1" x14ac:dyDescent="0.35">
      <c r="B27" s="22" t="s">
        <v>35557</v>
      </c>
      <c r="C27" t="s">
        <v>248</v>
      </c>
      <c r="D27" t="s">
        <v>32886</v>
      </c>
      <c r="E27" t="s">
        <v>249</v>
      </c>
      <c r="F27" t="s">
        <v>271</v>
      </c>
      <c r="G27" t="s">
        <v>272</v>
      </c>
      <c r="H27" t="str">
        <f>+INDEX(Parametria!$V:$V,MATCH(Tabla_Consulta_desde_Reporte_de_Valorización_de_Instrumentos[[#This Row],[CODIGO_SBS]],Parametria!$B:$B,0))</f>
        <v>Gobierno de Colombia</v>
      </c>
      <c r="I27" t="s">
        <v>35495</v>
      </c>
      <c r="J27" t="s">
        <v>267</v>
      </c>
      <c r="K27" t="s">
        <v>268</v>
      </c>
      <c r="L27">
        <v>100000</v>
      </c>
      <c r="M27" s="20">
        <v>113162263.515</v>
      </c>
      <c r="N27">
        <v>127291635000</v>
      </c>
      <c r="O27">
        <v>1350000</v>
      </c>
      <c r="P27" s="23">
        <v>53533</v>
      </c>
      <c r="Q27">
        <v>7511</v>
      </c>
      <c r="R27">
        <v>8.8900000000000003E-4</v>
      </c>
      <c r="S27" t="s">
        <v>232</v>
      </c>
      <c r="T27">
        <v>113204744.0865</v>
      </c>
      <c r="U27" s="20">
        <v>127210635000</v>
      </c>
      <c r="V27" t="s">
        <v>233</v>
      </c>
      <c r="W27">
        <v>0</v>
      </c>
      <c r="X27">
        <v>0</v>
      </c>
      <c r="Y27">
        <v>0</v>
      </c>
      <c r="Z27">
        <v>60</v>
      </c>
      <c r="AA27" t="str">
        <f>+MID(Tabla_Consulta_desde_Reporte_de_Valorización_de_Instrumentos[[#This Row],[CODIGO_SBS]],7,1)</f>
        <v>F</v>
      </c>
      <c r="AB27" t="str">
        <f>_xlfn.XLOOKUP(Tabla_Consulta_desde_Reporte_de_Valorización_de_Instrumentos[[#This Row],[CODIGO_SBS]],G_P!A:A,G_P!E:E)</f>
        <v>Renta Fija</v>
      </c>
    </row>
    <row r="28" spans="2:28" hidden="1" x14ac:dyDescent="0.35">
      <c r="B28" s="22" t="s">
        <v>35557</v>
      </c>
      <c r="C28" t="s">
        <v>248</v>
      </c>
      <c r="D28" t="s">
        <v>32886</v>
      </c>
      <c r="E28" t="s">
        <v>249</v>
      </c>
      <c r="F28" t="s">
        <v>989</v>
      </c>
      <c r="G28" t="s">
        <v>990</v>
      </c>
      <c r="H28" t="str">
        <f>+INDEX(Parametria!$V:$V,MATCH(Tabla_Consulta_desde_Reporte_de_Valorización_de_Instrumentos[[#This Row],[CODIGO_SBS]],Parametria!$B:$B,0))</f>
        <v>Gobierno de Colombia</v>
      </c>
      <c r="I28" t="s">
        <v>35562</v>
      </c>
      <c r="J28" t="s">
        <v>267</v>
      </c>
      <c r="K28" t="s">
        <v>275</v>
      </c>
      <c r="L28">
        <v>1000</v>
      </c>
      <c r="M28" s="20">
        <v>18281703.677503198</v>
      </c>
      <c r="N28">
        <v>5439526.2214000002</v>
      </c>
      <c r="O28">
        <v>7400</v>
      </c>
      <c r="P28" s="23">
        <v>53128</v>
      </c>
      <c r="Q28">
        <v>7106</v>
      </c>
      <c r="R28">
        <v>3.3609</v>
      </c>
      <c r="S28" t="s">
        <v>232</v>
      </c>
      <c r="T28">
        <v>18423633.831838898</v>
      </c>
      <c r="U28" s="20">
        <v>5478984.6642000005</v>
      </c>
      <c r="V28" t="s">
        <v>233</v>
      </c>
      <c r="W28">
        <v>0</v>
      </c>
      <c r="X28">
        <v>0</v>
      </c>
      <c r="Y28">
        <v>0</v>
      </c>
      <c r="Z28">
        <v>-5.3322219999999998</v>
      </c>
      <c r="AA28" t="str">
        <f>+MID(Tabla_Consulta_desde_Reporte_de_Valorización_de_Instrumentos[[#This Row],[CODIGO_SBS]],7,1)</f>
        <v>2</v>
      </c>
      <c r="AB28" t="str">
        <f>_xlfn.XLOOKUP(Tabla_Consulta_desde_Reporte_de_Valorización_de_Instrumentos[[#This Row],[CODIGO_SBS]],G_P!A:A,G_P!E:E)</f>
        <v>Renta Fija</v>
      </c>
    </row>
    <row r="29" spans="2:28" hidden="1" x14ac:dyDescent="0.35">
      <c r="B29" s="22" t="s">
        <v>35557</v>
      </c>
      <c r="C29" t="s">
        <v>248</v>
      </c>
      <c r="D29" t="s">
        <v>32886</v>
      </c>
      <c r="E29" t="s">
        <v>249</v>
      </c>
      <c r="F29" t="s">
        <v>32888</v>
      </c>
      <c r="G29" t="s">
        <v>32889</v>
      </c>
      <c r="H29" t="str">
        <f>+INDEX(Parametria!$V:$V,MATCH(Tabla_Consulta_desde_Reporte_de_Valorización_de_Instrumentos[[#This Row],[CODIGO_SBS]],Parametria!$B:$B,0))</f>
        <v>Gobierno de Colombia</v>
      </c>
      <c r="I29" t="s">
        <v>35563</v>
      </c>
      <c r="J29" t="s">
        <v>267</v>
      </c>
      <c r="K29" t="s">
        <v>589</v>
      </c>
      <c r="L29">
        <v>1000</v>
      </c>
      <c r="M29" s="20">
        <v>56603501.214966498</v>
      </c>
      <c r="N29">
        <v>14344407.539999999</v>
      </c>
      <c r="O29">
        <v>15000</v>
      </c>
      <c r="P29" s="23">
        <v>49724</v>
      </c>
      <c r="Q29">
        <v>3702</v>
      </c>
      <c r="R29">
        <v>3.9460326999999999</v>
      </c>
      <c r="S29" t="s">
        <v>232</v>
      </c>
      <c r="T29">
        <v>56624444.374002002</v>
      </c>
      <c r="U29" s="20">
        <v>14326597.605</v>
      </c>
      <c r="V29" t="s">
        <v>233</v>
      </c>
      <c r="W29">
        <v>0</v>
      </c>
      <c r="X29">
        <v>0</v>
      </c>
      <c r="Y29">
        <v>0</v>
      </c>
      <c r="Z29">
        <v>1.1873290000000001</v>
      </c>
      <c r="AA29" t="str">
        <f>+MID(Tabla_Consulta_desde_Reporte_de_Valorización_de_Instrumentos[[#This Row],[CODIGO_SBS]],7,1)</f>
        <v>4</v>
      </c>
      <c r="AB29" t="e">
        <f>_xlfn.XLOOKUP(Tabla_Consulta_desde_Reporte_de_Valorización_de_Instrumentos[[#This Row],[CODIGO_SBS]],G_P!A:A,G_P!E:E)</f>
        <v>#N/A</v>
      </c>
    </row>
    <row r="30" spans="2:28" hidden="1" x14ac:dyDescent="0.35">
      <c r="B30" s="22" t="s">
        <v>35557</v>
      </c>
      <c r="C30" t="s">
        <v>248</v>
      </c>
      <c r="D30" t="s">
        <v>234</v>
      </c>
      <c r="E30" t="s">
        <v>249</v>
      </c>
      <c r="F30" t="s">
        <v>26243</v>
      </c>
      <c r="G30" t="s">
        <v>30900</v>
      </c>
      <c r="H30" t="str">
        <f>+INDEX(Parametria!$V:$V,MATCH(Tabla_Consulta_desde_Reporte_de_Valorización_de_Instrumentos[[#This Row],[CODIGO_SBS]],Parametria!$B:$B,0))</f>
        <v>Gobierno de México</v>
      </c>
      <c r="I30" t="s">
        <v>35564</v>
      </c>
      <c r="J30" t="s">
        <v>32890</v>
      </c>
      <c r="K30" t="s">
        <v>278</v>
      </c>
      <c r="L30">
        <v>100</v>
      </c>
      <c r="M30" s="20">
        <v>138512483.32797411</v>
      </c>
      <c r="N30">
        <v>742050904.53999996</v>
      </c>
      <c r="O30">
        <v>8600000</v>
      </c>
      <c r="P30" s="23">
        <v>52183</v>
      </c>
      <c r="Q30">
        <v>6161</v>
      </c>
      <c r="R30">
        <v>0.18666170000000001</v>
      </c>
      <c r="S30" t="s">
        <v>232</v>
      </c>
      <c r="T30">
        <v>138141461.18195951</v>
      </c>
      <c r="U30" s="20">
        <v>738912478.15999997</v>
      </c>
      <c r="V30" t="s">
        <v>233</v>
      </c>
      <c r="W30">
        <v>0</v>
      </c>
      <c r="X30">
        <v>0</v>
      </c>
      <c r="Y30">
        <v>0</v>
      </c>
      <c r="Z30">
        <v>0.36493330000000002</v>
      </c>
      <c r="AA30" t="str">
        <f>+MID(Tabla_Consulta_desde_Reporte_de_Valorización_de_Instrumentos[[#This Row],[CODIGO_SBS]],7,1)</f>
        <v>9</v>
      </c>
      <c r="AB30" t="str">
        <f>_xlfn.XLOOKUP(Tabla_Consulta_desde_Reporte_de_Valorización_de_Instrumentos[[#This Row],[CODIGO_SBS]],G_P!A:A,G_P!E:E)</f>
        <v>Renta Fija</v>
      </c>
    </row>
    <row r="31" spans="2:28" s="25" customFormat="1" hidden="1" x14ac:dyDescent="0.35">
      <c r="B31" s="22" t="s">
        <v>35557</v>
      </c>
      <c r="C31" t="s">
        <v>248</v>
      </c>
      <c r="D31" t="s">
        <v>32886</v>
      </c>
      <c r="E31" t="s">
        <v>249</v>
      </c>
      <c r="F31" t="s">
        <v>26243</v>
      </c>
      <c r="G31" t="s">
        <v>30900</v>
      </c>
      <c r="H31" t="str">
        <f>+INDEX(Parametria!$V:$V,MATCH(Tabla_Consulta_desde_Reporte_de_Valorización_de_Instrumentos[[#This Row],[CODIGO_SBS]],Parametria!$B:$B,0))</f>
        <v>Gobierno de México</v>
      </c>
      <c r="I31" t="s">
        <v>35564</v>
      </c>
      <c r="J31" t="s">
        <v>32890</v>
      </c>
      <c r="K31" t="s">
        <v>278</v>
      </c>
      <c r="L31">
        <v>100</v>
      </c>
      <c r="M31" s="20">
        <v>77309293.020264596</v>
      </c>
      <c r="N31">
        <v>414167946.72000003</v>
      </c>
      <c r="O31">
        <v>4800000</v>
      </c>
      <c r="P31" s="23">
        <v>52183</v>
      </c>
      <c r="Q31">
        <v>6161</v>
      </c>
      <c r="R31">
        <v>0.18666170000000001</v>
      </c>
      <c r="S31" t="s">
        <v>232</v>
      </c>
      <c r="T31">
        <v>77102210.892256498</v>
      </c>
      <c r="U31" s="20">
        <v>412416266.88</v>
      </c>
      <c r="V31" t="s">
        <v>233</v>
      </c>
      <c r="W31">
        <v>0</v>
      </c>
      <c r="X31">
        <v>0</v>
      </c>
      <c r="Y31">
        <v>0</v>
      </c>
      <c r="Z31">
        <v>0.36493330000000002</v>
      </c>
      <c r="AA31" t="str">
        <f>+MID(Tabla_Consulta_desde_Reporte_de_Valorización_de_Instrumentos[[#This Row],[CODIGO_SBS]],7,1)</f>
        <v>9</v>
      </c>
      <c r="AB31" s="25" t="str">
        <f>_xlfn.XLOOKUP(Tabla_Consulta_desde_Reporte_de_Valorización_de_Instrumentos[[#This Row],[CODIGO_SBS]],G_P!A:A,G_P!E:E)</f>
        <v>Renta Fija</v>
      </c>
    </row>
    <row r="32" spans="2:28" hidden="1" x14ac:dyDescent="0.35">
      <c r="B32" s="22" t="s">
        <v>35557</v>
      </c>
      <c r="C32" t="s">
        <v>279</v>
      </c>
      <c r="D32" t="s">
        <v>234</v>
      </c>
      <c r="E32" t="s">
        <v>280</v>
      </c>
      <c r="F32" t="s">
        <v>32508</v>
      </c>
      <c r="G32" t="s">
        <v>32509</v>
      </c>
      <c r="H32" t="str">
        <f>+INDEX(Parametria!$V:$V,MATCH(Tabla_Consulta_desde_Reporte_de_Valorización_de_Instrumentos[[#This Row],[CODIGO_SBS]],Parametria!$B:$B,0))</f>
        <v>Nutresa</v>
      </c>
      <c r="I32" t="s">
        <v>32510</v>
      </c>
      <c r="J32" t="s">
        <v>32511</v>
      </c>
      <c r="K32" t="s">
        <v>275</v>
      </c>
      <c r="L32">
        <v>1000</v>
      </c>
      <c r="M32" s="20">
        <v>32709959.25</v>
      </c>
      <c r="N32">
        <v>9732500</v>
      </c>
      <c r="O32">
        <v>8500</v>
      </c>
      <c r="P32" s="23">
        <v>49441</v>
      </c>
      <c r="Q32">
        <v>3419</v>
      </c>
      <c r="R32">
        <v>3.3609</v>
      </c>
      <c r="S32" t="s">
        <v>232</v>
      </c>
      <c r="T32">
        <v>32712213.449999999</v>
      </c>
      <c r="U32" s="20">
        <v>9728250</v>
      </c>
      <c r="V32" t="s">
        <v>233</v>
      </c>
      <c r="W32">
        <v>0</v>
      </c>
      <c r="X32">
        <v>0</v>
      </c>
      <c r="Y32">
        <v>0</v>
      </c>
      <c r="Z32">
        <v>0.5</v>
      </c>
      <c r="AA32" t="str">
        <f>+MID(Tabla_Consulta_desde_Reporte_de_Valorización_de_Instrumentos[[#This Row],[CODIGO_SBS]],7,1)</f>
        <v>2</v>
      </c>
      <c r="AB32" t="str">
        <f>_xlfn.XLOOKUP(Tabla_Consulta_desde_Reporte_de_Valorización_de_Instrumentos[[#This Row],[CODIGO_SBS]],G_P!A:A,G_P!E:E)</f>
        <v>Renta Fija</v>
      </c>
    </row>
    <row r="33" spans="2:28" hidden="1" x14ac:dyDescent="0.35">
      <c r="B33" s="22" t="s">
        <v>35557</v>
      </c>
      <c r="C33" t="s">
        <v>279</v>
      </c>
      <c r="D33" t="s">
        <v>32886</v>
      </c>
      <c r="E33" t="s">
        <v>280</v>
      </c>
      <c r="F33" t="s">
        <v>32508</v>
      </c>
      <c r="G33" t="s">
        <v>32509</v>
      </c>
      <c r="H33" t="str">
        <f>+INDEX(Parametria!$V:$V,MATCH(Tabla_Consulta_desde_Reporte_de_Valorización_de_Instrumentos[[#This Row],[CODIGO_SBS]],Parametria!$B:$B,0))</f>
        <v>Nutresa</v>
      </c>
      <c r="I33" t="s">
        <v>32510</v>
      </c>
      <c r="J33" t="s">
        <v>32511</v>
      </c>
      <c r="K33" t="s">
        <v>275</v>
      </c>
      <c r="L33">
        <v>1000</v>
      </c>
      <c r="M33" s="20">
        <v>15392922</v>
      </c>
      <c r="N33">
        <v>4580000</v>
      </c>
      <c r="O33">
        <v>4000</v>
      </c>
      <c r="P33" s="23">
        <v>49441</v>
      </c>
      <c r="Q33">
        <v>3419</v>
      </c>
      <c r="R33">
        <v>3.3609</v>
      </c>
      <c r="S33" t="s">
        <v>232</v>
      </c>
      <c r="T33">
        <v>15393982.800000001</v>
      </c>
      <c r="U33" s="20">
        <v>4578000</v>
      </c>
      <c r="V33" t="s">
        <v>233</v>
      </c>
      <c r="W33">
        <v>0</v>
      </c>
      <c r="X33">
        <v>0</v>
      </c>
      <c r="Y33">
        <v>0</v>
      </c>
      <c r="Z33">
        <v>0.5</v>
      </c>
      <c r="AA33" t="str">
        <f>+MID(Tabla_Consulta_desde_Reporte_de_Valorización_de_Instrumentos[[#This Row],[CODIGO_SBS]],7,1)</f>
        <v>2</v>
      </c>
      <c r="AB33" t="str">
        <f>_xlfn.XLOOKUP(Tabla_Consulta_desde_Reporte_de_Valorización_de_Instrumentos[[#This Row],[CODIGO_SBS]],G_P!A:A,G_P!E:E)</f>
        <v>Renta Fija</v>
      </c>
    </row>
    <row r="34" spans="2:28" hidden="1" x14ac:dyDescent="0.35">
      <c r="B34" s="22" t="s">
        <v>35557</v>
      </c>
      <c r="C34" t="s">
        <v>279</v>
      </c>
      <c r="D34" t="s">
        <v>32886</v>
      </c>
      <c r="E34" t="s">
        <v>280</v>
      </c>
      <c r="F34" t="s">
        <v>31481</v>
      </c>
      <c r="G34" t="s">
        <v>31482</v>
      </c>
      <c r="H34" t="str">
        <f>+INDEX(Parametria!$V:$V,MATCH(Tabla_Consulta_desde_Reporte_de_Valorización_de_Instrumentos[[#This Row],[CODIGO_SBS]],Parametria!$B:$B,0))</f>
        <v>Nexa Resources</v>
      </c>
      <c r="I34" t="s">
        <v>35565</v>
      </c>
      <c r="J34" t="s">
        <v>500</v>
      </c>
      <c r="K34" t="s">
        <v>275</v>
      </c>
      <c r="L34">
        <v>1000</v>
      </c>
      <c r="M34" s="20">
        <v>24638309.787842099</v>
      </c>
      <c r="N34">
        <v>7330866.6689999998</v>
      </c>
      <c r="O34">
        <v>7000</v>
      </c>
      <c r="P34" s="23">
        <v>50138</v>
      </c>
      <c r="Q34">
        <v>4116</v>
      </c>
      <c r="R34">
        <v>3.3609</v>
      </c>
      <c r="S34" t="s">
        <v>232</v>
      </c>
      <c r="T34">
        <v>24657049.098820601</v>
      </c>
      <c r="U34" s="20">
        <v>7332733.3310000002</v>
      </c>
      <c r="V34" t="s">
        <v>233</v>
      </c>
      <c r="W34">
        <v>4840507000</v>
      </c>
      <c r="X34">
        <v>3383873000</v>
      </c>
      <c r="Y34">
        <v>1456634000</v>
      </c>
      <c r="Z34">
        <v>-0.26666600000000001</v>
      </c>
      <c r="AA34" t="str">
        <f>+MID(Tabla_Consulta_desde_Reporte_de_Valorización_de_Instrumentos[[#This Row],[CODIGO_SBS]],7,1)</f>
        <v>2</v>
      </c>
      <c r="AB34" t="str">
        <f>_xlfn.XLOOKUP(Tabla_Consulta_desde_Reporte_de_Valorización_de_Instrumentos[[#This Row],[CODIGO_SBS]],G_P!A:A,G_P!E:E)</f>
        <v>Renta Fija</v>
      </c>
    </row>
    <row r="35" spans="2:28" hidden="1" x14ac:dyDescent="0.35">
      <c r="B35" s="22" t="s">
        <v>35557</v>
      </c>
      <c r="C35" t="s">
        <v>284</v>
      </c>
      <c r="D35" t="s">
        <v>32886</v>
      </c>
      <c r="E35" t="s">
        <v>285</v>
      </c>
      <c r="F35" t="s">
        <v>286</v>
      </c>
      <c r="G35" t="s">
        <v>287</v>
      </c>
      <c r="H35" t="str">
        <f>+INDEX(Parametria!$V:$V,MATCH(Tabla_Consulta_desde_Reporte_de_Valorización_de_Instrumentos[[#This Row],[CODIGO_SBS]],Parametria!$B:$B,0))</f>
        <v>Banorte</v>
      </c>
      <c r="I35" t="s">
        <v>288</v>
      </c>
      <c r="J35" t="s">
        <v>289</v>
      </c>
      <c r="K35" t="s">
        <v>275</v>
      </c>
      <c r="L35">
        <v>1000</v>
      </c>
      <c r="M35" s="20">
        <v>22661029.036118001</v>
      </c>
      <c r="N35">
        <v>6742547.8401969997</v>
      </c>
      <c r="O35">
        <v>6773</v>
      </c>
      <c r="P35" s="23">
        <v>51525</v>
      </c>
      <c r="Q35">
        <v>5503</v>
      </c>
      <c r="R35">
        <v>3.3609</v>
      </c>
      <c r="S35" t="s">
        <v>232</v>
      </c>
      <c r="T35">
        <v>22652949.236604199</v>
      </c>
      <c r="U35" s="20">
        <v>6736736.2269090004</v>
      </c>
      <c r="V35" t="s">
        <v>233</v>
      </c>
      <c r="W35">
        <v>2191378000000</v>
      </c>
      <c r="X35">
        <v>1948764000000</v>
      </c>
      <c r="Y35">
        <v>242614000000</v>
      </c>
      <c r="Z35">
        <v>0.85805600000000004</v>
      </c>
      <c r="AA35" t="str">
        <f>+MID(Tabla_Consulta_desde_Reporte_de_Valorización_de_Instrumentos[[#This Row],[CODIGO_SBS]],7,1)</f>
        <v>2</v>
      </c>
      <c r="AB35" t="str">
        <f>_xlfn.XLOOKUP(Tabla_Consulta_desde_Reporte_de_Valorización_de_Instrumentos[[#This Row],[CODIGO_SBS]],G_P!A:A,G_P!E:E)</f>
        <v>Renta Fija</v>
      </c>
    </row>
    <row r="36" spans="2:28" hidden="1" x14ac:dyDescent="0.35">
      <c r="B36" s="22" t="s">
        <v>35557</v>
      </c>
      <c r="C36" t="s">
        <v>284</v>
      </c>
      <c r="D36" t="s">
        <v>32886</v>
      </c>
      <c r="E36" t="s">
        <v>285</v>
      </c>
      <c r="F36" t="s">
        <v>995</v>
      </c>
      <c r="G36" t="s">
        <v>996</v>
      </c>
      <c r="H36" t="str">
        <f>+INDEX(Parametria!$V:$V,MATCH(Tabla_Consulta_desde_Reporte_de_Valorización_de_Instrumentos[[#This Row],[CODIGO_SBS]],Parametria!$B:$B,0))</f>
        <v>Banorte</v>
      </c>
      <c r="I36" t="s">
        <v>31440</v>
      </c>
      <c r="J36" t="s">
        <v>289</v>
      </c>
      <c r="K36" t="s">
        <v>275</v>
      </c>
      <c r="L36">
        <v>1000</v>
      </c>
      <c r="M36" s="20">
        <v>65703272.1073272</v>
      </c>
      <c r="N36">
        <v>19549308.848025002</v>
      </c>
      <c r="O36">
        <v>18425</v>
      </c>
      <c r="P36" s="23">
        <v>54928</v>
      </c>
      <c r="Q36">
        <v>8906</v>
      </c>
      <c r="R36">
        <v>3.3609</v>
      </c>
      <c r="S36" t="s">
        <v>232</v>
      </c>
      <c r="T36">
        <v>65785124.156008102</v>
      </c>
      <c r="U36" s="20">
        <v>19563767.3693</v>
      </c>
      <c r="V36" t="s">
        <v>233</v>
      </c>
      <c r="W36">
        <v>2191378000000</v>
      </c>
      <c r="X36">
        <v>1948764000000</v>
      </c>
      <c r="Y36">
        <v>242614000000</v>
      </c>
      <c r="Z36">
        <v>-0.78472299999999995</v>
      </c>
      <c r="AA36" t="str">
        <f>+MID(Tabla_Consulta_desde_Reporte_de_Valorización_de_Instrumentos[[#This Row],[CODIGO_SBS]],7,1)</f>
        <v>2</v>
      </c>
      <c r="AB36" t="str">
        <f>_xlfn.XLOOKUP(Tabla_Consulta_desde_Reporte_de_Valorización_de_Instrumentos[[#This Row],[CODIGO_SBS]],G_P!A:A,G_P!E:E)</f>
        <v>Renta Fija</v>
      </c>
    </row>
    <row r="37" spans="2:28" hidden="1" x14ac:dyDescent="0.35">
      <c r="B37" s="22" t="s">
        <v>35557</v>
      </c>
      <c r="C37" t="s">
        <v>284</v>
      </c>
      <c r="D37" t="s">
        <v>234</v>
      </c>
      <c r="E37" t="s">
        <v>285</v>
      </c>
      <c r="F37" t="s">
        <v>995</v>
      </c>
      <c r="G37" t="s">
        <v>996</v>
      </c>
      <c r="H37" t="str">
        <f>+INDEX(Parametria!$V:$V,MATCH(Tabla_Consulta_desde_Reporte_de_Valorización_de_Instrumentos[[#This Row],[CODIGO_SBS]],Parametria!$B:$B,0))</f>
        <v>Banorte</v>
      </c>
      <c r="I37" t="s">
        <v>31440</v>
      </c>
      <c r="J37" t="s">
        <v>289</v>
      </c>
      <c r="K37" t="s">
        <v>275</v>
      </c>
      <c r="L37">
        <v>1000</v>
      </c>
      <c r="M37" s="20">
        <v>65150544.4450946</v>
      </c>
      <c r="N37">
        <v>19384850.61891</v>
      </c>
      <c r="O37">
        <v>18270</v>
      </c>
      <c r="P37" s="23">
        <v>54928</v>
      </c>
      <c r="Q37">
        <v>8906</v>
      </c>
      <c r="R37">
        <v>3.3609</v>
      </c>
      <c r="S37" t="s">
        <v>232</v>
      </c>
      <c r="T37">
        <v>65231707.914804302</v>
      </c>
      <c r="U37" s="20">
        <v>19399187.50812</v>
      </c>
      <c r="V37" t="s">
        <v>233</v>
      </c>
      <c r="W37">
        <v>2191378000000</v>
      </c>
      <c r="X37">
        <v>1948764000000</v>
      </c>
      <c r="Y37">
        <v>242614000000</v>
      </c>
      <c r="Z37">
        <v>-0.78472299999999995</v>
      </c>
      <c r="AA37" t="str">
        <f>+MID(Tabla_Consulta_desde_Reporte_de_Valorización_de_Instrumentos[[#This Row],[CODIGO_SBS]],7,1)</f>
        <v>2</v>
      </c>
      <c r="AB37" t="str">
        <f>_xlfn.XLOOKUP(Tabla_Consulta_desde_Reporte_de_Valorización_de_Instrumentos[[#This Row],[CODIGO_SBS]],G_P!A:A,G_P!E:E)</f>
        <v>Renta Fija</v>
      </c>
    </row>
    <row r="38" spans="2:28" hidden="1" x14ac:dyDescent="0.35">
      <c r="B38" s="22" t="s">
        <v>35557</v>
      </c>
      <c r="C38" t="s">
        <v>284</v>
      </c>
      <c r="D38" t="s">
        <v>234</v>
      </c>
      <c r="E38" t="s">
        <v>285</v>
      </c>
      <c r="F38" t="s">
        <v>286</v>
      </c>
      <c r="G38" t="s">
        <v>287</v>
      </c>
      <c r="H38" t="str">
        <f>+INDEX(Parametria!$V:$V,MATCH(Tabla_Consulta_desde_Reporte_de_Valorización_de_Instrumentos[[#This Row],[CODIGO_SBS]],Parametria!$B:$B,0))</f>
        <v>Banorte</v>
      </c>
      <c r="I38" t="s">
        <v>288</v>
      </c>
      <c r="J38" t="s">
        <v>289</v>
      </c>
      <c r="K38" t="s">
        <v>275</v>
      </c>
      <c r="L38">
        <v>1000</v>
      </c>
      <c r="M38" s="20">
        <v>70418821.515307397</v>
      </c>
      <c r="N38">
        <v>20952370.351783</v>
      </c>
      <c r="O38">
        <v>21047</v>
      </c>
      <c r="P38" s="23">
        <v>51525</v>
      </c>
      <c r="Q38">
        <v>5503</v>
      </c>
      <c r="R38">
        <v>3.3609</v>
      </c>
      <c r="S38" t="s">
        <v>232</v>
      </c>
      <c r="T38">
        <v>70393713.654629901</v>
      </c>
      <c r="U38" s="20">
        <v>20934310.847151</v>
      </c>
      <c r="V38" t="s">
        <v>233</v>
      </c>
      <c r="W38">
        <v>2191378000000</v>
      </c>
      <c r="X38">
        <v>1948764000000</v>
      </c>
      <c r="Y38">
        <v>242614000000</v>
      </c>
      <c r="Z38">
        <v>0.85805600000000004</v>
      </c>
      <c r="AA38" t="str">
        <f>+MID(Tabla_Consulta_desde_Reporte_de_Valorización_de_Instrumentos[[#This Row],[CODIGO_SBS]],7,1)</f>
        <v>2</v>
      </c>
      <c r="AB38" t="str">
        <f>_xlfn.XLOOKUP(Tabla_Consulta_desde_Reporte_de_Valorización_de_Instrumentos[[#This Row],[CODIGO_SBS]],G_P!A:A,G_P!E:E)</f>
        <v>Renta Fija</v>
      </c>
    </row>
    <row r="39" spans="2:28" hidden="1" x14ac:dyDescent="0.35">
      <c r="B39" s="22" t="s">
        <v>35557</v>
      </c>
      <c r="C39" t="s">
        <v>284</v>
      </c>
      <c r="D39" t="s">
        <v>234</v>
      </c>
      <c r="E39" t="s">
        <v>285</v>
      </c>
      <c r="F39" t="s">
        <v>294</v>
      </c>
      <c r="G39" t="s">
        <v>295</v>
      </c>
      <c r="H39" t="str">
        <f>+INDEX(Parametria!$V:$V,MATCH(Tabla_Consulta_desde_Reporte_de_Valorización_de_Instrumentos[[#This Row],[CODIGO_SBS]],Parametria!$B:$B,0))</f>
        <v>BBVA Bancomer</v>
      </c>
      <c r="I39" t="s">
        <v>31441</v>
      </c>
      <c r="J39" t="s">
        <v>292</v>
      </c>
      <c r="K39" t="s">
        <v>275</v>
      </c>
      <c r="L39">
        <v>1000</v>
      </c>
      <c r="M39" s="20">
        <v>43414810.840241499</v>
      </c>
      <c r="N39">
        <v>12917614.579500001</v>
      </c>
      <c r="O39">
        <v>11500</v>
      </c>
      <c r="P39" s="23">
        <v>50778</v>
      </c>
      <c r="Q39">
        <v>4756</v>
      </c>
      <c r="R39">
        <v>3.3609</v>
      </c>
      <c r="S39" t="s">
        <v>232</v>
      </c>
      <c r="T39">
        <v>43397300.147407398</v>
      </c>
      <c r="U39" s="20">
        <v>12905876.448999999</v>
      </c>
      <c r="V39" t="s">
        <v>293</v>
      </c>
      <c r="W39">
        <v>2808249000000</v>
      </c>
      <c r="X39">
        <v>2500434000000</v>
      </c>
      <c r="Y39">
        <v>307815000000</v>
      </c>
      <c r="Z39">
        <v>1.020707</v>
      </c>
      <c r="AA39" t="str">
        <f>+MID(Tabla_Consulta_desde_Reporte_de_Valorización_de_Instrumentos[[#This Row],[CODIGO_SBS]],7,1)</f>
        <v>2</v>
      </c>
      <c r="AB39" t="str">
        <f>_xlfn.XLOOKUP(Tabla_Consulta_desde_Reporte_de_Valorización_de_Instrumentos[[#This Row],[CODIGO_SBS]],G_P!A:A,G_P!E:E)</f>
        <v>Renta Fija</v>
      </c>
    </row>
    <row r="40" spans="2:28" hidden="1" x14ac:dyDescent="0.35">
      <c r="B40" s="22" t="s">
        <v>35557</v>
      </c>
      <c r="C40" t="s">
        <v>284</v>
      </c>
      <c r="D40" t="s">
        <v>234</v>
      </c>
      <c r="E40" t="s">
        <v>285</v>
      </c>
      <c r="F40" t="s">
        <v>290</v>
      </c>
      <c r="G40" t="s">
        <v>291</v>
      </c>
      <c r="H40" t="str">
        <f>+INDEX(Parametria!$V:$V,MATCH(Tabla_Consulta_desde_Reporte_de_Valorización_de_Instrumentos[[#This Row],[CODIGO_SBS]],Parametria!$B:$B,0))</f>
        <v>BBVA Bancomer</v>
      </c>
      <c r="I40" t="s">
        <v>31443</v>
      </c>
      <c r="J40" t="s">
        <v>292</v>
      </c>
      <c r="K40" t="s">
        <v>275</v>
      </c>
      <c r="L40">
        <v>1000</v>
      </c>
      <c r="M40" s="20">
        <v>20520072.9672876</v>
      </c>
      <c r="N40">
        <v>6105529.1639999999</v>
      </c>
      <c r="O40">
        <v>6000</v>
      </c>
      <c r="P40" s="23">
        <v>49200</v>
      </c>
      <c r="Q40">
        <v>3178</v>
      </c>
      <c r="R40">
        <v>3.3609</v>
      </c>
      <c r="S40" t="s">
        <v>232</v>
      </c>
      <c r="T40">
        <v>20477463.413133599</v>
      </c>
      <c r="U40" s="20">
        <v>6089770.8360000001</v>
      </c>
      <c r="V40" t="s">
        <v>293</v>
      </c>
      <c r="W40">
        <v>2808249000000</v>
      </c>
      <c r="X40">
        <v>2500434000000</v>
      </c>
      <c r="Y40">
        <v>307815000000</v>
      </c>
      <c r="Z40">
        <v>2.6263879999999999</v>
      </c>
      <c r="AA40" t="str">
        <f>+MID(Tabla_Consulta_desde_Reporte_de_Valorización_de_Instrumentos[[#This Row],[CODIGO_SBS]],7,1)</f>
        <v>2</v>
      </c>
      <c r="AB40" t="str">
        <f>_xlfn.XLOOKUP(Tabla_Consulta_desde_Reporte_de_Valorización_de_Instrumentos[[#This Row],[CODIGO_SBS]],G_P!A:A,G_P!E:E)</f>
        <v>Renta Fija</v>
      </c>
    </row>
    <row r="41" spans="2:28" hidden="1" x14ac:dyDescent="0.35">
      <c r="B41" s="22" t="s">
        <v>35557</v>
      </c>
      <c r="C41" t="s">
        <v>284</v>
      </c>
      <c r="D41" t="s">
        <v>234</v>
      </c>
      <c r="E41" t="s">
        <v>285</v>
      </c>
      <c r="F41" t="s">
        <v>296</v>
      </c>
      <c r="G41" t="s">
        <v>297</v>
      </c>
      <c r="H41" t="str">
        <f>+INDEX(Parametria!$V:$V,MATCH(Tabla_Consulta_desde_Reporte_de_Valorización_de_Instrumentos[[#This Row],[CODIGO_SBS]],Parametria!$B:$B,0))</f>
        <v>BBVA Bancomer</v>
      </c>
      <c r="I41" t="s">
        <v>31442</v>
      </c>
      <c r="J41" t="s">
        <v>292</v>
      </c>
      <c r="K41" t="s">
        <v>275</v>
      </c>
      <c r="L41">
        <v>1000</v>
      </c>
      <c r="M41" s="20">
        <v>24965833.693631001</v>
      </c>
      <c r="N41">
        <v>7428317.9188999999</v>
      </c>
      <c r="O41">
        <v>6700</v>
      </c>
      <c r="P41" s="23">
        <v>50585</v>
      </c>
      <c r="Q41">
        <v>4563</v>
      </c>
      <c r="R41">
        <v>3.3609</v>
      </c>
      <c r="S41" t="s">
        <v>232</v>
      </c>
      <c r="T41">
        <v>24969594.006557502</v>
      </c>
      <c r="U41" s="20">
        <v>7425680.7252000002</v>
      </c>
      <c r="V41" t="s">
        <v>293</v>
      </c>
      <c r="W41">
        <v>2808249000000</v>
      </c>
      <c r="X41">
        <v>2500434000000</v>
      </c>
      <c r="Y41">
        <v>307815000000</v>
      </c>
      <c r="Z41">
        <v>0.39361099999999999</v>
      </c>
      <c r="AA41" t="str">
        <f>+MID(Tabla_Consulta_desde_Reporte_de_Valorización_de_Instrumentos[[#This Row],[CODIGO_SBS]],7,1)</f>
        <v>2</v>
      </c>
      <c r="AB41" t="str">
        <f>_xlfn.XLOOKUP(Tabla_Consulta_desde_Reporte_de_Valorización_de_Instrumentos[[#This Row],[CODIGO_SBS]],G_P!A:A,G_P!E:E)</f>
        <v>Renta Fija</v>
      </c>
    </row>
    <row r="42" spans="2:28" hidden="1" x14ac:dyDescent="0.35">
      <c r="B42" s="22" t="s">
        <v>35557</v>
      </c>
      <c r="C42" t="s">
        <v>284</v>
      </c>
      <c r="D42" t="s">
        <v>234</v>
      </c>
      <c r="E42" t="s">
        <v>285</v>
      </c>
      <c r="F42" t="s">
        <v>25574</v>
      </c>
      <c r="G42" t="s">
        <v>23640</v>
      </c>
      <c r="H42" t="str">
        <f>+INDEX(Parametria!$V:$V,MATCH(Tabla_Consulta_desde_Reporte_de_Valorización_de_Instrumentos[[#This Row],[CODIGO_SBS]],Parametria!$B:$B,0))</f>
        <v>BBVA Bancomer</v>
      </c>
      <c r="I42" t="s">
        <v>31494</v>
      </c>
      <c r="J42" t="s">
        <v>292</v>
      </c>
      <c r="K42" t="s">
        <v>275</v>
      </c>
      <c r="L42">
        <v>1000</v>
      </c>
      <c r="M42" s="20">
        <v>8467700.0237617008</v>
      </c>
      <c r="N42">
        <v>2519473.9575</v>
      </c>
      <c r="O42">
        <v>2500</v>
      </c>
      <c r="P42" s="23">
        <v>48597</v>
      </c>
      <c r="Q42">
        <v>2575</v>
      </c>
      <c r="R42">
        <v>3.3609</v>
      </c>
      <c r="S42" t="s">
        <v>232</v>
      </c>
      <c r="T42">
        <v>8454457.9139965009</v>
      </c>
      <c r="U42" s="20">
        <v>2514262.1524999999</v>
      </c>
      <c r="V42" t="s">
        <v>293</v>
      </c>
      <c r="W42">
        <v>2808249000000</v>
      </c>
      <c r="X42">
        <v>2500434000000</v>
      </c>
      <c r="Y42">
        <v>307815000000</v>
      </c>
      <c r="Z42">
        <v>2.0847220000000002</v>
      </c>
      <c r="AA42" t="str">
        <f>+MID(Tabla_Consulta_desde_Reporte_de_Valorización_de_Instrumentos[[#This Row],[CODIGO_SBS]],7,1)</f>
        <v>2</v>
      </c>
      <c r="AB42" t="str">
        <f>_xlfn.XLOOKUP(Tabla_Consulta_desde_Reporte_de_Valorización_de_Instrumentos[[#This Row],[CODIGO_SBS]],G_P!A:A,G_P!E:E)</f>
        <v>Renta Fija</v>
      </c>
    </row>
    <row r="43" spans="2:28" hidden="1" x14ac:dyDescent="0.35">
      <c r="B43" s="22" t="s">
        <v>35557</v>
      </c>
      <c r="C43" t="s">
        <v>284</v>
      </c>
      <c r="D43" t="s">
        <v>32886</v>
      </c>
      <c r="E43" t="s">
        <v>285</v>
      </c>
      <c r="F43" t="s">
        <v>294</v>
      </c>
      <c r="G43" t="s">
        <v>295</v>
      </c>
      <c r="H43" t="str">
        <f>+INDEX(Parametria!$V:$V,MATCH(Tabla_Consulta_desde_Reporte_de_Valorización_de_Instrumentos[[#This Row],[CODIGO_SBS]],Parametria!$B:$B,0))</f>
        <v>BBVA Bancomer</v>
      </c>
      <c r="I43" t="s">
        <v>31441</v>
      </c>
      <c r="J43" t="s">
        <v>292</v>
      </c>
      <c r="K43" t="s">
        <v>275</v>
      </c>
      <c r="L43">
        <v>1000</v>
      </c>
      <c r="M43" s="20">
        <v>48322572.065660097</v>
      </c>
      <c r="N43">
        <v>14377866.6624</v>
      </c>
      <c r="O43">
        <v>12800</v>
      </c>
      <c r="P43" s="23">
        <v>50778</v>
      </c>
      <c r="Q43">
        <v>4756</v>
      </c>
      <c r="R43">
        <v>3.3609</v>
      </c>
      <c r="S43" t="s">
        <v>232</v>
      </c>
      <c r="T43">
        <v>48303081.9032012</v>
      </c>
      <c r="U43" s="20">
        <v>14364801.6128</v>
      </c>
      <c r="V43" t="s">
        <v>293</v>
      </c>
      <c r="W43">
        <v>2808249000000</v>
      </c>
      <c r="X43">
        <v>2500434000000</v>
      </c>
      <c r="Y43">
        <v>307815000000</v>
      </c>
      <c r="Z43">
        <v>1.020707</v>
      </c>
      <c r="AA43" t="str">
        <f>+MID(Tabla_Consulta_desde_Reporte_de_Valorización_de_Instrumentos[[#This Row],[CODIGO_SBS]],7,1)</f>
        <v>2</v>
      </c>
      <c r="AB43" t="str">
        <f>_xlfn.XLOOKUP(Tabla_Consulta_desde_Reporte_de_Valorización_de_Instrumentos[[#This Row],[CODIGO_SBS]],G_P!A:A,G_P!E:E)</f>
        <v>Renta Fija</v>
      </c>
    </row>
    <row r="44" spans="2:28" hidden="1" x14ac:dyDescent="0.35">
      <c r="B44" s="22" t="s">
        <v>35557</v>
      </c>
      <c r="C44" t="s">
        <v>284</v>
      </c>
      <c r="D44" t="s">
        <v>32886</v>
      </c>
      <c r="E44" t="s">
        <v>285</v>
      </c>
      <c r="F44" t="s">
        <v>290</v>
      </c>
      <c r="G44" t="s">
        <v>291</v>
      </c>
      <c r="H44" t="str">
        <f>+INDEX(Parametria!$V:$V,MATCH(Tabla_Consulta_desde_Reporte_de_Valorización_de_Instrumentos[[#This Row],[CODIGO_SBS]],Parametria!$B:$B,0))</f>
        <v>BBVA Bancomer</v>
      </c>
      <c r="I44" t="s">
        <v>31443</v>
      </c>
      <c r="J44" t="s">
        <v>292</v>
      </c>
      <c r="K44" t="s">
        <v>275</v>
      </c>
      <c r="L44">
        <v>1000</v>
      </c>
      <c r="M44" s="20">
        <v>16416058.37383</v>
      </c>
      <c r="N44">
        <v>4884423.3311999999</v>
      </c>
      <c r="O44">
        <v>4800</v>
      </c>
      <c r="P44" s="23">
        <v>49200</v>
      </c>
      <c r="Q44">
        <v>3178</v>
      </c>
      <c r="R44">
        <v>3.3609</v>
      </c>
      <c r="S44" t="s">
        <v>232</v>
      </c>
      <c r="T44">
        <v>16381970.7305068</v>
      </c>
      <c r="U44" s="20">
        <v>4871816.6688000001</v>
      </c>
      <c r="V44" t="s">
        <v>293</v>
      </c>
      <c r="W44">
        <v>2808249000000</v>
      </c>
      <c r="X44">
        <v>2500434000000</v>
      </c>
      <c r="Y44">
        <v>307815000000</v>
      </c>
      <c r="Z44">
        <v>2.6263879999999999</v>
      </c>
      <c r="AA44" t="str">
        <f>+MID(Tabla_Consulta_desde_Reporte_de_Valorización_de_Instrumentos[[#This Row],[CODIGO_SBS]],7,1)</f>
        <v>2</v>
      </c>
      <c r="AB44" t="str">
        <f>_xlfn.XLOOKUP(Tabla_Consulta_desde_Reporte_de_Valorización_de_Instrumentos[[#This Row],[CODIGO_SBS]],G_P!A:A,G_P!E:E)</f>
        <v>Renta Fija</v>
      </c>
    </row>
    <row r="45" spans="2:28" hidden="1" x14ac:dyDescent="0.35">
      <c r="B45" s="22" t="s">
        <v>35557</v>
      </c>
      <c r="C45" t="s">
        <v>284</v>
      </c>
      <c r="D45" t="s">
        <v>32886</v>
      </c>
      <c r="E45" t="s">
        <v>285</v>
      </c>
      <c r="F45" t="s">
        <v>296</v>
      </c>
      <c r="G45" t="s">
        <v>297</v>
      </c>
      <c r="H45" t="str">
        <f>+INDEX(Parametria!$V:$V,MATCH(Tabla_Consulta_desde_Reporte_de_Valorización_de_Instrumentos[[#This Row],[CODIGO_SBS]],Parametria!$B:$B,0))</f>
        <v>BBVA Bancomer</v>
      </c>
      <c r="I45" t="s">
        <v>31442</v>
      </c>
      <c r="J45" t="s">
        <v>292</v>
      </c>
      <c r="K45" t="s">
        <v>275</v>
      </c>
      <c r="L45">
        <v>1000</v>
      </c>
      <c r="M45" s="20">
        <v>30555199.4459364</v>
      </c>
      <c r="N45">
        <v>9091374.1693999991</v>
      </c>
      <c r="O45">
        <v>8200</v>
      </c>
      <c r="P45" s="23">
        <v>50585</v>
      </c>
      <c r="Q45">
        <v>4563</v>
      </c>
      <c r="R45">
        <v>3.3609</v>
      </c>
      <c r="S45" t="s">
        <v>232</v>
      </c>
      <c r="T45">
        <v>30559801.6199659</v>
      </c>
      <c r="U45" s="20">
        <v>9088146.5592</v>
      </c>
      <c r="V45" t="s">
        <v>293</v>
      </c>
      <c r="W45">
        <v>2808249000000</v>
      </c>
      <c r="X45">
        <v>2500434000000</v>
      </c>
      <c r="Y45">
        <v>307815000000</v>
      </c>
      <c r="Z45">
        <v>0.39361099999999999</v>
      </c>
      <c r="AA45" t="str">
        <f>+MID(Tabla_Consulta_desde_Reporte_de_Valorización_de_Instrumentos[[#This Row],[CODIGO_SBS]],7,1)</f>
        <v>2</v>
      </c>
      <c r="AB45" t="str">
        <f>_xlfn.XLOOKUP(Tabla_Consulta_desde_Reporte_de_Valorización_de_Instrumentos[[#This Row],[CODIGO_SBS]],G_P!A:A,G_P!E:E)</f>
        <v>Renta Fija</v>
      </c>
    </row>
    <row r="46" spans="2:28" hidden="1" x14ac:dyDescent="0.35">
      <c r="B46" s="22" t="s">
        <v>35557</v>
      </c>
      <c r="C46" t="s">
        <v>284</v>
      </c>
      <c r="D46" t="s">
        <v>32886</v>
      </c>
      <c r="E46" t="s">
        <v>285</v>
      </c>
      <c r="F46" t="s">
        <v>32891</v>
      </c>
      <c r="G46" t="s">
        <v>32892</v>
      </c>
      <c r="H46" t="str">
        <f>+INDEX(Parametria!$V:$V,MATCH(Tabla_Consulta_desde_Reporte_de_Valorización_de_Instrumentos[[#This Row],[CODIGO_SBS]],Parametria!$B:$B,0))</f>
        <v>BBVA Bancomer</v>
      </c>
      <c r="I46" t="s">
        <v>32893</v>
      </c>
      <c r="J46" t="s">
        <v>292</v>
      </c>
      <c r="K46" t="s">
        <v>275</v>
      </c>
      <c r="L46">
        <v>1000</v>
      </c>
      <c r="M46" s="20">
        <v>5456578.6905070003</v>
      </c>
      <c r="N46">
        <v>1623546.8744999999</v>
      </c>
      <c r="O46">
        <v>1500</v>
      </c>
      <c r="P46" s="23">
        <v>49351</v>
      </c>
      <c r="Q46">
        <v>3329</v>
      </c>
      <c r="R46">
        <v>3.3609</v>
      </c>
      <c r="S46" t="s">
        <v>232</v>
      </c>
      <c r="T46">
        <v>5469811.8186708</v>
      </c>
      <c r="U46" s="20">
        <v>1626661.4580000001</v>
      </c>
      <c r="V46" t="s">
        <v>293</v>
      </c>
      <c r="W46">
        <v>2808249000000</v>
      </c>
      <c r="X46">
        <v>2500434000000</v>
      </c>
      <c r="Y46">
        <v>307815000000</v>
      </c>
      <c r="Z46">
        <v>-2.0763889999999998</v>
      </c>
      <c r="AA46" t="str">
        <f>+MID(Tabla_Consulta_desde_Reporte_de_Valorización_de_Instrumentos[[#This Row],[CODIGO_SBS]],7,1)</f>
        <v>2</v>
      </c>
      <c r="AB46" t="str">
        <f>_xlfn.XLOOKUP(Tabla_Consulta_desde_Reporte_de_Valorización_de_Instrumentos[[#This Row],[CODIGO_SBS]],G_P!A:A,G_P!E:E)</f>
        <v>Renta Fija</v>
      </c>
    </row>
    <row r="47" spans="2:28" hidden="1" x14ac:dyDescent="0.35">
      <c r="B47" s="22" t="s">
        <v>35557</v>
      </c>
      <c r="C47" t="s">
        <v>284</v>
      </c>
      <c r="D47" t="s">
        <v>234</v>
      </c>
      <c r="E47" t="s">
        <v>285</v>
      </c>
      <c r="F47" t="s">
        <v>298</v>
      </c>
      <c r="G47" t="s">
        <v>299</v>
      </c>
      <c r="H47" t="str">
        <f>+INDEX(Parametria!$V:$V,MATCH(Tabla_Consulta_desde_Reporte_de_Valorización_de_Instrumentos[[#This Row],[CODIGO_SBS]],Parametria!$B:$B,0))</f>
        <v>Aval</v>
      </c>
      <c r="I47" t="s">
        <v>31444</v>
      </c>
      <c r="J47" t="s">
        <v>31445</v>
      </c>
      <c r="K47" t="s">
        <v>275</v>
      </c>
      <c r="L47">
        <v>1000</v>
      </c>
      <c r="M47" s="20">
        <v>3807145.3642245</v>
      </c>
      <c r="N47">
        <v>1132775.5554239999</v>
      </c>
      <c r="O47">
        <v>1184</v>
      </c>
      <c r="P47" s="23">
        <v>47518</v>
      </c>
      <c r="Q47">
        <v>1496</v>
      </c>
      <c r="R47">
        <v>3.3609</v>
      </c>
      <c r="S47" t="s">
        <v>232</v>
      </c>
      <c r="T47">
        <v>3808533.3857121998</v>
      </c>
      <c r="U47" s="20">
        <v>1132615.6503039999</v>
      </c>
      <c r="V47" t="s">
        <v>31446</v>
      </c>
      <c r="W47">
        <v>316615576000000</v>
      </c>
      <c r="X47">
        <v>284936353000000</v>
      </c>
      <c r="Y47">
        <v>31679222999999.996</v>
      </c>
      <c r="Z47">
        <v>0.13505500000000001</v>
      </c>
      <c r="AA47" t="str">
        <f>+MID(Tabla_Consulta_desde_Reporte_de_Valorización_de_Instrumentos[[#This Row],[CODIGO_SBS]],7,1)</f>
        <v>2</v>
      </c>
      <c r="AB47" t="str">
        <f>_xlfn.XLOOKUP(Tabla_Consulta_desde_Reporte_de_Valorización_de_Instrumentos[[#This Row],[CODIGO_SBS]],G_P!A:A,G_P!E:E)</f>
        <v>Renta Fija</v>
      </c>
    </row>
    <row r="48" spans="2:28" hidden="1" x14ac:dyDescent="0.35">
      <c r="B48" s="22" t="s">
        <v>35557</v>
      </c>
      <c r="C48" t="s">
        <v>284</v>
      </c>
      <c r="D48" t="s">
        <v>234</v>
      </c>
      <c r="E48" t="s">
        <v>285</v>
      </c>
      <c r="F48" t="s">
        <v>32512</v>
      </c>
      <c r="G48" t="s">
        <v>32513</v>
      </c>
      <c r="H48" t="str">
        <f>+INDEX(Parametria!$V:$V,MATCH(Tabla_Consulta_desde_Reporte_de_Valorización_de_Instrumentos[[#This Row],[CODIGO_SBS]],Parametria!$B:$B,0))</f>
        <v>Banco Davivienda S.A.</v>
      </c>
      <c r="I48" t="s">
        <v>32514</v>
      </c>
      <c r="J48" t="s">
        <v>32515</v>
      </c>
      <c r="K48" t="s">
        <v>275</v>
      </c>
      <c r="L48">
        <v>1000</v>
      </c>
      <c r="M48" s="20">
        <v>24307961.082237002</v>
      </c>
      <c r="N48">
        <v>7232574.9299999997</v>
      </c>
      <c r="O48">
        <v>6933</v>
      </c>
      <c r="P48" s="23">
        <v>48397</v>
      </c>
      <c r="Q48">
        <v>2375</v>
      </c>
      <c r="R48">
        <v>3.3609</v>
      </c>
      <c r="S48" t="s">
        <v>232</v>
      </c>
      <c r="T48">
        <v>25268958.981992301</v>
      </c>
      <c r="U48" s="20">
        <v>7514708.5534979999</v>
      </c>
      <c r="V48" t="s">
        <v>233</v>
      </c>
      <c r="W48">
        <v>177149615000000</v>
      </c>
      <c r="X48">
        <v>161267686000000</v>
      </c>
      <c r="Y48">
        <v>15881929000000</v>
      </c>
      <c r="Z48">
        <v>-40.694305999999997</v>
      </c>
      <c r="AA48" t="str">
        <f>+MID(Tabla_Consulta_desde_Reporte_de_Valorización_de_Instrumentos[[#This Row],[CODIGO_SBS]],7,1)</f>
        <v>2</v>
      </c>
      <c r="AB48" t="str">
        <f>_xlfn.XLOOKUP(Tabla_Consulta_desde_Reporte_de_Valorización_de_Instrumentos[[#This Row],[CODIGO_SBS]],G_P!A:A,G_P!E:E)</f>
        <v>Renta Fija</v>
      </c>
    </row>
    <row r="49" spans="2:28" hidden="1" x14ac:dyDescent="0.35">
      <c r="B49" s="22" t="s">
        <v>35557</v>
      </c>
      <c r="C49" t="s">
        <v>284</v>
      </c>
      <c r="D49" t="s">
        <v>32886</v>
      </c>
      <c r="E49" t="s">
        <v>285</v>
      </c>
      <c r="F49" t="s">
        <v>32512</v>
      </c>
      <c r="G49" t="s">
        <v>32513</v>
      </c>
      <c r="H49" t="str">
        <f>+INDEX(Parametria!$V:$V,MATCH(Tabla_Consulta_desde_Reporte_de_Valorización_de_Instrumentos[[#This Row],[CODIGO_SBS]],Parametria!$B:$B,0))</f>
        <v>Banco Davivienda S.A.</v>
      </c>
      <c r="I49" t="s">
        <v>32514</v>
      </c>
      <c r="J49" t="s">
        <v>32515</v>
      </c>
      <c r="K49" t="s">
        <v>275</v>
      </c>
      <c r="L49">
        <v>1000</v>
      </c>
      <c r="M49" s="20">
        <v>41207481.119217001</v>
      </c>
      <c r="N49">
        <v>12260847.130000001</v>
      </c>
      <c r="O49">
        <v>11753</v>
      </c>
      <c r="P49" s="23">
        <v>48397</v>
      </c>
      <c r="Q49">
        <v>2375</v>
      </c>
      <c r="R49">
        <v>3.3609</v>
      </c>
      <c r="S49" t="s">
        <v>232</v>
      </c>
      <c r="T49">
        <v>42836589.487286299</v>
      </c>
      <c r="U49" s="20">
        <v>12739127.308418</v>
      </c>
      <c r="V49" t="s">
        <v>233</v>
      </c>
      <c r="W49">
        <v>177149615000000</v>
      </c>
      <c r="X49">
        <v>161267686000000</v>
      </c>
      <c r="Y49">
        <v>15881929000000</v>
      </c>
      <c r="Z49">
        <v>-40.694305999999997</v>
      </c>
      <c r="AA49" t="str">
        <f>+MID(Tabla_Consulta_desde_Reporte_de_Valorización_de_Instrumentos[[#This Row],[CODIGO_SBS]],7,1)</f>
        <v>2</v>
      </c>
      <c r="AB49" t="str">
        <f>_xlfn.XLOOKUP(Tabla_Consulta_desde_Reporte_de_Valorización_de_Instrumentos[[#This Row],[CODIGO_SBS]],G_P!A:A,G_P!E:E)</f>
        <v>Renta Fija</v>
      </c>
    </row>
    <row r="50" spans="2:28" hidden="1" x14ac:dyDescent="0.35">
      <c r="B50" s="22" t="s">
        <v>35557</v>
      </c>
      <c r="C50" t="s">
        <v>284</v>
      </c>
      <c r="D50" t="s">
        <v>32886</v>
      </c>
      <c r="E50" t="s">
        <v>285</v>
      </c>
      <c r="F50" t="s">
        <v>27957</v>
      </c>
      <c r="G50" t="s">
        <v>20766</v>
      </c>
      <c r="H50" t="str">
        <f>+INDEX(Parametria!$V:$V,MATCH(Tabla_Consulta_desde_Reporte_de_Valorización_de_Instrumentos[[#This Row],[CODIGO_SBS]],Parametria!$B:$B,0))</f>
        <v>Banco de Crédito e Inversiones</v>
      </c>
      <c r="I50" t="s">
        <v>32894</v>
      </c>
      <c r="J50" t="s">
        <v>32895</v>
      </c>
      <c r="K50" t="s">
        <v>275</v>
      </c>
      <c r="L50">
        <v>1000</v>
      </c>
      <c r="M50" s="20">
        <v>17937711.463011801</v>
      </c>
      <c r="N50">
        <v>5337175.0016400004</v>
      </c>
      <c r="O50">
        <v>4920</v>
      </c>
      <c r="P50" s="23">
        <v>73121</v>
      </c>
      <c r="Q50">
        <v>27099</v>
      </c>
      <c r="R50">
        <v>3.3609</v>
      </c>
      <c r="S50" t="s">
        <v>232</v>
      </c>
      <c r="T50">
        <v>17939891.324999999</v>
      </c>
      <c r="U50" s="20">
        <v>5335125</v>
      </c>
      <c r="V50" t="s">
        <v>233</v>
      </c>
      <c r="W50">
        <v>0</v>
      </c>
      <c r="X50">
        <v>0</v>
      </c>
      <c r="Y50">
        <v>0</v>
      </c>
      <c r="Z50">
        <v>0.41666700000000001</v>
      </c>
      <c r="AA50" t="str">
        <f>+MID(Tabla_Consulta_desde_Reporte_de_Valorización_de_Instrumentos[[#This Row],[CODIGO_SBS]],7,1)</f>
        <v>2</v>
      </c>
      <c r="AB50" t="str">
        <f>_xlfn.XLOOKUP(Tabla_Consulta_desde_Reporte_de_Valorización_de_Instrumentos[[#This Row],[CODIGO_SBS]],G_P!A:A,G_P!E:E)</f>
        <v>Renta Fija</v>
      </c>
    </row>
    <row r="51" spans="2:28" hidden="1" x14ac:dyDescent="0.35">
      <c r="B51" s="22" t="s">
        <v>35557</v>
      </c>
      <c r="C51" t="s">
        <v>284</v>
      </c>
      <c r="D51" t="s">
        <v>32886</v>
      </c>
      <c r="E51" t="s">
        <v>285</v>
      </c>
      <c r="F51" t="s">
        <v>300</v>
      </c>
      <c r="G51" t="s">
        <v>301</v>
      </c>
      <c r="H51" t="str">
        <f>+INDEX(Parametria!$V:$V,MATCH(Tabla_Consulta_desde_Reporte_de_Valorización_de_Instrumentos[[#This Row],[CODIGO_SBS]],Parametria!$B:$B,0))</f>
        <v>Bancolombia</v>
      </c>
      <c r="I51" t="s">
        <v>31447</v>
      </c>
      <c r="J51" t="s">
        <v>302</v>
      </c>
      <c r="K51" t="s">
        <v>275</v>
      </c>
      <c r="L51">
        <v>1000</v>
      </c>
      <c r="M51" s="20">
        <v>60957858.844433002</v>
      </c>
      <c r="N51">
        <v>18137361.6723</v>
      </c>
      <c r="O51">
        <v>16900</v>
      </c>
      <c r="P51" s="23">
        <v>49302</v>
      </c>
      <c r="Q51">
        <v>3280</v>
      </c>
      <c r="R51">
        <v>3.3609</v>
      </c>
      <c r="S51" t="s">
        <v>232</v>
      </c>
      <c r="T51">
        <v>60992717.65275</v>
      </c>
      <c r="U51" s="20">
        <v>18138558.75</v>
      </c>
      <c r="V51" t="s">
        <v>233</v>
      </c>
      <c r="W51">
        <v>338596669000000</v>
      </c>
      <c r="X51">
        <v>301098538000000</v>
      </c>
      <c r="Y51">
        <v>37498131000000</v>
      </c>
      <c r="Z51">
        <v>-7.0832999999999993E-2</v>
      </c>
      <c r="AA51" t="str">
        <f>+MID(Tabla_Consulta_desde_Reporte_de_Valorización_de_Instrumentos[[#This Row],[CODIGO_SBS]],7,1)</f>
        <v>2</v>
      </c>
      <c r="AB51" t="str">
        <f>_xlfn.XLOOKUP(Tabla_Consulta_desde_Reporte_de_Valorización_de_Instrumentos[[#This Row],[CODIGO_SBS]],G_P!A:A,G_P!E:E)</f>
        <v>Renta Fija</v>
      </c>
    </row>
    <row r="52" spans="2:28" hidden="1" x14ac:dyDescent="0.35">
      <c r="B52" s="22" t="s">
        <v>35557</v>
      </c>
      <c r="C52" t="s">
        <v>284</v>
      </c>
      <c r="D52" t="s">
        <v>234</v>
      </c>
      <c r="E52" t="s">
        <v>285</v>
      </c>
      <c r="F52" t="s">
        <v>300</v>
      </c>
      <c r="G52" t="s">
        <v>301</v>
      </c>
      <c r="H52" t="str">
        <f>+INDEX(Parametria!$V:$V,MATCH(Tabla_Consulta_desde_Reporte_de_Valorización_de_Instrumentos[[#This Row],[CODIGO_SBS]],Parametria!$B:$B,0))</f>
        <v>Bancolombia</v>
      </c>
      <c r="I52" t="s">
        <v>31447</v>
      </c>
      <c r="J52" t="s">
        <v>302</v>
      </c>
      <c r="K52" t="s">
        <v>275</v>
      </c>
      <c r="L52">
        <v>1000</v>
      </c>
      <c r="M52" s="20">
        <v>48614794.171909399</v>
      </c>
      <c r="N52">
        <v>14464814.237826001</v>
      </c>
      <c r="O52">
        <v>13478</v>
      </c>
      <c r="P52" s="23">
        <v>49302</v>
      </c>
      <c r="Q52">
        <v>3280</v>
      </c>
      <c r="R52">
        <v>3.3609</v>
      </c>
      <c r="S52" t="s">
        <v>232</v>
      </c>
      <c r="T52">
        <v>48642594.587205</v>
      </c>
      <c r="U52" s="20">
        <v>14465768.925000001</v>
      </c>
      <c r="V52" t="s">
        <v>233</v>
      </c>
      <c r="W52">
        <v>338596669000000</v>
      </c>
      <c r="X52">
        <v>301098538000000</v>
      </c>
      <c r="Y52">
        <v>37498131000000</v>
      </c>
      <c r="Z52">
        <v>-7.0832999999999993E-2</v>
      </c>
      <c r="AA52" t="str">
        <f>+MID(Tabla_Consulta_desde_Reporte_de_Valorización_de_Instrumentos[[#This Row],[CODIGO_SBS]],7,1)</f>
        <v>2</v>
      </c>
      <c r="AB52" t="str">
        <f>_xlfn.XLOOKUP(Tabla_Consulta_desde_Reporte_de_Valorización_de_Instrumentos[[#This Row],[CODIGO_SBS]],G_P!A:A,G_P!E:E)</f>
        <v>Renta Fija</v>
      </c>
    </row>
    <row r="53" spans="2:28" hidden="1" x14ac:dyDescent="0.35">
      <c r="B53" s="22" t="s">
        <v>35557</v>
      </c>
      <c r="C53" t="s">
        <v>303</v>
      </c>
      <c r="D53" t="s">
        <v>234</v>
      </c>
      <c r="E53" t="s">
        <v>304</v>
      </c>
      <c r="F53" t="s">
        <v>125</v>
      </c>
      <c r="G53" t="s">
        <v>85</v>
      </c>
      <c r="H53" t="str">
        <f>+INDEX(Parametria!$V:$V,MATCH(Tabla_Consulta_desde_Reporte_de_Valorización_de_Instrumentos[[#This Row],[CODIGO_SBS]],Parametria!$B:$B,0))</f>
        <v>Línea Amarilla</v>
      </c>
      <c r="I53" t="s">
        <v>305</v>
      </c>
      <c r="J53" t="s">
        <v>306</v>
      </c>
      <c r="K53" t="s">
        <v>307</v>
      </c>
      <c r="L53">
        <v>1000</v>
      </c>
      <c r="M53" s="20">
        <v>242817805.95420119</v>
      </c>
      <c r="N53">
        <v>242817805.95420119</v>
      </c>
      <c r="O53">
        <v>212084</v>
      </c>
      <c r="P53" s="23">
        <v>50221</v>
      </c>
      <c r="Q53">
        <v>4199</v>
      </c>
      <c r="R53">
        <v>1</v>
      </c>
      <c r="S53" t="s">
        <v>232</v>
      </c>
      <c r="T53">
        <v>242414877.74263319</v>
      </c>
      <c r="U53" s="20">
        <v>242414877.74263319</v>
      </c>
      <c r="V53" t="s">
        <v>233</v>
      </c>
      <c r="W53">
        <v>4252869000</v>
      </c>
      <c r="X53">
        <v>3246804000</v>
      </c>
      <c r="Y53">
        <v>1006065000</v>
      </c>
      <c r="Z53">
        <v>1.8998520000000001</v>
      </c>
      <c r="AA53" t="str">
        <f>+MID(Tabla_Consulta_desde_Reporte_de_Valorización_de_Instrumentos[[#This Row],[CODIGO_SBS]],7,1)</f>
        <v>3</v>
      </c>
      <c r="AB53" t="e">
        <f>_xlfn.XLOOKUP(Tabla_Consulta_desde_Reporte_de_Valorización_de_Instrumentos[[#This Row],[CODIGO_SBS]],G_P!A:A,G_P!E:E)</f>
        <v>#N/A</v>
      </c>
    </row>
    <row r="54" spans="2:28" hidden="1" x14ac:dyDescent="0.35">
      <c r="B54" s="22" t="s">
        <v>35557</v>
      </c>
      <c r="C54" t="s">
        <v>303</v>
      </c>
      <c r="D54" t="s">
        <v>32886</v>
      </c>
      <c r="E54" t="s">
        <v>304</v>
      </c>
      <c r="F54" t="s">
        <v>125</v>
      </c>
      <c r="G54" t="s">
        <v>85</v>
      </c>
      <c r="H54" t="str">
        <f>+INDEX(Parametria!$V:$V,MATCH(Tabla_Consulta_desde_Reporte_de_Valorización_de_Instrumentos[[#This Row],[CODIGO_SBS]],Parametria!$B:$B,0))</f>
        <v>Línea Amarilla</v>
      </c>
      <c r="I54" t="s">
        <v>305</v>
      </c>
      <c r="J54" t="s">
        <v>306</v>
      </c>
      <c r="K54" t="s">
        <v>307</v>
      </c>
      <c r="L54">
        <v>1000</v>
      </c>
      <c r="M54" s="20">
        <v>21246157.301315099</v>
      </c>
      <c r="N54">
        <v>21246157.301315099</v>
      </c>
      <c r="O54">
        <v>18557</v>
      </c>
      <c r="P54" s="23">
        <v>50221</v>
      </c>
      <c r="Q54">
        <v>4199</v>
      </c>
      <c r="R54">
        <v>1</v>
      </c>
      <c r="S54" t="s">
        <v>232</v>
      </c>
      <c r="T54">
        <v>21210901.747751102</v>
      </c>
      <c r="U54" s="20">
        <v>21210901.747751102</v>
      </c>
      <c r="V54" t="s">
        <v>233</v>
      </c>
      <c r="W54">
        <v>4252869000</v>
      </c>
      <c r="X54">
        <v>3246804000</v>
      </c>
      <c r="Y54">
        <v>1006065000</v>
      </c>
      <c r="Z54">
        <v>1.8998520000000001</v>
      </c>
      <c r="AA54" t="str">
        <f>+MID(Tabla_Consulta_desde_Reporte_de_Valorización_de_Instrumentos[[#This Row],[CODIGO_SBS]],7,1)</f>
        <v>3</v>
      </c>
      <c r="AB54" t="e">
        <f>_xlfn.XLOOKUP(Tabla_Consulta_desde_Reporte_de_Valorización_de_Instrumentos[[#This Row],[CODIGO_SBS]],G_P!A:A,G_P!E:E)</f>
        <v>#N/A</v>
      </c>
    </row>
    <row r="55" spans="2:28" hidden="1" x14ac:dyDescent="0.35">
      <c r="B55" s="22" t="s">
        <v>35557</v>
      </c>
      <c r="C55" t="s">
        <v>308</v>
      </c>
      <c r="D55" t="s">
        <v>32886</v>
      </c>
      <c r="E55" t="s">
        <v>309</v>
      </c>
      <c r="F55" t="s">
        <v>128</v>
      </c>
      <c r="G55" t="s">
        <v>88</v>
      </c>
      <c r="H55" t="str">
        <f>+INDEX(Parametria!$V:$V,MATCH(Tabla_Consulta_desde_Reporte_de_Valorización_de_Instrumentos[[#This Row],[CODIGO_SBS]],Parametria!$B:$B,0))</f>
        <v xml:space="preserve">BIF </v>
      </c>
      <c r="I55" t="s">
        <v>310</v>
      </c>
      <c r="J55" t="s">
        <v>311</v>
      </c>
      <c r="K55" t="s">
        <v>231</v>
      </c>
      <c r="L55">
        <v>1000</v>
      </c>
      <c r="M55" s="20">
        <v>20536161.806000002</v>
      </c>
      <c r="N55">
        <v>20536161.806000002</v>
      </c>
      <c r="O55">
        <v>20000</v>
      </c>
      <c r="P55" s="23">
        <v>47177</v>
      </c>
      <c r="Q55">
        <v>1155</v>
      </c>
      <c r="R55">
        <v>1</v>
      </c>
      <c r="S55" t="s">
        <v>232</v>
      </c>
      <c r="T55">
        <v>20535736.173999999</v>
      </c>
      <c r="U55" s="20">
        <v>20535736.173999999</v>
      </c>
      <c r="V55" t="s">
        <v>312</v>
      </c>
      <c r="W55">
        <v>22149047000</v>
      </c>
      <c r="X55">
        <v>20355021000</v>
      </c>
      <c r="Y55">
        <v>1794026000</v>
      </c>
      <c r="Z55">
        <v>2.1281600000000001E-2</v>
      </c>
      <c r="AA55" t="str">
        <f>+MID(Tabla_Consulta_desde_Reporte_de_Valorización_de_Instrumentos[[#This Row],[CODIGO_SBS]],7,1)</f>
        <v>1</v>
      </c>
      <c r="AB55" t="str">
        <f>_xlfn.XLOOKUP(Tabla_Consulta_desde_Reporte_de_Valorización_de_Instrumentos[[#This Row],[CODIGO_SBS]],G_P!A:A,G_P!E:E)</f>
        <v>Renta Fija</v>
      </c>
    </row>
    <row r="56" spans="2:28" hidden="1" x14ac:dyDescent="0.35">
      <c r="B56" s="22" t="s">
        <v>35557</v>
      </c>
      <c r="C56" t="s">
        <v>308</v>
      </c>
      <c r="D56" t="s">
        <v>234</v>
      </c>
      <c r="E56" t="s">
        <v>309</v>
      </c>
      <c r="F56" t="s">
        <v>128</v>
      </c>
      <c r="G56" t="s">
        <v>88</v>
      </c>
      <c r="H56" t="str">
        <f>+INDEX(Parametria!$V:$V,MATCH(Tabla_Consulta_desde_Reporte_de_Valorización_de_Instrumentos[[#This Row],[CODIGO_SBS]],Parametria!$B:$B,0))</f>
        <v xml:space="preserve">BIF </v>
      </c>
      <c r="I56" t="s">
        <v>310</v>
      </c>
      <c r="J56" t="s">
        <v>311</v>
      </c>
      <c r="K56" t="s">
        <v>231</v>
      </c>
      <c r="L56">
        <v>1000</v>
      </c>
      <c r="M56" s="20">
        <v>5134040.4515000004</v>
      </c>
      <c r="N56">
        <v>5134040.4515000004</v>
      </c>
      <c r="O56">
        <v>5000</v>
      </c>
      <c r="P56" s="23">
        <v>47177</v>
      </c>
      <c r="Q56">
        <v>1155</v>
      </c>
      <c r="R56">
        <v>1</v>
      </c>
      <c r="S56" t="s">
        <v>232</v>
      </c>
      <c r="T56">
        <v>5133934.0434999997</v>
      </c>
      <c r="U56" s="20">
        <v>5133934.0434999997</v>
      </c>
      <c r="V56" t="s">
        <v>312</v>
      </c>
      <c r="W56">
        <v>22149047000</v>
      </c>
      <c r="X56">
        <v>20355021000</v>
      </c>
      <c r="Y56">
        <v>1794026000</v>
      </c>
      <c r="Z56">
        <v>2.1281600000000001E-2</v>
      </c>
      <c r="AA56" t="str">
        <f>+MID(Tabla_Consulta_desde_Reporte_de_Valorización_de_Instrumentos[[#This Row],[CODIGO_SBS]],7,1)</f>
        <v>1</v>
      </c>
      <c r="AB56" t="str">
        <f>_xlfn.XLOOKUP(Tabla_Consulta_desde_Reporte_de_Valorización_de_Instrumentos[[#This Row],[CODIGO_SBS]],G_P!A:A,G_P!E:E)</f>
        <v>Renta Fija</v>
      </c>
    </row>
    <row r="57" spans="2:28" hidden="1" x14ac:dyDescent="0.35">
      <c r="B57" s="22" t="s">
        <v>35557</v>
      </c>
      <c r="C57" t="s">
        <v>308</v>
      </c>
      <c r="D57" t="s">
        <v>234</v>
      </c>
      <c r="E57" t="s">
        <v>309</v>
      </c>
      <c r="F57" t="s">
        <v>127</v>
      </c>
      <c r="G57" t="s">
        <v>87</v>
      </c>
      <c r="H57" t="str">
        <f>+INDEX(Parametria!$V:$V,MATCH(Tabla_Consulta_desde_Reporte_de_Valorización_de_Instrumentos[[#This Row],[CODIGO_SBS]],Parametria!$B:$B,0))</f>
        <v>Banco de la Nación</v>
      </c>
      <c r="I57" t="s">
        <v>313</v>
      </c>
      <c r="J57" t="s">
        <v>314</v>
      </c>
      <c r="K57" t="s">
        <v>231</v>
      </c>
      <c r="L57">
        <v>1000</v>
      </c>
      <c r="M57" s="20">
        <v>5479726.5060831998</v>
      </c>
      <c r="N57">
        <v>5479726.5060831998</v>
      </c>
      <c r="O57">
        <v>5176</v>
      </c>
      <c r="P57" s="23">
        <v>48182</v>
      </c>
      <c r="Q57">
        <v>2160</v>
      </c>
      <c r="R57">
        <v>1</v>
      </c>
      <c r="S57" t="s">
        <v>232</v>
      </c>
      <c r="T57">
        <v>5482093.2807376003</v>
      </c>
      <c r="U57" s="20">
        <v>5482093.2807376003</v>
      </c>
      <c r="V57" t="s">
        <v>233</v>
      </c>
      <c r="W57">
        <v>47334882000</v>
      </c>
      <c r="X57">
        <v>43945418000</v>
      </c>
      <c r="Y57">
        <v>3389464000</v>
      </c>
      <c r="Z57">
        <v>-0.45725939999999998</v>
      </c>
      <c r="AA57" t="str">
        <f>+MID(Tabla_Consulta_desde_Reporte_de_Valorización_de_Instrumentos[[#This Row],[CODIGO_SBS]],7,1)</f>
        <v>1</v>
      </c>
      <c r="AB57" t="str">
        <f>_xlfn.XLOOKUP(Tabla_Consulta_desde_Reporte_de_Valorización_de_Instrumentos[[#This Row],[CODIGO_SBS]],G_P!A:A,G_P!E:E)</f>
        <v>Renta Fija</v>
      </c>
    </row>
    <row r="58" spans="2:28" hidden="1" x14ac:dyDescent="0.35">
      <c r="B58" s="22" t="s">
        <v>35557</v>
      </c>
      <c r="C58" t="s">
        <v>308</v>
      </c>
      <c r="D58" t="s">
        <v>234</v>
      </c>
      <c r="E58" t="s">
        <v>309</v>
      </c>
      <c r="F58" t="s">
        <v>31483</v>
      </c>
      <c r="G58" t="s">
        <v>31484</v>
      </c>
      <c r="H58" t="str">
        <f>+INDEX(Parametria!$V:$V,MATCH(Tabla_Consulta_desde_Reporte_de_Valorización_de_Instrumentos[[#This Row],[CODIGO_SBS]],Parametria!$B:$B,0))</f>
        <v>Banco de Crédito del Perú</v>
      </c>
      <c r="I58" t="s">
        <v>31485</v>
      </c>
      <c r="J58" t="s">
        <v>315</v>
      </c>
      <c r="K58" t="s">
        <v>275</v>
      </c>
      <c r="L58">
        <v>1000</v>
      </c>
      <c r="M58" s="20">
        <v>26964500.6915977</v>
      </c>
      <c r="N58">
        <v>8022999.9974999996</v>
      </c>
      <c r="O58">
        <v>7500</v>
      </c>
      <c r="P58" s="23">
        <v>49520</v>
      </c>
      <c r="Q58">
        <v>3498</v>
      </c>
      <c r="R58">
        <v>3.3609</v>
      </c>
      <c r="S58" t="s">
        <v>232</v>
      </c>
      <c r="T58">
        <v>26969102.8125</v>
      </c>
      <c r="U58" s="20">
        <v>8020312.5</v>
      </c>
      <c r="V58" t="s">
        <v>316</v>
      </c>
      <c r="W58">
        <v>187469765000</v>
      </c>
      <c r="X58">
        <v>164938084000</v>
      </c>
      <c r="Y58">
        <v>22531681000</v>
      </c>
      <c r="Z58">
        <v>0.35833300000000001</v>
      </c>
      <c r="AA58" t="str">
        <f>+MID(Tabla_Consulta_desde_Reporte_de_Valorización_de_Instrumentos[[#This Row],[CODIGO_SBS]],7,1)</f>
        <v>2</v>
      </c>
      <c r="AB58" t="str">
        <f>_xlfn.XLOOKUP(Tabla_Consulta_desde_Reporte_de_Valorización_de_Instrumentos[[#This Row],[CODIGO_SBS]],G_P!A:A,G_P!E:E)</f>
        <v>Renta Fija</v>
      </c>
    </row>
    <row r="59" spans="2:28" hidden="1" x14ac:dyDescent="0.35">
      <c r="B59" s="22" t="s">
        <v>35557</v>
      </c>
      <c r="C59" t="s">
        <v>308</v>
      </c>
      <c r="D59" t="s">
        <v>234</v>
      </c>
      <c r="E59" t="s">
        <v>309</v>
      </c>
      <c r="F59" t="s">
        <v>126</v>
      </c>
      <c r="G59" t="s">
        <v>86</v>
      </c>
      <c r="H59" t="str">
        <f>+INDEX(Parametria!$V:$V,MATCH(Tabla_Consulta_desde_Reporte_de_Valorización_de_Instrumentos[[#This Row],[CODIGO_SBS]],Parametria!$B:$B,0))</f>
        <v>Banco de Crédito del Perú</v>
      </c>
      <c r="I59" t="s">
        <v>31448</v>
      </c>
      <c r="J59" t="s">
        <v>315</v>
      </c>
      <c r="K59" t="s">
        <v>275</v>
      </c>
      <c r="L59">
        <v>1000</v>
      </c>
      <c r="M59" s="20">
        <v>100322257.38080519</v>
      </c>
      <c r="N59">
        <v>29849819.209380001</v>
      </c>
      <c r="O59">
        <v>28895</v>
      </c>
      <c r="P59" s="23">
        <v>49378</v>
      </c>
      <c r="Q59">
        <v>3356</v>
      </c>
      <c r="R59">
        <v>3.3609</v>
      </c>
      <c r="S59" t="s">
        <v>232</v>
      </c>
      <c r="T59">
        <v>100341694.2341305</v>
      </c>
      <c r="U59" s="20">
        <v>29840508.60469</v>
      </c>
      <c r="V59" t="s">
        <v>316</v>
      </c>
      <c r="W59">
        <v>187469765000</v>
      </c>
      <c r="X59">
        <v>164938084000</v>
      </c>
      <c r="Y59">
        <v>22531681000</v>
      </c>
      <c r="Z59">
        <v>0.32222200000000001</v>
      </c>
      <c r="AA59" t="str">
        <f>+MID(Tabla_Consulta_desde_Reporte_de_Valorización_de_Instrumentos[[#This Row],[CODIGO_SBS]],7,1)</f>
        <v>2</v>
      </c>
      <c r="AB59" t="str">
        <f>_xlfn.XLOOKUP(Tabla_Consulta_desde_Reporte_de_Valorización_de_Instrumentos[[#This Row],[CODIGO_SBS]],G_P!A:A,G_P!E:E)</f>
        <v>Renta Fija</v>
      </c>
    </row>
    <row r="60" spans="2:28" hidden="1" x14ac:dyDescent="0.35">
      <c r="B60" s="22" t="s">
        <v>35557</v>
      </c>
      <c r="C60" t="s">
        <v>308</v>
      </c>
      <c r="D60" t="s">
        <v>32886</v>
      </c>
      <c r="E60" t="s">
        <v>309</v>
      </c>
      <c r="F60" t="s">
        <v>126</v>
      </c>
      <c r="G60" t="s">
        <v>86</v>
      </c>
      <c r="H60" t="str">
        <f>+INDEX(Parametria!$V:$V,MATCH(Tabla_Consulta_desde_Reporte_de_Valorización_de_Instrumentos[[#This Row],[CODIGO_SBS]],Parametria!$B:$B,0))</f>
        <v>Banco de Crédito del Perú</v>
      </c>
      <c r="I60" t="s">
        <v>31448</v>
      </c>
      <c r="J60" t="s">
        <v>315</v>
      </c>
      <c r="K60" t="s">
        <v>275</v>
      </c>
      <c r="L60">
        <v>1000</v>
      </c>
      <c r="M60" s="20">
        <v>50270495.4011655</v>
      </c>
      <c r="N60">
        <v>14957450.504675999</v>
      </c>
      <c r="O60">
        <v>14479</v>
      </c>
      <c r="P60" s="23">
        <v>49378</v>
      </c>
      <c r="Q60">
        <v>3356</v>
      </c>
      <c r="R60">
        <v>3.3609</v>
      </c>
      <c r="S60" t="s">
        <v>232</v>
      </c>
      <c r="T60">
        <v>50280235.016991697</v>
      </c>
      <c r="U60" s="20">
        <v>14952785.052338</v>
      </c>
      <c r="V60" t="s">
        <v>316</v>
      </c>
      <c r="W60">
        <v>187469765000</v>
      </c>
      <c r="X60">
        <v>164938084000</v>
      </c>
      <c r="Y60">
        <v>22531681000</v>
      </c>
      <c r="Z60">
        <v>0.32222200000000001</v>
      </c>
      <c r="AA60" t="str">
        <f>+MID(Tabla_Consulta_desde_Reporte_de_Valorización_de_Instrumentos[[#This Row],[CODIGO_SBS]],7,1)</f>
        <v>2</v>
      </c>
      <c r="AB60" t="str">
        <f>_xlfn.XLOOKUP(Tabla_Consulta_desde_Reporte_de_Valorización_de_Instrumentos[[#This Row],[CODIGO_SBS]],G_P!A:A,G_P!E:E)</f>
        <v>Renta Fija</v>
      </c>
    </row>
    <row r="61" spans="2:28" hidden="1" x14ac:dyDescent="0.35">
      <c r="B61" s="22" t="s">
        <v>35557</v>
      </c>
      <c r="C61" t="s">
        <v>308</v>
      </c>
      <c r="D61" t="s">
        <v>32886</v>
      </c>
      <c r="E61" t="s">
        <v>309</v>
      </c>
      <c r="F61" t="s">
        <v>31483</v>
      </c>
      <c r="G61" t="s">
        <v>31484</v>
      </c>
      <c r="H61" t="str">
        <f>+INDEX(Parametria!$V:$V,MATCH(Tabla_Consulta_desde_Reporte_de_Valorización_de_Instrumentos[[#This Row],[CODIGO_SBS]],Parametria!$B:$B,0))</f>
        <v>Banco de Crédito del Perú</v>
      </c>
      <c r="I61" t="s">
        <v>31485</v>
      </c>
      <c r="J61" t="s">
        <v>315</v>
      </c>
      <c r="K61" t="s">
        <v>275</v>
      </c>
      <c r="L61">
        <v>1000</v>
      </c>
      <c r="M61" s="20">
        <v>6913697.9773255996</v>
      </c>
      <c r="N61">
        <v>2057097.199359</v>
      </c>
      <c r="O61">
        <v>1923</v>
      </c>
      <c r="P61" s="23">
        <v>49520</v>
      </c>
      <c r="Q61">
        <v>3498</v>
      </c>
      <c r="R61">
        <v>3.3609</v>
      </c>
      <c r="S61" t="s">
        <v>232</v>
      </c>
      <c r="T61">
        <v>6914877.9611250004</v>
      </c>
      <c r="U61" s="20">
        <v>2056408.125</v>
      </c>
      <c r="V61" t="s">
        <v>316</v>
      </c>
      <c r="W61">
        <v>187469765000</v>
      </c>
      <c r="X61">
        <v>164938084000</v>
      </c>
      <c r="Y61">
        <v>22531681000</v>
      </c>
      <c r="Z61">
        <v>0.35833300000000001</v>
      </c>
      <c r="AA61" t="str">
        <f>+MID(Tabla_Consulta_desde_Reporte_de_Valorización_de_Instrumentos[[#This Row],[CODIGO_SBS]],7,1)</f>
        <v>2</v>
      </c>
      <c r="AB61" t="str">
        <f>_xlfn.XLOOKUP(Tabla_Consulta_desde_Reporte_de_Valorización_de_Instrumentos[[#This Row],[CODIGO_SBS]],G_P!A:A,G_P!E:E)</f>
        <v>Renta Fija</v>
      </c>
    </row>
    <row r="62" spans="2:28" hidden="1" x14ac:dyDescent="0.35">
      <c r="B62" s="22" t="s">
        <v>35557</v>
      </c>
      <c r="C62" t="s">
        <v>308</v>
      </c>
      <c r="D62" t="s">
        <v>32886</v>
      </c>
      <c r="E62" t="s">
        <v>309</v>
      </c>
      <c r="F62" t="s">
        <v>24911</v>
      </c>
      <c r="G62" t="s">
        <v>24912</v>
      </c>
      <c r="H62" t="str">
        <f>+INDEX(Parametria!$V:$V,MATCH(Tabla_Consulta_desde_Reporte_de_Valorización_de_Instrumentos[[#This Row],[CODIGO_SBS]],Parametria!$B:$B,0))</f>
        <v>Interbank</v>
      </c>
      <c r="I62" t="s">
        <v>31476</v>
      </c>
      <c r="J62" t="s">
        <v>395</v>
      </c>
      <c r="K62" t="s">
        <v>275</v>
      </c>
      <c r="L62">
        <v>1000</v>
      </c>
      <c r="M62" s="20">
        <v>32575042.356295601</v>
      </c>
      <c r="N62">
        <v>9692356.9152000006</v>
      </c>
      <c r="O62">
        <v>9200</v>
      </c>
      <c r="P62" s="23">
        <v>49429</v>
      </c>
      <c r="Q62">
        <v>3407</v>
      </c>
      <c r="R62">
        <v>3.3609</v>
      </c>
      <c r="S62" t="s">
        <v>232</v>
      </c>
      <c r="T62">
        <v>32503185.2773786</v>
      </c>
      <c r="U62" s="20">
        <v>9666087.3364000004</v>
      </c>
      <c r="V62" t="s">
        <v>319</v>
      </c>
      <c r="W62">
        <v>71698610000</v>
      </c>
      <c r="X62">
        <v>64045988000</v>
      </c>
      <c r="Y62">
        <v>7652622000</v>
      </c>
      <c r="Z62">
        <v>2.8553890000000002</v>
      </c>
      <c r="AA62" t="str">
        <f>+MID(Tabla_Consulta_desde_Reporte_de_Valorización_de_Instrumentos[[#This Row],[CODIGO_SBS]],7,1)</f>
        <v>2</v>
      </c>
      <c r="AB62" t="str">
        <f>_xlfn.XLOOKUP(Tabla_Consulta_desde_Reporte_de_Valorización_de_Instrumentos[[#This Row],[CODIGO_SBS]],G_P!A:A,G_P!E:E)</f>
        <v>Renta Fija</v>
      </c>
    </row>
    <row r="63" spans="2:28" hidden="1" x14ac:dyDescent="0.35">
      <c r="B63" s="22" t="s">
        <v>35557</v>
      </c>
      <c r="C63" t="s">
        <v>308</v>
      </c>
      <c r="D63" t="s">
        <v>234</v>
      </c>
      <c r="E63" t="s">
        <v>309</v>
      </c>
      <c r="F63" t="s">
        <v>24911</v>
      </c>
      <c r="G63" t="s">
        <v>24912</v>
      </c>
      <c r="H63" t="str">
        <f>+INDEX(Parametria!$V:$V,MATCH(Tabla_Consulta_desde_Reporte_de_Valorización_de_Instrumentos[[#This Row],[CODIGO_SBS]],Parametria!$B:$B,0))</f>
        <v>Interbank</v>
      </c>
      <c r="I63" t="s">
        <v>31476</v>
      </c>
      <c r="J63" t="s">
        <v>395</v>
      </c>
      <c r="K63" t="s">
        <v>275</v>
      </c>
      <c r="L63">
        <v>1000</v>
      </c>
      <c r="M63" s="20">
        <v>78590830.450036794</v>
      </c>
      <c r="N63">
        <v>23383864.574976001</v>
      </c>
      <c r="O63">
        <v>22196</v>
      </c>
      <c r="P63" s="23">
        <v>49429</v>
      </c>
      <c r="Q63">
        <v>3407</v>
      </c>
      <c r="R63">
        <v>3.3609</v>
      </c>
      <c r="S63" t="s">
        <v>232</v>
      </c>
      <c r="T63">
        <v>78417467.436597407</v>
      </c>
      <c r="U63" s="20">
        <v>23320486.360732</v>
      </c>
      <c r="V63" t="s">
        <v>319</v>
      </c>
      <c r="W63">
        <v>71698610000</v>
      </c>
      <c r="X63">
        <v>64045988000</v>
      </c>
      <c r="Y63">
        <v>7652622000</v>
      </c>
      <c r="Z63">
        <v>2.8553890000000002</v>
      </c>
      <c r="AA63" t="str">
        <f>+MID(Tabla_Consulta_desde_Reporte_de_Valorización_de_Instrumentos[[#This Row],[CODIGO_SBS]],7,1)</f>
        <v>2</v>
      </c>
      <c r="AB63" t="str">
        <f>_xlfn.XLOOKUP(Tabla_Consulta_desde_Reporte_de_Valorización_de_Instrumentos[[#This Row],[CODIGO_SBS]],G_P!A:A,G_P!E:E)</f>
        <v>Renta Fija</v>
      </c>
    </row>
    <row r="64" spans="2:28" hidden="1" x14ac:dyDescent="0.35">
      <c r="B64" s="22" t="s">
        <v>35557</v>
      </c>
      <c r="C64" t="s">
        <v>317</v>
      </c>
      <c r="D64" t="s">
        <v>234</v>
      </c>
      <c r="E64" t="s">
        <v>318</v>
      </c>
      <c r="F64" t="s">
        <v>132</v>
      </c>
      <c r="G64" t="s">
        <v>92</v>
      </c>
      <c r="H64" t="str">
        <f>+INDEX(Parametria!$V:$V,MATCH(Tabla_Consulta_desde_Reporte_de_Valorización_de_Instrumentos[[#This Row],[CODIGO_SBS]],Parametria!$B:$B,0))</f>
        <v>Rutas de Lima</v>
      </c>
      <c r="I64" t="s">
        <v>320</v>
      </c>
      <c r="J64" t="s">
        <v>321</v>
      </c>
      <c r="K64" t="s">
        <v>231</v>
      </c>
      <c r="L64">
        <v>1000</v>
      </c>
      <c r="M64" s="20">
        <v>64445851.355999999</v>
      </c>
      <c r="N64">
        <v>64445851.355999999</v>
      </c>
      <c r="O64">
        <v>222932</v>
      </c>
      <c r="P64" s="23">
        <v>49856</v>
      </c>
      <c r="Q64">
        <v>3834</v>
      </c>
      <c r="R64">
        <v>1</v>
      </c>
      <c r="S64" t="s">
        <v>232</v>
      </c>
      <c r="T64">
        <v>66842370.355999999</v>
      </c>
      <c r="U64" s="20">
        <v>66842370.355999999</v>
      </c>
      <c r="V64" t="s">
        <v>233</v>
      </c>
      <c r="W64">
        <v>2816710241</v>
      </c>
      <c r="X64">
        <v>1846667545</v>
      </c>
      <c r="Y64">
        <v>970042696</v>
      </c>
      <c r="Z64">
        <v>-10.75</v>
      </c>
      <c r="AA64" t="str">
        <f>+MID(Tabla_Consulta_desde_Reporte_de_Valorización_de_Instrumentos[[#This Row],[CODIGO_SBS]],7,1)</f>
        <v>1</v>
      </c>
      <c r="AB64" t="str">
        <f>_xlfn.XLOOKUP(Tabla_Consulta_desde_Reporte_de_Valorización_de_Instrumentos[[#This Row],[CODIGO_SBS]],G_P!A:A,G_P!E:E)</f>
        <v>Renta Fija</v>
      </c>
    </row>
    <row r="65" spans="2:28" hidden="1" x14ac:dyDescent="0.35">
      <c r="B65" s="22" t="s">
        <v>35557</v>
      </c>
      <c r="C65" t="s">
        <v>317</v>
      </c>
      <c r="D65" t="s">
        <v>32886</v>
      </c>
      <c r="E65" t="s">
        <v>318</v>
      </c>
      <c r="F65" t="s">
        <v>132</v>
      </c>
      <c r="G65" t="s">
        <v>92</v>
      </c>
      <c r="H65" t="str">
        <f>+INDEX(Parametria!$V:$V,MATCH(Tabla_Consulta_desde_Reporte_de_Valorización_de_Instrumentos[[#This Row],[CODIGO_SBS]],Parametria!$B:$B,0))</f>
        <v>Rutas de Lima</v>
      </c>
      <c r="I65" t="s">
        <v>320</v>
      </c>
      <c r="J65" t="s">
        <v>321</v>
      </c>
      <c r="K65" t="s">
        <v>231</v>
      </c>
      <c r="L65">
        <v>1000</v>
      </c>
      <c r="M65" s="20">
        <v>16219868.964</v>
      </c>
      <c r="N65">
        <v>16219868.964</v>
      </c>
      <c r="O65">
        <v>56108</v>
      </c>
      <c r="P65" s="23">
        <v>49856</v>
      </c>
      <c r="Q65">
        <v>3834</v>
      </c>
      <c r="R65">
        <v>1</v>
      </c>
      <c r="S65" t="s">
        <v>232</v>
      </c>
      <c r="T65">
        <v>16823029.964000002</v>
      </c>
      <c r="U65" s="20">
        <v>16823029.964000002</v>
      </c>
      <c r="V65" t="s">
        <v>233</v>
      </c>
      <c r="W65">
        <v>2816710241</v>
      </c>
      <c r="X65">
        <v>1846667545</v>
      </c>
      <c r="Y65">
        <v>970042696</v>
      </c>
      <c r="Z65">
        <v>-10.75</v>
      </c>
      <c r="AA65" t="str">
        <f>+MID(Tabla_Consulta_desde_Reporte_de_Valorización_de_Instrumentos[[#This Row],[CODIGO_SBS]],7,1)</f>
        <v>1</v>
      </c>
      <c r="AB65" t="str">
        <f>_xlfn.XLOOKUP(Tabla_Consulta_desde_Reporte_de_Valorización_de_Instrumentos[[#This Row],[CODIGO_SBS]],G_P!A:A,G_P!E:E)</f>
        <v>Renta Fija</v>
      </c>
    </row>
    <row r="66" spans="2:28" hidden="1" x14ac:dyDescent="0.35">
      <c r="B66" s="22" t="s">
        <v>35557</v>
      </c>
      <c r="C66" t="s">
        <v>317</v>
      </c>
      <c r="D66" t="s">
        <v>32886</v>
      </c>
      <c r="E66" t="s">
        <v>318</v>
      </c>
      <c r="F66" t="s">
        <v>133</v>
      </c>
      <c r="G66" t="s">
        <v>93</v>
      </c>
      <c r="H66" t="str">
        <f>+INDEX(Parametria!$V:$V,MATCH(Tabla_Consulta_desde_Reporte_de_Valorización_de_Instrumentos[[#This Row],[CODIGO_SBS]],Parametria!$B:$B,0))</f>
        <v>Jockey Plaza</v>
      </c>
      <c r="I66" t="s">
        <v>330</v>
      </c>
      <c r="J66" t="s">
        <v>328</v>
      </c>
      <c r="K66" t="s">
        <v>231</v>
      </c>
      <c r="L66">
        <v>1000</v>
      </c>
      <c r="M66" s="20">
        <v>16444915.308</v>
      </c>
      <c r="N66">
        <v>16444915.308</v>
      </c>
      <c r="O66">
        <v>15000</v>
      </c>
      <c r="P66" s="23">
        <v>48051</v>
      </c>
      <c r="Q66">
        <v>2029</v>
      </c>
      <c r="R66">
        <v>1</v>
      </c>
      <c r="S66" t="s">
        <v>232</v>
      </c>
      <c r="T66">
        <v>16439628.547499999</v>
      </c>
      <c r="U66" s="20">
        <v>16439628.547499999</v>
      </c>
      <c r="V66" t="s">
        <v>329</v>
      </c>
      <c r="W66">
        <v>1960115000</v>
      </c>
      <c r="X66">
        <v>1305903000</v>
      </c>
      <c r="Y66">
        <v>654212000</v>
      </c>
      <c r="Z66">
        <v>0.35245070000000001</v>
      </c>
      <c r="AA66" t="str">
        <f>+MID(Tabla_Consulta_desde_Reporte_de_Valorización_de_Instrumentos[[#This Row],[CODIGO_SBS]],7,1)</f>
        <v>1</v>
      </c>
      <c r="AB66" t="str">
        <f>_xlfn.XLOOKUP(Tabla_Consulta_desde_Reporte_de_Valorización_de_Instrumentos[[#This Row],[CODIGO_SBS]],G_P!A:A,G_P!E:E)</f>
        <v>Renta Fija</v>
      </c>
    </row>
    <row r="67" spans="2:28" hidden="1" x14ac:dyDescent="0.35">
      <c r="B67" s="22" t="s">
        <v>35557</v>
      </c>
      <c r="C67" t="s">
        <v>317</v>
      </c>
      <c r="D67" t="s">
        <v>32886</v>
      </c>
      <c r="E67" t="s">
        <v>318</v>
      </c>
      <c r="F67" t="s">
        <v>325</v>
      </c>
      <c r="G67" t="s">
        <v>326</v>
      </c>
      <c r="H67" t="str">
        <f>+INDEX(Parametria!$V:$V,MATCH(Tabla_Consulta_desde_Reporte_de_Valorización_de_Instrumentos[[#This Row],[CODIGO_SBS]],Parametria!$B:$B,0))</f>
        <v>Jockey Plaza</v>
      </c>
      <c r="I67" t="s">
        <v>327</v>
      </c>
      <c r="J67" t="s">
        <v>328</v>
      </c>
      <c r="K67" t="s">
        <v>275</v>
      </c>
      <c r="L67">
        <v>1000</v>
      </c>
      <c r="M67" s="20">
        <v>10015025.198755</v>
      </c>
      <c r="N67">
        <v>2979864.0836546998</v>
      </c>
      <c r="O67">
        <v>2893</v>
      </c>
      <c r="P67" s="23">
        <v>47839</v>
      </c>
      <c r="Q67">
        <v>1817</v>
      </c>
      <c r="R67">
        <v>3.3609</v>
      </c>
      <c r="S67" t="s">
        <v>232</v>
      </c>
      <c r="T67">
        <v>10013982.2835589</v>
      </c>
      <c r="U67" s="20">
        <v>2978047.4286441999</v>
      </c>
      <c r="V67" t="s">
        <v>329</v>
      </c>
      <c r="W67">
        <v>1960115000</v>
      </c>
      <c r="X67">
        <v>1305903000</v>
      </c>
      <c r="Y67">
        <v>654212000</v>
      </c>
      <c r="Z67">
        <v>0.62794850000000002</v>
      </c>
      <c r="AA67" t="str">
        <f>+MID(Tabla_Consulta_desde_Reporte_de_Valorización_de_Instrumentos[[#This Row],[CODIGO_SBS]],7,1)</f>
        <v>2</v>
      </c>
      <c r="AB67" t="str">
        <f>_xlfn.XLOOKUP(Tabla_Consulta_desde_Reporte_de_Valorización_de_Instrumentos[[#This Row],[CODIGO_SBS]],G_P!A:A,G_P!E:E)</f>
        <v>Renta Fija</v>
      </c>
    </row>
    <row r="68" spans="2:28" hidden="1" x14ac:dyDescent="0.35">
      <c r="B68" s="22" t="s">
        <v>35557</v>
      </c>
      <c r="C68" t="s">
        <v>317</v>
      </c>
      <c r="D68" t="s">
        <v>234</v>
      </c>
      <c r="E68" t="s">
        <v>318</v>
      </c>
      <c r="F68" t="s">
        <v>133</v>
      </c>
      <c r="G68" t="s">
        <v>93</v>
      </c>
      <c r="H68" t="str">
        <f>+INDEX(Parametria!$V:$V,MATCH(Tabla_Consulta_desde_Reporte_de_Valorización_de_Instrumentos[[#This Row],[CODIGO_SBS]],Parametria!$B:$B,0))</f>
        <v>Jockey Plaza</v>
      </c>
      <c r="I68" t="s">
        <v>330</v>
      </c>
      <c r="J68" t="s">
        <v>328</v>
      </c>
      <c r="K68" t="s">
        <v>231</v>
      </c>
      <c r="L68">
        <v>1000</v>
      </c>
      <c r="M68" s="20">
        <v>30697175.241599999</v>
      </c>
      <c r="N68">
        <v>30697175.241599999</v>
      </c>
      <c r="O68">
        <v>28000</v>
      </c>
      <c r="P68" s="23">
        <v>48051</v>
      </c>
      <c r="Q68">
        <v>2029</v>
      </c>
      <c r="R68">
        <v>1</v>
      </c>
      <c r="S68" t="s">
        <v>232</v>
      </c>
      <c r="T68">
        <v>30687306.622000001</v>
      </c>
      <c r="U68" s="20">
        <v>30687306.622000001</v>
      </c>
      <c r="V68" t="s">
        <v>329</v>
      </c>
      <c r="W68">
        <v>1960115000</v>
      </c>
      <c r="X68">
        <v>1305903000</v>
      </c>
      <c r="Y68">
        <v>654212000</v>
      </c>
      <c r="Z68">
        <v>0.35245070000000001</v>
      </c>
      <c r="AA68" t="str">
        <f>+MID(Tabla_Consulta_desde_Reporte_de_Valorización_de_Instrumentos[[#This Row],[CODIGO_SBS]],7,1)</f>
        <v>1</v>
      </c>
      <c r="AB68" t="str">
        <f>_xlfn.XLOOKUP(Tabla_Consulta_desde_Reporte_de_Valorización_de_Instrumentos[[#This Row],[CODIGO_SBS]],G_P!A:A,G_P!E:E)</f>
        <v>Renta Fija</v>
      </c>
    </row>
    <row r="69" spans="2:28" hidden="1" x14ac:dyDescent="0.35">
      <c r="B69" s="22" t="s">
        <v>35557</v>
      </c>
      <c r="C69" t="s">
        <v>317</v>
      </c>
      <c r="D69" t="s">
        <v>234</v>
      </c>
      <c r="E69" t="s">
        <v>318</v>
      </c>
      <c r="F69" t="s">
        <v>135</v>
      </c>
      <c r="G69" t="s">
        <v>95</v>
      </c>
      <c r="H69" t="str">
        <f>+INDEX(Parametria!$V:$V,MATCH(Tabla_Consulta_desde_Reporte_de_Valorización_de_Instrumentos[[#This Row],[CODIGO_SBS]],Parametria!$B:$B,0))</f>
        <v>Primax</v>
      </c>
      <c r="I69" t="s">
        <v>333</v>
      </c>
      <c r="J69" t="s">
        <v>334</v>
      </c>
      <c r="K69" t="s">
        <v>231</v>
      </c>
      <c r="L69">
        <v>1000</v>
      </c>
      <c r="M69" s="20">
        <v>19793767.1208998</v>
      </c>
      <c r="N69">
        <v>19793767.1208998</v>
      </c>
      <c r="O69">
        <v>17486</v>
      </c>
      <c r="P69" s="23">
        <v>49955</v>
      </c>
      <c r="Q69">
        <v>3933</v>
      </c>
      <c r="R69">
        <v>1</v>
      </c>
      <c r="S69" t="s">
        <v>232</v>
      </c>
      <c r="T69">
        <v>19756725.121225402</v>
      </c>
      <c r="U69" s="20">
        <v>19756725.121225402</v>
      </c>
      <c r="V69" t="s">
        <v>316</v>
      </c>
      <c r="W69">
        <v>5024202000</v>
      </c>
      <c r="X69">
        <v>4179076000</v>
      </c>
      <c r="Y69">
        <v>845126000</v>
      </c>
      <c r="Z69">
        <v>2.1183803999999999</v>
      </c>
      <c r="AA69" t="str">
        <f>+MID(Tabla_Consulta_desde_Reporte_de_Valorización_de_Instrumentos[[#This Row],[CODIGO_SBS]],7,1)</f>
        <v>1</v>
      </c>
      <c r="AB69" t="str">
        <f>_xlfn.XLOOKUP(Tabla_Consulta_desde_Reporte_de_Valorización_de_Instrumentos[[#This Row],[CODIGO_SBS]],G_P!A:A,G_P!E:E)</f>
        <v>Renta Fija</v>
      </c>
    </row>
    <row r="70" spans="2:28" hidden="1" x14ac:dyDescent="0.35">
      <c r="B70" s="22" t="s">
        <v>35557</v>
      </c>
      <c r="C70" t="s">
        <v>317</v>
      </c>
      <c r="D70" t="s">
        <v>234</v>
      </c>
      <c r="E70" t="s">
        <v>318</v>
      </c>
      <c r="F70" t="s">
        <v>335</v>
      </c>
      <c r="G70" t="s">
        <v>336</v>
      </c>
      <c r="H70" t="str">
        <f>+INDEX(Parametria!$V:$V,MATCH(Tabla_Consulta_desde_Reporte_de_Valorización_de_Instrumentos[[#This Row],[CODIGO_SBS]],Parametria!$B:$B,0))</f>
        <v>Primax</v>
      </c>
      <c r="I70" t="s">
        <v>337</v>
      </c>
      <c r="J70" t="s">
        <v>334</v>
      </c>
      <c r="K70" t="s">
        <v>231</v>
      </c>
      <c r="L70">
        <v>10000</v>
      </c>
      <c r="M70" s="20">
        <v>11228743.7663881</v>
      </c>
      <c r="N70">
        <v>11228743.7663881</v>
      </c>
      <c r="O70">
        <v>1037</v>
      </c>
      <c r="P70" s="23">
        <v>46957</v>
      </c>
      <c r="Q70">
        <v>935</v>
      </c>
      <c r="R70">
        <v>1</v>
      </c>
      <c r="S70" t="s">
        <v>232</v>
      </c>
      <c r="T70">
        <v>11231176.2280447</v>
      </c>
      <c r="U70" s="20">
        <v>11231176.2280447</v>
      </c>
      <c r="V70" t="s">
        <v>316</v>
      </c>
      <c r="W70">
        <v>5024202000</v>
      </c>
      <c r="X70">
        <v>4179076000</v>
      </c>
      <c r="Y70">
        <v>845126000</v>
      </c>
      <c r="Z70">
        <v>-2.3456717999999999</v>
      </c>
      <c r="AA70" t="str">
        <f>+MID(Tabla_Consulta_desde_Reporte_de_Valorización_de_Instrumentos[[#This Row],[CODIGO_SBS]],7,1)</f>
        <v>1</v>
      </c>
      <c r="AB70" t="str">
        <f>_xlfn.XLOOKUP(Tabla_Consulta_desde_Reporte_de_Valorización_de_Instrumentos[[#This Row],[CODIGO_SBS]],G_P!A:A,G_P!E:E)</f>
        <v>Renta Fija</v>
      </c>
    </row>
    <row r="71" spans="2:28" hidden="1" x14ac:dyDescent="0.35">
      <c r="B71" s="22" t="s">
        <v>35557</v>
      </c>
      <c r="C71" t="s">
        <v>317</v>
      </c>
      <c r="D71" t="s">
        <v>32886</v>
      </c>
      <c r="E71" t="s">
        <v>318</v>
      </c>
      <c r="F71" t="s">
        <v>335</v>
      </c>
      <c r="G71" t="s">
        <v>336</v>
      </c>
      <c r="H71" t="str">
        <f>+INDEX(Parametria!$V:$V,MATCH(Tabla_Consulta_desde_Reporte_de_Valorización_de_Instrumentos[[#This Row],[CODIGO_SBS]],Parametria!$B:$B,0))</f>
        <v>Primax</v>
      </c>
      <c r="I71" t="s">
        <v>337</v>
      </c>
      <c r="J71" t="s">
        <v>334</v>
      </c>
      <c r="K71" t="s">
        <v>231</v>
      </c>
      <c r="L71">
        <v>10000</v>
      </c>
      <c r="M71" s="20">
        <v>6323612.6900391998</v>
      </c>
      <c r="N71">
        <v>6323612.6900391998</v>
      </c>
      <c r="O71">
        <v>584</v>
      </c>
      <c r="P71" s="23">
        <v>46957</v>
      </c>
      <c r="Q71">
        <v>935</v>
      </c>
      <c r="R71">
        <v>1</v>
      </c>
      <c r="S71" t="s">
        <v>232</v>
      </c>
      <c r="T71">
        <v>6324982.5623703999</v>
      </c>
      <c r="U71" s="20">
        <v>6324982.5623703999</v>
      </c>
      <c r="V71" t="s">
        <v>316</v>
      </c>
      <c r="W71">
        <v>5024202000</v>
      </c>
      <c r="X71">
        <v>4179076000</v>
      </c>
      <c r="Y71">
        <v>845126000</v>
      </c>
      <c r="Z71">
        <v>-2.3456717999999999</v>
      </c>
      <c r="AA71" t="str">
        <f>+MID(Tabla_Consulta_desde_Reporte_de_Valorización_de_Instrumentos[[#This Row],[CODIGO_SBS]],7,1)</f>
        <v>1</v>
      </c>
      <c r="AB71" t="str">
        <f>_xlfn.XLOOKUP(Tabla_Consulta_desde_Reporte_de_Valorización_de_Instrumentos[[#This Row],[CODIGO_SBS]],G_P!A:A,G_P!E:E)</f>
        <v>Renta Fija</v>
      </c>
    </row>
    <row r="72" spans="2:28" hidden="1" x14ac:dyDescent="0.35">
      <c r="B72" s="22" t="s">
        <v>35557</v>
      </c>
      <c r="C72" t="s">
        <v>317</v>
      </c>
      <c r="D72" t="s">
        <v>32886</v>
      </c>
      <c r="E72" t="s">
        <v>318</v>
      </c>
      <c r="F72" t="s">
        <v>338</v>
      </c>
      <c r="G72" t="s">
        <v>339</v>
      </c>
      <c r="H72" t="str">
        <f>+INDEX(Parametria!$V:$V,MATCH(Tabla_Consulta_desde_Reporte_de_Valorización_de_Instrumentos[[#This Row],[CODIGO_SBS]],Parametria!$B:$B,0))</f>
        <v>Primax</v>
      </c>
      <c r="I72" t="s">
        <v>340</v>
      </c>
      <c r="J72" t="s">
        <v>334</v>
      </c>
      <c r="K72" t="s">
        <v>231</v>
      </c>
      <c r="L72">
        <v>10000</v>
      </c>
      <c r="M72" s="20">
        <v>7682536.6579499999</v>
      </c>
      <c r="N72">
        <v>7682536.6579499999</v>
      </c>
      <c r="O72">
        <v>700</v>
      </c>
      <c r="P72" s="23">
        <v>50609</v>
      </c>
      <c r="Q72">
        <v>4587</v>
      </c>
      <c r="R72">
        <v>1</v>
      </c>
      <c r="S72" t="s">
        <v>232</v>
      </c>
      <c r="T72">
        <v>7684712.4366600001</v>
      </c>
      <c r="U72" s="20">
        <v>7684712.4366600001</v>
      </c>
      <c r="V72" t="s">
        <v>316</v>
      </c>
      <c r="W72">
        <v>5024202000</v>
      </c>
      <c r="X72">
        <v>4179076000</v>
      </c>
      <c r="Y72">
        <v>845126000</v>
      </c>
      <c r="Z72">
        <v>-3.1082553000000002</v>
      </c>
      <c r="AA72" t="str">
        <f>+MID(Tabla_Consulta_desde_Reporte_de_Valorización_de_Instrumentos[[#This Row],[CODIGO_SBS]],7,1)</f>
        <v>1</v>
      </c>
      <c r="AB72" t="str">
        <f>_xlfn.XLOOKUP(Tabla_Consulta_desde_Reporte_de_Valorización_de_Instrumentos[[#This Row],[CODIGO_SBS]],G_P!A:A,G_P!E:E)</f>
        <v>Renta Fija</v>
      </c>
    </row>
    <row r="73" spans="2:28" hidden="1" x14ac:dyDescent="0.35">
      <c r="B73" s="22" t="s">
        <v>35557</v>
      </c>
      <c r="C73" t="s">
        <v>317</v>
      </c>
      <c r="D73" t="s">
        <v>32886</v>
      </c>
      <c r="E73" t="s">
        <v>318</v>
      </c>
      <c r="F73" t="s">
        <v>135</v>
      </c>
      <c r="G73" t="s">
        <v>95</v>
      </c>
      <c r="H73" t="str">
        <f>+INDEX(Parametria!$V:$V,MATCH(Tabla_Consulta_desde_Reporte_de_Valorización_de_Instrumentos[[#This Row],[CODIGO_SBS]],Parametria!$B:$B,0))</f>
        <v>Primax</v>
      </c>
      <c r="I73" t="s">
        <v>333</v>
      </c>
      <c r="J73" t="s">
        <v>334</v>
      </c>
      <c r="K73" t="s">
        <v>231</v>
      </c>
      <c r="L73">
        <v>1000</v>
      </c>
      <c r="M73" s="20">
        <v>6225878.9411500003</v>
      </c>
      <c r="N73">
        <v>6225878.9411500003</v>
      </c>
      <c r="O73">
        <v>5500</v>
      </c>
      <c r="P73" s="23">
        <v>49955</v>
      </c>
      <c r="Q73">
        <v>3933</v>
      </c>
      <c r="R73">
        <v>1</v>
      </c>
      <c r="S73" t="s">
        <v>232</v>
      </c>
      <c r="T73">
        <v>6214227.8489499995</v>
      </c>
      <c r="U73" s="20">
        <v>6214227.8489499995</v>
      </c>
      <c r="V73" t="s">
        <v>316</v>
      </c>
      <c r="W73">
        <v>5024202000</v>
      </c>
      <c r="X73">
        <v>4179076000</v>
      </c>
      <c r="Y73">
        <v>845126000</v>
      </c>
      <c r="Z73">
        <v>2.1183803999999999</v>
      </c>
      <c r="AA73" t="str">
        <f>+MID(Tabla_Consulta_desde_Reporte_de_Valorización_de_Instrumentos[[#This Row],[CODIGO_SBS]],7,1)</f>
        <v>1</v>
      </c>
      <c r="AB73" t="str">
        <f>_xlfn.XLOOKUP(Tabla_Consulta_desde_Reporte_de_Valorización_de_Instrumentos[[#This Row],[CODIGO_SBS]],G_P!A:A,G_P!E:E)</f>
        <v>Renta Fija</v>
      </c>
    </row>
    <row r="74" spans="2:28" hidden="1" x14ac:dyDescent="0.35">
      <c r="B74" s="22" t="s">
        <v>35557</v>
      </c>
      <c r="C74" t="s">
        <v>317</v>
      </c>
      <c r="D74" t="s">
        <v>32886</v>
      </c>
      <c r="E74" t="s">
        <v>318</v>
      </c>
      <c r="F74" t="s">
        <v>118</v>
      </c>
      <c r="G74" t="s">
        <v>96</v>
      </c>
      <c r="H74" t="str">
        <f>+INDEX(Parametria!$V:$V,MATCH(Tabla_Consulta_desde_Reporte_de_Valorización_de_Instrumentos[[#This Row],[CODIGO_SBS]],Parametria!$B:$B,0))</f>
        <v>Hermes</v>
      </c>
      <c r="I74" t="s">
        <v>341</v>
      </c>
      <c r="J74" t="s">
        <v>32896</v>
      </c>
      <c r="K74" t="s">
        <v>231</v>
      </c>
      <c r="L74">
        <v>1000</v>
      </c>
      <c r="M74" s="20">
        <v>6957636.3468535002</v>
      </c>
      <c r="N74">
        <v>6957636.3468535002</v>
      </c>
      <c r="O74">
        <v>12749</v>
      </c>
      <c r="P74" s="23">
        <v>47545</v>
      </c>
      <c r="Q74">
        <v>1523</v>
      </c>
      <c r="R74">
        <v>1</v>
      </c>
      <c r="S74" t="s">
        <v>232</v>
      </c>
      <c r="T74">
        <v>6957489.8468196001</v>
      </c>
      <c r="U74" s="20">
        <v>6957489.8468196001</v>
      </c>
      <c r="V74" t="s">
        <v>233</v>
      </c>
      <c r="W74">
        <v>1625198000</v>
      </c>
      <c r="X74">
        <v>791660000</v>
      </c>
      <c r="Y74">
        <v>833538000</v>
      </c>
      <c r="Z74">
        <v>1.1491100000000001E-2</v>
      </c>
      <c r="AA74" t="str">
        <f>+MID(Tabla_Consulta_desde_Reporte_de_Valorización_de_Instrumentos[[#This Row],[CODIGO_SBS]],7,1)</f>
        <v>1</v>
      </c>
      <c r="AB74" t="str">
        <f>_xlfn.XLOOKUP(Tabla_Consulta_desde_Reporte_de_Valorización_de_Instrumentos[[#This Row],[CODIGO_SBS]],G_P!A:A,G_P!E:E)</f>
        <v>Renta Fija</v>
      </c>
    </row>
    <row r="75" spans="2:28" hidden="1" x14ac:dyDescent="0.35">
      <c r="B75" s="22" t="s">
        <v>35557</v>
      </c>
      <c r="C75" t="s">
        <v>317</v>
      </c>
      <c r="D75" t="s">
        <v>32886</v>
      </c>
      <c r="E75" t="s">
        <v>318</v>
      </c>
      <c r="F75" t="s">
        <v>119</v>
      </c>
      <c r="G75" t="s">
        <v>97</v>
      </c>
      <c r="H75" t="str">
        <f>+INDEX(Parametria!$V:$V,MATCH(Tabla_Consulta_desde_Reporte_de_Valorización_de_Instrumentos[[#This Row],[CODIGO_SBS]],Parametria!$B:$B,0))</f>
        <v>Inca Rail</v>
      </c>
      <c r="I75" t="s">
        <v>342</v>
      </c>
      <c r="J75" t="s">
        <v>32897</v>
      </c>
      <c r="K75" t="s">
        <v>275</v>
      </c>
      <c r="L75">
        <v>1000</v>
      </c>
      <c r="M75" s="20">
        <v>30547552.419070199</v>
      </c>
      <c r="N75">
        <v>9089098.8780000005</v>
      </c>
      <c r="O75">
        <v>12000</v>
      </c>
      <c r="P75" s="23">
        <v>48570</v>
      </c>
      <c r="Q75">
        <v>2548</v>
      </c>
      <c r="R75">
        <v>3.3609</v>
      </c>
      <c r="S75" t="s">
        <v>232</v>
      </c>
      <c r="T75">
        <v>30535893.6630897</v>
      </c>
      <c r="U75" s="20">
        <v>9081036.5976</v>
      </c>
      <c r="V75" t="s">
        <v>233</v>
      </c>
      <c r="W75">
        <v>79333000</v>
      </c>
      <c r="X75">
        <v>66161000</v>
      </c>
      <c r="Y75">
        <v>13172000</v>
      </c>
      <c r="Z75">
        <v>0.67185669999999997</v>
      </c>
      <c r="AA75" t="str">
        <f>+MID(Tabla_Consulta_desde_Reporte_de_Valorización_de_Instrumentos[[#This Row],[CODIGO_SBS]],7,1)</f>
        <v>2</v>
      </c>
      <c r="AB75" t="str">
        <f>_xlfn.XLOOKUP(Tabla_Consulta_desde_Reporte_de_Valorización_de_Instrumentos[[#This Row],[CODIGO_SBS]],G_P!A:A,G_P!E:E)</f>
        <v>Renta Fija</v>
      </c>
    </row>
    <row r="76" spans="2:28" hidden="1" x14ac:dyDescent="0.35">
      <c r="B76" s="22" t="s">
        <v>35557</v>
      </c>
      <c r="C76" t="s">
        <v>317</v>
      </c>
      <c r="D76" t="s">
        <v>32886</v>
      </c>
      <c r="E76" t="s">
        <v>318</v>
      </c>
      <c r="F76" t="s">
        <v>31486</v>
      </c>
      <c r="G76" t="s">
        <v>31487</v>
      </c>
      <c r="H76" t="str">
        <f>+INDEX(Parametria!$V:$V,MATCH(Tabla_Consulta_desde_Reporte_de_Valorización_de_Instrumentos[[#This Row],[CODIGO_SBS]],Parametria!$B:$B,0))</f>
        <v>Hunt Oil</v>
      </c>
      <c r="I76" t="s">
        <v>31488</v>
      </c>
      <c r="J76" t="s">
        <v>343</v>
      </c>
      <c r="K76" t="s">
        <v>275</v>
      </c>
      <c r="L76">
        <v>1000</v>
      </c>
      <c r="M76" s="20">
        <v>46769899.282871202</v>
      </c>
      <c r="N76">
        <v>13915885.4125</v>
      </c>
      <c r="O76">
        <v>12500</v>
      </c>
      <c r="P76" s="23">
        <v>50714</v>
      </c>
      <c r="Q76">
        <v>4692</v>
      </c>
      <c r="R76">
        <v>3.3609</v>
      </c>
      <c r="S76" t="s">
        <v>232</v>
      </c>
      <c r="T76">
        <v>46750659.810034998</v>
      </c>
      <c r="U76" s="20">
        <v>13903128.475</v>
      </c>
      <c r="V76" t="s">
        <v>233</v>
      </c>
      <c r="W76">
        <v>721469000</v>
      </c>
      <c r="X76">
        <v>616993000</v>
      </c>
      <c r="Y76">
        <v>104476000</v>
      </c>
      <c r="Z76">
        <v>1.0205550000000001</v>
      </c>
      <c r="AA76" t="str">
        <f>+MID(Tabla_Consulta_desde_Reporte_de_Valorización_de_Instrumentos[[#This Row],[CODIGO_SBS]],7,1)</f>
        <v>2</v>
      </c>
      <c r="AB76" t="str">
        <f>_xlfn.XLOOKUP(Tabla_Consulta_desde_Reporte_de_Valorización_de_Instrumentos[[#This Row],[CODIGO_SBS]],G_P!A:A,G_P!E:E)</f>
        <v>Renta Fija</v>
      </c>
    </row>
    <row r="77" spans="2:28" hidden="1" x14ac:dyDescent="0.35">
      <c r="B77" s="22" t="s">
        <v>35557</v>
      </c>
      <c r="C77" t="s">
        <v>317</v>
      </c>
      <c r="D77" t="s">
        <v>234</v>
      </c>
      <c r="E77" t="s">
        <v>318</v>
      </c>
      <c r="F77" t="s">
        <v>31486</v>
      </c>
      <c r="G77" t="s">
        <v>31487</v>
      </c>
      <c r="H77" t="str">
        <f>+INDEX(Parametria!$V:$V,MATCH(Tabla_Consulta_desde_Reporte_de_Valorización_de_Instrumentos[[#This Row],[CODIGO_SBS]],Parametria!$B:$B,0))</f>
        <v>Hunt Oil</v>
      </c>
      <c r="I77" t="s">
        <v>31488</v>
      </c>
      <c r="J77" t="s">
        <v>343</v>
      </c>
      <c r="K77" t="s">
        <v>275</v>
      </c>
      <c r="L77">
        <v>1000</v>
      </c>
      <c r="M77" s="20">
        <v>41157511.368926696</v>
      </c>
      <c r="N77">
        <v>12245979.163000001</v>
      </c>
      <c r="O77">
        <v>11000</v>
      </c>
      <c r="P77" s="23">
        <v>50714</v>
      </c>
      <c r="Q77">
        <v>4692</v>
      </c>
      <c r="R77">
        <v>3.3609</v>
      </c>
      <c r="S77" t="s">
        <v>232</v>
      </c>
      <c r="T77">
        <v>41140580.632830799</v>
      </c>
      <c r="U77" s="20">
        <v>12234753.058</v>
      </c>
      <c r="V77" t="s">
        <v>233</v>
      </c>
      <c r="W77">
        <v>721469000</v>
      </c>
      <c r="X77">
        <v>616993000</v>
      </c>
      <c r="Y77">
        <v>104476000</v>
      </c>
      <c r="Z77">
        <v>1.0205550000000001</v>
      </c>
      <c r="AA77" t="str">
        <f>+MID(Tabla_Consulta_desde_Reporte_de_Valorización_de_Instrumentos[[#This Row],[CODIGO_SBS]],7,1)</f>
        <v>2</v>
      </c>
      <c r="AB77" t="str">
        <f>_xlfn.XLOOKUP(Tabla_Consulta_desde_Reporte_de_Valorización_de_Instrumentos[[#This Row],[CODIGO_SBS]],G_P!A:A,G_P!E:E)</f>
        <v>Renta Fija</v>
      </c>
    </row>
    <row r="78" spans="2:28" hidden="1" x14ac:dyDescent="0.35">
      <c r="B78" s="22" t="s">
        <v>35557</v>
      </c>
      <c r="C78" t="s">
        <v>317</v>
      </c>
      <c r="D78" t="s">
        <v>234</v>
      </c>
      <c r="E78" t="s">
        <v>318</v>
      </c>
      <c r="F78" t="s">
        <v>121</v>
      </c>
      <c r="G78" t="s">
        <v>99</v>
      </c>
      <c r="H78" t="str">
        <f>+INDEX(Parametria!$V:$V,MATCH(Tabla_Consulta_desde_Reporte_de_Valorización_de_Instrumentos[[#This Row],[CODIGO_SBS]],Parametria!$B:$B,0))</f>
        <v>Inversiones Nacionales de Turismo</v>
      </c>
      <c r="I78" t="s">
        <v>344</v>
      </c>
      <c r="J78" t="s">
        <v>345</v>
      </c>
      <c r="K78" t="s">
        <v>275</v>
      </c>
      <c r="L78">
        <v>5000</v>
      </c>
      <c r="M78" s="20">
        <v>58341137.558402501</v>
      </c>
      <c r="N78">
        <v>17358784.122825</v>
      </c>
      <c r="O78">
        <v>3470</v>
      </c>
      <c r="P78" s="23">
        <v>50660</v>
      </c>
      <c r="Q78">
        <v>4638</v>
      </c>
      <c r="R78">
        <v>3.3609</v>
      </c>
      <c r="S78" t="s">
        <v>232</v>
      </c>
      <c r="T78">
        <v>58275762.276709497</v>
      </c>
      <c r="U78" s="20">
        <v>17330566.310803998</v>
      </c>
      <c r="V78" t="s">
        <v>346</v>
      </c>
      <c r="W78">
        <v>1692171000</v>
      </c>
      <c r="X78">
        <v>1063440000</v>
      </c>
      <c r="Y78">
        <v>628731000</v>
      </c>
      <c r="Z78">
        <v>8.1319342999999993</v>
      </c>
      <c r="AA78" t="str">
        <f>+MID(Tabla_Consulta_desde_Reporte_de_Valorización_de_Instrumentos[[#This Row],[CODIGO_SBS]],7,1)</f>
        <v>2</v>
      </c>
      <c r="AB78" t="str">
        <f>_xlfn.XLOOKUP(Tabla_Consulta_desde_Reporte_de_Valorización_de_Instrumentos[[#This Row],[CODIGO_SBS]],G_P!A:A,G_P!E:E)</f>
        <v>Renta Fija</v>
      </c>
    </row>
    <row r="79" spans="2:28" hidden="1" x14ac:dyDescent="0.35">
      <c r="B79" s="22" t="s">
        <v>35557</v>
      </c>
      <c r="C79" t="s">
        <v>317</v>
      </c>
      <c r="D79" t="s">
        <v>32886</v>
      </c>
      <c r="E79" t="s">
        <v>318</v>
      </c>
      <c r="F79" t="s">
        <v>121</v>
      </c>
      <c r="G79" t="s">
        <v>99</v>
      </c>
      <c r="H79" t="str">
        <f>+INDEX(Parametria!$V:$V,MATCH(Tabla_Consulta_desde_Reporte_de_Valorización_de_Instrumentos[[#This Row],[CODIGO_SBS]],Parametria!$B:$B,0))</f>
        <v>Inversiones Nacionales de Turismo</v>
      </c>
      <c r="I79" t="s">
        <v>344</v>
      </c>
      <c r="J79" t="s">
        <v>345</v>
      </c>
      <c r="K79" t="s">
        <v>275</v>
      </c>
      <c r="L79">
        <v>5000</v>
      </c>
      <c r="M79" s="20">
        <v>58341137.558402501</v>
      </c>
      <c r="N79">
        <v>17358784.122825</v>
      </c>
      <c r="O79">
        <v>3470</v>
      </c>
      <c r="P79" s="23">
        <v>50660</v>
      </c>
      <c r="Q79">
        <v>4638</v>
      </c>
      <c r="R79">
        <v>3.3609</v>
      </c>
      <c r="S79" t="s">
        <v>232</v>
      </c>
      <c r="T79">
        <v>58275762.276709497</v>
      </c>
      <c r="U79" s="20">
        <v>17330566.310803998</v>
      </c>
      <c r="V79" t="s">
        <v>346</v>
      </c>
      <c r="W79">
        <v>1692171000</v>
      </c>
      <c r="X79">
        <v>1063440000</v>
      </c>
      <c r="Y79">
        <v>628731000</v>
      </c>
      <c r="Z79">
        <v>8.1319342999999993</v>
      </c>
      <c r="AA79" t="str">
        <f>+MID(Tabla_Consulta_desde_Reporte_de_Valorización_de_Instrumentos[[#This Row],[CODIGO_SBS]],7,1)</f>
        <v>2</v>
      </c>
      <c r="AB79" t="str">
        <f>_xlfn.XLOOKUP(Tabla_Consulta_desde_Reporte_de_Valorización_de_Instrumentos[[#This Row],[CODIGO_SBS]],G_P!A:A,G_P!E:E)</f>
        <v>Renta Fija</v>
      </c>
    </row>
    <row r="80" spans="2:28" hidden="1" x14ac:dyDescent="0.35">
      <c r="B80" s="22" t="s">
        <v>35557</v>
      </c>
      <c r="C80" t="s">
        <v>317</v>
      </c>
      <c r="D80" t="s">
        <v>32886</v>
      </c>
      <c r="E80" t="s">
        <v>318</v>
      </c>
      <c r="F80" t="s">
        <v>123</v>
      </c>
      <c r="G80" t="s">
        <v>101</v>
      </c>
      <c r="H80" t="str">
        <f>+INDEX(Parametria!$V:$V,MATCH(Tabla_Consulta_desde_Reporte_de_Valorización_de_Instrumentos[[#This Row],[CODIGO_SBS]],Parametria!$B:$B,0))</f>
        <v>Tecsup</v>
      </c>
      <c r="I80" t="s">
        <v>348</v>
      </c>
      <c r="J80" t="s">
        <v>32898</v>
      </c>
      <c r="K80" t="s">
        <v>231</v>
      </c>
      <c r="L80">
        <v>10000</v>
      </c>
      <c r="M80" s="20">
        <v>1764204.2864099999</v>
      </c>
      <c r="N80">
        <v>1764204.2864099999</v>
      </c>
      <c r="O80">
        <v>180</v>
      </c>
      <c r="P80" s="23">
        <v>49221</v>
      </c>
      <c r="Q80">
        <v>3199</v>
      </c>
      <c r="R80">
        <v>1</v>
      </c>
      <c r="S80" t="s">
        <v>232</v>
      </c>
      <c r="T80">
        <v>1760024.479914</v>
      </c>
      <c r="U80" s="20">
        <v>1760024.479914</v>
      </c>
      <c r="V80" t="s">
        <v>233</v>
      </c>
      <c r="W80">
        <v>208079720</v>
      </c>
      <c r="X80">
        <v>112987535</v>
      </c>
      <c r="Y80">
        <v>95092185</v>
      </c>
      <c r="Z80">
        <v>23.221147200000001</v>
      </c>
      <c r="AA80" t="str">
        <f>+MID(Tabla_Consulta_desde_Reporte_de_Valorización_de_Instrumentos[[#This Row],[CODIGO_SBS]],7,1)</f>
        <v>1</v>
      </c>
      <c r="AB80" t="str">
        <f>_xlfn.XLOOKUP(Tabla_Consulta_desde_Reporte_de_Valorización_de_Instrumentos[[#This Row],[CODIGO_SBS]],G_P!A:A,G_P!E:E)</f>
        <v>Renta Fija</v>
      </c>
    </row>
    <row r="81" spans="2:28" hidden="1" x14ac:dyDescent="0.35">
      <c r="B81" s="22" t="s">
        <v>35557</v>
      </c>
      <c r="C81" t="s">
        <v>317</v>
      </c>
      <c r="D81" t="s">
        <v>32886</v>
      </c>
      <c r="E81" t="s">
        <v>318</v>
      </c>
      <c r="F81" t="s">
        <v>124</v>
      </c>
      <c r="G81" t="s">
        <v>102</v>
      </c>
      <c r="H81" t="str">
        <f>+INDEX(Parametria!$V:$V,MATCH(Tabla_Consulta_desde_Reporte_de_Valorización_de_Instrumentos[[#This Row],[CODIGO_SBS]],Parametria!$B:$B,0))</f>
        <v>Site del Perú</v>
      </c>
      <c r="I81" t="s">
        <v>31449</v>
      </c>
      <c r="J81" t="s">
        <v>31450</v>
      </c>
      <c r="K81" t="s">
        <v>231</v>
      </c>
      <c r="L81">
        <v>1000</v>
      </c>
      <c r="M81" s="20">
        <v>82812605.391399994</v>
      </c>
      <c r="N81">
        <v>82812605.391399994</v>
      </c>
      <c r="O81">
        <v>75800</v>
      </c>
      <c r="P81" s="23">
        <v>48843</v>
      </c>
      <c r="Q81">
        <v>2821</v>
      </c>
      <c r="R81">
        <v>1</v>
      </c>
      <c r="S81" t="s">
        <v>232</v>
      </c>
      <c r="T81">
        <v>82276436.213799998</v>
      </c>
      <c r="U81" s="20">
        <v>82276436.213799998</v>
      </c>
      <c r="V81" t="s">
        <v>31451</v>
      </c>
      <c r="W81">
        <v>378150000</v>
      </c>
      <c r="X81">
        <v>380055000</v>
      </c>
      <c r="Y81">
        <v>0</v>
      </c>
      <c r="Z81">
        <v>7.0734719999999998</v>
      </c>
      <c r="AA81" t="str">
        <f>+MID(Tabla_Consulta_desde_Reporte_de_Valorización_de_Instrumentos[[#This Row],[CODIGO_SBS]],7,1)</f>
        <v>1</v>
      </c>
      <c r="AB81" t="e">
        <f>_xlfn.XLOOKUP(Tabla_Consulta_desde_Reporte_de_Valorización_de_Instrumentos[[#This Row],[CODIGO_SBS]],G_P!A:A,G_P!E:E)</f>
        <v>#N/A</v>
      </c>
    </row>
    <row r="82" spans="2:28" hidden="1" x14ac:dyDescent="0.35">
      <c r="B82" s="22" t="s">
        <v>35557</v>
      </c>
      <c r="C82" t="s">
        <v>317</v>
      </c>
      <c r="D82" t="s">
        <v>234</v>
      </c>
      <c r="E82" t="s">
        <v>318</v>
      </c>
      <c r="F82" t="s">
        <v>124</v>
      </c>
      <c r="G82" t="s">
        <v>102</v>
      </c>
      <c r="H82" t="str">
        <f>+INDEX(Parametria!$V:$V,MATCH(Tabla_Consulta_desde_Reporte_de_Valorización_de_Instrumentos[[#This Row],[CODIGO_SBS]],Parametria!$B:$B,0))</f>
        <v>Site del Perú</v>
      </c>
      <c r="I82" t="s">
        <v>31449</v>
      </c>
      <c r="J82" t="s">
        <v>31450</v>
      </c>
      <c r="K82" t="s">
        <v>231</v>
      </c>
      <c r="L82">
        <v>1000</v>
      </c>
      <c r="M82" s="20">
        <v>138967854.9576</v>
      </c>
      <c r="N82">
        <v>138967854.9576</v>
      </c>
      <c r="O82">
        <v>127200</v>
      </c>
      <c r="P82" s="23">
        <v>48843</v>
      </c>
      <c r="Q82">
        <v>2821</v>
      </c>
      <c r="R82">
        <v>1</v>
      </c>
      <c r="S82" t="s">
        <v>232</v>
      </c>
      <c r="T82">
        <v>138068109.31920001</v>
      </c>
      <c r="U82" s="20">
        <v>138068109.31920001</v>
      </c>
      <c r="V82" t="s">
        <v>31451</v>
      </c>
      <c r="W82">
        <v>378150000</v>
      </c>
      <c r="X82">
        <v>380055000</v>
      </c>
      <c r="Y82">
        <v>0</v>
      </c>
      <c r="Z82">
        <v>7.0734719999999998</v>
      </c>
      <c r="AA82" t="str">
        <f>+MID(Tabla_Consulta_desde_Reporte_de_Valorización_de_Instrumentos[[#This Row],[CODIGO_SBS]],7,1)</f>
        <v>1</v>
      </c>
      <c r="AB82" t="e">
        <f>_xlfn.XLOOKUP(Tabla_Consulta_desde_Reporte_de_Valorización_de_Instrumentos[[#This Row],[CODIGO_SBS]],G_P!A:A,G_P!E:E)</f>
        <v>#N/A</v>
      </c>
    </row>
    <row r="83" spans="2:28" hidden="1" x14ac:dyDescent="0.35">
      <c r="B83" s="22" t="s">
        <v>35557</v>
      </c>
      <c r="C83" t="s">
        <v>317</v>
      </c>
      <c r="D83" t="s">
        <v>234</v>
      </c>
      <c r="E83" t="s">
        <v>318</v>
      </c>
      <c r="F83" t="s">
        <v>31502</v>
      </c>
      <c r="G83" t="s">
        <v>31503</v>
      </c>
      <c r="H83" t="str">
        <f>+INDEX(Parametria!$V:$V,MATCH(Tabla_Consulta_desde_Reporte_de_Valorización_de_Instrumentos[[#This Row],[CODIGO_SBS]],Parametria!$B:$B,0))</f>
        <v>Alicorp</v>
      </c>
      <c r="I83" t="s">
        <v>31504</v>
      </c>
      <c r="J83" t="s">
        <v>351</v>
      </c>
      <c r="K83" t="s">
        <v>231</v>
      </c>
      <c r="L83">
        <v>1000</v>
      </c>
      <c r="M83" s="20">
        <v>124228632.0528</v>
      </c>
      <c r="N83">
        <v>124228632.0528</v>
      </c>
      <c r="O83">
        <v>118800</v>
      </c>
      <c r="P83" s="23">
        <v>48381</v>
      </c>
      <c r="Q83">
        <v>2359</v>
      </c>
      <c r="R83">
        <v>1</v>
      </c>
      <c r="S83" t="s">
        <v>232</v>
      </c>
      <c r="T83">
        <v>124158210.0264</v>
      </c>
      <c r="U83" s="20">
        <v>124158210.0264</v>
      </c>
      <c r="V83" t="s">
        <v>352</v>
      </c>
      <c r="W83">
        <v>9255978000</v>
      </c>
      <c r="X83">
        <v>6603309000</v>
      </c>
      <c r="Y83">
        <v>2652669000</v>
      </c>
      <c r="Z83">
        <v>0.59277800000000003</v>
      </c>
      <c r="AA83" t="str">
        <f>+MID(Tabla_Consulta_desde_Reporte_de_Valorización_de_Instrumentos[[#This Row],[CODIGO_SBS]],7,1)</f>
        <v>1</v>
      </c>
      <c r="AB83" t="str">
        <f>_xlfn.XLOOKUP(Tabla_Consulta_desde_Reporte_de_Valorización_de_Instrumentos[[#This Row],[CODIGO_SBS]],G_P!A:A,G_P!E:E)</f>
        <v>Renta Fija</v>
      </c>
    </row>
    <row r="84" spans="2:28" hidden="1" x14ac:dyDescent="0.35">
      <c r="B84" s="22" t="s">
        <v>35557</v>
      </c>
      <c r="C84" t="s">
        <v>317</v>
      </c>
      <c r="D84" t="s">
        <v>32886</v>
      </c>
      <c r="E84" t="s">
        <v>318</v>
      </c>
      <c r="F84" t="s">
        <v>31502</v>
      </c>
      <c r="G84" t="s">
        <v>31503</v>
      </c>
      <c r="H84" t="str">
        <f>+INDEX(Parametria!$V:$V,MATCH(Tabla_Consulta_desde_Reporte_de_Valorización_de_Instrumentos[[#This Row],[CODIGO_SBS]],Parametria!$B:$B,0))</f>
        <v>Alicorp</v>
      </c>
      <c r="I84" t="s">
        <v>31504</v>
      </c>
      <c r="J84" t="s">
        <v>351</v>
      </c>
      <c r="K84" t="s">
        <v>231</v>
      </c>
      <c r="L84">
        <v>1000</v>
      </c>
      <c r="M84" s="20">
        <v>133012474.72319999</v>
      </c>
      <c r="N84">
        <v>133012474.72319999</v>
      </c>
      <c r="O84">
        <v>127200</v>
      </c>
      <c r="P84" s="23">
        <v>48381</v>
      </c>
      <c r="Q84">
        <v>2359</v>
      </c>
      <c r="R84">
        <v>1</v>
      </c>
      <c r="S84" t="s">
        <v>232</v>
      </c>
      <c r="T84">
        <v>132937073.3616</v>
      </c>
      <c r="U84" s="20">
        <v>132937073.3616</v>
      </c>
      <c r="V84" t="s">
        <v>352</v>
      </c>
      <c r="W84">
        <v>9255978000</v>
      </c>
      <c r="X84">
        <v>6603309000</v>
      </c>
      <c r="Y84">
        <v>2652669000</v>
      </c>
      <c r="Z84">
        <v>0.59277800000000003</v>
      </c>
      <c r="AA84" t="str">
        <f>+MID(Tabla_Consulta_desde_Reporte_de_Valorización_de_Instrumentos[[#This Row],[CODIGO_SBS]],7,1)</f>
        <v>1</v>
      </c>
      <c r="AB84" t="str">
        <f>_xlfn.XLOOKUP(Tabla_Consulta_desde_Reporte_de_Valorización_de_Instrumentos[[#This Row],[CODIGO_SBS]],G_P!A:A,G_P!E:E)</f>
        <v>Renta Fija</v>
      </c>
    </row>
    <row r="85" spans="2:28" hidden="1" x14ac:dyDescent="0.35">
      <c r="B85" s="22" t="s">
        <v>35557</v>
      </c>
      <c r="C85" t="s">
        <v>317</v>
      </c>
      <c r="D85" t="s">
        <v>32886</v>
      </c>
      <c r="E85" t="s">
        <v>318</v>
      </c>
      <c r="F85" t="s">
        <v>24913</v>
      </c>
      <c r="G85" t="s">
        <v>24914</v>
      </c>
      <c r="H85" t="str">
        <f>+INDEX(Parametria!$V:$V,MATCH(Tabla_Consulta_desde_Reporte_de_Valorización_de_Instrumentos[[#This Row],[CODIGO_SBS]],Parametria!$B:$B,0))</f>
        <v>Buenaventura</v>
      </c>
      <c r="I85" t="s">
        <v>31477</v>
      </c>
      <c r="J85" t="s">
        <v>436</v>
      </c>
      <c r="K85" t="s">
        <v>275</v>
      </c>
      <c r="L85">
        <v>1000</v>
      </c>
      <c r="M85" s="20">
        <v>53056043.459974401</v>
      </c>
      <c r="N85">
        <v>15786260.662315</v>
      </c>
      <c r="O85">
        <v>14765</v>
      </c>
      <c r="P85" s="23">
        <v>48248</v>
      </c>
      <c r="Q85">
        <v>2226</v>
      </c>
      <c r="R85">
        <v>3.3609</v>
      </c>
      <c r="S85" t="s">
        <v>232</v>
      </c>
      <c r="T85">
        <v>53003943.841010801</v>
      </c>
      <c r="U85" s="20">
        <v>15762785.892170001</v>
      </c>
      <c r="V85" t="s">
        <v>437</v>
      </c>
      <c r="W85">
        <v>4052129000</v>
      </c>
      <c r="X85">
        <v>932087000</v>
      </c>
      <c r="Y85">
        <v>3120042000</v>
      </c>
      <c r="Z85">
        <v>1.589893</v>
      </c>
      <c r="AA85" t="str">
        <f>+MID(Tabla_Consulta_desde_Reporte_de_Valorización_de_Instrumentos[[#This Row],[CODIGO_SBS]],7,1)</f>
        <v>2</v>
      </c>
      <c r="AB85" t="str">
        <f>_xlfn.XLOOKUP(Tabla_Consulta_desde_Reporte_de_Valorización_de_Instrumentos[[#This Row],[CODIGO_SBS]],G_P!A:A,G_P!E:E)</f>
        <v>Renta Fija</v>
      </c>
    </row>
    <row r="86" spans="2:28" hidden="1" x14ac:dyDescent="0.35">
      <c r="B86" s="22" t="s">
        <v>35557</v>
      </c>
      <c r="C86" t="s">
        <v>317</v>
      </c>
      <c r="D86" t="s">
        <v>234</v>
      </c>
      <c r="E86" t="s">
        <v>318</v>
      </c>
      <c r="F86" t="s">
        <v>24913</v>
      </c>
      <c r="G86" t="s">
        <v>24914</v>
      </c>
      <c r="H86" t="str">
        <f>+INDEX(Parametria!$V:$V,MATCH(Tabla_Consulta_desde_Reporte_de_Valorización_de_Instrumentos[[#This Row],[CODIGO_SBS]],Parametria!$B:$B,0))</f>
        <v>Buenaventura</v>
      </c>
      <c r="I86" t="s">
        <v>31477</v>
      </c>
      <c r="J86" t="s">
        <v>436</v>
      </c>
      <c r="K86" t="s">
        <v>275</v>
      </c>
      <c r="L86">
        <v>1000</v>
      </c>
      <c r="M86" s="20">
        <v>40443330.114596099</v>
      </c>
      <c r="N86">
        <v>12033482.137104999</v>
      </c>
      <c r="O86">
        <v>11255</v>
      </c>
      <c r="P86" s="23">
        <v>48248</v>
      </c>
      <c r="Q86">
        <v>2226</v>
      </c>
      <c r="R86">
        <v>3.3609</v>
      </c>
      <c r="S86" t="s">
        <v>232</v>
      </c>
      <c r="T86">
        <v>40403615.843588002</v>
      </c>
      <c r="U86" s="20">
        <v>12015587.89139</v>
      </c>
      <c r="V86" t="s">
        <v>437</v>
      </c>
      <c r="W86">
        <v>4052129000</v>
      </c>
      <c r="X86">
        <v>932087000</v>
      </c>
      <c r="Y86">
        <v>3120042000</v>
      </c>
      <c r="Z86">
        <v>1.589893</v>
      </c>
      <c r="AA86" t="str">
        <f>+MID(Tabla_Consulta_desde_Reporte_de_Valorización_de_Instrumentos[[#This Row],[CODIGO_SBS]],7,1)</f>
        <v>2</v>
      </c>
      <c r="AB86" t="str">
        <f>_xlfn.XLOOKUP(Tabla_Consulta_desde_Reporte_de_Valorización_de_Instrumentos[[#This Row],[CODIGO_SBS]],G_P!A:A,G_P!E:E)</f>
        <v>Renta Fija</v>
      </c>
    </row>
    <row r="87" spans="2:28" hidden="1" x14ac:dyDescent="0.35">
      <c r="B87" s="22" t="s">
        <v>35557</v>
      </c>
      <c r="C87" t="s">
        <v>317</v>
      </c>
      <c r="D87" t="s">
        <v>234</v>
      </c>
      <c r="E87" t="s">
        <v>318</v>
      </c>
      <c r="F87" t="s">
        <v>362</v>
      </c>
      <c r="G87" t="s">
        <v>363</v>
      </c>
      <c r="H87" t="str">
        <f>+INDEX(Parametria!$V:$V,MATCH(Tabla_Consulta_desde_Reporte_de_Valorización_de_Instrumentos[[#This Row],[CODIGO_SBS]],Parametria!$B:$B,0))</f>
        <v>Telefónica</v>
      </c>
      <c r="I87" t="s">
        <v>364</v>
      </c>
      <c r="J87" t="s">
        <v>354</v>
      </c>
      <c r="K87" t="s">
        <v>307</v>
      </c>
      <c r="L87">
        <v>5000</v>
      </c>
      <c r="M87" s="20">
        <v>2320827.2221570001</v>
      </c>
      <c r="N87">
        <v>2320827.2221570001</v>
      </c>
      <c r="O87">
        <v>670</v>
      </c>
      <c r="P87" s="23">
        <v>46581</v>
      </c>
      <c r="Q87">
        <v>559</v>
      </c>
      <c r="R87">
        <v>1</v>
      </c>
      <c r="S87" t="s">
        <v>232</v>
      </c>
      <c r="T87">
        <v>2320827.2221570001</v>
      </c>
      <c r="U87" s="20">
        <v>2320827.2221570001</v>
      </c>
      <c r="V87" t="s">
        <v>355</v>
      </c>
      <c r="W87">
        <v>11275211000</v>
      </c>
      <c r="X87">
        <v>10043242000</v>
      </c>
      <c r="Y87">
        <v>1231969000</v>
      </c>
      <c r="Z87">
        <v>0</v>
      </c>
      <c r="AA87" t="str">
        <f>+MID(Tabla_Consulta_desde_Reporte_de_Valorización_de_Instrumentos[[#This Row],[CODIGO_SBS]],7,1)</f>
        <v>3</v>
      </c>
      <c r="AB87" t="str">
        <f>_xlfn.XLOOKUP(Tabla_Consulta_desde_Reporte_de_Valorización_de_Instrumentos[[#This Row],[CODIGO_SBS]],G_P!A:A,G_P!E:E)</f>
        <v>Renta Fija</v>
      </c>
    </row>
    <row r="88" spans="2:28" hidden="1" x14ac:dyDescent="0.35">
      <c r="B88" s="22" t="s">
        <v>35557</v>
      </c>
      <c r="C88" t="s">
        <v>317</v>
      </c>
      <c r="D88" t="s">
        <v>234</v>
      </c>
      <c r="E88" t="s">
        <v>318</v>
      </c>
      <c r="F88" t="s">
        <v>134</v>
      </c>
      <c r="G88" t="s">
        <v>94</v>
      </c>
      <c r="H88" t="str">
        <f>+INDEX(Parametria!$V:$V,MATCH(Tabla_Consulta_desde_Reporte_de_Valorización_de_Instrumentos[[#This Row],[CODIGO_SBS]],Parametria!$B:$B,0))</f>
        <v>Telefónica</v>
      </c>
      <c r="I88" t="s">
        <v>353</v>
      </c>
      <c r="J88" t="s">
        <v>354</v>
      </c>
      <c r="K88" t="s">
        <v>231</v>
      </c>
      <c r="L88">
        <v>500000</v>
      </c>
      <c r="M88" s="20">
        <v>85028630.479128003</v>
      </c>
      <c r="N88">
        <v>85028630.479128003</v>
      </c>
      <c r="O88">
        <v>431</v>
      </c>
      <c r="P88" s="23">
        <v>46487</v>
      </c>
      <c r="Q88">
        <v>465</v>
      </c>
      <c r="R88">
        <v>1</v>
      </c>
      <c r="S88" t="s">
        <v>232</v>
      </c>
      <c r="T88">
        <v>85028630.479128003</v>
      </c>
      <c r="U88" s="20">
        <v>85028630.479128003</v>
      </c>
      <c r="V88" t="s">
        <v>355</v>
      </c>
      <c r="W88">
        <v>11275211000</v>
      </c>
      <c r="X88">
        <v>10043242000</v>
      </c>
      <c r="Y88">
        <v>1231969000</v>
      </c>
      <c r="Z88">
        <v>0</v>
      </c>
      <c r="AA88" t="str">
        <f>+MID(Tabla_Consulta_desde_Reporte_de_Valorización_de_Instrumentos[[#This Row],[CODIGO_SBS]],7,1)</f>
        <v>1</v>
      </c>
      <c r="AB88" t="str">
        <f>_xlfn.XLOOKUP(Tabla_Consulta_desde_Reporte_de_Valorización_de_Instrumentos[[#This Row],[CODIGO_SBS]],G_P!A:A,G_P!E:E)</f>
        <v>Renta Fija</v>
      </c>
    </row>
    <row r="89" spans="2:28" hidden="1" x14ac:dyDescent="0.35">
      <c r="B89" s="22" t="s">
        <v>35557</v>
      </c>
      <c r="C89" t="s">
        <v>317</v>
      </c>
      <c r="D89" t="s">
        <v>234</v>
      </c>
      <c r="E89" t="s">
        <v>318</v>
      </c>
      <c r="F89" t="s">
        <v>359</v>
      </c>
      <c r="G89" t="s">
        <v>360</v>
      </c>
      <c r="H89" t="str">
        <f>+INDEX(Parametria!$V:$V,MATCH(Tabla_Consulta_desde_Reporte_de_Valorización_de_Instrumentos[[#This Row],[CODIGO_SBS]],Parametria!$B:$B,0))</f>
        <v>Telefónica</v>
      </c>
      <c r="I89" t="s">
        <v>361</v>
      </c>
      <c r="J89" t="s">
        <v>354</v>
      </c>
      <c r="K89" t="s">
        <v>307</v>
      </c>
      <c r="L89">
        <v>5000</v>
      </c>
      <c r="M89" s="20">
        <v>654431.38035999995</v>
      </c>
      <c r="N89">
        <v>654431.38035999995</v>
      </c>
      <c r="O89">
        <v>200</v>
      </c>
      <c r="P89" s="23">
        <v>46955</v>
      </c>
      <c r="Q89">
        <v>933</v>
      </c>
      <c r="R89">
        <v>1</v>
      </c>
      <c r="S89" t="s">
        <v>232</v>
      </c>
      <c r="T89">
        <v>654431.38035999995</v>
      </c>
      <c r="U89" s="20">
        <v>654431.38035999995</v>
      </c>
      <c r="V89" t="s">
        <v>355</v>
      </c>
      <c r="W89">
        <v>11275211000</v>
      </c>
      <c r="X89">
        <v>10043242000</v>
      </c>
      <c r="Y89">
        <v>1231969000</v>
      </c>
      <c r="Z89">
        <v>0</v>
      </c>
      <c r="AA89" t="str">
        <f>+MID(Tabla_Consulta_desde_Reporte_de_Valorización_de_Instrumentos[[#This Row],[CODIGO_SBS]],7,1)</f>
        <v>3</v>
      </c>
      <c r="AB89" t="str">
        <f>_xlfn.XLOOKUP(Tabla_Consulta_desde_Reporte_de_Valorización_de_Instrumentos[[#This Row],[CODIGO_SBS]],G_P!A:A,G_P!E:E)</f>
        <v>Renta Fija</v>
      </c>
    </row>
    <row r="90" spans="2:28" hidden="1" x14ac:dyDescent="0.35">
      <c r="B90" s="22" t="s">
        <v>35557</v>
      </c>
      <c r="C90" t="s">
        <v>317</v>
      </c>
      <c r="D90" t="s">
        <v>32886</v>
      </c>
      <c r="E90" t="s">
        <v>318</v>
      </c>
      <c r="F90" t="s">
        <v>134</v>
      </c>
      <c r="G90" t="s">
        <v>94</v>
      </c>
      <c r="H90" t="str">
        <f>+INDEX(Parametria!$V:$V,MATCH(Tabla_Consulta_desde_Reporte_de_Valorización_de_Instrumentos[[#This Row],[CODIGO_SBS]],Parametria!$B:$B,0))</f>
        <v>Telefónica</v>
      </c>
      <c r="I90" t="s">
        <v>353</v>
      </c>
      <c r="J90" t="s">
        <v>354</v>
      </c>
      <c r="K90" t="s">
        <v>231</v>
      </c>
      <c r="L90">
        <v>500000</v>
      </c>
      <c r="M90" s="20">
        <v>37878183.415296003</v>
      </c>
      <c r="N90">
        <v>37878183.415296003</v>
      </c>
      <c r="O90">
        <v>192</v>
      </c>
      <c r="P90" s="23">
        <v>46487</v>
      </c>
      <c r="Q90">
        <v>465</v>
      </c>
      <c r="R90">
        <v>1</v>
      </c>
      <c r="S90" t="s">
        <v>232</v>
      </c>
      <c r="T90">
        <v>37878183.415296003</v>
      </c>
      <c r="U90" s="20">
        <v>37878183.415296003</v>
      </c>
      <c r="V90" t="s">
        <v>355</v>
      </c>
      <c r="W90">
        <v>11275211000</v>
      </c>
      <c r="X90">
        <v>10043242000</v>
      </c>
      <c r="Y90">
        <v>1231969000</v>
      </c>
      <c r="Z90">
        <v>0</v>
      </c>
      <c r="AA90" t="str">
        <f>+MID(Tabla_Consulta_desde_Reporte_de_Valorización_de_Instrumentos[[#This Row],[CODIGO_SBS]],7,1)</f>
        <v>1</v>
      </c>
      <c r="AB90" t="str">
        <f>_xlfn.XLOOKUP(Tabla_Consulta_desde_Reporte_de_Valorización_de_Instrumentos[[#This Row],[CODIGO_SBS]],G_P!A:A,G_P!E:E)</f>
        <v>Renta Fija</v>
      </c>
    </row>
    <row r="91" spans="2:28" hidden="1" x14ac:dyDescent="0.35">
      <c r="B91" s="22" t="s">
        <v>35557</v>
      </c>
      <c r="C91" t="s">
        <v>317</v>
      </c>
      <c r="D91" t="s">
        <v>32886</v>
      </c>
      <c r="E91" t="s">
        <v>318</v>
      </c>
      <c r="F91" t="s">
        <v>362</v>
      </c>
      <c r="G91" t="s">
        <v>363</v>
      </c>
      <c r="H91" t="str">
        <f>+INDEX(Parametria!$V:$V,MATCH(Tabla_Consulta_desde_Reporte_de_Valorización_de_Instrumentos[[#This Row],[CODIGO_SBS]],Parametria!$B:$B,0))</f>
        <v>Telefónica</v>
      </c>
      <c r="I91" t="s">
        <v>364</v>
      </c>
      <c r="J91" t="s">
        <v>354</v>
      </c>
      <c r="K91" t="s">
        <v>307</v>
      </c>
      <c r="L91">
        <v>5000</v>
      </c>
      <c r="M91" s="20">
        <v>581938.76615279994</v>
      </c>
      <c r="N91">
        <v>581938.76615279994</v>
      </c>
      <c r="O91">
        <v>168</v>
      </c>
      <c r="P91" s="23">
        <v>46581</v>
      </c>
      <c r="Q91">
        <v>559</v>
      </c>
      <c r="R91">
        <v>1</v>
      </c>
      <c r="S91" t="s">
        <v>232</v>
      </c>
      <c r="T91">
        <v>581938.76615279994</v>
      </c>
      <c r="U91" s="20">
        <v>581938.76615279994</v>
      </c>
      <c r="V91" t="s">
        <v>355</v>
      </c>
      <c r="W91">
        <v>11275211000</v>
      </c>
      <c r="X91">
        <v>10043242000</v>
      </c>
      <c r="Y91">
        <v>1231969000</v>
      </c>
      <c r="Z91">
        <v>0</v>
      </c>
      <c r="AA91" t="str">
        <f>+MID(Tabla_Consulta_desde_Reporte_de_Valorización_de_Instrumentos[[#This Row],[CODIGO_SBS]],7,1)</f>
        <v>3</v>
      </c>
      <c r="AB91" t="str">
        <f>_xlfn.XLOOKUP(Tabla_Consulta_desde_Reporte_de_Valorización_de_Instrumentos[[#This Row],[CODIGO_SBS]],G_P!A:A,G_P!E:E)</f>
        <v>Renta Fija</v>
      </c>
    </row>
    <row r="92" spans="2:28" hidden="1" x14ac:dyDescent="0.35">
      <c r="B92" s="22" t="s">
        <v>35557</v>
      </c>
      <c r="C92" t="s">
        <v>317</v>
      </c>
      <c r="D92" t="s">
        <v>32886</v>
      </c>
      <c r="E92" t="s">
        <v>318</v>
      </c>
      <c r="F92" t="s">
        <v>356</v>
      </c>
      <c r="G92" t="s">
        <v>357</v>
      </c>
      <c r="H92" t="str">
        <f>+INDEX(Parametria!$V:$V,MATCH(Tabla_Consulta_desde_Reporte_de_Valorización_de_Instrumentos[[#This Row],[CODIGO_SBS]],Parametria!$B:$B,0))</f>
        <v>Telefónica</v>
      </c>
      <c r="I92" t="s">
        <v>358</v>
      </c>
      <c r="J92" t="s">
        <v>354</v>
      </c>
      <c r="K92" t="s">
        <v>231</v>
      </c>
      <c r="L92">
        <v>5000</v>
      </c>
      <c r="M92" s="20">
        <v>5582694.2561788997</v>
      </c>
      <c r="N92">
        <v>5582694.2561788997</v>
      </c>
      <c r="O92">
        <v>2833</v>
      </c>
      <c r="P92" s="23">
        <v>46311</v>
      </c>
      <c r="Q92">
        <v>289</v>
      </c>
      <c r="R92">
        <v>1</v>
      </c>
      <c r="S92" t="s">
        <v>232</v>
      </c>
      <c r="T92">
        <v>5582694.2561788997</v>
      </c>
      <c r="U92" s="20">
        <v>5582694.2561788997</v>
      </c>
      <c r="V92" t="s">
        <v>355</v>
      </c>
      <c r="W92">
        <v>11275211000</v>
      </c>
      <c r="X92">
        <v>10043242000</v>
      </c>
      <c r="Y92">
        <v>1231969000</v>
      </c>
      <c r="Z92">
        <v>0</v>
      </c>
      <c r="AA92" t="str">
        <f>+MID(Tabla_Consulta_desde_Reporte_de_Valorización_de_Instrumentos[[#This Row],[CODIGO_SBS]],7,1)</f>
        <v>1</v>
      </c>
      <c r="AB92" t="str">
        <f>_xlfn.XLOOKUP(Tabla_Consulta_desde_Reporte_de_Valorización_de_Instrumentos[[#This Row],[CODIGO_SBS]],G_P!A:A,G_P!E:E)</f>
        <v>Renta Fija</v>
      </c>
    </row>
    <row r="93" spans="2:28" hidden="1" x14ac:dyDescent="0.35">
      <c r="B93" s="22" t="s">
        <v>35557</v>
      </c>
      <c r="C93" t="s">
        <v>317</v>
      </c>
      <c r="D93" t="s">
        <v>32886</v>
      </c>
      <c r="E93" t="s">
        <v>318</v>
      </c>
      <c r="F93" t="s">
        <v>35496</v>
      </c>
      <c r="G93" t="s">
        <v>35497</v>
      </c>
      <c r="H93" t="str">
        <f>+INDEX(Parametria!$V:$V,MATCH(Tabla_Consulta_desde_Reporte_de_Valorización_de_Instrumentos[[#This Row],[CODIGO_SBS]],Parametria!$B:$B,0))</f>
        <v>Pluz Energía</v>
      </c>
      <c r="I93" t="s">
        <v>35498</v>
      </c>
      <c r="J93" t="s">
        <v>453</v>
      </c>
      <c r="K93" t="s">
        <v>231</v>
      </c>
      <c r="L93">
        <v>1000</v>
      </c>
      <c r="M93" s="20">
        <v>60258705.408</v>
      </c>
      <c r="N93">
        <v>60258705.408</v>
      </c>
      <c r="O93">
        <v>60000</v>
      </c>
      <c r="P93" s="23">
        <v>48932</v>
      </c>
      <c r="Q93">
        <v>2910</v>
      </c>
      <c r="R93">
        <v>1</v>
      </c>
      <c r="S93" t="s">
        <v>232</v>
      </c>
      <c r="T93">
        <v>60087730.272</v>
      </c>
      <c r="U93" s="20">
        <v>60087730.272</v>
      </c>
      <c r="V93" t="s">
        <v>451</v>
      </c>
      <c r="W93">
        <v>6803800000</v>
      </c>
      <c r="X93">
        <v>3267830000</v>
      </c>
      <c r="Y93">
        <v>3535970000</v>
      </c>
      <c r="Z93">
        <v>2.8495856000000002</v>
      </c>
      <c r="AA93" t="str">
        <f>+MID(Tabla_Consulta_desde_Reporte_de_Valorización_de_Instrumentos[[#This Row],[CODIGO_SBS]],7,1)</f>
        <v>1</v>
      </c>
      <c r="AB93" t="str">
        <f>_xlfn.XLOOKUP(Tabla_Consulta_desde_Reporte_de_Valorización_de_Instrumentos[[#This Row],[CODIGO_SBS]],G_P!A:A,G_P!E:E)</f>
        <v>Renta Fija</v>
      </c>
    </row>
    <row r="94" spans="2:28" hidden="1" x14ac:dyDescent="0.35">
      <c r="B94" s="22" t="s">
        <v>35557</v>
      </c>
      <c r="C94" t="s">
        <v>317</v>
      </c>
      <c r="D94" t="s">
        <v>32886</v>
      </c>
      <c r="E94" t="s">
        <v>318</v>
      </c>
      <c r="F94" t="s">
        <v>32516</v>
      </c>
      <c r="G94" t="s">
        <v>32517</v>
      </c>
      <c r="H94" t="str">
        <f>+INDEX(Parametria!$V:$V,MATCH(Tabla_Consulta_desde_Reporte_de_Valorización_de_Instrumentos[[#This Row],[CODIGO_SBS]],Parametria!$B:$B,0))</f>
        <v>Orazen</v>
      </c>
      <c r="I94" t="s">
        <v>32518</v>
      </c>
      <c r="J94" t="s">
        <v>365</v>
      </c>
      <c r="K94" t="s">
        <v>275</v>
      </c>
      <c r="L94">
        <v>1000</v>
      </c>
      <c r="M94" s="20">
        <v>72221175.800855994</v>
      </c>
      <c r="N94">
        <v>21488641.673616</v>
      </c>
      <c r="O94">
        <v>20848</v>
      </c>
      <c r="P94" s="23">
        <v>48474</v>
      </c>
      <c r="Q94">
        <v>2452</v>
      </c>
      <c r="R94">
        <v>3.3609</v>
      </c>
      <c r="S94" t="s">
        <v>232</v>
      </c>
      <c r="T94">
        <v>72233364.949398398</v>
      </c>
      <c r="U94" s="20">
        <v>21481402.768511999</v>
      </c>
      <c r="V94" t="s">
        <v>366</v>
      </c>
      <c r="W94">
        <v>1185890000</v>
      </c>
      <c r="X94">
        <v>384194000</v>
      </c>
      <c r="Y94">
        <v>801696000</v>
      </c>
      <c r="Z94">
        <v>0.347223</v>
      </c>
      <c r="AA94" t="str">
        <f>+MID(Tabla_Consulta_desde_Reporte_de_Valorización_de_Instrumentos[[#This Row],[CODIGO_SBS]],7,1)</f>
        <v>2</v>
      </c>
      <c r="AB94" t="str">
        <f>_xlfn.XLOOKUP(Tabla_Consulta_desde_Reporte_de_Valorización_de_Instrumentos[[#This Row],[CODIGO_SBS]],G_P!A:A,G_P!E:E)</f>
        <v>Renta Fija</v>
      </c>
    </row>
    <row r="95" spans="2:28" hidden="1" x14ac:dyDescent="0.35">
      <c r="B95" s="22" t="s">
        <v>35557</v>
      </c>
      <c r="C95" t="s">
        <v>317</v>
      </c>
      <c r="D95" t="s">
        <v>234</v>
      </c>
      <c r="E95" t="s">
        <v>318</v>
      </c>
      <c r="F95" t="s">
        <v>32516</v>
      </c>
      <c r="G95" t="s">
        <v>32517</v>
      </c>
      <c r="H95" t="str">
        <f>+INDEX(Parametria!$V:$V,MATCH(Tabla_Consulta_desde_Reporte_de_Valorización_de_Instrumentos[[#This Row],[CODIGO_SBS]],Parametria!$B:$B,0))</f>
        <v>Orazen</v>
      </c>
      <c r="I95" t="s">
        <v>32518</v>
      </c>
      <c r="J95" t="s">
        <v>365</v>
      </c>
      <c r="K95" t="s">
        <v>275</v>
      </c>
      <c r="L95">
        <v>1000</v>
      </c>
      <c r="M95" s="20">
        <v>66751239.279868297</v>
      </c>
      <c r="N95">
        <v>19861120.318923</v>
      </c>
      <c r="O95">
        <v>19269</v>
      </c>
      <c r="P95" s="23">
        <v>48474</v>
      </c>
      <c r="Q95">
        <v>2452</v>
      </c>
      <c r="R95">
        <v>3.3609</v>
      </c>
      <c r="S95" t="s">
        <v>232</v>
      </c>
      <c r="T95">
        <v>66762505.238390103</v>
      </c>
      <c r="U95" s="20">
        <v>19854429.678936001</v>
      </c>
      <c r="V95" t="s">
        <v>366</v>
      </c>
      <c r="W95">
        <v>1185890000</v>
      </c>
      <c r="X95">
        <v>384194000</v>
      </c>
      <c r="Y95">
        <v>801696000</v>
      </c>
      <c r="Z95">
        <v>0.347223</v>
      </c>
      <c r="AA95" t="str">
        <f>+MID(Tabla_Consulta_desde_Reporte_de_Valorización_de_Instrumentos[[#This Row],[CODIGO_SBS]],7,1)</f>
        <v>2</v>
      </c>
      <c r="AB95" t="str">
        <f>_xlfn.XLOOKUP(Tabla_Consulta_desde_Reporte_de_Valorización_de_Instrumentos[[#This Row],[CODIGO_SBS]],G_P!A:A,G_P!E:E)</f>
        <v>Renta Fija</v>
      </c>
    </row>
    <row r="96" spans="2:28" hidden="1" x14ac:dyDescent="0.35">
      <c r="B96" s="22" t="s">
        <v>35557</v>
      </c>
      <c r="C96" t="s">
        <v>317</v>
      </c>
      <c r="D96" t="s">
        <v>234</v>
      </c>
      <c r="E96" t="s">
        <v>318</v>
      </c>
      <c r="F96" t="s">
        <v>32519</v>
      </c>
      <c r="G96" t="s">
        <v>32520</v>
      </c>
      <c r="H96" t="str">
        <f>+INDEX(Parametria!$V:$V,MATCH(Tabla_Consulta_desde_Reporte_de_Valorización_de_Instrumentos[[#This Row],[CODIGO_SBS]],Parametria!$B:$B,0))</f>
        <v xml:space="preserve">Luz del Sur </v>
      </c>
      <c r="I96" t="s">
        <v>32521</v>
      </c>
      <c r="J96" t="s">
        <v>377</v>
      </c>
      <c r="K96" t="s">
        <v>231</v>
      </c>
      <c r="L96">
        <v>1000</v>
      </c>
      <c r="M96" s="20">
        <v>71901550</v>
      </c>
      <c r="N96">
        <v>71901550</v>
      </c>
      <c r="O96">
        <v>70000</v>
      </c>
      <c r="P96" s="23">
        <v>48496</v>
      </c>
      <c r="Q96">
        <v>2474</v>
      </c>
      <c r="R96">
        <v>1</v>
      </c>
      <c r="S96" t="s">
        <v>232</v>
      </c>
      <c r="T96">
        <v>71835575</v>
      </c>
      <c r="U96" s="20">
        <v>71835575</v>
      </c>
      <c r="V96" t="s">
        <v>378</v>
      </c>
      <c r="W96">
        <v>9755108000</v>
      </c>
      <c r="X96">
        <v>5037943000</v>
      </c>
      <c r="Y96">
        <v>4717165000</v>
      </c>
      <c r="Z96">
        <v>0.9425</v>
      </c>
      <c r="AA96" t="str">
        <f>+MID(Tabla_Consulta_desde_Reporte_de_Valorización_de_Instrumentos[[#This Row],[CODIGO_SBS]],7,1)</f>
        <v>1</v>
      </c>
      <c r="AB96" t="str">
        <f>_xlfn.XLOOKUP(Tabla_Consulta_desde_Reporte_de_Valorización_de_Instrumentos[[#This Row],[CODIGO_SBS]],G_P!A:A,G_P!E:E)</f>
        <v>Renta Fija</v>
      </c>
    </row>
    <row r="97" spans="2:28" hidden="1" x14ac:dyDescent="0.35">
      <c r="B97" s="22" t="s">
        <v>35557</v>
      </c>
      <c r="C97" t="s">
        <v>317</v>
      </c>
      <c r="D97" t="s">
        <v>32886</v>
      </c>
      <c r="E97" t="s">
        <v>318</v>
      </c>
      <c r="F97" t="s">
        <v>32519</v>
      </c>
      <c r="G97" t="s">
        <v>32520</v>
      </c>
      <c r="H97" t="str">
        <f>+INDEX(Parametria!$V:$V,MATCH(Tabla_Consulta_desde_Reporte_de_Valorización_de_Instrumentos[[#This Row],[CODIGO_SBS]],Parametria!$B:$B,0))</f>
        <v xml:space="preserve">Luz del Sur </v>
      </c>
      <c r="I97" t="s">
        <v>32521</v>
      </c>
      <c r="J97" t="s">
        <v>377</v>
      </c>
      <c r="K97" t="s">
        <v>231</v>
      </c>
      <c r="L97">
        <v>1000</v>
      </c>
      <c r="M97" s="20">
        <v>117199526.5</v>
      </c>
      <c r="N97">
        <v>117199526.5</v>
      </c>
      <c r="O97">
        <v>114100</v>
      </c>
      <c r="P97" s="23">
        <v>48496</v>
      </c>
      <c r="Q97">
        <v>2474</v>
      </c>
      <c r="R97">
        <v>1</v>
      </c>
      <c r="S97" t="s">
        <v>232</v>
      </c>
      <c r="T97">
        <v>117091987.25</v>
      </c>
      <c r="U97" s="20">
        <v>117091987.25</v>
      </c>
      <c r="V97" t="s">
        <v>378</v>
      </c>
      <c r="W97">
        <v>9755108000</v>
      </c>
      <c r="X97">
        <v>5037943000</v>
      </c>
      <c r="Y97">
        <v>4717165000</v>
      </c>
      <c r="Z97">
        <v>0.9425</v>
      </c>
      <c r="AA97" t="str">
        <f>+MID(Tabla_Consulta_desde_Reporte_de_Valorización_de_Instrumentos[[#This Row],[CODIGO_SBS]],7,1)</f>
        <v>1</v>
      </c>
      <c r="AB97" t="str">
        <f>_xlfn.XLOOKUP(Tabla_Consulta_desde_Reporte_de_Valorización_de_Instrumentos[[#This Row],[CODIGO_SBS]],G_P!A:A,G_P!E:E)</f>
        <v>Renta Fija</v>
      </c>
    </row>
    <row r="98" spans="2:28" hidden="1" x14ac:dyDescent="0.35">
      <c r="B98" s="22" t="s">
        <v>35557</v>
      </c>
      <c r="C98" t="s">
        <v>317</v>
      </c>
      <c r="D98" t="s">
        <v>234</v>
      </c>
      <c r="E98" t="s">
        <v>318</v>
      </c>
      <c r="F98" t="s">
        <v>367</v>
      </c>
      <c r="G98" t="s">
        <v>368</v>
      </c>
      <c r="H98" t="str">
        <f>+INDEX(Parametria!$V:$V,MATCH(Tabla_Consulta_desde_Reporte_de_Valorización_de_Instrumentos[[#This Row],[CODIGO_SBS]],Parametria!$B:$B,0))</f>
        <v>Minsur</v>
      </c>
      <c r="I98" t="s">
        <v>369</v>
      </c>
      <c r="J98" t="s">
        <v>370</v>
      </c>
      <c r="K98" t="s">
        <v>275</v>
      </c>
      <c r="L98">
        <v>1000</v>
      </c>
      <c r="M98" s="20">
        <v>10570088.979660001</v>
      </c>
      <c r="N98">
        <v>3145017.4</v>
      </c>
      <c r="O98">
        <v>3251</v>
      </c>
      <c r="P98" s="23">
        <v>48149</v>
      </c>
      <c r="Q98">
        <v>2127</v>
      </c>
      <c r="R98">
        <v>3.3609</v>
      </c>
      <c r="S98" t="s">
        <v>232</v>
      </c>
      <c r="T98">
        <v>10528506.800997401</v>
      </c>
      <c r="U98" s="20">
        <v>3131061.321893</v>
      </c>
      <c r="V98" t="s">
        <v>346</v>
      </c>
      <c r="W98">
        <v>2610762000</v>
      </c>
      <c r="X98">
        <v>781816000</v>
      </c>
      <c r="Y98">
        <v>1828946000</v>
      </c>
      <c r="Z98">
        <v>4.2928569999999997</v>
      </c>
      <c r="AA98" t="str">
        <f>+MID(Tabla_Consulta_desde_Reporte_de_Valorización_de_Instrumentos[[#This Row],[CODIGO_SBS]],7,1)</f>
        <v>2</v>
      </c>
      <c r="AB98" t="str">
        <f>_xlfn.XLOOKUP(Tabla_Consulta_desde_Reporte_de_Valorización_de_Instrumentos[[#This Row],[CODIGO_SBS]],G_P!A:A,G_P!E:E)</f>
        <v>Renta Fija</v>
      </c>
    </row>
    <row r="99" spans="2:28" hidden="1" x14ac:dyDescent="0.35">
      <c r="B99" s="22" t="s">
        <v>35557</v>
      </c>
      <c r="C99" t="s">
        <v>371</v>
      </c>
      <c r="D99" t="s">
        <v>372</v>
      </c>
      <c r="E99" t="s">
        <v>373</v>
      </c>
      <c r="F99" t="s">
        <v>35566</v>
      </c>
      <c r="G99" t="s">
        <v>35567</v>
      </c>
      <c r="H99" s="340" t="s">
        <v>37189</v>
      </c>
      <c r="I99" t="s">
        <v>35568</v>
      </c>
      <c r="J99" t="s">
        <v>31452</v>
      </c>
      <c r="K99" t="s">
        <v>231</v>
      </c>
      <c r="L99">
        <v>10000</v>
      </c>
      <c r="M99" s="20">
        <v>14247805.640058899</v>
      </c>
      <c r="N99">
        <v>14247805.640058899</v>
      </c>
      <c r="O99">
        <v>1443</v>
      </c>
      <c r="P99" s="23">
        <v>46122</v>
      </c>
      <c r="Q99">
        <v>100</v>
      </c>
      <c r="R99">
        <v>1</v>
      </c>
      <c r="S99" t="s">
        <v>232</v>
      </c>
      <c r="T99">
        <v>14248451.0902071</v>
      </c>
      <c r="U99" s="20">
        <v>14248451.0902071</v>
      </c>
      <c r="V99" t="s">
        <v>374</v>
      </c>
      <c r="W99">
        <v>1453460000</v>
      </c>
      <c r="X99">
        <v>1237682000</v>
      </c>
      <c r="Y99">
        <v>215778000</v>
      </c>
      <c r="Z99">
        <v>-0.44729740000000001</v>
      </c>
      <c r="AA99" t="str">
        <f>+MID(Tabla_Consulta_desde_Reporte_de_Valorización_de_Instrumentos[[#This Row],[CODIGO_SBS]],7,1)</f>
        <v>1</v>
      </c>
      <c r="AB99" t="e">
        <f>_xlfn.XLOOKUP(Tabla_Consulta_desde_Reporte_de_Valorización_de_Instrumentos[[#This Row],[CODIGO_SBS]],G_P!A:A,G_P!E:E)</f>
        <v>#N/A</v>
      </c>
    </row>
    <row r="100" spans="2:28" hidden="1" x14ac:dyDescent="0.35">
      <c r="B100" s="22" t="s">
        <v>35557</v>
      </c>
      <c r="C100" t="s">
        <v>371</v>
      </c>
      <c r="D100" t="s">
        <v>372</v>
      </c>
      <c r="E100" t="s">
        <v>373</v>
      </c>
      <c r="F100" t="s">
        <v>32522</v>
      </c>
      <c r="G100" t="s">
        <v>32523</v>
      </c>
      <c r="H100" s="340" t="s">
        <v>37189</v>
      </c>
      <c r="I100" t="s">
        <v>32524</v>
      </c>
      <c r="J100" t="s">
        <v>31452</v>
      </c>
      <c r="K100" t="s">
        <v>231</v>
      </c>
      <c r="L100">
        <v>10000</v>
      </c>
      <c r="M100" s="20">
        <v>15444386.817662001</v>
      </c>
      <c r="N100">
        <v>15444386.817662001</v>
      </c>
      <c r="O100">
        <v>1595</v>
      </c>
      <c r="P100" s="23">
        <v>46277</v>
      </c>
      <c r="Q100">
        <v>255</v>
      </c>
      <c r="R100">
        <v>1</v>
      </c>
      <c r="S100" t="s">
        <v>232</v>
      </c>
      <c r="T100">
        <v>15446790.353785999</v>
      </c>
      <c r="U100" s="20">
        <v>15446790.353785999</v>
      </c>
      <c r="V100" t="s">
        <v>374</v>
      </c>
      <c r="W100">
        <v>1453460000</v>
      </c>
      <c r="X100">
        <v>1237682000</v>
      </c>
      <c r="Y100">
        <v>215778000</v>
      </c>
      <c r="Z100">
        <v>-1.5069192</v>
      </c>
      <c r="AA100" t="str">
        <f>+MID(Tabla_Consulta_desde_Reporte_de_Valorización_de_Instrumentos[[#This Row],[CODIGO_SBS]],7,1)</f>
        <v>1</v>
      </c>
      <c r="AB100" t="e">
        <f>_xlfn.XLOOKUP(Tabla_Consulta_desde_Reporte_de_Valorización_de_Instrumentos[[#This Row],[CODIGO_SBS]],G_P!A:A,G_P!E:E)</f>
        <v>#N/A</v>
      </c>
    </row>
    <row r="101" spans="2:28" hidden="1" x14ac:dyDescent="0.35">
      <c r="B101" s="22" t="s">
        <v>35557</v>
      </c>
      <c r="C101" t="s">
        <v>371</v>
      </c>
      <c r="D101" t="s">
        <v>372</v>
      </c>
      <c r="E101" t="s">
        <v>373</v>
      </c>
      <c r="F101" t="s">
        <v>35569</v>
      </c>
      <c r="G101" t="s">
        <v>35570</v>
      </c>
      <c r="H101" s="340" t="s">
        <v>37189</v>
      </c>
      <c r="I101" t="s">
        <v>35571</v>
      </c>
      <c r="J101" t="s">
        <v>31452</v>
      </c>
      <c r="K101" t="s">
        <v>231</v>
      </c>
      <c r="L101">
        <v>10000</v>
      </c>
      <c r="M101" s="20">
        <v>18529935.317514598</v>
      </c>
      <c r="N101">
        <v>18529935.317514598</v>
      </c>
      <c r="O101">
        <v>1862</v>
      </c>
      <c r="P101" s="23">
        <v>46060</v>
      </c>
      <c r="Q101">
        <v>38</v>
      </c>
      <c r="R101">
        <v>1</v>
      </c>
      <c r="S101" t="s">
        <v>232</v>
      </c>
      <c r="T101">
        <v>18529001.435138602</v>
      </c>
      <c r="U101" s="20">
        <v>18529001.435138602</v>
      </c>
      <c r="V101" t="s">
        <v>374</v>
      </c>
      <c r="W101">
        <v>1453460000</v>
      </c>
      <c r="X101">
        <v>1237682000</v>
      </c>
      <c r="Y101">
        <v>215778000</v>
      </c>
      <c r="Z101">
        <v>0.50154799999999999</v>
      </c>
      <c r="AA101" t="str">
        <f>+MID(Tabla_Consulta_desde_Reporte_de_Valorización_de_Instrumentos[[#This Row],[CODIGO_SBS]],7,1)</f>
        <v>1</v>
      </c>
      <c r="AB101" t="e">
        <f>_xlfn.XLOOKUP(Tabla_Consulta_desde_Reporte_de_Valorización_de_Instrumentos[[#This Row],[CODIGO_SBS]],G_P!A:A,G_P!E:E)</f>
        <v>#N/A</v>
      </c>
    </row>
    <row r="102" spans="2:28" hidden="1" x14ac:dyDescent="0.35">
      <c r="B102" s="22" t="s">
        <v>35557</v>
      </c>
      <c r="C102" t="s">
        <v>371</v>
      </c>
      <c r="D102" t="s">
        <v>372</v>
      </c>
      <c r="E102" t="s">
        <v>373</v>
      </c>
      <c r="F102" t="s">
        <v>31505</v>
      </c>
      <c r="G102" t="s">
        <v>31506</v>
      </c>
      <c r="H102" s="340" t="s">
        <v>37189</v>
      </c>
      <c r="I102" t="s">
        <v>31507</v>
      </c>
      <c r="J102" t="s">
        <v>31452</v>
      </c>
      <c r="K102" t="s">
        <v>231</v>
      </c>
      <c r="L102">
        <v>10000</v>
      </c>
      <c r="M102" s="20">
        <v>19591286.4756</v>
      </c>
      <c r="N102">
        <v>19591286.4756</v>
      </c>
      <c r="O102">
        <v>2000</v>
      </c>
      <c r="P102" s="23">
        <v>46185</v>
      </c>
      <c r="Q102">
        <v>163</v>
      </c>
      <c r="R102">
        <v>1</v>
      </c>
      <c r="S102" t="s">
        <v>232</v>
      </c>
      <c r="T102">
        <v>19593456.614</v>
      </c>
      <c r="U102" s="20">
        <v>19593456.614</v>
      </c>
      <c r="V102" t="s">
        <v>374</v>
      </c>
      <c r="W102">
        <v>1453460000</v>
      </c>
      <c r="X102">
        <v>1237682000</v>
      </c>
      <c r="Y102">
        <v>215778000</v>
      </c>
      <c r="Z102">
        <v>-1.0850692</v>
      </c>
      <c r="AA102" t="str">
        <f>+MID(Tabla_Consulta_desde_Reporte_de_Valorización_de_Instrumentos[[#This Row],[CODIGO_SBS]],7,1)</f>
        <v>1</v>
      </c>
      <c r="AB102" t="e">
        <f>_xlfn.XLOOKUP(Tabla_Consulta_desde_Reporte_de_Valorización_de_Instrumentos[[#This Row],[CODIGO_SBS]],G_P!A:A,G_P!E:E)</f>
        <v>#N/A</v>
      </c>
    </row>
    <row r="103" spans="2:28" hidden="1" x14ac:dyDescent="0.35">
      <c r="B103" s="22" t="s">
        <v>35557</v>
      </c>
      <c r="C103" t="s">
        <v>371</v>
      </c>
      <c r="D103" t="s">
        <v>372</v>
      </c>
      <c r="E103" t="s">
        <v>373</v>
      </c>
      <c r="F103" t="s">
        <v>35499</v>
      </c>
      <c r="G103" t="s">
        <v>35500</v>
      </c>
      <c r="H103" s="340" t="s">
        <v>37189</v>
      </c>
      <c r="I103" t="s">
        <v>35501</v>
      </c>
      <c r="J103" t="s">
        <v>31452</v>
      </c>
      <c r="K103" t="s">
        <v>231</v>
      </c>
      <c r="L103">
        <v>10000</v>
      </c>
      <c r="M103" s="20">
        <v>34826191.548178799</v>
      </c>
      <c r="N103">
        <v>34826191.548178799</v>
      </c>
      <c r="O103">
        <v>3628</v>
      </c>
      <c r="P103" s="23">
        <v>46346</v>
      </c>
      <c r="Q103">
        <v>324</v>
      </c>
      <c r="R103">
        <v>1</v>
      </c>
      <c r="S103" t="s">
        <v>232</v>
      </c>
      <c r="T103">
        <v>34831580.746629603</v>
      </c>
      <c r="U103" s="20">
        <v>34831580.746629603</v>
      </c>
      <c r="V103" t="s">
        <v>374</v>
      </c>
      <c r="W103">
        <v>1453460000</v>
      </c>
      <c r="X103">
        <v>1237682000</v>
      </c>
      <c r="Y103">
        <v>215778000</v>
      </c>
      <c r="Z103">
        <v>-1.4854461000000001</v>
      </c>
      <c r="AA103" t="str">
        <f>+MID(Tabla_Consulta_desde_Reporte_de_Valorización_de_Instrumentos[[#This Row],[CODIGO_SBS]],7,1)</f>
        <v>1</v>
      </c>
      <c r="AB103" t="e">
        <f>_xlfn.XLOOKUP(Tabla_Consulta_desde_Reporte_de_Valorización_de_Instrumentos[[#This Row],[CODIGO_SBS]],G_P!A:A,G_P!E:E)</f>
        <v>#N/A</v>
      </c>
    </row>
    <row r="104" spans="2:28" hidden="1" x14ac:dyDescent="0.35">
      <c r="B104" s="22" t="s">
        <v>35557</v>
      </c>
      <c r="C104" t="s">
        <v>371</v>
      </c>
      <c r="D104" t="s">
        <v>372</v>
      </c>
      <c r="E104" t="s">
        <v>373</v>
      </c>
      <c r="F104" t="s">
        <v>32525</v>
      </c>
      <c r="G104" t="s">
        <v>32526</v>
      </c>
      <c r="H104" t="str">
        <f>+INDEX(Parametria!$V:$V,MATCH(Tabla_Consulta_desde_Reporte_de_Valorización_de_Instrumentos[[#This Row],[CODIGO_SBS]],Parametria!$B:$B,0))</f>
        <v>Pluz Energía</v>
      </c>
      <c r="I104" t="s">
        <v>32527</v>
      </c>
      <c r="J104" t="s">
        <v>453</v>
      </c>
      <c r="K104" t="s">
        <v>231</v>
      </c>
      <c r="L104">
        <v>1000</v>
      </c>
      <c r="M104" s="20">
        <v>4882320.4024999999</v>
      </c>
      <c r="N104">
        <v>4882320.4024999999</v>
      </c>
      <c r="O104">
        <v>5000</v>
      </c>
      <c r="P104" s="23">
        <v>46214</v>
      </c>
      <c r="Q104">
        <v>192</v>
      </c>
      <c r="R104">
        <v>1</v>
      </c>
      <c r="S104" t="s">
        <v>232</v>
      </c>
      <c r="T104">
        <v>4882973.5415000003</v>
      </c>
      <c r="U104" s="20">
        <v>4882973.5415000003</v>
      </c>
      <c r="V104" t="s">
        <v>451</v>
      </c>
      <c r="W104">
        <v>6803800000</v>
      </c>
      <c r="X104">
        <v>3267830000</v>
      </c>
      <c r="Y104">
        <v>3535970000</v>
      </c>
      <c r="Z104">
        <v>-0.13062779999999999</v>
      </c>
      <c r="AA104" t="str">
        <f>+MID(Tabla_Consulta_desde_Reporte_de_Valorización_de_Instrumentos[[#This Row],[CODIGO_SBS]],7,1)</f>
        <v>1</v>
      </c>
      <c r="AB104" t="e">
        <f>_xlfn.XLOOKUP(Tabla_Consulta_desde_Reporte_de_Valorización_de_Instrumentos[[#This Row],[CODIGO_SBS]],G_P!A:A,G_P!E:E)</f>
        <v>#N/A</v>
      </c>
    </row>
    <row r="105" spans="2:28" hidden="1" x14ac:dyDescent="0.35">
      <c r="B105" s="22" t="s">
        <v>35557</v>
      </c>
      <c r="C105" t="s">
        <v>371</v>
      </c>
      <c r="D105" t="s">
        <v>372</v>
      </c>
      <c r="E105" t="s">
        <v>373</v>
      </c>
      <c r="F105" t="s">
        <v>35572</v>
      </c>
      <c r="G105" t="s">
        <v>35573</v>
      </c>
      <c r="H105" t="str">
        <f>+INDEX(Parametria!$V:$V,MATCH(Tabla_Consulta_desde_Reporte_de_Valorización_de_Instrumentos[[#This Row],[CODIGO_SBS]],Parametria!$B:$B,0))</f>
        <v xml:space="preserve">Luz del Sur </v>
      </c>
      <c r="I105" t="s">
        <v>35574</v>
      </c>
      <c r="J105" t="s">
        <v>377</v>
      </c>
      <c r="K105" t="s">
        <v>231</v>
      </c>
      <c r="L105">
        <v>1000</v>
      </c>
      <c r="M105" s="20">
        <v>4700592.2187072001</v>
      </c>
      <c r="N105">
        <v>4700592.2187072001</v>
      </c>
      <c r="O105">
        <v>4761</v>
      </c>
      <c r="P105" s="23">
        <v>46123</v>
      </c>
      <c r="Q105">
        <v>101</v>
      </c>
      <c r="R105">
        <v>1</v>
      </c>
      <c r="S105" t="s">
        <v>232</v>
      </c>
      <c r="T105">
        <v>4700814.3255465003</v>
      </c>
      <c r="U105" s="20">
        <v>4700814.3255465003</v>
      </c>
      <c r="V105" t="s">
        <v>378</v>
      </c>
      <c r="W105">
        <v>9755108000</v>
      </c>
      <c r="X105">
        <v>5037943000</v>
      </c>
      <c r="Y105">
        <v>4717165000</v>
      </c>
      <c r="Z105">
        <v>-4.66513E-2</v>
      </c>
      <c r="AA105" t="str">
        <f>+MID(Tabla_Consulta_desde_Reporte_de_Valorización_de_Instrumentos[[#This Row],[CODIGO_SBS]],7,1)</f>
        <v>1</v>
      </c>
      <c r="AB105" t="e">
        <f>_xlfn.XLOOKUP(Tabla_Consulta_desde_Reporte_de_Valorización_de_Instrumentos[[#This Row],[CODIGO_SBS]],G_P!A:A,G_P!E:E)</f>
        <v>#N/A</v>
      </c>
    </row>
    <row r="106" spans="2:28" hidden="1" x14ac:dyDescent="0.35">
      <c r="B106" s="22" t="s">
        <v>35557</v>
      </c>
      <c r="C106" t="s">
        <v>379</v>
      </c>
      <c r="D106" t="s">
        <v>234</v>
      </c>
      <c r="E106" t="s">
        <v>380</v>
      </c>
      <c r="F106" t="s">
        <v>117</v>
      </c>
      <c r="G106" t="s">
        <v>104</v>
      </c>
      <c r="H106" t="str">
        <f>+INDEX(Parametria!$V:$V,MATCH(Tabla_Consulta_desde_Reporte_de_Valorización_de_Instrumentos[[#This Row],[CODIGO_SBS]],Parametria!$B:$B,0))</f>
        <v>Fondo Mi Vivienda</v>
      </c>
      <c r="I106" t="s">
        <v>381</v>
      </c>
      <c r="J106" t="s">
        <v>35575</v>
      </c>
      <c r="K106" t="s">
        <v>231</v>
      </c>
      <c r="L106">
        <v>5000</v>
      </c>
      <c r="M106" s="20">
        <v>19086495.625355199</v>
      </c>
      <c r="N106">
        <v>19086495.625355199</v>
      </c>
      <c r="O106">
        <v>3664</v>
      </c>
      <c r="P106" s="23">
        <v>46216</v>
      </c>
      <c r="Q106">
        <v>194</v>
      </c>
      <c r="R106">
        <v>1</v>
      </c>
      <c r="S106" t="s">
        <v>232</v>
      </c>
      <c r="T106">
        <v>19089961.325644799</v>
      </c>
      <c r="U106" s="20">
        <v>19089961.325644799</v>
      </c>
      <c r="V106" t="s">
        <v>376</v>
      </c>
      <c r="W106">
        <v>13448377000</v>
      </c>
      <c r="X106">
        <v>9913193000</v>
      </c>
      <c r="Y106">
        <v>3535184000</v>
      </c>
      <c r="Z106">
        <v>-0.94587889999999997</v>
      </c>
      <c r="AA106" t="str">
        <f>+MID(Tabla_Consulta_desde_Reporte_de_Valorización_de_Instrumentos[[#This Row],[CODIGO_SBS]],7,1)</f>
        <v>1</v>
      </c>
      <c r="AB106" t="str">
        <f>_xlfn.XLOOKUP(Tabla_Consulta_desde_Reporte_de_Valorización_de_Instrumentos[[#This Row],[CODIGO_SBS]],G_P!A:A,G_P!E:E)</f>
        <v>Renta Fija</v>
      </c>
    </row>
    <row r="107" spans="2:28" hidden="1" x14ac:dyDescent="0.35">
      <c r="B107" s="22" t="s">
        <v>35557</v>
      </c>
      <c r="C107" t="s">
        <v>379</v>
      </c>
      <c r="D107" t="s">
        <v>234</v>
      </c>
      <c r="E107" t="s">
        <v>380</v>
      </c>
      <c r="F107" t="s">
        <v>382</v>
      </c>
      <c r="G107" t="s">
        <v>383</v>
      </c>
      <c r="H107" t="str">
        <f>+INDEX(Parametria!$V:$V,MATCH(Tabla_Consulta_desde_Reporte_de_Valorización_de_Instrumentos[[#This Row],[CODIGO_SBS]],Parametria!$B:$B,0))</f>
        <v>Fondo Mi Vivienda</v>
      </c>
      <c r="I107" t="s">
        <v>384</v>
      </c>
      <c r="J107" t="s">
        <v>35575</v>
      </c>
      <c r="K107" t="s">
        <v>231</v>
      </c>
      <c r="L107">
        <v>5000</v>
      </c>
      <c r="M107" s="20">
        <v>4974764.5104694003</v>
      </c>
      <c r="N107">
        <v>4974764.5104694003</v>
      </c>
      <c r="O107">
        <v>971</v>
      </c>
      <c r="P107" s="23">
        <v>46220</v>
      </c>
      <c r="Q107">
        <v>198</v>
      </c>
      <c r="R107">
        <v>1</v>
      </c>
      <c r="S107" t="s">
        <v>232</v>
      </c>
      <c r="T107">
        <v>4975702.1014665999</v>
      </c>
      <c r="U107" s="20">
        <v>4975702.1014665999</v>
      </c>
      <c r="V107" t="s">
        <v>376</v>
      </c>
      <c r="W107">
        <v>13448377000</v>
      </c>
      <c r="X107">
        <v>9913193000</v>
      </c>
      <c r="Y107">
        <v>3535184000</v>
      </c>
      <c r="Z107">
        <v>-0.96559320000000004</v>
      </c>
      <c r="AA107" t="str">
        <f>+MID(Tabla_Consulta_desde_Reporte_de_Valorización_de_Instrumentos[[#This Row],[CODIGO_SBS]],7,1)</f>
        <v>1</v>
      </c>
      <c r="AB107" t="str">
        <f>_xlfn.XLOOKUP(Tabla_Consulta_desde_Reporte_de_Valorización_de_Instrumentos[[#This Row],[CODIGO_SBS]],G_P!A:A,G_P!E:E)</f>
        <v>Renta Fija</v>
      </c>
    </row>
    <row r="108" spans="2:28" hidden="1" x14ac:dyDescent="0.35">
      <c r="B108" s="22" t="s">
        <v>35557</v>
      </c>
      <c r="C108" t="s">
        <v>379</v>
      </c>
      <c r="D108" t="s">
        <v>234</v>
      </c>
      <c r="E108" t="s">
        <v>380</v>
      </c>
      <c r="F108" t="s">
        <v>385</v>
      </c>
      <c r="G108" t="s">
        <v>24912</v>
      </c>
      <c r="H108" t="str">
        <f>+INDEX(Parametria!$V:$V,MATCH(Tabla_Consulta_desde_Reporte_de_Valorización_de_Instrumentos[[#This Row],[CODIGO_SBS]],Parametria!$B:$B,0))</f>
        <v>Intercorp Perú</v>
      </c>
      <c r="I108" t="s">
        <v>387</v>
      </c>
      <c r="J108" t="s">
        <v>388</v>
      </c>
      <c r="K108" t="s">
        <v>231</v>
      </c>
      <c r="L108">
        <v>10000</v>
      </c>
      <c r="M108" s="20">
        <v>12364603.91268</v>
      </c>
      <c r="N108">
        <v>12364603.91268</v>
      </c>
      <c r="O108">
        <v>1200</v>
      </c>
      <c r="P108" s="23">
        <v>47324</v>
      </c>
      <c r="Q108">
        <v>1302</v>
      </c>
      <c r="R108">
        <v>1</v>
      </c>
      <c r="S108" t="s">
        <v>232</v>
      </c>
      <c r="T108">
        <v>12359737.19544</v>
      </c>
      <c r="U108" s="20">
        <v>12359737.19544</v>
      </c>
      <c r="V108" t="s">
        <v>319</v>
      </c>
      <c r="W108">
        <v>13456823000</v>
      </c>
      <c r="X108">
        <v>1811056000</v>
      </c>
      <c r="Y108">
        <v>11645767000</v>
      </c>
      <c r="Z108">
        <v>4.0555976999999999</v>
      </c>
      <c r="AA108" t="str">
        <f>+MID(Tabla_Consulta_desde_Reporte_de_Valorización_de_Instrumentos[[#This Row],[CODIGO_SBS]],7,1)</f>
        <v>1</v>
      </c>
      <c r="AB108" t="str">
        <f>_xlfn.XLOOKUP(Tabla_Consulta_desde_Reporte_de_Valorización_de_Instrumentos[[#This Row],[CODIGO_SBS]],G_P!A:A,G_P!E:E)</f>
        <v>Renta Fija</v>
      </c>
    </row>
    <row r="109" spans="2:28" hidden="1" x14ac:dyDescent="0.35">
      <c r="B109" s="22" t="s">
        <v>35557</v>
      </c>
      <c r="C109" t="s">
        <v>379</v>
      </c>
      <c r="D109" t="s">
        <v>234</v>
      </c>
      <c r="E109" t="s">
        <v>380</v>
      </c>
      <c r="F109" t="s">
        <v>389</v>
      </c>
      <c r="G109" t="s">
        <v>24912</v>
      </c>
      <c r="H109" t="str">
        <f>+INDEX(Parametria!$V:$V,MATCH(Tabla_Consulta_desde_Reporte_de_Valorización_de_Instrumentos[[#This Row],[CODIGO_SBS]],Parametria!$B:$B,0))</f>
        <v>Intercorp Perú</v>
      </c>
      <c r="I109" t="s">
        <v>391</v>
      </c>
      <c r="J109" t="s">
        <v>388</v>
      </c>
      <c r="K109" t="s">
        <v>231</v>
      </c>
      <c r="L109">
        <v>10000</v>
      </c>
      <c r="M109" s="20">
        <v>47258683.302510001</v>
      </c>
      <c r="N109">
        <v>47258683.302510001</v>
      </c>
      <c r="O109">
        <v>4300</v>
      </c>
      <c r="P109" s="23">
        <v>47524</v>
      </c>
      <c r="Q109">
        <v>1502</v>
      </c>
      <c r="R109">
        <v>1</v>
      </c>
      <c r="S109" t="s">
        <v>232</v>
      </c>
      <c r="T109">
        <v>47228357.162929997</v>
      </c>
      <c r="U109" s="20">
        <v>47228357.162929997</v>
      </c>
      <c r="V109" t="s">
        <v>319</v>
      </c>
      <c r="W109">
        <v>13456823000</v>
      </c>
      <c r="X109">
        <v>1811056000</v>
      </c>
      <c r="Y109">
        <v>11645767000</v>
      </c>
      <c r="Z109">
        <v>7.0525906000000003</v>
      </c>
      <c r="AA109" t="str">
        <f>+MID(Tabla_Consulta_desde_Reporte_de_Valorización_de_Instrumentos[[#This Row],[CODIGO_SBS]],7,1)</f>
        <v>1</v>
      </c>
      <c r="AB109" t="str">
        <f>_xlfn.XLOOKUP(Tabla_Consulta_desde_Reporte_de_Valorización_de_Instrumentos[[#This Row],[CODIGO_SBS]],G_P!A:A,G_P!E:E)</f>
        <v>Renta Fija</v>
      </c>
    </row>
    <row r="110" spans="2:28" hidden="1" x14ac:dyDescent="0.35">
      <c r="B110" s="22" t="s">
        <v>35557</v>
      </c>
      <c r="C110" t="s">
        <v>379</v>
      </c>
      <c r="D110" t="s">
        <v>32886</v>
      </c>
      <c r="E110" t="s">
        <v>380</v>
      </c>
      <c r="F110" t="s">
        <v>385</v>
      </c>
      <c r="G110" t="s">
        <v>24912</v>
      </c>
      <c r="H110" t="str">
        <f>+INDEX(Parametria!$V:$V,MATCH(Tabla_Consulta_desde_Reporte_de_Valorización_de_Instrumentos[[#This Row],[CODIGO_SBS]],Parametria!$B:$B,0))</f>
        <v>Intercorp Perú</v>
      </c>
      <c r="I110" t="s">
        <v>387</v>
      </c>
      <c r="J110" t="s">
        <v>388</v>
      </c>
      <c r="K110" t="s">
        <v>231</v>
      </c>
      <c r="L110">
        <v>10000</v>
      </c>
      <c r="M110" s="20">
        <v>18546905.86902</v>
      </c>
      <c r="N110">
        <v>18546905.86902</v>
      </c>
      <c r="O110">
        <v>1800</v>
      </c>
      <c r="P110" s="23">
        <v>47324</v>
      </c>
      <c r="Q110">
        <v>1302</v>
      </c>
      <c r="R110">
        <v>1</v>
      </c>
      <c r="S110" t="s">
        <v>232</v>
      </c>
      <c r="T110">
        <v>18539605.793159999</v>
      </c>
      <c r="U110" s="20">
        <v>18539605.793159999</v>
      </c>
      <c r="V110" t="s">
        <v>319</v>
      </c>
      <c r="W110">
        <v>13456823000</v>
      </c>
      <c r="X110">
        <v>1811056000</v>
      </c>
      <c r="Y110">
        <v>11645767000</v>
      </c>
      <c r="Z110">
        <v>4.0555976999999999</v>
      </c>
      <c r="AA110" t="str">
        <f>+MID(Tabla_Consulta_desde_Reporte_de_Valorización_de_Instrumentos[[#This Row],[CODIGO_SBS]],7,1)</f>
        <v>1</v>
      </c>
      <c r="AB110" t="str">
        <f>_xlfn.XLOOKUP(Tabla_Consulta_desde_Reporte_de_Valorización_de_Instrumentos[[#This Row],[CODIGO_SBS]],G_P!A:A,G_P!E:E)</f>
        <v>Renta Fija</v>
      </c>
    </row>
    <row r="111" spans="2:28" hidden="1" x14ac:dyDescent="0.35">
      <c r="B111" s="22" t="s">
        <v>35557</v>
      </c>
      <c r="C111" t="s">
        <v>379</v>
      </c>
      <c r="D111" t="s">
        <v>32886</v>
      </c>
      <c r="E111" t="s">
        <v>380</v>
      </c>
      <c r="F111" t="s">
        <v>389</v>
      </c>
      <c r="G111" t="s">
        <v>24912</v>
      </c>
      <c r="H111" t="str">
        <f>+INDEX(Parametria!$V:$V,MATCH(Tabla_Consulta_desde_Reporte_de_Valorización_de_Instrumentos[[#This Row],[CODIGO_SBS]],Parametria!$B:$B,0))</f>
        <v>Intercorp Perú</v>
      </c>
      <c r="I111" t="s">
        <v>391</v>
      </c>
      <c r="J111" t="s">
        <v>388</v>
      </c>
      <c r="K111" t="s">
        <v>231</v>
      </c>
      <c r="L111">
        <v>10000</v>
      </c>
      <c r="M111" s="20">
        <v>14287508.905409999</v>
      </c>
      <c r="N111">
        <v>14287508.905409999</v>
      </c>
      <c r="O111">
        <v>1300</v>
      </c>
      <c r="P111" s="23">
        <v>47524</v>
      </c>
      <c r="Q111">
        <v>1502</v>
      </c>
      <c r="R111">
        <v>1</v>
      </c>
      <c r="S111" t="s">
        <v>232</v>
      </c>
      <c r="T111">
        <v>14278340.537629999</v>
      </c>
      <c r="U111" s="20">
        <v>14278340.537629999</v>
      </c>
      <c r="V111" t="s">
        <v>319</v>
      </c>
      <c r="W111">
        <v>13456823000</v>
      </c>
      <c r="X111">
        <v>1811056000</v>
      </c>
      <c r="Y111">
        <v>11645767000</v>
      </c>
      <c r="Z111">
        <v>7.0525906000000003</v>
      </c>
      <c r="AA111" t="str">
        <f>+MID(Tabla_Consulta_desde_Reporte_de_Valorización_de_Instrumentos[[#This Row],[CODIGO_SBS]],7,1)</f>
        <v>1</v>
      </c>
      <c r="AB111" t="str">
        <f>_xlfn.XLOOKUP(Tabla_Consulta_desde_Reporte_de_Valorización_de_Instrumentos[[#This Row],[CODIGO_SBS]],G_P!A:A,G_P!E:E)</f>
        <v>Renta Fija</v>
      </c>
    </row>
    <row r="112" spans="2:28" hidden="1" x14ac:dyDescent="0.35">
      <c r="B112" s="22" t="s">
        <v>35557</v>
      </c>
      <c r="C112" t="s">
        <v>379</v>
      </c>
      <c r="D112" t="s">
        <v>32886</v>
      </c>
      <c r="E112" t="s">
        <v>380</v>
      </c>
      <c r="F112" t="s">
        <v>392</v>
      </c>
      <c r="G112" t="s">
        <v>393</v>
      </c>
      <c r="H112" t="str">
        <f>+INDEX(Parametria!$V:$V,MATCH(Tabla_Consulta_desde_Reporte_de_Valorización_de_Instrumentos[[#This Row],[CODIGO_SBS]],Parametria!$B:$B,0))</f>
        <v>Banco de Crédito del Perú</v>
      </c>
      <c r="I112" t="s">
        <v>31453</v>
      </c>
      <c r="J112" t="s">
        <v>315</v>
      </c>
      <c r="K112" t="s">
        <v>231</v>
      </c>
      <c r="L112">
        <v>1000</v>
      </c>
      <c r="M112" s="20">
        <v>2019528.500613</v>
      </c>
      <c r="N112">
        <v>2019528.500613</v>
      </c>
      <c r="O112">
        <v>1839</v>
      </c>
      <c r="P112" s="23">
        <v>47129</v>
      </c>
      <c r="Q112">
        <v>1107</v>
      </c>
      <c r="R112">
        <v>1</v>
      </c>
      <c r="S112" t="s">
        <v>232</v>
      </c>
      <c r="T112">
        <v>2017652.2093710001</v>
      </c>
      <c r="U112" s="20">
        <v>2017652.2093710001</v>
      </c>
      <c r="V112" t="s">
        <v>316</v>
      </c>
      <c r="W112">
        <v>187469765000</v>
      </c>
      <c r="X112">
        <v>164938084000</v>
      </c>
      <c r="Y112">
        <v>22531681000</v>
      </c>
      <c r="Z112">
        <v>1.020278</v>
      </c>
      <c r="AA112" t="str">
        <f>+MID(Tabla_Consulta_desde_Reporte_de_Valorización_de_Instrumentos[[#This Row],[CODIGO_SBS]],7,1)</f>
        <v>1</v>
      </c>
      <c r="AB112" t="str">
        <f>_xlfn.XLOOKUP(Tabla_Consulta_desde_Reporte_de_Valorización_de_Instrumentos[[#This Row],[CODIGO_SBS]],G_P!A:A,G_P!E:E)</f>
        <v>Renta Fija</v>
      </c>
    </row>
    <row r="113" spans="2:28" hidden="1" x14ac:dyDescent="0.35">
      <c r="B113" s="22" t="s">
        <v>35557</v>
      </c>
      <c r="C113" t="s">
        <v>379</v>
      </c>
      <c r="D113" t="s">
        <v>234</v>
      </c>
      <c r="E113" t="s">
        <v>380</v>
      </c>
      <c r="F113" t="s">
        <v>392</v>
      </c>
      <c r="G113" t="s">
        <v>393</v>
      </c>
      <c r="H113" t="str">
        <f>+INDEX(Parametria!$V:$V,MATCH(Tabla_Consulta_desde_Reporte_de_Valorización_de_Instrumentos[[#This Row],[CODIGO_SBS]],Parametria!$B:$B,0))</f>
        <v>Banco de Crédito del Perú</v>
      </c>
      <c r="I113" t="s">
        <v>31453</v>
      </c>
      <c r="J113" t="s">
        <v>315</v>
      </c>
      <c r="K113" t="s">
        <v>231</v>
      </c>
      <c r="L113">
        <v>1000</v>
      </c>
      <c r="M113" s="20">
        <v>164495483.21659699</v>
      </c>
      <c r="N113">
        <v>164495483.21659699</v>
      </c>
      <c r="O113">
        <v>149791</v>
      </c>
      <c r="P113" s="23">
        <v>47129</v>
      </c>
      <c r="Q113">
        <v>1107</v>
      </c>
      <c r="R113">
        <v>1</v>
      </c>
      <c r="S113" t="s">
        <v>232</v>
      </c>
      <c r="T113">
        <v>164342654.75469899</v>
      </c>
      <c r="U113" s="20">
        <v>164342654.75469899</v>
      </c>
      <c r="V113" t="s">
        <v>316</v>
      </c>
      <c r="W113">
        <v>187469765000</v>
      </c>
      <c r="X113">
        <v>164938084000</v>
      </c>
      <c r="Y113">
        <v>22531681000</v>
      </c>
      <c r="Z113">
        <v>1.020278</v>
      </c>
      <c r="AA113" t="str">
        <f>+MID(Tabla_Consulta_desde_Reporte_de_Valorización_de_Instrumentos[[#This Row],[CODIGO_SBS]],7,1)</f>
        <v>1</v>
      </c>
      <c r="AB113" t="str">
        <f>_xlfn.XLOOKUP(Tabla_Consulta_desde_Reporte_de_Valorización_de_Instrumentos[[#This Row],[CODIGO_SBS]],G_P!A:A,G_P!E:E)</f>
        <v>Renta Fija</v>
      </c>
    </row>
    <row r="114" spans="2:28" hidden="1" x14ac:dyDescent="0.35">
      <c r="B114" s="22" t="s">
        <v>35557</v>
      </c>
      <c r="C114" t="s">
        <v>379</v>
      </c>
      <c r="D114" t="s">
        <v>234</v>
      </c>
      <c r="E114" t="s">
        <v>380</v>
      </c>
      <c r="F114" t="s">
        <v>136</v>
      </c>
      <c r="G114" t="s">
        <v>24912</v>
      </c>
      <c r="H114" t="str">
        <f>+INDEX(Parametria!$V:$V,MATCH(Tabla_Consulta_desde_Reporte_de_Valorización_de_Instrumentos[[#This Row],[CODIGO_SBS]],Parametria!$B:$B,0))</f>
        <v>Interbank</v>
      </c>
      <c r="I114" t="s">
        <v>394</v>
      </c>
      <c r="J114" t="s">
        <v>395</v>
      </c>
      <c r="K114" t="s">
        <v>231</v>
      </c>
      <c r="L114">
        <v>10000</v>
      </c>
      <c r="M114" s="20">
        <v>55762899.363049999</v>
      </c>
      <c r="N114">
        <v>55762899.363049999</v>
      </c>
      <c r="O114">
        <v>5500</v>
      </c>
      <c r="P114" s="23">
        <v>46296</v>
      </c>
      <c r="Q114">
        <v>274</v>
      </c>
      <c r="R114">
        <v>1</v>
      </c>
      <c r="S114" t="s">
        <v>232</v>
      </c>
      <c r="T114">
        <v>55777373.631650001</v>
      </c>
      <c r="U114" s="20">
        <v>55777373.631650001</v>
      </c>
      <c r="V114" t="s">
        <v>319</v>
      </c>
      <c r="W114">
        <v>71698610000</v>
      </c>
      <c r="X114">
        <v>64045988000</v>
      </c>
      <c r="Y114">
        <v>7652622000</v>
      </c>
      <c r="Z114">
        <v>-2.6316852000000002</v>
      </c>
      <c r="AA114" t="str">
        <f>+MID(Tabla_Consulta_desde_Reporte_de_Valorización_de_Instrumentos[[#This Row],[CODIGO_SBS]],7,1)</f>
        <v>1</v>
      </c>
      <c r="AB114" t="str">
        <f>_xlfn.XLOOKUP(Tabla_Consulta_desde_Reporte_de_Valorización_de_Instrumentos[[#This Row],[CODIGO_SBS]],G_P!A:A,G_P!E:E)</f>
        <v>Renta Fija</v>
      </c>
    </row>
    <row r="115" spans="2:28" hidden="1" x14ac:dyDescent="0.35">
      <c r="B115" s="22" t="s">
        <v>35557</v>
      </c>
      <c r="C115" t="s">
        <v>379</v>
      </c>
      <c r="D115" t="s">
        <v>32886</v>
      </c>
      <c r="E115" t="s">
        <v>380</v>
      </c>
      <c r="F115" t="s">
        <v>136</v>
      </c>
      <c r="G115" t="s">
        <v>24912</v>
      </c>
      <c r="H115" t="str">
        <f>+INDEX(Parametria!$V:$V,MATCH(Tabla_Consulta_desde_Reporte_de_Valorización_de_Instrumentos[[#This Row],[CODIGO_SBS]],Parametria!$B:$B,0))</f>
        <v>Interbank</v>
      </c>
      <c r="I115" t="s">
        <v>394</v>
      </c>
      <c r="J115" t="s">
        <v>395</v>
      </c>
      <c r="K115" t="s">
        <v>231</v>
      </c>
      <c r="L115">
        <v>10000</v>
      </c>
      <c r="M115" s="20">
        <v>76040317.313250005</v>
      </c>
      <c r="N115">
        <v>76040317.313250005</v>
      </c>
      <c r="O115">
        <v>7500</v>
      </c>
      <c r="P115" s="23">
        <v>46296</v>
      </c>
      <c r="Q115">
        <v>274</v>
      </c>
      <c r="R115">
        <v>1</v>
      </c>
      <c r="S115" t="s">
        <v>232</v>
      </c>
      <c r="T115">
        <v>76060054.952250004</v>
      </c>
      <c r="U115" s="20">
        <v>76060054.952250004</v>
      </c>
      <c r="V115" t="s">
        <v>319</v>
      </c>
      <c r="W115">
        <v>71698610000</v>
      </c>
      <c r="X115">
        <v>64045988000</v>
      </c>
      <c r="Y115">
        <v>7652622000</v>
      </c>
      <c r="Z115">
        <v>-2.6316852000000002</v>
      </c>
      <c r="AA115" t="str">
        <f>+MID(Tabla_Consulta_desde_Reporte_de_Valorización_de_Instrumentos[[#This Row],[CODIGO_SBS]],7,1)</f>
        <v>1</v>
      </c>
      <c r="AB115" t="str">
        <f>_xlfn.XLOOKUP(Tabla_Consulta_desde_Reporte_de_Valorización_de_Instrumentos[[#This Row],[CODIGO_SBS]],G_P!A:A,G_P!E:E)</f>
        <v>Renta Fija</v>
      </c>
    </row>
    <row r="116" spans="2:28" x14ac:dyDescent="0.35">
      <c r="B116" s="22" t="s">
        <v>35557</v>
      </c>
      <c r="C116" t="s">
        <v>396</v>
      </c>
      <c r="D116" t="s">
        <v>32886</v>
      </c>
      <c r="E116" t="s">
        <v>397</v>
      </c>
      <c r="F116" t="s">
        <v>32899</v>
      </c>
      <c r="G116" t="s">
        <v>32900</v>
      </c>
      <c r="H116" t="str">
        <f>+INDEX(Parametria!$V:$V,MATCH(Tabla_Consulta_desde_Reporte_de_Valorización_de_Instrumentos[[#This Row],[CODIGO_SBS]],Parametria!$B:$B,0))</f>
        <v>InRetail Shopping Malls</v>
      </c>
      <c r="I116" t="s">
        <v>32901</v>
      </c>
      <c r="J116" t="s">
        <v>399</v>
      </c>
      <c r="K116" t="s">
        <v>231</v>
      </c>
      <c r="L116">
        <v>10000</v>
      </c>
      <c r="M116" s="20">
        <v>62097322.586400002</v>
      </c>
      <c r="N116">
        <v>62097322.586400002</v>
      </c>
      <c r="O116">
        <v>6000</v>
      </c>
      <c r="P116" s="23">
        <v>48507</v>
      </c>
      <c r="Q116">
        <v>2485</v>
      </c>
      <c r="R116">
        <v>1</v>
      </c>
      <c r="S116" t="s">
        <v>232</v>
      </c>
      <c r="T116">
        <v>61970909.720399998</v>
      </c>
      <c r="U116" s="20">
        <v>61970909.720399998</v>
      </c>
      <c r="V116" t="s">
        <v>319</v>
      </c>
      <c r="W116">
        <v>5958165000</v>
      </c>
      <c r="X116">
        <v>3039391000</v>
      </c>
      <c r="Y116">
        <v>2918774000</v>
      </c>
      <c r="Z116">
        <v>21.068811</v>
      </c>
      <c r="AA116" t="str">
        <f>+MID(Tabla_Consulta_desde_Reporte_de_Valorización_de_Instrumentos[[#This Row],[CODIGO_SBS]],7,1)</f>
        <v>1</v>
      </c>
      <c r="AB116" t="str">
        <f>_xlfn.XLOOKUP(Tabla_Consulta_desde_Reporte_de_Valorización_de_Instrumentos[[#This Row],[CODIGO_SBS]],G_P!A:A,G_P!E:E)</f>
        <v>Renta Fija</v>
      </c>
    </row>
    <row r="117" spans="2:28" x14ac:dyDescent="0.35">
      <c r="B117" s="22" t="s">
        <v>35557</v>
      </c>
      <c r="C117" t="s">
        <v>396</v>
      </c>
      <c r="D117" t="s">
        <v>32886</v>
      </c>
      <c r="E117" t="s">
        <v>397</v>
      </c>
      <c r="F117" t="s">
        <v>32902</v>
      </c>
      <c r="G117" t="s">
        <v>32903</v>
      </c>
      <c r="H117" t="str">
        <f>+INDEX(Parametria!$V:$V,MATCH(Tabla_Consulta_desde_Reporte_de_Valorización_de_Instrumentos[[#This Row],[CODIGO_SBS]],Parametria!$B:$B,0))</f>
        <v>InRetail Shopping Malls</v>
      </c>
      <c r="I117" t="s">
        <v>32904</v>
      </c>
      <c r="J117" t="s">
        <v>399</v>
      </c>
      <c r="K117" t="s">
        <v>275</v>
      </c>
      <c r="L117">
        <v>1000</v>
      </c>
      <c r="M117" s="20">
        <v>20899788.396389201</v>
      </c>
      <c r="N117">
        <v>6218509.4457999999</v>
      </c>
      <c r="O117">
        <v>6100</v>
      </c>
      <c r="P117" s="23">
        <v>48503</v>
      </c>
      <c r="Q117">
        <v>2481</v>
      </c>
      <c r="R117">
        <v>3.3609</v>
      </c>
      <c r="S117" t="s">
        <v>232</v>
      </c>
      <c r="T117">
        <v>20895306.434023499</v>
      </c>
      <c r="U117" s="20">
        <v>6214032.7229000004</v>
      </c>
      <c r="V117" t="s">
        <v>319</v>
      </c>
      <c r="W117">
        <v>5958165000</v>
      </c>
      <c r="X117">
        <v>3039391000</v>
      </c>
      <c r="Y117">
        <v>2918774000</v>
      </c>
      <c r="Z117">
        <v>0.73388900000000001</v>
      </c>
      <c r="AA117" t="str">
        <f>+MID(Tabla_Consulta_desde_Reporte_de_Valorización_de_Instrumentos[[#This Row],[CODIGO_SBS]],7,1)</f>
        <v>2</v>
      </c>
      <c r="AB117" t="str">
        <f>_xlfn.XLOOKUP(Tabla_Consulta_desde_Reporte_de_Valorización_de_Instrumentos[[#This Row],[CODIGO_SBS]],G_P!A:A,G_P!E:E)</f>
        <v>Renta Fija</v>
      </c>
    </row>
    <row r="118" spans="2:28" x14ac:dyDescent="0.35">
      <c r="B118" s="22" t="s">
        <v>35557</v>
      </c>
      <c r="C118" t="s">
        <v>396</v>
      </c>
      <c r="D118" t="s">
        <v>234</v>
      </c>
      <c r="E118" t="s">
        <v>397</v>
      </c>
      <c r="F118" t="s">
        <v>114</v>
      </c>
      <c r="G118" t="s">
        <v>108</v>
      </c>
      <c r="H118" t="str">
        <f>+INDEX(Parametria!$V:$V,MATCH(Tabla_Consulta_desde_Reporte_de_Valorización_de_Instrumentos[[#This Row],[CODIGO_SBS]],Parametria!$B:$B,0))</f>
        <v>InRetail Shopping Malls</v>
      </c>
      <c r="I118" t="s">
        <v>398</v>
      </c>
      <c r="J118" t="s">
        <v>399</v>
      </c>
      <c r="K118" t="s">
        <v>231</v>
      </c>
      <c r="L118">
        <v>10000</v>
      </c>
      <c r="M118" s="20">
        <v>27463685.27375</v>
      </c>
      <c r="N118">
        <v>27463685.27375</v>
      </c>
      <c r="O118">
        <v>2500</v>
      </c>
      <c r="P118" s="23">
        <v>49150</v>
      </c>
      <c r="Q118">
        <v>3128</v>
      </c>
      <c r="R118">
        <v>1</v>
      </c>
      <c r="S118" t="s">
        <v>232</v>
      </c>
      <c r="T118">
        <v>27415348.517000001</v>
      </c>
      <c r="U118" s="20">
        <v>27415348.517000001</v>
      </c>
      <c r="V118" t="s">
        <v>319</v>
      </c>
      <c r="W118">
        <v>5958165000</v>
      </c>
      <c r="X118">
        <v>3039391000</v>
      </c>
      <c r="Y118">
        <v>2918774000</v>
      </c>
      <c r="Z118">
        <v>19.334702700000001</v>
      </c>
      <c r="AA118" t="str">
        <f>+MID(Tabla_Consulta_desde_Reporte_de_Valorización_de_Instrumentos[[#This Row],[CODIGO_SBS]],7,1)</f>
        <v>1</v>
      </c>
      <c r="AB118" t="str">
        <f>_xlfn.XLOOKUP(Tabla_Consulta_desde_Reporte_de_Valorización_de_Instrumentos[[#This Row],[CODIGO_SBS]],G_P!A:A,G_P!E:E)</f>
        <v>Renta Fija</v>
      </c>
    </row>
    <row r="119" spans="2:28" x14ac:dyDescent="0.35">
      <c r="B119" s="22" t="s">
        <v>35557</v>
      </c>
      <c r="C119" t="s">
        <v>396</v>
      </c>
      <c r="D119" t="s">
        <v>234</v>
      </c>
      <c r="E119" t="s">
        <v>397</v>
      </c>
      <c r="F119" t="s">
        <v>115</v>
      </c>
      <c r="G119" t="s">
        <v>109</v>
      </c>
      <c r="H119" t="str">
        <f>+INDEX(Parametria!$V:$V,MATCH(Tabla_Consulta_desde_Reporte_de_Valorización_de_Instrumentos[[#This Row],[CODIGO_SBS]],Parametria!$B:$B,0))</f>
        <v>InRetail Consumer</v>
      </c>
      <c r="I119" t="s">
        <v>400</v>
      </c>
      <c r="J119" t="s">
        <v>401</v>
      </c>
      <c r="K119" t="s">
        <v>231</v>
      </c>
      <c r="L119">
        <v>10000</v>
      </c>
      <c r="M119" s="20">
        <v>126374962.28004999</v>
      </c>
      <c r="N119">
        <v>126374962.28004999</v>
      </c>
      <c r="O119">
        <v>12700</v>
      </c>
      <c r="P119" s="23">
        <v>46827</v>
      </c>
      <c r="Q119">
        <v>805</v>
      </c>
      <c r="R119">
        <v>1</v>
      </c>
      <c r="S119" t="s">
        <v>232</v>
      </c>
      <c r="T119">
        <v>126392285.98937</v>
      </c>
      <c r="U119" s="20">
        <v>126392285.98937</v>
      </c>
      <c r="V119" t="s">
        <v>319</v>
      </c>
      <c r="W119">
        <v>15587660000</v>
      </c>
      <c r="X119">
        <v>12914429000</v>
      </c>
      <c r="Y119">
        <v>2673231000</v>
      </c>
      <c r="Z119">
        <v>-1.3640715999999999</v>
      </c>
      <c r="AA119" t="str">
        <f>+MID(Tabla_Consulta_desde_Reporte_de_Valorización_de_Instrumentos[[#This Row],[CODIGO_SBS]],7,1)</f>
        <v>1</v>
      </c>
      <c r="AB119" t="str">
        <f>_xlfn.XLOOKUP(Tabla_Consulta_desde_Reporte_de_Valorización_de_Instrumentos[[#This Row],[CODIGO_SBS]],G_P!A:A,G_P!E:E)</f>
        <v>Renta Fija</v>
      </c>
    </row>
    <row r="120" spans="2:28" x14ac:dyDescent="0.35">
      <c r="B120" s="22" t="s">
        <v>35557</v>
      </c>
      <c r="C120" t="s">
        <v>396</v>
      </c>
      <c r="D120" t="s">
        <v>32886</v>
      </c>
      <c r="E120" t="s">
        <v>397</v>
      </c>
      <c r="F120" t="s">
        <v>115</v>
      </c>
      <c r="G120" t="s">
        <v>109</v>
      </c>
      <c r="H120" t="str">
        <f>+INDEX(Parametria!$V:$V,MATCH(Tabla_Consulta_desde_Reporte_de_Valorización_de_Instrumentos[[#This Row],[CODIGO_SBS]],Parametria!$B:$B,0))</f>
        <v>InRetail Consumer</v>
      </c>
      <c r="I120" t="s">
        <v>400</v>
      </c>
      <c r="J120" t="s">
        <v>401</v>
      </c>
      <c r="K120" t="s">
        <v>231</v>
      </c>
      <c r="L120">
        <v>10000</v>
      </c>
      <c r="M120" s="20">
        <v>42788373.05545</v>
      </c>
      <c r="N120">
        <v>42788373.05545</v>
      </c>
      <c r="O120">
        <v>4300</v>
      </c>
      <c r="P120" s="23">
        <v>46827</v>
      </c>
      <c r="Q120">
        <v>805</v>
      </c>
      <c r="R120">
        <v>1</v>
      </c>
      <c r="S120" t="s">
        <v>232</v>
      </c>
      <c r="T120">
        <v>42794238.563330002</v>
      </c>
      <c r="U120" s="20">
        <v>42794238.563330002</v>
      </c>
      <c r="V120" t="s">
        <v>319</v>
      </c>
      <c r="W120">
        <v>15587660000</v>
      </c>
      <c r="X120">
        <v>12914429000</v>
      </c>
      <c r="Y120">
        <v>2673231000</v>
      </c>
      <c r="Z120">
        <v>-1.3640715999999999</v>
      </c>
      <c r="AA120" t="str">
        <f>+MID(Tabla_Consulta_desde_Reporte_de_Valorización_de_Instrumentos[[#This Row],[CODIGO_SBS]],7,1)</f>
        <v>1</v>
      </c>
      <c r="AB120" t="str">
        <f>_xlfn.XLOOKUP(Tabla_Consulta_desde_Reporte_de_Valorización_de_Instrumentos[[#This Row],[CODIGO_SBS]],G_P!A:A,G_P!E:E)</f>
        <v>Renta Fija</v>
      </c>
    </row>
    <row r="121" spans="2:28" hidden="1" x14ac:dyDescent="0.35">
      <c r="B121" s="22" t="s">
        <v>35557</v>
      </c>
      <c r="C121" t="s">
        <v>396</v>
      </c>
      <c r="D121" t="s">
        <v>32886</v>
      </c>
      <c r="E121" t="s">
        <v>397</v>
      </c>
      <c r="F121" t="s">
        <v>116</v>
      </c>
      <c r="G121" t="s">
        <v>110</v>
      </c>
      <c r="H121" t="str">
        <f>+INDEX(Parametria!$V:$V,MATCH(Tabla_Consulta_desde_Reporte_de_Valorización_de_Instrumentos[[#This Row],[CODIGO_SBS]],Parametria!$B:$B,0))</f>
        <v>Huascacocha Finance Limited</v>
      </c>
      <c r="I121" t="s">
        <v>406</v>
      </c>
      <c r="J121" t="s">
        <v>405</v>
      </c>
      <c r="K121" t="s">
        <v>307</v>
      </c>
      <c r="L121">
        <v>1000</v>
      </c>
      <c r="M121" s="20">
        <v>483453.35047469998</v>
      </c>
      <c r="N121">
        <v>483453.35047469998</v>
      </c>
      <c r="O121">
        <v>2131</v>
      </c>
      <c r="P121" s="23">
        <v>46844</v>
      </c>
      <c r="Q121">
        <v>822</v>
      </c>
      <c r="R121">
        <v>1</v>
      </c>
      <c r="S121" t="s">
        <v>232</v>
      </c>
      <c r="T121">
        <v>483247.58026229998</v>
      </c>
      <c r="U121" s="20">
        <v>483247.58026229998</v>
      </c>
      <c r="V121" t="s">
        <v>233</v>
      </c>
      <c r="W121">
        <v>0</v>
      </c>
      <c r="X121">
        <v>0</v>
      </c>
      <c r="Y121">
        <v>0</v>
      </c>
      <c r="Z121">
        <v>9.6560400000000005E-2</v>
      </c>
      <c r="AA121" t="str">
        <f>+MID(Tabla_Consulta_desde_Reporte_de_Valorización_de_Instrumentos[[#This Row],[CODIGO_SBS]],7,1)</f>
        <v>3</v>
      </c>
      <c r="AB121" t="e">
        <f>_xlfn.XLOOKUP(Tabla_Consulta_desde_Reporte_de_Valorización_de_Instrumentos[[#This Row],[CODIGO_SBS]],G_P!A:A,G_P!E:E)</f>
        <v>#N/A</v>
      </c>
    </row>
    <row r="122" spans="2:28" hidden="1" x14ac:dyDescent="0.35">
      <c r="B122" s="22" t="s">
        <v>35557</v>
      </c>
      <c r="C122" t="s">
        <v>396</v>
      </c>
      <c r="D122" t="s">
        <v>32886</v>
      </c>
      <c r="E122" t="s">
        <v>397</v>
      </c>
      <c r="F122" t="s">
        <v>402</v>
      </c>
      <c r="G122" t="s">
        <v>403</v>
      </c>
      <c r="H122" t="str">
        <f>+INDEX(Parametria!$V:$V,MATCH(Tabla_Consulta_desde_Reporte_de_Valorización_de_Instrumentos[[#This Row],[CODIGO_SBS]],Parametria!$B:$B,0))</f>
        <v>Huascacocha Finance Limited</v>
      </c>
      <c r="I122" t="s">
        <v>404</v>
      </c>
      <c r="J122" t="s">
        <v>405</v>
      </c>
      <c r="K122" t="s">
        <v>307</v>
      </c>
      <c r="L122">
        <v>1000</v>
      </c>
      <c r="M122" s="20">
        <v>312930.38543830003</v>
      </c>
      <c r="N122">
        <v>312930.38543830003</v>
      </c>
      <c r="O122">
        <v>1379</v>
      </c>
      <c r="P122" s="23">
        <v>46844</v>
      </c>
      <c r="Q122">
        <v>822</v>
      </c>
      <c r="R122">
        <v>1</v>
      </c>
      <c r="S122" t="s">
        <v>232</v>
      </c>
      <c r="T122">
        <v>312797.48541650001</v>
      </c>
      <c r="U122" s="20">
        <v>312797.48541650001</v>
      </c>
      <c r="V122" t="s">
        <v>233</v>
      </c>
      <c r="W122">
        <v>0</v>
      </c>
      <c r="X122">
        <v>0</v>
      </c>
      <c r="Y122">
        <v>0</v>
      </c>
      <c r="Z122">
        <v>9.6374199999999993E-2</v>
      </c>
      <c r="AA122" t="str">
        <f>+MID(Tabla_Consulta_desde_Reporte_de_Valorización_de_Instrumentos[[#This Row],[CODIGO_SBS]],7,1)</f>
        <v>3</v>
      </c>
      <c r="AB122" t="e">
        <f>_xlfn.XLOOKUP(Tabla_Consulta_desde_Reporte_de_Valorización_de_Instrumentos[[#This Row],[CODIGO_SBS]],G_P!A:A,G_P!E:E)</f>
        <v>#N/A</v>
      </c>
    </row>
    <row r="123" spans="2:28" hidden="1" x14ac:dyDescent="0.35">
      <c r="B123" s="22" t="s">
        <v>35557</v>
      </c>
      <c r="C123" t="s">
        <v>396</v>
      </c>
      <c r="D123" t="s">
        <v>234</v>
      </c>
      <c r="E123" t="s">
        <v>397</v>
      </c>
      <c r="F123" t="s">
        <v>402</v>
      </c>
      <c r="G123" t="s">
        <v>403</v>
      </c>
      <c r="H123" t="str">
        <f>+INDEX(Parametria!$V:$V,MATCH(Tabla_Consulta_desde_Reporte_de_Valorización_de_Instrumentos[[#This Row],[CODIGO_SBS]],Parametria!$B:$B,0))</f>
        <v>Huascacocha Finance Limited</v>
      </c>
      <c r="I123" t="s">
        <v>404</v>
      </c>
      <c r="J123" t="s">
        <v>405</v>
      </c>
      <c r="K123" t="s">
        <v>307</v>
      </c>
      <c r="L123">
        <v>1000</v>
      </c>
      <c r="M123" s="20">
        <v>3574985.7086258</v>
      </c>
      <c r="N123">
        <v>3574985.7086258</v>
      </c>
      <c r="O123">
        <v>15754</v>
      </c>
      <c r="P123" s="23">
        <v>46844</v>
      </c>
      <c r="Q123">
        <v>822</v>
      </c>
      <c r="R123">
        <v>1</v>
      </c>
      <c r="S123" t="s">
        <v>232</v>
      </c>
      <c r="T123">
        <v>3573467.4294790002</v>
      </c>
      <c r="U123" s="20">
        <v>3573467.4294790002</v>
      </c>
      <c r="V123" t="s">
        <v>233</v>
      </c>
      <c r="W123">
        <v>0</v>
      </c>
      <c r="X123">
        <v>0</v>
      </c>
      <c r="Y123">
        <v>0</v>
      </c>
      <c r="Z123">
        <v>9.6374199999999993E-2</v>
      </c>
      <c r="AA123" t="str">
        <f>+MID(Tabla_Consulta_desde_Reporte_de_Valorización_de_Instrumentos[[#This Row],[CODIGO_SBS]],7,1)</f>
        <v>3</v>
      </c>
      <c r="AB123" t="e">
        <f>_xlfn.XLOOKUP(Tabla_Consulta_desde_Reporte_de_Valorización_de_Instrumentos[[#This Row],[CODIGO_SBS]],G_P!A:A,G_P!E:E)</f>
        <v>#N/A</v>
      </c>
    </row>
    <row r="124" spans="2:28" hidden="1" x14ac:dyDescent="0.35">
      <c r="B124" s="22" t="s">
        <v>35557</v>
      </c>
      <c r="C124" t="s">
        <v>396</v>
      </c>
      <c r="D124" t="s">
        <v>234</v>
      </c>
      <c r="E124" t="s">
        <v>397</v>
      </c>
      <c r="F124" t="s">
        <v>116</v>
      </c>
      <c r="G124" t="s">
        <v>110</v>
      </c>
      <c r="H124" t="str">
        <f>+INDEX(Parametria!$V:$V,MATCH(Tabla_Consulta_desde_Reporte_de_Valorización_de_Instrumentos[[#This Row],[CODIGO_SBS]],Parametria!$B:$B,0))</f>
        <v>Huascacocha Finance Limited</v>
      </c>
      <c r="I124" t="s">
        <v>406</v>
      </c>
      <c r="J124" t="s">
        <v>405</v>
      </c>
      <c r="K124" t="s">
        <v>307</v>
      </c>
      <c r="L124">
        <v>1000</v>
      </c>
      <c r="M124" s="20">
        <v>5524662.5953823999</v>
      </c>
      <c r="N124">
        <v>5524662.5953823999</v>
      </c>
      <c r="O124">
        <v>24352</v>
      </c>
      <c r="P124" s="23">
        <v>46844</v>
      </c>
      <c r="Q124">
        <v>822</v>
      </c>
      <c r="R124">
        <v>1</v>
      </c>
      <c r="S124" t="s">
        <v>232</v>
      </c>
      <c r="T124">
        <v>5522311.1565215997</v>
      </c>
      <c r="U124" s="20">
        <v>5522311.1565215997</v>
      </c>
      <c r="V124" t="s">
        <v>233</v>
      </c>
      <c r="W124">
        <v>0</v>
      </c>
      <c r="X124">
        <v>0</v>
      </c>
      <c r="Y124">
        <v>0</v>
      </c>
      <c r="Z124">
        <v>9.6560400000000005E-2</v>
      </c>
      <c r="AA124" t="str">
        <f>+MID(Tabla_Consulta_desde_Reporte_de_Valorización_de_Instrumentos[[#This Row],[CODIGO_SBS]],7,1)</f>
        <v>3</v>
      </c>
      <c r="AB124" t="e">
        <f>_xlfn.XLOOKUP(Tabla_Consulta_desde_Reporte_de_Valorización_de_Instrumentos[[#This Row],[CODIGO_SBS]],G_P!A:A,G_P!E:E)</f>
        <v>#N/A</v>
      </c>
    </row>
    <row r="125" spans="2:28" hidden="1" x14ac:dyDescent="0.35">
      <c r="B125" s="22" t="s">
        <v>35557</v>
      </c>
      <c r="C125" t="s">
        <v>396</v>
      </c>
      <c r="D125" t="s">
        <v>234</v>
      </c>
      <c r="E125" t="s">
        <v>397</v>
      </c>
      <c r="F125" t="s">
        <v>112</v>
      </c>
      <c r="G125" t="s">
        <v>106</v>
      </c>
      <c r="H125" t="str">
        <f>+INDEX(Parametria!$V:$V,MATCH(Tabla_Consulta_desde_Reporte_de_Valorización_de_Instrumentos[[#This Row],[CODIGO_SBS]],Parametria!$B:$B,0))</f>
        <v>ADP</v>
      </c>
      <c r="I125" t="s">
        <v>407</v>
      </c>
      <c r="J125" t="s">
        <v>35576</v>
      </c>
      <c r="K125" t="s">
        <v>231</v>
      </c>
      <c r="L125">
        <v>100</v>
      </c>
      <c r="M125" s="20">
        <v>206963.99310170001</v>
      </c>
      <c r="N125">
        <v>206963.99310170001</v>
      </c>
      <c r="O125">
        <v>247109</v>
      </c>
      <c r="P125" s="23">
        <v>46153</v>
      </c>
      <c r="Q125">
        <v>131</v>
      </c>
      <c r="R125">
        <v>1</v>
      </c>
      <c r="S125" t="s">
        <v>232</v>
      </c>
      <c r="T125">
        <v>206965.74757559999</v>
      </c>
      <c r="U125" s="20">
        <v>206965.74757559999</v>
      </c>
      <c r="V125" t="s">
        <v>316</v>
      </c>
      <c r="W125">
        <v>0</v>
      </c>
      <c r="X125">
        <v>0</v>
      </c>
      <c r="Y125">
        <v>0</v>
      </c>
      <c r="Z125">
        <v>-7.0999999999999998E-6</v>
      </c>
      <c r="AA125" t="str">
        <f>+MID(Tabla_Consulta_desde_Reporte_de_Valorización_de_Instrumentos[[#This Row],[CODIGO_SBS]],7,1)</f>
        <v>1</v>
      </c>
      <c r="AB125" t="str">
        <f>_xlfn.XLOOKUP(Tabla_Consulta_desde_Reporte_de_Valorización_de_Instrumentos[[#This Row],[CODIGO_SBS]],G_P!A:A,G_P!E:E)</f>
        <v>Renta Fija</v>
      </c>
    </row>
    <row r="126" spans="2:28" hidden="1" x14ac:dyDescent="0.35">
      <c r="B126" s="22" t="s">
        <v>35557</v>
      </c>
      <c r="C126" t="s">
        <v>396</v>
      </c>
      <c r="D126" t="s">
        <v>234</v>
      </c>
      <c r="E126" t="s">
        <v>397</v>
      </c>
      <c r="F126" t="s">
        <v>111</v>
      </c>
      <c r="G126" t="s">
        <v>105</v>
      </c>
      <c r="H126" t="str">
        <f>+INDEX(Parametria!$V:$V,MATCH(Tabla_Consulta_desde_Reporte_de_Valorización_de_Instrumentos[[#This Row],[CODIGO_SBS]],Parametria!$B:$B,0))</f>
        <v>PF Colegios Peruanos</v>
      </c>
      <c r="I126" t="s">
        <v>412</v>
      </c>
      <c r="J126" t="s">
        <v>411</v>
      </c>
      <c r="K126" t="s">
        <v>231</v>
      </c>
      <c r="L126">
        <v>1000</v>
      </c>
      <c r="M126" s="20">
        <v>43825878.975749999</v>
      </c>
      <c r="N126">
        <v>43825878.975749999</v>
      </c>
      <c r="O126">
        <v>47500</v>
      </c>
      <c r="P126" s="23">
        <v>49197</v>
      </c>
      <c r="Q126">
        <v>3175</v>
      </c>
      <c r="R126">
        <v>1</v>
      </c>
      <c r="S126" t="s">
        <v>232</v>
      </c>
      <c r="T126">
        <v>43788986.52375</v>
      </c>
      <c r="U126" s="20">
        <v>43788986.52375</v>
      </c>
      <c r="V126" t="s">
        <v>319</v>
      </c>
      <c r="W126">
        <v>0</v>
      </c>
      <c r="X126">
        <v>0</v>
      </c>
      <c r="Y126">
        <v>0</v>
      </c>
      <c r="Z126">
        <v>0.77668320000000002</v>
      </c>
      <c r="AA126" t="str">
        <f>+MID(Tabla_Consulta_desde_Reporte_de_Valorización_de_Instrumentos[[#This Row],[CODIGO_SBS]],7,1)</f>
        <v>1</v>
      </c>
      <c r="AB126" t="str">
        <f>_xlfn.XLOOKUP(Tabla_Consulta_desde_Reporte_de_Valorización_de_Instrumentos[[#This Row],[CODIGO_SBS]],G_P!A:A,G_P!E:E)</f>
        <v>Renta Fija</v>
      </c>
    </row>
    <row r="127" spans="2:28" hidden="1" x14ac:dyDescent="0.35">
      <c r="B127" s="22" t="s">
        <v>35557</v>
      </c>
      <c r="C127" t="s">
        <v>396</v>
      </c>
      <c r="D127" t="s">
        <v>32886</v>
      </c>
      <c r="E127" t="s">
        <v>397</v>
      </c>
      <c r="F127" t="s">
        <v>413</v>
      </c>
      <c r="G127" t="s">
        <v>414</v>
      </c>
      <c r="H127" t="str">
        <f>+INDEX(Parametria!$V:$V,MATCH(Tabla_Consulta_desde_Reporte_de_Valorización_de_Instrumentos[[#This Row],[CODIGO_SBS]],Parametria!$B:$B,0))</f>
        <v>PF Colegios Peruanos</v>
      </c>
      <c r="I127" t="s">
        <v>415</v>
      </c>
      <c r="J127" t="s">
        <v>411</v>
      </c>
      <c r="K127" t="s">
        <v>231</v>
      </c>
      <c r="L127">
        <v>1000</v>
      </c>
      <c r="M127" s="20">
        <v>18413306.34</v>
      </c>
      <c r="N127">
        <v>18413306.34</v>
      </c>
      <c r="O127">
        <v>18750</v>
      </c>
      <c r="P127" s="23">
        <v>49534</v>
      </c>
      <c r="Q127">
        <v>3512</v>
      </c>
      <c r="R127">
        <v>1</v>
      </c>
      <c r="S127" t="s">
        <v>232</v>
      </c>
      <c r="T127">
        <v>18388096.563749999</v>
      </c>
      <c r="U127" s="20">
        <v>18388096.563749999</v>
      </c>
      <c r="V127" t="s">
        <v>319</v>
      </c>
      <c r="W127">
        <v>0</v>
      </c>
      <c r="X127">
        <v>0</v>
      </c>
      <c r="Y127">
        <v>0</v>
      </c>
      <c r="Z127">
        <v>1.3445214000000001</v>
      </c>
      <c r="AA127" t="str">
        <f>+MID(Tabla_Consulta_desde_Reporte_de_Valorización_de_Instrumentos[[#This Row],[CODIGO_SBS]],7,1)</f>
        <v>1</v>
      </c>
      <c r="AB127" t="str">
        <f>_xlfn.XLOOKUP(Tabla_Consulta_desde_Reporte_de_Valorización_de_Instrumentos[[#This Row],[CODIGO_SBS]],G_P!A:A,G_P!E:E)</f>
        <v>Renta Fija</v>
      </c>
    </row>
    <row r="128" spans="2:28" hidden="1" x14ac:dyDescent="0.35">
      <c r="B128" s="22" t="s">
        <v>35557</v>
      </c>
      <c r="C128" t="s">
        <v>396</v>
      </c>
      <c r="D128" t="s">
        <v>32886</v>
      </c>
      <c r="E128" t="s">
        <v>397</v>
      </c>
      <c r="F128" t="s">
        <v>111</v>
      </c>
      <c r="G128" t="s">
        <v>105</v>
      </c>
      <c r="H128" t="str">
        <f>+INDEX(Parametria!$V:$V,MATCH(Tabla_Consulta_desde_Reporte_de_Valorización_de_Instrumentos[[#This Row],[CODIGO_SBS]],Parametria!$B:$B,0))</f>
        <v>PF Colegios Peruanos</v>
      </c>
      <c r="I128" t="s">
        <v>412</v>
      </c>
      <c r="J128" t="s">
        <v>411</v>
      </c>
      <c r="K128" t="s">
        <v>231</v>
      </c>
      <c r="L128">
        <v>1000</v>
      </c>
      <c r="M128" s="20">
        <v>54897679.980149999</v>
      </c>
      <c r="N128">
        <v>54897679.980149999</v>
      </c>
      <c r="O128">
        <v>59500</v>
      </c>
      <c r="P128" s="23">
        <v>49197</v>
      </c>
      <c r="Q128">
        <v>3175</v>
      </c>
      <c r="R128">
        <v>1</v>
      </c>
      <c r="S128" t="s">
        <v>232</v>
      </c>
      <c r="T128">
        <v>54851467.329750001</v>
      </c>
      <c r="U128" s="20">
        <v>54851467.329750001</v>
      </c>
      <c r="V128" t="s">
        <v>319</v>
      </c>
      <c r="W128">
        <v>0</v>
      </c>
      <c r="X128">
        <v>0</v>
      </c>
      <c r="Y128">
        <v>0</v>
      </c>
      <c r="Z128">
        <v>0.77668320000000002</v>
      </c>
      <c r="AA128" t="str">
        <f>+MID(Tabla_Consulta_desde_Reporte_de_Valorización_de_Instrumentos[[#This Row],[CODIGO_SBS]],7,1)</f>
        <v>1</v>
      </c>
      <c r="AB128" t="str">
        <f>_xlfn.XLOOKUP(Tabla_Consulta_desde_Reporte_de_Valorización_de_Instrumentos[[#This Row],[CODIGO_SBS]],G_P!A:A,G_P!E:E)</f>
        <v>Renta Fija</v>
      </c>
    </row>
    <row r="129" spans="2:28" hidden="1" x14ac:dyDescent="0.35">
      <c r="B129" s="22" t="s">
        <v>35557</v>
      </c>
      <c r="C129" t="s">
        <v>396</v>
      </c>
      <c r="D129" t="s">
        <v>32886</v>
      </c>
      <c r="E129" t="s">
        <v>397</v>
      </c>
      <c r="F129" t="s">
        <v>408</v>
      </c>
      <c r="G129" t="s">
        <v>409</v>
      </c>
      <c r="H129" t="str">
        <f>+INDEX(Parametria!$V:$V,MATCH(Tabla_Consulta_desde_Reporte_de_Valorización_de_Instrumentos[[#This Row],[CODIGO_SBS]],Parametria!$B:$B,0))</f>
        <v>PF Colegios Peruanos</v>
      </c>
      <c r="I129" t="s">
        <v>410</v>
      </c>
      <c r="J129" t="s">
        <v>411</v>
      </c>
      <c r="K129" t="s">
        <v>231</v>
      </c>
      <c r="L129">
        <v>975</v>
      </c>
      <c r="M129" s="20">
        <v>24515266.39144</v>
      </c>
      <c r="N129">
        <v>24515266.39144</v>
      </c>
      <c r="O129">
        <v>30700</v>
      </c>
      <c r="P129" s="23">
        <v>50273</v>
      </c>
      <c r="Q129">
        <v>4251</v>
      </c>
      <c r="R129">
        <v>1</v>
      </c>
      <c r="S129" t="s">
        <v>232</v>
      </c>
      <c r="T129">
        <v>24466296.382429998</v>
      </c>
      <c r="U129" s="20">
        <v>24466296.382429998</v>
      </c>
      <c r="V129" t="s">
        <v>319</v>
      </c>
      <c r="W129">
        <v>0</v>
      </c>
      <c r="X129">
        <v>0</v>
      </c>
      <c r="Y129">
        <v>0</v>
      </c>
      <c r="Z129">
        <v>1.5951143000000001</v>
      </c>
      <c r="AA129" t="str">
        <f>+MID(Tabla_Consulta_desde_Reporte_de_Valorización_de_Instrumentos[[#This Row],[CODIGO_SBS]],7,1)</f>
        <v>1</v>
      </c>
      <c r="AB129" t="str">
        <f>_xlfn.XLOOKUP(Tabla_Consulta_desde_Reporte_de_Valorización_de_Instrumentos[[#This Row],[CODIGO_SBS]],G_P!A:A,G_P!E:E)</f>
        <v>Renta Fija</v>
      </c>
    </row>
    <row r="130" spans="2:28" hidden="1" x14ac:dyDescent="0.35">
      <c r="B130" s="22" t="s">
        <v>35557</v>
      </c>
      <c r="C130" t="s">
        <v>396</v>
      </c>
      <c r="D130" t="s">
        <v>32886</v>
      </c>
      <c r="E130" t="s">
        <v>397</v>
      </c>
      <c r="F130" t="s">
        <v>113</v>
      </c>
      <c r="G130" t="s">
        <v>107</v>
      </c>
      <c r="H130" t="str">
        <f>+INDEX(Parametria!$V:$V,MATCH(Tabla_Consulta_desde_Reporte_de_Valorización_de_Instrumentos[[#This Row],[CODIGO_SBS]],Parametria!$B:$B,0))</f>
        <v>Casa Andina</v>
      </c>
      <c r="I130" t="s">
        <v>416</v>
      </c>
      <c r="J130" t="s">
        <v>417</v>
      </c>
      <c r="K130" t="s">
        <v>275</v>
      </c>
      <c r="L130">
        <v>10000</v>
      </c>
      <c r="M130" s="20">
        <v>26724804.714830499</v>
      </c>
      <c r="N130">
        <v>7951681.012476</v>
      </c>
      <c r="O130">
        <v>920</v>
      </c>
      <c r="P130" s="23">
        <v>49290</v>
      </c>
      <c r="Q130">
        <v>3268</v>
      </c>
      <c r="R130">
        <v>3.3609</v>
      </c>
      <c r="S130" t="s">
        <v>232</v>
      </c>
      <c r="T130">
        <v>26707721.564821701</v>
      </c>
      <c r="U130" s="20">
        <v>7942580.6116760001</v>
      </c>
      <c r="V130" t="s">
        <v>418</v>
      </c>
      <c r="W130">
        <v>0</v>
      </c>
      <c r="X130">
        <v>0</v>
      </c>
      <c r="Y130">
        <v>0</v>
      </c>
      <c r="Z130">
        <v>9.8917400000000004</v>
      </c>
      <c r="AA130" t="str">
        <f>+MID(Tabla_Consulta_desde_Reporte_de_Valorización_de_Instrumentos[[#This Row],[CODIGO_SBS]],7,1)</f>
        <v>2</v>
      </c>
      <c r="AB130" t="str">
        <f>_xlfn.XLOOKUP(Tabla_Consulta_desde_Reporte_de_Valorización_de_Instrumentos[[#This Row],[CODIGO_SBS]],G_P!A:A,G_P!E:E)</f>
        <v>Renta Fija</v>
      </c>
    </row>
    <row r="131" spans="2:28" hidden="1" x14ac:dyDescent="0.35">
      <c r="B131" s="22" t="s">
        <v>35557</v>
      </c>
      <c r="C131" t="s">
        <v>396</v>
      </c>
      <c r="D131" t="s">
        <v>234</v>
      </c>
      <c r="E131" t="s">
        <v>397</v>
      </c>
      <c r="F131" t="s">
        <v>113</v>
      </c>
      <c r="G131" t="s">
        <v>107</v>
      </c>
      <c r="H131" t="str">
        <f>+INDEX(Parametria!$V:$V,MATCH(Tabla_Consulta_desde_Reporte_de_Valorización_de_Instrumentos[[#This Row],[CODIGO_SBS]],Parametria!$B:$B,0))</f>
        <v>Casa Andina</v>
      </c>
      <c r="I131" t="s">
        <v>416</v>
      </c>
      <c r="J131" t="s">
        <v>417</v>
      </c>
      <c r="K131" t="s">
        <v>275</v>
      </c>
      <c r="L131">
        <v>10000</v>
      </c>
      <c r="M131" s="20">
        <v>1452435.0388493999</v>
      </c>
      <c r="N131">
        <v>432156.57676500001</v>
      </c>
      <c r="O131">
        <v>50</v>
      </c>
      <c r="P131" s="23">
        <v>49290</v>
      </c>
      <c r="Q131">
        <v>3268</v>
      </c>
      <c r="R131">
        <v>3.3609</v>
      </c>
      <c r="S131" t="s">
        <v>232</v>
      </c>
      <c r="T131">
        <v>1451506.6067836999</v>
      </c>
      <c r="U131" s="20">
        <v>431661.98976500001</v>
      </c>
      <c r="V131" t="s">
        <v>418</v>
      </c>
      <c r="W131">
        <v>0</v>
      </c>
      <c r="X131">
        <v>0</v>
      </c>
      <c r="Y131">
        <v>0</v>
      </c>
      <c r="Z131">
        <v>9.8917400000000004</v>
      </c>
      <c r="AA131" t="str">
        <f>+MID(Tabla_Consulta_desde_Reporte_de_Valorización_de_Instrumentos[[#This Row],[CODIGO_SBS]],7,1)</f>
        <v>2</v>
      </c>
      <c r="AB131" t="str">
        <f>_xlfn.XLOOKUP(Tabla_Consulta_desde_Reporte_de_Valorización_de_Instrumentos[[#This Row],[CODIGO_SBS]],G_P!A:A,G_P!E:E)</f>
        <v>Renta Fija</v>
      </c>
    </row>
    <row r="132" spans="2:28" x14ac:dyDescent="0.35">
      <c r="B132" s="22" t="s">
        <v>35557</v>
      </c>
      <c r="C132" t="s">
        <v>419</v>
      </c>
      <c r="D132" t="s">
        <v>234</v>
      </c>
      <c r="E132" t="s">
        <v>420</v>
      </c>
      <c r="F132" t="s">
        <v>72</v>
      </c>
      <c r="G132" t="s">
        <v>65</v>
      </c>
      <c r="H132" t="str">
        <f>+INDEX(Parametria!$V:$V,MATCH(Tabla_Consulta_desde_Reporte_de_Valorización_de_Instrumentos[[#This Row],[CODIGO_SBS]],Parametria!$B:$B,0))</f>
        <v>InRetail Peru</v>
      </c>
      <c r="I132" t="s">
        <v>421</v>
      </c>
      <c r="J132" t="s">
        <v>422</v>
      </c>
      <c r="K132" t="s">
        <v>275</v>
      </c>
      <c r="L132">
        <v>10</v>
      </c>
      <c r="M132" s="20">
        <v>388490448.9202975</v>
      </c>
      <c r="N132">
        <v>115591195.489392</v>
      </c>
      <c r="O132">
        <v>4620255</v>
      </c>
      <c r="P132" s="23"/>
      <c r="R132">
        <v>3.3609</v>
      </c>
      <c r="S132" t="s">
        <v>423</v>
      </c>
      <c r="T132">
        <v>385203840.19855142</v>
      </c>
      <c r="U132" s="20">
        <v>114555356.0335905</v>
      </c>
      <c r="V132" t="s">
        <v>319</v>
      </c>
      <c r="W132">
        <v>8247269000</v>
      </c>
      <c r="X132">
        <v>3281203000</v>
      </c>
      <c r="Y132">
        <v>4966066000</v>
      </c>
      <c r="Z132">
        <v>0.22419529999999999</v>
      </c>
      <c r="AA132" t="str">
        <f>+MID(Tabla_Consulta_desde_Reporte_de_Valorización_de_Instrumentos[[#This Row],[CODIGO_SBS]],7,1)</f>
        <v>2</v>
      </c>
      <c r="AB132" t="str">
        <f>_xlfn.XLOOKUP(Tabla_Consulta_desde_Reporte_de_Valorización_de_Instrumentos[[#This Row],[CODIGO_SBS]],G_P!A:A,G_P!E:E)</f>
        <v>Renta Variable</v>
      </c>
    </row>
    <row r="133" spans="2:28" x14ac:dyDescent="0.35">
      <c r="B133" s="22" t="s">
        <v>35557</v>
      </c>
      <c r="C133" t="s">
        <v>419</v>
      </c>
      <c r="D133" t="s">
        <v>32886</v>
      </c>
      <c r="E133" t="s">
        <v>420</v>
      </c>
      <c r="F133" t="s">
        <v>72</v>
      </c>
      <c r="G133" t="s">
        <v>65</v>
      </c>
      <c r="H133" t="str">
        <f>+INDEX(Parametria!$V:$V,MATCH(Tabla_Consulta_desde_Reporte_de_Valorización_de_Instrumentos[[#This Row],[CODIGO_SBS]],Parametria!$B:$B,0))</f>
        <v>InRetail Peru</v>
      </c>
      <c r="I133" t="s">
        <v>421</v>
      </c>
      <c r="J133" t="s">
        <v>422</v>
      </c>
      <c r="K133" t="s">
        <v>275</v>
      </c>
      <c r="L133">
        <v>10</v>
      </c>
      <c r="M133" s="20">
        <v>15939421.514521601</v>
      </c>
      <c r="N133">
        <v>4742605.1100960001</v>
      </c>
      <c r="O133">
        <v>189565</v>
      </c>
      <c r="P133" s="23"/>
      <c r="R133">
        <v>3.3609</v>
      </c>
      <c r="S133" t="s">
        <v>423</v>
      </c>
      <c r="T133">
        <v>15804574.8486259</v>
      </c>
      <c r="U133" s="20">
        <v>4700105.5280515002</v>
      </c>
      <c r="V133" t="s">
        <v>319</v>
      </c>
      <c r="W133">
        <v>8247269000</v>
      </c>
      <c r="X133">
        <v>3281203000</v>
      </c>
      <c r="Y133">
        <v>4966066000</v>
      </c>
      <c r="Z133">
        <v>0.22419529999999999</v>
      </c>
      <c r="AA133" t="str">
        <f>+MID(Tabla_Consulta_desde_Reporte_de_Valorización_de_Instrumentos[[#This Row],[CODIGO_SBS]],7,1)</f>
        <v>2</v>
      </c>
      <c r="AB133" t="str">
        <f>_xlfn.XLOOKUP(Tabla_Consulta_desde_Reporte_de_Valorización_de_Instrumentos[[#This Row],[CODIGO_SBS]],G_P!A:A,G_P!E:E)</f>
        <v>Renta Variable</v>
      </c>
    </row>
    <row r="134" spans="2:28" x14ac:dyDescent="0.35">
      <c r="B134" s="22" t="s">
        <v>35557</v>
      </c>
      <c r="C134" t="s">
        <v>419</v>
      </c>
      <c r="D134" t="s">
        <v>424</v>
      </c>
      <c r="E134" t="s">
        <v>420</v>
      </c>
      <c r="F134" t="s">
        <v>72</v>
      </c>
      <c r="G134" t="s">
        <v>65</v>
      </c>
      <c r="H134" t="str">
        <f>+INDEX(Parametria!$V:$V,MATCH(Tabla_Consulta_desde_Reporte_de_Valorización_de_Instrumentos[[#This Row],[CODIGO_SBS]],Parametria!$B:$B,0))</f>
        <v>InRetail Peru</v>
      </c>
      <c r="I134" t="s">
        <v>421</v>
      </c>
      <c r="J134" t="s">
        <v>422</v>
      </c>
      <c r="K134" t="s">
        <v>275</v>
      </c>
      <c r="L134">
        <v>10</v>
      </c>
      <c r="M134" s="20">
        <v>68448070.944131106</v>
      </c>
      <c r="N134">
        <v>20365994.508652799</v>
      </c>
      <c r="O134">
        <v>814042</v>
      </c>
      <c r="P134" s="23"/>
      <c r="R134">
        <v>3.3609</v>
      </c>
      <c r="S134" t="s">
        <v>423</v>
      </c>
      <c r="T134">
        <v>67869003.871628106</v>
      </c>
      <c r="U134" s="20">
        <v>20183490.118250199</v>
      </c>
      <c r="V134" t="s">
        <v>319</v>
      </c>
      <c r="W134">
        <v>8247269000</v>
      </c>
      <c r="X134">
        <v>3281203000</v>
      </c>
      <c r="Y134">
        <v>4966066000</v>
      </c>
      <c r="Z134">
        <v>0.22419529999999999</v>
      </c>
      <c r="AA134" t="str">
        <f>+MID(Tabla_Consulta_desde_Reporte_de_Valorización_de_Instrumentos[[#This Row],[CODIGO_SBS]],7,1)</f>
        <v>2</v>
      </c>
      <c r="AB134" t="str">
        <f>_xlfn.XLOOKUP(Tabla_Consulta_desde_Reporte_de_Valorización_de_Instrumentos[[#This Row],[CODIGO_SBS]],G_P!A:A,G_P!E:E)</f>
        <v>Renta Variable</v>
      </c>
    </row>
    <row r="135" spans="2:28" hidden="1" x14ac:dyDescent="0.35">
      <c r="B135" s="22" t="s">
        <v>35557</v>
      </c>
      <c r="C135" t="s">
        <v>419</v>
      </c>
      <c r="D135" t="s">
        <v>424</v>
      </c>
      <c r="E135" t="s">
        <v>420</v>
      </c>
      <c r="F135" t="s">
        <v>73</v>
      </c>
      <c r="G135" t="s">
        <v>66</v>
      </c>
      <c r="H135" t="str">
        <f>+INDEX(Parametria!$V:$V,MATCH(Tabla_Consulta_desde_Reporte_de_Valorización_de_Instrumentos[[#This Row],[CODIGO_SBS]],Parametria!$B:$B,0))</f>
        <v>Ferreycorp</v>
      </c>
      <c r="I135" t="s">
        <v>425</v>
      </c>
      <c r="J135" t="s">
        <v>426</v>
      </c>
      <c r="K135" t="s">
        <v>231</v>
      </c>
      <c r="L135">
        <v>1</v>
      </c>
      <c r="M135" s="20">
        <v>99472294.527117595</v>
      </c>
      <c r="N135">
        <v>99472294.527117595</v>
      </c>
      <c r="O135">
        <v>25515237</v>
      </c>
      <c r="P135" s="23"/>
      <c r="R135">
        <v>1</v>
      </c>
      <c r="S135" t="s">
        <v>423</v>
      </c>
      <c r="T135">
        <v>98073021.0693717</v>
      </c>
      <c r="U135" s="20">
        <v>98073021.0693717</v>
      </c>
      <c r="V135" t="s">
        <v>427</v>
      </c>
      <c r="W135">
        <v>2788216000</v>
      </c>
      <c r="X135">
        <v>117726000</v>
      </c>
      <c r="Y135">
        <v>2670490000</v>
      </c>
      <c r="Z135">
        <v>5.4840699999999999E-2</v>
      </c>
      <c r="AA135" t="str">
        <f>+MID(Tabla_Consulta_desde_Reporte_de_Valorización_de_Instrumentos[[#This Row],[CODIGO_SBS]],7,1)</f>
        <v>1</v>
      </c>
      <c r="AB135" t="e">
        <f>_xlfn.XLOOKUP(Tabla_Consulta_desde_Reporte_de_Valorización_de_Instrumentos[[#This Row],[CODIGO_SBS]],G_P!A:A,G_P!E:E)</f>
        <v>#N/A</v>
      </c>
    </row>
    <row r="136" spans="2:28" hidden="1" x14ac:dyDescent="0.35">
      <c r="B136" s="22" t="s">
        <v>35557</v>
      </c>
      <c r="C136" t="s">
        <v>419</v>
      </c>
      <c r="D136" t="s">
        <v>32886</v>
      </c>
      <c r="E136" t="s">
        <v>420</v>
      </c>
      <c r="F136" t="s">
        <v>73</v>
      </c>
      <c r="G136" t="s">
        <v>66</v>
      </c>
      <c r="H136" t="str">
        <f>+INDEX(Parametria!$V:$V,MATCH(Tabla_Consulta_desde_Reporte_de_Valorización_de_Instrumentos[[#This Row],[CODIGO_SBS]],Parametria!$B:$B,0))</f>
        <v>Ferreycorp</v>
      </c>
      <c r="I136" t="s">
        <v>425</v>
      </c>
      <c r="J136" t="s">
        <v>426</v>
      </c>
      <c r="K136" t="s">
        <v>231</v>
      </c>
      <c r="L136">
        <v>1</v>
      </c>
      <c r="M136" s="20">
        <v>70359786.479683995</v>
      </c>
      <c r="N136">
        <v>70359786.479683995</v>
      </c>
      <c r="O136">
        <v>18047705</v>
      </c>
      <c r="P136" s="23"/>
      <c r="R136">
        <v>1</v>
      </c>
      <c r="S136" t="s">
        <v>423</v>
      </c>
      <c r="T136">
        <v>69370037.704090506</v>
      </c>
      <c r="U136" s="20">
        <v>69370037.704090506</v>
      </c>
      <c r="V136" t="s">
        <v>427</v>
      </c>
      <c r="W136">
        <v>2788216000</v>
      </c>
      <c r="X136">
        <v>117726000</v>
      </c>
      <c r="Y136">
        <v>2670490000</v>
      </c>
      <c r="Z136">
        <v>5.4840699999999999E-2</v>
      </c>
      <c r="AA136" t="str">
        <f>+MID(Tabla_Consulta_desde_Reporte_de_Valorización_de_Instrumentos[[#This Row],[CODIGO_SBS]],7,1)</f>
        <v>1</v>
      </c>
      <c r="AB136" t="e">
        <f>_xlfn.XLOOKUP(Tabla_Consulta_desde_Reporte_de_Valorización_de_Instrumentos[[#This Row],[CODIGO_SBS]],G_P!A:A,G_P!E:E)</f>
        <v>#N/A</v>
      </c>
    </row>
    <row r="137" spans="2:28" hidden="1" x14ac:dyDescent="0.35">
      <c r="B137" s="22" t="s">
        <v>35557</v>
      </c>
      <c r="C137" t="s">
        <v>419</v>
      </c>
      <c r="D137" t="s">
        <v>234</v>
      </c>
      <c r="E137" t="s">
        <v>420</v>
      </c>
      <c r="F137" t="s">
        <v>73</v>
      </c>
      <c r="G137" t="s">
        <v>66</v>
      </c>
      <c r="H137" t="str">
        <f>+INDEX(Parametria!$V:$V,MATCH(Tabla_Consulta_desde_Reporte_de_Valorización_de_Instrumentos[[#This Row],[CODIGO_SBS]],Parametria!$B:$B,0))</f>
        <v>Ferreycorp</v>
      </c>
      <c r="I137" t="s">
        <v>425</v>
      </c>
      <c r="J137" t="s">
        <v>426</v>
      </c>
      <c r="K137" t="s">
        <v>231</v>
      </c>
      <c r="L137">
        <v>1</v>
      </c>
      <c r="M137" s="20">
        <v>366707973.53817838</v>
      </c>
      <c r="N137">
        <v>366707973.53817838</v>
      </c>
      <c r="O137">
        <v>94062783</v>
      </c>
      <c r="P137" s="23"/>
      <c r="R137">
        <v>1</v>
      </c>
      <c r="S137" t="s">
        <v>423</v>
      </c>
      <c r="T137">
        <v>361549504.6745103</v>
      </c>
      <c r="U137" s="20">
        <v>361549504.6745103</v>
      </c>
      <c r="V137" t="s">
        <v>427</v>
      </c>
      <c r="W137">
        <v>2788216000</v>
      </c>
      <c r="X137">
        <v>117726000</v>
      </c>
      <c r="Y137">
        <v>2670490000</v>
      </c>
      <c r="Z137">
        <v>5.4840699999999999E-2</v>
      </c>
      <c r="AA137" t="str">
        <f>+MID(Tabla_Consulta_desde_Reporte_de_Valorización_de_Instrumentos[[#This Row],[CODIGO_SBS]],7,1)</f>
        <v>1</v>
      </c>
      <c r="AB137" t="e">
        <f>_xlfn.XLOOKUP(Tabla_Consulta_desde_Reporte_de_Valorización_de_Instrumentos[[#This Row],[CODIGO_SBS]],G_P!A:A,G_P!E:E)</f>
        <v>#N/A</v>
      </c>
    </row>
    <row r="138" spans="2:28" hidden="1" x14ac:dyDescent="0.35">
      <c r="B138" s="22" t="s">
        <v>35557</v>
      </c>
      <c r="C138" t="s">
        <v>419</v>
      </c>
      <c r="D138" t="s">
        <v>234</v>
      </c>
      <c r="E138" t="s">
        <v>420</v>
      </c>
      <c r="F138" t="s">
        <v>76</v>
      </c>
      <c r="G138" t="s">
        <v>75</v>
      </c>
      <c r="H138" t="str">
        <f>+INDEX(Parametria!$V:$V,MATCH(Tabla_Consulta_desde_Reporte_de_Valorización_de_Instrumentos[[#This Row],[CODIGO_SBS]],Parametria!$B:$B,0))</f>
        <v>Puerto Chancay</v>
      </c>
      <c r="I138" t="s">
        <v>431</v>
      </c>
      <c r="J138" t="s">
        <v>31454</v>
      </c>
      <c r="K138" t="s">
        <v>231</v>
      </c>
      <c r="L138">
        <v>0.1</v>
      </c>
      <c r="M138" s="20">
        <v>33791427.8752416</v>
      </c>
      <c r="N138">
        <v>33791427.8752416</v>
      </c>
      <c r="O138">
        <v>234904776</v>
      </c>
      <c r="P138" s="23"/>
      <c r="R138">
        <v>1</v>
      </c>
      <c r="S138" t="s">
        <v>423</v>
      </c>
      <c r="T138">
        <v>33791427.8752416</v>
      </c>
      <c r="U138" s="20">
        <v>33791427.8752416</v>
      </c>
      <c r="V138" t="s">
        <v>233</v>
      </c>
      <c r="W138">
        <v>148030515</v>
      </c>
      <c r="X138">
        <v>16201420</v>
      </c>
      <c r="Y138">
        <v>131829095</v>
      </c>
      <c r="Z138">
        <v>0</v>
      </c>
      <c r="AA138" t="str">
        <f>+MID(Tabla_Consulta_desde_Reporte_de_Valorización_de_Instrumentos[[#This Row],[CODIGO_SBS]],7,1)</f>
        <v>1</v>
      </c>
      <c r="AB138" t="e">
        <f>_xlfn.XLOOKUP(Tabla_Consulta_desde_Reporte_de_Valorización_de_Instrumentos[[#This Row],[CODIGO_SBS]],G_P!A:A,G_P!E:E)</f>
        <v>#N/A</v>
      </c>
    </row>
    <row r="139" spans="2:28" hidden="1" x14ac:dyDescent="0.35">
      <c r="B139" s="22" t="s">
        <v>35557</v>
      </c>
      <c r="C139" t="s">
        <v>419</v>
      </c>
      <c r="D139" t="s">
        <v>424</v>
      </c>
      <c r="E139" t="s">
        <v>420</v>
      </c>
      <c r="F139" t="s">
        <v>428</v>
      </c>
      <c r="G139" t="s">
        <v>429</v>
      </c>
      <c r="H139" t="str">
        <f>+INDEX(Parametria!$V:$V,MATCH(Tabla_Consulta_desde_Reporte_de_Valorización_de_Instrumentos[[#This Row],[CODIGO_SBS]],Parametria!$B:$B,0))</f>
        <v>Puerto Chancay</v>
      </c>
      <c r="I139" t="s">
        <v>430</v>
      </c>
      <c r="J139" t="s">
        <v>31454</v>
      </c>
      <c r="K139" t="s">
        <v>231</v>
      </c>
      <c r="L139">
        <v>0.1</v>
      </c>
      <c r="M139" s="20">
        <v>519.70700480000005</v>
      </c>
      <c r="N139">
        <v>519.70700480000005</v>
      </c>
      <c r="O139">
        <v>464</v>
      </c>
      <c r="P139" s="23"/>
      <c r="R139">
        <v>1</v>
      </c>
      <c r="S139" t="s">
        <v>423</v>
      </c>
      <c r="T139">
        <v>519.70700480000005</v>
      </c>
      <c r="U139" s="20">
        <v>519.70700480000005</v>
      </c>
      <c r="V139" t="s">
        <v>233</v>
      </c>
      <c r="W139">
        <v>148030515</v>
      </c>
      <c r="X139">
        <v>16201420</v>
      </c>
      <c r="Y139">
        <v>131829095</v>
      </c>
      <c r="Z139">
        <v>0</v>
      </c>
      <c r="AA139" t="str">
        <f>+MID(Tabla_Consulta_desde_Reporte_de_Valorización_de_Instrumentos[[#This Row],[CODIGO_SBS]],7,1)</f>
        <v>1</v>
      </c>
      <c r="AB139" t="e">
        <f>_xlfn.XLOOKUP(Tabla_Consulta_desde_Reporte_de_Valorización_de_Instrumentos[[#This Row],[CODIGO_SBS]],G_P!A:A,G_P!E:E)</f>
        <v>#N/A</v>
      </c>
    </row>
    <row r="140" spans="2:28" hidden="1" x14ac:dyDescent="0.35">
      <c r="B140" s="22" t="s">
        <v>35557</v>
      </c>
      <c r="C140" t="s">
        <v>419</v>
      </c>
      <c r="D140" t="s">
        <v>234</v>
      </c>
      <c r="E140" t="s">
        <v>420</v>
      </c>
      <c r="F140" t="s">
        <v>428</v>
      </c>
      <c r="G140" t="s">
        <v>429</v>
      </c>
      <c r="H140" t="str">
        <f>+INDEX(Parametria!$V:$V,MATCH(Tabla_Consulta_desde_Reporte_de_Valorización_de_Instrumentos[[#This Row],[CODIGO_SBS]],Parametria!$B:$B,0))</f>
        <v>Puerto Chancay</v>
      </c>
      <c r="I140" t="s">
        <v>430</v>
      </c>
      <c r="J140" t="s">
        <v>31454</v>
      </c>
      <c r="K140" t="s">
        <v>231</v>
      </c>
      <c r="L140">
        <v>0.1</v>
      </c>
      <c r="M140" s="20">
        <v>525.30729580000002</v>
      </c>
      <c r="N140">
        <v>525.30729580000002</v>
      </c>
      <c r="O140">
        <v>469</v>
      </c>
      <c r="P140" s="23"/>
      <c r="R140">
        <v>1</v>
      </c>
      <c r="S140" t="s">
        <v>423</v>
      </c>
      <c r="T140">
        <v>525.30729580000002</v>
      </c>
      <c r="U140" s="20">
        <v>525.30729580000002</v>
      </c>
      <c r="V140" t="s">
        <v>233</v>
      </c>
      <c r="W140">
        <v>148030515</v>
      </c>
      <c r="X140">
        <v>16201420</v>
      </c>
      <c r="Y140">
        <v>131829095</v>
      </c>
      <c r="Z140">
        <v>0</v>
      </c>
      <c r="AA140" t="str">
        <f>+MID(Tabla_Consulta_desde_Reporte_de_Valorización_de_Instrumentos[[#This Row],[CODIGO_SBS]],7,1)</f>
        <v>1</v>
      </c>
      <c r="AB140" t="e">
        <f>_xlfn.XLOOKUP(Tabla_Consulta_desde_Reporte_de_Valorización_de_Instrumentos[[#This Row],[CODIGO_SBS]],G_P!A:A,G_P!E:E)</f>
        <v>#N/A</v>
      </c>
    </row>
    <row r="141" spans="2:28" hidden="1" x14ac:dyDescent="0.35">
      <c r="B141" s="22" t="s">
        <v>35557</v>
      </c>
      <c r="C141" t="s">
        <v>419</v>
      </c>
      <c r="D141" t="s">
        <v>32886</v>
      </c>
      <c r="E141" t="s">
        <v>420</v>
      </c>
      <c r="F141" t="s">
        <v>76</v>
      </c>
      <c r="G141" t="s">
        <v>75</v>
      </c>
      <c r="H141" t="str">
        <f>+INDEX(Parametria!$V:$V,MATCH(Tabla_Consulta_desde_Reporte_de_Valorización_de_Instrumentos[[#This Row],[CODIGO_SBS]],Parametria!$B:$B,0))</f>
        <v>Puerto Chancay</v>
      </c>
      <c r="I141" t="s">
        <v>431</v>
      </c>
      <c r="J141" t="s">
        <v>31454</v>
      </c>
      <c r="K141" t="s">
        <v>231</v>
      </c>
      <c r="L141">
        <v>0.1</v>
      </c>
      <c r="M141" s="20">
        <v>4466719.9202207997</v>
      </c>
      <c r="N141">
        <v>4466719.9202207997</v>
      </c>
      <c r="O141">
        <v>31050888</v>
      </c>
      <c r="P141" s="23"/>
      <c r="R141">
        <v>1</v>
      </c>
      <c r="S141" t="s">
        <v>423</v>
      </c>
      <c r="T141">
        <v>4466719.9202207997</v>
      </c>
      <c r="U141" s="20">
        <v>4466719.9202207997</v>
      </c>
      <c r="V141" t="s">
        <v>233</v>
      </c>
      <c r="W141">
        <v>148030515</v>
      </c>
      <c r="X141">
        <v>16201420</v>
      </c>
      <c r="Y141">
        <v>131829095</v>
      </c>
      <c r="Z141">
        <v>0</v>
      </c>
      <c r="AA141" t="str">
        <f>+MID(Tabla_Consulta_desde_Reporte_de_Valorización_de_Instrumentos[[#This Row],[CODIGO_SBS]],7,1)</f>
        <v>1</v>
      </c>
      <c r="AB141" t="e">
        <f>_xlfn.XLOOKUP(Tabla_Consulta_desde_Reporte_de_Valorización_de_Instrumentos[[#This Row],[CODIGO_SBS]],G_P!A:A,G_P!E:E)</f>
        <v>#N/A</v>
      </c>
    </row>
    <row r="142" spans="2:28" hidden="1" x14ac:dyDescent="0.35">
      <c r="B142" s="22" t="s">
        <v>35557</v>
      </c>
      <c r="C142" t="s">
        <v>419</v>
      </c>
      <c r="D142" t="s">
        <v>32886</v>
      </c>
      <c r="E142" t="s">
        <v>420</v>
      </c>
      <c r="F142" t="s">
        <v>428</v>
      </c>
      <c r="G142" t="s">
        <v>429</v>
      </c>
      <c r="H142" t="str">
        <f>+INDEX(Parametria!$V:$V,MATCH(Tabla_Consulta_desde_Reporte_de_Valorización_de_Instrumentos[[#This Row],[CODIGO_SBS]],Parametria!$B:$B,0))</f>
        <v>Puerto Chancay</v>
      </c>
      <c r="I142" t="s">
        <v>430</v>
      </c>
      <c r="J142" t="s">
        <v>31454</v>
      </c>
      <c r="K142" t="s">
        <v>231</v>
      </c>
      <c r="L142">
        <v>0.1</v>
      </c>
      <c r="M142" s="20">
        <v>75.043899400000001</v>
      </c>
      <c r="N142">
        <v>75.043899400000001</v>
      </c>
      <c r="O142">
        <v>67</v>
      </c>
      <c r="P142" s="23"/>
      <c r="R142">
        <v>1</v>
      </c>
      <c r="S142" t="s">
        <v>423</v>
      </c>
      <c r="T142">
        <v>75.043899400000001</v>
      </c>
      <c r="U142" s="20">
        <v>75.043899400000001</v>
      </c>
      <c r="V142" t="s">
        <v>233</v>
      </c>
      <c r="W142">
        <v>148030515</v>
      </c>
      <c r="X142">
        <v>16201420</v>
      </c>
      <c r="Y142">
        <v>131829095</v>
      </c>
      <c r="Z142">
        <v>0</v>
      </c>
      <c r="AA142" t="str">
        <f>+MID(Tabla_Consulta_desde_Reporte_de_Valorización_de_Instrumentos[[#This Row],[CODIGO_SBS]],7,1)</f>
        <v>1</v>
      </c>
      <c r="AB142" t="e">
        <f>_xlfn.XLOOKUP(Tabla_Consulta_desde_Reporte_de_Valorización_de_Instrumentos[[#This Row],[CODIGO_SBS]],G_P!A:A,G_P!E:E)</f>
        <v>#N/A</v>
      </c>
    </row>
    <row r="143" spans="2:28" hidden="1" x14ac:dyDescent="0.35">
      <c r="B143" s="22" t="s">
        <v>35557</v>
      </c>
      <c r="C143" t="s">
        <v>419</v>
      </c>
      <c r="D143" t="s">
        <v>424</v>
      </c>
      <c r="E143" t="s">
        <v>420</v>
      </c>
      <c r="F143" t="s">
        <v>76</v>
      </c>
      <c r="G143" t="s">
        <v>75</v>
      </c>
      <c r="H143" t="str">
        <f>+INDEX(Parametria!$V:$V,MATCH(Tabla_Consulta_desde_Reporte_de_Valorización_de_Instrumentos[[#This Row],[CODIGO_SBS]],Parametria!$B:$B,0))</f>
        <v>Puerto Chancay</v>
      </c>
      <c r="I143" t="s">
        <v>431</v>
      </c>
      <c r="J143" t="s">
        <v>31454</v>
      </c>
      <c r="K143" t="s">
        <v>231</v>
      </c>
      <c r="L143">
        <v>0.1</v>
      </c>
      <c r="M143" s="20">
        <v>16562183.645705599</v>
      </c>
      <c r="N143">
        <v>16562183.645705599</v>
      </c>
      <c r="O143">
        <v>115133816</v>
      </c>
      <c r="P143" s="23"/>
      <c r="R143">
        <v>1</v>
      </c>
      <c r="S143" t="s">
        <v>423</v>
      </c>
      <c r="T143">
        <v>16562183.645705599</v>
      </c>
      <c r="U143" s="20">
        <v>16562183.645705599</v>
      </c>
      <c r="V143" t="s">
        <v>233</v>
      </c>
      <c r="W143">
        <v>148030515</v>
      </c>
      <c r="X143">
        <v>16201420</v>
      </c>
      <c r="Y143">
        <v>131829095</v>
      </c>
      <c r="Z143">
        <v>0</v>
      </c>
      <c r="AA143" t="str">
        <f>+MID(Tabla_Consulta_desde_Reporte_de_Valorización_de_Instrumentos[[#This Row],[CODIGO_SBS]],7,1)</f>
        <v>1</v>
      </c>
      <c r="AB143" t="e">
        <f>_xlfn.XLOOKUP(Tabla_Consulta_desde_Reporte_de_Valorización_de_Instrumentos[[#This Row],[CODIGO_SBS]],G_P!A:A,G_P!E:E)</f>
        <v>#N/A</v>
      </c>
    </row>
    <row r="144" spans="2:28" hidden="1" x14ac:dyDescent="0.35">
      <c r="B144" s="22" t="s">
        <v>35557</v>
      </c>
      <c r="C144" t="s">
        <v>419</v>
      </c>
      <c r="D144" t="s">
        <v>424</v>
      </c>
      <c r="E144" t="s">
        <v>420</v>
      </c>
      <c r="F144" t="s">
        <v>56</v>
      </c>
      <c r="G144" t="s">
        <v>51</v>
      </c>
      <c r="H144" t="str">
        <f>+INDEX(Parametria!$V:$V,MATCH(Tabla_Consulta_desde_Reporte_de_Valorización_de_Instrumentos[[#This Row],[CODIGO_SBS]],Parametria!$B:$B,0))</f>
        <v>Alicorp</v>
      </c>
      <c r="I144" t="s">
        <v>432</v>
      </c>
      <c r="J144" t="s">
        <v>351</v>
      </c>
      <c r="K144" t="s">
        <v>231</v>
      </c>
      <c r="L144">
        <v>1</v>
      </c>
      <c r="M144" s="20">
        <v>7679913.9241110003</v>
      </c>
      <c r="N144">
        <v>7679913.9241110003</v>
      </c>
      <c r="O144">
        <v>719290</v>
      </c>
      <c r="P144" s="23"/>
      <c r="R144">
        <v>1</v>
      </c>
      <c r="S144" t="s">
        <v>423</v>
      </c>
      <c r="T144">
        <v>7679913.9241110003</v>
      </c>
      <c r="U144" s="20">
        <v>7679913.9241110003</v>
      </c>
      <c r="V144" t="s">
        <v>352</v>
      </c>
      <c r="W144">
        <v>9255978000</v>
      </c>
      <c r="X144">
        <v>6603309000</v>
      </c>
      <c r="Y144">
        <v>2652669000</v>
      </c>
      <c r="Z144">
        <v>0</v>
      </c>
      <c r="AA144" t="str">
        <f>+MID(Tabla_Consulta_desde_Reporte_de_Valorización_de_Instrumentos[[#This Row],[CODIGO_SBS]],7,1)</f>
        <v>1</v>
      </c>
      <c r="AB144" t="e">
        <f>_xlfn.XLOOKUP(Tabla_Consulta_desde_Reporte_de_Valorización_de_Instrumentos[[#This Row],[CODIGO_SBS]],G_P!A:A,G_P!E:E)</f>
        <v>#N/A</v>
      </c>
    </row>
    <row r="145" spans="2:28" hidden="1" x14ac:dyDescent="0.35">
      <c r="B145" s="22" t="s">
        <v>35557</v>
      </c>
      <c r="C145" t="s">
        <v>419</v>
      </c>
      <c r="D145" t="s">
        <v>32886</v>
      </c>
      <c r="E145" t="s">
        <v>420</v>
      </c>
      <c r="F145" t="s">
        <v>56</v>
      </c>
      <c r="G145" t="s">
        <v>51</v>
      </c>
      <c r="H145" t="str">
        <f>+INDEX(Parametria!$V:$V,MATCH(Tabla_Consulta_desde_Reporte_de_Valorización_de_Instrumentos[[#This Row],[CODIGO_SBS]],Parametria!$B:$B,0))</f>
        <v>Alicorp</v>
      </c>
      <c r="I145" t="s">
        <v>432</v>
      </c>
      <c r="J145" t="s">
        <v>351</v>
      </c>
      <c r="K145" t="s">
        <v>231</v>
      </c>
      <c r="L145">
        <v>1</v>
      </c>
      <c r="M145" s="20">
        <v>400753.36683060002</v>
      </c>
      <c r="N145">
        <v>400753.36683060002</v>
      </c>
      <c r="O145">
        <v>37534</v>
      </c>
      <c r="P145" s="23"/>
      <c r="R145">
        <v>1</v>
      </c>
      <c r="S145" t="s">
        <v>423</v>
      </c>
      <c r="T145">
        <v>400753.36683060002</v>
      </c>
      <c r="U145" s="20">
        <v>400753.36683060002</v>
      </c>
      <c r="V145" t="s">
        <v>352</v>
      </c>
      <c r="W145">
        <v>9255978000</v>
      </c>
      <c r="X145">
        <v>6603309000</v>
      </c>
      <c r="Y145">
        <v>2652669000</v>
      </c>
      <c r="Z145">
        <v>0</v>
      </c>
      <c r="AA145" t="str">
        <f>+MID(Tabla_Consulta_desde_Reporte_de_Valorización_de_Instrumentos[[#This Row],[CODIGO_SBS]],7,1)</f>
        <v>1</v>
      </c>
      <c r="AB145" t="e">
        <f>_xlfn.XLOOKUP(Tabla_Consulta_desde_Reporte_de_Valorización_de_Instrumentos[[#This Row],[CODIGO_SBS]],G_P!A:A,G_P!E:E)</f>
        <v>#N/A</v>
      </c>
    </row>
    <row r="146" spans="2:28" hidden="1" x14ac:dyDescent="0.35">
      <c r="B146" s="22" t="s">
        <v>35557</v>
      </c>
      <c r="C146" t="s">
        <v>419</v>
      </c>
      <c r="D146" t="s">
        <v>234</v>
      </c>
      <c r="E146" t="s">
        <v>420</v>
      </c>
      <c r="F146" t="s">
        <v>56</v>
      </c>
      <c r="G146" t="s">
        <v>51</v>
      </c>
      <c r="H146" t="str">
        <f>+INDEX(Parametria!$V:$V,MATCH(Tabla_Consulta_desde_Reporte_de_Valorización_de_Instrumentos[[#This Row],[CODIGO_SBS]],Parametria!$B:$B,0))</f>
        <v>Alicorp</v>
      </c>
      <c r="I146" t="s">
        <v>432</v>
      </c>
      <c r="J146" t="s">
        <v>351</v>
      </c>
      <c r="K146" t="s">
        <v>231</v>
      </c>
      <c r="L146">
        <v>1</v>
      </c>
      <c r="M146" s="20">
        <v>86491137.441500098</v>
      </c>
      <c r="N146">
        <v>86491137.441500098</v>
      </c>
      <c r="O146">
        <v>8100639</v>
      </c>
      <c r="P146" s="23"/>
      <c r="R146">
        <v>1</v>
      </c>
      <c r="S146" t="s">
        <v>423</v>
      </c>
      <c r="T146">
        <v>86491137.441500098</v>
      </c>
      <c r="U146" s="20">
        <v>86491137.441500098</v>
      </c>
      <c r="V146" t="s">
        <v>352</v>
      </c>
      <c r="W146">
        <v>9255978000</v>
      </c>
      <c r="X146">
        <v>6603309000</v>
      </c>
      <c r="Y146">
        <v>2652669000</v>
      </c>
      <c r="Z146">
        <v>0</v>
      </c>
      <c r="AA146" t="str">
        <f>+MID(Tabla_Consulta_desde_Reporte_de_Valorización_de_Instrumentos[[#This Row],[CODIGO_SBS]],7,1)</f>
        <v>1</v>
      </c>
      <c r="AB146" t="e">
        <f>_xlfn.XLOOKUP(Tabla_Consulta_desde_Reporte_de_Valorización_de_Instrumentos[[#This Row],[CODIGO_SBS]],G_P!A:A,G_P!E:E)</f>
        <v>#N/A</v>
      </c>
    </row>
    <row r="147" spans="2:28" hidden="1" x14ac:dyDescent="0.35">
      <c r="B147" s="22" t="s">
        <v>35557</v>
      </c>
      <c r="C147" t="s">
        <v>419</v>
      </c>
      <c r="D147" t="s">
        <v>234</v>
      </c>
      <c r="E147" t="s">
        <v>420</v>
      </c>
      <c r="F147" t="s">
        <v>433</v>
      </c>
      <c r="G147" t="s">
        <v>434</v>
      </c>
      <c r="H147" t="str">
        <f>+INDEX(Parametria!$V:$V,MATCH(Tabla_Consulta_desde_Reporte_de_Valorización_de_Instrumentos[[#This Row],[CODIGO_SBS]],Parametria!$B:$B,0))</f>
        <v>Buenaventura</v>
      </c>
      <c r="I147" t="s">
        <v>435</v>
      </c>
      <c r="J147" t="s">
        <v>436</v>
      </c>
      <c r="K147" t="s">
        <v>231</v>
      </c>
      <c r="L147">
        <v>10</v>
      </c>
      <c r="M147" s="20">
        <v>93565.851500000004</v>
      </c>
      <c r="N147">
        <v>93565.851500000004</v>
      </c>
      <c r="O147">
        <v>1000</v>
      </c>
      <c r="P147" s="23"/>
      <c r="R147">
        <v>1</v>
      </c>
      <c r="S147" t="s">
        <v>423</v>
      </c>
      <c r="T147">
        <v>95844.074999999997</v>
      </c>
      <c r="U147" s="20">
        <v>95844.074999999997</v>
      </c>
      <c r="V147" t="s">
        <v>437</v>
      </c>
      <c r="W147">
        <v>4052129000</v>
      </c>
      <c r="X147">
        <v>932087000</v>
      </c>
      <c r="Y147">
        <v>3120042000</v>
      </c>
      <c r="Z147">
        <v>-2.2782235000000002</v>
      </c>
      <c r="AA147" t="str">
        <f>+MID(Tabla_Consulta_desde_Reporte_de_Valorización_de_Instrumentos[[#This Row],[CODIGO_SBS]],7,1)</f>
        <v>1</v>
      </c>
      <c r="AB147" t="e">
        <f>_xlfn.XLOOKUP(Tabla_Consulta_desde_Reporte_de_Valorización_de_Instrumentos[[#This Row],[CODIGO_SBS]],G_P!A:A,G_P!E:E)</f>
        <v>#N/A</v>
      </c>
    </row>
    <row r="148" spans="2:28" hidden="1" x14ac:dyDescent="0.35">
      <c r="B148" s="22" t="s">
        <v>35557</v>
      </c>
      <c r="C148" t="s">
        <v>419</v>
      </c>
      <c r="D148" t="s">
        <v>234</v>
      </c>
      <c r="E148" t="s">
        <v>420</v>
      </c>
      <c r="F148" t="s">
        <v>71</v>
      </c>
      <c r="G148" t="s">
        <v>64</v>
      </c>
      <c r="H148" t="str">
        <f>+INDEX(Parametria!$V:$V,MATCH(Tabla_Consulta_desde_Reporte_de_Valorización_de_Instrumentos[[#This Row],[CODIGO_SBS]],Parametria!$B:$B,0))</f>
        <v>Cerro Verde</v>
      </c>
      <c r="I148" t="s">
        <v>438</v>
      </c>
      <c r="J148" t="s">
        <v>35577</v>
      </c>
      <c r="K148" t="s">
        <v>275</v>
      </c>
      <c r="L148">
        <v>2.83</v>
      </c>
      <c r="M148" s="20">
        <v>99220112.990915507</v>
      </c>
      <c r="N148">
        <v>29521887.884470101</v>
      </c>
      <c r="O148">
        <v>602713</v>
      </c>
      <c r="P148" s="23"/>
      <c r="R148">
        <v>3.3609</v>
      </c>
      <c r="S148" t="s">
        <v>423</v>
      </c>
      <c r="T148">
        <v>98254985.655109495</v>
      </c>
      <c r="U148" s="20">
        <v>29219944.5830933</v>
      </c>
      <c r="V148" t="s">
        <v>35578</v>
      </c>
      <c r="W148">
        <v>8303997000</v>
      </c>
      <c r="X148">
        <v>1275414000</v>
      </c>
      <c r="Y148">
        <v>7028583000</v>
      </c>
      <c r="Z148">
        <v>0.50097360000000002</v>
      </c>
      <c r="AA148" t="str">
        <f>+MID(Tabla_Consulta_desde_Reporte_de_Valorización_de_Instrumentos[[#This Row],[CODIGO_SBS]],7,1)</f>
        <v>2</v>
      </c>
      <c r="AB148" t="e">
        <f>_xlfn.XLOOKUP(Tabla_Consulta_desde_Reporte_de_Valorización_de_Instrumentos[[#This Row],[CODIGO_SBS]],G_P!A:A,G_P!E:E)</f>
        <v>#N/A</v>
      </c>
    </row>
    <row r="149" spans="2:28" hidden="1" x14ac:dyDescent="0.35">
      <c r="B149" s="22" t="s">
        <v>35557</v>
      </c>
      <c r="C149" t="s">
        <v>419</v>
      </c>
      <c r="D149" t="s">
        <v>424</v>
      </c>
      <c r="E149" t="s">
        <v>420</v>
      </c>
      <c r="F149" t="s">
        <v>71</v>
      </c>
      <c r="G149" t="s">
        <v>64</v>
      </c>
      <c r="H149" t="str">
        <f>+INDEX(Parametria!$V:$V,MATCH(Tabla_Consulta_desde_Reporte_de_Valorización_de_Instrumentos[[#This Row],[CODIGO_SBS]],Parametria!$B:$B,0))</f>
        <v>Cerro Verde</v>
      </c>
      <c r="I149" t="s">
        <v>438</v>
      </c>
      <c r="J149" t="s">
        <v>35577</v>
      </c>
      <c r="K149" t="s">
        <v>275</v>
      </c>
      <c r="L149">
        <v>2.83</v>
      </c>
      <c r="M149" s="20">
        <v>21228892.807594098</v>
      </c>
      <c r="N149">
        <v>6316430.9582535001</v>
      </c>
      <c r="O149">
        <v>128955</v>
      </c>
      <c r="P149" s="23"/>
      <c r="R149">
        <v>3.3609</v>
      </c>
      <c r="S149" t="s">
        <v>423</v>
      </c>
      <c r="T149">
        <v>21022396.522316001</v>
      </c>
      <c r="U149" s="20">
        <v>6251827.9076655004</v>
      </c>
      <c r="V149" t="s">
        <v>35578</v>
      </c>
      <c r="W149">
        <v>8303997000</v>
      </c>
      <c r="X149">
        <v>1275414000</v>
      </c>
      <c r="Y149">
        <v>7028583000</v>
      </c>
      <c r="Z149">
        <v>0.50097360000000002</v>
      </c>
      <c r="AA149" t="str">
        <f>+MID(Tabla_Consulta_desde_Reporte_de_Valorización_de_Instrumentos[[#This Row],[CODIGO_SBS]],7,1)</f>
        <v>2</v>
      </c>
      <c r="AB149" t="e">
        <f>_xlfn.XLOOKUP(Tabla_Consulta_desde_Reporte_de_Valorización_de_Instrumentos[[#This Row],[CODIGO_SBS]],G_P!A:A,G_P!E:E)</f>
        <v>#N/A</v>
      </c>
    </row>
    <row r="150" spans="2:28" hidden="1" x14ac:dyDescent="0.35">
      <c r="B150" s="22" t="s">
        <v>35557</v>
      </c>
      <c r="C150" t="s">
        <v>419</v>
      </c>
      <c r="D150" t="s">
        <v>32886</v>
      </c>
      <c r="E150" t="s">
        <v>420</v>
      </c>
      <c r="F150" t="s">
        <v>71</v>
      </c>
      <c r="G150" t="s">
        <v>64</v>
      </c>
      <c r="H150" t="str">
        <f>+INDEX(Parametria!$V:$V,MATCH(Tabla_Consulta_desde_Reporte_de_Valorización_de_Instrumentos[[#This Row],[CODIGO_SBS]],Parametria!$B:$B,0))</f>
        <v>Cerro Verde</v>
      </c>
      <c r="I150" t="s">
        <v>438</v>
      </c>
      <c r="J150" t="s">
        <v>35577</v>
      </c>
      <c r="K150" t="s">
        <v>275</v>
      </c>
      <c r="L150">
        <v>2.83</v>
      </c>
      <c r="M150" s="20">
        <v>17775113.030902099</v>
      </c>
      <c r="N150">
        <v>5288795.5699075004</v>
      </c>
      <c r="O150">
        <v>107975</v>
      </c>
      <c r="P150" s="23"/>
      <c r="R150">
        <v>3.3609</v>
      </c>
      <c r="S150" t="s">
        <v>423</v>
      </c>
      <c r="T150">
        <v>18009765.079313401</v>
      </c>
      <c r="U150" s="20">
        <v>5355904.6806974998</v>
      </c>
      <c r="V150" t="s">
        <v>35578</v>
      </c>
      <c r="W150">
        <v>8303997000</v>
      </c>
      <c r="X150">
        <v>1275414000</v>
      </c>
      <c r="Y150">
        <v>7028583000</v>
      </c>
      <c r="Z150">
        <v>0.50097360000000002</v>
      </c>
      <c r="AA150" t="str">
        <f>+MID(Tabla_Consulta_desde_Reporte_de_Valorización_de_Instrumentos[[#This Row],[CODIGO_SBS]],7,1)</f>
        <v>2</v>
      </c>
      <c r="AB150" t="e">
        <f>_xlfn.XLOOKUP(Tabla_Consulta_desde_Reporte_de_Valorización_de_Instrumentos[[#This Row],[CODIGO_SBS]],G_P!A:A,G_P!E:E)</f>
        <v>#N/A</v>
      </c>
    </row>
    <row r="151" spans="2:28" hidden="1" x14ac:dyDescent="0.35">
      <c r="B151" s="22" t="s">
        <v>35557</v>
      </c>
      <c r="C151" t="s">
        <v>419</v>
      </c>
      <c r="D151" t="s">
        <v>32886</v>
      </c>
      <c r="E151" t="s">
        <v>420</v>
      </c>
      <c r="F151" t="s">
        <v>50</v>
      </c>
      <c r="G151" t="s">
        <v>47</v>
      </c>
      <c r="H151" t="str">
        <f>+INDEX(Parametria!$V:$V,MATCH(Tabla_Consulta_desde_Reporte_de_Valorización_de_Instrumentos[[#This Row],[CODIGO_SBS]],Parametria!$B:$B,0))</f>
        <v>Unacem</v>
      </c>
      <c r="I151" t="s">
        <v>439</v>
      </c>
      <c r="J151" t="s">
        <v>440</v>
      </c>
      <c r="K151" t="s">
        <v>231</v>
      </c>
      <c r="L151">
        <v>1</v>
      </c>
      <c r="M151" s="20">
        <v>7950988.5717551997</v>
      </c>
      <c r="N151">
        <v>7950988.5717551997</v>
      </c>
      <c r="O151">
        <v>4543932</v>
      </c>
      <c r="P151" s="23"/>
      <c r="R151">
        <v>1</v>
      </c>
      <c r="S151" t="s">
        <v>423</v>
      </c>
      <c r="T151">
        <v>7942025.6658851998</v>
      </c>
      <c r="U151" s="20">
        <v>7942025.6658851998</v>
      </c>
      <c r="V151" t="s">
        <v>441</v>
      </c>
      <c r="W151">
        <v>6648909000</v>
      </c>
      <c r="X151">
        <v>1203766000</v>
      </c>
      <c r="Y151">
        <v>5445143000</v>
      </c>
      <c r="Z151">
        <v>1.9724999999999999E-3</v>
      </c>
      <c r="AA151" t="str">
        <f>+MID(Tabla_Consulta_desde_Reporte_de_Valorización_de_Instrumentos[[#This Row],[CODIGO_SBS]],7,1)</f>
        <v>1</v>
      </c>
      <c r="AB151" t="e">
        <f>_xlfn.XLOOKUP(Tabla_Consulta_desde_Reporte_de_Valorización_de_Instrumentos[[#This Row],[CODIGO_SBS]],G_P!A:A,G_P!E:E)</f>
        <v>#N/A</v>
      </c>
    </row>
    <row r="152" spans="2:28" hidden="1" x14ac:dyDescent="0.35">
      <c r="B152" s="22" t="s">
        <v>35557</v>
      </c>
      <c r="C152" t="s">
        <v>419</v>
      </c>
      <c r="D152" t="s">
        <v>424</v>
      </c>
      <c r="E152" t="s">
        <v>420</v>
      </c>
      <c r="F152" t="s">
        <v>50</v>
      </c>
      <c r="G152" t="s">
        <v>47</v>
      </c>
      <c r="H152" t="str">
        <f>+INDEX(Parametria!$V:$V,MATCH(Tabla_Consulta_desde_Reporte_de_Valorización_de_Instrumentos[[#This Row],[CODIGO_SBS]],Parametria!$B:$B,0))</f>
        <v>Unacem</v>
      </c>
      <c r="I152" t="s">
        <v>439</v>
      </c>
      <c r="J152" t="s">
        <v>440</v>
      </c>
      <c r="K152" t="s">
        <v>231</v>
      </c>
      <c r="L152">
        <v>1</v>
      </c>
      <c r="M152" s="20">
        <v>10688064.6091436</v>
      </c>
      <c r="N152">
        <v>10688064.6091436</v>
      </c>
      <c r="O152">
        <v>6108151</v>
      </c>
      <c r="P152" s="23"/>
      <c r="R152">
        <v>1</v>
      </c>
      <c r="S152" t="s">
        <v>423</v>
      </c>
      <c r="T152">
        <v>10676016.2812961</v>
      </c>
      <c r="U152" s="20">
        <v>10676016.2812961</v>
      </c>
      <c r="V152" t="s">
        <v>441</v>
      </c>
      <c r="W152">
        <v>6648909000</v>
      </c>
      <c r="X152">
        <v>1203766000</v>
      </c>
      <c r="Y152">
        <v>5445143000</v>
      </c>
      <c r="Z152">
        <v>1.9724999999999999E-3</v>
      </c>
      <c r="AA152" t="str">
        <f>+MID(Tabla_Consulta_desde_Reporte_de_Valorización_de_Instrumentos[[#This Row],[CODIGO_SBS]],7,1)</f>
        <v>1</v>
      </c>
      <c r="AB152" t="e">
        <f>_xlfn.XLOOKUP(Tabla_Consulta_desde_Reporte_de_Valorización_de_Instrumentos[[#This Row],[CODIGO_SBS]],G_P!A:A,G_P!E:E)</f>
        <v>#N/A</v>
      </c>
    </row>
    <row r="153" spans="2:28" hidden="1" x14ac:dyDescent="0.35">
      <c r="B153" s="22" t="s">
        <v>35557</v>
      </c>
      <c r="C153" t="s">
        <v>419</v>
      </c>
      <c r="D153" t="s">
        <v>234</v>
      </c>
      <c r="E153" t="s">
        <v>420</v>
      </c>
      <c r="F153" t="s">
        <v>50</v>
      </c>
      <c r="G153" t="s">
        <v>47</v>
      </c>
      <c r="H153" t="str">
        <f>+INDEX(Parametria!$V:$V,MATCH(Tabla_Consulta_desde_Reporte_de_Valorización_de_Instrumentos[[#This Row],[CODIGO_SBS]],Parametria!$B:$B,0))</f>
        <v>Unacem</v>
      </c>
      <c r="I153" t="s">
        <v>439</v>
      </c>
      <c r="J153" t="s">
        <v>440</v>
      </c>
      <c r="K153" t="s">
        <v>231</v>
      </c>
      <c r="L153">
        <v>1</v>
      </c>
      <c r="M153" s="20">
        <v>105340572.20112839</v>
      </c>
      <c r="N153">
        <v>105340572.20112839</v>
      </c>
      <c r="O153">
        <v>60201369</v>
      </c>
      <c r="P153" s="23"/>
      <c r="R153">
        <v>1</v>
      </c>
      <c r="S153" t="s">
        <v>423</v>
      </c>
      <c r="T153">
        <v>105221825.0007759</v>
      </c>
      <c r="U153" s="20">
        <v>105221825.0007759</v>
      </c>
      <c r="V153" t="s">
        <v>441</v>
      </c>
      <c r="W153">
        <v>6648909000</v>
      </c>
      <c r="X153">
        <v>1203766000</v>
      </c>
      <c r="Y153">
        <v>5445143000</v>
      </c>
      <c r="Z153">
        <v>1.9724999999999999E-3</v>
      </c>
      <c r="AA153" t="str">
        <f>+MID(Tabla_Consulta_desde_Reporte_de_Valorización_de_Instrumentos[[#This Row],[CODIGO_SBS]],7,1)</f>
        <v>1</v>
      </c>
      <c r="AB153" t="e">
        <f>_xlfn.XLOOKUP(Tabla_Consulta_desde_Reporte_de_Valorización_de_Instrumentos[[#This Row],[CODIGO_SBS]],G_P!A:A,G_P!E:E)</f>
        <v>#N/A</v>
      </c>
    </row>
    <row r="154" spans="2:28" hidden="1" x14ac:dyDescent="0.35">
      <c r="B154" s="22" t="s">
        <v>35557</v>
      </c>
      <c r="C154" t="s">
        <v>419</v>
      </c>
      <c r="D154" t="s">
        <v>234</v>
      </c>
      <c r="E154" t="s">
        <v>420</v>
      </c>
      <c r="F154" t="s">
        <v>48</v>
      </c>
      <c r="G154" t="s">
        <v>45</v>
      </c>
      <c r="H154" t="str">
        <f>+INDEX(Parametria!$V:$V,MATCH(Tabla_Consulta_desde_Reporte_de_Valorización_de_Instrumentos[[#This Row],[CODIGO_SBS]],Parametria!$B:$B,0))</f>
        <v>BBVA</v>
      </c>
      <c r="I154" t="s">
        <v>442</v>
      </c>
      <c r="J154" t="s">
        <v>443</v>
      </c>
      <c r="K154" t="s">
        <v>231</v>
      </c>
      <c r="L154">
        <v>1</v>
      </c>
      <c r="M154" s="20">
        <v>50550121.107822597</v>
      </c>
      <c r="N154">
        <v>50550121.107822597</v>
      </c>
      <c r="O154">
        <v>28241334</v>
      </c>
      <c r="P154" s="23"/>
      <c r="R154">
        <v>1</v>
      </c>
      <c r="S154" t="s">
        <v>423</v>
      </c>
      <c r="T154">
        <v>50084365.027494602</v>
      </c>
      <c r="U154" s="20">
        <v>50084365.027494602</v>
      </c>
      <c r="V154" t="s">
        <v>293</v>
      </c>
      <c r="W154">
        <v>107848509000</v>
      </c>
      <c r="X154">
        <v>95703702000</v>
      </c>
      <c r="Y154">
        <v>12144807000</v>
      </c>
      <c r="Z154">
        <v>1.6492E-2</v>
      </c>
      <c r="AA154" t="str">
        <f>+MID(Tabla_Consulta_desde_Reporte_de_Valorización_de_Instrumentos[[#This Row],[CODIGO_SBS]],7,1)</f>
        <v>1</v>
      </c>
      <c r="AB154" t="e">
        <f>_xlfn.XLOOKUP(Tabla_Consulta_desde_Reporte_de_Valorización_de_Instrumentos[[#This Row],[CODIGO_SBS]],G_P!A:A,G_P!E:E)</f>
        <v>#N/A</v>
      </c>
    </row>
    <row r="155" spans="2:28" hidden="1" x14ac:dyDescent="0.35">
      <c r="B155" s="22" t="s">
        <v>35557</v>
      </c>
      <c r="C155" t="s">
        <v>419</v>
      </c>
      <c r="D155" t="s">
        <v>424</v>
      </c>
      <c r="E155" t="s">
        <v>420</v>
      </c>
      <c r="F155" t="s">
        <v>48</v>
      </c>
      <c r="G155" t="s">
        <v>45</v>
      </c>
      <c r="H155" t="str">
        <f>+INDEX(Parametria!$V:$V,MATCH(Tabla_Consulta_desde_Reporte_de_Valorización_de_Instrumentos[[#This Row],[CODIGO_SBS]],Parametria!$B:$B,0))</f>
        <v>BBVA</v>
      </c>
      <c r="I155" t="s">
        <v>442</v>
      </c>
      <c r="J155" t="s">
        <v>443</v>
      </c>
      <c r="K155" t="s">
        <v>231</v>
      </c>
      <c r="L155">
        <v>1</v>
      </c>
      <c r="M155" s="20">
        <v>14389860.3506175</v>
      </c>
      <c r="N155">
        <v>14389860.3506175</v>
      </c>
      <c r="O155">
        <v>8039325</v>
      </c>
      <c r="P155" s="23"/>
      <c r="R155">
        <v>1</v>
      </c>
      <c r="S155" t="s">
        <v>423</v>
      </c>
      <c r="T155">
        <v>14257275.802717499</v>
      </c>
      <c r="U155" s="20">
        <v>14257275.802717499</v>
      </c>
      <c r="V155" t="s">
        <v>293</v>
      </c>
      <c r="W155">
        <v>107848509000</v>
      </c>
      <c r="X155">
        <v>95703702000</v>
      </c>
      <c r="Y155">
        <v>12144807000</v>
      </c>
      <c r="Z155">
        <v>1.6492E-2</v>
      </c>
      <c r="AA155" t="str">
        <f>+MID(Tabla_Consulta_desde_Reporte_de_Valorización_de_Instrumentos[[#This Row],[CODIGO_SBS]],7,1)</f>
        <v>1</v>
      </c>
      <c r="AB155" t="e">
        <f>_xlfn.XLOOKUP(Tabla_Consulta_desde_Reporte_de_Valorización_de_Instrumentos[[#This Row],[CODIGO_SBS]],G_P!A:A,G_P!E:E)</f>
        <v>#N/A</v>
      </c>
    </row>
    <row r="156" spans="2:28" hidden="1" x14ac:dyDescent="0.35">
      <c r="B156" s="22" t="s">
        <v>35557</v>
      </c>
      <c r="C156" t="s">
        <v>419</v>
      </c>
      <c r="D156" t="s">
        <v>32886</v>
      </c>
      <c r="E156" t="s">
        <v>420</v>
      </c>
      <c r="F156" t="s">
        <v>48</v>
      </c>
      <c r="G156" t="s">
        <v>45</v>
      </c>
      <c r="H156" t="str">
        <f>+INDEX(Parametria!$V:$V,MATCH(Tabla_Consulta_desde_Reporte_de_Valorización_de_Instrumentos[[#This Row],[CODIGO_SBS]],Parametria!$B:$B,0))</f>
        <v>BBVA</v>
      </c>
      <c r="I156" t="s">
        <v>442</v>
      </c>
      <c r="J156" t="s">
        <v>443</v>
      </c>
      <c r="K156" t="s">
        <v>231</v>
      </c>
      <c r="L156">
        <v>1</v>
      </c>
      <c r="M156" s="20">
        <v>998523.57578449999</v>
      </c>
      <c r="N156">
        <v>998523.57578449999</v>
      </c>
      <c r="O156">
        <v>557855</v>
      </c>
      <c r="P156" s="23"/>
      <c r="R156">
        <v>1</v>
      </c>
      <c r="S156" t="s">
        <v>423</v>
      </c>
      <c r="T156">
        <v>989323.4311245</v>
      </c>
      <c r="U156" s="20">
        <v>989323.4311245</v>
      </c>
      <c r="V156" t="s">
        <v>293</v>
      </c>
      <c r="W156">
        <v>107848509000</v>
      </c>
      <c r="X156">
        <v>95703702000</v>
      </c>
      <c r="Y156">
        <v>12144807000</v>
      </c>
      <c r="Z156">
        <v>1.6492E-2</v>
      </c>
      <c r="AA156" t="str">
        <f>+MID(Tabla_Consulta_desde_Reporte_de_Valorización_de_Instrumentos[[#This Row],[CODIGO_SBS]],7,1)</f>
        <v>1</v>
      </c>
      <c r="AB156" t="e">
        <f>_xlfn.XLOOKUP(Tabla_Consulta_desde_Reporte_de_Valorización_de_Instrumentos[[#This Row],[CODIGO_SBS]],G_P!A:A,G_P!E:E)</f>
        <v>#N/A</v>
      </c>
    </row>
    <row r="157" spans="2:28" hidden="1" x14ac:dyDescent="0.35">
      <c r="B157" s="22" t="s">
        <v>35557</v>
      </c>
      <c r="C157" t="s">
        <v>419</v>
      </c>
      <c r="D157" t="s">
        <v>32886</v>
      </c>
      <c r="E157" t="s">
        <v>420</v>
      </c>
      <c r="F157" t="s">
        <v>69</v>
      </c>
      <c r="G157" t="s">
        <v>62</v>
      </c>
      <c r="H157" t="str">
        <f>+INDEX(Parametria!$V:$V,MATCH(Tabla_Consulta_desde_Reporte_de_Valorización_de_Instrumentos[[#This Row],[CODIGO_SBS]],Parametria!$B:$B,0))</f>
        <v>Pacasmayo</v>
      </c>
      <c r="I157" t="s">
        <v>444</v>
      </c>
      <c r="J157" t="s">
        <v>445</v>
      </c>
      <c r="K157" t="s">
        <v>231</v>
      </c>
      <c r="L157">
        <v>1</v>
      </c>
      <c r="M157" s="20">
        <v>27056061.042269401</v>
      </c>
      <c r="N157">
        <v>27056061.042269401</v>
      </c>
      <c r="O157">
        <v>3871542</v>
      </c>
      <c r="P157" s="23"/>
      <c r="R157">
        <v>1</v>
      </c>
      <c r="S157" t="s">
        <v>423</v>
      </c>
      <c r="T157">
        <v>27056061.042269401</v>
      </c>
      <c r="U157" s="20">
        <v>27056061.042269401</v>
      </c>
      <c r="V157" t="s">
        <v>446</v>
      </c>
      <c r="W157">
        <v>3144080000</v>
      </c>
      <c r="X157">
        <v>1867883000</v>
      </c>
      <c r="Y157">
        <v>1276197000</v>
      </c>
      <c r="Z157">
        <v>0</v>
      </c>
      <c r="AA157" t="str">
        <f>+MID(Tabla_Consulta_desde_Reporte_de_Valorización_de_Instrumentos[[#This Row],[CODIGO_SBS]],7,1)</f>
        <v>1</v>
      </c>
      <c r="AB157" t="e">
        <f>_xlfn.XLOOKUP(Tabla_Consulta_desde_Reporte_de_Valorización_de_Instrumentos[[#This Row],[CODIGO_SBS]],G_P!A:A,G_P!E:E)</f>
        <v>#N/A</v>
      </c>
    </row>
    <row r="158" spans="2:28" hidden="1" x14ac:dyDescent="0.35">
      <c r="B158" s="22" t="s">
        <v>35557</v>
      </c>
      <c r="C158" t="s">
        <v>419</v>
      </c>
      <c r="D158" t="s">
        <v>424</v>
      </c>
      <c r="E158" t="s">
        <v>420</v>
      </c>
      <c r="F158" t="s">
        <v>69</v>
      </c>
      <c r="G158" t="s">
        <v>62</v>
      </c>
      <c r="H158" t="str">
        <f>+INDEX(Parametria!$V:$V,MATCH(Tabla_Consulta_desde_Reporte_de_Valorización_de_Instrumentos[[#This Row],[CODIGO_SBS]],Parametria!$B:$B,0))</f>
        <v>Pacasmayo</v>
      </c>
      <c r="I158" t="s">
        <v>444</v>
      </c>
      <c r="J158" t="s">
        <v>445</v>
      </c>
      <c r="K158" t="s">
        <v>231</v>
      </c>
      <c r="L158">
        <v>1</v>
      </c>
      <c r="M158" s="20">
        <v>32926558.095194701</v>
      </c>
      <c r="N158">
        <v>32926558.095194701</v>
      </c>
      <c r="O158">
        <v>4711571</v>
      </c>
      <c r="P158" s="23"/>
      <c r="R158">
        <v>1</v>
      </c>
      <c r="S158" t="s">
        <v>423</v>
      </c>
      <c r="T158">
        <v>32926558.095194701</v>
      </c>
      <c r="U158" s="20">
        <v>32926558.095194701</v>
      </c>
      <c r="V158" t="s">
        <v>446</v>
      </c>
      <c r="W158">
        <v>3144080000</v>
      </c>
      <c r="X158">
        <v>1867883000</v>
      </c>
      <c r="Y158">
        <v>1276197000</v>
      </c>
      <c r="Z158">
        <v>0</v>
      </c>
      <c r="AA158" t="str">
        <f>+MID(Tabla_Consulta_desde_Reporte_de_Valorización_de_Instrumentos[[#This Row],[CODIGO_SBS]],7,1)</f>
        <v>1</v>
      </c>
      <c r="AB158" t="e">
        <f>_xlfn.XLOOKUP(Tabla_Consulta_desde_Reporte_de_Valorización_de_Instrumentos[[#This Row],[CODIGO_SBS]],G_P!A:A,G_P!E:E)</f>
        <v>#N/A</v>
      </c>
    </row>
    <row r="159" spans="2:28" hidden="1" x14ac:dyDescent="0.35">
      <c r="B159" s="22" t="s">
        <v>35557</v>
      </c>
      <c r="C159" t="s">
        <v>419</v>
      </c>
      <c r="D159" t="s">
        <v>234</v>
      </c>
      <c r="E159" t="s">
        <v>420</v>
      </c>
      <c r="F159" t="s">
        <v>69</v>
      </c>
      <c r="G159" t="s">
        <v>62</v>
      </c>
      <c r="H159" t="str">
        <f>+INDEX(Parametria!$V:$V,MATCH(Tabla_Consulta_desde_Reporte_de_Valorización_de_Instrumentos[[#This Row],[CODIGO_SBS]],Parametria!$B:$B,0))</f>
        <v>Pacasmayo</v>
      </c>
      <c r="I159" t="s">
        <v>444</v>
      </c>
      <c r="J159" t="s">
        <v>445</v>
      </c>
      <c r="K159" t="s">
        <v>231</v>
      </c>
      <c r="L159">
        <v>1</v>
      </c>
      <c r="M159" s="20">
        <v>93120144.431450397</v>
      </c>
      <c r="N159">
        <v>93120144.431450397</v>
      </c>
      <c r="O159">
        <v>13324872</v>
      </c>
      <c r="P159" s="23"/>
      <c r="R159">
        <v>1</v>
      </c>
      <c r="S159" t="s">
        <v>423</v>
      </c>
      <c r="T159">
        <v>93120144.431450397</v>
      </c>
      <c r="U159" s="20">
        <v>93120144.431450397</v>
      </c>
      <c r="V159" t="s">
        <v>446</v>
      </c>
      <c r="W159">
        <v>3144080000</v>
      </c>
      <c r="X159">
        <v>1867883000</v>
      </c>
      <c r="Y159">
        <v>1276197000</v>
      </c>
      <c r="Z159">
        <v>0</v>
      </c>
      <c r="AA159" t="str">
        <f>+MID(Tabla_Consulta_desde_Reporte_de_Valorización_de_Instrumentos[[#This Row],[CODIGO_SBS]],7,1)</f>
        <v>1</v>
      </c>
      <c r="AB159" t="e">
        <f>_xlfn.XLOOKUP(Tabla_Consulta_desde_Reporte_de_Valorización_de_Instrumentos[[#This Row],[CODIGO_SBS]],G_P!A:A,G_P!E:E)</f>
        <v>#N/A</v>
      </c>
    </row>
    <row r="160" spans="2:28" hidden="1" x14ac:dyDescent="0.35">
      <c r="B160" s="22" t="s">
        <v>35557</v>
      </c>
      <c r="C160" t="s">
        <v>419</v>
      </c>
      <c r="D160" t="s">
        <v>234</v>
      </c>
      <c r="E160" t="s">
        <v>420</v>
      </c>
      <c r="F160" t="s">
        <v>57</v>
      </c>
      <c r="G160" t="s">
        <v>52</v>
      </c>
      <c r="H160" t="str">
        <f>+INDEX(Parametria!$V:$V,MATCH(Tabla_Consulta_desde_Reporte_de_Valorización_de_Instrumentos[[#This Row],[CODIGO_SBS]],Parametria!$B:$B,0))</f>
        <v>Credicorp</v>
      </c>
      <c r="I160" t="s">
        <v>447</v>
      </c>
      <c r="J160" t="s">
        <v>448</v>
      </c>
      <c r="K160" t="s">
        <v>275</v>
      </c>
      <c r="L160">
        <v>5</v>
      </c>
      <c r="M160" s="20">
        <v>1232852604.2658</v>
      </c>
      <c r="N160">
        <v>366822162</v>
      </c>
      <c r="O160">
        <v>1278126</v>
      </c>
      <c r="P160" s="23"/>
      <c r="R160">
        <v>3.3609</v>
      </c>
      <c r="S160" t="s">
        <v>423</v>
      </c>
      <c r="T160">
        <v>1246369681.404</v>
      </c>
      <c r="U160" s="20">
        <v>370656540</v>
      </c>
      <c r="V160" t="s">
        <v>316</v>
      </c>
      <c r="W160">
        <v>241171741000</v>
      </c>
      <c r="X160">
        <v>206735531000</v>
      </c>
      <c r="Y160">
        <v>34436210000</v>
      </c>
      <c r="Z160">
        <v>-3</v>
      </c>
      <c r="AA160" t="str">
        <f>+MID(Tabla_Consulta_desde_Reporte_de_Valorización_de_Instrumentos[[#This Row],[CODIGO_SBS]],7,1)</f>
        <v>2</v>
      </c>
      <c r="AB160" t="e">
        <f>_xlfn.XLOOKUP(Tabla_Consulta_desde_Reporte_de_Valorización_de_Instrumentos[[#This Row],[CODIGO_SBS]],G_P!A:A,G_P!E:E)</f>
        <v>#N/A</v>
      </c>
    </row>
    <row r="161" spans="2:28" hidden="1" x14ac:dyDescent="0.35">
      <c r="B161" s="22" t="s">
        <v>35557</v>
      </c>
      <c r="C161" t="s">
        <v>419</v>
      </c>
      <c r="D161" t="s">
        <v>424</v>
      </c>
      <c r="E161" t="s">
        <v>420</v>
      </c>
      <c r="F161" t="s">
        <v>57</v>
      </c>
      <c r="G161" t="s">
        <v>52</v>
      </c>
      <c r="H161" t="str">
        <f>+INDEX(Parametria!$V:$V,MATCH(Tabla_Consulta_desde_Reporte_de_Valorización_de_Instrumentos[[#This Row],[CODIGO_SBS]],Parametria!$B:$B,0))</f>
        <v>Credicorp</v>
      </c>
      <c r="I161" t="s">
        <v>447</v>
      </c>
      <c r="J161" t="s">
        <v>448</v>
      </c>
      <c r="K161" t="s">
        <v>275</v>
      </c>
      <c r="L161">
        <v>5</v>
      </c>
      <c r="M161" s="20">
        <v>177484336.35659999</v>
      </c>
      <c r="N161">
        <v>52808574</v>
      </c>
      <c r="O161">
        <v>184002</v>
      </c>
      <c r="P161" s="23"/>
      <c r="R161">
        <v>3.3609</v>
      </c>
      <c r="S161" t="s">
        <v>423</v>
      </c>
      <c r="T161">
        <v>179430286.308</v>
      </c>
      <c r="U161" s="20">
        <v>53360580</v>
      </c>
      <c r="V161" t="s">
        <v>316</v>
      </c>
      <c r="W161">
        <v>241171741000</v>
      </c>
      <c r="X161">
        <v>206735531000</v>
      </c>
      <c r="Y161">
        <v>34436210000</v>
      </c>
      <c r="Z161">
        <v>-3</v>
      </c>
      <c r="AA161" t="str">
        <f>+MID(Tabla_Consulta_desde_Reporte_de_Valorización_de_Instrumentos[[#This Row],[CODIGO_SBS]],7,1)</f>
        <v>2</v>
      </c>
      <c r="AB161" t="e">
        <f>_xlfn.XLOOKUP(Tabla_Consulta_desde_Reporte_de_Valorización_de_Instrumentos[[#This Row],[CODIGO_SBS]],G_P!A:A,G_P!E:E)</f>
        <v>#N/A</v>
      </c>
    </row>
    <row r="162" spans="2:28" hidden="1" x14ac:dyDescent="0.35">
      <c r="B162" s="22" t="s">
        <v>35557</v>
      </c>
      <c r="C162" t="s">
        <v>419</v>
      </c>
      <c r="D162" t="s">
        <v>32886</v>
      </c>
      <c r="E162" t="s">
        <v>420</v>
      </c>
      <c r="F162" t="s">
        <v>57</v>
      </c>
      <c r="G162" t="s">
        <v>52</v>
      </c>
      <c r="H162" t="str">
        <f>+INDEX(Parametria!$V:$V,MATCH(Tabla_Consulta_desde_Reporte_de_Valorización_de_Instrumentos[[#This Row],[CODIGO_SBS]],Parametria!$B:$B,0))</f>
        <v>Credicorp</v>
      </c>
      <c r="I162" t="s">
        <v>447</v>
      </c>
      <c r="J162" t="s">
        <v>448</v>
      </c>
      <c r="K162" t="s">
        <v>275</v>
      </c>
      <c r="L162">
        <v>5</v>
      </c>
      <c r="M162" s="20">
        <v>40609711.008299999</v>
      </c>
      <c r="N162">
        <v>12082987</v>
      </c>
      <c r="O162">
        <v>42101</v>
      </c>
      <c r="P162" s="23"/>
      <c r="R162">
        <v>3.3609</v>
      </c>
      <c r="S162" t="s">
        <v>423</v>
      </c>
      <c r="T162">
        <v>41054958.553999998</v>
      </c>
      <c r="U162" s="20">
        <v>12209290</v>
      </c>
      <c r="V162" t="s">
        <v>316</v>
      </c>
      <c r="W162">
        <v>241171741000</v>
      </c>
      <c r="X162">
        <v>206735531000</v>
      </c>
      <c r="Y162">
        <v>34436210000</v>
      </c>
      <c r="Z162">
        <v>-3</v>
      </c>
      <c r="AA162" t="str">
        <f>+MID(Tabla_Consulta_desde_Reporte_de_Valorización_de_Instrumentos[[#This Row],[CODIGO_SBS]],7,1)</f>
        <v>2</v>
      </c>
      <c r="AB162" t="e">
        <f>_xlfn.XLOOKUP(Tabla_Consulta_desde_Reporte_de_Valorización_de_Instrumentos[[#This Row],[CODIGO_SBS]],G_P!A:A,G_P!E:E)</f>
        <v>#N/A</v>
      </c>
    </row>
    <row r="163" spans="2:28" hidden="1" x14ac:dyDescent="0.35">
      <c r="B163" s="22" t="s">
        <v>35557</v>
      </c>
      <c r="C163" t="s">
        <v>419</v>
      </c>
      <c r="D163" t="s">
        <v>424</v>
      </c>
      <c r="E163" t="s">
        <v>420</v>
      </c>
      <c r="F163" t="s">
        <v>60</v>
      </c>
      <c r="G163" t="s">
        <v>55</v>
      </c>
      <c r="H163" t="str">
        <f>+INDEX(Parametria!$V:$V,MATCH(Tabla_Consulta_desde_Reporte_de_Valorización_de_Instrumentos[[#This Row],[CODIGO_SBS]],Parametria!$B:$B,0))</f>
        <v>Orygen</v>
      </c>
      <c r="I163" t="s">
        <v>449</v>
      </c>
      <c r="J163" t="s">
        <v>450</v>
      </c>
      <c r="K163" t="s">
        <v>231</v>
      </c>
      <c r="L163">
        <v>1</v>
      </c>
      <c r="M163" s="20">
        <v>20470968.785618</v>
      </c>
      <c r="N163">
        <v>20470968.785618</v>
      </c>
      <c r="O163">
        <v>7636630</v>
      </c>
      <c r="P163" s="23"/>
      <c r="R163">
        <v>1</v>
      </c>
      <c r="S163" t="s">
        <v>423</v>
      </c>
      <c r="T163">
        <v>20233950.700307999</v>
      </c>
      <c r="U163" s="20">
        <v>20233950.700307999</v>
      </c>
      <c r="V163" t="s">
        <v>451</v>
      </c>
      <c r="W163">
        <v>6244522000</v>
      </c>
      <c r="X163">
        <v>3045282000</v>
      </c>
      <c r="Y163">
        <v>3199240000</v>
      </c>
      <c r="Z163">
        <v>3.1036999999999999E-2</v>
      </c>
      <c r="AA163" t="str">
        <f>+MID(Tabla_Consulta_desde_Reporte_de_Valorización_de_Instrumentos[[#This Row],[CODIGO_SBS]],7,1)</f>
        <v>1</v>
      </c>
      <c r="AB163" t="e">
        <f>_xlfn.XLOOKUP(Tabla_Consulta_desde_Reporte_de_Valorización_de_Instrumentos[[#This Row],[CODIGO_SBS]],G_P!A:A,G_P!E:E)</f>
        <v>#N/A</v>
      </c>
    </row>
    <row r="164" spans="2:28" hidden="1" x14ac:dyDescent="0.35">
      <c r="B164" s="22" t="s">
        <v>35557</v>
      </c>
      <c r="C164" t="s">
        <v>419</v>
      </c>
      <c r="D164" t="s">
        <v>234</v>
      </c>
      <c r="E164" t="s">
        <v>420</v>
      </c>
      <c r="F164" t="s">
        <v>60</v>
      </c>
      <c r="G164" t="s">
        <v>55</v>
      </c>
      <c r="H164" t="str">
        <f>+INDEX(Parametria!$V:$V,MATCH(Tabla_Consulta_desde_Reporte_de_Valorización_de_Instrumentos[[#This Row],[CODIGO_SBS]],Parametria!$B:$B,0))</f>
        <v>Orygen</v>
      </c>
      <c r="I164" t="s">
        <v>449</v>
      </c>
      <c r="J164" t="s">
        <v>450</v>
      </c>
      <c r="K164" t="s">
        <v>231</v>
      </c>
      <c r="L164">
        <v>1</v>
      </c>
      <c r="M164" s="20">
        <v>116318887.01761121</v>
      </c>
      <c r="N164">
        <v>116318887.01761121</v>
      </c>
      <c r="O164">
        <v>43392392</v>
      </c>
      <c r="P164" s="23"/>
      <c r="R164">
        <v>1</v>
      </c>
      <c r="S164" t="s">
        <v>423</v>
      </c>
      <c r="T164">
        <v>114972117.3471072</v>
      </c>
      <c r="U164" s="20">
        <v>114972117.3471072</v>
      </c>
      <c r="V164" t="s">
        <v>451</v>
      </c>
      <c r="W164">
        <v>6244522000</v>
      </c>
      <c r="X164">
        <v>3045282000</v>
      </c>
      <c r="Y164">
        <v>3199240000</v>
      </c>
      <c r="Z164">
        <v>3.1036999999999999E-2</v>
      </c>
      <c r="AA164" t="str">
        <f>+MID(Tabla_Consulta_desde_Reporte_de_Valorización_de_Instrumentos[[#This Row],[CODIGO_SBS]],7,1)</f>
        <v>1</v>
      </c>
      <c r="AB164" t="e">
        <f>_xlfn.XLOOKUP(Tabla_Consulta_desde_Reporte_de_Valorización_de_Instrumentos[[#This Row],[CODIGO_SBS]],G_P!A:A,G_P!E:E)</f>
        <v>#N/A</v>
      </c>
    </row>
    <row r="165" spans="2:28" hidden="1" x14ac:dyDescent="0.35">
      <c r="B165" s="22" t="s">
        <v>35557</v>
      </c>
      <c r="C165" t="s">
        <v>419</v>
      </c>
      <c r="D165" t="s">
        <v>32886</v>
      </c>
      <c r="E165" t="s">
        <v>420</v>
      </c>
      <c r="F165" t="s">
        <v>60</v>
      </c>
      <c r="G165" t="s">
        <v>55</v>
      </c>
      <c r="H165" t="str">
        <f>+INDEX(Parametria!$V:$V,MATCH(Tabla_Consulta_desde_Reporte_de_Valorización_de_Instrumentos[[#This Row],[CODIGO_SBS]],Parametria!$B:$B,0))</f>
        <v>Orygen</v>
      </c>
      <c r="I165" t="s">
        <v>449</v>
      </c>
      <c r="J165" t="s">
        <v>450</v>
      </c>
      <c r="K165" t="s">
        <v>231</v>
      </c>
      <c r="L165">
        <v>1</v>
      </c>
      <c r="M165" s="20">
        <v>15514392.682217</v>
      </c>
      <c r="N165">
        <v>15514392.682217</v>
      </c>
      <c r="O165">
        <v>5787595</v>
      </c>
      <c r="P165" s="23"/>
      <c r="R165">
        <v>1</v>
      </c>
      <c r="S165" t="s">
        <v>423</v>
      </c>
      <c r="T165">
        <v>15334763.096201999</v>
      </c>
      <c r="U165" s="20">
        <v>15334763.096201999</v>
      </c>
      <c r="V165" t="s">
        <v>451</v>
      </c>
      <c r="W165">
        <v>6244522000</v>
      </c>
      <c r="X165">
        <v>3045282000</v>
      </c>
      <c r="Y165">
        <v>3199240000</v>
      </c>
      <c r="Z165">
        <v>3.1036999999999999E-2</v>
      </c>
      <c r="AA165" t="str">
        <f>+MID(Tabla_Consulta_desde_Reporte_de_Valorización_de_Instrumentos[[#This Row],[CODIGO_SBS]],7,1)</f>
        <v>1</v>
      </c>
      <c r="AB165" t="e">
        <f>_xlfn.XLOOKUP(Tabla_Consulta_desde_Reporte_de_Valorización_de_Instrumentos[[#This Row],[CODIGO_SBS]],G_P!A:A,G_P!E:E)</f>
        <v>#N/A</v>
      </c>
    </row>
    <row r="166" spans="2:28" hidden="1" x14ac:dyDescent="0.35">
      <c r="B166" s="22" t="s">
        <v>35557</v>
      </c>
      <c r="C166" t="s">
        <v>419</v>
      </c>
      <c r="D166" t="s">
        <v>234</v>
      </c>
      <c r="E166" t="s">
        <v>420</v>
      </c>
      <c r="F166" t="s">
        <v>59</v>
      </c>
      <c r="G166" t="s">
        <v>54</v>
      </c>
      <c r="H166" t="str">
        <f>+INDEX(Parametria!$V:$V,MATCH(Tabla_Consulta_desde_Reporte_de_Valorización_de_Instrumentos[[#This Row],[CODIGO_SBS]],Parametria!$B:$B,0))</f>
        <v>Pluz Energía</v>
      </c>
      <c r="I166" t="s">
        <v>452</v>
      </c>
      <c r="J166" t="s">
        <v>453</v>
      </c>
      <c r="K166" t="s">
        <v>231</v>
      </c>
      <c r="L166">
        <v>1</v>
      </c>
      <c r="M166" s="20">
        <v>25018740.0391992</v>
      </c>
      <c r="N166">
        <v>25018740.0391992</v>
      </c>
      <c r="O166">
        <v>20850771</v>
      </c>
      <c r="P166" s="23"/>
      <c r="R166">
        <v>1</v>
      </c>
      <c r="S166" t="s">
        <v>423</v>
      </c>
      <c r="T166">
        <v>25018740.0391992</v>
      </c>
      <c r="U166" s="20">
        <v>25018740.0391992</v>
      </c>
      <c r="V166" t="s">
        <v>451</v>
      </c>
      <c r="W166">
        <v>6803800000</v>
      </c>
      <c r="X166">
        <v>3267830000</v>
      </c>
      <c r="Y166">
        <v>3535970000</v>
      </c>
      <c r="Z166">
        <v>0</v>
      </c>
      <c r="AA166" t="str">
        <f>+MID(Tabla_Consulta_desde_Reporte_de_Valorización_de_Instrumentos[[#This Row],[CODIGO_SBS]],7,1)</f>
        <v>1</v>
      </c>
      <c r="AB166" t="e">
        <f>_xlfn.XLOOKUP(Tabla_Consulta_desde_Reporte_de_Valorización_de_Instrumentos[[#This Row],[CODIGO_SBS]],G_P!A:A,G_P!E:E)</f>
        <v>#N/A</v>
      </c>
    </row>
    <row r="167" spans="2:28" hidden="1" x14ac:dyDescent="0.35">
      <c r="B167" s="22" t="s">
        <v>35557</v>
      </c>
      <c r="C167" t="s">
        <v>419</v>
      </c>
      <c r="D167" t="s">
        <v>424</v>
      </c>
      <c r="E167" t="s">
        <v>420</v>
      </c>
      <c r="F167" t="s">
        <v>59</v>
      </c>
      <c r="G167" t="s">
        <v>54</v>
      </c>
      <c r="H167" t="str">
        <f>+INDEX(Parametria!$V:$V,MATCH(Tabla_Consulta_desde_Reporte_de_Valorización_de_Instrumentos[[#This Row],[CODIGO_SBS]],Parametria!$B:$B,0))</f>
        <v>Pluz Energía</v>
      </c>
      <c r="I167" t="s">
        <v>452</v>
      </c>
      <c r="J167" t="s">
        <v>453</v>
      </c>
      <c r="K167" t="s">
        <v>231</v>
      </c>
      <c r="L167">
        <v>1</v>
      </c>
      <c r="M167" s="20">
        <v>1813811.9799184001</v>
      </c>
      <c r="N167">
        <v>1813811.9799184001</v>
      </c>
      <c r="O167">
        <v>1511642</v>
      </c>
      <c r="P167" s="23"/>
      <c r="R167">
        <v>1</v>
      </c>
      <c r="S167" t="s">
        <v>423</v>
      </c>
      <c r="T167">
        <v>1813811.9799184001</v>
      </c>
      <c r="U167" s="20">
        <v>1813811.9799184001</v>
      </c>
      <c r="V167" t="s">
        <v>451</v>
      </c>
      <c r="W167">
        <v>6803800000</v>
      </c>
      <c r="X167">
        <v>3267830000</v>
      </c>
      <c r="Y167">
        <v>3535970000</v>
      </c>
      <c r="Z167">
        <v>0</v>
      </c>
      <c r="AA167" t="str">
        <f>+MID(Tabla_Consulta_desde_Reporte_de_Valorización_de_Instrumentos[[#This Row],[CODIGO_SBS]],7,1)</f>
        <v>1</v>
      </c>
      <c r="AB167" t="e">
        <f>_xlfn.XLOOKUP(Tabla_Consulta_desde_Reporte_de_Valorización_de_Instrumentos[[#This Row],[CODIGO_SBS]],G_P!A:A,G_P!E:E)</f>
        <v>#N/A</v>
      </c>
    </row>
    <row r="168" spans="2:28" hidden="1" x14ac:dyDescent="0.35">
      <c r="B168" s="22" t="s">
        <v>35557</v>
      </c>
      <c r="C168" t="s">
        <v>419</v>
      </c>
      <c r="D168" t="s">
        <v>32886</v>
      </c>
      <c r="E168" t="s">
        <v>420</v>
      </c>
      <c r="F168" t="s">
        <v>59</v>
      </c>
      <c r="G168" t="s">
        <v>54</v>
      </c>
      <c r="H168" t="str">
        <f>+INDEX(Parametria!$V:$V,MATCH(Tabla_Consulta_desde_Reporte_de_Valorización_de_Instrumentos[[#This Row],[CODIGO_SBS]],Parametria!$B:$B,0))</f>
        <v>Pluz Energía</v>
      </c>
      <c r="I168" t="s">
        <v>452</v>
      </c>
      <c r="J168" t="s">
        <v>453</v>
      </c>
      <c r="K168" t="s">
        <v>231</v>
      </c>
      <c r="L168">
        <v>1</v>
      </c>
      <c r="M168" s="20">
        <v>2139296.7517655999</v>
      </c>
      <c r="N168">
        <v>2139296.7517655999</v>
      </c>
      <c r="O168">
        <v>1782903</v>
      </c>
      <c r="P168" s="23"/>
      <c r="R168">
        <v>1</v>
      </c>
      <c r="S168" t="s">
        <v>423</v>
      </c>
      <c r="T168">
        <v>2139296.7517655999</v>
      </c>
      <c r="U168" s="20">
        <v>2139296.7517655999</v>
      </c>
      <c r="V168" t="s">
        <v>451</v>
      </c>
      <c r="W168">
        <v>6803800000</v>
      </c>
      <c r="X168">
        <v>3267830000</v>
      </c>
      <c r="Y168">
        <v>3535970000</v>
      </c>
      <c r="Z168">
        <v>0</v>
      </c>
      <c r="AA168" t="str">
        <f>+MID(Tabla_Consulta_desde_Reporte_de_Valorización_de_Instrumentos[[#This Row],[CODIGO_SBS]],7,1)</f>
        <v>1</v>
      </c>
      <c r="AB168" t="e">
        <f>_xlfn.XLOOKUP(Tabla_Consulta_desde_Reporte_de_Valorización_de_Instrumentos[[#This Row],[CODIGO_SBS]],G_P!A:A,G_P!E:E)</f>
        <v>#N/A</v>
      </c>
    </row>
    <row r="169" spans="2:28" hidden="1" x14ac:dyDescent="0.35">
      <c r="B169" s="22" t="s">
        <v>35557</v>
      </c>
      <c r="C169" t="s">
        <v>419</v>
      </c>
      <c r="D169" t="s">
        <v>32886</v>
      </c>
      <c r="E169" t="s">
        <v>420</v>
      </c>
      <c r="F169" t="s">
        <v>70</v>
      </c>
      <c r="G169" t="s">
        <v>63</v>
      </c>
      <c r="H169" t="str">
        <f>+INDEX(Parametria!$V:$V,MATCH(Tabla_Consulta_desde_Reporte_de_Valorización_de_Instrumentos[[#This Row],[CODIGO_SBS]],Parametria!$B:$B,0))</f>
        <v>Engie</v>
      </c>
      <c r="I169" t="s">
        <v>454</v>
      </c>
      <c r="J169" t="s">
        <v>455</v>
      </c>
      <c r="K169" t="s">
        <v>231</v>
      </c>
      <c r="L169">
        <v>1</v>
      </c>
      <c r="M169" s="20">
        <v>11479549.081369</v>
      </c>
      <c r="N169">
        <v>11479549.081369</v>
      </c>
      <c r="O169">
        <v>2744470</v>
      </c>
      <c r="P169" s="23"/>
      <c r="R169">
        <v>1</v>
      </c>
      <c r="S169" t="s">
        <v>423</v>
      </c>
      <c r="T169">
        <v>11269229.092941999</v>
      </c>
      <c r="U169" s="20">
        <v>11269229.092941999</v>
      </c>
      <c r="V169" t="s">
        <v>456</v>
      </c>
      <c r="W169">
        <v>2350760000</v>
      </c>
      <c r="X169">
        <v>1139686000</v>
      </c>
      <c r="Y169">
        <v>1211074000</v>
      </c>
      <c r="Z169">
        <v>7.6634099999999997E-2</v>
      </c>
      <c r="AA169" t="str">
        <f>+MID(Tabla_Consulta_desde_Reporte_de_Valorización_de_Instrumentos[[#This Row],[CODIGO_SBS]],7,1)</f>
        <v>1</v>
      </c>
      <c r="AB169" t="e">
        <f>_xlfn.XLOOKUP(Tabla_Consulta_desde_Reporte_de_Valorización_de_Instrumentos[[#This Row],[CODIGO_SBS]],G_P!A:A,G_P!E:E)</f>
        <v>#N/A</v>
      </c>
    </row>
    <row r="170" spans="2:28" hidden="1" x14ac:dyDescent="0.35">
      <c r="B170" s="22" t="s">
        <v>35557</v>
      </c>
      <c r="C170" t="s">
        <v>419</v>
      </c>
      <c r="D170" t="s">
        <v>424</v>
      </c>
      <c r="E170" t="s">
        <v>420</v>
      </c>
      <c r="F170" t="s">
        <v>70</v>
      </c>
      <c r="G170" t="s">
        <v>63</v>
      </c>
      <c r="H170" t="str">
        <f>+INDEX(Parametria!$V:$V,MATCH(Tabla_Consulta_desde_Reporte_de_Valorización_de_Instrumentos[[#This Row],[CODIGO_SBS]],Parametria!$B:$B,0))</f>
        <v>Engie</v>
      </c>
      <c r="I170" t="s">
        <v>454</v>
      </c>
      <c r="J170" t="s">
        <v>455</v>
      </c>
      <c r="K170" t="s">
        <v>231</v>
      </c>
      <c r="L170">
        <v>1</v>
      </c>
      <c r="M170" s="20">
        <v>30756764.883895501</v>
      </c>
      <c r="N170">
        <v>30756764.883895501</v>
      </c>
      <c r="O170">
        <v>7353165</v>
      </c>
      <c r="P170" s="23"/>
      <c r="R170">
        <v>1</v>
      </c>
      <c r="S170" t="s">
        <v>423</v>
      </c>
      <c r="T170">
        <v>30193261.701969001</v>
      </c>
      <c r="U170" s="20">
        <v>30193261.701969001</v>
      </c>
      <c r="V170" t="s">
        <v>456</v>
      </c>
      <c r="W170">
        <v>2350760000</v>
      </c>
      <c r="X170">
        <v>1139686000</v>
      </c>
      <c r="Y170">
        <v>1211074000</v>
      </c>
      <c r="Z170">
        <v>7.6634099999999997E-2</v>
      </c>
      <c r="AA170" t="str">
        <f>+MID(Tabla_Consulta_desde_Reporte_de_Valorización_de_Instrumentos[[#This Row],[CODIGO_SBS]],7,1)</f>
        <v>1</v>
      </c>
      <c r="AB170" t="e">
        <f>_xlfn.XLOOKUP(Tabla_Consulta_desde_Reporte_de_Valorización_de_Instrumentos[[#This Row],[CODIGO_SBS]],G_P!A:A,G_P!E:E)</f>
        <v>#N/A</v>
      </c>
    </row>
    <row r="171" spans="2:28" hidden="1" x14ac:dyDescent="0.35">
      <c r="B171" s="22" t="s">
        <v>35557</v>
      </c>
      <c r="C171" t="s">
        <v>419</v>
      </c>
      <c r="D171" t="s">
        <v>234</v>
      </c>
      <c r="E171" t="s">
        <v>420</v>
      </c>
      <c r="F171" t="s">
        <v>70</v>
      </c>
      <c r="G171" t="s">
        <v>63</v>
      </c>
      <c r="H171" t="str">
        <f>+INDEX(Parametria!$V:$V,MATCH(Tabla_Consulta_desde_Reporte_de_Valorización_de_Instrumentos[[#This Row],[CODIGO_SBS]],Parametria!$B:$B,0))</f>
        <v>Engie</v>
      </c>
      <c r="I171" t="s">
        <v>454</v>
      </c>
      <c r="J171" t="s">
        <v>455</v>
      </c>
      <c r="K171" t="s">
        <v>231</v>
      </c>
      <c r="L171">
        <v>1</v>
      </c>
      <c r="M171" s="20">
        <v>178087610.96220419</v>
      </c>
      <c r="N171">
        <v>178087610.96220419</v>
      </c>
      <c r="O171">
        <v>42576246</v>
      </c>
      <c r="P171" s="23"/>
      <c r="R171">
        <v>1</v>
      </c>
      <c r="S171" t="s">
        <v>423</v>
      </c>
      <c r="T171">
        <v>174824818.66861561</v>
      </c>
      <c r="U171" s="20">
        <v>174824818.66861561</v>
      </c>
      <c r="V171" t="s">
        <v>456</v>
      </c>
      <c r="W171">
        <v>2350760000</v>
      </c>
      <c r="X171">
        <v>1139686000</v>
      </c>
      <c r="Y171">
        <v>1211074000</v>
      </c>
      <c r="Z171">
        <v>7.6634099999999997E-2</v>
      </c>
      <c r="AA171" t="str">
        <f>+MID(Tabla_Consulta_desde_Reporte_de_Valorización_de_Instrumentos[[#This Row],[CODIGO_SBS]],7,1)</f>
        <v>1</v>
      </c>
      <c r="AB171" t="e">
        <f>_xlfn.XLOOKUP(Tabla_Consulta_desde_Reporte_de_Valorización_de_Instrumentos[[#This Row],[CODIGO_SBS]],G_P!A:A,G_P!E:E)</f>
        <v>#N/A</v>
      </c>
    </row>
    <row r="172" spans="2:28" hidden="1" x14ac:dyDescent="0.35">
      <c r="B172" s="22" t="s">
        <v>35557</v>
      </c>
      <c r="C172" t="s">
        <v>419</v>
      </c>
      <c r="D172" t="s">
        <v>234</v>
      </c>
      <c r="E172" t="s">
        <v>420</v>
      </c>
      <c r="F172" t="s">
        <v>58</v>
      </c>
      <c r="G172" t="s">
        <v>53</v>
      </c>
      <c r="H172" t="str">
        <f>+INDEX(Parametria!$V:$V,MATCH(Tabla_Consulta_desde_Reporte_de_Valorización_de_Instrumentos[[#This Row],[CODIGO_SBS]],Parametria!$B:$B,0))</f>
        <v>Aenza</v>
      </c>
      <c r="I172" t="s">
        <v>457</v>
      </c>
      <c r="J172" t="s">
        <v>458</v>
      </c>
      <c r="K172" t="s">
        <v>231</v>
      </c>
      <c r="L172">
        <v>1</v>
      </c>
      <c r="M172" s="20">
        <v>22132282.7332476</v>
      </c>
      <c r="N172">
        <v>22132282.7332476</v>
      </c>
      <c r="O172">
        <v>67207682</v>
      </c>
      <c r="P172" s="23"/>
      <c r="R172">
        <v>1</v>
      </c>
      <c r="S172" t="s">
        <v>423</v>
      </c>
      <c r="T172">
        <v>22132282.7332476</v>
      </c>
      <c r="U172" s="20">
        <v>22132282.7332476</v>
      </c>
      <c r="V172" t="s">
        <v>459</v>
      </c>
      <c r="W172">
        <v>2661442000</v>
      </c>
      <c r="X172">
        <v>1470849000</v>
      </c>
      <c r="Y172">
        <v>1190593000</v>
      </c>
      <c r="Z172">
        <v>0</v>
      </c>
      <c r="AA172" t="str">
        <f>+MID(Tabla_Consulta_desde_Reporte_de_Valorización_de_Instrumentos[[#This Row],[CODIGO_SBS]],7,1)</f>
        <v>1</v>
      </c>
      <c r="AB172" t="e">
        <f>_xlfn.XLOOKUP(Tabla_Consulta_desde_Reporte_de_Valorización_de_Instrumentos[[#This Row],[CODIGO_SBS]],G_P!A:A,G_P!E:E)</f>
        <v>#N/A</v>
      </c>
    </row>
    <row r="173" spans="2:28" hidden="1" x14ac:dyDescent="0.35">
      <c r="B173" s="22" t="s">
        <v>35557</v>
      </c>
      <c r="C173" t="s">
        <v>419</v>
      </c>
      <c r="D173" t="s">
        <v>424</v>
      </c>
      <c r="E173" t="s">
        <v>420</v>
      </c>
      <c r="F173" t="s">
        <v>58</v>
      </c>
      <c r="G173" t="s">
        <v>53</v>
      </c>
      <c r="H173" t="str">
        <f>+INDEX(Parametria!$V:$V,MATCH(Tabla_Consulta_desde_Reporte_de_Valorización_de_Instrumentos[[#This Row],[CODIGO_SBS]],Parametria!$B:$B,0))</f>
        <v>Aenza</v>
      </c>
      <c r="I173" t="s">
        <v>457</v>
      </c>
      <c r="J173" t="s">
        <v>458</v>
      </c>
      <c r="K173" t="s">
        <v>231</v>
      </c>
      <c r="L173">
        <v>1</v>
      </c>
      <c r="M173" s="20">
        <v>33775323.707712598</v>
      </c>
      <c r="N173">
        <v>33775323.707712598</v>
      </c>
      <c r="O173">
        <v>102563357</v>
      </c>
      <c r="P173" s="23"/>
      <c r="R173">
        <v>1</v>
      </c>
      <c r="S173" t="s">
        <v>423</v>
      </c>
      <c r="T173">
        <v>33775323.707712598</v>
      </c>
      <c r="U173" s="20">
        <v>33775323.707712598</v>
      </c>
      <c r="V173" t="s">
        <v>459</v>
      </c>
      <c r="W173">
        <v>2661442000</v>
      </c>
      <c r="X173">
        <v>1470849000</v>
      </c>
      <c r="Y173">
        <v>1190593000</v>
      </c>
      <c r="Z173">
        <v>0</v>
      </c>
      <c r="AA173" t="str">
        <f>+MID(Tabla_Consulta_desde_Reporte_de_Valorización_de_Instrumentos[[#This Row],[CODIGO_SBS]],7,1)</f>
        <v>1</v>
      </c>
      <c r="AB173" t="e">
        <f>_xlfn.XLOOKUP(Tabla_Consulta_desde_Reporte_de_Valorización_de_Instrumentos[[#This Row],[CODIGO_SBS]],G_P!A:A,G_P!E:E)</f>
        <v>#N/A</v>
      </c>
    </row>
    <row r="174" spans="2:28" hidden="1" x14ac:dyDescent="0.35">
      <c r="B174" s="22" t="s">
        <v>35557</v>
      </c>
      <c r="C174" t="s">
        <v>419</v>
      </c>
      <c r="D174" t="s">
        <v>32886</v>
      </c>
      <c r="E174" t="s">
        <v>420</v>
      </c>
      <c r="F174" t="s">
        <v>58</v>
      </c>
      <c r="G174" t="s">
        <v>53</v>
      </c>
      <c r="H174" t="str">
        <f>+INDEX(Parametria!$V:$V,MATCH(Tabla_Consulta_desde_Reporte_de_Valorización_de_Instrumentos[[#This Row],[CODIGO_SBS]],Parametria!$B:$B,0))</f>
        <v>Aenza</v>
      </c>
      <c r="I174" t="s">
        <v>457</v>
      </c>
      <c r="J174" t="s">
        <v>458</v>
      </c>
      <c r="K174" t="s">
        <v>231</v>
      </c>
      <c r="L174">
        <v>1</v>
      </c>
      <c r="M174" s="20">
        <v>3152558.1737178001</v>
      </c>
      <c r="N174">
        <v>3152558.1737178001</v>
      </c>
      <c r="O174">
        <v>9573171</v>
      </c>
      <c r="P174" s="23"/>
      <c r="R174">
        <v>1</v>
      </c>
      <c r="S174" t="s">
        <v>423</v>
      </c>
      <c r="T174">
        <v>3152558.1737178001</v>
      </c>
      <c r="U174" s="20">
        <v>3152558.1737178001</v>
      </c>
      <c r="V174" t="s">
        <v>459</v>
      </c>
      <c r="W174">
        <v>2661442000</v>
      </c>
      <c r="X174">
        <v>1470849000</v>
      </c>
      <c r="Y174">
        <v>1190593000</v>
      </c>
      <c r="Z174">
        <v>0</v>
      </c>
      <c r="AA174" t="str">
        <f>+MID(Tabla_Consulta_desde_Reporte_de_Valorización_de_Instrumentos[[#This Row],[CODIGO_SBS]],7,1)</f>
        <v>1</v>
      </c>
      <c r="AB174" t="e">
        <f>_xlfn.XLOOKUP(Tabla_Consulta_desde_Reporte_de_Valorización_de_Instrumentos[[#This Row],[CODIGO_SBS]],G_P!A:A,G_P!E:E)</f>
        <v>#N/A</v>
      </c>
    </row>
    <row r="175" spans="2:28" hidden="1" x14ac:dyDescent="0.35">
      <c r="B175" s="22" t="s">
        <v>35557</v>
      </c>
      <c r="C175" t="s">
        <v>419</v>
      </c>
      <c r="D175" t="s">
        <v>32886</v>
      </c>
      <c r="E175" t="s">
        <v>420</v>
      </c>
      <c r="F175" t="s">
        <v>49</v>
      </c>
      <c r="G175" t="s">
        <v>24912</v>
      </c>
      <c r="H175" t="str">
        <f>+INDEX(Parametria!$V:$V,MATCH(Tabla_Consulta_desde_Reporte_de_Valorización_de_Instrumentos[[#This Row],[CODIGO_SBS]],Parametria!$B:$B,0))</f>
        <v>IFS</v>
      </c>
      <c r="I175" t="s">
        <v>460</v>
      </c>
      <c r="J175" t="s">
        <v>461</v>
      </c>
      <c r="K175" t="s">
        <v>275</v>
      </c>
      <c r="L175">
        <v>9.7200000000000006</v>
      </c>
      <c r="M175" s="20">
        <v>3686042.7420839998</v>
      </c>
      <c r="N175">
        <v>1096742.76</v>
      </c>
      <c r="O175">
        <v>25891</v>
      </c>
      <c r="P175" s="23"/>
      <c r="R175">
        <v>3.3609</v>
      </c>
      <c r="S175" t="s">
        <v>423</v>
      </c>
      <c r="T175">
        <v>3670494.9894559998</v>
      </c>
      <c r="U175" s="20">
        <v>1091564.56</v>
      </c>
      <c r="V175" t="s">
        <v>319</v>
      </c>
      <c r="W175">
        <v>11377231000</v>
      </c>
      <c r="X175">
        <v>1127997000</v>
      </c>
      <c r="Y175">
        <v>10249234000</v>
      </c>
      <c r="Z175">
        <v>0.2</v>
      </c>
      <c r="AA175" t="str">
        <f>+MID(Tabla_Consulta_desde_Reporte_de_Valorización_de_Instrumentos[[#This Row],[CODIGO_SBS]],7,1)</f>
        <v>2</v>
      </c>
      <c r="AB175" t="e">
        <f>_xlfn.XLOOKUP(Tabla_Consulta_desde_Reporte_de_Valorización_de_Instrumentos[[#This Row],[CODIGO_SBS]],G_P!A:A,G_P!E:E)</f>
        <v>#N/A</v>
      </c>
    </row>
    <row r="176" spans="2:28" hidden="1" x14ac:dyDescent="0.35">
      <c r="B176" s="22" t="s">
        <v>35557</v>
      </c>
      <c r="C176" t="s">
        <v>419</v>
      </c>
      <c r="D176" t="s">
        <v>234</v>
      </c>
      <c r="E176" t="s">
        <v>420</v>
      </c>
      <c r="F176" t="s">
        <v>49</v>
      </c>
      <c r="G176" t="s">
        <v>24912</v>
      </c>
      <c r="H176" t="str">
        <f>+INDEX(Parametria!$V:$V,MATCH(Tabla_Consulta_desde_Reporte_de_Valorización_de_Instrumentos[[#This Row],[CODIGO_SBS]],Parametria!$B:$B,0))</f>
        <v>IFS</v>
      </c>
      <c r="I176" t="s">
        <v>460</v>
      </c>
      <c r="J176" t="s">
        <v>461</v>
      </c>
      <c r="K176" t="s">
        <v>275</v>
      </c>
      <c r="L176">
        <v>9.7200000000000006</v>
      </c>
      <c r="M176" s="20">
        <v>340025662.02808797</v>
      </c>
      <c r="N176">
        <v>101171014.31999999</v>
      </c>
      <c r="O176">
        <v>2388362</v>
      </c>
      <c r="P176" s="23"/>
      <c r="R176">
        <v>3.3609</v>
      </c>
      <c r="S176" t="s">
        <v>423</v>
      </c>
      <c r="T176">
        <v>338591431.54019201</v>
      </c>
      <c r="U176" s="20">
        <v>100693341.92</v>
      </c>
      <c r="V176" t="s">
        <v>319</v>
      </c>
      <c r="W176">
        <v>11377231000</v>
      </c>
      <c r="X176">
        <v>1127997000</v>
      </c>
      <c r="Y176">
        <v>10249234000</v>
      </c>
      <c r="Z176">
        <v>0.2</v>
      </c>
      <c r="AA176" t="str">
        <f>+MID(Tabla_Consulta_desde_Reporte_de_Valorización_de_Instrumentos[[#This Row],[CODIGO_SBS]],7,1)</f>
        <v>2</v>
      </c>
      <c r="AB176" t="e">
        <f>_xlfn.XLOOKUP(Tabla_Consulta_desde_Reporte_de_Valorización_de_Instrumentos[[#This Row],[CODIGO_SBS]],G_P!A:A,G_P!E:E)</f>
        <v>#N/A</v>
      </c>
    </row>
    <row r="177" spans="2:28" hidden="1" x14ac:dyDescent="0.35">
      <c r="B177" s="22" t="s">
        <v>35557</v>
      </c>
      <c r="C177" t="s">
        <v>419</v>
      </c>
      <c r="D177" t="s">
        <v>424</v>
      </c>
      <c r="E177" t="s">
        <v>420</v>
      </c>
      <c r="F177" t="s">
        <v>49</v>
      </c>
      <c r="G177" t="s">
        <v>24912</v>
      </c>
      <c r="H177" t="str">
        <f>+INDEX(Parametria!$V:$V,MATCH(Tabla_Consulta_desde_Reporte_de_Valorización_de_Instrumentos[[#This Row],[CODIGO_SBS]],Parametria!$B:$B,0))</f>
        <v>IFS</v>
      </c>
      <c r="I177" t="s">
        <v>460</v>
      </c>
      <c r="J177" t="s">
        <v>461</v>
      </c>
      <c r="K177" t="s">
        <v>275</v>
      </c>
      <c r="L177">
        <v>9.7200000000000006</v>
      </c>
      <c r="M177" s="20">
        <v>17210122.31574</v>
      </c>
      <c r="N177">
        <v>5120688.5999999996</v>
      </c>
      <c r="O177">
        <v>120885</v>
      </c>
      <c r="P177" s="23"/>
      <c r="R177">
        <v>3.3609</v>
      </c>
      <c r="S177" t="s">
        <v>423</v>
      </c>
      <c r="T177">
        <v>17137529.906160001</v>
      </c>
      <c r="U177" s="20">
        <v>5096511.5999999996</v>
      </c>
      <c r="V177" t="s">
        <v>319</v>
      </c>
      <c r="W177">
        <v>11377231000</v>
      </c>
      <c r="X177">
        <v>1127997000</v>
      </c>
      <c r="Y177">
        <v>10249234000</v>
      </c>
      <c r="Z177">
        <v>0.2</v>
      </c>
      <c r="AA177" t="str">
        <f>+MID(Tabla_Consulta_desde_Reporte_de_Valorización_de_Instrumentos[[#This Row],[CODIGO_SBS]],7,1)</f>
        <v>2</v>
      </c>
      <c r="AB177" t="e">
        <f>_xlfn.XLOOKUP(Tabla_Consulta_desde_Reporte_de_Valorización_de_Instrumentos[[#This Row],[CODIGO_SBS]],G_P!A:A,G_P!E:E)</f>
        <v>#N/A</v>
      </c>
    </row>
    <row r="178" spans="2:28" hidden="1" x14ac:dyDescent="0.35">
      <c r="B178" s="22" t="s">
        <v>35557</v>
      </c>
      <c r="C178" t="s">
        <v>419</v>
      </c>
      <c r="D178" t="s">
        <v>234</v>
      </c>
      <c r="E178" t="s">
        <v>420</v>
      </c>
      <c r="F178" t="s">
        <v>74</v>
      </c>
      <c r="G178" t="s">
        <v>67</v>
      </c>
      <c r="H178" t="str">
        <f>+INDEX(Parametria!$V:$V,MATCH(Tabla_Consulta_desde_Reporte_de_Valorización_de_Instrumentos[[#This Row],[CODIGO_SBS]],Parametria!$B:$B,0))</f>
        <v>Nexa Resources Perú</v>
      </c>
      <c r="I178" t="s">
        <v>462</v>
      </c>
      <c r="J178" t="s">
        <v>463</v>
      </c>
      <c r="K178" t="s">
        <v>231</v>
      </c>
      <c r="L178">
        <v>1</v>
      </c>
      <c r="M178" s="20">
        <v>229890569.86023879</v>
      </c>
      <c r="N178">
        <v>229890569.86023879</v>
      </c>
      <c r="O178">
        <v>97915123</v>
      </c>
      <c r="P178" s="23"/>
      <c r="R178">
        <v>1</v>
      </c>
      <c r="S178" t="s">
        <v>423</v>
      </c>
      <c r="T178">
        <v>229890569.86023879</v>
      </c>
      <c r="U178" s="20">
        <v>229890569.86023879</v>
      </c>
      <c r="V178" t="s">
        <v>464</v>
      </c>
      <c r="W178">
        <v>1000143000</v>
      </c>
      <c r="X178">
        <v>200866000</v>
      </c>
      <c r="Y178">
        <v>799277000</v>
      </c>
      <c r="Z178">
        <v>0</v>
      </c>
      <c r="AA178" t="str">
        <f>+MID(Tabla_Consulta_desde_Reporte_de_Valorización_de_Instrumentos[[#This Row],[CODIGO_SBS]],7,1)</f>
        <v>1</v>
      </c>
      <c r="AB178" t="e">
        <f>_xlfn.XLOOKUP(Tabla_Consulta_desde_Reporte_de_Valorización_de_Instrumentos[[#This Row],[CODIGO_SBS]],G_P!A:A,G_P!E:E)</f>
        <v>#N/A</v>
      </c>
    </row>
    <row r="179" spans="2:28" hidden="1" x14ac:dyDescent="0.35">
      <c r="B179" s="22" t="s">
        <v>35557</v>
      </c>
      <c r="C179" t="s">
        <v>419</v>
      </c>
      <c r="D179" t="s">
        <v>424</v>
      </c>
      <c r="E179" t="s">
        <v>420</v>
      </c>
      <c r="F179" t="s">
        <v>74</v>
      </c>
      <c r="G179" t="s">
        <v>67</v>
      </c>
      <c r="H179" t="str">
        <f>+INDEX(Parametria!$V:$V,MATCH(Tabla_Consulta_desde_Reporte_de_Valorización_de_Instrumentos[[#This Row],[CODIGO_SBS]],Parametria!$B:$B,0))</f>
        <v>Nexa Resources Perú</v>
      </c>
      <c r="I179" t="s">
        <v>462</v>
      </c>
      <c r="J179" t="s">
        <v>463</v>
      </c>
      <c r="K179" t="s">
        <v>231</v>
      </c>
      <c r="L179">
        <v>1</v>
      </c>
      <c r="M179" s="20">
        <v>27987948.4231508</v>
      </c>
      <c r="N179">
        <v>27987948.4231508</v>
      </c>
      <c r="O179">
        <v>11920643</v>
      </c>
      <c r="P179" s="23"/>
      <c r="R179">
        <v>1</v>
      </c>
      <c r="S179" t="s">
        <v>423</v>
      </c>
      <c r="T179">
        <v>27987948.4231508</v>
      </c>
      <c r="U179" s="20">
        <v>27987948.4231508</v>
      </c>
      <c r="V179" t="s">
        <v>464</v>
      </c>
      <c r="W179">
        <v>1000143000</v>
      </c>
      <c r="X179">
        <v>200866000</v>
      </c>
      <c r="Y179">
        <v>799277000</v>
      </c>
      <c r="Z179">
        <v>0</v>
      </c>
      <c r="AA179" t="str">
        <f>+MID(Tabla_Consulta_desde_Reporte_de_Valorización_de_Instrumentos[[#This Row],[CODIGO_SBS]],7,1)</f>
        <v>1</v>
      </c>
      <c r="AB179" t="e">
        <f>_xlfn.XLOOKUP(Tabla_Consulta_desde_Reporte_de_Valorización_de_Instrumentos[[#This Row],[CODIGO_SBS]],G_P!A:A,G_P!E:E)</f>
        <v>#N/A</v>
      </c>
    </row>
    <row r="180" spans="2:28" hidden="1" x14ac:dyDescent="0.35">
      <c r="B180" s="22" t="s">
        <v>35557</v>
      </c>
      <c r="C180" t="s">
        <v>419</v>
      </c>
      <c r="D180" t="s">
        <v>32886</v>
      </c>
      <c r="E180" t="s">
        <v>420</v>
      </c>
      <c r="F180" t="s">
        <v>74</v>
      </c>
      <c r="G180" t="s">
        <v>67</v>
      </c>
      <c r="H180" t="str">
        <f>+INDEX(Parametria!$V:$V,MATCH(Tabla_Consulta_desde_Reporte_de_Valorización_de_Instrumentos[[#This Row],[CODIGO_SBS]],Parametria!$B:$B,0))</f>
        <v>Nexa Resources Perú</v>
      </c>
      <c r="I180" t="s">
        <v>462</v>
      </c>
      <c r="J180" t="s">
        <v>463</v>
      </c>
      <c r="K180" t="s">
        <v>231</v>
      </c>
      <c r="L180">
        <v>1</v>
      </c>
      <c r="M180" s="20">
        <v>21386231.612081598</v>
      </c>
      <c r="N180">
        <v>21386231.612081598</v>
      </c>
      <c r="O180">
        <v>9108836</v>
      </c>
      <c r="P180" s="23"/>
      <c r="R180">
        <v>1</v>
      </c>
      <c r="S180" t="s">
        <v>423</v>
      </c>
      <c r="T180">
        <v>21386231.612081598</v>
      </c>
      <c r="U180" s="20">
        <v>21386231.612081598</v>
      </c>
      <c r="V180" t="s">
        <v>464</v>
      </c>
      <c r="W180">
        <v>1000143000</v>
      </c>
      <c r="X180">
        <v>200866000</v>
      </c>
      <c r="Y180">
        <v>799277000</v>
      </c>
      <c r="Z180">
        <v>0</v>
      </c>
      <c r="AA180" t="str">
        <f>+MID(Tabla_Consulta_desde_Reporte_de_Valorización_de_Instrumentos[[#This Row],[CODIGO_SBS]],7,1)</f>
        <v>1</v>
      </c>
      <c r="AB180" t="e">
        <f>_xlfn.XLOOKUP(Tabla_Consulta_desde_Reporte_de_Valorización_de_Instrumentos[[#This Row],[CODIGO_SBS]],G_P!A:A,G_P!E:E)</f>
        <v>#N/A</v>
      </c>
    </row>
    <row r="181" spans="2:28" hidden="1" x14ac:dyDescent="0.35">
      <c r="B181" s="22" t="s">
        <v>35557</v>
      </c>
      <c r="C181" t="s">
        <v>419</v>
      </c>
      <c r="D181" t="s">
        <v>424</v>
      </c>
      <c r="E181" t="s">
        <v>420</v>
      </c>
      <c r="F181" t="s">
        <v>68</v>
      </c>
      <c r="G181" t="s">
        <v>61</v>
      </c>
      <c r="H181" t="str">
        <f>+INDEX(Parametria!$V:$V,MATCH(Tabla_Consulta_desde_Reporte_de_Valorización_de_Instrumentos[[#This Row],[CODIGO_SBS]],Parametria!$B:$B,0))</f>
        <v>Volcan</v>
      </c>
      <c r="I181" t="s">
        <v>465</v>
      </c>
      <c r="J181" t="s">
        <v>466</v>
      </c>
      <c r="K181" t="s">
        <v>231</v>
      </c>
      <c r="L181">
        <v>0.66</v>
      </c>
      <c r="M181" s="20">
        <v>26371648.897955999</v>
      </c>
      <c r="N181">
        <v>26371648.897955999</v>
      </c>
      <c r="O181">
        <v>35930684</v>
      </c>
      <c r="P181" s="23"/>
      <c r="R181">
        <v>1</v>
      </c>
      <c r="S181" t="s">
        <v>423</v>
      </c>
      <c r="T181">
        <v>27221495.808197599</v>
      </c>
      <c r="U181" s="20">
        <v>27221495.808197599</v>
      </c>
      <c r="V181" t="s">
        <v>467</v>
      </c>
      <c r="W181">
        <v>1998706000</v>
      </c>
      <c r="X181">
        <v>1233496000</v>
      </c>
      <c r="Y181">
        <v>765210000</v>
      </c>
      <c r="Z181">
        <v>-2.3652400000000001E-2</v>
      </c>
      <c r="AA181" t="str">
        <f>+MID(Tabla_Consulta_desde_Reporte_de_Valorización_de_Instrumentos[[#This Row],[CODIGO_SBS]],7,1)</f>
        <v>1</v>
      </c>
      <c r="AB181" t="e">
        <f>_xlfn.XLOOKUP(Tabla_Consulta_desde_Reporte_de_Valorización_de_Instrumentos[[#This Row],[CODIGO_SBS]],G_P!A:A,G_P!E:E)</f>
        <v>#N/A</v>
      </c>
    </row>
    <row r="182" spans="2:28" hidden="1" x14ac:dyDescent="0.35">
      <c r="B182" s="22" t="s">
        <v>35557</v>
      </c>
      <c r="C182" t="s">
        <v>419</v>
      </c>
      <c r="D182" t="s">
        <v>32886</v>
      </c>
      <c r="E182" t="s">
        <v>420</v>
      </c>
      <c r="F182" t="s">
        <v>68</v>
      </c>
      <c r="G182" t="s">
        <v>61</v>
      </c>
      <c r="H182" t="str">
        <f>+INDEX(Parametria!$V:$V,MATCH(Tabla_Consulta_desde_Reporte_de_Valorización_de_Instrumentos[[#This Row],[CODIGO_SBS]],Parametria!$B:$B,0))</f>
        <v>Volcan</v>
      </c>
      <c r="I182" t="s">
        <v>465</v>
      </c>
      <c r="J182" t="s">
        <v>466</v>
      </c>
      <c r="K182" t="s">
        <v>231</v>
      </c>
      <c r="L182">
        <v>0.66</v>
      </c>
      <c r="M182" s="20">
        <v>3307980.3694830001</v>
      </c>
      <c r="N182">
        <v>3307980.3694830001</v>
      </c>
      <c r="O182">
        <v>4507037</v>
      </c>
      <c r="P182" s="23"/>
      <c r="R182">
        <v>1</v>
      </c>
      <c r="S182" t="s">
        <v>423</v>
      </c>
      <c r="T182">
        <v>3414582.6114218002</v>
      </c>
      <c r="U182" s="20">
        <v>3414582.6114218002</v>
      </c>
      <c r="V182" t="s">
        <v>467</v>
      </c>
      <c r="W182">
        <v>1998706000</v>
      </c>
      <c r="X182">
        <v>1233496000</v>
      </c>
      <c r="Y182">
        <v>765210000</v>
      </c>
      <c r="Z182">
        <v>-2.3652400000000001E-2</v>
      </c>
      <c r="AA182" t="str">
        <f>+MID(Tabla_Consulta_desde_Reporte_de_Valorización_de_Instrumentos[[#This Row],[CODIGO_SBS]],7,1)</f>
        <v>1</v>
      </c>
      <c r="AB182" t="e">
        <f>_xlfn.XLOOKUP(Tabla_Consulta_desde_Reporte_de_Valorización_de_Instrumentos[[#This Row],[CODIGO_SBS]],G_P!A:A,G_P!E:E)</f>
        <v>#N/A</v>
      </c>
    </row>
    <row r="183" spans="2:28" hidden="1" x14ac:dyDescent="0.35">
      <c r="B183" s="22" t="s">
        <v>35557</v>
      </c>
      <c r="C183" t="s">
        <v>419</v>
      </c>
      <c r="D183" t="s">
        <v>32886</v>
      </c>
      <c r="E183" t="s">
        <v>420</v>
      </c>
      <c r="F183" t="s">
        <v>468</v>
      </c>
      <c r="G183" t="s">
        <v>469</v>
      </c>
      <c r="H183" t="str">
        <f>+INDEX(Parametria!$V:$V,MATCH(Tabla_Consulta_desde_Reporte_de_Valorización_de_Instrumentos[[#This Row],[CODIGO_SBS]],Parametria!$B:$B,0))</f>
        <v>Volcan</v>
      </c>
      <c r="I183" t="s">
        <v>470</v>
      </c>
      <c r="J183" t="s">
        <v>466</v>
      </c>
      <c r="K183" t="s">
        <v>231</v>
      </c>
      <c r="L183">
        <v>0.66</v>
      </c>
      <c r="M183" s="20">
        <v>50.92</v>
      </c>
      <c r="N183">
        <v>50.92</v>
      </c>
      <c r="O183">
        <v>67</v>
      </c>
      <c r="P183" s="23"/>
      <c r="R183">
        <v>1</v>
      </c>
      <c r="S183" t="s">
        <v>423</v>
      </c>
      <c r="T183">
        <v>50.92</v>
      </c>
      <c r="U183" s="20">
        <v>50.92</v>
      </c>
      <c r="V183" t="s">
        <v>467</v>
      </c>
      <c r="W183">
        <v>1998706000</v>
      </c>
      <c r="X183">
        <v>1233496000</v>
      </c>
      <c r="Y183">
        <v>765210000</v>
      </c>
      <c r="Z183">
        <v>0</v>
      </c>
      <c r="AA183" t="str">
        <f>+MID(Tabla_Consulta_desde_Reporte_de_Valorización_de_Instrumentos[[#This Row],[CODIGO_SBS]],7,1)</f>
        <v>1</v>
      </c>
      <c r="AB183" t="e">
        <f>_xlfn.XLOOKUP(Tabla_Consulta_desde_Reporte_de_Valorización_de_Instrumentos[[#This Row],[CODIGO_SBS]],G_P!A:A,G_P!E:E)</f>
        <v>#N/A</v>
      </c>
    </row>
    <row r="184" spans="2:28" hidden="1" x14ac:dyDescent="0.35">
      <c r="B184" s="22" t="s">
        <v>35557</v>
      </c>
      <c r="C184" t="s">
        <v>419</v>
      </c>
      <c r="D184" t="s">
        <v>234</v>
      </c>
      <c r="E184" t="s">
        <v>420</v>
      </c>
      <c r="F184" t="s">
        <v>68</v>
      </c>
      <c r="G184" t="s">
        <v>61</v>
      </c>
      <c r="H184" t="str">
        <f>+INDEX(Parametria!$V:$V,MATCH(Tabla_Consulta_desde_Reporte_de_Valorización_de_Instrumentos[[#This Row],[CODIGO_SBS]],Parametria!$B:$B,0))</f>
        <v>Volcan</v>
      </c>
      <c r="I184" t="s">
        <v>465</v>
      </c>
      <c r="J184" t="s">
        <v>466</v>
      </c>
      <c r="K184" t="s">
        <v>231</v>
      </c>
      <c r="L184">
        <v>0.66</v>
      </c>
      <c r="M184" s="20">
        <v>57970390.121055</v>
      </c>
      <c r="N184">
        <v>57970390.121055</v>
      </c>
      <c r="O184">
        <v>78983145</v>
      </c>
      <c r="P184" s="23"/>
      <c r="R184">
        <v>1</v>
      </c>
      <c r="S184" t="s">
        <v>423</v>
      </c>
      <c r="T184">
        <v>59838531.059853002</v>
      </c>
      <c r="U184" s="20">
        <v>59838531.059853002</v>
      </c>
      <c r="V184" t="s">
        <v>467</v>
      </c>
      <c r="W184">
        <v>1998706000</v>
      </c>
      <c r="X184">
        <v>1233496000</v>
      </c>
      <c r="Y184">
        <v>765210000</v>
      </c>
      <c r="Z184">
        <v>-2.3652400000000001E-2</v>
      </c>
      <c r="AA184" t="str">
        <f>+MID(Tabla_Consulta_desde_Reporte_de_Valorización_de_Instrumentos[[#This Row],[CODIGO_SBS]],7,1)</f>
        <v>1</v>
      </c>
      <c r="AB184" t="e">
        <f>_xlfn.XLOOKUP(Tabla_Consulta_desde_Reporte_de_Valorización_de_Instrumentos[[#This Row],[CODIGO_SBS]],G_P!A:A,G_P!E:E)</f>
        <v>#N/A</v>
      </c>
    </row>
    <row r="185" spans="2:28" hidden="1" x14ac:dyDescent="0.35">
      <c r="B185" s="22" t="s">
        <v>35557</v>
      </c>
      <c r="C185" t="s">
        <v>419</v>
      </c>
      <c r="D185" t="s">
        <v>424</v>
      </c>
      <c r="E185" t="s">
        <v>420</v>
      </c>
      <c r="F185" t="s">
        <v>468</v>
      </c>
      <c r="G185" t="s">
        <v>469</v>
      </c>
      <c r="H185" t="str">
        <f>+INDEX(Parametria!$V:$V,MATCH(Tabla_Consulta_desde_Reporte_de_Valorización_de_Instrumentos[[#This Row],[CODIGO_SBS]],Parametria!$B:$B,0))</f>
        <v>Volcan</v>
      </c>
      <c r="I185" t="s">
        <v>470</v>
      </c>
      <c r="J185" t="s">
        <v>466</v>
      </c>
      <c r="K185" t="s">
        <v>231</v>
      </c>
      <c r="L185">
        <v>0.66</v>
      </c>
      <c r="M185" s="20">
        <v>352.64</v>
      </c>
      <c r="N185">
        <v>352.64</v>
      </c>
      <c r="O185">
        <v>464</v>
      </c>
      <c r="P185" s="23"/>
      <c r="R185">
        <v>1</v>
      </c>
      <c r="S185" t="s">
        <v>423</v>
      </c>
      <c r="T185">
        <v>352.64</v>
      </c>
      <c r="U185" s="20">
        <v>352.64</v>
      </c>
      <c r="V185" t="s">
        <v>467</v>
      </c>
      <c r="W185">
        <v>1998706000</v>
      </c>
      <c r="X185">
        <v>1233496000</v>
      </c>
      <c r="Y185">
        <v>765210000</v>
      </c>
      <c r="Z185">
        <v>0</v>
      </c>
      <c r="AA185" t="str">
        <f>+MID(Tabla_Consulta_desde_Reporte_de_Valorización_de_Instrumentos[[#This Row],[CODIGO_SBS]],7,1)</f>
        <v>1</v>
      </c>
      <c r="AB185" t="e">
        <f>_xlfn.XLOOKUP(Tabla_Consulta_desde_Reporte_de_Valorización_de_Instrumentos[[#This Row],[CODIGO_SBS]],G_P!A:A,G_P!E:E)</f>
        <v>#N/A</v>
      </c>
    </row>
    <row r="186" spans="2:28" hidden="1" x14ac:dyDescent="0.35">
      <c r="B186" s="22" t="s">
        <v>35557</v>
      </c>
      <c r="C186" t="s">
        <v>419</v>
      </c>
      <c r="D186" t="s">
        <v>234</v>
      </c>
      <c r="E186" t="s">
        <v>420</v>
      </c>
      <c r="F186" t="s">
        <v>468</v>
      </c>
      <c r="G186" t="s">
        <v>469</v>
      </c>
      <c r="H186" t="str">
        <f>+INDEX(Parametria!$V:$V,MATCH(Tabla_Consulta_desde_Reporte_de_Valorización_de_Instrumentos[[#This Row],[CODIGO_SBS]],Parametria!$B:$B,0))</f>
        <v>Volcan</v>
      </c>
      <c r="I186" t="s">
        <v>470</v>
      </c>
      <c r="J186" t="s">
        <v>466</v>
      </c>
      <c r="K186" t="s">
        <v>231</v>
      </c>
      <c r="L186">
        <v>0.66</v>
      </c>
      <c r="M186" s="20">
        <v>356.44</v>
      </c>
      <c r="N186">
        <v>356.44</v>
      </c>
      <c r="O186">
        <v>469</v>
      </c>
      <c r="P186" s="23"/>
      <c r="R186">
        <v>1</v>
      </c>
      <c r="S186" t="s">
        <v>423</v>
      </c>
      <c r="T186">
        <v>356.44</v>
      </c>
      <c r="U186" s="20">
        <v>356.44</v>
      </c>
      <c r="V186" t="s">
        <v>467</v>
      </c>
      <c r="W186">
        <v>1998706000</v>
      </c>
      <c r="X186">
        <v>1233496000</v>
      </c>
      <c r="Y186">
        <v>765210000</v>
      </c>
      <c r="Z186">
        <v>0</v>
      </c>
      <c r="AA186" t="str">
        <f>+MID(Tabla_Consulta_desde_Reporte_de_Valorización_de_Instrumentos[[#This Row],[CODIGO_SBS]],7,1)</f>
        <v>1</v>
      </c>
      <c r="AB186" t="e">
        <f>_xlfn.XLOOKUP(Tabla_Consulta_desde_Reporte_de_Valorización_de_Instrumentos[[#This Row],[CODIGO_SBS]],G_P!A:A,G_P!E:E)</f>
        <v>#N/A</v>
      </c>
    </row>
    <row r="187" spans="2:28" hidden="1" x14ac:dyDescent="0.35">
      <c r="B187" s="22" t="s">
        <v>35557</v>
      </c>
      <c r="C187" t="s">
        <v>471</v>
      </c>
      <c r="D187" t="s">
        <v>234</v>
      </c>
      <c r="E187" t="s">
        <v>472</v>
      </c>
      <c r="F187" t="s">
        <v>473</v>
      </c>
      <c r="G187" t="s">
        <v>474</v>
      </c>
      <c r="H187" t="str">
        <f>+INDEX(Parametria!$V:$V,MATCH(Tabla_Consulta_desde_Reporte_de_Valorización_de_Instrumentos[[#This Row],[CODIGO_SBS]],Parametria!$B:$B,0))</f>
        <v>El Comercio</v>
      </c>
      <c r="I187" t="s">
        <v>475</v>
      </c>
      <c r="J187" t="s">
        <v>476</v>
      </c>
      <c r="K187" t="s">
        <v>231</v>
      </c>
      <c r="L187">
        <v>1</v>
      </c>
      <c r="M187" s="20">
        <v>1239584.192</v>
      </c>
      <c r="N187">
        <v>1239584.192</v>
      </c>
      <c r="O187">
        <v>4024624</v>
      </c>
      <c r="P187" s="23"/>
      <c r="R187">
        <v>1</v>
      </c>
      <c r="S187" t="s">
        <v>423</v>
      </c>
      <c r="T187">
        <v>1239584.192</v>
      </c>
      <c r="U187" s="20">
        <v>1239584.192</v>
      </c>
      <c r="V187" t="s">
        <v>477</v>
      </c>
      <c r="W187">
        <v>1038594000</v>
      </c>
      <c r="X187">
        <v>131779000</v>
      </c>
      <c r="Y187">
        <v>906815000</v>
      </c>
      <c r="Z187">
        <v>0</v>
      </c>
      <c r="AA187" t="str">
        <f>+MID(Tabla_Consulta_desde_Reporte_de_Valorización_de_Instrumentos[[#This Row],[CODIGO_SBS]],7,1)</f>
        <v>1</v>
      </c>
      <c r="AB187" t="e">
        <f>_xlfn.XLOOKUP(Tabla_Consulta_desde_Reporte_de_Valorización_de_Instrumentos[[#This Row],[CODIGO_SBS]],G_P!A:A,G_P!E:E)</f>
        <v>#N/A</v>
      </c>
    </row>
    <row r="188" spans="2:28" hidden="1" x14ac:dyDescent="0.35">
      <c r="B188" s="22" t="s">
        <v>35557</v>
      </c>
      <c r="C188" t="s">
        <v>471</v>
      </c>
      <c r="D188" t="s">
        <v>32886</v>
      </c>
      <c r="E188" t="s">
        <v>472</v>
      </c>
      <c r="F188" t="s">
        <v>473</v>
      </c>
      <c r="G188" t="s">
        <v>474</v>
      </c>
      <c r="H188" t="str">
        <f>+INDEX(Parametria!$V:$V,MATCH(Tabla_Consulta_desde_Reporte_de_Valorización_de_Instrumentos[[#This Row],[CODIGO_SBS]],Parametria!$B:$B,0))</f>
        <v>El Comercio</v>
      </c>
      <c r="I188" t="s">
        <v>475</v>
      </c>
      <c r="J188" t="s">
        <v>476</v>
      </c>
      <c r="K188" t="s">
        <v>231</v>
      </c>
      <c r="L188">
        <v>1</v>
      </c>
      <c r="M188" s="20">
        <v>436311.87599999999</v>
      </c>
      <c r="N188">
        <v>436311.87599999999</v>
      </c>
      <c r="O188">
        <v>1416597</v>
      </c>
      <c r="P188" s="23"/>
      <c r="R188">
        <v>1</v>
      </c>
      <c r="S188" t="s">
        <v>423</v>
      </c>
      <c r="T188">
        <v>436311.87599999999</v>
      </c>
      <c r="U188" s="20">
        <v>436311.87599999999</v>
      </c>
      <c r="V188" t="s">
        <v>477</v>
      </c>
      <c r="W188">
        <v>1038594000</v>
      </c>
      <c r="X188">
        <v>131779000</v>
      </c>
      <c r="Y188">
        <v>906815000</v>
      </c>
      <c r="Z188">
        <v>0</v>
      </c>
      <c r="AA188" t="str">
        <f>+MID(Tabla_Consulta_desde_Reporte_de_Valorización_de_Instrumentos[[#This Row],[CODIGO_SBS]],7,1)</f>
        <v>1</v>
      </c>
      <c r="AB188" t="e">
        <f>_xlfn.XLOOKUP(Tabla_Consulta_desde_Reporte_de_Valorización_de_Instrumentos[[#This Row],[CODIGO_SBS]],G_P!A:A,G_P!E:E)</f>
        <v>#N/A</v>
      </c>
    </row>
    <row r="189" spans="2:28" hidden="1" x14ac:dyDescent="0.35">
      <c r="B189" s="22" t="s">
        <v>35557</v>
      </c>
      <c r="C189" t="s">
        <v>471</v>
      </c>
      <c r="D189" t="s">
        <v>424</v>
      </c>
      <c r="E189" t="s">
        <v>472</v>
      </c>
      <c r="F189" t="s">
        <v>473</v>
      </c>
      <c r="G189" t="s">
        <v>474</v>
      </c>
      <c r="H189" t="str">
        <f>+INDEX(Parametria!$V:$V,MATCH(Tabla_Consulta_desde_Reporte_de_Valorización_de_Instrumentos[[#This Row],[CODIGO_SBS]],Parametria!$B:$B,0))</f>
        <v>El Comercio</v>
      </c>
      <c r="I189" t="s">
        <v>475</v>
      </c>
      <c r="J189" t="s">
        <v>476</v>
      </c>
      <c r="K189" t="s">
        <v>231</v>
      </c>
      <c r="L189">
        <v>1</v>
      </c>
      <c r="M189" s="20">
        <v>188847.12</v>
      </c>
      <c r="N189">
        <v>188847.12</v>
      </c>
      <c r="O189">
        <v>613140</v>
      </c>
      <c r="P189" s="23"/>
      <c r="R189">
        <v>1</v>
      </c>
      <c r="S189" t="s">
        <v>423</v>
      </c>
      <c r="T189">
        <v>188847.12</v>
      </c>
      <c r="U189" s="20">
        <v>188847.12</v>
      </c>
      <c r="V189" t="s">
        <v>477</v>
      </c>
      <c r="W189">
        <v>1038594000</v>
      </c>
      <c r="X189">
        <v>131779000</v>
      </c>
      <c r="Y189">
        <v>906815000</v>
      </c>
      <c r="Z189">
        <v>0</v>
      </c>
      <c r="AA189" t="str">
        <f>+MID(Tabla_Consulta_desde_Reporte_de_Valorización_de_Instrumentos[[#This Row],[CODIGO_SBS]],7,1)</f>
        <v>1</v>
      </c>
      <c r="AB189" t="e">
        <f>_xlfn.XLOOKUP(Tabla_Consulta_desde_Reporte_de_Valorización_de_Instrumentos[[#This Row],[CODIGO_SBS]],G_P!A:A,G_P!E:E)</f>
        <v>#N/A</v>
      </c>
    </row>
    <row r="190" spans="2:28" hidden="1" x14ac:dyDescent="0.35">
      <c r="B190" s="22" t="s">
        <v>35557</v>
      </c>
      <c r="C190" t="s">
        <v>471</v>
      </c>
      <c r="D190" t="s">
        <v>424</v>
      </c>
      <c r="E190" t="s">
        <v>472</v>
      </c>
      <c r="F190" t="s">
        <v>79</v>
      </c>
      <c r="G190" t="s">
        <v>77</v>
      </c>
      <c r="H190" t="str">
        <f>+INDEX(Parametria!$V:$V,MATCH(Tabla_Consulta_desde_Reporte_de_Valorización_de_Instrumentos[[#This Row],[CODIGO_SBS]],Parametria!$B:$B,0))</f>
        <v>Minsur</v>
      </c>
      <c r="I190" t="s">
        <v>478</v>
      </c>
      <c r="J190" t="s">
        <v>370</v>
      </c>
      <c r="K190" t="s">
        <v>231</v>
      </c>
      <c r="L190">
        <v>1</v>
      </c>
      <c r="M190" s="20">
        <v>175808877.27398109</v>
      </c>
      <c r="N190">
        <v>175808877.27398109</v>
      </c>
      <c r="O190">
        <v>32355671</v>
      </c>
      <c r="P190" s="23"/>
      <c r="R190">
        <v>1</v>
      </c>
      <c r="S190" t="s">
        <v>423</v>
      </c>
      <c r="T190">
        <v>173259036.85175249</v>
      </c>
      <c r="U190" s="20">
        <v>173259036.85175249</v>
      </c>
      <c r="V190" t="s">
        <v>346</v>
      </c>
      <c r="W190">
        <v>2610762000</v>
      </c>
      <c r="X190">
        <v>781816000</v>
      </c>
      <c r="Y190">
        <v>1828946000</v>
      </c>
      <c r="Z190">
        <v>7.8806600000000004E-2</v>
      </c>
      <c r="AA190" t="str">
        <f>+MID(Tabla_Consulta_desde_Reporte_de_Valorización_de_Instrumentos[[#This Row],[CODIGO_SBS]],7,1)</f>
        <v>1</v>
      </c>
      <c r="AB190" t="e">
        <f>_xlfn.XLOOKUP(Tabla_Consulta_desde_Reporte_de_Valorización_de_Instrumentos[[#This Row],[CODIGO_SBS]],G_P!A:A,G_P!E:E)</f>
        <v>#N/A</v>
      </c>
    </row>
    <row r="191" spans="2:28" hidden="1" x14ac:dyDescent="0.35">
      <c r="B191" s="22" t="s">
        <v>35557</v>
      </c>
      <c r="C191" t="s">
        <v>471</v>
      </c>
      <c r="D191" t="s">
        <v>234</v>
      </c>
      <c r="E191" t="s">
        <v>472</v>
      </c>
      <c r="F191" t="s">
        <v>79</v>
      </c>
      <c r="G191" t="s">
        <v>77</v>
      </c>
      <c r="H191" t="str">
        <f>+INDEX(Parametria!$V:$V,MATCH(Tabla_Consulta_desde_Reporte_de_Valorización_de_Instrumentos[[#This Row],[CODIGO_SBS]],Parametria!$B:$B,0))</f>
        <v>Minsur</v>
      </c>
      <c r="I191" t="s">
        <v>478</v>
      </c>
      <c r="J191" t="s">
        <v>370</v>
      </c>
      <c r="K191" t="s">
        <v>231</v>
      </c>
      <c r="L191">
        <v>1</v>
      </c>
      <c r="M191" s="20">
        <v>797494857.21138704</v>
      </c>
      <c r="N191">
        <v>797494857.21138704</v>
      </c>
      <c r="O191">
        <v>146770070</v>
      </c>
      <c r="P191" s="23"/>
      <c r="R191">
        <v>1</v>
      </c>
      <c r="S191" t="s">
        <v>423</v>
      </c>
      <c r="T191">
        <v>785928407.01292503</v>
      </c>
      <c r="U191" s="20">
        <v>785928407.01292503</v>
      </c>
      <c r="V191" t="s">
        <v>346</v>
      </c>
      <c r="W191">
        <v>2610762000</v>
      </c>
      <c r="X191">
        <v>781816000</v>
      </c>
      <c r="Y191">
        <v>1828946000</v>
      </c>
      <c r="Z191">
        <v>7.8806600000000004E-2</v>
      </c>
      <c r="AA191" t="str">
        <f>+MID(Tabla_Consulta_desde_Reporte_de_Valorización_de_Instrumentos[[#This Row],[CODIGO_SBS]],7,1)</f>
        <v>1</v>
      </c>
      <c r="AB191" t="e">
        <f>_xlfn.XLOOKUP(Tabla_Consulta_desde_Reporte_de_Valorización_de_Instrumentos[[#This Row],[CODIGO_SBS]],G_P!A:A,G_P!E:E)</f>
        <v>#N/A</v>
      </c>
    </row>
    <row r="192" spans="2:28" hidden="1" x14ac:dyDescent="0.35">
      <c r="B192" s="22" t="s">
        <v>35557</v>
      </c>
      <c r="C192" t="s">
        <v>471</v>
      </c>
      <c r="D192" t="s">
        <v>32886</v>
      </c>
      <c r="E192" t="s">
        <v>472</v>
      </c>
      <c r="F192" t="s">
        <v>79</v>
      </c>
      <c r="G192" t="s">
        <v>77</v>
      </c>
      <c r="H192" t="str">
        <f>+INDEX(Parametria!$V:$V,MATCH(Tabla_Consulta_desde_Reporte_de_Valorización_de_Instrumentos[[#This Row],[CODIGO_SBS]],Parametria!$B:$B,0))</f>
        <v>Minsur</v>
      </c>
      <c r="I192" t="s">
        <v>478</v>
      </c>
      <c r="J192" t="s">
        <v>370</v>
      </c>
      <c r="K192" t="s">
        <v>231</v>
      </c>
      <c r="L192">
        <v>1</v>
      </c>
      <c r="M192" s="20">
        <v>66604209.893786497</v>
      </c>
      <c r="N192">
        <v>66604209.893786497</v>
      </c>
      <c r="O192">
        <v>12257765</v>
      </c>
      <c r="P192" s="23"/>
      <c r="R192">
        <v>1</v>
      </c>
      <c r="S192" t="s">
        <v>423</v>
      </c>
      <c r="T192">
        <v>65638217.110537499</v>
      </c>
      <c r="U192" s="20">
        <v>65638217.110537499</v>
      </c>
      <c r="V192" t="s">
        <v>346</v>
      </c>
      <c r="W192">
        <v>2610762000</v>
      </c>
      <c r="X192">
        <v>781816000</v>
      </c>
      <c r="Y192">
        <v>1828946000</v>
      </c>
      <c r="Z192">
        <v>7.8806600000000004E-2</v>
      </c>
      <c r="AA192" t="str">
        <f>+MID(Tabla_Consulta_desde_Reporte_de_Valorización_de_Instrumentos[[#This Row],[CODIGO_SBS]],7,1)</f>
        <v>1</v>
      </c>
      <c r="AB192" t="e">
        <f>_xlfn.XLOOKUP(Tabla_Consulta_desde_Reporte_de_Valorización_de_Instrumentos[[#This Row],[CODIGO_SBS]],G_P!A:A,G_P!E:E)</f>
        <v>#N/A</v>
      </c>
    </row>
    <row r="193" spans="2:28" hidden="1" x14ac:dyDescent="0.35">
      <c r="B193" s="22" t="s">
        <v>35557</v>
      </c>
      <c r="C193" t="s">
        <v>479</v>
      </c>
      <c r="D193" t="s">
        <v>424</v>
      </c>
      <c r="E193" t="s">
        <v>480</v>
      </c>
      <c r="F193" t="s">
        <v>481</v>
      </c>
      <c r="G193" t="s">
        <v>35547</v>
      </c>
      <c r="H193" t="str">
        <f>+INDEX(Parametria!$V:$V,MATCH(Tabla_Consulta_desde_Reporte_de_Valorización_de_Instrumentos[[#This Row],[CODIGO_SBS]],Parametria!$B:$B,0))</f>
        <v>Fossal SA</v>
      </c>
      <c r="I193" t="s">
        <v>482</v>
      </c>
      <c r="J193" t="s">
        <v>483</v>
      </c>
      <c r="K193" t="s">
        <v>275</v>
      </c>
      <c r="L193">
        <v>1</v>
      </c>
      <c r="M193" s="20">
        <v>4292.4089395000001</v>
      </c>
      <c r="N193">
        <v>1277.160564</v>
      </c>
      <c r="O193">
        <v>255</v>
      </c>
      <c r="P193" s="23">
        <v>69460</v>
      </c>
      <c r="Q193">
        <v>23438</v>
      </c>
      <c r="R193">
        <v>3.3609</v>
      </c>
      <c r="S193" t="s">
        <v>423</v>
      </c>
      <c r="T193">
        <v>4293.4307691000004</v>
      </c>
      <c r="U193" s="20">
        <v>1276.8187620000001</v>
      </c>
      <c r="V193" t="s">
        <v>446</v>
      </c>
      <c r="W193">
        <v>4617000</v>
      </c>
      <c r="X193">
        <v>95000</v>
      </c>
      <c r="Y193">
        <v>4522000</v>
      </c>
      <c r="Z193">
        <v>1.3404000000000001E-3</v>
      </c>
      <c r="AA193" t="str">
        <f>+MID(Tabla_Consulta_desde_Reporte_de_Valorización_de_Instrumentos[[#This Row],[CODIGO_SBS]],7,1)</f>
        <v>2</v>
      </c>
      <c r="AB193" t="str">
        <f>_xlfn.XLOOKUP(Tabla_Consulta_desde_Reporte_de_Valorización_de_Instrumentos[[#This Row],[CODIGO_SBS]],G_P!A:A,G_P!E:E)</f>
        <v>Renta Variable</v>
      </c>
    </row>
    <row r="194" spans="2:28" hidden="1" x14ac:dyDescent="0.35">
      <c r="B194" s="22" t="s">
        <v>35557</v>
      </c>
      <c r="C194" t="s">
        <v>479</v>
      </c>
      <c r="D194" t="s">
        <v>234</v>
      </c>
      <c r="E194" t="s">
        <v>480</v>
      </c>
      <c r="F194" t="s">
        <v>481</v>
      </c>
      <c r="G194" t="s">
        <v>35547</v>
      </c>
      <c r="H194" t="str">
        <f>+INDEX(Parametria!$V:$V,MATCH(Tabla_Consulta_desde_Reporte_de_Valorización_de_Instrumentos[[#This Row],[CODIGO_SBS]],Parametria!$B:$B,0))</f>
        <v>Fossal SA</v>
      </c>
      <c r="I194" t="s">
        <v>482</v>
      </c>
      <c r="J194" t="s">
        <v>483</v>
      </c>
      <c r="K194" t="s">
        <v>275</v>
      </c>
      <c r="L194">
        <v>1</v>
      </c>
      <c r="M194" s="20">
        <v>8096.6615683</v>
      </c>
      <c r="N194">
        <v>2409.0754167999999</v>
      </c>
      <c r="O194">
        <v>481</v>
      </c>
      <c r="P194" s="23">
        <v>69460</v>
      </c>
      <c r="Q194">
        <v>23438</v>
      </c>
      <c r="R194">
        <v>3.3609</v>
      </c>
      <c r="S194" t="s">
        <v>423</v>
      </c>
      <c r="T194">
        <v>8098.5890192999996</v>
      </c>
      <c r="U194" s="20">
        <v>2408.4306843999998</v>
      </c>
      <c r="V194" t="s">
        <v>446</v>
      </c>
      <c r="W194">
        <v>4617000</v>
      </c>
      <c r="X194">
        <v>95000</v>
      </c>
      <c r="Y194">
        <v>4522000</v>
      </c>
      <c r="Z194">
        <v>1.3404000000000001E-3</v>
      </c>
      <c r="AA194" t="str">
        <f>+MID(Tabla_Consulta_desde_Reporte_de_Valorización_de_Instrumentos[[#This Row],[CODIGO_SBS]],7,1)</f>
        <v>2</v>
      </c>
      <c r="AB194" t="str">
        <f>_xlfn.XLOOKUP(Tabla_Consulta_desde_Reporte_de_Valorización_de_Instrumentos[[#This Row],[CODIGO_SBS]],G_P!A:A,G_P!E:E)</f>
        <v>Renta Variable</v>
      </c>
    </row>
    <row r="195" spans="2:28" hidden="1" x14ac:dyDescent="0.35">
      <c r="B195" s="22" t="s">
        <v>35557</v>
      </c>
      <c r="C195" t="s">
        <v>479</v>
      </c>
      <c r="D195" t="s">
        <v>32886</v>
      </c>
      <c r="E195" t="s">
        <v>480</v>
      </c>
      <c r="F195" t="s">
        <v>481</v>
      </c>
      <c r="G195" t="s">
        <v>35547</v>
      </c>
      <c r="H195" t="str">
        <f>+INDEX(Parametria!$V:$V,MATCH(Tabla_Consulta_desde_Reporte_de_Valorización_de_Instrumentos[[#This Row],[CODIGO_SBS]],Parametria!$B:$B,0))</f>
        <v>Fossal SA</v>
      </c>
      <c r="I195" t="s">
        <v>482</v>
      </c>
      <c r="J195" t="s">
        <v>483</v>
      </c>
      <c r="K195" t="s">
        <v>275</v>
      </c>
      <c r="L195">
        <v>1</v>
      </c>
      <c r="M195" s="20">
        <v>690.15202550000004</v>
      </c>
      <c r="N195">
        <v>205.34738479999999</v>
      </c>
      <c r="O195">
        <v>41</v>
      </c>
      <c r="P195" s="23">
        <v>69460</v>
      </c>
      <c r="Q195">
        <v>23438</v>
      </c>
      <c r="R195">
        <v>3.3609</v>
      </c>
      <c r="S195" t="s">
        <v>423</v>
      </c>
      <c r="T195">
        <v>690.31631970000001</v>
      </c>
      <c r="U195" s="20">
        <v>205.29242840000001</v>
      </c>
      <c r="V195" t="s">
        <v>446</v>
      </c>
      <c r="W195">
        <v>4617000</v>
      </c>
      <c r="X195">
        <v>95000</v>
      </c>
      <c r="Y195">
        <v>4522000</v>
      </c>
      <c r="Z195">
        <v>1.3404000000000001E-3</v>
      </c>
      <c r="AA195" t="str">
        <f>+MID(Tabla_Consulta_desde_Reporte_de_Valorización_de_Instrumentos[[#This Row],[CODIGO_SBS]],7,1)</f>
        <v>2</v>
      </c>
      <c r="AB195" t="str">
        <f>_xlfn.XLOOKUP(Tabla_Consulta_desde_Reporte_de_Valorización_de_Instrumentos[[#This Row],[CODIGO_SBS]],G_P!A:A,G_P!E:E)</f>
        <v>Renta Variable</v>
      </c>
    </row>
    <row r="196" spans="2:28" hidden="1" x14ac:dyDescent="0.35">
      <c r="B196" s="22" t="s">
        <v>35557</v>
      </c>
      <c r="C196" t="s">
        <v>479</v>
      </c>
      <c r="D196" t="s">
        <v>32886</v>
      </c>
      <c r="E196" t="s">
        <v>480</v>
      </c>
      <c r="F196" t="s">
        <v>80</v>
      </c>
      <c r="G196" t="s">
        <v>78</v>
      </c>
      <c r="H196" t="str">
        <f>+INDEX(Parametria!$V:$V,MATCH(Tabla_Consulta_desde_Reporte_de_Valorización_de_Instrumentos[[#This Row],[CODIGO_SBS]],Parametria!$B:$B,0))</f>
        <v>Buenaventura</v>
      </c>
      <c r="I196" t="s">
        <v>484</v>
      </c>
      <c r="J196" t="s">
        <v>436</v>
      </c>
      <c r="K196" t="s">
        <v>275</v>
      </c>
      <c r="L196">
        <v>1</v>
      </c>
      <c r="M196" s="20">
        <v>30889459.437902998</v>
      </c>
      <c r="N196">
        <v>9190829.6699999999</v>
      </c>
      <c r="O196">
        <v>330249</v>
      </c>
      <c r="P196" s="23"/>
      <c r="R196">
        <v>3.3609</v>
      </c>
      <c r="S196" t="s">
        <v>423</v>
      </c>
      <c r="T196">
        <v>31649115.690900002</v>
      </c>
      <c r="U196" s="20">
        <v>9412096.5</v>
      </c>
      <c r="V196" t="s">
        <v>437</v>
      </c>
      <c r="W196">
        <v>4052129000</v>
      </c>
      <c r="X196">
        <v>932087000</v>
      </c>
      <c r="Y196">
        <v>3120042000</v>
      </c>
      <c r="Z196">
        <v>-0.67</v>
      </c>
      <c r="AA196" t="str">
        <f>+MID(Tabla_Consulta_desde_Reporte_de_Valorización_de_Instrumentos[[#This Row],[CODIGO_SBS]],7,1)</f>
        <v>2</v>
      </c>
      <c r="AB196" t="str">
        <f>_xlfn.XLOOKUP(Tabla_Consulta_desde_Reporte_de_Valorización_de_Instrumentos[[#This Row],[CODIGO_SBS]],G_P!A:A,G_P!E:E)</f>
        <v>Renta Variable</v>
      </c>
    </row>
    <row r="197" spans="2:28" hidden="1" x14ac:dyDescent="0.35">
      <c r="B197" s="22" t="s">
        <v>35557</v>
      </c>
      <c r="C197" t="s">
        <v>479</v>
      </c>
      <c r="D197" t="s">
        <v>424</v>
      </c>
      <c r="E197" t="s">
        <v>480</v>
      </c>
      <c r="F197" t="s">
        <v>80</v>
      </c>
      <c r="G197" t="s">
        <v>78</v>
      </c>
      <c r="H197" t="str">
        <f>+INDEX(Parametria!$V:$V,MATCH(Tabla_Consulta_desde_Reporte_de_Valorización_de_Instrumentos[[#This Row],[CODIGO_SBS]],Parametria!$B:$B,0))</f>
        <v>Buenaventura</v>
      </c>
      <c r="I197" t="s">
        <v>484</v>
      </c>
      <c r="J197" t="s">
        <v>436</v>
      </c>
      <c r="K197" t="s">
        <v>275</v>
      </c>
      <c r="L197">
        <v>1</v>
      </c>
      <c r="M197" s="20">
        <v>175338643.120047</v>
      </c>
      <c r="N197">
        <v>52170145.829999998</v>
      </c>
      <c r="O197">
        <v>1874601</v>
      </c>
      <c r="P197" s="23"/>
      <c r="R197">
        <v>3.3609</v>
      </c>
      <c r="S197" t="s">
        <v>423</v>
      </c>
      <c r="T197">
        <v>179756788.04280001</v>
      </c>
      <c r="U197" s="20">
        <v>53457678</v>
      </c>
      <c r="V197" t="s">
        <v>437</v>
      </c>
      <c r="W197">
        <v>4052129000</v>
      </c>
      <c r="X197">
        <v>932087000</v>
      </c>
      <c r="Y197">
        <v>3120042000</v>
      </c>
      <c r="Z197">
        <v>-0.67</v>
      </c>
      <c r="AA197" t="str">
        <f>+MID(Tabla_Consulta_desde_Reporte_de_Valorización_de_Instrumentos[[#This Row],[CODIGO_SBS]],7,1)</f>
        <v>2</v>
      </c>
      <c r="AB197" t="str">
        <f>_xlfn.XLOOKUP(Tabla_Consulta_desde_Reporte_de_Valorización_de_Instrumentos[[#This Row],[CODIGO_SBS]],G_P!A:A,G_P!E:E)</f>
        <v>Renta Variable</v>
      </c>
    </row>
    <row r="198" spans="2:28" hidden="1" x14ac:dyDescent="0.35">
      <c r="B198" s="22" t="s">
        <v>35557</v>
      </c>
      <c r="C198" t="s">
        <v>479</v>
      </c>
      <c r="D198" t="s">
        <v>234</v>
      </c>
      <c r="E198" t="s">
        <v>480</v>
      </c>
      <c r="F198" t="s">
        <v>80</v>
      </c>
      <c r="G198" t="s">
        <v>78</v>
      </c>
      <c r="H198" t="str">
        <f>+INDEX(Parametria!$V:$V,MATCH(Tabla_Consulta_desde_Reporte_de_Valorización_de_Instrumentos[[#This Row],[CODIGO_SBS]],Parametria!$B:$B,0))</f>
        <v>Buenaventura</v>
      </c>
      <c r="I198" t="s">
        <v>484</v>
      </c>
      <c r="J198" t="s">
        <v>436</v>
      </c>
      <c r="K198" t="s">
        <v>275</v>
      </c>
      <c r="L198">
        <v>1</v>
      </c>
      <c r="M198" s="20">
        <v>920607450.30058205</v>
      </c>
      <c r="N198">
        <v>273916941.98000002</v>
      </c>
      <c r="O198">
        <v>9842506</v>
      </c>
      <c r="P198" s="23"/>
      <c r="R198">
        <v>3.3609</v>
      </c>
      <c r="S198" t="s">
        <v>423</v>
      </c>
      <c r="T198">
        <v>943247704.25460005</v>
      </c>
      <c r="U198" s="20">
        <v>280511421</v>
      </c>
      <c r="V198" t="s">
        <v>437</v>
      </c>
      <c r="W198">
        <v>4052129000</v>
      </c>
      <c r="X198">
        <v>932087000</v>
      </c>
      <c r="Y198">
        <v>3120042000</v>
      </c>
      <c r="Z198">
        <v>-0.67</v>
      </c>
      <c r="AA198" t="str">
        <f>+MID(Tabla_Consulta_desde_Reporte_de_Valorización_de_Instrumentos[[#This Row],[CODIGO_SBS]],7,1)</f>
        <v>2</v>
      </c>
      <c r="AB198" t="str">
        <f>_xlfn.XLOOKUP(Tabla_Consulta_desde_Reporte_de_Valorización_de_Instrumentos[[#This Row],[CODIGO_SBS]],G_P!A:A,G_P!E:E)</f>
        <v>Renta Variable</v>
      </c>
    </row>
    <row r="199" spans="2:28" hidden="1" x14ac:dyDescent="0.35">
      <c r="B199" s="22" t="s">
        <v>35557</v>
      </c>
      <c r="C199" t="s">
        <v>479</v>
      </c>
      <c r="D199" t="s">
        <v>234</v>
      </c>
      <c r="E199" t="s">
        <v>480</v>
      </c>
      <c r="F199" t="s">
        <v>485</v>
      </c>
      <c r="G199" t="s">
        <v>486</v>
      </c>
      <c r="H199" t="str">
        <f>+INDEX(Parametria!$V:$V,MATCH(Tabla_Consulta_desde_Reporte_de_Valorización_de_Instrumentos[[#This Row],[CODIGO_SBS]],Parametria!$B:$B,0))</f>
        <v>Pacasmayo</v>
      </c>
      <c r="I199" t="s">
        <v>487</v>
      </c>
      <c r="J199" t="s">
        <v>445</v>
      </c>
      <c r="K199" t="s">
        <v>275</v>
      </c>
      <c r="L199">
        <v>1</v>
      </c>
      <c r="M199" s="20">
        <v>70666987.950702906</v>
      </c>
      <c r="N199">
        <v>21026209.6315579</v>
      </c>
      <c r="O199">
        <v>2023087</v>
      </c>
      <c r="P199" s="23"/>
      <c r="R199">
        <v>3.3609</v>
      </c>
      <c r="S199" t="s">
        <v>423</v>
      </c>
      <c r="T199">
        <v>70683811.109188795</v>
      </c>
      <c r="U199" s="20">
        <v>21020582.6173761</v>
      </c>
      <c r="V199" t="s">
        <v>446</v>
      </c>
      <c r="W199">
        <v>3144080000</v>
      </c>
      <c r="X199">
        <v>1867883000</v>
      </c>
      <c r="Y199">
        <v>1276197000</v>
      </c>
      <c r="Z199">
        <v>2.7813999999999998E-3</v>
      </c>
      <c r="AA199" t="str">
        <f>+MID(Tabla_Consulta_desde_Reporte_de_Valorización_de_Instrumentos[[#This Row],[CODIGO_SBS]],7,1)</f>
        <v>2</v>
      </c>
      <c r="AB199" t="str">
        <f>_xlfn.XLOOKUP(Tabla_Consulta_desde_Reporte_de_Valorización_de_Instrumentos[[#This Row],[CODIGO_SBS]],G_P!A:A,G_P!E:E)</f>
        <v>Renta Variable</v>
      </c>
    </row>
    <row r="200" spans="2:28" hidden="1" x14ac:dyDescent="0.35">
      <c r="B200" s="22" t="s">
        <v>35557</v>
      </c>
      <c r="C200" t="s">
        <v>479</v>
      </c>
      <c r="D200" t="s">
        <v>424</v>
      </c>
      <c r="E200" t="s">
        <v>480</v>
      </c>
      <c r="F200" t="s">
        <v>485</v>
      </c>
      <c r="G200" t="s">
        <v>486</v>
      </c>
      <c r="H200" t="str">
        <f>+INDEX(Parametria!$V:$V,MATCH(Tabla_Consulta_desde_Reporte_de_Valorización_de_Instrumentos[[#This Row],[CODIGO_SBS]],Parametria!$B:$B,0))</f>
        <v>Pacasmayo</v>
      </c>
      <c r="I200" t="s">
        <v>487</v>
      </c>
      <c r="J200" t="s">
        <v>445</v>
      </c>
      <c r="K200" t="s">
        <v>275</v>
      </c>
      <c r="L200">
        <v>1</v>
      </c>
      <c r="M200" s="20">
        <v>20672855.301250201</v>
      </c>
      <c r="N200">
        <v>6150987.9202744002</v>
      </c>
      <c r="O200">
        <v>591832</v>
      </c>
      <c r="P200" s="23"/>
      <c r="R200">
        <v>3.3609</v>
      </c>
      <c r="S200" t="s">
        <v>423</v>
      </c>
      <c r="T200">
        <v>20677776.7324754</v>
      </c>
      <c r="U200" s="20">
        <v>6149341.7987495996</v>
      </c>
      <c r="V200" t="s">
        <v>446</v>
      </c>
      <c r="W200">
        <v>3144080000</v>
      </c>
      <c r="X200">
        <v>1867883000</v>
      </c>
      <c r="Y200">
        <v>1276197000</v>
      </c>
      <c r="Z200">
        <v>2.7813999999999998E-3</v>
      </c>
      <c r="AA200" t="str">
        <f>+MID(Tabla_Consulta_desde_Reporte_de_Valorización_de_Instrumentos[[#This Row],[CODIGO_SBS]],7,1)</f>
        <v>2</v>
      </c>
      <c r="AB200" t="str">
        <f>_xlfn.XLOOKUP(Tabla_Consulta_desde_Reporte_de_Valorización_de_Instrumentos[[#This Row],[CODIGO_SBS]],G_P!A:A,G_P!E:E)</f>
        <v>Renta Variable</v>
      </c>
    </row>
    <row r="201" spans="2:28" hidden="1" x14ac:dyDescent="0.35">
      <c r="B201" s="22" t="s">
        <v>35557</v>
      </c>
      <c r="C201" t="s">
        <v>479</v>
      </c>
      <c r="D201" t="s">
        <v>32886</v>
      </c>
      <c r="E201" t="s">
        <v>480</v>
      </c>
      <c r="F201" t="s">
        <v>485</v>
      </c>
      <c r="G201" t="s">
        <v>486</v>
      </c>
      <c r="H201" t="str">
        <f>+INDEX(Parametria!$V:$V,MATCH(Tabla_Consulta_desde_Reporte_de_Valorización_de_Instrumentos[[#This Row],[CODIGO_SBS]],Parametria!$B:$B,0))</f>
        <v>Pacasmayo</v>
      </c>
      <c r="I201" t="s">
        <v>487</v>
      </c>
      <c r="J201" t="s">
        <v>445</v>
      </c>
      <c r="K201" t="s">
        <v>275</v>
      </c>
      <c r="L201">
        <v>1</v>
      </c>
      <c r="M201" s="20">
        <v>6518897.7504613996</v>
      </c>
      <c r="N201">
        <v>1939628.5966441999</v>
      </c>
      <c r="O201">
        <v>186626</v>
      </c>
      <c r="P201" s="23"/>
      <c r="R201">
        <v>3.3609</v>
      </c>
      <c r="S201" t="s">
        <v>423</v>
      </c>
      <c r="T201">
        <v>6520449.6554341996</v>
      </c>
      <c r="U201" s="20">
        <v>1939109.5150878001</v>
      </c>
      <c r="V201" t="s">
        <v>446</v>
      </c>
      <c r="W201">
        <v>3144080000</v>
      </c>
      <c r="X201">
        <v>1867883000</v>
      </c>
      <c r="Y201">
        <v>1276197000</v>
      </c>
      <c r="Z201">
        <v>2.7813999999999998E-3</v>
      </c>
      <c r="AA201" t="str">
        <f>+MID(Tabla_Consulta_desde_Reporte_de_Valorización_de_Instrumentos[[#This Row],[CODIGO_SBS]],7,1)</f>
        <v>2</v>
      </c>
      <c r="AB201" t="str">
        <f>_xlfn.XLOOKUP(Tabla_Consulta_desde_Reporte_de_Valorización_de_Instrumentos[[#This Row],[CODIGO_SBS]],G_P!A:A,G_P!E:E)</f>
        <v>Renta Variable</v>
      </c>
    </row>
    <row r="202" spans="2:28" hidden="1" x14ac:dyDescent="0.35">
      <c r="B202" s="22" t="s">
        <v>35557</v>
      </c>
      <c r="C202" t="s">
        <v>488</v>
      </c>
      <c r="D202" t="s">
        <v>32886</v>
      </c>
      <c r="E202" t="s">
        <v>489</v>
      </c>
      <c r="F202" t="s">
        <v>82</v>
      </c>
      <c r="G202" t="s">
        <v>81</v>
      </c>
      <c r="H202" t="str">
        <f>+INDEX(Parametria!$V:$V,MATCH(Tabla_Consulta_desde_Reporte_de_Valorización_de_Instrumentos[[#This Row],[CODIGO_SBS]],Parametria!$B:$B,0))</f>
        <v>Auna</v>
      </c>
      <c r="I202" t="s">
        <v>490</v>
      </c>
      <c r="J202" t="s">
        <v>491</v>
      </c>
      <c r="K202" t="s">
        <v>275</v>
      </c>
      <c r="L202">
        <v>1</v>
      </c>
      <c r="M202" s="20">
        <v>6920527.2677838001</v>
      </c>
      <c r="N202">
        <v>2059129.182</v>
      </c>
      <c r="O202">
        <v>418965</v>
      </c>
      <c r="P202" s="23"/>
      <c r="R202">
        <v>3.3609</v>
      </c>
      <c r="S202" t="s">
        <v>423</v>
      </c>
      <c r="T202">
        <v>6679598.9558816999</v>
      </c>
      <c r="U202" s="20">
        <v>1986438.7545</v>
      </c>
      <c r="V202" t="s">
        <v>492</v>
      </c>
      <c r="W202">
        <v>7900406000</v>
      </c>
      <c r="X202">
        <v>6100902000</v>
      </c>
      <c r="Y202">
        <v>1799504000</v>
      </c>
      <c r="Z202">
        <v>0.17349999999999999</v>
      </c>
      <c r="AA202" t="str">
        <f>+MID(Tabla_Consulta_desde_Reporte_de_Valorización_de_Instrumentos[[#This Row],[CODIGO_SBS]],7,1)</f>
        <v>2</v>
      </c>
      <c r="AB202" t="e">
        <f>_xlfn.XLOOKUP(Tabla_Consulta_desde_Reporte_de_Valorización_de_Instrumentos[[#This Row],[CODIGO_SBS]],G_P!A:A,G_P!E:E)</f>
        <v>#N/A</v>
      </c>
    </row>
    <row r="203" spans="2:28" hidden="1" x14ac:dyDescent="0.35">
      <c r="B203" s="22" t="s">
        <v>35557</v>
      </c>
      <c r="C203" t="s">
        <v>488</v>
      </c>
      <c r="D203" t="s">
        <v>424</v>
      </c>
      <c r="E203" t="s">
        <v>489</v>
      </c>
      <c r="F203" t="s">
        <v>82</v>
      </c>
      <c r="G203" t="s">
        <v>81</v>
      </c>
      <c r="H203" t="str">
        <f>+INDEX(Parametria!$V:$V,MATCH(Tabla_Consulta_desde_Reporte_de_Valorización_de_Instrumentos[[#This Row],[CODIGO_SBS]],Parametria!$B:$B,0))</f>
        <v>Auna</v>
      </c>
      <c r="I203" t="s">
        <v>490</v>
      </c>
      <c r="J203" t="s">
        <v>491</v>
      </c>
      <c r="K203" t="s">
        <v>275</v>
      </c>
      <c r="L203">
        <v>1</v>
      </c>
      <c r="M203" s="20">
        <v>10165716.312413599</v>
      </c>
      <c r="N203">
        <v>3024700.6195999999</v>
      </c>
      <c r="O203">
        <v>615427</v>
      </c>
      <c r="P203" s="23"/>
      <c r="R203">
        <v>3.3609</v>
      </c>
      <c r="S203" t="s">
        <v>423</v>
      </c>
      <c r="T203">
        <v>9811811.3604272008</v>
      </c>
      <c r="U203" s="20">
        <v>2917924.0351</v>
      </c>
      <c r="V203" t="s">
        <v>492</v>
      </c>
      <c r="W203">
        <v>7900406000</v>
      </c>
      <c r="X203">
        <v>6100902000</v>
      </c>
      <c r="Y203">
        <v>1799504000</v>
      </c>
      <c r="Z203">
        <v>0.17349999999999999</v>
      </c>
      <c r="AA203" t="str">
        <f>+MID(Tabla_Consulta_desde_Reporte_de_Valorización_de_Instrumentos[[#This Row],[CODIGO_SBS]],7,1)</f>
        <v>2</v>
      </c>
      <c r="AB203" t="e">
        <f>_xlfn.XLOOKUP(Tabla_Consulta_desde_Reporte_de_Valorización_de_Instrumentos[[#This Row],[CODIGO_SBS]],G_P!A:A,G_P!E:E)</f>
        <v>#N/A</v>
      </c>
    </row>
    <row r="204" spans="2:28" hidden="1" x14ac:dyDescent="0.35">
      <c r="B204" s="22" t="s">
        <v>35557</v>
      </c>
      <c r="C204" t="s">
        <v>488</v>
      </c>
      <c r="D204" t="s">
        <v>234</v>
      </c>
      <c r="E204" t="s">
        <v>489</v>
      </c>
      <c r="F204" t="s">
        <v>82</v>
      </c>
      <c r="G204" t="s">
        <v>81</v>
      </c>
      <c r="H204" t="str">
        <f>+INDEX(Parametria!$V:$V,MATCH(Tabla_Consulta_desde_Reporte_de_Valorización_de_Instrumentos[[#This Row],[CODIGO_SBS]],Parametria!$B:$B,0))</f>
        <v>Auna</v>
      </c>
      <c r="I204" t="s">
        <v>490</v>
      </c>
      <c r="J204" t="s">
        <v>491</v>
      </c>
      <c r="K204" t="s">
        <v>275</v>
      </c>
      <c r="L204">
        <v>1</v>
      </c>
      <c r="M204" s="20">
        <v>131519304.77018251</v>
      </c>
      <c r="N204">
        <v>39132168.398400001</v>
      </c>
      <c r="O204">
        <v>7962108</v>
      </c>
      <c r="P204" s="23"/>
      <c r="R204">
        <v>3.3609</v>
      </c>
      <c r="S204" t="s">
        <v>423</v>
      </c>
      <c r="T204">
        <v>126940647.269861</v>
      </c>
      <c r="U204" s="20">
        <v>37750742.660400003</v>
      </c>
      <c r="V204" t="s">
        <v>492</v>
      </c>
      <c r="W204">
        <v>7900406000</v>
      </c>
      <c r="X204">
        <v>6100902000</v>
      </c>
      <c r="Y204">
        <v>1799504000</v>
      </c>
      <c r="Z204">
        <v>0.17349999999999999</v>
      </c>
      <c r="AA204" t="str">
        <f>+MID(Tabla_Consulta_desde_Reporte_de_Valorización_de_Instrumentos[[#This Row],[CODIGO_SBS]],7,1)</f>
        <v>2</v>
      </c>
      <c r="AB204" t="e">
        <f>_xlfn.XLOOKUP(Tabla_Consulta_desde_Reporte_de_Valorización_de_Instrumentos[[#This Row],[CODIGO_SBS]],G_P!A:A,G_P!E:E)</f>
        <v>#N/A</v>
      </c>
    </row>
    <row r="205" spans="2:28" hidden="1" x14ac:dyDescent="0.35">
      <c r="B205" s="22" t="s">
        <v>35557</v>
      </c>
      <c r="C205" t="s">
        <v>488</v>
      </c>
      <c r="D205" t="s">
        <v>234</v>
      </c>
      <c r="E205" t="s">
        <v>489</v>
      </c>
      <c r="F205" t="s">
        <v>493</v>
      </c>
      <c r="G205" t="s">
        <v>494</v>
      </c>
      <c r="H205" t="str">
        <f>+INDEX(Parametria!$V:$V,MATCH(Tabla_Consulta_desde_Reporte_de_Valorización_de_Instrumentos[[#This Row],[CODIGO_SBS]],Parametria!$B:$B,0))</f>
        <v>Aclara Resources Inc.</v>
      </c>
      <c r="I205" t="s">
        <v>495</v>
      </c>
      <c r="J205" t="s">
        <v>35579</v>
      </c>
      <c r="K205" t="s">
        <v>496</v>
      </c>
      <c r="L205">
        <v>1.7</v>
      </c>
      <c r="M205" s="20">
        <v>4377382.6286139004</v>
      </c>
      <c r="N205">
        <v>1786561.8737000001</v>
      </c>
      <c r="O205">
        <v>831307</v>
      </c>
      <c r="P205" s="23"/>
      <c r="R205">
        <v>2.4501713000000001</v>
      </c>
      <c r="S205" t="s">
        <v>423</v>
      </c>
      <c r="T205">
        <v>4322839.2283297004</v>
      </c>
      <c r="U205" s="20">
        <v>1759295.0041</v>
      </c>
      <c r="V205" t="s">
        <v>233</v>
      </c>
      <c r="W205">
        <v>0</v>
      </c>
      <c r="X205">
        <v>0</v>
      </c>
      <c r="Y205">
        <v>0</v>
      </c>
      <c r="Z205">
        <v>3.2800000000000003E-2</v>
      </c>
      <c r="AA205" t="str">
        <f>+MID(Tabla_Consulta_desde_Reporte_de_Valorización_de_Instrumentos[[#This Row],[CODIGO_SBS]],7,1)</f>
        <v>7</v>
      </c>
      <c r="AB205" t="str">
        <f>_xlfn.XLOOKUP(Tabla_Consulta_desde_Reporte_de_Valorización_de_Instrumentos[[#This Row],[CODIGO_SBS]],G_P!A:A,G_P!E:E)</f>
        <v>Renta Variable</v>
      </c>
    </row>
    <row r="206" spans="2:28" hidden="1" x14ac:dyDescent="0.35">
      <c r="B206" s="22" t="s">
        <v>35557</v>
      </c>
      <c r="C206" t="s">
        <v>497</v>
      </c>
      <c r="D206" t="s">
        <v>234</v>
      </c>
      <c r="E206" t="s">
        <v>498</v>
      </c>
      <c r="F206" t="s">
        <v>32528</v>
      </c>
      <c r="G206" t="s">
        <v>32529</v>
      </c>
      <c r="H206" t="str">
        <f>+INDEX(Parametria!$V:$V,MATCH(Tabla_Consulta_desde_Reporte_de_Valorización_de_Instrumentos[[#This Row],[CODIGO_SBS]],Parametria!$B:$B,0))</f>
        <v>Hudbay</v>
      </c>
      <c r="I206" t="s">
        <v>32530</v>
      </c>
      <c r="J206" t="s">
        <v>32531</v>
      </c>
      <c r="K206" t="s">
        <v>275</v>
      </c>
      <c r="L206">
        <v>1</v>
      </c>
      <c r="M206" s="20">
        <v>17327725.584180001</v>
      </c>
      <c r="N206">
        <v>5155680.2</v>
      </c>
      <c r="O206">
        <v>259732</v>
      </c>
      <c r="P206" s="23"/>
      <c r="R206">
        <v>3.3609</v>
      </c>
      <c r="S206" t="s">
        <v>423</v>
      </c>
      <c r="T206">
        <v>17380158.981679998</v>
      </c>
      <c r="U206" s="20">
        <v>5168666.8</v>
      </c>
      <c r="V206" t="s">
        <v>233</v>
      </c>
      <c r="W206">
        <v>0</v>
      </c>
      <c r="X206">
        <v>0</v>
      </c>
      <c r="Y206">
        <v>0</v>
      </c>
      <c r="Z206">
        <v>-0.05</v>
      </c>
      <c r="AA206" t="str">
        <f>+MID(Tabla_Consulta_desde_Reporte_de_Valorización_de_Instrumentos[[#This Row],[CODIGO_SBS]],7,1)</f>
        <v>2</v>
      </c>
      <c r="AB206" t="e">
        <f>_xlfn.XLOOKUP(Tabla_Consulta_desde_Reporte_de_Valorización_de_Instrumentos[[#This Row],[CODIGO_SBS]],G_P!A:A,G_P!E:E)</f>
        <v>#N/A</v>
      </c>
    </row>
    <row r="207" spans="2:28" hidden="1" x14ac:dyDescent="0.35">
      <c r="B207" s="22" t="s">
        <v>35557</v>
      </c>
      <c r="C207" t="s">
        <v>497</v>
      </c>
      <c r="D207" t="s">
        <v>424</v>
      </c>
      <c r="E207" t="s">
        <v>498</v>
      </c>
      <c r="F207" t="s">
        <v>32528</v>
      </c>
      <c r="G207" t="s">
        <v>32529</v>
      </c>
      <c r="H207" t="str">
        <f>+INDEX(Parametria!$V:$V,MATCH(Tabla_Consulta_desde_Reporte_de_Valorización_de_Instrumentos[[#This Row],[CODIGO_SBS]],Parametria!$B:$B,0))</f>
        <v>Hudbay</v>
      </c>
      <c r="I207" t="s">
        <v>32530</v>
      </c>
      <c r="J207" t="s">
        <v>32531</v>
      </c>
      <c r="K207" t="s">
        <v>275</v>
      </c>
      <c r="L207">
        <v>1</v>
      </c>
      <c r="M207" s="20">
        <v>26520429.184124999</v>
      </c>
      <c r="N207">
        <v>7890871.25</v>
      </c>
      <c r="O207">
        <v>397525</v>
      </c>
      <c r="P207" s="23"/>
      <c r="R207">
        <v>3.3609</v>
      </c>
      <c r="S207" t="s">
        <v>423</v>
      </c>
      <c r="T207">
        <v>26600679.543499999</v>
      </c>
      <c r="U207" s="20">
        <v>7910747.5</v>
      </c>
      <c r="V207" t="s">
        <v>233</v>
      </c>
      <c r="W207">
        <v>0</v>
      </c>
      <c r="X207">
        <v>0</v>
      </c>
      <c r="Y207">
        <v>0</v>
      </c>
      <c r="Z207">
        <v>-0.05</v>
      </c>
      <c r="AA207" t="str">
        <f>+MID(Tabla_Consulta_desde_Reporte_de_Valorización_de_Instrumentos[[#This Row],[CODIGO_SBS]],7,1)</f>
        <v>2</v>
      </c>
      <c r="AB207" t="e">
        <f>_xlfn.XLOOKUP(Tabla_Consulta_desde_Reporte_de_Valorización_de_Instrumentos[[#This Row],[CODIGO_SBS]],G_P!A:A,G_P!E:E)</f>
        <v>#N/A</v>
      </c>
    </row>
    <row r="208" spans="2:28" hidden="1" x14ac:dyDescent="0.35">
      <c r="B208" s="22" t="s">
        <v>35557</v>
      </c>
      <c r="C208" t="s">
        <v>497</v>
      </c>
      <c r="D208" t="s">
        <v>32886</v>
      </c>
      <c r="E208" t="s">
        <v>498</v>
      </c>
      <c r="F208" t="s">
        <v>32528</v>
      </c>
      <c r="G208" t="s">
        <v>32529</v>
      </c>
      <c r="H208" t="str">
        <f>+INDEX(Parametria!$V:$V,MATCH(Tabla_Consulta_desde_Reporte_de_Valorización_de_Instrumentos[[#This Row],[CODIGO_SBS]],Parametria!$B:$B,0))</f>
        <v>Hudbay</v>
      </c>
      <c r="I208" t="s">
        <v>32530</v>
      </c>
      <c r="J208" t="s">
        <v>32531</v>
      </c>
      <c r="K208" t="s">
        <v>275</v>
      </c>
      <c r="L208">
        <v>1</v>
      </c>
      <c r="M208" s="20">
        <v>1383845.7016950001</v>
      </c>
      <c r="N208">
        <v>411748.55</v>
      </c>
      <c r="O208">
        <v>20743</v>
      </c>
      <c r="P208" s="23"/>
      <c r="R208">
        <v>3.3609</v>
      </c>
      <c r="S208" t="s">
        <v>423</v>
      </c>
      <c r="T208">
        <v>1388033.1948200001</v>
      </c>
      <c r="U208" s="20">
        <v>412785.7</v>
      </c>
      <c r="V208" t="s">
        <v>233</v>
      </c>
      <c r="W208">
        <v>0</v>
      </c>
      <c r="X208">
        <v>0</v>
      </c>
      <c r="Y208">
        <v>0</v>
      </c>
      <c r="Z208">
        <v>-0.05</v>
      </c>
      <c r="AA208" t="str">
        <f>+MID(Tabla_Consulta_desde_Reporte_de_Valorización_de_Instrumentos[[#This Row],[CODIGO_SBS]],7,1)</f>
        <v>2</v>
      </c>
      <c r="AB208" t="e">
        <f>_xlfn.XLOOKUP(Tabla_Consulta_desde_Reporte_de_Valorización_de_Instrumentos[[#This Row],[CODIGO_SBS]],G_P!A:A,G_P!E:E)</f>
        <v>#N/A</v>
      </c>
    </row>
    <row r="209" spans="2:28" hidden="1" x14ac:dyDescent="0.35">
      <c r="B209" s="22" t="s">
        <v>35557</v>
      </c>
      <c r="C209" t="s">
        <v>497</v>
      </c>
      <c r="D209" t="s">
        <v>32886</v>
      </c>
      <c r="E209" t="s">
        <v>498</v>
      </c>
      <c r="F209" t="s">
        <v>84</v>
      </c>
      <c r="G209" t="s">
        <v>83</v>
      </c>
      <c r="H209" t="str">
        <f>+INDEX(Parametria!$V:$V,MATCH(Tabla_Consulta_desde_Reporte_de_Valorización_de_Instrumentos[[#This Row],[CODIGO_SBS]],Parametria!$B:$B,0))</f>
        <v>Nexa Resources</v>
      </c>
      <c r="I209" t="s">
        <v>499</v>
      </c>
      <c r="J209" t="s">
        <v>500</v>
      </c>
      <c r="K209" t="s">
        <v>275</v>
      </c>
      <c r="L209">
        <v>1</v>
      </c>
      <c r="M209" s="20">
        <v>6878886.7855500001</v>
      </c>
      <c r="N209">
        <v>2046739.5</v>
      </c>
      <c r="O209">
        <v>231270</v>
      </c>
      <c r="P209" s="23">
        <v>402067</v>
      </c>
      <c r="Q209">
        <v>356045</v>
      </c>
      <c r="R209">
        <v>3.3609</v>
      </c>
      <c r="S209" t="s">
        <v>423</v>
      </c>
      <c r="T209">
        <v>7186626.5978159998</v>
      </c>
      <c r="U209" s="20">
        <v>2137223.16</v>
      </c>
      <c r="V209" t="s">
        <v>233</v>
      </c>
      <c r="W209">
        <v>4840507000</v>
      </c>
      <c r="X209">
        <v>3383873000</v>
      </c>
      <c r="Y209">
        <v>1456634000</v>
      </c>
      <c r="Z209">
        <v>-0.23</v>
      </c>
      <c r="AA209" t="str">
        <f>+MID(Tabla_Consulta_desde_Reporte_de_Valorización_de_Instrumentos[[#This Row],[CODIGO_SBS]],7,1)</f>
        <v>2</v>
      </c>
      <c r="AB209" t="e">
        <f>_xlfn.XLOOKUP(Tabla_Consulta_desde_Reporte_de_Valorización_de_Instrumentos[[#This Row],[CODIGO_SBS]],G_P!A:A,G_P!E:E)</f>
        <v>#N/A</v>
      </c>
    </row>
    <row r="210" spans="2:28" hidden="1" x14ac:dyDescent="0.35">
      <c r="B210" s="22" t="s">
        <v>35557</v>
      </c>
      <c r="C210" t="s">
        <v>497</v>
      </c>
      <c r="D210" t="s">
        <v>424</v>
      </c>
      <c r="E210" t="s">
        <v>498</v>
      </c>
      <c r="F210" t="s">
        <v>84</v>
      </c>
      <c r="G210" t="s">
        <v>83</v>
      </c>
      <c r="H210" t="str">
        <f>+INDEX(Parametria!$V:$V,MATCH(Tabla_Consulta_desde_Reporte_de_Valorización_de_Instrumentos[[#This Row],[CODIGO_SBS]],Parametria!$B:$B,0))</f>
        <v>Nexa Resources</v>
      </c>
      <c r="I210" t="s">
        <v>499</v>
      </c>
      <c r="J210" t="s">
        <v>500</v>
      </c>
      <c r="K210" t="s">
        <v>275</v>
      </c>
      <c r="L210">
        <v>1</v>
      </c>
      <c r="M210" s="20">
        <v>29659075.723889999</v>
      </c>
      <c r="N210">
        <v>8824742.0999999996</v>
      </c>
      <c r="O210">
        <v>997146</v>
      </c>
      <c r="P210" s="23">
        <v>402067</v>
      </c>
      <c r="Q210">
        <v>356045</v>
      </c>
      <c r="R210">
        <v>3.3609</v>
      </c>
      <c r="S210" t="s">
        <v>423</v>
      </c>
      <c r="T210">
        <v>30570665.107223999</v>
      </c>
      <c r="U210" s="20">
        <v>9091377.2400000002</v>
      </c>
      <c r="V210" t="s">
        <v>233</v>
      </c>
      <c r="W210">
        <v>4840507000</v>
      </c>
      <c r="X210">
        <v>3383873000</v>
      </c>
      <c r="Y210">
        <v>1456634000</v>
      </c>
      <c r="Z210">
        <v>-0.23</v>
      </c>
      <c r="AA210" t="str">
        <f>+MID(Tabla_Consulta_desde_Reporte_de_Valorización_de_Instrumentos[[#This Row],[CODIGO_SBS]],7,1)</f>
        <v>2</v>
      </c>
      <c r="AB210" t="e">
        <f>_xlfn.XLOOKUP(Tabla_Consulta_desde_Reporte_de_Valorización_de_Instrumentos[[#This Row],[CODIGO_SBS]],G_P!A:A,G_P!E:E)</f>
        <v>#N/A</v>
      </c>
    </row>
    <row r="211" spans="2:28" hidden="1" x14ac:dyDescent="0.35">
      <c r="B211" s="22" t="s">
        <v>35557</v>
      </c>
      <c r="C211" t="s">
        <v>497</v>
      </c>
      <c r="D211" t="s">
        <v>234</v>
      </c>
      <c r="E211" t="s">
        <v>498</v>
      </c>
      <c r="F211" t="s">
        <v>84</v>
      </c>
      <c r="G211" t="s">
        <v>83</v>
      </c>
      <c r="H211" t="str">
        <f>+INDEX(Parametria!$V:$V,MATCH(Tabla_Consulta_desde_Reporte_de_Valorización_de_Instrumentos[[#This Row],[CODIGO_SBS]],Parametria!$B:$B,0))</f>
        <v>Nexa Resources</v>
      </c>
      <c r="I211" t="s">
        <v>499</v>
      </c>
      <c r="J211" t="s">
        <v>500</v>
      </c>
      <c r="K211" t="s">
        <v>275</v>
      </c>
      <c r="L211">
        <v>1</v>
      </c>
      <c r="M211" s="20">
        <v>108195546.55729499</v>
      </c>
      <c r="N211">
        <v>32192432.550000001</v>
      </c>
      <c r="O211">
        <v>3637563</v>
      </c>
      <c r="P211" s="23">
        <v>402067</v>
      </c>
      <c r="Q211">
        <v>356045</v>
      </c>
      <c r="R211">
        <v>3.3609</v>
      </c>
      <c r="S211" t="s">
        <v>423</v>
      </c>
      <c r="T211">
        <v>111063557.64170399</v>
      </c>
      <c r="U211" s="20">
        <v>33029072.039999999</v>
      </c>
      <c r="V211" t="s">
        <v>233</v>
      </c>
      <c r="W211">
        <v>4840507000</v>
      </c>
      <c r="X211">
        <v>3383873000</v>
      </c>
      <c r="Y211">
        <v>1456634000</v>
      </c>
      <c r="Z211">
        <v>-0.23</v>
      </c>
      <c r="AA211" t="str">
        <f>+MID(Tabla_Consulta_desde_Reporte_de_Valorización_de_Instrumentos[[#This Row],[CODIGO_SBS]],7,1)</f>
        <v>2</v>
      </c>
      <c r="AB211" t="e">
        <f>_xlfn.XLOOKUP(Tabla_Consulta_desde_Reporte_de_Valorización_de_Instrumentos[[#This Row],[CODIGO_SBS]],G_P!A:A,G_P!E:E)</f>
        <v>#N/A</v>
      </c>
    </row>
    <row r="212" spans="2:28" hidden="1" x14ac:dyDescent="0.35">
      <c r="B212" s="22" t="s">
        <v>35557</v>
      </c>
      <c r="C212" t="s">
        <v>497</v>
      </c>
      <c r="D212" t="s">
        <v>234</v>
      </c>
      <c r="E212" t="s">
        <v>498</v>
      </c>
      <c r="F212" t="s">
        <v>31508</v>
      </c>
      <c r="G212" t="s">
        <v>31390</v>
      </c>
      <c r="H212" t="str">
        <f>+INDEX(Parametria!$V:$V,MATCH(Tabla_Consulta_desde_Reporte_de_Valorización_de_Instrumentos[[#This Row],[CODIGO_SBS]],Parametria!$B:$B,0))</f>
        <v>Hochshild</v>
      </c>
      <c r="I212" t="s">
        <v>31489</v>
      </c>
      <c r="J212" t="s">
        <v>31490</v>
      </c>
      <c r="K212" t="s">
        <v>252</v>
      </c>
      <c r="L212">
        <v>0.33142500000000003</v>
      </c>
      <c r="M212" s="20">
        <v>154507271.7079905</v>
      </c>
      <c r="N212">
        <v>34164680.094999999</v>
      </c>
      <c r="O212">
        <v>6653297</v>
      </c>
      <c r="P212" s="23"/>
      <c r="R212">
        <v>4.5224270000000004</v>
      </c>
      <c r="S212" t="s">
        <v>423</v>
      </c>
      <c r="T212">
        <v>159718633.01546499</v>
      </c>
      <c r="U212" s="20">
        <v>35262474.100000001</v>
      </c>
      <c r="V212" t="s">
        <v>446</v>
      </c>
      <c r="W212">
        <v>1412539000</v>
      </c>
      <c r="X212">
        <v>680448000</v>
      </c>
      <c r="Y212">
        <v>732091000</v>
      </c>
      <c r="Z212">
        <v>-0.16500000000000001</v>
      </c>
      <c r="AA212" t="str">
        <f>+MID(Tabla_Consulta_desde_Reporte_de_Valorización_de_Instrumentos[[#This Row],[CODIGO_SBS]],7,1)</f>
        <v>6</v>
      </c>
      <c r="AB212" t="str">
        <f>_xlfn.XLOOKUP(Tabla_Consulta_desde_Reporte_de_Valorización_de_Instrumentos[[#This Row],[CODIGO_SBS]],G_P!A:A,G_P!E:E)</f>
        <v>Renta Variable</v>
      </c>
    </row>
    <row r="213" spans="2:28" hidden="1" x14ac:dyDescent="0.35">
      <c r="B213" s="22" t="s">
        <v>35557</v>
      </c>
      <c r="C213" t="s">
        <v>497</v>
      </c>
      <c r="D213" t="s">
        <v>424</v>
      </c>
      <c r="E213" t="s">
        <v>498</v>
      </c>
      <c r="F213" t="s">
        <v>31508</v>
      </c>
      <c r="G213" t="s">
        <v>31390</v>
      </c>
      <c r="H213" t="str">
        <f>+INDEX(Parametria!$V:$V,MATCH(Tabla_Consulta_desde_Reporte_de_Valorización_de_Instrumentos[[#This Row],[CODIGO_SBS]],Parametria!$B:$B,0))</f>
        <v>Hochshild</v>
      </c>
      <c r="I213" t="s">
        <v>31489</v>
      </c>
      <c r="J213" t="s">
        <v>31490</v>
      </c>
      <c r="K213" t="s">
        <v>252</v>
      </c>
      <c r="L213">
        <v>0.33142500000000003</v>
      </c>
      <c r="M213" s="20">
        <v>43337645.352183402</v>
      </c>
      <c r="N213">
        <v>9582829.1649999991</v>
      </c>
      <c r="O213">
        <v>1866179</v>
      </c>
      <c r="P213" s="23"/>
      <c r="R213">
        <v>4.5224270000000004</v>
      </c>
      <c r="S213" t="s">
        <v>423</v>
      </c>
      <c r="T213">
        <v>44799376.736401103</v>
      </c>
      <c r="U213" s="20">
        <v>9890748.6999999993</v>
      </c>
      <c r="V213" t="s">
        <v>446</v>
      </c>
      <c r="W213">
        <v>1412539000</v>
      </c>
      <c r="X213">
        <v>680448000</v>
      </c>
      <c r="Y213">
        <v>732091000</v>
      </c>
      <c r="Z213">
        <v>-0.16500000000000001</v>
      </c>
      <c r="AA213" t="str">
        <f>+MID(Tabla_Consulta_desde_Reporte_de_Valorización_de_Instrumentos[[#This Row],[CODIGO_SBS]],7,1)</f>
        <v>6</v>
      </c>
      <c r="AB213" t="str">
        <f>_xlfn.XLOOKUP(Tabla_Consulta_desde_Reporte_de_Valorización_de_Instrumentos[[#This Row],[CODIGO_SBS]],G_P!A:A,G_P!E:E)</f>
        <v>Renta Variable</v>
      </c>
    </row>
    <row r="214" spans="2:28" hidden="1" x14ac:dyDescent="0.35">
      <c r="B214" s="22" t="s">
        <v>35557</v>
      </c>
      <c r="C214" t="s">
        <v>497</v>
      </c>
      <c r="D214" t="s">
        <v>32886</v>
      </c>
      <c r="E214" t="s">
        <v>498</v>
      </c>
      <c r="F214" t="s">
        <v>31508</v>
      </c>
      <c r="G214" t="s">
        <v>31390</v>
      </c>
      <c r="H214" t="str">
        <f>+INDEX(Parametria!$V:$V,MATCH(Tabla_Consulta_desde_Reporte_de_Valorización_de_Instrumentos[[#This Row],[CODIGO_SBS]],Parametria!$B:$B,0))</f>
        <v>Hochshild</v>
      </c>
      <c r="I214" t="s">
        <v>31489</v>
      </c>
      <c r="J214" t="s">
        <v>31490</v>
      </c>
      <c r="K214" t="s">
        <v>252</v>
      </c>
      <c r="L214">
        <v>0.33142500000000003</v>
      </c>
      <c r="M214" s="20">
        <v>19040516.551924501</v>
      </c>
      <c r="N214">
        <v>4210242.9850000003</v>
      </c>
      <c r="O214">
        <v>819911</v>
      </c>
      <c r="P214" s="23"/>
      <c r="R214">
        <v>4.5224270000000004</v>
      </c>
      <c r="S214" t="s">
        <v>423</v>
      </c>
      <c r="T214">
        <v>19682732.3527482</v>
      </c>
      <c r="U214" s="20">
        <v>4345528.3</v>
      </c>
      <c r="V214" t="s">
        <v>446</v>
      </c>
      <c r="W214">
        <v>1412539000</v>
      </c>
      <c r="X214">
        <v>680448000</v>
      </c>
      <c r="Y214">
        <v>732091000</v>
      </c>
      <c r="Z214">
        <v>-0.16500000000000001</v>
      </c>
      <c r="AA214" t="str">
        <f>+MID(Tabla_Consulta_desde_Reporte_de_Valorización_de_Instrumentos[[#This Row],[CODIGO_SBS]],7,1)</f>
        <v>6</v>
      </c>
      <c r="AB214" t="str">
        <f>_xlfn.XLOOKUP(Tabla_Consulta_desde_Reporte_de_Valorización_de_Instrumentos[[#This Row],[CODIGO_SBS]],G_P!A:A,G_P!E:E)</f>
        <v>Renta Variable</v>
      </c>
    </row>
    <row r="215" spans="2:28" hidden="1" x14ac:dyDescent="0.35">
      <c r="B215" s="22" t="s">
        <v>35557</v>
      </c>
      <c r="C215" t="s">
        <v>501</v>
      </c>
      <c r="D215" t="s">
        <v>32886</v>
      </c>
      <c r="E215" t="s">
        <v>502</v>
      </c>
      <c r="F215" t="s">
        <v>503</v>
      </c>
      <c r="G215" t="s">
        <v>504</v>
      </c>
      <c r="H215" t="str">
        <f>+INDEX(Parametria!$V:$V,MATCH(Tabla_Consulta_desde_Reporte_de_Valorización_de_Instrumentos[[#This Row],[CODIGO_SBS]],Parametria!$B:$B,0))</f>
        <v>Gobierno Central</v>
      </c>
      <c r="I215" t="s">
        <v>505</v>
      </c>
      <c r="J215" t="s">
        <v>230</v>
      </c>
      <c r="K215" t="s">
        <v>231</v>
      </c>
      <c r="L215">
        <v>1000</v>
      </c>
      <c r="M215" s="20">
        <v>8091510.0837399997</v>
      </c>
      <c r="N215">
        <v>8091510.0837399997</v>
      </c>
      <c r="O215">
        <v>7102</v>
      </c>
      <c r="P215" s="23">
        <v>48072</v>
      </c>
      <c r="Q215">
        <v>2050</v>
      </c>
      <c r="R215">
        <v>1</v>
      </c>
      <c r="S215" t="s">
        <v>232</v>
      </c>
      <c r="T215">
        <v>8076458.857752</v>
      </c>
      <c r="U215" s="20">
        <v>8076458.857752</v>
      </c>
      <c r="V215" t="s">
        <v>233</v>
      </c>
      <c r="W215">
        <v>0</v>
      </c>
      <c r="X215">
        <v>0</v>
      </c>
      <c r="Y215">
        <v>0</v>
      </c>
      <c r="Z215">
        <v>2.119294</v>
      </c>
      <c r="AA215" t="str">
        <f>+MID(Tabla_Consulta_desde_Reporte_de_Valorización_de_Instrumentos[[#This Row],[CODIGO_SBS]],7,1)</f>
        <v>1</v>
      </c>
      <c r="AB215" t="str">
        <f>_xlfn.XLOOKUP(Tabla_Consulta_desde_Reporte_de_Valorización_de_Instrumentos[[#This Row],[CODIGO_SBS]],G_P!A:A,G_P!E:E)</f>
        <v>Renta Fija</v>
      </c>
    </row>
    <row r="216" spans="2:28" hidden="1" x14ac:dyDescent="0.35">
      <c r="B216" s="22" t="s">
        <v>35557</v>
      </c>
      <c r="C216" t="s">
        <v>501</v>
      </c>
      <c r="D216" t="s">
        <v>234</v>
      </c>
      <c r="E216" t="s">
        <v>502</v>
      </c>
      <c r="F216" t="s">
        <v>503</v>
      </c>
      <c r="G216" t="s">
        <v>504</v>
      </c>
      <c r="H216" t="str">
        <f>+INDEX(Parametria!$V:$V,MATCH(Tabla_Consulta_desde_Reporte_de_Valorización_de_Instrumentos[[#This Row],[CODIGO_SBS]],Parametria!$B:$B,0))</f>
        <v>Gobierno Central</v>
      </c>
      <c r="I216" t="s">
        <v>505</v>
      </c>
      <c r="J216" t="s">
        <v>230</v>
      </c>
      <c r="K216" t="s">
        <v>231</v>
      </c>
      <c r="L216">
        <v>1000</v>
      </c>
      <c r="M216" s="20">
        <v>33924641.545120001</v>
      </c>
      <c r="N216">
        <v>33924641.545120001</v>
      </c>
      <c r="O216">
        <v>29776</v>
      </c>
      <c r="P216" s="23">
        <v>48072</v>
      </c>
      <c r="Q216">
        <v>2050</v>
      </c>
      <c r="R216">
        <v>1</v>
      </c>
      <c r="S216" t="s">
        <v>232</v>
      </c>
      <c r="T216">
        <v>33861537.446975999</v>
      </c>
      <c r="U216" s="20">
        <v>33861537.446975999</v>
      </c>
      <c r="V216" t="s">
        <v>233</v>
      </c>
      <c r="W216">
        <v>0</v>
      </c>
      <c r="X216">
        <v>0</v>
      </c>
      <c r="Y216">
        <v>0</v>
      </c>
      <c r="Z216">
        <v>2.119294</v>
      </c>
      <c r="AA216" t="str">
        <f>+MID(Tabla_Consulta_desde_Reporte_de_Valorización_de_Instrumentos[[#This Row],[CODIGO_SBS]],7,1)</f>
        <v>1</v>
      </c>
      <c r="AB216" t="str">
        <f>_xlfn.XLOOKUP(Tabla_Consulta_desde_Reporte_de_Valorización_de_Instrumentos[[#This Row],[CODIGO_SBS]],G_P!A:A,G_P!E:E)</f>
        <v>Renta Fija</v>
      </c>
    </row>
    <row r="217" spans="2:28" hidden="1" x14ac:dyDescent="0.35">
      <c r="B217" s="22" t="s">
        <v>35557</v>
      </c>
      <c r="C217" t="s">
        <v>506</v>
      </c>
      <c r="D217" t="s">
        <v>234</v>
      </c>
      <c r="E217" t="s">
        <v>507</v>
      </c>
      <c r="F217" t="s">
        <v>508</v>
      </c>
      <c r="G217" t="s">
        <v>508</v>
      </c>
      <c r="H217" t="str">
        <f>+INDEX(Parametria!$V:$V,MATCH(Tabla_Consulta_desde_Reporte_de_Valorización_de_Instrumentos[[#This Row],[CODIGO_SBS]],Parametria!$B:$B,0))</f>
        <v>Carlyle Peru</v>
      </c>
      <c r="I217" t="s">
        <v>233</v>
      </c>
      <c r="J217" t="s">
        <v>509</v>
      </c>
      <c r="K217" t="s">
        <v>275</v>
      </c>
      <c r="L217">
        <v>1</v>
      </c>
      <c r="M217" s="20">
        <v>44177165.181748003</v>
      </c>
      <c r="N217">
        <v>13144444.994420599</v>
      </c>
      <c r="O217">
        <v>86.062040199999998</v>
      </c>
      <c r="P217" s="23">
        <v>46198</v>
      </c>
      <c r="Q217">
        <v>176</v>
      </c>
      <c r="R217">
        <v>3.3609</v>
      </c>
      <c r="S217" t="s">
        <v>423</v>
      </c>
      <c r="T217">
        <v>44199510.738238499</v>
      </c>
      <c r="U217" s="20">
        <v>13144444.994420599</v>
      </c>
      <c r="V217" t="s">
        <v>316</v>
      </c>
      <c r="W217">
        <v>0</v>
      </c>
      <c r="X217">
        <v>0</v>
      </c>
      <c r="Y217">
        <v>0</v>
      </c>
      <c r="Z217">
        <v>0</v>
      </c>
      <c r="AA217" t="str">
        <f>+MID(Tabla_Consulta_desde_Reporte_de_Valorización_de_Instrumentos[[#This Row],[CODIGO_SBS]],7,1)</f>
        <v>2</v>
      </c>
      <c r="AB217" t="str">
        <f>_xlfn.XLOOKUP(Tabla_Consulta_desde_Reporte_de_Valorización_de_Instrumentos[[#This Row],[CODIGO_SBS]],G_P!A:A,G_P!E:E)</f>
        <v>Alternativos</v>
      </c>
    </row>
    <row r="218" spans="2:28" hidden="1" x14ac:dyDescent="0.35">
      <c r="B218" s="22" t="s">
        <v>35557</v>
      </c>
      <c r="C218" t="s">
        <v>506</v>
      </c>
      <c r="D218" t="s">
        <v>424</v>
      </c>
      <c r="E218" t="s">
        <v>507</v>
      </c>
      <c r="F218" t="s">
        <v>508</v>
      </c>
      <c r="G218" t="s">
        <v>508</v>
      </c>
      <c r="H218" t="str">
        <f>+INDEX(Parametria!$V:$V,MATCH(Tabla_Consulta_desde_Reporte_de_Valorización_de_Instrumentos[[#This Row],[CODIGO_SBS]],Parametria!$B:$B,0))</f>
        <v>Carlyle Peru</v>
      </c>
      <c r="I218" t="s">
        <v>233</v>
      </c>
      <c r="J218" t="s">
        <v>509</v>
      </c>
      <c r="K218" t="s">
        <v>275</v>
      </c>
      <c r="L218">
        <v>1</v>
      </c>
      <c r="M218" s="20">
        <v>27573472.245900799</v>
      </c>
      <c r="N218">
        <v>8204192.9976794003</v>
      </c>
      <c r="O218">
        <v>53.7161963</v>
      </c>
      <c r="P218" s="23">
        <v>46198</v>
      </c>
      <c r="Q218">
        <v>176</v>
      </c>
      <c r="R218">
        <v>3.3609</v>
      </c>
      <c r="S218" t="s">
        <v>423</v>
      </c>
      <c r="T218">
        <v>27587419.373996899</v>
      </c>
      <c r="U218" s="20">
        <v>8204192.9976794003</v>
      </c>
      <c r="V218" t="s">
        <v>316</v>
      </c>
      <c r="W218">
        <v>0</v>
      </c>
      <c r="X218">
        <v>0</v>
      </c>
      <c r="Y218">
        <v>0</v>
      </c>
      <c r="Z218">
        <v>0</v>
      </c>
      <c r="AA218" t="str">
        <f>+MID(Tabla_Consulta_desde_Reporte_de_Valorización_de_Instrumentos[[#This Row],[CODIGO_SBS]],7,1)</f>
        <v>2</v>
      </c>
      <c r="AB218" t="str">
        <f>_xlfn.XLOOKUP(Tabla_Consulta_desde_Reporte_de_Valorización_de_Instrumentos[[#This Row],[CODIGO_SBS]],G_P!A:A,G_P!E:E)</f>
        <v>Alternativos</v>
      </c>
    </row>
    <row r="219" spans="2:28" hidden="1" x14ac:dyDescent="0.35">
      <c r="B219" s="22" t="s">
        <v>35557</v>
      </c>
      <c r="C219" t="s">
        <v>510</v>
      </c>
      <c r="D219" t="s">
        <v>424</v>
      </c>
      <c r="E219" t="s">
        <v>511</v>
      </c>
      <c r="F219" t="s">
        <v>512</v>
      </c>
      <c r="G219" t="s">
        <v>513</v>
      </c>
      <c r="H219" t="str">
        <f>+INDEX(Parametria!$V:$V,MATCH(Tabla_Consulta_desde_Reporte_de_Valorización_de_Instrumentos[[#This Row],[CODIGO_SBS]],Parametria!$B:$B,0))</f>
        <v>Macro Infraestructura</v>
      </c>
      <c r="I219" t="s">
        <v>233</v>
      </c>
      <c r="J219" t="s">
        <v>514</v>
      </c>
      <c r="K219" t="s">
        <v>231</v>
      </c>
      <c r="L219">
        <v>100000</v>
      </c>
      <c r="M219" s="20">
        <v>19297209</v>
      </c>
      <c r="N219">
        <v>19297209</v>
      </c>
      <c r="O219">
        <v>300</v>
      </c>
      <c r="P219" s="23">
        <v>47684</v>
      </c>
      <c r="Q219">
        <v>1662</v>
      </c>
      <c r="R219">
        <v>1</v>
      </c>
      <c r="S219" t="s">
        <v>232</v>
      </c>
      <c r="T219">
        <v>19297209</v>
      </c>
      <c r="U219" s="20">
        <v>19297209</v>
      </c>
      <c r="V219" t="s">
        <v>233</v>
      </c>
      <c r="W219">
        <v>0</v>
      </c>
      <c r="X219">
        <v>0</v>
      </c>
      <c r="Y219">
        <v>0</v>
      </c>
      <c r="Z219">
        <v>0</v>
      </c>
      <c r="AA219" t="str">
        <f>+MID(Tabla_Consulta_desde_Reporte_de_Valorización_de_Instrumentos[[#This Row],[CODIGO_SBS]],7,1)</f>
        <v>1</v>
      </c>
      <c r="AB219" t="str">
        <f>_xlfn.XLOOKUP(Tabla_Consulta_desde_Reporte_de_Valorización_de_Instrumentos[[#This Row],[CODIGO_SBS]],G_P!A:A,G_P!E:E)</f>
        <v>Renta Fija</v>
      </c>
    </row>
    <row r="220" spans="2:28" hidden="1" x14ac:dyDescent="0.35">
      <c r="B220" s="22" t="s">
        <v>35557</v>
      </c>
      <c r="C220" t="s">
        <v>510</v>
      </c>
      <c r="D220" t="s">
        <v>234</v>
      </c>
      <c r="E220" t="s">
        <v>511</v>
      </c>
      <c r="F220" t="s">
        <v>512</v>
      </c>
      <c r="G220" t="s">
        <v>513</v>
      </c>
      <c r="H220" t="str">
        <f>+INDEX(Parametria!$V:$V,MATCH(Tabla_Consulta_desde_Reporte_de_Valorización_de_Instrumentos[[#This Row],[CODIGO_SBS]],Parametria!$B:$B,0))</f>
        <v>Macro Infraestructura</v>
      </c>
      <c r="I220" t="s">
        <v>233</v>
      </c>
      <c r="J220" t="s">
        <v>514</v>
      </c>
      <c r="K220" t="s">
        <v>231</v>
      </c>
      <c r="L220">
        <v>100000</v>
      </c>
      <c r="M220" s="20">
        <v>77188836</v>
      </c>
      <c r="N220">
        <v>77188836</v>
      </c>
      <c r="O220">
        <v>1200</v>
      </c>
      <c r="P220" s="23">
        <v>47684</v>
      </c>
      <c r="Q220">
        <v>1662</v>
      </c>
      <c r="R220">
        <v>1</v>
      </c>
      <c r="S220" t="s">
        <v>232</v>
      </c>
      <c r="T220">
        <v>77188836</v>
      </c>
      <c r="U220" s="20">
        <v>77188836</v>
      </c>
      <c r="V220" t="s">
        <v>233</v>
      </c>
      <c r="W220">
        <v>0</v>
      </c>
      <c r="X220">
        <v>0</v>
      </c>
      <c r="Y220">
        <v>0</v>
      </c>
      <c r="Z220">
        <v>0</v>
      </c>
      <c r="AA220" t="str">
        <f>+MID(Tabla_Consulta_desde_Reporte_de_Valorización_de_Instrumentos[[#This Row],[CODIGO_SBS]],7,1)</f>
        <v>1</v>
      </c>
      <c r="AB220" t="str">
        <f>_xlfn.XLOOKUP(Tabla_Consulta_desde_Reporte_de_Valorización_de_Instrumentos[[#This Row],[CODIGO_SBS]],G_P!A:A,G_P!E:E)</f>
        <v>Renta Fija</v>
      </c>
    </row>
    <row r="221" spans="2:28" hidden="1" x14ac:dyDescent="0.35">
      <c r="B221" s="22" t="s">
        <v>35557</v>
      </c>
      <c r="C221" t="s">
        <v>510</v>
      </c>
      <c r="D221" t="s">
        <v>234</v>
      </c>
      <c r="E221" t="s">
        <v>511</v>
      </c>
      <c r="F221" t="s">
        <v>515</v>
      </c>
      <c r="G221" t="s">
        <v>516</v>
      </c>
      <c r="H221" t="str">
        <f>+INDEX(Parametria!$V:$V,MATCH(Tabla_Consulta_desde_Reporte_de_Valorización_de_Instrumentos[[#This Row],[CODIGO_SBS]],Parametria!$B:$B,0))</f>
        <v>BD Senior Loans</v>
      </c>
      <c r="I221" t="s">
        <v>233</v>
      </c>
      <c r="J221" t="s">
        <v>517</v>
      </c>
      <c r="K221" t="s">
        <v>275</v>
      </c>
      <c r="L221">
        <v>1000</v>
      </c>
      <c r="M221" s="20">
        <v>5878182.7276144</v>
      </c>
      <c r="N221">
        <v>1748990.6654808</v>
      </c>
      <c r="O221">
        <v>1704</v>
      </c>
      <c r="P221" s="23">
        <v>46542</v>
      </c>
      <c r="Q221">
        <v>520</v>
      </c>
      <c r="R221">
        <v>3.3609</v>
      </c>
      <c r="S221" t="s">
        <v>232</v>
      </c>
      <c r="T221">
        <v>5881156.0117456997</v>
      </c>
      <c r="U221" s="20">
        <v>1748990.6654808</v>
      </c>
      <c r="V221" t="s">
        <v>233</v>
      </c>
      <c r="W221">
        <v>0</v>
      </c>
      <c r="X221">
        <v>0</v>
      </c>
      <c r="Y221">
        <v>0</v>
      </c>
      <c r="Z221">
        <v>0</v>
      </c>
      <c r="AA221" t="str">
        <f>+MID(Tabla_Consulta_desde_Reporte_de_Valorización_de_Instrumentos[[#This Row],[CODIGO_SBS]],7,1)</f>
        <v>2</v>
      </c>
      <c r="AB221" t="str">
        <f>_xlfn.XLOOKUP(Tabla_Consulta_desde_Reporte_de_Valorización_de_Instrumentos[[#This Row],[CODIGO_SBS]],G_P!A:A,G_P!E:E)</f>
        <v>Renta Fija</v>
      </c>
    </row>
    <row r="222" spans="2:28" hidden="1" x14ac:dyDescent="0.35">
      <c r="B222" s="22" t="s">
        <v>35557</v>
      </c>
      <c r="C222" t="s">
        <v>510</v>
      </c>
      <c r="D222" t="s">
        <v>32886</v>
      </c>
      <c r="E222" t="s">
        <v>511</v>
      </c>
      <c r="F222" t="s">
        <v>515</v>
      </c>
      <c r="G222" t="s">
        <v>516</v>
      </c>
      <c r="H222" t="str">
        <f>+INDEX(Parametria!$V:$V,MATCH(Tabla_Consulta_desde_Reporte_de_Valorización_de_Instrumentos[[#This Row],[CODIGO_SBS]],Parametria!$B:$B,0))</f>
        <v>BD Senior Loans</v>
      </c>
      <c r="I222" t="s">
        <v>233</v>
      </c>
      <c r="J222" t="s">
        <v>517</v>
      </c>
      <c r="K222" t="s">
        <v>275</v>
      </c>
      <c r="L222">
        <v>1000</v>
      </c>
      <c r="M222" s="20">
        <v>48922762.583936401</v>
      </c>
      <c r="N222">
        <v>14556446.9588314</v>
      </c>
      <c r="O222">
        <v>14182</v>
      </c>
      <c r="P222" s="23">
        <v>46542</v>
      </c>
      <c r="Q222">
        <v>520</v>
      </c>
      <c r="R222">
        <v>3.3609</v>
      </c>
      <c r="S222" t="s">
        <v>232</v>
      </c>
      <c r="T222">
        <v>48947508.543766402</v>
      </c>
      <c r="U222" s="20">
        <v>14556446.9588314</v>
      </c>
      <c r="V222" t="s">
        <v>233</v>
      </c>
      <c r="W222">
        <v>0</v>
      </c>
      <c r="X222">
        <v>0</v>
      </c>
      <c r="Y222">
        <v>0</v>
      </c>
      <c r="Z222">
        <v>0</v>
      </c>
      <c r="AA222" t="str">
        <f>+MID(Tabla_Consulta_desde_Reporte_de_Valorización_de_Instrumentos[[#This Row],[CODIGO_SBS]],7,1)</f>
        <v>2</v>
      </c>
      <c r="AB222" t="str">
        <f>_xlfn.XLOOKUP(Tabla_Consulta_desde_Reporte_de_Valorización_de_Instrumentos[[#This Row],[CODIGO_SBS]],G_P!A:A,G_P!E:E)</f>
        <v>Renta Fija</v>
      </c>
    </row>
    <row r="223" spans="2:28" hidden="1" x14ac:dyDescent="0.35">
      <c r="B223" s="22" t="s">
        <v>35557</v>
      </c>
      <c r="C223" t="s">
        <v>510</v>
      </c>
      <c r="D223" t="s">
        <v>234</v>
      </c>
      <c r="E223" t="s">
        <v>511</v>
      </c>
      <c r="F223" t="s">
        <v>518</v>
      </c>
      <c r="G223" t="s">
        <v>519</v>
      </c>
      <c r="H223" t="str">
        <f>+INDEX(Parametria!$V:$V,MATCH(Tabla_Consulta_desde_Reporte_de_Valorización_de_Instrumentos[[#This Row],[CODIGO_SBS]],Parametria!$B:$B,0))</f>
        <v>Sigma - Leasing Operativo</v>
      </c>
      <c r="I223" t="s">
        <v>233</v>
      </c>
      <c r="J223" t="s">
        <v>520</v>
      </c>
      <c r="K223" t="s">
        <v>275</v>
      </c>
      <c r="L223">
        <v>1</v>
      </c>
      <c r="M223" s="20">
        <v>9223122.1647929996</v>
      </c>
      <c r="N223">
        <v>2744241.77</v>
      </c>
      <c r="O223">
        <v>277</v>
      </c>
      <c r="P223" s="23">
        <v>46568</v>
      </c>
      <c r="Q223">
        <v>546</v>
      </c>
      <c r="R223">
        <v>3.3609</v>
      </c>
      <c r="S223" t="s">
        <v>232</v>
      </c>
      <c r="T223">
        <v>9227787.3758019991</v>
      </c>
      <c r="U223" s="20">
        <v>2744241.77</v>
      </c>
      <c r="V223" t="s">
        <v>233</v>
      </c>
      <c r="W223">
        <v>0</v>
      </c>
      <c r="X223">
        <v>0</v>
      </c>
      <c r="Y223">
        <v>0</v>
      </c>
      <c r="Z223">
        <v>0</v>
      </c>
      <c r="AA223" t="str">
        <f>+MID(Tabla_Consulta_desde_Reporte_de_Valorización_de_Instrumentos[[#This Row],[CODIGO_SBS]],7,1)</f>
        <v>2</v>
      </c>
      <c r="AB223" t="str">
        <f>_xlfn.XLOOKUP(Tabla_Consulta_desde_Reporte_de_Valorización_de_Instrumentos[[#This Row],[CODIGO_SBS]],G_P!A:A,G_P!E:E)</f>
        <v>Renta Fija</v>
      </c>
    </row>
    <row r="224" spans="2:28" hidden="1" x14ac:dyDescent="0.35">
      <c r="B224" s="22" t="s">
        <v>35557</v>
      </c>
      <c r="C224" t="s">
        <v>31455</v>
      </c>
      <c r="D224" t="s">
        <v>234</v>
      </c>
      <c r="E224" t="s">
        <v>31456</v>
      </c>
      <c r="F224" t="s">
        <v>521</v>
      </c>
      <c r="G224" t="s">
        <v>522</v>
      </c>
      <c r="H224" t="str">
        <f>+INDEX(Parametria!$V:$V,MATCH(Tabla_Consulta_desde_Reporte_de_Valorización_de_Instrumentos[[#This Row],[CODIGO_SBS]],Parametria!$B:$B,0))</f>
        <v>Van Eck - El Dorado Peru</v>
      </c>
      <c r="I224" t="s">
        <v>233</v>
      </c>
      <c r="J224" t="s">
        <v>31457</v>
      </c>
      <c r="K224" t="s">
        <v>275</v>
      </c>
      <c r="L224">
        <v>1</v>
      </c>
      <c r="M224" s="20">
        <v>107731669.661028</v>
      </c>
      <c r="N224">
        <v>32054410.920000002</v>
      </c>
      <c r="O224">
        <v>1659131</v>
      </c>
      <c r="P224" s="23"/>
      <c r="R224">
        <v>3.3609</v>
      </c>
      <c r="S224" t="s">
        <v>423</v>
      </c>
      <c r="T224">
        <v>107786162.159592</v>
      </c>
      <c r="U224" s="20">
        <v>32054410.920000002</v>
      </c>
      <c r="V224" t="s">
        <v>233</v>
      </c>
      <c r="W224">
        <v>0</v>
      </c>
      <c r="X224">
        <v>0</v>
      </c>
      <c r="Y224">
        <v>0</v>
      </c>
      <c r="Z224">
        <v>0</v>
      </c>
      <c r="AA224" t="str">
        <f>+MID(Tabla_Consulta_desde_Reporte_de_Valorización_de_Instrumentos[[#This Row],[CODIGO_SBS]],7,1)</f>
        <v>2</v>
      </c>
      <c r="AB224" t="str">
        <f>_xlfn.XLOOKUP(Tabla_Consulta_desde_Reporte_de_Valorización_de_Instrumentos[[#This Row],[CODIGO_SBS]],G_P!A:A,G_P!E:E)</f>
        <v>Renta Variable</v>
      </c>
    </row>
    <row r="225" spans="2:28" hidden="1" x14ac:dyDescent="0.35">
      <c r="B225" s="22" t="s">
        <v>35557</v>
      </c>
      <c r="C225" t="s">
        <v>523</v>
      </c>
      <c r="D225" t="s">
        <v>424</v>
      </c>
      <c r="E225" t="s">
        <v>524</v>
      </c>
      <c r="F225" t="s">
        <v>525</v>
      </c>
      <c r="G225" t="s">
        <v>526</v>
      </c>
      <c r="H225" t="str">
        <f>+INDEX(Parametria!$V:$V,MATCH(Tabla_Consulta_desde_Reporte_de_Valorización_de_Instrumentos[[#This Row],[CODIGO_SBS]],Parametria!$B:$B,0))</f>
        <v>Kandeo - II Private Equity</v>
      </c>
      <c r="I225" t="s">
        <v>233</v>
      </c>
      <c r="J225" t="s">
        <v>514</v>
      </c>
      <c r="K225" t="s">
        <v>231</v>
      </c>
      <c r="L225">
        <v>100000</v>
      </c>
      <c r="M225" s="20">
        <v>1693591.24</v>
      </c>
      <c r="N225">
        <v>1693591.24</v>
      </c>
      <c r="O225">
        <v>146</v>
      </c>
      <c r="P225" s="23">
        <v>46214</v>
      </c>
      <c r="Q225">
        <v>192</v>
      </c>
      <c r="R225">
        <v>1</v>
      </c>
      <c r="S225" t="s">
        <v>423</v>
      </c>
      <c r="T225">
        <v>1693591.24</v>
      </c>
      <c r="U225" s="20">
        <v>1693591.24</v>
      </c>
      <c r="V225" t="s">
        <v>233</v>
      </c>
      <c r="W225">
        <v>0</v>
      </c>
      <c r="X225">
        <v>0</v>
      </c>
      <c r="Y225">
        <v>0</v>
      </c>
      <c r="Z225">
        <v>0</v>
      </c>
      <c r="AA225" t="str">
        <f>+MID(Tabla_Consulta_desde_Reporte_de_Valorización_de_Instrumentos[[#This Row],[CODIGO_SBS]],7,1)</f>
        <v>1</v>
      </c>
      <c r="AB225" t="str">
        <f>_xlfn.XLOOKUP(Tabla_Consulta_desde_Reporte_de_Valorización_de_Instrumentos[[#This Row],[CODIGO_SBS]],G_P!A:A,G_P!E:E)</f>
        <v>Alternativos</v>
      </c>
    </row>
    <row r="226" spans="2:28" hidden="1" x14ac:dyDescent="0.35">
      <c r="B226" s="22" t="s">
        <v>35557</v>
      </c>
      <c r="C226" t="s">
        <v>523</v>
      </c>
      <c r="D226" t="s">
        <v>424</v>
      </c>
      <c r="E226" t="s">
        <v>524</v>
      </c>
      <c r="F226" t="s">
        <v>527</v>
      </c>
      <c r="G226" t="s">
        <v>528</v>
      </c>
      <c r="H226" t="str">
        <f>+INDEX(Parametria!$V:$V,MATCH(Tabla_Consulta_desde_Reporte_de_Valorización_de_Instrumentos[[#This Row],[CODIGO_SBS]],Parametria!$B:$B,0))</f>
        <v>Macrocapitales - Fortaleza</v>
      </c>
      <c r="I226" t="s">
        <v>233</v>
      </c>
      <c r="J226" t="s">
        <v>514</v>
      </c>
      <c r="K226" t="s">
        <v>275</v>
      </c>
      <c r="L226">
        <v>100000</v>
      </c>
      <c r="M226" s="20">
        <v>2027776.8330600001</v>
      </c>
      <c r="N226">
        <v>603343.4</v>
      </c>
      <c r="O226">
        <v>22</v>
      </c>
      <c r="P226" s="23">
        <v>46198</v>
      </c>
      <c r="Q226">
        <v>176</v>
      </c>
      <c r="R226">
        <v>3.3609</v>
      </c>
      <c r="S226" t="s">
        <v>423</v>
      </c>
      <c r="T226">
        <v>2028802.5168399999</v>
      </c>
      <c r="U226" s="20">
        <v>603343.4</v>
      </c>
      <c r="V226" t="s">
        <v>233</v>
      </c>
      <c r="W226">
        <v>0</v>
      </c>
      <c r="X226">
        <v>0</v>
      </c>
      <c r="Y226">
        <v>0</v>
      </c>
      <c r="Z226">
        <v>0</v>
      </c>
      <c r="AA226" t="str">
        <f>+MID(Tabla_Consulta_desde_Reporte_de_Valorización_de_Instrumentos[[#This Row],[CODIGO_SBS]],7,1)</f>
        <v>2</v>
      </c>
      <c r="AB226" t="str">
        <f>_xlfn.XLOOKUP(Tabla_Consulta_desde_Reporte_de_Valorización_de_Instrumentos[[#This Row],[CODIGO_SBS]],G_P!A:A,G_P!E:E)</f>
        <v>Alternativos</v>
      </c>
    </row>
    <row r="227" spans="2:28" hidden="1" x14ac:dyDescent="0.35">
      <c r="B227" s="22" t="s">
        <v>35557</v>
      </c>
      <c r="C227" t="s">
        <v>523</v>
      </c>
      <c r="D227" t="s">
        <v>234</v>
      </c>
      <c r="E227" t="s">
        <v>524</v>
      </c>
      <c r="F227" t="s">
        <v>527</v>
      </c>
      <c r="G227" t="s">
        <v>528</v>
      </c>
      <c r="H227" t="str">
        <f>+INDEX(Parametria!$V:$V,MATCH(Tabla_Consulta_desde_Reporte_de_Valorización_de_Instrumentos[[#This Row],[CODIGO_SBS]],Parametria!$B:$B,0))</f>
        <v>Macrocapitales - Fortaleza</v>
      </c>
      <c r="I227" t="s">
        <v>233</v>
      </c>
      <c r="J227" t="s">
        <v>514</v>
      </c>
      <c r="K227" t="s">
        <v>275</v>
      </c>
      <c r="L227">
        <v>100000</v>
      </c>
      <c r="M227" s="20">
        <v>11521459.278750001</v>
      </c>
      <c r="N227">
        <v>3428087.5</v>
      </c>
      <c r="O227">
        <v>125</v>
      </c>
      <c r="P227" s="23">
        <v>46198</v>
      </c>
      <c r="Q227">
        <v>176</v>
      </c>
      <c r="R227">
        <v>3.3609</v>
      </c>
      <c r="S227" t="s">
        <v>423</v>
      </c>
      <c r="T227">
        <v>11527287.0275</v>
      </c>
      <c r="U227" s="20">
        <v>3428087.5</v>
      </c>
      <c r="V227" t="s">
        <v>233</v>
      </c>
      <c r="W227">
        <v>0</v>
      </c>
      <c r="X227">
        <v>0</v>
      </c>
      <c r="Y227">
        <v>0</v>
      </c>
      <c r="Z227">
        <v>0</v>
      </c>
      <c r="AA227" t="str">
        <f>+MID(Tabla_Consulta_desde_Reporte_de_Valorización_de_Instrumentos[[#This Row],[CODIGO_SBS]],7,1)</f>
        <v>2</v>
      </c>
      <c r="AB227" t="str">
        <f>_xlfn.XLOOKUP(Tabla_Consulta_desde_Reporte_de_Valorización_de_Instrumentos[[#This Row],[CODIGO_SBS]],G_P!A:A,G_P!E:E)</f>
        <v>Alternativos</v>
      </c>
    </row>
    <row r="228" spans="2:28" hidden="1" x14ac:dyDescent="0.35">
      <c r="B228" s="22" t="s">
        <v>35557</v>
      </c>
      <c r="C228" t="s">
        <v>523</v>
      </c>
      <c r="D228" t="s">
        <v>234</v>
      </c>
      <c r="E228" t="s">
        <v>524</v>
      </c>
      <c r="F228" t="s">
        <v>525</v>
      </c>
      <c r="G228" t="s">
        <v>526</v>
      </c>
      <c r="H228" t="str">
        <f>+INDEX(Parametria!$V:$V,MATCH(Tabla_Consulta_desde_Reporte_de_Valorización_de_Instrumentos[[#This Row],[CODIGO_SBS]],Parametria!$B:$B,0))</f>
        <v>Kandeo - II Private Equity</v>
      </c>
      <c r="I228" t="s">
        <v>233</v>
      </c>
      <c r="J228" t="s">
        <v>514</v>
      </c>
      <c r="K228" t="s">
        <v>231</v>
      </c>
      <c r="L228">
        <v>100000</v>
      </c>
      <c r="M228" s="20">
        <v>6762765.0199999996</v>
      </c>
      <c r="N228">
        <v>6762765.0199999996</v>
      </c>
      <c r="O228">
        <v>583</v>
      </c>
      <c r="P228" s="23">
        <v>46214</v>
      </c>
      <c r="Q228">
        <v>192</v>
      </c>
      <c r="R228">
        <v>1</v>
      </c>
      <c r="S228" t="s">
        <v>423</v>
      </c>
      <c r="T228">
        <v>6762765.0199999996</v>
      </c>
      <c r="U228" s="20">
        <v>6762765.0199999996</v>
      </c>
      <c r="V228" t="s">
        <v>233</v>
      </c>
      <c r="W228">
        <v>0</v>
      </c>
      <c r="X228">
        <v>0</v>
      </c>
      <c r="Y228">
        <v>0</v>
      </c>
      <c r="Z228">
        <v>0</v>
      </c>
      <c r="AA228" t="str">
        <f>+MID(Tabla_Consulta_desde_Reporte_de_Valorización_de_Instrumentos[[#This Row],[CODIGO_SBS]],7,1)</f>
        <v>1</v>
      </c>
      <c r="AB228" t="str">
        <f>_xlfn.XLOOKUP(Tabla_Consulta_desde_Reporte_de_Valorización_de_Instrumentos[[#This Row],[CODIGO_SBS]],G_P!A:A,G_P!E:E)</f>
        <v>Alternativos</v>
      </c>
    </row>
    <row r="229" spans="2:28" hidden="1" x14ac:dyDescent="0.35">
      <c r="B229" s="22" t="s">
        <v>35557</v>
      </c>
      <c r="C229" t="s">
        <v>523</v>
      </c>
      <c r="D229" t="s">
        <v>234</v>
      </c>
      <c r="E229" t="s">
        <v>524</v>
      </c>
      <c r="F229" t="s">
        <v>529</v>
      </c>
      <c r="G229" t="s">
        <v>530</v>
      </c>
      <c r="H229" t="str">
        <f>+INDEX(Parametria!$V:$V,MATCH(Tabla_Consulta_desde_Reporte_de_Valorización_de_Instrumentos[[#This Row],[CODIGO_SBS]],Parametria!$B:$B,0))</f>
        <v>W Capital - Fondo Inmobiliario</v>
      </c>
      <c r="I229" t="s">
        <v>233</v>
      </c>
      <c r="J229" t="s">
        <v>531</v>
      </c>
      <c r="K229" t="s">
        <v>231</v>
      </c>
      <c r="L229">
        <v>1</v>
      </c>
      <c r="M229" s="20">
        <v>3888132.1042960002</v>
      </c>
      <c r="N229">
        <v>3888132.1042960002</v>
      </c>
      <c r="O229">
        <v>6531646</v>
      </c>
      <c r="P229" s="23">
        <v>46234</v>
      </c>
      <c r="Q229">
        <v>212</v>
      </c>
      <c r="R229">
        <v>1</v>
      </c>
      <c r="S229" t="s">
        <v>423</v>
      </c>
      <c r="T229">
        <v>3888132.1042960002</v>
      </c>
      <c r="U229" s="20">
        <v>3888132.1042960002</v>
      </c>
      <c r="V229" t="s">
        <v>233</v>
      </c>
      <c r="W229">
        <v>0</v>
      </c>
      <c r="X229">
        <v>0</v>
      </c>
      <c r="Y229">
        <v>0</v>
      </c>
      <c r="Z229">
        <v>0</v>
      </c>
      <c r="AA229" t="str">
        <f>+MID(Tabla_Consulta_desde_Reporte_de_Valorización_de_Instrumentos[[#This Row],[CODIGO_SBS]],7,1)</f>
        <v>1</v>
      </c>
      <c r="AB229" t="str">
        <f>_xlfn.XLOOKUP(Tabla_Consulta_desde_Reporte_de_Valorización_de_Instrumentos[[#This Row],[CODIGO_SBS]],G_P!A:A,G_P!E:E)</f>
        <v>Alternativos</v>
      </c>
    </row>
    <row r="230" spans="2:28" hidden="1" x14ac:dyDescent="0.35">
      <c r="B230" s="22" t="s">
        <v>35557</v>
      </c>
      <c r="C230" t="s">
        <v>523</v>
      </c>
      <c r="D230" t="s">
        <v>424</v>
      </c>
      <c r="E230" t="s">
        <v>524</v>
      </c>
      <c r="F230" t="s">
        <v>529</v>
      </c>
      <c r="G230" t="s">
        <v>530</v>
      </c>
      <c r="H230" t="str">
        <f>+INDEX(Parametria!$V:$V,MATCH(Tabla_Consulta_desde_Reporte_de_Valorización_de_Instrumentos[[#This Row],[CODIGO_SBS]],Parametria!$B:$B,0))</f>
        <v>W Capital - Fondo Inmobiliario</v>
      </c>
      <c r="I230" t="s">
        <v>233</v>
      </c>
      <c r="J230" t="s">
        <v>531</v>
      </c>
      <c r="K230" t="s">
        <v>231</v>
      </c>
      <c r="L230">
        <v>1</v>
      </c>
      <c r="M230" s="20">
        <v>972032.72843599995</v>
      </c>
      <c r="N230">
        <v>972032.72843599995</v>
      </c>
      <c r="O230">
        <v>1632911</v>
      </c>
      <c r="P230" s="23">
        <v>46234</v>
      </c>
      <c r="Q230">
        <v>212</v>
      </c>
      <c r="R230">
        <v>1</v>
      </c>
      <c r="S230" t="s">
        <v>423</v>
      </c>
      <c r="T230">
        <v>972032.72843599995</v>
      </c>
      <c r="U230" s="20">
        <v>972032.72843599995</v>
      </c>
      <c r="V230" t="s">
        <v>233</v>
      </c>
      <c r="W230">
        <v>0</v>
      </c>
      <c r="X230">
        <v>0</v>
      </c>
      <c r="Y230">
        <v>0</v>
      </c>
      <c r="Z230">
        <v>0</v>
      </c>
      <c r="AA230" t="str">
        <f>+MID(Tabla_Consulta_desde_Reporte_de_Valorización_de_Instrumentos[[#This Row],[CODIGO_SBS]],7,1)</f>
        <v>1</v>
      </c>
      <c r="AB230" t="str">
        <f>_xlfn.XLOOKUP(Tabla_Consulta_desde_Reporte_de_Valorización_de_Instrumentos[[#This Row],[CODIGO_SBS]],G_P!A:A,G_P!E:E)</f>
        <v>Alternativos</v>
      </c>
    </row>
    <row r="231" spans="2:28" hidden="1" x14ac:dyDescent="0.35">
      <c r="B231" s="22" t="s">
        <v>35557</v>
      </c>
      <c r="C231" t="s">
        <v>523</v>
      </c>
      <c r="D231" t="s">
        <v>234</v>
      </c>
      <c r="E231" t="s">
        <v>524</v>
      </c>
      <c r="F231" t="s">
        <v>532</v>
      </c>
      <c r="G231" t="s">
        <v>533</v>
      </c>
      <c r="H231" t="str">
        <f>+INDEX(Parametria!$V:$V,MATCH(Tabla_Consulta_desde_Reporte_de_Valorización_de_Instrumentos[[#This Row],[CODIGO_SBS]],Parametria!$B:$B,0))</f>
        <v>Sura Credicorp Infraestructura</v>
      </c>
      <c r="I231" t="s">
        <v>233</v>
      </c>
      <c r="J231" t="s">
        <v>534</v>
      </c>
      <c r="K231" t="s">
        <v>275</v>
      </c>
      <c r="L231">
        <v>10000</v>
      </c>
      <c r="M231" s="20">
        <v>55948808.842243701</v>
      </c>
      <c r="N231">
        <v>16646972.192639999</v>
      </c>
      <c r="O231">
        <v>1800</v>
      </c>
      <c r="P231" s="23">
        <v>48188</v>
      </c>
      <c r="Q231">
        <v>2166</v>
      </c>
      <c r="R231">
        <v>3.3609</v>
      </c>
      <c r="S231" t="s">
        <v>423</v>
      </c>
      <c r="T231">
        <v>55977108.694971196</v>
      </c>
      <c r="U231" s="20">
        <v>16646972.192639999</v>
      </c>
      <c r="V231" t="s">
        <v>233</v>
      </c>
      <c r="W231">
        <v>0</v>
      </c>
      <c r="X231">
        <v>0</v>
      </c>
      <c r="Y231">
        <v>0</v>
      </c>
      <c r="Z231">
        <v>0</v>
      </c>
      <c r="AA231" t="str">
        <f>+MID(Tabla_Consulta_desde_Reporte_de_Valorización_de_Instrumentos[[#This Row],[CODIGO_SBS]],7,1)</f>
        <v>2</v>
      </c>
      <c r="AB231" t="str">
        <f>_xlfn.XLOOKUP(Tabla_Consulta_desde_Reporte_de_Valorización_de_Instrumentos[[#This Row],[CODIGO_SBS]],G_P!A:A,G_P!E:E)</f>
        <v>Alternativos</v>
      </c>
    </row>
    <row r="232" spans="2:28" hidden="1" x14ac:dyDescent="0.35">
      <c r="B232" s="22" t="s">
        <v>35557</v>
      </c>
      <c r="C232" t="s">
        <v>523</v>
      </c>
      <c r="D232" t="s">
        <v>234</v>
      </c>
      <c r="E232" t="s">
        <v>524</v>
      </c>
      <c r="F232" t="s">
        <v>540</v>
      </c>
      <c r="G232" t="s">
        <v>541</v>
      </c>
      <c r="H232" t="str">
        <f>+INDEX(Parametria!$V:$V,MATCH(Tabla_Consulta_desde_Reporte_de_Valorización_de_Instrumentos[[#This Row],[CODIGO_SBS]],Parametria!$B:$B,0))</f>
        <v>AC Capitales - Inmobiliario II</v>
      </c>
      <c r="I232" t="s">
        <v>233</v>
      </c>
      <c r="J232" t="s">
        <v>537</v>
      </c>
      <c r="K232" t="s">
        <v>275</v>
      </c>
      <c r="L232">
        <v>1</v>
      </c>
      <c r="M232" s="20">
        <v>18733193.118110299</v>
      </c>
      <c r="N232">
        <v>5573862.0959000001</v>
      </c>
      <c r="O232">
        <v>12746083</v>
      </c>
      <c r="P232" s="23">
        <v>46265</v>
      </c>
      <c r="Q232">
        <v>243</v>
      </c>
      <c r="R232">
        <v>3.3609</v>
      </c>
      <c r="S232" t="s">
        <v>423</v>
      </c>
      <c r="T232">
        <v>18742668.6836733</v>
      </c>
      <c r="U232" s="20">
        <v>5573862.0959000001</v>
      </c>
      <c r="V232" t="s">
        <v>233</v>
      </c>
      <c r="W232">
        <v>0</v>
      </c>
      <c r="X232">
        <v>0</v>
      </c>
      <c r="Y232">
        <v>0</v>
      </c>
      <c r="Z232">
        <v>0</v>
      </c>
      <c r="AA232" t="str">
        <f>+MID(Tabla_Consulta_desde_Reporte_de_Valorización_de_Instrumentos[[#This Row],[CODIGO_SBS]],7,1)</f>
        <v>2</v>
      </c>
      <c r="AB232" t="str">
        <f>_xlfn.XLOOKUP(Tabla_Consulta_desde_Reporte_de_Valorización_de_Instrumentos[[#This Row],[CODIGO_SBS]],G_P!A:A,G_P!E:E)</f>
        <v>Alternativos</v>
      </c>
    </row>
    <row r="233" spans="2:28" hidden="1" x14ac:dyDescent="0.35">
      <c r="B233" s="22" t="s">
        <v>35557</v>
      </c>
      <c r="C233" t="s">
        <v>523</v>
      </c>
      <c r="D233" t="s">
        <v>234</v>
      </c>
      <c r="E233" t="s">
        <v>524</v>
      </c>
      <c r="F233" t="s">
        <v>535</v>
      </c>
      <c r="G233" t="s">
        <v>536</v>
      </c>
      <c r="H233" t="str">
        <f>+INDEX(Parametria!$V:$V,MATCH(Tabla_Consulta_desde_Reporte_de_Valorización_de_Instrumentos[[#This Row],[CODIGO_SBS]],Parametria!$B:$B,0))</f>
        <v>AC Capitales - Infraestructura II</v>
      </c>
      <c r="I233" t="s">
        <v>233</v>
      </c>
      <c r="J233" t="s">
        <v>537</v>
      </c>
      <c r="K233" t="s">
        <v>275</v>
      </c>
      <c r="L233">
        <v>1</v>
      </c>
      <c r="M233" s="20">
        <v>73550692.128507301</v>
      </c>
      <c r="N233">
        <v>21884225.096999999</v>
      </c>
      <c r="O233">
        <v>24528385</v>
      </c>
      <c r="P233" s="23">
        <v>47465</v>
      </c>
      <c r="Q233">
        <v>1443</v>
      </c>
      <c r="R233">
        <v>3.3609</v>
      </c>
      <c r="S233" t="s">
        <v>423</v>
      </c>
      <c r="T233">
        <v>73587895.311172202</v>
      </c>
      <c r="U233" s="20">
        <v>21884225.096999999</v>
      </c>
      <c r="V233" t="s">
        <v>233</v>
      </c>
      <c r="W233">
        <v>0</v>
      </c>
      <c r="X233">
        <v>0</v>
      </c>
      <c r="Y233">
        <v>0</v>
      </c>
      <c r="Z233">
        <v>0</v>
      </c>
      <c r="AA233" t="str">
        <f>+MID(Tabla_Consulta_desde_Reporte_de_Valorización_de_Instrumentos[[#This Row],[CODIGO_SBS]],7,1)</f>
        <v>2</v>
      </c>
      <c r="AB233" t="str">
        <f>_xlfn.XLOOKUP(Tabla_Consulta_desde_Reporte_de_Valorización_de_Instrumentos[[#This Row],[CODIGO_SBS]],G_P!A:A,G_P!E:E)</f>
        <v>Alternativos</v>
      </c>
    </row>
    <row r="234" spans="2:28" hidden="1" x14ac:dyDescent="0.35">
      <c r="B234" s="22" t="s">
        <v>35557</v>
      </c>
      <c r="C234" t="s">
        <v>523</v>
      </c>
      <c r="D234" t="s">
        <v>234</v>
      </c>
      <c r="E234" t="s">
        <v>524</v>
      </c>
      <c r="F234" t="s">
        <v>538</v>
      </c>
      <c r="G234" t="s">
        <v>539</v>
      </c>
      <c r="H234" t="str">
        <f>+INDEX(Parametria!$V:$V,MATCH(Tabla_Consulta_desde_Reporte_de_Valorización_de_Instrumentos[[#This Row],[CODIGO_SBS]],Parametria!$B:$B,0))</f>
        <v>AC Capitales - Infraestructura</v>
      </c>
      <c r="I234" t="s">
        <v>539</v>
      </c>
      <c r="J234" t="s">
        <v>537</v>
      </c>
      <c r="K234" t="s">
        <v>275</v>
      </c>
      <c r="L234">
        <v>1</v>
      </c>
      <c r="M234" s="20">
        <v>18167180.784150701</v>
      </c>
      <c r="N234">
        <v>5405451.1541999998</v>
      </c>
      <c r="O234">
        <v>1878654</v>
      </c>
      <c r="P234" s="23">
        <v>49119</v>
      </c>
      <c r="Q234">
        <v>3097</v>
      </c>
      <c r="R234">
        <v>3.3609</v>
      </c>
      <c r="S234" t="s">
        <v>423</v>
      </c>
      <c r="T234">
        <v>18176370.051112901</v>
      </c>
      <c r="U234" s="20">
        <v>5405451.1541999998</v>
      </c>
      <c r="V234" t="s">
        <v>233</v>
      </c>
      <c r="W234">
        <v>0</v>
      </c>
      <c r="X234">
        <v>0</v>
      </c>
      <c r="Y234">
        <v>0</v>
      </c>
      <c r="Z234">
        <v>0</v>
      </c>
      <c r="AA234" t="str">
        <f>+MID(Tabla_Consulta_desde_Reporte_de_Valorización_de_Instrumentos[[#This Row],[CODIGO_SBS]],7,1)</f>
        <v>2</v>
      </c>
      <c r="AB234" t="str">
        <f>_xlfn.XLOOKUP(Tabla_Consulta_desde_Reporte_de_Valorización_de_Instrumentos[[#This Row],[CODIGO_SBS]],G_P!A:A,G_P!E:E)</f>
        <v>Alternativos</v>
      </c>
    </row>
    <row r="235" spans="2:28" hidden="1" x14ac:dyDescent="0.35">
      <c r="B235" s="22" t="s">
        <v>35557</v>
      </c>
      <c r="C235" t="s">
        <v>523</v>
      </c>
      <c r="D235" t="s">
        <v>424</v>
      </c>
      <c r="E235" t="s">
        <v>524</v>
      </c>
      <c r="F235" t="s">
        <v>540</v>
      </c>
      <c r="G235" t="s">
        <v>541</v>
      </c>
      <c r="H235" t="str">
        <f>+INDEX(Parametria!$V:$V,MATCH(Tabla_Consulta_desde_Reporte_de_Valorización_de_Instrumentos[[#This Row],[CODIGO_SBS]],Parametria!$B:$B,0))</f>
        <v>AC Capitales - Inmobiliario II</v>
      </c>
      <c r="I235" t="s">
        <v>233</v>
      </c>
      <c r="J235" t="s">
        <v>537</v>
      </c>
      <c r="K235" t="s">
        <v>275</v>
      </c>
      <c r="L235">
        <v>1</v>
      </c>
      <c r="M235" s="20">
        <v>6172208.9017757997</v>
      </c>
      <c r="N235">
        <v>1836475.0220999999</v>
      </c>
      <c r="O235">
        <v>4199577</v>
      </c>
      <c r="P235" s="23">
        <v>46265</v>
      </c>
      <c r="Q235">
        <v>243</v>
      </c>
      <c r="R235">
        <v>3.3609</v>
      </c>
      <c r="S235" t="s">
        <v>423</v>
      </c>
      <c r="T235">
        <v>6175330.9093134003</v>
      </c>
      <c r="U235" s="20">
        <v>1836475.0220999999</v>
      </c>
      <c r="V235" t="s">
        <v>233</v>
      </c>
      <c r="W235">
        <v>0</v>
      </c>
      <c r="X235">
        <v>0</v>
      </c>
      <c r="Y235">
        <v>0</v>
      </c>
      <c r="Z235">
        <v>0</v>
      </c>
      <c r="AA235" t="str">
        <f>+MID(Tabla_Consulta_desde_Reporte_de_Valorización_de_Instrumentos[[#This Row],[CODIGO_SBS]],7,1)</f>
        <v>2</v>
      </c>
      <c r="AB235" t="str">
        <f>_xlfn.XLOOKUP(Tabla_Consulta_desde_Reporte_de_Valorización_de_Instrumentos[[#This Row],[CODIGO_SBS]],G_P!A:A,G_P!E:E)</f>
        <v>Alternativos</v>
      </c>
    </row>
    <row r="236" spans="2:28" hidden="1" x14ac:dyDescent="0.35">
      <c r="B236" s="22" t="s">
        <v>35557</v>
      </c>
      <c r="C236" t="s">
        <v>523</v>
      </c>
      <c r="D236" t="s">
        <v>424</v>
      </c>
      <c r="E236" t="s">
        <v>524</v>
      </c>
      <c r="F236" t="s">
        <v>538</v>
      </c>
      <c r="G236" t="s">
        <v>539</v>
      </c>
      <c r="H236" t="str">
        <f>+INDEX(Parametria!$V:$V,MATCH(Tabla_Consulta_desde_Reporte_de_Valorización_de_Instrumentos[[#This Row],[CODIGO_SBS]],Parametria!$B:$B,0))</f>
        <v>AC Capitales - Infraestructura</v>
      </c>
      <c r="I236" t="s">
        <v>539</v>
      </c>
      <c r="J236" t="s">
        <v>537</v>
      </c>
      <c r="K236" t="s">
        <v>275</v>
      </c>
      <c r="L236">
        <v>1</v>
      </c>
      <c r="M236" s="20">
        <v>5234987.7352491999</v>
      </c>
      <c r="N236">
        <v>1557614.8458</v>
      </c>
      <c r="O236">
        <v>541346</v>
      </c>
      <c r="P236" s="23">
        <v>49119</v>
      </c>
      <c r="Q236">
        <v>3097</v>
      </c>
      <c r="R236">
        <v>3.3609</v>
      </c>
      <c r="S236" t="s">
        <v>423</v>
      </c>
      <c r="T236">
        <v>5237635.6804870004</v>
      </c>
      <c r="U236" s="20">
        <v>1557614.8458</v>
      </c>
      <c r="V236" t="s">
        <v>233</v>
      </c>
      <c r="W236">
        <v>0</v>
      </c>
      <c r="X236">
        <v>0</v>
      </c>
      <c r="Y236">
        <v>0</v>
      </c>
      <c r="Z236">
        <v>0</v>
      </c>
      <c r="AA236" t="str">
        <f>+MID(Tabla_Consulta_desde_Reporte_de_Valorización_de_Instrumentos[[#This Row],[CODIGO_SBS]],7,1)</f>
        <v>2</v>
      </c>
      <c r="AB236" t="str">
        <f>_xlfn.XLOOKUP(Tabla_Consulta_desde_Reporte_de_Valorización_de_Instrumentos[[#This Row],[CODIGO_SBS]],G_P!A:A,G_P!E:E)</f>
        <v>Alternativos</v>
      </c>
    </row>
    <row r="237" spans="2:28" hidden="1" x14ac:dyDescent="0.35">
      <c r="B237" s="22" t="s">
        <v>35557</v>
      </c>
      <c r="C237" t="s">
        <v>523</v>
      </c>
      <c r="D237" t="s">
        <v>234</v>
      </c>
      <c r="E237" t="s">
        <v>524</v>
      </c>
      <c r="F237" t="s">
        <v>542</v>
      </c>
      <c r="G237" t="s">
        <v>543</v>
      </c>
      <c r="H237" t="str">
        <f>+INDEX(Parametria!$V:$V,MATCH(Tabla_Consulta_desde_Reporte_de_Valorización_de_Instrumentos[[#This Row],[CODIGO_SBS]],Parametria!$B:$B,0))</f>
        <v>BCP Fondo Inmobiliario</v>
      </c>
      <c r="I237" t="s">
        <v>233</v>
      </c>
      <c r="J237" t="s">
        <v>544</v>
      </c>
      <c r="K237" t="s">
        <v>231</v>
      </c>
      <c r="L237">
        <v>1</v>
      </c>
      <c r="M237" s="20">
        <v>37189314.615999997</v>
      </c>
      <c r="N237">
        <v>37189314.615999997</v>
      </c>
      <c r="O237">
        <v>58540</v>
      </c>
      <c r="P237" s="23">
        <v>46442</v>
      </c>
      <c r="Q237">
        <v>420</v>
      </c>
      <c r="R237">
        <v>1</v>
      </c>
      <c r="S237" t="s">
        <v>423</v>
      </c>
      <c r="T237">
        <v>37189314.615999997</v>
      </c>
      <c r="U237" s="20">
        <v>37189314.615999997</v>
      </c>
      <c r="V237" t="s">
        <v>316</v>
      </c>
      <c r="W237">
        <v>0</v>
      </c>
      <c r="X237">
        <v>0</v>
      </c>
      <c r="Y237">
        <v>0</v>
      </c>
      <c r="Z237">
        <v>0</v>
      </c>
      <c r="AA237" t="str">
        <f>+MID(Tabla_Consulta_desde_Reporte_de_Valorización_de_Instrumentos[[#This Row],[CODIGO_SBS]],7,1)</f>
        <v>1</v>
      </c>
      <c r="AB237" t="str">
        <f>_xlfn.XLOOKUP(Tabla_Consulta_desde_Reporte_de_Valorización_de_Instrumentos[[#This Row],[CODIGO_SBS]],G_P!A:A,G_P!E:E)</f>
        <v>Alternativos</v>
      </c>
    </row>
    <row r="238" spans="2:28" hidden="1" x14ac:dyDescent="0.35">
      <c r="B238" s="22" t="s">
        <v>35557</v>
      </c>
      <c r="C238" t="s">
        <v>523</v>
      </c>
      <c r="D238" t="s">
        <v>424</v>
      </c>
      <c r="E238" t="s">
        <v>524</v>
      </c>
      <c r="F238" t="s">
        <v>542</v>
      </c>
      <c r="G238" t="s">
        <v>543</v>
      </c>
      <c r="H238" t="str">
        <f>+INDEX(Parametria!$V:$V,MATCH(Tabla_Consulta_desde_Reporte_de_Valorización_de_Instrumentos[[#This Row],[CODIGO_SBS]],Parametria!$B:$B,0))</f>
        <v>BCP Fondo Inmobiliario</v>
      </c>
      <c r="I238" t="s">
        <v>233</v>
      </c>
      <c r="J238" t="s">
        <v>544</v>
      </c>
      <c r="K238" t="s">
        <v>231</v>
      </c>
      <c r="L238">
        <v>1</v>
      </c>
      <c r="M238" s="20">
        <v>9297328.6539999992</v>
      </c>
      <c r="N238">
        <v>9297328.6539999992</v>
      </c>
      <c r="O238">
        <v>14635</v>
      </c>
      <c r="P238" s="23">
        <v>46442</v>
      </c>
      <c r="Q238">
        <v>420</v>
      </c>
      <c r="R238">
        <v>1</v>
      </c>
      <c r="S238" t="s">
        <v>423</v>
      </c>
      <c r="T238">
        <v>9297328.6539999992</v>
      </c>
      <c r="U238" s="20">
        <v>9297328.6539999992</v>
      </c>
      <c r="V238" t="s">
        <v>316</v>
      </c>
      <c r="W238">
        <v>0</v>
      </c>
      <c r="X238">
        <v>0</v>
      </c>
      <c r="Y238">
        <v>0</v>
      </c>
      <c r="Z238">
        <v>0</v>
      </c>
      <c r="AA238" t="str">
        <f>+MID(Tabla_Consulta_desde_Reporte_de_Valorización_de_Instrumentos[[#This Row],[CODIGO_SBS]],7,1)</f>
        <v>1</v>
      </c>
      <c r="AB238" t="str">
        <f>_xlfn.XLOOKUP(Tabla_Consulta_desde_Reporte_de_Valorización_de_Instrumentos[[#This Row],[CODIGO_SBS]],G_P!A:A,G_P!E:E)</f>
        <v>Alternativos</v>
      </c>
    </row>
    <row r="239" spans="2:28" hidden="1" x14ac:dyDescent="0.35">
      <c r="B239" s="22" t="s">
        <v>35557</v>
      </c>
      <c r="C239" t="s">
        <v>523</v>
      </c>
      <c r="D239" t="s">
        <v>234</v>
      </c>
      <c r="E239" t="s">
        <v>524</v>
      </c>
      <c r="F239" t="s">
        <v>545</v>
      </c>
      <c r="G239" t="s">
        <v>546</v>
      </c>
      <c r="H239" t="str">
        <f>+INDEX(Parametria!$V:$V,MATCH(Tabla_Consulta_desde_Reporte_de_Valorización_de_Instrumentos[[#This Row],[CODIGO_SBS]],Parametria!$B:$B,0))</f>
        <v>Enfoca - Descubridor 1</v>
      </c>
      <c r="I239" t="s">
        <v>233</v>
      </c>
      <c r="J239" t="s">
        <v>547</v>
      </c>
      <c r="K239" t="s">
        <v>275</v>
      </c>
      <c r="L239">
        <v>1</v>
      </c>
      <c r="M239" s="20">
        <v>9870963.3000000007</v>
      </c>
      <c r="N239">
        <v>2937000</v>
      </c>
      <c r="O239">
        <v>13350000</v>
      </c>
      <c r="P239" s="23">
        <v>46387</v>
      </c>
      <c r="Q239">
        <v>365</v>
      </c>
      <c r="R239">
        <v>3.3609</v>
      </c>
      <c r="S239" t="s">
        <v>423</v>
      </c>
      <c r="T239">
        <v>9875956.1999999993</v>
      </c>
      <c r="U239" s="20">
        <v>2937000</v>
      </c>
      <c r="V239" t="s">
        <v>233</v>
      </c>
      <c r="W239">
        <v>0</v>
      </c>
      <c r="X239">
        <v>0</v>
      </c>
      <c r="Y239">
        <v>0</v>
      </c>
      <c r="Z239">
        <v>0</v>
      </c>
      <c r="AA239" t="str">
        <f>+MID(Tabla_Consulta_desde_Reporte_de_Valorización_de_Instrumentos[[#This Row],[CODIGO_SBS]],7,1)</f>
        <v>2</v>
      </c>
      <c r="AB239" t="str">
        <f>_xlfn.XLOOKUP(Tabla_Consulta_desde_Reporte_de_Valorización_de_Instrumentos[[#This Row],[CODIGO_SBS]],G_P!A:A,G_P!E:E)</f>
        <v>Alternativos</v>
      </c>
    </row>
    <row r="240" spans="2:28" hidden="1" x14ac:dyDescent="0.35">
      <c r="B240" s="22" t="s">
        <v>35557</v>
      </c>
      <c r="C240" t="s">
        <v>523</v>
      </c>
      <c r="D240" t="s">
        <v>234</v>
      </c>
      <c r="E240" t="s">
        <v>524</v>
      </c>
      <c r="F240" t="s">
        <v>548</v>
      </c>
      <c r="G240" t="s">
        <v>549</v>
      </c>
      <c r="H240" t="str">
        <f>+INDEX(Parametria!$V:$V,MATCH(Tabla_Consulta_desde_Reporte_de_Valorización_de_Instrumentos[[#This Row],[CODIGO_SBS]],Parametria!$B:$B,0))</f>
        <v>Enfoca - Descubridor 2</v>
      </c>
      <c r="I240" t="s">
        <v>233</v>
      </c>
      <c r="J240" t="s">
        <v>547</v>
      </c>
      <c r="K240" t="s">
        <v>275</v>
      </c>
      <c r="L240">
        <v>1</v>
      </c>
      <c r="M240" s="20">
        <v>9870963.3000000007</v>
      </c>
      <c r="N240">
        <v>2937000</v>
      </c>
      <c r="O240">
        <v>13350000</v>
      </c>
      <c r="P240" s="23">
        <v>46387</v>
      </c>
      <c r="Q240">
        <v>365</v>
      </c>
      <c r="R240">
        <v>3.3609</v>
      </c>
      <c r="S240" t="s">
        <v>423</v>
      </c>
      <c r="T240">
        <v>9875956.1999999993</v>
      </c>
      <c r="U240" s="20">
        <v>2937000</v>
      </c>
      <c r="V240" t="s">
        <v>233</v>
      </c>
      <c r="W240">
        <v>0</v>
      </c>
      <c r="X240">
        <v>0</v>
      </c>
      <c r="Y240">
        <v>0</v>
      </c>
      <c r="Z240">
        <v>0</v>
      </c>
      <c r="AA240" t="str">
        <f>+MID(Tabla_Consulta_desde_Reporte_de_Valorización_de_Instrumentos[[#This Row],[CODIGO_SBS]],7,1)</f>
        <v>2</v>
      </c>
      <c r="AB240" t="str">
        <f>_xlfn.XLOOKUP(Tabla_Consulta_desde_Reporte_de_Valorización_de_Instrumentos[[#This Row],[CODIGO_SBS]],G_P!A:A,G_P!E:E)</f>
        <v>Alternativos</v>
      </c>
    </row>
    <row r="241" spans="2:28" hidden="1" x14ac:dyDescent="0.35">
      <c r="B241" s="22" t="s">
        <v>35557</v>
      </c>
      <c r="C241" t="s">
        <v>523</v>
      </c>
      <c r="D241" t="s">
        <v>424</v>
      </c>
      <c r="E241" t="s">
        <v>524</v>
      </c>
      <c r="F241" t="s">
        <v>545</v>
      </c>
      <c r="G241" t="s">
        <v>546</v>
      </c>
      <c r="H241" t="str">
        <f>+INDEX(Parametria!$V:$V,MATCH(Tabla_Consulta_desde_Reporte_de_Valorización_de_Instrumentos[[#This Row],[CODIGO_SBS]],Parametria!$B:$B,0))</f>
        <v>Enfoca - Descubridor 1</v>
      </c>
      <c r="I241" t="s">
        <v>233</v>
      </c>
      <c r="J241" t="s">
        <v>547</v>
      </c>
      <c r="K241" t="s">
        <v>275</v>
      </c>
      <c r="L241">
        <v>1</v>
      </c>
      <c r="M241" s="20">
        <v>23032247.699999999</v>
      </c>
      <c r="N241">
        <v>6853000</v>
      </c>
      <c r="O241">
        <v>31150000</v>
      </c>
      <c r="P241" s="23">
        <v>46387</v>
      </c>
      <c r="Q241">
        <v>365</v>
      </c>
      <c r="R241">
        <v>3.3609</v>
      </c>
      <c r="S241" t="s">
        <v>423</v>
      </c>
      <c r="T241">
        <v>23043897.800000001</v>
      </c>
      <c r="U241" s="20">
        <v>6853000</v>
      </c>
      <c r="V241" t="s">
        <v>233</v>
      </c>
      <c r="W241">
        <v>0</v>
      </c>
      <c r="X241">
        <v>0</v>
      </c>
      <c r="Y241">
        <v>0</v>
      </c>
      <c r="Z241">
        <v>0</v>
      </c>
      <c r="AA241" t="str">
        <f>+MID(Tabla_Consulta_desde_Reporte_de_Valorización_de_Instrumentos[[#This Row],[CODIGO_SBS]],7,1)</f>
        <v>2</v>
      </c>
      <c r="AB241" t="str">
        <f>_xlfn.XLOOKUP(Tabla_Consulta_desde_Reporte_de_Valorización_de_Instrumentos[[#This Row],[CODIGO_SBS]],G_P!A:A,G_P!E:E)</f>
        <v>Alternativos</v>
      </c>
    </row>
    <row r="242" spans="2:28" hidden="1" x14ac:dyDescent="0.35">
      <c r="B242" s="22" t="s">
        <v>35557</v>
      </c>
      <c r="C242" t="s">
        <v>523</v>
      </c>
      <c r="D242" t="s">
        <v>424</v>
      </c>
      <c r="E242" t="s">
        <v>524</v>
      </c>
      <c r="F242" t="s">
        <v>548</v>
      </c>
      <c r="G242" t="s">
        <v>549</v>
      </c>
      <c r="H242" t="str">
        <f>+INDEX(Parametria!$V:$V,MATCH(Tabla_Consulta_desde_Reporte_de_Valorización_de_Instrumentos[[#This Row],[CODIGO_SBS]],Parametria!$B:$B,0))</f>
        <v>Enfoca - Descubridor 2</v>
      </c>
      <c r="I242" t="s">
        <v>233</v>
      </c>
      <c r="J242" t="s">
        <v>547</v>
      </c>
      <c r="K242" t="s">
        <v>275</v>
      </c>
      <c r="L242">
        <v>1</v>
      </c>
      <c r="M242" s="20">
        <v>23032247.699999999</v>
      </c>
      <c r="N242">
        <v>6853000</v>
      </c>
      <c r="O242">
        <v>31150000</v>
      </c>
      <c r="P242" s="23">
        <v>46387</v>
      </c>
      <c r="Q242">
        <v>365</v>
      </c>
      <c r="R242">
        <v>3.3609</v>
      </c>
      <c r="S242" t="s">
        <v>423</v>
      </c>
      <c r="T242">
        <v>23043897.800000001</v>
      </c>
      <c r="U242" s="20">
        <v>6853000</v>
      </c>
      <c r="V242" t="s">
        <v>233</v>
      </c>
      <c r="W242">
        <v>0</v>
      </c>
      <c r="X242">
        <v>0</v>
      </c>
      <c r="Y242">
        <v>0</v>
      </c>
      <c r="Z242">
        <v>0</v>
      </c>
      <c r="AA242" t="str">
        <f>+MID(Tabla_Consulta_desde_Reporte_de_Valorización_de_Instrumentos[[#This Row],[CODIGO_SBS]],7,1)</f>
        <v>2</v>
      </c>
      <c r="AB242" t="str">
        <f>_xlfn.XLOOKUP(Tabla_Consulta_desde_Reporte_de_Valorización_de_Instrumentos[[#This Row],[CODIGO_SBS]],G_P!A:A,G_P!E:E)</f>
        <v>Alternativos</v>
      </c>
    </row>
    <row r="243" spans="2:28" hidden="1" x14ac:dyDescent="0.35">
      <c r="B243" s="22" t="s">
        <v>35557</v>
      </c>
      <c r="C243" t="s">
        <v>523</v>
      </c>
      <c r="D243" t="s">
        <v>424</v>
      </c>
      <c r="E243" t="s">
        <v>524</v>
      </c>
      <c r="F243" t="s">
        <v>550</v>
      </c>
      <c r="G243" t="s">
        <v>551</v>
      </c>
      <c r="H243" t="str">
        <f>+INDEX(Parametria!$V:$V,MATCH(Tabla_Consulta_desde_Reporte_de_Valorización_de_Instrumentos[[#This Row],[CODIGO_SBS]],Parametria!$B:$B,0))</f>
        <v xml:space="preserve">Faro Capital - Fondo de Inversión Retail </v>
      </c>
      <c r="I243" t="s">
        <v>233</v>
      </c>
      <c r="J243" t="s">
        <v>552</v>
      </c>
      <c r="K243" t="s">
        <v>275</v>
      </c>
      <c r="L243">
        <v>1000</v>
      </c>
      <c r="M243" s="20">
        <v>26013.366000000002</v>
      </c>
      <c r="N243">
        <v>7740</v>
      </c>
      <c r="O243">
        <v>6000</v>
      </c>
      <c r="P243" s="23">
        <v>46171</v>
      </c>
      <c r="Q243">
        <v>149</v>
      </c>
      <c r="R243">
        <v>3.3609</v>
      </c>
      <c r="S243" t="s">
        <v>423</v>
      </c>
      <c r="T243">
        <v>26026.524000000001</v>
      </c>
      <c r="U243" s="20">
        <v>7740</v>
      </c>
      <c r="V243" t="s">
        <v>233</v>
      </c>
      <c r="W243">
        <v>0</v>
      </c>
      <c r="X243">
        <v>0</v>
      </c>
      <c r="Y243">
        <v>0</v>
      </c>
      <c r="Z243">
        <v>0</v>
      </c>
      <c r="AA243" t="str">
        <f>+MID(Tabla_Consulta_desde_Reporte_de_Valorización_de_Instrumentos[[#This Row],[CODIGO_SBS]],7,1)</f>
        <v>2</v>
      </c>
      <c r="AB243" t="str">
        <f>_xlfn.XLOOKUP(Tabla_Consulta_desde_Reporte_de_Valorización_de_Instrumentos[[#This Row],[CODIGO_SBS]],G_P!A:A,G_P!E:E)</f>
        <v>Alternativos</v>
      </c>
    </row>
    <row r="244" spans="2:28" hidden="1" x14ac:dyDescent="0.35">
      <c r="B244" s="22" t="s">
        <v>35557</v>
      </c>
      <c r="C244" t="s">
        <v>523</v>
      </c>
      <c r="D244" t="s">
        <v>234</v>
      </c>
      <c r="E244" t="s">
        <v>524</v>
      </c>
      <c r="F244" t="s">
        <v>550</v>
      </c>
      <c r="G244" t="s">
        <v>551</v>
      </c>
      <c r="H244" t="str">
        <f>+INDEX(Parametria!$V:$V,MATCH(Tabla_Consulta_desde_Reporte_de_Valorización_de_Instrumentos[[#This Row],[CODIGO_SBS]],Parametria!$B:$B,0))</f>
        <v xml:space="preserve">Faro Capital - Fondo de Inversión Retail </v>
      </c>
      <c r="I244" t="s">
        <v>233</v>
      </c>
      <c r="J244" t="s">
        <v>552</v>
      </c>
      <c r="K244" t="s">
        <v>275</v>
      </c>
      <c r="L244">
        <v>1000</v>
      </c>
      <c r="M244" s="20">
        <v>104053.46400000001</v>
      </c>
      <c r="N244">
        <v>30960</v>
      </c>
      <c r="O244">
        <v>24000</v>
      </c>
      <c r="P244" s="23">
        <v>46171</v>
      </c>
      <c r="Q244">
        <v>149</v>
      </c>
      <c r="R244">
        <v>3.3609</v>
      </c>
      <c r="S244" t="s">
        <v>423</v>
      </c>
      <c r="T244">
        <v>104106.09600000001</v>
      </c>
      <c r="U244" s="20">
        <v>30960</v>
      </c>
      <c r="V244" t="s">
        <v>233</v>
      </c>
      <c r="W244">
        <v>0</v>
      </c>
      <c r="X244">
        <v>0</v>
      </c>
      <c r="Y244">
        <v>0</v>
      </c>
      <c r="Z244">
        <v>0</v>
      </c>
      <c r="AA244" t="str">
        <f>+MID(Tabla_Consulta_desde_Reporte_de_Valorización_de_Instrumentos[[#This Row],[CODIGO_SBS]],7,1)</f>
        <v>2</v>
      </c>
      <c r="AB244" t="str">
        <f>_xlfn.XLOOKUP(Tabla_Consulta_desde_Reporte_de_Valorización_de_Instrumentos[[#This Row],[CODIGO_SBS]],G_P!A:A,G_P!E:E)</f>
        <v>Alternativos</v>
      </c>
    </row>
    <row r="245" spans="2:28" hidden="1" x14ac:dyDescent="0.35">
      <c r="B245" s="22" t="s">
        <v>35557</v>
      </c>
      <c r="C245" t="s">
        <v>523</v>
      </c>
      <c r="D245" t="s">
        <v>234</v>
      </c>
      <c r="E245" t="s">
        <v>524</v>
      </c>
      <c r="F245" t="s">
        <v>553</v>
      </c>
      <c r="G245" t="s">
        <v>554</v>
      </c>
      <c r="H245" t="str">
        <f>+INDEX(Parametria!$V:$V,MATCH(Tabla_Consulta_desde_Reporte_de_Valorización_de_Instrumentos[[#This Row],[CODIGO_SBS]],Parametria!$B:$B,0))</f>
        <v>LarraínVial Colliers - Fibra III</v>
      </c>
      <c r="I245" t="s">
        <v>233</v>
      </c>
      <c r="J245" t="s">
        <v>555</v>
      </c>
      <c r="K245" t="s">
        <v>275</v>
      </c>
      <c r="L245">
        <v>1000</v>
      </c>
      <c r="M245" s="20">
        <v>95605727.982708007</v>
      </c>
      <c r="N245">
        <v>28446466.120000001</v>
      </c>
      <c r="O245">
        <v>28012</v>
      </c>
      <c r="P245" s="23">
        <v>47505</v>
      </c>
      <c r="Q245">
        <v>1483</v>
      </c>
      <c r="R245">
        <v>3.3609</v>
      </c>
      <c r="S245" t="s">
        <v>423</v>
      </c>
      <c r="T245">
        <v>95654086.975112006</v>
      </c>
      <c r="U245" s="20">
        <v>28446466.120000001</v>
      </c>
      <c r="V245" t="s">
        <v>233</v>
      </c>
      <c r="W245">
        <v>0</v>
      </c>
      <c r="X245">
        <v>0</v>
      </c>
      <c r="Y245">
        <v>0</v>
      </c>
      <c r="Z245">
        <v>0</v>
      </c>
      <c r="AA245" t="str">
        <f>+MID(Tabla_Consulta_desde_Reporte_de_Valorización_de_Instrumentos[[#This Row],[CODIGO_SBS]],7,1)</f>
        <v>2</v>
      </c>
      <c r="AB245" t="str">
        <f>_xlfn.XLOOKUP(Tabla_Consulta_desde_Reporte_de_Valorización_de_Instrumentos[[#This Row],[CODIGO_SBS]],G_P!A:A,G_P!E:E)</f>
        <v>Alternativos</v>
      </c>
    </row>
    <row r="246" spans="2:28" hidden="1" x14ac:dyDescent="0.35">
      <c r="B246" s="22" t="s">
        <v>35557</v>
      </c>
      <c r="C246" t="s">
        <v>523</v>
      </c>
      <c r="D246" t="s">
        <v>234</v>
      </c>
      <c r="E246" t="s">
        <v>524</v>
      </c>
      <c r="F246" t="s">
        <v>556</v>
      </c>
      <c r="G246" t="s">
        <v>557</v>
      </c>
      <c r="H246" t="str">
        <f>+INDEX(Parametria!$V:$V,MATCH(Tabla_Consulta_desde_Reporte_de_Valorización_de_Instrumentos[[#This Row],[CODIGO_SBS]],Parametria!$B:$B,0))</f>
        <v>LarraínVial Colliers - Fibra II</v>
      </c>
      <c r="I246" t="s">
        <v>233</v>
      </c>
      <c r="J246" t="s">
        <v>555</v>
      </c>
      <c r="K246" t="s">
        <v>275</v>
      </c>
      <c r="L246">
        <v>1000</v>
      </c>
      <c r="M246" s="20">
        <v>35956093.118904002</v>
      </c>
      <c r="N246">
        <v>10698352.560000001</v>
      </c>
      <c r="O246">
        <v>18900</v>
      </c>
      <c r="P246" s="23">
        <v>46387</v>
      </c>
      <c r="Q246">
        <v>365</v>
      </c>
      <c r="R246">
        <v>3.3609</v>
      </c>
      <c r="S246" t="s">
        <v>423</v>
      </c>
      <c r="T246">
        <v>35974280.318255998</v>
      </c>
      <c r="U246" s="20">
        <v>10698352.560000001</v>
      </c>
      <c r="V246" t="s">
        <v>233</v>
      </c>
      <c r="W246">
        <v>0</v>
      </c>
      <c r="X246">
        <v>0</v>
      </c>
      <c r="Y246">
        <v>0</v>
      </c>
      <c r="Z246">
        <v>0</v>
      </c>
      <c r="AA246" t="str">
        <f>+MID(Tabla_Consulta_desde_Reporte_de_Valorización_de_Instrumentos[[#This Row],[CODIGO_SBS]],7,1)</f>
        <v>2</v>
      </c>
      <c r="AB246" t="str">
        <f>_xlfn.XLOOKUP(Tabla_Consulta_desde_Reporte_de_Valorización_de_Instrumentos[[#This Row],[CODIGO_SBS]],G_P!A:A,G_P!E:E)</f>
        <v>Alternativos</v>
      </c>
    </row>
    <row r="247" spans="2:28" hidden="1" x14ac:dyDescent="0.35">
      <c r="B247" s="22" t="s">
        <v>35557</v>
      </c>
      <c r="C247" t="s">
        <v>523</v>
      </c>
      <c r="D247" t="s">
        <v>424</v>
      </c>
      <c r="E247" t="s">
        <v>524</v>
      </c>
      <c r="F247" t="s">
        <v>556</v>
      </c>
      <c r="G247" t="s">
        <v>557</v>
      </c>
      <c r="H247" t="str">
        <f>+INDEX(Parametria!$V:$V,MATCH(Tabla_Consulta_desde_Reporte_de_Valorización_de_Instrumentos[[#This Row],[CODIGO_SBS]],Parametria!$B:$B,0))</f>
        <v>LarraínVial Colliers - Fibra II</v>
      </c>
      <c r="I247" t="s">
        <v>233</v>
      </c>
      <c r="J247" t="s">
        <v>555</v>
      </c>
      <c r="K247" t="s">
        <v>275</v>
      </c>
      <c r="L247">
        <v>1000</v>
      </c>
      <c r="M247" s="20">
        <v>14709656.719331499</v>
      </c>
      <c r="N247">
        <v>4376701.6928000003</v>
      </c>
      <c r="O247">
        <v>7732</v>
      </c>
      <c r="P247" s="23">
        <v>46387</v>
      </c>
      <c r="Q247">
        <v>365</v>
      </c>
      <c r="R247">
        <v>3.3609</v>
      </c>
      <c r="S247" t="s">
        <v>423</v>
      </c>
      <c r="T247">
        <v>14717097.112209201</v>
      </c>
      <c r="U247" s="20">
        <v>4376701.6928000003</v>
      </c>
      <c r="V247" t="s">
        <v>233</v>
      </c>
      <c r="W247">
        <v>0</v>
      </c>
      <c r="X247">
        <v>0</v>
      </c>
      <c r="Y247">
        <v>0</v>
      </c>
      <c r="Z247">
        <v>0</v>
      </c>
      <c r="AA247" t="str">
        <f>+MID(Tabla_Consulta_desde_Reporte_de_Valorización_de_Instrumentos[[#This Row],[CODIGO_SBS]],7,1)</f>
        <v>2</v>
      </c>
      <c r="AB247" t="str">
        <f>_xlfn.XLOOKUP(Tabla_Consulta_desde_Reporte_de_Valorización_de_Instrumentos[[#This Row],[CODIGO_SBS]],G_P!A:A,G_P!E:E)</f>
        <v>Alternativos</v>
      </c>
    </row>
    <row r="248" spans="2:28" hidden="1" x14ac:dyDescent="0.35">
      <c r="B248" s="22" t="s">
        <v>35557</v>
      </c>
      <c r="C248" t="s">
        <v>523</v>
      </c>
      <c r="D248" t="s">
        <v>424</v>
      </c>
      <c r="E248" t="s">
        <v>524</v>
      </c>
      <c r="F248" t="s">
        <v>558</v>
      </c>
      <c r="G248" t="s">
        <v>559</v>
      </c>
      <c r="H248" t="str">
        <f>+INDEX(Parametria!$V:$V,MATCH(Tabla_Consulta_desde_Reporte_de_Valorización_de_Instrumentos[[#This Row],[CODIGO_SBS]],Parametria!$B:$B,0))</f>
        <v>Sigma- Infraestructura</v>
      </c>
      <c r="I248" t="s">
        <v>233</v>
      </c>
      <c r="J248" t="s">
        <v>520</v>
      </c>
      <c r="K248" t="s">
        <v>275</v>
      </c>
      <c r="L248">
        <v>1</v>
      </c>
      <c r="M248" s="20">
        <v>19706273.50062</v>
      </c>
      <c r="N248">
        <v>5863391.7999999998</v>
      </c>
      <c r="O248">
        <v>70</v>
      </c>
      <c r="P248" s="23">
        <v>46498</v>
      </c>
      <c r="Q248">
        <v>476</v>
      </c>
      <c r="R248">
        <v>3.3609</v>
      </c>
      <c r="S248" t="s">
        <v>423</v>
      </c>
      <c r="T248">
        <v>19716241.266679998</v>
      </c>
      <c r="U248" s="20">
        <v>5863391.7999999998</v>
      </c>
      <c r="V248" t="s">
        <v>233</v>
      </c>
      <c r="W248">
        <v>0</v>
      </c>
      <c r="X248">
        <v>0</v>
      </c>
      <c r="Y248">
        <v>0</v>
      </c>
      <c r="Z248">
        <v>0</v>
      </c>
      <c r="AA248" t="str">
        <f>+MID(Tabla_Consulta_desde_Reporte_de_Valorización_de_Instrumentos[[#This Row],[CODIGO_SBS]],7,1)</f>
        <v>2</v>
      </c>
      <c r="AB248" t="str">
        <f>_xlfn.XLOOKUP(Tabla_Consulta_desde_Reporte_de_Valorización_de_Instrumentos[[#This Row],[CODIGO_SBS]],G_P!A:A,G_P!E:E)</f>
        <v>Alternativos</v>
      </c>
    </row>
    <row r="249" spans="2:28" hidden="1" x14ac:dyDescent="0.35">
      <c r="B249" s="22" t="s">
        <v>35557</v>
      </c>
      <c r="C249" t="s">
        <v>523</v>
      </c>
      <c r="D249" t="s">
        <v>234</v>
      </c>
      <c r="E249" t="s">
        <v>524</v>
      </c>
      <c r="F249" t="s">
        <v>558</v>
      </c>
      <c r="G249" t="s">
        <v>559</v>
      </c>
      <c r="H249" t="str">
        <f>+INDEX(Parametria!$V:$V,MATCH(Tabla_Consulta_desde_Reporte_de_Valorización_de_Instrumentos[[#This Row],[CODIGO_SBS]],Parametria!$B:$B,0))</f>
        <v>Sigma- Infraestructura</v>
      </c>
      <c r="I249" t="s">
        <v>233</v>
      </c>
      <c r="J249" t="s">
        <v>520</v>
      </c>
      <c r="K249" t="s">
        <v>275</v>
      </c>
      <c r="L249">
        <v>1</v>
      </c>
      <c r="M249" s="20">
        <v>78825094.00248</v>
      </c>
      <c r="N249">
        <v>23453567.199999999</v>
      </c>
      <c r="O249">
        <v>280</v>
      </c>
      <c r="P249" s="23">
        <v>46498</v>
      </c>
      <c r="Q249">
        <v>476</v>
      </c>
      <c r="R249">
        <v>3.3609</v>
      </c>
      <c r="S249" t="s">
        <v>423</v>
      </c>
      <c r="T249">
        <v>78864965.066719994</v>
      </c>
      <c r="U249" s="20">
        <v>23453567.199999999</v>
      </c>
      <c r="V249" t="s">
        <v>233</v>
      </c>
      <c r="W249">
        <v>0</v>
      </c>
      <c r="X249">
        <v>0</v>
      </c>
      <c r="Y249">
        <v>0</v>
      </c>
      <c r="Z249">
        <v>0</v>
      </c>
      <c r="AA249" t="str">
        <f>+MID(Tabla_Consulta_desde_Reporte_de_Valorización_de_Instrumentos[[#This Row],[CODIGO_SBS]],7,1)</f>
        <v>2</v>
      </c>
      <c r="AB249" t="str">
        <f>_xlfn.XLOOKUP(Tabla_Consulta_desde_Reporte_de_Valorización_de_Instrumentos[[#This Row],[CODIGO_SBS]],G_P!A:A,G_P!E:E)</f>
        <v>Alternativos</v>
      </c>
    </row>
    <row r="250" spans="2:28" hidden="1" x14ac:dyDescent="0.35">
      <c r="B250" s="22" t="s">
        <v>35557</v>
      </c>
      <c r="C250" t="s">
        <v>560</v>
      </c>
      <c r="D250" t="s">
        <v>234</v>
      </c>
      <c r="E250" t="s">
        <v>561</v>
      </c>
      <c r="F250" t="s">
        <v>997</v>
      </c>
      <c r="G250" t="s">
        <v>998</v>
      </c>
      <c r="H250" t="str">
        <f>+INDEX(Parametria!$V:$V,MATCH(Tabla_Consulta_desde_Reporte_de_Valorización_de_Instrumentos[[#This Row],[CODIGO_SBS]],Parametria!$B:$B,0))</f>
        <v>AXA World Funds - US Dynamic High Yield</v>
      </c>
      <c r="I250" t="s">
        <v>233</v>
      </c>
      <c r="J250" t="s">
        <v>31458</v>
      </c>
      <c r="K250" t="s">
        <v>275</v>
      </c>
      <c r="L250">
        <v>1</v>
      </c>
      <c r="M250" s="20">
        <v>1283.6406698000001</v>
      </c>
      <c r="N250">
        <v>381.93360999999999</v>
      </c>
      <c r="O250">
        <v>1.7889999999999999</v>
      </c>
      <c r="P250" s="23"/>
      <c r="R250">
        <v>3.3609</v>
      </c>
      <c r="S250" t="s">
        <v>232</v>
      </c>
      <c r="T250">
        <v>1283.3274463</v>
      </c>
      <c r="U250" s="20">
        <v>381.64737000000002</v>
      </c>
      <c r="V250" t="s">
        <v>233</v>
      </c>
      <c r="W250">
        <v>0</v>
      </c>
      <c r="X250">
        <v>0</v>
      </c>
      <c r="Y250">
        <v>0</v>
      </c>
      <c r="Z250">
        <v>0.16</v>
      </c>
      <c r="AA250" t="str">
        <f>+MID(Tabla_Consulta_desde_Reporte_de_Valorización_de_Instrumentos[[#This Row],[CODIGO_SBS]],7,1)</f>
        <v>2</v>
      </c>
      <c r="AB250" t="str">
        <f>_xlfn.XLOOKUP(Tabla_Consulta_desde_Reporte_de_Valorización_de_Instrumentos[[#This Row],[CODIGO_SBS]],G_P!A:A,G_P!E:E)</f>
        <v>Renta Fija</v>
      </c>
    </row>
    <row r="251" spans="2:28" hidden="1" x14ac:dyDescent="0.35">
      <c r="B251" s="22" t="s">
        <v>35557</v>
      </c>
      <c r="C251" t="s">
        <v>560</v>
      </c>
      <c r="D251" t="s">
        <v>32886</v>
      </c>
      <c r="E251" t="s">
        <v>561</v>
      </c>
      <c r="F251" t="s">
        <v>997</v>
      </c>
      <c r="G251" t="s">
        <v>998</v>
      </c>
      <c r="H251" t="str">
        <f>+INDEX(Parametria!$V:$V,MATCH(Tabla_Consulta_desde_Reporte_de_Valorización_de_Instrumentos[[#This Row],[CODIGO_SBS]],Parametria!$B:$B,0))</f>
        <v>AXA World Funds - US Dynamic High Yield</v>
      </c>
      <c r="I251" t="s">
        <v>233</v>
      </c>
      <c r="J251" t="s">
        <v>31458</v>
      </c>
      <c r="K251" t="s">
        <v>275</v>
      </c>
      <c r="L251">
        <v>1</v>
      </c>
      <c r="M251" s="20">
        <v>853.84706370000004</v>
      </c>
      <c r="N251">
        <v>254.0531</v>
      </c>
      <c r="O251">
        <v>1.19</v>
      </c>
      <c r="P251" s="23"/>
      <c r="R251">
        <v>3.3609</v>
      </c>
      <c r="S251" t="s">
        <v>232</v>
      </c>
      <c r="T251">
        <v>853.63871500000005</v>
      </c>
      <c r="U251" s="20">
        <v>253.86269999999999</v>
      </c>
      <c r="V251" t="s">
        <v>233</v>
      </c>
      <c r="W251">
        <v>0</v>
      </c>
      <c r="X251">
        <v>0</v>
      </c>
      <c r="Y251">
        <v>0</v>
      </c>
      <c r="Z251">
        <v>0.16</v>
      </c>
      <c r="AA251" t="str">
        <f>+MID(Tabla_Consulta_desde_Reporte_de_Valorización_de_Instrumentos[[#This Row],[CODIGO_SBS]],7,1)</f>
        <v>2</v>
      </c>
      <c r="AB251" t="str">
        <f>_xlfn.XLOOKUP(Tabla_Consulta_desde_Reporte_de_Valorización_de_Instrumentos[[#This Row],[CODIGO_SBS]],G_P!A:A,G_P!E:E)</f>
        <v>Renta Fija</v>
      </c>
    </row>
    <row r="252" spans="2:28" hidden="1" x14ac:dyDescent="0.35">
      <c r="B252" s="22" t="s">
        <v>35557</v>
      </c>
      <c r="C252" t="s">
        <v>560</v>
      </c>
      <c r="D252" t="s">
        <v>32886</v>
      </c>
      <c r="E252" t="s">
        <v>561</v>
      </c>
      <c r="F252" t="s">
        <v>32532</v>
      </c>
      <c r="G252" t="s">
        <v>32533</v>
      </c>
      <c r="H252" t="str">
        <f>+INDEX(Parametria!$V:$V,MATCH(Tabla_Consulta_desde_Reporte_de_Valorización_de_Instrumentos[[#This Row],[CODIGO_SBS]],Parametria!$B:$B,0))</f>
        <v>Vontobel - Credit Opportunities</v>
      </c>
      <c r="I252" t="s">
        <v>233</v>
      </c>
      <c r="J252" t="s">
        <v>564</v>
      </c>
      <c r="K252" t="s">
        <v>275</v>
      </c>
      <c r="L252">
        <v>0</v>
      </c>
      <c r="M252" s="20">
        <v>158325404.85864431</v>
      </c>
      <c r="N252">
        <v>47108037.98347</v>
      </c>
      <c r="O252">
        <v>312159.81699999998</v>
      </c>
      <c r="P252" s="23"/>
      <c r="R252">
        <v>3.3609</v>
      </c>
      <c r="S252" t="s">
        <v>232</v>
      </c>
      <c r="T252">
        <v>158594428.87133211</v>
      </c>
      <c r="U252" s="20">
        <v>47164226.750529997</v>
      </c>
      <c r="V252" t="s">
        <v>233</v>
      </c>
      <c r="W252">
        <v>0</v>
      </c>
      <c r="X252">
        <v>0</v>
      </c>
      <c r="Y252">
        <v>0</v>
      </c>
      <c r="Z252">
        <v>-0.18</v>
      </c>
      <c r="AA252" t="str">
        <f>+MID(Tabla_Consulta_desde_Reporte_de_Valorización_de_Instrumentos[[#This Row],[CODIGO_SBS]],7,1)</f>
        <v>2</v>
      </c>
      <c r="AB252" t="str">
        <f>_xlfn.XLOOKUP(Tabla_Consulta_desde_Reporte_de_Valorización_de_Instrumentos[[#This Row],[CODIGO_SBS]],G_P!A:A,G_P!E:E)</f>
        <v>Renta Fija</v>
      </c>
    </row>
    <row r="253" spans="2:28" hidden="1" x14ac:dyDescent="0.35">
      <c r="B253" s="22" t="s">
        <v>35557</v>
      </c>
      <c r="C253" t="s">
        <v>560</v>
      </c>
      <c r="D253" t="s">
        <v>32886</v>
      </c>
      <c r="E253" t="s">
        <v>561</v>
      </c>
      <c r="F253" t="s">
        <v>565</v>
      </c>
      <c r="G253" t="s">
        <v>566</v>
      </c>
      <c r="H253" t="str">
        <f>+INDEX(Parametria!$V:$V,MATCH(Tabla_Consulta_desde_Reporte_de_Valorización_de_Instrumentos[[#This Row],[CODIGO_SBS]],Parametria!$B:$B,0))</f>
        <v>Vontobel - Emerging Markets Corporate</v>
      </c>
      <c r="I253" t="s">
        <v>233</v>
      </c>
      <c r="J253" t="s">
        <v>564</v>
      </c>
      <c r="K253" t="s">
        <v>275</v>
      </c>
      <c r="L253">
        <v>168.8</v>
      </c>
      <c r="M253" s="20">
        <v>34376186.318189502</v>
      </c>
      <c r="N253">
        <v>10228268.11812</v>
      </c>
      <c r="O253">
        <v>57262.726000000002</v>
      </c>
      <c r="P253" s="23"/>
      <c r="R253">
        <v>3.3609</v>
      </c>
      <c r="S253" t="s">
        <v>232</v>
      </c>
      <c r="T253">
        <v>34376244.726170003</v>
      </c>
      <c r="U253" s="20">
        <v>10223114.47278</v>
      </c>
      <c r="V253" t="s">
        <v>233</v>
      </c>
      <c r="W253">
        <v>0</v>
      </c>
      <c r="X253">
        <v>0</v>
      </c>
      <c r="Y253">
        <v>0</v>
      </c>
      <c r="Z253">
        <v>0.09</v>
      </c>
      <c r="AA253" t="str">
        <f>+MID(Tabla_Consulta_desde_Reporte_de_Valorización_de_Instrumentos[[#This Row],[CODIGO_SBS]],7,1)</f>
        <v>2</v>
      </c>
      <c r="AB253" t="str">
        <f>_xlfn.XLOOKUP(Tabla_Consulta_desde_Reporte_de_Valorización_de_Instrumentos[[#This Row],[CODIGO_SBS]],G_P!A:A,G_P!E:E)</f>
        <v>Renta Fija</v>
      </c>
    </row>
    <row r="254" spans="2:28" hidden="1" x14ac:dyDescent="0.35">
      <c r="B254" s="22" t="s">
        <v>35557</v>
      </c>
      <c r="C254" t="s">
        <v>560</v>
      </c>
      <c r="D254" t="s">
        <v>32886</v>
      </c>
      <c r="E254" t="s">
        <v>561</v>
      </c>
      <c r="F254" t="s">
        <v>562</v>
      </c>
      <c r="G254" t="s">
        <v>563</v>
      </c>
      <c r="H254" t="str">
        <f>+INDEX(Parametria!$V:$V,MATCH(Tabla_Consulta_desde_Reporte_de_Valorización_de_Instrumentos[[#This Row],[CODIGO_SBS]],Parametria!$B:$B,0))</f>
        <v>Vontobel - Emerging Markets Debt</v>
      </c>
      <c r="I254" t="s">
        <v>233</v>
      </c>
      <c r="J254" t="s">
        <v>564</v>
      </c>
      <c r="K254" t="s">
        <v>275</v>
      </c>
      <c r="L254">
        <v>1</v>
      </c>
      <c r="M254" s="20">
        <v>91067064.737759501</v>
      </c>
      <c r="N254">
        <v>27096035.210140001</v>
      </c>
      <c r="O254">
        <v>154781.41899999999</v>
      </c>
      <c r="P254" s="23"/>
      <c r="R254">
        <v>3.3609</v>
      </c>
      <c r="S254" t="s">
        <v>232</v>
      </c>
      <c r="T254">
        <v>91092309.2776355</v>
      </c>
      <c r="U254" s="20">
        <v>27089843.95338</v>
      </c>
      <c r="V254" t="s">
        <v>233</v>
      </c>
      <c r="W254">
        <v>0</v>
      </c>
      <c r="X254">
        <v>0</v>
      </c>
      <c r="Y254">
        <v>0</v>
      </c>
      <c r="Z254">
        <v>0.04</v>
      </c>
      <c r="AA254" t="str">
        <f>+MID(Tabla_Consulta_desde_Reporte_de_Valorización_de_Instrumentos[[#This Row],[CODIGO_SBS]],7,1)</f>
        <v>2</v>
      </c>
      <c r="AB254" t="str">
        <f>_xlfn.XLOOKUP(Tabla_Consulta_desde_Reporte_de_Valorización_de_Instrumentos[[#This Row],[CODIGO_SBS]],G_P!A:A,G_P!E:E)</f>
        <v>Renta Fija</v>
      </c>
    </row>
    <row r="255" spans="2:28" hidden="1" x14ac:dyDescent="0.35">
      <c r="B255" s="22" t="s">
        <v>35557</v>
      </c>
      <c r="C255" t="s">
        <v>560</v>
      </c>
      <c r="D255" t="s">
        <v>234</v>
      </c>
      <c r="E255" t="s">
        <v>561</v>
      </c>
      <c r="F255" t="s">
        <v>565</v>
      </c>
      <c r="G255" t="s">
        <v>566</v>
      </c>
      <c r="H255" t="str">
        <f>+INDEX(Parametria!$V:$V,MATCH(Tabla_Consulta_desde_Reporte_de_Valorización_de_Instrumentos[[#This Row],[CODIGO_SBS]],Parametria!$B:$B,0))</f>
        <v>Vontobel - Emerging Markets Corporate</v>
      </c>
      <c r="I255" t="s">
        <v>233</v>
      </c>
      <c r="J255" t="s">
        <v>564</v>
      </c>
      <c r="K255" t="s">
        <v>275</v>
      </c>
      <c r="L255">
        <v>168.8</v>
      </c>
      <c r="M255" s="20">
        <v>1746.9427177</v>
      </c>
      <c r="N255">
        <v>519.78420000000006</v>
      </c>
      <c r="O255">
        <v>2.91</v>
      </c>
      <c r="P255" s="23"/>
      <c r="R255">
        <v>3.3609</v>
      </c>
      <c r="S255" t="s">
        <v>232</v>
      </c>
      <c r="T255">
        <v>1746.9456858999999</v>
      </c>
      <c r="U255" s="20">
        <v>519.52229999999997</v>
      </c>
      <c r="V255" t="s">
        <v>233</v>
      </c>
      <c r="W255">
        <v>0</v>
      </c>
      <c r="X255">
        <v>0</v>
      </c>
      <c r="Y255">
        <v>0</v>
      </c>
      <c r="Z255">
        <v>0.09</v>
      </c>
      <c r="AA255" t="str">
        <f>+MID(Tabla_Consulta_desde_Reporte_de_Valorización_de_Instrumentos[[#This Row],[CODIGO_SBS]],7,1)</f>
        <v>2</v>
      </c>
      <c r="AB255" t="str">
        <f>_xlfn.XLOOKUP(Tabla_Consulta_desde_Reporte_de_Valorización_de_Instrumentos[[#This Row],[CODIGO_SBS]],G_P!A:A,G_P!E:E)</f>
        <v>Renta Fija</v>
      </c>
    </row>
    <row r="256" spans="2:28" hidden="1" x14ac:dyDescent="0.35">
      <c r="B256" s="22" t="s">
        <v>35557</v>
      </c>
      <c r="C256" t="s">
        <v>560</v>
      </c>
      <c r="D256" t="s">
        <v>424</v>
      </c>
      <c r="E256" t="s">
        <v>561</v>
      </c>
      <c r="F256" t="s">
        <v>32532</v>
      </c>
      <c r="G256" t="s">
        <v>32533</v>
      </c>
      <c r="H256" t="str">
        <f>+INDEX(Parametria!$V:$V,MATCH(Tabla_Consulta_desde_Reporte_de_Valorización_de_Instrumentos[[#This Row],[CODIGO_SBS]],Parametria!$B:$B,0))</f>
        <v>Vontobel - Credit Opportunities</v>
      </c>
      <c r="I256" t="s">
        <v>233</v>
      </c>
      <c r="J256" t="s">
        <v>564</v>
      </c>
      <c r="K256" t="s">
        <v>275</v>
      </c>
      <c r="L256">
        <v>0</v>
      </c>
      <c r="M256" s="20">
        <v>16231203.794838</v>
      </c>
      <c r="N256">
        <v>4829421.82</v>
      </c>
      <c r="O256">
        <v>32002</v>
      </c>
      <c r="P256" s="23"/>
      <c r="R256">
        <v>3.3609</v>
      </c>
      <c r="S256" t="s">
        <v>232</v>
      </c>
      <c r="T256">
        <v>16258783.598468</v>
      </c>
      <c r="U256" s="20">
        <v>4835182.18</v>
      </c>
      <c r="V256" t="s">
        <v>233</v>
      </c>
      <c r="W256">
        <v>0</v>
      </c>
      <c r="X256">
        <v>0</v>
      </c>
      <c r="Y256">
        <v>0</v>
      </c>
      <c r="Z256">
        <v>-0.18</v>
      </c>
      <c r="AA256" t="str">
        <f>+MID(Tabla_Consulta_desde_Reporte_de_Valorización_de_Instrumentos[[#This Row],[CODIGO_SBS]],7,1)</f>
        <v>2</v>
      </c>
      <c r="AB256" t="str">
        <f>_xlfn.XLOOKUP(Tabla_Consulta_desde_Reporte_de_Valorización_de_Instrumentos[[#This Row],[CODIGO_SBS]],G_P!A:A,G_P!E:E)</f>
        <v>Renta Fija</v>
      </c>
    </row>
    <row r="257" spans="2:28" hidden="1" x14ac:dyDescent="0.35">
      <c r="B257" s="22" t="s">
        <v>35557</v>
      </c>
      <c r="C257" t="s">
        <v>560</v>
      </c>
      <c r="D257" t="s">
        <v>234</v>
      </c>
      <c r="E257" t="s">
        <v>561</v>
      </c>
      <c r="F257" t="s">
        <v>32532</v>
      </c>
      <c r="G257" t="s">
        <v>32533</v>
      </c>
      <c r="H257" t="str">
        <f>+INDEX(Parametria!$V:$V,MATCH(Tabla_Consulta_desde_Reporte_de_Valorización_de_Instrumentos[[#This Row],[CODIGO_SBS]],Parametria!$B:$B,0))</f>
        <v>Vontobel - Credit Opportunities</v>
      </c>
      <c r="I257" t="s">
        <v>233</v>
      </c>
      <c r="J257" t="s">
        <v>564</v>
      </c>
      <c r="K257" t="s">
        <v>275</v>
      </c>
      <c r="L257">
        <v>0</v>
      </c>
      <c r="M257" s="20">
        <v>319217207.91023523</v>
      </c>
      <c r="N257">
        <v>94979680.416030005</v>
      </c>
      <c r="O257">
        <v>629379.63300000003</v>
      </c>
      <c r="P257" s="23"/>
      <c r="R257">
        <v>3.3609</v>
      </c>
      <c r="S257" t="s">
        <v>232</v>
      </c>
      <c r="T257">
        <v>319759616.71864909</v>
      </c>
      <c r="U257" s="20">
        <v>95092968.749970004</v>
      </c>
      <c r="V257" t="s">
        <v>233</v>
      </c>
      <c r="W257">
        <v>0</v>
      </c>
      <c r="X257">
        <v>0</v>
      </c>
      <c r="Y257">
        <v>0</v>
      </c>
      <c r="Z257">
        <v>-0.18</v>
      </c>
      <c r="AA257" t="str">
        <f>+MID(Tabla_Consulta_desde_Reporte_de_Valorización_de_Instrumentos[[#This Row],[CODIGO_SBS]],7,1)</f>
        <v>2</v>
      </c>
      <c r="AB257" t="str">
        <f>_xlfn.XLOOKUP(Tabla_Consulta_desde_Reporte_de_Valorización_de_Instrumentos[[#This Row],[CODIGO_SBS]],G_P!A:A,G_P!E:E)</f>
        <v>Renta Fija</v>
      </c>
    </row>
    <row r="258" spans="2:28" hidden="1" x14ac:dyDescent="0.35">
      <c r="B258" s="22" t="s">
        <v>35557</v>
      </c>
      <c r="C258" t="s">
        <v>560</v>
      </c>
      <c r="D258" t="s">
        <v>234</v>
      </c>
      <c r="E258" t="s">
        <v>561</v>
      </c>
      <c r="F258" t="s">
        <v>567</v>
      </c>
      <c r="G258" t="s">
        <v>568</v>
      </c>
      <c r="H258" t="str">
        <f>+INDEX(Parametria!$V:$V,MATCH(Tabla_Consulta_desde_Reporte_de_Valorización_de_Instrumentos[[#This Row],[CODIGO_SBS]],Parametria!$B:$B,0))</f>
        <v>Barings - Emerging Markets Local Debt Fund</v>
      </c>
      <c r="I258" t="s">
        <v>233</v>
      </c>
      <c r="J258" t="s">
        <v>569</v>
      </c>
      <c r="K258" t="s">
        <v>275</v>
      </c>
      <c r="L258">
        <v>1</v>
      </c>
      <c r="M258" s="20">
        <v>418.06235099999998</v>
      </c>
      <c r="N258">
        <v>124.39</v>
      </c>
      <c r="O258">
        <v>1</v>
      </c>
      <c r="P258" s="23"/>
      <c r="R258">
        <v>3.3609</v>
      </c>
      <c r="S258" t="s">
        <v>232</v>
      </c>
      <c r="T258">
        <v>419.28259400000002</v>
      </c>
      <c r="U258" s="20">
        <v>124.69</v>
      </c>
      <c r="V258" t="s">
        <v>233</v>
      </c>
      <c r="W258">
        <v>0</v>
      </c>
      <c r="X258">
        <v>0</v>
      </c>
      <c r="Y258">
        <v>0</v>
      </c>
      <c r="Z258">
        <v>-0.3</v>
      </c>
      <c r="AA258" t="str">
        <f>+MID(Tabla_Consulta_desde_Reporte_de_Valorización_de_Instrumentos[[#This Row],[CODIGO_SBS]],7,1)</f>
        <v>2</v>
      </c>
      <c r="AB258" t="str">
        <f>_xlfn.XLOOKUP(Tabla_Consulta_desde_Reporte_de_Valorización_de_Instrumentos[[#This Row],[CODIGO_SBS]],G_P!A:A,G_P!E:E)</f>
        <v>Renta Fija</v>
      </c>
    </row>
    <row r="259" spans="2:28" hidden="1" x14ac:dyDescent="0.35">
      <c r="B259" s="22" t="s">
        <v>35557</v>
      </c>
      <c r="C259" t="s">
        <v>560</v>
      </c>
      <c r="D259" t="s">
        <v>32886</v>
      </c>
      <c r="E259" t="s">
        <v>561</v>
      </c>
      <c r="F259" t="s">
        <v>570</v>
      </c>
      <c r="G259" t="s">
        <v>571</v>
      </c>
      <c r="H259" t="str">
        <f>+INDEX(Parametria!$V:$V,MATCH(Tabla_Consulta_desde_Reporte_de_Valorización_de_Instrumentos[[#This Row],[CODIGO_SBS]],Parametria!$B:$B,0))</f>
        <v>Barings - Emerging Markets Sovereign Debt Fund</v>
      </c>
      <c r="I259" t="s">
        <v>233</v>
      </c>
      <c r="J259" t="s">
        <v>569</v>
      </c>
      <c r="K259" t="s">
        <v>275</v>
      </c>
      <c r="L259">
        <v>103.92</v>
      </c>
      <c r="M259" s="20">
        <v>371.64832200000001</v>
      </c>
      <c r="N259">
        <v>110.58</v>
      </c>
      <c r="O259">
        <v>1</v>
      </c>
      <c r="P259" s="23"/>
      <c r="R259">
        <v>3.3609</v>
      </c>
      <c r="S259" t="s">
        <v>232</v>
      </c>
      <c r="T259">
        <v>371.56729999999999</v>
      </c>
      <c r="U259" s="20">
        <v>110.5</v>
      </c>
      <c r="V259" t="s">
        <v>233</v>
      </c>
      <c r="W259">
        <v>0</v>
      </c>
      <c r="X259">
        <v>0</v>
      </c>
      <c r="Y259">
        <v>0</v>
      </c>
      <c r="Z259">
        <v>0.08</v>
      </c>
      <c r="AA259" t="str">
        <f>+MID(Tabla_Consulta_desde_Reporte_de_Valorización_de_Instrumentos[[#This Row],[CODIGO_SBS]],7,1)</f>
        <v>2</v>
      </c>
      <c r="AB259" t="str">
        <f>_xlfn.XLOOKUP(Tabla_Consulta_desde_Reporte_de_Valorización_de_Instrumentos[[#This Row],[CODIGO_SBS]],G_P!A:A,G_P!E:E)</f>
        <v>Renta Fija</v>
      </c>
    </row>
    <row r="260" spans="2:28" hidden="1" x14ac:dyDescent="0.35">
      <c r="B260" s="22" t="s">
        <v>35557</v>
      </c>
      <c r="C260" t="s">
        <v>560</v>
      </c>
      <c r="D260" t="s">
        <v>32886</v>
      </c>
      <c r="E260" t="s">
        <v>561</v>
      </c>
      <c r="F260" t="s">
        <v>567</v>
      </c>
      <c r="G260" t="s">
        <v>568</v>
      </c>
      <c r="H260" t="str">
        <f>+INDEX(Parametria!$V:$V,MATCH(Tabla_Consulta_desde_Reporte_de_Valorización_de_Instrumentos[[#This Row],[CODIGO_SBS]],Parametria!$B:$B,0))</f>
        <v>Barings - Emerging Markets Local Debt Fund</v>
      </c>
      <c r="I260" t="s">
        <v>233</v>
      </c>
      <c r="J260" t="s">
        <v>569</v>
      </c>
      <c r="K260" t="s">
        <v>275</v>
      </c>
      <c r="L260">
        <v>1</v>
      </c>
      <c r="M260" s="20">
        <v>716.14080720000004</v>
      </c>
      <c r="N260">
        <v>213.08007000000001</v>
      </c>
      <c r="O260">
        <v>1.7130000000000001</v>
      </c>
      <c r="P260" s="23"/>
      <c r="R260">
        <v>3.3609</v>
      </c>
      <c r="S260" t="s">
        <v>232</v>
      </c>
      <c r="T260">
        <v>718.23108349999995</v>
      </c>
      <c r="U260" s="20">
        <v>213.59397000000001</v>
      </c>
      <c r="V260" t="s">
        <v>233</v>
      </c>
      <c r="W260">
        <v>0</v>
      </c>
      <c r="X260">
        <v>0</v>
      </c>
      <c r="Y260">
        <v>0</v>
      </c>
      <c r="Z260">
        <v>-0.3</v>
      </c>
      <c r="AA260" t="str">
        <f>+MID(Tabla_Consulta_desde_Reporte_de_Valorización_de_Instrumentos[[#This Row],[CODIGO_SBS]],7,1)</f>
        <v>2</v>
      </c>
      <c r="AB260" t="str">
        <f>_xlfn.XLOOKUP(Tabla_Consulta_desde_Reporte_de_Valorización_de_Instrumentos[[#This Row],[CODIGO_SBS]],G_P!A:A,G_P!E:E)</f>
        <v>Renta Fija</v>
      </c>
    </row>
    <row r="261" spans="2:28" hidden="1" x14ac:dyDescent="0.35">
      <c r="B261" s="22" t="s">
        <v>35557</v>
      </c>
      <c r="C261" t="s">
        <v>560</v>
      </c>
      <c r="D261" t="s">
        <v>32886</v>
      </c>
      <c r="E261" t="s">
        <v>561</v>
      </c>
      <c r="F261" t="s">
        <v>31491</v>
      </c>
      <c r="G261" t="s">
        <v>31492</v>
      </c>
      <c r="H261" t="str">
        <f>+INDEX(Parametria!$V:$V,MATCH(Tabla_Consulta_desde_Reporte_de_Valorización_de_Instrumentos[[#This Row],[CODIGO_SBS]],Parametria!$B:$B,0))</f>
        <v>Arcano Fund - European Income Fund, ESG Selection</v>
      </c>
      <c r="I261" t="s">
        <v>233</v>
      </c>
      <c r="J261" t="s">
        <v>31493</v>
      </c>
      <c r="K261" t="s">
        <v>589</v>
      </c>
      <c r="L261">
        <v>0</v>
      </c>
      <c r="M261" s="20">
        <v>603.34855760000005</v>
      </c>
      <c r="N261">
        <v>152.90003999999999</v>
      </c>
      <c r="O261">
        <v>1.244</v>
      </c>
      <c r="P261" s="23"/>
      <c r="R261">
        <v>3.9460326999999999</v>
      </c>
      <c r="S261" t="s">
        <v>232</v>
      </c>
      <c r="T261">
        <v>604.27295019999997</v>
      </c>
      <c r="U261" s="20">
        <v>152.88759999999999</v>
      </c>
      <c r="V261" t="s">
        <v>233</v>
      </c>
      <c r="W261">
        <v>0</v>
      </c>
      <c r="X261">
        <v>0</v>
      </c>
      <c r="Y261">
        <v>0</v>
      </c>
      <c r="Z261">
        <v>0.01</v>
      </c>
      <c r="AA261" t="str">
        <f>+MID(Tabla_Consulta_desde_Reporte_de_Valorización_de_Instrumentos[[#This Row],[CODIGO_SBS]],7,1)</f>
        <v>4</v>
      </c>
      <c r="AB261" t="str">
        <f>_xlfn.XLOOKUP(Tabla_Consulta_desde_Reporte_de_Valorización_de_Instrumentos[[#This Row],[CODIGO_SBS]],G_P!A:A,G_P!E:E)</f>
        <v>Renta Fija</v>
      </c>
    </row>
    <row r="262" spans="2:28" hidden="1" x14ac:dyDescent="0.35">
      <c r="B262" s="22" t="s">
        <v>35557</v>
      </c>
      <c r="C262" t="s">
        <v>560</v>
      </c>
      <c r="D262" t="s">
        <v>32886</v>
      </c>
      <c r="E262" t="s">
        <v>561</v>
      </c>
      <c r="F262" t="s">
        <v>32905</v>
      </c>
      <c r="G262" t="s">
        <v>32906</v>
      </c>
      <c r="H262" t="str">
        <f>+INDEX(Parametria!$V:$V,MATCH(Tabla_Consulta_desde_Reporte_de_Valorización_de_Instrumentos[[#This Row],[CODIGO_SBS]],Parametria!$B:$B,0))</f>
        <v>Arcano Fund - European Income Fund - ESG Selection</v>
      </c>
      <c r="I262" t="s">
        <v>233</v>
      </c>
      <c r="J262" t="s">
        <v>31493</v>
      </c>
      <c r="K262" t="s">
        <v>589</v>
      </c>
      <c r="L262">
        <v>186.59</v>
      </c>
      <c r="M262" s="20">
        <v>103572660.4955181</v>
      </c>
      <c r="N262">
        <v>26247288.953159999</v>
      </c>
      <c r="O262">
        <v>138889.242</v>
      </c>
      <c r="P262" s="23"/>
      <c r="R262">
        <v>3.9460326999999999</v>
      </c>
      <c r="S262" t="s">
        <v>232</v>
      </c>
      <c r="T262">
        <v>103635485.1488542</v>
      </c>
      <c r="U262" s="20">
        <v>26220899.99718</v>
      </c>
      <c r="V262" t="s">
        <v>233</v>
      </c>
      <c r="W262">
        <v>0</v>
      </c>
      <c r="X262">
        <v>0</v>
      </c>
      <c r="Y262">
        <v>0</v>
      </c>
      <c r="Z262">
        <v>0.19</v>
      </c>
      <c r="AA262" t="str">
        <f>+MID(Tabla_Consulta_desde_Reporte_de_Valorización_de_Instrumentos[[#This Row],[CODIGO_SBS]],7,1)</f>
        <v>4</v>
      </c>
      <c r="AB262" t="str">
        <f>_xlfn.XLOOKUP(Tabla_Consulta_desde_Reporte_de_Valorización_de_Instrumentos[[#This Row],[CODIGO_SBS]],G_P!A:A,G_P!E:E)</f>
        <v>Renta Fija</v>
      </c>
    </row>
    <row r="263" spans="2:28" hidden="1" x14ac:dyDescent="0.35">
      <c r="B263" s="22" t="s">
        <v>35557</v>
      </c>
      <c r="C263" t="s">
        <v>560</v>
      </c>
      <c r="D263" t="s">
        <v>234</v>
      </c>
      <c r="E263" t="s">
        <v>561</v>
      </c>
      <c r="F263" t="s">
        <v>31491</v>
      </c>
      <c r="G263" t="s">
        <v>31492</v>
      </c>
      <c r="H263" t="str">
        <f>+INDEX(Parametria!$V:$V,MATCH(Tabla_Consulta_desde_Reporte_de_Valorización_de_Instrumentos[[#This Row],[CODIGO_SBS]],Parametria!$B:$B,0))</f>
        <v>Arcano Fund - European Income Fund, ESG Selection</v>
      </c>
      <c r="I263" t="s">
        <v>233</v>
      </c>
      <c r="J263" t="s">
        <v>31493</v>
      </c>
      <c r="K263" t="s">
        <v>589</v>
      </c>
      <c r="L263">
        <v>0</v>
      </c>
      <c r="M263" s="20">
        <v>735.75543560000006</v>
      </c>
      <c r="N263">
        <v>186.45446999999999</v>
      </c>
      <c r="O263">
        <v>1.5169999999999999</v>
      </c>
      <c r="P263" s="23"/>
      <c r="R263">
        <v>3.9460326999999999</v>
      </c>
      <c r="S263" t="s">
        <v>232</v>
      </c>
      <c r="T263">
        <v>736.88268930000004</v>
      </c>
      <c r="U263" s="20">
        <v>186.4393</v>
      </c>
      <c r="V263" t="s">
        <v>233</v>
      </c>
      <c r="W263">
        <v>0</v>
      </c>
      <c r="X263">
        <v>0</v>
      </c>
      <c r="Y263">
        <v>0</v>
      </c>
      <c r="Z263">
        <v>0.01</v>
      </c>
      <c r="AA263" t="str">
        <f>+MID(Tabla_Consulta_desde_Reporte_de_Valorización_de_Instrumentos[[#This Row],[CODIGO_SBS]],7,1)</f>
        <v>4</v>
      </c>
      <c r="AB263" t="str">
        <f>_xlfn.XLOOKUP(Tabla_Consulta_desde_Reporte_de_Valorización_de_Instrumentos[[#This Row],[CODIGO_SBS]],G_P!A:A,G_P!E:E)</f>
        <v>Renta Fija</v>
      </c>
    </row>
    <row r="264" spans="2:28" hidden="1" x14ac:dyDescent="0.35">
      <c r="B264" s="22" t="s">
        <v>35557</v>
      </c>
      <c r="C264" t="s">
        <v>560</v>
      </c>
      <c r="D264" t="s">
        <v>234</v>
      </c>
      <c r="E264" t="s">
        <v>561</v>
      </c>
      <c r="F264" t="s">
        <v>32534</v>
      </c>
      <c r="G264" t="s">
        <v>32535</v>
      </c>
      <c r="H264" t="str">
        <f>+INDEX(Parametria!$V:$V,MATCH(Tabla_Consulta_desde_Reporte_de_Valorización_de_Instrumentos[[#This Row],[CODIGO_SBS]],Parametria!$B:$B,0))</f>
        <v>JP Morgan - Korea Equity Fund</v>
      </c>
      <c r="I264" t="s">
        <v>233</v>
      </c>
      <c r="J264" t="s">
        <v>32536</v>
      </c>
      <c r="K264" t="s">
        <v>275</v>
      </c>
      <c r="L264">
        <v>220.06</v>
      </c>
      <c r="M264" s="20">
        <v>46132353.046488002</v>
      </c>
      <c r="N264">
        <v>13726190.32</v>
      </c>
      <c r="O264">
        <v>56338</v>
      </c>
      <c r="P264" s="23"/>
      <c r="R264">
        <v>3.3609</v>
      </c>
      <c r="S264" t="s">
        <v>423</v>
      </c>
      <c r="T264">
        <v>46163265.256384</v>
      </c>
      <c r="U264" s="20">
        <v>13728443.84</v>
      </c>
      <c r="V264" t="s">
        <v>645</v>
      </c>
      <c r="W264">
        <v>0</v>
      </c>
      <c r="X264">
        <v>0</v>
      </c>
      <c r="Y264">
        <v>0</v>
      </c>
      <c r="Z264">
        <v>-0.04</v>
      </c>
      <c r="AA264" t="str">
        <f>+MID(Tabla_Consulta_desde_Reporte_de_Valorización_de_Instrumentos[[#This Row],[CODIGO_SBS]],7,1)</f>
        <v>2</v>
      </c>
      <c r="AB264" t="str">
        <f>_xlfn.XLOOKUP(Tabla_Consulta_desde_Reporte_de_Valorización_de_Instrumentos[[#This Row],[CODIGO_SBS]],G_P!A:A,G_P!E:E)</f>
        <v>Renta Variable</v>
      </c>
    </row>
    <row r="265" spans="2:28" hidden="1" x14ac:dyDescent="0.35">
      <c r="B265" s="22" t="s">
        <v>35557</v>
      </c>
      <c r="C265" t="s">
        <v>560</v>
      </c>
      <c r="D265" t="s">
        <v>424</v>
      </c>
      <c r="E265" t="s">
        <v>561</v>
      </c>
      <c r="F265" t="s">
        <v>32534</v>
      </c>
      <c r="G265" t="s">
        <v>32535</v>
      </c>
      <c r="H265" t="str">
        <f>+INDEX(Parametria!$V:$V,MATCH(Tabla_Consulta_desde_Reporte_de_Valorización_de_Instrumentos[[#This Row],[CODIGO_SBS]],Parametria!$B:$B,0))</f>
        <v>JP Morgan - Korea Equity Fund</v>
      </c>
      <c r="I265" t="s">
        <v>233</v>
      </c>
      <c r="J265" t="s">
        <v>32536</v>
      </c>
      <c r="K265" t="s">
        <v>275</v>
      </c>
      <c r="L265">
        <v>220.06</v>
      </c>
      <c r="M265" s="20">
        <v>9956393.2104839999</v>
      </c>
      <c r="N265">
        <v>2962418.76</v>
      </c>
      <c r="O265">
        <v>12159</v>
      </c>
      <c r="P265" s="23"/>
      <c r="R265">
        <v>3.3609</v>
      </c>
      <c r="S265" t="s">
        <v>423</v>
      </c>
      <c r="T265">
        <v>9963064.7565119993</v>
      </c>
      <c r="U265" s="20">
        <v>2962905.12</v>
      </c>
      <c r="V265" t="s">
        <v>645</v>
      </c>
      <c r="W265">
        <v>0</v>
      </c>
      <c r="X265">
        <v>0</v>
      </c>
      <c r="Y265">
        <v>0</v>
      </c>
      <c r="Z265">
        <v>-0.04</v>
      </c>
      <c r="AA265" t="str">
        <f>+MID(Tabla_Consulta_desde_Reporte_de_Valorización_de_Instrumentos[[#This Row],[CODIGO_SBS]],7,1)</f>
        <v>2</v>
      </c>
      <c r="AB265" t="str">
        <f>_xlfn.XLOOKUP(Tabla_Consulta_desde_Reporte_de_Valorización_de_Instrumentos[[#This Row],[CODIGO_SBS]],G_P!A:A,G_P!E:E)</f>
        <v>Renta Variable</v>
      </c>
    </row>
    <row r="266" spans="2:28" hidden="1" x14ac:dyDescent="0.35">
      <c r="B266" s="22" t="s">
        <v>35557</v>
      </c>
      <c r="C266" t="s">
        <v>560</v>
      </c>
      <c r="D266" t="s">
        <v>32886</v>
      </c>
      <c r="E266" t="s">
        <v>561</v>
      </c>
      <c r="F266" t="s">
        <v>32534</v>
      </c>
      <c r="G266" t="s">
        <v>32535</v>
      </c>
      <c r="H266" t="str">
        <f>+INDEX(Parametria!$V:$V,MATCH(Tabla_Consulta_desde_Reporte_de_Valorización_de_Instrumentos[[#This Row],[CODIGO_SBS]],Parametria!$B:$B,0))</f>
        <v>JP Morgan - Korea Equity Fund</v>
      </c>
      <c r="I266" t="s">
        <v>233</v>
      </c>
      <c r="J266" t="s">
        <v>32536</v>
      </c>
      <c r="K266" t="s">
        <v>275</v>
      </c>
      <c r="L266">
        <v>220.06</v>
      </c>
      <c r="M266" s="20">
        <v>3987797.9221199998</v>
      </c>
      <c r="N266">
        <v>1186526.8</v>
      </c>
      <c r="O266">
        <v>4870</v>
      </c>
      <c r="P266" s="23"/>
      <c r="R266">
        <v>3.3609</v>
      </c>
      <c r="S266" t="s">
        <v>423</v>
      </c>
      <c r="T266">
        <v>3990470.05216</v>
      </c>
      <c r="U266" s="20">
        <v>1186721.6000000001</v>
      </c>
      <c r="V266" t="s">
        <v>645</v>
      </c>
      <c r="W266">
        <v>0</v>
      </c>
      <c r="X266">
        <v>0</v>
      </c>
      <c r="Y266">
        <v>0</v>
      </c>
      <c r="Z266">
        <v>-0.04</v>
      </c>
      <c r="AA266" t="str">
        <f>+MID(Tabla_Consulta_desde_Reporte_de_Valorización_de_Instrumentos[[#This Row],[CODIGO_SBS]],7,1)</f>
        <v>2</v>
      </c>
      <c r="AB266" t="str">
        <f>_xlfn.XLOOKUP(Tabla_Consulta_desde_Reporte_de_Valorización_de_Instrumentos[[#This Row],[CODIGO_SBS]],G_P!A:A,G_P!E:E)</f>
        <v>Renta Variable</v>
      </c>
    </row>
    <row r="267" spans="2:28" hidden="1" x14ac:dyDescent="0.35">
      <c r="B267" s="22" t="s">
        <v>35557</v>
      </c>
      <c r="C267" t="s">
        <v>560</v>
      </c>
      <c r="D267" t="s">
        <v>424</v>
      </c>
      <c r="E267" t="s">
        <v>561</v>
      </c>
      <c r="F267" t="s">
        <v>572</v>
      </c>
      <c r="G267" t="s">
        <v>573</v>
      </c>
      <c r="H267" t="str">
        <f>+INDEX(Parametria!$V:$V,MATCH(Tabla_Consulta_desde_Reporte_de_Valorización_de_Instrumentos[[#This Row],[CODIGO_SBS]],Parametria!$B:$B,0))</f>
        <v>Pinebridge - Asia Ex-Japan Small Caps</v>
      </c>
      <c r="I267" t="s">
        <v>233</v>
      </c>
      <c r="J267" t="s">
        <v>574</v>
      </c>
      <c r="K267" t="s">
        <v>275</v>
      </c>
      <c r="L267">
        <v>974.3229</v>
      </c>
      <c r="M267" s="20">
        <v>3366.4120806000001</v>
      </c>
      <c r="N267">
        <v>1001.6400609</v>
      </c>
      <c r="O267">
        <v>1.0109999999999999</v>
      </c>
      <c r="P267" s="23"/>
      <c r="R267">
        <v>3.3609</v>
      </c>
      <c r="S267" t="s">
        <v>423</v>
      </c>
      <c r="T267">
        <v>3370.3704957999998</v>
      </c>
      <c r="U267" s="20">
        <v>1002.3108594</v>
      </c>
      <c r="V267" t="s">
        <v>233</v>
      </c>
      <c r="W267">
        <v>0</v>
      </c>
      <c r="X267">
        <v>0</v>
      </c>
      <c r="Y267">
        <v>0</v>
      </c>
      <c r="Z267">
        <v>-0.66349999999999998</v>
      </c>
      <c r="AA267" t="str">
        <f>+MID(Tabla_Consulta_desde_Reporte_de_Valorización_de_Instrumentos[[#This Row],[CODIGO_SBS]],7,1)</f>
        <v>2</v>
      </c>
      <c r="AB267" t="str">
        <f>_xlfn.XLOOKUP(Tabla_Consulta_desde_Reporte_de_Valorización_de_Instrumentos[[#This Row],[CODIGO_SBS]],G_P!A:A,G_P!E:E)</f>
        <v>Renta Variable</v>
      </c>
    </row>
    <row r="268" spans="2:28" hidden="1" x14ac:dyDescent="0.35">
      <c r="B268" s="22" t="s">
        <v>35557</v>
      </c>
      <c r="C268" t="s">
        <v>560</v>
      </c>
      <c r="D268" t="s">
        <v>234</v>
      </c>
      <c r="E268" t="s">
        <v>561</v>
      </c>
      <c r="F268" t="s">
        <v>572</v>
      </c>
      <c r="G268" t="s">
        <v>573</v>
      </c>
      <c r="H268" t="str">
        <f>+INDEX(Parametria!$V:$V,MATCH(Tabla_Consulta_desde_Reporte_de_Valorización_de_Instrumentos[[#This Row],[CODIGO_SBS]],Parametria!$B:$B,0))</f>
        <v>Pinebridge - Asia Ex-Japan Small Caps</v>
      </c>
      <c r="I268" t="s">
        <v>233</v>
      </c>
      <c r="J268" t="s">
        <v>574</v>
      </c>
      <c r="K268" t="s">
        <v>275</v>
      </c>
      <c r="L268">
        <v>974.3229</v>
      </c>
      <c r="M268" s="20">
        <v>4042.3583242999998</v>
      </c>
      <c r="N268">
        <v>1202.7606665999999</v>
      </c>
      <c r="O268">
        <v>1.214</v>
      </c>
      <c r="P268" s="23"/>
      <c r="R268">
        <v>3.3609</v>
      </c>
      <c r="S268" t="s">
        <v>423</v>
      </c>
      <c r="T268">
        <v>4047.1115547999998</v>
      </c>
      <c r="U268" s="20">
        <v>1203.5661556</v>
      </c>
      <c r="V268" t="s">
        <v>233</v>
      </c>
      <c r="W268">
        <v>0</v>
      </c>
      <c r="X268">
        <v>0</v>
      </c>
      <c r="Y268">
        <v>0</v>
      </c>
      <c r="Z268">
        <v>-0.66349999999999998</v>
      </c>
      <c r="AA268" t="str">
        <f>+MID(Tabla_Consulta_desde_Reporte_de_Valorización_de_Instrumentos[[#This Row],[CODIGO_SBS]],7,1)</f>
        <v>2</v>
      </c>
      <c r="AB268" t="str">
        <f>_xlfn.XLOOKUP(Tabla_Consulta_desde_Reporte_de_Valorización_de_Instrumentos[[#This Row],[CODIGO_SBS]],G_P!A:A,G_P!E:E)</f>
        <v>Renta Variable</v>
      </c>
    </row>
    <row r="269" spans="2:28" hidden="1" x14ac:dyDescent="0.35">
      <c r="B269" s="22" t="s">
        <v>35557</v>
      </c>
      <c r="C269" t="s">
        <v>560</v>
      </c>
      <c r="D269" t="s">
        <v>424</v>
      </c>
      <c r="E269" t="s">
        <v>561</v>
      </c>
      <c r="F269" t="s">
        <v>27585</v>
      </c>
      <c r="G269" t="s">
        <v>31351</v>
      </c>
      <c r="H269" t="str">
        <f>+INDEX(Parametria!$V:$V,MATCH(Tabla_Consulta_desde_Reporte_de_Valorización_de_Instrumentos[[#This Row],[CODIGO_SBS]],Parametria!$B:$B,0))</f>
        <v>BlackRock - iShares Korea</v>
      </c>
      <c r="I269" t="s">
        <v>233</v>
      </c>
      <c r="J269" t="s">
        <v>575</v>
      </c>
      <c r="K269" t="s">
        <v>275</v>
      </c>
      <c r="L269">
        <v>1</v>
      </c>
      <c r="M269" s="20">
        <v>53586458.472000003</v>
      </c>
      <c r="N269">
        <v>15944080</v>
      </c>
      <c r="O269">
        <v>164000</v>
      </c>
      <c r="P269" s="23"/>
      <c r="R269">
        <v>3.3609</v>
      </c>
      <c r="S269" t="s">
        <v>423</v>
      </c>
      <c r="T269">
        <v>54385616.368000001</v>
      </c>
      <c r="U269" s="20">
        <v>16173680</v>
      </c>
      <c r="V269" t="s">
        <v>233</v>
      </c>
      <c r="W269">
        <v>0</v>
      </c>
      <c r="X269">
        <v>0</v>
      </c>
      <c r="Y269">
        <v>0</v>
      </c>
      <c r="Z269">
        <v>-1.4</v>
      </c>
      <c r="AA269" t="str">
        <f>+MID(Tabla_Consulta_desde_Reporte_de_Valorización_de_Instrumentos[[#This Row],[CODIGO_SBS]],7,1)</f>
        <v>2</v>
      </c>
      <c r="AB269" t="str">
        <f>_xlfn.XLOOKUP(Tabla_Consulta_desde_Reporte_de_Valorización_de_Instrumentos[[#This Row],[CODIGO_SBS]],G_P!A:A,G_P!E:E)</f>
        <v>Renta Variable</v>
      </c>
    </row>
    <row r="270" spans="2:28" hidden="1" x14ac:dyDescent="0.35">
      <c r="B270" s="22" t="s">
        <v>35557</v>
      </c>
      <c r="C270" t="s">
        <v>560</v>
      </c>
      <c r="D270" t="s">
        <v>424</v>
      </c>
      <c r="E270" t="s">
        <v>561</v>
      </c>
      <c r="F270" t="s">
        <v>27592</v>
      </c>
      <c r="G270" t="s">
        <v>31352</v>
      </c>
      <c r="H270" t="str">
        <f>+INDEX(Parametria!$V:$V,MATCH(Tabla_Consulta_desde_Reporte_de_Valorización_de_Instrumentos[[#This Row],[CODIGO_SBS]],Parametria!$B:$B,0))</f>
        <v>BlackRock - iShares Taiwan</v>
      </c>
      <c r="I270" t="s">
        <v>233</v>
      </c>
      <c r="J270" t="s">
        <v>575</v>
      </c>
      <c r="K270" t="s">
        <v>275</v>
      </c>
      <c r="L270">
        <v>1</v>
      </c>
      <c r="M270" s="20">
        <v>42895761.579300001</v>
      </c>
      <c r="N270">
        <v>12763177</v>
      </c>
      <c r="O270">
        <v>200900</v>
      </c>
      <c r="P270" s="23"/>
      <c r="R270">
        <v>3.3609</v>
      </c>
      <c r="S270" t="s">
        <v>423</v>
      </c>
      <c r="T270">
        <v>43039057.321400002</v>
      </c>
      <c r="U270" s="20">
        <v>12799339</v>
      </c>
      <c r="V270" t="s">
        <v>233</v>
      </c>
      <c r="W270">
        <v>0</v>
      </c>
      <c r="X270">
        <v>0</v>
      </c>
      <c r="Y270">
        <v>0</v>
      </c>
      <c r="Z270">
        <v>-0.18</v>
      </c>
      <c r="AA270" t="str">
        <f>+MID(Tabla_Consulta_desde_Reporte_de_Valorización_de_Instrumentos[[#This Row],[CODIGO_SBS]],7,1)</f>
        <v>2</v>
      </c>
      <c r="AB270" t="str">
        <f>_xlfn.XLOOKUP(Tabla_Consulta_desde_Reporte_de_Valorización_de_Instrumentos[[#This Row],[CODIGO_SBS]],G_P!A:A,G_P!E:E)</f>
        <v>Renta Variable</v>
      </c>
    </row>
    <row r="271" spans="2:28" hidden="1" x14ac:dyDescent="0.35">
      <c r="B271" s="22" t="s">
        <v>35557</v>
      </c>
      <c r="C271" t="s">
        <v>560</v>
      </c>
      <c r="D271" t="s">
        <v>424</v>
      </c>
      <c r="E271" t="s">
        <v>561</v>
      </c>
      <c r="F271" t="s">
        <v>582</v>
      </c>
      <c r="G271" t="s">
        <v>583</v>
      </c>
      <c r="H271" t="str">
        <f>+INDEX(Parametria!$V:$V,MATCH(Tabla_Consulta_desde_Reporte_de_Valorización_de_Instrumentos[[#This Row],[CODIGO_SBS]],Parametria!$B:$B,0))</f>
        <v>BlackRock - iShares PHLX Semiconductor ETF</v>
      </c>
      <c r="I271" t="s">
        <v>233</v>
      </c>
      <c r="J271" t="s">
        <v>575</v>
      </c>
      <c r="K271" t="s">
        <v>275</v>
      </c>
      <c r="L271">
        <v>420.85</v>
      </c>
      <c r="M271" s="20">
        <v>257082298.88999999</v>
      </c>
      <c r="N271">
        <v>76492100</v>
      </c>
      <c r="O271">
        <v>254000</v>
      </c>
      <c r="P271" s="23"/>
      <c r="R271">
        <v>3.3609</v>
      </c>
      <c r="S271" t="s">
        <v>423</v>
      </c>
      <c r="T271">
        <v>260432293.96799999</v>
      </c>
      <c r="U271" s="20">
        <v>77449680</v>
      </c>
      <c r="V271" t="s">
        <v>233</v>
      </c>
      <c r="W271">
        <v>0</v>
      </c>
      <c r="X271">
        <v>0</v>
      </c>
      <c r="Y271">
        <v>0</v>
      </c>
      <c r="Z271">
        <v>-3.77</v>
      </c>
      <c r="AA271" t="str">
        <f>+MID(Tabla_Consulta_desde_Reporte_de_Valorización_de_Instrumentos[[#This Row],[CODIGO_SBS]],7,1)</f>
        <v>2</v>
      </c>
      <c r="AB271" t="str">
        <f>_xlfn.XLOOKUP(Tabla_Consulta_desde_Reporte_de_Valorización_de_Instrumentos[[#This Row],[CODIGO_SBS]],G_P!A:A,G_P!E:E)</f>
        <v>Renta Variable</v>
      </c>
    </row>
    <row r="272" spans="2:28" hidden="1" x14ac:dyDescent="0.35">
      <c r="B272" s="22" t="s">
        <v>35557</v>
      </c>
      <c r="C272" t="s">
        <v>560</v>
      </c>
      <c r="D272" t="s">
        <v>234</v>
      </c>
      <c r="E272" t="s">
        <v>561</v>
      </c>
      <c r="F272" t="s">
        <v>25364</v>
      </c>
      <c r="G272" t="s">
        <v>30553</v>
      </c>
      <c r="H272" t="str">
        <f>+INDEX(Parametria!$V:$V,MATCH(Tabla_Consulta_desde_Reporte_de_Valorización_de_Instrumentos[[#This Row],[CODIGO_SBS]],Parametria!$B:$B,0))</f>
        <v>BlackRock - iShares - Tips ETF</v>
      </c>
      <c r="I272" t="s">
        <v>233</v>
      </c>
      <c r="J272" t="s">
        <v>575</v>
      </c>
      <c r="K272" t="s">
        <v>275</v>
      </c>
      <c r="L272">
        <v>1</v>
      </c>
      <c r="M272" s="20">
        <v>272356053.4587</v>
      </c>
      <c r="N272">
        <v>81036643</v>
      </c>
      <c r="O272">
        <v>737300</v>
      </c>
      <c r="P272" s="23"/>
      <c r="R272">
        <v>3.3609</v>
      </c>
      <c r="S272" t="s">
        <v>232</v>
      </c>
      <c r="T272">
        <v>273039249.64740002</v>
      </c>
      <c r="U272" s="20">
        <v>81198849</v>
      </c>
      <c r="V272" t="s">
        <v>233</v>
      </c>
      <c r="W272">
        <v>0</v>
      </c>
      <c r="X272">
        <v>0</v>
      </c>
      <c r="Y272">
        <v>0</v>
      </c>
      <c r="Z272">
        <v>-0.22</v>
      </c>
      <c r="AA272" t="str">
        <f>+MID(Tabla_Consulta_desde_Reporte_de_Valorización_de_Instrumentos[[#This Row],[CODIGO_SBS]],7,1)</f>
        <v>2</v>
      </c>
      <c r="AB272" t="str">
        <f>_xlfn.XLOOKUP(Tabla_Consulta_desde_Reporte_de_Valorización_de_Instrumentos[[#This Row],[CODIGO_SBS]],G_P!A:A,G_P!E:E)</f>
        <v>Renta Fija</v>
      </c>
    </row>
    <row r="273" spans="2:28" hidden="1" x14ac:dyDescent="0.35">
      <c r="B273" s="22" t="s">
        <v>35557</v>
      </c>
      <c r="C273" t="s">
        <v>560</v>
      </c>
      <c r="D273" t="s">
        <v>234</v>
      </c>
      <c r="E273" t="s">
        <v>561</v>
      </c>
      <c r="F273" t="s">
        <v>27585</v>
      </c>
      <c r="G273" t="s">
        <v>31351</v>
      </c>
      <c r="H273" t="str">
        <f>+INDEX(Parametria!$V:$V,MATCH(Tabla_Consulta_desde_Reporte_de_Valorización_de_Instrumentos[[#This Row],[CODIGO_SBS]],Parametria!$B:$B,0))</f>
        <v>BlackRock - iShares Korea</v>
      </c>
      <c r="I273" t="s">
        <v>233</v>
      </c>
      <c r="J273" t="s">
        <v>575</v>
      </c>
      <c r="K273" t="s">
        <v>275</v>
      </c>
      <c r="L273">
        <v>1</v>
      </c>
      <c r="M273" s="20">
        <v>283158688.48680001</v>
      </c>
      <c r="N273">
        <v>84250852</v>
      </c>
      <c r="O273">
        <v>866600</v>
      </c>
      <c r="P273" s="23"/>
      <c r="R273">
        <v>3.3609</v>
      </c>
      <c r="S273" t="s">
        <v>423</v>
      </c>
      <c r="T273">
        <v>287381555.75919998</v>
      </c>
      <c r="U273" s="20">
        <v>85464092</v>
      </c>
      <c r="V273" t="s">
        <v>233</v>
      </c>
      <c r="W273">
        <v>0</v>
      </c>
      <c r="X273">
        <v>0</v>
      </c>
      <c r="Y273">
        <v>0</v>
      </c>
      <c r="Z273">
        <v>-1.4</v>
      </c>
      <c r="AA273" t="str">
        <f>+MID(Tabla_Consulta_desde_Reporte_de_Valorización_de_Instrumentos[[#This Row],[CODIGO_SBS]],7,1)</f>
        <v>2</v>
      </c>
      <c r="AB273" t="str">
        <f>_xlfn.XLOOKUP(Tabla_Consulta_desde_Reporte_de_Valorización_de_Instrumentos[[#This Row],[CODIGO_SBS]],G_P!A:A,G_P!E:E)</f>
        <v>Renta Variable</v>
      </c>
    </row>
    <row r="274" spans="2:28" hidden="1" x14ac:dyDescent="0.35">
      <c r="B274" s="22" t="s">
        <v>35557</v>
      </c>
      <c r="C274" t="s">
        <v>560</v>
      </c>
      <c r="D274" t="s">
        <v>234</v>
      </c>
      <c r="E274" t="s">
        <v>561</v>
      </c>
      <c r="F274" t="s">
        <v>27592</v>
      </c>
      <c r="G274" t="s">
        <v>31352</v>
      </c>
      <c r="H274" t="str">
        <f>+INDEX(Parametria!$V:$V,MATCH(Tabla_Consulta_desde_Reporte_de_Valorización_de_Instrumentos[[#This Row],[CODIGO_SBS]],Parametria!$B:$B,0))</f>
        <v>BlackRock - iShares Taiwan</v>
      </c>
      <c r="I274" t="s">
        <v>233</v>
      </c>
      <c r="J274" t="s">
        <v>575</v>
      </c>
      <c r="K274" t="s">
        <v>275</v>
      </c>
      <c r="L274">
        <v>1</v>
      </c>
      <c r="M274" s="20">
        <v>187233914.03130001</v>
      </c>
      <c r="N274">
        <v>55709457</v>
      </c>
      <c r="O274">
        <v>876900</v>
      </c>
      <c r="P274" s="23"/>
      <c r="R274">
        <v>3.3609</v>
      </c>
      <c r="S274" t="s">
        <v>423</v>
      </c>
      <c r="T274">
        <v>187859379.61739999</v>
      </c>
      <c r="U274" s="20">
        <v>55867299</v>
      </c>
      <c r="V274" t="s">
        <v>233</v>
      </c>
      <c r="W274">
        <v>0</v>
      </c>
      <c r="X274">
        <v>0</v>
      </c>
      <c r="Y274">
        <v>0</v>
      </c>
      <c r="Z274">
        <v>-0.18</v>
      </c>
      <c r="AA274" t="str">
        <f>+MID(Tabla_Consulta_desde_Reporte_de_Valorización_de_Instrumentos[[#This Row],[CODIGO_SBS]],7,1)</f>
        <v>2</v>
      </c>
      <c r="AB274" t="str">
        <f>_xlfn.XLOOKUP(Tabla_Consulta_desde_Reporte_de_Valorización_de_Instrumentos[[#This Row],[CODIGO_SBS]],G_P!A:A,G_P!E:E)</f>
        <v>Renta Variable</v>
      </c>
    </row>
    <row r="275" spans="2:28" hidden="1" x14ac:dyDescent="0.35">
      <c r="B275" s="22" t="s">
        <v>35557</v>
      </c>
      <c r="C275" t="s">
        <v>560</v>
      </c>
      <c r="D275" t="s">
        <v>234</v>
      </c>
      <c r="E275" t="s">
        <v>561</v>
      </c>
      <c r="F275" t="s">
        <v>582</v>
      </c>
      <c r="G275" t="s">
        <v>583</v>
      </c>
      <c r="H275" t="str">
        <f>+INDEX(Parametria!$V:$V,MATCH(Tabla_Consulta_desde_Reporte_de_Valorización_de_Instrumentos[[#This Row],[CODIGO_SBS]],Parametria!$B:$B,0))</f>
        <v>BlackRock - iShares PHLX Semiconductor ETF</v>
      </c>
      <c r="I275" t="s">
        <v>233</v>
      </c>
      <c r="J275" t="s">
        <v>575</v>
      </c>
      <c r="K275" t="s">
        <v>275</v>
      </c>
      <c r="L275">
        <v>420.85</v>
      </c>
      <c r="M275" s="20">
        <v>1074583766.6594999</v>
      </c>
      <c r="N275">
        <v>319730955</v>
      </c>
      <c r="O275">
        <v>1061700</v>
      </c>
      <c r="P275" s="23"/>
      <c r="R275">
        <v>3.3609</v>
      </c>
      <c r="S275" t="s">
        <v>423</v>
      </c>
      <c r="T275">
        <v>1088586482.3064001</v>
      </c>
      <c r="U275" s="20">
        <v>323733564</v>
      </c>
      <c r="V275" t="s">
        <v>233</v>
      </c>
      <c r="W275">
        <v>0</v>
      </c>
      <c r="X275">
        <v>0</v>
      </c>
      <c r="Y275">
        <v>0</v>
      </c>
      <c r="Z275">
        <v>-3.77</v>
      </c>
      <c r="AA275" t="str">
        <f>+MID(Tabla_Consulta_desde_Reporte_de_Valorización_de_Instrumentos[[#This Row],[CODIGO_SBS]],7,1)</f>
        <v>2</v>
      </c>
      <c r="AB275" t="str">
        <f>_xlfn.XLOOKUP(Tabla_Consulta_desde_Reporte_de_Valorización_de_Instrumentos[[#This Row],[CODIGO_SBS]],G_P!A:A,G_P!E:E)</f>
        <v>Renta Variable</v>
      </c>
    </row>
    <row r="276" spans="2:28" hidden="1" x14ac:dyDescent="0.35">
      <c r="B276" s="22" t="s">
        <v>35557</v>
      </c>
      <c r="C276" t="s">
        <v>560</v>
      </c>
      <c r="D276" t="s">
        <v>32886</v>
      </c>
      <c r="E276" t="s">
        <v>561</v>
      </c>
      <c r="F276" t="s">
        <v>25364</v>
      </c>
      <c r="G276" t="s">
        <v>30553</v>
      </c>
      <c r="H276" t="str">
        <f>+INDEX(Parametria!$V:$V,MATCH(Tabla_Consulta_desde_Reporte_de_Valorización_de_Instrumentos[[#This Row],[CODIGO_SBS]],Parametria!$B:$B,0))</f>
        <v>BlackRock - iShares - Tips ETF</v>
      </c>
      <c r="I276" t="s">
        <v>233</v>
      </c>
      <c r="J276" t="s">
        <v>575</v>
      </c>
      <c r="K276" t="s">
        <v>275</v>
      </c>
      <c r="L276">
        <v>1</v>
      </c>
      <c r="M276" s="20">
        <v>57847494.875399999</v>
      </c>
      <c r="N276">
        <v>17211906</v>
      </c>
      <c r="O276">
        <v>156600</v>
      </c>
      <c r="P276" s="23"/>
      <c r="R276">
        <v>3.3609</v>
      </c>
      <c r="S276" t="s">
        <v>232</v>
      </c>
      <c r="T276">
        <v>57992603.410800003</v>
      </c>
      <c r="U276" s="20">
        <v>17246358</v>
      </c>
      <c r="V276" t="s">
        <v>233</v>
      </c>
      <c r="W276">
        <v>0</v>
      </c>
      <c r="X276">
        <v>0</v>
      </c>
      <c r="Y276">
        <v>0</v>
      </c>
      <c r="Z276">
        <v>-0.22</v>
      </c>
      <c r="AA276" t="str">
        <f>+MID(Tabla_Consulta_desde_Reporte_de_Valorización_de_Instrumentos[[#This Row],[CODIGO_SBS]],7,1)</f>
        <v>2</v>
      </c>
      <c r="AB276" t="str">
        <f>_xlfn.XLOOKUP(Tabla_Consulta_desde_Reporte_de_Valorización_de_Instrumentos[[#This Row],[CODIGO_SBS]],G_P!A:A,G_P!E:E)</f>
        <v>Renta Fija</v>
      </c>
    </row>
    <row r="277" spans="2:28" hidden="1" x14ac:dyDescent="0.35">
      <c r="B277" s="22" t="s">
        <v>35557</v>
      </c>
      <c r="C277" t="s">
        <v>560</v>
      </c>
      <c r="D277" t="s">
        <v>32886</v>
      </c>
      <c r="E277" t="s">
        <v>561</v>
      </c>
      <c r="F277" t="s">
        <v>25220</v>
      </c>
      <c r="G277" t="s">
        <v>30497</v>
      </c>
      <c r="H277" t="str">
        <f>+INDEX(Parametria!$V:$V,MATCH(Tabla_Consulta_desde_Reporte_de_Valorización_de_Instrumentos[[#This Row],[CODIGO_SBS]],Parametria!$B:$B,0))</f>
        <v>BlackRock - iShares Convertible Bond ETF</v>
      </c>
      <c r="I277" t="s">
        <v>233</v>
      </c>
      <c r="J277" t="s">
        <v>575</v>
      </c>
      <c r="K277" t="s">
        <v>275</v>
      </c>
      <c r="L277">
        <v>1</v>
      </c>
      <c r="M277" s="20">
        <v>57668674.829999998</v>
      </c>
      <c r="N277">
        <v>17158700</v>
      </c>
      <c r="O277">
        <v>174200</v>
      </c>
      <c r="P277" s="23"/>
      <c r="R277">
        <v>3.3609</v>
      </c>
      <c r="S277" t="s">
        <v>232</v>
      </c>
      <c r="T277">
        <v>57908719.9912</v>
      </c>
      <c r="U277" s="20">
        <v>17221412</v>
      </c>
      <c r="V277" t="s">
        <v>233</v>
      </c>
      <c r="W277">
        <v>0</v>
      </c>
      <c r="X277">
        <v>0</v>
      </c>
      <c r="Y277">
        <v>0</v>
      </c>
      <c r="Z277">
        <v>-0.36</v>
      </c>
      <c r="AA277" t="str">
        <f>+MID(Tabla_Consulta_desde_Reporte_de_Valorización_de_Instrumentos[[#This Row],[CODIGO_SBS]],7,1)</f>
        <v>2</v>
      </c>
      <c r="AB277" t="str">
        <f>_xlfn.XLOOKUP(Tabla_Consulta_desde_Reporte_de_Valorización_de_Instrumentos[[#This Row],[CODIGO_SBS]],G_P!A:A,G_P!E:E)</f>
        <v>Renta Fija</v>
      </c>
    </row>
    <row r="278" spans="2:28" hidden="1" x14ac:dyDescent="0.35">
      <c r="B278" s="22" t="s">
        <v>35557</v>
      </c>
      <c r="C278" t="s">
        <v>560</v>
      </c>
      <c r="D278" t="s">
        <v>32886</v>
      </c>
      <c r="E278" t="s">
        <v>561</v>
      </c>
      <c r="F278" t="s">
        <v>582</v>
      </c>
      <c r="G278" t="s">
        <v>583</v>
      </c>
      <c r="H278" t="str">
        <f>+INDEX(Parametria!$V:$V,MATCH(Tabla_Consulta_desde_Reporte_de_Valorización_de_Instrumentos[[#This Row],[CODIGO_SBS]],Parametria!$B:$B,0))</f>
        <v>BlackRock - iShares PHLX Semiconductor ETF</v>
      </c>
      <c r="I278" t="s">
        <v>233</v>
      </c>
      <c r="J278" t="s">
        <v>575</v>
      </c>
      <c r="K278" t="s">
        <v>275</v>
      </c>
      <c r="L278">
        <v>420.85</v>
      </c>
      <c r="M278" s="20">
        <v>80869589.296499997</v>
      </c>
      <c r="N278">
        <v>24061885</v>
      </c>
      <c r="O278">
        <v>79900</v>
      </c>
      <c r="P278" s="23"/>
      <c r="R278">
        <v>3.3609</v>
      </c>
      <c r="S278" t="s">
        <v>423</v>
      </c>
      <c r="T278">
        <v>81923386.960800007</v>
      </c>
      <c r="U278" s="20">
        <v>24363108</v>
      </c>
      <c r="V278" t="s">
        <v>233</v>
      </c>
      <c r="W278">
        <v>0</v>
      </c>
      <c r="X278">
        <v>0</v>
      </c>
      <c r="Y278">
        <v>0</v>
      </c>
      <c r="Z278">
        <v>-3.77</v>
      </c>
      <c r="AA278" t="str">
        <f>+MID(Tabla_Consulta_desde_Reporte_de_Valorización_de_Instrumentos[[#This Row],[CODIGO_SBS]],7,1)</f>
        <v>2</v>
      </c>
      <c r="AB278" t="str">
        <f>_xlfn.XLOOKUP(Tabla_Consulta_desde_Reporte_de_Valorización_de_Instrumentos[[#This Row],[CODIGO_SBS]],G_P!A:A,G_P!E:E)</f>
        <v>Renta Variable</v>
      </c>
    </row>
    <row r="279" spans="2:28" hidden="1" x14ac:dyDescent="0.35">
      <c r="B279" s="22" t="s">
        <v>35557</v>
      </c>
      <c r="C279" t="s">
        <v>560</v>
      </c>
      <c r="D279" t="s">
        <v>32886</v>
      </c>
      <c r="E279" t="s">
        <v>561</v>
      </c>
      <c r="F279" t="s">
        <v>27585</v>
      </c>
      <c r="G279" t="s">
        <v>31351</v>
      </c>
      <c r="H279" t="str">
        <f>+INDEX(Parametria!$V:$V,MATCH(Tabla_Consulta_desde_Reporte_de_Valorización_de_Instrumentos[[#This Row],[CODIGO_SBS]],Parametria!$B:$B,0))</f>
        <v>BlackRock - iShares Korea</v>
      </c>
      <c r="I279" t="s">
        <v>233</v>
      </c>
      <c r="J279" t="s">
        <v>575</v>
      </c>
      <c r="K279" t="s">
        <v>275</v>
      </c>
      <c r="L279">
        <v>1</v>
      </c>
      <c r="M279" s="20">
        <v>15226396.126800001</v>
      </c>
      <c r="N279">
        <v>4530452</v>
      </c>
      <c r="O279">
        <v>46600</v>
      </c>
      <c r="P279" s="23"/>
      <c r="R279">
        <v>3.3609</v>
      </c>
      <c r="S279" t="s">
        <v>423</v>
      </c>
      <c r="T279">
        <v>15453473.919199999</v>
      </c>
      <c r="U279" s="20">
        <v>4595692</v>
      </c>
      <c r="V279" t="s">
        <v>233</v>
      </c>
      <c r="W279">
        <v>0</v>
      </c>
      <c r="X279">
        <v>0</v>
      </c>
      <c r="Y279">
        <v>0</v>
      </c>
      <c r="Z279">
        <v>-1.4</v>
      </c>
      <c r="AA279" t="str">
        <f>+MID(Tabla_Consulta_desde_Reporte_de_Valorización_de_Instrumentos[[#This Row],[CODIGO_SBS]],7,1)</f>
        <v>2</v>
      </c>
      <c r="AB279" t="str">
        <f>_xlfn.XLOOKUP(Tabla_Consulta_desde_Reporte_de_Valorización_de_Instrumentos[[#This Row],[CODIGO_SBS]],G_P!A:A,G_P!E:E)</f>
        <v>Renta Variable</v>
      </c>
    </row>
    <row r="280" spans="2:28" hidden="1" x14ac:dyDescent="0.35">
      <c r="B280" s="22" t="s">
        <v>35557</v>
      </c>
      <c r="C280" t="s">
        <v>560</v>
      </c>
      <c r="D280" t="s">
        <v>424</v>
      </c>
      <c r="E280" t="s">
        <v>561</v>
      </c>
      <c r="F280" t="s">
        <v>24926</v>
      </c>
      <c r="G280" t="s">
        <v>24927</v>
      </c>
      <c r="H280" t="str">
        <f>+INDEX(Parametria!$V:$V,MATCH(Tabla_Consulta_desde_Reporte_de_Valorización_de_Instrumentos[[#This Row],[CODIGO_SBS]],Parametria!$B:$B,0))</f>
        <v>BlackRock - iShares Euro Stoxx Banks 30-15 UCITS</v>
      </c>
      <c r="I280" t="s">
        <v>233</v>
      </c>
      <c r="J280" t="s">
        <v>31459</v>
      </c>
      <c r="K280" t="s">
        <v>589</v>
      </c>
      <c r="L280">
        <v>1</v>
      </c>
      <c r="M280" s="20">
        <v>86111511.362226307</v>
      </c>
      <c r="N280">
        <v>21822300.5</v>
      </c>
      <c r="O280">
        <v>843700</v>
      </c>
      <c r="P280" s="23"/>
      <c r="R280">
        <v>3.9460326999999999</v>
      </c>
      <c r="S280" t="s">
        <v>423</v>
      </c>
      <c r="T280">
        <v>86250460.496199995</v>
      </c>
      <c r="U280" s="20">
        <v>21822300.5</v>
      </c>
      <c r="V280" t="s">
        <v>233</v>
      </c>
      <c r="W280">
        <v>0</v>
      </c>
      <c r="X280">
        <v>0</v>
      </c>
      <c r="Y280">
        <v>0</v>
      </c>
      <c r="Z280">
        <v>0</v>
      </c>
      <c r="AA280" t="str">
        <f>+MID(Tabla_Consulta_desde_Reporte_de_Valorización_de_Instrumentos[[#This Row],[CODIGO_SBS]],7,1)</f>
        <v>4</v>
      </c>
      <c r="AB280" t="str">
        <f>_xlfn.XLOOKUP(Tabla_Consulta_desde_Reporte_de_Valorización_de_Instrumentos[[#This Row],[CODIGO_SBS]],G_P!A:A,G_P!E:E)</f>
        <v>Renta Variable</v>
      </c>
    </row>
    <row r="281" spans="2:28" hidden="1" x14ac:dyDescent="0.35">
      <c r="B281" s="22" t="s">
        <v>35557</v>
      </c>
      <c r="C281" t="s">
        <v>560</v>
      </c>
      <c r="D281" t="s">
        <v>234</v>
      </c>
      <c r="E281" t="s">
        <v>561</v>
      </c>
      <c r="F281" t="s">
        <v>24926</v>
      </c>
      <c r="G281" t="s">
        <v>24927</v>
      </c>
      <c r="H281" t="str">
        <f>+INDEX(Parametria!$V:$V,MATCH(Tabla_Consulta_desde_Reporte_de_Valorización_de_Instrumentos[[#This Row],[CODIGO_SBS]],Parametria!$B:$B,0))</f>
        <v>BlackRock - iShares Euro Stoxx Banks 30-15 UCITS</v>
      </c>
      <c r="I281" t="s">
        <v>233</v>
      </c>
      <c r="J281" t="s">
        <v>31459</v>
      </c>
      <c r="K281" t="s">
        <v>589</v>
      </c>
      <c r="L281">
        <v>1</v>
      </c>
      <c r="M281" s="20">
        <v>342976321.89359421</v>
      </c>
      <c r="N281">
        <v>86916746</v>
      </c>
      <c r="O281">
        <v>3360400</v>
      </c>
      <c r="P281" s="23"/>
      <c r="R281">
        <v>3.9460326999999999</v>
      </c>
      <c r="S281" t="s">
        <v>423</v>
      </c>
      <c r="T281">
        <v>343529746.89039999</v>
      </c>
      <c r="U281" s="20">
        <v>86916746</v>
      </c>
      <c r="V281" t="s">
        <v>233</v>
      </c>
      <c r="W281">
        <v>0</v>
      </c>
      <c r="X281">
        <v>0</v>
      </c>
      <c r="Y281">
        <v>0</v>
      </c>
      <c r="Z281">
        <v>0</v>
      </c>
      <c r="AA281" t="str">
        <f>+MID(Tabla_Consulta_desde_Reporte_de_Valorización_de_Instrumentos[[#This Row],[CODIGO_SBS]],7,1)</f>
        <v>4</v>
      </c>
      <c r="AB281" t="str">
        <f>_xlfn.XLOOKUP(Tabla_Consulta_desde_Reporte_de_Valorización_de_Instrumentos[[#This Row],[CODIGO_SBS]],G_P!A:A,G_P!E:E)</f>
        <v>Renta Variable</v>
      </c>
    </row>
    <row r="282" spans="2:28" hidden="1" x14ac:dyDescent="0.35">
      <c r="B282" s="22" t="s">
        <v>35557</v>
      </c>
      <c r="C282" t="s">
        <v>560</v>
      </c>
      <c r="D282" t="s">
        <v>234</v>
      </c>
      <c r="E282" t="s">
        <v>561</v>
      </c>
      <c r="F282" t="s">
        <v>1008</v>
      </c>
      <c r="G282" t="s">
        <v>1009</v>
      </c>
      <c r="H282" t="str">
        <f>+INDEX(Parametria!$V:$V,MATCH(Tabla_Consulta_desde_Reporte_de_Valorización_de_Instrumentos[[#This Row],[CODIGO_SBS]],Parametria!$B:$B,0))</f>
        <v>Nomura - US High Yield Bond Fund</v>
      </c>
      <c r="I282" t="s">
        <v>233</v>
      </c>
      <c r="J282" t="s">
        <v>31460</v>
      </c>
      <c r="K282" t="s">
        <v>275</v>
      </c>
      <c r="L282">
        <v>1</v>
      </c>
      <c r="M282" s="20">
        <v>1468.9445298999999</v>
      </c>
      <c r="N282">
        <v>437.06880000000001</v>
      </c>
      <c r="O282">
        <v>1</v>
      </c>
      <c r="P282" s="23"/>
      <c r="R282">
        <v>3.3609</v>
      </c>
      <c r="S282" t="s">
        <v>232</v>
      </c>
      <c r="T282">
        <v>1468.4944963999999</v>
      </c>
      <c r="U282" s="20">
        <v>436.714</v>
      </c>
      <c r="V282" t="s">
        <v>233</v>
      </c>
      <c r="W282">
        <v>0</v>
      </c>
      <c r="X282">
        <v>0</v>
      </c>
      <c r="Y282">
        <v>0</v>
      </c>
      <c r="Z282">
        <v>0.3548</v>
      </c>
      <c r="AA282" t="str">
        <f>+MID(Tabla_Consulta_desde_Reporte_de_Valorización_de_Instrumentos[[#This Row],[CODIGO_SBS]],7,1)</f>
        <v>2</v>
      </c>
      <c r="AB282" t="str">
        <f>_xlfn.XLOOKUP(Tabla_Consulta_desde_Reporte_de_Valorización_de_Instrumentos[[#This Row],[CODIGO_SBS]],G_P!A:A,G_P!E:E)</f>
        <v>Renta Fija</v>
      </c>
    </row>
    <row r="283" spans="2:28" hidden="1" x14ac:dyDescent="0.35">
      <c r="B283" s="22" t="s">
        <v>35557</v>
      </c>
      <c r="C283" t="s">
        <v>560</v>
      </c>
      <c r="D283" t="s">
        <v>32886</v>
      </c>
      <c r="E283" t="s">
        <v>561</v>
      </c>
      <c r="F283" t="s">
        <v>1008</v>
      </c>
      <c r="G283" t="s">
        <v>1009</v>
      </c>
      <c r="H283" t="str">
        <f>+INDEX(Parametria!$V:$V,MATCH(Tabla_Consulta_desde_Reporte_de_Valorización_de_Instrumentos[[#This Row],[CODIGO_SBS]],Parametria!$B:$B,0))</f>
        <v>Nomura - US High Yield Bond Fund</v>
      </c>
      <c r="I283" t="s">
        <v>233</v>
      </c>
      <c r="J283" t="s">
        <v>31460</v>
      </c>
      <c r="K283" t="s">
        <v>275</v>
      </c>
      <c r="L283">
        <v>1</v>
      </c>
      <c r="M283" s="20">
        <v>1468.9445298999999</v>
      </c>
      <c r="N283">
        <v>437.06880000000001</v>
      </c>
      <c r="O283">
        <v>1</v>
      </c>
      <c r="P283" s="23"/>
      <c r="R283">
        <v>3.3609</v>
      </c>
      <c r="S283" t="s">
        <v>232</v>
      </c>
      <c r="T283">
        <v>1468.4944963999999</v>
      </c>
      <c r="U283" s="20">
        <v>436.714</v>
      </c>
      <c r="V283" t="s">
        <v>233</v>
      </c>
      <c r="W283">
        <v>0</v>
      </c>
      <c r="X283">
        <v>0</v>
      </c>
      <c r="Y283">
        <v>0</v>
      </c>
      <c r="Z283">
        <v>0.3548</v>
      </c>
      <c r="AA283" t="str">
        <f>+MID(Tabla_Consulta_desde_Reporte_de_Valorización_de_Instrumentos[[#This Row],[CODIGO_SBS]],7,1)</f>
        <v>2</v>
      </c>
      <c r="AB283" t="str">
        <f>_xlfn.XLOOKUP(Tabla_Consulta_desde_Reporte_de_Valorización_de_Instrumentos[[#This Row],[CODIGO_SBS]],G_P!A:A,G_P!E:E)</f>
        <v>Renta Fija</v>
      </c>
    </row>
    <row r="284" spans="2:28" hidden="1" x14ac:dyDescent="0.35">
      <c r="B284" s="22" t="s">
        <v>35557</v>
      </c>
      <c r="C284" t="s">
        <v>560</v>
      </c>
      <c r="D284" t="s">
        <v>234</v>
      </c>
      <c r="E284" t="s">
        <v>561</v>
      </c>
      <c r="F284" t="s">
        <v>586</v>
      </c>
      <c r="G284" t="s">
        <v>587</v>
      </c>
      <c r="H284" t="str">
        <f>+INDEX(Parametria!$V:$V,MATCH(Tabla_Consulta_desde_Reporte_de_Valorización_de_Instrumentos[[#This Row],[CODIGO_SBS]],Parametria!$B:$B,0))</f>
        <v>Fidelity - European Dynamic Growth</v>
      </c>
      <c r="I284" t="s">
        <v>233</v>
      </c>
      <c r="J284" t="s">
        <v>588</v>
      </c>
      <c r="K284" t="s">
        <v>589</v>
      </c>
      <c r="L284">
        <v>1</v>
      </c>
      <c r="M284" s="20">
        <v>107.9847632</v>
      </c>
      <c r="N284">
        <v>27.365400000000001</v>
      </c>
      <c r="O284">
        <v>1.38</v>
      </c>
      <c r="P284" s="23"/>
      <c r="R284">
        <v>3.9460326999999999</v>
      </c>
      <c r="S284" t="s">
        <v>423</v>
      </c>
      <c r="T284">
        <v>108.43172250000001</v>
      </c>
      <c r="U284" s="20">
        <v>27.4344</v>
      </c>
      <c r="V284" t="s">
        <v>233</v>
      </c>
      <c r="W284">
        <v>0</v>
      </c>
      <c r="X284">
        <v>0</v>
      </c>
      <c r="Y284">
        <v>0</v>
      </c>
      <c r="Z284">
        <v>-0.05</v>
      </c>
      <c r="AA284" t="str">
        <f>+MID(Tabla_Consulta_desde_Reporte_de_Valorización_de_Instrumentos[[#This Row],[CODIGO_SBS]],7,1)</f>
        <v>4</v>
      </c>
      <c r="AB284" t="str">
        <f>_xlfn.XLOOKUP(Tabla_Consulta_desde_Reporte_de_Valorización_de_Instrumentos[[#This Row],[CODIGO_SBS]],G_P!A:A,G_P!E:E)</f>
        <v>Renta Variable</v>
      </c>
    </row>
    <row r="285" spans="2:28" hidden="1" x14ac:dyDescent="0.35">
      <c r="B285" s="22" t="s">
        <v>35557</v>
      </c>
      <c r="C285" t="s">
        <v>560</v>
      </c>
      <c r="D285" t="s">
        <v>424</v>
      </c>
      <c r="E285" t="s">
        <v>561</v>
      </c>
      <c r="F285" t="s">
        <v>586</v>
      </c>
      <c r="G285" t="s">
        <v>587</v>
      </c>
      <c r="H285" t="str">
        <f>+INDEX(Parametria!$V:$V,MATCH(Tabla_Consulta_desde_Reporte_de_Valorización_de_Instrumentos[[#This Row],[CODIGO_SBS]],Parametria!$B:$B,0))</f>
        <v>Fidelity - European Dynamic Growth</v>
      </c>
      <c r="I285" t="s">
        <v>233</v>
      </c>
      <c r="J285" t="s">
        <v>588</v>
      </c>
      <c r="K285" t="s">
        <v>589</v>
      </c>
      <c r="L285">
        <v>1</v>
      </c>
      <c r="M285" s="20">
        <v>86.8573095</v>
      </c>
      <c r="N285">
        <v>22.011299999999999</v>
      </c>
      <c r="O285">
        <v>1.1100000000000001</v>
      </c>
      <c r="P285" s="23"/>
      <c r="R285">
        <v>3.9460326999999999</v>
      </c>
      <c r="S285" t="s">
        <v>423</v>
      </c>
      <c r="T285">
        <v>87.216820299999995</v>
      </c>
      <c r="U285" s="20">
        <v>22.066800000000001</v>
      </c>
      <c r="V285" t="s">
        <v>233</v>
      </c>
      <c r="W285">
        <v>0</v>
      </c>
      <c r="X285">
        <v>0</v>
      </c>
      <c r="Y285">
        <v>0</v>
      </c>
      <c r="Z285">
        <v>-0.05</v>
      </c>
      <c r="AA285" t="str">
        <f>+MID(Tabla_Consulta_desde_Reporte_de_Valorización_de_Instrumentos[[#This Row],[CODIGO_SBS]],7,1)</f>
        <v>4</v>
      </c>
      <c r="AB285" t="str">
        <f>_xlfn.XLOOKUP(Tabla_Consulta_desde_Reporte_de_Valorización_de_Instrumentos[[#This Row],[CODIGO_SBS]],G_P!A:A,G_P!E:E)</f>
        <v>Renta Variable</v>
      </c>
    </row>
    <row r="286" spans="2:28" hidden="1" x14ac:dyDescent="0.35">
      <c r="B286" s="22" t="s">
        <v>35557</v>
      </c>
      <c r="C286" t="s">
        <v>560</v>
      </c>
      <c r="D286" t="s">
        <v>424</v>
      </c>
      <c r="E286" t="s">
        <v>561</v>
      </c>
      <c r="F286" t="s">
        <v>593</v>
      </c>
      <c r="G286" t="s">
        <v>594</v>
      </c>
      <c r="H286" t="str">
        <f>+INDEX(Parametria!$V:$V,MATCH(Tabla_Consulta_desde_Reporte_de_Valorización_de_Instrumentos[[#This Row],[CODIGO_SBS]],Parametria!$B:$B,0))</f>
        <v>Robeco - Chinese Equities</v>
      </c>
      <c r="I286" t="s">
        <v>233</v>
      </c>
      <c r="J286" t="s">
        <v>592</v>
      </c>
      <c r="K286" t="s">
        <v>275</v>
      </c>
      <c r="L286">
        <v>237.76</v>
      </c>
      <c r="M286" s="20">
        <v>663.94579499999998</v>
      </c>
      <c r="N286">
        <v>197.55</v>
      </c>
      <c r="O286">
        <v>1</v>
      </c>
      <c r="P286" s="23"/>
      <c r="R286">
        <v>3.3609</v>
      </c>
      <c r="S286" t="s">
        <v>423</v>
      </c>
      <c r="T286">
        <v>667.17346599999996</v>
      </c>
      <c r="U286" s="20">
        <v>198.41</v>
      </c>
      <c r="V286" t="s">
        <v>233</v>
      </c>
      <c r="W286">
        <v>0</v>
      </c>
      <c r="X286">
        <v>0</v>
      </c>
      <c r="Y286">
        <v>0</v>
      </c>
      <c r="Z286">
        <v>-0.86</v>
      </c>
      <c r="AA286" t="str">
        <f>+MID(Tabla_Consulta_desde_Reporte_de_Valorización_de_Instrumentos[[#This Row],[CODIGO_SBS]],7,1)</f>
        <v>2</v>
      </c>
      <c r="AB286" t="str">
        <f>_xlfn.XLOOKUP(Tabla_Consulta_desde_Reporte_de_Valorización_de_Instrumentos[[#This Row],[CODIGO_SBS]],G_P!A:A,G_P!E:E)</f>
        <v>Renta Variable</v>
      </c>
    </row>
    <row r="287" spans="2:28" hidden="1" x14ac:dyDescent="0.35">
      <c r="B287" s="22" t="s">
        <v>35557</v>
      </c>
      <c r="C287" t="s">
        <v>560</v>
      </c>
      <c r="D287" t="s">
        <v>234</v>
      </c>
      <c r="E287" t="s">
        <v>561</v>
      </c>
      <c r="F287" t="s">
        <v>593</v>
      </c>
      <c r="G287" t="s">
        <v>594</v>
      </c>
      <c r="H287" t="str">
        <f>+INDEX(Parametria!$V:$V,MATCH(Tabla_Consulta_desde_Reporte_de_Valorización_de_Instrumentos[[#This Row],[CODIGO_SBS]],Parametria!$B:$B,0))</f>
        <v>Robeco - Chinese Equities</v>
      </c>
      <c r="I287" t="s">
        <v>233</v>
      </c>
      <c r="J287" t="s">
        <v>592</v>
      </c>
      <c r="K287" t="s">
        <v>275</v>
      </c>
      <c r="L287">
        <v>237.76</v>
      </c>
      <c r="M287" s="20">
        <v>663.94579499999998</v>
      </c>
      <c r="N287">
        <v>197.55</v>
      </c>
      <c r="O287">
        <v>1</v>
      </c>
      <c r="P287" s="23"/>
      <c r="R287">
        <v>3.3609</v>
      </c>
      <c r="S287" t="s">
        <v>423</v>
      </c>
      <c r="T287">
        <v>667.17346599999996</v>
      </c>
      <c r="U287" s="20">
        <v>198.41</v>
      </c>
      <c r="V287" t="s">
        <v>233</v>
      </c>
      <c r="W287">
        <v>0</v>
      </c>
      <c r="X287">
        <v>0</v>
      </c>
      <c r="Y287">
        <v>0</v>
      </c>
      <c r="Z287">
        <v>-0.86</v>
      </c>
      <c r="AA287" t="str">
        <f>+MID(Tabla_Consulta_desde_Reporte_de_Valorización_de_Instrumentos[[#This Row],[CODIGO_SBS]],7,1)</f>
        <v>2</v>
      </c>
      <c r="AB287" t="str">
        <f>_xlfn.XLOOKUP(Tabla_Consulta_desde_Reporte_de_Valorización_de_Instrumentos[[#This Row],[CODIGO_SBS]],G_P!A:A,G_P!E:E)</f>
        <v>Renta Variable</v>
      </c>
    </row>
    <row r="288" spans="2:28" hidden="1" x14ac:dyDescent="0.35">
      <c r="B288" s="22" t="s">
        <v>35557</v>
      </c>
      <c r="C288" t="s">
        <v>560</v>
      </c>
      <c r="D288" t="s">
        <v>32886</v>
      </c>
      <c r="E288" t="s">
        <v>561</v>
      </c>
      <c r="F288" t="s">
        <v>590</v>
      </c>
      <c r="G288" t="s">
        <v>591</v>
      </c>
      <c r="H288" t="str">
        <f>+INDEX(Parametria!$V:$V,MATCH(Tabla_Consulta_desde_Reporte_de_Valorización_de_Instrumentos[[#This Row],[CODIGO_SBS]],Parametria!$B:$B,0))</f>
        <v>Robeco Luxembourg S.A.</v>
      </c>
      <c r="I288" t="s">
        <v>233</v>
      </c>
      <c r="J288" t="s">
        <v>592</v>
      </c>
      <c r="K288" t="s">
        <v>275</v>
      </c>
      <c r="L288">
        <v>1</v>
      </c>
      <c r="M288" s="20">
        <v>1329.135123</v>
      </c>
      <c r="N288">
        <v>395.47</v>
      </c>
      <c r="O288">
        <v>1</v>
      </c>
      <c r="P288" s="23"/>
      <c r="R288">
        <v>3.3609</v>
      </c>
      <c r="S288" t="s">
        <v>232</v>
      </c>
      <c r="T288">
        <v>1328.7313899999999</v>
      </c>
      <c r="U288" s="20">
        <v>395.15</v>
      </c>
      <c r="V288" t="s">
        <v>233</v>
      </c>
      <c r="W288">
        <v>0</v>
      </c>
      <c r="X288">
        <v>0</v>
      </c>
      <c r="Y288">
        <v>0</v>
      </c>
      <c r="Z288">
        <v>0.32</v>
      </c>
      <c r="AA288" t="str">
        <f>+MID(Tabla_Consulta_desde_Reporte_de_Valorización_de_Instrumentos[[#This Row],[CODIGO_SBS]],7,1)</f>
        <v>2</v>
      </c>
      <c r="AB288" t="str">
        <f>_xlfn.XLOOKUP(Tabla_Consulta_desde_Reporte_de_Valorización_de_Instrumentos[[#This Row],[CODIGO_SBS]],G_P!A:A,G_P!E:E)</f>
        <v>Renta Fija</v>
      </c>
    </row>
    <row r="289" spans="2:28" hidden="1" x14ac:dyDescent="0.35">
      <c r="B289" s="22" t="s">
        <v>35557</v>
      </c>
      <c r="C289" t="s">
        <v>560</v>
      </c>
      <c r="D289" t="s">
        <v>32886</v>
      </c>
      <c r="E289" t="s">
        <v>561</v>
      </c>
      <c r="F289" t="s">
        <v>24930</v>
      </c>
      <c r="G289" t="s">
        <v>24931</v>
      </c>
      <c r="H289" t="str">
        <f>+INDEX(Parametria!$V:$V,MATCH(Tabla_Consulta_desde_Reporte_de_Valorización_de_Instrumentos[[#This Row],[CODIGO_SBS]],Parametria!$B:$B,0))</f>
        <v>SSGA - Bloomberg Barclays Convertible Securities</v>
      </c>
      <c r="I289" t="s">
        <v>233</v>
      </c>
      <c r="J289" t="s">
        <v>32537</v>
      </c>
      <c r="K289" t="s">
        <v>275</v>
      </c>
      <c r="L289">
        <v>1</v>
      </c>
      <c r="M289" s="20">
        <v>95663716.547999993</v>
      </c>
      <c r="N289">
        <v>28463720</v>
      </c>
      <c r="O289">
        <v>319100</v>
      </c>
      <c r="P289" s="23"/>
      <c r="R289">
        <v>3.3609</v>
      </c>
      <c r="S289" t="s">
        <v>232</v>
      </c>
      <c r="T289">
        <v>153786251.3328</v>
      </c>
      <c r="U289" s="20">
        <v>45734328</v>
      </c>
      <c r="V289" t="s">
        <v>233</v>
      </c>
      <c r="W289">
        <v>0</v>
      </c>
      <c r="X289">
        <v>0</v>
      </c>
      <c r="Y289">
        <v>0</v>
      </c>
      <c r="Z289">
        <v>-0.44</v>
      </c>
      <c r="AA289" t="str">
        <f>+MID(Tabla_Consulta_desde_Reporte_de_Valorización_de_Instrumentos[[#This Row],[CODIGO_SBS]],7,1)</f>
        <v>2</v>
      </c>
      <c r="AB289" t="str">
        <f>_xlfn.XLOOKUP(Tabla_Consulta_desde_Reporte_de_Valorización_de_Instrumentos[[#This Row],[CODIGO_SBS]],G_P!A:A,G_P!E:E)</f>
        <v>Renta Fija</v>
      </c>
    </row>
    <row r="290" spans="2:28" hidden="1" x14ac:dyDescent="0.35">
      <c r="B290" s="22" t="s">
        <v>35557</v>
      </c>
      <c r="C290" t="s">
        <v>560</v>
      </c>
      <c r="D290" t="s">
        <v>424</v>
      </c>
      <c r="E290" t="s">
        <v>561</v>
      </c>
      <c r="F290" t="s">
        <v>24930</v>
      </c>
      <c r="G290" t="s">
        <v>24931</v>
      </c>
      <c r="H290" t="str">
        <f>+INDEX(Parametria!$V:$V,MATCH(Tabla_Consulta_desde_Reporte_de_Valorización_de_Instrumentos[[#This Row],[CODIGO_SBS]],Parametria!$B:$B,0))</f>
        <v>SSGA - Bloomberg Barclays Convertible Securities</v>
      </c>
      <c r="I290" t="s">
        <v>233</v>
      </c>
      <c r="J290" t="s">
        <v>32537</v>
      </c>
      <c r="K290" t="s">
        <v>275</v>
      </c>
      <c r="L290">
        <v>1</v>
      </c>
      <c r="M290" s="20">
        <v>28510245.828000002</v>
      </c>
      <c r="N290">
        <v>8482920</v>
      </c>
      <c r="O290">
        <v>95100</v>
      </c>
      <c r="P290" s="23"/>
      <c r="R290">
        <v>3.3609</v>
      </c>
      <c r="S290" t="s">
        <v>232</v>
      </c>
      <c r="T290">
        <v>28665371.426399998</v>
      </c>
      <c r="U290" s="20">
        <v>8524764</v>
      </c>
      <c r="V290" t="s">
        <v>233</v>
      </c>
      <c r="W290">
        <v>0</v>
      </c>
      <c r="X290">
        <v>0</v>
      </c>
      <c r="Y290">
        <v>0</v>
      </c>
      <c r="Z290">
        <v>-0.44</v>
      </c>
      <c r="AA290" t="str">
        <f>+MID(Tabla_Consulta_desde_Reporte_de_Valorización_de_Instrumentos[[#This Row],[CODIGO_SBS]],7,1)</f>
        <v>2</v>
      </c>
      <c r="AB290" t="str">
        <f>_xlfn.XLOOKUP(Tabla_Consulta_desde_Reporte_de_Valorización_de_Instrumentos[[#This Row],[CODIGO_SBS]],G_P!A:A,G_P!E:E)</f>
        <v>Renta Fija</v>
      </c>
    </row>
    <row r="291" spans="2:28" hidden="1" x14ac:dyDescent="0.35">
      <c r="B291" s="22" t="s">
        <v>35557</v>
      </c>
      <c r="C291" t="s">
        <v>560</v>
      </c>
      <c r="D291" t="s">
        <v>424</v>
      </c>
      <c r="E291" t="s">
        <v>561</v>
      </c>
      <c r="F291" t="s">
        <v>31495</v>
      </c>
      <c r="G291" t="s">
        <v>31496</v>
      </c>
      <c r="H291" t="str">
        <f>+INDEX(Parametria!$V:$V,MATCH(Tabla_Consulta_desde_Reporte_de_Valorización_de_Instrumentos[[#This Row],[CODIGO_SBS]],Parametria!$B:$B,0))</f>
        <v>AIRR US - First Trust American Industrial Rennaisance</v>
      </c>
      <c r="I291" t="s">
        <v>233</v>
      </c>
      <c r="J291" t="s">
        <v>31478</v>
      </c>
      <c r="K291" t="s">
        <v>275</v>
      </c>
      <c r="L291">
        <v>0</v>
      </c>
      <c r="M291" s="20">
        <v>63577365.571199998</v>
      </c>
      <c r="N291">
        <v>18916768</v>
      </c>
      <c r="O291">
        <v>192400</v>
      </c>
      <c r="P291" s="23"/>
      <c r="R291">
        <v>3.3609</v>
      </c>
      <c r="S291" t="s">
        <v>423</v>
      </c>
      <c r="T291">
        <v>64418229.376800001</v>
      </c>
      <c r="U291" s="20">
        <v>19157268</v>
      </c>
      <c r="V291" t="s">
        <v>233</v>
      </c>
      <c r="W291">
        <v>0</v>
      </c>
      <c r="X291">
        <v>0</v>
      </c>
      <c r="Y291">
        <v>0</v>
      </c>
      <c r="Z291">
        <v>-1.25</v>
      </c>
      <c r="AA291" t="str">
        <f>+MID(Tabla_Consulta_desde_Reporte_de_Valorización_de_Instrumentos[[#This Row],[CODIGO_SBS]],7,1)</f>
        <v>2</v>
      </c>
      <c r="AB291" t="str">
        <f>_xlfn.XLOOKUP(Tabla_Consulta_desde_Reporte_de_Valorización_de_Instrumentos[[#This Row],[CODIGO_SBS]],G_P!A:A,G_P!E:E)</f>
        <v>Renta Variable</v>
      </c>
    </row>
    <row r="292" spans="2:28" hidden="1" x14ac:dyDescent="0.35">
      <c r="B292" s="22" t="s">
        <v>35557</v>
      </c>
      <c r="C292" t="s">
        <v>560</v>
      </c>
      <c r="D292" t="s">
        <v>234</v>
      </c>
      <c r="E292" t="s">
        <v>561</v>
      </c>
      <c r="F292" t="s">
        <v>31495</v>
      </c>
      <c r="G292" t="s">
        <v>31496</v>
      </c>
      <c r="H292" t="str">
        <f>+INDEX(Parametria!$V:$V,MATCH(Tabla_Consulta_desde_Reporte_de_Valorización_de_Instrumentos[[#This Row],[CODIGO_SBS]],Parametria!$B:$B,0))</f>
        <v>AIRR US - First Trust American Industrial Rennaisance</v>
      </c>
      <c r="I292" t="s">
        <v>233</v>
      </c>
      <c r="J292" t="s">
        <v>31478</v>
      </c>
      <c r="K292" t="s">
        <v>275</v>
      </c>
      <c r="L292">
        <v>0</v>
      </c>
      <c r="M292" s="20">
        <v>305594322.66240001</v>
      </c>
      <c r="N292">
        <v>90926336</v>
      </c>
      <c r="O292">
        <v>924800</v>
      </c>
      <c r="P292" s="23"/>
      <c r="R292">
        <v>3.3609</v>
      </c>
      <c r="S292" t="s">
        <v>423</v>
      </c>
      <c r="T292">
        <v>309636063.03359997</v>
      </c>
      <c r="U292" s="20">
        <v>92082336</v>
      </c>
      <c r="V292" t="s">
        <v>233</v>
      </c>
      <c r="W292">
        <v>0</v>
      </c>
      <c r="X292">
        <v>0</v>
      </c>
      <c r="Y292">
        <v>0</v>
      </c>
      <c r="Z292">
        <v>-1.25</v>
      </c>
      <c r="AA292" t="str">
        <f>+MID(Tabla_Consulta_desde_Reporte_de_Valorización_de_Instrumentos[[#This Row],[CODIGO_SBS]],7,1)</f>
        <v>2</v>
      </c>
      <c r="AB292" t="str">
        <f>_xlfn.XLOOKUP(Tabla_Consulta_desde_Reporte_de_Valorización_de_Instrumentos[[#This Row],[CODIGO_SBS]],G_P!A:A,G_P!E:E)</f>
        <v>Renta Variable</v>
      </c>
    </row>
    <row r="293" spans="2:28" hidden="1" x14ac:dyDescent="0.35">
      <c r="B293" s="22" t="s">
        <v>35557</v>
      </c>
      <c r="C293" t="s">
        <v>560</v>
      </c>
      <c r="D293" t="s">
        <v>234</v>
      </c>
      <c r="E293" t="s">
        <v>561</v>
      </c>
      <c r="F293" t="s">
        <v>595</v>
      </c>
      <c r="G293" t="s">
        <v>596</v>
      </c>
      <c r="H293" t="str">
        <f>+INDEX(Parametria!$V:$V,MATCH(Tabla_Consulta_desde_Reporte_de_Valorización_de_Instrumentos[[#This Row],[CODIGO_SBS]],Parametria!$B:$B,0))</f>
        <v>Invesco  - Euro Equity Fund</v>
      </c>
      <c r="I293" t="s">
        <v>233</v>
      </c>
      <c r="J293" t="s">
        <v>597</v>
      </c>
      <c r="K293" t="s">
        <v>589</v>
      </c>
      <c r="L293">
        <v>12.6</v>
      </c>
      <c r="M293" s="20">
        <v>81.998559499999999</v>
      </c>
      <c r="N293">
        <v>20.78</v>
      </c>
      <c r="O293">
        <v>1</v>
      </c>
      <c r="P293" s="23"/>
      <c r="R293">
        <v>3.9460326999999999</v>
      </c>
      <c r="S293" t="s">
        <v>423</v>
      </c>
      <c r="T293">
        <v>82.130871999999997</v>
      </c>
      <c r="U293" s="20">
        <v>20.78</v>
      </c>
      <c r="V293" t="s">
        <v>233</v>
      </c>
      <c r="W293">
        <v>0</v>
      </c>
      <c r="X293">
        <v>0</v>
      </c>
      <c r="Y293">
        <v>0</v>
      </c>
      <c r="Z293">
        <v>0</v>
      </c>
      <c r="AA293" t="str">
        <f>+MID(Tabla_Consulta_desde_Reporte_de_Valorización_de_Instrumentos[[#This Row],[CODIGO_SBS]],7,1)</f>
        <v>4</v>
      </c>
      <c r="AB293" t="str">
        <f>_xlfn.XLOOKUP(Tabla_Consulta_desde_Reporte_de_Valorización_de_Instrumentos[[#This Row],[CODIGO_SBS]],G_P!A:A,G_P!E:E)</f>
        <v>Renta Variable</v>
      </c>
    </row>
    <row r="294" spans="2:28" hidden="1" x14ac:dyDescent="0.35">
      <c r="B294" s="22" t="s">
        <v>35557</v>
      </c>
      <c r="C294" t="s">
        <v>560</v>
      </c>
      <c r="D294" t="s">
        <v>234</v>
      </c>
      <c r="E294" t="s">
        <v>561</v>
      </c>
      <c r="F294" t="s">
        <v>598</v>
      </c>
      <c r="G294" t="s">
        <v>599</v>
      </c>
      <c r="H294" t="str">
        <f>+INDEX(Parametria!$V:$V,MATCH(Tabla_Consulta_desde_Reporte_de_Valorización_de_Instrumentos[[#This Row],[CODIGO_SBS]],Parametria!$B:$B,0))</f>
        <v>Eastspring - Japan Dynamic Fund</v>
      </c>
      <c r="I294" t="s">
        <v>233</v>
      </c>
      <c r="J294" t="s">
        <v>600</v>
      </c>
      <c r="K294" t="s">
        <v>601</v>
      </c>
      <c r="L294">
        <v>1</v>
      </c>
      <c r="M294" s="20">
        <v>60.585740800000004</v>
      </c>
      <c r="N294">
        <v>2825.498</v>
      </c>
      <c r="O294">
        <v>0.997</v>
      </c>
      <c r="P294" s="23"/>
      <c r="R294">
        <v>2.14425E-2</v>
      </c>
      <c r="S294" t="s">
        <v>423</v>
      </c>
      <c r="T294">
        <v>60.7558358</v>
      </c>
      <c r="U294" s="20">
        <v>2825.498</v>
      </c>
      <c r="V294" t="s">
        <v>233</v>
      </c>
      <c r="W294">
        <v>0</v>
      </c>
      <c r="X294">
        <v>0</v>
      </c>
      <c r="Y294">
        <v>0</v>
      </c>
      <c r="Z294">
        <v>0</v>
      </c>
      <c r="AA294" t="str">
        <f>+MID(Tabla_Consulta_desde_Reporte_de_Valorización_de_Instrumentos[[#This Row],[CODIGO_SBS]],7,1)</f>
        <v>5</v>
      </c>
      <c r="AB294" t="str">
        <f>_xlfn.XLOOKUP(Tabla_Consulta_desde_Reporte_de_Valorización_de_Instrumentos[[#This Row],[CODIGO_SBS]],G_P!A:A,G_P!E:E)</f>
        <v>Renta Variable</v>
      </c>
    </row>
    <row r="295" spans="2:28" hidden="1" x14ac:dyDescent="0.35">
      <c r="B295" s="22" t="s">
        <v>35557</v>
      </c>
      <c r="C295" t="s">
        <v>560</v>
      </c>
      <c r="D295" t="s">
        <v>424</v>
      </c>
      <c r="E295" t="s">
        <v>561</v>
      </c>
      <c r="F295" t="s">
        <v>598</v>
      </c>
      <c r="G295" t="s">
        <v>599</v>
      </c>
      <c r="H295" t="str">
        <f>+INDEX(Parametria!$V:$V,MATCH(Tabla_Consulta_desde_Reporte_de_Valorización_de_Instrumentos[[#This Row],[CODIGO_SBS]],Parametria!$B:$B,0))</f>
        <v>Eastspring - Japan Dynamic Fund</v>
      </c>
      <c r="I295" t="s">
        <v>233</v>
      </c>
      <c r="J295" t="s">
        <v>600</v>
      </c>
      <c r="K295" t="s">
        <v>601</v>
      </c>
      <c r="L295">
        <v>1</v>
      </c>
      <c r="M295" s="20">
        <v>60.828812999999997</v>
      </c>
      <c r="N295">
        <v>2836.8339999999998</v>
      </c>
      <c r="O295">
        <v>1.0009999999999999</v>
      </c>
      <c r="P295" s="23"/>
      <c r="R295">
        <v>2.14425E-2</v>
      </c>
      <c r="S295" t="s">
        <v>423</v>
      </c>
      <c r="T295">
        <v>60.999590400000002</v>
      </c>
      <c r="U295" s="20">
        <v>2836.8339999999998</v>
      </c>
      <c r="V295" t="s">
        <v>233</v>
      </c>
      <c r="W295">
        <v>0</v>
      </c>
      <c r="X295">
        <v>0</v>
      </c>
      <c r="Y295">
        <v>0</v>
      </c>
      <c r="Z295">
        <v>0</v>
      </c>
      <c r="AA295" t="str">
        <f>+MID(Tabla_Consulta_desde_Reporte_de_Valorización_de_Instrumentos[[#This Row],[CODIGO_SBS]],7,1)</f>
        <v>5</v>
      </c>
      <c r="AB295" t="str">
        <f>_xlfn.XLOOKUP(Tabla_Consulta_desde_Reporte_de_Valorización_de_Instrumentos[[#This Row],[CODIGO_SBS]],G_P!A:A,G_P!E:E)</f>
        <v>Renta Variable</v>
      </c>
    </row>
    <row r="296" spans="2:28" hidden="1" x14ac:dyDescent="0.35">
      <c r="B296" s="22" t="s">
        <v>35557</v>
      </c>
      <c r="C296" t="s">
        <v>560</v>
      </c>
      <c r="D296" t="s">
        <v>424</v>
      </c>
      <c r="E296" t="s">
        <v>561</v>
      </c>
      <c r="F296" t="s">
        <v>602</v>
      </c>
      <c r="G296" t="s">
        <v>603</v>
      </c>
      <c r="H296" t="str">
        <f>+INDEX(Parametria!$V:$V,MATCH(Tabla_Consulta_desde_Reporte_de_Valorización_de_Instrumentos[[#This Row],[CODIGO_SBS]],Parametria!$B:$B,0))</f>
        <v>Groupama - Avenir Euro (Mid Small Caps)</v>
      </c>
      <c r="I296" t="s">
        <v>233</v>
      </c>
      <c r="J296" t="s">
        <v>604</v>
      </c>
      <c r="K296" t="s">
        <v>589</v>
      </c>
      <c r="L296">
        <v>1</v>
      </c>
      <c r="M296" s="20">
        <v>2488.6958991000001</v>
      </c>
      <c r="N296">
        <v>630.68304000000001</v>
      </c>
      <c r="O296">
        <v>1.3779999999999999</v>
      </c>
      <c r="P296" s="23"/>
      <c r="R296">
        <v>3.9460326999999999</v>
      </c>
      <c r="S296" t="s">
        <v>423</v>
      </c>
      <c r="T296">
        <v>2482.0366890999999</v>
      </c>
      <c r="U296" s="20">
        <v>627.98216000000002</v>
      </c>
      <c r="V296" t="s">
        <v>233</v>
      </c>
      <c r="W296">
        <v>0</v>
      </c>
      <c r="X296">
        <v>0</v>
      </c>
      <c r="Y296">
        <v>0</v>
      </c>
      <c r="Z296">
        <v>1.96</v>
      </c>
      <c r="AA296" t="str">
        <f>+MID(Tabla_Consulta_desde_Reporte_de_Valorización_de_Instrumentos[[#This Row],[CODIGO_SBS]],7,1)</f>
        <v>4</v>
      </c>
      <c r="AB296" t="str">
        <f>_xlfn.XLOOKUP(Tabla_Consulta_desde_Reporte_de_Valorización_de_Instrumentos[[#This Row],[CODIGO_SBS]],G_P!A:A,G_P!E:E)</f>
        <v>Renta Variable</v>
      </c>
    </row>
    <row r="297" spans="2:28" hidden="1" x14ac:dyDescent="0.35">
      <c r="B297" s="22" t="s">
        <v>35557</v>
      </c>
      <c r="C297" t="s">
        <v>560</v>
      </c>
      <c r="D297" t="s">
        <v>234</v>
      </c>
      <c r="E297" t="s">
        <v>561</v>
      </c>
      <c r="F297" t="s">
        <v>602</v>
      </c>
      <c r="G297" t="s">
        <v>603</v>
      </c>
      <c r="H297" t="str">
        <f>+INDEX(Parametria!$V:$V,MATCH(Tabla_Consulta_desde_Reporte_de_Valorización_de_Instrumentos[[#This Row],[CODIGO_SBS]],Parametria!$B:$B,0))</f>
        <v>Groupama - Avenir Euro (Mid Small Caps)</v>
      </c>
      <c r="I297" t="s">
        <v>233</v>
      </c>
      <c r="J297" t="s">
        <v>604</v>
      </c>
      <c r="K297" t="s">
        <v>589</v>
      </c>
      <c r="L297">
        <v>1</v>
      </c>
      <c r="M297" s="20">
        <v>3001.6056490000001</v>
      </c>
      <c r="N297">
        <v>760.66416000000004</v>
      </c>
      <c r="O297">
        <v>1.6619999999999999</v>
      </c>
      <c r="P297" s="23"/>
      <c r="R297">
        <v>3.9460326999999999</v>
      </c>
      <c r="S297" t="s">
        <v>423</v>
      </c>
      <c r="T297">
        <v>2993.5740039000002</v>
      </c>
      <c r="U297" s="20">
        <v>757.40664000000004</v>
      </c>
      <c r="V297" t="s">
        <v>233</v>
      </c>
      <c r="W297">
        <v>0</v>
      </c>
      <c r="X297">
        <v>0</v>
      </c>
      <c r="Y297">
        <v>0</v>
      </c>
      <c r="Z297">
        <v>1.96</v>
      </c>
      <c r="AA297" t="str">
        <f>+MID(Tabla_Consulta_desde_Reporte_de_Valorización_de_Instrumentos[[#This Row],[CODIGO_SBS]],7,1)</f>
        <v>4</v>
      </c>
      <c r="AB297" t="str">
        <f>_xlfn.XLOOKUP(Tabla_Consulta_desde_Reporte_de_Valorización_de_Instrumentos[[#This Row],[CODIGO_SBS]],G_P!A:A,G_P!E:E)</f>
        <v>Renta Variable</v>
      </c>
    </row>
    <row r="298" spans="2:28" hidden="1" x14ac:dyDescent="0.35">
      <c r="B298" s="22" t="s">
        <v>35557</v>
      </c>
      <c r="C298" t="s">
        <v>560</v>
      </c>
      <c r="D298" t="s">
        <v>32886</v>
      </c>
      <c r="E298" t="s">
        <v>561</v>
      </c>
      <c r="F298" t="s">
        <v>602</v>
      </c>
      <c r="G298" t="s">
        <v>603</v>
      </c>
      <c r="H298" t="str">
        <f>+INDEX(Parametria!$V:$V,MATCH(Tabla_Consulta_desde_Reporte_de_Valorización_de_Instrumentos[[#This Row],[CODIGO_SBS]],Parametria!$B:$B,0))</f>
        <v>Groupama - Avenir Euro (Mid Small Caps)</v>
      </c>
      <c r="I298" t="s">
        <v>233</v>
      </c>
      <c r="J298" t="s">
        <v>604</v>
      </c>
      <c r="K298" t="s">
        <v>589</v>
      </c>
      <c r="L298">
        <v>1</v>
      </c>
      <c r="M298" s="20">
        <v>1806.0202460999999</v>
      </c>
      <c r="N298">
        <v>457.68</v>
      </c>
      <c r="O298">
        <v>1</v>
      </c>
      <c r="P298" s="23"/>
      <c r="R298">
        <v>3.9460326999999999</v>
      </c>
      <c r="S298" t="s">
        <v>423</v>
      </c>
      <c r="T298">
        <v>1801.1877280000001</v>
      </c>
      <c r="U298" s="20">
        <v>455.72</v>
      </c>
      <c r="V298" t="s">
        <v>233</v>
      </c>
      <c r="W298">
        <v>0</v>
      </c>
      <c r="X298">
        <v>0</v>
      </c>
      <c r="Y298">
        <v>0</v>
      </c>
      <c r="Z298">
        <v>1.96</v>
      </c>
      <c r="AA298" t="str">
        <f>+MID(Tabla_Consulta_desde_Reporte_de_Valorización_de_Instrumentos[[#This Row],[CODIGO_SBS]],7,1)</f>
        <v>4</v>
      </c>
      <c r="AB298" t="str">
        <f>_xlfn.XLOOKUP(Tabla_Consulta_desde_Reporte_de_Valorización_de_Instrumentos[[#This Row],[CODIGO_SBS]],G_P!A:A,G_P!E:E)</f>
        <v>Renta Variable</v>
      </c>
    </row>
    <row r="299" spans="2:28" hidden="1" x14ac:dyDescent="0.35">
      <c r="B299" s="22" t="s">
        <v>35557</v>
      </c>
      <c r="C299" t="s">
        <v>560</v>
      </c>
      <c r="D299" t="s">
        <v>32886</v>
      </c>
      <c r="E299" t="s">
        <v>561</v>
      </c>
      <c r="F299" t="s">
        <v>608</v>
      </c>
      <c r="G299" t="s">
        <v>609</v>
      </c>
      <c r="H299" t="str">
        <f>+INDEX(Parametria!$V:$V,MATCH(Tabla_Consulta_desde_Reporte_de_Valorización_de_Instrumentos[[#This Row],[CODIGO_SBS]],Parametria!$B:$B,0))</f>
        <v>Pimco - US High Yield Bond</v>
      </c>
      <c r="I299" t="s">
        <v>233</v>
      </c>
      <c r="J299" t="s">
        <v>607</v>
      </c>
      <c r="K299" t="s">
        <v>275</v>
      </c>
      <c r="L299">
        <v>35.94</v>
      </c>
      <c r="M299" s="20">
        <v>159.87801300000001</v>
      </c>
      <c r="N299">
        <v>47.57</v>
      </c>
      <c r="O299">
        <v>1</v>
      </c>
      <c r="P299" s="23"/>
      <c r="R299">
        <v>3.3609</v>
      </c>
      <c r="S299" t="s">
        <v>232</v>
      </c>
      <c r="T299">
        <v>159.85800399999999</v>
      </c>
      <c r="U299" s="20">
        <v>47.54</v>
      </c>
      <c r="V299" t="s">
        <v>233</v>
      </c>
      <c r="W299">
        <v>0</v>
      </c>
      <c r="X299">
        <v>0</v>
      </c>
      <c r="Y299">
        <v>0</v>
      </c>
      <c r="Z299">
        <v>0.03</v>
      </c>
      <c r="AA299" t="str">
        <f>+MID(Tabla_Consulta_desde_Reporte_de_Valorización_de_Instrumentos[[#This Row],[CODIGO_SBS]],7,1)</f>
        <v>2</v>
      </c>
      <c r="AB299" t="str">
        <f>_xlfn.XLOOKUP(Tabla_Consulta_desde_Reporte_de_Valorización_de_Instrumentos[[#This Row],[CODIGO_SBS]],G_P!A:A,G_P!E:E)</f>
        <v>Renta Fija</v>
      </c>
    </row>
    <row r="300" spans="2:28" hidden="1" x14ac:dyDescent="0.35">
      <c r="B300" s="22" t="s">
        <v>35557</v>
      </c>
      <c r="C300" t="s">
        <v>560</v>
      </c>
      <c r="D300" t="s">
        <v>32886</v>
      </c>
      <c r="E300" t="s">
        <v>561</v>
      </c>
      <c r="F300" t="s">
        <v>610</v>
      </c>
      <c r="G300" t="s">
        <v>611</v>
      </c>
      <c r="H300" t="str">
        <f>+INDEX(Parametria!$V:$V,MATCH(Tabla_Consulta_desde_Reporte_de_Valorización_de_Instrumentos[[#This Row],[CODIGO_SBS]],Parametria!$B:$B,0))</f>
        <v>PIMCO - Asia High Yield Bond Fund</v>
      </c>
      <c r="I300" t="s">
        <v>233</v>
      </c>
      <c r="J300" t="s">
        <v>607</v>
      </c>
      <c r="K300" t="s">
        <v>275</v>
      </c>
      <c r="L300">
        <v>1</v>
      </c>
      <c r="M300" s="20">
        <v>43564248.827025197</v>
      </c>
      <c r="N300">
        <v>12962078.26089</v>
      </c>
      <c r="O300">
        <v>1156296.0090000001</v>
      </c>
      <c r="P300" s="23"/>
      <c r="R300">
        <v>3.3609</v>
      </c>
      <c r="S300" t="s">
        <v>232</v>
      </c>
      <c r="T300">
        <v>43586284.360068701</v>
      </c>
      <c r="U300" s="20">
        <v>12962078.26089</v>
      </c>
      <c r="V300" t="s">
        <v>233</v>
      </c>
      <c r="W300">
        <v>0</v>
      </c>
      <c r="X300">
        <v>0</v>
      </c>
      <c r="Y300">
        <v>0</v>
      </c>
      <c r="Z300">
        <v>0</v>
      </c>
      <c r="AA300" t="str">
        <f>+MID(Tabla_Consulta_desde_Reporte_de_Valorización_de_Instrumentos[[#This Row],[CODIGO_SBS]],7,1)</f>
        <v>2</v>
      </c>
      <c r="AB300" t="str">
        <f>_xlfn.XLOOKUP(Tabla_Consulta_desde_Reporte_de_Valorización_de_Instrumentos[[#This Row],[CODIGO_SBS]],G_P!A:A,G_P!E:E)</f>
        <v>Renta Fija</v>
      </c>
    </row>
    <row r="301" spans="2:28" hidden="1" x14ac:dyDescent="0.35">
      <c r="B301" s="22" t="s">
        <v>35557</v>
      </c>
      <c r="C301" t="s">
        <v>560</v>
      </c>
      <c r="D301" t="s">
        <v>32886</v>
      </c>
      <c r="E301" t="s">
        <v>561</v>
      </c>
      <c r="F301" t="s">
        <v>612</v>
      </c>
      <c r="G301" t="s">
        <v>613</v>
      </c>
      <c r="H301" t="str">
        <f>+INDEX(Parametria!$V:$V,MATCH(Tabla_Consulta_desde_Reporte_de_Valorización_de_Instrumentos[[#This Row],[CODIGO_SBS]],Parametria!$B:$B,0))</f>
        <v>Pimco - GIS Income Fund</v>
      </c>
      <c r="I301" t="s">
        <v>233</v>
      </c>
      <c r="J301" t="s">
        <v>607</v>
      </c>
      <c r="K301" t="s">
        <v>275</v>
      </c>
      <c r="L301">
        <v>12</v>
      </c>
      <c r="M301" s="20">
        <v>51354220.830055103</v>
      </c>
      <c r="N301">
        <v>15279901.46391</v>
      </c>
      <c r="O301">
        <v>762850.79700000002</v>
      </c>
      <c r="P301" s="23"/>
      <c r="R301">
        <v>3.3609</v>
      </c>
      <c r="S301" t="s">
        <v>232</v>
      </c>
      <c r="T301">
        <v>51354545.041643798</v>
      </c>
      <c r="U301" s="20">
        <v>15272272.955940001</v>
      </c>
      <c r="V301" t="s">
        <v>233</v>
      </c>
      <c r="W301">
        <v>0</v>
      </c>
      <c r="X301">
        <v>0</v>
      </c>
      <c r="Y301">
        <v>0</v>
      </c>
      <c r="Z301">
        <v>0.01</v>
      </c>
      <c r="AA301" t="str">
        <f>+MID(Tabla_Consulta_desde_Reporte_de_Valorización_de_Instrumentos[[#This Row],[CODIGO_SBS]],7,1)</f>
        <v>2</v>
      </c>
      <c r="AB301" t="str">
        <f>_xlfn.XLOOKUP(Tabla_Consulta_desde_Reporte_de_Valorización_de_Instrumentos[[#This Row],[CODIGO_SBS]],G_P!A:A,G_P!E:E)</f>
        <v>Renta Fija</v>
      </c>
    </row>
    <row r="302" spans="2:28" hidden="1" x14ac:dyDescent="0.35">
      <c r="B302" s="22" t="s">
        <v>35557</v>
      </c>
      <c r="C302" t="s">
        <v>560</v>
      </c>
      <c r="D302" t="s">
        <v>234</v>
      </c>
      <c r="E302" t="s">
        <v>561</v>
      </c>
      <c r="F302" t="s">
        <v>612</v>
      </c>
      <c r="G302" t="s">
        <v>613</v>
      </c>
      <c r="H302" t="str">
        <f>+INDEX(Parametria!$V:$V,MATCH(Tabla_Consulta_desde_Reporte_de_Valorización_de_Instrumentos[[#This Row],[CODIGO_SBS]],Parametria!$B:$B,0))</f>
        <v>Pimco - GIS Income Fund</v>
      </c>
      <c r="I302" t="s">
        <v>233</v>
      </c>
      <c r="J302" t="s">
        <v>607</v>
      </c>
      <c r="K302" t="s">
        <v>275</v>
      </c>
      <c r="L302">
        <v>12</v>
      </c>
      <c r="M302" s="20">
        <v>108.24867380000001</v>
      </c>
      <c r="N302">
        <v>32.208240000000004</v>
      </c>
      <c r="O302">
        <v>1.6080000000000001</v>
      </c>
      <c r="P302" s="23"/>
      <c r="R302">
        <v>3.3609</v>
      </c>
      <c r="S302" t="s">
        <v>232</v>
      </c>
      <c r="T302">
        <v>108.24935720000001</v>
      </c>
      <c r="U302" s="20">
        <v>32.192160000000001</v>
      </c>
      <c r="V302" t="s">
        <v>233</v>
      </c>
      <c r="W302">
        <v>0</v>
      </c>
      <c r="X302">
        <v>0</v>
      </c>
      <c r="Y302">
        <v>0</v>
      </c>
      <c r="Z302">
        <v>0.01</v>
      </c>
      <c r="AA302" t="str">
        <f>+MID(Tabla_Consulta_desde_Reporte_de_Valorización_de_Instrumentos[[#This Row],[CODIGO_SBS]],7,1)</f>
        <v>2</v>
      </c>
      <c r="AB302" t="str">
        <f>_xlfn.XLOOKUP(Tabla_Consulta_desde_Reporte_de_Valorización_de_Instrumentos[[#This Row],[CODIGO_SBS]],G_P!A:A,G_P!E:E)</f>
        <v>Renta Fija</v>
      </c>
    </row>
    <row r="303" spans="2:28" hidden="1" x14ac:dyDescent="0.35">
      <c r="B303" s="22" t="s">
        <v>35557</v>
      </c>
      <c r="C303" t="s">
        <v>560</v>
      </c>
      <c r="D303" t="s">
        <v>234</v>
      </c>
      <c r="E303" t="s">
        <v>561</v>
      </c>
      <c r="F303" t="s">
        <v>610</v>
      </c>
      <c r="G303" t="s">
        <v>611</v>
      </c>
      <c r="H303" t="str">
        <f>+INDEX(Parametria!$V:$V,MATCH(Tabla_Consulta_desde_Reporte_de_Valorización_de_Instrumentos[[#This Row],[CODIGO_SBS]],Parametria!$B:$B,0))</f>
        <v>PIMCO - Asia High Yield Bond Fund</v>
      </c>
      <c r="I303" t="s">
        <v>233</v>
      </c>
      <c r="J303" t="s">
        <v>607</v>
      </c>
      <c r="K303" t="s">
        <v>275</v>
      </c>
      <c r="L303">
        <v>1</v>
      </c>
      <c r="M303" s="20">
        <v>39.634824799999997</v>
      </c>
      <c r="N303">
        <v>11.792920000000001</v>
      </c>
      <c r="O303">
        <v>1.052</v>
      </c>
      <c r="P303" s="23"/>
      <c r="R303">
        <v>3.3609</v>
      </c>
      <c r="S303" t="s">
        <v>232</v>
      </c>
      <c r="T303">
        <v>39.654872699999999</v>
      </c>
      <c r="U303" s="20">
        <v>11.792920000000001</v>
      </c>
      <c r="V303" t="s">
        <v>233</v>
      </c>
      <c r="W303">
        <v>0</v>
      </c>
      <c r="X303">
        <v>0</v>
      </c>
      <c r="Y303">
        <v>0</v>
      </c>
      <c r="Z303">
        <v>0</v>
      </c>
      <c r="AA303" t="str">
        <f>+MID(Tabla_Consulta_desde_Reporte_de_Valorización_de_Instrumentos[[#This Row],[CODIGO_SBS]],7,1)</f>
        <v>2</v>
      </c>
      <c r="AB303" t="str">
        <f>_xlfn.XLOOKUP(Tabla_Consulta_desde_Reporte_de_Valorización_de_Instrumentos[[#This Row],[CODIGO_SBS]],G_P!A:A,G_P!E:E)</f>
        <v>Renta Fija</v>
      </c>
    </row>
    <row r="304" spans="2:28" hidden="1" x14ac:dyDescent="0.35">
      <c r="B304" s="22" t="s">
        <v>35557</v>
      </c>
      <c r="C304" t="s">
        <v>560</v>
      </c>
      <c r="D304" t="s">
        <v>234</v>
      </c>
      <c r="E304" t="s">
        <v>561</v>
      </c>
      <c r="F304" t="s">
        <v>608</v>
      </c>
      <c r="G304" t="s">
        <v>609</v>
      </c>
      <c r="H304" t="str">
        <f>+INDEX(Parametria!$V:$V,MATCH(Tabla_Consulta_desde_Reporte_de_Valorización_de_Instrumentos[[#This Row],[CODIGO_SBS]],Parametria!$B:$B,0))</f>
        <v>Pimco - US High Yield Bond</v>
      </c>
      <c r="I304" t="s">
        <v>233</v>
      </c>
      <c r="J304" t="s">
        <v>607</v>
      </c>
      <c r="K304" t="s">
        <v>275</v>
      </c>
      <c r="L304">
        <v>35.94</v>
      </c>
      <c r="M304" s="20">
        <v>159.87801300000001</v>
      </c>
      <c r="N304">
        <v>47.57</v>
      </c>
      <c r="O304">
        <v>1</v>
      </c>
      <c r="P304" s="23"/>
      <c r="R304">
        <v>3.3609</v>
      </c>
      <c r="S304" t="s">
        <v>232</v>
      </c>
      <c r="T304">
        <v>159.85800399999999</v>
      </c>
      <c r="U304" s="20">
        <v>47.54</v>
      </c>
      <c r="V304" t="s">
        <v>233</v>
      </c>
      <c r="W304">
        <v>0</v>
      </c>
      <c r="X304">
        <v>0</v>
      </c>
      <c r="Y304">
        <v>0</v>
      </c>
      <c r="Z304">
        <v>0.03</v>
      </c>
      <c r="AA304" t="str">
        <f>+MID(Tabla_Consulta_desde_Reporte_de_Valorización_de_Instrumentos[[#This Row],[CODIGO_SBS]],7,1)</f>
        <v>2</v>
      </c>
      <c r="AB304" t="str">
        <f>_xlfn.XLOOKUP(Tabla_Consulta_desde_Reporte_de_Valorización_de_Instrumentos[[#This Row],[CODIGO_SBS]],G_P!A:A,G_P!E:E)</f>
        <v>Renta Fija</v>
      </c>
    </row>
    <row r="305" spans="2:28" hidden="1" x14ac:dyDescent="0.35">
      <c r="B305" s="22" t="s">
        <v>35557</v>
      </c>
      <c r="C305" t="s">
        <v>560</v>
      </c>
      <c r="D305" t="s">
        <v>234</v>
      </c>
      <c r="E305" t="s">
        <v>561</v>
      </c>
      <c r="F305" t="s">
        <v>605</v>
      </c>
      <c r="G305" t="s">
        <v>606</v>
      </c>
      <c r="H305" t="str">
        <f>+INDEX(Parametria!$V:$V,MATCH(Tabla_Consulta_desde_Reporte_de_Valorización_de_Instrumentos[[#This Row],[CODIGO_SBS]],Parametria!$B:$B,0))</f>
        <v>Pimco - Emerging Markets Local Bond Fund</v>
      </c>
      <c r="I305" t="s">
        <v>233</v>
      </c>
      <c r="J305" t="s">
        <v>607</v>
      </c>
      <c r="K305" t="s">
        <v>275</v>
      </c>
      <c r="L305">
        <v>1</v>
      </c>
      <c r="M305" s="20">
        <v>144364173.81532869</v>
      </c>
      <c r="N305">
        <v>42954022.379519999</v>
      </c>
      <c r="O305">
        <v>2396987.8560000001</v>
      </c>
      <c r="P305" s="23"/>
      <c r="R305">
        <v>3.3609</v>
      </c>
      <c r="S305" t="s">
        <v>232</v>
      </c>
      <c r="T305">
        <v>144275993.42608219</v>
      </c>
      <c r="U305" s="20">
        <v>42906082.622400001</v>
      </c>
      <c r="V305" t="s">
        <v>233</v>
      </c>
      <c r="W305">
        <v>0</v>
      </c>
      <c r="X305">
        <v>0</v>
      </c>
      <c r="Y305">
        <v>0</v>
      </c>
      <c r="Z305">
        <v>0.02</v>
      </c>
      <c r="AA305" t="str">
        <f>+MID(Tabla_Consulta_desde_Reporte_de_Valorización_de_Instrumentos[[#This Row],[CODIGO_SBS]],7,1)</f>
        <v>2</v>
      </c>
      <c r="AB305" t="str">
        <f>_xlfn.XLOOKUP(Tabla_Consulta_desde_Reporte_de_Valorización_de_Instrumentos[[#This Row],[CODIGO_SBS]],G_P!A:A,G_P!E:E)</f>
        <v>Renta Fija</v>
      </c>
    </row>
    <row r="306" spans="2:28" hidden="1" x14ac:dyDescent="0.35">
      <c r="B306" s="22" t="s">
        <v>35557</v>
      </c>
      <c r="C306" t="s">
        <v>560</v>
      </c>
      <c r="D306" t="s">
        <v>32886</v>
      </c>
      <c r="E306" t="s">
        <v>561</v>
      </c>
      <c r="F306" t="s">
        <v>605</v>
      </c>
      <c r="G306" t="s">
        <v>606</v>
      </c>
      <c r="H306" t="str">
        <f>+INDEX(Parametria!$V:$V,MATCH(Tabla_Consulta_desde_Reporte_de_Valorización_de_Instrumentos[[#This Row],[CODIGO_SBS]],Parametria!$B:$B,0))</f>
        <v>Pimco - Emerging Markets Local Bond Fund</v>
      </c>
      <c r="I306" t="s">
        <v>233</v>
      </c>
      <c r="J306" t="s">
        <v>607</v>
      </c>
      <c r="K306" t="s">
        <v>275</v>
      </c>
      <c r="L306">
        <v>1</v>
      </c>
      <c r="M306" s="20">
        <v>346923377.262137</v>
      </c>
      <c r="N306">
        <v>103223356.02432001</v>
      </c>
      <c r="O306">
        <v>5760231.9210000001</v>
      </c>
      <c r="P306" s="23"/>
      <c r="R306">
        <v>3.3609</v>
      </c>
      <c r="S306" t="s">
        <v>232</v>
      </c>
      <c r="T306">
        <v>346711469.8502273</v>
      </c>
      <c r="U306" s="20">
        <v>103108151.38590001</v>
      </c>
      <c r="V306" t="s">
        <v>233</v>
      </c>
      <c r="W306">
        <v>0</v>
      </c>
      <c r="X306">
        <v>0</v>
      </c>
      <c r="Y306">
        <v>0</v>
      </c>
      <c r="Z306">
        <v>0.02</v>
      </c>
      <c r="AA306" t="str">
        <f>+MID(Tabla_Consulta_desde_Reporte_de_Valorización_de_Instrumentos[[#This Row],[CODIGO_SBS]],7,1)</f>
        <v>2</v>
      </c>
      <c r="AB306" t="str">
        <f>_xlfn.XLOOKUP(Tabla_Consulta_desde_Reporte_de_Valorización_de_Instrumentos[[#This Row],[CODIGO_SBS]],G_P!A:A,G_P!E:E)</f>
        <v>Renta Fija</v>
      </c>
    </row>
    <row r="307" spans="2:28" hidden="1" x14ac:dyDescent="0.35">
      <c r="B307" s="22" t="s">
        <v>35557</v>
      </c>
      <c r="C307" t="s">
        <v>560</v>
      </c>
      <c r="D307" t="s">
        <v>424</v>
      </c>
      <c r="E307" t="s">
        <v>561</v>
      </c>
      <c r="F307" t="s">
        <v>614</v>
      </c>
      <c r="G307" t="s">
        <v>615</v>
      </c>
      <c r="H307" t="str">
        <f>+INDEX(Parametria!$V:$V,MATCH(Tabla_Consulta_desde_Reporte_de_Valorización_de_Instrumentos[[#This Row],[CODIGO_SBS]],Parametria!$B:$B,0))</f>
        <v>Man GLG - Continental European Growth</v>
      </c>
      <c r="I307" t="s">
        <v>233</v>
      </c>
      <c r="J307" t="s">
        <v>616</v>
      </c>
      <c r="K307" t="s">
        <v>252</v>
      </c>
      <c r="L307">
        <v>1</v>
      </c>
      <c r="M307" s="20">
        <v>65.156930299999999</v>
      </c>
      <c r="N307">
        <v>14.407514000000001</v>
      </c>
      <c r="O307">
        <v>1.661</v>
      </c>
      <c r="P307" s="23"/>
      <c r="R307">
        <v>4.5224270000000004</v>
      </c>
      <c r="S307" t="s">
        <v>423</v>
      </c>
      <c r="T307">
        <v>65.099722900000003</v>
      </c>
      <c r="U307" s="20">
        <v>14.372633</v>
      </c>
      <c r="V307" t="s">
        <v>233</v>
      </c>
      <c r="W307">
        <v>0</v>
      </c>
      <c r="X307">
        <v>0</v>
      </c>
      <c r="Y307">
        <v>0</v>
      </c>
      <c r="Z307">
        <v>2.1000000000000001E-2</v>
      </c>
      <c r="AA307" t="str">
        <f>+MID(Tabla_Consulta_desde_Reporte_de_Valorización_de_Instrumentos[[#This Row],[CODIGO_SBS]],7,1)</f>
        <v>6</v>
      </c>
      <c r="AB307" t="str">
        <f>_xlfn.XLOOKUP(Tabla_Consulta_desde_Reporte_de_Valorización_de_Instrumentos[[#This Row],[CODIGO_SBS]],G_P!A:A,G_P!E:E)</f>
        <v>Renta Variable</v>
      </c>
    </row>
    <row r="308" spans="2:28" hidden="1" x14ac:dyDescent="0.35">
      <c r="B308" s="22" t="s">
        <v>35557</v>
      </c>
      <c r="C308" t="s">
        <v>560</v>
      </c>
      <c r="D308" t="s">
        <v>234</v>
      </c>
      <c r="E308" t="s">
        <v>561</v>
      </c>
      <c r="F308" t="s">
        <v>614</v>
      </c>
      <c r="G308" t="s">
        <v>615</v>
      </c>
      <c r="H308" t="str">
        <f>+INDEX(Parametria!$V:$V,MATCH(Tabla_Consulta_desde_Reporte_de_Valorización_de_Instrumentos[[#This Row],[CODIGO_SBS]],Parametria!$B:$B,0))</f>
        <v>Man GLG - Continental European Growth</v>
      </c>
      <c r="I308" t="s">
        <v>233</v>
      </c>
      <c r="J308" t="s">
        <v>616</v>
      </c>
      <c r="K308" t="s">
        <v>252</v>
      </c>
      <c r="L308">
        <v>1</v>
      </c>
      <c r="M308" s="20">
        <v>40.757405499999997</v>
      </c>
      <c r="N308">
        <v>9.0122859999999996</v>
      </c>
      <c r="O308">
        <v>1.0389999999999999</v>
      </c>
      <c r="P308" s="23"/>
      <c r="R308">
        <v>4.5224270000000004</v>
      </c>
      <c r="S308" t="s">
        <v>423</v>
      </c>
      <c r="T308">
        <v>40.721620799999997</v>
      </c>
      <c r="U308" s="20">
        <v>8.9904670000000007</v>
      </c>
      <c r="V308" t="s">
        <v>233</v>
      </c>
      <c r="W308">
        <v>0</v>
      </c>
      <c r="X308">
        <v>0</v>
      </c>
      <c r="Y308">
        <v>0</v>
      </c>
      <c r="Z308">
        <v>2.1000000000000001E-2</v>
      </c>
      <c r="AA308" t="str">
        <f>+MID(Tabla_Consulta_desde_Reporte_de_Valorización_de_Instrumentos[[#This Row],[CODIGO_SBS]],7,1)</f>
        <v>6</v>
      </c>
      <c r="AB308" t="str">
        <f>_xlfn.XLOOKUP(Tabla_Consulta_desde_Reporte_de_Valorización_de_Instrumentos[[#This Row],[CODIGO_SBS]],G_P!A:A,G_P!E:E)</f>
        <v>Renta Variable</v>
      </c>
    </row>
    <row r="309" spans="2:28" hidden="1" x14ac:dyDescent="0.35">
      <c r="B309" s="22" t="s">
        <v>35557</v>
      </c>
      <c r="C309" t="s">
        <v>560</v>
      </c>
      <c r="D309" t="s">
        <v>234</v>
      </c>
      <c r="E309" t="s">
        <v>561</v>
      </c>
      <c r="F309" t="s">
        <v>617</v>
      </c>
      <c r="G309" t="s">
        <v>618</v>
      </c>
      <c r="H309" t="str">
        <f>+INDEX(Parametria!$V:$V,MATCH(Tabla_Consulta_desde_Reporte_de_Valorización_de_Instrumentos[[#This Row],[CODIGO_SBS]],Parametria!$B:$B,0))</f>
        <v>Janus Henderson - Horizon Euroland Fund</v>
      </c>
      <c r="I309" t="s">
        <v>233</v>
      </c>
      <c r="J309" t="s">
        <v>619</v>
      </c>
      <c r="K309" t="s">
        <v>589</v>
      </c>
      <c r="L309">
        <v>1</v>
      </c>
      <c r="M309" s="20">
        <v>83.063988300000005</v>
      </c>
      <c r="N309">
        <v>21.05</v>
      </c>
      <c r="O309">
        <v>1</v>
      </c>
      <c r="P309" s="23"/>
      <c r="R309">
        <v>3.9460326999999999</v>
      </c>
      <c r="S309" t="s">
        <v>423</v>
      </c>
      <c r="T309">
        <v>83.316592</v>
      </c>
      <c r="U309" s="20">
        <v>21.08</v>
      </c>
      <c r="V309" t="s">
        <v>233</v>
      </c>
      <c r="W309">
        <v>0</v>
      </c>
      <c r="X309">
        <v>0</v>
      </c>
      <c r="Y309">
        <v>0</v>
      </c>
      <c r="Z309">
        <v>-0.03</v>
      </c>
      <c r="AA309" t="str">
        <f>+MID(Tabla_Consulta_desde_Reporte_de_Valorización_de_Instrumentos[[#This Row],[CODIGO_SBS]],7,1)</f>
        <v>4</v>
      </c>
      <c r="AB309" t="str">
        <f>_xlfn.XLOOKUP(Tabla_Consulta_desde_Reporte_de_Valorización_de_Instrumentos[[#This Row],[CODIGO_SBS]],G_P!A:A,G_P!E:E)</f>
        <v>Renta Variable</v>
      </c>
    </row>
    <row r="310" spans="2:28" hidden="1" x14ac:dyDescent="0.35">
      <c r="B310" s="22" t="s">
        <v>35557</v>
      </c>
      <c r="C310" t="s">
        <v>560</v>
      </c>
      <c r="D310" t="s">
        <v>424</v>
      </c>
      <c r="E310" t="s">
        <v>561</v>
      </c>
      <c r="F310" t="s">
        <v>617</v>
      </c>
      <c r="G310" t="s">
        <v>618</v>
      </c>
      <c r="H310" t="str">
        <f>+INDEX(Parametria!$V:$V,MATCH(Tabla_Consulta_desde_Reporte_de_Valorización_de_Instrumentos[[#This Row],[CODIGO_SBS]],Parametria!$B:$B,0))</f>
        <v>Janus Henderson - Horizon Euroland Fund</v>
      </c>
      <c r="I310" t="s">
        <v>233</v>
      </c>
      <c r="J310" t="s">
        <v>619</v>
      </c>
      <c r="K310" t="s">
        <v>589</v>
      </c>
      <c r="L310">
        <v>1</v>
      </c>
      <c r="M310" s="20">
        <v>83.063988300000005</v>
      </c>
      <c r="N310">
        <v>21.05</v>
      </c>
      <c r="O310">
        <v>1</v>
      </c>
      <c r="P310" s="23"/>
      <c r="R310">
        <v>3.9460326999999999</v>
      </c>
      <c r="S310" t="s">
        <v>423</v>
      </c>
      <c r="T310">
        <v>83.316592</v>
      </c>
      <c r="U310" s="20">
        <v>21.08</v>
      </c>
      <c r="V310" t="s">
        <v>233</v>
      </c>
      <c r="W310">
        <v>0</v>
      </c>
      <c r="X310">
        <v>0</v>
      </c>
      <c r="Y310">
        <v>0</v>
      </c>
      <c r="Z310">
        <v>-0.03</v>
      </c>
      <c r="AA310" t="str">
        <f>+MID(Tabla_Consulta_desde_Reporte_de_Valorización_de_Instrumentos[[#This Row],[CODIGO_SBS]],7,1)</f>
        <v>4</v>
      </c>
      <c r="AB310" t="str">
        <f>_xlfn.XLOOKUP(Tabla_Consulta_desde_Reporte_de_Valorización_de_Instrumentos[[#This Row],[CODIGO_SBS]],G_P!A:A,G_P!E:E)</f>
        <v>Renta Variable</v>
      </c>
    </row>
    <row r="311" spans="2:28" hidden="1" x14ac:dyDescent="0.35">
      <c r="B311" s="22" t="s">
        <v>35557</v>
      </c>
      <c r="C311" t="s">
        <v>560</v>
      </c>
      <c r="D311" t="s">
        <v>32886</v>
      </c>
      <c r="E311" t="s">
        <v>561</v>
      </c>
      <c r="F311" t="s">
        <v>24934</v>
      </c>
      <c r="G311" t="s">
        <v>24935</v>
      </c>
      <c r="H311" t="str">
        <f>+INDEX(Parametria!$V:$V,MATCH(Tabla_Consulta_desde_Reporte_de_Valorización_de_Instrumentos[[#This Row],[CODIGO_SBS]],Parametria!$B:$B,0))</f>
        <v>Global Evolution Funds - Frontier Markets Fund</v>
      </c>
      <c r="I311" t="s">
        <v>233</v>
      </c>
      <c r="J311" t="s">
        <v>32907</v>
      </c>
      <c r="K311" t="s">
        <v>275</v>
      </c>
      <c r="L311">
        <v>1</v>
      </c>
      <c r="M311" s="20">
        <v>236091564.82932031</v>
      </c>
      <c r="N311">
        <v>70246530.640400007</v>
      </c>
      <c r="O311">
        <v>339125.86</v>
      </c>
      <c r="P311" s="23"/>
      <c r="R311">
        <v>3.3609</v>
      </c>
      <c r="S311" t="s">
        <v>232</v>
      </c>
      <c r="T311">
        <v>235982915.0080418</v>
      </c>
      <c r="U311" s="20">
        <v>70178705.468400002</v>
      </c>
      <c r="V311" t="s">
        <v>233</v>
      </c>
      <c r="W311">
        <v>0</v>
      </c>
      <c r="X311">
        <v>0</v>
      </c>
      <c r="Y311">
        <v>0</v>
      </c>
      <c r="Z311">
        <v>0.2</v>
      </c>
      <c r="AA311" t="str">
        <f>+MID(Tabla_Consulta_desde_Reporte_de_Valorización_de_Instrumentos[[#This Row],[CODIGO_SBS]],7,1)</f>
        <v>2</v>
      </c>
      <c r="AB311" t="str">
        <f>_xlfn.XLOOKUP(Tabla_Consulta_desde_Reporte_de_Valorización_de_Instrumentos[[#This Row],[CODIGO_SBS]],G_P!A:A,G_P!E:E)</f>
        <v>Renta Fija</v>
      </c>
    </row>
    <row r="312" spans="2:28" hidden="1" x14ac:dyDescent="0.35">
      <c r="B312" s="22" t="s">
        <v>35557</v>
      </c>
      <c r="C312" t="s">
        <v>560</v>
      </c>
      <c r="D312" t="s">
        <v>424</v>
      </c>
      <c r="E312" t="s">
        <v>561</v>
      </c>
      <c r="F312" t="s">
        <v>620</v>
      </c>
      <c r="G312" t="s">
        <v>621</v>
      </c>
      <c r="H312" t="str">
        <f>+INDEX(Parametria!$V:$V,MATCH(Tabla_Consulta_desde_Reporte_de_Valorización_de_Instrumentos[[#This Row],[CODIGO_SBS]],Parametria!$B:$B,0))</f>
        <v>Veritas - Asian Fund</v>
      </c>
      <c r="I312" t="s">
        <v>233</v>
      </c>
      <c r="J312" t="s">
        <v>622</v>
      </c>
      <c r="K312" t="s">
        <v>275</v>
      </c>
      <c r="L312">
        <v>591.01</v>
      </c>
      <c r="M312" s="20">
        <v>2706.8112341999999</v>
      </c>
      <c r="N312">
        <v>805.38285410000003</v>
      </c>
      <c r="O312">
        <v>1.0016</v>
      </c>
      <c r="P312" s="23"/>
      <c r="R312">
        <v>3.3609</v>
      </c>
      <c r="S312" t="s">
        <v>423</v>
      </c>
      <c r="T312">
        <v>2710.4446781000001</v>
      </c>
      <c r="U312" s="20">
        <v>806.05622979999998</v>
      </c>
      <c r="V312" t="s">
        <v>233</v>
      </c>
      <c r="W312">
        <v>0</v>
      </c>
      <c r="X312">
        <v>0</v>
      </c>
      <c r="Y312">
        <v>0</v>
      </c>
      <c r="Z312">
        <v>-0.67230000000000001</v>
      </c>
      <c r="AA312" t="str">
        <f>+MID(Tabla_Consulta_desde_Reporte_de_Valorización_de_Instrumentos[[#This Row],[CODIGO_SBS]],7,1)</f>
        <v>2</v>
      </c>
      <c r="AB312" t="str">
        <f>_xlfn.XLOOKUP(Tabla_Consulta_desde_Reporte_de_Valorización_de_Instrumentos[[#This Row],[CODIGO_SBS]],G_P!A:A,G_P!E:E)</f>
        <v>Renta Variable</v>
      </c>
    </row>
    <row r="313" spans="2:28" hidden="1" x14ac:dyDescent="0.35">
      <c r="B313" s="22" t="s">
        <v>35557</v>
      </c>
      <c r="C313" t="s">
        <v>560</v>
      </c>
      <c r="D313" t="s">
        <v>234</v>
      </c>
      <c r="E313" t="s">
        <v>561</v>
      </c>
      <c r="F313" t="s">
        <v>620</v>
      </c>
      <c r="G313" t="s">
        <v>621</v>
      </c>
      <c r="H313" t="str">
        <f>+INDEX(Parametria!$V:$V,MATCH(Tabla_Consulta_desde_Reporte_de_Valorización_de_Instrumentos[[#This Row],[CODIGO_SBS]],Parametria!$B:$B,0))</f>
        <v>Veritas - Asian Fund</v>
      </c>
      <c r="I313" t="s">
        <v>233</v>
      </c>
      <c r="J313" t="s">
        <v>622</v>
      </c>
      <c r="K313" t="s">
        <v>275</v>
      </c>
      <c r="L313">
        <v>591.01</v>
      </c>
      <c r="M313" s="20">
        <v>2714.9186960000002</v>
      </c>
      <c r="N313">
        <v>807.79514300000005</v>
      </c>
      <c r="O313">
        <v>1.0045999999999999</v>
      </c>
      <c r="P313" s="23"/>
      <c r="R313">
        <v>3.3609</v>
      </c>
      <c r="S313" t="s">
        <v>423</v>
      </c>
      <c r="T313">
        <v>2718.5630228</v>
      </c>
      <c r="U313" s="20">
        <v>808.47053559999995</v>
      </c>
      <c r="V313" t="s">
        <v>233</v>
      </c>
      <c r="W313">
        <v>0</v>
      </c>
      <c r="X313">
        <v>0</v>
      </c>
      <c r="Y313">
        <v>0</v>
      </c>
      <c r="Z313">
        <v>-0.67230000000000001</v>
      </c>
      <c r="AA313" t="str">
        <f>+MID(Tabla_Consulta_desde_Reporte_de_Valorización_de_Instrumentos[[#This Row],[CODIGO_SBS]],7,1)</f>
        <v>2</v>
      </c>
      <c r="AB313" t="str">
        <f>_xlfn.XLOOKUP(Tabla_Consulta_desde_Reporte_de_Valorización_de_Instrumentos[[#This Row],[CODIGO_SBS]],G_P!A:A,G_P!E:E)</f>
        <v>Renta Variable</v>
      </c>
    </row>
    <row r="314" spans="2:28" hidden="1" x14ac:dyDescent="0.35">
      <c r="B314" s="22" t="s">
        <v>35557</v>
      </c>
      <c r="C314" t="s">
        <v>560</v>
      </c>
      <c r="D314" t="s">
        <v>234</v>
      </c>
      <c r="E314" t="s">
        <v>561</v>
      </c>
      <c r="F314" t="s">
        <v>623</v>
      </c>
      <c r="G314" t="s">
        <v>624</v>
      </c>
      <c r="H314" t="str">
        <f>+INDEX(Parametria!$V:$V,MATCH(Tabla_Consulta_desde_Reporte_de_Valorización_de_Instrumentos[[#This Row],[CODIGO_SBS]],Parametria!$B:$B,0))</f>
        <v>Degroof - EM  Sustainable Debt</v>
      </c>
      <c r="I314" t="s">
        <v>233</v>
      </c>
      <c r="J314" t="s">
        <v>625</v>
      </c>
      <c r="K314" t="s">
        <v>275</v>
      </c>
      <c r="L314">
        <v>126.51</v>
      </c>
      <c r="M314" s="20">
        <v>520.77145499999995</v>
      </c>
      <c r="N314">
        <v>154.94999999999999</v>
      </c>
      <c r="O314">
        <v>1</v>
      </c>
      <c r="P314" s="23"/>
      <c r="R314">
        <v>3.3609</v>
      </c>
      <c r="S314" t="s">
        <v>232</v>
      </c>
      <c r="T314">
        <v>519.656204</v>
      </c>
      <c r="U314" s="20">
        <v>154.54</v>
      </c>
      <c r="V314" t="s">
        <v>233</v>
      </c>
      <c r="W314">
        <v>0</v>
      </c>
      <c r="X314">
        <v>0</v>
      </c>
      <c r="Y314">
        <v>0</v>
      </c>
      <c r="Z314">
        <v>0.41</v>
      </c>
      <c r="AA314" t="str">
        <f>+MID(Tabla_Consulta_desde_Reporte_de_Valorización_de_Instrumentos[[#This Row],[CODIGO_SBS]],7,1)</f>
        <v>2</v>
      </c>
      <c r="AB314" t="str">
        <f>_xlfn.XLOOKUP(Tabla_Consulta_desde_Reporte_de_Valorización_de_Instrumentos[[#This Row],[CODIGO_SBS]],G_P!A:A,G_P!E:E)</f>
        <v>Renta Fija</v>
      </c>
    </row>
    <row r="315" spans="2:28" hidden="1" x14ac:dyDescent="0.35">
      <c r="B315" s="22" t="s">
        <v>35557</v>
      </c>
      <c r="C315" t="s">
        <v>560</v>
      </c>
      <c r="D315" t="s">
        <v>32886</v>
      </c>
      <c r="E315" t="s">
        <v>561</v>
      </c>
      <c r="F315" t="s">
        <v>623</v>
      </c>
      <c r="G315" t="s">
        <v>624</v>
      </c>
      <c r="H315" t="str">
        <f>+INDEX(Parametria!$V:$V,MATCH(Tabla_Consulta_desde_Reporte_de_Valorización_de_Instrumentos[[#This Row],[CODIGO_SBS]],Parametria!$B:$B,0))</f>
        <v>Degroof - EM  Sustainable Debt</v>
      </c>
      <c r="I315" t="s">
        <v>233</v>
      </c>
      <c r="J315" t="s">
        <v>625</v>
      </c>
      <c r="K315" t="s">
        <v>275</v>
      </c>
      <c r="L315">
        <v>126.51</v>
      </c>
      <c r="M315" s="20">
        <v>623.88420299999996</v>
      </c>
      <c r="N315">
        <v>185.6301</v>
      </c>
      <c r="O315">
        <v>1.198</v>
      </c>
      <c r="P315" s="23"/>
      <c r="R315">
        <v>3.3609</v>
      </c>
      <c r="S315" t="s">
        <v>232</v>
      </c>
      <c r="T315">
        <v>622.54813230000002</v>
      </c>
      <c r="U315" s="20">
        <v>185.13892000000001</v>
      </c>
      <c r="V315" t="s">
        <v>233</v>
      </c>
      <c r="W315">
        <v>0</v>
      </c>
      <c r="X315">
        <v>0</v>
      </c>
      <c r="Y315">
        <v>0</v>
      </c>
      <c r="Z315">
        <v>0.41</v>
      </c>
      <c r="AA315" t="str">
        <f>+MID(Tabla_Consulta_desde_Reporte_de_Valorización_de_Instrumentos[[#This Row],[CODIGO_SBS]],7,1)</f>
        <v>2</v>
      </c>
      <c r="AB315" t="str">
        <f>_xlfn.XLOOKUP(Tabla_Consulta_desde_Reporte_de_Valorización_de_Instrumentos[[#This Row],[CODIGO_SBS]],G_P!A:A,G_P!E:E)</f>
        <v>Renta Fija</v>
      </c>
    </row>
    <row r="316" spans="2:28" hidden="1" x14ac:dyDescent="0.35">
      <c r="B316" s="22" t="s">
        <v>35557</v>
      </c>
      <c r="C316" t="s">
        <v>560</v>
      </c>
      <c r="D316" t="s">
        <v>32886</v>
      </c>
      <c r="E316" t="s">
        <v>561</v>
      </c>
      <c r="F316" t="s">
        <v>626</v>
      </c>
      <c r="G316" t="s">
        <v>627</v>
      </c>
      <c r="H316" t="str">
        <f>+INDEX(Parametria!$V:$V,MATCH(Tabla_Consulta_desde_Reporte_de_Valorización_de_Instrumentos[[#This Row],[CODIGO_SBS]],Parametria!$B:$B,0))</f>
        <v>Lazard Capital Fi</v>
      </c>
      <c r="I316" t="s">
        <v>233</v>
      </c>
      <c r="J316" t="s">
        <v>628</v>
      </c>
      <c r="K316" t="s">
        <v>589</v>
      </c>
      <c r="L316">
        <v>1</v>
      </c>
      <c r="M316" s="20">
        <v>62150.962072800001</v>
      </c>
      <c r="N316">
        <v>15750.24</v>
      </c>
      <c r="O316">
        <v>1</v>
      </c>
      <c r="P316" s="23"/>
      <c r="R316">
        <v>3.9460326999999999</v>
      </c>
      <c r="S316" t="s">
        <v>232</v>
      </c>
      <c r="T316">
        <v>62222.870344000003</v>
      </c>
      <c r="U316" s="20">
        <v>15743.06</v>
      </c>
      <c r="V316" t="s">
        <v>233</v>
      </c>
      <c r="W316">
        <v>0</v>
      </c>
      <c r="X316">
        <v>0</v>
      </c>
      <c r="Y316">
        <v>0</v>
      </c>
      <c r="Z316">
        <v>7.18</v>
      </c>
      <c r="AA316" t="str">
        <f>+MID(Tabla_Consulta_desde_Reporte_de_Valorización_de_Instrumentos[[#This Row],[CODIGO_SBS]],7,1)</f>
        <v>4</v>
      </c>
      <c r="AB316" t="str">
        <f>_xlfn.XLOOKUP(Tabla_Consulta_desde_Reporte_de_Valorización_de_Instrumentos[[#This Row],[CODIGO_SBS]],G_P!A:A,G_P!E:E)</f>
        <v>Renta Fija</v>
      </c>
    </row>
    <row r="317" spans="2:28" hidden="1" x14ac:dyDescent="0.35">
      <c r="B317" s="22" t="s">
        <v>35557</v>
      </c>
      <c r="C317" t="s">
        <v>560</v>
      </c>
      <c r="D317" t="s">
        <v>32886</v>
      </c>
      <c r="E317" t="s">
        <v>561</v>
      </c>
      <c r="F317" t="s">
        <v>629</v>
      </c>
      <c r="G317" t="s">
        <v>630</v>
      </c>
      <c r="H317" t="str">
        <f>+INDEX(Parametria!$V:$V,MATCH(Tabla_Consulta_desde_Reporte_de_Valorización_de_Instrumentos[[#This Row],[CODIGO_SBS]],Parametria!$B:$B,0))</f>
        <v>Lazard - Convertible Global Fund</v>
      </c>
      <c r="I317" t="s">
        <v>233</v>
      </c>
      <c r="J317" t="s">
        <v>628</v>
      </c>
      <c r="K317" t="s">
        <v>275</v>
      </c>
      <c r="L317">
        <v>1</v>
      </c>
      <c r="M317" s="20">
        <v>5962.0013369999997</v>
      </c>
      <c r="N317">
        <v>1773.93</v>
      </c>
      <c r="O317">
        <v>1</v>
      </c>
      <c r="P317" s="23"/>
      <c r="R317">
        <v>3.3609</v>
      </c>
      <c r="S317" t="s">
        <v>232</v>
      </c>
      <c r="T317">
        <v>5978.3329139999996</v>
      </c>
      <c r="U317" s="20">
        <v>1777.89</v>
      </c>
      <c r="V317" t="s">
        <v>233</v>
      </c>
      <c r="W317">
        <v>0</v>
      </c>
      <c r="X317">
        <v>0</v>
      </c>
      <c r="Y317">
        <v>0</v>
      </c>
      <c r="Z317">
        <v>-3.96</v>
      </c>
      <c r="AA317" t="str">
        <f>+MID(Tabla_Consulta_desde_Reporte_de_Valorización_de_Instrumentos[[#This Row],[CODIGO_SBS]],7,1)</f>
        <v>2</v>
      </c>
      <c r="AB317" t="str">
        <f>_xlfn.XLOOKUP(Tabla_Consulta_desde_Reporte_de_Valorización_de_Instrumentos[[#This Row],[CODIGO_SBS]],G_P!A:A,G_P!E:E)</f>
        <v>Renta Fija</v>
      </c>
    </row>
    <row r="318" spans="2:28" hidden="1" x14ac:dyDescent="0.35">
      <c r="B318" s="22" t="s">
        <v>35557</v>
      </c>
      <c r="C318" t="s">
        <v>560</v>
      </c>
      <c r="D318" t="s">
        <v>234</v>
      </c>
      <c r="E318" t="s">
        <v>561</v>
      </c>
      <c r="F318" t="s">
        <v>626</v>
      </c>
      <c r="G318" t="s">
        <v>627</v>
      </c>
      <c r="H318" t="str">
        <f>+INDEX(Parametria!$V:$V,MATCH(Tabla_Consulta_desde_Reporte_de_Valorización_de_Instrumentos[[#This Row],[CODIGO_SBS]],Parametria!$B:$B,0))</f>
        <v>Lazard Capital Fi</v>
      </c>
      <c r="I318" t="s">
        <v>233</v>
      </c>
      <c r="J318" t="s">
        <v>628</v>
      </c>
      <c r="K318" t="s">
        <v>589</v>
      </c>
      <c r="L318">
        <v>1</v>
      </c>
      <c r="M318" s="20">
        <v>120324.262573</v>
      </c>
      <c r="N318">
        <v>30492.464639999998</v>
      </c>
      <c r="O318">
        <v>1.9359999999999999</v>
      </c>
      <c r="P318" s="23"/>
      <c r="R318">
        <v>3.9460326999999999</v>
      </c>
      <c r="S318" t="s">
        <v>232</v>
      </c>
      <c r="T318">
        <v>120463.47698589999</v>
      </c>
      <c r="U318" s="20">
        <v>30478.564160000002</v>
      </c>
      <c r="V318" t="s">
        <v>233</v>
      </c>
      <c r="W318">
        <v>0</v>
      </c>
      <c r="X318">
        <v>0</v>
      </c>
      <c r="Y318">
        <v>0</v>
      </c>
      <c r="Z318">
        <v>7.18</v>
      </c>
      <c r="AA318" t="str">
        <f>+MID(Tabla_Consulta_desde_Reporte_de_Valorización_de_Instrumentos[[#This Row],[CODIGO_SBS]],7,1)</f>
        <v>4</v>
      </c>
      <c r="AB318" t="str">
        <f>_xlfn.XLOOKUP(Tabla_Consulta_desde_Reporte_de_Valorización_de_Instrumentos[[#This Row],[CODIGO_SBS]],G_P!A:A,G_P!E:E)</f>
        <v>Renta Fija</v>
      </c>
    </row>
    <row r="319" spans="2:28" hidden="1" x14ac:dyDescent="0.35">
      <c r="B319" s="22" t="s">
        <v>35557</v>
      </c>
      <c r="C319" t="s">
        <v>560</v>
      </c>
      <c r="D319" t="s">
        <v>424</v>
      </c>
      <c r="E319" t="s">
        <v>561</v>
      </c>
      <c r="F319" t="s">
        <v>27516</v>
      </c>
      <c r="G319" t="s">
        <v>31325</v>
      </c>
      <c r="H319" t="str">
        <f>+INDEX(Parametria!$V:$V,MATCH(Tabla_Consulta_desde_Reporte_de_Valorización_de_Instrumentos[[#This Row],[CODIGO_SBS]],Parametria!$B:$B,0))</f>
        <v>Krane - CSI China Internet Fund</v>
      </c>
      <c r="I319" t="s">
        <v>233</v>
      </c>
      <c r="J319" t="s">
        <v>31479</v>
      </c>
      <c r="K319" t="s">
        <v>275</v>
      </c>
      <c r="L319">
        <v>33.380000000000003</v>
      </c>
      <c r="M319" s="20">
        <v>26574484.387320001</v>
      </c>
      <c r="N319">
        <v>7906954.7999999998</v>
      </c>
      <c r="O319">
        <v>232216</v>
      </c>
      <c r="P319" s="23"/>
      <c r="R319">
        <v>3.3609</v>
      </c>
      <c r="S319" t="s">
        <v>423</v>
      </c>
      <c r="T319">
        <v>26853415.047823999</v>
      </c>
      <c r="U319" s="20">
        <v>7985908.2400000002</v>
      </c>
      <c r="V319" t="s">
        <v>233</v>
      </c>
      <c r="W319">
        <v>0</v>
      </c>
      <c r="X319">
        <v>0</v>
      </c>
      <c r="Y319">
        <v>0</v>
      </c>
      <c r="Z319">
        <v>-0.34</v>
      </c>
      <c r="AA319" t="str">
        <f>+MID(Tabla_Consulta_desde_Reporte_de_Valorización_de_Instrumentos[[#This Row],[CODIGO_SBS]],7,1)</f>
        <v>2</v>
      </c>
      <c r="AB319" t="str">
        <f>_xlfn.XLOOKUP(Tabla_Consulta_desde_Reporte_de_Valorización_de_Instrumentos[[#This Row],[CODIGO_SBS]],G_P!A:A,G_P!E:E)</f>
        <v>Renta Variable</v>
      </c>
    </row>
    <row r="320" spans="2:28" hidden="1" x14ac:dyDescent="0.35">
      <c r="B320" s="22" t="s">
        <v>35557</v>
      </c>
      <c r="C320" t="s">
        <v>560</v>
      </c>
      <c r="D320" t="s">
        <v>234</v>
      </c>
      <c r="E320" t="s">
        <v>561</v>
      </c>
      <c r="F320" t="s">
        <v>27516</v>
      </c>
      <c r="G320" t="s">
        <v>31325</v>
      </c>
      <c r="H320" t="str">
        <f>+INDEX(Parametria!$V:$V,MATCH(Tabla_Consulta_desde_Reporte_de_Valorización_de_Instrumentos[[#This Row],[CODIGO_SBS]],Parametria!$B:$B,0))</f>
        <v>Krane - CSI China Internet Fund</v>
      </c>
      <c r="I320" t="s">
        <v>233</v>
      </c>
      <c r="J320" t="s">
        <v>31479</v>
      </c>
      <c r="K320" t="s">
        <v>275</v>
      </c>
      <c r="L320">
        <v>33.380000000000003</v>
      </c>
      <c r="M320" s="20">
        <v>128316505.04050501</v>
      </c>
      <c r="N320">
        <v>38179209.450000003</v>
      </c>
      <c r="O320">
        <v>1121269</v>
      </c>
      <c r="P320" s="23"/>
      <c r="R320">
        <v>3.3609</v>
      </c>
      <c r="S320" t="s">
        <v>423</v>
      </c>
      <c r="T320">
        <v>129663338.603966</v>
      </c>
      <c r="U320" s="20">
        <v>38560440.909999996</v>
      </c>
      <c r="V320" t="s">
        <v>233</v>
      </c>
      <c r="W320">
        <v>0</v>
      </c>
      <c r="X320">
        <v>0</v>
      </c>
      <c r="Y320">
        <v>0</v>
      </c>
      <c r="Z320">
        <v>-0.34</v>
      </c>
      <c r="AA320" t="str">
        <f>+MID(Tabla_Consulta_desde_Reporte_de_Valorización_de_Instrumentos[[#This Row],[CODIGO_SBS]],7,1)</f>
        <v>2</v>
      </c>
      <c r="AB320" t="str">
        <f>_xlfn.XLOOKUP(Tabla_Consulta_desde_Reporte_de_Valorización_de_Instrumentos[[#This Row],[CODIGO_SBS]],G_P!A:A,G_P!E:E)</f>
        <v>Renta Variable</v>
      </c>
    </row>
    <row r="321" spans="2:28" hidden="1" x14ac:dyDescent="0.35">
      <c r="B321" s="22" t="s">
        <v>35557</v>
      </c>
      <c r="C321" t="s">
        <v>560</v>
      </c>
      <c r="D321" t="s">
        <v>234</v>
      </c>
      <c r="E321" t="s">
        <v>561</v>
      </c>
      <c r="F321" t="s">
        <v>632</v>
      </c>
      <c r="G321" t="s">
        <v>633</v>
      </c>
      <c r="H321" t="str">
        <f>+INDEX(Parametria!$V:$V,MATCH(Tabla_Consulta_desde_Reporte_de_Valorización_de_Instrumentos[[#This Row],[CODIGO_SBS]],Parametria!$B:$B,0))</f>
        <v>Moneda - Deuda Latam LCC</v>
      </c>
      <c r="I321" t="s">
        <v>233</v>
      </c>
      <c r="J321" t="s">
        <v>631</v>
      </c>
      <c r="K321" t="s">
        <v>275</v>
      </c>
      <c r="L321">
        <v>1</v>
      </c>
      <c r="M321" s="20">
        <v>294.61246089999997</v>
      </c>
      <c r="N321">
        <v>87.658799999999999</v>
      </c>
      <c r="O321">
        <v>1</v>
      </c>
      <c r="P321" s="23"/>
      <c r="R321">
        <v>3.3609</v>
      </c>
      <c r="S321" t="s">
        <v>232</v>
      </c>
      <c r="T321">
        <v>293.63702740000002</v>
      </c>
      <c r="U321" s="20">
        <v>87.324399999999997</v>
      </c>
      <c r="V321" t="s">
        <v>233</v>
      </c>
      <c r="W321">
        <v>0</v>
      </c>
      <c r="X321">
        <v>0</v>
      </c>
      <c r="Y321">
        <v>0</v>
      </c>
      <c r="Z321">
        <v>0.33439999999999998</v>
      </c>
      <c r="AA321" t="str">
        <f>+MID(Tabla_Consulta_desde_Reporte_de_Valorización_de_Instrumentos[[#This Row],[CODIGO_SBS]],7,1)</f>
        <v>2</v>
      </c>
      <c r="AB321" t="str">
        <f>_xlfn.XLOOKUP(Tabla_Consulta_desde_Reporte_de_Valorización_de_Instrumentos[[#This Row],[CODIGO_SBS]],G_P!A:A,G_P!E:E)</f>
        <v>Renta Fija</v>
      </c>
    </row>
    <row r="322" spans="2:28" hidden="1" x14ac:dyDescent="0.35">
      <c r="B322" s="22" t="s">
        <v>35557</v>
      </c>
      <c r="C322" t="s">
        <v>560</v>
      </c>
      <c r="D322" t="s">
        <v>32886</v>
      </c>
      <c r="E322" t="s">
        <v>561</v>
      </c>
      <c r="F322" t="s">
        <v>632</v>
      </c>
      <c r="G322" t="s">
        <v>633</v>
      </c>
      <c r="H322" t="str">
        <f>+INDEX(Parametria!$V:$V,MATCH(Tabla_Consulta_desde_Reporte_de_Valorización_de_Instrumentos[[#This Row],[CODIGO_SBS]],Parametria!$B:$B,0))</f>
        <v>Moneda - Deuda Latam LCC</v>
      </c>
      <c r="I322" t="s">
        <v>233</v>
      </c>
      <c r="J322" t="s">
        <v>631</v>
      </c>
      <c r="K322" t="s">
        <v>275</v>
      </c>
      <c r="L322">
        <v>1</v>
      </c>
      <c r="M322" s="20">
        <v>148888593.98760131</v>
      </c>
      <c r="N322">
        <v>44300215.414800003</v>
      </c>
      <c r="O322">
        <v>505371</v>
      </c>
      <c r="P322" s="23"/>
      <c r="R322">
        <v>3.3609</v>
      </c>
      <c r="S322" t="s">
        <v>232</v>
      </c>
      <c r="T322">
        <v>148395638.19438019</v>
      </c>
      <c r="U322" s="20">
        <v>44131219.352399997</v>
      </c>
      <c r="V322" t="s">
        <v>233</v>
      </c>
      <c r="W322">
        <v>0</v>
      </c>
      <c r="X322">
        <v>0</v>
      </c>
      <c r="Y322">
        <v>0</v>
      </c>
      <c r="Z322">
        <v>0.33439999999999998</v>
      </c>
      <c r="AA322" t="str">
        <f>+MID(Tabla_Consulta_desde_Reporte_de_Valorización_de_Instrumentos[[#This Row],[CODIGO_SBS]],7,1)</f>
        <v>2</v>
      </c>
      <c r="AB322" t="str">
        <f>_xlfn.XLOOKUP(Tabla_Consulta_desde_Reporte_de_Valorización_de_Instrumentos[[#This Row],[CODIGO_SBS]],G_P!A:A,G_P!E:E)</f>
        <v>Renta Fija</v>
      </c>
    </row>
    <row r="323" spans="2:28" hidden="1" x14ac:dyDescent="0.35">
      <c r="B323" s="22" t="s">
        <v>35557</v>
      </c>
      <c r="C323" t="s">
        <v>560</v>
      </c>
      <c r="D323" t="s">
        <v>32886</v>
      </c>
      <c r="E323" t="s">
        <v>561</v>
      </c>
      <c r="F323" t="s">
        <v>634</v>
      </c>
      <c r="G323" t="s">
        <v>635</v>
      </c>
      <c r="H323" t="str">
        <f>+INDEX(Parametria!$V:$V,MATCH(Tabla_Consulta_desde_Reporte_de_Valorización_de_Instrumentos[[#This Row],[CODIGO_SBS]],Parametria!$B:$B,0))</f>
        <v>BlueBay - Financial Capital Bond - E</v>
      </c>
      <c r="I323" t="s">
        <v>233</v>
      </c>
      <c r="J323" t="s">
        <v>636</v>
      </c>
      <c r="K323" t="s">
        <v>589</v>
      </c>
      <c r="L323">
        <v>1</v>
      </c>
      <c r="M323" s="20">
        <v>102267871.9087857</v>
      </c>
      <c r="N323">
        <v>25916630.622140002</v>
      </c>
      <c r="O323">
        <v>196352.986</v>
      </c>
      <c r="P323" s="23"/>
      <c r="R323">
        <v>3.9460326999999999</v>
      </c>
      <c r="S323" t="s">
        <v>232</v>
      </c>
      <c r="T323">
        <v>102417369.5601088</v>
      </c>
      <c r="U323" s="20">
        <v>25912703.562419999</v>
      </c>
      <c r="V323" t="s">
        <v>233</v>
      </c>
      <c r="W323">
        <v>0</v>
      </c>
      <c r="X323">
        <v>0</v>
      </c>
      <c r="Y323">
        <v>0</v>
      </c>
      <c r="Z323">
        <v>0.02</v>
      </c>
      <c r="AA323" t="str">
        <f>+MID(Tabla_Consulta_desde_Reporte_de_Valorización_de_Instrumentos[[#This Row],[CODIGO_SBS]],7,1)</f>
        <v>4</v>
      </c>
      <c r="AB323" t="str">
        <f>_xlfn.XLOOKUP(Tabla_Consulta_desde_Reporte_de_Valorización_de_Instrumentos[[#This Row],[CODIGO_SBS]],G_P!A:A,G_P!E:E)</f>
        <v>Renta Fija</v>
      </c>
    </row>
    <row r="324" spans="2:28" hidden="1" x14ac:dyDescent="0.35">
      <c r="B324" s="22" t="s">
        <v>35557</v>
      </c>
      <c r="C324" t="s">
        <v>560</v>
      </c>
      <c r="D324" t="s">
        <v>234</v>
      </c>
      <c r="E324" t="s">
        <v>561</v>
      </c>
      <c r="F324" t="s">
        <v>634</v>
      </c>
      <c r="G324" t="s">
        <v>635</v>
      </c>
      <c r="H324" t="str">
        <f>+INDEX(Parametria!$V:$V,MATCH(Tabla_Consulta_desde_Reporte_de_Valorización_de_Instrumentos[[#This Row],[CODIGO_SBS]],Parametria!$B:$B,0))</f>
        <v>BlueBay - Financial Capital Bond - E</v>
      </c>
      <c r="I324" t="s">
        <v>233</v>
      </c>
      <c r="J324" t="s">
        <v>636</v>
      </c>
      <c r="K324" t="s">
        <v>589</v>
      </c>
      <c r="L324">
        <v>1</v>
      </c>
      <c r="M324" s="20">
        <v>2566330.8993393001</v>
      </c>
      <c r="N324">
        <v>650357.23077999998</v>
      </c>
      <c r="O324">
        <v>4927.3220000000001</v>
      </c>
      <c r="P324" s="23"/>
      <c r="R324">
        <v>3.9460326999999999</v>
      </c>
      <c r="S324" t="s">
        <v>232</v>
      </c>
      <c r="T324">
        <v>2570082.4239853998</v>
      </c>
      <c r="U324" s="20">
        <v>650258.68434000004</v>
      </c>
      <c r="V324" t="s">
        <v>233</v>
      </c>
      <c r="W324">
        <v>0</v>
      </c>
      <c r="X324">
        <v>0</v>
      </c>
      <c r="Y324">
        <v>0</v>
      </c>
      <c r="Z324">
        <v>0.02</v>
      </c>
      <c r="AA324" t="str">
        <f>+MID(Tabla_Consulta_desde_Reporte_de_Valorización_de_Instrumentos[[#This Row],[CODIGO_SBS]],7,1)</f>
        <v>4</v>
      </c>
      <c r="AB324" t="str">
        <f>_xlfn.XLOOKUP(Tabla_Consulta_desde_Reporte_de_Valorización_de_Instrumentos[[#This Row],[CODIGO_SBS]],G_P!A:A,G_P!E:E)</f>
        <v>Renta Fija</v>
      </c>
    </row>
    <row r="325" spans="2:28" hidden="1" x14ac:dyDescent="0.35">
      <c r="B325" s="22" t="s">
        <v>35557</v>
      </c>
      <c r="C325" t="s">
        <v>560</v>
      </c>
      <c r="D325" t="s">
        <v>32886</v>
      </c>
      <c r="E325" t="s">
        <v>561</v>
      </c>
      <c r="F325" t="s">
        <v>35502</v>
      </c>
      <c r="G325" t="s">
        <v>1015</v>
      </c>
      <c r="H325" t="str">
        <f>+INDEX(Parametria!$V:$V,MATCH(Tabla_Consulta_desde_Reporte_de_Valorización_de_Instrumentos[[#This Row],[CODIGO_SBS]],Parametria!$B:$B,0))</f>
        <v>Invesco - Power Shares QQQ</v>
      </c>
      <c r="I325" t="s">
        <v>233</v>
      </c>
      <c r="J325" t="s">
        <v>35553</v>
      </c>
      <c r="K325" t="s">
        <v>275</v>
      </c>
      <c r="L325">
        <v>1</v>
      </c>
      <c r="M325" s="20">
        <v>15071831.696699999</v>
      </c>
      <c r="N325">
        <v>4484463</v>
      </c>
      <c r="O325">
        <v>7300</v>
      </c>
      <c r="P325" s="23"/>
      <c r="R325">
        <v>3.3609</v>
      </c>
      <c r="S325" t="s">
        <v>423</v>
      </c>
      <c r="U325" s="20"/>
      <c r="V325" t="s">
        <v>233</v>
      </c>
      <c r="W325">
        <v>0</v>
      </c>
      <c r="X325">
        <v>0</v>
      </c>
      <c r="Y325">
        <v>0</v>
      </c>
      <c r="Z325">
        <v>-5.12</v>
      </c>
      <c r="AA325" t="str">
        <f>+MID(Tabla_Consulta_desde_Reporte_de_Valorización_de_Instrumentos[[#This Row],[CODIGO_SBS]],7,1)</f>
        <v>2</v>
      </c>
      <c r="AB325" t="str">
        <f>_xlfn.XLOOKUP(Tabla_Consulta_desde_Reporte_de_Valorización_de_Instrumentos[[#This Row],[CODIGO_SBS]],G_P!A:A,G_P!E:E)</f>
        <v>Renta Variable</v>
      </c>
    </row>
    <row r="326" spans="2:28" hidden="1" x14ac:dyDescent="0.35">
      <c r="B326" s="22" t="s">
        <v>35557</v>
      </c>
      <c r="C326" t="s">
        <v>560</v>
      </c>
      <c r="D326" t="s">
        <v>424</v>
      </c>
      <c r="E326" t="s">
        <v>561</v>
      </c>
      <c r="F326" t="s">
        <v>35502</v>
      </c>
      <c r="G326" t="s">
        <v>1015</v>
      </c>
      <c r="H326" t="str">
        <f>+INDEX(Parametria!$V:$V,MATCH(Tabla_Consulta_desde_Reporte_de_Valorización_de_Instrumentos[[#This Row],[CODIGO_SBS]],Parametria!$B:$B,0))</f>
        <v>Invesco - Power Shares QQQ</v>
      </c>
      <c r="I326" t="s">
        <v>233</v>
      </c>
      <c r="J326" t="s">
        <v>35553</v>
      </c>
      <c r="K326" t="s">
        <v>275</v>
      </c>
      <c r="L326">
        <v>1</v>
      </c>
      <c r="M326" s="20">
        <v>12594270.321900001</v>
      </c>
      <c r="N326">
        <v>3747291</v>
      </c>
      <c r="O326">
        <v>6100</v>
      </c>
      <c r="P326" s="23"/>
      <c r="R326">
        <v>3.3609</v>
      </c>
      <c r="S326" t="s">
        <v>423</v>
      </c>
      <c r="U326" s="20"/>
      <c r="V326" t="s">
        <v>233</v>
      </c>
      <c r="W326">
        <v>0</v>
      </c>
      <c r="X326">
        <v>0</v>
      </c>
      <c r="Y326">
        <v>0</v>
      </c>
      <c r="Z326">
        <v>-5.12</v>
      </c>
      <c r="AA326" t="str">
        <f>+MID(Tabla_Consulta_desde_Reporte_de_Valorización_de_Instrumentos[[#This Row],[CODIGO_SBS]],7,1)</f>
        <v>2</v>
      </c>
      <c r="AB326" t="str">
        <f>_xlfn.XLOOKUP(Tabla_Consulta_desde_Reporte_de_Valorización_de_Instrumentos[[#This Row],[CODIGO_SBS]],G_P!A:A,G_P!E:E)</f>
        <v>Renta Variable</v>
      </c>
    </row>
    <row r="327" spans="2:28" hidden="1" x14ac:dyDescent="0.35">
      <c r="B327" s="22" t="s">
        <v>35557</v>
      </c>
      <c r="C327" t="s">
        <v>560</v>
      </c>
      <c r="D327" t="s">
        <v>234</v>
      </c>
      <c r="E327" t="s">
        <v>561</v>
      </c>
      <c r="F327" t="s">
        <v>637</v>
      </c>
      <c r="G327" t="s">
        <v>638</v>
      </c>
      <c r="H327" t="str">
        <f>+INDEX(Parametria!$V:$V,MATCH(Tabla_Consulta_desde_Reporte_de_Valorización_de_Instrumentos[[#This Row],[CODIGO_SBS]],Parametria!$B:$B,0))</f>
        <v>Schroder - International Selection Fund China A</v>
      </c>
      <c r="I327" t="s">
        <v>233</v>
      </c>
      <c r="J327" t="s">
        <v>31461</v>
      </c>
      <c r="K327" t="s">
        <v>275</v>
      </c>
      <c r="L327">
        <v>1</v>
      </c>
      <c r="M327" s="20">
        <v>776.94337340000004</v>
      </c>
      <c r="N327">
        <v>231.17122599999999</v>
      </c>
      <c r="O327">
        <v>1.43</v>
      </c>
      <c r="P327" s="23"/>
      <c r="R327">
        <v>3.3609</v>
      </c>
      <c r="S327" t="s">
        <v>423</v>
      </c>
      <c r="T327">
        <v>777.97926340000004</v>
      </c>
      <c r="U327" s="20">
        <v>231.36241699999999</v>
      </c>
      <c r="V327" t="s">
        <v>233</v>
      </c>
      <c r="W327">
        <v>0</v>
      </c>
      <c r="X327">
        <v>0</v>
      </c>
      <c r="Y327">
        <v>0</v>
      </c>
      <c r="Z327">
        <v>-0.13370000000000001</v>
      </c>
      <c r="AA327" t="str">
        <f>+MID(Tabla_Consulta_desde_Reporte_de_Valorización_de_Instrumentos[[#This Row],[CODIGO_SBS]],7,1)</f>
        <v>2</v>
      </c>
      <c r="AB327" t="str">
        <f>_xlfn.XLOOKUP(Tabla_Consulta_desde_Reporte_de_Valorización_de_Instrumentos[[#This Row],[CODIGO_SBS]],G_P!A:A,G_P!E:E)</f>
        <v>Renta Variable</v>
      </c>
    </row>
    <row r="328" spans="2:28" hidden="1" x14ac:dyDescent="0.35">
      <c r="B328" s="22" t="s">
        <v>35557</v>
      </c>
      <c r="C328" t="s">
        <v>560</v>
      </c>
      <c r="D328" t="s">
        <v>424</v>
      </c>
      <c r="E328" t="s">
        <v>561</v>
      </c>
      <c r="F328" t="s">
        <v>637</v>
      </c>
      <c r="G328" t="s">
        <v>638</v>
      </c>
      <c r="H328" t="str">
        <f>+INDEX(Parametria!$V:$V,MATCH(Tabla_Consulta_desde_Reporte_de_Valorización_de_Instrumentos[[#This Row],[CODIGO_SBS]],Parametria!$B:$B,0))</f>
        <v>Schroder - International Selection Fund China A</v>
      </c>
      <c r="I328" t="s">
        <v>233</v>
      </c>
      <c r="J328" t="s">
        <v>31461</v>
      </c>
      <c r="K328" t="s">
        <v>275</v>
      </c>
      <c r="L328">
        <v>1</v>
      </c>
      <c r="M328" s="20">
        <v>961.67116850000002</v>
      </c>
      <c r="N328">
        <v>286.13501400000001</v>
      </c>
      <c r="O328">
        <v>1.77</v>
      </c>
      <c r="P328" s="23"/>
      <c r="R328">
        <v>3.3609</v>
      </c>
      <c r="S328" t="s">
        <v>423</v>
      </c>
      <c r="T328">
        <v>962.95335399999999</v>
      </c>
      <c r="U328" s="20">
        <v>286.37166300000001</v>
      </c>
      <c r="V328" t="s">
        <v>233</v>
      </c>
      <c r="W328">
        <v>0</v>
      </c>
      <c r="X328">
        <v>0</v>
      </c>
      <c r="Y328">
        <v>0</v>
      </c>
      <c r="Z328">
        <v>-0.13370000000000001</v>
      </c>
      <c r="AA328" t="str">
        <f>+MID(Tabla_Consulta_desde_Reporte_de_Valorización_de_Instrumentos[[#This Row],[CODIGO_SBS]],7,1)</f>
        <v>2</v>
      </c>
      <c r="AB328" t="str">
        <f>_xlfn.XLOOKUP(Tabla_Consulta_desde_Reporte_de_Valorización_de_Instrumentos[[#This Row],[CODIGO_SBS]],G_P!A:A,G_P!E:E)</f>
        <v>Renta Variable</v>
      </c>
    </row>
    <row r="329" spans="2:28" hidden="1" x14ac:dyDescent="0.35">
      <c r="B329" s="22" t="s">
        <v>35557</v>
      </c>
      <c r="C329" t="s">
        <v>560</v>
      </c>
      <c r="D329" t="s">
        <v>424</v>
      </c>
      <c r="E329" t="s">
        <v>561</v>
      </c>
      <c r="F329" t="s">
        <v>27788</v>
      </c>
      <c r="G329" t="s">
        <v>31395</v>
      </c>
      <c r="H329" t="str">
        <f>+INDEX(Parametria!$V:$V,MATCH(Tabla_Consulta_desde_Reporte_de_Valorización_de_Instrumentos[[#This Row],[CODIGO_SBS]],Parametria!$B:$B,0))</f>
        <v>Global X - Copper Miners ETF</v>
      </c>
      <c r="I329" t="s">
        <v>233</v>
      </c>
      <c r="J329" t="s">
        <v>31497</v>
      </c>
      <c r="K329" t="s">
        <v>275</v>
      </c>
      <c r="L329">
        <v>1</v>
      </c>
      <c r="M329" s="20">
        <v>62225856.936899997</v>
      </c>
      <c r="N329">
        <v>18514641</v>
      </c>
      <c r="O329">
        <v>257900</v>
      </c>
      <c r="P329" s="23"/>
      <c r="R329">
        <v>3.3609</v>
      </c>
      <c r="S329" t="s">
        <v>423</v>
      </c>
      <c r="T329">
        <v>62873054.149999999</v>
      </c>
      <c r="U329" s="20">
        <v>18697750</v>
      </c>
      <c r="V329" t="s">
        <v>233</v>
      </c>
      <c r="W329">
        <v>0</v>
      </c>
      <c r="X329">
        <v>0</v>
      </c>
      <c r="Y329">
        <v>0</v>
      </c>
      <c r="Z329">
        <v>-0.71</v>
      </c>
      <c r="AA329" t="str">
        <f>+MID(Tabla_Consulta_desde_Reporte_de_Valorización_de_Instrumentos[[#This Row],[CODIGO_SBS]],7,1)</f>
        <v>2</v>
      </c>
      <c r="AB329" t="str">
        <f>_xlfn.XLOOKUP(Tabla_Consulta_desde_Reporte_de_Valorización_de_Instrumentos[[#This Row],[CODIGO_SBS]],G_P!A:A,G_P!E:E)</f>
        <v>Renta Variable</v>
      </c>
    </row>
    <row r="330" spans="2:28" hidden="1" x14ac:dyDescent="0.35">
      <c r="B330" s="22" t="s">
        <v>35557</v>
      </c>
      <c r="C330" t="s">
        <v>560</v>
      </c>
      <c r="D330" t="s">
        <v>424</v>
      </c>
      <c r="E330" t="s">
        <v>561</v>
      </c>
      <c r="F330" t="s">
        <v>32542</v>
      </c>
      <c r="G330" t="s">
        <v>32543</v>
      </c>
      <c r="H330" t="str">
        <f>+INDEX(Parametria!$V:$V,MATCH(Tabla_Consulta_desde_Reporte_de_Valorización_de_Instrumentos[[#This Row],[CODIGO_SBS]],Parametria!$B:$B,0))</f>
        <v>Global X - Silvers Miners ETF</v>
      </c>
      <c r="I330" t="s">
        <v>233</v>
      </c>
      <c r="J330" t="s">
        <v>31497</v>
      </c>
      <c r="K330" t="s">
        <v>275</v>
      </c>
      <c r="L330">
        <v>68.02</v>
      </c>
      <c r="M330" s="20">
        <v>33319371.081599999</v>
      </c>
      <c r="N330">
        <v>9913824</v>
      </c>
      <c r="O330">
        <v>118700</v>
      </c>
      <c r="P330" s="23"/>
      <c r="R330">
        <v>3.3609</v>
      </c>
      <c r="S330" t="s">
        <v>423</v>
      </c>
      <c r="T330">
        <v>34130514.416199997</v>
      </c>
      <c r="U330" s="20">
        <v>10150037</v>
      </c>
      <c r="V330" t="s">
        <v>233</v>
      </c>
      <c r="W330">
        <v>0</v>
      </c>
      <c r="X330">
        <v>0</v>
      </c>
      <c r="Y330">
        <v>0</v>
      </c>
      <c r="Z330">
        <v>-1.99</v>
      </c>
      <c r="AA330" t="str">
        <f>+MID(Tabla_Consulta_desde_Reporte_de_Valorización_de_Instrumentos[[#This Row],[CODIGO_SBS]],7,1)</f>
        <v>2</v>
      </c>
      <c r="AB330" t="str">
        <f>_xlfn.XLOOKUP(Tabla_Consulta_desde_Reporte_de_Valorización_de_Instrumentos[[#This Row],[CODIGO_SBS]],G_P!A:A,G_P!E:E)</f>
        <v>Renta Variable</v>
      </c>
    </row>
    <row r="331" spans="2:28" hidden="1" x14ac:dyDescent="0.35">
      <c r="B331" s="22" t="s">
        <v>35557</v>
      </c>
      <c r="C331" t="s">
        <v>560</v>
      </c>
      <c r="D331" t="s">
        <v>424</v>
      </c>
      <c r="E331" t="s">
        <v>561</v>
      </c>
      <c r="F331" t="s">
        <v>32538</v>
      </c>
      <c r="G331" t="s">
        <v>32539</v>
      </c>
      <c r="H331" t="str">
        <f>+INDEX(Parametria!$V:$V,MATCH(Tabla_Consulta_desde_Reporte_de_Valorización_de_Instrumentos[[#This Row],[CODIGO_SBS]],Parametria!$B:$B,0))</f>
        <v>Global X - Uranium Miners ETF</v>
      </c>
      <c r="I331" t="s">
        <v>233</v>
      </c>
      <c r="J331" t="s">
        <v>31497</v>
      </c>
      <c r="K331" t="s">
        <v>275</v>
      </c>
      <c r="L331">
        <v>48.36</v>
      </c>
      <c r="M331" s="20">
        <v>12652151.741699999</v>
      </c>
      <c r="N331">
        <v>3764513</v>
      </c>
      <c r="O331">
        <v>88100</v>
      </c>
      <c r="P331" s="23"/>
      <c r="R331">
        <v>3.3609</v>
      </c>
      <c r="S331" t="s">
        <v>423</v>
      </c>
      <c r="T331">
        <v>17418301.625999998</v>
      </c>
      <c r="U331" s="20">
        <v>5180010</v>
      </c>
      <c r="V331" t="s">
        <v>233</v>
      </c>
      <c r="W331">
        <v>0</v>
      </c>
      <c r="X331">
        <v>0</v>
      </c>
      <c r="Y331">
        <v>0</v>
      </c>
      <c r="Z331">
        <v>-0.08</v>
      </c>
      <c r="AA331" t="str">
        <f>+MID(Tabla_Consulta_desde_Reporte_de_Valorización_de_Instrumentos[[#This Row],[CODIGO_SBS]],7,1)</f>
        <v>2</v>
      </c>
      <c r="AB331" t="str">
        <f>_xlfn.XLOOKUP(Tabla_Consulta_desde_Reporte_de_Valorización_de_Instrumentos[[#This Row],[CODIGO_SBS]],G_P!A:A,G_P!E:E)</f>
        <v>Renta Variable</v>
      </c>
    </row>
    <row r="332" spans="2:28" hidden="1" x14ac:dyDescent="0.35">
      <c r="B332" s="22" t="s">
        <v>35557</v>
      </c>
      <c r="C332" t="s">
        <v>560</v>
      </c>
      <c r="D332" t="s">
        <v>424</v>
      </c>
      <c r="E332" t="s">
        <v>561</v>
      </c>
      <c r="F332" t="s">
        <v>32540</v>
      </c>
      <c r="G332" t="s">
        <v>32541</v>
      </c>
      <c r="H332" t="str">
        <f>+INDEX(Parametria!$V:$V,MATCH(Tabla_Consulta_desde_Reporte_de_Valorización_de_Instrumentos[[#This Row],[CODIGO_SBS]],Parametria!$B:$B,0))</f>
        <v>Global X - Argentina ETF</v>
      </c>
      <c r="I332" t="s">
        <v>233</v>
      </c>
      <c r="J332" t="s">
        <v>31497</v>
      </c>
      <c r="K332" t="s">
        <v>275</v>
      </c>
      <c r="L332">
        <v>91.24</v>
      </c>
      <c r="M332" s="20">
        <v>6420895.2620999999</v>
      </c>
      <c r="N332">
        <v>1910469</v>
      </c>
      <c r="O332">
        <v>20900</v>
      </c>
      <c r="P332" s="23"/>
      <c r="R332">
        <v>3.3609</v>
      </c>
      <c r="S332" t="s">
        <v>423</v>
      </c>
      <c r="T332">
        <v>6427656.9764</v>
      </c>
      <c r="U332" s="20">
        <v>1911514</v>
      </c>
      <c r="V332" t="s">
        <v>233</v>
      </c>
      <c r="W332">
        <v>0</v>
      </c>
      <c r="X332">
        <v>0</v>
      </c>
      <c r="Y332">
        <v>0</v>
      </c>
      <c r="Z332">
        <v>-0.05</v>
      </c>
      <c r="AA332" t="str">
        <f>+MID(Tabla_Consulta_desde_Reporte_de_Valorización_de_Instrumentos[[#This Row],[CODIGO_SBS]],7,1)</f>
        <v>2</v>
      </c>
      <c r="AB332" t="str">
        <f>_xlfn.XLOOKUP(Tabla_Consulta_desde_Reporte_de_Valorización_de_Instrumentos[[#This Row],[CODIGO_SBS]],G_P!A:A,G_P!E:E)</f>
        <v>Renta Variable</v>
      </c>
    </row>
    <row r="333" spans="2:28" hidden="1" x14ac:dyDescent="0.35">
      <c r="B333" s="22" t="s">
        <v>35557</v>
      </c>
      <c r="C333" t="s">
        <v>560</v>
      </c>
      <c r="D333" t="s">
        <v>234</v>
      </c>
      <c r="E333" t="s">
        <v>561</v>
      </c>
      <c r="F333" t="s">
        <v>32542</v>
      </c>
      <c r="G333" t="s">
        <v>32543</v>
      </c>
      <c r="H333" t="str">
        <f>+INDEX(Parametria!$V:$V,MATCH(Tabla_Consulta_desde_Reporte_de_Valorización_de_Instrumentos[[#This Row],[CODIGO_SBS]],Parametria!$B:$B,0))</f>
        <v>Global X - Silvers Miners ETF</v>
      </c>
      <c r="I333" t="s">
        <v>233</v>
      </c>
      <c r="J333" t="s">
        <v>31497</v>
      </c>
      <c r="K333" t="s">
        <v>275</v>
      </c>
      <c r="L333">
        <v>68.02</v>
      </c>
      <c r="M333" s="20">
        <v>102708996.45119999</v>
      </c>
      <c r="N333">
        <v>30559968</v>
      </c>
      <c r="O333">
        <v>365900</v>
      </c>
      <c r="P333" s="23"/>
      <c r="R333">
        <v>3.3609</v>
      </c>
      <c r="S333" t="s">
        <v>423</v>
      </c>
      <c r="T333">
        <v>105209395.32340001</v>
      </c>
      <c r="U333" s="20">
        <v>31288109</v>
      </c>
      <c r="V333" t="s">
        <v>233</v>
      </c>
      <c r="W333">
        <v>0</v>
      </c>
      <c r="X333">
        <v>0</v>
      </c>
      <c r="Y333">
        <v>0</v>
      </c>
      <c r="Z333">
        <v>-1.99</v>
      </c>
      <c r="AA333" t="str">
        <f>+MID(Tabla_Consulta_desde_Reporte_de_Valorización_de_Instrumentos[[#This Row],[CODIGO_SBS]],7,1)</f>
        <v>2</v>
      </c>
      <c r="AB333" t="str">
        <f>_xlfn.XLOOKUP(Tabla_Consulta_desde_Reporte_de_Valorización_de_Instrumentos[[#This Row],[CODIGO_SBS]],G_P!A:A,G_P!E:E)</f>
        <v>Renta Variable</v>
      </c>
    </row>
    <row r="334" spans="2:28" hidden="1" x14ac:dyDescent="0.35">
      <c r="B334" s="22" t="s">
        <v>35557</v>
      </c>
      <c r="C334" t="s">
        <v>560</v>
      </c>
      <c r="D334" t="s">
        <v>234</v>
      </c>
      <c r="E334" t="s">
        <v>561</v>
      </c>
      <c r="F334" t="s">
        <v>27788</v>
      </c>
      <c r="G334" t="s">
        <v>31395</v>
      </c>
      <c r="H334" t="str">
        <f>+INDEX(Parametria!$V:$V,MATCH(Tabla_Consulta_desde_Reporte_de_Valorización_de_Instrumentos[[#This Row],[CODIGO_SBS]],Parametria!$B:$B,0))</f>
        <v>Global X - Copper Miners ETF</v>
      </c>
      <c r="I334" t="s">
        <v>233</v>
      </c>
      <c r="J334" t="s">
        <v>31497</v>
      </c>
      <c r="K334" t="s">
        <v>275</v>
      </c>
      <c r="L334">
        <v>1</v>
      </c>
      <c r="M334" s="20">
        <v>398134496.05110002</v>
      </c>
      <c r="N334">
        <v>118460679</v>
      </c>
      <c r="O334">
        <v>1650100</v>
      </c>
      <c r="P334" s="23"/>
      <c r="R334">
        <v>3.3609</v>
      </c>
      <c r="S334" t="s">
        <v>423</v>
      </c>
      <c r="T334">
        <v>402275403.85000002</v>
      </c>
      <c r="U334" s="20">
        <v>119632250</v>
      </c>
      <c r="V334" t="s">
        <v>233</v>
      </c>
      <c r="W334">
        <v>0</v>
      </c>
      <c r="X334">
        <v>0</v>
      </c>
      <c r="Y334">
        <v>0</v>
      </c>
      <c r="Z334">
        <v>-0.71</v>
      </c>
      <c r="AA334" t="str">
        <f>+MID(Tabla_Consulta_desde_Reporte_de_Valorización_de_Instrumentos[[#This Row],[CODIGO_SBS]],7,1)</f>
        <v>2</v>
      </c>
      <c r="AB334" t="str">
        <f>_xlfn.XLOOKUP(Tabla_Consulta_desde_Reporte_de_Valorización_de_Instrumentos[[#This Row],[CODIGO_SBS]],G_P!A:A,G_P!E:E)</f>
        <v>Renta Variable</v>
      </c>
    </row>
    <row r="335" spans="2:28" hidden="1" x14ac:dyDescent="0.35">
      <c r="B335" s="22" t="s">
        <v>35557</v>
      </c>
      <c r="C335" t="s">
        <v>560</v>
      </c>
      <c r="D335" t="s">
        <v>32886</v>
      </c>
      <c r="E335" t="s">
        <v>561</v>
      </c>
      <c r="F335" t="s">
        <v>32542</v>
      </c>
      <c r="G335" t="s">
        <v>32543</v>
      </c>
      <c r="H335" t="str">
        <f>+INDEX(Parametria!$V:$V,MATCH(Tabla_Consulta_desde_Reporte_de_Valorización_de_Instrumentos[[#This Row],[CODIGO_SBS]],Parametria!$B:$B,0))</f>
        <v>Global X - Silvers Miners ETF</v>
      </c>
      <c r="I335" t="s">
        <v>233</v>
      </c>
      <c r="J335" t="s">
        <v>31497</v>
      </c>
      <c r="K335" t="s">
        <v>275</v>
      </c>
      <c r="L335">
        <v>68.02</v>
      </c>
      <c r="M335" s="20">
        <v>17796530.131200001</v>
      </c>
      <c r="N335">
        <v>5295168</v>
      </c>
      <c r="O335">
        <v>63400</v>
      </c>
      <c r="P335" s="23"/>
      <c r="R335">
        <v>3.3609</v>
      </c>
      <c r="S335" t="s">
        <v>423</v>
      </c>
      <c r="T335">
        <v>18229777.7084</v>
      </c>
      <c r="U335" s="20">
        <v>5421334</v>
      </c>
      <c r="V335" t="s">
        <v>233</v>
      </c>
      <c r="W335">
        <v>0</v>
      </c>
      <c r="X335">
        <v>0</v>
      </c>
      <c r="Y335">
        <v>0</v>
      </c>
      <c r="Z335">
        <v>-1.99</v>
      </c>
      <c r="AA335" t="str">
        <f>+MID(Tabla_Consulta_desde_Reporte_de_Valorización_de_Instrumentos[[#This Row],[CODIGO_SBS]],7,1)</f>
        <v>2</v>
      </c>
      <c r="AB335" t="str">
        <f>_xlfn.XLOOKUP(Tabla_Consulta_desde_Reporte_de_Valorización_de_Instrumentos[[#This Row],[CODIGO_SBS]],G_P!A:A,G_P!E:E)</f>
        <v>Renta Variable</v>
      </c>
    </row>
    <row r="336" spans="2:28" hidden="1" x14ac:dyDescent="0.35">
      <c r="B336" s="22" t="s">
        <v>35557</v>
      </c>
      <c r="C336" t="s">
        <v>560</v>
      </c>
      <c r="D336" t="s">
        <v>32886</v>
      </c>
      <c r="E336" t="s">
        <v>561</v>
      </c>
      <c r="F336" t="s">
        <v>27788</v>
      </c>
      <c r="G336" t="s">
        <v>31395</v>
      </c>
      <c r="H336" t="str">
        <f>+INDEX(Parametria!$V:$V,MATCH(Tabla_Consulta_desde_Reporte_de_Valorización_de_Instrumentos[[#This Row],[CODIGO_SBS]],Parametria!$B:$B,0))</f>
        <v>Global X - Copper Miners ETF</v>
      </c>
      <c r="I336" t="s">
        <v>233</v>
      </c>
      <c r="J336" t="s">
        <v>31497</v>
      </c>
      <c r="K336" t="s">
        <v>275</v>
      </c>
      <c r="L336">
        <v>1</v>
      </c>
      <c r="M336" s="20">
        <v>58341264.859800003</v>
      </c>
      <c r="N336">
        <v>17358822</v>
      </c>
      <c r="O336">
        <v>241800</v>
      </c>
      <c r="P336" s="23"/>
      <c r="R336">
        <v>3.3609</v>
      </c>
      <c r="S336" t="s">
        <v>423</v>
      </c>
      <c r="T336">
        <v>58948059.299999997</v>
      </c>
      <c r="U336" s="20">
        <v>17530500</v>
      </c>
      <c r="V336" t="s">
        <v>233</v>
      </c>
      <c r="W336">
        <v>0</v>
      </c>
      <c r="X336">
        <v>0</v>
      </c>
      <c r="Y336">
        <v>0</v>
      </c>
      <c r="Z336">
        <v>-0.71</v>
      </c>
      <c r="AA336" t="str">
        <f>+MID(Tabla_Consulta_desde_Reporte_de_Valorización_de_Instrumentos[[#This Row],[CODIGO_SBS]],7,1)</f>
        <v>2</v>
      </c>
      <c r="AB336" t="str">
        <f>_xlfn.XLOOKUP(Tabla_Consulta_desde_Reporte_de_Valorización_de_Instrumentos[[#This Row],[CODIGO_SBS]],G_P!A:A,G_P!E:E)</f>
        <v>Renta Variable</v>
      </c>
    </row>
    <row r="337" spans="2:28" hidden="1" x14ac:dyDescent="0.35">
      <c r="B337" s="22" t="s">
        <v>35557</v>
      </c>
      <c r="C337" t="s">
        <v>560</v>
      </c>
      <c r="D337" t="s">
        <v>234</v>
      </c>
      <c r="E337" t="s">
        <v>561</v>
      </c>
      <c r="F337" t="s">
        <v>639</v>
      </c>
      <c r="G337" t="s">
        <v>640</v>
      </c>
      <c r="H337" t="str">
        <f>+INDEX(Parametria!$V:$V,MATCH(Tabla_Consulta_desde_Reporte_de_Valorización_de_Instrumentos[[#This Row],[CODIGO_SBS]],Parametria!$B:$B,0))</f>
        <v>Baillie Gifford &amp; Co Ltd - Overseas Growth Funds ICVC - Pacific Fund</v>
      </c>
      <c r="I337" t="s">
        <v>233</v>
      </c>
      <c r="J337" t="s">
        <v>31462</v>
      </c>
      <c r="K337" t="s">
        <v>252</v>
      </c>
      <c r="L337">
        <v>1226</v>
      </c>
      <c r="M337" s="20">
        <v>65516638.324499004</v>
      </c>
      <c r="N337">
        <v>14487052.70964</v>
      </c>
      <c r="O337">
        <v>915742.902</v>
      </c>
      <c r="P337" s="23"/>
      <c r="R337">
        <v>4.5224270000000004</v>
      </c>
      <c r="S337" t="s">
        <v>423</v>
      </c>
      <c r="T337">
        <v>65203199.532632403</v>
      </c>
      <c r="U337" s="20">
        <v>14395478.419439999</v>
      </c>
      <c r="V337" t="s">
        <v>233</v>
      </c>
      <c r="W337">
        <v>0</v>
      </c>
      <c r="X337">
        <v>0</v>
      </c>
      <c r="Y337">
        <v>0</v>
      </c>
      <c r="Z337">
        <v>0.1</v>
      </c>
      <c r="AA337" t="str">
        <f>+MID(Tabla_Consulta_desde_Reporte_de_Valorización_de_Instrumentos[[#This Row],[CODIGO_SBS]],7,1)</f>
        <v>6</v>
      </c>
      <c r="AB337" t="str">
        <f>_xlfn.XLOOKUP(Tabla_Consulta_desde_Reporte_de_Valorización_de_Instrumentos[[#This Row],[CODIGO_SBS]],G_P!A:A,G_P!E:E)</f>
        <v>Renta Variable</v>
      </c>
    </row>
    <row r="338" spans="2:28" hidden="1" x14ac:dyDescent="0.35">
      <c r="B338" s="22" t="s">
        <v>35557</v>
      </c>
      <c r="C338" t="s">
        <v>560</v>
      </c>
      <c r="D338" t="s">
        <v>424</v>
      </c>
      <c r="E338" t="s">
        <v>561</v>
      </c>
      <c r="F338" t="s">
        <v>639</v>
      </c>
      <c r="G338" t="s">
        <v>640</v>
      </c>
      <c r="H338" t="str">
        <f>+INDEX(Parametria!$V:$V,MATCH(Tabla_Consulta_desde_Reporte_de_Valorización_de_Instrumentos[[#This Row],[CODIGO_SBS]],Parametria!$B:$B,0))</f>
        <v>Baillie Gifford &amp; Co Ltd - Overseas Growth Funds ICVC - Pacific Fund</v>
      </c>
      <c r="I338" t="s">
        <v>233</v>
      </c>
      <c r="J338" t="s">
        <v>31462</v>
      </c>
      <c r="K338" t="s">
        <v>252</v>
      </c>
      <c r="L338">
        <v>1226</v>
      </c>
      <c r="M338" s="20">
        <v>13009868.0264873</v>
      </c>
      <c r="N338">
        <v>2876744.7272199998</v>
      </c>
      <c r="O338">
        <v>181842.27100000001</v>
      </c>
      <c r="P338" s="23"/>
      <c r="R338">
        <v>4.5224270000000004</v>
      </c>
      <c r="S338" t="s">
        <v>423</v>
      </c>
      <c r="T338">
        <v>12947627.3892866</v>
      </c>
      <c r="U338" s="20">
        <v>2858560.50012</v>
      </c>
      <c r="V338" t="s">
        <v>233</v>
      </c>
      <c r="W338">
        <v>0</v>
      </c>
      <c r="X338">
        <v>0</v>
      </c>
      <c r="Y338">
        <v>0</v>
      </c>
      <c r="Z338">
        <v>0.1</v>
      </c>
      <c r="AA338" t="str">
        <f>+MID(Tabla_Consulta_desde_Reporte_de_Valorización_de_Instrumentos[[#This Row],[CODIGO_SBS]],7,1)</f>
        <v>6</v>
      </c>
      <c r="AB338" t="str">
        <f>_xlfn.XLOOKUP(Tabla_Consulta_desde_Reporte_de_Valorización_de_Instrumentos[[#This Row],[CODIGO_SBS]],G_P!A:A,G_P!E:E)</f>
        <v>Renta Variable</v>
      </c>
    </row>
    <row r="339" spans="2:28" hidden="1" x14ac:dyDescent="0.35">
      <c r="B339" s="22" t="s">
        <v>35557</v>
      </c>
      <c r="C339" t="s">
        <v>560</v>
      </c>
      <c r="D339" t="s">
        <v>424</v>
      </c>
      <c r="E339" t="s">
        <v>561</v>
      </c>
      <c r="F339" t="s">
        <v>641</v>
      </c>
      <c r="G339" t="s">
        <v>642</v>
      </c>
      <c r="H339" t="str">
        <f>+INDEX(Parametria!$V:$V,MATCH(Tabla_Consulta_desde_Reporte_de_Valorización_de_Instrumentos[[#This Row],[CODIGO_SBS]],Parametria!$B:$B,0))</f>
        <v>Joh Berenberg - European Focus Fund</v>
      </c>
      <c r="I339" t="s">
        <v>233</v>
      </c>
      <c r="J339" t="s">
        <v>31463</v>
      </c>
      <c r="K339" t="s">
        <v>589</v>
      </c>
      <c r="L339">
        <v>1</v>
      </c>
      <c r="M339" s="20">
        <v>880.6277126</v>
      </c>
      <c r="N339">
        <v>223.16786999999999</v>
      </c>
      <c r="O339">
        <v>1.1870000000000001</v>
      </c>
      <c r="P339" s="23"/>
      <c r="R339">
        <v>3.9460326999999999</v>
      </c>
      <c r="S339" t="s">
        <v>423</v>
      </c>
      <c r="T339">
        <v>882.04868929999998</v>
      </c>
      <c r="U339" s="20">
        <v>223.16786999999999</v>
      </c>
      <c r="V339" t="s">
        <v>233</v>
      </c>
      <c r="W339">
        <v>0</v>
      </c>
      <c r="X339">
        <v>0</v>
      </c>
      <c r="Y339">
        <v>0</v>
      </c>
      <c r="Z339">
        <v>0</v>
      </c>
      <c r="AA339" t="str">
        <f>+MID(Tabla_Consulta_desde_Reporte_de_Valorización_de_Instrumentos[[#This Row],[CODIGO_SBS]],7,1)</f>
        <v>4</v>
      </c>
      <c r="AB339" t="str">
        <f>_xlfn.XLOOKUP(Tabla_Consulta_desde_Reporte_de_Valorización_de_Instrumentos[[#This Row],[CODIGO_SBS]],G_P!A:A,G_P!E:E)</f>
        <v>Renta Variable</v>
      </c>
    </row>
    <row r="340" spans="2:28" hidden="1" x14ac:dyDescent="0.35">
      <c r="B340" s="22" t="s">
        <v>35557</v>
      </c>
      <c r="C340" t="s">
        <v>560</v>
      </c>
      <c r="D340" t="s">
        <v>234</v>
      </c>
      <c r="E340" t="s">
        <v>561</v>
      </c>
      <c r="F340" t="s">
        <v>641</v>
      </c>
      <c r="G340" t="s">
        <v>642</v>
      </c>
      <c r="H340" t="str">
        <f>+INDEX(Parametria!$V:$V,MATCH(Tabla_Consulta_desde_Reporte_de_Valorización_de_Instrumentos[[#This Row],[CODIGO_SBS]],Parametria!$B:$B,0))</f>
        <v>Joh Berenberg - European Focus Fund</v>
      </c>
      <c r="I340" t="s">
        <v>233</v>
      </c>
      <c r="J340" t="s">
        <v>31463</v>
      </c>
      <c r="K340" t="s">
        <v>589</v>
      </c>
      <c r="L340">
        <v>1</v>
      </c>
      <c r="M340" s="20">
        <v>983.00903049999999</v>
      </c>
      <c r="N340">
        <v>249.11324999999999</v>
      </c>
      <c r="O340">
        <v>1.325</v>
      </c>
      <c r="P340" s="23"/>
      <c r="R340">
        <v>3.9460326999999999</v>
      </c>
      <c r="S340" t="s">
        <v>423</v>
      </c>
      <c r="T340">
        <v>984.59520929999996</v>
      </c>
      <c r="U340" s="20">
        <v>249.11324999999999</v>
      </c>
      <c r="V340" t="s">
        <v>233</v>
      </c>
      <c r="W340">
        <v>0</v>
      </c>
      <c r="X340">
        <v>0</v>
      </c>
      <c r="Y340">
        <v>0</v>
      </c>
      <c r="Z340">
        <v>0</v>
      </c>
      <c r="AA340" t="str">
        <f>+MID(Tabla_Consulta_desde_Reporte_de_Valorización_de_Instrumentos[[#This Row],[CODIGO_SBS]],7,1)</f>
        <v>4</v>
      </c>
      <c r="AB340" t="str">
        <f>_xlfn.XLOOKUP(Tabla_Consulta_desde_Reporte_de_Valorización_de_Instrumentos[[#This Row],[CODIGO_SBS]],G_P!A:A,G_P!E:E)</f>
        <v>Renta Variable</v>
      </c>
    </row>
    <row r="341" spans="2:28" hidden="1" x14ac:dyDescent="0.35">
      <c r="B341" s="22" t="s">
        <v>35557</v>
      </c>
      <c r="C341" t="s">
        <v>560</v>
      </c>
      <c r="D341" t="s">
        <v>424</v>
      </c>
      <c r="E341" t="s">
        <v>561</v>
      </c>
      <c r="F341" t="s">
        <v>27380</v>
      </c>
      <c r="G341" t="s">
        <v>31284</v>
      </c>
      <c r="H341" t="str">
        <f>+INDEX(Parametria!$V:$V,MATCH(Tabla_Consulta_desde_Reporte_de_Valorización_de_Instrumentos[[#This Row],[CODIGO_SBS]],Parametria!$B:$B,0))</f>
        <v>SKYY US - First Trust Cloud Computing ETF</v>
      </c>
      <c r="I341" t="s">
        <v>233</v>
      </c>
      <c r="J341" t="s">
        <v>35580</v>
      </c>
      <c r="K341" t="s">
        <v>275</v>
      </c>
      <c r="L341">
        <v>71.540000000000006</v>
      </c>
      <c r="M341" s="20">
        <v>34187935.190399997</v>
      </c>
      <c r="N341">
        <v>10172256</v>
      </c>
      <c r="O341">
        <v>78200</v>
      </c>
      <c r="P341" s="23"/>
      <c r="R341">
        <v>3.3609</v>
      </c>
      <c r="S341" t="s">
        <v>423</v>
      </c>
      <c r="T341">
        <v>34541810.835199997</v>
      </c>
      <c r="U341" s="20">
        <v>10272352</v>
      </c>
      <c r="V341" t="s">
        <v>233</v>
      </c>
      <c r="W341">
        <v>0</v>
      </c>
      <c r="X341">
        <v>0</v>
      </c>
      <c r="Y341">
        <v>0</v>
      </c>
      <c r="Z341">
        <v>-1.28</v>
      </c>
      <c r="AA341" t="str">
        <f>+MID(Tabla_Consulta_desde_Reporte_de_Valorización_de_Instrumentos[[#This Row],[CODIGO_SBS]],7,1)</f>
        <v>2</v>
      </c>
      <c r="AB341" t="str">
        <f>_xlfn.XLOOKUP(Tabla_Consulta_desde_Reporte_de_Valorización_de_Instrumentos[[#This Row],[CODIGO_SBS]],G_P!A:A,G_P!E:E)</f>
        <v>Renta Variable</v>
      </c>
    </row>
    <row r="342" spans="2:28" hidden="1" x14ac:dyDescent="0.35">
      <c r="B342" s="22" t="s">
        <v>35557</v>
      </c>
      <c r="C342" t="s">
        <v>560</v>
      </c>
      <c r="D342" t="s">
        <v>32886</v>
      </c>
      <c r="E342" t="s">
        <v>561</v>
      </c>
      <c r="F342" t="s">
        <v>27380</v>
      </c>
      <c r="G342" t="s">
        <v>31284</v>
      </c>
      <c r="H342" t="str">
        <f>+INDEX(Parametria!$V:$V,MATCH(Tabla_Consulta_desde_Reporte_de_Valorización_de_Instrumentos[[#This Row],[CODIGO_SBS]],Parametria!$B:$B,0))</f>
        <v>SKYY US - First Trust Cloud Computing ETF</v>
      </c>
      <c r="I342" t="s">
        <v>233</v>
      </c>
      <c r="J342" t="s">
        <v>35580</v>
      </c>
      <c r="K342" t="s">
        <v>275</v>
      </c>
      <c r="L342">
        <v>71.540000000000006</v>
      </c>
      <c r="M342" s="20">
        <v>11191958.3232</v>
      </c>
      <c r="N342">
        <v>3330048</v>
      </c>
      <c r="O342">
        <v>25600</v>
      </c>
      <c r="P342" s="23"/>
      <c r="R342">
        <v>3.3609</v>
      </c>
      <c r="S342" t="s">
        <v>423</v>
      </c>
      <c r="T342">
        <v>11307805.081599999</v>
      </c>
      <c r="U342" s="20">
        <v>3362816</v>
      </c>
      <c r="V342" t="s">
        <v>233</v>
      </c>
      <c r="W342">
        <v>0</v>
      </c>
      <c r="X342">
        <v>0</v>
      </c>
      <c r="Y342">
        <v>0</v>
      </c>
      <c r="Z342">
        <v>-1.28</v>
      </c>
      <c r="AA342" t="str">
        <f>+MID(Tabla_Consulta_desde_Reporte_de_Valorización_de_Instrumentos[[#This Row],[CODIGO_SBS]],7,1)</f>
        <v>2</v>
      </c>
      <c r="AB342" t="str">
        <f>_xlfn.XLOOKUP(Tabla_Consulta_desde_Reporte_de_Valorización_de_Instrumentos[[#This Row],[CODIGO_SBS]],G_P!A:A,G_P!E:E)</f>
        <v>Renta Variable</v>
      </c>
    </row>
    <row r="343" spans="2:28" hidden="1" x14ac:dyDescent="0.35">
      <c r="B343" s="22" t="s">
        <v>35557</v>
      </c>
      <c r="C343" t="s">
        <v>560</v>
      </c>
      <c r="D343" t="s">
        <v>424</v>
      </c>
      <c r="E343" t="s">
        <v>561</v>
      </c>
      <c r="F343" t="s">
        <v>27013</v>
      </c>
      <c r="G343" t="s">
        <v>31158</v>
      </c>
      <c r="H343" t="str">
        <f>+INDEX(Parametria!$V:$V,MATCH(Tabla_Consulta_desde_Reporte_de_Valorización_de_Instrumentos[[#This Row],[CODIGO_SBS]],Parametria!$B:$B,0))</f>
        <v>Liontrust - Liontrust European Dynamic Fund S</v>
      </c>
      <c r="I343" t="s">
        <v>233</v>
      </c>
      <c r="J343" t="s">
        <v>31498</v>
      </c>
      <c r="K343" t="s">
        <v>252</v>
      </c>
      <c r="L343">
        <v>0</v>
      </c>
      <c r="M343" s="20">
        <v>11.6475715</v>
      </c>
      <c r="N343">
        <v>2.5755135</v>
      </c>
      <c r="O343">
        <v>1.5449999999999999</v>
      </c>
      <c r="P343" s="23"/>
      <c r="R343">
        <v>4.5224270000000004</v>
      </c>
      <c r="S343" t="s">
        <v>423</v>
      </c>
      <c r="T343">
        <v>11.647659000000001</v>
      </c>
      <c r="U343" s="20">
        <v>2.5715552000000002</v>
      </c>
      <c r="V343" t="s">
        <v>233</v>
      </c>
      <c r="W343">
        <v>0</v>
      </c>
      <c r="X343">
        <v>0</v>
      </c>
      <c r="Y343">
        <v>0</v>
      </c>
      <c r="Z343">
        <v>2.562E-3</v>
      </c>
      <c r="AA343" t="str">
        <f>+MID(Tabla_Consulta_desde_Reporte_de_Valorización_de_Instrumentos[[#This Row],[CODIGO_SBS]],7,1)</f>
        <v>6</v>
      </c>
      <c r="AB343" t="str">
        <f>_xlfn.XLOOKUP(Tabla_Consulta_desde_Reporte_de_Valorización_de_Instrumentos[[#This Row],[CODIGO_SBS]],G_P!A:A,G_P!E:E)</f>
        <v>Renta Variable</v>
      </c>
    </row>
    <row r="344" spans="2:28" hidden="1" x14ac:dyDescent="0.35">
      <c r="B344" s="22" t="s">
        <v>35557</v>
      </c>
      <c r="C344" t="s">
        <v>560</v>
      </c>
      <c r="D344" t="s">
        <v>234</v>
      </c>
      <c r="E344" t="s">
        <v>561</v>
      </c>
      <c r="F344" t="s">
        <v>27013</v>
      </c>
      <c r="G344" t="s">
        <v>31158</v>
      </c>
      <c r="H344" t="str">
        <f>+INDEX(Parametria!$V:$V,MATCH(Tabla_Consulta_desde_Reporte_de_Valorización_de_Instrumentos[[#This Row],[CODIGO_SBS]],Parametria!$B:$B,0))</f>
        <v>Liontrust - Liontrust European Dynamic Fund S</v>
      </c>
      <c r="I344" t="s">
        <v>233</v>
      </c>
      <c r="J344" t="s">
        <v>31498</v>
      </c>
      <c r="K344" t="s">
        <v>252</v>
      </c>
      <c r="L344">
        <v>0</v>
      </c>
      <c r="M344" s="20">
        <v>12.5673151</v>
      </c>
      <c r="N344">
        <v>2.7788873000000001</v>
      </c>
      <c r="O344">
        <v>1.667</v>
      </c>
      <c r="P344" s="23"/>
      <c r="R344">
        <v>4.5224270000000004</v>
      </c>
      <c r="S344" t="s">
        <v>423</v>
      </c>
      <c r="T344">
        <v>12.567409400000001</v>
      </c>
      <c r="U344" s="20">
        <v>2.7746165</v>
      </c>
      <c r="V344" t="s">
        <v>233</v>
      </c>
      <c r="W344">
        <v>0</v>
      </c>
      <c r="X344">
        <v>0</v>
      </c>
      <c r="Y344">
        <v>0</v>
      </c>
      <c r="Z344">
        <v>2.562E-3</v>
      </c>
      <c r="AA344" t="str">
        <f>+MID(Tabla_Consulta_desde_Reporte_de_Valorización_de_Instrumentos[[#This Row],[CODIGO_SBS]],7,1)</f>
        <v>6</v>
      </c>
      <c r="AB344" t="str">
        <f>_xlfn.XLOOKUP(Tabla_Consulta_desde_Reporte_de_Valorización_de_Instrumentos[[#This Row],[CODIGO_SBS]],G_P!A:A,G_P!E:E)</f>
        <v>Renta Variable</v>
      </c>
    </row>
    <row r="345" spans="2:28" hidden="1" x14ac:dyDescent="0.35">
      <c r="B345" s="22" t="s">
        <v>35557</v>
      </c>
      <c r="C345" t="s">
        <v>560</v>
      </c>
      <c r="D345" t="s">
        <v>424</v>
      </c>
      <c r="E345" t="s">
        <v>561</v>
      </c>
      <c r="F345" t="s">
        <v>646</v>
      </c>
      <c r="G345" t="s">
        <v>647</v>
      </c>
      <c r="H345" t="str">
        <f>+INDEX(Parametria!$V:$V,MATCH(Tabla_Consulta_desde_Reporte_de_Valorización_de_Instrumentos[[#This Row],[CODIGO_SBS]],Parametria!$B:$B,0))</f>
        <v>Moneda - Latam High Yield</v>
      </c>
      <c r="I345" t="s">
        <v>233</v>
      </c>
      <c r="J345" t="s">
        <v>31464</v>
      </c>
      <c r="K345" t="s">
        <v>275</v>
      </c>
      <c r="L345">
        <v>1</v>
      </c>
      <c r="M345" s="20">
        <v>56.848521099999999</v>
      </c>
      <c r="N345">
        <v>16.914671999999999</v>
      </c>
      <c r="O345">
        <v>1.163</v>
      </c>
      <c r="P345" s="23"/>
      <c r="R345">
        <v>3.3609</v>
      </c>
      <c r="S345" t="s">
        <v>232</v>
      </c>
      <c r="T345">
        <v>56.896829500000003</v>
      </c>
      <c r="U345" s="20">
        <v>16.920487000000001</v>
      </c>
      <c r="V345" t="s">
        <v>233</v>
      </c>
      <c r="W345">
        <v>0</v>
      </c>
      <c r="X345">
        <v>0</v>
      </c>
      <c r="Y345">
        <v>0</v>
      </c>
      <c r="Z345">
        <v>-5.0000000000000001E-3</v>
      </c>
      <c r="AA345" t="str">
        <f>+MID(Tabla_Consulta_desde_Reporte_de_Valorización_de_Instrumentos[[#This Row],[CODIGO_SBS]],7,1)</f>
        <v>2</v>
      </c>
      <c r="AB345" t="str">
        <f>_xlfn.XLOOKUP(Tabla_Consulta_desde_Reporte_de_Valorización_de_Instrumentos[[#This Row],[CODIGO_SBS]],G_P!A:A,G_P!E:E)</f>
        <v>Renta Fija</v>
      </c>
    </row>
    <row r="346" spans="2:28" hidden="1" x14ac:dyDescent="0.35">
      <c r="B346" s="22" t="s">
        <v>35557</v>
      </c>
      <c r="C346" t="s">
        <v>560</v>
      </c>
      <c r="D346" t="s">
        <v>234</v>
      </c>
      <c r="E346" t="s">
        <v>561</v>
      </c>
      <c r="F346" t="s">
        <v>646</v>
      </c>
      <c r="G346" t="s">
        <v>647</v>
      </c>
      <c r="H346" t="str">
        <f>+INDEX(Parametria!$V:$V,MATCH(Tabla_Consulta_desde_Reporte_de_Valorización_de_Instrumentos[[#This Row],[CODIGO_SBS]],Parametria!$B:$B,0))</f>
        <v>Moneda - Latam High Yield</v>
      </c>
      <c r="I346" t="s">
        <v>233</v>
      </c>
      <c r="J346" t="s">
        <v>31464</v>
      </c>
      <c r="K346" t="s">
        <v>275</v>
      </c>
      <c r="L346">
        <v>1</v>
      </c>
      <c r="M346" s="20">
        <v>132394187.13744029</v>
      </c>
      <c r="N346">
        <v>39392480.328911997</v>
      </c>
      <c r="O346">
        <v>2708503.8730000001</v>
      </c>
      <c r="P346" s="23"/>
      <c r="R346">
        <v>3.3609</v>
      </c>
      <c r="S346" t="s">
        <v>232</v>
      </c>
      <c r="T346">
        <v>132506692.4296162</v>
      </c>
      <c r="U346" s="20">
        <v>39406022.848277003</v>
      </c>
      <c r="V346" t="s">
        <v>233</v>
      </c>
      <c r="W346">
        <v>0</v>
      </c>
      <c r="X346">
        <v>0</v>
      </c>
      <c r="Y346">
        <v>0</v>
      </c>
      <c r="Z346">
        <v>-5.0000000000000001E-3</v>
      </c>
      <c r="AA346" t="str">
        <f>+MID(Tabla_Consulta_desde_Reporte_de_Valorización_de_Instrumentos[[#This Row],[CODIGO_SBS]],7,1)</f>
        <v>2</v>
      </c>
      <c r="AB346" t="str">
        <f>_xlfn.XLOOKUP(Tabla_Consulta_desde_Reporte_de_Valorización_de_Instrumentos[[#This Row],[CODIGO_SBS]],G_P!A:A,G_P!E:E)</f>
        <v>Renta Fija</v>
      </c>
    </row>
    <row r="347" spans="2:28" hidden="1" x14ac:dyDescent="0.35">
      <c r="B347" s="22" t="s">
        <v>35557</v>
      </c>
      <c r="C347" t="s">
        <v>560</v>
      </c>
      <c r="D347" t="s">
        <v>32886</v>
      </c>
      <c r="E347" t="s">
        <v>561</v>
      </c>
      <c r="F347" t="s">
        <v>646</v>
      </c>
      <c r="G347" t="s">
        <v>647</v>
      </c>
      <c r="H347" t="str">
        <f>+INDEX(Parametria!$V:$V,MATCH(Tabla_Consulta_desde_Reporte_de_Valorización_de_Instrumentos[[#This Row],[CODIGO_SBS]],Parametria!$B:$B,0))</f>
        <v>Moneda - Latam High Yield</v>
      </c>
      <c r="I347" t="s">
        <v>233</v>
      </c>
      <c r="J347" t="s">
        <v>31464</v>
      </c>
      <c r="K347" t="s">
        <v>275</v>
      </c>
      <c r="L347">
        <v>1</v>
      </c>
      <c r="M347" s="20">
        <v>142544502.8533867</v>
      </c>
      <c r="N347">
        <v>42412598.665055998</v>
      </c>
      <c r="O347">
        <v>2916157.7740000002</v>
      </c>
      <c r="P347" s="23"/>
      <c r="R347">
        <v>3.3609</v>
      </c>
      <c r="S347" t="s">
        <v>232</v>
      </c>
      <c r="T347">
        <v>142665633.6317715</v>
      </c>
      <c r="U347" s="20">
        <v>42427179.453925997</v>
      </c>
      <c r="V347" t="s">
        <v>233</v>
      </c>
      <c r="W347">
        <v>0</v>
      </c>
      <c r="X347">
        <v>0</v>
      </c>
      <c r="Y347">
        <v>0</v>
      </c>
      <c r="Z347">
        <v>-5.0000000000000001E-3</v>
      </c>
      <c r="AA347" t="str">
        <f>+MID(Tabla_Consulta_desde_Reporte_de_Valorización_de_Instrumentos[[#This Row],[CODIGO_SBS]],7,1)</f>
        <v>2</v>
      </c>
      <c r="AB347" t="str">
        <f>_xlfn.XLOOKUP(Tabla_Consulta_desde_Reporte_de_Valorización_de_Instrumentos[[#This Row],[CODIGO_SBS]],G_P!A:A,G_P!E:E)</f>
        <v>Renta Fija</v>
      </c>
    </row>
    <row r="348" spans="2:28" hidden="1" x14ac:dyDescent="0.35">
      <c r="B348" s="22" t="s">
        <v>35557</v>
      </c>
      <c r="C348" t="s">
        <v>560</v>
      </c>
      <c r="D348" t="s">
        <v>32886</v>
      </c>
      <c r="E348" t="s">
        <v>561</v>
      </c>
      <c r="F348" t="s">
        <v>28163</v>
      </c>
      <c r="G348" t="s">
        <v>30531</v>
      </c>
      <c r="H348" t="str">
        <f>+INDEX(Parametria!$V:$V,MATCH(Tabla_Consulta_desde_Reporte_de_Valorización_de_Instrumentos[[#This Row],[CODIGO_SBS]],Parametria!$B:$B,0))</f>
        <v>Moneda - CLOs</v>
      </c>
      <c r="I348" t="s">
        <v>233</v>
      </c>
      <c r="J348" t="s">
        <v>31465</v>
      </c>
      <c r="K348" t="s">
        <v>275</v>
      </c>
      <c r="L348">
        <v>1</v>
      </c>
      <c r="M348" s="20">
        <v>56.147464200000002</v>
      </c>
      <c r="N348">
        <v>16.70608</v>
      </c>
      <c r="O348">
        <v>1.544</v>
      </c>
      <c r="P348" s="23"/>
      <c r="R348">
        <v>3.3609</v>
      </c>
      <c r="S348" t="s">
        <v>232</v>
      </c>
      <c r="T348">
        <v>56.123945999999997</v>
      </c>
      <c r="U348" s="20">
        <v>16.690639999999998</v>
      </c>
      <c r="V348" t="s">
        <v>233</v>
      </c>
      <c r="W348">
        <v>0</v>
      </c>
      <c r="X348">
        <v>0</v>
      </c>
      <c r="Y348">
        <v>0</v>
      </c>
      <c r="Z348">
        <v>0.01</v>
      </c>
      <c r="AA348" t="str">
        <f>+MID(Tabla_Consulta_desde_Reporte_de_Valorización_de_Instrumentos[[#This Row],[CODIGO_SBS]],7,1)</f>
        <v>2</v>
      </c>
      <c r="AB348" t="str">
        <f>_xlfn.XLOOKUP(Tabla_Consulta_desde_Reporte_de_Valorización_de_Instrumentos[[#This Row],[CODIGO_SBS]],G_P!A:A,G_P!E:E)</f>
        <v>Renta Fija</v>
      </c>
    </row>
    <row r="349" spans="2:28" hidden="1" x14ac:dyDescent="0.35">
      <c r="B349" s="22" t="s">
        <v>35557</v>
      </c>
      <c r="C349" t="s">
        <v>560</v>
      </c>
      <c r="D349" t="s">
        <v>234</v>
      </c>
      <c r="E349" t="s">
        <v>561</v>
      </c>
      <c r="F349" t="s">
        <v>28163</v>
      </c>
      <c r="G349" t="s">
        <v>30531</v>
      </c>
      <c r="H349" t="str">
        <f>+INDEX(Parametria!$V:$V,MATCH(Tabla_Consulta_desde_Reporte_de_Valorización_de_Instrumentos[[#This Row],[CODIGO_SBS]],Parametria!$B:$B,0))</f>
        <v>Moneda - CLOs</v>
      </c>
      <c r="I349" t="s">
        <v>233</v>
      </c>
      <c r="J349" t="s">
        <v>31465</v>
      </c>
      <c r="K349" t="s">
        <v>275</v>
      </c>
      <c r="L349">
        <v>1</v>
      </c>
      <c r="M349" s="20">
        <v>2615815.7388638002</v>
      </c>
      <c r="N349">
        <v>778308.11355999997</v>
      </c>
      <c r="O349">
        <v>71932.357999999993</v>
      </c>
      <c r="P349" s="23"/>
      <c r="R349">
        <v>3.3609</v>
      </c>
      <c r="S349" t="s">
        <v>232</v>
      </c>
      <c r="T349">
        <v>2614720.0651866999</v>
      </c>
      <c r="U349" s="20">
        <v>777588.78998</v>
      </c>
      <c r="V349" t="s">
        <v>233</v>
      </c>
      <c r="W349">
        <v>0</v>
      </c>
      <c r="X349">
        <v>0</v>
      </c>
      <c r="Y349">
        <v>0</v>
      </c>
      <c r="Z349">
        <v>0.01</v>
      </c>
      <c r="AA349" t="str">
        <f>+MID(Tabla_Consulta_desde_Reporte_de_Valorización_de_Instrumentos[[#This Row],[CODIGO_SBS]],7,1)</f>
        <v>2</v>
      </c>
      <c r="AB349" t="str">
        <f>_xlfn.XLOOKUP(Tabla_Consulta_desde_Reporte_de_Valorización_de_Instrumentos[[#This Row],[CODIGO_SBS]],G_P!A:A,G_P!E:E)</f>
        <v>Renta Fija</v>
      </c>
    </row>
    <row r="350" spans="2:28" hidden="1" x14ac:dyDescent="0.35">
      <c r="B350" s="22" t="s">
        <v>35557</v>
      </c>
      <c r="C350" t="s">
        <v>560</v>
      </c>
      <c r="D350" t="s">
        <v>234</v>
      </c>
      <c r="E350" t="s">
        <v>561</v>
      </c>
      <c r="F350" t="s">
        <v>650</v>
      </c>
      <c r="G350" t="s">
        <v>651</v>
      </c>
      <c r="H350" t="str">
        <f>+INDEX(Parametria!$V:$V,MATCH(Tabla_Consulta_desde_Reporte_de_Valorización_de_Instrumentos[[#This Row],[CODIGO_SBS]],Parametria!$B:$B,0))</f>
        <v>Premier Miton - European Opportunities Fund</v>
      </c>
      <c r="I350" t="s">
        <v>233</v>
      </c>
      <c r="J350" t="s">
        <v>31466</v>
      </c>
      <c r="K350" t="s">
        <v>589</v>
      </c>
      <c r="L350">
        <v>1</v>
      </c>
      <c r="M350" s="20">
        <v>8.8212218999999994</v>
      </c>
      <c r="N350">
        <v>2.2354660000000002</v>
      </c>
      <c r="O350">
        <v>1.7769999999999999</v>
      </c>
      <c r="P350" s="23"/>
      <c r="R350">
        <v>3.9460326999999999</v>
      </c>
      <c r="S350" t="s">
        <v>423</v>
      </c>
      <c r="T350">
        <v>8.8284324000000005</v>
      </c>
      <c r="U350" s="20">
        <v>2.233689</v>
      </c>
      <c r="V350" t="s">
        <v>233</v>
      </c>
      <c r="W350">
        <v>0</v>
      </c>
      <c r="X350">
        <v>0</v>
      </c>
      <c r="Y350">
        <v>0</v>
      </c>
      <c r="Z350">
        <v>1E-3</v>
      </c>
      <c r="AA350" t="str">
        <f>+MID(Tabla_Consulta_desde_Reporte_de_Valorización_de_Instrumentos[[#This Row],[CODIGO_SBS]],7,1)</f>
        <v>4</v>
      </c>
      <c r="AB350" t="str">
        <f>_xlfn.XLOOKUP(Tabla_Consulta_desde_Reporte_de_Valorización_de_Instrumentos[[#This Row],[CODIGO_SBS]],G_P!A:A,G_P!E:E)</f>
        <v>Renta Variable</v>
      </c>
    </row>
    <row r="351" spans="2:28" hidden="1" x14ac:dyDescent="0.35">
      <c r="B351" s="22" t="s">
        <v>35557</v>
      </c>
      <c r="C351" t="s">
        <v>560</v>
      </c>
      <c r="D351" t="s">
        <v>424</v>
      </c>
      <c r="E351" t="s">
        <v>561</v>
      </c>
      <c r="F351" t="s">
        <v>650</v>
      </c>
      <c r="G351" t="s">
        <v>651</v>
      </c>
      <c r="H351" t="str">
        <f>+INDEX(Parametria!$V:$V,MATCH(Tabla_Consulta_desde_Reporte_de_Valorización_de_Instrumentos[[#This Row],[CODIGO_SBS]],Parametria!$B:$B,0))</f>
        <v>Premier Miton - European Opportunities Fund</v>
      </c>
      <c r="I351" t="s">
        <v>233</v>
      </c>
      <c r="J351" t="s">
        <v>31466</v>
      </c>
      <c r="K351" t="s">
        <v>589</v>
      </c>
      <c r="L351">
        <v>1</v>
      </c>
      <c r="M351" s="20">
        <v>8.1163184000000008</v>
      </c>
      <c r="N351">
        <v>2.0568300000000002</v>
      </c>
      <c r="O351">
        <v>1.635</v>
      </c>
      <c r="P351" s="23"/>
      <c r="R351">
        <v>3.9460326999999999</v>
      </c>
      <c r="S351" t="s">
        <v>423</v>
      </c>
      <c r="T351">
        <v>8.1229527000000008</v>
      </c>
      <c r="U351" s="20">
        <v>2.0551949999999999</v>
      </c>
      <c r="V351" t="s">
        <v>233</v>
      </c>
      <c r="W351">
        <v>0</v>
      </c>
      <c r="X351">
        <v>0</v>
      </c>
      <c r="Y351">
        <v>0</v>
      </c>
      <c r="Z351">
        <v>1E-3</v>
      </c>
      <c r="AA351" t="str">
        <f>+MID(Tabla_Consulta_desde_Reporte_de_Valorización_de_Instrumentos[[#This Row],[CODIGO_SBS]],7,1)</f>
        <v>4</v>
      </c>
      <c r="AB351" t="str">
        <f>_xlfn.XLOOKUP(Tabla_Consulta_desde_Reporte_de_Valorización_de_Instrumentos[[#This Row],[CODIGO_SBS]],G_P!A:A,G_P!E:E)</f>
        <v>Renta Variable</v>
      </c>
    </row>
    <row r="352" spans="2:28" hidden="1" x14ac:dyDescent="0.35">
      <c r="B352" s="22" t="s">
        <v>35557</v>
      </c>
      <c r="C352" t="s">
        <v>560</v>
      </c>
      <c r="D352" t="s">
        <v>234</v>
      </c>
      <c r="E352" t="s">
        <v>561</v>
      </c>
      <c r="F352" t="s">
        <v>32544</v>
      </c>
      <c r="G352" t="s">
        <v>32545</v>
      </c>
      <c r="H352" t="str">
        <f>+INDEX(Parametria!$V:$V,MATCH(Tabla_Consulta_desde_Reporte_de_Valorización_de_Instrumentos[[#This Row],[CODIGO_SBS]],Parametria!$B:$B,0))</f>
        <v>DNCA - Alpha Bonds</v>
      </c>
      <c r="I352" t="s">
        <v>233</v>
      </c>
      <c r="J352" t="s">
        <v>32546</v>
      </c>
      <c r="K352" t="s">
        <v>275</v>
      </c>
      <c r="L352">
        <v>0</v>
      </c>
      <c r="M352" s="20">
        <v>10985777.6106629</v>
      </c>
      <c r="N352">
        <v>3268701.1248960001</v>
      </c>
      <c r="O352">
        <v>29437.1499</v>
      </c>
      <c r="P352" s="23"/>
      <c r="R352">
        <v>3.3609</v>
      </c>
      <c r="S352" t="s">
        <v>232</v>
      </c>
      <c r="T352">
        <v>10984405.4273575</v>
      </c>
      <c r="U352" s="20">
        <v>3266640.5244029998</v>
      </c>
      <c r="V352" t="s">
        <v>233</v>
      </c>
      <c r="W352">
        <v>0</v>
      </c>
      <c r="X352">
        <v>0</v>
      </c>
      <c r="Y352">
        <v>0</v>
      </c>
      <c r="Z352">
        <v>7.0000000000000007E-2</v>
      </c>
      <c r="AA352" t="str">
        <f>+MID(Tabla_Consulta_desde_Reporte_de_Valorización_de_Instrumentos[[#This Row],[CODIGO_SBS]],7,1)</f>
        <v>2</v>
      </c>
      <c r="AB352" t="str">
        <f>_xlfn.XLOOKUP(Tabla_Consulta_desde_Reporte_de_Valorización_de_Instrumentos[[#This Row],[CODIGO_SBS]],G_P!A:A,G_P!E:E)</f>
        <v>Renta Fija</v>
      </c>
    </row>
    <row r="353" spans="2:28" hidden="1" x14ac:dyDescent="0.35">
      <c r="B353" s="22" t="s">
        <v>35557</v>
      </c>
      <c r="C353" t="s">
        <v>560</v>
      </c>
      <c r="D353" t="s">
        <v>32886</v>
      </c>
      <c r="E353" t="s">
        <v>561</v>
      </c>
      <c r="F353" t="s">
        <v>32544</v>
      </c>
      <c r="G353" t="s">
        <v>32545</v>
      </c>
      <c r="H353" t="str">
        <f>+INDEX(Parametria!$V:$V,MATCH(Tabla_Consulta_desde_Reporte_de_Valorización_de_Instrumentos[[#This Row],[CODIGO_SBS]],Parametria!$B:$B,0))</f>
        <v>DNCA - Alpha Bonds</v>
      </c>
      <c r="I353" t="s">
        <v>233</v>
      </c>
      <c r="J353" t="s">
        <v>32546</v>
      </c>
      <c r="K353" t="s">
        <v>275</v>
      </c>
      <c r="L353">
        <v>0</v>
      </c>
      <c r="M353" s="20">
        <v>25476998.318018299</v>
      </c>
      <c r="N353">
        <v>7580409.5087679997</v>
      </c>
      <c r="O353">
        <v>68267.376699999993</v>
      </c>
      <c r="P353" s="23"/>
      <c r="R353">
        <v>3.3609</v>
      </c>
      <c r="S353" t="s">
        <v>232</v>
      </c>
      <c r="T353">
        <v>25473816.102520801</v>
      </c>
      <c r="U353" s="20">
        <v>7575630.7923990004</v>
      </c>
      <c r="V353" t="s">
        <v>233</v>
      </c>
      <c r="W353">
        <v>0</v>
      </c>
      <c r="X353">
        <v>0</v>
      </c>
      <c r="Y353">
        <v>0</v>
      </c>
      <c r="Z353">
        <v>7.0000000000000007E-2</v>
      </c>
      <c r="AA353" t="str">
        <f>+MID(Tabla_Consulta_desde_Reporte_de_Valorización_de_Instrumentos[[#This Row],[CODIGO_SBS]],7,1)</f>
        <v>2</v>
      </c>
      <c r="AB353" t="str">
        <f>_xlfn.XLOOKUP(Tabla_Consulta_desde_Reporte_de_Valorización_de_Instrumentos[[#This Row],[CODIGO_SBS]],G_P!A:A,G_P!E:E)</f>
        <v>Renta Fija</v>
      </c>
    </row>
    <row r="354" spans="2:28" hidden="1" x14ac:dyDescent="0.35">
      <c r="B354" s="22" t="s">
        <v>35557</v>
      </c>
      <c r="C354" t="s">
        <v>560</v>
      </c>
      <c r="D354" t="s">
        <v>32886</v>
      </c>
      <c r="E354" t="s">
        <v>561</v>
      </c>
      <c r="F354" t="s">
        <v>657</v>
      </c>
      <c r="G354" t="s">
        <v>658</v>
      </c>
      <c r="H354" t="str">
        <f>+INDEX(Parametria!$V:$V,MATCH(Tabla_Consulta_desde_Reporte_de_Valorización_de_Instrumentos[[#This Row],[CODIGO_SBS]],Parametria!$B:$B,0))</f>
        <v>Allianz - China-A</v>
      </c>
      <c r="I354" t="s">
        <v>233</v>
      </c>
      <c r="J354" t="s">
        <v>656</v>
      </c>
      <c r="K354" t="s">
        <v>275</v>
      </c>
      <c r="L354">
        <v>1753.82</v>
      </c>
      <c r="M354" s="20">
        <v>6477.1442255000002</v>
      </c>
      <c r="N354">
        <v>1927.2052799999999</v>
      </c>
      <c r="O354">
        <v>1.274</v>
      </c>
      <c r="P354" s="23"/>
      <c r="R354">
        <v>3.3609</v>
      </c>
      <c r="S354" t="s">
        <v>423</v>
      </c>
      <c r="T354">
        <v>6528.7434575999996</v>
      </c>
      <c r="U354" s="20">
        <v>1941.576</v>
      </c>
      <c r="V354" t="s">
        <v>233</v>
      </c>
      <c r="W354">
        <v>0</v>
      </c>
      <c r="X354">
        <v>0</v>
      </c>
      <c r="Y354">
        <v>0</v>
      </c>
      <c r="Z354">
        <v>-11.28</v>
      </c>
      <c r="AA354" t="str">
        <f>+MID(Tabla_Consulta_desde_Reporte_de_Valorización_de_Instrumentos[[#This Row],[CODIGO_SBS]],7,1)</f>
        <v>2</v>
      </c>
      <c r="AB354" t="str">
        <f>_xlfn.XLOOKUP(Tabla_Consulta_desde_Reporte_de_Valorización_de_Instrumentos[[#This Row],[CODIGO_SBS]],G_P!A:A,G_P!E:E)</f>
        <v>Renta Variable</v>
      </c>
    </row>
    <row r="355" spans="2:28" hidden="1" x14ac:dyDescent="0.35">
      <c r="B355" s="22" t="s">
        <v>35557</v>
      </c>
      <c r="C355" t="s">
        <v>560</v>
      </c>
      <c r="D355" t="s">
        <v>32886</v>
      </c>
      <c r="E355" t="s">
        <v>561</v>
      </c>
      <c r="F355" t="s">
        <v>654</v>
      </c>
      <c r="G355" t="s">
        <v>655</v>
      </c>
      <c r="H355" t="str">
        <f>+INDEX(Parametria!$V:$V,MATCH(Tabla_Consulta_desde_Reporte_de_Valorización_de_Instrumentos[[#This Row],[CODIGO_SBS]],Parametria!$B:$B,0))</f>
        <v>Allianz - Euroland Equity Growth</v>
      </c>
      <c r="I355" t="s">
        <v>233</v>
      </c>
      <c r="J355" t="s">
        <v>656</v>
      </c>
      <c r="K355" t="s">
        <v>589</v>
      </c>
      <c r="L355">
        <v>1</v>
      </c>
      <c r="M355" s="20">
        <v>9056.5791100000006</v>
      </c>
      <c r="N355">
        <v>2295.11</v>
      </c>
      <c r="O355">
        <v>1</v>
      </c>
      <c r="P355" s="23"/>
      <c r="R355">
        <v>3.9460326999999999</v>
      </c>
      <c r="S355" t="s">
        <v>423</v>
      </c>
      <c r="T355">
        <v>9071.1927639999994</v>
      </c>
      <c r="U355" s="20">
        <v>2295.11</v>
      </c>
      <c r="V355" t="s">
        <v>233</v>
      </c>
      <c r="W355">
        <v>0</v>
      </c>
      <c r="X355">
        <v>0</v>
      </c>
      <c r="Y355">
        <v>0</v>
      </c>
      <c r="Z355">
        <v>0</v>
      </c>
      <c r="AA355" t="str">
        <f>+MID(Tabla_Consulta_desde_Reporte_de_Valorización_de_Instrumentos[[#This Row],[CODIGO_SBS]],7,1)</f>
        <v>4</v>
      </c>
      <c r="AB355" t="str">
        <f>_xlfn.XLOOKUP(Tabla_Consulta_desde_Reporte_de_Valorización_de_Instrumentos[[#This Row],[CODIGO_SBS]],G_P!A:A,G_P!E:E)</f>
        <v>Renta Variable</v>
      </c>
    </row>
    <row r="356" spans="2:28" hidden="1" x14ac:dyDescent="0.35">
      <c r="B356" s="22" t="s">
        <v>35557</v>
      </c>
      <c r="C356" t="s">
        <v>560</v>
      </c>
      <c r="D356" t="s">
        <v>234</v>
      </c>
      <c r="E356" t="s">
        <v>561</v>
      </c>
      <c r="F356" t="s">
        <v>654</v>
      </c>
      <c r="G356" t="s">
        <v>655</v>
      </c>
      <c r="H356" t="str">
        <f>+INDEX(Parametria!$V:$V,MATCH(Tabla_Consulta_desde_Reporte_de_Valorización_de_Instrumentos[[#This Row],[CODIGO_SBS]],Parametria!$B:$B,0))</f>
        <v>Allianz - Euroland Equity Growth</v>
      </c>
      <c r="I356" t="s">
        <v>233</v>
      </c>
      <c r="J356" t="s">
        <v>656</v>
      </c>
      <c r="K356" t="s">
        <v>589</v>
      </c>
      <c r="L356">
        <v>1</v>
      </c>
      <c r="M356" s="20">
        <v>9056.5791100000006</v>
      </c>
      <c r="N356">
        <v>2295.11</v>
      </c>
      <c r="O356">
        <v>1</v>
      </c>
      <c r="P356" s="23"/>
      <c r="R356">
        <v>3.9460326999999999</v>
      </c>
      <c r="S356" t="s">
        <v>423</v>
      </c>
      <c r="T356">
        <v>9071.1927639999994</v>
      </c>
      <c r="U356" s="20">
        <v>2295.11</v>
      </c>
      <c r="V356" t="s">
        <v>233</v>
      </c>
      <c r="W356">
        <v>0</v>
      </c>
      <c r="X356">
        <v>0</v>
      </c>
      <c r="Y356">
        <v>0</v>
      </c>
      <c r="Z356">
        <v>0</v>
      </c>
      <c r="AA356" t="str">
        <f>+MID(Tabla_Consulta_desde_Reporte_de_Valorización_de_Instrumentos[[#This Row],[CODIGO_SBS]],7,1)</f>
        <v>4</v>
      </c>
      <c r="AB356" t="str">
        <f>_xlfn.XLOOKUP(Tabla_Consulta_desde_Reporte_de_Valorización_de_Instrumentos[[#This Row],[CODIGO_SBS]],G_P!A:A,G_P!E:E)</f>
        <v>Renta Variable</v>
      </c>
    </row>
    <row r="357" spans="2:28" hidden="1" x14ac:dyDescent="0.35">
      <c r="B357" s="22" t="s">
        <v>35557</v>
      </c>
      <c r="C357" t="s">
        <v>560</v>
      </c>
      <c r="D357" t="s">
        <v>234</v>
      </c>
      <c r="E357" t="s">
        <v>561</v>
      </c>
      <c r="F357" t="s">
        <v>657</v>
      </c>
      <c r="G357" t="s">
        <v>658</v>
      </c>
      <c r="H357" t="str">
        <f>+INDEX(Parametria!$V:$V,MATCH(Tabla_Consulta_desde_Reporte_de_Valorización_de_Instrumentos[[#This Row],[CODIGO_SBS]],Parametria!$B:$B,0))</f>
        <v>Allianz - China-A</v>
      </c>
      <c r="I357" t="s">
        <v>233</v>
      </c>
      <c r="J357" t="s">
        <v>656</v>
      </c>
      <c r="K357" t="s">
        <v>275</v>
      </c>
      <c r="L357">
        <v>1753.82</v>
      </c>
      <c r="M357" s="20">
        <v>19543.282890900002</v>
      </c>
      <c r="N357">
        <v>5814.8956799999996</v>
      </c>
      <c r="O357">
        <v>3.8439999999999999</v>
      </c>
      <c r="P357" s="23"/>
      <c r="R357">
        <v>3.3609</v>
      </c>
      <c r="S357" t="s">
        <v>423</v>
      </c>
      <c r="T357">
        <v>19698.971625599999</v>
      </c>
      <c r="U357" s="20">
        <v>5858.2560000000003</v>
      </c>
      <c r="V357" t="s">
        <v>233</v>
      </c>
      <c r="W357">
        <v>0</v>
      </c>
      <c r="X357">
        <v>0</v>
      </c>
      <c r="Y357">
        <v>0</v>
      </c>
      <c r="Z357">
        <v>-11.28</v>
      </c>
      <c r="AA357" t="str">
        <f>+MID(Tabla_Consulta_desde_Reporte_de_Valorización_de_Instrumentos[[#This Row],[CODIGO_SBS]],7,1)</f>
        <v>2</v>
      </c>
      <c r="AB357" t="str">
        <f>_xlfn.XLOOKUP(Tabla_Consulta_desde_Reporte_de_Valorización_de_Instrumentos[[#This Row],[CODIGO_SBS]],G_P!A:A,G_P!E:E)</f>
        <v>Renta Variable</v>
      </c>
    </row>
    <row r="358" spans="2:28" hidden="1" x14ac:dyDescent="0.35">
      <c r="B358" s="22" t="s">
        <v>35557</v>
      </c>
      <c r="C358" t="s">
        <v>560</v>
      </c>
      <c r="D358" t="s">
        <v>424</v>
      </c>
      <c r="E358" t="s">
        <v>561</v>
      </c>
      <c r="F358" t="s">
        <v>657</v>
      </c>
      <c r="G358" t="s">
        <v>658</v>
      </c>
      <c r="H358" t="str">
        <f>+INDEX(Parametria!$V:$V,MATCH(Tabla_Consulta_desde_Reporte_de_Valorización_de_Instrumentos[[#This Row],[CODIGO_SBS]],Parametria!$B:$B,0))</f>
        <v>Allianz - China-A</v>
      </c>
      <c r="I358" t="s">
        <v>233</v>
      </c>
      <c r="J358" t="s">
        <v>656</v>
      </c>
      <c r="K358" t="s">
        <v>275</v>
      </c>
      <c r="L358">
        <v>1753.82</v>
      </c>
      <c r="M358" s="20">
        <v>6548.3216345999999</v>
      </c>
      <c r="N358">
        <v>1948.38336</v>
      </c>
      <c r="O358">
        <v>1.288</v>
      </c>
      <c r="P358" s="23"/>
      <c r="R358">
        <v>3.3609</v>
      </c>
      <c r="S358" t="s">
        <v>423</v>
      </c>
      <c r="T358">
        <v>6600.4878912000004</v>
      </c>
      <c r="U358" s="20">
        <v>1962.912</v>
      </c>
      <c r="V358" t="s">
        <v>233</v>
      </c>
      <c r="W358">
        <v>0</v>
      </c>
      <c r="X358">
        <v>0</v>
      </c>
      <c r="Y358">
        <v>0</v>
      </c>
      <c r="Z358">
        <v>-11.28</v>
      </c>
      <c r="AA358" t="str">
        <f>+MID(Tabla_Consulta_desde_Reporte_de_Valorización_de_Instrumentos[[#This Row],[CODIGO_SBS]],7,1)</f>
        <v>2</v>
      </c>
      <c r="AB358" t="str">
        <f>_xlfn.XLOOKUP(Tabla_Consulta_desde_Reporte_de_Valorización_de_Instrumentos[[#This Row],[CODIGO_SBS]],G_P!A:A,G_P!E:E)</f>
        <v>Renta Variable</v>
      </c>
    </row>
    <row r="359" spans="2:28" hidden="1" x14ac:dyDescent="0.35">
      <c r="B359" s="22" t="s">
        <v>35557</v>
      </c>
      <c r="C359" t="s">
        <v>560</v>
      </c>
      <c r="D359" t="s">
        <v>424</v>
      </c>
      <c r="E359" t="s">
        <v>561</v>
      </c>
      <c r="F359" t="s">
        <v>654</v>
      </c>
      <c r="G359" t="s">
        <v>655</v>
      </c>
      <c r="H359" t="str">
        <f>+INDEX(Parametria!$V:$V,MATCH(Tabla_Consulta_desde_Reporte_de_Valorización_de_Instrumentos[[#This Row],[CODIGO_SBS]],Parametria!$B:$B,0))</f>
        <v>Allianz - Euroland Equity Growth</v>
      </c>
      <c r="I359" t="s">
        <v>233</v>
      </c>
      <c r="J359" t="s">
        <v>656</v>
      </c>
      <c r="K359" t="s">
        <v>589</v>
      </c>
      <c r="L359">
        <v>1</v>
      </c>
      <c r="M359" s="20">
        <v>9056.5791100000006</v>
      </c>
      <c r="N359">
        <v>2295.11</v>
      </c>
      <c r="O359">
        <v>1</v>
      </c>
      <c r="P359" s="23"/>
      <c r="R359">
        <v>3.9460326999999999</v>
      </c>
      <c r="S359" t="s">
        <v>423</v>
      </c>
      <c r="T359">
        <v>9071.1927639999994</v>
      </c>
      <c r="U359" s="20">
        <v>2295.11</v>
      </c>
      <c r="V359" t="s">
        <v>233</v>
      </c>
      <c r="W359">
        <v>0</v>
      </c>
      <c r="X359">
        <v>0</v>
      </c>
      <c r="Y359">
        <v>0</v>
      </c>
      <c r="Z359">
        <v>0</v>
      </c>
      <c r="AA359" t="str">
        <f>+MID(Tabla_Consulta_desde_Reporte_de_Valorización_de_Instrumentos[[#This Row],[CODIGO_SBS]],7,1)</f>
        <v>4</v>
      </c>
      <c r="AB359" t="str">
        <f>_xlfn.XLOOKUP(Tabla_Consulta_desde_Reporte_de_Valorización_de_Instrumentos[[#This Row],[CODIGO_SBS]],G_P!A:A,G_P!E:E)</f>
        <v>Renta Variable</v>
      </c>
    </row>
    <row r="360" spans="2:28" hidden="1" x14ac:dyDescent="0.35">
      <c r="B360" s="22" t="s">
        <v>35557</v>
      </c>
      <c r="C360" t="s">
        <v>560</v>
      </c>
      <c r="D360" t="s">
        <v>424</v>
      </c>
      <c r="E360" t="s">
        <v>561</v>
      </c>
      <c r="F360" t="s">
        <v>659</v>
      </c>
      <c r="G360" t="s">
        <v>660</v>
      </c>
      <c r="H360" t="str">
        <f>+INDEX(Parametria!$V:$V,MATCH(Tabla_Consulta_desde_Reporte_de_Valorización_de_Instrumentos[[#This Row],[CODIGO_SBS]],Parametria!$B:$B,0))</f>
        <v>BNP Paribas - China Equity Class</v>
      </c>
      <c r="I360" t="s">
        <v>233</v>
      </c>
      <c r="J360" t="s">
        <v>31467</v>
      </c>
      <c r="K360" t="s">
        <v>275</v>
      </c>
      <c r="L360">
        <v>465.85735</v>
      </c>
      <c r="M360" s="20">
        <v>2755.5809379000002</v>
      </c>
      <c r="N360">
        <v>819.89376000000004</v>
      </c>
      <c r="O360">
        <v>1.3440000000000001</v>
      </c>
      <c r="P360" s="23"/>
      <c r="R360">
        <v>3.3609</v>
      </c>
      <c r="S360" t="s">
        <v>423</v>
      </c>
      <c r="T360">
        <v>2735.1463721999999</v>
      </c>
      <c r="U360" s="20">
        <v>813.40224000000001</v>
      </c>
      <c r="V360" t="s">
        <v>233</v>
      </c>
      <c r="W360">
        <v>0</v>
      </c>
      <c r="X360">
        <v>0</v>
      </c>
      <c r="Y360">
        <v>0</v>
      </c>
      <c r="Z360">
        <v>4.83</v>
      </c>
      <c r="AA360" t="str">
        <f>+MID(Tabla_Consulta_desde_Reporte_de_Valorización_de_Instrumentos[[#This Row],[CODIGO_SBS]],7,1)</f>
        <v>2</v>
      </c>
      <c r="AB360" t="str">
        <f>_xlfn.XLOOKUP(Tabla_Consulta_desde_Reporte_de_Valorización_de_Instrumentos[[#This Row],[CODIGO_SBS]],G_P!A:A,G_P!E:E)</f>
        <v>Renta Variable</v>
      </c>
    </row>
    <row r="361" spans="2:28" hidden="1" x14ac:dyDescent="0.35">
      <c r="B361" s="22" t="s">
        <v>35557</v>
      </c>
      <c r="C361" t="s">
        <v>560</v>
      </c>
      <c r="D361" t="s">
        <v>234</v>
      </c>
      <c r="E361" t="s">
        <v>561</v>
      </c>
      <c r="F361" t="s">
        <v>659</v>
      </c>
      <c r="G361" t="s">
        <v>660</v>
      </c>
      <c r="H361" t="str">
        <f>+INDEX(Parametria!$V:$V,MATCH(Tabla_Consulta_desde_Reporte_de_Valorización_de_Instrumentos[[#This Row],[CODIGO_SBS]],Parametria!$B:$B,0))</f>
        <v>BNP Paribas - China Equity Class</v>
      </c>
      <c r="I361" t="s">
        <v>233</v>
      </c>
      <c r="J361" t="s">
        <v>31467</v>
      </c>
      <c r="K361" t="s">
        <v>275</v>
      </c>
      <c r="L361">
        <v>465.85735</v>
      </c>
      <c r="M361" s="20">
        <v>3803.2757737000002</v>
      </c>
      <c r="N361">
        <v>1131.6242</v>
      </c>
      <c r="O361">
        <v>1.855</v>
      </c>
      <c r="P361" s="23"/>
      <c r="R361">
        <v>3.3609</v>
      </c>
      <c r="S361" t="s">
        <v>423</v>
      </c>
      <c r="T361">
        <v>3775.0718158</v>
      </c>
      <c r="U361" s="20">
        <v>1122.66455</v>
      </c>
      <c r="V361" t="s">
        <v>233</v>
      </c>
      <c r="W361">
        <v>0</v>
      </c>
      <c r="X361">
        <v>0</v>
      </c>
      <c r="Y361">
        <v>0</v>
      </c>
      <c r="Z361">
        <v>4.83</v>
      </c>
      <c r="AA361" t="str">
        <f>+MID(Tabla_Consulta_desde_Reporte_de_Valorización_de_Instrumentos[[#This Row],[CODIGO_SBS]],7,1)</f>
        <v>2</v>
      </c>
      <c r="AB361" t="str">
        <f>_xlfn.XLOOKUP(Tabla_Consulta_desde_Reporte_de_Valorización_de_Instrumentos[[#This Row],[CODIGO_SBS]],G_P!A:A,G_P!E:E)</f>
        <v>Renta Variable</v>
      </c>
    </row>
    <row r="362" spans="2:28" hidden="1" x14ac:dyDescent="0.35">
      <c r="B362" s="22" t="s">
        <v>35557</v>
      </c>
      <c r="C362" t="s">
        <v>560</v>
      </c>
      <c r="D362" t="s">
        <v>234</v>
      </c>
      <c r="E362" t="s">
        <v>561</v>
      </c>
      <c r="F362" t="s">
        <v>661</v>
      </c>
      <c r="G362" t="s">
        <v>662</v>
      </c>
      <c r="H362" t="str">
        <f>+INDEX(Parametria!$V:$V,MATCH(Tabla_Consulta_desde_Reporte_de_Valorización_de_Instrumentos[[#This Row],[CODIGO_SBS]],Parametria!$B:$B,0))</f>
        <v>DFA - US Large Cap Value</v>
      </c>
      <c r="I362" t="s">
        <v>233</v>
      </c>
      <c r="J362" t="s">
        <v>663</v>
      </c>
      <c r="K362" t="s">
        <v>275</v>
      </c>
      <c r="L362">
        <v>1</v>
      </c>
      <c r="M362" s="20">
        <v>190.66385700000001</v>
      </c>
      <c r="N362">
        <v>56.73</v>
      </c>
      <c r="O362">
        <v>1</v>
      </c>
      <c r="P362" s="23"/>
      <c r="R362">
        <v>3.3609</v>
      </c>
      <c r="S362" t="s">
        <v>423</v>
      </c>
      <c r="T362">
        <v>190.894802</v>
      </c>
      <c r="U362" s="20">
        <v>56.77</v>
      </c>
      <c r="V362" t="s">
        <v>233</v>
      </c>
      <c r="W362">
        <v>0</v>
      </c>
      <c r="X362">
        <v>0</v>
      </c>
      <c r="Y362">
        <v>0</v>
      </c>
      <c r="Z362">
        <v>-0.04</v>
      </c>
      <c r="AA362" t="str">
        <f>+MID(Tabla_Consulta_desde_Reporte_de_Valorización_de_Instrumentos[[#This Row],[CODIGO_SBS]],7,1)</f>
        <v>2</v>
      </c>
      <c r="AB362" t="str">
        <f>_xlfn.XLOOKUP(Tabla_Consulta_desde_Reporte_de_Valorización_de_Instrumentos[[#This Row],[CODIGO_SBS]],G_P!A:A,G_P!E:E)</f>
        <v>Renta Variable</v>
      </c>
    </row>
    <row r="363" spans="2:28" hidden="1" x14ac:dyDescent="0.35">
      <c r="B363" s="22" t="s">
        <v>35557</v>
      </c>
      <c r="C363" t="s">
        <v>560</v>
      </c>
      <c r="D363" t="s">
        <v>424</v>
      </c>
      <c r="E363" t="s">
        <v>561</v>
      </c>
      <c r="F363" t="s">
        <v>664</v>
      </c>
      <c r="G363" t="s">
        <v>665</v>
      </c>
      <c r="H363" t="str">
        <f>+INDEX(Parametria!$V:$V,MATCH(Tabla_Consulta_desde_Reporte_de_Valorización_de_Instrumentos[[#This Row],[CODIGO_SBS]],Parametria!$B:$B,0))</f>
        <v>BNP Paribas - Japan Small Caps</v>
      </c>
      <c r="I363" t="s">
        <v>233</v>
      </c>
      <c r="J363" t="s">
        <v>666</v>
      </c>
      <c r="K363" t="s">
        <v>601</v>
      </c>
      <c r="L363">
        <v>1</v>
      </c>
      <c r="M363" s="20">
        <v>42889404.203730002</v>
      </c>
      <c r="N363">
        <v>2000205396</v>
      </c>
      <c r="O363">
        <v>57976.968000000001</v>
      </c>
      <c r="P363" s="23"/>
      <c r="R363">
        <v>2.14425E-2</v>
      </c>
      <c r="S363" t="s">
        <v>423</v>
      </c>
      <c r="T363">
        <v>43163155.9145962</v>
      </c>
      <c r="U363" s="20">
        <v>2007336563.0639999</v>
      </c>
      <c r="V363" t="s">
        <v>233</v>
      </c>
      <c r="W363">
        <v>0</v>
      </c>
      <c r="X363">
        <v>0</v>
      </c>
      <c r="Y363">
        <v>0</v>
      </c>
      <c r="Z363">
        <v>-123</v>
      </c>
      <c r="AA363" t="str">
        <f>+MID(Tabla_Consulta_desde_Reporte_de_Valorización_de_Instrumentos[[#This Row],[CODIGO_SBS]],7,1)</f>
        <v>5</v>
      </c>
      <c r="AB363" t="str">
        <f>_xlfn.XLOOKUP(Tabla_Consulta_desde_Reporte_de_Valorización_de_Instrumentos[[#This Row],[CODIGO_SBS]],G_P!A:A,G_P!E:E)</f>
        <v>Renta Variable</v>
      </c>
    </row>
    <row r="364" spans="2:28" hidden="1" x14ac:dyDescent="0.35">
      <c r="B364" s="22" t="s">
        <v>35557</v>
      </c>
      <c r="C364" t="s">
        <v>560</v>
      </c>
      <c r="D364" t="s">
        <v>234</v>
      </c>
      <c r="E364" t="s">
        <v>561</v>
      </c>
      <c r="F364" t="s">
        <v>664</v>
      </c>
      <c r="G364" t="s">
        <v>665</v>
      </c>
      <c r="H364" t="str">
        <f>+INDEX(Parametria!$V:$V,MATCH(Tabla_Consulta_desde_Reporte_de_Valorización_de_Instrumentos[[#This Row],[CODIGO_SBS]],Parametria!$B:$B,0))</f>
        <v>BNP Paribas - Japan Small Caps</v>
      </c>
      <c r="I364" t="s">
        <v>233</v>
      </c>
      <c r="J364" t="s">
        <v>666</v>
      </c>
      <c r="K364" t="s">
        <v>601</v>
      </c>
      <c r="L364">
        <v>1</v>
      </c>
      <c r="M364" s="20">
        <v>239288143.84564501</v>
      </c>
      <c r="N364">
        <v>11159526354</v>
      </c>
      <c r="O364">
        <v>323464.53200000001</v>
      </c>
      <c r="P364" s="23"/>
      <c r="R364">
        <v>2.14425E-2</v>
      </c>
      <c r="S364" t="s">
        <v>423</v>
      </c>
      <c r="T364">
        <v>240815456.70960081</v>
      </c>
      <c r="U364" s="20">
        <v>11199312491.436001</v>
      </c>
      <c r="V364" t="s">
        <v>233</v>
      </c>
      <c r="W364">
        <v>0</v>
      </c>
      <c r="X364">
        <v>0</v>
      </c>
      <c r="Y364">
        <v>0</v>
      </c>
      <c r="Z364">
        <v>-123</v>
      </c>
      <c r="AA364" t="str">
        <f>+MID(Tabla_Consulta_desde_Reporte_de_Valorización_de_Instrumentos[[#This Row],[CODIGO_SBS]],7,1)</f>
        <v>5</v>
      </c>
      <c r="AB364" t="str">
        <f>_xlfn.XLOOKUP(Tabla_Consulta_desde_Reporte_de_Valorización_de_Instrumentos[[#This Row],[CODIGO_SBS]],G_P!A:A,G_P!E:E)</f>
        <v>Renta Variable</v>
      </c>
    </row>
    <row r="365" spans="2:28" hidden="1" x14ac:dyDescent="0.35">
      <c r="B365" s="22" t="s">
        <v>35557</v>
      </c>
      <c r="C365" t="s">
        <v>560</v>
      </c>
      <c r="D365" t="s">
        <v>32886</v>
      </c>
      <c r="E365" t="s">
        <v>561</v>
      </c>
      <c r="F365" t="s">
        <v>664</v>
      </c>
      <c r="G365" t="s">
        <v>665</v>
      </c>
      <c r="H365" t="str">
        <f>+INDEX(Parametria!$V:$V,MATCH(Tabla_Consulta_desde_Reporte_de_Valorización_de_Instrumentos[[#This Row],[CODIGO_SBS]],Parametria!$B:$B,0))</f>
        <v>BNP Paribas - Japan Small Caps</v>
      </c>
      <c r="I365" t="s">
        <v>233</v>
      </c>
      <c r="J365" t="s">
        <v>666</v>
      </c>
      <c r="K365" t="s">
        <v>601</v>
      </c>
      <c r="L365">
        <v>1</v>
      </c>
      <c r="M365" s="20">
        <v>23614818.232500002</v>
      </c>
      <c r="N365">
        <v>1101309000</v>
      </c>
      <c r="O365">
        <v>31922</v>
      </c>
      <c r="P365" s="23"/>
      <c r="R365">
        <v>2.14425E-2</v>
      </c>
      <c r="S365" t="s">
        <v>423</v>
      </c>
      <c r="T365">
        <v>23765545.364596199</v>
      </c>
      <c r="U365" s="20">
        <v>1105235406</v>
      </c>
      <c r="V365" t="s">
        <v>233</v>
      </c>
      <c r="W365">
        <v>0</v>
      </c>
      <c r="X365">
        <v>0</v>
      </c>
      <c r="Y365">
        <v>0</v>
      </c>
      <c r="Z365">
        <v>-123</v>
      </c>
      <c r="AA365" t="str">
        <f>+MID(Tabla_Consulta_desde_Reporte_de_Valorización_de_Instrumentos[[#This Row],[CODIGO_SBS]],7,1)</f>
        <v>5</v>
      </c>
      <c r="AB365" t="str">
        <f>_xlfn.XLOOKUP(Tabla_Consulta_desde_Reporte_de_Valorización_de_Instrumentos[[#This Row],[CODIGO_SBS]],G_P!A:A,G_P!E:E)</f>
        <v>Renta Variable</v>
      </c>
    </row>
    <row r="366" spans="2:28" hidden="1" x14ac:dyDescent="0.35">
      <c r="B366" s="22" t="s">
        <v>35557</v>
      </c>
      <c r="C366" t="s">
        <v>560</v>
      </c>
      <c r="D366" t="s">
        <v>32886</v>
      </c>
      <c r="E366" t="s">
        <v>561</v>
      </c>
      <c r="F366" t="s">
        <v>667</v>
      </c>
      <c r="G366" t="s">
        <v>668</v>
      </c>
      <c r="H366" t="str">
        <f>+INDEX(Parametria!$V:$V,MATCH(Tabla_Consulta_desde_Reporte_de_Valorización_de_Instrumentos[[#This Row],[CODIGO_SBS]],Parametria!$B:$B,0))</f>
        <v>Goldman Sachs - Emerging Markets Corporate Debt</v>
      </c>
      <c r="I366" t="s">
        <v>233</v>
      </c>
      <c r="J366" t="s">
        <v>669</v>
      </c>
      <c r="K366" t="s">
        <v>275</v>
      </c>
      <c r="L366">
        <v>170.62</v>
      </c>
      <c r="M366" s="20">
        <v>483.44570290000001</v>
      </c>
      <c r="N366">
        <v>143.84412</v>
      </c>
      <c r="O366">
        <v>0.71799999999999997</v>
      </c>
      <c r="P366" s="23"/>
      <c r="R366">
        <v>3.3609</v>
      </c>
      <c r="S366" t="s">
        <v>232</v>
      </c>
      <c r="T366">
        <v>483.59366399999999</v>
      </c>
      <c r="U366" s="20">
        <v>143.81540000000001</v>
      </c>
      <c r="V366" t="s">
        <v>233</v>
      </c>
      <c r="W366">
        <v>0</v>
      </c>
      <c r="X366">
        <v>0</v>
      </c>
      <c r="Y366">
        <v>0</v>
      </c>
      <c r="Z366">
        <v>0.04</v>
      </c>
      <c r="AA366" t="str">
        <f>+MID(Tabla_Consulta_desde_Reporte_de_Valorización_de_Instrumentos[[#This Row],[CODIGO_SBS]],7,1)</f>
        <v>2</v>
      </c>
      <c r="AB366" t="str">
        <f>_xlfn.XLOOKUP(Tabla_Consulta_desde_Reporte_de_Valorización_de_Instrumentos[[#This Row],[CODIGO_SBS]],G_P!A:A,G_P!E:E)</f>
        <v>Renta Fija</v>
      </c>
    </row>
    <row r="367" spans="2:28" hidden="1" x14ac:dyDescent="0.35">
      <c r="B367" s="22" t="s">
        <v>35557</v>
      </c>
      <c r="C367" t="s">
        <v>560</v>
      </c>
      <c r="D367" t="s">
        <v>424</v>
      </c>
      <c r="E367" t="s">
        <v>561</v>
      </c>
      <c r="F367" t="s">
        <v>1016</v>
      </c>
      <c r="G367" t="s">
        <v>1017</v>
      </c>
      <c r="H367" t="str">
        <f>+INDEX(Parametria!$V:$V,MATCH(Tabla_Consulta_desde_Reporte_de_Valorización_de_Instrumentos[[#This Row],[CODIGO_SBS]],Parametria!$B:$B,0))</f>
        <v>Goldman Sachs - India Equity Portfolio</v>
      </c>
      <c r="I367" t="s">
        <v>233</v>
      </c>
      <c r="J367" t="s">
        <v>669</v>
      </c>
      <c r="K367" t="s">
        <v>275</v>
      </c>
      <c r="L367">
        <v>0</v>
      </c>
      <c r="M367" s="20">
        <v>7376142.7001352003</v>
      </c>
      <c r="N367">
        <v>2194692.7014000001</v>
      </c>
      <c r="O367">
        <v>46537.165000000001</v>
      </c>
      <c r="P367" s="23"/>
      <c r="R367">
        <v>3.3609</v>
      </c>
      <c r="S367" t="s">
        <v>423</v>
      </c>
      <c r="T367">
        <v>7373614.2428863999</v>
      </c>
      <c r="U367" s="20">
        <v>2192831.2148000002</v>
      </c>
      <c r="V367" t="s">
        <v>233</v>
      </c>
      <c r="W367">
        <v>0</v>
      </c>
      <c r="X367">
        <v>0</v>
      </c>
      <c r="Y367">
        <v>0</v>
      </c>
      <c r="Z367">
        <v>0.04</v>
      </c>
      <c r="AA367" t="str">
        <f>+MID(Tabla_Consulta_desde_Reporte_de_Valorización_de_Instrumentos[[#This Row],[CODIGO_SBS]],7,1)</f>
        <v>2</v>
      </c>
      <c r="AB367" t="str">
        <f>_xlfn.XLOOKUP(Tabla_Consulta_desde_Reporte_de_Valorización_de_Instrumentos[[#This Row],[CODIGO_SBS]],G_P!A:A,G_P!E:E)</f>
        <v>Renta Variable</v>
      </c>
    </row>
    <row r="368" spans="2:28" hidden="1" x14ac:dyDescent="0.35">
      <c r="B368" s="22" t="s">
        <v>35557</v>
      </c>
      <c r="C368" t="s">
        <v>560</v>
      </c>
      <c r="D368" t="s">
        <v>234</v>
      </c>
      <c r="E368" t="s">
        <v>561</v>
      </c>
      <c r="F368" t="s">
        <v>1016</v>
      </c>
      <c r="G368" t="s">
        <v>1017</v>
      </c>
      <c r="H368" t="str">
        <f>+INDEX(Parametria!$V:$V,MATCH(Tabla_Consulta_desde_Reporte_de_Valorización_de_Instrumentos[[#This Row],[CODIGO_SBS]],Parametria!$B:$B,0))</f>
        <v>Goldman Sachs - India Equity Portfolio</v>
      </c>
      <c r="I368" t="s">
        <v>233</v>
      </c>
      <c r="J368" t="s">
        <v>669</v>
      </c>
      <c r="K368" t="s">
        <v>275</v>
      </c>
      <c r="L368">
        <v>0</v>
      </c>
      <c r="M368" s="20">
        <v>43557421.976146899</v>
      </c>
      <c r="N368">
        <v>12960047.00412</v>
      </c>
      <c r="O368">
        <v>274810.15700000001</v>
      </c>
      <c r="P368" s="23"/>
      <c r="R368">
        <v>3.3609</v>
      </c>
      <c r="S368" t="s">
        <v>423</v>
      </c>
      <c r="T368">
        <v>43542490.990696698</v>
      </c>
      <c r="U368" s="20">
        <v>12949054.59784</v>
      </c>
      <c r="V368" t="s">
        <v>233</v>
      </c>
      <c r="W368">
        <v>0</v>
      </c>
      <c r="X368">
        <v>0</v>
      </c>
      <c r="Y368">
        <v>0</v>
      </c>
      <c r="Z368">
        <v>0.04</v>
      </c>
      <c r="AA368" t="str">
        <f>+MID(Tabla_Consulta_desde_Reporte_de_Valorización_de_Instrumentos[[#This Row],[CODIGO_SBS]],7,1)</f>
        <v>2</v>
      </c>
      <c r="AB368" t="str">
        <f>_xlfn.XLOOKUP(Tabla_Consulta_desde_Reporte_de_Valorización_de_Instrumentos[[#This Row],[CODIGO_SBS]],G_P!A:A,G_P!E:E)</f>
        <v>Renta Variable</v>
      </c>
    </row>
    <row r="369" spans="2:28" hidden="1" x14ac:dyDescent="0.35">
      <c r="B369" s="22" t="s">
        <v>35557</v>
      </c>
      <c r="C369" t="s">
        <v>560</v>
      </c>
      <c r="D369" t="s">
        <v>234</v>
      </c>
      <c r="E369" t="s">
        <v>561</v>
      </c>
      <c r="F369" t="s">
        <v>670</v>
      </c>
      <c r="G369" t="s">
        <v>671</v>
      </c>
      <c r="H369" t="str">
        <f>+INDEX(Parametria!$V:$V,MATCH(Tabla_Consulta_desde_Reporte_de_Valorización_de_Instrumentos[[#This Row],[CODIGO_SBS]],Parametria!$B:$B,0))</f>
        <v>JP Morgan - Japan Equity Fund - C</v>
      </c>
      <c r="I369" t="s">
        <v>233</v>
      </c>
      <c r="J369" t="s">
        <v>672</v>
      </c>
      <c r="K369" t="s">
        <v>275</v>
      </c>
      <c r="L369">
        <v>1</v>
      </c>
      <c r="M369" s="20">
        <v>137176896.2281929</v>
      </c>
      <c r="N369">
        <v>40815524.480999999</v>
      </c>
      <c r="O369">
        <v>1294087.6499999999</v>
      </c>
      <c r="P369" s="23"/>
      <c r="R369">
        <v>3.3609</v>
      </c>
      <c r="S369" t="s">
        <v>423</v>
      </c>
      <c r="T369">
        <v>137855492.49827519</v>
      </c>
      <c r="U369" s="20">
        <v>40996696.751999997</v>
      </c>
      <c r="V369" t="s">
        <v>645</v>
      </c>
      <c r="W369">
        <v>0</v>
      </c>
      <c r="X369">
        <v>0</v>
      </c>
      <c r="Y369">
        <v>0</v>
      </c>
      <c r="Z369">
        <v>-0.14000000000000001</v>
      </c>
      <c r="AA369" t="str">
        <f>+MID(Tabla_Consulta_desde_Reporte_de_Valorización_de_Instrumentos[[#This Row],[CODIGO_SBS]],7,1)</f>
        <v>2</v>
      </c>
      <c r="AB369" t="str">
        <f>_xlfn.XLOOKUP(Tabla_Consulta_desde_Reporte_de_Valorización_de_Instrumentos[[#This Row],[CODIGO_SBS]],G_P!A:A,G_P!E:E)</f>
        <v>Renta Variable</v>
      </c>
    </row>
    <row r="370" spans="2:28" hidden="1" x14ac:dyDescent="0.35">
      <c r="B370" s="22" t="s">
        <v>35557</v>
      </c>
      <c r="C370" t="s">
        <v>560</v>
      </c>
      <c r="D370" t="s">
        <v>424</v>
      </c>
      <c r="E370" t="s">
        <v>561</v>
      </c>
      <c r="F370" t="s">
        <v>670</v>
      </c>
      <c r="G370" t="s">
        <v>671</v>
      </c>
      <c r="H370" t="str">
        <f>+INDEX(Parametria!$V:$V,MATCH(Tabla_Consulta_desde_Reporte_de_Valorización_de_Instrumentos[[#This Row],[CODIGO_SBS]],Parametria!$B:$B,0))</f>
        <v>JP Morgan - Japan Equity Fund - C</v>
      </c>
      <c r="I370" t="s">
        <v>233</v>
      </c>
      <c r="J370" t="s">
        <v>672</v>
      </c>
      <c r="K370" t="s">
        <v>275</v>
      </c>
      <c r="L370">
        <v>1</v>
      </c>
      <c r="M370" s="20">
        <v>33711284.4730388</v>
      </c>
      <c r="N370">
        <v>10030433.655579999</v>
      </c>
      <c r="O370">
        <v>318022.62699999998</v>
      </c>
      <c r="P370" s="23"/>
      <c r="R370">
        <v>3.3609</v>
      </c>
      <c r="S370" t="s">
        <v>423</v>
      </c>
      <c r="T370">
        <v>33878049.8142303</v>
      </c>
      <c r="U370" s="20">
        <v>10074956.82336</v>
      </c>
      <c r="V370" t="s">
        <v>645</v>
      </c>
      <c r="W370">
        <v>0</v>
      </c>
      <c r="X370">
        <v>0</v>
      </c>
      <c r="Y370">
        <v>0</v>
      </c>
      <c r="Z370">
        <v>-0.14000000000000001</v>
      </c>
      <c r="AA370" t="str">
        <f>+MID(Tabla_Consulta_desde_Reporte_de_Valorización_de_Instrumentos[[#This Row],[CODIGO_SBS]],7,1)</f>
        <v>2</v>
      </c>
      <c r="AB370" t="str">
        <f>_xlfn.XLOOKUP(Tabla_Consulta_desde_Reporte_de_Valorización_de_Instrumentos[[#This Row],[CODIGO_SBS]],G_P!A:A,G_P!E:E)</f>
        <v>Renta Variable</v>
      </c>
    </row>
    <row r="371" spans="2:28" hidden="1" x14ac:dyDescent="0.35">
      <c r="B371" s="22" t="s">
        <v>35557</v>
      </c>
      <c r="C371" t="s">
        <v>560</v>
      </c>
      <c r="D371" t="s">
        <v>32886</v>
      </c>
      <c r="E371" t="s">
        <v>561</v>
      </c>
      <c r="F371" t="s">
        <v>670</v>
      </c>
      <c r="G371" t="s">
        <v>671</v>
      </c>
      <c r="H371" t="str">
        <f>+INDEX(Parametria!$V:$V,MATCH(Tabla_Consulta_desde_Reporte_de_Valorización_de_Instrumentos[[#This Row],[CODIGO_SBS]],Parametria!$B:$B,0))</f>
        <v>JP Morgan - Japan Equity Fund - C</v>
      </c>
      <c r="I371" t="s">
        <v>233</v>
      </c>
      <c r="J371" t="s">
        <v>672</v>
      </c>
      <c r="K371" t="s">
        <v>275</v>
      </c>
      <c r="L371">
        <v>1</v>
      </c>
      <c r="M371" s="20">
        <v>7378691.8552002003</v>
      </c>
      <c r="N371">
        <v>2195451.1753400001</v>
      </c>
      <c r="O371">
        <v>69608.471000000005</v>
      </c>
      <c r="P371" s="23"/>
      <c r="R371">
        <v>3.3609</v>
      </c>
      <c r="S371" t="s">
        <v>423</v>
      </c>
      <c r="T371">
        <v>7415193.2844401002</v>
      </c>
      <c r="U371" s="20">
        <v>2205196.3612799998</v>
      </c>
      <c r="V371" t="s">
        <v>645</v>
      </c>
      <c r="W371">
        <v>0</v>
      </c>
      <c r="X371">
        <v>0</v>
      </c>
      <c r="Y371">
        <v>0</v>
      </c>
      <c r="Z371">
        <v>-0.14000000000000001</v>
      </c>
      <c r="AA371" t="str">
        <f>+MID(Tabla_Consulta_desde_Reporte_de_Valorización_de_Instrumentos[[#This Row],[CODIGO_SBS]],7,1)</f>
        <v>2</v>
      </c>
      <c r="AB371" t="str">
        <f>_xlfn.XLOOKUP(Tabla_Consulta_desde_Reporte_de_Valorización_de_Instrumentos[[#This Row],[CODIGO_SBS]],G_P!A:A,G_P!E:E)</f>
        <v>Renta Variable</v>
      </c>
    </row>
    <row r="372" spans="2:28" hidden="1" x14ac:dyDescent="0.35">
      <c r="B372" s="22" t="s">
        <v>35557</v>
      </c>
      <c r="C372" t="s">
        <v>560</v>
      </c>
      <c r="D372" t="s">
        <v>234</v>
      </c>
      <c r="E372" t="s">
        <v>561</v>
      </c>
      <c r="F372" t="s">
        <v>32547</v>
      </c>
      <c r="G372" t="s">
        <v>31208</v>
      </c>
      <c r="H372" t="str">
        <f>+INDEX(Parametria!$V:$V,MATCH(Tabla_Consulta_desde_Reporte_de_Valorización_de_Instrumentos[[#This Row],[CODIGO_SBS]],Parametria!$B:$B,0))</f>
        <v>Lazard - Japanese Strategic Equity</v>
      </c>
      <c r="I372" t="s">
        <v>233</v>
      </c>
      <c r="J372" t="s">
        <v>32548</v>
      </c>
      <c r="K372" t="s">
        <v>601</v>
      </c>
      <c r="L372">
        <v>0</v>
      </c>
      <c r="M372" s="20">
        <v>42978625.029104501</v>
      </c>
      <c r="N372">
        <v>2004366329.9104381</v>
      </c>
      <c r="O372">
        <v>5122530.6449999996</v>
      </c>
      <c r="P372" s="23"/>
      <c r="R372">
        <v>2.14425E-2</v>
      </c>
      <c r="S372" t="s">
        <v>423</v>
      </c>
      <c r="T372">
        <v>43100587.631393597</v>
      </c>
      <c r="U372" s="20">
        <v>2004426775.7720487</v>
      </c>
      <c r="V372" t="s">
        <v>233</v>
      </c>
      <c r="W372">
        <v>0</v>
      </c>
      <c r="X372">
        <v>0</v>
      </c>
      <c r="Y372">
        <v>0</v>
      </c>
      <c r="Z372">
        <v>-1.18E-2</v>
      </c>
      <c r="AA372" t="str">
        <f>+MID(Tabla_Consulta_desde_Reporte_de_Valorización_de_Instrumentos[[#This Row],[CODIGO_SBS]],7,1)</f>
        <v>5</v>
      </c>
      <c r="AB372" t="str">
        <f>_xlfn.XLOOKUP(Tabla_Consulta_desde_Reporte_de_Valorización_de_Instrumentos[[#This Row],[CODIGO_SBS]],G_P!A:A,G_P!E:E)</f>
        <v>Renta Variable</v>
      </c>
    </row>
    <row r="373" spans="2:28" hidden="1" x14ac:dyDescent="0.35">
      <c r="B373" s="22" t="s">
        <v>35557</v>
      </c>
      <c r="C373" t="s">
        <v>560</v>
      </c>
      <c r="D373" t="s">
        <v>424</v>
      </c>
      <c r="E373" t="s">
        <v>561</v>
      </c>
      <c r="F373" t="s">
        <v>32547</v>
      </c>
      <c r="G373" t="s">
        <v>31208</v>
      </c>
      <c r="H373" t="str">
        <f>+INDEX(Parametria!$V:$V,MATCH(Tabla_Consulta_desde_Reporte_de_Valorización_de_Instrumentos[[#This Row],[CODIGO_SBS]],Parametria!$B:$B,0))</f>
        <v>Lazard - Japanese Strategic Equity</v>
      </c>
      <c r="I373" t="s">
        <v>233</v>
      </c>
      <c r="J373" t="s">
        <v>32548</v>
      </c>
      <c r="K373" t="s">
        <v>601</v>
      </c>
      <c r="L373">
        <v>0</v>
      </c>
      <c r="M373" s="20">
        <v>15.2867908</v>
      </c>
      <c r="N373">
        <v>712.92017680000004</v>
      </c>
      <c r="O373">
        <v>1.8220000000000001</v>
      </c>
      <c r="P373" s="23"/>
      <c r="R373">
        <v>2.14425E-2</v>
      </c>
      <c r="S373" t="s">
        <v>423</v>
      </c>
      <c r="T373">
        <v>15.330170900000001</v>
      </c>
      <c r="U373" s="20">
        <v>712.94167640000001</v>
      </c>
      <c r="V373" t="s">
        <v>233</v>
      </c>
      <c r="W373">
        <v>0</v>
      </c>
      <c r="X373">
        <v>0</v>
      </c>
      <c r="Y373">
        <v>0</v>
      </c>
      <c r="Z373">
        <v>-1.18E-2</v>
      </c>
      <c r="AA373" t="str">
        <f>+MID(Tabla_Consulta_desde_Reporte_de_Valorización_de_Instrumentos[[#This Row],[CODIGO_SBS]],7,1)</f>
        <v>5</v>
      </c>
      <c r="AB373" t="str">
        <f>_xlfn.XLOOKUP(Tabla_Consulta_desde_Reporte_de_Valorización_de_Instrumentos[[#This Row],[CODIGO_SBS]],G_P!A:A,G_P!E:E)</f>
        <v>Renta Variable</v>
      </c>
    </row>
    <row r="374" spans="2:28" hidden="1" x14ac:dyDescent="0.35">
      <c r="B374" s="22" t="s">
        <v>35557</v>
      </c>
      <c r="C374" t="s">
        <v>560</v>
      </c>
      <c r="D374" t="s">
        <v>234</v>
      </c>
      <c r="E374" t="s">
        <v>561</v>
      </c>
      <c r="F374" t="s">
        <v>673</v>
      </c>
      <c r="G374" t="s">
        <v>674</v>
      </c>
      <c r="H374" t="str">
        <f>+INDEX(Parametria!$V:$V,MATCH(Tabla_Consulta_desde_Reporte_de_Valorización_de_Instrumentos[[#This Row],[CODIGO_SBS]],Parametria!$B:$B,0))</f>
        <v>Pictet Chinese LC Debt</v>
      </c>
      <c r="I374" t="s">
        <v>233</v>
      </c>
      <c r="J374" t="s">
        <v>675</v>
      </c>
      <c r="K374" t="s">
        <v>275</v>
      </c>
      <c r="L374">
        <v>120.45</v>
      </c>
      <c r="M374" s="20">
        <v>443.033838</v>
      </c>
      <c r="N374">
        <v>131.82</v>
      </c>
      <c r="O374">
        <v>1</v>
      </c>
      <c r="P374" s="23"/>
      <c r="R374">
        <v>3.3609</v>
      </c>
      <c r="S374" t="s">
        <v>232</v>
      </c>
      <c r="T374">
        <v>443.19067999999999</v>
      </c>
      <c r="U374" s="20">
        <v>131.80000000000001</v>
      </c>
      <c r="V374" t="s">
        <v>233</v>
      </c>
      <c r="W374">
        <v>0</v>
      </c>
      <c r="X374">
        <v>0</v>
      </c>
      <c r="Y374">
        <v>0</v>
      </c>
      <c r="Z374">
        <v>0.02</v>
      </c>
      <c r="AA374" t="str">
        <f>+MID(Tabla_Consulta_desde_Reporte_de_Valorización_de_Instrumentos[[#This Row],[CODIGO_SBS]],7,1)</f>
        <v>2</v>
      </c>
      <c r="AB374" t="str">
        <f>_xlfn.XLOOKUP(Tabla_Consulta_desde_Reporte_de_Valorización_de_Instrumentos[[#This Row],[CODIGO_SBS]],G_P!A:A,G_P!E:E)</f>
        <v>Renta Fija</v>
      </c>
    </row>
    <row r="375" spans="2:28" hidden="1" x14ac:dyDescent="0.35">
      <c r="B375" s="22" t="s">
        <v>35557</v>
      </c>
      <c r="C375" t="s">
        <v>560</v>
      </c>
      <c r="D375" t="s">
        <v>32886</v>
      </c>
      <c r="E375" t="s">
        <v>561</v>
      </c>
      <c r="F375" t="s">
        <v>673</v>
      </c>
      <c r="G375" t="s">
        <v>674</v>
      </c>
      <c r="H375" t="str">
        <f>+INDEX(Parametria!$V:$V,MATCH(Tabla_Consulta_desde_Reporte_de_Valorización_de_Instrumentos[[#This Row],[CODIGO_SBS]],Parametria!$B:$B,0))</f>
        <v>Pictet Chinese LC Debt</v>
      </c>
      <c r="I375" t="s">
        <v>233</v>
      </c>
      <c r="J375" t="s">
        <v>675</v>
      </c>
      <c r="K375" t="s">
        <v>275</v>
      </c>
      <c r="L375">
        <v>120.45</v>
      </c>
      <c r="M375" s="20">
        <v>680.94300899999996</v>
      </c>
      <c r="N375">
        <v>202.60733999999999</v>
      </c>
      <c r="O375">
        <v>1.5369999999999999</v>
      </c>
      <c r="P375" s="23"/>
      <c r="R375">
        <v>3.3609</v>
      </c>
      <c r="S375" t="s">
        <v>232</v>
      </c>
      <c r="T375">
        <v>681.18407509999997</v>
      </c>
      <c r="U375" s="20">
        <v>202.57660000000001</v>
      </c>
      <c r="V375" t="s">
        <v>233</v>
      </c>
      <c r="W375">
        <v>0</v>
      </c>
      <c r="X375">
        <v>0</v>
      </c>
      <c r="Y375">
        <v>0</v>
      </c>
      <c r="Z375">
        <v>0.02</v>
      </c>
      <c r="AA375" t="str">
        <f>+MID(Tabla_Consulta_desde_Reporte_de_Valorización_de_Instrumentos[[#This Row],[CODIGO_SBS]],7,1)</f>
        <v>2</v>
      </c>
      <c r="AB375" t="str">
        <f>_xlfn.XLOOKUP(Tabla_Consulta_desde_Reporte_de_Valorización_de_Instrumentos[[#This Row],[CODIGO_SBS]],G_P!A:A,G_P!E:E)</f>
        <v>Renta Fija</v>
      </c>
    </row>
    <row r="376" spans="2:28" hidden="1" x14ac:dyDescent="0.35">
      <c r="B376" s="22" t="s">
        <v>35557</v>
      </c>
      <c r="C376" t="s">
        <v>560</v>
      </c>
      <c r="D376" t="s">
        <v>234</v>
      </c>
      <c r="E376" t="s">
        <v>561</v>
      </c>
      <c r="F376" t="s">
        <v>676</v>
      </c>
      <c r="G376" t="s">
        <v>677</v>
      </c>
      <c r="H376" t="str">
        <f>+INDEX(Parametria!$V:$V,MATCH(Tabla_Consulta_desde_Reporte_de_Valorización_de_Instrumentos[[#This Row],[CODIGO_SBS]],Parametria!$B:$B,0))</f>
        <v>Schroders - Asian Opportunities</v>
      </c>
      <c r="I376" t="s">
        <v>233</v>
      </c>
      <c r="J376" t="s">
        <v>678</v>
      </c>
      <c r="K376" t="s">
        <v>275</v>
      </c>
      <c r="L376">
        <v>1</v>
      </c>
      <c r="M376" s="20">
        <v>234.57600170000001</v>
      </c>
      <c r="N376">
        <v>69.795591000000002</v>
      </c>
      <c r="O376">
        <v>1.81</v>
      </c>
      <c r="P376" s="23"/>
      <c r="R376">
        <v>3.3609</v>
      </c>
      <c r="S376" t="s">
        <v>423</v>
      </c>
      <c r="T376">
        <v>234.7336066</v>
      </c>
      <c r="U376" s="20">
        <v>69.807175000000001</v>
      </c>
      <c r="V376" t="s">
        <v>233</v>
      </c>
      <c r="W376">
        <v>0</v>
      </c>
      <c r="X376">
        <v>0</v>
      </c>
      <c r="Y376">
        <v>0</v>
      </c>
      <c r="Z376">
        <v>-6.4000000000000003E-3</v>
      </c>
      <c r="AA376" t="str">
        <f>+MID(Tabla_Consulta_desde_Reporte_de_Valorización_de_Instrumentos[[#This Row],[CODIGO_SBS]],7,1)</f>
        <v>2</v>
      </c>
      <c r="AB376" t="str">
        <f>_xlfn.XLOOKUP(Tabla_Consulta_desde_Reporte_de_Valorización_de_Instrumentos[[#This Row],[CODIGO_SBS]],G_P!A:A,G_P!E:E)</f>
        <v>Renta Variable</v>
      </c>
    </row>
    <row r="377" spans="2:28" hidden="1" x14ac:dyDescent="0.35">
      <c r="B377" s="22" t="s">
        <v>35557</v>
      </c>
      <c r="C377" t="s">
        <v>560</v>
      </c>
      <c r="D377" t="s">
        <v>424</v>
      </c>
      <c r="E377" t="s">
        <v>561</v>
      </c>
      <c r="F377" t="s">
        <v>676</v>
      </c>
      <c r="G377" t="s">
        <v>677</v>
      </c>
      <c r="H377" t="str">
        <f>+INDEX(Parametria!$V:$V,MATCH(Tabla_Consulta_desde_Reporte_de_Valorización_de_Instrumentos[[#This Row],[CODIGO_SBS]],Parametria!$B:$B,0))</f>
        <v>Schroders - Asian Opportunities</v>
      </c>
      <c r="I377" t="s">
        <v>233</v>
      </c>
      <c r="J377" t="s">
        <v>678</v>
      </c>
      <c r="K377" t="s">
        <v>275</v>
      </c>
      <c r="L377">
        <v>1</v>
      </c>
      <c r="M377" s="20">
        <v>146.4480011</v>
      </c>
      <c r="N377">
        <v>43.574043000000003</v>
      </c>
      <c r="O377">
        <v>1.1299999999999999</v>
      </c>
      <c r="P377" s="23"/>
      <c r="R377">
        <v>3.3609</v>
      </c>
      <c r="S377" t="s">
        <v>423</v>
      </c>
      <c r="T377">
        <v>146.5463953</v>
      </c>
      <c r="U377" s="20">
        <v>43.581274999999998</v>
      </c>
      <c r="V377" t="s">
        <v>233</v>
      </c>
      <c r="W377">
        <v>0</v>
      </c>
      <c r="X377">
        <v>0</v>
      </c>
      <c r="Y377">
        <v>0</v>
      </c>
      <c r="Z377">
        <v>-6.4000000000000003E-3</v>
      </c>
      <c r="AA377" t="str">
        <f>+MID(Tabla_Consulta_desde_Reporte_de_Valorización_de_Instrumentos[[#This Row],[CODIGO_SBS]],7,1)</f>
        <v>2</v>
      </c>
      <c r="AB377" t="str">
        <f>_xlfn.XLOOKUP(Tabla_Consulta_desde_Reporte_de_Valorización_de_Instrumentos[[#This Row],[CODIGO_SBS]],G_P!A:A,G_P!E:E)</f>
        <v>Renta Variable</v>
      </c>
    </row>
    <row r="378" spans="2:28" hidden="1" x14ac:dyDescent="0.35">
      <c r="B378" s="22" t="s">
        <v>35557</v>
      </c>
      <c r="C378" t="s">
        <v>560</v>
      </c>
      <c r="D378" t="s">
        <v>424</v>
      </c>
      <c r="E378" t="s">
        <v>561</v>
      </c>
      <c r="F378" t="s">
        <v>24938</v>
      </c>
      <c r="G378" t="s">
        <v>24939</v>
      </c>
      <c r="H378" t="str">
        <f>+INDEX(Parametria!$V:$V,MATCH(Tabla_Consulta_desde_Reporte_de_Valorización_de_Instrumentos[[#This Row],[CODIGO_SBS]],Parametria!$B:$B,0))</f>
        <v>State Street - S&amp;P 500 ETF</v>
      </c>
      <c r="I378" t="s">
        <v>233</v>
      </c>
      <c r="J378" t="s">
        <v>681</v>
      </c>
      <c r="K378" t="s">
        <v>275</v>
      </c>
      <c r="L378">
        <v>1</v>
      </c>
      <c r="M378" s="20">
        <v>8021527.2479999997</v>
      </c>
      <c r="N378">
        <v>2386720</v>
      </c>
      <c r="O378">
        <v>3500</v>
      </c>
      <c r="P378" s="23"/>
      <c r="R378">
        <v>3.3609</v>
      </c>
      <c r="S378" t="s">
        <v>423</v>
      </c>
      <c r="T378">
        <v>8085489.3909999998</v>
      </c>
      <c r="U378" s="20">
        <v>2404535</v>
      </c>
      <c r="V378" t="s">
        <v>233</v>
      </c>
      <c r="W378">
        <v>0</v>
      </c>
      <c r="X378">
        <v>0</v>
      </c>
      <c r="Y378">
        <v>0</v>
      </c>
      <c r="Z378">
        <v>-5.09</v>
      </c>
      <c r="AA378" t="str">
        <f>+MID(Tabla_Consulta_desde_Reporte_de_Valorización_de_Instrumentos[[#This Row],[CODIGO_SBS]],7,1)</f>
        <v>2</v>
      </c>
      <c r="AB378" t="str">
        <f>_xlfn.XLOOKUP(Tabla_Consulta_desde_Reporte_de_Valorización_de_Instrumentos[[#This Row],[CODIGO_SBS]],G_P!A:A,G_P!E:E)</f>
        <v>Renta Variable</v>
      </c>
    </row>
    <row r="379" spans="2:28" hidden="1" x14ac:dyDescent="0.35">
      <c r="B379" s="22" t="s">
        <v>35557</v>
      </c>
      <c r="C379" t="s">
        <v>560</v>
      </c>
      <c r="D379" t="s">
        <v>424</v>
      </c>
      <c r="E379" t="s">
        <v>561</v>
      </c>
      <c r="F379" t="s">
        <v>27790</v>
      </c>
      <c r="G379" t="s">
        <v>31397</v>
      </c>
      <c r="H379" t="str">
        <f>+INDEX(Parametria!$V:$V,MATCH(Tabla_Consulta_desde_Reporte_de_Valorización_de_Instrumentos[[#This Row],[CODIGO_SBS]],Parametria!$B:$B,0))</f>
        <v>State Street - S&amp;P Metals &amp; Mining ETF</v>
      </c>
      <c r="I379" t="s">
        <v>233</v>
      </c>
      <c r="J379" t="s">
        <v>681</v>
      </c>
      <c r="K379" t="s">
        <v>275</v>
      </c>
      <c r="L379">
        <v>24.54</v>
      </c>
      <c r="M379" s="20">
        <v>42134964.729000002</v>
      </c>
      <c r="N379">
        <v>12536810</v>
      </c>
      <c r="O379">
        <v>121000</v>
      </c>
      <c r="P379" s="23"/>
      <c r="R379">
        <v>3.3609</v>
      </c>
      <c r="S379" t="s">
        <v>423</v>
      </c>
      <c r="T379">
        <v>42611976.858000003</v>
      </c>
      <c r="U379" s="20">
        <v>12672330</v>
      </c>
      <c r="V379" t="s">
        <v>233</v>
      </c>
      <c r="W379">
        <v>0</v>
      </c>
      <c r="X379">
        <v>0</v>
      </c>
      <c r="Y379">
        <v>0</v>
      </c>
      <c r="Z379">
        <v>-1.1200000000000001</v>
      </c>
      <c r="AA379" t="str">
        <f>+MID(Tabla_Consulta_desde_Reporte_de_Valorización_de_Instrumentos[[#This Row],[CODIGO_SBS]],7,1)</f>
        <v>2</v>
      </c>
      <c r="AB379" t="str">
        <f>_xlfn.XLOOKUP(Tabla_Consulta_desde_Reporte_de_Valorización_de_Instrumentos[[#This Row],[CODIGO_SBS]],G_P!A:A,G_P!E:E)</f>
        <v>Renta Variable</v>
      </c>
    </row>
    <row r="380" spans="2:28" hidden="1" x14ac:dyDescent="0.35">
      <c r="B380" s="22" t="s">
        <v>35557</v>
      </c>
      <c r="C380" t="s">
        <v>560</v>
      </c>
      <c r="D380" t="s">
        <v>424</v>
      </c>
      <c r="E380" t="s">
        <v>561</v>
      </c>
      <c r="F380" t="s">
        <v>679</v>
      </c>
      <c r="G380" t="s">
        <v>680</v>
      </c>
      <c r="H380" t="str">
        <f>+INDEX(Parametria!$V:$V,MATCH(Tabla_Consulta_desde_Reporte_de_Valorización_de_Instrumentos[[#This Row],[CODIGO_SBS]],Parametria!$B:$B,0))</f>
        <v>State Street - Technology Select Sector</v>
      </c>
      <c r="I380" t="s">
        <v>233</v>
      </c>
      <c r="J380" t="s">
        <v>681</v>
      </c>
      <c r="K380" t="s">
        <v>275</v>
      </c>
      <c r="L380">
        <v>39.840000000000003</v>
      </c>
      <c r="M380" s="20">
        <v>87580247.913000003</v>
      </c>
      <c r="N380">
        <v>26058570</v>
      </c>
      <c r="O380">
        <v>181000</v>
      </c>
      <c r="P380" s="23"/>
      <c r="R380">
        <v>3.3609</v>
      </c>
      <c r="S380" t="s">
        <v>423</v>
      </c>
      <c r="T380">
        <v>88500975.546000004</v>
      </c>
      <c r="U380" s="20">
        <v>26319210</v>
      </c>
      <c r="V380" t="s">
        <v>233</v>
      </c>
      <c r="W380">
        <v>0</v>
      </c>
      <c r="X380">
        <v>0</v>
      </c>
      <c r="Y380">
        <v>0</v>
      </c>
      <c r="Z380">
        <v>-1.44</v>
      </c>
      <c r="AA380" t="str">
        <f>+MID(Tabla_Consulta_desde_Reporte_de_Valorización_de_Instrumentos[[#This Row],[CODIGO_SBS]],7,1)</f>
        <v>2</v>
      </c>
      <c r="AB380" t="str">
        <f>_xlfn.XLOOKUP(Tabla_Consulta_desde_Reporte_de_Valorización_de_Instrumentos[[#This Row],[CODIGO_SBS]],G_P!A:A,G_P!E:E)</f>
        <v>Renta Variable</v>
      </c>
    </row>
    <row r="381" spans="2:28" hidden="1" x14ac:dyDescent="0.35">
      <c r="B381" s="22" t="s">
        <v>35557</v>
      </c>
      <c r="C381" t="s">
        <v>560</v>
      </c>
      <c r="D381" t="s">
        <v>234</v>
      </c>
      <c r="E381" t="s">
        <v>561</v>
      </c>
      <c r="F381" t="s">
        <v>679</v>
      </c>
      <c r="G381" t="s">
        <v>680</v>
      </c>
      <c r="H381" t="str">
        <f>+INDEX(Parametria!$V:$V,MATCH(Tabla_Consulta_desde_Reporte_de_Valorización_de_Instrumentos[[#This Row],[CODIGO_SBS]],Parametria!$B:$B,0))</f>
        <v>State Street - Technology Select Sector</v>
      </c>
      <c r="I381" t="s">
        <v>233</v>
      </c>
      <c r="J381" t="s">
        <v>681</v>
      </c>
      <c r="K381" t="s">
        <v>275</v>
      </c>
      <c r="L381">
        <v>39.840000000000003</v>
      </c>
      <c r="M381" s="20">
        <v>846286483.977</v>
      </c>
      <c r="N381">
        <v>251803530</v>
      </c>
      <c r="O381">
        <v>1749000</v>
      </c>
      <c r="P381" s="23"/>
      <c r="R381">
        <v>3.3609</v>
      </c>
      <c r="S381" t="s">
        <v>423</v>
      </c>
      <c r="T381">
        <v>855183459.83399999</v>
      </c>
      <c r="U381" s="20">
        <v>254322090</v>
      </c>
      <c r="V381" t="s">
        <v>233</v>
      </c>
      <c r="W381">
        <v>0</v>
      </c>
      <c r="X381">
        <v>0</v>
      </c>
      <c r="Y381">
        <v>0</v>
      </c>
      <c r="Z381">
        <v>-1.44</v>
      </c>
      <c r="AA381" t="str">
        <f>+MID(Tabla_Consulta_desde_Reporte_de_Valorización_de_Instrumentos[[#This Row],[CODIGO_SBS]],7,1)</f>
        <v>2</v>
      </c>
      <c r="AB381" t="str">
        <f>_xlfn.XLOOKUP(Tabla_Consulta_desde_Reporte_de_Valorización_de_Instrumentos[[#This Row],[CODIGO_SBS]],G_P!A:A,G_P!E:E)</f>
        <v>Renta Variable</v>
      </c>
    </row>
    <row r="382" spans="2:28" hidden="1" x14ac:dyDescent="0.35">
      <c r="B382" s="22" t="s">
        <v>35557</v>
      </c>
      <c r="C382" t="s">
        <v>560</v>
      </c>
      <c r="D382" t="s">
        <v>234</v>
      </c>
      <c r="E382" t="s">
        <v>561</v>
      </c>
      <c r="F382" t="s">
        <v>27790</v>
      </c>
      <c r="G382" t="s">
        <v>31397</v>
      </c>
      <c r="H382" t="str">
        <f>+INDEX(Parametria!$V:$V,MATCH(Tabla_Consulta_desde_Reporte_de_Valorización_de_Instrumentos[[#This Row],[CODIGO_SBS]],Parametria!$B:$B,0))</f>
        <v>State Street - S&amp;P Metals &amp; Mining ETF</v>
      </c>
      <c r="I382" t="s">
        <v>233</v>
      </c>
      <c r="J382" t="s">
        <v>681</v>
      </c>
      <c r="K382" t="s">
        <v>275</v>
      </c>
      <c r="L382">
        <v>24.54</v>
      </c>
      <c r="M382" s="20">
        <v>127414740.4491</v>
      </c>
      <c r="N382">
        <v>37910899</v>
      </c>
      <c r="O382">
        <v>365900</v>
      </c>
      <c r="P382" s="23"/>
      <c r="R382">
        <v>3.3609</v>
      </c>
      <c r="S382" t="s">
        <v>423</v>
      </c>
      <c r="T382">
        <v>128857209.3582</v>
      </c>
      <c r="U382" s="20">
        <v>38320707</v>
      </c>
      <c r="V382" t="s">
        <v>233</v>
      </c>
      <c r="W382">
        <v>0</v>
      </c>
      <c r="X382">
        <v>0</v>
      </c>
      <c r="Y382">
        <v>0</v>
      </c>
      <c r="Z382">
        <v>-1.1200000000000001</v>
      </c>
      <c r="AA382" t="str">
        <f>+MID(Tabla_Consulta_desde_Reporte_de_Valorización_de_Instrumentos[[#This Row],[CODIGO_SBS]],7,1)</f>
        <v>2</v>
      </c>
      <c r="AB382" t="str">
        <f>_xlfn.XLOOKUP(Tabla_Consulta_desde_Reporte_de_Valorización_de_Instrumentos[[#This Row],[CODIGO_SBS]],G_P!A:A,G_P!E:E)</f>
        <v>Renta Variable</v>
      </c>
    </row>
    <row r="383" spans="2:28" hidden="1" x14ac:dyDescent="0.35">
      <c r="B383" s="22" t="s">
        <v>35557</v>
      </c>
      <c r="C383" t="s">
        <v>560</v>
      </c>
      <c r="D383" t="s">
        <v>32886</v>
      </c>
      <c r="E383" t="s">
        <v>561</v>
      </c>
      <c r="F383" t="s">
        <v>27790</v>
      </c>
      <c r="G383" t="s">
        <v>31397</v>
      </c>
      <c r="H383" t="str">
        <f>+INDEX(Parametria!$V:$V,MATCH(Tabla_Consulta_desde_Reporte_de_Valorización_de_Instrumentos[[#This Row],[CODIGO_SBS]],Parametria!$B:$B,0))</f>
        <v>State Street - S&amp;P Metals &amp; Mining ETF</v>
      </c>
      <c r="I383" t="s">
        <v>233</v>
      </c>
      <c r="J383" t="s">
        <v>681</v>
      </c>
      <c r="K383" t="s">
        <v>275</v>
      </c>
      <c r="L383">
        <v>24.54</v>
      </c>
      <c r="M383" s="20">
        <v>11456531.732100001</v>
      </c>
      <c r="N383">
        <v>3408769</v>
      </c>
      <c r="O383">
        <v>32900</v>
      </c>
      <c r="P383" s="23"/>
      <c r="R383">
        <v>3.3609</v>
      </c>
      <c r="S383" t="s">
        <v>423</v>
      </c>
      <c r="T383">
        <v>11586231.724199999</v>
      </c>
      <c r="U383" s="20">
        <v>3445617</v>
      </c>
      <c r="V383" t="s">
        <v>233</v>
      </c>
      <c r="W383">
        <v>0</v>
      </c>
      <c r="X383">
        <v>0</v>
      </c>
      <c r="Y383">
        <v>0</v>
      </c>
      <c r="Z383">
        <v>-1.1200000000000001</v>
      </c>
      <c r="AA383" t="str">
        <f>+MID(Tabla_Consulta_desde_Reporte_de_Valorización_de_Instrumentos[[#This Row],[CODIGO_SBS]],7,1)</f>
        <v>2</v>
      </c>
      <c r="AB383" t="str">
        <f>_xlfn.XLOOKUP(Tabla_Consulta_desde_Reporte_de_Valorización_de_Instrumentos[[#This Row],[CODIGO_SBS]],G_P!A:A,G_P!E:E)</f>
        <v>Renta Variable</v>
      </c>
    </row>
    <row r="384" spans="2:28" hidden="1" x14ac:dyDescent="0.35">
      <c r="B384" s="22" t="s">
        <v>35557</v>
      </c>
      <c r="C384" t="s">
        <v>560</v>
      </c>
      <c r="D384" t="s">
        <v>424</v>
      </c>
      <c r="E384" t="s">
        <v>561</v>
      </c>
      <c r="F384" t="s">
        <v>684</v>
      </c>
      <c r="G384" t="s">
        <v>685</v>
      </c>
      <c r="H384" t="str">
        <f>+INDEX(Parametria!$V:$V,MATCH(Tabla_Consulta_desde_Reporte_de_Valorización_de_Instrumentos[[#This Row],[CODIGO_SBS]],Parametria!$B:$B,0))</f>
        <v>UBS - China Opportunity - A3</v>
      </c>
      <c r="I384" t="s">
        <v>233</v>
      </c>
      <c r="J384" t="s">
        <v>686</v>
      </c>
      <c r="K384" t="s">
        <v>275</v>
      </c>
      <c r="L384">
        <v>92.31</v>
      </c>
      <c r="M384" s="20">
        <v>325.738428</v>
      </c>
      <c r="N384">
        <v>96.92</v>
      </c>
      <c r="O384">
        <v>1</v>
      </c>
      <c r="P384" s="23"/>
      <c r="R384">
        <v>3.3609</v>
      </c>
      <c r="S384" t="s">
        <v>423</v>
      </c>
      <c r="T384">
        <v>326.81109400000003</v>
      </c>
      <c r="U384" s="20">
        <v>97.19</v>
      </c>
      <c r="V384" t="s">
        <v>233</v>
      </c>
      <c r="W384">
        <v>0</v>
      </c>
      <c r="X384">
        <v>0</v>
      </c>
      <c r="Y384">
        <v>0</v>
      </c>
      <c r="Z384">
        <v>-0.27</v>
      </c>
      <c r="AA384" t="str">
        <f>+MID(Tabla_Consulta_desde_Reporte_de_Valorización_de_Instrumentos[[#This Row],[CODIGO_SBS]],7,1)</f>
        <v>2</v>
      </c>
      <c r="AB384" t="str">
        <f>_xlfn.XLOOKUP(Tabla_Consulta_desde_Reporte_de_Valorización_de_Instrumentos[[#This Row],[CODIGO_SBS]],G_P!A:A,G_P!E:E)</f>
        <v>Renta Variable</v>
      </c>
    </row>
    <row r="385" spans="2:28" hidden="1" x14ac:dyDescent="0.35">
      <c r="B385" s="22" t="s">
        <v>35557</v>
      </c>
      <c r="C385" t="s">
        <v>560</v>
      </c>
      <c r="D385" t="s">
        <v>234</v>
      </c>
      <c r="E385" t="s">
        <v>561</v>
      </c>
      <c r="F385" t="s">
        <v>684</v>
      </c>
      <c r="G385" t="s">
        <v>685</v>
      </c>
      <c r="H385" t="str">
        <f>+INDEX(Parametria!$V:$V,MATCH(Tabla_Consulta_desde_Reporte_de_Valorización_de_Instrumentos[[#This Row],[CODIGO_SBS]],Parametria!$B:$B,0))</f>
        <v>UBS - China Opportunity - A3</v>
      </c>
      <c r="I385" t="s">
        <v>233</v>
      </c>
      <c r="J385" t="s">
        <v>686</v>
      </c>
      <c r="K385" t="s">
        <v>275</v>
      </c>
      <c r="L385">
        <v>92.31</v>
      </c>
      <c r="M385" s="20">
        <v>325.738428</v>
      </c>
      <c r="N385">
        <v>96.92</v>
      </c>
      <c r="O385">
        <v>1</v>
      </c>
      <c r="P385" s="23"/>
      <c r="R385">
        <v>3.3609</v>
      </c>
      <c r="S385" t="s">
        <v>423</v>
      </c>
      <c r="T385">
        <v>326.81109400000003</v>
      </c>
      <c r="U385" s="20">
        <v>97.19</v>
      </c>
      <c r="V385" t="s">
        <v>233</v>
      </c>
      <c r="W385">
        <v>0</v>
      </c>
      <c r="X385">
        <v>0</v>
      </c>
      <c r="Y385">
        <v>0</v>
      </c>
      <c r="Z385">
        <v>-0.27</v>
      </c>
      <c r="AA385" t="str">
        <f>+MID(Tabla_Consulta_desde_Reporte_de_Valorización_de_Instrumentos[[#This Row],[CODIGO_SBS]],7,1)</f>
        <v>2</v>
      </c>
      <c r="AB385" t="str">
        <f>_xlfn.XLOOKUP(Tabla_Consulta_desde_Reporte_de_Valorización_de_Instrumentos[[#This Row],[CODIGO_SBS]],G_P!A:A,G_P!E:E)</f>
        <v>Renta Variable</v>
      </c>
    </row>
    <row r="386" spans="2:28" hidden="1" x14ac:dyDescent="0.35">
      <c r="B386" s="22" t="s">
        <v>35557</v>
      </c>
      <c r="C386" t="s">
        <v>560</v>
      </c>
      <c r="D386" t="s">
        <v>234</v>
      </c>
      <c r="E386" t="s">
        <v>561</v>
      </c>
      <c r="F386" t="s">
        <v>1020</v>
      </c>
      <c r="G386" t="s">
        <v>1021</v>
      </c>
      <c r="H386" t="str">
        <f>+INDEX(Parametria!$V:$V,MATCH(Tabla_Consulta_desde_Reporte_de_Valorización_de_Instrumentos[[#This Row],[CODIGO_SBS]],Parametria!$B:$B,0))</f>
        <v>VanEck Semiconductor ETF</v>
      </c>
      <c r="I386" t="s">
        <v>233</v>
      </c>
      <c r="J386" t="s">
        <v>689</v>
      </c>
      <c r="K386" t="s">
        <v>275</v>
      </c>
      <c r="L386">
        <v>238.17</v>
      </c>
      <c r="M386" s="20">
        <v>1105906769.8629</v>
      </c>
      <c r="N386">
        <v>329050781</v>
      </c>
      <c r="O386">
        <v>913700</v>
      </c>
      <c r="P386" s="23"/>
      <c r="R386">
        <v>3.3609</v>
      </c>
      <c r="S386" t="s">
        <v>423</v>
      </c>
      <c r="T386">
        <v>1116236412.4222</v>
      </c>
      <c r="U386" s="20">
        <v>331956347</v>
      </c>
      <c r="V386" t="s">
        <v>233</v>
      </c>
      <c r="W386">
        <v>0</v>
      </c>
      <c r="X386">
        <v>0</v>
      </c>
      <c r="Y386">
        <v>0</v>
      </c>
      <c r="Z386">
        <v>-3.18</v>
      </c>
      <c r="AA386" t="str">
        <f>+MID(Tabla_Consulta_desde_Reporte_de_Valorización_de_Instrumentos[[#This Row],[CODIGO_SBS]],7,1)</f>
        <v>2</v>
      </c>
      <c r="AB386" t="str">
        <f>_xlfn.XLOOKUP(Tabla_Consulta_desde_Reporte_de_Valorización_de_Instrumentos[[#This Row],[CODIGO_SBS]],G_P!A:A,G_P!E:E)</f>
        <v>Renta Variable</v>
      </c>
    </row>
    <row r="387" spans="2:28" hidden="1" x14ac:dyDescent="0.35">
      <c r="B387" s="22" t="s">
        <v>35557</v>
      </c>
      <c r="C387" t="s">
        <v>560</v>
      </c>
      <c r="D387" t="s">
        <v>234</v>
      </c>
      <c r="E387" t="s">
        <v>561</v>
      </c>
      <c r="F387" t="s">
        <v>687</v>
      </c>
      <c r="G387" t="s">
        <v>688</v>
      </c>
      <c r="H387" t="str">
        <f>+INDEX(Parametria!$V:$V,MATCH(Tabla_Consulta_desde_Reporte_de_Valorización_de_Instrumentos[[#This Row],[CODIGO_SBS]],Parametria!$B:$B,0))</f>
        <v>VanEck - Gold Miners ETF</v>
      </c>
      <c r="I387" t="s">
        <v>233</v>
      </c>
      <c r="J387" t="s">
        <v>689</v>
      </c>
      <c r="K387" t="s">
        <v>275</v>
      </c>
      <c r="L387">
        <v>1</v>
      </c>
      <c r="M387" s="20">
        <v>380999048.2281</v>
      </c>
      <c r="N387">
        <v>113362209</v>
      </c>
      <c r="O387">
        <v>1321700</v>
      </c>
      <c r="P387" s="23"/>
      <c r="R387">
        <v>3.3609</v>
      </c>
      <c r="S387" t="s">
        <v>423</v>
      </c>
      <c r="T387">
        <v>385947216.79280001</v>
      </c>
      <c r="U387" s="20">
        <v>114776428</v>
      </c>
      <c r="V387" t="s">
        <v>233</v>
      </c>
      <c r="W387">
        <v>0</v>
      </c>
      <c r="X387">
        <v>0</v>
      </c>
      <c r="Y387">
        <v>0</v>
      </c>
      <c r="Z387">
        <v>-1.07</v>
      </c>
      <c r="AA387" t="str">
        <f>+MID(Tabla_Consulta_desde_Reporte_de_Valorización_de_Instrumentos[[#This Row],[CODIGO_SBS]],7,1)</f>
        <v>2</v>
      </c>
      <c r="AB387" t="str">
        <f>_xlfn.XLOOKUP(Tabla_Consulta_desde_Reporte_de_Valorización_de_Instrumentos[[#This Row],[CODIGO_SBS]],G_P!A:A,G_P!E:E)</f>
        <v>Renta Variable</v>
      </c>
    </row>
    <row r="388" spans="2:28" hidden="1" x14ac:dyDescent="0.35">
      <c r="B388" s="22" t="s">
        <v>35557</v>
      </c>
      <c r="C388" t="s">
        <v>560</v>
      </c>
      <c r="D388" t="s">
        <v>234</v>
      </c>
      <c r="E388" t="s">
        <v>561</v>
      </c>
      <c r="F388" t="s">
        <v>1022</v>
      </c>
      <c r="G388" t="s">
        <v>1023</v>
      </c>
      <c r="H388" t="str">
        <f>+INDEX(Parametria!$V:$V,MATCH(Tabla_Consulta_desde_Reporte_de_Valorización_de_Instrumentos[[#This Row],[CODIGO_SBS]],Parametria!$B:$B,0))</f>
        <v>VanEck - JPM EM LC Bond ETF</v>
      </c>
      <c r="I388" t="s">
        <v>233</v>
      </c>
      <c r="J388" t="s">
        <v>689</v>
      </c>
      <c r="K388" t="s">
        <v>275</v>
      </c>
      <c r="L388">
        <v>1</v>
      </c>
      <c r="M388" s="20">
        <v>135166095.02880001</v>
      </c>
      <c r="N388">
        <v>40217232</v>
      </c>
      <c r="O388">
        <v>1557600</v>
      </c>
      <c r="P388" s="23"/>
      <c r="R388">
        <v>3.3609</v>
      </c>
      <c r="S388" t="s">
        <v>232</v>
      </c>
      <c r="T388">
        <v>135234464.32319999</v>
      </c>
      <c r="U388" s="20">
        <v>40217232</v>
      </c>
      <c r="V388" t="s">
        <v>233</v>
      </c>
      <c r="W388">
        <v>0</v>
      </c>
      <c r="X388">
        <v>0</v>
      </c>
      <c r="Y388">
        <v>0</v>
      </c>
      <c r="Z388">
        <v>0</v>
      </c>
      <c r="AA388" t="str">
        <f>+MID(Tabla_Consulta_desde_Reporte_de_Valorización_de_Instrumentos[[#This Row],[CODIGO_SBS]],7,1)</f>
        <v>2</v>
      </c>
      <c r="AB388" t="str">
        <f>_xlfn.XLOOKUP(Tabla_Consulta_desde_Reporte_de_Valorización_de_Instrumentos[[#This Row],[CODIGO_SBS]],G_P!A:A,G_P!E:E)</f>
        <v>Renta Fija</v>
      </c>
    </row>
    <row r="389" spans="2:28" hidden="1" x14ac:dyDescent="0.35">
      <c r="B389" s="22" t="s">
        <v>35557</v>
      </c>
      <c r="C389" t="s">
        <v>560</v>
      </c>
      <c r="D389" t="s">
        <v>424</v>
      </c>
      <c r="E389" t="s">
        <v>561</v>
      </c>
      <c r="F389" t="s">
        <v>687</v>
      </c>
      <c r="G389" t="s">
        <v>688</v>
      </c>
      <c r="H389" t="str">
        <f>+INDEX(Parametria!$V:$V,MATCH(Tabla_Consulta_desde_Reporte_de_Valorización_de_Instrumentos[[#This Row],[CODIGO_SBS]],Parametria!$B:$B,0))</f>
        <v>VanEck - Gold Miners ETF</v>
      </c>
      <c r="I389" t="s">
        <v>233</v>
      </c>
      <c r="J389" t="s">
        <v>689</v>
      </c>
      <c r="K389" t="s">
        <v>275</v>
      </c>
      <c r="L389">
        <v>1</v>
      </c>
      <c r="M389" s="20">
        <v>78119650.503000006</v>
      </c>
      <c r="N389">
        <v>23243670</v>
      </c>
      <c r="O389">
        <v>271000</v>
      </c>
      <c r="P389" s="23"/>
      <c r="R389">
        <v>3.3609</v>
      </c>
      <c r="S389" t="s">
        <v>423</v>
      </c>
      <c r="T389">
        <v>79134217.863999993</v>
      </c>
      <c r="U389" s="20">
        <v>23533640</v>
      </c>
      <c r="V389" t="s">
        <v>233</v>
      </c>
      <c r="W389">
        <v>0</v>
      </c>
      <c r="X389">
        <v>0</v>
      </c>
      <c r="Y389">
        <v>0</v>
      </c>
      <c r="Z389">
        <v>-1.07</v>
      </c>
      <c r="AA389" t="str">
        <f>+MID(Tabla_Consulta_desde_Reporte_de_Valorización_de_Instrumentos[[#This Row],[CODIGO_SBS]],7,1)</f>
        <v>2</v>
      </c>
      <c r="AB389" t="str">
        <f>_xlfn.XLOOKUP(Tabla_Consulta_desde_Reporte_de_Valorización_de_Instrumentos[[#This Row],[CODIGO_SBS]],G_P!A:A,G_P!E:E)</f>
        <v>Renta Variable</v>
      </c>
    </row>
    <row r="390" spans="2:28" hidden="1" x14ac:dyDescent="0.35">
      <c r="B390" s="22" t="s">
        <v>35557</v>
      </c>
      <c r="C390" t="s">
        <v>560</v>
      </c>
      <c r="D390" t="s">
        <v>424</v>
      </c>
      <c r="E390" t="s">
        <v>561</v>
      </c>
      <c r="F390" t="s">
        <v>1020</v>
      </c>
      <c r="G390" t="s">
        <v>1021</v>
      </c>
      <c r="H390" t="str">
        <f>+INDEX(Parametria!$V:$V,MATCH(Tabla_Consulta_desde_Reporte_de_Valorización_de_Instrumentos[[#This Row],[CODIGO_SBS]],Parametria!$B:$B,0))</f>
        <v>VanEck Semiconductor ETF</v>
      </c>
      <c r="I390" t="s">
        <v>233</v>
      </c>
      <c r="J390" t="s">
        <v>689</v>
      </c>
      <c r="K390" t="s">
        <v>275</v>
      </c>
      <c r="L390">
        <v>238.17</v>
      </c>
      <c r="M390" s="20">
        <v>258896200.14629999</v>
      </c>
      <c r="N390">
        <v>77031807</v>
      </c>
      <c r="O390">
        <v>213900</v>
      </c>
      <c r="P390" s="23"/>
      <c r="R390">
        <v>3.3609</v>
      </c>
      <c r="S390" t="s">
        <v>423</v>
      </c>
      <c r="T390">
        <v>261314401.46340001</v>
      </c>
      <c r="U390" s="20">
        <v>77712009</v>
      </c>
      <c r="V390" t="s">
        <v>233</v>
      </c>
      <c r="W390">
        <v>0</v>
      </c>
      <c r="X390">
        <v>0</v>
      </c>
      <c r="Y390">
        <v>0</v>
      </c>
      <c r="Z390">
        <v>-3.18</v>
      </c>
      <c r="AA390" t="str">
        <f>+MID(Tabla_Consulta_desde_Reporte_de_Valorización_de_Instrumentos[[#This Row],[CODIGO_SBS]],7,1)</f>
        <v>2</v>
      </c>
      <c r="AB390" t="str">
        <f>_xlfn.XLOOKUP(Tabla_Consulta_desde_Reporte_de_Valorización_de_Instrumentos[[#This Row],[CODIGO_SBS]],G_P!A:A,G_P!E:E)</f>
        <v>Renta Variable</v>
      </c>
    </row>
    <row r="391" spans="2:28" hidden="1" x14ac:dyDescent="0.35">
      <c r="B391" s="22" t="s">
        <v>35557</v>
      </c>
      <c r="C391" t="s">
        <v>560</v>
      </c>
      <c r="D391" t="s">
        <v>32886</v>
      </c>
      <c r="E391" t="s">
        <v>561</v>
      </c>
      <c r="F391" t="s">
        <v>1020</v>
      </c>
      <c r="G391" t="s">
        <v>1021</v>
      </c>
      <c r="H391" t="str">
        <f>+INDEX(Parametria!$V:$V,MATCH(Tabla_Consulta_desde_Reporte_de_Valorización_de_Instrumentos[[#This Row],[CODIGO_SBS]],Parametria!$B:$B,0))</f>
        <v>VanEck Semiconductor ETF</v>
      </c>
      <c r="I391" t="s">
        <v>233</v>
      </c>
      <c r="J391" t="s">
        <v>689</v>
      </c>
      <c r="K391" t="s">
        <v>275</v>
      </c>
      <c r="L391">
        <v>238.17</v>
      </c>
      <c r="M391" s="20">
        <v>88416864.986849993</v>
      </c>
      <c r="N391">
        <v>26307496.5</v>
      </c>
      <c r="O391">
        <v>73050</v>
      </c>
      <c r="P391" s="23"/>
      <c r="R391">
        <v>3.3609</v>
      </c>
      <c r="S391" t="s">
        <v>423</v>
      </c>
      <c r="T391">
        <v>73971888.773300007</v>
      </c>
      <c r="U391" s="20">
        <v>21998420.5</v>
      </c>
      <c r="V391" t="s">
        <v>233</v>
      </c>
      <c r="W391">
        <v>0</v>
      </c>
      <c r="X391">
        <v>0</v>
      </c>
      <c r="Y391">
        <v>0</v>
      </c>
      <c r="Z391">
        <v>-3.18</v>
      </c>
      <c r="AA391" t="str">
        <f>+MID(Tabla_Consulta_desde_Reporte_de_Valorización_de_Instrumentos[[#This Row],[CODIGO_SBS]],7,1)</f>
        <v>2</v>
      </c>
      <c r="AB391" t="str">
        <f>_xlfn.XLOOKUP(Tabla_Consulta_desde_Reporte_de_Valorización_de_Instrumentos[[#This Row],[CODIGO_SBS]],G_P!A:A,G_P!E:E)</f>
        <v>Renta Variable</v>
      </c>
    </row>
    <row r="392" spans="2:28" hidden="1" x14ac:dyDescent="0.35">
      <c r="B392" s="22" t="s">
        <v>35557</v>
      </c>
      <c r="C392" t="s">
        <v>560</v>
      </c>
      <c r="D392" t="s">
        <v>32886</v>
      </c>
      <c r="E392" t="s">
        <v>561</v>
      </c>
      <c r="F392" t="s">
        <v>687</v>
      </c>
      <c r="G392" t="s">
        <v>688</v>
      </c>
      <c r="H392" t="str">
        <f>+INDEX(Parametria!$V:$V,MATCH(Tabla_Consulta_desde_Reporte_de_Valorización_de_Instrumentos[[#This Row],[CODIGO_SBS]],Parametria!$B:$B,0))</f>
        <v>VanEck - Gold Miners ETF</v>
      </c>
      <c r="I392" t="s">
        <v>233</v>
      </c>
      <c r="J392" t="s">
        <v>689</v>
      </c>
      <c r="K392" t="s">
        <v>275</v>
      </c>
      <c r="L392">
        <v>1</v>
      </c>
      <c r="M392" s="20">
        <v>31391992.397700001</v>
      </c>
      <c r="N392">
        <v>9340353</v>
      </c>
      <c r="O392">
        <v>108900</v>
      </c>
      <c r="P392" s="23"/>
      <c r="R392">
        <v>3.3609</v>
      </c>
      <c r="S392" t="s">
        <v>423</v>
      </c>
      <c r="T392">
        <v>31799691.237599999</v>
      </c>
      <c r="U392" s="20">
        <v>9456876</v>
      </c>
      <c r="V392" t="s">
        <v>233</v>
      </c>
      <c r="W392">
        <v>0</v>
      </c>
      <c r="X392">
        <v>0</v>
      </c>
      <c r="Y392">
        <v>0</v>
      </c>
      <c r="Z392">
        <v>-1.07</v>
      </c>
      <c r="AA392" t="str">
        <f>+MID(Tabla_Consulta_desde_Reporte_de_Valorización_de_Instrumentos[[#This Row],[CODIGO_SBS]],7,1)</f>
        <v>2</v>
      </c>
      <c r="AB392" t="str">
        <f>_xlfn.XLOOKUP(Tabla_Consulta_desde_Reporte_de_Valorización_de_Instrumentos[[#This Row],[CODIGO_SBS]],G_P!A:A,G_P!E:E)</f>
        <v>Renta Variable</v>
      </c>
    </row>
    <row r="393" spans="2:28" hidden="1" x14ac:dyDescent="0.35">
      <c r="B393" s="22" t="s">
        <v>35557</v>
      </c>
      <c r="C393" t="s">
        <v>560</v>
      </c>
      <c r="D393" t="s">
        <v>32886</v>
      </c>
      <c r="E393" t="s">
        <v>561</v>
      </c>
      <c r="F393" t="s">
        <v>1022</v>
      </c>
      <c r="G393" t="s">
        <v>1023</v>
      </c>
      <c r="H393" t="str">
        <f>+INDEX(Parametria!$V:$V,MATCH(Tabla_Consulta_desde_Reporte_de_Valorización_de_Instrumentos[[#This Row],[CODIGO_SBS]],Parametria!$B:$B,0))</f>
        <v>VanEck - JPM EM LC Bond ETF</v>
      </c>
      <c r="I393" t="s">
        <v>233</v>
      </c>
      <c r="J393" t="s">
        <v>689</v>
      </c>
      <c r="K393" t="s">
        <v>275</v>
      </c>
      <c r="L393">
        <v>1</v>
      </c>
      <c r="M393" s="20">
        <v>57395258.893200003</v>
      </c>
      <c r="N393">
        <v>17077348</v>
      </c>
      <c r="O393">
        <v>661400</v>
      </c>
      <c r="P393" s="23"/>
      <c r="R393">
        <v>3.3609</v>
      </c>
      <c r="S393" t="s">
        <v>232</v>
      </c>
      <c r="U393" s="20"/>
      <c r="V393" t="s">
        <v>233</v>
      </c>
      <c r="W393">
        <v>0</v>
      </c>
      <c r="X393">
        <v>0</v>
      </c>
      <c r="Y393">
        <v>0</v>
      </c>
      <c r="Z393">
        <v>0</v>
      </c>
      <c r="AA393" t="str">
        <f>+MID(Tabla_Consulta_desde_Reporte_de_Valorización_de_Instrumentos[[#This Row],[CODIGO_SBS]],7,1)</f>
        <v>2</v>
      </c>
      <c r="AB393" t="str">
        <f>_xlfn.XLOOKUP(Tabla_Consulta_desde_Reporte_de_Valorización_de_Instrumentos[[#This Row],[CODIGO_SBS]],G_P!A:A,G_P!E:E)</f>
        <v>Renta Fija</v>
      </c>
    </row>
    <row r="394" spans="2:28" hidden="1" x14ac:dyDescent="0.35">
      <c r="B394" s="22" t="s">
        <v>35557</v>
      </c>
      <c r="C394" t="s">
        <v>560</v>
      </c>
      <c r="D394" t="s">
        <v>32886</v>
      </c>
      <c r="E394" t="s">
        <v>561</v>
      </c>
      <c r="F394" t="s">
        <v>690</v>
      </c>
      <c r="G394" t="s">
        <v>691</v>
      </c>
      <c r="H394" t="str">
        <f>+INDEX(Parametria!$V:$V,MATCH(Tabla_Consulta_desde_Reporte_de_Valorización_de_Instrumentos[[#This Row],[CODIGO_SBS]],Parametria!$B:$B,0))</f>
        <v>Vanguard - Emerging Markets Bond Fund - I Retail</v>
      </c>
      <c r="I394" t="s">
        <v>233</v>
      </c>
      <c r="J394" t="s">
        <v>692</v>
      </c>
      <c r="K394" t="s">
        <v>275</v>
      </c>
      <c r="L394">
        <v>1</v>
      </c>
      <c r="M394" s="20">
        <v>488.00581570000003</v>
      </c>
      <c r="N394">
        <v>145.20093299999999</v>
      </c>
      <c r="O394">
        <v>1.01</v>
      </c>
      <c r="P394" s="23"/>
      <c r="R394">
        <v>3.3609</v>
      </c>
      <c r="S394" t="s">
        <v>232</v>
      </c>
      <c r="T394">
        <v>488.38544969999998</v>
      </c>
      <c r="U394" s="20">
        <v>145.24042399999999</v>
      </c>
      <c r="V394" t="s">
        <v>233</v>
      </c>
      <c r="W394">
        <v>0</v>
      </c>
      <c r="X394">
        <v>0</v>
      </c>
      <c r="Y394">
        <v>0</v>
      </c>
      <c r="Z394">
        <v>-3.9100000000000003E-2</v>
      </c>
      <c r="AA394" t="str">
        <f>+MID(Tabla_Consulta_desde_Reporte_de_Valorización_de_Instrumentos[[#This Row],[CODIGO_SBS]],7,1)</f>
        <v>2</v>
      </c>
      <c r="AB394" t="str">
        <f>_xlfn.XLOOKUP(Tabla_Consulta_desde_Reporte_de_Valorización_de_Instrumentos[[#This Row],[CODIGO_SBS]],G_P!A:A,G_P!E:E)</f>
        <v>Renta Fija</v>
      </c>
    </row>
    <row r="395" spans="2:28" hidden="1" x14ac:dyDescent="0.35">
      <c r="B395" s="22" t="s">
        <v>35557</v>
      </c>
      <c r="C395" t="s">
        <v>560</v>
      </c>
      <c r="D395" t="s">
        <v>32886</v>
      </c>
      <c r="E395" t="s">
        <v>561</v>
      </c>
      <c r="F395" t="s">
        <v>695</v>
      </c>
      <c r="G395" t="s">
        <v>696</v>
      </c>
      <c r="H395" t="str">
        <f>+INDEX(Parametria!$V:$V,MATCH(Tabla_Consulta_desde_Reporte_de_Valorización_de_Instrumentos[[#This Row],[CODIGO_SBS]],Parametria!$B:$B,0))</f>
        <v>Vanguard - Emerging Markets Bond Fund - II Institutional</v>
      </c>
      <c r="I395" t="s">
        <v>233</v>
      </c>
      <c r="J395" t="s">
        <v>692</v>
      </c>
      <c r="K395" t="s">
        <v>275</v>
      </c>
      <c r="L395">
        <v>1</v>
      </c>
      <c r="M395" s="20">
        <v>970.31673090000004</v>
      </c>
      <c r="N395">
        <v>288.70740899999998</v>
      </c>
      <c r="O395">
        <v>1.99</v>
      </c>
      <c r="P395" s="23"/>
      <c r="R395">
        <v>3.3609</v>
      </c>
      <c r="S395" t="s">
        <v>232</v>
      </c>
      <c r="T395">
        <v>971.06783570000005</v>
      </c>
      <c r="U395" s="20">
        <v>288.78482000000002</v>
      </c>
      <c r="V395" t="s">
        <v>233</v>
      </c>
      <c r="W395">
        <v>0</v>
      </c>
      <c r="X395">
        <v>0</v>
      </c>
      <c r="Y395">
        <v>0</v>
      </c>
      <c r="Z395">
        <v>-3.8899999999999997E-2</v>
      </c>
      <c r="AA395" t="str">
        <f>+MID(Tabla_Consulta_desde_Reporte_de_Valorización_de_Instrumentos[[#This Row],[CODIGO_SBS]],7,1)</f>
        <v>2</v>
      </c>
      <c r="AB395" t="str">
        <f>_xlfn.XLOOKUP(Tabla_Consulta_desde_Reporte_de_Valorización_de_Instrumentos[[#This Row],[CODIGO_SBS]],G_P!A:A,G_P!E:E)</f>
        <v>Renta Fija</v>
      </c>
    </row>
    <row r="396" spans="2:28" hidden="1" x14ac:dyDescent="0.35">
      <c r="B396" s="22" t="s">
        <v>35557</v>
      </c>
      <c r="C396" t="s">
        <v>560</v>
      </c>
      <c r="D396" t="s">
        <v>424</v>
      </c>
      <c r="E396" t="s">
        <v>561</v>
      </c>
      <c r="F396" t="s">
        <v>24940</v>
      </c>
      <c r="G396" t="s">
        <v>24941</v>
      </c>
      <c r="H396" t="str">
        <f>+INDEX(Parametria!$V:$V,MATCH(Tabla_Consulta_desde_Reporte_de_Valorización_de_Instrumentos[[#This Row],[CODIGO_SBS]],Parametria!$B:$B,0))</f>
        <v>Vanguard - S&amp;P 500 ETF</v>
      </c>
      <c r="I396" t="s">
        <v>233</v>
      </c>
      <c r="J396" t="s">
        <v>692</v>
      </c>
      <c r="K396" t="s">
        <v>275</v>
      </c>
      <c r="L396">
        <v>1</v>
      </c>
      <c r="M396" s="20">
        <v>44262145.556999996</v>
      </c>
      <c r="N396">
        <v>13169730</v>
      </c>
      <c r="O396">
        <v>21000</v>
      </c>
      <c r="P396" s="23"/>
      <c r="R396">
        <v>3.3609</v>
      </c>
      <c r="S396" t="s">
        <v>423</v>
      </c>
      <c r="T396">
        <v>44608655.112000003</v>
      </c>
      <c r="U396" s="20">
        <v>13266120</v>
      </c>
      <c r="V396" t="s">
        <v>233</v>
      </c>
      <c r="W396">
        <v>0</v>
      </c>
      <c r="X396">
        <v>0</v>
      </c>
      <c r="Y396">
        <v>0</v>
      </c>
      <c r="Z396">
        <v>-4.59</v>
      </c>
      <c r="AA396" t="str">
        <f>+MID(Tabla_Consulta_desde_Reporte_de_Valorización_de_Instrumentos[[#This Row],[CODIGO_SBS]],7,1)</f>
        <v>2</v>
      </c>
      <c r="AB396" t="str">
        <f>_xlfn.XLOOKUP(Tabla_Consulta_desde_Reporte_de_Valorización_de_Instrumentos[[#This Row],[CODIGO_SBS]],G_P!A:A,G_P!E:E)</f>
        <v>Renta Variable</v>
      </c>
    </row>
    <row r="397" spans="2:28" hidden="1" x14ac:dyDescent="0.35">
      <c r="B397" s="22" t="s">
        <v>35557</v>
      </c>
      <c r="C397" t="s">
        <v>560</v>
      </c>
      <c r="D397" t="s">
        <v>424</v>
      </c>
      <c r="E397" t="s">
        <v>561</v>
      </c>
      <c r="F397" t="s">
        <v>695</v>
      </c>
      <c r="G397" t="s">
        <v>696</v>
      </c>
      <c r="H397" t="str">
        <f>+INDEX(Parametria!$V:$V,MATCH(Tabla_Consulta_desde_Reporte_de_Valorización_de_Instrumentos[[#This Row],[CODIGO_SBS]],Parametria!$B:$B,0))</f>
        <v>Vanguard - Emerging Markets Bond Fund - II Institutional</v>
      </c>
      <c r="I397" t="s">
        <v>233</v>
      </c>
      <c r="J397" t="s">
        <v>692</v>
      </c>
      <c r="K397" t="s">
        <v>275</v>
      </c>
      <c r="L397">
        <v>1</v>
      </c>
      <c r="M397" s="20">
        <v>892.30131530000006</v>
      </c>
      <c r="N397">
        <v>265.494753</v>
      </c>
      <c r="O397">
        <v>1.83</v>
      </c>
      <c r="P397" s="23"/>
      <c r="R397">
        <v>3.3609</v>
      </c>
      <c r="S397" t="s">
        <v>232</v>
      </c>
      <c r="T397">
        <v>892.99202979999995</v>
      </c>
      <c r="U397" s="20">
        <v>265.56594000000001</v>
      </c>
      <c r="V397" t="s">
        <v>233</v>
      </c>
      <c r="W397">
        <v>0</v>
      </c>
      <c r="X397">
        <v>0</v>
      </c>
      <c r="Y397">
        <v>0</v>
      </c>
      <c r="Z397">
        <v>-3.8899999999999997E-2</v>
      </c>
      <c r="AA397" t="str">
        <f>+MID(Tabla_Consulta_desde_Reporte_de_Valorización_de_Instrumentos[[#This Row],[CODIGO_SBS]],7,1)</f>
        <v>2</v>
      </c>
      <c r="AB397" t="str">
        <f>_xlfn.XLOOKUP(Tabla_Consulta_desde_Reporte_de_Valorización_de_Instrumentos[[#This Row],[CODIGO_SBS]],G_P!A:A,G_P!E:E)</f>
        <v>Renta Fija</v>
      </c>
    </row>
    <row r="398" spans="2:28" hidden="1" x14ac:dyDescent="0.35">
      <c r="B398" s="22" t="s">
        <v>35557</v>
      </c>
      <c r="C398" t="s">
        <v>560</v>
      </c>
      <c r="D398" t="s">
        <v>424</v>
      </c>
      <c r="E398" t="s">
        <v>561</v>
      </c>
      <c r="F398" t="s">
        <v>690</v>
      </c>
      <c r="G398" t="s">
        <v>691</v>
      </c>
      <c r="H398" t="str">
        <f>+INDEX(Parametria!$V:$V,MATCH(Tabla_Consulta_desde_Reporte_de_Valorización_de_Instrumentos[[#This Row],[CODIGO_SBS]],Parametria!$B:$B,0))</f>
        <v>Vanguard - Emerging Markets Bond Fund - I Retail</v>
      </c>
      <c r="I398" t="s">
        <v>233</v>
      </c>
      <c r="J398" t="s">
        <v>692</v>
      </c>
      <c r="K398" t="s">
        <v>275</v>
      </c>
      <c r="L398">
        <v>1</v>
      </c>
      <c r="M398" s="20">
        <v>483.17407489999999</v>
      </c>
      <c r="N398">
        <v>143.76329999999999</v>
      </c>
      <c r="O398">
        <v>1</v>
      </c>
      <c r="P398" s="23"/>
      <c r="R398">
        <v>3.3609</v>
      </c>
      <c r="S398" t="s">
        <v>232</v>
      </c>
      <c r="T398">
        <v>483.54995020000001</v>
      </c>
      <c r="U398" s="20">
        <v>143.80240000000001</v>
      </c>
      <c r="V398" t="s">
        <v>233</v>
      </c>
      <c r="W398">
        <v>0</v>
      </c>
      <c r="X398">
        <v>0</v>
      </c>
      <c r="Y398">
        <v>0</v>
      </c>
      <c r="Z398">
        <v>-3.9100000000000003E-2</v>
      </c>
      <c r="AA398" t="str">
        <f>+MID(Tabla_Consulta_desde_Reporte_de_Valorización_de_Instrumentos[[#This Row],[CODIGO_SBS]],7,1)</f>
        <v>2</v>
      </c>
      <c r="AB398" t="str">
        <f>_xlfn.XLOOKUP(Tabla_Consulta_desde_Reporte_de_Valorización_de_Instrumentos[[#This Row],[CODIGO_SBS]],G_P!A:A,G_P!E:E)</f>
        <v>Renta Fija</v>
      </c>
    </row>
    <row r="399" spans="2:28" hidden="1" x14ac:dyDescent="0.35">
      <c r="B399" s="22" t="s">
        <v>35557</v>
      </c>
      <c r="C399" t="s">
        <v>560</v>
      </c>
      <c r="D399" t="s">
        <v>234</v>
      </c>
      <c r="E399" t="s">
        <v>561</v>
      </c>
      <c r="F399" t="s">
        <v>690</v>
      </c>
      <c r="G399" t="s">
        <v>691</v>
      </c>
      <c r="H399" t="str">
        <f>+INDEX(Parametria!$V:$V,MATCH(Tabla_Consulta_desde_Reporte_de_Valorización_de_Instrumentos[[#This Row],[CODIGO_SBS]],Parametria!$B:$B,0))</f>
        <v>Vanguard - Emerging Markets Bond Fund - I Retail</v>
      </c>
      <c r="I399" t="s">
        <v>233</v>
      </c>
      <c r="J399" t="s">
        <v>692</v>
      </c>
      <c r="K399" t="s">
        <v>275</v>
      </c>
      <c r="L399">
        <v>1</v>
      </c>
      <c r="M399" s="20">
        <v>488.00581570000003</v>
      </c>
      <c r="N399">
        <v>145.20093299999999</v>
      </c>
      <c r="O399">
        <v>1.01</v>
      </c>
      <c r="P399" s="23"/>
      <c r="R399">
        <v>3.3609</v>
      </c>
      <c r="S399" t="s">
        <v>232</v>
      </c>
      <c r="T399">
        <v>488.38544969999998</v>
      </c>
      <c r="U399" s="20">
        <v>145.24042399999999</v>
      </c>
      <c r="V399" t="s">
        <v>233</v>
      </c>
      <c r="W399">
        <v>0</v>
      </c>
      <c r="X399">
        <v>0</v>
      </c>
      <c r="Y399">
        <v>0</v>
      </c>
      <c r="Z399">
        <v>-3.9100000000000003E-2</v>
      </c>
      <c r="AA399" t="str">
        <f>+MID(Tabla_Consulta_desde_Reporte_de_Valorización_de_Instrumentos[[#This Row],[CODIGO_SBS]],7,1)</f>
        <v>2</v>
      </c>
      <c r="AB399" t="str">
        <f>_xlfn.XLOOKUP(Tabla_Consulta_desde_Reporte_de_Valorización_de_Instrumentos[[#This Row],[CODIGO_SBS]],G_P!A:A,G_P!E:E)</f>
        <v>Renta Fija</v>
      </c>
    </row>
    <row r="400" spans="2:28" hidden="1" x14ac:dyDescent="0.35">
      <c r="B400" s="22" t="s">
        <v>35557</v>
      </c>
      <c r="C400" t="s">
        <v>560</v>
      </c>
      <c r="D400" t="s">
        <v>234</v>
      </c>
      <c r="E400" t="s">
        <v>561</v>
      </c>
      <c r="F400" t="s">
        <v>695</v>
      </c>
      <c r="G400" t="s">
        <v>696</v>
      </c>
      <c r="H400" t="str">
        <f>+INDEX(Parametria!$V:$V,MATCH(Tabla_Consulta_desde_Reporte_de_Valorización_de_Instrumentos[[#This Row],[CODIGO_SBS]],Parametria!$B:$B,0))</f>
        <v>Vanguard - Emerging Markets Bond Fund - II Institutional</v>
      </c>
      <c r="I400" t="s">
        <v>233</v>
      </c>
      <c r="J400" t="s">
        <v>692</v>
      </c>
      <c r="K400" t="s">
        <v>275</v>
      </c>
      <c r="L400">
        <v>1</v>
      </c>
      <c r="M400" s="20">
        <v>604.61947050000003</v>
      </c>
      <c r="N400">
        <v>179.89808400000001</v>
      </c>
      <c r="O400">
        <v>1.24</v>
      </c>
      <c r="P400" s="23"/>
      <c r="R400">
        <v>3.3609</v>
      </c>
      <c r="S400" t="s">
        <v>232</v>
      </c>
      <c r="T400">
        <v>605.08749560000001</v>
      </c>
      <c r="U400" s="20">
        <v>179.94631999999999</v>
      </c>
      <c r="V400" t="s">
        <v>233</v>
      </c>
      <c r="W400">
        <v>0</v>
      </c>
      <c r="X400">
        <v>0</v>
      </c>
      <c r="Y400">
        <v>0</v>
      </c>
      <c r="Z400">
        <v>-3.8899999999999997E-2</v>
      </c>
      <c r="AA400" t="str">
        <f>+MID(Tabla_Consulta_desde_Reporte_de_Valorización_de_Instrumentos[[#This Row],[CODIGO_SBS]],7,1)</f>
        <v>2</v>
      </c>
      <c r="AB400" t="str">
        <f>_xlfn.XLOOKUP(Tabla_Consulta_desde_Reporte_de_Valorización_de_Instrumentos[[#This Row],[CODIGO_SBS]],G_P!A:A,G_P!E:E)</f>
        <v>Renta Fija</v>
      </c>
    </row>
    <row r="401" spans="2:28" hidden="1" x14ac:dyDescent="0.35">
      <c r="B401" s="22" t="s">
        <v>35557</v>
      </c>
      <c r="C401" t="s">
        <v>560</v>
      </c>
      <c r="D401" t="s">
        <v>234</v>
      </c>
      <c r="E401" t="s">
        <v>561</v>
      </c>
      <c r="F401" t="s">
        <v>24940</v>
      </c>
      <c r="G401" t="s">
        <v>24941</v>
      </c>
      <c r="H401" t="str">
        <f>+INDEX(Parametria!$V:$V,MATCH(Tabla_Consulta_desde_Reporte_de_Valorización_de_Instrumentos[[#This Row],[CODIGO_SBS]],Parametria!$B:$B,0))</f>
        <v>Vanguard - S&amp;P 500 ETF</v>
      </c>
      <c r="I401" t="s">
        <v>233</v>
      </c>
      <c r="J401" t="s">
        <v>692</v>
      </c>
      <c r="K401" t="s">
        <v>275</v>
      </c>
      <c r="L401">
        <v>1</v>
      </c>
      <c r="M401" s="20">
        <v>151334383.38060001</v>
      </c>
      <c r="N401">
        <v>45027934</v>
      </c>
      <c r="O401">
        <v>71800</v>
      </c>
      <c r="P401" s="23"/>
      <c r="R401">
        <v>3.3609</v>
      </c>
      <c r="S401" t="s">
        <v>423</v>
      </c>
      <c r="T401">
        <v>323306538.47839999</v>
      </c>
      <c r="U401" s="20">
        <v>96147784</v>
      </c>
      <c r="V401" t="s">
        <v>233</v>
      </c>
      <c r="W401">
        <v>0</v>
      </c>
      <c r="X401">
        <v>0</v>
      </c>
      <c r="Y401">
        <v>0</v>
      </c>
      <c r="Z401">
        <v>-4.59</v>
      </c>
      <c r="AA401" t="str">
        <f>+MID(Tabla_Consulta_desde_Reporte_de_Valorización_de_Instrumentos[[#This Row],[CODIGO_SBS]],7,1)</f>
        <v>2</v>
      </c>
      <c r="AB401" t="str">
        <f>_xlfn.XLOOKUP(Tabla_Consulta_desde_Reporte_de_Valorización_de_Instrumentos[[#This Row],[CODIGO_SBS]],G_P!A:A,G_P!E:E)</f>
        <v>Renta Variable</v>
      </c>
    </row>
    <row r="402" spans="2:28" hidden="1" x14ac:dyDescent="0.35">
      <c r="B402" s="22" t="s">
        <v>35557</v>
      </c>
      <c r="C402" t="s">
        <v>697</v>
      </c>
      <c r="D402" t="s">
        <v>234</v>
      </c>
      <c r="E402" t="s">
        <v>698</v>
      </c>
      <c r="F402" t="s">
        <v>699</v>
      </c>
      <c r="G402" t="s">
        <v>699</v>
      </c>
      <c r="H402" t="str">
        <f>+INDEX(Parametria!$V:$V,MATCH(Tabla_Consulta_desde_Reporte_de_Valorización_de_Instrumentos[[#This Row],[CODIGO_SBS]],Parametria!$B:$B,0))</f>
        <v>ASF VIII GP Limited</v>
      </c>
      <c r="I402" t="s">
        <v>233</v>
      </c>
      <c r="J402" t="s">
        <v>700</v>
      </c>
      <c r="K402" t="s">
        <v>275</v>
      </c>
      <c r="L402">
        <v>1</v>
      </c>
      <c r="M402" s="20">
        <v>326558685.88154072</v>
      </c>
      <c r="N402">
        <v>97164058.996560693</v>
      </c>
      <c r="O402">
        <v>12.346203300000001</v>
      </c>
      <c r="P402" s="23">
        <v>47037</v>
      </c>
      <c r="Q402">
        <v>1015</v>
      </c>
      <c r="R402">
        <v>3.3609</v>
      </c>
      <c r="S402" t="s">
        <v>423</v>
      </c>
      <c r="T402">
        <v>326723864.78183478</v>
      </c>
      <c r="U402" s="20">
        <v>97164058.996560693</v>
      </c>
      <c r="V402" t="s">
        <v>233</v>
      </c>
      <c r="W402">
        <v>0</v>
      </c>
      <c r="X402">
        <v>0</v>
      </c>
      <c r="Y402">
        <v>0</v>
      </c>
      <c r="Z402">
        <v>0</v>
      </c>
      <c r="AA402" t="str">
        <f>+MID(Tabla_Consulta_desde_Reporte_de_Valorización_de_Instrumentos[[#This Row],[CODIGO_SBS]],7,1)</f>
        <v>2</v>
      </c>
      <c r="AB402" t="str">
        <f>_xlfn.XLOOKUP(Tabla_Consulta_desde_Reporte_de_Valorización_de_Instrumentos[[#This Row],[CODIGO_SBS]],G_P!A:A,G_P!E:E)</f>
        <v>Alternativos</v>
      </c>
    </row>
    <row r="403" spans="2:28" hidden="1" x14ac:dyDescent="0.35">
      <c r="B403" s="22" t="s">
        <v>35557</v>
      </c>
      <c r="C403" t="s">
        <v>697</v>
      </c>
      <c r="D403" t="s">
        <v>234</v>
      </c>
      <c r="E403" t="s">
        <v>698</v>
      </c>
      <c r="F403" t="s">
        <v>701</v>
      </c>
      <c r="G403" t="s">
        <v>702</v>
      </c>
      <c r="H403" t="str">
        <f>+INDEX(Parametria!$V:$V,MATCH(Tabla_Consulta_desde_Reporte_de_Valorización_de_Instrumentos[[#This Row],[CODIGO_SBS]],Parametria!$B:$B,0))</f>
        <v>TRG Rohatyn - LAPEF I</v>
      </c>
      <c r="I403" t="s">
        <v>703</v>
      </c>
      <c r="J403" t="s">
        <v>704</v>
      </c>
      <c r="K403" t="s">
        <v>275</v>
      </c>
      <c r="L403">
        <v>1</v>
      </c>
      <c r="M403" s="20">
        <v>50245199.573045298</v>
      </c>
      <c r="N403">
        <v>14949924.000429999</v>
      </c>
      <c r="O403">
        <v>187.8788543</v>
      </c>
      <c r="P403" s="23">
        <v>46387</v>
      </c>
      <c r="Q403">
        <v>365</v>
      </c>
      <c r="R403">
        <v>3.3609</v>
      </c>
      <c r="S403" t="s">
        <v>423</v>
      </c>
      <c r="T403">
        <v>50270614.443846002</v>
      </c>
      <c r="U403" s="20">
        <v>14949924.000429999</v>
      </c>
      <c r="V403" t="s">
        <v>233</v>
      </c>
      <c r="W403">
        <v>0</v>
      </c>
      <c r="X403">
        <v>0</v>
      </c>
      <c r="Y403">
        <v>0</v>
      </c>
      <c r="Z403">
        <v>0</v>
      </c>
      <c r="AA403" t="str">
        <f>+MID(Tabla_Consulta_desde_Reporte_de_Valorización_de_Instrumentos[[#This Row],[CODIGO_SBS]],7,1)</f>
        <v>2</v>
      </c>
      <c r="AB403" t="str">
        <f>_xlfn.XLOOKUP(Tabla_Consulta_desde_Reporte_de_Valorización_de_Instrumentos[[#This Row],[CODIGO_SBS]],G_P!A:A,G_P!E:E)</f>
        <v>Alternativos</v>
      </c>
    </row>
    <row r="404" spans="2:28" hidden="1" x14ac:dyDescent="0.35">
      <c r="B404" s="22" t="s">
        <v>35557</v>
      </c>
      <c r="C404" t="s">
        <v>697</v>
      </c>
      <c r="D404" t="s">
        <v>424</v>
      </c>
      <c r="E404" t="s">
        <v>698</v>
      </c>
      <c r="F404" t="s">
        <v>701</v>
      </c>
      <c r="G404" t="s">
        <v>702</v>
      </c>
      <c r="H404" t="str">
        <f>+INDEX(Parametria!$V:$V,MATCH(Tabla_Consulta_desde_Reporte_de_Valorización_de_Instrumentos[[#This Row],[CODIGO_SBS]],Parametria!$B:$B,0))</f>
        <v>TRG Rohatyn - LAPEF I</v>
      </c>
      <c r="I404" t="s">
        <v>703</v>
      </c>
      <c r="J404" t="s">
        <v>704</v>
      </c>
      <c r="K404" t="s">
        <v>275</v>
      </c>
      <c r="L404">
        <v>1</v>
      </c>
      <c r="M404" s="20">
        <v>14528730.4273296</v>
      </c>
      <c r="N404">
        <v>4322869.0015559997</v>
      </c>
      <c r="O404">
        <v>54.326408299999997</v>
      </c>
      <c r="P404" s="23">
        <v>46387</v>
      </c>
      <c r="Q404">
        <v>365</v>
      </c>
      <c r="R404">
        <v>3.3609</v>
      </c>
      <c r="S404" t="s">
        <v>423</v>
      </c>
      <c r="T404">
        <v>14536079.304632301</v>
      </c>
      <c r="U404" s="20">
        <v>4322869.0015559997</v>
      </c>
      <c r="V404" t="s">
        <v>233</v>
      </c>
      <c r="W404">
        <v>0</v>
      </c>
      <c r="X404">
        <v>0</v>
      </c>
      <c r="Y404">
        <v>0</v>
      </c>
      <c r="Z404">
        <v>0</v>
      </c>
      <c r="AA404" t="str">
        <f>+MID(Tabla_Consulta_desde_Reporte_de_Valorización_de_Instrumentos[[#This Row],[CODIGO_SBS]],7,1)</f>
        <v>2</v>
      </c>
      <c r="AB404" t="str">
        <f>_xlfn.XLOOKUP(Tabla_Consulta_desde_Reporte_de_Valorización_de_Instrumentos[[#This Row],[CODIGO_SBS]],G_P!A:A,G_P!E:E)</f>
        <v>Alternativos</v>
      </c>
    </row>
    <row r="405" spans="2:28" hidden="1" x14ac:dyDescent="0.35">
      <c r="B405" s="22" t="s">
        <v>35557</v>
      </c>
      <c r="C405" t="s">
        <v>697</v>
      </c>
      <c r="D405" t="s">
        <v>234</v>
      </c>
      <c r="E405" t="s">
        <v>698</v>
      </c>
      <c r="F405" t="s">
        <v>705</v>
      </c>
      <c r="G405" t="s">
        <v>706</v>
      </c>
      <c r="H405" t="str">
        <f>+INDEX(Parametria!$V:$V,MATCH(Tabla_Consulta_desde_Reporte_de_Valorización_de_Instrumentos[[#This Row],[CODIGO_SBS]],Parametria!$B:$B,0))</f>
        <v>Partners - PGD 2009</v>
      </c>
      <c r="I405" t="s">
        <v>707</v>
      </c>
      <c r="J405" t="s">
        <v>708</v>
      </c>
      <c r="K405" t="s">
        <v>589</v>
      </c>
      <c r="L405">
        <v>1</v>
      </c>
      <c r="M405" s="20">
        <v>824570.88388009998</v>
      </c>
      <c r="N405">
        <v>208961.9997017</v>
      </c>
      <c r="O405">
        <v>11.8688628</v>
      </c>
      <c r="P405" s="23">
        <v>46295</v>
      </c>
      <c r="Q405">
        <v>273</v>
      </c>
      <c r="R405">
        <v>3.9460326999999999</v>
      </c>
      <c r="S405" t="s">
        <v>423</v>
      </c>
      <c r="T405">
        <v>825901.40762079996</v>
      </c>
      <c r="U405" s="20">
        <v>208961.9997017</v>
      </c>
      <c r="V405" t="s">
        <v>233</v>
      </c>
      <c r="W405">
        <v>0</v>
      </c>
      <c r="X405">
        <v>0</v>
      </c>
      <c r="Y405">
        <v>0</v>
      </c>
      <c r="Z405">
        <v>0</v>
      </c>
      <c r="AA405" t="str">
        <f>+MID(Tabla_Consulta_desde_Reporte_de_Valorización_de_Instrumentos[[#This Row],[CODIGO_SBS]],7,1)</f>
        <v>4</v>
      </c>
      <c r="AB405" t="str">
        <f>_xlfn.XLOOKUP(Tabla_Consulta_desde_Reporte_de_Valorización_de_Instrumentos[[#This Row],[CODIGO_SBS]],G_P!A:A,G_P!E:E)</f>
        <v>Alternativos</v>
      </c>
    </row>
    <row r="406" spans="2:28" hidden="1" x14ac:dyDescent="0.35">
      <c r="B406" s="22" t="s">
        <v>35557</v>
      </c>
      <c r="C406" t="s">
        <v>697</v>
      </c>
      <c r="D406" t="s">
        <v>234</v>
      </c>
      <c r="E406" t="s">
        <v>698</v>
      </c>
      <c r="F406" t="s">
        <v>710</v>
      </c>
      <c r="G406" t="s">
        <v>711</v>
      </c>
      <c r="H406" t="str">
        <f>+INDEX(Parametria!$V:$V,MATCH(Tabla_Consulta_desde_Reporte_de_Valorización_de_Instrumentos[[#This Row],[CODIGO_SBS]],Parametria!$B:$B,0))</f>
        <v>Pantheon - PASIA VI</v>
      </c>
      <c r="I406" t="s">
        <v>233</v>
      </c>
      <c r="J406" t="s">
        <v>712</v>
      </c>
      <c r="K406" t="s">
        <v>275</v>
      </c>
      <c r="L406">
        <v>1</v>
      </c>
      <c r="M406" s="20">
        <v>5516870.2886095</v>
      </c>
      <c r="N406">
        <v>1641485.9973845</v>
      </c>
      <c r="O406">
        <v>6.1838566000000004</v>
      </c>
      <c r="P406" s="23">
        <v>46387</v>
      </c>
      <c r="Q406">
        <v>365</v>
      </c>
      <c r="R406">
        <v>3.3609</v>
      </c>
      <c r="S406" t="s">
        <v>423</v>
      </c>
      <c r="T406">
        <v>5519660.8148050997</v>
      </c>
      <c r="U406" s="20">
        <v>1641485.9973845</v>
      </c>
      <c r="V406" t="s">
        <v>233</v>
      </c>
      <c r="W406">
        <v>0</v>
      </c>
      <c r="X406">
        <v>0</v>
      </c>
      <c r="Y406">
        <v>0</v>
      </c>
      <c r="Z406">
        <v>0</v>
      </c>
      <c r="AA406" t="str">
        <f>+MID(Tabla_Consulta_desde_Reporte_de_Valorización_de_Instrumentos[[#This Row],[CODIGO_SBS]],7,1)</f>
        <v>2</v>
      </c>
      <c r="AB406" t="str">
        <f>_xlfn.XLOOKUP(Tabla_Consulta_desde_Reporte_de_Valorización_de_Instrumentos[[#This Row],[CODIGO_SBS]],G_P!A:A,G_P!E:E)</f>
        <v>Alternativos</v>
      </c>
    </row>
    <row r="407" spans="2:28" hidden="1" x14ac:dyDescent="0.35">
      <c r="B407" s="22" t="s">
        <v>35557</v>
      </c>
      <c r="C407" t="s">
        <v>697</v>
      </c>
      <c r="D407" t="s">
        <v>424</v>
      </c>
      <c r="E407" t="s">
        <v>698</v>
      </c>
      <c r="F407" t="s">
        <v>710</v>
      </c>
      <c r="G407" t="s">
        <v>711</v>
      </c>
      <c r="H407" t="str">
        <f>+INDEX(Parametria!$V:$V,MATCH(Tabla_Consulta_desde_Reporte_de_Valorización_de_Instrumentos[[#This Row],[CODIGO_SBS]],Parametria!$B:$B,0))</f>
        <v>Pantheon - PASIA VI</v>
      </c>
      <c r="I407" t="s">
        <v>233</v>
      </c>
      <c r="J407" t="s">
        <v>712</v>
      </c>
      <c r="K407" t="s">
        <v>275</v>
      </c>
      <c r="L407">
        <v>1</v>
      </c>
      <c r="M407" s="20">
        <v>1379467.9514458</v>
      </c>
      <c r="N407">
        <v>410445.99703829997</v>
      </c>
      <c r="O407">
        <v>1.5462448</v>
      </c>
      <c r="P407" s="23">
        <v>46387</v>
      </c>
      <c r="Q407">
        <v>365</v>
      </c>
      <c r="R407">
        <v>3.3609</v>
      </c>
      <c r="S407" t="s">
        <v>423</v>
      </c>
      <c r="T407">
        <v>1380165.7096408</v>
      </c>
      <c r="U407" s="20">
        <v>410445.99703829997</v>
      </c>
      <c r="V407" t="s">
        <v>233</v>
      </c>
      <c r="W407">
        <v>0</v>
      </c>
      <c r="X407">
        <v>0</v>
      </c>
      <c r="Y407">
        <v>0</v>
      </c>
      <c r="Z407">
        <v>0</v>
      </c>
      <c r="AA407" t="str">
        <f>+MID(Tabla_Consulta_desde_Reporte_de_Valorización_de_Instrumentos[[#This Row],[CODIGO_SBS]],7,1)</f>
        <v>2</v>
      </c>
      <c r="AB407" t="str">
        <f>_xlfn.XLOOKUP(Tabla_Consulta_desde_Reporte_de_Valorización_de_Instrumentos[[#This Row],[CODIGO_SBS]],G_P!A:A,G_P!E:E)</f>
        <v>Alternativos</v>
      </c>
    </row>
    <row r="408" spans="2:28" hidden="1" x14ac:dyDescent="0.35">
      <c r="B408" s="22" t="s">
        <v>35557</v>
      </c>
      <c r="C408" t="s">
        <v>697</v>
      </c>
      <c r="D408" t="s">
        <v>424</v>
      </c>
      <c r="E408" t="s">
        <v>698</v>
      </c>
      <c r="F408" t="s">
        <v>713</v>
      </c>
      <c r="G408" t="s">
        <v>714</v>
      </c>
      <c r="H408" t="str">
        <f>+INDEX(Parametria!$V:$V,MATCH(Tabla_Consulta_desde_Reporte_de_Valorización_de_Instrumentos[[#This Row],[CODIGO_SBS]],Parametria!$B:$B,0))</f>
        <v>ARCM - ARC Fund II</v>
      </c>
      <c r="I408" t="s">
        <v>715</v>
      </c>
      <c r="J408" t="s">
        <v>716</v>
      </c>
      <c r="K408" t="s">
        <v>275</v>
      </c>
      <c r="L408">
        <v>1</v>
      </c>
      <c r="M408" s="20">
        <v>16801602.887256399</v>
      </c>
      <c r="N408">
        <v>4999137.9949586</v>
      </c>
      <c r="O408">
        <v>42.861291399999999</v>
      </c>
      <c r="P408" s="23">
        <v>46387</v>
      </c>
      <c r="Q408">
        <v>365</v>
      </c>
      <c r="R408">
        <v>3.3609</v>
      </c>
      <c r="S408" t="s">
        <v>423</v>
      </c>
      <c r="T408">
        <v>16810101.421847899</v>
      </c>
      <c r="U408" s="20">
        <v>4999137.9949586</v>
      </c>
      <c r="V408" t="s">
        <v>233</v>
      </c>
      <c r="W408">
        <v>0</v>
      </c>
      <c r="X408">
        <v>0</v>
      </c>
      <c r="Y408">
        <v>0</v>
      </c>
      <c r="Z408">
        <v>0</v>
      </c>
      <c r="AA408" t="str">
        <f>+MID(Tabla_Consulta_desde_Reporte_de_Valorización_de_Instrumentos[[#This Row],[CODIGO_SBS]],7,1)</f>
        <v>2</v>
      </c>
      <c r="AB408" t="str">
        <f>_xlfn.XLOOKUP(Tabla_Consulta_desde_Reporte_de_Valorización_de_Instrumentos[[#This Row],[CODIGO_SBS]],G_P!A:A,G_P!E:E)</f>
        <v>Alternativos</v>
      </c>
    </row>
    <row r="409" spans="2:28" hidden="1" x14ac:dyDescent="0.35">
      <c r="B409" s="22" t="s">
        <v>35557</v>
      </c>
      <c r="C409" t="s">
        <v>697</v>
      </c>
      <c r="D409" t="s">
        <v>234</v>
      </c>
      <c r="E409" t="s">
        <v>698</v>
      </c>
      <c r="F409" t="s">
        <v>713</v>
      </c>
      <c r="G409" t="s">
        <v>714</v>
      </c>
      <c r="H409" t="str">
        <f>+INDEX(Parametria!$V:$V,MATCH(Tabla_Consulta_desde_Reporte_de_Valorización_de_Instrumentos[[#This Row],[CODIGO_SBS]],Parametria!$B:$B,0))</f>
        <v>ARCM - ARC Fund II</v>
      </c>
      <c r="I409" t="s">
        <v>715</v>
      </c>
      <c r="J409" t="s">
        <v>716</v>
      </c>
      <c r="K409" t="s">
        <v>275</v>
      </c>
      <c r="L409">
        <v>1</v>
      </c>
      <c r="M409" s="20">
        <v>36471616.3175878</v>
      </c>
      <c r="N409">
        <v>10851740.9972293</v>
      </c>
      <c r="O409">
        <v>93.039966800000002</v>
      </c>
      <c r="P409" s="23">
        <v>46387</v>
      </c>
      <c r="Q409">
        <v>365</v>
      </c>
      <c r="R409">
        <v>3.3609</v>
      </c>
      <c r="S409" t="s">
        <v>423</v>
      </c>
      <c r="T409">
        <v>36490064.277283102</v>
      </c>
      <c r="U409" s="20">
        <v>10851740.9972293</v>
      </c>
      <c r="V409" t="s">
        <v>233</v>
      </c>
      <c r="W409">
        <v>0</v>
      </c>
      <c r="X409">
        <v>0</v>
      </c>
      <c r="Y409">
        <v>0</v>
      </c>
      <c r="Z409">
        <v>0</v>
      </c>
      <c r="AA409" t="str">
        <f>+MID(Tabla_Consulta_desde_Reporte_de_Valorización_de_Instrumentos[[#This Row],[CODIGO_SBS]],7,1)</f>
        <v>2</v>
      </c>
      <c r="AB409" t="str">
        <f>_xlfn.XLOOKUP(Tabla_Consulta_desde_Reporte_de_Valorización_de_Instrumentos[[#This Row],[CODIGO_SBS]],G_P!A:A,G_P!E:E)</f>
        <v>Alternativos</v>
      </c>
    </row>
    <row r="410" spans="2:28" hidden="1" x14ac:dyDescent="0.35">
      <c r="B410" s="22" t="s">
        <v>35557</v>
      </c>
      <c r="C410" t="s">
        <v>697</v>
      </c>
      <c r="D410" t="s">
        <v>234</v>
      </c>
      <c r="E410" t="s">
        <v>698</v>
      </c>
      <c r="F410" t="s">
        <v>717</v>
      </c>
      <c r="G410" t="s">
        <v>718</v>
      </c>
      <c r="H410" t="str">
        <f>+INDEX(Parametria!$V:$V,MATCH(Tabla_Consulta_desde_Reporte_de_Valorización_de_Instrumentos[[#This Row],[CODIGO_SBS]],Parametria!$B:$B,0))</f>
        <v>Coller - Coller VI</v>
      </c>
      <c r="I410" t="s">
        <v>719</v>
      </c>
      <c r="J410" t="s">
        <v>720</v>
      </c>
      <c r="K410" t="s">
        <v>275</v>
      </c>
      <c r="L410">
        <v>1</v>
      </c>
      <c r="M410" s="20">
        <v>1827260.8337458</v>
      </c>
      <c r="N410">
        <v>543681.99998389999</v>
      </c>
      <c r="O410">
        <v>400.993334</v>
      </c>
      <c r="P410" s="23">
        <v>46215</v>
      </c>
      <c r="Q410">
        <v>193</v>
      </c>
      <c r="R410">
        <v>3.3609</v>
      </c>
      <c r="S410" t="s">
        <v>423</v>
      </c>
      <c r="T410">
        <v>1828185.0931458001</v>
      </c>
      <c r="U410" s="20">
        <v>543681.99998389999</v>
      </c>
      <c r="V410" t="s">
        <v>233</v>
      </c>
      <c r="W410">
        <v>0</v>
      </c>
      <c r="X410">
        <v>0</v>
      </c>
      <c r="Y410">
        <v>0</v>
      </c>
      <c r="Z410">
        <v>0</v>
      </c>
      <c r="AA410" t="str">
        <f>+MID(Tabla_Consulta_desde_Reporte_de_Valorización_de_Instrumentos[[#This Row],[CODIGO_SBS]],7,1)</f>
        <v>2</v>
      </c>
      <c r="AB410" t="str">
        <f>_xlfn.XLOOKUP(Tabla_Consulta_desde_Reporte_de_Valorización_de_Instrumentos[[#This Row],[CODIGO_SBS]],G_P!A:A,G_P!E:E)</f>
        <v>Alternativos</v>
      </c>
    </row>
    <row r="411" spans="2:28" hidden="1" x14ac:dyDescent="0.35">
      <c r="B411" s="22" t="s">
        <v>35557</v>
      </c>
      <c r="C411" t="s">
        <v>697</v>
      </c>
      <c r="D411" t="s">
        <v>424</v>
      </c>
      <c r="E411" t="s">
        <v>698</v>
      </c>
      <c r="F411" t="s">
        <v>717</v>
      </c>
      <c r="G411" t="s">
        <v>718</v>
      </c>
      <c r="H411" t="str">
        <f>+INDEX(Parametria!$V:$V,MATCH(Tabla_Consulta_desde_Reporte_de_Valorización_de_Instrumentos[[#This Row],[CODIGO_SBS]],Parametria!$B:$B,0))</f>
        <v>Coller - Coller VI</v>
      </c>
      <c r="I411" t="s">
        <v>719</v>
      </c>
      <c r="J411" t="s">
        <v>720</v>
      </c>
      <c r="K411" t="s">
        <v>275</v>
      </c>
      <c r="L411">
        <v>1</v>
      </c>
      <c r="M411" s="20">
        <v>203065.577983</v>
      </c>
      <c r="N411">
        <v>60419.999994899998</v>
      </c>
      <c r="O411">
        <v>44.562846</v>
      </c>
      <c r="P411" s="23">
        <v>46215</v>
      </c>
      <c r="Q411">
        <v>193</v>
      </c>
      <c r="R411">
        <v>3.3609</v>
      </c>
      <c r="S411" t="s">
        <v>423</v>
      </c>
      <c r="T411">
        <v>203168.291983</v>
      </c>
      <c r="U411" s="20">
        <v>60419.999994899998</v>
      </c>
      <c r="V411" t="s">
        <v>233</v>
      </c>
      <c r="W411">
        <v>0</v>
      </c>
      <c r="X411">
        <v>0</v>
      </c>
      <c r="Y411">
        <v>0</v>
      </c>
      <c r="Z411">
        <v>0</v>
      </c>
      <c r="AA411" t="str">
        <f>+MID(Tabla_Consulta_desde_Reporte_de_Valorización_de_Instrumentos[[#This Row],[CODIGO_SBS]],7,1)</f>
        <v>2</v>
      </c>
      <c r="AB411" t="str">
        <f>_xlfn.XLOOKUP(Tabla_Consulta_desde_Reporte_de_Valorización_de_Instrumentos[[#This Row],[CODIGO_SBS]],G_P!A:A,G_P!E:E)</f>
        <v>Alternativos</v>
      </c>
    </row>
    <row r="412" spans="2:28" hidden="1" x14ac:dyDescent="0.35">
      <c r="B412" s="22" t="s">
        <v>35557</v>
      </c>
      <c r="C412" t="s">
        <v>697</v>
      </c>
      <c r="D412" t="s">
        <v>424</v>
      </c>
      <c r="E412" t="s">
        <v>698</v>
      </c>
      <c r="F412" t="s">
        <v>721</v>
      </c>
      <c r="G412" t="s">
        <v>721</v>
      </c>
      <c r="H412" t="str">
        <f>+INDEX(Parametria!$V:$V,MATCH(Tabla_Consulta_desde_Reporte_de_Valorización_de_Instrumentos[[#This Row],[CODIGO_SBS]],Parametria!$B:$B,0))</f>
        <v>Partners - PG Secondary 2011</v>
      </c>
      <c r="I412" t="s">
        <v>233</v>
      </c>
      <c r="J412" t="s">
        <v>722</v>
      </c>
      <c r="K412" t="s">
        <v>275</v>
      </c>
      <c r="L412">
        <v>1</v>
      </c>
      <c r="M412" s="20">
        <v>1392017.5527929999</v>
      </c>
      <c r="N412">
        <v>414179.99726059998</v>
      </c>
      <c r="O412">
        <v>5.0355125000000003</v>
      </c>
      <c r="P412" s="23">
        <v>46203</v>
      </c>
      <c r="Q412">
        <v>181</v>
      </c>
      <c r="R412">
        <v>3.3609</v>
      </c>
      <c r="S412" t="s">
        <v>423</v>
      </c>
      <c r="T412">
        <v>1392721.6587884</v>
      </c>
      <c r="U412" s="20">
        <v>414179.99726059998</v>
      </c>
      <c r="V412" t="s">
        <v>233</v>
      </c>
      <c r="W412">
        <v>0</v>
      </c>
      <c r="X412">
        <v>0</v>
      </c>
      <c r="Y412">
        <v>0</v>
      </c>
      <c r="Z412">
        <v>0</v>
      </c>
      <c r="AA412" t="str">
        <f>+MID(Tabla_Consulta_desde_Reporte_de_Valorización_de_Instrumentos[[#This Row],[CODIGO_SBS]],7,1)</f>
        <v>2</v>
      </c>
      <c r="AB412" t="str">
        <f>_xlfn.XLOOKUP(Tabla_Consulta_desde_Reporte_de_Valorización_de_Instrumentos[[#This Row],[CODIGO_SBS]],G_P!A:A,G_P!E:E)</f>
        <v>Alternativos</v>
      </c>
    </row>
    <row r="413" spans="2:28" hidden="1" x14ac:dyDescent="0.35">
      <c r="B413" s="22" t="s">
        <v>35557</v>
      </c>
      <c r="C413" t="s">
        <v>697</v>
      </c>
      <c r="D413" t="s">
        <v>234</v>
      </c>
      <c r="E413" t="s">
        <v>698</v>
      </c>
      <c r="F413" t="s">
        <v>721</v>
      </c>
      <c r="G413" t="s">
        <v>721</v>
      </c>
      <c r="H413" t="str">
        <f>+INDEX(Parametria!$V:$V,MATCH(Tabla_Consulta_desde_Reporte_de_Valorización_de_Instrumentos[[#This Row],[CODIGO_SBS]],Parametria!$B:$B,0))</f>
        <v>Partners - PG Secondary 2011</v>
      </c>
      <c r="I413" t="s">
        <v>233</v>
      </c>
      <c r="J413" t="s">
        <v>722</v>
      </c>
      <c r="K413" t="s">
        <v>275</v>
      </c>
      <c r="L413">
        <v>1</v>
      </c>
      <c r="M413" s="20">
        <v>3553926.5748053999</v>
      </c>
      <c r="N413">
        <v>1057433.0015191</v>
      </c>
      <c r="O413">
        <v>12.856045999999999</v>
      </c>
      <c r="P413" s="23">
        <v>46203</v>
      </c>
      <c r="Q413">
        <v>181</v>
      </c>
      <c r="R413">
        <v>3.3609</v>
      </c>
      <c r="S413" t="s">
        <v>423</v>
      </c>
      <c r="T413">
        <v>3555724.2109079999</v>
      </c>
      <c r="U413" s="20">
        <v>1057433.0015191</v>
      </c>
      <c r="V413" t="s">
        <v>233</v>
      </c>
      <c r="W413">
        <v>0</v>
      </c>
      <c r="X413">
        <v>0</v>
      </c>
      <c r="Y413">
        <v>0</v>
      </c>
      <c r="Z413">
        <v>0</v>
      </c>
      <c r="AA413" t="str">
        <f>+MID(Tabla_Consulta_desde_Reporte_de_Valorización_de_Instrumentos[[#This Row],[CODIGO_SBS]],7,1)</f>
        <v>2</v>
      </c>
      <c r="AB413" t="str">
        <f>_xlfn.XLOOKUP(Tabla_Consulta_desde_Reporte_de_Valorización_de_Instrumentos[[#This Row],[CODIGO_SBS]],G_P!A:A,G_P!E:E)</f>
        <v>Alternativos</v>
      </c>
    </row>
    <row r="414" spans="2:28" hidden="1" x14ac:dyDescent="0.35">
      <c r="B414" s="22" t="s">
        <v>35557</v>
      </c>
      <c r="C414" t="s">
        <v>697</v>
      </c>
      <c r="D414" t="s">
        <v>234</v>
      </c>
      <c r="E414" t="s">
        <v>698</v>
      </c>
      <c r="F414" t="s">
        <v>723</v>
      </c>
      <c r="G414" t="s">
        <v>724</v>
      </c>
      <c r="H414" t="str">
        <f>+INDEX(Parametria!$V:$V,MATCH(Tabla_Consulta_desde_Reporte_de_Valorización_de_Instrumentos[[#This Row],[CODIGO_SBS]],Parametria!$B:$B,0))</f>
        <v>Apax VIII</v>
      </c>
      <c r="I414" t="s">
        <v>725</v>
      </c>
      <c r="J414" t="s">
        <v>726</v>
      </c>
      <c r="K414" t="s">
        <v>589</v>
      </c>
      <c r="L414">
        <v>1</v>
      </c>
      <c r="M414" s="20">
        <v>3059674.8329032999</v>
      </c>
      <c r="N414">
        <v>775379.99948740005</v>
      </c>
      <c r="O414">
        <v>17.2440791</v>
      </c>
      <c r="P414" s="23">
        <v>46559</v>
      </c>
      <c r="Q414">
        <v>537</v>
      </c>
      <c r="R414">
        <v>3.9460326999999999</v>
      </c>
      <c r="S414" t="s">
        <v>423</v>
      </c>
      <c r="T414">
        <v>3064611.909974</v>
      </c>
      <c r="U414" s="20">
        <v>775379.99948740005</v>
      </c>
      <c r="V414" t="s">
        <v>233</v>
      </c>
      <c r="W414">
        <v>0</v>
      </c>
      <c r="X414">
        <v>0</v>
      </c>
      <c r="Y414">
        <v>0</v>
      </c>
      <c r="Z414">
        <v>0</v>
      </c>
      <c r="AA414" t="str">
        <f>+MID(Tabla_Consulta_desde_Reporte_de_Valorización_de_Instrumentos[[#This Row],[CODIGO_SBS]],7,1)</f>
        <v>4</v>
      </c>
      <c r="AB414" t="str">
        <f>_xlfn.XLOOKUP(Tabla_Consulta_desde_Reporte_de_Valorización_de_Instrumentos[[#This Row],[CODIGO_SBS]],G_P!A:A,G_P!E:E)</f>
        <v>Alternativos</v>
      </c>
    </row>
    <row r="415" spans="2:28" hidden="1" x14ac:dyDescent="0.35">
      <c r="B415" s="22" t="s">
        <v>35557</v>
      </c>
      <c r="C415" t="s">
        <v>697</v>
      </c>
      <c r="D415" t="s">
        <v>424</v>
      </c>
      <c r="E415" t="s">
        <v>698</v>
      </c>
      <c r="F415" t="s">
        <v>723</v>
      </c>
      <c r="G415" t="s">
        <v>724</v>
      </c>
      <c r="H415" t="str">
        <f>+INDEX(Parametria!$V:$V,MATCH(Tabla_Consulta_desde_Reporte_de_Valorización_de_Instrumentos[[#This Row],[CODIGO_SBS]],Parametria!$B:$B,0))</f>
        <v>Apax VIII</v>
      </c>
      <c r="I415" t="s">
        <v>725</v>
      </c>
      <c r="J415" t="s">
        <v>726</v>
      </c>
      <c r="K415" t="s">
        <v>589</v>
      </c>
      <c r="L415">
        <v>1</v>
      </c>
      <c r="M415" s="20">
        <v>764918.71266159997</v>
      </c>
      <c r="N415">
        <v>193845.00099599999</v>
      </c>
      <c r="O415">
        <v>4.3110198000000004</v>
      </c>
      <c r="P415" s="23">
        <v>46559</v>
      </c>
      <c r="Q415">
        <v>537</v>
      </c>
      <c r="R415">
        <v>3.9460326999999999</v>
      </c>
      <c r="S415" t="s">
        <v>423</v>
      </c>
      <c r="T415">
        <v>766152.98193649994</v>
      </c>
      <c r="U415" s="20">
        <v>193845.00099599999</v>
      </c>
      <c r="V415" t="s">
        <v>233</v>
      </c>
      <c r="W415">
        <v>0</v>
      </c>
      <c r="X415">
        <v>0</v>
      </c>
      <c r="Y415">
        <v>0</v>
      </c>
      <c r="Z415">
        <v>0</v>
      </c>
      <c r="AA415" t="str">
        <f>+MID(Tabla_Consulta_desde_Reporte_de_Valorización_de_Instrumentos[[#This Row],[CODIGO_SBS]],7,1)</f>
        <v>4</v>
      </c>
      <c r="AB415" t="str">
        <f>_xlfn.XLOOKUP(Tabla_Consulta_desde_Reporte_de_Valorización_de_Instrumentos[[#This Row],[CODIGO_SBS]],G_P!A:A,G_P!E:E)</f>
        <v>Alternativos</v>
      </c>
    </row>
    <row r="416" spans="2:28" hidden="1" x14ac:dyDescent="0.35">
      <c r="B416" s="22" t="s">
        <v>35557</v>
      </c>
      <c r="C416" t="s">
        <v>697</v>
      </c>
      <c r="D416" t="s">
        <v>424</v>
      </c>
      <c r="E416" t="s">
        <v>698</v>
      </c>
      <c r="F416" t="s">
        <v>727</v>
      </c>
      <c r="G416" t="s">
        <v>727</v>
      </c>
      <c r="H416" t="str">
        <f>+INDEX(Parametria!$V:$V,MATCH(Tabla_Consulta_desde_Reporte_de_Valorización_de_Instrumentos[[#This Row],[CODIGO_SBS]],Parametria!$B:$B,0))</f>
        <v>Lexington Partners GP Holdings VIII LLC</v>
      </c>
      <c r="I416" t="s">
        <v>728</v>
      </c>
      <c r="J416" t="s">
        <v>729</v>
      </c>
      <c r="K416" t="s">
        <v>275</v>
      </c>
      <c r="L416">
        <v>1</v>
      </c>
      <c r="M416" s="20">
        <v>69186996.707439393</v>
      </c>
      <c r="N416">
        <v>20585853.999654699</v>
      </c>
      <c r="O416">
        <v>123.7155578</v>
      </c>
      <c r="P416" s="23">
        <v>46404</v>
      </c>
      <c r="Q416">
        <v>382</v>
      </c>
      <c r="R416">
        <v>3.3609</v>
      </c>
      <c r="S416" t="s">
        <v>423</v>
      </c>
      <c r="T416">
        <v>69221992.6592388</v>
      </c>
      <c r="U416" s="20">
        <v>20585853.999654699</v>
      </c>
      <c r="V416" t="s">
        <v>233</v>
      </c>
      <c r="W416">
        <v>0</v>
      </c>
      <c r="X416">
        <v>0</v>
      </c>
      <c r="Y416">
        <v>0</v>
      </c>
      <c r="Z416">
        <v>0</v>
      </c>
      <c r="AA416" t="str">
        <f>+MID(Tabla_Consulta_desde_Reporte_de_Valorización_de_Instrumentos[[#This Row],[CODIGO_SBS]],7,1)</f>
        <v>2</v>
      </c>
      <c r="AB416" t="str">
        <f>_xlfn.XLOOKUP(Tabla_Consulta_desde_Reporte_de_Valorización_de_Instrumentos[[#This Row],[CODIGO_SBS]],G_P!A:A,G_P!E:E)</f>
        <v>Alternativos</v>
      </c>
    </row>
    <row r="417" spans="2:28" hidden="1" x14ac:dyDescent="0.35">
      <c r="B417" s="22" t="s">
        <v>35557</v>
      </c>
      <c r="C417" t="s">
        <v>697</v>
      </c>
      <c r="D417" t="s">
        <v>234</v>
      </c>
      <c r="E417" t="s">
        <v>698</v>
      </c>
      <c r="F417" t="s">
        <v>727</v>
      </c>
      <c r="G417" t="s">
        <v>727</v>
      </c>
      <c r="H417" t="str">
        <f>+INDEX(Parametria!$V:$V,MATCH(Tabla_Consulta_desde_Reporte_de_Valorización_de_Instrumentos[[#This Row],[CODIGO_SBS]],Parametria!$B:$B,0))</f>
        <v>Lexington Partners GP Holdings VIII LLC</v>
      </c>
      <c r="I417" t="s">
        <v>728</v>
      </c>
      <c r="J417" t="s">
        <v>729</v>
      </c>
      <c r="K417" t="s">
        <v>275</v>
      </c>
      <c r="L417">
        <v>1</v>
      </c>
      <c r="M417" s="20">
        <v>124536687.50044151</v>
      </c>
      <c r="N417">
        <v>37054564.997602299</v>
      </c>
      <c r="O417">
        <v>222.68817110000001</v>
      </c>
      <c r="P417" s="23">
        <v>46404</v>
      </c>
      <c r="Q417">
        <v>382</v>
      </c>
      <c r="R417">
        <v>3.3609</v>
      </c>
      <c r="S417" t="s">
        <v>423</v>
      </c>
      <c r="T417">
        <v>124599680.26093739</v>
      </c>
      <c r="U417" s="20">
        <v>37054564.997602299</v>
      </c>
      <c r="V417" t="s">
        <v>233</v>
      </c>
      <c r="W417">
        <v>0</v>
      </c>
      <c r="X417">
        <v>0</v>
      </c>
      <c r="Y417">
        <v>0</v>
      </c>
      <c r="Z417">
        <v>0</v>
      </c>
      <c r="AA417" t="str">
        <f>+MID(Tabla_Consulta_desde_Reporte_de_Valorización_de_Instrumentos[[#This Row],[CODIGO_SBS]],7,1)</f>
        <v>2</v>
      </c>
      <c r="AB417" t="str">
        <f>_xlfn.XLOOKUP(Tabla_Consulta_desde_Reporte_de_Valorización_de_Instrumentos[[#This Row],[CODIGO_SBS]],G_P!A:A,G_P!E:E)</f>
        <v>Alternativos</v>
      </c>
    </row>
    <row r="418" spans="2:28" hidden="1" x14ac:dyDescent="0.35">
      <c r="B418" s="22" t="s">
        <v>35557</v>
      </c>
      <c r="C418" t="s">
        <v>697</v>
      </c>
      <c r="D418" t="s">
        <v>234</v>
      </c>
      <c r="E418" t="s">
        <v>698</v>
      </c>
      <c r="F418" t="s">
        <v>730</v>
      </c>
      <c r="G418" t="s">
        <v>35581</v>
      </c>
      <c r="H418" t="str">
        <f>+INDEX(Parametria!$V:$V,MATCH(Tabla_Consulta_desde_Reporte_de_Valorización_de_Instrumentos[[#This Row],[CODIGO_SBS]],Parametria!$B:$B,0))</f>
        <v>Apollo Credit Opportunity III</v>
      </c>
      <c r="I418" t="s">
        <v>731</v>
      </c>
      <c r="J418" t="s">
        <v>35582</v>
      </c>
      <c r="K418" t="s">
        <v>275</v>
      </c>
      <c r="L418">
        <v>1</v>
      </c>
      <c r="M418" s="20">
        <v>196488.2967759</v>
      </c>
      <c r="N418">
        <v>58463.000022599997</v>
      </c>
      <c r="O418">
        <v>36.0843068</v>
      </c>
      <c r="P418" s="23">
        <v>46276</v>
      </c>
      <c r="Q418">
        <v>254</v>
      </c>
      <c r="R418">
        <v>3.3609</v>
      </c>
      <c r="S418" t="s">
        <v>423</v>
      </c>
      <c r="T418">
        <v>196587.683876</v>
      </c>
      <c r="U418" s="20">
        <v>58463.000022599997</v>
      </c>
      <c r="V418" t="s">
        <v>233</v>
      </c>
      <c r="W418">
        <v>0</v>
      </c>
      <c r="X418">
        <v>0</v>
      </c>
      <c r="Y418">
        <v>0</v>
      </c>
      <c r="Z418">
        <v>0</v>
      </c>
      <c r="AA418" t="str">
        <f>+MID(Tabla_Consulta_desde_Reporte_de_Valorización_de_Instrumentos[[#This Row],[CODIGO_SBS]],7,1)</f>
        <v>2</v>
      </c>
      <c r="AB418" t="str">
        <f>_xlfn.XLOOKUP(Tabla_Consulta_desde_Reporte_de_Valorización_de_Instrumentos[[#This Row],[CODIGO_SBS]],G_P!A:A,G_P!E:E)</f>
        <v>Alternativos</v>
      </c>
    </row>
    <row r="419" spans="2:28" hidden="1" x14ac:dyDescent="0.35">
      <c r="B419" s="22" t="s">
        <v>35557</v>
      </c>
      <c r="C419" t="s">
        <v>697</v>
      </c>
      <c r="D419" t="s">
        <v>424</v>
      </c>
      <c r="E419" t="s">
        <v>698</v>
      </c>
      <c r="F419" t="s">
        <v>730</v>
      </c>
      <c r="G419" t="s">
        <v>35581</v>
      </c>
      <c r="H419" t="str">
        <f>+INDEX(Parametria!$V:$V,MATCH(Tabla_Consulta_desde_Reporte_de_Valorización_de_Instrumentos[[#This Row],[CODIGO_SBS]],Parametria!$B:$B,0))</f>
        <v>Apollo Credit Opportunity III</v>
      </c>
      <c r="I419" t="s">
        <v>731</v>
      </c>
      <c r="J419" t="s">
        <v>35582</v>
      </c>
      <c r="K419" t="s">
        <v>275</v>
      </c>
      <c r="L419">
        <v>1</v>
      </c>
      <c r="M419" s="20">
        <v>72672.740456200001</v>
      </c>
      <c r="N419">
        <v>21622.999927500001</v>
      </c>
      <c r="O419">
        <v>13.346064399999999</v>
      </c>
      <c r="P419" s="23">
        <v>46276</v>
      </c>
      <c r="Q419">
        <v>254</v>
      </c>
      <c r="R419">
        <v>3.3609</v>
      </c>
      <c r="S419" t="s">
        <v>423</v>
      </c>
      <c r="T419">
        <v>72709.499555999995</v>
      </c>
      <c r="U419" s="20">
        <v>21622.999927500001</v>
      </c>
      <c r="V419" t="s">
        <v>233</v>
      </c>
      <c r="W419">
        <v>0</v>
      </c>
      <c r="X419">
        <v>0</v>
      </c>
      <c r="Y419">
        <v>0</v>
      </c>
      <c r="Z419">
        <v>0</v>
      </c>
      <c r="AA419" t="str">
        <f>+MID(Tabla_Consulta_desde_Reporte_de_Valorización_de_Instrumentos[[#This Row],[CODIGO_SBS]],7,1)</f>
        <v>2</v>
      </c>
      <c r="AB419" t="str">
        <f>_xlfn.XLOOKUP(Tabla_Consulta_desde_Reporte_de_Valorización_de_Instrumentos[[#This Row],[CODIGO_SBS]],G_P!A:A,G_P!E:E)</f>
        <v>Alternativos</v>
      </c>
    </row>
    <row r="420" spans="2:28" hidden="1" x14ac:dyDescent="0.35">
      <c r="B420" s="22" t="s">
        <v>35557</v>
      </c>
      <c r="C420" t="s">
        <v>697</v>
      </c>
      <c r="D420" t="s">
        <v>424</v>
      </c>
      <c r="E420" t="s">
        <v>698</v>
      </c>
      <c r="F420" t="s">
        <v>732</v>
      </c>
      <c r="G420" t="s">
        <v>733</v>
      </c>
      <c r="H420" t="str">
        <f>+INDEX(Parametria!$V:$V,MATCH(Tabla_Consulta_desde_Reporte_de_Valorización_de_Instrumentos[[#This Row],[CODIGO_SBS]],Parametria!$B:$B,0))</f>
        <v>Partners - PG Secondary 2015</v>
      </c>
      <c r="I420" t="s">
        <v>233</v>
      </c>
      <c r="J420" t="s">
        <v>734</v>
      </c>
      <c r="K420" t="s">
        <v>275</v>
      </c>
      <c r="L420">
        <v>1</v>
      </c>
      <c r="M420" s="20">
        <v>18934994.778941199</v>
      </c>
      <c r="N420">
        <v>5633906.0308076004</v>
      </c>
      <c r="O420">
        <v>8.1753733000000004</v>
      </c>
      <c r="P420" s="23">
        <v>46843</v>
      </c>
      <c r="Q420">
        <v>821</v>
      </c>
      <c r="R420">
        <v>3.3609</v>
      </c>
      <c r="S420" t="s">
        <v>423</v>
      </c>
      <c r="T420">
        <v>18944572.419193499</v>
      </c>
      <c r="U420" s="20">
        <v>5633906.0308076004</v>
      </c>
      <c r="V420" t="s">
        <v>233</v>
      </c>
      <c r="W420">
        <v>0</v>
      </c>
      <c r="X420">
        <v>0</v>
      </c>
      <c r="Y420">
        <v>0</v>
      </c>
      <c r="Z420">
        <v>0</v>
      </c>
      <c r="AA420" t="str">
        <f>+MID(Tabla_Consulta_desde_Reporte_de_Valorización_de_Instrumentos[[#This Row],[CODIGO_SBS]],7,1)</f>
        <v>2</v>
      </c>
      <c r="AB420" t="str">
        <f>_xlfn.XLOOKUP(Tabla_Consulta_desde_Reporte_de_Valorización_de_Instrumentos[[#This Row],[CODIGO_SBS]],G_P!A:A,G_P!E:E)</f>
        <v>Alternativos</v>
      </c>
    </row>
    <row r="421" spans="2:28" hidden="1" x14ac:dyDescent="0.35">
      <c r="B421" s="22" t="s">
        <v>35557</v>
      </c>
      <c r="C421" t="s">
        <v>697</v>
      </c>
      <c r="D421" t="s">
        <v>234</v>
      </c>
      <c r="E421" t="s">
        <v>698</v>
      </c>
      <c r="F421" t="s">
        <v>732</v>
      </c>
      <c r="G421" t="s">
        <v>733</v>
      </c>
      <c r="H421" t="str">
        <f>+INDEX(Parametria!$V:$V,MATCH(Tabla_Consulta_desde_Reporte_de_Valorización_de_Instrumentos[[#This Row],[CODIGO_SBS]],Parametria!$B:$B,0))</f>
        <v>Partners - PG Secondary 2015</v>
      </c>
      <c r="I421" t="s">
        <v>233</v>
      </c>
      <c r="J421" t="s">
        <v>734</v>
      </c>
      <c r="K421" t="s">
        <v>275</v>
      </c>
      <c r="L421">
        <v>1</v>
      </c>
      <c r="M421" s="20">
        <v>113609978.1696635</v>
      </c>
      <c r="N421">
        <v>33803439.010283999</v>
      </c>
      <c r="O421">
        <v>49.052243900000001</v>
      </c>
      <c r="P421" s="23">
        <v>46843</v>
      </c>
      <c r="Q421">
        <v>821</v>
      </c>
      <c r="R421">
        <v>3.3609</v>
      </c>
      <c r="S421" t="s">
        <v>423</v>
      </c>
      <c r="T421">
        <v>113667444.015981</v>
      </c>
      <c r="U421" s="20">
        <v>33803439.010283999</v>
      </c>
      <c r="V421" t="s">
        <v>233</v>
      </c>
      <c r="W421">
        <v>0</v>
      </c>
      <c r="X421">
        <v>0</v>
      </c>
      <c r="Y421">
        <v>0</v>
      </c>
      <c r="Z421">
        <v>0</v>
      </c>
      <c r="AA421" t="str">
        <f>+MID(Tabla_Consulta_desde_Reporte_de_Valorización_de_Instrumentos[[#This Row],[CODIGO_SBS]],7,1)</f>
        <v>2</v>
      </c>
      <c r="AB421" t="str">
        <f>_xlfn.XLOOKUP(Tabla_Consulta_desde_Reporte_de_Valorización_de_Instrumentos[[#This Row],[CODIGO_SBS]],G_P!A:A,G_P!E:E)</f>
        <v>Alternativos</v>
      </c>
    </row>
    <row r="422" spans="2:28" hidden="1" x14ac:dyDescent="0.35">
      <c r="B422" s="22" t="s">
        <v>35557</v>
      </c>
      <c r="C422" t="s">
        <v>697</v>
      </c>
      <c r="D422" t="s">
        <v>234</v>
      </c>
      <c r="E422" t="s">
        <v>698</v>
      </c>
      <c r="F422" t="s">
        <v>735</v>
      </c>
      <c r="G422" t="s">
        <v>736</v>
      </c>
      <c r="H422" t="str">
        <f>+INDEX(Parametria!$V:$V,MATCH(Tabla_Consulta_desde_Reporte_de_Valorización_de_Instrumentos[[#This Row],[CODIGO_SBS]],Parametria!$B:$B,0))</f>
        <v>Oaktree Principal Fund VI GP, L.P.</v>
      </c>
      <c r="I422" t="s">
        <v>737</v>
      </c>
      <c r="J422" t="s">
        <v>738</v>
      </c>
      <c r="K422" t="s">
        <v>275</v>
      </c>
      <c r="L422">
        <v>1</v>
      </c>
      <c r="M422" s="20">
        <v>182909413.74430031</v>
      </c>
      <c r="N422">
        <v>54422747.997351997</v>
      </c>
      <c r="O422">
        <v>251.52282400000001</v>
      </c>
      <c r="P422" s="23">
        <v>47438</v>
      </c>
      <c r="Q422">
        <v>1416</v>
      </c>
      <c r="R422">
        <v>3.3609</v>
      </c>
      <c r="S422" t="s">
        <v>423</v>
      </c>
      <c r="T422">
        <v>183001932.41589579</v>
      </c>
      <c r="U422" s="20">
        <v>54422747.997351997</v>
      </c>
      <c r="V422" t="s">
        <v>233</v>
      </c>
      <c r="W422">
        <v>0</v>
      </c>
      <c r="X422">
        <v>0</v>
      </c>
      <c r="Y422">
        <v>0</v>
      </c>
      <c r="Z422">
        <v>0</v>
      </c>
      <c r="AA422" t="str">
        <f>+MID(Tabla_Consulta_desde_Reporte_de_Valorización_de_Instrumentos[[#This Row],[CODIGO_SBS]],7,1)</f>
        <v>2</v>
      </c>
      <c r="AB422" t="str">
        <f>_xlfn.XLOOKUP(Tabla_Consulta_desde_Reporte_de_Valorización_de_Instrumentos[[#This Row],[CODIGO_SBS]],G_P!A:A,G_P!E:E)</f>
        <v>Alternativos</v>
      </c>
    </row>
    <row r="423" spans="2:28" hidden="1" x14ac:dyDescent="0.35">
      <c r="B423" s="22" t="s">
        <v>35557</v>
      </c>
      <c r="C423" t="s">
        <v>697</v>
      </c>
      <c r="D423" t="s">
        <v>424</v>
      </c>
      <c r="E423" t="s">
        <v>698</v>
      </c>
      <c r="F423" t="s">
        <v>735</v>
      </c>
      <c r="G423" t="s">
        <v>736</v>
      </c>
      <c r="H423" t="str">
        <f>+INDEX(Parametria!$V:$V,MATCH(Tabla_Consulta_desde_Reporte_de_Valorización_de_Instrumentos[[#This Row],[CODIGO_SBS]],Parametria!$B:$B,0))</f>
        <v>Oaktree Principal Fund VI GP, L.P.</v>
      </c>
      <c r="I423" t="s">
        <v>737</v>
      </c>
      <c r="J423" t="s">
        <v>738</v>
      </c>
      <c r="K423" t="s">
        <v>275</v>
      </c>
      <c r="L423">
        <v>1</v>
      </c>
      <c r="M423" s="20">
        <v>36581880.712677598</v>
      </c>
      <c r="N423">
        <v>10884548.993626</v>
      </c>
      <c r="O423">
        <v>50.304561999999997</v>
      </c>
      <c r="P423" s="23">
        <v>47438</v>
      </c>
      <c r="Q423">
        <v>1416</v>
      </c>
      <c r="R423">
        <v>3.3609</v>
      </c>
      <c r="S423" t="s">
        <v>423</v>
      </c>
      <c r="T423">
        <v>36600384.445966698</v>
      </c>
      <c r="U423" s="20">
        <v>10884548.993626</v>
      </c>
      <c r="V423" t="s">
        <v>233</v>
      </c>
      <c r="W423">
        <v>0</v>
      </c>
      <c r="X423">
        <v>0</v>
      </c>
      <c r="Y423">
        <v>0</v>
      </c>
      <c r="Z423">
        <v>0</v>
      </c>
      <c r="AA423" t="str">
        <f>+MID(Tabla_Consulta_desde_Reporte_de_Valorización_de_Instrumentos[[#This Row],[CODIGO_SBS]],7,1)</f>
        <v>2</v>
      </c>
      <c r="AB423" t="str">
        <f>_xlfn.XLOOKUP(Tabla_Consulta_desde_Reporte_de_Valorización_de_Instrumentos[[#This Row],[CODIGO_SBS]],G_P!A:A,G_P!E:E)</f>
        <v>Alternativos</v>
      </c>
    </row>
    <row r="424" spans="2:28" hidden="1" x14ac:dyDescent="0.35">
      <c r="B424" s="22" t="s">
        <v>35557</v>
      </c>
      <c r="C424" t="s">
        <v>697</v>
      </c>
      <c r="D424" t="s">
        <v>424</v>
      </c>
      <c r="E424" t="s">
        <v>698</v>
      </c>
      <c r="F424" t="s">
        <v>739</v>
      </c>
      <c r="G424" t="s">
        <v>739</v>
      </c>
      <c r="H424" t="str">
        <f>+INDEX(Parametria!$V:$V,MATCH(Tabla_Consulta_desde_Reporte_de_Valorización_de_Instrumentos[[#This Row],[CODIGO_SBS]],Parametria!$B:$B,0))</f>
        <v>ASSF - Operating Manager IV, LP</v>
      </c>
      <c r="I424" t="s">
        <v>233</v>
      </c>
      <c r="J424" t="s">
        <v>740</v>
      </c>
      <c r="K424" t="s">
        <v>275</v>
      </c>
      <c r="L424">
        <v>1</v>
      </c>
      <c r="M424" s="20">
        <v>10669906.5327824</v>
      </c>
      <c r="N424">
        <v>3174717.0498326002</v>
      </c>
      <c r="O424">
        <v>3.0737866999999999</v>
      </c>
      <c r="P424" s="23">
        <v>46241</v>
      </c>
      <c r="Q424">
        <v>219</v>
      </c>
      <c r="R424">
        <v>3.3609</v>
      </c>
      <c r="S424" t="s">
        <v>423</v>
      </c>
      <c r="T424">
        <v>10675303.5517671</v>
      </c>
      <c r="U424" s="20">
        <v>3174717.0498326002</v>
      </c>
      <c r="V424" t="s">
        <v>233</v>
      </c>
      <c r="W424">
        <v>0</v>
      </c>
      <c r="X424">
        <v>0</v>
      </c>
      <c r="Y424">
        <v>0</v>
      </c>
      <c r="Z424">
        <v>0</v>
      </c>
      <c r="AA424" t="str">
        <f>+MID(Tabla_Consulta_desde_Reporte_de_Valorización_de_Instrumentos[[#This Row],[CODIGO_SBS]],7,1)</f>
        <v>2</v>
      </c>
      <c r="AB424" t="str">
        <f>_xlfn.XLOOKUP(Tabla_Consulta_desde_Reporte_de_Valorización_de_Instrumentos[[#This Row],[CODIGO_SBS]],G_P!A:A,G_P!E:E)</f>
        <v>Alternativos</v>
      </c>
    </row>
    <row r="425" spans="2:28" hidden="1" x14ac:dyDescent="0.35">
      <c r="B425" s="22" t="s">
        <v>35557</v>
      </c>
      <c r="C425" t="s">
        <v>697</v>
      </c>
      <c r="D425" t="s">
        <v>234</v>
      </c>
      <c r="E425" t="s">
        <v>698</v>
      </c>
      <c r="F425" t="s">
        <v>739</v>
      </c>
      <c r="G425" t="s">
        <v>739</v>
      </c>
      <c r="H425" t="str">
        <f>+INDEX(Parametria!$V:$V,MATCH(Tabla_Consulta_desde_Reporte_de_Valorización_de_Instrumentos[[#This Row],[CODIGO_SBS]],Parametria!$B:$B,0))</f>
        <v>ASSF - Operating Manager IV, LP</v>
      </c>
      <c r="I425" t="s">
        <v>233</v>
      </c>
      <c r="J425" t="s">
        <v>740</v>
      </c>
      <c r="K425" t="s">
        <v>275</v>
      </c>
      <c r="L425">
        <v>1</v>
      </c>
      <c r="M425" s="20">
        <v>149378712.63362721</v>
      </c>
      <c r="N425">
        <v>44446044.997955099</v>
      </c>
      <c r="O425">
        <v>43.033019899999999</v>
      </c>
      <c r="P425" s="23">
        <v>46241</v>
      </c>
      <c r="Q425">
        <v>219</v>
      </c>
      <c r="R425">
        <v>3.3609</v>
      </c>
      <c r="S425" t="s">
        <v>423</v>
      </c>
      <c r="T425">
        <v>149454270.9101238</v>
      </c>
      <c r="U425" s="20">
        <v>44446044.997955099</v>
      </c>
      <c r="V425" t="s">
        <v>233</v>
      </c>
      <c r="W425">
        <v>0</v>
      </c>
      <c r="X425">
        <v>0</v>
      </c>
      <c r="Y425">
        <v>0</v>
      </c>
      <c r="Z425">
        <v>0</v>
      </c>
      <c r="AA425" t="str">
        <f>+MID(Tabla_Consulta_desde_Reporte_de_Valorización_de_Instrumentos[[#This Row],[CODIGO_SBS]],7,1)</f>
        <v>2</v>
      </c>
      <c r="AB425" t="str">
        <f>_xlfn.XLOOKUP(Tabla_Consulta_desde_Reporte_de_Valorización_de_Instrumentos[[#This Row],[CODIGO_SBS]],G_P!A:A,G_P!E:E)</f>
        <v>Alternativos</v>
      </c>
    </row>
    <row r="426" spans="2:28" hidden="1" x14ac:dyDescent="0.35">
      <c r="B426" s="22" t="s">
        <v>35557</v>
      </c>
      <c r="C426" t="s">
        <v>697</v>
      </c>
      <c r="D426" t="s">
        <v>234</v>
      </c>
      <c r="E426" t="s">
        <v>698</v>
      </c>
      <c r="F426" t="s">
        <v>741</v>
      </c>
      <c r="G426" t="s">
        <v>742</v>
      </c>
      <c r="H426" t="str">
        <f>+INDEX(Parametria!$V:$V,MATCH(Tabla_Consulta_desde_Reporte_de_Valorización_de_Instrumentos[[#This Row],[CODIGO_SBS]],Parametria!$B:$B,0))</f>
        <v>Avenue - Europe Capital Partners III, LLC</v>
      </c>
      <c r="I426" t="s">
        <v>743</v>
      </c>
      <c r="J426" t="s">
        <v>744</v>
      </c>
      <c r="K426" t="s">
        <v>275</v>
      </c>
      <c r="L426">
        <v>1</v>
      </c>
      <c r="M426" s="20">
        <v>71090160.114357203</v>
      </c>
      <c r="N426">
        <v>21152120.001891501</v>
      </c>
      <c r="O426">
        <v>84.804227499999996</v>
      </c>
      <c r="P426" s="23">
        <v>46543</v>
      </c>
      <c r="Q426">
        <v>521</v>
      </c>
      <c r="R426">
        <v>3.3609</v>
      </c>
      <c r="S426" t="s">
        <v>423</v>
      </c>
      <c r="T426">
        <v>71126118.718360394</v>
      </c>
      <c r="U426" s="20">
        <v>21152120.001891501</v>
      </c>
      <c r="V426" t="s">
        <v>233</v>
      </c>
      <c r="W426">
        <v>0</v>
      </c>
      <c r="X426">
        <v>0</v>
      </c>
      <c r="Y426">
        <v>0</v>
      </c>
      <c r="Z426">
        <v>0</v>
      </c>
      <c r="AA426" t="str">
        <f>+MID(Tabla_Consulta_desde_Reporte_de_Valorización_de_Instrumentos[[#This Row],[CODIGO_SBS]],7,1)</f>
        <v>2</v>
      </c>
      <c r="AB426" t="str">
        <f>_xlfn.XLOOKUP(Tabla_Consulta_desde_Reporte_de_Valorización_de_Instrumentos[[#This Row],[CODIGO_SBS]],G_P!A:A,G_P!E:E)</f>
        <v>Alternativos</v>
      </c>
    </row>
    <row r="427" spans="2:28" hidden="1" x14ac:dyDescent="0.35">
      <c r="B427" s="22" t="s">
        <v>35557</v>
      </c>
      <c r="C427" t="s">
        <v>697</v>
      </c>
      <c r="D427" t="s">
        <v>424</v>
      </c>
      <c r="E427" t="s">
        <v>698</v>
      </c>
      <c r="F427" t="s">
        <v>741</v>
      </c>
      <c r="G427" t="s">
        <v>742</v>
      </c>
      <c r="H427" t="str">
        <f>+INDEX(Parametria!$V:$V,MATCH(Tabla_Consulta_desde_Reporte_de_Valorización_de_Instrumentos[[#This Row],[CODIGO_SBS]],Parametria!$B:$B,0))</f>
        <v>Avenue - Europe Capital Partners III, LLC</v>
      </c>
      <c r="I427" t="s">
        <v>743</v>
      </c>
      <c r="J427" t="s">
        <v>744</v>
      </c>
      <c r="K427" t="s">
        <v>275</v>
      </c>
      <c r="L427">
        <v>1</v>
      </c>
      <c r="M427" s="20">
        <v>7898955.2626788998</v>
      </c>
      <c r="N427">
        <v>2350250.0112109999</v>
      </c>
      <c r="O427">
        <v>9.4227498999999995</v>
      </c>
      <c r="P427" s="23">
        <v>46543</v>
      </c>
      <c r="Q427">
        <v>521</v>
      </c>
      <c r="R427">
        <v>3.3609</v>
      </c>
      <c r="S427" t="s">
        <v>423</v>
      </c>
      <c r="T427">
        <v>7902950.6876979005</v>
      </c>
      <c r="U427" s="20">
        <v>2350250.0112109999</v>
      </c>
      <c r="V427" t="s">
        <v>233</v>
      </c>
      <c r="W427">
        <v>0</v>
      </c>
      <c r="X427">
        <v>0</v>
      </c>
      <c r="Y427">
        <v>0</v>
      </c>
      <c r="Z427">
        <v>0</v>
      </c>
      <c r="AA427" t="str">
        <f>+MID(Tabla_Consulta_desde_Reporte_de_Valorización_de_Instrumentos[[#This Row],[CODIGO_SBS]],7,1)</f>
        <v>2</v>
      </c>
      <c r="AB427" t="str">
        <f>_xlfn.XLOOKUP(Tabla_Consulta_desde_Reporte_de_Valorización_de_Instrumentos[[#This Row],[CODIGO_SBS]],G_P!A:A,G_P!E:E)</f>
        <v>Alternativos</v>
      </c>
    </row>
    <row r="428" spans="2:28" hidden="1" x14ac:dyDescent="0.35">
      <c r="B428" s="22" t="s">
        <v>35557</v>
      </c>
      <c r="C428" t="s">
        <v>697</v>
      </c>
      <c r="D428" t="s">
        <v>424</v>
      </c>
      <c r="E428" t="s">
        <v>698</v>
      </c>
      <c r="F428" t="s">
        <v>745</v>
      </c>
      <c r="G428" t="s">
        <v>746</v>
      </c>
      <c r="H428" t="str">
        <f>+INDEX(Parametria!$V:$V,MATCH(Tabla_Consulta_desde_Reporte_de_Valorización_de_Instrumentos[[#This Row],[CODIGO_SBS]],Parametria!$B:$B,0))</f>
        <v>Coller</v>
      </c>
      <c r="I428" t="s">
        <v>233</v>
      </c>
      <c r="J428" t="s">
        <v>747</v>
      </c>
      <c r="K428" t="s">
        <v>275</v>
      </c>
      <c r="L428">
        <v>1</v>
      </c>
      <c r="M428" s="20">
        <v>55584419.563385203</v>
      </c>
      <c r="N428">
        <v>16538552.0436149</v>
      </c>
      <c r="O428">
        <v>15.5384829</v>
      </c>
      <c r="P428" s="23">
        <v>46752</v>
      </c>
      <c r="Q428">
        <v>730</v>
      </c>
      <c r="R428">
        <v>3.3609</v>
      </c>
      <c r="S428" t="s">
        <v>423</v>
      </c>
      <c r="T428">
        <v>55612535.101859301</v>
      </c>
      <c r="U428" s="20">
        <v>16538552.0436149</v>
      </c>
      <c r="V428" t="s">
        <v>233</v>
      </c>
      <c r="W428">
        <v>0</v>
      </c>
      <c r="X428">
        <v>0</v>
      </c>
      <c r="Y428">
        <v>0</v>
      </c>
      <c r="Z428">
        <v>0</v>
      </c>
      <c r="AA428" t="str">
        <f>+MID(Tabla_Consulta_desde_Reporte_de_Valorización_de_Instrumentos[[#This Row],[CODIGO_SBS]],7,1)</f>
        <v>2</v>
      </c>
      <c r="AB428" t="str">
        <f>_xlfn.XLOOKUP(Tabla_Consulta_desde_Reporte_de_Valorización_de_Instrumentos[[#This Row],[CODIGO_SBS]],G_P!A:A,G_P!E:E)</f>
        <v>Alternativos</v>
      </c>
    </row>
    <row r="429" spans="2:28" hidden="1" x14ac:dyDescent="0.35">
      <c r="B429" s="22" t="s">
        <v>35557</v>
      </c>
      <c r="C429" t="s">
        <v>697</v>
      </c>
      <c r="D429" t="s">
        <v>234</v>
      </c>
      <c r="E429" t="s">
        <v>698</v>
      </c>
      <c r="F429" t="s">
        <v>745</v>
      </c>
      <c r="G429" t="s">
        <v>746</v>
      </c>
      <c r="H429" t="str">
        <f>+INDEX(Parametria!$V:$V,MATCH(Tabla_Consulta_desde_Reporte_de_Valorización_de_Instrumentos[[#This Row],[CODIGO_SBS]],Parametria!$B:$B,0))</f>
        <v>Coller</v>
      </c>
      <c r="I429" t="s">
        <v>233</v>
      </c>
      <c r="J429" t="s">
        <v>747</v>
      </c>
      <c r="K429" t="s">
        <v>275</v>
      </c>
      <c r="L429">
        <v>1</v>
      </c>
      <c r="M429" s="20">
        <v>83376632.385706499</v>
      </c>
      <c r="N429">
        <v>24807828.970128998</v>
      </c>
      <c r="O429">
        <v>23.3077252</v>
      </c>
      <c r="P429" s="23">
        <v>46752</v>
      </c>
      <c r="Q429">
        <v>730</v>
      </c>
      <c r="R429">
        <v>3.3609</v>
      </c>
      <c r="S429" t="s">
        <v>423</v>
      </c>
      <c r="T429">
        <v>83418805.694955707</v>
      </c>
      <c r="U429" s="20">
        <v>24807828.970128998</v>
      </c>
      <c r="V429" t="s">
        <v>233</v>
      </c>
      <c r="W429">
        <v>0</v>
      </c>
      <c r="X429">
        <v>0</v>
      </c>
      <c r="Y429">
        <v>0</v>
      </c>
      <c r="Z429">
        <v>0</v>
      </c>
      <c r="AA429" t="str">
        <f>+MID(Tabla_Consulta_desde_Reporte_de_Valorización_de_Instrumentos[[#This Row],[CODIGO_SBS]],7,1)</f>
        <v>2</v>
      </c>
      <c r="AB429" t="str">
        <f>_xlfn.XLOOKUP(Tabla_Consulta_desde_Reporte_de_Valorización_de_Instrumentos[[#This Row],[CODIGO_SBS]],G_P!A:A,G_P!E:E)</f>
        <v>Alternativos</v>
      </c>
    </row>
    <row r="430" spans="2:28" hidden="1" x14ac:dyDescent="0.35">
      <c r="B430" s="22" t="s">
        <v>35557</v>
      </c>
      <c r="C430" t="s">
        <v>697</v>
      </c>
      <c r="D430" t="s">
        <v>234</v>
      </c>
      <c r="E430" t="s">
        <v>698</v>
      </c>
      <c r="F430" t="s">
        <v>748</v>
      </c>
      <c r="G430" t="s">
        <v>748</v>
      </c>
      <c r="H430" t="str">
        <f>+INDEX(Parametria!$V:$V,MATCH(Tabla_Consulta_desde_Reporte_de_Valorización_de_Instrumentos[[#This Row],[CODIGO_SBS]],Parametria!$B:$B,0))</f>
        <v xml:space="preserve">Apax IX </v>
      </c>
      <c r="I430" t="s">
        <v>233</v>
      </c>
      <c r="J430" t="s">
        <v>749</v>
      </c>
      <c r="K430" t="s">
        <v>275</v>
      </c>
      <c r="L430">
        <v>1</v>
      </c>
      <c r="M430" s="20">
        <v>133268181.6336017</v>
      </c>
      <c r="N430">
        <v>39652528.082835503</v>
      </c>
      <c r="O430">
        <v>23.197207899999999</v>
      </c>
      <c r="P430" s="23">
        <v>46375</v>
      </c>
      <c r="Q430">
        <v>353</v>
      </c>
      <c r="R430">
        <v>3.3609</v>
      </c>
      <c r="S430" t="s">
        <v>423</v>
      </c>
      <c r="T430">
        <v>133335590.9313425</v>
      </c>
      <c r="U430" s="20">
        <v>39652528.082835503</v>
      </c>
      <c r="V430" t="s">
        <v>233</v>
      </c>
      <c r="W430">
        <v>0</v>
      </c>
      <c r="X430">
        <v>0</v>
      </c>
      <c r="Y430">
        <v>0</v>
      </c>
      <c r="Z430">
        <v>0</v>
      </c>
      <c r="AA430" t="str">
        <f>+MID(Tabla_Consulta_desde_Reporte_de_Valorización_de_Instrumentos[[#This Row],[CODIGO_SBS]],7,1)</f>
        <v>2</v>
      </c>
      <c r="AB430" t="str">
        <f>_xlfn.XLOOKUP(Tabla_Consulta_desde_Reporte_de_Valorización_de_Instrumentos[[#This Row],[CODIGO_SBS]],G_P!A:A,G_P!E:E)</f>
        <v>Alternativos</v>
      </c>
    </row>
    <row r="431" spans="2:28" hidden="1" x14ac:dyDescent="0.35">
      <c r="B431" s="22" t="s">
        <v>35557</v>
      </c>
      <c r="C431" t="s">
        <v>697</v>
      </c>
      <c r="D431" t="s">
        <v>234</v>
      </c>
      <c r="E431" t="s">
        <v>698</v>
      </c>
      <c r="F431" t="s">
        <v>750</v>
      </c>
      <c r="G431" t="s">
        <v>750</v>
      </c>
      <c r="H431" t="str">
        <f>+INDEX(Parametria!$V:$V,MATCH(Tabla_Consulta_desde_Reporte_de_Valorización_de_Instrumentos[[#This Row],[CODIGO_SBS]],Parametria!$B:$B,0))</f>
        <v>KKR</v>
      </c>
      <c r="I431" t="s">
        <v>233</v>
      </c>
      <c r="J431" t="s">
        <v>751</v>
      </c>
      <c r="K431" t="s">
        <v>275</v>
      </c>
      <c r="L431">
        <v>1</v>
      </c>
      <c r="M431" s="20">
        <v>319805478.5766291</v>
      </c>
      <c r="N431">
        <v>95154714.087485194</v>
      </c>
      <c r="O431">
        <v>5.4156978999999996</v>
      </c>
      <c r="P431" s="23">
        <v>47057</v>
      </c>
      <c r="Q431">
        <v>1035</v>
      </c>
      <c r="R431">
        <v>3.3609</v>
      </c>
      <c r="S431" t="s">
        <v>423</v>
      </c>
      <c r="T431">
        <v>319967241.59057778</v>
      </c>
      <c r="U431" s="20">
        <v>95154714.087485194</v>
      </c>
      <c r="V431" t="s">
        <v>233</v>
      </c>
      <c r="W431">
        <v>0</v>
      </c>
      <c r="X431">
        <v>0</v>
      </c>
      <c r="Y431">
        <v>0</v>
      </c>
      <c r="Z431">
        <v>0</v>
      </c>
      <c r="AA431" t="str">
        <f>+MID(Tabla_Consulta_desde_Reporte_de_Valorización_de_Instrumentos[[#This Row],[CODIGO_SBS]],7,1)</f>
        <v>2</v>
      </c>
      <c r="AB431" t="str">
        <f>_xlfn.XLOOKUP(Tabla_Consulta_desde_Reporte_de_Valorización_de_Instrumentos[[#This Row],[CODIGO_SBS]],G_P!A:A,G_P!E:E)</f>
        <v>Alternativos</v>
      </c>
    </row>
    <row r="432" spans="2:28" hidden="1" x14ac:dyDescent="0.35">
      <c r="B432" s="22" t="s">
        <v>35557</v>
      </c>
      <c r="C432" t="s">
        <v>697</v>
      </c>
      <c r="D432" t="s">
        <v>234</v>
      </c>
      <c r="E432" t="s">
        <v>698</v>
      </c>
      <c r="F432" t="s">
        <v>752</v>
      </c>
      <c r="G432" t="s">
        <v>752</v>
      </c>
      <c r="H432" t="str">
        <f>+INDEX(Parametria!$V:$V,MATCH(Tabla_Consulta_desde_Reporte_de_Valorización_de_Instrumentos[[#This Row],[CODIGO_SBS]],Parametria!$B:$B,0))</f>
        <v>HarbourVest Co-Investment Fund IV</v>
      </c>
      <c r="I432" t="s">
        <v>233</v>
      </c>
      <c r="J432" t="s">
        <v>753</v>
      </c>
      <c r="K432" t="s">
        <v>275</v>
      </c>
      <c r="L432">
        <v>1</v>
      </c>
      <c r="M432" s="20">
        <v>58502709.050992899</v>
      </c>
      <c r="N432">
        <v>17406857.9996408</v>
      </c>
      <c r="O432">
        <v>19.903154099999998</v>
      </c>
      <c r="P432" s="23">
        <v>46539</v>
      </c>
      <c r="Q432">
        <v>517</v>
      </c>
      <c r="R432">
        <v>3.3609</v>
      </c>
      <c r="S432" t="s">
        <v>423</v>
      </c>
      <c r="T432">
        <v>58532300.709592201</v>
      </c>
      <c r="U432" s="20">
        <v>17406857.9996408</v>
      </c>
      <c r="V432" t="s">
        <v>233</v>
      </c>
      <c r="W432">
        <v>0</v>
      </c>
      <c r="X432">
        <v>0</v>
      </c>
      <c r="Y432">
        <v>0</v>
      </c>
      <c r="Z432">
        <v>0</v>
      </c>
      <c r="AA432" t="str">
        <f>+MID(Tabla_Consulta_desde_Reporte_de_Valorización_de_Instrumentos[[#This Row],[CODIGO_SBS]],7,1)</f>
        <v>2</v>
      </c>
      <c r="AB432" t="str">
        <f>_xlfn.XLOOKUP(Tabla_Consulta_desde_Reporte_de_Valorización_de_Instrumentos[[#This Row],[CODIGO_SBS]],G_P!A:A,G_P!E:E)</f>
        <v>Alternativos</v>
      </c>
    </row>
    <row r="433" spans="2:28" hidden="1" x14ac:dyDescent="0.35">
      <c r="B433" s="22" t="s">
        <v>35557</v>
      </c>
      <c r="C433" t="s">
        <v>697</v>
      </c>
      <c r="D433" t="s">
        <v>424</v>
      </c>
      <c r="E433" t="s">
        <v>698</v>
      </c>
      <c r="F433" t="s">
        <v>752</v>
      </c>
      <c r="G433" t="s">
        <v>752</v>
      </c>
      <c r="H433" t="str">
        <f>+INDEX(Parametria!$V:$V,MATCH(Tabla_Consulta_desde_Reporte_de_Valorización_de_Instrumentos[[#This Row],[CODIGO_SBS]],Parametria!$B:$B,0))</f>
        <v>HarbourVest Co-Investment Fund IV</v>
      </c>
      <c r="I433" t="s">
        <v>233</v>
      </c>
      <c r="J433" t="s">
        <v>753</v>
      </c>
      <c r="K433" t="s">
        <v>275</v>
      </c>
      <c r="L433">
        <v>1</v>
      </c>
      <c r="M433" s="20">
        <v>39001796.040141501</v>
      </c>
      <c r="N433">
        <v>11604569.0261958</v>
      </c>
      <c r="O433">
        <v>13.268765999999999</v>
      </c>
      <c r="P433" s="23">
        <v>46539</v>
      </c>
      <c r="Q433">
        <v>517</v>
      </c>
      <c r="R433">
        <v>3.3609</v>
      </c>
      <c r="S433" t="s">
        <v>423</v>
      </c>
      <c r="T433">
        <v>39021523.807485998</v>
      </c>
      <c r="U433" s="20">
        <v>11604569.0261958</v>
      </c>
      <c r="V433" t="s">
        <v>233</v>
      </c>
      <c r="W433">
        <v>0</v>
      </c>
      <c r="X433">
        <v>0</v>
      </c>
      <c r="Y433">
        <v>0</v>
      </c>
      <c r="Z433">
        <v>0</v>
      </c>
      <c r="AA433" t="str">
        <f>+MID(Tabla_Consulta_desde_Reporte_de_Valorización_de_Instrumentos[[#This Row],[CODIGO_SBS]],7,1)</f>
        <v>2</v>
      </c>
      <c r="AB433" t="str">
        <f>_xlfn.XLOOKUP(Tabla_Consulta_desde_Reporte_de_Valorización_de_Instrumentos[[#This Row],[CODIGO_SBS]],G_P!A:A,G_P!E:E)</f>
        <v>Alternativos</v>
      </c>
    </row>
    <row r="434" spans="2:28" hidden="1" x14ac:dyDescent="0.35">
      <c r="B434" s="22" t="s">
        <v>35557</v>
      </c>
      <c r="C434" t="s">
        <v>697</v>
      </c>
      <c r="D434" t="s">
        <v>234</v>
      </c>
      <c r="E434" t="s">
        <v>698</v>
      </c>
      <c r="F434" t="s">
        <v>754</v>
      </c>
      <c r="G434" t="s">
        <v>754</v>
      </c>
      <c r="H434" t="str">
        <f>+INDEX(Parametria!$V:$V,MATCH(Tabla_Consulta_desde_Reporte_de_Valorización_de_Instrumentos[[#This Row],[CODIGO_SBS]],Parametria!$B:$B,0))</f>
        <v>CVC Capital Partners - VII Limited</v>
      </c>
      <c r="I434" t="s">
        <v>233</v>
      </c>
      <c r="J434" t="s">
        <v>755</v>
      </c>
      <c r="K434" t="s">
        <v>589</v>
      </c>
      <c r="L434">
        <v>1</v>
      </c>
      <c r="M434" s="20">
        <v>389165262.97355479</v>
      </c>
      <c r="N434">
        <v>98621905.229917303</v>
      </c>
      <c r="O434">
        <v>4.5089594999999996</v>
      </c>
      <c r="P434" s="23">
        <v>46664</v>
      </c>
      <c r="Q434">
        <v>642</v>
      </c>
      <c r="R434">
        <v>3.9460326999999999</v>
      </c>
      <c r="S434" t="s">
        <v>423</v>
      </c>
      <c r="T434">
        <v>389793218.23072523</v>
      </c>
      <c r="U434" s="20">
        <v>98621905.229917303</v>
      </c>
      <c r="V434" t="s">
        <v>233</v>
      </c>
      <c r="W434">
        <v>0</v>
      </c>
      <c r="X434">
        <v>0</v>
      </c>
      <c r="Y434">
        <v>0</v>
      </c>
      <c r="Z434">
        <v>0</v>
      </c>
      <c r="AA434" t="str">
        <f>+MID(Tabla_Consulta_desde_Reporte_de_Valorización_de_Instrumentos[[#This Row],[CODIGO_SBS]],7,1)</f>
        <v>4</v>
      </c>
      <c r="AB434" t="str">
        <f>_xlfn.XLOOKUP(Tabla_Consulta_desde_Reporte_de_Valorización_de_Instrumentos[[#This Row],[CODIGO_SBS]],G_P!A:A,G_P!E:E)</f>
        <v>Alternativos</v>
      </c>
    </row>
    <row r="435" spans="2:28" hidden="1" x14ac:dyDescent="0.35">
      <c r="B435" s="22" t="s">
        <v>35557</v>
      </c>
      <c r="C435" t="s">
        <v>697</v>
      </c>
      <c r="D435" t="s">
        <v>234</v>
      </c>
      <c r="E435" t="s">
        <v>698</v>
      </c>
      <c r="F435" t="s">
        <v>756</v>
      </c>
      <c r="G435" t="s">
        <v>756</v>
      </c>
      <c r="H435" t="str">
        <f>+INDEX(Parametria!$V:$V,MATCH(Tabla_Consulta_desde_Reporte_de_Valorización_de_Instrumentos[[#This Row],[CODIGO_SBS]],Parametria!$B:$B,0))</f>
        <v>Carlyle Realty Partners - VIII</v>
      </c>
      <c r="I435" t="s">
        <v>233</v>
      </c>
      <c r="J435" t="s">
        <v>757</v>
      </c>
      <c r="K435" t="s">
        <v>275</v>
      </c>
      <c r="L435">
        <v>1</v>
      </c>
      <c r="M435" s="20">
        <v>89813939.247549698</v>
      </c>
      <c r="N435">
        <v>26723181.066842102</v>
      </c>
      <c r="O435">
        <v>12.8554569</v>
      </c>
      <c r="P435" s="23">
        <v>46510</v>
      </c>
      <c r="Q435">
        <v>488</v>
      </c>
      <c r="R435">
        <v>3.3609</v>
      </c>
      <c r="S435" t="s">
        <v>423</v>
      </c>
      <c r="T435">
        <v>89859368.655363306</v>
      </c>
      <c r="U435" s="20">
        <v>26723181.066842102</v>
      </c>
      <c r="V435" t="s">
        <v>233</v>
      </c>
      <c r="W435">
        <v>0</v>
      </c>
      <c r="X435">
        <v>0</v>
      </c>
      <c r="Y435">
        <v>0</v>
      </c>
      <c r="Z435">
        <v>0</v>
      </c>
      <c r="AA435" t="str">
        <f>+MID(Tabla_Consulta_desde_Reporte_de_Valorización_de_Instrumentos[[#This Row],[CODIGO_SBS]],7,1)</f>
        <v>2</v>
      </c>
      <c r="AB435" t="str">
        <f>_xlfn.XLOOKUP(Tabla_Consulta_desde_Reporte_de_Valorización_de_Instrumentos[[#This Row],[CODIGO_SBS]],G_P!A:A,G_P!E:E)</f>
        <v>Alternativos</v>
      </c>
    </row>
    <row r="436" spans="2:28" hidden="1" x14ac:dyDescent="0.35">
      <c r="B436" s="22" t="s">
        <v>35557</v>
      </c>
      <c r="C436" t="s">
        <v>697</v>
      </c>
      <c r="D436" t="s">
        <v>424</v>
      </c>
      <c r="E436" t="s">
        <v>698</v>
      </c>
      <c r="F436" t="s">
        <v>756</v>
      </c>
      <c r="G436" t="s">
        <v>756</v>
      </c>
      <c r="H436" t="str">
        <f>+INDEX(Parametria!$V:$V,MATCH(Tabla_Consulta_desde_Reporte_de_Valorización_de_Instrumentos[[#This Row],[CODIGO_SBS]],Parametria!$B:$B,0))</f>
        <v>Carlyle Realty Partners - VIII</v>
      </c>
      <c r="I436" t="s">
        <v>233</v>
      </c>
      <c r="J436" t="s">
        <v>757</v>
      </c>
      <c r="K436" t="s">
        <v>275</v>
      </c>
      <c r="L436">
        <v>1</v>
      </c>
      <c r="M436" s="20">
        <v>22453474.157559201</v>
      </c>
      <c r="N436">
        <v>6680792.0966285998</v>
      </c>
      <c r="O436">
        <v>3.2138627</v>
      </c>
      <c r="P436" s="23">
        <v>46510</v>
      </c>
      <c r="Q436">
        <v>488</v>
      </c>
      <c r="R436">
        <v>3.3609</v>
      </c>
      <c r="S436" t="s">
        <v>423</v>
      </c>
      <c r="T436">
        <v>22464831.504123401</v>
      </c>
      <c r="U436" s="20">
        <v>6680792.0966285998</v>
      </c>
      <c r="V436" t="s">
        <v>233</v>
      </c>
      <c r="W436">
        <v>0</v>
      </c>
      <c r="X436">
        <v>0</v>
      </c>
      <c r="Y436">
        <v>0</v>
      </c>
      <c r="Z436">
        <v>0</v>
      </c>
      <c r="AA436" t="str">
        <f>+MID(Tabla_Consulta_desde_Reporte_de_Valorización_de_Instrumentos[[#This Row],[CODIGO_SBS]],7,1)</f>
        <v>2</v>
      </c>
      <c r="AB436" t="str">
        <f>_xlfn.XLOOKUP(Tabla_Consulta_desde_Reporte_de_Valorización_de_Instrumentos[[#This Row],[CODIGO_SBS]],G_P!A:A,G_P!E:E)</f>
        <v>Alternativos</v>
      </c>
    </row>
    <row r="437" spans="2:28" hidden="1" x14ac:dyDescent="0.35">
      <c r="B437" s="22" t="s">
        <v>35557</v>
      </c>
      <c r="C437" t="s">
        <v>697</v>
      </c>
      <c r="D437" t="s">
        <v>234</v>
      </c>
      <c r="E437" t="s">
        <v>698</v>
      </c>
      <c r="F437" t="s">
        <v>758</v>
      </c>
      <c r="G437" t="s">
        <v>758</v>
      </c>
      <c r="H437" t="str">
        <f>+INDEX(Parametria!$V:$V,MATCH(Tabla_Consulta_desde_Reporte_de_Valorización_de_Instrumentos[[#This Row],[CODIGO_SBS]],Parametria!$B:$B,0))</f>
        <v>Carlyle Partners VII</v>
      </c>
      <c r="I437" t="s">
        <v>233</v>
      </c>
      <c r="J437" t="s">
        <v>759</v>
      </c>
      <c r="K437" t="s">
        <v>275</v>
      </c>
      <c r="L437">
        <v>1</v>
      </c>
      <c r="M437" s="20">
        <v>259359113.5143142</v>
      </c>
      <c r="N437">
        <v>77169541.942430407</v>
      </c>
      <c r="O437">
        <v>3.6194209000000002</v>
      </c>
      <c r="P437" s="23">
        <v>47086</v>
      </c>
      <c r="Q437">
        <v>1064</v>
      </c>
      <c r="R437">
        <v>3.3609</v>
      </c>
      <c r="S437" t="s">
        <v>423</v>
      </c>
      <c r="T437">
        <v>259490301.7356163</v>
      </c>
      <c r="U437" s="20">
        <v>77169541.942430407</v>
      </c>
      <c r="V437" t="s">
        <v>233</v>
      </c>
      <c r="W437">
        <v>0</v>
      </c>
      <c r="X437">
        <v>0</v>
      </c>
      <c r="Y437">
        <v>0</v>
      </c>
      <c r="Z437">
        <v>0</v>
      </c>
      <c r="AA437" t="str">
        <f>+MID(Tabla_Consulta_desde_Reporte_de_Valorización_de_Instrumentos[[#This Row],[CODIGO_SBS]],7,1)</f>
        <v>2</v>
      </c>
      <c r="AB437" t="str">
        <f>_xlfn.XLOOKUP(Tabla_Consulta_desde_Reporte_de_Valorización_de_Instrumentos[[#This Row],[CODIGO_SBS]],G_P!A:A,G_P!E:E)</f>
        <v>Alternativos</v>
      </c>
    </row>
    <row r="438" spans="2:28" hidden="1" x14ac:dyDescent="0.35">
      <c r="B438" s="22" t="s">
        <v>35557</v>
      </c>
      <c r="C438" t="s">
        <v>697</v>
      </c>
      <c r="D438" t="s">
        <v>234</v>
      </c>
      <c r="E438" t="s">
        <v>698</v>
      </c>
      <c r="F438" t="s">
        <v>760</v>
      </c>
      <c r="G438" t="s">
        <v>760</v>
      </c>
      <c r="H438" t="str">
        <f>+INDEX(Parametria!$V:$V,MATCH(Tabla_Consulta_desde_Reporte_de_Valorización_de_Instrumentos[[#This Row],[CODIGO_SBS]],Parametria!$B:$B,0))</f>
        <v>PAI Europe VII</v>
      </c>
      <c r="I438" t="s">
        <v>233</v>
      </c>
      <c r="J438" t="s">
        <v>761</v>
      </c>
      <c r="K438" t="s">
        <v>589</v>
      </c>
      <c r="L438">
        <v>1</v>
      </c>
      <c r="M438" s="20">
        <v>43528887.941578902</v>
      </c>
      <c r="N438">
        <v>11031050.9949851</v>
      </c>
      <c r="O438">
        <v>2.9298397999999999</v>
      </c>
      <c r="P438" s="23">
        <v>46840</v>
      </c>
      <c r="Q438">
        <v>818</v>
      </c>
      <c r="R438">
        <v>3.9460326999999999</v>
      </c>
      <c r="S438" t="s">
        <v>423</v>
      </c>
      <c r="T438">
        <v>43599125.9525792</v>
      </c>
      <c r="U438" s="20">
        <v>11031050.9949851</v>
      </c>
      <c r="V438" t="s">
        <v>233</v>
      </c>
      <c r="W438">
        <v>0</v>
      </c>
      <c r="X438">
        <v>0</v>
      </c>
      <c r="Y438">
        <v>0</v>
      </c>
      <c r="Z438">
        <v>0</v>
      </c>
      <c r="AA438" t="str">
        <f>+MID(Tabla_Consulta_desde_Reporte_de_Valorización_de_Instrumentos[[#This Row],[CODIGO_SBS]],7,1)</f>
        <v>4</v>
      </c>
      <c r="AB438" t="str">
        <f>_xlfn.XLOOKUP(Tabla_Consulta_desde_Reporte_de_Valorización_de_Instrumentos[[#This Row],[CODIGO_SBS]],G_P!A:A,G_P!E:E)</f>
        <v>Alternativos</v>
      </c>
    </row>
    <row r="439" spans="2:28" hidden="1" x14ac:dyDescent="0.35">
      <c r="B439" s="22" t="s">
        <v>35557</v>
      </c>
      <c r="C439" t="s">
        <v>697</v>
      </c>
      <c r="D439" t="s">
        <v>234</v>
      </c>
      <c r="E439" t="s">
        <v>698</v>
      </c>
      <c r="F439" t="s">
        <v>762</v>
      </c>
      <c r="G439" t="s">
        <v>762</v>
      </c>
      <c r="H439" t="str">
        <f>+INDEX(Parametria!$V:$V,MATCH(Tabla_Consulta_desde_Reporte_de_Valorización_de_Instrumentos[[#This Row],[CODIGO_SBS]],Parametria!$B:$B,0))</f>
        <v>PAI Europe VII</v>
      </c>
      <c r="I439" t="s">
        <v>233</v>
      </c>
      <c r="J439" t="s">
        <v>763</v>
      </c>
      <c r="K439" t="s">
        <v>589</v>
      </c>
      <c r="L439">
        <v>1</v>
      </c>
      <c r="M439" s="20">
        <v>22515007.909478799</v>
      </c>
      <c r="N439">
        <v>5705732.7247893</v>
      </c>
      <c r="O439">
        <v>2.5896108999999998</v>
      </c>
      <c r="P439" s="23">
        <v>46840</v>
      </c>
      <c r="Q439">
        <v>818</v>
      </c>
      <c r="R439">
        <v>3.9460326999999999</v>
      </c>
      <c r="S439" t="s">
        <v>423</v>
      </c>
      <c r="T439">
        <v>22551338.0214573</v>
      </c>
      <c r="U439" s="20">
        <v>5705732.7247893</v>
      </c>
      <c r="V439" t="s">
        <v>233</v>
      </c>
      <c r="W439">
        <v>0</v>
      </c>
      <c r="X439">
        <v>0</v>
      </c>
      <c r="Y439">
        <v>0</v>
      </c>
      <c r="Z439">
        <v>0</v>
      </c>
      <c r="AA439" t="str">
        <f>+MID(Tabla_Consulta_desde_Reporte_de_Valorización_de_Instrumentos[[#This Row],[CODIGO_SBS]],7,1)</f>
        <v>4</v>
      </c>
      <c r="AB439" t="str">
        <f>_xlfn.XLOOKUP(Tabla_Consulta_desde_Reporte_de_Valorización_de_Instrumentos[[#This Row],[CODIGO_SBS]],G_P!A:A,G_P!E:E)</f>
        <v>Alternativos</v>
      </c>
    </row>
    <row r="440" spans="2:28" hidden="1" x14ac:dyDescent="0.35">
      <c r="B440" s="22" t="s">
        <v>35557</v>
      </c>
      <c r="C440" t="s">
        <v>697</v>
      </c>
      <c r="D440" t="s">
        <v>234</v>
      </c>
      <c r="E440" t="s">
        <v>698</v>
      </c>
      <c r="F440" t="s">
        <v>764</v>
      </c>
      <c r="G440" t="s">
        <v>764</v>
      </c>
      <c r="H440" t="str">
        <f>+INDEX(Parametria!$V:$V,MATCH(Tabla_Consulta_desde_Reporte_de_Valorización_de_Instrumentos[[#This Row],[CODIGO_SBS]],Parametria!$B:$B,0))</f>
        <v>CEP V LUX</v>
      </c>
      <c r="I440" t="s">
        <v>233</v>
      </c>
      <c r="J440" t="s">
        <v>765</v>
      </c>
      <c r="K440" t="s">
        <v>589</v>
      </c>
      <c r="L440">
        <v>1</v>
      </c>
      <c r="M440" s="20">
        <v>121717974.6721701</v>
      </c>
      <c r="N440">
        <v>30845657.8862537</v>
      </c>
      <c r="O440">
        <v>7.3759750999999998</v>
      </c>
      <c r="P440" s="23">
        <v>47231</v>
      </c>
      <c r="Q440">
        <v>1209</v>
      </c>
      <c r="R440">
        <v>3.9460326999999999</v>
      </c>
      <c r="S440" t="s">
        <v>423</v>
      </c>
      <c r="T440">
        <v>121914378.2296292</v>
      </c>
      <c r="U440" s="20">
        <v>30845657.8862537</v>
      </c>
      <c r="V440" t="s">
        <v>233</v>
      </c>
      <c r="W440">
        <v>0</v>
      </c>
      <c r="X440">
        <v>0</v>
      </c>
      <c r="Y440">
        <v>0</v>
      </c>
      <c r="Z440">
        <v>0</v>
      </c>
      <c r="AA440" t="str">
        <f>+MID(Tabla_Consulta_desde_Reporte_de_Valorización_de_Instrumentos[[#This Row],[CODIGO_SBS]],7,1)</f>
        <v>4</v>
      </c>
      <c r="AB440" t="str">
        <f>_xlfn.XLOOKUP(Tabla_Consulta_desde_Reporte_de_Valorización_de_Instrumentos[[#This Row],[CODIGO_SBS]],G_P!A:A,G_P!E:E)</f>
        <v>Alternativos</v>
      </c>
    </row>
    <row r="441" spans="2:28" hidden="1" x14ac:dyDescent="0.35">
      <c r="B441" s="22" t="s">
        <v>35557</v>
      </c>
      <c r="C441" t="s">
        <v>697</v>
      </c>
      <c r="D441" t="s">
        <v>234</v>
      </c>
      <c r="E441" t="s">
        <v>698</v>
      </c>
      <c r="F441" t="s">
        <v>766</v>
      </c>
      <c r="G441" t="s">
        <v>767</v>
      </c>
      <c r="H441" t="str">
        <f>+INDEX(Parametria!$V:$V,MATCH(Tabla_Consulta_desde_Reporte_de_Valorización_de_Instrumentos[[#This Row],[CODIGO_SBS]],Parametria!$B:$B,0))</f>
        <v>PRIVFAELCPIX</v>
      </c>
      <c r="I441" t="s">
        <v>233</v>
      </c>
      <c r="J441" t="s">
        <v>768</v>
      </c>
      <c r="K441" t="s">
        <v>275</v>
      </c>
      <c r="L441">
        <v>1</v>
      </c>
      <c r="M441" s="20">
        <v>369719582.1423595</v>
      </c>
      <c r="N441">
        <v>110006123.9972506</v>
      </c>
      <c r="O441">
        <v>409.43396790000003</v>
      </c>
      <c r="P441" s="23">
        <v>46947</v>
      </c>
      <c r="Q441">
        <v>925</v>
      </c>
      <c r="R441">
        <v>3.3609</v>
      </c>
      <c r="S441" t="s">
        <v>423</v>
      </c>
      <c r="T441">
        <v>369906592.55315483</v>
      </c>
      <c r="U441" s="20">
        <v>110006123.9972506</v>
      </c>
      <c r="V441" t="s">
        <v>233</v>
      </c>
      <c r="W441">
        <v>0</v>
      </c>
      <c r="X441">
        <v>0</v>
      </c>
      <c r="Y441">
        <v>0</v>
      </c>
      <c r="Z441">
        <v>0</v>
      </c>
      <c r="AA441" t="str">
        <f>+MID(Tabla_Consulta_desde_Reporte_de_Valorización_de_Instrumentos[[#This Row],[CODIGO_SBS]],7,1)</f>
        <v>2</v>
      </c>
      <c r="AB441" t="str">
        <f>_xlfn.XLOOKUP(Tabla_Consulta_desde_Reporte_de_Valorización_de_Instrumentos[[#This Row],[CODIGO_SBS]],G_P!A:A,G_P!E:E)</f>
        <v>Alternativos</v>
      </c>
    </row>
    <row r="442" spans="2:28" hidden="1" x14ac:dyDescent="0.35">
      <c r="B442" s="22" t="s">
        <v>35557</v>
      </c>
      <c r="C442" t="s">
        <v>697</v>
      </c>
      <c r="D442" t="s">
        <v>424</v>
      </c>
      <c r="E442" t="s">
        <v>698</v>
      </c>
      <c r="F442" t="s">
        <v>766</v>
      </c>
      <c r="G442" t="s">
        <v>767</v>
      </c>
      <c r="H442" t="str">
        <f>+INDEX(Parametria!$V:$V,MATCH(Tabla_Consulta_desde_Reporte_de_Valorización_de_Instrumentos[[#This Row],[CODIGO_SBS]],Parametria!$B:$B,0))</f>
        <v>PRIVFAELCPIX</v>
      </c>
      <c r="I442" t="s">
        <v>233</v>
      </c>
      <c r="J442" t="s">
        <v>768</v>
      </c>
      <c r="K442" t="s">
        <v>275</v>
      </c>
      <c r="L442">
        <v>1</v>
      </c>
      <c r="M442" s="20">
        <v>41079944.631656103</v>
      </c>
      <c r="N442">
        <v>12222900.006443599</v>
      </c>
      <c r="O442">
        <v>45.492653199999999</v>
      </c>
      <c r="P442" s="23">
        <v>46947</v>
      </c>
      <c r="Q442">
        <v>925</v>
      </c>
      <c r="R442">
        <v>3.3609</v>
      </c>
      <c r="S442" t="s">
        <v>423</v>
      </c>
      <c r="T442">
        <v>41100723.561667003</v>
      </c>
      <c r="U442" s="20">
        <v>12222900.006443599</v>
      </c>
      <c r="V442" t="s">
        <v>233</v>
      </c>
      <c r="W442">
        <v>0</v>
      </c>
      <c r="X442">
        <v>0</v>
      </c>
      <c r="Y442">
        <v>0</v>
      </c>
      <c r="Z442">
        <v>0</v>
      </c>
      <c r="AA442" t="str">
        <f>+MID(Tabla_Consulta_desde_Reporte_de_Valorización_de_Instrumentos[[#This Row],[CODIGO_SBS]],7,1)</f>
        <v>2</v>
      </c>
      <c r="AB442" t="str">
        <f>_xlfn.XLOOKUP(Tabla_Consulta_desde_Reporte_de_Valorización_de_Instrumentos[[#This Row],[CODIGO_SBS]],G_P!A:A,G_P!E:E)</f>
        <v>Alternativos</v>
      </c>
    </row>
    <row r="443" spans="2:28" hidden="1" x14ac:dyDescent="0.35">
      <c r="B443" s="22" t="s">
        <v>35557</v>
      </c>
      <c r="C443" t="s">
        <v>697</v>
      </c>
      <c r="D443" t="s">
        <v>424</v>
      </c>
      <c r="E443" t="s">
        <v>698</v>
      </c>
      <c r="F443" t="s">
        <v>769</v>
      </c>
      <c r="G443" t="s">
        <v>769</v>
      </c>
      <c r="H443" t="str">
        <f>+INDEX(Parametria!$V:$V,MATCH(Tabla_Consulta_desde_Reporte_de_Valorización_de_Instrumentos[[#This Row],[CODIGO_SBS]],Parametria!$B:$B,0))</f>
        <v>Hellman &amp; Friedman</v>
      </c>
      <c r="I443" t="s">
        <v>233</v>
      </c>
      <c r="J443" t="s">
        <v>770</v>
      </c>
      <c r="K443" t="s">
        <v>275</v>
      </c>
      <c r="L443">
        <v>1</v>
      </c>
      <c r="M443" s="20">
        <v>115352312.1456051</v>
      </c>
      <c r="N443">
        <v>34321851.928235002</v>
      </c>
      <c r="O443">
        <v>2.8535984000000001</v>
      </c>
      <c r="P443" s="23">
        <v>47024</v>
      </c>
      <c r="Q443">
        <v>1002</v>
      </c>
      <c r="R443">
        <v>3.3609</v>
      </c>
      <c r="S443" t="s">
        <v>423</v>
      </c>
      <c r="T443">
        <v>115410659.2938831</v>
      </c>
      <c r="U443" s="20">
        <v>34321851.928235002</v>
      </c>
      <c r="V443" t="s">
        <v>771</v>
      </c>
      <c r="W443">
        <v>0</v>
      </c>
      <c r="X443">
        <v>0</v>
      </c>
      <c r="Y443">
        <v>0</v>
      </c>
      <c r="Z443">
        <v>0</v>
      </c>
      <c r="AA443" t="str">
        <f>+MID(Tabla_Consulta_desde_Reporte_de_Valorización_de_Instrumentos[[#This Row],[CODIGO_SBS]],7,1)</f>
        <v>2</v>
      </c>
      <c r="AB443" t="str">
        <f>_xlfn.XLOOKUP(Tabla_Consulta_desde_Reporte_de_Valorización_de_Instrumentos[[#This Row],[CODIGO_SBS]],G_P!A:A,G_P!E:E)</f>
        <v>Alternativos</v>
      </c>
    </row>
    <row r="444" spans="2:28" hidden="1" x14ac:dyDescent="0.35">
      <c r="B444" s="22" t="s">
        <v>35557</v>
      </c>
      <c r="C444" t="s">
        <v>697</v>
      </c>
      <c r="D444" t="s">
        <v>234</v>
      </c>
      <c r="E444" t="s">
        <v>698</v>
      </c>
      <c r="F444" t="s">
        <v>769</v>
      </c>
      <c r="G444" t="s">
        <v>769</v>
      </c>
      <c r="H444" t="str">
        <f>+INDEX(Parametria!$V:$V,MATCH(Tabla_Consulta_desde_Reporte_de_Valorización_de_Instrumentos[[#This Row],[CODIGO_SBS]],Parametria!$B:$B,0))</f>
        <v>Hellman &amp; Friedman</v>
      </c>
      <c r="I444" t="s">
        <v>233</v>
      </c>
      <c r="J444" t="s">
        <v>770</v>
      </c>
      <c r="K444" t="s">
        <v>275</v>
      </c>
      <c r="L444">
        <v>1</v>
      </c>
      <c r="M444" s="20">
        <v>173028508.64186469</v>
      </c>
      <c r="N444">
        <v>51482789.919921704</v>
      </c>
      <c r="O444">
        <v>4.2803985999999998</v>
      </c>
      <c r="P444" s="23">
        <v>47024</v>
      </c>
      <c r="Q444">
        <v>1002</v>
      </c>
      <c r="R444">
        <v>3.3609</v>
      </c>
      <c r="S444" t="s">
        <v>423</v>
      </c>
      <c r="T444">
        <v>173116029.38472849</v>
      </c>
      <c r="U444" s="20">
        <v>51482789.919921704</v>
      </c>
      <c r="V444" t="s">
        <v>771</v>
      </c>
      <c r="W444">
        <v>0</v>
      </c>
      <c r="X444">
        <v>0</v>
      </c>
      <c r="Y444">
        <v>0</v>
      </c>
      <c r="Z444">
        <v>0</v>
      </c>
      <c r="AA444" t="str">
        <f>+MID(Tabla_Consulta_desde_Reporte_de_Valorización_de_Instrumentos[[#This Row],[CODIGO_SBS]],7,1)</f>
        <v>2</v>
      </c>
      <c r="AB444" t="str">
        <f>_xlfn.XLOOKUP(Tabla_Consulta_desde_Reporte_de_Valorización_de_Instrumentos[[#This Row],[CODIGO_SBS]],G_P!A:A,G_P!E:E)</f>
        <v>Alternativos</v>
      </c>
    </row>
    <row r="445" spans="2:28" hidden="1" x14ac:dyDescent="0.35">
      <c r="B445" s="22" t="s">
        <v>35557</v>
      </c>
      <c r="C445" t="s">
        <v>697</v>
      </c>
      <c r="D445" t="s">
        <v>234</v>
      </c>
      <c r="E445" t="s">
        <v>698</v>
      </c>
      <c r="F445" t="s">
        <v>772</v>
      </c>
      <c r="G445" t="s">
        <v>772</v>
      </c>
      <c r="H445" t="str">
        <f>+INDEX(Parametria!$V:$V,MATCH(Tabla_Consulta_desde_Reporte_de_Valorización_de_Instrumentos[[#This Row],[CODIGO_SBS]],Parametria!$B:$B,0))</f>
        <v>Coller - Coller VIII</v>
      </c>
      <c r="I445" t="s">
        <v>233</v>
      </c>
      <c r="J445" t="s">
        <v>773</v>
      </c>
      <c r="K445" t="s">
        <v>275</v>
      </c>
      <c r="L445">
        <v>1</v>
      </c>
      <c r="M445" s="20">
        <v>302413139.92907059</v>
      </c>
      <c r="N445">
        <v>89979808.958633304</v>
      </c>
      <c r="O445">
        <v>33.866483799999997</v>
      </c>
      <c r="P445" s="23">
        <v>47146</v>
      </c>
      <c r="Q445">
        <v>1124</v>
      </c>
      <c r="R445">
        <v>3.3609</v>
      </c>
      <c r="S445" t="s">
        <v>423</v>
      </c>
      <c r="T445">
        <v>302566105.60430032</v>
      </c>
      <c r="U445" s="20">
        <v>89979808.958633304</v>
      </c>
      <c r="V445" t="s">
        <v>233</v>
      </c>
      <c r="W445">
        <v>0</v>
      </c>
      <c r="X445">
        <v>0</v>
      </c>
      <c r="Y445">
        <v>0</v>
      </c>
      <c r="Z445">
        <v>0</v>
      </c>
      <c r="AA445" t="str">
        <f>+MID(Tabla_Consulta_desde_Reporte_de_Valorización_de_Instrumentos[[#This Row],[CODIGO_SBS]],7,1)</f>
        <v>2</v>
      </c>
      <c r="AB445" t="str">
        <f>_xlfn.XLOOKUP(Tabla_Consulta_desde_Reporte_de_Valorización_de_Instrumentos[[#This Row],[CODIGO_SBS]],G_P!A:A,G_P!E:E)</f>
        <v>Alternativos</v>
      </c>
    </row>
    <row r="446" spans="2:28" hidden="1" x14ac:dyDescent="0.35">
      <c r="B446" s="22" t="s">
        <v>35557</v>
      </c>
      <c r="C446" t="s">
        <v>697</v>
      </c>
      <c r="D446" t="s">
        <v>234</v>
      </c>
      <c r="E446" t="s">
        <v>698</v>
      </c>
      <c r="F446" t="s">
        <v>774</v>
      </c>
      <c r="G446" t="s">
        <v>774</v>
      </c>
      <c r="H446" t="str">
        <f>+INDEX(Parametria!$V:$V,MATCH(Tabla_Consulta_desde_Reporte_de_Valorización_de_Instrumentos[[#This Row],[CODIGO_SBS]],Parametria!$B:$B,0))</f>
        <v>Vista Equity Partners Fund VII GP, L.P.</v>
      </c>
      <c r="I446" t="s">
        <v>233</v>
      </c>
      <c r="J446" t="s">
        <v>775</v>
      </c>
      <c r="K446" t="s">
        <v>275</v>
      </c>
      <c r="L446">
        <v>1</v>
      </c>
      <c r="M446" s="20">
        <v>750227874.08281195</v>
      </c>
      <c r="N446">
        <v>223222313.69062221</v>
      </c>
      <c r="O446">
        <v>23.503587599999999</v>
      </c>
      <c r="P446" s="23">
        <v>47360</v>
      </c>
      <c r="Q446">
        <v>1338</v>
      </c>
      <c r="R446">
        <v>3.3609</v>
      </c>
      <c r="S446" t="s">
        <v>423</v>
      </c>
      <c r="T446">
        <v>750607352.0160861</v>
      </c>
      <c r="U446" s="20">
        <v>223222313.69062221</v>
      </c>
      <c r="V446" t="s">
        <v>233</v>
      </c>
      <c r="W446">
        <v>0</v>
      </c>
      <c r="X446">
        <v>0</v>
      </c>
      <c r="Y446">
        <v>0</v>
      </c>
      <c r="Z446">
        <v>0</v>
      </c>
      <c r="AA446" t="str">
        <f>+MID(Tabla_Consulta_desde_Reporte_de_Valorización_de_Instrumentos[[#This Row],[CODIGO_SBS]],7,1)</f>
        <v>2</v>
      </c>
      <c r="AB446" t="str">
        <f>_xlfn.XLOOKUP(Tabla_Consulta_desde_Reporte_de_Valorización_de_Instrumentos[[#This Row],[CODIGO_SBS]],G_P!A:A,G_P!E:E)</f>
        <v>Alternativos</v>
      </c>
    </row>
    <row r="447" spans="2:28" hidden="1" x14ac:dyDescent="0.35">
      <c r="B447" s="22" t="s">
        <v>35557</v>
      </c>
      <c r="C447" t="s">
        <v>697</v>
      </c>
      <c r="D447" t="s">
        <v>234</v>
      </c>
      <c r="E447" t="s">
        <v>698</v>
      </c>
      <c r="F447" t="s">
        <v>776</v>
      </c>
      <c r="G447" t="s">
        <v>776</v>
      </c>
      <c r="H447" t="str">
        <f>+INDEX(Parametria!$V:$V,MATCH(Tabla_Consulta_desde_Reporte_de_Valorización_de_Instrumentos[[#This Row],[CODIGO_SBS]],Parametria!$B:$B,0))</f>
        <v>Apax X</v>
      </c>
      <c r="I447" t="s">
        <v>233</v>
      </c>
      <c r="J447" t="s">
        <v>777</v>
      </c>
      <c r="K447" t="s">
        <v>275</v>
      </c>
      <c r="L447">
        <v>1</v>
      </c>
      <c r="M447" s="20">
        <v>466633305.23318958</v>
      </c>
      <c r="N447">
        <v>138841770.1309737</v>
      </c>
      <c r="O447">
        <v>33.958432999999999</v>
      </c>
      <c r="P447" s="23">
        <v>47408</v>
      </c>
      <c r="Q447">
        <v>1386</v>
      </c>
      <c r="R447">
        <v>3.3609</v>
      </c>
      <c r="S447" t="s">
        <v>423</v>
      </c>
      <c r="T447">
        <v>466869336.24241221</v>
      </c>
      <c r="U447" s="20">
        <v>138841770.1309737</v>
      </c>
      <c r="V447" t="s">
        <v>233</v>
      </c>
      <c r="W447">
        <v>0</v>
      </c>
      <c r="X447">
        <v>0</v>
      </c>
      <c r="Y447">
        <v>0</v>
      </c>
      <c r="Z447">
        <v>0</v>
      </c>
      <c r="AA447" t="str">
        <f>+MID(Tabla_Consulta_desde_Reporte_de_Valorización_de_Instrumentos[[#This Row],[CODIGO_SBS]],7,1)</f>
        <v>2</v>
      </c>
      <c r="AB447" t="str">
        <f>_xlfn.XLOOKUP(Tabla_Consulta_desde_Reporte_de_Valorización_de_Instrumentos[[#This Row],[CODIGO_SBS]],G_P!A:A,G_P!E:E)</f>
        <v>Alternativos</v>
      </c>
    </row>
    <row r="448" spans="2:28" hidden="1" x14ac:dyDescent="0.35">
      <c r="B448" s="22" t="s">
        <v>35557</v>
      </c>
      <c r="C448" t="s">
        <v>697</v>
      </c>
      <c r="D448" t="s">
        <v>234</v>
      </c>
      <c r="E448" t="s">
        <v>698</v>
      </c>
      <c r="F448" t="s">
        <v>778</v>
      </c>
      <c r="G448" t="s">
        <v>778</v>
      </c>
      <c r="H448" t="str">
        <f>+INDEX(Parametria!$V:$V,MATCH(Tabla_Consulta_desde_Reporte_de_Valorización_de_Instrumentos[[#This Row],[CODIGO_SBS]],Parametria!$B:$B,0))</f>
        <v>Global Infrastructure GP IV, L.P.</v>
      </c>
      <c r="I448" t="s">
        <v>233</v>
      </c>
      <c r="J448" t="s">
        <v>779</v>
      </c>
      <c r="K448" t="s">
        <v>275</v>
      </c>
      <c r="L448">
        <v>1</v>
      </c>
      <c r="M448" s="20">
        <v>315260163.52331293</v>
      </c>
      <c r="N448">
        <v>93802304.002890006</v>
      </c>
      <c r="O448">
        <v>914.99999319999995</v>
      </c>
      <c r="P448" s="23">
        <v>47317</v>
      </c>
      <c r="Q448">
        <v>1295</v>
      </c>
      <c r="R448">
        <v>3.3609</v>
      </c>
      <c r="S448" t="s">
        <v>423</v>
      </c>
      <c r="T448">
        <v>315419627.44011778</v>
      </c>
      <c r="U448" s="20">
        <v>93802304.002890006</v>
      </c>
      <c r="V448" t="s">
        <v>233</v>
      </c>
      <c r="W448">
        <v>0</v>
      </c>
      <c r="X448">
        <v>0</v>
      </c>
      <c r="Y448">
        <v>0</v>
      </c>
      <c r="Z448">
        <v>0</v>
      </c>
      <c r="AA448" t="str">
        <f>+MID(Tabla_Consulta_desde_Reporte_de_Valorización_de_Instrumentos[[#This Row],[CODIGO_SBS]],7,1)</f>
        <v>2</v>
      </c>
      <c r="AB448" t="str">
        <f>_xlfn.XLOOKUP(Tabla_Consulta_desde_Reporte_de_Valorización_de_Instrumentos[[#This Row],[CODIGO_SBS]],G_P!A:A,G_P!E:E)</f>
        <v>Alternativos</v>
      </c>
    </row>
    <row r="449" spans="2:28" hidden="1" x14ac:dyDescent="0.35">
      <c r="B449" s="22" t="s">
        <v>35557</v>
      </c>
      <c r="C449" t="s">
        <v>697</v>
      </c>
      <c r="D449" t="s">
        <v>424</v>
      </c>
      <c r="E449" t="s">
        <v>698</v>
      </c>
      <c r="F449" t="s">
        <v>778</v>
      </c>
      <c r="G449" t="s">
        <v>778</v>
      </c>
      <c r="H449" t="str">
        <f>+INDEX(Parametria!$V:$V,MATCH(Tabla_Consulta_desde_Reporte_de_Valorización_de_Instrumentos[[#This Row],[CODIGO_SBS]],Parametria!$B:$B,0))</f>
        <v>Global Infrastructure GP IV, L.P.</v>
      </c>
      <c r="I449" t="s">
        <v>233</v>
      </c>
      <c r="J449" t="s">
        <v>779</v>
      </c>
      <c r="K449" t="s">
        <v>275</v>
      </c>
      <c r="L449">
        <v>1</v>
      </c>
      <c r="M449" s="20">
        <v>29286469.215243999</v>
      </c>
      <c r="N449">
        <v>8713877.0017686002</v>
      </c>
      <c r="O449">
        <v>85.000016599999995</v>
      </c>
      <c r="P449" s="23">
        <v>47317</v>
      </c>
      <c r="Q449">
        <v>1295</v>
      </c>
      <c r="R449">
        <v>3.3609</v>
      </c>
      <c r="S449" t="s">
        <v>423</v>
      </c>
      <c r="T449">
        <v>29301282.806147002</v>
      </c>
      <c r="U449" s="20">
        <v>8713877.0017686002</v>
      </c>
      <c r="V449" t="s">
        <v>233</v>
      </c>
      <c r="W449">
        <v>0</v>
      </c>
      <c r="X449">
        <v>0</v>
      </c>
      <c r="Y449">
        <v>0</v>
      </c>
      <c r="Z449">
        <v>0</v>
      </c>
      <c r="AA449" t="str">
        <f>+MID(Tabla_Consulta_desde_Reporte_de_Valorización_de_Instrumentos[[#This Row],[CODIGO_SBS]],7,1)</f>
        <v>2</v>
      </c>
      <c r="AB449" t="str">
        <f>_xlfn.XLOOKUP(Tabla_Consulta_desde_Reporte_de_Valorización_de_Instrumentos[[#This Row],[CODIGO_SBS]],G_P!A:A,G_P!E:E)</f>
        <v>Alternativos</v>
      </c>
    </row>
    <row r="450" spans="2:28" hidden="1" x14ac:dyDescent="0.35">
      <c r="B450" s="22" t="s">
        <v>35557</v>
      </c>
      <c r="C450" t="s">
        <v>697</v>
      </c>
      <c r="D450" t="s">
        <v>234</v>
      </c>
      <c r="E450" t="s">
        <v>698</v>
      </c>
      <c r="F450" t="s">
        <v>780</v>
      </c>
      <c r="G450" t="s">
        <v>780</v>
      </c>
      <c r="H450" t="str">
        <f>+INDEX(Parametria!$V:$V,MATCH(Tabla_Consulta_desde_Reporte_de_Valorización_de_Instrumentos[[#This Row],[CODIGO_SBS]],Parametria!$B:$B,0))</f>
        <v>Blackstone Real Estate Associates Europe VI</v>
      </c>
      <c r="I450" t="s">
        <v>233</v>
      </c>
      <c r="J450" t="s">
        <v>781</v>
      </c>
      <c r="K450" t="s">
        <v>275</v>
      </c>
      <c r="L450">
        <v>1</v>
      </c>
      <c r="M450" s="20">
        <v>250835938.69024989</v>
      </c>
      <c r="N450">
        <v>74633562.048930302</v>
      </c>
      <c r="O450">
        <v>9.0002978000000002</v>
      </c>
      <c r="P450" s="23">
        <v>47422</v>
      </c>
      <c r="Q450">
        <v>1400</v>
      </c>
      <c r="R450">
        <v>3.3609</v>
      </c>
      <c r="S450" t="s">
        <v>423</v>
      </c>
      <c r="T450">
        <v>250962815.74573311</v>
      </c>
      <c r="U450" s="20">
        <v>74633562.048930302</v>
      </c>
      <c r="V450" t="s">
        <v>233</v>
      </c>
      <c r="W450">
        <v>0</v>
      </c>
      <c r="X450">
        <v>0</v>
      </c>
      <c r="Y450">
        <v>0</v>
      </c>
      <c r="Z450">
        <v>0</v>
      </c>
      <c r="AA450" t="str">
        <f>+MID(Tabla_Consulta_desde_Reporte_de_Valorización_de_Instrumentos[[#This Row],[CODIGO_SBS]],7,1)</f>
        <v>2</v>
      </c>
      <c r="AB450" t="str">
        <f>_xlfn.XLOOKUP(Tabla_Consulta_desde_Reporte_de_Valorización_de_Instrumentos[[#This Row],[CODIGO_SBS]],G_P!A:A,G_P!E:E)</f>
        <v>Alternativos</v>
      </c>
    </row>
    <row r="451" spans="2:28" hidden="1" x14ac:dyDescent="0.35">
      <c r="B451" s="22" t="s">
        <v>35557</v>
      </c>
      <c r="C451" t="s">
        <v>697</v>
      </c>
      <c r="D451" t="s">
        <v>234</v>
      </c>
      <c r="E451" t="s">
        <v>698</v>
      </c>
      <c r="F451" t="s">
        <v>782</v>
      </c>
      <c r="G451" t="s">
        <v>782</v>
      </c>
      <c r="H451" t="str">
        <f>+INDEX(Parametria!$V:$V,MATCH(Tabla_Consulta_desde_Reporte_de_Valorización_de_Instrumentos[[#This Row],[CODIGO_SBS]],Parametria!$B:$B,0))</f>
        <v>ASF Cosmos Co-Invest L.P.</v>
      </c>
      <c r="I451" t="s">
        <v>233</v>
      </c>
      <c r="J451" t="s">
        <v>783</v>
      </c>
      <c r="K451" t="s">
        <v>275</v>
      </c>
      <c r="L451">
        <v>1</v>
      </c>
      <c r="M451" s="20">
        <v>89731899.502027795</v>
      </c>
      <c r="N451">
        <v>26698771.0143199</v>
      </c>
      <c r="O451">
        <v>28.9735105</v>
      </c>
      <c r="P451" s="23">
        <v>47820</v>
      </c>
      <c r="Q451">
        <v>1798</v>
      </c>
      <c r="R451">
        <v>3.3609</v>
      </c>
      <c r="S451" t="s">
        <v>423</v>
      </c>
      <c r="T451">
        <v>89777287.412752107</v>
      </c>
      <c r="U451" s="20">
        <v>26698771.0143199</v>
      </c>
      <c r="V451" t="s">
        <v>233</v>
      </c>
      <c r="W451">
        <v>0</v>
      </c>
      <c r="X451">
        <v>0</v>
      </c>
      <c r="Y451">
        <v>0</v>
      </c>
      <c r="Z451">
        <v>0</v>
      </c>
      <c r="AA451" t="str">
        <f>+MID(Tabla_Consulta_desde_Reporte_de_Valorización_de_Instrumentos[[#This Row],[CODIGO_SBS]],7,1)</f>
        <v>2</v>
      </c>
      <c r="AB451" t="str">
        <f>_xlfn.XLOOKUP(Tabla_Consulta_desde_Reporte_de_Valorización_de_Instrumentos[[#This Row],[CODIGO_SBS]],G_P!A:A,G_P!E:E)</f>
        <v>Alternativos</v>
      </c>
    </row>
    <row r="452" spans="2:28" hidden="1" x14ac:dyDescent="0.35">
      <c r="B452" s="22" t="s">
        <v>35557</v>
      </c>
      <c r="C452" t="s">
        <v>697</v>
      </c>
      <c r="D452" t="s">
        <v>234</v>
      </c>
      <c r="E452" t="s">
        <v>698</v>
      </c>
      <c r="F452" t="s">
        <v>784</v>
      </c>
      <c r="G452" t="s">
        <v>785</v>
      </c>
      <c r="H452" t="str">
        <f>+INDEX(Parametria!$V:$V,MATCH(Tabla_Consulta_desde_Reporte_de_Valorización_de_Instrumentos[[#This Row],[CODIGO_SBS]],Parametria!$B:$B,0))</f>
        <v>LarraínVial - Energía I</v>
      </c>
      <c r="I452" t="s">
        <v>233</v>
      </c>
      <c r="J452" t="s">
        <v>786</v>
      </c>
      <c r="K452" t="s">
        <v>275</v>
      </c>
      <c r="L452">
        <v>1</v>
      </c>
      <c r="M452" s="20">
        <v>26540369.621611301</v>
      </c>
      <c r="N452">
        <v>7896804.3147999998</v>
      </c>
      <c r="O452">
        <v>29889494</v>
      </c>
      <c r="P452" s="23">
        <v>46198</v>
      </c>
      <c r="Q452">
        <v>176</v>
      </c>
      <c r="R452">
        <v>3.3609</v>
      </c>
      <c r="S452" t="s">
        <v>423</v>
      </c>
      <c r="T452">
        <v>26553794.1889464</v>
      </c>
      <c r="U452" s="20">
        <v>7896804.3147999998</v>
      </c>
      <c r="V452" t="s">
        <v>233</v>
      </c>
      <c r="W452">
        <v>0</v>
      </c>
      <c r="X452">
        <v>0</v>
      </c>
      <c r="Y452">
        <v>0</v>
      </c>
      <c r="Z452">
        <v>0</v>
      </c>
      <c r="AA452" t="str">
        <f>+MID(Tabla_Consulta_desde_Reporte_de_Valorización_de_Instrumentos[[#This Row],[CODIGO_SBS]],7,1)</f>
        <v>2</v>
      </c>
      <c r="AB452" t="str">
        <f>_xlfn.XLOOKUP(Tabla_Consulta_desde_Reporte_de_Valorización_de_Instrumentos[[#This Row],[CODIGO_SBS]],G_P!A:A,G_P!E:E)</f>
        <v>Alternativos</v>
      </c>
    </row>
    <row r="453" spans="2:28" hidden="1" x14ac:dyDescent="0.35">
      <c r="B453" s="22" t="s">
        <v>35557</v>
      </c>
      <c r="C453" t="s">
        <v>697</v>
      </c>
      <c r="D453" t="s">
        <v>424</v>
      </c>
      <c r="E453" t="s">
        <v>698</v>
      </c>
      <c r="F453" t="s">
        <v>784</v>
      </c>
      <c r="G453" t="s">
        <v>785</v>
      </c>
      <c r="H453" t="str">
        <f>+INDEX(Parametria!$V:$V,MATCH(Tabla_Consulta_desde_Reporte_de_Valorización_de_Instrumentos[[#This Row],[CODIGO_SBS]],Parametria!$B:$B,0))</f>
        <v>LarraínVial - Energía I</v>
      </c>
      <c r="I453" t="s">
        <v>233</v>
      </c>
      <c r="J453" t="s">
        <v>786</v>
      </c>
      <c r="K453" t="s">
        <v>275</v>
      </c>
      <c r="L453">
        <v>1</v>
      </c>
      <c r="M453" s="20">
        <v>12778709.935274299</v>
      </c>
      <c r="N453">
        <v>3802169.0425999998</v>
      </c>
      <c r="O453">
        <v>14391253</v>
      </c>
      <c r="P453" s="23">
        <v>46198</v>
      </c>
      <c r="Q453">
        <v>176</v>
      </c>
      <c r="R453">
        <v>3.3609</v>
      </c>
      <c r="S453" t="s">
        <v>423</v>
      </c>
      <c r="T453">
        <v>12785173.622646701</v>
      </c>
      <c r="U453" s="20">
        <v>3802169.0425999998</v>
      </c>
      <c r="V453" t="s">
        <v>233</v>
      </c>
      <c r="W453">
        <v>0</v>
      </c>
      <c r="X453">
        <v>0</v>
      </c>
      <c r="Y453">
        <v>0</v>
      </c>
      <c r="Z453">
        <v>0</v>
      </c>
      <c r="AA453" t="str">
        <f>+MID(Tabla_Consulta_desde_Reporte_de_Valorización_de_Instrumentos[[#This Row],[CODIGO_SBS]],7,1)</f>
        <v>2</v>
      </c>
      <c r="AB453" t="str">
        <f>_xlfn.XLOOKUP(Tabla_Consulta_desde_Reporte_de_Valorización_de_Instrumentos[[#This Row],[CODIGO_SBS]],G_P!A:A,G_P!E:E)</f>
        <v>Alternativos</v>
      </c>
    </row>
    <row r="454" spans="2:28" hidden="1" x14ac:dyDescent="0.35">
      <c r="B454" s="22" t="s">
        <v>35557</v>
      </c>
      <c r="C454" t="s">
        <v>32551</v>
      </c>
      <c r="D454" t="s">
        <v>32886</v>
      </c>
      <c r="E454" t="s">
        <v>32552</v>
      </c>
      <c r="F454" t="s">
        <v>27719</v>
      </c>
      <c r="G454" t="s">
        <v>31378</v>
      </c>
      <c r="H454" t="str">
        <f>+INDEX(Parametria!$V:$V,MATCH(Tabla_Consulta_desde_Reporte_de_Valorización_de_Instrumentos[[#This Row],[CODIGO_SBS]],Parametria!$B:$B,0))</f>
        <v>BlackRock - iShares MSCI Peru</v>
      </c>
      <c r="I454" t="s">
        <v>233</v>
      </c>
      <c r="J454" t="s">
        <v>32553</v>
      </c>
      <c r="K454" t="s">
        <v>275</v>
      </c>
      <c r="L454">
        <v>25</v>
      </c>
      <c r="M454" s="20">
        <v>1173981.8632199999</v>
      </c>
      <c r="N454">
        <v>349305.8</v>
      </c>
      <c r="O454">
        <v>4828</v>
      </c>
      <c r="P454" s="23"/>
      <c r="R454">
        <v>3.3609</v>
      </c>
      <c r="S454" t="s">
        <v>423</v>
      </c>
      <c r="T454">
        <v>1183667.077448</v>
      </c>
      <c r="U454" s="20">
        <v>352009.48</v>
      </c>
      <c r="V454" t="s">
        <v>233</v>
      </c>
      <c r="W454">
        <v>0</v>
      </c>
      <c r="X454">
        <v>0</v>
      </c>
      <c r="Y454">
        <v>0</v>
      </c>
      <c r="Z454">
        <v>-0.56000000000000005</v>
      </c>
      <c r="AA454" t="str">
        <f>+MID(Tabla_Consulta_desde_Reporte_de_Valorización_de_Instrumentos[[#This Row],[CODIGO_SBS]],7,1)</f>
        <v>2</v>
      </c>
      <c r="AB454" t="str">
        <f>_xlfn.XLOOKUP(Tabla_Consulta_desde_Reporte_de_Valorización_de_Instrumentos[[#This Row],[CODIGO_SBS]],G_P!A:A,G_P!E:E)</f>
        <v>Renta Variable</v>
      </c>
    </row>
    <row r="455" spans="2:28" hidden="1" x14ac:dyDescent="0.35">
      <c r="B455" s="22" t="s">
        <v>35557</v>
      </c>
      <c r="C455" t="s">
        <v>32551</v>
      </c>
      <c r="D455" t="s">
        <v>424</v>
      </c>
      <c r="E455" t="s">
        <v>32552</v>
      </c>
      <c r="F455" t="s">
        <v>27719</v>
      </c>
      <c r="G455" t="s">
        <v>31378</v>
      </c>
      <c r="H455" t="str">
        <f>+INDEX(Parametria!$V:$V,MATCH(Tabla_Consulta_desde_Reporte_de_Valorización_de_Instrumentos[[#This Row],[CODIGO_SBS]],Parametria!$B:$B,0))</f>
        <v>BlackRock - iShares MSCI Peru</v>
      </c>
      <c r="I455" t="s">
        <v>233</v>
      </c>
      <c r="J455" t="s">
        <v>32553</v>
      </c>
      <c r="K455" t="s">
        <v>275</v>
      </c>
      <c r="L455">
        <v>25</v>
      </c>
      <c r="M455" s="20">
        <v>22499941.132064998</v>
      </c>
      <c r="N455">
        <v>6694617.8499999996</v>
      </c>
      <c r="O455">
        <v>92531</v>
      </c>
      <c r="P455" s="23"/>
      <c r="R455">
        <v>3.3609</v>
      </c>
      <c r="S455" t="s">
        <v>423</v>
      </c>
      <c r="T455">
        <v>22685563.037145998</v>
      </c>
      <c r="U455" s="20">
        <v>6746435.21</v>
      </c>
      <c r="V455" t="s">
        <v>233</v>
      </c>
      <c r="W455">
        <v>0</v>
      </c>
      <c r="X455">
        <v>0</v>
      </c>
      <c r="Y455">
        <v>0</v>
      </c>
      <c r="Z455">
        <v>-0.56000000000000005</v>
      </c>
      <c r="AA455" t="str">
        <f>+MID(Tabla_Consulta_desde_Reporte_de_Valorización_de_Instrumentos[[#This Row],[CODIGO_SBS]],7,1)</f>
        <v>2</v>
      </c>
      <c r="AB455" t="str">
        <f>_xlfn.XLOOKUP(Tabla_Consulta_desde_Reporte_de_Valorización_de_Instrumentos[[#This Row],[CODIGO_SBS]],G_P!A:A,G_P!E:E)</f>
        <v>Renta Variable</v>
      </c>
    </row>
    <row r="456" spans="2:28" hidden="1" x14ac:dyDescent="0.35">
      <c r="B456" s="22" t="s">
        <v>35557</v>
      </c>
      <c r="C456" t="s">
        <v>32551</v>
      </c>
      <c r="D456" t="s">
        <v>234</v>
      </c>
      <c r="E456" t="s">
        <v>32552</v>
      </c>
      <c r="F456" t="s">
        <v>27719</v>
      </c>
      <c r="G456" t="s">
        <v>31378</v>
      </c>
      <c r="H456" t="str">
        <f>+INDEX(Parametria!$V:$V,MATCH(Tabla_Consulta_desde_Reporte_de_Valorización_de_Instrumentos[[#This Row],[CODIGO_SBS]],Parametria!$B:$B,0))</f>
        <v>BlackRock - iShares MSCI Peru</v>
      </c>
      <c r="I456" t="s">
        <v>233</v>
      </c>
      <c r="J456" t="s">
        <v>32553</v>
      </c>
      <c r="K456" t="s">
        <v>275</v>
      </c>
      <c r="L456">
        <v>25</v>
      </c>
      <c r="M456" s="20">
        <v>642188.50471500005</v>
      </c>
      <c r="N456">
        <v>191076.35</v>
      </c>
      <c r="O456">
        <v>2641</v>
      </c>
      <c r="P456" s="23"/>
      <c r="R456">
        <v>3.3609</v>
      </c>
      <c r="S456" t="s">
        <v>423</v>
      </c>
      <c r="T456">
        <v>647486.48540600005</v>
      </c>
      <c r="U456" s="20">
        <v>192555.31</v>
      </c>
      <c r="V456" t="s">
        <v>233</v>
      </c>
      <c r="W456">
        <v>0</v>
      </c>
      <c r="X456">
        <v>0</v>
      </c>
      <c r="Y456">
        <v>0</v>
      </c>
      <c r="Z456">
        <v>-0.56000000000000005</v>
      </c>
      <c r="AA456" t="str">
        <f>+MID(Tabla_Consulta_desde_Reporte_de_Valorización_de_Instrumentos[[#This Row],[CODIGO_SBS]],7,1)</f>
        <v>2</v>
      </c>
      <c r="AB456" t="str">
        <f>_xlfn.XLOOKUP(Tabla_Consulta_desde_Reporte_de_Valorización_de_Instrumentos[[#This Row],[CODIGO_SBS]],G_P!A:A,G_P!E:E)</f>
        <v>Renta Variable</v>
      </c>
    </row>
    <row r="457" spans="2:28" hidden="1" x14ac:dyDescent="0.35">
      <c r="B457" s="22" t="s">
        <v>35557</v>
      </c>
      <c r="C457" t="s">
        <v>787</v>
      </c>
      <c r="D457" t="s">
        <v>234</v>
      </c>
      <c r="E457" t="s">
        <v>788</v>
      </c>
      <c r="F457" t="s">
        <v>795</v>
      </c>
      <c r="G457" t="s">
        <v>796</v>
      </c>
      <c r="H457" t="str">
        <f>+INDEX(Parametria!$V:$V,MATCH(Tabla_Consulta_desde_Reporte_de_Valorización_de_Instrumentos[[#This Row],[CODIGO_SBS]],Parametria!$B:$B,0))</f>
        <v>Ecopetrol</v>
      </c>
      <c r="I457" t="s">
        <v>31469</v>
      </c>
      <c r="J457" t="s">
        <v>791</v>
      </c>
      <c r="K457" t="s">
        <v>275</v>
      </c>
      <c r="L457">
        <v>1000</v>
      </c>
      <c r="M457" s="20">
        <v>3716023.4287145999</v>
      </c>
      <c r="N457">
        <v>1105663.1939999999</v>
      </c>
      <c r="O457">
        <v>1000</v>
      </c>
      <c r="P457" s="23">
        <v>48592</v>
      </c>
      <c r="Q457">
        <v>2570</v>
      </c>
      <c r="R457">
        <v>3.3609</v>
      </c>
      <c r="S457" t="s">
        <v>232</v>
      </c>
      <c r="T457">
        <v>3730321.9920448</v>
      </c>
      <c r="U457" s="20">
        <v>1109356.4480000001</v>
      </c>
      <c r="V457" t="s">
        <v>233</v>
      </c>
      <c r="W457">
        <v>293045373000000</v>
      </c>
      <c r="X457">
        <v>191552463000000</v>
      </c>
      <c r="Y457">
        <v>101492910000000</v>
      </c>
      <c r="Z457">
        <v>-3.693254</v>
      </c>
      <c r="AA457" t="str">
        <f>+MID(Tabla_Consulta_desde_Reporte_de_Valorización_de_Instrumentos[[#This Row],[CODIGO_SBS]],7,1)</f>
        <v>2</v>
      </c>
      <c r="AB457" t="str">
        <f>_xlfn.XLOOKUP(Tabla_Consulta_desde_Reporte_de_Valorización_de_Instrumentos[[#This Row],[CODIGO_SBS]],G_P!A:A,G_P!E:E)</f>
        <v>Renta Fija</v>
      </c>
    </row>
    <row r="458" spans="2:28" hidden="1" x14ac:dyDescent="0.35">
      <c r="B458" s="22" t="s">
        <v>35557</v>
      </c>
      <c r="C458" t="s">
        <v>787</v>
      </c>
      <c r="D458" t="s">
        <v>234</v>
      </c>
      <c r="E458" t="s">
        <v>788</v>
      </c>
      <c r="F458" t="s">
        <v>797</v>
      </c>
      <c r="G458" t="s">
        <v>798</v>
      </c>
      <c r="H458" t="str">
        <f>+INDEX(Parametria!$V:$V,MATCH(Tabla_Consulta_desde_Reporte_de_Valorización_de_Instrumentos[[#This Row],[CODIGO_SBS]],Parametria!$B:$B,0))</f>
        <v>Ecopetrol</v>
      </c>
      <c r="I458" t="s">
        <v>31470</v>
      </c>
      <c r="J458" t="s">
        <v>791</v>
      </c>
      <c r="K458" t="s">
        <v>275</v>
      </c>
      <c r="L458">
        <v>1000</v>
      </c>
      <c r="M458" s="20">
        <v>75783470.106895804</v>
      </c>
      <c r="N458">
        <v>22548564.404444002</v>
      </c>
      <c r="O458">
        <v>30004</v>
      </c>
      <c r="P458" s="23">
        <v>53110</v>
      </c>
      <c r="Q458">
        <v>7088</v>
      </c>
      <c r="R458">
        <v>3.3609</v>
      </c>
      <c r="S458" t="s">
        <v>232</v>
      </c>
      <c r="T458">
        <v>75878045.311648995</v>
      </c>
      <c r="U458" s="20">
        <v>22565290.344271999</v>
      </c>
      <c r="V458" t="s">
        <v>233</v>
      </c>
      <c r="W458">
        <v>293045373000000</v>
      </c>
      <c r="X458">
        <v>191552463000000</v>
      </c>
      <c r="Y458">
        <v>101492910000000</v>
      </c>
      <c r="Z458">
        <v>-0.55745699999999998</v>
      </c>
      <c r="AA458" t="str">
        <f>+MID(Tabla_Consulta_desde_Reporte_de_Valorización_de_Instrumentos[[#This Row],[CODIGO_SBS]],7,1)</f>
        <v>2</v>
      </c>
      <c r="AB458" t="str">
        <f>_xlfn.XLOOKUP(Tabla_Consulta_desde_Reporte_de_Valorización_de_Instrumentos[[#This Row],[CODIGO_SBS]],G_P!A:A,G_P!E:E)</f>
        <v>Renta Fija</v>
      </c>
    </row>
    <row r="459" spans="2:28" hidden="1" x14ac:dyDescent="0.35">
      <c r="B459" s="22" t="s">
        <v>35557</v>
      </c>
      <c r="C459" t="s">
        <v>787</v>
      </c>
      <c r="D459" t="s">
        <v>234</v>
      </c>
      <c r="E459" t="s">
        <v>788</v>
      </c>
      <c r="F459" t="s">
        <v>792</v>
      </c>
      <c r="G459" t="s">
        <v>793</v>
      </c>
      <c r="H459" t="str">
        <f>+INDEX(Parametria!$V:$V,MATCH(Tabla_Consulta_desde_Reporte_de_Valorización_de_Instrumentos[[#This Row],[CODIGO_SBS]],Parametria!$B:$B,0))</f>
        <v>Ecopetrol</v>
      </c>
      <c r="I459" t="s">
        <v>794</v>
      </c>
      <c r="J459" t="s">
        <v>791</v>
      </c>
      <c r="K459" t="s">
        <v>275</v>
      </c>
      <c r="L459">
        <v>1000</v>
      </c>
      <c r="M459" s="20">
        <v>82324329.692351699</v>
      </c>
      <c r="N459">
        <v>24494727.511188</v>
      </c>
      <c r="O459">
        <v>33564</v>
      </c>
      <c r="P459" s="23">
        <v>55459</v>
      </c>
      <c r="Q459">
        <v>9437</v>
      </c>
      <c r="R459">
        <v>3.3609</v>
      </c>
      <c r="S459" t="s">
        <v>232</v>
      </c>
      <c r="T459">
        <v>82329133.713797107</v>
      </c>
      <c r="U459" s="20">
        <v>24483772.590792</v>
      </c>
      <c r="V459" t="s">
        <v>233</v>
      </c>
      <c r="W459">
        <v>293045373000000</v>
      </c>
      <c r="X459">
        <v>191552463000000</v>
      </c>
      <c r="Y459">
        <v>101492910000000</v>
      </c>
      <c r="Z459">
        <v>0.32638899999999998</v>
      </c>
      <c r="AA459" t="str">
        <f>+MID(Tabla_Consulta_desde_Reporte_de_Valorización_de_Instrumentos[[#This Row],[CODIGO_SBS]],7,1)</f>
        <v>2</v>
      </c>
      <c r="AB459" t="str">
        <f>_xlfn.XLOOKUP(Tabla_Consulta_desde_Reporte_de_Valorización_de_Instrumentos[[#This Row],[CODIGO_SBS]],G_P!A:A,G_P!E:E)</f>
        <v>Renta Fija</v>
      </c>
    </row>
    <row r="460" spans="2:28" hidden="1" x14ac:dyDescent="0.35">
      <c r="B460" s="22" t="s">
        <v>35557</v>
      </c>
      <c r="C460" t="s">
        <v>787</v>
      </c>
      <c r="D460" t="s">
        <v>234</v>
      </c>
      <c r="E460" t="s">
        <v>788</v>
      </c>
      <c r="F460" t="s">
        <v>789</v>
      </c>
      <c r="G460" t="s">
        <v>790</v>
      </c>
      <c r="H460" t="str">
        <f>+INDEX(Parametria!$V:$V,MATCH(Tabla_Consulta_desde_Reporte_de_Valorización_de_Instrumentos[[#This Row],[CODIGO_SBS]],Parametria!$B:$B,0))</f>
        <v>Ecopetrol</v>
      </c>
      <c r="I460" t="s">
        <v>31468</v>
      </c>
      <c r="J460" t="s">
        <v>791</v>
      </c>
      <c r="K460" t="s">
        <v>275</v>
      </c>
      <c r="L460">
        <v>1000</v>
      </c>
      <c r="M460" s="20">
        <v>50188427.067311399</v>
      </c>
      <c r="N460">
        <v>14933031.946</v>
      </c>
      <c r="O460">
        <v>14000</v>
      </c>
      <c r="P460" s="23">
        <v>49693</v>
      </c>
      <c r="Q460">
        <v>3671</v>
      </c>
      <c r="R460">
        <v>3.3609</v>
      </c>
      <c r="S460" t="s">
        <v>232</v>
      </c>
      <c r="T460">
        <v>50248973.125411198</v>
      </c>
      <c r="U460" s="20">
        <v>14943488.112</v>
      </c>
      <c r="V460" t="s">
        <v>233</v>
      </c>
      <c r="W460">
        <v>293045373000000</v>
      </c>
      <c r="X460">
        <v>191552463000000</v>
      </c>
      <c r="Y460">
        <v>101492910000000</v>
      </c>
      <c r="Z460">
        <v>-0.74686900000000001</v>
      </c>
      <c r="AA460" t="str">
        <f>+MID(Tabla_Consulta_desde_Reporte_de_Valorización_de_Instrumentos[[#This Row],[CODIGO_SBS]],7,1)</f>
        <v>2</v>
      </c>
      <c r="AB460" t="str">
        <f>_xlfn.XLOOKUP(Tabla_Consulta_desde_Reporte_de_Valorización_de_Instrumentos[[#This Row],[CODIGO_SBS]],G_P!A:A,G_P!E:E)</f>
        <v>Renta Fija</v>
      </c>
    </row>
    <row r="461" spans="2:28" hidden="1" x14ac:dyDescent="0.35">
      <c r="B461" s="22" t="s">
        <v>35557</v>
      </c>
      <c r="C461" t="s">
        <v>787</v>
      </c>
      <c r="D461" t="s">
        <v>234</v>
      </c>
      <c r="E461" t="s">
        <v>788</v>
      </c>
      <c r="F461" t="s">
        <v>24942</v>
      </c>
      <c r="G461" t="s">
        <v>20818</v>
      </c>
      <c r="H461" t="str">
        <f>+INDEX(Parametria!$V:$V,MATCH(Tabla_Consulta_desde_Reporte_de_Valorización_de_Instrumentos[[#This Row],[CODIGO_SBS]],Parametria!$B:$B,0))</f>
        <v>Ecopetrol</v>
      </c>
      <c r="I461" t="s">
        <v>31480</v>
      </c>
      <c r="J461" t="s">
        <v>791</v>
      </c>
      <c r="K461" t="s">
        <v>275</v>
      </c>
      <c r="L461">
        <v>1000</v>
      </c>
      <c r="M461" s="20">
        <v>50588598.200872302</v>
      </c>
      <c r="N461">
        <v>15052098.604800001</v>
      </c>
      <c r="O461">
        <v>14200</v>
      </c>
      <c r="P461" s="23">
        <v>48245</v>
      </c>
      <c r="Q461">
        <v>2223</v>
      </c>
      <c r="R461">
        <v>3.3609</v>
      </c>
      <c r="S461" t="s">
        <v>232</v>
      </c>
      <c r="T461">
        <v>50553996.628649801</v>
      </c>
      <c r="U461" s="20">
        <v>15034198.7238</v>
      </c>
      <c r="V461" t="s">
        <v>233</v>
      </c>
      <c r="W461">
        <v>293045373000000</v>
      </c>
      <c r="X461">
        <v>191552463000000</v>
      </c>
      <c r="Y461">
        <v>101492910000000</v>
      </c>
      <c r="Z461">
        <v>1.2605550000000001</v>
      </c>
      <c r="AA461" t="str">
        <f>+MID(Tabla_Consulta_desde_Reporte_de_Valorización_de_Instrumentos[[#This Row],[CODIGO_SBS]],7,1)</f>
        <v>2</v>
      </c>
      <c r="AB461" t="str">
        <f>_xlfn.XLOOKUP(Tabla_Consulta_desde_Reporte_de_Valorización_de_Instrumentos[[#This Row],[CODIGO_SBS]],G_P!A:A,G_P!E:E)</f>
        <v>Renta Fija</v>
      </c>
    </row>
    <row r="462" spans="2:28" hidden="1" x14ac:dyDescent="0.35">
      <c r="B462" s="22" t="s">
        <v>35557</v>
      </c>
      <c r="C462" t="s">
        <v>787</v>
      </c>
      <c r="D462" t="s">
        <v>32886</v>
      </c>
      <c r="E462" t="s">
        <v>788</v>
      </c>
      <c r="F462" t="s">
        <v>24942</v>
      </c>
      <c r="G462" t="s">
        <v>20818</v>
      </c>
      <c r="H462" t="str">
        <f>+INDEX(Parametria!$V:$V,MATCH(Tabla_Consulta_desde_Reporte_de_Valorización_de_Instrumentos[[#This Row],[CODIGO_SBS]],Parametria!$B:$B,0))</f>
        <v>Ecopetrol</v>
      </c>
      <c r="I462" t="s">
        <v>31480</v>
      </c>
      <c r="J462" t="s">
        <v>791</v>
      </c>
      <c r="K462" t="s">
        <v>275</v>
      </c>
      <c r="L462">
        <v>1000</v>
      </c>
      <c r="M462" s="20">
        <v>22333797.332483701</v>
      </c>
      <c r="N462">
        <v>6645183.5319360001</v>
      </c>
      <c r="O462">
        <v>6269</v>
      </c>
      <c r="P462" s="23">
        <v>48245</v>
      </c>
      <c r="Q462">
        <v>2223</v>
      </c>
      <c r="R462">
        <v>3.3609</v>
      </c>
      <c r="S462" t="s">
        <v>232</v>
      </c>
      <c r="T462">
        <v>22318521.469366599</v>
      </c>
      <c r="U462" s="20">
        <v>6637281.1126410002</v>
      </c>
      <c r="V462" t="s">
        <v>233</v>
      </c>
      <c r="W462">
        <v>293045373000000</v>
      </c>
      <c r="X462">
        <v>191552463000000</v>
      </c>
      <c r="Y462">
        <v>101492910000000</v>
      </c>
      <c r="Z462">
        <v>1.2605550000000001</v>
      </c>
      <c r="AA462" t="str">
        <f>+MID(Tabla_Consulta_desde_Reporte_de_Valorización_de_Instrumentos[[#This Row],[CODIGO_SBS]],7,1)</f>
        <v>2</v>
      </c>
      <c r="AB462" t="str">
        <f>_xlfn.XLOOKUP(Tabla_Consulta_desde_Reporte_de_Valorización_de_Instrumentos[[#This Row],[CODIGO_SBS]],G_P!A:A,G_P!E:E)</f>
        <v>Renta Fija</v>
      </c>
    </row>
    <row r="463" spans="2:28" hidden="1" x14ac:dyDescent="0.35">
      <c r="B463" s="22" t="s">
        <v>35557</v>
      </c>
      <c r="C463" t="s">
        <v>787</v>
      </c>
      <c r="D463" t="s">
        <v>32886</v>
      </c>
      <c r="E463" t="s">
        <v>788</v>
      </c>
      <c r="F463" t="s">
        <v>789</v>
      </c>
      <c r="G463" t="s">
        <v>790</v>
      </c>
      <c r="H463" t="str">
        <f>+INDEX(Parametria!$V:$V,MATCH(Tabla_Consulta_desde_Reporte_de_Valorización_de_Instrumentos[[#This Row],[CODIGO_SBS]],Parametria!$B:$B,0))</f>
        <v>Ecopetrol</v>
      </c>
      <c r="I463" t="s">
        <v>31468</v>
      </c>
      <c r="J463" t="s">
        <v>791</v>
      </c>
      <c r="K463" t="s">
        <v>275</v>
      </c>
      <c r="L463">
        <v>1000</v>
      </c>
      <c r="M463" s="20">
        <v>41516583.847609498</v>
      </c>
      <c r="N463">
        <v>12352817.354759</v>
      </c>
      <c r="O463">
        <v>11581</v>
      </c>
      <c r="P463" s="23">
        <v>49693</v>
      </c>
      <c r="Q463">
        <v>3671</v>
      </c>
      <c r="R463">
        <v>3.3609</v>
      </c>
      <c r="S463" t="s">
        <v>232</v>
      </c>
      <c r="T463">
        <v>41566668.411813296</v>
      </c>
      <c r="U463" s="20">
        <v>12361466.844648</v>
      </c>
      <c r="V463" t="s">
        <v>233</v>
      </c>
      <c r="W463">
        <v>293045373000000</v>
      </c>
      <c r="X463">
        <v>191552463000000</v>
      </c>
      <c r="Y463">
        <v>101492910000000</v>
      </c>
      <c r="Z463">
        <v>-0.74686900000000001</v>
      </c>
      <c r="AA463" t="str">
        <f>+MID(Tabla_Consulta_desde_Reporte_de_Valorización_de_Instrumentos[[#This Row],[CODIGO_SBS]],7,1)</f>
        <v>2</v>
      </c>
      <c r="AB463" t="str">
        <f>_xlfn.XLOOKUP(Tabla_Consulta_desde_Reporte_de_Valorización_de_Instrumentos[[#This Row],[CODIGO_SBS]],G_P!A:A,G_P!E:E)</f>
        <v>Renta Fija</v>
      </c>
    </row>
    <row r="464" spans="2:28" hidden="1" x14ac:dyDescent="0.35">
      <c r="B464" s="22" t="s">
        <v>35557</v>
      </c>
      <c r="C464" t="s">
        <v>787</v>
      </c>
      <c r="D464" t="s">
        <v>32886</v>
      </c>
      <c r="E464" t="s">
        <v>788</v>
      </c>
      <c r="F464" t="s">
        <v>795</v>
      </c>
      <c r="G464" t="s">
        <v>796</v>
      </c>
      <c r="H464" t="str">
        <f>+INDEX(Parametria!$V:$V,MATCH(Tabla_Consulta_desde_Reporte_de_Valorización_de_Instrumentos[[#This Row],[CODIGO_SBS]],Parametria!$B:$B,0))</f>
        <v>Ecopetrol</v>
      </c>
      <c r="I464" t="s">
        <v>31469</v>
      </c>
      <c r="J464" t="s">
        <v>791</v>
      </c>
      <c r="K464" t="s">
        <v>275</v>
      </c>
      <c r="L464">
        <v>1000</v>
      </c>
      <c r="M464" s="20">
        <v>31214596.801202599</v>
      </c>
      <c r="N464">
        <v>9287570.8296000008</v>
      </c>
      <c r="O464">
        <v>8400</v>
      </c>
      <c r="P464" s="23">
        <v>48592</v>
      </c>
      <c r="Q464">
        <v>2570</v>
      </c>
      <c r="R464">
        <v>3.3609</v>
      </c>
      <c r="S464" t="s">
        <v>232</v>
      </c>
      <c r="T464">
        <v>31334704.733176298</v>
      </c>
      <c r="U464" s="20">
        <v>9318594.1632000003</v>
      </c>
      <c r="V464" t="s">
        <v>233</v>
      </c>
      <c r="W464">
        <v>293045373000000</v>
      </c>
      <c r="X464">
        <v>191552463000000</v>
      </c>
      <c r="Y464">
        <v>101492910000000</v>
      </c>
      <c r="Z464">
        <v>-3.693254</v>
      </c>
      <c r="AA464" t="str">
        <f>+MID(Tabla_Consulta_desde_Reporte_de_Valorización_de_Instrumentos[[#This Row],[CODIGO_SBS]],7,1)</f>
        <v>2</v>
      </c>
      <c r="AB464" t="str">
        <f>_xlfn.XLOOKUP(Tabla_Consulta_desde_Reporte_de_Valorización_de_Instrumentos[[#This Row],[CODIGO_SBS]],G_P!A:A,G_P!E:E)</f>
        <v>Renta Fija</v>
      </c>
    </row>
    <row r="465" spans="2:28" hidden="1" x14ac:dyDescent="0.35">
      <c r="B465" s="22" t="s">
        <v>35557</v>
      </c>
      <c r="C465" t="s">
        <v>787</v>
      </c>
      <c r="D465" t="s">
        <v>32886</v>
      </c>
      <c r="E465" t="s">
        <v>788</v>
      </c>
      <c r="F465" t="s">
        <v>792</v>
      </c>
      <c r="G465" t="s">
        <v>793</v>
      </c>
      <c r="H465" t="str">
        <f>+INDEX(Parametria!$V:$V,MATCH(Tabla_Consulta_desde_Reporte_de_Valorización_de_Instrumentos[[#This Row],[CODIGO_SBS]],Parametria!$B:$B,0))</f>
        <v>Ecopetrol</v>
      </c>
      <c r="I465" t="s">
        <v>794</v>
      </c>
      <c r="J465" t="s">
        <v>791</v>
      </c>
      <c r="K465" t="s">
        <v>275</v>
      </c>
      <c r="L465">
        <v>1000</v>
      </c>
      <c r="M465" s="20">
        <v>44770170.119011298</v>
      </c>
      <c r="N465">
        <v>13320887.297751</v>
      </c>
      <c r="O465">
        <v>18253</v>
      </c>
      <c r="P465" s="23">
        <v>55459</v>
      </c>
      <c r="Q465">
        <v>9437</v>
      </c>
      <c r="R465">
        <v>3.3609</v>
      </c>
      <c r="S465" t="s">
        <v>232</v>
      </c>
      <c r="T465">
        <v>44772782.674232498</v>
      </c>
      <c r="U465" s="20">
        <v>13314929.719334001</v>
      </c>
      <c r="V465" t="s">
        <v>233</v>
      </c>
      <c r="W465">
        <v>293045373000000</v>
      </c>
      <c r="X465">
        <v>191552463000000</v>
      </c>
      <c r="Y465">
        <v>101492910000000</v>
      </c>
      <c r="Z465">
        <v>0.32638899999999998</v>
      </c>
      <c r="AA465" t="str">
        <f>+MID(Tabla_Consulta_desde_Reporte_de_Valorización_de_Instrumentos[[#This Row],[CODIGO_SBS]],7,1)</f>
        <v>2</v>
      </c>
      <c r="AB465" t="str">
        <f>_xlfn.XLOOKUP(Tabla_Consulta_desde_Reporte_de_Valorización_de_Instrumentos[[#This Row],[CODIGO_SBS]],G_P!A:A,G_P!E:E)</f>
        <v>Renta Fija</v>
      </c>
    </row>
    <row r="466" spans="2:28" hidden="1" x14ac:dyDescent="0.35">
      <c r="B466" s="22" t="s">
        <v>35557</v>
      </c>
      <c r="C466" t="s">
        <v>787</v>
      </c>
      <c r="D466" t="s">
        <v>32886</v>
      </c>
      <c r="E466" t="s">
        <v>788</v>
      </c>
      <c r="F466" t="s">
        <v>25512</v>
      </c>
      <c r="G466" t="s">
        <v>20819</v>
      </c>
      <c r="H466" t="str">
        <f>+INDEX(Parametria!$V:$V,MATCH(Tabla_Consulta_desde_Reporte_de_Valorización_de_Instrumentos[[#This Row],[CODIGO_SBS]],Parametria!$B:$B,0))</f>
        <v>Ecopetrol</v>
      </c>
      <c r="I466" t="s">
        <v>32908</v>
      </c>
      <c r="J466" t="s">
        <v>791</v>
      </c>
      <c r="K466" t="s">
        <v>275</v>
      </c>
      <c r="L466">
        <v>1000</v>
      </c>
      <c r="M466" s="20">
        <v>3787689.4897924</v>
      </c>
      <c r="N466">
        <v>1126986.6672</v>
      </c>
      <c r="O466">
        <v>1200</v>
      </c>
      <c r="P466" s="23">
        <v>52492</v>
      </c>
      <c r="Q466">
        <v>6470</v>
      </c>
      <c r="R466">
        <v>3.3609</v>
      </c>
      <c r="S466" t="s">
        <v>232</v>
      </c>
      <c r="T466">
        <v>3792592.4736549002</v>
      </c>
      <c r="U466" s="20">
        <v>1127874.9996</v>
      </c>
      <c r="V466" t="s">
        <v>233</v>
      </c>
      <c r="W466">
        <v>293045373000000</v>
      </c>
      <c r="X466">
        <v>191552463000000</v>
      </c>
      <c r="Y466">
        <v>101492910000000</v>
      </c>
      <c r="Z466">
        <v>-0.74027699999999996</v>
      </c>
      <c r="AA466" t="str">
        <f>+MID(Tabla_Consulta_desde_Reporte_de_Valorización_de_Instrumentos[[#This Row],[CODIGO_SBS]],7,1)</f>
        <v>2</v>
      </c>
      <c r="AB466" t="str">
        <f>_xlfn.XLOOKUP(Tabla_Consulta_desde_Reporte_de_Valorización_de_Instrumentos[[#This Row],[CODIGO_SBS]],G_P!A:A,G_P!E:E)</f>
        <v>Renta Fija</v>
      </c>
    </row>
    <row r="467" spans="2:28" hidden="1" x14ac:dyDescent="0.35">
      <c r="B467" s="22" t="s">
        <v>35557</v>
      </c>
      <c r="C467" t="s">
        <v>787</v>
      </c>
      <c r="D467" t="s">
        <v>32886</v>
      </c>
      <c r="E467" t="s">
        <v>788</v>
      </c>
      <c r="F467" t="s">
        <v>797</v>
      </c>
      <c r="G467" t="s">
        <v>798</v>
      </c>
      <c r="H467" t="str">
        <f>+INDEX(Parametria!$V:$V,MATCH(Tabla_Consulta_desde_Reporte_de_Valorización_de_Instrumentos[[#This Row],[CODIGO_SBS]],Parametria!$B:$B,0))</f>
        <v>Ecopetrol</v>
      </c>
      <c r="I467" t="s">
        <v>31470</v>
      </c>
      <c r="J467" t="s">
        <v>791</v>
      </c>
      <c r="K467" t="s">
        <v>275</v>
      </c>
      <c r="L467">
        <v>1000</v>
      </c>
      <c r="M467" s="20">
        <v>79423117.501377806</v>
      </c>
      <c r="N467">
        <v>23631502.722895</v>
      </c>
      <c r="O467">
        <v>31445</v>
      </c>
      <c r="P467" s="23">
        <v>53110</v>
      </c>
      <c r="Q467">
        <v>7088</v>
      </c>
      <c r="R467">
        <v>3.3609</v>
      </c>
      <c r="S467" t="s">
        <v>232</v>
      </c>
      <c r="T467">
        <v>79522234.862845004</v>
      </c>
      <c r="U467" s="20">
        <v>23649031.95826</v>
      </c>
      <c r="V467" t="s">
        <v>233</v>
      </c>
      <c r="W467">
        <v>293045373000000</v>
      </c>
      <c r="X467">
        <v>191552463000000</v>
      </c>
      <c r="Y467">
        <v>101492910000000</v>
      </c>
      <c r="Z467">
        <v>-0.55745699999999998</v>
      </c>
      <c r="AA467" t="str">
        <f>+MID(Tabla_Consulta_desde_Reporte_de_Valorización_de_Instrumentos[[#This Row],[CODIGO_SBS]],7,1)</f>
        <v>2</v>
      </c>
      <c r="AB467" t="str">
        <f>_xlfn.XLOOKUP(Tabla_Consulta_desde_Reporte_de_Valorización_de_Instrumentos[[#This Row],[CODIGO_SBS]],G_P!A:A,G_P!E:E)</f>
        <v>Renta Fija</v>
      </c>
    </row>
    <row r="468" spans="2:28" hidden="1" x14ac:dyDescent="0.35">
      <c r="B468" s="22" t="s">
        <v>35557</v>
      </c>
      <c r="C468" t="s">
        <v>787</v>
      </c>
      <c r="D468" t="s">
        <v>32886</v>
      </c>
      <c r="E468" t="s">
        <v>788</v>
      </c>
      <c r="F468" t="s">
        <v>799</v>
      </c>
      <c r="G468" t="s">
        <v>800</v>
      </c>
      <c r="H468" t="str">
        <f>+INDEX(Parametria!$V:$V,MATCH(Tabla_Consulta_desde_Reporte_de_Valorización_de_Instrumentos[[#This Row],[CODIGO_SBS]],Parametria!$B:$B,0))</f>
        <v>Emp. Públicas Medellin</v>
      </c>
      <c r="I468" t="s">
        <v>801</v>
      </c>
      <c r="J468" t="s">
        <v>802</v>
      </c>
      <c r="K468" t="s">
        <v>268</v>
      </c>
      <c r="L468">
        <v>1000000</v>
      </c>
      <c r="M468" s="20">
        <v>59781546.141988501</v>
      </c>
      <c r="N468">
        <v>67245833680.527</v>
      </c>
      <c r="O468">
        <v>71529</v>
      </c>
      <c r="P468" s="23">
        <v>46699</v>
      </c>
      <c r="Q468">
        <v>677</v>
      </c>
      <c r="R468">
        <v>8.8900000000000003E-4</v>
      </c>
      <c r="S468" t="s">
        <v>232</v>
      </c>
      <c r="T468">
        <v>59842067.392300896</v>
      </c>
      <c r="U468" s="20">
        <v>67245833680.527</v>
      </c>
      <c r="V468" t="s">
        <v>233</v>
      </c>
      <c r="W468">
        <v>75144776000000</v>
      </c>
      <c r="X468">
        <v>44883876000000</v>
      </c>
      <c r="Y468">
        <v>30260899999999.996</v>
      </c>
      <c r="Z468">
        <v>0</v>
      </c>
      <c r="AA468" t="str">
        <f>+MID(Tabla_Consulta_desde_Reporte_de_Valorización_de_Instrumentos[[#This Row],[CODIGO_SBS]],7,1)</f>
        <v>F</v>
      </c>
      <c r="AB468" t="str">
        <f>_xlfn.XLOOKUP(Tabla_Consulta_desde_Reporte_de_Valorización_de_Instrumentos[[#This Row],[CODIGO_SBS]],G_P!A:A,G_P!E:E)</f>
        <v>Renta Fija</v>
      </c>
    </row>
    <row r="469" spans="2:28" hidden="1" x14ac:dyDescent="0.35">
      <c r="B469" s="22" t="s">
        <v>35557</v>
      </c>
      <c r="C469" t="s">
        <v>787</v>
      </c>
      <c r="D469" t="s">
        <v>234</v>
      </c>
      <c r="E469" t="s">
        <v>788</v>
      </c>
      <c r="F469" t="s">
        <v>799</v>
      </c>
      <c r="G469" t="s">
        <v>800</v>
      </c>
      <c r="H469" t="str">
        <f>+INDEX(Parametria!$V:$V,MATCH(Tabla_Consulta_desde_Reporte_de_Valorización_de_Instrumentos[[#This Row],[CODIGO_SBS]],Parametria!$B:$B,0))</f>
        <v>Emp. Públicas Medellin</v>
      </c>
      <c r="I469" t="s">
        <v>801</v>
      </c>
      <c r="J469" t="s">
        <v>802</v>
      </c>
      <c r="K469" t="s">
        <v>268</v>
      </c>
      <c r="L469">
        <v>1000000</v>
      </c>
      <c r="M469" s="20">
        <v>93809781.559386507</v>
      </c>
      <c r="N469">
        <v>105522813902.57201</v>
      </c>
      <c r="O469">
        <v>112244</v>
      </c>
      <c r="P469" s="23">
        <v>46699</v>
      </c>
      <c r="Q469">
        <v>677</v>
      </c>
      <c r="R469">
        <v>8.8900000000000003E-4</v>
      </c>
      <c r="S469" t="s">
        <v>232</v>
      </c>
      <c r="T469">
        <v>93904752.091898799</v>
      </c>
      <c r="U469" s="20">
        <v>105522813902.57201</v>
      </c>
      <c r="V469" t="s">
        <v>233</v>
      </c>
      <c r="W469">
        <v>75144776000000</v>
      </c>
      <c r="X469">
        <v>44883876000000</v>
      </c>
      <c r="Y469">
        <v>30260899999999.996</v>
      </c>
      <c r="Z469">
        <v>0</v>
      </c>
      <c r="AA469" t="str">
        <f>+MID(Tabla_Consulta_desde_Reporte_de_Valorización_de_Instrumentos[[#This Row],[CODIGO_SBS]],7,1)</f>
        <v>F</v>
      </c>
      <c r="AB469" t="str">
        <f>_xlfn.XLOOKUP(Tabla_Consulta_desde_Reporte_de_Valorización_de_Instrumentos[[#This Row],[CODIGO_SBS]],G_P!A:A,G_P!E:E)</f>
        <v>Renta Fija</v>
      </c>
    </row>
    <row r="470" spans="2:28" hidden="1" x14ac:dyDescent="0.35">
      <c r="B470" s="22" t="s">
        <v>35557</v>
      </c>
      <c r="C470" t="s">
        <v>803</v>
      </c>
      <c r="D470" t="s">
        <v>32886</v>
      </c>
      <c r="E470" t="s">
        <v>804</v>
      </c>
      <c r="F470" t="s">
        <v>35583</v>
      </c>
      <c r="G470" t="s">
        <v>231</v>
      </c>
      <c r="H470" t="e">
        <f>+INDEX(Parametria!$V:$V,MATCH(Tabla_Consulta_desde_Reporte_de_Valorización_de_Instrumentos[[#This Row],[CODIGO_SBS]],Parametria!$B:$B,0))</f>
        <v>#N/A</v>
      </c>
      <c r="I470" t="s">
        <v>35503</v>
      </c>
      <c r="J470" t="s">
        <v>395</v>
      </c>
      <c r="K470" t="s">
        <v>275</v>
      </c>
      <c r="L470">
        <v>1</v>
      </c>
      <c r="M470" s="20">
        <v>5041350</v>
      </c>
      <c r="N470">
        <v>1500000</v>
      </c>
      <c r="O470">
        <v>0</v>
      </c>
      <c r="P470" s="23">
        <v>46027</v>
      </c>
      <c r="Q470">
        <v>5</v>
      </c>
      <c r="R470">
        <v>3.3609</v>
      </c>
      <c r="S470" t="s">
        <v>232</v>
      </c>
      <c r="U470" s="20"/>
      <c r="V470" t="s">
        <v>312</v>
      </c>
      <c r="W470">
        <v>22149047000</v>
      </c>
      <c r="X470">
        <v>20355021000</v>
      </c>
      <c r="Y470">
        <v>1794026000</v>
      </c>
      <c r="Z470">
        <v>0</v>
      </c>
      <c r="AA470" t="str">
        <f>+MID(Tabla_Consulta_desde_Reporte_de_Valorización_de_Instrumentos[[#This Row],[CODIGO_SBS]],7,1)</f>
        <v>2</v>
      </c>
      <c r="AB470" t="e">
        <f>_xlfn.XLOOKUP(Tabla_Consulta_desde_Reporte_de_Valorización_de_Instrumentos[[#This Row],[CODIGO_SBS]],G_P!A:A,G_P!E:E)</f>
        <v>#N/A</v>
      </c>
    </row>
    <row r="471" spans="2:28" hidden="1" x14ac:dyDescent="0.35">
      <c r="B471" s="22" t="s">
        <v>35557</v>
      </c>
      <c r="C471" t="s">
        <v>803</v>
      </c>
      <c r="D471" t="s">
        <v>234</v>
      </c>
      <c r="E471" t="s">
        <v>804</v>
      </c>
      <c r="F471" t="s">
        <v>35584</v>
      </c>
      <c r="G471" t="s">
        <v>231</v>
      </c>
      <c r="H471" t="e">
        <f>+INDEX(Parametria!$V:$V,MATCH(Tabla_Consulta_desde_Reporte_de_Valorización_de_Instrumentos[[#This Row],[CODIGO_SBS]],Parametria!$B:$B,0))</f>
        <v>#N/A</v>
      </c>
      <c r="I471" t="s">
        <v>35503</v>
      </c>
      <c r="J471" t="s">
        <v>395</v>
      </c>
      <c r="K471" t="s">
        <v>275</v>
      </c>
      <c r="L471">
        <v>1</v>
      </c>
      <c r="M471" s="20">
        <v>52093950</v>
      </c>
      <c r="N471">
        <v>15500000</v>
      </c>
      <c r="O471">
        <v>0</v>
      </c>
      <c r="P471" s="23">
        <v>46027</v>
      </c>
      <c r="Q471">
        <v>5</v>
      </c>
      <c r="R471">
        <v>3.3609</v>
      </c>
      <c r="S471" t="s">
        <v>232</v>
      </c>
      <c r="U471" s="20"/>
      <c r="V471" t="s">
        <v>312</v>
      </c>
      <c r="W471">
        <v>22149047000</v>
      </c>
      <c r="X471">
        <v>20355021000</v>
      </c>
      <c r="Y471">
        <v>1794026000</v>
      </c>
      <c r="Z471">
        <v>0</v>
      </c>
      <c r="AA471" t="str">
        <f>+MID(Tabla_Consulta_desde_Reporte_de_Valorización_de_Instrumentos[[#This Row],[CODIGO_SBS]],7,1)</f>
        <v>2</v>
      </c>
      <c r="AB471" t="e">
        <f>_xlfn.XLOOKUP(Tabla_Consulta_desde_Reporte_de_Valorización_de_Instrumentos[[#This Row],[CODIGO_SBS]],G_P!A:A,G_P!E:E)</f>
        <v>#N/A</v>
      </c>
    </row>
    <row r="472" spans="2:28" hidden="1" x14ac:dyDescent="0.35">
      <c r="B472" s="22" t="s">
        <v>35557</v>
      </c>
      <c r="C472" t="s">
        <v>803</v>
      </c>
      <c r="D472" t="s">
        <v>32886</v>
      </c>
      <c r="E472" t="s">
        <v>804</v>
      </c>
      <c r="F472" t="s">
        <v>35585</v>
      </c>
      <c r="G472" t="s">
        <v>231</v>
      </c>
      <c r="H472" t="e">
        <f>+INDEX(Parametria!$V:$V,MATCH(Tabla_Consulta_desde_Reporte_de_Valorización_de_Instrumentos[[#This Row],[CODIGO_SBS]],Parametria!$B:$B,0))</f>
        <v>#N/A</v>
      </c>
      <c r="I472" t="s">
        <v>805</v>
      </c>
      <c r="J472" t="s">
        <v>395</v>
      </c>
      <c r="K472" t="s">
        <v>231</v>
      </c>
      <c r="L472">
        <v>1</v>
      </c>
      <c r="M472" s="20">
        <v>11001393.336999999</v>
      </c>
      <c r="N472">
        <v>11001393.336999999</v>
      </c>
      <c r="O472">
        <v>0</v>
      </c>
      <c r="P472" s="23">
        <v>46027</v>
      </c>
      <c r="Q472">
        <v>5</v>
      </c>
      <c r="R472">
        <v>1</v>
      </c>
      <c r="S472" t="s">
        <v>232</v>
      </c>
      <c r="T472">
        <v>11000000</v>
      </c>
      <c r="U472" s="20">
        <v>11000000</v>
      </c>
      <c r="V472" t="s">
        <v>283</v>
      </c>
      <c r="W472">
        <v>4565854000</v>
      </c>
      <c r="X472">
        <v>3638173000</v>
      </c>
      <c r="Y472">
        <v>927681000</v>
      </c>
      <c r="Z472">
        <v>0</v>
      </c>
      <c r="AA472" t="str">
        <f>+MID(Tabla_Consulta_desde_Reporte_de_Valorización_de_Instrumentos[[#This Row],[CODIGO_SBS]],7,1)</f>
        <v>1</v>
      </c>
      <c r="AB472" t="e">
        <f>_xlfn.XLOOKUP(Tabla_Consulta_desde_Reporte_de_Valorización_de_Instrumentos[[#This Row],[CODIGO_SBS]],G_P!A:A,G_P!E:E)</f>
        <v>#N/A</v>
      </c>
    </row>
    <row r="473" spans="2:28" hidden="1" x14ac:dyDescent="0.35">
      <c r="B473" s="22" t="s">
        <v>35557</v>
      </c>
      <c r="C473" t="s">
        <v>803</v>
      </c>
      <c r="D473" t="s">
        <v>32886</v>
      </c>
      <c r="E473" t="s">
        <v>804</v>
      </c>
      <c r="F473" t="s">
        <v>35586</v>
      </c>
      <c r="G473" t="s">
        <v>231</v>
      </c>
      <c r="H473" t="e">
        <f>+INDEX(Parametria!$V:$V,MATCH(Tabla_Consulta_desde_Reporte_de_Valorización_de_Instrumentos[[#This Row],[CODIGO_SBS]],Parametria!$B:$B,0))</f>
        <v>#N/A</v>
      </c>
      <c r="I473" t="s">
        <v>805</v>
      </c>
      <c r="J473" t="s">
        <v>807</v>
      </c>
      <c r="K473" t="s">
        <v>231</v>
      </c>
      <c r="L473">
        <v>1</v>
      </c>
      <c r="M473" s="20">
        <v>26002166.658</v>
      </c>
      <c r="N473">
        <v>26002166.658</v>
      </c>
      <c r="O473">
        <v>0</v>
      </c>
      <c r="P473" s="23">
        <v>46027</v>
      </c>
      <c r="Q473">
        <v>5</v>
      </c>
      <c r="R473">
        <v>1</v>
      </c>
      <c r="S473" t="s">
        <v>232</v>
      </c>
      <c r="T473">
        <v>26000000</v>
      </c>
      <c r="U473" s="20">
        <v>26000000</v>
      </c>
      <c r="V473" t="s">
        <v>283</v>
      </c>
      <c r="W473">
        <v>4565854000</v>
      </c>
      <c r="X473">
        <v>3638173000</v>
      </c>
      <c r="Y473">
        <v>927681000</v>
      </c>
      <c r="Z473">
        <v>0</v>
      </c>
      <c r="AA473" t="str">
        <f>+MID(Tabla_Consulta_desde_Reporte_de_Valorización_de_Instrumentos[[#This Row],[CODIGO_SBS]],7,1)</f>
        <v>1</v>
      </c>
      <c r="AB473" t="e">
        <f>_xlfn.XLOOKUP(Tabla_Consulta_desde_Reporte_de_Valorización_de_Instrumentos[[#This Row],[CODIGO_SBS]],G_P!A:A,G_P!E:E)</f>
        <v>#N/A</v>
      </c>
    </row>
    <row r="474" spans="2:28" hidden="1" x14ac:dyDescent="0.35">
      <c r="B474" s="22" t="s">
        <v>35557</v>
      </c>
      <c r="C474" t="s">
        <v>803</v>
      </c>
      <c r="D474" t="s">
        <v>234</v>
      </c>
      <c r="E474" t="s">
        <v>804</v>
      </c>
      <c r="F474" t="s">
        <v>35587</v>
      </c>
      <c r="G474" t="s">
        <v>231</v>
      </c>
      <c r="H474" t="e">
        <f>+INDEX(Parametria!$V:$V,MATCH(Tabla_Consulta_desde_Reporte_de_Valorización_de_Instrumentos[[#This Row],[CODIGO_SBS]],Parametria!$B:$B,0))</f>
        <v>#N/A</v>
      </c>
      <c r="I474" t="s">
        <v>805</v>
      </c>
      <c r="J474" t="s">
        <v>35588</v>
      </c>
      <c r="K474" t="s">
        <v>231</v>
      </c>
      <c r="L474">
        <v>1</v>
      </c>
      <c r="M474" s="20">
        <v>23500000</v>
      </c>
      <c r="N474">
        <v>23500000</v>
      </c>
      <c r="O474">
        <v>0</v>
      </c>
      <c r="P474" s="23">
        <v>46027</v>
      </c>
      <c r="Q474">
        <v>5</v>
      </c>
      <c r="R474">
        <v>1</v>
      </c>
      <c r="S474" t="s">
        <v>232</v>
      </c>
      <c r="U474" s="20"/>
      <c r="V474" t="s">
        <v>283</v>
      </c>
      <c r="W474">
        <v>4565854000</v>
      </c>
      <c r="X474">
        <v>3638173000</v>
      </c>
      <c r="Y474">
        <v>927681000</v>
      </c>
      <c r="Z474">
        <v>0</v>
      </c>
      <c r="AA474" t="str">
        <f>+MID(Tabla_Consulta_desde_Reporte_de_Valorización_de_Instrumentos[[#This Row],[CODIGO_SBS]],7,1)</f>
        <v>1</v>
      </c>
      <c r="AB474" t="e">
        <f>_xlfn.XLOOKUP(Tabla_Consulta_desde_Reporte_de_Valorización_de_Instrumentos[[#This Row],[CODIGO_SBS]],G_P!A:A,G_P!E:E)</f>
        <v>#N/A</v>
      </c>
    </row>
    <row r="475" spans="2:28" hidden="1" x14ac:dyDescent="0.35">
      <c r="B475" s="22" t="s">
        <v>35557</v>
      </c>
      <c r="C475" t="s">
        <v>803</v>
      </c>
      <c r="D475" t="s">
        <v>372</v>
      </c>
      <c r="E475" t="s">
        <v>804</v>
      </c>
      <c r="F475" t="s">
        <v>35589</v>
      </c>
      <c r="G475" t="s">
        <v>231</v>
      </c>
      <c r="H475" t="e">
        <f>+INDEX(Parametria!$V:$V,MATCH(Tabla_Consulta_desde_Reporte_de_Valorización_de_Instrumentos[[#This Row],[CODIGO_SBS]],Parametria!$B:$B,0))</f>
        <v>#N/A</v>
      </c>
      <c r="I475" t="s">
        <v>805</v>
      </c>
      <c r="J475" t="s">
        <v>35588</v>
      </c>
      <c r="K475" t="s">
        <v>231</v>
      </c>
      <c r="L475">
        <v>1</v>
      </c>
      <c r="M475" s="20">
        <v>2500000</v>
      </c>
      <c r="N475">
        <v>2500000</v>
      </c>
      <c r="O475">
        <v>0</v>
      </c>
      <c r="P475" s="23">
        <v>46027</v>
      </c>
      <c r="Q475">
        <v>5</v>
      </c>
      <c r="R475">
        <v>1</v>
      </c>
      <c r="S475" t="s">
        <v>232</v>
      </c>
      <c r="U475" s="20"/>
      <c r="V475" t="s">
        <v>283</v>
      </c>
      <c r="W475">
        <v>4565854000</v>
      </c>
      <c r="X475">
        <v>3638173000</v>
      </c>
      <c r="Y475">
        <v>927681000</v>
      </c>
      <c r="Z475">
        <v>0</v>
      </c>
      <c r="AA475" t="str">
        <f>+MID(Tabla_Consulta_desde_Reporte_de_Valorización_de_Instrumentos[[#This Row],[CODIGO_SBS]],7,1)</f>
        <v>1</v>
      </c>
      <c r="AB475" t="e">
        <f>_xlfn.XLOOKUP(Tabla_Consulta_desde_Reporte_de_Valorización_de_Instrumentos[[#This Row],[CODIGO_SBS]],G_P!A:A,G_P!E:E)</f>
        <v>#N/A</v>
      </c>
    </row>
    <row r="476" spans="2:28" hidden="1" x14ac:dyDescent="0.35">
      <c r="B476" s="22" t="s">
        <v>35557</v>
      </c>
      <c r="C476" t="s">
        <v>803</v>
      </c>
      <c r="D476" t="s">
        <v>372</v>
      </c>
      <c r="E476" t="s">
        <v>804</v>
      </c>
      <c r="F476" t="s">
        <v>35590</v>
      </c>
      <c r="G476" t="s">
        <v>231</v>
      </c>
      <c r="H476" t="e">
        <f>+INDEX(Parametria!$V:$V,MATCH(Tabla_Consulta_desde_Reporte_de_Valorización_de_Instrumentos[[#This Row],[CODIGO_SBS]],Parametria!$B:$B,0))</f>
        <v>#N/A</v>
      </c>
      <c r="I476" t="s">
        <v>805</v>
      </c>
      <c r="J476" t="s">
        <v>807</v>
      </c>
      <c r="K476" t="s">
        <v>231</v>
      </c>
      <c r="L476">
        <v>1</v>
      </c>
      <c r="M476" s="20">
        <v>17000000</v>
      </c>
      <c r="N476">
        <v>17000000</v>
      </c>
      <c r="O476">
        <v>0</v>
      </c>
      <c r="P476" s="23">
        <v>46027</v>
      </c>
      <c r="Q476">
        <v>5</v>
      </c>
      <c r="R476">
        <v>1</v>
      </c>
      <c r="S476" t="s">
        <v>232</v>
      </c>
      <c r="U476" s="20"/>
      <c r="V476" t="s">
        <v>283</v>
      </c>
      <c r="W476">
        <v>4565854000</v>
      </c>
      <c r="X476">
        <v>3638173000</v>
      </c>
      <c r="Y476">
        <v>927681000</v>
      </c>
      <c r="Z476">
        <v>0</v>
      </c>
      <c r="AA476" t="str">
        <f>+MID(Tabla_Consulta_desde_Reporte_de_Valorización_de_Instrumentos[[#This Row],[CODIGO_SBS]],7,1)</f>
        <v>1</v>
      </c>
      <c r="AB476" t="e">
        <f>_xlfn.XLOOKUP(Tabla_Consulta_desde_Reporte_de_Valorización_de_Instrumentos[[#This Row],[CODIGO_SBS]],G_P!A:A,G_P!E:E)</f>
        <v>#N/A</v>
      </c>
    </row>
    <row r="477" spans="2:28" hidden="1" x14ac:dyDescent="0.35">
      <c r="B477" s="22" t="s">
        <v>35557</v>
      </c>
      <c r="C477" t="s">
        <v>803</v>
      </c>
      <c r="D477" t="s">
        <v>234</v>
      </c>
      <c r="E477" t="s">
        <v>804</v>
      </c>
      <c r="F477" t="s">
        <v>35591</v>
      </c>
      <c r="G477" t="s">
        <v>231</v>
      </c>
      <c r="H477" t="e">
        <f>+INDEX(Parametria!$V:$V,MATCH(Tabla_Consulta_desde_Reporte_de_Valorización_de_Instrumentos[[#This Row],[CODIGO_SBS]],Parametria!$B:$B,0))</f>
        <v>#N/A</v>
      </c>
      <c r="I477" t="s">
        <v>805</v>
      </c>
      <c r="J477" t="s">
        <v>395</v>
      </c>
      <c r="K477" t="s">
        <v>231</v>
      </c>
      <c r="L477">
        <v>1</v>
      </c>
      <c r="M477" s="20">
        <v>255532363.41850001</v>
      </c>
      <c r="N477">
        <v>255532363.41850001</v>
      </c>
      <c r="O477">
        <v>0</v>
      </c>
      <c r="P477" s="23">
        <v>46027</v>
      </c>
      <c r="Q477">
        <v>5</v>
      </c>
      <c r="R477">
        <v>1</v>
      </c>
      <c r="S477" t="s">
        <v>232</v>
      </c>
      <c r="T477">
        <v>255500000</v>
      </c>
      <c r="U477" s="20">
        <v>255500000</v>
      </c>
      <c r="V477" t="s">
        <v>283</v>
      </c>
      <c r="W477">
        <v>4565854000</v>
      </c>
      <c r="X477">
        <v>3638173000</v>
      </c>
      <c r="Y477">
        <v>927681000</v>
      </c>
      <c r="Z477">
        <v>0</v>
      </c>
      <c r="AA477" t="str">
        <f>+MID(Tabla_Consulta_desde_Reporte_de_Valorización_de_Instrumentos[[#This Row],[CODIGO_SBS]],7,1)</f>
        <v>1</v>
      </c>
      <c r="AB477" t="e">
        <f>_xlfn.XLOOKUP(Tabla_Consulta_desde_Reporte_de_Valorización_de_Instrumentos[[#This Row],[CODIGO_SBS]],G_P!A:A,G_P!E:E)</f>
        <v>#N/A</v>
      </c>
    </row>
    <row r="478" spans="2:28" hidden="1" x14ac:dyDescent="0.35">
      <c r="B478" s="22" t="s">
        <v>35557</v>
      </c>
      <c r="C478" t="s">
        <v>803</v>
      </c>
      <c r="D478" t="s">
        <v>424</v>
      </c>
      <c r="E478" t="s">
        <v>804</v>
      </c>
      <c r="F478" t="s">
        <v>35592</v>
      </c>
      <c r="G478" t="s">
        <v>231</v>
      </c>
      <c r="H478" t="e">
        <f>+INDEX(Parametria!$V:$V,MATCH(Tabla_Consulta_desde_Reporte_de_Valorización_de_Instrumentos[[#This Row],[CODIGO_SBS]],Parametria!$B:$B,0))</f>
        <v>#N/A</v>
      </c>
      <c r="I478" t="s">
        <v>805</v>
      </c>
      <c r="J478" t="s">
        <v>395</v>
      </c>
      <c r="K478" t="s">
        <v>231</v>
      </c>
      <c r="L478">
        <v>1</v>
      </c>
      <c r="M478" s="20">
        <v>500063.33350000001</v>
      </c>
      <c r="N478">
        <v>500063.33350000001</v>
      </c>
      <c r="O478">
        <v>0</v>
      </c>
      <c r="P478" s="23">
        <v>46027</v>
      </c>
      <c r="Q478">
        <v>5</v>
      </c>
      <c r="R478">
        <v>1</v>
      </c>
      <c r="S478" t="s">
        <v>232</v>
      </c>
      <c r="T478">
        <v>500000</v>
      </c>
      <c r="U478" s="20">
        <v>500000</v>
      </c>
      <c r="V478" t="s">
        <v>283</v>
      </c>
      <c r="W478">
        <v>4565854000</v>
      </c>
      <c r="X478">
        <v>3638173000</v>
      </c>
      <c r="Y478">
        <v>927681000</v>
      </c>
      <c r="Z478">
        <v>0</v>
      </c>
      <c r="AA478" t="str">
        <f>+MID(Tabla_Consulta_desde_Reporte_de_Valorización_de_Instrumentos[[#This Row],[CODIGO_SBS]],7,1)</f>
        <v>1</v>
      </c>
      <c r="AB478" t="e">
        <f>_xlfn.XLOOKUP(Tabla_Consulta_desde_Reporte_de_Valorización_de_Instrumentos[[#This Row],[CODIGO_SBS]],G_P!A:A,G_P!E:E)</f>
        <v>#N/A</v>
      </c>
    </row>
    <row r="479" spans="2:28" hidden="1" x14ac:dyDescent="0.35">
      <c r="B479" s="22" t="s">
        <v>35557</v>
      </c>
      <c r="C479" t="s">
        <v>803</v>
      </c>
      <c r="D479" t="s">
        <v>372</v>
      </c>
      <c r="E479" t="s">
        <v>804</v>
      </c>
      <c r="F479" t="s">
        <v>35593</v>
      </c>
      <c r="G479" t="s">
        <v>231</v>
      </c>
      <c r="H479" t="e">
        <f>+INDEX(Parametria!$V:$V,MATCH(Tabla_Consulta_desde_Reporte_de_Valorización_de_Instrumentos[[#This Row],[CODIGO_SBS]],Parametria!$B:$B,0))</f>
        <v>#N/A</v>
      </c>
      <c r="I479" t="s">
        <v>805</v>
      </c>
      <c r="J479" t="s">
        <v>31472</v>
      </c>
      <c r="K479" t="s">
        <v>231</v>
      </c>
      <c r="L479">
        <v>1</v>
      </c>
      <c r="M479" s="20">
        <v>3132237.855</v>
      </c>
      <c r="N479">
        <v>3132237.855</v>
      </c>
      <c r="O479">
        <v>0</v>
      </c>
      <c r="P479" s="23">
        <v>46027</v>
      </c>
      <c r="Q479">
        <v>5</v>
      </c>
      <c r="R479">
        <v>1</v>
      </c>
      <c r="S479" t="s">
        <v>232</v>
      </c>
      <c r="T479">
        <v>3131865.3539999998</v>
      </c>
      <c r="U479" s="20">
        <v>3131865.3539999998</v>
      </c>
      <c r="V479" t="s">
        <v>283</v>
      </c>
      <c r="W479">
        <v>4565854000</v>
      </c>
      <c r="X479">
        <v>3638173000</v>
      </c>
      <c r="Y479">
        <v>927681000</v>
      </c>
      <c r="Z479">
        <v>0</v>
      </c>
      <c r="AA479" t="str">
        <f>+MID(Tabla_Consulta_desde_Reporte_de_Valorización_de_Instrumentos[[#This Row],[CODIGO_SBS]],7,1)</f>
        <v>1</v>
      </c>
      <c r="AB479" t="e">
        <f>_xlfn.XLOOKUP(Tabla_Consulta_desde_Reporte_de_Valorización_de_Instrumentos[[#This Row],[CODIGO_SBS]],G_P!A:A,G_P!E:E)</f>
        <v>#N/A</v>
      </c>
    </row>
    <row r="480" spans="2:28" hidden="1" x14ac:dyDescent="0.35">
      <c r="B480" s="22" t="s">
        <v>35557</v>
      </c>
      <c r="C480" t="s">
        <v>803</v>
      </c>
      <c r="D480" t="s">
        <v>372</v>
      </c>
      <c r="E480" t="s">
        <v>804</v>
      </c>
      <c r="F480" t="s">
        <v>35594</v>
      </c>
      <c r="G480" t="s">
        <v>231</v>
      </c>
      <c r="H480" t="e">
        <f>+INDEX(Parametria!$V:$V,MATCH(Tabla_Consulta_desde_Reporte_de_Valorización_de_Instrumentos[[#This Row],[CODIGO_SBS]],Parametria!$B:$B,0))</f>
        <v>#N/A</v>
      </c>
      <c r="I480" t="s">
        <v>805</v>
      </c>
      <c r="J480" t="s">
        <v>315</v>
      </c>
      <c r="K480" t="s">
        <v>231</v>
      </c>
      <c r="L480">
        <v>1</v>
      </c>
      <c r="M480" s="20">
        <v>64726796.890000001</v>
      </c>
      <c r="N480">
        <v>64726796.890000001</v>
      </c>
      <c r="O480">
        <v>0</v>
      </c>
      <c r="P480" s="23">
        <v>46027</v>
      </c>
      <c r="Q480">
        <v>5</v>
      </c>
      <c r="R480">
        <v>1</v>
      </c>
      <c r="S480" t="s">
        <v>232</v>
      </c>
      <c r="T480">
        <v>64719115.772</v>
      </c>
      <c r="U480" s="20">
        <v>64719115.772</v>
      </c>
      <c r="V480" t="s">
        <v>283</v>
      </c>
      <c r="W480">
        <v>4565854000</v>
      </c>
      <c r="X480">
        <v>3638173000</v>
      </c>
      <c r="Y480">
        <v>927681000</v>
      </c>
      <c r="Z480">
        <v>0</v>
      </c>
      <c r="AA480" t="str">
        <f>+MID(Tabla_Consulta_desde_Reporte_de_Valorización_de_Instrumentos[[#This Row],[CODIGO_SBS]],7,1)</f>
        <v>1</v>
      </c>
      <c r="AB480" t="e">
        <f>_xlfn.XLOOKUP(Tabla_Consulta_desde_Reporte_de_Valorización_de_Instrumentos[[#This Row],[CODIGO_SBS]],G_P!A:A,G_P!E:E)</f>
        <v>#N/A</v>
      </c>
    </row>
    <row r="481" spans="2:28" hidden="1" x14ac:dyDescent="0.35">
      <c r="B481" s="22" t="s">
        <v>35557</v>
      </c>
      <c r="C481" t="s">
        <v>803</v>
      </c>
      <c r="D481" t="s">
        <v>372</v>
      </c>
      <c r="E481" t="s">
        <v>804</v>
      </c>
      <c r="F481" t="s">
        <v>35595</v>
      </c>
      <c r="G481" t="s">
        <v>231</v>
      </c>
      <c r="H481" t="e">
        <f>+INDEX(Parametria!$V:$V,MATCH(Tabla_Consulta_desde_Reporte_de_Valorización_de_Instrumentos[[#This Row],[CODIGO_SBS]],Parametria!$B:$B,0))</f>
        <v>#N/A</v>
      </c>
      <c r="I481" t="s">
        <v>805</v>
      </c>
      <c r="J481" t="s">
        <v>315</v>
      </c>
      <c r="K481" t="s">
        <v>231</v>
      </c>
      <c r="L481">
        <v>1</v>
      </c>
      <c r="M481" s="20">
        <v>20836695.18</v>
      </c>
      <c r="N481">
        <v>20836695.18</v>
      </c>
      <c r="O481">
        <v>0</v>
      </c>
      <c r="P481" s="23">
        <v>46051</v>
      </c>
      <c r="Q481">
        <v>29</v>
      </c>
      <c r="R481">
        <v>1</v>
      </c>
      <c r="S481" t="s">
        <v>232</v>
      </c>
      <c r="T481">
        <v>20834167.399999999</v>
      </c>
      <c r="U481" s="20">
        <v>20834167.399999999</v>
      </c>
      <c r="V481" t="s">
        <v>283</v>
      </c>
      <c r="W481">
        <v>4565854000</v>
      </c>
      <c r="X481">
        <v>3638173000</v>
      </c>
      <c r="Y481">
        <v>927681000</v>
      </c>
      <c r="Z481">
        <v>0</v>
      </c>
      <c r="AA481" t="str">
        <f>+MID(Tabla_Consulta_desde_Reporte_de_Valorización_de_Instrumentos[[#This Row],[CODIGO_SBS]],7,1)</f>
        <v>1</v>
      </c>
      <c r="AB481" t="e">
        <f>_xlfn.XLOOKUP(Tabla_Consulta_desde_Reporte_de_Valorización_de_Instrumentos[[#This Row],[CODIGO_SBS]],G_P!A:A,G_P!E:E)</f>
        <v>#N/A</v>
      </c>
    </row>
    <row r="482" spans="2:28" hidden="1" x14ac:dyDescent="0.35">
      <c r="B482" s="22" t="s">
        <v>35557</v>
      </c>
      <c r="C482" t="s">
        <v>803</v>
      </c>
      <c r="D482" t="s">
        <v>372</v>
      </c>
      <c r="E482" t="s">
        <v>804</v>
      </c>
      <c r="F482" t="s">
        <v>35596</v>
      </c>
      <c r="G482" t="s">
        <v>231</v>
      </c>
      <c r="H482" t="e">
        <f>+INDEX(Parametria!$V:$V,MATCH(Tabla_Consulta_desde_Reporte_de_Valorización_de_Instrumentos[[#This Row],[CODIGO_SBS]],Parametria!$B:$B,0))</f>
        <v>#N/A</v>
      </c>
      <c r="I482" t="s">
        <v>805</v>
      </c>
      <c r="J482" t="s">
        <v>315</v>
      </c>
      <c r="K482" t="s">
        <v>231</v>
      </c>
      <c r="L482">
        <v>1</v>
      </c>
      <c r="M482" s="20">
        <v>41660427.520000003</v>
      </c>
      <c r="N482">
        <v>41660427.520000003</v>
      </c>
      <c r="O482">
        <v>0</v>
      </c>
      <c r="P482" s="23">
        <v>46055</v>
      </c>
      <c r="Q482">
        <v>33</v>
      </c>
      <c r="R482">
        <v>1</v>
      </c>
      <c r="S482" t="s">
        <v>232</v>
      </c>
      <c r="T482">
        <v>41655349.759999998</v>
      </c>
      <c r="U482" s="20">
        <v>41655349.759999998</v>
      </c>
      <c r="V482" t="s">
        <v>283</v>
      </c>
      <c r="W482">
        <v>4565854000</v>
      </c>
      <c r="X482">
        <v>3638173000</v>
      </c>
      <c r="Y482">
        <v>927681000</v>
      </c>
      <c r="Z482">
        <v>0</v>
      </c>
      <c r="AA482" t="str">
        <f>+MID(Tabla_Consulta_desde_Reporte_de_Valorización_de_Instrumentos[[#This Row],[CODIGO_SBS]],7,1)</f>
        <v>1</v>
      </c>
      <c r="AB482" t="e">
        <f>_xlfn.XLOOKUP(Tabla_Consulta_desde_Reporte_de_Valorización_de_Instrumentos[[#This Row],[CODIGO_SBS]],G_P!A:A,G_P!E:E)</f>
        <v>#N/A</v>
      </c>
    </row>
    <row r="483" spans="2:28" hidden="1" x14ac:dyDescent="0.35">
      <c r="B483" s="22" t="s">
        <v>35557</v>
      </c>
      <c r="C483" t="s">
        <v>803</v>
      </c>
      <c r="D483" t="s">
        <v>372</v>
      </c>
      <c r="E483" t="s">
        <v>804</v>
      </c>
      <c r="F483" t="s">
        <v>35597</v>
      </c>
      <c r="G483" t="s">
        <v>231</v>
      </c>
      <c r="H483" t="e">
        <f>+INDEX(Parametria!$V:$V,MATCH(Tabla_Consulta_desde_Reporte_de_Valorización_de_Instrumentos[[#This Row],[CODIGO_SBS]],Parametria!$B:$B,0))</f>
        <v>#N/A</v>
      </c>
      <c r="I483" t="s">
        <v>805</v>
      </c>
      <c r="J483" t="s">
        <v>443</v>
      </c>
      <c r="K483" t="s">
        <v>231</v>
      </c>
      <c r="L483">
        <v>1</v>
      </c>
      <c r="M483" s="20">
        <v>46802248.380000003</v>
      </c>
      <c r="N483">
        <v>46802248.380000003</v>
      </c>
      <c r="O483">
        <v>0</v>
      </c>
      <c r="P483" s="23">
        <v>46058</v>
      </c>
      <c r="Q483">
        <v>36</v>
      </c>
      <c r="R483">
        <v>1</v>
      </c>
      <c r="S483" t="s">
        <v>232</v>
      </c>
      <c r="T483">
        <v>46796685.884999998</v>
      </c>
      <c r="U483" s="20">
        <v>46796685.884999998</v>
      </c>
      <c r="V483" t="s">
        <v>283</v>
      </c>
      <c r="W483">
        <v>4565854000</v>
      </c>
      <c r="X483">
        <v>3638173000</v>
      </c>
      <c r="Y483">
        <v>927681000</v>
      </c>
      <c r="Z483">
        <v>0</v>
      </c>
      <c r="AA483" t="str">
        <f>+MID(Tabla_Consulta_desde_Reporte_de_Valorización_de_Instrumentos[[#This Row],[CODIGO_SBS]],7,1)</f>
        <v>1</v>
      </c>
      <c r="AB483" t="e">
        <f>_xlfn.XLOOKUP(Tabla_Consulta_desde_Reporte_de_Valorización_de_Instrumentos[[#This Row],[CODIGO_SBS]],G_P!A:A,G_P!E:E)</f>
        <v>#N/A</v>
      </c>
    </row>
    <row r="484" spans="2:28" hidden="1" x14ac:dyDescent="0.35">
      <c r="B484" s="22" t="s">
        <v>35557</v>
      </c>
      <c r="C484" t="s">
        <v>803</v>
      </c>
      <c r="D484" t="s">
        <v>372</v>
      </c>
      <c r="E484" t="s">
        <v>804</v>
      </c>
      <c r="F484" t="s">
        <v>35598</v>
      </c>
      <c r="G484" t="s">
        <v>231</v>
      </c>
      <c r="H484" t="e">
        <f>+INDEX(Parametria!$V:$V,MATCH(Tabla_Consulta_desde_Reporte_de_Valorización_de_Instrumentos[[#This Row],[CODIGO_SBS]],Parametria!$B:$B,0))</f>
        <v>#N/A</v>
      </c>
      <c r="I484" t="s">
        <v>805</v>
      </c>
      <c r="J484" t="s">
        <v>443</v>
      </c>
      <c r="K484" t="s">
        <v>231</v>
      </c>
      <c r="L484">
        <v>1</v>
      </c>
      <c r="M484" s="20">
        <v>29121987.103999998</v>
      </c>
      <c r="N484">
        <v>29121987.103999998</v>
      </c>
      <c r="O484">
        <v>0</v>
      </c>
      <c r="P484" s="23">
        <v>46059</v>
      </c>
      <c r="Q484">
        <v>37</v>
      </c>
      <c r="R484">
        <v>1</v>
      </c>
      <c r="S484" t="s">
        <v>232</v>
      </c>
      <c r="T484">
        <v>29118502.671999998</v>
      </c>
      <c r="U484" s="20">
        <v>29118502.671999998</v>
      </c>
      <c r="V484" t="s">
        <v>283</v>
      </c>
      <c r="W484">
        <v>4565854000</v>
      </c>
      <c r="X484">
        <v>3638173000</v>
      </c>
      <c r="Y484">
        <v>927681000</v>
      </c>
      <c r="Z484">
        <v>0</v>
      </c>
      <c r="AA484" t="str">
        <f>+MID(Tabla_Consulta_desde_Reporte_de_Valorización_de_Instrumentos[[#This Row],[CODIGO_SBS]],7,1)</f>
        <v>1</v>
      </c>
      <c r="AB484" t="e">
        <f>_xlfn.XLOOKUP(Tabla_Consulta_desde_Reporte_de_Valorización_de_Instrumentos[[#This Row],[CODIGO_SBS]],G_P!A:A,G_P!E:E)</f>
        <v>#N/A</v>
      </c>
    </row>
    <row r="485" spans="2:28" hidden="1" x14ac:dyDescent="0.35">
      <c r="B485" s="22" t="s">
        <v>35557</v>
      </c>
      <c r="C485" t="s">
        <v>803</v>
      </c>
      <c r="D485" t="s">
        <v>372</v>
      </c>
      <c r="E485" t="s">
        <v>804</v>
      </c>
      <c r="F485" t="s">
        <v>35599</v>
      </c>
      <c r="G485" t="s">
        <v>231</v>
      </c>
      <c r="H485" t="e">
        <f>+INDEX(Parametria!$V:$V,MATCH(Tabla_Consulta_desde_Reporte_de_Valorización_de_Instrumentos[[#This Row],[CODIGO_SBS]],Parametria!$B:$B,0))</f>
        <v>#N/A</v>
      </c>
      <c r="I485" t="s">
        <v>805</v>
      </c>
      <c r="J485" t="s">
        <v>395</v>
      </c>
      <c r="K485" t="s">
        <v>231</v>
      </c>
      <c r="L485">
        <v>1</v>
      </c>
      <c r="M485" s="20">
        <v>81510323.360499993</v>
      </c>
      <c r="N485">
        <v>81510323.360499993</v>
      </c>
      <c r="O485">
        <v>0</v>
      </c>
      <c r="P485" s="23">
        <v>46027</v>
      </c>
      <c r="Q485">
        <v>5</v>
      </c>
      <c r="R485">
        <v>1</v>
      </c>
      <c r="S485" t="s">
        <v>232</v>
      </c>
      <c r="T485">
        <v>81500000</v>
      </c>
      <c r="U485" s="20">
        <v>81500000</v>
      </c>
      <c r="V485" t="s">
        <v>283</v>
      </c>
      <c r="W485">
        <v>4565854000</v>
      </c>
      <c r="X485">
        <v>3638173000</v>
      </c>
      <c r="Y485">
        <v>927681000</v>
      </c>
      <c r="Z485">
        <v>0</v>
      </c>
      <c r="AA485" t="str">
        <f>+MID(Tabla_Consulta_desde_Reporte_de_Valorización_de_Instrumentos[[#This Row],[CODIGO_SBS]],7,1)</f>
        <v>1</v>
      </c>
      <c r="AB485" t="e">
        <f>_xlfn.XLOOKUP(Tabla_Consulta_desde_Reporte_de_Valorización_de_Instrumentos[[#This Row],[CODIGO_SBS]],G_P!A:A,G_P!E:E)</f>
        <v>#N/A</v>
      </c>
    </row>
    <row r="486" spans="2:28" hidden="1" x14ac:dyDescent="0.35">
      <c r="B486" s="22" t="s">
        <v>35557</v>
      </c>
      <c r="C486" t="s">
        <v>803</v>
      </c>
      <c r="D486" t="s">
        <v>372</v>
      </c>
      <c r="E486" t="s">
        <v>804</v>
      </c>
      <c r="F486" t="s">
        <v>35504</v>
      </c>
      <c r="G486" t="s">
        <v>231</v>
      </c>
      <c r="H486" t="e">
        <f>+INDEX(Parametria!$V:$V,MATCH(Tabla_Consulta_desde_Reporte_de_Valorización_de_Instrumentos[[#This Row],[CODIGO_SBS]],Parametria!$B:$B,0))</f>
        <v>#N/A</v>
      </c>
      <c r="I486" t="s">
        <v>805</v>
      </c>
      <c r="J486" t="s">
        <v>395</v>
      </c>
      <c r="K486" t="s">
        <v>231</v>
      </c>
      <c r="L486">
        <v>1</v>
      </c>
      <c r="M486" s="20">
        <v>25006194.449999999</v>
      </c>
      <c r="N486">
        <v>25006194.449999999</v>
      </c>
      <c r="O486">
        <v>0</v>
      </c>
      <c r="P486" s="23">
        <v>46379</v>
      </c>
      <c r="Q486">
        <v>357</v>
      </c>
      <c r="R486">
        <v>1</v>
      </c>
      <c r="S486" t="s">
        <v>232</v>
      </c>
      <c r="T486">
        <v>25003097.225000001</v>
      </c>
      <c r="U486" s="20">
        <v>25003097.225000001</v>
      </c>
      <c r="V486" t="s">
        <v>283</v>
      </c>
      <c r="W486">
        <v>4565854000</v>
      </c>
      <c r="X486">
        <v>3638173000</v>
      </c>
      <c r="Y486">
        <v>927681000</v>
      </c>
      <c r="Z486">
        <v>0</v>
      </c>
      <c r="AA486" t="str">
        <f>+MID(Tabla_Consulta_desde_Reporte_de_Valorización_de_Instrumentos[[#This Row],[CODIGO_SBS]],7,1)</f>
        <v>1</v>
      </c>
      <c r="AB486" t="e">
        <f>_xlfn.XLOOKUP(Tabla_Consulta_desde_Reporte_de_Valorización_de_Instrumentos[[#This Row],[CODIGO_SBS]],G_P!A:A,G_P!E:E)</f>
        <v>#N/A</v>
      </c>
    </row>
    <row r="487" spans="2:28" hidden="1" x14ac:dyDescent="0.35">
      <c r="B487" s="22" t="s">
        <v>35557</v>
      </c>
      <c r="C487" t="s">
        <v>803</v>
      </c>
      <c r="D487" t="s">
        <v>372</v>
      </c>
      <c r="E487" t="s">
        <v>804</v>
      </c>
      <c r="F487" t="s">
        <v>35505</v>
      </c>
      <c r="G487" t="s">
        <v>231</v>
      </c>
      <c r="H487" t="e">
        <f>+INDEX(Parametria!$V:$V,MATCH(Tabla_Consulta_desde_Reporte_de_Valorización_de_Instrumentos[[#This Row],[CODIGO_SBS]],Parametria!$B:$B,0))</f>
        <v>#N/A</v>
      </c>
      <c r="I487" t="s">
        <v>805</v>
      </c>
      <c r="J487" t="s">
        <v>395</v>
      </c>
      <c r="K487" t="s">
        <v>231</v>
      </c>
      <c r="L487">
        <v>1</v>
      </c>
      <c r="M487" s="20">
        <v>25006194.449999999</v>
      </c>
      <c r="N487">
        <v>25006194.449999999</v>
      </c>
      <c r="O487">
        <v>0</v>
      </c>
      <c r="P487" s="23">
        <v>46377</v>
      </c>
      <c r="Q487">
        <v>355</v>
      </c>
      <c r="R487">
        <v>1</v>
      </c>
      <c r="S487" t="s">
        <v>232</v>
      </c>
      <c r="T487">
        <v>25003097.225000001</v>
      </c>
      <c r="U487" s="20">
        <v>25003097.225000001</v>
      </c>
      <c r="V487" t="s">
        <v>283</v>
      </c>
      <c r="W487">
        <v>4565854000</v>
      </c>
      <c r="X487">
        <v>3638173000</v>
      </c>
      <c r="Y487">
        <v>927681000</v>
      </c>
      <c r="Z487">
        <v>0</v>
      </c>
      <c r="AA487" t="str">
        <f>+MID(Tabla_Consulta_desde_Reporte_de_Valorización_de_Instrumentos[[#This Row],[CODIGO_SBS]],7,1)</f>
        <v>1</v>
      </c>
      <c r="AB487" t="e">
        <f>_xlfn.XLOOKUP(Tabla_Consulta_desde_Reporte_de_Valorización_de_Instrumentos[[#This Row],[CODIGO_SBS]],G_P!A:A,G_P!E:E)</f>
        <v>#N/A</v>
      </c>
    </row>
    <row r="488" spans="2:28" hidden="1" x14ac:dyDescent="0.35">
      <c r="B488" s="22" t="s">
        <v>35557</v>
      </c>
      <c r="C488" t="s">
        <v>803</v>
      </c>
      <c r="D488" t="s">
        <v>372</v>
      </c>
      <c r="E488" t="s">
        <v>804</v>
      </c>
      <c r="F488" t="s">
        <v>35522</v>
      </c>
      <c r="G488" t="s">
        <v>231</v>
      </c>
      <c r="H488" t="e">
        <f>+INDEX(Parametria!$V:$V,MATCH(Tabla_Consulta_desde_Reporte_de_Valorización_de_Instrumentos[[#This Row],[CODIGO_SBS]],Parametria!$B:$B,0))</f>
        <v>#N/A</v>
      </c>
      <c r="I488" t="s">
        <v>805</v>
      </c>
      <c r="J488" t="s">
        <v>806</v>
      </c>
      <c r="K488" t="s">
        <v>231</v>
      </c>
      <c r="L488">
        <v>1</v>
      </c>
      <c r="M488" s="20">
        <v>10023802.82</v>
      </c>
      <c r="N488">
        <v>10023802.82</v>
      </c>
      <c r="O488">
        <v>0</v>
      </c>
      <c r="P488" s="23">
        <v>46350</v>
      </c>
      <c r="Q488">
        <v>328</v>
      </c>
      <c r="R488">
        <v>1</v>
      </c>
      <c r="S488" t="s">
        <v>232</v>
      </c>
      <c r="T488">
        <v>10022550.039999999</v>
      </c>
      <c r="U488" s="20">
        <v>10022550.039999999</v>
      </c>
      <c r="V488" t="s">
        <v>283</v>
      </c>
      <c r="W488">
        <v>4565854000</v>
      </c>
      <c r="X488">
        <v>3638173000</v>
      </c>
      <c r="Y488">
        <v>927681000</v>
      </c>
      <c r="Z488">
        <v>0</v>
      </c>
      <c r="AA488" t="str">
        <f>+MID(Tabla_Consulta_desde_Reporte_de_Valorización_de_Instrumentos[[#This Row],[CODIGO_SBS]],7,1)</f>
        <v>1</v>
      </c>
      <c r="AB488" t="e">
        <f>_xlfn.XLOOKUP(Tabla_Consulta_desde_Reporte_de_Valorización_de_Instrumentos[[#This Row],[CODIGO_SBS]],G_P!A:A,G_P!E:E)</f>
        <v>#N/A</v>
      </c>
    </row>
    <row r="489" spans="2:28" hidden="1" x14ac:dyDescent="0.35">
      <c r="B489" s="22" t="s">
        <v>35557</v>
      </c>
      <c r="C489" t="s">
        <v>803</v>
      </c>
      <c r="D489" t="s">
        <v>372</v>
      </c>
      <c r="E489" t="s">
        <v>804</v>
      </c>
      <c r="F489" t="s">
        <v>35523</v>
      </c>
      <c r="G489" t="s">
        <v>231</v>
      </c>
      <c r="H489" t="e">
        <f>+INDEX(Parametria!$V:$V,MATCH(Tabla_Consulta_desde_Reporte_de_Valorización_de_Instrumentos[[#This Row],[CODIGO_SBS]],Parametria!$B:$B,0))</f>
        <v>#N/A</v>
      </c>
      <c r="I489" t="s">
        <v>805</v>
      </c>
      <c r="J489" t="s">
        <v>806</v>
      </c>
      <c r="K489" t="s">
        <v>231</v>
      </c>
      <c r="L489">
        <v>1</v>
      </c>
      <c r="M489" s="20">
        <v>10023802.82</v>
      </c>
      <c r="N489">
        <v>10023802.82</v>
      </c>
      <c r="O489">
        <v>0</v>
      </c>
      <c r="P489" s="23">
        <v>46343</v>
      </c>
      <c r="Q489">
        <v>321</v>
      </c>
      <c r="R489">
        <v>1</v>
      </c>
      <c r="S489" t="s">
        <v>232</v>
      </c>
      <c r="T489">
        <v>10022550.039999999</v>
      </c>
      <c r="U489" s="20">
        <v>10022550.039999999</v>
      </c>
      <c r="V489" t="s">
        <v>283</v>
      </c>
      <c r="W489">
        <v>4565854000</v>
      </c>
      <c r="X489">
        <v>3638173000</v>
      </c>
      <c r="Y489">
        <v>927681000</v>
      </c>
      <c r="Z489">
        <v>0</v>
      </c>
      <c r="AA489" t="str">
        <f>+MID(Tabla_Consulta_desde_Reporte_de_Valorización_de_Instrumentos[[#This Row],[CODIGO_SBS]],7,1)</f>
        <v>1</v>
      </c>
      <c r="AB489" t="e">
        <f>_xlfn.XLOOKUP(Tabla_Consulta_desde_Reporte_de_Valorización_de_Instrumentos[[#This Row],[CODIGO_SBS]],G_P!A:A,G_P!E:E)</f>
        <v>#N/A</v>
      </c>
    </row>
    <row r="490" spans="2:28" hidden="1" x14ac:dyDescent="0.35">
      <c r="B490" s="22" t="s">
        <v>35557</v>
      </c>
      <c r="C490" t="s">
        <v>803</v>
      </c>
      <c r="D490" t="s">
        <v>372</v>
      </c>
      <c r="E490" t="s">
        <v>804</v>
      </c>
      <c r="F490" t="s">
        <v>35524</v>
      </c>
      <c r="G490" t="s">
        <v>231</v>
      </c>
      <c r="H490" t="e">
        <f>+INDEX(Parametria!$V:$V,MATCH(Tabla_Consulta_desde_Reporte_de_Valorización_de_Instrumentos[[#This Row],[CODIGO_SBS]],Parametria!$B:$B,0))</f>
        <v>#N/A</v>
      </c>
      <c r="I490" t="s">
        <v>805</v>
      </c>
      <c r="J490" t="s">
        <v>806</v>
      </c>
      <c r="K490" t="s">
        <v>231</v>
      </c>
      <c r="L490">
        <v>1</v>
      </c>
      <c r="M490" s="20">
        <v>30071408.460000001</v>
      </c>
      <c r="N490">
        <v>30071408.460000001</v>
      </c>
      <c r="O490">
        <v>0</v>
      </c>
      <c r="P490" s="23">
        <v>46363</v>
      </c>
      <c r="Q490">
        <v>341</v>
      </c>
      <c r="R490">
        <v>1</v>
      </c>
      <c r="S490" t="s">
        <v>232</v>
      </c>
      <c r="T490">
        <v>30067650.120000001</v>
      </c>
      <c r="U490" s="20">
        <v>30067650.120000001</v>
      </c>
      <c r="V490" t="s">
        <v>283</v>
      </c>
      <c r="W490">
        <v>4565854000</v>
      </c>
      <c r="X490">
        <v>3638173000</v>
      </c>
      <c r="Y490">
        <v>927681000</v>
      </c>
      <c r="Z490">
        <v>0</v>
      </c>
      <c r="AA490" t="str">
        <f>+MID(Tabla_Consulta_desde_Reporte_de_Valorización_de_Instrumentos[[#This Row],[CODIGO_SBS]],7,1)</f>
        <v>1</v>
      </c>
      <c r="AB490" t="e">
        <f>_xlfn.XLOOKUP(Tabla_Consulta_desde_Reporte_de_Valorización_de_Instrumentos[[#This Row],[CODIGO_SBS]],G_P!A:A,G_P!E:E)</f>
        <v>#N/A</v>
      </c>
    </row>
    <row r="491" spans="2:28" hidden="1" x14ac:dyDescent="0.35">
      <c r="B491" s="22" t="s">
        <v>35557</v>
      </c>
      <c r="C491" t="s">
        <v>803</v>
      </c>
      <c r="D491" t="s">
        <v>372</v>
      </c>
      <c r="E491" t="s">
        <v>804</v>
      </c>
      <c r="F491" t="s">
        <v>35525</v>
      </c>
      <c r="G491" t="s">
        <v>231</v>
      </c>
      <c r="H491" t="e">
        <f>+INDEX(Parametria!$V:$V,MATCH(Tabla_Consulta_desde_Reporte_de_Valorización_de_Instrumentos[[#This Row],[CODIGO_SBS]],Parametria!$B:$B,0))</f>
        <v>#N/A</v>
      </c>
      <c r="I491" t="s">
        <v>805</v>
      </c>
      <c r="J491" t="s">
        <v>31472</v>
      </c>
      <c r="K491" t="s">
        <v>231</v>
      </c>
      <c r="L491">
        <v>1</v>
      </c>
      <c r="M491" s="20">
        <v>20040355.52</v>
      </c>
      <c r="N491">
        <v>20040355.52</v>
      </c>
      <c r="O491">
        <v>0</v>
      </c>
      <c r="P491" s="23">
        <v>46366</v>
      </c>
      <c r="Q491">
        <v>344</v>
      </c>
      <c r="R491">
        <v>1</v>
      </c>
      <c r="S491" t="s">
        <v>232</v>
      </c>
      <c r="T491">
        <v>20037833.300000001</v>
      </c>
      <c r="U491" s="20">
        <v>20037833.300000001</v>
      </c>
      <c r="V491" t="s">
        <v>283</v>
      </c>
      <c r="W491">
        <v>4565854000</v>
      </c>
      <c r="X491">
        <v>3638173000</v>
      </c>
      <c r="Y491">
        <v>927681000</v>
      </c>
      <c r="Z491">
        <v>0</v>
      </c>
      <c r="AA491" t="str">
        <f>+MID(Tabla_Consulta_desde_Reporte_de_Valorización_de_Instrumentos[[#This Row],[CODIGO_SBS]],7,1)</f>
        <v>1</v>
      </c>
      <c r="AB491" t="e">
        <f>_xlfn.XLOOKUP(Tabla_Consulta_desde_Reporte_de_Valorización_de_Instrumentos[[#This Row],[CODIGO_SBS]],G_P!A:A,G_P!E:E)</f>
        <v>#N/A</v>
      </c>
    </row>
    <row r="492" spans="2:28" hidden="1" x14ac:dyDescent="0.35">
      <c r="B492" s="22" t="s">
        <v>35557</v>
      </c>
      <c r="C492" t="s">
        <v>803</v>
      </c>
      <c r="D492" t="s">
        <v>372</v>
      </c>
      <c r="E492" t="s">
        <v>804</v>
      </c>
      <c r="F492" t="s">
        <v>35520</v>
      </c>
      <c r="G492" t="s">
        <v>231</v>
      </c>
      <c r="H492" t="e">
        <f>+INDEX(Parametria!$V:$V,MATCH(Tabla_Consulta_desde_Reporte_de_Valorización_de_Instrumentos[[#This Row],[CODIGO_SBS]],Parametria!$B:$B,0))</f>
        <v>#N/A</v>
      </c>
      <c r="I492" t="s">
        <v>805</v>
      </c>
      <c r="J492" t="s">
        <v>806</v>
      </c>
      <c r="K492" t="s">
        <v>231</v>
      </c>
      <c r="L492">
        <v>1</v>
      </c>
      <c r="M492" s="20">
        <v>30033750</v>
      </c>
      <c r="N492">
        <v>30033750</v>
      </c>
      <c r="O492">
        <v>0</v>
      </c>
      <c r="P492" s="23">
        <v>46373</v>
      </c>
      <c r="Q492">
        <v>351</v>
      </c>
      <c r="R492">
        <v>1</v>
      </c>
      <c r="S492" t="s">
        <v>232</v>
      </c>
      <c r="T492">
        <v>30030000</v>
      </c>
      <c r="U492" s="20">
        <v>30030000</v>
      </c>
      <c r="V492" t="s">
        <v>283</v>
      </c>
      <c r="W492">
        <v>4565854000</v>
      </c>
      <c r="X492">
        <v>3638173000</v>
      </c>
      <c r="Y492">
        <v>927681000</v>
      </c>
      <c r="Z492">
        <v>0</v>
      </c>
      <c r="AA492" t="str">
        <f>+MID(Tabla_Consulta_desde_Reporte_de_Valorización_de_Instrumentos[[#This Row],[CODIGO_SBS]],7,1)</f>
        <v>1</v>
      </c>
      <c r="AB492" t="e">
        <f>_xlfn.XLOOKUP(Tabla_Consulta_desde_Reporte_de_Valorización_de_Instrumentos[[#This Row],[CODIGO_SBS]],G_P!A:A,G_P!E:E)</f>
        <v>#N/A</v>
      </c>
    </row>
    <row r="493" spans="2:28" hidden="1" x14ac:dyDescent="0.35">
      <c r="B493" s="22" t="s">
        <v>35557</v>
      </c>
      <c r="C493" t="s">
        <v>803</v>
      </c>
      <c r="D493" t="s">
        <v>372</v>
      </c>
      <c r="E493" t="s">
        <v>804</v>
      </c>
      <c r="F493" t="s">
        <v>35521</v>
      </c>
      <c r="G493" t="s">
        <v>231</v>
      </c>
      <c r="H493" t="e">
        <f>+INDEX(Parametria!$V:$V,MATCH(Tabla_Consulta_desde_Reporte_de_Valorización_de_Instrumentos[[#This Row],[CODIGO_SBS]],Parametria!$B:$B,0))</f>
        <v>#N/A</v>
      </c>
      <c r="I493" t="s">
        <v>805</v>
      </c>
      <c r="J493" t="s">
        <v>31472</v>
      </c>
      <c r="K493" t="s">
        <v>231</v>
      </c>
      <c r="L493">
        <v>1</v>
      </c>
      <c r="M493" s="20">
        <v>25028437.524999999</v>
      </c>
      <c r="N493">
        <v>25028437.524999999</v>
      </c>
      <c r="O493">
        <v>0</v>
      </c>
      <c r="P493" s="23">
        <v>46371</v>
      </c>
      <c r="Q493">
        <v>349</v>
      </c>
      <c r="R493">
        <v>1</v>
      </c>
      <c r="S493" t="s">
        <v>232</v>
      </c>
      <c r="T493">
        <v>25025277.800000001</v>
      </c>
      <c r="U493" s="20">
        <v>25025277.800000001</v>
      </c>
      <c r="V493" t="s">
        <v>283</v>
      </c>
      <c r="W493">
        <v>4565854000</v>
      </c>
      <c r="X493">
        <v>3638173000</v>
      </c>
      <c r="Y493">
        <v>927681000</v>
      </c>
      <c r="Z493">
        <v>0</v>
      </c>
      <c r="AA493" t="str">
        <f>+MID(Tabla_Consulta_desde_Reporte_de_Valorización_de_Instrumentos[[#This Row],[CODIGO_SBS]],7,1)</f>
        <v>1</v>
      </c>
      <c r="AB493" t="e">
        <f>_xlfn.XLOOKUP(Tabla_Consulta_desde_Reporte_de_Valorización_de_Instrumentos[[#This Row],[CODIGO_SBS]],G_P!A:A,G_P!E:E)</f>
        <v>#N/A</v>
      </c>
    </row>
    <row r="494" spans="2:28" hidden="1" x14ac:dyDescent="0.35">
      <c r="B494" s="22" t="s">
        <v>35557</v>
      </c>
      <c r="C494" t="s">
        <v>803</v>
      </c>
      <c r="D494" t="s">
        <v>372</v>
      </c>
      <c r="E494" t="s">
        <v>804</v>
      </c>
      <c r="F494" t="s">
        <v>35507</v>
      </c>
      <c r="G494" t="s">
        <v>231</v>
      </c>
      <c r="H494" t="e">
        <f>+INDEX(Parametria!$V:$V,MATCH(Tabla_Consulta_desde_Reporte_de_Valorización_de_Instrumentos[[#This Row],[CODIGO_SBS]],Parametria!$B:$B,0))</f>
        <v>#N/A</v>
      </c>
      <c r="I494" t="s">
        <v>805</v>
      </c>
      <c r="J494" t="s">
        <v>395</v>
      </c>
      <c r="K494" t="s">
        <v>231</v>
      </c>
      <c r="L494">
        <v>1</v>
      </c>
      <c r="M494" s="20">
        <v>15036750</v>
      </c>
      <c r="N494">
        <v>15036750</v>
      </c>
      <c r="O494">
        <v>0</v>
      </c>
      <c r="P494" s="23">
        <v>46350</v>
      </c>
      <c r="Q494">
        <v>328</v>
      </c>
      <c r="R494">
        <v>1</v>
      </c>
      <c r="S494" t="s">
        <v>232</v>
      </c>
      <c r="T494">
        <v>15034912.5</v>
      </c>
      <c r="U494" s="20">
        <v>15034912.5</v>
      </c>
      <c r="V494" t="s">
        <v>283</v>
      </c>
      <c r="W494">
        <v>4565854000</v>
      </c>
      <c r="X494">
        <v>3638173000</v>
      </c>
      <c r="Y494">
        <v>927681000</v>
      </c>
      <c r="Z494">
        <v>0</v>
      </c>
      <c r="AA494" t="str">
        <f>+MID(Tabla_Consulta_desde_Reporte_de_Valorización_de_Instrumentos[[#This Row],[CODIGO_SBS]],7,1)</f>
        <v>1</v>
      </c>
      <c r="AB494" t="e">
        <f>_xlfn.XLOOKUP(Tabla_Consulta_desde_Reporte_de_Valorización_de_Instrumentos[[#This Row],[CODIGO_SBS]],G_P!A:A,G_P!E:E)</f>
        <v>#N/A</v>
      </c>
    </row>
    <row r="495" spans="2:28" hidden="1" x14ac:dyDescent="0.35">
      <c r="B495" s="22" t="s">
        <v>35557</v>
      </c>
      <c r="C495" t="s">
        <v>803</v>
      </c>
      <c r="D495" t="s">
        <v>372</v>
      </c>
      <c r="E495" t="s">
        <v>804</v>
      </c>
      <c r="F495" t="s">
        <v>35508</v>
      </c>
      <c r="G495" t="s">
        <v>231</v>
      </c>
      <c r="H495" t="e">
        <f>+INDEX(Parametria!$V:$V,MATCH(Tabla_Consulta_desde_Reporte_de_Valorización_de_Instrumentos[[#This Row],[CODIGO_SBS]],Parametria!$B:$B,0))</f>
        <v>#N/A</v>
      </c>
      <c r="I495" t="s">
        <v>805</v>
      </c>
      <c r="J495" t="s">
        <v>395</v>
      </c>
      <c r="K495" t="s">
        <v>231</v>
      </c>
      <c r="L495">
        <v>1</v>
      </c>
      <c r="M495" s="20">
        <v>15036750</v>
      </c>
      <c r="N495">
        <v>15036750</v>
      </c>
      <c r="O495">
        <v>0</v>
      </c>
      <c r="P495" s="23">
        <v>46343</v>
      </c>
      <c r="Q495">
        <v>321</v>
      </c>
      <c r="R495">
        <v>1</v>
      </c>
      <c r="S495" t="s">
        <v>232</v>
      </c>
      <c r="T495">
        <v>15034912.5</v>
      </c>
      <c r="U495" s="20">
        <v>15034912.5</v>
      </c>
      <c r="V495" t="s">
        <v>283</v>
      </c>
      <c r="W495">
        <v>4565854000</v>
      </c>
      <c r="X495">
        <v>3638173000</v>
      </c>
      <c r="Y495">
        <v>927681000</v>
      </c>
      <c r="Z495">
        <v>0</v>
      </c>
      <c r="AA495" t="str">
        <f>+MID(Tabla_Consulta_desde_Reporte_de_Valorización_de_Instrumentos[[#This Row],[CODIGO_SBS]],7,1)</f>
        <v>1</v>
      </c>
      <c r="AB495" t="e">
        <f>_xlfn.XLOOKUP(Tabla_Consulta_desde_Reporte_de_Valorización_de_Instrumentos[[#This Row],[CODIGO_SBS]],G_P!A:A,G_P!E:E)</f>
        <v>#N/A</v>
      </c>
    </row>
    <row r="496" spans="2:28" hidden="1" x14ac:dyDescent="0.35">
      <c r="B496" s="22" t="s">
        <v>35557</v>
      </c>
      <c r="C496" t="s">
        <v>803</v>
      </c>
      <c r="D496" t="s">
        <v>372</v>
      </c>
      <c r="E496" t="s">
        <v>804</v>
      </c>
      <c r="F496" t="s">
        <v>35509</v>
      </c>
      <c r="G496" t="s">
        <v>231</v>
      </c>
      <c r="H496" t="e">
        <f>+INDEX(Parametria!$V:$V,MATCH(Tabla_Consulta_desde_Reporte_de_Valorización_de_Instrumentos[[#This Row],[CODIGO_SBS]],Parametria!$B:$B,0))</f>
        <v>#N/A</v>
      </c>
      <c r="I496" t="s">
        <v>805</v>
      </c>
      <c r="J496" t="s">
        <v>395</v>
      </c>
      <c r="K496" t="s">
        <v>231</v>
      </c>
      <c r="L496">
        <v>1</v>
      </c>
      <c r="M496" s="20">
        <v>15036750</v>
      </c>
      <c r="N496">
        <v>15036750</v>
      </c>
      <c r="O496">
        <v>0</v>
      </c>
      <c r="P496" s="23">
        <v>46328</v>
      </c>
      <c r="Q496">
        <v>306</v>
      </c>
      <c r="R496">
        <v>1</v>
      </c>
      <c r="S496" t="s">
        <v>232</v>
      </c>
      <c r="T496">
        <v>15034912.5</v>
      </c>
      <c r="U496" s="20">
        <v>15034912.5</v>
      </c>
      <c r="V496" t="s">
        <v>283</v>
      </c>
      <c r="W496">
        <v>4565854000</v>
      </c>
      <c r="X496">
        <v>3638173000</v>
      </c>
      <c r="Y496">
        <v>927681000</v>
      </c>
      <c r="Z496">
        <v>0</v>
      </c>
      <c r="AA496" t="str">
        <f>+MID(Tabla_Consulta_desde_Reporte_de_Valorización_de_Instrumentos[[#This Row],[CODIGO_SBS]],7,1)</f>
        <v>1</v>
      </c>
      <c r="AB496" t="e">
        <f>_xlfn.XLOOKUP(Tabla_Consulta_desde_Reporte_de_Valorización_de_Instrumentos[[#This Row],[CODIGO_SBS]],G_P!A:A,G_P!E:E)</f>
        <v>#N/A</v>
      </c>
    </row>
    <row r="497" spans="2:28" hidden="1" x14ac:dyDescent="0.35">
      <c r="B497" s="22" t="s">
        <v>35557</v>
      </c>
      <c r="C497" t="s">
        <v>803</v>
      </c>
      <c r="D497" t="s">
        <v>372</v>
      </c>
      <c r="E497" t="s">
        <v>804</v>
      </c>
      <c r="F497" t="s">
        <v>35510</v>
      </c>
      <c r="G497" t="s">
        <v>231</v>
      </c>
      <c r="H497" t="e">
        <f>+INDEX(Parametria!$V:$V,MATCH(Tabla_Consulta_desde_Reporte_de_Valorización_de_Instrumentos[[#This Row],[CODIGO_SBS]],Parametria!$B:$B,0))</f>
        <v>#N/A</v>
      </c>
      <c r="I497" t="s">
        <v>805</v>
      </c>
      <c r="J497" t="s">
        <v>807</v>
      </c>
      <c r="K497" t="s">
        <v>231</v>
      </c>
      <c r="L497">
        <v>1</v>
      </c>
      <c r="M497" s="20">
        <v>25060416.5</v>
      </c>
      <c r="N497">
        <v>25060416.5</v>
      </c>
      <c r="O497">
        <v>0</v>
      </c>
      <c r="P497" s="23">
        <v>46360</v>
      </c>
      <c r="Q497">
        <v>338</v>
      </c>
      <c r="R497">
        <v>1</v>
      </c>
      <c r="S497" t="s">
        <v>232</v>
      </c>
      <c r="T497">
        <v>25057395.675000001</v>
      </c>
      <c r="U497" s="20">
        <v>25057395.675000001</v>
      </c>
      <c r="V497" t="s">
        <v>283</v>
      </c>
      <c r="W497">
        <v>4565854000</v>
      </c>
      <c r="X497">
        <v>3638173000</v>
      </c>
      <c r="Y497">
        <v>927681000</v>
      </c>
      <c r="Z497">
        <v>0</v>
      </c>
      <c r="AA497" t="str">
        <f>+MID(Tabla_Consulta_desde_Reporte_de_Valorización_de_Instrumentos[[#This Row],[CODIGO_SBS]],7,1)</f>
        <v>1</v>
      </c>
      <c r="AB497" t="e">
        <f>_xlfn.XLOOKUP(Tabla_Consulta_desde_Reporte_de_Valorización_de_Instrumentos[[#This Row],[CODIGO_SBS]],G_P!A:A,G_P!E:E)</f>
        <v>#N/A</v>
      </c>
    </row>
    <row r="498" spans="2:28" hidden="1" x14ac:dyDescent="0.35">
      <c r="B498" s="22" t="s">
        <v>35557</v>
      </c>
      <c r="C498" t="s">
        <v>803</v>
      </c>
      <c r="D498" t="s">
        <v>372</v>
      </c>
      <c r="E498" t="s">
        <v>804</v>
      </c>
      <c r="F498" t="s">
        <v>35511</v>
      </c>
      <c r="G498" t="s">
        <v>231</v>
      </c>
      <c r="H498" t="e">
        <f>+INDEX(Parametria!$V:$V,MATCH(Tabla_Consulta_desde_Reporte_de_Valorización_de_Instrumentos[[#This Row],[CODIGO_SBS]],Parametria!$B:$B,0))</f>
        <v>#N/A</v>
      </c>
      <c r="I498" t="s">
        <v>805</v>
      </c>
      <c r="J498" t="s">
        <v>806</v>
      </c>
      <c r="K498" t="s">
        <v>231</v>
      </c>
      <c r="L498">
        <v>1</v>
      </c>
      <c r="M498" s="20">
        <v>10023750</v>
      </c>
      <c r="N498">
        <v>10023750</v>
      </c>
      <c r="O498">
        <v>0</v>
      </c>
      <c r="P498" s="23">
        <v>46328</v>
      </c>
      <c r="Q498">
        <v>306</v>
      </c>
      <c r="R498">
        <v>1</v>
      </c>
      <c r="S498" t="s">
        <v>232</v>
      </c>
      <c r="T498">
        <v>10022500</v>
      </c>
      <c r="U498" s="20">
        <v>10022500</v>
      </c>
      <c r="V498" t="s">
        <v>283</v>
      </c>
      <c r="W498">
        <v>4565854000</v>
      </c>
      <c r="X498">
        <v>3638173000</v>
      </c>
      <c r="Y498">
        <v>927681000</v>
      </c>
      <c r="Z498">
        <v>0</v>
      </c>
      <c r="AA498" t="str">
        <f>+MID(Tabla_Consulta_desde_Reporte_de_Valorización_de_Instrumentos[[#This Row],[CODIGO_SBS]],7,1)</f>
        <v>1</v>
      </c>
      <c r="AB498" t="e">
        <f>_xlfn.XLOOKUP(Tabla_Consulta_desde_Reporte_de_Valorización_de_Instrumentos[[#This Row],[CODIGO_SBS]],G_P!A:A,G_P!E:E)</f>
        <v>#N/A</v>
      </c>
    </row>
    <row r="499" spans="2:28" hidden="1" x14ac:dyDescent="0.35">
      <c r="B499" s="22" t="s">
        <v>35557</v>
      </c>
      <c r="C499" t="s">
        <v>803</v>
      </c>
      <c r="D499" t="s">
        <v>372</v>
      </c>
      <c r="E499" t="s">
        <v>804</v>
      </c>
      <c r="F499" t="s">
        <v>35506</v>
      </c>
      <c r="G499" t="s">
        <v>231</v>
      </c>
      <c r="H499" t="e">
        <f>+INDEX(Parametria!$V:$V,MATCH(Tabla_Consulta_desde_Reporte_de_Valorización_de_Instrumentos[[#This Row],[CODIGO_SBS]],Parametria!$B:$B,0))</f>
        <v>#N/A</v>
      </c>
      <c r="I499" t="s">
        <v>805</v>
      </c>
      <c r="J499" t="s">
        <v>806</v>
      </c>
      <c r="K499" t="s">
        <v>231</v>
      </c>
      <c r="L499">
        <v>1</v>
      </c>
      <c r="M499" s="20">
        <v>10023750</v>
      </c>
      <c r="N499">
        <v>10023750</v>
      </c>
      <c r="O499">
        <v>0</v>
      </c>
      <c r="P499" s="23">
        <v>46336</v>
      </c>
      <c r="Q499">
        <v>314</v>
      </c>
      <c r="R499">
        <v>1</v>
      </c>
      <c r="S499" t="s">
        <v>232</v>
      </c>
      <c r="T499">
        <v>10022500</v>
      </c>
      <c r="U499" s="20">
        <v>10022500</v>
      </c>
      <c r="V499" t="s">
        <v>283</v>
      </c>
      <c r="W499">
        <v>4565854000</v>
      </c>
      <c r="X499">
        <v>3638173000</v>
      </c>
      <c r="Y499">
        <v>927681000</v>
      </c>
      <c r="Z499">
        <v>0</v>
      </c>
      <c r="AA499" t="str">
        <f>+MID(Tabla_Consulta_desde_Reporte_de_Valorización_de_Instrumentos[[#This Row],[CODIGO_SBS]],7,1)</f>
        <v>1</v>
      </c>
      <c r="AB499" t="e">
        <f>_xlfn.XLOOKUP(Tabla_Consulta_desde_Reporte_de_Valorización_de_Instrumentos[[#This Row],[CODIGO_SBS]],G_P!A:A,G_P!E:E)</f>
        <v>#N/A</v>
      </c>
    </row>
    <row r="500" spans="2:28" hidden="1" x14ac:dyDescent="0.35">
      <c r="B500" s="22" t="s">
        <v>35557</v>
      </c>
      <c r="C500" t="s">
        <v>803</v>
      </c>
      <c r="D500" t="s">
        <v>372</v>
      </c>
      <c r="E500" t="s">
        <v>804</v>
      </c>
      <c r="F500" t="s">
        <v>35514</v>
      </c>
      <c r="G500" t="s">
        <v>231</v>
      </c>
      <c r="H500" t="e">
        <f>+INDEX(Parametria!$V:$V,MATCH(Tabla_Consulta_desde_Reporte_de_Valorización_de_Instrumentos[[#This Row],[CODIGO_SBS]],Parametria!$B:$B,0))</f>
        <v>#N/A</v>
      </c>
      <c r="I500" t="s">
        <v>805</v>
      </c>
      <c r="J500" t="s">
        <v>807</v>
      </c>
      <c r="K500" t="s">
        <v>231</v>
      </c>
      <c r="L500">
        <v>1</v>
      </c>
      <c r="M500" s="20">
        <v>20092500</v>
      </c>
      <c r="N500">
        <v>20092500</v>
      </c>
      <c r="O500">
        <v>0</v>
      </c>
      <c r="P500" s="23">
        <v>46324</v>
      </c>
      <c r="Q500">
        <v>302</v>
      </c>
      <c r="R500">
        <v>1</v>
      </c>
      <c r="S500" t="s">
        <v>232</v>
      </c>
      <c r="T500">
        <v>20090000</v>
      </c>
      <c r="U500" s="20">
        <v>20090000</v>
      </c>
      <c r="V500" t="s">
        <v>283</v>
      </c>
      <c r="W500">
        <v>4565854000</v>
      </c>
      <c r="X500">
        <v>3638173000</v>
      </c>
      <c r="Y500">
        <v>927681000</v>
      </c>
      <c r="Z500">
        <v>0</v>
      </c>
      <c r="AA500" t="str">
        <f>+MID(Tabla_Consulta_desde_Reporte_de_Valorización_de_Instrumentos[[#This Row],[CODIGO_SBS]],7,1)</f>
        <v>1</v>
      </c>
      <c r="AB500" t="e">
        <f>_xlfn.XLOOKUP(Tabla_Consulta_desde_Reporte_de_Valorización_de_Instrumentos[[#This Row],[CODIGO_SBS]],G_P!A:A,G_P!E:E)</f>
        <v>#N/A</v>
      </c>
    </row>
    <row r="501" spans="2:28" hidden="1" x14ac:dyDescent="0.35">
      <c r="B501" s="22" t="s">
        <v>35557</v>
      </c>
      <c r="C501" t="s">
        <v>803</v>
      </c>
      <c r="D501" t="s">
        <v>372</v>
      </c>
      <c r="E501" t="s">
        <v>804</v>
      </c>
      <c r="F501" t="s">
        <v>35515</v>
      </c>
      <c r="G501" t="s">
        <v>231</v>
      </c>
      <c r="H501" t="e">
        <f>+INDEX(Parametria!$V:$V,MATCH(Tabla_Consulta_desde_Reporte_de_Valorización_de_Instrumentos[[#This Row],[CODIGO_SBS]],Parametria!$B:$B,0))</f>
        <v>#N/A</v>
      </c>
      <c r="I501" t="s">
        <v>805</v>
      </c>
      <c r="J501" t="s">
        <v>807</v>
      </c>
      <c r="K501" t="s">
        <v>231</v>
      </c>
      <c r="L501">
        <v>1</v>
      </c>
      <c r="M501" s="20">
        <v>20092705.719999999</v>
      </c>
      <c r="N501">
        <v>20092705.719999999</v>
      </c>
      <c r="O501">
        <v>0</v>
      </c>
      <c r="P501" s="23">
        <v>46331</v>
      </c>
      <c r="Q501">
        <v>309</v>
      </c>
      <c r="R501">
        <v>1</v>
      </c>
      <c r="S501" t="s">
        <v>232</v>
      </c>
      <c r="T501">
        <v>20090200.16</v>
      </c>
      <c r="U501" s="20">
        <v>20090200.16</v>
      </c>
      <c r="V501" t="s">
        <v>283</v>
      </c>
      <c r="W501">
        <v>4565854000</v>
      </c>
      <c r="X501">
        <v>3638173000</v>
      </c>
      <c r="Y501">
        <v>927681000</v>
      </c>
      <c r="Z501">
        <v>0</v>
      </c>
      <c r="AA501" t="str">
        <f>+MID(Tabla_Consulta_desde_Reporte_de_Valorización_de_Instrumentos[[#This Row],[CODIGO_SBS]],7,1)</f>
        <v>1</v>
      </c>
      <c r="AB501" t="e">
        <f>_xlfn.XLOOKUP(Tabla_Consulta_desde_Reporte_de_Valorización_de_Instrumentos[[#This Row],[CODIGO_SBS]],G_P!A:A,G_P!E:E)</f>
        <v>#N/A</v>
      </c>
    </row>
    <row r="502" spans="2:28" hidden="1" x14ac:dyDescent="0.35">
      <c r="B502" s="22" t="s">
        <v>35557</v>
      </c>
      <c r="C502" t="s">
        <v>803</v>
      </c>
      <c r="D502" t="s">
        <v>372</v>
      </c>
      <c r="E502" t="s">
        <v>804</v>
      </c>
      <c r="F502" t="s">
        <v>35516</v>
      </c>
      <c r="G502" t="s">
        <v>231</v>
      </c>
      <c r="H502" t="e">
        <f>+INDEX(Parametria!$V:$V,MATCH(Tabla_Consulta_desde_Reporte_de_Valorización_de_Instrumentos[[#This Row],[CODIGO_SBS]],Parametria!$B:$B,0))</f>
        <v>#N/A</v>
      </c>
      <c r="I502" t="s">
        <v>805</v>
      </c>
      <c r="J502" t="s">
        <v>806</v>
      </c>
      <c r="K502" t="s">
        <v>231</v>
      </c>
      <c r="L502">
        <v>1</v>
      </c>
      <c r="M502" s="20">
        <v>20075000</v>
      </c>
      <c r="N502">
        <v>20075000</v>
      </c>
      <c r="O502">
        <v>0</v>
      </c>
      <c r="P502" s="23">
        <v>46352</v>
      </c>
      <c r="Q502">
        <v>330</v>
      </c>
      <c r="R502">
        <v>1</v>
      </c>
      <c r="S502" t="s">
        <v>232</v>
      </c>
      <c r="T502">
        <v>20072500</v>
      </c>
      <c r="U502" s="20">
        <v>20072500</v>
      </c>
      <c r="V502" t="s">
        <v>283</v>
      </c>
      <c r="W502">
        <v>4565854000</v>
      </c>
      <c r="X502">
        <v>3638173000</v>
      </c>
      <c r="Y502">
        <v>927681000</v>
      </c>
      <c r="Z502">
        <v>0</v>
      </c>
      <c r="AA502" t="str">
        <f>+MID(Tabla_Consulta_desde_Reporte_de_Valorización_de_Instrumentos[[#This Row],[CODIGO_SBS]],7,1)</f>
        <v>1</v>
      </c>
      <c r="AB502" t="e">
        <f>_xlfn.XLOOKUP(Tabla_Consulta_desde_Reporte_de_Valorización_de_Instrumentos[[#This Row],[CODIGO_SBS]],G_P!A:A,G_P!E:E)</f>
        <v>#N/A</v>
      </c>
    </row>
    <row r="503" spans="2:28" hidden="1" x14ac:dyDescent="0.35">
      <c r="B503" s="22" t="s">
        <v>35557</v>
      </c>
      <c r="C503" t="s">
        <v>803</v>
      </c>
      <c r="D503" t="s">
        <v>372</v>
      </c>
      <c r="E503" t="s">
        <v>804</v>
      </c>
      <c r="F503" t="s">
        <v>35517</v>
      </c>
      <c r="G503" t="s">
        <v>231</v>
      </c>
      <c r="H503" t="e">
        <f>+INDEX(Parametria!$V:$V,MATCH(Tabla_Consulta_desde_Reporte_de_Valorización_de_Instrumentos[[#This Row],[CODIGO_SBS]],Parametria!$B:$B,0))</f>
        <v>#N/A</v>
      </c>
      <c r="I503" t="s">
        <v>805</v>
      </c>
      <c r="J503" t="s">
        <v>807</v>
      </c>
      <c r="K503" t="s">
        <v>231</v>
      </c>
      <c r="L503">
        <v>1</v>
      </c>
      <c r="M503" s="20">
        <v>16050844.352</v>
      </c>
      <c r="N503">
        <v>16050844.352</v>
      </c>
      <c r="O503">
        <v>0</v>
      </c>
      <c r="P503" s="23">
        <v>46336</v>
      </c>
      <c r="Q503">
        <v>314</v>
      </c>
      <c r="R503">
        <v>1</v>
      </c>
      <c r="S503" t="s">
        <v>232</v>
      </c>
      <c r="T503">
        <v>16048888.800000001</v>
      </c>
      <c r="U503" s="20">
        <v>16048888.800000001</v>
      </c>
      <c r="V503" t="s">
        <v>283</v>
      </c>
      <c r="W503">
        <v>4565854000</v>
      </c>
      <c r="X503">
        <v>3638173000</v>
      </c>
      <c r="Y503">
        <v>927681000</v>
      </c>
      <c r="Z503">
        <v>0</v>
      </c>
      <c r="AA503" t="str">
        <f>+MID(Tabla_Consulta_desde_Reporte_de_Valorización_de_Instrumentos[[#This Row],[CODIGO_SBS]],7,1)</f>
        <v>1</v>
      </c>
      <c r="AB503" t="e">
        <f>_xlfn.XLOOKUP(Tabla_Consulta_desde_Reporte_de_Valorización_de_Instrumentos[[#This Row],[CODIGO_SBS]],G_P!A:A,G_P!E:E)</f>
        <v>#N/A</v>
      </c>
    </row>
    <row r="504" spans="2:28" hidden="1" x14ac:dyDescent="0.35">
      <c r="B504" s="22" t="s">
        <v>35557</v>
      </c>
      <c r="C504" t="s">
        <v>803</v>
      </c>
      <c r="D504" t="s">
        <v>372</v>
      </c>
      <c r="E504" t="s">
        <v>804</v>
      </c>
      <c r="F504" t="s">
        <v>35518</v>
      </c>
      <c r="G504" t="s">
        <v>231</v>
      </c>
      <c r="H504" t="e">
        <f>+INDEX(Parametria!$V:$V,MATCH(Tabla_Consulta_desde_Reporte_de_Valorización_de_Instrumentos[[#This Row],[CODIGO_SBS]],Parametria!$B:$B,0))</f>
        <v>#N/A</v>
      </c>
      <c r="I504" t="s">
        <v>805</v>
      </c>
      <c r="J504" t="s">
        <v>806</v>
      </c>
      <c r="K504" t="s">
        <v>231</v>
      </c>
      <c r="L504">
        <v>1</v>
      </c>
      <c r="M504" s="20">
        <v>12039000</v>
      </c>
      <c r="N504">
        <v>12039000</v>
      </c>
      <c r="O504">
        <v>0</v>
      </c>
      <c r="P504" s="23">
        <v>46338</v>
      </c>
      <c r="Q504">
        <v>316</v>
      </c>
      <c r="R504">
        <v>1</v>
      </c>
      <c r="S504" t="s">
        <v>232</v>
      </c>
      <c r="T504">
        <v>12037500</v>
      </c>
      <c r="U504" s="20">
        <v>12037500</v>
      </c>
      <c r="V504" t="s">
        <v>283</v>
      </c>
      <c r="W504">
        <v>4565854000</v>
      </c>
      <c r="X504">
        <v>3638173000</v>
      </c>
      <c r="Y504">
        <v>927681000</v>
      </c>
      <c r="Z504">
        <v>0</v>
      </c>
      <c r="AA504" t="str">
        <f>+MID(Tabla_Consulta_desde_Reporte_de_Valorización_de_Instrumentos[[#This Row],[CODIGO_SBS]],7,1)</f>
        <v>1</v>
      </c>
      <c r="AB504" t="e">
        <f>_xlfn.XLOOKUP(Tabla_Consulta_desde_Reporte_de_Valorización_de_Instrumentos[[#This Row],[CODIGO_SBS]],G_P!A:A,G_P!E:E)</f>
        <v>#N/A</v>
      </c>
    </row>
    <row r="505" spans="2:28" hidden="1" x14ac:dyDescent="0.35">
      <c r="B505" s="22" t="s">
        <v>35557</v>
      </c>
      <c r="C505" t="s">
        <v>803</v>
      </c>
      <c r="D505" t="s">
        <v>372</v>
      </c>
      <c r="E505" t="s">
        <v>804</v>
      </c>
      <c r="F505" t="s">
        <v>35519</v>
      </c>
      <c r="G505" t="s">
        <v>231</v>
      </c>
      <c r="H505" t="e">
        <f>+INDEX(Parametria!$V:$V,MATCH(Tabla_Consulta_desde_Reporte_de_Valorización_de_Instrumentos[[#This Row],[CODIGO_SBS]],Parametria!$B:$B,0))</f>
        <v>#N/A</v>
      </c>
      <c r="I505" t="s">
        <v>805</v>
      </c>
      <c r="J505" t="s">
        <v>395</v>
      </c>
      <c r="K505" t="s">
        <v>231</v>
      </c>
      <c r="L505">
        <v>1</v>
      </c>
      <c r="M505" s="20">
        <v>8025306.7359999996</v>
      </c>
      <c r="N505">
        <v>8025306.7359999996</v>
      </c>
      <c r="O505">
        <v>0</v>
      </c>
      <c r="P505" s="23">
        <v>46338</v>
      </c>
      <c r="Q505">
        <v>316</v>
      </c>
      <c r="R505">
        <v>1</v>
      </c>
      <c r="S505" t="s">
        <v>232</v>
      </c>
      <c r="T505">
        <v>8024333.4000000004</v>
      </c>
      <c r="U505" s="20">
        <v>8024333.4000000004</v>
      </c>
      <c r="V505" t="s">
        <v>283</v>
      </c>
      <c r="W505">
        <v>4565854000</v>
      </c>
      <c r="X505">
        <v>3638173000</v>
      </c>
      <c r="Y505">
        <v>927681000</v>
      </c>
      <c r="Z505">
        <v>0</v>
      </c>
      <c r="AA505" t="str">
        <f>+MID(Tabla_Consulta_desde_Reporte_de_Valorización_de_Instrumentos[[#This Row],[CODIGO_SBS]],7,1)</f>
        <v>1</v>
      </c>
      <c r="AB505" t="e">
        <f>_xlfn.XLOOKUP(Tabla_Consulta_desde_Reporte_de_Valorización_de_Instrumentos[[#This Row],[CODIGO_SBS]],G_P!A:A,G_P!E:E)</f>
        <v>#N/A</v>
      </c>
    </row>
    <row r="506" spans="2:28" hidden="1" x14ac:dyDescent="0.35">
      <c r="B506" s="22" t="s">
        <v>35557</v>
      </c>
      <c r="C506" t="s">
        <v>803</v>
      </c>
      <c r="D506" t="s">
        <v>372</v>
      </c>
      <c r="E506" t="s">
        <v>804</v>
      </c>
      <c r="F506" t="s">
        <v>32563</v>
      </c>
      <c r="G506" t="s">
        <v>231</v>
      </c>
      <c r="H506" t="e">
        <f>+INDEX(Parametria!$V:$V,MATCH(Tabla_Consulta_desde_Reporte_de_Valorización_de_Instrumentos[[#This Row],[CODIGO_SBS]],Parametria!$B:$B,0))</f>
        <v>#N/A</v>
      </c>
      <c r="I506" t="s">
        <v>805</v>
      </c>
      <c r="J506" t="s">
        <v>443</v>
      </c>
      <c r="K506" t="s">
        <v>231</v>
      </c>
      <c r="L506">
        <v>1</v>
      </c>
      <c r="M506" s="20">
        <v>46272933.088</v>
      </c>
      <c r="N506">
        <v>46272933.088</v>
      </c>
      <c r="O506">
        <v>0</v>
      </c>
      <c r="P506" s="23">
        <v>46294</v>
      </c>
      <c r="Q506">
        <v>272</v>
      </c>
      <c r="R506">
        <v>1</v>
      </c>
      <c r="S506" t="s">
        <v>232</v>
      </c>
      <c r="T506">
        <v>46267246.982000001</v>
      </c>
      <c r="U506" s="20">
        <v>46267246.982000001</v>
      </c>
      <c r="V506" t="s">
        <v>283</v>
      </c>
      <c r="W506">
        <v>4565854000</v>
      </c>
      <c r="X506">
        <v>3638173000</v>
      </c>
      <c r="Y506">
        <v>927681000</v>
      </c>
      <c r="Z506">
        <v>0</v>
      </c>
      <c r="AA506" t="str">
        <f>+MID(Tabla_Consulta_desde_Reporte_de_Valorización_de_Instrumentos[[#This Row],[CODIGO_SBS]],7,1)</f>
        <v>1</v>
      </c>
      <c r="AB506" t="e">
        <f>_xlfn.XLOOKUP(Tabla_Consulta_desde_Reporte_de_Valorización_de_Instrumentos[[#This Row],[CODIGO_SBS]],G_P!A:A,G_P!E:E)</f>
        <v>#N/A</v>
      </c>
    </row>
    <row r="507" spans="2:28" hidden="1" x14ac:dyDescent="0.35">
      <c r="B507" s="22" t="s">
        <v>35557</v>
      </c>
      <c r="C507" t="s">
        <v>803</v>
      </c>
      <c r="D507" t="s">
        <v>372</v>
      </c>
      <c r="E507" t="s">
        <v>804</v>
      </c>
      <c r="F507" t="s">
        <v>32910</v>
      </c>
      <c r="G507" t="s">
        <v>231</v>
      </c>
      <c r="H507" t="e">
        <f>+INDEX(Parametria!$V:$V,MATCH(Tabla_Consulta_desde_Reporte_de_Valorización_de_Instrumentos[[#This Row],[CODIGO_SBS]],Parametria!$B:$B,0))</f>
        <v>#N/A</v>
      </c>
      <c r="I507" t="s">
        <v>805</v>
      </c>
      <c r="J507" t="s">
        <v>395</v>
      </c>
      <c r="K507" t="s">
        <v>231</v>
      </c>
      <c r="L507">
        <v>1</v>
      </c>
      <c r="M507" s="20">
        <v>4020926.7239999999</v>
      </c>
      <c r="N507">
        <v>4020926.7239999999</v>
      </c>
      <c r="O507">
        <v>0</v>
      </c>
      <c r="P507" s="23">
        <v>46251</v>
      </c>
      <c r="Q507">
        <v>229</v>
      </c>
      <c r="R507">
        <v>1</v>
      </c>
      <c r="S507" t="s">
        <v>232</v>
      </c>
      <c r="T507">
        <v>4020440.0559999999</v>
      </c>
      <c r="U507" s="20">
        <v>4020440.0559999999</v>
      </c>
      <c r="V507" t="s">
        <v>283</v>
      </c>
      <c r="W507">
        <v>4565854000</v>
      </c>
      <c r="X507">
        <v>3638173000</v>
      </c>
      <c r="Y507">
        <v>927681000</v>
      </c>
      <c r="Z507">
        <v>0</v>
      </c>
      <c r="AA507" t="str">
        <f>+MID(Tabla_Consulta_desde_Reporte_de_Valorización_de_Instrumentos[[#This Row],[CODIGO_SBS]],7,1)</f>
        <v>1</v>
      </c>
      <c r="AB507" t="e">
        <f>_xlfn.XLOOKUP(Tabla_Consulta_desde_Reporte_de_Valorización_de_Instrumentos[[#This Row],[CODIGO_SBS]],G_P!A:A,G_P!E:E)</f>
        <v>#N/A</v>
      </c>
    </row>
    <row r="508" spans="2:28" hidden="1" x14ac:dyDescent="0.35">
      <c r="B508" s="22" t="s">
        <v>35557</v>
      </c>
      <c r="C508" t="s">
        <v>803</v>
      </c>
      <c r="D508" t="s">
        <v>372</v>
      </c>
      <c r="E508" t="s">
        <v>804</v>
      </c>
      <c r="F508" t="s">
        <v>32911</v>
      </c>
      <c r="G508" t="s">
        <v>231</v>
      </c>
      <c r="H508" t="e">
        <f>+INDEX(Parametria!$V:$V,MATCH(Tabla_Consulta_desde_Reporte_de_Valorización_de_Instrumentos[[#This Row],[CODIGO_SBS]],Parametria!$B:$B,0))</f>
        <v>#N/A</v>
      </c>
      <c r="I508" t="s">
        <v>805</v>
      </c>
      <c r="J508" t="s">
        <v>809</v>
      </c>
      <c r="K508" t="s">
        <v>231</v>
      </c>
      <c r="L508">
        <v>1</v>
      </c>
      <c r="M508" s="20">
        <v>9048375</v>
      </c>
      <c r="N508">
        <v>9048375</v>
      </c>
      <c r="O508">
        <v>0</v>
      </c>
      <c r="P508" s="23">
        <v>46251</v>
      </c>
      <c r="Q508">
        <v>229</v>
      </c>
      <c r="R508">
        <v>1</v>
      </c>
      <c r="S508" t="s">
        <v>232</v>
      </c>
      <c r="T508">
        <v>9047250</v>
      </c>
      <c r="U508" s="20">
        <v>9047250</v>
      </c>
      <c r="V508" t="s">
        <v>283</v>
      </c>
      <c r="W508">
        <v>4565854000</v>
      </c>
      <c r="X508">
        <v>3638173000</v>
      </c>
      <c r="Y508">
        <v>927681000</v>
      </c>
      <c r="Z508">
        <v>0</v>
      </c>
      <c r="AA508" t="str">
        <f>+MID(Tabla_Consulta_desde_Reporte_de_Valorización_de_Instrumentos[[#This Row],[CODIGO_SBS]],7,1)</f>
        <v>1</v>
      </c>
      <c r="AB508" t="e">
        <f>_xlfn.XLOOKUP(Tabla_Consulta_desde_Reporte_de_Valorización_de_Instrumentos[[#This Row],[CODIGO_SBS]],G_P!A:A,G_P!E:E)</f>
        <v>#N/A</v>
      </c>
    </row>
    <row r="509" spans="2:28" hidden="1" x14ac:dyDescent="0.35">
      <c r="B509" s="22" t="s">
        <v>35557</v>
      </c>
      <c r="C509" t="s">
        <v>803</v>
      </c>
      <c r="D509" t="s">
        <v>372</v>
      </c>
      <c r="E509" t="s">
        <v>804</v>
      </c>
      <c r="F509" t="s">
        <v>32909</v>
      </c>
      <c r="G509" t="s">
        <v>231</v>
      </c>
      <c r="H509" t="e">
        <f>+INDEX(Parametria!$V:$V,MATCH(Tabla_Consulta_desde_Reporte_de_Valorización_de_Instrumentos[[#This Row],[CODIGO_SBS]],Parametria!$B:$B,0))</f>
        <v>#N/A</v>
      </c>
      <c r="I509" t="s">
        <v>805</v>
      </c>
      <c r="J509" t="s">
        <v>809</v>
      </c>
      <c r="K509" t="s">
        <v>231</v>
      </c>
      <c r="L509">
        <v>1</v>
      </c>
      <c r="M509" s="20">
        <v>13069875</v>
      </c>
      <c r="N509">
        <v>13069875</v>
      </c>
      <c r="O509">
        <v>0</v>
      </c>
      <c r="P509" s="23">
        <v>46220</v>
      </c>
      <c r="Q509">
        <v>198</v>
      </c>
      <c r="R509">
        <v>1</v>
      </c>
      <c r="S509" t="s">
        <v>232</v>
      </c>
      <c r="T509">
        <v>13068250</v>
      </c>
      <c r="U509" s="20">
        <v>13068250</v>
      </c>
      <c r="V509" t="s">
        <v>283</v>
      </c>
      <c r="W509">
        <v>4565854000</v>
      </c>
      <c r="X509">
        <v>3638173000</v>
      </c>
      <c r="Y509">
        <v>927681000</v>
      </c>
      <c r="Z509">
        <v>0</v>
      </c>
      <c r="AA509" t="str">
        <f>+MID(Tabla_Consulta_desde_Reporte_de_Valorización_de_Instrumentos[[#This Row],[CODIGO_SBS]],7,1)</f>
        <v>1</v>
      </c>
      <c r="AB509" t="e">
        <f>_xlfn.XLOOKUP(Tabla_Consulta_desde_Reporte_de_Valorización_de_Instrumentos[[#This Row],[CODIGO_SBS]],G_P!A:A,G_P!E:E)</f>
        <v>#N/A</v>
      </c>
    </row>
    <row r="510" spans="2:28" hidden="1" x14ac:dyDescent="0.35">
      <c r="B510" s="22" t="s">
        <v>35557</v>
      </c>
      <c r="C510" t="s">
        <v>803</v>
      </c>
      <c r="D510" t="s">
        <v>372</v>
      </c>
      <c r="E510" t="s">
        <v>804</v>
      </c>
      <c r="F510" t="s">
        <v>35512</v>
      </c>
      <c r="G510" t="s">
        <v>231</v>
      </c>
      <c r="H510" t="e">
        <f>+INDEX(Parametria!$V:$V,MATCH(Tabla_Consulta_desde_Reporte_de_Valorización_de_Instrumentos[[#This Row],[CODIGO_SBS]],Parametria!$B:$B,0))</f>
        <v>#N/A</v>
      </c>
      <c r="I510" t="s">
        <v>805</v>
      </c>
      <c r="J510" t="s">
        <v>806</v>
      </c>
      <c r="K510" t="s">
        <v>231</v>
      </c>
      <c r="L510">
        <v>1</v>
      </c>
      <c r="M510" s="20">
        <v>15076875</v>
      </c>
      <c r="N510">
        <v>15076875</v>
      </c>
      <c r="O510">
        <v>0</v>
      </c>
      <c r="P510" s="23">
        <v>46280</v>
      </c>
      <c r="Q510">
        <v>258</v>
      </c>
      <c r="R510">
        <v>1</v>
      </c>
      <c r="S510" t="s">
        <v>232</v>
      </c>
      <c r="T510">
        <v>15075000</v>
      </c>
      <c r="U510" s="20">
        <v>15075000</v>
      </c>
      <c r="V510" t="s">
        <v>283</v>
      </c>
      <c r="W510">
        <v>4565854000</v>
      </c>
      <c r="X510">
        <v>3638173000</v>
      </c>
      <c r="Y510">
        <v>927681000</v>
      </c>
      <c r="Z510">
        <v>0</v>
      </c>
      <c r="AA510" t="str">
        <f>+MID(Tabla_Consulta_desde_Reporte_de_Valorización_de_Instrumentos[[#This Row],[CODIGO_SBS]],7,1)</f>
        <v>1</v>
      </c>
      <c r="AB510" t="e">
        <f>_xlfn.XLOOKUP(Tabla_Consulta_desde_Reporte_de_Valorización_de_Instrumentos[[#This Row],[CODIGO_SBS]],G_P!A:A,G_P!E:E)</f>
        <v>#N/A</v>
      </c>
    </row>
    <row r="511" spans="2:28" hidden="1" x14ac:dyDescent="0.35">
      <c r="B511" s="22" t="s">
        <v>35557</v>
      </c>
      <c r="C511" t="s">
        <v>803</v>
      </c>
      <c r="D511" t="s">
        <v>372</v>
      </c>
      <c r="E511" t="s">
        <v>804</v>
      </c>
      <c r="F511" t="s">
        <v>35513</v>
      </c>
      <c r="G511" t="s">
        <v>231</v>
      </c>
      <c r="H511" t="e">
        <f>+INDEX(Parametria!$V:$V,MATCH(Tabla_Consulta_desde_Reporte_de_Valorización_de_Instrumentos[[#This Row],[CODIGO_SBS]],Parametria!$B:$B,0))</f>
        <v>#N/A</v>
      </c>
      <c r="I511" t="s">
        <v>805</v>
      </c>
      <c r="J511" t="s">
        <v>807</v>
      </c>
      <c r="K511" t="s">
        <v>231</v>
      </c>
      <c r="L511">
        <v>1</v>
      </c>
      <c r="M511" s="20">
        <v>15076020.765000001</v>
      </c>
      <c r="N511">
        <v>15076020.765000001</v>
      </c>
      <c r="O511">
        <v>0</v>
      </c>
      <c r="P511" s="23">
        <v>46310</v>
      </c>
      <c r="Q511">
        <v>288</v>
      </c>
      <c r="R511">
        <v>1</v>
      </c>
      <c r="S511" t="s">
        <v>232</v>
      </c>
      <c r="T511">
        <v>15074166.6</v>
      </c>
      <c r="U511" s="20">
        <v>15074166.6</v>
      </c>
      <c r="V511" t="s">
        <v>283</v>
      </c>
      <c r="W511">
        <v>4565854000</v>
      </c>
      <c r="X511">
        <v>3638173000</v>
      </c>
      <c r="Y511">
        <v>927681000</v>
      </c>
      <c r="Z511">
        <v>0</v>
      </c>
      <c r="AA511" t="str">
        <f>+MID(Tabla_Consulta_desde_Reporte_de_Valorización_de_Instrumentos[[#This Row],[CODIGO_SBS]],7,1)</f>
        <v>1</v>
      </c>
      <c r="AB511" t="e">
        <f>_xlfn.XLOOKUP(Tabla_Consulta_desde_Reporte_de_Valorización_de_Instrumentos[[#This Row],[CODIGO_SBS]],G_P!A:A,G_P!E:E)</f>
        <v>#N/A</v>
      </c>
    </row>
    <row r="512" spans="2:28" hidden="1" x14ac:dyDescent="0.35">
      <c r="B512" s="22" t="s">
        <v>35557</v>
      </c>
      <c r="C512" t="s">
        <v>803</v>
      </c>
      <c r="D512" t="s">
        <v>372</v>
      </c>
      <c r="E512" t="s">
        <v>804</v>
      </c>
      <c r="F512" t="s">
        <v>32584</v>
      </c>
      <c r="G512" t="s">
        <v>231</v>
      </c>
      <c r="H512" t="e">
        <f>+INDEX(Parametria!$V:$V,MATCH(Tabla_Consulta_desde_Reporte_de_Valorización_de_Instrumentos[[#This Row],[CODIGO_SBS]],Parametria!$B:$B,0))</f>
        <v>#N/A</v>
      </c>
      <c r="I512" t="s">
        <v>805</v>
      </c>
      <c r="J512" t="s">
        <v>443</v>
      </c>
      <c r="K512" t="s">
        <v>231</v>
      </c>
      <c r="L512">
        <v>1</v>
      </c>
      <c r="M512" s="20">
        <v>17149599.728</v>
      </c>
      <c r="N512">
        <v>17149599.728</v>
      </c>
      <c r="O512">
        <v>0</v>
      </c>
      <c r="P512" s="23">
        <v>46167</v>
      </c>
      <c r="Q512">
        <v>145</v>
      </c>
      <c r="R512">
        <v>1</v>
      </c>
      <c r="S512" t="s">
        <v>232</v>
      </c>
      <c r="T512">
        <v>17147521.954</v>
      </c>
      <c r="U512" s="20">
        <v>17147521.954</v>
      </c>
      <c r="V512" t="s">
        <v>283</v>
      </c>
      <c r="W512">
        <v>4565854000</v>
      </c>
      <c r="X512">
        <v>3638173000</v>
      </c>
      <c r="Y512">
        <v>927681000</v>
      </c>
      <c r="Z512">
        <v>0</v>
      </c>
      <c r="AA512" t="str">
        <f>+MID(Tabla_Consulta_desde_Reporte_de_Valorización_de_Instrumentos[[#This Row],[CODIGO_SBS]],7,1)</f>
        <v>1</v>
      </c>
      <c r="AB512" t="e">
        <f>_xlfn.XLOOKUP(Tabla_Consulta_desde_Reporte_de_Valorización_de_Instrumentos[[#This Row],[CODIGO_SBS]],G_P!A:A,G_P!E:E)</f>
        <v>#N/A</v>
      </c>
    </row>
    <row r="513" spans="2:28" hidden="1" x14ac:dyDescent="0.35">
      <c r="B513" s="22" t="s">
        <v>35557</v>
      </c>
      <c r="C513" t="s">
        <v>803</v>
      </c>
      <c r="D513" t="s">
        <v>372</v>
      </c>
      <c r="E513" t="s">
        <v>804</v>
      </c>
      <c r="F513" t="s">
        <v>35600</v>
      </c>
      <c r="G513" t="s">
        <v>231</v>
      </c>
      <c r="H513" t="e">
        <f>+INDEX(Parametria!$V:$V,MATCH(Tabla_Consulta_desde_Reporte_de_Valorización_de_Instrumentos[[#This Row],[CODIGO_SBS]],Parametria!$B:$B,0))</f>
        <v>#N/A</v>
      </c>
      <c r="I513" t="s">
        <v>805</v>
      </c>
      <c r="J513" t="s">
        <v>443</v>
      </c>
      <c r="K513" t="s">
        <v>231</v>
      </c>
      <c r="L513">
        <v>1</v>
      </c>
      <c r="M513" s="20">
        <v>17149599.728</v>
      </c>
      <c r="N513">
        <v>17149599.728</v>
      </c>
      <c r="O513">
        <v>0</v>
      </c>
      <c r="P513" s="23">
        <v>46101</v>
      </c>
      <c r="Q513">
        <v>79</v>
      </c>
      <c r="R513">
        <v>1</v>
      </c>
      <c r="S513" t="s">
        <v>232</v>
      </c>
      <c r="T513">
        <v>17147521.954</v>
      </c>
      <c r="U513" s="20">
        <v>17147521.954</v>
      </c>
      <c r="V513" t="s">
        <v>283</v>
      </c>
      <c r="W513">
        <v>4565854000</v>
      </c>
      <c r="X513">
        <v>3638173000</v>
      </c>
      <c r="Y513">
        <v>927681000</v>
      </c>
      <c r="Z513">
        <v>0</v>
      </c>
      <c r="AA513" t="str">
        <f>+MID(Tabla_Consulta_desde_Reporte_de_Valorización_de_Instrumentos[[#This Row],[CODIGO_SBS]],7,1)</f>
        <v>1</v>
      </c>
      <c r="AB513" t="e">
        <f>_xlfn.XLOOKUP(Tabla_Consulta_desde_Reporte_de_Valorización_de_Instrumentos[[#This Row],[CODIGO_SBS]],G_P!A:A,G_P!E:E)</f>
        <v>#N/A</v>
      </c>
    </row>
    <row r="514" spans="2:28" hidden="1" x14ac:dyDescent="0.35">
      <c r="B514" s="22" t="s">
        <v>35557</v>
      </c>
      <c r="C514" t="s">
        <v>803</v>
      </c>
      <c r="D514" t="s">
        <v>372</v>
      </c>
      <c r="E514" t="s">
        <v>804</v>
      </c>
      <c r="F514" t="s">
        <v>32558</v>
      </c>
      <c r="G514" t="s">
        <v>231</v>
      </c>
      <c r="H514" t="e">
        <f>+INDEX(Parametria!$V:$V,MATCH(Tabla_Consulta_desde_Reporte_de_Valorización_de_Instrumentos[[#This Row],[CODIGO_SBS]],Parametria!$B:$B,0))</f>
        <v>#N/A</v>
      </c>
      <c r="I514" t="s">
        <v>805</v>
      </c>
      <c r="J514" t="s">
        <v>395</v>
      </c>
      <c r="K514" t="s">
        <v>231</v>
      </c>
      <c r="L514">
        <v>1</v>
      </c>
      <c r="M514" s="20">
        <v>30253865.760000002</v>
      </c>
      <c r="N514">
        <v>30253865.760000002</v>
      </c>
      <c r="O514">
        <v>0</v>
      </c>
      <c r="P514" s="23">
        <v>46314</v>
      </c>
      <c r="Q514">
        <v>292</v>
      </c>
      <c r="R514">
        <v>1</v>
      </c>
      <c r="S514" t="s">
        <v>232</v>
      </c>
      <c r="T514">
        <v>30250132.440000001</v>
      </c>
      <c r="U514" s="20">
        <v>30250132.440000001</v>
      </c>
      <c r="V514" t="s">
        <v>283</v>
      </c>
      <c r="W514">
        <v>4565854000</v>
      </c>
      <c r="X514">
        <v>3638173000</v>
      </c>
      <c r="Y514">
        <v>927681000</v>
      </c>
      <c r="Z514">
        <v>0</v>
      </c>
      <c r="AA514" t="str">
        <f>+MID(Tabla_Consulta_desde_Reporte_de_Valorización_de_Instrumentos[[#This Row],[CODIGO_SBS]],7,1)</f>
        <v>1</v>
      </c>
      <c r="AB514" t="e">
        <f>_xlfn.XLOOKUP(Tabla_Consulta_desde_Reporte_de_Valorización_de_Instrumentos[[#This Row],[CODIGO_SBS]],G_P!A:A,G_P!E:E)</f>
        <v>#N/A</v>
      </c>
    </row>
    <row r="515" spans="2:28" hidden="1" x14ac:dyDescent="0.35">
      <c r="B515" s="22" t="s">
        <v>35557</v>
      </c>
      <c r="C515" t="s">
        <v>803</v>
      </c>
      <c r="D515" t="s">
        <v>372</v>
      </c>
      <c r="E515" t="s">
        <v>804</v>
      </c>
      <c r="F515" t="s">
        <v>32573</v>
      </c>
      <c r="G515" t="s">
        <v>231</v>
      </c>
      <c r="H515" t="e">
        <f>+INDEX(Parametria!$V:$V,MATCH(Tabla_Consulta_desde_Reporte_de_Valorización_de_Instrumentos[[#This Row],[CODIGO_SBS]],Parametria!$B:$B,0))</f>
        <v>#N/A</v>
      </c>
      <c r="I515" t="s">
        <v>805</v>
      </c>
      <c r="J515" t="s">
        <v>395</v>
      </c>
      <c r="K515" t="s">
        <v>231</v>
      </c>
      <c r="L515">
        <v>1</v>
      </c>
      <c r="M515" s="20">
        <v>12071199.936000001</v>
      </c>
      <c r="N515">
        <v>12071199.936000001</v>
      </c>
      <c r="O515">
        <v>0</v>
      </c>
      <c r="P515" s="23">
        <v>46237</v>
      </c>
      <c r="Q515">
        <v>215</v>
      </c>
      <c r="R515">
        <v>1</v>
      </c>
      <c r="S515" t="s">
        <v>232</v>
      </c>
      <c r="T515">
        <v>12069716.604</v>
      </c>
      <c r="U515" s="20">
        <v>12069716.604</v>
      </c>
      <c r="V515" t="s">
        <v>283</v>
      </c>
      <c r="W515">
        <v>4565854000</v>
      </c>
      <c r="X515">
        <v>3638173000</v>
      </c>
      <c r="Y515">
        <v>927681000</v>
      </c>
      <c r="Z515">
        <v>0</v>
      </c>
      <c r="AA515" t="str">
        <f>+MID(Tabla_Consulta_desde_Reporte_de_Valorización_de_Instrumentos[[#This Row],[CODIGO_SBS]],7,1)</f>
        <v>1</v>
      </c>
      <c r="AB515" t="e">
        <f>_xlfn.XLOOKUP(Tabla_Consulta_desde_Reporte_de_Valorización_de_Instrumentos[[#This Row],[CODIGO_SBS]],G_P!A:A,G_P!E:E)</f>
        <v>#N/A</v>
      </c>
    </row>
    <row r="516" spans="2:28" hidden="1" x14ac:dyDescent="0.35">
      <c r="B516" s="22" t="s">
        <v>35557</v>
      </c>
      <c r="C516" t="s">
        <v>803</v>
      </c>
      <c r="D516" t="s">
        <v>372</v>
      </c>
      <c r="E516" t="s">
        <v>804</v>
      </c>
      <c r="F516" t="s">
        <v>32574</v>
      </c>
      <c r="G516" t="s">
        <v>231</v>
      </c>
      <c r="H516" t="e">
        <f>+INDEX(Parametria!$V:$V,MATCH(Tabla_Consulta_desde_Reporte_de_Valorización_de_Instrumentos[[#This Row],[CODIGO_SBS]],Parametria!$B:$B,0))</f>
        <v>#N/A</v>
      </c>
      <c r="I516" t="s">
        <v>805</v>
      </c>
      <c r="J516" t="s">
        <v>31472</v>
      </c>
      <c r="K516" t="s">
        <v>231</v>
      </c>
      <c r="L516">
        <v>1</v>
      </c>
      <c r="M516" s="20">
        <v>3017919.9360000002</v>
      </c>
      <c r="N516">
        <v>3017919.9360000002</v>
      </c>
      <c r="O516">
        <v>0</v>
      </c>
      <c r="P516" s="23">
        <v>46237</v>
      </c>
      <c r="Q516">
        <v>215</v>
      </c>
      <c r="R516">
        <v>1</v>
      </c>
      <c r="S516" t="s">
        <v>232</v>
      </c>
      <c r="T516">
        <v>3017546.6039999998</v>
      </c>
      <c r="U516" s="20">
        <v>3017546.6039999998</v>
      </c>
      <c r="V516" t="s">
        <v>283</v>
      </c>
      <c r="W516">
        <v>4565854000</v>
      </c>
      <c r="X516">
        <v>3638173000</v>
      </c>
      <c r="Y516">
        <v>927681000</v>
      </c>
      <c r="Z516">
        <v>0</v>
      </c>
      <c r="AA516" t="str">
        <f>+MID(Tabla_Consulta_desde_Reporte_de_Valorización_de_Instrumentos[[#This Row],[CODIGO_SBS]],7,1)</f>
        <v>1</v>
      </c>
      <c r="AB516" t="e">
        <f>_xlfn.XLOOKUP(Tabla_Consulta_desde_Reporte_de_Valorización_de_Instrumentos[[#This Row],[CODIGO_SBS]],G_P!A:A,G_P!E:E)</f>
        <v>#N/A</v>
      </c>
    </row>
    <row r="517" spans="2:28" hidden="1" x14ac:dyDescent="0.35">
      <c r="B517" s="22" t="s">
        <v>35557</v>
      </c>
      <c r="C517" t="s">
        <v>803</v>
      </c>
      <c r="D517" t="s">
        <v>372</v>
      </c>
      <c r="E517" t="s">
        <v>804</v>
      </c>
      <c r="F517" t="s">
        <v>32571</v>
      </c>
      <c r="G517" t="s">
        <v>231</v>
      </c>
      <c r="H517" t="e">
        <f>+INDEX(Parametria!$V:$V,MATCH(Tabla_Consulta_desde_Reporte_de_Valorización_de_Instrumentos[[#This Row],[CODIGO_SBS]],Parametria!$B:$B,0))</f>
        <v>#N/A</v>
      </c>
      <c r="I517" t="s">
        <v>805</v>
      </c>
      <c r="J517" t="s">
        <v>443</v>
      </c>
      <c r="K517" t="s">
        <v>231</v>
      </c>
      <c r="L517">
        <v>1</v>
      </c>
      <c r="M517" s="20">
        <v>15088999.92</v>
      </c>
      <c r="N517">
        <v>15088999.92</v>
      </c>
      <c r="O517">
        <v>0</v>
      </c>
      <c r="P517" s="23">
        <v>46230</v>
      </c>
      <c r="Q517">
        <v>208</v>
      </c>
      <c r="R517">
        <v>1</v>
      </c>
      <c r="S517" t="s">
        <v>232</v>
      </c>
      <c r="T517">
        <v>15087145.755000001</v>
      </c>
      <c r="U517" s="20">
        <v>15087145.755000001</v>
      </c>
      <c r="V517" t="s">
        <v>283</v>
      </c>
      <c r="W517">
        <v>4565854000</v>
      </c>
      <c r="X517">
        <v>3638173000</v>
      </c>
      <c r="Y517">
        <v>927681000</v>
      </c>
      <c r="Z517">
        <v>0</v>
      </c>
      <c r="AA517" t="str">
        <f>+MID(Tabla_Consulta_desde_Reporte_de_Valorización_de_Instrumentos[[#This Row],[CODIGO_SBS]],7,1)</f>
        <v>1</v>
      </c>
      <c r="AB517" t="e">
        <f>_xlfn.XLOOKUP(Tabla_Consulta_desde_Reporte_de_Valorización_de_Instrumentos[[#This Row],[CODIGO_SBS]],G_P!A:A,G_P!E:E)</f>
        <v>#N/A</v>
      </c>
    </row>
    <row r="518" spans="2:28" hidden="1" x14ac:dyDescent="0.35">
      <c r="B518" s="22" t="s">
        <v>35557</v>
      </c>
      <c r="C518" t="s">
        <v>803</v>
      </c>
      <c r="D518" t="s">
        <v>372</v>
      </c>
      <c r="E518" t="s">
        <v>804</v>
      </c>
      <c r="F518" t="s">
        <v>32560</v>
      </c>
      <c r="G518" t="s">
        <v>231</v>
      </c>
      <c r="H518" t="e">
        <f>+INDEX(Parametria!$V:$V,MATCH(Tabla_Consulta_desde_Reporte_de_Valorización_de_Instrumentos[[#This Row],[CODIGO_SBS]],Parametria!$B:$B,0))</f>
        <v>#N/A</v>
      </c>
      <c r="I518" t="s">
        <v>805</v>
      </c>
      <c r="J518" t="s">
        <v>395</v>
      </c>
      <c r="K518" t="s">
        <v>231</v>
      </c>
      <c r="L518">
        <v>1</v>
      </c>
      <c r="M518" s="20">
        <v>26277015.804000001</v>
      </c>
      <c r="N518">
        <v>26277015.804000001</v>
      </c>
      <c r="O518">
        <v>0</v>
      </c>
      <c r="P518" s="23">
        <v>46274</v>
      </c>
      <c r="Q518">
        <v>252</v>
      </c>
      <c r="R518">
        <v>1</v>
      </c>
      <c r="S518" t="s">
        <v>232</v>
      </c>
      <c r="T518">
        <v>26273794.690000001</v>
      </c>
      <c r="U518" s="20">
        <v>26273794.690000001</v>
      </c>
      <c r="V518" t="s">
        <v>283</v>
      </c>
      <c r="W518">
        <v>4565854000</v>
      </c>
      <c r="X518">
        <v>3638173000</v>
      </c>
      <c r="Y518">
        <v>927681000</v>
      </c>
      <c r="Z518">
        <v>0</v>
      </c>
      <c r="AA518" t="str">
        <f>+MID(Tabla_Consulta_desde_Reporte_de_Valorización_de_Instrumentos[[#This Row],[CODIGO_SBS]],7,1)</f>
        <v>1</v>
      </c>
      <c r="AB518" t="e">
        <f>_xlfn.XLOOKUP(Tabla_Consulta_desde_Reporte_de_Valorización_de_Instrumentos[[#This Row],[CODIGO_SBS]],G_P!A:A,G_P!E:E)</f>
        <v>#N/A</v>
      </c>
    </row>
    <row r="519" spans="2:28" hidden="1" x14ac:dyDescent="0.35">
      <c r="B519" s="22" t="s">
        <v>35557</v>
      </c>
      <c r="C519" t="s">
        <v>803</v>
      </c>
      <c r="D519" t="s">
        <v>372</v>
      </c>
      <c r="E519" t="s">
        <v>804</v>
      </c>
      <c r="F519" t="s">
        <v>32556</v>
      </c>
      <c r="G519" t="s">
        <v>231</v>
      </c>
      <c r="H519" t="e">
        <f>+INDEX(Parametria!$V:$V,MATCH(Tabla_Consulta_desde_Reporte_de_Valorización_de_Instrumentos[[#This Row],[CODIGO_SBS]],Parametria!$B:$B,0))</f>
        <v>#N/A</v>
      </c>
      <c r="I519" t="s">
        <v>805</v>
      </c>
      <c r="J519" t="s">
        <v>395</v>
      </c>
      <c r="K519" t="s">
        <v>231</v>
      </c>
      <c r="L519">
        <v>1</v>
      </c>
      <c r="M519" s="20">
        <v>40390610.759999998</v>
      </c>
      <c r="N519">
        <v>40390610.759999998</v>
      </c>
      <c r="O519">
        <v>0</v>
      </c>
      <c r="P519" s="23">
        <v>46302</v>
      </c>
      <c r="Q519">
        <v>280</v>
      </c>
      <c r="R519">
        <v>1</v>
      </c>
      <c r="S519" t="s">
        <v>232</v>
      </c>
      <c r="T519">
        <v>40385666.32</v>
      </c>
      <c r="U519" s="20">
        <v>40385666.32</v>
      </c>
      <c r="V519" t="s">
        <v>283</v>
      </c>
      <c r="W519">
        <v>4565854000</v>
      </c>
      <c r="X519">
        <v>3638173000</v>
      </c>
      <c r="Y519">
        <v>927681000</v>
      </c>
      <c r="Z519">
        <v>0</v>
      </c>
      <c r="AA519" t="str">
        <f>+MID(Tabla_Consulta_desde_Reporte_de_Valorización_de_Instrumentos[[#This Row],[CODIGO_SBS]],7,1)</f>
        <v>1</v>
      </c>
      <c r="AB519" t="e">
        <f>_xlfn.XLOOKUP(Tabla_Consulta_desde_Reporte_de_Valorización_de_Instrumentos[[#This Row],[CODIGO_SBS]],G_P!A:A,G_P!E:E)</f>
        <v>#N/A</v>
      </c>
    </row>
    <row r="520" spans="2:28" hidden="1" x14ac:dyDescent="0.35">
      <c r="B520" s="22" t="s">
        <v>35557</v>
      </c>
      <c r="C520" t="s">
        <v>803</v>
      </c>
      <c r="D520" t="s">
        <v>372</v>
      </c>
      <c r="E520" t="s">
        <v>804</v>
      </c>
      <c r="F520" t="s">
        <v>35601</v>
      </c>
      <c r="G520" t="s">
        <v>231</v>
      </c>
      <c r="H520" t="e">
        <f>+INDEX(Parametria!$V:$V,MATCH(Tabla_Consulta_desde_Reporte_de_Valorización_de_Instrumentos[[#This Row],[CODIGO_SBS]],Parametria!$B:$B,0))</f>
        <v>#N/A</v>
      </c>
      <c r="I520" t="s">
        <v>805</v>
      </c>
      <c r="J520" t="s">
        <v>395</v>
      </c>
      <c r="K520" t="s">
        <v>231</v>
      </c>
      <c r="L520">
        <v>1</v>
      </c>
      <c r="M520" s="20">
        <v>20191643.760000002</v>
      </c>
      <c r="N520">
        <v>20191643.760000002</v>
      </c>
      <c r="O520">
        <v>0</v>
      </c>
      <c r="P520" s="23">
        <v>46135</v>
      </c>
      <c r="Q520">
        <v>113</v>
      </c>
      <c r="R520">
        <v>1</v>
      </c>
      <c r="S520" t="s">
        <v>232</v>
      </c>
      <c r="T520">
        <v>20189154.879999999</v>
      </c>
      <c r="U520" s="20">
        <v>20189154.879999999</v>
      </c>
      <c r="V520" t="s">
        <v>283</v>
      </c>
      <c r="W520">
        <v>4565854000</v>
      </c>
      <c r="X520">
        <v>3638173000</v>
      </c>
      <c r="Y520">
        <v>927681000</v>
      </c>
      <c r="Z520">
        <v>0</v>
      </c>
      <c r="AA520" t="str">
        <f>+MID(Tabla_Consulta_desde_Reporte_de_Valorización_de_Instrumentos[[#This Row],[CODIGO_SBS]],7,1)</f>
        <v>1</v>
      </c>
      <c r="AB520" t="e">
        <f>_xlfn.XLOOKUP(Tabla_Consulta_desde_Reporte_de_Valorización_de_Instrumentos[[#This Row],[CODIGO_SBS]],G_P!A:A,G_P!E:E)</f>
        <v>#N/A</v>
      </c>
    </row>
    <row r="521" spans="2:28" hidden="1" x14ac:dyDescent="0.35">
      <c r="B521" s="22" t="s">
        <v>35557</v>
      </c>
      <c r="C521" t="s">
        <v>803</v>
      </c>
      <c r="D521" t="s">
        <v>372</v>
      </c>
      <c r="E521" t="s">
        <v>804</v>
      </c>
      <c r="F521" t="s">
        <v>35602</v>
      </c>
      <c r="G521" t="s">
        <v>231</v>
      </c>
      <c r="H521" t="e">
        <f>+INDEX(Parametria!$V:$V,MATCH(Tabla_Consulta_desde_Reporte_de_Valorización_de_Instrumentos[[#This Row],[CODIGO_SBS]],Parametria!$B:$B,0))</f>
        <v>#N/A</v>
      </c>
      <c r="I521" t="s">
        <v>805</v>
      </c>
      <c r="J521" t="s">
        <v>395</v>
      </c>
      <c r="K521" t="s">
        <v>231</v>
      </c>
      <c r="L521">
        <v>1</v>
      </c>
      <c r="M521" s="20">
        <v>20191643.760000002</v>
      </c>
      <c r="N521">
        <v>20191643.760000002</v>
      </c>
      <c r="O521">
        <v>0</v>
      </c>
      <c r="P521" s="23">
        <v>46070</v>
      </c>
      <c r="Q521">
        <v>48</v>
      </c>
      <c r="R521">
        <v>1</v>
      </c>
      <c r="S521" t="s">
        <v>232</v>
      </c>
      <c r="T521">
        <v>20189154.879999999</v>
      </c>
      <c r="U521" s="20">
        <v>20189154.879999999</v>
      </c>
      <c r="V521" t="s">
        <v>283</v>
      </c>
      <c r="W521">
        <v>4565854000</v>
      </c>
      <c r="X521">
        <v>3638173000</v>
      </c>
      <c r="Y521">
        <v>927681000</v>
      </c>
      <c r="Z521">
        <v>0</v>
      </c>
      <c r="AA521" t="str">
        <f>+MID(Tabla_Consulta_desde_Reporte_de_Valorización_de_Instrumentos[[#This Row],[CODIGO_SBS]],7,1)</f>
        <v>1</v>
      </c>
      <c r="AB521" t="e">
        <f>_xlfn.XLOOKUP(Tabla_Consulta_desde_Reporte_de_Valorización_de_Instrumentos[[#This Row],[CODIGO_SBS]],G_P!A:A,G_P!E:E)</f>
        <v>#N/A</v>
      </c>
    </row>
    <row r="522" spans="2:28" hidden="1" x14ac:dyDescent="0.35">
      <c r="B522" s="22" t="s">
        <v>35557</v>
      </c>
      <c r="C522" t="s">
        <v>803</v>
      </c>
      <c r="D522" t="s">
        <v>372</v>
      </c>
      <c r="E522" t="s">
        <v>804</v>
      </c>
      <c r="F522" t="s">
        <v>35603</v>
      </c>
      <c r="G522" t="s">
        <v>231</v>
      </c>
      <c r="H522" t="e">
        <f>+INDEX(Parametria!$V:$V,MATCH(Tabla_Consulta_desde_Reporte_de_Valorización_de_Instrumentos[[#This Row],[CODIGO_SBS]],Parametria!$B:$B,0))</f>
        <v>#N/A</v>
      </c>
      <c r="I522" t="s">
        <v>805</v>
      </c>
      <c r="J522" t="s">
        <v>395</v>
      </c>
      <c r="K522" t="s">
        <v>231</v>
      </c>
      <c r="L522">
        <v>1</v>
      </c>
      <c r="M522" s="20">
        <v>20191643.760000002</v>
      </c>
      <c r="N522">
        <v>20191643.760000002</v>
      </c>
      <c r="O522">
        <v>0</v>
      </c>
      <c r="P522" s="23">
        <v>46051</v>
      </c>
      <c r="Q522">
        <v>29</v>
      </c>
      <c r="R522">
        <v>1</v>
      </c>
      <c r="S522" t="s">
        <v>232</v>
      </c>
      <c r="T522">
        <v>20189154.879999999</v>
      </c>
      <c r="U522" s="20">
        <v>20189154.879999999</v>
      </c>
      <c r="V522" t="s">
        <v>283</v>
      </c>
      <c r="W522">
        <v>4565854000</v>
      </c>
      <c r="X522">
        <v>3638173000</v>
      </c>
      <c r="Y522">
        <v>927681000</v>
      </c>
      <c r="Z522">
        <v>0</v>
      </c>
      <c r="AA522" t="str">
        <f>+MID(Tabla_Consulta_desde_Reporte_de_Valorización_de_Instrumentos[[#This Row],[CODIGO_SBS]],7,1)</f>
        <v>1</v>
      </c>
      <c r="AB522" t="e">
        <f>_xlfn.XLOOKUP(Tabla_Consulta_desde_Reporte_de_Valorización_de_Instrumentos[[#This Row],[CODIGO_SBS]],G_P!A:A,G_P!E:E)</f>
        <v>#N/A</v>
      </c>
    </row>
    <row r="523" spans="2:28" hidden="1" x14ac:dyDescent="0.35">
      <c r="B523" s="22" t="s">
        <v>35557</v>
      </c>
      <c r="C523" t="s">
        <v>803</v>
      </c>
      <c r="D523" t="s">
        <v>372</v>
      </c>
      <c r="E523" t="s">
        <v>804</v>
      </c>
      <c r="F523" t="s">
        <v>32557</v>
      </c>
      <c r="G523" t="s">
        <v>231</v>
      </c>
      <c r="H523" t="e">
        <f>+INDEX(Parametria!$V:$V,MATCH(Tabla_Consulta_desde_Reporte_de_Valorización_de_Instrumentos[[#This Row],[CODIGO_SBS]],Parametria!$B:$B,0))</f>
        <v>#N/A</v>
      </c>
      <c r="I523" t="s">
        <v>805</v>
      </c>
      <c r="J523" t="s">
        <v>395</v>
      </c>
      <c r="K523" t="s">
        <v>231</v>
      </c>
      <c r="L523">
        <v>1</v>
      </c>
      <c r="M523" s="20">
        <v>17152319.456</v>
      </c>
      <c r="N523">
        <v>17152319.456</v>
      </c>
      <c r="O523">
        <v>0</v>
      </c>
      <c r="P523" s="23">
        <v>46308</v>
      </c>
      <c r="Q523">
        <v>286</v>
      </c>
      <c r="R523">
        <v>1</v>
      </c>
      <c r="S523" t="s">
        <v>232</v>
      </c>
      <c r="T523">
        <v>17150203.908</v>
      </c>
      <c r="U523" s="20">
        <v>17150203.908</v>
      </c>
      <c r="V523" t="s">
        <v>283</v>
      </c>
      <c r="W523">
        <v>4565854000</v>
      </c>
      <c r="X523">
        <v>3638173000</v>
      </c>
      <c r="Y523">
        <v>927681000</v>
      </c>
      <c r="Z523">
        <v>0</v>
      </c>
      <c r="AA523" t="str">
        <f>+MID(Tabla_Consulta_desde_Reporte_de_Valorización_de_Instrumentos[[#This Row],[CODIGO_SBS]],7,1)</f>
        <v>1</v>
      </c>
      <c r="AB523" t="e">
        <f>_xlfn.XLOOKUP(Tabla_Consulta_desde_Reporte_de_Valorización_de_Instrumentos[[#This Row],[CODIGO_SBS]],G_P!A:A,G_P!E:E)</f>
        <v>#N/A</v>
      </c>
    </row>
    <row r="524" spans="2:28" hidden="1" x14ac:dyDescent="0.35">
      <c r="B524" s="22" t="s">
        <v>35557</v>
      </c>
      <c r="C524" t="s">
        <v>803</v>
      </c>
      <c r="D524" t="s">
        <v>372</v>
      </c>
      <c r="E524" t="s">
        <v>804</v>
      </c>
      <c r="F524" t="s">
        <v>32586</v>
      </c>
      <c r="G524" t="s">
        <v>231</v>
      </c>
      <c r="H524" t="e">
        <f>+INDEX(Parametria!$V:$V,MATCH(Tabla_Consulta_desde_Reporte_de_Valorización_de_Instrumentos[[#This Row],[CODIGO_SBS]],Parametria!$B:$B,0))</f>
        <v>#N/A</v>
      </c>
      <c r="I524" t="s">
        <v>805</v>
      </c>
      <c r="J524" t="s">
        <v>443</v>
      </c>
      <c r="K524" t="s">
        <v>231</v>
      </c>
      <c r="L524">
        <v>1</v>
      </c>
      <c r="M524" s="20">
        <v>20224972.02</v>
      </c>
      <c r="N524">
        <v>20224972.02</v>
      </c>
      <c r="O524">
        <v>0</v>
      </c>
      <c r="P524" s="23">
        <v>46160</v>
      </c>
      <c r="Q524">
        <v>138</v>
      </c>
      <c r="R524">
        <v>1</v>
      </c>
      <c r="S524" t="s">
        <v>232</v>
      </c>
      <c r="T524">
        <v>20222499.800000001</v>
      </c>
      <c r="U524" s="20">
        <v>20222499.800000001</v>
      </c>
      <c r="V524" t="s">
        <v>283</v>
      </c>
      <c r="W524">
        <v>4565854000</v>
      </c>
      <c r="X524">
        <v>3638173000</v>
      </c>
      <c r="Y524">
        <v>927681000</v>
      </c>
      <c r="Z524">
        <v>0</v>
      </c>
      <c r="AA524" t="str">
        <f>+MID(Tabla_Consulta_desde_Reporte_de_Valorización_de_Instrumentos[[#This Row],[CODIGO_SBS]],7,1)</f>
        <v>1</v>
      </c>
      <c r="AB524" t="e">
        <f>_xlfn.XLOOKUP(Tabla_Consulta_desde_Reporte_de_Valorización_de_Instrumentos[[#This Row],[CODIGO_SBS]],G_P!A:A,G_P!E:E)</f>
        <v>#N/A</v>
      </c>
    </row>
    <row r="525" spans="2:28" hidden="1" x14ac:dyDescent="0.35">
      <c r="B525" s="22" t="s">
        <v>35557</v>
      </c>
      <c r="C525" t="s">
        <v>803</v>
      </c>
      <c r="D525" t="s">
        <v>372</v>
      </c>
      <c r="E525" t="s">
        <v>804</v>
      </c>
      <c r="F525" t="s">
        <v>32581</v>
      </c>
      <c r="G525" t="s">
        <v>231</v>
      </c>
      <c r="H525" t="e">
        <f>+INDEX(Parametria!$V:$V,MATCH(Tabla_Consulta_desde_Reporte_de_Valorización_de_Instrumentos[[#This Row],[CODIGO_SBS]],Parametria!$B:$B,0))</f>
        <v>#N/A</v>
      </c>
      <c r="I525" t="s">
        <v>805</v>
      </c>
      <c r="J525" t="s">
        <v>443</v>
      </c>
      <c r="K525" t="s">
        <v>231</v>
      </c>
      <c r="L525">
        <v>1</v>
      </c>
      <c r="M525" s="20">
        <v>26292463.625999998</v>
      </c>
      <c r="N525">
        <v>26292463.625999998</v>
      </c>
      <c r="O525">
        <v>0</v>
      </c>
      <c r="P525" s="23">
        <v>46217</v>
      </c>
      <c r="Q525">
        <v>195</v>
      </c>
      <c r="R525">
        <v>1</v>
      </c>
      <c r="S525" t="s">
        <v>232</v>
      </c>
      <c r="T525">
        <v>26289249.739999998</v>
      </c>
      <c r="U525" s="20">
        <v>26289249.739999998</v>
      </c>
      <c r="V525" t="s">
        <v>283</v>
      </c>
      <c r="W525">
        <v>4565854000</v>
      </c>
      <c r="X525">
        <v>3638173000</v>
      </c>
      <c r="Y525">
        <v>927681000</v>
      </c>
      <c r="Z525">
        <v>0</v>
      </c>
      <c r="AA525" t="str">
        <f>+MID(Tabla_Consulta_desde_Reporte_de_Valorización_de_Instrumentos[[#This Row],[CODIGO_SBS]],7,1)</f>
        <v>1</v>
      </c>
      <c r="AB525" t="e">
        <f>_xlfn.XLOOKUP(Tabla_Consulta_desde_Reporte_de_Valorización_de_Instrumentos[[#This Row],[CODIGO_SBS]],G_P!A:A,G_P!E:E)</f>
        <v>#N/A</v>
      </c>
    </row>
    <row r="526" spans="2:28" hidden="1" x14ac:dyDescent="0.35">
      <c r="B526" s="22" t="s">
        <v>35557</v>
      </c>
      <c r="C526" t="s">
        <v>803</v>
      </c>
      <c r="D526" t="s">
        <v>372</v>
      </c>
      <c r="E526" t="s">
        <v>804</v>
      </c>
      <c r="F526" t="s">
        <v>32564</v>
      </c>
      <c r="G526" t="s">
        <v>231</v>
      </c>
      <c r="H526" t="e">
        <f>+INDEX(Parametria!$V:$V,MATCH(Tabla_Consulta_desde_Reporte_de_Valorización_de_Instrumentos[[#This Row],[CODIGO_SBS]],Parametria!$B:$B,0))</f>
        <v>#N/A</v>
      </c>
      <c r="I526" t="s">
        <v>805</v>
      </c>
      <c r="J526" t="s">
        <v>443</v>
      </c>
      <c r="K526" t="s">
        <v>231</v>
      </c>
      <c r="L526">
        <v>1</v>
      </c>
      <c r="M526" s="20">
        <v>10106544.539999999</v>
      </c>
      <c r="N526">
        <v>10106544.539999999</v>
      </c>
      <c r="O526">
        <v>0</v>
      </c>
      <c r="P526" s="23">
        <v>46296</v>
      </c>
      <c r="Q526">
        <v>274</v>
      </c>
      <c r="R526">
        <v>1</v>
      </c>
      <c r="S526" t="s">
        <v>232</v>
      </c>
      <c r="T526">
        <v>10105305.65</v>
      </c>
      <c r="U526" s="20">
        <v>10105305.65</v>
      </c>
      <c r="V526" t="s">
        <v>283</v>
      </c>
      <c r="W526">
        <v>4565854000</v>
      </c>
      <c r="X526">
        <v>3638173000</v>
      </c>
      <c r="Y526">
        <v>927681000</v>
      </c>
      <c r="Z526">
        <v>0</v>
      </c>
      <c r="AA526" t="str">
        <f>+MID(Tabla_Consulta_desde_Reporte_de_Valorización_de_Instrumentos[[#This Row],[CODIGO_SBS]],7,1)</f>
        <v>1</v>
      </c>
      <c r="AB526" t="e">
        <f>_xlfn.XLOOKUP(Tabla_Consulta_desde_Reporte_de_Valorización_de_Instrumentos[[#This Row],[CODIGO_SBS]],G_P!A:A,G_P!E:E)</f>
        <v>#N/A</v>
      </c>
    </row>
    <row r="527" spans="2:28" hidden="1" x14ac:dyDescent="0.35">
      <c r="B527" s="22" t="s">
        <v>35557</v>
      </c>
      <c r="C527" t="s">
        <v>803</v>
      </c>
      <c r="D527" t="s">
        <v>372</v>
      </c>
      <c r="E527" t="s">
        <v>804</v>
      </c>
      <c r="F527" t="s">
        <v>32554</v>
      </c>
      <c r="G527" t="s">
        <v>231</v>
      </c>
      <c r="H527" t="e">
        <f>+INDEX(Parametria!$V:$V,MATCH(Tabla_Consulta_desde_Reporte_de_Valorización_de_Instrumentos[[#This Row],[CODIGO_SBS]],Parametria!$B:$B,0))</f>
        <v>#N/A</v>
      </c>
      <c r="I527" t="s">
        <v>805</v>
      </c>
      <c r="J527" t="s">
        <v>395</v>
      </c>
      <c r="K527" t="s">
        <v>231</v>
      </c>
      <c r="L527">
        <v>1</v>
      </c>
      <c r="M527" s="20">
        <v>30319633.620000001</v>
      </c>
      <c r="N527">
        <v>30319633.620000001</v>
      </c>
      <c r="O527">
        <v>0</v>
      </c>
      <c r="P527" s="23">
        <v>46296</v>
      </c>
      <c r="Q527">
        <v>274</v>
      </c>
      <c r="R527">
        <v>1</v>
      </c>
      <c r="S527" t="s">
        <v>232</v>
      </c>
      <c r="T527">
        <v>30315916.949999999</v>
      </c>
      <c r="U527" s="20">
        <v>30315916.949999999</v>
      </c>
      <c r="V527" t="s">
        <v>283</v>
      </c>
      <c r="W527">
        <v>4565854000</v>
      </c>
      <c r="X527">
        <v>3638173000</v>
      </c>
      <c r="Y527">
        <v>927681000</v>
      </c>
      <c r="Z527">
        <v>0</v>
      </c>
      <c r="AA527" t="str">
        <f>+MID(Tabla_Consulta_desde_Reporte_de_Valorización_de_Instrumentos[[#This Row],[CODIGO_SBS]],7,1)</f>
        <v>1</v>
      </c>
      <c r="AB527" t="e">
        <f>_xlfn.XLOOKUP(Tabla_Consulta_desde_Reporte_de_Valorización_de_Instrumentos[[#This Row],[CODIGO_SBS]],G_P!A:A,G_P!E:E)</f>
        <v>#N/A</v>
      </c>
    </row>
    <row r="528" spans="2:28" hidden="1" x14ac:dyDescent="0.35">
      <c r="B528" s="22" t="s">
        <v>35557</v>
      </c>
      <c r="C528" t="s">
        <v>803</v>
      </c>
      <c r="D528" t="s">
        <v>372</v>
      </c>
      <c r="E528" t="s">
        <v>804</v>
      </c>
      <c r="F528" t="s">
        <v>32555</v>
      </c>
      <c r="G528" t="s">
        <v>231</v>
      </c>
      <c r="H528" t="e">
        <f>+INDEX(Parametria!$V:$V,MATCH(Tabla_Consulta_desde_Reporte_de_Valorización_de_Instrumentos[[#This Row],[CODIGO_SBS]],Parametria!$B:$B,0))</f>
        <v>#N/A</v>
      </c>
      <c r="I528" t="s">
        <v>805</v>
      </c>
      <c r="J528" t="s">
        <v>31472</v>
      </c>
      <c r="K528" t="s">
        <v>231</v>
      </c>
      <c r="L528">
        <v>1</v>
      </c>
      <c r="M528" s="20">
        <v>10107021.84</v>
      </c>
      <c r="N528">
        <v>10107021.84</v>
      </c>
      <c r="O528">
        <v>0</v>
      </c>
      <c r="P528" s="23">
        <v>46296</v>
      </c>
      <c r="Q528">
        <v>274</v>
      </c>
      <c r="R528">
        <v>1</v>
      </c>
      <c r="S528" t="s">
        <v>232</v>
      </c>
      <c r="T528">
        <v>10105777.4</v>
      </c>
      <c r="U528" s="20">
        <v>10105777.4</v>
      </c>
      <c r="V528" t="s">
        <v>283</v>
      </c>
      <c r="W528">
        <v>4565854000</v>
      </c>
      <c r="X528">
        <v>3638173000</v>
      </c>
      <c r="Y528">
        <v>927681000</v>
      </c>
      <c r="Z528">
        <v>0</v>
      </c>
      <c r="AA528" t="str">
        <f>+MID(Tabla_Consulta_desde_Reporte_de_Valorización_de_Instrumentos[[#This Row],[CODIGO_SBS]],7,1)</f>
        <v>1</v>
      </c>
      <c r="AB528" t="e">
        <f>_xlfn.XLOOKUP(Tabla_Consulta_desde_Reporte_de_Valorización_de_Instrumentos[[#This Row],[CODIGO_SBS]],G_P!A:A,G_P!E:E)</f>
        <v>#N/A</v>
      </c>
    </row>
    <row r="529" spans="2:28" hidden="1" x14ac:dyDescent="0.35">
      <c r="B529" s="22" t="s">
        <v>35557</v>
      </c>
      <c r="C529" t="s">
        <v>803</v>
      </c>
      <c r="D529" t="s">
        <v>372</v>
      </c>
      <c r="E529" t="s">
        <v>804</v>
      </c>
      <c r="F529" t="s">
        <v>32562</v>
      </c>
      <c r="G529" t="s">
        <v>231</v>
      </c>
      <c r="H529" t="e">
        <f>+INDEX(Parametria!$V:$V,MATCH(Tabla_Consulta_desde_Reporte_de_Valorización_de_Instrumentos[[#This Row],[CODIGO_SBS]],Parametria!$B:$B,0))</f>
        <v>#N/A</v>
      </c>
      <c r="I529" t="s">
        <v>805</v>
      </c>
      <c r="J529" t="s">
        <v>395</v>
      </c>
      <c r="K529" t="s">
        <v>231</v>
      </c>
      <c r="L529">
        <v>1</v>
      </c>
      <c r="M529" s="20">
        <v>26277015.804000001</v>
      </c>
      <c r="N529">
        <v>26277015.804000001</v>
      </c>
      <c r="O529">
        <v>0</v>
      </c>
      <c r="P529" s="23">
        <v>46287</v>
      </c>
      <c r="Q529">
        <v>265</v>
      </c>
      <c r="R529">
        <v>1</v>
      </c>
      <c r="S529" t="s">
        <v>232</v>
      </c>
      <c r="T529">
        <v>26273794.690000001</v>
      </c>
      <c r="U529" s="20">
        <v>26273794.690000001</v>
      </c>
      <c r="V529" t="s">
        <v>283</v>
      </c>
      <c r="W529">
        <v>4565854000</v>
      </c>
      <c r="X529">
        <v>3638173000</v>
      </c>
      <c r="Y529">
        <v>927681000</v>
      </c>
      <c r="Z529">
        <v>0</v>
      </c>
      <c r="AA529" t="str">
        <f>+MID(Tabla_Consulta_desde_Reporte_de_Valorización_de_Instrumentos[[#This Row],[CODIGO_SBS]],7,1)</f>
        <v>1</v>
      </c>
      <c r="AB529" t="e">
        <f>_xlfn.XLOOKUP(Tabla_Consulta_desde_Reporte_de_Valorización_de_Instrumentos[[#This Row],[CODIGO_SBS]],G_P!A:A,G_P!E:E)</f>
        <v>#N/A</v>
      </c>
    </row>
    <row r="530" spans="2:28" hidden="1" x14ac:dyDescent="0.35">
      <c r="B530" s="22" t="s">
        <v>35557</v>
      </c>
      <c r="C530" t="s">
        <v>803</v>
      </c>
      <c r="D530" t="s">
        <v>372</v>
      </c>
      <c r="E530" t="s">
        <v>804</v>
      </c>
      <c r="F530" t="s">
        <v>32567</v>
      </c>
      <c r="G530" t="s">
        <v>231</v>
      </c>
      <c r="H530" t="e">
        <f>+INDEX(Parametria!$V:$V,MATCH(Tabla_Consulta_desde_Reporte_de_Valorización_de_Instrumentos[[#This Row],[CODIGO_SBS]],Parametria!$B:$B,0))</f>
        <v>#N/A</v>
      </c>
      <c r="I530" t="s">
        <v>805</v>
      </c>
      <c r="J530" t="s">
        <v>395</v>
      </c>
      <c r="K530" t="s">
        <v>231</v>
      </c>
      <c r="L530">
        <v>1</v>
      </c>
      <c r="M530" s="20">
        <v>31620833</v>
      </c>
      <c r="N530">
        <v>31620833</v>
      </c>
      <c r="O530">
        <v>0</v>
      </c>
      <c r="P530" s="23">
        <v>46254</v>
      </c>
      <c r="Q530">
        <v>232</v>
      </c>
      <c r="R530">
        <v>1</v>
      </c>
      <c r="S530" t="s">
        <v>232</v>
      </c>
      <c r="T530">
        <v>31616970.15625</v>
      </c>
      <c r="U530" s="20">
        <v>31616970.15625</v>
      </c>
      <c r="V530" t="s">
        <v>283</v>
      </c>
      <c r="W530">
        <v>4565854000</v>
      </c>
      <c r="X530">
        <v>3638173000</v>
      </c>
      <c r="Y530">
        <v>927681000</v>
      </c>
      <c r="Z530">
        <v>0</v>
      </c>
      <c r="AA530" t="str">
        <f>+MID(Tabla_Consulta_desde_Reporte_de_Valorización_de_Instrumentos[[#This Row],[CODIGO_SBS]],7,1)</f>
        <v>1</v>
      </c>
      <c r="AB530" t="e">
        <f>_xlfn.XLOOKUP(Tabla_Consulta_desde_Reporte_de_Valorización_de_Instrumentos[[#This Row],[CODIGO_SBS]],G_P!A:A,G_P!E:E)</f>
        <v>#N/A</v>
      </c>
    </row>
    <row r="531" spans="2:28" hidden="1" x14ac:dyDescent="0.35">
      <c r="B531" s="22" t="s">
        <v>35557</v>
      </c>
      <c r="C531" t="s">
        <v>803</v>
      </c>
      <c r="D531" t="s">
        <v>372</v>
      </c>
      <c r="E531" t="s">
        <v>804</v>
      </c>
      <c r="F531" t="s">
        <v>35604</v>
      </c>
      <c r="G531" t="s">
        <v>231</v>
      </c>
      <c r="H531" t="e">
        <f>+INDEX(Parametria!$V:$V,MATCH(Tabla_Consulta_desde_Reporte_de_Valorización_de_Instrumentos[[#This Row],[CODIGO_SBS]],Parametria!$B:$B,0))</f>
        <v>#N/A</v>
      </c>
      <c r="I531" t="s">
        <v>805</v>
      </c>
      <c r="J531" t="s">
        <v>443</v>
      </c>
      <c r="K531" t="s">
        <v>231</v>
      </c>
      <c r="L531">
        <v>1</v>
      </c>
      <c r="M531" s="20">
        <v>46135039.027199998</v>
      </c>
      <c r="N531">
        <v>46135039.027199998</v>
      </c>
      <c r="O531">
        <v>0</v>
      </c>
      <c r="P531" s="23">
        <v>46038</v>
      </c>
      <c r="Q531">
        <v>16</v>
      </c>
      <c r="R531">
        <v>1</v>
      </c>
      <c r="S531" t="s">
        <v>232</v>
      </c>
      <c r="T531">
        <v>46129465.704000004</v>
      </c>
      <c r="U531" s="20">
        <v>46129465.704000004</v>
      </c>
      <c r="V531" t="s">
        <v>283</v>
      </c>
      <c r="W531">
        <v>4565854000</v>
      </c>
      <c r="X531">
        <v>3638173000</v>
      </c>
      <c r="Y531">
        <v>927681000</v>
      </c>
      <c r="Z531">
        <v>0</v>
      </c>
      <c r="AA531" t="str">
        <f>+MID(Tabla_Consulta_desde_Reporte_de_Valorización_de_Instrumentos[[#This Row],[CODIGO_SBS]],7,1)</f>
        <v>1</v>
      </c>
      <c r="AB531" t="e">
        <f>_xlfn.XLOOKUP(Tabla_Consulta_desde_Reporte_de_Valorización_de_Instrumentos[[#This Row],[CODIGO_SBS]],G_P!A:A,G_P!E:E)</f>
        <v>#N/A</v>
      </c>
    </row>
    <row r="532" spans="2:28" hidden="1" x14ac:dyDescent="0.35">
      <c r="B532" s="22" t="s">
        <v>35557</v>
      </c>
      <c r="C532" t="s">
        <v>803</v>
      </c>
      <c r="D532" t="s">
        <v>372</v>
      </c>
      <c r="E532" t="s">
        <v>804</v>
      </c>
      <c r="F532" t="s">
        <v>32576</v>
      </c>
      <c r="G532" t="s">
        <v>231</v>
      </c>
      <c r="H532" t="e">
        <f>+INDEX(Parametria!$V:$V,MATCH(Tabla_Consulta_desde_Reporte_de_Valorización_de_Instrumentos[[#This Row],[CODIGO_SBS]],Parametria!$B:$B,0))</f>
        <v>#N/A</v>
      </c>
      <c r="I532" t="s">
        <v>805</v>
      </c>
      <c r="J532" t="s">
        <v>395</v>
      </c>
      <c r="K532" t="s">
        <v>231</v>
      </c>
      <c r="L532">
        <v>1</v>
      </c>
      <c r="M532" s="20">
        <v>31620833</v>
      </c>
      <c r="N532">
        <v>31620833</v>
      </c>
      <c r="O532">
        <v>0</v>
      </c>
      <c r="P532" s="23">
        <v>46245</v>
      </c>
      <c r="Q532">
        <v>223</v>
      </c>
      <c r="R532">
        <v>1</v>
      </c>
      <c r="S532" t="s">
        <v>232</v>
      </c>
      <c r="T532">
        <v>31616970.15625</v>
      </c>
      <c r="U532" s="20">
        <v>31616970.15625</v>
      </c>
      <c r="V532" t="s">
        <v>283</v>
      </c>
      <c r="W532">
        <v>4565854000</v>
      </c>
      <c r="X532">
        <v>3638173000</v>
      </c>
      <c r="Y532">
        <v>927681000</v>
      </c>
      <c r="Z532">
        <v>0</v>
      </c>
      <c r="AA532" t="str">
        <f>+MID(Tabla_Consulta_desde_Reporte_de_Valorización_de_Instrumentos[[#This Row],[CODIGO_SBS]],7,1)</f>
        <v>1</v>
      </c>
      <c r="AB532" t="e">
        <f>_xlfn.XLOOKUP(Tabla_Consulta_desde_Reporte_de_Valorización_de_Instrumentos[[#This Row],[CODIGO_SBS]],G_P!A:A,G_P!E:E)</f>
        <v>#N/A</v>
      </c>
    </row>
    <row r="533" spans="2:28" hidden="1" x14ac:dyDescent="0.35">
      <c r="B533" s="22" t="s">
        <v>35557</v>
      </c>
      <c r="C533" t="s">
        <v>803</v>
      </c>
      <c r="D533" t="s">
        <v>372</v>
      </c>
      <c r="E533" t="s">
        <v>804</v>
      </c>
      <c r="F533" t="s">
        <v>32561</v>
      </c>
      <c r="G533" t="s">
        <v>231</v>
      </c>
      <c r="H533" t="e">
        <f>+INDEX(Parametria!$V:$V,MATCH(Tabla_Consulta_desde_Reporte_de_Valorización_de_Instrumentos[[#This Row],[CODIGO_SBS]],Parametria!$B:$B,0))</f>
        <v>#N/A</v>
      </c>
      <c r="I533" t="s">
        <v>805</v>
      </c>
      <c r="J533" t="s">
        <v>395</v>
      </c>
      <c r="K533" t="s">
        <v>231</v>
      </c>
      <c r="L533">
        <v>1</v>
      </c>
      <c r="M533" s="20">
        <v>30344874.690000001</v>
      </c>
      <c r="N533">
        <v>30344874.690000001</v>
      </c>
      <c r="O533">
        <v>0</v>
      </c>
      <c r="P533" s="23">
        <v>46282</v>
      </c>
      <c r="Q533">
        <v>260</v>
      </c>
      <c r="R533">
        <v>1</v>
      </c>
      <c r="S533" t="s">
        <v>232</v>
      </c>
      <c r="T533">
        <v>30341166.359999999</v>
      </c>
      <c r="U533" s="20">
        <v>30341166.359999999</v>
      </c>
      <c r="V533" t="s">
        <v>283</v>
      </c>
      <c r="W533">
        <v>4565854000</v>
      </c>
      <c r="X533">
        <v>3638173000</v>
      </c>
      <c r="Y533">
        <v>927681000</v>
      </c>
      <c r="Z533">
        <v>0</v>
      </c>
      <c r="AA533" t="str">
        <f>+MID(Tabla_Consulta_desde_Reporte_de_Valorización_de_Instrumentos[[#This Row],[CODIGO_SBS]],7,1)</f>
        <v>1</v>
      </c>
      <c r="AB533" t="e">
        <f>_xlfn.XLOOKUP(Tabla_Consulta_desde_Reporte_de_Valorización_de_Instrumentos[[#This Row],[CODIGO_SBS]],G_P!A:A,G_P!E:E)</f>
        <v>#N/A</v>
      </c>
    </row>
    <row r="534" spans="2:28" hidden="1" x14ac:dyDescent="0.35">
      <c r="B534" s="22" t="s">
        <v>35557</v>
      </c>
      <c r="C534" t="s">
        <v>803</v>
      </c>
      <c r="D534" t="s">
        <v>372</v>
      </c>
      <c r="E534" t="s">
        <v>804</v>
      </c>
      <c r="F534" t="s">
        <v>32570</v>
      </c>
      <c r="G534" t="s">
        <v>231</v>
      </c>
      <c r="H534" t="e">
        <f>+INDEX(Parametria!$V:$V,MATCH(Tabla_Consulta_desde_Reporte_de_Valorización_de_Instrumentos[[#This Row],[CODIGO_SBS]],Parametria!$B:$B,0))</f>
        <v>#N/A</v>
      </c>
      <c r="I534" t="s">
        <v>805</v>
      </c>
      <c r="J534" t="s">
        <v>806</v>
      </c>
      <c r="K534" t="s">
        <v>231</v>
      </c>
      <c r="L534">
        <v>1</v>
      </c>
      <c r="M534" s="20">
        <v>20228884.16</v>
      </c>
      <c r="N534">
        <v>20228884.16</v>
      </c>
      <c r="O534">
        <v>0</v>
      </c>
      <c r="P534" s="23">
        <v>46268</v>
      </c>
      <c r="Q534">
        <v>246</v>
      </c>
      <c r="R534">
        <v>1</v>
      </c>
      <c r="S534" t="s">
        <v>232</v>
      </c>
      <c r="T534">
        <v>20226423.039999999</v>
      </c>
      <c r="U534" s="20">
        <v>20226423.039999999</v>
      </c>
      <c r="V534" t="s">
        <v>283</v>
      </c>
      <c r="W534">
        <v>4565854000</v>
      </c>
      <c r="X534">
        <v>3638173000</v>
      </c>
      <c r="Y534">
        <v>927681000</v>
      </c>
      <c r="Z534">
        <v>0</v>
      </c>
      <c r="AA534" t="str">
        <f>+MID(Tabla_Consulta_desde_Reporte_de_Valorización_de_Instrumentos[[#This Row],[CODIGO_SBS]],7,1)</f>
        <v>1</v>
      </c>
      <c r="AB534" t="e">
        <f>_xlfn.XLOOKUP(Tabla_Consulta_desde_Reporte_de_Valorización_de_Instrumentos[[#This Row],[CODIGO_SBS]],G_P!A:A,G_P!E:E)</f>
        <v>#N/A</v>
      </c>
    </row>
    <row r="535" spans="2:28" hidden="1" x14ac:dyDescent="0.35">
      <c r="B535" s="22" t="s">
        <v>35557</v>
      </c>
      <c r="C535" t="s">
        <v>803</v>
      </c>
      <c r="D535" t="s">
        <v>372</v>
      </c>
      <c r="E535" t="s">
        <v>804</v>
      </c>
      <c r="F535" t="s">
        <v>32559</v>
      </c>
      <c r="G535" t="s">
        <v>231</v>
      </c>
      <c r="H535" t="e">
        <f>+INDEX(Parametria!$V:$V,MATCH(Tabla_Consulta_desde_Reporte_de_Valorización_de_Instrumentos[[#This Row],[CODIGO_SBS]],Parametria!$B:$B,0))</f>
        <v>#N/A</v>
      </c>
      <c r="I535" t="s">
        <v>805</v>
      </c>
      <c r="J535" t="s">
        <v>395</v>
      </c>
      <c r="K535" t="s">
        <v>231</v>
      </c>
      <c r="L535">
        <v>1</v>
      </c>
      <c r="M535" s="20">
        <v>10113925</v>
      </c>
      <c r="N535">
        <v>10113925</v>
      </c>
      <c r="O535">
        <v>0</v>
      </c>
      <c r="P535" s="23">
        <v>46268</v>
      </c>
      <c r="Q535">
        <v>246</v>
      </c>
      <c r="R535">
        <v>1</v>
      </c>
      <c r="S535" t="s">
        <v>232</v>
      </c>
      <c r="T535">
        <v>10112700</v>
      </c>
      <c r="U535" s="20">
        <v>10112700</v>
      </c>
      <c r="V535" t="s">
        <v>283</v>
      </c>
      <c r="W535">
        <v>4565854000</v>
      </c>
      <c r="X535">
        <v>3638173000</v>
      </c>
      <c r="Y535">
        <v>927681000</v>
      </c>
      <c r="Z535">
        <v>0</v>
      </c>
      <c r="AA535" t="str">
        <f>+MID(Tabla_Consulta_desde_Reporte_de_Valorización_de_Instrumentos[[#This Row],[CODIGO_SBS]],7,1)</f>
        <v>1</v>
      </c>
      <c r="AB535" t="e">
        <f>_xlfn.XLOOKUP(Tabla_Consulta_desde_Reporte_de_Valorización_de_Instrumentos[[#This Row],[CODIGO_SBS]],G_P!A:A,G_P!E:E)</f>
        <v>#N/A</v>
      </c>
    </row>
    <row r="536" spans="2:28" hidden="1" x14ac:dyDescent="0.35">
      <c r="B536" s="22" t="s">
        <v>35557</v>
      </c>
      <c r="C536" t="s">
        <v>803</v>
      </c>
      <c r="D536" t="s">
        <v>372</v>
      </c>
      <c r="E536" t="s">
        <v>804</v>
      </c>
      <c r="F536" t="s">
        <v>35605</v>
      </c>
      <c r="G536" t="s">
        <v>231</v>
      </c>
      <c r="H536" t="e">
        <f>+INDEX(Parametria!$V:$V,MATCH(Tabla_Consulta_desde_Reporte_de_Valorización_de_Instrumentos[[#This Row],[CODIGO_SBS]],Parametria!$B:$B,0))</f>
        <v>#N/A</v>
      </c>
      <c r="I536" t="s">
        <v>805</v>
      </c>
      <c r="J536" t="s">
        <v>443</v>
      </c>
      <c r="K536" t="s">
        <v>231</v>
      </c>
      <c r="L536">
        <v>1</v>
      </c>
      <c r="M536" s="20">
        <v>25864649.337000001</v>
      </c>
      <c r="N536">
        <v>25864649.337000001</v>
      </c>
      <c r="O536">
        <v>0</v>
      </c>
      <c r="P536" s="23">
        <v>46155</v>
      </c>
      <c r="Q536">
        <v>133</v>
      </c>
      <c r="R536">
        <v>1</v>
      </c>
      <c r="S536" t="s">
        <v>232</v>
      </c>
      <c r="T536">
        <v>25861532.675999999</v>
      </c>
      <c r="U536" s="20">
        <v>25861532.675999999</v>
      </c>
      <c r="V536" t="s">
        <v>283</v>
      </c>
      <c r="W536">
        <v>4565854000</v>
      </c>
      <c r="X536">
        <v>3638173000</v>
      </c>
      <c r="Y536">
        <v>927681000</v>
      </c>
      <c r="Z536">
        <v>0</v>
      </c>
      <c r="AA536" t="str">
        <f>+MID(Tabla_Consulta_desde_Reporte_de_Valorización_de_Instrumentos[[#This Row],[CODIGO_SBS]],7,1)</f>
        <v>1</v>
      </c>
      <c r="AB536" t="e">
        <f>_xlfn.XLOOKUP(Tabla_Consulta_desde_Reporte_de_Valorización_de_Instrumentos[[#This Row],[CODIGO_SBS]],G_P!A:A,G_P!E:E)</f>
        <v>#N/A</v>
      </c>
    </row>
    <row r="537" spans="2:28" hidden="1" x14ac:dyDescent="0.35">
      <c r="B537" s="22" t="s">
        <v>35557</v>
      </c>
      <c r="C537" t="s">
        <v>803</v>
      </c>
      <c r="D537" t="s">
        <v>372</v>
      </c>
      <c r="E537" t="s">
        <v>804</v>
      </c>
      <c r="F537" t="s">
        <v>35606</v>
      </c>
      <c r="G537" t="s">
        <v>231</v>
      </c>
      <c r="H537" t="e">
        <f>+INDEX(Parametria!$V:$V,MATCH(Tabla_Consulta_desde_Reporte_de_Valorización_de_Instrumentos[[#This Row],[CODIGO_SBS]],Parametria!$B:$B,0))</f>
        <v>#N/A</v>
      </c>
      <c r="I537" t="s">
        <v>805</v>
      </c>
      <c r="J537" t="s">
        <v>807</v>
      </c>
      <c r="K537" t="s">
        <v>231</v>
      </c>
      <c r="L537">
        <v>1</v>
      </c>
      <c r="M537" s="20">
        <v>20281199.239999998</v>
      </c>
      <c r="N537">
        <v>20281199.239999998</v>
      </c>
      <c r="O537">
        <v>0</v>
      </c>
      <c r="P537" s="23">
        <v>46099</v>
      </c>
      <c r="Q537">
        <v>77</v>
      </c>
      <c r="R537">
        <v>1</v>
      </c>
      <c r="S537" t="s">
        <v>232</v>
      </c>
      <c r="T537">
        <v>20278732.579999998</v>
      </c>
      <c r="U537" s="20">
        <v>20278732.579999998</v>
      </c>
      <c r="V537" t="s">
        <v>283</v>
      </c>
      <c r="W537">
        <v>4565854000</v>
      </c>
      <c r="X537">
        <v>3638173000</v>
      </c>
      <c r="Y537">
        <v>927681000</v>
      </c>
      <c r="Z537">
        <v>0</v>
      </c>
      <c r="AA537" t="str">
        <f>+MID(Tabla_Consulta_desde_Reporte_de_Valorización_de_Instrumentos[[#This Row],[CODIGO_SBS]],7,1)</f>
        <v>1</v>
      </c>
      <c r="AB537" t="e">
        <f>_xlfn.XLOOKUP(Tabla_Consulta_desde_Reporte_de_Valorización_de_Instrumentos[[#This Row],[CODIGO_SBS]],G_P!A:A,G_P!E:E)</f>
        <v>#N/A</v>
      </c>
    </row>
    <row r="538" spans="2:28" hidden="1" x14ac:dyDescent="0.35">
      <c r="B538" s="22" t="s">
        <v>35557</v>
      </c>
      <c r="C538" t="s">
        <v>803</v>
      </c>
      <c r="D538" t="s">
        <v>372</v>
      </c>
      <c r="E538" t="s">
        <v>804</v>
      </c>
      <c r="F538" t="s">
        <v>35607</v>
      </c>
      <c r="G538" t="s">
        <v>231</v>
      </c>
      <c r="H538" t="e">
        <f>+INDEX(Parametria!$V:$V,MATCH(Tabla_Consulta_desde_Reporte_de_Valorización_de_Instrumentos[[#This Row],[CODIGO_SBS]],Parametria!$B:$B,0))</f>
        <v>#N/A</v>
      </c>
      <c r="I538" t="s">
        <v>805</v>
      </c>
      <c r="J538" t="s">
        <v>807</v>
      </c>
      <c r="K538" t="s">
        <v>231</v>
      </c>
      <c r="L538">
        <v>1</v>
      </c>
      <c r="M538" s="20">
        <v>20281199.239999998</v>
      </c>
      <c r="N538">
        <v>20281199.239999998</v>
      </c>
      <c r="O538">
        <v>0</v>
      </c>
      <c r="P538" s="23">
        <v>46141</v>
      </c>
      <c r="Q538">
        <v>119</v>
      </c>
      <c r="R538">
        <v>1</v>
      </c>
      <c r="S538" t="s">
        <v>232</v>
      </c>
      <c r="T538">
        <v>20278732.579999998</v>
      </c>
      <c r="U538" s="20">
        <v>20278732.579999998</v>
      </c>
      <c r="V538" t="s">
        <v>283</v>
      </c>
      <c r="W538">
        <v>4565854000</v>
      </c>
      <c r="X538">
        <v>3638173000</v>
      </c>
      <c r="Y538">
        <v>927681000</v>
      </c>
      <c r="Z538">
        <v>0</v>
      </c>
      <c r="AA538" t="str">
        <f>+MID(Tabla_Consulta_desde_Reporte_de_Valorización_de_Instrumentos[[#This Row],[CODIGO_SBS]],7,1)</f>
        <v>1</v>
      </c>
      <c r="AB538" t="e">
        <f>_xlfn.XLOOKUP(Tabla_Consulta_desde_Reporte_de_Valorización_de_Instrumentos[[#This Row],[CODIGO_SBS]],G_P!A:A,G_P!E:E)</f>
        <v>#N/A</v>
      </c>
    </row>
    <row r="539" spans="2:28" hidden="1" x14ac:dyDescent="0.35">
      <c r="B539" s="22" t="s">
        <v>35557</v>
      </c>
      <c r="C539" t="s">
        <v>803</v>
      </c>
      <c r="D539" t="s">
        <v>372</v>
      </c>
      <c r="E539" t="s">
        <v>804</v>
      </c>
      <c r="F539" t="s">
        <v>32585</v>
      </c>
      <c r="G539" t="s">
        <v>231</v>
      </c>
      <c r="H539" t="e">
        <f>+INDEX(Parametria!$V:$V,MATCH(Tabla_Consulta_desde_Reporte_de_Valorización_de_Instrumentos[[#This Row],[CODIGO_SBS]],Parametria!$B:$B,0))</f>
        <v>#N/A</v>
      </c>
      <c r="I539" t="s">
        <v>805</v>
      </c>
      <c r="J539" t="s">
        <v>807</v>
      </c>
      <c r="K539" t="s">
        <v>231</v>
      </c>
      <c r="L539">
        <v>1</v>
      </c>
      <c r="M539" s="20">
        <v>20281199.239999998</v>
      </c>
      <c r="N539">
        <v>20281199.239999998</v>
      </c>
      <c r="O539">
        <v>0</v>
      </c>
      <c r="P539" s="23">
        <v>46169</v>
      </c>
      <c r="Q539">
        <v>147</v>
      </c>
      <c r="R539">
        <v>1</v>
      </c>
      <c r="S539" t="s">
        <v>232</v>
      </c>
      <c r="T539">
        <v>20278732.579999998</v>
      </c>
      <c r="U539" s="20">
        <v>20278732.579999998</v>
      </c>
      <c r="V539" t="s">
        <v>283</v>
      </c>
      <c r="W539">
        <v>4565854000</v>
      </c>
      <c r="X539">
        <v>3638173000</v>
      </c>
      <c r="Y539">
        <v>927681000</v>
      </c>
      <c r="Z539">
        <v>0</v>
      </c>
      <c r="AA539" t="str">
        <f>+MID(Tabla_Consulta_desde_Reporte_de_Valorización_de_Instrumentos[[#This Row],[CODIGO_SBS]],7,1)</f>
        <v>1</v>
      </c>
      <c r="AB539" t="e">
        <f>_xlfn.XLOOKUP(Tabla_Consulta_desde_Reporte_de_Valorización_de_Instrumentos[[#This Row],[CODIGO_SBS]],G_P!A:A,G_P!E:E)</f>
        <v>#N/A</v>
      </c>
    </row>
    <row r="540" spans="2:28" hidden="1" x14ac:dyDescent="0.35">
      <c r="B540" s="22" t="s">
        <v>35557</v>
      </c>
      <c r="C540" t="s">
        <v>803</v>
      </c>
      <c r="D540" t="s">
        <v>372</v>
      </c>
      <c r="E540" t="s">
        <v>804</v>
      </c>
      <c r="F540" t="s">
        <v>35608</v>
      </c>
      <c r="G540" t="s">
        <v>231</v>
      </c>
      <c r="H540" t="e">
        <f>+INDEX(Parametria!$V:$V,MATCH(Tabla_Consulta_desde_Reporte_de_Valorización_de_Instrumentos[[#This Row],[CODIGO_SBS]],Parametria!$B:$B,0))</f>
        <v>#N/A</v>
      </c>
      <c r="I540" t="s">
        <v>805</v>
      </c>
      <c r="J540" t="s">
        <v>806</v>
      </c>
      <c r="K540" t="s">
        <v>231</v>
      </c>
      <c r="L540">
        <v>1</v>
      </c>
      <c r="M540" s="20">
        <v>26307147.776000001</v>
      </c>
      <c r="N540">
        <v>26307147.776000001</v>
      </c>
      <c r="O540">
        <v>0</v>
      </c>
      <c r="P540" s="23">
        <v>46107</v>
      </c>
      <c r="Q540">
        <v>85</v>
      </c>
      <c r="R540">
        <v>1</v>
      </c>
      <c r="S540" t="s">
        <v>232</v>
      </c>
      <c r="T540">
        <v>26303948.32</v>
      </c>
      <c r="U540" s="20">
        <v>26303948.32</v>
      </c>
      <c r="V540" t="s">
        <v>283</v>
      </c>
      <c r="W540">
        <v>4565854000</v>
      </c>
      <c r="X540">
        <v>3638173000</v>
      </c>
      <c r="Y540">
        <v>927681000</v>
      </c>
      <c r="Z540">
        <v>0</v>
      </c>
      <c r="AA540" t="str">
        <f>+MID(Tabla_Consulta_desde_Reporte_de_Valorización_de_Instrumentos[[#This Row],[CODIGO_SBS]],7,1)</f>
        <v>1</v>
      </c>
      <c r="AB540" t="e">
        <f>_xlfn.XLOOKUP(Tabla_Consulta_desde_Reporte_de_Valorización_de_Instrumentos[[#This Row],[CODIGO_SBS]],G_P!A:A,G_P!E:E)</f>
        <v>#N/A</v>
      </c>
    </row>
    <row r="541" spans="2:28" hidden="1" x14ac:dyDescent="0.35">
      <c r="B541" s="22" t="s">
        <v>35557</v>
      </c>
      <c r="C541" t="s">
        <v>803</v>
      </c>
      <c r="D541" t="s">
        <v>372</v>
      </c>
      <c r="E541" t="s">
        <v>804</v>
      </c>
      <c r="F541" t="s">
        <v>35609</v>
      </c>
      <c r="G541" t="s">
        <v>231</v>
      </c>
      <c r="H541" t="e">
        <f>+INDEX(Parametria!$V:$V,MATCH(Tabla_Consulta_desde_Reporte_de_Valorización_de_Instrumentos[[#This Row],[CODIGO_SBS]],Parametria!$B:$B,0))</f>
        <v>#N/A</v>
      </c>
      <c r="I541" t="s">
        <v>805</v>
      </c>
      <c r="J541" t="s">
        <v>806</v>
      </c>
      <c r="K541" t="s">
        <v>231</v>
      </c>
      <c r="L541">
        <v>1</v>
      </c>
      <c r="M541" s="20">
        <v>20235200</v>
      </c>
      <c r="N541">
        <v>20235200</v>
      </c>
      <c r="O541">
        <v>0</v>
      </c>
      <c r="P541" s="23">
        <v>46128</v>
      </c>
      <c r="Q541">
        <v>106</v>
      </c>
      <c r="R541">
        <v>1</v>
      </c>
      <c r="S541" t="s">
        <v>232</v>
      </c>
      <c r="T541">
        <v>20232750</v>
      </c>
      <c r="U541" s="20">
        <v>20232750</v>
      </c>
      <c r="V541" t="s">
        <v>283</v>
      </c>
      <c r="W541">
        <v>4565854000</v>
      </c>
      <c r="X541">
        <v>3638173000</v>
      </c>
      <c r="Y541">
        <v>927681000</v>
      </c>
      <c r="Z541">
        <v>0</v>
      </c>
      <c r="AA541" t="str">
        <f>+MID(Tabla_Consulta_desde_Reporte_de_Valorización_de_Instrumentos[[#This Row],[CODIGO_SBS]],7,1)</f>
        <v>1</v>
      </c>
      <c r="AB541" t="e">
        <f>_xlfn.XLOOKUP(Tabla_Consulta_desde_Reporte_de_Valorización_de_Instrumentos[[#This Row],[CODIGO_SBS]],G_P!A:A,G_P!E:E)</f>
        <v>#N/A</v>
      </c>
    </row>
    <row r="542" spans="2:28" hidden="1" x14ac:dyDescent="0.35">
      <c r="B542" s="22" t="s">
        <v>35557</v>
      </c>
      <c r="C542" t="s">
        <v>803</v>
      </c>
      <c r="D542" t="s">
        <v>372</v>
      </c>
      <c r="E542" t="s">
        <v>804</v>
      </c>
      <c r="F542" t="s">
        <v>32565</v>
      </c>
      <c r="G542" t="s">
        <v>231</v>
      </c>
      <c r="H542" t="e">
        <f>+INDEX(Parametria!$V:$V,MATCH(Tabla_Consulta_desde_Reporte_de_Valorización_de_Instrumentos[[#This Row],[CODIGO_SBS]],Parametria!$B:$B,0))</f>
        <v>#N/A</v>
      </c>
      <c r="I542" t="s">
        <v>805</v>
      </c>
      <c r="J542" t="s">
        <v>807</v>
      </c>
      <c r="K542" t="s">
        <v>231</v>
      </c>
      <c r="L542">
        <v>1</v>
      </c>
      <c r="M542" s="20">
        <v>20325110.52</v>
      </c>
      <c r="N542">
        <v>20325110.52</v>
      </c>
      <c r="O542">
        <v>0</v>
      </c>
      <c r="P542" s="23">
        <v>46248</v>
      </c>
      <c r="Q542">
        <v>226</v>
      </c>
      <c r="R542">
        <v>1</v>
      </c>
      <c r="S542" t="s">
        <v>232</v>
      </c>
      <c r="T542">
        <v>20322666.079999998</v>
      </c>
      <c r="U542" s="20">
        <v>20322666.079999998</v>
      </c>
      <c r="V542" t="s">
        <v>283</v>
      </c>
      <c r="W542">
        <v>4565854000</v>
      </c>
      <c r="X542">
        <v>3638173000</v>
      </c>
      <c r="Y542">
        <v>927681000</v>
      </c>
      <c r="Z542">
        <v>0</v>
      </c>
      <c r="AA542" t="str">
        <f>+MID(Tabla_Consulta_desde_Reporte_de_Valorización_de_Instrumentos[[#This Row],[CODIGO_SBS]],7,1)</f>
        <v>1</v>
      </c>
      <c r="AB542" t="e">
        <f>_xlfn.XLOOKUP(Tabla_Consulta_desde_Reporte_de_Valorización_de_Instrumentos[[#This Row],[CODIGO_SBS]],G_P!A:A,G_P!E:E)</f>
        <v>#N/A</v>
      </c>
    </row>
    <row r="543" spans="2:28" hidden="1" x14ac:dyDescent="0.35">
      <c r="B543" s="22" t="s">
        <v>35557</v>
      </c>
      <c r="C543" t="s">
        <v>803</v>
      </c>
      <c r="D543" t="s">
        <v>372</v>
      </c>
      <c r="E543" t="s">
        <v>804</v>
      </c>
      <c r="F543" t="s">
        <v>32566</v>
      </c>
      <c r="G543" t="s">
        <v>231</v>
      </c>
      <c r="H543" t="e">
        <f>+INDEX(Parametria!$V:$V,MATCH(Tabla_Consulta_desde_Reporte_de_Valorización_de_Instrumentos[[#This Row],[CODIGO_SBS]],Parametria!$B:$B,0))</f>
        <v>#N/A</v>
      </c>
      <c r="I543" t="s">
        <v>805</v>
      </c>
      <c r="J543" t="s">
        <v>806</v>
      </c>
      <c r="K543" t="s">
        <v>231</v>
      </c>
      <c r="L543">
        <v>1</v>
      </c>
      <c r="M543" s="20">
        <v>10164402.630000001</v>
      </c>
      <c r="N543">
        <v>10164402.630000001</v>
      </c>
      <c r="O543">
        <v>0</v>
      </c>
      <c r="P543" s="23">
        <v>46248</v>
      </c>
      <c r="Q543">
        <v>226</v>
      </c>
      <c r="R543">
        <v>1</v>
      </c>
      <c r="S543" t="s">
        <v>232</v>
      </c>
      <c r="T543">
        <v>10163166.52</v>
      </c>
      <c r="U543" s="20">
        <v>10163166.52</v>
      </c>
      <c r="V543" t="s">
        <v>283</v>
      </c>
      <c r="W543">
        <v>4565854000</v>
      </c>
      <c r="X543">
        <v>3638173000</v>
      </c>
      <c r="Y543">
        <v>927681000</v>
      </c>
      <c r="Z543">
        <v>0</v>
      </c>
      <c r="AA543" t="str">
        <f>+MID(Tabla_Consulta_desde_Reporte_de_Valorización_de_Instrumentos[[#This Row],[CODIGO_SBS]],7,1)</f>
        <v>1</v>
      </c>
      <c r="AB543" t="e">
        <f>_xlfn.XLOOKUP(Tabla_Consulta_desde_Reporte_de_Valorización_de_Instrumentos[[#This Row],[CODIGO_SBS]],G_P!A:A,G_P!E:E)</f>
        <v>#N/A</v>
      </c>
    </row>
    <row r="544" spans="2:28" hidden="1" x14ac:dyDescent="0.35">
      <c r="B544" s="22" t="s">
        <v>35557</v>
      </c>
      <c r="C544" t="s">
        <v>803</v>
      </c>
      <c r="D544" t="s">
        <v>372</v>
      </c>
      <c r="E544" t="s">
        <v>804</v>
      </c>
      <c r="F544" t="s">
        <v>35610</v>
      </c>
      <c r="G544" t="s">
        <v>231</v>
      </c>
      <c r="H544" t="e">
        <f>+INDEX(Parametria!$V:$V,MATCH(Tabla_Consulta_desde_Reporte_de_Valorización_de_Instrumentos[[#This Row],[CODIGO_SBS]],Parametria!$B:$B,0))</f>
        <v>#N/A</v>
      </c>
      <c r="I544" t="s">
        <v>805</v>
      </c>
      <c r="J544" t="s">
        <v>315</v>
      </c>
      <c r="K544" t="s">
        <v>231</v>
      </c>
      <c r="L544">
        <v>1</v>
      </c>
      <c r="M544" s="20">
        <v>20326333.039999999</v>
      </c>
      <c r="N544">
        <v>20326333.039999999</v>
      </c>
      <c r="O544">
        <v>0</v>
      </c>
      <c r="P544" s="23">
        <v>46105</v>
      </c>
      <c r="Q544">
        <v>83</v>
      </c>
      <c r="R544">
        <v>1</v>
      </c>
      <c r="S544" t="s">
        <v>232</v>
      </c>
      <c r="T544">
        <v>20323860.82</v>
      </c>
      <c r="U544" s="20">
        <v>20323860.82</v>
      </c>
      <c r="V544" t="s">
        <v>283</v>
      </c>
      <c r="W544">
        <v>4565854000</v>
      </c>
      <c r="X544">
        <v>3638173000</v>
      </c>
      <c r="Y544">
        <v>927681000</v>
      </c>
      <c r="Z544">
        <v>0</v>
      </c>
      <c r="AA544" t="str">
        <f>+MID(Tabla_Consulta_desde_Reporte_de_Valorización_de_Instrumentos[[#This Row],[CODIGO_SBS]],7,1)</f>
        <v>1</v>
      </c>
      <c r="AB544" t="e">
        <f>_xlfn.XLOOKUP(Tabla_Consulta_desde_Reporte_de_Valorización_de_Instrumentos[[#This Row],[CODIGO_SBS]],G_P!A:A,G_P!E:E)</f>
        <v>#N/A</v>
      </c>
    </row>
    <row r="545" spans="2:28" hidden="1" x14ac:dyDescent="0.35">
      <c r="B545" s="22" t="s">
        <v>35557</v>
      </c>
      <c r="C545" t="s">
        <v>803</v>
      </c>
      <c r="D545" t="s">
        <v>372</v>
      </c>
      <c r="E545" t="s">
        <v>804</v>
      </c>
      <c r="F545" t="s">
        <v>32582</v>
      </c>
      <c r="G545" t="s">
        <v>231</v>
      </c>
      <c r="H545" t="e">
        <f>+INDEX(Parametria!$V:$V,MATCH(Tabla_Consulta_desde_Reporte_de_Valorización_de_Instrumentos[[#This Row],[CODIGO_SBS]],Parametria!$B:$B,0))</f>
        <v>#N/A</v>
      </c>
      <c r="I545" t="s">
        <v>805</v>
      </c>
      <c r="J545" t="s">
        <v>315</v>
      </c>
      <c r="K545" t="s">
        <v>231</v>
      </c>
      <c r="L545">
        <v>1</v>
      </c>
      <c r="M545" s="20">
        <v>10165000</v>
      </c>
      <c r="N545">
        <v>10165000</v>
      </c>
      <c r="O545">
        <v>0</v>
      </c>
      <c r="P545" s="23">
        <v>46225</v>
      </c>
      <c r="Q545">
        <v>203</v>
      </c>
      <c r="R545">
        <v>1</v>
      </c>
      <c r="S545" t="s">
        <v>232</v>
      </c>
      <c r="T545">
        <v>10163750</v>
      </c>
      <c r="U545" s="20">
        <v>10163750</v>
      </c>
      <c r="V545" t="s">
        <v>283</v>
      </c>
      <c r="W545">
        <v>4565854000</v>
      </c>
      <c r="X545">
        <v>3638173000</v>
      </c>
      <c r="Y545">
        <v>927681000</v>
      </c>
      <c r="Z545">
        <v>0</v>
      </c>
      <c r="AA545" t="str">
        <f>+MID(Tabla_Consulta_desde_Reporte_de_Valorización_de_Instrumentos[[#This Row],[CODIGO_SBS]],7,1)</f>
        <v>1</v>
      </c>
      <c r="AB545" t="e">
        <f>_xlfn.XLOOKUP(Tabla_Consulta_desde_Reporte_de_Valorización_de_Instrumentos[[#This Row],[CODIGO_SBS]],G_P!A:A,G_P!E:E)</f>
        <v>#N/A</v>
      </c>
    </row>
    <row r="546" spans="2:28" hidden="1" x14ac:dyDescent="0.35">
      <c r="B546" s="22" t="s">
        <v>35557</v>
      </c>
      <c r="C546" t="s">
        <v>803</v>
      </c>
      <c r="D546" t="s">
        <v>372</v>
      </c>
      <c r="E546" t="s">
        <v>804</v>
      </c>
      <c r="F546" t="s">
        <v>32568</v>
      </c>
      <c r="G546" t="s">
        <v>231</v>
      </c>
      <c r="H546" t="e">
        <f>+INDEX(Parametria!$V:$V,MATCH(Tabla_Consulta_desde_Reporte_de_Valorización_de_Instrumentos[[#This Row],[CODIGO_SBS]],Parametria!$B:$B,0))</f>
        <v>#N/A</v>
      </c>
      <c r="I546" t="s">
        <v>805</v>
      </c>
      <c r="J546" t="s">
        <v>395</v>
      </c>
      <c r="K546" t="s">
        <v>231</v>
      </c>
      <c r="L546">
        <v>1</v>
      </c>
      <c r="M546" s="20">
        <v>25864649.337000001</v>
      </c>
      <c r="N546">
        <v>25864649.337000001</v>
      </c>
      <c r="O546">
        <v>0</v>
      </c>
      <c r="P546" s="23">
        <v>46259</v>
      </c>
      <c r="Q546">
        <v>237</v>
      </c>
      <c r="R546">
        <v>1</v>
      </c>
      <c r="S546" t="s">
        <v>232</v>
      </c>
      <c r="T546">
        <v>25861532.675999999</v>
      </c>
      <c r="U546" s="20">
        <v>25861532.675999999</v>
      </c>
      <c r="V546" t="s">
        <v>283</v>
      </c>
      <c r="W546">
        <v>4565854000</v>
      </c>
      <c r="X546">
        <v>3638173000</v>
      </c>
      <c r="Y546">
        <v>927681000</v>
      </c>
      <c r="Z546">
        <v>0</v>
      </c>
      <c r="AA546" t="str">
        <f>+MID(Tabla_Consulta_desde_Reporte_de_Valorización_de_Instrumentos[[#This Row],[CODIGO_SBS]],7,1)</f>
        <v>1</v>
      </c>
      <c r="AB546" t="e">
        <f>_xlfn.XLOOKUP(Tabla_Consulta_desde_Reporte_de_Valorización_de_Instrumentos[[#This Row],[CODIGO_SBS]],G_P!A:A,G_P!E:E)</f>
        <v>#N/A</v>
      </c>
    </row>
    <row r="547" spans="2:28" hidden="1" x14ac:dyDescent="0.35">
      <c r="B547" s="22" t="s">
        <v>35557</v>
      </c>
      <c r="C547" t="s">
        <v>803</v>
      </c>
      <c r="D547" t="s">
        <v>372</v>
      </c>
      <c r="E547" t="s">
        <v>804</v>
      </c>
      <c r="F547" t="s">
        <v>32569</v>
      </c>
      <c r="G547" t="s">
        <v>231</v>
      </c>
      <c r="H547" t="e">
        <f>+INDEX(Parametria!$V:$V,MATCH(Tabla_Consulta_desde_Reporte_de_Valorización_de_Instrumentos[[#This Row],[CODIGO_SBS]],Parametria!$B:$B,0))</f>
        <v>#N/A</v>
      </c>
      <c r="I547" t="s">
        <v>805</v>
      </c>
      <c r="J547" t="s">
        <v>443</v>
      </c>
      <c r="K547" t="s">
        <v>231</v>
      </c>
      <c r="L547">
        <v>1</v>
      </c>
      <c r="M547" s="20">
        <v>25864649.337000001</v>
      </c>
      <c r="N547">
        <v>25864649.337000001</v>
      </c>
      <c r="O547">
        <v>0</v>
      </c>
      <c r="P547" s="23">
        <v>46259</v>
      </c>
      <c r="Q547">
        <v>237</v>
      </c>
      <c r="R547">
        <v>1</v>
      </c>
      <c r="S547" t="s">
        <v>232</v>
      </c>
      <c r="T547">
        <v>25861532.675999999</v>
      </c>
      <c r="U547" s="20">
        <v>25861532.675999999</v>
      </c>
      <c r="V547" t="s">
        <v>283</v>
      </c>
      <c r="W547">
        <v>4565854000</v>
      </c>
      <c r="X547">
        <v>3638173000</v>
      </c>
      <c r="Y547">
        <v>927681000</v>
      </c>
      <c r="Z547">
        <v>0</v>
      </c>
      <c r="AA547" t="str">
        <f>+MID(Tabla_Consulta_desde_Reporte_de_Valorización_de_Instrumentos[[#This Row],[CODIGO_SBS]],7,1)</f>
        <v>1</v>
      </c>
      <c r="AB547" t="e">
        <f>_xlfn.XLOOKUP(Tabla_Consulta_desde_Reporte_de_Valorización_de_Instrumentos[[#This Row],[CODIGO_SBS]],G_P!A:A,G_P!E:E)</f>
        <v>#N/A</v>
      </c>
    </row>
    <row r="548" spans="2:28" hidden="1" x14ac:dyDescent="0.35">
      <c r="B548" s="22" t="s">
        <v>35557</v>
      </c>
      <c r="C548" t="s">
        <v>803</v>
      </c>
      <c r="D548" t="s">
        <v>372</v>
      </c>
      <c r="E548" t="s">
        <v>804</v>
      </c>
      <c r="F548" t="s">
        <v>32580</v>
      </c>
      <c r="G548" t="s">
        <v>231</v>
      </c>
      <c r="H548" t="e">
        <f>+INDEX(Parametria!$V:$V,MATCH(Tabla_Consulta_desde_Reporte_de_Valorización_de_Instrumentos[[#This Row],[CODIGO_SBS]],Parametria!$B:$B,0))</f>
        <v>#N/A</v>
      </c>
      <c r="I548" t="s">
        <v>805</v>
      </c>
      <c r="J548" t="s">
        <v>443</v>
      </c>
      <c r="K548" t="s">
        <v>231</v>
      </c>
      <c r="L548">
        <v>1</v>
      </c>
      <c r="M548" s="20">
        <v>30647834.460000001</v>
      </c>
      <c r="N548">
        <v>30647834.460000001</v>
      </c>
      <c r="O548">
        <v>0</v>
      </c>
      <c r="P548" s="23">
        <v>46213</v>
      </c>
      <c r="Q548">
        <v>191</v>
      </c>
      <c r="R548">
        <v>1</v>
      </c>
      <c r="S548" t="s">
        <v>232</v>
      </c>
      <c r="T548">
        <v>30644001.120000001</v>
      </c>
      <c r="U548" s="20">
        <v>30644001.120000001</v>
      </c>
      <c r="V548" t="s">
        <v>283</v>
      </c>
      <c r="W548">
        <v>4565854000</v>
      </c>
      <c r="X548">
        <v>3638173000</v>
      </c>
      <c r="Y548">
        <v>927681000</v>
      </c>
      <c r="Z548">
        <v>0</v>
      </c>
      <c r="AA548" t="str">
        <f>+MID(Tabla_Consulta_desde_Reporte_de_Valorización_de_Instrumentos[[#This Row],[CODIGO_SBS]],7,1)</f>
        <v>1</v>
      </c>
      <c r="AB548" t="e">
        <f>_xlfn.XLOOKUP(Tabla_Consulta_desde_Reporte_de_Valorización_de_Instrumentos[[#This Row],[CODIGO_SBS]],G_P!A:A,G_P!E:E)</f>
        <v>#N/A</v>
      </c>
    </row>
    <row r="549" spans="2:28" hidden="1" x14ac:dyDescent="0.35">
      <c r="B549" s="22" t="s">
        <v>35557</v>
      </c>
      <c r="C549" t="s">
        <v>803</v>
      </c>
      <c r="D549" t="s">
        <v>372</v>
      </c>
      <c r="E549" t="s">
        <v>804</v>
      </c>
      <c r="F549" t="s">
        <v>32583</v>
      </c>
      <c r="G549" t="s">
        <v>231</v>
      </c>
      <c r="H549" t="e">
        <f>+INDEX(Parametria!$V:$V,MATCH(Tabla_Consulta_desde_Reporte_de_Valorización_de_Instrumentos[[#This Row],[CODIGO_SBS]],Parametria!$B:$B,0))</f>
        <v>#N/A</v>
      </c>
      <c r="I549" t="s">
        <v>805</v>
      </c>
      <c r="J549" t="s">
        <v>443</v>
      </c>
      <c r="K549" t="s">
        <v>231</v>
      </c>
      <c r="L549">
        <v>1</v>
      </c>
      <c r="M549" s="20">
        <v>30644001.120000001</v>
      </c>
      <c r="N549">
        <v>30644001.120000001</v>
      </c>
      <c r="O549">
        <v>0</v>
      </c>
      <c r="P549" s="23">
        <v>46162</v>
      </c>
      <c r="Q549">
        <v>140</v>
      </c>
      <c r="R549">
        <v>1</v>
      </c>
      <c r="S549" t="s">
        <v>232</v>
      </c>
      <c r="T549">
        <v>30640167.780000001</v>
      </c>
      <c r="U549" s="20">
        <v>30640167.780000001</v>
      </c>
      <c r="V549" t="s">
        <v>283</v>
      </c>
      <c r="W549">
        <v>4565854000</v>
      </c>
      <c r="X549">
        <v>3638173000</v>
      </c>
      <c r="Y549">
        <v>927681000</v>
      </c>
      <c r="Z549">
        <v>0</v>
      </c>
      <c r="AA549" t="str">
        <f>+MID(Tabla_Consulta_desde_Reporte_de_Valorización_de_Instrumentos[[#This Row],[CODIGO_SBS]],7,1)</f>
        <v>1</v>
      </c>
      <c r="AB549" t="e">
        <f>_xlfn.XLOOKUP(Tabla_Consulta_desde_Reporte_de_Valorización_de_Instrumentos[[#This Row],[CODIGO_SBS]],G_P!A:A,G_P!E:E)</f>
        <v>#N/A</v>
      </c>
    </row>
    <row r="550" spans="2:28" hidden="1" x14ac:dyDescent="0.35">
      <c r="B550" s="22" t="s">
        <v>35557</v>
      </c>
      <c r="C550" t="s">
        <v>803</v>
      </c>
      <c r="D550" t="s">
        <v>372</v>
      </c>
      <c r="E550" t="s">
        <v>804</v>
      </c>
      <c r="F550" t="s">
        <v>32572</v>
      </c>
      <c r="G550" t="s">
        <v>231</v>
      </c>
      <c r="H550" t="e">
        <f>+INDEX(Parametria!$V:$V,MATCH(Tabla_Consulta_desde_Reporte_de_Valorización_de_Instrumentos[[#This Row],[CODIGO_SBS]],Parametria!$B:$B,0))</f>
        <v>#N/A</v>
      </c>
      <c r="I550" t="s">
        <v>805</v>
      </c>
      <c r="J550" t="s">
        <v>315</v>
      </c>
      <c r="K550" t="s">
        <v>231</v>
      </c>
      <c r="L550">
        <v>1</v>
      </c>
      <c r="M550" s="20">
        <v>15271875</v>
      </c>
      <c r="N550">
        <v>15271875</v>
      </c>
      <c r="O550">
        <v>0</v>
      </c>
      <c r="P550" s="23">
        <v>46237</v>
      </c>
      <c r="Q550">
        <v>215</v>
      </c>
      <c r="R550">
        <v>1</v>
      </c>
      <c r="S550" t="s">
        <v>232</v>
      </c>
      <c r="T550">
        <v>15270000</v>
      </c>
      <c r="U550" s="20">
        <v>15270000</v>
      </c>
      <c r="V550" t="s">
        <v>283</v>
      </c>
      <c r="W550">
        <v>4565854000</v>
      </c>
      <c r="X550">
        <v>3638173000</v>
      </c>
      <c r="Y550">
        <v>927681000</v>
      </c>
      <c r="Z550">
        <v>0</v>
      </c>
      <c r="AA550" t="str">
        <f>+MID(Tabla_Consulta_desde_Reporte_de_Valorización_de_Instrumentos[[#This Row],[CODIGO_SBS]],7,1)</f>
        <v>1</v>
      </c>
      <c r="AB550" t="e">
        <f>_xlfn.XLOOKUP(Tabla_Consulta_desde_Reporte_de_Valorización_de_Instrumentos[[#This Row],[CODIGO_SBS]],G_P!A:A,G_P!E:E)</f>
        <v>#N/A</v>
      </c>
    </row>
    <row r="551" spans="2:28" hidden="1" x14ac:dyDescent="0.35">
      <c r="B551" s="22" t="s">
        <v>35557</v>
      </c>
      <c r="C551" t="s">
        <v>803</v>
      </c>
      <c r="D551" t="s">
        <v>372</v>
      </c>
      <c r="E551" t="s">
        <v>804</v>
      </c>
      <c r="F551" t="s">
        <v>32575</v>
      </c>
      <c r="G551" t="s">
        <v>231</v>
      </c>
      <c r="H551" t="e">
        <f>+INDEX(Parametria!$V:$V,MATCH(Tabla_Consulta_desde_Reporte_de_Valorización_de_Instrumentos[[#This Row],[CODIGO_SBS]],Parametria!$B:$B,0))</f>
        <v>#N/A</v>
      </c>
      <c r="I551" t="s">
        <v>805</v>
      </c>
      <c r="J551" t="s">
        <v>395</v>
      </c>
      <c r="K551" t="s">
        <v>231</v>
      </c>
      <c r="L551">
        <v>1</v>
      </c>
      <c r="M551" s="20">
        <v>12216786.288000001</v>
      </c>
      <c r="N551">
        <v>12216786.288000001</v>
      </c>
      <c r="O551">
        <v>0</v>
      </c>
      <c r="P551" s="23">
        <v>46239</v>
      </c>
      <c r="Q551">
        <v>217</v>
      </c>
      <c r="R551">
        <v>1</v>
      </c>
      <c r="S551" t="s">
        <v>232</v>
      </c>
      <c r="T551">
        <v>12215259.624</v>
      </c>
      <c r="U551" s="20">
        <v>12215259.624</v>
      </c>
      <c r="V551" t="s">
        <v>283</v>
      </c>
      <c r="W551">
        <v>4565854000</v>
      </c>
      <c r="X551">
        <v>3638173000</v>
      </c>
      <c r="Y551">
        <v>927681000</v>
      </c>
      <c r="Z551">
        <v>0</v>
      </c>
      <c r="AA551" t="str">
        <f>+MID(Tabla_Consulta_desde_Reporte_de_Valorización_de_Instrumentos[[#This Row],[CODIGO_SBS]],7,1)</f>
        <v>1</v>
      </c>
      <c r="AB551" t="e">
        <f>_xlfn.XLOOKUP(Tabla_Consulta_desde_Reporte_de_Valorización_de_Instrumentos[[#This Row],[CODIGO_SBS]],G_P!A:A,G_P!E:E)</f>
        <v>#N/A</v>
      </c>
    </row>
    <row r="552" spans="2:28" hidden="1" x14ac:dyDescent="0.35">
      <c r="B552" s="22" t="s">
        <v>35557</v>
      </c>
      <c r="C552" t="s">
        <v>803</v>
      </c>
      <c r="D552" t="s">
        <v>372</v>
      </c>
      <c r="E552" t="s">
        <v>804</v>
      </c>
      <c r="F552" t="s">
        <v>35611</v>
      </c>
      <c r="G552" t="s">
        <v>231</v>
      </c>
      <c r="H552" t="e">
        <f>+INDEX(Parametria!$V:$V,MATCH(Tabla_Consulta_desde_Reporte_de_Valorización_de_Instrumentos[[#This Row],[CODIGO_SBS]],Parametria!$B:$B,0))</f>
        <v>#N/A</v>
      </c>
      <c r="I552" t="s">
        <v>805</v>
      </c>
      <c r="J552" t="s">
        <v>315</v>
      </c>
      <c r="K552" t="s">
        <v>231</v>
      </c>
      <c r="L552">
        <v>1</v>
      </c>
      <c r="M552" s="20">
        <v>35621250</v>
      </c>
      <c r="N552">
        <v>35621250</v>
      </c>
      <c r="O552">
        <v>0</v>
      </c>
      <c r="P552" s="23">
        <v>46132</v>
      </c>
      <c r="Q552">
        <v>110</v>
      </c>
      <c r="R552">
        <v>1</v>
      </c>
      <c r="S552" t="s">
        <v>232</v>
      </c>
      <c r="T552">
        <v>35616875</v>
      </c>
      <c r="U552" s="20">
        <v>35616875</v>
      </c>
      <c r="V552" t="s">
        <v>283</v>
      </c>
      <c r="W552">
        <v>4565854000</v>
      </c>
      <c r="X552">
        <v>3638173000</v>
      </c>
      <c r="Y552">
        <v>927681000</v>
      </c>
      <c r="Z552">
        <v>0</v>
      </c>
      <c r="AA552" t="str">
        <f>+MID(Tabla_Consulta_desde_Reporte_de_Valorización_de_Instrumentos[[#This Row],[CODIGO_SBS]],7,1)</f>
        <v>1</v>
      </c>
      <c r="AB552" t="e">
        <f>_xlfn.XLOOKUP(Tabla_Consulta_desde_Reporte_de_Valorización_de_Instrumentos[[#This Row],[CODIGO_SBS]],G_P!A:A,G_P!E:E)</f>
        <v>#N/A</v>
      </c>
    </row>
    <row r="553" spans="2:28" hidden="1" x14ac:dyDescent="0.35">
      <c r="B553" s="22" t="s">
        <v>35557</v>
      </c>
      <c r="C553" t="s">
        <v>803</v>
      </c>
      <c r="D553" t="s">
        <v>372</v>
      </c>
      <c r="E553" t="s">
        <v>804</v>
      </c>
      <c r="F553" t="s">
        <v>35612</v>
      </c>
      <c r="G553" t="s">
        <v>231</v>
      </c>
      <c r="H553" t="e">
        <f>+INDEX(Parametria!$V:$V,MATCH(Tabla_Consulta_desde_Reporte_de_Valorización_de_Instrumentos[[#This Row],[CODIGO_SBS]],Parametria!$B:$B,0))</f>
        <v>#N/A</v>
      </c>
      <c r="I553" t="s">
        <v>805</v>
      </c>
      <c r="J553" t="s">
        <v>315</v>
      </c>
      <c r="K553" t="s">
        <v>231</v>
      </c>
      <c r="L553">
        <v>1</v>
      </c>
      <c r="M553" s="20">
        <v>40710000</v>
      </c>
      <c r="N553">
        <v>40710000</v>
      </c>
      <c r="O553">
        <v>0</v>
      </c>
      <c r="P553" s="23">
        <v>46043</v>
      </c>
      <c r="Q553">
        <v>21</v>
      </c>
      <c r="R553">
        <v>1</v>
      </c>
      <c r="S553" t="s">
        <v>232</v>
      </c>
      <c r="T553">
        <v>40705000</v>
      </c>
      <c r="U553" s="20">
        <v>40705000</v>
      </c>
      <c r="V553" t="s">
        <v>283</v>
      </c>
      <c r="W553">
        <v>4565854000</v>
      </c>
      <c r="X553">
        <v>3638173000</v>
      </c>
      <c r="Y553">
        <v>927681000</v>
      </c>
      <c r="Z553">
        <v>0</v>
      </c>
      <c r="AA553" t="str">
        <f>+MID(Tabla_Consulta_desde_Reporte_de_Valorización_de_Instrumentos[[#This Row],[CODIGO_SBS]],7,1)</f>
        <v>1</v>
      </c>
      <c r="AB553" t="e">
        <f>_xlfn.XLOOKUP(Tabla_Consulta_desde_Reporte_de_Valorización_de_Instrumentos[[#This Row],[CODIGO_SBS]],G_P!A:A,G_P!E:E)</f>
        <v>#N/A</v>
      </c>
    </row>
    <row r="554" spans="2:28" hidden="1" x14ac:dyDescent="0.35">
      <c r="B554" s="22" t="s">
        <v>35557</v>
      </c>
      <c r="C554" t="s">
        <v>803</v>
      </c>
      <c r="D554" t="s">
        <v>372</v>
      </c>
      <c r="E554" t="s">
        <v>804</v>
      </c>
      <c r="F554" t="s">
        <v>31509</v>
      </c>
      <c r="G554" t="s">
        <v>231</v>
      </c>
      <c r="H554" t="e">
        <f>+INDEX(Parametria!$V:$V,MATCH(Tabla_Consulta_desde_Reporte_de_Valorización_de_Instrumentos[[#This Row],[CODIGO_SBS]],Parametria!$B:$B,0))</f>
        <v>#N/A</v>
      </c>
      <c r="I554" t="s">
        <v>805</v>
      </c>
      <c r="J554" t="s">
        <v>443</v>
      </c>
      <c r="K554" t="s">
        <v>231</v>
      </c>
      <c r="L554">
        <v>1</v>
      </c>
      <c r="M554" s="20">
        <v>61581915.299999997</v>
      </c>
      <c r="N554">
        <v>61581915.299999997</v>
      </c>
      <c r="O554">
        <v>0</v>
      </c>
      <c r="P554" s="23">
        <v>46177</v>
      </c>
      <c r="Q554">
        <v>155</v>
      </c>
      <c r="R554">
        <v>1</v>
      </c>
      <c r="S554" t="s">
        <v>232</v>
      </c>
      <c r="T554">
        <v>61574198.640000001</v>
      </c>
      <c r="U554" s="20">
        <v>61574198.640000001</v>
      </c>
      <c r="V554" t="s">
        <v>283</v>
      </c>
      <c r="W554">
        <v>4565854000</v>
      </c>
      <c r="X554">
        <v>3638173000</v>
      </c>
      <c r="Y554">
        <v>927681000</v>
      </c>
      <c r="Z554">
        <v>0</v>
      </c>
      <c r="AA554" t="str">
        <f>+MID(Tabla_Consulta_desde_Reporte_de_Valorización_de_Instrumentos[[#This Row],[CODIGO_SBS]],7,1)</f>
        <v>1</v>
      </c>
      <c r="AB554" t="e">
        <f>_xlfn.XLOOKUP(Tabla_Consulta_desde_Reporte_de_Valorización_de_Instrumentos[[#This Row],[CODIGO_SBS]],G_P!A:A,G_P!E:E)</f>
        <v>#N/A</v>
      </c>
    </row>
    <row r="555" spans="2:28" hidden="1" x14ac:dyDescent="0.35">
      <c r="B555" s="22" t="s">
        <v>35557</v>
      </c>
      <c r="C555" t="s">
        <v>803</v>
      </c>
      <c r="D555" t="s">
        <v>372</v>
      </c>
      <c r="E555" t="s">
        <v>804</v>
      </c>
      <c r="F555" t="s">
        <v>31510</v>
      </c>
      <c r="G555" t="s">
        <v>231</v>
      </c>
      <c r="H555" t="e">
        <f>+INDEX(Parametria!$V:$V,MATCH(Tabla_Consulta_desde_Reporte_de_Valorización_de_Instrumentos[[#This Row],[CODIGO_SBS]],Parametria!$B:$B,0))</f>
        <v>#N/A</v>
      </c>
      <c r="I555" t="s">
        <v>805</v>
      </c>
      <c r="J555" t="s">
        <v>807</v>
      </c>
      <c r="K555" t="s">
        <v>231</v>
      </c>
      <c r="L555">
        <v>1</v>
      </c>
      <c r="M555" s="20">
        <v>76989000</v>
      </c>
      <c r="N555">
        <v>76989000</v>
      </c>
      <c r="O555">
        <v>0</v>
      </c>
      <c r="P555" s="23">
        <v>46178</v>
      </c>
      <c r="Q555">
        <v>156</v>
      </c>
      <c r="R555">
        <v>1</v>
      </c>
      <c r="S555" t="s">
        <v>232</v>
      </c>
      <c r="T555">
        <v>76979250</v>
      </c>
      <c r="U555" s="20">
        <v>76979250</v>
      </c>
      <c r="V555" t="s">
        <v>283</v>
      </c>
      <c r="W555">
        <v>4565854000</v>
      </c>
      <c r="X555">
        <v>3638173000</v>
      </c>
      <c r="Y555">
        <v>927681000</v>
      </c>
      <c r="Z555">
        <v>0</v>
      </c>
      <c r="AA555" t="str">
        <f>+MID(Tabla_Consulta_desde_Reporte_de_Valorización_de_Instrumentos[[#This Row],[CODIGO_SBS]],7,1)</f>
        <v>1</v>
      </c>
      <c r="AB555" t="e">
        <f>_xlfn.XLOOKUP(Tabla_Consulta_desde_Reporte_de_Valorización_de_Instrumentos[[#This Row],[CODIGO_SBS]],G_P!A:A,G_P!E:E)</f>
        <v>#N/A</v>
      </c>
    </row>
    <row r="556" spans="2:28" hidden="1" x14ac:dyDescent="0.35">
      <c r="B556" s="22" t="s">
        <v>35557</v>
      </c>
      <c r="C556" t="s">
        <v>803</v>
      </c>
      <c r="D556" t="s">
        <v>372</v>
      </c>
      <c r="E556" t="s">
        <v>804</v>
      </c>
      <c r="F556" t="s">
        <v>31511</v>
      </c>
      <c r="G556" t="s">
        <v>231</v>
      </c>
      <c r="H556" t="e">
        <f>+INDEX(Parametria!$V:$V,MATCH(Tabla_Consulta_desde_Reporte_de_Valorización_de_Instrumentos[[#This Row],[CODIGO_SBS]],Parametria!$B:$B,0))</f>
        <v>#N/A</v>
      </c>
      <c r="I556" t="s">
        <v>805</v>
      </c>
      <c r="J556" t="s">
        <v>807</v>
      </c>
      <c r="K556" t="s">
        <v>231</v>
      </c>
      <c r="L556">
        <v>1</v>
      </c>
      <c r="M556" s="20">
        <v>25602556.074999999</v>
      </c>
      <c r="N556">
        <v>25602556.074999999</v>
      </c>
      <c r="O556">
        <v>0</v>
      </c>
      <c r="P556" s="23">
        <v>46195</v>
      </c>
      <c r="Q556">
        <v>173</v>
      </c>
      <c r="R556">
        <v>1</v>
      </c>
      <c r="S556" t="s">
        <v>232</v>
      </c>
      <c r="T556">
        <v>25599333.850000001</v>
      </c>
      <c r="U556" s="20">
        <v>25599333.850000001</v>
      </c>
      <c r="V556" t="s">
        <v>283</v>
      </c>
      <c r="W556">
        <v>4565854000</v>
      </c>
      <c r="X556">
        <v>3638173000</v>
      </c>
      <c r="Y556">
        <v>927681000</v>
      </c>
      <c r="Z556">
        <v>0</v>
      </c>
      <c r="AA556" t="str">
        <f>+MID(Tabla_Consulta_desde_Reporte_de_Valorización_de_Instrumentos[[#This Row],[CODIGO_SBS]],7,1)</f>
        <v>1</v>
      </c>
      <c r="AB556" t="e">
        <f>_xlfn.XLOOKUP(Tabla_Consulta_desde_Reporte_de_Valorización_de_Instrumentos[[#This Row],[CODIGO_SBS]],G_P!A:A,G_P!E:E)</f>
        <v>#N/A</v>
      </c>
    </row>
    <row r="557" spans="2:28" hidden="1" x14ac:dyDescent="0.35">
      <c r="B557" s="22" t="s">
        <v>35557</v>
      </c>
      <c r="C557" t="s">
        <v>803</v>
      </c>
      <c r="D557" t="s">
        <v>372</v>
      </c>
      <c r="E557" t="s">
        <v>804</v>
      </c>
      <c r="F557" t="s">
        <v>32577</v>
      </c>
      <c r="G557" t="s">
        <v>231</v>
      </c>
      <c r="H557" t="e">
        <f>+INDEX(Parametria!$V:$V,MATCH(Tabla_Consulta_desde_Reporte_de_Valorización_de_Instrumentos[[#This Row],[CODIGO_SBS]],Parametria!$B:$B,0))</f>
        <v>#N/A</v>
      </c>
      <c r="I557" t="s">
        <v>805</v>
      </c>
      <c r="J557" t="s">
        <v>807</v>
      </c>
      <c r="K557" t="s">
        <v>231</v>
      </c>
      <c r="L557">
        <v>1</v>
      </c>
      <c r="M557" s="20">
        <v>40900277</v>
      </c>
      <c r="N557">
        <v>40900277</v>
      </c>
      <c r="O557">
        <v>0</v>
      </c>
      <c r="P557" s="23">
        <v>46206</v>
      </c>
      <c r="Q557">
        <v>184</v>
      </c>
      <c r="R557">
        <v>1</v>
      </c>
      <c r="S557" t="s">
        <v>232</v>
      </c>
      <c r="T557">
        <v>40895132.560000002</v>
      </c>
      <c r="U557" s="20">
        <v>40895132.560000002</v>
      </c>
      <c r="V557" t="s">
        <v>283</v>
      </c>
      <c r="W557">
        <v>4565854000</v>
      </c>
      <c r="X557">
        <v>3638173000</v>
      </c>
      <c r="Y557">
        <v>927681000</v>
      </c>
      <c r="Z557">
        <v>0</v>
      </c>
      <c r="AA557" t="str">
        <f>+MID(Tabla_Consulta_desde_Reporte_de_Valorización_de_Instrumentos[[#This Row],[CODIGO_SBS]],7,1)</f>
        <v>1</v>
      </c>
      <c r="AB557" t="e">
        <f>_xlfn.XLOOKUP(Tabla_Consulta_desde_Reporte_de_Valorización_de_Instrumentos[[#This Row],[CODIGO_SBS]],G_P!A:A,G_P!E:E)</f>
        <v>#N/A</v>
      </c>
    </row>
    <row r="558" spans="2:28" hidden="1" x14ac:dyDescent="0.35">
      <c r="B558" s="22" t="s">
        <v>35557</v>
      </c>
      <c r="C558" t="s">
        <v>803</v>
      </c>
      <c r="D558" t="s">
        <v>372</v>
      </c>
      <c r="E558" t="s">
        <v>804</v>
      </c>
      <c r="F558" t="s">
        <v>32578</v>
      </c>
      <c r="G558" t="s">
        <v>231</v>
      </c>
      <c r="H558" t="e">
        <f>+INDEX(Parametria!$V:$V,MATCH(Tabla_Consulta_desde_Reporte_de_Valorización_de_Instrumentos[[#This Row],[CODIGO_SBS]],Parametria!$B:$B,0))</f>
        <v>#N/A</v>
      </c>
      <c r="I558" t="s">
        <v>805</v>
      </c>
      <c r="J558" t="s">
        <v>395</v>
      </c>
      <c r="K558" t="s">
        <v>231</v>
      </c>
      <c r="L558">
        <v>1</v>
      </c>
      <c r="M558" s="20">
        <v>15335674.710000001</v>
      </c>
      <c r="N558">
        <v>15335674.710000001</v>
      </c>
      <c r="O558">
        <v>0</v>
      </c>
      <c r="P558" s="23">
        <v>46206</v>
      </c>
      <c r="Q558">
        <v>184</v>
      </c>
      <c r="R558">
        <v>1</v>
      </c>
      <c r="S558" t="s">
        <v>232</v>
      </c>
      <c r="T558">
        <v>15333745.545</v>
      </c>
      <c r="U558" s="20">
        <v>15333745.545</v>
      </c>
      <c r="V558" t="s">
        <v>283</v>
      </c>
      <c r="W558">
        <v>4565854000</v>
      </c>
      <c r="X558">
        <v>3638173000</v>
      </c>
      <c r="Y558">
        <v>927681000</v>
      </c>
      <c r="Z558">
        <v>0</v>
      </c>
      <c r="AA558" t="str">
        <f>+MID(Tabla_Consulta_desde_Reporte_de_Valorización_de_Instrumentos[[#This Row],[CODIGO_SBS]],7,1)</f>
        <v>1</v>
      </c>
      <c r="AB558" t="e">
        <f>_xlfn.XLOOKUP(Tabla_Consulta_desde_Reporte_de_Valorización_de_Instrumentos[[#This Row],[CODIGO_SBS]],G_P!A:A,G_P!E:E)</f>
        <v>#N/A</v>
      </c>
    </row>
    <row r="559" spans="2:28" hidden="1" x14ac:dyDescent="0.35">
      <c r="B559" s="22" t="s">
        <v>35557</v>
      </c>
      <c r="C559" t="s">
        <v>803</v>
      </c>
      <c r="D559" t="s">
        <v>372</v>
      </c>
      <c r="E559" t="s">
        <v>804</v>
      </c>
      <c r="F559" t="s">
        <v>32579</v>
      </c>
      <c r="G559" t="s">
        <v>231</v>
      </c>
      <c r="H559" t="e">
        <f>+INDEX(Parametria!$V:$V,MATCH(Tabla_Consulta_desde_Reporte_de_Valorización_de_Instrumentos[[#This Row],[CODIGO_SBS]],Parametria!$B:$B,0))</f>
        <v>#N/A</v>
      </c>
      <c r="I559" t="s">
        <v>805</v>
      </c>
      <c r="J559" t="s">
        <v>31472</v>
      </c>
      <c r="K559" t="s">
        <v>231</v>
      </c>
      <c r="L559">
        <v>1</v>
      </c>
      <c r="M559" s="20">
        <v>20448533.719999999</v>
      </c>
      <c r="N559">
        <v>20448533.719999999</v>
      </c>
      <c r="O559">
        <v>0</v>
      </c>
      <c r="P559" s="23">
        <v>46206</v>
      </c>
      <c r="Q559">
        <v>184</v>
      </c>
      <c r="R559">
        <v>1</v>
      </c>
      <c r="S559" t="s">
        <v>232</v>
      </c>
      <c r="T559">
        <v>20445955.940000001</v>
      </c>
      <c r="U559" s="20">
        <v>20445955.940000001</v>
      </c>
      <c r="V559" t="s">
        <v>283</v>
      </c>
      <c r="W559">
        <v>4565854000</v>
      </c>
      <c r="X559">
        <v>3638173000</v>
      </c>
      <c r="Y559">
        <v>927681000</v>
      </c>
      <c r="Z559">
        <v>0</v>
      </c>
      <c r="AA559" t="str">
        <f>+MID(Tabla_Consulta_desde_Reporte_de_Valorización_de_Instrumentos[[#This Row],[CODIGO_SBS]],7,1)</f>
        <v>1</v>
      </c>
      <c r="AB559" t="e">
        <f>_xlfn.XLOOKUP(Tabla_Consulta_desde_Reporte_de_Valorización_de_Instrumentos[[#This Row],[CODIGO_SBS]],G_P!A:A,G_P!E:E)</f>
        <v>#N/A</v>
      </c>
    </row>
    <row r="560" spans="2:28" hidden="1" x14ac:dyDescent="0.35">
      <c r="B560" s="22" t="s">
        <v>35557</v>
      </c>
      <c r="C560" t="s">
        <v>803</v>
      </c>
      <c r="D560" t="s">
        <v>372</v>
      </c>
      <c r="E560" t="s">
        <v>804</v>
      </c>
      <c r="F560" t="s">
        <v>35613</v>
      </c>
      <c r="G560" t="s">
        <v>231</v>
      </c>
      <c r="H560" t="e">
        <f>+INDEX(Parametria!$V:$V,MATCH(Tabla_Consulta_desde_Reporte_de_Valorización_de_Instrumentos[[#This Row],[CODIGO_SBS]],Parametria!$B:$B,0))</f>
        <v>#N/A</v>
      </c>
      <c r="I560" t="s">
        <v>805</v>
      </c>
      <c r="J560" t="s">
        <v>443</v>
      </c>
      <c r="K560" t="s">
        <v>231</v>
      </c>
      <c r="L560">
        <v>1</v>
      </c>
      <c r="M560" s="20">
        <v>38292067.269000001</v>
      </c>
      <c r="N560">
        <v>38292067.269000001</v>
      </c>
      <c r="O560">
        <v>0</v>
      </c>
      <c r="P560" s="23">
        <v>46093</v>
      </c>
      <c r="Q560">
        <v>71</v>
      </c>
      <c r="R560">
        <v>1</v>
      </c>
      <c r="S560" t="s">
        <v>232</v>
      </c>
      <c r="T560">
        <v>38287596.447999999</v>
      </c>
      <c r="U560" s="20">
        <v>38287596.447999999</v>
      </c>
      <c r="V560" t="s">
        <v>283</v>
      </c>
      <c r="W560">
        <v>4565854000</v>
      </c>
      <c r="X560">
        <v>3638173000</v>
      </c>
      <c r="Y560">
        <v>927681000</v>
      </c>
      <c r="Z560">
        <v>0</v>
      </c>
      <c r="AA560" t="str">
        <f>+MID(Tabla_Consulta_desde_Reporte_de_Valorización_de_Instrumentos[[#This Row],[CODIGO_SBS]],7,1)</f>
        <v>1</v>
      </c>
      <c r="AB560" t="e">
        <f>_xlfn.XLOOKUP(Tabla_Consulta_desde_Reporte_de_Valorización_de_Instrumentos[[#This Row],[CODIGO_SBS]],G_P!A:A,G_P!E:E)</f>
        <v>#N/A</v>
      </c>
    </row>
    <row r="561" spans="2:28" hidden="1" x14ac:dyDescent="0.35">
      <c r="B561" s="22" t="s">
        <v>35557</v>
      </c>
      <c r="C561" t="s">
        <v>803</v>
      </c>
      <c r="D561" t="s">
        <v>372</v>
      </c>
      <c r="E561" t="s">
        <v>804</v>
      </c>
      <c r="F561" t="s">
        <v>35614</v>
      </c>
      <c r="G561" t="s">
        <v>231</v>
      </c>
      <c r="H561" t="e">
        <f>+INDEX(Parametria!$V:$V,MATCH(Tabla_Consulta_desde_Reporte_de_Valorización_de_Instrumentos[[#This Row],[CODIGO_SBS]],Parametria!$B:$B,0))</f>
        <v>#N/A</v>
      </c>
      <c r="I561" t="s">
        <v>805</v>
      </c>
      <c r="J561" t="s">
        <v>443</v>
      </c>
      <c r="K561" t="s">
        <v>231</v>
      </c>
      <c r="L561">
        <v>1</v>
      </c>
      <c r="M561" s="20">
        <v>25850667.399999999</v>
      </c>
      <c r="N561">
        <v>25850667.399999999</v>
      </c>
      <c r="O561">
        <v>0</v>
      </c>
      <c r="P561" s="23">
        <v>46118</v>
      </c>
      <c r="Q561">
        <v>96</v>
      </c>
      <c r="R561">
        <v>1</v>
      </c>
      <c r="S561" t="s">
        <v>232</v>
      </c>
      <c r="T561">
        <v>25847445.175000001</v>
      </c>
      <c r="U561" s="20">
        <v>25847445.175000001</v>
      </c>
      <c r="V561" t="s">
        <v>283</v>
      </c>
      <c r="W561">
        <v>4565854000</v>
      </c>
      <c r="X561">
        <v>3638173000</v>
      </c>
      <c r="Y561">
        <v>927681000</v>
      </c>
      <c r="Z561">
        <v>0</v>
      </c>
      <c r="AA561" t="str">
        <f>+MID(Tabla_Consulta_desde_Reporte_de_Valorización_de_Instrumentos[[#This Row],[CODIGO_SBS]],7,1)</f>
        <v>1</v>
      </c>
      <c r="AB561" t="e">
        <f>_xlfn.XLOOKUP(Tabla_Consulta_desde_Reporte_de_Valorización_de_Instrumentos[[#This Row],[CODIGO_SBS]],G_P!A:A,G_P!E:E)</f>
        <v>#N/A</v>
      </c>
    </row>
    <row r="562" spans="2:28" hidden="1" x14ac:dyDescent="0.35">
      <c r="B562" s="22" t="s">
        <v>35557</v>
      </c>
      <c r="C562" t="s">
        <v>803</v>
      </c>
      <c r="D562" t="s">
        <v>372</v>
      </c>
      <c r="E562" t="s">
        <v>804</v>
      </c>
      <c r="F562" t="s">
        <v>35615</v>
      </c>
      <c r="G562" t="s">
        <v>231</v>
      </c>
      <c r="H562" t="e">
        <f>+INDEX(Parametria!$V:$V,MATCH(Tabla_Consulta_desde_Reporte_de_Valorización_de_Instrumentos[[#This Row],[CODIGO_SBS]],Parametria!$B:$B,0))</f>
        <v>#N/A</v>
      </c>
      <c r="I562" t="s">
        <v>805</v>
      </c>
      <c r="J562" t="s">
        <v>807</v>
      </c>
      <c r="K562" t="s">
        <v>231</v>
      </c>
      <c r="L562">
        <v>1</v>
      </c>
      <c r="M562" s="20">
        <v>31022665.800000001</v>
      </c>
      <c r="N562">
        <v>31022665.800000001</v>
      </c>
      <c r="O562">
        <v>0</v>
      </c>
      <c r="P562" s="23">
        <v>46122</v>
      </c>
      <c r="Q562">
        <v>100</v>
      </c>
      <c r="R562">
        <v>1</v>
      </c>
      <c r="S562" t="s">
        <v>232</v>
      </c>
      <c r="T562">
        <v>31018732.469999999</v>
      </c>
      <c r="U562" s="20">
        <v>31018732.469999999</v>
      </c>
      <c r="V562" t="s">
        <v>283</v>
      </c>
      <c r="W562">
        <v>4565854000</v>
      </c>
      <c r="X562">
        <v>3638173000</v>
      </c>
      <c r="Y562">
        <v>927681000</v>
      </c>
      <c r="Z562">
        <v>0</v>
      </c>
      <c r="AA562" t="str">
        <f>+MID(Tabla_Consulta_desde_Reporte_de_Valorización_de_Instrumentos[[#This Row],[CODIGO_SBS]],7,1)</f>
        <v>1</v>
      </c>
      <c r="AB562" t="e">
        <f>_xlfn.XLOOKUP(Tabla_Consulta_desde_Reporte_de_Valorización_de_Instrumentos[[#This Row],[CODIGO_SBS]],G_P!A:A,G_P!E:E)</f>
        <v>#N/A</v>
      </c>
    </row>
    <row r="563" spans="2:28" hidden="1" x14ac:dyDescent="0.35">
      <c r="B563" s="22" t="s">
        <v>35557</v>
      </c>
      <c r="C563" t="s">
        <v>803</v>
      </c>
      <c r="D563" t="s">
        <v>372</v>
      </c>
      <c r="E563" t="s">
        <v>804</v>
      </c>
      <c r="F563" t="s">
        <v>35616</v>
      </c>
      <c r="G563" t="s">
        <v>231</v>
      </c>
      <c r="H563" t="e">
        <f>+INDEX(Parametria!$V:$V,MATCH(Tabla_Consulta_desde_Reporte_de_Valorización_de_Instrumentos[[#This Row],[CODIGO_SBS]],Parametria!$B:$B,0))</f>
        <v>#N/A</v>
      </c>
      <c r="I563" t="s">
        <v>805</v>
      </c>
      <c r="J563" t="s">
        <v>807</v>
      </c>
      <c r="K563" t="s">
        <v>231</v>
      </c>
      <c r="L563">
        <v>1</v>
      </c>
      <c r="M563" s="20">
        <v>16546775.936000001</v>
      </c>
      <c r="N563">
        <v>16546775.936000001</v>
      </c>
      <c r="O563">
        <v>0</v>
      </c>
      <c r="P563" s="23">
        <v>46122</v>
      </c>
      <c r="Q563">
        <v>100</v>
      </c>
      <c r="R563">
        <v>1</v>
      </c>
      <c r="S563" t="s">
        <v>232</v>
      </c>
      <c r="T563">
        <v>16544664.832</v>
      </c>
      <c r="U563" s="20">
        <v>16544664.832</v>
      </c>
      <c r="V563" t="s">
        <v>283</v>
      </c>
      <c r="W563">
        <v>4565854000</v>
      </c>
      <c r="X563">
        <v>3638173000</v>
      </c>
      <c r="Y563">
        <v>927681000</v>
      </c>
      <c r="Z563">
        <v>0</v>
      </c>
      <c r="AA563" t="str">
        <f>+MID(Tabla_Consulta_desde_Reporte_de_Valorización_de_Instrumentos[[#This Row],[CODIGO_SBS]],7,1)</f>
        <v>1</v>
      </c>
      <c r="AB563" t="e">
        <f>_xlfn.XLOOKUP(Tabla_Consulta_desde_Reporte_de_Valorización_de_Instrumentos[[#This Row],[CODIGO_SBS]],G_P!A:A,G_P!E:E)</f>
        <v>#N/A</v>
      </c>
    </row>
    <row r="564" spans="2:28" hidden="1" x14ac:dyDescent="0.35">
      <c r="B564" s="22" t="s">
        <v>35557</v>
      </c>
      <c r="C564" t="s">
        <v>803</v>
      </c>
      <c r="D564" t="s">
        <v>372</v>
      </c>
      <c r="E564" t="s">
        <v>804</v>
      </c>
      <c r="F564" t="s">
        <v>35617</v>
      </c>
      <c r="G564" t="s">
        <v>231</v>
      </c>
      <c r="H564" t="e">
        <f>+INDEX(Parametria!$V:$V,MATCH(Tabla_Consulta_desde_Reporte_de_Valorización_de_Instrumentos[[#This Row],[CODIGO_SBS]],Parametria!$B:$B,0))</f>
        <v>#N/A</v>
      </c>
      <c r="I564" t="s">
        <v>805</v>
      </c>
      <c r="J564" t="s">
        <v>443</v>
      </c>
      <c r="K564" t="s">
        <v>231</v>
      </c>
      <c r="L564">
        <v>1</v>
      </c>
      <c r="M564" s="20">
        <v>72133838.840000004</v>
      </c>
      <c r="N564">
        <v>72133838.840000004</v>
      </c>
      <c r="O564">
        <v>0</v>
      </c>
      <c r="P564" s="23">
        <v>46146</v>
      </c>
      <c r="Q564">
        <v>124</v>
      </c>
      <c r="R564">
        <v>1</v>
      </c>
      <c r="S564" t="s">
        <v>232</v>
      </c>
      <c r="T564">
        <v>72124797.150000006</v>
      </c>
      <c r="U564" s="20">
        <v>72124797.150000006</v>
      </c>
      <c r="V564" t="s">
        <v>283</v>
      </c>
      <c r="W564">
        <v>4565854000</v>
      </c>
      <c r="X564">
        <v>3638173000</v>
      </c>
      <c r="Y564">
        <v>927681000</v>
      </c>
      <c r="Z564">
        <v>0</v>
      </c>
      <c r="AA564" t="str">
        <f>+MID(Tabla_Consulta_desde_Reporte_de_Valorización_de_Instrumentos[[#This Row],[CODIGO_SBS]],7,1)</f>
        <v>1</v>
      </c>
      <c r="AB564" t="e">
        <f>_xlfn.XLOOKUP(Tabla_Consulta_desde_Reporte_de_Valorización_de_Instrumentos[[#This Row],[CODIGO_SBS]],G_P!A:A,G_P!E:E)</f>
        <v>#N/A</v>
      </c>
    </row>
    <row r="565" spans="2:28" hidden="1" x14ac:dyDescent="0.35">
      <c r="B565" s="22" t="s">
        <v>35557</v>
      </c>
      <c r="C565" t="s">
        <v>803</v>
      </c>
      <c r="D565" t="s">
        <v>372</v>
      </c>
      <c r="E565" t="s">
        <v>804</v>
      </c>
      <c r="F565" t="s">
        <v>35618</v>
      </c>
      <c r="G565" t="s">
        <v>231</v>
      </c>
      <c r="H565" t="e">
        <f>+INDEX(Parametria!$V:$V,MATCH(Tabla_Consulta_desde_Reporte_de_Valorización_de_Instrumentos[[#This Row],[CODIGO_SBS]],Parametria!$B:$B,0))</f>
        <v>#N/A</v>
      </c>
      <c r="I565" t="s">
        <v>805</v>
      </c>
      <c r="J565" t="s">
        <v>443</v>
      </c>
      <c r="K565" t="s">
        <v>231</v>
      </c>
      <c r="L565">
        <v>1</v>
      </c>
      <c r="M565" s="20">
        <v>31924970.311999999</v>
      </c>
      <c r="N565">
        <v>31924970.311999999</v>
      </c>
      <c r="O565">
        <v>0</v>
      </c>
      <c r="P565" s="23">
        <v>46150</v>
      </c>
      <c r="Q565">
        <v>128</v>
      </c>
      <c r="R565">
        <v>1</v>
      </c>
      <c r="S565" t="s">
        <v>232</v>
      </c>
      <c r="T565">
        <v>31920983.370999999</v>
      </c>
      <c r="U565" s="20">
        <v>31920983.370999999</v>
      </c>
      <c r="V565" t="s">
        <v>283</v>
      </c>
      <c r="W565">
        <v>4565854000</v>
      </c>
      <c r="X565">
        <v>3638173000</v>
      </c>
      <c r="Y565">
        <v>927681000</v>
      </c>
      <c r="Z565">
        <v>0</v>
      </c>
      <c r="AA565" t="str">
        <f>+MID(Tabla_Consulta_desde_Reporte_de_Valorización_de_Instrumentos[[#This Row],[CODIGO_SBS]],7,1)</f>
        <v>1</v>
      </c>
      <c r="AB565" t="e">
        <f>_xlfn.XLOOKUP(Tabla_Consulta_desde_Reporte_de_Valorización_de_Instrumentos[[#This Row],[CODIGO_SBS]],G_P!A:A,G_P!E:E)</f>
        <v>#N/A</v>
      </c>
    </row>
    <row r="566" spans="2:28" hidden="1" x14ac:dyDescent="0.35">
      <c r="B566" s="22" t="s">
        <v>35557</v>
      </c>
      <c r="C566" t="s">
        <v>803</v>
      </c>
      <c r="D566" t="s">
        <v>372</v>
      </c>
      <c r="E566" t="s">
        <v>804</v>
      </c>
      <c r="F566" t="s">
        <v>35619</v>
      </c>
      <c r="G566" t="s">
        <v>231</v>
      </c>
      <c r="H566" t="e">
        <f>+INDEX(Parametria!$V:$V,MATCH(Tabla_Consulta_desde_Reporte_de_Valorización_de_Instrumentos[[#This Row],[CODIGO_SBS]],Parametria!$B:$B,0))</f>
        <v>#N/A</v>
      </c>
      <c r="I566" t="s">
        <v>805</v>
      </c>
      <c r="J566" t="s">
        <v>806</v>
      </c>
      <c r="K566" t="s">
        <v>231</v>
      </c>
      <c r="L566">
        <v>1</v>
      </c>
      <c r="M566" s="20">
        <v>33194576.704</v>
      </c>
      <c r="N566">
        <v>33194576.704</v>
      </c>
      <c r="O566">
        <v>0</v>
      </c>
      <c r="P566" s="23">
        <v>46080</v>
      </c>
      <c r="Q566">
        <v>58</v>
      </c>
      <c r="R566">
        <v>1</v>
      </c>
      <c r="S566" t="s">
        <v>232</v>
      </c>
      <c r="T566">
        <v>33190621.151999999</v>
      </c>
      <c r="U566" s="20">
        <v>33190621.151999999</v>
      </c>
      <c r="V566" t="s">
        <v>283</v>
      </c>
      <c r="W566">
        <v>4565854000</v>
      </c>
      <c r="X566">
        <v>3638173000</v>
      </c>
      <c r="Y566">
        <v>927681000</v>
      </c>
      <c r="Z566">
        <v>0</v>
      </c>
      <c r="AA566" t="str">
        <f>+MID(Tabla_Consulta_desde_Reporte_de_Valorización_de_Instrumentos[[#This Row],[CODIGO_SBS]],7,1)</f>
        <v>1</v>
      </c>
      <c r="AB566" t="e">
        <f>_xlfn.XLOOKUP(Tabla_Consulta_desde_Reporte_de_Valorización_de_Instrumentos[[#This Row],[CODIGO_SBS]],G_P!A:A,G_P!E:E)</f>
        <v>#N/A</v>
      </c>
    </row>
    <row r="567" spans="2:28" hidden="1" x14ac:dyDescent="0.35">
      <c r="B567" s="22" t="s">
        <v>35557</v>
      </c>
      <c r="C567" t="s">
        <v>803</v>
      </c>
      <c r="D567" t="s">
        <v>372</v>
      </c>
      <c r="E567" t="s">
        <v>804</v>
      </c>
      <c r="F567" t="s">
        <v>35620</v>
      </c>
      <c r="G567" t="s">
        <v>231</v>
      </c>
      <c r="H567" t="e">
        <f>+INDEX(Parametria!$V:$V,MATCH(Tabla_Consulta_desde_Reporte_de_Valorización_de_Instrumentos[[#This Row],[CODIGO_SBS]],Parametria!$B:$B,0))</f>
        <v>#N/A</v>
      </c>
      <c r="I567" t="s">
        <v>805</v>
      </c>
      <c r="J567" t="s">
        <v>395</v>
      </c>
      <c r="K567" t="s">
        <v>231</v>
      </c>
      <c r="L567">
        <v>1</v>
      </c>
      <c r="M567" s="20">
        <v>8297303.2960000001</v>
      </c>
      <c r="N567">
        <v>8297303.2960000001</v>
      </c>
      <c r="O567">
        <v>0</v>
      </c>
      <c r="P567" s="23">
        <v>46080</v>
      </c>
      <c r="Q567">
        <v>58</v>
      </c>
      <c r="R567">
        <v>1</v>
      </c>
      <c r="S567" t="s">
        <v>232</v>
      </c>
      <c r="T567">
        <v>8296318.8480000002</v>
      </c>
      <c r="U567" s="20">
        <v>8296318.8480000002</v>
      </c>
      <c r="V567" t="s">
        <v>283</v>
      </c>
      <c r="W567">
        <v>4565854000</v>
      </c>
      <c r="X567">
        <v>3638173000</v>
      </c>
      <c r="Y567">
        <v>927681000</v>
      </c>
      <c r="Z567">
        <v>0</v>
      </c>
      <c r="AA567" t="str">
        <f>+MID(Tabla_Consulta_desde_Reporte_de_Valorización_de_Instrumentos[[#This Row],[CODIGO_SBS]],7,1)</f>
        <v>1</v>
      </c>
      <c r="AB567" t="e">
        <f>_xlfn.XLOOKUP(Tabla_Consulta_desde_Reporte_de_Valorización_de_Instrumentos[[#This Row],[CODIGO_SBS]],G_P!A:A,G_P!E:E)</f>
        <v>#N/A</v>
      </c>
    </row>
    <row r="568" spans="2:28" hidden="1" x14ac:dyDescent="0.35">
      <c r="B568" s="22" t="s">
        <v>35557</v>
      </c>
      <c r="C568" t="s">
        <v>803</v>
      </c>
      <c r="D568" t="s">
        <v>372</v>
      </c>
      <c r="E568" t="s">
        <v>804</v>
      </c>
      <c r="F568" t="s">
        <v>35621</v>
      </c>
      <c r="G568" t="s">
        <v>231</v>
      </c>
      <c r="H568" t="e">
        <f>+INDEX(Parametria!$V:$V,MATCH(Tabla_Consulta_desde_Reporte_de_Valorización_de_Instrumentos[[#This Row],[CODIGO_SBS]],Parametria!$B:$B,0))</f>
        <v>#N/A</v>
      </c>
      <c r="I568" t="s">
        <v>805</v>
      </c>
      <c r="J568" t="s">
        <v>315</v>
      </c>
      <c r="K568" t="s">
        <v>231</v>
      </c>
      <c r="L568">
        <v>1</v>
      </c>
      <c r="M568" s="20">
        <v>6221250</v>
      </c>
      <c r="N568">
        <v>6221250</v>
      </c>
      <c r="O568">
        <v>0</v>
      </c>
      <c r="P568" s="23">
        <v>46087</v>
      </c>
      <c r="Q568">
        <v>65</v>
      </c>
      <c r="R568">
        <v>1</v>
      </c>
      <c r="S568" t="s">
        <v>232</v>
      </c>
      <c r="T568">
        <v>6220500</v>
      </c>
      <c r="U568" s="20">
        <v>6220500</v>
      </c>
      <c r="V568" t="s">
        <v>283</v>
      </c>
      <c r="W568">
        <v>4565854000</v>
      </c>
      <c r="X568">
        <v>3638173000</v>
      </c>
      <c r="Y568">
        <v>927681000</v>
      </c>
      <c r="Z568">
        <v>0</v>
      </c>
      <c r="AA568" t="str">
        <f>+MID(Tabla_Consulta_desde_Reporte_de_Valorización_de_Instrumentos[[#This Row],[CODIGO_SBS]],7,1)</f>
        <v>1</v>
      </c>
      <c r="AB568" t="e">
        <f>_xlfn.XLOOKUP(Tabla_Consulta_desde_Reporte_de_Valorización_de_Instrumentos[[#This Row],[CODIGO_SBS]],G_P!A:A,G_P!E:E)</f>
        <v>#N/A</v>
      </c>
    </row>
    <row r="569" spans="2:28" hidden="1" x14ac:dyDescent="0.35">
      <c r="B569" s="22" t="s">
        <v>35557</v>
      </c>
      <c r="C569" t="s">
        <v>803</v>
      </c>
      <c r="D569" t="s">
        <v>372</v>
      </c>
      <c r="E569" t="s">
        <v>804</v>
      </c>
      <c r="F569" t="s">
        <v>35622</v>
      </c>
      <c r="G569" t="s">
        <v>231</v>
      </c>
      <c r="H569" t="e">
        <f>+INDEX(Parametria!$V:$V,MATCH(Tabla_Consulta_desde_Reporte_de_Valorización_de_Instrumentos[[#This Row],[CODIGO_SBS]],Parametria!$B:$B,0))</f>
        <v>#N/A</v>
      </c>
      <c r="I569" t="s">
        <v>805</v>
      </c>
      <c r="J569" t="s">
        <v>443</v>
      </c>
      <c r="K569" t="s">
        <v>231</v>
      </c>
      <c r="L569">
        <v>1</v>
      </c>
      <c r="M569" s="20">
        <v>40406164.109999999</v>
      </c>
      <c r="N569">
        <v>40406164.109999999</v>
      </c>
      <c r="O569">
        <v>0</v>
      </c>
      <c r="P569" s="23">
        <v>46087</v>
      </c>
      <c r="Q569">
        <v>65</v>
      </c>
      <c r="R569">
        <v>1</v>
      </c>
      <c r="S569" t="s">
        <v>232</v>
      </c>
      <c r="T569">
        <v>40401397.452</v>
      </c>
      <c r="U569" s="20">
        <v>40401397.452</v>
      </c>
      <c r="V569" t="s">
        <v>283</v>
      </c>
      <c r="W569">
        <v>4565854000</v>
      </c>
      <c r="X569">
        <v>3638173000</v>
      </c>
      <c r="Y569">
        <v>927681000</v>
      </c>
      <c r="Z569">
        <v>0</v>
      </c>
      <c r="AA569" t="str">
        <f>+MID(Tabla_Consulta_desde_Reporte_de_Valorización_de_Instrumentos[[#This Row],[CODIGO_SBS]],7,1)</f>
        <v>1</v>
      </c>
      <c r="AB569" t="e">
        <f>_xlfn.XLOOKUP(Tabla_Consulta_desde_Reporte_de_Valorización_de_Instrumentos[[#This Row],[CODIGO_SBS]],G_P!A:A,G_P!E:E)</f>
        <v>#N/A</v>
      </c>
    </row>
    <row r="570" spans="2:28" hidden="1" x14ac:dyDescent="0.35">
      <c r="B570" s="22" t="s">
        <v>35557</v>
      </c>
      <c r="C570" t="s">
        <v>803</v>
      </c>
      <c r="D570" t="s">
        <v>372</v>
      </c>
      <c r="E570" t="s">
        <v>804</v>
      </c>
      <c r="F570" t="s">
        <v>35623</v>
      </c>
      <c r="G570" t="s">
        <v>231</v>
      </c>
      <c r="H570" t="e">
        <f>+INDEX(Parametria!$V:$V,MATCH(Tabla_Consulta_desde_Reporte_de_Valorización_de_Instrumentos[[#This Row],[CODIGO_SBS]],Parametria!$B:$B,0))</f>
        <v>#N/A</v>
      </c>
      <c r="I570" t="s">
        <v>805</v>
      </c>
      <c r="J570" t="s">
        <v>443</v>
      </c>
      <c r="K570" t="s">
        <v>231</v>
      </c>
      <c r="L570">
        <v>1</v>
      </c>
      <c r="M570" s="20">
        <v>27952647.372000001</v>
      </c>
      <c r="N570">
        <v>27952647.372000001</v>
      </c>
      <c r="O570">
        <v>0</v>
      </c>
      <c r="P570" s="23">
        <v>46090</v>
      </c>
      <c r="Q570">
        <v>68</v>
      </c>
      <c r="R570">
        <v>1</v>
      </c>
      <c r="S570" t="s">
        <v>232</v>
      </c>
      <c r="T570">
        <v>27949384.881000001</v>
      </c>
      <c r="U570" s="20">
        <v>27949384.881000001</v>
      </c>
      <c r="V570" t="s">
        <v>283</v>
      </c>
      <c r="W570">
        <v>4565854000</v>
      </c>
      <c r="X570">
        <v>3638173000</v>
      </c>
      <c r="Y570">
        <v>927681000</v>
      </c>
      <c r="Z570">
        <v>0</v>
      </c>
      <c r="AA570" t="str">
        <f>+MID(Tabla_Consulta_desde_Reporte_de_Valorización_de_Instrumentos[[#This Row],[CODIGO_SBS]],7,1)</f>
        <v>1</v>
      </c>
      <c r="AB570" t="e">
        <f>_xlfn.XLOOKUP(Tabla_Consulta_desde_Reporte_de_Valorización_de_Instrumentos[[#This Row],[CODIGO_SBS]],G_P!A:A,G_P!E:E)</f>
        <v>#N/A</v>
      </c>
    </row>
    <row r="571" spans="2:28" hidden="1" x14ac:dyDescent="0.35">
      <c r="B571" s="22" t="s">
        <v>35557</v>
      </c>
      <c r="C571" t="s">
        <v>803</v>
      </c>
      <c r="D571" t="s">
        <v>372</v>
      </c>
      <c r="E571" t="s">
        <v>804</v>
      </c>
      <c r="F571" t="s">
        <v>35624</v>
      </c>
      <c r="G571" t="s">
        <v>231</v>
      </c>
      <c r="H571" t="e">
        <f>+INDEX(Parametria!$V:$V,MATCH(Tabla_Consulta_desde_Reporte_de_Valorización_de_Instrumentos[[#This Row],[CODIGO_SBS]],Parametria!$B:$B,0))</f>
        <v>#N/A</v>
      </c>
      <c r="I571" t="s">
        <v>805</v>
      </c>
      <c r="J571" t="s">
        <v>315</v>
      </c>
      <c r="K571" t="s">
        <v>231</v>
      </c>
      <c r="L571">
        <v>1</v>
      </c>
      <c r="M571" s="20">
        <v>10356888.24</v>
      </c>
      <c r="N571">
        <v>10356888.24</v>
      </c>
      <c r="O571">
        <v>0</v>
      </c>
      <c r="P571" s="23">
        <v>46090</v>
      </c>
      <c r="Q571">
        <v>68</v>
      </c>
      <c r="R571">
        <v>1</v>
      </c>
      <c r="S571" t="s">
        <v>232</v>
      </c>
      <c r="T571">
        <v>10355666.02</v>
      </c>
      <c r="U571" s="20">
        <v>10355666.02</v>
      </c>
      <c r="V571" t="s">
        <v>283</v>
      </c>
      <c r="W571">
        <v>4565854000</v>
      </c>
      <c r="X571">
        <v>3638173000</v>
      </c>
      <c r="Y571">
        <v>927681000</v>
      </c>
      <c r="Z571">
        <v>0</v>
      </c>
      <c r="AA571" t="str">
        <f>+MID(Tabla_Consulta_desde_Reporte_de_Valorización_de_Instrumentos[[#This Row],[CODIGO_SBS]],7,1)</f>
        <v>1</v>
      </c>
      <c r="AB571" t="e">
        <f>_xlfn.XLOOKUP(Tabla_Consulta_desde_Reporte_de_Valorización_de_Instrumentos[[#This Row],[CODIGO_SBS]],G_P!A:A,G_P!E:E)</f>
        <v>#N/A</v>
      </c>
    </row>
    <row r="572" spans="2:28" hidden="1" x14ac:dyDescent="0.35">
      <c r="B572" s="22" t="s">
        <v>35557</v>
      </c>
      <c r="C572" t="s">
        <v>810</v>
      </c>
      <c r="D572" t="s">
        <v>372</v>
      </c>
      <c r="E572" t="s">
        <v>811</v>
      </c>
      <c r="F572" t="s">
        <v>35625</v>
      </c>
      <c r="G572" t="s">
        <v>35626</v>
      </c>
      <c r="H572" t="e">
        <f>+INDEX(Parametria!$V:$V,MATCH(Tabla_Consulta_desde_Reporte_de_Valorización_de_Instrumentos[[#This Row],[CODIGO_SBS]],Parametria!$B:$B,0))</f>
        <v>#N/A</v>
      </c>
      <c r="I572" t="s">
        <v>35627</v>
      </c>
      <c r="J572" t="s">
        <v>809</v>
      </c>
      <c r="K572" t="s">
        <v>231</v>
      </c>
      <c r="L572">
        <v>1000</v>
      </c>
      <c r="M572" s="20">
        <v>15436419.86025</v>
      </c>
      <c r="N572">
        <v>15436419.86025</v>
      </c>
      <c r="O572">
        <v>15500</v>
      </c>
      <c r="P572" s="23">
        <v>46055</v>
      </c>
      <c r="Q572">
        <v>33</v>
      </c>
      <c r="R572">
        <v>1</v>
      </c>
      <c r="S572" t="s">
        <v>232</v>
      </c>
      <c r="T572">
        <v>15435549.200449999</v>
      </c>
      <c r="U572" s="20">
        <v>15435549.200449999</v>
      </c>
      <c r="V572" t="s">
        <v>35628</v>
      </c>
      <c r="W572">
        <v>4861193000</v>
      </c>
      <c r="X572">
        <v>3966334000</v>
      </c>
      <c r="Y572">
        <v>894859000</v>
      </c>
      <c r="Z572">
        <v>5.6171600000000002E-2</v>
      </c>
      <c r="AA572" t="str">
        <f>+MID(Tabla_Consulta_desde_Reporte_de_Valorización_de_Instrumentos[[#This Row],[CODIGO_SBS]],7,1)</f>
        <v>1</v>
      </c>
      <c r="AB572" t="e">
        <f>_xlfn.XLOOKUP(Tabla_Consulta_desde_Reporte_de_Valorización_de_Instrumentos[[#This Row],[CODIGO_SBS]],G_P!A:A,G_P!E:E)</f>
        <v>#N/A</v>
      </c>
    </row>
    <row r="573" spans="2:28" hidden="1" x14ac:dyDescent="0.35">
      <c r="B573" s="22" t="s">
        <v>35557</v>
      </c>
      <c r="C573" t="s">
        <v>810</v>
      </c>
      <c r="D573" t="s">
        <v>372</v>
      </c>
      <c r="E573" t="s">
        <v>811</v>
      </c>
      <c r="F573" t="s">
        <v>32587</v>
      </c>
      <c r="G573" t="s">
        <v>32588</v>
      </c>
      <c r="H573" t="e">
        <f>+INDEX(Parametria!$V:$V,MATCH(Tabla_Consulta_desde_Reporte_de_Valorización_de_Instrumentos[[#This Row],[CODIGO_SBS]],Parametria!$B:$B,0))</f>
        <v>#N/A</v>
      </c>
      <c r="I573" t="s">
        <v>32589</v>
      </c>
      <c r="J573" t="s">
        <v>32590</v>
      </c>
      <c r="K573" t="s">
        <v>231</v>
      </c>
      <c r="L573">
        <v>1000</v>
      </c>
      <c r="M573" s="20">
        <v>16849620.126472</v>
      </c>
      <c r="N573">
        <v>16849620.126472</v>
      </c>
      <c r="O573">
        <v>17360</v>
      </c>
      <c r="P573" s="23">
        <v>46265</v>
      </c>
      <c r="Q573">
        <v>243</v>
      </c>
      <c r="R573">
        <v>1</v>
      </c>
      <c r="S573" t="s">
        <v>232</v>
      </c>
      <c r="T573">
        <v>16852262.523320001</v>
      </c>
      <c r="U573" s="20">
        <v>16852262.523320001</v>
      </c>
      <c r="V573" t="s">
        <v>233</v>
      </c>
      <c r="W573">
        <v>0</v>
      </c>
      <c r="X573">
        <v>0</v>
      </c>
      <c r="Y573">
        <v>0</v>
      </c>
      <c r="Z573">
        <v>-0.15221180000000001</v>
      </c>
      <c r="AA573" t="str">
        <f>+MID(Tabla_Consulta_desde_Reporte_de_Valorización_de_Instrumentos[[#This Row],[CODIGO_SBS]],7,1)</f>
        <v>1</v>
      </c>
      <c r="AB573" t="e">
        <f>_xlfn.XLOOKUP(Tabla_Consulta_desde_Reporte_de_Valorización_de_Instrumentos[[#This Row],[CODIGO_SBS]],G_P!A:A,G_P!E:E)</f>
        <v>#N/A</v>
      </c>
    </row>
    <row r="574" spans="2:28" hidden="1" x14ac:dyDescent="0.35">
      <c r="B574" s="22" t="s">
        <v>35557</v>
      </c>
      <c r="C574" t="s">
        <v>810</v>
      </c>
      <c r="D574" t="s">
        <v>372</v>
      </c>
      <c r="E574" t="s">
        <v>811</v>
      </c>
      <c r="F574" t="s">
        <v>32591</v>
      </c>
      <c r="G574" t="s">
        <v>32592</v>
      </c>
      <c r="H574" t="e">
        <f>+INDEX(Parametria!$V:$V,MATCH(Tabla_Consulta_desde_Reporte_de_Valorización_de_Instrumentos[[#This Row],[CODIGO_SBS]],Parametria!$B:$B,0))</f>
        <v>#N/A</v>
      </c>
      <c r="I574" t="s">
        <v>32593</v>
      </c>
      <c r="J574" t="s">
        <v>31471</v>
      </c>
      <c r="K574" t="s">
        <v>231</v>
      </c>
      <c r="L574">
        <v>1000</v>
      </c>
      <c r="M574" s="20">
        <v>19315972.780000001</v>
      </c>
      <c r="N574">
        <v>19315972.780000001</v>
      </c>
      <c r="O574">
        <v>20000</v>
      </c>
      <c r="P574" s="23">
        <v>46304</v>
      </c>
      <c r="Q574">
        <v>282</v>
      </c>
      <c r="R574">
        <v>1</v>
      </c>
      <c r="S574" t="s">
        <v>232</v>
      </c>
      <c r="T574">
        <v>19319096.372000001</v>
      </c>
      <c r="U574" s="20">
        <v>19319096.372000001</v>
      </c>
      <c r="V574" t="s">
        <v>31515</v>
      </c>
      <c r="W574">
        <v>1515962000</v>
      </c>
      <c r="X574">
        <v>930226000</v>
      </c>
      <c r="Y574">
        <v>585736000</v>
      </c>
      <c r="Z574">
        <v>-0.1561796</v>
      </c>
      <c r="AA574" t="str">
        <f>+MID(Tabla_Consulta_desde_Reporte_de_Valorización_de_Instrumentos[[#This Row],[CODIGO_SBS]],7,1)</f>
        <v>1</v>
      </c>
      <c r="AB574" t="e">
        <f>_xlfn.XLOOKUP(Tabla_Consulta_desde_Reporte_de_Valorización_de_Instrumentos[[#This Row],[CODIGO_SBS]],G_P!A:A,G_P!E:E)</f>
        <v>#N/A</v>
      </c>
    </row>
    <row r="575" spans="2:28" hidden="1" x14ac:dyDescent="0.35">
      <c r="B575" s="22" t="s">
        <v>35557</v>
      </c>
      <c r="C575" t="s">
        <v>810</v>
      </c>
      <c r="D575" t="s">
        <v>372</v>
      </c>
      <c r="E575" t="s">
        <v>811</v>
      </c>
      <c r="F575" t="s">
        <v>31512</v>
      </c>
      <c r="G575" t="s">
        <v>31513</v>
      </c>
      <c r="H575" t="e">
        <f>+INDEX(Parametria!$V:$V,MATCH(Tabla_Consulta_desde_Reporte_de_Valorización_de_Instrumentos[[#This Row],[CODIGO_SBS]],Parametria!$B:$B,0))</f>
        <v>#N/A</v>
      </c>
      <c r="I575" t="s">
        <v>31514</v>
      </c>
      <c r="J575" t="s">
        <v>31471</v>
      </c>
      <c r="K575" t="s">
        <v>231</v>
      </c>
      <c r="L575">
        <v>1000</v>
      </c>
      <c r="M575" s="20">
        <v>31900398.9036396</v>
      </c>
      <c r="N575">
        <v>31900398.9036396</v>
      </c>
      <c r="O575">
        <v>32524</v>
      </c>
      <c r="P575" s="23">
        <v>46178</v>
      </c>
      <c r="Q575">
        <v>156</v>
      </c>
      <c r="R575">
        <v>1</v>
      </c>
      <c r="S575" t="s">
        <v>232</v>
      </c>
      <c r="T575">
        <v>31903837.718198001</v>
      </c>
      <c r="U575" s="20">
        <v>31903837.718198001</v>
      </c>
      <c r="V575" t="s">
        <v>31515</v>
      </c>
      <c r="W575">
        <v>1515962000</v>
      </c>
      <c r="X575">
        <v>930226000</v>
      </c>
      <c r="Y575">
        <v>585736000</v>
      </c>
      <c r="Z575">
        <v>-0.1057316</v>
      </c>
      <c r="AA575" t="str">
        <f>+MID(Tabla_Consulta_desde_Reporte_de_Valorización_de_Instrumentos[[#This Row],[CODIGO_SBS]],7,1)</f>
        <v>1</v>
      </c>
      <c r="AB575" t="e">
        <f>_xlfn.XLOOKUP(Tabla_Consulta_desde_Reporte_de_Valorización_de_Instrumentos[[#This Row],[CODIGO_SBS]],G_P!A:A,G_P!E:E)</f>
        <v>#N/A</v>
      </c>
    </row>
    <row r="576" spans="2:28" hidden="1" x14ac:dyDescent="0.35">
      <c r="B576" s="22" t="s">
        <v>35557</v>
      </c>
      <c r="C576" t="s">
        <v>810</v>
      </c>
      <c r="D576" t="s">
        <v>372</v>
      </c>
      <c r="E576" t="s">
        <v>811</v>
      </c>
      <c r="F576" t="s">
        <v>35629</v>
      </c>
      <c r="G576" t="s">
        <v>35630</v>
      </c>
      <c r="H576" t="e">
        <f>+INDEX(Parametria!$V:$V,MATCH(Tabla_Consulta_desde_Reporte_de_Valorización_de_Instrumentos[[#This Row],[CODIGO_SBS]],Parametria!$B:$B,0))</f>
        <v>#N/A</v>
      </c>
      <c r="I576" t="s">
        <v>35631</v>
      </c>
      <c r="J576" t="s">
        <v>311</v>
      </c>
      <c r="K576" t="s">
        <v>231</v>
      </c>
      <c r="L576">
        <v>1000</v>
      </c>
      <c r="M576" s="20">
        <v>32783830.480696499</v>
      </c>
      <c r="N576">
        <v>32783830.480696499</v>
      </c>
      <c r="O576">
        <v>33185</v>
      </c>
      <c r="P576" s="23">
        <v>46121</v>
      </c>
      <c r="Q576">
        <v>99</v>
      </c>
      <c r="R576">
        <v>1</v>
      </c>
      <c r="S576" t="s">
        <v>232</v>
      </c>
      <c r="T576">
        <v>32785420.218077</v>
      </c>
      <c r="U576" s="20">
        <v>32785420.218077</v>
      </c>
      <c r="V576" t="s">
        <v>312</v>
      </c>
      <c r="W576">
        <v>22149047000</v>
      </c>
      <c r="X576">
        <v>20355021000</v>
      </c>
      <c r="Y576">
        <v>1794026000</v>
      </c>
      <c r="Z576">
        <v>-4.7905299999999998E-2</v>
      </c>
      <c r="AA576" t="str">
        <f>+MID(Tabla_Consulta_desde_Reporte_de_Valorización_de_Instrumentos[[#This Row],[CODIGO_SBS]],7,1)</f>
        <v>1</v>
      </c>
      <c r="AB576" t="e">
        <f>_xlfn.XLOOKUP(Tabla_Consulta_desde_Reporte_de_Valorización_de_Instrumentos[[#This Row],[CODIGO_SBS]],G_P!A:A,G_P!E:E)</f>
        <v>#N/A</v>
      </c>
    </row>
    <row r="577" spans="2:28" hidden="1" x14ac:dyDescent="0.35">
      <c r="B577" s="22" t="s">
        <v>35557</v>
      </c>
      <c r="C577" t="s">
        <v>810</v>
      </c>
      <c r="D577" t="s">
        <v>372</v>
      </c>
      <c r="E577" t="s">
        <v>811</v>
      </c>
      <c r="F577" t="s">
        <v>35526</v>
      </c>
      <c r="G577" t="s">
        <v>35527</v>
      </c>
      <c r="H577" t="e">
        <f>+INDEX(Parametria!$V:$V,MATCH(Tabla_Consulta_desde_Reporte_de_Valorización_de_Instrumentos[[#This Row],[CODIGO_SBS]],Parametria!$B:$B,0))</f>
        <v>#N/A</v>
      </c>
      <c r="I577" t="s">
        <v>35528</v>
      </c>
      <c r="J577" t="s">
        <v>311</v>
      </c>
      <c r="K577" t="s">
        <v>231</v>
      </c>
      <c r="L577">
        <v>1000</v>
      </c>
      <c r="M577" s="20">
        <v>36686560.331480302</v>
      </c>
      <c r="N577">
        <v>36686560.331480302</v>
      </c>
      <c r="O577">
        <v>38201</v>
      </c>
      <c r="P577" s="23">
        <v>46356</v>
      </c>
      <c r="Q577">
        <v>334</v>
      </c>
      <c r="R577">
        <v>1</v>
      </c>
      <c r="S577" t="s">
        <v>232</v>
      </c>
      <c r="T577">
        <v>36692358.242414102</v>
      </c>
      <c r="U577" s="20">
        <v>36692358.242414102</v>
      </c>
      <c r="V577" t="s">
        <v>312</v>
      </c>
      <c r="W577">
        <v>22149047000</v>
      </c>
      <c r="X577">
        <v>20355021000</v>
      </c>
      <c r="Y577">
        <v>1794026000</v>
      </c>
      <c r="Z577">
        <v>-0.15177379999999999</v>
      </c>
      <c r="AA577" t="str">
        <f>+MID(Tabla_Consulta_desde_Reporte_de_Valorización_de_Instrumentos[[#This Row],[CODIGO_SBS]],7,1)</f>
        <v>1</v>
      </c>
      <c r="AB577" t="e">
        <f>_xlfn.XLOOKUP(Tabla_Consulta_desde_Reporte_de_Valorización_de_Instrumentos[[#This Row],[CODIGO_SBS]],G_P!A:A,G_P!E:E)</f>
        <v>#N/A</v>
      </c>
    </row>
    <row r="578" spans="2:28" hidden="1" x14ac:dyDescent="0.35">
      <c r="B578" s="22" t="s">
        <v>35557</v>
      </c>
      <c r="C578" t="s">
        <v>810</v>
      </c>
      <c r="D578" t="s">
        <v>372</v>
      </c>
      <c r="E578" t="s">
        <v>811</v>
      </c>
      <c r="F578" t="s">
        <v>31516</v>
      </c>
      <c r="G578" t="s">
        <v>31517</v>
      </c>
      <c r="H578" t="e">
        <f>+INDEX(Parametria!$V:$V,MATCH(Tabla_Consulta_desde_Reporte_de_Valorización_de_Instrumentos[[#This Row],[CODIGO_SBS]],Parametria!$B:$B,0))</f>
        <v>#N/A</v>
      </c>
      <c r="I578" t="s">
        <v>31518</v>
      </c>
      <c r="J578" t="s">
        <v>311</v>
      </c>
      <c r="K578" t="s">
        <v>231</v>
      </c>
      <c r="L578">
        <v>1000</v>
      </c>
      <c r="M578" s="20">
        <v>24477332.859999999</v>
      </c>
      <c r="N578">
        <v>24477332.859999999</v>
      </c>
      <c r="O578">
        <v>25000</v>
      </c>
      <c r="P578" s="23">
        <v>46195</v>
      </c>
      <c r="Q578">
        <v>173</v>
      </c>
      <c r="R578">
        <v>1</v>
      </c>
      <c r="S578" t="s">
        <v>232</v>
      </c>
      <c r="T578">
        <v>24480351.585000001</v>
      </c>
      <c r="U578" s="20">
        <v>24480351.585000001</v>
      </c>
      <c r="V578" t="s">
        <v>312</v>
      </c>
      <c r="W578">
        <v>22149047000</v>
      </c>
      <c r="X578">
        <v>20355021000</v>
      </c>
      <c r="Y578">
        <v>1794026000</v>
      </c>
      <c r="Z578">
        <v>-0.120749</v>
      </c>
      <c r="AA578" t="str">
        <f>+MID(Tabla_Consulta_desde_Reporte_de_Valorización_de_Instrumentos[[#This Row],[CODIGO_SBS]],7,1)</f>
        <v>1</v>
      </c>
      <c r="AB578" t="e">
        <f>_xlfn.XLOOKUP(Tabla_Consulta_desde_Reporte_de_Valorización_de_Instrumentos[[#This Row],[CODIGO_SBS]],G_P!A:A,G_P!E:E)</f>
        <v>#N/A</v>
      </c>
    </row>
    <row r="579" spans="2:28" hidden="1" x14ac:dyDescent="0.35">
      <c r="B579" s="22" t="s">
        <v>35557</v>
      </c>
      <c r="C579" t="s">
        <v>810</v>
      </c>
      <c r="D579" t="s">
        <v>372</v>
      </c>
      <c r="E579" t="s">
        <v>811</v>
      </c>
      <c r="F579" t="s">
        <v>32594</v>
      </c>
      <c r="G579" t="s">
        <v>32595</v>
      </c>
      <c r="H579" t="e">
        <f>+INDEX(Parametria!$V:$V,MATCH(Tabla_Consulta_desde_Reporte_de_Valorización_de_Instrumentos[[#This Row],[CODIGO_SBS]],Parametria!$B:$B,0))</f>
        <v>#N/A</v>
      </c>
      <c r="I579" t="s">
        <v>32596</v>
      </c>
      <c r="J579" t="s">
        <v>311</v>
      </c>
      <c r="K579" t="s">
        <v>231</v>
      </c>
      <c r="L579">
        <v>1000</v>
      </c>
      <c r="M579" s="20">
        <v>12156456.65625</v>
      </c>
      <c r="N579">
        <v>12156456.65625</v>
      </c>
      <c r="O579">
        <v>12500</v>
      </c>
      <c r="P579" s="23">
        <v>46251</v>
      </c>
      <c r="Q579">
        <v>229</v>
      </c>
      <c r="R579">
        <v>1</v>
      </c>
      <c r="S579" t="s">
        <v>232</v>
      </c>
      <c r="T579">
        <v>12158325.914999999</v>
      </c>
      <c r="U579" s="20">
        <v>12158325.914999999</v>
      </c>
      <c r="V579" t="s">
        <v>312</v>
      </c>
      <c r="W579">
        <v>22149047000</v>
      </c>
      <c r="X579">
        <v>20355021000</v>
      </c>
      <c r="Y579">
        <v>1794026000</v>
      </c>
      <c r="Z579">
        <v>-0.1495407</v>
      </c>
      <c r="AA579" t="str">
        <f>+MID(Tabla_Consulta_desde_Reporte_de_Valorización_de_Instrumentos[[#This Row],[CODIGO_SBS]],7,1)</f>
        <v>1</v>
      </c>
      <c r="AB579" t="e">
        <f>_xlfn.XLOOKUP(Tabla_Consulta_desde_Reporte_de_Valorización_de_Instrumentos[[#This Row],[CODIGO_SBS]],G_P!A:A,G_P!E:E)</f>
        <v>#N/A</v>
      </c>
    </row>
    <row r="580" spans="2:28" hidden="1" x14ac:dyDescent="0.35">
      <c r="B580" s="22" t="s">
        <v>35557</v>
      </c>
      <c r="C580" t="s">
        <v>810</v>
      </c>
      <c r="D580" t="s">
        <v>372</v>
      </c>
      <c r="E580" t="s">
        <v>811</v>
      </c>
      <c r="F580" t="s">
        <v>24943</v>
      </c>
      <c r="G580" t="s">
        <v>24944</v>
      </c>
      <c r="H580" t="str">
        <f>+INDEX(Parametria!$V:$V,MATCH(Tabla_Consulta_desde_Reporte_de_Valorización_de_Instrumentos[[#This Row],[CODIGO_SBS]],Parametria!$B:$B,0))</f>
        <v xml:space="preserve">BIF </v>
      </c>
      <c r="I580" t="s">
        <v>35632</v>
      </c>
      <c r="J580" t="s">
        <v>311</v>
      </c>
      <c r="K580" t="s">
        <v>231</v>
      </c>
      <c r="L580">
        <v>1000</v>
      </c>
      <c r="M580" s="20">
        <v>12481419.535</v>
      </c>
      <c r="N580">
        <v>12481419.535</v>
      </c>
      <c r="O580">
        <v>12500</v>
      </c>
      <c r="P580" s="23">
        <v>46034</v>
      </c>
      <c r="Q580">
        <v>12</v>
      </c>
      <c r="R580">
        <v>1</v>
      </c>
      <c r="S580" t="s">
        <v>232</v>
      </c>
      <c r="T580">
        <v>12480213.502499999</v>
      </c>
      <c r="U580" s="20">
        <v>12480213.502499999</v>
      </c>
      <c r="V580" t="s">
        <v>312</v>
      </c>
      <c r="W580">
        <v>22149047000</v>
      </c>
      <c r="X580">
        <v>20355021000</v>
      </c>
      <c r="Y580">
        <v>1794026000</v>
      </c>
      <c r="Z580">
        <v>9.6482600000000002E-2</v>
      </c>
      <c r="AA580" t="str">
        <f>+MID(Tabla_Consulta_desde_Reporte_de_Valorización_de_Instrumentos[[#This Row],[CODIGO_SBS]],7,1)</f>
        <v>1</v>
      </c>
      <c r="AB580" t="e">
        <f>_xlfn.XLOOKUP(Tabla_Consulta_desde_Reporte_de_Valorización_de_Instrumentos[[#This Row],[CODIGO_SBS]],G_P!A:A,G_P!E:E)</f>
        <v>#N/A</v>
      </c>
    </row>
    <row r="581" spans="2:28" hidden="1" x14ac:dyDescent="0.35">
      <c r="B581" s="22" t="s">
        <v>35557</v>
      </c>
      <c r="C581" t="s">
        <v>810</v>
      </c>
      <c r="D581" t="s">
        <v>372</v>
      </c>
      <c r="E581" t="s">
        <v>811</v>
      </c>
      <c r="F581" t="s">
        <v>35633</v>
      </c>
      <c r="G581" t="s">
        <v>35634</v>
      </c>
      <c r="H581" t="e">
        <f>+INDEX(Parametria!$V:$V,MATCH(Tabla_Consulta_desde_Reporte_de_Valorización_de_Instrumentos[[#This Row],[CODIGO_SBS]],Parametria!$B:$B,0))</f>
        <v>#N/A</v>
      </c>
      <c r="I581" t="s">
        <v>35635</v>
      </c>
      <c r="J581" t="s">
        <v>808</v>
      </c>
      <c r="K581" t="s">
        <v>231</v>
      </c>
      <c r="L581">
        <v>1000</v>
      </c>
      <c r="M581" s="20">
        <v>13632111.0102826</v>
      </c>
      <c r="N581">
        <v>13632111.0102826</v>
      </c>
      <c r="O581">
        <v>13651</v>
      </c>
      <c r="P581" s="23">
        <v>46033</v>
      </c>
      <c r="Q581">
        <v>11</v>
      </c>
      <c r="R581">
        <v>1</v>
      </c>
      <c r="S581" t="s">
        <v>232</v>
      </c>
      <c r="T581">
        <v>13630739.536630699</v>
      </c>
      <c r="U581" s="20">
        <v>13630739.536630699</v>
      </c>
      <c r="V581" t="s">
        <v>418</v>
      </c>
      <c r="W581">
        <v>2798873000</v>
      </c>
      <c r="X581">
        <v>2084426000</v>
      </c>
      <c r="Y581">
        <v>714447000</v>
      </c>
      <c r="Z581">
        <v>0.1004669</v>
      </c>
      <c r="AA581" t="str">
        <f>+MID(Tabla_Consulta_desde_Reporte_de_Valorización_de_Instrumentos[[#This Row],[CODIGO_SBS]],7,1)</f>
        <v>1</v>
      </c>
      <c r="AB581" t="e">
        <f>_xlfn.XLOOKUP(Tabla_Consulta_desde_Reporte_de_Valorización_de_Instrumentos[[#This Row],[CODIGO_SBS]],G_P!A:A,G_P!E:E)</f>
        <v>#N/A</v>
      </c>
    </row>
    <row r="582" spans="2:28" hidden="1" x14ac:dyDescent="0.35">
      <c r="B582" s="22" t="s">
        <v>35557</v>
      </c>
      <c r="C582" t="s">
        <v>810</v>
      </c>
      <c r="D582" t="s">
        <v>372</v>
      </c>
      <c r="E582" t="s">
        <v>811</v>
      </c>
      <c r="F582" t="s">
        <v>32597</v>
      </c>
      <c r="G582" t="s">
        <v>32598</v>
      </c>
      <c r="H582" t="e">
        <f>+INDEX(Parametria!$V:$V,MATCH(Tabla_Consulta_desde_Reporte_de_Valorización_de_Instrumentos[[#This Row],[CODIGO_SBS]],Parametria!$B:$B,0))</f>
        <v>#N/A</v>
      </c>
      <c r="I582" t="s">
        <v>32599</v>
      </c>
      <c r="J582" t="s">
        <v>808</v>
      </c>
      <c r="K582" t="s">
        <v>231</v>
      </c>
      <c r="L582">
        <v>1000</v>
      </c>
      <c r="M582" s="20">
        <v>25025440.83571</v>
      </c>
      <c r="N582">
        <v>25025440.83571</v>
      </c>
      <c r="O582">
        <v>25900</v>
      </c>
      <c r="P582" s="23">
        <v>46300</v>
      </c>
      <c r="Q582">
        <v>278</v>
      </c>
      <c r="R582">
        <v>1</v>
      </c>
      <c r="S582" t="s">
        <v>232</v>
      </c>
      <c r="T582">
        <v>25029479.541850001</v>
      </c>
      <c r="U582" s="20">
        <v>25029479.541850001</v>
      </c>
      <c r="V582" t="s">
        <v>418</v>
      </c>
      <c r="W582">
        <v>2798873000</v>
      </c>
      <c r="X582">
        <v>2084426000</v>
      </c>
      <c r="Y582">
        <v>714447000</v>
      </c>
      <c r="Z582">
        <v>-0.15593460000000001</v>
      </c>
      <c r="AA582" t="str">
        <f>+MID(Tabla_Consulta_desde_Reporte_de_Valorización_de_Instrumentos[[#This Row],[CODIGO_SBS]],7,1)</f>
        <v>1</v>
      </c>
      <c r="AB582" t="e">
        <f>_xlfn.XLOOKUP(Tabla_Consulta_desde_Reporte_de_Valorización_de_Instrumentos[[#This Row],[CODIGO_SBS]],G_P!A:A,G_P!E:E)</f>
        <v>#N/A</v>
      </c>
    </row>
    <row r="583" spans="2:28" hidden="1" x14ac:dyDescent="0.35">
      <c r="B583" s="22" t="s">
        <v>35557</v>
      </c>
      <c r="C583" t="s">
        <v>810</v>
      </c>
      <c r="D583" t="s">
        <v>372</v>
      </c>
      <c r="E583" t="s">
        <v>811</v>
      </c>
      <c r="F583" t="s">
        <v>32600</v>
      </c>
      <c r="G583" t="s">
        <v>32601</v>
      </c>
      <c r="H583" t="e">
        <f>+INDEX(Parametria!$V:$V,MATCH(Tabla_Consulta_desde_Reporte_de_Valorización_de_Instrumentos[[#This Row],[CODIGO_SBS]],Parametria!$B:$B,0))</f>
        <v>#N/A</v>
      </c>
      <c r="I583" t="s">
        <v>32602</v>
      </c>
      <c r="J583" t="s">
        <v>808</v>
      </c>
      <c r="K583" t="s">
        <v>231</v>
      </c>
      <c r="L583">
        <v>1000</v>
      </c>
      <c r="M583" s="20">
        <v>26875645.395500001</v>
      </c>
      <c r="N583">
        <v>26875645.395500001</v>
      </c>
      <c r="O583">
        <v>27500</v>
      </c>
      <c r="P583" s="23">
        <v>46207</v>
      </c>
      <c r="Q583">
        <v>185</v>
      </c>
      <c r="R583">
        <v>1</v>
      </c>
      <c r="S583" t="s">
        <v>232</v>
      </c>
      <c r="T583">
        <v>26879121.796999998</v>
      </c>
      <c r="U583" s="20">
        <v>26879121.796999998</v>
      </c>
      <c r="V583" t="s">
        <v>418</v>
      </c>
      <c r="W583">
        <v>2798873000</v>
      </c>
      <c r="X583">
        <v>2084426000</v>
      </c>
      <c r="Y583">
        <v>714447000</v>
      </c>
      <c r="Z583">
        <v>-0.12641459999999999</v>
      </c>
      <c r="AA583" t="str">
        <f>+MID(Tabla_Consulta_desde_Reporte_de_Valorización_de_Instrumentos[[#This Row],[CODIGO_SBS]],7,1)</f>
        <v>1</v>
      </c>
      <c r="AB583" t="e">
        <f>_xlfn.XLOOKUP(Tabla_Consulta_desde_Reporte_de_Valorización_de_Instrumentos[[#This Row],[CODIGO_SBS]],G_P!A:A,G_P!E:E)</f>
        <v>#N/A</v>
      </c>
    </row>
    <row r="584" spans="2:28" hidden="1" x14ac:dyDescent="0.35">
      <c r="B584" s="22" t="s">
        <v>35557</v>
      </c>
      <c r="C584" t="s">
        <v>810</v>
      </c>
      <c r="D584" t="s">
        <v>372</v>
      </c>
      <c r="E584" t="s">
        <v>811</v>
      </c>
      <c r="F584" t="s">
        <v>32603</v>
      </c>
      <c r="G584" t="s">
        <v>32604</v>
      </c>
      <c r="H584" t="e">
        <f>+INDEX(Parametria!$V:$V,MATCH(Tabla_Consulta_desde_Reporte_de_Valorización_de_Instrumentos[[#This Row],[CODIGO_SBS]],Parametria!$B:$B,0))</f>
        <v>#N/A</v>
      </c>
      <c r="I584" t="s">
        <v>32605</v>
      </c>
      <c r="J584" t="s">
        <v>375</v>
      </c>
      <c r="K584" t="s">
        <v>231</v>
      </c>
      <c r="L584">
        <v>5000</v>
      </c>
      <c r="M584" s="20">
        <v>30263109.413400002</v>
      </c>
      <c r="N584">
        <v>30263109.413400002</v>
      </c>
      <c r="O584">
        <v>6000</v>
      </c>
      <c r="P584" s="23">
        <v>46318</v>
      </c>
      <c r="Q584">
        <v>296</v>
      </c>
      <c r="R584">
        <v>1</v>
      </c>
      <c r="S584" t="s">
        <v>232</v>
      </c>
      <c r="T584">
        <v>30268103.920200001</v>
      </c>
      <c r="U584" s="20">
        <v>30268103.920200001</v>
      </c>
      <c r="V584" t="s">
        <v>376</v>
      </c>
      <c r="W584">
        <v>11067773000</v>
      </c>
      <c r="X584">
        <v>8906334000</v>
      </c>
      <c r="Y584">
        <v>2161439000</v>
      </c>
      <c r="Z584">
        <v>-0.83241779999999999</v>
      </c>
      <c r="AA584" t="str">
        <f>+MID(Tabla_Consulta_desde_Reporte_de_Valorización_de_Instrumentos[[#This Row],[CODIGO_SBS]],7,1)</f>
        <v>1</v>
      </c>
      <c r="AB584" t="e">
        <f>_xlfn.XLOOKUP(Tabla_Consulta_desde_Reporte_de_Valorización_de_Instrumentos[[#This Row],[CODIGO_SBS]],G_P!A:A,G_P!E:E)</f>
        <v>#N/A</v>
      </c>
    </row>
    <row r="585" spans="2:28" hidden="1" x14ac:dyDescent="0.35">
      <c r="B585" s="22" t="s">
        <v>35557</v>
      </c>
      <c r="C585" t="s">
        <v>810</v>
      </c>
      <c r="D585" t="s">
        <v>372</v>
      </c>
      <c r="E585" t="s">
        <v>811</v>
      </c>
      <c r="F585" t="s">
        <v>35529</v>
      </c>
      <c r="G585" t="s">
        <v>35530</v>
      </c>
      <c r="H585" t="e">
        <f>+INDEX(Parametria!$V:$V,MATCH(Tabla_Consulta_desde_Reporte_de_Valorización_de_Instrumentos[[#This Row],[CODIGO_SBS]],Parametria!$B:$B,0))</f>
        <v>#N/A</v>
      </c>
      <c r="I585" t="s">
        <v>35531</v>
      </c>
      <c r="J585" t="s">
        <v>375</v>
      </c>
      <c r="K585" t="s">
        <v>231</v>
      </c>
      <c r="L585">
        <v>5000</v>
      </c>
      <c r="M585" s="20">
        <v>14526426.3573</v>
      </c>
      <c r="N585">
        <v>14526426.3573</v>
      </c>
      <c r="O585">
        <v>2900</v>
      </c>
      <c r="P585" s="23">
        <v>46367</v>
      </c>
      <c r="Q585">
        <v>345</v>
      </c>
      <c r="R585">
        <v>1</v>
      </c>
      <c r="S585" t="s">
        <v>232</v>
      </c>
      <c r="T585">
        <v>14528695.46607</v>
      </c>
      <c r="U585" s="20">
        <v>14528695.46607</v>
      </c>
      <c r="V585" t="s">
        <v>376</v>
      </c>
      <c r="W585">
        <v>11067773000</v>
      </c>
      <c r="X585">
        <v>8906334000</v>
      </c>
      <c r="Y585">
        <v>2161439000</v>
      </c>
      <c r="Z585">
        <v>-0.78245129999999996</v>
      </c>
      <c r="AA585" t="str">
        <f>+MID(Tabla_Consulta_desde_Reporte_de_Valorización_de_Instrumentos[[#This Row],[CODIGO_SBS]],7,1)</f>
        <v>1</v>
      </c>
      <c r="AB585" t="e">
        <f>_xlfn.XLOOKUP(Tabla_Consulta_desde_Reporte_de_Valorización_de_Instrumentos[[#This Row],[CODIGO_SBS]],G_P!A:A,G_P!E:E)</f>
        <v>#N/A</v>
      </c>
    </row>
    <row r="586" spans="2:28" hidden="1" x14ac:dyDescent="0.35">
      <c r="B586" s="22" t="s">
        <v>35557</v>
      </c>
      <c r="C586" t="s">
        <v>810</v>
      </c>
      <c r="D586" t="s">
        <v>372</v>
      </c>
      <c r="E586" t="s">
        <v>811</v>
      </c>
      <c r="F586" t="s">
        <v>32606</v>
      </c>
      <c r="G586" t="s">
        <v>32607</v>
      </c>
      <c r="H586" t="e">
        <f>+INDEX(Parametria!$V:$V,MATCH(Tabla_Consulta_desde_Reporte_de_Valorización_de_Instrumentos[[#This Row],[CODIGO_SBS]],Parametria!$B:$B,0))</f>
        <v>#N/A</v>
      </c>
      <c r="I586" t="s">
        <v>32608</v>
      </c>
      <c r="J586" t="s">
        <v>31472</v>
      </c>
      <c r="K586" t="s">
        <v>231</v>
      </c>
      <c r="L586">
        <v>1000</v>
      </c>
      <c r="M586" s="20">
        <v>14224266.916313</v>
      </c>
      <c r="N586">
        <v>14224266.916313</v>
      </c>
      <c r="O586">
        <v>14545</v>
      </c>
      <c r="P586" s="23">
        <v>46201</v>
      </c>
      <c r="Q586">
        <v>179</v>
      </c>
      <c r="R586">
        <v>1</v>
      </c>
      <c r="S586" t="s">
        <v>232</v>
      </c>
      <c r="T586">
        <v>14226043.558972999</v>
      </c>
      <c r="U586" s="20">
        <v>14226043.558972999</v>
      </c>
      <c r="V586" t="s">
        <v>31473</v>
      </c>
      <c r="W586">
        <v>5500285000</v>
      </c>
      <c r="X586">
        <v>4741468000</v>
      </c>
      <c r="Y586">
        <v>758817000</v>
      </c>
      <c r="Z586">
        <v>-0.12214800000000001</v>
      </c>
      <c r="AA586" t="str">
        <f>+MID(Tabla_Consulta_desde_Reporte_de_Valorización_de_Instrumentos[[#This Row],[CODIGO_SBS]],7,1)</f>
        <v>1</v>
      </c>
      <c r="AB586" t="e">
        <f>_xlfn.XLOOKUP(Tabla_Consulta_desde_Reporte_de_Valorización_de_Instrumentos[[#This Row],[CODIGO_SBS]],G_P!A:A,G_P!E:E)</f>
        <v>#N/A</v>
      </c>
    </row>
    <row r="587" spans="2:28" hidden="1" x14ac:dyDescent="0.35">
      <c r="B587" s="22" t="s">
        <v>35557</v>
      </c>
      <c r="C587" t="s">
        <v>810</v>
      </c>
      <c r="D587" t="s">
        <v>372</v>
      </c>
      <c r="E587" t="s">
        <v>811</v>
      </c>
      <c r="F587" t="s">
        <v>35636</v>
      </c>
      <c r="G587" t="s">
        <v>35637</v>
      </c>
      <c r="H587" t="e">
        <f>+INDEX(Parametria!$V:$V,MATCH(Tabla_Consulta_desde_Reporte_de_Valorización_de_Instrumentos[[#This Row],[CODIGO_SBS]],Parametria!$B:$B,0))</f>
        <v>#N/A</v>
      </c>
      <c r="I587" t="s">
        <v>35638</v>
      </c>
      <c r="J587" t="s">
        <v>31472</v>
      </c>
      <c r="K587" t="s">
        <v>231</v>
      </c>
      <c r="L587">
        <v>1000</v>
      </c>
      <c r="M587" s="20">
        <v>11348674.171331599</v>
      </c>
      <c r="N587">
        <v>11348674.171331599</v>
      </c>
      <c r="O587">
        <v>11476</v>
      </c>
      <c r="P587" s="23">
        <v>46111</v>
      </c>
      <c r="Q587">
        <v>89</v>
      </c>
      <c r="R587">
        <v>1</v>
      </c>
      <c r="S587" t="s">
        <v>232</v>
      </c>
      <c r="T587">
        <v>11349043.822472399</v>
      </c>
      <c r="U587" s="20">
        <v>11349043.822472399</v>
      </c>
      <c r="V587" t="s">
        <v>31473</v>
      </c>
      <c r="W587">
        <v>5500285000</v>
      </c>
      <c r="X587">
        <v>4741468000</v>
      </c>
      <c r="Y587">
        <v>758817000</v>
      </c>
      <c r="Z587">
        <v>-3.2210799999999998E-2</v>
      </c>
      <c r="AA587" t="str">
        <f>+MID(Tabla_Consulta_desde_Reporte_de_Valorización_de_Instrumentos[[#This Row],[CODIGO_SBS]],7,1)</f>
        <v>1</v>
      </c>
      <c r="AB587" t="e">
        <f>_xlfn.XLOOKUP(Tabla_Consulta_desde_Reporte_de_Valorización_de_Instrumentos[[#This Row],[CODIGO_SBS]],G_P!A:A,G_P!E:E)</f>
        <v>#N/A</v>
      </c>
    </row>
    <row r="588" spans="2:28" hidden="1" x14ac:dyDescent="0.35">
      <c r="B588" s="22" t="s">
        <v>35557</v>
      </c>
      <c r="C588" t="s">
        <v>810</v>
      </c>
      <c r="D588" t="s">
        <v>372</v>
      </c>
      <c r="E588" t="s">
        <v>811</v>
      </c>
      <c r="F588" t="s">
        <v>32609</v>
      </c>
      <c r="G588" t="s">
        <v>32610</v>
      </c>
      <c r="H588" t="e">
        <f>+INDEX(Parametria!$V:$V,MATCH(Tabla_Consulta_desde_Reporte_de_Valorización_de_Instrumentos[[#This Row],[CODIGO_SBS]],Parametria!$B:$B,0))</f>
        <v>#N/A</v>
      </c>
      <c r="I588" t="s">
        <v>32611</v>
      </c>
      <c r="J588" t="s">
        <v>31472</v>
      </c>
      <c r="K588" t="s">
        <v>231</v>
      </c>
      <c r="L588">
        <v>1000</v>
      </c>
      <c r="M588" s="20">
        <v>27993078.697378799</v>
      </c>
      <c r="N588">
        <v>27993078.697378799</v>
      </c>
      <c r="O588">
        <v>28939</v>
      </c>
      <c r="P588" s="23">
        <v>46290</v>
      </c>
      <c r="Q588">
        <v>268</v>
      </c>
      <c r="R588">
        <v>1</v>
      </c>
      <c r="S588" t="s">
        <v>232</v>
      </c>
      <c r="T588">
        <v>27997560.523717299</v>
      </c>
      <c r="U588" s="20">
        <v>27997560.523717299</v>
      </c>
      <c r="V588" t="s">
        <v>31473</v>
      </c>
      <c r="W588">
        <v>5500285000</v>
      </c>
      <c r="X588">
        <v>4741468000</v>
      </c>
      <c r="Y588">
        <v>758817000</v>
      </c>
      <c r="Z588">
        <v>-0.1548715</v>
      </c>
      <c r="AA588" t="str">
        <f>+MID(Tabla_Consulta_desde_Reporte_de_Valorización_de_Instrumentos[[#This Row],[CODIGO_SBS]],7,1)</f>
        <v>1</v>
      </c>
      <c r="AB588" t="e">
        <f>_xlfn.XLOOKUP(Tabla_Consulta_desde_Reporte_de_Valorización_de_Instrumentos[[#This Row],[CODIGO_SBS]],G_P!A:A,G_P!E:E)</f>
        <v>#N/A</v>
      </c>
    </row>
    <row r="589" spans="2:28" hidden="1" x14ac:dyDescent="0.35">
      <c r="B589" s="22" t="s">
        <v>35557</v>
      </c>
      <c r="C589" t="s">
        <v>810</v>
      </c>
      <c r="D589" t="s">
        <v>372</v>
      </c>
      <c r="E589" t="s">
        <v>811</v>
      </c>
      <c r="F589" t="s">
        <v>32612</v>
      </c>
      <c r="G589" t="s">
        <v>32613</v>
      </c>
      <c r="H589" t="e">
        <f>+INDEX(Parametria!$V:$V,MATCH(Tabla_Consulta_desde_Reporte_de_Valorización_de_Instrumentos[[#This Row],[CODIGO_SBS]],Parametria!$B:$B,0))</f>
        <v>#N/A</v>
      </c>
      <c r="I589" t="s">
        <v>32614</v>
      </c>
      <c r="J589" t="s">
        <v>395</v>
      </c>
      <c r="K589" t="s">
        <v>231</v>
      </c>
      <c r="L589">
        <v>1000</v>
      </c>
      <c r="M589" s="20">
        <v>26884989.422499999</v>
      </c>
      <c r="N589">
        <v>26884989.422499999</v>
      </c>
      <c r="O589">
        <v>27500</v>
      </c>
      <c r="P589" s="23">
        <v>46206</v>
      </c>
      <c r="Q589">
        <v>184</v>
      </c>
      <c r="R589">
        <v>1</v>
      </c>
      <c r="S589" t="s">
        <v>232</v>
      </c>
      <c r="T589">
        <v>26888485.2995</v>
      </c>
      <c r="U589" s="20">
        <v>26888485.2995</v>
      </c>
      <c r="V589" t="s">
        <v>319</v>
      </c>
      <c r="W589">
        <v>71698610000</v>
      </c>
      <c r="X589">
        <v>64045988000</v>
      </c>
      <c r="Y589">
        <v>7652622000</v>
      </c>
      <c r="Z589">
        <v>-0.12712280000000001</v>
      </c>
      <c r="AA589" t="str">
        <f>+MID(Tabla_Consulta_desde_Reporte_de_Valorización_de_Instrumentos[[#This Row],[CODIGO_SBS]],7,1)</f>
        <v>1</v>
      </c>
      <c r="AB589" t="e">
        <f>_xlfn.XLOOKUP(Tabla_Consulta_desde_Reporte_de_Valorización_de_Instrumentos[[#This Row],[CODIGO_SBS]],G_P!A:A,G_P!E:E)</f>
        <v>#N/A</v>
      </c>
    </row>
    <row r="590" spans="2:28" hidden="1" x14ac:dyDescent="0.35">
      <c r="B590" s="22" t="s">
        <v>35557</v>
      </c>
      <c r="C590" t="s">
        <v>810</v>
      </c>
      <c r="D590" t="s">
        <v>372</v>
      </c>
      <c r="E590" t="s">
        <v>811</v>
      </c>
      <c r="F590" t="s">
        <v>32615</v>
      </c>
      <c r="G590" t="s">
        <v>32616</v>
      </c>
      <c r="H590" t="e">
        <f>+INDEX(Parametria!$V:$V,MATCH(Tabla_Consulta_desde_Reporte_de_Valorización_de_Instrumentos[[#This Row],[CODIGO_SBS]],Parametria!$B:$B,0))</f>
        <v>#N/A</v>
      </c>
      <c r="I590" t="s">
        <v>32617</v>
      </c>
      <c r="J590" t="s">
        <v>395</v>
      </c>
      <c r="K590" t="s">
        <v>231</v>
      </c>
      <c r="L590">
        <v>1000</v>
      </c>
      <c r="M590" s="20">
        <v>14540643.855</v>
      </c>
      <c r="N590">
        <v>14540643.855</v>
      </c>
      <c r="O590">
        <v>15000</v>
      </c>
      <c r="P590" s="23">
        <v>46276</v>
      </c>
      <c r="Q590">
        <v>254</v>
      </c>
      <c r="R590">
        <v>1</v>
      </c>
      <c r="S590" t="s">
        <v>232</v>
      </c>
      <c r="T590">
        <v>14542966.0725</v>
      </c>
      <c r="U590" s="20">
        <v>14542966.0725</v>
      </c>
      <c r="V590" t="s">
        <v>319</v>
      </c>
      <c r="W590">
        <v>71698610000</v>
      </c>
      <c r="X590">
        <v>64045988000</v>
      </c>
      <c r="Y590">
        <v>7652622000</v>
      </c>
      <c r="Z590">
        <v>-0.15481449999999999</v>
      </c>
      <c r="AA590" t="str">
        <f>+MID(Tabla_Consulta_desde_Reporte_de_Valorización_de_Instrumentos[[#This Row],[CODIGO_SBS]],7,1)</f>
        <v>1</v>
      </c>
      <c r="AB590" t="e">
        <f>_xlfn.XLOOKUP(Tabla_Consulta_desde_Reporte_de_Valorización_de_Instrumentos[[#This Row],[CODIGO_SBS]],G_P!A:A,G_P!E:E)</f>
        <v>#N/A</v>
      </c>
    </row>
    <row r="591" spans="2:28" hidden="1" x14ac:dyDescent="0.35">
      <c r="B591" s="22" t="s">
        <v>35557</v>
      </c>
      <c r="C591" t="s">
        <v>810</v>
      </c>
      <c r="D591" t="s">
        <v>372</v>
      </c>
      <c r="E591" t="s">
        <v>811</v>
      </c>
      <c r="F591" t="s">
        <v>31519</v>
      </c>
      <c r="G591" t="s">
        <v>31520</v>
      </c>
      <c r="H591" t="e">
        <f>+INDEX(Parametria!$V:$V,MATCH(Tabla_Consulta_desde_Reporte_de_Valorización_de_Instrumentos[[#This Row],[CODIGO_SBS]],Parametria!$B:$B,0))</f>
        <v>#N/A</v>
      </c>
      <c r="I591" t="s">
        <v>31521</v>
      </c>
      <c r="J591" t="s">
        <v>806</v>
      </c>
      <c r="K591" t="s">
        <v>231</v>
      </c>
      <c r="L591">
        <v>1000</v>
      </c>
      <c r="M591" s="20">
        <v>19578969.704</v>
      </c>
      <c r="N591">
        <v>19578969.704</v>
      </c>
      <c r="O591">
        <v>20000</v>
      </c>
      <c r="P591" s="23">
        <v>46194</v>
      </c>
      <c r="Q591">
        <v>172</v>
      </c>
      <c r="R591">
        <v>1</v>
      </c>
      <c r="S591" t="s">
        <v>232</v>
      </c>
      <c r="T591">
        <v>19581336.57</v>
      </c>
      <c r="U591" s="20">
        <v>19581336.57</v>
      </c>
      <c r="V591" t="s">
        <v>316</v>
      </c>
      <c r="W591">
        <v>16665664000</v>
      </c>
      <c r="X591">
        <v>14137867000</v>
      </c>
      <c r="Y591">
        <v>2527797000</v>
      </c>
      <c r="Z591">
        <v>-0.1183433</v>
      </c>
      <c r="AA591" t="str">
        <f>+MID(Tabla_Consulta_desde_Reporte_de_Valorización_de_Instrumentos[[#This Row],[CODIGO_SBS]],7,1)</f>
        <v>1</v>
      </c>
      <c r="AB591" t="e">
        <f>_xlfn.XLOOKUP(Tabla_Consulta_desde_Reporte_de_Valorización_de_Instrumentos[[#This Row],[CODIGO_SBS]],G_P!A:A,G_P!E:E)</f>
        <v>#N/A</v>
      </c>
    </row>
    <row r="592" spans="2:28" hidden="1" x14ac:dyDescent="0.35">
      <c r="B592" s="22" t="s">
        <v>35557</v>
      </c>
      <c r="C592" t="s">
        <v>820</v>
      </c>
      <c r="D592" t="s">
        <v>424</v>
      </c>
      <c r="E592" t="s">
        <v>821</v>
      </c>
      <c r="F592" t="s">
        <v>35639</v>
      </c>
      <c r="G592" t="s">
        <v>231</v>
      </c>
      <c r="H592" t="e">
        <f>+INDEX(Parametria!$V:$V,MATCH(Tabla_Consulta_desde_Reporte_de_Valorización_de_Instrumentos[[#This Row],[CODIGO_SBS]],Parametria!$B:$B,0))</f>
        <v>#N/A</v>
      </c>
      <c r="I592" t="s">
        <v>822</v>
      </c>
      <c r="J592" t="s">
        <v>824</v>
      </c>
      <c r="K592" t="s">
        <v>275</v>
      </c>
      <c r="L592">
        <v>1</v>
      </c>
      <c r="M592" s="20">
        <v>0</v>
      </c>
      <c r="N592">
        <v>0</v>
      </c>
      <c r="O592">
        <v>0</v>
      </c>
      <c r="P592" s="23">
        <v>46022</v>
      </c>
      <c r="Q592">
        <v>0</v>
      </c>
      <c r="R592">
        <v>3.3609</v>
      </c>
      <c r="S592" t="s">
        <v>232</v>
      </c>
      <c r="T592">
        <v>3532707.5786859998</v>
      </c>
      <c r="U592" s="20">
        <v>1050588.1100000001</v>
      </c>
      <c r="V592" t="s">
        <v>233</v>
      </c>
      <c r="W592">
        <v>0</v>
      </c>
      <c r="X592">
        <v>0</v>
      </c>
      <c r="Y592">
        <v>0</v>
      </c>
      <c r="Z592">
        <v>0</v>
      </c>
      <c r="AA592" t="str">
        <f>+MID(Tabla_Consulta_desde_Reporte_de_Valorización_de_Instrumentos[[#This Row],[CODIGO_SBS]],7,1)</f>
        <v>2</v>
      </c>
      <c r="AB592" t="e">
        <f>_xlfn.XLOOKUP(Tabla_Consulta_desde_Reporte_de_Valorización_de_Instrumentos[[#This Row],[CODIGO_SBS]],G_P!A:A,G_P!E:E)</f>
        <v>#N/A</v>
      </c>
    </row>
    <row r="593" spans="2:28" hidden="1" x14ac:dyDescent="0.35">
      <c r="B593" s="22" t="s">
        <v>35557</v>
      </c>
      <c r="C593" t="s">
        <v>820</v>
      </c>
      <c r="D593" t="s">
        <v>424</v>
      </c>
      <c r="E593" t="s">
        <v>821</v>
      </c>
      <c r="F593" t="s">
        <v>35640</v>
      </c>
      <c r="G593" t="s">
        <v>231</v>
      </c>
      <c r="H593" t="e">
        <f>+INDEX(Parametria!$V:$V,MATCH(Tabla_Consulta_desde_Reporte_de_Valorización_de_Instrumentos[[#This Row],[CODIGO_SBS]],Parametria!$B:$B,0))</f>
        <v>#N/A</v>
      </c>
      <c r="I593" t="s">
        <v>822</v>
      </c>
      <c r="J593" t="s">
        <v>824</v>
      </c>
      <c r="K593" t="s">
        <v>275</v>
      </c>
      <c r="L593">
        <v>1</v>
      </c>
      <c r="M593" s="20">
        <v>0</v>
      </c>
      <c r="N593">
        <v>0</v>
      </c>
      <c r="O593">
        <v>0</v>
      </c>
      <c r="P593" s="23">
        <v>46022</v>
      </c>
      <c r="Q593">
        <v>0</v>
      </c>
      <c r="R593">
        <v>3.3609</v>
      </c>
      <c r="S593" t="s">
        <v>232</v>
      </c>
      <c r="T593">
        <v>67430.587685999999</v>
      </c>
      <c r="U593" s="20">
        <v>20053.11</v>
      </c>
      <c r="V593" t="s">
        <v>233</v>
      </c>
      <c r="W593">
        <v>0</v>
      </c>
      <c r="X593">
        <v>0</v>
      </c>
      <c r="Y593">
        <v>0</v>
      </c>
      <c r="Z593">
        <v>0</v>
      </c>
      <c r="AA593" t="str">
        <f>+MID(Tabla_Consulta_desde_Reporte_de_Valorización_de_Instrumentos[[#This Row],[CODIGO_SBS]],7,1)</f>
        <v>2</v>
      </c>
      <c r="AB593" t="e">
        <f>_xlfn.XLOOKUP(Tabla_Consulta_desde_Reporte_de_Valorización_de_Instrumentos[[#This Row],[CODIGO_SBS]],G_P!A:A,G_P!E:E)</f>
        <v>#N/A</v>
      </c>
    </row>
    <row r="594" spans="2:28" hidden="1" x14ac:dyDescent="0.35">
      <c r="B594" s="22" t="s">
        <v>35557</v>
      </c>
      <c r="C594" t="s">
        <v>820</v>
      </c>
      <c r="D594" t="s">
        <v>424</v>
      </c>
      <c r="E594" t="s">
        <v>821</v>
      </c>
      <c r="F594" t="s">
        <v>35641</v>
      </c>
      <c r="G594" t="s">
        <v>231</v>
      </c>
      <c r="H594" t="e">
        <f>+INDEX(Parametria!$V:$V,MATCH(Tabla_Consulta_desde_Reporte_de_Valorización_de_Instrumentos[[#This Row],[CODIGO_SBS]],Parametria!$B:$B,0))</f>
        <v>#N/A</v>
      </c>
      <c r="I594" t="s">
        <v>822</v>
      </c>
      <c r="J594" t="s">
        <v>35642</v>
      </c>
      <c r="K594" t="s">
        <v>275</v>
      </c>
      <c r="L594">
        <v>1</v>
      </c>
      <c r="M594" s="20">
        <v>0</v>
      </c>
      <c r="N594">
        <v>0</v>
      </c>
      <c r="O594">
        <v>0</v>
      </c>
      <c r="P594" s="23">
        <v>46022</v>
      </c>
      <c r="Q594">
        <v>0</v>
      </c>
      <c r="R594">
        <v>3.3609</v>
      </c>
      <c r="S594" t="s">
        <v>232</v>
      </c>
      <c r="T594">
        <v>8974928.3295540009</v>
      </c>
      <c r="U594" s="20">
        <v>2669044.29</v>
      </c>
      <c r="V594" t="s">
        <v>233</v>
      </c>
      <c r="W594">
        <v>0</v>
      </c>
      <c r="X594">
        <v>0</v>
      </c>
      <c r="Y594">
        <v>0</v>
      </c>
      <c r="Z594">
        <v>0</v>
      </c>
      <c r="AA594" t="str">
        <f>+MID(Tabla_Consulta_desde_Reporte_de_Valorización_de_Instrumentos[[#This Row],[CODIGO_SBS]],7,1)</f>
        <v>2</v>
      </c>
      <c r="AB594" t="e">
        <f>_xlfn.XLOOKUP(Tabla_Consulta_desde_Reporte_de_Valorización_de_Instrumentos[[#This Row],[CODIGO_SBS]],G_P!A:A,G_P!E:E)</f>
        <v>#N/A</v>
      </c>
    </row>
    <row r="595" spans="2:28" hidden="1" x14ac:dyDescent="0.35">
      <c r="B595" s="22" t="s">
        <v>35557</v>
      </c>
      <c r="C595" t="s">
        <v>820</v>
      </c>
      <c r="D595" t="s">
        <v>424</v>
      </c>
      <c r="E595" t="s">
        <v>821</v>
      </c>
      <c r="F595" t="s">
        <v>35643</v>
      </c>
      <c r="G595" t="s">
        <v>231</v>
      </c>
      <c r="H595" t="e">
        <f>+INDEX(Parametria!$V:$V,MATCH(Tabla_Consulta_desde_Reporte_de_Valorización_de_Instrumentos[[#This Row],[CODIGO_SBS]],Parametria!$B:$B,0))</f>
        <v>#N/A</v>
      </c>
      <c r="I595" t="s">
        <v>822</v>
      </c>
      <c r="J595" t="s">
        <v>823</v>
      </c>
      <c r="K595" t="s">
        <v>275</v>
      </c>
      <c r="L595">
        <v>1</v>
      </c>
      <c r="M595" s="20">
        <v>0</v>
      </c>
      <c r="N595">
        <v>0</v>
      </c>
      <c r="O595">
        <v>0</v>
      </c>
      <c r="P595" s="23">
        <v>46022</v>
      </c>
      <c r="Q595">
        <v>0</v>
      </c>
      <c r="R595">
        <v>3.3609</v>
      </c>
      <c r="S595" t="s">
        <v>232</v>
      </c>
      <c r="T595">
        <v>4922165.4062480005</v>
      </c>
      <c r="U595" s="20">
        <v>1463797.48</v>
      </c>
      <c r="V595" t="s">
        <v>233</v>
      </c>
      <c r="W595">
        <v>0</v>
      </c>
      <c r="X595">
        <v>0</v>
      </c>
      <c r="Y595">
        <v>0</v>
      </c>
      <c r="Z595">
        <v>0</v>
      </c>
      <c r="AA595" t="str">
        <f>+MID(Tabla_Consulta_desde_Reporte_de_Valorización_de_Instrumentos[[#This Row],[CODIGO_SBS]],7,1)</f>
        <v>2</v>
      </c>
      <c r="AB595" t="e">
        <f>_xlfn.XLOOKUP(Tabla_Consulta_desde_Reporte_de_Valorización_de_Instrumentos[[#This Row],[CODIGO_SBS]],G_P!A:A,G_P!E:E)</f>
        <v>#N/A</v>
      </c>
    </row>
    <row r="596" spans="2:28" hidden="1" x14ac:dyDescent="0.35">
      <c r="B596" s="22" t="s">
        <v>35557</v>
      </c>
      <c r="C596" t="s">
        <v>820</v>
      </c>
      <c r="D596" t="s">
        <v>424</v>
      </c>
      <c r="E596" t="s">
        <v>821</v>
      </c>
      <c r="F596" t="s">
        <v>35644</v>
      </c>
      <c r="G596" t="s">
        <v>231</v>
      </c>
      <c r="H596" t="e">
        <f>+INDEX(Parametria!$V:$V,MATCH(Tabla_Consulta_desde_Reporte_de_Valorización_de_Instrumentos[[#This Row],[CODIGO_SBS]],Parametria!$B:$B,0))</f>
        <v>#N/A</v>
      </c>
      <c r="I596" t="s">
        <v>822</v>
      </c>
      <c r="J596" t="s">
        <v>823</v>
      </c>
      <c r="K596" t="s">
        <v>275</v>
      </c>
      <c r="L596">
        <v>1</v>
      </c>
      <c r="M596" s="20">
        <v>0</v>
      </c>
      <c r="N596">
        <v>0</v>
      </c>
      <c r="O596">
        <v>0</v>
      </c>
      <c r="P596" s="23">
        <v>46022</v>
      </c>
      <c r="Q596">
        <v>0</v>
      </c>
      <c r="R596">
        <v>3.3609</v>
      </c>
      <c r="S596" t="s">
        <v>232</v>
      </c>
      <c r="T596">
        <v>3270386.2769160001</v>
      </c>
      <c r="U596" s="20">
        <v>972576.66</v>
      </c>
      <c r="V596" t="s">
        <v>233</v>
      </c>
      <c r="W596">
        <v>0</v>
      </c>
      <c r="X596">
        <v>0</v>
      </c>
      <c r="Y596">
        <v>0</v>
      </c>
      <c r="Z596">
        <v>0</v>
      </c>
      <c r="AA596" t="str">
        <f>+MID(Tabla_Consulta_desde_Reporte_de_Valorización_de_Instrumentos[[#This Row],[CODIGO_SBS]],7,1)</f>
        <v>2</v>
      </c>
      <c r="AB596" t="e">
        <f>_xlfn.XLOOKUP(Tabla_Consulta_desde_Reporte_de_Valorización_de_Instrumentos[[#This Row],[CODIGO_SBS]],G_P!A:A,G_P!E:E)</f>
        <v>#N/A</v>
      </c>
    </row>
    <row r="597" spans="2:28" hidden="1" x14ac:dyDescent="0.35">
      <c r="B597" s="22" t="s">
        <v>35557</v>
      </c>
      <c r="C597" t="s">
        <v>820</v>
      </c>
      <c r="D597" t="s">
        <v>424</v>
      </c>
      <c r="E597" t="s">
        <v>821</v>
      </c>
      <c r="F597" t="s">
        <v>35645</v>
      </c>
      <c r="G597" t="s">
        <v>231</v>
      </c>
      <c r="H597" t="e">
        <f>+INDEX(Parametria!$V:$V,MATCH(Tabla_Consulta_desde_Reporte_de_Valorización_de_Instrumentos[[#This Row],[CODIGO_SBS]],Parametria!$B:$B,0))</f>
        <v>#N/A</v>
      </c>
      <c r="I597" t="s">
        <v>822</v>
      </c>
      <c r="J597" t="s">
        <v>31474</v>
      </c>
      <c r="K597" t="s">
        <v>275</v>
      </c>
      <c r="L597">
        <v>1</v>
      </c>
      <c r="M597" s="20">
        <v>0</v>
      </c>
      <c r="N597">
        <v>0</v>
      </c>
      <c r="O597">
        <v>0</v>
      </c>
      <c r="P597" s="23">
        <v>46022</v>
      </c>
      <c r="Q597">
        <v>0</v>
      </c>
      <c r="R597">
        <v>3.3609</v>
      </c>
      <c r="S597" t="s">
        <v>232</v>
      </c>
      <c r="T597">
        <v>336772.66199599998</v>
      </c>
      <c r="U597" s="20">
        <v>100152.46</v>
      </c>
      <c r="V597" t="s">
        <v>233</v>
      </c>
      <c r="W597">
        <v>0</v>
      </c>
      <c r="X597">
        <v>0</v>
      </c>
      <c r="Y597">
        <v>0</v>
      </c>
      <c r="Z597">
        <v>0</v>
      </c>
      <c r="AA597" t="str">
        <f>+MID(Tabla_Consulta_desde_Reporte_de_Valorización_de_Instrumentos[[#This Row],[CODIGO_SBS]],7,1)</f>
        <v>2</v>
      </c>
      <c r="AB597" t="e">
        <f>_xlfn.XLOOKUP(Tabla_Consulta_desde_Reporte_de_Valorización_de_Instrumentos[[#This Row],[CODIGO_SBS]],G_P!A:A,G_P!E:E)</f>
        <v>#N/A</v>
      </c>
    </row>
    <row r="598" spans="2:28" hidden="1" x14ac:dyDescent="0.35">
      <c r="B598" s="22" t="s">
        <v>35557</v>
      </c>
      <c r="C598" t="s">
        <v>820</v>
      </c>
      <c r="D598" t="s">
        <v>424</v>
      </c>
      <c r="E598" t="s">
        <v>821</v>
      </c>
      <c r="F598" t="s">
        <v>35646</v>
      </c>
      <c r="G598" t="s">
        <v>231</v>
      </c>
      <c r="H598" t="e">
        <f>+INDEX(Parametria!$V:$V,MATCH(Tabla_Consulta_desde_Reporte_de_Valorización_de_Instrumentos[[#This Row],[CODIGO_SBS]],Parametria!$B:$B,0))</f>
        <v>#N/A</v>
      </c>
      <c r="I598" t="s">
        <v>822</v>
      </c>
      <c r="J598" t="s">
        <v>824</v>
      </c>
      <c r="K598" t="s">
        <v>275</v>
      </c>
      <c r="L598">
        <v>1</v>
      </c>
      <c r="M598" s="20">
        <v>0</v>
      </c>
      <c r="N598">
        <v>0</v>
      </c>
      <c r="O598">
        <v>0</v>
      </c>
      <c r="P598" s="23">
        <v>46022</v>
      </c>
      <c r="Q598">
        <v>0</v>
      </c>
      <c r="R598">
        <v>3.3609</v>
      </c>
      <c r="S598" t="s">
        <v>232</v>
      </c>
      <c r="T598">
        <v>19300711.401532002</v>
      </c>
      <c r="U598" s="20">
        <v>5739817.8200000003</v>
      </c>
      <c r="V598" t="s">
        <v>233</v>
      </c>
      <c r="W598">
        <v>0</v>
      </c>
      <c r="X598">
        <v>0</v>
      </c>
      <c r="Y598">
        <v>0</v>
      </c>
      <c r="Z598">
        <v>0</v>
      </c>
      <c r="AA598" t="str">
        <f>+MID(Tabla_Consulta_desde_Reporte_de_Valorización_de_Instrumentos[[#This Row],[CODIGO_SBS]],7,1)</f>
        <v>2</v>
      </c>
      <c r="AB598" t="e">
        <f>_xlfn.XLOOKUP(Tabla_Consulta_desde_Reporte_de_Valorización_de_Instrumentos[[#This Row],[CODIGO_SBS]],G_P!A:A,G_P!E:E)</f>
        <v>#N/A</v>
      </c>
    </row>
    <row r="599" spans="2:28" hidden="1" x14ac:dyDescent="0.35">
      <c r="B599" s="22" t="s">
        <v>35557</v>
      </c>
      <c r="C599" t="s">
        <v>820</v>
      </c>
      <c r="D599" t="s">
        <v>32886</v>
      </c>
      <c r="E599" t="s">
        <v>821</v>
      </c>
      <c r="F599" t="s">
        <v>35647</v>
      </c>
      <c r="G599" t="s">
        <v>231</v>
      </c>
      <c r="H599" t="e">
        <f>+INDEX(Parametria!$V:$V,MATCH(Tabla_Consulta_desde_Reporte_de_Valorización_de_Instrumentos[[#This Row],[CODIGO_SBS]],Parametria!$B:$B,0))</f>
        <v>#N/A</v>
      </c>
      <c r="I599" t="s">
        <v>822</v>
      </c>
      <c r="J599" t="s">
        <v>31474</v>
      </c>
      <c r="K599" t="s">
        <v>275</v>
      </c>
      <c r="L599">
        <v>1</v>
      </c>
      <c r="M599" s="20">
        <v>0</v>
      </c>
      <c r="N599">
        <v>0</v>
      </c>
      <c r="O599">
        <v>0</v>
      </c>
      <c r="P599" s="23">
        <v>46022</v>
      </c>
      <c r="Q599">
        <v>0</v>
      </c>
      <c r="R599">
        <v>3.3609</v>
      </c>
      <c r="S599" t="s">
        <v>232</v>
      </c>
      <c r="T599">
        <v>1480065.9091459999</v>
      </c>
      <c r="U599" s="20">
        <v>440155.21</v>
      </c>
      <c r="V599" t="s">
        <v>233</v>
      </c>
      <c r="W599">
        <v>0</v>
      </c>
      <c r="X599">
        <v>0</v>
      </c>
      <c r="Y599">
        <v>0</v>
      </c>
      <c r="Z599">
        <v>0</v>
      </c>
      <c r="AA599" t="str">
        <f>+MID(Tabla_Consulta_desde_Reporte_de_Valorización_de_Instrumentos[[#This Row],[CODIGO_SBS]],7,1)</f>
        <v>2</v>
      </c>
      <c r="AB599" t="e">
        <f>_xlfn.XLOOKUP(Tabla_Consulta_desde_Reporte_de_Valorización_de_Instrumentos[[#This Row],[CODIGO_SBS]],G_P!A:A,G_P!E:E)</f>
        <v>#N/A</v>
      </c>
    </row>
    <row r="600" spans="2:28" hidden="1" x14ac:dyDescent="0.35">
      <c r="B600" s="22" t="s">
        <v>35557</v>
      </c>
      <c r="C600" t="s">
        <v>820</v>
      </c>
      <c r="D600" t="s">
        <v>32886</v>
      </c>
      <c r="E600" t="s">
        <v>821</v>
      </c>
      <c r="F600" t="s">
        <v>35648</v>
      </c>
      <c r="G600" t="s">
        <v>231</v>
      </c>
      <c r="H600" t="e">
        <f>+INDEX(Parametria!$V:$V,MATCH(Tabla_Consulta_desde_Reporte_de_Valorización_de_Instrumentos[[#This Row],[CODIGO_SBS]],Parametria!$B:$B,0))</f>
        <v>#N/A</v>
      </c>
      <c r="I600" t="s">
        <v>822</v>
      </c>
      <c r="J600" t="s">
        <v>31474</v>
      </c>
      <c r="K600" t="s">
        <v>275</v>
      </c>
      <c r="L600">
        <v>1</v>
      </c>
      <c r="M600" s="20">
        <v>0</v>
      </c>
      <c r="N600">
        <v>0</v>
      </c>
      <c r="O600">
        <v>0</v>
      </c>
      <c r="P600" s="23">
        <v>46022</v>
      </c>
      <c r="Q600">
        <v>0</v>
      </c>
      <c r="R600">
        <v>3.3609</v>
      </c>
      <c r="S600" t="s">
        <v>232</v>
      </c>
      <c r="T600">
        <v>8054688.6138939997</v>
      </c>
      <c r="U600" s="20">
        <v>2395375.19</v>
      </c>
      <c r="V600" t="s">
        <v>233</v>
      </c>
      <c r="W600">
        <v>0</v>
      </c>
      <c r="X600">
        <v>0</v>
      </c>
      <c r="Y600">
        <v>0</v>
      </c>
      <c r="Z600">
        <v>0</v>
      </c>
      <c r="AA600" t="str">
        <f>+MID(Tabla_Consulta_desde_Reporte_de_Valorización_de_Instrumentos[[#This Row],[CODIGO_SBS]],7,1)</f>
        <v>2</v>
      </c>
      <c r="AB600" t="e">
        <f>_xlfn.XLOOKUP(Tabla_Consulta_desde_Reporte_de_Valorización_de_Instrumentos[[#This Row],[CODIGO_SBS]],G_P!A:A,G_P!E:E)</f>
        <v>#N/A</v>
      </c>
    </row>
    <row r="601" spans="2:28" hidden="1" x14ac:dyDescent="0.35">
      <c r="B601" s="22" t="s">
        <v>35557</v>
      </c>
      <c r="C601" t="s">
        <v>820</v>
      </c>
      <c r="D601" t="s">
        <v>32886</v>
      </c>
      <c r="E601" t="s">
        <v>821</v>
      </c>
      <c r="F601" t="s">
        <v>35649</v>
      </c>
      <c r="G601" t="s">
        <v>231</v>
      </c>
      <c r="H601" t="e">
        <f>+INDEX(Parametria!$V:$V,MATCH(Tabla_Consulta_desde_Reporte_de_Valorización_de_Instrumentos[[#This Row],[CODIGO_SBS]],Parametria!$B:$B,0))</f>
        <v>#N/A</v>
      </c>
      <c r="I601" t="s">
        <v>822</v>
      </c>
      <c r="J601" t="s">
        <v>824</v>
      </c>
      <c r="K601" t="s">
        <v>275</v>
      </c>
      <c r="L601">
        <v>1</v>
      </c>
      <c r="M601" s="20">
        <v>0</v>
      </c>
      <c r="N601">
        <v>0</v>
      </c>
      <c r="O601">
        <v>0</v>
      </c>
      <c r="P601" s="23">
        <v>46022</v>
      </c>
      <c r="Q601">
        <v>0</v>
      </c>
      <c r="R601">
        <v>3.3609</v>
      </c>
      <c r="S601" t="s">
        <v>232</v>
      </c>
      <c r="T601">
        <v>2633037.6269979998</v>
      </c>
      <c r="U601" s="20">
        <v>783036.23</v>
      </c>
      <c r="V601" t="s">
        <v>233</v>
      </c>
      <c r="W601">
        <v>0</v>
      </c>
      <c r="X601">
        <v>0</v>
      </c>
      <c r="Y601">
        <v>0</v>
      </c>
      <c r="Z601">
        <v>0</v>
      </c>
      <c r="AA601" t="str">
        <f>+MID(Tabla_Consulta_desde_Reporte_de_Valorización_de_Instrumentos[[#This Row],[CODIGO_SBS]],7,1)</f>
        <v>2</v>
      </c>
      <c r="AB601" t="e">
        <f>_xlfn.XLOOKUP(Tabla_Consulta_desde_Reporte_de_Valorización_de_Instrumentos[[#This Row],[CODIGO_SBS]],G_P!A:A,G_P!E:E)</f>
        <v>#N/A</v>
      </c>
    </row>
    <row r="602" spans="2:28" hidden="1" x14ac:dyDescent="0.35">
      <c r="B602" s="22" t="s">
        <v>35557</v>
      </c>
      <c r="C602" t="s">
        <v>820</v>
      </c>
      <c r="D602" t="s">
        <v>32886</v>
      </c>
      <c r="E602" t="s">
        <v>821</v>
      </c>
      <c r="F602" t="s">
        <v>35650</v>
      </c>
      <c r="G602" t="s">
        <v>231</v>
      </c>
      <c r="H602" t="e">
        <f>+INDEX(Parametria!$V:$V,MATCH(Tabla_Consulta_desde_Reporte_de_Valorización_de_Instrumentos[[#This Row],[CODIGO_SBS]],Parametria!$B:$B,0))</f>
        <v>#N/A</v>
      </c>
      <c r="I602" t="s">
        <v>822</v>
      </c>
      <c r="J602" t="s">
        <v>824</v>
      </c>
      <c r="K602" t="s">
        <v>275</v>
      </c>
      <c r="L602">
        <v>1</v>
      </c>
      <c r="M602" s="20">
        <v>0</v>
      </c>
      <c r="N602">
        <v>0</v>
      </c>
      <c r="O602">
        <v>0</v>
      </c>
      <c r="P602" s="23">
        <v>46022</v>
      </c>
      <c r="Q602">
        <v>0</v>
      </c>
      <c r="R602">
        <v>3.3609</v>
      </c>
      <c r="S602" t="s">
        <v>232</v>
      </c>
      <c r="T602">
        <v>13135313.485176001</v>
      </c>
      <c r="U602" s="20">
        <v>3906296.76</v>
      </c>
      <c r="V602" t="s">
        <v>233</v>
      </c>
      <c r="W602">
        <v>0</v>
      </c>
      <c r="X602">
        <v>0</v>
      </c>
      <c r="Y602">
        <v>0</v>
      </c>
      <c r="Z602">
        <v>0</v>
      </c>
      <c r="AA602" t="str">
        <f>+MID(Tabla_Consulta_desde_Reporte_de_Valorización_de_Instrumentos[[#This Row],[CODIGO_SBS]],7,1)</f>
        <v>2</v>
      </c>
      <c r="AB602" t="e">
        <f>_xlfn.XLOOKUP(Tabla_Consulta_desde_Reporte_de_Valorización_de_Instrumentos[[#This Row],[CODIGO_SBS]],G_P!A:A,G_P!E:E)</f>
        <v>#N/A</v>
      </c>
    </row>
    <row r="603" spans="2:28" hidden="1" x14ac:dyDescent="0.35">
      <c r="B603" s="22" t="s">
        <v>35557</v>
      </c>
      <c r="C603" t="s">
        <v>820</v>
      </c>
      <c r="D603" t="s">
        <v>32886</v>
      </c>
      <c r="E603" t="s">
        <v>821</v>
      </c>
      <c r="F603" t="s">
        <v>35651</v>
      </c>
      <c r="G603" t="s">
        <v>231</v>
      </c>
      <c r="H603" t="e">
        <f>+INDEX(Parametria!$V:$V,MATCH(Tabla_Consulta_desde_Reporte_de_Valorización_de_Instrumentos[[#This Row],[CODIGO_SBS]],Parametria!$B:$B,0))</f>
        <v>#N/A</v>
      </c>
      <c r="I603" t="s">
        <v>822</v>
      </c>
      <c r="J603" t="s">
        <v>824</v>
      </c>
      <c r="K603" t="s">
        <v>275</v>
      </c>
      <c r="L603">
        <v>1</v>
      </c>
      <c r="M603" s="20">
        <v>0</v>
      </c>
      <c r="N603">
        <v>0</v>
      </c>
      <c r="O603">
        <v>0</v>
      </c>
      <c r="P603" s="23">
        <v>46022</v>
      </c>
      <c r="Q603">
        <v>0</v>
      </c>
      <c r="R603">
        <v>3.3609</v>
      </c>
      <c r="S603" t="s">
        <v>232</v>
      </c>
      <c r="T603">
        <v>31454325.720311999</v>
      </c>
      <c r="U603" s="20">
        <v>9354168.1199999992</v>
      </c>
      <c r="V603" t="s">
        <v>233</v>
      </c>
      <c r="W603">
        <v>0</v>
      </c>
      <c r="X603">
        <v>0</v>
      </c>
      <c r="Y603">
        <v>0</v>
      </c>
      <c r="Z603">
        <v>0</v>
      </c>
      <c r="AA603" t="str">
        <f>+MID(Tabla_Consulta_desde_Reporte_de_Valorización_de_Instrumentos[[#This Row],[CODIGO_SBS]],7,1)</f>
        <v>2</v>
      </c>
      <c r="AB603" t="e">
        <f>_xlfn.XLOOKUP(Tabla_Consulta_desde_Reporte_de_Valorización_de_Instrumentos[[#This Row],[CODIGO_SBS]],G_P!A:A,G_P!E:E)</f>
        <v>#N/A</v>
      </c>
    </row>
    <row r="604" spans="2:28" hidden="1" x14ac:dyDescent="0.35">
      <c r="B604" s="22" t="s">
        <v>35557</v>
      </c>
      <c r="C604" t="s">
        <v>820</v>
      </c>
      <c r="D604" t="s">
        <v>32886</v>
      </c>
      <c r="E604" t="s">
        <v>821</v>
      </c>
      <c r="F604" t="s">
        <v>35652</v>
      </c>
      <c r="G604" t="s">
        <v>231</v>
      </c>
      <c r="H604" t="e">
        <f>+INDEX(Parametria!$V:$V,MATCH(Tabla_Consulta_desde_Reporte_de_Valorización_de_Instrumentos[[#This Row],[CODIGO_SBS]],Parametria!$B:$B,0))</f>
        <v>#N/A</v>
      </c>
      <c r="I604" t="s">
        <v>822</v>
      </c>
      <c r="J604" t="s">
        <v>35556</v>
      </c>
      <c r="K604" t="s">
        <v>275</v>
      </c>
      <c r="L604">
        <v>1</v>
      </c>
      <c r="M604" s="20">
        <v>0</v>
      </c>
      <c r="N604">
        <v>0</v>
      </c>
      <c r="O604">
        <v>0</v>
      </c>
      <c r="P604" s="23">
        <v>46022</v>
      </c>
      <c r="Q604">
        <v>0</v>
      </c>
      <c r="R604">
        <v>3.3609</v>
      </c>
      <c r="S604" t="s">
        <v>232</v>
      </c>
      <c r="T604">
        <v>69397285.939927995</v>
      </c>
      <c r="U604" s="20">
        <v>20637984.280000001</v>
      </c>
      <c r="V604" t="s">
        <v>233</v>
      </c>
      <c r="W604">
        <v>0</v>
      </c>
      <c r="X604">
        <v>0</v>
      </c>
      <c r="Y604">
        <v>0</v>
      </c>
      <c r="Z604">
        <v>0</v>
      </c>
      <c r="AA604" t="str">
        <f>+MID(Tabla_Consulta_desde_Reporte_de_Valorización_de_Instrumentos[[#This Row],[CODIGO_SBS]],7,1)</f>
        <v>2</v>
      </c>
      <c r="AB604" t="e">
        <f>_xlfn.XLOOKUP(Tabla_Consulta_desde_Reporte_de_Valorización_de_Instrumentos[[#This Row],[CODIGO_SBS]],G_P!A:A,G_P!E:E)</f>
        <v>#N/A</v>
      </c>
    </row>
    <row r="605" spans="2:28" hidden="1" x14ac:dyDescent="0.35">
      <c r="B605" s="22" t="s">
        <v>35557</v>
      </c>
      <c r="C605" t="s">
        <v>820</v>
      </c>
      <c r="D605" t="s">
        <v>32886</v>
      </c>
      <c r="E605" t="s">
        <v>821</v>
      </c>
      <c r="F605" t="s">
        <v>35653</v>
      </c>
      <c r="G605" t="s">
        <v>231</v>
      </c>
      <c r="H605" t="e">
        <f>+INDEX(Parametria!$V:$V,MATCH(Tabla_Consulta_desde_Reporte_de_Valorización_de_Instrumentos[[#This Row],[CODIGO_SBS]],Parametria!$B:$B,0))</f>
        <v>#N/A</v>
      </c>
      <c r="I605" t="s">
        <v>822</v>
      </c>
      <c r="J605" t="s">
        <v>823</v>
      </c>
      <c r="K605" t="s">
        <v>275</v>
      </c>
      <c r="L605">
        <v>1</v>
      </c>
      <c r="M605" s="20">
        <v>0</v>
      </c>
      <c r="N605">
        <v>0</v>
      </c>
      <c r="O605">
        <v>0</v>
      </c>
      <c r="P605" s="23">
        <v>46022</v>
      </c>
      <c r="Q605">
        <v>0</v>
      </c>
      <c r="R605">
        <v>3.3609</v>
      </c>
      <c r="S605" t="s">
        <v>232</v>
      </c>
      <c r="T605">
        <v>1751324.2955700001</v>
      </c>
      <c r="U605" s="20">
        <v>520824.45</v>
      </c>
      <c r="V605" t="s">
        <v>233</v>
      </c>
      <c r="W605">
        <v>0</v>
      </c>
      <c r="X605">
        <v>0</v>
      </c>
      <c r="Y605">
        <v>0</v>
      </c>
      <c r="Z605">
        <v>0</v>
      </c>
      <c r="AA605" t="str">
        <f>+MID(Tabla_Consulta_desde_Reporte_de_Valorización_de_Instrumentos[[#This Row],[CODIGO_SBS]],7,1)</f>
        <v>2</v>
      </c>
      <c r="AB605" t="e">
        <f>_xlfn.XLOOKUP(Tabla_Consulta_desde_Reporte_de_Valorización_de_Instrumentos[[#This Row],[CODIGO_SBS]],G_P!A:A,G_P!E:E)</f>
        <v>#N/A</v>
      </c>
    </row>
    <row r="606" spans="2:28" hidden="1" x14ac:dyDescent="0.35">
      <c r="B606" s="22" t="s">
        <v>35557</v>
      </c>
      <c r="C606" t="s">
        <v>820</v>
      </c>
      <c r="D606" t="s">
        <v>32886</v>
      </c>
      <c r="E606" t="s">
        <v>821</v>
      </c>
      <c r="F606" t="s">
        <v>35654</v>
      </c>
      <c r="G606" t="s">
        <v>231</v>
      </c>
      <c r="H606" t="e">
        <f>+INDEX(Parametria!$V:$V,MATCH(Tabla_Consulta_desde_Reporte_de_Valorización_de_Instrumentos[[#This Row],[CODIGO_SBS]],Parametria!$B:$B,0))</f>
        <v>#N/A</v>
      </c>
      <c r="I606" t="s">
        <v>822</v>
      </c>
      <c r="J606" t="s">
        <v>31474</v>
      </c>
      <c r="K606" t="s">
        <v>275</v>
      </c>
      <c r="L606">
        <v>1</v>
      </c>
      <c r="M606" s="20">
        <v>0</v>
      </c>
      <c r="N606">
        <v>0</v>
      </c>
      <c r="O606">
        <v>0</v>
      </c>
      <c r="P606" s="23">
        <v>46022</v>
      </c>
      <c r="Q606">
        <v>0</v>
      </c>
      <c r="R606">
        <v>3.3609</v>
      </c>
      <c r="S606" t="s">
        <v>232</v>
      </c>
      <c r="T606">
        <v>4886040.5573100001</v>
      </c>
      <c r="U606" s="20">
        <v>1453054.35</v>
      </c>
      <c r="V606" t="s">
        <v>233</v>
      </c>
      <c r="W606">
        <v>0</v>
      </c>
      <c r="X606">
        <v>0</v>
      </c>
      <c r="Y606">
        <v>0</v>
      </c>
      <c r="Z606">
        <v>0</v>
      </c>
      <c r="AA606" t="str">
        <f>+MID(Tabla_Consulta_desde_Reporte_de_Valorización_de_Instrumentos[[#This Row],[CODIGO_SBS]],7,1)</f>
        <v>2</v>
      </c>
      <c r="AB606" t="e">
        <f>_xlfn.XLOOKUP(Tabla_Consulta_desde_Reporte_de_Valorización_de_Instrumentos[[#This Row],[CODIGO_SBS]],G_P!A:A,G_P!E:E)</f>
        <v>#N/A</v>
      </c>
    </row>
    <row r="607" spans="2:28" hidden="1" x14ac:dyDescent="0.35">
      <c r="B607" s="22" t="s">
        <v>35557</v>
      </c>
      <c r="C607" t="s">
        <v>820</v>
      </c>
      <c r="D607" t="s">
        <v>32886</v>
      </c>
      <c r="E607" t="s">
        <v>821</v>
      </c>
      <c r="F607" t="s">
        <v>35655</v>
      </c>
      <c r="G607" t="s">
        <v>231</v>
      </c>
      <c r="H607" t="e">
        <f>+INDEX(Parametria!$V:$V,MATCH(Tabla_Consulta_desde_Reporte_de_Valorización_de_Instrumentos[[#This Row],[CODIGO_SBS]],Parametria!$B:$B,0))</f>
        <v>#N/A</v>
      </c>
      <c r="I607" t="s">
        <v>822</v>
      </c>
      <c r="J607" t="s">
        <v>31474</v>
      </c>
      <c r="K607" t="s">
        <v>275</v>
      </c>
      <c r="L607">
        <v>1</v>
      </c>
      <c r="M607" s="20">
        <v>0</v>
      </c>
      <c r="N607">
        <v>0</v>
      </c>
      <c r="O607">
        <v>0</v>
      </c>
      <c r="P607" s="23">
        <v>46022</v>
      </c>
      <c r="Q607">
        <v>0</v>
      </c>
      <c r="R607">
        <v>3.3609</v>
      </c>
      <c r="S607" t="s">
        <v>232</v>
      </c>
      <c r="T607">
        <v>2764656.5161979999</v>
      </c>
      <c r="U607" s="20">
        <v>822178.23</v>
      </c>
      <c r="V607" t="s">
        <v>233</v>
      </c>
      <c r="W607">
        <v>0</v>
      </c>
      <c r="X607">
        <v>0</v>
      </c>
      <c r="Y607">
        <v>0</v>
      </c>
      <c r="Z607">
        <v>0</v>
      </c>
      <c r="AA607" t="str">
        <f>+MID(Tabla_Consulta_desde_Reporte_de_Valorización_de_Instrumentos[[#This Row],[CODIGO_SBS]],7,1)</f>
        <v>2</v>
      </c>
      <c r="AB607" t="e">
        <f>_xlfn.XLOOKUP(Tabla_Consulta_desde_Reporte_de_Valorización_de_Instrumentos[[#This Row],[CODIGO_SBS]],G_P!A:A,G_P!E:E)</f>
        <v>#N/A</v>
      </c>
    </row>
    <row r="608" spans="2:28" hidden="1" x14ac:dyDescent="0.35">
      <c r="B608" s="22" t="s">
        <v>35557</v>
      </c>
      <c r="C608" t="s">
        <v>820</v>
      </c>
      <c r="D608" t="s">
        <v>234</v>
      </c>
      <c r="E608" t="s">
        <v>821</v>
      </c>
      <c r="F608" t="s">
        <v>35656</v>
      </c>
      <c r="G608" t="s">
        <v>231</v>
      </c>
      <c r="H608" t="e">
        <f>+INDEX(Parametria!$V:$V,MATCH(Tabla_Consulta_desde_Reporte_de_Valorización_de_Instrumentos[[#This Row],[CODIGO_SBS]],Parametria!$B:$B,0))</f>
        <v>#N/A</v>
      </c>
      <c r="I608" t="s">
        <v>822</v>
      </c>
      <c r="J608" t="s">
        <v>824</v>
      </c>
      <c r="K608" t="s">
        <v>275</v>
      </c>
      <c r="L608">
        <v>1</v>
      </c>
      <c r="M608" s="20">
        <v>0</v>
      </c>
      <c r="N608">
        <v>0</v>
      </c>
      <c r="O608">
        <v>0</v>
      </c>
      <c r="P608" s="23">
        <v>46022</v>
      </c>
      <c r="Q608">
        <v>0</v>
      </c>
      <c r="R608">
        <v>3.3609</v>
      </c>
      <c r="S608" t="s">
        <v>232</v>
      </c>
      <c r="T608">
        <v>10706410.292409999</v>
      </c>
      <c r="U608" s="20">
        <v>3183967.85</v>
      </c>
      <c r="V608" t="s">
        <v>233</v>
      </c>
      <c r="W608">
        <v>0</v>
      </c>
      <c r="X608">
        <v>0</v>
      </c>
      <c r="Y608">
        <v>0</v>
      </c>
      <c r="Z608">
        <v>0</v>
      </c>
      <c r="AA608" t="str">
        <f>+MID(Tabla_Consulta_desde_Reporte_de_Valorización_de_Instrumentos[[#This Row],[CODIGO_SBS]],7,1)</f>
        <v>2</v>
      </c>
      <c r="AB608" t="e">
        <f>_xlfn.XLOOKUP(Tabla_Consulta_desde_Reporte_de_Valorización_de_Instrumentos[[#This Row],[CODIGO_SBS]],G_P!A:A,G_P!E:E)</f>
        <v>#N/A</v>
      </c>
    </row>
    <row r="609" spans="2:28" hidden="1" x14ac:dyDescent="0.35">
      <c r="B609" s="22" t="s">
        <v>35557</v>
      </c>
      <c r="C609" t="s">
        <v>820</v>
      </c>
      <c r="D609" t="s">
        <v>234</v>
      </c>
      <c r="E609" t="s">
        <v>821</v>
      </c>
      <c r="F609" t="s">
        <v>35657</v>
      </c>
      <c r="G609" t="s">
        <v>231</v>
      </c>
      <c r="H609" t="e">
        <f>+INDEX(Parametria!$V:$V,MATCH(Tabla_Consulta_desde_Reporte_de_Valorización_de_Instrumentos[[#This Row],[CODIGO_SBS]],Parametria!$B:$B,0))</f>
        <v>#N/A</v>
      </c>
      <c r="I609" t="s">
        <v>822</v>
      </c>
      <c r="J609" t="s">
        <v>824</v>
      </c>
      <c r="K609" t="s">
        <v>275</v>
      </c>
      <c r="L609">
        <v>1</v>
      </c>
      <c r="M609" s="20">
        <v>0</v>
      </c>
      <c r="N609">
        <v>0</v>
      </c>
      <c r="O609">
        <v>0</v>
      </c>
      <c r="P609" s="23">
        <v>46022</v>
      </c>
      <c r="Q609">
        <v>0</v>
      </c>
      <c r="R609">
        <v>3.3609</v>
      </c>
      <c r="S609" t="s">
        <v>232</v>
      </c>
      <c r="T609">
        <v>8826215.2933680005</v>
      </c>
      <c r="U609" s="20">
        <v>2624818.6800000002</v>
      </c>
      <c r="V609" t="s">
        <v>233</v>
      </c>
      <c r="W609">
        <v>0</v>
      </c>
      <c r="X609">
        <v>0</v>
      </c>
      <c r="Y609">
        <v>0</v>
      </c>
      <c r="Z609">
        <v>0</v>
      </c>
      <c r="AA609" t="str">
        <f>+MID(Tabla_Consulta_desde_Reporte_de_Valorización_de_Instrumentos[[#This Row],[CODIGO_SBS]],7,1)</f>
        <v>2</v>
      </c>
      <c r="AB609" t="e">
        <f>_xlfn.XLOOKUP(Tabla_Consulta_desde_Reporte_de_Valorización_de_Instrumentos[[#This Row],[CODIGO_SBS]],G_P!A:A,G_P!E:E)</f>
        <v>#N/A</v>
      </c>
    </row>
    <row r="610" spans="2:28" hidden="1" x14ac:dyDescent="0.35">
      <c r="B610" s="22" t="s">
        <v>35557</v>
      </c>
      <c r="C610" t="s">
        <v>820</v>
      </c>
      <c r="D610" t="s">
        <v>234</v>
      </c>
      <c r="E610" t="s">
        <v>821</v>
      </c>
      <c r="F610" t="s">
        <v>35658</v>
      </c>
      <c r="G610" t="s">
        <v>231</v>
      </c>
      <c r="H610" t="e">
        <f>+INDEX(Parametria!$V:$V,MATCH(Tabla_Consulta_desde_Reporte_de_Valorización_de_Instrumentos[[#This Row],[CODIGO_SBS]],Parametria!$B:$B,0))</f>
        <v>#N/A</v>
      </c>
      <c r="I610" t="s">
        <v>822</v>
      </c>
      <c r="J610" t="s">
        <v>35642</v>
      </c>
      <c r="K610" t="s">
        <v>275</v>
      </c>
      <c r="L610">
        <v>1</v>
      </c>
      <c r="M610" s="20">
        <v>0</v>
      </c>
      <c r="N610">
        <v>0</v>
      </c>
      <c r="O610">
        <v>0</v>
      </c>
      <c r="P610" s="23">
        <v>46022</v>
      </c>
      <c r="Q610">
        <v>0</v>
      </c>
      <c r="R610">
        <v>3.3609</v>
      </c>
      <c r="S610" t="s">
        <v>232</v>
      </c>
      <c r="T610">
        <v>8384495.582738</v>
      </c>
      <c r="U610" s="20">
        <v>2493456.13</v>
      </c>
      <c r="V610" t="s">
        <v>233</v>
      </c>
      <c r="W610">
        <v>0</v>
      </c>
      <c r="X610">
        <v>0</v>
      </c>
      <c r="Y610">
        <v>0</v>
      </c>
      <c r="Z610">
        <v>0</v>
      </c>
      <c r="AA610" t="str">
        <f>+MID(Tabla_Consulta_desde_Reporte_de_Valorización_de_Instrumentos[[#This Row],[CODIGO_SBS]],7,1)</f>
        <v>2</v>
      </c>
      <c r="AB610" t="e">
        <f>_xlfn.XLOOKUP(Tabla_Consulta_desde_Reporte_de_Valorización_de_Instrumentos[[#This Row],[CODIGO_SBS]],G_P!A:A,G_P!E:E)</f>
        <v>#N/A</v>
      </c>
    </row>
    <row r="611" spans="2:28" hidden="1" x14ac:dyDescent="0.35">
      <c r="B611" s="22" t="s">
        <v>35557</v>
      </c>
      <c r="C611" t="s">
        <v>820</v>
      </c>
      <c r="D611" t="s">
        <v>234</v>
      </c>
      <c r="E611" t="s">
        <v>821</v>
      </c>
      <c r="F611" t="s">
        <v>35659</v>
      </c>
      <c r="G611" t="s">
        <v>231</v>
      </c>
      <c r="H611" t="e">
        <f>+INDEX(Parametria!$V:$V,MATCH(Tabla_Consulta_desde_Reporte_de_Valorización_de_Instrumentos[[#This Row],[CODIGO_SBS]],Parametria!$B:$B,0))</f>
        <v>#N/A</v>
      </c>
      <c r="I611" t="s">
        <v>822</v>
      </c>
      <c r="J611" t="s">
        <v>823</v>
      </c>
      <c r="K611" t="s">
        <v>275</v>
      </c>
      <c r="L611">
        <v>1</v>
      </c>
      <c r="M611" s="20">
        <v>0</v>
      </c>
      <c r="N611">
        <v>0</v>
      </c>
      <c r="O611">
        <v>0</v>
      </c>
      <c r="P611" s="23">
        <v>46022</v>
      </c>
      <c r="Q611">
        <v>0</v>
      </c>
      <c r="R611">
        <v>3.3609</v>
      </c>
      <c r="S611" t="s">
        <v>232</v>
      </c>
      <c r="T611">
        <v>2501349.5354900002</v>
      </c>
      <c r="U611" s="20">
        <v>743873.65</v>
      </c>
      <c r="V611" t="s">
        <v>233</v>
      </c>
      <c r="W611">
        <v>0</v>
      </c>
      <c r="X611">
        <v>0</v>
      </c>
      <c r="Y611">
        <v>0</v>
      </c>
      <c r="Z611">
        <v>0</v>
      </c>
      <c r="AA611" t="str">
        <f>+MID(Tabla_Consulta_desde_Reporte_de_Valorización_de_Instrumentos[[#This Row],[CODIGO_SBS]],7,1)</f>
        <v>2</v>
      </c>
      <c r="AB611" t="e">
        <f>_xlfn.XLOOKUP(Tabla_Consulta_desde_Reporte_de_Valorización_de_Instrumentos[[#This Row],[CODIGO_SBS]],G_P!A:A,G_P!E:E)</f>
        <v>#N/A</v>
      </c>
    </row>
    <row r="612" spans="2:28" hidden="1" x14ac:dyDescent="0.35">
      <c r="B612" s="22" t="s">
        <v>35557</v>
      </c>
      <c r="C612" t="s">
        <v>820</v>
      </c>
      <c r="D612" t="s">
        <v>234</v>
      </c>
      <c r="E612" t="s">
        <v>821</v>
      </c>
      <c r="F612" t="s">
        <v>35660</v>
      </c>
      <c r="G612" t="s">
        <v>231</v>
      </c>
      <c r="H612" t="e">
        <f>+INDEX(Parametria!$V:$V,MATCH(Tabla_Consulta_desde_Reporte_de_Valorización_de_Instrumentos[[#This Row],[CODIGO_SBS]],Parametria!$B:$B,0))</f>
        <v>#N/A</v>
      </c>
      <c r="I612" t="s">
        <v>822</v>
      </c>
      <c r="J612" t="s">
        <v>823</v>
      </c>
      <c r="K612" t="s">
        <v>275</v>
      </c>
      <c r="L612">
        <v>1</v>
      </c>
      <c r="M612" s="20">
        <v>0</v>
      </c>
      <c r="N612">
        <v>0</v>
      </c>
      <c r="O612">
        <v>0</v>
      </c>
      <c r="P612" s="23">
        <v>46022</v>
      </c>
      <c r="Q612">
        <v>0</v>
      </c>
      <c r="R612">
        <v>3.3609</v>
      </c>
      <c r="S612" t="s">
        <v>232</v>
      </c>
      <c r="T612">
        <v>30883126.742862001</v>
      </c>
      <c r="U612" s="20">
        <v>9184299.8699999992</v>
      </c>
      <c r="V612" t="s">
        <v>233</v>
      </c>
      <c r="W612">
        <v>0</v>
      </c>
      <c r="X612">
        <v>0</v>
      </c>
      <c r="Y612">
        <v>0</v>
      </c>
      <c r="Z612">
        <v>0</v>
      </c>
      <c r="AA612" t="str">
        <f>+MID(Tabla_Consulta_desde_Reporte_de_Valorización_de_Instrumentos[[#This Row],[CODIGO_SBS]],7,1)</f>
        <v>2</v>
      </c>
      <c r="AB612" t="e">
        <f>_xlfn.XLOOKUP(Tabla_Consulta_desde_Reporte_de_Valorización_de_Instrumentos[[#This Row],[CODIGO_SBS]],G_P!A:A,G_P!E:E)</f>
        <v>#N/A</v>
      </c>
    </row>
    <row r="613" spans="2:28" hidden="1" x14ac:dyDescent="0.35">
      <c r="B613" s="22" t="s">
        <v>35557</v>
      </c>
      <c r="C613" t="s">
        <v>820</v>
      </c>
      <c r="D613" t="s">
        <v>234</v>
      </c>
      <c r="E613" t="s">
        <v>821</v>
      </c>
      <c r="F613" t="s">
        <v>35661</v>
      </c>
      <c r="G613" t="s">
        <v>231</v>
      </c>
      <c r="H613" t="e">
        <f>+INDEX(Parametria!$V:$V,MATCH(Tabla_Consulta_desde_Reporte_de_Valorización_de_Instrumentos[[#This Row],[CODIGO_SBS]],Parametria!$B:$B,0))</f>
        <v>#N/A</v>
      </c>
      <c r="I613" t="s">
        <v>822</v>
      </c>
      <c r="J613" t="s">
        <v>31474</v>
      </c>
      <c r="K613" t="s">
        <v>275</v>
      </c>
      <c r="L613">
        <v>1</v>
      </c>
      <c r="M613" s="20">
        <v>0</v>
      </c>
      <c r="N613">
        <v>0</v>
      </c>
      <c r="O613">
        <v>0</v>
      </c>
      <c r="P613" s="23">
        <v>46022</v>
      </c>
      <c r="Q613">
        <v>0</v>
      </c>
      <c r="R613">
        <v>3.3609</v>
      </c>
      <c r="S613" t="s">
        <v>232</v>
      </c>
      <c r="T613">
        <v>18512626.035496</v>
      </c>
      <c r="U613" s="20">
        <v>5505449.96</v>
      </c>
      <c r="V613" t="s">
        <v>233</v>
      </c>
      <c r="W613">
        <v>0</v>
      </c>
      <c r="X613">
        <v>0</v>
      </c>
      <c r="Y613">
        <v>0</v>
      </c>
      <c r="Z613">
        <v>0</v>
      </c>
      <c r="AA613" t="str">
        <f>+MID(Tabla_Consulta_desde_Reporte_de_Valorización_de_Instrumentos[[#This Row],[CODIGO_SBS]],7,1)</f>
        <v>2</v>
      </c>
      <c r="AB613" t="e">
        <f>_xlfn.XLOOKUP(Tabla_Consulta_desde_Reporte_de_Valorización_de_Instrumentos[[#This Row],[CODIGO_SBS]],G_P!A:A,G_P!E:E)</f>
        <v>#N/A</v>
      </c>
    </row>
    <row r="614" spans="2:28" hidden="1" x14ac:dyDescent="0.35">
      <c r="B614" s="22" t="s">
        <v>35557</v>
      </c>
      <c r="C614" t="s">
        <v>820</v>
      </c>
      <c r="D614" t="s">
        <v>234</v>
      </c>
      <c r="E614" t="s">
        <v>821</v>
      </c>
      <c r="F614" t="s">
        <v>35662</v>
      </c>
      <c r="G614" t="s">
        <v>231</v>
      </c>
      <c r="H614" t="e">
        <f>+INDEX(Parametria!$V:$V,MATCH(Tabla_Consulta_desde_Reporte_de_Valorización_de_Instrumentos[[#This Row],[CODIGO_SBS]],Parametria!$B:$B,0))</f>
        <v>#N/A</v>
      </c>
      <c r="I614" t="s">
        <v>822</v>
      </c>
      <c r="J614" t="s">
        <v>31474</v>
      </c>
      <c r="K614" t="s">
        <v>275</v>
      </c>
      <c r="L614">
        <v>1</v>
      </c>
      <c r="M614" s="20">
        <v>0</v>
      </c>
      <c r="N614">
        <v>0</v>
      </c>
      <c r="O614">
        <v>0</v>
      </c>
      <c r="P614" s="23">
        <v>46022</v>
      </c>
      <c r="Q614">
        <v>0</v>
      </c>
      <c r="R614">
        <v>3.3609</v>
      </c>
      <c r="S614" t="s">
        <v>232</v>
      </c>
      <c r="T614">
        <v>104988.7785</v>
      </c>
      <c r="U614" s="20">
        <v>31222.5</v>
      </c>
      <c r="V614" t="s">
        <v>233</v>
      </c>
      <c r="W614">
        <v>0</v>
      </c>
      <c r="X614">
        <v>0</v>
      </c>
      <c r="Y614">
        <v>0</v>
      </c>
      <c r="Z614">
        <v>0</v>
      </c>
      <c r="AA614" t="str">
        <f>+MID(Tabla_Consulta_desde_Reporte_de_Valorización_de_Instrumentos[[#This Row],[CODIGO_SBS]],7,1)</f>
        <v>2</v>
      </c>
      <c r="AB614" t="e">
        <f>_xlfn.XLOOKUP(Tabla_Consulta_desde_Reporte_de_Valorización_de_Instrumentos[[#This Row],[CODIGO_SBS]],G_P!A:A,G_P!E:E)</f>
        <v>#N/A</v>
      </c>
    </row>
    <row r="615" spans="2:28" hidden="1" x14ac:dyDescent="0.35">
      <c r="B615" s="22" t="s">
        <v>35557</v>
      </c>
      <c r="C615" t="s">
        <v>820</v>
      </c>
      <c r="D615" t="s">
        <v>234</v>
      </c>
      <c r="E615" t="s">
        <v>821</v>
      </c>
      <c r="F615" t="s">
        <v>35663</v>
      </c>
      <c r="G615" t="s">
        <v>231</v>
      </c>
      <c r="H615" t="e">
        <f>+INDEX(Parametria!$V:$V,MATCH(Tabla_Consulta_desde_Reporte_de_Valorización_de_Instrumentos[[#This Row],[CODIGO_SBS]],Parametria!$B:$B,0))</f>
        <v>#N/A</v>
      </c>
      <c r="I615" t="s">
        <v>822</v>
      </c>
      <c r="J615" t="s">
        <v>31474</v>
      </c>
      <c r="K615" t="s">
        <v>275</v>
      </c>
      <c r="L615">
        <v>1</v>
      </c>
      <c r="M615" s="20">
        <v>0</v>
      </c>
      <c r="N615">
        <v>0</v>
      </c>
      <c r="O615">
        <v>0</v>
      </c>
      <c r="P615" s="23">
        <v>46022</v>
      </c>
      <c r="Q615">
        <v>0</v>
      </c>
      <c r="R615">
        <v>3.3609</v>
      </c>
      <c r="S615" t="s">
        <v>232</v>
      </c>
      <c r="T615">
        <v>32702686.968818001</v>
      </c>
      <c r="U615" s="20">
        <v>9725416.9299999997</v>
      </c>
      <c r="V615" t="s">
        <v>233</v>
      </c>
      <c r="W615">
        <v>0</v>
      </c>
      <c r="X615">
        <v>0</v>
      </c>
      <c r="Y615">
        <v>0</v>
      </c>
      <c r="Z615">
        <v>0</v>
      </c>
      <c r="AA615" t="str">
        <f>+MID(Tabla_Consulta_desde_Reporte_de_Valorización_de_Instrumentos[[#This Row],[CODIGO_SBS]],7,1)</f>
        <v>2</v>
      </c>
      <c r="AB615" t="e">
        <f>_xlfn.XLOOKUP(Tabla_Consulta_desde_Reporte_de_Valorización_de_Instrumentos[[#This Row],[CODIGO_SBS]],G_P!A:A,G_P!E:E)</f>
        <v>#N/A</v>
      </c>
    </row>
    <row r="616" spans="2:28" hidden="1" x14ac:dyDescent="0.35">
      <c r="B616" s="22" t="s">
        <v>35557</v>
      </c>
      <c r="C616" t="s">
        <v>820</v>
      </c>
      <c r="D616" t="s">
        <v>234</v>
      </c>
      <c r="E616" t="s">
        <v>821</v>
      </c>
      <c r="F616" t="s">
        <v>35664</v>
      </c>
      <c r="G616" t="s">
        <v>231</v>
      </c>
      <c r="H616" t="e">
        <f>+INDEX(Parametria!$V:$V,MATCH(Tabla_Consulta_desde_Reporte_de_Valorización_de_Instrumentos[[#This Row],[CODIGO_SBS]],Parametria!$B:$B,0))</f>
        <v>#N/A</v>
      </c>
      <c r="I616" t="s">
        <v>822</v>
      </c>
      <c r="J616" t="s">
        <v>824</v>
      </c>
      <c r="K616" t="s">
        <v>275</v>
      </c>
      <c r="L616">
        <v>1</v>
      </c>
      <c r="M616" s="20">
        <v>0</v>
      </c>
      <c r="N616">
        <v>0</v>
      </c>
      <c r="O616">
        <v>0</v>
      </c>
      <c r="P616" s="23">
        <v>46022</v>
      </c>
      <c r="Q616">
        <v>0</v>
      </c>
      <c r="R616">
        <v>3.3609</v>
      </c>
      <c r="S616" t="s">
        <v>232</v>
      </c>
      <c r="T616">
        <v>27649723.786664002</v>
      </c>
      <c r="U616" s="20">
        <v>8222721.6399999997</v>
      </c>
      <c r="V616" t="s">
        <v>233</v>
      </c>
      <c r="W616">
        <v>0</v>
      </c>
      <c r="X616">
        <v>0</v>
      </c>
      <c r="Y616">
        <v>0</v>
      </c>
      <c r="Z616">
        <v>0</v>
      </c>
      <c r="AA616" t="str">
        <f>+MID(Tabla_Consulta_desde_Reporte_de_Valorización_de_Instrumentos[[#This Row],[CODIGO_SBS]],7,1)</f>
        <v>2</v>
      </c>
      <c r="AB616" t="e">
        <f>_xlfn.XLOOKUP(Tabla_Consulta_desde_Reporte_de_Valorización_de_Instrumentos[[#This Row],[CODIGO_SBS]],G_P!A:A,G_P!E:E)</f>
        <v>#N/A</v>
      </c>
    </row>
    <row r="617" spans="2:28" hidden="1" x14ac:dyDescent="0.35">
      <c r="B617" s="22" t="s">
        <v>35557</v>
      </c>
      <c r="C617" t="s">
        <v>820</v>
      </c>
      <c r="D617" t="s">
        <v>234</v>
      </c>
      <c r="E617" t="s">
        <v>821</v>
      </c>
      <c r="F617" t="s">
        <v>35665</v>
      </c>
      <c r="G617" t="s">
        <v>231</v>
      </c>
      <c r="H617" t="e">
        <f>+INDEX(Parametria!$V:$V,MATCH(Tabla_Consulta_desde_Reporte_de_Valorización_de_Instrumentos[[#This Row],[CODIGO_SBS]],Parametria!$B:$B,0))</f>
        <v>#N/A</v>
      </c>
      <c r="I617" t="s">
        <v>822</v>
      </c>
      <c r="J617" t="s">
        <v>823</v>
      </c>
      <c r="K617" t="s">
        <v>275</v>
      </c>
      <c r="L617">
        <v>1</v>
      </c>
      <c r="M617" s="20">
        <v>0</v>
      </c>
      <c r="N617">
        <v>0</v>
      </c>
      <c r="O617">
        <v>0</v>
      </c>
      <c r="P617" s="23">
        <v>46022</v>
      </c>
      <c r="Q617">
        <v>0</v>
      </c>
      <c r="R617">
        <v>3.3609</v>
      </c>
      <c r="S617" t="s">
        <v>232</v>
      </c>
      <c r="T617">
        <v>2092561.817846</v>
      </c>
      <c r="U617" s="20">
        <v>622304.71</v>
      </c>
      <c r="V617" t="s">
        <v>233</v>
      </c>
      <c r="W617">
        <v>0</v>
      </c>
      <c r="X617">
        <v>0</v>
      </c>
      <c r="Y617">
        <v>0</v>
      </c>
      <c r="Z617">
        <v>0</v>
      </c>
      <c r="AA617" t="str">
        <f>+MID(Tabla_Consulta_desde_Reporte_de_Valorización_de_Instrumentos[[#This Row],[CODIGO_SBS]],7,1)</f>
        <v>2</v>
      </c>
      <c r="AB617" t="e">
        <f>_xlfn.XLOOKUP(Tabla_Consulta_desde_Reporte_de_Valorización_de_Instrumentos[[#This Row],[CODIGO_SBS]],G_P!A:A,G_P!E:E)</f>
        <v>#N/A</v>
      </c>
    </row>
    <row r="618" spans="2:28" hidden="1" x14ac:dyDescent="0.35">
      <c r="B618" s="22" t="s">
        <v>35557</v>
      </c>
      <c r="C618" t="s">
        <v>820</v>
      </c>
      <c r="D618" t="s">
        <v>424</v>
      </c>
      <c r="E618" t="s">
        <v>821</v>
      </c>
      <c r="F618" t="s">
        <v>35666</v>
      </c>
      <c r="G618" t="s">
        <v>231</v>
      </c>
      <c r="H618" t="e">
        <f>+INDEX(Parametria!$V:$V,MATCH(Tabla_Consulta_desde_Reporte_de_Valorización_de_Instrumentos[[#This Row],[CODIGO_SBS]],Parametria!$B:$B,0))</f>
        <v>#N/A</v>
      </c>
      <c r="I618" t="s">
        <v>822</v>
      </c>
      <c r="J618" t="s">
        <v>35642</v>
      </c>
      <c r="K618" t="s">
        <v>275</v>
      </c>
      <c r="L618">
        <v>1</v>
      </c>
      <c r="M618" s="20">
        <v>7301702.3229839997</v>
      </c>
      <c r="N618">
        <v>2172543.7599999998</v>
      </c>
      <c r="O618">
        <v>0</v>
      </c>
      <c r="P618" s="23">
        <v>46024</v>
      </c>
      <c r="Q618">
        <v>2</v>
      </c>
      <c r="R618">
        <v>3.3609</v>
      </c>
      <c r="S618" t="s">
        <v>232</v>
      </c>
      <c r="U618" s="20"/>
      <c r="V618" t="s">
        <v>233</v>
      </c>
      <c r="W618">
        <v>0</v>
      </c>
      <c r="X618">
        <v>0</v>
      </c>
      <c r="Y618">
        <v>0</v>
      </c>
      <c r="Z618">
        <v>0</v>
      </c>
      <c r="AA618" t="str">
        <f>+MID(Tabla_Consulta_desde_Reporte_de_Valorización_de_Instrumentos[[#This Row],[CODIGO_SBS]],7,1)</f>
        <v>2</v>
      </c>
      <c r="AB618" t="e">
        <f>_xlfn.XLOOKUP(Tabla_Consulta_desde_Reporte_de_Valorización_de_Instrumentos[[#This Row],[CODIGO_SBS]],G_P!A:A,G_P!E:E)</f>
        <v>#N/A</v>
      </c>
    </row>
    <row r="619" spans="2:28" hidden="1" x14ac:dyDescent="0.35">
      <c r="B619" s="22" t="s">
        <v>35557</v>
      </c>
      <c r="C619" t="s">
        <v>820</v>
      </c>
      <c r="D619" t="s">
        <v>234</v>
      </c>
      <c r="E619" t="s">
        <v>821</v>
      </c>
      <c r="F619" t="s">
        <v>35667</v>
      </c>
      <c r="G619" t="s">
        <v>231</v>
      </c>
      <c r="H619" t="e">
        <f>+INDEX(Parametria!$V:$V,MATCH(Tabla_Consulta_desde_Reporte_de_Valorización_de_Instrumentos[[#This Row],[CODIGO_SBS]],Parametria!$B:$B,0))</f>
        <v>#N/A</v>
      </c>
      <c r="I619" t="s">
        <v>822</v>
      </c>
      <c r="J619" t="s">
        <v>31474</v>
      </c>
      <c r="K619" t="s">
        <v>275</v>
      </c>
      <c r="L619">
        <v>1</v>
      </c>
      <c r="M619" s="20">
        <v>2487066</v>
      </c>
      <c r="N619">
        <v>740000</v>
      </c>
      <c r="O619">
        <v>0</v>
      </c>
      <c r="P619" s="23">
        <v>46024</v>
      </c>
      <c r="Q619">
        <v>2</v>
      </c>
      <c r="R619">
        <v>3.3609</v>
      </c>
      <c r="S619" t="s">
        <v>232</v>
      </c>
      <c r="U619" s="20"/>
      <c r="V619" t="s">
        <v>233</v>
      </c>
      <c r="W619">
        <v>0</v>
      </c>
      <c r="X619">
        <v>0</v>
      </c>
      <c r="Y619">
        <v>0</v>
      </c>
      <c r="Z619">
        <v>0</v>
      </c>
      <c r="AA619" t="str">
        <f>+MID(Tabla_Consulta_desde_Reporte_de_Valorización_de_Instrumentos[[#This Row],[CODIGO_SBS]],7,1)</f>
        <v>2</v>
      </c>
      <c r="AB619" t="e">
        <f>_xlfn.XLOOKUP(Tabla_Consulta_desde_Reporte_de_Valorización_de_Instrumentos[[#This Row],[CODIGO_SBS]],G_P!A:A,G_P!E:E)</f>
        <v>#N/A</v>
      </c>
    </row>
    <row r="620" spans="2:28" hidden="1" x14ac:dyDescent="0.35">
      <c r="B620" s="22" t="s">
        <v>35557</v>
      </c>
      <c r="C620" t="s">
        <v>820</v>
      </c>
      <c r="D620" t="s">
        <v>234</v>
      </c>
      <c r="E620" t="s">
        <v>821</v>
      </c>
      <c r="F620" t="s">
        <v>35668</v>
      </c>
      <c r="G620" t="s">
        <v>231</v>
      </c>
      <c r="H620" t="e">
        <f>+INDEX(Parametria!$V:$V,MATCH(Tabla_Consulta_desde_Reporte_de_Valorización_de_Instrumentos[[#This Row],[CODIGO_SBS]],Parametria!$B:$B,0))</f>
        <v>#N/A</v>
      </c>
      <c r="I620" t="s">
        <v>822</v>
      </c>
      <c r="J620" t="s">
        <v>823</v>
      </c>
      <c r="K620" t="s">
        <v>275</v>
      </c>
      <c r="L620">
        <v>1</v>
      </c>
      <c r="M620" s="20">
        <v>59315418.263072997</v>
      </c>
      <c r="N620">
        <v>17648670.969999999</v>
      </c>
      <c r="O620">
        <v>0</v>
      </c>
      <c r="P620" s="23">
        <v>46024</v>
      </c>
      <c r="Q620">
        <v>2</v>
      </c>
      <c r="R620">
        <v>3.3609</v>
      </c>
      <c r="S620" t="s">
        <v>232</v>
      </c>
      <c r="U620" s="20"/>
      <c r="V620" t="s">
        <v>233</v>
      </c>
      <c r="W620">
        <v>0</v>
      </c>
      <c r="X620">
        <v>0</v>
      </c>
      <c r="Y620">
        <v>0</v>
      </c>
      <c r="Z620">
        <v>0</v>
      </c>
      <c r="AA620" t="str">
        <f>+MID(Tabla_Consulta_desde_Reporte_de_Valorización_de_Instrumentos[[#This Row],[CODIGO_SBS]],7,1)</f>
        <v>2</v>
      </c>
      <c r="AB620" t="e">
        <f>_xlfn.XLOOKUP(Tabla_Consulta_desde_Reporte_de_Valorización_de_Instrumentos[[#This Row],[CODIGO_SBS]],G_P!A:A,G_P!E:E)</f>
        <v>#N/A</v>
      </c>
    </row>
    <row r="621" spans="2:28" hidden="1" x14ac:dyDescent="0.35">
      <c r="B621" s="22" t="s">
        <v>35557</v>
      </c>
      <c r="C621" t="s">
        <v>820</v>
      </c>
      <c r="D621" t="s">
        <v>424</v>
      </c>
      <c r="E621" t="s">
        <v>821</v>
      </c>
      <c r="F621" t="s">
        <v>35669</v>
      </c>
      <c r="G621" t="s">
        <v>231</v>
      </c>
      <c r="H621" t="e">
        <f>+INDEX(Parametria!$V:$V,MATCH(Tabla_Consulta_desde_Reporte_de_Valorización_de_Instrumentos[[#This Row],[CODIGO_SBS]],Parametria!$B:$B,0))</f>
        <v>#N/A</v>
      </c>
      <c r="I621" t="s">
        <v>822</v>
      </c>
      <c r="J621" t="s">
        <v>824</v>
      </c>
      <c r="K621" t="s">
        <v>275</v>
      </c>
      <c r="L621">
        <v>1</v>
      </c>
      <c r="M621" s="20">
        <v>3260073</v>
      </c>
      <c r="N621">
        <v>970000</v>
      </c>
      <c r="O621">
        <v>0</v>
      </c>
      <c r="P621" s="23">
        <v>46024</v>
      </c>
      <c r="Q621">
        <v>2</v>
      </c>
      <c r="R621">
        <v>3.3609</v>
      </c>
      <c r="S621" t="s">
        <v>232</v>
      </c>
      <c r="U621" s="20"/>
      <c r="V621" t="s">
        <v>233</v>
      </c>
      <c r="W621">
        <v>0</v>
      </c>
      <c r="X621">
        <v>0</v>
      </c>
      <c r="Y621">
        <v>0</v>
      </c>
      <c r="Z621">
        <v>0</v>
      </c>
      <c r="AA621" t="str">
        <f>+MID(Tabla_Consulta_desde_Reporte_de_Valorización_de_Instrumentos[[#This Row],[CODIGO_SBS]],7,1)</f>
        <v>2</v>
      </c>
      <c r="AB621" t="e">
        <f>_xlfn.XLOOKUP(Tabla_Consulta_desde_Reporte_de_Valorización_de_Instrumentos[[#This Row],[CODIGO_SBS]],G_P!A:A,G_P!E:E)</f>
        <v>#N/A</v>
      </c>
    </row>
    <row r="622" spans="2:28" hidden="1" x14ac:dyDescent="0.35">
      <c r="B622" s="22" t="s">
        <v>35557</v>
      </c>
      <c r="C622" t="s">
        <v>820</v>
      </c>
      <c r="D622" t="s">
        <v>32886</v>
      </c>
      <c r="E622" t="s">
        <v>821</v>
      </c>
      <c r="F622" t="s">
        <v>35670</v>
      </c>
      <c r="G622" t="s">
        <v>231</v>
      </c>
      <c r="H622" t="e">
        <f>+INDEX(Parametria!$V:$V,MATCH(Tabla_Consulta_desde_Reporte_de_Valorización_de_Instrumentos[[#This Row],[CODIGO_SBS]],Parametria!$B:$B,0))</f>
        <v>#N/A</v>
      </c>
      <c r="I622" t="s">
        <v>822</v>
      </c>
      <c r="J622" t="s">
        <v>823</v>
      </c>
      <c r="K622" t="s">
        <v>275</v>
      </c>
      <c r="L622">
        <v>1</v>
      </c>
      <c r="M622" s="20">
        <v>2755938</v>
      </c>
      <c r="N622">
        <v>820000</v>
      </c>
      <c r="O622">
        <v>0</v>
      </c>
      <c r="P622" s="23">
        <v>46024</v>
      </c>
      <c r="Q622">
        <v>2</v>
      </c>
      <c r="R622">
        <v>3.3609</v>
      </c>
      <c r="S622" t="s">
        <v>232</v>
      </c>
      <c r="U622" s="20"/>
      <c r="V622" t="s">
        <v>233</v>
      </c>
      <c r="W622">
        <v>0</v>
      </c>
      <c r="X622">
        <v>0</v>
      </c>
      <c r="Y622">
        <v>0</v>
      </c>
      <c r="Z622">
        <v>0</v>
      </c>
      <c r="AA622" t="str">
        <f>+MID(Tabla_Consulta_desde_Reporte_de_Valorización_de_Instrumentos[[#This Row],[CODIGO_SBS]],7,1)</f>
        <v>2</v>
      </c>
      <c r="AB622" t="e">
        <f>_xlfn.XLOOKUP(Tabla_Consulta_desde_Reporte_de_Valorización_de_Instrumentos[[#This Row],[CODIGO_SBS]],G_P!A:A,G_P!E:E)</f>
        <v>#N/A</v>
      </c>
    </row>
    <row r="623" spans="2:28" hidden="1" x14ac:dyDescent="0.35">
      <c r="B623" s="22" t="s">
        <v>35557</v>
      </c>
      <c r="C623" t="s">
        <v>820</v>
      </c>
      <c r="D623" t="s">
        <v>32886</v>
      </c>
      <c r="E623" t="s">
        <v>821</v>
      </c>
      <c r="F623" t="s">
        <v>35671</v>
      </c>
      <c r="G623" t="s">
        <v>231</v>
      </c>
      <c r="H623" t="e">
        <f>+INDEX(Parametria!$V:$V,MATCH(Tabla_Consulta_desde_Reporte_de_Valorización_de_Instrumentos[[#This Row],[CODIGO_SBS]],Parametria!$B:$B,0))</f>
        <v>#N/A</v>
      </c>
      <c r="I623" t="s">
        <v>822</v>
      </c>
      <c r="J623" t="s">
        <v>824</v>
      </c>
      <c r="K623" t="s">
        <v>275</v>
      </c>
      <c r="L623">
        <v>1</v>
      </c>
      <c r="M623" s="20">
        <v>2621502</v>
      </c>
      <c r="N623">
        <v>780000</v>
      </c>
      <c r="O623">
        <v>0</v>
      </c>
      <c r="P623" s="23">
        <v>46024</v>
      </c>
      <c r="Q623">
        <v>2</v>
      </c>
      <c r="R623">
        <v>3.3609</v>
      </c>
      <c r="S623" t="s">
        <v>232</v>
      </c>
      <c r="U623" s="20"/>
      <c r="V623" t="s">
        <v>233</v>
      </c>
      <c r="W623">
        <v>0</v>
      </c>
      <c r="X623">
        <v>0</v>
      </c>
      <c r="Y623">
        <v>0</v>
      </c>
      <c r="Z623">
        <v>0</v>
      </c>
      <c r="AA623" t="str">
        <f>+MID(Tabla_Consulta_desde_Reporte_de_Valorización_de_Instrumentos[[#This Row],[CODIGO_SBS]],7,1)</f>
        <v>2</v>
      </c>
      <c r="AB623" t="e">
        <f>_xlfn.XLOOKUP(Tabla_Consulta_desde_Reporte_de_Valorización_de_Instrumentos[[#This Row],[CODIGO_SBS]],G_P!A:A,G_P!E:E)</f>
        <v>#N/A</v>
      </c>
    </row>
    <row r="624" spans="2:28" hidden="1" x14ac:dyDescent="0.35">
      <c r="B624" s="22" t="s">
        <v>35557</v>
      </c>
      <c r="C624" t="s">
        <v>820</v>
      </c>
      <c r="D624" t="s">
        <v>424</v>
      </c>
      <c r="E624" t="s">
        <v>821</v>
      </c>
      <c r="F624" t="s">
        <v>35672</v>
      </c>
      <c r="G624" t="s">
        <v>231</v>
      </c>
      <c r="H624" t="e">
        <f>+INDEX(Parametria!$V:$V,MATCH(Tabla_Consulta_desde_Reporte_de_Valorización_de_Instrumentos[[#This Row],[CODIGO_SBS]],Parametria!$B:$B,0))</f>
        <v>#N/A</v>
      </c>
      <c r="I624" t="s">
        <v>822</v>
      </c>
      <c r="J624" t="s">
        <v>823</v>
      </c>
      <c r="K624" t="s">
        <v>275</v>
      </c>
      <c r="L624">
        <v>1</v>
      </c>
      <c r="M624" s="20">
        <v>67218</v>
      </c>
      <c r="N624">
        <v>20000</v>
      </c>
      <c r="O624">
        <v>0</v>
      </c>
      <c r="P624" s="23">
        <v>46024</v>
      </c>
      <c r="Q624">
        <v>2</v>
      </c>
      <c r="R624">
        <v>3.3609</v>
      </c>
      <c r="S624" t="s">
        <v>232</v>
      </c>
      <c r="U624" s="20"/>
      <c r="V624" t="s">
        <v>233</v>
      </c>
      <c r="W624">
        <v>0</v>
      </c>
      <c r="X624">
        <v>0</v>
      </c>
      <c r="Y624">
        <v>0</v>
      </c>
      <c r="Z624">
        <v>0</v>
      </c>
      <c r="AA624" t="str">
        <f>+MID(Tabla_Consulta_desde_Reporte_de_Valorización_de_Instrumentos[[#This Row],[CODIGO_SBS]],7,1)</f>
        <v>2</v>
      </c>
      <c r="AB624" t="e">
        <f>_xlfn.XLOOKUP(Tabla_Consulta_desde_Reporte_de_Valorización_de_Instrumentos[[#This Row],[CODIGO_SBS]],G_P!A:A,G_P!E:E)</f>
        <v>#N/A</v>
      </c>
    </row>
    <row r="625" spans="2:28" hidden="1" x14ac:dyDescent="0.35">
      <c r="B625" s="22" t="s">
        <v>35557</v>
      </c>
      <c r="C625" t="s">
        <v>820</v>
      </c>
      <c r="D625" t="s">
        <v>234</v>
      </c>
      <c r="E625" t="s">
        <v>821</v>
      </c>
      <c r="F625" t="s">
        <v>35673</v>
      </c>
      <c r="G625" t="s">
        <v>231</v>
      </c>
      <c r="H625" t="e">
        <f>+INDEX(Parametria!$V:$V,MATCH(Tabla_Consulta_desde_Reporte_de_Valorización_de_Instrumentos[[#This Row],[CODIGO_SBS]],Parametria!$B:$B,0))</f>
        <v>#N/A</v>
      </c>
      <c r="I625" t="s">
        <v>822</v>
      </c>
      <c r="J625" t="s">
        <v>824</v>
      </c>
      <c r="K625" t="s">
        <v>275</v>
      </c>
      <c r="L625">
        <v>1</v>
      </c>
      <c r="M625" s="20">
        <v>18451341</v>
      </c>
      <c r="N625">
        <v>5490000</v>
      </c>
      <c r="O625">
        <v>0</v>
      </c>
      <c r="P625" s="23">
        <v>46024</v>
      </c>
      <c r="Q625">
        <v>2</v>
      </c>
      <c r="R625">
        <v>3.3609</v>
      </c>
      <c r="S625" t="s">
        <v>232</v>
      </c>
      <c r="U625" s="20"/>
      <c r="V625" t="s">
        <v>233</v>
      </c>
      <c r="W625">
        <v>0</v>
      </c>
      <c r="X625">
        <v>0</v>
      </c>
      <c r="Y625">
        <v>0</v>
      </c>
      <c r="Z625">
        <v>0</v>
      </c>
      <c r="AA625" t="str">
        <f>+MID(Tabla_Consulta_desde_Reporte_de_Valorización_de_Instrumentos[[#This Row],[CODIGO_SBS]],7,1)</f>
        <v>2</v>
      </c>
      <c r="AB625" t="e">
        <f>_xlfn.XLOOKUP(Tabla_Consulta_desde_Reporte_de_Valorización_de_Instrumentos[[#This Row],[CODIGO_SBS]],G_P!A:A,G_P!E:E)</f>
        <v>#N/A</v>
      </c>
    </row>
    <row r="626" spans="2:28" hidden="1" x14ac:dyDescent="0.35">
      <c r="B626" s="22" t="s">
        <v>35557</v>
      </c>
      <c r="C626" t="s">
        <v>820</v>
      </c>
      <c r="D626" t="s">
        <v>234</v>
      </c>
      <c r="E626" t="s">
        <v>821</v>
      </c>
      <c r="F626" t="s">
        <v>35674</v>
      </c>
      <c r="G626" t="s">
        <v>231</v>
      </c>
      <c r="H626" t="e">
        <f>+INDEX(Parametria!$V:$V,MATCH(Tabla_Consulta_desde_Reporte_de_Valorización_de_Instrumentos[[#This Row],[CODIGO_SBS]],Parametria!$B:$B,0))</f>
        <v>#N/A</v>
      </c>
      <c r="I626" t="s">
        <v>822</v>
      </c>
      <c r="J626" t="s">
        <v>824</v>
      </c>
      <c r="K626" t="s">
        <v>275</v>
      </c>
      <c r="L626">
        <v>1</v>
      </c>
      <c r="M626" s="20">
        <v>3764208</v>
      </c>
      <c r="N626">
        <v>1120000</v>
      </c>
      <c r="O626">
        <v>0</v>
      </c>
      <c r="P626" s="23">
        <v>46024</v>
      </c>
      <c r="Q626">
        <v>2</v>
      </c>
      <c r="R626">
        <v>3.3609</v>
      </c>
      <c r="S626" t="s">
        <v>232</v>
      </c>
      <c r="U626" s="20"/>
      <c r="V626" t="s">
        <v>233</v>
      </c>
      <c r="W626">
        <v>0</v>
      </c>
      <c r="X626">
        <v>0</v>
      </c>
      <c r="Y626">
        <v>0</v>
      </c>
      <c r="Z626">
        <v>0</v>
      </c>
      <c r="AA626" t="str">
        <f>+MID(Tabla_Consulta_desde_Reporte_de_Valorización_de_Instrumentos[[#This Row],[CODIGO_SBS]],7,1)</f>
        <v>2</v>
      </c>
      <c r="AB626" t="e">
        <f>_xlfn.XLOOKUP(Tabla_Consulta_desde_Reporte_de_Valorización_de_Instrumentos[[#This Row],[CODIGO_SBS]],G_P!A:A,G_P!E:E)</f>
        <v>#N/A</v>
      </c>
    </row>
    <row r="627" spans="2:28" hidden="1" x14ac:dyDescent="0.35">
      <c r="B627" s="22" t="s">
        <v>35557</v>
      </c>
      <c r="C627" t="s">
        <v>820</v>
      </c>
      <c r="D627" t="s">
        <v>234</v>
      </c>
      <c r="E627" t="s">
        <v>821</v>
      </c>
      <c r="F627" t="s">
        <v>35675</v>
      </c>
      <c r="G627" t="s">
        <v>231</v>
      </c>
      <c r="H627" t="e">
        <f>+INDEX(Parametria!$V:$V,MATCH(Tabla_Consulta_desde_Reporte_de_Valorización_de_Instrumentos[[#This Row],[CODIGO_SBS]],Parametria!$B:$B,0))</f>
        <v>#N/A</v>
      </c>
      <c r="I627" t="s">
        <v>822</v>
      </c>
      <c r="J627" t="s">
        <v>824</v>
      </c>
      <c r="K627" t="s">
        <v>275</v>
      </c>
      <c r="L627">
        <v>1</v>
      </c>
      <c r="M627" s="20">
        <v>35759976</v>
      </c>
      <c r="N627">
        <v>10640000</v>
      </c>
      <c r="O627">
        <v>0</v>
      </c>
      <c r="P627" s="23">
        <v>46024</v>
      </c>
      <c r="Q627">
        <v>2</v>
      </c>
      <c r="R627">
        <v>3.3609</v>
      </c>
      <c r="S627" t="s">
        <v>232</v>
      </c>
      <c r="U627" s="20"/>
      <c r="V627" t="s">
        <v>233</v>
      </c>
      <c r="W627">
        <v>0</v>
      </c>
      <c r="X627">
        <v>0</v>
      </c>
      <c r="Y627">
        <v>0</v>
      </c>
      <c r="Z627">
        <v>0</v>
      </c>
      <c r="AA627" t="str">
        <f>+MID(Tabla_Consulta_desde_Reporte_de_Valorización_de_Instrumentos[[#This Row],[CODIGO_SBS]],7,1)</f>
        <v>2</v>
      </c>
      <c r="AB627" t="e">
        <f>_xlfn.XLOOKUP(Tabla_Consulta_desde_Reporte_de_Valorización_de_Instrumentos[[#This Row],[CODIGO_SBS]],G_P!A:A,G_P!E:E)</f>
        <v>#N/A</v>
      </c>
    </row>
    <row r="628" spans="2:28" hidden="1" x14ac:dyDescent="0.35">
      <c r="B628" s="22" t="s">
        <v>35557</v>
      </c>
      <c r="C628" t="s">
        <v>820</v>
      </c>
      <c r="D628" t="s">
        <v>32886</v>
      </c>
      <c r="E628" t="s">
        <v>821</v>
      </c>
      <c r="F628" t="s">
        <v>35676</v>
      </c>
      <c r="G628" t="s">
        <v>231</v>
      </c>
      <c r="H628" t="e">
        <f>+INDEX(Parametria!$V:$V,MATCH(Tabla_Consulta_desde_Reporte_de_Valorización_de_Instrumentos[[#This Row],[CODIGO_SBS]],Parametria!$B:$B,0))</f>
        <v>#N/A</v>
      </c>
      <c r="I628" t="s">
        <v>822</v>
      </c>
      <c r="J628" t="s">
        <v>31474</v>
      </c>
      <c r="K628" t="s">
        <v>275</v>
      </c>
      <c r="L628">
        <v>1</v>
      </c>
      <c r="M628" s="20">
        <v>8032551</v>
      </c>
      <c r="N628">
        <v>2390000</v>
      </c>
      <c r="O628">
        <v>0</v>
      </c>
      <c r="P628" s="23">
        <v>46024</v>
      </c>
      <c r="Q628">
        <v>2</v>
      </c>
      <c r="R628">
        <v>3.3609</v>
      </c>
      <c r="S628" t="s">
        <v>232</v>
      </c>
      <c r="U628" s="20"/>
      <c r="V628" t="s">
        <v>233</v>
      </c>
      <c r="W628">
        <v>0</v>
      </c>
      <c r="X628">
        <v>0</v>
      </c>
      <c r="Y628">
        <v>0</v>
      </c>
      <c r="Z628">
        <v>0</v>
      </c>
      <c r="AA628" t="str">
        <f>+MID(Tabla_Consulta_desde_Reporte_de_Valorización_de_Instrumentos[[#This Row],[CODIGO_SBS]],7,1)</f>
        <v>2</v>
      </c>
      <c r="AB628" t="e">
        <f>_xlfn.XLOOKUP(Tabla_Consulta_desde_Reporte_de_Valorización_de_Instrumentos[[#This Row],[CODIGO_SBS]],G_P!A:A,G_P!E:E)</f>
        <v>#N/A</v>
      </c>
    </row>
    <row r="629" spans="2:28" hidden="1" x14ac:dyDescent="0.35">
      <c r="B629" s="22" t="s">
        <v>35557</v>
      </c>
      <c r="C629" t="s">
        <v>820</v>
      </c>
      <c r="D629" t="s">
        <v>234</v>
      </c>
      <c r="E629" t="s">
        <v>821</v>
      </c>
      <c r="F629" t="s">
        <v>35677</v>
      </c>
      <c r="G629" t="s">
        <v>231</v>
      </c>
      <c r="H629" t="e">
        <f>+INDEX(Parametria!$V:$V,MATCH(Tabla_Consulta_desde_Reporte_de_Valorización_de_Instrumentos[[#This Row],[CODIGO_SBS]],Parametria!$B:$B,0))</f>
        <v>#N/A</v>
      </c>
      <c r="I629" t="s">
        <v>822</v>
      </c>
      <c r="J629" t="s">
        <v>823</v>
      </c>
      <c r="K629" t="s">
        <v>275</v>
      </c>
      <c r="L629">
        <v>1</v>
      </c>
      <c r="M629" s="20">
        <v>31861332</v>
      </c>
      <c r="N629">
        <v>9480000</v>
      </c>
      <c r="O629">
        <v>0</v>
      </c>
      <c r="P629" s="23">
        <v>46024</v>
      </c>
      <c r="Q629">
        <v>2</v>
      </c>
      <c r="R629">
        <v>3.3609</v>
      </c>
      <c r="S629" t="s">
        <v>232</v>
      </c>
      <c r="U629" s="20"/>
      <c r="V629" t="s">
        <v>233</v>
      </c>
      <c r="W629">
        <v>0</v>
      </c>
      <c r="X629">
        <v>0</v>
      </c>
      <c r="Y629">
        <v>0</v>
      </c>
      <c r="Z629">
        <v>0</v>
      </c>
      <c r="AA629" t="str">
        <f>+MID(Tabla_Consulta_desde_Reporte_de_Valorización_de_Instrumentos[[#This Row],[CODIGO_SBS]],7,1)</f>
        <v>2</v>
      </c>
      <c r="AB629" t="e">
        <f>_xlfn.XLOOKUP(Tabla_Consulta_desde_Reporte_de_Valorización_de_Instrumentos[[#This Row],[CODIGO_SBS]],G_P!A:A,G_P!E:E)</f>
        <v>#N/A</v>
      </c>
    </row>
    <row r="630" spans="2:28" hidden="1" x14ac:dyDescent="0.35">
      <c r="B630" s="22" t="s">
        <v>35557</v>
      </c>
      <c r="C630" t="s">
        <v>820</v>
      </c>
      <c r="D630" t="s">
        <v>424</v>
      </c>
      <c r="E630" t="s">
        <v>821</v>
      </c>
      <c r="F630" t="s">
        <v>35678</v>
      </c>
      <c r="G630" t="s">
        <v>231</v>
      </c>
      <c r="H630" t="e">
        <f>+INDEX(Parametria!$V:$V,MATCH(Tabla_Consulta_desde_Reporte_de_Valorización_de_Instrumentos[[#This Row],[CODIGO_SBS]],Parametria!$B:$B,0))</f>
        <v>#N/A</v>
      </c>
      <c r="I630" t="s">
        <v>822</v>
      </c>
      <c r="J630" t="s">
        <v>824</v>
      </c>
      <c r="K630" t="s">
        <v>275</v>
      </c>
      <c r="L630">
        <v>1</v>
      </c>
      <c r="M630" s="20">
        <v>4906914</v>
      </c>
      <c r="N630">
        <v>1460000</v>
      </c>
      <c r="O630">
        <v>0</v>
      </c>
      <c r="P630" s="23">
        <v>46024</v>
      </c>
      <c r="Q630">
        <v>2</v>
      </c>
      <c r="R630">
        <v>3.3609</v>
      </c>
      <c r="S630" t="s">
        <v>232</v>
      </c>
      <c r="U630" s="20"/>
      <c r="V630" t="s">
        <v>233</v>
      </c>
      <c r="W630">
        <v>0</v>
      </c>
      <c r="X630">
        <v>0</v>
      </c>
      <c r="Y630">
        <v>0</v>
      </c>
      <c r="Z630">
        <v>0</v>
      </c>
      <c r="AA630" t="str">
        <f>+MID(Tabla_Consulta_desde_Reporte_de_Valorización_de_Instrumentos[[#This Row],[CODIGO_SBS]],7,1)</f>
        <v>2</v>
      </c>
      <c r="AB630" t="e">
        <f>_xlfn.XLOOKUP(Tabla_Consulta_desde_Reporte_de_Valorización_de_Instrumentos[[#This Row],[CODIGO_SBS]],G_P!A:A,G_P!E:E)</f>
        <v>#N/A</v>
      </c>
    </row>
    <row r="631" spans="2:28" hidden="1" x14ac:dyDescent="0.35">
      <c r="B631" s="22" t="s">
        <v>35557</v>
      </c>
      <c r="C631" t="s">
        <v>820</v>
      </c>
      <c r="D631" t="s">
        <v>424</v>
      </c>
      <c r="E631" t="s">
        <v>821</v>
      </c>
      <c r="F631" t="s">
        <v>35679</v>
      </c>
      <c r="G631" t="s">
        <v>231</v>
      </c>
      <c r="H631" t="e">
        <f>+INDEX(Parametria!$V:$V,MATCH(Tabla_Consulta_desde_Reporte_de_Valorización_de_Instrumentos[[#This Row],[CODIGO_SBS]],Parametria!$B:$B,0))</f>
        <v>#N/A</v>
      </c>
      <c r="I631" t="s">
        <v>822</v>
      </c>
      <c r="J631" t="s">
        <v>823</v>
      </c>
      <c r="K631" t="s">
        <v>275</v>
      </c>
      <c r="L631">
        <v>1</v>
      </c>
      <c r="M631" s="20">
        <v>3528945</v>
      </c>
      <c r="N631">
        <v>1050000</v>
      </c>
      <c r="O631">
        <v>0</v>
      </c>
      <c r="P631" s="23">
        <v>46024</v>
      </c>
      <c r="Q631">
        <v>2</v>
      </c>
      <c r="R631">
        <v>3.3609</v>
      </c>
      <c r="S631" t="s">
        <v>232</v>
      </c>
      <c r="U631" s="20"/>
      <c r="V631" t="s">
        <v>233</v>
      </c>
      <c r="W631">
        <v>0</v>
      </c>
      <c r="X631">
        <v>0</v>
      </c>
      <c r="Y631">
        <v>0</v>
      </c>
      <c r="Z631">
        <v>0</v>
      </c>
      <c r="AA631" t="str">
        <f>+MID(Tabla_Consulta_desde_Reporte_de_Valorización_de_Instrumentos[[#This Row],[CODIGO_SBS]],7,1)</f>
        <v>2</v>
      </c>
      <c r="AB631" t="e">
        <f>_xlfn.XLOOKUP(Tabla_Consulta_desde_Reporte_de_Valorización_de_Instrumentos[[#This Row],[CODIGO_SBS]],G_P!A:A,G_P!E:E)</f>
        <v>#N/A</v>
      </c>
    </row>
    <row r="632" spans="2:28" hidden="1" x14ac:dyDescent="0.35">
      <c r="B632" s="22" t="s">
        <v>35557</v>
      </c>
      <c r="C632" t="s">
        <v>820</v>
      </c>
      <c r="D632" t="s">
        <v>234</v>
      </c>
      <c r="E632" t="s">
        <v>821</v>
      </c>
      <c r="F632" t="s">
        <v>35680</v>
      </c>
      <c r="G632" t="s">
        <v>231</v>
      </c>
      <c r="H632" t="e">
        <f>+INDEX(Parametria!$V:$V,MATCH(Tabla_Consulta_desde_Reporte_de_Valorización_de_Instrumentos[[#This Row],[CODIGO_SBS]],Parametria!$B:$B,0))</f>
        <v>#N/A</v>
      </c>
      <c r="I632" t="s">
        <v>822</v>
      </c>
      <c r="J632" t="s">
        <v>824</v>
      </c>
      <c r="K632" t="s">
        <v>275</v>
      </c>
      <c r="L632">
        <v>1</v>
      </c>
      <c r="M632" s="20">
        <v>3528945</v>
      </c>
      <c r="N632">
        <v>1050000</v>
      </c>
      <c r="O632">
        <v>0</v>
      </c>
      <c r="P632" s="23">
        <v>46024</v>
      </c>
      <c r="Q632">
        <v>2</v>
      </c>
      <c r="R632">
        <v>3.3609</v>
      </c>
      <c r="S632" t="s">
        <v>232</v>
      </c>
      <c r="U632" s="20"/>
      <c r="V632" t="s">
        <v>233</v>
      </c>
      <c r="W632">
        <v>0</v>
      </c>
      <c r="X632">
        <v>0</v>
      </c>
      <c r="Y632">
        <v>0</v>
      </c>
      <c r="Z632">
        <v>0</v>
      </c>
      <c r="AA632" t="str">
        <f>+MID(Tabla_Consulta_desde_Reporte_de_Valorización_de_Instrumentos[[#This Row],[CODIGO_SBS]],7,1)</f>
        <v>2</v>
      </c>
      <c r="AB632" t="e">
        <f>_xlfn.XLOOKUP(Tabla_Consulta_desde_Reporte_de_Valorización_de_Instrumentos[[#This Row],[CODIGO_SBS]],G_P!A:A,G_P!E:E)</f>
        <v>#N/A</v>
      </c>
    </row>
    <row r="633" spans="2:28" hidden="1" x14ac:dyDescent="0.35">
      <c r="B633" s="22" t="s">
        <v>35557</v>
      </c>
      <c r="C633" t="s">
        <v>820</v>
      </c>
      <c r="D633" t="s">
        <v>32886</v>
      </c>
      <c r="E633" t="s">
        <v>821</v>
      </c>
      <c r="F633" t="s">
        <v>35681</v>
      </c>
      <c r="G633" t="s">
        <v>231</v>
      </c>
      <c r="H633" t="e">
        <f>+INDEX(Parametria!$V:$V,MATCH(Tabla_Consulta_desde_Reporte_de_Valorización_de_Instrumentos[[#This Row],[CODIGO_SBS]],Parametria!$B:$B,0))</f>
        <v>#N/A</v>
      </c>
      <c r="I633" t="s">
        <v>822</v>
      </c>
      <c r="J633" t="s">
        <v>824</v>
      </c>
      <c r="K633" t="s">
        <v>275</v>
      </c>
      <c r="L633">
        <v>1</v>
      </c>
      <c r="M633" s="20">
        <v>13073901</v>
      </c>
      <c r="N633">
        <v>3890000</v>
      </c>
      <c r="O633">
        <v>0</v>
      </c>
      <c r="P633" s="23">
        <v>46024</v>
      </c>
      <c r="Q633">
        <v>2</v>
      </c>
      <c r="R633">
        <v>3.3609</v>
      </c>
      <c r="S633" t="s">
        <v>232</v>
      </c>
      <c r="U633" s="20"/>
      <c r="V633" t="s">
        <v>233</v>
      </c>
      <c r="W633">
        <v>0</v>
      </c>
      <c r="X633">
        <v>0</v>
      </c>
      <c r="Y633">
        <v>0</v>
      </c>
      <c r="Z633">
        <v>0</v>
      </c>
      <c r="AA633" t="str">
        <f>+MID(Tabla_Consulta_desde_Reporte_de_Valorización_de_Instrumentos[[#This Row],[CODIGO_SBS]],7,1)</f>
        <v>2</v>
      </c>
      <c r="AB633" t="e">
        <f>_xlfn.XLOOKUP(Tabla_Consulta_desde_Reporte_de_Valorización_de_Instrumentos[[#This Row],[CODIGO_SBS]],G_P!A:A,G_P!E:E)</f>
        <v>#N/A</v>
      </c>
    </row>
    <row r="634" spans="2:28" hidden="1" x14ac:dyDescent="0.35">
      <c r="B634" s="22" t="s">
        <v>35557</v>
      </c>
      <c r="C634" t="s">
        <v>820</v>
      </c>
      <c r="D634" t="s">
        <v>32886</v>
      </c>
      <c r="E634" t="s">
        <v>821</v>
      </c>
      <c r="F634" t="s">
        <v>35682</v>
      </c>
      <c r="G634" t="s">
        <v>231</v>
      </c>
      <c r="H634" t="e">
        <f>+INDEX(Parametria!$V:$V,MATCH(Tabla_Consulta_desde_Reporte_de_Valorización_de_Instrumentos[[#This Row],[CODIGO_SBS]],Parametria!$B:$B,0))</f>
        <v>#N/A</v>
      </c>
      <c r="I634" t="s">
        <v>822</v>
      </c>
      <c r="J634" t="s">
        <v>31474</v>
      </c>
      <c r="K634" t="s">
        <v>275</v>
      </c>
      <c r="L634">
        <v>1</v>
      </c>
      <c r="M634" s="20">
        <v>1747668</v>
      </c>
      <c r="N634">
        <v>520000</v>
      </c>
      <c r="O634">
        <v>0</v>
      </c>
      <c r="P634" s="23">
        <v>46024</v>
      </c>
      <c r="Q634">
        <v>2</v>
      </c>
      <c r="R634">
        <v>3.3609</v>
      </c>
      <c r="S634" t="s">
        <v>232</v>
      </c>
      <c r="U634" s="20"/>
      <c r="V634" t="s">
        <v>233</v>
      </c>
      <c r="W634">
        <v>0</v>
      </c>
      <c r="X634">
        <v>0</v>
      </c>
      <c r="Y634">
        <v>0</v>
      </c>
      <c r="Z634">
        <v>0</v>
      </c>
      <c r="AA634" t="str">
        <f>+MID(Tabla_Consulta_desde_Reporte_de_Valorización_de_Instrumentos[[#This Row],[CODIGO_SBS]],7,1)</f>
        <v>2</v>
      </c>
      <c r="AB634" t="e">
        <f>_xlfn.XLOOKUP(Tabla_Consulta_desde_Reporte_de_Valorización_de_Instrumentos[[#This Row],[CODIGO_SBS]],G_P!A:A,G_P!E:E)</f>
        <v>#N/A</v>
      </c>
    </row>
    <row r="635" spans="2:28" hidden="1" x14ac:dyDescent="0.35">
      <c r="B635" s="22" t="s">
        <v>35557</v>
      </c>
      <c r="C635" t="s">
        <v>820</v>
      </c>
      <c r="D635" t="s">
        <v>234</v>
      </c>
      <c r="E635" t="s">
        <v>821</v>
      </c>
      <c r="F635" t="s">
        <v>35683</v>
      </c>
      <c r="G635" t="s">
        <v>231</v>
      </c>
      <c r="H635" t="e">
        <f>+INDEX(Parametria!$V:$V,MATCH(Tabla_Consulta_desde_Reporte_de_Valorización_de_Instrumentos[[#This Row],[CODIGO_SBS]],Parametria!$B:$B,0))</f>
        <v>#N/A</v>
      </c>
      <c r="I635" t="s">
        <v>822</v>
      </c>
      <c r="J635" t="s">
        <v>824</v>
      </c>
      <c r="K635" t="s">
        <v>275</v>
      </c>
      <c r="L635">
        <v>1</v>
      </c>
      <c r="M635" s="20">
        <v>12704202</v>
      </c>
      <c r="N635">
        <v>3780000</v>
      </c>
      <c r="O635">
        <v>0</v>
      </c>
      <c r="P635" s="23">
        <v>46024</v>
      </c>
      <c r="Q635">
        <v>2</v>
      </c>
      <c r="R635">
        <v>3.3609</v>
      </c>
      <c r="S635" t="s">
        <v>232</v>
      </c>
      <c r="U635" s="20"/>
      <c r="V635" t="s">
        <v>233</v>
      </c>
      <c r="W635">
        <v>0</v>
      </c>
      <c r="X635">
        <v>0</v>
      </c>
      <c r="Y635">
        <v>0</v>
      </c>
      <c r="Z635">
        <v>0</v>
      </c>
      <c r="AA635" t="str">
        <f>+MID(Tabla_Consulta_desde_Reporte_de_Valorización_de_Instrumentos[[#This Row],[CODIGO_SBS]],7,1)</f>
        <v>2</v>
      </c>
      <c r="AB635" t="e">
        <f>_xlfn.XLOOKUP(Tabla_Consulta_desde_Reporte_de_Valorización_de_Instrumentos[[#This Row],[CODIGO_SBS]],G_P!A:A,G_P!E:E)</f>
        <v>#N/A</v>
      </c>
    </row>
    <row r="636" spans="2:28" hidden="1" x14ac:dyDescent="0.35">
      <c r="B636" s="22" t="s">
        <v>35557</v>
      </c>
      <c r="C636" t="s">
        <v>820</v>
      </c>
      <c r="D636" t="s">
        <v>32886</v>
      </c>
      <c r="E636" t="s">
        <v>821</v>
      </c>
      <c r="F636" t="s">
        <v>35684</v>
      </c>
      <c r="G636" t="s">
        <v>231</v>
      </c>
      <c r="H636" t="e">
        <f>+INDEX(Parametria!$V:$V,MATCH(Tabla_Consulta_desde_Reporte_de_Valorización_de_Instrumentos[[#This Row],[CODIGO_SBS]],Parametria!$B:$B,0))</f>
        <v>#N/A</v>
      </c>
      <c r="I636" t="s">
        <v>822</v>
      </c>
      <c r="J636" t="s">
        <v>35555</v>
      </c>
      <c r="K636" t="s">
        <v>275</v>
      </c>
      <c r="L636">
        <v>1</v>
      </c>
      <c r="M636" s="20">
        <v>79559467.456980005</v>
      </c>
      <c r="N636">
        <v>23672072.199999999</v>
      </c>
      <c r="O636">
        <v>0</v>
      </c>
      <c r="P636" s="23">
        <v>46024</v>
      </c>
      <c r="Q636">
        <v>2</v>
      </c>
      <c r="R636">
        <v>3.3609</v>
      </c>
      <c r="S636" t="s">
        <v>232</v>
      </c>
      <c r="U636" s="20"/>
      <c r="V636" t="s">
        <v>233</v>
      </c>
      <c r="W636">
        <v>0</v>
      </c>
      <c r="X636">
        <v>0</v>
      </c>
      <c r="Y636">
        <v>0</v>
      </c>
      <c r="Z636">
        <v>0</v>
      </c>
      <c r="AA636" t="str">
        <f>+MID(Tabla_Consulta_desde_Reporte_de_Valorización_de_Instrumentos[[#This Row],[CODIGO_SBS]],7,1)</f>
        <v>2</v>
      </c>
      <c r="AB636" t="e">
        <f>_xlfn.XLOOKUP(Tabla_Consulta_desde_Reporte_de_Valorización_de_Instrumentos[[#This Row],[CODIGO_SBS]],G_P!A:A,G_P!E:E)</f>
        <v>#N/A</v>
      </c>
    </row>
    <row r="637" spans="2:28" hidden="1" x14ac:dyDescent="0.35">
      <c r="B637" s="22" t="s">
        <v>35557</v>
      </c>
      <c r="C637" t="s">
        <v>820</v>
      </c>
      <c r="D637" t="s">
        <v>32886</v>
      </c>
      <c r="E637" t="s">
        <v>821</v>
      </c>
      <c r="F637" t="s">
        <v>35685</v>
      </c>
      <c r="G637" t="s">
        <v>231</v>
      </c>
      <c r="H637" t="e">
        <f>+INDEX(Parametria!$V:$V,MATCH(Tabla_Consulta_desde_Reporte_de_Valorización_de_Instrumentos[[#This Row],[CODIGO_SBS]],Parametria!$B:$B,0))</f>
        <v>#N/A</v>
      </c>
      <c r="I637" t="s">
        <v>822</v>
      </c>
      <c r="J637" t="s">
        <v>31474</v>
      </c>
      <c r="K637" t="s">
        <v>275</v>
      </c>
      <c r="L637">
        <v>1</v>
      </c>
      <c r="M637" s="20">
        <v>31323588</v>
      </c>
      <c r="N637">
        <v>9320000</v>
      </c>
      <c r="O637">
        <v>0</v>
      </c>
      <c r="P637" s="23">
        <v>46024</v>
      </c>
      <c r="Q637">
        <v>2</v>
      </c>
      <c r="R637">
        <v>3.3609</v>
      </c>
      <c r="S637" t="s">
        <v>232</v>
      </c>
      <c r="U637" s="20"/>
      <c r="V637" t="s">
        <v>233</v>
      </c>
      <c r="W637">
        <v>0</v>
      </c>
      <c r="X637">
        <v>0</v>
      </c>
      <c r="Y637">
        <v>0</v>
      </c>
      <c r="Z637">
        <v>0</v>
      </c>
      <c r="AA637" t="str">
        <f>+MID(Tabla_Consulta_desde_Reporte_de_Valorización_de_Instrumentos[[#This Row],[CODIGO_SBS]],7,1)</f>
        <v>2</v>
      </c>
      <c r="AB637" t="e">
        <f>_xlfn.XLOOKUP(Tabla_Consulta_desde_Reporte_de_Valorización_de_Instrumentos[[#This Row],[CODIGO_SBS]],G_P!A:A,G_P!E:E)</f>
        <v>#N/A</v>
      </c>
    </row>
    <row r="638" spans="2:28" hidden="1" x14ac:dyDescent="0.35">
      <c r="B638" s="22" t="s">
        <v>35557</v>
      </c>
      <c r="C638" t="s">
        <v>820</v>
      </c>
      <c r="D638" t="s">
        <v>234</v>
      </c>
      <c r="E638" t="s">
        <v>821</v>
      </c>
      <c r="F638" t="s">
        <v>35686</v>
      </c>
      <c r="G638" t="s">
        <v>231</v>
      </c>
      <c r="H638" t="e">
        <f>+INDEX(Parametria!$V:$V,MATCH(Tabla_Consulta_desde_Reporte_de_Valorización_de_Instrumentos[[#This Row],[CODIGO_SBS]],Parametria!$B:$B,0))</f>
        <v>#N/A</v>
      </c>
      <c r="I638" t="s">
        <v>822</v>
      </c>
      <c r="J638" t="s">
        <v>823</v>
      </c>
      <c r="K638" t="s">
        <v>275</v>
      </c>
      <c r="L638">
        <v>1</v>
      </c>
      <c r="M638" s="20">
        <v>20266227</v>
      </c>
      <c r="N638">
        <v>6030000</v>
      </c>
      <c r="O638">
        <v>0</v>
      </c>
      <c r="P638" s="23">
        <v>46024</v>
      </c>
      <c r="Q638">
        <v>2</v>
      </c>
      <c r="R638">
        <v>3.3609</v>
      </c>
      <c r="S638" t="s">
        <v>232</v>
      </c>
      <c r="U638" s="20"/>
      <c r="V638" t="s">
        <v>233</v>
      </c>
      <c r="W638">
        <v>0</v>
      </c>
      <c r="X638">
        <v>0</v>
      </c>
      <c r="Y638">
        <v>0</v>
      </c>
      <c r="Z638">
        <v>0</v>
      </c>
      <c r="AA638" t="str">
        <f>+MID(Tabla_Consulta_desde_Reporte_de_Valorización_de_Instrumentos[[#This Row],[CODIGO_SBS]],7,1)</f>
        <v>2</v>
      </c>
      <c r="AB638" t="e">
        <f>_xlfn.XLOOKUP(Tabla_Consulta_desde_Reporte_de_Valorización_de_Instrumentos[[#This Row],[CODIGO_SBS]],G_P!A:A,G_P!E:E)</f>
        <v>#N/A</v>
      </c>
    </row>
    <row r="639" spans="2:28" hidden="1" x14ac:dyDescent="0.35">
      <c r="B639" s="22" t="s">
        <v>35557</v>
      </c>
      <c r="C639" t="s">
        <v>820</v>
      </c>
      <c r="D639" t="s">
        <v>234</v>
      </c>
      <c r="E639" t="s">
        <v>821</v>
      </c>
      <c r="F639" t="s">
        <v>35687</v>
      </c>
      <c r="G639" t="s">
        <v>231</v>
      </c>
      <c r="H639" t="e">
        <f>+INDEX(Parametria!$V:$V,MATCH(Tabla_Consulta_desde_Reporte_de_Valorización_de_Instrumentos[[#This Row],[CODIGO_SBS]],Parametria!$B:$B,0))</f>
        <v>#N/A</v>
      </c>
      <c r="I639" t="s">
        <v>822</v>
      </c>
      <c r="J639" t="s">
        <v>823</v>
      </c>
      <c r="K639" t="s">
        <v>275</v>
      </c>
      <c r="L639">
        <v>1</v>
      </c>
      <c r="M639" s="20">
        <v>100827</v>
      </c>
      <c r="N639">
        <v>30000</v>
      </c>
      <c r="O639">
        <v>0</v>
      </c>
      <c r="P639" s="23">
        <v>46024</v>
      </c>
      <c r="Q639">
        <v>2</v>
      </c>
      <c r="R639">
        <v>3.3609</v>
      </c>
      <c r="S639" t="s">
        <v>232</v>
      </c>
      <c r="U639" s="20"/>
      <c r="V639" t="s">
        <v>233</v>
      </c>
      <c r="W639">
        <v>0</v>
      </c>
      <c r="X639">
        <v>0</v>
      </c>
      <c r="Y639">
        <v>0</v>
      </c>
      <c r="Z639">
        <v>0</v>
      </c>
      <c r="AA639" t="str">
        <f>+MID(Tabla_Consulta_desde_Reporte_de_Valorización_de_Instrumentos[[#This Row],[CODIGO_SBS]],7,1)</f>
        <v>2</v>
      </c>
      <c r="AB639" t="e">
        <f>_xlfn.XLOOKUP(Tabla_Consulta_desde_Reporte_de_Valorización_de_Instrumentos[[#This Row],[CODIGO_SBS]],G_P!A:A,G_P!E:E)</f>
        <v>#N/A</v>
      </c>
    </row>
    <row r="640" spans="2:28" hidden="1" x14ac:dyDescent="0.35">
      <c r="B640" s="22" t="s">
        <v>35557</v>
      </c>
      <c r="C640" t="s">
        <v>820</v>
      </c>
      <c r="D640" t="s">
        <v>32886</v>
      </c>
      <c r="E640" t="s">
        <v>821</v>
      </c>
      <c r="F640" t="s">
        <v>35688</v>
      </c>
      <c r="G640" t="s">
        <v>231</v>
      </c>
      <c r="H640" t="e">
        <f>+INDEX(Parametria!$V:$V,MATCH(Tabla_Consulta_desde_Reporte_de_Valorización_de_Instrumentos[[#This Row],[CODIGO_SBS]],Parametria!$B:$B,0))</f>
        <v>#N/A</v>
      </c>
      <c r="I640" t="s">
        <v>822</v>
      </c>
      <c r="J640" t="s">
        <v>823</v>
      </c>
      <c r="K640" t="s">
        <v>275</v>
      </c>
      <c r="L640">
        <v>1</v>
      </c>
      <c r="M640" s="20">
        <v>3226464</v>
      </c>
      <c r="N640">
        <v>960000</v>
      </c>
      <c r="O640">
        <v>0</v>
      </c>
      <c r="P640" s="23">
        <v>46024</v>
      </c>
      <c r="Q640">
        <v>2</v>
      </c>
      <c r="R640">
        <v>3.3609</v>
      </c>
      <c r="S640" t="s">
        <v>232</v>
      </c>
      <c r="U640" s="20"/>
      <c r="V640" t="s">
        <v>233</v>
      </c>
      <c r="W640">
        <v>0</v>
      </c>
      <c r="X640">
        <v>0</v>
      </c>
      <c r="Y640">
        <v>0</v>
      </c>
      <c r="Z640">
        <v>0</v>
      </c>
      <c r="AA640" t="str">
        <f>+MID(Tabla_Consulta_desde_Reporte_de_Valorización_de_Instrumentos[[#This Row],[CODIGO_SBS]],7,1)</f>
        <v>2</v>
      </c>
      <c r="AB640" t="e">
        <f>_xlfn.XLOOKUP(Tabla_Consulta_desde_Reporte_de_Valorización_de_Instrumentos[[#This Row],[CODIGO_SBS]],G_P!A:A,G_P!E:E)</f>
        <v>#N/A</v>
      </c>
    </row>
    <row r="641" spans="2:28" hidden="1" x14ac:dyDescent="0.35">
      <c r="B641" s="22" t="s">
        <v>35557</v>
      </c>
      <c r="C641" t="s">
        <v>820</v>
      </c>
      <c r="D641" t="s">
        <v>424</v>
      </c>
      <c r="E641" t="s">
        <v>821</v>
      </c>
      <c r="F641" t="s">
        <v>35689</v>
      </c>
      <c r="G641" t="s">
        <v>231</v>
      </c>
      <c r="H641" t="e">
        <f>+INDEX(Parametria!$V:$V,MATCH(Tabla_Consulta_desde_Reporte_de_Valorización_de_Instrumentos[[#This Row],[CODIGO_SBS]],Parametria!$B:$B,0))</f>
        <v>#N/A</v>
      </c>
      <c r="I641" t="s">
        <v>822</v>
      </c>
      <c r="J641" t="s">
        <v>824</v>
      </c>
      <c r="K641" t="s">
        <v>275</v>
      </c>
      <c r="L641">
        <v>1</v>
      </c>
      <c r="M641" s="20">
        <v>336090</v>
      </c>
      <c r="N641">
        <v>100000</v>
      </c>
      <c r="O641">
        <v>0</v>
      </c>
      <c r="P641" s="23">
        <v>46024</v>
      </c>
      <c r="Q641">
        <v>2</v>
      </c>
      <c r="R641">
        <v>3.3609</v>
      </c>
      <c r="S641" t="s">
        <v>232</v>
      </c>
      <c r="U641" s="20"/>
      <c r="V641" t="s">
        <v>233</v>
      </c>
      <c r="W641">
        <v>0</v>
      </c>
      <c r="X641">
        <v>0</v>
      </c>
      <c r="Y641">
        <v>0</v>
      </c>
      <c r="Z641">
        <v>0</v>
      </c>
      <c r="AA641" t="str">
        <f>+MID(Tabla_Consulta_desde_Reporte_de_Valorización_de_Instrumentos[[#This Row],[CODIGO_SBS]],7,1)</f>
        <v>2</v>
      </c>
      <c r="AB641" t="e">
        <f>_xlfn.XLOOKUP(Tabla_Consulta_desde_Reporte_de_Valorización_de_Instrumentos[[#This Row],[CODIGO_SBS]],G_P!A:A,G_P!E:E)</f>
        <v>#N/A</v>
      </c>
    </row>
    <row r="642" spans="2:28" hidden="1" x14ac:dyDescent="0.35">
      <c r="B642" s="22" t="s">
        <v>35557</v>
      </c>
      <c r="C642" t="s">
        <v>820</v>
      </c>
      <c r="D642" t="s">
        <v>234</v>
      </c>
      <c r="E642" t="s">
        <v>821</v>
      </c>
      <c r="F642" t="s">
        <v>35690</v>
      </c>
      <c r="G642" t="s">
        <v>231</v>
      </c>
      <c r="H642" t="e">
        <f>+INDEX(Parametria!$V:$V,MATCH(Tabla_Consulta_desde_Reporte_de_Valorización_de_Instrumentos[[#This Row],[CODIGO_SBS]],Parametria!$B:$B,0))</f>
        <v>#N/A</v>
      </c>
      <c r="I642" t="s">
        <v>822</v>
      </c>
      <c r="J642" t="s">
        <v>823</v>
      </c>
      <c r="K642" t="s">
        <v>275</v>
      </c>
      <c r="L642">
        <v>1</v>
      </c>
      <c r="M642" s="20">
        <v>8805558</v>
      </c>
      <c r="N642">
        <v>2620000</v>
      </c>
      <c r="O642">
        <v>0</v>
      </c>
      <c r="P642" s="23">
        <v>46024</v>
      </c>
      <c r="Q642">
        <v>2</v>
      </c>
      <c r="R642">
        <v>3.3609</v>
      </c>
      <c r="S642" t="s">
        <v>232</v>
      </c>
      <c r="U642" s="20"/>
      <c r="V642" t="s">
        <v>233</v>
      </c>
      <c r="W642">
        <v>0</v>
      </c>
      <c r="X642">
        <v>0</v>
      </c>
      <c r="Y642">
        <v>0</v>
      </c>
      <c r="Z642">
        <v>0</v>
      </c>
      <c r="AA642" t="str">
        <f>+MID(Tabla_Consulta_desde_Reporte_de_Valorización_de_Instrumentos[[#This Row],[CODIGO_SBS]],7,1)</f>
        <v>2</v>
      </c>
      <c r="AB642" t="e">
        <f>_xlfn.XLOOKUP(Tabla_Consulta_desde_Reporte_de_Valorización_de_Instrumentos[[#This Row],[CODIGO_SBS]],G_P!A:A,G_P!E:E)</f>
        <v>#N/A</v>
      </c>
    </row>
    <row r="643" spans="2:28" hidden="1" x14ac:dyDescent="0.35">
      <c r="B643" s="22" t="s">
        <v>35557</v>
      </c>
      <c r="C643" t="s">
        <v>820</v>
      </c>
      <c r="D643" t="s">
        <v>32886</v>
      </c>
      <c r="E643" t="s">
        <v>821</v>
      </c>
      <c r="F643" t="s">
        <v>35691</v>
      </c>
      <c r="G643" t="s">
        <v>231</v>
      </c>
      <c r="H643" t="e">
        <f>+INDEX(Parametria!$V:$V,MATCH(Tabla_Consulta_desde_Reporte_de_Valorización_de_Instrumentos[[#This Row],[CODIGO_SBS]],Parametria!$B:$B,0))</f>
        <v>#N/A</v>
      </c>
      <c r="I643" t="s">
        <v>822</v>
      </c>
      <c r="J643" t="s">
        <v>31474</v>
      </c>
      <c r="K643" t="s">
        <v>275</v>
      </c>
      <c r="L643">
        <v>1</v>
      </c>
      <c r="M643" s="20">
        <v>2554284</v>
      </c>
      <c r="N643">
        <v>760000</v>
      </c>
      <c r="O643">
        <v>0</v>
      </c>
      <c r="P643" s="23">
        <v>46024</v>
      </c>
      <c r="Q643">
        <v>2</v>
      </c>
      <c r="R643">
        <v>3.3609</v>
      </c>
      <c r="S643" t="s">
        <v>232</v>
      </c>
      <c r="U643" s="20"/>
      <c r="V643" t="s">
        <v>233</v>
      </c>
      <c r="W643">
        <v>0</v>
      </c>
      <c r="X643">
        <v>0</v>
      </c>
      <c r="Y643">
        <v>0</v>
      </c>
      <c r="Z643">
        <v>0</v>
      </c>
      <c r="AA643" t="str">
        <f>+MID(Tabla_Consulta_desde_Reporte_de_Valorización_de_Instrumentos[[#This Row],[CODIGO_SBS]],7,1)</f>
        <v>2</v>
      </c>
      <c r="AB643" t="e">
        <f>_xlfn.XLOOKUP(Tabla_Consulta_desde_Reporte_de_Valorización_de_Instrumentos[[#This Row],[CODIGO_SBS]],G_P!A:A,G_P!E:E)</f>
        <v>#N/A</v>
      </c>
    </row>
    <row r="644" spans="2:28" hidden="1" x14ac:dyDescent="0.35">
      <c r="B644" s="22" t="s">
        <v>35557</v>
      </c>
      <c r="C644" t="s">
        <v>820</v>
      </c>
      <c r="D644" t="s">
        <v>424</v>
      </c>
      <c r="E644" t="s">
        <v>821</v>
      </c>
      <c r="F644" t="s">
        <v>35692</v>
      </c>
      <c r="G644" t="s">
        <v>231</v>
      </c>
      <c r="H644" t="e">
        <f>+INDEX(Parametria!$V:$V,MATCH(Tabla_Consulta_desde_Reporte_de_Valorización_de_Instrumentos[[#This Row],[CODIGO_SBS]],Parametria!$B:$B,0))</f>
        <v>#N/A</v>
      </c>
      <c r="I644" t="s">
        <v>822</v>
      </c>
      <c r="J644" t="s">
        <v>31474</v>
      </c>
      <c r="K644" t="s">
        <v>275</v>
      </c>
      <c r="L644">
        <v>1</v>
      </c>
      <c r="M644" s="20">
        <v>19224348</v>
      </c>
      <c r="N644">
        <v>5720000</v>
      </c>
      <c r="O644">
        <v>0</v>
      </c>
      <c r="P644" s="23">
        <v>46024</v>
      </c>
      <c r="Q644">
        <v>2</v>
      </c>
      <c r="R644">
        <v>3.3609</v>
      </c>
      <c r="S644" t="s">
        <v>232</v>
      </c>
      <c r="U644" s="20"/>
      <c r="V644" t="s">
        <v>233</v>
      </c>
      <c r="W644">
        <v>0</v>
      </c>
      <c r="X644">
        <v>0</v>
      </c>
      <c r="Y644">
        <v>0</v>
      </c>
      <c r="Z644">
        <v>0</v>
      </c>
      <c r="AA644" t="str">
        <f>+MID(Tabla_Consulta_desde_Reporte_de_Valorización_de_Instrumentos[[#This Row],[CODIGO_SBS]],7,1)</f>
        <v>2</v>
      </c>
      <c r="AB644" t="e">
        <f>_xlfn.XLOOKUP(Tabla_Consulta_desde_Reporte_de_Valorización_de_Instrumentos[[#This Row],[CODIGO_SBS]],G_P!A:A,G_P!E:E)</f>
        <v>#N/A</v>
      </c>
    </row>
    <row r="646" spans="2:28" x14ac:dyDescent="0.35">
      <c r="K646" s="24"/>
      <c r="AA646"/>
    </row>
    <row r="647" spans="2:28" x14ac:dyDescent="0.35">
      <c r="K647" s="24"/>
      <c r="Z647" s="26"/>
      <c r="AA647" s="7"/>
    </row>
    <row r="651" spans="2:28" x14ac:dyDescent="0.35">
      <c r="K651" s="16"/>
      <c r="L651" s="12"/>
    </row>
    <row r="652" spans="2:28" x14ac:dyDescent="0.35">
      <c r="K652" s="16"/>
      <c r="L652" s="12"/>
    </row>
    <row r="653" spans="2:28" x14ac:dyDescent="0.35">
      <c r="K653" s="16"/>
      <c r="L653" s="12"/>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86B2-EDF9-4F9D-84F4-04019A79DB76}">
  <sheetPr codeName="Sheet10"/>
  <dimension ref="A1:AF2561"/>
  <sheetViews>
    <sheetView showGridLines="0" workbookViewId="0">
      <pane xSplit="1" ySplit="1" topLeftCell="B2369" activePane="bottomRight" state="frozen"/>
      <selection pane="topRight" activeCell="B1" sqref="B1"/>
      <selection pane="bottomLeft" activeCell="A2" sqref="A2"/>
      <selection pane="bottomRight" activeCell="B2387" sqref="B2387"/>
    </sheetView>
  </sheetViews>
  <sheetFormatPr defaultColWidth="8.7265625" defaultRowHeight="14.5" x14ac:dyDescent="0.35"/>
  <cols>
    <col min="1" max="1" width="25.7265625" style="112" customWidth="1"/>
    <col min="2" max="2" width="21.26953125" customWidth="1"/>
    <col min="3" max="3" width="13.1796875" hidden="1" customWidth="1"/>
    <col min="4" max="4" width="42" customWidth="1"/>
    <col min="5" max="5" width="0" hidden="1" customWidth="1"/>
    <col min="6" max="6" width="15.54296875" customWidth="1"/>
    <col min="7" max="16" width="0" hidden="1" customWidth="1"/>
    <col min="17" max="17" width="12.26953125" customWidth="1"/>
    <col min="18" max="21" width="0" hidden="1" customWidth="1"/>
    <col min="22" max="22" width="61.54296875" style="121" customWidth="1"/>
    <col min="26" max="26" width="44.26953125" customWidth="1"/>
    <col min="27" max="27" width="26.81640625" customWidth="1"/>
    <col min="30" max="31" width="16.7265625" customWidth="1"/>
  </cols>
  <sheetData>
    <row r="1" spans="1:31" x14ac:dyDescent="0.35">
      <c r="A1" s="113" t="s">
        <v>43</v>
      </c>
      <c r="B1" s="31" t="s">
        <v>44</v>
      </c>
      <c r="C1" s="31" t="s">
        <v>27913</v>
      </c>
      <c r="D1" s="31" t="s">
        <v>204</v>
      </c>
      <c r="E1" s="32" t="s">
        <v>208</v>
      </c>
      <c r="F1" s="32" t="s">
        <v>24946</v>
      </c>
      <c r="G1" s="32" t="s">
        <v>27914</v>
      </c>
      <c r="H1" s="32" t="s">
        <v>27915</v>
      </c>
      <c r="I1" s="32" t="s">
        <v>27916</v>
      </c>
      <c r="J1" s="32" t="s">
        <v>27917</v>
      </c>
      <c r="K1" s="32" t="s">
        <v>27918</v>
      </c>
      <c r="L1" s="32" t="s">
        <v>27919</v>
      </c>
      <c r="M1" s="32" t="s">
        <v>27920</v>
      </c>
      <c r="N1" s="74" t="s">
        <v>27921</v>
      </c>
      <c r="O1" s="74" t="s">
        <v>27922</v>
      </c>
      <c r="P1" s="32" t="s">
        <v>27923</v>
      </c>
      <c r="Q1" s="33" t="s">
        <v>24947</v>
      </c>
      <c r="R1" s="75" t="s">
        <v>27924</v>
      </c>
      <c r="S1" s="76" t="s">
        <v>27925</v>
      </c>
      <c r="T1" s="76" t="s">
        <v>27926</v>
      </c>
      <c r="U1" s="76" t="s">
        <v>27927</v>
      </c>
      <c r="V1" s="120" t="s">
        <v>31426</v>
      </c>
      <c r="Y1" s="5" t="s">
        <v>31421</v>
      </c>
    </row>
    <row r="2" spans="1:31" x14ac:dyDescent="0.35">
      <c r="A2" s="111" t="s">
        <v>24948</v>
      </c>
      <c r="B2" s="34" t="s">
        <v>24948</v>
      </c>
      <c r="C2" s="37" t="s">
        <v>24954</v>
      </c>
      <c r="D2" s="38" t="s">
        <v>24954</v>
      </c>
      <c r="E2" s="42" t="s">
        <v>864</v>
      </c>
      <c r="F2" s="35" t="s">
        <v>24949</v>
      </c>
      <c r="G2" s="77" t="s">
        <v>27928</v>
      </c>
      <c r="H2" s="78" t="s">
        <v>190</v>
      </c>
      <c r="I2" s="78" t="s">
        <v>27929</v>
      </c>
      <c r="J2" s="78" t="s">
        <v>27929</v>
      </c>
      <c r="K2" s="42" t="s">
        <v>27929</v>
      </c>
      <c r="L2" s="79" t="s">
        <v>27930</v>
      </c>
      <c r="M2" s="80" t="s">
        <v>27930</v>
      </c>
      <c r="N2" s="81" t="s">
        <v>233</v>
      </c>
      <c r="O2" s="81">
        <v>1</v>
      </c>
      <c r="P2" s="80" t="s">
        <v>24950</v>
      </c>
      <c r="Q2" s="36" t="s">
        <v>24950</v>
      </c>
      <c r="R2" s="36" t="s">
        <v>233</v>
      </c>
      <c r="S2" s="36" t="s">
        <v>233</v>
      </c>
      <c r="T2" s="36" t="s">
        <v>27931</v>
      </c>
      <c r="U2" s="36" t="s">
        <v>27932</v>
      </c>
      <c r="V2" s="121" t="str">
        <f t="shared" ref="V2:V65" si="0">+IFERROR(INDEX($AA:$AA,MATCH($D2,$Z:$Z,0)),$D2)</f>
        <v>Antin Infrastructure Partners V-B SCSp</v>
      </c>
    </row>
    <row r="3" spans="1:31" x14ac:dyDescent="0.35">
      <c r="A3" s="111" t="s">
        <v>18543</v>
      </c>
      <c r="B3" s="34" t="s">
        <v>27933</v>
      </c>
      <c r="C3" s="37" t="s">
        <v>27934</v>
      </c>
      <c r="D3" s="38" t="s">
        <v>26119</v>
      </c>
      <c r="E3" s="42" t="s">
        <v>858</v>
      </c>
      <c r="F3" s="35" t="s">
        <v>42</v>
      </c>
      <c r="G3" s="77" t="s">
        <v>27935</v>
      </c>
      <c r="H3" s="78" t="s">
        <v>27936</v>
      </c>
      <c r="I3" s="78" t="s">
        <v>27937</v>
      </c>
      <c r="J3" s="78" t="s">
        <v>27929</v>
      </c>
      <c r="K3" s="42" t="s">
        <v>27929</v>
      </c>
      <c r="L3" s="79" t="s">
        <v>27938</v>
      </c>
      <c r="M3" s="80" t="s">
        <v>27938</v>
      </c>
      <c r="N3" s="81" t="s">
        <v>233</v>
      </c>
      <c r="O3" s="81">
        <v>1</v>
      </c>
      <c r="P3" s="80" t="s">
        <v>27939</v>
      </c>
      <c r="Q3" s="36" t="s">
        <v>25843</v>
      </c>
      <c r="R3" s="36" t="s">
        <v>233</v>
      </c>
      <c r="S3" s="36" t="s">
        <v>233</v>
      </c>
      <c r="T3" s="36" t="s">
        <v>24983</v>
      </c>
      <c r="U3" s="36" t="s">
        <v>27940</v>
      </c>
      <c r="V3" s="121" t="str">
        <f t="shared" si="0"/>
        <v>Gobierno Central</v>
      </c>
    </row>
    <row r="4" spans="1:31" x14ac:dyDescent="0.35">
      <c r="A4" s="111" t="s">
        <v>9049</v>
      </c>
      <c r="B4" s="37" t="s">
        <v>27941</v>
      </c>
      <c r="C4" s="40" t="s">
        <v>27942</v>
      </c>
      <c r="D4" s="38" t="s">
        <v>26119</v>
      </c>
      <c r="E4" s="42" t="s">
        <v>858</v>
      </c>
      <c r="F4" s="35" t="s">
        <v>42</v>
      </c>
      <c r="G4" s="77" t="s">
        <v>27935</v>
      </c>
      <c r="H4" s="78" t="s">
        <v>27936</v>
      </c>
      <c r="I4" s="78" t="s">
        <v>27937</v>
      </c>
      <c r="J4" s="78" t="s">
        <v>27929</v>
      </c>
      <c r="K4" s="42" t="s">
        <v>27929</v>
      </c>
      <c r="L4" s="79" t="s">
        <v>233</v>
      </c>
      <c r="M4" s="80" t="s">
        <v>27938</v>
      </c>
      <c r="N4" s="81" t="s">
        <v>233</v>
      </c>
      <c r="O4" s="81">
        <v>1</v>
      </c>
      <c r="P4" s="80" t="s">
        <v>27939</v>
      </c>
      <c r="Q4" s="36" t="s">
        <v>25843</v>
      </c>
      <c r="R4" s="36" t="s">
        <v>233</v>
      </c>
      <c r="S4" s="36" t="s">
        <v>233</v>
      </c>
      <c r="T4" s="36" t="s">
        <v>24983</v>
      </c>
      <c r="U4" s="36" t="s">
        <v>27940</v>
      </c>
      <c r="V4" s="121" t="str">
        <f t="shared" si="0"/>
        <v>Gobierno Central</v>
      </c>
      <c r="Z4" s="138" t="s">
        <v>31427</v>
      </c>
      <c r="AA4" s="138" t="s">
        <v>31428</v>
      </c>
      <c r="AD4" s="35" t="s">
        <v>24949</v>
      </c>
      <c r="AE4" s="33" t="s">
        <v>24947</v>
      </c>
    </row>
    <row r="5" spans="1:31" x14ac:dyDescent="0.35">
      <c r="A5" s="111" t="s">
        <v>30418</v>
      </c>
      <c r="B5" s="37" t="s">
        <v>27943</v>
      </c>
      <c r="C5" s="40" t="s">
        <v>27944</v>
      </c>
      <c r="D5" s="38" t="s">
        <v>27945</v>
      </c>
      <c r="E5" s="42" t="s">
        <v>858</v>
      </c>
      <c r="F5" s="35" t="s">
        <v>41</v>
      </c>
      <c r="G5" s="77" t="s">
        <v>27946</v>
      </c>
      <c r="H5" s="78" t="s">
        <v>27947</v>
      </c>
      <c r="I5" s="78" t="s">
        <v>27929</v>
      </c>
      <c r="J5" s="78" t="s">
        <v>27929</v>
      </c>
      <c r="K5" s="42" t="s">
        <v>27929</v>
      </c>
      <c r="L5" s="79" t="s">
        <v>27948</v>
      </c>
      <c r="M5" s="80" t="s">
        <v>27948</v>
      </c>
      <c r="N5" s="81" t="s">
        <v>233</v>
      </c>
      <c r="O5" s="81">
        <v>1</v>
      </c>
      <c r="P5" s="80" t="s">
        <v>27949</v>
      </c>
      <c r="Q5" s="36" t="s">
        <v>24977</v>
      </c>
      <c r="R5" s="36" t="s">
        <v>233</v>
      </c>
      <c r="S5" s="36" t="s">
        <v>233</v>
      </c>
      <c r="T5" s="36" t="s">
        <v>24977</v>
      </c>
      <c r="U5" s="36" t="s">
        <v>27950</v>
      </c>
      <c r="V5" s="121" t="str">
        <f t="shared" si="0"/>
        <v>HSBC - Frontier Markets Equity</v>
      </c>
      <c r="Z5" s="126" t="s">
        <v>1</v>
      </c>
      <c r="AA5" s="131" t="s">
        <v>934</v>
      </c>
      <c r="AD5" s="35" t="s">
        <v>42</v>
      </c>
      <c r="AE5" s="36" t="s">
        <v>24950</v>
      </c>
    </row>
    <row r="6" spans="1:31" x14ac:dyDescent="0.35">
      <c r="A6" s="111" t="s">
        <v>30419</v>
      </c>
      <c r="B6" s="37" t="s">
        <v>27951</v>
      </c>
      <c r="C6" s="40" t="s">
        <v>27952</v>
      </c>
      <c r="D6" s="38" t="s">
        <v>27953</v>
      </c>
      <c r="E6" s="42" t="s">
        <v>858</v>
      </c>
      <c r="F6" s="35" t="s">
        <v>41</v>
      </c>
      <c r="G6" s="77" t="s">
        <v>27954</v>
      </c>
      <c r="H6" s="78" t="s">
        <v>27955</v>
      </c>
      <c r="I6" s="78" t="s">
        <v>27929</v>
      </c>
      <c r="J6" s="78" t="s">
        <v>27929</v>
      </c>
      <c r="K6" s="42" t="s">
        <v>27929</v>
      </c>
      <c r="L6" s="79" t="s">
        <v>27956</v>
      </c>
      <c r="M6" s="80" t="s">
        <v>27956</v>
      </c>
      <c r="N6" s="81" t="s">
        <v>233</v>
      </c>
      <c r="O6" s="81">
        <v>1</v>
      </c>
      <c r="P6" s="80" t="s">
        <v>27949</v>
      </c>
      <c r="Q6" s="36" t="s">
        <v>24977</v>
      </c>
      <c r="R6" s="36" t="s">
        <v>233</v>
      </c>
      <c r="S6" s="36" t="s">
        <v>233</v>
      </c>
      <c r="T6" s="36" t="s">
        <v>24977</v>
      </c>
      <c r="U6" s="36" t="s">
        <v>27950</v>
      </c>
      <c r="V6" s="121" t="str">
        <f t="shared" si="0"/>
        <v>Edmond de Rothschild - Big Data</v>
      </c>
      <c r="Z6" s="127" t="s">
        <v>1</v>
      </c>
      <c r="AA6" s="131" t="s">
        <v>934</v>
      </c>
      <c r="AD6" s="35" t="s">
        <v>41</v>
      </c>
      <c r="AE6" s="36" t="s">
        <v>25843</v>
      </c>
    </row>
    <row r="7" spans="1:31" x14ac:dyDescent="0.35">
      <c r="A7" s="111" t="s">
        <v>20766</v>
      </c>
      <c r="B7" s="37" t="s">
        <v>27957</v>
      </c>
      <c r="C7" s="40" t="s">
        <v>27958</v>
      </c>
      <c r="D7" s="37" t="s">
        <v>27959</v>
      </c>
      <c r="E7" s="42" t="s">
        <v>858</v>
      </c>
      <c r="F7" s="35" t="s">
        <v>42</v>
      </c>
      <c r="G7" s="77" t="s">
        <v>27935</v>
      </c>
      <c r="H7" s="78" t="s">
        <v>27928</v>
      </c>
      <c r="I7" s="78" t="s">
        <v>27946</v>
      </c>
      <c r="J7" s="78" t="s">
        <v>27960</v>
      </c>
      <c r="K7" s="42" t="s">
        <v>27961</v>
      </c>
      <c r="L7" s="79" t="s">
        <v>27962</v>
      </c>
      <c r="M7" s="80" t="s">
        <v>27962</v>
      </c>
      <c r="N7" s="81" t="s">
        <v>233</v>
      </c>
      <c r="O7" s="81">
        <v>1</v>
      </c>
      <c r="P7" s="80" t="s">
        <v>27963</v>
      </c>
      <c r="Q7" s="36" t="s">
        <v>25485</v>
      </c>
      <c r="R7" s="36" t="s">
        <v>233</v>
      </c>
      <c r="S7" s="36" t="s">
        <v>233</v>
      </c>
      <c r="T7" s="36" t="s">
        <v>24981</v>
      </c>
      <c r="U7" s="36" t="s">
        <v>27964</v>
      </c>
      <c r="V7" s="121" t="str">
        <f t="shared" si="0"/>
        <v>Banco de Crédito e Inversiones</v>
      </c>
      <c r="Z7" s="127" t="s">
        <v>30238</v>
      </c>
      <c r="AA7" s="131" t="s">
        <v>934</v>
      </c>
      <c r="AD7" s="35" t="s">
        <v>24949</v>
      </c>
      <c r="AE7" s="36" t="s">
        <v>25485</v>
      </c>
    </row>
    <row r="8" spans="1:31" x14ac:dyDescent="0.35">
      <c r="A8" s="111" t="s">
        <v>30420</v>
      </c>
      <c r="B8" s="34" t="s">
        <v>24951</v>
      </c>
      <c r="C8" s="37" t="s">
        <v>27965</v>
      </c>
      <c r="D8" s="38" t="s">
        <v>24955</v>
      </c>
      <c r="E8" s="42" t="s">
        <v>864</v>
      </c>
      <c r="F8" s="35" t="s">
        <v>24949</v>
      </c>
      <c r="G8" s="77" t="s">
        <v>27928</v>
      </c>
      <c r="H8" s="78" t="s">
        <v>190</v>
      </c>
      <c r="I8" s="78" t="s">
        <v>27929</v>
      </c>
      <c r="J8" s="78" t="s">
        <v>27929</v>
      </c>
      <c r="K8" s="42" t="s">
        <v>27929</v>
      </c>
      <c r="L8" s="79" t="s">
        <v>233</v>
      </c>
      <c r="M8" s="80" t="s">
        <v>27930</v>
      </c>
      <c r="N8" s="81" t="s">
        <v>233</v>
      </c>
      <c r="O8" s="81">
        <v>1</v>
      </c>
      <c r="P8" s="80" t="s">
        <v>24950</v>
      </c>
      <c r="Q8" s="36" t="s">
        <v>24950</v>
      </c>
      <c r="R8" s="36" t="s">
        <v>233</v>
      </c>
      <c r="S8" s="36" t="s">
        <v>233</v>
      </c>
      <c r="T8" s="36" t="s">
        <v>27931</v>
      </c>
      <c r="U8" s="36" t="s">
        <v>27932</v>
      </c>
      <c r="V8" s="121" t="str">
        <f t="shared" si="0"/>
        <v>Antin Infrastructure Partners IV</v>
      </c>
      <c r="Z8" s="126" t="s">
        <v>25968</v>
      </c>
      <c r="AA8" s="131" t="s">
        <v>2</v>
      </c>
      <c r="AD8" s="35" t="s">
        <v>27215</v>
      </c>
      <c r="AE8" s="36" t="s">
        <v>24977</v>
      </c>
    </row>
    <row r="9" spans="1:31" x14ac:dyDescent="0.35">
      <c r="A9" s="111" t="s">
        <v>233</v>
      </c>
      <c r="B9" s="37" t="s">
        <v>24953</v>
      </c>
      <c r="C9" s="40" t="s">
        <v>27966</v>
      </c>
      <c r="D9" s="38" t="s">
        <v>24957</v>
      </c>
      <c r="E9" s="42" t="s">
        <v>858</v>
      </c>
      <c r="F9" s="35" t="s">
        <v>24949</v>
      </c>
      <c r="G9" s="77" t="s">
        <v>27928</v>
      </c>
      <c r="H9" s="78" t="s">
        <v>190</v>
      </c>
      <c r="I9" s="78" t="s">
        <v>27929</v>
      </c>
      <c r="J9" s="78" t="s">
        <v>27929</v>
      </c>
      <c r="K9" s="42" t="s">
        <v>27929</v>
      </c>
      <c r="L9" s="79" t="s">
        <v>233</v>
      </c>
      <c r="M9" s="80" t="s">
        <v>27930</v>
      </c>
      <c r="N9" s="81" t="s">
        <v>233</v>
      </c>
      <c r="O9" s="81">
        <v>1</v>
      </c>
      <c r="P9" s="80" t="s">
        <v>24950</v>
      </c>
      <c r="Q9" s="36" t="s">
        <v>24950</v>
      </c>
      <c r="R9" s="36" t="s">
        <v>233</v>
      </c>
      <c r="S9" s="36" t="s">
        <v>233</v>
      </c>
      <c r="T9" s="36" t="s">
        <v>27931</v>
      </c>
      <c r="U9" s="36" t="s">
        <v>27932</v>
      </c>
      <c r="V9" s="121" t="str">
        <f t="shared" si="0"/>
        <v>Stonepeak Infrastructure Partners III</v>
      </c>
      <c r="Z9" s="126" t="s">
        <v>27805</v>
      </c>
      <c r="AA9" s="131" t="s">
        <v>2</v>
      </c>
    </row>
    <row r="10" spans="1:31" x14ac:dyDescent="0.35">
      <c r="A10" s="111" t="s">
        <v>30421</v>
      </c>
      <c r="B10" s="37" t="s">
        <v>778</v>
      </c>
      <c r="C10" s="40" t="s">
        <v>24959</v>
      </c>
      <c r="D10" s="38" t="s">
        <v>24959</v>
      </c>
      <c r="E10" s="42" t="s">
        <v>858</v>
      </c>
      <c r="F10" s="35" t="s">
        <v>24949</v>
      </c>
      <c r="G10" s="77" t="s">
        <v>27928</v>
      </c>
      <c r="H10" s="78" t="s">
        <v>190</v>
      </c>
      <c r="I10" s="78" t="s">
        <v>27929</v>
      </c>
      <c r="J10" s="78" t="s">
        <v>27929</v>
      </c>
      <c r="K10" s="42" t="s">
        <v>27929</v>
      </c>
      <c r="L10" s="79" t="s">
        <v>233</v>
      </c>
      <c r="M10" s="80" t="s">
        <v>27930</v>
      </c>
      <c r="N10" s="81" t="s">
        <v>233</v>
      </c>
      <c r="O10" s="81">
        <v>1</v>
      </c>
      <c r="P10" s="80" t="s">
        <v>24950</v>
      </c>
      <c r="Q10" s="36" t="s">
        <v>24950</v>
      </c>
      <c r="R10" s="36" t="s">
        <v>233</v>
      </c>
      <c r="S10" s="36" t="s">
        <v>233</v>
      </c>
      <c r="T10" s="36" t="s">
        <v>27931</v>
      </c>
      <c r="U10" s="36" t="s">
        <v>27932</v>
      </c>
      <c r="V10" s="121" t="str">
        <f t="shared" si="0"/>
        <v>Global Infrastructure GP IV, L.P.</v>
      </c>
      <c r="Z10" s="127" t="s">
        <v>936</v>
      </c>
      <c r="AA10" s="131" t="s">
        <v>2</v>
      </c>
    </row>
    <row r="11" spans="1:31" x14ac:dyDescent="0.35">
      <c r="A11" s="111" t="s">
        <v>233</v>
      </c>
      <c r="B11" s="37" t="s">
        <v>24956</v>
      </c>
      <c r="C11" s="40" t="s">
        <v>24962</v>
      </c>
      <c r="D11" s="38" t="s">
        <v>24962</v>
      </c>
      <c r="E11" s="42" t="s">
        <v>858</v>
      </c>
      <c r="F11" s="35" t="s">
        <v>24949</v>
      </c>
      <c r="G11" s="77" t="s">
        <v>27928</v>
      </c>
      <c r="H11" s="78" t="s">
        <v>190</v>
      </c>
      <c r="I11" s="78" t="s">
        <v>27929</v>
      </c>
      <c r="J11" s="78" t="s">
        <v>27929</v>
      </c>
      <c r="K11" s="42" t="s">
        <v>27929</v>
      </c>
      <c r="L11" s="79" t="s">
        <v>233</v>
      </c>
      <c r="M11" s="80" t="s">
        <v>27930</v>
      </c>
      <c r="N11" s="81" t="s">
        <v>233</v>
      </c>
      <c r="O11" s="81">
        <v>1</v>
      </c>
      <c r="P11" s="80" t="s">
        <v>24950</v>
      </c>
      <c r="Q11" s="36" t="s">
        <v>24950</v>
      </c>
      <c r="R11" s="36" t="s">
        <v>233</v>
      </c>
      <c r="S11" s="36" t="s">
        <v>233</v>
      </c>
      <c r="T11" s="36" t="s">
        <v>27931</v>
      </c>
      <c r="U11" s="36" t="s">
        <v>27932</v>
      </c>
      <c r="V11" s="121" t="str">
        <f t="shared" si="0"/>
        <v>EQT Infrastructure IV (GP) SCS</v>
      </c>
      <c r="Z11" s="128" t="s">
        <v>931</v>
      </c>
      <c r="AA11" s="131" t="s">
        <v>929</v>
      </c>
    </row>
    <row r="12" spans="1:31" x14ac:dyDescent="0.35">
      <c r="A12" s="111" t="s">
        <v>30422</v>
      </c>
      <c r="B12" s="37" t="s">
        <v>24958</v>
      </c>
      <c r="C12" s="40" t="s">
        <v>24964</v>
      </c>
      <c r="D12" s="37" t="s">
        <v>24964</v>
      </c>
      <c r="E12" s="42" t="s">
        <v>864</v>
      </c>
      <c r="F12" s="35" t="s">
        <v>24949</v>
      </c>
      <c r="G12" s="77" t="s">
        <v>27928</v>
      </c>
      <c r="H12" s="78" t="s">
        <v>190</v>
      </c>
      <c r="I12" s="78" t="s">
        <v>27929</v>
      </c>
      <c r="J12" s="78" t="s">
        <v>27929</v>
      </c>
      <c r="K12" s="42" t="s">
        <v>27929</v>
      </c>
      <c r="L12" s="79" t="s">
        <v>233</v>
      </c>
      <c r="M12" s="80" t="s">
        <v>27930</v>
      </c>
      <c r="N12" s="81" t="s">
        <v>233</v>
      </c>
      <c r="O12" s="81">
        <v>1</v>
      </c>
      <c r="P12" s="80" t="s">
        <v>24950</v>
      </c>
      <c r="Q12" s="36" t="s">
        <v>24950</v>
      </c>
      <c r="R12" s="36" t="s">
        <v>233</v>
      </c>
      <c r="S12" s="36" t="s">
        <v>233</v>
      </c>
      <c r="T12" s="36" t="s">
        <v>27931</v>
      </c>
      <c r="U12" s="36" t="s">
        <v>27932</v>
      </c>
      <c r="V12" s="121" t="str">
        <f t="shared" si="0"/>
        <v>EQT Infrastructure V (General Partner) S.à.r.</v>
      </c>
      <c r="Z12" s="127" t="s">
        <v>946</v>
      </c>
      <c r="AA12" s="131" t="s">
        <v>946</v>
      </c>
    </row>
    <row r="13" spans="1:31" x14ac:dyDescent="0.35">
      <c r="A13" s="111" t="s">
        <v>30423</v>
      </c>
      <c r="B13" s="37" t="s">
        <v>24961</v>
      </c>
      <c r="C13" s="40" t="s">
        <v>27967</v>
      </c>
      <c r="D13" s="38" t="s">
        <v>24967</v>
      </c>
      <c r="E13" s="42" t="s">
        <v>864</v>
      </c>
      <c r="F13" s="35" t="s">
        <v>24949</v>
      </c>
      <c r="G13" s="77" t="s">
        <v>27928</v>
      </c>
      <c r="H13" s="78" t="s">
        <v>190</v>
      </c>
      <c r="I13" s="78" t="s">
        <v>27929</v>
      </c>
      <c r="J13" s="78" t="s">
        <v>27929</v>
      </c>
      <c r="K13" s="42" t="s">
        <v>27929</v>
      </c>
      <c r="L13" s="79" t="s">
        <v>233</v>
      </c>
      <c r="M13" s="80" t="s">
        <v>27930</v>
      </c>
      <c r="N13" s="81" t="s">
        <v>233</v>
      </c>
      <c r="O13" s="81">
        <v>1</v>
      </c>
      <c r="P13" s="80" t="s">
        <v>24950</v>
      </c>
      <c r="Q13" s="36" t="s">
        <v>24950</v>
      </c>
      <c r="R13" s="36" t="s">
        <v>233</v>
      </c>
      <c r="S13" s="36" t="s">
        <v>233</v>
      </c>
      <c r="T13" s="36" t="s">
        <v>27931</v>
      </c>
      <c r="U13" s="36" t="s">
        <v>27968</v>
      </c>
      <c r="V13" s="121" t="str">
        <f t="shared" si="0"/>
        <v>InfraVia European Fund V SCSp</v>
      </c>
      <c r="Z13" s="127" t="s">
        <v>30287</v>
      </c>
      <c r="AA13" s="131" t="s">
        <v>946</v>
      </c>
    </row>
    <row r="14" spans="1:31" x14ac:dyDescent="0.35">
      <c r="A14" s="111">
        <v>0</v>
      </c>
      <c r="B14" s="37" t="s">
        <v>27969</v>
      </c>
      <c r="C14" s="40" t="s">
        <v>27970</v>
      </c>
      <c r="D14" s="38" t="s">
        <v>27971</v>
      </c>
      <c r="E14" s="42" t="s">
        <v>864</v>
      </c>
      <c r="F14" s="35" t="s">
        <v>24949</v>
      </c>
      <c r="G14" s="77" t="s">
        <v>27928</v>
      </c>
      <c r="H14" s="78" t="s">
        <v>190</v>
      </c>
      <c r="I14" s="78" t="s">
        <v>27929</v>
      </c>
      <c r="J14" s="78" t="s">
        <v>27929</v>
      </c>
      <c r="K14" s="42" t="s">
        <v>27929</v>
      </c>
      <c r="L14" s="79" t="s">
        <v>233</v>
      </c>
      <c r="M14" s="80" t="s">
        <v>27930</v>
      </c>
      <c r="N14" s="81" t="s">
        <v>233</v>
      </c>
      <c r="O14" s="81">
        <v>1</v>
      </c>
      <c r="P14" s="80" t="s">
        <v>24950</v>
      </c>
      <c r="Q14" s="36" t="s">
        <v>24950</v>
      </c>
      <c r="R14" s="36" t="s">
        <v>233</v>
      </c>
      <c r="S14" s="36" t="s">
        <v>233</v>
      </c>
      <c r="T14" s="36" t="s">
        <v>27931</v>
      </c>
      <c r="U14" s="36" t="s">
        <v>27968</v>
      </c>
      <c r="V14" s="121" t="str">
        <f t="shared" si="0"/>
        <v>InfraVia European Fund VI SCSp</v>
      </c>
      <c r="Z14" s="127" t="s">
        <v>941</v>
      </c>
      <c r="AA14" s="131" t="s">
        <v>4</v>
      </c>
    </row>
    <row r="15" spans="1:31" x14ac:dyDescent="0.35">
      <c r="A15" s="111" t="s">
        <v>233</v>
      </c>
      <c r="B15" s="37" t="s">
        <v>24963</v>
      </c>
      <c r="C15" s="40" t="s">
        <v>24969</v>
      </c>
      <c r="D15" s="38" t="s">
        <v>24969</v>
      </c>
      <c r="E15" s="42" t="s">
        <v>858</v>
      </c>
      <c r="F15" s="35" t="s">
        <v>24949</v>
      </c>
      <c r="G15" s="77" t="s">
        <v>27928</v>
      </c>
      <c r="H15" s="78" t="s">
        <v>190</v>
      </c>
      <c r="I15" s="78" t="s">
        <v>27929</v>
      </c>
      <c r="J15" s="78" t="s">
        <v>27929</v>
      </c>
      <c r="K15" s="42" t="s">
        <v>27929</v>
      </c>
      <c r="L15" s="79" t="s">
        <v>233</v>
      </c>
      <c r="M15" s="80" t="s">
        <v>27930</v>
      </c>
      <c r="N15" s="81" t="s">
        <v>233</v>
      </c>
      <c r="O15" s="81">
        <v>1</v>
      </c>
      <c r="P15" s="80" t="s">
        <v>24950</v>
      </c>
      <c r="Q15" s="36" t="s">
        <v>24950</v>
      </c>
      <c r="R15" s="36"/>
      <c r="S15" s="36"/>
      <c r="T15" s="36" t="s">
        <v>27931</v>
      </c>
      <c r="U15" s="36" t="s">
        <v>27968</v>
      </c>
      <c r="V15" s="121" t="str">
        <f t="shared" si="0"/>
        <v>Partners Group Direct Infrastructure 2020</v>
      </c>
      <c r="Z15" s="127" t="s">
        <v>935</v>
      </c>
      <c r="AA15" s="131" t="s">
        <v>974</v>
      </c>
    </row>
    <row r="16" spans="1:31" x14ac:dyDescent="0.35">
      <c r="A16" s="111" t="s">
        <v>233</v>
      </c>
      <c r="B16" s="37" t="s">
        <v>24966</v>
      </c>
      <c r="C16" s="40" t="s">
        <v>27972</v>
      </c>
      <c r="D16" s="38" t="s">
        <v>24971</v>
      </c>
      <c r="E16" s="42" t="s">
        <v>858</v>
      </c>
      <c r="F16" s="35" t="s">
        <v>24949</v>
      </c>
      <c r="G16" s="77" t="s">
        <v>27928</v>
      </c>
      <c r="H16" s="78" t="s">
        <v>190</v>
      </c>
      <c r="I16" s="78" t="s">
        <v>27929</v>
      </c>
      <c r="J16" s="78" t="s">
        <v>27929</v>
      </c>
      <c r="K16" s="42" t="s">
        <v>27929</v>
      </c>
      <c r="L16" s="79" t="s">
        <v>233</v>
      </c>
      <c r="M16" s="80" t="s">
        <v>27930</v>
      </c>
      <c r="N16" s="81" t="s">
        <v>233</v>
      </c>
      <c r="O16" s="81">
        <v>1</v>
      </c>
      <c r="P16" s="80" t="s">
        <v>24950</v>
      </c>
      <c r="Q16" s="36" t="s">
        <v>24950</v>
      </c>
      <c r="R16" s="36"/>
      <c r="S16" s="36"/>
      <c r="T16" s="36" t="s">
        <v>27931</v>
      </c>
      <c r="U16" s="36" t="s">
        <v>27968</v>
      </c>
      <c r="V16" s="121" t="str">
        <f t="shared" si="0"/>
        <v>Morgan Stanley - Infrastructure Fund III</v>
      </c>
      <c r="Z16" s="127" t="s">
        <v>25634</v>
      </c>
      <c r="AA16" s="131" t="s">
        <v>31424</v>
      </c>
    </row>
    <row r="17" spans="1:32" x14ac:dyDescent="0.35">
      <c r="A17" s="111" t="s">
        <v>233</v>
      </c>
      <c r="B17" s="37" t="s">
        <v>24968</v>
      </c>
      <c r="C17" s="40" t="s">
        <v>24974</v>
      </c>
      <c r="D17" s="38" t="s">
        <v>24974</v>
      </c>
      <c r="E17" s="42" t="s">
        <v>858</v>
      </c>
      <c r="F17" s="35" t="s">
        <v>24949</v>
      </c>
      <c r="G17" s="77" t="s">
        <v>27928</v>
      </c>
      <c r="H17" s="78" t="s">
        <v>27973</v>
      </c>
      <c r="I17" s="78" t="s">
        <v>27929</v>
      </c>
      <c r="J17" s="78" t="s">
        <v>27929</v>
      </c>
      <c r="K17" s="42" t="s">
        <v>27929</v>
      </c>
      <c r="L17" s="79" t="s">
        <v>27974</v>
      </c>
      <c r="M17" s="80" t="s">
        <v>27974</v>
      </c>
      <c r="N17" s="81" t="s">
        <v>233</v>
      </c>
      <c r="O17" s="81">
        <v>1</v>
      </c>
      <c r="P17" s="80" t="s">
        <v>24950</v>
      </c>
      <c r="Q17" s="36" t="s">
        <v>24950</v>
      </c>
      <c r="R17" s="36" t="s">
        <v>233</v>
      </c>
      <c r="S17" s="36" t="s">
        <v>233</v>
      </c>
      <c r="T17" s="36" t="s">
        <v>27975</v>
      </c>
      <c r="U17" s="36" t="s">
        <v>27932</v>
      </c>
      <c r="V17" s="121" t="str">
        <f t="shared" si="0"/>
        <v>Oaktree Special Situations Fund II GP, L.P.</v>
      </c>
      <c r="Z17" s="127" t="s">
        <v>937</v>
      </c>
      <c r="AA17" s="131" t="s">
        <v>31424</v>
      </c>
    </row>
    <row r="18" spans="1:32" x14ac:dyDescent="0.35">
      <c r="A18" s="111">
        <v>0</v>
      </c>
      <c r="B18" s="37" t="s">
        <v>27976</v>
      </c>
      <c r="C18" s="40" t="s">
        <v>27977</v>
      </c>
      <c r="D18" s="38" t="s">
        <v>27977</v>
      </c>
      <c r="E18" s="42" t="s">
        <v>858</v>
      </c>
      <c r="F18" s="35" t="s">
        <v>24949</v>
      </c>
      <c r="G18" s="77" t="s">
        <v>27928</v>
      </c>
      <c r="H18" s="78" t="s">
        <v>27973</v>
      </c>
      <c r="I18" s="78" t="s">
        <v>27929</v>
      </c>
      <c r="J18" s="78" t="s">
        <v>27929</v>
      </c>
      <c r="K18" s="42" t="s">
        <v>27929</v>
      </c>
      <c r="L18" s="79" t="s">
        <v>27974</v>
      </c>
      <c r="M18" s="80" t="s">
        <v>27974</v>
      </c>
      <c r="N18" s="81" t="s">
        <v>233</v>
      </c>
      <c r="O18" s="81" t="s">
        <v>233</v>
      </c>
      <c r="P18" s="80" t="s">
        <v>24950</v>
      </c>
      <c r="Q18" s="36" t="s">
        <v>24950</v>
      </c>
      <c r="R18" s="36" t="s">
        <v>233</v>
      </c>
      <c r="S18" s="36" t="s">
        <v>233</v>
      </c>
      <c r="T18" s="36" t="s">
        <v>27975</v>
      </c>
      <c r="U18" s="36" t="s">
        <v>27932</v>
      </c>
      <c r="V18" s="121" t="str">
        <f t="shared" si="0"/>
        <v>Oaktree Special Situations Fund III</v>
      </c>
      <c r="Z18" s="127" t="s">
        <v>25662</v>
      </c>
      <c r="AA18" s="131" t="s">
        <v>31425</v>
      </c>
    </row>
    <row r="19" spans="1:32" x14ac:dyDescent="0.35">
      <c r="A19" s="111" t="s">
        <v>30424</v>
      </c>
      <c r="B19" s="37" t="s">
        <v>24970</v>
      </c>
      <c r="C19" s="40" t="s">
        <v>24975</v>
      </c>
      <c r="D19" s="39" t="s">
        <v>24975</v>
      </c>
      <c r="E19" s="42" t="s">
        <v>858</v>
      </c>
      <c r="F19" s="35" t="s">
        <v>24949</v>
      </c>
      <c r="G19" s="77" t="s">
        <v>27928</v>
      </c>
      <c r="H19" s="78" t="s">
        <v>27973</v>
      </c>
      <c r="I19" s="78" t="s">
        <v>27929</v>
      </c>
      <c r="J19" s="78" t="s">
        <v>27929</v>
      </c>
      <c r="K19" s="42" t="s">
        <v>27929</v>
      </c>
      <c r="L19" s="79" t="s">
        <v>233</v>
      </c>
      <c r="M19" s="80" t="s">
        <v>27974</v>
      </c>
      <c r="N19" s="81" t="s">
        <v>233</v>
      </c>
      <c r="O19" s="81">
        <v>1</v>
      </c>
      <c r="P19" s="80" t="s">
        <v>24950</v>
      </c>
      <c r="Q19" s="36" t="s">
        <v>24950</v>
      </c>
      <c r="R19" s="36" t="s">
        <v>233</v>
      </c>
      <c r="S19" s="36" t="s">
        <v>233</v>
      </c>
      <c r="T19" s="36" t="s">
        <v>27975</v>
      </c>
      <c r="U19" s="36" t="s">
        <v>27932</v>
      </c>
      <c r="V19" s="121" t="str">
        <f t="shared" si="0"/>
        <v>Bain Capital - Distr. &amp; Sp. Sits 2019</v>
      </c>
      <c r="Z19" s="127" t="s">
        <v>938</v>
      </c>
      <c r="AA19" s="131" t="s">
        <v>31425</v>
      </c>
    </row>
    <row r="20" spans="1:32" x14ac:dyDescent="0.35">
      <c r="A20" s="111" t="s">
        <v>30425</v>
      </c>
      <c r="B20" s="37" t="s">
        <v>709</v>
      </c>
      <c r="C20" s="40" t="s">
        <v>27978</v>
      </c>
      <c r="D20" s="39" t="s">
        <v>24978</v>
      </c>
      <c r="E20" s="42" t="s">
        <v>858</v>
      </c>
      <c r="F20" s="35" t="s">
        <v>24949</v>
      </c>
      <c r="G20" s="77" t="s">
        <v>27928</v>
      </c>
      <c r="H20" s="78" t="s">
        <v>27973</v>
      </c>
      <c r="I20" s="78" t="s">
        <v>27929</v>
      </c>
      <c r="J20" s="78" t="s">
        <v>27929</v>
      </c>
      <c r="K20" s="42" t="s">
        <v>27929</v>
      </c>
      <c r="L20" s="79" t="s">
        <v>233</v>
      </c>
      <c r="M20" s="80" t="s">
        <v>27974</v>
      </c>
      <c r="N20" s="81" t="s">
        <v>233</v>
      </c>
      <c r="O20" s="81">
        <v>1</v>
      </c>
      <c r="P20" s="80" t="s">
        <v>24950</v>
      </c>
      <c r="Q20" s="36" t="s">
        <v>24950</v>
      </c>
      <c r="R20" s="36" t="s">
        <v>233</v>
      </c>
      <c r="S20" s="36" t="s">
        <v>233</v>
      </c>
      <c r="T20" s="36" t="s">
        <v>27975</v>
      </c>
      <c r="U20" s="36" t="s">
        <v>27968</v>
      </c>
      <c r="V20" s="121" t="str">
        <f t="shared" si="0"/>
        <v xml:space="preserve">PineBridge - Credit Opportunities II </v>
      </c>
      <c r="Z20" s="127" t="s">
        <v>28648</v>
      </c>
      <c r="AA20" s="131" t="s">
        <v>940</v>
      </c>
    </row>
    <row r="21" spans="1:32" x14ac:dyDescent="0.35">
      <c r="A21" s="111" t="s">
        <v>731</v>
      </c>
      <c r="B21" s="37" t="s">
        <v>730</v>
      </c>
      <c r="C21" s="40" t="s">
        <v>24979</v>
      </c>
      <c r="D21" s="38" t="s">
        <v>24979</v>
      </c>
      <c r="E21" s="42" t="s">
        <v>858</v>
      </c>
      <c r="F21" s="35" t="s">
        <v>24949</v>
      </c>
      <c r="G21" s="77" t="s">
        <v>27928</v>
      </c>
      <c r="H21" s="78" t="s">
        <v>27973</v>
      </c>
      <c r="I21" s="78" t="s">
        <v>27929</v>
      </c>
      <c r="J21" s="78" t="s">
        <v>27929</v>
      </c>
      <c r="K21" s="42" t="s">
        <v>27929</v>
      </c>
      <c r="L21" s="79" t="s">
        <v>233</v>
      </c>
      <c r="M21" s="80" t="s">
        <v>27974</v>
      </c>
      <c r="N21" s="81" t="s">
        <v>233</v>
      </c>
      <c r="O21" s="81">
        <v>1</v>
      </c>
      <c r="P21" s="80" t="s">
        <v>24950</v>
      </c>
      <c r="Q21" s="36" t="s">
        <v>24950</v>
      </c>
      <c r="R21" s="36" t="s">
        <v>233</v>
      </c>
      <c r="S21" s="36" t="s">
        <v>233</v>
      </c>
      <c r="T21" s="36" t="s">
        <v>27975</v>
      </c>
      <c r="U21" s="36" t="s">
        <v>27968</v>
      </c>
      <c r="V21" s="121" t="str">
        <f t="shared" si="0"/>
        <v>Apollo Credit Opportunity III</v>
      </c>
      <c r="Z21" s="127" t="s">
        <v>26047</v>
      </c>
      <c r="AA21" s="131" t="s">
        <v>940</v>
      </c>
      <c r="AF21" s="38"/>
    </row>
    <row r="22" spans="1:32" x14ac:dyDescent="0.35">
      <c r="A22" s="111" t="s">
        <v>30426</v>
      </c>
      <c r="B22" s="37" t="s">
        <v>735</v>
      </c>
      <c r="C22" s="40" t="s">
        <v>24982</v>
      </c>
      <c r="D22" s="38" t="s">
        <v>24982</v>
      </c>
      <c r="E22" s="42" t="s">
        <v>858</v>
      </c>
      <c r="F22" s="35" t="s">
        <v>24949</v>
      </c>
      <c r="G22" s="77" t="s">
        <v>27928</v>
      </c>
      <c r="H22" s="78" t="s">
        <v>27973</v>
      </c>
      <c r="I22" s="78" t="s">
        <v>27929</v>
      </c>
      <c r="J22" s="78" t="s">
        <v>27929</v>
      </c>
      <c r="K22" s="42" t="s">
        <v>27929</v>
      </c>
      <c r="L22" s="79" t="s">
        <v>233</v>
      </c>
      <c r="M22" s="80" t="s">
        <v>27974</v>
      </c>
      <c r="N22" s="81" t="s">
        <v>233</v>
      </c>
      <c r="O22" s="81">
        <v>1</v>
      </c>
      <c r="P22" s="80" t="s">
        <v>24950</v>
      </c>
      <c r="Q22" s="36" t="s">
        <v>24950</v>
      </c>
      <c r="R22" s="36" t="s">
        <v>233</v>
      </c>
      <c r="S22" s="36" t="s">
        <v>233</v>
      </c>
      <c r="T22" s="36" t="s">
        <v>27975</v>
      </c>
      <c r="U22" s="36" t="s">
        <v>27968</v>
      </c>
      <c r="V22" s="121" t="str">
        <f t="shared" si="0"/>
        <v>Oaktree Principal Fund VI GP, L.P.</v>
      </c>
      <c r="Z22" s="127" t="s">
        <v>25929</v>
      </c>
      <c r="AA22" s="131" t="s">
        <v>31420</v>
      </c>
    </row>
    <row r="23" spans="1:32" x14ac:dyDescent="0.35">
      <c r="A23" s="111" t="s">
        <v>30427</v>
      </c>
      <c r="B23" s="37" t="s">
        <v>739</v>
      </c>
      <c r="C23" s="40" t="s">
        <v>27979</v>
      </c>
      <c r="D23" s="38" t="s">
        <v>24984</v>
      </c>
      <c r="E23" s="42" t="s">
        <v>858</v>
      </c>
      <c r="F23" s="35" t="s">
        <v>24949</v>
      </c>
      <c r="G23" s="77" t="s">
        <v>27928</v>
      </c>
      <c r="H23" s="78" t="s">
        <v>27973</v>
      </c>
      <c r="I23" s="78" t="s">
        <v>27929</v>
      </c>
      <c r="J23" s="78" t="s">
        <v>27929</v>
      </c>
      <c r="K23" s="42" t="s">
        <v>27929</v>
      </c>
      <c r="L23" s="79" t="s">
        <v>233</v>
      </c>
      <c r="M23" s="80" t="s">
        <v>27974</v>
      </c>
      <c r="N23" s="81" t="s">
        <v>233</v>
      </c>
      <c r="O23" s="81">
        <v>1</v>
      </c>
      <c r="P23" s="80" t="s">
        <v>24950</v>
      </c>
      <c r="Q23" s="36" t="s">
        <v>24950</v>
      </c>
      <c r="R23" s="36" t="s">
        <v>233</v>
      </c>
      <c r="S23" s="36" t="s">
        <v>233</v>
      </c>
      <c r="T23" s="36" t="s">
        <v>27975</v>
      </c>
      <c r="U23" s="36" t="s">
        <v>27968</v>
      </c>
      <c r="V23" s="121" t="str">
        <f t="shared" si="0"/>
        <v>ASSF - Operating Manager IV, LP</v>
      </c>
      <c r="Z23" s="127" t="s">
        <v>943</v>
      </c>
      <c r="AA23" s="131" t="s">
        <v>31420</v>
      </c>
    </row>
    <row r="24" spans="1:32" x14ac:dyDescent="0.35">
      <c r="A24" s="111" t="s">
        <v>30428</v>
      </c>
      <c r="B24" s="37" t="s">
        <v>741</v>
      </c>
      <c r="C24" s="40" t="s">
        <v>27980</v>
      </c>
      <c r="D24" s="38" t="s">
        <v>24986</v>
      </c>
      <c r="E24" s="42" t="s">
        <v>858</v>
      </c>
      <c r="F24" s="35" t="s">
        <v>24949</v>
      </c>
      <c r="G24" s="77" t="s">
        <v>27928</v>
      </c>
      <c r="H24" s="78" t="s">
        <v>27973</v>
      </c>
      <c r="I24" s="78" t="s">
        <v>27929</v>
      </c>
      <c r="J24" s="78" t="s">
        <v>27929</v>
      </c>
      <c r="K24" s="42" t="s">
        <v>27929</v>
      </c>
      <c r="L24" s="79" t="s">
        <v>233</v>
      </c>
      <c r="M24" s="80" t="s">
        <v>27974</v>
      </c>
      <c r="N24" s="81" t="s">
        <v>233</v>
      </c>
      <c r="O24" s="81">
        <v>1</v>
      </c>
      <c r="P24" s="80" t="s">
        <v>24950</v>
      </c>
      <c r="Q24" s="36" t="s">
        <v>24950</v>
      </c>
      <c r="R24" s="36" t="s">
        <v>233</v>
      </c>
      <c r="S24" s="36" t="s">
        <v>233</v>
      </c>
      <c r="T24" s="36" t="s">
        <v>27975</v>
      </c>
      <c r="U24" s="36" t="s">
        <v>27968</v>
      </c>
      <c r="V24" s="121" t="str">
        <f t="shared" si="0"/>
        <v>Avenue - Europe Capital Partners III, LLC</v>
      </c>
      <c r="Z24" s="128" t="s">
        <v>932</v>
      </c>
      <c r="AA24" s="131" t="s">
        <v>977</v>
      </c>
    </row>
    <row r="25" spans="1:32" x14ac:dyDescent="0.35">
      <c r="A25" s="111" t="s">
        <v>30429</v>
      </c>
      <c r="B25" s="37" t="s">
        <v>24985</v>
      </c>
      <c r="C25" s="40" t="s">
        <v>27981</v>
      </c>
      <c r="D25" s="38" t="s">
        <v>24988</v>
      </c>
      <c r="E25" s="42" t="s">
        <v>858</v>
      </c>
      <c r="F25" s="35" t="s">
        <v>24949</v>
      </c>
      <c r="G25" s="77" t="s">
        <v>27928</v>
      </c>
      <c r="H25" s="78" t="s">
        <v>27973</v>
      </c>
      <c r="I25" s="78" t="s">
        <v>27929</v>
      </c>
      <c r="J25" s="78" t="s">
        <v>27929</v>
      </c>
      <c r="K25" s="42" t="s">
        <v>27929</v>
      </c>
      <c r="L25" s="79" t="s">
        <v>233</v>
      </c>
      <c r="M25" s="80" t="s">
        <v>27974</v>
      </c>
      <c r="N25" s="81" t="s">
        <v>233</v>
      </c>
      <c r="O25" s="81">
        <v>1</v>
      </c>
      <c r="P25" s="80" t="s">
        <v>24950</v>
      </c>
      <c r="Q25" s="36" t="s">
        <v>24950</v>
      </c>
      <c r="R25" s="36" t="s">
        <v>233</v>
      </c>
      <c r="S25" s="36" t="s">
        <v>233</v>
      </c>
      <c r="T25" s="36" t="s">
        <v>27975</v>
      </c>
      <c r="U25" s="36" t="s">
        <v>27968</v>
      </c>
      <c r="V25" s="121" t="str">
        <f t="shared" si="0"/>
        <v>CIP</v>
      </c>
      <c r="Z25" s="126" t="s">
        <v>26065</v>
      </c>
      <c r="AA25" s="131" t="s">
        <v>977</v>
      </c>
    </row>
    <row r="26" spans="1:32" x14ac:dyDescent="0.35">
      <c r="A26" s="111" t="s">
        <v>30430</v>
      </c>
      <c r="B26" s="37" t="s">
        <v>24987</v>
      </c>
      <c r="C26" s="40" t="s">
        <v>24991</v>
      </c>
      <c r="D26" s="38" t="s">
        <v>24991</v>
      </c>
      <c r="E26" s="42" t="s">
        <v>858</v>
      </c>
      <c r="F26" s="35" t="s">
        <v>24949</v>
      </c>
      <c r="G26" s="77" t="s">
        <v>27928</v>
      </c>
      <c r="H26" s="78" t="s">
        <v>27973</v>
      </c>
      <c r="I26" s="78" t="s">
        <v>27929</v>
      </c>
      <c r="J26" s="78" t="s">
        <v>27929</v>
      </c>
      <c r="K26" s="42" t="s">
        <v>27929</v>
      </c>
      <c r="L26" s="79" t="s">
        <v>233</v>
      </c>
      <c r="M26" s="80" t="s">
        <v>27974</v>
      </c>
      <c r="N26" s="81" t="s">
        <v>233</v>
      </c>
      <c r="O26" s="81">
        <v>1</v>
      </c>
      <c r="P26" s="80" t="s">
        <v>24950</v>
      </c>
      <c r="Q26" s="36" t="s">
        <v>24950</v>
      </c>
      <c r="R26" s="36" t="s">
        <v>233</v>
      </c>
      <c r="S26" s="36" t="s">
        <v>233</v>
      </c>
      <c r="T26" s="36" t="s">
        <v>27975</v>
      </c>
      <c r="U26" s="36" t="s">
        <v>27968</v>
      </c>
      <c r="V26" s="121" t="str">
        <f t="shared" si="0"/>
        <v>Strategic Partners - VIII</v>
      </c>
      <c r="Z26" s="127" t="s">
        <v>942</v>
      </c>
      <c r="AA26" s="132" t="s">
        <v>5</v>
      </c>
    </row>
    <row r="27" spans="1:32" x14ac:dyDescent="0.35">
      <c r="A27" s="111" t="s">
        <v>233</v>
      </c>
      <c r="B27" s="37" t="s">
        <v>24990</v>
      </c>
      <c r="C27" s="40" t="s">
        <v>24993</v>
      </c>
      <c r="D27" s="38" t="s">
        <v>24993</v>
      </c>
      <c r="E27" s="42" t="s">
        <v>858</v>
      </c>
      <c r="F27" s="35" t="s">
        <v>24949</v>
      </c>
      <c r="G27" s="77" t="s">
        <v>27928</v>
      </c>
      <c r="H27" s="78" t="s">
        <v>27973</v>
      </c>
      <c r="I27" s="78" t="s">
        <v>27929</v>
      </c>
      <c r="J27" s="78" t="s">
        <v>27929</v>
      </c>
      <c r="K27" s="42" t="s">
        <v>27929</v>
      </c>
      <c r="L27" s="79" t="s">
        <v>233</v>
      </c>
      <c r="M27" s="80" t="s">
        <v>27974</v>
      </c>
      <c r="N27" s="81" t="s">
        <v>233</v>
      </c>
      <c r="O27" s="81">
        <v>1</v>
      </c>
      <c r="P27" s="80" t="s">
        <v>24950</v>
      </c>
      <c r="Q27" s="36" t="s">
        <v>24950</v>
      </c>
      <c r="R27" s="36" t="s">
        <v>233</v>
      </c>
      <c r="S27" s="36" t="s">
        <v>233</v>
      </c>
      <c r="T27" s="36" t="s">
        <v>27975</v>
      </c>
      <c r="U27" s="36" t="s">
        <v>27968</v>
      </c>
      <c r="V27" s="121" t="str">
        <f t="shared" si="0"/>
        <v>GSO Capital Solutions Overseas Feeder Fund III LP</v>
      </c>
      <c r="Z27" s="127" t="s">
        <v>944</v>
      </c>
      <c r="AA27" s="132" t="s">
        <v>7</v>
      </c>
    </row>
    <row r="28" spans="1:32" x14ac:dyDescent="0.35">
      <c r="A28" s="111" t="s">
        <v>233</v>
      </c>
      <c r="B28" s="37" t="s">
        <v>24992</v>
      </c>
      <c r="C28" s="40" t="s">
        <v>24995</v>
      </c>
      <c r="D28" s="38" t="s">
        <v>24995</v>
      </c>
      <c r="E28" s="42" t="s">
        <v>858</v>
      </c>
      <c r="F28" s="35" t="s">
        <v>24949</v>
      </c>
      <c r="G28" s="77" t="s">
        <v>27928</v>
      </c>
      <c r="H28" s="78" t="s">
        <v>27973</v>
      </c>
      <c r="I28" s="78" t="s">
        <v>27929</v>
      </c>
      <c r="J28" s="78" t="s">
        <v>27929</v>
      </c>
      <c r="K28" s="42" t="s">
        <v>27929</v>
      </c>
      <c r="L28" s="79" t="s">
        <v>233</v>
      </c>
      <c r="M28" s="80" t="s">
        <v>27974</v>
      </c>
      <c r="N28" s="81" t="s">
        <v>233</v>
      </c>
      <c r="O28" s="81">
        <v>1</v>
      </c>
      <c r="P28" s="80" t="s">
        <v>24950</v>
      </c>
      <c r="Q28" s="36" t="s">
        <v>24950</v>
      </c>
      <c r="R28" s="36" t="s">
        <v>233</v>
      </c>
      <c r="S28" s="36" t="s">
        <v>233</v>
      </c>
      <c r="T28" s="36" t="s">
        <v>27975</v>
      </c>
      <c r="U28" s="36" t="s">
        <v>27968</v>
      </c>
      <c r="V28" s="121" t="str">
        <f t="shared" si="0"/>
        <v>CVC Credit Partners Global Special Situations Feeder Fund II SCSp</v>
      </c>
      <c r="Z28" s="127" t="s">
        <v>948</v>
      </c>
      <c r="AA28" s="131" t="s">
        <v>1107</v>
      </c>
    </row>
    <row r="29" spans="1:32" x14ac:dyDescent="0.35">
      <c r="A29" s="111" t="s">
        <v>233</v>
      </c>
      <c r="B29" s="37" t="s">
        <v>24994</v>
      </c>
      <c r="C29" s="40" t="s">
        <v>27982</v>
      </c>
      <c r="D29" s="38" t="s">
        <v>24997</v>
      </c>
      <c r="E29" s="42" t="s">
        <v>864</v>
      </c>
      <c r="F29" s="35" t="s">
        <v>24949</v>
      </c>
      <c r="G29" s="77" t="s">
        <v>27928</v>
      </c>
      <c r="H29" s="78" t="s">
        <v>27973</v>
      </c>
      <c r="I29" s="78" t="s">
        <v>27929</v>
      </c>
      <c r="J29" s="78" t="s">
        <v>27929</v>
      </c>
      <c r="K29" s="42" t="s">
        <v>27929</v>
      </c>
      <c r="L29" s="79" t="s">
        <v>233</v>
      </c>
      <c r="M29" s="80" t="s">
        <v>27974</v>
      </c>
      <c r="N29" s="81" t="s">
        <v>233</v>
      </c>
      <c r="O29" s="81">
        <v>1</v>
      </c>
      <c r="P29" s="80" t="s">
        <v>24950</v>
      </c>
      <c r="Q29" s="36" t="s">
        <v>24950</v>
      </c>
      <c r="R29" s="36" t="s">
        <v>233</v>
      </c>
      <c r="S29" s="36" t="s">
        <v>233</v>
      </c>
      <c r="T29" s="36" t="s">
        <v>27975</v>
      </c>
      <c r="U29" s="36" t="s">
        <v>27968</v>
      </c>
      <c r="V29" s="121" t="str">
        <f t="shared" si="0"/>
        <v>Apollo European Principal Finance Fund III (EURO B), L.P</v>
      </c>
      <c r="Z29" s="127" t="s">
        <v>28745</v>
      </c>
      <c r="AA29" s="131" t="s">
        <v>1107</v>
      </c>
    </row>
    <row r="30" spans="1:32" x14ac:dyDescent="0.35">
      <c r="A30" s="111" t="s">
        <v>233</v>
      </c>
      <c r="B30" s="37" t="s">
        <v>24996</v>
      </c>
      <c r="C30" s="40" t="s">
        <v>24999</v>
      </c>
      <c r="D30" s="38" t="s">
        <v>24999</v>
      </c>
      <c r="E30" s="42" t="s">
        <v>858</v>
      </c>
      <c r="F30" s="35" t="s">
        <v>24949</v>
      </c>
      <c r="G30" s="77" t="s">
        <v>27928</v>
      </c>
      <c r="H30" s="78" t="s">
        <v>27973</v>
      </c>
      <c r="I30" s="78" t="s">
        <v>27929</v>
      </c>
      <c r="J30" s="78" t="s">
        <v>27929</v>
      </c>
      <c r="K30" s="42" t="s">
        <v>27929</v>
      </c>
      <c r="L30" s="79" t="s">
        <v>233</v>
      </c>
      <c r="M30" s="80" t="s">
        <v>27974</v>
      </c>
      <c r="N30" s="81" t="s">
        <v>233</v>
      </c>
      <c r="O30" s="81">
        <v>1</v>
      </c>
      <c r="P30" s="80" t="s">
        <v>24950</v>
      </c>
      <c r="Q30" s="36" t="s">
        <v>24950</v>
      </c>
      <c r="R30" s="36" t="s">
        <v>233</v>
      </c>
      <c r="S30" s="36" t="s">
        <v>233</v>
      </c>
      <c r="T30" s="36" t="s">
        <v>27975</v>
      </c>
      <c r="U30" s="36" t="s">
        <v>27968</v>
      </c>
      <c r="V30" s="121" t="str">
        <f t="shared" si="0"/>
        <v>Portfolio Advisors - Direct Credit Opportunities Fund III</v>
      </c>
      <c r="Z30" s="127" t="s">
        <v>1107</v>
      </c>
      <c r="AA30" s="131" t="s">
        <v>1107</v>
      </c>
    </row>
    <row r="31" spans="1:32" x14ac:dyDescent="0.35">
      <c r="A31" s="111" t="s">
        <v>233</v>
      </c>
      <c r="B31" s="37" t="s">
        <v>24998</v>
      </c>
      <c r="C31" s="40" t="s">
        <v>27983</v>
      </c>
      <c r="D31" s="38" t="s">
        <v>25002</v>
      </c>
      <c r="E31" s="42" t="s">
        <v>864</v>
      </c>
      <c r="F31" s="35" t="s">
        <v>24949</v>
      </c>
      <c r="G31" s="77" t="s">
        <v>27928</v>
      </c>
      <c r="H31" s="78" t="s">
        <v>27973</v>
      </c>
      <c r="I31" s="78" t="s">
        <v>27929</v>
      </c>
      <c r="J31" s="78" t="s">
        <v>27929</v>
      </c>
      <c r="K31" s="42" t="s">
        <v>27929</v>
      </c>
      <c r="L31" s="79" t="s">
        <v>233</v>
      </c>
      <c r="M31" s="80" t="s">
        <v>27974</v>
      </c>
      <c r="N31" s="81" t="s">
        <v>233</v>
      </c>
      <c r="O31" s="81">
        <v>1</v>
      </c>
      <c r="P31" s="80" t="s">
        <v>24950</v>
      </c>
      <c r="Q31" s="36" t="s">
        <v>24950</v>
      </c>
      <c r="R31" s="36" t="s">
        <v>233</v>
      </c>
      <c r="S31" s="36" t="s">
        <v>233</v>
      </c>
      <c r="T31" s="36" t="s">
        <v>27975</v>
      </c>
      <c r="U31" s="36" t="s">
        <v>27968</v>
      </c>
      <c r="V31" s="121" t="str">
        <f t="shared" si="0"/>
        <v>ICG - Europe Fund VI GP Limited</v>
      </c>
      <c r="Z31" s="127" t="s">
        <v>978</v>
      </c>
      <c r="AA31" s="131" t="s">
        <v>8</v>
      </c>
    </row>
    <row r="32" spans="1:32" x14ac:dyDescent="0.35">
      <c r="A32" s="111" t="s">
        <v>30431</v>
      </c>
      <c r="B32" s="37" t="s">
        <v>25001</v>
      </c>
      <c r="C32" s="40" t="s">
        <v>27981</v>
      </c>
      <c r="D32" s="38" t="s">
        <v>25004</v>
      </c>
      <c r="E32" s="42" t="s">
        <v>858</v>
      </c>
      <c r="F32" s="35" t="s">
        <v>24949</v>
      </c>
      <c r="G32" s="77" t="s">
        <v>27928</v>
      </c>
      <c r="H32" s="78" t="s">
        <v>27973</v>
      </c>
      <c r="I32" s="78" t="s">
        <v>27929</v>
      </c>
      <c r="J32" s="78" t="s">
        <v>27929</v>
      </c>
      <c r="K32" s="42" t="s">
        <v>27929</v>
      </c>
      <c r="L32" s="79" t="s">
        <v>233</v>
      </c>
      <c r="M32" s="80" t="s">
        <v>27974</v>
      </c>
      <c r="N32" s="81" t="s">
        <v>233</v>
      </c>
      <c r="O32" s="81" t="s">
        <v>233</v>
      </c>
      <c r="P32" s="80" t="s">
        <v>24950</v>
      </c>
      <c r="Q32" s="36" t="s">
        <v>24950</v>
      </c>
      <c r="R32" s="36" t="s">
        <v>233</v>
      </c>
      <c r="S32" s="36" t="s">
        <v>233</v>
      </c>
      <c r="T32" s="36" t="s">
        <v>27975</v>
      </c>
      <c r="U32" s="36" t="s">
        <v>27968</v>
      </c>
      <c r="V32" s="121" t="str">
        <f t="shared" si="0"/>
        <v>Cerberus - CIP VI Overseas Feeder</v>
      </c>
      <c r="Z32" s="127" t="s">
        <v>945</v>
      </c>
      <c r="AA32" s="131" t="s">
        <v>8</v>
      </c>
    </row>
    <row r="33" spans="1:27" x14ac:dyDescent="0.35">
      <c r="A33" s="111" t="s">
        <v>30431</v>
      </c>
      <c r="B33" s="37" t="s">
        <v>25003</v>
      </c>
      <c r="C33" s="40" t="s">
        <v>24993</v>
      </c>
      <c r="D33" s="38" t="s">
        <v>25006</v>
      </c>
      <c r="E33" s="42" t="s">
        <v>858</v>
      </c>
      <c r="F33" s="35" t="s">
        <v>24949</v>
      </c>
      <c r="G33" s="77" t="s">
        <v>27928</v>
      </c>
      <c r="H33" s="78" t="s">
        <v>27973</v>
      </c>
      <c r="I33" s="78" t="s">
        <v>27929</v>
      </c>
      <c r="J33" s="78" t="s">
        <v>27929</v>
      </c>
      <c r="K33" s="42" t="s">
        <v>27929</v>
      </c>
      <c r="L33" s="79" t="s">
        <v>233</v>
      </c>
      <c r="M33" s="80" t="s">
        <v>27974</v>
      </c>
      <c r="N33" s="81" t="s">
        <v>233</v>
      </c>
      <c r="O33" s="81" t="s">
        <v>233</v>
      </c>
      <c r="P33" s="80" t="s">
        <v>24950</v>
      </c>
      <c r="Q33" s="36" t="s">
        <v>24950</v>
      </c>
      <c r="R33" s="36" t="s">
        <v>233</v>
      </c>
      <c r="S33" s="36" t="s">
        <v>233</v>
      </c>
      <c r="T33" s="36" t="s">
        <v>27975</v>
      </c>
      <c r="U33" s="36" t="s">
        <v>27968</v>
      </c>
      <c r="V33" s="121" t="str">
        <f t="shared" si="0"/>
        <v>GSO Capital Solutions - Overseas Feeder Fund III</v>
      </c>
      <c r="Z33" s="127" t="s">
        <v>26050</v>
      </c>
      <c r="AA33" s="131" t="s">
        <v>3</v>
      </c>
    </row>
    <row r="34" spans="1:27" x14ac:dyDescent="0.35">
      <c r="A34" s="111" t="s">
        <v>233</v>
      </c>
      <c r="B34" s="37" t="s">
        <v>25005</v>
      </c>
      <c r="C34" s="40" t="s">
        <v>25008</v>
      </c>
      <c r="D34" s="38" t="s">
        <v>25008</v>
      </c>
      <c r="E34" s="42" t="s">
        <v>858</v>
      </c>
      <c r="F34" s="35" t="s">
        <v>24949</v>
      </c>
      <c r="G34" s="77" t="s">
        <v>27928</v>
      </c>
      <c r="H34" s="78" t="s">
        <v>27973</v>
      </c>
      <c r="I34" s="78" t="s">
        <v>27929</v>
      </c>
      <c r="J34" s="78" t="s">
        <v>27929</v>
      </c>
      <c r="K34" s="42" t="s">
        <v>27929</v>
      </c>
      <c r="L34" s="79" t="s">
        <v>233</v>
      </c>
      <c r="M34" s="80" t="s">
        <v>27974</v>
      </c>
      <c r="N34" s="81" t="s">
        <v>233</v>
      </c>
      <c r="O34" s="81">
        <v>1</v>
      </c>
      <c r="P34" s="80" t="s">
        <v>24950</v>
      </c>
      <c r="Q34" s="36" t="s">
        <v>24950</v>
      </c>
      <c r="R34" s="36" t="s">
        <v>233</v>
      </c>
      <c r="S34" s="36" t="s">
        <v>233</v>
      </c>
      <c r="T34" s="36" t="s">
        <v>27975</v>
      </c>
      <c r="U34" s="36" t="s">
        <v>27968</v>
      </c>
      <c r="V34" s="121" t="str">
        <f t="shared" si="0"/>
        <v>Fortress - Real Estate Opportunities Fund III</v>
      </c>
      <c r="Z34" s="127" t="s">
        <v>30264</v>
      </c>
      <c r="AA34" s="131" t="s">
        <v>3</v>
      </c>
    </row>
    <row r="35" spans="1:27" x14ac:dyDescent="0.35">
      <c r="A35" s="111" t="s">
        <v>30432</v>
      </c>
      <c r="B35" s="37" t="s">
        <v>25007</v>
      </c>
      <c r="C35" s="40" t="s">
        <v>25010</v>
      </c>
      <c r="D35" s="38" t="s">
        <v>25010</v>
      </c>
      <c r="E35" s="42" t="s">
        <v>858</v>
      </c>
      <c r="F35" s="35" t="s">
        <v>24949</v>
      </c>
      <c r="G35" s="77" t="s">
        <v>27928</v>
      </c>
      <c r="H35" s="78" t="s">
        <v>27973</v>
      </c>
      <c r="I35" s="78" t="s">
        <v>27929</v>
      </c>
      <c r="J35" s="78" t="s">
        <v>27929</v>
      </c>
      <c r="K35" s="42" t="s">
        <v>27929</v>
      </c>
      <c r="L35" s="79" t="s">
        <v>233</v>
      </c>
      <c r="M35" s="80" t="s">
        <v>27974</v>
      </c>
      <c r="N35" s="81" t="s">
        <v>233</v>
      </c>
      <c r="O35" s="81">
        <v>1</v>
      </c>
      <c r="P35" s="80" t="s">
        <v>24950</v>
      </c>
      <c r="Q35" s="36" t="s">
        <v>24950</v>
      </c>
      <c r="R35" s="36" t="s">
        <v>233</v>
      </c>
      <c r="S35" s="36" t="s">
        <v>233</v>
      </c>
      <c r="T35" s="36" t="s">
        <v>27975</v>
      </c>
      <c r="U35" s="36" t="s">
        <v>27968</v>
      </c>
      <c r="V35" s="121" t="str">
        <f t="shared" si="0"/>
        <v>Neuberger Bergman Private Debt III</v>
      </c>
      <c r="Z35" s="127" t="s">
        <v>30262</v>
      </c>
      <c r="AA35" s="131" t="s">
        <v>3</v>
      </c>
    </row>
    <row r="36" spans="1:27" x14ac:dyDescent="0.35">
      <c r="A36" s="111" t="s">
        <v>233</v>
      </c>
      <c r="B36" s="37" t="s">
        <v>25009</v>
      </c>
      <c r="C36" s="40" t="s">
        <v>27984</v>
      </c>
      <c r="D36" s="38" t="s">
        <v>25012</v>
      </c>
      <c r="E36" s="42" t="s">
        <v>864</v>
      </c>
      <c r="F36" s="35" t="s">
        <v>24949</v>
      </c>
      <c r="G36" s="77" t="s">
        <v>27928</v>
      </c>
      <c r="H36" s="78" t="s">
        <v>27985</v>
      </c>
      <c r="I36" s="78" t="s">
        <v>27986</v>
      </c>
      <c r="J36" s="78" t="s">
        <v>27929</v>
      </c>
      <c r="K36" s="42" t="s">
        <v>27929</v>
      </c>
      <c r="L36" s="79" t="s">
        <v>27987</v>
      </c>
      <c r="M36" s="80" t="s">
        <v>27987</v>
      </c>
      <c r="N36" s="81" t="s">
        <v>233</v>
      </c>
      <c r="O36" s="81">
        <v>1</v>
      </c>
      <c r="P36" s="80" t="s">
        <v>24950</v>
      </c>
      <c r="Q36" s="36" t="s">
        <v>24950</v>
      </c>
      <c r="R36" s="36" t="s">
        <v>233</v>
      </c>
      <c r="S36" s="36" t="s">
        <v>233</v>
      </c>
      <c r="T36" s="36" t="s">
        <v>27975</v>
      </c>
      <c r="U36" s="36" t="s">
        <v>27968</v>
      </c>
      <c r="V36" s="121" t="str">
        <f t="shared" si="0"/>
        <v>Altamar - PE Program VIII</v>
      </c>
      <c r="Z36" s="127" t="s">
        <v>939</v>
      </c>
      <c r="AA36" s="131" t="s">
        <v>3</v>
      </c>
    </row>
    <row r="37" spans="1:27" x14ac:dyDescent="0.35">
      <c r="A37" s="111" t="s">
        <v>30433</v>
      </c>
      <c r="B37" s="37" t="s">
        <v>25011</v>
      </c>
      <c r="C37" s="40" t="s">
        <v>27988</v>
      </c>
      <c r="D37" s="38" t="s">
        <v>25014</v>
      </c>
      <c r="E37" s="42" t="s">
        <v>864</v>
      </c>
      <c r="F37" s="35" t="s">
        <v>24949</v>
      </c>
      <c r="G37" s="77" t="s">
        <v>27928</v>
      </c>
      <c r="H37" s="78" t="s">
        <v>27985</v>
      </c>
      <c r="I37" s="78" t="s">
        <v>27986</v>
      </c>
      <c r="J37" s="78" t="s">
        <v>27929</v>
      </c>
      <c r="K37" s="42" t="s">
        <v>27929</v>
      </c>
      <c r="L37" s="79" t="s">
        <v>233</v>
      </c>
      <c r="M37" s="80" t="s">
        <v>27987</v>
      </c>
      <c r="N37" s="81" t="s">
        <v>233</v>
      </c>
      <c r="O37" s="81">
        <v>1</v>
      </c>
      <c r="P37" s="80" t="s">
        <v>24950</v>
      </c>
      <c r="Q37" s="36" t="s">
        <v>24950</v>
      </c>
      <c r="R37" s="36" t="s">
        <v>233</v>
      </c>
      <c r="S37" s="36" t="s">
        <v>233</v>
      </c>
      <c r="T37" s="36" t="s">
        <v>27975</v>
      </c>
      <c r="U37" s="36" t="s">
        <v>27968</v>
      </c>
      <c r="V37" s="121" t="str">
        <f t="shared" si="0"/>
        <v>Altamar - PE Program V</v>
      </c>
      <c r="Z37" s="127" t="s">
        <v>28714</v>
      </c>
      <c r="AA37" s="131" t="s">
        <v>194</v>
      </c>
    </row>
    <row r="38" spans="1:27" x14ac:dyDescent="0.35">
      <c r="A38" s="111" t="s">
        <v>30434</v>
      </c>
      <c r="B38" s="37" t="s">
        <v>25013</v>
      </c>
      <c r="C38" s="40" t="s">
        <v>27989</v>
      </c>
      <c r="D38" s="38" t="s">
        <v>25015</v>
      </c>
      <c r="E38" s="42" t="s">
        <v>858</v>
      </c>
      <c r="F38" s="35" t="s">
        <v>24949</v>
      </c>
      <c r="G38" s="77" t="s">
        <v>27928</v>
      </c>
      <c r="H38" s="78" t="s">
        <v>27985</v>
      </c>
      <c r="I38" s="78" t="s">
        <v>27986</v>
      </c>
      <c r="J38" s="78" t="s">
        <v>27929</v>
      </c>
      <c r="K38" s="42" t="s">
        <v>27929</v>
      </c>
      <c r="L38" s="79" t="s">
        <v>233</v>
      </c>
      <c r="M38" s="80" t="s">
        <v>27987</v>
      </c>
      <c r="N38" s="81" t="s">
        <v>233</v>
      </c>
      <c r="O38" s="81">
        <v>1</v>
      </c>
      <c r="P38" s="80" t="s">
        <v>24950</v>
      </c>
      <c r="Q38" s="36" t="s">
        <v>24950</v>
      </c>
      <c r="R38" s="36" t="s">
        <v>233</v>
      </c>
      <c r="S38" s="36" t="s">
        <v>233</v>
      </c>
      <c r="T38" s="36" t="s">
        <v>27975</v>
      </c>
      <c r="U38" s="36" t="s">
        <v>27968</v>
      </c>
      <c r="V38" s="121" t="str">
        <f t="shared" si="0"/>
        <v>Harbourvest - Buyout Us IX FoF</v>
      </c>
      <c r="Z38" s="127" t="s">
        <v>30276</v>
      </c>
      <c r="AA38" s="131" t="s">
        <v>194</v>
      </c>
    </row>
    <row r="39" spans="1:27" x14ac:dyDescent="0.35">
      <c r="A39" s="111" t="s">
        <v>30435</v>
      </c>
      <c r="B39" s="37" t="s">
        <v>710</v>
      </c>
      <c r="C39" s="40" t="s">
        <v>27990</v>
      </c>
      <c r="D39" s="38" t="s">
        <v>25017</v>
      </c>
      <c r="E39" s="42" t="s">
        <v>858</v>
      </c>
      <c r="F39" s="35" t="s">
        <v>24949</v>
      </c>
      <c r="G39" s="77" t="s">
        <v>27928</v>
      </c>
      <c r="H39" s="78" t="s">
        <v>27985</v>
      </c>
      <c r="I39" s="78" t="s">
        <v>27986</v>
      </c>
      <c r="J39" s="78" t="s">
        <v>27929</v>
      </c>
      <c r="K39" s="42" t="s">
        <v>27929</v>
      </c>
      <c r="L39" s="79" t="s">
        <v>233</v>
      </c>
      <c r="M39" s="80" t="s">
        <v>27987</v>
      </c>
      <c r="N39" s="81" t="s">
        <v>233</v>
      </c>
      <c r="O39" s="81">
        <v>1</v>
      </c>
      <c r="P39" s="80" t="s">
        <v>24950</v>
      </c>
      <c r="Q39" s="36" t="s">
        <v>24950</v>
      </c>
      <c r="R39" s="36" t="s">
        <v>233</v>
      </c>
      <c r="S39" s="36" t="s">
        <v>233</v>
      </c>
      <c r="T39" s="36" t="s">
        <v>27975</v>
      </c>
      <c r="U39" s="36" t="s">
        <v>27968</v>
      </c>
      <c r="V39" s="121" t="str">
        <f t="shared" si="0"/>
        <v>Pantheon - PASIA VI</v>
      </c>
      <c r="Z39" s="127" t="s">
        <v>30272</v>
      </c>
      <c r="AA39" s="131" t="s">
        <v>194</v>
      </c>
    </row>
    <row r="40" spans="1:27" x14ac:dyDescent="0.35">
      <c r="A40" s="111" t="s">
        <v>30436</v>
      </c>
      <c r="B40" s="37" t="s">
        <v>25016</v>
      </c>
      <c r="C40" s="40" t="s">
        <v>27991</v>
      </c>
      <c r="D40" s="38" t="s">
        <v>25019</v>
      </c>
      <c r="E40" s="42" t="s">
        <v>864</v>
      </c>
      <c r="F40" s="35" t="s">
        <v>24949</v>
      </c>
      <c r="G40" s="77" t="s">
        <v>27928</v>
      </c>
      <c r="H40" s="78" t="s">
        <v>27985</v>
      </c>
      <c r="I40" s="78" t="s">
        <v>27986</v>
      </c>
      <c r="J40" s="78" t="s">
        <v>27929</v>
      </c>
      <c r="K40" s="42" t="s">
        <v>27929</v>
      </c>
      <c r="L40" s="79" t="s">
        <v>233</v>
      </c>
      <c r="M40" s="80" t="s">
        <v>27987</v>
      </c>
      <c r="N40" s="81" t="s">
        <v>233</v>
      </c>
      <c r="O40" s="81">
        <v>1</v>
      </c>
      <c r="P40" s="80" t="s">
        <v>24950</v>
      </c>
      <c r="Q40" s="36" t="s">
        <v>24950</v>
      </c>
      <c r="R40" s="36" t="s">
        <v>233</v>
      </c>
      <c r="S40" s="36" t="s">
        <v>233</v>
      </c>
      <c r="T40" s="36" t="s">
        <v>27975</v>
      </c>
      <c r="U40" s="36" t="s">
        <v>27968</v>
      </c>
      <c r="V40" s="121" t="str">
        <f t="shared" si="0"/>
        <v>Harbourvest - HIPEP VI</v>
      </c>
      <c r="Z40" s="128" t="s">
        <v>933</v>
      </c>
      <c r="AA40" s="131" t="s">
        <v>930</v>
      </c>
    </row>
    <row r="41" spans="1:27" x14ac:dyDescent="0.35">
      <c r="A41" s="111" t="s">
        <v>30437</v>
      </c>
      <c r="B41" s="37" t="s">
        <v>25018</v>
      </c>
      <c r="C41" s="40" t="s">
        <v>25022</v>
      </c>
      <c r="D41" s="38" t="s">
        <v>25022</v>
      </c>
      <c r="E41" s="42" t="s">
        <v>858</v>
      </c>
      <c r="F41" s="35" t="s">
        <v>24949</v>
      </c>
      <c r="G41" s="77" t="s">
        <v>27928</v>
      </c>
      <c r="H41" s="78" t="s">
        <v>27985</v>
      </c>
      <c r="I41" s="78" t="s">
        <v>27986</v>
      </c>
      <c r="J41" s="78" t="s">
        <v>27929</v>
      </c>
      <c r="K41" s="42" t="s">
        <v>27929</v>
      </c>
      <c r="L41" s="79" t="s">
        <v>233</v>
      </c>
      <c r="M41" s="80" t="s">
        <v>27987</v>
      </c>
      <c r="N41" s="81" t="s">
        <v>233</v>
      </c>
      <c r="O41" s="81">
        <v>1</v>
      </c>
      <c r="P41" s="80" t="s">
        <v>24950</v>
      </c>
      <c r="Q41" s="36" t="s">
        <v>24950</v>
      </c>
      <c r="R41" s="36" t="s">
        <v>233</v>
      </c>
      <c r="S41" s="36" t="s">
        <v>233</v>
      </c>
      <c r="T41" s="36" t="s">
        <v>27975</v>
      </c>
      <c r="U41" s="36" t="s">
        <v>27968</v>
      </c>
      <c r="V41" s="121" t="str">
        <f t="shared" si="0"/>
        <v>HarbourVest Partners L.P.</v>
      </c>
      <c r="Z41" s="128" t="s">
        <v>21</v>
      </c>
      <c r="AA41" s="131" t="s">
        <v>21</v>
      </c>
    </row>
    <row r="42" spans="1:27" x14ac:dyDescent="0.35">
      <c r="A42" s="111" t="s">
        <v>233</v>
      </c>
      <c r="B42" s="37" t="s">
        <v>25021</v>
      </c>
      <c r="C42" s="40" t="s">
        <v>27992</v>
      </c>
      <c r="D42" s="38" t="s">
        <v>25024</v>
      </c>
      <c r="E42" s="42" t="s">
        <v>858</v>
      </c>
      <c r="F42" s="35" t="s">
        <v>24949</v>
      </c>
      <c r="G42" s="77" t="s">
        <v>27928</v>
      </c>
      <c r="H42" s="78" t="s">
        <v>27985</v>
      </c>
      <c r="I42" s="78" t="s">
        <v>27986</v>
      </c>
      <c r="J42" s="78" t="s">
        <v>27929</v>
      </c>
      <c r="K42" s="42" t="s">
        <v>27929</v>
      </c>
      <c r="L42" s="79" t="s">
        <v>233</v>
      </c>
      <c r="M42" s="80" t="s">
        <v>27987</v>
      </c>
      <c r="N42" s="81" t="s">
        <v>233</v>
      </c>
      <c r="O42" s="81">
        <v>1</v>
      </c>
      <c r="P42" s="80" t="s">
        <v>24950</v>
      </c>
      <c r="Q42" s="36" t="s">
        <v>24950</v>
      </c>
      <c r="R42" s="36" t="s">
        <v>233</v>
      </c>
      <c r="S42" s="36" t="s">
        <v>233</v>
      </c>
      <c r="T42" s="36" t="s">
        <v>27975</v>
      </c>
      <c r="U42" s="36" t="s">
        <v>27968</v>
      </c>
      <c r="V42" s="121" t="str">
        <f t="shared" si="0"/>
        <v>Hipep - VII Partnership Feeder Fund L.P.</v>
      </c>
      <c r="Z42" s="128" t="s">
        <v>29</v>
      </c>
      <c r="AA42" s="131" t="s">
        <v>29</v>
      </c>
    </row>
    <row r="43" spans="1:27" x14ac:dyDescent="0.35">
      <c r="A43" s="111" t="s">
        <v>30438</v>
      </c>
      <c r="B43" s="37" t="s">
        <v>25023</v>
      </c>
      <c r="C43" s="40" t="s">
        <v>25027</v>
      </c>
      <c r="D43" s="38" t="s">
        <v>25027</v>
      </c>
      <c r="E43" s="42" t="s">
        <v>858</v>
      </c>
      <c r="F43" s="35" t="s">
        <v>24949</v>
      </c>
      <c r="G43" s="77" t="s">
        <v>27928</v>
      </c>
      <c r="H43" s="78" t="s">
        <v>27985</v>
      </c>
      <c r="I43" s="78" t="s">
        <v>27986</v>
      </c>
      <c r="J43" s="78" t="s">
        <v>27929</v>
      </c>
      <c r="K43" s="42" t="s">
        <v>27929</v>
      </c>
      <c r="L43" s="79" t="s">
        <v>233</v>
      </c>
      <c r="M43" s="80" t="s">
        <v>27987</v>
      </c>
      <c r="N43" s="81" t="s">
        <v>233</v>
      </c>
      <c r="O43" s="81">
        <v>1</v>
      </c>
      <c r="P43" s="80" t="s">
        <v>24950</v>
      </c>
      <c r="Q43" s="36" t="s">
        <v>24950</v>
      </c>
      <c r="R43" s="36" t="s">
        <v>233</v>
      </c>
      <c r="S43" s="36" t="s">
        <v>233</v>
      </c>
      <c r="T43" s="36" t="s">
        <v>27975</v>
      </c>
      <c r="U43" s="36" t="s">
        <v>27968</v>
      </c>
      <c r="V43" s="121" t="str">
        <f t="shared" si="0"/>
        <v>Hamilton Lane - Global SMID II</v>
      </c>
      <c r="Z43" s="128" t="s">
        <v>966</v>
      </c>
      <c r="AA43" s="131" t="s">
        <v>975</v>
      </c>
    </row>
    <row r="44" spans="1:27" x14ac:dyDescent="0.35">
      <c r="A44" s="111">
        <v>0</v>
      </c>
      <c r="B44" s="37" t="s">
        <v>25026</v>
      </c>
      <c r="C44" s="40" t="s">
        <v>25029</v>
      </c>
      <c r="D44" s="40" t="s">
        <v>25029</v>
      </c>
      <c r="E44" s="42" t="s">
        <v>858</v>
      </c>
      <c r="F44" s="35" t="s">
        <v>24949</v>
      </c>
      <c r="G44" s="77" t="s">
        <v>27928</v>
      </c>
      <c r="H44" s="78" t="s">
        <v>27985</v>
      </c>
      <c r="I44" s="78" t="s">
        <v>27985</v>
      </c>
      <c r="J44" s="78" t="s">
        <v>27929</v>
      </c>
      <c r="K44" s="42" t="s">
        <v>27929</v>
      </c>
      <c r="L44" s="79" t="s">
        <v>27993</v>
      </c>
      <c r="M44" s="80" t="s">
        <v>27993</v>
      </c>
      <c r="N44" s="81" t="s">
        <v>233</v>
      </c>
      <c r="O44" s="81" t="s">
        <v>233</v>
      </c>
      <c r="P44" s="80" t="s">
        <v>24950</v>
      </c>
      <c r="Q44" s="36" t="s">
        <v>24950</v>
      </c>
      <c r="R44" s="36" t="s">
        <v>233</v>
      </c>
      <c r="S44" s="36" t="s">
        <v>233</v>
      </c>
      <c r="T44" s="36" t="s">
        <v>27975</v>
      </c>
      <c r="U44" s="36" t="s">
        <v>27968</v>
      </c>
      <c r="V44" s="121" t="str">
        <f t="shared" si="0"/>
        <v>Venta Alts</v>
      </c>
      <c r="Z44" s="127" t="s">
        <v>30271</v>
      </c>
      <c r="AA44" s="131" t="s">
        <v>31422</v>
      </c>
    </row>
    <row r="45" spans="1:27" x14ac:dyDescent="0.35">
      <c r="A45" s="111" t="s">
        <v>233</v>
      </c>
      <c r="B45" s="37" t="s">
        <v>25028</v>
      </c>
      <c r="C45" s="40" t="s">
        <v>25031</v>
      </c>
      <c r="D45" s="38" t="s">
        <v>25031</v>
      </c>
      <c r="E45" s="42" t="s">
        <v>858</v>
      </c>
      <c r="F45" s="35" t="s">
        <v>24949</v>
      </c>
      <c r="G45" s="77" t="s">
        <v>27928</v>
      </c>
      <c r="H45" s="78" t="s">
        <v>27985</v>
      </c>
      <c r="I45" s="78" t="s">
        <v>27985</v>
      </c>
      <c r="J45" s="78" t="s">
        <v>27929</v>
      </c>
      <c r="K45" s="42" t="s">
        <v>27929</v>
      </c>
      <c r="L45" s="79" t="s">
        <v>233</v>
      </c>
      <c r="M45" s="80" t="s">
        <v>27993</v>
      </c>
      <c r="N45" s="81" t="s">
        <v>233</v>
      </c>
      <c r="O45" s="81">
        <v>1</v>
      </c>
      <c r="P45" s="80" t="s">
        <v>24950</v>
      </c>
      <c r="Q45" s="36" t="s">
        <v>24950</v>
      </c>
      <c r="R45" s="36" t="s">
        <v>233</v>
      </c>
      <c r="S45" s="36" t="s">
        <v>233</v>
      </c>
      <c r="T45" s="36" t="s">
        <v>27975</v>
      </c>
      <c r="U45" s="36" t="s">
        <v>27968</v>
      </c>
      <c r="V45" s="121" t="str">
        <f t="shared" si="0"/>
        <v>StepStone Capital Partners V Offshore,  L.P</v>
      </c>
      <c r="Z45" s="127" t="s">
        <v>30267</v>
      </c>
      <c r="AA45" s="131" t="s">
        <v>31422</v>
      </c>
    </row>
    <row r="46" spans="1:27" x14ac:dyDescent="0.35">
      <c r="A46" s="111" t="s">
        <v>30439</v>
      </c>
      <c r="B46" s="37" t="s">
        <v>25030</v>
      </c>
      <c r="C46" s="40" t="s">
        <v>27994</v>
      </c>
      <c r="D46" s="38" t="s">
        <v>25034</v>
      </c>
      <c r="E46" s="42" t="s">
        <v>858</v>
      </c>
      <c r="F46" s="35" t="s">
        <v>24949</v>
      </c>
      <c r="G46" s="77" t="s">
        <v>27928</v>
      </c>
      <c r="H46" s="78" t="s">
        <v>27985</v>
      </c>
      <c r="I46" s="78" t="s">
        <v>27985</v>
      </c>
      <c r="J46" s="78" t="s">
        <v>27929</v>
      </c>
      <c r="K46" s="42" t="s">
        <v>27929</v>
      </c>
      <c r="L46" s="79" t="s">
        <v>233</v>
      </c>
      <c r="M46" s="80" t="s">
        <v>27993</v>
      </c>
      <c r="N46" s="81" t="s">
        <v>233</v>
      </c>
      <c r="O46" s="81">
        <v>1</v>
      </c>
      <c r="P46" s="80" t="s">
        <v>24950</v>
      </c>
      <c r="Q46" s="36" t="s">
        <v>24950</v>
      </c>
      <c r="R46" s="36" t="s">
        <v>233</v>
      </c>
      <c r="S46" s="36" t="s">
        <v>233</v>
      </c>
      <c r="T46" s="36" t="s">
        <v>27975</v>
      </c>
      <c r="U46" s="36" t="s">
        <v>27968</v>
      </c>
      <c r="V46" s="121" t="str">
        <f t="shared" si="0"/>
        <v>Blackstone Growth Associates L.P.</v>
      </c>
      <c r="Z46" s="127" t="s">
        <v>10</v>
      </c>
      <c r="AA46" s="131" t="s">
        <v>947</v>
      </c>
    </row>
    <row r="47" spans="1:27" x14ac:dyDescent="0.35">
      <c r="A47" s="111" t="s">
        <v>233</v>
      </c>
      <c r="B47" s="37" t="s">
        <v>25033</v>
      </c>
      <c r="C47" s="40" t="s">
        <v>27995</v>
      </c>
      <c r="D47" s="40" t="s">
        <v>25036</v>
      </c>
      <c r="E47" s="42" t="s">
        <v>858</v>
      </c>
      <c r="F47" s="35" t="s">
        <v>24949</v>
      </c>
      <c r="G47" s="77" t="s">
        <v>27928</v>
      </c>
      <c r="H47" s="78" t="s">
        <v>27985</v>
      </c>
      <c r="I47" s="78" t="s">
        <v>27985</v>
      </c>
      <c r="J47" s="78" t="s">
        <v>27929</v>
      </c>
      <c r="K47" s="42" t="s">
        <v>27929</v>
      </c>
      <c r="L47" s="79" t="s">
        <v>233</v>
      </c>
      <c r="M47" s="80" t="s">
        <v>27993</v>
      </c>
      <c r="N47" s="81"/>
      <c r="O47" s="81">
        <v>1</v>
      </c>
      <c r="P47" s="80" t="s">
        <v>24950</v>
      </c>
      <c r="Q47" s="36" t="s">
        <v>24950</v>
      </c>
      <c r="R47" s="36" t="s">
        <v>233</v>
      </c>
      <c r="S47" s="36" t="s">
        <v>233</v>
      </c>
      <c r="T47" s="36" t="s">
        <v>27975</v>
      </c>
      <c r="U47" s="36" t="s">
        <v>27968</v>
      </c>
      <c r="V47" s="121" t="str">
        <f t="shared" si="0"/>
        <v>CD&amp;R - Fund XI</v>
      </c>
      <c r="Z47" s="127" t="s">
        <v>30289</v>
      </c>
      <c r="AA47" s="131" t="s">
        <v>947</v>
      </c>
    </row>
    <row r="48" spans="1:27" x14ac:dyDescent="0.35">
      <c r="A48" s="111" t="s">
        <v>30440</v>
      </c>
      <c r="B48" s="37" t="s">
        <v>25035</v>
      </c>
      <c r="C48" s="40" t="s">
        <v>25038</v>
      </c>
      <c r="D48" s="38" t="s">
        <v>25038</v>
      </c>
      <c r="E48" s="42" t="s">
        <v>858</v>
      </c>
      <c r="F48" s="35" t="s">
        <v>24949</v>
      </c>
      <c r="G48" s="77" t="s">
        <v>27928</v>
      </c>
      <c r="H48" s="78" t="s">
        <v>27985</v>
      </c>
      <c r="I48" s="78" t="s">
        <v>27985</v>
      </c>
      <c r="J48" s="78" t="s">
        <v>27929</v>
      </c>
      <c r="K48" s="42" t="s">
        <v>27929</v>
      </c>
      <c r="L48" s="79" t="s">
        <v>233</v>
      </c>
      <c r="M48" s="80" t="s">
        <v>27993</v>
      </c>
      <c r="N48" s="81" t="s">
        <v>233</v>
      </c>
      <c r="O48" s="81">
        <v>1</v>
      </c>
      <c r="P48" s="80" t="s">
        <v>24950</v>
      </c>
      <c r="Q48" s="36" t="s">
        <v>24950</v>
      </c>
      <c r="R48" s="36" t="s">
        <v>233</v>
      </c>
      <c r="S48" s="36" t="s">
        <v>233</v>
      </c>
      <c r="T48" s="36" t="s">
        <v>27975</v>
      </c>
      <c r="U48" s="36" t="s">
        <v>27968</v>
      </c>
      <c r="V48" s="121" t="str">
        <f t="shared" si="0"/>
        <v>Partners Group Direct Equity 2016</v>
      </c>
      <c r="Z48" s="127" t="s">
        <v>25025</v>
      </c>
      <c r="AA48" s="131" t="s">
        <v>31423</v>
      </c>
    </row>
    <row r="49" spans="1:27" x14ac:dyDescent="0.35">
      <c r="A49" s="111" t="s">
        <v>30441</v>
      </c>
      <c r="B49" s="37" t="s">
        <v>25037</v>
      </c>
      <c r="C49" s="40" t="s">
        <v>25040</v>
      </c>
      <c r="D49" s="38" t="s">
        <v>25040</v>
      </c>
      <c r="E49" s="42" t="s">
        <v>864</v>
      </c>
      <c r="F49" s="35" t="s">
        <v>24949</v>
      </c>
      <c r="G49" s="77" t="s">
        <v>27928</v>
      </c>
      <c r="H49" s="78" t="s">
        <v>27985</v>
      </c>
      <c r="I49" s="78" t="s">
        <v>27985</v>
      </c>
      <c r="J49" s="78" t="s">
        <v>27929</v>
      </c>
      <c r="K49" s="42" t="s">
        <v>27929</v>
      </c>
      <c r="L49" s="79" t="s">
        <v>233</v>
      </c>
      <c r="M49" s="80" t="s">
        <v>27993</v>
      </c>
      <c r="N49" s="81" t="s">
        <v>233</v>
      </c>
      <c r="O49" s="81">
        <v>1</v>
      </c>
      <c r="P49" s="80" t="s">
        <v>24950</v>
      </c>
      <c r="Q49" s="36" t="s">
        <v>24950</v>
      </c>
      <c r="R49" s="36" t="s">
        <v>233</v>
      </c>
      <c r="S49" s="36" t="s">
        <v>233</v>
      </c>
      <c r="T49" s="36" t="s">
        <v>27975</v>
      </c>
      <c r="U49" s="36" t="s">
        <v>27968</v>
      </c>
      <c r="V49" s="121" t="str">
        <f t="shared" si="0"/>
        <v>Cevine Capital Management VII Feeder L.P.</v>
      </c>
      <c r="Z49" s="127" t="s">
        <v>952</v>
      </c>
      <c r="AA49" s="131" t="s">
        <v>17</v>
      </c>
    </row>
    <row r="50" spans="1:27" x14ac:dyDescent="0.35">
      <c r="A50" s="111" t="s">
        <v>703</v>
      </c>
      <c r="B50" s="37" t="s">
        <v>701</v>
      </c>
      <c r="C50" s="40" t="s">
        <v>27996</v>
      </c>
      <c r="D50" s="38" t="s">
        <v>25042</v>
      </c>
      <c r="E50" s="42" t="s">
        <v>858</v>
      </c>
      <c r="F50" s="35" t="s">
        <v>24949</v>
      </c>
      <c r="G50" s="77" t="s">
        <v>27928</v>
      </c>
      <c r="H50" s="78" t="s">
        <v>27985</v>
      </c>
      <c r="I50" s="78" t="s">
        <v>27985</v>
      </c>
      <c r="J50" s="78" t="s">
        <v>27929</v>
      </c>
      <c r="K50" s="42" t="s">
        <v>27929</v>
      </c>
      <c r="L50" s="79" t="s">
        <v>233</v>
      </c>
      <c r="M50" s="80" t="s">
        <v>27993</v>
      </c>
      <c r="N50" s="81" t="s">
        <v>233</v>
      </c>
      <c r="O50" s="81">
        <v>1</v>
      </c>
      <c r="P50" s="80" t="s">
        <v>24950</v>
      </c>
      <c r="Q50" s="36" t="s">
        <v>24950</v>
      </c>
      <c r="R50" s="36" t="s">
        <v>233</v>
      </c>
      <c r="S50" s="36" t="s">
        <v>233</v>
      </c>
      <c r="T50" s="36" t="s">
        <v>27975</v>
      </c>
      <c r="U50" s="36" t="s">
        <v>27968</v>
      </c>
      <c r="V50" s="121" t="str">
        <f t="shared" si="0"/>
        <v>TRG Rohatyn - LAPEF I</v>
      </c>
      <c r="Z50" s="127" t="s">
        <v>953</v>
      </c>
      <c r="AA50" s="133" t="s">
        <v>953</v>
      </c>
    </row>
    <row r="51" spans="1:27" x14ac:dyDescent="0.35">
      <c r="A51" s="111" t="s">
        <v>30442</v>
      </c>
      <c r="B51" s="37" t="s">
        <v>25041</v>
      </c>
      <c r="C51" s="40" t="s">
        <v>27997</v>
      </c>
      <c r="D51" s="38" t="s">
        <v>25045</v>
      </c>
      <c r="E51" s="42" t="s">
        <v>858</v>
      </c>
      <c r="F51" s="35" t="s">
        <v>24949</v>
      </c>
      <c r="G51" s="77" t="s">
        <v>27928</v>
      </c>
      <c r="H51" s="78" t="s">
        <v>27985</v>
      </c>
      <c r="I51" s="78" t="s">
        <v>27985</v>
      </c>
      <c r="J51" s="78" t="s">
        <v>27929</v>
      </c>
      <c r="K51" s="42" t="s">
        <v>27929</v>
      </c>
      <c r="L51" s="79" t="s">
        <v>233</v>
      </c>
      <c r="M51" s="80" t="s">
        <v>27993</v>
      </c>
      <c r="N51" s="81" t="s">
        <v>233</v>
      </c>
      <c r="O51" s="81">
        <v>1</v>
      </c>
      <c r="P51" s="80" t="s">
        <v>24950</v>
      </c>
      <c r="Q51" s="36" t="s">
        <v>24950</v>
      </c>
      <c r="R51" s="36" t="s">
        <v>233</v>
      </c>
      <c r="S51" s="36" t="s">
        <v>233</v>
      </c>
      <c r="T51" s="36" t="s">
        <v>27975</v>
      </c>
      <c r="U51" s="36" t="s">
        <v>27968</v>
      </c>
      <c r="V51" s="121" t="str">
        <f t="shared" si="0"/>
        <v>Insight Partners (Cayman) XII. L.P</v>
      </c>
      <c r="Z51" s="126" t="s">
        <v>954</v>
      </c>
      <c r="AA51" s="131" t="s">
        <v>954</v>
      </c>
    </row>
    <row r="52" spans="1:27" x14ac:dyDescent="0.35">
      <c r="A52" s="111" t="s">
        <v>30443</v>
      </c>
      <c r="B52" s="37" t="s">
        <v>25044</v>
      </c>
      <c r="C52" s="40" t="s">
        <v>25047</v>
      </c>
      <c r="D52" s="38" t="s">
        <v>25047</v>
      </c>
      <c r="E52" s="42" t="s">
        <v>858</v>
      </c>
      <c r="F52" s="35" t="s">
        <v>24949</v>
      </c>
      <c r="G52" s="77" t="s">
        <v>27928</v>
      </c>
      <c r="H52" s="78" t="s">
        <v>27985</v>
      </c>
      <c r="I52" s="78" t="s">
        <v>27985</v>
      </c>
      <c r="J52" s="78" t="s">
        <v>27929</v>
      </c>
      <c r="K52" s="42" t="s">
        <v>27929</v>
      </c>
      <c r="L52" s="79" t="s">
        <v>233</v>
      </c>
      <c r="M52" s="80" t="s">
        <v>27993</v>
      </c>
      <c r="N52" s="81" t="s">
        <v>233</v>
      </c>
      <c r="O52" s="81">
        <v>1</v>
      </c>
      <c r="P52" s="80" t="s">
        <v>24950</v>
      </c>
      <c r="Q52" s="36" t="s">
        <v>24950</v>
      </c>
      <c r="R52" s="36" t="s">
        <v>233</v>
      </c>
      <c r="S52" s="36" t="s">
        <v>233</v>
      </c>
      <c r="T52" s="36" t="s">
        <v>27975</v>
      </c>
      <c r="U52" s="36" t="s">
        <v>27968</v>
      </c>
      <c r="V52" s="121" t="str">
        <f t="shared" si="0"/>
        <v>Insight Partners XI</v>
      </c>
      <c r="Z52" s="127" t="s">
        <v>955</v>
      </c>
      <c r="AA52" s="131" t="s">
        <v>192</v>
      </c>
    </row>
    <row r="53" spans="1:27" x14ac:dyDescent="0.35">
      <c r="A53" s="111" t="s">
        <v>707</v>
      </c>
      <c r="B53" s="37" t="s">
        <v>705</v>
      </c>
      <c r="C53" s="40" t="s">
        <v>27998</v>
      </c>
      <c r="D53" s="38" t="s">
        <v>25050</v>
      </c>
      <c r="E53" s="42" t="s">
        <v>864</v>
      </c>
      <c r="F53" s="35" t="s">
        <v>24949</v>
      </c>
      <c r="G53" s="77" t="s">
        <v>27928</v>
      </c>
      <c r="H53" s="78" t="s">
        <v>27985</v>
      </c>
      <c r="I53" s="78" t="s">
        <v>27985</v>
      </c>
      <c r="J53" s="78" t="s">
        <v>27929</v>
      </c>
      <c r="K53" s="42" t="s">
        <v>27929</v>
      </c>
      <c r="L53" s="79" t="s">
        <v>233</v>
      </c>
      <c r="M53" s="80" t="s">
        <v>27993</v>
      </c>
      <c r="N53" s="81" t="s">
        <v>233</v>
      </c>
      <c r="O53" s="81">
        <v>1</v>
      </c>
      <c r="P53" s="80" t="s">
        <v>24950</v>
      </c>
      <c r="Q53" s="36" t="s">
        <v>24950</v>
      </c>
      <c r="R53" s="36" t="s">
        <v>233</v>
      </c>
      <c r="S53" s="36" t="s">
        <v>233</v>
      </c>
      <c r="T53" s="36" t="s">
        <v>27975</v>
      </c>
      <c r="U53" s="36" t="s">
        <v>27968</v>
      </c>
      <c r="V53" s="121" t="str">
        <f t="shared" si="0"/>
        <v>Partners - PGD 2009</v>
      </c>
      <c r="Z53" s="126" t="s">
        <v>956</v>
      </c>
      <c r="AA53" s="134" t="s">
        <v>956</v>
      </c>
    </row>
    <row r="54" spans="1:27" x14ac:dyDescent="0.35">
      <c r="A54" s="111" t="s">
        <v>233</v>
      </c>
      <c r="B54" s="37" t="s">
        <v>25049</v>
      </c>
      <c r="C54" s="40" t="s">
        <v>25052</v>
      </c>
      <c r="D54" s="38" t="s">
        <v>25052</v>
      </c>
      <c r="E54" s="42" t="s">
        <v>858</v>
      </c>
      <c r="F54" s="35" t="s">
        <v>24949</v>
      </c>
      <c r="G54" s="77" t="s">
        <v>27928</v>
      </c>
      <c r="H54" s="78" t="s">
        <v>27985</v>
      </c>
      <c r="I54" s="78" t="s">
        <v>27985</v>
      </c>
      <c r="J54" s="78" t="s">
        <v>27929</v>
      </c>
      <c r="K54" s="42" t="s">
        <v>27929</v>
      </c>
      <c r="L54" s="79" t="s">
        <v>233</v>
      </c>
      <c r="M54" s="80" t="s">
        <v>27993</v>
      </c>
      <c r="N54" s="81" t="s">
        <v>233</v>
      </c>
      <c r="O54" s="81">
        <v>1</v>
      </c>
      <c r="P54" s="80" t="s">
        <v>24950</v>
      </c>
      <c r="Q54" s="36" t="s">
        <v>24950</v>
      </c>
      <c r="R54" s="36" t="s">
        <v>233</v>
      </c>
      <c r="S54" s="36" t="s">
        <v>233</v>
      </c>
      <c r="T54" s="36" t="s">
        <v>27975</v>
      </c>
      <c r="U54" s="36" t="s">
        <v>27968</v>
      </c>
      <c r="V54" s="121" t="str">
        <f t="shared" si="0"/>
        <v>Partners Group - PGD19</v>
      </c>
      <c r="Z54" s="126" t="s">
        <v>957</v>
      </c>
      <c r="AA54" s="131" t="s">
        <v>19</v>
      </c>
    </row>
    <row r="55" spans="1:27" x14ac:dyDescent="0.35">
      <c r="A55" s="111" t="s">
        <v>30444</v>
      </c>
      <c r="B55" s="37" t="s">
        <v>25051</v>
      </c>
      <c r="C55" s="40" t="s">
        <v>27999</v>
      </c>
      <c r="D55" s="38" t="s">
        <v>25053</v>
      </c>
      <c r="E55" s="42" t="s">
        <v>858</v>
      </c>
      <c r="F55" s="35" t="s">
        <v>24949</v>
      </c>
      <c r="G55" s="77" t="s">
        <v>27928</v>
      </c>
      <c r="H55" s="78" t="s">
        <v>27985</v>
      </c>
      <c r="I55" s="78" t="s">
        <v>27985</v>
      </c>
      <c r="J55" s="78" t="s">
        <v>27929</v>
      </c>
      <c r="K55" s="42" t="s">
        <v>27929</v>
      </c>
      <c r="L55" s="79" t="s">
        <v>233</v>
      </c>
      <c r="M55" s="80" t="s">
        <v>27993</v>
      </c>
      <c r="N55" s="81" t="s">
        <v>233</v>
      </c>
      <c r="O55" s="81">
        <v>1</v>
      </c>
      <c r="P55" s="80" t="s">
        <v>24950</v>
      </c>
      <c r="Q55" s="36" t="s">
        <v>24950</v>
      </c>
      <c r="R55" s="36" t="s">
        <v>233</v>
      </c>
      <c r="S55" s="36" t="s">
        <v>233</v>
      </c>
      <c r="T55" s="36" t="s">
        <v>27975</v>
      </c>
      <c r="U55" s="36" t="s">
        <v>27968</v>
      </c>
      <c r="V55" s="121" t="str">
        <f t="shared" si="0"/>
        <v>Calyle - CSABF</v>
      </c>
      <c r="Z55" s="126" t="s">
        <v>958</v>
      </c>
      <c r="AA55" s="131" t="s">
        <v>20</v>
      </c>
    </row>
    <row r="56" spans="1:27" x14ac:dyDescent="0.35">
      <c r="A56" s="111" t="s">
        <v>725</v>
      </c>
      <c r="B56" s="37" t="s">
        <v>723</v>
      </c>
      <c r="C56" s="40" t="s">
        <v>724</v>
      </c>
      <c r="D56" s="38" t="s">
        <v>25055</v>
      </c>
      <c r="E56" s="42" t="s">
        <v>864</v>
      </c>
      <c r="F56" s="35" t="s">
        <v>24949</v>
      </c>
      <c r="G56" s="77" t="s">
        <v>27928</v>
      </c>
      <c r="H56" s="78" t="s">
        <v>27985</v>
      </c>
      <c r="I56" s="78" t="s">
        <v>27985</v>
      </c>
      <c r="J56" s="78" t="s">
        <v>27929</v>
      </c>
      <c r="K56" s="42" t="s">
        <v>27929</v>
      </c>
      <c r="L56" s="79" t="s">
        <v>233</v>
      </c>
      <c r="M56" s="80" t="s">
        <v>27993</v>
      </c>
      <c r="N56" s="81" t="s">
        <v>233</v>
      </c>
      <c r="O56" s="81">
        <v>1</v>
      </c>
      <c r="P56" s="80" t="s">
        <v>24950</v>
      </c>
      <c r="Q56" s="36" t="s">
        <v>24950</v>
      </c>
      <c r="R56" s="36" t="s">
        <v>233</v>
      </c>
      <c r="S56" s="36" t="s">
        <v>233</v>
      </c>
      <c r="T56" s="36" t="s">
        <v>27975</v>
      </c>
      <c r="U56" s="36" t="s">
        <v>27968</v>
      </c>
      <c r="V56" s="121" t="str">
        <f t="shared" si="0"/>
        <v>Apax VIII</v>
      </c>
      <c r="Z56" s="126" t="s">
        <v>22</v>
      </c>
      <c r="AA56" s="131" t="s">
        <v>22</v>
      </c>
    </row>
    <row r="57" spans="1:27" x14ac:dyDescent="0.35">
      <c r="A57" s="111" t="s">
        <v>30445</v>
      </c>
      <c r="B57" s="37" t="s">
        <v>776</v>
      </c>
      <c r="C57" s="40" t="s">
        <v>28000</v>
      </c>
      <c r="D57" s="38" t="s">
        <v>25057</v>
      </c>
      <c r="E57" s="42" t="s">
        <v>858</v>
      </c>
      <c r="F57" s="35" t="s">
        <v>24949</v>
      </c>
      <c r="G57" s="77" t="s">
        <v>27928</v>
      </c>
      <c r="H57" s="78" t="s">
        <v>27985</v>
      </c>
      <c r="I57" s="78" t="s">
        <v>27985</v>
      </c>
      <c r="J57" s="78" t="s">
        <v>27929</v>
      </c>
      <c r="K57" s="42" t="s">
        <v>27929</v>
      </c>
      <c r="L57" s="79" t="s">
        <v>233</v>
      </c>
      <c r="M57" s="80" t="s">
        <v>27993</v>
      </c>
      <c r="N57" s="81" t="s">
        <v>233</v>
      </c>
      <c r="O57" s="81">
        <v>1</v>
      </c>
      <c r="P57" s="80" t="s">
        <v>24950</v>
      </c>
      <c r="Q57" s="36" t="s">
        <v>24950</v>
      </c>
      <c r="R57" s="36" t="s">
        <v>233</v>
      </c>
      <c r="S57" s="36" t="s">
        <v>233</v>
      </c>
      <c r="T57" s="36" t="s">
        <v>27975</v>
      </c>
      <c r="U57" s="36" t="s">
        <v>27968</v>
      </c>
      <c r="V57" s="121" t="str">
        <f t="shared" si="0"/>
        <v>Apax X</v>
      </c>
      <c r="Z57" s="126" t="s">
        <v>959</v>
      </c>
      <c r="AA57" s="131" t="s">
        <v>23</v>
      </c>
    </row>
    <row r="58" spans="1:27" x14ac:dyDescent="0.35">
      <c r="A58" s="111" t="s">
        <v>233</v>
      </c>
      <c r="B58" s="37" t="s">
        <v>25056</v>
      </c>
      <c r="C58" s="40" t="s">
        <v>25059</v>
      </c>
      <c r="D58" s="38" t="s">
        <v>25059</v>
      </c>
      <c r="E58" s="42" t="s">
        <v>858</v>
      </c>
      <c r="F58" s="35" t="s">
        <v>24949</v>
      </c>
      <c r="G58" s="77" t="s">
        <v>27928</v>
      </c>
      <c r="H58" s="78" t="s">
        <v>27985</v>
      </c>
      <c r="I58" s="78" t="s">
        <v>27985</v>
      </c>
      <c r="J58" s="78" t="s">
        <v>27929</v>
      </c>
      <c r="K58" s="42" t="s">
        <v>27929</v>
      </c>
      <c r="L58" s="79" t="s">
        <v>233</v>
      </c>
      <c r="M58" s="80" t="s">
        <v>27993</v>
      </c>
      <c r="N58" s="81" t="s">
        <v>233</v>
      </c>
      <c r="O58" s="81" t="s">
        <v>233</v>
      </c>
      <c r="P58" s="80" t="s">
        <v>24950</v>
      </c>
      <c r="Q58" s="36" t="s">
        <v>24950</v>
      </c>
      <c r="R58" s="36" t="s">
        <v>233</v>
      </c>
      <c r="S58" s="36" t="s">
        <v>233</v>
      </c>
      <c r="T58" s="36" t="s">
        <v>27975</v>
      </c>
      <c r="U58" s="36" t="s">
        <v>27968</v>
      </c>
      <c r="V58" s="121" t="str">
        <f t="shared" si="0"/>
        <v>CPS Managers Fund L.P</v>
      </c>
      <c r="Z58" s="128" t="s">
        <v>24</v>
      </c>
      <c r="AA58" s="131" t="s">
        <v>24</v>
      </c>
    </row>
    <row r="59" spans="1:27" x14ac:dyDescent="0.35">
      <c r="A59" s="111" t="s">
        <v>166</v>
      </c>
      <c r="B59" s="37" t="s">
        <v>25058</v>
      </c>
      <c r="C59" s="40" t="s">
        <v>25062</v>
      </c>
      <c r="D59" s="38" t="s">
        <v>25062</v>
      </c>
      <c r="E59" s="42" t="s">
        <v>858</v>
      </c>
      <c r="F59" s="35" t="s">
        <v>24949</v>
      </c>
      <c r="G59" s="77" t="s">
        <v>27928</v>
      </c>
      <c r="H59" s="78" t="s">
        <v>27985</v>
      </c>
      <c r="I59" s="78" t="s">
        <v>27985</v>
      </c>
      <c r="J59" s="78" t="s">
        <v>27929</v>
      </c>
      <c r="K59" s="42" t="s">
        <v>27929</v>
      </c>
      <c r="L59" s="79" t="s">
        <v>233</v>
      </c>
      <c r="M59" s="80" t="s">
        <v>27993</v>
      </c>
      <c r="N59" s="81" t="s">
        <v>233</v>
      </c>
      <c r="O59" s="81">
        <v>1</v>
      </c>
      <c r="P59" s="80" t="s">
        <v>24950</v>
      </c>
      <c r="Q59" s="36" t="s">
        <v>24950</v>
      </c>
      <c r="R59" s="36" t="s">
        <v>233</v>
      </c>
      <c r="S59" s="36" t="s">
        <v>233</v>
      </c>
      <c r="T59" s="36" t="s">
        <v>27975</v>
      </c>
      <c r="U59" s="36" t="s">
        <v>27968</v>
      </c>
      <c r="V59" s="121" t="str">
        <f t="shared" si="0"/>
        <v>Actis</v>
      </c>
      <c r="Z59" s="126" t="s">
        <v>960</v>
      </c>
      <c r="AA59" s="134" t="s">
        <v>960</v>
      </c>
    </row>
    <row r="60" spans="1:27" x14ac:dyDescent="0.35">
      <c r="A60" s="111" t="s">
        <v>30446</v>
      </c>
      <c r="B60" s="37" t="s">
        <v>25061</v>
      </c>
      <c r="C60" s="40" t="s">
        <v>28001</v>
      </c>
      <c r="D60" s="38" t="s">
        <v>25063</v>
      </c>
      <c r="E60" s="42" t="s">
        <v>858</v>
      </c>
      <c r="F60" s="35" t="s">
        <v>24949</v>
      </c>
      <c r="G60" s="77" t="s">
        <v>27928</v>
      </c>
      <c r="H60" s="78" t="s">
        <v>27985</v>
      </c>
      <c r="I60" s="78" t="s">
        <v>27985</v>
      </c>
      <c r="J60" s="78" t="s">
        <v>27929</v>
      </c>
      <c r="K60" s="42" t="s">
        <v>27929</v>
      </c>
      <c r="L60" s="79" t="s">
        <v>233</v>
      </c>
      <c r="M60" s="80" t="s">
        <v>27993</v>
      </c>
      <c r="N60" s="81" t="s">
        <v>233</v>
      </c>
      <c r="O60" s="81">
        <v>1</v>
      </c>
      <c r="P60" s="80" t="s">
        <v>24950</v>
      </c>
      <c r="Q60" s="36" t="s">
        <v>24950</v>
      </c>
      <c r="R60" s="36" t="s">
        <v>233</v>
      </c>
      <c r="S60" s="36" t="s">
        <v>233</v>
      </c>
      <c r="T60" s="36" t="s">
        <v>27975</v>
      </c>
      <c r="U60" s="36" t="s">
        <v>27968</v>
      </c>
      <c r="V60" s="121" t="str">
        <f t="shared" si="0"/>
        <v>Partners Group Mngt.</v>
      </c>
      <c r="Z60" s="128" t="s">
        <v>26</v>
      </c>
      <c r="AA60" s="131" t="s">
        <v>26</v>
      </c>
    </row>
    <row r="61" spans="1:27" x14ac:dyDescent="0.35">
      <c r="A61" s="111">
        <v>0</v>
      </c>
      <c r="B61" s="37" t="s">
        <v>25065</v>
      </c>
      <c r="C61" s="40" t="s">
        <v>25066</v>
      </c>
      <c r="D61" s="38" t="s">
        <v>25066</v>
      </c>
      <c r="E61" s="42" t="s">
        <v>864</v>
      </c>
      <c r="F61" s="35" t="s">
        <v>24949</v>
      </c>
      <c r="G61" s="77" t="s">
        <v>27928</v>
      </c>
      <c r="H61" s="78" t="s">
        <v>27985</v>
      </c>
      <c r="I61" s="78" t="s">
        <v>27985</v>
      </c>
      <c r="J61" s="78" t="s">
        <v>27929</v>
      </c>
      <c r="K61" s="42" t="s">
        <v>27929</v>
      </c>
      <c r="L61" s="79" t="s">
        <v>233</v>
      </c>
      <c r="M61" s="80" t="s">
        <v>27993</v>
      </c>
      <c r="N61" s="81" t="s">
        <v>233</v>
      </c>
      <c r="O61" s="81">
        <v>1</v>
      </c>
      <c r="P61" s="80" t="s">
        <v>24950</v>
      </c>
      <c r="Q61" s="36" t="s">
        <v>24950</v>
      </c>
      <c r="R61" s="36" t="s">
        <v>233</v>
      </c>
      <c r="S61" s="36" t="s">
        <v>233</v>
      </c>
      <c r="T61" s="36" t="s">
        <v>27975</v>
      </c>
      <c r="U61" s="36" t="s">
        <v>27968</v>
      </c>
      <c r="V61" s="121" t="str">
        <f t="shared" si="0"/>
        <v>Vitruvian Investment Partners V</v>
      </c>
      <c r="Z61" s="126" t="s">
        <v>961</v>
      </c>
      <c r="AA61" s="134" t="s">
        <v>961</v>
      </c>
    </row>
    <row r="62" spans="1:27" x14ac:dyDescent="0.35">
      <c r="A62" s="111">
        <v>0</v>
      </c>
      <c r="B62" s="37" t="s">
        <v>25067</v>
      </c>
      <c r="C62" s="40" t="s">
        <v>25068</v>
      </c>
      <c r="D62" s="38" t="s">
        <v>25068</v>
      </c>
      <c r="E62" s="42" t="s">
        <v>864</v>
      </c>
      <c r="F62" s="35" t="s">
        <v>24949</v>
      </c>
      <c r="G62" s="77" t="s">
        <v>27928</v>
      </c>
      <c r="H62" s="78" t="s">
        <v>27985</v>
      </c>
      <c r="I62" s="78" t="s">
        <v>27985</v>
      </c>
      <c r="J62" s="78" t="s">
        <v>27929</v>
      </c>
      <c r="K62" s="42" t="s">
        <v>27929</v>
      </c>
      <c r="L62" s="79" t="s">
        <v>233</v>
      </c>
      <c r="M62" s="80" t="s">
        <v>27993</v>
      </c>
      <c r="N62" s="81" t="s">
        <v>233</v>
      </c>
      <c r="O62" s="81">
        <v>1</v>
      </c>
      <c r="P62" s="80" t="s">
        <v>24950</v>
      </c>
      <c r="Q62" s="36" t="s">
        <v>24950</v>
      </c>
      <c r="R62" s="36" t="s">
        <v>233</v>
      </c>
      <c r="S62" s="36" t="s">
        <v>233</v>
      </c>
      <c r="T62" s="36" t="s">
        <v>27975</v>
      </c>
      <c r="U62" s="36" t="s">
        <v>27968</v>
      </c>
      <c r="V62" s="121" t="str">
        <f t="shared" si="0"/>
        <v>PAI Partners VIII-1 SCSp</v>
      </c>
      <c r="Z62" s="126" t="s">
        <v>962</v>
      </c>
      <c r="AA62" s="131" t="s">
        <v>28</v>
      </c>
    </row>
    <row r="63" spans="1:27" x14ac:dyDescent="0.35">
      <c r="A63" s="111" t="s">
        <v>30447</v>
      </c>
      <c r="B63" s="37" t="s">
        <v>750</v>
      </c>
      <c r="C63" s="40" t="s">
        <v>25069</v>
      </c>
      <c r="D63" s="38" t="s">
        <v>25069</v>
      </c>
      <c r="E63" s="42" t="s">
        <v>858</v>
      </c>
      <c r="F63" s="35" t="s">
        <v>24949</v>
      </c>
      <c r="G63" s="77" t="s">
        <v>27928</v>
      </c>
      <c r="H63" s="78" t="s">
        <v>27985</v>
      </c>
      <c r="I63" s="78" t="s">
        <v>27985</v>
      </c>
      <c r="J63" s="78" t="s">
        <v>27929</v>
      </c>
      <c r="K63" s="42" t="s">
        <v>27929</v>
      </c>
      <c r="L63" s="79" t="s">
        <v>233</v>
      </c>
      <c r="M63" s="80" t="s">
        <v>27993</v>
      </c>
      <c r="N63" s="81" t="s">
        <v>233</v>
      </c>
      <c r="O63" s="81">
        <v>1</v>
      </c>
      <c r="P63" s="80" t="s">
        <v>24950</v>
      </c>
      <c r="Q63" s="36" t="s">
        <v>24950</v>
      </c>
      <c r="R63" s="36" t="s">
        <v>233</v>
      </c>
      <c r="S63" s="36" t="s">
        <v>233</v>
      </c>
      <c r="T63" s="36" t="s">
        <v>27975</v>
      </c>
      <c r="U63" s="36" t="s">
        <v>27968</v>
      </c>
      <c r="V63" s="121" t="str">
        <f t="shared" si="0"/>
        <v>KKR</v>
      </c>
      <c r="Z63" s="128" t="s">
        <v>29</v>
      </c>
      <c r="AA63" s="131" t="s">
        <v>29</v>
      </c>
    </row>
    <row r="64" spans="1:27" x14ac:dyDescent="0.35">
      <c r="A64" s="111" t="s">
        <v>30448</v>
      </c>
      <c r="B64" s="37" t="s">
        <v>762</v>
      </c>
      <c r="C64" s="40" t="s">
        <v>25071</v>
      </c>
      <c r="D64" s="38" t="s">
        <v>25071</v>
      </c>
      <c r="E64" s="42" t="s">
        <v>864</v>
      </c>
      <c r="F64" s="35" t="s">
        <v>24949</v>
      </c>
      <c r="G64" s="77" t="s">
        <v>27928</v>
      </c>
      <c r="H64" s="78" t="s">
        <v>27985</v>
      </c>
      <c r="I64" s="78" t="s">
        <v>27985</v>
      </c>
      <c r="J64" s="78" t="s">
        <v>27929</v>
      </c>
      <c r="K64" s="42" t="s">
        <v>27929</v>
      </c>
      <c r="L64" s="79" t="s">
        <v>233</v>
      </c>
      <c r="M64" s="80" t="s">
        <v>27993</v>
      </c>
      <c r="N64" s="81" t="s">
        <v>233</v>
      </c>
      <c r="O64" s="81">
        <v>1</v>
      </c>
      <c r="P64" s="80" t="s">
        <v>24950</v>
      </c>
      <c r="Q64" s="36" t="s">
        <v>24950</v>
      </c>
      <c r="R64" s="36" t="s">
        <v>233</v>
      </c>
      <c r="S64" s="36" t="s">
        <v>233</v>
      </c>
      <c r="T64" s="36" t="s">
        <v>27975</v>
      </c>
      <c r="U64" s="36" t="s">
        <v>27968</v>
      </c>
      <c r="V64" s="121" t="str">
        <f t="shared" si="0"/>
        <v>PAI Europe VII</v>
      </c>
      <c r="Z64" s="128" t="s">
        <v>30</v>
      </c>
      <c r="AA64" s="131" t="s">
        <v>30</v>
      </c>
    </row>
    <row r="65" spans="1:27" x14ac:dyDescent="0.35">
      <c r="A65" s="111" t="s">
        <v>30449</v>
      </c>
      <c r="B65" s="37" t="s">
        <v>760</v>
      </c>
      <c r="C65" s="40" t="s">
        <v>25071</v>
      </c>
      <c r="D65" s="38" t="s">
        <v>25071</v>
      </c>
      <c r="E65" s="42" t="s">
        <v>864</v>
      </c>
      <c r="F65" s="35" t="s">
        <v>24949</v>
      </c>
      <c r="G65" s="77" t="s">
        <v>27928</v>
      </c>
      <c r="H65" s="78" t="s">
        <v>27985</v>
      </c>
      <c r="I65" s="78" t="s">
        <v>27985</v>
      </c>
      <c r="J65" s="78" t="s">
        <v>27929</v>
      </c>
      <c r="K65" s="42" t="s">
        <v>27929</v>
      </c>
      <c r="L65" s="79" t="s">
        <v>233</v>
      </c>
      <c r="M65" s="80" t="s">
        <v>27993</v>
      </c>
      <c r="N65" s="81" t="s">
        <v>233</v>
      </c>
      <c r="O65" s="81">
        <v>1</v>
      </c>
      <c r="P65" s="80" t="s">
        <v>24950</v>
      </c>
      <c r="Q65" s="36" t="s">
        <v>24950</v>
      </c>
      <c r="R65" s="36" t="s">
        <v>233</v>
      </c>
      <c r="S65" s="36" t="s">
        <v>233</v>
      </c>
      <c r="T65" s="36" t="s">
        <v>27975</v>
      </c>
      <c r="U65" s="36" t="s">
        <v>27968</v>
      </c>
      <c r="V65" s="121" t="str">
        <f t="shared" si="0"/>
        <v>PAI Europe VII</v>
      </c>
      <c r="Z65" s="128" t="s">
        <v>168</v>
      </c>
      <c r="AA65" s="133"/>
    </row>
    <row r="66" spans="1:27" x14ac:dyDescent="0.35">
      <c r="A66" s="111" t="s">
        <v>30450</v>
      </c>
      <c r="B66" s="37" t="s">
        <v>748</v>
      </c>
      <c r="C66" s="40" t="s">
        <v>28002</v>
      </c>
      <c r="D66" s="38" t="s">
        <v>25074</v>
      </c>
      <c r="E66" s="42" t="s">
        <v>858</v>
      </c>
      <c r="F66" s="35" t="s">
        <v>24949</v>
      </c>
      <c r="G66" s="77" t="s">
        <v>27928</v>
      </c>
      <c r="H66" s="78" t="s">
        <v>27985</v>
      </c>
      <c r="I66" s="78" t="s">
        <v>27985</v>
      </c>
      <c r="J66" s="78" t="s">
        <v>27929</v>
      </c>
      <c r="K66" s="42" t="s">
        <v>27929</v>
      </c>
      <c r="L66" s="79" t="s">
        <v>233</v>
      </c>
      <c r="M66" s="80" t="s">
        <v>27993</v>
      </c>
      <c r="N66" s="81" t="s">
        <v>233</v>
      </c>
      <c r="O66" s="81">
        <v>1</v>
      </c>
      <c r="P66" s="80" t="s">
        <v>24950</v>
      </c>
      <c r="Q66" s="36" t="s">
        <v>24950</v>
      </c>
      <c r="R66" s="36" t="s">
        <v>233</v>
      </c>
      <c r="S66" s="36" t="s">
        <v>233</v>
      </c>
      <c r="T66" s="36" t="s">
        <v>27975</v>
      </c>
      <c r="U66" s="36" t="s">
        <v>27968</v>
      </c>
      <c r="V66" s="121" t="str">
        <f t="shared" ref="V66:V129" si="1">+IFERROR(INDEX($AA:$AA,MATCH($D66,$Z:$Z,0)),$D66)</f>
        <v xml:space="preserve">Apax IX </v>
      </c>
      <c r="Y66" s="134"/>
      <c r="Z66" s="134" t="s">
        <v>963</v>
      </c>
      <c r="AA66" s="128" t="s">
        <v>31</v>
      </c>
    </row>
    <row r="67" spans="1:27" x14ac:dyDescent="0.35">
      <c r="A67" s="111" t="s">
        <v>30451</v>
      </c>
      <c r="B67" s="37" t="s">
        <v>754</v>
      </c>
      <c r="C67" s="40" t="s">
        <v>28003</v>
      </c>
      <c r="D67" s="38" t="s">
        <v>25076</v>
      </c>
      <c r="E67" s="42" t="s">
        <v>864</v>
      </c>
      <c r="F67" s="35" t="s">
        <v>24949</v>
      </c>
      <c r="G67" s="77" t="s">
        <v>27928</v>
      </c>
      <c r="H67" s="78" t="s">
        <v>27985</v>
      </c>
      <c r="I67" s="78" t="s">
        <v>27985</v>
      </c>
      <c r="J67" s="78" t="s">
        <v>27929</v>
      </c>
      <c r="K67" s="42" t="s">
        <v>27929</v>
      </c>
      <c r="L67" s="79" t="s">
        <v>233</v>
      </c>
      <c r="M67" s="80" t="s">
        <v>27993</v>
      </c>
      <c r="N67" s="81" t="s">
        <v>233</v>
      </c>
      <c r="O67" s="81">
        <v>1</v>
      </c>
      <c r="P67" s="80" t="s">
        <v>24950</v>
      </c>
      <c r="Q67" s="36" t="s">
        <v>24950</v>
      </c>
      <c r="R67" s="36" t="s">
        <v>233</v>
      </c>
      <c r="S67" s="36" t="s">
        <v>233</v>
      </c>
      <c r="T67" s="36" t="s">
        <v>27975</v>
      </c>
      <c r="U67" s="36" t="s">
        <v>27968</v>
      </c>
      <c r="V67" s="121" t="str">
        <f t="shared" si="1"/>
        <v>CVC Capital Partners - VII Limited</v>
      </c>
      <c r="Z67" s="128" t="s">
        <v>32</v>
      </c>
      <c r="AA67" s="134" t="s">
        <v>964</v>
      </c>
    </row>
    <row r="68" spans="1:27" x14ac:dyDescent="0.35">
      <c r="A68" s="111" t="s">
        <v>233</v>
      </c>
      <c r="B68" s="37" t="s">
        <v>25072</v>
      </c>
      <c r="C68" s="40" t="s">
        <v>28004</v>
      </c>
      <c r="D68" s="38" t="s">
        <v>25078</v>
      </c>
      <c r="E68" s="42" t="s">
        <v>864</v>
      </c>
      <c r="F68" s="35" t="s">
        <v>24949</v>
      </c>
      <c r="G68" s="77" t="s">
        <v>27928</v>
      </c>
      <c r="H68" s="78" t="s">
        <v>27985</v>
      </c>
      <c r="I68" s="78" t="s">
        <v>27985</v>
      </c>
      <c r="J68" s="78" t="s">
        <v>27929</v>
      </c>
      <c r="K68" s="42" t="s">
        <v>27929</v>
      </c>
      <c r="L68" s="79" t="s">
        <v>233</v>
      </c>
      <c r="M68" s="80" t="s">
        <v>27993</v>
      </c>
      <c r="N68" s="81" t="s">
        <v>233</v>
      </c>
      <c r="O68" s="81">
        <v>1</v>
      </c>
      <c r="P68" s="80" t="s">
        <v>24950</v>
      </c>
      <c r="Q68" s="36" t="s">
        <v>24950</v>
      </c>
      <c r="R68" s="36" t="s">
        <v>233</v>
      </c>
      <c r="S68" s="36" t="s">
        <v>233</v>
      </c>
      <c r="T68" s="36" t="s">
        <v>27975</v>
      </c>
      <c r="U68" s="36" t="s">
        <v>27968</v>
      </c>
      <c r="V68" s="121" t="str">
        <f t="shared" si="1"/>
        <v>Bridgepoint - Europe V D LP</v>
      </c>
      <c r="Z68" s="126" t="s">
        <v>981</v>
      </c>
      <c r="AA68" s="131" t="s">
        <v>33</v>
      </c>
    </row>
    <row r="69" spans="1:27" x14ac:dyDescent="0.35">
      <c r="A69" s="111" t="s">
        <v>233</v>
      </c>
      <c r="B69" s="37" t="s">
        <v>25073</v>
      </c>
      <c r="C69" s="40" t="s">
        <v>28005</v>
      </c>
      <c r="D69" s="38" t="s">
        <v>25079</v>
      </c>
      <c r="E69" s="42" t="s">
        <v>864</v>
      </c>
      <c r="F69" s="35" t="s">
        <v>24949</v>
      </c>
      <c r="G69" s="77" t="s">
        <v>27928</v>
      </c>
      <c r="H69" s="78" t="s">
        <v>27985</v>
      </c>
      <c r="I69" s="78" t="s">
        <v>27985</v>
      </c>
      <c r="J69" s="78" t="s">
        <v>27929</v>
      </c>
      <c r="K69" s="42" t="s">
        <v>27929</v>
      </c>
      <c r="L69" s="79" t="s">
        <v>233</v>
      </c>
      <c r="M69" s="80" t="s">
        <v>27993</v>
      </c>
      <c r="N69" s="81" t="s">
        <v>233</v>
      </c>
      <c r="O69" s="81">
        <v>1</v>
      </c>
      <c r="P69" s="80" t="s">
        <v>24950</v>
      </c>
      <c r="Q69" s="36" t="s">
        <v>24950</v>
      </c>
      <c r="R69" s="36" t="s">
        <v>233</v>
      </c>
      <c r="S69" s="36" t="s">
        <v>233</v>
      </c>
      <c r="T69" s="36" t="s">
        <v>27975</v>
      </c>
      <c r="U69" s="36" t="s">
        <v>27968</v>
      </c>
      <c r="V69" s="121" t="str">
        <f t="shared" si="1"/>
        <v>Bridgepoint - Europe VI Private Equity Fund</v>
      </c>
      <c r="Y69" s="115"/>
      <c r="Z69" s="125" t="s">
        <v>965</v>
      </c>
      <c r="AA69" s="131" t="s">
        <v>33</v>
      </c>
    </row>
    <row r="70" spans="1:27" x14ac:dyDescent="0.35">
      <c r="A70" s="111" t="s">
        <v>30452</v>
      </c>
      <c r="B70" s="37" t="s">
        <v>25075</v>
      </c>
      <c r="C70" s="40" t="s">
        <v>25081</v>
      </c>
      <c r="D70" s="38" t="s">
        <v>25081</v>
      </c>
      <c r="E70" s="42" t="s">
        <v>864</v>
      </c>
      <c r="F70" s="35" t="s">
        <v>24949</v>
      </c>
      <c r="G70" s="77" t="s">
        <v>27928</v>
      </c>
      <c r="H70" s="78" t="s">
        <v>27985</v>
      </c>
      <c r="I70" s="78" t="s">
        <v>27985</v>
      </c>
      <c r="J70" s="78" t="s">
        <v>27929</v>
      </c>
      <c r="K70" s="42" t="s">
        <v>27929</v>
      </c>
      <c r="L70" s="79" t="s">
        <v>233</v>
      </c>
      <c r="M70" s="80" t="s">
        <v>27993</v>
      </c>
      <c r="N70" s="81" t="s">
        <v>233</v>
      </c>
      <c r="O70" s="81">
        <v>1</v>
      </c>
      <c r="P70" s="80" t="s">
        <v>24950</v>
      </c>
      <c r="Q70" s="36" t="s">
        <v>24950</v>
      </c>
      <c r="R70" s="36" t="s">
        <v>233</v>
      </c>
      <c r="S70" s="36" t="s">
        <v>233</v>
      </c>
      <c r="T70" s="36" t="s">
        <v>27975</v>
      </c>
      <c r="U70" s="36" t="s">
        <v>27968</v>
      </c>
      <c r="V70" s="121" t="str">
        <f t="shared" si="1"/>
        <v>Ardian Buyout Fund VII</v>
      </c>
      <c r="Y70" s="122"/>
      <c r="Z70" s="128" t="s">
        <v>34</v>
      </c>
      <c r="AA70" s="131" t="s">
        <v>34</v>
      </c>
    </row>
    <row r="71" spans="1:27" x14ac:dyDescent="0.35">
      <c r="A71" s="111" t="s">
        <v>30453</v>
      </c>
      <c r="B71" s="37" t="s">
        <v>25077</v>
      </c>
      <c r="C71" s="40" t="s">
        <v>25083</v>
      </c>
      <c r="D71" s="38" t="s">
        <v>25083</v>
      </c>
      <c r="E71" s="42" t="s">
        <v>864</v>
      </c>
      <c r="F71" s="35" t="s">
        <v>24949</v>
      </c>
      <c r="G71" s="77" t="s">
        <v>27928</v>
      </c>
      <c r="H71" s="78" t="s">
        <v>27985</v>
      </c>
      <c r="I71" s="78" t="s">
        <v>27985</v>
      </c>
      <c r="J71" s="78" t="s">
        <v>27929</v>
      </c>
      <c r="K71" s="42" t="s">
        <v>27929</v>
      </c>
      <c r="L71" s="79" t="s">
        <v>233</v>
      </c>
      <c r="M71" s="80" t="s">
        <v>27993</v>
      </c>
      <c r="N71" s="81" t="s">
        <v>233</v>
      </c>
      <c r="O71" s="81">
        <v>1</v>
      </c>
      <c r="P71" s="80" t="s">
        <v>24950</v>
      </c>
      <c r="Q71" s="36" t="s">
        <v>24950</v>
      </c>
      <c r="R71" s="36" t="s">
        <v>233</v>
      </c>
      <c r="S71" s="36" t="s">
        <v>233</v>
      </c>
      <c r="T71" s="36" t="s">
        <v>27975</v>
      </c>
      <c r="U71" s="36" t="s">
        <v>27968</v>
      </c>
      <c r="V71" s="121" t="str">
        <f t="shared" si="1"/>
        <v>IK Investment Partners IX</v>
      </c>
      <c r="Z71" s="126" t="s">
        <v>967</v>
      </c>
      <c r="AA71" s="134" t="s">
        <v>36</v>
      </c>
    </row>
    <row r="72" spans="1:27" x14ac:dyDescent="0.35">
      <c r="A72" s="111" t="s">
        <v>30454</v>
      </c>
      <c r="B72" s="37" t="s">
        <v>752</v>
      </c>
      <c r="C72" s="40" t="s">
        <v>25085</v>
      </c>
      <c r="D72" s="38" t="s">
        <v>25085</v>
      </c>
      <c r="E72" s="42" t="s">
        <v>858</v>
      </c>
      <c r="F72" s="35" t="s">
        <v>24949</v>
      </c>
      <c r="G72" s="77" t="s">
        <v>27928</v>
      </c>
      <c r="H72" s="78" t="s">
        <v>27985</v>
      </c>
      <c r="I72" s="78" t="s">
        <v>27985</v>
      </c>
      <c r="J72" s="78" t="s">
        <v>27929</v>
      </c>
      <c r="K72" s="42" t="s">
        <v>27929</v>
      </c>
      <c r="L72" s="79" t="s">
        <v>233</v>
      </c>
      <c r="M72" s="80" t="s">
        <v>27993</v>
      </c>
      <c r="N72" s="81" t="s">
        <v>233</v>
      </c>
      <c r="O72" s="81">
        <v>1</v>
      </c>
      <c r="P72" s="80" t="s">
        <v>24950</v>
      </c>
      <c r="Q72" s="36" t="s">
        <v>24950</v>
      </c>
      <c r="R72" s="36" t="s">
        <v>233</v>
      </c>
      <c r="S72" s="36" t="s">
        <v>233</v>
      </c>
      <c r="T72" s="36" t="s">
        <v>27975</v>
      </c>
      <c r="U72" s="36" t="s">
        <v>27968</v>
      </c>
      <c r="V72" s="121" t="str">
        <f t="shared" si="1"/>
        <v>HarbourVest Co-Investment Fund IV</v>
      </c>
      <c r="Z72" s="126" t="s">
        <v>36</v>
      </c>
      <c r="AA72" s="134" t="s">
        <v>36</v>
      </c>
    </row>
    <row r="73" spans="1:27" x14ac:dyDescent="0.35">
      <c r="A73" s="111" t="s">
        <v>233</v>
      </c>
      <c r="B73" s="37" t="s">
        <v>25080</v>
      </c>
      <c r="C73" s="40" t="s">
        <v>28006</v>
      </c>
      <c r="D73" s="38" t="s">
        <v>25087</v>
      </c>
      <c r="E73" s="42" t="s">
        <v>864</v>
      </c>
      <c r="F73" s="35" t="s">
        <v>24949</v>
      </c>
      <c r="G73" s="77" t="s">
        <v>27928</v>
      </c>
      <c r="H73" s="78" t="s">
        <v>27985</v>
      </c>
      <c r="I73" s="78" t="s">
        <v>27985</v>
      </c>
      <c r="J73" s="78" t="s">
        <v>27929</v>
      </c>
      <c r="K73" s="42" t="s">
        <v>27929</v>
      </c>
      <c r="L73" s="79" t="s">
        <v>233</v>
      </c>
      <c r="M73" s="80" t="s">
        <v>27993</v>
      </c>
      <c r="N73" s="81" t="s">
        <v>233</v>
      </c>
      <c r="O73" s="81">
        <v>1</v>
      </c>
      <c r="P73" s="80" t="s">
        <v>24950</v>
      </c>
      <c r="Q73" s="36" t="s">
        <v>24950</v>
      </c>
      <c r="R73" s="36"/>
      <c r="S73" s="36"/>
      <c r="T73" s="36" t="s">
        <v>27975</v>
      </c>
      <c r="U73" s="36" t="s">
        <v>27968</v>
      </c>
      <c r="V73" s="121" t="str">
        <f t="shared" si="1"/>
        <v>PAI Europa V1 - FPCI</v>
      </c>
      <c r="Z73" s="126" t="s">
        <v>968</v>
      </c>
      <c r="AA73" s="134" t="s">
        <v>37</v>
      </c>
    </row>
    <row r="74" spans="1:27" x14ac:dyDescent="0.35">
      <c r="A74" s="111">
        <v>0</v>
      </c>
      <c r="B74" s="41" t="s">
        <v>25082</v>
      </c>
      <c r="C74" s="40" t="s">
        <v>25089</v>
      </c>
      <c r="D74" s="38" t="s">
        <v>25089</v>
      </c>
      <c r="E74" s="42" t="s">
        <v>858</v>
      </c>
      <c r="F74" s="35" t="s">
        <v>24949</v>
      </c>
      <c r="G74" s="77" t="s">
        <v>27928</v>
      </c>
      <c r="H74" s="78" t="s">
        <v>27985</v>
      </c>
      <c r="I74" s="78" t="s">
        <v>27985</v>
      </c>
      <c r="J74" s="78" t="s">
        <v>27929</v>
      </c>
      <c r="K74" s="42" t="s">
        <v>27929</v>
      </c>
      <c r="L74" s="79" t="s">
        <v>233</v>
      </c>
      <c r="M74" s="80" t="s">
        <v>27993</v>
      </c>
      <c r="N74" s="81" t="s">
        <v>233</v>
      </c>
      <c r="O74" s="81">
        <v>1</v>
      </c>
      <c r="P74" s="80" t="s">
        <v>24950</v>
      </c>
      <c r="Q74" s="36" t="s">
        <v>24950</v>
      </c>
      <c r="R74" s="36"/>
      <c r="S74" s="36"/>
      <c r="T74" s="36" t="s">
        <v>27975</v>
      </c>
      <c r="U74" s="36" t="s">
        <v>27968</v>
      </c>
      <c r="V74" s="121" t="str">
        <f t="shared" si="1"/>
        <v>Knightsbridge Management X, LLC</v>
      </c>
      <c r="Z74" s="128" t="s">
        <v>38</v>
      </c>
      <c r="AA74" s="135" t="s">
        <v>38</v>
      </c>
    </row>
    <row r="75" spans="1:27" x14ac:dyDescent="0.35">
      <c r="A75" s="111" t="s">
        <v>30455</v>
      </c>
      <c r="B75" s="37" t="s">
        <v>25084</v>
      </c>
      <c r="C75" s="40" t="s">
        <v>25091</v>
      </c>
      <c r="D75" s="38" t="s">
        <v>25091</v>
      </c>
      <c r="E75" s="42" t="s">
        <v>858</v>
      </c>
      <c r="F75" s="35" t="s">
        <v>24949</v>
      </c>
      <c r="G75" s="77" t="s">
        <v>27928</v>
      </c>
      <c r="H75" s="78" t="s">
        <v>27985</v>
      </c>
      <c r="I75" s="78" t="s">
        <v>27985</v>
      </c>
      <c r="J75" s="78" t="s">
        <v>27929</v>
      </c>
      <c r="K75" s="42" t="s">
        <v>27929</v>
      </c>
      <c r="L75" s="79" t="s">
        <v>233</v>
      </c>
      <c r="M75" s="80" t="s">
        <v>27993</v>
      </c>
      <c r="N75" s="81" t="s">
        <v>233</v>
      </c>
      <c r="O75" s="81">
        <v>1</v>
      </c>
      <c r="P75" s="80" t="s">
        <v>24950</v>
      </c>
      <c r="Q75" s="36" t="s">
        <v>24950</v>
      </c>
      <c r="R75" s="36"/>
      <c r="S75" s="36"/>
      <c r="T75" s="36" t="s">
        <v>27975</v>
      </c>
      <c r="U75" s="36" t="s">
        <v>27968</v>
      </c>
      <c r="V75" s="121" t="str">
        <f t="shared" si="1"/>
        <v>G Squared Equity GP V</v>
      </c>
      <c r="Z75" s="126" t="s">
        <v>969</v>
      </c>
      <c r="AA75" s="134" t="s">
        <v>969</v>
      </c>
    </row>
    <row r="76" spans="1:27" x14ac:dyDescent="0.35">
      <c r="A76" s="111" t="s">
        <v>30456</v>
      </c>
      <c r="B76" s="37" t="s">
        <v>25086</v>
      </c>
      <c r="C76" s="40" t="s">
        <v>25093</v>
      </c>
      <c r="D76" s="38" t="s">
        <v>25093</v>
      </c>
      <c r="E76" s="42" t="s">
        <v>864</v>
      </c>
      <c r="F76" s="35" t="s">
        <v>24949</v>
      </c>
      <c r="G76" s="77" t="s">
        <v>27928</v>
      </c>
      <c r="H76" s="78" t="s">
        <v>27985</v>
      </c>
      <c r="I76" s="78" t="s">
        <v>27985</v>
      </c>
      <c r="J76" s="78" t="s">
        <v>27929</v>
      </c>
      <c r="K76" s="42" t="s">
        <v>27929</v>
      </c>
      <c r="L76" s="79" t="s">
        <v>233</v>
      </c>
      <c r="M76" s="80" t="s">
        <v>27993</v>
      </c>
      <c r="N76" s="81" t="s">
        <v>233</v>
      </c>
      <c r="O76" s="81">
        <v>1</v>
      </c>
      <c r="P76" s="80" t="s">
        <v>24950</v>
      </c>
      <c r="Q76" s="36" t="s">
        <v>24950</v>
      </c>
      <c r="R76" s="36"/>
      <c r="S76" s="36"/>
      <c r="T76" s="36" t="s">
        <v>27975</v>
      </c>
      <c r="U76" s="36" t="s">
        <v>27968</v>
      </c>
      <c r="V76" s="121" t="str">
        <f t="shared" si="1"/>
        <v>EQT IX (General Partner) S.à r.l.</v>
      </c>
      <c r="Z76" s="128" t="s">
        <v>39</v>
      </c>
      <c r="AA76" s="134" t="s">
        <v>39</v>
      </c>
    </row>
    <row r="77" spans="1:27" x14ac:dyDescent="0.35">
      <c r="A77" s="111" t="s">
        <v>233</v>
      </c>
      <c r="B77" s="37" t="s">
        <v>25088</v>
      </c>
      <c r="C77" s="40" t="s">
        <v>28007</v>
      </c>
      <c r="D77" s="38" t="s">
        <v>25094</v>
      </c>
      <c r="E77" s="42" t="s">
        <v>864</v>
      </c>
      <c r="F77" s="35" t="s">
        <v>24949</v>
      </c>
      <c r="G77" s="77" t="s">
        <v>27928</v>
      </c>
      <c r="H77" s="78" t="s">
        <v>27985</v>
      </c>
      <c r="I77" s="78" t="s">
        <v>27985</v>
      </c>
      <c r="J77" s="78" t="s">
        <v>27929</v>
      </c>
      <c r="K77" s="42" t="s">
        <v>27929</v>
      </c>
      <c r="L77" s="79" t="s">
        <v>233</v>
      </c>
      <c r="M77" s="80" t="s">
        <v>27993</v>
      </c>
      <c r="N77" s="81" t="s">
        <v>233</v>
      </c>
      <c r="O77" s="81" t="s">
        <v>233</v>
      </c>
      <c r="P77" s="80" t="s">
        <v>24950</v>
      </c>
      <c r="Q77" s="36" t="s">
        <v>24950</v>
      </c>
      <c r="R77" s="36"/>
      <c r="S77" s="36"/>
      <c r="T77" s="36" t="s">
        <v>27975</v>
      </c>
      <c r="U77" s="36" t="s">
        <v>27968</v>
      </c>
      <c r="V77" s="121" t="str">
        <f t="shared" si="1"/>
        <v>PAI Europe VI - 1 SCSP</v>
      </c>
      <c r="Z77" s="126" t="s">
        <v>970</v>
      </c>
      <c r="AA77" s="131" t="s">
        <v>40</v>
      </c>
    </row>
    <row r="78" spans="1:27" x14ac:dyDescent="0.35">
      <c r="A78" s="111" t="s">
        <v>30457</v>
      </c>
      <c r="B78" s="37" t="s">
        <v>25090</v>
      </c>
      <c r="C78" s="40" t="s">
        <v>25096</v>
      </c>
      <c r="D78" s="38" t="s">
        <v>25096</v>
      </c>
      <c r="E78" s="42" t="s">
        <v>858</v>
      </c>
      <c r="F78" s="35" t="s">
        <v>24949</v>
      </c>
      <c r="G78" s="77" t="s">
        <v>27928</v>
      </c>
      <c r="H78" s="78" t="s">
        <v>27985</v>
      </c>
      <c r="I78" s="78" t="s">
        <v>27985</v>
      </c>
      <c r="J78" s="78" t="s">
        <v>27929</v>
      </c>
      <c r="K78" s="42" t="s">
        <v>27929</v>
      </c>
      <c r="L78" s="79" t="s">
        <v>233</v>
      </c>
      <c r="M78" s="80" t="s">
        <v>27993</v>
      </c>
      <c r="N78" s="81" t="s">
        <v>233</v>
      </c>
      <c r="O78" s="81">
        <v>1</v>
      </c>
      <c r="P78" s="80" t="s">
        <v>24950</v>
      </c>
      <c r="Q78" s="36" t="s">
        <v>24950</v>
      </c>
      <c r="R78" s="36"/>
      <c r="S78" s="36"/>
      <c r="T78" s="36" t="s">
        <v>27975</v>
      </c>
      <c r="U78" s="36" t="s">
        <v>27968</v>
      </c>
      <c r="V78" s="121" t="str">
        <f t="shared" si="1"/>
        <v>Thoma Bravo Fund XIV</v>
      </c>
      <c r="Z78" s="127" t="s">
        <v>25847</v>
      </c>
      <c r="AA78" s="131" t="s">
        <v>176</v>
      </c>
    </row>
    <row r="79" spans="1:27" x14ac:dyDescent="0.35">
      <c r="A79" s="111" t="s">
        <v>233</v>
      </c>
      <c r="B79" s="37" t="s">
        <v>25092</v>
      </c>
      <c r="C79" s="40" t="s">
        <v>28008</v>
      </c>
      <c r="D79" s="38" t="s">
        <v>25098</v>
      </c>
      <c r="E79" s="42" t="s">
        <v>858</v>
      </c>
      <c r="F79" s="35" t="s">
        <v>24949</v>
      </c>
      <c r="G79" s="77" t="s">
        <v>27928</v>
      </c>
      <c r="H79" s="78" t="s">
        <v>27985</v>
      </c>
      <c r="I79" s="78" t="s">
        <v>27985</v>
      </c>
      <c r="J79" s="78" t="s">
        <v>27929</v>
      </c>
      <c r="K79" s="42" t="s">
        <v>27929</v>
      </c>
      <c r="L79" s="79" t="s">
        <v>233</v>
      </c>
      <c r="M79" s="80" t="s">
        <v>27993</v>
      </c>
      <c r="N79" s="81" t="s">
        <v>233</v>
      </c>
      <c r="O79" s="81" t="s">
        <v>233</v>
      </c>
      <c r="P79" s="80" t="s">
        <v>24950</v>
      </c>
      <c r="Q79" s="36" t="s">
        <v>24950</v>
      </c>
      <c r="R79" s="36"/>
      <c r="S79" s="36"/>
      <c r="T79" s="36" t="s">
        <v>27975</v>
      </c>
      <c r="U79" s="36" t="s">
        <v>27968</v>
      </c>
      <c r="V79" s="121" t="str">
        <f t="shared" si="1"/>
        <v>Vista Co-Invest Program International Feeder, L.P.</v>
      </c>
      <c r="Z79" s="127" t="s">
        <v>25849</v>
      </c>
      <c r="AA79" s="131" t="s">
        <v>176</v>
      </c>
    </row>
    <row r="80" spans="1:27" x14ac:dyDescent="0.35">
      <c r="A80" s="111" t="s">
        <v>28009</v>
      </c>
      <c r="B80" s="37" t="s">
        <v>774</v>
      </c>
      <c r="C80" s="40" t="s">
        <v>28009</v>
      </c>
      <c r="D80" s="38" t="s">
        <v>25100</v>
      </c>
      <c r="E80" s="42" t="s">
        <v>858</v>
      </c>
      <c r="F80" s="35" t="s">
        <v>24949</v>
      </c>
      <c r="G80" s="77" t="s">
        <v>27928</v>
      </c>
      <c r="H80" s="78" t="s">
        <v>27985</v>
      </c>
      <c r="I80" s="78" t="s">
        <v>27985</v>
      </c>
      <c r="J80" s="78" t="s">
        <v>27929</v>
      </c>
      <c r="K80" s="42" t="s">
        <v>27929</v>
      </c>
      <c r="L80" s="79" t="s">
        <v>233</v>
      </c>
      <c r="M80" s="80" t="s">
        <v>27993</v>
      </c>
      <c r="N80" s="81" t="s">
        <v>233</v>
      </c>
      <c r="O80" s="81">
        <v>1</v>
      </c>
      <c r="P80" s="80" t="s">
        <v>24950</v>
      </c>
      <c r="Q80" s="36" t="s">
        <v>24950</v>
      </c>
      <c r="R80" s="36"/>
      <c r="S80" s="36"/>
      <c r="T80" s="36" t="s">
        <v>27975</v>
      </c>
      <c r="U80" s="36" t="s">
        <v>27968</v>
      </c>
      <c r="V80" s="121" t="str">
        <f t="shared" si="1"/>
        <v>Vista Equity Partners Fund VII GP, L.P.</v>
      </c>
      <c r="Z80" s="127" t="s">
        <v>25851</v>
      </c>
      <c r="AA80" s="131" t="s">
        <v>176</v>
      </c>
    </row>
    <row r="81" spans="1:27" x14ac:dyDescent="0.35">
      <c r="A81" s="111">
        <v>0</v>
      </c>
      <c r="B81" s="37" t="s">
        <v>25095</v>
      </c>
      <c r="C81" s="40" t="s">
        <v>28010</v>
      </c>
      <c r="D81" s="38" t="s">
        <v>25101</v>
      </c>
      <c r="E81" s="42" t="s">
        <v>864</v>
      </c>
      <c r="F81" s="35" t="s">
        <v>24949</v>
      </c>
      <c r="G81" s="77" t="s">
        <v>27928</v>
      </c>
      <c r="H81" s="78" t="s">
        <v>27985</v>
      </c>
      <c r="I81" s="78" t="s">
        <v>27985</v>
      </c>
      <c r="J81" s="78" t="s">
        <v>27929</v>
      </c>
      <c r="K81" s="42" t="s">
        <v>27929</v>
      </c>
      <c r="L81" s="79" t="s">
        <v>233</v>
      </c>
      <c r="M81" s="80" t="s">
        <v>27993</v>
      </c>
      <c r="N81" s="81" t="s">
        <v>233</v>
      </c>
      <c r="O81" s="81" t="s">
        <v>233</v>
      </c>
      <c r="P81" s="80" t="s">
        <v>24950</v>
      </c>
      <c r="Q81" s="36" t="s">
        <v>24950</v>
      </c>
      <c r="R81" s="36"/>
      <c r="S81" s="36"/>
      <c r="T81" s="36" t="s">
        <v>27975</v>
      </c>
      <c r="U81" s="36" t="s">
        <v>27968</v>
      </c>
      <c r="V81" s="121" t="str">
        <f t="shared" si="1"/>
        <v>Partners Group - Direct Equty 2016 C-G</v>
      </c>
      <c r="Z81" s="127" t="s">
        <v>971</v>
      </c>
      <c r="AA81" s="131" t="s">
        <v>176</v>
      </c>
    </row>
    <row r="82" spans="1:27" x14ac:dyDescent="0.35">
      <c r="A82" s="111" t="s">
        <v>25097</v>
      </c>
      <c r="B82" s="37" t="s">
        <v>25097</v>
      </c>
      <c r="C82" s="40" t="s">
        <v>25102</v>
      </c>
      <c r="D82" s="38" t="s">
        <v>25102</v>
      </c>
      <c r="E82" s="42" t="s">
        <v>858</v>
      </c>
      <c r="F82" s="35" t="s">
        <v>24949</v>
      </c>
      <c r="G82" s="77" t="s">
        <v>27928</v>
      </c>
      <c r="H82" s="78" t="s">
        <v>27985</v>
      </c>
      <c r="I82" s="78" t="s">
        <v>27985</v>
      </c>
      <c r="J82" s="78" t="s">
        <v>27929</v>
      </c>
      <c r="K82" s="42" t="s">
        <v>27929</v>
      </c>
      <c r="L82" s="79" t="s">
        <v>233</v>
      </c>
      <c r="M82" s="80" t="s">
        <v>27993</v>
      </c>
      <c r="N82" s="81" t="s">
        <v>233</v>
      </c>
      <c r="O82" s="81">
        <v>1</v>
      </c>
      <c r="P82" s="80" t="s">
        <v>24950</v>
      </c>
      <c r="Q82" s="36" t="s">
        <v>24950</v>
      </c>
      <c r="R82" s="36"/>
      <c r="S82" s="36"/>
      <c r="T82" s="36" t="s">
        <v>27975</v>
      </c>
      <c r="U82" s="36" t="s">
        <v>27968</v>
      </c>
      <c r="V82" s="121" t="str">
        <f t="shared" si="1"/>
        <v>Platinum Equity Partners V</v>
      </c>
      <c r="Z82" s="126" t="s">
        <v>973</v>
      </c>
      <c r="AA82" s="136" t="s">
        <v>973</v>
      </c>
    </row>
    <row r="83" spans="1:27" x14ac:dyDescent="0.35">
      <c r="A83" s="111">
        <v>0</v>
      </c>
      <c r="B83" s="37" t="s">
        <v>25103</v>
      </c>
      <c r="C83" s="40" t="s">
        <v>25104</v>
      </c>
      <c r="D83" s="38" t="s">
        <v>25104</v>
      </c>
      <c r="E83" s="42" t="s">
        <v>858</v>
      </c>
      <c r="F83" s="35" t="s">
        <v>24949</v>
      </c>
      <c r="G83" s="77" t="s">
        <v>27928</v>
      </c>
      <c r="H83" s="78" t="s">
        <v>27985</v>
      </c>
      <c r="I83" s="78" t="s">
        <v>27985</v>
      </c>
      <c r="J83" s="78" t="s">
        <v>27929</v>
      </c>
      <c r="K83" s="42" t="s">
        <v>27929</v>
      </c>
      <c r="L83" s="79" t="s">
        <v>233</v>
      </c>
      <c r="M83" s="80" t="s">
        <v>27993</v>
      </c>
      <c r="N83" s="81" t="s">
        <v>233</v>
      </c>
      <c r="O83" s="81">
        <v>1</v>
      </c>
      <c r="P83" s="80" t="s">
        <v>24950</v>
      </c>
      <c r="Q83" s="36" t="s">
        <v>24950</v>
      </c>
      <c r="R83" s="36"/>
      <c r="S83" s="36"/>
      <c r="T83" s="36" t="s">
        <v>27975</v>
      </c>
      <c r="U83" s="36" t="s">
        <v>27968</v>
      </c>
      <c r="V83" s="121" t="str">
        <f t="shared" si="1"/>
        <v>Platinum Equity Capital Partners VI</v>
      </c>
      <c r="Y83" s="123"/>
      <c r="Z83" s="126" t="s">
        <v>25845</v>
      </c>
      <c r="AA83" s="136" t="s">
        <v>973</v>
      </c>
    </row>
    <row r="84" spans="1:27" x14ac:dyDescent="0.35">
      <c r="A84" s="111" t="s">
        <v>30431</v>
      </c>
      <c r="B84" s="37" t="s">
        <v>25099</v>
      </c>
      <c r="C84" s="40" t="s">
        <v>25106</v>
      </c>
      <c r="D84" s="38" t="s">
        <v>25106</v>
      </c>
      <c r="E84" s="42" t="s">
        <v>858</v>
      </c>
      <c r="F84" s="35" t="s">
        <v>24949</v>
      </c>
      <c r="G84" s="77" t="s">
        <v>27928</v>
      </c>
      <c r="H84" s="78" t="s">
        <v>27985</v>
      </c>
      <c r="I84" s="78" t="s">
        <v>27985</v>
      </c>
      <c r="J84" s="78" t="s">
        <v>27929</v>
      </c>
      <c r="K84" s="42" t="s">
        <v>27929</v>
      </c>
      <c r="L84" s="79" t="s">
        <v>233</v>
      </c>
      <c r="M84" s="80" t="s">
        <v>27993</v>
      </c>
      <c r="N84" s="81" t="s">
        <v>233</v>
      </c>
      <c r="O84" s="81" t="s">
        <v>233</v>
      </c>
      <c r="P84" s="80" t="s">
        <v>24950</v>
      </c>
      <c r="Q84" s="36" t="s">
        <v>24950</v>
      </c>
      <c r="R84" s="36"/>
      <c r="S84" s="36"/>
      <c r="T84" s="36" t="s">
        <v>27975</v>
      </c>
      <c r="U84" s="36" t="s">
        <v>27968</v>
      </c>
      <c r="V84" s="121" t="str">
        <f t="shared" si="1"/>
        <v>Hamilton Lane SMID</v>
      </c>
      <c r="Z84" s="126" t="s">
        <v>25054</v>
      </c>
      <c r="AA84" s="131" t="s">
        <v>177</v>
      </c>
    </row>
    <row r="85" spans="1:27" x14ac:dyDescent="0.35">
      <c r="A85" s="111" t="s">
        <v>28011</v>
      </c>
      <c r="B85" s="37" t="s">
        <v>764</v>
      </c>
      <c r="C85" s="40" t="s">
        <v>28011</v>
      </c>
      <c r="D85" s="38" t="s">
        <v>25108</v>
      </c>
      <c r="E85" s="42" t="s">
        <v>864</v>
      </c>
      <c r="F85" s="35" t="s">
        <v>24949</v>
      </c>
      <c r="G85" s="77" t="s">
        <v>27928</v>
      </c>
      <c r="H85" s="78" t="s">
        <v>27985</v>
      </c>
      <c r="I85" s="78" t="s">
        <v>27985</v>
      </c>
      <c r="J85" s="78" t="s">
        <v>27929</v>
      </c>
      <c r="K85" s="42" t="s">
        <v>27929</v>
      </c>
      <c r="L85" s="79" t="s">
        <v>233</v>
      </c>
      <c r="M85" s="80" t="s">
        <v>27993</v>
      </c>
      <c r="N85" s="81" t="s">
        <v>233</v>
      </c>
      <c r="O85" s="81">
        <v>1</v>
      </c>
      <c r="P85" s="80" t="s">
        <v>24950</v>
      </c>
      <c r="Q85" s="36" t="s">
        <v>24950</v>
      </c>
      <c r="R85" s="36" t="s">
        <v>233</v>
      </c>
      <c r="S85" s="36"/>
      <c r="T85" s="36" t="s">
        <v>27975</v>
      </c>
      <c r="U85" s="36" t="s">
        <v>28012</v>
      </c>
      <c r="V85" s="121" t="str">
        <f t="shared" si="1"/>
        <v>CEP V LUX</v>
      </c>
      <c r="Z85" s="129" t="s">
        <v>12</v>
      </c>
      <c r="AA85" s="137" t="s">
        <v>12</v>
      </c>
    </row>
    <row r="86" spans="1:27" x14ac:dyDescent="0.35">
      <c r="A86" s="111" t="s">
        <v>30458</v>
      </c>
      <c r="B86" s="42" t="s">
        <v>758</v>
      </c>
      <c r="C86" s="82" t="s">
        <v>28013</v>
      </c>
      <c r="D86" s="38" t="s">
        <v>25110</v>
      </c>
      <c r="E86" s="42" t="s">
        <v>858</v>
      </c>
      <c r="F86" s="35" t="s">
        <v>24949</v>
      </c>
      <c r="G86" s="77" t="s">
        <v>27928</v>
      </c>
      <c r="H86" s="78" t="s">
        <v>27985</v>
      </c>
      <c r="I86" s="78" t="s">
        <v>27985</v>
      </c>
      <c r="J86" s="78" t="s">
        <v>27929</v>
      </c>
      <c r="K86" s="42" t="s">
        <v>27929</v>
      </c>
      <c r="L86" s="79" t="s">
        <v>233</v>
      </c>
      <c r="M86" s="80" t="s">
        <v>27993</v>
      </c>
      <c r="N86" s="81" t="s">
        <v>233</v>
      </c>
      <c r="O86" s="81">
        <v>1</v>
      </c>
      <c r="P86" s="80" t="s">
        <v>24950</v>
      </c>
      <c r="Q86" s="36" t="s">
        <v>24950</v>
      </c>
      <c r="R86" s="36" t="s">
        <v>233</v>
      </c>
      <c r="S86" s="36"/>
      <c r="T86" s="36" t="s">
        <v>27975</v>
      </c>
      <c r="U86" s="36" t="s">
        <v>27968</v>
      </c>
      <c r="V86" s="121" t="str">
        <f t="shared" si="1"/>
        <v>Carlyle Partners VII</v>
      </c>
      <c r="Z86" s="130" t="s">
        <v>949</v>
      </c>
      <c r="AA86" s="137" t="s">
        <v>13</v>
      </c>
    </row>
    <row r="87" spans="1:27" x14ac:dyDescent="0.35">
      <c r="A87" s="111" t="s">
        <v>30459</v>
      </c>
      <c r="B87" s="42" t="s">
        <v>769</v>
      </c>
      <c r="C87" s="82" t="s">
        <v>25112</v>
      </c>
      <c r="D87" s="38" t="s">
        <v>25112</v>
      </c>
      <c r="E87" s="42" t="s">
        <v>858</v>
      </c>
      <c r="F87" s="35" t="s">
        <v>24949</v>
      </c>
      <c r="G87" s="77" t="s">
        <v>27928</v>
      </c>
      <c r="H87" s="78" t="s">
        <v>27985</v>
      </c>
      <c r="I87" s="78" t="s">
        <v>27985</v>
      </c>
      <c r="J87" s="78" t="s">
        <v>27929</v>
      </c>
      <c r="K87" s="42" t="s">
        <v>27929</v>
      </c>
      <c r="L87" s="79" t="s">
        <v>233</v>
      </c>
      <c r="M87" s="80" t="s">
        <v>27993</v>
      </c>
      <c r="N87" s="81" t="s">
        <v>233</v>
      </c>
      <c r="O87" s="81">
        <v>1</v>
      </c>
      <c r="P87" s="80" t="s">
        <v>24950</v>
      </c>
      <c r="Q87" s="36" t="s">
        <v>24950</v>
      </c>
      <c r="R87" s="36" t="s">
        <v>233</v>
      </c>
      <c r="S87" s="36" t="s">
        <v>233</v>
      </c>
      <c r="T87" s="36" t="s">
        <v>27975</v>
      </c>
      <c r="U87" s="36" t="s">
        <v>27968</v>
      </c>
      <c r="V87" s="121" t="str">
        <f t="shared" si="1"/>
        <v>Hellman &amp; Friedman</v>
      </c>
      <c r="Z87" s="130" t="s">
        <v>950</v>
      </c>
      <c r="AA87" s="137" t="s">
        <v>14</v>
      </c>
    </row>
    <row r="88" spans="1:27" x14ac:dyDescent="0.35">
      <c r="A88" s="111" t="s">
        <v>30460</v>
      </c>
      <c r="B88" s="37" t="s">
        <v>25105</v>
      </c>
      <c r="C88" s="40" t="s">
        <v>25114</v>
      </c>
      <c r="D88" s="37" t="s">
        <v>25114</v>
      </c>
      <c r="E88" s="42" t="s">
        <v>858</v>
      </c>
      <c r="F88" s="35" t="s">
        <v>24949</v>
      </c>
      <c r="G88" s="77" t="s">
        <v>27928</v>
      </c>
      <c r="H88" s="78" t="s">
        <v>27985</v>
      </c>
      <c r="I88" s="78" t="s">
        <v>27985</v>
      </c>
      <c r="J88" s="78" t="s">
        <v>27929</v>
      </c>
      <c r="K88" s="42" t="s">
        <v>27929</v>
      </c>
      <c r="L88" s="79" t="s">
        <v>233</v>
      </c>
      <c r="M88" s="80" t="s">
        <v>27993</v>
      </c>
      <c r="N88" s="81" t="s">
        <v>233</v>
      </c>
      <c r="O88" s="81">
        <v>1</v>
      </c>
      <c r="P88" s="80" t="s">
        <v>24950</v>
      </c>
      <c r="Q88" s="36" t="s">
        <v>24950</v>
      </c>
      <c r="R88" s="36"/>
      <c r="S88" s="36"/>
      <c r="T88" s="36" t="s">
        <v>27975</v>
      </c>
      <c r="U88" s="36" t="s">
        <v>27950</v>
      </c>
      <c r="V88" s="121" t="str">
        <f t="shared" si="1"/>
        <v>Oak Hill Capital Partners V</v>
      </c>
      <c r="Z88" s="129" t="s">
        <v>15</v>
      </c>
      <c r="AA88" s="137" t="s">
        <v>15</v>
      </c>
    </row>
    <row r="89" spans="1:27" x14ac:dyDescent="0.35">
      <c r="A89" s="111" t="s">
        <v>30461</v>
      </c>
      <c r="B89" s="37" t="s">
        <v>25107</v>
      </c>
      <c r="C89" s="40" t="s">
        <v>25116</v>
      </c>
      <c r="D89" s="37" t="s">
        <v>25116</v>
      </c>
      <c r="E89" s="42" t="s">
        <v>858</v>
      </c>
      <c r="F89" s="35" t="s">
        <v>24949</v>
      </c>
      <c r="G89" s="77" t="s">
        <v>27928</v>
      </c>
      <c r="H89" s="78" t="s">
        <v>27985</v>
      </c>
      <c r="I89" s="78" t="s">
        <v>27985</v>
      </c>
      <c r="J89" s="78" t="s">
        <v>27929</v>
      </c>
      <c r="K89" s="42" t="s">
        <v>27929</v>
      </c>
      <c r="L89" s="79" t="s">
        <v>233</v>
      </c>
      <c r="M89" s="80" t="s">
        <v>27993</v>
      </c>
      <c r="N89" s="81" t="s">
        <v>233</v>
      </c>
      <c r="O89" s="81">
        <v>1</v>
      </c>
      <c r="P89" s="80" t="s">
        <v>24950</v>
      </c>
      <c r="Q89" s="36" t="s">
        <v>24950</v>
      </c>
      <c r="R89" s="36"/>
      <c r="S89" s="36"/>
      <c r="T89" s="36" t="s">
        <v>27975</v>
      </c>
      <c r="U89" s="36" t="s">
        <v>27950</v>
      </c>
      <c r="V89" s="121" t="str">
        <f t="shared" si="1"/>
        <v>Warburg Pincus - Global Growth Fund</v>
      </c>
      <c r="Z89" s="130" t="s">
        <v>951</v>
      </c>
      <c r="AA89" s="137" t="s">
        <v>16</v>
      </c>
    </row>
    <row r="90" spans="1:27" x14ac:dyDescent="0.35">
      <c r="A90" s="111" t="s">
        <v>30462</v>
      </c>
      <c r="B90" s="37" t="s">
        <v>25109</v>
      </c>
      <c r="C90" s="40" t="s">
        <v>25117</v>
      </c>
      <c r="D90" s="37" t="s">
        <v>25117</v>
      </c>
      <c r="E90" s="42" t="s">
        <v>858</v>
      </c>
      <c r="F90" s="35" t="s">
        <v>24949</v>
      </c>
      <c r="G90" s="77" t="s">
        <v>27928</v>
      </c>
      <c r="H90" s="78" t="s">
        <v>27985</v>
      </c>
      <c r="I90" s="78" t="s">
        <v>27985</v>
      </c>
      <c r="J90" s="78" t="s">
        <v>27929</v>
      </c>
      <c r="K90" s="42" t="s">
        <v>27929</v>
      </c>
      <c r="L90" s="79" t="s">
        <v>233</v>
      </c>
      <c r="M90" s="80" t="s">
        <v>27993</v>
      </c>
      <c r="N90" s="81" t="s">
        <v>233</v>
      </c>
      <c r="O90" s="81">
        <v>1</v>
      </c>
      <c r="P90" s="80" t="s">
        <v>24950</v>
      </c>
      <c r="Q90" s="36" t="s">
        <v>24950</v>
      </c>
      <c r="R90" s="36"/>
      <c r="S90" s="36"/>
      <c r="T90" s="36" t="s">
        <v>27975</v>
      </c>
      <c r="U90" s="36" t="s">
        <v>27950</v>
      </c>
      <c r="V90" s="121" t="str">
        <f t="shared" si="1"/>
        <v>Francisco Partners VI</v>
      </c>
      <c r="Z90" s="129" t="s">
        <v>25060</v>
      </c>
      <c r="AA90" s="137" t="s">
        <v>25060</v>
      </c>
    </row>
    <row r="91" spans="1:27" x14ac:dyDescent="0.35">
      <c r="A91" s="111" t="s">
        <v>30431</v>
      </c>
      <c r="B91" s="37" t="s">
        <v>25111</v>
      </c>
      <c r="C91" s="40" t="s">
        <v>25096</v>
      </c>
      <c r="D91" s="37" t="s">
        <v>25096</v>
      </c>
      <c r="E91" s="42" t="s">
        <v>858</v>
      </c>
      <c r="F91" s="35" t="s">
        <v>24949</v>
      </c>
      <c r="G91" s="77" t="s">
        <v>27928</v>
      </c>
      <c r="H91" s="78" t="s">
        <v>27985</v>
      </c>
      <c r="I91" s="78" t="s">
        <v>27985</v>
      </c>
      <c r="J91" s="78" t="s">
        <v>27929</v>
      </c>
      <c r="K91" s="42" t="s">
        <v>27929</v>
      </c>
      <c r="L91" s="79" t="s">
        <v>233</v>
      </c>
      <c r="M91" s="80" t="s">
        <v>27993</v>
      </c>
      <c r="N91" s="81" t="s">
        <v>233</v>
      </c>
      <c r="O91" s="81" t="s">
        <v>233</v>
      </c>
      <c r="P91" s="80" t="s">
        <v>24950</v>
      </c>
      <c r="Q91" s="36" t="s">
        <v>24950</v>
      </c>
      <c r="R91" s="36"/>
      <c r="S91" s="36"/>
      <c r="T91" s="36" t="s">
        <v>27975</v>
      </c>
      <c r="U91" s="36" t="s">
        <v>27950</v>
      </c>
      <c r="V91" s="121" t="str">
        <f t="shared" si="1"/>
        <v>Thoma Bravo Fund XIV</v>
      </c>
      <c r="Z91" t="s">
        <v>32912</v>
      </c>
      <c r="AA91" s="137" t="s">
        <v>32913</v>
      </c>
    </row>
    <row r="92" spans="1:27" x14ac:dyDescent="0.35">
      <c r="A92" s="111" t="s">
        <v>30463</v>
      </c>
      <c r="B92" s="37" t="s">
        <v>25113</v>
      </c>
      <c r="C92" s="40" t="s">
        <v>28014</v>
      </c>
      <c r="D92" s="38" t="s">
        <v>25120</v>
      </c>
      <c r="E92" s="42" t="s">
        <v>858</v>
      </c>
      <c r="F92" s="35" t="s">
        <v>24949</v>
      </c>
      <c r="G92" s="77" t="s">
        <v>27928</v>
      </c>
      <c r="H92" s="78" t="s">
        <v>27985</v>
      </c>
      <c r="I92" s="78" t="s">
        <v>28015</v>
      </c>
      <c r="J92" s="78" t="s">
        <v>27929</v>
      </c>
      <c r="K92" s="42" t="s">
        <v>27929</v>
      </c>
      <c r="L92" s="79" t="s">
        <v>28016</v>
      </c>
      <c r="M92" s="80" t="s">
        <v>28016</v>
      </c>
      <c r="N92" s="81"/>
      <c r="O92" s="81">
        <v>1</v>
      </c>
      <c r="P92" s="80" t="s">
        <v>24950</v>
      </c>
      <c r="Q92" s="36" t="s">
        <v>24950</v>
      </c>
      <c r="R92" s="36"/>
      <c r="S92" s="36"/>
      <c r="T92" s="36" t="s">
        <v>27975</v>
      </c>
      <c r="U92" s="36"/>
      <c r="V92" s="121" t="str">
        <f t="shared" si="1"/>
        <v>Crown Global Secondaries V GP</v>
      </c>
      <c r="Z92" t="s">
        <v>32914</v>
      </c>
      <c r="AA92" s="137" t="s">
        <v>32502</v>
      </c>
    </row>
    <row r="93" spans="1:27" x14ac:dyDescent="0.35">
      <c r="A93" s="111" t="s">
        <v>30464</v>
      </c>
      <c r="B93" s="37" t="s">
        <v>25115</v>
      </c>
      <c r="C93" s="40" t="s">
        <v>25122</v>
      </c>
      <c r="D93" s="37" t="s">
        <v>25122</v>
      </c>
      <c r="E93" s="42" t="s">
        <v>858</v>
      </c>
      <c r="F93" s="35" t="s">
        <v>24949</v>
      </c>
      <c r="G93" s="77" t="s">
        <v>27928</v>
      </c>
      <c r="H93" s="78" t="s">
        <v>27985</v>
      </c>
      <c r="I93" s="78" t="s">
        <v>28015</v>
      </c>
      <c r="J93" s="78" t="s">
        <v>27929</v>
      </c>
      <c r="K93" s="42" t="s">
        <v>27929</v>
      </c>
      <c r="L93" s="79" t="s">
        <v>233</v>
      </c>
      <c r="M93" s="80" t="s">
        <v>28016</v>
      </c>
      <c r="N93" s="81"/>
      <c r="O93" s="81">
        <v>1</v>
      </c>
      <c r="P93" s="80"/>
      <c r="Q93" s="36" t="s">
        <v>24950</v>
      </c>
      <c r="R93" s="36"/>
      <c r="S93" s="36"/>
      <c r="T93" s="36"/>
      <c r="U93" s="36"/>
      <c r="V93" s="121" t="str">
        <f t="shared" si="1"/>
        <v>Dover Street X Feeder Fund L.P.</v>
      </c>
      <c r="Z93" t="s">
        <v>27840</v>
      </c>
      <c r="AA93" t="s">
        <v>32505</v>
      </c>
    </row>
    <row r="94" spans="1:27" x14ac:dyDescent="0.35">
      <c r="A94" s="111" t="s">
        <v>25124</v>
      </c>
      <c r="B94" s="37" t="s">
        <v>766</v>
      </c>
      <c r="C94" s="40" t="s">
        <v>25124</v>
      </c>
      <c r="D94" s="38" t="s">
        <v>25124</v>
      </c>
      <c r="E94" s="42" t="s">
        <v>858</v>
      </c>
      <c r="F94" s="35" t="s">
        <v>24949</v>
      </c>
      <c r="G94" s="77" t="s">
        <v>27928</v>
      </c>
      <c r="H94" s="78" t="s">
        <v>27985</v>
      </c>
      <c r="I94" s="78" t="s">
        <v>28015</v>
      </c>
      <c r="J94" s="78" t="s">
        <v>27929</v>
      </c>
      <c r="K94" s="42" t="s">
        <v>27929</v>
      </c>
      <c r="L94" s="79" t="s">
        <v>233</v>
      </c>
      <c r="M94" s="80" t="s">
        <v>28016</v>
      </c>
      <c r="N94" s="81" t="s">
        <v>233</v>
      </c>
      <c r="O94" s="81">
        <v>1</v>
      </c>
      <c r="P94" s="80" t="s">
        <v>24950</v>
      </c>
      <c r="Q94" s="36" t="s">
        <v>24950</v>
      </c>
      <c r="R94" s="36" t="s">
        <v>233</v>
      </c>
      <c r="S94" s="36" t="s">
        <v>233</v>
      </c>
      <c r="T94" s="36" t="s">
        <v>27975</v>
      </c>
      <c r="U94" s="36" t="s">
        <v>27968</v>
      </c>
      <c r="V94" s="121" t="str">
        <f t="shared" si="1"/>
        <v>PRIVFAELCPIX</v>
      </c>
      <c r="Z94" t="s">
        <v>25025</v>
      </c>
      <c r="AA94" t="s">
        <v>31423</v>
      </c>
    </row>
    <row r="95" spans="1:27" x14ac:dyDescent="0.35">
      <c r="A95" s="111" t="s">
        <v>30465</v>
      </c>
      <c r="B95" s="37" t="s">
        <v>25118</v>
      </c>
      <c r="C95" s="40" t="s">
        <v>28017</v>
      </c>
      <c r="D95" s="38" t="s">
        <v>25125</v>
      </c>
      <c r="E95" s="42" t="s">
        <v>858</v>
      </c>
      <c r="F95" s="35" t="s">
        <v>24949</v>
      </c>
      <c r="G95" s="77" t="s">
        <v>27928</v>
      </c>
      <c r="H95" s="78" t="s">
        <v>27985</v>
      </c>
      <c r="I95" s="78" t="s">
        <v>28015</v>
      </c>
      <c r="J95" s="78" t="s">
        <v>27929</v>
      </c>
      <c r="K95" s="42" t="s">
        <v>27929</v>
      </c>
      <c r="L95" s="79" t="s">
        <v>233</v>
      </c>
      <c r="M95" s="80" t="s">
        <v>28016</v>
      </c>
      <c r="N95" s="81" t="s">
        <v>233</v>
      </c>
      <c r="O95" s="81">
        <v>1</v>
      </c>
      <c r="P95" s="80" t="s">
        <v>24950</v>
      </c>
      <c r="Q95" s="36" t="s">
        <v>24950</v>
      </c>
      <c r="R95" s="36" t="s">
        <v>233</v>
      </c>
      <c r="S95" s="36" t="s">
        <v>233</v>
      </c>
      <c r="T95" s="36" t="s">
        <v>27975</v>
      </c>
      <c r="U95" s="36" t="s">
        <v>27968</v>
      </c>
      <c r="V95" s="121" t="str">
        <f t="shared" si="1"/>
        <v>Harbourvest - Dover Street VII</v>
      </c>
      <c r="Z95" t="s">
        <v>35532</v>
      </c>
      <c r="AA95" s="131" t="s">
        <v>31424</v>
      </c>
    </row>
    <row r="96" spans="1:27" x14ac:dyDescent="0.35">
      <c r="A96" s="111" t="s">
        <v>30466</v>
      </c>
      <c r="B96" s="37" t="s">
        <v>25119</v>
      </c>
      <c r="C96" s="40" t="s">
        <v>28018</v>
      </c>
      <c r="D96" s="38" t="s">
        <v>25126</v>
      </c>
      <c r="E96" s="42" t="s">
        <v>864</v>
      </c>
      <c r="F96" s="35" t="s">
        <v>24949</v>
      </c>
      <c r="G96" s="77" t="s">
        <v>27928</v>
      </c>
      <c r="H96" s="78" t="s">
        <v>27985</v>
      </c>
      <c r="I96" s="78" t="s">
        <v>28015</v>
      </c>
      <c r="J96" s="78" t="s">
        <v>27929</v>
      </c>
      <c r="K96" s="42" t="s">
        <v>27929</v>
      </c>
      <c r="L96" s="79" t="s">
        <v>233</v>
      </c>
      <c r="M96" s="80" t="s">
        <v>28016</v>
      </c>
      <c r="N96" s="81" t="s">
        <v>233</v>
      </c>
      <c r="O96" s="81" t="s">
        <v>233</v>
      </c>
      <c r="P96" s="80" t="s">
        <v>24950</v>
      </c>
      <c r="Q96" s="36" t="s">
        <v>24950</v>
      </c>
      <c r="R96" s="36" t="s">
        <v>233</v>
      </c>
      <c r="S96" s="36" t="s">
        <v>233</v>
      </c>
      <c r="T96" s="36" t="s">
        <v>27975</v>
      </c>
      <c r="U96" s="36" t="s">
        <v>27968</v>
      </c>
      <c r="V96" s="121" t="str">
        <f t="shared" si="1"/>
        <v>Partners - PG Secondary 2008</v>
      </c>
    </row>
    <row r="97" spans="1:22" x14ac:dyDescent="0.35">
      <c r="A97" s="111" t="s">
        <v>25128</v>
      </c>
      <c r="B97" s="37" t="s">
        <v>25121</v>
      </c>
      <c r="C97" s="40" t="s">
        <v>25128</v>
      </c>
      <c r="D97" s="38" t="s">
        <v>25128</v>
      </c>
      <c r="E97" s="42" t="s">
        <v>858</v>
      </c>
      <c r="F97" s="35" t="s">
        <v>24949</v>
      </c>
      <c r="G97" s="77" t="s">
        <v>27928</v>
      </c>
      <c r="H97" s="78" t="s">
        <v>27985</v>
      </c>
      <c r="I97" s="78" t="s">
        <v>28015</v>
      </c>
      <c r="J97" s="78" t="s">
        <v>27929</v>
      </c>
      <c r="K97" s="42" t="s">
        <v>27929</v>
      </c>
      <c r="L97" s="79" t="s">
        <v>233</v>
      </c>
      <c r="M97" s="80" t="s">
        <v>28016</v>
      </c>
      <c r="N97" s="81" t="s">
        <v>233</v>
      </c>
      <c r="O97" s="81">
        <v>1</v>
      </c>
      <c r="P97" s="80" t="s">
        <v>24950</v>
      </c>
      <c r="Q97" s="36" t="s">
        <v>24950</v>
      </c>
      <c r="R97" s="36" t="s">
        <v>233</v>
      </c>
      <c r="S97" s="36" t="s">
        <v>233</v>
      </c>
      <c r="T97" s="36" t="s">
        <v>27975</v>
      </c>
      <c r="U97" s="36" t="s">
        <v>27968</v>
      </c>
      <c r="V97" s="121" t="str">
        <f t="shared" si="1"/>
        <v>PGSF VI Feeder GP, LLC</v>
      </c>
    </row>
    <row r="98" spans="1:22" x14ac:dyDescent="0.35">
      <c r="A98" s="111" t="s">
        <v>30467</v>
      </c>
      <c r="B98" s="37" t="s">
        <v>25123</v>
      </c>
      <c r="C98" s="40" t="s">
        <v>28019</v>
      </c>
      <c r="D98" s="38" t="s">
        <v>25129</v>
      </c>
      <c r="E98" s="42" t="s">
        <v>858</v>
      </c>
      <c r="F98" s="35" t="s">
        <v>24949</v>
      </c>
      <c r="G98" s="77" t="s">
        <v>27928</v>
      </c>
      <c r="H98" s="78" t="s">
        <v>27985</v>
      </c>
      <c r="I98" s="78" t="s">
        <v>28015</v>
      </c>
      <c r="J98" s="78" t="s">
        <v>27929</v>
      </c>
      <c r="K98" s="42" t="s">
        <v>27929</v>
      </c>
      <c r="L98" s="79" t="s">
        <v>233</v>
      </c>
      <c r="M98" s="80" t="s">
        <v>28016</v>
      </c>
      <c r="N98" s="81" t="s">
        <v>233</v>
      </c>
      <c r="O98" s="81">
        <v>1</v>
      </c>
      <c r="P98" s="80" t="s">
        <v>24950</v>
      </c>
      <c r="Q98" s="36" t="s">
        <v>24950</v>
      </c>
      <c r="R98" s="36" t="s">
        <v>233</v>
      </c>
      <c r="S98" s="36" t="s">
        <v>233</v>
      </c>
      <c r="T98" s="36" t="s">
        <v>27975</v>
      </c>
      <c r="U98" s="36" t="s">
        <v>27968</v>
      </c>
      <c r="V98" s="121" t="str">
        <f t="shared" si="1"/>
        <v>Lexington - LCP VII</v>
      </c>
    </row>
    <row r="99" spans="1:22" x14ac:dyDescent="0.35">
      <c r="A99" s="111" t="s">
        <v>719</v>
      </c>
      <c r="B99" s="37" t="s">
        <v>717</v>
      </c>
      <c r="C99" s="40" t="s">
        <v>28020</v>
      </c>
      <c r="D99" s="38" t="s">
        <v>25130</v>
      </c>
      <c r="E99" s="42" t="s">
        <v>858</v>
      </c>
      <c r="F99" s="35" t="s">
        <v>24949</v>
      </c>
      <c r="G99" s="77" t="s">
        <v>27928</v>
      </c>
      <c r="H99" s="78" t="s">
        <v>27985</v>
      </c>
      <c r="I99" s="78" t="s">
        <v>28015</v>
      </c>
      <c r="J99" s="78" t="s">
        <v>27929</v>
      </c>
      <c r="K99" s="42" t="s">
        <v>27929</v>
      </c>
      <c r="L99" s="79" t="s">
        <v>233</v>
      </c>
      <c r="M99" s="80" t="s">
        <v>28016</v>
      </c>
      <c r="N99" s="81" t="s">
        <v>233</v>
      </c>
      <c r="O99" s="81">
        <v>1</v>
      </c>
      <c r="P99" s="80" t="s">
        <v>24950</v>
      </c>
      <c r="Q99" s="36" t="s">
        <v>24950</v>
      </c>
      <c r="R99" s="36" t="s">
        <v>233</v>
      </c>
      <c r="S99" s="36" t="s">
        <v>233</v>
      </c>
      <c r="T99" s="36" t="s">
        <v>27975</v>
      </c>
      <c r="U99" s="36" t="s">
        <v>27968</v>
      </c>
      <c r="V99" s="121" t="str">
        <f t="shared" si="1"/>
        <v>Coller - Coller VI</v>
      </c>
    </row>
    <row r="100" spans="1:22" x14ac:dyDescent="0.35">
      <c r="A100" s="111" t="s">
        <v>30468</v>
      </c>
      <c r="B100" s="37" t="s">
        <v>772</v>
      </c>
      <c r="C100" s="40" t="s">
        <v>28021</v>
      </c>
      <c r="D100" s="38" t="s">
        <v>25131</v>
      </c>
      <c r="E100" s="42" t="s">
        <v>858</v>
      </c>
      <c r="F100" s="35" t="s">
        <v>24949</v>
      </c>
      <c r="G100" s="77" t="s">
        <v>27928</v>
      </c>
      <c r="H100" s="78" t="s">
        <v>27985</v>
      </c>
      <c r="I100" s="78" t="s">
        <v>28015</v>
      </c>
      <c r="J100" s="78" t="s">
        <v>27929</v>
      </c>
      <c r="K100" s="42" t="s">
        <v>27929</v>
      </c>
      <c r="L100" s="79" t="s">
        <v>233</v>
      </c>
      <c r="M100" s="80" t="s">
        <v>28016</v>
      </c>
      <c r="N100" s="81" t="s">
        <v>233</v>
      </c>
      <c r="O100" s="81">
        <v>1</v>
      </c>
      <c r="P100" s="80" t="s">
        <v>24950</v>
      </c>
      <c r="Q100" s="36" t="s">
        <v>24950</v>
      </c>
      <c r="R100" s="36" t="s">
        <v>233</v>
      </c>
      <c r="S100" s="36" t="s">
        <v>233</v>
      </c>
      <c r="T100" s="36" t="s">
        <v>27975</v>
      </c>
      <c r="U100" s="36" t="s">
        <v>27968</v>
      </c>
      <c r="V100" s="121" t="str">
        <f t="shared" si="1"/>
        <v>Coller - Coller VIII</v>
      </c>
    </row>
    <row r="101" spans="1:22" x14ac:dyDescent="0.35">
      <c r="A101" s="111" t="s">
        <v>30469</v>
      </c>
      <c r="B101" s="37" t="s">
        <v>721</v>
      </c>
      <c r="C101" s="40" t="s">
        <v>28022</v>
      </c>
      <c r="D101" s="38" t="s">
        <v>25133</v>
      </c>
      <c r="E101" s="42" t="s">
        <v>858</v>
      </c>
      <c r="F101" s="35" t="s">
        <v>24949</v>
      </c>
      <c r="G101" s="77" t="s">
        <v>27928</v>
      </c>
      <c r="H101" s="78" t="s">
        <v>27985</v>
      </c>
      <c r="I101" s="78" t="s">
        <v>28015</v>
      </c>
      <c r="J101" s="78" t="s">
        <v>27929</v>
      </c>
      <c r="K101" s="42" t="s">
        <v>27929</v>
      </c>
      <c r="L101" s="79" t="s">
        <v>233</v>
      </c>
      <c r="M101" s="80" t="s">
        <v>28016</v>
      </c>
      <c r="N101" s="81" t="s">
        <v>233</v>
      </c>
      <c r="O101" s="81">
        <v>1</v>
      </c>
      <c r="P101" s="80" t="s">
        <v>24950</v>
      </c>
      <c r="Q101" s="36" t="s">
        <v>24950</v>
      </c>
      <c r="R101" s="36" t="s">
        <v>233</v>
      </c>
      <c r="S101" s="36" t="s">
        <v>233</v>
      </c>
      <c r="T101" s="36" t="s">
        <v>27975</v>
      </c>
      <c r="U101" s="36" t="s">
        <v>27968</v>
      </c>
      <c r="V101" s="121" t="str">
        <f t="shared" si="1"/>
        <v>Partners - PG Secondary 2011</v>
      </c>
    </row>
    <row r="102" spans="1:22" x14ac:dyDescent="0.35">
      <c r="A102" s="111" t="s">
        <v>30470</v>
      </c>
      <c r="B102" s="37" t="s">
        <v>727</v>
      </c>
      <c r="C102" s="40" t="s">
        <v>28023</v>
      </c>
      <c r="D102" s="38" t="s">
        <v>25134</v>
      </c>
      <c r="E102" s="42" t="s">
        <v>858</v>
      </c>
      <c r="F102" s="35" t="s">
        <v>24949</v>
      </c>
      <c r="G102" s="77" t="s">
        <v>27928</v>
      </c>
      <c r="H102" s="78" t="s">
        <v>27985</v>
      </c>
      <c r="I102" s="78" t="s">
        <v>28015</v>
      </c>
      <c r="J102" s="78" t="s">
        <v>27929</v>
      </c>
      <c r="K102" s="42" t="s">
        <v>27929</v>
      </c>
      <c r="L102" s="79" t="s">
        <v>233</v>
      </c>
      <c r="M102" s="80" t="s">
        <v>28016</v>
      </c>
      <c r="N102" s="81" t="s">
        <v>233</v>
      </c>
      <c r="O102" s="81">
        <v>1</v>
      </c>
      <c r="P102" s="80" t="s">
        <v>24950</v>
      </c>
      <c r="Q102" s="36" t="s">
        <v>24950</v>
      </c>
      <c r="R102" s="36" t="s">
        <v>233</v>
      </c>
      <c r="S102" s="36" t="s">
        <v>233</v>
      </c>
      <c r="T102" s="36" t="s">
        <v>27975</v>
      </c>
      <c r="U102" s="36" t="s">
        <v>27968</v>
      </c>
      <c r="V102" s="121" t="str">
        <f t="shared" si="1"/>
        <v>Lexington Partners GP Holdings VIII LLC</v>
      </c>
    </row>
    <row r="103" spans="1:22" x14ac:dyDescent="0.35">
      <c r="A103" s="111" t="s">
        <v>30471</v>
      </c>
      <c r="B103" s="37" t="s">
        <v>732</v>
      </c>
      <c r="C103" s="40" t="s">
        <v>28024</v>
      </c>
      <c r="D103" s="38" t="s">
        <v>25135</v>
      </c>
      <c r="E103" s="42" t="s">
        <v>858</v>
      </c>
      <c r="F103" s="35" t="s">
        <v>24949</v>
      </c>
      <c r="G103" s="77" t="s">
        <v>27928</v>
      </c>
      <c r="H103" s="78" t="s">
        <v>27985</v>
      </c>
      <c r="I103" s="78" t="s">
        <v>28015</v>
      </c>
      <c r="J103" s="78" t="s">
        <v>27929</v>
      </c>
      <c r="K103" s="42" t="s">
        <v>27929</v>
      </c>
      <c r="L103" s="79" t="s">
        <v>233</v>
      </c>
      <c r="M103" s="80" t="s">
        <v>28016</v>
      </c>
      <c r="N103" s="81" t="s">
        <v>233</v>
      </c>
      <c r="O103" s="81">
        <v>1</v>
      </c>
      <c r="P103" s="80" t="s">
        <v>24950</v>
      </c>
      <c r="Q103" s="36" t="s">
        <v>24950</v>
      </c>
      <c r="R103" s="36" t="s">
        <v>233</v>
      </c>
      <c r="S103" s="36" t="s">
        <v>233</v>
      </c>
      <c r="T103" s="36" t="s">
        <v>27975</v>
      </c>
      <c r="U103" s="36" t="s">
        <v>27968</v>
      </c>
      <c r="V103" s="121" t="str">
        <f t="shared" si="1"/>
        <v>Partners - PG Secondary 2015</v>
      </c>
    </row>
    <row r="104" spans="1:22" x14ac:dyDescent="0.35">
      <c r="A104" s="111" t="s">
        <v>30472</v>
      </c>
      <c r="B104" s="37" t="s">
        <v>745</v>
      </c>
      <c r="C104" s="40" t="s">
        <v>28025</v>
      </c>
      <c r="D104" s="38" t="s">
        <v>25137</v>
      </c>
      <c r="E104" s="42" t="s">
        <v>858</v>
      </c>
      <c r="F104" s="35" t="s">
        <v>24949</v>
      </c>
      <c r="G104" s="77" t="s">
        <v>27928</v>
      </c>
      <c r="H104" s="78" t="s">
        <v>27985</v>
      </c>
      <c r="I104" s="78" t="s">
        <v>28015</v>
      </c>
      <c r="J104" s="78" t="s">
        <v>27929</v>
      </c>
      <c r="K104" s="42" t="s">
        <v>27929</v>
      </c>
      <c r="L104" s="79" t="s">
        <v>233</v>
      </c>
      <c r="M104" s="80" t="s">
        <v>28016</v>
      </c>
      <c r="N104" s="81" t="s">
        <v>233</v>
      </c>
      <c r="O104" s="81">
        <v>1</v>
      </c>
      <c r="P104" s="80" t="s">
        <v>24950</v>
      </c>
      <c r="Q104" s="36" t="s">
        <v>24950</v>
      </c>
      <c r="R104" s="36" t="s">
        <v>233</v>
      </c>
      <c r="S104" s="36" t="s">
        <v>233</v>
      </c>
      <c r="T104" s="36" t="s">
        <v>27975</v>
      </c>
      <c r="U104" s="36" t="s">
        <v>27968</v>
      </c>
      <c r="V104" s="121" t="str">
        <f t="shared" si="1"/>
        <v>Coller</v>
      </c>
    </row>
    <row r="105" spans="1:22" x14ac:dyDescent="0.35">
      <c r="A105" s="111" t="s">
        <v>233</v>
      </c>
      <c r="B105" s="37" t="s">
        <v>25132</v>
      </c>
      <c r="C105" s="40" t="s">
        <v>28026</v>
      </c>
      <c r="D105" s="38" t="s">
        <v>25139</v>
      </c>
      <c r="E105" s="42" t="s">
        <v>858</v>
      </c>
      <c r="F105" s="35" t="s">
        <v>24949</v>
      </c>
      <c r="G105" s="77" t="s">
        <v>27928</v>
      </c>
      <c r="H105" s="78" t="s">
        <v>27985</v>
      </c>
      <c r="I105" s="78" t="s">
        <v>28015</v>
      </c>
      <c r="J105" s="78" t="s">
        <v>27929</v>
      </c>
      <c r="K105" s="42" t="s">
        <v>27929</v>
      </c>
      <c r="L105" s="79" t="s">
        <v>233</v>
      </c>
      <c r="M105" s="80" t="s">
        <v>28016</v>
      </c>
      <c r="N105" s="81" t="s">
        <v>233</v>
      </c>
      <c r="O105" s="81">
        <v>1</v>
      </c>
      <c r="P105" s="80" t="s">
        <v>24950</v>
      </c>
      <c r="Q105" s="36" t="s">
        <v>24950</v>
      </c>
      <c r="R105" s="36" t="s">
        <v>233</v>
      </c>
      <c r="S105" s="36" t="s">
        <v>233</v>
      </c>
      <c r="T105" s="36" t="s">
        <v>27975</v>
      </c>
      <c r="U105" s="36" t="s">
        <v>27968</v>
      </c>
      <c r="V105" s="121" t="str">
        <f t="shared" si="1"/>
        <v>Ardian - Secondary Fund VII LP</v>
      </c>
    </row>
    <row r="106" spans="1:22" x14ac:dyDescent="0.35">
      <c r="A106" s="111" t="s">
        <v>30473</v>
      </c>
      <c r="B106" s="37" t="s">
        <v>782</v>
      </c>
      <c r="C106" s="40" t="s">
        <v>25142</v>
      </c>
      <c r="D106" s="38" t="s">
        <v>25142</v>
      </c>
      <c r="E106" s="42" t="s">
        <v>858</v>
      </c>
      <c r="F106" s="35" t="s">
        <v>24949</v>
      </c>
      <c r="G106" s="77" t="s">
        <v>27928</v>
      </c>
      <c r="H106" s="78" t="s">
        <v>27985</v>
      </c>
      <c r="I106" s="78" t="s">
        <v>28015</v>
      </c>
      <c r="J106" s="78" t="s">
        <v>27929</v>
      </c>
      <c r="K106" s="42" t="s">
        <v>27929</v>
      </c>
      <c r="L106" s="79" t="s">
        <v>233</v>
      </c>
      <c r="M106" s="80" t="s">
        <v>28016</v>
      </c>
      <c r="N106" s="81" t="s">
        <v>233</v>
      </c>
      <c r="O106" s="81">
        <v>1</v>
      </c>
      <c r="P106" s="80" t="s">
        <v>24950</v>
      </c>
      <c r="Q106" s="36" t="s">
        <v>24950</v>
      </c>
      <c r="R106" s="36" t="s">
        <v>233</v>
      </c>
      <c r="S106" s="36" t="s">
        <v>233</v>
      </c>
      <c r="T106" s="36" t="s">
        <v>27975</v>
      </c>
      <c r="U106" s="36" t="s">
        <v>27968</v>
      </c>
      <c r="V106" s="121" t="str">
        <f t="shared" si="1"/>
        <v>ASF Cosmos Co-Invest L.P.</v>
      </c>
    </row>
    <row r="107" spans="1:22" x14ac:dyDescent="0.35">
      <c r="A107" s="111" t="s">
        <v>28027</v>
      </c>
      <c r="B107" s="42" t="s">
        <v>699</v>
      </c>
      <c r="C107" s="82" t="s">
        <v>28027</v>
      </c>
      <c r="D107" s="38" t="s">
        <v>25145</v>
      </c>
      <c r="E107" s="42" t="s">
        <v>858</v>
      </c>
      <c r="F107" s="35" t="s">
        <v>24949</v>
      </c>
      <c r="G107" s="77" t="s">
        <v>27928</v>
      </c>
      <c r="H107" s="78" t="s">
        <v>27985</v>
      </c>
      <c r="I107" s="78" t="s">
        <v>28015</v>
      </c>
      <c r="J107" s="78" t="s">
        <v>27929</v>
      </c>
      <c r="K107" s="42" t="s">
        <v>27929</v>
      </c>
      <c r="L107" s="79" t="s">
        <v>233</v>
      </c>
      <c r="M107" s="80" t="s">
        <v>28016</v>
      </c>
      <c r="N107" s="81" t="s">
        <v>233</v>
      </c>
      <c r="O107" s="81">
        <v>1</v>
      </c>
      <c r="P107" s="80" t="s">
        <v>24950</v>
      </c>
      <c r="Q107" s="36" t="s">
        <v>24950</v>
      </c>
      <c r="R107" s="36" t="s">
        <v>233</v>
      </c>
      <c r="S107" s="36" t="s">
        <v>233</v>
      </c>
      <c r="T107" s="36" t="s">
        <v>27975</v>
      </c>
      <c r="U107" s="36" t="s">
        <v>27968</v>
      </c>
      <c r="V107" s="121" t="str">
        <f t="shared" si="1"/>
        <v>ASF VIII GP Limited</v>
      </c>
    </row>
    <row r="108" spans="1:22" x14ac:dyDescent="0.35">
      <c r="A108" s="111" t="s">
        <v>30474</v>
      </c>
      <c r="B108" s="37" t="s">
        <v>25136</v>
      </c>
      <c r="C108" s="40" t="s">
        <v>25147</v>
      </c>
      <c r="D108" s="38" t="s">
        <v>25147</v>
      </c>
      <c r="E108" s="42" t="s">
        <v>858</v>
      </c>
      <c r="F108" s="35" t="s">
        <v>24949</v>
      </c>
      <c r="G108" s="77" t="s">
        <v>27928</v>
      </c>
      <c r="H108" s="78" t="s">
        <v>4149</v>
      </c>
      <c r="I108" s="78" t="s">
        <v>27929</v>
      </c>
      <c r="J108" s="78" t="s">
        <v>27929</v>
      </c>
      <c r="K108" s="42" t="s">
        <v>27929</v>
      </c>
      <c r="L108" s="79" t="s">
        <v>28028</v>
      </c>
      <c r="M108" s="80" t="s">
        <v>28028</v>
      </c>
      <c r="N108" s="81" t="s">
        <v>233</v>
      </c>
      <c r="O108" s="81">
        <v>1</v>
      </c>
      <c r="P108" s="80" t="s">
        <v>24950</v>
      </c>
      <c r="Q108" s="36" t="s">
        <v>24950</v>
      </c>
      <c r="R108" s="36" t="s">
        <v>233</v>
      </c>
      <c r="S108" s="36" t="s">
        <v>233</v>
      </c>
      <c r="T108" s="36" t="s">
        <v>27975</v>
      </c>
      <c r="U108" s="36" t="s">
        <v>27968</v>
      </c>
      <c r="V108" s="121" t="str">
        <f t="shared" si="1"/>
        <v>Cortland Enhanced Value Fund V, L.P.</v>
      </c>
    </row>
    <row r="109" spans="1:22" x14ac:dyDescent="0.35">
      <c r="A109" s="111">
        <v>0</v>
      </c>
      <c r="B109" s="37" t="s">
        <v>25138</v>
      </c>
      <c r="C109" s="40" t="s">
        <v>28029</v>
      </c>
      <c r="D109" s="38" t="s">
        <v>25148</v>
      </c>
      <c r="E109" s="42" t="s">
        <v>864</v>
      </c>
      <c r="F109" s="35" t="s">
        <v>24949</v>
      </c>
      <c r="G109" s="77" t="s">
        <v>27928</v>
      </c>
      <c r="H109" s="78" t="s">
        <v>4149</v>
      </c>
      <c r="I109" s="78" t="s">
        <v>27929</v>
      </c>
      <c r="J109" s="78" t="s">
        <v>27929</v>
      </c>
      <c r="K109" s="42" t="s">
        <v>27929</v>
      </c>
      <c r="L109" s="79" t="s">
        <v>233</v>
      </c>
      <c r="M109" s="80" t="s">
        <v>28028</v>
      </c>
      <c r="N109" s="81" t="s">
        <v>233</v>
      </c>
      <c r="O109" s="81">
        <v>1</v>
      </c>
      <c r="P109" s="80" t="s">
        <v>24950</v>
      </c>
      <c r="Q109" s="36" t="s">
        <v>24950</v>
      </c>
      <c r="R109" s="36" t="s">
        <v>233</v>
      </c>
      <c r="S109" s="36" t="s">
        <v>233</v>
      </c>
      <c r="T109" s="36" t="s">
        <v>27975</v>
      </c>
      <c r="U109" s="36" t="s">
        <v>27968</v>
      </c>
      <c r="V109" s="121" t="str">
        <f t="shared" si="1"/>
        <v>TSE - Real Estate Venture VIII SCSp</v>
      </c>
    </row>
    <row r="110" spans="1:22" x14ac:dyDescent="0.35">
      <c r="A110" s="111" t="s">
        <v>30475</v>
      </c>
      <c r="B110" s="37" t="s">
        <v>25141</v>
      </c>
      <c r="C110" s="40" t="s">
        <v>28030</v>
      </c>
      <c r="D110" s="38" t="s">
        <v>25150</v>
      </c>
      <c r="E110" s="42" t="s">
        <v>858</v>
      </c>
      <c r="F110" s="35" t="s">
        <v>24949</v>
      </c>
      <c r="G110" s="77" t="s">
        <v>27928</v>
      </c>
      <c r="H110" s="78" t="s">
        <v>4149</v>
      </c>
      <c r="I110" s="78" t="s">
        <v>27929</v>
      </c>
      <c r="J110" s="78" t="s">
        <v>27929</v>
      </c>
      <c r="K110" s="42" t="s">
        <v>27929</v>
      </c>
      <c r="L110" s="79" t="s">
        <v>233</v>
      </c>
      <c r="M110" s="80" t="s">
        <v>28028</v>
      </c>
      <c r="N110" s="81" t="s">
        <v>233</v>
      </c>
      <c r="O110" s="81">
        <v>1</v>
      </c>
      <c r="P110" s="80" t="s">
        <v>24950</v>
      </c>
      <c r="Q110" s="36" t="s">
        <v>24950</v>
      </c>
      <c r="R110" s="36" t="s">
        <v>233</v>
      </c>
      <c r="S110" s="36" t="s">
        <v>233</v>
      </c>
      <c r="T110" s="36" t="s">
        <v>27975</v>
      </c>
      <c r="U110" s="36" t="s">
        <v>27968</v>
      </c>
      <c r="V110" s="121" t="str">
        <f t="shared" si="1"/>
        <v>Terranum - Real Estate Fund</v>
      </c>
    </row>
    <row r="111" spans="1:22" x14ac:dyDescent="0.35">
      <c r="A111" s="111" t="s">
        <v>233</v>
      </c>
      <c r="B111" s="37" t="s">
        <v>25144</v>
      </c>
      <c r="C111" s="40" t="s">
        <v>28031</v>
      </c>
      <c r="D111" s="38" t="s">
        <v>25152</v>
      </c>
      <c r="E111" s="42" t="s">
        <v>858</v>
      </c>
      <c r="F111" s="35" t="s">
        <v>24949</v>
      </c>
      <c r="G111" s="77" t="s">
        <v>27928</v>
      </c>
      <c r="H111" s="78" t="s">
        <v>4149</v>
      </c>
      <c r="I111" s="78" t="s">
        <v>27929</v>
      </c>
      <c r="J111" s="78" t="s">
        <v>27929</v>
      </c>
      <c r="K111" s="42" t="s">
        <v>27929</v>
      </c>
      <c r="L111" s="79" t="s">
        <v>233</v>
      </c>
      <c r="M111" s="80" t="s">
        <v>28028</v>
      </c>
      <c r="N111" s="81" t="s">
        <v>233</v>
      </c>
      <c r="O111" s="81">
        <v>1</v>
      </c>
      <c r="P111" s="80" t="s">
        <v>24950</v>
      </c>
      <c r="Q111" s="36" t="s">
        <v>24950</v>
      </c>
      <c r="R111" s="36" t="s">
        <v>233</v>
      </c>
      <c r="S111" s="36" t="s">
        <v>233</v>
      </c>
      <c r="T111" s="36" t="s">
        <v>27975</v>
      </c>
      <c r="U111" s="36" t="s">
        <v>27968</v>
      </c>
      <c r="V111" s="121" t="str">
        <f t="shared" si="1"/>
        <v>Terranum Capital - Latin America Real Estate Fund II, L.P.</v>
      </c>
    </row>
    <row r="112" spans="1:22" x14ac:dyDescent="0.35">
      <c r="A112" s="111" t="s">
        <v>233</v>
      </c>
      <c r="B112" s="37" t="s">
        <v>25146</v>
      </c>
      <c r="C112" s="40" t="s">
        <v>25155</v>
      </c>
      <c r="D112" s="38" t="s">
        <v>25155</v>
      </c>
      <c r="E112" s="42" t="s">
        <v>858</v>
      </c>
      <c r="F112" s="35" t="s">
        <v>24949</v>
      </c>
      <c r="G112" s="77" t="s">
        <v>27928</v>
      </c>
      <c r="H112" s="78" t="s">
        <v>4149</v>
      </c>
      <c r="I112" s="78" t="s">
        <v>27929</v>
      </c>
      <c r="J112" s="78" t="s">
        <v>27929</v>
      </c>
      <c r="K112" s="42" t="s">
        <v>27929</v>
      </c>
      <c r="L112" s="79" t="s">
        <v>233</v>
      </c>
      <c r="M112" s="80" t="s">
        <v>28028</v>
      </c>
      <c r="N112" s="81" t="s">
        <v>233</v>
      </c>
      <c r="O112" s="81">
        <v>1</v>
      </c>
      <c r="P112" s="80" t="s">
        <v>24950</v>
      </c>
      <c r="Q112" s="36" t="s">
        <v>24950</v>
      </c>
      <c r="R112" s="36" t="s">
        <v>233</v>
      </c>
      <c r="S112" s="36" t="s">
        <v>233</v>
      </c>
      <c r="T112" s="36" t="s">
        <v>27975</v>
      </c>
      <c r="U112" s="36" t="s">
        <v>27968</v>
      </c>
      <c r="V112" s="121" t="str">
        <f t="shared" si="1"/>
        <v>Strategic Partners - Real Estate VII</v>
      </c>
    </row>
    <row r="113" spans="1:22" x14ac:dyDescent="0.35">
      <c r="A113" s="111" t="s">
        <v>30476</v>
      </c>
      <c r="B113" s="37" t="s">
        <v>756</v>
      </c>
      <c r="C113" s="40" t="s">
        <v>28032</v>
      </c>
      <c r="D113" s="38" t="s">
        <v>25157</v>
      </c>
      <c r="E113" s="42" t="s">
        <v>858</v>
      </c>
      <c r="F113" s="35" t="s">
        <v>24949</v>
      </c>
      <c r="G113" s="77" t="s">
        <v>27928</v>
      </c>
      <c r="H113" s="78" t="s">
        <v>4149</v>
      </c>
      <c r="I113" s="78" t="s">
        <v>27929</v>
      </c>
      <c r="J113" s="78" t="s">
        <v>27929</v>
      </c>
      <c r="K113" s="42" t="s">
        <v>27929</v>
      </c>
      <c r="L113" s="79" t="s">
        <v>233</v>
      </c>
      <c r="M113" s="80" t="s">
        <v>28028</v>
      </c>
      <c r="N113" s="81" t="s">
        <v>233</v>
      </c>
      <c r="O113" s="81">
        <v>1</v>
      </c>
      <c r="P113" s="80" t="s">
        <v>24950</v>
      </c>
      <c r="Q113" s="36" t="s">
        <v>24950</v>
      </c>
      <c r="R113" s="36"/>
      <c r="S113" s="36"/>
      <c r="T113" s="36" t="s">
        <v>27975</v>
      </c>
      <c r="U113" s="36" t="s">
        <v>27968</v>
      </c>
      <c r="V113" s="121" t="str">
        <f t="shared" si="1"/>
        <v>Carlyle Realty Partners - VIII</v>
      </c>
    </row>
    <row r="114" spans="1:22" x14ac:dyDescent="0.35">
      <c r="A114" s="111" t="s">
        <v>233</v>
      </c>
      <c r="B114" s="37" t="s">
        <v>25149</v>
      </c>
      <c r="C114" s="40" t="s">
        <v>28033</v>
      </c>
      <c r="D114" s="38" t="s">
        <v>25158</v>
      </c>
      <c r="E114" s="42" t="s">
        <v>858</v>
      </c>
      <c r="F114" s="35" t="s">
        <v>24949</v>
      </c>
      <c r="G114" s="77" t="s">
        <v>27928</v>
      </c>
      <c r="H114" s="78" t="s">
        <v>4149</v>
      </c>
      <c r="I114" s="78" t="s">
        <v>27929</v>
      </c>
      <c r="J114" s="78" t="s">
        <v>27929</v>
      </c>
      <c r="K114" s="42" t="s">
        <v>27929</v>
      </c>
      <c r="L114" s="79" t="s">
        <v>233</v>
      </c>
      <c r="M114" s="80" t="s">
        <v>28028</v>
      </c>
      <c r="N114" s="81" t="s">
        <v>233</v>
      </c>
      <c r="O114" s="81">
        <v>1</v>
      </c>
      <c r="P114" s="80" t="s">
        <v>24950</v>
      </c>
      <c r="Q114" s="36" t="s">
        <v>24950</v>
      </c>
      <c r="R114" s="36"/>
      <c r="S114" s="36"/>
      <c r="T114" s="36" t="s">
        <v>27975</v>
      </c>
      <c r="U114" s="36" t="s">
        <v>27968</v>
      </c>
      <c r="V114" s="121" t="str">
        <f t="shared" si="1"/>
        <v>Starwood Opportunity Fund XI Investor KP, L.P.</v>
      </c>
    </row>
    <row r="115" spans="1:22" x14ac:dyDescent="0.35">
      <c r="A115" s="111" t="s">
        <v>30431</v>
      </c>
      <c r="B115" s="37" t="s">
        <v>25151</v>
      </c>
      <c r="C115" s="40" t="s">
        <v>28033</v>
      </c>
      <c r="D115" s="38" t="s">
        <v>25158</v>
      </c>
      <c r="E115" s="42" t="s">
        <v>858</v>
      </c>
      <c r="F115" s="35" t="s">
        <v>24949</v>
      </c>
      <c r="G115" s="77" t="s">
        <v>27928</v>
      </c>
      <c r="H115" s="78" t="s">
        <v>4149</v>
      </c>
      <c r="I115" s="78" t="s">
        <v>27929</v>
      </c>
      <c r="J115" s="78" t="s">
        <v>27929</v>
      </c>
      <c r="K115" s="42" t="s">
        <v>27929</v>
      </c>
      <c r="L115" s="79" t="s">
        <v>233</v>
      </c>
      <c r="M115" s="80" t="s">
        <v>28028</v>
      </c>
      <c r="N115" s="81" t="s">
        <v>233</v>
      </c>
      <c r="O115" s="81" t="s">
        <v>233</v>
      </c>
      <c r="P115" s="80" t="s">
        <v>24950</v>
      </c>
      <c r="Q115" s="36" t="s">
        <v>24950</v>
      </c>
      <c r="R115" s="36"/>
      <c r="S115" s="36"/>
      <c r="T115" s="36" t="s">
        <v>27975</v>
      </c>
      <c r="U115" s="36" t="s">
        <v>27968</v>
      </c>
      <c r="V115" s="121" t="str">
        <f t="shared" si="1"/>
        <v>Starwood Opportunity Fund XI Investor KP, L.P.</v>
      </c>
    </row>
    <row r="116" spans="1:22" x14ac:dyDescent="0.35">
      <c r="A116" s="111" t="s">
        <v>233</v>
      </c>
      <c r="B116" s="37" t="s">
        <v>25154</v>
      </c>
      <c r="C116" s="40" t="s">
        <v>28034</v>
      </c>
      <c r="D116" s="38" t="s">
        <v>25160</v>
      </c>
      <c r="E116" s="42" t="s">
        <v>858</v>
      </c>
      <c r="F116" s="35" t="s">
        <v>24949</v>
      </c>
      <c r="G116" s="77" t="s">
        <v>27928</v>
      </c>
      <c r="H116" s="78" t="s">
        <v>4149</v>
      </c>
      <c r="I116" s="78" t="s">
        <v>27929</v>
      </c>
      <c r="J116" s="78" t="s">
        <v>27929</v>
      </c>
      <c r="K116" s="42" t="s">
        <v>27929</v>
      </c>
      <c r="L116" s="79" t="s">
        <v>233</v>
      </c>
      <c r="M116" s="80" t="s">
        <v>28028</v>
      </c>
      <c r="N116" s="81" t="s">
        <v>233</v>
      </c>
      <c r="O116" s="81">
        <v>1</v>
      </c>
      <c r="P116" s="80" t="s">
        <v>24950</v>
      </c>
      <c r="Q116" s="36" t="s">
        <v>24950</v>
      </c>
      <c r="R116" s="36"/>
      <c r="S116" s="36"/>
      <c r="T116" s="36" t="s">
        <v>27975</v>
      </c>
      <c r="U116" s="36" t="s">
        <v>27968</v>
      </c>
      <c r="V116" s="121" t="str">
        <f t="shared" si="1"/>
        <v>Metropolitan Real Estate Partners Secondaries Fund EUI-II L.P.</v>
      </c>
    </row>
    <row r="117" spans="1:22" x14ac:dyDescent="0.35">
      <c r="A117" s="111" t="s">
        <v>30477</v>
      </c>
      <c r="B117" s="37" t="s">
        <v>25156</v>
      </c>
      <c r="C117" s="40" t="s">
        <v>28035</v>
      </c>
      <c r="D117" s="38" t="s">
        <v>25161</v>
      </c>
      <c r="E117" s="42" t="s">
        <v>858</v>
      </c>
      <c r="F117" s="35" t="s">
        <v>24949</v>
      </c>
      <c r="G117" s="77" t="s">
        <v>27928</v>
      </c>
      <c r="H117" s="78" t="s">
        <v>4149</v>
      </c>
      <c r="I117" s="78" t="s">
        <v>27929</v>
      </c>
      <c r="J117" s="78" t="s">
        <v>27929</v>
      </c>
      <c r="K117" s="42" t="s">
        <v>27929</v>
      </c>
      <c r="L117" s="79" t="s">
        <v>233</v>
      </c>
      <c r="M117" s="80" t="s">
        <v>28028</v>
      </c>
      <c r="N117" s="81" t="s">
        <v>233</v>
      </c>
      <c r="O117" s="81">
        <v>1</v>
      </c>
      <c r="P117" s="80" t="s">
        <v>24950</v>
      </c>
      <c r="Q117" s="36" t="s">
        <v>24950</v>
      </c>
      <c r="R117" s="36"/>
      <c r="S117" s="36"/>
      <c r="T117" s="36" t="s">
        <v>27975</v>
      </c>
      <c r="U117" s="36" t="s">
        <v>27968</v>
      </c>
      <c r="V117" s="121" t="str">
        <f t="shared" si="1"/>
        <v>Partners Group Real Estate Secondary 2017 (USD) D, L.P. Inc.</v>
      </c>
    </row>
    <row r="118" spans="1:22" x14ac:dyDescent="0.35">
      <c r="A118" s="111" t="s">
        <v>30478</v>
      </c>
      <c r="B118" s="34" t="s">
        <v>780</v>
      </c>
      <c r="C118" s="40" t="s">
        <v>25162</v>
      </c>
      <c r="D118" s="38" t="s">
        <v>25162</v>
      </c>
      <c r="E118" s="42" t="s">
        <v>858</v>
      </c>
      <c r="F118" s="35" t="s">
        <v>24949</v>
      </c>
      <c r="G118" s="77" t="s">
        <v>27928</v>
      </c>
      <c r="H118" s="78" t="s">
        <v>4149</v>
      </c>
      <c r="I118" s="78" t="s">
        <v>27929</v>
      </c>
      <c r="J118" s="78" t="s">
        <v>27929</v>
      </c>
      <c r="K118" s="42" t="s">
        <v>27929</v>
      </c>
      <c r="L118" s="79" t="s">
        <v>233</v>
      </c>
      <c r="M118" s="80" t="s">
        <v>28028</v>
      </c>
      <c r="N118" s="81" t="s">
        <v>233</v>
      </c>
      <c r="O118" s="81">
        <v>1</v>
      </c>
      <c r="P118" s="80" t="s">
        <v>24950</v>
      </c>
      <c r="Q118" s="36" t="s">
        <v>24950</v>
      </c>
      <c r="R118" s="36"/>
      <c r="S118" s="36"/>
      <c r="T118" s="36" t="s">
        <v>27975</v>
      </c>
      <c r="U118" s="36" t="s">
        <v>27968</v>
      </c>
      <c r="V118" s="121" t="str">
        <f t="shared" si="1"/>
        <v>Blackstone Real Estate Associates Europe VI</v>
      </c>
    </row>
    <row r="119" spans="1:22" x14ac:dyDescent="0.35">
      <c r="A119" s="111">
        <v>0</v>
      </c>
      <c r="B119" s="34" t="s">
        <v>28036</v>
      </c>
      <c r="C119" s="40" t="s">
        <v>28037</v>
      </c>
      <c r="D119" s="38" t="s">
        <v>28037</v>
      </c>
      <c r="E119" s="42" t="s">
        <v>858</v>
      </c>
      <c r="F119" s="35" t="s">
        <v>24949</v>
      </c>
      <c r="G119" s="77" t="s">
        <v>27928</v>
      </c>
      <c r="H119" s="78" t="s">
        <v>4149</v>
      </c>
      <c r="I119" s="78" t="s">
        <v>27929</v>
      </c>
      <c r="J119" s="78" t="s">
        <v>27929</v>
      </c>
      <c r="K119" s="42" t="s">
        <v>27929</v>
      </c>
      <c r="L119" s="79" t="s">
        <v>233</v>
      </c>
      <c r="M119" s="80" t="s">
        <v>28028</v>
      </c>
      <c r="N119" s="81" t="s">
        <v>233</v>
      </c>
      <c r="O119" s="81">
        <v>1</v>
      </c>
      <c r="P119" s="80" t="s">
        <v>24950</v>
      </c>
      <c r="Q119" s="36" t="s">
        <v>24950</v>
      </c>
      <c r="R119" s="36"/>
      <c r="S119" s="36"/>
      <c r="T119" s="36" t="s">
        <v>27975</v>
      </c>
      <c r="U119" s="36" t="s">
        <v>27968</v>
      </c>
      <c r="V119" s="121" t="str">
        <f t="shared" si="1"/>
        <v>Cortland Enhanced Value Fund VI GP, LLC</v>
      </c>
    </row>
    <row r="120" spans="1:22" x14ac:dyDescent="0.35">
      <c r="A120" s="111">
        <v>0</v>
      </c>
      <c r="B120" s="34" t="s">
        <v>28038</v>
      </c>
      <c r="C120" s="40" t="s">
        <v>28039</v>
      </c>
      <c r="D120" s="38"/>
      <c r="E120" s="42" t="s">
        <v>893</v>
      </c>
      <c r="F120" s="35" t="s">
        <v>24949</v>
      </c>
      <c r="G120" s="77" t="s">
        <v>27928</v>
      </c>
      <c r="H120" s="78" t="s">
        <v>27985</v>
      </c>
      <c r="I120" s="78" t="s">
        <v>27985</v>
      </c>
      <c r="J120" s="78" t="s">
        <v>27929</v>
      </c>
      <c r="K120" s="42" t="s">
        <v>27929</v>
      </c>
      <c r="L120" s="79" t="s">
        <v>233</v>
      </c>
      <c r="M120" s="80" t="s">
        <v>27993</v>
      </c>
      <c r="N120" s="81" t="s">
        <v>233</v>
      </c>
      <c r="O120" s="81" t="s">
        <v>233</v>
      </c>
      <c r="P120" s="80" t="s">
        <v>24950</v>
      </c>
      <c r="Q120" s="36" t="s">
        <v>24950</v>
      </c>
      <c r="R120" s="36"/>
      <c r="S120" s="36"/>
      <c r="T120" s="36" t="s">
        <v>27975</v>
      </c>
      <c r="U120" s="36" t="s">
        <v>27968</v>
      </c>
      <c r="V120" s="121">
        <f t="shared" si="1"/>
        <v>0</v>
      </c>
    </row>
    <row r="121" spans="1:22" x14ac:dyDescent="0.35">
      <c r="A121" s="111">
        <v>0</v>
      </c>
      <c r="B121" s="34" t="s">
        <v>28040</v>
      </c>
      <c r="C121" s="40" t="s">
        <v>28041</v>
      </c>
      <c r="D121" s="38"/>
      <c r="E121" s="42" t="s">
        <v>893</v>
      </c>
      <c r="F121" s="35" t="s">
        <v>24949</v>
      </c>
      <c r="G121" s="77" t="s">
        <v>27928</v>
      </c>
      <c r="H121" s="78" t="s">
        <v>27985</v>
      </c>
      <c r="I121" s="78" t="s">
        <v>27985</v>
      </c>
      <c r="J121" s="78" t="s">
        <v>27929</v>
      </c>
      <c r="K121" s="42" t="s">
        <v>27929</v>
      </c>
      <c r="L121" s="79" t="s">
        <v>233</v>
      </c>
      <c r="M121" s="80" t="s">
        <v>27993</v>
      </c>
      <c r="N121" s="81" t="s">
        <v>233</v>
      </c>
      <c r="O121" s="81" t="s">
        <v>233</v>
      </c>
      <c r="P121" s="80" t="s">
        <v>24950</v>
      </c>
      <c r="Q121" s="36" t="s">
        <v>24950</v>
      </c>
      <c r="R121" s="36"/>
      <c r="S121" s="36"/>
      <c r="T121" s="36" t="s">
        <v>27975</v>
      </c>
      <c r="U121" s="36" t="s">
        <v>27968</v>
      </c>
      <c r="V121" s="121">
        <f t="shared" si="1"/>
        <v>0</v>
      </c>
    </row>
    <row r="122" spans="1:22" x14ac:dyDescent="0.35">
      <c r="A122" s="111">
        <v>0</v>
      </c>
      <c r="B122" s="34" t="s">
        <v>28042</v>
      </c>
      <c r="C122" s="40" t="s">
        <v>28043</v>
      </c>
      <c r="D122" s="38"/>
      <c r="E122" s="42" t="s">
        <v>893</v>
      </c>
      <c r="F122" s="35" t="s">
        <v>24949</v>
      </c>
      <c r="G122" s="77" t="s">
        <v>28044</v>
      </c>
      <c r="H122" s="78" t="s">
        <v>27929</v>
      </c>
      <c r="I122" s="78" t="s">
        <v>27929</v>
      </c>
      <c r="J122" s="78" t="s">
        <v>27929</v>
      </c>
      <c r="K122" s="42" t="s">
        <v>27929</v>
      </c>
      <c r="L122" s="79" t="s">
        <v>28045</v>
      </c>
      <c r="M122" s="80" t="s">
        <v>28045</v>
      </c>
      <c r="N122" s="81" t="s">
        <v>233</v>
      </c>
      <c r="O122" s="81" t="s">
        <v>233</v>
      </c>
      <c r="P122" s="80" t="e">
        <v>#N/A</v>
      </c>
      <c r="Q122" s="36" t="s">
        <v>24950</v>
      </c>
      <c r="R122" s="36"/>
      <c r="S122" s="36"/>
      <c r="T122" s="36" t="s">
        <v>27931</v>
      </c>
      <c r="U122" s="36" t="s">
        <v>27968</v>
      </c>
      <c r="V122" s="121">
        <f t="shared" si="1"/>
        <v>0</v>
      </c>
    </row>
    <row r="123" spans="1:22" x14ac:dyDescent="0.35">
      <c r="A123" s="111">
        <v>0</v>
      </c>
      <c r="B123" s="34" t="s">
        <v>28046</v>
      </c>
      <c r="C123" s="40" t="s">
        <v>28047</v>
      </c>
      <c r="D123" s="38"/>
      <c r="E123" s="42" t="s">
        <v>893</v>
      </c>
      <c r="F123" s="35" t="s">
        <v>24949</v>
      </c>
      <c r="G123" s="77" t="s">
        <v>28044</v>
      </c>
      <c r="H123" s="78" t="s">
        <v>27929</v>
      </c>
      <c r="I123" s="78" t="s">
        <v>27929</v>
      </c>
      <c r="J123" s="78" t="s">
        <v>27929</v>
      </c>
      <c r="K123" s="42" t="s">
        <v>27929</v>
      </c>
      <c r="L123" s="79" t="s">
        <v>28045</v>
      </c>
      <c r="M123" s="80" t="s">
        <v>28045</v>
      </c>
      <c r="N123" s="81" t="s">
        <v>233</v>
      </c>
      <c r="O123" s="81" t="s">
        <v>233</v>
      </c>
      <c r="P123" s="80" t="e">
        <v>#N/A</v>
      </c>
      <c r="Q123" s="36" t="s">
        <v>24950</v>
      </c>
      <c r="R123" s="36"/>
      <c r="S123" s="36"/>
      <c r="T123" s="36" t="s">
        <v>27931</v>
      </c>
      <c r="U123" s="36" t="s">
        <v>27968</v>
      </c>
      <c r="V123" s="121">
        <f t="shared" si="1"/>
        <v>0</v>
      </c>
    </row>
    <row r="124" spans="1:22" x14ac:dyDescent="0.35">
      <c r="A124" s="111">
        <v>0</v>
      </c>
      <c r="B124" s="34" t="s">
        <v>28048</v>
      </c>
      <c r="C124" s="40" t="s">
        <v>28049</v>
      </c>
      <c r="D124" s="38"/>
      <c r="E124" s="42" t="s">
        <v>893</v>
      </c>
      <c r="F124" s="35" t="s">
        <v>24949</v>
      </c>
      <c r="G124" s="77" t="s">
        <v>28044</v>
      </c>
      <c r="H124" s="78" t="s">
        <v>27929</v>
      </c>
      <c r="I124" s="78" t="s">
        <v>27929</v>
      </c>
      <c r="J124" s="78" t="s">
        <v>27929</v>
      </c>
      <c r="K124" s="42" t="s">
        <v>27929</v>
      </c>
      <c r="L124" s="79" t="s">
        <v>28045</v>
      </c>
      <c r="M124" s="80" t="s">
        <v>28045</v>
      </c>
      <c r="N124" s="81" t="s">
        <v>233</v>
      </c>
      <c r="O124" s="81" t="s">
        <v>233</v>
      </c>
      <c r="P124" s="80" t="e">
        <v>#N/A</v>
      </c>
      <c r="Q124" s="36" t="s">
        <v>24950</v>
      </c>
      <c r="R124" s="36"/>
      <c r="S124" s="36"/>
      <c r="T124" s="36" t="s">
        <v>27931</v>
      </c>
      <c r="U124" s="36" t="s">
        <v>27968</v>
      </c>
      <c r="V124" s="121">
        <f t="shared" si="1"/>
        <v>0</v>
      </c>
    </row>
    <row r="125" spans="1:22" x14ac:dyDescent="0.35">
      <c r="A125" s="111" t="s">
        <v>30479</v>
      </c>
      <c r="B125" s="37" t="s">
        <v>25159</v>
      </c>
      <c r="C125" s="40" t="s">
        <v>28050</v>
      </c>
      <c r="D125" s="38" t="s">
        <v>25163</v>
      </c>
      <c r="E125" s="42" t="s">
        <v>893</v>
      </c>
      <c r="F125" s="35" t="s">
        <v>24949</v>
      </c>
      <c r="G125" s="77" t="s">
        <v>27936</v>
      </c>
      <c r="H125" s="78" t="s">
        <v>190</v>
      </c>
      <c r="I125" s="78" t="s">
        <v>27929</v>
      </c>
      <c r="J125" s="78" t="s">
        <v>27929</v>
      </c>
      <c r="K125" s="42" t="s">
        <v>27929</v>
      </c>
      <c r="L125" s="79" t="s">
        <v>28051</v>
      </c>
      <c r="M125" s="80" t="s">
        <v>28051</v>
      </c>
      <c r="N125" s="81" t="s">
        <v>233</v>
      </c>
      <c r="O125" s="81" t="s">
        <v>233</v>
      </c>
      <c r="P125" s="80" t="s">
        <v>24950</v>
      </c>
      <c r="Q125" s="36" t="s">
        <v>24950</v>
      </c>
      <c r="R125" s="36" t="s">
        <v>233</v>
      </c>
      <c r="S125" s="36" t="s">
        <v>233</v>
      </c>
      <c r="T125" s="36" t="s">
        <v>27931</v>
      </c>
      <c r="U125" s="36" t="s">
        <v>27932</v>
      </c>
      <c r="V125" s="121" t="str">
        <f t="shared" si="1"/>
        <v>AC Capitales - Infraestructura</v>
      </c>
    </row>
    <row r="126" spans="1:22" x14ac:dyDescent="0.35">
      <c r="A126" s="111" t="s">
        <v>539</v>
      </c>
      <c r="B126" s="37" t="s">
        <v>538</v>
      </c>
      <c r="C126" s="40" t="s">
        <v>28052</v>
      </c>
      <c r="D126" s="38" t="s">
        <v>25163</v>
      </c>
      <c r="E126" s="42" t="s">
        <v>858</v>
      </c>
      <c r="F126" s="35" t="s">
        <v>24949</v>
      </c>
      <c r="G126" s="77" t="s">
        <v>27936</v>
      </c>
      <c r="H126" s="78" t="s">
        <v>190</v>
      </c>
      <c r="I126" s="78" t="s">
        <v>27929</v>
      </c>
      <c r="J126" s="78" t="s">
        <v>27929</v>
      </c>
      <c r="K126" s="42" t="s">
        <v>27929</v>
      </c>
      <c r="L126" s="79" t="s">
        <v>233</v>
      </c>
      <c r="M126" s="80" t="s">
        <v>28051</v>
      </c>
      <c r="N126" s="81" t="s">
        <v>233</v>
      </c>
      <c r="O126" s="81">
        <v>1</v>
      </c>
      <c r="P126" s="80" t="s">
        <v>24950</v>
      </c>
      <c r="Q126" s="36" t="s">
        <v>24950</v>
      </c>
      <c r="R126" s="36" t="s">
        <v>233</v>
      </c>
      <c r="S126" s="36" t="s">
        <v>233</v>
      </c>
      <c r="T126" s="36" t="s">
        <v>27931</v>
      </c>
      <c r="U126" s="36" t="s">
        <v>27932</v>
      </c>
      <c r="V126" s="121" t="str">
        <f t="shared" si="1"/>
        <v>AC Capitales - Infraestructura</v>
      </c>
    </row>
    <row r="127" spans="1:22" x14ac:dyDescent="0.35">
      <c r="A127" s="111">
        <v>0</v>
      </c>
      <c r="B127" s="37" t="s">
        <v>535</v>
      </c>
      <c r="C127" s="40" t="s">
        <v>28052</v>
      </c>
      <c r="D127" s="38" t="s">
        <v>25165</v>
      </c>
      <c r="E127" s="42" t="s">
        <v>858</v>
      </c>
      <c r="F127" s="35" t="s">
        <v>24949</v>
      </c>
      <c r="G127" s="77" t="s">
        <v>27936</v>
      </c>
      <c r="H127" s="78" t="s">
        <v>190</v>
      </c>
      <c r="I127" s="78" t="s">
        <v>27929</v>
      </c>
      <c r="J127" s="78" t="s">
        <v>27929</v>
      </c>
      <c r="K127" s="42" t="s">
        <v>27929</v>
      </c>
      <c r="L127" s="79" t="s">
        <v>233</v>
      </c>
      <c r="M127" s="80" t="s">
        <v>28051</v>
      </c>
      <c r="N127" s="81" t="s">
        <v>233</v>
      </c>
      <c r="O127" s="81">
        <v>1</v>
      </c>
      <c r="P127" s="80" t="s">
        <v>24950</v>
      </c>
      <c r="Q127" s="36" t="s">
        <v>24950</v>
      </c>
      <c r="R127" s="36" t="s">
        <v>233</v>
      </c>
      <c r="S127" s="36" t="s">
        <v>233</v>
      </c>
      <c r="T127" s="36" t="s">
        <v>27931</v>
      </c>
      <c r="U127" s="36" t="s">
        <v>27932</v>
      </c>
      <c r="V127" s="121" t="str">
        <f t="shared" si="1"/>
        <v>AC Capitales - Infraestructura II</v>
      </c>
    </row>
    <row r="128" spans="1:22" x14ac:dyDescent="0.35">
      <c r="A128" s="111" t="s">
        <v>30480</v>
      </c>
      <c r="B128" s="37" t="s">
        <v>558</v>
      </c>
      <c r="C128" s="40" t="s">
        <v>28053</v>
      </c>
      <c r="D128" s="38" t="s">
        <v>25167</v>
      </c>
      <c r="E128" s="42" t="s">
        <v>858</v>
      </c>
      <c r="F128" s="35" t="s">
        <v>24949</v>
      </c>
      <c r="G128" s="77" t="s">
        <v>27936</v>
      </c>
      <c r="H128" s="78" t="s">
        <v>190</v>
      </c>
      <c r="I128" s="78" t="s">
        <v>27929</v>
      </c>
      <c r="J128" s="78" t="s">
        <v>27929</v>
      </c>
      <c r="K128" s="42" t="s">
        <v>27929</v>
      </c>
      <c r="L128" s="79" t="s">
        <v>233</v>
      </c>
      <c r="M128" s="80" t="s">
        <v>28051</v>
      </c>
      <c r="N128" s="81" t="s">
        <v>233</v>
      </c>
      <c r="O128" s="81">
        <v>1</v>
      </c>
      <c r="P128" s="80" t="s">
        <v>24950</v>
      </c>
      <c r="Q128" s="36" t="s">
        <v>24950</v>
      </c>
      <c r="R128" s="36" t="s">
        <v>233</v>
      </c>
      <c r="S128" s="36" t="s">
        <v>233</v>
      </c>
      <c r="T128" s="36" t="s">
        <v>27931</v>
      </c>
      <c r="U128" s="36" t="s">
        <v>27932</v>
      </c>
      <c r="V128" s="121" t="str">
        <f t="shared" si="1"/>
        <v>Sigma- Infraestructura</v>
      </c>
    </row>
    <row r="129" spans="1:22" x14ac:dyDescent="0.35">
      <c r="A129" s="111">
        <v>0</v>
      </c>
      <c r="B129" s="37" t="s">
        <v>532</v>
      </c>
      <c r="C129" s="40" t="s">
        <v>25168</v>
      </c>
      <c r="D129" s="38" t="s">
        <v>25168</v>
      </c>
      <c r="E129" s="42" t="s">
        <v>858</v>
      </c>
      <c r="F129" s="35" t="s">
        <v>24949</v>
      </c>
      <c r="G129" s="77" t="s">
        <v>27936</v>
      </c>
      <c r="H129" s="78" t="s">
        <v>190</v>
      </c>
      <c r="I129" s="78" t="s">
        <v>27929</v>
      </c>
      <c r="J129" s="78" t="s">
        <v>27929</v>
      </c>
      <c r="K129" s="42" t="s">
        <v>27929</v>
      </c>
      <c r="L129" s="79" t="s">
        <v>233</v>
      </c>
      <c r="M129" s="80" t="s">
        <v>28051</v>
      </c>
      <c r="N129" s="81" t="s">
        <v>233</v>
      </c>
      <c r="O129" s="81">
        <v>1</v>
      </c>
      <c r="P129" s="80" t="s">
        <v>24950</v>
      </c>
      <c r="Q129" s="36" t="s">
        <v>24950</v>
      </c>
      <c r="R129" s="36" t="s">
        <v>233</v>
      </c>
      <c r="S129" s="36" t="s">
        <v>233</v>
      </c>
      <c r="T129" s="36" t="s">
        <v>27931</v>
      </c>
      <c r="U129" s="36" t="s">
        <v>27932</v>
      </c>
      <c r="V129" s="121" t="str">
        <f t="shared" si="1"/>
        <v>Sura Credicorp Infraestructura</v>
      </c>
    </row>
    <row r="130" spans="1:22" x14ac:dyDescent="0.35">
      <c r="A130" s="111">
        <v>0</v>
      </c>
      <c r="B130" s="37" t="s">
        <v>25164</v>
      </c>
      <c r="C130" s="40" t="s">
        <v>28054</v>
      </c>
      <c r="D130" s="38" t="s">
        <v>25171</v>
      </c>
      <c r="E130" s="42" t="s">
        <v>858</v>
      </c>
      <c r="F130" s="35" t="s">
        <v>24949</v>
      </c>
      <c r="G130" s="77" t="s">
        <v>27936</v>
      </c>
      <c r="H130" s="78" t="s">
        <v>190</v>
      </c>
      <c r="I130" s="78" t="s">
        <v>27929</v>
      </c>
      <c r="J130" s="78" t="s">
        <v>27929</v>
      </c>
      <c r="K130" s="42" t="s">
        <v>27929</v>
      </c>
      <c r="L130" s="79" t="s">
        <v>233</v>
      </c>
      <c r="M130" s="80" t="s">
        <v>28051</v>
      </c>
      <c r="N130" s="81" t="s">
        <v>233</v>
      </c>
      <c r="O130" s="81" t="s">
        <v>233</v>
      </c>
      <c r="P130" s="80" t="s">
        <v>24950</v>
      </c>
      <c r="Q130" s="36" t="s">
        <v>24950</v>
      </c>
      <c r="R130" s="36" t="s">
        <v>233</v>
      </c>
      <c r="S130" s="36" t="s">
        <v>233</v>
      </c>
      <c r="T130" s="36" t="s">
        <v>27931</v>
      </c>
      <c r="U130" s="36" t="s">
        <v>27932</v>
      </c>
      <c r="V130" s="121" t="str">
        <f t="shared" ref="V130:V193" si="2">+IFERROR(INDEX($AA:$AA,MATCH($D130,$Z:$Z,0)),$D130)</f>
        <v>Brookfield - Infraestructura</v>
      </c>
    </row>
    <row r="131" spans="1:22" x14ac:dyDescent="0.35">
      <c r="A131" s="111" t="s">
        <v>785</v>
      </c>
      <c r="B131" s="37" t="s">
        <v>784</v>
      </c>
      <c r="C131" s="40" t="s">
        <v>28055</v>
      </c>
      <c r="D131" s="38" t="s">
        <v>25172</v>
      </c>
      <c r="E131" s="42" t="s">
        <v>858</v>
      </c>
      <c r="F131" s="35" t="s">
        <v>24949</v>
      </c>
      <c r="G131" s="77" t="s">
        <v>27936</v>
      </c>
      <c r="H131" s="78" t="s">
        <v>27985</v>
      </c>
      <c r="I131" s="78" t="s">
        <v>28056</v>
      </c>
      <c r="J131" s="78" t="s">
        <v>27929</v>
      </c>
      <c r="K131" s="42" t="s">
        <v>27929</v>
      </c>
      <c r="L131" s="79" t="s">
        <v>28057</v>
      </c>
      <c r="M131" s="80" t="s">
        <v>28057</v>
      </c>
      <c r="N131" s="81" t="s">
        <v>233</v>
      </c>
      <c r="O131" s="81">
        <v>1</v>
      </c>
      <c r="P131" s="80" t="s">
        <v>24950</v>
      </c>
      <c r="Q131" s="36" t="s">
        <v>24950</v>
      </c>
      <c r="R131" s="36" t="s">
        <v>233</v>
      </c>
      <c r="S131" s="36" t="s">
        <v>233</v>
      </c>
      <c r="T131" s="36" t="s">
        <v>27975</v>
      </c>
      <c r="U131" s="36" t="s">
        <v>27968</v>
      </c>
      <c r="V131" s="121" t="str">
        <f t="shared" si="2"/>
        <v>LarraínVial - Energía I</v>
      </c>
    </row>
    <row r="132" spans="1:22" x14ac:dyDescent="0.35">
      <c r="A132" s="111" t="s">
        <v>30481</v>
      </c>
      <c r="B132" s="37" t="s">
        <v>25166</v>
      </c>
      <c r="C132" s="40" t="s">
        <v>28058</v>
      </c>
      <c r="D132" s="38" t="s">
        <v>25175</v>
      </c>
      <c r="E132" s="42" t="s">
        <v>858</v>
      </c>
      <c r="F132" s="35" t="s">
        <v>24949</v>
      </c>
      <c r="G132" s="77" t="s">
        <v>27936</v>
      </c>
      <c r="H132" s="78" t="s">
        <v>27985</v>
      </c>
      <c r="I132" s="78" t="s">
        <v>28056</v>
      </c>
      <c r="J132" s="78" t="s">
        <v>27929</v>
      </c>
      <c r="K132" s="42" t="s">
        <v>27929</v>
      </c>
      <c r="L132" s="79" t="s">
        <v>233</v>
      </c>
      <c r="M132" s="80" t="s">
        <v>28057</v>
      </c>
      <c r="N132" s="81" t="s">
        <v>233</v>
      </c>
      <c r="O132" s="81" t="s">
        <v>233</v>
      </c>
      <c r="P132" s="80" t="s">
        <v>24950</v>
      </c>
      <c r="Q132" s="36" t="s">
        <v>24950</v>
      </c>
      <c r="R132" s="36" t="s">
        <v>233</v>
      </c>
      <c r="S132" s="36" t="s">
        <v>233</v>
      </c>
      <c r="T132" s="36" t="s">
        <v>27975</v>
      </c>
      <c r="U132" s="36" t="s">
        <v>27968</v>
      </c>
      <c r="V132" s="121" t="str">
        <f t="shared" si="2"/>
        <v>ARCM - ARC Fund I</v>
      </c>
    </row>
    <row r="133" spans="1:22" x14ac:dyDescent="0.35">
      <c r="A133" s="111" t="s">
        <v>715</v>
      </c>
      <c r="B133" s="37" t="s">
        <v>713</v>
      </c>
      <c r="C133" s="40" t="s">
        <v>28059</v>
      </c>
      <c r="D133" s="38" t="s">
        <v>25178</v>
      </c>
      <c r="E133" s="42" t="s">
        <v>858</v>
      </c>
      <c r="F133" s="35" t="s">
        <v>24949</v>
      </c>
      <c r="G133" s="77" t="s">
        <v>27936</v>
      </c>
      <c r="H133" s="78" t="s">
        <v>27985</v>
      </c>
      <c r="I133" s="78" t="s">
        <v>28056</v>
      </c>
      <c r="J133" s="78" t="s">
        <v>27929</v>
      </c>
      <c r="K133" s="42" t="s">
        <v>27929</v>
      </c>
      <c r="L133" s="79" t="s">
        <v>233</v>
      </c>
      <c r="M133" s="80" t="s">
        <v>28057</v>
      </c>
      <c r="N133" s="81" t="s">
        <v>233</v>
      </c>
      <c r="O133" s="81">
        <v>1</v>
      </c>
      <c r="P133" s="80" t="s">
        <v>24950</v>
      </c>
      <c r="Q133" s="36" t="s">
        <v>24950</v>
      </c>
      <c r="R133" s="36" t="s">
        <v>233</v>
      </c>
      <c r="S133" s="36" t="s">
        <v>233</v>
      </c>
      <c r="T133" s="36" t="s">
        <v>27975</v>
      </c>
      <c r="U133" s="36" t="s">
        <v>27968</v>
      </c>
      <c r="V133" s="121" t="str">
        <f t="shared" si="2"/>
        <v>ARCM - ARC Fund II</v>
      </c>
    </row>
    <row r="134" spans="1:22" x14ac:dyDescent="0.35">
      <c r="A134" s="111" t="s">
        <v>30482</v>
      </c>
      <c r="B134" s="37" t="s">
        <v>25170</v>
      </c>
      <c r="C134" s="40" t="s">
        <v>28060</v>
      </c>
      <c r="D134" s="38" t="s">
        <v>25181</v>
      </c>
      <c r="E134" s="42" t="s">
        <v>858</v>
      </c>
      <c r="F134" s="35" t="s">
        <v>24949</v>
      </c>
      <c r="G134" s="77" t="s">
        <v>27936</v>
      </c>
      <c r="H134" s="78" t="s">
        <v>27985</v>
      </c>
      <c r="I134" s="78" t="s">
        <v>27973</v>
      </c>
      <c r="J134" s="78" t="s">
        <v>27929</v>
      </c>
      <c r="K134" s="42" t="s">
        <v>27929</v>
      </c>
      <c r="L134" s="79" t="s">
        <v>28061</v>
      </c>
      <c r="M134" s="80" t="s">
        <v>28061</v>
      </c>
      <c r="N134" s="81" t="s">
        <v>233</v>
      </c>
      <c r="O134" s="81" t="s">
        <v>233</v>
      </c>
      <c r="P134" s="80" t="s">
        <v>24950</v>
      </c>
      <c r="Q134" s="36" t="s">
        <v>24950</v>
      </c>
      <c r="R134" s="36" t="s">
        <v>233</v>
      </c>
      <c r="S134" s="36" t="s">
        <v>233</v>
      </c>
      <c r="T134" s="36" t="s">
        <v>27975</v>
      </c>
      <c r="U134" s="36" t="s">
        <v>27932</v>
      </c>
      <c r="V134" s="121" t="str">
        <f t="shared" si="2"/>
        <v>Summa - Mezzanine</v>
      </c>
    </row>
    <row r="135" spans="1:22" x14ac:dyDescent="0.35">
      <c r="A135" s="111" t="s">
        <v>30483</v>
      </c>
      <c r="B135" s="37" t="s">
        <v>508</v>
      </c>
      <c r="C135" s="40" t="s">
        <v>28062</v>
      </c>
      <c r="D135" s="37" t="s">
        <v>25184</v>
      </c>
      <c r="E135" s="42" t="s">
        <v>858</v>
      </c>
      <c r="F135" s="35" t="s">
        <v>24949</v>
      </c>
      <c r="G135" s="77" t="s">
        <v>27936</v>
      </c>
      <c r="H135" s="78" t="s">
        <v>27985</v>
      </c>
      <c r="I135" s="78" t="s">
        <v>27985</v>
      </c>
      <c r="J135" s="78" t="s">
        <v>27929</v>
      </c>
      <c r="K135" s="42" t="s">
        <v>27929</v>
      </c>
      <c r="L135" s="79" t="s">
        <v>28063</v>
      </c>
      <c r="M135" s="80" t="s">
        <v>28063</v>
      </c>
      <c r="N135" s="81" t="s">
        <v>233</v>
      </c>
      <c r="O135" s="81">
        <v>1</v>
      </c>
      <c r="P135" s="80" t="s">
        <v>24950</v>
      </c>
      <c r="Q135" s="36" t="s">
        <v>24950</v>
      </c>
      <c r="R135" s="36" t="s">
        <v>233</v>
      </c>
      <c r="S135" s="36" t="s">
        <v>233</v>
      </c>
      <c r="T135" s="36" t="s">
        <v>27975</v>
      </c>
      <c r="U135" s="36" t="s">
        <v>28064</v>
      </c>
      <c r="V135" s="121" t="str">
        <f t="shared" si="2"/>
        <v>Carlyle Peru</v>
      </c>
    </row>
    <row r="136" spans="1:22" x14ac:dyDescent="0.35">
      <c r="A136" s="111" t="s">
        <v>30484</v>
      </c>
      <c r="B136" s="37" t="s">
        <v>25174</v>
      </c>
      <c r="C136" s="40" t="s">
        <v>28065</v>
      </c>
      <c r="D136" s="38" t="s">
        <v>25186</v>
      </c>
      <c r="E136" s="42" t="s">
        <v>858</v>
      </c>
      <c r="F136" s="35" t="s">
        <v>24949</v>
      </c>
      <c r="G136" s="77" t="s">
        <v>27936</v>
      </c>
      <c r="H136" s="78" t="s">
        <v>27985</v>
      </c>
      <c r="I136" s="78" t="s">
        <v>27985</v>
      </c>
      <c r="J136" s="78" t="s">
        <v>27929</v>
      </c>
      <c r="K136" s="42" t="s">
        <v>27929</v>
      </c>
      <c r="L136" s="79" t="s">
        <v>233</v>
      </c>
      <c r="M136" s="80" t="s">
        <v>28063</v>
      </c>
      <c r="N136" s="81" t="s">
        <v>233</v>
      </c>
      <c r="O136" s="81" t="s">
        <v>233</v>
      </c>
      <c r="P136" s="80" t="s">
        <v>24950</v>
      </c>
      <c r="Q136" s="36" t="s">
        <v>24950</v>
      </c>
      <c r="R136" s="36" t="s">
        <v>233</v>
      </c>
      <c r="S136" s="36" t="s">
        <v>233</v>
      </c>
      <c r="T136" s="36" t="s">
        <v>27975</v>
      </c>
      <c r="U136" s="36" t="s">
        <v>28066</v>
      </c>
      <c r="V136" s="121" t="str">
        <f t="shared" si="2"/>
        <v>Effic Partners - Latam</v>
      </c>
    </row>
    <row r="137" spans="1:22" x14ac:dyDescent="0.35">
      <c r="A137" s="111" t="s">
        <v>30484</v>
      </c>
      <c r="B137" s="37" t="s">
        <v>25177</v>
      </c>
      <c r="C137" s="40" t="s">
        <v>28067</v>
      </c>
      <c r="D137" s="38" t="s">
        <v>25188</v>
      </c>
      <c r="E137" s="42" t="s">
        <v>858</v>
      </c>
      <c r="F137" s="35" t="s">
        <v>24949</v>
      </c>
      <c r="G137" s="77" t="s">
        <v>27936</v>
      </c>
      <c r="H137" s="78" t="s">
        <v>27985</v>
      </c>
      <c r="I137" s="78" t="s">
        <v>27985</v>
      </c>
      <c r="J137" s="78" t="s">
        <v>27929</v>
      </c>
      <c r="K137" s="42" t="s">
        <v>27929</v>
      </c>
      <c r="L137" s="79" t="s">
        <v>233</v>
      </c>
      <c r="M137" s="80" t="s">
        <v>28063</v>
      </c>
      <c r="N137" s="81" t="s">
        <v>233</v>
      </c>
      <c r="O137" s="81" t="s">
        <v>233</v>
      </c>
      <c r="P137" s="80" t="s">
        <v>24950</v>
      </c>
      <c r="Q137" s="36" t="s">
        <v>24950</v>
      </c>
      <c r="R137" s="36"/>
      <c r="S137" s="36"/>
      <c r="T137" s="36" t="s">
        <v>27975</v>
      </c>
      <c r="U137" s="36" t="s">
        <v>27932</v>
      </c>
      <c r="V137" s="121" t="str">
        <f t="shared" si="2"/>
        <v>Access Seaf - Latam</v>
      </c>
    </row>
    <row r="138" spans="1:22" x14ac:dyDescent="0.35">
      <c r="A138" s="111" t="s">
        <v>30431</v>
      </c>
      <c r="B138" s="37" t="s">
        <v>25180</v>
      </c>
      <c r="C138" s="40" t="s">
        <v>28068</v>
      </c>
      <c r="D138" s="38" t="s">
        <v>25190</v>
      </c>
      <c r="E138" s="42" t="s">
        <v>858</v>
      </c>
      <c r="F138" s="35" t="s">
        <v>24949</v>
      </c>
      <c r="G138" s="77" t="s">
        <v>27936</v>
      </c>
      <c r="H138" s="78" t="s">
        <v>27985</v>
      </c>
      <c r="I138" s="78" t="s">
        <v>27985</v>
      </c>
      <c r="J138" s="78" t="s">
        <v>27929</v>
      </c>
      <c r="K138" s="42" t="s">
        <v>27929</v>
      </c>
      <c r="L138" s="79" t="s">
        <v>233</v>
      </c>
      <c r="M138" s="80" t="s">
        <v>28063</v>
      </c>
      <c r="N138" s="81" t="s">
        <v>233</v>
      </c>
      <c r="O138" s="81" t="s">
        <v>233</v>
      </c>
      <c r="P138" s="80" t="s">
        <v>24950</v>
      </c>
      <c r="Q138" s="36" t="s">
        <v>24950</v>
      </c>
      <c r="R138" s="36" t="s">
        <v>233</v>
      </c>
      <c r="S138" s="36" t="s">
        <v>233</v>
      </c>
      <c r="T138" s="36" t="s">
        <v>27975</v>
      </c>
      <c r="U138" s="36" t="s">
        <v>27932</v>
      </c>
      <c r="V138" s="121" t="str">
        <f t="shared" si="2"/>
        <v>Summa - Trasandino</v>
      </c>
    </row>
    <row r="139" spans="1:22" x14ac:dyDescent="0.35">
      <c r="A139" s="111" t="s">
        <v>30485</v>
      </c>
      <c r="B139" s="37" t="s">
        <v>25183</v>
      </c>
      <c r="C139" s="40" t="s">
        <v>28069</v>
      </c>
      <c r="D139" s="38" t="s">
        <v>25191</v>
      </c>
      <c r="E139" s="42" t="s">
        <v>858</v>
      </c>
      <c r="F139" s="35" t="s">
        <v>24949</v>
      </c>
      <c r="G139" s="77" t="s">
        <v>27936</v>
      </c>
      <c r="H139" s="78" t="s">
        <v>27985</v>
      </c>
      <c r="I139" s="78" t="s">
        <v>27985</v>
      </c>
      <c r="J139" s="78" t="s">
        <v>27929</v>
      </c>
      <c r="K139" s="42" t="s">
        <v>27929</v>
      </c>
      <c r="L139" s="79" t="s">
        <v>233</v>
      </c>
      <c r="M139" s="80" t="s">
        <v>28063</v>
      </c>
      <c r="N139" s="81" t="s">
        <v>233</v>
      </c>
      <c r="O139" s="81" t="s">
        <v>233</v>
      </c>
      <c r="P139" s="80" t="s">
        <v>24950</v>
      </c>
      <c r="Q139" s="36" t="s">
        <v>24950</v>
      </c>
      <c r="R139" s="36"/>
      <c r="S139" s="36"/>
      <c r="T139" s="36" t="s">
        <v>27975</v>
      </c>
      <c r="U139" s="36" t="s">
        <v>27932</v>
      </c>
      <c r="V139" s="121" t="str">
        <f t="shared" si="2"/>
        <v>Access Seaf - Trasandino</v>
      </c>
    </row>
    <row r="140" spans="1:22" x14ac:dyDescent="0.35">
      <c r="A140" s="111" t="s">
        <v>30486</v>
      </c>
      <c r="B140" s="37" t="s">
        <v>25185</v>
      </c>
      <c r="C140" s="40" t="s">
        <v>28070</v>
      </c>
      <c r="D140" s="38" t="s">
        <v>25192</v>
      </c>
      <c r="E140" s="42" t="s">
        <v>893</v>
      </c>
      <c r="F140" s="35" t="s">
        <v>24949</v>
      </c>
      <c r="G140" s="77" t="s">
        <v>27936</v>
      </c>
      <c r="H140" s="78" t="s">
        <v>27985</v>
      </c>
      <c r="I140" s="78" t="s">
        <v>27985</v>
      </c>
      <c r="J140" s="78" t="s">
        <v>27929</v>
      </c>
      <c r="K140" s="42" t="s">
        <v>27929</v>
      </c>
      <c r="L140" s="79" t="s">
        <v>233</v>
      </c>
      <c r="M140" s="80" t="s">
        <v>28063</v>
      </c>
      <c r="N140" s="81" t="s">
        <v>233</v>
      </c>
      <c r="O140" s="81" t="s">
        <v>233</v>
      </c>
      <c r="P140" s="80" t="s">
        <v>24950</v>
      </c>
      <c r="Q140" s="36" t="s">
        <v>24950</v>
      </c>
      <c r="R140" s="36" t="s">
        <v>233</v>
      </c>
      <c r="S140" s="36" t="s">
        <v>233</v>
      </c>
      <c r="T140" s="36" t="s">
        <v>27975</v>
      </c>
      <c r="U140" s="36" t="s">
        <v>27932</v>
      </c>
      <c r="V140" s="121" t="str">
        <f t="shared" si="2"/>
        <v>Enfoca - Descubridor I</v>
      </c>
    </row>
    <row r="141" spans="1:22" x14ac:dyDescent="0.35">
      <c r="A141" s="111" t="s">
        <v>30487</v>
      </c>
      <c r="B141" s="37" t="s">
        <v>25187</v>
      </c>
      <c r="C141" s="40" t="s">
        <v>28071</v>
      </c>
      <c r="D141" s="38" t="s">
        <v>25193</v>
      </c>
      <c r="E141" s="42" t="s">
        <v>893</v>
      </c>
      <c r="F141" s="35" t="s">
        <v>24949</v>
      </c>
      <c r="G141" s="77" t="s">
        <v>27936</v>
      </c>
      <c r="H141" s="78" t="s">
        <v>27985</v>
      </c>
      <c r="I141" s="78" t="s">
        <v>27985</v>
      </c>
      <c r="J141" s="78" t="s">
        <v>27929</v>
      </c>
      <c r="K141" s="42" t="s">
        <v>27929</v>
      </c>
      <c r="L141" s="79" t="s">
        <v>233</v>
      </c>
      <c r="M141" s="80" t="s">
        <v>28063</v>
      </c>
      <c r="N141" s="81" t="s">
        <v>233</v>
      </c>
      <c r="O141" s="81" t="s">
        <v>233</v>
      </c>
      <c r="P141" s="80" t="s">
        <v>24950</v>
      </c>
      <c r="Q141" s="36" t="s">
        <v>24950</v>
      </c>
      <c r="R141" s="36" t="s">
        <v>233</v>
      </c>
      <c r="S141" s="36" t="s">
        <v>233</v>
      </c>
      <c r="T141" s="36" t="s">
        <v>27975</v>
      </c>
      <c r="U141" s="36" t="s">
        <v>27932</v>
      </c>
      <c r="V141" s="121" t="str">
        <f t="shared" si="2"/>
        <v>Enfoca - Descubridor II</v>
      </c>
    </row>
    <row r="142" spans="1:22" x14ac:dyDescent="0.35">
      <c r="A142" s="111">
        <v>0</v>
      </c>
      <c r="B142" s="37" t="s">
        <v>25189</v>
      </c>
      <c r="C142" s="40" t="s">
        <v>28072</v>
      </c>
      <c r="D142" s="38" t="s">
        <v>25195</v>
      </c>
      <c r="E142" s="42" t="s">
        <v>858</v>
      </c>
      <c r="F142" s="35" t="s">
        <v>24949</v>
      </c>
      <c r="G142" s="77" t="s">
        <v>27936</v>
      </c>
      <c r="H142" s="78" t="s">
        <v>27985</v>
      </c>
      <c r="I142" s="78" t="s">
        <v>27985</v>
      </c>
      <c r="J142" s="78" t="s">
        <v>27929</v>
      </c>
      <c r="K142" s="42" t="s">
        <v>27929</v>
      </c>
      <c r="L142" s="79" t="s">
        <v>233</v>
      </c>
      <c r="M142" s="80" t="s">
        <v>28063</v>
      </c>
      <c r="N142" s="81" t="s">
        <v>233</v>
      </c>
      <c r="O142" s="81" t="s">
        <v>233</v>
      </c>
      <c r="P142" s="80" t="s">
        <v>24950</v>
      </c>
      <c r="Q142" s="36" t="s">
        <v>24950</v>
      </c>
      <c r="R142" s="36" t="s">
        <v>233</v>
      </c>
      <c r="S142" s="36" t="s">
        <v>233</v>
      </c>
      <c r="T142" s="36" t="s">
        <v>27975</v>
      </c>
      <c r="U142" s="36" t="s">
        <v>27932</v>
      </c>
      <c r="V142" s="121" t="str">
        <f t="shared" si="2"/>
        <v>Enfoca - Discovery I</v>
      </c>
    </row>
    <row r="143" spans="1:22" x14ac:dyDescent="0.35">
      <c r="A143" s="111" t="s">
        <v>526</v>
      </c>
      <c r="B143" s="37" t="s">
        <v>525</v>
      </c>
      <c r="C143" s="40" t="s">
        <v>28073</v>
      </c>
      <c r="D143" s="38" t="s">
        <v>25197</v>
      </c>
      <c r="E143" s="42" t="s">
        <v>893</v>
      </c>
      <c r="F143" s="35" t="s">
        <v>24949</v>
      </c>
      <c r="G143" s="77" t="s">
        <v>27936</v>
      </c>
      <c r="H143" s="78" t="s">
        <v>27985</v>
      </c>
      <c r="I143" s="78" t="s">
        <v>27985</v>
      </c>
      <c r="J143" s="78" t="s">
        <v>27929</v>
      </c>
      <c r="K143" s="42" t="s">
        <v>27929</v>
      </c>
      <c r="L143" s="79" t="s">
        <v>233</v>
      </c>
      <c r="M143" s="80" t="s">
        <v>28063</v>
      </c>
      <c r="N143" s="81" t="s">
        <v>233</v>
      </c>
      <c r="O143" s="81">
        <v>1</v>
      </c>
      <c r="P143" s="80" t="s">
        <v>24950</v>
      </c>
      <c r="Q143" s="36" t="s">
        <v>24950</v>
      </c>
      <c r="R143" s="36" t="s">
        <v>233</v>
      </c>
      <c r="S143" s="36" t="s">
        <v>233</v>
      </c>
      <c r="T143" s="36" t="s">
        <v>27975</v>
      </c>
      <c r="U143" s="36" t="s">
        <v>27932</v>
      </c>
      <c r="V143" s="121" t="str">
        <f t="shared" si="2"/>
        <v>Kandeo - II Private Equity</v>
      </c>
    </row>
    <row r="144" spans="1:22" x14ac:dyDescent="0.35">
      <c r="A144" s="111" t="s">
        <v>527</v>
      </c>
      <c r="B144" s="37" t="s">
        <v>527</v>
      </c>
      <c r="C144" s="40" t="s">
        <v>28074</v>
      </c>
      <c r="D144" s="38" t="s">
        <v>25198</v>
      </c>
      <c r="E144" s="42" t="s">
        <v>858</v>
      </c>
      <c r="F144" s="35" t="s">
        <v>24949</v>
      </c>
      <c r="G144" s="77" t="s">
        <v>27936</v>
      </c>
      <c r="H144" s="78" t="s">
        <v>27985</v>
      </c>
      <c r="I144" s="78" t="s">
        <v>27985</v>
      </c>
      <c r="J144" s="78" t="s">
        <v>27929</v>
      </c>
      <c r="K144" s="42" t="s">
        <v>27929</v>
      </c>
      <c r="L144" s="79" t="s">
        <v>233</v>
      </c>
      <c r="M144" s="80" t="s">
        <v>28063</v>
      </c>
      <c r="N144" s="81" t="s">
        <v>233</v>
      </c>
      <c r="O144" s="81">
        <v>1</v>
      </c>
      <c r="P144" s="80" t="s">
        <v>24950</v>
      </c>
      <c r="Q144" s="36" t="s">
        <v>24950</v>
      </c>
      <c r="R144" s="36" t="s">
        <v>233</v>
      </c>
      <c r="S144" s="36" t="s">
        <v>233</v>
      </c>
      <c r="T144" s="36" t="s">
        <v>27975</v>
      </c>
      <c r="U144" s="36" t="s">
        <v>27932</v>
      </c>
      <c r="V144" s="121" t="str">
        <f t="shared" si="2"/>
        <v>Macrocapitales - Fortaleza</v>
      </c>
    </row>
    <row r="145" spans="1:22" x14ac:dyDescent="0.35">
      <c r="A145" s="111" t="s">
        <v>30488</v>
      </c>
      <c r="B145" s="37" t="s">
        <v>550</v>
      </c>
      <c r="C145" s="40" t="s">
        <v>28075</v>
      </c>
      <c r="D145" s="38" t="s">
        <v>25199</v>
      </c>
      <c r="E145" s="42" t="s">
        <v>858</v>
      </c>
      <c r="F145" s="35" t="s">
        <v>24949</v>
      </c>
      <c r="G145" s="77" t="s">
        <v>27936</v>
      </c>
      <c r="H145" s="78" t="s">
        <v>27985</v>
      </c>
      <c r="I145" s="78" t="s">
        <v>27985</v>
      </c>
      <c r="J145" s="78" t="s">
        <v>27929</v>
      </c>
      <c r="K145" s="42" t="s">
        <v>27929</v>
      </c>
      <c r="L145" s="79" t="s">
        <v>233</v>
      </c>
      <c r="M145" s="80" t="s">
        <v>28063</v>
      </c>
      <c r="N145" s="81" t="s">
        <v>233</v>
      </c>
      <c r="O145" s="81">
        <v>1</v>
      </c>
      <c r="P145" s="80" t="s">
        <v>24950</v>
      </c>
      <c r="Q145" s="36" t="s">
        <v>24950</v>
      </c>
      <c r="R145" s="36" t="s">
        <v>233</v>
      </c>
      <c r="S145" s="36" t="s">
        <v>233</v>
      </c>
      <c r="T145" s="36" t="s">
        <v>27975</v>
      </c>
      <c r="U145" s="36" t="s">
        <v>27932</v>
      </c>
      <c r="V145" s="121" t="str">
        <f t="shared" si="2"/>
        <v xml:space="preserve">Faro Capital - Fondo de Inversión Retail </v>
      </c>
    </row>
    <row r="146" spans="1:22" x14ac:dyDescent="0.35">
      <c r="A146" s="111" t="s">
        <v>30431</v>
      </c>
      <c r="B146" s="37" t="s">
        <v>25194</v>
      </c>
      <c r="C146" s="40" t="s">
        <v>28076</v>
      </c>
      <c r="D146" s="38" t="s">
        <v>25201</v>
      </c>
      <c r="E146" s="42" t="s">
        <v>858</v>
      </c>
      <c r="F146" s="35" t="s">
        <v>24949</v>
      </c>
      <c r="G146" s="77" t="s">
        <v>27936</v>
      </c>
      <c r="H146" s="78" t="s">
        <v>27985</v>
      </c>
      <c r="I146" s="78" t="s">
        <v>27985</v>
      </c>
      <c r="J146" s="78" t="s">
        <v>27929</v>
      </c>
      <c r="K146" s="42" t="s">
        <v>27929</v>
      </c>
      <c r="L146" s="79" t="s">
        <v>233</v>
      </c>
      <c r="M146" s="80" t="s">
        <v>28063</v>
      </c>
      <c r="N146" s="81" t="s">
        <v>233</v>
      </c>
      <c r="O146" s="81" t="s">
        <v>233</v>
      </c>
      <c r="P146" s="80" t="s">
        <v>24950</v>
      </c>
      <c r="Q146" s="36" t="s">
        <v>24950</v>
      </c>
      <c r="R146" s="36" t="s">
        <v>233</v>
      </c>
      <c r="S146" s="36" t="s">
        <v>233</v>
      </c>
      <c r="T146" s="36" t="s">
        <v>27975</v>
      </c>
      <c r="U146" s="36" t="s">
        <v>27932</v>
      </c>
      <c r="V146" s="121" t="str">
        <f t="shared" si="2"/>
        <v>Faro - Capital Privado</v>
      </c>
    </row>
    <row r="147" spans="1:22" x14ac:dyDescent="0.35">
      <c r="A147" s="111" t="s">
        <v>546</v>
      </c>
      <c r="B147" s="37" t="s">
        <v>545</v>
      </c>
      <c r="C147" s="40" t="s">
        <v>25203</v>
      </c>
      <c r="D147" s="38" t="s">
        <v>25203</v>
      </c>
      <c r="E147" s="42" t="s">
        <v>858</v>
      </c>
      <c r="F147" s="35" t="s">
        <v>24949</v>
      </c>
      <c r="G147" s="77" t="s">
        <v>27936</v>
      </c>
      <c r="H147" s="78" t="s">
        <v>27985</v>
      </c>
      <c r="I147" s="78" t="s">
        <v>27985</v>
      </c>
      <c r="J147" s="78" t="s">
        <v>27929</v>
      </c>
      <c r="K147" s="42" t="s">
        <v>27929</v>
      </c>
      <c r="L147" s="79" t="s">
        <v>233</v>
      </c>
      <c r="M147" s="80" t="s">
        <v>28063</v>
      </c>
      <c r="N147" s="81" t="s">
        <v>233</v>
      </c>
      <c r="O147" s="81">
        <v>1</v>
      </c>
      <c r="P147" s="80" t="s">
        <v>24950</v>
      </c>
      <c r="Q147" s="36" t="s">
        <v>24950</v>
      </c>
      <c r="R147" s="36"/>
      <c r="S147" s="36"/>
      <c r="T147" s="36" t="s">
        <v>27975</v>
      </c>
      <c r="U147" s="36" t="s">
        <v>27932</v>
      </c>
      <c r="V147" s="121" t="str">
        <f t="shared" si="2"/>
        <v>Enfoca - Descubridor 1</v>
      </c>
    </row>
    <row r="148" spans="1:22" x14ac:dyDescent="0.35">
      <c r="A148" s="111" t="s">
        <v>549</v>
      </c>
      <c r="B148" s="37" t="s">
        <v>548</v>
      </c>
      <c r="C148" s="40" t="s">
        <v>25205</v>
      </c>
      <c r="D148" s="38" t="s">
        <v>25205</v>
      </c>
      <c r="E148" s="42" t="s">
        <v>858</v>
      </c>
      <c r="F148" s="35" t="s">
        <v>24949</v>
      </c>
      <c r="G148" s="77" t="s">
        <v>27936</v>
      </c>
      <c r="H148" s="78" t="s">
        <v>27985</v>
      </c>
      <c r="I148" s="78" t="s">
        <v>27985</v>
      </c>
      <c r="J148" s="78" t="s">
        <v>27929</v>
      </c>
      <c r="K148" s="42" t="s">
        <v>27929</v>
      </c>
      <c r="L148" s="79" t="s">
        <v>233</v>
      </c>
      <c r="M148" s="80" t="s">
        <v>28063</v>
      </c>
      <c r="N148" s="81" t="s">
        <v>233</v>
      </c>
      <c r="O148" s="81">
        <v>1</v>
      </c>
      <c r="P148" s="80" t="s">
        <v>24950</v>
      </c>
      <c r="Q148" s="36" t="s">
        <v>24950</v>
      </c>
      <c r="R148" s="36"/>
      <c r="S148" s="36"/>
      <c r="T148" s="36" t="s">
        <v>27975</v>
      </c>
      <c r="U148" s="36" t="s">
        <v>27932</v>
      </c>
      <c r="V148" s="121" t="str">
        <f t="shared" si="2"/>
        <v>Enfoca - Descubridor 2</v>
      </c>
    </row>
    <row r="149" spans="1:22" x14ac:dyDescent="0.35">
      <c r="A149" s="111" t="s">
        <v>30489</v>
      </c>
      <c r="B149" s="37" t="s">
        <v>542</v>
      </c>
      <c r="C149" s="40" t="s">
        <v>28077</v>
      </c>
      <c r="D149" s="38" t="s">
        <v>25206</v>
      </c>
      <c r="E149" s="42" t="s">
        <v>893</v>
      </c>
      <c r="F149" s="35" t="s">
        <v>24949</v>
      </c>
      <c r="G149" s="77" t="s">
        <v>27936</v>
      </c>
      <c r="H149" s="78" t="s">
        <v>4149</v>
      </c>
      <c r="I149" s="78" t="s">
        <v>27929</v>
      </c>
      <c r="J149" s="78" t="s">
        <v>27929</v>
      </c>
      <c r="K149" s="42" t="s">
        <v>27929</v>
      </c>
      <c r="L149" s="79" t="s">
        <v>28078</v>
      </c>
      <c r="M149" s="80" t="s">
        <v>28078</v>
      </c>
      <c r="N149" s="81" t="s">
        <v>233</v>
      </c>
      <c r="O149" s="81">
        <v>1</v>
      </c>
      <c r="P149" s="80" t="s">
        <v>24950</v>
      </c>
      <c r="Q149" s="36" t="s">
        <v>24950</v>
      </c>
      <c r="R149" s="36" t="s">
        <v>233</v>
      </c>
      <c r="S149" s="36" t="s">
        <v>233</v>
      </c>
      <c r="T149" s="36" t="s">
        <v>27931</v>
      </c>
      <c r="U149" s="36" t="s">
        <v>27932</v>
      </c>
      <c r="V149" s="121" t="str">
        <f t="shared" si="2"/>
        <v>BCP Fondo Inmobiliario</v>
      </c>
    </row>
    <row r="150" spans="1:22" x14ac:dyDescent="0.35">
      <c r="A150" s="111" t="s">
        <v>30490</v>
      </c>
      <c r="B150" s="37" t="s">
        <v>25200</v>
      </c>
      <c r="C150" s="40" t="s">
        <v>28079</v>
      </c>
      <c r="D150" s="38" t="s">
        <v>25208</v>
      </c>
      <c r="E150" s="42" t="s">
        <v>858</v>
      </c>
      <c r="F150" s="35" t="s">
        <v>24949</v>
      </c>
      <c r="G150" s="77" t="s">
        <v>27936</v>
      </c>
      <c r="H150" s="78" t="s">
        <v>4149</v>
      </c>
      <c r="I150" s="78" t="s">
        <v>27929</v>
      </c>
      <c r="J150" s="78" t="s">
        <v>27929</v>
      </c>
      <c r="K150" s="42" t="s">
        <v>27929</v>
      </c>
      <c r="L150" s="79" t="s">
        <v>233</v>
      </c>
      <c r="M150" s="80" t="s">
        <v>28078</v>
      </c>
      <c r="N150" s="81" t="s">
        <v>233</v>
      </c>
      <c r="O150" s="81" t="s">
        <v>233</v>
      </c>
      <c r="P150" s="80" t="s">
        <v>24950</v>
      </c>
      <c r="Q150" s="36" t="s">
        <v>24950</v>
      </c>
      <c r="R150" s="36" t="s">
        <v>233</v>
      </c>
      <c r="S150" s="36" t="s">
        <v>233</v>
      </c>
      <c r="T150" s="36" t="s">
        <v>27931</v>
      </c>
      <c r="U150" s="36" t="s">
        <v>27932</v>
      </c>
      <c r="V150" s="121" t="str">
        <f t="shared" si="2"/>
        <v>Compass - Inmobiliario A</v>
      </c>
    </row>
    <row r="151" spans="1:22" x14ac:dyDescent="0.35">
      <c r="A151" s="111" t="s">
        <v>30491</v>
      </c>
      <c r="B151" s="37" t="s">
        <v>25202</v>
      </c>
      <c r="C151" s="40" t="s">
        <v>28080</v>
      </c>
      <c r="D151" s="38" t="s">
        <v>25210</v>
      </c>
      <c r="E151" s="42" t="s">
        <v>858</v>
      </c>
      <c r="F151" s="35" t="s">
        <v>24949</v>
      </c>
      <c r="G151" s="77" t="s">
        <v>27936</v>
      </c>
      <c r="H151" s="78" t="s">
        <v>4149</v>
      </c>
      <c r="I151" s="78" t="s">
        <v>27929</v>
      </c>
      <c r="J151" s="78" t="s">
        <v>27929</v>
      </c>
      <c r="K151" s="42" t="s">
        <v>27929</v>
      </c>
      <c r="L151" s="79" t="s">
        <v>233</v>
      </c>
      <c r="M151" s="80" t="s">
        <v>28078</v>
      </c>
      <c r="N151" s="81" t="s">
        <v>233</v>
      </c>
      <c r="O151" s="81" t="s">
        <v>233</v>
      </c>
      <c r="P151" s="80" t="s">
        <v>24950</v>
      </c>
      <c r="Q151" s="36" t="s">
        <v>24950</v>
      </c>
      <c r="R151" s="36" t="s">
        <v>233</v>
      </c>
      <c r="S151" s="36" t="s">
        <v>233</v>
      </c>
      <c r="T151" s="36" t="s">
        <v>27931</v>
      </c>
      <c r="U151" s="36" t="s">
        <v>27932</v>
      </c>
      <c r="V151" s="121" t="str">
        <f t="shared" si="2"/>
        <v>Compass - Inmobiliario B</v>
      </c>
    </row>
    <row r="152" spans="1:22" x14ac:dyDescent="0.35">
      <c r="A152" s="111" t="s">
        <v>30492</v>
      </c>
      <c r="B152" s="37" t="s">
        <v>25204</v>
      </c>
      <c r="C152" s="40" t="s">
        <v>28081</v>
      </c>
      <c r="D152" s="38" t="s">
        <v>25212</v>
      </c>
      <c r="E152" s="42" t="s">
        <v>858</v>
      </c>
      <c r="F152" s="35" t="s">
        <v>24949</v>
      </c>
      <c r="G152" s="77" t="s">
        <v>27936</v>
      </c>
      <c r="H152" s="78" t="s">
        <v>4149</v>
      </c>
      <c r="I152" s="78" t="s">
        <v>27929</v>
      </c>
      <c r="J152" s="78" t="s">
        <v>27929</v>
      </c>
      <c r="K152" s="42" t="s">
        <v>27929</v>
      </c>
      <c r="L152" s="79" t="s">
        <v>233</v>
      </c>
      <c r="M152" s="80" t="s">
        <v>28078</v>
      </c>
      <c r="N152" s="81" t="s">
        <v>233</v>
      </c>
      <c r="O152" s="81" t="s">
        <v>233</v>
      </c>
      <c r="P152" s="80" t="s">
        <v>24950</v>
      </c>
      <c r="Q152" s="36" t="s">
        <v>24950</v>
      </c>
      <c r="R152" s="36" t="s">
        <v>233</v>
      </c>
      <c r="S152" s="36" t="s">
        <v>233</v>
      </c>
      <c r="T152" s="36" t="s">
        <v>27931</v>
      </c>
      <c r="U152" s="36" t="s">
        <v>27932</v>
      </c>
      <c r="V152" s="121" t="str">
        <f t="shared" si="2"/>
        <v>AC Capitales - Inmobiliario I</v>
      </c>
    </row>
    <row r="153" spans="1:22" x14ac:dyDescent="0.35">
      <c r="A153" s="111" t="s">
        <v>540</v>
      </c>
      <c r="B153" s="37" t="s">
        <v>540</v>
      </c>
      <c r="C153" s="40" t="s">
        <v>28082</v>
      </c>
      <c r="D153" s="38" t="s">
        <v>25214</v>
      </c>
      <c r="E153" s="42" t="s">
        <v>858</v>
      </c>
      <c r="F153" s="35" t="s">
        <v>24949</v>
      </c>
      <c r="G153" s="77" t="s">
        <v>27936</v>
      </c>
      <c r="H153" s="78" t="s">
        <v>4149</v>
      </c>
      <c r="I153" s="78" t="s">
        <v>27929</v>
      </c>
      <c r="J153" s="78" t="s">
        <v>27929</v>
      </c>
      <c r="K153" s="42" t="s">
        <v>27929</v>
      </c>
      <c r="L153" s="79" t="s">
        <v>233</v>
      </c>
      <c r="M153" s="80" t="s">
        <v>28078</v>
      </c>
      <c r="N153" s="81" t="s">
        <v>233</v>
      </c>
      <c r="O153" s="81">
        <v>1</v>
      </c>
      <c r="P153" s="80" t="s">
        <v>24950</v>
      </c>
      <c r="Q153" s="36" t="s">
        <v>24950</v>
      </c>
      <c r="R153" s="36" t="s">
        <v>233</v>
      </c>
      <c r="S153" s="36" t="s">
        <v>233</v>
      </c>
      <c r="T153" s="36" t="s">
        <v>27931</v>
      </c>
      <c r="U153" s="36" t="s">
        <v>27932</v>
      </c>
      <c r="V153" s="121" t="str">
        <f t="shared" si="2"/>
        <v>AC Capitales - Inmobiliario II</v>
      </c>
    </row>
    <row r="154" spans="1:22" x14ac:dyDescent="0.35">
      <c r="A154" s="111">
        <v>0</v>
      </c>
      <c r="B154" s="37" t="s">
        <v>556</v>
      </c>
      <c r="C154" s="40" t="s">
        <v>28083</v>
      </c>
      <c r="D154" s="38" t="s">
        <v>25215</v>
      </c>
      <c r="E154" s="42" t="s">
        <v>858</v>
      </c>
      <c r="F154" s="35" t="s">
        <v>24949</v>
      </c>
      <c r="G154" s="77" t="s">
        <v>27936</v>
      </c>
      <c r="H154" s="78" t="s">
        <v>4149</v>
      </c>
      <c r="I154" s="78" t="s">
        <v>27929</v>
      </c>
      <c r="J154" s="78" t="s">
        <v>27929</v>
      </c>
      <c r="K154" s="42" t="s">
        <v>27929</v>
      </c>
      <c r="L154" s="79" t="s">
        <v>233</v>
      </c>
      <c r="M154" s="80" t="s">
        <v>28078</v>
      </c>
      <c r="N154" s="81" t="s">
        <v>233</v>
      </c>
      <c r="O154" s="81">
        <v>1</v>
      </c>
      <c r="P154" s="80" t="s">
        <v>24950</v>
      </c>
      <c r="Q154" s="36" t="s">
        <v>24950</v>
      </c>
      <c r="R154" s="36" t="s">
        <v>233</v>
      </c>
      <c r="S154" s="36" t="s">
        <v>233</v>
      </c>
      <c r="T154" s="36" t="s">
        <v>27931</v>
      </c>
      <c r="U154" s="36" t="s">
        <v>27932</v>
      </c>
      <c r="V154" s="121" t="str">
        <f t="shared" si="2"/>
        <v>LarraínVial Colliers - Fibra II</v>
      </c>
    </row>
    <row r="155" spans="1:22" x14ac:dyDescent="0.35">
      <c r="A155" s="111" t="s">
        <v>554</v>
      </c>
      <c r="B155" s="37" t="s">
        <v>553</v>
      </c>
      <c r="C155" s="40" t="s">
        <v>28084</v>
      </c>
      <c r="D155" s="38" t="s">
        <v>25217</v>
      </c>
      <c r="E155" s="42" t="s">
        <v>858</v>
      </c>
      <c r="F155" s="35" t="s">
        <v>24949</v>
      </c>
      <c r="G155" s="77" t="s">
        <v>27936</v>
      </c>
      <c r="H155" s="78" t="s">
        <v>4149</v>
      </c>
      <c r="I155" s="78" t="s">
        <v>27929</v>
      </c>
      <c r="J155" s="78" t="s">
        <v>27929</v>
      </c>
      <c r="K155" s="42" t="s">
        <v>27929</v>
      </c>
      <c r="L155" s="79" t="s">
        <v>233</v>
      </c>
      <c r="M155" s="80" t="s">
        <v>28078</v>
      </c>
      <c r="N155" s="81" t="s">
        <v>233</v>
      </c>
      <c r="O155" s="81">
        <v>1</v>
      </c>
      <c r="P155" s="80" t="s">
        <v>24950</v>
      </c>
      <c r="Q155" s="36" t="s">
        <v>24950</v>
      </c>
      <c r="R155" s="36" t="s">
        <v>233</v>
      </c>
      <c r="S155" s="36" t="s">
        <v>233</v>
      </c>
      <c r="T155" s="36" t="s">
        <v>27931</v>
      </c>
      <c r="U155" s="36" t="s">
        <v>27932</v>
      </c>
      <c r="V155" s="121" t="str">
        <f t="shared" si="2"/>
        <v>LarraínVial Colliers - Fibra III</v>
      </c>
    </row>
    <row r="156" spans="1:22" x14ac:dyDescent="0.35">
      <c r="A156" s="111" t="s">
        <v>30493</v>
      </c>
      <c r="B156" s="37" t="s">
        <v>25211</v>
      </c>
      <c r="C156" s="40" t="s">
        <v>28085</v>
      </c>
      <c r="D156" s="38" t="s">
        <v>25219</v>
      </c>
      <c r="E156" s="42" t="s">
        <v>858</v>
      </c>
      <c r="F156" s="35" t="s">
        <v>24949</v>
      </c>
      <c r="G156" s="77" t="s">
        <v>27936</v>
      </c>
      <c r="H156" s="78" t="s">
        <v>4149</v>
      </c>
      <c r="I156" s="78" t="s">
        <v>27929</v>
      </c>
      <c r="J156" s="78" t="s">
        <v>27929</v>
      </c>
      <c r="K156" s="42" t="s">
        <v>27929</v>
      </c>
      <c r="L156" s="79" t="s">
        <v>233</v>
      </c>
      <c r="M156" s="80" t="s">
        <v>28078</v>
      </c>
      <c r="N156" s="81" t="s">
        <v>233</v>
      </c>
      <c r="O156" s="81" t="s">
        <v>233</v>
      </c>
      <c r="P156" s="80" t="s">
        <v>24950</v>
      </c>
      <c r="Q156" s="36" t="s">
        <v>24950</v>
      </c>
      <c r="R156" s="36" t="s">
        <v>233</v>
      </c>
      <c r="S156" s="36" t="s">
        <v>233</v>
      </c>
      <c r="T156" s="36" t="s">
        <v>27931</v>
      </c>
      <c r="U156" s="36" t="s">
        <v>27932</v>
      </c>
      <c r="V156" s="121" t="str">
        <f t="shared" si="2"/>
        <v>LarraínVial Colliers - Fibra I</v>
      </c>
    </row>
    <row r="157" spans="1:22" x14ac:dyDescent="0.35">
      <c r="A157" s="111" t="s">
        <v>30494</v>
      </c>
      <c r="B157" s="37" t="s">
        <v>25213</v>
      </c>
      <c r="C157" s="40" t="s">
        <v>28086</v>
      </c>
      <c r="D157" s="38" t="s">
        <v>25221</v>
      </c>
      <c r="E157" s="42" t="s">
        <v>893</v>
      </c>
      <c r="F157" s="35" t="s">
        <v>24949</v>
      </c>
      <c r="G157" s="77" t="s">
        <v>27936</v>
      </c>
      <c r="H157" s="78" t="s">
        <v>4149</v>
      </c>
      <c r="I157" s="78" t="s">
        <v>27929</v>
      </c>
      <c r="J157" s="78" t="s">
        <v>27929</v>
      </c>
      <c r="K157" s="42" t="s">
        <v>27929</v>
      </c>
      <c r="L157" s="79" t="s">
        <v>233</v>
      </c>
      <c r="M157" s="80" t="s">
        <v>28078</v>
      </c>
      <c r="N157" s="81" t="s">
        <v>233</v>
      </c>
      <c r="O157" s="81">
        <v>1</v>
      </c>
      <c r="P157" s="80" t="s">
        <v>24950</v>
      </c>
      <c r="Q157" s="36" t="s">
        <v>24950</v>
      </c>
      <c r="R157" s="36" t="s">
        <v>233</v>
      </c>
      <c r="S157" s="36" t="s">
        <v>233</v>
      </c>
      <c r="T157" s="36" t="s">
        <v>27931</v>
      </c>
      <c r="U157" s="36" t="s">
        <v>27932</v>
      </c>
      <c r="V157" s="121" t="str">
        <f t="shared" si="2"/>
        <v>Faro - Inmobiliario I</v>
      </c>
    </row>
    <row r="158" spans="1:22" x14ac:dyDescent="0.35">
      <c r="A158" s="111" t="s">
        <v>530</v>
      </c>
      <c r="B158" s="37" t="s">
        <v>529</v>
      </c>
      <c r="C158" s="40" t="s">
        <v>28087</v>
      </c>
      <c r="D158" s="38" t="s">
        <v>25223</v>
      </c>
      <c r="E158" s="42" t="s">
        <v>893</v>
      </c>
      <c r="F158" s="35" t="s">
        <v>24949</v>
      </c>
      <c r="G158" s="77" t="s">
        <v>27936</v>
      </c>
      <c r="H158" s="78" t="s">
        <v>4149</v>
      </c>
      <c r="I158" s="78" t="s">
        <v>27929</v>
      </c>
      <c r="J158" s="78" t="s">
        <v>27929</v>
      </c>
      <c r="K158" s="42" t="s">
        <v>27929</v>
      </c>
      <c r="L158" s="79" t="s">
        <v>233</v>
      </c>
      <c r="M158" s="80" t="s">
        <v>28078</v>
      </c>
      <c r="N158" s="81" t="s">
        <v>233</v>
      </c>
      <c r="O158" s="81">
        <v>1</v>
      </c>
      <c r="P158" s="80" t="s">
        <v>24950</v>
      </c>
      <c r="Q158" s="36" t="s">
        <v>24950</v>
      </c>
      <c r="R158" s="36" t="s">
        <v>233</v>
      </c>
      <c r="S158" s="36" t="s">
        <v>233</v>
      </c>
      <c r="T158" s="36" t="s">
        <v>27931</v>
      </c>
      <c r="U158" s="36" t="s">
        <v>27932</v>
      </c>
      <c r="V158" s="121" t="str">
        <f t="shared" si="2"/>
        <v>W Capital - Fondo Inmobiliario</v>
      </c>
    </row>
    <row r="159" spans="1:22" x14ac:dyDescent="0.35">
      <c r="A159" s="111" t="s">
        <v>30495</v>
      </c>
      <c r="B159" s="37" t="s">
        <v>25216</v>
      </c>
      <c r="C159" s="40" t="s">
        <v>28088</v>
      </c>
      <c r="D159" s="38" t="s">
        <v>25224</v>
      </c>
      <c r="E159" s="42" t="s">
        <v>858</v>
      </c>
      <c r="F159" s="35" t="s">
        <v>42</v>
      </c>
      <c r="G159" s="77" t="s">
        <v>27935</v>
      </c>
      <c r="H159" s="78" t="s">
        <v>27928</v>
      </c>
      <c r="I159" s="78" t="s">
        <v>27954</v>
      </c>
      <c r="J159" s="78" t="s">
        <v>27960</v>
      </c>
      <c r="K159" s="42" t="s">
        <v>28089</v>
      </c>
      <c r="L159" s="79" t="s">
        <v>28090</v>
      </c>
      <c r="M159" s="80" t="s">
        <v>28090</v>
      </c>
      <c r="N159" s="81" t="s">
        <v>233</v>
      </c>
      <c r="O159" s="81" t="s">
        <v>233</v>
      </c>
      <c r="P159" s="80" t="s">
        <v>28091</v>
      </c>
      <c r="Q159" s="36" t="s">
        <v>24973</v>
      </c>
      <c r="R159" s="36" t="s">
        <v>28092</v>
      </c>
      <c r="S159" s="36" t="s">
        <v>841</v>
      </c>
      <c r="T159" s="36" t="s">
        <v>24981</v>
      </c>
      <c r="U159" s="36" t="s">
        <v>27950</v>
      </c>
      <c r="V159" s="121" t="str">
        <f t="shared" si="2"/>
        <v>DWS Invest - Convertibles</v>
      </c>
    </row>
    <row r="160" spans="1:22" x14ac:dyDescent="0.35">
      <c r="A160" s="111" t="s">
        <v>30496</v>
      </c>
      <c r="B160" s="37" t="s">
        <v>25218</v>
      </c>
      <c r="C160" s="40" t="s">
        <v>28093</v>
      </c>
      <c r="D160" s="38" t="s">
        <v>25227</v>
      </c>
      <c r="E160" s="42" t="s">
        <v>858</v>
      </c>
      <c r="F160" s="35" t="s">
        <v>42</v>
      </c>
      <c r="G160" s="77" t="s">
        <v>27935</v>
      </c>
      <c r="H160" s="78" t="s">
        <v>27928</v>
      </c>
      <c r="I160" s="78" t="s">
        <v>27954</v>
      </c>
      <c r="J160" s="78" t="s">
        <v>27960</v>
      </c>
      <c r="K160" s="42" t="s">
        <v>28089</v>
      </c>
      <c r="L160" s="79" t="s">
        <v>233</v>
      </c>
      <c r="M160" s="80" t="s">
        <v>28090</v>
      </c>
      <c r="N160" s="81" t="s">
        <v>233</v>
      </c>
      <c r="O160" s="81">
        <v>1</v>
      </c>
      <c r="P160" s="80" t="s">
        <v>28091</v>
      </c>
      <c r="Q160" s="36" t="s">
        <v>24973</v>
      </c>
      <c r="R160" s="36" t="s">
        <v>28092</v>
      </c>
      <c r="S160" s="36" t="s">
        <v>841</v>
      </c>
      <c r="T160" s="36" t="s">
        <v>24981</v>
      </c>
      <c r="U160" s="36" t="s">
        <v>27950</v>
      </c>
      <c r="V160" s="121" t="str">
        <f t="shared" si="2"/>
        <v>Franklin Templeton - Global Convertibles</v>
      </c>
    </row>
    <row r="161" spans="1:22" x14ac:dyDescent="0.35">
      <c r="A161" s="111" t="s">
        <v>30497</v>
      </c>
      <c r="B161" s="37" t="s">
        <v>25220</v>
      </c>
      <c r="C161" s="40" t="s">
        <v>28094</v>
      </c>
      <c r="D161" s="38" t="s">
        <v>25229</v>
      </c>
      <c r="E161" s="42" t="s">
        <v>858</v>
      </c>
      <c r="F161" s="35" t="s">
        <v>42</v>
      </c>
      <c r="G161" s="77" t="s">
        <v>27935</v>
      </c>
      <c r="H161" s="78" t="s">
        <v>27928</v>
      </c>
      <c r="I161" s="78" t="s">
        <v>27954</v>
      </c>
      <c r="J161" s="78" t="s">
        <v>27960</v>
      </c>
      <c r="K161" s="42" t="s">
        <v>28089</v>
      </c>
      <c r="L161" s="79" t="s">
        <v>233</v>
      </c>
      <c r="M161" s="80" t="s">
        <v>28090</v>
      </c>
      <c r="N161" s="81" t="s">
        <v>233</v>
      </c>
      <c r="O161" s="81" t="s">
        <v>233</v>
      </c>
      <c r="P161" s="80" t="s">
        <v>28091</v>
      </c>
      <c r="Q161" s="36" t="s">
        <v>24973</v>
      </c>
      <c r="R161" s="36" t="s">
        <v>233</v>
      </c>
      <c r="S161" s="36" t="s">
        <v>873</v>
      </c>
      <c r="T161" s="36" t="s">
        <v>24981</v>
      </c>
      <c r="U161" s="36" t="s">
        <v>27950</v>
      </c>
      <c r="V161" s="121" t="str">
        <f t="shared" si="2"/>
        <v>BlackRock - iShares Convertible Bond ETF</v>
      </c>
    </row>
    <row r="162" spans="1:22" x14ac:dyDescent="0.35">
      <c r="A162" s="111" t="s">
        <v>30498</v>
      </c>
      <c r="B162" s="37" t="s">
        <v>25231</v>
      </c>
      <c r="C162" s="40" t="s">
        <v>28095</v>
      </c>
      <c r="D162" s="38" t="s">
        <v>25232</v>
      </c>
      <c r="E162" s="42" t="s">
        <v>858</v>
      </c>
      <c r="F162" s="35" t="s">
        <v>42</v>
      </c>
      <c r="G162" s="77" t="s">
        <v>27935</v>
      </c>
      <c r="H162" s="78" t="s">
        <v>27928</v>
      </c>
      <c r="I162" s="78" t="s">
        <v>27954</v>
      </c>
      <c r="J162" s="78" t="s">
        <v>27937</v>
      </c>
      <c r="K162" s="42" t="s">
        <v>28096</v>
      </c>
      <c r="L162" s="79" t="s">
        <v>28097</v>
      </c>
      <c r="M162" s="80" t="s">
        <v>28097</v>
      </c>
      <c r="N162" s="81" t="s">
        <v>233</v>
      </c>
      <c r="O162" s="81" t="s">
        <v>233</v>
      </c>
      <c r="P162" s="80" t="s">
        <v>28098</v>
      </c>
      <c r="Q162" s="36" t="s">
        <v>24973</v>
      </c>
      <c r="R162" s="36" t="s">
        <v>233</v>
      </c>
      <c r="S162" s="36" t="s">
        <v>873</v>
      </c>
      <c r="T162" s="36" t="s">
        <v>24981</v>
      </c>
      <c r="U162" s="36" t="s">
        <v>27950</v>
      </c>
      <c r="V162" s="121" t="str">
        <f t="shared" si="2"/>
        <v>BlackRock - iShares 0-5 Year TIPS Bond ETF</v>
      </c>
    </row>
    <row r="163" spans="1:22" x14ac:dyDescent="0.35">
      <c r="A163" s="111" t="s">
        <v>1000</v>
      </c>
      <c r="B163" s="37" t="s">
        <v>999</v>
      </c>
      <c r="C163" s="40" t="s">
        <v>28099</v>
      </c>
      <c r="D163" s="38" t="s">
        <v>13843</v>
      </c>
      <c r="E163" s="42" t="s">
        <v>858</v>
      </c>
      <c r="F163" s="35" t="s">
        <v>42</v>
      </c>
      <c r="G163" s="77" t="s">
        <v>27935</v>
      </c>
      <c r="H163" s="78" t="s">
        <v>27928</v>
      </c>
      <c r="I163" s="78" t="s">
        <v>27954</v>
      </c>
      <c r="J163" s="78" t="s">
        <v>27960</v>
      </c>
      <c r="K163" s="42" t="s">
        <v>28100</v>
      </c>
      <c r="L163" s="79" t="s">
        <v>28101</v>
      </c>
      <c r="M163" s="80" t="s">
        <v>28101</v>
      </c>
      <c r="N163" s="81" t="s">
        <v>233</v>
      </c>
      <c r="O163" s="81" t="s">
        <v>233</v>
      </c>
      <c r="P163" s="80" t="s">
        <v>28102</v>
      </c>
      <c r="Q163" s="36" t="s">
        <v>24973</v>
      </c>
      <c r="R163" s="36" t="s">
        <v>233</v>
      </c>
      <c r="S163" s="36" t="s">
        <v>873</v>
      </c>
      <c r="T163" s="36" t="s">
        <v>24981</v>
      </c>
      <c r="U163" s="36" t="s">
        <v>27950</v>
      </c>
      <c r="V163" s="121" t="str">
        <f t="shared" si="2"/>
        <v>BlackRock - iShares Fallen Angels USD Bond ETF</v>
      </c>
    </row>
    <row r="164" spans="1:22" x14ac:dyDescent="0.35">
      <c r="A164" s="111" t="s">
        <v>30431</v>
      </c>
      <c r="B164" s="37" t="s">
        <v>25222</v>
      </c>
      <c r="C164" s="40" t="s">
        <v>28103</v>
      </c>
      <c r="D164" s="38" t="s">
        <v>25236</v>
      </c>
      <c r="E164" s="42" t="s">
        <v>858</v>
      </c>
      <c r="F164" s="35" t="s">
        <v>42</v>
      </c>
      <c r="G164" s="77" t="s">
        <v>27935</v>
      </c>
      <c r="H164" s="78" t="s">
        <v>27928</v>
      </c>
      <c r="I164" s="78" t="s">
        <v>27954</v>
      </c>
      <c r="J164" s="78" t="s">
        <v>27960</v>
      </c>
      <c r="K164" s="42" t="s">
        <v>28089</v>
      </c>
      <c r="L164" s="79" t="s">
        <v>233</v>
      </c>
      <c r="M164" s="80" t="s">
        <v>28090</v>
      </c>
      <c r="N164" s="81" t="s">
        <v>233</v>
      </c>
      <c r="O164" s="81" t="s">
        <v>233</v>
      </c>
      <c r="P164" s="80" t="s">
        <v>28091</v>
      </c>
      <c r="Q164" s="36" t="s">
        <v>24973</v>
      </c>
      <c r="R164" s="36" t="s">
        <v>28092</v>
      </c>
      <c r="S164" s="36" t="s">
        <v>841</v>
      </c>
      <c r="T164" s="36" t="s">
        <v>24981</v>
      </c>
      <c r="U164" s="36" t="s">
        <v>27950</v>
      </c>
      <c r="V164" s="121" t="str">
        <f t="shared" si="2"/>
        <v>Morgan Stanley - Global Convertible Bond Fund</v>
      </c>
    </row>
    <row r="165" spans="1:22" x14ac:dyDescent="0.35">
      <c r="A165" s="111" t="s">
        <v>24931</v>
      </c>
      <c r="B165" s="42" t="s">
        <v>24930</v>
      </c>
      <c r="C165" s="82" t="s">
        <v>28104</v>
      </c>
      <c r="D165" s="38" t="s">
        <v>25238</v>
      </c>
      <c r="E165" s="42" t="s">
        <v>858</v>
      </c>
      <c r="F165" s="35" t="s">
        <v>42</v>
      </c>
      <c r="G165" s="77" t="s">
        <v>27935</v>
      </c>
      <c r="H165" s="78" t="s">
        <v>27928</v>
      </c>
      <c r="I165" s="78" t="s">
        <v>27954</v>
      </c>
      <c r="J165" s="78" t="s">
        <v>27960</v>
      </c>
      <c r="K165" s="42" t="s">
        <v>28089</v>
      </c>
      <c r="L165" s="79" t="s">
        <v>233</v>
      </c>
      <c r="M165" s="80" t="s">
        <v>28090</v>
      </c>
      <c r="N165" s="81" t="s">
        <v>233</v>
      </c>
      <c r="O165" s="81">
        <v>1</v>
      </c>
      <c r="P165" s="80" t="s">
        <v>28091</v>
      </c>
      <c r="Q165" s="36" t="s">
        <v>24973</v>
      </c>
      <c r="R165" s="36" t="s">
        <v>233</v>
      </c>
      <c r="S165" s="36" t="s">
        <v>873</v>
      </c>
      <c r="T165" s="36" t="s">
        <v>24981</v>
      </c>
      <c r="U165" s="36" t="s">
        <v>27950</v>
      </c>
      <c r="V165" s="121" t="str">
        <f t="shared" si="2"/>
        <v>SSGA - Bloomberg Barclays Convertible Securities</v>
      </c>
    </row>
    <row r="166" spans="1:22" x14ac:dyDescent="0.35">
      <c r="A166" s="111" t="s">
        <v>30499</v>
      </c>
      <c r="B166" s="42" t="s">
        <v>25226</v>
      </c>
      <c r="C166" s="82" t="s">
        <v>28105</v>
      </c>
      <c r="D166" s="38" t="s">
        <v>25243</v>
      </c>
      <c r="E166" s="42" t="s">
        <v>864</v>
      </c>
      <c r="F166" s="35" t="s">
        <v>42</v>
      </c>
      <c r="G166" s="77" t="s">
        <v>27935</v>
      </c>
      <c r="H166" s="78" t="s">
        <v>27928</v>
      </c>
      <c r="I166" s="78" t="s">
        <v>27954</v>
      </c>
      <c r="J166" s="78" t="s">
        <v>27960</v>
      </c>
      <c r="K166" s="42" t="s">
        <v>28089</v>
      </c>
      <c r="L166" s="79" t="s">
        <v>233</v>
      </c>
      <c r="M166" s="80" t="s">
        <v>28090</v>
      </c>
      <c r="N166" s="81" t="s">
        <v>233</v>
      </c>
      <c r="O166" s="81" t="s">
        <v>233</v>
      </c>
      <c r="P166" s="80" t="s">
        <v>28091</v>
      </c>
      <c r="Q166" s="36" t="s">
        <v>24973</v>
      </c>
      <c r="R166" s="36" t="s">
        <v>28092</v>
      </c>
      <c r="S166" s="36" t="s">
        <v>841</v>
      </c>
      <c r="T166" s="36" t="s">
        <v>24981</v>
      </c>
      <c r="U166" s="36" t="s">
        <v>27950</v>
      </c>
      <c r="V166" s="121" t="str">
        <f t="shared" si="2"/>
        <v>Lazard - Convertible Europe Fund</v>
      </c>
    </row>
    <row r="167" spans="1:22" x14ac:dyDescent="0.35">
      <c r="A167" s="111" t="s">
        <v>630</v>
      </c>
      <c r="B167" s="42" t="s">
        <v>629</v>
      </c>
      <c r="C167" s="82" t="s">
        <v>28106</v>
      </c>
      <c r="D167" s="38" t="s">
        <v>1220</v>
      </c>
      <c r="E167" s="42" t="s">
        <v>858</v>
      </c>
      <c r="F167" s="35" t="s">
        <v>42</v>
      </c>
      <c r="G167" s="77" t="s">
        <v>27935</v>
      </c>
      <c r="H167" s="78" t="s">
        <v>27928</v>
      </c>
      <c r="I167" s="78" t="s">
        <v>27954</v>
      </c>
      <c r="J167" s="78" t="s">
        <v>27960</v>
      </c>
      <c r="K167" s="42" t="s">
        <v>28089</v>
      </c>
      <c r="L167" s="79" t="s">
        <v>233</v>
      </c>
      <c r="M167" s="80" t="s">
        <v>28090</v>
      </c>
      <c r="N167" s="81" t="s">
        <v>233</v>
      </c>
      <c r="O167" s="81">
        <v>1</v>
      </c>
      <c r="P167" s="80" t="s">
        <v>28091</v>
      </c>
      <c r="Q167" s="36" t="s">
        <v>24973</v>
      </c>
      <c r="R167" s="36" t="s">
        <v>28092</v>
      </c>
      <c r="S167" s="36" t="s">
        <v>841</v>
      </c>
      <c r="T167" s="36" t="s">
        <v>24981</v>
      </c>
      <c r="U167" s="36" t="s">
        <v>27950</v>
      </c>
      <c r="V167" s="121" t="str">
        <f t="shared" si="2"/>
        <v>Lazard - Convertible Global Fund</v>
      </c>
    </row>
    <row r="168" spans="1:22" x14ac:dyDescent="0.35">
      <c r="A168" s="111" t="s">
        <v>30500</v>
      </c>
      <c r="B168" s="37" t="s">
        <v>25240</v>
      </c>
      <c r="C168" s="40" t="s">
        <v>28107</v>
      </c>
      <c r="D168" s="38" t="s">
        <v>25241</v>
      </c>
      <c r="E168" s="42" t="s">
        <v>858</v>
      </c>
      <c r="F168" s="35" t="s">
        <v>42</v>
      </c>
      <c r="G168" s="77" t="s">
        <v>27935</v>
      </c>
      <c r="H168" s="78" t="s">
        <v>27928</v>
      </c>
      <c r="I168" s="78" t="s">
        <v>27954</v>
      </c>
      <c r="J168" s="78" t="s">
        <v>27960</v>
      </c>
      <c r="K168" s="42" t="s">
        <v>28100</v>
      </c>
      <c r="L168" s="79" t="s">
        <v>233</v>
      </c>
      <c r="M168" s="80" t="s">
        <v>28101</v>
      </c>
      <c r="N168" s="81" t="s">
        <v>233</v>
      </c>
      <c r="O168" s="81" t="s">
        <v>233</v>
      </c>
      <c r="P168" s="80" t="s">
        <v>28102</v>
      </c>
      <c r="Q168" s="36" t="s">
        <v>24973</v>
      </c>
      <c r="R168" s="36" t="s">
        <v>233</v>
      </c>
      <c r="S168" s="36" t="s">
        <v>841</v>
      </c>
      <c r="T168" s="36" t="s">
        <v>24981</v>
      </c>
      <c r="U168" s="36" t="s">
        <v>27950</v>
      </c>
      <c r="V168" s="121" t="str">
        <f t="shared" si="2"/>
        <v>AT1 LN - Global Convertible</v>
      </c>
    </row>
    <row r="169" spans="1:22" x14ac:dyDescent="0.35">
      <c r="A169" s="111" t="s">
        <v>30501</v>
      </c>
      <c r="B169" s="37" t="s">
        <v>24972</v>
      </c>
      <c r="C169" s="40" t="s">
        <v>28108</v>
      </c>
      <c r="D169" s="38" t="s">
        <v>25246</v>
      </c>
      <c r="E169" s="42" t="s">
        <v>858</v>
      </c>
      <c r="F169" s="35" t="s">
        <v>42</v>
      </c>
      <c r="G169" s="77" t="s">
        <v>27935</v>
      </c>
      <c r="H169" s="78" t="s">
        <v>27928</v>
      </c>
      <c r="I169" s="78" t="s">
        <v>27954</v>
      </c>
      <c r="J169" s="78" t="s">
        <v>27960</v>
      </c>
      <c r="K169" s="42" t="s">
        <v>28100</v>
      </c>
      <c r="L169" s="79" t="s">
        <v>233</v>
      </c>
      <c r="M169" s="80" t="s">
        <v>28101</v>
      </c>
      <c r="N169" s="81" t="s">
        <v>233</v>
      </c>
      <c r="O169" s="81">
        <v>1</v>
      </c>
      <c r="P169" s="80" t="s">
        <v>28102</v>
      </c>
      <c r="Q169" s="36" t="s">
        <v>24973</v>
      </c>
      <c r="R169" s="36" t="s">
        <v>233</v>
      </c>
      <c r="S169" s="36" t="s">
        <v>841</v>
      </c>
      <c r="T169" s="36" t="s">
        <v>24981</v>
      </c>
      <c r="U169" s="36" t="s">
        <v>27950</v>
      </c>
      <c r="V169" s="121" t="str">
        <f t="shared" si="2"/>
        <v>Arcano Fund - European Income Fund, ESG Selection</v>
      </c>
    </row>
    <row r="170" spans="1:22" x14ac:dyDescent="0.35">
      <c r="A170" s="111" t="s">
        <v>30502</v>
      </c>
      <c r="B170" s="37" t="s">
        <v>25230</v>
      </c>
      <c r="C170" s="40" t="s">
        <v>28109</v>
      </c>
      <c r="D170" s="38" t="s">
        <v>25249</v>
      </c>
      <c r="E170" s="42" t="s">
        <v>858</v>
      </c>
      <c r="F170" s="35" t="s">
        <v>42</v>
      </c>
      <c r="G170" s="77" t="s">
        <v>27935</v>
      </c>
      <c r="H170" s="78" t="s">
        <v>27928</v>
      </c>
      <c r="I170" s="78" t="s">
        <v>27954</v>
      </c>
      <c r="J170" s="78" t="s">
        <v>27960</v>
      </c>
      <c r="K170" s="42" t="s">
        <v>28100</v>
      </c>
      <c r="L170" s="79" t="s">
        <v>233</v>
      </c>
      <c r="M170" s="80" t="s">
        <v>28101</v>
      </c>
      <c r="N170" s="81" t="s">
        <v>233</v>
      </c>
      <c r="O170" s="81">
        <v>1</v>
      </c>
      <c r="P170" s="80" t="s">
        <v>28102</v>
      </c>
      <c r="Q170" s="36" t="s">
        <v>24973</v>
      </c>
      <c r="R170" s="36" t="s">
        <v>233</v>
      </c>
      <c r="S170" s="36" t="s">
        <v>841</v>
      </c>
      <c r="T170" s="36" t="s">
        <v>24981</v>
      </c>
      <c r="U170" s="36" t="s">
        <v>27950</v>
      </c>
      <c r="V170" s="121" t="str">
        <f t="shared" si="2"/>
        <v>MSIM - High Yield</v>
      </c>
    </row>
    <row r="171" spans="1:22" x14ac:dyDescent="0.35">
      <c r="A171" s="111" t="s">
        <v>30431</v>
      </c>
      <c r="B171" s="37" t="s">
        <v>25233</v>
      </c>
      <c r="C171" s="40" t="s">
        <v>28110</v>
      </c>
      <c r="D171" s="38" t="s">
        <v>25251</v>
      </c>
      <c r="E171" s="42" t="s">
        <v>864</v>
      </c>
      <c r="F171" s="35" t="s">
        <v>42</v>
      </c>
      <c r="G171" s="77" t="s">
        <v>27935</v>
      </c>
      <c r="H171" s="78" t="s">
        <v>27928</v>
      </c>
      <c r="I171" s="78" t="s">
        <v>27954</v>
      </c>
      <c r="J171" s="78" t="s">
        <v>27960</v>
      </c>
      <c r="K171" s="42" t="s">
        <v>28100</v>
      </c>
      <c r="L171" s="79" t="s">
        <v>233</v>
      </c>
      <c r="M171" s="80" t="s">
        <v>28101</v>
      </c>
      <c r="N171" s="81" t="s">
        <v>233</v>
      </c>
      <c r="O171" s="81" t="s">
        <v>233</v>
      </c>
      <c r="P171" s="80" t="s">
        <v>28102</v>
      </c>
      <c r="Q171" s="36" t="s">
        <v>24973</v>
      </c>
      <c r="R171" s="36" t="s">
        <v>28092</v>
      </c>
      <c r="S171" s="36" t="s">
        <v>841</v>
      </c>
      <c r="T171" s="36" t="s">
        <v>24981</v>
      </c>
      <c r="U171" s="36" t="s">
        <v>27950</v>
      </c>
      <c r="V171" s="121" t="str">
        <f t="shared" si="2"/>
        <v>BNY Mellon Compass Fund - ABS Fund</v>
      </c>
    </row>
    <row r="172" spans="1:22" x14ac:dyDescent="0.35">
      <c r="A172" s="111" t="s">
        <v>30431</v>
      </c>
      <c r="B172" s="37" t="s">
        <v>25235</v>
      </c>
      <c r="C172" s="40" t="s">
        <v>28111</v>
      </c>
      <c r="D172" s="38" t="s">
        <v>25251</v>
      </c>
      <c r="E172" s="42" t="s">
        <v>864</v>
      </c>
      <c r="F172" s="35" t="s">
        <v>42</v>
      </c>
      <c r="G172" s="77" t="s">
        <v>27935</v>
      </c>
      <c r="H172" s="78" t="s">
        <v>27928</v>
      </c>
      <c r="I172" s="78" t="s">
        <v>27954</v>
      </c>
      <c r="J172" s="78" t="s">
        <v>27960</v>
      </c>
      <c r="K172" s="42" t="s">
        <v>28100</v>
      </c>
      <c r="L172" s="79" t="s">
        <v>233</v>
      </c>
      <c r="M172" s="80" t="s">
        <v>28101</v>
      </c>
      <c r="N172" s="81" t="s">
        <v>233</v>
      </c>
      <c r="O172" s="81" t="s">
        <v>233</v>
      </c>
      <c r="P172" s="80" t="s">
        <v>28102</v>
      </c>
      <c r="Q172" s="36" t="s">
        <v>24973</v>
      </c>
      <c r="R172" s="36" t="s">
        <v>28092</v>
      </c>
      <c r="S172" s="36" t="s">
        <v>841</v>
      </c>
      <c r="T172" s="36" t="s">
        <v>24981</v>
      </c>
      <c r="U172" s="36" t="s">
        <v>27950</v>
      </c>
      <c r="V172" s="121" t="str">
        <f t="shared" si="2"/>
        <v>BNY Mellon Compass Fund - ABS Fund</v>
      </c>
    </row>
    <row r="173" spans="1:22" x14ac:dyDescent="0.35">
      <c r="A173" s="111" t="s">
        <v>30503</v>
      </c>
      <c r="B173" s="37" t="s">
        <v>25237</v>
      </c>
      <c r="C173" s="40" t="s">
        <v>28112</v>
      </c>
      <c r="D173" s="38" t="s">
        <v>25255</v>
      </c>
      <c r="E173" s="42" t="s">
        <v>864</v>
      </c>
      <c r="F173" s="35" t="s">
        <v>42</v>
      </c>
      <c r="G173" s="77" t="s">
        <v>27935</v>
      </c>
      <c r="H173" s="78" t="s">
        <v>27928</v>
      </c>
      <c r="I173" s="78" t="s">
        <v>27954</v>
      </c>
      <c r="J173" s="78" t="s">
        <v>27960</v>
      </c>
      <c r="K173" s="42" t="s">
        <v>28100</v>
      </c>
      <c r="L173" s="79" t="s">
        <v>233</v>
      </c>
      <c r="M173" s="80" t="s">
        <v>28101</v>
      </c>
      <c r="N173" s="81" t="s">
        <v>233</v>
      </c>
      <c r="O173" s="81" t="s">
        <v>233</v>
      </c>
      <c r="P173" s="80" t="s">
        <v>28102</v>
      </c>
      <c r="Q173" s="36" t="s">
        <v>24973</v>
      </c>
      <c r="R173" s="36" t="s">
        <v>28092</v>
      </c>
      <c r="S173" s="36" t="s">
        <v>841</v>
      </c>
      <c r="T173" s="36" t="s">
        <v>24981</v>
      </c>
      <c r="U173" s="36" t="s">
        <v>27950</v>
      </c>
      <c r="V173" s="121" t="str">
        <f t="shared" si="2"/>
        <v>NN - European High Yield</v>
      </c>
    </row>
    <row r="174" spans="1:22" x14ac:dyDescent="0.35">
      <c r="A174" s="111" t="s">
        <v>30431</v>
      </c>
      <c r="B174" s="37" t="s">
        <v>25239</v>
      </c>
      <c r="C174" s="40" t="s">
        <v>28113</v>
      </c>
      <c r="D174" s="38" t="s">
        <v>25257</v>
      </c>
      <c r="E174" s="42" t="s">
        <v>864</v>
      </c>
      <c r="F174" s="35" t="s">
        <v>42</v>
      </c>
      <c r="G174" s="77" t="s">
        <v>27935</v>
      </c>
      <c r="H174" s="78" t="s">
        <v>27928</v>
      </c>
      <c r="I174" s="78" t="s">
        <v>27954</v>
      </c>
      <c r="J174" s="78" t="s">
        <v>27960</v>
      </c>
      <c r="K174" s="42" t="s">
        <v>28100</v>
      </c>
      <c r="L174" s="79" t="s">
        <v>233</v>
      </c>
      <c r="M174" s="80" t="s">
        <v>28101</v>
      </c>
      <c r="N174" s="81" t="s">
        <v>233</v>
      </c>
      <c r="O174" s="81" t="s">
        <v>233</v>
      </c>
      <c r="P174" s="80" t="s">
        <v>28102</v>
      </c>
      <c r="Q174" s="36" t="s">
        <v>24973</v>
      </c>
      <c r="R174" s="36" t="s">
        <v>28092</v>
      </c>
      <c r="S174" s="36" t="s">
        <v>841</v>
      </c>
      <c r="T174" s="36" t="s">
        <v>24981</v>
      </c>
      <c r="U174" s="36" t="s">
        <v>27950</v>
      </c>
      <c r="V174" s="121" t="str">
        <f t="shared" si="2"/>
        <v>Aberdeen - Select Euro High Yield</v>
      </c>
    </row>
    <row r="175" spans="1:22" x14ac:dyDescent="0.35">
      <c r="A175" s="111" t="s">
        <v>30431</v>
      </c>
      <c r="B175" s="37" t="s">
        <v>25242</v>
      </c>
      <c r="C175" s="40" t="s">
        <v>28114</v>
      </c>
      <c r="D175" s="38" t="s">
        <v>25257</v>
      </c>
      <c r="E175" s="42" t="s">
        <v>864</v>
      </c>
      <c r="F175" s="35" t="s">
        <v>42</v>
      </c>
      <c r="G175" s="77" t="s">
        <v>27935</v>
      </c>
      <c r="H175" s="78" t="s">
        <v>27928</v>
      </c>
      <c r="I175" s="78" t="s">
        <v>27954</v>
      </c>
      <c r="J175" s="78" t="s">
        <v>27960</v>
      </c>
      <c r="K175" s="42" t="s">
        <v>28100</v>
      </c>
      <c r="L175" s="79" t="s">
        <v>233</v>
      </c>
      <c r="M175" s="80" t="s">
        <v>28101</v>
      </c>
      <c r="N175" s="81" t="s">
        <v>233</v>
      </c>
      <c r="O175" s="81" t="s">
        <v>233</v>
      </c>
      <c r="P175" s="80" t="s">
        <v>28102</v>
      </c>
      <c r="Q175" s="36" t="s">
        <v>24973</v>
      </c>
      <c r="R175" s="36" t="s">
        <v>28092</v>
      </c>
      <c r="S175" s="36" t="s">
        <v>841</v>
      </c>
      <c r="T175" s="36" t="s">
        <v>24981</v>
      </c>
      <c r="U175" s="36" t="s">
        <v>27950</v>
      </c>
      <c r="V175" s="121" t="str">
        <f t="shared" si="2"/>
        <v>Aberdeen - Select Euro High Yield</v>
      </c>
    </row>
    <row r="176" spans="1:22" x14ac:dyDescent="0.35">
      <c r="A176" s="111" t="s">
        <v>30504</v>
      </c>
      <c r="B176" s="37" t="s">
        <v>25244</v>
      </c>
      <c r="C176" s="40" t="s">
        <v>28115</v>
      </c>
      <c r="D176" s="38" t="s">
        <v>25260</v>
      </c>
      <c r="E176" s="42" t="s">
        <v>864</v>
      </c>
      <c r="F176" s="35" t="s">
        <v>42</v>
      </c>
      <c r="G176" s="77" t="s">
        <v>27935</v>
      </c>
      <c r="H176" s="78" t="s">
        <v>27928</v>
      </c>
      <c r="I176" s="78" t="s">
        <v>27954</v>
      </c>
      <c r="J176" s="78" t="s">
        <v>27960</v>
      </c>
      <c r="K176" s="42" t="s">
        <v>28100</v>
      </c>
      <c r="L176" s="79" t="s">
        <v>233</v>
      </c>
      <c r="M176" s="80" t="s">
        <v>28101</v>
      </c>
      <c r="N176" s="81" t="s">
        <v>233</v>
      </c>
      <c r="O176" s="81" t="s">
        <v>233</v>
      </c>
      <c r="P176" s="80" t="s">
        <v>28102</v>
      </c>
      <c r="Q176" s="36" t="s">
        <v>24973</v>
      </c>
      <c r="R176" s="36" t="s">
        <v>28092</v>
      </c>
      <c r="S176" s="36" t="s">
        <v>841</v>
      </c>
      <c r="T176" s="36" t="s">
        <v>24981</v>
      </c>
      <c r="U176" s="36" t="s">
        <v>27950</v>
      </c>
      <c r="V176" s="121" t="str">
        <f t="shared" si="2"/>
        <v>Robeco - High Yield Bonds Fund</v>
      </c>
    </row>
    <row r="177" spans="1:22" x14ac:dyDescent="0.35">
      <c r="A177" s="111" t="s">
        <v>30431</v>
      </c>
      <c r="B177" s="34" t="s">
        <v>25245</v>
      </c>
      <c r="C177" s="40" t="s">
        <v>28116</v>
      </c>
      <c r="D177" s="38" t="s">
        <v>25262</v>
      </c>
      <c r="E177" s="42" t="s">
        <v>858</v>
      </c>
      <c r="F177" s="35" t="s">
        <v>42</v>
      </c>
      <c r="G177" s="77" t="s">
        <v>27935</v>
      </c>
      <c r="H177" s="78" t="s">
        <v>27928</v>
      </c>
      <c r="I177" s="78" t="s">
        <v>27954</v>
      </c>
      <c r="J177" s="78" t="s">
        <v>27960</v>
      </c>
      <c r="K177" s="42" t="s">
        <v>28100</v>
      </c>
      <c r="L177" s="79" t="s">
        <v>233</v>
      </c>
      <c r="M177" s="80" t="s">
        <v>28101</v>
      </c>
      <c r="N177" s="81" t="s">
        <v>233</v>
      </c>
      <c r="O177" s="81" t="s">
        <v>233</v>
      </c>
      <c r="P177" s="80" t="s">
        <v>28102</v>
      </c>
      <c r="Q177" s="36" t="s">
        <v>24973</v>
      </c>
      <c r="R177" s="36" t="s">
        <v>28092</v>
      </c>
      <c r="S177" s="36" t="s">
        <v>841</v>
      </c>
      <c r="T177" s="36" t="s">
        <v>24981</v>
      </c>
      <c r="U177" s="36" t="s">
        <v>27950</v>
      </c>
      <c r="V177" s="121" t="str">
        <f t="shared" si="2"/>
        <v>Janus Henderson - US High Yield Fund</v>
      </c>
    </row>
    <row r="178" spans="1:22" x14ac:dyDescent="0.35">
      <c r="A178" s="111" t="s">
        <v>30505</v>
      </c>
      <c r="B178" s="34" t="s">
        <v>25248</v>
      </c>
      <c r="C178" s="40" t="s">
        <v>28117</v>
      </c>
      <c r="D178" s="38" t="s">
        <v>25264</v>
      </c>
      <c r="E178" s="42" t="s">
        <v>858</v>
      </c>
      <c r="F178" s="35" t="s">
        <v>42</v>
      </c>
      <c r="G178" s="77" t="s">
        <v>27935</v>
      </c>
      <c r="H178" s="78" t="s">
        <v>27928</v>
      </c>
      <c r="I178" s="78" t="s">
        <v>27954</v>
      </c>
      <c r="J178" s="78" t="s">
        <v>27960</v>
      </c>
      <c r="K178" s="42" t="s">
        <v>28100</v>
      </c>
      <c r="L178" s="79" t="s">
        <v>233</v>
      </c>
      <c r="M178" s="80" t="s">
        <v>28101</v>
      </c>
      <c r="N178" s="81" t="s">
        <v>233</v>
      </c>
      <c r="O178" s="81" t="s">
        <v>233</v>
      </c>
      <c r="P178" s="80" t="s">
        <v>28102</v>
      </c>
      <c r="Q178" s="36" t="s">
        <v>24973</v>
      </c>
      <c r="R178" s="36" t="s">
        <v>28092</v>
      </c>
      <c r="S178" s="36" t="s">
        <v>841</v>
      </c>
      <c r="T178" s="36" t="s">
        <v>24981</v>
      </c>
      <c r="U178" s="36" t="s">
        <v>27950</v>
      </c>
      <c r="V178" s="121" t="str">
        <f t="shared" si="2"/>
        <v>Lord Abbett - US Convertible Fund</v>
      </c>
    </row>
    <row r="179" spans="1:22" x14ac:dyDescent="0.35">
      <c r="A179" s="111" t="s">
        <v>30506</v>
      </c>
      <c r="B179" s="34" t="s">
        <v>25250</v>
      </c>
      <c r="C179" s="40" t="s">
        <v>28118</v>
      </c>
      <c r="D179" s="38" t="s">
        <v>25266</v>
      </c>
      <c r="E179" s="42" t="s">
        <v>858</v>
      </c>
      <c r="F179" s="35" t="s">
        <v>42</v>
      </c>
      <c r="G179" s="77" t="s">
        <v>27935</v>
      </c>
      <c r="H179" s="78" t="s">
        <v>27928</v>
      </c>
      <c r="I179" s="78" t="s">
        <v>27954</v>
      </c>
      <c r="J179" s="78" t="s">
        <v>27960</v>
      </c>
      <c r="K179" s="42" t="s">
        <v>28100</v>
      </c>
      <c r="L179" s="79" t="s">
        <v>233</v>
      </c>
      <c r="M179" s="80" t="s">
        <v>28101</v>
      </c>
      <c r="N179" s="81" t="s">
        <v>233</v>
      </c>
      <c r="O179" s="81" t="s">
        <v>233</v>
      </c>
      <c r="P179" s="80" t="s">
        <v>28102</v>
      </c>
      <c r="Q179" s="36" t="s">
        <v>24973</v>
      </c>
      <c r="R179" s="36" t="s">
        <v>28092</v>
      </c>
      <c r="S179" s="36" t="s">
        <v>841</v>
      </c>
      <c r="T179" s="36" t="s">
        <v>24981</v>
      </c>
      <c r="U179" s="36" t="s">
        <v>27950</v>
      </c>
      <c r="V179" s="121" t="str">
        <f t="shared" si="2"/>
        <v>Lord Abbett - US High Yield Fund</v>
      </c>
    </row>
    <row r="180" spans="1:22" x14ac:dyDescent="0.35">
      <c r="A180" s="111" t="s">
        <v>30507</v>
      </c>
      <c r="B180" s="34" t="s">
        <v>25252</v>
      </c>
      <c r="C180" s="40" t="s">
        <v>28119</v>
      </c>
      <c r="D180" s="38" t="s">
        <v>25268</v>
      </c>
      <c r="E180" s="42" t="s">
        <v>858</v>
      </c>
      <c r="F180" s="35" t="s">
        <v>42</v>
      </c>
      <c r="G180" s="77" t="s">
        <v>27935</v>
      </c>
      <c r="H180" s="78" t="s">
        <v>27928</v>
      </c>
      <c r="I180" s="78" t="s">
        <v>27954</v>
      </c>
      <c r="J180" s="78" t="s">
        <v>27960</v>
      </c>
      <c r="K180" s="42" t="s">
        <v>28100</v>
      </c>
      <c r="L180" s="79" t="s">
        <v>233</v>
      </c>
      <c r="M180" s="80" t="s">
        <v>28101</v>
      </c>
      <c r="N180" s="81" t="s">
        <v>233</v>
      </c>
      <c r="O180" s="81" t="s">
        <v>233</v>
      </c>
      <c r="P180" s="80" t="s">
        <v>28102</v>
      </c>
      <c r="Q180" s="36" t="s">
        <v>24973</v>
      </c>
      <c r="R180" s="36" t="s">
        <v>28092</v>
      </c>
      <c r="S180" s="36" t="s">
        <v>841</v>
      </c>
      <c r="T180" s="36" t="s">
        <v>24981</v>
      </c>
      <c r="U180" s="36" t="s">
        <v>27950</v>
      </c>
      <c r="V180" s="121" t="str">
        <f t="shared" si="2"/>
        <v>Amundi / Pioneer - US High Yield</v>
      </c>
    </row>
    <row r="181" spans="1:22" x14ac:dyDescent="0.35">
      <c r="A181" s="111" t="s">
        <v>30431</v>
      </c>
      <c r="B181" s="37" t="s">
        <v>25254</v>
      </c>
      <c r="C181" s="40" t="s">
        <v>28120</v>
      </c>
      <c r="D181" s="38" t="s">
        <v>25270</v>
      </c>
      <c r="E181" s="42" t="s">
        <v>864</v>
      </c>
      <c r="F181" s="35" t="s">
        <v>42</v>
      </c>
      <c r="G181" s="77" t="s">
        <v>27935</v>
      </c>
      <c r="H181" s="78" t="s">
        <v>27928</v>
      </c>
      <c r="I181" s="78" t="s">
        <v>27954</v>
      </c>
      <c r="J181" s="78" t="s">
        <v>27960</v>
      </c>
      <c r="K181" s="42" t="s">
        <v>28100</v>
      </c>
      <c r="L181" s="79" t="s">
        <v>233</v>
      </c>
      <c r="M181" s="80" t="s">
        <v>28101</v>
      </c>
      <c r="N181" s="81" t="s">
        <v>233</v>
      </c>
      <c r="O181" s="81" t="s">
        <v>233</v>
      </c>
      <c r="P181" s="80" t="s">
        <v>28102</v>
      </c>
      <c r="Q181" s="36" t="s">
        <v>24973</v>
      </c>
      <c r="R181" s="36" t="s">
        <v>28092</v>
      </c>
      <c r="S181" s="36" t="s">
        <v>841</v>
      </c>
      <c r="T181" s="36" t="s">
        <v>24981</v>
      </c>
      <c r="U181" s="36" t="s">
        <v>27950</v>
      </c>
      <c r="V181" s="121" t="str">
        <f t="shared" si="2"/>
        <v>Amundi / Pioneer - Euro Strategic Bond</v>
      </c>
    </row>
    <row r="182" spans="1:22" x14ac:dyDescent="0.35">
      <c r="A182" s="111" t="s">
        <v>30431</v>
      </c>
      <c r="B182" s="37" t="s">
        <v>25256</v>
      </c>
      <c r="C182" s="40" t="s">
        <v>28121</v>
      </c>
      <c r="D182" s="38" t="s">
        <v>25273</v>
      </c>
      <c r="E182" s="42" t="s">
        <v>864</v>
      </c>
      <c r="F182" s="35" t="s">
        <v>42</v>
      </c>
      <c r="G182" s="77" t="s">
        <v>27935</v>
      </c>
      <c r="H182" s="78" t="s">
        <v>27928</v>
      </c>
      <c r="I182" s="78" t="s">
        <v>27954</v>
      </c>
      <c r="J182" s="78" t="s">
        <v>27960</v>
      </c>
      <c r="K182" s="42" t="s">
        <v>28100</v>
      </c>
      <c r="L182" s="79" t="s">
        <v>233</v>
      </c>
      <c r="M182" s="80" t="s">
        <v>28101</v>
      </c>
      <c r="N182" s="81" t="s">
        <v>233</v>
      </c>
      <c r="O182" s="81" t="s">
        <v>233</v>
      </c>
      <c r="P182" s="80" t="s">
        <v>28102</v>
      </c>
      <c r="Q182" s="36" t="s">
        <v>24973</v>
      </c>
      <c r="R182" s="36" t="s">
        <v>28092</v>
      </c>
      <c r="S182" s="36" t="s">
        <v>841</v>
      </c>
      <c r="T182" s="36" t="s">
        <v>24981</v>
      </c>
      <c r="U182" s="36" t="s">
        <v>27950</v>
      </c>
      <c r="V182" s="121" t="str">
        <f t="shared" si="2"/>
        <v>Amundi / Pioneer - Global High Yield</v>
      </c>
    </row>
    <row r="183" spans="1:22" x14ac:dyDescent="0.35">
      <c r="A183" s="111" t="s">
        <v>30508</v>
      </c>
      <c r="B183" s="37" t="s">
        <v>25258</v>
      </c>
      <c r="C183" s="40" t="s">
        <v>28122</v>
      </c>
      <c r="D183" s="38" t="s">
        <v>25268</v>
      </c>
      <c r="E183" s="42" t="s">
        <v>858</v>
      </c>
      <c r="F183" s="35" t="s">
        <v>42</v>
      </c>
      <c r="G183" s="77" t="s">
        <v>27935</v>
      </c>
      <c r="H183" s="78" t="s">
        <v>27928</v>
      </c>
      <c r="I183" s="78" t="s">
        <v>27954</v>
      </c>
      <c r="J183" s="78" t="s">
        <v>27960</v>
      </c>
      <c r="K183" s="42" t="s">
        <v>28100</v>
      </c>
      <c r="L183" s="79" t="s">
        <v>233</v>
      </c>
      <c r="M183" s="80" t="s">
        <v>28101</v>
      </c>
      <c r="N183" s="81" t="s">
        <v>233</v>
      </c>
      <c r="O183" s="81">
        <v>1</v>
      </c>
      <c r="P183" s="80" t="s">
        <v>28102</v>
      </c>
      <c r="Q183" s="36" t="s">
        <v>24973</v>
      </c>
      <c r="R183" s="36" t="s">
        <v>28092</v>
      </c>
      <c r="S183" s="36" t="s">
        <v>841</v>
      </c>
      <c r="T183" s="36" t="s">
        <v>24981</v>
      </c>
      <c r="U183" s="36" t="s">
        <v>27950</v>
      </c>
      <c r="V183" s="121" t="str">
        <f t="shared" si="2"/>
        <v>Amundi / Pioneer - US High Yield</v>
      </c>
    </row>
    <row r="184" spans="1:22" x14ac:dyDescent="0.35">
      <c r="A184" s="111" t="s">
        <v>30509</v>
      </c>
      <c r="B184" s="37" t="s">
        <v>25259</v>
      </c>
      <c r="C184" s="40" t="s">
        <v>28123</v>
      </c>
      <c r="D184" s="38" t="s">
        <v>25277</v>
      </c>
      <c r="E184" s="42" t="s">
        <v>864</v>
      </c>
      <c r="F184" s="35" t="s">
        <v>42</v>
      </c>
      <c r="G184" s="77" t="s">
        <v>27935</v>
      </c>
      <c r="H184" s="78" t="s">
        <v>27928</v>
      </c>
      <c r="I184" s="78" t="s">
        <v>27954</v>
      </c>
      <c r="J184" s="78" t="s">
        <v>27960</v>
      </c>
      <c r="K184" s="42" t="s">
        <v>28100</v>
      </c>
      <c r="L184" s="79" t="s">
        <v>233</v>
      </c>
      <c r="M184" s="80" t="s">
        <v>28101</v>
      </c>
      <c r="N184" s="81" t="s">
        <v>233</v>
      </c>
      <c r="O184" s="81">
        <v>1</v>
      </c>
      <c r="P184" s="80" t="s">
        <v>28102</v>
      </c>
      <c r="Q184" s="36" t="s">
        <v>24973</v>
      </c>
      <c r="R184" s="36" t="s">
        <v>28092</v>
      </c>
      <c r="S184" s="36" t="s">
        <v>841</v>
      </c>
      <c r="T184" s="36" t="s">
        <v>24981</v>
      </c>
      <c r="U184" s="36" t="s">
        <v>27950</v>
      </c>
      <c r="V184" s="121" t="str">
        <f t="shared" si="2"/>
        <v>Amundi / Pioneer - Global Subordinated</v>
      </c>
    </row>
    <row r="185" spans="1:22" x14ac:dyDescent="0.35">
      <c r="A185" s="111" t="s">
        <v>30431</v>
      </c>
      <c r="B185" s="37" t="s">
        <v>25261</v>
      </c>
      <c r="C185" s="40" t="s">
        <v>28124</v>
      </c>
      <c r="D185" s="38" t="s">
        <v>25279</v>
      </c>
      <c r="E185" s="42" t="s">
        <v>864</v>
      </c>
      <c r="F185" s="35" t="s">
        <v>42</v>
      </c>
      <c r="G185" s="77" t="s">
        <v>27935</v>
      </c>
      <c r="H185" s="78" t="s">
        <v>27928</v>
      </c>
      <c r="I185" s="78" t="s">
        <v>27954</v>
      </c>
      <c r="J185" s="78" t="s">
        <v>27960</v>
      </c>
      <c r="K185" s="42" t="s">
        <v>28100</v>
      </c>
      <c r="L185" s="79" t="s">
        <v>233</v>
      </c>
      <c r="M185" s="80" t="s">
        <v>28101</v>
      </c>
      <c r="N185" s="81" t="s">
        <v>233</v>
      </c>
      <c r="O185" s="81" t="s">
        <v>233</v>
      </c>
      <c r="P185" s="80" t="s">
        <v>28102</v>
      </c>
      <c r="Q185" s="36" t="s">
        <v>24973</v>
      </c>
      <c r="R185" s="36" t="s">
        <v>28092</v>
      </c>
      <c r="S185" s="36" t="s">
        <v>841</v>
      </c>
      <c r="T185" s="36" t="s">
        <v>24981</v>
      </c>
      <c r="U185" s="36" t="s">
        <v>27950</v>
      </c>
      <c r="V185" s="121" t="str">
        <f t="shared" si="2"/>
        <v>Fidelity - European High Yield</v>
      </c>
    </row>
    <row r="186" spans="1:22" x14ac:dyDescent="0.35">
      <c r="A186" s="111" t="s">
        <v>998</v>
      </c>
      <c r="B186" s="37" t="s">
        <v>25263</v>
      </c>
      <c r="C186" s="40" t="s">
        <v>28125</v>
      </c>
      <c r="D186" s="38" t="s">
        <v>25281</v>
      </c>
      <c r="E186" s="42" t="s">
        <v>858</v>
      </c>
      <c r="F186" s="35" t="s">
        <v>42</v>
      </c>
      <c r="G186" s="77" t="s">
        <v>27935</v>
      </c>
      <c r="H186" s="78" t="s">
        <v>27928</v>
      </c>
      <c r="I186" s="78" t="s">
        <v>27954</v>
      </c>
      <c r="J186" s="78" t="s">
        <v>27960</v>
      </c>
      <c r="K186" s="42" t="s">
        <v>28100</v>
      </c>
      <c r="L186" s="79" t="s">
        <v>233</v>
      </c>
      <c r="M186" s="80" t="s">
        <v>28101</v>
      </c>
      <c r="N186" s="81" t="s">
        <v>233</v>
      </c>
      <c r="O186" s="81" t="s">
        <v>233</v>
      </c>
      <c r="P186" s="80" t="s">
        <v>28102</v>
      </c>
      <c r="Q186" s="36" t="s">
        <v>24973</v>
      </c>
      <c r="R186" s="36" t="s">
        <v>28092</v>
      </c>
      <c r="S186" s="36" t="s">
        <v>841</v>
      </c>
      <c r="T186" s="36" t="s">
        <v>24981</v>
      </c>
      <c r="U186" s="36" t="s">
        <v>27950</v>
      </c>
      <c r="V186" s="121" t="str">
        <f t="shared" si="2"/>
        <v>AUDHYBI LX - US Dynamic High Yield Bonds</v>
      </c>
    </row>
    <row r="187" spans="1:22" x14ac:dyDescent="0.35">
      <c r="A187" s="111" t="s">
        <v>30510</v>
      </c>
      <c r="B187" s="37" t="s">
        <v>25265</v>
      </c>
      <c r="C187" s="40" t="s">
        <v>28126</v>
      </c>
      <c r="D187" s="38" t="s">
        <v>25282</v>
      </c>
      <c r="E187" s="42" t="s">
        <v>858</v>
      </c>
      <c r="F187" s="35" t="s">
        <v>42</v>
      </c>
      <c r="G187" s="77" t="s">
        <v>27935</v>
      </c>
      <c r="H187" s="78" t="s">
        <v>27928</v>
      </c>
      <c r="I187" s="78" t="s">
        <v>27954</v>
      </c>
      <c r="J187" s="78" t="s">
        <v>27960</v>
      </c>
      <c r="K187" s="42" t="s">
        <v>28100</v>
      </c>
      <c r="L187" s="79" t="s">
        <v>233</v>
      </c>
      <c r="M187" s="80" t="s">
        <v>28101</v>
      </c>
      <c r="N187" s="81" t="s">
        <v>233</v>
      </c>
      <c r="O187" s="81" t="s">
        <v>233</v>
      </c>
      <c r="P187" s="80" t="s">
        <v>28102</v>
      </c>
      <c r="Q187" s="36" t="s">
        <v>24973</v>
      </c>
      <c r="R187" s="36" t="s">
        <v>28092</v>
      </c>
      <c r="S187" s="36" t="s">
        <v>841</v>
      </c>
      <c r="T187" s="36" t="s">
        <v>24981</v>
      </c>
      <c r="U187" s="36" t="s">
        <v>27950</v>
      </c>
      <c r="V187" s="121" t="str">
        <f t="shared" si="2"/>
        <v>AXA - US High Yield Bonds</v>
      </c>
    </row>
    <row r="188" spans="1:22" x14ac:dyDescent="0.35">
      <c r="A188" s="111" t="s">
        <v>30511</v>
      </c>
      <c r="B188" s="37" t="s">
        <v>25267</v>
      </c>
      <c r="C188" s="40" t="s">
        <v>28127</v>
      </c>
      <c r="D188" s="38" t="s">
        <v>25284</v>
      </c>
      <c r="E188" s="42" t="s">
        <v>858</v>
      </c>
      <c r="F188" s="35" t="s">
        <v>42</v>
      </c>
      <c r="G188" s="77" t="s">
        <v>27935</v>
      </c>
      <c r="H188" s="78" t="s">
        <v>27928</v>
      </c>
      <c r="I188" s="78" t="s">
        <v>27954</v>
      </c>
      <c r="J188" s="78" t="s">
        <v>27960</v>
      </c>
      <c r="K188" s="42" t="s">
        <v>28100</v>
      </c>
      <c r="L188" s="79" t="s">
        <v>233</v>
      </c>
      <c r="M188" s="80" t="s">
        <v>28101</v>
      </c>
      <c r="N188" s="81" t="s">
        <v>233</v>
      </c>
      <c r="O188" s="81" t="s">
        <v>233</v>
      </c>
      <c r="P188" s="80" t="s">
        <v>28102</v>
      </c>
      <c r="Q188" s="36" t="s">
        <v>24973</v>
      </c>
      <c r="R188" s="36" t="s">
        <v>28092</v>
      </c>
      <c r="S188" s="36" t="s">
        <v>841</v>
      </c>
      <c r="T188" s="36" t="s">
        <v>24981</v>
      </c>
      <c r="U188" s="36" t="s">
        <v>27950</v>
      </c>
      <c r="V188" s="121" t="str">
        <f t="shared" si="2"/>
        <v>AXA - US Short Duration High Yield</v>
      </c>
    </row>
    <row r="189" spans="1:22" x14ac:dyDescent="0.35">
      <c r="A189" s="111" t="s">
        <v>30512</v>
      </c>
      <c r="B189" s="37" t="s">
        <v>25269</v>
      </c>
      <c r="C189" s="40" t="s">
        <v>28128</v>
      </c>
      <c r="D189" s="38" t="s">
        <v>25284</v>
      </c>
      <c r="E189" s="42" t="s">
        <v>858</v>
      </c>
      <c r="F189" s="35" t="s">
        <v>42</v>
      </c>
      <c r="G189" s="77" t="s">
        <v>27935</v>
      </c>
      <c r="H189" s="78" t="s">
        <v>27928</v>
      </c>
      <c r="I189" s="78" t="s">
        <v>27954</v>
      </c>
      <c r="J189" s="78" t="s">
        <v>27960</v>
      </c>
      <c r="K189" s="42" t="s">
        <v>28100</v>
      </c>
      <c r="L189" s="79" t="s">
        <v>233</v>
      </c>
      <c r="M189" s="80" t="s">
        <v>28101</v>
      </c>
      <c r="N189" s="81" t="s">
        <v>233</v>
      </c>
      <c r="O189" s="81" t="s">
        <v>233</v>
      </c>
      <c r="P189" s="80" t="s">
        <v>28102</v>
      </c>
      <c r="Q189" s="36" t="s">
        <v>24973</v>
      </c>
      <c r="R189" s="36" t="s">
        <v>28092</v>
      </c>
      <c r="S189" s="36" t="s">
        <v>841</v>
      </c>
      <c r="T189" s="36" t="s">
        <v>24981</v>
      </c>
      <c r="U189" s="36" t="s">
        <v>27950</v>
      </c>
      <c r="V189" s="121" t="str">
        <f t="shared" si="2"/>
        <v>AXA - US Short Duration High Yield</v>
      </c>
    </row>
    <row r="190" spans="1:22" x14ac:dyDescent="0.35">
      <c r="A190" s="111" t="s">
        <v>30513</v>
      </c>
      <c r="B190" s="37" t="s">
        <v>25272</v>
      </c>
      <c r="C190" s="40" t="s">
        <v>28129</v>
      </c>
      <c r="D190" s="38" t="s">
        <v>25287</v>
      </c>
      <c r="E190" s="42" t="s">
        <v>858</v>
      </c>
      <c r="F190" s="35" t="s">
        <v>42</v>
      </c>
      <c r="G190" s="77" t="s">
        <v>27935</v>
      </c>
      <c r="H190" s="78" t="s">
        <v>27928</v>
      </c>
      <c r="I190" s="78" t="s">
        <v>27954</v>
      </c>
      <c r="J190" s="78" t="s">
        <v>27960</v>
      </c>
      <c r="K190" s="42" t="s">
        <v>28100</v>
      </c>
      <c r="L190" s="79" t="s">
        <v>233</v>
      </c>
      <c r="M190" s="80" t="s">
        <v>28101</v>
      </c>
      <c r="N190" s="81" t="s">
        <v>233</v>
      </c>
      <c r="O190" s="81">
        <v>1</v>
      </c>
      <c r="P190" s="80" t="s">
        <v>28102</v>
      </c>
      <c r="Q190" s="36" t="s">
        <v>24973</v>
      </c>
      <c r="R190" s="36" t="s">
        <v>233</v>
      </c>
      <c r="S190" s="36" t="s">
        <v>873</v>
      </c>
      <c r="T190" s="36" t="s">
        <v>24981</v>
      </c>
      <c r="U190" s="36" t="s">
        <v>27950</v>
      </c>
      <c r="V190" s="121" t="str">
        <f t="shared" si="2"/>
        <v>ANGL US - Fallen Angels</v>
      </c>
    </row>
    <row r="191" spans="1:22" x14ac:dyDescent="0.35">
      <c r="A191" s="111" t="s">
        <v>30431</v>
      </c>
      <c r="B191" s="37" t="s">
        <v>25275</v>
      </c>
      <c r="C191" s="40" t="s">
        <v>28130</v>
      </c>
      <c r="D191" s="38" t="s">
        <v>25288</v>
      </c>
      <c r="E191" s="42" t="s">
        <v>864</v>
      </c>
      <c r="F191" s="35" t="s">
        <v>42</v>
      </c>
      <c r="G191" s="77" t="s">
        <v>27935</v>
      </c>
      <c r="H191" s="78" t="s">
        <v>27928</v>
      </c>
      <c r="I191" s="78" t="s">
        <v>27954</v>
      </c>
      <c r="J191" s="78" t="s">
        <v>27960</v>
      </c>
      <c r="K191" s="42" t="s">
        <v>28100</v>
      </c>
      <c r="L191" s="79" t="s">
        <v>233</v>
      </c>
      <c r="M191" s="80" t="s">
        <v>28101</v>
      </c>
      <c r="N191" s="81" t="s">
        <v>233</v>
      </c>
      <c r="O191" s="81" t="s">
        <v>233</v>
      </c>
      <c r="P191" s="80" t="s">
        <v>28102</v>
      </c>
      <c r="Q191" s="36" t="s">
        <v>24973</v>
      </c>
      <c r="R191" s="36" t="s">
        <v>28092</v>
      </c>
      <c r="S191" s="36" t="s">
        <v>841</v>
      </c>
      <c r="T191" s="36" t="s">
        <v>24981</v>
      </c>
      <c r="U191" s="36" t="s">
        <v>27950</v>
      </c>
      <c r="V191" s="121" t="str">
        <f t="shared" si="2"/>
        <v>Threadneedle - European High Yield</v>
      </c>
    </row>
    <row r="192" spans="1:22" x14ac:dyDescent="0.35">
      <c r="A192" s="111" t="s">
        <v>30514</v>
      </c>
      <c r="B192" s="37" t="s">
        <v>25276</v>
      </c>
      <c r="C192" s="40" t="s">
        <v>28131</v>
      </c>
      <c r="D192" s="38" t="s">
        <v>25290</v>
      </c>
      <c r="E192" s="42" t="s">
        <v>858</v>
      </c>
      <c r="F192" s="35" t="s">
        <v>42</v>
      </c>
      <c r="G192" s="77" t="s">
        <v>27935</v>
      </c>
      <c r="H192" s="78" t="s">
        <v>27928</v>
      </c>
      <c r="I192" s="78" t="s">
        <v>27954</v>
      </c>
      <c r="J192" s="78" t="s">
        <v>27960</v>
      </c>
      <c r="K192" s="42" t="s">
        <v>28100</v>
      </c>
      <c r="L192" s="79" t="s">
        <v>233</v>
      </c>
      <c r="M192" s="80" t="s">
        <v>28101</v>
      </c>
      <c r="N192" s="81" t="s">
        <v>233</v>
      </c>
      <c r="O192" s="81" t="s">
        <v>233</v>
      </c>
      <c r="P192" s="80" t="s">
        <v>28102</v>
      </c>
      <c r="Q192" s="36" t="s">
        <v>24973</v>
      </c>
      <c r="R192" s="36" t="s">
        <v>28092</v>
      </c>
      <c r="S192" s="36" t="s">
        <v>841</v>
      </c>
      <c r="T192" s="36" t="s">
        <v>24981</v>
      </c>
      <c r="U192" s="36" t="s">
        <v>27950</v>
      </c>
      <c r="V192" s="121" t="str">
        <f t="shared" si="2"/>
        <v>JP Morgan - Global Bond Opportunities Fund</v>
      </c>
    </row>
    <row r="193" spans="1:22" x14ac:dyDescent="0.35">
      <c r="A193" s="111" t="s">
        <v>30515</v>
      </c>
      <c r="B193" s="37" t="s">
        <v>28132</v>
      </c>
      <c r="C193" s="40" t="s">
        <v>28133</v>
      </c>
      <c r="D193" s="38" t="s">
        <v>28134</v>
      </c>
      <c r="E193" s="42" t="s">
        <v>858</v>
      </c>
      <c r="F193" s="35" t="s">
        <v>42</v>
      </c>
      <c r="G193" s="77" t="s">
        <v>27935</v>
      </c>
      <c r="H193" s="78" t="s">
        <v>27928</v>
      </c>
      <c r="I193" s="78" t="s">
        <v>27954</v>
      </c>
      <c r="J193" s="78" t="s">
        <v>27960</v>
      </c>
      <c r="K193" s="42" t="s">
        <v>28100</v>
      </c>
      <c r="L193" s="79" t="s">
        <v>233</v>
      </c>
      <c r="M193" s="80" t="s">
        <v>28101</v>
      </c>
      <c r="N193" s="81" t="s">
        <v>233</v>
      </c>
      <c r="O193" s="81">
        <v>1</v>
      </c>
      <c r="P193" s="80" t="s">
        <v>28102</v>
      </c>
      <c r="Q193" s="36" t="s">
        <v>24973</v>
      </c>
      <c r="R193" s="36" t="s">
        <v>28092</v>
      </c>
      <c r="S193" s="36" t="s">
        <v>841</v>
      </c>
      <c r="T193" s="36" t="s">
        <v>24981</v>
      </c>
      <c r="U193" s="36" t="s">
        <v>27950</v>
      </c>
      <c r="V193" s="121" t="str">
        <f t="shared" si="2"/>
        <v>Oaktree Global Credit</v>
      </c>
    </row>
    <row r="194" spans="1:22" x14ac:dyDescent="0.35">
      <c r="A194" s="111" t="s">
        <v>30431</v>
      </c>
      <c r="B194" s="37" t="s">
        <v>25278</v>
      </c>
      <c r="C194" s="40" t="s">
        <v>28135</v>
      </c>
      <c r="D194" s="38" t="s">
        <v>25292</v>
      </c>
      <c r="E194" s="42" t="s">
        <v>858</v>
      </c>
      <c r="F194" s="35" t="s">
        <v>42</v>
      </c>
      <c r="G194" s="77" t="s">
        <v>27935</v>
      </c>
      <c r="H194" s="78" t="s">
        <v>27928</v>
      </c>
      <c r="I194" s="78" t="s">
        <v>27954</v>
      </c>
      <c r="J194" s="78" t="s">
        <v>27960</v>
      </c>
      <c r="K194" s="42" t="s">
        <v>28100</v>
      </c>
      <c r="L194" s="79" t="s">
        <v>233</v>
      </c>
      <c r="M194" s="80" t="s">
        <v>28101</v>
      </c>
      <c r="N194" s="81" t="s">
        <v>233</v>
      </c>
      <c r="O194" s="81" t="s">
        <v>233</v>
      </c>
      <c r="P194" s="80" t="s">
        <v>28102</v>
      </c>
      <c r="Q194" s="36" t="s">
        <v>24973</v>
      </c>
      <c r="R194" s="36" t="s">
        <v>28092</v>
      </c>
      <c r="S194" s="36" t="s">
        <v>841</v>
      </c>
      <c r="T194" s="36" t="s">
        <v>24981</v>
      </c>
      <c r="U194" s="36" t="s">
        <v>27950</v>
      </c>
      <c r="V194" s="121" t="str">
        <f t="shared" ref="V194:V257" si="3">+IFERROR(INDEX($AA:$AA,MATCH($D194,$Z:$Z,0)),$D194)</f>
        <v>Muzinich - Americayield Fund</v>
      </c>
    </row>
    <row r="195" spans="1:22" x14ac:dyDescent="0.35">
      <c r="A195" s="111" t="s">
        <v>30516</v>
      </c>
      <c r="B195" s="37" t="s">
        <v>25280</v>
      </c>
      <c r="C195" s="40" t="s">
        <v>28136</v>
      </c>
      <c r="D195" s="38" t="s">
        <v>25294</v>
      </c>
      <c r="E195" s="42" t="s">
        <v>858</v>
      </c>
      <c r="F195" s="35" t="s">
        <v>42</v>
      </c>
      <c r="G195" s="77" t="s">
        <v>27935</v>
      </c>
      <c r="H195" s="78" t="s">
        <v>27928</v>
      </c>
      <c r="I195" s="78" t="s">
        <v>27954</v>
      </c>
      <c r="J195" s="78" t="s">
        <v>27960</v>
      </c>
      <c r="K195" s="42" t="s">
        <v>28100</v>
      </c>
      <c r="L195" s="79" t="s">
        <v>233</v>
      </c>
      <c r="M195" s="80" t="s">
        <v>28101</v>
      </c>
      <c r="N195" s="81" t="s">
        <v>233</v>
      </c>
      <c r="O195" s="81" t="s">
        <v>233</v>
      </c>
      <c r="P195" s="80" t="s">
        <v>28102</v>
      </c>
      <c r="Q195" s="36" t="s">
        <v>24973</v>
      </c>
      <c r="R195" s="36" t="s">
        <v>28092</v>
      </c>
      <c r="S195" s="36" t="s">
        <v>841</v>
      </c>
      <c r="T195" s="36" t="s">
        <v>24981</v>
      </c>
      <c r="U195" s="36" t="s">
        <v>27950</v>
      </c>
      <c r="V195" s="121" t="str">
        <f t="shared" si="3"/>
        <v>Muzinich - Short Duration High Yield</v>
      </c>
    </row>
    <row r="196" spans="1:22" x14ac:dyDescent="0.35">
      <c r="A196" s="111" t="s">
        <v>24937</v>
      </c>
      <c r="B196" s="37" t="s">
        <v>24936</v>
      </c>
      <c r="C196" s="40" t="s">
        <v>28137</v>
      </c>
      <c r="D196" s="38" t="s">
        <v>25296</v>
      </c>
      <c r="E196" s="42" t="s">
        <v>858</v>
      </c>
      <c r="F196" s="35" t="s">
        <v>42</v>
      </c>
      <c r="G196" s="77" t="s">
        <v>27935</v>
      </c>
      <c r="H196" s="78" t="s">
        <v>27928</v>
      </c>
      <c r="I196" s="78" t="s">
        <v>27954</v>
      </c>
      <c r="J196" s="78" t="s">
        <v>27960</v>
      </c>
      <c r="K196" s="42" t="s">
        <v>28100</v>
      </c>
      <c r="L196" s="79" t="s">
        <v>233</v>
      </c>
      <c r="M196" s="80" t="s">
        <v>28101</v>
      </c>
      <c r="N196" s="81" t="s">
        <v>233</v>
      </c>
      <c r="O196" s="81">
        <v>1</v>
      </c>
      <c r="P196" s="80" t="s">
        <v>28102</v>
      </c>
      <c r="Q196" s="36" t="s">
        <v>24973</v>
      </c>
      <c r="R196" s="36" t="s">
        <v>233</v>
      </c>
      <c r="S196" s="36" t="s">
        <v>873</v>
      </c>
      <c r="T196" s="36" t="s">
        <v>24981</v>
      </c>
      <c r="U196" s="36" t="s">
        <v>27950</v>
      </c>
      <c r="V196" s="121" t="str">
        <f t="shared" si="3"/>
        <v>SPDR - Bloomberg High Yield ETF</v>
      </c>
    </row>
    <row r="197" spans="1:22" x14ac:dyDescent="0.35">
      <c r="A197" s="111" t="s">
        <v>30517</v>
      </c>
      <c r="B197" s="37" t="s">
        <v>25283</v>
      </c>
      <c r="C197" s="40" t="s">
        <v>28138</v>
      </c>
      <c r="D197" s="38" t="s">
        <v>25299</v>
      </c>
      <c r="E197" s="42" t="s">
        <v>858</v>
      </c>
      <c r="F197" s="35" t="s">
        <v>42</v>
      </c>
      <c r="G197" s="77" t="s">
        <v>27935</v>
      </c>
      <c r="H197" s="78" t="s">
        <v>27928</v>
      </c>
      <c r="I197" s="78" t="s">
        <v>27954</v>
      </c>
      <c r="J197" s="78" t="s">
        <v>27960</v>
      </c>
      <c r="K197" s="42" t="s">
        <v>28100</v>
      </c>
      <c r="L197" s="79" t="s">
        <v>233</v>
      </c>
      <c r="M197" s="80" t="s">
        <v>28101</v>
      </c>
      <c r="N197" s="81" t="s">
        <v>233</v>
      </c>
      <c r="O197" s="81">
        <v>1</v>
      </c>
      <c r="P197" s="80" t="s">
        <v>28102</v>
      </c>
      <c r="Q197" s="36" t="s">
        <v>24973</v>
      </c>
      <c r="R197" s="36" t="s">
        <v>233</v>
      </c>
      <c r="S197" s="36" t="s">
        <v>873</v>
      </c>
      <c r="T197" s="36" t="s">
        <v>24981</v>
      </c>
      <c r="U197" s="36" t="s">
        <v>27950</v>
      </c>
      <c r="V197" s="121" t="str">
        <f t="shared" si="3"/>
        <v>BlackRock - iShares iBoxx High Yield Corporate Bond</v>
      </c>
    </row>
    <row r="198" spans="1:22" x14ac:dyDescent="0.35">
      <c r="A198" s="111" t="s">
        <v>30518</v>
      </c>
      <c r="B198" s="37" t="s">
        <v>25285</v>
      </c>
      <c r="C198" s="40" t="s">
        <v>28139</v>
      </c>
      <c r="D198" s="38" t="s">
        <v>25300</v>
      </c>
      <c r="E198" s="42" t="s">
        <v>858</v>
      </c>
      <c r="F198" s="35" t="s">
        <v>42</v>
      </c>
      <c r="G198" s="77" t="s">
        <v>27935</v>
      </c>
      <c r="H198" s="78" t="s">
        <v>27928</v>
      </c>
      <c r="I198" s="78" t="s">
        <v>27954</v>
      </c>
      <c r="J198" s="78" t="s">
        <v>27960</v>
      </c>
      <c r="K198" s="42" t="s">
        <v>28100</v>
      </c>
      <c r="L198" s="79" t="s">
        <v>233</v>
      </c>
      <c r="M198" s="80" t="s">
        <v>28101</v>
      </c>
      <c r="N198" s="81" t="s">
        <v>233</v>
      </c>
      <c r="O198" s="81" t="s">
        <v>233</v>
      </c>
      <c r="P198" s="80" t="s">
        <v>28102</v>
      </c>
      <c r="Q198" s="36" t="s">
        <v>24973</v>
      </c>
      <c r="R198" s="36" t="s">
        <v>28092</v>
      </c>
      <c r="S198" s="36" t="s">
        <v>873</v>
      </c>
      <c r="T198" s="36" t="s">
        <v>24981</v>
      </c>
      <c r="U198" s="36" t="s">
        <v>27950</v>
      </c>
      <c r="V198" s="121" t="str">
        <f t="shared" si="3"/>
        <v>BlackRock - Fallen Angels HY Corp Bonds UCITS</v>
      </c>
    </row>
    <row r="199" spans="1:22" x14ac:dyDescent="0.35">
      <c r="A199" s="111" t="s">
        <v>30519</v>
      </c>
      <c r="B199" s="37" t="s">
        <v>25286</v>
      </c>
      <c r="C199" s="40" t="s">
        <v>28140</v>
      </c>
      <c r="D199" s="38" t="s">
        <v>25299</v>
      </c>
      <c r="E199" s="42" t="s">
        <v>858</v>
      </c>
      <c r="F199" s="35" t="s">
        <v>42</v>
      </c>
      <c r="G199" s="77" t="s">
        <v>27935</v>
      </c>
      <c r="H199" s="78" t="s">
        <v>27928</v>
      </c>
      <c r="I199" s="78" t="s">
        <v>27954</v>
      </c>
      <c r="J199" s="78" t="s">
        <v>27960</v>
      </c>
      <c r="K199" s="42" t="s">
        <v>28100</v>
      </c>
      <c r="L199" s="79" t="s">
        <v>233</v>
      </c>
      <c r="M199" s="80" t="s">
        <v>28101</v>
      </c>
      <c r="N199" s="81" t="s">
        <v>233</v>
      </c>
      <c r="O199" s="81" t="s">
        <v>233</v>
      </c>
      <c r="P199" s="80" t="s">
        <v>28102</v>
      </c>
      <c r="Q199" s="36" t="s">
        <v>24973</v>
      </c>
      <c r="R199" s="36" t="s">
        <v>28092</v>
      </c>
      <c r="S199" s="36" t="s">
        <v>873</v>
      </c>
      <c r="T199" s="36" t="s">
        <v>24981</v>
      </c>
      <c r="U199" s="36" t="s">
        <v>27950</v>
      </c>
      <c r="V199" s="121" t="str">
        <f t="shared" si="3"/>
        <v>BlackRock - iShares iBoxx High Yield Corporate Bond</v>
      </c>
    </row>
    <row r="200" spans="1:22" x14ac:dyDescent="0.35">
      <c r="A200" s="111" t="s">
        <v>1009</v>
      </c>
      <c r="B200" s="37" t="s">
        <v>1008</v>
      </c>
      <c r="C200" s="40" t="s">
        <v>28141</v>
      </c>
      <c r="D200" s="38" t="s">
        <v>4302</v>
      </c>
      <c r="E200" s="42" t="s">
        <v>858</v>
      </c>
      <c r="F200" s="35" t="s">
        <v>42</v>
      </c>
      <c r="G200" s="77" t="s">
        <v>27935</v>
      </c>
      <c r="H200" s="78" t="s">
        <v>27928</v>
      </c>
      <c r="I200" s="78" t="s">
        <v>27954</v>
      </c>
      <c r="J200" s="78" t="s">
        <v>27960</v>
      </c>
      <c r="K200" s="42" t="s">
        <v>28100</v>
      </c>
      <c r="L200" s="79" t="s">
        <v>233</v>
      </c>
      <c r="M200" s="80" t="s">
        <v>28101</v>
      </c>
      <c r="N200" s="81" t="s">
        <v>233</v>
      </c>
      <c r="O200" s="81">
        <v>1</v>
      </c>
      <c r="P200" s="80" t="s">
        <v>28102</v>
      </c>
      <c r="Q200" s="36" t="s">
        <v>24973</v>
      </c>
      <c r="R200" s="36" t="s">
        <v>28092</v>
      </c>
      <c r="S200" s="36" t="s">
        <v>841</v>
      </c>
      <c r="T200" s="36" t="s">
        <v>24981</v>
      </c>
      <c r="U200" s="36" t="s">
        <v>27950</v>
      </c>
      <c r="V200" s="121" t="str">
        <f t="shared" si="3"/>
        <v>Nomura - US High Yield Bond Fund</v>
      </c>
    </row>
    <row r="201" spans="1:22" x14ac:dyDescent="0.35">
      <c r="A201" s="111" t="s">
        <v>30520</v>
      </c>
      <c r="B201" s="37" t="s">
        <v>25289</v>
      </c>
      <c r="C201" s="40" t="s">
        <v>28142</v>
      </c>
      <c r="D201" s="38" t="s">
        <v>25304</v>
      </c>
      <c r="E201" s="42" t="s">
        <v>864</v>
      </c>
      <c r="F201" s="35" t="s">
        <v>42</v>
      </c>
      <c r="G201" s="77" t="s">
        <v>27935</v>
      </c>
      <c r="H201" s="78" t="s">
        <v>27928</v>
      </c>
      <c r="I201" s="78" t="s">
        <v>27954</v>
      </c>
      <c r="J201" s="78" t="s">
        <v>27960</v>
      </c>
      <c r="K201" s="42" t="s">
        <v>28100</v>
      </c>
      <c r="L201" s="79" t="s">
        <v>233</v>
      </c>
      <c r="M201" s="80" t="s">
        <v>28101</v>
      </c>
      <c r="N201" s="81" t="s">
        <v>233</v>
      </c>
      <c r="O201" s="81" t="s">
        <v>233</v>
      </c>
      <c r="P201" s="80" t="s">
        <v>28102</v>
      </c>
      <c r="Q201" s="36" t="s">
        <v>24973</v>
      </c>
      <c r="R201" s="36" t="s">
        <v>28092</v>
      </c>
      <c r="S201" s="36" t="s">
        <v>841</v>
      </c>
      <c r="T201" s="36" t="s">
        <v>24981</v>
      </c>
      <c r="U201" s="36" t="s">
        <v>27950</v>
      </c>
      <c r="V201" s="121" t="str">
        <f t="shared" si="3"/>
        <v>DWS Invest - Euro High Yield</v>
      </c>
    </row>
    <row r="202" spans="1:22" x14ac:dyDescent="0.35">
      <c r="A202" s="111" t="s">
        <v>30431</v>
      </c>
      <c r="B202" s="37" t="s">
        <v>25291</v>
      </c>
      <c r="C202" s="40" t="s">
        <v>28143</v>
      </c>
      <c r="D202" s="38" t="s">
        <v>25306</v>
      </c>
      <c r="E202" s="42" t="s">
        <v>858</v>
      </c>
      <c r="F202" s="35" t="s">
        <v>42</v>
      </c>
      <c r="G202" s="77" t="s">
        <v>27935</v>
      </c>
      <c r="H202" s="78" t="s">
        <v>27928</v>
      </c>
      <c r="I202" s="78" t="s">
        <v>27954</v>
      </c>
      <c r="J202" s="78" t="s">
        <v>27960</v>
      </c>
      <c r="K202" s="42" t="s">
        <v>28100</v>
      </c>
      <c r="L202" s="79" t="s">
        <v>233</v>
      </c>
      <c r="M202" s="80" t="s">
        <v>28101</v>
      </c>
      <c r="N202" s="81" t="s">
        <v>233</v>
      </c>
      <c r="O202" s="81" t="s">
        <v>233</v>
      </c>
      <c r="P202" s="80" t="s">
        <v>28102</v>
      </c>
      <c r="Q202" s="36" t="s">
        <v>24973</v>
      </c>
      <c r="R202" s="36" t="s">
        <v>233</v>
      </c>
      <c r="S202" s="36" t="s">
        <v>841</v>
      </c>
      <c r="T202" s="36" t="s">
        <v>24981</v>
      </c>
      <c r="U202" s="36" t="s">
        <v>27950</v>
      </c>
      <c r="V202" s="121" t="str">
        <f t="shared" si="3"/>
        <v>Federated - High Yield Bond Fund</v>
      </c>
    </row>
    <row r="203" spans="1:22" x14ac:dyDescent="0.35">
      <c r="A203" s="111" t="s">
        <v>30521</v>
      </c>
      <c r="B203" s="37" t="s">
        <v>25293</v>
      </c>
      <c r="C203" s="40" t="s">
        <v>28144</v>
      </c>
      <c r="D203" s="38" t="s">
        <v>25308</v>
      </c>
      <c r="E203" s="42" t="s">
        <v>858</v>
      </c>
      <c r="F203" s="35" t="s">
        <v>42</v>
      </c>
      <c r="G203" s="77" t="s">
        <v>27935</v>
      </c>
      <c r="H203" s="78" t="s">
        <v>27928</v>
      </c>
      <c r="I203" s="78" t="s">
        <v>27954</v>
      </c>
      <c r="J203" s="78" t="s">
        <v>27960</v>
      </c>
      <c r="K203" s="42" t="s">
        <v>28100</v>
      </c>
      <c r="L203" s="79" t="s">
        <v>233</v>
      </c>
      <c r="M203" s="80" t="s">
        <v>28101</v>
      </c>
      <c r="N203" s="81" t="s">
        <v>233</v>
      </c>
      <c r="O203" s="81" t="s">
        <v>233</v>
      </c>
      <c r="P203" s="80" t="s">
        <v>28102</v>
      </c>
      <c r="Q203" s="36" t="s">
        <v>24973</v>
      </c>
      <c r="R203" s="36" t="s">
        <v>28092</v>
      </c>
      <c r="S203" s="36" t="s">
        <v>841</v>
      </c>
      <c r="T203" s="36" t="s">
        <v>24981</v>
      </c>
      <c r="U203" s="36" t="s">
        <v>27950</v>
      </c>
      <c r="V203" s="121" t="str">
        <f t="shared" si="3"/>
        <v>Invesco - Global High Income Fund UCITS</v>
      </c>
    </row>
    <row r="204" spans="1:22" x14ac:dyDescent="0.35">
      <c r="A204" s="111" t="s">
        <v>30431</v>
      </c>
      <c r="B204" s="37" t="s">
        <v>25295</v>
      </c>
      <c r="C204" s="40" t="s">
        <v>28145</v>
      </c>
      <c r="D204" s="38" t="s">
        <v>25310</v>
      </c>
      <c r="E204" s="42" t="s">
        <v>864</v>
      </c>
      <c r="F204" s="35" t="s">
        <v>42</v>
      </c>
      <c r="G204" s="77" t="s">
        <v>27935</v>
      </c>
      <c r="H204" s="78" t="s">
        <v>27928</v>
      </c>
      <c r="I204" s="78" t="s">
        <v>27954</v>
      </c>
      <c r="J204" s="78" t="s">
        <v>27960</v>
      </c>
      <c r="K204" s="42" t="s">
        <v>28100</v>
      </c>
      <c r="L204" s="79" t="s">
        <v>233</v>
      </c>
      <c r="M204" s="80" t="s">
        <v>28101</v>
      </c>
      <c r="N204" s="81" t="s">
        <v>233</v>
      </c>
      <c r="O204" s="81" t="s">
        <v>233</v>
      </c>
      <c r="P204" s="80" t="s">
        <v>28102</v>
      </c>
      <c r="Q204" s="36" t="s">
        <v>24973</v>
      </c>
      <c r="R204" s="36" t="s">
        <v>28092</v>
      </c>
      <c r="S204" s="36" t="s">
        <v>841</v>
      </c>
      <c r="T204" s="36" t="s">
        <v>24981</v>
      </c>
      <c r="U204" s="36" t="s">
        <v>27950</v>
      </c>
      <c r="V204" s="121" t="str">
        <f t="shared" si="3"/>
        <v>Morgan Stanley - European Currencies High Yield</v>
      </c>
    </row>
    <row r="205" spans="1:22" x14ac:dyDescent="0.35">
      <c r="A205" s="111" t="s">
        <v>30522</v>
      </c>
      <c r="B205" s="37" t="s">
        <v>25298</v>
      </c>
      <c r="C205" s="40" t="s">
        <v>28146</v>
      </c>
      <c r="D205" s="38" t="s">
        <v>25312</v>
      </c>
      <c r="E205" s="42" t="s">
        <v>864</v>
      </c>
      <c r="F205" s="35" t="s">
        <v>42</v>
      </c>
      <c r="G205" s="77" t="s">
        <v>27935</v>
      </c>
      <c r="H205" s="78" t="s">
        <v>27928</v>
      </c>
      <c r="I205" s="78" t="s">
        <v>27954</v>
      </c>
      <c r="J205" s="78" t="s">
        <v>27960</v>
      </c>
      <c r="K205" s="42" t="s">
        <v>28100</v>
      </c>
      <c r="L205" s="79" t="s">
        <v>233</v>
      </c>
      <c r="M205" s="80" t="s">
        <v>28101</v>
      </c>
      <c r="N205" s="81" t="s">
        <v>233</v>
      </c>
      <c r="O205" s="81">
        <v>1</v>
      </c>
      <c r="P205" s="80" t="s">
        <v>28102</v>
      </c>
      <c r="Q205" s="36" t="s">
        <v>24973</v>
      </c>
      <c r="R205" s="36" t="s">
        <v>233</v>
      </c>
      <c r="S205" s="36" t="s">
        <v>841</v>
      </c>
      <c r="T205" s="36" t="s">
        <v>24981</v>
      </c>
      <c r="U205" s="36" t="s">
        <v>27950</v>
      </c>
      <c r="V205" s="121" t="str">
        <f t="shared" si="3"/>
        <v>DWS Invest - Euro High Yield Corporates</v>
      </c>
    </row>
    <row r="206" spans="1:22" x14ac:dyDescent="0.35">
      <c r="A206" s="111" t="s">
        <v>635</v>
      </c>
      <c r="B206" s="37" t="s">
        <v>634</v>
      </c>
      <c r="C206" s="83" t="s">
        <v>28147</v>
      </c>
      <c r="D206" s="38" t="s">
        <v>6165</v>
      </c>
      <c r="E206" s="42" t="s">
        <v>864</v>
      </c>
      <c r="F206" s="35" t="s">
        <v>42</v>
      </c>
      <c r="G206" s="77" t="s">
        <v>27935</v>
      </c>
      <c r="H206" s="78" t="s">
        <v>27928</v>
      </c>
      <c r="I206" s="78" t="s">
        <v>27954</v>
      </c>
      <c r="J206" s="78" t="s">
        <v>27960</v>
      </c>
      <c r="K206" s="42" t="s">
        <v>28100</v>
      </c>
      <c r="L206" s="79" t="s">
        <v>233</v>
      </c>
      <c r="M206" s="80" t="s">
        <v>28101</v>
      </c>
      <c r="N206" s="81" t="s">
        <v>233</v>
      </c>
      <c r="O206" s="81">
        <v>1</v>
      </c>
      <c r="P206" s="80" t="s">
        <v>28102</v>
      </c>
      <c r="Q206" s="36" t="s">
        <v>24973</v>
      </c>
      <c r="R206" s="36" t="s">
        <v>28092</v>
      </c>
      <c r="S206" s="36" t="s">
        <v>841</v>
      </c>
      <c r="T206" s="36" t="s">
        <v>24981</v>
      </c>
      <c r="U206" s="36" t="s">
        <v>27950</v>
      </c>
      <c r="V206" s="121" t="str">
        <f t="shared" si="3"/>
        <v>BlueBay - Financial Capital Bond - E</v>
      </c>
    </row>
    <row r="207" spans="1:22" x14ac:dyDescent="0.35">
      <c r="A207" s="111" t="s">
        <v>30523</v>
      </c>
      <c r="B207" s="37" t="s">
        <v>25301</v>
      </c>
      <c r="C207" s="40" t="s">
        <v>28148</v>
      </c>
      <c r="D207" s="38" t="s">
        <v>25314</v>
      </c>
      <c r="E207" s="42" t="s">
        <v>858</v>
      </c>
      <c r="F207" s="35" t="s">
        <v>42</v>
      </c>
      <c r="G207" s="77" t="s">
        <v>27935</v>
      </c>
      <c r="H207" s="78" t="s">
        <v>27928</v>
      </c>
      <c r="I207" s="78" t="s">
        <v>27954</v>
      </c>
      <c r="J207" s="78" t="s">
        <v>27960</v>
      </c>
      <c r="K207" s="42" t="s">
        <v>28100</v>
      </c>
      <c r="L207" s="79" t="s">
        <v>233</v>
      </c>
      <c r="M207" s="80" t="s">
        <v>28101</v>
      </c>
      <c r="N207" s="81" t="s">
        <v>233</v>
      </c>
      <c r="O207" s="81">
        <v>1</v>
      </c>
      <c r="P207" s="80" t="s">
        <v>28102</v>
      </c>
      <c r="Q207" s="36" t="s">
        <v>24973</v>
      </c>
      <c r="R207" s="36" t="s">
        <v>28092</v>
      </c>
      <c r="S207" s="36" t="s">
        <v>841</v>
      </c>
      <c r="T207" s="36" t="s">
        <v>24981</v>
      </c>
      <c r="U207" s="36" t="s">
        <v>27950</v>
      </c>
      <c r="V207" s="121" t="str">
        <f t="shared" si="3"/>
        <v>BlueBay - Financial Capital Bond - U</v>
      </c>
    </row>
    <row r="208" spans="1:22" x14ac:dyDescent="0.35">
      <c r="A208" s="111" t="s">
        <v>30524</v>
      </c>
      <c r="B208" s="37" t="s">
        <v>25302</v>
      </c>
      <c r="C208" s="40" t="s">
        <v>28149</v>
      </c>
      <c r="D208" s="38" t="s">
        <v>25316</v>
      </c>
      <c r="E208" s="42" t="s">
        <v>858</v>
      </c>
      <c r="F208" s="35" t="s">
        <v>42</v>
      </c>
      <c r="G208" s="77" t="s">
        <v>27935</v>
      </c>
      <c r="H208" s="78" t="s">
        <v>27928</v>
      </c>
      <c r="I208" s="78" t="s">
        <v>27954</v>
      </c>
      <c r="J208" s="78" t="s">
        <v>27960</v>
      </c>
      <c r="K208" s="42" t="s">
        <v>28100</v>
      </c>
      <c r="L208" s="79" t="s">
        <v>233</v>
      </c>
      <c r="M208" s="80" t="s">
        <v>28101</v>
      </c>
      <c r="N208" s="81" t="s">
        <v>233</v>
      </c>
      <c r="O208" s="81">
        <v>1</v>
      </c>
      <c r="P208" s="80" t="s">
        <v>28102</v>
      </c>
      <c r="Q208" s="36" t="s">
        <v>24973</v>
      </c>
      <c r="R208" s="36" t="s">
        <v>28092</v>
      </c>
      <c r="S208" s="36" t="s">
        <v>841</v>
      </c>
      <c r="T208" s="36" t="s">
        <v>24981</v>
      </c>
      <c r="U208" s="36" t="s">
        <v>27950</v>
      </c>
      <c r="V208" s="121" t="str">
        <f t="shared" si="3"/>
        <v xml:space="preserve">Gam - Star Credit Opportunities </v>
      </c>
    </row>
    <row r="209" spans="1:22" x14ac:dyDescent="0.35">
      <c r="A209" s="111" t="s">
        <v>30525</v>
      </c>
      <c r="B209" s="37" t="s">
        <v>25303</v>
      </c>
      <c r="C209" s="40" t="s">
        <v>28150</v>
      </c>
      <c r="D209" s="38" t="s">
        <v>25318</v>
      </c>
      <c r="E209" s="42" t="s">
        <v>864</v>
      </c>
      <c r="F209" s="35" t="s">
        <v>42</v>
      </c>
      <c r="G209" s="77" t="s">
        <v>27935</v>
      </c>
      <c r="H209" s="78" t="s">
        <v>27928</v>
      </c>
      <c r="I209" s="78" t="s">
        <v>27954</v>
      </c>
      <c r="J209" s="78" t="s">
        <v>27960</v>
      </c>
      <c r="K209" s="42" t="s">
        <v>28100</v>
      </c>
      <c r="L209" s="79" t="s">
        <v>233</v>
      </c>
      <c r="M209" s="80" t="s">
        <v>28101</v>
      </c>
      <c r="N209" s="81" t="s">
        <v>233</v>
      </c>
      <c r="O209" s="81" t="s">
        <v>233</v>
      </c>
      <c r="P209" s="80" t="s">
        <v>28102</v>
      </c>
      <c r="Q209" s="36" t="s">
        <v>24973</v>
      </c>
      <c r="R209" s="36" t="s">
        <v>28092</v>
      </c>
      <c r="S209" s="36" t="s">
        <v>841</v>
      </c>
      <c r="T209" s="36" t="s">
        <v>24981</v>
      </c>
      <c r="U209" s="36" t="s">
        <v>27950</v>
      </c>
      <c r="V209" s="121" t="str">
        <f t="shared" si="3"/>
        <v>Universal Invest Lux - Berenberg Credit Opportunities</v>
      </c>
    </row>
    <row r="210" spans="1:22" x14ac:dyDescent="0.35">
      <c r="A210" s="111" t="s">
        <v>30431</v>
      </c>
      <c r="B210" s="37" t="s">
        <v>25305</v>
      </c>
      <c r="C210" s="40" t="s">
        <v>28151</v>
      </c>
      <c r="D210" s="38" t="s">
        <v>25319</v>
      </c>
      <c r="E210" s="42" t="s">
        <v>864</v>
      </c>
      <c r="F210" s="35" t="s">
        <v>42</v>
      </c>
      <c r="G210" s="77" t="s">
        <v>27935</v>
      </c>
      <c r="H210" s="78" t="s">
        <v>27928</v>
      </c>
      <c r="I210" s="78" t="s">
        <v>27954</v>
      </c>
      <c r="J210" s="78" t="s">
        <v>27960</v>
      </c>
      <c r="K210" s="42" t="s">
        <v>28100</v>
      </c>
      <c r="L210" s="79" t="s">
        <v>233</v>
      </c>
      <c r="M210" s="80" t="s">
        <v>28101</v>
      </c>
      <c r="N210" s="81" t="s">
        <v>233</v>
      </c>
      <c r="O210" s="81" t="s">
        <v>233</v>
      </c>
      <c r="P210" s="80" t="s">
        <v>28102</v>
      </c>
      <c r="Q210" s="36" t="s">
        <v>24973</v>
      </c>
      <c r="R210" s="36" t="s">
        <v>28092</v>
      </c>
      <c r="S210" s="36" t="s">
        <v>841</v>
      </c>
      <c r="T210" s="36" t="s">
        <v>24981</v>
      </c>
      <c r="U210" s="36" t="s">
        <v>27950</v>
      </c>
      <c r="V210" s="121" t="str">
        <f t="shared" si="3"/>
        <v>Candriam - Bonds Euro High Yield</v>
      </c>
    </row>
    <row r="211" spans="1:22" x14ac:dyDescent="0.35">
      <c r="A211" s="111" t="s">
        <v>30431</v>
      </c>
      <c r="B211" s="37" t="s">
        <v>25307</v>
      </c>
      <c r="C211" s="40" t="s">
        <v>28152</v>
      </c>
      <c r="D211" s="38" t="s">
        <v>25320</v>
      </c>
      <c r="E211" s="42" t="s">
        <v>864</v>
      </c>
      <c r="F211" s="35" t="s">
        <v>42</v>
      </c>
      <c r="G211" s="77" t="s">
        <v>27935</v>
      </c>
      <c r="H211" s="78" t="s">
        <v>27928</v>
      </c>
      <c r="I211" s="78" t="s">
        <v>27954</v>
      </c>
      <c r="J211" s="78" t="s">
        <v>27960</v>
      </c>
      <c r="K211" s="42" t="s">
        <v>28100</v>
      </c>
      <c r="L211" s="79" t="s">
        <v>233</v>
      </c>
      <c r="M211" s="80" t="s">
        <v>28101</v>
      </c>
      <c r="N211" s="81" t="s">
        <v>233</v>
      </c>
      <c r="O211" s="81" t="s">
        <v>233</v>
      </c>
      <c r="P211" s="80" t="s">
        <v>28102</v>
      </c>
      <c r="Q211" s="36" t="s">
        <v>24973</v>
      </c>
      <c r="R211" s="36" t="s">
        <v>28092</v>
      </c>
      <c r="S211" s="36" t="s">
        <v>841</v>
      </c>
      <c r="T211" s="36" t="s">
        <v>24981</v>
      </c>
      <c r="U211" s="36" t="s">
        <v>27950</v>
      </c>
      <c r="V211" s="121" t="str">
        <f t="shared" si="3"/>
        <v>Azimut - Fund 1 Hybrid Bonds</v>
      </c>
    </row>
    <row r="212" spans="1:22" x14ac:dyDescent="0.35">
      <c r="A212" s="111" t="s">
        <v>30526</v>
      </c>
      <c r="B212" s="37" t="s">
        <v>25309</v>
      </c>
      <c r="C212" s="40" t="s">
        <v>28152</v>
      </c>
      <c r="D212" s="38" t="s">
        <v>25320</v>
      </c>
      <c r="E212" s="42" t="s">
        <v>858</v>
      </c>
      <c r="F212" s="35" t="s">
        <v>42</v>
      </c>
      <c r="G212" s="77" t="s">
        <v>27935</v>
      </c>
      <c r="H212" s="78" t="s">
        <v>27928</v>
      </c>
      <c r="I212" s="78" t="s">
        <v>27954</v>
      </c>
      <c r="J212" s="78" t="s">
        <v>27960</v>
      </c>
      <c r="K212" s="42" t="s">
        <v>28100</v>
      </c>
      <c r="L212" s="79" t="s">
        <v>233</v>
      </c>
      <c r="M212" s="80" t="s">
        <v>28101</v>
      </c>
      <c r="N212" s="81" t="s">
        <v>233</v>
      </c>
      <c r="O212" s="81" t="s">
        <v>233</v>
      </c>
      <c r="P212" s="80" t="s">
        <v>28102</v>
      </c>
      <c r="Q212" s="36" t="s">
        <v>24973</v>
      </c>
      <c r="R212" s="36" t="s">
        <v>28092</v>
      </c>
      <c r="S212" s="36" t="s">
        <v>841</v>
      </c>
      <c r="T212" s="36" t="s">
        <v>24981</v>
      </c>
      <c r="U212" s="36" t="s">
        <v>27950</v>
      </c>
      <c r="V212" s="121" t="str">
        <f t="shared" si="3"/>
        <v>Azimut - Fund 1 Hybrid Bonds</v>
      </c>
    </row>
    <row r="213" spans="1:22" x14ac:dyDescent="0.35">
      <c r="A213" s="111" t="s">
        <v>30527</v>
      </c>
      <c r="B213" s="37" t="s">
        <v>25311</v>
      </c>
      <c r="C213" s="40" t="s">
        <v>28153</v>
      </c>
      <c r="D213" s="38" t="s">
        <v>25323</v>
      </c>
      <c r="E213" s="42" t="s">
        <v>858</v>
      </c>
      <c r="F213" s="35" t="s">
        <v>42</v>
      </c>
      <c r="G213" s="77" t="s">
        <v>27935</v>
      </c>
      <c r="H213" s="78" t="s">
        <v>27928</v>
      </c>
      <c r="I213" s="78" t="s">
        <v>27954</v>
      </c>
      <c r="J213" s="78" t="s">
        <v>27960</v>
      </c>
      <c r="K213" s="42" t="s">
        <v>28100</v>
      </c>
      <c r="L213" s="79" t="s">
        <v>233</v>
      </c>
      <c r="M213" s="80" t="s">
        <v>28101</v>
      </c>
      <c r="N213" s="81" t="s">
        <v>233</v>
      </c>
      <c r="O213" s="81">
        <v>1</v>
      </c>
      <c r="P213" s="80" t="s">
        <v>28102</v>
      </c>
      <c r="Q213" s="36" t="s">
        <v>24973</v>
      </c>
      <c r="R213" s="36" t="s">
        <v>28092</v>
      </c>
      <c r="S213" s="36" t="s">
        <v>841</v>
      </c>
      <c r="T213" s="36" t="s">
        <v>24981</v>
      </c>
      <c r="U213" s="36" t="s">
        <v>27950</v>
      </c>
      <c r="V213" s="121" t="str">
        <f t="shared" si="3"/>
        <v>Robeco - Capital Growth Funds High Yield Bonds</v>
      </c>
    </row>
    <row r="214" spans="1:22" x14ac:dyDescent="0.35">
      <c r="A214" s="111" t="s">
        <v>591</v>
      </c>
      <c r="B214" s="37" t="s">
        <v>590</v>
      </c>
      <c r="C214" s="40" t="s">
        <v>28154</v>
      </c>
      <c r="D214" s="38" t="s">
        <v>14190</v>
      </c>
      <c r="E214" s="42" t="s">
        <v>858</v>
      </c>
      <c r="F214" s="35" t="s">
        <v>42</v>
      </c>
      <c r="G214" s="77" t="s">
        <v>27935</v>
      </c>
      <c r="H214" s="78" t="s">
        <v>27928</v>
      </c>
      <c r="I214" s="78" t="s">
        <v>27954</v>
      </c>
      <c r="J214" s="78" t="s">
        <v>27960</v>
      </c>
      <c r="K214" s="42" t="s">
        <v>28100</v>
      </c>
      <c r="L214" s="79" t="s">
        <v>233</v>
      </c>
      <c r="M214" s="80" t="s">
        <v>28101</v>
      </c>
      <c r="N214" s="81" t="s">
        <v>233</v>
      </c>
      <c r="O214" s="81">
        <v>1</v>
      </c>
      <c r="P214" s="80" t="s">
        <v>28102</v>
      </c>
      <c r="Q214" s="36" t="s">
        <v>24973</v>
      </c>
      <c r="R214" s="36" t="s">
        <v>28092</v>
      </c>
      <c r="S214" s="36" t="s">
        <v>841</v>
      </c>
      <c r="T214" s="36" t="s">
        <v>24981</v>
      </c>
      <c r="U214" s="36" t="s">
        <v>27950</v>
      </c>
      <c r="V214" s="121" t="str">
        <f t="shared" si="3"/>
        <v>Robeco Luxembourg S.A.</v>
      </c>
    </row>
    <row r="215" spans="1:22" x14ac:dyDescent="0.35">
      <c r="A215" s="111" t="s">
        <v>30431</v>
      </c>
      <c r="B215" s="43" t="s">
        <v>25313</v>
      </c>
      <c r="C215" s="40" t="s">
        <v>28155</v>
      </c>
      <c r="D215" s="39" t="s">
        <v>25325</v>
      </c>
      <c r="E215" s="42" t="s">
        <v>858</v>
      </c>
      <c r="F215" s="35" t="s">
        <v>42</v>
      </c>
      <c r="G215" s="77" t="s">
        <v>27935</v>
      </c>
      <c r="H215" s="78" t="s">
        <v>27928</v>
      </c>
      <c r="I215" s="78" t="s">
        <v>27954</v>
      </c>
      <c r="J215" s="78" t="s">
        <v>27960</v>
      </c>
      <c r="K215" s="42" t="s">
        <v>28100</v>
      </c>
      <c r="L215" s="79" t="s">
        <v>233</v>
      </c>
      <c r="M215" s="80" t="s">
        <v>28101</v>
      </c>
      <c r="N215" s="81" t="s">
        <v>233</v>
      </c>
      <c r="O215" s="81" t="s">
        <v>233</v>
      </c>
      <c r="P215" s="80" t="s">
        <v>28102</v>
      </c>
      <c r="Q215" s="36" t="s">
        <v>24973</v>
      </c>
      <c r="R215" s="36" t="s">
        <v>233</v>
      </c>
      <c r="S215" s="36" t="s">
        <v>873</v>
      </c>
      <c r="T215" s="36" t="s">
        <v>24981</v>
      </c>
      <c r="U215" s="36" t="s">
        <v>27950</v>
      </c>
      <c r="V215" s="121" t="str">
        <f t="shared" si="3"/>
        <v>BlackRock - iShares EM High Yield Bond</v>
      </c>
    </row>
    <row r="216" spans="1:22" x14ac:dyDescent="0.35">
      <c r="A216" s="111" t="s">
        <v>30528</v>
      </c>
      <c r="B216" s="37" t="s">
        <v>25315</v>
      </c>
      <c r="C216" s="40" t="s">
        <v>28156</v>
      </c>
      <c r="D216" s="38" t="s">
        <v>25327</v>
      </c>
      <c r="E216" s="42" t="s">
        <v>858</v>
      </c>
      <c r="F216" s="35" t="s">
        <v>42</v>
      </c>
      <c r="G216" s="77" t="s">
        <v>27935</v>
      </c>
      <c r="H216" s="78" t="s">
        <v>27928</v>
      </c>
      <c r="I216" s="78" t="s">
        <v>27954</v>
      </c>
      <c r="J216" s="78" t="s">
        <v>27960</v>
      </c>
      <c r="K216" s="42" t="s">
        <v>28100</v>
      </c>
      <c r="L216" s="79" t="s">
        <v>233</v>
      </c>
      <c r="M216" s="80" t="s">
        <v>28101</v>
      </c>
      <c r="N216" s="81" t="s">
        <v>233</v>
      </c>
      <c r="O216" s="81">
        <v>1</v>
      </c>
      <c r="P216" s="80" t="s">
        <v>28102</v>
      </c>
      <c r="Q216" s="36" t="s">
        <v>24973</v>
      </c>
      <c r="R216" s="36" t="s">
        <v>28092</v>
      </c>
      <c r="S216" s="36" t="s">
        <v>841</v>
      </c>
      <c r="T216" s="36" t="s">
        <v>24981</v>
      </c>
      <c r="U216" s="36" t="s">
        <v>27950</v>
      </c>
      <c r="V216" s="121" t="str">
        <f t="shared" si="3"/>
        <v>Pimco - Global High Yield Bond Fund</v>
      </c>
    </row>
    <row r="217" spans="1:22" x14ac:dyDescent="0.35">
      <c r="A217" s="111" t="s">
        <v>30529</v>
      </c>
      <c r="B217" s="37" t="s">
        <v>25317</v>
      </c>
      <c r="C217" s="40" t="s">
        <v>28157</v>
      </c>
      <c r="D217" s="39" t="s">
        <v>8008</v>
      </c>
      <c r="E217" s="42" t="s">
        <v>858</v>
      </c>
      <c r="F217" s="35" t="s">
        <v>42</v>
      </c>
      <c r="G217" s="77" t="s">
        <v>27935</v>
      </c>
      <c r="H217" s="78" t="s">
        <v>27928</v>
      </c>
      <c r="I217" s="78" t="s">
        <v>27954</v>
      </c>
      <c r="J217" s="78" t="s">
        <v>27960</v>
      </c>
      <c r="K217" s="42" t="s">
        <v>28100</v>
      </c>
      <c r="L217" s="79" t="s">
        <v>233</v>
      </c>
      <c r="M217" s="80" t="s">
        <v>28101</v>
      </c>
      <c r="N217" s="81" t="s">
        <v>233</v>
      </c>
      <c r="O217" s="81" t="s">
        <v>233</v>
      </c>
      <c r="P217" s="80" t="s">
        <v>28102</v>
      </c>
      <c r="Q217" s="36" t="s">
        <v>24973</v>
      </c>
      <c r="R217" s="36" t="s">
        <v>28092</v>
      </c>
      <c r="S217" s="36" t="s">
        <v>841</v>
      </c>
      <c r="T217" s="36" t="s">
        <v>24981</v>
      </c>
      <c r="U217" s="36" t="s">
        <v>27950</v>
      </c>
      <c r="V217" s="121" t="str">
        <f t="shared" si="3"/>
        <v>Pimco - US High Yield Bond</v>
      </c>
    </row>
    <row r="218" spans="1:22" x14ac:dyDescent="0.35">
      <c r="A218" s="111" t="s">
        <v>609</v>
      </c>
      <c r="B218" s="37" t="s">
        <v>608</v>
      </c>
      <c r="C218" s="40" t="s">
        <v>28158</v>
      </c>
      <c r="D218" s="39" t="s">
        <v>8008</v>
      </c>
      <c r="E218" s="42" t="s">
        <v>858</v>
      </c>
      <c r="F218" s="35" t="s">
        <v>42</v>
      </c>
      <c r="G218" s="77" t="s">
        <v>27935</v>
      </c>
      <c r="H218" s="78" t="s">
        <v>27928</v>
      </c>
      <c r="I218" s="78" t="s">
        <v>27954</v>
      </c>
      <c r="J218" s="78" t="s">
        <v>27960</v>
      </c>
      <c r="K218" s="42" t="s">
        <v>28100</v>
      </c>
      <c r="L218" s="79" t="s">
        <v>233</v>
      </c>
      <c r="M218" s="80" t="s">
        <v>28101</v>
      </c>
      <c r="N218" s="81" t="s">
        <v>233</v>
      </c>
      <c r="O218" s="81">
        <v>1</v>
      </c>
      <c r="P218" s="80" t="s">
        <v>28102</v>
      </c>
      <c r="Q218" s="36" t="s">
        <v>24973</v>
      </c>
      <c r="R218" s="36" t="s">
        <v>28092</v>
      </c>
      <c r="S218" s="36" t="s">
        <v>841</v>
      </c>
      <c r="T218" s="36" t="s">
        <v>24981</v>
      </c>
      <c r="U218" s="36" t="s">
        <v>27950</v>
      </c>
      <c r="V218" s="121" t="str">
        <f t="shared" si="3"/>
        <v>Pimco - US High Yield Bond</v>
      </c>
    </row>
    <row r="219" spans="1:22" x14ac:dyDescent="0.35">
      <c r="A219" s="111" t="s">
        <v>613</v>
      </c>
      <c r="B219" s="37" t="s">
        <v>612</v>
      </c>
      <c r="C219" s="40" t="s">
        <v>28159</v>
      </c>
      <c r="D219" s="39" t="s">
        <v>19641</v>
      </c>
      <c r="E219" s="42" t="s">
        <v>858</v>
      </c>
      <c r="F219" s="35" t="s">
        <v>42</v>
      </c>
      <c r="G219" s="77" t="s">
        <v>27935</v>
      </c>
      <c r="H219" s="78" t="s">
        <v>27928</v>
      </c>
      <c r="I219" s="78" t="s">
        <v>27954</v>
      </c>
      <c r="J219" s="78" t="s">
        <v>27960</v>
      </c>
      <c r="K219" s="42" t="s">
        <v>28100</v>
      </c>
      <c r="L219" s="79" t="s">
        <v>233</v>
      </c>
      <c r="M219" s="80" t="s">
        <v>28101</v>
      </c>
      <c r="N219" s="81" t="s">
        <v>233</v>
      </c>
      <c r="O219" s="81">
        <v>1</v>
      </c>
      <c r="P219" s="80" t="s">
        <v>28102</v>
      </c>
      <c r="Q219" s="36" t="s">
        <v>24973</v>
      </c>
      <c r="R219" s="36" t="s">
        <v>28092</v>
      </c>
      <c r="S219" s="36" t="s">
        <v>841</v>
      </c>
      <c r="T219" s="36" t="s">
        <v>24981</v>
      </c>
      <c r="U219" s="36" t="s">
        <v>27950</v>
      </c>
      <c r="V219" s="121" t="str">
        <f t="shared" si="3"/>
        <v>Pimco - GIS Income Fund</v>
      </c>
    </row>
    <row r="220" spans="1:22" x14ac:dyDescent="0.35">
      <c r="A220" s="111" t="s">
        <v>30530</v>
      </c>
      <c r="B220" s="37" t="s">
        <v>28160</v>
      </c>
      <c r="C220" s="40" t="s">
        <v>28161</v>
      </c>
      <c r="D220" s="39" t="s">
        <v>28162</v>
      </c>
      <c r="E220" s="42" t="s">
        <v>858</v>
      </c>
      <c r="F220" s="35" t="s">
        <v>42</v>
      </c>
      <c r="G220" s="77" t="s">
        <v>27935</v>
      </c>
      <c r="H220" s="78" t="s">
        <v>27928</v>
      </c>
      <c r="I220" s="78" t="s">
        <v>27954</v>
      </c>
      <c r="J220" s="78" t="s">
        <v>27960</v>
      </c>
      <c r="K220" s="42" t="s">
        <v>28100</v>
      </c>
      <c r="L220" s="79" t="s">
        <v>233</v>
      </c>
      <c r="M220" s="80" t="s">
        <v>28101</v>
      </c>
      <c r="N220" s="81" t="s">
        <v>233</v>
      </c>
      <c r="O220" s="81">
        <v>1</v>
      </c>
      <c r="P220" s="80" t="s">
        <v>28102</v>
      </c>
      <c r="Q220" s="36" t="s">
        <v>24973</v>
      </c>
      <c r="R220" s="36" t="s">
        <v>28092</v>
      </c>
      <c r="S220" s="36" t="s">
        <v>841</v>
      </c>
      <c r="T220" s="36" t="s">
        <v>24981</v>
      </c>
      <c r="U220" s="36" t="s">
        <v>27950</v>
      </c>
      <c r="V220" s="121" t="str">
        <f t="shared" si="3"/>
        <v>Moneda - CLOs</v>
      </c>
    </row>
    <row r="221" spans="1:22" x14ac:dyDescent="0.35">
      <c r="A221" s="111" t="s">
        <v>30531</v>
      </c>
      <c r="B221" s="49" t="s">
        <v>28163</v>
      </c>
      <c r="C221" s="84" t="s">
        <v>28164</v>
      </c>
      <c r="D221" s="39" t="s">
        <v>28162</v>
      </c>
      <c r="E221" s="57" t="s">
        <v>858</v>
      </c>
      <c r="F221" s="49" t="s">
        <v>42</v>
      </c>
      <c r="G221" s="49" t="s">
        <v>27935</v>
      </c>
      <c r="H221" s="49" t="s">
        <v>27928</v>
      </c>
      <c r="I221" s="49" t="s">
        <v>27954</v>
      </c>
      <c r="J221" s="49" t="s">
        <v>27960</v>
      </c>
      <c r="K221" s="57" t="s">
        <v>28100</v>
      </c>
      <c r="L221" s="57" t="s">
        <v>233</v>
      </c>
      <c r="M221" s="57" t="s">
        <v>28101</v>
      </c>
      <c r="N221" s="85" t="s">
        <v>233</v>
      </c>
      <c r="O221" s="85">
        <v>1</v>
      </c>
      <c r="P221" s="57" t="s">
        <v>28102</v>
      </c>
      <c r="Q221" s="57" t="s">
        <v>24973</v>
      </c>
      <c r="R221" s="57" t="s">
        <v>28092</v>
      </c>
      <c r="S221" s="57" t="s">
        <v>841</v>
      </c>
      <c r="T221" s="57" t="s">
        <v>24981</v>
      </c>
      <c r="U221" s="57" t="s">
        <v>27950</v>
      </c>
      <c r="V221" s="121" t="str">
        <f t="shared" si="3"/>
        <v>Moneda - CLOs</v>
      </c>
    </row>
    <row r="222" spans="1:22" x14ac:dyDescent="0.35">
      <c r="A222" s="111" t="s">
        <v>649</v>
      </c>
      <c r="B222" s="37" t="s">
        <v>648</v>
      </c>
      <c r="C222" s="40" t="s">
        <v>28165</v>
      </c>
      <c r="D222" s="39" t="s">
        <v>20204</v>
      </c>
      <c r="E222" s="42" t="s">
        <v>858</v>
      </c>
      <c r="F222" s="35" t="s">
        <v>42</v>
      </c>
      <c r="G222" s="77" t="s">
        <v>27935</v>
      </c>
      <c r="H222" s="78" t="s">
        <v>27928</v>
      </c>
      <c r="I222" s="78" t="s">
        <v>27954</v>
      </c>
      <c r="J222" s="78" t="s">
        <v>27960</v>
      </c>
      <c r="K222" s="42" t="s">
        <v>28100</v>
      </c>
      <c r="L222" s="79" t="s">
        <v>233</v>
      </c>
      <c r="M222" s="80" t="s">
        <v>28101</v>
      </c>
      <c r="N222" s="81" t="s">
        <v>233</v>
      </c>
      <c r="O222" s="81">
        <v>1</v>
      </c>
      <c r="P222" s="80" t="s">
        <v>28102</v>
      </c>
      <c r="Q222" s="36" t="s">
        <v>24973</v>
      </c>
      <c r="R222" s="36" t="s">
        <v>28092</v>
      </c>
      <c r="S222" s="36" t="s">
        <v>841</v>
      </c>
      <c r="T222" s="36" t="s">
        <v>24981</v>
      </c>
      <c r="U222" s="36" t="s">
        <v>27950</v>
      </c>
      <c r="V222" s="121" t="str">
        <f t="shared" si="3"/>
        <v>Neuberger Berman - CLO Income Fund</v>
      </c>
    </row>
    <row r="223" spans="1:22" x14ac:dyDescent="0.35">
      <c r="A223" s="111" t="s">
        <v>30532</v>
      </c>
      <c r="B223" s="37" t="s">
        <v>25321</v>
      </c>
      <c r="C223" s="40" t="s">
        <v>28166</v>
      </c>
      <c r="D223" s="39" t="s">
        <v>25334</v>
      </c>
      <c r="E223" s="42" t="s">
        <v>864</v>
      </c>
      <c r="F223" s="35" t="s">
        <v>42</v>
      </c>
      <c r="G223" s="77" t="s">
        <v>27935</v>
      </c>
      <c r="H223" s="78" t="s">
        <v>27928</v>
      </c>
      <c r="I223" s="78" t="s">
        <v>27954</v>
      </c>
      <c r="J223" s="78" t="s">
        <v>27960</v>
      </c>
      <c r="K223" s="42" t="s">
        <v>28100</v>
      </c>
      <c r="L223" s="79" t="s">
        <v>233</v>
      </c>
      <c r="M223" s="80" t="s">
        <v>28101</v>
      </c>
      <c r="N223" s="81" t="s">
        <v>233</v>
      </c>
      <c r="O223" s="81" t="s">
        <v>233</v>
      </c>
      <c r="P223" s="80" t="s">
        <v>28102</v>
      </c>
      <c r="Q223" s="36" t="s">
        <v>24973</v>
      </c>
      <c r="R223" s="36" t="s">
        <v>28092</v>
      </c>
      <c r="S223" s="36" t="s">
        <v>841</v>
      </c>
      <c r="T223" s="36" t="s">
        <v>24981</v>
      </c>
      <c r="U223" s="36" t="s">
        <v>27950</v>
      </c>
      <c r="V223" s="121" t="str">
        <f t="shared" si="3"/>
        <v>Amundi / Pioneer - Global Subordinated Bond</v>
      </c>
    </row>
    <row r="224" spans="1:22" x14ac:dyDescent="0.35">
      <c r="A224" s="111" t="s">
        <v>30431</v>
      </c>
      <c r="B224" s="37" t="s">
        <v>25322</v>
      </c>
      <c r="C224" s="40" t="s">
        <v>28167</v>
      </c>
      <c r="D224" s="38" t="s">
        <v>25336</v>
      </c>
      <c r="E224" s="42" t="s">
        <v>864</v>
      </c>
      <c r="F224" s="35" t="s">
        <v>42</v>
      </c>
      <c r="G224" s="77" t="s">
        <v>27935</v>
      </c>
      <c r="H224" s="78" t="s">
        <v>27928</v>
      </c>
      <c r="I224" s="78" t="s">
        <v>27954</v>
      </c>
      <c r="J224" s="78" t="s">
        <v>27960</v>
      </c>
      <c r="K224" s="42" t="s">
        <v>28100</v>
      </c>
      <c r="L224" s="79" t="s">
        <v>233</v>
      </c>
      <c r="M224" s="80" t="s">
        <v>28101</v>
      </c>
      <c r="N224" s="81" t="s">
        <v>233</v>
      </c>
      <c r="O224" s="81" t="s">
        <v>233</v>
      </c>
      <c r="P224" s="80" t="s">
        <v>28102</v>
      </c>
      <c r="Q224" s="36" t="s">
        <v>24973</v>
      </c>
      <c r="R224" s="36" t="s">
        <v>28092</v>
      </c>
      <c r="S224" s="36" t="s">
        <v>841</v>
      </c>
      <c r="T224" s="36" t="s">
        <v>24981</v>
      </c>
      <c r="U224" s="36" t="s">
        <v>27950</v>
      </c>
      <c r="V224" s="121" t="str">
        <f t="shared" si="3"/>
        <v>Candriam - Euro High Yield</v>
      </c>
    </row>
    <row r="225" spans="1:22" x14ac:dyDescent="0.35">
      <c r="A225" s="111" t="s">
        <v>30533</v>
      </c>
      <c r="B225" s="37" t="s">
        <v>25324</v>
      </c>
      <c r="C225" s="40" t="s">
        <v>28168</v>
      </c>
      <c r="D225" s="38" t="s">
        <v>25338</v>
      </c>
      <c r="E225" s="42" t="s">
        <v>858</v>
      </c>
      <c r="F225" s="35" t="s">
        <v>42</v>
      </c>
      <c r="G225" s="77" t="s">
        <v>27935</v>
      </c>
      <c r="H225" s="78" t="s">
        <v>27928</v>
      </c>
      <c r="I225" s="78" t="s">
        <v>27954</v>
      </c>
      <c r="J225" s="78" t="s">
        <v>27960</v>
      </c>
      <c r="K225" s="42" t="s">
        <v>28100</v>
      </c>
      <c r="L225" s="79" t="s">
        <v>233</v>
      </c>
      <c r="M225" s="80" t="s">
        <v>28101</v>
      </c>
      <c r="N225" s="81" t="s">
        <v>233</v>
      </c>
      <c r="O225" s="81" t="s">
        <v>233</v>
      </c>
      <c r="P225" s="80" t="s">
        <v>28102</v>
      </c>
      <c r="Q225" s="36" t="s">
        <v>24973</v>
      </c>
      <c r="R225" s="36" t="s">
        <v>28092</v>
      </c>
      <c r="S225" s="36" t="s">
        <v>841</v>
      </c>
      <c r="T225" s="36" t="s">
        <v>24981</v>
      </c>
      <c r="U225" s="36" t="s">
        <v>27950</v>
      </c>
      <c r="V225" s="121" t="str">
        <f t="shared" si="3"/>
        <v>Schroders - Global High Yield</v>
      </c>
    </row>
    <row r="226" spans="1:22" x14ac:dyDescent="0.35">
      <c r="A226" s="111" t="s">
        <v>627</v>
      </c>
      <c r="B226" s="42" t="s">
        <v>626</v>
      </c>
      <c r="C226" s="82" t="s">
        <v>28169</v>
      </c>
      <c r="D226" s="38" t="s">
        <v>23516</v>
      </c>
      <c r="E226" s="42" t="s">
        <v>864</v>
      </c>
      <c r="F226" s="35" t="s">
        <v>42</v>
      </c>
      <c r="G226" s="77" t="s">
        <v>27935</v>
      </c>
      <c r="H226" s="78" t="s">
        <v>27928</v>
      </c>
      <c r="I226" s="78" t="s">
        <v>27954</v>
      </c>
      <c r="J226" s="78" t="s">
        <v>27960</v>
      </c>
      <c r="K226" s="42" t="s">
        <v>28100</v>
      </c>
      <c r="L226" s="79" t="s">
        <v>233</v>
      </c>
      <c r="M226" s="80" t="s">
        <v>28101</v>
      </c>
      <c r="N226" s="81" t="s">
        <v>233</v>
      </c>
      <c r="O226" s="81">
        <v>1</v>
      </c>
      <c r="P226" s="80" t="s">
        <v>28102</v>
      </c>
      <c r="Q226" s="36" t="s">
        <v>24973</v>
      </c>
      <c r="R226" s="36" t="s">
        <v>28092</v>
      </c>
      <c r="S226" s="36" t="s">
        <v>841</v>
      </c>
      <c r="T226" s="36" t="s">
        <v>24981</v>
      </c>
      <c r="U226" s="36" t="s">
        <v>27950</v>
      </c>
      <c r="V226" s="121" t="str">
        <f t="shared" si="3"/>
        <v>Lazard Capital Fi</v>
      </c>
    </row>
    <row r="227" spans="1:22" x14ac:dyDescent="0.35">
      <c r="A227" s="111" t="s">
        <v>30431</v>
      </c>
      <c r="B227" s="37" t="s">
        <v>25326</v>
      </c>
      <c r="C227" s="40" t="s">
        <v>28170</v>
      </c>
      <c r="D227" s="38" t="s">
        <v>25341</v>
      </c>
      <c r="E227" s="42" t="s">
        <v>858</v>
      </c>
      <c r="F227" s="35" t="s">
        <v>42</v>
      </c>
      <c r="G227" s="77" t="s">
        <v>27935</v>
      </c>
      <c r="H227" s="78" t="s">
        <v>27928</v>
      </c>
      <c r="I227" s="78" t="s">
        <v>27954</v>
      </c>
      <c r="J227" s="78" t="s">
        <v>27960</v>
      </c>
      <c r="K227" s="42" t="s">
        <v>28171</v>
      </c>
      <c r="L227" s="79" t="s">
        <v>28172</v>
      </c>
      <c r="M227" s="80" t="s">
        <v>28172</v>
      </c>
      <c r="N227" s="81" t="s">
        <v>233</v>
      </c>
      <c r="O227" s="81" t="s">
        <v>233</v>
      </c>
      <c r="P227" s="80" t="s">
        <v>28173</v>
      </c>
      <c r="Q227" s="36" t="s">
        <v>24973</v>
      </c>
      <c r="R227" s="36" t="s">
        <v>28092</v>
      </c>
      <c r="S227" s="36" t="s">
        <v>841</v>
      </c>
      <c r="T227" s="36" t="s">
        <v>24981</v>
      </c>
      <c r="U227" s="36" t="s">
        <v>27950</v>
      </c>
      <c r="V227" s="121" t="str">
        <f t="shared" si="3"/>
        <v>Amundi / Pioneer - Strategic Income</v>
      </c>
    </row>
    <row r="228" spans="1:22" x14ac:dyDescent="0.35">
      <c r="A228" s="111" t="s">
        <v>30431</v>
      </c>
      <c r="B228" s="37" t="s">
        <v>25329</v>
      </c>
      <c r="C228" s="40" t="s">
        <v>28174</v>
      </c>
      <c r="D228" s="38" t="s">
        <v>25342</v>
      </c>
      <c r="E228" s="42" t="s">
        <v>858</v>
      </c>
      <c r="F228" s="35" t="s">
        <v>42</v>
      </c>
      <c r="G228" s="77" t="s">
        <v>27935</v>
      </c>
      <c r="H228" s="78" t="s">
        <v>27928</v>
      </c>
      <c r="I228" s="78" t="s">
        <v>27954</v>
      </c>
      <c r="J228" s="78" t="s">
        <v>27960</v>
      </c>
      <c r="K228" s="42" t="s">
        <v>28171</v>
      </c>
      <c r="L228" s="79" t="s">
        <v>233</v>
      </c>
      <c r="M228" s="80" t="s">
        <v>28172</v>
      </c>
      <c r="N228" s="81" t="s">
        <v>233</v>
      </c>
      <c r="O228" s="81" t="s">
        <v>233</v>
      </c>
      <c r="P228" s="80" t="s">
        <v>28173</v>
      </c>
      <c r="Q228" s="36" t="s">
        <v>24973</v>
      </c>
      <c r="R228" s="36" t="s">
        <v>28092</v>
      </c>
      <c r="S228" s="36" t="s">
        <v>841</v>
      </c>
      <c r="T228" s="36" t="s">
        <v>24981</v>
      </c>
      <c r="U228" s="36" t="s">
        <v>27950</v>
      </c>
      <c r="V228" s="121" t="str">
        <f t="shared" si="3"/>
        <v>DWS Invest - Money Market</v>
      </c>
    </row>
    <row r="229" spans="1:22" x14ac:dyDescent="0.35">
      <c r="A229" s="111" t="s">
        <v>30534</v>
      </c>
      <c r="B229" s="37" t="s">
        <v>25331</v>
      </c>
      <c r="C229" s="40" t="s">
        <v>28175</v>
      </c>
      <c r="D229" s="38" t="s">
        <v>25344</v>
      </c>
      <c r="E229" s="42" t="s">
        <v>858</v>
      </c>
      <c r="F229" s="35" t="s">
        <v>42</v>
      </c>
      <c r="G229" s="77" t="s">
        <v>27935</v>
      </c>
      <c r="H229" s="78" t="s">
        <v>27928</v>
      </c>
      <c r="I229" s="78" t="s">
        <v>27954</v>
      </c>
      <c r="J229" s="78" t="s">
        <v>27960</v>
      </c>
      <c r="K229" s="42" t="s">
        <v>28171</v>
      </c>
      <c r="L229" s="79" t="s">
        <v>233</v>
      </c>
      <c r="M229" s="80" t="s">
        <v>28172</v>
      </c>
      <c r="N229" s="81" t="s">
        <v>233</v>
      </c>
      <c r="O229" s="81" t="s">
        <v>233</v>
      </c>
      <c r="P229" s="80" t="s">
        <v>28173</v>
      </c>
      <c r="Q229" s="36" t="s">
        <v>24973</v>
      </c>
      <c r="R229" s="36" t="s">
        <v>233</v>
      </c>
      <c r="S229" s="36" t="s">
        <v>873</v>
      </c>
      <c r="T229" s="36" t="s">
        <v>24981</v>
      </c>
      <c r="U229" s="36" t="s">
        <v>27950</v>
      </c>
      <c r="V229" s="121" t="str">
        <f t="shared" si="3"/>
        <v>BlackRock - iShares iBoxx $ Investment Grade Corporate Bond ETF</v>
      </c>
    </row>
    <row r="230" spans="1:22" x14ac:dyDescent="0.35">
      <c r="A230" s="111" t="s">
        <v>30535</v>
      </c>
      <c r="B230" s="37" t="s">
        <v>25332</v>
      </c>
      <c r="C230" s="40" t="s">
        <v>28176</v>
      </c>
      <c r="D230" s="38" t="s">
        <v>25345</v>
      </c>
      <c r="E230" s="42" t="s">
        <v>858</v>
      </c>
      <c r="F230" s="35" t="s">
        <v>42</v>
      </c>
      <c r="G230" s="77" t="s">
        <v>27935</v>
      </c>
      <c r="H230" s="78" t="s">
        <v>27928</v>
      </c>
      <c r="I230" s="78" t="s">
        <v>27954</v>
      </c>
      <c r="J230" s="78" t="s">
        <v>27960</v>
      </c>
      <c r="K230" s="42" t="s">
        <v>28171</v>
      </c>
      <c r="L230" s="79" t="s">
        <v>233</v>
      </c>
      <c r="M230" s="80" t="s">
        <v>28172</v>
      </c>
      <c r="N230" s="81" t="s">
        <v>233</v>
      </c>
      <c r="O230" s="81" t="s">
        <v>233</v>
      </c>
      <c r="P230" s="80" t="s">
        <v>28173</v>
      </c>
      <c r="Q230" s="36" t="s">
        <v>24973</v>
      </c>
      <c r="R230" s="36" t="s">
        <v>28092</v>
      </c>
      <c r="S230" s="36" t="s">
        <v>873</v>
      </c>
      <c r="T230" s="36" t="s">
        <v>24981</v>
      </c>
      <c r="U230" s="36" t="s">
        <v>27950</v>
      </c>
      <c r="V230" s="121" t="str">
        <f t="shared" si="3"/>
        <v>BlackRock - iShares USD Corp Bond UCITS</v>
      </c>
    </row>
    <row r="231" spans="1:22" x14ac:dyDescent="0.35">
      <c r="A231" s="111" t="s">
        <v>30431</v>
      </c>
      <c r="B231" s="37" t="s">
        <v>25333</v>
      </c>
      <c r="C231" s="40" t="s">
        <v>28177</v>
      </c>
      <c r="D231" s="39" t="s">
        <v>25347</v>
      </c>
      <c r="E231" s="42" t="s">
        <v>858</v>
      </c>
      <c r="F231" s="35" t="s">
        <v>42</v>
      </c>
      <c r="G231" s="77" t="s">
        <v>27935</v>
      </c>
      <c r="H231" s="78" t="s">
        <v>27928</v>
      </c>
      <c r="I231" s="78" t="s">
        <v>27954</v>
      </c>
      <c r="J231" s="78" t="s">
        <v>27960</v>
      </c>
      <c r="K231" s="42" t="s">
        <v>28171</v>
      </c>
      <c r="L231" s="79" t="s">
        <v>233</v>
      </c>
      <c r="M231" s="80" t="s">
        <v>28172</v>
      </c>
      <c r="N231" s="81" t="s">
        <v>233</v>
      </c>
      <c r="O231" s="81" t="s">
        <v>233</v>
      </c>
      <c r="P231" s="80" t="s">
        <v>28173</v>
      </c>
      <c r="Q231" s="36" t="s">
        <v>24973</v>
      </c>
      <c r="R231" s="36" t="s">
        <v>28092</v>
      </c>
      <c r="S231" s="36" t="s">
        <v>841</v>
      </c>
      <c r="T231" s="36" t="s">
        <v>24981</v>
      </c>
      <c r="U231" s="36" t="s">
        <v>27950</v>
      </c>
      <c r="V231" s="121" t="str">
        <f t="shared" si="3"/>
        <v>Goldman Sachs - US Fixed Income Portfolio</v>
      </c>
    </row>
    <row r="232" spans="1:22" x14ac:dyDescent="0.35">
      <c r="A232" s="111" t="s">
        <v>30431</v>
      </c>
      <c r="B232" s="37" t="s">
        <v>25335</v>
      </c>
      <c r="C232" s="40" t="s">
        <v>28178</v>
      </c>
      <c r="D232" s="39" t="s">
        <v>25349</v>
      </c>
      <c r="E232" s="42" t="s">
        <v>864</v>
      </c>
      <c r="F232" s="35" t="s">
        <v>42</v>
      </c>
      <c r="G232" s="77" t="s">
        <v>27935</v>
      </c>
      <c r="H232" s="78" t="s">
        <v>27928</v>
      </c>
      <c r="I232" s="78" t="s">
        <v>27954</v>
      </c>
      <c r="J232" s="78" t="s">
        <v>27960</v>
      </c>
      <c r="K232" s="42" t="s">
        <v>28171</v>
      </c>
      <c r="L232" s="79" t="s">
        <v>233</v>
      </c>
      <c r="M232" s="80" t="s">
        <v>28172</v>
      </c>
      <c r="N232" s="81" t="s">
        <v>233</v>
      </c>
      <c r="O232" s="81" t="s">
        <v>233</v>
      </c>
      <c r="P232" s="80" t="s">
        <v>28173</v>
      </c>
      <c r="Q232" s="36" t="s">
        <v>24973</v>
      </c>
      <c r="R232" s="36" t="s">
        <v>28092</v>
      </c>
      <c r="S232" s="36" t="s">
        <v>841</v>
      </c>
      <c r="T232" s="36" t="s">
        <v>24981</v>
      </c>
      <c r="U232" s="36" t="s">
        <v>27950</v>
      </c>
      <c r="V232" s="121" t="str">
        <f t="shared" si="3"/>
        <v>Santander - Select Moderate</v>
      </c>
    </row>
    <row r="233" spans="1:22" x14ac:dyDescent="0.35">
      <c r="A233" s="111" t="s">
        <v>30431</v>
      </c>
      <c r="B233" s="37" t="s">
        <v>25337</v>
      </c>
      <c r="C233" s="40" t="s">
        <v>28179</v>
      </c>
      <c r="D233" s="38" t="s">
        <v>25351</v>
      </c>
      <c r="E233" s="42" t="s">
        <v>864</v>
      </c>
      <c r="F233" s="35" t="s">
        <v>42</v>
      </c>
      <c r="G233" s="77" t="s">
        <v>27935</v>
      </c>
      <c r="H233" s="78" t="s">
        <v>27928</v>
      </c>
      <c r="I233" s="78" t="s">
        <v>27954</v>
      </c>
      <c r="J233" s="78" t="s">
        <v>27960</v>
      </c>
      <c r="K233" s="42" t="s">
        <v>28171</v>
      </c>
      <c r="L233" s="79" t="s">
        <v>233</v>
      </c>
      <c r="M233" s="80" t="s">
        <v>28172</v>
      </c>
      <c r="N233" s="81" t="s">
        <v>233</v>
      </c>
      <c r="O233" s="81" t="s">
        <v>233</v>
      </c>
      <c r="P233" s="80" t="s">
        <v>28173</v>
      </c>
      <c r="Q233" s="36" t="s">
        <v>24973</v>
      </c>
      <c r="R233" s="36" t="s">
        <v>28092</v>
      </c>
      <c r="S233" s="36" t="s">
        <v>841</v>
      </c>
      <c r="T233" s="36" t="s">
        <v>24981</v>
      </c>
      <c r="U233" s="36" t="s">
        <v>27950</v>
      </c>
      <c r="V233" s="121" t="str">
        <f t="shared" si="3"/>
        <v>Pimco - Global Investment Grade Credit Fund</v>
      </c>
    </row>
    <row r="234" spans="1:22" x14ac:dyDescent="0.35">
      <c r="A234" s="111" t="s">
        <v>30536</v>
      </c>
      <c r="B234" s="37" t="s">
        <v>28180</v>
      </c>
      <c r="C234" s="40" t="s">
        <v>28181</v>
      </c>
      <c r="D234" s="38" t="s">
        <v>28182</v>
      </c>
      <c r="E234" s="42" t="s">
        <v>858</v>
      </c>
      <c r="F234" s="35" t="s">
        <v>42</v>
      </c>
      <c r="G234" s="77" t="s">
        <v>27935</v>
      </c>
      <c r="H234" s="78" t="s">
        <v>27928</v>
      </c>
      <c r="I234" s="78" t="s">
        <v>27954</v>
      </c>
      <c r="J234" s="78" t="s">
        <v>27960</v>
      </c>
      <c r="K234" s="42" t="s">
        <v>28171</v>
      </c>
      <c r="L234" s="79" t="s">
        <v>233</v>
      </c>
      <c r="M234" s="80" t="s">
        <v>28172</v>
      </c>
      <c r="N234" s="81" t="s">
        <v>233</v>
      </c>
      <c r="O234" s="81">
        <v>1</v>
      </c>
      <c r="P234" s="80" t="s">
        <v>28173</v>
      </c>
      <c r="Q234" s="36" t="s">
        <v>24973</v>
      </c>
      <c r="R234" s="36" t="s">
        <v>28092</v>
      </c>
      <c r="S234" s="36" t="s">
        <v>841</v>
      </c>
      <c r="T234" s="36" t="s">
        <v>24981</v>
      </c>
      <c r="U234" s="36" t="s">
        <v>27950</v>
      </c>
      <c r="V234" s="121" t="str">
        <f t="shared" si="3"/>
        <v>Pimco - Mortgage Opportunities Fund</v>
      </c>
    </row>
    <row r="235" spans="1:22" x14ac:dyDescent="0.35">
      <c r="A235" s="111" t="s">
        <v>30537</v>
      </c>
      <c r="B235" s="37" t="s">
        <v>25339</v>
      </c>
      <c r="C235" s="40" t="s">
        <v>28183</v>
      </c>
      <c r="D235" s="38" t="s">
        <v>25353</v>
      </c>
      <c r="E235" s="42" t="s">
        <v>858</v>
      </c>
      <c r="F235" s="35" t="s">
        <v>42</v>
      </c>
      <c r="G235" s="77" t="s">
        <v>27935</v>
      </c>
      <c r="H235" s="78" t="s">
        <v>27928</v>
      </c>
      <c r="I235" s="78" t="s">
        <v>27954</v>
      </c>
      <c r="J235" s="78" t="s">
        <v>27960</v>
      </c>
      <c r="K235" s="42" t="s">
        <v>28184</v>
      </c>
      <c r="L235" s="79" t="s">
        <v>28185</v>
      </c>
      <c r="M235" s="80" t="s">
        <v>28185</v>
      </c>
      <c r="N235" s="81" t="s">
        <v>233</v>
      </c>
      <c r="O235" s="81" t="s">
        <v>233</v>
      </c>
      <c r="P235" s="80" t="s">
        <v>28186</v>
      </c>
      <c r="Q235" s="36" t="s">
        <v>24973</v>
      </c>
      <c r="R235" s="36" t="s">
        <v>28092</v>
      </c>
      <c r="S235" s="36" t="s">
        <v>841</v>
      </c>
      <c r="T235" s="36" t="s">
        <v>24981</v>
      </c>
      <c r="U235" s="36" t="s">
        <v>27950</v>
      </c>
      <c r="V235" s="121" t="str">
        <f t="shared" si="3"/>
        <v>NN - Flex Senior Loans</v>
      </c>
    </row>
    <row r="236" spans="1:22" x14ac:dyDescent="0.35">
      <c r="A236" s="111" t="s">
        <v>30431</v>
      </c>
      <c r="B236" s="37" t="s">
        <v>25340</v>
      </c>
      <c r="C236" s="40" t="s">
        <v>28187</v>
      </c>
      <c r="D236" s="38" t="s">
        <v>25355</v>
      </c>
      <c r="E236" s="42" t="s">
        <v>858</v>
      </c>
      <c r="F236" s="35" t="s">
        <v>42</v>
      </c>
      <c r="G236" s="77" t="s">
        <v>27935</v>
      </c>
      <c r="H236" s="78" t="s">
        <v>27928</v>
      </c>
      <c r="I236" s="78" t="s">
        <v>27954</v>
      </c>
      <c r="J236" s="78" t="s">
        <v>27960</v>
      </c>
      <c r="K236" s="42" t="s">
        <v>28184</v>
      </c>
      <c r="L236" s="79" t="s">
        <v>28185</v>
      </c>
      <c r="M236" s="80" t="s">
        <v>28185</v>
      </c>
      <c r="N236" s="81" t="s">
        <v>233</v>
      </c>
      <c r="O236" s="81" t="s">
        <v>233</v>
      </c>
      <c r="P236" s="80" t="s">
        <v>28186</v>
      </c>
      <c r="Q236" s="36" t="s">
        <v>24973</v>
      </c>
      <c r="R236" s="36" t="s">
        <v>28092</v>
      </c>
      <c r="S236" s="36" t="s">
        <v>841</v>
      </c>
      <c r="T236" s="36" t="s">
        <v>24981</v>
      </c>
      <c r="U236" s="36" t="s">
        <v>27950</v>
      </c>
      <c r="V236" s="121" t="str">
        <f t="shared" si="3"/>
        <v>Invesco - US Senior Loans</v>
      </c>
    </row>
    <row r="237" spans="1:22" x14ac:dyDescent="0.35">
      <c r="A237" s="111" t="s">
        <v>30538</v>
      </c>
      <c r="B237" s="37" t="s">
        <v>28188</v>
      </c>
      <c r="C237" s="40" t="s">
        <v>28189</v>
      </c>
      <c r="D237" s="38" t="s">
        <v>28190</v>
      </c>
      <c r="E237" s="42" t="s">
        <v>858</v>
      </c>
      <c r="F237" s="35" t="s">
        <v>42</v>
      </c>
      <c r="G237" s="77" t="s">
        <v>27935</v>
      </c>
      <c r="H237" s="78" t="s">
        <v>27928</v>
      </c>
      <c r="I237" s="78" t="s">
        <v>27954</v>
      </c>
      <c r="J237" s="78" t="s">
        <v>27960</v>
      </c>
      <c r="K237" s="42" t="s">
        <v>28184</v>
      </c>
      <c r="L237" s="79" t="s">
        <v>28185</v>
      </c>
      <c r="M237" s="80" t="s">
        <v>28185</v>
      </c>
      <c r="N237" s="81" t="s">
        <v>233</v>
      </c>
      <c r="O237" s="81">
        <v>1</v>
      </c>
      <c r="P237" s="80" t="s">
        <v>28186</v>
      </c>
      <c r="Q237" s="36" t="s">
        <v>24973</v>
      </c>
      <c r="R237" s="36" t="s">
        <v>28092</v>
      </c>
      <c r="S237" s="36" t="s">
        <v>841</v>
      </c>
      <c r="T237" s="36" t="s">
        <v>24981</v>
      </c>
      <c r="U237" s="36" t="s">
        <v>27950</v>
      </c>
      <c r="V237" s="121" t="str">
        <f t="shared" si="3"/>
        <v>Invesco - US Senior Loan Fund G</v>
      </c>
    </row>
    <row r="238" spans="1:22" x14ac:dyDescent="0.35">
      <c r="A238" s="111" t="s">
        <v>30539</v>
      </c>
      <c r="B238" s="37" t="s">
        <v>28191</v>
      </c>
      <c r="C238" s="40" t="s">
        <v>28192</v>
      </c>
      <c r="D238" s="38" t="s">
        <v>28193</v>
      </c>
      <c r="E238" s="42" t="s">
        <v>858</v>
      </c>
      <c r="F238" s="35" t="s">
        <v>42</v>
      </c>
      <c r="G238" s="77" t="s">
        <v>27935</v>
      </c>
      <c r="H238" s="78" t="s">
        <v>27928</v>
      </c>
      <c r="I238" s="78" t="s">
        <v>27954</v>
      </c>
      <c r="J238" s="78" t="s">
        <v>27960</v>
      </c>
      <c r="K238" s="42" t="s">
        <v>28184</v>
      </c>
      <c r="L238" s="79" t="s">
        <v>233</v>
      </c>
      <c r="M238" s="80" t="s">
        <v>28185</v>
      </c>
      <c r="N238" s="81" t="s">
        <v>233</v>
      </c>
      <c r="O238" s="81" t="s">
        <v>233</v>
      </c>
      <c r="P238" s="80" t="s">
        <v>28186</v>
      </c>
      <c r="Q238" s="36" t="s">
        <v>24973</v>
      </c>
      <c r="R238" s="36" t="s">
        <v>28092</v>
      </c>
      <c r="S238" s="36" t="s">
        <v>841</v>
      </c>
      <c r="T238" s="36" t="s">
        <v>24981</v>
      </c>
      <c r="U238" s="36" t="s">
        <v>27950</v>
      </c>
      <c r="V238" s="121" t="str">
        <f t="shared" si="3"/>
        <v>Invesco - US Senior Loan Fund</v>
      </c>
    </row>
    <row r="239" spans="1:22" x14ac:dyDescent="0.35">
      <c r="A239" s="111" t="s">
        <v>1019</v>
      </c>
      <c r="B239" s="37" t="s">
        <v>1018</v>
      </c>
      <c r="C239" s="40" t="s">
        <v>28194</v>
      </c>
      <c r="D239" s="38" t="s">
        <v>20216</v>
      </c>
      <c r="E239" s="42" t="s">
        <v>858</v>
      </c>
      <c r="F239" s="35" t="s">
        <v>42</v>
      </c>
      <c r="G239" s="77" t="s">
        <v>27935</v>
      </c>
      <c r="H239" s="78" t="s">
        <v>27928</v>
      </c>
      <c r="I239" s="78" t="s">
        <v>27954</v>
      </c>
      <c r="J239" s="78" t="s">
        <v>27960</v>
      </c>
      <c r="K239" s="42" t="s">
        <v>28184</v>
      </c>
      <c r="L239" s="79" t="s">
        <v>233</v>
      </c>
      <c r="M239" s="80" t="s">
        <v>28185</v>
      </c>
      <c r="N239" s="81" t="s">
        <v>233</v>
      </c>
      <c r="O239" s="81">
        <v>1</v>
      </c>
      <c r="P239" s="80" t="s">
        <v>28186</v>
      </c>
      <c r="Q239" s="36" t="s">
        <v>24973</v>
      </c>
      <c r="R239" s="36"/>
      <c r="S239" s="36" t="s">
        <v>873</v>
      </c>
      <c r="T239" s="36" t="s">
        <v>24981</v>
      </c>
      <c r="U239" s="36" t="s">
        <v>27950</v>
      </c>
      <c r="V239" s="121" t="str">
        <f t="shared" si="3"/>
        <v>State Street - Blackstone Senior Loans</v>
      </c>
    </row>
    <row r="240" spans="1:22" x14ac:dyDescent="0.35">
      <c r="A240" s="111" t="s">
        <v>30540</v>
      </c>
      <c r="B240" s="37" t="s">
        <v>25343</v>
      </c>
      <c r="C240" s="40" t="s">
        <v>28195</v>
      </c>
      <c r="D240" s="38" t="s">
        <v>25358</v>
      </c>
      <c r="E240" s="42" t="s">
        <v>858</v>
      </c>
      <c r="F240" s="35" t="s">
        <v>42</v>
      </c>
      <c r="G240" s="77" t="s">
        <v>27935</v>
      </c>
      <c r="H240" s="78" t="s">
        <v>27928</v>
      </c>
      <c r="I240" s="78" t="s">
        <v>27954</v>
      </c>
      <c r="J240" s="78" t="s">
        <v>27960</v>
      </c>
      <c r="K240" s="42" t="s">
        <v>28184</v>
      </c>
      <c r="L240" s="79" t="s">
        <v>233</v>
      </c>
      <c r="M240" s="80" t="s">
        <v>28185</v>
      </c>
      <c r="N240" s="81" t="s">
        <v>233</v>
      </c>
      <c r="O240" s="81" t="s">
        <v>233</v>
      </c>
      <c r="P240" s="80" t="s">
        <v>28186</v>
      </c>
      <c r="Q240" s="36" t="s">
        <v>24973</v>
      </c>
      <c r="R240" s="36" t="s">
        <v>28092</v>
      </c>
      <c r="S240" s="36" t="s">
        <v>841</v>
      </c>
      <c r="T240" s="36" t="s">
        <v>24981</v>
      </c>
      <c r="U240" s="36" t="s">
        <v>27950</v>
      </c>
      <c r="V240" s="121" t="str">
        <f t="shared" si="3"/>
        <v>Credit Suisse - Global Senior Loans</v>
      </c>
    </row>
    <row r="241" spans="1:22" x14ac:dyDescent="0.35">
      <c r="A241" s="111" t="s">
        <v>251</v>
      </c>
      <c r="B241" s="37" t="s">
        <v>250</v>
      </c>
      <c r="C241" s="40" t="s">
        <v>28196</v>
      </c>
      <c r="D241" s="38" t="s">
        <v>25360</v>
      </c>
      <c r="E241" s="42" t="s">
        <v>866</v>
      </c>
      <c r="F241" s="35" t="s">
        <v>42</v>
      </c>
      <c r="G241" s="77" t="s">
        <v>27935</v>
      </c>
      <c r="H241" s="78" t="s">
        <v>27928</v>
      </c>
      <c r="I241" s="78" t="s">
        <v>27954</v>
      </c>
      <c r="J241" s="86" t="s">
        <v>27937</v>
      </c>
      <c r="K241" s="42" t="s">
        <v>28197</v>
      </c>
      <c r="L241" s="79" t="s">
        <v>28198</v>
      </c>
      <c r="M241" s="80" t="s">
        <v>28198</v>
      </c>
      <c r="N241" s="81" t="s">
        <v>233</v>
      </c>
      <c r="O241" s="81" t="s">
        <v>233</v>
      </c>
      <c r="P241" s="80" t="e">
        <v>#N/A</v>
      </c>
      <c r="Q241" s="36" t="s">
        <v>24973</v>
      </c>
      <c r="R241" s="36" t="s">
        <v>233</v>
      </c>
      <c r="S241" s="36" t="s">
        <v>233</v>
      </c>
      <c r="T241" s="36" t="s">
        <v>24981</v>
      </c>
      <c r="U241" s="36" t="s">
        <v>28012</v>
      </c>
      <c r="V241" s="121" t="str">
        <f t="shared" si="3"/>
        <v>Gobierno del Reino Unido</v>
      </c>
    </row>
    <row r="242" spans="1:22" x14ac:dyDescent="0.35">
      <c r="A242" s="111" t="s">
        <v>986</v>
      </c>
      <c r="B242" s="37" t="s">
        <v>985</v>
      </c>
      <c r="C242" s="40" t="s">
        <v>28199</v>
      </c>
      <c r="D242" s="38" t="s">
        <v>25360</v>
      </c>
      <c r="E242" s="42" t="s">
        <v>866</v>
      </c>
      <c r="F242" s="35" t="s">
        <v>42</v>
      </c>
      <c r="G242" s="77" t="s">
        <v>27935</v>
      </c>
      <c r="H242" s="78" t="s">
        <v>27928</v>
      </c>
      <c r="I242" s="78" t="s">
        <v>27954</v>
      </c>
      <c r="J242" s="86" t="s">
        <v>27937</v>
      </c>
      <c r="K242" s="42" t="s">
        <v>28197</v>
      </c>
      <c r="L242" s="79" t="s">
        <v>28198</v>
      </c>
      <c r="M242" s="80" t="s">
        <v>28198</v>
      </c>
      <c r="N242" s="81" t="s">
        <v>233</v>
      </c>
      <c r="O242" s="81">
        <v>1</v>
      </c>
      <c r="P242" s="80" t="e">
        <v>#N/A</v>
      </c>
      <c r="Q242" s="36" t="s">
        <v>24973</v>
      </c>
      <c r="R242" s="36" t="s">
        <v>233</v>
      </c>
      <c r="S242" s="36" t="s">
        <v>233</v>
      </c>
      <c r="T242" s="36" t="s">
        <v>24981</v>
      </c>
      <c r="U242" s="36" t="s">
        <v>28012</v>
      </c>
      <c r="V242" s="121" t="str">
        <f t="shared" si="3"/>
        <v>Gobierno del Reino Unido</v>
      </c>
    </row>
    <row r="243" spans="1:22" x14ac:dyDescent="0.35">
      <c r="A243" s="111" t="s">
        <v>30541</v>
      </c>
      <c r="B243" s="37" t="s">
        <v>27906</v>
      </c>
      <c r="C243" s="40" t="s">
        <v>28200</v>
      </c>
      <c r="D243" s="38" t="s">
        <v>25360</v>
      </c>
      <c r="E243" s="42" t="s">
        <v>866</v>
      </c>
      <c r="F243" s="35" t="s">
        <v>42</v>
      </c>
      <c r="G243" s="77" t="s">
        <v>27935</v>
      </c>
      <c r="H243" s="78" t="s">
        <v>27928</v>
      </c>
      <c r="I243" s="78" t="s">
        <v>27954</v>
      </c>
      <c r="J243" s="86" t="s">
        <v>27937</v>
      </c>
      <c r="K243" s="42" t="s">
        <v>28197</v>
      </c>
      <c r="L243" s="79" t="s">
        <v>28198</v>
      </c>
      <c r="M243" s="80" t="s">
        <v>28198</v>
      </c>
      <c r="N243" s="81" t="s">
        <v>233</v>
      </c>
      <c r="O243" s="81" t="s">
        <v>233</v>
      </c>
      <c r="P243" s="80" t="e">
        <v>#N/A</v>
      </c>
      <c r="Q243" s="36" t="s">
        <v>24973</v>
      </c>
      <c r="R243" s="36" t="s">
        <v>233</v>
      </c>
      <c r="S243" s="36" t="s">
        <v>233</v>
      </c>
      <c r="T243" s="36" t="s">
        <v>24981</v>
      </c>
      <c r="U243" s="36" t="s">
        <v>28012</v>
      </c>
      <c r="V243" s="121" t="str">
        <f t="shared" si="3"/>
        <v>Gobierno del Reino Unido</v>
      </c>
    </row>
    <row r="244" spans="1:22" x14ac:dyDescent="0.35">
      <c r="A244" s="111" t="s">
        <v>30542</v>
      </c>
      <c r="B244" s="37" t="s">
        <v>25346</v>
      </c>
      <c r="C244" s="40" t="s">
        <v>28201</v>
      </c>
      <c r="D244" s="38" t="s">
        <v>25360</v>
      </c>
      <c r="E244" s="42" t="s">
        <v>866</v>
      </c>
      <c r="F244" s="35" t="s">
        <v>42</v>
      </c>
      <c r="G244" s="77" t="s">
        <v>27935</v>
      </c>
      <c r="H244" s="78" t="s">
        <v>27928</v>
      </c>
      <c r="I244" s="78" t="s">
        <v>27954</v>
      </c>
      <c r="J244" s="86" t="s">
        <v>27937</v>
      </c>
      <c r="K244" s="42" t="s">
        <v>28197</v>
      </c>
      <c r="L244" s="79" t="s">
        <v>233</v>
      </c>
      <c r="M244" s="80" t="s">
        <v>28198</v>
      </c>
      <c r="N244" s="81" t="s">
        <v>233</v>
      </c>
      <c r="O244" s="81" t="s">
        <v>233</v>
      </c>
      <c r="P244" s="80" t="e">
        <v>#N/A</v>
      </c>
      <c r="Q244" s="36" t="s">
        <v>24973</v>
      </c>
      <c r="R244" s="36" t="s">
        <v>233</v>
      </c>
      <c r="S244" s="36" t="s">
        <v>233</v>
      </c>
      <c r="T244" s="36" t="s">
        <v>24981</v>
      </c>
      <c r="U244" s="36" t="s">
        <v>28012</v>
      </c>
      <c r="V244" s="121" t="str">
        <f t="shared" si="3"/>
        <v>Gobierno del Reino Unido</v>
      </c>
    </row>
    <row r="245" spans="1:22" x14ac:dyDescent="0.35">
      <c r="A245" s="111" t="s">
        <v>14362</v>
      </c>
      <c r="B245" s="37" t="s">
        <v>25348</v>
      </c>
      <c r="C245" s="40" t="s">
        <v>28202</v>
      </c>
      <c r="D245" s="38" t="s">
        <v>25362</v>
      </c>
      <c r="E245" s="42" t="s">
        <v>833</v>
      </c>
      <c r="F245" s="35" t="s">
        <v>42</v>
      </c>
      <c r="G245" s="77" t="s">
        <v>27935</v>
      </c>
      <c r="H245" s="78" t="s">
        <v>27928</v>
      </c>
      <c r="I245" s="78" t="s">
        <v>27954</v>
      </c>
      <c r="J245" s="86" t="s">
        <v>27937</v>
      </c>
      <c r="K245" s="42" t="s">
        <v>28203</v>
      </c>
      <c r="L245" s="79" t="s">
        <v>28204</v>
      </c>
      <c r="M245" s="80" t="s">
        <v>28204</v>
      </c>
      <c r="N245" s="81" t="s">
        <v>233</v>
      </c>
      <c r="O245" s="81" t="s">
        <v>233</v>
      </c>
      <c r="P245" s="80" t="s">
        <v>28098</v>
      </c>
      <c r="Q245" s="36" t="s">
        <v>24973</v>
      </c>
      <c r="R245" s="36" t="s">
        <v>233</v>
      </c>
      <c r="S245" s="36" t="s">
        <v>233</v>
      </c>
      <c r="T245" s="36" t="s">
        <v>24981</v>
      </c>
      <c r="U245" s="36" t="s">
        <v>28012</v>
      </c>
      <c r="V245" s="121" t="str">
        <f t="shared" si="3"/>
        <v>Gobierno de Australia</v>
      </c>
    </row>
    <row r="246" spans="1:22" x14ac:dyDescent="0.35">
      <c r="A246" s="111" t="s">
        <v>257</v>
      </c>
      <c r="B246" s="37" t="s">
        <v>256</v>
      </c>
      <c r="C246" s="40" t="s">
        <v>28205</v>
      </c>
      <c r="D246" s="38" t="s">
        <v>25362</v>
      </c>
      <c r="E246" s="42" t="s">
        <v>833</v>
      </c>
      <c r="F246" s="35" t="s">
        <v>42</v>
      </c>
      <c r="G246" s="77" t="s">
        <v>27935</v>
      </c>
      <c r="H246" s="78" t="s">
        <v>27928</v>
      </c>
      <c r="I246" s="78" t="s">
        <v>27954</v>
      </c>
      <c r="J246" s="86" t="s">
        <v>27937</v>
      </c>
      <c r="K246" s="42" t="s">
        <v>28203</v>
      </c>
      <c r="L246" s="79" t="s">
        <v>28204</v>
      </c>
      <c r="M246" s="80" t="s">
        <v>28204</v>
      </c>
      <c r="N246" s="81" t="s">
        <v>233</v>
      </c>
      <c r="O246" s="81" t="s">
        <v>233</v>
      </c>
      <c r="P246" s="80" t="s">
        <v>28098</v>
      </c>
      <c r="Q246" s="36" t="s">
        <v>24973</v>
      </c>
      <c r="R246" s="36" t="s">
        <v>233</v>
      </c>
      <c r="S246" s="36" t="s">
        <v>233</v>
      </c>
      <c r="T246" s="36" t="s">
        <v>24981</v>
      </c>
      <c r="U246" s="36" t="s">
        <v>28012</v>
      </c>
      <c r="V246" s="121" t="str">
        <f t="shared" si="3"/>
        <v>Gobierno de Australia</v>
      </c>
    </row>
    <row r="247" spans="1:22" x14ac:dyDescent="0.35">
      <c r="A247" s="111" t="s">
        <v>30543</v>
      </c>
      <c r="B247" s="37" t="s">
        <v>27907</v>
      </c>
      <c r="C247" s="40" t="s">
        <v>28206</v>
      </c>
      <c r="D247" s="38" t="s">
        <v>25362</v>
      </c>
      <c r="E247" s="42" t="s">
        <v>833</v>
      </c>
      <c r="F247" s="35" t="s">
        <v>42</v>
      </c>
      <c r="G247" s="77" t="s">
        <v>27935</v>
      </c>
      <c r="H247" s="78" t="s">
        <v>27928</v>
      </c>
      <c r="I247" s="78" t="s">
        <v>27954</v>
      </c>
      <c r="J247" s="86" t="s">
        <v>27937</v>
      </c>
      <c r="K247" s="42" t="s">
        <v>28203</v>
      </c>
      <c r="L247" s="79" t="s">
        <v>28204</v>
      </c>
      <c r="M247" s="80" t="s">
        <v>28204</v>
      </c>
      <c r="N247" s="81" t="s">
        <v>233</v>
      </c>
      <c r="O247" s="81" t="s">
        <v>233</v>
      </c>
      <c r="P247" s="80" t="s">
        <v>28098</v>
      </c>
      <c r="Q247" s="36" t="s">
        <v>24973</v>
      </c>
      <c r="R247" s="36" t="s">
        <v>233</v>
      </c>
      <c r="S247" s="36" t="s">
        <v>233</v>
      </c>
      <c r="T247" s="36" t="s">
        <v>24981</v>
      </c>
      <c r="U247" s="36" t="s">
        <v>28012</v>
      </c>
      <c r="V247" s="121" t="str">
        <f t="shared" si="3"/>
        <v>Gobierno de Australia</v>
      </c>
    </row>
    <row r="248" spans="1:22" x14ac:dyDescent="0.35">
      <c r="A248" s="111" t="s">
        <v>30544</v>
      </c>
      <c r="B248" s="37" t="s">
        <v>25350</v>
      </c>
      <c r="C248" s="40" t="s">
        <v>28207</v>
      </c>
      <c r="D248" s="38" t="s">
        <v>25362</v>
      </c>
      <c r="E248" s="42" t="s">
        <v>833</v>
      </c>
      <c r="F248" s="35" t="s">
        <v>42</v>
      </c>
      <c r="G248" s="77" t="s">
        <v>27935</v>
      </c>
      <c r="H248" s="78" t="s">
        <v>27928</v>
      </c>
      <c r="I248" s="78" t="s">
        <v>27954</v>
      </c>
      <c r="J248" s="86" t="s">
        <v>27937</v>
      </c>
      <c r="K248" s="42" t="s">
        <v>28203</v>
      </c>
      <c r="L248" s="79" t="s">
        <v>233</v>
      </c>
      <c r="M248" s="80" t="s">
        <v>28204</v>
      </c>
      <c r="N248" s="81" t="s">
        <v>233</v>
      </c>
      <c r="O248" s="81" t="s">
        <v>233</v>
      </c>
      <c r="P248" s="80" t="s">
        <v>28098</v>
      </c>
      <c r="Q248" s="36" t="s">
        <v>24973</v>
      </c>
      <c r="R248" s="36" t="s">
        <v>233</v>
      </c>
      <c r="S248" s="36" t="s">
        <v>233</v>
      </c>
      <c r="T248" s="36" t="s">
        <v>24981</v>
      </c>
      <c r="U248" s="36" t="s">
        <v>28012</v>
      </c>
      <c r="V248" s="121" t="str">
        <f t="shared" si="3"/>
        <v>Gobierno de Australia</v>
      </c>
    </row>
    <row r="249" spans="1:22" x14ac:dyDescent="0.35">
      <c r="A249" s="111" t="s">
        <v>30545</v>
      </c>
      <c r="B249" s="37" t="s">
        <v>25352</v>
      </c>
      <c r="C249" s="40" t="s">
        <v>28208</v>
      </c>
      <c r="D249" s="38" t="s">
        <v>25362</v>
      </c>
      <c r="E249" s="42" t="s">
        <v>833</v>
      </c>
      <c r="F249" s="35" t="s">
        <v>42</v>
      </c>
      <c r="G249" s="77" t="s">
        <v>27935</v>
      </c>
      <c r="H249" s="78" t="s">
        <v>27928</v>
      </c>
      <c r="I249" s="78" t="s">
        <v>27954</v>
      </c>
      <c r="J249" s="86" t="s">
        <v>27937</v>
      </c>
      <c r="K249" s="42" t="s">
        <v>28203</v>
      </c>
      <c r="L249" s="79" t="s">
        <v>233</v>
      </c>
      <c r="M249" s="80" t="s">
        <v>28204</v>
      </c>
      <c r="N249" s="81" t="s">
        <v>233</v>
      </c>
      <c r="O249" s="81" t="s">
        <v>233</v>
      </c>
      <c r="P249" s="80" t="s">
        <v>28098</v>
      </c>
      <c r="Q249" s="36" t="s">
        <v>24973</v>
      </c>
      <c r="R249" s="36" t="s">
        <v>233</v>
      </c>
      <c r="S249" s="36" t="s">
        <v>233</v>
      </c>
      <c r="T249" s="36" t="s">
        <v>24981</v>
      </c>
      <c r="U249" s="36" t="s">
        <v>28012</v>
      </c>
      <c r="V249" s="121" t="str">
        <f t="shared" si="3"/>
        <v>Gobierno de Australia</v>
      </c>
    </row>
    <row r="250" spans="1:22" x14ac:dyDescent="0.35">
      <c r="A250" s="111" t="s">
        <v>30546</v>
      </c>
      <c r="B250" s="37" t="s">
        <v>25354</v>
      </c>
      <c r="C250" s="40" t="s">
        <v>28209</v>
      </c>
      <c r="D250" s="38" t="s">
        <v>25362</v>
      </c>
      <c r="E250" s="42" t="s">
        <v>833</v>
      </c>
      <c r="F250" s="35" t="s">
        <v>42</v>
      </c>
      <c r="G250" s="77" t="s">
        <v>27935</v>
      </c>
      <c r="H250" s="78" t="s">
        <v>27928</v>
      </c>
      <c r="I250" s="78" t="s">
        <v>27954</v>
      </c>
      <c r="J250" s="86" t="s">
        <v>27937</v>
      </c>
      <c r="K250" s="42" t="s">
        <v>28203</v>
      </c>
      <c r="L250" s="79" t="s">
        <v>233</v>
      </c>
      <c r="M250" s="80" t="s">
        <v>28204</v>
      </c>
      <c r="N250" s="81" t="s">
        <v>233</v>
      </c>
      <c r="O250" s="81" t="s">
        <v>233</v>
      </c>
      <c r="P250" s="80" t="s">
        <v>28098</v>
      </c>
      <c r="Q250" s="36" t="s">
        <v>24973</v>
      </c>
      <c r="R250" s="36" t="s">
        <v>233</v>
      </c>
      <c r="S250" s="36" t="s">
        <v>233</v>
      </c>
      <c r="T250" s="36" t="s">
        <v>24981</v>
      </c>
      <c r="U250" s="36" t="s">
        <v>28012</v>
      </c>
      <c r="V250" s="121" t="str">
        <f t="shared" si="3"/>
        <v>Gobierno de Australia</v>
      </c>
    </row>
    <row r="251" spans="1:22" x14ac:dyDescent="0.35">
      <c r="A251" s="111" t="s">
        <v>30547</v>
      </c>
      <c r="B251" s="37" t="s">
        <v>25356</v>
      </c>
      <c r="C251" s="40" t="s">
        <v>28210</v>
      </c>
      <c r="D251" s="38" t="s">
        <v>25362</v>
      </c>
      <c r="E251" s="42" t="s">
        <v>833</v>
      </c>
      <c r="F251" s="35" t="s">
        <v>42</v>
      </c>
      <c r="G251" s="77" t="s">
        <v>27935</v>
      </c>
      <c r="H251" s="78" t="s">
        <v>27928</v>
      </c>
      <c r="I251" s="78" t="s">
        <v>27954</v>
      </c>
      <c r="J251" s="86" t="s">
        <v>27937</v>
      </c>
      <c r="K251" s="42" t="s">
        <v>28203</v>
      </c>
      <c r="L251" s="79" t="s">
        <v>233</v>
      </c>
      <c r="M251" s="80" t="s">
        <v>28204</v>
      </c>
      <c r="N251" s="81" t="s">
        <v>233</v>
      </c>
      <c r="O251" s="81" t="s">
        <v>233</v>
      </c>
      <c r="P251" s="80" t="s">
        <v>28098</v>
      </c>
      <c r="Q251" s="36" t="s">
        <v>24973</v>
      </c>
      <c r="R251" s="36" t="s">
        <v>233</v>
      </c>
      <c r="S251" s="36" t="s">
        <v>233</v>
      </c>
      <c r="T251" s="36" t="s">
        <v>24981</v>
      </c>
      <c r="U251" s="36" t="s">
        <v>28012</v>
      </c>
      <c r="V251" s="121" t="str">
        <f t="shared" si="3"/>
        <v>Gobierno de Australia</v>
      </c>
    </row>
    <row r="252" spans="1:22" x14ac:dyDescent="0.35">
      <c r="A252" s="111" t="s">
        <v>30548</v>
      </c>
      <c r="B252" s="37" t="s">
        <v>25357</v>
      </c>
      <c r="C252" s="40" t="s">
        <v>28211</v>
      </c>
      <c r="D252" s="38" t="s">
        <v>25369</v>
      </c>
      <c r="E252" s="42" t="s">
        <v>837</v>
      </c>
      <c r="F252" s="35" t="s">
        <v>42</v>
      </c>
      <c r="G252" s="77" t="s">
        <v>27935</v>
      </c>
      <c r="H252" s="78" t="s">
        <v>27928</v>
      </c>
      <c r="I252" s="78" t="s">
        <v>27954</v>
      </c>
      <c r="J252" s="86" t="s">
        <v>27937</v>
      </c>
      <c r="K252" s="42" t="s">
        <v>28212</v>
      </c>
      <c r="L252" s="79" t="s">
        <v>28213</v>
      </c>
      <c r="M252" s="80" t="s">
        <v>28213</v>
      </c>
      <c r="N252" s="81" t="s">
        <v>233</v>
      </c>
      <c r="O252" s="81" t="s">
        <v>233</v>
      </c>
      <c r="P252" s="80" t="s">
        <v>28098</v>
      </c>
      <c r="Q252" s="36" t="s">
        <v>24973</v>
      </c>
      <c r="R252" s="36" t="s">
        <v>233</v>
      </c>
      <c r="S252" s="36" t="s">
        <v>233</v>
      </c>
      <c r="T252" s="36" t="s">
        <v>24981</v>
      </c>
      <c r="U252" s="36" t="s">
        <v>28012</v>
      </c>
      <c r="V252" s="121" t="str">
        <f t="shared" si="3"/>
        <v>Gobierno de Canada</v>
      </c>
    </row>
    <row r="253" spans="1:22" x14ac:dyDescent="0.35">
      <c r="A253" s="111" t="s">
        <v>30549</v>
      </c>
      <c r="B253" s="37" t="s">
        <v>25359</v>
      </c>
      <c r="C253" s="40" t="s">
        <v>28214</v>
      </c>
      <c r="D253" s="38" t="s">
        <v>25369</v>
      </c>
      <c r="E253" s="42" t="s">
        <v>837</v>
      </c>
      <c r="F253" s="35" t="s">
        <v>42</v>
      </c>
      <c r="G253" s="77" t="s">
        <v>27935</v>
      </c>
      <c r="H253" s="78" t="s">
        <v>27928</v>
      </c>
      <c r="I253" s="78" t="s">
        <v>27954</v>
      </c>
      <c r="J253" s="86" t="s">
        <v>27937</v>
      </c>
      <c r="K253" s="42" t="s">
        <v>28212</v>
      </c>
      <c r="L253" s="79" t="s">
        <v>233</v>
      </c>
      <c r="M253" s="80" t="s">
        <v>28213</v>
      </c>
      <c r="N253" s="81" t="s">
        <v>233</v>
      </c>
      <c r="O253" s="81" t="s">
        <v>233</v>
      </c>
      <c r="P253" s="80" t="s">
        <v>28098</v>
      </c>
      <c r="Q253" s="36" t="s">
        <v>24973</v>
      </c>
      <c r="R253" s="36" t="s">
        <v>233</v>
      </c>
      <c r="S253" s="36" t="s">
        <v>233</v>
      </c>
      <c r="T253" s="36" t="s">
        <v>24981</v>
      </c>
      <c r="U253" s="36" t="s">
        <v>28012</v>
      </c>
      <c r="V253" s="121" t="str">
        <f t="shared" si="3"/>
        <v>Gobierno de Canada</v>
      </c>
    </row>
    <row r="254" spans="1:22" x14ac:dyDescent="0.35">
      <c r="A254" s="111" t="s">
        <v>30550</v>
      </c>
      <c r="B254" s="37" t="s">
        <v>28215</v>
      </c>
      <c r="C254" s="40" t="s">
        <v>28216</v>
      </c>
      <c r="D254" s="38" t="s">
        <v>28217</v>
      </c>
      <c r="E254" s="42" t="s">
        <v>858</v>
      </c>
      <c r="F254" s="35" t="s">
        <v>42</v>
      </c>
      <c r="G254" s="77" t="s">
        <v>27935</v>
      </c>
      <c r="H254" s="78" t="s">
        <v>27928</v>
      </c>
      <c r="I254" s="78" t="s">
        <v>27954</v>
      </c>
      <c r="J254" s="78" t="s">
        <v>27937</v>
      </c>
      <c r="K254" s="42" t="s">
        <v>28096</v>
      </c>
      <c r="L254" s="79" t="s">
        <v>233</v>
      </c>
      <c r="M254" s="80" t="s">
        <v>28097</v>
      </c>
      <c r="N254" s="81" t="s">
        <v>233</v>
      </c>
      <c r="O254" s="81">
        <v>1</v>
      </c>
      <c r="P254" s="80" t="s">
        <v>28098</v>
      </c>
      <c r="Q254" s="36" t="s">
        <v>24973</v>
      </c>
      <c r="R254" s="36" t="s">
        <v>233</v>
      </c>
      <c r="S254" s="36" t="s">
        <v>873</v>
      </c>
      <c r="T254" s="36" t="s">
        <v>24981</v>
      </c>
      <c r="U254" s="36" t="s">
        <v>27950</v>
      </c>
      <c r="V254" s="121" t="str">
        <f t="shared" si="3"/>
        <v>Pimco - 25+ Zero coupon US Treasury ETF</v>
      </c>
    </row>
    <row r="255" spans="1:22" x14ac:dyDescent="0.35">
      <c r="A255" s="111" t="s">
        <v>30551</v>
      </c>
      <c r="B255" s="37" t="s">
        <v>25361</v>
      </c>
      <c r="C255" s="40" t="s">
        <v>28218</v>
      </c>
      <c r="D255" s="38" t="s">
        <v>25373</v>
      </c>
      <c r="E255" s="42" t="s">
        <v>858</v>
      </c>
      <c r="F255" s="35" t="s">
        <v>42</v>
      </c>
      <c r="G255" s="77" t="s">
        <v>27935</v>
      </c>
      <c r="H255" s="78" t="s">
        <v>27928</v>
      </c>
      <c r="I255" s="78" t="s">
        <v>27954</v>
      </c>
      <c r="J255" s="78" t="s">
        <v>27937</v>
      </c>
      <c r="K255" s="42" t="s">
        <v>28096</v>
      </c>
      <c r="L255" s="79" t="s">
        <v>233</v>
      </c>
      <c r="M255" s="80" t="s">
        <v>28097</v>
      </c>
      <c r="N255" s="81" t="s">
        <v>233</v>
      </c>
      <c r="O255" s="81" t="s">
        <v>233</v>
      </c>
      <c r="P255" s="80" t="s">
        <v>28098</v>
      </c>
      <c r="Q255" s="36" t="s">
        <v>24973</v>
      </c>
      <c r="R255" s="36" t="s">
        <v>233</v>
      </c>
      <c r="S255" s="36" t="s">
        <v>873</v>
      </c>
      <c r="T255" s="36" t="s">
        <v>24981</v>
      </c>
      <c r="U255" s="36" t="s">
        <v>27950</v>
      </c>
      <c r="V255" s="121" t="str">
        <f t="shared" si="3"/>
        <v>BlackRock - iShares - 1 - 3 Year Treasury Bond ETF</v>
      </c>
    </row>
    <row r="256" spans="1:22" x14ac:dyDescent="0.35">
      <c r="A256" s="111" t="s">
        <v>1005</v>
      </c>
      <c r="B256" s="37" t="s">
        <v>1004</v>
      </c>
      <c r="C256" s="40" t="s">
        <v>28219</v>
      </c>
      <c r="D256" s="38" t="s">
        <v>20587</v>
      </c>
      <c r="E256" s="42" t="s">
        <v>858</v>
      </c>
      <c r="F256" s="35" t="s">
        <v>42</v>
      </c>
      <c r="G256" s="77" t="s">
        <v>27935</v>
      </c>
      <c r="H256" s="78" t="s">
        <v>27928</v>
      </c>
      <c r="I256" s="78" t="s">
        <v>27954</v>
      </c>
      <c r="J256" s="78" t="s">
        <v>27937</v>
      </c>
      <c r="K256" s="42" t="s">
        <v>28096</v>
      </c>
      <c r="L256" s="79" t="s">
        <v>233</v>
      </c>
      <c r="M256" s="80" t="s">
        <v>28097</v>
      </c>
      <c r="N256" s="81" t="s">
        <v>233</v>
      </c>
      <c r="O256" s="81">
        <v>1</v>
      </c>
      <c r="P256" s="80" t="s">
        <v>28098</v>
      </c>
      <c r="Q256" s="36" t="s">
        <v>24973</v>
      </c>
      <c r="R256" s="36" t="s">
        <v>233</v>
      </c>
      <c r="S256" s="36" t="s">
        <v>873</v>
      </c>
      <c r="T256" s="36" t="s">
        <v>24981</v>
      </c>
      <c r="U256" s="36" t="s">
        <v>27950</v>
      </c>
      <c r="V256" s="121" t="str">
        <f t="shared" si="3"/>
        <v>BlackRock - iShares -20+ Year Treasury Bond ETF</v>
      </c>
    </row>
    <row r="257" spans="1:22" x14ac:dyDescent="0.35">
      <c r="A257" s="111" t="s">
        <v>30552</v>
      </c>
      <c r="B257" s="37" t="s">
        <v>25363</v>
      </c>
      <c r="C257" s="40" t="s">
        <v>28220</v>
      </c>
      <c r="D257" s="38" t="s">
        <v>25377</v>
      </c>
      <c r="E257" s="42" t="s">
        <v>858</v>
      </c>
      <c r="F257" s="35" t="s">
        <v>42</v>
      </c>
      <c r="G257" s="77" t="s">
        <v>27935</v>
      </c>
      <c r="H257" s="78" t="s">
        <v>27928</v>
      </c>
      <c r="I257" s="78" t="s">
        <v>27954</v>
      </c>
      <c r="J257" s="78" t="s">
        <v>27937</v>
      </c>
      <c r="K257" s="42" t="s">
        <v>28096</v>
      </c>
      <c r="L257" s="79" t="s">
        <v>233</v>
      </c>
      <c r="M257" s="80" t="s">
        <v>28097</v>
      </c>
      <c r="N257" s="81" t="s">
        <v>233</v>
      </c>
      <c r="O257" s="81" t="s">
        <v>233</v>
      </c>
      <c r="P257" s="80" t="s">
        <v>28098</v>
      </c>
      <c r="Q257" s="36" t="s">
        <v>24973</v>
      </c>
      <c r="R257" s="36" t="s">
        <v>233</v>
      </c>
      <c r="S257" s="36" t="s">
        <v>873</v>
      </c>
      <c r="T257" s="36" t="s">
        <v>24981</v>
      </c>
      <c r="U257" s="36" t="s">
        <v>27950</v>
      </c>
      <c r="V257" s="121" t="str">
        <f t="shared" si="3"/>
        <v>BlackRock - iShares -7 - 10 Year Treasury Bond ETF</v>
      </c>
    </row>
    <row r="258" spans="1:22" x14ac:dyDescent="0.35">
      <c r="A258" s="111" t="s">
        <v>30553</v>
      </c>
      <c r="B258" s="37" t="s">
        <v>25364</v>
      </c>
      <c r="C258" s="40" t="s">
        <v>28221</v>
      </c>
      <c r="D258" s="38" t="s">
        <v>25379</v>
      </c>
      <c r="E258" s="42" t="s">
        <v>858</v>
      </c>
      <c r="F258" s="35" t="s">
        <v>42</v>
      </c>
      <c r="G258" s="77" t="s">
        <v>27935</v>
      </c>
      <c r="H258" s="78" t="s">
        <v>27928</v>
      </c>
      <c r="I258" s="78" t="s">
        <v>27954</v>
      </c>
      <c r="J258" s="78" t="s">
        <v>27937</v>
      </c>
      <c r="K258" s="42" t="s">
        <v>28096</v>
      </c>
      <c r="L258" s="79" t="s">
        <v>233</v>
      </c>
      <c r="M258" s="80" t="s">
        <v>28097</v>
      </c>
      <c r="N258" s="81" t="s">
        <v>233</v>
      </c>
      <c r="O258" s="81" t="s">
        <v>233</v>
      </c>
      <c r="P258" s="80" t="s">
        <v>28098</v>
      </c>
      <c r="Q258" s="36" t="s">
        <v>24973</v>
      </c>
      <c r="R258" s="36" t="s">
        <v>233</v>
      </c>
      <c r="S258" s="36" t="s">
        <v>873</v>
      </c>
      <c r="T258" s="36" t="s">
        <v>24981</v>
      </c>
      <c r="U258" s="36" t="s">
        <v>27950</v>
      </c>
      <c r="V258" s="121" t="str">
        <f t="shared" ref="V258:V321" si="4">+IFERROR(INDEX($AA:$AA,MATCH($D258,$Z:$Z,0)),$D258)</f>
        <v>BlackRock - iShares - Tips ETF</v>
      </c>
    </row>
    <row r="259" spans="1:22" x14ac:dyDescent="0.35">
      <c r="A259" s="111" t="s">
        <v>30554</v>
      </c>
      <c r="B259" s="37" t="s">
        <v>25365</v>
      </c>
      <c r="C259" s="87" t="s">
        <v>28222</v>
      </c>
      <c r="D259" s="38" t="s">
        <v>25381</v>
      </c>
      <c r="E259" s="42" t="s">
        <v>858</v>
      </c>
      <c r="F259" s="35" t="s">
        <v>42</v>
      </c>
      <c r="G259" s="77" t="s">
        <v>27935</v>
      </c>
      <c r="H259" s="78" t="s">
        <v>27928</v>
      </c>
      <c r="I259" s="78" t="s">
        <v>27954</v>
      </c>
      <c r="J259" s="78" t="s">
        <v>27937</v>
      </c>
      <c r="K259" s="42" t="s">
        <v>28096</v>
      </c>
      <c r="L259" s="79" t="s">
        <v>233</v>
      </c>
      <c r="M259" s="80" t="s">
        <v>28097</v>
      </c>
      <c r="N259" s="81" t="s">
        <v>233</v>
      </c>
      <c r="O259" s="81" t="s">
        <v>233</v>
      </c>
      <c r="P259" s="80" t="s">
        <v>28098</v>
      </c>
      <c r="Q259" s="36" t="s">
        <v>24973</v>
      </c>
      <c r="R259" s="36" t="s">
        <v>233</v>
      </c>
      <c r="S259" s="36" t="s">
        <v>873</v>
      </c>
      <c r="T259" s="36" t="s">
        <v>24981</v>
      </c>
      <c r="U259" s="36" t="s">
        <v>27950</v>
      </c>
      <c r="V259" s="121" t="str">
        <f t="shared" si="4"/>
        <v>BlackRock - Ishares Short Treasury Bond</v>
      </c>
    </row>
    <row r="260" spans="1:22" x14ac:dyDescent="0.35">
      <c r="A260" s="111" t="s">
        <v>30555</v>
      </c>
      <c r="B260" s="42" t="s">
        <v>25367</v>
      </c>
      <c r="C260" s="82" t="s">
        <v>28223</v>
      </c>
      <c r="D260" s="38" t="s">
        <v>25383</v>
      </c>
      <c r="E260" s="42" t="s">
        <v>858</v>
      </c>
      <c r="F260" s="35" t="s">
        <v>42</v>
      </c>
      <c r="G260" s="77" t="s">
        <v>27935</v>
      </c>
      <c r="H260" s="78" t="s">
        <v>27928</v>
      </c>
      <c r="I260" s="78" t="s">
        <v>27954</v>
      </c>
      <c r="J260" s="78" t="s">
        <v>27937</v>
      </c>
      <c r="K260" s="42" t="s">
        <v>28096</v>
      </c>
      <c r="L260" s="79" t="s">
        <v>233</v>
      </c>
      <c r="M260" s="80" t="s">
        <v>28097</v>
      </c>
      <c r="N260" s="81" t="s">
        <v>233</v>
      </c>
      <c r="O260" s="81" t="s">
        <v>233</v>
      </c>
      <c r="P260" s="80" t="s">
        <v>28098</v>
      </c>
      <c r="Q260" s="36" t="s">
        <v>24973</v>
      </c>
      <c r="R260" s="36" t="s">
        <v>233</v>
      </c>
      <c r="S260" s="36" t="s">
        <v>873</v>
      </c>
      <c r="T260" s="36" t="s">
        <v>24981</v>
      </c>
      <c r="U260" s="36" t="s">
        <v>27950</v>
      </c>
      <c r="V260" s="121" t="str">
        <f t="shared" si="4"/>
        <v>SSGA - Bloomberg Barclays 1-3 months Tbills</v>
      </c>
    </row>
    <row r="261" spans="1:22" x14ac:dyDescent="0.35">
      <c r="A261" s="111" t="s">
        <v>694</v>
      </c>
      <c r="B261" s="42" t="s">
        <v>693</v>
      </c>
      <c r="C261" s="82" t="s">
        <v>28224</v>
      </c>
      <c r="D261" s="38" t="s">
        <v>20621</v>
      </c>
      <c r="E261" s="42" t="s">
        <v>858</v>
      </c>
      <c r="F261" s="35" t="s">
        <v>42</v>
      </c>
      <c r="G261" s="77" t="s">
        <v>27935</v>
      </c>
      <c r="H261" s="78" t="s">
        <v>27928</v>
      </c>
      <c r="I261" s="78" t="s">
        <v>27954</v>
      </c>
      <c r="J261" s="78" t="s">
        <v>27937</v>
      </c>
      <c r="K261" s="42" t="s">
        <v>28096</v>
      </c>
      <c r="L261" s="79" t="s">
        <v>233</v>
      </c>
      <c r="M261" s="80" t="s">
        <v>28097</v>
      </c>
      <c r="N261" s="81" t="s">
        <v>233</v>
      </c>
      <c r="O261" s="81">
        <v>1</v>
      </c>
      <c r="P261" s="80" t="s">
        <v>28098</v>
      </c>
      <c r="Q261" s="36" t="s">
        <v>24973</v>
      </c>
      <c r="R261" s="36" t="s">
        <v>233</v>
      </c>
      <c r="S261" s="36" t="s">
        <v>873</v>
      </c>
      <c r="T261" s="36" t="s">
        <v>24981</v>
      </c>
      <c r="U261" s="36" t="s">
        <v>27950</v>
      </c>
      <c r="V261" s="121" t="str">
        <f t="shared" si="4"/>
        <v>Vanguard - Extended Duration Treasury ETF</v>
      </c>
    </row>
    <row r="262" spans="1:22" x14ac:dyDescent="0.35">
      <c r="A262" s="111" t="s">
        <v>30556</v>
      </c>
      <c r="B262" s="37" t="s">
        <v>25368</v>
      </c>
      <c r="C262" s="40" t="s">
        <v>28225</v>
      </c>
      <c r="D262" s="38" t="s">
        <v>25385</v>
      </c>
      <c r="E262" s="42" t="s">
        <v>883</v>
      </c>
      <c r="F262" s="35" t="s">
        <v>42</v>
      </c>
      <c r="G262" s="77" t="s">
        <v>27935</v>
      </c>
      <c r="H262" s="78" t="s">
        <v>27928</v>
      </c>
      <c r="I262" s="78" t="s">
        <v>27954</v>
      </c>
      <c r="J262" s="86" t="s">
        <v>27937</v>
      </c>
      <c r="K262" s="42" t="s">
        <v>28226</v>
      </c>
      <c r="L262" s="79" t="s">
        <v>28227</v>
      </c>
      <c r="M262" s="80" t="s">
        <v>28227</v>
      </c>
      <c r="N262" s="81" t="s">
        <v>233</v>
      </c>
      <c r="O262" s="81" t="s">
        <v>233</v>
      </c>
      <c r="P262" s="80" t="e">
        <v>#N/A</v>
      </c>
      <c r="Q262" s="36" t="s">
        <v>24973</v>
      </c>
      <c r="R262" s="36" t="s">
        <v>233</v>
      </c>
      <c r="S262" s="36" t="s">
        <v>233</v>
      </c>
      <c r="T262" s="36" t="s">
        <v>24981</v>
      </c>
      <c r="U262" s="36" t="s">
        <v>28012</v>
      </c>
      <c r="V262" s="121" t="str">
        <f t="shared" si="4"/>
        <v>Gobierno de Japon</v>
      </c>
    </row>
    <row r="263" spans="1:22" x14ac:dyDescent="0.35">
      <c r="A263" s="111" t="s">
        <v>30557</v>
      </c>
      <c r="B263" s="44" t="s">
        <v>25387</v>
      </c>
      <c r="C263" s="40" t="s">
        <v>28228</v>
      </c>
      <c r="D263" s="38" t="s">
        <v>25385</v>
      </c>
      <c r="E263" s="42" t="s">
        <v>883</v>
      </c>
      <c r="F263" s="35" t="s">
        <v>42</v>
      </c>
      <c r="G263" s="77" t="s">
        <v>27935</v>
      </c>
      <c r="H263" s="78" t="s">
        <v>27928</v>
      </c>
      <c r="I263" s="78" t="s">
        <v>27954</v>
      </c>
      <c r="J263" s="86" t="s">
        <v>27937</v>
      </c>
      <c r="K263" s="42" t="s">
        <v>28226</v>
      </c>
      <c r="L263" s="79" t="s">
        <v>28227</v>
      </c>
      <c r="M263" s="80" t="s">
        <v>28227</v>
      </c>
      <c r="N263" s="81" t="s">
        <v>233</v>
      </c>
      <c r="O263" s="81" t="s">
        <v>233</v>
      </c>
      <c r="P263" s="80" t="e">
        <v>#N/A</v>
      </c>
      <c r="Q263" s="36" t="s">
        <v>24973</v>
      </c>
      <c r="R263" s="36" t="s">
        <v>233</v>
      </c>
      <c r="S263" s="36" t="s">
        <v>233</v>
      </c>
      <c r="T263" s="36" t="s">
        <v>24981</v>
      </c>
      <c r="U263" s="36" t="s">
        <v>28012</v>
      </c>
      <c r="V263" s="121" t="str">
        <f t="shared" si="4"/>
        <v>Gobierno de Japon</v>
      </c>
    </row>
    <row r="264" spans="1:22" x14ac:dyDescent="0.35">
      <c r="A264" s="111" t="s">
        <v>30558</v>
      </c>
      <c r="B264" s="37" t="s">
        <v>25371</v>
      </c>
      <c r="C264" s="40" t="s">
        <v>28229</v>
      </c>
      <c r="D264" s="38" t="s">
        <v>25385</v>
      </c>
      <c r="E264" s="42" t="s">
        <v>883</v>
      </c>
      <c r="F264" s="35" t="s">
        <v>42</v>
      </c>
      <c r="G264" s="77" t="s">
        <v>27935</v>
      </c>
      <c r="H264" s="78" t="s">
        <v>27928</v>
      </c>
      <c r="I264" s="78" t="s">
        <v>27954</v>
      </c>
      <c r="J264" s="86" t="s">
        <v>27937</v>
      </c>
      <c r="K264" s="42" t="s">
        <v>28226</v>
      </c>
      <c r="L264" s="79" t="s">
        <v>233</v>
      </c>
      <c r="M264" s="80" t="s">
        <v>28227</v>
      </c>
      <c r="N264" s="81" t="s">
        <v>233</v>
      </c>
      <c r="O264" s="81" t="s">
        <v>233</v>
      </c>
      <c r="P264" s="80" t="e">
        <v>#N/A</v>
      </c>
      <c r="Q264" s="36" t="s">
        <v>24973</v>
      </c>
      <c r="R264" s="36" t="s">
        <v>233</v>
      </c>
      <c r="S264" s="36" t="s">
        <v>233</v>
      </c>
      <c r="T264" s="36" t="s">
        <v>24981</v>
      </c>
      <c r="U264" s="36" t="s">
        <v>28012</v>
      </c>
      <c r="V264" s="121" t="str">
        <f t="shared" si="4"/>
        <v>Gobierno de Japon</v>
      </c>
    </row>
    <row r="265" spans="1:22" x14ac:dyDescent="0.35">
      <c r="A265" s="111" t="s">
        <v>30559</v>
      </c>
      <c r="B265" s="37" t="s">
        <v>25372</v>
      </c>
      <c r="C265" s="40" t="s">
        <v>28230</v>
      </c>
      <c r="D265" s="38" t="s">
        <v>25385</v>
      </c>
      <c r="E265" s="42" t="s">
        <v>883</v>
      </c>
      <c r="F265" s="35" t="s">
        <v>42</v>
      </c>
      <c r="G265" s="77" t="s">
        <v>27935</v>
      </c>
      <c r="H265" s="78" t="s">
        <v>27928</v>
      </c>
      <c r="I265" s="78" t="s">
        <v>27954</v>
      </c>
      <c r="J265" s="86" t="s">
        <v>27937</v>
      </c>
      <c r="K265" s="42" t="s">
        <v>28226</v>
      </c>
      <c r="L265" s="79" t="s">
        <v>233</v>
      </c>
      <c r="M265" s="80" t="s">
        <v>28227</v>
      </c>
      <c r="N265" s="81" t="s">
        <v>233</v>
      </c>
      <c r="O265" s="81" t="s">
        <v>233</v>
      </c>
      <c r="P265" s="80" t="e">
        <v>#N/A</v>
      </c>
      <c r="Q265" s="36" t="s">
        <v>24973</v>
      </c>
      <c r="R265" s="36" t="s">
        <v>233</v>
      </c>
      <c r="S265" s="36" t="s">
        <v>233</v>
      </c>
      <c r="T265" s="36" t="s">
        <v>24981</v>
      </c>
      <c r="U265" s="36" t="s">
        <v>28012</v>
      </c>
      <c r="V265" s="121" t="str">
        <f t="shared" si="4"/>
        <v>Gobierno de Japon</v>
      </c>
    </row>
    <row r="266" spans="1:22" x14ac:dyDescent="0.35">
      <c r="A266" s="111" t="s">
        <v>30560</v>
      </c>
      <c r="B266" s="37" t="s">
        <v>25374</v>
      </c>
      <c r="C266" s="40" t="s">
        <v>28231</v>
      </c>
      <c r="D266" s="38" t="s">
        <v>25385</v>
      </c>
      <c r="E266" s="42" t="s">
        <v>883</v>
      </c>
      <c r="F266" s="35" t="s">
        <v>42</v>
      </c>
      <c r="G266" s="77" t="s">
        <v>27935</v>
      </c>
      <c r="H266" s="78" t="s">
        <v>27928</v>
      </c>
      <c r="I266" s="78" t="s">
        <v>27954</v>
      </c>
      <c r="J266" s="86" t="s">
        <v>27937</v>
      </c>
      <c r="K266" s="42" t="s">
        <v>28226</v>
      </c>
      <c r="L266" s="79" t="s">
        <v>233</v>
      </c>
      <c r="M266" s="80" t="s">
        <v>28227</v>
      </c>
      <c r="N266" s="81" t="s">
        <v>233</v>
      </c>
      <c r="O266" s="81" t="s">
        <v>233</v>
      </c>
      <c r="P266" s="80" t="e">
        <v>#N/A</v>
      </c>
      <c r="Q266" s="36" t="s">
        <v>24973</v>
      </c>
      <c r="R266" s="36" t="s">
        <v>233</v>
      </c>
      <c r="S266" s="36" t="s">
        <v>233</v>
      </c>
      <c r="T266" s="36" t="s">
        <v>24981</v>
      </c>
      <c r="U266" s="36" t="s">
        <v>28012</v>
      </c>
      <c r="V266" s="121" t="str">
        <f t="shared" si="4"/>
        <v>Gobierno de Japon</v>
      </c>
    </row>
    <row r="267" spans="1:22" x14ac:dyDescent="0.35">
      <c r="A267" s="111" t="s">
        <v>30561</v>
      </c>
      <c r="B267" s="45" t="s">
        <v>28232</v>
      </c>
      <c r="C267" s="88" t="s">
        <v>28233</v>
      </c>
      <c r="D267" s="38" t="s">
        <v>25394</v>
      </c>
      <c r="E267" s="42" t="s">
        <v>858</v>
      </c>
      <c r="F267" s="35" t="s">
        <v>42</v>
      </c>
      <c r="G267" s="77" t="s">
        <v>27935</v>
      </c>
      <c r="H267" s="78" t="s">
        <v>27928</v>
      </c>
      <c r="I267" s="78" t="s">
        <v>27954</v>
      </c>
      <c r="J267" s="78" t="s">
        <v>27937</v>
      </c>
      <c r="K267" s="42" t="s">
        <v>28234</v>
      </c>
      <c r="L267" s="79" t="s">
        <v>28235</v>
      </c>
      <c r="M267" s="80" t="s">
        <v>28235</v>
      </c>
      <c r="N267" s="81" t="s">
        <v>233</v>
      </c>
      <c r="O267" s="81">
        <v>1</v>
      </c>
      <c r="P267" s="80" t="s">
        <v>28098</v>
      </c>
      <c r="Q267" s="36" t="s">
        <v>24973</v>
      </c>
      <c r="R267" s="36" t="s">
        <v>233</v>
      </c>
      <c r="S267" s="36" t="s">
        <v>233</v>
      </c>
      <c r="T267" s="36" t="s">
        <v>24981</v>
      </c>
      <c r="U267" s="36" t="s">
        <v>28012</v>
      </c>
      <c r="V267" s="121" t="str">
        <f t="shared" si="4"/>
        <v>Gobierno de los Estados Unidos</v>
      </c>
    </row>
    <row r="268" spans="1:22" x14ac:dyDescent="0.35">
      <c r="A268" s="111" t="s">
        <v>30562</v>
      </c>
      <c r="B268" s="45" t="s">
        <v>25393</v>
      </c>
      <c r="C268" s="88" t="s">
        <v>28236</v>
      </c>
      <c r="D268" s="38" t="s">
        <v>25394</v>
      </c>
      <c r="E268" s="42" t="s">
        <v>858</v>
      </c>
      <c r="F268" s="35" t="s">
        <v>42</v>
      </c>
      <c r="G268" s="77" t="s">
        <v>27935</v>
      </c>
      <c r="H268" s="78" t="s">
        <v>27928</v>
      </c>
      <c r="I268" s="78" t="s">
        <v>27954</v>
      </c>
      <c r="J268" s="78" t="s">
        <v>27937</v>
      </c>
      <c r="K268" s="42" t="s">
        <v>28234</v>
      </c>
      <c r="L268" s="79" t="s">
        <v>28235</v>
      </c>
      <c r="M268" s="80" t="s">
        <v>28235</v>
      </c>
      <c r="N268" s="81" t="s">
        <v>233</v>
      </c>
      <c r="O268" s="81" t="s">
        <v>233</v>
      </c>
      <c r="P268" s="80" t="s">
        <v>28098</v>
      </c>
      <c r="Q268" s="36" t="s">
        <v>24973</v>
      </c>
      <c r="R268" s="36" t="s">
        <v>233</v>
      </c>
      <c r="S268" s="36" t="s">
        <v>233</v>
      </c>
      <c r="T268" s="36" t="s">
        <v>24981</v>
      </c>
      <c r="U268" s="36" t="s">
        <v>28012</v>
      </c>
      <c r="V268" s="121" t="str">
        <f t="shared" si="4"/>
        <v>Gobierno de los Estados Unidos</v>
      </c>
    </row>
    <row r="269" spans="1:22" x14ac:dyDescent="0.35">
      <c r="A269" s="111" t="s">
        <v>20609</v>
      </c>
      <c r="B269" s="45" t="s">
        <v>25397</v>
      </c>
      <c r="C269" s="88" t="s">
        <v>28237</v>
      </c>
      <c r="D269" s="38" t="s">
        <v>25394</v>
      </c>
      <c r="E269" s="42" t="s">
        <v>858</v>
      </c>
      <c r="F269" s="35" t="s">
        <v>42</v>
      </c>
      <c r="G269" s="77" t="s">
        <v>27935</v>
      </c>
      <c r="H269" s="78" t="s">
        <v>27928</v>
      </c>
      <c r="I269" s="78" t="s">
        <v>27954</v>
      </c>
      <c r="J269" s="78" t="s">
        <v>27937</v>
      </c>
      <c r="K269" s="42" t="s">
        <v>28234</v>
      </c>
      <c r="L269" s="79" t="s">
        <v>28235</v>
      </c>
      <c r="M269" s="80" t="s">
        <v>28235</v>
      </c>
      <c r="N269" s="81" t="s">
        <v>233</v>
      </c>
      <c r="O269" s="81" t="s">
        <v>233</v>
      </c>
      <c r="P269" s="80" t="s">
        <v>28098</v>
      </c>
      <c r="Q269" s="36" t="s">
        <v>24973</v>
      </c>
      <c r="R269" s="36" t="s">
        <v>233</v>
      </c>
      <c r="S269" s="36" t="s">
        <v>233</v>
      </c>
      <c r="T269" s="36" t="s">
        <v>24981</v>
      </c>
      <c r="U269" s="36" t="s">
        <v>28012</v>
      </c>
      <c r="V269" s="121" t="str">
        <f t="shared" si="4"/>
        <v>Gobierno de los Estados Unidos</v>
      </c>
    </row>
    <row r="270" spans="1:22" x14ac:dyDescent="0.35">
      <c r="A270" s="111" t="s">
        <v>30563</v>
      </c>
      <c r="B270" s="37" t="s">
        <v>25376</v>
      </c>
      <c r="C270" s="40" t="s">
        <v>28238</v>
      </c>
      <c r="D270" s="38" t="s">
        <v>25394</v>
      </c>
      <c r="E270" s="42" t="s">
        <v>858</v>
      </c>
      <c r="F270" s="35" t="s">
        <v>42</v>
      </c>
      <c r="G270" s="77" t="s">
        <v>27935</v>
      </c>
      <c r="H270" s="78" t="s">
        <v>27928</v>
      </c>
      <c r="I270" s="78" t="s">
        <v>27954</v>
      </c>
      <c r="J270" s="78" t="s">
        <v>27937</v>
      </c>
      <c r="K270" s="42" t="s">
        <v>28234</v>
      </c>
      <c r="L270" s="79" t="s">
        <v>28235</v>
      </c>
      <c r="M270" s="80" t="s">
        <v>28235</v>
      </c>
      <c r="N270" s="81" t="s">
        <v>233</v>
      </c>
      <c r="O270" s="81" t="s">
        <v>233</v>
      </c>
      <c r="P270" s="80" t="s">
        <v>28098</v>
      </c>
      <c r="Q270" s="36" t="s">
        <v>24973</v>
      </c>
      <c r="R270" s="36" t="s">
        <v>233</v>
      </c>
      <c r="S270" s="36" t="s">
        <v>233</v>
      </c>
      <c r="T270" s="36" t="s">
        <v>24981</v>
      </c>
      <c r="U270" s="36" t="s">
        <v>28012</v>
      </c>
      <c r="V270" s="121" t="str">
        <f t="shared" si="4"/>
        <v>Gobierno de los Estados Unidos</v>
      </c>
    </row>
    <row r="271" spans="1:22" x14ac:dyDescent="0.35">
      <c r="A271" s="111" t="s">
        <v>9103</v>
      </c>
      <c r="B271" s="37" t="s">
        <v>25400</v>
      </c>
      <c r="C271" s="40" t="s">
        <v>28239</v>
      </c>
      <c r="D271" s="38" t="s">
        <v>25394</v>
      </c>
      <c r="E271" s="42" t="s">
        <v>858</v>
      </c>
      <c r="F271" s="35" t="s">
        <v>42</v>
      </c>
      <c r="G271" s="77" t="s">
        <v>27935</v>
      </c>
      <c r="H271" s="78" t="s">
        <v>27928</v>
      </c>
      <c r="I271" s="78" t="s">
        <v>27954</v>
      </c>
      <c r="J271" s="78" t="s">
        <v>27937</v>
      </c>
      <c r="K271" s="42" t="s">
        <v>28234</v>
      </c>
      <c r="L271" s="79" t="s">
        <v>233</v>
      </c>
      <c r="M271" s="80" t="s">
        <v>28235</v>
      </c>
      <c r="N271" s="81" t="s">
        <v>233</v>
      </c>
      <c r="O271" s="81" t="s">
        <v>233</v>
      </c>
      <c r="P271" s="80" t="s">
        <v>28098</v>
      </c>
      <c r="Q271" s="36" t="s">
        <v>24973</v>
      </c>
      <c r="R271" s="36" t="s">
        <v>233</v>
      </c>
      <c r="S271" s="36" t="s">
        <v>233</v>
      </c>
      <c r="T271" s="36" t="s">
        <v>24981</v>
      </c>
      <c r="U271" s="36" t="s">
        <v>28012</v>
      </c>
      <c r="V271" s="121" t="str">
        <f t="shared" si="4"/>
        <v>Gobierno de los Estados Unidos</v>
      </c>
    </row>
    <row r="272" spans="1:22" x14ac:dyDescent="0.35">
      <c r="A272" s="111" t="s">
        <v>19314</v>
      </c>
      <c r="B272" s="37" t="s">
        <v>28240</v>
      </c>
      <c r="C272" s="40" t="s">
        <v>28241</v>
      </c>
      <c r="D272" s="38" t="s">
        <v>25394</v>
      </c>
      <c r="E272" s="42" t="s">
        <v>858</v>
      </c>
      <c r="F272" s="35" t="s">
        <v>42</v>
      </c>
      <c r="G272" s="77" t="s">
        <v>27935</v>
      </c>
      <c r="H272" s="78" t="s">
        <v>27928</v>
      </c>
      <c r="I272" s="78" t="s">
        <v>27954</v>
      </c>
      <c r="J272" s="78" t="s">
        <v>27937</v>
      </c>
      <c r="K272" s="42" t="s">
        <v>28234</v>
      </c>
      <c r="L272" s="79" t="s">
        <v>233</v>
      </c>
      <c r="M272" s="80" t="s">
        <v>28235</v>
      </c>
      <c r="N272" s="81" t="s">
        <v>233</v>
      </c>
      <c r="O272" s="81" t="s">
        <v>233</v>
      </c>
      <c r="P272" s="80" t="s">
        <v>28098</v>
      </c>
      <c r="Q272" s="36" t="s">
        <v>24973</v>
      </c>
      <c r="R272" s="36" t="s">
        <v>233</v>
      </c>
      <c r="S272" s="36" t="s">
        <v>233</v>
      </c>
      <c r="T272" s="36" t="s">
        <v>24981</v>
      </c>
      <c r="U272" s="36" t="s">
        <v>28012</v>
      </c>
      <c r="V272" s="121" t="str">
        <f t="shared" si="4"/>
        <v>Gobierno de los Estados Unidos</v>
      </c>
    </row>
    <row r="273" spans="1:22" x14ac:dyDescent="0.35">
      <c r="A273" s="111" t="s">
        <v>30564</v>
      </c>
      <c r="B273" s="37" t="s">
        <v>27903</v>
      </c>
      <c r="C273" s="40" t="s">
        <v>28242</v>
      </c>
      <c r="D273" s="38" t="s">
        <v>25394</v>
      </c>
      <c r="E273" s="42" t="s">
        <v>858</v>
      </c>
      <c r="F273" s="35" t="s">
        <v>42</v>
      </c>
      <c r="G273" s="77" t="s">
        <v>27935</v>
      </c>
      <c r="H273" s="78" t="s">
        <v>27928</v>
      </c>
      <c r="I273" s="78" t="s">
        <v>27954</v>
      </c>
      <c r="J273" s="78" t="s">
        <v>27937</v>
      </c>
      <c r="K273" s="42" t="s">
        <v>28234</v>
      </c>
      <c r="L273" s="79" t="s">
        <v>233</v>
      </c>
      <c r="M273" s="80" t="s">
        <v>28235</v>
      </c>
      <c r="N273" s="81" t="s">
        <v>233</v>
      </c>
      <c r="O273" s="81" t="s">
        <v>233</v>
      </c>
      <c r="P273" s="80" t="s">
        <v>28098</v>
      </c>
      <c r="Q273" s="36" t="s">
        <v>24973</v>
      </c>
      <c r="R273" s="36" t="s">
        <v>233</v>
      </c>
      <c r="S273" s="36" t="s">
        <v>233</v>
      </c>
      <c r="T273" s="36" t="s">
        <v>24981</v>
      </c>
      <c r="U273" s="36" t="s">
        <v>28012</v>
      </c>
      <c r="V273" s="121" t="str">
        <f t="shared" si="4"/>
        <v>Gobierno de los Estados Unidos</v>
      </c>
    </row>
    <row r="274" spans="1:22" x14ac:dyDescent="0.35">
      <c r="A274" s="111" t="s">
        <v>20619</v>
      </c>
      <c r="B274" s="37" t="s">
        <v>25378</v>
      </c>
      <c r="C274" s="40" t="s">
        <v>28243</v>
      </c>
      <c r="D274" s="38" t="s">
        <v>25394</v>
      </c>
      <c r="E274" s="42" t="s">
        <v>858</v>
      </c>
      <c r="F274" s="35" t="s">
        <v>42</v>
      </c>
      <c r="G274" s="77" t="s">
        <v>27935</v>
      </c>
      <c r="H274" s="78" t="s">
        <v>27928</v>
      </c>
      <c r="I274" s="78" t="s">
        <v>27954</v>
      </c>
      <c r="J274" s="78" t="s">
        <v>27937</v>
      </c>
      <c r="K274" s="42" t="s">
        <v>28234</v>
      </c>
      <c r="L274" s="79" t="s">
        <v>233</v>
      </c>
      <c r="M274" s="80" t="s">
        <v>28235</v>
      </c>
      <c r="N274" s="81" t="s">
        <v>233</v>
      </c>
      <c r="O274" s="81" t="s">
        <v>233</v>
      </c>
      <c r="P274" s="80" t="s">
        <v>28098</v>
      </c>
      <c r="Q274" s="36" t="s">
        <v>24973</v>
      </c>
      <c r="R274" s="36" t="s">
        <v>233</v>
      </c>
      <c r="S274" s="36" t="s">
        <v>233</v>
      </c>
      <c r="T274" s="36" t="s">
        <v>24981</v>
      </c>
      <c r="U274" s="36" t="s">
        <v>28012</v>
      </c>
      <c r="V274" s="121" t="str">
        <f t="shared" si="4"/>
        <v>Gobierno de los Estados Unidos</v>
      </c>
    </row>
    <row r="275" spans="1:22" x14ac:dyDescent="0.35">
      <c r="A275" s="111" t="s">
        <v>20618</v>
      </c>
      <c r="B275" s="37" t="s">
        <v>28244</v>
      </c>
      <c r="C275" s="40" t="s">
        <v>28245</v>
      </c>
      <c r="D275" s="38" t="s">
        <v>25394</v>
      </c>
      <c r="E275" s="42" t="s">
        <v>858</v>
      </c>
      <c r="F275" s="35" t="s">
        <v>42</v>
      </c>
      <c r="G275" s="77" t="s">
        <v>27935</v>
      </c>
      <c r="H275" s="78" t="s">
        <v>27928</v>
      </c>
      <c r="I275" s="78" t="s">
        <v>27954</v>
      </c>
      <c r="J275" s="78" t="s">
        <v>27937</v>
      </c>
      <c r="K275" s="42" t="s">
        <v>28234</v>
      </c>
      <c r="L275" s="79" t="s">
        <v>233</v>
      </c>
      <c r="M275" s="80" t="s">
        <v>28235</v>
      </c>
      <c r="N275" s="81" t="s">
        <v>233</v>
      </c>
      <c r="O275" s="81" t="s">
        <v>233</v>
      </c>
      <c r="P275" s="80" t="s">
        <v>28098</v>
      </c>
      <c r="Q275" s="36" t="s">
        <v>24973</v>
      </c>
      <c r="R275" s="36" t="s">
        <v>233</v>
      </c>
      <c r="S275" s="36" t="s">
        <v>233</v>
      </c>
      <c r="T275" s="36" t="s">
        <v>24981</v>
      </c>
      <c r="U275" s="36" t="s">
        <v>28012</v>
      </c>
      <c r="V275" s="121" t="str">
        <f t="shared" si="4"/>
        <v>Gobierno de los Estados Unidos</v>
      </c>
    </row>
    <row r="276" spans="1:22" x14ac:dyDescent="0.35">
      <c r="A276" s="111" t="s">
        <v>20610</v>
      </c>
      <c r="B276" s="37" t="s">
        <v>25380</v>
      </c>
      <c r="C276" s="40" t="s">
        <v>28246</v>
      </c>
      <c r="D276" s="38" t="s">
        <v>25394</v>
      </c>
      <c r="E276" s="42" t="s">
        <v>858</v>
      </c>
      <c r="F276" s="35" t="s">
        <v>42</v>
      </c>
      <c r="G276" s="77" t="s">
        <v>27935</v>
      </c>
      <c r="H276" s="78" t="s">
        <v>27928</v>
      </c>
      <c r="I276" s="78" t="s">
        <v>27954</v>
      </c>
      <c r="J276" s="78" t="s">
        <v>27937</v>
      </c>
      <c r="K276" s="42" t="s">
        <v>28234</v>
      </c>
      <c r="L276" s="79" t="s">
        <v>233</v>
      </c>
      <c r="M276" s="80" t="s">
        <v>28235</v>
      </c>
      <c r="N276" s="81" t="s">
        <v>233</v>
      </c>
      <c r="O276" s="81" t="s">
        <v>233</v>
      </c>
      <c r="P276" s="80" t="s">
        <v>28098</v>
      </c>
      <c r="Q276" s="36" t="s">
        <v>24973</v>
      </c>
      <c r="R276" s="36" t="s">
        <v>233</v>
      </c>
      <c r="S276" s="36" t="s">
        <v>233</v>
      </c>
      <c r="T276" s="36" t="s">
        <v>24981</v>
      </c>
      <c r="U276" s="36" t="s">
        <v>28012</v>
      </c>
      <c r="V276" s="121" t="str">
        <f t="shared" si="4"/>
        <v>Gobierno de los Estados Unidos</v>
      </c>
    </row>
    <row r="277" spans="1:22" x14ac:dyDescent="0.35">
      <c r="A277" s="111" t="s">
        <v>19313</v>
      </c>
      <c r="B277" s="37" t="s">
        <v>25382</v>
      </c>
      <c r="C277" s="40" t="s">
        <v>28247</v>
      </c>
      <c r="D277" s="38" t="s">
        <v>25394</v>
      </c>
      <c r="E277" s="42" t="s">
        <v>858</v>
      </c>
      <c r="F277" s="35" t="s">
        <v>42</v>
      </c>
      <c r="G277" s="77" t="s">
        <v>27935</v>
      </c>
      <c r="H277" s="78" t="s">
        <v>27928</v>
      </c>
      <c r="I277" s="78" t="s">
        <v>27954</v>
      </c>
      <c r="J277" s="78" t="s">
        <v>27937</v>
      </c>
      <c r="K277" s="42" t="s">
        <v>28234</v>
      </c>
      <c r="L277" s="79" t="s">
        <v>233</v>
      </c>
      <c r="M277" s="80" t="s">
        <v>28235</v>
      </c>
      <c r="N277" s="81" t="s">
        <v>233</v>
      </c>
      <c r="O277" s="81" t="s">
        <v>233</v>
      </c>
      <c r="P277" s="80" t="s">
        <v>28098</v>
      </c>
      <c r="Q277" s="36" t="s">
        <v>24973</v>
      </c>
      <c r="R277" s="36" t="s">
        <v>233</v>
      </c>
      <c r="S277" s="36" t="s">
        <v>233</v>
      </c>
      <c r="T277" s="36" t="s">
        <v>24981</v>
      </c>
      <c r="U277" s="36" t="s">
        <v>28012</v>
      </c>
      <c r="V277" s="121" t="str">
        <f t="shared" si="4"/>
        <v>Gobierno de los Estados Unidos</v>
      </c>
    </row>
    <row r="278" spans="1:22" x14ac:dyDescent="0.35">
      <c r="A278" s="111" t="s">
        <v>994</v>
      </c>
      <c r="B278" s="37" t="s">
        <v>993</v>
      </c>
      <c r="C278" s="40" t="s">
        <v>28248</v>
      </c>
      <c r="D278" s="38" t="s">
        <v>25394</v>
      </c>
      <c r="E278" s="42" t="s">
        <v>858</v>
      </c>
      <c r="F278" s="35" t="s">
        <v>42</v>
      </c>
      <c r="G278" s="77" t="s">
        <v>27935</v>
      </c>
      <c r="H278" s="78" t="s">
        <v>27928</v>
      </c>
      <c r="I278" s="78" t="s">
        <v>27954</v>
      </c>
      <c r="J278" s="78" t="s">
        <v>27937</v>
      </c>
      <c r="K278" s="42" t="s">
        <v>28234</v>
      </c>
      <c r="L278" s="79" t="s">
        <v>233</v>
      </c>
      <c r="M278" s="80" t="s">
        <v>28235</v>
      </c>
      <c r="N278" s="81" t="s">
        <v>233</v>
      </c>
      <c r="O278" s="81" t="s">
        <v>233</v>
      </c>
      <c r="P278" s="80" t="s">
        <v>28098</v>
      </c>
      <c r="Q278" s="36" t="s">
        <v>24973</v>
      </c>
      <c r="R278" s="36" t="s">
        <v>233</v>
      </c>
      <c r="S278" s="36" t="s">
        <v>233</v>
      </c>
      <c r="T278" s="36" t="s">
        <v>24981</v>
      </c>
      <c r="U278" s="36" t="s">
        <v>28012</v>
      </c>
      <c r="V278" s="121" t="str">
        <f t="shared" si="4"/>
        <v>Gobierno de los Estados Unidos</v>
      </c>
    </row>
    <row r="279" spans="1:22" x14ac:dyDescent="0.35">
      <c r="A279" s="111" t="s">
        <v>19317</v>
      </c>
      <c r="B279" s="37" t="s">
        <v>25406</v>
      </c>
      <c r="C279" s="40" t="s">
        <v>28249</v>
      </c>
      <c r="D279" s="38" t="s">
        <v>25394</v>
      </c>
      <c r="E279" s="42" t="s">
        <v>858</v>
      </c>
      <c r="F279" s="35" t="s">
        <v>42</v>
      </c>
      <c r="G279" s="77" t="s">
        <v>27935</v>
      </c>
      <c r="H279" s="78" t="s">
        <v>27928</v>
      </c>
      <c r="I279" s="78" t="s">
        <v>27954</v>
      </c>
      <c r="J279" s="78" t="s">
        <v>27937</v>
      </c>
      <c r="K279" s="42" t="s">
        <v>28234</v>
      </c>
      <c r="L279" s="79" t="s">
        <v>233</v>
      </c>
      <c r="M279" s="80" t="s">
        <v>28235</v>
      </c>
      <c r="N279" s="81" t="s">
        <v>233</v>
      </c>
      <c r="O279" s="81" t="s">
        <v>233</v>
      </c>
      <c r="P279" s="80" t="s">
        <v>28098</v>
      </c>
      <c r="Q279" s="36" t="s">
        <v>24973</v>
      </c>
      <c r="R279" s="36" t="s">
        <v>233</v>
      </c>
      <c r="S279" s="36" t="s">
        <v>233</v>
      </c>
      <c r="T279" s="36" t="s">
        <v>24981</v>
      </c>
      <c r="U279" s="36" t="s">
        <v>28012</v>
      </c>
      <c r="V279" s="121" t="str">
        <f t="shared" si="4"/>
        <v>Gobierno de los Estados Unidos</v>
      </c>
    </row>
    <row r="280" spans="1:22" x14ac:dyDescent="0.35">
      <c r="A280" s="111" t="s">
        <v>20594</v>
      </c>
      <c r="B280" s="37" t="s">
        <v>25384</v>
      </c>
      <c r="C280" s="40" t="s">
        <v>28250</v>
      </c>
      <c r="D280" s="38" t="s">
        <v>25394</v>
      </c>
      <c r="E280" s="42" t="s">
        <v>858</v>
      </c>
      <c r="F280" s="35" t="s">
        <v>42</v>
      </c>
      <c r="G280" s="77" t="s">
        <v>27935</v>
      </c>
      <c r="H280" s="78" t="s">
        <v>27928</v>
      </c>
      <c r="I280" s="78" t="s">
        <v>27954</v>
      </c>
      <c r="J280" s="78" t="s">
        <v>27937</v>
      </c>
      <c r="K280" s="42" t="s">
        <v>28234</v>
      </c>
      <c r="L280" s="79" t="s">
        <v>233</v>
      </c>
      <c r="M280" s="80" t="s">
        <v>28235</v>
      </c>
      <c r="N280" s="81" t="s">
        <v>233</v>
      </c>
      <c r="O280" s="81" t="s">
        <v>233</v>
      </c>
      <c r="P280" s="80" t="s">
        <v>28098</v>
      </c>
      <c r="Q280" s="36" t="s">
        <v>24973</v>
      </c>
      <c r="R280" s="36" t="s">
        <v>233</v>
      </c>
      <c r="S280" s="36" t="s">
        <v>233</v>
      </c>
      <c r="T280" s="36" t="s">
        <v>24981</v>
      </c>
      <c r="U280" s="36" t="s">
        <v>28012</v>
      </c>
      <c r="V280" s="121" t="str">
        <f t="shared" si="4"/>
        <v>Gobierno de los Estados Unidos</v>
      </c>
    </row>
    <row r="281" spans="1:22" x14ac:dyDescent="0.35">
      <c r="A281" s="111" t="s">
        <v>20614</v>
      </c>
      <c r="B281" s="37" t="s">
        <v>27904</v>
      </c>
      <c r="C281" s="40" t="s">
        <v>28251</v>
      </c>
      <c r="D281" s="38" t="s">
        <v>25394</v>
      </c>
      <c r="E281" s="42" t="s">
        <v>858</v>
      </c>
      <c r="F281" s="35" t="s">
        <v>42</v>
      </c>
      <c r="G281" s="77" t="s">
        <v>27935</v>
      </c>
      <c r="H281" s="78" t="s">
        <v>27928</v>
      </c>
      <c r="I281" s="78" t="s">
        <v>27954</v>
      </c>
      <c r="J281" s="78" t="s">
        <v>27937</v>
      </c>
      <c r="K281" s="42" t="s">
        <v>28234</v>
      </c>
      <c r="L281" s="79" t="s">
        <v>233</v>
      </c>
      <c r="M281" s="80" t="s">
        <v>28235</v>
      </c>
      <c r="N281" s="81"/>
      <c r="O281" s="81" t="s">
        <v>233</v>
      </c>
      <c r="P281" s="80" t="s">
        <v>28098</v>
      </c>
      <c r="Q281" s="36" t="s">
        <v>24973</v>
      </c>
      <c r="R281" s="36" t="s">
        <v>233</v>
      </c>
      <c r="S281" s="36" t="s">
        <v>233</v>
      </c>
      <c r="T281" s="36" t="s">
        <v>24981</v>
      </c>
      <c r="U281" s="36" t="s">
        <v>28012</v>
      </c>
      <c r="V281" s="121" t="str">
        <f t="shared" si="4"/>
        <v>Gobierno de los Estados Unidos</v>
      </c>
    </row>
    <row r="282" spans="1:22" x14ac:dyDescent="0.35">
      <c r="A282" s="111" t="s">
        <v>30565</v>
      </c>
      <c r="B282" s="37" t="s">
        <v>25386</v>
      </c>
      <c r="C282" s="40" t="s">
        <v>28252</v>
      </c>
      <c r="D282" s="38" t="s">
        <v>25394</v>
      </c>
      <c r="E282" s="42" t="s">
        <v>858</v>
      </c>
      <c r="F282" s="35" t="s">
        <v>42</v>
      </c>
      <c r="G282" s="77" t="s">
        <v>27935</v>
      </c>
      <c r="H282" s="78" t="s">
        <v>27928</v>
      </c>
      <c r="I282" s="78" t="s">
        <v>27954</v>
      </c>
      <c r="J282" s="78" t="s">
        <v>27937</v>
      </c>
      <c r="K282" s="42" t="s">
        <v>28234</v>
      </c>
      <c r="L282" s="79" t="s">
        <v>233</v>
      </c>
      <c r="M282" s="80" t="s">
        <v>28235</v>
      </c>
      <c r="N282" s="81" t="s">
        <v>233</v>
      </c>
      <c r="O282" s="81" t="s">
        <v>233</v>
      </c>
      <c r="P282" s="80" t="s">
        <v>28098</v>
      </c>
      <c r="Q282" s="36" t="s">
        <v>24973</v>
      </c>
      <c r="R282" s="36" t="s">
        <v>233</v>
      </c>
      <c r="S282" s="36" t="s">
        <v>233</v>
      </c>
      <c r="T282" s="36" t="s">
        <v>24981</v>
      </c>
      <c r="U282" s="36" t="s">
        <v>28012</v>
      </c>
      <c r="V282" s="121" t="str">
        <f t="shared" si="4"/>
        <v>Gobierno de los Estados Unidos</v>
      </c>
    </row>
    <row r="283" spans="1:22" x14ac:dyDescent="0.35">
      <c r="A283" s="111" t="s">
        <v>24691</v>
      </c>
      <c r="B283" s="37" t="s">
        <v>25388</v>
      </c>
      <c r="C283" s="40" t="s">
        <v>28253</v>
      </c>
      <c r="D283" s="38" t="s">
        <v>25394</v>
      </c>
      <c r="E283" s="42" t="s">
        <v>858</v>
      </c>
      <c r="F283" s="35" t="s">
        <v>42</v>
      </c>
      <c r="G283" s="77" t="s">
        <v>27935</v>
      </c>
      <c r="H283" s="78" t="s">
        <v>27928</v>
      </c>
      <c r="I283" s="78" t="s">
        <v>27954</v>
      </c>
      <c r="J283" s="78" t="s">
        <v>27937</v>
      </c>
      <c r="K283" s="42" t="s">
        <v>28234</v>
      </c>
      <c r="L283" s="79" t="s">
        <v>233</v>
      </c>
      <c r="M283" s="80" t="s">
        <v>28235</v>
      </c>
      <c r="N283" s="81" t="s">
        <v>233</v>
      </c>
      <c r="O283" s="81" t="s">
        <v>233</v>
      </c>
      <c r="P283" s="80" t="s">
        <v>28098</v>
      </c>
      <c r="Q283" s="36" t="s">
        <v>24973</v>
      </c>
      <c r="R283" s="36" t="s">
        <v>233</v>
      </c>
      <c r="S283" s="36" t="s">
        <v>233</v>
      </c>
      <c r="T283" s="36" t="s">
        <v>24981</v>
      </c>
      <c r="U283" s="36" t="s">
        <v>28012</v>
      </c>
      <c r="V283" s="121" t="str">
        <f t="shared" si="4"/>
        <v>Gobierno de los Estados Unidos</v>
      </c>
    </row>
    <row r="284" spans="1:22" x14ac:dyDescent="0.35">
      <c r="A284" s="111" t="s">
        <v>30431</v>
      </c>
      <c r="B284" s="37" t="s">
        <v>25389</v>
      </c>
      <c r="C284" s="40" t="s">
        <v>28254</v>
      </c>
      <c r="D284" s="38" t="s">
        <v>25394</v>
      </c>
      <c r="E284" s="42" t="s">
        <v>858</v>
      </c>
      <c r="F284" s="35" t="s">
        <v>42</v>
      </c>
      <c r="G284" s="77" t="s">
        <v>27935</v>
      </c>
      <c r="H284" s="78" t="s">
        <v>27928</v>
      </c>
      <c r="I284" s="78" t="s">
        <v>27954</v>
      </c>
      <c r="J284" s="78" t="s">
        <v>27937</v>
      </c>
      <c r="K284" s="42" t="s">
        <v>28234</v>
      </c>
      <c r="L284" s="79" t="s">
        <v>233</v>
      </c>
      <c r="M284" s="80" t="s">
        <v>28235</v>
      </c>
      <c r="N284" s="81" t="s">
        <v>233</v>
      </c>
      <c r="O284" s="81" t="s">
        <v>233</v>
      </c>
      <c r="P284" s="80" t="s">
        <v>28098</v>
      </c>
      <c r="Q284" s="36" t="s">
        <v>24973</v>
      </c>
      <c r="R284" s="36" t="s">
        <v>233</v>
      </c>
      <c r="S284" s="36" t="s">
        <v>233</v>
      </c>
      <c r="T284" s="36" t="s">
        <v>24981</v>
      </c>
      <c r="U284" s="36" t="s">
        <v>28012</v>
      </c>
      <c r="V284" s="121" t="str">
        <f t="shared" si="4"/>
        <v>Gobierno de los Estados Unidos</v>
      </c>
    </row>
    <row r="285" spans="1:22" x14ac:dyDescent="0.35">
      <c r="A285" s="111" t="s">
        <v>20613</v>
      </c>
      <c r="B285" s="37" t="s">
        <v>25391</v>
      </c>
      <c r="C285" s="40" t="s">
        <v>28255</v>
      </c>
      <c r="D285" s="38" t="s">
        <v>25394</v>
      </c>
      <c r="E285" s="42" t="s">
        <v>858</v>
      </c>
      <c r="F285" s="35" t="s">
        <v>42</v>
      </c>
      <c r="G285" s="77" t="s">
        <v>27935</v>
      </c>
      <c r="H285" s="78" t="s">
        <v>27928</v>
      </c>
      <c r="I285" s="78" t="s">
        <v>27954</v>
      </c>
      <c r="J285" s="78" t="s">
        <v>27937</v>
      </c>
      <c r="K285" s="42" t="s">
        <v>28234</v>
      </c>
      <c r="L285" s="79" t="s">
        <v>233</v>
      </c>
      <c r="M285" s="80" t="s">
        <v>28235</v>
      </c>
      <c r="N285" s="81" t="s">
        <v>233</v>
      </c>
      <c r="O285" s="81" t="s">
        <v>233</v>
      </c>
      <c r="P285" s="80" t="s">
        <v>28098</v>
      </c>
      <c r="Q285" s="36" t="s">
        <v>24973</v>
      </c>
      <c r="R285" s="36" t="s">
        <v>233</v>
      </c>
      <c r="S285" s="36" t="s">
        <v>233</v>
      </c>
      <c r="T285" s="36" t="s">
        <v>24981</v>
      </c>
      <c r="U285" s="36" t="s">
        <v>28012</v>
      </c>
      <c r="V285" s="121" t="str">
        <f t="shared" si="4"/>
        <v>Gobierno de los Estados Unidos</v>
      </c>
    </row>
    <row r="286" spans="1:22" x14ac:dyDescent="0.35">
      <c r="A286" s="111" t="s">
        <v>9101</v>
      </c>
      <c r="B286" s="37" t="s">
        <v>25392</v>
      </c>
      <c r="C286" s="40" t="s">
        <v>28256</v>
      </c>
      <c r="D286" s="38" t="s">
        <v>25394</v>
      </c>
      <c r="E286" s="42" t="s">
        <v>858</v>
      </c>
      <c r="F286" s="35" t="s">
        <v>42</v>
      </c>
      <c r="G286" s="77" t="s">
        <v>27935</v>
      </c>
      <c r="H286" s="78" t="s">
        <v>27928</v>
      </c>
      <c r="I286" s="78" t="s">
        <v>27954</v>
      </c>
      <c r="J286" s="78" t="s">
        <v>27937</v>
      </c>
      <c r="K286" s="42" t="s">
        <v>28234</v>
      </c>
      <c r="L286" s="79" t="s">
        <v>233</v>
      </c>
      <c r="M286" s="80" t="s">
        <v>28235</v>
      </c>
      <c r="N286" s="81" t="s">
        <v>233</v>
      </c>
      <c r="O286" s="81" t="s">
        <v>233</v>
      </c>
      <c r="P286" s="80" t="s">
        <v>28098</v>
      </c>
      <c r="Q286" s="36" t="s">
        <v>24973</v>
      </c>
      <c r="R286" s="36" t="s">
        <v>233</v>
      </c>
      <c r="S286" s="36" t="s">
        <v>233</v>
      </c>
      <c r="T286" s="36" t="s">
        <v>24981</v>
      </c>
      <c r="U286" s="36" t="s">
        <v>28012</v>
      </c>
      <c r="V286" s="121" t="str">
        <f t="shared" si="4"/>
        <v>Gobierno de los Estados Unidos</v>
      </c>
    </row>
    <row r="287" spans="1:22" x14ac:dyDescent="0.35">
      <c r="A287" s="111" t="s">
        <v>30566</v>
      </c>
      <c r="B287" s="37" t="s">
        <v>25396</v>
      </c>
      <c r="C287" s="40" t="s">
        <v>28257</v>
      </c>
      <c r="D287" s="38" t="s">
        <v>25394</v>
      </c>
      <c r="E287" s="42" t="s">
        <v>858</v>
      </c>
      <c r="F287" s="35" t="s">
        <v>42</v>
      </c>
      <c r="G287" s="77" t="s">
        <v>27935</v>
      </c>
      <c r="H287" s="78" t="s">
        <v>27928</v>
      </c>
      <c r="I287" s="78" t="s">
        <v>27954</v>
      </c>
      <c r="J287" s="78" t="s">
        <v>27937</v>
      </c>
      <c r="K287" s="42" t="s">
        <v>28234</v>
      </c>
      <c r="L287" s="79" t="s">
        <v>233</v>
      </c>
      <c r="M287" s="80" t="s">
        <v>28235</v>
      </c>
      <c r="N287" s="81" t="s">
        <v>233</v>
      </c>
      <c r="O287" s="81" t="s">
        <v>233</v>
      </c>
      <c r="P287" s="80" t="s">
        <v>28098</v>
      </c>
      <c r="Q287" s="36" t="s">
        <v>24973</v>
      </c>
      <c r="R287" s="36" t="s">
        <v>233</v>
      </c>
      <c r="S287" s="36" t="s">
        <v>233</v>
      </c>
      <c r="T287" s="36" t="s">
        <v>24981</v>
      </c>
      <c r="U287" s="36" t="s">
        <v>28012</v>
      </c>
      <c r="V287" s="121" t="str">
        <f t="shared" si="4"/>
        <v>Gobierno de los Estados Unidos</v>
      </c>
    </row>
    <row r="288" spans="1:22" x14ac:dyDescent="0.35">
      <c r="A288" s="111" t="s">
        <v>30567</v>
      </c>
      <c r="B288" s="46" t="s">
        <v>25398</v>
      </c>
      <c r="C288" s="40" t="s">
        <v>28258</v>
      </c>
      <c r="D288" s="38" t="s">
        <v>25394</v>
      </c>
      <c r="E288" s="42" t="s">
        <v>858</v>
      </c>
      <c r="F288" s="35" t="s">
        <v>42</v>
      </c>
      <c r="G288" s="77" t="s">
        <v>27935</v>
      </c>
      <c r="H288" s="78" t="s">
        <v>27928</v>
      </c>
      <c r="I288" s="78" t="s">
        <v>27954</v>
      </c>
      <c r="J288" s="78" t="s">
        <v>27937</v>
      </c>
      <c r="K288" s="42" t="s">
        <v>28234</v>
      </c>
      <c r="L288" s="79" t="s">
        <v>233</v>
      </c>
      <c r="M288" s="80" t="s">
        <v>28235</v>
      </c>
      <c r="N288" s="81" t="s">
        <v>233</v>
      </c>
      <c r="O288" s="81" t="s">
        <v>233</v>
      </c>
      <c r="P288" s="80" t="s">
        <v>28098</v>
      </c>
      <c r="Q288" s="36" t="s">
        <v>24973</v>
      </c>
      <c r="R288" s="36" t="s">
        <v>233</v>
      </c>
      <c r="S288" s="36" t="s">
        <v>233</v>
      </c>
      <c r="T288" s="36" t="s">
        <v>24981</v>
      </c>
      <c r="U288" s="36" t="s">
        <v>28012</v>
      </c>
      <c r="V288" s="121" t="str">
        <f t="shared" si="4"/>
        <v>Gobierno de los Estados Unidos</v>
      </c>
    </row>
    <row r="289" spans="1:22" x14ac:dyDescent="0.35">
      <c r="A289" s="111" t="s">
        <v>19269</v>
      </c>
      <c r="B289" s="37" t="s">
        <v>25399</v>
      </c>
      <c r="C289" s="40" t="s">
        <v>28259</v>
      </c>
      <c r="D289" s="38" t="s">
        <v>25394</v>
      </c>
      <c r="E289" s="42" t="s">
        <v>858</v>
      </c>
      <c r="F289" s="35" t="s">
        <v>42</v>
      </c>
      <c r="G289" s="77" t="s">
        <v>27935</v>
      </c>
      <c r="H289" s="78" t="s">
        <v>27928</v>
      </c>
      <c r="I289" s="78" t="s">
        <v>27954</v>
      </c>
      <c r="J289" s="78" t="s">
        <v>27937</v>
      </c>
      <c r="K289" s="42" t="s">
        <v>28234</v>
      </c>
      <c r="L289" s="79" t="s">
        <v>233</v>
      </c>
      <c r="M289" s="80" t="s">
        <v>28235</v>
      </c>
      <c r="N289" s="81" t="s">
        <v>233</v>
      </c>
      <c r="O289" s="81" t="s">
        <v>233</v>
      </c>
      <c r="P289" s="80" t="s">
        <v>28098</v>
      </c>
      <c r="Q289" s="36" t="s">
        <v>24973</v>
      </c>
      <c r="R289" s="36" t="s">
        <v>233</v>
      </c>
      <c r="S289" s="36" t="s">
        <v>233</v>
      </c>
      <c r="T289" s="36" t="s">
        <v>24981</v>
      </c>
      <c r="U289" s="36" t="s">
        <v>28012</v>
      </c>
      <c r="V289" s="121" t="str">
        <f t="shared" si="4"/>
        <v>Gobierno de los Estados Unidos</v>
      </c>
    </row>
    <row r="290" spans="1:22" x14ac:dyDescent="0.35">
      <c r="A290" s="111" t="s">
        <v>30431</v>
      </c>
      <c r="B290" s="37" t="s">
        <v>25401</v>
      </c>
      <c r="C290" s="40" t="s">
        <v>28260</v>
      </c>
      <c r="D290" s="38" t="s">
        <v>25394</v>
      </c>
      <c r="E290" s="42" t="s">
        <v>858</v>
      </c>
      <c r="F290" s="35" t="s">
        <v>42</v>
      </c>
      <c r="G290" s="77" t="s">
        <v>27935</v>
      </c>
      <c r="H290" s="78" t="s">
        <v>27928</v>
      </c>
      <c r="I290" s="78" t="s">
        <v>27954</v>
      </c>
      <c r="J290" s="78" t="s">
        <v>27937</v>
      </c>
      <c r="K290" s="42" t="s">
        <v>28234</v>
      </c>
      <c r="L290" s="79" t="s">
        <v>233</v>
      </c>
      <c r="M290" s="80" t="s">
        <v>28235</v>
      </c>
      <c r="N290" s="81" t="s">
        <v>233</v>
      </c>
      <c r="O290" s="81" t="s">
        <v>233</v>
      </c>
      <c r="P290" s="80" t="s">
        <v>28098</v>
      </c>
      <c r="Q290" s="36" t="s">
        <v>24973</v>
      </c>
      <c r="R290" s="36" t="s">
        <v>233</v>
      </c>
      <c r="S290" s="36" t="s">
        <v>233</v>
      </c>
      <c r="T290" s="36" t="s">
        <v>24981</v>
      </c>
      <c r="U290" s="36" t="s">
        <v>28012</v>
      </c>
      <c r="V290" s="121" t="str">
        <f t="shared" si="4"/>
        <v>Gobierno de los Estados Unidos</v>
      </c>
    </row>
    <row r="291" spans="1:22" x14ac:dyDescent="0.35">
      <c r="A291" s="111" t="s">
        <v>19255</v>
      </c>
      <c r="B291" s="37" t="s">
        <v>25402</v>
      </c>
      <c r="C291" s="40" t="s">
        <v>28261</v>
      </c>
      <c r="D291" s="38" t="s">
        <v>25394</v>
      </c>
      <c r="E291" s="42" t="s">
        <v>858</v>
      </c>
      <c r="F291" s="35" t="s">
        <v>42</v>
      </c>
      <c r="G291" s="77" t="s">
        <v>27935</v>
      </c>
      <c r="H291" s="78" t="s">
        <v>27928</v>
      </c>
      <c r="I291" s="78" t="s">
        <v>27954</v>
      </c>
      <c r="J291" s="78" t="s">
        <v>27937</v>
      </c>
      <c r="K291" s="42" t="s">
        <v>28234</v>
      </c>
      <c r="L291" s="79" t="s">
        <v>233</v>
      </c>
      <c r="M291" s="80" t="s">
        <v>28235</v>
      </c>
      <c r="N291" s="81" t="s">
        <v>233</v>
      </c>
      <c r="O291" s="81" t="s">
        <v>233</v>
      </c>
      <c r="P291" s="80" t="s">
        <v>28098</v>
      </c>
      <c r="Q291" s="36" t="s">
        <v>24973</v>
      </c>
      <c r="R291" s="36" t="s">
        <v>233</v>
      </c>
      <c r="S291" s="36" t="s">
        <v>233</v>
      </c>
      <c r="T291" s="36" t="s">
        <v>24981</v>
      </c>
      <c r="U291" s="36" t="s">
        <v>28012</v>
      </c>
      <c r="V291" s="121" t="str">
        <f t="shared" si="4"/>
        <v>Gobierno de los Estados Unidos</v>
      </c>
    </row>
    <row r="292" spans="1:22" x14ac:dyDescent="0.35">
      <c r="A292" s="111" t="s">
        <v>30431</v>
      </c>
      <c r="B292" s="37" t="s">
        <v>25403</v>
      </c>
      <c r="C292" s="40" t="s">
        <v>28262</v>
      </c>
      <c r="D292" s="38" t="s">
        <v>25394</v>
      </c>
      <c r="E292" s="42" t="s">
        <v>858</v>
      </c>
      <c r="F292" s="35" t="s">
        <v>42</v>
      </c>
      <c r="G292" s="77" t="s">
        <v>27935</v>
      </c>
      <c r="H292" s="78" t="s">
        <v>27928</v>
      </c>
      <c r="I292" s="78" t="s">
        <v>27954</v>
      </c>
      <c r="J292" s="78" t="s">
        <v>27937</v>
      </c>
      <c r="K292" s="42" t="s">
        <v>28234</v>
      </c>
      <c r="L292" s="79" t="s">
        <v>233</v>
      </c>
      <c r="M292" s="80" t="s">
        <v>28235</v>
      </c>
      <c r="N292" s="81" t="s">
        <v>233</v>
      </c>
      <c r="O292" s="81" t="s">
        <v>233</v>
      </c>
      <c r="P292" s="80" t="s">
        <v>28098</v>
      </c>
      <c r="Q292" s="36" t="s">
        <v>24973</v>
      </c>
      <c r="R292" s="36" t="s">
        <v>233</v>
      </c>
      <c r="S292" s="36" t="s">
        <v>233</v>
      </c>
      <c r="T292" s="36" t="s">
        <v>24981</v>
      </c>
      <c r="U292" s="36" t="s">
        <v>28012</v>
      </c>
      <c r="V292" s="121" t="str">
        <f t="shared" si="4"/>
        <v>Gobierno de los Estados Unidos</v>
      </c>
    </row>
    <row r="293" spans="1:22" x14ac:dyDescent="0.35">
      <c r="A293" s="111" t="s">
        <v>30431</v>
      </c>
      <c r="B293" s="37" t="s">
        <v>25405</v>
      </c>
      <c r="C293" s="40" t="s">
        <v>28263</v>
      </c>
      <c r="D293" s="38" t="s">
        <v>25394</v>
      </c>
      <c r="E293" s="42" t="s">
        <v>858</v>
      </c>
      <c r="F293" s="35" t="s">
        <v>42</v>
      </c>
      <c r="G293" s="77" t="s">
        <v>27935</v>
      </c>
      <c r="H293" s="78" t="s">
        <v>27928</v>
      </c>
      <c r="I293" s="78" t="s">
        <v>27954</v>
      </c>
      <c r="J293" s="78" t="s">
        <v>27937</v>
      </c>
      <c r="K293" s="42" t="s">
        <v>28234</v>
      </c>
      <c r="L293" s="79" t="s">
        <v>233</v>
      </c>
      <c r="M293" s="80" t="s">
        <v>28235</v>
      </c>
      <c r="N293" s="81" t="s">
        <v>233</v>
      </c>
      <c r="O293" s="81" t="s">
        <v>233</v>
      </c>
      <c r="P293" s="80" t="s">
        <v>28098</v>
      </c>
      <c r="Q293" s="36" t="s">
        <v>24973</v>
      </c>
      <c r="R293" s="36" t="s">
        <v>233</v>
      </c>
      <c r="S293" s="36" t="s">
        <v>233</v>
      </c>
      <c r="T293" s="36" t="s">
        <v>24981</v>
      </c>
      <c r="U293" s="36" t="s">
        <v>28012</v>
      </c>
      <c r="V293" s="121" t="str">
        <f t="shared" si="4"/>
        <v>Gobierno de los Estados Unidos</v>
      </c>
    </row>
    <row r="294" spans="1:22" x14ac:dyDescent="0.35">
      <c r="A294" s="111" t="s">
        <v>30431</v>
      </c>
      <c r="B294" s="37" t="s">
        <v>25408</v>
      </c>
      <c r="C294" s="40" t="s">
        <v>28264</v>
      </c>
      <c r="D294" s="38" t="s">
        <v>25394</v>
      </c>
      <c r="E294" s="42" t="s">
        <v>858</v>
      </c>
      <c r="F294" s="35" t="s">
        <v>42</v>
      </c>
      <c r="G294" s="77" t="s">
        <v>27935</v>
      </c>
      <c r="H294" s="78" t="s">
        <v>27928</v>
      </c>
      <c r="I294" s="78" t="s">
        <v>27954</v>
      </c>
      <c r="J294" s="78" t="s">
        <v>27937</v>
      </c>
      <c r="K294" s="42" t="s">
        <v>28234</v>
      </c>
      <c r="L294" s="79" t="s">
        <v>233</v>
      </c>
      <c r="M294" s="80" t="s">
        <v>28235</v>
      </c>
      <c r="N294" s="81" t="s">
        <v>233</v>
      </c>
      <c r="O294" s="81" t="s">
        <v>233</v>
      </c>
      <c r="P294" s="80" t="s">
        <v>28098</v>
      </c>
      <c r="Q294" s="36" t="s">
        <v>24973</v>
      </c>
      <c r="R294" s="36" t="s">
        <v>233</v>
      </c>
      <c r="S294" s="36" t="s">
        <v>233</v>
      </c>
      <c r="T294" s="36" t="s">
        <v>24981</v>
      </c>
      <c r="U294" s="36" t="s">
        <v>28012</v>
      </c>
      <c r="V294" s="121" t="str">
        <f t="shared" si="4"/>
        <v>Gobierno de los Estados Unidos</v>
      </c>
    </row>
    <row r="295" spans="1:22" x14ac:dyDescent="0.35">
      <c r="A295" s="111" t="s">
        <v>30431</v>
      </c>
      <c r="B295" s="37" t="s">
        <v>25410</v>
      </c>
      <c r="C295" s="40" t="s">
        <v>28265</v>
      </c>
      <c r="D295" s="38" t="s">
        <v>25394</v>
      </c>
      <c r="E295" s="42" t="s">
        <v>858</v>
      </c>
      <c r="F295" s="35" t="s">
        <v>42</v>
      </c>
      <c r="G295" s="77" t="s">
        <v>27935</v>
      </c>
      <c r="H295" s="78" t="s">
        <v>27928</v>
      </c>
      <c r="I295" s="78" t="s">
        <v>27954</v>
      </c>
      <c r="J295" s="78" t="s">
        <v>27937</v>
      </c>
      <c r="K295" s="42" t="s">
        <v>28234</v>
      </c>
      <c r="L295" s="79" t="s">
        <v>233</v>
      </c>
      <c r="M295" s="80" t="s">
        <v>28235</v>
      </c>
      <c r="N295" s="81" t="s">
        <v>233</v>
      </c>
      <c r="O295" s="81" t="s">
        <v>233</v>
      </c>
      <c r="P295" s="80" t="s">
        <v>28098</v>
      </c>
      <c r="Q295" s="36" t="s">
        <v>24973</v>
      </c>
      <c r="R295" s="36" t="s">
        <v>233</v>
      </c>
      <c r="S295" s="36" t="s">
        <v>233</v>
      </c>
      <c r="T295" s="36" t="s">
        <v>24981</v>
      </c>
      <c r="U295" s="36" t="s">
        <v>28012</v>
      </c>
      <c r="V295" s="121" t="str">
        <f t="shared" si="4"/>
        <v>Gobierno de los Estados Unidos</v>
      </c>
    </row>
    <row r="296" spans="1:22" x14ac:dyDescent="0.35">
      <c r="A296" s="111" t="s">
        <v>30431</v>
      </c>
      <c r="B296" s="37" t="s">
        <v>25411</v>
      </c>
      <c r="C296" s="40" t="s">
        <v>28266</v>
      </c>
      <c r="D296" s="38" t="s">
        <v>25394</v>
      </c>
      <c r="E296" s="42" t="s">
        <v>858</v>
      </c>
      <c r="F296" s="35" t="s">
        <v>42</v>
      </c>
      <c r="G296" s="77" t="s">
        <v>27935</v>
      </c>
      <c r="H296" s="78" t="s">
        <v>27928</v>
      </c>
      <c r="I296" s="78" t="s">
        <v>27954</v>
      </c>
      <c r="J296" s="78" t="s">
        <v>27937</v>
      </c>
      <c r="K296" s="42" t="s">
        <v>28234</v>
      </c>
      <c r="L296" s="79" t="s">
        <v>233</v>
      </c>
      <c r="M296" s="80" t="s">
        <v>28235</v>
      </c>
      <c r="N296" s="81" t="s">
        <v>233</v>
      </c>
      <c r="O296" s="81" t="s">
        <v>233</v>
      </c>
      <c r="P296" s="80" t="s">
        <v>28098</v>
      </c>
      <c r="Q296" s="36" t="s">
        <v>24973</v>
      </c>
      <c r="R296" s="36" t="s">
        <v>233</v>
      </c>
      <c r="S296" s="36" t="s">
        <v>233</v>
      </c>
      <c r="T296" s="36" t="s">
        <v>24981</v>
      </c>
      <c r="U296" s="36" t="s">
        <v>28012</v>
      </c>
      <c r="V296" s="121" t="str">
        <f t="shared" si="4"/>
        <v>Gobierno de los Estados Unidos</v>
      </c>
    </row>
    <row r="297" spans="1:22" x14ac:dyDescent="0.35">
      <c r="A297" s="111" t="s">
        <v>30431</v>
      </c>
      <c r="B297" s="37" t="s">
        <v>25412</v>
      </c>
      <c r="C297" s="40" t="s">
        <v>28267</v>
      </c>
      <c r="D297" s="38" t="s">
        <v>25394</v>
      </c>
      <c r="E297" s="42" t="s">
        <v>858</v>
      </c>
      <c r="F297" s="35" t="s">
        <v>42</v>
      </c>
      <c r="G297" s="77" t="s">
        <v>27935</v>
      </c>
      <c r="H297" s="78" t="s">
        <v>27928</v>
      </c>
      <c r="I297" s="78" t="s">
        <v>27954</v>
      </c>
      <c r="J297" s="78" t="s">
        <v>27937</v>
      </c>
      <c r="K297" s="42" t="s">
        <v>28234</v>
      </c>
      <c r="L297" s="79" t="s">
        <v>233</v>
      </c>
      <c r="M297" s="80" t="s">
        <v>28235</v>
      </c>
      <c r="N297" s="81" t="s">
        <v>233</v>
      </c>
      <c r="O297" s="81" t="s">
        <v>233</v>
      </c>
      <c r="P297" s="80" t="s">
        <v>28098</v>
      </c>
      <c r="Q297" s="36" t="s">
        <v>24973</v>
      </c>
      <c r="R297" s="36" t="s">
        <v>233</v>
      </c>
      <c r="S297" s="36" t="s">
        <v>233</v>
      </c>
      <c r="T297" s="36" t="s">
        <v>24981</v>
      </c>
      <c r="U297" s="36" t="s">
        <v>28012</v>
      </c>
      <c r="V297" s="121" t="str">
        <f t="shared" si="4"/>
        <v>Gobierno de los Estados Unidos</v>
      </c>
    </row>
    <row r="298" spans="1:22" x14ac:dyDescent="0.35">
      <c r="A298" s="111" t="s">
        <v>30431</v>
      </c>
      <c r="B298" s="37" t="s">
        <v>25413</v>
      </c>
      <c r="C298" s="40" t="s">
        <v>28268</v>
      </c>
      <c r="D298" s="38" t="s">
        <v>25394</v>
      </c>
      <c r="E298" s="42" t="s">
        <v>858</v>
      </c>
      <c r="F298" s="35" t="s">
        <v>42</v>
      </c>
      <c r="G298" s="77" t="s">
        <v>27935</v>
      </c>
      <c r="H298" s="78" t="s">
        <v>27928</v>
      </c>
      <c r="I298" s="78" t="s">
        <v>27954</v>
      </c>
      <c r="J298" s="78" t="s">
        <v>27937</v>
      </c>
      <c r="K298" s="42" t="s">
        <v>28234</v>
      </c>
      <c r="L298" s="79" t="s">
        <v>233</v>
      </c>
      <c r="M298" s="80" t="s">
        <v>28235</v>
      </c>
      <c r="N298" s="81" t="s">
        <v>233</v>
      </c>
      <c r="O298" s="81" t="s">
        <v>233</v>
      </c>
      <c r="P298" s="80" t="s">
        <v>28098</v>
      </c>
      <c r="Q298" s="36" t="s">
        <v>24973</v>
      </c>
      <c r="R298" s="36" t="s">
        <v>233</v>
      </c>
      <c r="S298" s="36" t="s">
        <v>233</v>
      </c>
      <c r="T298" s="36" t="s">
        <v>24981</v>
      </c>
      <c r="U298" s="36" t="s">
        <v>28012</v>
      </c>
      <c r="V298" s="121" t="str">
        <f t="shared" si="4"/>
        <v>Gobierno de los Estados Unidos</v>
      </c>
    </row>
    <row r="299" spans="1:22" x14ac:dyDescent="0.35">
      <c r="A299" s="111" t="s">
        <v>30431</v>
      </c>
      <c r="B299" s="37" t="s">
        <v>25414</v>
      </c>
      <c r="C299" s="40" t="s">
        <v>28269</v>
      </c>
      <c r="D299" s="38" t="s">
        <v>25394</v>
      </c>
      <c r="E299" s="42" t="s">
        <v>858</v>
      </c>
      <c r="F299" s="35" t="s">
        <v>42</v>
      </c>
      <c r="G299" s="77" t="s">
        <v>27935</v>
      </c>
      <c r="H299" s="78" t="s">
        <v>27928</v>
      </c>
      <c r="I299" s="78" t="s">
        <v>27954</v>
      </c>
      <c r="J299" s="78" t="s">
        <v>27937</v>
      </c>
      <c r="K299" s="42" t="s">
        <v>28234</v>
      </c>
      <c r="L299" s="79" t="s">
        <v>233</v>
      </c>
      <c r="M299" s="80" t="s">
        <v>28235</v>
      </c>
      <c r="N299" s="81" t="s">
        <v>233</v>
      </c>
      <c r="O299" s="81" t="s">
        <v>233</v>
      </c>
      <c r="P299" s="80" t="s">
        <v>28098</v>
      </c>
      <c r="Q299" s="36" t="s">
        <v>24973</v>
      </c>
      <c r="R299" s="36" t="s">
        <v>233</v>
      </c>
      <c r="S299" s="36" t="s">
        <v>233</v>
      </c>
      <c r="T299" s="36" t="s">
        <v>24981</v>
      </c>
      <c r="U299" s="36" t="s">
        <v>28012</v>
      </c>
      <c r="V299" s="121" t="str">
        <f t="shared" si="4"/>
        <v>Gobierno de los Estados Unidos</v>
      </c>
    </row>
    <row r="300" spans="1:22" x14ac:dyDescent="0.35">
      <c r="A300" s="111" t="s">
        <v>30431</v>
      </c>
      <c r="B300" s="37" t="s">
        <v>25415</v>
      </c>
      <c r="C300" s="40" t="s">
        <v>28270</v>
      </c>
      <c r="D300" s="38" t="s">
        <v>25394</v>
      </c>
      <c r="E300" s="42" t="s">
        <v>858</v>
      </c>
      <c r="F300" s="35" t="s">
        <v>42</v>
      </c>
      <c r="G300" s="77" t="s">
        <v>27935</v>
      </c>
      <c r="H300" s="78" t="s">
        <v>27928</v>
      </c>
      <c r="I300" s="78" t="s">
        <v>27954</v>
      </c>
      <c r="J300" s="78" t="s">
        <v>27937</v>
      </c>
      <c r="K300" s="42" t="s">
        <v>28234</v>
      </c>
      <c r="L300" s="79" t="s">
        <v>233</v>
      </c>
      <c r="M300" s="80" t="s">
        <v>28235</v>
      </c>
      <c r="N300" s="81" t="s">
        <v>233</v>
      </c>
      <c r="O300" s="81" t="s">
        <v>233</v>
      </c>
      <c r="P300" s="80" t="s">
        <v>28098</v>
      </c>
      <c r="Q300" s="36" t="s">
        <v>24973</v>
      </c>
      <c r="R300" s="36" t="s">
        <v>233</v>
      </c>
      <c r="S300" s="36" t="s">
        <v>233</v>
      </c>
      <c r="T300" s="36" t="s">
        <v>24981</v>
      </c>
      <c r="U300" s="36" t="s">
        <v>28012</v>
      </c>
      <c r="V300" s="121" t="str">
        <f t="shared" si="4"/>
        <v>Gobierno de los Estados Unidos</v>
      </c>
    </row>
    <row r="301" spans="1:22" x14ac:dyDescent="0.35">
      <c r="A301" s="111" t="s">
        <v>30431</v>
      </c>
      <c r="B301" s="37" t="s">
        <v>25416</v>
      </c>
      <c r="C301" s="40" t="s">
        <v>28261</v>
      </c>
      <c r="D301" s="38" t="s">
        <v>25394</v>
      </c>
      <c r="E301" s="42" t="s">
        <v>858</v>
      </c>
      <c r="F301" s="35" t="s">
        <v>42</v>
      </c>
      <c r="G301" s="77" t="s">
        <v>27935</v>
      </c>
      <c r="H301" s="78" t="s">
        <v>27928</v>
      </c>
      <c r="I301" s="78" t="s">
        <v>27954</v>
      </c>
      <c r="J301" s="78" t="s">
        <v>27937</v>
      </c>
      <c r="K301" s="42" t="s">
        <v>28234</v>
      </c>
      <c r="L301" s="79" t="s">
        <v>233</v>
      </c>
      <c r="M301" s="80" t="s">
        <v>28235</v>
      </c>
      <c r="N301" s="81" t="s">
        <v>233</v>
      </c>
      <c r="O301" s="81" t="s">
        <v>233</v>
      </c>
      <c r="P301" s="80" t="s">
        <v>28098</v>
      </c>
      <c r="Q301" s="36" t="s">
        <v>24973</v>
      </c>
      <c r="R301" s="36" t="s">
        <v>233</v>
      </c>
      <c r="S301" s="36" t="s">
        <v>233</v>
      </c>
      <c r="T301" s="36" t="s">
        <v>24981</v>
      </c>
      <c r="U301" s="36" t="s">
        <v>28012</v>
      </c>
      <c r="V301" s="121" t="str">
        <f t="shared" si="4"/>
        <v>Gobierno de los Estados Unidos</v>
      </c>
    </row>
    <row r="302" spans="1:22" x14ac:dyDescent="0.35">
      <c r="A302" s="111" t="s">
        <v>30431</v>
      </c>
      <c r="B302" s="37" t="s">
        <v>25417</v>
      </c>
      <c r="C302" s="40" t="s">
        <v>28271</v>
      </c>
      <c r="D302" s="38" t="s">
        <v>25394</v>
      </c>
      <c r="E302" s="42" t="s">
        <v>858</v>
      </c>
      <c r="F302" s="35" t="s">
        <v>42</v>
      </c>
      <c r="G302" s="77" t="s">
        <v>27935</v>
      </c>
      <c r="H302" s="78" t="s">
        <v>27928</v>
      </c>
      <c r="I302" s="78" t="s">
        <v>27954</v>
      </c>
      <c r="J302" s="78" t="s">
        <v>27937</v>
      </c>
      <c r="K302" s="42" t="s">
        <v>28234</v>
      </c>
      <c r="L302" s="79" t="s">
        <v>233</v>
      </c>
      <c r="M302" s="80" t="s">
        <v>28235</v>
      </c>
      <c r="N302" s="81" t="s">
        <v>233</v>
      </c>
      <c r="O302" s="81" t="s">
        <v>233</v>
      </c>
      <c r="P302" s="80" t="s">
        <v>28098</v>
      </c>
      <c r="Q302" s="36" t="s">
        <v>24973</v>
      </c>
      <c r="R302" s="36" t="s">
        <v>233</v>
      </c>
      <c r="S302" s="36" t="s">
        <v>233</v>
      </c>
      <c r="T302" s="36" t="s">
        <v>24981</v>
      </c>
      <c r="U302" s="36" t="s">
        <v>28012</v>
      </c>
      <c r="V302" s="121" t="str">
        <f t="shared" si="4"/>
        <v>Gobierno de los Estados Unidos</v>
      </c>
    </row>
    <row r="303" spans="1:22" x14ac:dyDescent="0.35">
      <c r="A303" s="111" t="s">
        <v>30431</v>
      </c>
      <c r="B303" s="37" t="s">
        <v>25418</v>
      </c>
      <c r="C303" s="40" t="s">
        <v>28272</v>
      </c>
      <c r="D303" s="38" t="s">
        <v>25394</v>
      </c>
      <c r="E303" s="42" t="s">
        <v>858</v>
      </c>
      <c r="F303" s="35" t="s">
        <v>42</v>
      </c>
      <c r="G303" s="77" t="s">
        <v>27935</v>
      </c>
      <c r="H303" s="78" t="s">
        <v>27928</v>
      </c>
      <c r="I303" s="78" t="s">
        <v>27954</v>
      </c>
      <c r="J303" s="78" t="s">
        <v>27937</v>
      </c>
      <c r="K303" s="42" t="s">
        <v>28234</v>
      </c>
      <c r="L303" s="79" t="s">
        <v>233</v>
      </c>
      <c r="M303" s="80" t="s">
        <v>28235</v>
      </c>
      <c r="N303" s="81" t="s">
        <v>233</v>
      </c>
      <c r="O303" s="81" t="s">
        <v>233</v>
      </c>
      <c r="P303" s="80" t="s">
        <v>28098</v>
      </c>
      <c r="Q303" s="36" t="s">
        <v>24973</v>
      </c>
      <c r="R303" s="36" t="s">
        <v>233</v>
      </c>
      <c r="S303" s="36" t="s">
        <v>233</v>
      </c>
      <c r="T303" s="36" t="s">
        <v>24981</v>
      </c>
      <c r="U303" s="36" t="s">
        <v>28012</v>
      </c>
      <c r="V303" s="121" t="str">
        <f t="shared" si="4"/>
        <v>Gobierno de los Estados Unidos</v>
      </c>
    </row>
    <row r="304" spans="1:22" x14ac:dyDescent="0.35">
      <c r="A304" s="111" t="s">
        <v>30431</v>
      </c>
      <c r="B304" s="37" t="s">
        <v>25419</v>
      </c>
      <c r="C304" s="40" t="s">
        <v>28273</v>
      </c>
      <c r="D304" s="38" t="s">
        <v>25394</v>
      </c>
      <c r="E304" s="42" t="s">
        <v>858</v>
      </c>
      <c r="F304" s="35" t="s">
        <v>42</v>
      </c>
      <c r="G304" s="77" t="s">
        <v>27935</v>
      </c>
      <c r="H304" s="78" t="s">
        <v>27928</v>
      </c>
      <c r="I304" s="78" t="s">
        <v>27954</v>
      </c>
      <c r="J304" s="78" t="s">
        <v>27937</v>
      </c>
      <c r="K304" s="42" t="s">
        <v>28234</v>
      </c>
      <c r="L304" s="79" t="s">
        <v>233</v>
      </c>
      <c r="M304" s="80" t="s">
        <v>28235</v>
      </c>
      <c r="N304" s="81" t="s">
        <v>233</v>
      </c>
      <c r="O304" s="81" t="s">
        <v>233</v>
      </c>
      <c r="P304" s="80" t="s">
        <v>28098</v>
      </c>
      <c r="Q304" s="36" t="s">
        <v>24973</v>
      </c>
      <c r="R304" s="36" t="s">
        <v>233</v>
      </c>
      <c r="S304" s="36" t="s">
        <v>233</v>
      </c>
      <c r="T304" s="36" t="s">
        <v>24981</v>
      </c>
      <c r="U304" s="36" t="s">
        <v>28012</v>
      </c>
      <c r="V304" s="121" t="str">
        <f t="shared" si="4"/>
        <v>Gobierno de los Estados Unidos</v>
      </c>
    </row>
    <row r="305" spans="1:22" x14ac:dyDescent="0.35">
      <c r="A305" s="111" t="s">
        <v>30431</v>
      </c>
      <c r="B305" s="37" t="s">
        <v>25420</v>
      </c>
      <c r="C305" s="40" t="s">
        <v>28274</v>
      </c>
      <c r="D305" s="38" t="s">
        <v>25394</v>
      </c>
      <c r="E305" s="42" t="s">
        <v>858</v>
      </c>
      <c r="F305" s="35" t="s">
        <v>42</v>
      </c>
      <c r="G305" s="77" t="s">
        <v>27935</v>
      </c>
      <c r="H305" s="78" t="s">
        <v>27928</v>
      </c>
      <c r="I305" s="78" t="s">
        <v>27954</v>
      </c>
      <c r="J305" s="78" t="s">
        <v>27937</v>
      </c>
      <c r="K305" s="42" t="s">
        <v>28234</v>
      </c>
      <c r="L305" s="79" t="s">
        <v>233</v>
      </c>
      <c r="M305" s="80" t="s">
        <v>28235</v>
      </c>
      <c r="N305" s="81" t="s">
        <v>233</v>
      </c>
      <c r="O305" s="81" t="s">
        <v>233</v>
      </c>
      <c r="P305" s="80" t="s">
        <v>28098</v>
      </c>
      <c r="Q305" s="36" t="s">
        <v>24973</v>
      </c>
      <c r="R305" s="36" t="s">
        <v>233</v>
      </c>
      <c r="S305" s="36" t="s">
        <v>233</v>
      </c>
      <c r="T305" s="36" t="s">
        <v>24981</v>
      </c>
      <c r="U305" s="36" t="s">
        <v>28012</v>
      </c>
      <c r="V305" s="121" t="str">
        <f t="shared" si="4"/>
        <v>Gobierno de los Estados Unidos</v>
      </c>
    </row>
    <row r="306" spans="1:22" x14ac:dyDescent="0.35">
      <c r="A306" s="111" t="s">
        <v>30431</v>
      </c>
      <c r="B306" s="37" t="s">
        <v>25421</v>
      </c>
      <c r="C306" s="40" t="s">
        <v>28275</v>
      </c>
      <c r="D306" s="38" t="s">
        <v>25394</v>
      </c>
      <c r="E306" s="42" t="s">
        <v>858</v>
      </c>
      <c r="F306" s="35" t="s">
        <v>42</v>
      </c>
      <c r="G306" s="77" t="s">
        <v>27935</v>
      </c>
      <c r="H306" s="78" t="s">
        <v>27928</v>
      </c>
      <c r="I306" s="78" t="s">
        <v>27954</v>
      </c>
      <c r="J306" s="78" t="s">
        <v>27937</v>
      </c>
      <c r="K306" s="42" t="s">
        <v>28234</v>
      </c>
      <c r="L306" s="79" t="s">
        <v>233</v>
      </c>
      <c r="M306" s="80" t="s">
        <v>28235</v>
      </c>
      <c r="N306" s="81" t="s">
        <v>233</v>
      </c>
      <c r="O306" s="81" t="s">
        <v>233</v>
      </c>
      <c r="P306" s="80" t="s">
        <v>28098</v>
      </c>
      <c r="Q306" s="36" t="s">
        <v>24973</v>
      </c>
      <c r="R306" s="36" t="s">
        <v>233</v>
      </c>
      <c r="S306" s="36" t="s">
        <v>233</v>
      </c>
      <c r="T306" s="36" t="s">
        <v>24981</v>
      </c>
      <c r="U306" s="36" t="s">
        <v>28012</v>
      </c>
      <c r="V306" s="121" t="str">
        <f t="shared" si="4"/>
        <v>Gobierno de los Estados Unidos</v>
      </c>
    </row>
    <row r="307" spans="1:22" x14ac:dyDescent="0.35">
      <c r="A307" s="111" t="s">
        <v>30431</v>
      </c>
      <c r="B307" s="37" t="s">
        <v>25422</v>
      </c>
      <c r="C307" s="40" t="s">
        <v>28276</v>
      </c>
      <c r="D307" s="38" t="s">
        <v>25394</v>
      </c>
      <c r="E307" s="42" t="s">
        <v>858</v>
      </c>
      <c r="F307" s="35" t="s">
        <v>42</v>
      </c>
      <c r="G307" s="77" t="s">
        <v>27935</v>
      </c>
      <c r="H307" s="78" t="s">
        <v>27928</v>
      </c>
      <c r="I307" s="78" t="s">
        <v>27954</v>
      </c>
      <c r="J307" s="78" t="s">
        <v>27937</v>
      </c>
      <c r="K307" s="42" t="s">
        <v>28234</v>
      </c>
      <c r="L307" s="79" t="s">
        <v>233</v>
      </c>
      <c r="M307" s="80" t="s">
        <v>28235</v>
      </c>
      <c r="N307" s="81" t="s">
        <v>233</v>
      </c>
      <c r="O307" s="81" t="s">
        <v>233</v>
      </c>
      <c r="P307" s="80" t="s">
        <v>28098</v>
      </c>
      <c r="Q307" s="36" t="s">
        <v>24973</v>
      </c>
      <c r="R307" s="36" t="s">
        <v>233</v>
      </c>
      <c r="S307" s="36" t="s">
        <v>233</v>
      </c>
      <c r="T307" s="36" t="s">
        <v>24981</v>
      </c>
      <c r="U307" s="36" t="s">
        <v>28012</v>
      </c>
      <c r="V307" s="121" t="str">
        <f t="shared" si="4"/>
        <v>Gobierno de los Estados Unidos</v>
      </c>
    </row>
    <row r="308" spans="1:22" x14ac:dyDescent="0.35">
      <c r="A308" s="111" t="s">
        <v>30431</v>
      </c>
      <c r="B308" s="37" t="s">
        <v>25423</v>
      </c>
      <c r="C308" s="40" t="s">
        <v>28277</v>
      </c>
      <c r="D308" s="38" t="s">
        <v>25394</v>
      </c>
      <c r="E308" s="42" t="s">
        <v>858</v>
      </c>
      <c r="F308" s="35" t="s">
        <v>42</v>
      </c>
      <c r="G308" s="77" t="s">
        <v>27935</v>
      </c>
      <c r="H308" s="78" t="s">
        <v>27928</v>
      </c>
      <c r="I308" s="78" t="s">
        <v>27954</v>
      </c>
      <c r="J308" s="78" t="s">
        <v>27937</v>
      </c>
      <c r="K308" s="42" t="s">
        <v>28234</v>
      </c>
      <c r="L308" s="79" t="s">
        <v>233</v>
      </c>
      <c r="M308" s="80" t="s">
        <v>28235</v>
      </c>
      <c r="N308" s="81" t="s">
        <v>233</v>
      </c>
      <c r="O308" s="81" t="s">
        <v>233</v>
      </c>
      <c r="P308" s="80" t="s">
        <v>28098</v>
      </c>
      <c r="Q308" s="36" t="s">
        <v>24973</v>
      </c>
      <c r="R308" s="36" t="s">
        <v>233</v>
      </c>
      <c r="S308" s="36" t="s">
        <v>233</v>
      </c>
      <c r="T308" s="36" t="s">
        <v>24981</v>
      </c>
      <c r="U308" s="36" t="s">
        <v>28012</v>
      </c>
      <c r="V308" s="121" t="str">
        <f t="shared" si="4"/>
        <v>Gobierno de los Estados Unidos</v>
      </c>
    </row>
    <row r="309" spans="1:22" x14ac:dyDescent="0.35">
      <c r="A309" s="111" t="s">
        <v>30431</v>
      </c>
      <c r="B309" s="37" t="s">
        <v>25424</v>
      </c>
      <c r="C309" s="40" t="s">
        <v>28278</v>
      </c>
      <c r="D309" s="38" t="s">
        <v>25394</v>
      </c>
      <c r="E309" s="42" t="s">
        <v>858</v>
      </c>
      <c r="F309" s="35" t="s">
        <v>42</v>
      </c>
      <c r="G309" s="77" t="s">
        <v>27935</v>
      </c>
      <c r="H309" s="78" t="s">
        <v>27928</v>
      </c>
      <c r="I309" s="78" t="s">
        <v>27954</v>
      </c>
      <c r="J309" s="78" t="s">
        <v>27937</v>
      </c>
      <c r="K309" s="42" t="s">
        <v>28234</v>
      </c>
      <c r="L309" s="79" t="s">
        <v>233</v>
      </c>
      <c r="M309" s="80" t="s">
        <v>28235</v>
      </c>
      <c r="N309" s="81" t="s">
        <v>233</v>
      </c>
      <c r="O309" s="81" t="s">
        <v>233</v>
      </c>
      <c r="P309" s="80" t="s">
        <v>28098</v>
      </c>
      <c r="Q309" s="36" t="s">
        <v>24973</v>
      </c>
      <c r="R309" s="36" t="s">
        <v>233</v>
      </c>
      <c r="S309" s="36" t="s">
        <v>233</v>
      </c>
      <c r="T309" s="36" t="s">
        <v>24981</v>
      </c>
      <c r="U309" s="36" t="s">
        <v>28012</v>
      </c>
      <c r="V309" s="121" t="str">
        <f t="shared" si="4"/>
        <v>Gobierno de los Estados Unidos</v>
      </c>
    </row>
    <row r="310" spans="1:22" x14ac:dyDescent="0.35">
      <c r="A310" s="111" t="s">
        <v>30431</v>
      </c>
      <c r="B310" s="37" t="s">
        <v>25425</v>
      </c>
      <c r="C310" s="40" t="s">
        <v>28267</v>
      </c>
      <c r="D310" s="38" t="s">
        <v>25394</v>
      </c>
      <c r="E310" s="42" t="s">
        <v>858</v>
      </c>
      <c r="F310" s="35" t="s">
        <v>42</v>
      </c>
      <c r="G310" s="77" t="s">
        <v>27935</v>
      </c>
      <c r="H310" s="78" t="s">
        <v>27928</v>
      </c>
      <c r="I310" s="78" t="s">
        <v>27954</v>
      </c>
      <c r="J310" s="78" t="s">
        <v>27937</v>
      </c>
      <c r="K310" s="42" t="s">
        <v>28234</v>
      </c>
      <c r="L310" s="79" t="s">
        <v>233</v>
      </c>
      <c r="M310" s="80" t="s">
        <v>28235</v>
      </c>
      <c r="N310" s="81" t="s">
        <v>233</v>
      </c>
      <c r="O310" s="81" t="s">
        <v>233</v>
      </c>
      <c r="P310" s="80" t="s">
        <v>28098</v>
      </c>
      <c r="Q310" s="36" t="s">
        <v>24973</v>
      </c>
      <c r="R310" s="36" t="s">
        <v>233</v>
      </c>
      <c r="S310" s="36" t="s">
        <v>233</v>
      </c>
      <c r="T310" s="36" t="s">
        <v>24981</v>
      </c>
      <c r="U310" s="36" t="s">
        <v>28012</v>
      </c>
      <c r="V310" s="121" t="str">
        <f t="shared" si="4"/>
        <v>Gobierno de los Estados Unidos</v>
      </c>
    </row>
    <row r="311" spans="1:22" x14ac:dyDescent="0.35">
      <c r="A311" s="111" t="s">
        <v>30431</v>
      </c>
      <c r="B311" s="37" t="s">
        <v>25426</v>
      </c>
      <c r="C311" s="40" t="s">
        <v>28279</v>
      </c>
      <c r="D311" s="38" t="s">
        <v>25394</v>
      </c>
      <c r="E311" s="42" t="s">
        <v>858</v>
      </c>
      <c r="F311" s="35" t="s">
        <v>42</v>
      </c>
      <c r="G311" s="77" t="s">
        <v>27935</v>
      </c>
      <c r="H311" s="78" t="s">
        <v>27928</v>
      </c>
      <c r="I311" s="78" t="s">
        <v>27954</v>
      </c>
      <c r="J311" s="78" t="s">
        <v>27937</v>
      </c>
      <c r="K311" s="42" t="s">
        <v>28234</v>
      </c>
      <c r="L311" s="79" t="s">
        <v>233</v>
      </c>
      <c r="M311" s="80" t="s">
        <v>28235</v>
      </c>
      <c r="N311" s="81" t="s">
        <v>233</v>
      </c>
      <c r="O311" s="81" t="s">
        <v>233</v>
      </c>
      <c r="P311" s="80" t="s">
        <v>28098</v>
      </c>
      <c r="Q311" s="36" t="s">
        <v>24973</v>
      </c>
      <c r="R311" s="36" t="s">
        <v>233</v>
      </c>
      <c r="S311" s="36" t="s">
        <v>233</v>
      </c>
      <c r="T311" s="36" t="s">
        <v>24981</v>
      </c>
      <c r="U311" s="36" t="s">
        <v>28012</v>
      </c>
      <c r="V311" s="121" t="str">
        <f t="shared" si="4"/>
        <v>Gobierno de los Estados Unidos</v>
      </c>
    </row>
    <row r="312" spans="1:22" x14ac:dyDescent="0.35">
      <c r="A312" s="111" t="s">
        <v>30431</v>
      </c>
      <c r="B312" s="37" t="s">
        <v>25427</v>
      </c>
      <c r="C312" s="40" t="s">
        <v>28280</v>
      </c>
      <c r="D312" s="38" t="s">
        <v>25394</v>
      </c>
      <c r="E312" s="42" t="s">
        <v>858</v>
      </c>
      <c r="F312" s="35" t="s">
        <v>42</v>
      </c>
      <c r="G312" s="77" t="s">
        <v>27935</v>
      </c>
      <c r="H312" s="78" t="s">
        <v>27928</v>
      </c>
      <c r="I312" s="78" t="s">
        <v>27954</v>
      </c>
      <c r="J312" s="78" t="s">
        <v>27937</v>
      </c>
      <c r="K312" s="42" t="s">
        <v>28234</v>
      </c>
      <c r="L312" s="79" t="s">
        <v>233</v>
      </c>
      <c r="M312" s="80" t="s">
        <v>28235</v>
      </c>
      <c r="N312" s="81" t="s">
        <v>233</v>
      </c>
      <c r="O312" s="81" t="s">
        <v>233</v>
      </c>
      <c r="P312" s="80" t="s">
        <v>28098</v>
      </c>
      <c r="Q312" s="36" t="s">
        <v>24973</v>
      </c>
      <c r="R312" s="36" t="s">
        <v>233</v>
      </c>
      <c r="S312" s="36" t="s">
        <v>233</v>
      </c>
      <c r="T312" s="36" t="s">
        <v>24981</v>
      </c>
      <c r="U312" s="36" t="s">
        <v>28012</v>
      </c>
      <c r="V312" s="121" t="str">
        <f t="shared" si="4"/>
        <v>Gobierno de los Estados Unidos</v>
      </c>
    </row>
    <row r="313" spans="1:22" x14ac:dyDescent="0.35">
      <c r="A313" s="111" t="s">
        <v>30431</v>
      </c>
      <c r="B313" s="37" t="s">
        <v>25428</v>
      </c>
      <c r="C313" s="40" t="s">
        <v>28281</v>
      </c>
      <c r="D313" s="38" t="s">
        <v>25394</v>
      </c>
      <c r="E313" s="42" t="s">
        <v>858</v>
      </c>
      <c r="F313" s="35" t="s">
        <v>42</v>
      </c>
      <c r="G313" s="77" t="s">
        <v>27935</v>
      </c>
      <c r="H313" s="78" t="s">
        <v>27928</v>
      </c>
      <c r="I313" s="78" t="s">
        <v>27954</v>
      </c>
      <c r="J313" s="78" t="s">
        <v>27937</v>
      </c>
      <c r="K313" s="42" t="s">
        <v>28234</v>
      </c>
      <c r="L313" s="79" t="s">
        <v>233</v>
      </c>
      <c r="M313" s="80" t="s">
        <v>28235</v>
      </c>
      <c r="N313" s="81" t="s">
        <v>233</v>
      </c>
      <c r="O313" s="81" t="s">
        <v>233</v>
      </c>
      <c r="P313" s="80" t="s">
        <v>28098</v>
      </c>
      <c r="Q313" s="36" t="s">
        <v>24973</v>
      </c>
      <c r="R313" s="36" t="s">
        <v>233</v>
      </c>
      <c r="S313" s="36" t="s">
        <v>233</v>
      </c>
      <c r="T313" s="36" t="s">
        <v>24981</v>
      </c>
      <c r="U313" s="36" t="s">
        <v>28012</v>
      </c>
      <c r="V313" s="121" t="str">
        <f t="shared" si="4"/>
        <v>Gobierno de los Estados Unidos</v>
      </c>
    </row>
    <row r="314" spans="1:22" x14ac:dyDescent="0.35">
      <c r="A314" s="111" t="s">
        <v>30431</v>
      </c>
      <c r="B314" s="37" t="s">
        <v>25429</v>
      </c>
      <c r="C314" s="40" t="s">
        <v>28282</v>
      </c>
      <c r="D314" s="38" t="s">
        <v>25394</v>
      </c>
      <c r="E314" s="42" t="s">
        <v>858</v>
      </c>
      <c r="F314" s="35" t="s">
        <v>42</v>
      </c>
      <c r="G314" s="77" t="s">
        <v>27935</v>
      </c>
      <c r="H314" s="78" t="s">
        <v>27928</v>
      </c>
      <c r="I314" s="78" t="s">
        <v>27954</v>
      </c>
      <c r="J314" s="78" t="s">
        <v>27937</v>
      </c>
      <c r="K314" s="42" t="s">
        <v>28234</v>
      </c>
      <c r="L314" s="79" t="s">
        <v>233</v>
      </c>
      <c r="M314" s="80" t="s">
        <v>28235</v>
      </c>
      <c r="N314" s="81" t="s">
        <v>233</v>
      </c>
      <c r="O314" s="81" t="s">
        <v>233</v>
      </c>
      <c r="P314" s="80" t="s">
        <v>28098</v>
      </c>
      <c r="Q314" s="36" t="s">
        <v>24973</v>
      </c>
      <c r="R314" s="36" t="s">
        <v>233</v>
      </c>
      <c r="S314" s="36" t="s">
        <v>233</v>
      </c>
      <c r="T314" s="36" t="s">
        <v>24981</v>
      </c>
      <c r="U314" s="36" t="s">
        <v>28012</v>
      </c>
      <c r="V314" s="121" t="str">
        <f t="shared" si="4"/>
        <v>Gobierno de los Estados Unidos</v>
      </c>
    </row>
    <row r="315" spans="1:22" x14ac:dyDescent="0.35">
      <c r="A315" s="111" t="s">
        <v>30431</v>
      </c>
      <c r="B315" s="37" t="s">
        <v>25430</v>
      </c>
      <c r="C315" s="40" t="s">
        <v>28283</v>
      </c>
      <c r="D315" s="38" t="s">
        <v>25394</v>
      </c>
      <c r="E315" s="42" t="s">
        <v>858</v>
      </c>
      <c r="F315" s="35" t="s">
        <v>42</v>
      </c>
      <c r="G315" s="77" t="s">
        <v>27935</v>
      </c>
      <c r="H315" s="78" t="s">
        <v>27928</v>
      </c>
      <c r="I315" s="78" t="s">
        <v>27954</v>
      </c>
      <c r="J315" s="78" t="s">
        <v>27937</v>
      </c>
      <c r="K315" s="42" t="s">
        <v>28234</v>
      </c>
      <c r="L315" s="79" t="s">
        <v>233</v>
      </c>
      <c r="M315" s="80" t="s">
        <v>28235</v>
      </c>
      <c r="N315" s="81" t="s">
        <v>233</v>
      </c>
      <c r="O315" s="81" t="s">
        <v>233</v>
      </c>
      <c r="P315" s="80" t="s">
        <v>28098</v>
      </c>
      <c r="Q315" s="36" t="s">
        <v>24973</v>
      </c>
      <c r="R315" s="36" t="s">
        <v>233</v>
      </c>
      <c r="S315" s="36" t="s">
        <v>233</v>
      </c>
      <c r="T315" s="36" t="s">
        <v>24981</v>
      </c>
      <c r="U315" s="36" t="s">
        <v>28012</v>
      </c>
      <c r="V315" s="121" t="str">
        <f t="shared" si="4"/>
        <v>Gobierno de los Estados Unidos</v>
      </c>
    </row>
    <row r="316" spans="1:22" x14ac:dyDescent="0.35">
      <c r="A316" s="111" t="s">
        <v>30431</v>
      </c>
      <c r="B316" s="37" t="s">
        <v>25431</v>
      </c>
      <c r="C316" s="40" t="s">
        <v>28284</v>
      </c>
      <c r="D316" s="38" t="s">
        <v>25394</v>
      </c>
      <c r="E316" s="42" t="s">
        <v>858</v>
      </c>
      <c r="F316" s="35" t="s">
        <v>42</v>
      </c>
      <c r="G316" s="77" t="s">
        <v>27935</v>
      </c>
      <c r="H316" s="78" t="s">
        <v>27928</v>
      </c>
      <c r="I316" s="78" t="s">
        <v>27954</v>
      </c>
      <c r="J316" s="78" t="s">
        <v>27937</v>
      </c>
      <c r="K316" s="42" t="s">
        <v>28234</v>
      </c>
      <c r="L316" s="79" t="s">
        <v>233</v>
      </c>
      <c r="M316" s="80" t="s">
        <v>28235</v>
      </c>
      <c r="N316" s="81" t="s">
        <v>233</v>
      </c>
      <c r="O316" s="81" t="s">
        <v>233</v>
      </c>
      <c r="P316" s="80" t="s">
        <v>28098</v>
      </c>
      <c r="Q316" s="36" t="s">
        <v>24973</v>
      </c>
      <c r="R316" s="36" t="s">
        <v>233</v>
      </c>
      <c r="S316" s="36" t="s">
        <v>233</v>
      </c>
      <c r="T316" s="36" t="s">
        <v>24981</v>
      </c>
      <c r="U316" s="36" t="s">
        <v>28285</v>
      </c>
      <c r="V316" s="121" t="str">
        <f t="shared" si="4"/>
        <v>Gobierno de los Estados Unidos</v>
      </c>
    </row>
    <row r="317" spans="1:22" x14ac:dyDescent="0.35">
      <c r="A317" s="111" t="s">
        <v>30568</v>
      </c>
      <c r="B317" s="37" t="s">
        <v>25432</v>
      </c>
      <c r="C317" s="40" t="s">
        <v>28286</v>
      </c>
      <c r="D317" s="38" t="s">
        <v>25394</v>
      </c>
      <c r="E317" s="42" t="s">
        <v>858</v>
      </c>
      <c r="F317" s="35" t="s">
        <v>42</v>
      </c>
      <c r="G317" s="77" t="s">
        <v>27935</v>
      </c>
      <c r="H317" s="78" t="s">
        <v>27928</v>
      </c>
      <c r="I317" s="78" t="s">
        <v>27954</v>
      </c>
      <c r="J317" s="78" t="s">
        <v>27937</v>
      </c>
      <c r="K317" s="42" t="s">
        <v>28234</v>
      </c>
      <c r="L317" s="79" t="s">
        <v>233</v>
      </c>
      <c r="M317" s="80" t="s">
        <v>28235</v>
      </c>
      <c r="N317" s="81" t="s">
        <v>233</v>
      </c>
      <c r="O317" s="81" t="s">
        <v>233</v>
      </c>
      <c r="P317" s="80" t="s">
        <v>28098</v>
      </c>
      <c r="Q317" s="36" t="s">
        <v>24973</v>
      </c>
      <c r="R317" s="36" t="s">
        <v>233</v>
      </c>
      <c r="S317" s="36" t="s">
        <v>233</v>
      </c>
      <c r="T317" s="36" t="s">
        <v>24981</v>
      </c>
      <c r="U317" s="36" t="s">
        <v>28012</v>
      </c>
      <c r="V317" s="121" t="str">
        <f t="shared" si="4"/>
        <v>Gobierno de los Estados Unidos</v>
      </c>
    </row>
    <row r="318" spans="1:22" x14ac:dyDescent="0.35">
      <c r="A318" s="111" t="s">
        <v>30431</v>
      </c>
      <c r="B318" s="37" t="s">
        <v>25433</v>
      </c>
      <c r="C318" s="40" t="s">
        <v>28287</v>
      </c>
      <c r="D318" s="38" t="s">
        <v>25394</v>
      </c>
      <c r="E318" s="42" t="s">
        <v>858</v>
      </c>
      <c r="F318" s="35" t="s">
        <v>42</v>
      </c>
      <c r="G318" s="77" t="s">
        <v>27935</v>
      </c>
      <c r="H318" s="78" t="s">
        <v>27928</v>
      </c>
      <c r="I318" s="78" t="s">
        <v>27954</v>
      </c>
      <c r="J318" s="78" t="s">
        <v>27937</v>
      </c>
      <c r="K318" s="42" t="s">
        <v>28234</v>
      </c>
      <c r="L318" s="79" t="s">
        <v>233</v>
      </c>
      <c r="M318" s="80" t="s">
        <v>28235</v>
      </c>
      <c r="N318" s="81" t="s">
        <v>233</v>
      </c>
      <c r="O318" s="81" t="s">
        <v>233</v>
      </c>
      <c r="P318" s="80" t="s">
        <v>28098</v>
      </c>
      <c r="Q318" s="36" t="s">
        <v>24973</v>
      </c>
      <c r="R318" s="36" t="s">
        <v>233</v>
      </c>
      <c r="S318" s="36" t="s">
        <v>233</v>
      </c>
      <c r="T318" s="36" t="s">
        <v>24981</v>
      </c>
      <c r="U318" s="36" t="s">
        <v>28285</v>
      </c>
      <c r="V318" s="121" t="str">
        <f t="shared" si="4"/>
        <v>Gobierno de los Estados Unidos</v>
      </c>
    </row>
    <row r="319" spans="1:22" x14ac:dyDescent="0.35">
      <c r="A319" s="111" t="s">
        <v>30569</v>
      </c>
      <c r="B319" s="37" t="s">
        <v>25434</v>
      </c>
      <c r="C319" s="40" t="s">
        <v>28288</v>
      </c>
      <c r="D319" s="38" t="s">
        <v>25394</v>
      </c>
      <c r="E319" s="42" t="s">
        <v>858</v>
      </c>
      <c r="F319" s="35" t="s">
        <v>42</v>
      </c>
      <c r="G319" s="77" t="s">
        <v>27935</v>
      </c>
      <c r="H319" s="78" t="s">
        <v>27928</v>
      </c>
      <c r="I319" s="78" t="s">
        <v>27954</v>
      </c>
      <c r="J319" s="78" t="s">
        <v>27937</v>
      </c>
      <c r="K319" s="42" t="s">
        <v>28234</v>
      </c>
      <c r="L319" s="79" t="s">
        <v>233</v>
      </c>
      <c r="M319" s="80" t="s">
        <v>28235</v>
      </c>
      <c r="N319" s="81" t="s">
        <v>233</v>
      </c>
      <c r="O319" s="81" t="s">
        <v>233</v>
      </c>
      <c r="P319" s="80" t="s">
        <v>28098</v>
      </c>
      <c r="Q319" s="36" t="s">
        <v>24973</v>
      </c>
      <c r="R319" s="36" t="s">
        <v>233</v>
      </c>
      <c r="S319" s="36" t="s">
        <v>233</v>
      </c>
      <c r="T319" s="36" t="s">
        <v>24981</v>
      </c>
      <c r="U319" s="36" t="s">
        <v>28012</v>
      </c>
      <c r="V319" s="121" t="str">
        <f t="shared" si="4"/>
        <v>Gobierno de los Estados Unidos</v>
      </c>
    </row>
    <row r="320" spans="1:22" x14ac:dyDescent="0.35">
      <c r="A320" s="111" t="s">
        <v>30431</v>
      </c>
      <c r="B320" s="37" t="s">
        <v>25435</v>
      </c>
      <c r="C320" s="40" t="s">
        <v>28289</v>
      </c>
      <c r="D320" s="38" t="s">
        <v>25394</v>
      </c>
      <c r="E320" s="42" t="s">
        <v>858</v>
      </c>
      <c r="F320" s="35" t="s">
        <v>42</v>
      </c>
      <c r="G320" s="77" t="s">
        <v>27935</v>
      </c>
      <c r="H320" s="78" t="s">
        <v>27928</v>
      </c>
      <c r="I320" s="78" t="s">
        <v>27954</v>
      </c>
      <c r="J320" s="78" t="s">
        <v>27937</v>
      </c>
      <c r="K320" s="42" t="s">
        <v>28234</v>
      </c>
      <c r="L320" s="79" t="s">
        <v>233</v>
      </c>
      <c r="M320" s="80" t="s">
        <v>28235</v>
      </c>
      <c r="N320" s="81" t="s">
        <v>233</v>
      </c>
      <c r="O320" s="81" t="s">
        <v>233</v>
      </c>
      <c r="P320" s="80" t="s">
        <v>28098</v>
      </c>
      <c r="Q320" s="36" t="s">
        <v>24973</v>
      </c>
      <c r="R320" s="36" t="s">
        <v>233</v>
      </c>
      <c r="S320" s="36" t="s">
        <v>233</v>
      </c>
      <c r="T320" s="36" t="s">
        <v>24981</v>
      </c>
      <c r="U320" s="36" t="s">
        <v>28012</v>
      </c>
      <c r="V320" s="121" t="str">
        <f t="shared" si="4"/>
        <v>Gobierno de los Estados Unidos</v>
      </c>
    </row>
    <row r="321" spans="1:22" x14ac:dyDescent="0.35">
      <c r="A321" s="111" t="s">
        <v>30431</v>
      </c>
      <c r="B321" s="37" t="s">
        <v>25436</v>
      </c>
      <c r="C321" s="40" t="s">
        <v>28290</v>
      </c>
      <c r="D321" s="38" t="s">
        <v>25394</v>
      </c>
      <c r="E321" s="42" t="s">
        <v>858</v>
      </c>
      <c r="F321" s="35" t="s">
        <v>42</v>
      </c>
      <c r="G321" s="77" t="s">
        <v>27935</v>
      </c>
      <c r="H321" s="78" t="s">
        <v>27928</v>
      </c>
      <c r="I321" s="78" t="s">
        <v>27954</v>
      </c>
      <c r="J321" s="78" t="s">
        <v>27937</v>
      </c>
      <c r="K321" s="42" t="s">
        <v>28234</v>
      </c>
      <c r="L321" s="79" t="s">
        <v>233</v>
      </c>
      <c r="M321" s="80" t="s">
        <v>28235</v>
      </c>
      <c r="N321" s="81" t="s">
        <v>233</v>
      </c>
      <c r="O321" s="81" t="s">
        <v>233</v>
      </c>
      <c r="P321" s="80" t="s">
        <v>28098</v>
      </c>
      <c r="Q321" s="36" t="s">
        <v>24973</v>
      </c>
      <c r="R321" s="36" t="s">
        <v>233</v>
      </c>
      <c r="S321" s="36" t="s">
        <v>233</v>
      </c>
      <c r="T321" s="36" t="s">
        <v>24981</v>
      </c>
      <c r="U321" s="36" t="s">
        <v>28012</v>
      </c>
      <c r="V321" s="121" t="str">
        <f t="shared" si="4"/>
        <v>Gobierno de los Estados Unidos</v>
      </c>
    </row>
    <row r="322" spans="1:22" x14ac:dyDescent="0.35">
      <c r="A322" s="111" t="s">
        <v>30431</v>
      </c>
      <c r="B322" s="37" t="s">
        <v>25437</v>
      </c>
      <c r="C322" s="40" t="s">
        <v>28291</v>
      </c>
      <c r="D322" s="38" t="s">
        <v>25394</v>
      </c>
      <c r="E322" s="42" t="s">
        <v>858</v>
      </c>
      <c r="F322" s="35" t="s">
        <v>42</v>
      </c>
      <c r="G322" s="77" t="s">
        <v>27935</v>
      </c>
      <c r="H322" s="78" t="s">
        <v>27928</v>
      </c>
      <c r="I322" s="78" t="s">
        <v>27954</v>
      </c>
      <c r="J322" s="78" t="s">
        <v>27937</v>
      </c>
      <c r="K322" s="42" t="s">
        <v>28234</v>
      </c>
      <c r="L322" s="79" t="s">
        <v>233</v>
      </c>
      <c r="M322" s="80" t="s">
        <v>28235</v>
      </c>
      <c r="N322" s="81" t="s">
        <v>233</v>
      </c>
      <c r="O322" s="81" t="s">
        <v>233</v>
      </c>
      <c r="P322" s="80" t="s">
        <v>28098</v>
      </c>
      <c r="Q322" s="36" t="s">
        <v>24973</v>
      </c>
      <c r="R322" s="36" t="s">
        <v>233</v>
      </c>
      <c r="S322" s="36" t="s">
        <v>233</v>
      </c>
      <c r="T322" s="36" t="s">
        <v>24981</v>
      </c>
      <c r="U322" s="36" t="s">
        <v>28012</v>
      </c>
      <c r="V322" s="121" t="str">
        <f t="shared" ref="V322:V385" si="5">+IFERROR(INDEX($AA:$AA,MATCH($D322,$Z:$Z,0)),$D322)</f>
        <v>Gobierno de los Estados Unidos</v>
      </c>
    </row>
    <row r="323" spans="1:22" x14ac:dyDescent="0.35">
      <c r="A323" s="111" t="s">
        <v>19262</v>
      </c>
      <c r="B323" s="42" t="s">
        <v>25438</v>
      </c>
      <c r="C323" s="82" t="s">
        <v>28292</v>
      </c>
      <c r="D323" s="38" t="s">
        <v>25450</v>
      </c>
      <c r="E323" s="42" t="s">
        <v>858</v>
      </c>
      <c r="F323" s="35" t="s">
        <v>42</v>
      </c>
      <c r="G323" s="77" t="s">
        <v>27935</v>
      </c>
      <c r="H323" s="78" t="s">
        <v>27928</v>
      </c>
      <c r="I323" s="78" t="s">
        <v>27954</v>
      </c>
      <c r="J323" s="78" t="s">
        <v>27937</v>
      </c>
      <c r="K323" s="42" t="s">
        <v>28234</v>
      </c>
      <c r="L323" s="79" t="s">
        <v>233</v>
      </c>
      <c r="M323" s="80" t="s">
        <v>28235</v>
      </c>
      <c r="N323" s="81" t="s">
        <v>233</v>
      </c>
      <c r="O323" s="81" t="s">
        <v>233</v>
      </c>
      <c r="P323" s="80" t="s">
        <v>28098</v>
      </c>
      <c r="Q323" s="36" t="s">
        <v>24973</v>
      </c>
      <c r="R323" s="36"/>
      <c r="S323" s="36"/>
      <c r="T323" s="36" t="s">
        <v>24981</v>
      </c>
      <c r="U323" s="36" t="s">
        <v>28012</v>
      </c>
      <c r="V323" s="121" t="str">
        <f t="shared" si="5"/>
        <v>Gobierno de Estados Unidos</v>
      </c>
    </row>
    <row r="324" spans="1:22" x14ac:dyDescent="0.35">
      <c r="A324" s="111" t="s">
        <v>30570</v>
      </c>
      <c r="B324" s="37" t="s">
        <v>25439</v>
      </c>
      <c r="C324" s="40" t="s">
        <v>28293</v>
      </c>
      <c r="D324" s="38" t="s">
        <v>25453</v>
      </c>
      <c r="E324" s="42" t="s">
        <v>858</v>
      </c>
      <c r="F324" s="35" t="s">
        <v>42</v>
      </c>
      <c r="G324" s="77" t="s">
        <v>27935</v>
      </c>
      <c r="H324" s="78" t="s">
        <v>27928</v>
      </c>
      <c r="I324" s="78" t="s">
        <v>27954</v>
      </c>
      <c r="J324" s="78" t="s">
        <v>28294</v>
      </c>
      <c r="K324" s="42" t="s">
        <v>28096</v>
      </c>
      <c r="L324" s="79" t="s">
        <v>28295</v>
      </c>
      <c r="M324" s="80" t="s">
        <v>28295</v>
      </c>
      <c r="N324" s="81" t="s">
        <v>233</v>
      </c>
      <c r="O324" s="81" t="s">
        <v>233</v>
      </c>
      <c r="P324" s="80" t="s">
        <v>28296</v>
      </c>
      <c r="Q324" s="36" t="s">
        <v>24973</v>
      </c>
      <c r="R324" s="36" t="s">
        <v>28092</v>
      </c>
      <c r="S324" s="36" t="s">
        <v>841</v>
      </c>
      <c r="T324" s="36" t="s">
        <v>24981</v>
      </c>
      <c r="U324" s="36" t="s">
        <v>27950</v>
      </c>
      <c r="V324" s="121" t="str">
        <f t="shared" si="5"/>
        <v>JP Morgan - Liquidity Fund LVNAV</v>
      </c>
    </row>
    <row r="325" spans="1:22" x14ac:dyDescent="0.35">
      <c r="A325" s="111" t="s">
        <v>30431</v>
      </c>
      <c r="B325" s="37" t="s">
        <v>25440</v>
      </c>
      <c r="C325" s="40" t="s">
        <v>28297</v>
      </c>
      <c r="D325" s="38" t="s">
        <v>25455</v>
      </c>
      <c r="E325" s="42" t="s">
        <v>858</v>
      </c>
      <c r="F325" s="35" t="s">
        <v>42</v>
      </c>
      <c r="G325" s="77" t="s">
        <v>27935</v>
      </c>
      <c r="H325" s="78" t="s">
        <v>27928</v>
      </c>
      <c r="I325" s="78" t="s">
        <v>27954</v>
      </c>
      <c r="J325" s="78" t="s">
        <v>28294</v>
      </c>
      <c r="K325" s="42" t="s">
        <v>28096</v>
      </c>
      <c r="L325" s="79" t="s">
        <v>233</v>
      </c>
      <c r="M325" s="80" t="s">
        <v>28295</v>
      </c>
      <c r="N325" s="81" t="s">
        <v>233</v>
      </c>
      <c r="O325" s="81" t="s">
        <v>233</v>
      </c>
      <c r="P325" s="80" t="s">
        <v>28296</v>
      </c>
      <c r="Q325" s="36" t="s">
        <v>24973</v>
      </c>
      <c r="R325" s="36" t="s">
        <v>28092</v>
      </c>
      <c r="S325" s="36" t="s">
        <v>841</v>
      </c>
      <c r="T325" s="36" t="s">
        <v>24981</v>
      </c>
      <c r="U325" s="36" t="s">
        <v>27950</v>
      </c>
      <c r="V325" s="121" t="str">
        <f t="shared" si="5"/>
        <v>HSBC - Global Liquidity Funds</v>
      </c>
    </row>
    <row r="326" spans="1:22" x14ac:dyDescent="0.35">
      <c r="A326" s="111" t="s">
        <v>30571</v>
      </c>
      <c r="B326" s="37" t="s">
        <v>25441</v>
      </c>
      <c r="C326" s="40" t="s">
        <v>28298</v>
      </c>
      <c r="D326" s="38" t="s">
        <v>25455</v>
      </c>
      <c r="E326" s="42" t="s">
        <v>858</v>
      </c>
      <c r="F326" s="35" t="s">
        <v>42</v>
      </c>
      <c r="G326" s="77" t="s">
        <v>27935</v>
      </c>
      <c r="H326" s="78" t="s">
        <v>27928</v>
      </c>
      <c r="I326" s="78" t="s">
        <v>27954</v>
      </c>
      <c r="J326" s="78" t="s">
        <v>28294</v>
      </c>
      <c r="K326" s="42" t="s">
        <v>28096</v>
      </c>
      <c r="L326" s="79" t="s">
        <v>233</v>
      </c>
      <c r="M326" s="80" t="s">
        <v>28295</v>
      </c>
      <c r="N326" s="81" t="s">
        <v>233</v>
      </c>
      <c r="O326" s="81" t="s">
        <v>233</v>
      </c>
      <c r="P326" s="80" t="s">
        <v>28296</v>
      </c>
      <c r="Q326" s="36" t="s">
        <v>24973</v>
      </c>
      <c r="R326" s="36" t="s">
        <v>28092</v>
      </c>
      <c r="S326" s="36" t="s">
        <v>841</v>
      </c>
      <c r="T326" s="36" t="s">
        <v>24981</v>
      </c>
      <c r="U326" s="36" t="s">
        <v>27950</v>
      </c>
      <c r="V326" s="121" t="str">
        <f t="shared" si="5"/>
        <v>HSBC - Global Liquidity Funds</v>
      </c>
    </row>
    <row r="327" spans="1:22" x14ac:dyDescent="0.35">
      <c r="A327" s="111" t="s">
        <v>30572</v>
      </c>
      <c r="B327" s="37" t="s">
        <v>25442</v>
      </c>
      <c r="C327" s="40" t="s">
        <v>28299</v>
      </c>
      <c r="D327" s="38" t="s">
        <v>25458</v>
      </c>
      <c r="E327" s="42" t="s">
        <v>858</v>
      </c>
      <c r="F327" s="35" t="s">
        <v>42</v>
      </c>
      <c r="G327" s="77" t="s">
        <v>27935</v>
      </c>
      <c r="H327" s="78" t="s">
        <v>27928</v>
      </c>
      <c r="I327" s="78" t="s">
        <v>27946</v>
      </c>
      <c r="J327" s="78" t="s">
        <v>27960</v>
      </c>
      <c r="K327" s="42" t="s">
        <v>28096</v>
      </c>
      <c r="L327" s="79" t="s">
        <v>28300</v>
      </c>
      <c r="M327" s="80" t="s">
        <v>28300</v>
      </c>
      <c r="N327" s="81" t="s">
        <v>233</v>
      </c>
      <c r="O327" s="81" t="s">
        <v>233</v>
      </c>
      <c r="P327" s="80" t="s">
        <v>27963</v>
      </c>
      <c r="Q327" s="36" t="s">
        <v>24973</v>
      </c>
      <c r="R327" s="36" t="s">
        <v>233</v>
      </c>
      <c r="S327" s="36" t="s">
        <v>841</v>
      </c>
      <c r="T327" s="36" t="s">
        <v>24981</v>
      </c>
      <c r="U327" s="36" t="s">
        <v>27950</v>
      </c>
      <c r="V327" s="121" t="str">
        <f t="shared" si="5"/>
        <v xml:space="preserve">Larrain Vial </v>
      </c>
    </row>
    <row r="328" spans="1:22" x14ac:dyDescent="0.35">
      <c r="A328" s="111" t="s">
        <v>30573</v>
      </c>
      <c r="B328" s="37" t="s">
        <v>25798</v>
      </c>
      <c r="C328" s="40" t="s">
        <v>28301</v>
      </c>
      <c r="D328" s="38" t="s">
        <v>25799</v>
      </c>
      <c r="E328" s="42" t="s">
        <v>858</v>
      </c>
      <c r="F328" s="35" t="s">
        <v>42</v>
      </c>
      <c r="G328" s="77" t="s">
        <v>27935</v>
      </c>
      <c r="H328" s="78" t="s">
        <v>27928</v>
      </c>
      <c r="I328" s="78" t="s">
        <v>27946</v>
      </c>
      <c r="J328" s="78" t="s">
        <v>27960</v>
      </c>
      <c r="K328" s="42" t="s">
        <v>28096</v>
      </c>
      <c r="L328" s="79" t="s">
        <v>28300</v>
      </c>
      <c r="M328" s="80" t="s">
        <v>28300</v>
      </c>
      <c r="N328" s="81" t="s">
        <v>233</v>
      </c>
      <c r="O328" s="81" t="s">
        <v>233</v>
      </c>
      <c r="P328" s="80" t="s">
        <v>27963</v>
      </c>
      <c r="Q328" s="36" t="s">
        <v>24973</v>
      </c>
      <c r="R328" s="36" t="s">
        <v>28092</v>
      </c>
      <c r="S328" s="36" t="s">
        <v>841</v>
      </c>
      <c r="T328" s="36" t="s">
        <v>24981</v>
      </c>
      <c r="U328" s="36" t="s">
        <v>27950</v>
      </c>
      <c r="V328" s="121" t="str">
        <f t="shared" si="5"/>
        <v>Northern Trust - EM Asian Corporate Debt Fund</v>
      </c>
    </row>
    <row r="329" spans="1:22" x14ac:dyDescent="0.35">
      <c r="A329" s="111" t="s">
        <v>30574</v>
      </c>
      <c r="B329" s="37" t="s">
        <v>25443</v>
      </c>
      <c r="C329" s="40" t="s">
        <v>28302</v>
      </c>
      <c r="D329" s="38" t="s">
        <v>25460</v>
      </c>
      <c r="E329" s="42" t="s">
        <v>858</v>
      </c>
      <c r="F329" s="35" t="s">
        <v>42</v>
      </c>
      <c r="G329" s="77" t="s">
        <v>27935</v>
      </c>
      <c r="H329" s="78" t="s">
        <v>27928</v>
      </c>
      <c r="I329" s="78" t="s">
        <v>27946</v>
      </c>
      <c r="J329" s="78" t="s">
        <v>27960</v>
      </c>
      <c r="K329" s="42" t="s">
        <v>28096</v>
      </c>
      <c r="L329" s="79" t="s">
        <v>233</v>
      </c>
      <c r="M329" s="80" t="s">
        <v>28300</v>
      </c>
      <c r="N329" s="81" t="s">
        <v>233</v>
      </c>
      <c r="O329" s="81">
        <v>1</v>
      </c>
      <c r="P329" s="80" t="s">
        <v>27963</v>
      </c>
      <c r="Q329" s="36" t="s">
        <v>24973</v>
      </c>
      <c r="R329" s="36" t="s">
        <v>28092</v>
      </c>
      <c r="S329" s="36" t="s">
        <v>841</v>
      </c>
      <c r="T329" s="36" t="s">
        <v>24981</v>
      </c>
      <c r="U329" s="36" t="s">
        <v>27950</v>
      </c>
      <c r="V329" s="121" t="str">
        <f t="shared" si="5"/>
        <v>Waystone Credicorp - Latam Corps HC</v>
      </c>
    </row>
    <row r="330" spans="1:22" x14ac:dyDescent="0.35">
      <c r="A330" s="111" t="s">
        <v>30431</v>
      </c>
      <c r="B330" s="37" t="s">
        <v>25447</v>
      </c>
      <c r="C330" s="40" t="s">
        <v>28303</v>
      </c>
      <c r="D330" s="38" t="s">
        <v>25471</v>
      </c>
      <c r="E330" s="42" t="s">
        <v>858</v>
      </c>
      <c r="F330" s="35" t="s">
        <v>42</v>
      </c>
      <c r="G330" s="77" t="s">
        <v>27935</v>
      </c>
      <c r="H330" s="78" t="s">
        <v>27928</v>
      </c>
      <c r="I330" s="78" t="s">
        <v>27946</v>
      </c>
      <c r="J330" s="78" t="s">
        <v>27960</v>
      </c>
      <c r="K330" s="42" t="s">
        <v>28096</v>
      </c>
      <c r="L330" s="79" t="s">
        <v>233</v>
      </c>
      <c r="M330" s="80" t="s">
        <v>28300</v>
      </c>
      <c r="N330" s="81" t="s">
        <v>233</v>
      </c>
      <c r="O330" s="81" t="s">
        <v>233</v>
      </c>
      <c r="P330" s="80" t="s">
        <v>27963</v>
      </c>
      <c r="Q330" s="36" t="s">
        <v>24973</v>
      </c>
      <c r="R330" s="36" t="s">
        <v>28092</v>
      </c>
      <c r="S330" s="36" t="s">
        <v>841</v>
      </c>
      <c r="T330" s="36" t="s">
        <v>24981</v>
      </c>
      <c r="U330" s="36" t="s">
        <v>27950</v>
      </c>
      <c r="V330" s="121" t="str">
        <f t="shared" si="5"/>
        <v>MDO - Renta Fija Latam Corps</v>
      </c>
    </row>
    <row r="331" spans="1:22" x14ac:dyDescent="0.35">
      <c r="A331" s="111" t="s">
        <v>30431</v>
      </c>
      <c r="B331" s="37" t="s">
        <v>25448</v>
      </c>
      <c r="C331" s="40" t="s">
        <v>28304</v>
      </c>
      <c r="D331" s="38" t="s">
        <v>25473</v>
      </c>
      <c r="E331" s="42" t="s">
        <v>858</v>
      </c>
      <c r="F331" s="35" t="s">
        <v>42</v>
      </c>
      <c r="G331" s="77" t="s">
        <v>27935</v>
      </c>
      <c r="H331" s="78" t="s">
        <v>27928</v>
      </c>
      <c r="I331" s="78" t="s">
        <v>27946</v>
      </c>
      <c r="J331" s="78" t="s">
        <v>27960</v>
      </c>
      <c r="K331" s="42" t="s">
        <v>28096</v>
      </c>
      <c r="L331" s="79" t="s">
        <v>233</v>
      </c>
      <c r="M331" s="80" t="s">
        <v>28300</v>
      </c>
      <c r="N331" s="81" t="s">
        <v>233</v>
      </c>
      <c r="O331" s="81" t="s">
        <v>233</v>
      </c>
      <c r="P331" s="80" t="s">
        <v>27963</v>
      </c>
      <c r="Q331" s="36" t="s">
        <v>24973</v>
      </c>
      <c r="R331" s="36" t="s">
        <v>28092</v>
      </c>
      <c r="S331" s="36" t="s">
        <v>841</v>
      </c>
      <c r="T331" s="36" t="s">
        <v>24981</v>
      </c>
      <c r="U331" s="36" t="s">
        <v>27950</v>
      </c>
      <c r="V331" s="121" t="str">
        <f t="shared" si="5"/>
        <v>Lemanik - Corp EM Debt USD</v>
      </c>
    </row>
    <row r="332" spans="1:22" x14ac:dyDescent="0.35">
      <c r="A332" s="111" t="s">
        <v>30575</v>
      </c>
      <c r="B332" s="37" t="s">
        <v>28305</v>
      </c>
      <c r="C332" s="40" t="s">
        <v>28306</v>
      </c>
      <c r="D332" s="38" t="s">
        <v>25474</v>
      </c>
      <c r="E332" s="42" t="s">
        <v>858</v>
      </c>
      <c r="F332" s="35" t="s">
        <v>42</v>
      </c>
      <c r="G332" s="77" t="s">
        <v>27935</v>
      </c>
      <c r="H332" s="78" t="s">
        <v>27928</v>
      </c>
      <c r="I332" s="78" t="s">
        <v>27946</v>
      </c>
      <c r="J332" s="78" t="s">
        <v>27960</v>
      </c>
      <c r="K332" s="42" t="s">
        <v>28096</v>
      </c>
      <c r="L332" s="79" t="s">
        <v>233</v>
      </c>
      <c r="M332" s="80" t="s">
        <v>28300</v>
      </c>
      <c r="N332" s="81" t="s">
        <v>233</v>
      </c>
      <c r="O332" s="81">
        <v>1</v>
      </c>
      <c r="P332" s="80" t="s">
        <v>27963</v>
      </c>
      <c r="Q332" s="36" t="s">
        <v>24973</v>
      </c>
      <c r="R332" s="36" t="s">
        <v>28092</v>
      </c>
      <c r="S332" s="36" t="s">
        <v>841</v>
      </c>
      <c r="T332" s="36" t="s">
        <v>24981</v>
      </c>
      <c r="U332" s="36" t="s">
        <v>27950</v>
      </c>
      <c r="V332" s="121" t="str">
        <f t="shared" si="5"/>
        <v>Edmond de Rothschild - Corp EM Debt USD</v>
      </c>
    </row>
    <row r="333" spans="1:22" x14ac:dyDescent="0.35">
      <c r="A333" s="111" t="s">
        <v>30576</v>
      </c>
      <c r="B333" s="37" t="s">
        <v>25464</v>
      </c>
      <c r="C333" s="89" t="s">
        <v>28307</v>
      </c>
      <c r="D333" s="47" t="s">
        <v>25493</v>
      </c>
      <c r="E333" s="42" t="s">
        <v>858</v>
      </c>
      <c r="F333" s="35" t="s">
        <v>42</v>
      </c>
      <c r="G333" s="77" t="s">
        <v>27935</v>
      </c>
      <c r="H333" s="78" t="s">
        <v>27928</v>
      </c>
      <c r="I333" s="78" t="s">
        <v>27946</v>
      </c>
      <c r="J333" s="78" t="s">
        <v>27960</v>
      </c>
      <c r="K333" s="42" t="s">
        <v>28096</v>
      </c>
      <c r="L333" s="79" t="s">
        <v>233</v>
      </c>
      <c r="M333" s="80" t="s">
        <v>28300</v>
      </c>
      <c r="N333" s="81" t="s">
        <v>233</v>
      </c>
      <c r="O333" s="81">
        <v>1</v>
      </c>
      <c r="P333" s="80" t="s">
        <v>27963</v>
      </c>
      <c r="Q333" s="36" t="s">
        <v>24973</v>
      </c>
      <c r="R333" s="36" t="s">
        <v>28092</v>
      </c>
      <c r="S333" s="36" t="s">
        <v>841</v>
      </c>
      <c r="T333" s="36" t="s">
        <v>24981</v>
      </c>
      <c r="U333" s="36" t="s">
        <v>27950</v>
      </c>
      <c r="V333" s="121" t="str">
        <f t="shared" si="5"/>
        <v>FIGLHYI CI - Compass Latam HY</v>
      </c>
    </row>
    <row r="334" spans="1:22" x14ac:dyDescent="0.35">
      <c r="A334" s="111" t="s">
        <v>30577</v>
      </c>
      <c r="B334" s="37" t="s">
        <v>25449</v>
      </c>
      <c r="C334" s="40" t="s">
        <v>28308</v>
      </c>
      <c r="D334" s="38" t="s">
        <v>25477</v>
      </c>
      <c r="E334" s="42" t="s">
        <v>858</v>
      </c>
      <c r="F334" s="35" t="s">
        <v>42</v>
      </c>
      <c r="G334" s="77" t="s">
        <v>27935</v>
      </c>
      <c r="H334" s="78" t="s">
        <v>27928</v>
      </c>
      <c r="I334" s="78" t="s">
        <v>27946</v>
      </c>
      <c r="J334" s="78" t="s">
        <v>27960</v>
      </c>
      <c r="K334" s="42" t="s">
        <v>28096</v>
      </c>
      <c r="L334" s="79" t="s">
        <v>233</v>
      </c>
      <c r="M334" s="80" t="s">
        <v>28300</v>
      </c>
      <c r="N334" s="81" t="s">
        <v>233</v>
      </c>
      <c r="O334" s="81" t="s">
        <v>233</v>
      </c>
      <c r="P334" s="80" t="s">
        <v>27963</v>
      </c>
      <c r="Q334" s="36" t="s">
        <v>24973</v>
      </c>
      <c r="R334" s="36" t="s">
        <v>28092</v>
      </c>
      <c r="S334" s="36" t="s">
        <v>841</v>
      </c>
      <c r="T334" s="36" t="s">
        <v>24981</v>
      </c>
      <c r="U334" s="36" t="s">
        <v>27950</v>
      </c>
      <c r="V334" s="121" t="str">
        <f t="shared" si="5"/>
        <v>Aberdeen - EM Corporate Bond</v>
      </c>
    </row>
    <row r="335" spans="1:22" x14ac:dyDescent="0.35">
      <c r="A335" s="111" t="s">
        <v>668</v>
      </c>
      <c r="B335" s="37" t="s">
        <v>667</v>
      </c>
      <c r="C335" s="40" t="s">
        <v>28309</v>
      </c>
      <c r="D335" s="38" t="s">
        <v>23565</v>
      </c>
      <c r="E335" s="42" t="s">
        <v>858</v>
      </c>
      <c r="F335" s="35" t="s">
        <v>42</v>
      </c>
      <c r="G335" s="77" t="s">
        <v>27935</v>
      </c>
      <c r="H335" s="78" t="s">
        <v>27928</v>
      </c>
      <c r="I335" s="78" t="s">
        <v>27946</v>
      </c>
      <c r="J335" s="78" t="s">
        <v>27960</v>
      </c>
      <c r="K335" s="42" t="s">
        <v>28096</v>
      </c>
      <c r="L335" s="79" t="s">
        <v>233</v>
      </c>
      <c r="M335" s="80" t="s">
        <v>28300</v>
      </c>
      <c r="N335" s="81" t="s">
        <v>233</v>
      </c>
      <c r="O335" s="81">
        <v>1</v>
      </c>
      <c r="P335" s="80" t="s">
        <v>27963</v>
      </c>
      <c r="Q335" s="36" t="s">
        <v>24973</v>
      </c>
      <c r="R335" s="36" t="s">
        <v>28092</v>
      </c>
      <c r="S335" s="36" t="s">
        <v>841</v>
      </c>
      <c r="T335" s="36" t="s">
        <v>24981</v>
      </c>
      <c r="U335" s="36" t="s">
        <v>27950</v>
      </c>
      <c r="V335" s="121" t="str">
        <f t="shared" si="5"/>
        <v>Goldman Sachs - Emerging Markets Corporate Debt</v>
      </c>
    </row>
    <row r="336" spans="1:22" x14ac:dyDescent="0.35">
      <c r="A336" s="111" t="s">
        <v>30578</v>
      </c>
      <c r="B336" s="37" t="s">
        <v>25452</v>
      </c>
      <c r="C336" s="40" t="s">
        <v>28310</v>
      </c>
      <c r="D336" s="38" t="s">
        <v>25481</v>
      </c>
      <c r="E336" s="42" t="s">
        <v>858</v>
      </c>
      <c r="F336" s="35" t="s">
        <v>42</v>
      </c>
      <c r="G336" s="77" t="s">
        <v>27935</v>
      </c>
      <c r="H336" s="78" t="s">
        <v>27928</v>
      </c>
      <c r="I336" s="78" t="s">
        <v>27946</v>
      </c>
      <c r="J336" s="78" t="s">
        <v>27960</v>
      </c>
      <c r="K336" s="42" t="s">
        <v>28096</v>
      </c>
      <c r="L336" s="79" t="s">
        <v>233</v>
      </c>
      <c r="M336" s="80" t="s">
        <v>28300</v>
      </c>
      <c r="N336" s="81" t="s">
        <v>233</v>
      </c>
      <c r="O336" s="81" t="s">
        <v>233</v>
      </c>
      <c r="P336" s="80" t="s">
        <v>27963</v>
      </c>
      <c r="Q336" s="36" t="s">
        <v>24973</v>
      </c>
      <c r="R336" s="36" t="s">
        <v>28092</v>
      </c>
      <c r="S336" s="36" t="s">
        <v>841</v>
      </c>
      <c r="T336" s="36" t="s">
        <v>24981</v>
      </c>
      <c r="U336" s="36" t="s">
        <v>27950</v>
      </c>
      <c r="V336" s="121" t="str">
        <f t="shared" si="5"/>
        <v>Investec - Emerging Markets Corporate Debt</v>
      </c>
    </row>
    <row r="337" spans="1:22" x14ac:dyDescent="0.35">
      <c r="A337" s="111" t="s">
        <v>30579</v>
      </c>
      <c r="B337" s="37" t="s">
        <v>25454</v>
      </c>
      <c r="C337" s="40" t="s">
        <v>28311</v>
      </c>
      <c r="D337" s="38" t="s">
        <v>25483</v>
      </c>
      <c r="E337" s="42" t="s">
        <v>858</v>
      </c>
      <c r="F337" s="35" t="s">
        <v>42</v>
      </c>
      <c r="G337" s="77" t="s">
        <v>27935</v>
      </c>
      <c r="H337" s="78" t="s">
        <v>27928</v>
      </c>
      <c r="I337" s="78" t="s">
        <v>27946</v>
      </c>
      <c r="J337" s="78" t="s">
        <v>27960</v>
      </c>
      <c r="K337" s="42" t="s">
        <v>28096</v>
      </c>
      <c r="L337" s="79" t="s">
        <v>233</v>
      </c>
      <c r="M337" s="80" t="s">
        <v>28300</v>
      </c>
      <c r="N337" s="81" t="s">
        <v>233</v>
      </c>
      <c r="O337" s="81">
        <v>1</v>
      </c>
      <c r="P337" s="80" t="s">
        <v>27963</v>
      </c>
      <c r="Q337" s="36" t="s">
        <v>24973</v>
      </c>
      <c r="R337" s="36" t="s">
        <v>28092</v>
      </c>
      <c r="S337" s="36" t="s">
        <v>841</v>
      </c>
      <c r="T337" s="36" t="s">
        <v>24981</v>
      </c>
      <c r="U337" s="36" t="s">
        <v>27950</v>
      </c>
      <c r="V337" s="121" t="str">
        <f t="shared" si="5"/>
        <v>Investec - Latin American Corporate Debt</v>
      </c>
    </row>
    <row r="338" spans="1:22" x14ac:dyDescent="0.35">
      <c r="A338" s="111" t="s">
        <v>30580</v>
      </c>
      <c r="B338" s="37" t="s">
        <v>25446</v>
      </c>
      <c r="C338" s="40" t="s">
        <v>28312</v>
      </c>
      <c r="D338" s="38" t="s">
        <v>25465</v>
      </c>
      <c r="E338" s="42" t="s">
        <v>858</v>
      </c>
      <c r="F338" s="35" t="s">
        <v>42</v>
      </c>
      <c r="G338" s="77" t="s">
        <v>27935</v>
      </c>
      <c r="H338" s="78" t="s">
        <v>27928</v>
      </c>
      <c r="I338" s="78" t="s">
        <v>27946</v>
      </c>
      <c r="J338" s="78" t="s">
        <v>27960</v>
      </c>
      <c r="K338" s="42" t="s">
        <v>28096</v>
      </c>
      <c r="L338" s="79" t="s">
        <v>233</v>
      </c>
      <c r="M338" s="80" t="s">
        <v>28300</v>
      </c>
      <c r="N338" s="81" t="s">
        <v>233</v>
      </c>
      <c r="O338" s="81" t="s">
        <v>233</v>
      </c>
      <c r="P338" s="80" t="s">
        <v>27963</v>
      </c>
      <c r="Q338" s="36" t="s">
        <v>24973</v>
      </c>
      <c r="R338" s="36" t="s">
        <v>28092</v>
      </c>
      <c r="S338" s="36" t="s">
        <v>841</v>
      </c>
      <c r="T338" s="36" t="s">
        <v>24981</v>
      </c>
      <c r="U338" s="36" t="s">
        <v>27950</v>
      </c>
      <c r="V338" s="121" t="str">
        <f t="shared" si="5"/>
        <v>LarrainVial - Corp EM Debt USD</v>
      </c>
    </row>
    <row r="339" spans="1:22" x14ac:dyDescent="0.35">
      <c r="A339" s="111" t="s">
        <v>30581</v>
      </c>
      <c r="B339" s="37" t="s">
        <v>25457</v>
      </c>
      <c r="C339" s="40" t="s">
        <v>28313</v>
      </c>
      <c r="D339" s="38" t="s">
        <v>25487</v>
      </c>
      <c r="E339" s="42" t="s">
        <v>858</v>
      </c>
      <c r="F339" s="35" t="s">
        <v>42</v>
      </c>
      <c r="G339" s="77" t="s">
        <v>27935</v>
      </c>
      <c r="H339" s="78" t="s">
        <v>27928</v>
      </c>
      <c r="I339" s="78" t="s">
        <v>27946</v>
      </c>
      <c r="J339" s="78" t="s">
        <v>27960</v>
      </c>
      <c r="K339" s="42" t="s">
        <v>28096</v>
      </c>
      <c r="L339" s="79" t="s">
        <v>233</v>
      </c>
      <c r="M339" s="80" t="s">
        <v>28300</v>
      </c>
      <c r="N339" s="81" t="s">
        <v>233</v>
      </c>
      <c r="O339" s="81" t="s">
        <v>233</v>
      </c>
      <c r="P339" s="80" t="s">
        <v>27963</v>
      </c>
      <c r="Q339" s="36" t="s">
        <v>24973</v>
      </c>
      <c r="R339" s="36" t="s">
        <v>233</v>
      </c>
      <c r="S339" s="36" t="s">
        <v>873</v>
      </c>
      <c r="T339" s="36" t="s">
        <v>24981</v>
      </c>
      <c r="U339" s="36" t="s">
        <v>27950</v>
      </c>
      <c r="V339" s="121" t="str">
        <f t="shared" si="5"/>
        <v>BlackRock - iShares JP Morgan EM Corporate Bond</v>
      </c>
    </row>
    <row r="340" spans="1:22" x14ac:dyDescent="0.35">
      <c r="A340" s="111" t="s">
        <v>30582</v>
      </c>
      <c r="B340" s="37" t="s">
        <v>25459</v>
      </c>
      <c r="C340" s="40" t="s">
        <v>28314</v>
      </c>
      <c r="D340" s="38" t="s">
        <v>25488</v>
      </c>
      <c r="E340" s="42" t="s">
        <v>858</v>
      </c>
      <c r="F340" s="35" t="s">
        <v>42</v>
      </c>
      <c r="G340" s="77" t="s">
        <v>27935</v>
      </c>
      <c r="H340" s="78" t="s">
        <v>27928</v>
      </c>
      <c r="I340" s="78" t="s">
        <v>27946</v>
      </c>
      <c r="J340" s="78" t="s">
        <v>27960</v>
      </c>
      <c r="K340" s="42" t="s">
        <v>28096</v>
      </c>
      <c r="L340" s="79" t="s">
        <v>233</v>
      </c>
      <c r="M340" s="80" t="s">
        <v>28300</v>
      </c>
      <c r="N340" s="81" t="s">
        <v>233</v>
      </c>
      <c r="O340" s="81" t="s">
        <v>233</v>
      </c>
      <c r="P340" s="80" t="s">
        <v>27963</v>
      </c>
      <c r="Q340" s="36" t="s">
        <v>24973</v>
      </c>
      <c r="R340" s="36" t="s">
        <v>28092</v>
      </c>
      <c r="S340" s="36" t="s">
        <v>873</v>
      </c>
      <c r="T340" s="36" t="s">
        <v>24981</v>
      </c>
      <c r="U340" s="36" t="s">
        <v>27950</v>
      </c>
      <c r="V340" s="121" t="str">
        <f t="shared" si="5"/>
        <v>BlackRock - EM Corp Bond UCITS</v>
      </c>
    </row>
    <row r="341" spans="1:22" x14ac:dyDescent="0.35">
      <c r="A341" s="111" t="s">
        <v>30583</v>
      </c>
      <c r="B341" s="42" t="s">
        <v>25482</v>
      </c>
      <c r="C341" s="82" t="s">
        <v>28315</v>
      </c>
      <c r="D341" s="38" t="s">
        <v>25511</v>
      </c>
      <c r="E341" s="42" t="s">
        <v>858</v>
      </c>
      <c r="F341" s="35" t="s">
        <v>42</v>
      </c>
      <c r="G341" s="77" t="s">
        <v>27935</v>
      </c>
      <c r="H341" s="78" t="s">
        <v>27928</v>
      </c>
      <c r="I341" s="78" t="s">
        <v>27946</v>
      </c>
      <c r="J341" s="78" t="s">
        <v>27960</v>
      </c>
      <c r="K341" s="42" t="s">
        <v>28096</v>
      </c>
      <c r="L341" s="79" t="s">
        <v>233</v>
      </c>
      <c r="M341" s="80" t="s">
        <v>28300</v>
      </c>
      <c r="N341" s="81" t="s">
        <v>233</v>
      </c>
      <c r="O341" s="81">
        <v>1</v>
      </c>
      <c r="P341" s="80" t="s">
        <v>27963</v>
      </c>
      <c r="Q341" s="36" t="s">
        <v>24973</v>
      </c>
      <c r="R341" s="36" t="s">
        <v>28092</v>
      </c>
      <c r="S341" s="36" t="s">
        <v>841</v>
      </c>
      <c r="T341" s="36" t="s">
        <v>24981</v>
      </c>
      <c r="U341" s="36" t="s">
        <v>27950</v>
      </c>
      <c r="V341" s="121" t="str">
        <f t="shared" si="5"/>
        <v>Moneda S.A. Administradora General de Fondos - Deuda Latam</v>
      </c>
    </row>
    <row r="342" spans="1:22" x14ac:dyDescent="0.35">
      <c r="A342" s="111" t="s">
        <v>30584</v>
      </c>
      <c r="B342" s="37" t="s">
        <v>25467</v>
      </c>
      <c r="C342" s="40" t="s">
        <v>28316</v>
      </c>
      <c r="D342" s="38" t="s">
        <v>25468</v>
      </c>
      <c r="E342" s="42" t="s">
        <v>858</v>
      </c>
      <c r="F342" s="35" t="s">
        <v>42</v>
      </c>
      <c r="G342" s="77" t="s">
        <v>27935</v>
      </c>
      <c r="H342" s="78" t="s">
        <v>27928</v>
      </c>
      <c r="I342" s="78" t="s">
        <v>27946</v>
      </c>
      <c r="J342" s="78" t="s">
        <v>27960</v>
      </c>
      <c r="K342" s="42" t="s">
        <v>28096</v>
      </c>
      <c r="L342" s="79" t="s">
        <v>233</v>
      </c>
      <c r="M342" s="80" t="s">
        <v>28300</v>
      </c>
      <c r="N342" s="81" t="s">
        <v>233</v>
      </c>
      <c r="O342" s="81">
        <v>1</v>
      </c>
      <c r="P342" s="80" t="s">
        <v>27963</v>
      </c>
      <c r="Q342" s="36" t="s">
        <v>24973</v>
      </c>
      <c r="R342" s="36" t="s">
        <v>28092</v>
      </c>
      <c r="S342" s="36" t="s">
        <v>841</v>
      </c>
      <c r="T342" s="36" t="s">
        <v>24981</v>
      </c>
      <c r="U342" s="36" t="s">
        <v>27950</v>
      </c>
      <c r="V342" s="121" t="str">
        <f t="shared" si="5"/>
        <v>Lemanik Asset Management - Corp EM Debt USD</v>
      </c>
    </row>
    <row r="343" spans="1:22" x14ac:dyDescent="0.35">
      <c r="A343" s="111" t="s">
        <v>30585</v>
      </c>
      <c r="B343" s="49" t="s">
        <v>25475</v>
      </c>
      <c r="C343" s="84" t="s">
        <v>28317</v>
      </c>
      <c r="D343" s="50" t="s">
        <v>20703</v>
      </c>
      <c r="E343" s="42" t="s">
        <v>858</v>
      </c>
      <c r="F343" s="35" t="s">
        <v>42</v>
      </c>
      <c r="G343" s="77" t="s">
        <v>27935</v>
      </c>
      <c r="H343" s="78" t="s">
        <v>27928</v>
      </c>
      <c r="I343" s="78" t="s">
        <v>27946</v>
      </c>
      <c r="J343" s="78" t="s">
        <v>27960</v>
      </c>
      <c r="K343" s="42" t="s">
        <v>28096</v>
      </c>
      <c r="L343" s="79" t="s">
        <v>233</v>
      </c>
      <c r="M343" s="80" t="s">
        <v>28300</v>
      </c>
      <c r="N343" s="81" t="s">
        <v>233</v>
      </c>
      <c r="O343" s="81">
        <v>1</v>
      </c>
      <c r="P343" s="80" t="s">
        <v>27963</v>
      </c>
      <c r="Q343" s="36" t="s">
        <v>24973</v>
      </c>
      <c r="R343" s="36" t="s">
        <v>28092</v>
      </c>
      <c r="S343" s="36" t="s">
        <v>841</v>
      </c>
      <c r="T343" s="36" t="s">
        <v>24981</v>
      </c>
      <c r="U343" s="36" t="s">
        <v>27950</v>
      </c>
      <c r="V343" s="121" t="str">
        <f t="shared" si="5"/>
        <v>Moneda - Latam High Yield</v>
      </c>
    </row>
    <row r="344" spans="1:22" x14ac:dyDescent="0.35">
      <c r="A344" s="111" t="s">
        <v>30586</v>
      </c>
      <c r="B344" s="37" t="s">
        <v>25470</v>
      </c>
      <c r="C344" s="40" t="s">
        <v>28318</v>
      </c>
      <c r="D344" s="38" t="s">
        <v>25498</v>
      </c>
      <c r="E344" s="42" t="s">
        <v>858</v>
      </c>
      <c r="F344" s="35" t="s">
        <v>42</v>
      </c>
      <c r="G344" s="77" t="s">
        <v>27935</v>
      </c>
      <c r="H344" s="78" t="s">
        <v>27928</v>
      </c>
      <c r="I344" s="78" t="s">
        <v>27946</v>
      </c>
      <c r="J344" s="78" t="s">
        <v>27960</v>
      </c>
      <c r="K344" s="42" t="s">
        <v>28096</v>
      </c>
      <c r="L344" s="79" t="s">
        <v>233</v>
      </c>
      <c r="M344" s="80" t="s">
        <v>28300</v>
      </c>
      <c r="N344" s="81" t="s">
        <v>233</v>
      </c>
      <c r="O344" s="81" t="s">
        <v>233</v>
      </c>
      <c r="P344" s="80" t="s">
        <v>27963</v>
      </c>
      <c r="Q344" s="36" t="s">
        <v>24973</v>
      </c>
      <c r="R344" s="36" t="s">
        <v>28092</v>
      </c>
      <c r="S344" s="36" t="s">
        <v>841</v>
      </c>
      <c r="T344" s="36" t="s">
        <v>24981</v>
      </c>
      <c r="U344" s="36" t="s">
        <v>27950</v>
      </c>
      <c r="V344" s="121" t="str">
        <f t="shared" si="5"/>
        <v>Credit Suisse - Emerging Markets  Corporate Bonds</v>
      </c>
    </row>
    <row r="345" spans="1:22" x14ac:dyDescent="0.35">
      <c r="A345" s="111" t="s">
        <v>647</v>
      </c>
      <c r="B345" s="37" t="s">
        <v>646</v>
      </c>
      <c r="C345" s="40" t="s">
        <v>28317</v>
      </c>
      <c r="D345" s="38" t="s">
        <v>20703</v>
      </c>
      <c r="E345" s="42" t="s">
        <v>858</v>
      </c>
      <c r="F345" s="35" t="s">
        <v>42</v>
      </c>
      <c r="G345" s="77" t="s">
        <v>27935</v>
      </c>
      <c r="H345" s="78" t="s">
        <v>27928</v>
      </c>
      <c r="I345" s="78" t="s">
        <v>27946</v>
      </c>
      <c r="J345" s="78" t="s">
        <v>27960</v>
      </c>
      <c r="K345" s="42" t="s">
        <v>28096</v>
      </c>
      <c r="L345" s="79" t="s">
        <v>233</v>
      </c>
      <c r="M345" s="80" t="s">
        <v>28300</v>
      </c>
      <c r="N345" s="81" t="s">
        <v>233</v>
      </c>
      <c r="O345" s="81">
        <v>1</v>
      </c>
      <c r="P345" s="80" t="s">
        <v>27963</v>
      </c>
      <c r="Q345" s="36" t="s">
        <v>24973</v>
      </c>
      <c r="R345" s="36" t="s">
        <v>28092</v>
      </c>
      <c r="S345" s="36" t="s">
        <v>841</v>
      </c>
      <c r="T345" s="36" t="s">
        <v>24981</v>
      </c>
      <c r="U345" s="36" t="s">
        <v>27950</v>
      </c>
      <c r="V345" s="121" t="str">
        <f t="shared" si="5"/>
        <v>Moneda - Latam High Yield</v>
      </c>
    </row>
    <row r="346" spans="1:22" x14ac:dyDescent="0.35">
      <c r="A346" s="111" t="s">
        <v>30587</v>
      </c>
      <c r="B346" s="37" t="s">
        <v>25456</v>
      </c>
      <c r="C346" s="40" t="s">
        <v>28319</v>
      </c>
      <c r="D346" s="38" t="s">
        <v>25486</v>
      </c>
      <c r="E346" s="42" t="s">
        <v>858</v>
      </c>
      <c r="F346" s="35" t="s">
        <v>42</v>
      </c>
      <c r="G346" s="77" t="s">
        <v>27935</v>
      </c>
      <c r="H346" s="78" t="s">
        <v>27928</v>
      </c>
      <c r="I346" s="78" t="s">
        <v>27946</v>
      </c>
      <c r="J346" s="78" t="s">
        <v>27960</v>
      </c>
      <c r="K346" s="42" t="s">
        <v>28096</v>
      </c>
      <c r="L346" s="79" t="s">
        <v>233</v>
      </c>
      <c r="M346" s="80" t="s">
        <v>28300</v>
      </c>
      <c r="N346" s="81" t="s">
        <v>233</v>
      </c>
      <c r="O346" s="81">
        <v>1</v>
      </c>
      <c r="P346" s="80" t="s">
        <v>27963</v>
      </c>
      <c r="Q346" s="36" t="s">
        <v>24973</v>
      </c>
      <c r="R346" s="36" t="s">
        <v>28092</v>
      </c>
      <c r="S346" s="36" t="s">
        <v>841</v>
      </c>
      <c r="T346" s="36" t="s">
        <v>24981</v>
      </c>
      <c r="U346" s="36" t="s">
        <v>27950</v>
      </c>
      <c r="V346" s="121" t="str">
        <f t="shared" si="5"/>
        <v>Morgan Stanley - Emerging Markets Corporate Debt Fund</v>
      </c>
    </row>
    <row r="347" spans="1:22" x14ac:dyDescent="0.35">
      <c r="A347" s="111" t="s">
        <v>30588</v>
      </c>
      <c r="B347" s="37" t="s">
        <v>25444</v>
      </c>
      <c r="C347" s="40" t="s">
        <v>28303</v>
      </c>
      <c r="D347" s="38" t="s">
        <v>25462</v>
      </c>
      <c r="E347" s="42" t="s">
        <v>858</v>
      </c>
      <c r="F347" s="35" t="s">
        <v>42</v>
      </c>
      <c r="G347" s="77" t="s">
        <v>27935</v>
      </c>
      <c r="H347" s="78" t="s">
        <v>27928</v>
      </c>
      <c r="I347" s="78" t="s">
        <v>27946</v>
      </c>
      <c r="J347" s="78" t="s">
        <v>27960</v>
      </c>
      <c r="K347" s="42" t="s">
        <v>28096</v>
      </c>
      <c r="L347" s="79" t="s">
        <v>233</v>
      </c>
      <c r="M347" s="80" t="s">
        <v>28300</v>
      </c>
      <c r="N347" s="81" t="s">
        <v>233</v>
      </c>
      <c r="O347" s="81">
        <v>1</v>
      </c>
      <c r="P347" s="80" t="s">
        <v>27963</v>
      </c>
      <c r="Q347" s="36" t="s">
        <v>24973</v>
      </c>
      <c r="R347" s="36" t="s">
        <v>28092</v>
      </c>
      <c r="S347" s="36" t="s">
        <v>841</v>
      </c>
      <c r="T347" s="36" t="s">
        <v>24981</v>
      </c>
      <c r="U347" s="36" t="s">
        <v>27950</v>
      </c>
      <c r="V347" s="121" t="str">
        <f t="shared" si="5"/>
        <v>Waystone Security - Latam Corps HC</v>
      </c>
    </row>
    <row r="348" spans="1:22" x14ac:dyDescent="0.35">
      <c r="A348" s="111" t="s">
        <v>611</v>
      </c>
      <c r="B348" s="37" t="s">
        <v>610</v>
      </c>
      <c r="C348" s="90" t="s">
        <v>28320</v>
      </c>
      <c r="D348" s="48" t="s">
        <v>8787</v>
      </c>
      <c r="E348" s="42" t="s">
        <v>858</v>
      </c>
      <c r="F348" s="35" t="s">
        <v>42</v>
      </c>
      <c r="G348" s="77" t="s">
        <v>27935</v>
      </c>
      <c r="H348" s="78" t="s">
        <v>27928</v>
      </c>
      <c r="I348" s="78" t="s">
        <v>27946</v>
      </c>
      <c r="J348" s="78" t="s">
        <v>27960</v>
      </c>
      <c r="K348" s="42" t="s">
        <v>28096</v>
      </c>
      <c r="L348" s="79" t="s">
        <v>233</v>
      </c>
      <c r="M348" s="80" t="s">
        <v>28300</v>
      </c>
      <c r="N348" s="81" t="s">
        <v>233</v>
      </c>
      <c r="O348" s="81">
        <v>1</v>
      </c>
      <c r="P348" s="80" t="s">
        <v>27963</v>
      </c>
      <c r="Q348" s="36" t="s">
        <v>24973</v>
      </c>
      <c r="R348" s="36" t="s">
        <v>28092</v>
      </c>
      <c r="S348" s="36" t="s">
        <v>841</v>
      </c>
      <c r="T348" s="36" t="s">
        <v>24981</v>
      </c>
      <c r="U348" s="36" t="s">
        <v>27950</v>
      </c>
      <c r="V348" s="121" t="str">
        <f t="shared" si="5"/>
        <v>PIMCO - Asia High Yield Bond Fund</v>
      </c>
    </row>
    <row r="349" spans="1:22" x14ac:dyDescent="0.35">
      <c r="A349" s="111" t="s">
        <v>30589</v>
      </c>
      <c r="B349" s="37" t="s">
        <v>25476</v>
      </c>
      <c r="C349" s="40" t="s">
        <v>28321</v>
      </c>
      <c r="D349" s="38" t="s">
        <v>25505</v>
      </c>
      <c r="E349" s="42" t="s">
        <v>858</v>
      </c>
      <c r="F349" s="35" t="s">
        <v>42</v>
      </c>
      <c r="G349" s="77" t="s">
        <v>27935</v>
      </c>
      <c r="H349" s="78" t="s">
        <v>27928</v>
      </c>
      <c r="I349" s="78" t="s">
        <v>27946</v>
      </c>
      <c r="J349" s="78" t="s">
        <v>27960</v>
      </c>
      <c r="K349" s="42" t="s">
        <v>28096</v>
      </c>
      <c r="L349" s="79" t="s">
        <v>233</v>
      </c>
      <c r="M349" s="80" t="s">
        <v>28300</v>
      </c>
      <c r="N349" s="81" t="s">
        <v>233</v>
      </c>
      <c r="O349" s="81" t="s">
        <v>233</v>
      </c>
      <c r="P349" s="80" t="s">
        <v>27963</v>
      </c>
      <c r="Q349" s="36" t="s">
        <v>24973</v>
      </c>
      <c r="R349" s="36" t="s">
        <v>28092</v>
      </c>
      <c r="S349" s="36" t="s">
        <v>841</v>
      </c>
      <c r="T349" s="36" t="s">
        <v>24981</v>
      </c>
      <c r="U349" s="36" t="s">
        <v>27950</v>
      </c>
      <c r="V349" s="121" t="str">
        <f t="shared" si="5"/>
        <v>MDO - Latam Corp HY</v>
      </c>
    </row>
    <row r="350" spans="1:22" x14ac:dyDescent="0.35">
      <c r="A350" s="111" t="s">
        <v>30590</v>
      </c>
      <c r="B350" s="37" t="s">
        <v>25479</v>
      </c>
      <c r="C350" s="40" t="s">
        <v>28322</v>
      </c>
      <c r="D350" s="38" t="s">
        <v>25507</v>
      </c>
      <c r="E350" s="42" t="s">
        <v>858</v>
      </c>
      <c r="F350" s="35" t="s">
        <v>42</v>
      </c>
      <c r="G350" s="77" t="s">
        <v>27935</v>
      </c>
      <c r="H350" s="78" t="s">
        <v>27928</v>
      </c>
      <c r="I350" s="78" t="s">
        <v>27946</v>
      </c>
      <c r="J350" s="78" t="s">
        <v>27960</v>
      </c>
      <c r="K350" s="42" t="s">
        <v>28096</v>
      </c>
      <c r="L350" s="79" t="s">
        <v>233</v>
      </c>
      <c r="M350" s="80" t="s">
        <v>28300</v>
      </c>
      <c r="N350" s="81" t="s">
        <v>233</v>
      </c>
      <c r="O350" s="81" t="s">
        <v>233</v>
      </c>
      <c r="P350" s="80" t="s">
        <v>27963</v>
      </c>
      <c r="Q350" s="36" t="s">
        <v>24973</v>
      </c>
      <c r="R350" s="36" t="s">
        <v>28092</v>
      </c>
      <c r="S350" s="36" t="s">
        <v>841</v>
      </c>
      <c r="T350" s="36" t="s">
        <v>24981</v>
      </c>
      <c r="U350" s="36" t="s">
        <v>27950</v>
      </c>
      <c r="V350" s="121" t="str">
        <f t="shared" si="5"/>
        <v>JP Morgan - Emerging Markets Corporate Bond Fund</v>
      </c>
    </row>
    <row r="351" spans="1:22" x14ac:dyDescent="0.35">
      <c r="A351" s="111" t="s">
        <v>30591</v>
      </c>
      <c r="B351" s="42" t="s">
        <v>25480</v>
      </c>
      <c r="C351" s="82" t="s">
        <v>28323</v>
      </c>
      <c r="D351" s="38" t="s">
        <v>25509</v>
      </c>
      <c r="E351" s="42" t="s">
        <v>858</v>
      </c>
      <c r="F351" s="35" t="s">
        <v>42</v>
      </c>
      <c r="G351" s="77" t="s">
        <v>27935</v>
      </c>
      <c r="H351" s="78" t="s">
        <v>27928</v>
      </c>
      <c r="I351" s="78" t="s">
        <v>27946</v>
      </c>
      <c r="J351" s="78" t="s">
        <v>27960</v>
      </c>
      <c r="K351" s="42" t="s">
        <v>28096</v>
      </c>
      <c r="L351" s="79" t="s">
        <v>233</v>
      </c>
      <c r="M351" s="80" t="s">
        <v>28300</v>
      </c>
      <c r="N351" s="81" t="s">
        <v>233</v>
      </c>
      <c r="O351" s="81" t="s">
        <v>233</v>
      </c>
      <c r="P351" s="80" t="s">
        <v>27963</v>
      </c>
      <c r="Q351" s="36" t="s">
        <v>24973</v>
      </c>
      <c r="R351" s="36"/>
      <c r="S351" s="36" t="s">
        <v>841</v>
      </c>
      <c r="T351" s="36" t="s">
        <v>24981</v>
      </c>
      <c r="U351" s="36" t="s">
        <v>27950</v>
      </c>
      <c r="V351" s="121" t="str">
        <f t="shared" si="5"/>
        <v>Moneda - Deuda Latinoamericana</v>
      </c>
    </row>
    <row r="352" spans="1:22" x14ac:dyDescent="0.35">
      <c r="A352" s="111" t="s">
        <v>30592</v>
      </c>
      <c r="B352" s="37" t="s">
        <v>25461</v>
      </c>
      <c r="C352" s="40" t="s">
        <v>28324</v>
      </c>
      <c r="D352" s="38" t="s">
        <v>25491</v>
      </c>
      <c r="E352" s="42" t="s">
        <v>858</v>
      </c>
      <c r="F352" s="35" t="s">
        <v>42</v>
      </c>
      <c r="G352" s="77" t="s">
        <v>27935</v>
      </c>
      <c r="H352" s="78" t="s">
        <v>27928</v>
      </c>
      <c r="I352" s="78" t="s">
        <v>27946</v>
      </c>
      <c r="J352" s="78" t="s">
        <v>27960</v>
      </c>
      <c r="K352" s="42" t="s">
        <v>28096</v>
      </c>
      <c r="L352" s="79" t="s">
        <v>233</v>
      </c>
      <c r="M352" s="80" t="s">
        <v>28300</v>
      </c>
      <c r="N352" s="81" t="s">
        <v>233</v>
      </c>
      <c r="O352" s="81">
        <v>1</v>
      </c>
      <c r="P352" s="80" t="s">
        <v>27963</v>
      </c>
      <c r="Q352" s="36" t="s">
        <v>24973</v>
      </c>
      <c r="R352" s="36"/>
      <c r="S352" s="36" t="s">
        <v>841</v>
      </c>
      <c r="T352" s="36" t="s">
        <v>24981</v>
      </c>
      <c r="U352" s="36" t="s">
        <v>27950</v>
      </c>
      <c r="V352" s="121" t="str">
        <f t="shared" si="5"/>
        <v>Santander - Latin America Corporate Bond</v>
      </c>
    </row>
    <row r="353" spans="1:22" x14ac:dyDescent="0.35">
      <c r="A353" s="111" t="s">
        <v>30593</v>
      </c>
      <c r="B353" s="37" t="s">
        <v>25529</v>
      </c>
      <c r="C353" s="40" t="s">
        <v>28325</v>
      </c>
      <c r="D353" s="38" t="s">
        <v>24945</v>
      </c>
      <c r="E353" s="42" t="s">
        <v>858</v>
      </c>
      <c r="F353" s="35" t="s">
        <v>42</v>
      </c>
      <c r="G353" s="77" t="s">
        <v>27935</v>
      </c>
      <c r="H353" s="78" t="s">
        <v>27928</v>
      </c>
      <c r="I353" s="78" t="s">
        <v>27946</v>
      </c>
      <c r="J353" s="78" t="s">
        <v>27960</v>
      </c>
      <c r="K353" s="42" t="s">
        <v>27961</v>
      </c>
      <c r="L353" s="79" t="s">
        <v>233</v>
      </c>
      <c r="M353" s="80" t="s">
        <v>27962</v>
      </c>
      <c r="N353" s="81" t="s">
        <v>233</v>
      </c>
      <c r="O353" s="81" t="s">
        <v>233</v>
      </c>
      <c r="P353" s="80" t="s">
        <v>27963</v>
      </c>
      <c r="Q353" s="36" t="s">
        <v>25485</v>
      </c>
      <c r="R353" s="36" t="s">
        <v>233</v>
      </c>
      <c r="S353" s="36" t="s">
        <v>233</v>
      </c>
      <c r="T353" s="36" t="s">
        <v>24981</v>
      </c>
      <c r="U353" s="36" t="s">
        <v>27964</v>
      </c>
      <c r="V353" s="121" t="str">
        <f t="shared" si="5"/>
        <v>AES Gener SA</v>
      </c>
    </row>
    <row r="354" spans="1:22" x14ac:dyDescent="0.35">
      <c r="A354" s="111" t="s">
        <v>30594</v>
      </c>
      <c r="B354" s="37" t="s">
        <v>25530</v>
      </c>
      <c r="C354" s="40" t="s">
        <v>28326</v>
      </c>
      <c r="D354" s="38" t="s">
        <v>24945</v>
      </c>
      <c r="E354" s="42" t="s">
        <v>858</v>
      </c>
      <c r="F354" s="35" t="s">
        <v>42</v>
      </c>
      <c r="G354" s="77" t="s">
        <v>27935</v>
      </c>
      <c r="H354" s="78" t="s">
        <v>27928</v>
      </c>
      <c r="I354" s="78" t="s">
        <v>27946</v>
      </c>
      <c r="J354" s="78" t="s">
        <v>27960</v>
      </c>
      <c r="K354" s="42" t="s">
        <v>27961</v>
      </c>
      <c r="L354" s="79" t="s">
        <v>233</v>
      </c>
      <c r="M354" s="80" t="s">
        <v>27962</v>
      </c>
      <c r="N354" s="81" t="s">
        <v>233</v>
      </c>
      <c r="O354" s="81" t="s">
        <v>233</v>
      </c>
      <c r="P354" s="80" t="s">
        <v>27963</v>
      </c>
      <c r="Q354" s="36" t="s">
        <v>25485</v>
      </c>
      <c r="R354" s="36" t="s">
        <v>233</v>
      </c>
      <c r="S354" s="36" t="s">
        <v>233</v>
      </c>
      <c r="T354" s="36" t="s">
        <v>24981</v>
      </c>
      <c r="U354" s="36" t="s">
        <v>27964</v>
      </c>
      <c r="V354" s="121" t="str">
        <f t="shared" si="5"/>
        <v>AES Gener SA</v>
      </c>
    </row>
    <row r="355" spans="1:22" x14ac:dyDescent="0.35">
      <c r="A355" s="111" t="s">
        <v>23852</v>
      </c>
      <c r="B355" s="37" t="s">
        <v>25484</v>
      </c>
      <c r="C355" s="40" t="s">
        <v>28327</v>
      </c>
      <c r="D355" s="38" t="s">
        <v>25513</v>
      </c>
      <c r="E355" s="42" t="s">
        <v>858</v>
      </c>
      <c r="F355" s="35" t="s">
        <v>42</v>
      </c>
      <c r="G355" s="77" t="s">
        <v>27935</v>
      </c>
      <c r="H355" s="78" t="s">
        <v>27928</v>
      </c>
      <c r="I355" s="78" t="s">
        <v>27946</v>
      </c>
      <c r="J355" s="78" t="s">
        <v>27960</v>
      </c>
      <c r="K355" s="42" t="s">
        <v>27961</v>
      </c>
      <c r="L355" s="79" t="s">
        <v>233</v>
      </c>
      <c r="M355" s="80" t="s">
        <v>27962</v>
      </c>
      <c r="N355" s="81" t="s">
        <v>233</v>
      </c>
      <c r="O355" s="81" t="s">
        <v>233</v>
      </c>
      <c r="P355" s="80" t="s">
        <v>27963</v>
      </c>
      <c r="Q355" s="36" t="s">
        <v>25485</v>
      </c>
      <c r="R355" s="36" t="s">
        <v>233</v>
      </c>
      <c r="S355" s="36" t="s">
        <v>233</v>
      </c>
      <c r="T355" s="36" t="s">
        <v>24981</v>
      </c>
      <c r="U355" s="36" t="s">
        <v>27964</v>
      </c>
      <c r="V355" s="121" t="str">
        <f t="shared" si="5"/>
        <v>Petrobras International</v>
      </c>
    </row>
    <row r="356" spans="1:22" x14ac:dyDescent="0.35">
      <c r="A356" s="111" t="s">
        <v>8880</v>
      </c>
      <c r="B356" s="37" t="s">
        <v>25490</v>
      </c>
      <c r="C356" s="40" t="s">
        <v>28328</v>
      </c>
      <c r="D356" s="38" t="s">
        <v>39</v>
      </c>
      <c r="E356" s="42" t="s">
        <v>858</v>
      </c>
      <c r="F356" s="35" t="s">
        <v>42</v>
      </c>
      <c r="G356" s="77" t="s">
        <v>27935</v>
      </c>
      <c r="H356" s="78" t="s">
        <v>27928</v>
      </c>
      <c r="I356" s="78" t="s">
        <v>27946</v>
      </c>
      <c r="J356" s="78" t="s">
        <v>27960</v>
      </c>
      <c r="K356" s="42" t="s">
        <v>27961</v>
      </c>
      <c r="L356" s="79" t="s">
        <v>233</v>
      </c>
      <c r="M356" s="80" t="s">
        <v>27962</v>
      </c>
      <c r="N356" s="81" t="s">
        <v>233</v>
      </c>
      <c r="O356" s="81" t="s">
        <v>233</v>
      </c>
      <c r="P356" s="80" t="s">
        <v>27963</v>
      </c>
      <c r="Q356" s="36" t="s">
        <v>25485</v>
      </c>
      <c r="R356" s="36" t="s">
        <v>233</v>
      </c>
      <c r="S356" s="36" t="s">
        <v>233</v>
      </c>
      <c r="T356" s="36" t="s">
        <v>24981</v>
      </c>
      <c r="U356" s="36" t="s">
        <v>27964</v>
      </c>
      <c r="V356" s="121" t="str">
        <f t="shared" si="5"/>
        <v>Ecopetrol</v>
      </c>
    </row>
    <row r="357" spans="1:22" x14ac:dyDescent="0.35">
      <c r="A357" s="111" t="s">
        <v>23637</v>
      </c>
      <c r="B357" s="37" t="s">
        <v>25556</v>
      </c>
      <c r="C357" s="40" t="s">
        <v>28329</v>
      </c>
      <c r="D357" s="38" t="s">
        <v>950</v>
      </c>
      <c r="E357" s="42" t="s">
        <v>858</v>
      </c>
      <c r="F357" s="35" t="s">
        <v>42</v>
      </c>
      <c r="G357" s="77" t="s">
        <v>27935</v>
      </c>
      <c r="H357" s="78" t="s">
        <v>27928</v>
      </c>
      <c r="I357" s="78" t="s">
        <v>27946</v>
      </c>
      <c r="J357" s="78" t="s">
        <v>27960</v>
      </c>
      <c r="K357" s="42" t="s">
        <v>27961</v>
      </c>
      <c r="L357" s="79" t="s">
        <v>233</v>
      </c>
      <c r="M357" s="80" t="s">
        <v>27962</v>
      </c>
      <c r="N357" s="81" t="s">
        <v>233</v>
      </c>
      <c r="O357" s="81" t="s">
        <v>233</v>
      </c>
      <c r="P357" s="80" t="s">
        <v>27963</v>
      </c>
      <c r="Q357" s="36" t="s">
        <v>25485</v>
      </c>
      <c r="R357" s="36" t="s">
        <v>233</v>
      </c>
      <c r="S357" s="36" t="s">
        <v>233</v>
      </c>
      <c r="T357" s="36" t="s">
        <v>24981</v>
      </c>
      <c r="U357" s="36" t="s">
        <v>27964</v>
      </c>
      <c r="V357" s="121" t="str">
        <f t="shared" si="5"/>
        <v>Banorte</v>
      </c>
    </row>
    <row r="358" spans="1:22" x14ac:dyDescent="0.35">
      <c r="A358" s="111" t="s">
        <v>30595</v>
      </c>
      <c r="B358" s="37" t="s">
        <v>25492</v>
      </c>
      <c r="C358" s="40" t="s">
        <v>28330</v>
      </c>
      <c r="D358" s="38" t="s">
        <v>25519</v>
      </c>
      <c r="E358" s="42" t="s">
        <v>858</v>
      </c>
      <c r="F358" s="35" t="s">
        <v>42</v>
      </c>
      <c r="G358" s="77" t="s">
        <v>27935</v>
      </c>
      <c r="H358" s="78" t="s">
        <v>27928</v>
      </c>
      <c r="I358" s="78" t="s">
        <v>27946</v>
      </c>
      <c r="J358" s="78" t="s">
        <v>27960</v>
      </c>
      <c r="K358" s="42" t="s">
        <v>27961</v>
      </c>
      <c r="L358" s="79" t="s">
        <v>233</v>
      </c>
      <c r="M358" s="80" t="s">
        <v>27962</v>
      </c>
      <c r="N358" s="81" t="s">
        <v>233</v>
      </c>
      <c r="O358" s="81" t="s">
        <v>233</v>
      </c>
      <c r="P358" s="80" t="s">
        <v>27963</v>
      </c>
      <c r="Q358" s="36" t="s">
        <v>25485</v>
      </c>
      <c r="R358" s="36" t="s">
        <v>233</v>
      </c>
      <c r="S358" s="36" t="s">
        <v>233</v>
      </c>
      <c r="T358" s="36" t="s">
        <v>24981</v>
      </c>
      <c r="U358" s="36" t="s">
        <v>27964</v>
      </c>
      <c r="V358" s="121" t="str">
        <f t="shared" si="5"/>
        <v>Fibria Overseas Finance Ltd.</v>
      </c>
    </row>
    <row r="359" spans="1:22" x14ac:dyDescent="0.35">
      <c r="A359" s="111" t="s">
        <v>30596</v>
      </c>
      <c r="B359" s="37" t="s">
        <v>25494</v>
      </c>
      <c r="C359" s="40" t="s">
        <v>28331</v>
      </c>
      <c r="D359" s="38" t="s">
        <v>25519</v>
      </c>
      <c r="E359" s="42" t="s">
        <v>858</v>
      </c>
      <c r="F359" s="35" t="s">
        <v>42</v>
      </c>
      <c r="G359" s="77" t="s">
        <v>27935</v>
      </c>
      <c r="H359" s="78" t="s">
        <v>27928</v>
      </c>
      <c r="I359" s="78" t="s">
        <v>27946</v>
      </c>
      <c r="J359" s="78" t="s">
        <v>27960</v>
      </c>
      <c r="K359" s="42" t="s">
        <v>27961</v>
      </c>
      <c r="L359" s="79" t="s">
        <v>233</v>
      </c>
      <c r="M359" s="80" t="s">
        <v>27962</v>
      </c>
      <c r="N359" s="81" t="s">
        <v>233</v>
      </c>
      <c r="O359" s="81" t="s">
        <v>233</v>
      </c>
      <c r="P359" s="80" t="s">
        <v>27963</v>
      </c>
      <c r="Q359" s="36" t="s">
        <v>25485</v>
      </c>
      <c r="R359" s="36" t="s">
        <v>233</v>
      </c>
      <c r="S359" s="36" t="s">
        <v>233</v>
      </c>
      <c r="T359" s="36" t="s">
        <v>24981</v>
      </c>
      <c r="U359" s="36" t="s">
        <v>27964</v>
      </c>
      <c r="V359" s="121" t="str">
        <f t="shared" si="5"/>
        <v>Fibria Overseas Finance Ltd.</v>
      </c>
    </row>
    <row r="360" spans="1:22" x14ac:dyDescent="0.35">
      <c r="A360" s="111" t="s">
        <v>30431</v>
      </c>
      <c r="B360" s="37" t="s">
        <v>25497</v>
      </c>
      <c r="C360" s="40" t="s">
        <v>25522</v>
      </c>
      <c r="D360" s="38" t="s">
        <v>25522</v>
      </c>
      <c r="E360" s="42" t="s">
        <v>858</v>
      </c>
      <c r="F360" s="35" t="s">
        <v>42</v>
      </c>
      <c r="G360" s="77" t="s">
        <v>27935</v>
      </c>
      <c r="H360" s="78" t="s">
        <v>27928</v>
      </c>
      <c r="I360" s="78" t="s">
        <v>27946</v>
      </c>
      <c r="J360" s="78" t="s">
        <v>27960</v>
      </c>
      <c r="K360" s="42" t="s">
        <v>27961</v>
      </c>
      <c r="L360" s="79" t="s">
        <v>233</v>
      </c>
      <c r="M360" s="80" t="s">
        <v>27962</v>
      </c>
      <c r="N360" s="81" t="s">
        <v>233</v>
      </c>
      <c r="O360" s="81" t="s">
        <v>233</v>
      </c>
      <c r="P360" s="80" t="s">
        <v>27963</v>
      </c>
      <c r="Q360" s="36" t="s">
        <v>25485</v>
      </c>
      <c r="R360" s="36" t="s">
        <v>233</v>
      </c>
      <c r="S360" s="36" t="s">
        <v>233</v>
      </c>
      <c r="T360" s="36" t="s">
        <v>24981</v>
      </c>
      <c r="U360" s="36" t="s">
        <v>27964</v>
      </c>
      <c r="V360" s="121" t="str">
        <f t="shared" si="5"/>
        <v>VALEBZ 6 7/8 11/21/36</v>
      </c>
    </row>
    <row r="361" spans="1:22" x14ac:dyDescent="0.35">
      <c r="A361" s="111" t="s">
        <v>287</v>
      </c>
      <c r="B361" s="37" t="s">
        <v>286</v>
      </c>
      <c r="C361" s="40" t="s">
        <v>1027</v>
      </c>
      <c r="D361" s="38" t="s">
        <v>950</v>
      </c>
      <c r="E361" s="42" t="s">
        <v>858</v>
      </c>
      <c r="F361" s="35" t="s">
        <v>42</v>
      </c>
      <c r="G361" s="77" t="s">
        <v>27935</v>
      </c>
      <c r="H361" s="78" t="s">
        <v>27928</v>
      </c>
      <c r="I361" s="78" t="s">
        <v>27946</v>
      </c>
      <c r="J361" s="78" t="s">
        <v>27960</v>
      </c>
      <c r="K361" s="42" t="s">
        <v>27961</v>
      </c>
      <c r="L361" s="79" t="s">
        <v>233</v>
      </c>
      <c r="M361" s="80" t="s">
        <v>27962</v>
      </c>
      <c r="N361" s="81" t="s">
        <v>233</v>
      </c>
      <c r="O361" s="81">
        <v>1</v>
      </c>
      <c r="P361" s="80" t="s">
        <v>27963</v>
      </c>
      <c r="Q361" s="36" t="s">
        <v>25485</v>
      </c>
      <c r="R361" s="36" t="s">
        <v>233</v>
      </c>
      <c r="S361" s="36" t="s">
        <v>233</v>
      </c>
      <c r="T361" s="36" t="s">
        <v>24981</v>
      </c>
      <c r="U361" s="36" t="s">
        <v>27964</v>
      </c>
      <c r="V361" s="121" t="str">
        <f t="shared" si="5"/>
        <v>Banorte</v>
      </c>
    </row>
    <row r="362" spans="1:22" x14ac:dyDescent="0.35">
      <c r="A362" s="111" t="s">
        <v>996</v>
      </c>
      <c r="B362" s="37" t="s">
        <v>995</v>
      </c>
      <c r="C362" s="40" t="s">
        <v>1034</v>
      </c>
      <c r="D362" s="38" t="s">
        <v>950</v>
      </c>
      <c r="E362" s="42" t="s">
        <v>858</v>
      </c>
      <c r="F362" s="35" t="s">
        <v>42</v>
      </c>
      <c r="G362" s="77" t="s">
        <v>27935</v>
      </c>
      <c r="H362" s="78" t="s">
        <v>27928</v>
      </c>
      <c r="I362" s="78" t="s">
        <v>27946</v>
      </c>
      <c r="J362" s="78" t="s">
        <v>27960</v>
      </c>
      <c r="K362" s="42" t="s">
        <v>27961</v>
      </c>
      <c r="L362" s="79" t="s">
        <v>233</v>
      </c>
      <c r="M362" s="80" t="s">
        <v>27962</v>
      </c>
      <c r="N362" s="81" t="s">
        <v>233</v>
      </c>
      <c r="O362" s="81">
        <v>1</v>
      </c>
      <c r="P362" s="80" t="s">
        <v>27963</v>
      </c>
      <c r="Q362" s="36" t="s">
        <v>25485</v>
      </c>
      <c r="R362" s="36" t="s">
        <v>233</v>
      </c>
      <c r="S362" s="36" t="s">
        <v>233</v>
      </c>
      <c r="T362" s="36" t="s">
        <v>24981</v>
      </c>
      <c r="U362" s="36" t="s">
        <v>27964</v>
      </c>
      <c r="V362" s="121" t="str">
        <f t="shared" si="5"/>
        <v>Banorte</v>
      </c>
    </row>
    <row r="363" spans="1:22" x14ac:dyDescent="0.35">
      <c r="A363" s="111" t="s">
        <v>30431</v>
      </c>
      <c r="B363" s="37" t="s">
        <v>25500</v>
      </c>
      <c r="C363" s="40" t="s">
        <v>28332</v>
      </c>
      <c r="D363" s="38" t="s">
        <v>25528</v>
      </c>
      <c r="E363" s="42" t="s">
        <v>858</v>
      </c>
      <c r="F363" s="35" t="s">
        <v>42</v>
      </c>
      <c r="G363" s="77" t="s">
        <v>27935</v>
      </c>
      <c r="H363" s="78" t="s">
        <v>27928</v>
      </c>
      <c r="I363" s="78" t="s">
        <v>27946</v>
      </c>
      <c r="J363" s="78" t="s">
        <v>27960</v>
      </c>
      <c r="K363" s="42" t="s">
        <v>27961</v>
      </c>
      <c r="L363" s="79" t="s">
        <v>233</v>
      </c>
      <c r="M363" s="80" t="s">
        <v>27962</v>
      </c>
      <c r="N363" s="81" t="s">
        <v>233</v>
      </c>
      <c r="O363" s="81" t="s">
        <v>233</v>
      </c>
      <c r="P363" s="80" t="s">
        <v>27963</v>
      </c>
      <c r="Q363" s="36" t="s">
        <v>25485</v>
      </c>
      <c r="R363" s="36" t="s">
        <v>233</v>
      </c>
      <c r="S363" s="36" t="s">
        <v>233</v>
      </c>
      <c r="T363" s="36" t="s">
        <v>24981</v>
      </c>
      <c r="U363" s="36" t="s">
        <v>27964</v>
      </c>
      <c r="V363" s="121" t="str">
        <f t="shared" si="5"/>
        <v>Brasil Foods</v>
      </c>
    </row>
    <row r="364" spans="1:22" x14ac:dyDescent="0.35">
      <c r="A364" s="111" t="s">
        <v>30431</v>
      </c>
      <c r="B364" s="37" t="s">
        <v>25501</v>
      </c>
      <c r="C364" s="40" t="s">
        <v>28333</v>
      </c>
      <c r="D364" s="38" t="s">
        <v>25528</v>
      </c>
      <c r="E364" s="42" t="s">
        <v>858</v>
      </c>
      <c r="F364" s="35" t="s">
        <v>42</v>
      </c>
      <c r="G364" s="77" t="s">
        <v>27935</v>
      </c>
      <c r="H364" s="78" t="s">
        <v>27928</v>
      </c>
      <c r="I364" s="78" t="s">
        <v>27946</v>
      </c>
      <c r="J364" s="78" t="s">
        <v>27960</v>
      </c>
      <c r="K364" s="42" t="s">
        <v>27961</v>
      </c>
      <c r="L364" s="79" t="s">
        <v>233</v>
      </c>
      <c r="M364" s="80" t="s">
        <v>27962</v>
      </c>
      <c r="N364" s="81" t="s">
        <v>233</v>
      </c>
      <c r="O364" s="81" t="s">
        <v>233</v>
      </c>
      <c r="P364" s="80" t="s">
        <v>27963</v>
      </c>
      <c r="Q364" s="36" t="s">
        <v>25485</v>
      </c>
      <c r="R364" s="36" t="s">
        <v>233</v>
      </c>
      <c r="S364" s="36" t="s">
        <v>233</v>
      </c>
      <c r="T364" s="36" t="s">
        <v>24981</v>
      </c>
      <c r="U364" s="36" t="s">
        <v>27964</v>
      </c>
      <c r="V364" s="121" t="str">
        <f t="shared" si="5"/>
        <v>Brasil Foods</v>
      </c>
    </row>
    <row r="365" spans="1:22" x14ac:dyDescent="0.35">
      <c r="A365" s="111" t="s">
        <v>30431</v>
      </c>
      <c r="B365" s="37" t="s">
        <v>25502</v>
      </c>
      <c r="C365" s="40" t="s">
        <v>28334</v>
      </c>
      <c r="D365" s="38" t="s">
        <v>25528</v>
      </c>
      <c r="E365" s="42" t="s">
        <v>858</v>
      </c>
      <c r="F365" s="35" t="s">
        <v>42</v>
      </c>
      <c r="G365" s="77" t="s">
        <v>27935</v>
      </c>
      <c r="H365" s="78" t="s">
        <v>27928</v>
      </c>
      <c r="I365" s="78" t="s">
        <v>27946</v>
      </c>
      <c r="J365" s="78" t="s">
        <v>27960</v>
      </c>
      <c r="K365" s="42" t="s">
        <v>27961</v>
      </c>
      <c r="L365" s="79" t="s">
        <v>233</v>
      </c>
      <c r="M365" s="80" t="s">
        <v>27962</v>
      </c>
      <c r="N365" s="81" t="s">
        <v>233</v>
      </c>
      <c r="O365" s="81" t="s">
        <v>233</v>
      </c>
      <c r="P365" s="80" t="s">
        <v>27963</v>
      </c>
      <c r="Q365" s="36" t="s">
        <v>25485</v>
      </c>
      <c r="R365" s="36" t="s">
        <v>233</v>
      </c>
      <c r="S365" s="36" t="s">
        <v>233</v>
      </c>
      <c r="T365" s="36" t="s">
        <v>24981</v>
      </c>
      <c r="U365" s="36" t="s">
        <v>27964</v>
      </c>
      <c r="V365" s="121" t="str">
        <f t="shared" si="5"/>
        <v>Brasil Foods</v>
      </c>
    </row>
    <row r="366" spans="1:22" x14ac:dyDescent="0.35">
      <c r="A366" s="111" t="s">
        <v>30431</v>
      </c>
      <c r="B366" s="37" t="s">
        <v>25503</v>
      </c>
      <c r="C366" s="40" t="s">
        <v>28335</v>
      </c>
      <c r="D366" s="38" t="s">
        <v>25532</v>
      </c>
      <c r="E366" s="42" t="s">
        <v>858</v>
      </c>
      <c r="F366" s="35" t="s">
        <v>42</v>
      </c>
      <c r="G366" s="77" t="s">
        <v>27935</v>
      </c>
      <c r="H366" s="78" t="s">
        <v>27928</v>
      </c>
      <c r="I366" s="78" t="s">
        <v>27946</v>
      </c>
      <c r="J366" s="78" t="s">
        <v>27960</v>
      </c>
      <c r="K366" s="42" t="s">
        <v>27961</v>
      </c>
      <c r="L366" s="79" t="s">
        <v>233</v>
      </c>
      <c r="M366" s="80" t="s">
        <v>27962</v>
      </c>
      <c r="N366" s="81" t="s">
        <v>233</v>
      </c>
      <c r="O366" s="81" t="s">
        <v>233</v>
      </c>
      <c r="P366" s="80" t="s">
        <v>27963</v>
      </c>
      <c r="Q366" s="36" t="s">
        <v>25485</v>
      </c>
      <c r="R366" s="36" t="s">
        <v>233</v>
      </c>
      <c r="S366" s="36" t="s">
        <v>233</v>
      </c>
      <c r="T366" s="36" t="s">
        <v>24981</v>
      </c>
      <c r="U366" s="36" t="s">
        <v>27964</v>
      </c>
      <c r="V366" s="121" t="str">
        <f t="shared" si="5"/>
        <v>Petrobras International Finance Company</v>
      </c>
    </row>
    <row r="367" spans="1:22" x14ac:dyDescent="0.35">
      <c r="A367" s="111" t="s">
        <v>20761</v>
      </c>
      <c r="B367" s="37" t="s">
        <v>25577</v>
      </c>
      <c r="C367" s="40" t="s">
        <v>28336</v>
      </c>
      <c r="D367" s="38" t="s">
        <v>950</v>
      </c>
      <c r="E367" s="42" t="s">
        <v>858</v>
      </c>
      <c r="F367" s="35" t="s">
        <v>42</v>
      </c>
      <c r="G367" s="77" t="s">
        <v>27935</v>
      </c>
      <c r="H367" s="78" t="s">
        <v>27928</v>
      </c>
      <c r="I367" s="78" t="s">
        <v>27946</v>
      </c>
      <c r="J367" s="78" t="s">
        <v>27960</v>
      </c>
      <c r="K367" s="42" t="s">
        <v>27961</v>
      </c>
      <c r="L367" s="79" t="s">
        <v>233</v>
      </c>
      <c r="M367" s="80" t="s">
        <v>27962</v>
      </c>
      <c r="N367" s="81" t="s">
        <v>233</v>
      </c>
      <c r="O367" s="81" t="s">
        <v>233</v>
      </c>
      <c r="P367" s="80" t="s">
        <v>27963</v>
      </c>
      <c r="Q367" s="36" t="s">
        <v>25485</v>
      </c>
      <c r="R367" s="36" t="s">
        <v>233</v>
      </c>
      <c r="S367" s="36" t="s">
        <v>233</v>
      </c>
      <c r="T367" s="36" t="s">
        <v>24981</v>
      </c>
      <c r="U367" s="36" t="s">
        <v>27964</v>
      </c>
      <c r="V367" s="121" t="str">
        <f t="shared" si="5"/>
        <v>Banorte</v>
      </c>
    </row>
    <row r="368" spans="1:22" x14ac:dyDescent="0.35">
      <c r="A368" s="111" t="s">
        <v>30597</v>
      </c>
      <c r="B368" s="37" t="s">
        <v>25506</v>
      </c>
      <c r="C368" s="40" t="s">
        <v>28337</v>
      </c>
      <c r="D368" s="38" t="s">
        <v>39</v>
      </c>
      <c r="E368" s="42" t="s">
        <v>858</v>
      </c>
      <c r="F368" s="35" t="s">
        <v>42</v>
      </c>
      <c r="G368" s="77" t="s">
        <v>27935</v>
      </c>
      <c r="H368" s="78" t="s">
        <v>27928</v>
      </c>
      <c r="I368" s="78" t="s">
        <v>27946</v>
      </c>
      <c r="J368" s="78" t="s">
        <v>27960</v>
      </c>
      <c r="K368" s="42" t="s">
        <v>27961</v>
      </c>
      <c r="L368" s="79" t="s">
        <v>233</v>
      </c>
      <c r="M368" s="80" t="s">
        <v>27962</v>
      </c>
      <c r="N368" s="81" t="s">
        <v>233</v>
      </c>
      <c r="O368" s="81" t="s">
        <v>233</v>
      </c>
      <c r="P368" s="80" t="s">
        <v>27963</v>
      </c>
      <c r="Q368" s="36" t="s">
        <v>25485</v>
      </c>
      <c r="R368" s="36" t="s">
        <v>233</v>
      </c>
      <c r="S368" s="36" t="s">
        <v>233</v>
      </c>
      <c r="T368" s="36" t="s">
        <v>24981</v>
      </c>
      <c r="U368" s="36" t="s">
        <v>27964</v>
      </c>
      <c r="V368" s="121" t="str">
        <f t="shared" si="5"/>
        <v>Ecopetrol</v>
      </c>
    </row>
    <row r="369" spans="1:22" x14ac:dyDescent="0.35">
      <c r="A369" s="111" t="s">
        <v>30598</v>
      </c>
      <c r="B369" s="37" t="s">
        <v>25508</v>
      </c>
      <c r="C369" s="40" t="s">
        <v>28338</v>
      </c>
      <c r="D369" s="38" t="s">
        <v>39</v>
      </c>
      <c r="E369" s="42" t="s">
        <v>858</v>
      </c>
      <c r="F369" s="35" t="s">
        <v>42</v>
      </c>
      <c r="G369" s="77" t="s">
        <v>27935</v>
      </c>
      <c r="H369" s="78" t="s">
        <v>27928</v>
      </c>
      <c r="I369" s="78" t="s">
        <v>27946</v>
      </c>
      <c r="J369" s="78" t="s">
        <v>27960</v>
      </c>
      <c r="K369" s="42" t="s">
        <v>27961</v>
      </c>
      <c r="L369" s="79" t="s">
        <v>233</v>
      </c>
      <c r="M369" s="80" t="s">
        <v>27962</v>
      </c>
      <c r="N369" s="81" t="s">
        <v>233</v>
      </c>
      <c r="O369" s="81" t="s">
        <v>233</v>
      </c>
      <c r="P369" s="80" t="s">
        <v>27963</v>
      </c>
      <c r="Q369" s="36" t="s">
        <v>25485</v>
      </c>
      <c r="R369" s="36" t="s">
        <v>233</v>
      </c>
      <c r="S369" s="36" t="s">
        <v>233</v>
      </c>
      <c r="T369" s="36" t="s">
        <v>24981</v>
      </c>
      <c r="U369" s="36" t="s">
        <v>27964</v>
      </c>
      <c r="V369" s="121" t="str">
        <f t="shared" si="5"/>
        <v>Ecopetrol</v>
      </c>
    </row>
    <row r="370" spans="1:22" x14ac:dyDescent="0.35">
      <c r="A370" s="111" t="s">
        <v>23640</v>
      </c>
      <c r="B370" s="37" t="s">
        <v>25574</v>
      </c>
      <c r="C370" s="40" t="s">
        <v>28339</v>
      </c>
      <c r="D370" s="38" t="s">
        <v>15</v>
      </c>
      <c r="E370" s="42" t="s">
        <v>858</v>
      </c>
      <c r="F370" s="35" t="s">
        <v>42</v>
      </c>
      <c r="G370" s="77" t="s">
        <v>27935</v>
      </c>
      <c r="H370" s="78" t="s">
        <v>27928</v>
      </c>
      <c r="I370" s="78" t="s">
        <v>27946</v>
      </c>
      <c r="J370" s="78" t="s">
        <v>27960</v>
      </c>
      <c r="K370" s="42" t="s">
        <v>27961</v>
      </c>
      <c r="L370" s="79" t="s">
        <v>233</v>
      </c>
      <c r="M370" s="80" t="s">
        <v>27962</v>
      </c>
      <c r="N370" s="81" t="s">
        <v>233</v>
      </c>
      <c r="O370" s="81" t="s">
        <v>233</v>
      </c>
      <c r="P370" s="80" t="s">
        <v>27963</v>
      </c>
      <c r="Q370" s="36" t="s">
        <v>25485</v>
      </c>
      <c r="R370" s="36" t="s">
        <v>233</v>
      </c>
      <c r="S370" s="36" t="s">
        <v>233</v>
      </c>
      <c r="T370" s="36" t="s">
        <v>24981</v>
      </c>
      <c r="U370" s="36" t="s">
        <v>27964</v>
      </c>
      <c r="V370" s="121" t="str">
        <f t="shared" si="5"/>
        <v>BBVA Bancomer</v>
      </c>
    </row>
    <row r="371" spans="1:22" x14ac:dyDescent="0.35">
      <c r="A371" s="111" t="s">
        <v>8882</v>
      </c>
      <c r="B371" s="37" t="s">
        <v>25510</v>
      </c>
      <c r="C371" s="40" t="s">
        <v>28340</v>
      </c>
      <c r="D371" s="38" t="s">
        <v>39</v>
      </c>
      <c r="E371" s="42" t="s">
        <v>858</v>
      </c>
      <c r="F371" s="35" t="s">
        <v>42</v>
      </c>
      <c r="G371" s="77" t="s">
        <v>27935</v>
      </c>
      <c r="H371" s="78" t="s">
        <v>27928</v>
      </c>
      <c r="I371" s="78" t="s">
        <v>27946</v>
      </c>
      <c r="J371" s="78" t="s">
        <v>27960</v>
      </c>
      <c r="K371" s="42" t="s">
        <v>27961</v>
      </c>
      <c r="L371" s="79" t="s">
        <v>233</v>
      </c>
      <c r="M371" s="80" t="s">
        <v>27962</v>
      </c>
      <c r="N371" s="81" t="s">
        <v>233</v>
      </c>
      <c r="O371" s="81" t="s">
        <v>233</v>
      </c>
      <c r="P371" s="80" t="s">
        <v>27963</v>
      </c>
      <c r="Q371" s="36" t="s">
        <v>25485</v>
      </c>
      <c r="R371" s="36" t="s">
        <v>233</v>
      </c>
      <c r="S371" s="36" t="s">
        <v>233</v>
      </c>
      <c r="T371" s="36" t="s">
        <v>24981</v>
      </c>
      <c r="U371" s="36" t="s">
        <v>27964</v>
      </c>
      <c r="V371" s="121" t="str">
        <f t="shared" si="5"/>
        <v>Ecopetrol</v>
      </c>
    </row>
    <row r="372" spans="1:22" x14ac:dyDescent="0.35">
      <c r="A372" s="111" t="s">
        <v>291</v>
      </c>
      <c r="B372" s="37" t="s">
        <v>290</v>
      </c>
      <c r="C372" s="40" t="s">
        <v>28341</v>
      </c>
      <c r="D372" s="38" t="s">
        <v>15</v>
      </c>
      <c r="E372" s="42" t="s">
        <v>858</v>
      </c>
      <c r="F372" s="35" t="s">
        <v>42</v>
      </c>
      <c r="G372" s="77" t="s">
        <v>27935</v>
      </c>
      <c r="H372" s="78" t="s">
        <v>27928</v>
      </c>
      <c r="I372" s="78" t="s">
        <v>27946</v>
      </c>
      <c r="J372" s="78" t="s">
        <v>27960</v>
      </c>
      <c r="K372" s="42" t="s">
        <v>27961</v>
      </c>
      <c r="L372" s="79" t="s">
        <v>233</v>
      </c>
      <c r="M372" s="80" t="s">
        <v>27962</v>
      </c>
      <c r="N372" s="81" t="s">
        <v>233</v>
      </c>
      <c r="O372" s="81">
        <v>1</v>
      </c>
      <c r="P372" s="80" t="s">
        <v>27963</v>
      </c>
      <c r="Q372" s="36" t="s">
        <v>25485</v>
      </c>
      <c r="R372" s="36" t="s">
        <v>233</v>
      </c>
      <c r="S372" s="36" t="s">
        <v>233</v>
      </c>
      <c r="T372" s="36" t="s">
        <v>24981</v>
      </c>
      <c r="U372" s="36" t="s">
        <v>27964</v>
      </c>
      <c r="V372" s="121" t="str">
        <f t="shared" si="5"/>
        <v>BBVA Bancomer</v>
      </c>
    </row>
    <row r="373" spans="1:22" x14ac:dyDescent="0.35">
      <c r="A373" s="111" t="s">
        <v>30431</v>
      </c>
      <c r="B373" s="37" t="s">
        <v>25514</v>
      </c>
      <c r="C373" s="40" t="s">
        <v>28342</v>
      </c>
      <c r="D373" s="38" t="s">
        <v>39</v>
      </c>
      <c r="E373" s="42" t="s">
        <v>858</v>
      </c>
      <c r="F373" s="35" t="s">
        <v>42</v>
      </c>
      <c r="G373" s="77" t="s">
        <v>27935</v>
      </c>
      <c r="H373" s="78" t="s">
        <v>27928</v>
      </c>
      <c r="I373" s="78" t="s">
        <v>27946</v>
      </c>
      <c r="J373" s="78" t="s">
        <v>27960</v>
      </c>
      <c r="K373" s="42" t="s">
        <v>27961</v>
      </c>
      <c r="L373" s="79" t="s">
        <v>233</v>
      </c>
      <c r="M373" s="80" t="s">
        <v>27962</v>
      </c>
      <c r="N373" s="81" t="s">
        <v>233</v>
      </c>
      <c r="O373" s="81" t="s">
        <v>233</v>
      </c>
      <c r="P373" s="80" t="s">
        <v>27963</v>
      </c>
      <c r="Q373" s="36" t="s">
        <v>25485</v>
      </c>
      <c r="R373" s="36" t="s">
        <v>233</v>
      </c>
      <c r="S373" s="36" t="s">
        <v>233</v>
      </c>
      <c r="T373" s="36" t="s">
        <v>24981</v>
      </c>
      <c r="U373" s="36" t="s">
        <v>27964</v>
      </c>
      <c r="V373" s="121" t="str">
        <f t="shared" si="5"/>
        <v>Ecopetrol</v>
      </c>
    </row>
    <row r="374" spans="1:22" x14ac:dyDescent="0.35">
      <c r="A374" s="111" t="s">
        <v>30599</v>
      </c>
      <c r="B374" s="37" t="s">
        <v>25515</v>
      </c>
      <c r="C374" s="40" t="s">
        <v>28343</v>
      </c>
      <c r="D374" s="38" t="s">
        <v>39</v>
      </c>
      <c r="E374" s="42" t="s">
        <v>858</v>
      </c>
      <c r="F374" s="35" t="s">
        <v>42</v>
      </c>
      <c r="G374" s="77" t="s">
        <v>27935</v>
      </c>
      <c r="H374" s="78" t="s">
        <v>27928</v>
      </c>
      <c r="I374" s="78" t="s">
        <v>27946</v>
      </c>
      <c r="J374" s="78" t="s">
        <v>27960</v>
      </c>
      <c r="K374" s="42" t="s">
        <v>27961</v>
      </c>
      <c r="L374" s="79" t="s">
        <v>233</v>
      </c>
      <c r="M374" s="80" t="s">
        <v>27962</v>
      </c>
      <c r="N374" s="81" t="s">
        <v>233</v>
      </c>
      <c r="O374" s="81" t="s">
        <v>233</v>
      </c>
      <c r="P374" s="80" t="s">
        <v>27963</v>
      </c>
      <c r="Q374" s="36" t="s">
        <v>25485</v>
      </c>
      <c r="R374" s="36" t="s">
        <v>233</v>
      </c>
      <c r="S374" s="36" t="s">
        <v>233</v>
      </c>
      <c r="T374" s="36" t="s">
        <v>24981</v>
      </c>
      <c r="U374" s="36" t="s">
        <v>27964</v>
      </c>
      <c r="V374" s="121" t="str">
        <f t="shared" si="5"/>
        <v>Ecopetrol</v>
      </c>
    </row>
    <row r="375" spans="1:22" x14ac:dyDescent="0.35">
      <c r="A375" s="111" t="s">
        <v>30600</v>
      </c>
      <c r="B375" s="37" t="s">
        <v>25516</v>
      </c>
      <c r="C375" s="40" t="s">
        <v>28344</v>
      </c>
      <c r="D375" s="38" t="s">
        <v>39</v>
      </c>
      <c r="E375" s="42" t="s">
        <v>858</v>
      </c>
      <c r="F375" s="35" t="s">
        <v>42</v>
      </c>
      <c r="G375" s="77" t="s">
        <v>27935</v>
      </c>
      <c r="H375" s="78" t="s">
        <v>27928</v>
      </c>
      <c r="I375" s="78" t="s">
        <v>27946</v>
      </c>
      <c r="J375" s="78" t="s">
        <v>27960</v>
      </c>
      <c r="K375" s="42" t="s">
        <v>27961</v>
      </c>
      <c r="L375" s="79" t="s">
        <v>233</v>
      </c>
      <c r="M375" s="80" t="s">
        <v>27962</v>
      </c>
      <c r="N375" s="81" t="s">
        <v>233</v>
      </c>
      <c r="O375" s="81" t="s">
        <v>233</v>
      </c>
      <c r="P375" s="80" t="s">
        <v>27963</v>
      </c>
      <c r="Q375" s="36" t="s">
        <v>25485</v>
      </c>
      <c r="R375" s="36" t="s">
        <v>233</v>
      </c>
      <c r="S375" s="36" t="s">
        <v>233</v>
      </c>
      <c r="T375" s="36" t="s">
        <v>24981</v>
      </c>
      <c r="U375" s="36" t="s">
        <v>27964</v>
      </c>
      <c r="V375" s="121" t="str">
        <f t="shared" si="5"/>
        <v>Ecopetrol</v>
      </c>
    </row>
    <row r="376" spans="1:22" x14ac:dyDescent="0.35">
      <c r="A376" s="111" t="s">
        <v>20818</v>
      </c>
      <c r="B376" s="37" t="s">
        <v>24942</v>
      </c>
      <c r="C376" s="40" t="s">
        <v>28345</v>
      </c>
      <c r="D376" s="38" t="s">
        <v>39</v>
      </c>
      <c r="E376" s="42" t="s">
        <v>858</v>
      </c>
      <c r="F376" s="35" t="s">
        <v>42</v>
      </c>
      <c r="G376" s="77" t="s">
        <v>27935</v>
      </c>
      <c r="H376" s="78" t="s">
        <v>27928</v>
      </c>
      <c r="I376" s="78" t="s">
        <v>27946</v>
      </c>
      <c r="J376" s="78" t="s">
        <v>27960</v>
      </c>
      <c r="K376" s="42" t="s">
        <v>27961</v>
      </c>
      <c r="L376" s="79" t="s">
        <v>233</v>
      </c>
      <c r="M376" s="80" t="s">
        <v>27962</v>
      </c>
      <c r="N376" s="81" t="s">
        <v>233</v>
      </c>
      <c r="O376" s="81">
        <v>1</v>
      </c>
      <c r="P376" s="80" t="s">
        <v>27963</v>
      </c>
      <c r="Q376" s="36" t="s">
        <v>25485</v>
      </c>
      <c r="R376" s="36" t="s">
        <v>233</v>
      </c>
      <c r="S376" s="36" t="s">
        <v>233</v>
      </c>
      <c r="T376" s="36" t="s">
        <v>24981</v>
      </c>
      <c r="U376" s="36" t="s">
        <v>27964</v>
      </c>
      <c r="V376" s="121" t="str">
        <f t="shared" si="5"/>
        <v>Ecopetrol</v>
      </c>
    </row>
    <row r="377" spans="1:22" x14ac:dyDescent="0.35">
      <c r="A377" s="111" t="s">
        <v>30431</v>
      </c>
      <c r="B377" s="37" t="s">
        <v>25517</v>
      </c>
      <c r="C377" s="40" t="s">
        <v>28337</v>
      </c>
      <c r="D377" s="38" t="s">
        <v>39</v>
      </c>
      <c r="E377" s="42" t="s">
        <v>858</v>
      </c>
      <c r="F377" s="35" t="s">
        <v>42</v>
      </c>
      <c r="G377" s="77" t="s">
        <v>27935</v>
      </c>
      <c r="H377" s="78" t="s">
        <v>27928</v>
      </c>
      <c r="I377" s="78" t="s">
        <v>27946</v>
      </c>
      <c r="J377" s="78" t="s">
        <v>27960</v>
      </c>
      <c r="K377" s="42" t="s">
        <v>27961</v>
      </c>
      <c r="L377" s="79" t="s">
        <v>233</v>
      </c>
      <c r="M377" s="80" t="s">
        <v>27962</v>
      </c>
      <c r="N377" s="81" t="s">
        <v>233</v>
      </c>
      <c r="O377" s="81" t="s">
        <v>233</v>
      </c>
      <c r="P377" s="80" t="s">
        <v>27963</v>
      </c>
      <c r="Q377" s="36" t="s">
        <v>25485</v>
      </c>
      <c r="R377" s="36" t="s">
        <v>233</v>
      </c>
      <c r="S377" s="36" t="s">
        <v>233</v>
      </c>
      <c r="T377" s="36" t="s">
        <v>24981</v>
      </c>
      <c r="U377" s="36" t="s">
        <v>27964</v>
      </c>
      <c r="V377" s="121" t="str">
        <f t="shared" si="5"/>
        <v>Ecopetrol</v>
      </c>
    </row>
    <row r="378" spans="1:22" x14ac:dyDescent="0.35">
      <c r="A378" s="111" t="s">
        <v>30431</v>
      </c>
      <c r="B378" s="37" t="s">
        <v>25518</v>
      </c>
      <c r="C378" s="40" t="s">
        <v>28328</v>
      </c>
      <c r="D378" s="38" t="s">
        <v>39</v>
      </c>
      <c r="E378" s="42" t="s">
        <v>858</v>
      </c>
      <c r="F378" s="35" t="s">
        <v>42</v>
      </c>
      <c r="G378" s="77" t="s">
        <v>27935</v>
      </c>
      <c r="H378" s="78" t="s">
        <v>27928</v>
      </c>
      <c r="I378" s="78" t="s">
        <v>27946</v>
      </c>
      <c r="J378" s="78" t="s">
        <v>27960</v>
      </c>
      <c r="K378" s="42" t="s">
        <v>27961</v>
      </c>
      <c r="L378" s="79" t="s">
        <v>233</v>
      </c>
      <c r="M378" s="80" t="s">
        <v>27962</v>
      </c>
      <c r="N378" s="81" t="s">
        <v>233</v>
      </c>
      <c r="O378" s="81" t="s">
        <v>233</v>
      </c>
      <c r="P378" s="80" t="s">
        <v>27963</v>
      </c>
      <c r="Q378" s="36" t="s">
        <v>25485</v>
      </c>
      <c r="R378" s="36" t="s">
        <v>233</v>
      </c>
      <c r="S378" s="36" t="s">
        <v>233</v>
      </c>
      <c r="T378" s="36" t="s">
        <v>24981</v>
      </c>
      <c r="U378" s="36" t="s">
        <v>27964</v>
      </c>
      <c r="V378" s="121" t="str">
        <f t="shared" si="5"/>
        <v>Ecopetrol</v>
      </c>
    </row>
    <row r="379" spans="1:22" x14ac:dyDescent="0.35">
      <c r="A379" s="111" t="s">
        <v>30431</v>
      </c>
      <c r="B379" s="37" t="s">
        <v>25520</v>
      </c>
      <c r="C379" s="40" t="s">
        <v>1110</v>
      </c>
      <c r="D379" s="38" t="s">
        <v>39</v>
      </c>
      <c r="E379" s="42" t="s">
        <v>858</v>
      </c>
      <c r="F379" s="35" t="s">
        <v>42</v>
      </c>
      <c r="G379" s="77" t="s">
        <v>27935</v>
      </c>
      <c r="H379" s="78" t="s">
        <v>27928</v>
      </c>
      <c r="I379" s="78" t="s">
        <v>27946</v>
      </c>
      <c r="J379" s="78" t="s">
        <v>27960</v>
      </c>
      <c r="K379" s="42" t="s">
        <v>27961</v>
      </c>
      <c r="L379" s="79" t="s">
        <v>233</v>
      </c>
      <c r="M379" s="80" t="s">
        <v>27962</v>
      </c>
      <c r="N379" s="81" t="s">
        <v>233</v>
      </c>
      <c r="O379" s="81" t="s">
        <v>233</v>
      </c>
      <c r="P379" s="80" t="s">
        <v>27963</v>
      </c>
      <c r="Q379" s="36" t="s">
        <v>25485</v>
      </c>
      <c r="R379" s="36" t="s">
        <v>233</v>
      </c>
      <c r="S379" s="36" t="s">
        <v>233</v>
      </c>
      <c r="T379" s="36" t="s">
        <v>24981</v>
      </c>
      <c r="U379" s="36" t="s">
        <v>27964</v>
      </c>
      <c r="V379" s="121" t="str">
        <f t="shared" si="5"/>
        <v>Ecopetrol</v>
      </c>
    </row>
    <row r="380" spans="1:22" x14ac:dyDescent="0.35">
      <c r="A380" s="111" t="s">
        <v>30431</v>
      </c>
      <c r="B380" s="37" t="s">
        <v>25521</v>
      </c>
      <c r="C380" s="40" t="s">
        <v>28346</v>
      </c>
      <c r="D380" s="38" t="s">
        <v>25547</v>
      </c>
      <c r="E380" s="42" t="s">
        <v>858</v>
      </c>
      <c r="F380" s="35" t="s">
        <v>42</v>
      </c>
      <c r="G380" s="77" t="s">
        <v>27935</v>
      </c>
      <c r="H380" s="78" t="s">
        <v>27928</v>
      </c>
      <c r="I380" s="78" t="s">
        <v>27946</v>
      </c>
      <c r="J380" s="78" t="s">
        <v>27960</v>
      </c>
      <c r="K380" s="42" t="s">
        <v>27961</v>
      </c>
      <c r="L380" s="79" t="s">
        <v>233</v>
      </c>
      <c r="M380" s="80" t="s">
        <v>27962</v>
      </c>
      <c r="N380" s="81" t="s">
        <v>233</v>
      </c>
      <c r="O380" s="81" t="s">
        <v>233</v>
      </c>
      <c r="P380" s="80" t="s">
        <v>27963</v>
      </c>
      <c r="Q380" s="36" t="s">
        <v>25485</v>
      </c>
      <c r="R380" s="36" t="s">
        <v>233</v>
      </c>
      <c r="S380" s="36" t="s">
        <v>233</v>
      </c>
      <c r="T380" s="36" t="s">
        <v>24981</v>
      </c>
      <c r="U380" s="36" t="s">
        <v>27964</v>
      </c>
      <c r="V380" s="121" t="str">
        <f t="shared" si="5"/>
        <v>Cosan S.A. Industria y Comercio</v>
      </c>
    </row>
    <row r="381" spans="1:22" x14ac:dyDescent="0.35">
      <c r="A381" s="111" t="s">
        <v>30431</v>
      </c>
      <c r="B381" s="37" t="s">
        <v>25524</v>
      </c>
      <c r="C381" s="40" t="s">
        <v>28347</v>
      </c>
      <c r="D381" s="38" t="s">
        <v>25549</v>
      </c>
      <c r="E381" s="42" t="s">
        <v>858</v>
      </c>
      <c r="F381" s="35" t="s">
        <v>42</v>
      </c>
      <c r="G381" s="77" t="s">
        <v>27935</v>
      </c>
      <c r="H381" s="78" t="s">
        <v>27928</v>
      </c>
      <c r="I381" s="78" t="s">
        <v>27946</v>
      </c>
      <c r="J381" s="78" t="s">
        <v>27960</v>
      </c>
      <c r="K381" s="42" t="s">
        <v>27961</v>
      </c>
      <c r="L381" s="79" t="s">
        <v>233</v>
      </c>
      <c r="M381" s="80" t="s">
        <v>27962</v>
      </c>
      <c r="N381" s="81" t="s">
        <v>233</v>
      </c>
      <c r="O381" s="81" t="s">
        <v>233</v>
      </c>
      <c r="P381" s="80" t="s">
        <v>27963</v>
      </c>
      <c r="Q381" s="36" t="s">
        <v>25485</v>
      </c>
      <c r="R381" s="36" t="s">
        <v>233</v>
      </c>
      <c r="S381" s="36" t="s">
        <v>233</v>
      </c>
      <c r="T381" s="36" t="s">
        <v>24981</v>
      </c>
      <c r="U381" s="36" t="s">
        <v>27964</v>
      </c>
      <c r="V381" s="121" t="str">
        <f t="shared" si="5"/>
        <v>Constructora Norberto Odebretch S.A.</v>
      </c>
    </row>
    <row r="382" spans="1:22" x14ac:dyDescent="0.35">
      <c r="A382" s="111" t="s">
        <v>30431</v>
      </c>
      <c r="B382" s="37" t="s">
        <v>25527</v>
      </c>
      <c r="C382" s="40" t="s">
        <v>25551</v>
      </c>
      <c r="D382" s="38" t="s">
        <v>25551</v>
      </c>
      <c r="E382" s="42" t="s">
        <v>858</v>
      </c>
      <c r="F382" s="35" t="s">
        <v>42</v>
      </c>
      <c r="G382" s="77" t="s">
        <v>27935</v>
      </c>
      <c r="H382" s="78" t="s">
        <v>27928</v>
      </c>
      <c r="I382" s="78" t="s">
        <v>27946</v>
      </c>
      <c r="J382" s="78" t="s">
        <v>27960</v>
      </c>
      <c r="K382" s="42" t="s">
        <v>27961</v>
      </c>
      <c r="L382" s="79" t="s">
        <v>233</v>
      </c>
      <c r="M382" s="80" t="s">
        <v>27962</v>
      </c>
      <c r="N382" s="81" t="s">
        <v>233</v>
      </c>
      <c r="O382" s="81" t="s">
        <v>233</v>
      </c>
      <c r="P382" s="80" t="s">
        <v>27963</v>
      </c>
      <c r="Q382" s="36" t="s">
        <v>25485</v>
      </c>
      <c r="R382" s="36" t="s">
        <v>233</v>
      </c>
      <c r="S382" s="36" t="s">
        <v>233</v>
      </c>
      <c r="T382" s="36" t="s">
        <v>24981</v>
      </c>
      <c r="U382" s="36" t="s">
        <v>27964</v>
      </c>
      <c r="V382" s="121" t="str">
        <f t="shared" si="5"/>
        <v>SCCO 6 3/8 07/27/15</v>
      </c>
    </row>
    <row r="383" spans="1:22" x14ac:dyDescent="0.35">
      <c r="A383" s="111" t="s">
        <v>295</v>
      </c>
      <c r="B383" s="37" t="s">
        <v>294</v>
      </c>
      <c r="C383" s="40" t="s">
        <v>1037</v>
      </c>
      <c r="D383" s="38" t="s">
        <v>15</v>
      </c>
      <c r="E383" s="42" t="s">
        <v>858</v>
      </c>
      <c r="F383" s="35" t="s">
        <v>42</v>
      </c>
      <c r="G383" s="77" t="s">
        <v>27935</v>
      </c>
      <c r="H383" s="78" t="s">
        <v>27928</v>
      </c>
      <c r="I383" s="78" t="s">
        <v>27946</v>
      </c>
      <c r="J383" s="78" t="s">
        <v>27960</v>
      </c>
      <c r="K383" s="42" t="s">
        <v>27961</v>
      </c>
      <c r="L383" s="79" t="s">
        <v>233</v>
      </c>
      <c r="M383" s="80" t="s">
        <v>27962</v>
      </c>
      <c r="N383" s="81" t="s">
        <v>233</v>
      </c>
      <c r="O383" s="81">
        <v>1</v>
      </c>
      <c r="P383" s="80" t="s">
        <v>27963</v>
      </c>
      <c r="Q383" s="36" t="s">
        <v>25485</v>
      </c>
      <c r="R383" s="36" t="s">
        <v>233</v>
      </c>
      <c r="S383" s="36" t="s">
        <v>233</v>
      </c>
      <c r="T383" s="36" t="s">
        <v>24981</v>
      </c>
      <c r="U383" s="36" t="s">
        <v>27964</v>
      </c>
      <c r="V383" s="121" t="str">
        <f t="shared" si="5"/>
        <v>BBVA Bancomer</v>
      </c>
    </row>
    <row r="384" spans="1:22" x14ac:dyDescent="0.35">
      <c r="A384" s="111" t="s">
        <v>297</v>
      </c>
      <c r="B384" s="37" t="s">
        <v>296</v>
      </c>
      <c r="C384" s="40" t="s">
        <v>28348</v>
      </c>
      <c r="D384" s="38" t="s">
        <v>15</v>
      </c>
      <c r="E384" s="42" t="s">
        <v>858</v>
      </c>
      <c r="F384" s="35" t="s">
        <v>42</v>
      </c>
      <c r="G384" s="77" t="s">
        <v>27935</v>
      </c>
      <c r="H384" s="78" t="s">
        <v>27928</v>
      </c>
      <c r="I384" s="78" t="s">
        <v>27946</v>
      </c>
      <c r="J384" s="78" t="s">
        <v>27960</v>
      </c>
      <c r="K384" s="42" t="s">
        <v>27961</v>
      </c>
      <c r="L384" s="79" t="s">
        <v>233</v>
      </c>
      <c r="M384" s="80" t="s">
        <v>27962</v>
      </c>
      <c r="N384" s="81" t="s">
        <v>233</v>
      </c>
      <c r="O384" s="81">
        <v>1</v>
      </c>
      <c r="P384" s="80" t="s">
        <v>27963</v>
      </c>
      <c r="Q384" s="36" t="s">
        <v>25485</v>
      </c>
      <c r="R384" s="36" t="s">
        <v>233</v>
      </c>
      <c r="S384" s="36" t="s">
        <v>233</v>
      </c>
      <c r="T384" s="36" t="s">
        <v>24981</v>
      </c>
      <c r="U384" s="36" t="s">
        <v>27964</v>
      </c>
      <c r="V384" s="121" t="str">
        <f t="shared" si="5"/>
        <v>BBVA Bancomer</v>
      </c>
    </row>
    <row r="385" spans="1:22" x14ac:dyDescent="0.35">
      <c r="A385" s="111" t="s">
        <v>30431</v>
      </c>
      <c r="B385" s="37" t="s">
        <v>25531</v>
      </c>
      <c r="C385" s="40" t="s">
        <v>28349</v>
      </c>
      <c r="D385" s="38" t="s">
        <v>25555</v>
      </c>
      <c r="E385" s="42" t="s">
        <v>858</v>
      </c>
      <c r="F385" s="35" t="s">
        <v>42</v>
      </c>
      <c r="G385" s="77" t="s">
        <v>27935</v>
      </c>
      <c r="H385" s="78" t="s">
        <v>27928</v>
      </c>
      <c r="I385" s="78" t="s">
        <v>27946</v>
      </c>
      <c r="J385" s="78" t="s">
        <v>27960</v>
      </c>
      <c r="K385" s="42" t="s">
        <v>27961</v>
      </c>
      <c r="L385" s="79" t="s">
        <v>233</v>
      </c>
      <c r="M385" s="80" t="s">
        <v>27962</v>
      </c>
      <c r="N385" s="81" t="s">
        <v>233</v>
      </c>
      <c r="O385" s="81" t="s">
        <v>233</v>
      </c>
      <c r="P385" s="80" t="s">
        <v>27963</v>
      </c>
      <c r="Q385" s="36" t="s">
        <v>25485</v>
      </c>
      <c r="R385" s="36" t="s">
        <v>233</v>
      </c>
      <c r="S385" s="36" t="s">
        <v>233</v>
      </c>
      <c r="T385" s="36" t="s">
        <v>24981</v>
      </c>
      <c r="U385" s="36" t="s">
        <v>27964</v>
      </c>
      <c r="V385" s="121" t="str">
        <f t="shared" si="5"/>
        <v>Pacific Rubiales Corp.</v>
      </c>
    </row>
    <row r="386" spans="1:22" x14ac:dyDescent="0.35">
      <c r="A386" s="111" t="s">
        <v>30431</v>
      </c>
      <c r="B386" s="37" t="s">
        <v>25533</v>
      </c>
      <c r="C386" s="40" t="s">
        <v>28350</v>
      </c>
      <c r="D386" s="38" t="s">
        <v>25555</v>
      </c>
      <c r="E386" s="42" t="s">
        <v>858</v>
      </c>
      <c r="F386" s="35" t="s">
        <v>42</v>
      </c>
      <c r="G386" s="77" t="s">
        <v>27935</v>
      </c>
      <c r="H386" s="78" t="s">
        <v>27928</v>
      </c>
      <c r="I386" s="78" t="s">
        <v>27946</v>
      </c>
      <c r="J386" s="78" t="s">
        <v>27960</v>
      </c>
      <c r="K386" s="42" t="s">
        <v>27961</v>
      </c>
      <c r="L386" s="79" t="s">
        <v>233</v>
      </c>
      <c r="M386" s="80" t="s">
        <v>27962</v>
      </c>
      <c r="N386" s="81" t="s">
        <v>233</v>
      </c>
      <c r="O386" s="81" t="s">
        <v>233</v>
      </c>
      <c r="P386" s="80" t="s">
        <v>27963</v>
      </c>
      <c r="Q386" s="36" t="s">
        <v>25485</v>
      </c>
      <c r="R386" s="36" t="s">
        <v>233</v>
      </c>
      <c r="S386" s="36" t="s">
        <v>233</v>
      </c>
      <c r="T386" s="36" t="s">
        <v>24981</v>
      </c>
      <c r="U386" s="36" t="s">
        <v>27964</v>
      </c>
      <c r="V386" s="121" t="str">
        <f t="shared" ref="V386:V449" si="6">+IFERROR(INDEX($AA:$AA,MATCH($D386,$Z:$Z,0)),$D386)</f>
        <v>Pacific Rubiales Corp.</v>
      </c>
    </row>
    <row r="387" spans="1:22" x14ac:dyDescent="0.35">
      <c r="A387" s="111" t="s">
        <v>30431</v>
      </c>
      <c r="B387" s="37" t="s">
        <v>25534</v>
      </c>
      <c r="C387" s="40" t="s">
        <v>28351</v>
      </c>
      <c r="D387" s="38" t="s">
        <v>25555</v>
      </c>
      <c r="E387" s="42" t="s">
        <v>858</v>
      </c>
      <c r="F387" s="35" t="s">
        <v>42</v>
      </c>
      <c r="G387" s="77" t="s">
        <v>27935</v>
      </c>
      <c r="H387" s="78" t="s">
        <v>27928</v>
      </c>
      <c r="I387" s="78" t="s">
        <v>27946</v>
      </c>
      <c r="J387" s="78" t="s">
        <v>27960</v>
      </c>
      <c r="K387" s="42" t="s">
        <v>27961</v>
      </c>
      <c r="L387" s="79" t="s">
        <v>233</v>
      </c>
      <c r="M387" s="80" t="s">
        <v>27962</v>
      </c>
      <c r="N387" s="81" t="s">
        <v>233</v>
      </c>
      <c r="O387" s="81" t="s">
        <v>233</v>
      </c>
      <c r="P387" s="80" t="s">
        <v>27963</v>
      </c>
      <c r="Q387" s="36" t="s">
        <v>25485</v>
      </c>
      <c r="R387" s="36" t="s">
        <v>233</v>
      </c>
      <c r="S387" s="36" t="s">
        <v>233</v>
      </c>
      <c r="T387" s="36" t="s">
        <v>24981</v>
      </c>
      <c r="U387" s="36" t="s">
        <v>27964</v>
      </c>
      <c r="V387" s="121" t="str">
        <f t="shared" si="6"/>
        <v>Pacific Rubiales Corp.</v>
      </c>
    </row>
    <row r="388" spans="1:22" x14ac:dyDescent="0.35">
      <c r="A388" s="111" t="s">
        <v>30431</v>
      </c>
      <c r="B388" s="37" t="s">
        <v>25535</v>
      </c>
      <c r="C388" s="40" t="s">
        <v>28352</v>
      </c>
      <c r="D388" s="38" t="s">
        <v>24989</v>
      </c>
      <c r="E388" s="42" t="s">
        <v>858</v>
      </c>
      <c r="F388" s="35" t="s">
        <v>42</v>
      </c>
      <c r="G388" s="77" t="s">
        <v>27935</v>
      </c>
      <c r="H388" s="78" t="s">
        <v>27928</v>
      </c>
      <c r="I388" s="78" t="s">
        <v>27946</v>
      </c>
      <c r="J388" s="78" t="s">
        <v>27960</v>
      </c>
      <c r="K388" s="42" t="s">
        <v>27961</v>
      </c>
      <c r="L388" s="79" t="s">
        <v>233</v>
      </c>
      <c r="M388" s="80" t="s">
        <v>27962</v>
      </c>
      <c r="N388" s="81" t="s">
        <v>233</v>
      </c>
      <c r="O388" s="81" t="s">
        <v>233</v>
      </c>
      <c r="P388" s="80" t="s">
        <v>27963</v>
      </c>
      <c r="Q388" s="36" t="s">
        <v>25485</v>
      </c>
      <c r="R388" s="36" t="s">
        <v>233</v>
      </c>
      <c r="S388" s="36" t="s">
        <v>233</v>
      </c>
      <c r="T388" s="36" t="s">
        <v>24981</v>
      </c>
      <c r="U388" s="36" t="s">
        <v>27964</v>
      </c>
      <c r="V388" s="121" t="str">
        <f t="shared" si="6"/>
        <v>Inkia Energy Limited</v>
      </c>
    </row>
    <row r="389" spans="1:22" x14ac:dyDescent="0.35">
      <c r="A389" s="111" t="s">
        <v>30431</v>
      </c>
      <c r="B389" s="37" t="s">
        <v>25536</v>
      </c>
      <c r="C389" s="40" t="s">
        <v>28353</v>
      </c>
      <c r="D389" s="38" t="s">
        <v>25559</v>
      </c>
      <c r="E389" s="42" t="s">
        <v>858</v>
      </c>
      <c r="F389" s="35" t="s">
        <v>42</v>
      </c>
      <c r="G389" s="77" t="s">
        <v>27935</v>
      </c>
      <c r="H389" s="78" t="s">
        <v>27928</v>
      </c>
      <c r="I389" s="78" t="s">
        <v>27946</v>
      </c>
      <c r="J389" s="78" t="s">
        <v>27960</v>
      </c>
      <c r="K389" s="42" t="s">
        <v>27961</v>
      </c>
      <c r="L389" s="79" t="s">
        <v>233</v>
      </c>
      <c r="M389" s="80" t="s">
        <v>27962</v>
      </c>
      <c r="N389" s="81" t="s">
        <v>233</v>
      </c>
      <c r="O389" s="81" t="s">
        <v>233</v>
      </c>
      <c r="P389" s="80" t="s">
        <v>27963</v>
      </c>
      <c r="Q389" s="36" t="s">
        <v>25485</v>
      </c>
      <c r="R389" s="36" t="s">
        <v>233</v>
      </c>
      <c r="S389" s="36" t="s">
        <v>233</v>
      </c>
      <c r="T389" s="36" t="s">
        <v>24981</v>
      </c>
      <c r="U389" s="36" t="s">
        <v>27964</v>
      </c>
      <c r="V389" s="121" t="str">
        <f t="shared" si="6"/>
        <v>TAM Líneas Aéreas S.A.</v>
      </c>
    </row>
    <row r="390" spans="1:22" x14ac:dyDescent="0.35">
      <c r="A390" s="111" t="s">
        <v>30431</v>
      </c>
      <c r="B390" s="37" t="s">
        <v>25538</v>
      </c>
      <c r="C390" s="40" t="s">
        <v>28354</v>
      </c>
      <c r="D390" s="38" t="s">
        <v>25561</v>
      </c>
      <c r="E390" s="42" t="s">
        <v>858</v>
      </c>
      <c r="F390" s="35" t="s">
        <v>42</v>
      </c>
      <c r="G390" s="77" t="s">
        <v>27935</v>
      </c>
      <c r="H390" s="78" t="s">
        <v>27928</v>
      </c>
      <c r="I390" s="78" t="s">
        <v>27946</v>
      </c>
      <c r="J390" s="78" t="s">
        <v>27960</v>
      </c>
      <c r="K390" s="42" t="s">
        <v>27961</v>
      </c>
      <c r="L390" s="79" t="s">
        <v>233</v>
      </c>
      <c r="M390" s="80" t="s">
        <v>27962</v>
      </c>
      <c r="N390" s="81" t="s">
        <v>233</v>
      </c>
      <c r="O390" s="81" t="s">
        <v>233</v>
      </c>
      <c r="P390" s="80" t="s">
        <v>27963</v>
      </c>
      <c r="Q390" s="36" t="s">
        <v>25485</v>
      </c>
      <c r="R390" s="36" t="s">
        <v>233</v>
      </c>
      <c r="S390" s="36" t="s">
        <v>233</v>
      </c>
      <c r="T390" s="36" t="s">
        <v>24981</v>
      </c>
      <c r="U390" s="36" t="s">
        <v>27964</v>
      </c>
      <c r="V390" s="121" t="str">
        <f t="shared" si="6"/>
        <v>Grupo Embotellador Atic, S.L.</v>
      </c>
    </row>
    <row r="391" spans="1:22" x14ac:dyDescent="0.35">
      <c r="A391" s="111" t="s">
        <v>30431</v>
      </c>
      <c r="B391" s="37" t="s">
        <v>25539</v>
      </c>
      <c r="C391" s="40" t="s">
        <v>28355</v>
      </c>
      <c r="D391" s="38" t="s">
        <v>25563</v>
      </c>
      <c r="E391" s="42" t="s">
        <v>858</v>
      </c>
      <c r="F391" s="35" t="s">
        <v>42</v>
      </c>
      <c r="G391" s="77" t="s">
        <v>27935</v>
      </c>
      <c r="H391" s="78" t="s">
        <v>27928</v>
      </c>
      <c r="I391" s="78" t="s">
        <v>27946</v>
      </c>
      <c r="J391" s="78" t="s">
        <v>27960</v>
      </c>
      <c r="K391" s="42" t="s">
        <v>27961</v>
      </c>
      <c r="L391" s="79" t="s">
        <v>233</v>
      </c>
      <c r="M391" s="80" t="s">
        <v>27962</v>
      </c>
      <c r="N391" s="81" t="s">
        <v>233</v>
      </c>
      <c r="O391" s="81" t="s">
        <v>233</v>
      </c>
      <c r="P391" s="80" t="s">
        <v>27963</v>
      </c>
      <c r="Q391" s="36" t="s">
        <v>25485</v>
      </c>
      <c r="R391" s="36" t="s">
        <v>233</v>
      </c>
      <c r="S391" s="36" t="s">
        <v>233</v>
      </c>
      <c r="T391" s="36" t="s">
        <v>24981</v>
      </c>
      <c r="U391" s="36" t="s">
        <v>27964</v>
      </c>
      <c r="V391" s="121" t="str">
        <f t="shared" si="6"/>
        <v>Colombia Telecomunicaciones</v>
      </c>
    </row>
    <row r="392" spans="1:22" x14ac:dyDescent="0.35">
      <c r="A392" s="111" t="s">
        <v>30431</v>
      </c>
      <c r="B392" s="37" t="s">
        <v>25540</v>
      </c>
      <c r="C392" s="40" t="s">
        <v>28356</v>
      </c>
      <c r="D392" s="38" t="s">
        <v>25565</v>
      </c>
      <c r="E392" s="42" t="s">
        <v>858</v>
      </c>
      <c r="F392" s="35" t="s">
        <v>42</v>
      </c>
      <c r="G392" s="77" t="s">
        <v>27935</v>
      </c>
      <c r="H392" s="78" t="s">
        <v>27928</v>
      </c>
      <c r="I392" s="78" t="s">
        <v>27946</v>
      </c>
      <c r="J392" s="78" t="s">
        <v>27960</v>
      </c>
      <c r="K392" s="42" t="s">
        <v>27961</v>
      </c>
      <c r="L392" s="79" t="s">
        <v>233</v>
      </c>
      <c r="M392" s="80" t="s">
        <v>27962</v>
      </c>
      <c r="N392" s="81" t="s">
        <v>233</v>
      </c>
      <c r="O392" s="81" t="s">
        <v>233</v>
      </c>
      <c r="P392" s="80" t="s">
        <v>27963</v>
      </c>
      <c r="Q392" s="36" t="s">
        <v>25485</v>
      </c>
      <c r="R392" s="36" t="s">
        <v>233</v>
      </c>
      <c r="S392" s="36" t="s">
        <v>233</v>
      </c>
      <c r="T392" s="36" t="s">
        <v>24981</v>
      </c>
      <c r="U392" s="36" t="s">
        <v>27964</v>
      </c>
      <c r="V392" s="121" t="str">
        <f t="shared" si="6"/>
        <v>Hypermarcas</v>
      </c>
    </row>
    <row r="393" spans="1:22" x14ac:dyDescent="0.35">
      <c r="A393" s="111" t="s">
        <v>20738</v>
      </c>
      <c r="B393" s="37" t="s">
        <v>25541</v>
      </c>
      <c r="C393" s="40" t="s">
        <v>28357</v>
      </c>
      <c r="D393" s="38" t="s">
        <v>25567</v>
      </c>
      <c r="E393" s="42" t="s">
        <v>858</v>
      </c>
      <c r="F393" s="35" t="s">
        <v>42</v>
      </c>
      <c r="G393" s="77" t="s">
        <v>27935</v>
      </c>
      <c r="H393" s="78" t="s">
        <v>27928</v>
      </c>
      <c r="I393" s="78" t="s">
        <v>27946</v>
      </c>
      <c r="J393" s="78" t="s">
        <v>27960</v>
      </c>
      <c r="K393" s="42" t="s">
        <v>27961</v>
      </c>
      <c r="L393" s="79" t="s">
        <v>233</v>
      </c>
      <c r="M393" s="80" t="s">
        <v>27962</v>
      </c>
      <c r="N393" s="81" t="s">
        <v>233</v>
      </c>
      <c r="O393" s="81" t="s">
        <v>233</v>
      </c>
      <c r="P393" s="80" t="s">
        <v>27963</v>
      </c>
      <c r="Q393" s="36" t="s">
        <v>25485</v>
      </c>
      <c r="R393" s="36" t="s">
        <v>233</v>
      </c>
      <c r="S393" s="36" t="s">
        <v>233</v>
      </c>
      <c r="T393" s="36" t="s">
        <v>24981</v>
      </c>
      <c r="U393" s="36" t="s">
        <v>27964</v>
      </c>
      <c r="V393" s="121" t="str">
        <f t="shared" si="6"/>
        <v>Alsea S.A</v>
      </c>
    </row>
    <row r="394" spans="1:22" x14ac:dyDescent="0.35">
      <c r="A394" s="111" t="s">
        <v>30431</v>
      </c>
      <c r="B394" s="37" t="s">
        <v>25542</v>
      </c>
      <c r="C394" s="40" t="s">
        <v>28358</v>
      </c>
      <c r="D394" s="38" t="s">
        <v>25569</v>
      </c>
      <c r="E394" s="42" t="s">
        <v>858</v>
      </c>
      <c r="F394" s="35" t="s">
        <v>42</v>
      </c>
      <c r="G394" s="77" t="s">
        <v>27935</v>
      </c>
      <c r="H394" s="78" t="s">
        <v>27928</v>
      </c>
      <c r="I394" s="78" t="s">
        <v>27946</v>
      </c>
      <c r="J394" s="78" t="s">
        <v>27960</v>
      </c>
      <c r="K394" s="42" t="s">
        <v>27961</v>
      </c>
      <c r="L394" s="79" t="s">
        <v>233</v>
      </c>
      <c r="M394" s="80" t="s">
        <v>27962</v>
      </c>
      <c r="N394" s="81" t="s">
        <v>233</v>
      </c>
      <c r="O394" s="81" t="s">
        <v>233</v>
      </c>
      <c r="P394" s="80" t="s">
        <v>27963</v>
      </c>
      <c r="Q394" s="36" t="s">
        <v>25485</v>
      </c>
      <c r="R394" s="36" t="s">
        <v>233</v>
      </c>
      <c r="S394" s="36" t="s">
        <v>233</v>
      </c>
      <c r="T394" s="36" t="s">
        <v>24981</v>
      </c>
      <c r="U394" s="36" t="s">
        <v>27964</v>
      </c>
      <c r="V394" s="121" t="str">
        <f t="shared" si="6"/>
        <v>Elementia SAB de CV</v>
      </c>
    </row>
    <row r="395" spans="1:22" x14ac:dyDescent="0.35">
      <c r="A395" s="111" t="s">
        <v>30601</v>
      </c>
      <c r="B395" s="37" t="s">
        <v>25543</v>
      </c>
      <c r="C395" s="40" t="s">
        <v>28358</v>
      </c>
      <c r="D395" s="38" t="s">
        <v>25569</v>
      </c>
      <c r="E395" s="42" t="s">
        <v>858</v>
      </c>
      <c r="F395" s="35" t="s">
        <v>42</v>
      </c>
      <c r="G395" s="77" t="s">
        <v>27935</v>
      </c>
      <c r="H395" s="78" t="s">
        <v>27928</v>
      </c>
      <c r="I395" s="78" t="s">
        <v>27946</v>
      </c>
      <c r="J395" s="78" t="s">
        <v>27960</v>
      </c>
      <c r="K395" s="42" t="s">
        <v>27961</v>
      </c>
      <c r="L395" s="79" t="s">
        <v>233</v>
      </c>
      <c r="M395" s="80" t="s">
        <v>27962</v>
      </c>
      <c r="N395" s="81" t="s">
        <v>233</v>
      </c>
      <c r="O395" s="81" t="s">
        <v>233</v>
      </c>
      <c r="P395" s="80" t="s">
        <v>27963</v>
      </c>
      <c r="Q395" s="36" t="s">
        <v>25485</v>
      </c>
      <c r="R395" s="36" t="s">
        <v>233</v>
      </c>
      <c r="S395" s="36" t="s">
        <v>233</v>
      </c>
      <c r="T395" s="36" t="s">
        <v>24981</v>
      </c>
      <c r="U395" s="36" t="s">
        <v>27964</v>
      </c>
      <c r="V395" s="121" t="str">
        <f t="shared" si="6"/>
        <v>Elementia SAB de CV</v>
      </c>
    </row>
    <row r="396" spans="1:22" x14ac:dyDescent="0.35">
      <c r="A396" s="111" t="s">
        <v>30431</v>
      </c>
      <c r="B396" s="37" t="s">
        <v>25544</v>
      </c>
      <c r="C396" s="40" t="s">
        <v>28359</v>
      </c>
      <c r="D396" s="38" t="s">
        <v>25570</v>
      </c>
      <c r="E396" s="42" t="s">
        <v>858</v>
      </c>
      <c r="F396" s="35" t="s">
        <v>42</v>
      </c>
      <c r="G396" s="77" t="s">
        <v>27935</v>
      </c>
      <c r="H396" s="78" t="s">
        <v>27928</v>
      </c>
      <c r="I396" s="78" t="s">
        <v>27946</v>
      </c>
      <c r="J396" s="78" t="s">
        <v>27960</v>
      </c>
      <c r="K396" s="42" t="s">
        <v>27961</v>
      </c>
      <c r="L396" s="79" t="s">
        <v>233</v>
      </c>
      <c r="M396" s="80" t="s">
        <v>27962</v>
      </c>
      <c r="N396" s="81" t="s">
        <v>233</v>
      </c>
      <c r="O396" s="81" t="s">
        <v>233</v>
      </c>
      <c r="P396" s="80" t="s">
        <v>27963</v>
      </c>
      <c r="Q396" s="36" t="s">
        <v>25485</v>
      </c>
      <c r="R396" s="36" t="s">
        <v>233</v>
      </c>
      <c r="S396" s="36" t="s">
        <v>233</v>
      </c>
      <c r="T396" s="36" t="s">
        <v>24981</v>
      </c>
      <c r="U396" s="36" t="s">
        <v>28360</v>
      </c>
      <c r="V396" s="121" t="str">
        <f t="shared" si="6"/>
        <v>Itau</v>
      </c>
    </row>
    <row r="397" spans="1:22" x14ac:dyDescent="0.35">
      <c r="A397" s="111" t="s">
        <v>30431</v>
      </c>
      <c r="B397" s="34" t="s">
        <v>25545</v>
      </c>
      <c r="C397" s="40" t="s">
        <v>28361</v>
      </c>
      <c r="D397" s="38" t="s">
        <v>25570</v>
      </c>
      <c r="E397" s="42" t="s">
        <v>858</v>
      </c>
      <c r="F397" s="35" t="s">
        <v>42</v>
      </c>
      <c r="G397" s="77" t="s">
        <v>27935</v>
      </c>
      <c r="H397" s="78" t="s">
        <v>27928</v>
      </c>
      <c r="I397" s="78" t="s">
        <v>27946</v>
      </c>
      <c r="J397" s="78" t="s">
        <v>27960</v>
      </c>
      <c r="K397" s="42" t="s">
        <v>27961</v>
      </c>
      <c r="L397" s="79" t="s">
        <v>233</v>
      </c>
      <c r="M397" s="80" t="s">
        <v>27962</v>
      </c>
      <c r="N397" s="81" t="s">
        <v>233</v>
      </c>
      <c r="O397" s="81" t="s">
        <v>233</v>
      </c>
      <c r="P397" s="80" t="s">
        <v>27963</v>
      </c>
      <c r="Q397" s="36" t="s">
        <v>25485</v>
      </c>
      <c r="R397" s="36" t="s">
        <v>233</v>
      </c>
      <c r="S397" s="36" t="s">
        <v>233</v>
      </c>
      <c r="T397" s="36" t="s">
        <v>24981</v>
      </c>
      <c r="U397" s="36" t="s">
        <v>28360</v>
      </c>
      <c r="V397" s="121" t="str">
        <f t="shared" si="6"/>
        <v>Itau</v>
      </c>
    </row>
    <row r="398" spans="1:22" x14ac:dyDescent="0.35">
      <c r="A398" s="111" t="s">
        <v>30431</v>
      </c>
      <c r="B398" s="34" t="s">
        <v>25546</v>
      </c>
      <c r="C398" s="40" t="s">
        <v>28362</v>
      </c>
      <c r="D398" s="38" t="s">
        <v>25573</v>
      </c>
      <c r="E398" s="42" t="s">
        <v>858</v>
      </c>
      <c r="F398" s="35" t="s">
        <v>42</v>
      </c>
      <c r="G398" s="77" t="s">
        <v>27935</v>
      </c>
      <c r="H398" s="78" t="s">
        <v>27928</v>
      </c>
      <c r="I398" s="78" t="s">
        <v>27946</v>
      </c>
      <c r="J398" s="78" t="s">
        <v>27960</v>
      </c>
      <c r="K398" s="42" t="s">
        <v>27961</v>
      </c>
      <c r="L398" s="79" t="s">
        <v>233</v>
      </c>
      <c r="M398" s="80" t="s">
        <v>27962</v>
      </c>
      <c r="N398" s="81" t="s">
        <v>233</v>
      </c>
      <c r="O398" s="81" t="s">
        <v>233</v>
      </c>
      <c r="P398" s="80" t="s">
        <v>27963</v>
      </c>
      <c r="Q398" s="36" t="s">
        <v>25485</v>
      </c>
      <c r="R398" s="36" t="s">
        <v>233</v>
      </c>
      <c r="S398" s="36" t="s">
        <v>233</v>
      </c>
      <c r="T398" s="36" t="s">
        <v>24981</v>
      </c>
      <c r="U398" s="36" t="s">
        <v>28360</v>
      </c>
      <c r="V398" s="121" t="str">
        <f t="shared" si="6"/>
        <v>Banco do Brasil</v>
      </c>
    </row>
    <row r="399" spans="1:22" x14ac:dyDescent="0.35">
      <c r="A399" s="111" t="s">
        <v>30431</v>
      </c>
      <c r="B399" s="37" t="s">
        <v>25548</v>
      </c>
      <c r="C399" s="40" t="s">
        <v>28363</v>
      </c>
      <c r="D399" s="38" t="s">
        <v>25573</v>
      </c>
      <c r="E399" s="42" t="s">
        <v>858</v>
      </c>
      <c r="F399" s="35" t="s">
        <v>42</v>
      </c>
      <c r="G399" s="77" t="s">
        <v>27935</v>
      </c>
      <c r="H399" s="78" t="s">
        <v>27928</v>
      </c>
      <c r="I399" s="78" t="s">
        <v>27946</v>
      </c>
      <c r="J399" s="78" t="s">
        <v>27960</v>
      </c>
      <c r="K399" s="42" t="s">
        <v>27961</v>
      </c>
      <c r="L399" s="79" t="s">
        <v>233</v>
      </c>
      <c r="M399" s="80" t="s">
        <v>27962</v>
      </c>
      <c r="N399" s="81" t="s">
        <v>233</v>
      </c>
      <c r="O399" s="81" t="s">
        <v>233</v>
      </c>
      <c r="P399" s="80" t="s">
        <v>27963</v>
      </c>
      <c r="Q399" s="36" t="s">
        <v>25485</v>
      </c>
      <c r="R399" s="36" t="s">
        <v>233</v>
      </c>
      <c r="S399" s="36" t="s">
        <v>233</v>
      </c>
      <c r="T399" s="36" t="s">
        <v>24981</v>
      </c>
      <c r="U399" s="36" t="s">
        <v>28360</v>
      </c>
      <c r="V399" s="121" t="str">
        <f t="shared" si="6"/>
        <v>Banco do Brasil</v>
      </c>
    </row>
    <row r="400" spans="1:22" x14ac:dyDescent="0.35">
      <c r="A400" s="111" t="s">
        <v>30431</v>
      </c>
      <c r="B400" s="37" t="s">
        <v>25550</v>
      </c>
      <c r="C400" s="40" t="s">
        <v>28364</v>
      </c>
      <c r="D400" s="38" t="s">
        <v>25573</v>
      </c>
      <c r="E400" s="42" t="s">
        <v>858</v>
      </c>
      <c r="F400" s="35" t="s">
        <v>42</v>
      </c>
      <c r="G400" s="77" t="s">
        <v>27935</v>
      </c>
      <c r="H400" s="78" t="s">
        <v>27928</v>
      </c>
      <c r="I400" s="78" t="s">
        <v>27946</v>
      </c>
      <c r="J400" s="78" t="s">
        <v>27960</v>
      </c>
      <c r="K400" s="42" t="s">
        <v>27961</v>
      </c>
      <c r="L400" s="79" t="s">
        <v>233</v>
      </c>
      <c r="M400" s="80" t="s">
        <v>27962</v>
      </c>
      <c r="N400" s="81" t="s">
        <v>233</v>
      </c>
      <c r="O400" s="81" t="s">
        <v>233</v>
      </c>
      <c r="P400" s="80" t="s">
        <v>27963</v>
      </c>
      <c r="Q400" s="36" t="s">
        <v>25485</v>
      </c>
      <c r="R400" s="36" t="s">
        <v>233</v>
      </c>
      <c r="S400" s="36" t="s">
        <v>233</v>
      </c>
      <c r="T400" s="36" t="s">
        <v>24981</v>
      </c>
      <c r="U400" s="36" t="s">
        <v>28360</v>
      </c>
      <c r="V400" s="121" t="str">
        <f t="shared" si="6"/>
        <v>Banco do Brasil</v>
      </c>
    </row>
    <row r="401" spans="1:22" x14ac:dyDescent="0.35">
      <c r="A401" s="111" t="s">
        <v>20762</v>
      </c>
      <c r="B401" s="37" t="s">
        <v>25552</v>
      </c>
      <c r="C401" s="40" t="s">
        <v>28365</v>
      </c>
      <c r="D401" s="38" t="s">
        <v>950</v>
      </c>
      <c r="E401" s="42" t="s">
        <v>858</v>
      </c>
      <c r="F401" s="35" t="s">
        <v>42</v>
      </c>
      <c r="G401" s="77" t="s">
        <v>27935</v>
      </c>
      <c r="H401" s="78" t="s">
        <v>27928</v>
      </c>
      <c r="I401" s="78" t="s">
        <v>27946</v>
      </c>
      <c r="J401" s="78" t="s">
        <v>27960</v>
      </c>
      <c r="K401" s="42" t="s">
        <v>27961</v>
      </c>
      <c r="L401" s="79" t="s">
        <v>233</v>
      </c>
      <c r="M401" s="80" t="s">
        <v>27962</v>
      </c>
      <c r="N401" s="81" t="s">
        <v>233</v>
      </c>
      <c r="O401" s="81" t="s">
        <v>233</v>
      </c>
      <c r="P401" s="80" t="s">
        <v>27963</v>
      </c>
      <c r="Q401" s="36" t="s">
        <v>25485</v>
      </c>
      <c r="R401" s="36" t="s">
        <v>233</v>
      </c>
      <c r="S401" s="36" t="s">
        <v>233</v>
      </c>
      <c r="T401" s="36" t="s">
        <v>24981</v>
      </c>
      <c r="U401" s="36" t="s">
        <v>28360</v>
      </c>
      <c r="V401" s="121" t="str">
        <f t="shared" si="6"/>
        <v>Banorte</v>
      </c>
    </row>
    <row r="402" spans="1:22" x14ac:dyDescent="0.35">
      <c r="A402" s="111" t="s">
        <v>30602</v>
      </c>
      <c r="B402" s="37" t="s">
        <v>25564</v>
      </c>
      <c r="C402" s="40" t="s">
        <v>28366</v>
      </c>
      <c r="D402" s="38" t="s">
        <v>949</v>
      </c>
      <c r="E402" s="42" t="s">
        <v>858</v>
      </c>
      <c r="F402" s="35" t="s">
        <v>42</v>
      </c>
      <c r="G402" s="77" t="s">
        <v>27935</v>
      </c>
      <c r="H402" s="78" t="s">
        <v>27928</v>
      </c>
      <c r="I402" s="78" t="s">
        <v>27946</v>
      </c>
      <c r="J402" s="78" t="s">
        <v>27960</v>
      </c>
      <c r="K402" s="42" t="s">
        <v>27961</v>
      </c>
      <c r="L402" s="79" t="s">
        <v>233</v>
      </c>
      <c r="M402" s="80" t="s">
        <v>27962</v>
      </c>
      <c r="N402" s="81" t="s">
        <v>233</v>
      </c>
      <c r="O402" s="81" t="s">
        <v>233</v>
      </c>
      <c r="P402" s="80" t="s">
        <v>27963</v>
      </c>
      <c r="Q402" s="36" t="s">
        <v>25485</v>
      </c>
      <c r="R402" s="36" t="s">
        <v>233</v>
      </c>
      <c r="S402" s="36" t="s">
        <v>233</v>
      </c>
      <c r="T402" s="36" t="s">
        <v>24981</v>
      </c>
      <c r="U402" s="36" t="s">
        <v>28360</v>
      </c>
      <c r="V402" s="121" t="str">
        <f t="shared" si="6"/>
        <v>Bancolombia</v>
      </c>
    </row>
    <row r="403" spans="1:22" x14ac:dyDescent="0.35">
      <c r="A403" s="111" t="s">
        <v>301</v>
      </c>
      <c r="B403" s="37" t="s">
        <v>300</v>
      </c>
      <c r="C403" s="40" t="s">
        <v>1033</v>
      </c>
      <c r="D403" s="38" t="s">
        <v>949</v>
      </c>
      <c r="E403" s="42" t="s">
        <v>858</v>
      </c>
      <c r="F403" s="35" t="s">
        <v>42</v>
      </c>
      <c r="G403" s="77" t="s">
        <v>27935</v>
      </c>
      <c r="H403" s="78" t="s">
        <v>27928</v>
      </c>
      <c r="I403" s="78" t="s">
        <v>27946</v>
      </c>
      <c r="J403" s="78" t="s">
        <v>27960</v>
      </c>
      <c r="K403" s="42" t="s">
        <v>27961</v>
      </c>
      <c r="L403" s="79" t="s">
        <v>233</v>
      </c>
      <c r="M403" s="80" t="s">
        <v>27962</v>
      </c>
      <c r="N403" s="81" t="s">
        <v>233</v>
      </c>
      <c r="O403" s="81">
        <v>1</v>
      </c>
      <c r="P403" s="80" t="s">
        <v>27963</v>
      </c>
      <c r="Q403" s="36" t="s">
        <v>25485</v>
      </c>
      <c r="R403" s="36" t="s">
        <v>233</v>
      </c>
      <c r="S403" s="36" t="s">
        <v>233</v>
      </c>
      <c r="T403" s="36" t="s">
        <v>24981</v>
      </c>
      <c r="U403" s="36" t="s">
        <v>28360</v>
      </c>
      <c r="V403" s="121" t="str">
        <f t="shared" si="6"/>
        <v>Bancolombia</v>
      </c>
    </row>
    <row r="404" spans="1:22" x14ac:dyDescent="0.35">
      <c r="A404" s="111" t="s">
        <v>30603</v>
      </c>
      <c r="B404" s="37" t="s">
        <v>25553</v>
      </c>
      <c r="C404" s="40" t="s">
        <v>28367</v>
      </c>
      <c r="D404" s="38" t="s">
        <v>950</v>
      </c>
      <c r="E404" s="42" t="s">
        <v>858</v>
      </c>
      <c r="F404" s="35" t="s">
        <v>42</v>
      </c>
      <c r="G404" s="77" t="s">
        <v>27935</v>
      </c>
      <c r="H404" s="78" t="s">
        <v>27928</v>
      </c>
      <c r="I404" s="78" t="s">
        <v>27946</v>
      </c>
      <c r="J404" s="78" t="s">
        <v>27960</v>
      </c>
      <c r="K404" s="42" t="s">
        <v>27961</v>
      </c>
      <c r="L404" s="79" t="s">
        <v>233</v>
      </c>
      <c r="M404" s="80" t="s">
        <v>27962</v>
      </c>
      <c r="N404" s="81" t="s">
        <v>233</v>
      </c>
      <c r="O404" s="81" t="s">
        <v>233</v>
      </c>
      <c r="P404" s="80" t="s">
        <v>27963</v>
      </c>
      <c r="Q404" s="36" t="s">
        <v>25485</v>
      </c>
      <c r="R404" s="36" t="s">
        <v>233</v>
      </c>
      <c r="S404" s="36" t="s">
        <v>233</v>
      </c>
      <c r="T404" s="36" t="s">
        <v>24981</v>
      </c>
      <c r="U404" s="36" t="s">
        <v>28360</v>
      </c>
      <c r="V404" s="121" t="str">
        <f t="shared" si="6"/>
        <v>Banorte</v>
      </c>
    </row>
    <row r="405" spans="1:22" x14ac:dyDescent="0.35">
      <c r="A405" s="111" t="s">
        <v>30604</v>
      </c>
      <c r="B405" s="37" t="s">
        <v>25554</v>
      </c>
      <c r="C405" s="40" t="s">
        <v>28368</v>
      </c>
      <c r="D405" s="38" t="s">
        <v>950</v>
      </c>
      <c r="E405" s="42" t="s">
        <v>858</v>
      </c>
      <c r="F405" s="35" t="s">
        <v>42</v>
      </c>
      <c r="G405" s="77" t="s">
        <v>27935</v>
      </c>
      <c r="H405" s="78" t="s">
        <v>27928</v>
      </c>
      <c r="I405" s="78" t="s">
        <v>27946</v>
      </c>
      <c r="J405" s="78" t="s">
        <v>27960</v>
      </c>
      <c r="K405" s="42" t="s">
        <v>27961</v>
      </c>
      <c r="L405" s="79" t="s">
        <v>233</v>
      </c>
      <c r="M405" s="80" t="s">
        <v>27962</v>
      </c>
      <c r="N405" s="81" t="s">
        <v>233</v>
      </c>
      <c r="O405" s="81" t="s">
        <v>233</v>
      </c>
      <c r="P405" s="80" t="s">
        <v>27963</v>
      </c>
      <c r="Q405" s="36" t="s">
        <v>25485</v>
      </c>
      <c r="R405" s="36" t="s">
        <v>233</v>
      </c>
      <c r="S405" s="36" t="s">
        <v>233</v>
      </c>
      <c r="T405" s="36" t="s">
        <v>24981</v>
      </c>
      <c r="U405" s="36" t="s">
        <v>28360</v>
      </c>
      <c r="V405" s="121" t="str">
        <f t="shared" si="6"/>
        <v>Banorte</v>
      </c>
    </row>
    <row r="406" spans="1:22" x14ac:dyDescent="0.35">
      <c r="A406" s="111" t="s">
        <v>30605</v>
      </c>
      <c r="B406" s="37" t="s">
        <v>25562</v>
      </c>
      <c r="C406" s="40" t="s">
        <v>28369</v>
      </c>
      <c r="D406" s="38" t="s">
        <v>949</v>
      </c>
      <c r="E406" s="42" t="s">
        <v>858</v>
      </c>
      <c r="F406" s="35" t="s">
        <v>42</v>
      </c>
      <c r="G406" s="77" t="s">
        <v>27935</v>
      </c>
      <c r="H406" s="78" t="s">
        <v>27928</v>
      </c>
      <c r="I406" s="78" t="s">
        <v>27946</v>
      </c>
      <c r="J406" s="78" t="s">
        <v>27960</v>
      </c>
      <c r="K406" s="42" t="s">
        <v>27961</v>
      </c>
      <c r="L406" s="79" t="s">
        <v>233</v>
      </c>
      <c r="M406" s="80" t="s">
        <v>27962</v>
      </c>
      <c r="N406" s="81" t="s">
        <v>233</v>
      </c>
      <c r="O406" s="81" t="s">
        <v>233</v>
      </c>
      <c r="P406" s="80" t="s">
        <v>27963</v>
      </c>
      <c r="Q406" s="36" t="s">
        <v>25485</v>
      </c>
      <c r="R406" s="36" t="s">
        <v>233</v>
      </c>
      <c r="S406" s="36" t="s">
        <v>233</v>
      </c>
      <c r="T406" s="36" t="s">
        <v>24981</v>
      </c>
      <c r="U406" s="36" t="s">
        <v>28360</v>
      </c>
      <c r="V406" s="121" t="str">
        <f t="shared" si="6"/>
        <v>Bancolombia</v>
      </c>
    </row>
    <row r="407" spans="1:22" x14ac:dyDescent="0.35">
      <c r="A407" s="111" t="s">
        <v>20779</v>
      </c>
      <c r="B407" s="45" t="s">
        <v>25525</v>
      </c>
      <c r="C407" s="88" t="s">
        <v>28370</v>
      </c>
      <c r="D407" s="51" t="s">
        <v>25526</v>
      </c>
      <c r="E407" s="42" t="s">
        <v>858</v>
      </c>
      <c r="F407" s="35" t="s">
        <v>42</v>
      </c>
      <c r="G407" s="77" t="s">
        <v>27935</v>
      </c>
      <c r="H407" s="78" t="s">
        <v>27928</v>
      </c>
      <c r="I407" s="78" t="s">
        <v>27946</v>
      </c>
      <c r="J407" s="78" t="s">
        <v>27960</v>
      </c>
      <c r="K407" s="42" t="s">
        <v>27961</v>
      </c>
      <c r="L407" s="79" t="s">
        <v>233</v>
      </c>
      <c r="M407" s="80" t="s">
        <v>27962</v>
      </c>
      <c r="N407" s="81" t="s">
        <v>233</v>
      </c>
      <c r="O407" s="81" t="s">
        <v>233</v>
      </c>
      <c r="P407" s="80" t="s">
        <v>27963</v>
      </c>
      <c r="Q407" s="36" t="s">
        <v>25485</v>
      </c>
      <c r="R407" s="36" t="s">
        <v>233</v>
      </c>
      <c r="S407" s="36" t="s">
        <v>233</v>
      </c>
      <c r="T407" s="36" t="s">
        <v>24981</v>
      </c>
      <c r="U407" s="36" t="s">
        <v>28360</v>
      </c>
      <c r="V407" s="121" t="str">
        <f t="shared" si="6"/>
        <v>Braskem</v>
      </c>
    </row>
    <row r="408" spans="1:22" x14ac:dyDescent="0.35">
      <c r="A408" s="111" t="s">
        <v>30431</v>
      </c>
      <c r="B408" s="37" t="s">
        <v>25557</v>
      </c>
      <c r="C408" s="40" t="s">
        <v>28371</v>
      </c>
      <c r="D408" s="38" t="s">
        <v>949</v>
      </c>
      <c r="E408" s="42" t="s">
        <v>858</v>
      </c>
      <c r="F408" s="35" t="s">
        <v>42</v>
      </c>
      <c r="G408" s="77" t="s">
        <v>27935</v>
      </c>
      <c r="H408" s="78" t="s">
        <v>27928</v>
      </c>
      <c r="I408" s="78" t="s">
        <v>27946</v>
      </c>
      <c r="J408" s="78" t="s">
        <v>27960</v>
      </c>
      <c r="K408" s="42" t="s">
        <v>27961</v>
      </c>
      <c r="L408" s="79" t="s">
        <v>233</v>
      </c>
      <c r="M408" s="80" t="s">
        <v>27962</v>
      </c>
      <c r="N408" s="81" t="s">
        <v>233</v>
      </c>
      <c r="O408" s="81" t="s">
        <v>233</v>
      </c>
      <c r="P408" s="80" t="s">
        <v>27963</v>
      </c>
      <c r="Q408" s="36" t="s">
        <v>25485</v>
      </c>
      <c r="R408" s="36" t="s">
        <v>233</v>
      </c>
      <c r="S408" s="36" t="s">
        <v>233</v>
      </c>
      <c r="T408" s="36" t="s">
        <v>24981</v>
      </c>
      <c r="U408" s="36" t="s">
        <v>28360</v>
      </c>
      <c r="V408" s="121" t="str">
        <f t="shared" si="6"/>
        <v>Bancolombia</v>
      </c>
    </row>
    <row r="409" spans="1:22" x14ac:dyDescent="0.35">
      <c r="A409" s="111" t="s">
        <v>30431</v>
      </c>
      <c r="B409" s="37" t="s">
        <v>25558</v>
      </c>
      <c r="C409" s="40" t="s">
        <v>28372</v>
      </c>
      <c r="D409" s="38" t="s">
        <v>949</v>
      </c>
      <c r="E409" s="42" t="s">
        <v>858</v>
      </c>
      <c r="F409" s="35" t="s">
        <v>42</v>
      </c>
      <c r="G409" s="77" t="s">
        <v>27935</v>
      </c>
      <c r="H409" s="78" t="s">
        <v>27928</v>
      </c>
      <c r="I409" s="78" t="s">
        <v>27946</v>
      </c>
      <c r="J409" s="78" t="s">
        <v>27960</v>
      </c>
      <c r="K409" s="42" t="s">
        <v>27961</v>
      </c>
      <c r="L409" s="79" t="s">
        <v>233</v>
      </c>
      <c r="M409" s="80" t="s">
        <v>27962</v>
      </c>
      <c r="N409" s="81" t="s">
        <v>233</v>
      </c>
      <c r="O409" s="81" t="s">
        <v>233</v>
      </c>
      <c r="P409" s="80" t="s">
        <v>27963</v>
      </c>
      <c r="Q409" s="36" t="s">
        <v>25485</v>
      </c>
      <c r="R409" s="36" t="s">
        <v>233</v>
      </c>
      <c r="S409" s="36" t="s">
        <v>233</v>
      </c>
      <c r="T409" s="36" t="s">
        <v>24981</v>
      </c>
      <c r="U409" s="36" t="s">
        <v>28360</v>
      </c>
      <c r="V409" s="121" t="str">
        <f t="shared" si="6"/>
        <v>Bancolombia</v>
      </c>
    </row>
    <row r="410" spans="1:22" x14ac:dyDescent="0.35">
      <c r="A410" s="111" t="s">
        <v>30606</v>
      </c>
      <c r="B410" s="37" t="s">
        <v>25560</v>
      </c>
      <c r="C410" s="40" t="s">
        <v>28373</v>
      </c>
      <c r="D410" s="38" t="s">
        <v>949</v>
      </c>
      <c r="E410" s="42" t="s">
        <v>858</v>
      </c>
      <c r="F410" s="35" t="s">
        <v>42</v>
      </c>
      <c r="G410" s="77" t="s">
        <v>27935</v>
      </c>
      <c r="H410" s="78" t="s">
        <v>27928</v>
      </c>
      <c r="I410" s="78" t="s">
        <v>27946</v>
      </c>
      <c r="J410" s="78" t="s">
        <v>27960</v>
      </c>
      <c r="K410" s="42" t="s">
        <v>27961</v>
      </c>
      <c r="L410" s="79" t="s">
        <v>233</v>
      </c>
      <c r="M410" s="80" t="s">
        <v>27962</v>
      </c>
      <c r="N410" s="81" t="s">
        <v>233</v>
      </c>
      <c r="O410" s="81" t="s">
        <v>233</v>
      </c>
      <c r="P410" s="80" t="s">
        <v>27963</v>
      </c>
      <c r="Q410" s="36" t="s">
        <v>25485</v>
      </c>
      <c r="R410" s="36" t="s">
        <v>233</v>
      </c>
      <c r="S410" s="36" t="s">
        <v>233</v>
      </c>
      <c r="T410" s="36" t="s">
        <v>24981</v>
      </c>
      <c r="U410" s="36" t="s">
        <v>28360</v>
      </c>
      <c r="V410" s="121" t="str">
        <f t="shared" si="6"/>
        <v>Bancolombia</v>
      </c>
    </row>
    <row r="411" spans="1:22" x14ac:dyDescent="0.35">
      <c r="A411" s="111" t="s">
        <v>798</v>
      </c>
      <c r="B411" s="37" t="s">
        <v>797</v>
      </c>
      <c r="C411" s="40" t="s">
        <v>1109</v>
      </c>
      <c r="D411" s="38" t="s">
        <v>39</v>
      </c>
      <c r="E411" s="42" t="s">
        <v>858</v>
      </c>
      <c r="F411" s="35" t="s">
        <v>42</v>
      </c>
      <c r="G411" s="77" t="s">
        <v>27935</v>
      </c>
      <c r="H411" s="78" t="s">
        <v>27928</v>
      </c>
      <c r="I411" s="78" t="s">
        <v>27946</v>
      </c>
      <c r="J411" s="78" t="s">
        <v>27960</v>
      </c>
      <c r="K411" s="42" t="s">
        <v>27961</v>
      </c>
      <c r="L411" s="79" t="s">
        <v>233</v>
      </c>
      <c r="M411" s="80" t="s">
        <v>27962</v>
      </c>
      <c r="N411" s="81" t="s">
        <v>233</v>
      </c>
      <c r="O411" s="81">
        <v>1</v>
      </c>
      <c r="P411" s="80" t="s">
        <v>27963</v>
      </c>
      <c r="Q411" s="36" t="s">
        <v>25485</v>
      </c>
      <c r="R411" s="36" t="s">
        <v>233</v>
      </c>
      <c r="S411" s="36" t="s">
        <v>233</v>
      </c>
      <c r="T411" s="36" t="s">
        <v>24981</v>
      </c>
      <c r="U411" s="36" t="s">
        <v>28360</v>
      </c>
      <c r="V411" s="121" t="str">
        <f t="shared" si="6"/>
        <v>Ecopetrol</v>
      </c>
    </row>
    <row r="412" spans="1:22" x14ac:dyDescent="0.35">
      <c r="A412" s="111" t="s">
        <v>793</v>
      </c>
      <c r="B412" s="37" t="s">
        <v>792</v>
      </c>
      <c r="C412" s="40" t="s">
        <v>1110</v>
      </c>
      <c r="D412" s="38" t="s">
        <v>39</v>
      </c>
      <c r="E412" s="42" t="s">
        <v>858</v>
      </c>
      <c r="F412" s="35" t="s">
        <v>42</v>
      </c>
      <c r="G412" s="77" t="s">
        <v>27935</v>
      </c>
      <c r="H412" s="78" t="s">
        <v>27928</v>
      </c>
      <c r="I412" s="78" t="s">
        <v>27946</v>
      </c>
      <c r="J412" s="78" t="s">
        <v>27960</v>
      </c>
      <c r="K412" s="42" t="s">
        <v>27961</v>
      </c>
      <c r="L412" s="79" t="s">
        <v>233</v>
      </c>
      <c r="M412" s="80" t="s">
        <v>27962</v>
      </c>
      <c r="N412" s="81" t="s">
        <v>233</v>
      </c>
      <c r="O412" s="81">
        <v>1</v>
      </c>
      <c r="P412" s="80" t="s">
        <v>27963</v>
      </c>
      <c r="Q412" s="36" t="s">
        <v>25485</v>
      </c>
      <c r="R412" s="36" t="s">
        <v>233</v>
      </c>
      <c r="S412" s="36" t="s">
        <v>233</v>
      </c>
      <c r="T412" s="36" t="s">
        <v>24981</v>
      </c>
      <c r="U412" s="36" t="s">
        <v>28360</v>
      </c>
      <c r="V412" s="121" t="str">
        <f t="shared" si="6"/>
        <v>Ecopetrol</v>
      </c>
    </row>
    <row r="413" spans="1:22" x14ac:dyDescent="0.35">
      <c r="A413" s="111" t="s">
        <v>30607</v>
      </c>
      <c r="B413" s="37" t="s">
        <v>25566</v>
      </c>
      <c r="C413" s="40" t="s">
        <v>28374</v>
      </c>
      <c r="D413" s="38" t="s">
        <v>949</v>
      </c>
      <c r="E413" s="42" t="s">
        <v>858</v>
      </c>
      <c r="F413" s="35" t="s">
        <v>42</v>
      </c>
      <c r="G413" s="77" t="s">
        <v>27935</v>
      </c>
      <c r="H413" s="78" t="s">
        <v>27928</v>
      </c>
      <c r="I413" s="78" t="s">
        <v>27946</v>
      </c>
      <c r="J413" s="78" t="s">
        <v>27960</v>
      </c>
      <c r="K413" s="42" t="s">
        <v>27961</v>
      </c>
      <c r="L413" s="79" t="s">
        <v>233</v>
      </c>
      <c r="M413" s="80" t="s">
        <v>27962</v>
      </c>
      <c r="N413" s="81" t="s">
        <v>233</v>
      </c>
      <c r="O413" s="81" t="s">
        <v>233</v>
      </c>
      <c r="P413" s="80" t="s">
        <v>27963</v>
      </c>
      <c r="Q413" s="36" t="s">
        <v>25485</v>
      </c>
      <c r="R413" s="36" t="s">
        <v>233</v>
      </c>
      <c r="S413" s="36" t="s">
        <v>233</v>
      </c>
      <c r="T413" s="36" t="s">
        <v>24981</v>
      </c>
      <c r="U413" s="36" t="s">
        <v>28360</v>
      </c>
      <c r="V413" s="121" t="str">
        <f t="shared" si="6"/>
        <v>Bancolombia</v>
      </c>
    </row>
    <row r="414" spans="1:22" x14ac:dyDescent="0.35">
      <c r="A414" s="111" t="s">
        <v>30431</v>
      </c>
      <c r="B414" s="37" t="s">
        <v>25568</v>
      </c>
      <c r="C414" s="40" t="s">
        <v>28375</v>
      </c>
      <c r="D414" s="38" t="s">
        <v>15</v>
      </c>
      <c r="E414" s="42" t="s">
        <v>858</v>
      </c>
      <c r="F414" s="35" t="s">
        <v>42</v>
      </c>
      <c r="G414" s="77" t="s">
        <v>27935</v>
      </c>
      <c r="H414" s="78" t="s">
        <v>27928</v>
      </c>
      <c r="I414" s="78" t="s">
        <v>27946</v>
      </c>
      <c r="J414" s="78" t="s">
        <v>27960</v>
      </c>
      <c r="K414" s="42" t="s">
        <v>27961</v>
      </c>
      <c r="L414" s="79" t="s">
        <v>233</v>
      </c>
      <c r="M414" s="80" t="s">
        <v>27962</v>
      </c>
      <c r="N414" s="81" t="s">
        <v>233</v>
      </c>
      <c r="O414" s="81" t="s">
        <v>233</v>
      </c>
      <c r="P414" s="80" t="s">
        <v>27963</v>
      </c>
      <c r="Q414" s="36" t="s">
        <v>25485</v>
      </c>
      <c r="R414" s="36" t="s">
        <v>233</v>
      </c>
      <c r="S414" s="36" t="s">
        <v>233</v>
      </c>
      <c r="T414" s="36" t="s">
        <v>24981</v>
      </c>
      <c r="U414" s="36" t="s">
        <v>28360</v>
      </c>
      <c r="V414" s="121" t="str">
        <f t="shared" si="6"/>
        <v>BBVA Bancomer</v>
      </c>
    </row>
    <row r="415" spans="1:22" x14ac:dyDescent="0.35">
      <c r="A415" s="111" t="s">
        <v>20819</v>
      </c>
      <c r="B415" s="37" t="s">
        <v>25512</v>
      </c>
      <c r="C415" s="40" t="s">
        <v>28342</v>
      </c>
      <c r="D415" s="38" t="s">
        <v>39</v>
      </c>
      <c r="E415" s="42" t="s">
        <v>858</v>
      </c>
      <c r="F415" s="35" t="s">
        <v>42</v>
      </c>
      <c r="G415" s="77" t="s">
        <v>27935</v>
      </c>
      <c r="H415" s="78" t="s">
        <v>27928</v>
      </c>
      <c r="I415" s="78" t="s">
        <v>27946</v>
      </c>
      <c r="J415" s="78" t="s">
        <v>27960</v>
      </c>
      <c r="K415" s="42" t="s">
        <v>27961</v>
      </c>
      <c r="L415" s="79" t="s">
        <v>233</v>
      </c>
      <c r="M415" s="80" t="s">
        <v>27962</v>
      </c>
      <c r="N415" s="81" t="s">
        <v>233</v>
      </c>
      <c r="O415" s="81">
        <v>1</v>
      </c>
      <c r="P415" s="80" t="s">
        <v>27963</v>
      </c>
      <c r="Q415" s="36" t="s">
        <v>25485</v>
      </c>
      <c r="R415" s="36" t="s">
        <v>233</v>
      </c>
      <c r="S415" s="36" t="s">
        <v>233</v>
      </c>
      <c r="T415" s="36" t="s">
        <v>24981</v>
      </c>
      <c r="U415" s="36" t="s">
        <v>28360</v>
      </c>
      <c r="V415" s="121" t="str">
        <f t="shared" si="6"/>
        <v>Ecopetrol</v>
      </c>
    </row>
    <row r="416" spans="1:22" x14ac:dyDescent="0.35">
      <c r="A416" s="111" t="s">
        <v>796</v>
      </c>
      <c r="B416" s="37" t="s">
        <v>795</v>
      </c>
      <c r="C416" s="40" t="s">
        <v>1111</v>
      </c>
      <c r="D416" s="38" t="s">
        <v>39</v>
      </c>
      <c r="E416" s="42" t="s">
        <v>858</v>
      </c>
      <c r="F416" s="35" t="s">
        <v>42</v>
      </c>
      <c r="G416" s="77" t="s">
        <v>27935</v>
      </c>
      <c r="H416" s="78" t="s">
        <v>27928</v>
      </c>
      <c r="I416" s="78" t="s">
        <v>27946</v>
      </c>
      <c r="J416" s="78" t="s">
        <v>27960</v>
      </c>
      <c r="K416" s="42" t="s">
        <v>27961</v>
      </c>
      <c r="L416" s="79" t="s">
        <v>233</v>
      </c>
      <c r="M416" s="80" t="s">
        <v>27962</v>
      </c>
      <c r="N416" s="81" t="s">
        <v>233</v>
      </c>
      <c r="O416" s="81">
        <v>1</v>
      </c>
      <c r="P416" s="80" t="s">
        <v>27963</v>
      </c>
      <c r="Q416" s="36" t="s">
        <v>25485</v>
      </c>
      <c r="R416" s="36" t="s">
        <v>233</v>
      </c>
      <c r="S416" s="36" t="s">
        <v>233</v>
      </c>
      <c r="T416" s="36" t="s">
        <v>24981</v>
      </c>
      <c r="U416" s="36" t="s">
        <v>28360</v>
      </c>
      <c r="V416" s="121" t="str">
        <f t="shared" si="6"/>
        <v>Ecopetrol</v>
      </c>
    </row>
    <row r="417" spans="1:22" x14ac:dyDescent="0.35">
      <c r="A417" s="111" t="s">
        <v>790</v>
      </c>
      <c r="B417" s="37" t="s">
        <v>789</v>
      </c>
      <c r="C417" s="40" t="s">
        <v>28376</v>
      </c>
      <c r="D417" s="38" t="s">
        <v>39</v>
      </c>
      <c r="E417" s="42" t="s">
        <v>858</v>
      </c>
      <c r="F417" s="35" t="s">
        <v>42</v>
      </c>
      <c r="G417" s="77" t="s">
        <v>27935</v>
      </c>
      <c r="H417" s="78" t="s">
        <v>27928</v>
      </c>
      <c r="I417" s="78" t="s">
        <v>27946</v>
      </c>
      <c r="J417" s="78" t="s">
        <v>27960</v>
      </c>
      <c r="K417" s="42" t="s">
        <v>27961</v>
      </c>
      <c r="L417" s="79" t="s">
        <v>233</v>
      </c>
      <c r="M417" s="80" t="s">
        <v>27962</v>
      </c>
      <c r="N417" s="81" t="s">
        <v>233</v>
      </c>
      <c r="O417" s="81">
        <v>1</v>
      </c>
      <c r="P417" s="80" t="s">
        <v>27963</v>
      </c>
      <c r="Q417" s="36" t="s">
        <v>25485</v>
      </c>
      <c r="R417" s="36" t="s">
        <v>233</v>
      </c>
      <c r="S417" s="36" t="s">
        <v>233</v>
      </c>
      <c r="T417" s="36" t="s">
        <v>24981</v>
      </c>
      <c r="U417" s="36" t="s">
        <v>28360</v>
      </c>
      <c r="V417" s="121" t="str">
        <f t="shared" si="6"/>
        <v>Ecopetrol</v>
      </c>
    </row>
    <row r="418" spans="1:22" x14ac:dyDescent="0.35">
      <c r="A418" s="111" t="s">
        <v>30431</v>
      </c>
      <c r="B418" s="37" t="s">
        <v>25571</v>
      </c>
      <c r="C418" s="40" t="s">
        <v>28377</v>
      </c>
      <c r="D418" s="38" t="s">
        <v>15</v>
      </c>
      <c r="E418" s="42" t="s">
        <v>858</v>
      </c>
      <c r="F418" s="35" t="s">
        <v>42</v>
      </c>
      <c r="G418" s="77" t="s">
        <v>27935</v>
      </c>
      <c r="H418" s="78" t="s">
        <v>27928</v>
      </c>
      <c r="I418" s="78" t="s">
        <v>27946</v>
      </c>
      <c r="J418" s="78" t="s">
        <v>27960</v>
      </c>
      <c r="K418" s="42" t="s">
        <v>27961</v>
      </c>
      <c r="L418" s="79" t="s">
        <v>233</v>
      </c>
      <c r="M418" s="80" t="s">
        <v>27962</v>
      </c>
      <c r="N418" s="81" t="s">
        <v>233</v>
      </c>
      <c r="O418" s="81" t="s">
        <v>233</v>
      </c>
      <c r="P418" s="80" t="s">
        <v>27963</v>
      </c>
      <c r="Q418" s="36" t="s">
        <v>25485</v>
      </c>
      <c r="R418" s="36" t="s">
        <v>233</v>
      </c>
      <c r="S418" s="36" t="s">
        <v>233</v>
      </c>
      <c r="T418" s="36" t="s">
        <v>24981</v>
      </c>
      <c r="U418" s="36" t="s">
        <v>28360</v>
      </c>
      <c r="V418" s="121" t="str">
        <f t="shared" si="6"/>
        <v>BBVA Bancomer</v>
      </c>
    </row>
    <row r="419" spans="1:22" x14ac:dyDescent="0.35">
      <c r="A419" s="111" t="s">
        <v>30608</v>
      </c>
      <c r="B419" s="37" t="s">
        <v>25572</v>
      </c>
      <c r="C419" s="40" t="s">
        <v>28378</v>
      </c>
      <c r="D419" s="38" t="s">
        <v>15</v>
      </c>
      <c r="E419" s="42" t="s">
        <v>858</v>
      </c>
      <c r="F419" s="35" t="s">
        <v>42</v>
      </c>
      <c r="G419" s="77" t="s">
        <v>27935</v>
      </c>
      <c r="H419" s="78" t="s">
        <v>27928</v>
      </c>
      <c r="I419" s="78" t="s">
        <v>27946</v>
      </c>
      <c r="J419" s="78" t="s">
        <v>27960</v>
      </c>
      <c r="K419" s="42" t="s">
        <v>27961</v>
      </c>
      <c r="L419" s="79" t="s">
        <v>233</v>
      </c>
      <c r="M419" s="80" t="s">
        <v>27962</v>
      </c>
      <c r="N419" s="81" t="s">
        <v>233</v>
      </c>
      <c r="O419" s="81" t="s">
        <v>233</v>
      </c>
      <c r="P419" s="80" t="s">
        <v>27963</v>
      </c>
      <c r="Q419" s="36" t="s">
        <v>25485</v>
      </c>
      <c r="R419" s="36" t="s">
        <v>233</v>
      </c>
      <c r="S419" s="36" t="s">
        <v>233</v>
      </c>
      <c r="T419" s="36" t="s">
        <v>24981</v>
      </c>
      <c r="U419" s="36" t="s">
        <v>28360</v>
      </c>
      <c r="V419" s="121" t="str">
        <f t="shared" si="6"/>
        <v>BBVA Bancomer</v>
      </c>
    </row>
    <row r="420" spans="1:22" x14ac:dyDescent="0.35">
      <c r="A420" s="111" t="s">
        <v>23705</v>
      </c>
      <c r="B420" s="37" t="s">
        <v>25537</v>
      </c>
      <c r="C420" s="40" t="s">
        <v>28379</v>
      </c>
      <c r="D420" s="38" t="s">
        <v>39</v>
      </c>
      <c r="E420" s="42" t="s">
        <v>858</v>
      </c>
      <c r="F420" s="35" t="s">
        <v>42</v>
      </c>
      <c r="G420" s="77" t="s">
        <v>27935</v>
      </c>
      <c r="H420" s="78" t="s">
        <v>27928</v>
      </c>
      <c r="I420" s="78" t="s">
        <v>27946</v>
      </c>
      <c r="J420" s="78" t="s">
        <v>27960</v>
      </c>
      <c r="K420" s="42" t="s">
        <v>27961</v>
      </c>
      <c r="L420" s="79" t="s">
        <v>233</v>
      </c>
      <c r="M420" s="80" t="s">
        <v>27962</v>
      </c>
      <c r="N420" s="81" t="s">
        <v>233</v>
      </c>
      <c r="O420" s="81" t="s">
        <v>233</v>
      </c>
      <c r="P420" s="80" t="s">
        <v>27963</v>
      </c>
      <c r="Q420" s="36" t="s">
        <v>25485</v>
      </c>
      <c r="R420" s="36" t="s">
        <v>233</v>
      </c>
      <c r="S420" s="36" t="s">
        <v>233</v>
      </c>
      <c r="T420" s="36" t="s">
        <v>24981</v>
      </c>
      <c r="U420" s="36" t="s">
        <v>28360</v>
      </c>
      <c r="V420" s="121" t="str">
        <f t="shared" si="6"/>
        <v>Ecopetrol</v>
      </c>
    </row>
    <row r="421" spans="1:22" x14ac:dyDescent="0.35">
      <c r="A421" s="111" t="s">
        <v>299</v>
      </c>
      <c r="B421" s="37" t="s">
        <v>298</v>
      </c>
      <c r="C421" s="40" t="s">
        <v>1038</v>
      </c>
      <c r="D421" s="38" t="s">
        <v>951</v>
      </c>
      <c r="E421" s="42" t="s">
        <v>858</v>
      </c>
      <c r="F421" s="35" t="s">
        <v>42</v>
      </c>
      <c r="G421" s="77" t="s">
        <v>27935</v>
      </c>
      <c r="H421" s="78" t="s">
        <v>27928</v>
      </c>
      <c r="I421" s="78" t="s">
        <v>27946</v>
      </c>
      <c r="J421" s="78" t="s">
        <v>27960</v>
      </c>
      <c r="K421" s="42" t="s">
        <v>27961</v>
      </c>
      <c r="L421" s="79" t="s">
        <v>233</v>
      </c>
      <c r="M421" s="80" t="s">
        <v>27962</v>
      </c>
      <c r="N421" s="81" t="s">
        <v>233</v>
      </c>
      <c r="O421" s="81">
        <v>1</v>
      </c>
      <c r="P421" s="80" t="s">
        <v>27963</v>
      </c>
      <c r="Q421" s="36" t="s">
        <v>25485</v>
      </c>
      <c r="R421" s="36" t="s">
        <v>233</v>
      </c>
      <c r="S421" s="36" t="s">
        <v>233</v>
      </c>
      <c r="T421" s="36" t="s">
        <v>24981</v>
      </c>
      <c r="U421" s="36" t="s">
        <v>28360</v>
      </c>
      <c r="V421" s="121" t="str">
        <f t="shared" si="6"/>
        <v>Aval</v>
      </c>
    </row>
    <row r="422" spans="1:22" x14ac:dyDescent="0.35">
      <c r="A422" s="111" t="s">
        <v>30431</v>
      </c>
      <c r="B422" s="37" t="s">
        <v>25575</v>
      </c>
      <c r="C422" s="40" t="s">
        <v>28380</v>
      </c>
      <c r="D422" s="38" t="s">
        <v>951</v>
      </c>
      <c r="E422" s="42" t="s">
        <v>858</v>
      </c>
      <c r="F422" s="35" t="s">
        <v>42</v>
      </c>
      <c r="G422" s="77" t="s">
        <v>27935</v>
      </c>
      <c r="H422" s="78" t="s">
        <v>27928</v>
      </c>
      <c r="I422" s="78" t="s">
        <v>27946</v>
      </c>
      <c r="J422" s="78" t="s">
        <v>27960</v>
      </c>
      <c r="K422" s="42" t="s">
        <v>27961</v>
      </c>
      <c r="L422" s="79" t="s">
        <v>233</v>
      </c>
      <c r="M422" s="80" t="s">
        <v>27962</v>
      </c>
      <c r="N422" s="81" t="s">
        <v>233</v>
      </c>
      <c r="O422" s="81" t="s">
        <v>233</v>
      </c>
      <c r="P422" s="80" t="s">
        <v>27963</v>
      </c>
      <c r="Q422" s="36" t="s">
        <v>25485</v>
      </c>
      <c r="R422" s="36" t="s">
        <v>233</v>
      </c>
      <c r="S422" s="36" t="s">
        <v>233</v>
      </c>
      <c r="T422" s="36" t="s">
        <v>24981</v>
      </c>
      <c r="U422" s="36" t="s">
        <v>28360</v>
      </c>
      <c r="V422" s="121" t="str">
        <f t="shared" si="6"/>
        <v>Aval</v>
      </c>
    </row>
    <row r="423" spans="1:22" x14ac:dyDescent="0.35">
      <c r="A423" s="111" t="s">
        <v>30609</v>
      </c>
      <c r="B423" s="37" t="s">
        <v>25576</v>
      </c>
      <c r="C423" s="40" t="s">
        <v>28381</v>
      </c>
      <c r="D423" s="38" t="s">
        <v>951</v>
      </c>
      <c r="E423" s="42" t="s">
        <v>858</v>
      </c>
      <c r="F423" s="35" t="s">
        <v>42</v>
      </c>
      <c r="G423" s="77" t="s">
        <v>27935</v>
      </c>
      <c r="H423" s="78" t="s">
        <v>27928</v>
      </c>
      <c r="I423" s="78" t="s">
        <v>27946</v>
      </c>
      <c r="J423" s="78" t="s">
        <v>27960</v>
      </c>
      <c r="K423" s="42" t="s">
        <v>27961</v>
      </c>
      <c r="L423" s="79" t="s">
        <v>233</v>
      </c>
      <c r="M423" s="80" t="s">
        <v>27962</v>
      </c>
      <c r="N423" s="81" t="s">
        <v>233</v>
      </c>
      <c r="O423" s="81" t="s">
        <v>233</v>
      </c>
      <c r="P423" s="80" t="s">
        <v>27963</v>
      </c>
      <c r="Q423" s="36" t="s">
        <v>25485</v>
      </c>
      <c r="R423" s="36" t="s">
        <v>233</v>
      </c>
      <c r="S423" s="36" t="s">
        <v>233</v>
      </c>
      <c r="T423" s="36" t="s">
        <v>24981</v>
      </c>
      <c r="U423" s="36" t="s">
        <v>28360</v>
      </c>
      <c r="V423" s="121" t="str">
        <f t="shared" si="6"/>
        <v>Aval</v>
      </c>
    </row>
    <row r="424" spans="1:22" x14ac:dyDescent="0.35">
      <c r="A424" s="111" t="s">
        <v>30610</v>
      </c>
      <c r="B424" s="37" t="s">
        <v>25578</v>
      </c>
      <c r="C424" s="40" t="s">
        <v>25600</v>
      </c>
      <c r="D424" s="38" t="s">
        <v>25600</v>
      </c>
      <c r="E424" s="42" t="s">
        <v>858</v>
      </c>
      <c r="F424" s="35" t="s">
        <v>42</v>
      </c>
      <c r="G424" s="77" t="s">
        <v>27935</v>
      </c>
      <c r="H424" s="78" t="s">
        <v>27928</v>
      </c>
      <c r="I424" s="78" t="s">
        <v>27946</v>
      </c>
      <c r="J424" s="78" t="s">
        <v>27960</v>
      </c>
      <c r="K424" s="42" t="s">
        <v>27961</v>
      </c>
      <c r="L424" s="79" t="s">
        <v>233</v>
      </c>
      <c r="M424" s="80" t="s">
        <v>27962</v>
      </c>
      <c r="N424" s="81" t="s">
        <v>233</v>
      </c>
      <c r="O424" s="81" t="s">
        <v>233</v>
      </c>
      <c r="P424" s="80" t="s">
        <v>27963</v>
      </c>
      <c r="Q424" s="36" t="s">
        <v>25485</v>
      </c>
      <c r="R424" s="36" t="s">
        <v>233</v>
      </c>
      <c r="S424" s="36" t="s">
        <v>233</v>
      </c>
      <c r="T424" s="36" t="s">
        <v>24981</v>
      </c>
      <c r="U424" s="36" t="s">
        <v>28360</v>
      </c>
      <c r="V424" s="121" t="str">
        <f t="shared" si="6"/>
        <v>GRUPOS 5 1/2 04/29/2026</v>
      </c>
    </row>
    <row r="425" spans="1:22" x14ac:dyDescent="0.35">
      <c r="A425" s="111" t="s">
        <v>30611</v>
      </c>
      <c r="B425" s="37" t="s">
        <v>25579</v>
      </c>
      <c r="C425" s="40" t="s">
        <v>28382</v>
      </c>
      <c r="D425" s="38" t="s">
        <v>20816</v>
      </c>
      <c r="E425" s="42" t="s">
        <v>858</v>
      </c>
      <c r="F425" s="35" t="s">
        <v>42</v>
      </c>
      <c r="G425" s="77" t="s">
        <v>27935</v>
      </c>
      <c r="H425" s="78" t="s">
        <v>27928</v>
      </c>
      <c r="I425" s="78" t="s">
        <v>27946</v>
      </c>
      <c r="J425" s="78" t="s">
        <v>27960</v>
      </c>
      <c r="K425" s="42" t="s">
        <v>27961</v>
      </c>
      <c r="L425" s="79" t="s">
        <v>233</v>
      </c>
      <c r="M425" s="80" t="s">
        <v>27962</v>
      </c>
      <c r="N425" s="81" t="s">
        <v>233</v>
      </c>
      <c r="O425" s="81" t="s">
        <v>233</v>
      </c>
      <c r="P425" s="80" t="s">
        <v>27963</v>
      </c>
      <c r="Q425" s="36" t="s">
        <v>25485</v>
      </c>
      <c r="R425" s="36" t="s">
        <v>233</v>
      </c>
      <c r="S425" s="36" t="s">
        <v>233</v>
      </c>
      <c r="T425" s="36" t="s">
        <v>24981</v>
      </c>
      <c r="U425" s="36" t="s">
        <v>28360</v>
      </c>
      <c r="V425" s="121" t="str">
        <f t="shared" si="6"/>
        <v>Banco Davivienda S.A.</v>
      </c>
    </row>
    <row r="426" spans="1:22" x14ac:dyDescent="0.35">
      <c r="A426" s="111" t="s">
        <v>30431</v>
      </c>
      <c r="B426" s="37" t="s">
        <v>25580</v>
      </c>
      <c r="C426" s="40" t="s">
        <v>28383</v>
      </c>
      <c r="D426" s="38" t="s">
        <v>25603</v>
      </c>
      <c r="E426" s="42" t="s">
        <v>858</v>
      </c>
      <c r="F426" s="35" t="s">
        <v>42</v>
      </c>
      <c r="G426" s="77" t="s">
        <v>27935</v>
      </c>
      <c r="H426" s="78" t="s">
        <v>27928</v>
      </c>
      <c r="I426" s="78" t="s">
        <v>27946</v>
      </c>
      <c r="J426" s="78" t="s">
        <v>27960</v>
      </c>
      <c r="K426" s="42" t="s">
        <v>27961</v>
      </c>
      <c r="L426" s="79" t="s">
        <v>233</v>
      </c>
      <c r="M426" s="80" t="s">
        <v>27962</v>
      </c>
      <c r="N426" s="81" t="s">
        <v>233</v>
      </c>
      <c r="O426" s="81" t="s">
        <v>233</v>
      </c>
      <c r="P426" s="80" t="s">
        <v>27963</v>
      </c>
      <c r="Q426" s="36" t="s">
        <v>25485</v>
      </c>
      <c r="R426" s="36" t="s">
        <v>233</v>
      </c>
      <c r="S426" s="36" t="s">
        <v>233</v>
      </c>
      <c r="T426" s="36" t="s">
        <v>24981</v>
      </c>
      <c r="U426" s="36" t="s">
        <v>28360</v>
      </c>
      <c r="V426" s="121" t="str">
        <f t="shared" si="6"/>
        <v>Banco de Bogotá</v>
      </c>
    </row>
    <row r="427" spans="1:22" x14ac:dyDescent="0.35">
      <c r="A427" s="111" t="s">
        <v>30612</v>
      </c>
      <c r="B427" s="37" t="s">
        <v>25581</v>
      </c>
      <c r="C427" s="40" t="s">
        <v>28384</v>
      </c>
      <c r="D427" s="38" t="s">
        <v>25603</v>
      </c>
      <c r="E427" s="42" t="s">
        <v>858</v>
      </c>
      <c r="F427" s="35" t="s">
        <v>42</v>
      </c>
      <c r="G427" s="77" t="s">
        <v>27935</v>
      </c>
      <c r="H427" s="78" t="s">
        <v>27928</v>
      </c>
      <c r="I427" s="78" t="s">
        <v>27946</v>
      </c>
      <c r="J427" s="78" t="s">
        <v>27960</v>
      </c>
      <c r="K427" s="42" t="s">
        <v>27961</v>
      </c>
      <c r="L427" s="79" t="s">
        <v>233</v>
      </c>
      <c r="M427" s="80" t="s">
        <v>27962</v>
      </c>
      <c r="N427" s="81" t="s">
        <v>233</v>
      </c>
      <c r="O427" s="81" t="s">
        <v>233</v>
      </c>
      <c r="P427" s="80" t="s">
        <v>27963</v>
      </c>
      <c r="Q427" s="36" t="s">
        <v>25485</v>
      </c>
      <c r="R427" s="36" t="s">
        <v>233</v>
      </c>
      <c r="S427" s="36" t="s">
        <v>233</v>
      </c>
      <c r="T427" s="36" t="s">
        <v>24981</v>
      </c>
      <c r="U427" s="36" t="s">
        <v>28360</v>
      </c>
      <c r="V427" s="121" t="str">
        <f t="shared" si="6"/>
        <v>Banco de Bogotá</v>
      </c>
    </row>
    <row r="428" spans="1:22" x14ac:dyDescent="0.35">
      <c r="A428" s="111" t="s">
        <v>30431</v>
      </c>
      <c r="B428" s="37" t="s">
        <v>25582</v>
      </c>
      <c r="C428" s="40" t="s">
        <v>28385</v>
      </c>
      <c r="D428" s="38" t="s">
        <v>25606</v>
      </c>
      <c r="E428" s="42" t="s">
        <v>858</v>
      </c>
      <c r="F428" s="35" t="s">
        <v>42</v>
      </c>
      <c r="G428" s="77" t="s">
        <v>27935</v>
      </c>
      <c r="H428" s="78" t="s">
        <v>27928</v>
      </c>
      <c r="I428" s="78" t="s">
        <v>27946</v>
      </c>
      <c r="J428" s="78" t="s">
        <v>27960</v>
      </c>
      <c r="K428" s="42" t="s">
        <v>27961</v>
      </c>
      <c r="L428" s="79" t="s">
        <v>233</v>
      </c>
      <c r="M428" s="80" t="s">
        <v>27962</v>
      </c>
      <c r="N428" s="81" t="s">
        <v>233</v>
      </c>
      <c r="O428" s="81" t="s">
        <v>233</v>
      </c>
      <c r="P428" s="80" t="s">
        <v>27963</v>
      </c>
      <c r="Q428" s="36" t="s">
        <v>25485</v>
      </c>
      <c r="R428" s="36" t="s">
        <v>233</v>
      </c>
      <c r="S428" s="36" t="s">
        <v>233</v>
      </c>
      <c r="T428" s="36" t="s">
        <v>24981</v>
      </c>
      <c r="U428" s="36" t="s">
        <v>28360</v>
      </c>
      <c r="V428" s="121" t="str">
        <f t="shared" si="6"/>
        <v>Banco BTG Pactual S.A.</v>
      </c>
    </row>
    <row r="429" spans="1:22" x14ac:dyDescent="0.35">
      <c r="A429" s="111" t="s">
        <v>30613</v>
      </c>
      <c r="B429" s="37" t="s">
        <v>25608</v>
      </c>
      <c r="C429" s="40" t="s">
        <v>28386</v>
      </c>
      <c r="D429" s="38" t="s">
        <v>25609</v>
      </c>
      <c r="E429" s="42" t="s">
        <v>858</v>
      </c>
      <c r="F429" s="35" t="s">
        <v>42</v>
      </c>
      <c r="G429" s="77" t="s">
        <v>27935</v>
      </c>
      <c r="H429" s="78" t="s">
        <v>27928</v>
      </c>
      <c r="I429" s="78" t="s">
        <v>27946</v>
      </c>
      <c r="J429" s="78" t="s">
        <v>27960</v>
      </c>
      <c r="K429" s="42" t="s">
        <v>27961</v>
      </c>
      <c r="L429" s="79" t="s">
        <v>233</v>
      </c>
      <c r="M429" s="80" t="s">
        <v>27962</v>
      </c>
      <c r="N429" s="81" t="s">
        <v>233</v>
      </c>
      <c r="O429" s="81" t="s">
        <v>233</v>
      </c>
      <c r="P429" s="80" t="s">
        <v>27963</v>
      </c>
      <c r="Q429" s="36" t="s">
        <v>25485</v>
      </c>
      <c r="R429" s="36" t="s">
        <v>233</v>
      </c>
      <c r="S429" s="36" t="s">
        <v>233</v>
      </c>
      <c r="T429" s="36" t="s">
        <v>24981</v>
      </c>
      <c r="U429" s="36" t="s">
        <v>28360</v>
      </c>
      <c r="V429" s="121" t="str">
        <f t="shared" si="6"/>
        <v>Grupo Energia Bogota</v>
      </c>
    </row>
    <row r="430" spans="1:22" x14ac:dyDescent="0.35">
      <c r="A430" s="111" t="s">
        <v>30431</v>
      </c>
      <c r="B430" s="37" t="s">
        <v>25583</v>
      </c>
      <c r="C430" s="40" t="s">
        <v>28387</v>
      </c>
      <c r="D430" s="38" t="s">
        <v>25611</v>
      </c>
      <c r="E430" s="42" t="s">
        <v>858</v>
      </c>
      <c r="F430" s="35" t="s">
        <v>42</v>
      </c>
      <c r="G430" s="77" t="s">
        <v>27935</v>
      </c>
      <c r="H430" s="78" t="s">
        <v>27928</v>
      </c>
      <c r="I430" s="78" t="s">
        <v>27946</v>
      </c>
      <c r="J430" s="78" t="s">
        <v>27960</v>
      </c>
      <c r="K430" s="42" t="s">
        <v>27961</v>
      </c>
      <c r="L430" s="79" t="s">
        <v>233</v>
      </c>
      <c r="M430" s="80" t="s">
        <v>27962</v>
      </c>
      <c r="N430" s="81" t="s">
        <v>233</v>
      </c>
      <c r="O430" s="81" t="s">
        <v>233</v>
      </c>
      <c r="P430" s="80" t="s">
        <v>27963</v>
      </c>
      <c r="Q430" s="36" t="s">
        <v>25485</v>
      </c>
      <c r="R430" s="36" t="s">
        <v>233</v>
      </c>
      <c r="S430" s="36" t="s">
        <v>233</v>
      </c>
      <c r="T430" s="36" t="s">
        <v>24981</v>
      </c>
      <c r="U430" s="36" t="s">
        <v>28360</v>
      </c>
      <c r="V430" s="121" t="str">
        <f t="shared" si="6"/>
        <v>Corp Group Banking S.A.</v>
      </c>
    </row>
    <row r="431" spans="1:22" x14ac:dyDescent="0.35">
      <c r="A431" s="111" t="s">
        <v>30614</v>
      </c>
      <c r="B431" s="37" t="s">
        <v>25584</v>
      </c>
      <c r="C431" s="40" t="s">
        <v>28388</v>
      </c>
      <c r="D431" s="38" t="s">
        <v>28389</v>
      </c>
      <c r="E431" s="42" t="s">
        <v>858</v>
      </c>
      <c r="F431" s="35" t="s">
        <v>42</v>
      </c>
      <c r="G431" s="77" t="s">
        <v>27935</v>
      </c>
      <c r="H431" s="78" t="s">
        <v>27928</v>
      </c>
      <c r="I431" s="78" t="s">
        <v>27946</v>
      </c>
      <c r="J431" s="78" t="s">
        <v>27960</v>
      </c>
      <c r="K431" s="42" t="s">
        <v>27961</v>
      </c>
      <c r="L431" s="79" t="s">
        <v>233</v>
      </c>
      <c r="M431" s="80" t="s">
        <v>27962</v>
      </c>
      <c r="N431" s="81" t="s">
        <v>233</v>
      </c>
      <c r="O431" s="81" t="s">
        <v>233</v>
      </c>
      <c r="P431" s="80" t="s">
        <v>27963</v>
      </c>
      <c r="Q431" s="36" t="s">
        <v>25485</v>
      </c>
      <c r="R431" s="36" t="s">
        <v>233</v>
      </c>
      <c r="S431" s="36" t="s">
        <v>233</v>
      </c>
      <c r="T431" s="36" t="s">
        <v>24981</v>
      </c>
      <c r="U431" s="36" t="s">
        <v>28360</v>
      </c>
      <c r="V431" s="121" t="str">
        <f t="shared" si="6"/>
        <v>Banco Santander México</v>
      </c>
    </row>
    <row r="432" spans="1:22" x14ac:dyDescent="0.35">
      <c r="A432" s="111" t="s">
        <v>30431</v>
      </c>
      <c r="B432" s="37" t="s">
        <v>25585</v>
      </c>
      <c r="C432" s="40" t="s">
        <v>28352</v>
      </c>
      <c r="D432" s="38" t="s">
        <v>24989</v>
      </c>
      <c r="E432" s="42" t="s">
        <v>858</v>
      </c>
      <c r="F432" s="35" t="s">
        <v>42</v>
      </c>
      <c r="G432" s="77" t="s">
        <v>27935</v>
      </c>
      <c r="H432" s="78" t="s">
        <v>27928</v>
      </c>
      <c r="I432" s="78" t="s">
        <v>27946</v>
      </c>
      <c r="J432" s="78" t="s">
        <v>27960</v>
      </c>
      <c r="K432" s="42" t="s">
        <v>27961</v>
      </c>
      <c r="L432" s="79" t="s">
        <v>233</v>
      </c>
      <c r="M432" s="80" t="s">
        <v>27962</v>
      </c>
      <c r="N432" s="81" t="s">
        <v>233</v>
      </c>
      <c r="O432" s="81" t="s">
        <v>233</v>
      </c>
      <c r="P432" s="80" t="s">
        <v>27963</v>
      </c>
      <c r="Q432" s="36" t="s">
        <v>25485</v>
      </c>
      <c r="R432" s="36" t="s">
        <v>233</v>
      </c>
      <c r="S432" s="36" t="s">
        <v>233</v>
      </c>
      <c r="T432" s="36" t="s">
        <v>24981</v>
      </c>
      <c r="U432" s="36" t="s">
        <v>28390</v>
      </c>
      <c r="V432" s="121" t="str">
        <f t="shared" si="6"/>
        <v>Inkia Energy Limited</v>
      </c>
    </row>
    <row r="433" spans="1:22" x14ac:dyDescent="0.35">
      <c r="A433" s="111" t="s">
        <v>30431</v>
      </c>
      <c r="B433" s="37" t="s">
        <v>25587</v>
      </c>
      <c r="C433" s="40" t="s">
        <v>28352</v>
      </c>
      <c r="D433" s="38" t="s">
        <v>24989</v>
      </c>
      <c r="E433" s="42" t="s">
        <v>858</v>
      </c>
      <c r="F433" s="35" t="s">
        <v>42</v>
      </c>
      <c r="G433" s="77" t="s">
        <v>27935</v>
      </c>
      <c r="H433" s="78" t="s">
        <v>27928</v>
      </c>
      <c r="I433" s="78" t="s">
        <v>27946</v>
      </c>
      <c r="J433" s="78" t="s">
        <v>27960</v>
      </c>
      <c r="K433" s="42" t="s">
        <v>27961</v>
      </c>
      <c r="L433" s="79" t="s">
        <v>233</v>
      </c>
      <c r="M433" s="80" t="s">
        <v>27962</v>
      </c>
      <c r="N433" s="81" t="s">
        <v>233</v>
      </c>
      <c r="O433" s="81" t="s">
        <v>233</v>
      </c>
      <c r="P433" s="80" t="s">
        <v>27963</v>
      </c>
      <c r="Q433" s="36" t="s">
        <v>25485</v>
      </c>
      <c r="R433" s="36" t="s">
        <v>233</v>
      </c>
      <c r="S433" s="36" t="s">
        <v>233</v>
      </c>
      <c r="T433" s="36" t="s">
        <v>24981</v>
      </c>
      <c r="U433" s="36" t="s">
        <v>28390</v>
      </c>
      <c r="V433" s="121" t="str">
        <f t="shared" si="6"/>
        <v>Inkia Energy Limited</v>
      </c>
    </row>
    <row r="434" spans="1:22" x14ac:dyDescent="0.35">
      <c r="A434" s="111" t="s">
        <v>23707</v>
      </c>
      <c r="B434" s="37" t="s">
        <v>25590</v>
      </c>
      <c r="C434" s="40" t="s">
        <v>28391</v>
      </c>
      <c r="D434" s="38" t="s">
        <v>970</v>
      </c>
      <c r="E434" s="42" t="s">
        <v>858</v>
      </c>
      <c r="F434" s="35" t="s">
        <v>42</v>
      </c>
      <c r="G434" s="77" t="s">
        <v>27935</v>
      </c>
      <c r="H434" s="78" t="s">
        <v>27928</v>
      </c>
      <c r="I434" s="78" t="s">
        <v>27946</v>
      </c>
      <c r="J434" s="78" t="s">
        <v>27960</v>
      </c>
      <c r="K434" s="42" t="s">
        <v>27961</v>
      </c>
      <c r="L434" s="79" t="s">
        <v>233</v>
      </c>
      <c r="M434" s="80" t="s">
        <v>27962</v>
      </c>
      <c r="N434" s="81" t="s">
        <v>233</v>
      </c>
      <c r="O434" s="81" t="s">
        <v>233</v>
      </c>
      <c r="P434" s="80" t="s">
        <v>27963</v>
      </c>
      <c r="Q434" s="36" t="s">
        <v>25485</v>
      </c>
      <c r="R434" s="36"/>
      <c r="S434" s="36"/>
      <c r="T434" s="36" t="s">
        <v>24981</v>
      </c>
      <c r="U434" s="36" t="s">
        <v>27964</v>
      </c>
      <c r="V434" s="121" t="str">
        <f t="shared" si="6"/>
        <v>Emp. Públicas Medellin</v>
      </c>
    </row>
    <row r="435" spans="1:22" x14ac:dyDescent="0.35">
      <c r="A435" s="111" t="s">
        <v>30615</v>
      </c>
      <c r="B435" s="37" t="s">
        <v>25589</v>
      </c>
      <c r="C435" s="40" t="s">
        <v>28392</v>
      </c>
      <c r="D435" s="38" t="s">
        <v>25616</v>
      </c>
      <c r="E435" s="42" t="s">
        <v>858</v>
      </c>
      <c r="F435" s="35" t="s">
        <v>42</v>
      </c>
      <c r="G435" s="77" t="s">
        <v>27935</v>
      </c>
      <c r="H435" s="78" t="s">
        <v>27928</v>
      </c>
      <c r="I435" s="78" t="s">
        <v>27946</v>
      </c>
      <c r="J435" s="78" t="s">
        <v>27960</v>
      </c>
      <c r="K435" s="42" t="s">
        <v>27961</v>
      </c>
      <c r="L435" s="79" t="s">
        <v>233</v>
      </c>
      <c r="M435" s="80" t="s">
        <v>27962</v>
      </c>
      <c r="N435" s="81" t="s">
        <v>233</v>
      </c>
      <c r="O435" s="81" t="s">
        <v>233</v>
      </c>
      <c r="P435" s="80" t="s">
        <v>27963</v>
      </c>
      <c r="Q435" s="36" t="s">
        <v>25485</v>
      </c>
      <c r="R435" s="36" t="s">
        <v>233</v>
      </c>
      <c r="S435" s="36" t="s">
        <v>233</v>
      </c>
      <c r="T435" s="36" t="s">
        <v>24981</v>
      </c>
      <c r="U435" s="36" t="s">
        <v>27964</v>
      </c>
      <c r="V435" s="121" t="str">
        <f t="shared" si="6"/>
        <v>Lan Airlines</v>
      </c>
    </row>
    <row r="436" spans="1:22" x14ac:dyDescent="0.35">
      <c r="A436" s="111" t="s">
        <v>30616</v>
      </c>
      <c r="B436" s="37" t="s">
        <v>25591</v>
      </c>
      <c r="C436" s="40" t="s">
        <v>28393</v>
      </c>
      <c r="D436" s="38" t="s">
        <v>970</v>
      </c>
      <c r="E436" s="42" t="s">
        <v>858</v>
      </c>
      <c r="F436" s="35" t="s">
        <v>42</v>
      </c>
      <c r="G436" s="77" t="s">
        <v>27935</v>
      </c>
      <c r="H436" s="78" t="s">
        <v>27928</v>
      </c>
      <c r="I436" s="78" t="s">
        <v>27946</v>
      </c>
      <c r="J436" s="78" t="s">
        <v>27960</v>
      </c>
      <c r="K436" s="42" t="s">
        <v>27961</v>
      </c>
      <c r="L436" s="79" t="s">
        <v>233</v>
      </c>
      <c r="M436" s="80" t="s">
        <v>27962</v>
      </c>
      <c r="N436" s="81" t="s">
        <v>233</v>
      </c>
      <c r="O436" s="81" t="s">
        <v>233</v>
      </c>
      <c r="P436" s="80" t="s">
        <v>27963</v>
      </c>
      <c r="Q436" s="36" t="s">
        <v>25485</v>
      </c>
      <c r="R436" s="36"/>
      <c r="S436" s="36"/>
      <c r="T436" s="36" t="s">
        <v>24981</v>
      </c>
      <c r="U436" s="36" t="s">
        <v>27964</v>
      </c>
      <c r="V436" s="121" t="str">
        <f t="shared" si="6"/>
        <v>Emp. Públicas Medellin</v>
      </c>
    </row>
    <row r="437" spans="1:22" x14ac:dyDescent="0.35">
      <c r="A437" s="111" t="s">
        <v>30617</v>
      </c>
      <c r="B437" s="37" t="s">
        <v>25588</v>
      </c>
      <c r="C437" s="91" t="s">
        <v>28394</v>
      </c>
      <c r="D437" s="38" t="s">
        <v>24989</v>
      </c>
      <c r="E437" s="42" t="s">
        <v>858</v>
      </c>
      <c r="F437" s="35" t="s">
        <v>42</v>
      </c>
      <c r="G437" s="77" t="s">
        <v>27935</v>
      </c>
      <c r="H437" s="78" t="s">
        <v>27928</v>
      </c>
      <c r="I437" s="78" t="s">
        <v>27946</v>
      </c>
      <c r="J437" s="78" t="s">
        <v>27960</v>
      </c>
      <c r="K437" s="42" t="s">
        <v>27961</v>
      </c>
      <c r="L437" s="79" t="s">
        <v>233</v>
      </c>
      <c r="M437" s="80" t="s">
        <v>27962</v>
      </c>
      <c r="N437" s="81" t="s">
        <v>233</v>
      </c>
      <c r="O437" s="81" t="s">
        <v>233</v>
      </c>
      <c r="P437" s="80" t="s">
        <v>27963</v>
      </c>
      <c r="Q437" s="36" t="s">
        <v>25485</v>
      </c>
      <c r="R437" s="36"/>
      <c r="S437" s="36"/>
      <c r="T437" s="36" t="s">
        <v>24981</v>
      </c>
      <c r="U437" s="36" t="s">
        <v>27964</v>
      </c>
      <c r="V437" s="121" t="str">
        <f t="shared" si="6"/>
        <v>Inkia Energy Limited</v>
      </c>
    </row>
    <row r="438" spans="1:22" x14ac:dyDescent="0.35">
      <c r="A438" s="111" t="s">
        <v>30431</v>
      </c>
      <c r="B438" s="37" t="s">
        <v>25592</v>
      </c>
      <c r="C438" s="40" t="s">
        <v>28395</v>
      </c>
      <c r="D438" s="38" t="s">
        <v>970</v>
      </c>
      <c r="E438" s="42" t="s">
        <v>858</v>
      </c>
      <c r="F438" s="35" t="s">
        <v>42</v>
      </c>
      <c r="G438" s="77" t="s">
        <v>27935</v>
      </c>
      <c r="H438" s="78" t="s">
        <v>27928</v>
      </c>
      <c r="I438" s="78" t="s">
        <v>27946</v>
      </c>
      <c r="J438" s="78" t="s">
        <v>27960</v>
      </c>
      <c r="K438" s="42" t="s">
        <v>27961</v>
      </c>
      <c r="L438" s="79" t="s">
        <v>233</v>
      </c>
      <c r="M438" s="80" t="s">
        <v>27962</v>
      </c>
      <c r="N438" s="81" t="s">
        <v>233</v>
      </c>
      <c r="O438" s="81" t="s">
        <v>233</v>
      </c>
      <c r="P438" s="80" t="s">
        <v>27963</v>
      </c>
      <c r="Q438" s="36" t="s">
        <v>25485</v>
      </c>
      <c r="R438" s="36"/>
      <c r="S438" s="36"/>
      <c r="T438" s="36" t="s">
        <v>24981</v>
      </c>
      <c r="U438" s="36" t="s">
        <v>27964</v>
      </c>
      <c r="V438" s="121" t="str">
        <f t="shared" si="6"/>
        <v>Emp. Públicas Medellin</v>
      </c>
    </row>
    <row r="439" spans="1:22" x14ac:dyDescent="0.35">
      <c r="A439" s="111" t="s">
        <v>23632</v>
      </c>
      <c r="B439" s="37" t="s">
        <v>25593</v>
      </c>
      <c r="C439" s="40" t="s">
        <v>28396</v>
      </c>
      <c r="D439" s="38" t="s">
        <v>25603</v>
      </c>
      <c r="E439" s="42" t="s">
        <v>858</v>
      </c>
      <c r="F439" s="35" t="s">
        <v>42</v>
      </c>
      <c r="G439" s="77" t="s">
        <v>27935</v>
      </c>
      <c r="H439" s="78" t="s">
        <v>27928</v>
      </c>
      <c r="I439" s="78" t="s">
        <v>27946</v>
      </c>
      <c r="J439" s="78" t="s">
        <v>27960</v>
      </c>
      <c r="K439" s="42" t="s">
        <v>27961</v>
      </c>
      <c r="L439" s="79" t="s">
        <v>233</v>
      </c>
      <c r="M439" s="80" t="s">
        <v>27962</v>
      </c>
      <c r="N439" s="81" t="s">
        <v>233</v>
      </c>
      <c r="O439" s="81" t="s">
        <v>233</v>
      </c>
      <c r="P439" s="80" t="s">
        <v>27963</v>
      </c>
      <c r="Q439" s="36" t="s">
        <v>25485</v>
      </c>
      <c r="R439" s="36" t="s">
        <v>233</v>
      </c>
      <c r="S439" s="36" t="s">
        <v>233</v>
      </c>
      <c r="T439" s="36" t="s">
        <v>24981</v>
      </c>
      <c r="U439" s="36" t="s">
        <v>28360</v>
      </c>
      <c r="V439" s="121" t="str">
        <f t="shared" si="6"/>
        <v>Banco de Bogotá</v>
      </c>
    </row>
    <row r="440" spans="1:22" x14ac:dyDescent="0.35">
      <c r="A440" s="111" t="s">
        <v>30431</v>
      </c>
      <c r="B440" s="37" t="s">
        <v>25594</v>
      </c>
      <c r="C440" s="40" t="s">
        <v>28397</v>
      </c>
      <c r="D440" s="38" t="s">
        <v>28389</v>
      </c>
      <c r="E440" s="42" t="s">
        <v>858</v>
      </c>
      <c r="F440" s="35" t="s">
        <v>42</v>
      </c>
      <c r="G440" s="77" t="s">
        <v>27935</v>
      </c>
      <c r="H440" s="78" t="s">
        <v>27928</v>
      </c>
      <c r="I440" s="78" t="s">
        <v>27946</v>
      </c>
      <c r="J440" s="78" t="s">
        <v>27960</v>
      </c>
      <c r="K440" s="42" t="s">
        <v>27961</v>
      </c>
      <c r="L440" s="79" t="s">
        <v>233</v>
      </c>
      <c r="M440" s="80" t="s">
        <v>27962</v>
      </c>
      <c r="N440" s="81" t="s">
        <v>233</v>
      </c>
      <c r="O440" s="81" t="s">
        <v>233</v>
      </c>
      <c r="P440" s="80" t="s">
        <v>27963</v>
      </c>
      <c r="Q440" s="36" t="s">
        <v>25485</v>
      </c>
      <c r="R440" s="36" t="s">
        <v>233</v>
      </c>
      <c r="S440" s="36" t="s">
        <v>233</v>
      </c>
      <c r="T440" s="36" t="s">
        <v>24981</v>
      </c>
      <c r="U440" s="36" t="s">
        <v>28360</v>
      </c>
      <c r="V440" s="121" t="str">
        <f t="shared" si="6"/>
        <v>Banco Santander México</v>
      </c>
    </row>
    <row r="441" spans="1:22" x14ac:dyDescent="0.35">
      <c r="A441" s="111" t="s">
        <v>30431</v>
      </c>
      <c r="B441" s="37" t="s">
        <v>25595</v>
      </c>
      <c r="C441" s="40" t="s">
        <v>28398</v>
      </c>
      <c r="D441" s="38" t="s">
        <v>28389</v>
      </c>
      <c r="E441" s="42" t="s">
        <v>858</v>
      </c>
      <c r="F441" s="35" t="s">
        <v>42</v>
      </c>
      <c r="G441" s="77" t="s">
        <v>27935</v>
      </c>
      <c r="H441" s="78" t="s">
        <v>27928</v>
      </c>
      <c r="I441" s="78" t="s">
        <v>27946</v>
      </c>
      <c r="J441" s="78" t="s">
        <v>27960</v>
      </c>
      <c r="K441" s="42" t="s">
        <v>27961</v>
      </c>
      <c r="L441" s="79" t="s">
        <v>233</v>
      </c>
      <c r="M441" s="80" t="s">
        <v>27962</v>
      </c>
      <c r="N441" s="81" t="s">
        <v>233</v>
      </c>
      <c r="O441" s="81" t="s">
        <v>233</v>
      </c>
      <c r="P441" s="80" t="s">
        <v>27963</v>
      </c>
      <c r="Q441" s="36" t="s">
        <v>25485</v>
      </c>
      <c r="R441" s="36" t="s">
        <v>233</v>
      </c>
      <c r="S441" s="36" t="s">
        <v>233</v>
      </c>
      <c r="T441" s="36" t="s">
        <v>24981</v>
      </c>
      <c r="U441" s="36" t="s">
        <v>28360</v>
      </c>
      <c r="V441" s="121" t="str">
        <f t="shared" si="6"/>
        <v>Banco Santander México</v>
      </c>
    </row>
    <row r="442" spans="1:22" x14ac:dyDescent="0.35">
      <c r="A442" s="111" t="s">
        <v>30431</v>
      </c>
      <c r="B442" s="37" t="s">
        <v>25596</v>
      </c>
      <c r="C442" s="40" t="s">
        <v>28399</v>
      </c>
      <c r="D442" s="38" t="s">
        <v>25528</v>
      </c>
      <c r="E442" s="42" t="s">
        <v>858</v>
      </c>
      <c r="F442" s="35" t="s">
        <v>42</v>
      </c>
      <c r="G442" s="77" t="s">
        <v>27935</v>
      </c>
      <c r="H442" s="78" t="s">
        <v>27928</v>
      </c>
      <c r="I442" s="78" t="s">
        <v>27946</v>
      </c>
      <c r="J442" s="78" t="s">
        <v>27960</v>
      </c>
      <c r="K442" s="42" t="s">
        <v>27961</v>
      </c>
      <c r="L442" s="79" t="s">
        <v>233</v>
      </c>
      <c r="M442" s="80" t="s">
        <v>27962</v>
      </c>
      <c r="N442" s="81" t="s">
        <v>233</v>
      </c>
      <c r="O442" s="81" t="s">
        <v>233</v>
      </c>
      <c r="P442" s="80" t="s">
        <v>27963</v>
      </c>
      <c r="Q442" s="36" t="s">
        <v>25485</v>
      </c>
      <c r="R442" s="36" t="s">
        <v>233</v>
      </c>
      <c r="S442" s="36" t="s">
        <v>233</v>
      </c>
      <c r="T442" s="36" t="s">
        <v>24981</v>
      </c>
      <c r="U442" s="36" t="s">
        <v>27964</v>
      </c>
      <c r="V442" s="121" t="str">
        <f t="shared" si="6"/>
        <v>Brasil Foods</v>
      </c>
    </row>
    <row r="443" spans="1:22" x14ac:dyDescent="0.35">
      <c r="A443" s="111" t="s">
        <v>30431</v>
      </c>
      <c r="B443" s="37" t="s">
        <v>25597</v>
      </c>
      <c r="C443" s="40" t="s">
        <v>28400</v>
      </c>
      <c r="D443" s="38" t="s">
        <v>25603</v>
      </c>
      <c r="E443" s="42" t="s">
        <v>858</v>
      </c>
      <c r="F443" s="35" t="s">
        <v>42</v>
      </c>
      <c r="G443" s="77" t="s">
        <v>27935</v>
      </c>
      <c r="H443" s="78" t="s">
        <v>27928</v>
      </c>
      <c r="I443" s="78" t="s">
        <v>27946</v>
      </c>
      <c r="J443" s="78" t="s">
        <v>27960</v>
      </c>
      <c r="K443" s="42" t="s">
        <v>27961</v>
      </c>
      <c r="L443" s="79" t="s">
        <v>233</v>
      </c>
      <c r="M443" s="80" t="s">
        <v>27962</v>
      </c>
      <c r="N443" s="81" t="s">
        <v>233</v>
      </c>
      <c r="O443" s="81" t="s">
        <v>233</v>
      </c>
      <c r="P443" s="80" t="s">
        <v>27963</v>
      </c>
      <c r="Q443" s="36" t="s">
        <v>25485</v>
      </c>
      <c r="R443" s="36" t="s">
        <v>233</v>
      </c>
      <c r="S443" s="36"/>
      <c r="T443" s="36" t="s">
        <v>24981</v>
      </c>
      <c r="U443" s="36" t="s">
        <v>28360</v>
      </c>
      <c r="V443" s="121" t="str">
        <f t="shared" si="6"/>
        <v>Banco de Bogotá</v>
      </c>
    </row>
    <row r="444" spans="1:22" x14ac:dyDescent="0.35">
      <c r="A444" s="111" t="s">
        <v>30618</v>
      </c>
      <c r="B444" s="37" t="s">
        <v>28401</v>
      </c>
      <c r="C444" s="40" t="s">
        <v>28402</v>
      </c>
      <c r="D444" s="38" t="s">
        <v>28403</v>
      </c>
      <c r="E444" s="42" t="s">
        <v>858</v>
      </c>
      <c r="F444" s="35" t="s">
        <v>42</v>
      </c>
      <c r="G444" s="77" t="s">
        <v>27935</v>
      </c>
      <c r="H444" s="78" t="s">
        <v>27928</v>
      </c>
      <c r="I444" s="78" t="s">
        <v>27946</v>
      </c>
      <c r="J444" s="78" t="s">
        <v>27960</v>
      </c>
      <c r="K444" s="42" t="s">
        <v>27961</v>
      </c>
      <c r="L444" s="79" t="s">
        <v>233</v>
      </c>
      <c r="M444" s="80" t="s">
        <v>27962</v>
      </c>
      <c r="N444" s="81" t="s">
        <v>233</v>
      </c>
      <c r="O444" s="81" t="s">
        <v>233</v>
      </c>
      <c r="P444" s="80" t="s">
        <v>27963</v>
      </c>
      <c r="Q444" s="36" t="s">
        <v>25485</v>
      </c>
      <c r="R444" s="36" t="s">
        <v>233</v>
      </c>
      <c r="S444" s="36" t="s">
        <v>233</v>
      </c>
      <c r="T444" s="36" t="s">
        <v>24981</v>
      </c>
      <c r="U444" s="36" t="s">
        <v>27964</v>
      </c>
      <c r="V444" s="121" t="str">
        <f t="shared" si="6"/>
        <v>ATP Tower Holdings</v>
      </c>
    </row>
    <row r="445" spans="1:22" x14ac:dyDescent="0.35">
      <c r="A445" s="111" t="s">
        <v>282</v>
      </c>
      <c r="B445" s="37" t="s">
        <v>281</v>
      </c>
      <c r="C445" s="40" t="s">
        <v>1031</v>
      </c>
      <c r="D445" s="38" t="s">
        <v>12</v>
      </c>
      <c r="E445" s="42" t="s">
        <v>858</v>
      </c>
      <c r="F445" s="35" t="s">
        <v>42</v>
      </c>
      <c r="G445" s="77" t="s">
        <v>27935</v>
      </c>
      <c r="H445" s="78" t="s">
        <v>27928</v>
      </c>
      <c r="I445" s="78" t="s">
        <v>27946</v>
      </c>
      <c r="J445" s="78" t="s">
        <v>27960</v>
      </c>
      <c r="K445" s="42" t="s">
        <v>27961</v>
      </c>
      <c r="L445" s="79" t="s">
        <v>233</v>
      </c>
      <c r="M445" s="80" t="s">
        <v>27962</v>
      </c>
      <c r="N445" s="81" t="s">
        <v>233</v>
      </c>
      <c r="O445" s="81">
        <v>1</v>
      </c>
      <c r="P445" s="80" t="s">
        <v>27963</v>
      </c>
      <c r="Q445" s="36" t="s">
        <v>25485</v>
      </c>
      <c r="R445" s="36" t="s">
        <v>233</v>
      </c>
      <c r="S445" s="36" t="s">
        <v>233</v>
      </c>
      <c r="T445" s="36" t="s">
        <v>24981</v>
      </c>
      <c r="U445" s="36" t="s">
        <v>27964</v>
      </c>
      <c r="V445" s="121" t="str">
        <f t="shared" si="6"/>
        <v>SACI Falabella</v>
      </c>
    </row>
    <row r="446" spans="1:22" x14ac:dyDescent="0.35">
      <c r="A446" s="111" t="s">
        <v>30619</v>
      </c>
      <c r="B446" s="37" t="s">
        <v>28404</v>
      </c>
      <c r="C446" s="40" t="s">
        <v>28405</v>
      </c>
      <c r="D446" s="38" t="s">
        <v>28406</v>
      </c>
      <c r="E446" s="42" t="s">
        <v>858</v>
      </c>
      <c r="F446" s="35" t="s">
        <v>42</v>
      </c>
      <c r="G446" s="77" t="s">
        <v>27935</v>
      </c>
      <c r="H446" s="78" t="s">
        <v>27928</v>
      </c>
      <c r="I446" s="78" t="s">
        <v>27946</v>
      </c>
      <c r="J446" s="78" t="s">
        <v>27960</v>
      </c>
      <c r="K446" s="42" t="s">
        <v>28407</v>
      </c>
      <c r="L446" s="79" t="s">
        <v>28408</v>
      </c>
      <c r="M446" s="80" t="s">
        <v>28408</v>
      </c>
      <c r="N446" s="81" t="s">
        <v>233</v>
      </c>
      <c r="O446" s="81" t="s">
        <v>233</v>
      </c>
      <c r="P446" s="80" t="s">
        <v>27963</v>
      </c>
      <c r="Q446" s="36" t="s">
        <v>25485</v>
      </c>
      <c r="R446" s="36" t="s">
        <v>233</v>
      </c>
      <c r="S446" s="36" t="s">
        <v>233</v>
      </c>
      <c r="T446" s="36" t="s">
        <v>24981</v>
      </c>
      <c r="U446" s="36" t="s">
        <v>27964</v>
      </c>
      <c r="V446" s="121" t="str">
        <f t="shared" si="6"/>
        <v>Antofagasta Plc</v>
      </c>
    </row>
    <row r="447" spans="1:22" x14ac:dyDescent="0.35">
      <c r="A447" s="111" t="s">
        <v>30620</v>
      </c>
      <c r="B447" s="37" t="s">
        <v>25599</v>
      </c>
      <c r="C447" s="40" t="s">
        <v>28409</v>
      </c>
      <c r="D447" s="38" t="s">
        <v>25551</v>
      </c>
      <c r="E447" s="42" t="s">
        <v>858</v>
      </c>
      <c r="F447" s="35" t="s">
        <v>42</v>
      </c>
      <c r="G447" s="77" t="s">
        <v>27935</v>
      </c>
      <c r="H447" s="78" t="s">
        <v>27928</v>
      </c>
      <c r="I447" s="78" t="s">
        <v>27946</v>
      </c>
      <c r="J447" s="78" t="s">
        <v>27960</v>
      </c>
      <c r="K447" s="42" t="s">
        <v>28407</v>
      </c>
      <c r="L447" s="79" t="s">
        <v>233</v>
      </c>
      <c r="M447" s="80" t="s">
        <v>28408</v>
      </c>
      <c r="N447" s="81" t="s">
        <v>233</v>
      </c>
      <c r="O447" s="81" t="s">
        <v>233</v>
      </c>
      <c r="P447" s="80" t="s">
        <v>27963</v>
      </c>
      <c r="Q447" s="36" t="s">
        <v>25485</v>
      </c>
      <c r="R447" s="36" t="s">
        <v>233</v>
      </c>
      <c r="S447" s="36" t="s">
        <v>233</v>
      </c>
      <c r="T447" s="36" t="s">
        <v>24981</v>
      </c>
      <c r="U447" s="36" t="s">
        <v>27964</v>
      </c>
      <c r="V447" s="121" t="str">
        <f t="shared" si="6"/>
        <v>SCCO 6 3/8 07/27/15</v>
      </c>
    </row>
    <row r="448" spans="1:22" x14ac:dyDescent="0.35">
      <c r="A448" s="111" t="s">
        <v>30431</v>
      </c>
      <c r="B448" s="37" t="s">
        <v>25601</v>
      </c>
      <c r="C448" s="40" t="s">
        <v>28410</v>
      </c>
      <c r="D448" s="38" t="s">
        <v>25630</v>
      </c>
      <c r="E448" s="42" t="s">
        <v>858</v>
      </c>
      <c r="F448" s="35" t="s">
        <v>42</v>
      </c>
      <c r="G448" s="77" t="s">
        <v>27935</v>
      </c>
      <c r="H448" s="78" t="s">
        <v>27928</v>
      </c>
      <c r="I448" s="78" t="s">
        <v>27946</v>
      </c>
      <c r="J448" s="78" t="s">
        <v>27960</v>
      </c>
      <c r="K448" s="42" t="s">
        <v>28407</v>
      </c>
      <c r="L448" s="79" t="s">
        <v>233</v>
      </c>
      <c r="M448" s="80" t="s">
        <v>28408</v>
      </c>
      <c r="N448" s="81" t="s">
        <v>233</v>
      </c>
      <c r="O448" s="81" t="s">
        <v>233</v>
      </c>
      <c r="P448" s="80" t="s">
        <v>27963</v>
      </c>
      <c r="Q448" s="36" t="s">
        <v>25485</v>
      </c>
      <c r="R448" s="36" t="s">
        <v>233</v>
      </c>
      <c r="S448" s="36" t="s">
        <v>233</v>
      </c>
      <c r="T448" s="36" t="s">
        <v>24981</v>
      </c>
      <c r="U448" s="36" t="s">
        <v>27964</v>
      </c>
      <c r="V448" s="121" t="str">
        <f t="shared" si="6"/>
        <v>GRUPO ENERGIA BOGOTA</v>
      </c>
    </row>
    <row r="449" spans="1:22" x14ac:dyDescent="0.35">
      <c r="A449" s="111" t="s">
        <v>30431</v>
      </c>
      <c r="B449" s="37" t="s">
        <v>25602</v>
      </c>
      <c r="C449" s="40" t="s">
        <v>28411</v>
      </c>
      <c r="D449" s="38" t="s">
        <v>25632</v>
      </c>
      <c r="E449" s="42" t="s">
        <v>858</v>
      </c>
      <c r="F449" s="35" t="s">
        <v>42</v>
      </c>
      <c r="G449" s="77" t="s">
        <v>27935</v>
      </c>
      <c r="H449" s="78" t="s">
        <v>27928</v>
      </c>
      <c r="I449" s="78" t="s">
        <v>27946</v>
      </c>
      <c r="J449" s="78" t="s">
        <v>27960</v>
      </c>
      <c r="K449" s="42" t="s">
        <v>28407</v>
      </c>
      <c r="L449" s="79" t="s">
        <v>233</v>
      </c>
      <c r="M449" s="80" t="s">
        <v>28408</v>
      </c>
      <c r="N449" s="81" t="s">
        <v>233</v>
      </c>
      <c r="O449" s="81" t="s">
        <v>233</v>
      </c>
      <c r="P449" s="80" t="s">
        <v>27963</v>
      </c>
      <c r="Q449" s="36" t="s">
        <v>25485</v>
      </c>
      <c r="R449" s="36" t="s">
        <v>233</v>
      </c>
      <c r="S449" s="36" t="s">
        <v>233</v>
      </c>
      <c r="T449" s="36" t="s">
        <v>24981</v>
      </c>
      <c r="U449" s="36" t="s">
        <v>27964</v>
      </c>
      <c r="V449" s="121" t="str">
        <f t="shared" si="6"/>
        <v>Cencosud</v>
      </c>
    </row>
    <row r="450" spans="1:22" x14ac:dyDescent="0.35">
      <c r="A450" s="111" t="s">
        <v>30431</v>
      </c>
      <c r="B450" s="37" t="s">
        <v>25604</v>
      </c>
      <c r="C450" s="40" t="s">
        <v>28412</v>
      </c>
      <c r="D450" s="38" t="s">
        <v>25632</v>
      </c>
      <c r="E450" s="42" t="s">
        <v>858</v>
      </c>
      <c r="F450" s="35" t="s">
        <v>42</v>
      </c>
      <c r="G450" s="77" t="s">
        <v>27935</v>
      </c>
      <c r="H450" s="78" t="s">
        <v>27928</v>
      </c>
      <c r="I450" s="78" t="s">
        <v>27946</v>
      </c>
      <c r="J450" s="78" t="s">
        <v>27960</v>
      </c>
      <c r="K450" s="42" t="s">
        <v>28407</v>
      </c>
      <c r="L450" s="79" t="s">
        <v>233</v>
      </c>
      <c r="M450" s="80" t="s">
        <v>28408</v>
      </c>
      <c r="N450" s="81" t="s">
        <v>233</v>
      </c>
      <c r="O450" s="81" t="s">
        <v>233</v>
      </c>
      <c r="P450" s="80" t="s">
        <v>27963</v>
      </c>
      <c r="Q450" s="36" t="s">
        <v>25485</v>
      </c>
      <c r="R450" s="36" t="s">
        <v>233</v>
      </c>
      <c r="S450" s="36" t="s">
        <v>233</v>
      </c>
      <c r="T450" s="36" t="s">
        <v>24981</v>
      </c>
      <c r="U450" s="36" t="s">
        <v>27964</v>
      </c>
      <c r="V450" s="121" t="str">
        <f t="shared" ref="V450:V513" si="7">+IFERROR(INDEX($AA:$AA,MATCH($D450,$Z:$Z,0)),$D450)</f>
        <v>Cencosud</v>
      </c>
    </row>
    <row r="451" spans="1:22" x14ac:dyDescent="0.35">
      <c r="A451" s="111" t="s">
        <v>30431</v>
      </c>
      <c r="B451" s="37" t="s">
        <v>25605</v>
      </c>
      <c r="C451" s="40" t="s">
        <v>28413</v>
      </c>
      <c r="D451" s="38" t="s">
        <v>25632</v>
      </c>
      <c r="E451" s="42" t="s">
        <v>858</v>
      </c>
      <c r="F451" s="35" t="s">
        <v>42</v>
      </c>
      <c r="G451" s="77" t="s">
        <v>27935</v>
      </c>
      <c r="H451" s="78" t="s">
        <v>27928</v>
      </c>
      <c r="I451" s="78" t="s">
        <v>27946</v>
      </c>
      <c r="J451" s="78" t="s">
        <v>27960</v>
      </c>
      <c r="K451" s="42" t="s">
        <v>28407</v>
      </c>
      <c r="L451" s="79" t="s">
        <v>233</v>
      </c>
      <c r="M451" s="80" t="s">
        <v>28408</v>
      </c>
      <c r="N451" s="81" t="s">
        <v>233</v>
      </c>
      <c r="O451" s="81" t="s">
        <v>233</v>
      </c>
      <c r="P451" s="80" t="s">
        <v>27963</v>
      </c>
      <c r="Q451" s="36" t="s">
        <v>25485</v>
      </c>
      <c r="R451" s="36" t="s">
        <v>233</v>
      </c>
      <c r="S451" s="36" t="s">
        <v>233</v>
      </c>
      <c r="T451" s="36" t="s">
        <v>24981</v>
      </c>
      <c r="U451" s="36" t="s">
        <v>27964</v>
      </c>
      <c r="V451" s="121" t="str">
        <f t="shared" si="7"/>
        <v>Cencosud</v>
      </c>
    </row>
    <row r="452" spans="1:22" x14ac:dyDescent="0.35">
      <c r="A452" s="111" t="s">
        <v>30621</v>
      </c>
      <c r="B452" s="37" t="s">
        <v>25607</v>
      </c>
      <c r="C452" s="40" t="s">
        <v>28414</v>
      </c>
      <c r="D452" s="38" t="s">
        <v>25632</v>
      </c>
      <c r="E452" s="42" t="s">
        <v>858</v>
      </c>
      <c r="F452" s="35" t="s">
        <v>42</v>
      </c>
      <c r="G452" s="77" t="s">
        <v>27935</v>
      </c>
      <c r="H452" s="78" t="s">
        <v>27928</v>
      </c>
      <c r="I452" s="78" t="s">
        <v>27946</v>
      </c>
      <c r="J452" s="78" t="s">
        <v>27960</v>
      </c>
      <c r="K452" s="42" t="s">
        <v>28407</v>
      </c>
      <c r="L452" s="79" t="s">
        <v>233</v>
      </c>
      <c r="M452" s="80" t="s">
        <v>28408</v>
      </c>
      <c r="N452" s="81" t="s">
        <v>233</v>
      </c>
      <c r="O452" s="81" t="s">
        <v>233</v>
      </c>
      <c r="P452" s="80" t="s">
        <v>27963</v>
      </c>
      <c r="Q452" s="36" t="s">
        <v>25485</v>
      </c>
      <c r="R452" s="36" t="s">
        <v>233</v>
      </c>
      <c r="S452" s="36" t="s">
        <v>233</v>
      </c>
      <c r="T452" s="36" t="s">
        <v>24981</v>
      </c>
      <c r="U452" s="36" t="s">
        <v>27964</v>
      </c>
      <c r="V452" s="121" t="str">
        <f t="shared" si="7"/>
        <v>Cencosud</v>
      </c>
    </row>
    <row r="453" spans="1:22" x14ac:dyDescent="0.35">
      <c r="A453" s="111" t="s">
        <v>30431</v>
      </c>
      <c r="B453" s="37" t="s">
        <v>25610</v>
      </c>
      <c r="C453" s="40" t="s">
        <v>28415</v>
      </c>
      <c r="D453" s="38" t="s">
        <v>25638</v>
      </c>
      <c r="E453" s="42" t="s">
        <v>858</v>
      </c>
      <c r="F453" s="35" t="s">
        <v>42</v>
      </c>
      <c r="G453" s="77" t="s">
        <v>27935</v>
      </c>
      <c r="H453" s="78" t="s">
        <v>27928</v>
      </c>
      <c r="I453" s="78" t="s">
        <v>27946</v>
      </c>
      <c r="J453" s="78" t="s">
        <v>27960</v>
      </c>
      <c r="K453" s="42" t="s">
        <v>28407</v>
      </c>
      <c r="L453" s="79" t="s">
        <v>233</v>
      </c>
      <c r="M453" s="80" t="s">
        <v>28408</v>
      </c>
      <c r="N453" s="81" t="s">
        <v>233</v>
      </c>
      <c r="O453" s="81" t="s">
        <v>233</v>
      </c>
      <c r="P453" s="80" t="s">
        <v>27963</v>
      </c>
      <c r="Q453" s="36" t="s">
        <v>25485</v>
      </c>
      <c r="R453" s="36" t="s">
        <v>233</v>
      </c>
      <c r="S453" s="36" t="s">
        <v>233</v>
      </c>
      <c r="T453" s="36" t="s">
        <v>24981</v>
      </c>
      <c r="U453" s="36" t="s">
        <v>27964</v>
      </c>
      <c r="V453" s="121" t="str">
        <f t="shared" si="7"/>
        <v xml:space="preserve">America Movil </v>
      </c>
    </row>
    <row r="454" spans="1:22" x14ac:dyDescent="0.35">
      <c r="A454" s="111" t="s">
        <v>30622</v>
      </c>
      <c r="B454" s="37" t="s">
        <v>28416</v>
      </c>
      <c r="C454" s="40" t="s">
        <v>28417</v>
      </c>
      <c r="D454" s="38" t="s">
        <v>25676</v>
      </c>
      <c r="E454" s="42" t="s">
        <v>858</v>
      </c>
      <c r="F454" s="35" t="s">
        <v>42</v>
      </c>
      <c r="G454" s="77" t="s">
        <v>27935</v>
      </c>
      <c r="H454" s="78" t="s">
        <v>27928</v>
      </c>
      <c r="I454" s="78" t="s">
        <v>27946</v>
      </c>
      <c r="J454" s="78" t="s">
        <v>27960</v>
      </c>
      <c r="K454" s="42" t="s">
        <v>28407</v>
      </c>
      <c r="L454" s="79" t="s">
        <v>233</v>
      </c>
      <c r="M454" s="80" t="s">
        <v>28408</v>
      </c>
      <c r="N454" s="81" t="s">
        <v>233</v>
      </c>
      <c r="O454" s="81">
        <v>1</v>
      </c>
      <c r="P454" s="80" t="s">
        <v>27963</v>
      </c>
      <c r="Q454" s="36" t="s">
        <v>25485</v>
      </c>
      <c r="R454" s="36" t="s">
        <v>233</v>
      </c>
      <c r="S454" s="36" t="s">
        <v>233</v>
      </c>
      <c r="T454" s="36" t="s">
        <v>24981</v>
      </c>
      <c r="U454" s="36" t="s">
        <v>27964</v>
      </c>
      <c r="V454" s="121" t="str">
        <f t="shared" si="7"/>
        <v>Comisión Federal de Electricidad</v>
      </c>
    </row>
    <row r="455" spans="1:22" x14ac:dyDescent="0.35">
      <c r="A455" s="111" t="s">
        <v>30623</v>
      </c>
      <c r="B455" s="37" t="s">
        <v>25649</v>
      </c>
      <c r="C455" s="40" t="s">
        <v>28418</v>
      </c>
      <c r="D455" s="38" t="s">
        <v>25676</v>
      </c>
      <c r="E455" s="42" t="s">
        <v>858</v>
      </c>
      <c r="F455" s="35" t="s">
        <v>42</v>
      </c>
      <c r="G455" s="77" t="s">
        <v>27935</v>
      </c>
      <c r="H455" s="78" t="s">
        <v>27928</v>
      </c>
      <c r="I455" s="78" t="s">
        <v>27946</v>
      </c>
      <c r="J455" s="78" t="s">
        <v>27960</v>
      </c>
      <c r="K455" s="42" t="s">
        <v>28407</v>
      </c>
      <c r="L455" s="79" t="s">
        <v>233</v>
      </c>
      <c r="M455" s="80" t="s">
        <v>28408</v>
      </c>
      <c r="N455" s="81" t="s">
        <v>233</v>
      </c>
      <c r="O455" s="81">
        <v>1</v>
      </c>
      <c r="P455" s="80" t="s">
        <v>27963</v>
      </c>
      <c r="Q455" s="36" t="s">
        <v>25485</v>
      </c>
      <c r="R455" s="36" t="s">
        <v>233</v>
      </c>
      <c r="S455" s="36" t="s">
        <v>233</v>
      </c>
      <c r="T455" s="36" t="s">
        <v>24981</v>
      </c>
      <c r="U455" s="36" t="s">
        <v>27964</v>
      </c>
      <c r="V455" s="121" t="str">
        <f t="shared" si="7"/>
        <v>Comisión Federal de Electricidad</v>
      </c>
    </row>
    <row r="456" spans="1:22" x14ac:dyDescent="0.35">
      <c r="A456" s="111" t="s">
        <v>30431</v>
      </c>
      <c r="B456" s="37" t="s">
        <v>25612</v>
      </c>
      <c r="C456" s="40" t="s">
        <v>28419</v>
      </c>
      <c r="D456" s="38" t="s">
        <v>12</v>
      </c>
      <c r="E456" s="42" t="s">
        <v>858</v>
      </c>
      <c r="F456" s="35" t="s">
        <v>42</v>
      </c>
      <c r="G456" s="77" t="s">
        <v>27935</v>
      </c>
      <c r="H456" s="78" t="s">
        <v>27928</v>
      </c>
      <c r="I456" s="78" t="s">
        <v>27946</v>
      </c>
      <c r="J456" s="78" t="s">
        <v>27960</v>
      </c>
      <c r="K456" s="42" t="s">
        <v>28407</v>
      </c>
      <c r="L456" s="79" t="s">
        <v>233</v>
      </c>
      <c r="M456" s="80" t="s">
        <v>28408</v>
      </c>
      <c r="N456" s="81" t="s">
        <v>233</v>
      </c>
      <c r="O456" s="81" t="s">
        <v>233</v>
      </c>
      <c r="P456" s="80" t="s">
        <v>27963</v>
      </c>
      <c r="Q456" s="36" t="s">
        <v>25485</v>
      </c>
      <c r="R456" s="36" t="s">
        <v>233</v>
      </c>
      <c r="S456" s="36" t="s">
        <v>233</v>
      </c>
      <c r="T456" s="36" t="s">
        <v>24981</v>
      </c>
      <c r="U456" s="36" t="s">
        <v>27964</v>
      </c>
      <c r="V456" s="121" t="str">
        <f t="shared" si="7"/>
        <v>SACI Falabella</v>
      </c>
    </row>
    <row r="457" spans="1:22" x14ac:dyDescent="0.35">
      <c r="A457" s="111" t="s">
        <v>30624</v>
      </c>
      <c r="B457" s="37" t="s">
        <v>25613</v>
      </c>
      <c r="C457" s="40" t="s">
        <v>28420</v>
      </c>
      <c r="D457" s="38" t="s">
        <v>12</v>
      </c>
      <c r="E457" s="42" t="s">
        <v>858</v>
      </c>
      <c r="F457" s="35" t="s">
        <v>42</v>
      </c>
      <c r="G457" s="77" t="s">
        <v>27935</v>
      </c>
      <c r="H457" s="78" t="s">
        <v>27928</v>
      </c>
      <c r="I457" s="78" t="s">
        <v>27946</v>
      </c>
      <c r="J457" s="78" t="s">
        <v>27960</v>
      </c>
      <c r="K457" s="42" t="s">
        <v>28407</v>
      </c>
      <c r="L457" s="79" t="s">
        <v>233</v>
      </c>
      <c r="M457" s="80" t="s">
        <v>28408</v>
      </c>
      <c r="N457" s="81" t="s">
        <v>233</v>
      </c>
      <c r="O457" s="81" t="s">
        <v>233</v>
      </c>
      <c r="P457" s="80" t="s">
        <v>27963</v>
      </c>
      <c r="Q457" s="36" t="s">
        <v>25485</v>
      </c>
      <c r="R457" s="36" t="s">
        <v>233</v>
      </c>
      <c r="S457" s="36" t="s">
        <v>233</v>
      </c>
      <c r="T457" s="36" t="s">
        <v>24981</v>
      </c>
      <c r="U457" s="36" t="s">
        <v>27964</v>
      </c>
      <c r="V457" s="121" t="str">
        <f t="shared" si="7"/>
        <v>SACI Falabella</v>
      </c>
    </row>
    <row r="458" spans="1:22" x14ac:dyDescent="0.35">
      <c r="A458" s="111" t="s">
        <v>30625</v>
      </c>
      <c r="B458" s="37" t="s">
        <v>25614</v>
      </c>
      <c r="C458" s="40" t="s">
        <v>28421</v>
      </c>
      <c r="D458" s="38" t="s">
        <v>12</v>
      </c>
      <c r="E458" s="42" t="s">
        <v>858</v>
      </c>
      <c r="F458" s="35" t="s">
        <v>42</v>
      </c>
      <c r="G458" s="77" t="s">
        <v>27935</v>
      </c>
      <c r="H458" s="78" t="s">
        <v>27928</v>
      </c>
      <c r="I458" s="78" t="s">
        <v>27946</v>
      </c>
      <c r="J458" s="78" t="s">
        <v>27960</v>
      </c>
      <c r="K458" s="42" t="s">
        <v>28407</v>
      </c>
      <c r="L458" s="79" t="s">
        <v>233</v>
      </c>
      <c r="M458" s="80" t="s">
        <v>28408</v>
      </c>
      <c r="N458" s="81" t="s">
        <v>233</v>
      </c>
      <c r="O458" s="81" t="s">
        <v>233</v>
      </c>
      <c r="P458" s="80" t="s">
        <v>27963</v>
      </c>
      <c r="Q458" s="36" t="s">
        <v>25485</v>
      </c>
      <c r="R458" s="36"/>
      <c r="S458" s="36"/>
      <c r="T458" s="36" t="s">
        <v>24981</v>
      </c>
      <c r="U458" s="36" t="s">
        <v>27964</v>
      </c>
      <c r="V458" s="121" t="str">
        <f t="shared" si="7"/>
        <v>SACI Falabella</v>
      </c>
    </row>
    <row r="459" spans="1:22" x14ac:dyDescent="0.35">
      <c r="A459" s="111" t="s">
        <v>30431</v>
      </c>
      <c r="B459" s="37" t="s">
        <v>25615</v>
      </c>
      <c r="C459" s="40" t="s">
        <v>25644</v>
      </c>
      <c r="D459" s="38" t="s">
        <v>25644</v>
      </c>
      <c r="E459" s="42" t="s">
        <v>858</v>
      </c>
      <c r="F459" s="35" t="s">
        <v>42</v>
      </c>
      <c r="G459" s="77" t="s">
        <v>27935</v>
      </c>
      <c r="H459" s="78" t="s">
        <v>27928</v>
      </c>
      <c r="I459" s="78" t="s">
        <v>27946</v>
      </c>
      <c r="J459" s="78" t="s">
        <v>27960</v>
      </c>
      <c r="K459" s="42" t="s">
        <v>28407</v>
      </c>
      <c r="L459" s="79" t="s">
        <v>233</v>
      </c>
      <c r="M459" s="80" t="s">
        <v>28408</v>
      </c>
      <c r="N459" s="81" t="s">
        <v>233</v>
      </c>
      <c r="O459" s="81" t="s">
        <v>233</v>
      </c>
      <c r="P459" s="80" t="s">
        <v>27963</v>
      </c>
      <c r="Q459" s="36" t="s">
        <v>25485</v>
      </c>
      <c r="R459" s="36" t="s">
        <v>233</v>
      </c>
      <c r="S459" s="36" t="s">
        <v>233</v>
      </c>
      <c r="T459" s="36" t="s">
        <v>24981</v>
      </c>
      <c r="U459" s="36" t="s">
        <v>27964</v>
      </c>
      <c r="V459" s="121" t="str">
        <f t="shared" si="7"/>
        <v>GGBRBZ 7 1/4 10/20/17</v>
      </c>
    </row>
    <row r="460" spans="1:22" x14ac:dyDescent="0.35">
      <c r="A460" s="111" t="s">
        <v>30431</v>
      </c>
      <c r="B460" s="37" t="s">
        <v>25618</v>
      </c>
      <c r="C460" s="40" t="s">
        <v>28422</v>
      </c>
      <c r="D460" s="38" t="s">
        <v>25646</v>
      </c>
      <c r="E460" s="42" t="s">
        <v>858</v>
      </c>
      <c r="F460" s="35" t="s">
        <v>42</v>
      </c>
      <c r="G460" s="77" t="s">
        <v>27935</v>
      </c>
      <c r="H460" s="78" t="s">
        <v>27928</v>
      </c>
      <c r="I460" s="78" t="s">
        <v>27946</v>
      </c>
      <c r="J460" s="78" t="s">
        <v>27960</v>
      </c>
      <c r="K460" s="42" t="s">
        <v>28407</v>
      </c>
      <c r="L460" s="79" t="s">
        <v>233</v>
      </c>
      <c r="M460" s="80" t="s">
        <v>28408</v>
      </c>
      <c r="N460" s="81" t="s">
        <v>233</v>
      </c>
      <c r="O460" s="81" t="s">
        <v>233</v>
      </c>
      <c r="P460" s="80" t="s">
        <v>27963</v>
      </c>
      <c r="Q460" s="36" t="s">
        <v>25485</v>
      </c>
      <c r="R460" s="36" t="s">
        <v>233</v>
      </c>
      <c r="S460" s="36" t="s">
        <v>233</v>
      </c>
      <c r="T460" s="36" t="s">
        <v>24981</v>
      </c>
      <c r="U460" s="36" t="s">
        <v>27964</v>
      </c>
      <c r="V460" s="121" t="str">
        <f t="shared" si="7"/>
        <v>Telemar</v>
      </c>
    </row>
    <row r="461" spans="1:22" x14ac:dyDescent="0.35">
      <c r="A461" s="111" t="s">
        <v>30431</v>
      </c>
      <c r="B461" s="37" t="s">
        <v>25619</v>
      </c>
      <c r="C461" s="40" t="s">
        <v>28423</v>
      </c>
      <c r="D461" s="38" t="s">
        <v>28389</v>
      </c>
      <c r="E461" s="42" t="s">
        <v>858</v>
      </c>
      <c r="F461" s="35" t="s">
        <v>42</v>
      </c>
      <c r="G461" s="77" t="s">
        <v>27935</v>
      </c>
      <c r="H461" s="78" t="s">
        <v>27928</v>
      </c>
      <c r="I461" s="78" t="s">
        <v>27946</v>
      </c>
      <c r="J461" s="78" t="s">
        <v>27960</v>
      </c>
      <c r="K461" s="42" t="s">
        <v>28407</v>
      </c>
      <c r="L461" s="79" t="s">
        <v>233</v>
      </c>
      <c r="M461" s="80" t="s">
        <v>28408</v>
      </c>
      <c r="N461" s="81" t="s">
        <v>233</v>
      </c>
      <c r="O461" s="81" t="s">
        <v>233</v>
      </c>
      <c r="P461" s="80" t="s">
        <v>27963</v>
      </c>
      <c r="Q461" s="36" t="s">
        <v>25485</v>
      </c>
      <c r="R461" s="36" t="s">
        <v>233</v>
      </c>
      <c r="S461" s="36" t="s">
        <v>233</v>
      </c>
      <c r="T461" s="36" t="s">
        <v>24981</v>
      </c>
      <c r="U461" s="36" t="s">
        <v>27964</v>
      </c>
      <c r="V461" s="121" t="str">
        <f t="shared" si="7"/>
        <v>Banco Santander México</v>
      </c>
    </row>
    <row r="462" spans="1:22" x14ac:dyDescent="0.35">
      <c r="A462" s="111" t="s">
        <v>30431</v>
      </c>
      <c r="B462" s="37" t="s">
        <v>25621</v>
      </c>
      <c r="C462" s="40" t="s">
        <v>28424</v>
      </c>
      <c r="D462" s="38" t="s">
        <v>25549</v>
      </c>
      <c r="E462" s="42" t="s">
        <v>858</v>
      </c>
      <c r="F462" s="35" t="s">
        <v>42</v>
      </c>
      <c r="G462" s="77" t="s">
        <v>27935</v>
      </c>
      <c r="H462" s="78" t="s">
        <v>27928</v>
      </c>
      <c r="I462" s="78" t="s">
        <v>27946</v>
      </c>
      <c r="J462" s="78" t="s">
        <v>27960</v>
      </c>
      <c r="K462" s="42" t="s">
        <v>28407</v>
      </c>
      <c r="L462" s="79" t="s">
        <v>233</v>
      </c>
      <c r="M462" s="80" t="s">
        <v>28408</v>
      </c>
      <c r="N462" s="81" t="s">
        <v>233</v>
      </c>
      <c r="O462" s="81" t="s">
        <v>233</v>
      </c>
      <c r="P462" s="80" t="s">
        <v>27963</v>
      </c>
      <c r="Q462" s="36" t="s">
        <v>25485</v>
      </c>
      <c r="R462" s="36" t="s">
        <v>233</v>
      </c>
      <c r="S462" s="36" t="s">
        <v>233</v>
      </c>
      <c r="T462" s="36" t="s">
        <v>24981</v>
      </c>
      <c r="U462" s="36" t="s">
        <v>27964</v>
      </c>
      <c r="V462" s="121" t="str">
        <f t="shared" si="7"/>
        <v>Constructora Norberto Odebretch S.A.</v>
      </c>
    </row>
    <row r="463" spans="1:22" x14ac:dyDescent="0.35">
      <c r="A463" s="111" t="s">
        <v>30431</v>
      </c>
      <c r="B463" s="37" t="s">
        <v>25622</v>
      </c>
      <c r="C463" s="40" t="s">
        <v>28425</v>
      </c>
      <c r="D463" s="38" t="s">
        <v>25549</v>
      </c>
      <c r="E463" s="42" t="s">
        <v>858</v>
      </c>
      <c r="F463" s="35" t="s">
        <v>42</v>
      </c>
      <c r="G463" s="77" t="s">
        <v>27935</v>
      </c>
      <c r="H463" s="78" t="s">
        <v>27928</v>
      </c>
      <c r="I463" s="78" t="s">
        <v>27946</v>
      </c>
      <c r="J463" s="78" t="s">
        <v>27960</v>
      </c>
      <c r="K463" s="42" t="s">
        <v>28407</v>
      </c>
      <c r="L463" s="79" t="s">
        <v>233</v>
      </c>
      <c r="M463" s="80" t="s">
        <v>28408</v>
      </c>
      <c r="N463" s="81" t="s">
        <v>233</v>
      </c>
      <c r="O463" s="81" t="s">
        <v>233</v>
      </c>
      <c r="P463" s="80" t="s">
        <v>27963</v>
      </c>
      <c r="Q463" s="36" t="s">
        <v>25485</v>
      </c>
      <c r="R463" s="36" t="s">
        <v>233</v>
      </c>
      <c r="S463" s="36" t="s">
        <v>233</v>
      </c>
      <c r="T463" s="36" t="s">
        <v>24981</v>
      </c>
      <c r="U463" s="36" t="s">
        <v>27964</v>
      </c>
      <c r="V463" s="121" t="str">
        <f t="shared" si="7"/>
        <v>Constructora Norberto Odebretch S.A.</v>
      </c>
    </row>
    <row r="464" spans="1:22" x14ac:dyDescent="0.35">
      <c r="A464" s="111" t="s">
        <v>30431</v>
      </c>
      <c r="B464" s="37" t="s">
        <v>25623</v>
      </c>
      <c r="C464" s="40" t="s">
        <v>28426</v>
      </c>
      <c r="D464" s="38" t="s">
        <v>25651</v>
      </c>
      <c r="E464" s="42" t="s">
        <v>858</v>
      </c>
      <c r="F464" s="35" t="s">
        <v>42</v>
      </c>
      <c r="G464" s="77" t="s">
        <v>27935</v>
      </c>
      <c r="H464" s="78" t="s">
        <v>27928</v>
      </c>
      <c r="I464" s="78" t="s">
        <v>27946</v>
      </c>
      <c r="J464" s="78" t="s">
        <v>27960</v>
      </c>
      <c r="K464" s="42" t="s">
        <v>28407</v>
      </c>
      <c r="L464" s="79" t="s">
        <v>233</v>
      </c>
      <c r="M464" s="80" t="s">
        <v>28408</v>
      </c>
      <c r="N464" s="81" t="s">
        <v>233</v>
      </c>
      <c r="O464" s="81" t="s">
        <v>233</v>
      </c>
      <c r="P464" s="80" t="s">
        <v>27963</v>
      </c>
      <c r="Q464" s="36" t="s">
        <v>25485</v>
      </c>
      <c r="R464" s="36" t="s">
        <v>233</v>
      </c>
      <c r="S464" s="36" t="s">
        <v>233</v>
      </c>
      <c r="T464" s="36" t="s">
        <v>24981</v>
      </c>
      <c r="U464" s="36" t="s">
        <v>27964</v>
      </c>
      <c r="V464" s="121" t="str">
        <f t="shared" si="7"/>
        <v>Odebretch</v>
      </c>
    </row>
    <row r="465" spans="1:22" x14ac:dyDescent="0.35">
      <c r="A465" s="111" t="s">
        <v>30626</v>
      </c>
      <c r="B465" s="37" t="s">
        <v>25624</v>
      </c>
      <c r="C465" s="40" t="s">
        <v>28427</v>
      </c>
      <c r="D465" s="38" t="s">
        <v>25025</v>
      </c>
      <c r="E465" s="42" t="s">
        <v>858</v>
      </c>
      <c r="F465" s="35" t="s">
        <v>42</v>
      </c>
      <c r="G465" s="77" t="s">
        <v>27935</v>
      </c>
      <c r="H465" s="78" t="s">
        <v>27928</v>
      </c>
      <c r="I465" s="78" t="s">
        <v>27946</v>
      </c>
      <c r="J465" s="78" t="s">
        <v>27960</v>
      </c>
      <c r="K465" s="42" t="s">
        <v>28407</v>
      </c>
      <c r="L465" s="79" t="s">
        <v>233</v>
      </c>
      <c r="M465" s="80" t="s">
        <v>28408</v>
      </c>
      <c r="N465" s="81" t="s">
        <v>233</v>
      </c>
      <c r="O465" s="81" t="s">
        <v>233</v>
      </c>
      <c r="P465" s="80" t="s">
        <v>27963</v>
      </c>
      <c r="Q465" s="36" t="s">
        <v>25485</v>
      </c>
      <c r="R465" s="36" t="s">
        <v>233</v>
      </c>
      <c r="S465" s="36" t="s">
        <v>233</v>
      </c>
      <c r="T465" s="36" t="s">
        <v>24981</v>
      </c>
      <c r="U465" s="36" t="s">
        <v>27964</v>
      </c>
      <c r="V465" s="121" t="str">
        <f t="shared" si="7"/>
        <v>Southern</v>
      </c>
    </row>
    <row r="466" spans="1:22" x14ac:dyDescent="0.35">
      <c r="A466" s="111" t="s">
        <v>30431</v>
      </c>
      <c r="B466" s="37" t="s">
        <v>25625</v>
      </c>
      <c r="C466" s="40" t="s">
        <v>28428</v>
      </c>
      <c r="D466" s="38" t="s">
        <v>25551</v>
      </c>
      <c r="E466" s="42" t="s">
        <v>858</v>
      </c>
      <c r="F466" s="35" t="s">
        <v>42</v>
      </c>
      <c r="G466" s="77" t="s">
        <v>27935</v>
      </c>
      <c r="H466" s="78" t="s">
        <v>27928</v>
      </c>
      <c r="I466" s="78" t="s">
        <v>27946</v>
      </c>
      <c r="J466" s="78" t="s">
        <v>27960</v>
      </c>
      <c r="K466" s="42" t="s">
        <v>28407</v>
      </c>
      <c r="L466" s="79" t="s">
        <v>233</v>
      </c>
      <c r="M466" s="80" t="s">
        <v>28408</v>
      </c>
      <c r="N466" s="81" t="s">
        <v>233</v>
      </c>
      <c r="O466" s="81" t="s">
        <v>233</v>
      </c>
      <c r="P466" s="80" t="s">
        <v>27963</v>
      </c>
      <c r="Q466" s="36" t="s">
        <v>25485</v>
      </c>
      <c r="R466" s="36" t="s">
        <v>233</v>
      </c>
      <c r="S466" s="36" t="s">
        <v>233</v>
      </c>
      <c r="T466" s="36" t="s">
        <v>24981</v>
      </c>
      <c r="U466" s="36" t="s">
        <v>27964</v>
      </c>
      <c r="V466" s="121" t="str">
        <f t="shared" si="7"/>
        <v>SCCO 6 3/8 07/27/15</v>
      </c>
    </row>
    <row r="467" spans="1:22" x14ac:dyDescent="0.35">
      <c r="A467" s="111" t="s">
        <v>30627</v>
      </c>
      <c r="B467" s="37" t="s">
        <v>25655</v>
      </c>
      <c r="C467" s="40" t="s">
        <v>28429</v>
      </c>
      <c r="D467" s="38" t="s">
        <v>25395</v>
      </c>
      <c r="E467" s="42" t="s">
        <v>858</v>
      </c>
      <c r="F467" s="35" t="s">
        <v>42</v>
      </c>
      <c r="G467" s="77" t="s">
        <v>27935</v>
      </c>
      <c r="H467" s="78" t="s">
        <v>27928</v>
      </c>
      <c r="I467" s="78" t="s">
        <v>27946</v>
      </c>
      <c r="J467" s="78" t="s">
        <v>27960</v>
      </c>
      <c r="K467" s="42" t="s">
        <v>28407</v>
      </c>
      <c r="L467" s="79" t="s">
        <v>233</v>
      </c>
      <c r="M467" s="80" t="s">
        <v>28408</v>
      </c>
      <c r="N467" s="81" t="s">
        <v>233</v>
      </c>
      <c r="O467" s="81" t="s">
        <v>233</v>
      </c>
      <c r="P467" s="80" t="s">
        <v>27963</v>
      </c>
      <c r="Q467" s="36" t="s">
        <v>25485</v>
      </c>
      <c r="R467" s="36" t="s">
        <v>233</v>
      </c>
      <c r="S467" s="36" t="s">
        <v>233</v>
      </c>
      <c r="T467" s="36" t="s">
        <v>24981</v>
      </c>
      <c r="U467" s="36" t="s">
        <v>27964</v>
      </c>
      <c r="V467" s="121" t="str">
        <f t="shared" si="7"/>
        <v>Inversiones CMPC</v>
      </c>
    </row>
    <row r="468" spans="1:22" x14ac:dyDescent="0.35">
      <c r="A468" s="111" t="s">
        <v>30431</v>
      </c>
      <c r="B468" s="37" t="s">
        <v>25627</v>
      </c>
      <c r="C468" s="40" t="s">
        <v>28430</v>
      </c>
      <c r="D468" s="38" t="s">
        <v>25025</v>
      </c>
      <c r="E468" s="42" t="s">
        <v>858</v>
      </c>
      <c r="F468" s="35" t="s">
        <v>42</v>
      </c>
      <c r="G468" s="77" t="s">
        <v>27935</v>
      </c>
      <c r="H468" s="78" t="s">
        <v>27928</v>
      </c>
      <c r="I468" s="78" t="s">
        <v>27946</v>
      </c>
      <c r="J468" s="78" t="s">
        <v>27960</v>
      </c>
      <c r="K468" s="42" t="s">
        <v>28407</v>
      </c>
      <c r="L468" s="79" t="s">
        <v>233</v>
      </c>
      <c r="M468" s="80" t="s">
        <v>28408</v>
      </c>
      <c r="N468" s="81" t="s">
        <v>233</v>
      </c>
      <c r="O468" s="81" t="s">
        <v>233</v>
      </c>
      <c r="P468" s="80" t="s">
        <v>27963</v>
      </c>
      <c r="Q468" s="36" t="s">
        <v>25485</v>
      </c>
      <c r="R468" s="36" t="s">
        <v>233</v>
      </c>
      <c r="S468" s="36" t="s">
        <v>233</v>
      </c>
      <c r="T468" s="36" t="s">
        <v>24981</v>
      </c>
      <c r="U468" s="36" t="s">
        <v>27964</v>
      </c>
      <c r="V468" s="121" t="str">
        <f t="shared" si="7"/>
        <v>Southern</v>
      </c>
    </row>
    <row r="469" spans="1:22" x14ac:dyDescent="0.35">
      <c r="A469" s="111" t="s">
        <v>30628</v>
      </c>
      <c r="B469" s="37" t="s">
        <v>25635</v>
      </c>
      <c r="C469" s="40" t="s">
        <v>28431</v>
      </c>
      <c r="D469" s="38" t="s">
        <v>25660</v>
      </c>
      <c r="E469" s="42" t="s">
        <v>858</v>
      </c>
      <c r="F469" s="35" t="s">
        <v>42</v>
      </c>
      <c r="G469" s="77" t="s">
        <v>27935</v>
      </c>
      <c r="H469" s="78" t="s">
        <v>27928</v>
      </c>
      <c r="I469" s="78" t="s">
        <v>27946</v>
      </c>
      <c r="J469" s="78" t="s">
        <v>27960</v>
      </c>
      <c r="K469" s="42" t="s">
        <v>28407</v>
      </c>
      <c r="L469" s="79" t="s">
        <v>233</v>
      </c>
      <c r="M469" s="80" t="s">
        <v>28408</v>
      </c>
      <c r="N469" s="81" t="s">
        <v>233</v>
      </c>
      <c r="O469" s="81">
        <v>1</v>
      </c>
      <c r="P469" s="80" t="s">
        <v>27963</v>
      </c>
      <c r="Q469" s="36" t="s">
        <v>25485</v>
      </c>
      <c r="R469" s="36" t="s">
        <v>233</v>
      </c>
      <c r="S469" s="36" t="s">
        <v>233</v>
      </c>
      <c r="T469" s="36" t="s">
        <v>24981</v>
      </c>
      <c r="U469" s="36" t="s">
        <v>27964</v>
      </c>
      <c r="V469" s="121" t="str">
        <f t="shared" si="7"/>
        <v>Industrias Peñoles S.A.B. de C.V.</v>
      </c>
    </row>
    <row r="470" spans="1:22" x14ac:dyDescent="0.35">
      <c r="A470" s="111" t="s">
        <v>30629</v>
      </c>
      <c r="B470" s="37" t="s">
        <v>25633</v>
      </c>
      <c r="C470" s="40" t="s">
        <v>28432</v>
      </c>
      <c r="D470" s="38" t="s">
        <v>25660</v>
      </c>
      <c r="E470" s="42" t="s">
        <v>858</v>
      </c>
      <c r="F470" s="35" t="s">
        <v>42</v>
      </c>
      <c r="G470" s="77" t="s">
        <v>27935</v>
      </c>
      <c r="H470" s="78" t="s">
        <v>27928</v>
      </c>
      <c r="I470" s="78" t="s">
        <v>27946</v>
      </c>
      <c r="J470" s="78" t="s">
        <v>27960</v>
      </c>
      <c r="K470" s="42" t="s">
        <v>28407</v>
      </c>
      <c r="L470" s="79" t="s">
        <v>233</v>
      </c>
      <c r="M470" s="80" t="s">
        <v>28408</v>
      </c>
      <c r="N470" s="81" t="s">
        <v>233</v>
      </c>
      <c r="O470" s="81">
        <v>1</v>
      </c>
      <c r="P470" s="80" t="s">
        <v>27963</v>
      </c>
      <c r="Q470" s="36" t="s">
        <v>25485</v>
      </c>
      <c r="R470" s="36" t="s">
        <v>233</v>
      </c>
      <c r="S470" s="36" t="s">
        <v>233</v>
      </c>
      <c r="T470" s="36" t="s">
        <v>24981</v>
      </c>
      <c r="U470" s="36" t="s">
        <v>27964</v>
      </c>
      <c r="V470" s="121" t="str">
        <f t="shared" si="7"/>
        <v>Industrias Peñoles S.A.B. de C.V.</v>
      </c>
    </row>
    <row r="471" spans="1:22" x14ac:dyDescent="0.35">
      <c r="A471" s="111" t="s">
        <v>30630</v>
      </c>
      <c r="B471" s="37" t="s">
        <v>25628</v>
      </c>
      <c r="C471" s="40" t="s">
        <v>28433</v>
      </c>
      <c r="D471" s="38" t="s">
        <v>25551</v>
      </c>
      <c r="E471" s="42" t="s">
        <v>858</v>
      </c>
      <c r="F471" s="35" t="s">
        <v>42</v>
      </c>
      <c r="G471" s="77" t="s">
        <v>27935</v>
      </c>
      <c r="H471" s="78" t="s">
        <v>27928</v>
      </c>
      <c r="I471" s="78" t="s">
        <v>27946</v>
      </c>
      <c r="J471" s="78" t="s">
        <v>27960</v>
      </c>
      <c r="K471" s="42" t="s">
        <v>28407</v>
      </c>
      <c r="L471" s="79" t="s">
        <v>233</v>
      </c>
      <c r="M471" s="80" t="s">
        <v>28408</v>
      </c>
      <c r="N471" s="81" t="s">
        <v>233</v>
      </c>
      <c r="O471" s="81" t="s">
        <v>233</v>
      </c>
      <c r="P471" s="80" t="s">
        <v>27963</v>
      </c>
      <c r="Q471" s="36" t="s">
        <v>25485</v>
      </c>
      <c r="R471" s="36" t="s">
        <v>233</v>
      </c>
      <c r="S471" s="36" t="s">
        <v>233</v>
      </c>
      <c r="T471" s="36" t="s">
        <v>24981</v>
      </c>
      <c r="U471" s="36" t="s">
        <v>27964</v>
      </c>
      <c r="V471" s="121" t="str">
        <f t="shared" si="7"/>
        <v>SCCO 6 3/8 07/27/15</v>
      </c>
    </row>
    <row r="472" spans="1:22" x14ac:dyDescent="0.35">
      <c r="A472" s="111" t="s">
        <v>30631</v>
      </c>
      <c r="B472" s="37" t="s">
        <v>25629</v>
      </c>
      <c r="C472" s="40" t="s">
        <v>28434</v>
      </c>
      <c r="D472" s="38" t="s">
        <v>25025</v>
      </c>
      <c r="E472" s="42" t="s">
        <v>858</v>
      </c>
      <c r="F472" s="35" t="s">
        <v>42</v>
      </c>
      <c r="G472" s="77" t="s">
        <v>27935</v>
      </c>
      <c r="H472" s="78" t="s">
        <v>27928</v>
      </c>
      <c r="I472" s="78" t="s">
        <v>27946</v>
      </c>
      <c r="J472" s="78" t="s">
        <v>27960</v>
      </c>
      <c r="K472" s="42" t="s">
        <v>28407</v>
      </c>
      <c r="L472" s="79" t="s">
        <v>233</v>
      </c>
      <c r="M472" s="80" t="s">
        <v>28408</v>
      </c>
      <c r="N472" s="81" t="s">
        <v>233</v>
      </c>
      <c r="O472" s="81" t="s">
        <v>233</v>
      </c>
      <c r="P472" s="80" t="s">
        <v>27963</v>
      </c>
      <c r="Q472" s="36" t="s">
        <v>25485</v>
      </c>
      <c r="R472" s="36" t="s">
        <v>233</v>
      </c>
      <c r="S472" s="36" t="s">
        <v>233</v>
      </c>
      <c r="T472" s="36" t="s">
        <v>24981</v>
      </c>
      <c r="U472" s="36" t="s">
        <v>27964</v>
      </c>
      <c r="V472" s="121" t="str">
        <f t="shared" si="7"/>
        <v>Southern</v>
      </c>
    </row>
    <row r="473" spans="1:22" x14ac:dyDescent="0.35">
      <c r="A473" s="111" t="s">
        <v>30632</v>
      </c>
      <c r="B473" s="37" t="s">
        <v>25626</v>
      </c>
      <c r="C473" s="40" t="s">
        <v>28435</v>
      </c>
      <c r="D473" s="38" t="s">
        <v>25025</v>
      </c>
      <c r="E473" s="42" t="s">
        <v>858</v>
      </c>
      <c r="F473" s="35" t="s">
        <v>42</v>
      </c>
      <c r="G473" s="77" t="s">
        <v>27935</v>
      </c>
      <c r="H473" s="78" t="s">
        <v>27928</v>
      </c>
      <c r="I473" s="78" t="s">
        <v>27946</v>
      </c>
      <c r="J473" s="78" t="s">
        <v>27960</v>
      </c>
      <c r="K473" s="42" t="s">
        <v>28407</v>
      </c>
      <c r="L473" s="79" t="s">
        <v>233</v>
      </c>
      <c r="M473" s="80" t="s">
        <v>28408</v>
      </c>
      <c r="N473" s="81" t="s">
        <v>233</v>
      </c>
      <c r="O473" s="81" t="s">
        <v>233</v>
      </c>
      <c r="P473" s="80" t="s">
        <v>27963</v>
      </c>
      <c r="Q473" s="36" t="s">
        <v>25485</v>
      </c>
      <c r="R473" s="36" t="s">
        <v>233</v>
      </c>
      <c r="S473" s="36" t="s">
        <v>233</v>
      </c>
      <c r="T473" s="36" t="s">
        <v>24981</v>
      </c>
      <c r="U473" s="36" t="s">
        <v>27964</v>
      </c>
      <c r="V473" s="121" t="str">
        <f t="shared" si="7"/>
        <v>Southern</v>
      </c>
    </row>
    <row r="474" spans="1:22" x14ac:dyDescent="0.35">
      <c r="A474" s="111" t="s">
        <v>30633</v>
      </c>
      <c r="B474" s="37" t="s">
        <v>25636</v>
      </c>
      <c r="C474" s="40" t="s">
        <v>28436</v>
      </c>
      <c r="D474" s="38" t="s">
        <v>25660</v>
      </c>
      <c r="E474" s="42" t="s">
        <v>858</v>
      </c>
      <c r="F474" s="35" t="s">
        <v>42</v>
      </c>
      <c r="G474" s="77" t="s">
        <v>27935</v>
      </c>
      <c r="H474" s="78" t="s">
        <v>27928</v>
      </c>
      <c r="I474" s="78" t="s">
        <v>27946</v>
      </c>
      <c r="J474" s="78" t="s">
        <v>27960</v>
      </c>
      <c r="K474" s="42" t="s">
        <v>28407</v>
      </c>
      <c r="L474" s="79" t="s">
        <v>233</v>
      </c>
      <c r="M474" s="80" t="s">
        <v>28408</v>
      </c>
      <c r="N474" s="81" t="s">
        <v>233</v>
      </c>
      <c r="O474" s="81" t="s">
        <v>233</v>
      </c>
      <c r="P474" s="80" t="s">
        <v>27963</v>
      </c>
      <c r="Q474" s="36" t="s">
        <v>25485</v>
      </c>
      <c r="R474" s="36" t="s">
        <v>233</v>
      </c>
      <c r="S474" s="36" t="s">
        <v>233</v>
      </c>
      <c r="T474" s="36" t="s">
        <v>24981</v>
      </c>
      <c r="U474" s="36" t="s">
        <v>27964</v>
      </c>
      <c r="V474" s="121" t="str">
        <f t="shared" si="7"/>
        <v>Industrias Peñoles S.A.B. de C.V.</v>
      </c>
    </row>
    <row r="475" spans="1:22" x14ac:dyDescent="0.35">
      <c r="A475" s="111" t="s">
        <v>30431</v>
      </c>
      <c r="B475" s="37" t="s">
        <v>25637</v>
      </c>
      <c r="C475" s="40" t="s">
        <v>28437</v>
      </c>
      <c r="D475" s="38" t="s">
        <v>28438</v>
      </c>
      <c r="E475" s="42" t="s">
        <v>858</v>
      </c>
      <c r="F475" s="35" t="s">
        <v>42</v>
      </c>
      <c r="G475" s="77" t="s">
        <v>27935</v>
      </c>
      <c r="H475" s="78" t="s">
        <v>27928</v>
      </c>
      <c r="I475" s="78" t="s">
        <v>27946</v>
      </c>
      <c r="J475" s="78" t="s">
        <v>27960</v>
      </c>
      <c r="K475" s="42" t="s">
        <v>28407</v>
      </c>
      <c r="L475" s="79" t="s">
        <v>233</v>
      </c>
      <c r="M475" s="80" t="s">
        <v>28408</v>
      </c>
      <c r="N475" s="81" t="s">
        <v>233</v>
      </c>
      <c r="O475" s="81" t="s">
        <v>233</v>
      </c>
      <c r="P475" s="80" t="s">
        <v>27963</v>
      </c>
      <c r="Q475" s="36" t="s">
        <v>25485</v>
      </c>
      <c r="R475" s="36" t="s">
        <v>233</v>
      </c>
      <c r="S475" s="36" t="s">
        <v>233</v>
      </c>
      <c r="T475" s="36" t="s">
        <v>24981</v>
      </c>
      <c r="U475" s="36" t="s">
        <v>27964</v>
      </c>
      <c r="V475" s="121" t="str">
        <f t="shared" si="7"/>
        <v>México Generadora de Energía, S. de R.L.</v>
      </c>
    </row>
    <row r="476" spans="1:22" x14ac:dyDescent="0.35">
      <c r="A476" s="111" t="s">
        <v>30634</v>
      </c>
      <c r="B476" s="37" t="s">
        <v>25639</v>
      </c>
      <c r="C476" s="40" t="s">
        <v>28439</v>
      </c>
      <c r="D476" s="38" t="s">
        <v>25666</v>
      </c>
      <c r="E476" s="42" t="s">
        <v>858</v>
      </c>
      <c r="F476" s="35" t="s">
        <v>42</v>
      </c>
      <c r="G476" s="77" t="s">
        <v>27935</v>
      </c>
      <c r="H476" s="78" t="s">
        <v>27928</v>
      </c>
      <c r="I476" s="78" t="s">
        <v>27946</v>
      </c>
      <c r="J476" s="78" t="s">
        <v>27960</v>
      </c>
      <c r="K476" s="42" t="s">
        <v>28407</v>
      </c>
      <c r="L476" s="79" t="s">
        <v>233</v>
      </c>
      <c r="M476" s="80" t="s">
        <v>28408</v>
      </c>
      <c r="N476" s="81" t="s">
        <v>233</v>
      </c>
      <c r="O476" s="81" t="s">
        <v>233</v>
      </c>
      <c r="P476" s="80" t="s">
        <v>27963</v>
      </c>
      <c r="Q476" s="36" t="s">
        <v>25485</v>
      </c>
      <c r="R476" s="36" t="s">
        <v>233</v>
      </c>
      <c r="S476" s="36" t="s">
        <v>233</v>
      </c>
      <c r="T476" s="36" t="s">
        <v>24981</v>
      </c>
      <c r="U476" s="36" t="s">
        <v>27964</v>
      </c>
      <c r="V476" s="121" t="str">
        <f t="shared" si="7"/>
        <v>Empresa Publica de Liverpool</v>
      </c>
    </row>
    <row r="477" spans="1:22" x14ac:dyDescent="0.35">
      <c r="A477" s="111" t="s">
        <v>30635</v>
      </c>
      <c r="B477" s="37" t="s">
        <v>28440</v>
      </c>
      <c r="C477" s="40" t="s">
        <v>28441</v>
      </c>
      <c r="D477" s="38" t="s">
        <v>25666</v>
      </c>
      <c r="E477" s="42" t="s">
        <v>858</v>
      </c>
      <c r="F477" s="35" t="s">
        <v>42</v>
      </c>
      <c r="G477" s="77" t="s">
        <v>27935</v>
      </c>
      <c r="H477" s="78" t="s">
        <v>27928</v>
      </c>
      <c r="I477" s="78" t="s">
        <v>27946</v>
      </c>
      <c r="J477" s="78" t="s">
        <v>27960</v>
      </c>
      <c r="K477" s="42" t="s">
        <v>28407</v>
      </c>
      <c r="L477" s="79" t="s">
        <v>233</v>
      </c>
      <c r="M477" s="80" t="s">
        <v>28408</v>
      </c>
      <c r="N477" s="81" t="s">
        <v>233</v>
      </c>
      <c r="O477" s="81">
        <v>1</v>
      </c>
      <c r="P477" s="80" t="s">
        <v>27963</v>
      </c>
      <c r="Q477" s="36" t="s">
        <v>25485</v>
      </c>
      <c r="R477" s="36" t="s">
        <v>233</v>
      </c>
      <c r="S477" s="36" t="s">
        <v>233</v>
      </c>
      <c r="T477" s="36" t="s">
        <v>24981</v>
      </c>
      <c r="U477" s="36" t="s">
        <v>27964</v>
      </c>
      <c r="V477" s="121" t="str">
        <f t="shared" si="7"/>
        <v>Empresa Publica de Liverpool</v>
      </c>
    </row>
    <row r="478" spans="1:22" x14ac:dyDescent="0.35">
      <c r="A478" s="111" t="s">
        <v>30431</v>
      </c>
      <c r="B478" s="37" t="s">
        <v>25640</v>
      </c>
      <c r="C478" s="40" t="s">
        <v>28442</v>
      </c>
      <c r="D478" s="38" t="s">
        <v>25651</v>
      </c>
      <c r="E478" s="42" t="s">
        <v>858</v>
      </c>
      <c r="F478" s="35" t="s">
        <v>42</v>
      </c>
      <c r="G478" s="77" t="s">
        <v>27935</v>
      </c>
      <c r="H478" s="78" t="s">
        <v>27928</v>
      </c>
      <c r="I478" s="78" t="s">
        <v>27946</v>
      </c>
      <c r="J478" s="78" t="s">
        <v>27960</v>
      </c>
      <c r="K478" s="42" t="s">
        <v>28407</v>
      </c>
      <c r="L478" s="79" t="s">
        <v>233</v>
      </c>
      <c r="M478" s="80" t="s">
        <v>28408</v>
      </c>
      <c r="N478" s="81" t="s">
        <v>233</v>
      </c>
      <c r="O478" s="81" t="s">
        <v>233</v>
      </c>
      <c r="P478" s="80" t="s">
        <v>27963</v>
      </c>
      <c r="Q478" s="36" t="s">
        <v>25485</v>
      </c>
      <c r="R478" s="36" t="s">
        <v>233</v>
      </c>
      <c r="S478" s="36" t="s">
        <v>233</v>
      </c>
      <c r="T478" s="36" t="s">
        <v>24981</v>
      </c>
      <c r="U478" s="36" t="s">
        <v>27964</v>
      </c>
      <c r="V478" s="121" t="str">
        <f t="shared" si="7"/>
        <v>Odebretch</v>
      </c>
    </row>
    <row r="479" spans="1:22" x14ac:dyDescent="0.35">
      <c r="A479" s="111" t="s">
        <v>30636</v>
      </c>
      <c r="B479" s="37" t="s">
        <v>25641</v>
      </c>
      <c r="C479" s="40" t="s">
        <v>28443</v>
      </c>
      <c r="D479" s="38" t="s">
        <v>15</v>
      </c>
      <c r="E479" s="42" t="s">
        <v>858</v>
      </c>
      <c r="F479" s="35" t="s">
        <v>42</v>
      </c>
      <c r="G479" s="77" t="s">
        <v>27935</v>
      </c>
      <c r="H479" s="78" t="s">
        <v>27928</v>
      </c>
      <c r="I479" s="78" t="s">
        <v>27946</v>
      </c>
      <c r="J479" s="78" t="s">
        <v>27960</v>
      </c>
      <c r="K479" s="42" t="s">
        <v>28407</v>
      </c>
      <c r="L479" s="79" t="s">
        <v>233</v>
      </c>
      <c r="M479" s="80" t="s">
        <v>28408</v>
      </c>
      <c r="N479" s="81" t="s">
        <v>233</v>
      </c>
      <c r="O479" s="81" t="s">
        <v>233</v>
      </c>
      <c r="P479" s="80" t="s">
        <v>27963</v>
      </c>
      <c r="Q479" s="36" t="s">
        <v>25485</v>
      </c>
      <c r="R479" s="36" t="s">
        <v>233</v>
      </c>
      <c r="S479" s="36" t="s">
        <v>233</v>
      </c>
      <c r="T479" s="36" t="s">
        <v>24981</v>
      </c>
      <c r="U479" s="36" t="s">
        <v>28360</v>
      </c>
      <c r="V479" s="121" t="str">
        <f t="shared" si="7"/>
        <v>BBVA Bancomer</v>
      </c>
    </row>
    <row r="480" spans="1:22" x14ac:dyDescent="0.35">
      <c r="A480" s="111" t="s">
        <v>30637</v>
      </c>
      <c r="B480" s="37" t="s">
        <v>25642</v>
      </c>
      <c r="C480" s="40" t="s">
        <v>28444</v>
      </c>
      <c r="D480" s="38" t="s">
        <v>25551</v>
      </c>
      <c r="E480" s="42" t="s">
        <v>858</v>
      </c>
      <c r="F480" s="35" t="s">
        <v>42</v>
      </c>
      <c r="G480" s="77" t="s">
        <v>27935</v>
      </c>
      <c r="H480" s="78" t="s">
        <v>27928</v>
      </c>
      <c r="I480" s="78" t="s">
        <v>27946</v>
      </c>
      <c r="J480" s="78" t="s">
        <v>27960</v>
      </c>
      <c r="K480" s="42" t="s">
        <v>28407</v>
      </c>
      <c r="L480" s="79" t="s">
        <v>233</v>
      </c>
      <c r="M480" s="80" t="s">
        <v>28408</v>
      </c>
      <c r="N480" s="81" t="s">
        <v>233</v>
      </c>
      <c r="O480" s="81" t="s">
        <v>233</v>
      </c>
      <c r="P480" s="80" t="s">
        <v>27963</v>
      </c>
      <c r="Q480" s="36" t="s">
        <v>25485</v>
      </c>
      <c r="R480" s="36" t="s">
        <v>233</v>
      </c>
      <c r="S480" s="36" t="s">
        <v>233</v>
      </c>
      <c r="T480" s="36" t="s">
        <v>24981</v>
      </c>
      <c r="U480" s="36" t="s">
        <v>28360</v>
      </c>
      <c r="V480" s="121" t="str">
        <f t="shared" si="7"/>
        <v>SCCO 6 3/8 07/27/15</v>
      </c>
    </row>
    <row r="481" spans="1:22" x14ac:dyDescent="0.35">
      <c r="A481" s="111" t="s">
        <v>30431</v>
      </c>
      <c r="B481" s="37" t="s">
        <v>25643</v>
      </c>
      <c r="C481" s="40" t="s">
        <v>28445</v>
      </c>
      <c r="D481" s="38" t="s">
        <v>20816</v>
      </c>
      <c r="E481" s="42" t="s">
        <v>858</v>
      </c>
      <c r="F481" s="35" t="s">
        <v>42</v>
      </c>
      <c r="G481" s="77" t="s">
        <v>27935</v>
      </c>
      <c r="H481" s="78" t="s">
        <v>27928</v>
      </c>
      <c r="I481" s="78" t="s">
        <v>27946</v>
      </c>
      <c r="J481" s="78" t="s">
        <v>27960</v>
      </c>
      <c r="K481" s="42" t="s">
        <v>28407</v>
      </c>
      <c r="L481" s="79" t="s">
        <v>233</v>
      </c>
      <c r="M481" s="80" t="s">
        <v>28408</v>
      </c>
      <c r="N481" s="81" t="s">
        <v>233</v>
      </c>
      <c r="O481" s="81" t="s">
        <v>233</v>
      </c>
      <c r="P481" s="80" t="s">
        <v>27963</v>
      </c>
      <c r="Q481" s="36" t="s">
        <v>25485</v>
      </c>
      <c r="R481" s="36" t="s">
        <v>233</v>
      </c>
      <c r="S481" s="36" t="s">
        <v>233</v>
      </c>
      <c r="T481" s="36" t="s">
        <v>24981</v>
      </c>
      <c r="U481" s="36" t="s">
        <v>28360</v>
      </c>
      <c r="V481" s="121" t="str">
        <f t="shared" si="7"/>
        <v>Banco Davivienda S.A.</v>
      </c>
    </row>
    <row r="482" spans="1:22" x14ac:dyDescent="0.35">
      <c r="A482" s="111" t="s">
        <v>30431</v>
      </c>
      <c r="B482" s="34" t="s">
        <v>25645</v>
      </c>
      <c r="C482" s="92" t="s">
        <v>28446</v>
      </c>
      <c r="D482" s="38" t="s">
        <v>25606</v>
      </c>
      <c r="E482" s="42" t="s">
        <v>858</v>
      </c>
      <c r="F482" s="35" t="s">
        <v>42</v>
      </c>
      <c r="G482" s="77" t="s">
        <v>27935</v>
      </c>
      <c r="H482" s="78" t="s">
        <v>27928</v>
      </c>
      <c r="I482" s="78" t="s">
        <v>27946</v>
      </c>
      <c r="J482" s="78" t="s">
        <v>27960</v>
      </c>
      <c r="K482" s="42" t="s">
        <v>28407</v>
      </c>
      <c r="L482" s="79" t="s">
        <v>233</v>
      </c>
      <c r="M482" s="80" t="s">
        <v>28408</v>
      </c>
      <c r="N482" s="81" t="s">
        <v>233</v>
      </c>
      <c r="O482" s="81" t="s">
        <v>233</v>
      </c>
      <c r="P482" s="80" t="s">
        <v>27963</v>
      </c>
      <c r="Q482" s="36" t="s">
        <v>25485</v>
      </c>
      <c r="R482" s="36" t="s">
        <v>233</v>
      </c>
      <c r="S482" s="36" t="s">
        <v>233</v>
      </c>
      <c r="T482" s="36" t="s">
        <v>24981</v>
      </c>
      <c r="U482" s="36" t="s">
        <v>28360</v>
      </c>
      <c r="V482" s="121" t="str">
        <f t="shared" si="7"/>
        <v>Banco BTG Pactual S.A.</v>
      </c>
    </row>
    <row r="483" spans="1:22" x14ac:dyDescent="0.35">
      <c r="A483" s="111" t="s">
        <v>30638</v>
      </c>
      <c r="B483" s="34" t="s">
        <v>25647</v>
      </c>
      <c r="C483" s="92" t="s">
        <v>28447</v>
      </c>
      <c r="D483" s="38" t="s">
        <v>28389</v>
      </c>
      <c r="E483" s="42" t="s">
        <v>858</v>
      </c>
      <c r="F483" s="35" t="s">
        <v>42</v>
      </c>
      <c r="G483" s="77" t="s">
        <v>27935</v>
      </c>
      <c r="H483" s="78" t="s">
        <v>27928</v>
      </c>
      <c r="I483" s="78" t="s">
        <v>27946</v>
      </c>
      <c r="J483" s="78" t="s">
        <v>27960</v>
      </c>
      <c r="K483" s="42" t="s">
        <v>28407</v>
      </c>
      <c r="L483" s="79" t="s">
        <v>233</v>
      </c>
      <c r="M483" s="80" t="s">
        <v>28408</v>
      </c>
      <c r="N483" s="81" t="s">
        <v>233</v>
      </c>
      <c r="O483" s="81" t="s">
        <v>233</v>
      </c>
      <c r="P483" s="80" t="s">
        <v>27963</v>
      </c>
      <c r="Q483" s="36" t="s">
        <v>25485</v>
      </c>
      <c r="R483" s="36" t="s">
        <v>233</v>
      </c>
      <c r="S483" s="36" t="s">
        <v>233</v>
      </c>
      <c r="T483" s="36" t="s">
        <v>24981</v>
      </c>
      <c r="U483" s="36" t="s">
        <v>28360</v>
      </c>
      <c r="V483" s="121" t="str">
        <f t="shared" si="7"/>
        <v>Banco Santander México</v>
      </c>
    </row>
    <row r="484" spans="1:22" x14ac:dyDescent="0.35">
      <c r="A484" s="111" t="s">
        <v>30639</v>
      </c>
      <c r="B484" s="34" t="s">
        <v>28448</v>
      </c>
      <c r="C484" s="92" t="s">
        <v>28449</v>
      </c>
      <c r="D484" s="38" t="s">
        <v>28389</v>
      </c>
      <c r="E484" s="42" t="s">
        <v>858</v>
      </c>
      <c r="F484" s="35" t="s">
        <v>42</v>
      </c>
      <c r="G484" s="77" t="s">
        <v>27935</v>
      </c>
      <c r="H484" s="78" t="s">
        <v>27928</v>
      </c>
      <c r="I484" s="78" t="s">
        <v>27946</v>
      </c>
      <c r="J484" s="78" t="s">
        <v>27960</v>
      </c>
      <c r="K484" s="42" t="s">
        <v>28407</v>
      </c>
      <c r="L484" s="79" t="s">
        <v>233</v>
      </c>
      <c r="M484" s="80" t="s">
        <v>28408</v>
      </c>
      <c r="N484" s="81" t="s">
        <v>233</v>
      </c>
      <c r="O484" s="81">
        <v>1</v>
      </c>
      <c r="P484" s="80" t="s">
        <v>27963</v>
      </c>
      <c r="Q484" s="36" t="s">
        <v>25485</v>
      </c>
      <c r="R484" s="36" t="s">
        <v>233</v>
      </c>
      <c r="S484" s="36" t="s">
        <v>233</v>
      </c>
      <c r="T484" s="36" t="s">
        <v>24981</v>
      </c>
      <c r="U484" s="36" t="s">
        <v>28360</v>
      </c>
      <c r="V484" s="121" t="str">
        <f t="shared" si="7"/>
        <v>Banco Santander México</v>
      </c>
    </row>
    <row r="485" spans="1:22" x14ac:dyDescent="0.35">
      <c r="A485" s="111" t="s">
        <v>30640</v>
      </c>
      <c r="B485" s="34" t="s">
        <v>25648</v>
      </c>
      <c r="C485" s="92" t="s">
        <v>28450</v>
      </c>
      <c r="D485" s="38" t="s">
        <v>28389</v>
      </c>
      <c r="E485" s="42" t="s">
        <v>858</v>
      </c>
      <c r="F485" s="35" t="s">
        <v>42</v>
      </c>
      <c r="G485" s="77" t="s">
        <v>27935</v>
      </c>
      <c r="H485" s="78" t="s">
        <v>27928</v>
      </c>
      <c r="I485" s="78" t="s">
        <v>27946</v>
      </c>
      <c r="J485" s="78" t="s">
        <v>27960</v>
      </c>
      <c r="K485" s="42" t="s">
        <v>28407</v>
      </c>
      <c r="L485" s="79" t="s">
        <v>233</v>
      </c>
      <c r="M485" s="80" t="s">
        <v>28408</v>
      </c>
      <c r="N485" s="81" t="s">
        <v>233</v>
      </c>
      <c r="O485" s="81" t="s">
        <v>233</v>
      </c>
      <c r="P485" s="80" t="s">
        <v>27963</v>
      </c>
      <c r="Q485" s="36" t="s">
        <v>25485</v>
      </c>
      <c r="R485" s="36" t="s">
        <v>233</v>
      </c>
      <c r="S485" s="36" t="s">
        <v>233</v>
      </c>
      <c r="T485" s="36" t="s">
        <v>24981</v>
      </c>
      <c r="U485" s="36" t="s">
        <v>28360</v>
      </c>
      <c r="V485" s="121" t="str">
        <f t="shared" si="7"/>
        <v>Banco Santander México</v>
      </c>
    </row>
    <row r="486" spans="1:22" x14ac:dyDescent="0.35">
      <c r="A486" s="111" t="s">
        <v>30641</v>
      </c>
      <c r="B486" s="37" t="s">
        <v>28451</v>
      </c>
      <c r="C486" s="40" t="s">
        <v>28452</v>
      </c>
      <c r="D486" s="52" t="s">
        <v>28453</v>
      </c>
      <c r="E486" s="42" t="s">
        <v>858</v>
      </c>
      <c r="F486" s="35" t="s">
        <v>42</v>
      </c>
      <c r="G486" s="77" t="s">
        <v>27935</v>
      </c>
      <c r="H486" s="78" t="s">
        <v>27928</v>
      </c>
      <c r="I486" s="78" t="s">
        <v>27946</v>
      </c>
      <c r="J486" s="78" t="s">
        <v>27960</v>
      </c>
      <c r="K486" s="42" t="s">
        <v>28407</v>
      </c>
      <c r="L486" s="79" t="s">
        <v>233</v>
      </c>
      <c r="M486" s="80" t="s">
        <v>28408</v>
      </c>
      <c r="N486" s="81" t="s">
        <v>233</v>
      </c>
      <c r="O486" s="81" t="s">
        <v>233</v>
      </c>
      <c r="P486" s="80" t="s">
        <v>27963</v>
      </c>
      <c r="Q486" s="36" t="s">
        <v>25485</v>
      </c>
      <c r="R486" s="36"/>
      <c r="S486" s="36"/>
      <c r="T486" s="36" t="s">
        <v>24981</v>
      </c>
      <c r="U486" s="36" t="s">
        <v>27964</v>
      </c>
      <c r="V486" s="121" t="str">
        <f t="shared" si="7"/>
        <v>Minera México, S.A. de C.V.</v>
      </c>
    </row>
    <row r="487" spans="1:22" x14ac:dyDescent="0.35">
      <c r="A487" s="111" t="s">
        <v>30642</v>
      </c>
      <c r="B487" s="37" t="s">
        <v>25631</v>
      </c>
      <c r="C487" s="40" t="s">
        <v>28454</v>
      </c>
      <c r="D487" s="52" t="s">
        <v>28453</v>
      </c>
      <c r="E487" s="42" t="s">
        <v>858</v>
      </c>
      <c r="F487" s="35" t="s">
        <v>42</v>
      </c>
      <c r="G487" s="77" t="s">
        <v>27935</v>
      </c>
      <c r="H487" s="78" t="s">
        <v>27928</v>
      </c>
      <c r="I487" s="78" t="s">
        <v>27946</v>
      </c>
      <c r="J487" s="78" t="s">
        <v>27960</v>
      </c>
      <c r="K487" s="42" t="s">
        <v>28407</v>
      </c>
      <c r="L487" s="79" t="s">
        <v>233</v>
      </c>
      <c r="M487" s="80" t="s">
        <v>28408</v>
      </c>
      <c r="N487" s="81" t="s">
        <v>233</v>
      </c>
      <c r="O487" s="81" t="s">
        <v>233</v>
      </c>
      <c r="P487" s="80" t="s">
        <v>27963</v>
      </c>
      <c r="Q487" s="36" t="s">
        <v>25485</v>
      </c>
      <c r="R487" s="36"/>
      <c r="S487" s="36"/>
      <c r="T487" s="36" t="s">
        <v>24981</v>
      </c>
      <c r="U487" s="36" t="s">
        <v>27964</v>
      </c>
      <c r="V487" s="121" t="str">
        <f t="shared" si="7"/>
        <v>Minera México, S.A. de C.V.</v>
      </c>
    </row>
    <row r="488" spans="1:22" x14ac:dyDescent="0.35">
      <c r="A488" s="111" t="s">
        <v>30431</v>
      </c>
      <c r="B488" s="37" t="s">
        <v>25650</v>
      </c>
      <c r="C488" s="40" t="s">
        <v>28455</v>
      </c>
      <c r="D488" s="52" t="s">
        <v>25676</v>
      </c>
      <c r="E488" s="42" t="s">
        <v>858</v>
      </c>
      <c r="F488" s="35" t="s">
        <v>42</v>
      </c>
      <c r="G488" s="77" t="s">
        <v>27935</v>
      </c>
      <c r="H488" s="78" t="s">
        <v>27928</v>
      </c>
      <c r="I488" s="78" t="s">
        <v>27946</v>
      </c>
      <c r="J488" s="78" t="s">
        <v>27960</v>
      </c>
      <c r="K488" s="42" t="s">
        <v>28407</v>
      </c>
      <c r="L488" s="79" t="s">
        <v>233</v>
      </c>
      <c r="M488" s="80" t="s">
        <v>28408</v>
      </c>
      <c r="N488" s="81" t="s">
        <v>233</v>
      </c>
      <c r="O488" s="81" t="s">
        <v>233</v>
      </c>
      <c r="P488" s="80" t="s">
        <v>27963</v>
      </c>
      <c r="Q488" s="36" t="s">
        <v>25485</v>
      </c>
      <c r="R488" s="36"/>
      <c r="S488" s="36"/>
      <c r="T488" s="36" t="s">
        <v>24981</v>
      </c>
      <c r="U488" s="36" t="s">
        <v>27964</v>
      </c>
      <c r="V488" s="121" t="str">
        <f t="shared" si="7"/>
        <v>Comisión Federal de Electricidad</v>
      </c>
    </row>
    <row r="489" spans="1:22" x14ac:dyDescent="0.35">
      <c r="A489" s="111" t="s">
        <v>30643</v>
      </c>
      <c r="B489" s="37" t="s">
        <v>25652</v>
      </c>
      <c r="C489" s="40" t="s">
        <v>28456</v>
      </c>
      <c r="D489" s="38" t="s">
        <v>25679</v>
      </c>
      <c r="E489" s="93" t="s">
        <v>858</v>
      </c>
      <c r="F489" s="35" t="s">
        <v>42</v>
      </c>
      <c r="G489" s="77" t="s">
        <v>27935</v>
      </c>
      <c r="H489" s="78" t="s">
        <v>27928</v>
      </c>
      <c r="I489" s="78" t="s">
        <v>27946</v>
      </c>
      <c r="J489" s="78" t="s">
        <v>27960</v>
      </c>
      <c r="K489" s="42" t="s">
        <v>28407</v>
      </c>
      <c r="L489" s="79" t="s">
        <v>233</v>
      </c>
      <c r="M489" s="80" t="s">
        <v>28408</v>
      </c>
      <c r="N489" s="81" t="s">
        <v>233</v>
      </c>
      <c r="O489" s="81" t="s">
        <v>233</v>
      </c>
      <c r="P489" s="80" t="s">
        <v>27963</v>
      </c>
      <c r="Q489" s="36" t="s">
        <v>25485</v>
      </c>
      <c r="R489" s="36" t="s">
        <v>233</v>
      </c>
      <c r="S489" s="36" t="s">
        <v>233</v>
      </c>
      <c r="T489" s="36" t="s">
        <v>24981</v>
      </c>
      <c r="U489" s="36" t="s">
        <v>27964</v>
      </c>
      <c r="V489" s="121" t="str">
        <f t="shared" si="7"/>
        <v>Fresnillo PLC</v>
      </c>
    </row>
    <row r="490" spans="1:22" x14ac:dyDescent="0.35">
      <c r="A490" s="111" t="s">
        <v>30644</v>
      </c>
      <c r="B490" s="37" t="s">
        <v>25681</v>
      </c>
      <c r="C490" s="40" t="s">
        <v>28457</v>
      </c>
      <c r="D490" s="38" t="s">
        <v>25679</v>
      </c>
      <c r="E490" s="42" t="s">
        <v>858</v>
      </c>
      <c r="F490" s="35" t="s">
        <v>42</v>
      </c>
      <c r="G490" s="77" t="s">
        <v>27935</v>
      </c>
      <c r="H490" s="78" t="s">
        <v>27928</v>
      </c>
      <c r="I490" s="78" t="s">
        <v>27946</v>
      </c>
      <c r="J490" s="78" t="s">
        <v>27960</v>
      </c>
      <c r="K490" s="42" t="s">
        <v>28407</v>
      </c>
      <c r="L490" s="79" t="s">
        <v>233</v>
      </c>
      <c r="M490" s="80" t="s">
        <v>28408</v>
      </c>
      <c r="N490" s="81" t="s">
        <v>233</v>
      </c>
      <c r="O490" s="81" t="s">
        <v>233</v>
      </c>
      <c r="P490" s="80" t="s">
        <v>27963</v>
      </c>
      <c r="Q490" s="36" t="s">
        <v>25485</v>
      </c>
      <c r="R490" s="36" t="s">
        <v>233</v>
      </c>
      <c r="S490" s="36" t="s">
        <v>233</v>
      </c>
      <c r="T490" s="36" t="s">
        <v>24981</v>
      </c>
      <c r="U490" s="36" t="s">
        <v>27964</v>
      </c>
      <c r="V490" s="121" t="str">
        <f t="shared" si="7"/>
        <v>Fresnillo PLC</v>
      </c>
    </row>
    <row r="491" spans="1:22" x14ac:dyDescent="0.35">
      <c r="A491" s="111" t="s">
        <v>30431</v>
      </c>
      <c r="B491" s="37" t="s">
        <v>25653</v>
      </c>
      <c r="C491" s="40" t="s">
        <v>28458</v>
      </c>
      <c r="D491" s="38" t="s">
        <v>25679</v>
      </c>
      <c r="E491" s="42" t="s">
        <v>858</v>
      </c>
      <c r="F491" s="35" t="s">
        <v>42</v>
      </c>
      <c r="G491" s="77" t="s">
        <v>27935</v>
      </c>
      <c r="H491" s="78" t="s">
        <v>27928</v>
      </c>
      <c r="I491" s="78" t="s">
        <v>27946</v>
      </c>
      <c r="J491" s="78" t="s">
        <v>27960</v>
      </c>
      <c r="K491" s="42" t="s">
        <v>28407</v>
      </c>
      <c r="L491" s="79" t="s">
        <v>233</v>
      </c>
      <c r="M491" s="80" t="s">
        <v>28408</v>
      </c>
      <c r="N491" s="81" t="s">
        <v>233</v>
      </c>
      <c r="O491" s="81" t="s">
        <v>233</v>
      </c>
      <c r="P491" s="80" t="s">
        <v>27963</v>
      </c>
      <c r="Q491" s="36" t="s">
        <v>25485</v>
      </c>
      <c r="R491" s="36" t="s">
        <v>233</v>
      </c>
      <c r="S491" s="36" t="s">
        <v>233</v>
      </c>
      <c r="T491" s="36" t="s">
        <v>24981</v>
      </c>
      <c r="U491" s="36" t="s">
        <v>27964</v>
      </c>
      <c r="V491" s="121" t="str">
        <f t="shared" si="7"/>
        <v>Fresnillo PLC</v>
      </c>
    </row>
    <row r="492" spans="1:22" x14ac:dyDescent="0.35">
      <c r="A492" s="111" t="s">
        <v>30645</v>
      </c>
      <c r="B492" s="37" t="s">
        <v>25654</v>
      </c>
      <c r="C492" s="40" t="s">
        <v>28459</v>
      </c>
      <c r="D492" s="38" t="s">
        <v>25684</v>
      </c>
      <c r="E492" s="42" t="s">
        <v>858</v>
      </c>
      <c r="F492" s="35" t="s">
        <v>42</v>
      </c>
      <c r="G492" s="77" t="s">
        <v>27935</v>
      </c>
      <c r="H492" s="78" t="s">
        <v>27928</v>
      </c>
      <c r="I492" s="78" t="s">
        <v>27946</v>
      </c>
      <c r="J492" s="78" t="s">
        <v>27960</v>
      </c>
      <c r="K492" s="42" t="s">
        <v>28407</v>
      </c>
      <c r="L492" s="79" t="s">
        <v>233</v>
      </c>
      <c r="M492" s="80" t="s">
        <v>28408</v>
      </c>
      <c r="N492" s="81" t="s">
        <v>233</v>
      </c>
      <c r="O492" s="81" t="s">
        <v>233</v>
      </c>
      <c r="P492" s="80" t="s">
        <v>27963</v>
      </c>
      <c r="Q492" s="36" t="s">
        <v>25485</v>
      </c>
      <c r="R492" s="36" t="s">
        <v>233</v>
      </c>
      <c r="S492" s="36" t="s">
        <v>233</v>
      </c>
      <c r="T492" s="36" t="s">
        <v>24981</v>
      </c>
      <c r="U492" s="36" t="s">
        <v>27964</v>
      </c>
      <c r="V492" s="121" t="str">
        <f t="shared" si="7"/>
        <v>Vale Overseas Limited Brazil</v>
      </c>
    </row>
    <row r="493" spans="1:22" x14ac:dyDescent="0.35">
      <c r="A493" s="111" t="s">
        <v>23961</v>
      </c>
      <c r="B493" s="37" t="s">
        <v>28460</v>
      </c>
      <c r="C493" s="40" t="s">
        <v>28461</v>
      </c>
      <c r="D493" s="38" t="s">
        <v>28461</v>
      </c>
      <c r="E493" s="42" t="s">
        <v>858</v>
      </c>
      <c r="F493" s="35" t="s">
        <v>42</v>
      </c>
      <c r="G493" s="77" t="s">
        <v>27935</v>
      </c>
      <c r="H493" s="78" t="s">
        <v>27928</v>
      </c>
      <c r="I493" s="78" t="s">
        <v>27946</v>
      </c>
      <c r="J493" s="78" t="s">
        <v>27960</v>
      </c>
      <c r="K493" s="42" t="s">
        <v>28407</v>
      </c>
      <c r="L493" s="79" t="s">
        <v>233</v>
      </c>
      <c r="M493" s="80" t="s">
        <v>28408</v>
      </c>
      <c r="N493" s="81" t="s">
        <v>233</v>
      </c>
      <c r="O493" s="81" t="s">
        <v>233</v>
      </c>
      <c r="P493" s="80" t="s">
        <v>27963</v>
      </c>
      <c r="Q493" s="36" t="s">
        <v>25485</v>
      </c>
      <c r="R493" s="36" t="s">
        <v>233</v>
      </c>
      <c r="S493" s="36" t="s">
        <v>233</v>
      </c>
      <c r="T493" s="36" t="s">
        <v>24981</v>
      </c>
      <c r="U493" s="36" t="s">
        <v>27964</v>
      </c>
      <c r="V493" s="121" t="str">
        <f t="shared" si="7"/>
        <v>VALEBZ 6 1/8 06/12/2033</v>
      </c>
    </row>
    <row r="494" spans="1:22" x14ac:dyDescent="0.35">
      <c r="A494" s="111" t="s">
        <v>30646</v>
      </c>
      <c r="B494" s="37" t="s">
        <v>25657</v>
      </c>
      <c r="C494" s="40" t="s">
        <v>28462</v>
      </c>
      <c r="D494" s="38" t="s">
        <v>25046</v>
      </c>
      <c r="E494" s="42" t="s">
        <v>858</v>
      </c>
      <c r="F494" s="35" t="s">
        <v>42</v>
      </c>
      <c r="G494" s="77" t="s">
        <v>27935</v>
      </c>
      <c r="H494" s="78" t="s">
        <v>27928</v>
      </c>
      <c r="I494" s="78" t="s">
        <v>27946</v>
      </c>
      <c r="J494" s="78" t="s">
        <v>27960</v>
      </c>
      <c r="K494" s="42" t="s">
        <v>28407</v>
      </c>
      <c r="L494" s="79" t="s">
        <v>233</v>
      </c>
      <c r="M494" s="80" t="s">
        <v>28408</v>
      </c>
      <c r="N494" s="81" t="s">
        <v>233</v>
      </c>
      <c r="O494" s="81" t="s">
        <v>233</v>
      </c>
      <c r="P494" s="80" t="s">
        <v>27963</v>
      </c>
      <c r="Q494" s="36" t="s">
        <v>25485</v>
      </c>
      <c r="R494" s="36" t="s">
        <v>233</v>
      </c>
      <c r="S494" s="36" t="s">
        <v>233</v>
      </c>
      <c r="T494" s="36" t="s">
        <v>24981</v>
      </c>
      <c r="U494" s="36" t="s">
        <v>27964</v>
      </c>
      <c r="V494" s="121" t="str">
        <f t="shared" si="7"/>
        <v>Suzano Austria</v>
      </c>
    </row>
    <row r="495" spans="1:22" x14ac:dyDescent="0.35">
      <c r="A495" s="111" t="s">
        <v>30431</v>
      </c>
      <c r="B495" s="37" t="s">
        <v>25656</v>
      </c>
      <c r="C495" s="40" t="s">
        <v>28463</v>
      </c>
      <c r="D495" s="38" t="s">
        <v>25603</v>
      </c>
      <c r="E495" s="42" t="s">
        <v>858</v>
      </c>
      <c r="F495" s="35" t="s">
        <v>42</v>
      </c>
      <c r="G495" s="77" t="s">
        <v>27935</v>
      </c>
      <c r="H495" s="78" t="s">
        <v>27928</v>
      </c>
      <c r="I495" s="78" t="s">
        <v>27946</v>
      </c>
      <c r="J495" s="78" t="s">
        <v>27960</v>
      </c>
      <c r="K495" s="42" t="s">
        <v>28407</v>
      </c>
      <c r="L495" s="79" t="s">
        <v>233</v>
      </c>
      <c r="M495" s="80" t="s">
        <v>28408</v>
      </c>
      <c r="N495" s="81" t="s">
        <v>233</v>
      </c>
      <c r="O495" s="81" t="s">
        <v>233</v>
      </c>
      <c r="P495" s="80" t="s">
        <v>27963</v>
      </c>
      <c r="Q495" s="36" t="s">
        <v>25485</v>
      </c>
      <c r="R495" s="36" t="s">
        <v>233</v>
      </c>
      <c r="S495" s="36" t="s">
        <v>233</v>
      </c>
      <c r="T495" s="36" t="s">
        <v>24981</v>
      </c>
      <c r="U495" s="36" t="s">
        <v>28012</v>
      </c>
      <c r="V495" s="121" t="str">
        <f t="shared" si="7"/>
        <v>Banco de Bogotá</v>
      </c>
    </row>
    <row r="496" spans="1:22" x14ac:dyDescent="0.35">
      <c r="A496" s="111" t="s">
        <v>30647</v>
      </c>
      <c r="B496" s="37" t="s">
        <v>25659</v>
      </c>
      <c r="C496" s="40" t="s">
        <v>28464</v>
      </c>
      <c r="D496" s="38" t="s">
        <v>25046</v>
      </c>
      <c r="E496" s="42" t="s">
        <v>858</v>
      </c>
      <c r="F496" s="35" t="s">
        <v>42</v>
      </c>
      <c r="G496" s="77" t="s">
        <v>27935</v>
      </c>
      <c r="H496" s="78" t="s">
        <v>27928</v>
      </c>
      <c r="I496" s="78" t="s">
        <v>27946</v>
      </c>
      <c r="J496" s="78" t="s">
        <v>27960</v>
      </c>
      <c r="K496" s="42" t="s">
        <v>28407</v>
      </c>
      <c r="L496" s="79" t="s">
        <v>233</v>
      </c>
      <c r="M496" s="80" t="s">
        <v>28408</v>
      </c>
      <c r="N496" s="81" t="s">
        <v>233</v>
      </c>
      <c r="O496" s="81" t="s">
        <v>233</v>
      </c>
      <c r="P496" s="80" t="s">
        <v>27963</v>
      </c>
      <c r="Q496" s="36" t="s">
        <v>25485</v>
      </c>
      <c r="R496" s="36" t="s">
        <v>233</v>
      </c>
      <c r="S496" s="36" t="s">
        <v>233</v>
      </c>
      <c r="T496" s="36" t="s">
        <v>24981</v>
      </c>
      <c r="U496" s="36" t="s">
        <v>27964</v>
      </c>
      <c r="V496" s="121" t="str">
        <f t="shared" si="7"/>
        <v>Suzano Austria</v>
      </c>
    </row>
    <row r="497" spans="1:22" x14ac:dyDescent="0.35">
      <c r="A497" s="111" t="s">
        <v>30648</v>
      </c>
      <c r="B497" s="37" t="s">
        <v>25689</v>
      </c>
      <c r="C497" s="40" t="s">
        <v>28465</v>
      </c>
      <c r="D497" s="38" t="s">
        <v>25046</v>
      </c>
      <c r="E497" s="42" t="s">
        <v>858</v>
      </c>
      <c r="F497" s="35" t="s">
        <v>42</v>
      </c>
      <c r="G497" s="77" t="s">
        <v>27935</v>
      </c>
      <c r="H497" s="78" t="s">
        <v>27928</v>
      </c>
      <c r="I497" s="78" t="s">
        <v>27946</v>
      </c>
      <c r="J497" s="78" t="s">
        <v>27960</v>
      </c>
      <c r="K497" s="42" t="s">
        <v>28407</v>
      </c>
      <c r="L497" s="79" t="s">
        <v>233</v>
      </c>
      <c r="M497" s="80" t="s">
        <v>28408</v>
      </c>
      <c r="N497" s="81" t="s">
        <v>233</v>
      </c>
      <c r="O497" s="81" t="s">
        <v>233</v>
      </c>
      <c r="P497" s="80" t="s">
        <v>27963</v>
      </c>
      <c r="Q497" s="36" t="s">
        <v>25485</v>
      </c>
      <c r="R497" s="36" t="s">
        <v>233</v>
      </c>
      <c r="S497" s="36" t="s">
        <v>233</v>
      </c>
      <c r="T497" s="36" t="s">
        <v>24981</v>
      </c>
      <c r="U497" s="36" t="s">
        <v>27964</v>
      </c>
      <c r="V497" s="121" t="str">
        <f t="shared" si="7"/>
        <v>Suzano Austria</v>
      </c>
    </row>
    <row r="498" spans="1:22" x14ac:dyDescent="0.35">
      <c r="A498" s="111" t="s">
        <v>30649</v>
      </c>
      <c r="B498" s="37" t="s">
        <v>25658</v>
      </c>
      <c r="C498" s="40" t="s">
        <v>28466</v>
      </c>
      <c r="D498" s="38" t="s">
        <v>25046</v>
      </c>
      <c r="E498" s="42" t="s">
        <v>858</v>
      </c>
      <c r="F498" s="35" t="s">
        <v>42</v>
      </c>
      <c r="G498" s="77" t="s">
        <v>27935</v>
      </c>
      <c r="H498" s="78" t="s">
        <v>27928</v>
      </c>
      <c r="I498" s="78" t="s">
        <v>27946</v>
      </c>
      <c r="J498" s="78" t="s">
        <v>27960</v>
      </c>
      <c r="K498" s="42" t="s">
        <v>28407</v>
      </c>
      <c r="L498" s="79" t="s">
        <v>233</v>
      </c>
      <c r="M498" s="80" t="s">
        <v>28408</v>
      </c>
      <c r="N498" s="81" t="s">
        <v>233</v>
      </c>
      <c r="O498" s="81" t="s">
        <v>233</v>
      </c>
      <c r="P498" s="80" t="s">
        <v>27963</v>
      </c>
      <c r="Q498" s="36" t="s">
        <v>25485</v>
      </c>
      <c r="R498" s="36" t="s">
        <v>233</v>
      </c>
      <c r="S498" s="36" t="s">
        <v>233</v>
      </c>
      <c r="T498" s="36" t="s">
        <v>24981</v>
      </c>
      <c r="U498" s="36" t="s">
        <v>27964</v>
      </c>
      <c r="V498" s="121" t="str">
        <f t="shared" si="7"/>
        <v>Suzano Austria</v>
      </c>
    </row>
    <row r="499" spans="1:22" x14ac:dyDescent="0.35">
      <c r="A499" s="111" t="s">
        <v>30650</v>
      </c>
      <c r="B499" s="37" t="s">
        <v>25661</v>
      </c>
      <c r="C499" s="40" t="s">
        <v>28467</v>
      </c>
      <c r="D499" s="38" t="s">
        <v>25046</v>
      </c>
      <c r="E499" s="42" t="s">
        <v>858</v>
      </c>
      <c r="F499" s="35" t="s">
        <v>42</v>
      </c>
      <c r="G499" s="77" t="s">
        <v>27935</v>
      </c>
      <c r="H499" s="78" t="s">
        <v>27928</v>
      </c>
      <c r="I499" s="78" t="s">
        <v>27946</v>
      </c>
      <c r="J499" s="78" t="s">
        <v>27960</v>
      </c>
      <c r="K499" s="42" t="s">
        <v>28407</v>
      </c>
      <c r="L499" s="79" t="s">
        <v>233</v>
      </c>
      <c r="M499" s="80" t="s">
        <v>28408</v>
      </c>
      <c r="N499" s="81" t="s">
        <v>233</v>
      </c>
      <c r="O499" s="81" t="s">
        <v>233</v>
      </c>
      <c r="P499" s="80" t="s">
        <v>27963</v>
      </c>
      <c r="Q499" s="36" t="s">
        <v>25485</v>
      </c>
      <c r="R499" s="36" t="s">
        <v>233</v>
      </c>
      <c r="S499" s="36" t="s">
        <v>233</v>
      </c>
      <c r="T499" s="36" t="s">
        <v>24981</v>
      </c>
      <c r="U499" s="36" t="s">
        <v>27964</v>
      </c>
      <c r="V499" s="121" t="str">
        <f t="shared" si="7"/>
        <v>Suzano Austria</v>
      </c>
    </row>
    <row r="500" spans="1:22" x14ac:dyDescent="0.35">
      <c r="A500" s="111" t="s">
        <v>30651</v>
      </c>
      <c r="B500" s="37" t="s">
        <v>25598</v>
      </c>
      <c r="C500" s="40" t="s">
        <v>28468</v>
      </c>
      <c r="D500" s="38" t="s">
        <v>25551</v>
      </c>
      <c r="E500" s="42" t="s">
        <v>858</v>
      </c>
      <c r="F500" s="35" t="s">
        <v>42</v>
      </c>
      <c r="G500" s="77" t="s">
        <v>27935</v>
      </c>
      <c r="H500" s="78" t="s">
        <v>27928</v>
      </c>
      <c r="I500" s="78" t="s">
        <v>27946</v>
      </c>
      <c r="J500" s="78" t="s">
        <v>27960</v>
      </c>
      <c r="K500" s="42" t="s">
        <v>28407</v>
      </c>
      <c r="L500" s="79" t="s">
        <v>233</v>
      </c>
      <c r="M500" s="80" t="s">
        <v>28408</v>
      </c>
      <c r="N500" s="81" t="s">
        <v>233</v>
      </c>
      <c r="O500" s="81" t="s">
        <v>233</v>
      </c>
      <c r="P500" s="80" t="s">
        <v>27963</v>
      </c>
      <c r="Q500" s="36" t="s">
        <v>25485</v>
      </c>
      <c r="R500" s="36" t="s">
        <v>233</v>
      </c>
      <c r="S500" s="36" t="s">
        <v>233</v>
      </c>
      <c r="T500" s="36" t="s">
        <v>24981</v>
      </c>
      <c r="U500" s="36" t="s">
        <v>27964</v>
      </c>
      <c r="V500" s="121" t="str">
        <f t="shared" si="7"/>
        <v>SCCO 6 3/8 07/27/15</v>
      </c>
    </row>
    <row r="501" spans="1:22" x14ac:dyDescent="0.35">
      <c r="A501" s="111" t="s">
        <v>30431</v>
      </c>
      <c r="B501" s="37" t="s">
        <v>25663</v>
      </c>
      <c r="C501" s="40" t="s">
        <v>28469</v>
      </c>
      <c r="D501" s="38" t="s">
        <v>25025</v>
      </c>
      <c r="E501" s="42" t="s">
        <v>858</v>
      </c>
      <c r="F501" s="35" t="s">
        <v>42</v>
      </c>
      <c r="G501" s="77" t="s">
        <v>27935</v>
      </c>
      <c r="H501" s="78" t="s">
        <v>27928</v>
      </c>
      <c r="I501" s="78" t="s">
        <v>27946</v>
      </c>
      <c r="J501" s="78" t="s">
        <v>27960</v>
      </c>
      <c r="K501" s="42" t="s">
        <v>28407</v>
      </c>
      <c r="L501" s="79" t="s">
        <v>233</v>
      </c>
      <c r="M501" s="80" t="s">
        <v>28408</v>
      </c>
      <c r="N501" s="81" t="s">
        <v>233</v>
      </c>
      <c r="O501" s="81" t="s">
        <v>233</v>
      </c>
      <c r="P501" s="80" t="s">
        <v>27963</v>
      </c>
      <c r="Q501" s="36" t="s">
        <v>25485</v>
      </c>
      <c r="R501" s="36" t="s">
        <v>233</v>
      </c>
      <c r="S501" s="36" t="s">
        <v>233</v>
      </c>
      <c r="T501" s="36" t="s">
        <v>24981</v>
      </c>
      <c r="U501" s="36" t="s">
        <v>27964</v>
      </c>
      <c r="V501" s="121" t="str">
        <f t="shared" si="7"/>
        <v>Southern</v>
      </c>
    </row>
    <row r="502" spans="1:22" x14ac:dyDescent="0.35">
      <c r="A502" s="111" t="s">
        <v>30431</v>
      </c>
      <c r="B502" s="37" t="s">
        <v>25664</v>
      </c>
      <c r="C502" s="40" t="s">
        <v>28470</v>
      </c>
      <c r="D502" s="38" t="s">
        <v>25698</v>
      </c>
      <c r="E502" s="42" t="s">
        <v>858</v>
      </c>
      <c r="F502" s="35" t="s">
        <v>42</v>
      </c>
      <c r="G502" s="77" t="s">
        <v>27935</v>
      </c>
      <c r="H502" s="78" t="s">
        <v>27928</v>
      </c>
      <c r="I502" s="78" t="s">
        <v>27946</v>
      </c>
      <c r="J502" s="78" t="s">
        <v>27960</v>
      </c>
      <c r="K502" s="42" t="s">
        <v>28407</v>
      </c>
      <c r="L502" s="79" t="s">
        <v>233</v>
      </c>
      <c r="M502" s="80" t="s">
        <v>28408</v>
      </c>
      <c r="N502" s="81" t="s">
        <v>233</v>
      </c>
      <c r="O502" s="81" t="s">
        <v>233</v>
      </c>
      <c r="P502" s="80" t="s">
        <v>27963</v>
      </c>
      <c r="Q502" s="36" t="s">
        <v>25485</v>
      </c>
      <c r="R502" s="36" t="s">
        <v>233</v>
      </c>
      <c r="S502" s="36" t="s">
        <v>233</v>
      </c>
      <c r="T502" s="36" t="s">
        <v>24981</v>
      </c>
      <c r="U502" s="36" t="s">
        <v>28360</v>
      </c>
      <c r="V502" s="121" t="str">
        <f t="shared" si="7"/>
        <v>Sura Asset Management S.A.</v>
      </c>
    </row>
    <row r="503" spans="1:22" x14ac:dyDescent="0.35">
      <c r="A503" s="111" t="s">
        <v>30652</v>
      </c>
      <c r="B503" s="42" t="s">
        <v>25665</v>
      </c>
      <c r="C503" s="82" t="s">
        <v>28471</v>
      </c>
      <c r="D503" s="38" t="s">
        <v>25684</v>
      </c>
      <c r="E503" s="42" t="s">
        <v>858</v>
      </c>
      <c r="F503" s="35" t="s">
        <v>42</v>
      </c>
      <c r="G503" s="77" t="s">
        <v>27935</v>
      </c>
      <c r="H503" s="78" t="s">
        <v>27928</v>
      </c>
      <c r="I503" s="78" t="s">
        <v>27946</v>
      </c>
      <c r="J503" s="78" t="s">
        <v>27960</v>
      </c>
      <c r="K503" s="42" t="s">
        <v>28407</v>
      </c>
      <c r="L503" s="79" t="s">
        <v>233</v>
      </c>
      <c r="M503" s="80" t="s">
        <v>28408</v>
      </c>
      <c r="N503" s="81" t="s">
        <v>233</v>
      </c>
      <c r="O503" s="81" t="s">
        <v>233</v>
      </c>
      <c r="P503" s="80" t="s">
        <v>27963</v>
      </c>
      <c r="Q503" s="36" t="s">
        <v>25485</v>
      </c>
      <c r="R503" s="36" t="s">
        <v>233</v>
      </c>
      <c r="S503" s="36" t="s">
        <v>233</v>
      </c>
      <c r="T503" s="36" t="s">
        <v>24981</v>
      </c>
      <c r="U503" s="36" t="s">
        <v>27964</v>
      </c>
      <c r="V503" s="121" t="str">
        <f t="shared" si="7"/>
        <v>Vale Overseas Limited Brazil</v>
      </c>
    </row>
    <row r="504" spans="1:22" x14ac:dyDescent="0.35">
      <c r="A504" s="111" t="s">
        <v>30431</v>
      </c>
      <c r="B504" s="37" t="s">
        <v>25667</v>
      </c>
      <c r="C504" s="40" t="s">
        <v>28472</v>
      </c>
      <c r="D504" s="38" t="s">
        <v>25701</v>
      </c>
      <c r="E504" s="42" t="s">
        <v>858</v>
      </c>
      <c r="F504" s="35" t="s">
        <v>42</v>
      </c>
      <c r="G504" s="77" t="s">
        <v>27935</v>
      </c>
      <c r="H504" s="78" t="s">
        <v>27928</v>
      </c>
      <c r="I504" s="78" t="s">
        <v>27946</v>
      </c>
      <c r="J504" s="86" t="s">
        <v>27937</v>
      </c>
      <c r="K504" s="94" t="s">
        <v>164</v>
      </c>
      <c r="L504" s="79" t="s">
        <v>28473</v>
      </c>
      <c r="M504" s="80" t="s">
        <v>28473</v>
      </c>
      <c r="N504" s="81" t="s">
        <v>233</v>
      </c>
      <c r="O504" s="81" t="s">
        <v>233</v>
      </c>
      <c r="P504" s="80" t="s">
        <v>28474</v>
      </c>
      <c r="Q504" s="36" t="s">
        <v>24973</v>
      </c>
      <c r="R504" s="36"/>
      <c r="S504" s="36"/>
      <c r="T504" s="36" t="s">
        <v>24981</v>
      </c>
      <c r="U504" s="36" t="s">
        <v>28012</v>
      </c>
      <c r="V504" s="121" t="str">
        <f t="shared" si="7"/>
        <v>Gobierno de Brasil</v>
      </c>
    </row>
    <row r="505" spans="1:22" x14ac:dyDescent="0.35">
      <c r="A505" s="111" t="s">
        <v>20781</v>
      </c>
      <c r="B505" s="37" t="s">
        <v>25703</v>
      </c>
      <c r="C505" s="40" t="s">
        <v>28475</v>
      </c>
      <c r="D505" s="38" t="s">
        <v>25701</v>
      </c>
      <c r="E505" s="42" t="s">
        <v>858</v>
      </c>
      <c r="F505" s="35" t="s">
        <v>42</v>
      </c>
      <c r="G505" s="77" t="s">
        <v>27935</v>
      </c>
      <c r="H505" s="78" t="s">
        <v>27928</v>
      </c>
      <c r="I505" s="78" t="s">
        <v>27946</v>
      </c>
      <c r="J505" s="86" t="s">
        <v>27937</v>
      </c>
      <c r="K505" s="94" t="s">
        <v>164</v>
      </c>
      <c r="L505" s="79" t="s">
        <v>28473</v>
      </c>
      <c r="M505" s="80" t="s">
        <v>28473</v>
      </c>
      <c r="N505" s="81" t="s">
        <v>233</v>
      </c>
      <c r="O505" s="81" t="s">
        <v>233</v>
      </c>
      <c r="P505" s="80" t="s">
        <v>28474</v>
      </c>
      <c r="Q505" s="36" t="s">
        <v>24973</v>
      </c>
      <c r="R505" s="36"/>
      <c r="S505" s="36"/>
      <c r="T505" s="36" t="s">
        <v>24981</v>
      </c>
      <c r="U505" s="36" t="s">
        <v>28012</v>
      </c>
      <c r="V505" s="121" t="str">
        <f t="shared" si="7"/>
        <v>Gobierno de Brasil</v>
      </c>
    </row>
    <row r="506" spans="1:22" x14ac:dyDescent="0.35">
      <c r="A506" s="111" t="s">
        <v>30653</v>
      </c>
      <c r="B506" s="37" t="s">
        <v>25668</v>
      </c>
      <c r="C506" s="40" t="s">
        <v>28476</v>
      </c>
      <c r="D506" s="38" t="s">
        <v>25701</v>
      </c>
      <c r="E506" s="42" t="s">
        <v>858</v>
      </c>
      <c r="F506" s="35" t="s">
        <v>42</v>
      </c>
      <c r="G506" s="77" t="s">
        <v>27935</v>
      </c>
      <c r="H506" s="78" t="s">
        <v>27928</v>
      </c>
      <c r="I506" s="78" t="s">
        <v>27946</v>
      </c>
      <c r="J506" s="86" t="s">
        <v>27937</v>
      </c>
      <c r="K506" s="94" t="s">
        <v>164</v>
      </c>
      <c r="L506" s="79" t="s">
        <v>233</v>
      </c>
      <c r="M506" s="80" t="s">
        <v>28473</v>
      </c>
      <c r="N506" s="81" t="s">
        <v>233</v>
      </c>
      <c r="O506" s="81" t="s">
        <v>233</v>
      </c>
      <c r="P506" s="80" t="s">
        <v>28474</v>
      </c>
      <c r="Q506" s="36" t="s">
        <v>24973</v>
      </c>
      <c r="R506" s="36"/>
      <c r="S506" s="36"/>
      <c r="T506" s="36" t="s">
        <v>24981</v>
      </c>
      <c r="U506" s="36" t="s">
        <v>28012</v>
      </c>
      <c r="V506" s="121" t="str">
        <f t="shared" si="7"/>
        <v>Gobierno de Brasil</v>
      </c>
    </row>
    <row r="507" spans="1:22" x14ac:dyDescent="0.35">
      <c r="A507" s="111" t="s">
        <v>30654</v>
      </c>
      <c r="B507" s="37" t="s">
        <v>25669</v>
      </c>
      <c r="C507" s="40" t="s">
        <v>28477</v>
      </c>
      <c r="D507" s="38" t="s">
        <v>25701</v>
      </c>
      <c r="E507" s="42" t="s">
        <v>858</v>
      </c>
      <c r="F507" s="35" t="s">
        <v>42</v>
      </c>
      <c r="G507" s="77" t="s">
        <v>27935</v>
      </c>
      <c r="H507" s="78" t="s">
        <v>27928</v>
      </c>
      <c r="I507" s="78" t="s">
        <v>27946</v>
      </c>
      <c r="J507" s="86" t="s">
        <v>27937</v>
      </c>
      <c r="K507" s="94" t="s">
        <v>164</v>
      </c>
      <c r="L507" s="79" t="s">
        <v>233</v>
      </c>
      <c r="M507" s="80" t="s">
        <v>28473</v>
      </c>
      <c r="N507" s="81" t="s">
        <v>233</v>
      </c>
      <c r="O507" s="81" t="s">
        <v>233</v>
      </c>
      <c r="P507" s="80" t="s">
        <v>28474</v>
      </c>
      <c r="Q507" s="36" t="s">
        <v>24973</v>
      </c>
      <c r="R507" s="36" t="s">
        <v>233</v>
      </c>
      <c r="S507" s="36" t="s">
        <v>233</v>
      </c>
      <c r="T507" s="36" t="s">
        <v>24981</v>
      </c>
      <c r="U507" s="36" t="s">
        <v>28012</v>
      </c>
      <c r="V507" s="121" t="str">
        <f t="shared" si="7"/>
        <v>Gobierno de Brasil</v>
      </c>
    </row>
    <row r="508" spans="1:22" x14ac:dyDescent="0.35">
      <c r="A508" s="111" t="s">
        <v>30655</v>
      </c>
      <c r="B508" s="37" t="s">
        <v>25670</v>
      </c>
      <c r="C508" s="40" t="s">
        <v>28478</v>
      </c>
      <c r="D508" s="38" t="s">
        <v>25701</v>
      </c>
      <c r="E508" s="42" t="s">
        <v>858</v>
      </c>
      <c r="F508" s="35" t="s">
        <v>42</v>
      </c>
      <c r="G508" s="77" t="s">
        <v>27935</v>
      </c>
      <c r="H508" s="78" t="s">
        <v>27928</v>
      </c>
      <c r="I508" s="78" t="s">
        <v>27946</v>
      </c>
      <c r="J508" s="86" t="s">
        <v>27937</v>
      </c>
      <c r="K508" s="94" t="s">
        <v>164</v>
      </c>
      <c r="L508" s="79" t="s">
        <v>233</v>
      </c>
      <c r="M508" s="80" t="s">
        <v>28473</v>
      </c>
      <c r="N508" s="81" t="s">
        <v>233</v>
      </c>
      <c r="O508" s="81" t="s">
        <v>233</v>
      </c>
      <c r="P508" s="80" t="s">
        <v>28474</v>
      </c>
      <c r="Q508" s="36" t="s">
        <v>24973</v>
      </c>
      <c r="R508" s="36"/>
      <c r="S508" s="36"/>
      <c r="T508" s="36" t="s">
        <v>24981</v>
      </c>
      <c r="U508" s="36" t="s">
        <v>28012</v>
      </c>
      <c r="V508" s="121" t="str">
        <f t="shared" si="7"/>
        <v>Gobierno de Brasil</v>
      </c>
    </row>
    <row r="509" spans="1:22" x14ac:dyDescent="0.35">
      <c r="A509" s="111" t="s">
        <v>30656</v>
      </c>
      <c r="B509" s="37" t="s">
        <v>25671</v>
      </c>
      <c r="C509" s="40" t="s">
        <v>28479</v>
      </c>
      <c r="D509" s="38" t="s">
        <v>25701</v>
      </c>
      <c r="E509" s="42" t="s">
        <v>858</v>
      </c>
      <c r="F509" s="35" t="s">
        <v>42</v>
      </c>
      <c r="G509" s="77" t="s">
        <v>27935</v>
      </c>
      <c r="H509" s="78" t="s">
        <v>27928</v>
      </c>
      <c r="I509" s="78" t="s">
        <v>27946</v>
      </c>
      <c r="J509" s="86" t="s">
        <v>27937</v>
      </c>
      <c r="K509" s="94" t="s">
        <v>164</v>
      </c>
      <c r="L509" s="79" t="s">
        <v>233</v>
      </c>
      <c r="M509" s="80" t="s">
        <v>28473</v>
      </c>
      <c r="N509" s="81" t="s">
        <v>233</v>
      </c>
      <c r="O509" s="81" t="s">
        <v>233</v>
      </c>
      <c r="P509" s="80" t="s">
        <v>28474</v>
      </c>
      <c r="Q509" s="36" t="s">
        <v>24973</v>
      </c>
      <c r="R509" s="36"/>
      <c r="S509" s="36"/>
      <c r="T509" s="36" t="s">
        <v>24981</v>
      </c>
      <c r="U509" s="36" t="s">
        <v>28012</v>
      </c>
      <c r="V509" s="121" t="str">
        <f t="shared" si="7"/>
        <v>Gobierno de Brasil</v>
      </c>
    </row>
    <row r="510" spans="1:22" x14ac:dyDescent="0.35">
      <c r="A510" s="111" t="s">
        <v>30657</v>
      </c>
      <c r="B510" s="37" t="s">
        <v>25672</v>
      </c>
      <c r="C510" s="40" t="s">
        <v>28480</v>
      </c>
      <c r="D510" s="38" t="s">
        <v>25701</v>
      </c>
      <c r="E510" s="42" t="s">
        <v>858</v>
      </c>
      <c r="F510" s="35" t="s">
        <v>42</v>
      </c>
      <c r="G510" s="77" t="s">
        <v>27935</v>
      </c>
      <c r="H510" s="78" t="s">
        <v>27928</v>
      </c>
      <c r="I510" s="78" t="s">
        <v>27946</v>
      </c>
      <c r="J510" s="86" t="s">
        <v>27937</v>
      </c>
      <c r="K510" s="94" t="s">
        <v>164</v>
      </c>
      <c r="L510" s="79" t="s">
        <v>233</v>
      </c>
      <c r="M510" s="80" t="s">
        <v>28473</v>
      </c>
      <c r="N510" s="81" t="s">
        <v>233</v>
      </c>
      <c r="O510" s="81" t="s">
        <v>233</v>
      </c>
      <c r="P510" s="80" t="s">
        <v>28474</v>
      </c>
      <c r="Q510" s="36" t="s">
        <v>24973</v>
      </c>
      <c r="R510" s="36"/>
      <c r="S510" s="36"/>
      <c r="T510" s="36" t="s">
        <v>24981</v>
      </c>
      <c r="U510" s="36" t="s">
        <v>28012</v>
      </c>
      <c r="V510" s="121" t="str">
        <f t="shared" si="7"/>
        <v>Gobierno de Brasil</v>
      </c>
    </row>
    <row r="511" spans="1:22" x14ac:dyDescent="0.35">
      <c r="A511" s="111" t="s">
        <v>8835</v>
      </c>
      <c r="B511" s="37" t="s">
        <v>25674</v>
      </c>
      <c r="C511" s="39" t="s">
        <v>28481</v>
      </c>
      <c r="D511" s="38" t="s">
        <v>25701</v>
      </c>
      <c r="E511" s="42" t="s">
        <v>858</v>
      </c>
      <c r="F511" s="35" t="s">
        <v>42</v>
      </c>
      <c r="G511" s="77" t="s">
        <v>27935</v>
      </c>
      <c r="H511" s="78" t="s">
        <v>27928</v>
      </c>
      <c r="I511" s="78" t="s">
        <v>27946</v>
      </c>
      <c r="J511" s="86" t="s">
        <v>27937</v>
      </c>
      <c r="K511" s="94" t="s">
        <v>164</v>
      </c>
      <c r="L511" s="79" t="s">
        <v>233</v>
      </c>
      <c r="M511" s="80" t="s">
        <v>28473</v>
      </c>
      <c r="N511" s="81" t="s">
        <v>233</v>
      </c>
      <c r="O511" s="81">
        <v>1</v>
      </c>
      <c r="P511" s="80" t="s">
        <v>28474</v>
      </c>
      <c r="Q511" s="36" t="s">
        <v>24973</v>
      </c>
      <c r="R511" s="36" t="s">
        <v>233</v>
      </c>
      <c r="S511" s="36"/>
      <c r="T511" s="36" t="s">
        <v>24981</v>
      </c>
      <c r="U511" s="36" t="s">
        <v>28012</v>
      </c>
      <c r="V511" s="121" t="str">
        <f t="shared" si="7"/>
        <v>Gobierno de Brasil</v>
      </c>
    </row>
    <row r="512" spans="1:22" x14ac:dyDescent="0.35">
      <c r="A512" s="111" t="s">
        <v>20999</v>
      </c>
      <c r="B512" s="37" t="s">
        <v>25675</v>
      </c>
      <c r="C512" s="39" t="s">
        <v>28482</v>
      </c>
      <c r="D512" s="38" t="s">
        <v>25701</v>
      </c>
      <c r="E512" s="42" t="s">
        <v>858</v>
      </c>
      <c r="F512" s="35" t="s">
        <v>42</v>
      </c>
      <c r="G512" s="77" t="s">
        <v>27935</v>
      </c>
      <c r="H512" s="78" t="s">
        <v>27928</v>
      </c>
      <c r="I512" s="78" t="s">
        <v>27946</v>
      </c>
      <c r="J512" s="86" t="s">
        <v>27937</v>
      </c>
      <c r="K512" s="94" t="s">
        <v>164</v>
      </c>
      <c r="L512" s="79" t="s">
        <v>233</v>
      </c>
      <c r="M512" s="80" t="s">
        <v>28473</v>
      </c>
      <c r="N512" s="81" t="s">
        <v>233</v>
      </c>
      <c r="O512" s="81" t="s">
        <v>233</v>
      </c>
      <c r="P512" s="80" t="s">
        <v>28474</v>
      </c>
      <c r="Q512" s="36" t="s">
        <v>24973</v>
      </c>
      <c r="R512" s="36" t="s">
        <v>233</v>
      </c>
      <c r="S512" s="36"/>
      <c r="T512" s="36" t="s">
        <v>24981</v>
      </c>
      <c r="U512" s="36" t="s">
        <v>28012</v>
      </c>
      <c r="V512" s="121" t="str">
        <f t="shared" si="7"/>
        <v>Gobierno de Brasil</v>
      </c>
    </row>
    <row r="513" spans="1:22" x14ac:dyDescent="0.35">
      <c r="A513" s="111" t="s">
        <v>30431</v>
      </c>
      <c r="B513" s="37" t="s">
        <v>25677</v>
      </c>
      <c r="C513" s="39" t="s">
        <v>28481</v>
      </c>
      <c r="D513" s="38" t="s">
        <v>25701</v>
      </c>
      <c r="E513" s="42" t="s">
        <v>858</v>
      </c>
      <c r="F513" s="35" t="s">
        <v>42</v>
      </c>
      <c r="G513" s="77" t="s">
        <v>27935</v>
      </c>
      <c r="H513" s="78" t="s">
        <v>27928</v>
      </c>
      <c r="I513" s="78" t="s">
        <v>27946</v>
      </c>
      <c r="J513" s="86" t="s">
        <v>27937</v>
      </c>
      <c r="K513" s="94" t="s">
        <v>164</v>
      </c>
      <c r="L513" s="79" t="s">
        <v>233</v>
      </c>
      <c r="M513" s="80" t="s">
        <v>28473</v>
      </c>
      <c r="N513" s="81" t="s">
        <v>233</v>
      </c>
      <c r="O513" s="81" t="s">
        <v>233</v>
      </c>
      <c r="P513" s="80" t="s">
        <v>28474</v>
      </c>
      <c r="Q513" s="36" t="s">
        <v>24973</v>
      </c>
      <c r="R513" s="36" t="s">
        <v>233</v>
      </c>
      <c r="S513" s="36"/>
      <c r="T513" s="36" t="s">
        <v>24981</v>
      </c>
      <c r="U513" s="36" t="s">
        <v>28012</v>
      </c>
      <c r="V513" s="121" t="str">
        <f t="shared" si="7"/>
        <v>Gobierno de Brasil</v>
      </c>
    </row>
    <row r="514" spans="1:22" x14ac:dyDescent="0.35">
      <c r="A514" s="111" t="s">
        <v>21000</v>
      </c>
      <c r="B514" s="37" t="s">
        <v>25678</v>
      </c>
      <c r="C514" s="40" t="s">
        <v>28483</v>
      </c>
      <c r="D514" s="38" t="s">
        <v>25701</v>
      </c>
      <c r="E514" s="42" t="s">
        <v>858</v>
      </c>
      <c r="F514" s="35" t="s">
        <v>42</v>
      </c>
      <c r="G514" s="77" t="s">
        <v>27935</v>
      </c>
      <c r="H514" s="78" t="s">
        <v>27928</v>
      </c>
      <c r="I514" s="78" t="s">
        <v>27946</v>
      </c>
      <c r="J514" s="86" t="s">
        <v>27937</v>
      </c>
      <c r="K514" s="94" t="s">
        <v>164</v>
      </c>
      <c r="L514" s="79" t="s">
        <v>233</v>
      </c>
      <c r="M514" s="80" t="s">
        <v>28473</v>
      </c>
      <c r="N514" s="81" t="s">
        <v>233</v>
      </c>
      <c r="O514" s="81" t="s">
        <v>233</v>
      </c>
      <c r="P514" s="80" t="s">
        <v>28474</v>
      </c>
      <c r="Q514" s="36" t="s">
        <v>24973</v>
      </c>
      <c r="R514" s="36" t="s">
        <v>233</v>
      </c>
      <c r="S514" s="36"/>
      <c r="T514" s="36" t="s">
        <v>24981</v>
      </c>
      <c r="U514" s="36" t="s">
        <v>28012</v>
      </c>
      <c r="V514" s="121" t="str">
        <f t="shared" ref="V514:V577" si="8">+IFERROR(INDEX($AA:$AA,MATCH($D514,$Z:$Z,0)),$D514)</f>
        <v>Gobierno de Brasil</v>
      </c>
    </row>
    <row r="515" spans="1:22" x14ac:dyDescent="0.35">
      <c r="A515" s="111" t="s">
        <v>30658</v>
      </c>
      <c r="B515" s="37" t="s">
        <v>25680</v>
      </c>
      <c r="C515" s="40" t="s">
        <v>28484</v>
      </c>
      <c r="D515" s="38" t="s">
        <v>25701</v>
      </c>
      <c r="E515" s="42" t="s">
        <v>858</v>
      </c>
      <c r="F515" s="35" t="s">
        <v>42</v>
      </c>
      <c r="G515" s="77" t="s">
        <v>27935</v>
      </c>
      <c r="H515" s="78" t="s">
        <v>27928</v>
      </c>
      <c r="I515" s="78" t="s">
        <v>27946</v>
      </c>
      <c r="J515" s="86" t="s">
        <v>27937</v>
      </c>
      <c r="K515" s="94" t="s">
        <v>164</v>
      </c>
      <c r="L515" s="79" t="s">
        <v>233</v>
      </c>
      <c r="M515" s="80" t="s">
        <v>28473</v>
      </c>
      <c r="N515" s="81" t="s">
        <v>233</v>
      </c>
      <c r="O515" s="81" t="s">
        <v>233</v>
      </c>
      <c r="P515" s="80" t="s">
        <v>28474</v>
      </c>
      <c r="Q515" s="36" t="s">
        <v>24973</v>
      </c>
      <c r="R515" s="36" t="s">
        <v>233</v>
      </c>
      <c r="S515" s="36"/>
      <c r="T515" s="36" t="s">
        <v>24981</v>
      </c>
      <c r="U515" s="36" t="s">
        <v>28012</v>
      </c>
      <c r="V515" s="121" t="str">
        <f t="shared" si="8"/>
        <v>Gobierno de Brasil</v>
      </c>
    </row>
    <row r="516" spans="1:22" x14ac:dyDescent="0.35">
      <c r="A516" s="111" t="s">
        <v>30659</v>
      </c>
      <c r="B516" s="37" t="s">
        <v>25682</v>
      </c>
      <c r="C516" s="40" t="s">
        <v>28485</v>
      </c>
      <c r="D516" s="38" t="s">
        <v>25701</v>
      </c>
      <c r="E516" s="42" t="s">
        <v>858</v>
      </c>
      <c r="F516" s="35" t="s">
        <v>42</v>
      </c>
      <c r="G516" s="77" t="s">
        <v>27935</v>
      </c>
      <c r="H516" s="78" t="s">
        <v>27928</v>
      </c>
      <c r="I516" s="78" t="s">
        <v>27946</v>
      </c>
      <c r="J516" s="86" t="s">
        <v>27937</v>
      </c>
      <c r="K516" s="94" t="s">
        <v>164</v>
      </c>
      <c r="L516" s="79" t="s">
        <v>233</v>
      </c>
      <c r="M516" s="80" t="s">
        <v>28473</v>
      </c>
      <c r="N516" s="81" t="s">
        <v>233</v>
      </c>
      <c r="O516" s="81" t="s">
        <v>233</v>
      </c>
      <c r="P516" s="80" t="s">
        <v>28474</v>
      </c>
      <c r="Q516" s="36" t="s">
        <v>24973</v>
      </c>
      <c r="R516" s="36" t="s">
        <v>233</v>
      </c>
      <c r="S516" s="36"/>
      <c r="T516" s="36" t="s">
        <v>24981</v>
      </c>
      <c r="U516" s="36" t="s">
        <v>28012</v>
      </c>
      <c r="V516" s="121" t="str">
        <f t="shared" si="8"/>
        <v>Gobierno de Brasil</v>
      </c>
    </row>
    <row r="517" spans="1:22" x14ac:dyDescent="0.35">
      <c r="A517" s="111" t="s">
        <v>8837</v>
      </c>
      <c r="B517" s="37" t="s">
        <v>25683</v>
      </c>
      <c r="C517" s="40" t="s">
        <v>28486</v>
      </c>
      <c r="D517" s="38" t="s">
        <v>25701</v>
      </c>
      <c r="E517" s="42" t="s">
        <v>858</v>
      </c>
      <c r="F517" s="35" t="s">
        <v>42</v>
      </c>
      <c r="G517" s="77" t="s">
        <v>27935</v>
      </c>
      <c r="H517" s="78" t="s">
        <v>27928</v>
      </c>
      <c r="I517" s="78" t="s">
        <v>27946</v>
      </c>
      <c r="J517" s="86" t="s">
        <v>27937</v>
      </c>
      <c r="K517" s="94" t="s">
        <v>164</v>
      </c>
      <c r="L517" s="79" t="s">
        <v>233</v>
      </c>
      <c r="M517" s="80" t="s">
        <v>28473</v>
      </c>
      <c r="N517" s="81" t="s">
        <v>233</v>
      </c>
      <c r="O517" s="81" t="s">
        <v>233</v>
      </c>
      <c r="P517" s="80" t="s">
        <v>28474</v>
      </c>
      <c r="Q517" s="36" t="s">
        <v>24973</v>
      </c>
      <c r="R517" s="36" t="s">
        <v>233</v>
      </c>
      <c r="S517" s="36"/>
      <c r="T517" s="36" t="s">
        <v>24981</v>
      </c>
      <c r="U517" s="36" t="s">
        <v>28012</v>
      </c>
      <c r="V517" s="121" t="str">
        <f t="shared" si="8"/>
        <v>Gobierno de Brasil</v>
      </c>
    </row>
    <row r="518" spans="1:22" x14ac:dyDescent="0.35">
      <c r="A518" s="111" t="s">
        <v>30431</v>
      </c>
      <c r="B518" s="37" t="s">
        <v>25685</v>
      </c>
      <c r="C518" s="40" t="s">
        <v>28487</v>
      </c>
      <c r="D518" s="38" t="s">
        <v>25717</v>
      </c>
      <c r="E518" s="42" t="s">
        <v>858</v>
      </c>
      <c r="F518" s="35" t="s">
        <v>42</v>
      </c>
      <c r="G518" s="77" t="s">
        <v>27935</v>
      </c>
      <c r="H518" s="78" t="s">
        <v>27928</v>
      </c>
      <c r="I518" s="78" t="s">
        <v>27946</v>
      </c>
      <c r="J518" s="78" t="s">
        <v>27937</v>
      </c>
      <c r="K518" s="42" t="s">
        <v>165</v>
      </c>
      <c r="L518" s="79" t="s">
        <v>28488</v>
      </c>
      <c r="M518" s="80" t="s">
        <v>28488</v>
      </c>
      <c r="N518" s="81" t="s">
        <v>233</v>
      </c>
      <c r="O518" s="81" t="s">
        <v>233</v>
      </c>
      <c r="P518" s="80" t="s">
        <v>28474</v>
      </c>
      <c r="Q518" s="36" t="s">
        <v>24973</v>
      </c>
      <c r="R518" s="36" t="s">
        <v>233</v>
      </c>
      <c r="S518" s="36" t="s">
        <v>233</v>
      </c>
      <c r="T518" s="36" t="s">
        <v>24981</v>
      </c>
      <c r="U518" s="36" t="s">
        <v>28012</v>
      </c>
      <c r="V518" s="121" t="str">
        <f t="shared" si="8"/>
        <v>Gobierno de Chile</v>
      </c>
    </row>
    <row r="519" spans="1:22" x14ac:dyDescent="0.35">
      <c r="A519" s="111" t="s">
        <v>30431</v>
      </c>
      <c r="B519" s="37" t="s">
        <v>25686</v>
      </c>
      <c r="C519" s="40" t="s">
        <v>28489</v>
      </c>
      <c r="D519" s="38" t="s">
        <v>25717</v>
      </c>
      <c r="E519" s="42" t="s">
        <v>858</v>
      </c>
      <c r="F519" s="35" t="s">
        <v>42</v>
      </c>
      <c r="G519" s="77" t="s">
        <v>27935</v>
      </c>
      <c r="H519" s="78" t="s">
        <v>27928</v>
      </c>
      <c r="I519" s="78" t="s">
        <v>27946</v>
      </c>
      <c r="J519" s="78" t="s">
        <v>27937</v>
      </c>
      <c r="K519" s="42" t="s">
        <v>165</v>
      </c>
      <c r="L519" s="79" t="s">
        <v>233</v>
      </c>
      <c r="M519" s="80" t="s">
        <v>28488</v>
      </c>
      <c r="N519" s="81" t="s">
        <v>233</v>
      </c>
      <c r="O519" s="81" t="s">
        <v>233</v>
      </c>
      <c r="P519" s="80" t="s">
        <v>28474</v>
      </c>
      <c r="Q519" s="36" t="s">
        <v>24973</v>
      </c>
      <c r="R519" s="36" t="s">
        <v>233</v>
      </c>
      <c r="S519" s="36" t="s">
        <v>233</v>
      </c>
      <c r="T519" s="36" t="s">
        <v>24981</v>
      </c>
      <c r="U519" s="36" t="s">
        <v>28012</v>
      </c>
      <c r="V519" s="121" t="str">
        <f t="shared" si="8"/>
        <v>Gobierno de Chile</v>
      </c>
    </row>
    <row r="520" spans="1:22" x14ac:dyDescent="0.35">
      <c r="A520" s="111" t="s">
        <v>30660</v>
      </c>
      <c r="B520" s="37" t="s">
        <v>25687</v>
      </c>
      <c r="C520" s="40" t="s">
        <v>28490</v>
      </c>
      <c r="D520" s="38" t="s">
        <v>25717</v>
      </c>
      <c r="E520" s="42" t="s">
        <v>858</v>
      </c>
      <c r="F520" s="35" t="s">
        <v>42</v>
      </c>
      <c r="G520" s="77" t="s">
        <v>27935</v>
      </c>
      <c r="H520" s="78" t="s">
        <v>27928</v>
      </c>
      <c r="I520" s="78" t="s">
        <v>27946</v>
      </c>
      <c r="J520" s="78" t="s">
        <v>27937</v>
      </c>
      <c r="K520" s="42" t="s">
        <v>165</v>
      </c>
      <c r="L520" s="79" t="s">
        <v>233</v>
      </c>
      <c r="M520" s="80" t="s">
        <v>28488</v>
      </c>
      <c r="N520" s="81" t="s">
        <v>233</v>
      </c>
      <c r="O520" s="81" t="s">
        <v>233</v>
      </c>
      <c r="P520" s="80" t="s">
        <v>28474</v>
      </c>
      <c r="Q520" s="36" t="s">
        <v>24973</v>
      </c>
      <c r="R520" s="36" t="s">
        <v>233</v>
      </c>
      <c r="S520" s="36" t="s">
        <v>233</v>
      </c>
      <c r="T520" s="36" t="s">
        <v>24981</v>
      </c>
      <c r="U520" s="36" t="s">
        <v>28012</v>
      </c>
      <c r="V520" s="121" t="str">
        <f t="shared" si="8"/>
        <v>Gobierno de Chile</v>
      </c>
    </row>
    <row r="521" spans="1:22" x14ac:dyDescent="0.35">
      <c r="A521" s="111" t="s">
        <v>30661</v>
      </c>
      <c r="B521" s="37" t="s">
        <v>25688</v>
      </c>
      <c r="C521" s="40" t="s">
        <v>28491</v>
      </c>
      <c r="D521" s="38" t="s">
        <v>25717</v>
      </c>
      <c r="E521" s="42" t="s">
        <v>858</v>
      </c>
      <c r="F521" s="35" t="s">
        <v>42</v>
      </c>
      <c r="G521" s="77" t="s">
        <v>27935</v>
      </c>
      <c r="H521" s="78" t="s">
        <v>27928</v>
      </c>
      <c r="I521" s="78" t="s">
        <v>27946</v>
      </c>
      <c r="J521" s="78" t="s">
        <v>27937</v>
      </c>
      <c r="K521" s="42" t="s">
        <v>165</v>
      </c>
      <c r="L521" s="79" t="s">
        <v>233</v>
      </c>
      <c r="M521" s="80" t="s">
        <v>28488</v>
      </c>
      <c r="N521" s="81" t="s">
        <v>233</v>
      </c>
      <c r="O521" s="81" t="s">
        <v>233</v>
      </c>
      <c r="P521" s="80" t="s">
        <v>28474</v>
      </c>
      <c r="Q521" s="36" t="s">
        <v>24973</v>
      </c>
      <c r="R521" s="36" t="s">
        <v>233</v>
      </c>
      <c r="S521" s="36" t="s">
        <v>233</v>
      </c>
      <c r="T521" s="36" t="s">
        <v>24981</v>
      </c>
      <c r="U521" s="36" t="s">
        <v>28012</v>
      </c>
      <c r="V521" s="121" t="str">
        <f t="shared" si="8"/>
        <v>Gobierno de Chile</v>
      </c>
    </row>
    <row r="522" spans="1:22" x14ac:dyDescent="0.35">
      <c r="A522" s="111" t="s">
        <v>30662</v>
      </c>
      <c r="B522" s="37" t="s">
        <v>25690</v>
      </c>
      <c r="C522" s="40" t="s">
        <v>28492</v>
      </c>
      <c r="D522" s="38" t="s">
        <v>25717</v>
      </c>
      <c r="E522" s="42" t="s">
        <v>858</v>
      </c>
      <c r="F522" s="35" t="s">
        <v>42</v>
      </c>
      <c r="G522" s="77" t="s">
        <v>27935</v>
      </c>
      <c r="H522" s="78" t="s">
        <v>27928</v>
      </c>
      <c r="I522" s="78" t="s">
        <v>27946</v>
      </c>
      <c r="J522" s="78" t="s">
        <v>27937</v>
      </c>
      <c r="K522" s="42" t="s">
        <v>165</v>
      </c>
      <c r="L522" s="79" t="s">
        <v>233</v>
      </c>
      <c r="M522" s="80" t="s">
        <v>28488</v>
      </c>
      <c r="N522" s="81" t="s">
        <v>233</v>
      </c>
      <c r="O522" s="81" t="s">
        <v>233</v>
      </c>
      <c r="P522" s="80" t="s">
        <v>28474</v>
      </c>
      <c r="Q522" s="36" t="s">
        <v>24973</v>
      </c>
      <c r="R522" s="36" t="s">
        <v>233</v>
      </c>
      <c r="S522" s="36" t="s">
        <v>233</v>
      </c>
      <c r="T522" s="36" t="s">
        <v>24981</v>
      </c>
      <c r="U522" s="36" t="s">
        <v>28012</v>
      </c>
      <c r="V522" s="121" t="str">
        <f t="shared" si="8"/>
        <v>Gobierno de Chile</v>
      </c>
    </row>
    <row r="523" spans="1:22" x14ac:dyDescent="0.35">
      <c r="A523" s="111" t="s">
        <v>30663</v>
      </c>
      <c r="B523" s="53" t="s">
        <v>25692</v>
      </c>
      <c r="C523" s="95" t="s">
        <v>28493</v>
      </c>
      <c r="D523" s="38" t="s">
        <v>25717</v>
      </c>
      <c r="E523" s="42" t="s">
        <v>858</v>
      </c>
      <c r="F523" s="35" t="s">
        <v>42</v>
      </c>
      <c r="G523" s="77" t="s">
        <v>27935</v>
      </c>
      <c r="H523" s="78" t="s">
        <v>27928</v>
      </c>
      <c r="I523" s="78" t="s">
        <v>27946</v>
      </c>
      <c r="J523" s="78" t="s">
        <v>27937</v>
      </c>
      <c r="K523" s="42" t="s">
        <v>165</v>
      </c>
      <c r="L523" s="79" t="s">
        <v>233</v>
      </c>
      <c r="M523" s="80" t="s">
        <v>28488</v>
      </c>
      <c r="N523" s="81" t="s">
        <v>233</v>
      </c>
      <c r="O523" s="81" t="s">
        <v>233</v>
      </c>
      <c r="P523" s="80" t="s">
        <v>28474</v>
      </c>
      <c r="Q523" s="36" t="s">
        <v>24973</v>
      </c>
      <c r="R523" s="36" t="s">
        <v>233</v>
      </c>
      <c r="S523" s="36" t="s">
        <v>233</v>
      </c>
      <c r="T523" s="36" t="s">
        <v>24981</v>
      </c>
      <c r="U523" s="36" t="s">
        <v>28012</v>
      </c>
      <c r="V523" s="121" t="str">
        <f t="shared" si="8"/>
        <v>Gobierno de Chile</v>
      </c>
    </row>
    <row r="524" spans="1:22" x14ac:dyDescent="0.35">
      <c r="A524" s="111" t="s">
        <v>30664</v>
      </c>
      <c r="B524" s="37" t="s">
        <v>25694</v>
      </c>
      <c r="C524" s="40" t="s">
        <v>28494</v>
      </c>
      <c r="D524" s="38" t="s">
        <v>25717</v>
      </c>
      <c r="E524" s="42" t="s">
        <v>858</v>
      </c>
      <c r="F524" s="35" t="s">
        <v>42</v>
      </c>
      <c r="G524" s="77" t="s">
        <v>27935</v>
      </c>
      <c r="H524" s="78" t="s">
        <v>27928</v>
      </c>
      <c r="I524" s="78" t="s">
        <v>27946</v>
      </c>
      <c r="J524" s="78" t="s">
        <v>27937</v>
      </c>
      <c r="K524" s="42" t="s">
        <v>165</v>
      </c>
      <c r="L524" s="79" t="s">
        <v>233</v>
      </c>
      <c r="M524" s="80" t="s">
        <v>28488</v>
      </c>
      <c r="N524" s="81" t="s">
        <v>233</v>
      </c>
      <c r="O524" s="81" t="s">
        <v>233</v>
      </c>
      <c r="P524" s="80" t="s">
        <v>28474</v>
      </c>
      <c r="Q524" s="36" t="s">
        <v>24973</v>
      </c>
      <c r="R524" s="36" t="s">
        <v>233</v>
      </c>
      <c r="S524" s="36" t="s">
        <v>233</v>
      </c>
      <c r="T524" s="36" t="s">
        <v>24981</v>
      </c>
      <c r="U524" s="36" t="s">
        <v>28012</v>
      </c>
      <c r="V524" s="121" t="str">
        <f t="shared" si="8"/>
        <v>Gobierno de Chile</v>
      </c>
    </row>
    <row r="525" spans="1:22" x14ac:dyDescent="0.35">
      <c r="A525" s="111" t="s">
        <v>8860</v>
      </c>
      <c r="B525" s="37" t="s">
        <v>25728</v>
      </c>
      <c r="C525" s="40" t="s">
        <v>28495</v>
      </c>
      <c r="D525" s="38" t="s">
        <v>25729</v>
      </c>
      <c r="E525" s="42" t="s">
        <v>858</v>
      </c>
      <c r="F525" s="35" t="s">
        <v>42</v>
      </c>
      <c r="G525" s="77" t="s">
        <v>27935</v>
      </c>
      <c r="H525" s="78" t="s">
        <v>27928</v>
      </c>
      <c r="I525" s="78" t="s">
        <v>27946</v>
      </c>
      <c r="J525" s="78" t="s">
        <v>27937</v>
      </c>
      <c r="K525" s="42" t="s">
        <v>162</v>
      </c>
      <c r="L525" s="79" t="s">
        <v>28496</v>
      </c>
      <c r="M525" s="80" t="s">
        <v>28496</v>
      </c>
      <c r="N525" s="81" t="s">
        <v>233</v>
      </c>
      <c r="O525" s="81" t="s">
        <v>233</v>
      </c>
      <c r="P525" s="80" t="s">
        <v>28474</v>
      </c>
      <c r="Q525" s="36" t="s">
        <v>24973</v>
      </c>
      <c r="R525" s="36" t="s">
        <v>233</v>
      </c>
      <c r="S525" s="36" t="s">
        <v>233</v>
      </c>
      <c r="T525" s="36" t="s">
        <v>24981</v>
      </c>
      <c r="U525" s="36" t="s">
        <v>28012</v>
      </c>
      <c r="V525" s="121" t="str">
        <f t="shared" si="8"/>
        <v>Gobierno de Colombia</v>
      </c>
    </row>
    <row r="526" spans="1:22" x14ac:dyDescent="0.35">
      <c r="A526" s="111" t="s">
        <v>8861</v>
      </c>
      <c r="B526" s="37" t="s">
        <v>25696</v>
      </c>
      <c r="C526" s="40" t="s">
        <v>28497</v>
      </c>
      <c r="D526" s="38" t="s">
        <v>25729</v>
      </c>
      <c r="E526" s="42" t="s">
        <v>858</v>
      </c>
      <c r="F526" s="35" t="s">
        <v>42</v>
      </c>
      <c r="G526" s="77" t="s">
        <v>27935</v>
      </c>
      <c r="H526" s="78" t="s">
        <v>27928</v>
      </c>
      <c r="I526" s="78" t="s">
        <v>27946</v>
      </c>
      <c r="J526" s="78" t="s">
        <v>27937</v>
      </c>
      <c r="K526" s="42" t="s">
        <v>162</v>
      </c>
      <c r="L526" s="79" t="s">
        <v>233</v>
      </c>
      <c r="M526" s="80" t="s">
        <v>28496</v>
      </c>
      <c r="N526" s="81" t="s">
        <v>233</v>
      </c>
      <c r="O526" s="81" t="s">
        <v>233</v>
      </c>
      <c r="P526" s="80" t="s">
        <v>28474</v>
      </c>
      <c r="Q526" s="36" t="s">
        <v>24973</v>
      </c>
      <c r="R526" s="36" t="s">
        <v>233</v>
      </c>
      <c r="S526" s="36" t="s">
        <v>233</v>
      </c>
      <c r="T526" s="36" t="s">
        <v>24981</v>
      </c>
      <c r="U526" s="36" t="s">
        <v>28012</v>
      </c>
      <c r="V526" s="121" t="str">
        <f t="shared" si="8"/>
        <v>Gobierno de Colombia</v>
      </c>
    </row>
    <row r="527" spans="1:22" x14ac:dyDescent="0.35">
      <c r="A527" s="111" t="s">
        <v>8856</v>
      </c>
      <c r="B527" s="37" t="s">
        <v>25697</v>
      </c>
      <c r="C527" s="40" t="s">
        <v>28498</v>
      </c>
      <c r="D527" s="38" t="s">
        <v>25729</v>
      </c>
      <c r="E527" s="42" t="s">
        <v>858</v>
      </c>
      <c r="F527" s="35" t="s">
        <v>42</v>
      </c>
      <c r="G527" s="77" t="s">
        <v>27935</v>
      </c>
      <c r="H527" s="78" t="s">
        <v>27928</v>
      </c>
      <c r="I527" s="78" t="s">
        <v>27946</v>
      </c>
      <c r="J527" s="78" t="s">
        <v>27937</v>
      </c>
      <c r="K527" s="42" t="s">
        <v>162</v>
      </c>
      <c r="L527" s="79" t="s">
        <v>233</v>
      </c>
      <c r="M527" s="80" t="s">
        <v>28496</v>
      </c>
      <c r="N527" s="81" t="s">
        <v>233</v>
      </c>
      <c r="O527" s="81" t="s">
        <v>233</v>
      </c>
      <c r="P527" s="80" t="s">
        <v>28474</v>
      </c>
      <c r="Q527" s="36" t="s">
        <v>24973</v>
      </c>
      <c r="R527" s="36" t="s">
        <v>233</v>
      </c>
      <c r="S527" s="36" t="s">
        <v>233</v>
      </c>
      <c r="T527" s="36" t="s">
        <v>24981</v>
      </c>
      <c r="U527" s="36" t="s">
        <v>28012</v>
      </c>
      <c r="V527" s="121" t="str">
        <f t="shared" si="8"/>
        <v>Gobierno de Colombia</v>
      </c>
    </row>
    <row r="528" spans="1:22" x14ac:dyDescent="0.35">
      <c r="A528" s="111" t="s">
        <v>8862</v>
      </c>
      <c r="B528" s="37" t="s">
        <v>25732</v>
      </c>
      <c r="C528" s="40" t="s">
        <v>28499</v>
      </c>
      <c r="D528" s="38" t="s">
        <v>25729</v>
      </c>
      <c r="E528" s="42" t="s">
        <v>858</v>
      </c>
      <c r="F528" s="35" t="s">
        <v>42</v>
      </c>
      <c r="G528" s="77" t="s">
        <v>27935</v>
      </c>
      <c r="H528" s="78" t="s">
        <v>27928</v>
      </c>
      <c r="I528" s="78" t="s">
        <v>27946</v>
      </c>
      <c r="J528" s="78" t="s">
        <v>27937</v>
      </c>
      <c r="K528" s="42" t="s">
        <v>162</v>
      </c>
      <c r="L528" s="79" t="s">
        <v>233</v>
      </c>
      <c r="M528" s="80" t="s">
        <v>28496</v>
      </c>
      <c r="N528" s="81" t="s">
        <v>233</v>
      </c>
      <c r="O528" s="81">
        <v>1</v>
      </c>
      <c r="P528" s="80" t="s">
        <v>28474</v>
      </c>
      <c r="Q528" s="36" t="s">
        <v>24973</v>
      </c>
      <c r="R528" s="36" t="s">
        <v>233</v>
      </c>
      <c r="S528" s="36" t="s">
        <v>233</v>
      </c>
      <c r="T528" s="36" t="s">
        <v>24981</v>
      </c>
      <c r="U528" s="36" t="s">
        <v>28012</v>
      </c>
      <c r="V528" s="121" t="str">
        <f t="shared" si="8"/>
        <v>Gobierno de Colombia</v>
      </c>
    </row>
    <row r="529" spans="1:22" x14ac:dyDescent="0.35">
      <c r="A529" s="111" t="s">
        <v>21004</v>
      </c>
      <c r="B529" s="37" t="s">
        <v>25734</v>
      </c>
      <c r="C529" s="40" t="s">
        <v>28500</v>
      </c>
      <c r="D529" s="38" t="s">
        <v>25729</v>
      </c>
      <c r="E529" s="42" t="s">
        <v>858</v>
      </c>
      <c r="F529" s="35" t="s">
        <v>42</v>
      </c>
      <c r="G529" s="77" t="s">
        <v>27935</v>
      </c>
      <c r="H529" s="78" t="s">
        <v>27928</v>
      </c>
      <c r="I529" s="78" t="s">
        <v>27946</v>
      </c>
      <c r="J529" s="78" t="s">
        <v>27937</v>
      </c>
      <c r="K529" s="42" t="s">
        <v>162</v>
      </c>
      <c r="L529" s="79" t="s">
        <v>233</v>
      </c>
      <c r="M529" s="80" t="s">
        <v>28496</v>
      </c>
      <c r="N529" s="81" t="s">
        <v>233</v>
      </c>
      <c r="O529" s="81" t="s">
        <v>233</v>
      </c>
      <c r="P529" s="80" t="s">
        <v>28474</v>
      </c>
      <c r="Q529" s="36" t="s">
        <v>24973</v>
      </c>
      <c r="R529" s="36" t="s">
        <v>233</v>
      </c>
      <c r="S529" s="36" t="s">
        <v>233</v>
      </c>
      <c r="T529" s="36" t="s">
        <v>24981</v>
      </c>
      <c r="U529" s="36" t="s">
        <v>28012</v>
      </c>
      <c r="V529" s="121" t="str">
        <f t="shared" si="8"/>
        <v>Gobierno de Colombia</v>
      </c>
    </row>
    <row r="530" spans="1:22" x14ac:dyDescent="0.35">
      <c r="A530" s="111" t="s">
        <v>24471</v>
      </c>
      <c r="B530" s="37" t="s">
        <v>25699</v>
      </c>
      <c r="C530" s="40" t="s">
        <v>28501</v>
      </c>
      <c r="D530" s="38" t="s">
        <v>25729</v>
      </c>
      <c r="E530" s="42" t="s">
        <v>858</v>
      </c>
      <c r="F530" s="35" t="s">
        <v>42</v>
      </c>
      <c r="G530" s="77" t="s">
        <v>27935</v>
      </c>
      <c r="H530" s="78" t="s">
        <v>27928</v>
      </c>
      <c r="I530" s="78" t="s">
        <v>27946</v>
      </c>
      <c r="J530" s="78" t="s">
        <v>27937</v>
      </c>
      <c r="K530" s="42" t="s">
        <v>162</v>
      </c>
      <c r="L530" s="79" t="s">
        <v>233</v>
      </c>
      <c r="M530" s="80" t="s">
        <v>28496</v>
      </c>
      <c r="N530" s="81" t="s">
        <v>233</v>
      </c>
      <c r="O530" s="81" t="s">
        <v>233</v>
      </c>
      <c r="P530" s="80" t="s">
        <v>28474</v>
      </c>
      <c r="Q530" s="36" t="s">
        <v>24973</v>
      </c>
      <c r="R530" s="36" t="s">
        <v>233</v>
      </c>
      <c r="S530" s="36" t="s">
        <v>233</v>
      </c>
      <c r="T530" s="36" t="s">
        <v>24981</v>
      </c>
      <c r="U530" s="36" t="s">
        <v>28012</v>
      </c>
      <c r="V530" s="121" t="str">
        <f t="shared" si="8"/>
        <v>Gobierno de Colombia</v>
      </c>
    </row>
    <row r="531" spans="1:22" x14ac:dyDescent="0.35">
      <c r="A531" s="111" t="s">
        <v>8854</v>
      </c>
      <c r="B531" s="37" t="s">
        <v>25700</v>
      </c>
      <c r="C531" s="40" t="s">
        <v>28502</v>
      </c>
      <c r="D531" s="38" t="s">
        <v>25729</v>
      </c>
      <c r="E531" s="42" t="s">
        <v>858</v>
      </c>
      <c r="F531" s="35" t="s">
        <v>42</v>
      </c>
      <c r="G531" s="77" t="s">
        <v>27935</v>
      </c>
      <c r="H531" s="78" t="s">
        <v>27928</v>
      </c>
      <c r="I531" s="78" t="s">
        <v>27946</v>
      </c>
      <c r="J531" s="78" t="s">
        <v>27937</v>
      </c>
      <c r="K531" s="42" t="s">
        <v>162</v>
      </c>
      <c r="L531" s="79" t="s">
        <v>233</v>
      </c>
      <c r="M531" s="80" t="s">
        <v>28496</v>
      </c>
      <c r="N531" s="81" t="s">
        <v>233</v>
      </c>
      <c r="O531" s="81" t="s">
        <v>233</v>
      </c>
      <c r="P531" s="80" t="s">
        <v>28474</v>
      </c>
      <c r="Q531" s="36" t="s">
        <v>24973</v>
      </c>
      <c r="R531" s="36" t="s">
        <v>233</v>
      </c>
      <c r="S531" s="36" t="s">
        <v>233</v>
      </c>
      <c r="T531" s="36" t="s">
        <v>24981</v>
      </c>
      <c r="U531" s="36" t="s">
        <v>28012</v>
      </c>
      <c r="V531" s="121" t="str">
        <f t="shared" si="8"/>
        <v>Gobierno de Colombia</v>
      </c>
    </row>
    <row r="532" spans="1:22" x14ac:dyDescent="0.35">
      <c r="A532" s="111" t="s">
        <v>21003</v>
      </c>
      <c r="B532" s="37" t="s">
        <v>25702</v>
      </c>
      <c r="C532" s="40" t="s">
        <v>28503</v>
      </c>
      <c r="D532" s="38" t="s">
        <v>25729</v>
      </c>
      <c r="E532" s="42" t="s">
        <v>858</v>
      </c>
      <c r="F532" s="35" t="s">
        <v>42</v>
      </c>
      <c r="G532" s="77" t="s">
        <v>27935</v>
      </c>
      <c r="H532" s="78" t="s">
        <v>27928</v>
      </c>
      <c r="I532" s="78" t="s">
        <v>27946</v>
      </c>
      <c r="J532" s="78" t="s">
        <v>27937</v>
      </c>
      <c r="K532" s="42" t="s">
        <v>162</v>
      </c>
      <c r="L532" s="79" t="s">
        <v>233</v>
      </c>
      <c r="M532" s="80" t="s">
        <v>28496</v>
      </c>
      <c r="N532" s="81" t="s">
        <v>233</v>
      </c>
      <c r="O532" s="81" t="s">
        <v>233</v>
      </c>
      <c r="P532" s="80" t="s">
        <v>28474</v>
      </c>
      <c r="Q532" s="36" t="s">
        <v>24973</v>
      </c>
      <c r="R532" s="36" t="s">
        <v>233</v>
      </c>
      <c r="S532" s="36" t="s">
        <v>233</v>
      </c>
      <c r="T532" s="36" t="s">
        <v>24981</v>
      </c>
      <c r="U532" s="36" t="s">
        <v>28012</v>
      </c>
      <c r="V532" s="121" t="str">
        <f t="shared" si="8"/>
        <v>Gobierno de Colombia</v>
      </c>
    </row>
    <row r="533" spans="1:22" x14ac:dyDescent="0.35">
      <c r="A533" s="111" t="s">
        <v>30665</v>
      </c>
      <c r="B533" s="37" t="s">
        <v>25704</v>
      </c>
      <c r="C533" s="40" t="s">
        <v>28504</v>
      </c>
      <c r="D533" s="38" t="s">
        <v>25729</v>
      </c>
      <c r="E533" s="42" t="s">
        <v>858</v>
      </c>
      <c r="F533" s="35" t="s">
        <v>42</v>
      </c>
      <c r="G533" s="77" t="s">
        <v>27935</v>
      </c>
      <c r="H533" s="78" t="s">
        <v>27928</v>
      </c>
      <c r="I533" s="78" t="s">
        <v>27946</v>
      </c>
      <c r="J533" s="78" t="s">
        <v>27937</v>
      </c>
      <c r="K533" s="42" t="s">
        <v>162</v>
      </c>
      <c r="L533" s="79" t="s">
        <v>233</v>
      </c>
      <c r="M533" s="80" t="s">
        <v>28496</v>
      </c>
      <c r="N533" s="81" t="s">
        <v>233</v>
      </c>
      <c r="O533" s="81" t="s">
        <v>233</v>
      </c>
      <c r="P533" s="80" t="s">
        <v>28474</v>
      </c>
      <c r="Q533" s="36" t="s">
        <v>24973</v>
      </c>
      <c r="R533" s="36" t="s">
        <v>233</v>
      </c>
      <c r="S533" s="36" t="s">
        <v>233</v>
      </c>
      <c r="T533" s="36" t="s">
        <v>24981</v>
      </c>
      <c r="U533" s="36" t="s">
        <v>28012</v>
      </c>
      <c r="V533" s="121" t="str">
        <f t="shared" si="8"/>
        <v>Gobierno de Colombia</v>
      </c>
    </row>
    <row r="534" spans="1:22" x14ac:dyDescent="0.35">
      <c r="A534" s="111" t="s">
        <v>30431</v>
      </c>
      <c r="B534" s="37" t="s">
        <v>25705</v>
      </c>
      <c r="C534" s="40" t="s">
        <v>28505</v>
      </c>
      <c r="D534" s="38" t="s">
        <v>25729</v>
      </c>
      <c r="E534" s="42" t="s">
        <v>858</v>
      </c>
      <c r="F534" s="35" t="s">
        <v>42</v>
      </c>
      <c r="G534" s="77" t="s">
        <v>27935</v>
      </c>
      <c r="H534" s="78" t="s">
        <v>27928</v>
      </c>
      <c r="I534" s="78" t="s">
        <v>27946</v>
      </c>
      <c r="J534" s="78" t="s">
        <v>27937</v>
      </c>
      <c r="K534" s="42" t="s">
        <v>162</v>
      </c>
      <c r="L534" s="79" t="s">
        <v>233</v>
      </c>
      <c r="M534" s="80" t="s">
        <v>28496</v>
      </c>
      <c r="N534" s="81" t="s">
        <v>233</v>
      </c>
      <c r="O534" s="81" t="s">
        <v>233</v>
      </c>
      <c r="P534" s="80" t="s">
        <v>28474</v>
      </c>
      <c r="Q534" s="36" t="s">
        <v>24973</v>
      </c>
      <c r="R534" s="36" t="s">
        <v>233</v>
      </c>
      <c r="S534" s="36" t="s">
        <v>233</v>
      </c>
      <c r="T534" s="36" t="s">
        <v>24981</v>
      </c>
      <c r="U534" s="36" t="s">
        <v>28012</v>
      </c>
      <c r="V534" s="121" t="str">
        <f t="shared" si="8"/>
        <v>Gobierno de Colombia</v>
      </c>
    </row>
    <row r="535" spans="1:22" x14ac:dyDescent="0.35">
      <c r="A535" s="111" t="s">
        <v>30666</v>
      </c>
      <c r="B535" s="37" t="s">
        <v>25706</v>
      </c>
      <c r="C535" s="40" t="s">
        <v>28506</v>
      </c>
      <c r="D535" s="38" t="s">
        <v>25729</v>
      </c>
      <c r="E535" s="42" t="s">
        <v>858</v>
      </c>
      <c r="F535" s="35" t="s">
        <v>42</v>
      </c>
      <c r="G535" s="77" t="s">
        <v>27935</v>
      </c>
      <c r="H535" s="78" t="s">
        <v>27928</v>
      </c>
      <c r="I535" s="78" t="s">
        <v>27946</v>
      </c>
      <c r="J535" s="78" t="s">
        <v>27937</v>
      </c>
      <c r="K535" s="42" t="s">
        <v>162</v>
      </c>
      <c r="L535" s="79" t="s">
        <v>233</v>
      </c>
      <c r="M535" s="80" t="s">
        <v>28496</v>
      </c>
      <c r="N535" s="81" t="s">
        <v>233</v>
      </c>
      <c r="O535" s="81" t="s">
        <v>233</v>
      </c>
      <c r="P535" s="80" t="s">
        <v>28474</v>
      </c>
      <c r="Q535" s="36" t="s">
        <v>24973</v>
      </c>
      <c r="R535" s="36" t="s">
        <v>233</v>
      </c>
      <c r="S535" s="36" t="s">
        <v>233</v>
      </c>
      <c r="T535" s="36" t="s">
        <v>24981</v>
      </c>
      <c r="U535" s="36" t="s">
        <v>28012</v>
      </c>
      <c r="V535" s="121" t="str">
        <f t="shared" si="8"/>
        <v>Gobierno de Colombia</v>
      </c>
    </row>
    <row r="536" spans="1:22" x14ac:dyDescent="0.35">
      <c r="A536" s="111" t="s">
        <v>30667</v>
      </c>
      <c r="B536" s="37" t="s">
        <v>25707</v>
      </c>
      <c r="C536" s="40" t="s">
        <v>28507</v>
      </c>
      <c r="D536" s="38" t="s">
        <v>25729</v>
      </c>
      <c r="E536" s="42" t="s">
        <v>858</v>
      </c>
      <c r="F536" s="35" t="s">
        <v>42</v>
      </c>
      <c r="G536" s="77" t="s">
        <v>27935</v>
      </c>
      <c r="H536" s="78" t="s">
        <v>27928</v>
      </c>
      <c r="I536" s="78" t="s">
        <v>27946</v>
      </c>
      <c r="J536" s="78" t="s">
        <v>27937</v>
      </c>
      <c r="K536" s="42" t="s">
        <v>162</v>
      </c>
      <c r="L536" s="79" t="s">
        <v>233</v>
      </c>
      <c r="M536" s="80" t="s">
        <v>28496</v>
      </c>
      <c r="N536" s="81" t="s">
        <v>233</v>
      </c>
      <c r="O536" s="81" t="s">
        <v>233</v>
      </c>
      <c r="P536" s="80" t="s">
        <v>28474</v>
      </c>
      <c r="Q536" s="36" t="s">
        <v>24973</v>
      </c>
      <c r="R536" s="36" t="s">
        <v>233</v>
      </c>
      <c r="S536" s="36" t="s">
        <v>233</v>
      </c>
      <c r="T536" s="36" t="s">
        <v>24981</v>
      </c>
      <c r="U536" s="36" t="s">
        <v>28012</v>
      </c>
      <c r="V536" s="121" t="str">
        <f t="shared" si="8"/>
        <v>Gobierno de Colombia</v>
      </c>
    </row>
    <row r="537" spans="1:22" x14ac:dyDescent="0.35">
      <c r="A537" s="111" t="s">
        <v>274</v>
      </c>
      <c r="B537" s="37" t="s">
        <v>273</v>
      </c>
      <c r="C537" s="40" t="s">
        <v>28508</v>
      </c>
      <c r="D537" s="38" t="s">
        <v>25729</v>
      </c>
      <c r="E537" s="42" t="s">
        <v>858</v>
      </c>
      <c r="F537" s="35" t="s">
        <v>42</v>
      </c>
      <c r="G537" s="77" t="s">
        <v>27935</v>
      </c>
      <c r="H537" s="78" t="s">
        <v>27928</v>
      </c>
      <c r="I537" s="78" t="s">
        <v>27946</v>
      </c>
      <c r="J537" s="78" t="s">
        <v>27937</v>
      </c>
      <c r="K537" s="42" t="s">
        <v>162</v>
      </c>
      <c r="L537" s="79" t="s">
        <v>233</v>
      </c>
      <c r="M537" s="80" t="s">
        <v>28496</v>
      </c>
      <c r="N537" s="81" t="s">
        <v>233</v>
      </c>
      <c r="O537" s="81">
        <v>1</v>
      </c>
      <c r="P537" s="80" t="s">
        <v>28474</v>
      </c>
      <c r="Q537" s="36" t="s">
        <v>24973</v>
      </c>
      <c r="R537" s="36" t="s">
        <v>233</v>
      </c>
      <c r="S537" s="36" t="s">
        <v>233</v>
      </c>
      <c r="T537" s="36" t="s">
        <v>24981</v>
      </c>
      <c r="U537" s="36" t="s">
        <v>28012</v>
      </c>
      <c r="V537" s="121" t="str">
        <f t="shared" si="8"/>
        <v>Gobierno de Colombia</v>
      </c>
    </row>
    <row r="538" spans="1:22" x14ac:dyDescent="0.35">
      <c r="A538" s="111" t="s">
        <v>30431</v>
      </c>
      <c r="B538" s="37" t="s">
        <v>25708</v>
      </c>
      <c r="C538" s="40" t="s">
        <v>28509</v>
      </c>
      <c r="D538" s="38" t="s">
        <v>25729</v>
      </c>
      <c r="E538" s="42" t="s">
        <v>858</v>
      </c>
      <c r="F538" s="35" t="s">
        <v>42</v>
      </c>
      <c r="G538" s="77" t="s">
        <v>27935</v>
      </c>
      <c r="H538" s="78" t="s">
        <v>27928</v>
      </c>
      <c r="I538" s="78" t="s">
        <v>27946</v>
      </c>
      <c r="J538" s="78" t="s">
        <v>27937</v>
      </c>
      <c r="K538" s="42" t="s">
        <v>162</v>
      </c>
      <c r="L538" s="79" t="s">
        <v>233</v>
      </c>
      <c r="M538" s="80" t="s">
        <v>28496</v>
      </c>
      <c r="N538" s="81" t="s">
        <v>233</v>
      </c>
      <c r="O538" s="81" t="s">
        <v>233</v>
      </c>
      <c r="P538" s="80" t="s">
        <v>28474</v>
      </c>
      <c r="Q538" s="36" t="s">
        <v>24973</v>
      </c>
      <c r="R538" s="36" t="s">
        <v>233</v>
      </c>
      <c r="S538" s="36" t="s">
        <v>233</v>
      </c>
      <c r="T538" s="36" t="s">
        <v>24981</v>
      </c>
      <c r="U538" s="36" t="s">
        <v>28012</v>
      </c>
      <c r="V538" s="121" t="str">
        <f t="shared" si="8"/>
        <v>Gobierno de Colombia</v>
      </c>
    </row>
    <row r="539" spans="1:22" x14ac:dyDescent="0.35">
      <c r="A539" s="111" t="s">
        <v>30668</v>
      </c>
      <c r="B539" s="37" t="s">
        <v>25709</v>
      </c>
      <c r="C539" s="40" t="s">
        <v>28510</v>
      </c>
      <c r="D539" s="38" t="s">
        <v>25729</v>
      </c>
      <c r="E539" s="42" t="s">
        <v>858</v>
      </c>
      <c r="F539" s="35" t="s">
        <v>42</v>
      </c>
      <c r="G539" s="77" t="s">
        <v>27935</v>
      </c>
      <c r="H539" s="78" t="s">
        <v>27928</v>
      </c>
      <c r="I539" s="78" t="s">
        <v>27946</v>
      </c>
      <c r="J539" s="78" t="s">
        <v>27937</v>
      </c>
      <c r="K539" s="42" t="s">
        <v>162</v>
      </c>
      <c r="L539" s="79" t="s">
        <v>233</v>
      </c>
      <c r="M539" s="80" t="s">
        <v>28496</v>
      </c>
      <c r="N539" s="81" t="s">
        <v>233</v>
      </c>
      <c r="O539" s="81" t="s">
        <v>233</v>
      </c>
      <c r="P539" s="80" t="s">
        <v>28474</v>
      </c>
      <c r="Q539" s="36" t="s">
        <v>24973</v>
      </c>
      <c r="R539" s="36" t="s">
        <v>233</v>
      </c>
      <c r="S539" s="36" t="s">
        <v>233</v>
      </c>
      <c r="T539" s="36" t="s">
        <v>24981</v>
      </c>
      <c r="U539" s="36" t="s">
        <v>28012</v>
      </c>
      <c r="V539" s="121" t="str">
        <f t="shared" si="8"/>
        <v>Gobierno de Colombia</v>
      </c>
    </row>
    <row r="540" spans="1:22" x14ac:dyDescent="0.35">
      <c r="A540" s="111" t="s">
        <v>30669</v>
      </c>
      <c r="B540" s="37" t="s">
        <v>25710</v>
      </c>
      <c r="C540" s="40" t="s">
        <v>28511</v>
      </c>
      <c r="D540" s="38" t="s">
        <v>25729</v>
      </c>
      <c r="E540" s="42" t="s">
        <v>858</v>
      </c>
      <c r="F540" s="35" t="s">
        <v>42</v>
      </c>
      <c r="G540" s="77" t="s">
        <v>27935</v>
      </c>
      <c r="H540" s="78" t="s">
        <v>27928</v>
      </c>
      <c r="I540" s="78" t="s">
        <v>27946</v>
      </c>
      <c r="J540" s="78" t="s">
        <v>27937</v>
      </c>
      <c r="K540" s="42" t="s">
        <v>162</v>
      </c>
      <c r="L540" s="79" t="s">
        <v>233</v>
      </c>
      <c r="M540" s="80" t="s">
        <v>28496</v>
      </c>
      <c r="N540" s="81" t="s">
        <v>233</v>
      </c>
      <c r="O540" s="81" t="s">
        <v>233</v>
      </c>
      <c r="P540" s="80" t="s">
        <v>28474</v>
      </c>
      <c r="Q540" s="36" t="s">
        <v>24973</v>
      </c>
      <c r="R540" s="36" t="s">
        <v>233</v>
      </c>
      <c r="S540" s="36" t="s">
        <v>233</v>
      </c>
      <c r="T540" s="36" t="s">
        <v>24981</v>
      </c>
      <c r="U540" s="36" t="s">
        <v>28012</v>
      </c>
      <c r="V540" s="121" t="str">
        <f t="shared" si="8"/>
        <v>Gobierno de Colombia</v>
      </c>
    </row>
    <row r="541" spans="1:22" x14ac:dyDescent="0.35">
      <c r="A541" s="111" t="s">
        <v>30670</v>
      </c>
      <c r="B541" s="37" t="s">
        <v>25711</v>
      </c>
      <c r="C541" s="40" t="s">
        <v>28512</v>
      </c>
      <c r="D541" s="38" t="s">
        <v>25729</v>
      </c>
      <c r="E541" s="42" t="s">
        <v>858</v>
      </c>
      <c r="F541" s="35" t="s">
        <v>42</v>
      </c>
      <c r="G541" s="77" t="s">
        <v>27935</v>
      </c>
      <c r="H541" s="78" t="s">
        <v>27928</v>
      </c>
      <c r="I541" s="78" t="s">
        <v>27946</v>
      </c>
      <c r="J541" s="78" t="s">
        <v>27937</v>
      </c>
      <c r="K541" s="42" t="s">
        <v>162</v>
      </c>
      <c r="L541" s="79" t="s">
        <v>233</v>
      </c>
      <c r="M541" s="80" t="s">
        <v>28496</v>
      </c>
      <c r="N541" s="81" t="s">
        <v>233</v>
      </c>
      <c r="O541" s="81" t="s">
        <v>233</v>
      </c>
      <c r="P541" s="80" t="s">
        <v>28474</v>
      </c>
      <c r="Q541" s="36" t="s">
        <v>24973</v>
      </c>
      <c r="R541" s="36" t="s">
        <v>233</v>
      </c>
      <c r="S541" s="36" t="s">
        <v>233</v>
      </c>
      <c r="T541" s="36" t="s">
        <v>24981</v>
      </c>
      <c r="U541" s="36" t="s">
        <v>28012</v>
      </c>
      <c r="V541" s="121" t="str">
        <f t="shared" si="8"/>
        <v>Gobierno de Colombia</v>
      </c>
    </row>
    <row r="542" spans="1:22" x14ac:dyDescent="0.35">
      <c r="A542" s="111" t="s">
        <v>8859</v>
      </c>
      <c r="B542" s="37" t="s">
        <v>25712</v>
      </c>
      <c r="C542" s="40" t="s">
        <v>28513</v>
      </c>
      <c r="D542" s="38" t="s">
        <v>25729</v>
      </c>
      <c r="E542" s="42" t="s">
        <v>858</v>
      </c>
      <c r="F542" s="35" t="s">
        <v>42</v>
      </c>
      <c r="G542" s="77" t="s">
        <v>27935</v>
      </c>
      <c r="H542" s="78" t="s">
        <v>27928</v>
      </c>
      <c r="I542" s="78" t="s">
        <v>27946</v>
      </c>
      <c r="J542" s="78" t="s">
        <v>27937</v>
      </c>
      <c r="K542" s="42" t="s">
        <v>162</v>
      </c>
      <c r="L542" s="79" t="s">
        <v>233</v>
      </c>
      <c r="M542" s="80" t="s">
        <v>28496</v>
      </c>
      <c r="N542" s="81" t="s">
        <v>233</v>
      </c>
      <c r="O542" s="81" t="s">
        <v>233</v>
      </c>
      <c r="P542" s="80" t="s">
        <v>28474</v>
      </c>
      <c r="Q542" s="36" t="s">
        <v>24973</v>
      </c>
      <c r="R542" s="36" t="s">
        <v>233</v>
      </c>
      <c r="S542" s="36" t="s">
        <v>233</v>
      </c>
      <c r="T542" s="36" t="s">
        <v>24981</v>
      </c>
      <c r="U542" s="36" t="s">
        <v>28012</v>
      </c>
      <c r="V542" s="121" t="str">
        <f t="shared" si="8"/>
        <v>Gobierno de Colombia</v>
      </c>
    </row>
    <row r="543" spans="1:22" x14ac:dyDescent="0.35">
      <c r="A543" s="111" t="s">
        <v>990</v>
      </c>
      <c r="B543" s="37" t="s">
        <v>989</v>
      </c>
      <c r="C543" s="40" t="s">
        <v>28514</v>
      </c>
      <c r="D543" s="38" t="s">
        <v>25729</v>
      </c>
      <c r="E543" s="42" t="s">
        <v>858</v>
      </c>
      <c r="F543" s="35" t="s">
        <v>42</v>
      </c>
      <c r="G543" s="77" t="s">
        <v>27935</v>
      </c>
      <c r="H543" s="78" t="s">
        <v>27928</v>
      </c>
      <c r="I543" s="78" t="s">
        <v>27946</v>
      </c>
      <c r="J543" s="78" t="s">
        <v>27937</v>
      </c>
      <c r="K543" s="42" t="s">
        <v>162</v>
      </c>
      <c r="L543" s="79" t="s">
        <v>233</v>
      </c>
      <c r="M543" s="80" t="s">
        <v>28496</v>
      </c>
      <c r="N543" s="81" t="s">
        <v>233</v>
      </c>
      <c r="O543" s="81">
        <v>1</v>
      </c>
      <c r="P543" s="80" t="s">
        <v>28474</v>
      </c>
      <c r="Q543" s="36" t="s">
        <v>24973</v>
      </c>
      <c r="R543" s="36" t="s">
        <v>233</v>
      </c>
      <c r="S543" s="36" t="s">
        <v>233</v>
      </c>
      <c r="T543" s="36" t="s">
        <v>24981</v>
      </c>
      <c r="U543" s="36" t="s">
        <v>28012</v>
      </c>
      <c r="V543" s="121" t="str">
        <f t="shared" si="8"/>
        <v>Gobierno de Colombia</v>
      </c>
    </row>
    <row r="544" spans="1:22" x14ac:dyDescent="0.35">
      <c r="A544" s="111" t="s">
        <v>30431</v>
      </c>
      <c r="B544" s="37" t="s">
        <v>25715</v>
      </c>
      <c r="C544" s="40" t="s">
        <v>28515</v>
      </c>
      <c r="D544" s="38" t="s">
        <v>25729</v>
      </c>
      <c r="E544" s="42" t="s">
        <v>858</v>
      </c>
      <c r="F544" s="35" t="s">
        <v>42</v>
      </c>
      <c r="G544" s="77" t="s">
        <v>27935</v>
      </c>
      <c r="H544" s="78" t="s">
        <v>27928</v>
      </c>
      <c r="I544" s="78" t="s">
        <v>27946</v>
      </c>
      <c r="J544" s="78" t="s">
        <v>27937</v>
      </c>
      <c r="K544" s="42" t="s">
        <v>162</v>
      </c>
      <c r="L544" s="79" t="s">
        <v>233</v>
      </c>
      <c r="M544" s="80" t="s">
        <v>28496</v>
      </c>
      <c r="N544" s="81" t="s">
        <v>233</v>
      </c>
      <c r="O544" s="81" t="s">
        <v>233</v>
      </c>
      <c r="P544" s="80" t="s">
        <v>28474</v>
      </c>
      <c r="Q544" s="36" t="s">
        <v>24973</v>
      </c>
      <c r="R544" s="36" t="s">
        <v>233</v>
      </c>
      <c r="S544" s="36" t="s">
        <v>233</v>
      </c>
      <c r="T544" s="36" t="s">
        <v>24981</v>
      </c>
      <c r="U544" s="36" t="s">
        <v>28012</v>
      </c>
      <c r="V544" s="121" t="str">
        <f t="shared" si="8"/>
        <v>Gobierno de Colombia</v>
      </c>
    </row>
    <row r="545" spans="1:22" x14ac:dyDescent="0.35">
      <c r="A545" s="111" t="s">
        <v>8857</v>
      </c>
      <c r="B545" s="37" t="s">
        <v>25716</v>
      </c>
      <c r="C545" s="40" t="s">
        <v>28516</v>
      </c>
      <c r="D545" s="38" t="s">
        <v>25729</v>
      </c>
      <c r="E545" s="42" t="s">
        <v>858</v>
      </c>
      <c r="F545" s="35" t="s">
        <v>42</v>
      </c>
      <c r="G545" s="77" t="s">
        <v>27935</v>
      </c>
      <c r="H545" s="78" t="s">
        <v>27928</v>
      </c>
      <c r="I545" s="78" t="s">
        <v>27946</v>
      </c>
      <c r="J545" s="78" t="s">
        <v>27937</v>
      </c>
      <c r="K545" s="42" t="s">
        <v>162</v>
      </c>
      <c r="L545" s="79" t="s">
        <v>233</v>
      </c>
      <c r="M545" s="80" t="s">
        <v>28496</v>
      </c>
      <c r="N545" s="81" t="s">
        <v>233</v>
      </c>
      <c r="O545" s="81" t="s">
        <v>233</v>
      </c>
      <c r="P545" s="80" t="s">
        <v>28474</v>
      </c>
      <c r="Q545" s="36" t="s">
        <v>24973</v>
      </c>
      <c r="R545" s="36"/>
      <c r="S545" s="36"/>
      <c r="T545" s="36" t="s">
        <v>24981</v>
      </c>
      <c r="U545" s="36" t="s">
        <v>28012</v>
      </c>
      <c r="V545" s="121" t="str">
        <f t="shared" si="8"/>
        <v>Gobierno de Colombia</v>
      </c>
    </row>
    <row r="546" spans="1:22" x14ac:dyDescent="0.35">
      <c r="A546" s="111" t="s">
        <v>30671</v>
      </c>
      <c r="B546" s="37" t="s">
        <v>25718</v>
      </c>
      <c r="C546" s="40" t="s">
        <v>28517</v>
      </c>
      <c r="D546" s="38" t="s">
        <v>25729</v>
      </c>
      <c r="E546" s="42" t="s">
        <v>858</v>
      </c>
      <c r="F546" s="35" t="s">
        <v>42</v>
      </c>
      <c r="G546" s="77" t="s">
        <v>27935</v>
      </c>
      <c r="H546" s="78" t="s">
        <v>27928</v>
      </c>
      <c r="I546" s="78" t="s">
        <v>27946</v>
      </c>
      <c r="J546" s="78" t="s">
        <v>27937</v>
      </c>
      <c r="K546" s="42" t="s">
        <v>162</v>
      </c>
      <c r="L546" s="79" t="s">
        <v>233</v>
      </c>
      <c r="M546" s="80" t="s">
        <v>28496</v>
      </c>
      <c r="N546" s="81" t="s">
        <v>233</v>
      </c>
      <c r="O546" s="81">
        <v>1</v>
      </c>
      <c r="P546" s="80" t="s">
        <v>28474</v>
      </c>
      <c r="Q546" s="36" t="s">
        <v>24973</v>
      </c>
      <c r="R546" s="36"/>
      <c r="S546" s="36"/>
      <c r="T546" s="36" t="s">
        <v>24981</v>
      </c>
      <c r="U546" s="36" t="s">
        <v>28012</v>
      </c>
      <c r="V546" s="121" t="str">
        <f t="shared" si="8"/>
        <v>Gobierno de Colombia</v>
      </c>
    </row>
    <row r="547" spans="1:22" x14ac:dyDescent="0.35">
      <c r="A547" s="111" t="s">
        <v>30672</v>
      </c>
      <c r="B547" s="37" t="s">
        <v>25719</v>
      </c>
      <c r="C547" s="40" t="s">
        <v>28518</v>
      </c>
      <c r="D547" s="38" t="s">
        <v>25729</v>
      </c>
      <c r="E547" s="42" t="s">
        <v>858</v>
      </c>
      <c r="F547" s="35" t="s">
        <v>42</v>
      </c>
      <c r="G547" s="77" t="s">
        <v>27935</v>
      </c>
      <c r="H547" s="78" t="s">
        <v>27928</v>
      </c>
      <c r="I547" s="78" t="s">
        <v>27946</v>
      </c>
      <c r="J547" s="78" t="s">
        <v>27937</v>
      </c>
      <c r="K547" s="42" t="s">
        <v>162</v>
      </c>
      <c r="L547" s="79" t="s">
        <v>233</v>
      </c>
      <c r="M547" s="80" t="s">
        <v>28496</v>
      </c>
      <c r="N547" s="81" t="s">
        <v>233</v>
      </c>
      <c r="O547" s="81" t="s">
        <v>233</v>
      </c>
      <c r="P547" s="80" t="s">
        <v>28474</v>
      </c>
      <c r="Q547" s="36" t="s">
        <v>24973</v>
      </c>
      <c r="R547" s="36" t="s">
        <v>233</v>
      </c>
      <c r="S547" s="36" t="s">
        <v>233</v>
      </c>
      <c r="T547" s="36" t="s">
        <v>24981</v>
      </c>
      <c r="U547" s="36" t="s">
        <v>28012</v>
      </c>
      <c r="V547" s="121" t="str">
        <f t="shared" si="8"/>
        <v>Gobierno de Colombia</v>
      </c>
    </row>
    <row r="548" spans="1:22" x14ac:dyDescent="0.35">
      <c r="A548" s="111" t="s">
        <v>30673</v>
      </c>
      <c r="B548" s="37" t="s">
        <v>28519</v>
      </c>
      <c r="C548" s="40" t="s">
        <v>28520</v>
      </c>
      <c r="D548" s="38" t="s">
        <v>25729</v>
      </c>
      <c r="E548" s="42" t="s">
        <v>858</v>
      </c>
      <c r="F548" s="35" t="s">
        <v>42</v>
      </c>
      <c r="G548" s="77" t="s">
        <v>27935</v>
      </c>
      <c r="H548" s="78" t="s">
        <v>27928</v>
      </c>
      <c r="I548" s="78" t="s">
        <v>27946</v>
      </c>
      <c r="J548" s="78" t="s">
        <v>27937</v>
      </c>
      <c r="K548" s="42" t="s">
        <v>162</v>
      </c>
      <c r="L548" s="79" t="s">
        <v>233</v>
      </c>
      <c r="M548" s="80" t="s">
        <v>28496</v>
      </c>
      <c r="N548" s="81" t="s">
        <v>233</v>
      </c>
      <c r="O548" s="81" t="s">
        <v>233</v>
      </c>
      <c r="P548" s="80" t="s">
        <v>28474</v>
      </c>
      <c r="Q548" s="36" t="s">
        <v>24973</v>
      </c>
      <c r="R548" s="36" t="s">
        <v>233</v>
      </c>
      <c r="S548" s="36" t="s">
        <v>233</v>
      </c>
      <c r="T548" s="36" t="s">
        <v>24981</v>
      </c>
      <c r="U548" s="36" t="s">
        <v>28012</v>
      </c>
      <c r="V548" s="121" t="str">
        <f t="shared" si="8"/>
        <v>Gobierno de Colombia</v>
      </c>
    </row>
    <row r="549" spans="1:22" x14ac:dyDescent="0.35">
      <c r="A549" s="111" t="s">
        <v>8858</v>
      </c>
      <c r="B549" s="37" t="s">
        <v>25721</v>
      </c>
      <c r="C549" s="40" t="s">
        <v>28521</v>
      </c>
      <c r="D549" s="38" t="s">
        <v>25729</v>
      </c>
      <c r="E549" s="42" t="s">
        <v>858</v>
      </c>
      <c r="F549" s="35" t="s">
        <v>42</v>
      </c>
      <c r="G549" s="77" t="s">
        <v>27935</v>
      </c>
      <c r="H549" s="78" t="s">
        <v>27928</v>
      </c>
      <c r="I549" s="78" t="s">
        <v>27946</v>
      </c>
      <c r="J549" s="78" t="s">
        <v>27937</v>
      </c>
      <c r="K549" s="42" t="s">
        <v>162</v>
      </c>
      <c r="L549" s="79" t="s">
        <v>233</v>
      </c>
      <c r="M549" s="80" t="s">
        <v>28496</v>
      </c>
      <c r="N549" s="81" t="s">
        <v>233</v>
      </c>
      <c r="O549" s="81" t="s">
        <v>233</v>
      </c>
      <c r="P549" s="80" t="s">
        <v>28474</v>
      </c>
      <c r="Q549" s="36" t="s">
        <v>24973</v>
      </c>
      <c r="R549" s="36" t="s">
        <v>233</v>
      </c>
      <c r="S549" s="36" t="s">
        <v>233</v>
      </c>
      <c r="T549" s="36" t="s">
        <v>24981</v>
      </c>
      <c r="U549" s="36" t="s">
        <v>28012</v>
      </c>
      <c r="V549" s="121" t="str">
        <f t="shared" si="8"/>
        <v>Gobierno de Colombia</v>
      </c>
    </row>
    <row r="550" spans="1:22" x14ac:dyDescent="0.35">
      <c r="A550" s="111" t="s">
        <v>30674</v>
      </c>
      <c r="B550" s="37" t="s">
        <v>25723</v>
      </c>
      <c r="C550" s="40" t="s">
        <v>28522</v>
      </c>
      <c r="D550" s="38" t="s">
        <v>25729</v>
      </c>
      <c r="E550" s="42" t="s">
        <v>858</v>
      </c>
      <c r="F550" s="35" t="s">
        <v>42</v>
      </c>
      <c r="G550" s="77" t="s">
        <v>27935</v>
      </c>
      <c r="H550" s="78" t="s">
        <v>27928</v>
      </c>
      <c r="I550" s="78" t="s">
        <v>27946</v>
      </c>
      <c r="J550" s="78" t="s">
        <v>27937</v>
      </c>
      <c r="K550" s="42" t="s">
        <v>162</v>
      </c>
      <c r="L550" s="79" t="s">
        <v>233</v>
      </c>
      <c r="M550" s="80" t="s">
        <v>28496</v>
      </c>
      <c r="N550" s="81" t="s">
        <v>233</v>
      </c>
      <c r="O550" s="81" t="s">
        <v>233</v>
      </c>
      <c r="P550" s="80" t="s">
        <v>28474</v>
      </c>
      <c r="Q550" s="36" t="s">
        <v>24973</v>
      </c>
      <c r="R550" s="36" t="s">
        <v>233</v>
      </c>
      <c r="S550" s="36" t="s">
        <v>233</v>
      </c>
      <c r="T550" s="36" t="s">
        <v>24981</v>
      </c>
      <c r="U550" s="36" t="s">
        <v>28012</v>
      </c>
      <c r="V550" s="121" t="str">
        <f t="shared" si="8"/>
        <v>Gobierno de Colombia</v>
      </c>
    </row>
    <row r="551" spans="1:22" x14ac:dyDescent="0.35">
      <c r="A551" s="111" t="s">
        <v>30675</v>
      </c>
      <c r="B551" s="37" t="s">
        <v>28523</v>
      </c>
      <c r="C551" s="40" t="s">
        <v>28524</v>
      </c>
      <c r="D551" s="38" t="s">
        <v>28525</v>
      </c>
      <c r="E551" s="42" t="s">
        <v>858</v>
      </c>
      <c r="F551" s="35" t="s">
        <v>42</v>
      </c>
      <c r="G551" s="77" t="s">
        <v>28526</v>
      </c>
      <c r="H551" s="78" t="s">
        <v>27937</v>
      </c>
      <c r="I551" s="78" t="s">
        <v>28096</v>
      </c>
      <c r="J551" s="78" t="s">
        <v>27929</v>
      </c>
      <c r="K551" s="42" t="s">
        <v>27929</v>
      </c>
      <c r="L551" s="79" t="s">
        <v>28527</v>
      </c>
      <c r="M551" s="80" t="s">
        <v>28527</v>
      </c>
      <c r="N551" s="81" t="s">
        <v>233</v>
      </c>
      <c r="O551" s="81">
        <v>1</v>
      </c>
      <c r="P551" s="80" t="s">
        <v>28528</v>
      </c>
      <c r="Q551" s="36" t="s">
        <v>24973</v>
      </c>
      <c r="R551" s="36" t="s">
        <v>28092</v>
      </c>
      <c r="S551" s="36" t="s">
        <v>841</v>
      </c>
      <c r="T551" s="36" t="s">
        <v>24981</v>
      </c>
      <c r="U551" s="36" t="s">
        <v>27950</v>
      </c>
      <c r="V551" s="121" t="str">
        <f t="shared" si="8"/>
        <v>BlueBay - EM Debt Unconstrained</v>
      </c>
    </row>
    <row r="552" spans="1:22" x14ac:dyDescent="0.35">
      <c r="A552" s="111" t="s">
        <v>30676</v>
      </c>
      <c r="B552" s="37" t="s">
        <v>25725</v>
      </c>
      <c r="C552" s="40" t="s">
        <v>28529</v>
      </c>
      <c r="D552" s="38" t="s">
        <v>25752</v>
      </c>
      <c r="E552" s="42" t="s">
        <v>858</v>
      </c>
      <c r="F552" s="35" t="s">
        <v>42</v>
      </c>
      <c r="G552" s="77" t="s">
        <v>27935</v>
      </c>
      <c r="H552" s="78" t="s">
        <v>27928</v>
      </c>
      <c r="I552" s="78" t="s">
        <v>27946</v>
      </c>
      <c r="J552" s="78" t="s">
        <v>27937</v>
      </c>
      <c r="K552" s="42" t="s">
        <v>28096</v>
      </c>
      <c r="L552" s="79" t="s">
        <v>28530</v>
      </c>
      <c r="M552" s="80" t="s">
        <v>28530</v>
      </c>
      <c r="N552" s="81" t="s">
        <v>233</v>
      </c>
      <c r="O552" s="81" t="s">
        <v>233</v>
      </c>
      <c r="P552" s="80" t="s">
        <v>28474</v>
      </c>
      <c r="Q552" s="36" t="s">
        <v>24973</v>
      </c>
      <c r="R552" s="36" t="s">
        <v>28092</v>
      </c>
      <c r="S552" s="36" t="s">
        <v>841</v>
      </c>
      <c r="T552" s="36" t="s">
        <v>24981</v>
      </c>
      <c r="U552" s="36" t="s">
        <v>27950</v>
      </c>
      <c r="V552" s="121" t="str">
        <f t="shared" si="8"/>
        <v>BNY Mellon - Emerging Market Debt Fund</v>
      </c>
    </row>
    <row r="553" spans="1:22" x14ac:dyDescent="0.35">
      <c r="A553" s="111" t="s">
        <v>30677</v>
      </c>
      <c r="B553" s="37" t="s">
        <v>25726</v>
      </c>
      <c r="C553" s="40" t="s">
        <v>28531</v>
      </c>
      <c r="D553" s="38" t="s">
        <v>25754</v>
      </c>
      <c r="E553" s="42" t="s">
        <v>858</v>
      </c>
      <c r="F553" s="35" t="s">
        <v>42</v>
      </c>
      <c r="G553" s="77" t="s">
        <v>27935</v>
      </c>
      <c r="H553" s="78" t="s">
        <v>27928</v>
      </c>
      <c r="I553" s="78" t="s">
        <v>27946</v>
      </c>
      <c r="J553" s="78" t="s">
        <v>27937</v>
      </c>
      <c r="K553" s="42" t="s">
        <v>28096</v>
      </c>
      <c r="L553" s="79" t="s">
        <v>233</v>
      </c>
      <c r="M553" s="80" t="s">
        <v>28530</v>
      </c>
      <c r="N553" s="81" t="s">
        <v>233</v>
      </c>
      <c r="O553" s="81" t="s">
        <v>233</v>
      </c>
      <c r="P553" s="80" t="s">
        <v>28474</v>
      </c>
      <c r="Q553" s="36" t="s">
        <v>24973</v>
      </c>
      <c r="R553" s="36" t="s">
        <v>28092</v>
      </c>
      <c r="S553" s="36" t="s">
        <v>841</v>
      </c>
      <c r="T553" s="36" t="s">
        <v>24981</v>
      </c>
      <c r="U553" s="36" t="s">
        <v>27950</v>
      </c>
      <c r="V553" s="121" t="str">
        <f t="shared" si="8"/>
        <v>NN  - Frontier Markets Debt HC</v>
      </c>
    </row>
    <row r="554" spans="1:22" x14ac:dyDescent="0.35">
      <c r="A554" s="111" t="s">
        <v>30678</v>
      </c>
      <c r="B554" s="37" t="s">
        <v>25727</v>
      </c>
      <c r="C554" s="40" t="s">
        <v>28532</v>
      </c>
      <c r="D554" s="38" t="s">
        <v>25756</v>
      </c>
      <c r="E554" s="42" t="s">
        <v>858</v>
      </c>
      <c r="F554" s="35" t="s">
        <v>42</v>
      </c>
      <c r="G554" s="77" t="s">
        <v>27935</v>
      </c>
      <c r="H554" s="78" t="s">
        <v>27928</v>
      </c>
      <c r="I554" s="78" t="s">
        <v>27946</v>
      </c>
      <c r="J554" s="78" t="s">
        <v>27937</v>
      </c>
      <c r="K554" s="42" t="s">
        <v>28096</v>
      </c>
      <c r="L554" s="79" t="s">
        <v>233</v>
      </c>
      <c r="M554" s="80" t="s">
        <v>28530</v>
      </c>
      <c r="N554" s="81" t="s">
        <v>233</v>
      </c>
      <c r="O554" s="81">
        <v>1</v>
      </c>
      <c r="P554" s="80" t="s">
        <v>28474</v>
      </c>
      <c r="Q554" s="36" t="s">
        <v>24973</v>
      </c>
      <c r="R554" s="36" t="s">
        <v>28092</v>
      </c>
      <c r="S554" s="36" t="s">
        <v>841</v>
      </c>
      <c r="T554" s="36" t="s">
        <v>24981</v>
      </c>
      <c r="U554" s="36" t="s">
        <v>27950</v>
      </c>
      <c r="V554" s="121" t="str">
        <f t="shared" si="8"/>
        <v>Aberdeen - Select Emerging Markets Bond</v>
      </c>
    </row>
    <row r="555" spans="1:22" x14ac:dyDescent="0.35">
      <c r="A555" s="111" t="s">
        <v>30431</v>
      </c>
      <c r="B555" s="37" t="s">
        <v>25730</v>
      </c>
      <c r="C555" s="40" t="s">
        <v>28533</v>
      </c>
      <c r="D555" s="38" t="s">
        <v>25756</v>
      </c>
      <c r="E555" s="42" t="s">
        <v>858</v>
      </c>
      <c r="F555" s="35" t="s">
        <v>42</v>
      </c>
      <c r="G555" s="77" t="s">
        <v>27935</v>
      </c>
      <c r="H555" s="78" t="s">
        <v>27928</v>
      </c>
      <c r="I555" s="78" t="s">
        <v>27946</v>
      </c>
      <c r="J555" s="78" t="s">
        <v>27937</v>
      </c>
      <c r="K555" s="42" t="s">
        <v>28096</v>
      </c>
      <c r="L555" s="79" t="s">
        <v>233</v>
      </c>
      <c r="M555" s="80" t="s">
        <v>28530</v>
      </c>
      <c r="N555" s="81" t="s">
        <v>233</v>
      </c>
      <c r="O555" s="81" t="s">
        <v>233</v>
      </c>
      <c r="P555" s="80" t="s">
        <v>28474</v>
      </c>
      <c r="Q555" s="36" t="s">
        <v>24973</v>
      </c>
      <c r="R555" s="36" t="s">
        <v>28092</v>
      </c>
      <c r="S555" s="36" t="s">
        <v>841</v>
      </c>
      <c r="T555" s="36" t="s">
        <v>24981</v>
      </c>
      <c r="U555" s="36" t="s">
        <v>27950</v>
      </c>
      <c r="V555" s="121" t="str">
        <f t="shared" si="8"/>
        <v>Aberdeen - Select Emerging Markets Bond</v>
      </c>
    </row>
    <row r="556" spans="1:22" x14ac:dyDescent="0.35">
      <c r="A556" s="111" t="s">
        <v>30679</v>
      </c>
      <c r="B556" s="37" t="s">
        <v>25466</v>
      </c>
      <c r="C556" s="40" t="s">
        <v>28534</v>
      </c>
      <c r="D556" s="38" t="s">
        <v>25495</v>
      </c>
      <c r="E556" s="42" t="s">
        <v>858</v>
      </c>
      <c r="F556" s="35" t="s">
        <v>42</v>
      </c>
      <c r="G556" s="77" t="s">
        <v>27935</v>
      </c>
      <c r="H556" s="78" t="s">
        <v>27928</v>
      </c>
      <c r="I556" s="78" t="s">
        <v>27946</v>
      </c>
      <c r="J556" s="78" t="s">
        <v>27937</v>
      </c>
      <c r="K556" s="42" t="s">
        <v>28096</v>
      </c>
      <c r="L556" s="79" t="s">
        <v>233</v>
      </c>
      <c r="M556" s="80" t="s">
        <v>28530</v>
      </c>
      <c r="N556" s="81" t="s">
        <v>233</v>
      </c>
      <c r="O556" s="81">
        <v>1</v>
      </c>
      <c r="P556" s="80" t="s">
        <v>28474</v>
      </c>
      <c r="Q556" s="36" t="s">
        <v>24973</v>
      </c>
      <c r="R556" s="36" t="s">
        <v>28092</v>
      </c>
      <c r="S556" s="36" t="s">
        <v>841</v>
      </c>
      <c r="T556" s="36" t="s">
        <v>24981</v>
      </c>
      <c r="U556" s="36" t="s">
        <v>27950</v>
      </c>
      <c r="V556" s="121" t="str">
        <f t="shared" si="8"/>
        <v>Aberdeen - Frontier Markets Bond Fund</v>
      </c>
    </row>
    <row r="557" spans="1:22" x14ac:dyDescent="0.35">
      <c r="A557" s="111" t="s">
        <v>571</v>
      </c>
      <c r="B557" s="37" t="s">
        <v>570</v>
      </c>
      <c r="C557" s="40" t="s">
        <v>28535</v>
      </c>
      <c r="D557" s="38" t="s">
        <v>21085</v>
      </c>
      <c r="E557" s="42" t="s">
        <v>858</v>
      </c>
      <c r="F557" s="35" t="s">
        <v>42</v>
      </c>
      <c r="G557" s="77" t="s">
        <v>27935</v>
      </c>
      <c r="H557" s="78" t="s">
        <v>27928</v>
      </c>
      <c r="I557" s="78" t="s">
        <v>27946</v>
      </c>
      <c r="J557" s="78" t="s">
        <v>27937</v>
      </c>
      <c r="K557" s="42" t="s">
        <v>28096</v>
      </c>
      <c r="L557" s="79" t="s">
        <v>233</v>
      </c>
      <c r="M557" s="80" t="s">
        <v>28530</v>
      </c>
      <c r="N557" s="81" t="s">
        <v>233</v>
      </c>
      <c r="O557" s="81">
        <v>1</v>
      </c>
      <c r="P557" s="80" t="s">
        <v>28474</v>
      </c>
      <c r="Q557" s="36" t="s">
        <v>24973</v>
      </c>
      <c r="R557" s="36" t="s">
        <v>28092</v>
      </c>
      <c r="S557" s="36" t="s">
        <v>841</v>
      </c>
      <c r="T557" s="36" t="s">
        <v>24981</v>
      </c>
      <c r="U557" s="36" t="s">
        <v>27950</v>
      </c>
      <c r="V557" s="121" t="str">
        <f t="shared" si="8"/>
        <v>Barings - Emerging Markets Sovereign Debt Fund</v>
      </c>
    </row>
    <row r="558" spans="1:22" x14ac:dyDescent="0.35">
      <c r="A558" s="111" t="s">
        <v>30680</v>
      </c>
      <c r="B558" s="37" t="s">
        <v>25731</v>
      </c>
      <c r="C558" s="40" t="s">
        <v>28536</v>
      </c>
      <c r="D558" s="38" t="s">
        <v>25760</v>
      </c>
      <c r="E558" s="42" t="s">
        <v>858</v>
      </c>
      <c r="F558" s="35" t="s">
        <v>42</v>
      </c>
      <c r="G558" s="77" t="s">
        <v>27935</v>
      </c>
      <c r="H558" s="78" t="s">
        <v>27928</v>
      </c>
      <c r="I558" s="78" t="s">
        <v>27946</v>
      </c>
      <c r="J558" s="78" t="s">
        <v>27937</v>
      </c>
      <c r="K558" s="42" t="s">
        <v>28096</v>
      </c>
      <c r="L558" s="79" t="s">
        <v>233</v>
      </c>
      <c r="M558" s="80" t="s">
        <v>28530</v>
      </c>
      <c r="N558" s="81" t="s">
        <v>233</v>
      </c>
      <c r="O558" s="81" t="s">
        <v>233</v>
      </c>
      <c r="P558" s="80" t="s">
        <v>28474</v>
      </c>
      <c r="Q558" s="36" t="s">
        <v>24973</v>
      </c>
      <c r="R558" s="36" t="s">
        <v>28092</v>
      </c>
      <c r="S558" s="36" t="s">
        <v>841</v>
      </c>
      <c r="T558" s="36" t="s">
        <v>24981</v>
      </c>
      <c r="U558" s="36" t="s">
        <v>27950</v>
      </c>
      <c r="V558" s="121" t="str">
        <f t="shared" si="8"/>
        <v>Goldman Sachs - Emerging Markets Debt</v>
      </c>
    </row>
    <row r="559" spans="1:22" x14ac:dyDescent="0.35">
      <c r="A559" s="111" t="s">
        <v>30681</v>
      </c>
      <c r="B559" s="37" t="s">
        <v>25733</v>
      </c>
      <c r="C559" s="40" t="s">
        <v>28537</v>
      </c>
      <c r="D559" s="38" t="s">
        <v>25762</v>
      </c>
      <c r="E559" s="42" t="s">
        <v>858</v>
      </c>
      <c r="F559" s="35" t="s">
        <v>42</v>
      </c>
      <c r="G559" s="77" t="s">
        <v>27935</v>
      </c>
      <c r="H559" s="78" t="s">
        <v>27928</v>
      </c>
      <c r="I559" s="78" t="s">
        <v>27946</v>
      </c>
      <c r="J559" s="78" t="s">
        <v>27937</v>
      </c>
      <c r="K559" s="42" t="s">
        <v>28096</v>
      </c>
      <c r="L559" s="79" t="s">
        <v>233</v>
      </c>
      <c r="M559" s="80" t="s">
        <v>28530</v>
      </c>
      <c r="N559" s="81" t="s">
        <v>233</v>
      </c>
      <c r="O559" s="81" t="s">
        <v>233</v>
      </c>
      <c r="P559" s="80" t="s">
        <v>28474</v>
      </c>
      <c r="Q559" s="36" t="s">
        <v>24973</v>
      </c>
      <c r="R559" s="36" t="s">
        <v>28092</v>
      </c>
      <c r="S559" s="36" t="s">
        <v>841</v>
      </c>
      <c r="T559" s="36" t="s">
        <v>24981</v>
      </c>
      <c r="U559" s="36" t="s">
        <v>27950</v>
      </c>
      <c r="V559" s="121" t="str">
        <f t="shared" si="8"/>
        <v>MFS - Emerging Markets Debt Fund</v>
      </c>
    </row>
    <row r="560" spans="1:22" x14ac:dyDescent="0.35">
      <c r="A560" s="111" t="s">
        <v>30682</v>
      </c>
      <c r="B560" s="37" t="s">
        <v>25735</v>
      </c>
      <c r="C560" s="40" t="s">
        <v>28538</v>
      </c>
      <c r="D560" s="38" t="s">
        <v>25764</v>
      </c>
      <c r="E560" s="42" t="s">
        <v>858</v>
      </c>
      <c r="F560" s="35" t="s">
        <v>42</v>
      </c>
      <c r="G560" s="77" t="s">
        <v>27935</v>
      </c>
      <c r="H560" s="78" t="s">
        <v>27928</v>
      </c>
      <c r="I560" s="78" t="s">
        <v>27946</v>
      </c>
      <c r="J560" s="78" t="s">
        <v>27937</v>
      </c>
      <c r="K560" s="42" t="s">
        <v>28096</v>
      </c>
      <c r="L560" s="79" t="s">
        <v>233</v>
      </c>
      <c r="M560" s="80" t="s">
        <v>28530</v>
      </c>
      <c r="N560" s="81" t="s">
        <v>233</v>
      </c>
      <c r="O560" s="81">
        <v>1</v>
      </c>
      <c r="P560" s="80" t="s">
        <v>28474</v>
      </c>
      <c r="Q560" s="36" t="s">
        <v>24973</v>
      </c>
      <c r="R560" s="36" t="s">
        <v>28092</v>
      </c>
      <c r="S560" s="36" t="s">
        <v>841</v>
      </c>
      <c r="T560" s="36" t="s">
        <v>24981</v>
      </c>
      <c r="U560" s="36" t="s">
        <v>27950</v>
      </c>
      <c r="V560" s="121" t="str">
        <f t="shared" si="8"/>
        <v>Pictet - Global Emerging Debt</v>
      </c>
    </row>
    <row r="561" spans="1:22" x14ac:dyDescent="0.35">
      <c r="A561" s="111" t="s">
        <v>30683</v>
      </c>
      <c r="B561" s="37" t="s">
        <v>25736</v>
      </c>
      <c r="C561" s="40" t="s">
        <v>28539</v>
      </c>
      <c r="D561" s="38" t="s">
        <v>25766</v>
      </c>
      <c r="E561" s="42" t="s">
        <v>858</v>
      </c>
      <c r="F561" s="35" t="s">
        <v>42</v>
      </c>
      <c r="G561" s="77" t="s">
        <v>27935</v>
      </c>
      <c r="H561" s="78" t="s">
        <v>27928</v>
      </c>
      <c r="I561" s="78" t="s">
        <v>27946</v>
      </c>
      <c r="J561" s="78" t="s">
        <v>27937</v>
      </c>
      <c r="K561" s="42" t="s">
        <v>28096</v>
      </c>
      <c r="L561" s="79" t="s">
        <v>233</v>
      </c>
      <c r="M561" s="80" t="s">
        <v>28530</v>
      </c>
      <c r="N561" s="81" t="s">
        <v>233</v>
      </c>
      <c r="O561" s="81" t="s">
        <v>233</v>
      </c>
      <c r="P561" s="80" t="s">
        <v>28474</v>
      </c>
      <c r="Q561" s="36" t="s">
        <v>24973</v>
      </c>
      <c r="R561" s="36" t="s">
        <v>28092</v>
      </c>
      <c r="S561" s="36" t="s">
        <v>841</v>
      </c>
      <c r="T561" s="36" t="s">
        <v>24981</v>
      </c>
      <c r="U561" s="36" t="s">
        <v>27950</v>
      </c>
      <c r="V561" s="121" t="str">
        <f t="shared" si="8"/>
        <v>JP Morgan - Emerging Markets Debt Fund</v>
      </c>
    </row>
    <row r="562" spans="1:22" x14ac:dyDescent="0.35">
      <c r="A562" s="111" t="s">
        <v>24916</v>
      </c>
      <c r="B562" s="37" t="s">
        <v>24915</v>
      </c>
      <c r="C562" s="40" t="s">
        <v>28540</v>
      </c>
      <c r="D562" s="38" t="s">
        <v>25768</v>
      </c>
      <c r="E562" s="42" t="s">
        <v>858</v>
      </c>
      <c r="F562" s="35" t="s">
        <v>42</v>
      </c>
      <c r="G562" s="77" t="s">
        <v>27935</v>
      </c>
      <c r="H562" s="78" t="s">
        <v>27928</v>
      </c>
      <c r="I562" s="78" t="s">
        <v>27946</v>
      </c>
      <c r="J562" s="78" t="s">
        <v>27937</v>
      </c>
      <c r="K562" s="42" t="s">
        <v>28096</v>
      </c>
      <c r="L562" s="79" t="s">
        <v>233</v>
      </c>
      <c r="M562" s="80" t="s">
        <v>28530</v>
      </c>
      <c r="N562" s="81" t="s">
        <v>233</v>
      </c>
      <c r="O562" s="81">
        <v>1</v>
      </c>
      <c r="P562" s="80" t="s">
        <v>28474</v>
      </c>
      <c r="Q562" s="36" t="s">
        <v>24973</v>
      </c>
      <c r="R562" s="36" t="s">
        <v>233</v>
      </c>
      <c r="S562" s="36" t="s">
        <v>873</v>
      </c>
      <c r="T562" s="36" t="s">
        <v>24981</v>
      </c>
      <c r="U562" s="36" t="s">
        <v>27950</v>
      </c>
      <c r="V562" s="121" t="str">
        <f t="shared" si="8"/>
        <v>BlackRock - iShares JP Morgan USD EM Bond ETF</v>
      </c>
    </row>
    <row r="563" spans="1:22" x14ac:dyDescent="0.35">
      <c r="A563" s="111" t="s">
        <v>30684</v>
      </c>
      <c r="B563" s="37" t="s">
        <v>25737</v>
      </c>
      <c r="C563" s="40" t="s">
        <v>28541</v>
      </c>
      <c r="D563" s="38" t="s">
        <v>25770</v>
      </c>
      <c r="E563" s="42" t="s">
        <v>858</v>
      </c>
      <c r="F563" s="35" t="s">
        <v>42</v>
      </c>
      <c r="G563" s="77" t="s">
        <v>27935</v>
      </c>
      <c r="H563" s="78" t="s">
        <v>27928</v>
      </c>
      <c r="I563" s="78" t="s">
        <v>27946</v>
      </c>
      <c r="J563" s="78" t="s">
        <v>27937</v>
      </c>
      <c r="K563" s="42" t="s">
        <v>28096</v>
      </c>
      <c r="L563" s="79" t="s">
        <v>233</v>
      </c>
      <c r="M563" s="80" t="s">
        <v>28530</v>
      </c>
      <c r="N563" s="81" t="s">
        <v>233</v>
      </c>
      <c r="O563" s="81" t="s">
        <v>233</v>
      </c>
      <c r="P563" s="80" t="s">
        <v>28474</v>
      </c>
      <c r="Q563" s="36" t="s">
        <v>24973</v>
      </c>
      <c r="R563" s="36" t="s">
        <v>28092</v>
      </c>
      <c r="S563" s="36" t="s">
        <v>873</v>
      </c>
      <c r="T563" s="36" t="s">
        <v>24981</v>
      </c>
      <c r="U563" s="36" t="s">
        <v>27950</v>
      </c>
      <c r="V563" s="121" t="str">
        <f t="shared" si="8"/>
        <v>Blackrock - iShares JPM USD BND USD D</v>
      </c>
    </row>
    <row r="564" spans="1:22" x14ac:dyDescent="0.35">
      <c r="A564" s="111" t="s">
        <v>691</v>
      </c>
      <c r="B564" s="37" t="s">
        <v>690</v>
      </c>
      <c r="C564" s="40" t="s">
        <v>28542</v>
      </c>
      <c r="D564" s="38" t="s">
        <v>8789</v>
      </c>
      <c r="E564" s="42" t="s">
        <v>858</v>
      </c>
      <c r="F564" s="35" t="s">
        <v>42</v>
      </c>
      <c r="G564" s="77" t="s">
        <v>27935</v>
      </c>
      <c r="H564" s="78" t="s">
        <v>27928</v>
      </c>
      <c r="I564" s="78" t="s">
        <v>27946</v>
      </c>
      <c r="J564" s="78" t="s">
        <v>27937</v>
      </c>
      <c r="K564" s="42" t="s">
        <v>28096</v>
      </c>
      <c r="L564" s="79" t="s">
        <v>233</v>
      </c>
      <c r="M564" s="80" t="s">
        <v>28530</v>
      </c>
      <c r="N564" s="81" t="s">
        <v>233</v>
      </c>
      <c r="O564" s="81">
        <v>1</v>
      </c>
      <c r="P564" s="80" t="s">
        <v>28474</v>
      </c>
      <c r="Q564" s="36" t="s">
        <v>24973</v>
      </c>
      <c r="R564" s="36" t="s">
        <v>28092</v>
      </c>
      <c r="S564" s="36" t="s">
        <v>841</v>
      </c>
      <c r="T564" s="36" t="s">
        <v>24981</v>
      </c>
      <c r="U564" s="36" t="s">
        <v>27950</v>
      </c>
      <c r="V564" s="121" t="str">
        <f t="shared" si="8"/>
        <v>Vanguard - Emerging Markets Bond Fund - I Retail</v>
      </c>
    </row>
    <row r="565" spans="1:22" x14ac:dyDescent="0.35">
      <c r="A565" s="111" t="s">
        <v>696</v>
      </c>
      <c r="B565" s="37" t="s">
        <v>695</v>
      </c>
      <c r="C565" s="40" t="s">
        <v>28543</v>
      </c>
      <c r="D565" s="38" t="s">
        <v>9146</v>
      </c>
      <c r="E565" s="42" t="s">
        <v>858</v>
      </c>
      <c r="F565" s="35" t="s">
        <v>42</v>
      </c>
      <c r="G565" s="77" t="s">
        <v>27935</v>
      </c>
      <c r="H565" s="78" t="s">
        <v>27928</v>
      </c>
      <c r="I565" s="78" t="s">
        <v>27946</v>
      </c>
      <c r="J565" s="78" t="s">
        <v>27937</v>
      </c>
      <c r="K565" s="42" t="s">
        <v>28096</v>
      </c>
      <c r="L565" s="79" t="s">
        <v>233</v>
      </c>
      <c r="M565" s="80" t="s">
        <v>28530</v>
      </c>
      <c r="N565" s="81" t="s">
        <v>233</v>
      </c>
      <c r="O565" s="81">
        <v>1</v>
      </c>
      <c r="P565" s="80" t="s">
        <v>28474</v>
      </c>
      <c r="Q565" s="36" t="s">
        <v>24973</v>
      </c>
      <c r="R565" s="36" t="s">
        <v>28092</v>
      </c>
      <c r="S565" s="36" t="s">
        <v>841</v>
      </c>
      <c r="T565" s="36" t="s">
        <v>24981</v>
      </c>
      <c r="U565" s="36" t="s">
        <v>27950</v>
      </c>
      <c r="V565" s="121" t="str">
        <f t="shared" si="8"/>
        <v>Vanguard - Emerging Markets Bond Fund - II Institutional</v>
      </c>
    </row>
    <row r="566" spans="1:22" x14ac:dyDescent="0.35">
      <c r="A566" s="111" t="s">
        <v>30431</v>
      </c>
      <c r="B566" s="37" t="s">
        <v>25738</v>
      </c>
      <c r="C566" s="40" t="s">
        <v>28544</v>
      </c>
      <c r="D566" s="38" t="s">
        <v>25774</v>
      </c>
      <c r="E566" s="42" t="s">
        <v>858</v>
      </c>
      <c r="F566" s="35" t="s">
        <v>42</v>
      </c>
      <c r="G566" s="77" t="s">
        <v>27935</v>
      </c>
      <c r="H566" s="78" t="s">
        <v>27928</v>
      </c>
      <c r="I566" s="78" t="s">
        <v>27946</v>
      </c>
      <c r="J566" s="78" t="s">
        <v>27937</v>
      </c>
      <c r="K566" s="42" t="s">
        <v>28096</v>
      </c>
      <c r="L566" s="79" t="s">
        <v>233</v>
      </c>
      <c r="M566" s="80" t="s">
        <v>28530</v>
      </c>
      <c r="N566" s="81" t="s">
        <v>233</v>
      </c>
      <c r="O566" s="81" t="s">
        <v>233</v>
      </c>
      <c r="P566" s="80" t="s">
        <v>28474</v>
      </c>
      <c r="Q566" s="36" t="s">
        <v>24973</v>
      </c>
      <c r="R566" s="36" t="s">
        <v>28092</v>
      </c>
      <c r="S566" s="36" t="s">
        <v>841</v>
      </c>
      <c r="T566" s="36" t="s">
        <v>24981</v>
      </c>
      <c r="U566" s="36" t="s">
        <v>27950</v>
      </c>
      <c r="V566" s="121" t="str">
        <f t="shared" si="8"/>
        <v>Aviva - Emerging Markets Bond Fund</v>
      </c>
    </row>
    <row r="567" spans="1:22" x14ac:dyDescent="0.35">
      <c r="A567" s="111" t="s">
        <v>30685</v>
      </c>
      <c r="B567" s="37" t="s">
        <v>25739</v>
      </c>
      <c r="C567" s="40" t="s">
        <v>28545</v>
      </c>
      <c r="D567" s="38" t="s">
        <v>25776</v>
      </c>
      <c r="E567" s="42" t="s">
        <v>858</v>
      </c>
      <c r="F567" s="35" t="s">
        <v>42</v>
      </c>
      <c r="G567" s="77" t="s">
        <v>27935</v>
      </c>
      <c r="H567" s="78" t="s">
        <v>27928</v>
      </c>
      <c r="I567" s="78" t="s">
        <v>27946</v>
      </c>
      <c r="J567" s="78" t="s">
        <v>27937</v>
      </c>
      <c r="K567" s="42" t="s">
        <v>28096</v>
      </c>
      <c r="L567" s="79" t="s">
        <v>233</v>
      </c>
      <c r="M567" s="80" t="s">
        <v>28530</v>
      </c>
      <c r="N567" s="81" t="s">
        <v>233</v>
      </c>
      <c r="O567" s="81" t="s">
        <v>233</v>
      </c>
      <c r="P567" s="80" t="s">
        <v>28474</v>
      </c>
      <c r="Q567" s="36" t="s">
        <v>24973</v>
      </c>
      <c r="R567" s="36" t="s">
        <v>28092</v>
      </c>
      <c r="S567" s="36" t="s">
        <v>841</v>
      </c>
      <c r="T567" s="36" t="s">
        <v>24981</v>
      </c>
      <c r="U567" s="36" t="s">
        <v>27950</v>
      </c>
      <c r="V567" s="121" t="str">
        <f t="shared" si="8"/>
        <v>BlackRock - Emerging Markets Bond Fund</v>
      </c>
    </row>
    <row r="568" spans="1:22" x14ac:dyDescent="0.35">
      <c r="A568" s="111" t="s">
        <v>30431</v>
      </c>
      <c r="B568" s="37" t="s">
        <v>25740</v>
      </c>
      <c r="C568" s="40" t="s">
        <v>28546</v>
      </c>
      <c r="D568" s="38" t="s">
        <v>25779</v>
      </c>
      <c r="E568" s="42" t="s">
        <v>858</v>
      </c>
      <c r="F568" s="35" t="s">
        <v>42</v>
      </c>
      <c r="G568" s="77" t="s">
        <v>27935</v>
      </c>
      <c r="H568" s="78" t="s">
        <v>27928</v>
      </c>
      <c r="I568" s="78" t="s">
        <v>27946</v>
      </c>
      <c r="J568" s="78" t="s">
        <v>27937</v>
      </c>
      <c r="K568" s="42" t="s">
        <v>28096</v>
      </c>
      <c r="L568" s="79" t="s">
        <v>233</v>
      </c>
      <c r="M568" s="80" t="s">
        <v>28530</v>
      </c>
      <c r="N568" s="81" t="s">
        <v>233</v>
      </c>
      <c r="O568" s="81" t="s">
        <v>233</v>
      </c>
      <c r="P568" s="80" t="s">
        <v>28474</v>
      </c>
      <c r="Q568" s="36" t="s">
        <v>24973</v>
      </c>
      <c r="R568" s="36" t="s">
        <v>28092</v>
      </c>
      <c r="S568" s="36" t="s">
        <v>841</v>
      </c>
      <c r="T568" s="36" t="s">
        <v>24981</v>
      </c>
      <c r="U568" s="36" t="s">
        <v>27950</v>
      </c>
      <c r="V568" s="121" t="str">
        <f t="shared" si="8"/>
        <v>Goldman Sachs - Emerging Markets Debt Portfolio</v>
      </c>
    </row>
    <row r="569" spans="1:22" x14ac:dyDescent="0.35">
      <c r="A569" s="111" t="s">
        <v>30686</v>
      </c>
      <c r="B569" s="37" t="s">
        <v>25742</v>
      </c>
      <c r="C569" s="40" t="s">
        <v>28547</v>
      </c>
      <c r="D569" s="38" t="s">
        <v>25781</v>
      </c>
      <c r="E569" s="42" t="s">
        <v>858</v>
      </c>
      <c r="F569" s="35" t="s">
        <v>42</v>
      </c>
      <c r="G569" s="77" t="s">
        <v>27935</v>
      </c>
      <c r="H569" s="78" t="s">
        <v>27928</v>
      </c>
      <c r="I569" s="78" t="s">
        <v>27946</v>
      </c>
      <c r="J569" s="78" t="s">
        <v>27937</v>
      </c>
      <c r="K569" s="42" t="s">
        <v>28096</v>
      </c>
      <c r="L569" s="79" t="s">
        <v>233</v>
      </c>
      <c r="M569" s="80" t="s">
        <v>28530</v>
      </c>
      <c r="N569" s="81" t="s">
        <v>233</v>
      </c>
      <c r="O569" s="81">
        <v>1</v>
      </c>
      <c r="P569" s="80" t="s">
        <v>28474</v>
      </c>
      <c r="Q569" s="36" t="s">
        <v>24973</v>
      </c>
      <c r="R569" s="36" t="s">
        <v>28092</v>
      </c>
      <c r="S569" s="36" t="s">
        <v>841</v>
      </c>
      <c r="T569" s="36" t="s">
        <v>24981</v>
      </c>
      <c r="U569" s="36" t="s">
        <v>27950</v>
      </c>
      <c r="V569" s="121" t="str">
        <f t="shared" si="8"/>
        <v>Candriam - Bonds Emerging Markets</v>
      </c>
    </row>
    <row r="570" spans="1:22" x14ac:dyDescent="0.35">
      <c r="A570" s="111" t="s">
        <v>563</v>
      </c>
      <c r="B570" s="37" t="s">
        <v>562</v>
      </c>
      <c r="C570" s="40" t="s">
        <v>28548</v>
      </c>
      <c r="D570" s="38" t="s">
        <v>1029</v>
      </c>
      <c r="E570" s="42" t="s">
        <v>858</v>
      </c>
      <c r="F570" s="35" t="s">
        <v>42</v>
      </c>
      <c r="G570" s="77" t="s">
        <v>27935</v>
      </c>
      <c r="H570" s="78" t="s">
        <v>27928</v>
      </c>
      <c r="I570" s="78" t="s">
        <v>27946</v>
      </c>
      <c r="J570" s="78" t="s">
        <v>27937</v>
      </c>
      <c r="K570" s="42" t="s">
        <v>28096</v>
      </c>
      <c r="L570" s="79" t="s">
        <v>233</v>
      </c>
      <c r="M570" s="80" t="s">
        <v>28530</v>
      </c>
      <c r="N570" s="81" t="s">
        <v>233</v>
      </c>
      <c r="O570" s="81">
        <v>1</v>
      </c>
      <c r="P570" s="80" t="s">
        <v>28474</v>
      </c>
      <c r="Q570" s="36" t="s">
        <v>24973</v>
      </c>
      <c r="R570" s="36" t="s">
        <v>28092</v>
      </c>
      <c r="S570" s="36" t="s">
        <v>841</v>
      </c>
      <c r="T570" s="36" t="s">
        <v>24981</v>
      </c>
      <c r="U570" s="36" t="s">
        <v>27950</v>
      </c>
      <c r="V570" s="121" t="str">
        <f t="shared" si="8"/>
        <v>Vontobel - Emerging Markets Debt</v>
      </c>
    </row>
    <row r="571" spans="1:22" x14ac:dyDescent="0.35">
      <c r="A571" s="111" t="s">
        <v>30687</v>
      </c>
      <c r="B571" s="37" t="s">
        <v>28549</v>
      </c>
      <c r="C571" s="40" t="s">
        <v>28550</v>
      </c>
      <c r="D571" s="38" t="s">
        <v>28551</v>
      </c>
      <c r="E571" s="42" t="s">
        <v>858</v>
      </c>
      <c r="F571" s="35" t="s">
        <v>42</v>
      </c>
      <c r="G571" s="77" t="s">
        <v>27935</v>
      </c>
      <c r="H571" s="78" t="s">
        <v>27928</v>
      </c>
      <c r="I571" s="78" t="s">
        <v>27946</v>
      </c>
      <c r="J571" s="78" t="s">
        <v>27937</v>
      </c>
      <c r="K571" s="42" t="s">
        <v>28096</v>
      </c>
      <c r="L571" s="79" t="s">
        <v>233</v>
      </c>
      <c r="M571" s="80" t="s">
        <v>28530</v>
      </c>
      <c r="N571" s="81" t="s">
        <v>233</v>
      </c>
      <c r="O571" s="81" t="s">
        <v>233</v>
      </c>
      <c r="P571" s="80" t="s">
        <v>28474</v>
      </c>
      <c r="Q571" s="36" t="s">
        <v>24973</v>
      </c>
      <c r="R571" s="36" t="s">
        <v>28092</v>
      </c>
      <c r="S571" s="36" t="s">
        <v>841</v>
      </c>
      <c r="T571" s="36" t="s">
        <v>24981</v>
      </c>
      <c r="U571" s="36" t="s">
        <v>27950</v>
      </c>
      <c r="V571" s="121" t="str">
        <f t="shared" si="8"/>
        <v>Bluebay - EM debt Unconstrained</v>
      </c>
    </row>
    <row r="572" spans="1:22" x14ac:dyDescent="0.35">
      <c r="A572" s="111" t="s">
        <v>30688</v>
      </c>
      <c r="B572" s="37" t="s">
        <v>28552</v>
      </c>
      <c r="C572" s="40" t="s">
        <v>28553</v>
      </c>
      <c r="D572" s="38" t="s">
        <v>28554</v>
      </c>
      <c r="E572" s="42" t="s">
        <v>858</v>
      </c>
      <c r="F572" s="35" t="s">
        <v>42</v>
      </c>
      <c r="G572" s="77" t="s">
        <v>27935</v>
      </c>
      <c r="H572" s="78" t="s">
        <v>27928</v>
      </c>
      <c r="I572" s="78" t="s">
        <v>27946</v>
      </c>
      <c r="J572" s="78" t="s">
        <v>27937</v>
      </c>
      <c r="K572" s="42" t="s">
        <v>28096</v>
      </c>
      <c r="L572" s="79" t="s">
        <v>233</v>
      </c>
      <c r="M572" s="80" t="s">
        <v>28530</v>
      </c>
      <c r="N572" s="81" t="s">
        <v>233</v>
      </c>
      <c r="O572" s="81">
        <v>1</v>
      </c>
      <c r="P572" s="80" t="s">
        <v>28474</v>
      </c>
      <c r="Q572" s="36" t="s">
        <v>24973</v>
      </c>
      <c r="R572" s="36" t="s">
        <v>28092</v>
      </c>
      <c r="S572" s="36" t="s">
        <v>841</v>
      </c>
      <c r="T572" s="36" t="s">
        <v>24981</v>
      </c>
      <c r="U572" s="36" t="s">
        <v>27950</v>
      </c>
      <c r="V572" s="121" t="str">
        <f t="shared" si="8"/>
        <v>BlueBay - Emerging Market Bond Fund</v>
      </c>
    </row>
    <row r="573" spans="1:22" x14ac:dyDescent="0.35">
      <c r="A573" s="111" t="s">
        <v>30689</v>
      </c>
      <c r="B573" s="37" t="s">
        <v>25743</v>
      </c>
      <c r="C573" s="40" t="s">
        <v>28555</v>
      </c>
      <c r="D573" s="38" t="s">
        <v>25785</v>
      </c>
      <c r="E573" s="42" t="s">
        <v>858</v>
      </c>
      <c r="F573" s="35" t="s">
        <v>42</v>
      </c>
      <c r="G573" s="77" t="s">
        <v>27935</v>
      </c>
      <c r="H573" s="78" t="s">
        <v>27928</v>
      </c>
      <c r="I573" s="78" t="s">
        <v>27946</v>
      </c>
      <c r="J573" s="78" t="s">
        <v>27937</v>
      </c>
      <c r="K573" s="42" t="s">
        <v>28096</v>
      </c>
      <c r="L573" s="79" t="s">
        <v>233</v>
      </c>
      <c r="M573" s="80" t="s">
        <v>28530</v>
      </c>
      <c r="N573" s="81" t="s">
        <v>233</v>
      </c>
      <c r="O573" s="81">
        <v>1</v>
      </c>
      <c r="P573" s="80" t="s">
        <v>28474</v>
      </c>
      <c r="Q573" s="36" t="s">
        <v>24973</v>
      </c>
      <c r="R573" s="36" t="s">
        <v>28092</v>
      </c>
      <c r="S573" s="36" t="s">
        <v>841</v>
      </c>
      <c r="T573" s="36" t="s">
        <v>24981</v>
      </c>
      <c r="U573" s="36" t="s">
        <v>27950</v>
      </c>
      <c r="V573" s="121" t="str">
        <f t="shared" si="8"/>
        <v>Pimco - Emerging Markets Bond Fund</v>
      </c>
    </row>
    <row r="574" spans="1:22" x14ac:dyDescent="0.35">
      <c r="A574" s="111" t="s">
        <v>30690</v>
      </c>
      <c r="B574" s="37" t="s">
        <v>25744</v>
      </c>
      <c r="C574" s="40" t="s">
        <v>28556</v>
      </c>
      <c r="D574" s="38" t="s">
        <v>25788</v>
      </c>
      <c r="E574" s="42" t="s">
        <v>858</v>
      </c>
      <c r="F574" s="35" t="s">
        <v>42</v>
      </c>
      <c r="G574" s="77" t="s">
        <v>27935</v>
      </c>
      <c r="H574" s="78" t="s">
        <v>27928</v>
      </c>
      <c r="I574" s="78" t="s">
        <v>27946</v>
      </c>
      <c r="J574" s="78" t="s">
        <v>27937</v>
      </c>
      <c r="K574" s="42" t="s">
        <v>28096</v>
      </c>
      <c r="L574" s="79" t="s">
        <v>233</v>
      </c>
      <c r="M574" s="80" t="s">
        <v>28530</v>
      </c>
      <c r="N574" s="81" t="s">
        <v>233</v>
      </c>
      <c r="O574" s="81">
        <v>1</v>
      </c>
      <c r="P574" s="80" t="s">
        <v>28474</v>
      </c>
      <c r="Q574" s="36" t="s">
        <v>24973</v>
      </c>
      <c r="R574" s="36" t="s">
        <v>28092</v>
      </c>
      <c r="S574" s="36" t="s">
        <v>841</v>
      </c>
      <c r="T574" s="36" t="s">
        <v>24981</v>
      </c>
      <c r="U574" s="36" t="s">
        <v>27950</v>
      </c>
      <c r="V574" s="121" t="str">
        <f t="shared" si="8"/>
        <v>Northern Trust - EM Hard Currency</v>
      </c>
    </row>
    <row r="575" spans="1:22" x14ac:dyDescent="0.35">
      <c r="A575" s="111" t="s">
        <v>30691</v>
      </c>
      <c r="B575" s="37" t="s">
        <v>28557</v>
      </c>
      <c r="C575" s="40" t="s">
        <v>28558</v>
      </c>
      <c r="D575" s="38" t="s">
        <v>25791</v>
      </c>
      <c r="E575" s="42" t="s">
        <v>858</v>
      </c>
      <c r="F575" s="35" t="s">
        <v>42</v>
      </c>
      <c r="G575" s="77" t="s">
        <v>27935</v>
      </c>
      <c r="H575" s="78" t="s">
        <v>27928</v>
      </c>
      <c r="I575" s="78" t="s">
        <v>27946</v>
      </c>
      <c r="J575" s="78" t="s">
        <v>27937</v>
      </c>
      <c r="K575" s="42" t="s">
        <v>28096</v>
      </c>
      <c r="L575" s="79" t="s">
        <v>233</v>
      </c>
      <c r="M575" s="80" t="s">
        <v>28530</v>
      </c>
      <c r="N575" s="81" t="s">
        <v>233</v>
      </c>
      <c r="O575" s="81">
        <v>1</v>
      </c>
      <c r="P575" s="80" t="s">
        <v>28474</v>
      </c>
      <c r="Q575" s="36" t="s">
        <v>24973</v>
      </c>
      <c r="R575" s="36" t="s">
        <v>28092</v>
      </c>
      <c r="S575" s="36" t="s">
        <v>841</v>
      </c>
      <c r="T575" s="36" t="s">
        <v>24981</v>
      </c>
      <c r="U575" s="36" t="s">
        <v>27950</v>
      </c>
      <c r="V575" s="121" t="str">
        <f t="shared" si="8"/>
        <v>Neuberger Berman - Emerging Market Debt HC</v>
      </c>
    </row>
    <row r="576" spans="1:22" x14ac:dyDescent="0.35">
      <c r="A576" s="111" t="s">
        <v>30431</v>
      </c>
      <c r="B576" s="37" t="s">
        <v>25745</v>
      </c>
      <c r="C576" s="40" t="s">
        <v>28559</v>
      </c>
      <c r="D576" s="38" t="s">
        <v>25793</v>
      </c>
      <c r="E576" s="42" t="s">
        <v>858</v>
      </c>
      <c r="F576" s="35" t="s">
        <v>42</v>
      </c>
      <c r="G576" s="77" t="s">
        <v>27935</v>
      </c>
      <c r="H576" s="78" t="s">
        <v>27928</v>
      </c>
      <c r="I576" s="78" t="s">
        <v>27946</v>
      </c>
      <c r="J576" s="78" t="s">
        <v>27937</v>
      </c>
      <c r="K576" s="42" t="s">
        <v>28096</v>
      </c>
      <c r="L576" s="79" t="s">
        <v>233</v>
      </c>
      <c r="M576" s="80" t="s">
        <v>28530</v>
      </c>
      <c r="N576" s="81" t="s">
        <v>233</v>
      </c>
      <c r="O576" s="81" t="s">
        <v>233</v>
      </c>
      <c r="P576" s="80" t="s">
        <v>28474</v>
      </c>
      <c r="Q576" s="36" t="s">
        <v>24973</v>
      </c>
      <c r="R576" s="36" t="s">
        <v>28092</v>
      </c>
      <c r="S576" s="36" t="s">
        <v>841</v>
      </c>
      <c r="T576" s="36" t="s">
        <v>24981</v>
      </c>
      <c r="U576" s="36" t="s">
        <v>27950</v>
      </c>
      <c r="V576" s="121" t="str">
        <f t="shared" si="8"/>
        <v>Nordea - Emerging Hard Currency Bond Fund</v>
      </c>
    </row>
    <row r="577" spans="1:22" x14ac:dyDescent="0.35">
      <c r="A577" s="111" t="s">
        <v>998</v>
      </c>
      <c r="B577" s="37" t="s">
        <v>997</v>
      </c>
      <c r="C577" s="40" t="s">
        <v>28125</v>
      </c>
      <c r="D577" s="38" t="s">
        <v>1497</v>
      </c>
      <c r="E577" s="42" t="s">
        <v>858</v>
      </c>
      <c r="F577" s="35" t="s">
        <v>42</v>
      </c>
      <c r="G577" s="77" t="s">
        <v>27935</v>
      </c>
      <c r="H577" s="78" t="s">
        <v>27928</v>
      </c>
      <c r="I577" s="78" t="s">
        <v>27954</v>
      </c>
      <c r="J577" s="78" t="s">
        <v>27960</v>
      </c>
      <c r="K577" s="42" t="s">
        <v>28100</v>
      </c>
      <c r="L577" s="79" t="s">
        <v>233</v>
      </c>
      <c r="M577" s="80" t="s">
        <v>28101</v>
      </c>
      <c r="N577" s="81" t="s">
        <v>233</v>
      </c>
      <c r="O577" s="81">
        <v>1</v>
      </c>
      <c r="P577" s="80" t="s">
        <v>28102</v>
      </c>
      <c r="Q577" s="36" t="s">
        <v>24973</v>
      </c>
      <c r="R577" s="36" t="s">
        <v>28092</v>
      </c>
      <c r="S577" s="36" t="s">
        <v>841</v>
      </c>
      <c r="T577" s="36" t="s">
        <v>24981</v>
      </c>
      <c r="U577" s="36" t="s">
        <v>27950</v>
      </c>
      <c r="V577" s="121" t="str">
        <f t="shared" si="8"/>
        <v>AXA World Funds - US Dynamic High Yield</v>
      </c>
    </row>
    <row r="578" spans="1:22" x14ac:dyDescent="0.35">
      <c r="A578" s="111" t="s">
        <v>30692</v>
      </c>
      <c r="B578" s="37" t="s">
        <v>25746</v>
      </c>
      <c r="C578" s="40" t="s">
        <v>28560</v>
      </c>
      <c r="D578" s="38" t="s">
        <v>25795</v>
      </c>
      <c r="E578" s="42" t="s">
        <v>858</v>
      </c>
      <c r="F578" s="35" t="s">
        <v>42</v>
      </c>
      <c r="G578" s="77" t="s">
        <v>27935</v>
      </c>
      <c r="H578" s="78" t="s">
        <v>27928</v>
      </c>
      <c r="I578" s="78" t="s">
        <v>27954</v>
      </c>
      <c r="J578" s="78" t="s">
        <v>27960</v>
      </c>
      <c r="K578" s="42" t="s">
        <v>28100</v>
      </c>
      <c r="L578" s="79" t="s">
        <v>233</v>
      </c>
      <c r="M578" s="80" t="s">
        <v>28101</v>
      </c>
      <c r="N578" s="81" t="s">
        <v>233</v>
      </c>
      <c r="O578" s="81">
        <v>1</v>
      </c>
      <c r="P578" s="80" t="s">
        <v>28102</v>
      </c>
      <c r="Q578" s="36" t="s">
        <v>24973</v>
      </c>
      <c r="R578" s="36" t="s">
        <v>28092</v>
      </c>
      <c r="S578" s="36" t="s">
        <v>841</v>
      </c>
      <c r="T578" s="36" t="s">
        <v>24981</v>
      </c>
      <c r="U578" s="36" t="s">
        <v>27950</v>
      </c>
      <c r="V578" s="121" t="str">
        <f t="shared" ref="V578:V641" si="9">+IFERROR(INDEX($AA:$AA,MATCH($D578,$Z:$Z,0)),$D578)</f>
        <v>M&amp;G - Global Floating Rate High Yield Fund</v>
      </c>
    </row>
    <row r="579" spans="1:22" x14ac:dyDescent="0.35">
      <c r="A579" s="111" t="s">
        <v>566</v>
      </c>
      <c r="B579" s="37" t="s">
        <v>565</v>
      </c>
      <c r="C579" s="40" t="s">
        <v>28561</v>
      </c>
      <c r="D579" s="38" t="s">
        <v>1030</v>
      </c>
      <c r="E579" s="42" t="s">
        <v>858</v>
      </c>
      <c r="F579" s="35" t="s">
        <v>42</v>
      </c>
      <c r="G579" s="77" t="s">
        <v>27935</v>
      </c>
      <c r="H579" s="78" t="s">
        <v>27928</v>
      </c>
      <c r="I579" s="78" t="s">
        <v>27946</v>
      </c>
      <c r="J579" s="78" t="s">
        <v>27960</v>
      </c>
      <c r="K579" s="42" t="s">
        <v>28096</v>
      </c>
      <c r="L579" s="79" t="s">
        <v>233</v>
      </c>
      <c r="M579" s="80" t="s">
        <v>28300</v>
      </c>
      <c r="N579" s="81" t="s">
        <v>233</v>
      </c>
      <c r="O579" s="81">
        <v>1</v>
      </c>
      <c r="P579" s="80" t="s">
        <v>27963</v>
      </c>
      <c r="Q579" s="36" t="s">
        <v>24973</v>
      </c>
      <c r="R579" s="36" t="s">
        <v>28092</v>
      </c>
      <c r="S579" s="36" t="s">
        <v>841</v>
      </c>
      <c r="T579" s="36" t="s">
        <v>24981</v>
      </c>
      <c r="U579" s="36" t="s">
        <v>27950</v>
      </c>
      <c r="V579" s="121" t="str">
        <f t="shared" si="9"/>
        <v>Vontobel - Emerging Markets Corporate</v>
      </c>
    </row>
    <row r="580" spans="1:22" x14ac:dyDescent="0.35">
      <c r="A580" s="111" t="s">
        <v>30693</v>
      </c>
      <c r="B580" s="37" t="s">
        <v>25747</v>
      </c>
      <c r="C580" s="40" t="s">
        <v>28562</v>
      </c>
      <c r="D580" s="38" t="s">
        <v>25802</v>
      </c>
      <c r="E580" s="42" t="s">
        <v>858</v>
      </c>
      <c r="F580" s="35" t="s">
        <v>42</v>
      </c>
      <c r="G580" s="77" t="s">
        <v>27935</v>
      </c>
      <c r="H580" s="78" t="s">
        <v>27928</v>
      </c>
      <c r="I580" s="78" t="s">
        <v>27946</v>
      </c>
      <c r="J580" s="78" t="s">
        <v>27937</v>
      </c>
      <c r="K580" s="42" t="s">
        <v>28096</v>
      </c>
      <c r="L580" s="79" t="s">
        <v>233</v>
      </c>
      <c r="M580" s="80" t="s">
        <v>28530</v>
      </c>
      <c r="N580" s="81" t="s">
        <v>233</v>
      </c>
      <c r="O580" s="81">
        <v>1</v>
      </c>
      <c r="P580" s="80" t="s">
        <v>28474</v>
      </c>
      <c r="Q580" s="36" t="s">
        <v>24973</v>
      </c>
      <c r="R580" s="36" t="s">
        <v>28092</v>
      </c>
      <c r="S580" s="36" t="s">
        <v>841</v>
      </c>
      <c r="T580" s="36" t="s">
        <v>24981</v>
      </c>
      <c r="U580" s="36" t="s">
        <v>27950</v>
      </c>
      <c r="V580" s="121" t="str">
        <f t="shared" si="9"/>
        <v>Nordea - Emerging Bond Fund</v>
      </c>
    </row>
    <row r="581" spans="1:22" x14ac:dyDescent="0.35">
      <c r="A581" s="111" t="s">
        <v>30694</v>
      </c>
      <c r="B581" s="37" t="s">
        <v>28563</v>
      </c>
      <c r="C581" s="40" t="s">
        <v>28564</v>
      </c>
      <c r="D581" s="38" t="s">
        <v>25805</v>
      </c>
      <c r="E581" s="42" t="s">
        <v>858</v>
      </c>
      <c r="F581" s="35" t="s">
        <v>42</v>
      </c>
      <c r="G581" s="77" t="s">
        <v>27935</v>
      </c>
      <c r="H581" s="78" t="s">
        <v>27928</v>
      </c>
      <c r="I581" s="78" t="s">
        <v>27946</v>
      </c>
      <c r="J581" s="78" t="s">
        <v>27937</v>
      </c>
      <c r="K581" s="42" t="s">
        <v>195</v>
      </c>
      <c r="L581" s="79" t="s">
        <v>28565</v>
      </c>
      <c r="M581" s="80" t="s">
        <v>28565</v>
      </c>
      <c r="N581" s="81" t="s">
        <v>233</v>
      </c>
      <c r="O581" s="81">
        <v>1</v>
      </c>
      <c r="P581" s="80" t="s">
        <v>28474</v>
      </c>
      <c r="Q581" s="36" t="s">
        <v>24973</v>
      </c>
      <c r="R581" s="36" t="s">
        <v>233</v>
      </c>
      <c r="S581" s="36" t="s">
        <v>233</v>
      </c>
      <c r="T581" s="36" t="s">
        <v>24981</v>
      </c>
      <c r="U581" s="36" t="s">
        <v>28012</v>
      </c>
      <c r="V581" s="121" t="str">
        <f t="shared" si="9"/>
        <v>Gobierno de Mexico</v>
      </c>
    </row>
    <row r="582" spans="1:22" x14ac:dyDescent="0.35">
      <c r="A582" s="111" t="s">
        <v>30695</v>
      </c>
      <c r="B582" s="37" t="s">
        <v>25748</v>
      </c>
      <c r="C582" s="40" t="s">
        <v>28566</v>
      </c>
      <c r="D582" s="38" t="s">
        <v>25805</v>
      </c>
      <c r="E582" s="42" t="s">
        <v>858</v>
      </c>
      <c r="F582" s="35" t="s">
        <v>42</v>
      </c>
      <c r="G582" s="77" t="s">
        <v>27935</v>
      </c>
      <c r="H582" s="78" t="s">
        <v>27928</v>
      </c>
      <c r="I582" s="78" t="s">
        <v>27946</v>
      </c>
      <c r="J582" s="78" t="s">
        <v>27937</v>
      </c>
      <c r="K582" s="42" t="s">
        <v>195</v>
      </c>
      <c r="L582" s="79" t="s">
        <v>28565</v>
      </c>
      <c r="M582" s="80" t="s">
        <v>28565</v>
      </c>
      <c r="N582" s="81" t="s">
        <v>233</v>
      </c>
      <c r="O582" s="81" t="s">
        <v>233</v>
      </c>
      <c r="P582" s="80" t="s">
        <v>28474</v>
      </c>
      <c r="Q582" s="36" t="s">
        <v>24973</v>
      </c>
      <c r="R582" s="36" t="s">
        <v>233</v>
      </c>
      <c r="S582" s="36" t="s">
        <v>233</v>
      </c>
      <c r="T582" s="36" t="s">
        <v>24981</v>
      </c>
      <c r="U582" s="36" t="s">
        <v>28012</v>
      </c>
      <c r="V582" s="121" t="str">
        <f t="shared" si="9"/>
        <v>Gobierno de Mexico</v>
      </c>
    </row>
    <row r="583" spans="1:22" x14ac:dyDescent="0.35">
      <c r="A583" s="111" t="s">
        <v>30696</v>
      </c>
      <c r="B583" s="37" t="s">
        <v>25807</v>
      </c>
      <c r="C583" s="40" t="s">
        <v>28567</v>
      </c>
      <c r="D583" s="38" t="s">
        <v>25805</v>
      </c>
      <c r="E583" s="42" t="s">
        <v>858</v>
      </c>
      <c r="F583" s="35" t="s">
        <v>42</v>
      </c>
      <c r="G583" s="77" t="s">
        <v>27935</v>
      </c>
      <c r="H583" s="78" t="s">
        <v>27928</v>
      </c>
      <c r="I583" s="78" t="s">
        <v>27946</v>
      </c>
      <c r="J583" s="78" t="s">
        <v>27937</v>
      </c>
      <c r="K583" s="42" t="s">
        <v>195</v>
      </c>
      <c r="L583" s="79" t="s">
        <v>28565</v>
      </c>
      <c r="M583" s="80" t="s">
        <v>28565</v>
      </c>
      <c r="N583" s="81" t="s">
        <v>233</v>
      </c>
      <c r="O583" s="81" t="s">
        <v>233</v>
      </c>
      <c r="P583" s="80" t="s">
        <v>28474</v>
      </c>
      <c r="Q583" s="36" t="s">
        <v>24973</v>
      </c>
      <c r="R583" s="36" t="s">
        <v>233</v>
      </c>
      <c r="S583" s="36" t="s">
        <v>233</v>
      </c>
      <c r="T583" s="36" t="s">
        <v>24981</v>
      </c>
      <c r="U583" s="36" t="s">
        <v>28012</v>
      </c>
      <c r="V583" s="121" t="str">
        <f t="shared" si="9"/>
        <v>Gobierno de Mexico</v>
      </c>
    </row>
    <row r="584" spans="1:22" x14ac:dyDescent="0.35">
      <c r="A584" s="111" t="s">
        <v>30697</v>
      </c>
      <c r="B584" s="45" t="s">
        <v>25809</v>
      </c>
      <c r="C584" s="88" t="s">
        <v>28568</v>
      </c>
      <c r="D584" s="51" t="s">
        <v>25805</v>
      </c>
      <c r="E584" s="42" t="s">
        <v>858</v>
      </c>
      <c r="F584" s="35" t="s">
        <v>42</v>
      </c>
      <c r="G584" s="77" t="s">
        <v>27935</v>
      </c>
      <c r="H584" s="78" t="s">
        <v>27928</v>
      </c>
      <c r="I584" s="78" t="s">
        <v>27946</v>
      </c>
      <c r="J584" s="78" t="s">
        <v>27937</v>
      </c>
      <c r="K584" s="42" t="s">
        <v>195</v>
      </c>
      <c r="L584" s="79" t="s">
        <v>28565</v>
      </c>
      <c r="M584" s="80" t="s">
        <v>28565</v>
      </c>
      <c r="N584" s="81" t="s">
        <v>233</v>
      </c>
      <c r="O584" s="81" t="s">
        <v>233</v>
      </c>
      <c r="P584" s="80" t="s">
        <v>28474</v>
      </c>
      <c r="Q584" s="36" t="s">
        <v>24973</v>
      </c>
      <c r="R584" s="36" t="s">
        <v>233</v>
      </c>
      <c r="S584" s="36" t="s">
        <v>233</v>
      </c>
      <c r="T584" s="36" t="s">
        <v>24981</v>
      </c>
      <c r="U584" s="36" t="s">
        <v>28012</v>
      </c>
      <c r="V584" s="121" t="str">
        <f t="shared" si="9"/>
        <v>Gobierno de Mexico</v>
      </c>
    </row>
    <row r="585" spans="1:22" x14ac:dyDescent="0.35">
      <c r="A585" s="111" t="s">
        <v>21044</v>
      </c>
      <c r="B585" s="54" t="s">
        <v>25811</v>
      </c>
      <c r="C585" s="88" t="s">
        <v>28569</v>
      </c>
      <c r="D585" s="51" t="s">
        <v>25805</v>
      </c>
      <c r="E585" s="42" t="s">
        <v>858</v>
      </c>
      <c r="F585" s="35" t="s">
        <v>42</v>
      </c>
      <c r="G585" s="77" t="s">
        <v>27935</v>
      </c>
      <c r="H585" s="78" t="s">
        <v>27928</v>
      </c>
      <c r="I585" s="78" t="s">
        <v>27946</v>
      </c>
      <c r="J585" s="78" t="s">
        <v>27937</v>
      </c>
      <c r="K585" s="42" t="s">
        <v>195</v>
      </c>
      <c r="L585" s="79" t="s">
        <v>233</v>
      </c>
      <c r="M585" s="80" t="s">
        <v>28565</v>
      </c>
      <c r="N585" s="81" t="s">
        <v>233</v>
      </c>
      <c r="O585" s="81" t="s">
        <v>233</v>
      </c>
      <c r="P585" s="80" t="s">
        <v>28474</v>
      </c>
      <c r="Q585" s="36" t="s">
        <v>24973</v>
      </c>
      <c r="R585" s="36" t="s">
        <v>233</v>
      </c>
      <c r="S585" s="36" t="s">
        <v>233</v>
      </c>
      <c r="T585" s="36" t="s">
        <v>24981</v>
      </c>
      <c r="U585" s="36" t="s">
        <v>28012</v>
      </c>
      <c r="V585" s="121" t="str">
        <f t="shared" si="9"/>
        <v>Gobierno de Mexico</v>
      </c>
    </row>
    <row r="586" spans="1:22" x14ac:dyDescent="0.35">
      <c r="A586" s="111" t="s">
        <v>30431</v>
      </c>
      <c r="B586" s="37" t="s">
        <v>25749</v>
      </c>
      <c r="C586" s="40" t="s">
        <v>28570</v>
      </c>
      <c r="D586" s="38" t="s">
        <v>28571</v>
      </c>
      <c r="E586" s="42" t="s">
        <v>858</v>
      </c>
      <c r="F586" s="35" t="s">
        <v>42</v>
      </c>
      <c r="G586" s="77" t="s">
        <v>27935</v>
      </c>
      <c r="H586" s="78" t="s">
        <v>27928</v>
      </c>
      <c r="I586" s="78" t="s">
        <v>27946</v>
      </c>
      <c r="J586" s="78" t="s">
        <v>27937</v>
      </c>
      <c r="K586" s="42" t="s">
        <v>195</v>
      </c>
      <c r="L586" s="79" t="s">
        <v>233</v>
      </c>
      <c r="M586" s="80" t="s">
        <v>28565</v>
      </c>
      <c r="N586" s="81" t="s">
        <v>233</v>
      </c>
      <c r="O586" s="81" t="s">
        <v>233</v>
      </c>
      <c r="P586" s="80" t="s">
        <v>28474</v>
      </c>
      <c r="Q586" s="36" t="s">
        <v>24973</v>
      </c>
      <c r="R586" s="36" t="s">
        <v>233</v>
      </c>
      <c r="S586" s="36" t="s">
        <v>233</v>
      </c>
      <c r="T586" s="36" t="s">
        <v>24981</v>
      </c>
      <c r="U586" s="36" t="s">
        <v>28012</v>
      </c>
      <c r="V586" s="121" t="str">
        <f t="shared" si="9"/>
        <v>Gobierno de México</v>
      </c>
    </row>
    <row r="587" spans="1:22" x14ac:dyDescent="0.35">
      <c r="A587" s="111" t="s">
        <v>30698</v>
      </c>
      <c r="B587" s="55" t="s">
        <v>25750</v>
      </c>
      <c r="C587" s="40" t="s">
        <v>28572</v>
      </c>
      <c r="D587" s="38" t="s">
        <v>28571</v>
      </c>
      <c r="E587" s="42" t="s">
        <v>858</v>
      </c>
      <c r="F587" s="35" t="s">
        <v>42</v>
      </c>
      <c r="G587" s="77" t="s">
        <v>27935</v>
      </c>
      <c r="H587" s="78" t="s">
        <v>27928</v>
      </c>
      <c r="I587" s="78" t="s">
        <v>27946</v>
      </c>
      <c r="J587" s="78" t="s">
        <v>27937</v>
      </c>
      <c r="K587" s="42" t="s">
        <v>195</v>
      </c>
      <c r="L587" s="79" t="s">
        <v>233</v>
      </c>
      <c r="M587" s="80" t="s">
        <v>28565</v>
      </c>
      <c r="N587" s="81" t="s">
        <v>233</v>
      </c>
      <c r="O587" s="81" t="s">
        <v>233</v>
      </c>
      <c r="P587" s="80" t="s">
        <v>28474</v>
      </c>
      <c r="Q587" s="36" t="s">
        <v>24973</v>
      </c>
      <c r="R587" s="36" t="s">
        <v>233</v>
      </c>
      <c r="S587" s="36" t="s">
        <v>233</v>
      </c>
      <c r="T587" s="36" t="s">
        <v>24981</v>
      </c>
      <c r="U587" s="36" t="s">
        <v>28012</v>
      </c>
      <c r="V587" s="121" t="str">
        <f t="shared" si="9"/>
        <v>Gobierno de México</v>
      </c>
    </row>
    <row r="588" spans="1:22" x14ac:dyDescent="0.35">
      <c r="A588" s="111" t="s">
        <v>30699</v>
      </c>
      <c r="B588" s="55" t="s">
        <v>25751</v>
      </c>
      <c r="C588" s="40" t="s">
        <v>28573</v>
      </c>
      <c r="D588" s="38" t="s">
        <v>28571</v>
      </c>
      <c r="E588" s="42" t="s">
        <v>858</v>
      </c>
      <c r="F588" s="35" t="s">
        <v>42</v>
      </c>
      <c r="G588" s="77" t="s">
        <v>27935</v>
      </c>
      <c r="H588" s="78" t="s">
        <v>27928</v>
      </c>
      <c r="I588" s="78" t="s">
        <v>27946</v>
      </c>
      <c r="J588" s="78" t="s">
        <v>27937</v>
      </c>
      <c r="K588" s="42" t="s">
        <v>195</v>
      </c>
      <c r="L588" s="79" t="s">
        <v>233</v>
      </c>
      <c r="M588" s="80" t="s">
        <v>28565</v>
      </c>
      <c r="N588" s="81" t="s">
        <v>233</v>
      </c>
      <c r="O588" s="81" t="s">
        <v>233</v>
      </c>
      <c r="P588" s="80" t="s">
        <v>28474</v>
      </c>
      <c r="Q588" s="36" t="s">
        <v>24973</v>
      </c>
      <c r="R588" s="36" t="s">
        <v>233</v>
      </c>
      <c r="S588" s="36" t="s">
        <v>233</v>
      </c>
      <c r="T588" s="36" t="s">
        <v>24981</v>
      </c>
      <c r="U588" s="36" t="s">
        <v>28012</v>
      </c>
      <c r="V588" s="121" t="str">
        <f t="shared" si="9"/>
        <v>Gobierno de México</v>
      </c>
    </row>
    <row r="589" spans="1:22" x14ac:dyDescent="0.35">
      <c r="A589" s="111" t="s">
        <v>30431</v>
      </c>
      <c r="B589" s="37" t="s">
        <v>25753</v>
      </c>
      <c r="C589" s="40" t="s">
        <v>28574</v>
      </c>
      <c r="D589" s="38" t="s">
        <v>28571</v>
      </c>
      <c r="E589" s="42" t="s">
        <v>858</v>
      </c>
      <c r="F589" s="35" t="s">
        <v>42</v>
      </c>
      <c r="G589" s="77" t="s">
        <v>27935</v>
      </c>
      <c r="H589" s="78" t="s">
        <v>27928</v>
      </c>
      <c r="I589" s="78" t="s">
        <v>27946</v>
      </c>
      <c r="J589" s="78" t="s">
        <v>27937</v>
      </c>
      <c r="K589" s="42" t="s">
        <v>195</v>
      </c>
      <c r="L589" s="79" t="s">
        <v>233</v>
      </c>
      <c r="M589" s="80" t="s">
        <v>28565</v>
      </c>
      <c r="N589" s="81" t="s">
        <v>233</v>
      </c>
      <c r="O589" s="81" t="s">
        <v>233</v>
      </c>
      <c r="P589" s="80" t="s">
        <v>28474</v>
      </c>
      <c r="Q589" s="36" t="s">
        <v>24973</v>
      </c>
      <c r="R589" s="36" t="s">
        <v>233</v>
      </c>
      <c r="S589" s="36" t="s">
        <v>233</v>
      </c>
      <c r="T589" s="36" t="s">
        <v>24981</v>
      </c>
      <c r="U589" s="36" t="s">
        <v>28012</v>
      </c>
      <c r="V589" s="121" t="str">
        <f t="shared" si="9"/>
        <v>Gobierno de México</v>
      </c>
    </row>
    <row r="590" spans="1:22" x14ac:dyDescent="0.35">
      <c r="A590" s="111" t="s">
        <v>30700</v>
      </c>
      <c r="B590" s="37" t="s">
        <v>25755</v>
      </c>
      <c r="C590" s="40" t="s">
        <v>28575</v>
      </c>
      <c r="D590" s="38" t="s">
        <v>28571</v>
      </c>
      <c r="E590" s="42" t="s">
        <v>858</v>
      </c>
      <c r="F590" s="35" t="s">
        <v>42</v>
      </c>
      <c r="G590" s="77" t="s">
        <v>27935</v>
      </c>
      <c r="H590" s="78" t="s">
        <v>27928</v>
      </c>
      <c r="I590" s="78" t="s">
        <v>27946</v>
      </c>
      <c r="J590" s="78" t="s">
        <v>27937</v>
      </c>
      <c r="K590" s="42" t="s">
        <v>195</v>
      </c>
      <c r="L590" s="79" t="s">
        <v>233</v>
      </c>
      <c r="M590" s="80" t="s">
        <v>28565</v>
      </c>
      <c r="N590" s="81" t="s">
        <v>233</v>
      </c>
      <c r="O590" s="81" t="s">
        <v>233</v>
      </c>
      <c r="P590" s="80" t="s">
        <v>28474</v>
      </c>
      <c r="Q590" s="36" t="s">
        <v>24973</v>
      </c>
      <c r="R590" s="36" t="s">
        <v>233</v>
      </c>
      <c r="S590" s="36" t="s">
        <v>233</v>
      </c>
      <c r="T590" s="36" t="s">
        <v>24981</v>
      </c>
      <c r="U590" s="36" t="s">
        <v>28012</v>
      </c>
      <c r="V590" s="121" t="str">
        <f t="shared" si="9"/>
        <v>Gobierno de México</v>
      </c>
    </row>
    <row r="591" spans="1:22" x14ac:dyDescent="0.35">
      <c r="A591" s="111" t="s">
        <v>30701</v>
      </c>
      <c r="B591" s="37" t="s">
        <v>25757</v>
      </c>
      <c r="C591" s="40" t="s">
        <v>28576</v>
      </c>
      <c r="D591" s="38" t="s">
        <v>28571</v>
      </c>
      <c r="E591" s="42" t="s">
        <v>858</v>
      </c>
      <c r="F591" s="35" t="s">
        <v>42</v>
      </c>
      <c r="G591" s="77" t="s">
        <v>27935</v>
      </c>
      <c r="H591" s="78" t="s">
        <v>27928</v>
      </c>
      <c r="I591" s="78" t="s">
        <v>27946</v>
      </c>
      <c r="J591" s="78" t="s">
        <v>27937</v>
      </c>
      <c r="K591" s="42" t="s">
        <v>195</v>
      </c>
      <c r="L591" s="79" t="s">
        <v>233</v>
      </c>
      <c r="M591" s="80" t="s">
        <v>28565</v>
      </c>
      <c r="N591" s="81" t="s">
        <v>233</v>
      </c>
      <c r="O591" s="81" t="s">
        <v>233</v>
      </c>
      <c r="P591" s="80" t="s">
        <v>28474</v>
      </c>
      <c r="Q591" s="36" t="s">
        <v>24973</v>
      </c>
      <c r="R591" s="36" t="s">
        <v>233</v>
      </c>
      <c r="S591" s="36" t="s">
        <v>233</v>
      </c>
      <c r="T591" s="36" t="s">
        <v>24981</v>
      </c>
      <c r="U591" s="36" t="s">
        <v>28012</v>
      </c>
      <c r="V591" s="121" t="str">
        <f t="shared" si="9"/>
        <v>Gobierno de México</v>
      </c>
    </row>
    <row r="592" spans="1:22" x14ac:dyDescent="0.35">
      <c r="A592" s="111" t="s">
        <v>30431</v>
      </c>
      <c r="B592" s="37" t="s">
        <v>25758</v>
      </c>
      <c r="C592" s="40" t="s">
        <v>28577</v>
      </c>
      <c r="D592" s="38" t="s">
        <v>28571</v>
      </c>
      <c r="E592" s="42" t="s">
        <v>858</v>
      </c>
      <c r="F592" s="35" t="s">
        <v>42</v>
      </c>
      <c r="G592" s="77" t="s">
        <v>27935</v>
      </c>
      <c r="H592" s="78" t="s">
        <v>27928</v>
      </c>
      <c r="I592" s="78" t="s">
        <v>27946</v>
      </c>
      <c r="J592" s="78" t="s">
        <v>27937</v>
      </c>
      <c r="K592" s="42" t="s">
        <v>195</v>
      </c>
      <c r="L592" s="79" t="s">
        <v>233</v>
      </c>
      <c r="M592" s="80" t="s">
        <v>28565</v>
      </c>
      <c r="N592" s="81" t="s">
        <v>233</v>
      </c>
      <c r="O592" s="81" t="s">
        <v>233</v>
      </c>
      <c r="P592" s="80" t="s">
        <v>28474</v>
      </c>
      <c r="Q592" s="36" t="s">
        <v>24973</v>
      </c>
      <c r="R592" s="36" t="s">
        <v>233</v>
      </c>
      <c r="S592" s="36" t="s">
        <v>233</v>
      </c>
      <c r="T592" s="36" t="s">
        <v>24981</v>
      </c>
      <c r="U592" s="36" t="s">
        <v>28012</v>
      </c>
      <c r="V592" s="121" t="str">
        <f t="shared" si="9"/>
        <v>Gobierno de México</v>
      </c>
    </row>
    <row r="593" spans="1:22" x14ac:dyDescent="0.35">
      <c r="A593" s="111" t="s">
        <v>30702</v>
      </c>
      <c r="B593" s="37" t="s">
        <v>25759</v>
      </c>
      <c r="C593" s="40" t="s">
        <v>28578</v>
      </c>
      <c r="D593" s="38" t="s">
        <v>28571</v>
      </c>
      <c r="E593" s="42" t="s">
        <v>858</v>
      </c>
      <c r="F593" s="35" t="s">
        <v>42</v>
      </c>
      <c r="G593" s="77" t="s">
        <v>27935</v>
      </c>
      <c r="H593" s="78" t="s">
        <v>27928</v>
      </c>
      <c r="I593" s="78" t="s">
        <v>27946</v>
      </c>
      <c r="J593" s="78" t="s">
        <v>27937</v>
      </c>
      <c r="K593" s="42" t="s">
        <v>195</v>
      </c>
      <c r="L593" s="79" t="s">
        <v>233</v>
      </c>
      <c r="M593" s="80" t="s">
        <v>28565</v>
      </c>
      <c r="N593" s="81" t="s">
        <v>233</v>
      </c>
      <c r="O593" s="81" t="s">
        <v>233</v>
      </c>
      <c r="P593" s="80" t="s">
        <v>28474</v>
      </c>
      <c r="Q593" s="36" t="s">
        <v>24973</v>
      </c>
      <c r="R593" s="36" t="s">
        <v>233</v>
      </c>
      <c r="S593" s="36" t="s">
        <v>233</v>
      </c>
      <c r="T593" s="36" t="s">
        <v>24981</v>
      </c>
      <c r="U593" s="36" t="s">
        <v>28012</v>
      </c>
      <c r="V593" s="121" t="str">
        <f t="shared" si="9"/>
        <v>Gobierno de México</v>
      </c>
    </row>
    <row r="594" spans="1:22" x14ac:dyDescent="0.35">
      <c r="A594" s="111" t="s">
        <v>30431</v>
      </c>
      <c r="B594" s="37" t="s">
        <v>25761</v>
      </c>
      <c r="C594" s="40" t="s">
        <v>28579</v>
      </c>
      <c r="D594" s="38" t="s">
        <v>28571</v>
      </c>
      <c r="E594" s="42" t="s">
        <v>858</v>
      </c>
      <c r="F594" s="35" t="s">
        <v>42</v>
      </c>
      <c r="G594" s="77" t="s">
        <v>27935</v>
      </c>
      <c r="H594" s="78" t="s">
        <v>27928</v>
      </c>
      <c r="I594" s="78" t="s">
        <v>27946</v>
      </c>
      <c r="J594" s="78" t="s">
        <v>27937</v>
      </c>
      <c r="K594" s="42" t="s">
        <v>195</v>
      </c>
      <c r="L594" s="79" t="s">
        <v>233</v>
      </c>
      <c r="M594" s="80" t="s">
        <v>28565</v>
      </c>
      <c r="N594" s="81" t="s">
        <v>233</v>
      </c>
      <c r="O594" s="81" t="s">
        <v>233</v>
      </c>
      <c r="P594" s="80" t="s">
        <v>28474</v>
      </c>
      <c r="Q594" s="36" t="s">
        <v>24973</v>
      </c>
      <c r="R594" s="36" t="s">
        <v>233</v>
      </c>
      <c r="S594" s="36" t="s">
        <v>233</v>
      </c>
      <c r="T594" s="36" t="s">
        <v>24981</v>
      </c>
      <c r="U594" s="36" t="s">
        <v>28012</v>
      </c>
      <c r="V594" s="121" t="str">
        <f t="shared" si="9"/>
        <v>Gobierno de México</v>
      </c>
    </row>
    <row r="595" spans="1:22" x14ac:dyDescent="0.35">
      <c r="A595" s="111" t="s">
        <v>30703</v>
      </c>
      <c r="B595" s="37" t="s">
        <v>25763</v>
      </c>
      <c r="C595" s="40" t="s">
        <v>28580</v>
      </c>
      <c r="D595" s="38" t="s">
        <v>28571</v>
      </c>
      <c r="E595" s="42" t="s">
        <v>858</v>
      </c>
      <c r="F595" s="35" t="s">
        <v>42</v>
      </c>
      <c r="G595" s="77" t="s">
        <v>27935</v>
      </c>
      <c r="H595" s="78" t="s">
        <v>27928</v>
      </c>
      <c r="I595" s="78" t="s">
        <v>27946</v>
      </c>
      <c r="J595" s="78" t="s">
        <v>27937</v>
      </c>
      <c r="K595" s="42" t="s">
        <v>195</v>
      </c>
      <c r="L595" s="79" t="s">
        <v>233</v>
      </c>
      <c r="M595" s="80" t="s">
        <v>28565</v>
      </c>
      <c r="N595" s="81" t="s">
        <v>233</v>
      </c>
      <c r="O595" s="81" t="s">
        <v>233</v>
      </c>
      <c r="P595" s="80" t="s">
        <v>28474</v>
      </c>
      <c r="Q595" s="36" t="s">
        <v>24973</v>
      </c>
      <c r="R595" s="36" t="s">
        <v>233</v>
      </c>
      <c r="S595" s="36" t="s">
        <v>233</v>
      </c>
      <c r="T595" s="36" t="s">
        <v>24981</v>
      </c>
      <c r="U595" s="36" t="s">
        <v>28012</v>
      </c>
      <c r="V595" s="121" t="str">
        <f t="shared" si="9"/>
        <v>Gobierno de México</v>
      </c>
    </row>
    <row r="596" spans="1:22" x14ac:dyDescent="0.35">
      <c r="A596" s="111" t="s">
        <v>30431</v>
      </c>
      <c r="B596" s="37" t="s">
        <v>25765</v>
      </c>
      <c r="C596" s="40" t="s">
        <v>28581</v>
      </c>
      <c r="D596" s="38" t="s">
        <v>28571</v>
      </c>
      <c r="E596" s="42" t="s">
        <v>858</v>
      </c>
      <c r="F596" s="35" t="s">
        <v>42</v>
      </c>
      <c r="G596" s="77" t="s">
        <v>27935</v>
      </c>
      <c r="H596" s="78" t="s">
        <v>27928</v>
      </c>
      <c r="I596" s="78" t="s">
        <v>27946</v>
      </c>
      <c r="J596" s="78" t="s">
        <v>27937</v>
      </c>
      <c r="K596" s="42" t="s">
        <v>195</v>
      </c>
      <c r="L596" s="79" t="s">
        <v>233</v>
      </c>
      <c r="M596" s="80" t="s">
        <v>28565</v>
      </c>
      <c r="N596" s="81" t="s">
        <v>233</v>
      </c>
      <c r="O596" s="81" t="s">
        <v>233</v>
      </c>
      <c r="P596" s="80" t="s">
        <v>28474</v>
      </c>
      <c r="Q596" s="36" t="s">
        <v>24973</v>
      </c>
      <c r="R596" s="36" t="s">
        <v>233</v>
      </c>
      <c r="S596" s="36" t="s">
        <v>233</v>
      </c>
      <c r="T596" s="36" t="s">
        <v>24981</v>
      </c>
      <c r="U596" s="36" t="s">
        <v>28012</v>
      </c>
      <c r="V596" s="121" t="str">
        <f t="shared" si="9"/>
        <v>Gobierno de México</v>
      </c>
    </row>
    <row r="597" spans="1:22" x14ac:dyDescent="0.35">
      <c r="A597" s="111" t="s">
        <v>30431</v>
      </c>
      <c r="B597" s="37" t="s">
        <v>25767</v>
      </c>
      <c r="C597" s="40" t="s">
        <v>28582</v>
      </c>
      <c r="D597" s="38" t="s">
        <v>28571</v>
      </c>
      <c r="E597" s="42" t="s">
        <v>858</v>
      </c>
      <c r="F597" s="35" t="s">
        <v>42</v>
      </c>
      <c r="G597" s="77" t="s">
        <v>27935</v>
      </c>
      <c r="H597" s="78" t="s">
        <v>27928</v>
      </c>
      <c r="I597" s="78" t="s">
        <v>27946</v>
      </c>
      <c r="J597" s="78" t="s">
        <v>27937</v>
      </c>
      <c r="K597" s="42" t="s">
        <v>195</v>
      </c>
      <c r="L597" s="79" t="s">
        <v>233</v>
      </c>
      <c r="M597" s="80" t="s">
        <v>28565</v>
      </c>
      <c r="N597" s="81" t="s">
        <v>233</v>
      </c>
      <c r="O597" s="81" t="s">
        <v>233</v>
      </c>
      <c r="P597" s="80" t="s">
        <v>28474</v>
      </c>
      <c r="Q597" s="36" t="s">
        <v>24973</v>
      </c>
      <c r="R597" s="36" t="s">
        <v>233</v>
      </c>
      <c r="S597" s="36" t="s">
        <v>233</v>
      </c>
      <c r="T597" s="36" t="s">
        <v>24981</v>
      </c>
      <c r="U597" s="36" t="s">
        <v>28012</v>
      </c>
      <c r="V597" s="121" t="str">
        <f t="shared" si="9"/>
        <v>Gobierno de México</v>
      </c>
    </row>
    <row r="598" spans="1:22" x14ac:dyDescent="0.35">
      <c r="A598" s="111" t="s">
        <v>30704</v>
      </c>
      <c r="B598" s="37" t="s">
        <v>25769</v>
      </c>
      <c r="C598" s="40" t="s">
        <v>28583</v>
      </c>
      <c r="D598" s="38" t="s">
        <v>28571</v>
      </c>
      <c r="E598" s="42" t="s">
        <v>858</v>
      </c>
      <c r="F598" s="35" t="s">
        <v>42</v>
      </c>
      <c r="G598" s="77" t="s">
        <v>27935</v>
      </c>
      <c r="H598" s="78" t="s">
        <v>27928</v>
      </c>
      <c r="I598" s="78" t="s">
        <v>27946</v>
      </c>
      <c r="J598" s="78" t="s">
        <v>27937</v>
      </c>
      <c r="K598" s="42" t="s">
        <v>195</v>
      </c>
      <c r="L598" s="79" t="s">
        <v>233</v>
      </c>
      <c r="M598" s="80" t="s">
        <v>28565</v>
      </c>
      <c r="N598" s="81" t="s">
        <v>233</v>
      </c>
      <c r="O598" s="81" t="s">
        <v>233</v>
      </c>
      <c r="P598" s="80" t="s">
        <v>28474</v>
      </c>
      <c r="Q598" s="36" t="s">
        <v>24973</v>
      </c>
      <c r="R598" s="36" t="s">
        <v>233</v>
      </c>
      <c r="S598" s="36" t="s">
        <v>233</v>
      </c>
      <c r="T598" s="36" t="s">
        <v>24981</v>
      </c>
      <c r="U598" s="36" t="s">
        <v>28012</v>
      </c>
      <c r="V598" s="121" t="str">
        <f t="shared" si="9"/>
        <v>Gobierno de México</v>
      </c>
    </row>
    <row r="599" spans="1:22" x14ac:dyDescent="0.35">
      <c r="A599" s="111" t="s">
        <v>30431</v>
      </c>
      <c r="B599" s="37" t="s">
        <v>25771</v>
      </c>
      <c r="C599" s="40" t="s">
        <v>28584</v>
      </c>
      <c r="D599" s="38" t="s">
        <v>28571</v>
      </c>
      <c r="E599" s="42" t="s">
        <v>858</v>
      </c>
      <c r="F599" s="35" t="s">
        <v>42</v>
      </c>
      <c r="G599" s="77" t="s">
        <v>27935</v>
      </c>
      <c r="H599" s="78" t="s">
        <v>27928</v>
      </c>
      <c r="I599" s="78" t="s">
        <v>27946</v>
      </c>
      <c r="J599" s="78" t="s">
        <v>27937</v>
      </c>
      <c r="K599" s="42" t="s">
        <v>195</v>
      </c>
      <c r="L599" s="79" t="s">
        <v>233</v>
      </c>
      <c r="M599" s="80" t="s">
        <v>28565</v>
      </c>
      <c r="N599" s="81" t="s">
        <v>233</v>
      </c>
      <c r="O599" s="81" t="s">
        <v>233</v>
      </c>
      <c r="P599" s="80" t="s">
        <v>28474</v>
      </c>
      <c r="Q599" s="36" t="s">
        <v>24973</v>
      </c>
      <c r="R599" s="36" t="s">
        <v>233</v>
      </c>
      <c r="S599" s="36" t="s">
        <v>233</v>
      </c>
      <c r="T599" s="36" t="s">
        <v>24981</v>
      </c>
      <c r="U599" s="36" t="s">
        <v>28012</v>
      </c>
      <c r="V599" s="121" t="str">
        <f t="shared" si="9"/>
        <v>Gobierno de México</v>
      </c>
    </row>
    <row r="600" spans="1:22" x14ac:dyDescent="0.35">
      <c r="A600" s="111" t="s">
        <v>30705</v>
      </c>
      <c r="B600" s="37" t="s">
        <v>25772</v>
      </c>
      <c r="C600" s="40" t="s">
        <v>28585</v>
      </c>
      <c r="D600" s="38" t="s">
        <v>28571</v>
      </c>
      <c r="E600" s="42" t="s">
        <v>858</v>
      </c>
      <c r="F600" s="35" t="s">
        <v>42</v>
      </c>
      <c r="G600" s="77" t="s">
        <v>27935</v>
      </c>
      <c r="H600" s="78" t="s">
        <v>27928</v>
      </c>
      <c r="I600" s="78" t="s">
        <v>27946</v>
      </c>
      <c r="J600" s="78" t="s">
        <v>27937</v>
      </c>
      <c r="K600" s="42" t="s">
        <v>195</v>
      </c>
      <c r="L600" s="79" t="s">
        <v>233</v>
      </c>
      <c r="M600" s="80" t="s">
        <v>28565</v>
      </c>
      <c r="N600" s="81" t="s">
        <v>233</v>
      </c>
      <c r="O600" s="81" t="s">
        <v>233</v>
      </c>
      <c r="P600" s="80" t="s">
        <v>28474</v>
      </c>
      <c r="Q600" s="36" t="s">
        <v>24973</v>
      </c>
      <c r="R600" s="36" t="s">
        <v>233</v>
      </c>
      <c r="S600" s="36" t="s">
        <v>233</v>
      </c>
      <c r="T600" s="36" t="s">
        <v>24981</v>
      </c>
      <c r="U600" s="36" t="s">
        <v>28012</v>
      </c>
      <c r="V600" s="121" t="str">
        <f t="shared" si="9"/>
        <v>Gobierno de México</v>
      </c>
    </row>
    <row r="601" spans="1:22" x14ac:dyDescent="0.35">
      <c r="A601" s="111" t="s">
        <v>30431</v>
      </c>
      <c r="B601" s="37" t="s">
        <v>25773</v>
      </c>
      <c r="C601" s="40" t="s">
        <v>28586</v>
      </c>
      <c r="D601" s="38" t="s">
        <v>28571</v>
      </c>
      <c r="E601" s="42" t="s">
        <v>858</v>
      </c>
      <c r="F601" s="35" t="s">
        <v>42</v>
      </c>
      <c r="G601" s="77" t="s">
        <v>27935</v>
      </c>
      <c r="H601" s="78" t="s">
        <v>27928</v>
      </c>
      <c r="I601" s="78" t="s">
        <v>27946</v>
      </c>
      <c r="J601" s="78" t="s">
        <v>27937</v>
      </c>
      <c r="K601" s="42" t="s">
        <v>195</v>
      </c>
      <c r="L601" s="79" t="s">
        <v>233</v>
      </c>
      <c r="M601" s="80" t="s">
        <v>28565</v>
      </c>
      <c r="N601" s="81" t="s">
        <v>233</v>
      </c>
      <c r="O601" s="81" t="s">
        <v>233</v>
      </c>
      <c r="P601" s="80" t="s">
        <v>28474</v>
      </c>
      <c r="Q601" s="36" t="s">
        <v>24973</v>
      </c>
      <c r="R601" s="36" t="s">
        <v>233</v>
      </c>
      <c r="S601" s="36" t="s">
        <v>233</v>
      </c>
      <c r="T601" s="36" t="s">
        <v>24981</v>
      </c>
      <c r="U601" s="36" t="s">
        <v>28012</v>
      </c>
      <c r="V601" s="121" t="str">
        <f t="shared" si="9"/>
        <v>Gobierno de México</v>
      </c>
    </row>
    <row r="602" spans="1:22" x14ac:dyDescent="0.35">
      <c r="A602" s="111" t="s">
        <v>21043</v>
      </c>
      <c r="B602" s="37" t="s">
        <v>25775</v>
      </c>
      <c r="C602" s="40" t="s">
        <v>28587</v>
      </c>
      <c r="D602" s="38" t="s">
        <v>28571</v>
      </c>
      <c r="E602" s="42" t="s">
        <v>858</v>
      </c>
      <c r="F602" s="35" t="s">
        <v>42</v>
      </c>
      <c r="G602" s="77" t="s">
        <v>27935</v>
      </c>
      <c r="H602" s="78" t="s">
        <v>27928</v>
      </c>
      <c r="I602" s="78" t="s">
        <v>27946</v>
      </c>
      <c r="J602" s="78" t="s">
        <v>27937</v>
      </c>
      <c r="K602" s="42" t="s">
        <v>195</v>
      </c>
      <c r="L602" s="79" t="s">
        <v>233</v>
      </c>
      <c r="M602" s="80" t="s">
        <v>28565</v>
      </c>
      <c r="N602" s="81" t="s">
        <v>233</v>
      </c>
      <c r="O602" s="81" t="s">
        <v>233</v>
      </c>
      <c r="P602" s="80" t="s">
        <v>28474</v>
      </c>
      <c r="Q602" s="36" t="s">
        <v>24973</v>
      </c>
      <c r="R602" s="36" t="s">
        <v>233</v>
      </c>
      <c r="S602" s="36" t="s">
        <v>233</v>
      </c>
      <c r="T602" s="36" t="s">
        <v>24981</v>
      </c>
      <c r="U602" s="36" t="s">
        <v>28012</v>
      </c>
      <c r="V602" s="121" t="str">
        <f t="shared" si="9"/>
        <v>Gobierno de México</v>
      </c>
    </row>
    <row r="603" spans="1:22" x14ac:dyDescent="0.35">
      <c r="A603" s="111" t="s">
        <v>30431</v>
      </c>
      <c r="B603" s="37" t="s">
        <v>25778</v>
      </c>
      <c r="C603" s="40" t="s">
        <v>28588</v>
      </c>
      <c r="D603" s="38" t="s">
        <v>28571</v>
      </c>
      <c r="E603" s="42" t="s">
        <v>858</v>
      </c>
      <c r="F603" s="35" t="s">
        <v>42</v>
      </c>
      <c r="G603" s="77" t="s">
        <v>27935</v>
      </c>
      <c r="H603" s="78" t="s">
        <v>27928</v>
      </c>
      <c r="I603" s="78" t="s">
        <v>27946</v>
      </c>
      <c r="J603" s="78" t="s">
        <v>27937</v>
      </c>
      <c r="K603" s="42" t="s">
        <v>195</v>
      </c>
      <c r="L603" s="79" t="s">
        <v>233</v>
      </c>
      <c r="M603" s="80" t="s">
        <v>28565</v>
      </c>
      <c r="N603" s="81" t="s">
        <v>233</v>
      </c>
      <c r="O603" s="81" t="s">
        <v>233</v>
      </c>
      <c r="P603" s="80" t="s">
        <v>28474</v>
      </c>
      <c r="Q603" s="36" t="s">
        <v>24973</v>
      </c>
      <c r="R603" s="36" t="s">
        <v>233</v>
      </c>
      <c r="S603" s="36" t="s">
        <v>233</v>
      </c>
      <c r="T603" s="36" t="s">
        <v>24981</v>
      </c>
      <c r="U603" s="36" t="s">
        <v>28012</v>
      </c>
      <c r="V603" s="121" t="str">
        <f t="shared" si="9"/>
        <v>Gobierno de México</v>
      </c>
    </row>
    <row r="604" spans="1:22" x14ac:dyDescent="0.35">
      <c r="A604" s="111" t="s">
        <v>30706</v>
      </c>
      <c r="B604" s="37" t="s">
        <v>25780</v>
      </c>
      <c r="C604" s="40" t="s">
        <v>28581</v>
      </c>
      <c r="D604" s="38" t="s">
        <v>28571</v>
      </c>
      <c r="E604" s="42" t="s">
        <v>858</v>
      </c>
      <c r="F604" s="35" t="s">
        <v>42</v>
      </c>
      <c r="G604" s="77" t="s">
        <v>27935</v>
      </c>
      <c r="H604" s="78" t="s">
        <v>27928</v>
      </c>
      <c r="I604" s="78" t="s">
        <v>27946</v>
      </c>
      <c r="J604" s="78" t="s">
        <v>27937</v>
      </c>
      <c r="K604" s="42" t="s">
        <v>195</v>
      </c>
      <c r="L604" s="79" t="s">
        <v>233</v>
      </c>
      <c r="M604" s="80" t="s">
        <v>28565</v>
      </c>
      <c r="N604" s="81" t="s">
        <v>233</v>
      </c>
      <c r="O604" s="81" t="s">
        <v>233</v>
      </c>
      <c r="P604" s="80" t="s">
        <v>28474</v>
      </c>
      <c r="Q604" s="36" t="s">
        <v>24973</v>
      </c>
      <c r="R604" s="36" t="s">
        <v>233</v>
      </c>
      <c r="S604" s="36" t="s">
        <v>233</v>
      </c>
      <c r="T604" s="36" t="s">
        <v>24981</v>
      </c>
      <c r="U604" s="36" t="s">
        <v>28012</v>
      </c>
      <c r="V604" s="121" t="str">
        <f t="shared" si="9"/>
        <v>Gobierno de México</v>
      </c>
    </row>
    <row r="605" spans="1:22" x14ac:dyDescent="0.35">
      <c r="A605" s="111" t="s">
        <v>30707</v>
      </c>
      <c r="B605" s="37" t="s">
        <v>25783</v>
      </c>
      <c r="C605" s="40" t="s">
        <v>28589</v>
      </c>
      <c r="D605" s="38" t="s">
        <v>28571</v>
      </c>
      <c r="E605" s="42" t="s">
        <v>858</v>
      </c>
      <c r="F605" s="35" t="s">
        <v>42</v>
      </c>
      <c r="G605" s="77" t="s">
        <v>27935</v>
      </c>
      <c r="H605" s="78" t="s">
        <v>27928</v>
      </c>
      <c r="I605" s="78" t="s">
        <v>27946</v>
      </c>
      <c r="J605" s="78" t="s">
        <v>27937</v>
      </c>
      <c r="K605" s="42" t="s">
        <v>195</v>
      </c>
      <c r="L605" s="79" t="s">
        <v>233</v>
      </c>
      <c r="M605" s="80" t="s">
        <v>28565</v>
      </c>
      <c r="N605" s="81" t="s">
        <v>233</v>
      </c>
      <c r="O605" s="81" t="s">
        <v>233</v>
      </c>
      <c r="P605" s="80" t="s">
        <v>28474</v>
      </c>
      <c r="Q605" s="36" t="s">
        <v>24973</v>
      </c>
      <c r="R605" s="36" t="s">
        <v>233</v>
      </c>
      <c r="S605" s="36" t="s">
        <v>233</v>
      </c>
      <c r="T605" s="36" t="s">
        <v>24981</v>
      </c>
      <c r="U605" s="36" t="s">
        <v>28012</v>
      </c>
      <c r="V605" s="121" t="str">
        <f t="shared" si="9"/>
        <v>Gobierno de México</v>
      </c>
    </row>
    <row r="606" spans="1:22" x14ac:dyDescent="0.35">
      <c r="A606" s="111" t="s">
        <v>30708</v>
      </c>
      <c r="B606" s="37" t="s">
        <v>25784</v>
      </c>
      <c r="C606" s="40" t="s">
        <v>28590</v>
      </c>
      <c r="D606" s="38" t="s">
        <v>28571</v>
      </c>
      <c r="E606" s="42" t="s">
        <v>858</v>
      </c>
      <c r="F606" s="35" t="s">
        <v>42</v>
      </c>
      <c r="G606" s="77" t="s">
        <v>27935</v>
      </c>
      <c r="H606" s="78" t="s">
        <v>27928</v>
      </c>
      <c r="I606" s="78" t="s">
        <v>27946</v>
      </c>
      <c r="J606" s="78" t="s">
        <v>27937</v>
      </c>
      <c r="K606" s="42" t="s">
        <v>195</v>
      </c>
      <c r="L606" s="79" t="s">
        <v>233</v>
      </c>
      <c r="M606" s="80" t="s">
        <v>28565</v>
      </c>
      <c r="N606" s="81" t="s">
        <v>233</v>
      </c>
      <c r="O606" s="81" t="s">
        <v>233</v>
      </c>
      <c r="P606" s="80" t="s">
        <v>28474</v>
      </c>
      <c r="Q606" s="36" t="s">
        <v>24973</v>
      </c>
      <c r="R606" s="36" t="s">
        <v>233</v>
      </c>
      <c r="S606" s="36" t="s">
        <v>233</v>
      </c>
      <c r="T606" s="36" t="s">
        <v>24981</v>
      </c>
      <c r="U606" s="36" t="s">
        <v>28012</v>
      </c>
      <c r="V606" s="121" t="str">
        <f t="shared" si="9"/>
        <v>Gobierno de México</v>
      </c>
    </row>
    <row r="607" spans="1:22" x14ac:dyDescent="0.35">
      <c r="A607" s="111" t="s">
        <v>30709</v>
      </c>
      <c r="B607" s="37" t="s">
        <v>25787</v>
      </c>
      <c r="C607" s="40" t="s">
        <v>28591</v>
      </c>
      <c r="D607" s="38" t="s">
        <v>28571</v>
      </c>
      <c r="E607" s="42" t="s">
        <v>858</v>
      </c>
      <c r="F607" s="35" t="s">
        <v>42</v>
      </c>
      <c r="G607" s="77" t="s">
        <v>27935</v>
      </c>
      <c r="H607" s="78" t="s">
        <v>27928</v>
      </c>
      <c r="I607" s="78" t="s">
        <v>27946</v>
      </c>
      <c r="J607" s="78" t="s">
        <v>27937</v>
      </c>
      <c r="K607" s="42" t="s">
        <v>195</v>
      </c>
      <c r="L607" s="79" t="s">
        <v>233</v>
      </c>
      <c r="M607" s="80" t="s">
        <v>28565</v>
      </c>
      <c r="N607" s="81" t="s">
        <v>233</v>
      </c>
      <c r="O607" s="81" t="s">
        <v>233</v>
      </c>
      <c r="P607" s="80" t="s">
        <v>28474</v>
      </c>
      <c r="Q607" s="36" t="s">
        <v>24973</v>
      </c>
      <c r="R607" s="36" t="s">
        <v>233</v>
      </c>
      <c r="S607" s="36" t="s">
        <v>233</v>
      </c>
      <c r="T607" s="36" t="s">
        <v>24981</v>
      </c>
      <c r="U607" s="36" t="s">
        <v>28012</v>
      </c>
      <c r="V607" s="121" t="str">
        <f t="shared" si="9"/>
        <v>Gobierno de México</v>
      </c>
    </row>
    <row r="608" spans="1:22" x14ac:dyDescent="0.35">
      <c r="A608" s="111" t="s">
        <v>30710</v>
      </c>
      <c r="B608" s="37" t="s">
        <v>25790</v>
      </c>
      <c r="C608" s="40" t="s">
        <v>28592</v>
      </c>
      <c r="D608" s="38" t="s">
        <v>28571</v>
      </c>
      <c r="E608" s="42" t="s">
        <v>858</v>
      </c>
      <c r="F608" s="35" t="s">
        <v>42</v>
      </c>
      <c r="G608" s="77" t="s">
        <v>27935</v>
      </c>
      <c r="H608" s="78" t="s">
        <v>27928</v>
      </c>
      <c r="I608" s="78" t="s">
        <v>27946</v>
      </c>
      <c r="J608" s="78" t="s">
        <v>27937</v>
      </c>
      <c r="K608" s="42" t="s">
        <v>195</v>
      </c>
      <c r="L608" s="79" t="s">
        <v>233</v>
      </c>
      <c r="M608" s="80" t="s">
        <v>28565</v>
      </c>
      <c r="N608" s="81" t="s">
        <v>233</v>
      </c>
      <c r="O608" s="81" t="s">
        <v>233</v>
      </c>
      <c r="P608" s="80" t="s">
        <v>28474</v>
      </c>
      <c r="Q608" s="36" t="s">
        <v>24973</v>
      </c>
      <c r="R608" s="36"/>
      <c r="S608" s="36"/>
      <c r="T608" s="36" t="s">
        <v>24981</v>
      </c>
      <c r="U608" s="36" t="s">
        <v>28012</v>
      </c>
      <c r="V608" s="121" t="str">
        <f t="shared" si="9"/>
        <v>Gobierno de México</v>
      </c>
    </row>
    <row r="609" spans="1:22" x14ac:dyDescent="0.35">
      <c r="A609" s="111" t="s">
        <v>30711</v>
      </c>
      <c r="B609" s="37" t="s">
        <v>25792</v>
      </c>
      <c r="C609" s="40" t="s">
        <v>28593</v>
      </c>
      <c r="D609" s="38" t="s">
        <v>28571</v>
      </c>
      <c r="E609" s="42" t="s">
        <v>858</v>
      </c>
      <c r="F609" s="35" t="s">
        <v>42</v>
      </c>
      <c r="G609" s="77" t="s">
        <v>27935</v>
      </c>
      <c r="H609" s="78" t="s">
        <v>27928</v>
      </c>
      <c r="I609" s="78" t="s">
        <v>27946</v>
      </c>
      <c r="J609" s="78" t="s">
        <v>27937</v>
      </c>
      <c r="K609" s="42" t="s">
        <v>195</v>
      </c>
      <c r="L609" s="79" t="s">
        <v>233</v>
      </c>
      <c r="M609" s="80" t="s">
        <v>28565</v>
      </c>
      <c r="N609" s="81" t="s">
        <v>233</v>
      </c>
      <c r="O609" s="81" t="s">
        <v>233</v>
      </c>
      <c r="P609" s="80" t="s">
        <v>28474</v>
      </c>
      <c r="Q609" s="36" t="s">
        <v>24973</v>
      </c>
      <c r="R609" s="36"/>
      <c r="S609" s="36"/>
      <c r="T609" s="36" t="s">
        <v>24981</v>
      </c>
      <c r="U609" s="36" t="s">
        <v>28012</v>
      </c>
      <c r="V609" s="121" t="str">
        <f t="shared" si="9"/>
        <v>Gobierno de México</v>
      </c>
    </row>
    <row r="610" spans="1:22" x14ac:dyDescent="0.35">
      <c r="A610" s="111" t="s">
        <v>30712</v>
      </c>
      <c r="B610" s="37" t="s">
        <v>25794</v>
      </c>
      <c r="C610" s="40" t="s">
        <v>28594</v>
      </c>
      <c r="D610" s="38" t="s">
        <v>28571</v>
      </c>
      <c r="E610" s="42" t="s">
        <v>858</v>
      </c>
      <c r="F610" s="35" t="s">
        <v>42</v>
      </c>
      <c r="G610" s="77" t="s">
        <v>27935</v>
      </c>
      <c r="H610" s="78" t="s">
        <v>27928</v>
      </c>
      <c r="I610" s="78" t="s">
        <v>27946</v>
      </c>
      <c r="J610" s="78" t="s">
        <v>27937</v>
      </c>
      <c r="K610" s="42" t="s">
        <v>195</v>
      </c>
      <c r="L610" s="79" t="s">
        <v>233</v>
      </c>
      <c r="M610" s="80" t="s">
        <v>28565</v>
      </c>
      <c r="N610" s="81" t="s">
        <v>233</v>
      </c>
      <c r="O610" s="81">
        <v>1</v>
      </c>
      <c r="P610" s="80" t="s">
        <v>28474</v>
      </c>
      <c r="Q610" s="36" t="s">
        <v>24973</v>
      </c>
      <c r="R610" s="36" t="s">
        <v>233</v>
      </c>
      <c r="S610" s="36" t="s">
        <v>233</v>
      </c>
      <c r="T610" s="36" t="s">
        <v>24981</v>
      </c>
      <c r="U610" s="36" t="s">
        <v>28012</v>
      </c>
      <c r="V610" s="121" t="str">
        <f t="shared" si="9"/>
        <v>Gobierno de México</v>
      </c>
    </row>
    <row r="611" spans="1:22" x14ac:dyDescent="0.35">
      <c r="A611" s="111" t="s">
        <v>8991</v>
      </c>
      <c r="B611" s="37" t="s">
        <v>25797</v>
      </c>
      <c r="C611" s="40" t="s">
        <v>28595</v>
      </c>
      <c r="D611" s="38" t="s">
        <v>28571</v>
      </c>
      <c r="E611" s="42" t="s">
        <v>858</v>
      </c>
      <c r="F611" s="35" t="s">
        <v>42</v>
      </c>
      <c r="G611" s="77" t="s">
        <v>27935</v>
      </c>
      <c r="H611" s="78" t="s">
        <v>27928</v>
      </c>
      <c r="I611" s="78" t="s">
        <v>27946</v>
      </c>
      <c r="J611" s="78" t="s">
        <v>27937</v>
      </c>
      <c r="K611" s="42" t="s">
        <v>195</v>
      </c>
      <c r="L611" s="79" t="s">
        <v>233</v>
      </c>
      <c r="M611" s="80" t="s">
        <v>28565</v>
      </c>
      <c r="N611" s="81" t="s">
        <v>233</v>
      </c>
      <c r="O611" s="81" t="s">
        <v>233</v>
      </c>
      <c r="P611" s="80" t="s">
        <v>28474</v>
      </c>
      <c r="Q611" s="36" t="s">
        <v>24973</v>
      </c>
      <c r="R611" s="36" t="s">
        <v>233</v>
      </c>
      <c r="S611" s="36" t="s">
        <v>233</v>
      </c>
      <c r="T611" s="36" t="s">
        <v>24981</v>
      </c>
      <c r="U611" s="36" t="s">
        <v>28012</v>
      </c>
      <c r="V611" s="121" t="str">
        <f t="shared" si="9"/>
        <v>Gobierno de México</v>
      </c>
    </row>
    <row r="612" spans="1:22" x14ac:dyDescent="0.35">
      <c r="A612" s="111" t="s">
        <v>30713</v>
      </c>
      <c r="B612" s="37" t="s">
        <v>25801</v>
      </c>
      <c r="C612" s="40" t="s">
        <v>28596</v>
      </c>
      <c r="D612" s="38" t="s">
        <v>28571</v>
      </c>
      <c r="E612" s="42" t="s">
        <v>858</v>
      </c>
      <c r="F612" s="35" t="s">
        <v>42</v>
      </c>
      <c r="G612" s="77" t="s">
        <v>27935</v>
      </c>
      <c r="H612" s="78" t="s">
        <v>27928</v>
      </c>
      <c r="I612" s="78" t="s">
        <v>27946</v>
      </c>
      <c r="J612" s="78" t="s">
        <v>27937</v>
      </c>
      <c r="K612" s="42" t="s">
        <v>195</v>
      </c>
      <c r="L612" s="79" t="s">
        <v>233</v>
      </c>
      <c r="M612" s="80" t="s">
        <v>28565</v>
      </c>
      <c r="N612" s="81" t="s">
        <v>233</v>
      </c>
      <c r="O612" s="81" t="s">
        <v>233</v>
      </c>
      <c r="P612" s="80" t="s">
        <v>28474</v>
      </c>
      <c r="Q612" s="36" t="s">
        <v>24973</v>
      </c>
      <c r="R612" s="36" t="s">
        <v>233</v>
      </c>
      <c r="S612" s="36" t="s">
        <v>233</v>
      </c>
      <c r="T612" s="36" t="s">
        <v>24981</v>
      </c>
      <c r="U612" s="36" t="s">
        <v>28012</v>
      </c>
      <c r="V612" s="121" t="str">
        <f t="shared" si="9"/>
        <v>Gobierno de México</v>
      </c>
    </row>
    <row r="613" spans="1:22" x14ac:dyDescent="0.35">
      <c r="A613" s="111" t="s">
        <v>30714</v>
      </c>
      <c r="B613" s="37" t="s">
        <v>25804</v>
      </c>
      <c r="C613" s="40" t="s">
        <v>28597</v>
      </c>
      <c r="D613" s="38" t="s">
        <v>28571</v>
      </c>
      <c r="E613" s="42" t="s">
        <v>858</v>
      </c>
      <c r="F613" s="35" t="s">
        <v>42</v>
      </c>
      <c r="G613" s="77" t="s">
        <v>27935</v>
      </c>
      <c r="H613" s="78" t="s">
        <v>27928</v>
      </c>
      <c r="I613" s="78" t="s">
        <v>27946</v>
      </c>
      <c r="J613" s="78" t="s">
        <v>27937</v>
      </c>
      <c r="K613" s="42" t="s">
        <v>195</v>
      </c>
      <c r="L613" s="79" t="s">
        <v>233</v>
      </c>
      <c r="M613" s="80" t="s">
        <v>28565</v>
      </c>
      <c r="N613" s="81" t="s">
        <v>233</v>
      </c>
      <c r="O613" s="81" t="s">
        <v>233</v>
      </c>
      <c r="P613" s="80" t="s">
        <v>28474</v>
      </c>
      <c r="Q613" s="36" t="s">
        <v>24973</v>
      </c>
      <c r="R613" s="36"/>
      <c r="S613" s="36"/>
      <c r="T613" s="36" t="s">
        <v>24981</v>
      </c>
      <c r="U613" s="36" t="s">
        <v>28012</v>
      </c>
      <c r="V613" s="121" t="str">
        <f t="shared" si="9"/>
        <v>Gobierno de México</v>
      </c>
    </row>
    <row r="614" spans="1:22" x14ac:dyDescent="0.35">
      <c r="A614" s="111" t="s">
        <v>8989</v>
      </c>
      <c r="B614" s="37" t="s">
        <v>25806</v>
      </c>
      <c r="C614" s="40" t="s">
        <v>28598</v>
      </c>
      <c r="D614" s="38" t="s">
        <v>28571</v>
      </c>
      <c r="E614" s="42" t="s">
        <v>858</v>
      </c>
      <c r="F614" s="35" t="s">
        <v>42</v>
      </c>
      <c r="G614" s="77" t="s">
        <v>27935</v>
      </c>
      <c r="H614" s="78" t="s">
        <v>27928</v>
      </c>
      <c r="I614" s="78" t="s">
        <v>27946</v>
      </c>
      <c r="J614" s="78" t="s">
        <v>27937</v>
      </c>
      <c r="K614" s="42" t="s">
        <v>195</v>
      </c>
      <c r="L614" s="79" t="s">
        <v>233</v>
      </c>
      <c r="M614" s="80" t="s">
        <v>28565</v>
      </c>
      <c r="N614" s="81" t="s">
        <v>233</v>
      </c>
      <c r="O614" s="81" t="s">
        <v>233</v>
      </c>
      <c r="P614" s="80" t="s">
        <v>28474</v>
      </c>
      <c r="Q614" s="36" t="s">
        <v>24973</v>
      </c>
      <c r="R614" s="36"/>
      <c r="S614" s="36"/>
      <c r="T614" s="36" t="s">
        <v>24981</v>
      </c>
      <c r="U614" s="36" t="s">
        <v>28012</v>
      </c>
      <c r="V614" s="121" t="str">
        <f t="shared" si="9"/>
        <v>Gobierno de México</v>
      </c>
    </row>
    <row r="615" spans="1:22" x14ac:dyDescent="0.35">
      <c r="A615" s="111">
        <v>0</v>
      </c>
      <c r="B615" s="37" t="s">
        <v>25812</v>
      </c>
      <c r="C615" s="40" t="s">
        <v>25847</v>
      </c>
      <c r="D615" s="38" t="s">
        <v>25847</v>
      </c>
      <c r="E615" s="42" t="s">
        <v>858</v>
      </c>
      <c r="F615" s="35" t="s">
        <v>42</v>
      </c>
      <c r="G615" s="77" t="s">
        <v>27935</v>
      </c>
      <c r="H615" s="78" t="s">
        <v>27936</v>
      </c>
      <c r="I615" s="78" t="s">
        <v>27960</v>
      </c>
      <c r="J615" s="78" t="s">
        <v>28096</v>
      </c>
      <c r="K615" s="42" t="s">
        <v>27929</v>
      </c>
      <c r="L615" s="79" t="s">
        <v>28599</v>
      </c>
      <c r="M615" s="80" t="s">
        <v>28599</v>
      </c>
      <c r="N615" s="81" t="s">
        <v>233</v>
      </c>
      <c r="O615" s="81">
        <v>1</v>
      </c>
      <c r="P615" s="80" t="s">
        <v>28600</v>
      </c>
      <c r="Q615" s="36" t="s">
        <v>25843</v>
      </c>
      <c r="R615" s="36" t="s">
        <v>233</v>
      </c>
      <c r="S615" s="36" t="s">
        <v>233</v>
      </c>
      <c r="T615" s="36" t="s">
        <v>24981</v>
      </c>
      <c r="U615" s="36" t="s">
        <v>27932</v>
      </c>
      <c r="V615" s="121" t="str">
        <f t="shared" si="9"/>
        <v>BD Senior Loans</v>
      </c>
    </row>
    <row r="616" spans="1:22" x14ac:dyDescent="0.35">
      <c r="A616" s="111" t="s">
        <v>30715</v>
      </c>
      <c r="B616" s="37" t="s">
        <v>25810</v>
      </c>
      <c r="C616" s="40" t="s">
        <v>28601</v>
      </c>
      <c r="D616" s="38" t="s">
        <v>25845</v>
      </c>
      <c r="E616" s="42" t="s">
        <v>858</v>
      </c>
      <c r="F616" s="35" t="s">
        <v>42</v>
      </c>
      <c r="G616" s="77" t="s">
        <v>27935</v>
      </c>
      <c r="H616" s="78" t="s">
        <v>27936</v>
      </c>
      <c r="I616" s="78" t="s">
        <v>27960</v>
      </c>
      <c r="J616" s="78" t="s">
        <v>28096</v>
      </c>
      <c r="K616" s="42" t="s">
        <v>27929</v>
      </c>
      <c r="L616" s="79" t="s">
        <v>233</v>
      </c>
      <c r="M616" s="80" t="s">
        <v>28599</v>
      </c>
      <c r="N616" s="81" t="s">
        <v>233</v>
      </c>
      <c r="O616" s="81" t="s">
        <v>233</v>
      </c>
      <c r="P616" s="80" t="s">
        <v>28600</v>
      </c>
      <c r="Q616" s="36" t="s">
        <v>25843</v>
      </c>
      <c r="R616" s="36" t="s">
        <v>233</v>
      </c>
      <c r="S616" s="36" t="s">
        <v>233</v>
      </c>
      <c r="T616" s="36" t="s">
        <v>24981</v>
      </c>
      <c r="U616" s="36" t="s">
        <v>27932</v>
      </c>
      <c r="V616" s="121" t="str">
        <f t="shared" si="9"/>
        <v>Sigma - Leasing Operativo</v>
      </c>
    </row>
    <row r="617" spans="1:22" x14ac:dyDescent="0.35">
      <c r="A617" s="111" t="s">
        <v>30716</v>
      </c>
      <c r="B617" s="37" t="s">
        <v>25854</v>
      </c>
      <c r="C617" s="40" t="s">
        <v>25855</v>
      </c>
      <c r="D617" s="38" t="s">
        <v>25855</v>
      </c>
      <c r="E617" s="42" t="s">
        <v>858</v>
      </c>
      <c r="F617" s="35" t="s">
        <v>42</v>
      </c>
      <c r="G617" s="77" t="s">
        <v>27935</v>
      </c>
      <c r="H617" s="78" t="s">
        <v>27936</v>
      </c>
      <c r="I617" s="78" t="s">
        <v>27960</v>
      </c>
      <c r="J617" s="78" t="s">
        <v>28096</v>
      </c>
      <c r="K617" s="42" t="s">
        <v>27929</v>
      </c>
      <c r="L617" s="79" t="s">
        <v>233</v>
      </c>
      <c r="M617" s="80" t="s">
        <v>28599</v>
      </c>
      <c r="N617" s="81" t="s">
        <v>233</v>
      </c>
      <c r="O617" s="81">
        <v>1</v>
      </c>
      <c r="P617" s="80" t="s">
        <v>28600</v>
      </c>
      <c r="Q617" s="36" t="s">
        <v>25843</v>
      </c>
      <c r="R617" s="36" t="s">
        <v>233</v>
      </c>
      <c r="S617" s="36" t="s">
        <v>233</v>
      </c>
      <c r="T617" s="36" t="s">
        <v>24981</v>
      </c>
      <c r="U617" s="36" t="s">
        <v>27932</v>
      </c>
      <c r="V617" s="121" t="str">
        <f t="shared" si="9"/>
        <v>Compass - Fondo de Inversión Acreencias High Yield</v>
      </c>
    </row>
    <row r="618" spans="1:22" x14ac:dyDescent="0.35">
      <c r="A618" s="111" t="s">
        <v>30717</v>
      </c>
      <c r="B618" s="37" t="s">
        <v>25813</v>
      </c>
      <c r="C618" s="40" t="s">
        <v>28602</v>
      </c>
      <c r="D618" s="38" t="s">
        <v>25849</v>
      </c>
      <c r="E618" s="42" t="s">
        <v>858</v>
      </c>
      <c r="F618" s="35" t="s">
        <v>42</v>
      </c>
      <c r="G618" s="77" t="s">
        <v>27935</v>
      </c>
      <c r="H618" s="78" t="s">
        <v>27936</v>
      </c>
      <c r="I618" s="78" t="s">
        <v>27960</v>
      </c>
      <c r="J618" s="78" t="s">
        <v>28096</v>
      </c>
      <c r="K618" s="42" t="s">
        <v>27929</v>
      </c>
      <c r="L618" s="79" t="s">
        <v>233</v>
      </c>
      <c r="M618" s="80" t="s">
        <v>28599</v>
      </c>
      <c r="N618" s="81" t="s">
        <v>233</v>
      </c>
      <c r="O618" s="81" t="s">
        <v>233</v>
      </c>
      <c r="P618" s="80" t="s">
        <v>28600</v>
      </c>
      <c r="Q618" s="36" t="s">
        <v>25843</v>
      </c>
      <c r="R618" s="36" t="s">
        <v>233</v>
      </c>
      <c r="S618" s="36" t="s">
        <v>233</v>
      </c>
      <c r="T618" s="36" t="s">
        <v>24981</v>
      </c>
      <c r="U618" s="36" t="s">
        <v>27932</v>
      </c>
      <c r="V618" s="121" t="str">
        <f t="shared" si="9"/>
        <v>BD Senior Loans</v>
      </c>
    </row>
    <row r="619" spans="1:22" x14ac:dyDescent="0.35">
      <c r="A619" s="111" t="s">
        <v>30718</v>
      </c>
      <c r="B619" s="37" t="s">
        <v>25814</v>
      </c>
      <c r="C619" s="40" t="s">
        <v>28603</v>
      </c>
      <c r="D619" s="38" t="s">
        <v>25851</v>
      </c>
      <c r="E619" s="42" t="s">
        <v>858</v>
      </c>
      <c r="F619" s="35" t="s">
        <v>42</v>
      </c>
      <c r="G619" s="77" t="s">
        <v>27935</v>
      </c>
      <c r="H619" s="78" t="s">
        <v>27936</v>
      </c>
      <c r="I619" s="78" t="s">
        <v>27960</v>
      </c>
      <c r="J619" s="78" t="s">
        <v>28096</v>
      </c>
      <c r="K619" s="42" t="s">
        <v>27929</v>
      </c>
      <c r="L619" s="79" t="s">
        <v>233</v>
      </c>
      <c r="M619" s="80" t="s">
        <v>28599</v>
      </c>
      <c r="N619" s="81" t="s">
        <v>233</v>
      </c>
      <c r="O619" s="81" t="s">
        <v>233</v>
      </c>
      <c r="P619" s="80" t="s">
        <v>28600</v>
      </c>
      <c r="Q619" s="36" t="s">
        <v>25843</v>
      </c>
      <c r="R619" s="36" t="s">
        <v>233</v>
      </c>
      <c r="S619" s="36" t="s">
        <v>233</v>
      </c>
      <c r="T619" s="36" t="s">
        <v>24981</v>
      </c>
      <c r="U619" s="36" t="s">
        <v>27932</v>
      </c>
      <c r="V619" s="121" t="str">
        <f t="shared" si="9"/>
        <v>BD Senior Loans</v>
      </c>
    </row>
    <row r="620" spans="1:22" x14ac:dyDescent="0.35">
      <c r="A620" s="111" t="s">
        <v>516</v>
      </c>
      <c r="B620" s="37" t="s">
        <v>515</v>
      </c>
      <c r="C620" s="40" t="s">
        <v>28604</v>
      </c>
      <c r="D620" s="38" t="s">
        <v>971</v>
      </c>
      <c r="E620" s="42" t="s">
        <v>858</v>
      </c>
      <c r="F620" s="35" t="s">
        <v>42</v>
      </c>
      <c r="G620" s="77" t="s">
        <v>27935</v>
      </c>
      <c r="H620" s="78" t="s">
        <v>27936</v>
      </c>
      <c r="I620" s="78" t="s">
        <v>27960</v>
      </c>
      <c r="J620" s="78" t="s">
        <v>28096</v>
      </c>
      <c r="K620" s="42" t="s">
        <v>27929</v>
      </c>
      <c r="L620" s="79" t="s">
        <v>233</v>
      </c>
      <c r="M620" s="80" t="s">
        <v>28599</v>
      </c>
      <c r="N620" s="81" t="s">
        <v>233</v>
      </c>
      <c r="O620" s="81">
        <v>1</v>
      </c>
      <c r="P620" s="80" t="s">
        <v>28600</v>
      </c>
      <c r="Q620" s="36" t="s">
        <v>25843</v>
      </c>
      <c r="R620" s="36" t="s">
        <v>233</v>
      </c>
      <c r="S620" s="36" t="s">
        <v>233</v>
      </c>
      <c r="T620" s="36" t="s">
        <v>24981</v>
      </c>
      <c r="U620" s="36" t="s">
        <v>27932</v>
      </c>
      <c r="V620" s="121" t="str">
        <f t="shared" si="9"/>
        <v>BD Senior Loans</v>
      </c>
    </row>
    <row r="621" spans="1:22" x14ac:dyDescent="0.35">
      <c r="A621" s="111" t="s">
        <v>233</v>
      </c>
      <c r="B621" s="37" t="s">
        <v>25816</v>
      </c>
      <c r="C621" s="40" t="s">
        <v>25858</v>
      </c>
      <c r="D621" s="37" t="s">
        <v>25858</v>
      </c>
      <c r="E621" s="42" t="s">
        <v>858</v>
      </c>
      <c r="F621" s="35" t="s">
        <v>42</v>
      </c>
      <c r="G621" s="77" t="s">
        <v>27935</v>
      </c>
      <c r="H621" s="78" t="s">
        <v>27936</v>
      </c>
      <c r="I621" s="78" t="s">
        <v>27960</v>
      </c>
      <c r="J621" s="78" t="s">
        <v>28096</v>
      </c>
      <c r="K621" s="42" t="s">
        <v>27929</v>
      </c>
      <c r="L621" s="79" t="s">
        <v>233</v>
      </c>
      <c r="M621" s="80" t="s">
        <v>28599</v>
      </c>
      <c r="N621" s="81" t="s">
        <v>233</v>
      </c>
      <c r="O621" s="81">
        <v>1</v>
      </c>
      <c r="P621" s="80" t="s">
        <v>28600</v>
      </c>
      <c r="Q621" s="36" t="s">
        <v>25843</v>
      </c>
      <c r="R621" s="36" t="s">
        <v>233</v>
      </c>
      <c r="S621" s="36" t="s">
        <v>233</v>
      </c>
      <c r="T621" s="36" t="s">
        <v>24981</v>
      </c>
      <c r="U621" s="36" t="s">
        <v>27932</v>
      </c>
      <c r="V621" s="121" t="str">
        <f t="shared" si="9"/>
        <v>Fond. de Inversión Activa Financiamiento Estructurado Peru II</v>
      </c>
    </row>
    <row r="622" spans="1:22" x14ac:dyDescent="0.35">
      <c r="A622" s="111" t="s">
        <v>30431</v>
      </c>
      <c r="B622" s="37" t="s">
        <v>25815</v>
      </c>
      <c r="C622" s="40" t="s">
        <v>25855</v>
      </c>
      <c r="D622" s="37" t="s">
        <v>25855</v>
      </c>
      <c r="E622" s="42" t="s">
        <v>893</v>
      </c>
      <c r="F622" s="35" t="s">
        <v>42</v>
      </c>
      <c r="G622" s="77" t="s">
        <v>27935</v>
      </c>
      <c r="H622" s="78" t="s">
        <v>27936</v>
      </c>
      <c r="I622" s="78" t="s">
        <v>27960</v>
      </c>
      <c r="J622" s="78" t="s">
        <v>28096</v>
      </c>
      <c r="K622" s="42" t="s">
        <v>27929</v>
      </c>
      <c r="L622" s="79" t="s">
        <v>233</v>
      </c>
      <c r="M622" s="80" t="s">
        <v>28599</v>
      </c>
      <c r="N622" s="81" t="s">
        <v>233</v>
      </c>
      <c r="O622" s="81" t="s">
        <v>233</v>
      </c>
      <c r="P622" s="80" t="s">
        <v>28600</v>
      </c>
      <c r="Q622" s="36" t="s">
        <v>25843</v>
      </c>
      <c r="R622" s="36" t="s">
        <v>233</v>
      </c>
      <c r="S622" s="36" t="s">
        <v>233</v>
      </c>
      <c r="T622" s="36" t="s">
        <v>24981</v>
      </c>
      <c r="U622" s="36" t="s">
        <v>27932</v>
      </c>
      <c r="V622" s="121" t="str">
        <f t="shared" si="9"/>
        <v>Compass - Fondo de Inversión Acreencias High Yield</v>
      </c>
    </row>
    <row r="623" spans="1:22" x14ac:dyDescent="0.35">
      <c r="A623" s="111" t="s">
        <v>233</v>
      </c>
      <c r="B623" s="43" t="s">
        <v>25817</v>
      </c>
      <c r="C623" s="40" t="s">
        <v>28605</v>
      </c>
      <c r="D623" s="38" t="s">
        <v>25860</v>
      </c>
      <c r="E623" s="42" t="s">
        <v>893</v>
      </c>
      <c r="F623" s="35" t="s">
        <v>42</v>
      </c>
      <c r="G623" s="77" t="s">
        <v>27935</v>
      </c>
      <c r="H623" s="78" t="s">
        <v>27936</v>
      </c>
      <c r="I623" s="78" t="s">
        <v>27960</v>
      </c>
      <c r="J623" s="78" t="s">
        <v>28096</v>
      </c>
      <c r="K623" s="42" t="s">
        <v>27929</v>
      </c>
      <c r="L623" s="79" t="s">
        <v>233</v>
      </c>
      <c r="M623" s="80" t="s">
        <v>28599</v>
      </c>
      <c r="N623" s="81" t="s">
        <v>233</v>
      </c>
      <c r="O623" s="81">
        <v>1</v>
      </c>
      <c r="P623" s="80" t="s">
        <v>28600</v>
      </c>
      <c r="Q623" s="36" t="s">
        <v>25843</v>
      </c>
      <c r="R623" s="36" t="s">
        <v>233</v>
      </c>
      <c r="S623" s="36" t="s">
        <v>233</v>
      </c>
      <c r="T623" s="36" t="s">
        <v>24981</v>
      </c>
      <c r="U623" s="36" t="s">
        <v>27932</v>
      </c>
      <c r="V623" s="121" t="str">
        <f t="shared" si="9"/>
        <v>Fondo HMC  II (PEN)</v>
      </c>
    </row>
    <row r="624" spans="1:22" x14ac:dyDescent="0.35">
      <c r="A624" s="111" t="s">
        <v>233</v>
      </c>
      <c r="B624" s="43" t="s">
        <v>25818</v>
      </c>
      <c r="C624" s="40" t="s">
        <v>28606</v>
      </c>
      <c r="D624" s="37" t="s">
        <v>25862</v>
      </c>
      <c r="E624" s="42" t="s">
        <v>858</v>
      </c>
      <c r="F624" s="35" t="s">
        <v>42</v>
      </c>
      <c r="G624" s="77" t="s">
        <v>27935</v>
      </c>
      <c r="H624" s="78" t="s">
        <v>27936</v>
      </c>
      <c r="I624" s="78" t="s">
        <v>27960</v>
      </c>
      <c r="J624" s="78" t="s">
        <v>28096</v>
      </c>
      <c r="K624" s="42" t="s">
        <v>27929</v>
      </c>
      <c r="L624" s="79" t="s">
        <v>233</v>
      </c>
      <c r="M624" s="80" t="s">
        <v>28599</v>
      </c>
      <c r="N624" s="81" t="s">
        <v>233</v>
      </c>
      <c r="O624" s="81" t="s">
        <v>233</v>
      </c>
      <c r="P624" s="80" t="s">
        <v>28600</v>
      </c>
      <c r="Q624" s="36" t="s">
        <v>25843</v>
      </c>
      <c r="R624" s="36" t="s">
        <v>233</v>
      </c>
      <c r="S624" s="36" t="s">
        <v>233</v>
      </c>
      <c r="T624" s="36" t="s">
        <v>24981</v>
      </c>
      <c r="U624" s="36" t="s">
        <v>27932</v>
      </c>
      <c r="V624" s="121" t="str">
        <f t="shared" si="9"/>
        <v>Fondo HMC II (USD)</v>
      </c>
    </row>
    <row r="625" spans="1:22" x14ac:dyDescent="0.35">
      <c r="A625" s="111" t="s">
        <v>30719</v>
      </c>
      <c r="B625" s="37" t="s">
        <v>518</v>
      </c>
      <c r="C625" s="40" t="s">
        <v>28607</v>
      </c>
      <c r="D625" s="38" t="s">
        <v>973</v>
      </c>
      <c r="E625" s="42" t="s">
        <v>858</v>
      </c>
      <c r="F625" s="35" t="s">
        <v>42</v>
      </c>
      <c r="G625" s="77" t="s">
        <v>27935</v>
      </c>
      <c r="H625" s="78" t="s">
        <v>27936</v>
      </c>
      <c r="I625" s="78" t="s">
        <v>27960</v>
      </c>
      <c r="J625" s="78" t="s">
        <v>28096</v>
      </c>
      <c r="K625" s="42" t="s">
        <v>27929</v>
      </c>
      <c r="L625" s="79" t="s">
        <v>233</v>
      </c>
      <c r="M625" s="80" t="s">
        <v>28599</v>
      </c>
      <c r="N625" s="81" t="s">
        <v>233</v>
      </c>
      <c r="O625" s="81">
        <v>1</v>
      </c>
      <c r="P625" s="80" t="s">
        <v>28600</v>
      </c>
      <c r="Q625" s="36" t="s">
        <v>25843</v>
      </c>
      <c r="R625" s="36" t="s">
        <v>233</v>
      </c>
      <c r="S625" s="36" t="s">
        <v>233</v>
      </c>
      <c r="T625" s="36" t="s">
        <v>24981</v>
      </c>
      <c r="U625" s="36" t="s">
        <v>27932</v>
      </c>
      <c r="V625" s="121" t="str">
        <f t="shared" si="9"/>
        <v>Sigma - Leasing Operativo</v>
      </c>
    </row>
    <row r="626" spans="1:22" x14ac:dyDescent="0.35">
      <c r="A626" s="111" t="s">
        <v>30720</v>
      </c>
      <c r="B626" s="37" t="s">
        <v>25819</v>
      </c>
      <c r="C626" s="40" t="s">
        <v>28608</v>
      </c>
      <c r="D626" s="38" t="s">
        <v>25864</v>
      </c>
      <c r="E626" s="42" t="s">
        <v>858</v>
      </c>
      <c r="F626" s="35" t="s">
        <v>42</v>
      </c>
      <c r="G626" s="77" t="s">
        <v>27935</v>
      </c>
      <c r="H626" s="78" t="s">
        <v>27936</v>
      </c>
      <c r="I626" s="78" t="s">
        <v>27960</v>
      </c>
      <c r="J626" s="78" t="s">
        <v>28096</v>
      </c>
      <c r="K626" s="42" t="s">
        <v>27929</v>
      </c>
      <c r="L626" s="79" t="s">
        <v>233</v>
      </c>
      <c r="M626" s="80" t="s">
        <v>28599</v>
      </c>
      <c r="N626" s="81" t="s">
        <v>233</v>
      </c>
      <c r="O626" s="81" t="s">
        <v>233</v>
      </c>
      <c r="P626" s="80" t="s">
        <v>28600</v>
      </c>
      <c r="Q626" s="36" t="s">
        <v>25843</v>
      </c>
      <c r="R626" s="36" t="s">
        <v>233</v>
      </c>
      <c r="S626" s="36" t="s">
        <v>233</v>
      </c>
      <c r="T626" s="36" t="s">
        <v>24981</v>
      </c>
      <c r="U626" s="36" t="s">
        <v>27932</v>
      </c>
      <c r="V626" s="121" t="str">
        <f t="shared" si="9"/>
        <v>Fondo HMC USD</v>
      </c>
    </row>
    <row r="627" spans="1:22" x14ac:dyDescent="0.35">
      <c r="A627" s="111" t="s">
        <v>30721</v>
      </c>
      <c r="B627" s="37" t="s">
        <v>25820</v>
      </c>
      <c r="C627" s="40" t="s">
        <v>28608</v>
      </c>
      <c r="D627" s="38" t="s">
        <v>25864</v>
      </c>
      <c r="E627" s="42" t="s">
        <v>858</v>
      </c>
      <c r="F627" s="35" t="s">
        <v>42</v>
      </c>
      <c r="G627" s="77" t="s">
        <v>27935</v>
      </c>
      <c r="H627" s="78" t="s">
        <v>27936</v>
      </c>
      <c r="I627" s="78" t="s">
        <v>27960</v>
      </c>
      <c r="J627" s="78" t="s">
        <v>28096</v>
      </c>
      <c r="K627" s="42" t="s">
        <v>27929</v>
      </c>
      <c r="L627" s="79" t="s">
        <v>233</v>
      </c>
      <c r="M627" s="80" t="s">
        <v>28599</v>
      </c>
      <c r="N627" s="81" t="s">
        <v>233</v>
      </c>
      <c r="O627" s="81" t="s">
        <v>233</v>
      </c>
      <c r="P627" s="80" t="s">
        <v>28600</v>
      </c>
      <c r="Q627" s="36" t="s">
        <v>25843</v>
      </c>
      <c r="R627" s="36" t="s">
        <v>233</v>
      </c>
      <c r="S627" s="36" t="s">
        <v>233</v>
      </c>
      <c r="T627" s="36" t="s">
        <v>24981</v>
      </c>
      <c r="U627" s="36" t="s">
        <v>27932</v>
      </c>
      <c r="V627" s="121" t="str">
        <f t="shared" si="9"/>
        <v>Fondo HMC USD</v>
      </c>
    </row>
    <row r="628" spans="1:22" x14ac:dyDescent="0.35">
      <c r="A628" s="111" t="s">
        <v>30431</v>
      </c>
      <c r="B628" s="37" t="s">
        <v>25822</v>
      </c>
      <c r="C628" s="40" t="s">
        <v>28609</v>
      </c>
      <c r="D628" s="38" t="s">
        <v>25228</v>
      </c>
      <c r="E628" s="42" t="s">
        <v>858</v>
      </c>
      <c r="F628" s="35" t="s">
        <v>42</v>
      </c>
      <c r="G628" s="77" t="s">
        <v>27935</v>
      </c>
      <c r="H628" s="78" t="s">
        <v>27936</v>
      </c>
      <c r="I628" s="78" t="s">
        <v>27960</v>
      </c>
      <c r="J628" s="78" t="s">
        <v>28610</v>
      </c>
      <c r="K628" s="42" t="s">
        <v>27929</v>
      </c>
      <c r="L628" s="79" t="s">
        <v>28611</v>
      </c>
      <c r="M628" s="80" t="s">
        <v>28611</v>
      </c>
      <c r="N628" s="81" t="s">
        <v>233</v>
      </c>
      <c r="O628" s="81" t="s">
        <v>233</v>
      </c>
      <c r="P628" s="80" t="s">
        <v>28600</v>
      </c>
      <c r="Q628" s="36" t="s">
        <v>25808</v>
      </c>
      <c r="R628" s="36" t="s">
        <v>233</v>
      </c>
      <c r="S628" s="36" t="s">
        <v>233</v>
      </c>
      <c r="T628" s="36" t="s">
        <v>24981</v>
      </c>
      <c r="U628" s="36" t="s">
        <v>28612</v>
      </c>
      <c r="V628" s="121" t="str">
        <f t="shared" si="9"/>
        <v xml:space="preserve">Perú LNG </v>
      </c>
    </row>
    <row r="629" spans="1:22" x14ac:dyDescent="0.35">
      <c r="A629" s="111" t="s">
        <v>30431</v>
      </c>
      <c r="B629" s="37" t="s">
        <v>25823</v>
      </c>
      <c r="C629" s="40" t="s">
        <v>28613</v>
      </c>
      <c r="D629" s="38" t="s">
        <v>25228</v>
      </c>
      <c r="E629" s="42" t="s">
        <v>858</v>
      </c>
      <c r="F629" s="35" t="s">
        <v>42</v>
      </c>
      <c r="G629" s="77" t="s">
        <v>27935</v>
      </c>
      <c r="H629" s="78" t="s">
        <v>27936</v>
      </c>
      <c r="I629" s="78" t="s">
        <v>27960</v>
      </c>
      <c r="J629" s="78" t="s">
        <v>28610</v>
      </c>
      <c r="K629" s="42" t="s">
        <v>27929</v>
      </c>
      <c r="L629" s="79" t="s">
        <v>233</v>
      </c>
      <c r="M629" s="80" t="s">
        <v>28611</v>
      </c>
      <c r="N629" s="81" t="s">
        <v>233</v>
      </c>
      <c r="O629" s="81" t="s">
        <v>233</v>
      </c>
      <c r="P629" s="80" t="s">
        <v>28600</v>
      </c>
      <c r="Q629" s="36" t="s">
        <v>25808</v>
      </c>
      <c r="R629" s="36" t="s">
        <v>233</v>
      </c>
      <c r="S629" s="36" t="s">
        <v>233</v>
      </c>
      <c r="T629" s="36" t="s">
        <v>24981</v>
      </c>
      <c r="U629" s="36" t="s">
        <v>28612</v>
      </c>
      <c r="V629" s="121" t="str">
        <f t="shared" si="9"/>
        <v xml:space="preserve">Perú LNG </v>
      </c>
    </row>
    <row r="630" spans="1:22" x14ac:dyDescent="0.35">
      <c r="A630" s="111" t="s">
        <v>30722</v>
      </c>
      <c r="B630" s="37" t="s">
        <v>25824</v>
      </c>
      <c r="C630" s="40" t="s">
        <v>28614</v>
      </c>
      <c r="D630" s="38" t="s">
        <v>25228</v>
      </c>
      <c r="E630" s="42" t="s">
        <v>858</v>
      </c>
      <c r="F630" s="35" t="s">
        <v>42</v>
      </c>
      <c r="G630" s="77" t="s">
        <v>27935</v>
      </c>
      <c r="H630" s="78" t="s">
        <v>27936</v>
      </c>
      <c r="I630" s="78" t="s">
        <v>27960</v>
      </c>
      <c r="J630" s="78" t="s">
        <v>28610</v>
      </c>
      <c r="K630" s="42" t="s">
        <v>27929</v>
      </c>
      <c r="L630" s="79" t="s">
        <v>233</v>
      </c>
      <c r="M630" s="80" t="s">
        <v>28611</v>
      </c>
      <c r="N630" s="81" t="s">
        <v>233</v>
      </c>
      <c r="O630" s="81" t="s">
        <v>233</v>
      </c>
      <c r="P630" s="80" t="s">
        <v>28600</v>
      </c>
      <c r="Q630" s="36" t="s">
        <v>25808</v>
      </c>
      <c r="R630" s="36" t="s">
        <v>233</v>
      </c>
      <c r="S630" s="36" t="s">
        <v>233</v>
      </c>
      <c r="T630" s="36" t="s">
        <v>24981</v>
      </c>
      <c r="U630" s="36" t="s">
        <v>28612</v>
      </c>
      <c r="V630" s="121" t="str">
        <f t="shared" si="9"/>
        <v xml:space="preserve">Perú LNG </v>
      </c>
    </row>
    <row r="631" spans="1:22" x14ac:dyDescent="0.35">
      <c r="A631" s="111" t="s">
        <v>30431</v>
      </c>
      <c r="B631" s="37" t="s">
        <v>25825</v>
      </c>
      <c r="C631" s="40" t="s">
        <v>28615</v>
      </c>
      <c r="D631" s="38" t="s">
        <v>931</v>
      </c>
      <c r="E631" s="42" t="s">
        <v>858</v>
      </c>
      <c r="F631" s="35" t="s">
        <v>42</v>
      </c>
      <c r="G631" s="77" t="s">
        <v>27935</v>
      </c>
      <c r="H631" s="78" t="s">
        <v>27936</v>
      </c>
      <c r="I631" s="78" t="s">
        <v>27960</v>
      </c>
      <c r="J631" s="78" t="s">
        <v>28610</v>
      </c>
      <c r="K631" s="42" t="s">
        <v>27929</v>
      </c>
      <c r="L631" s="79" t="s">
        <v>233</v>
      </c>
      <c r="M631" s="80" t="s">
        <v>28611</v>
      </c>
      <c r="N631" s="81" t="s">
        <v>233</v>
      </c>
      <c r="O631" s="81" t="s">
        <v>233</v>
      </c>
      <c r="P631" s="80" t="s">
        <v>28600</v>
      </c>
      <c r="Q631" s="36" t="s">
        <v>25808</v>
      </c>
      <c r="R631" s="36" t="s">
        <v>233</v>
      </c>
      <c r="S631" s="36" t="s">
        <v>233</v>
      </c>
      <c r="T631" s="36" t="s">
        <v>24981</v>
      </c>
      <c r="U631" s="36" t="s">
        <v>28616</v>
      </c>
      <c r="V631" s="121" t="str">
        <f t="shared" si="9"/>
        <v>BBVA</v>
      </c>
    </row>
    <row r="632" spans="1:22" x14ac:dyDescent="0.35">
      <c r="A632" s="111" t="s">
        <v>30431</v>
      </c>
      <c r="B632" s="37" t="s">
        <v>25826</v>
      </c>
      <c r="C632" s="40" t="s">
        <v>28617</v>
      </c>
      <c r="D632" s="38" t="s">
        <v>25871</v>
      </c>
      <c r="E632" s="42" t="s">
        <v>858</v>
      </c>
      <c r="F632" s="35" t="s">
        <v>42</v>
      </c>
      <c r="G632" s="77" t="s">
        <v>27935</v>
      </c>
      <c r="H632" s="78" t="s">
        <v>27936</v>
      </c>
      <c r="I632" s="78" t="s">
        <v>27960</v>
      </c>
      <c r="J632" s="78" t="s">
        <v>28610</v>
      </c>
      <c r="K632" s="42" t="s">
        <v>27929</v>
      </c>
      <c r="L632" s="79" t="s">
        <v>233</v>
      </c>
      <c r="M632" s="80" t="s">
        <v>28611</v>
      </c>
      <c r="N632" s="81" t="s">
        <v>233</v>
      </c>
      <c r="O632" s="81" t="s">
        <v>233</v>
      </c>
      <c r="P632" s="80" t="s">
        <v>28600</v>
      </c>
      <c r="Q632" s="36" t="s">
        <v>25808</v>
      </c>
      <c r="R632" s="36" t="s">
        <v>233</v>
      </c>
      <c r="S632" s="36" t="s">
        <v>233</v>
      </c>
      <c r="T632" s="36" t="s">
        <v>24981</v>
      </c>
      <c r="U632" s="36" t="s">
        <v>28616</v>
      </c>
      <c r="V632" s="121" t="str">
        <f t="shared" si="9"/>
        <v>Banco Santander</v>
      </c>
    </row>
    <row r="633" spans="1:22" x14ac:dyDescent="0.35">
      <c r="A633" s="111" t="s">
        <v>30431</v>
      </c>
      <c r="B633" s="37" t="s">
        <v>25827</v>
      </c>
      <c r="C633" s="40" t="s">
        <v>28618</v>
      </c>
      <c r="D633" s="38" t="s">
        <v>25370</v>
      </c>
      <c r="E633" s="42" t="s">
        <v>858</v>
      </c>
      <c r="F633" s="35" t="s">
        <v>42</v>
      </c>
      <c r="G633" s="77" t="s">
        <v>27935</v>
      </c>
      <c r="H633" s="78" t="s">
        <v>27936</v>
      </c>
      <c r="I633" s="78" t="s">
        <v>27960</v>
      </c>
      <c r="J633" s="78" t="s">
        <v>28610</v>
      </c>
      <c r="K633" s="42" t="s">
        <v>27929</v>
      </c>
      <c r="L633" s="79" t="s">
        <v>233</v>
      </c>
      <c r="M633" s="80" t="s">
        <v>28611</v>
      </c>
      <c r="N633" s="81" t="s">
        <v>233</v>
      </c>
      <c r="O633" s="81" t="s">
        <v>233</v>
      </c>
      <c r="P633" s="80" t="s">
        <v>28600</v>
      </c>
      <c r="Q633" s="36" t="s">
        <v>25808</v>
      </c>
      <c r="R633" s="36" t="s">
        <v>233</v>
      </c>
      <c r="S633" s="36" t="s">
        <v>233</v>
      </c>
      <c r="T633" s="36" t="s">
        <v>24981</v>
      </c>
      <c r="U633" s="36" t="s">
        <v>28616</v>
      </c>
      <c r="V633" s="121" t="str">
        <f t="shared" si="9"/>
        <v>Leasing Total</v>
      </c>
    </row>
    <row r="634" spans="1:22" x14ac:dyDescent="0.35">
      <c r="A634" s="111" t="s">
        <v>30431</v>
      </c>
      <c r="B634" s="37" t="s">
        <v>25828</v>
      </c>
      <c r="C634" s="40" t="s">
        <v>28619</v>
      </c>
      <c r="D634" s="38" t="s">
        <v>25370</v>
      </c>
      <c r="E634" s="42" t="s">
        <v>858</v>
      </c>
      <c r="F634" s="35" t="s">
        <v>42</v>
      </c>
      <c r="G634" s="77" t="s">
        <v>27935</v>
      </c>
      <c r="H634" s="78" t="s">
        <v>27936</v>
      </c>
      <c r="I634" s="78" t="s">
        <v>27960</v>
      </c>
      <c r="J634" s="78" t="s">
        <v>28610</v>
      </c>
      <c r="K634" s="42" t="s">
        <v>27929</v>
      </c>
      <c r="L634" s="79" t="s">
        <v>233</v>
      </c>
      <c r="M634" s="80" t="s">
        <v>28611</v>
      </c>
      <c r="N634" s="81" t="s">
        <v>233</v>
      </c>
      <c r="O634" s="81" t="s">
        <v>233</v>
      </c>
      <c r="P634" s="80" t="s">
        <v>28600</v>
      </c>
      <c r="Q634" s="36" t="s">
        <v>25808</v>
      </c>
      <c r="R634" s="36" t="s">
        <v>233</v>
      </c>
      <c r="S634" s="36" t="s">
        <v>233</v>
      </c>
      <c r="T634" s="36" t="s">
        <v>24981</v>
      </c>
      <c r="U634" s="36" t="s">
        <v>28616</v>
      </c>
      <c r="V634" s="121" t="str">
        <f t="shared" si="9"/>
        <v>Leasing Total</v>
      </c>
    </row>
    <row r="635" spans="1:22" x14ac:dyDescent="0.35">
      <c r="A635" s="111" t="s">
        <v>30431</v>
      </c>
      <c r="B635" s="37" t="s">
        <v>25829</v>
      </c>
      <c r="C635" s="40" t="s">
        <v>28620</v>
      </c>
      <c r="D635" s="38" t="s">
        <v>25370</v>
      </c>
      <c r="E635" s="42" t="s">
        <v>858</v>
      </c>
      <c r="F635" s="35" t="s">
        <v>42</v>
      </c>
      <c r="G635" s="77" t="s">
        <v>27935</v>
      </c>
      <c r="H635" s="78" t="s">
        <v>27936</v>
      </c>
      <c r="I635" s="78" t="s">
        <v>27960</v>
      </c>
      <c r="J635" s="78" t="s">
        <v>28610</v>
      </c>
      <c r="K635" s="42" t="s">
        <v>27929</v>
      </c>
      <c r="L635" s="79" t="s">
        <v>233</v>
      </c>
      <c r="M635" s="80" t="s">
        <v>28611</v>
      </c>
      <c r="N635" s="81" t="s">
        <v>233</v>
      </c>
      <c r="O635" s="81" t="s">
        <v>233</v>
      </c>
      <c r="P635" s="80" t="s">
        <v>28600</v>
      </c>
      <c r="Q635" s="36" t="s">
        <v>25808</v>
      </c>
      <c r="R635" s="36" t="s">
        <v>233</v>
      </c>
      <c r="S635" s="36" t="s">
        <v>233</v>
      </c>
      <c r="T635" s="36" t="s">
        <v>24981</v>
      </c>
      <c r="U635" s="36" t="s">
        <v>28616</v>
      </c>
      <c r="V635" s="121" t="str">
        <f t="shared" si="9"/>
        <v>Leasing Total</v>
      </c>
    </row>
    <row r="636" spans="1:22" x14ac:dyDescent="0.35">
      <c r="A636" s="111" t="s">
        <v>30431</v>
      </c>
      <c r="B636" s="37" t="s">
        <v>25830</v>
      </c>
      <c r="C636" s="40" t="s">
        <v>28621</v>
      </c>
      <c r="D636" s="38" t="s">
        <v>953</v>
      </c>
      <c r="E636" s="42" t="s">
        <v>858</v>
      </c>
      <c r="F636" s="35" t="s">
        <v>42</v>
      </c>
      <c r="G636" s="77" t="s">
        <v>27935</v>
      </c>
      <c r="H636" s="78" t="s">
        <v>27936</v>
      </c>
      <c r="I636" s="78" t="s">
        <v>27960</v>
      </c>
      <c r="J636" s="78" t="s">
        <v>28610</v>
      </c>
      <c r="K636" s="42" t="s">
        <v>27929</v>
      </c>
      <c r="L636" s="79" t="s">
        <v>233</v>
      </c>
      <c r="M636" s="80" t="s">
        <v>28611</v>
      </c>
      <c r="N636" s="81" t="s">
        <v>233</v>
      </c>
      <c r="O636" s="81" t="s">
        <v>233</v>
      </c>
      <c r="P636" s="80" t="s">
        <v>28600</v>
      </c>
      <c r="Q636" s="36" t="s">
        <v>25808</v>
      </c>
      <c r="R636" s="36" t="s">
        <v>233</v>
      </c>
      <c r="S636" s="36" t="s">
        <v>233</v>
      </c>
      <c r="T636" s="36" t="s">
        <v>24981</v>
      </c>
      <c r="U636" s="36" t="s">
        <v>28616</v>
      </c>
      <c r="V636" s="121" t="str">
        <f t="shared" si="9"/>
        <v>Banco de Crédito del Perú</v>
      </c>
    </row>
    <row r="637" spans="1:22" x14ac:dyDescent="0.35">
      <c r="A637" s="111" t="s">
        <v>30431</v>
      </c>
      <c r="B637" s="37" t="s">
        <v>25831</v>
      </c>
      <c r="C637" s="40" t="s">
        <v>28622</v>
      </c>
      <c r="D637" s="38" t="s">
        <v>953</v>
      </c>
      <c r="E637" s="42" t="s">
        <v>858</v>
      </c>
      <c r="F637" s="35" t="s">
        <v>42</v>
      </c>
      <c r="G637" s="77" t="s">
        <v>27935</v>
      </c>
      <c r="H637" s="78" t="s">
        <v>27936</v>
      </c>
      <c r="I637" s="78" t="s">
        <v>27960</v>
      </c>
      <c r="J637" s="78" t="s">
        <v>28610</v>
      </c>
      <c r="K637" s="42" t="s">
        <v>27929</v>
      </c>
      <c r="L637" s="79" t="s">
        <v>233</v>
      </c>
      <c r="M637" s="80" t="s">
        <v>28611</v>
      </c>
      <c r="N637" s="81" t="s">
        <v>233</v>
      </c>
      <c r="O637" s="81" t="s">
        <v>233</v>
      </c>
      <c r="P637" s="80" t="s">
        <v>28600</v>
      </c>
      <c r="Q637" s="36" t="s">
        <v>25808</v>
      </c>
      <c r="R637" s="36" t="s">
        <v>233</v>
      </c>
      <c r="S637" s="36" t="s">
        <v>233</v>
      </c>
      <c r="T637" s="36" t="s">
        <v>24981</v>
      </c>
      <c r="U637" s="36" t="s">
        <v>28616</v>
      </c>
      <c r="V637" s="121" t="str">
        <f t="shared" si="9"/>
        <v>Banco de Crédito del Perú</v>
      </c>
    </row>
    <row r="638" spans="1:22" x14ac:dyDescent="0.35">
      <c r="A638" s="111" t="s">
        <v>30431</v>
      </c>
      <c r="B638" s="37" t="s">
        <v>25832</v>
      </c>
      <c r="C638" s="40" t="s">
        <v>28623</v>
      </c>
      <c r="D638" s="38" t="s">
        <v>953</v>
      </c>
      <c r="E638" s="42" t="s">
        <v>858</v>
      </c>
      <c r="F638" s="35" t="s">
        <v>42</v>
      </c>
      <c r="G638" s="77" t="s">
        <v>27935</v>
      </c>
      <c r="H638" s="78" t="s">
        <v>27936</v>
      </c>
      <c r="I638" s="78" t="s">
        <v>27960</v>
      </c>
      <c r="J638" s="78" t="s">
        <v>28610</v>
      </c>
      <c r="K638" s="42" t="s">
        <v>27929</v>
      </c>
      <c r="L638" s="79" t="s">
        <v>233</v>
      </c>
      <c r="M638" s="80" t="s">
        <v>28611</v>
      </c>
      <c r="N638" s="81" t="s">
        <v>233</v>
      </c>
      <c r="O638" s="81" t="s">
        <v>233</v>
      </c>
      <c r="P638" s="80" t="s">
        <v>28600</v>
      </c>
      <c r="Q638" s="36" t="s">
        <v>25808</v>
      </c>
      <c r="R638" s="36" t="s">
        <v>233</v>
      </c>
      <c r="S638" s="36" t="s">
        <v>233</v>
      </c>
      <c r="T638" s="36" t="s">
        <v>24981</v>
      </c>
      <c r="U638" s="36" t="s">
        <v>28616</v>
      </c>
      <c r="V638" s="121" t="str">
        <f t="shared" si="9"/>
        <v>Banco de Crédito del Perú</v>
      </c>
    </row>
    <row r="639" spans="1:22" x14ac:dyDescent="0.35">
      <c r="A639" s="111" t="s">
        <v>30431</v>
      </c>
      <c r="B639" s="37" t="s">
        <v>25833</v>
      </c>
      <c r="C639" s="40" t="s">
        <v>28624</v>
      </c>
      <c r="D639" s="38" t="s">
        <v>953</v>
      </c>
      <c r="E639" s="42" t="s">
        <v>858</v>
      </c>
      <c r="F639" s="35" t="s">
        <v>42</v>
      </c>
      <c r="G639" s="77" t="s">
        <v>27935</v>
      </c>
      <c r="H639" s="78" t="s">
        <v>27936</v>
      </c>
      <c r="I639" s="78" t="s">
        <v>27960</v>
      </c>
      <c r="J639" s="78" t="s">
        <v>28610</v>
      </c>
      <c r="K639" s="42" t="s">
        <v>27929</v>
      </c>
      <c r="L639" s="79" t="s">
        <v>233</v>
      </c>
      <c r="M639" s="80" t="s">
        <v>28611</v>
      </c>
      <c r="N639" s="81" t="s">
        <v>233</v>
      </c>
      <c r="O639" s="81" t="s">
        <v>233</v>
      </c>
      <c r="P639" s="80" t="s">
        <v>28600</v>
      </c>
      <c r="Q639" s="36" t="s">
        <v>25808</v>
      </c>
      <c r="R639" s="36" t="s">
        <v>233</v>
      </c>
      <c r="S639" s="36" t="s">
        <v>233</v>
      </c>
      <c r="T639" s="36" t="s">
        <v>24981</v>
      </c>
      <c r="U639" s="36" t="s">
        <v>28616</v>
      </c>
      <c r="V639" s="121" t="str">
        <f t="shared" si="9"/>
        <v>Banco de Crédito del Perú</v>
      </c>
    </row>
    <row r="640" spans="1:22" x14ac:dyDescent="0.35">
      <c r="A640" s="111" t="s">
        <v>30431</v>
      </c>
      <c r="B640" s="37" t="s">
        <v>25835</v>
      </c>
      <c r="C640" s="40" t="s">
        <v>28625</v>
      </c>
      <c r="D640" s="38" t="s">
        <v>953</v>
      </c>
      <c r="E640" s="42" t="s">
        <v>858</v>
      </c>
      <c r="F640" s="35" t="s">
        <v>42</v>
      </c>
      <c r="G640" s="77" t="s">
        <v>27935</v>
      </c>
      <c r="H640" s="78" t="s">
        <v>27936</v>
      </c>
      <c r="I640" s="78" t="s">
        <v>27960</v>
      </c>
      <c r="J640" s="78" t="s">
        <v>28610</v>
      </c>
      <c r="K640" s="42" t="s">
        <v>27929</v>
      </c>
      <c r="L640" s="79" t="s">
        <v>233</v>
      </c>
      <c r="M640" s="80" t="s">
        <v>28611</v>
      </c>
      <c r="N640" s="81" t="s">
        <v>233</v>
      </c>
      <c r="O640" s="81" t="s">
        <v>233</v>
      </c>
      <c r="P640" s="80" t="s">
        <v>28600</v>
      </c>
      <c r="Q640" s="36" t="s">
        <v>25808</v>
      </c>
      <c r="R640" s="36" t="s">
        <v>233</v>
      </c>
      <c r="S640" s="36" t="s">
        <v>233</v>
      </c>
      <c r="T640" s="36" t="s">
        <v>24981</v>
      </c>
      <c r="U640" s="36" t="s">
        <v>28616</v>
      </c>
      <c r="V640" s="121" t="str">
        <f t="shared" si="9"/>
        <v>Banco de Crédito del Perú</v>
      </c>
    </row>
    <row r="641" spans="1:22" x14ac:dyDescent="0.35">
      <c r="A641" s="111" t="s">
        <v>30431</v>
      </c>
      <c r="B641" s="37" t="s">
        <v>25836</v>
      </c>
      <c r="C641" s="40" t="s">
        <v>28626</v>
      </c>
      <c r="D641" s="38" t="s">
        <v>953</v>
      </c>
      <c r="E641" s="42" t="s">
        <v>858</v>
      </c>
      <c r="F641" s="35" t="s">
        <v>42</v>
      </c>
      <c r="G641" s="77" t="s">
        <v>27935</v>
      </c>
      <c r="H641" s="78" t="s">
        <v>27936</v>
      </c>
      <c r="I641" s="78" t="s">
        <v>27960</v>
      </c>
      <c r="J641" s="78" t="s">
        <v>28610</v>
      </c>
      <c r="K641" s="42" t="s">
        <v>27929</v>
      </c>
      <c r="L641" s="79" t="s">
        <v>233</v>
      </c>
      <c r="M641" s="80" t="s">
        <v>28611</v>
      </c>
      <c r="N641" s="81" t="s">
        <v>233</v>
      </c>
      <c r="O641" s="81" t="s">
        <v>233</v>
      </c>
      <c r="P641" s="80" t="s">
        <v>28600</v>
      </c>
      <c r="Q641" s="36" t="s">
        <v>25808</v>
      </c>
      <c r="R641" s="36" t="s">
        <v>233</v>
      </c>
      <c r="S641" s="36" t="s">
        <v>233</v>
      </c>
      <c r="T641" s="36" t="s">
        <v>24981</v>
      </c>
      <c r="U641" s="36" t="s">
        <v>28616</v>
      </c>
      <c r="V641" s="121" t="str">
        <f t="shared" si="9"/>
        <v>Banco de Crédito del Perú</v>
      </c>
    </row>
    <row r="642" spans="1:22" x14ac:dyDescent="0.35">
      <c r="A642" s="111" t="s">
        <v>30723</v>
      </c>
      <c r="B642" s="37" t="s">
        <v>25837</v>
      </c>
      <c r="C642" s="40" t="s">
        <v>28627</v>
      </c>
      <c r="D642" s="38" t="s">
        <v>963</v>
      </c>
      <c r="E642" s="42" t="s">
        <v>858</v>
      </c>
      <c r="F642" s="35" t="s">
        <v>42</v>
      </c>
      <c r="G642" s="77" t="s">
        <v>27935</v>
      </c>
      <c r="H642" s="78" t="s">
        <v>27936</v>
      </c>
      <c r="I642" s="78" t="s">
        <v>27960</v>
      </c>
      <c r="J642" s="78" t="s">
        <v>28610</v>
      </c>
      <c r="K642" s="42" t="s">
        <v>27929</v>
      </c>
      <c r="L642" s="79" t="s">
        <v>233</v>
      </c>
      <c r="M642" s="80" t="s">
        <v>28611</v>
      </c>
      <c r="N642" s="81" t="s">
        <v>233</v>
      </c>
      <c r="O642" s="81" t="s">
        <v>233</v>
      </c>
      <c r="P642" s="80" t="s">
        <v>28600</v>
      </c>
      <c r="Q642" s="36" t="s">
        <v>25808</v>
      </c>
      <c r="R642" s="36" t="s">
        <v>233</v>
      </c>
      <c r="S642" s="36" t="s">
        <v>233</v>
      </c>
      <c r="T642" s="36" t="s">
        <v>24981</v>
      </c>
      <c r="U642" s="36" t="s">
        <v>28628</v>
      </c>
      <c r="V642" s="121" t="str">
        <f t="shared" ref="V642:V705" si="10">+IFERROR(INDEX($AA:$AA,MATCH($D642,$Z:$Z,0)),$D642)</f>
        <v>Interbank</v>
      </c>
    </row>
    <row r="643" spans="1:22" x14ac:dyDescent="0.35">
      <c r="A643" s="111" t="s">
        <v>30724</v>
      </c>
      <c r="B643" s="37" t="s">
        <v>25838</v>
      </c>
      <c r="C643" s="40" t="s">
        <v>28629</v>
      </c>
      <c r="D643" s="38" t="s">
        <v>963</v>
      </c>
      <c r="E643" s="42" t="s">
        <v>858</v>
      </c>
      <c r="F643" s="35" t="s">
        <v>42</v>
      </c>
      <c r="G643" s="77" t="s">
        <v>27935</v>
      </c>
      <c r="H643" s="78" t="s">
        <v>27936</v>
      </c>
      <c r="I643" s="78" t="s">
        <v>27960</v>
      </c>
      <c r="J643" s="78" t="s">
        <v>28610</v>
      </c>
      <c r="K643" s="42" t="s">
        <v>27929</v>
      </c>
      <c r="L643" s="79" t="s">
        <v>233</v>
      </c>
      <c r="M643" s="80" t="s">
        <v>28611</v>
      </c>
      <c r="N643" s="81" t="s">
        <v>233</v>
      </c>
      <c r="O643" s="81" t="s">
        <v>233</v>
      </c>
      <c r="P643" s="80" t="s">
        <v>28600</v>
      </c>
      <c r="Q643" s="36" t="s">
        <v>25808</v>
      </c>
      <c r="R643" s="36" t="s">
        <v>233</v>
      </c>
      <c r="S643" s="36" t="s">
        <v>233</v>
      </c>
      <c r="T643" s="36" t="s">
        <v>24981</v>
      </c>
      <c r="U643" s="36" t="s">
        <v>28628</v>
      </c>
      <c r="V643" s="121" t="str">
        <f t="shared" si="10"/>
        <v>Interbank</v>
      </c>
    </row>
    <row r="644" spans="1:22" x14ac:dyDescent="0.35">
      <c r="A644" s="111" t="s">
        <v>30725</v>
      </c>
      <c r="B644" s="37" t="s">
        <v>25839</v>
      </c>
      <c r="C644" s="40" t="s">
        <v>28630</v>
      </c>
      <c r="D644" s="38" t="s">
        <v>963</v>
      </c>
      <c r="E644" s="42" t="s">
        <v>858</v>
      </c>
      <c r="F644" s="35" t="s">
        <v>42</v>
      </c>
      <c r="G644" s="77" t="s">
        <v>27935</v>
      </c>
      <c r="H644" s="78" t="s">
        <v>27936</v>
      </c>
      <c r="I644" s="78" t="s">
        <v>27960</v>
      </c>
      <c r="J644" s="78" t="s">
        <v>28610</v>
      </c>
      <c r="K644" s="42" t="s">
        <v>27929</v>
      </c>
      <c r="L644" s="79" t="s">
        <v>233</v>
      </c>
      <c r="M644" s="80" t="s">
        <v>28611</v>
      </c>
      <c r="N644" s="81" t="s">
        <v>233</v>
      </c>
      <c r="O644" s="81" t="s">
        <v>233</v>
      </c>
      <c r="P644" s="80" t="s">
        <v>28600</v>
      </c>
      <c r="Q644" s="36" t="s">
        <v>25808</v>
      </c>
      <c r="R644" s="36" t="s">
        <v>233</v>
      </c>
      <c r="S644" s="36" t="s">
        <v>233</v>
      </c>
      <c r="T644" s="36" t="s">
        <v>24981</v>
      </c>
      <c r="U644" s="36" t="s">
        <v>28628</v>
      </c>
      <c r="V644" s="121" t="str">
        <f t="shared" si="10"/>
        <v>Interbank</v>
      </c>
    </row>
    <row r="645" spans="1:22" x14ac:dyDescent="0.35">
      <c r="A645" s="111" t="s">
        <v>30431</v>
      </c>
      <c r="B645" s="37" t="s">
        <v>25840</v>
      </c>
      <c r="C645" s="40" t="s">
        <v>28631</v>
      </c>
      <c r="D645" s="38" t="s">
        <v>931</v>
      </c>
      <c r="E645" s="42" t="s">
        <v>858</v>
      </c>
      <c r="F645" s="35" t="s">
        <v>42</v>
      </c>
      <c r="G645" s="77" t="s">
        <v>27935</v>
      </c>
      <c r="H645" s="78" t="s">
        <v>27936</v>
      </c>
      <c r="I645" s="78" t="s">
        <v>27960</v>
      </c>
      <c r="J645" s="78" t="s">
        <v>28610</v>
      </c>
      <c r="K645" s="42" t="s">
        <v>27929</v>
      </c>
      <c r="L645" s="79" t="s">
        <v>233</v>
      </c>
      <c r="M645" s="80" t="s">
        <v>28611</v>
      </c>
      <c r="N645" s="81" t="s">
        <v>233</v>
      </c>
      <c r="O645" s="81" t="s">
        <v>233</v>
      </c>
      <c r="P645" s="80" t="s">
        <v>28600</v>
      </c>
      <c r="Q645" s="36" t="s">
        <v>25808</v>
      </c>
      <c r="R645" s="36" t="s">
        <v>233</v>
      </c>
      <c r="S645" s="36" t="s">
        <v>233</v>
      </c>
      <c r="T645" s="36" t="s">
        <v>24981</v>
      </c>
      <c r="U645" s="36" t="s">
        <v>28628</v>
      </c>
      <c r="V645" s="121" t="str">
        <f t="shared" si="10"/>
        <v>BBVA</v>
      </c>
    </row>
    <row r="646" spans="1:22" x14ac:dyDescent="0.35">
      <c r="A646" s="111" t="s">
        <v>30726</v>
      </c>
      <c r="B646" s="37" t="s">
        <v>25841</v>
      </c>
      <c r="C646" s="40" t="s">
        <v>28632</v>
      </c>
      <c r="D646" s="38" t="s">
        <v>931</v>
      </c>
      <c r="E646" s="42" t="s">
        <v>858</v>
      </c>
      <c r="F646" s="35" t="s">
        <v>42</v>
      </c>
      <c r="G646" s="77" t="s">
        <v>27935</v>
      </c>
      <c r="H646" s="78" t="s">
        <v>27936</v>
      </c>
      <c r="I646" s="78" t="s">
        <v>27960</v>
      </c>
      <c r="J646" s="78" t="s">
        <v>28610</v>
      </c>
      <c r="K646" s="42" t="s">
        <v>27929</v>
      </c>
      <c r="L646" s="79" t="s">
        <v>233</v>
      </c>
      <c r="M646" s="80" t="s">
        <v>28611</v>
      </c>
      <c r="N646" s="81" t="s">
        <v>233</v>
      </c>
      <c r="O646" s="81" t="s">
        <v>233</v>
      </c>
      <c r="P646" s="80" t="s">
        <v>28600</v>
      </c>
      <c r="Q646" s="36" t="s">
        <v>25808</v>
      </c>
      <c r="R646" s="36" t="s">
        <v>233</v>
      </c>
      <c r="S646" s="36" t="s">
        <v>233</v>
      </c>
      <c r="T646" s="36" t="s">
        <v>24981</v>
      </c>
      <c r="U646" s="36" t="s">
        <v>28628</v>
      </c>
      <c r="V646" s="121" t="str">
        <f t="shared" si="10"/>
        <v>BBVA</v>
      </c>
    </row>
    <row r="647" spans="1:22" x14ac:dyDescent="0.35">
      <c r="A647" s="111" t="s">
        <v>30431</v>
      </c>
      <c r="B647" s="37" t="s">
        <v>25842</v>
      </c>
      <c r="C647" s="40" t="s">
        <v>28633</v>
      </c>
      <c r="D647" s="38" t="s">
        <v>931</v>
      </c>
      <c r="E647" s="42" t="s">
        <v>858</v>
      </c>
      <c r="F647" s="35" t="s">
        <v>42</v>
      </c>
      <c r="G647" s="77" t="s">
        <v>27935</v>
      </c>
      <c r="H647" s="78" t="s">
        <v>27936</v>
      </c>
      <c r="I647" s="78" t="s">
        <v>27960</v>
      </c>
      <c r="J647" s="78" t="s">
        <v>28610</v>
      </c>
      <c r="K647" s="42" t="s">
        <v>27929</v>
      </c>
      <c r="L647" s="79" t="s">
        <v>233</v>
      </c>
      <c r="M647" s="80" t="s">
        <v>28611</v>
      </c>
      <c r="N647" s="81" t="s">
        <v>233</v>
      </c>
      <c r="O647" s="81" t="s">
        <v>233</v>
      </c>
      <c r="P647" s="80" t="s">
        <v>28600</v>
      </c>
      <c r="Q647" s="36" t="s">
        <v>25808</v>
      </c>
      <c r="R647" s="36" t="s">
        <v>233</v>
      </c>
      <c r="S647" s="36" t="s">
        <v>233</v>
      </c>
      <c r="T647" s="36" t="s">
        <v>24981</v>
      </c>
      <c r="U647" s="36" t="s">
        <v>28628</v>
      </c>
      <c r="V647" s="121" t="str">
        <f t="shared" si="10"/>
        <v>BBVA</v>
      </c>
    </row>
    <row r="648" spans="1:22" x14ac:dyDescent="0.35">
      <c r="A648" s="111" t="s">
        <v>30727</v>
      </c>
      <c r="B648" s="37" t="s">
        <v>25844</v>
      </c>
      <c r="C648" s="40" t="s">
        <v>28634</v>
      </c>
      <c r="D648" s="38" t="s">
        <v>931</v>
      </c>
      <c r="E648" s="42" t="s">
        <v>858</v>
      </c>
      <c r="F648" s="35" t="s">
        <v>42</v>
      </c>
      <c r="G648" s="77" t="s">
        <v>27935</v>
      </c>
      <c r="H648" s="78" t="s">
        <v>27936</v>
      </c>
      <c r="I648" s="78" t="s">
        <v>27960</v>
      </c>
      <c r="J648" s="78" t="s">
        <v>28610</v>
      </c>
      <c r="K648" s="42" t="s">
        <v>27929</v>
      </c>
      <c r="L648" s="79" t="s">
        <v>233</v>
      </c>
      <c r="M648" s="80" t="s">
        <v>28611</v>
      </c>
      <c r="N648" s="81" t="s">
        <v>233</v>
      </c>
      <c r="O648" s="81" t="s">
        <v>233</v>
      </c>
      <c r="P648" s="80" t="s">
        <v>28600</v>
      </c>
      <c r="Q648" s="36" t="s">
        <v>25808</v>
      </c>
      <c r="R648" s="36" t="s">
        <v>233</v>
      </c>
      <c r="S648" s="36" t="s">
        <v>233</v>
      </c>
      <c r="T648" s="36" t="s">
        <v>24981</v>
      </c>
      <c r="U648" s="36" t="s">
        <v>28628</v>
      </c>
      <c r="V648" s="121" t="str">
        <f t="shared" si="10"/>
        <v>BBVA</v>
      </c>
    </row>
    <row r="649" spans="1:22" x14ac:dyDescent="0.35">
      <c r="A649" s="111" t="s">
        <v>30728</v>
      </c>
      <c r="B649" s="37" t="s">
        <v>25846</v>
      </c>
      <c r="C649" s="40" t="s">
        <v>28635</v>
      </c>
      <c r="D649" s="38" t="s">
        <v>25889</v>
      </c>
      <c r="E649" s="42" t="s">
        <v>858</v>
      </c>
      <c r="F649" s="35" t="s">
        <v>42</v>
      </c>
      <c r="G649" s="77" t="s">
        <v>27935</v>
      </c>
      <c r="H649" s="78" t="s">
        <v>27936</v>
      </c>
      <c r="I649" s="78" t="s">
        <v>27960</v>
      </c>
      <c r="J649" s="78" t="s">
        <v>28610</v>
      </c>
      <c r="K649" s="42" t="s">
        <v>27929</v>
      </c>
      <c r="L649" s="79" t="s">
        <v>233</v>
      </c>
      <c r="M649" s="80" t="s">
        <v>28611</v>
      </c>
      <c r="N649" s="81" t="s">
        <v>233</v>
      </c>
      <c r="O649" s="81" t="s">
        <v>233</v>
      </c>
      <c r="P649" s="80" t="s">
        <v>28600</v>
      </c>
      <c r="Q649" s="36" t="s">
        <v>25808</v>
      </c>
      <c r="R649" s="36" t="s">
        <v>233</v>
      </c>
      <c r="S649" s="36" t="s">
        <v>233</v>
      </c>
      <c r="T649" s="36" t="s">
        <v>24981</v>
      </c>
      <c r="U649" s="36" t="s">
        <v>28628</v>
      </c>
      <c r="V649" s="121" t="str">
        <f t="shared" si="10"/>
        <v>Banco Financiero</v>
      </c>
    </row>
    <row r="650" spans="1:22" x14ac:dyDescent="0.35">
      <c r="A650" s="111" t="s">
        <v>97</v>
      </c>
      <c r="B650" s="37" t="s">
        <v>119</v>
      </c>
      <c r="C650" s="40" t="s">
        <v>342</v>
      </c>
      <c r="D650" s="38" t="s">
        <v>26</v>
      </c>
      <c r="E650" s="42" t="s">
        <v>858</v>
      </c>
      <c r="F650" s="35" t="s">
        <v>42</v>
      </c>
      <c r="G650" s="77" t="s">
        <v>27935</v>
      </c>
      <c r="H650" s="78" t="s">
        <v>27936</v>
      </c>
      <c r="I650" s="78" t="s">
        <v>27960</v>
      </c>
      <c r="J650" s="78" t="s">
        <v>28610</v>
      </c>
      <c r="K650" s="42" t="s">
        <v>27929</v>
      </c>
      <c r="L650" s="79" t="s">
        <v>233</v>
      </c>
      <c r="M650" s="80" t="s">
        <v>28611</v>
      </c>
      <c r="N650" s="81" t="s">
        <v>233</v>
      </c>
      <c r="O650" s="81">
        <v>1</v>
      </c>
      <c r="P650" s="80" t="s">
        <v>28600</v>
      </c>
      <c r="Q650" s="36" t="s">
        <v>25808</v>
      </c>
      <c r="R650" s="36"/>
      <c r="S650" s="36"/>
      <c r="T650" s="36" t="s">
        <v>24981</v>
      </c>
      <c r="U650" s="36" t="s">
        <v>28628</v>
      </c>
      <c r="V650" s="121" t="str">
        <f t="shared" si="10"/>
        <v>Inca Rail</v>
      </c>
    </row>
    <row r="651" spans="1:22" x14ac:dyDescent="0.35">
      <c r="A651" s="111" t="s">
        <v>30729</v>
      </c>
      <c r="B651" s="37" t="s">
        <v>25850</v>
      </c>
      <c r="C651" s="40" t="s">
        <v>28636</v>
      </c>
      <c r="D651" s="38" t="s">
        <v>955</v>
      </c>
      <c r="E651" s="42" t="s">
        <v>858</v>
      </c>
      <c r="F651" s="35" t="s">
        <v>42</v>
      </c>
      <c r="G651" s="77" t="s">
        <v>27935</v>
      </c>
      <c r="H651" s="78" t="s">
        <v>27936</v>
      </c>
      <c r="I651" s="78" t="s">
        <v>27960</v>
      </c>
      <c r="J651" s="78" t="s">
        <v>28610</v>
      </c>
      <c r="K651" s="42" t="s">
        <v>27929</v>
      </c>
      <c r="L651" s="79" t="s">
        <v>233</v>
      </c>
      <c r="M651" s="80" t="s">
        <v>28611</v>
      </c>
      <c r="N651" s="81" t="s">
        <v>233</v>
      </c>
      <c r="O651" s="81" t="s">
        <v>233</v>
      </c>
      <c r="P651" s="80" t="s">
        <v>28600</v>
      </c>
      <c r="Q651" s="36" t="s">
        <v>25808</v>
      </c>
      <c r="R651" s="36" t="s">
        <v>233</v>
      </c>
      <c r="S651" s="36" t="s">
        <v>233</v>
      </c>
      <c r="T651" s="36" t="s">
        <v>24981</v>
      </c>
      <c r="U651" s="36" t="s">
        <v>28628</v>
      </c>
      <c r="V651" s="121" t="str">
        <f t="shared" si="10"/>
        <v xml:space="preserve">BIF </v>
      </c>
    </row>
    <row r="652" spans="1:22" x14ac:dyDescent="0.35">
      <c r="A652" s="111" t="s">
        <v>30730</v>
      </c>
      <c r="B652" s="37" t="s">
        <v>25848</v>
      </c>
      <c r="C652" s="96" t="s">
        <v>28637</v>
      </c>
      <c r="D652" s="38" t="s">
        <v>955</v>
      </c>
      <c r="E652" s="42" t="s">
        <v>858</v>
      </c>
      <c r="F652" s="35" t="s">
        <v>42</v>
      </c>
      <c r="G652" s="77" t="s">
        <v>27935</v>
      </c>
      <c r="H652" s="78" t="s">
        <v>27936</v>
      </c>
      <c r="I652" s="78" t="s">
        <v>27960</v>
      </c>
      <c r="J652" s="78" t="s">
        <v>28610</v>
      </c>
      <c r="K652" s="42" t="s">
        <v>27929</v>
      </c>
      <c r="L652" s="79" t="s">
        <v>233</v>
      </c>
      <c r="M652" s="80" t="s">
        <v>28611</v>
      </c>
      <c r="N652" s="81" t="s">
        <v>233</v>
      </c>
      <c r="O652" s="81">
        <v>1</v>
      </c>
      <c r="P652" s="80" t="s">
        <v>28600</v>
      </c>
      <c r="Q652" s="36" t="s">
        <v>25808</v>
      </c>
      <c r="R652" s="36" t="s">
        <v>233</v>
      </c>
      <c r="S652" s="36" t="s">
        <v>233</v>
      </c>
      <c r="T652" s="36" t="s">
        <v>24981</v>
      </c>
      <c r="U652" s="36" t="s">
        <v>28628</v>
      </c>
      <c r="V652" s="121" t="str">
        <f t="shared" si="10"/>
        <v xml:space="preserve">BIF </v>
      </c>
    </row>
    <row r="653" spans="1:22" x14ac:dyDescent="0.35">
      <c r="A653" s="111" t="s">
        <v>30731</v>
      </c>
      <c r="B653" s="37" t="s">
        <v>25853</v>
      </c>
      <c r="C653" s="40" t="s">
        <v>28638</v>
      </c>
      <c r="D653" s="38" t="s">
        <v>25000</v>
      </c>
      <c r="E653" s="42" t="s">
        <v>858</v>
      </c>
      <c r="F653" s="35" t="s">
        <v>42</v>
      </c>
      <c r="G653" s="77" t="s">
        <v>27935</v>
      </c>
      <c r="H653" s="78" t="s">
        <v>27936</v>
      </c>
      <c r="I653" s="78" t="s">
        <v>27960</v>
      </c>
      <c r="J653" s="78" t="s">
        <v>28610</v>
      </c>
      <c r="K653" s="42" t="s">
        <v>27929</v>
      </c>
      <c r="L653" s="79" t="s">
        <v>233</v>
      </c>
      <c r="M653" s="80" t="s">
        <v>28611</v>
      </c>
      <c r="N653" s="81" t="s">
        <v>233</v>
      </c>
      <c r="O653" s="81" t="s">
        <v>233</v>
      </c>
      <c r="P653" s="80" t="s">
        <v>28600</v>
      </c>
      <c r="Q653" s="36" t="s">
        <v>25808</v>
      </c>
      <c r="R653" s="36" t="s">
        <v>233</v>
      </c>
      <c r="S653" s="36" t="s">
        <v>233</v>
      </c>
      <c r="T653" s="36" t="s">
        <v>24981</v>
      </c>
      <c r="U653" s="36" t="s">
        <v>28628</v>
      </c>
      <c r="V653" s="121" t="str">
        <f t="shared" si="10"/>
        <v>Interseguro</v>
      </c>
    </row>
    <row r="654" spans="1:22" x14ac:dyDescent="0.35">
      <c r="A654" s="111" t="s">
        <v>30732</v>
      </c>
      <c r="B654" s="37" t="s">
        <v>25856</v>
      </c>
      <c r="C654" s="40" t="s">
        <v>28639</v>
      </c>
      <c r="D654" s="38" t="s">
        <v>25000</v>
      </c>
      <c r="E654" s="42" t="s">
        <v>858</v>
      </c>
      <c r="F654" s="35" t="s">
        <v>42</v>
      </c>
      <c r="G654" s="77" t="s">
        <v>27935</v>
      </c>
      <c r="H654" s="78" t="s">
        <v>27936</v>
      </c>
      <c r="I654" s="78" t="s">
        <v>27960</v>
      </c>
      <c r="J654" s="78" t="s">
        <v>28610</v>
      </c>
      <c r="K654" s="42" t="s">
        <v>27929</v>
      </c>
      <c r="L654" s="79" t="s">
        <v>233</v>
      </c>
      <c r="M654" s="80" t="s">
        <v>28611</v>
      </c>
      <c r="N654" s="81" t="s">
        <v>233</v>
      </c>
      <c r="O654" s="81" t="s">
        <v>233</v>
      </c>
      <c r="P654" s="80" t="s">
        <v>28600</v>
      </c>
      <c r="Q654" s="36" t="s">
        <v>25808</v>
      </c>
      <c r="R654" s="36" t="s">
        <v>233</v>
      </c>
      <c r="S654" s="36" t="s">
        <v>233</v>
      </c>
      <c r="T654" s="36" t="s">
        <v>24981</v>
      </c>
      <c r="U654" s="36" t="s">
        <v>28628</v>
      </c>
      <c r="V654" s="121" t="str">
        <f t="shared" si="10"/>
        <v>Interseguro</v>
      </c>
    </row>
    <row r="655" spans="1:22" x14ac:dyDescent="0.35">
      <c r="A655" s="111" t="s">
        <v>30733</v>
      </c>
      <c r="B655" s="37" t="s">
        <v>28640</v>
      </c>
      <c r="C655" s="40" t="s">
        <v>28641</v>
      </c>
      <c r="D655" s="38" t="s">
        <v>25000</v>
      </c>
      <c r="E655" s="42" t="s">
        <v>858</v>
      </c>
      <c r="F655" s="35" t="s">
        <v>42</v>
      </c>
      <c r="G655" s="77" t="s">
        <v>27935</v>
      </c>
      <c r="H655" s="78" t="s">
        <v>27936</v>
      </c>
      <c r="I655" s="78" t="s">
        <v>27960</v>
      </c>
      <c r="J655" s="78" t="s">
        <v>28610</v>
      </c>
      <c r="K655" s="42" t="s">
        <v>27929</v>
      </c>
      <c r="L655" s="79" t="s">
        <v>233</v>
      </c>
      <c r="M655" s="80" t="s">
        <v>28611</v>
      </c>
      <c r="N655" s="81" t="s">
        <v>233</v>
      </c>
      <c r="O655" s="81">
        <v>1</v>
      </c>
      <c r="P655" s="80" t="s">
        <v>28600</v>
      </c>
      <c r="Q655" s="36" t="s">
        <v>25808</v>
      </c>
      <c r="R655" s="36" t="s">
        <v>233</v>
      </c>
      <c r="S655" s="36" t="s">
        <v>233</v>
      </c>
      <c r="T655" s="36" t="s">
        <v>24981</v>
      </c>
      <c r="U655" s="36" t="s">
        <v>28628</v>
      </c>
      <c r="V655" s="121" t="str">
        <f t="shared" si="10"/>
        <v>Interseguro</v>
      </c>
    </row>
    <row r="656" spans="1:22" x14ac:dyDescent="0.35">
      <c r="A656" s="111" t="s">
        <v>107</v>
      </c>
      <c r="B656" s="37" t="s">
        <v>113</v>
      </c>
      <c r="C656" s="40" t="s">
        <v>1068</v>
      </c>
      <c r="D656" s="38" t="s">
        <v>966</v>
      </c>
      <c r="E656" s="42" t="s">
        <v>858</v>
      </c>
      <c r="F656" s="35" t="s">
        <v>42</v>
      </c>
      <c r="G656" s="77" t="s">
        <v>27935</v>
      </c>
      <c r="H656" s="78" t="s">
        <v>27936</v>
      </c>
      <c r="I656" s="78" t="s">
        <v>27960</v>
      </c>
      <c r="J656" s="78" t="s">
        <v>28610</v>
      </c>
      <c r="K656" s="42" t="s">
        <v>27929</v>
      </c>
      <c r="L656" s="79" t="s">
        <v>233</v>
      </c>
      <c r="M656" s="80" t="s">
        <v>28611</v>
      </c>
      <c r="N656" s="81" t="s">
        <v>233</v>
      </c>
      <c r="O656" s="81">
        <v>1</v>
      </c>
      <c r="P656" s="80" t="s">
        <v>28600</v>
      </c>
      <c r="Q656" s="36" t="s">
        <v>25808</v>
      </c>
      <c r="R656" s="36" t="s">
        <v>233</v>
      </c>
      <c r="S656" s="36" t="s">
        <v>233</v>
      </c>
      <c r="T656" s="36" t="s">
        <v>24981</v>
      </c>
      <c r="U656" s="36" t="s">
        <v>28628</v>
      </c>
      <c r="V656" s="121" t="str">
        <f t="shared" si="10"/>
        <v>Casa Andina</v>
      </c>
    </row>
    <row r="657" spans="1:22" x14ac:dyDescent="0.35">
      <c r="A657" s="111" t="s">
        <v>30734</v>
      </c>
      <c r="B657" s="37" t="s">
        <v>25915</v>
      </c>
      <c r="C657" s="40" t="s">
        <v>28642</v>
      </c>
      <c r="D657" s="38" t="s">
        <v>25478</v>
      </c>
      <c r="E657" s="42" t="s">
        <v>858</v>
      </c>
      <c r="F657" s="35" t="s">
        <v>42</v>
      </c>
      <c r="G657" s="77" t="s">
        <v>27935</v>
      </c>
      <c r="H657" s="78" t="s">
        <v>27936</v>
      </c>
      <c r="I657" s="78" t="s">
        <v>27960</v>
      </c>
      <c r="J657" s="78" t="s">
        <v>28610</v>
      </c>
      <c r="K657" s="42" t="s">
        <v>27929</v>
      </c>
      <c r="L657" s="79" t="s">
        <v>233</v>
      </c>
      <c r="M657" s="80" t="s">
        <v>28611</v>
      </c>
      <c r="N657" s="81" t="s">
        <v>233</v>
      </c>
      <c r="O657" s="81">
        <v>1</v>
      </c>
      <c r="P657" s="80" t="s">
        <v>28600</v>
      </c>
      <c r="Q657" s="36" t="s">
        <v>25808</v>
      </c>
      <c r="R657" s="36" t="s">
        <v>233</v>
      </c>
      <c r="S657" s="36" t="s">
        <v>233</v>
      </c>
      <c r="T657" s="36" t="s">
        <v>24981</v>
      </c>
      <c r="U657" s="36" t="s">
        <v>28628</v>
      </c>
      <c r="V657" s="121" t="str">
        <f t="shared" si="10"/>
        <v>Hoteles Costa del Sol (Scotia Sociedad Titulizadora)</v>
      </c>
    </row>
    <row r="658" spans="1:22" x14ac:dyDescent="0.35">
      <c r="A658" s="111" t="s">
        <v>30735</v>
      </c>
      <c r="B658" s="37" t="s">
        <v>25861</v>
      </c>
      <c r="C658" s="40" t="s">
        <v>28643</v>
      </c>
      <c r="D658" s="38" t="s">
        <v>25253</v>
      </c>
      <c r="E658" s="42" t="s">
        <v>858</v>
      </c>
      <c r="F658" s="35" t="s">
        <v>42</v>
      </c>
      <c r="G658" s="77" t="s">
        <v>27935</v>
      </c>
      <c r="H658" s="78" t="s">
        <v>27936</v>
      </c>
      <c r="I658" s="78" t="s">
        <v>27960</v>
      </c>
      <c r="J658" s="78" t="s">
        <v>28610</v>
      </c>
      <c r="K658" s="42" t="s">
        <v>27929</v>
      </c>
      <c r="L658" s="79" t="s">
        <v>233</v>
      </c>
      <c r="M658" s="80" t="s">
        <v>28611</v>
      </c>
      <c r="N658" s="81" t="s">
        <v>233</v>
      </c>
      <c r="O658" s="81" t="s">
        <v>233</v>
      </c>
      <c r="P658" s="80" t="s">
        <v>28600</v>
      </c>
      <c r="Q658" s="36" t="s">
        <v>25808</v>
      </c>
      <c r="R658" s="36" t="s">
        <v>233</v>
      </c>
      <c r="S658" s="36" t="s">
        <v>233</v>
      </c>
      <c r="T658" s="36" t="s">
        <v>24981</v>
      </c>
      <c r="U658" s="36" t="s">
        <v>28628</v>
      </c>
      <c r="V658" s="121" t="str">
        <f t="shared" si="10"/>
        <v>Pacífico Peruano Suiza</v>
      </c>
    </row>
    <row r="659" spans="1:22" x14ac:dyDescent="0.35">
      <c r="A659" s="111" t="s">
        <v>30736</v>
      </c>
      <c r="B659" s="37" t="s">
        <v>25902</v>
      </c>
      <c r="C659" s="40" t="s">
        <v>28644</v>
      </c>
      <c r="D659" s="38" t="s">
        <v>25695</v>
      </c>
      <c r="E659" s="42" t="s">
        <v>858</v>
      </c>
      <c r="F659" s="35" t="s">
        <v>42</v>
      </c>
      <c r="G659" s="77" t="s">
        <v>27935</v>
      </c>
      <c r="H659" s="78" t="s">
        <v>27936</v>
      </c>
      <c r="I659" s="78" t="s">
        <v>27960</v>
      </c>
      <c r="J659" s="78" t="s">
        <v>28610</v>
      </c>
      <c r="K659" s="42" t="s">
        <v>27929</v>
      </c>
      <c r="L659" s="79" t="s">
        <v>233</v>
      </c>
      <c r="M659" s="80" t="s">
        <v>28611</v>
      </c>
      <c r="N659" s="81" t="s">
        <v>233</v>
      </c>
      <c r="O659" s="81">
        <v>1</v>
      </c>
      <c r="P659" s="80" t="s">
        <v>28600</v>
      </c>
      <c r="Q659" s="36" t="s">
        <v>25808</v>
      </c>
      <c r="R659" s="36" t="s">
        <v>233</v>
      </c>
      <c r="S659" s="36" t="s">
        <v>233</v>
      </c>
      <c r="T659" s="36" t="s">
        <v>24981</v>
      </c>
      <c r="U659" s="36" t="s">
        <v>28628</v>
      </c>
      <c r="V659" s="121" t="str">
        <f t="shared" si="10"/>
        <v xml:space="preserve">Creditítulos Sociedad Titulizadora </v>
      </c>
    </row>
    <row r="660" spans="1:22" x14ac:dyDescent="0.35">
      <c r="A660" s="111" t="s">
        <v>30737</v>
      </c>
      <c r="B660" s="37" t="s">
        <v>28645</v>
      </c>
      <c r="C660" s="40" t="s">
        <v>28646</v>
      </c>
      <c r="D660" s="38" t="s">
        <v>25695</v>
      </c>
      <c r="E660" s="42" t="s">
        <v>858</v>
      </c>
      <c r="F660" s="35" t="s">
        <v>42</v>
      </c>
      <c r="G660" s="77" t="s">
        <v>27935</v>
      </c>
      <c r="H660" s="78" t="s">
        <v>27936</v>
      </c>
      <c r="I660" s="78" t="s">
        <v>27960</v>
      </c>
      <c r="J660" s="78" t="s">
        <v>28610</v>
      </c>
      <c r="K660" s="42" t="s">
        <v>27929</v>
      </c>
      <c r="L660" s="79" t="s">
        <v>233</v>
      </c>
      <c r="M660" s="80" t="s">
        <v>28611</v>
      </c>
      <c r="N660" s="81" t="s">
        <v>233</v>
      </c>
      <c r="O660" s="81" t="s">
        <v>233</v>
      </c>
      <c r="P660" s="80" t="s">
        <v>28600</v>
      </c>
      <c r="Q660" s="36" t="s">
        <v>25808</v>
      </c>
      <c r="R660" s="36" t="s">
        <v>233</v>
      </c>
      <c r="S660" s="36" t="s">
        <v>233</v>
      </c>
      <c r="T660" s="36" t="s">
        <v>24981</v>
      </c>
      <c r="U660" s="36" t="s">
        <v>28628</v>
      </c>
      <c r="V660" s="121" t="str">
        <f t="shared" si="10"/>
        <v xml:space="preserve">Creditítulos Sociedad Titulizadora </v>
      </c>
    </row>
    <row r="661" spans="1:22" x14ac:dyDescent="0.35">
      <c r="A661" s="111" t="s">
        <v>30738</v>
      </c>
      <c r="B661" s="37" t="s">
        <v>25885</v>
      </c>
      <c r="C661" s="40" t="s">
        <v>28647</v>
      </c>
      <c r="D661" s="38" t="s">
        <v>28648</v>
      </c>
      <c r="E661" s="42" t="s">
        <v>858</v>
      </c>
      <c r="F661" s="35" t="s">
        <v>42</v>
      </c>
      <c r="G661" s="77" t="s">
        <v>27935</v>
      </c>
      <c r="H661" s="78" t="s">
        <v>27936</v>
      </c>
      <c r="I661" s="78" t="s">
        <v>27960</v>
      </c>
      <c r="J661" s="78" t="s">
        <v>28610</v>
      </c>
      <c r="K661" s="42" t="s">
        <v>27929</v>
      </c>
      <c r="L661" s="79" t="s">
        <v>233</v>
      </c>
      <c r="M661" s="80" t="s">
        <v>28611</v>
      </c>
      <c r="N661" s="81" t="s">
        <v>233</v>
      </c>
      <c r="O661" s="81">
        <v>1</v>
      </c>
      <c r="P661" s="80" t="s">
        <v>28600</v>
      </c>
      <c r="Q661" s="36" t="s">
        <v>25808</v>
      </c>
      <c r="R661" s="36" t="s">
        <v>233</v>
      </c>
      <c r="S661" s="36" t="s">
        <v>233</v>
      </c>
      <c r="T661" s="36" t="s">
        <v>24981</v>
      </c>
      <c r="U661" s="36" t="s">
        <v>28628</v>
      </c>
      <c r="V661" s="121" t="str">
        <f t="shared" si="10"/>
        <v>Engie</v>
      </c>
    </row>
    <row r="662" spans="1:22" x14ac:dyDescent="0.35">
      <c r="A662" s="111" t="s">
        <v>30431</v>
      </c>
      <c r="B662" s="37" t="s">
        <v>25865</v>
      </c>
      <c r="C662" s="40" t="s">
        <v>28649</v>
      </c>
      <c r="D662" s="38" t="s">
        <v>25800</v>
      </c>
      <c r="E662" s="42" t="s">
        <v>858</v>
      </c>
      <c r="F662" s="35" t="s">
        <v>42</v>
      </c>
      <c r="G662" s="77" t="s">
        <v>27935</v>
      </c>
      <c r="H662" s="78" t="s">
        <v>27936</v>
      </c>
      <c r="I662" s="78" t="s">
        <v>27960</v>
      </c>
      <c r="J662" s="78" t="s">
        <v>28610</v>
      </c>
      <c r="K662" s="42" t="s">
        <v>27929</v>
      </c>
      <c r="L662" s="79" t="s">
        <v>233</v>
      </c>
      <c r="M662" s="80" t="s">
        <v>28611</v>
      </c>
      <c r="N662" s="81" t="s">
        <v>233</v>
      </c>
      <c r="O662" s="81" t="s">
        <v>233</v>
      </c>
      <c r="P662" s="80" t="s">
        <v>28600</v>
      </c>
      <c r="Q662" s="36" t="s">
        <v>25808</v>
      </c>
      <c r="R662" s="36" t="s">
        <v>233</v>
      </c>
      <c r="S662" s="36" t="s">
        <v>233</v>
      </c>
      <c r="T662" s="36" t="s">
        <v>24981</v>
      </c>
      <c r="U662" s="36" t="s">
        <v>28650</v>
      </c>
      <c r="V662" s="121" t="str">
        <f t="shared" si="10"/>
        <v>Cemento Andino</v>
      </c>
    </row>
    <row r="663" spans="1:22" x14ac:dyDescent="0.35">
      <c r="A663" s="111" t="s">
        <v>30739</v>
      </c>
      <c r="B663" s="37" t="s">
        <v>25866</v>
      </c>
      <c r="C663" s="40" t="s">
        <v>28651</v>
      </c>
      <c r="D663" s="38" t="s">
        <v>25662</v>
      </c>
      <c r="E663" s="42" t="s">
        <v>858</v>
      </c>
      <c r="F663" s="35" t="s">
        <v>42</v>
      </c>
      <c r="G663" s="77" t="s">
        <v>27935</v>
      </c>
      <c r="H663" s="78" t="s">
        <v>27936</v>
      </c>
      <c r="I663" s="78" t="s">
        <v>27960</v>
      </c>
      <c r="J663" s="78" t="s">
        <v>28610</v>
      </c>
      <c r="K663" s="42" t="s">
        <v>27929</v>
      </c>
      <c r="L663" s="79" t="s">
        <v>233</v>
      </c>
      <c r="M663" s="80" t="s">
        <v>28611</v>
      </c>
      <c r="N663" s="81" t="s">
        <v>233</v>
      </c>
      <c r="O663" s="81" t="s">
        <v>233</v>
      </c>
      <c r="P663" s="80" t="s">
        <v>28600</v>
      </c>
      <c r="Q663" s="36" t="s">
        <v>25808</v>
      </c>
      <c r="R663" s="36" t="s">
        <v>233</v>
      </c>
      <c r="S663" s="36" t="s">
        <v>233</v>
      </c>
      <c r="T663" s="36" t="s">
        <v>24981</v>
      </c>
      <c r="U663" s="36" t="s">
        <v>28650</v>
      </c>
      <c r="V663" s="121" t="str">
        <f t="shared" si="10"/>
        <v>Orygen</v>
      </c>
    </row>
    <row r="664" spans="1:22" x14ac:dyDescent="0.35">
      <c r="A664" s="111" t="s">
        <v>30431</v>
      </c>
      <c r="B664" s="37" t="s">
        <v>25867</v>
      </c>
      <c r="C664" s="40" t="s">
        <v>28652</v>
      </c>
      <c r="D664" s="38" t="s">
        <v>25662</v>
      </c>
      <c r="E664" s="42" t="s">
        <v>858</v>
      </c>
      <c r="F664" s="35" t="s">
        <v>42</v>
      </c>
      <c r="G664" s="77" t="s">
        <v>27935</v>
      </c>
      <c r="H664" s="78" t="s">
        <v>27936</v>
      </c>
      <c r="I664" s="78" t="s">
        <v>27960</v>
      </c>
      <c r="J664" s="78" t="s">
        <v>28610</v>
      </c>
      <c r="K664" s="42" t="s">
        <v>27929</v>
      </c>
      <c r="L664" s="79" t="s">
        <v>233</v>
      </c>
      <c r="M664" s="80" t="s">
        <v>28611</v>
      </c>
      <c r="N664" s="81" t="s">
        <v>233</v>
      </c>
      <c r="O664" s="81" t="s">
        <v>233</v>
      </c>
      <c r="P664" s="80" t="s">
        <v>28600</v>
      </c>
      <c r="Q664" s="36" t="s">
        <v>25808</v>
      </c>
      <c r="R664" s="36" t="s">
        <v>233</v>
      </c>
      <c r="S664" s="36" t="s">
        <v>233</v>
      </c>
      <c r="T664" s="36" t="s">
        <v>24981</v>
      </c>
      <c r="U664" s="36" t="s">
        <v>28650</v>
      </c>
      <c r="V664" s="121" t="str">
        <f t="shared" si="10"/>
        <v>Orygen</v>
      </c>
    </row>
    <row r="665" spans="1:22" x14ac:dyDescent="0.35">
      <c r="A665" s="111" t="s">
        <v>30740</v>
      </c>
      <c r="B665" s="37" t="s">
        <v>25868</v>
      </c>
      <c r="C665" s="40" t="s">
        <v>28653</v>
      </c>
      <c r="D665" s="38" t="s">
        <v>25662</v>
      </c>
      <c r="E665" s="42" t="s">
        <v>858</v>
      </c>
      <c r="F665" s="35" t="s">
        <v>42</v>
      </c>
      <c r="G665" s="77" t="s">
        <v>27935</v>
      </c>
      <c r="H665" s="78" t="s">
        <v>27936</v>
      </c>
      <c r="I665" s="78" t="s">
        <v>27960</v>
      </c>
      <c r="J665" s="78" t="s">
        <v>28610</v>
      </c>
      <c r="K665" s="42" t="s">
        <v>27929</v>
      </c>
      <c r="L665" s="79" t="s">
        <v>233</v>
      </c>
      <c r="M665" s="80" t="s">
        <v>28611</v>
      </c>
      <c r="N665" s="81" t="s">
        <v>233</v>
      </c>
      <c r="O665" s="81" t="s">
        <v>233</v>
      </c>
      <c r="P665" s="80" t="s">
        <v>28600</v>
      </c>
      <c r="Q665" s="36" t="s">
        <v>25808</v>
      </c>
      <c r="R665" s="36" t="s">
        <v>233</v>
      </c>
      <c r="S665" s="36" t="s">
        <v>233</v>
      </c>
      <c r="T665" s="36" t="s">
        <v>24981</v>
      </c>
      <c r="U665" s="36" t="s">
        <v>28650</v>
      </c>
      <c r="V665" s="121" t="str">
        <f t="shared" si="10"/>
        <v>Orygen</v>
      </c>
    </row>
    <row r="666" spans="1:22" x14ac:dyDescent="0.35">
      <c r="A666" s="111" t="s">
        <v>30431</v>
      </c>
      <c r="B666" s="37" t="s">
        <v>25869</v>
      </c>
      <c r="C666" s="40" t="s">
        <v>28654</v>
      </c>
      <c r="D666" s="38" t="s">
        <v>25662</v>
      </c>
      <c r="E666" s="42" t="s">
        <v>858</v>
      </c>
      <c r="F666" s="35" t="s">
        <v>42</v>
      </c>
      <c r="G666" s="77" t="s">
        <v>27935</v>
      </c>
      <c r="H666" s="78" t="s">
        <v>27936</v>
      </c>
      <c r="I666" s="78" t="s">
        <v>27960</v>
      </c>
      <c r="J666" s="78" t="s">
        <v>28610</v>
      </c>
      <c r="K666" s="42" t="s">
        <v>27929</v>
      </c>
      <c r="L666" s="79" t="s">
        <v>233</v>
      </c>
      <c r="M666" s="80" t="s">
        <v>28611</v>
      </c>
      <c r="N666" s="81" t="s">
        <v>233</v>
      </c>
      <c r="O666" s="81" t="s">
        <v>233</v>
      </c>
      <c r="P666" s="80" t="s">
        <v>28600</v>
      </c>
      <c r="Q666" s="36" t="s">
        <v>25808</v>
      </c>
      <c r="R666" s="36" t="s">
        <v>233</v>
      </c>
      <c r="S666" s="36" t="s">
        <v>233</v>
      </c>
      <c r="T666" s="36" t="s">
        <v>24981</v>
      </c>
      <c r="U666" s="36" t="s">
        <v>28650</v>
      </c>
      <c r="V666" s="121" t="str">
        <f t="shared" si="10"/>
        <v>Orygen</v>
      </c>
    </row>
    <row r="667" spans="1:22" x14ac:dyDescent="0.35">
      <c r="A667" s="111" t="s">
        <v>30741</v>
      </c>
      <c r="B667" s="37" t="s">
        <v>25870</v>
      </c>
      <c r="C667" s="40" t="s">
        <v>28655</v>
      </c>
      <c r="D667" s="38" t="s">
        <v>25662</v>
      </c>
      <c r="E667" s="42" t="s">
        <v>858</v>
      </c>
      <c r="F667" s="35" t="s">
        <v>42</v>
      </c>
      <c r="G667" s="77" t="s">
        <v>27935</v>
      </c>
      <c r="H667" s="78" t="s">
        <v>27936</v>
      </c>
      <c r="I667" s="78" t="s">
        <v>27960</v>
      </c>
      <c r="J667" s="78" t="s">
        <v>28610</v>
      </c>
      <c r="K667" s="42" t="s">
        <v>27929</v>
      </c>
      <c r="L667" s="79" t="s">
        <v>233</v>
      </c>
      <c r="M667" s="80" t="s">
        <v>28611</v>
      </c>
      <c r="N667" s="81" t="s">
        <v>233</v>
      </c>
      <c r="O667" s="81" t="s">
        <v>233</v>
      </c>
      <c r="P667" s="80" t="s">
        <v>28600</v>
      </c>
      <c r="Q667" s="36" t="s">
        <v>25808</v>
      </c>
      <c r="R667" s="36" t="s">
        <v>233</v>
      </c>
      <c r="S667" s="36" t="s">
        <v>233</v>
      </c>
      <c r="T667" s="36" t="s">
        <v>24981</v>
      </c>
      <c r="U667" s="36" t="s">
        <v>28650</v>
      </c>
      <c r="V667" s="121" t="str">
        <f t="shared" si="10"/>
        <v>Orygen</v>
      </c>
    </row>
    <row r="668" spans="1:22" x14ac:dyDescent="0.35">
      <c r="A668" s="111" t="s">
        <v>30742</v>
      </c>
      <c r="B668" s="37" t="s">
        <v>25872</v>
      </c>
      <c r="C668" s="40" t="s">
        <v>28656</v>
      </c>
      <c r="D668" s="38" t="s">
        <v>25906</v>
      </c>
      <c r="E668" s="42" t="s">
        <v>858</v>
      </c>
      <c r="F668" s="35" t="s">
        <v>42</v>
      </c>
      <c r="G668" s="77" t="s">
        <v>27935</v>
      </c>
      <c r="H668" s="78" t="s">
        <v>27936</v>
      </c>
      <c r="I668" s="78" t="s">
        <v>27960</v>
      </c>
      <c r="J668" s="78" t="s">
        <v>28610</v>
      </c>
      <c r="K668" s="42" t="s">
        <v>27929</v>
      </c>
      <c r="L668" s="79" t="s">
        <v>233</v>
      </c>
      <c r="M668" s="80" t="s">
        <v>28611</v>
      </c>
      <c r="N668" s="81" t="s">
        <v>233</v>
      </c>
      <c r="O668" s="81" t="s">
        <v>233</v>
      </c>
      <c r="P668" s="80" t="s">
        <v>28600</v>
      </c>
      <c r="Q668" s="36" t="s">
        <v>25808</v>
      </c>
      <c r="R668" s="36" t="s">
        <v>233</v>
      </c>
      <c r="S668" s="36" t="s">
        <v>233</v>
      </c>
      <c r="T668" s="36" t="s">
        <v>24981</v>
      </c>
      <c r="U668" s="36" t="s">
        <v>28650</v>
      </c>
      <c r="V668" s="121" t="str">
        <f t="shared" si="10"/>
        <v xml:space="preserve">Duke Energy International Egenor </v>
      </c>
    </row>
    <row r="669" spans="1:22" x14ac:dyDescent="0.35">
      <c r="A669" s="111" t="s">
        <v>30431</v>
      </c>
      <c r="B669" s="37" t="s">
        <v>25873</v>
      </c>
      <c r="C669" s="40" t="s">
        <v>28657</v>
      </c>
      <c r="D669" s="38" t="s">
        <v>25906</v>
      </c>
      <c r="E669" s="42" t="s">
        <v>858</v>
      </c>
      <c r="F669" s="35" t="s">
        <v>42</v>
      </c>
      <c r="G669" s="77" t="s">
        <v>27935</v>
      </c>
      <c r="H669" s="78" t="s">
        <v>27936</v>
      </c>
      <c r="I669" s="78" t="s">
        <v>27960</v>
      </c>
      <c r="J669" s="78" t="s">
        <v>28610</v>
      </c>
      <c r="K669" s="42" t="s">
        <v>27929</v>
      </c>
      <c r="L669" s="79" t="s">
        <v>233</v>
      </c>
      <c r="M669" s="80" t="s">
        <v>28611</v>
      </c>
      <c r="N669" s="81" t="s">
        <v>233</v>
      </c>
      <c r="O669" s="81" t="s">
        <v>233</v>
      </c>
      <c r="P669" s="80" t="s">
        <v>28600</v>
      </c>
      <c r="Q669" s="36" t="s">
        <v>25808</v>
      </c>
      <c r="R669" s="36" t="s">
        <v>233</v>
      </c>
      <c r="S669" s="36" t="s">
        <v>233</v>
      </c>
      <c r="T669" s="36" t="s">
        <v>24981</v>
      </c>
      <c r="U669" s="36" t="s">
        <v>28650</v>
      </c>
      <c r="V669" s="121" t="str">
        <f t="shared" si="10"/>
        <v xml:space="preserve">Duke Energy International Egenor </v>
      </c>
    </row>
    <row r="670" spans="1:22" x14ac:dyDescent="0.35">
      <c r="A670" s="111" t="s">
        <v>30431</v>
      </c>
      <c r="B670" s="37" t="s">
        <v>25874</v>
      </c>
      <c r="C670" s="40" t="s">
        <v>28658</v>
      </c>
      <c r="D670" s="38" t="s">
        <v>25909</v>
      </c>
      <c r="E670" s="42" t="s">
        <v>858</v>
      </c>
      <c r="F670" s="35" t="s">
        <v>42</v>
      </c>
      <c r="G670" s="77" t="s">
        <v>27935</v>
      </c>
      <c r="H670" s="78" t="s">
        <v>27936</v>
      </c>
      <c r="I670" s="78" t="s">
        <v>27960</v>
      </c>
      <c r="J670" s="78" t="s">
        <v>28610</v>
      </c>
      <c r="K670" s="42" t="s">
        <v>27929</v>
      </c>
      <c r="L670" s="79" t="s">
        <v>233</v>
      </c>
      <c r="M670" s="80" t="s">
        <v>28611</v>
      </c>
      <c r="N670" s="81" t="s">
        <v>233</v>
      </c>
      <c r="O670" s="81" t="s">
        <v>233</v>
      </c>
      <c r="P670" s="80" t="s">
        <v>28600</v>
      </c>
      <c r="Q670" s="36" t="s">
        <v>25808</v>
      </c>
      <c r="R670" s="36" t="s">
        <v>233</v>
      </c>
      <c r="S670" s="36" t="s">
        <v>233</v>
      </c>
      <c r="T670" s="36" t="s">
        <v>24981</v>
      </c>
      <c r="U670" s="36" t="s">
        <v>28650</v>
      </c>
      <c r="V670" s="121" t="str">
        <f t="shared" si="10"/>
        <v xml:space="preserve">Consorcio Agua Azul </v>
      </c>
    </row>
    <row r="671" spans="1:22" x14ac:dyDescent="0.35">
      <c r="A671" s="111" t="s">
        <v>30431</v>
      </c>
      <c r="B671" s="37" t="s">
        <v>25875</v>
      </c>
      <c r="C671" s="40" t="s">
        <v>28659</v>
      </c>
      <c r="D671" s="38" t="s">
        <v>25909</v>
      </c>
      <c r="E671" s="42" t="s">
        <v>858</v>
      </c>
      <c r="F671" s="35" t="s">
        <v>42</v>
      </c>
      <c r="G671" s="77" t="s">
        <v>27935</v>
      </c>
      <c r="H671" s="78" t="s">
        <v>27936</v>
      </c>
      <c r="I671" s="78" t="s">
        <v>27960</v>
      </c>
      <c r="J671" s="78" t="s">
        <v>28610</v>
      </c>
      <c r="K671" s="42" t="s">
        <v>27929</v>
      </c>
      <c r="L671" s="79" t="s">
        <v>233</v>
      </c>
      <c r="M671" s="80" t="s">
        <v>28611</v>
      </c>
      <c r="N671" s="81" t="s">
        <v>233</v>
      </c>
      <c r="O671" s="81" t="s">
        <v>233</v>
      </c>
      <c r="P671" s="80" t="s">
        <v>28600</v>
      </c>
      <c r="Q671" s="36" t="s">
        <v>25808</v>
      </c>
      <c r="R671" s="36" t="s">
        <v>233</v>
      </c>
      <c r="S671" s="36" t="s">
        <v>233</v>
      </c>
      <c r="T671" s="36" t="s">
        <v>24981</v>
      </c>
      <c r="U671" s="36" t="s">
        <v>28650</v>
      </c>
      <c r="V671" s="121" t="str">
        <f t="shared" si="10"/>
        <v xml:space="preserve">Consorcio Agua Azul </v>
      </c>
    </row>
    <row r="672" spans="1:22" x14ac:dyDescent="0.35">
      <c r="A672" s="111" t="s">
        <v>30431</v>
      </c>
      <c r="B672" s="37" t="s">
        <v>25876</v>
      </c>
      <c r="C672" s="40" t="s">
        <v>28660</v>
      </c>
      <c r="D672" s="38" t="s">
        <v>25182</v>
      </c>
      <c r="E672" s="42" t="s">
        <v>858</v>
      </c>
      <c r="F672" s="35" t="s">
        <v>42</v>
      </c>
      <c r="G672" s="77" t="s">
        <v>27935</v>
      </c>
      <c r="H672" s="78" t="s">
        <v>27936</v>
      </c>
      <c r="I672" s="78" t="s">
        <v>27960</v>
      </c>
      <c r="J672" s="78" t="s">
        <v>28610</v>
      </c>
      <c r="K672" s="42" t="s">
        <v>27929</v>
      </c>
      <c r="L672" s="79" t="s">
        <v>233</v>
      </c>
      <c r="M672" s="80" t="s">
        <v>28611</v>
      </c>
      <c r="N672" s="81" t="s">
        <v>233</v>
      </c>
      <c r="O672" s="81" t="s">
        <v>233</v>
      </c>
      <c r="P672" s="80" t="s">
        <v>28600</v>
      </c>
      <c r="Q672" s="36" t="s">
        <v>25808</v>
      </c>
      <c r="R672" s="36" t="s">
        <v>233</v>
      </c>
      <c r="S672" s="36" t="s">
        <v>233</v>
      </c>
      <c r="T672" s="36" t="s">
        <v>24981</v>
      </c>
      <c r="U672" s="36" t="s">
        <v>28650</v>
      </c>
      <c r="V672" s="121" t="str">
        <f t="shared" si="10"/>
        <v xml:space="preserve">Red de Energía del Perú </v>
      </c>
    </row>
    <row r="673" spans="1:22" x14ac:dyDescent="0.35">
      <c r="A673" s="111" t="s">
        <v>30743</v>
      </c>
      <c r="B673" s="37" t="s">
        <v>25877</v>
      </c>
      <c r="C673" s="40" t="s">
        <v>28661</v>
      </c>
      <c r="D673" s="38" t="s">
        <v>25182</v>
      </c>
      <c r="E673" s="42" t="s">
        <v>858</v>
      </c>
      <c r="F673" s="35" t="s">
        <v>42</v>
      </c>
      <c r="G673" s="77" t="s">
        <v>27935</v>
      </c>
      <c r="H673" s="78" t="s">
        <v>27936</v>
      </c>
      <c r="I673" s="78" t="s">
        <v>27960</v>
      </c>
      <c r="J673" s="78" t="s">
        <v>28610</v>
      </c>
      <c r="K673" s="42" t="s">
        <v>27929</v>
      </c>
      <c r="L673" s="79" t="s">
        <v>233</v>
      </c>
      <c r="M673" s="80" t="s">
        <v>28611</v>
      </c>
      <c r="N673" s="81" t="s">
        <v>233</v>
      </c>
      <c r="O673" s="81" t="s">
        <v>233</v>
      </c>
      <c r="P673" s="80" t="s">
        <v>28600</v>
      </c>
      <c r="Q673" s="36" t="s">
        <v>25808</v>
      </c>
      <c r="R673" s="36" t="s">
        <v>233</v>
      </c>
      <c r="S673" s="36" t="s">
        <v>233</v>
      </c>
      <c r="T673" s="36" t="s">
        <v>24981</v>
      </c>
      <c r="U673" s="36" t="s">
        <v>28650</v>
      </c>
      <c r="V673" s="121" t="str">
        <f t="shared" si="10"/>
        <v xml:space="preserve">Red de Energía del Perú </v>
      </c>
    </row>
    <row r="674" spans="1:22" x14ac:dyDescent="0.35">
      <c r="A674" s="111" t="s">
        <v>30431</v>
      </c>
      <c r="B674" s="37" t="s">
        <v>25878</v>
      </c>
      <c r="C674" s="40" t="s">
        <v>28662</v>
      </c>
      <c r="D674" s="38" t="s">
        <v>25370</v>
      </c>
      <c r="E674" s="42" t="s">
        <v>858</v>
      </c>
      <c r="F674" s="35" t="s">
        <v>42</v>
      </c>
      <c r="G674" s="77" t="s">
        <v>27935</v>
      </c>
      <c r="H674" s="78" t="s">
        <v>27936</v>
      </c>
      <c r="I674" s="78" t="s">
        <v>27960</v>
      </c>
      <c r="J674" s="78" t="s">
        <v>28610</v>
      </c>
      <c r="K674" s="42" t="s">
        <v>27929</v>
      </c>
      <c r="L674" s="79" t="s">
        <v>233</v>
      </c>
      <c r="M674" s="80" t="s">
        <v>28611</v>
      </c>
      <c r="N674" s="81" t="s">
        <v>233</v>
      </c>
      <c r="O674" s="81" t="s">
        <v>233</v>
      </c>
      <c r="P674" s="80" t="s">
        <v>28600</v>
      </c>
      <c r="Q674" s="36" t="s">
        <v>25808</v>
      </c>
      <c r="R674" s="36" t="s">
        <v>233</v>
      </c>
      <c r="S674" s="36" t="s">
        <v>233</v>
      </c>
      <c r="T674" s="36" t="s">
        <v>24981</v>
      </c>
      <c r="U674" s="36" t="s">
        <v>28650</v>
      </c>
      <c r="V674" s="121" t="str">
        <f t="shared" si="10"/>
        <v>Leasing Total</v>
      </c>
    </row>
    <row r="675" spans="1:22" x14ac:dyDescent="0.35">
      <c r="A675" s="111" t="s">
        <v>30431</v>
      </c>
      <c r="B675" s="37" t="s">
        <v>25879</v>
      </c>
      <c r="C675" s="40" t="s">
        <v>28663</v>
      </c>
      <c r="D675" s="38" t="s">
        <v>25182</v>
      </c>
      <c r="E675" s="42" t="s">
        <v>858</v>
      </c>
      <c r="F675" s="35" t="s">
        <v>42</v>
      </c>
      <c r="G675" s="77" t="s">
        <v>27935</v>
      </c>
      <c r="H675" s="78" t="s">
        <v>27936</v>
      </c>
      <c r="I675" s="78" t="s">
        <v>27960</v>
      </c>
      <c r="J675" s="78" t="s">
        <v>28610</v>
      </c>
      <c r="K675" s="42" t="s">
        <v>27929</v>
      </c>
      <c r="L675" s="79" t="s">
        <v>233</v>
      </c>
      <c r="M675" s="80" t="s">
        <v>28611</v>
      </c>
      <c r="N675" s="81" t="s">
        <v>233</v>
      </c>
      <c r="O675" s="81" t="s">
        <v>233</v>
      </c>
      <c r="P675" s="80" t="s">
        <v>28600</v>
      </c>
      <c r="Q675" s="36" t="s">
        <v>25808</v>
      </c>
      <c r="R675" s="36" t="s">
        <v>233</v>
      </c>
      <c r="S675" s="36" t="s">
        <v>233</v>
      </c>
      <c r="T675" s="36" t="s">
        <v>24981</v>
      </c>
      <c r="U675" s="36" t="s">
        <v>28650</v>
      </c>
      <c r="V675" s="121" t="str">
        <f t="shared" si="10"/>
        <v xml:space="preserve">Red de Energía del Perú </v>
      </c>
    </row>
    <row r="676" spans="1:22" x14ac:dyDescent="0.35">
      <c r="A676" s="111" t="s">
        <v>30744</v>
      </c>
      <c r="B676" s="37" t="s">
        <v>25880</v>
      </c>
      <c r="C676" s="40" t="s">
        <v>28664</v>
      </c>
      <c r="D676" s="38" t="s">
        <v>25182</v>
      </c>
      <c r="E676" s="42" t="s">
        <v>858</v>
      </c>
      <c r="F676" s="35" t="s">
        <v>42</v>
      </c>
      <c r="G676" s="77" t="s">
        <v>27935</v>
      </c>
      <c r="H676" s="78" t="s">
        <v>27936</v>
      </c>
      <c r="I676" s="78" t="s">
        <v>27960</v>
      </c>
      <c r="J676" s="78" t="s">
        <v>28610</v>
      </c>
      <c r="K676" s="42" t="s">
        <v>27929</v>
      </c>
      <c r="L676" s="79" t="s">
        <v>233</v>
      </c>
      <c r="M676" s="80" t="s">
        <v>28611</v>
      </c>
      <c r="N676" s="81" t="s">
        <v>233</v>
      </c>
      <c r="O676" s="81" t="s">
        <v>233</v>
      </c>
      <c r="P676" s="80" t="s">
        <v>28600</v>
      </c>
      <c r="Q676" s="36" t="s">
        <v>25808</v>
      </c>
      <c r="R676" s="36" t="s">
        <v>233</v>
      </c>
      <c r="S676" s="36" t="s">
        <v>233</v>
      </c>
      <c r="T676" s="36" t="s">
        <v>24981</v>
      </c>
      <c r="U676" s="36" t="s">
        <v>28650</v>
      </c>
      <c r="V676" s="121" t="str">
        <f t="shared" si="10"/>
        <v xml:space="preserve">Red de Energía del Perú </v>
      </c>
    </row>
    <row r="677" spans="1:22" x14ac:dyDescent="0.35">
      <c r="A677" s="111" t="s">
        <v>99</v>
      </c>
      <c r="B677" s="42" t="s">
        <v>121</v>
      </c>
      <c r="C677" s="82" t="s">
        <v>344</v>
      </c>
      <c r="D677" s="38" t="s">
        <v>962</v>
      </c>
      <c r="E677" s="42" t="s">
        <v>858</v>
      </c>
      <c r="F677" s="35" t="s">
        <v>42</v>
      </c>
      <c r="G677" s="77" t="s">
        <v>27935</v>
      </c>
      <c r="H677" s="78" t="s">
        <v>27936</v>
      </c>
      <c r="I677" s="78" t="s">
        <v>27960</v>
      </c>
      <c r="J677" s="78" t="s">
        <v>28610</v>
      </c>
      <c r="K677" s="42" t="s">
        <v>27929</v>
      </c>
      <c r="L677" s="79" t="s">
        <v>233</v>
      </c>
      <c r="M677" s="80" t="s">
        <v>28611</v>
      </c>
      <c r="N677" s="81" t="s">
        <v>233</v>
      </c>
      <c r="O677" s="81">
        <v>1</v>
      </c>
      <c r="P677" s="80" t="s">
        <v>28600</v>
      </c>
      <c r="Q677" s="36" t="s">
        <v>25808</v>
      </c>
      <c r="R677" s="36" t="s">
        <v>233</v>
      </c>
      <c r="S677" s="36" t="s">
        <v>233</v>
      </c>
      <c r="T677" s="36" t="s">
        <v>24981</v>
      </c>
      <c r="U677" s="36" t="s">
        <v>28650</v>
      </c>
      <c r="V677" s="121" t="str">
        <f t="shared" si="10"/>
        <v>Inversiones Nacionales de Turismo</v>
      </c>
    </row>
    <row r="678" spans="1:22" x14ac:dyDescent="0.35">
      <c r="A678" s="111" t="s">
        <v>30431</v>
      </c>
      <c r="B678" s="37" t="s">
        <v>25882</v>
      </c>
      <c r="C678" s="40" t="s">
        <v>28665</v>
      </c>
      <c r="D678" s="38" t="s">
        <v>25182</v>
      </c>
      <c r="E678" s="42" t="s">
        <v>858</v>
      </c>
      <c r="F678" s="35" t="s">
        <v>42</v>
      </c>
      <c r="G678" s="77" t="s">
        <v>27935</v>
      </c>
      <c r="H678" s="78" t="s">
        <v>27936</v>
      </c>
      <c r="I678" s="78" t="s">
        <v>27960</v>
      </c>
      <c r="J678" s="78" t="s">
        <v>28610</v>
      </c>
      <c r="K678" s="42" t="s">
        <v>27929</v>
      </c>
      <c r="L678" s="79" t="s">
        <v>233</v>
      </c>
      <c r="M678" s="80" t="s">
        <v>28611</v>
      </c>
      <c r="N678" s="81" t="s">
        <v>233</v>
      </c>
      <c r="O678" s="81" t="s">
        <v>233</v>
      </c>
      <c r="P678" s="80" t="s">
        <v>28600</v>
      </c>
      <c r="Q678" s="36" t="s">
        <v>25808</v>
      </c>
      <c r="R678" s="36" t="s">
        <v>233</v>
      </c>
      <c r="S678" s="36" t="s">
        <v>233</v>
      </c>
      <c r="T678" s="36" t="s">
        <v>24981</v>
      </c>
      <c r="U678" s="36" t="s">
        <v>28650</v>
      </c>
      <c r="V678" s="121" t="str">
        <f t="shared" si="10"/>
        <v xml:space="preserve">Red de Energía del Perú </v>
      </c>
    </row>
    <row r="679" spans="1:22" x14ac:dyDescent="0.35">
      <c r="A679" s="111" t="s">
        <v>30745</v>
      </c>
      <c r="B679" s="37" t="s">
        <v>25883</v>
      </c>
      <c r="C679" s="40" t="s">
        <v>28666</v>
      </c>
      <c r="D679" s="38" t="s">
        <v>25182</v>
      </c>
      <c r="E679" s="42" t="s">
        <v>858</v>
      </c>
      <c r="F679" s="35" t="s">
        <v>42</v>
      </c>
      <c r="G679" s="77" t="s">
        <v>27935</v>
      </c>
      <c r="H679" s="78" t="s">
        <v>27936</v>
      </c>
      <c r="I679" s="78" t="s">
        <v>27960</v>
      </c>
      <c r="J679" s="78" t="s">
        <v>28610</v>
      </c>
      <c r="K679" s="42" t="s">
        <v>27929</v>
      </c>
      <c r="L679" s="79" t="s">
        <v>233</v>
      </c>
      <c r="M679" s="80" t="s">
        <v>28611</v>
      </c>
      <c r="N679" s="81" t="s">
        <v>233</v>
      </c>
      <c r="O679" s="81" t="s">
        <v>233</v>
      </c>
      <c r="P679" s="80" t="s">
        <v>28600</v>
      </c>
      <c r="Q679" s="36" t="s">
        <v>25808</v>
      </c>
      <c r="R679" s="36" t="s">
        <v>233</v>
      </c>
      <c r="S679" s="36" t="s">
        <v>233</v>
      </c>
      <c r="T679" s="36" t="s">
        <v>24981</v>
      </c>
      <c r="U679" s="36" t="s">
        <v>28650</v>
      </c>
      <c r="V679" s="121" t="str">
        <f t="shared" si="10"/>
        <v xml:space="preserve">Red de Energía del Perú </v>
      </c>
    </row>
    <row r="680" spans="1:22" x14ac:dyDescent="0.35">
      <c r="A680" s="111" t="s">
        <v>30431</v>
      </c>
      <c r="B680" s="37" t="s">
        <v>25884</v>
      </c>
      <c r="C680" s="40" t="s">
        <v>28667</v>
      </c>
      <c r="D680" s="38" t="s">
        <v>28648</v>
      </c>
      <c r="E680" s="42" t="s">
        <v>858</v>
      </c>
      <c r="F680" s="35" t="s">
        <v>42</v>
      </c>
      <c r="G680" s="77" t="s">
        <v>27935</v>
      </c>
      <c r="H680" s="78" t="s">
        <v>27936</v>
      </c>
      <c r="I680" s="78" t="s">
        <v>27960</v>
      </c>
      <c r="J680" s="78" t="s">
        <v>28610</v>
      </c>
      <c r="K680" s="42" t="s">
        <v>27929</v>
      </c>
      <c r="L680" s="79" t="s">
        <v>233</v>
      </c>
      <c r="M680" s="80" t="s">
        <v>28611</v>
      </c>
      <c r="N680" s="81" t="s">
        <v>233</v>
      </c>
      <c r="O680" s="81" t="s">
        <v>233</v>
      </c>
      <c r="P680" s="80" t="s">
        <v>28600</v>
      </c>
      <c r="Q680" s="36" t="s">
        <v>25808</v>
      </c>
      <c r="R680" s="36" t="s">
        <v>233</v>
      </c>
      <c r="S680" s="36" t="s">
        <v>233</v>
      </c>
      <c r="T680" s="36" t="s">
        <v>24981</v>
      </c>
      <c r="U680" s="36" t="s">
        <v>28650</v>
      </c>
      <c r="V680" s="121" t="str">
        <f t="shared" si="10"/>
        <v>Engie</v>
      </c>
    </row>
    <row r="681" spans="1:22" x14ac:dyDescent="0.35">
      <c r="A681" s="111" t="s">
        <v>30746</v>
      </c>
      <c r="B681" s="37" t="s">
        <v>25857</v>
      </c>
      <c r="C681" s="40" t="s">
        <v>28668</v>
      </c>
      <c r="D681" s="38" t="s">
        <v>25000</v>
      </c>
      <c r="E681" s="42" t="s">
        <v>858</v>
      </c>
      <c r="F681" s="35" t="s">
        <v>42</v>
      </c>
      <c r="G681" s="77" t="s">
        <v>27935</v>
      </c>
      <c r="H681" s="78" t="s">
        <v>27936</v>
      </c>
      <c r="I681" s="78" t="s">
        <v>27960</v>
      </c>
      <c r="J681" s="78" t="s">
        <v>28610</v>
      </c>
      <c r="K681" s="42" t="s">
        <v>27929</v>
      </c>
      <c r="L681" s="79" t="s">
        <v>233</v>
      </c>
      <c r="M681" s="80" t="s">
        <v>28611</v>
      </c>
      <c r="N681" s="81" t="s">
        <v>233</v>
      </c>
      <c r="O681" s="81" t="s">
        <v>233</v>
      </c>
      <c r="P681" s="80" t="s">
        <v>28600</v>
      </c>
      <c r="Q681" s="36" t="s">
        <v>25808</v>
      </c>
      <c r="R681" s="36" t="s">
        <v>233</v>
      </c>
      <c r="S681" s="36" t="s">
        <v>233</v>
      </c>
      <c r="T681" s="36" t="s">
        <v>24981</v>
      </c>
      <c r="U681" s="36" t="s">
        <v>28650</v>
      </c>
      <c r="V681" s="121" t="str">
        <f t="shared" si="10"/>
        <v>Interseguro</v>
      </c>
    </row>
    <row r="682" spans="1:22" x14ac:dyDescent="0.35">
      <c r="A682" s="111" t="s">
        <v>30747</v>
      </c>
      <c r="B682" s="37" t="s">
        <v>25886</v>
      </c>
      <c r="C682" s="40" t="s">
        <v>28669</v>
      </c>
      <c r="D682" s="38" t="s">
        <v>957</v>
      </c>
      <c r="E682" s="42" t="s">
        <v>858</v>
      </c>
      <c r="F682" s="35" t="s">
        <v>42</v>
      </c>
      <c r="G682" s="77" t="s">
        <v>27935</v>
      </c>
      <c r="H682" s="78" t="s">
        <v>27936</v>
      </c>
      <c r="I682" s="78" t="s">
        <v>27960</v>
      </c>
      <c r="J682" s="78" t="s">
        <v>28610</v>
      </c>
      <c r="K682" s="42" t="s">
        <v>27929</v>
      </c>
      <c r="L682" s="79" t="s">
        <v>233</v>
      </c>
      <c r="M682" s="80" t="s">
        <v>28611</v>
      </c>
      <c r="N682" s="81" t="s">
        <v>233</v>
      </c>
      <c r="O682" s="81" t="s">
        <v>233</v>
      </c>
      <c r="P682" s="80" t="s">
        <v>28600</v>
      </c>
      <c r="Q682" s="36" t="s">
        <v>25808</v>
      </c>
      <c r="R682" s="36" t="s">
        <v>233</v>
      </c>
      <c r="S682" s="36" t="s">
        <v>233</v>
      </c>
      <c r="T682" s="36" t="s">
        <v>24981</v>
      </c>
      <c r="U682" s="36" t="s">
        <v>28650</v>
      </c>
      <c r="V682" s="121" t="str">
        <f t="shared" si="10"/>
        <v xml:space="preserve">Conc. Trasvase Olmos </v>
      </c>
    </row>
    <row r="683" spans="1:22" x14ac:dyDescent="0.35">
      <c r="A683" s="111" t="s">
        <v>30748</v>
      </c>
      <c r="B683" s="37" t="s">
        <v>25887</v>
      </c>
      <c r="C683" s="40" t="s">
        <v>28670</v>
      </c>
      <c r="D683" s="38" t="s">
        <v>957</v>
      </c>
      <c r="E683" s="42" t="s">
        <v>858</v>
      </c>
      <c r="F683" s="35" t="s">
        <v>42</v>
      </c>
      <c r="G683" s="77" t="s">
        <v>27935</v>
      </c>
      <c r="H683" s="78" t="s">
        <v>27936</v>
      </c>
      <c r="I683" s="78" t="s">
        <v>27960</v>
      </c>
      <c r="J683" s="78" t="s">
        <v>28610</v>
      </c>
      <c r="K683" s="42" t="s">
        <v>27929</v>
      </c>
      <c r="L683" s="79" t="s">
        <v>233</v>
      </c>
      <c r="M683" s="80" t="s">
        <v>28611</v>
      </c>
      <c r="N683" s="81" t="s">
        <v>233</v>
      </c>
      <c r="O683" s="81" t="s">
        <v>233</v>
      </c>
      <c r="P683" s="80" t="s">
        <v>28600</v>
      </c>
      <c r="Q683" s="36" t="s">
        <v>25808</v>
      </c>
      <c r="R683" s="36" t="s">
        <v>233</v>
      </c>
      <c r="S683" s="36" t="s">
        <v>233</v>
      </c>
      <c r="T683" s="36" t="s">
        <v>24981</v>
      </c>
      <c r="U683" s="36" t="s">
        <v>28650</v>
      </c>
      <c r="V683" s="121" t="str">
        <f t="shared" si="10"/>
        <v xml:space="preserve">Conc. Trasvase Olmos </v>
      </c>
    </row>
    <row r="684" spans="1:22" x14ac:dyDescent="0.35">
      <c r="A684" s="111" t="s">
        <v>30431</v>
      </c>
      <c r="B684" s="37" t="s">
        <v>25888</v>
      </c>
      <c r="C684" s="40" t="s">
        <v>28671</v>
      </c>
      <c r="D684" s="38" t="s">
        <v>25209</v>
      </c>
      <c r="E684" s="42" t="s">
        <v>858</v>
      </c>
      <c r="F684" s="35" t="s">
        <v>42</v>
      </c>
      <c r="G684" s="77" t="s">
        <v>27935</v>
      </c>
      <c r="H684" s="78" t="s">
        <v>27936</v>
      </c>
      <c r="I684" s="78" t="s">
        <v>27960</v>
      </c>
      <c r="J684" s="78" t="s">
        <v>28610</v>
      </c>
      <c r="K684" s="42" t="s">
        <v>27929</v>
      </c>
      <c r="L684" s="79" t="s">
        <v>233</v>
      </c>
      <c r="M684" s="80" t="s">
        <v>28611</v>
      </c>
      <c r="N684" s="81" t="s">
        <v>233</v>
      </c>
      <c r="O684" s="81" t="s">
        <v>233</v>
      </c>
      <c r="P684" s="80" t="s">
        <v>28600</v>
      </c>
      <c r="Q684" s="36" t="s">
        <v>25808</v>
      </c>
      <c r="R684" s="36" t="s">
        <v>233</v>
      </c>
      <c r="S684" s="36" t="s">
        <v>233</v>
      </c>
      <c r="T684" s="36" t="s">
        <v>24981</v>
      </c>
      <c r="U684" s="36" t="s">
        <v>28650</v>
      </c>
      <c r="V684" s="121" t="str">
        <f t="shared" si="10"/>
        <v xml:space="preserve">Pluspetrol Camisea </v>
      </c>
    </row>
    <row r="685" spans="1:22" x14ac:dyDescent="0.35">
      <c r="A685" s="111" t="s">
        <v>30431</v>
      </c>
      <c r="B685" s="37" t="s">
        <v>25890</v>
      </c>
      <c r="C685" s="40" t="s">
        <v>28672</v>
      </c>
      <c r="D685" s="38" t="s">
        <v>25209</v>
      </c>
      <c r="E685" s="42" t="s">
        <v>858</v>
      </c>
      <c r="F685" s="35" t="s">
        <v>42</v>
      </c>
      <c r="G685" s="77" t="s">
        <v>27935</v>
      </c>
      <c r="H685" s="78" t="s">
        <v>27936</v>
      </c>
      <c r="I685" s="78" t="s">
        <v>27960</v>
      </c>
      <c r="J685" s="78" t="s">
        <v>28610</v>
      </c>
      <c r="K685" s="42" t="s">
        <v>27929</v>
      </c>
      <c r="L685" s="79" t="s">
        <v>233</v>
      </c>
      <c r="M685" s="80" t="s">
        <v>28611</v>
      </c>
      <c r="N685" s="81" t="s">
        <v>233</v>
      </c>
      <c r="O685" s="81" t="s">
        <v>233</v>
      </c>
      <c r="P685" s="80" t="s">
        <v>28600</v>
      </c>
      <c r="Q685" s="36" t="s">
        <v>25808</v>
      </c>
      <c r="R685" s="36" t="s">
        <v>233</v>
      </c>
      <c r="S685" s="36" t="s">
        <v>233</v>
      </c>
      <c r="T685" s="36" t="s">
        <v>24981</v>
      </c>
      <c r="U685" s="36" t="s">
        <v>28650</v>
      </c>
      <c r="V685" s="121" t="str">
        <f t="shared" si="10"/>
        <v xml:space="preserve">Pluspetrol Camisea </v>
      </c>
    </row>
    <row r="686" spans="1:22" x14ac:dyDescent="0.35">
      <c r="A686" s="111" t="s">
        <v>30431</v>
      </c>
      <c r="B686" s="37" t="s">
        <v>25891</v>
      </c>
      <c r="C686" s="40" t="s">
        <v>28673</v>
      </c>
      <c r="D686" s="38" t="s">
        <v>25925</v>
      </c>
      <c r="E686" s="42" t="s">
        <v>858</v>
      </c>
      <c r="F686" s="35" t="s">
        <v>42</v>
      </c>
      <c r="G686" s="77" t="s">
        <v>27935</v>
      </c>
      <c r="H686" s="78" t="s">
        <v>27936</v>
      </c>
      <c r="I686" s="78" t="s">
        <v>27960</v>
      </c>
      <c r="J686" s="78" t="s">
        <v>28610</v>
      </c>
      <c r="K686" s="42" t="s">
        <v>27929</v>
      </c>
      <c r="L686" s="79" t="s">
        <v>233</v>
      </c>
      <c r="M686" s="80" t="s">
        <v>28611</v>
      </c>
      <c r="N686" s="81" t="s">
        <v>233</v>
      </c>
      <c r="O686" s="81" t="s">
        <v>233</v>
      </c>
      <c r="P686" s="80" t="s">
        <v>28600</v>
      </c>
      <c r="Q686" s="36" t="s">
        <v>25808</v>
      </c>
      <c r="R686" s="36" t="s">
        <v>233</v>
      </c>
      <c r="S686" s="36" t="s">
        <v>233</v>
      </c>
      <c r="T686" s="36" t="s">
        <v>24981</v>
      </c>
      <c r="U686" s="36" t="s">
        <v>28650</v>
      </c>
      <c r="V686" s="121" t="str">
        <f t="shared" si="10"/>
        <v>Kallpa Generación S.A</v>
      </c>
    </row>
    <row r="687" spans="1:22" x14ac:dyDescent="0.35">
      <c r="A687" s="111" t="s">
        <v>30431</v>
      </c>
      <c r="B687" s="37" t="s">
        <v>25892</v>
      </c>
      <c r="C687" s="40" t="s">
        <v>28674</v>
      </c>
      <c r="D687" s="38" t="s">
        <v>25207</v>
      </c>
      <c r="E687" s="42" t="s">
        <v>858</v>
      </c>
      <c r="F687" s="35" t="s">
        <v>42</v>
      </c>
      <c r="G687" s="77" t="s">
        <v>27935</v>
      </c>
      <c r="H687" s="78" t="s">
        <v>27936</v>
      </c>
      <c r="I687" s="78" t="s">
        <v>27960</v>
      </c>
      <c r="J687" s="78" t="s">
        <v>28610</v>
      </c>
      <c r="K687" s="42" t="s">
        <v>27929</v>
      </c>
      <c r="L687" s="79" t="s">
        <v>233</v>
      </c>
      <c r="M687" s="80" t="s">
        <v>28611</v>
      </c>
      <c r="N687" s="81" t="s">
        <v>233</v>
      </c>
      <c r="O687" s="81" t="s">
        <v>233</v>
      </c>
      <c r="P687" s="80" t="s">
        <v>28600</v>
      </c>
      <c r="Q687" s="36" t="s">
        <v>25808</v>
      </c>
      <c r="R687" s="36" t="s">
        <v>233</v>
      </c>
      <c r="S687" s="36" t="s">
        <v>233</v>
      </c>
      <c r="T687" s="36" t="s">
        <v>24981</v>
      </c>
      <c r="U687" s="36" t="s">
        <v>28650</v>
      </c>
      <c r="V687" s="121" t="str">
        <f t="shared" si="10"/>
        <v>Pluspetrol Lote 56</v>
      </c>
    </row>
    <row r="688" spans="1:22" x14ac:dyDescent="0.35">
      <c r="A688" s="111" t="s">
        <v>30431</v>
      </c>
      <c r="B688" s="37" t="s">
        <v>25893</v>
      </c>
      <c r="C688" s="40" t="s">
        <v>28675</v>
      </c>
      <c r="D688" s="38" t="s">
        <v>25207</v>
      </c>
      <c r="E688" s="42" t="s">
        <v>858</v>
      </c>
      <c r="F688" s="35" t="s">
        <v>42</v>
      </c>
      <c r="G688" s="77" t="s">
        <v>27935</v>
      </c>
      <c r="H688" s="78" t="s">
        <v>27936</v>
      </c>
      <c r="I688" s="78" t="s">
        <v>27960</v>
      </c>
      <c r="J688" s="78" t="s">
        <v>28610</v>
      </c>
      <c r="K688" s="42" t="s">
        <v>27929</v>
      </c>
      <c r="L688" s="79" t="s">
        <v>233</v>
      </c>
      <c r="M688" s="80" t="s">
        <v>28611</v>
      </c>
      <c r="N688" s="81" t="s">
        <v>233</v>
      </c>
      <c r="O688" s="81" t="s">
        <v>233</v>
      </c>
      <c r="P688" s="80" t="s">
        <v>28600</v>
      </c>
      <c r="Q688" s="36" t="s">
        <v>25808</v>
      </c>
      <c r="R688" s="36" t="s">
        <v>233</v>
      </c>
      <c r="S688" s="36" t="s">
        <v>233</v>
      </c>
      <c r="T688" s="36" t="s">
        <v>24981</v>
      </c>
      <c r="U688" s="36" t="s">
        <v>28650</v>
      </c>
      <c r="V688" s="121" t="str">
        <f t="shared" si="10"/>
        <v>Pluspetrol Lote 56</v>
      </c>
    </row>
    <row r="689" spans="1:22" x14ac:dyDescent="0.35">
      <c r="A689" s="111" t="s">
        <v>30431</v>
      </c>
      <c r="B689" s="37" t="s">
        <v>25894</v>
      </c>
      <c r="C689" s="40" t="s">
        <v>28676</v>
      </c>
      <c r="D689" s="38" t="s">
        <v>25929</v>
      </c>
      <c r="E689" s="42" t="s">
        <v>858</v>
      </c>
      <c r="F689" s="35" t="s">
        <v>42</v>
      </c>
      <c r="G689" s="77" t="s">
        <v>27935</v>
      </c>
      <c r="H689" s="78" t="s">
        <v>27936</v>
      </c>
      <c r="I689" s="78" t="s">
        <v>27960</v>
      </c>
      <c r="J689" s="78" t="s">
        <v>28610</v>
      </c>
      <c r="K689" s="42" t="s">
        <v>27929</v>
      </c>
      <c r="L689" s="79" t="s">
        <v>233</v>
      </c>
      <c r="M689" s="80" t="s">
        <v>28611</v>
      </c>
      <c r="N689" s="81" t="s">
        <v>233</v>
      </c>
      <c r="O689" s="81" t="s">
        <v>233</v>
      </c>
      <c r="P689" s="80" t="s">
        <v>28600</v>
      </c>
      <c r="Q689" s="36" t="s">
        <v>25808</v>
      </c>
      <c r="R689" s="36" t="s">
        <v>233</v>
      </c>
      <c r="S689" s="36" t="s">
        <v>233</v>
      </c>
      <c r="T689" s="36" t="s">
        <v>24981</v>
      </c>
      <c r="U689" s="36" t="s">
        <v>28650</v>
      </c>
      <c r="V689" s="121" t="str">
        <f t="shared" si="10"/>
        <v>Ferreycorp</v>
      </c>
    </row>
    <row r="690" spans="1:22" x14ac:dyDescent="0.35">
      <c r="A690" s="111" t="s">
        <v>30431</v>
      </c>
      <c r="B690" s="37" t="s">
        <v>25895</v>
      </c>
      <c r="C690" s="40" t="s">
        <v>28677</v>
      </c>
      <c r="D690" s="38" t="s">
        <v>25929</v>
      </c>
      <c r="E690" s="42" t="s">
        <v>858</v>
      </c>
      <c r="F690" s="35" t="s">
        <v>42</v>
      </c>
      <c r="G690" s="77" t="s">
        <v>27935</v>
      </c>
      <c r="H690" s="78" t="s">
        <v>27936</v>
      </c>
      <c r="I690" s="78" t="s">
        <v>27960</v>
      </c>
      <c r="J690" s="78" t="s">
        <v>28610</v>
      </c>
      <c r="K690" s="42" t="s">
        <v>27929</v>
      </c>
      <c r="L690" s="79" t="s">
        <v>233</v>
      </c>
      <c r="M690" s="80" t="s">
        <v>28611</v>
      </c>
      <c r="N690" s="81" t="s">
        <v>233</v>
      </c>
      <c r="O690" s="81" t="s">
        <v>233</v>
      </c>
      <c r="P690" s="80" t="s">
        <v>28600</v>
      </c>
      <c r="Q690" s="36" t="s">
        <v>25808</v>
      </c>
      <c r="R690" s="36" t="s">
        <v>233</v>
      </c>
      <c r="S690" s="36" t="s">
        <v>233</v>
      </c>
      <c r="T690" s="36" t="s">
        <v>24981</v>
      </c>
      <c r="U690" s="36" t="s">
        <v>28650</v>
      </c>
      <c r="V690" s="121" t="str">
        <f t="shared" si="10"/>
        <v>Ferreycorp</v>
      </c>
    </row>
    <row r="691" spans="1:22" x14ac:dyDescent="0.35">
      <c r="A691" s="111" t="s">
        <v>30749</v>
      </c>
      <c r="B691" s="37" t="s">
        <v>25859</v>
      </c>
      <c r="C691" s="40" t="s">
        <v>28678</v>
      </c>
      <c r="D691" s="38" t="s">
        <v>25000</v>
      </c>
      <c r="E691" s="42" t="s">
        <v>858</v>
      </c>
      <c r="F691" s="35" t="s">
        <v>42</v>
      </c>
      <c r="G691" s="77" t="s">
        <v>27935</v>
      </c>
      <c r="H691" s="78" t="s">
        <v>27936</v>
      </c>
      <c r="I691" s="78" t="s">
        <v>27960</v>
      </c>
      <c r="J691" s="78" t="s">
        <v>28610</v>
      </c>
      <c r="K691" s="42" t="s">
        <v>27929</v>
      </c>
      <c r="L691" s="79" t="s">
        <v>233</v>
      </c>
      <c r="M691" s="80" t="s">
        <v>28611</v>
      </c>
      <c r="N691" s="81" t="s">
        <v>233</v>
      </c>
      <c r="O691" s="81" t="s">
        <v>233</v>
      </c>
      <c r="P691" s="80" t="s">
        <v>28600</v>
      </c>
      <c r="Q691" s="36" t="s">
        <v>25808</v>
      </c>
      <c r="R691" s="36" t="s">
        <v>233</v>
      </c>
      <c r="S691" s="36" t="s">
        <v>233</v>
      </c>
      <c r="T691" s="36" t="s">
        <v>24981</v>
      </c>
      <c r="U691" s="36" t="s">
        <v>28650</v>
      </c>
      <c r="V691" s="121" t="str">
        <f t="shared" si="10"/>
        <v>Interseguro</v>
      </c>
    </row>
    <row r="692" spans="1:22" x14ac:dyDescent="0.35">
      <c r="A692" s="111" t="s">
        <v>30750</v>
      </c>
      <c r="B692" s="37" t="s">
        <v>25852</v>
      </c>
      <c r="C692" s="40" t="s">
        <v>28679</v>
      </c>
      <c r="D692" s="38" t="s">
        <v>25000</v>
      </c>
      <c r="E692" s="42" t="s">
        <v>858</v>
      </c>
      <c r="F692" s="35" t="s">
        <v>42</v>
      </c>
      <c r="G692" s="77" t="s">
        <v>27935</v>
      </c>
      <c r="H692" s="78" t="s">
        <v>27936</v>
      </c>
      <c r="I692" s="78" t="s">
        <v>27960</v>
      </c>
      <c r="J692" s="78" t="s">
        <v>28610</v>
      </c>
      <c r="K692" s="42" t="s">
        <v>27929</v>
      </c>
      <c r="L692" s="79" t="s">
        <v>233</v>
      </c>
      <c r="M692" s="80" t="s">
        <v>28611</v>
      </c>
      <c r="N692" s="81" t="s">
        <v>233</v>
      </c>
      <c r="O692" s="81">
        <v>1</v>
      </c>
      <c r="P692" s="80" t="s">
        <v>28600</v>
      </c>
      <c r="Q692" s="36" t="s">
        <v>25808</v>
      </c>
      <c r="R692" s="36" t="s">
        <v>233</v>
      </c>
      <c r="S692" s="36" t="s">
        <v>233</v>
      </c>
      <c r="T692" s="36" t="s">
        <v>24981</v>
      </c>
      <c r="U692" s="36" t="s">
        <v>28650</v>
      </c>
      <c r="V692" s="121" t="str">
        <f t="shared" si="10"/>
        <v>Interseguro</v>
      </c>
    </row>
    <row r="693" spans="1:22" x14ac:dyDescent="0.35">
      <c r="A693" s="111" t="s">
        <v>30431</v>
      </c>
      <c r="B693" s="37" t="s">
        <v>25897</v>
      </c>
      <c r="C693" s="40" t="s">
        <v>28680</v>
      </c>
      <c r="D693" s="38" t="s">
        <v>959</v>
      </c>
      <c r="E693" s="42" t="s">
        <v>858</v>
      </c>
      <c r="F693" s="35" t="s">
        <v>42</v>
      </c>
      <c r="G693" s="77" t="s">
        <v>27935</v>
      </c>
      <c r="H693" s="78" t="s">
        <v>27936</v>
      </c>
      <c r="I693" s="78" t="s">
        <v>27960</v>
      </c>
      <c r="J693" s="78" t="s">
        <v>28610</v>
      </c>
      <c r="K693" s="42" t="s">
        <v>27929</v>
      </c>
      <c r="L693" s="79" t="s">
        <v>233</v>
      </c>
      <c r="M693" s="80" t="s">
        <v>28611</v>
      </c>
      <c r="N693" s="81" t="s">
        <v>233</v>
      </c>
      <c r="O693" s="81" t="s">
        <v>233</v>
      </c>
      <c r="P693" s="80" t="s">
        <v>28600</v>
      </c>
      <c r="Q693" s="36" t="s">
        <v>25808</v>
      </c>
      <c r="R693" s="36" t="s">
        <v>233</v>
      </c>
      <c r="S693" s="36" t="s">
        <v>233</v>
      </c>
      <c r="T693" s="36" t="s">
        <v>24981</v>
      </c>
      <c r="U693" s="36" t="s">
        <v>28650</v>
      </c>
      <c r="V693" s="121" t="str">
        <f t="shared" si="10"/>
        <v>Telefónica</v>
      </c>
    </row>
    <row r="694" spans="1:22" x14ac:dyDescent="0.35">
      <c r="A694" s="111" t="s">
        <v>326</v>
      </c>
      <c r="B694" s="37" t="s">
        <v>325</v>
      </c>
      <c r="C694" s="40" t="s">
        <v>327</v>
      </c>
      <c r="D694" s="38" t="s">
        <v>22</v>
      </c>
      <c r="E694" s="42" t="s">
        <v>858</v>
      </c>
      <c r="F694" s="35" t="s">
        <v>42</v>
      </c>
      <c r="G694" s="77" t="s">
        <v>27935</v>
      </c>
      <c r="H694" s="78" t="s">
        <v>27936</v>
      </c>
      <c r="I694" s="78" t="s">
        <v>27960</v>
      </c>
      <c r="J694" s="78" t="s">
        <v>28610</v>
      </c>
      <c r="K694" s="42" t="s">
        <v>27929</v>
      </c>
      <c r="L694" s="79" t="s">
        <v>233</v>
      </c>
      <c r="M694" s="80" t="s">
        <v>28611</v>
      </c>
      <c r="N694" s="81" t="s">
        <v>233</v>
      </c>
      <c r="O694" s="81">
        <v>1</v>
      </c>
      <c r="P694" s="80" t="s">
        <v>28600</v>
      </c>
      <c r="Q694" s="36" t="s">
        <v>25808</v>
      </c>
      <c r="R694" s="36"/>
      <c r="S694" s="36" t="s">
        <v>233</v>
      </c>
      <c r="T694" s="36" t="s">
        <v>24981</v>
      </c>
      <c r="U694" s="36" t="s">
        <v>28650</v>
      </c>
      <c r="V694" s="121" t="str">
        <f t="shared" si="10"/>
        <v>Jockey Plaza</v>
      </c>
    </row>
    <row r="695" spans="1:22" x14ac:dyDescent="0.35">
      <c r="A695" s="111" t="s">
        <v>30431</v>
      </c>
      <c r="B695" s="37" t="s">
        <v>25899</v>
      </c>
      <c r="C695" s="40" t="s">
        <v>28681</v>
      </c>
      <c r="D695" s="38" t="s">
        <v>931</v>
      </c>
      <c r="E695" s="42" t="s">
        <v>858</v>
      </c>
      <c r="F695" s="35" t="s">
        <v>42</v>
      </c>
      <c r="G695" s="77" t="s">
        <v>27935</v>
      </c>
      <c r="H695" s="78" t="s">
        <v>27936</v>
      </c>
      <c r="I695" s="78" t="s">
        <v>27960</v>
      </c>
      <c r="J695" s="78" t="s">
        <v>28610</v>
      </c>
      <c r="K695" s="42" t="s">
        <v>27929</v>
      </c>
      <c r="L695" s="79" t="s">
        <v>233</v>
      </c>
      <c r="M695" s="80" t="s">
        <v>28611</v>
      </c>
      <c r="N695" s="81" t="s">
        <v>233</v>
      </c>
      <c r="O695" s="81" t="s">
        <v>233</v>
      </c>
      <c r="P695" s="80" t="s">
        <v>28600</v>
      </c>
      <c r="Q695" s="36" t="s">
        <v>25808</v>
      </c>
      <c r="R695" s="36" t="s">
        <v>233</v>
      </c>
      <c r="S695" s="36" t="s">
        <v>233</v>
      </c>
      <c r="T695" s="36" t="s">
        <v>24981</v>
      </c>
      <c r="U695" s="36" t="s">
        <v>28682</v>
      </c>
      <c r="V695" s="121" t="str">
        <f t="shared" si="10"/>
        <v>BBVA</v>
      </c>
    </row>
    <row r="696" spans="1:22" x14ac:dyDescent="0.35">
      <c r="A696" s="111" t="s">
        <v>30431</v>
      </c>
      <c r="B696" s="37" t="s">
        <v>25900</v>
      </c>
      <c r="C696" s="40" t="s">
        <v>28683</v>
      </c>
      <c r="D696" s="38" t="s">
        <v>25936</v>
      </c>
      <c r="E696" s="42" t="s">
        <v>858</v>
      </c>
      <c r="F696" s="35" t="s">
        <v>42</v>
      </c>
      <c r="G696" s="77" t="s">
        <v>27935</v>
      </c>
      <c r="H696" s="78" t="s">
        <v>27936</v>
      </c>
      <c r="I696" s="78" t="s">
        <v>27960</v>
      </c>
      <c r="J696" s="78" t="s">
        <v>28610</v>
      </c>
      <c r="K696" s="42" t="s">
        <v>27929</v>
      </c>
      <c r="L696" s="79" t="s">
        <v>233</v>
      </c>
      <c r="M696" s="80" t="s">
        <v>28611</v>
      </c>
      <c r="N696" s="81" t="s">
        <v>233</v>
      </c>
      <c r="O696" s="81" t="s">
        <v>233</v>
      </c>
      <c r="P696" s="80" t="s">
        <v>28600</v>
      </c>
      <c r="Q696" s="36" t="s">
        <v>25808</v>
      </c>
      <c r="R696" s="36" t="s">
        <v>233</v>
      </c>
      <c r="S696" s="36" t="s">
        <v>233</v>
      </c>
      <c r="T696" s="36" t="s">
        <v>24981</v>
      </c>
      <c r="U696" s="36" t="s">
        <v>28682</v>
      </c>
      <c r="V696" s="121" t="str">
        <f t="shared" si="10"/>
        <v>Banco Falabella</v>
      </c>
    </row>
    <row r="697" spans="1:22" x14ac:dyDescent="0.35">
      <c r="A697" s="111" t="s">
        <v>30431</v>
      </c>
      <c r="B697" s="37" t="s">
        <v>25901</v>
      </c>
      <c r="C697" s="40" t="s">
        <v>28684</v>
      </c>
      <c r="D697" s="38" t="s">
        <v>25370</v>
      </c>
      <c r="E697" s="42" t="s">
        <v>858</v>
      </c>
      <c r="F697" s="35" t="s">
        <v>42</v>
      </c>
      <c r="G697" s="77" t="s">
        <v>27935</v>
      </c>
      <c r="H697" s="78" t="s">
        <v>27936</v>
      </c>
      <c r="I697" s="78" t="s">
        <v>27960</v>
      </c>
      <c r="J697" s="78" t="s">
        <v>28610</v>
      </c>
      <c r="K697" s="42" t="s">
        <v>27929</v>
      </c>
      <c r="L697" s="79" t="s">
        <v>233</v>
      </c>
      <c r="M697" s="80" t="s">
        <v>28611</v>
      </c>
      <c r="N697" s="81" t="s">
        <v>233</v>
      </c>
      <c r="O697" s="81" t="s">
        <v>233</v>
      </c>
      <c r="P697" s="80" t="s">
        <v>28600</v>
      </c>
      <c r="Q697" s="36" t="s">
        <v>25808</v>
      </c>
      <c r="R697" s="36" t="s">
        <v>233</v>
      </c>
      <c r="S697" s="36" t="s">
        <v>233</v>
      </c>
      <c r="T697" s="36" t="s">
        <v>24981</v>
      </c>
      <c r="U697" s="36" t="s">
        <v>28685</v>
      </c>
      <c r="V697" s="121" t="str">
        <f t="shared" si="10"/>
        <v>Leasing Total</v>
      </c>
    </row>
    <row r="698" spans="1:22" x14ac:dyDescent="0.35">
      <c r="A698" s="111" t="s">
        <v>30431</v>
      </c>
      <c r="B698" s="37" t="s">
        <v>25903</v>
      </c>
      <c r="C698" s="40" t="s">
        <v>28686</v>
      </c>
      <c r="D698" s="38" t="s">
        <v>25695</v>
      </c>
      <c r="E698" s="42" t="s">
        <v>858</v>
      </c>
      <c r="F698" s="35" t="s">
        <v>42</v>
      </c>
      <c r="G698" s="77" t="s">
        <v>27935</v>
      </c>
      <c r="H698" s="78" t="s">
        <v>27936</v>
      </c>
      <c r="I698" s="78" t="s">
        <v>27960</v>
      </c>
      <c r="J698" s="78" t="s">
        <v>28610</v>
      </c>
      <c r="K698" s="42" t="s">
        <v>27929</v>
      </c>
      <c r="L698" s="79" t="s">
        <v>233</v>
      </c>
      <c r="M698" s="80" t="s">
        <v>28611</v>
      </c>
      <c r="N698" s="81" t="s">
        <v>233</v>
      </c>
      <c r="O698" s="81" t="s">
        <v>233</v>
      </c>
      <c r="P698" s="80" t="s">
        <v>28600</v>
      </c>
      <c r="Q698" s="36" t="s">
        <v>25808</v>
      </c>
      <c r="R698" s="36" t="s">
        <v>233</v>
      </c>
      <c r="S698" s="36" t="s">
        <v>233</v>
      </c>
      <c r="T698" s="36" t="s">
        <v>24981</v>
      </c>
      <c r="U698" s="36" t="s">
        <v>28685</v>
      </c>
      <c r="V698" s="121" t="str">
        <f t="shared" si="10"/>
        <v xml:space="preserve">Creditítulos Sociedad Titulizadora </v>
      </c>
    </row>
    <row r="699" spans="1:22" x14ac:dyDescent="0.35">
      <c r="A699" s="111" t="s">
        <v>30431</v>
      </c>
      <c r="B699" s="37" t="s">
        <v>25904</v>
      </c>
      <c r="C699" s="40" t="s">
        <v>28687</v>
      </c>
      <c r="D699" s="38" t="s">
        <v>25695</v>
      </c>
      <c r="E699" s="42" t="s">
        <v>858</v>
      </c>
      <c r="F699" s="35" t="s">
        <v>42</v>
      </c>
      <c r="G699" s="77" t="s">
        <v>27935</v>
      </c>
      <c r="H699" s="78" t="s">
        <v>27936</v>
      </c>
      <c r="I699" s="78" t="s">
        <v>27960</v>
      </c>
      <c r="J699" s="78" t="s">
        <v>28610</v>
      </c>
      <c r="K699" s="42" t="s">
        <v>27929</v>
      </c>
      <c r="L699" s="79" t="s">
        <v>233</v>
      </c>
      <c r="M699" s="80" t="s">
        <v>28611</v>
      </c>
      <c r="N699" s="81" t="s">
        <v>233</v>
      </c>
      <c r="O699" s="81" t="s">
        <v>233</v>
      </c>
      <c r="P699" s="80" t="s">
        <v>28600</v>
      </c>
      <c r="Q699" s="36" t="s">
        <v>25808</v>
      </c>
      <c r="R699" s="36" t="s">
        <v>233</v>
      </c>
      <c r="S699" s="36" t="s">
        <v>233</v>
      </c>
      <c r="T699" s="36" t="s">
        <v>24981</v>
      </c>
      <c r="U699" s="36" t="s">
        <v>28685</v>
      </c>
      <c r="V699" s="121" t="str">
        <f t="shared" si="10"/>
        <v xml:space="preserve">Creditítulos Sociedad Titulizadora </v>
      </c>
    </row>
    <row r="700" spans="1:22" x14ac:dyDescent="0.35">
      <c r="A700" s="111" t="s">
        <v>30431</v>
      </c>
      <c r="B700" s="37" t="s">
        <v>25905</v>
      </c>
      <c r="C700" s="40" t="s">
        <v>28688</v>
      </c>
      <c r="D700" s="38" t="s">
        <v>25695</v>
      </c>
      <c r="E700" s="42" t="s">
        <v>858</v>
      </c>
      <c r="F700" s="35" t="s">
        <v>42</v>
      </c>
      <c r="G700" s="77" t="s">
        <v>27935</v>
      </c>
      <c r="H700" s="78" t="s">
        <v>27936</v>
      </c>
      <c r="I700" s="78" t="s">
        <v>27960</v>
      </c>
      <c r="J700" s="78" t="s">
        <v>28610</v>
      </c>
      <c r="K700" s="42" t="s">
        <v>27929</v>
      </c>
      <c r="L700" s="79" t="s">
        <v>233</v>
      </c>
      <c r="M700" s="80" t="s">
        <v>28611</v>
      </c>
      <c r="N700" s="81" t="s">
        <v>233</v>
      </c>
      <c r="O700" s="81" t="s">
        <v>233</v>
      </c>
      <c r="P700" s="80" t="s">
        <v>28600</v>
      </c>
      <c r="Q700" s="36" t="s">
        <v>25808</v>
      </c>
      <c r="R700" s="36" t="s">
        <v>233</v>
      </c>
      <c r="S700" s="36" t="s">
        <v>233</v>
      </c>
      <c r="T700" s="36" t="s">
        <v>24981</v>
      </c>
      <c r="U700" s="36" t="s">
        <v>28685</v>
      </c>
      <c r="V700" s="121" t="str">
        <f t="shared" si="10"/>
        <v xml:space="preserve">Creditítulos Sociedad Titulizadora </v>
      </c>
    </row>
    <row r="701" spans="1:22" x14ac:dyDescent="0.35">
      <c r="A701" s="111" t="s">
        <v>30751</v>
      </c>
      <c r="B701" s="37" t="s">
        <v>25907</v>
      </c>
      <c r="C701" s="40" t="s">
        <v>28689</v>
      </c>
      <c r="D701" s="38" t="s">
        <v>25695</v>
      </c>
      <c r="E701" s="42" t="s">
        <v>858</v>
      </c>
      <c r="F701" s="35" t="s">
        <v>42</v>
      </c>
      <c r="G701" s="77" t="s">
        <v>27935</v>
      </c>
      <c r="H701" s="78" t="s">
        <v>27936</v>
      </c>
      <c r="I701" s="78" t="s">
        <v>27960</v>
      </c>
      <c r="J701" s="78" t="s">
        <v>28610</v>
      </c>
      <c r="K701" s="42" t="s">
        <v>27929</v>
      </c>
      <c r="L701" s="79" t="s">
        <v>233</v>
      </c>
      <c r="M701" s="80" t="s">
        <v>28611</v>
      </c>
      <c r="N701" s="81" t="s">
        <v>233</v>
      </c>
      <c r="O701" s="81" t="s">
        <v>233</v>
      </c>
      <c r="P701" s="80" t="s">
        <v>28600</v>
      </c>
      <c r="Q701" s="36" t="s">
        <v>25808</v>
      </c>
      <c r="R701" s="36" t="s">
        <v>233</v>
      </c>
      <c r="S701" s="36" t="s">
        <v>233</v>
      </c>
      <c r="T701" s="36" t="s">
        <v>24981</v>
      </c>
      <c r="U701" s="36" t="s">
        <v>28685</v>
      </c>
      <c r="V701" s="121" t="str">
        <f t="shared" si="10"/>
        <v xml:space="preserve">Creditítulos Sociedad Titulizadora </v>
      </c>
    </row>
    <row r="702" spans="1:22" x14ac:dyDescent="0.35">
      <c r="A702" s="111" t="s">
        <v>30431</v>
      </c>
      <c r="B702" s="37" t="s">
        <v>25908</v>
      </c>
      <c r="C702" s="40" t="s">
        <v>28690</v>
      </c>
      <c r="D702" s="38" t="s">
        <v>25695</v>
      </c>
      <c r="E702" s="42" t="s">
        <v>858</v>
      </c>
      <c r="F702" s="35" t="s">
        <v>42</v>
      </c>
      <c r="G702" s="77" t="s">
        <v>27935</v>
      </c>
      <c r="H702" s="78" t="s">
        <v>27936</v>
      </c>
      <c r="I702" s="78" t="s">
        <v>27960</v>
      </c>
      <c r="J702" s="78" t="s">
        <v>28610</v>
      </c>
      <c r="K702" s="42" t="s">
        <v>27929</v>
      </c>
      <c r="L702" s="79" t="s">
        <v>233</v>
      </c>
      <c r="M702" s="80" t="s">
        <v>28611</v>
      </c>
      <c r="N702" s="81" t="s">
        <v>233</v>
      </c>
      <c r="O702" s="81" t="s">
        <v>233</v>
      </c>
      <c r="P702" s="80" t="s">
        <v>28600</v>
      </c>
      <c r="Q702" s="36" t="s">
        <v>25808</v>
      </c>
      <c r="R702" s="36" t="s">
        <v>233</v>
      </c>
      <c r="S702" s="36" t="s">
        <v>233</v>
      </c>
      <c r="T702" s="36" t="s">
        <v>24981</v>
      </c>
      <c r="U702" s="36" t="s">
        <v>28685</v>
      </c>
      <c r="V702" s="121" t="str">
        <f t="shared" si="10"/>
        <v xml:space="preserve">Creditítulos Sociedad Titulizadora </v>
      </c>
    </row>
    <row r="703" spans="1:22" x14ac:dyDescent="0.35">
      <c r="A703" s="111" t="s">
        <v>30431</v>
      </c>
      <c r="B703" s="37" t="s">
        <v>25910</v>
      </c>
      <c r="C703" s="40" t="s">
        <v>28691</v>
      </c>
      <c r="D703" s="38" t="s">
        <v>25695</v>
      </c>
      <c r="E703" s="42" t="s">
        <v>858</v>
      </c>
      <c r="F703" s="35" t="s">
        <v>42</v>
      </c>
      <c r="G703" s="77" t="s">
        <v>27935</v>
      </c>
      <c r="H703" s="78" t="s">
        <v>27936</v>
      </c>
      <c r="I703" s="78" t="s">
        <v>27960</v>
      </c>
      <c r="J703" s="78" t="s">
        <v>28610</v>
      </c>
      <c r="K703" s="42" t="s">
        <v>27929</v>
      </c>
      <c r="L703" s="79" t="s">
        <v>233</v>
      </c>
      <c r="M703" s="80" t="s">
        <v>28611</v>
      </c>
      <c r="N703" s="81" t="s">
        <v>233</v>
      </c>
      <c r="O703" s="81" t="s">
        <v>233</v>
      </c>
      <c r="P703" s="80" t="s">
        <v>28600</v>
      </c>
      <c r="Q703" s="36" t="s">
        <v>25808</v>
      </c>
      <c r="R703" s="36" t="s">
        <v>233</v>
      </c>
      <c r="S703" s="36" t="s">
        <v>233</v>
      </c>
      <c r="T703" s="36" t="s">
        <v>24981</v>
      </c>
      <c r="U703" s="36" t="s">
        <v>28685</v>
      </c>
      <c r="V703" s="121" t="str">
        <f t="shared" si="10"/>
        <v xml:space="preserve">Creditítulos Sociedad Titulizadora </v>
      </c>
    </row>
    <row r="704" spans="1:22" x14ac:dyDescent="0.35">
      <c r="A704" s="111" t="s">
        <v>30431</v>
      </c>
      <c r="B704" s="37" t="s">
        <v>25911</v>
      </c>
      <c r="C704" s="40" t="s">
        <v>28692</v>
      </c>
      <c r="D704" s="38" t="s">
        <v>25946</v>
      </c>
      <c r="E704" s="42" t="s">
        <v>858</v>
      </c>
      <c r="F704" s="35" t="s">
        <v>42</v>
      </c>
      <c r="G704" s="77" t="s">
        <v>27935</v>
      </c>
      <c r="H704" s="78" t="s">
        <v>27936</v>
      </c>
      <c r="I704" s="78" t="s">
        <v>27960</v>
      </c>
      <c r="J704" s="78" t="s">
        <v>28610</v>
      </c>
      <c r="K704" s="42" t="s">
        <v>27929</v>
      </c>
      <c r="L704" s="79" t="s">
        <v>233</v>
      </c>
      <c r="M704" s="80" t="s">
        <v>28611</v>
      </c>
      <c r="N704" s="81" t="s">
        <v>233</v>
      </c>
      <c r="O704" s="81" t="s">
        <v>233</v>
      </c>
      <c r="P704" s="80" t="s">
        <v>28600</v>
      </c>
      <c r="Q704" s="36" t="s">
        <v>25808</v>
      </c>
      <c r="R704" s="36" t="s">
        <v>233</v>
      </c>
      <c r="S704" s="36" t="s">
        <v>233</v>
      </c>
      <c r="T704" s="36" t="s">
        <v>24981</v>
      </c>
      <c r="U704" s="36" t="s">
        <v>28685</v>
      </c>
      <c r="V704" s="121" t="str">
        <f t="shared" si="10"/>
        <v>Continental Sociedad Titulizadora</v>
      </c>
    </row>
    <row r="705" spans="1:22" x14ac:dyDescent="0.35">
      <c r="A705" s="111" t="s">
        <v>30431</v>
      </c>
      <c r="B705" s="37" t="s">
        <v>25912</v>
      </c>
      <c r="C705" s="40" t="s">
        <v>28693</v>
      </c>
      <c r="D705" s="38" t="s">
        <v>25127</v>
      </c>
      <c r="E705" s="42" t="s">
        <v>858</v>
      </c>
      <c r="F705" s="35" t="s">
        <v>42</v>
      </c>
      <c r="G705" s="77" t="s">
        <v>27935</v>
      </c>
      <c r="H705" s="78" t="s">
        <v>27936</v>
      </c>
      <c r="I705" s="78" t="s">
        <v>27960</v>
      </c>
      <c r="J705" s="78" t="s">
        <v>28610</v>
      </c>
      <c r="K705" s="42" t="s">
        <v>27929</v>
      </c>
      <c r="L705" s="79" t="s">
        <v>233</v>
      </c>
      <c r="M705" s="80" t="s">
        <v>28611</v>
      </c>
      <c r="N705" s="81" t="s">
        <v>233</v>
      </c>
      <c r="O705" s="81" t="s">
        <v>233</v>
      </c>
      <c r="P705" s="80" t="s">
        <v>28600</v>
      </c>
      <c r="Q705" s="36" t="s">
        <v>25808</v>
      </c>
      <c r="R705" s="36" t="s">
        <v>233</v>
      </c>
      <c r="S705" s="36" t="s">
        <v>233</v>
      </c>
      <c r="T705" s="36" t="s">
        <v>24981</v>
      </c>
      <c r="U705" s="36" t="s">
        <v>28685</v>
      </c>
      <c r="V705" s="121" t="str">
        <f t="shared" si="10"/>
        <v xml:space="preserve">Scotia Sociedad Titulizadora </v>
      </c>
    </row>
    <row r="706" spans="1:22" x14ac:dyDescent="0.35">
      <c r="A706" s="111" t="s">
        <v>30752</v>
      </c>
      <c r="B706" s="37" t="s">
        <v>25913</v>
      </c>
      <c r="C706" s="40" t="s">
        <v>28694</v>
      </c>
      <c r="D706" s="38" t="s">
        <v>25127</v>
      </c>
      <c r="E706" s="42" t="s">
        <v>858</v>
      </c>
      <c r="F706" s="35" t="s">
        <v>42</v>
      </c>
      <c r="G706" s="77" t="s">
        <v>27935</v>
      </c>
      <c r="H706" s="78" t="s">
        <v>27936</v>
      </c>
      <c r="I706" s="78" t="s">
        <v>27960</v>
      </c>
      <c r="J706" s="78" t="s">
        <v>28610</v>
      </c>
      <c r="K706" s="42" t="s">
        <v>27929</v>
      </c>
      <c r="L706" s="79" t="s">
        <v>233</v>
      </c>
      <c r="M706" s="80" t="s">
        <v>28611</v>
      </c>
      <c r="N706" s="81" t="s">
        <v>233</v>
      </c>
      <c r="O706" s="81" t="s">
        <v>233</v>
      </c>
      <c r="P706" s="80" t="s">
        <v>28600</v>
      </c>
      <c r="Q706" s="36" t="s">
        <v>25808</v>
      </c>
      <c r="R706" s="36" t="s">
        <v>233</v>
      </c>
      <c r="S706" s="36" t="s">
        <v>233</v>
      </c>
      <c r="T706" s="36" t="s">
        <v>24981</v>
      </c>
      <c r="U706" s="36" t="s">
        <v>28685</v>
      </c>
      <c r="V706" s="121" t="str">
        <f t="shared" ref="V706:V769" si="11">+IFERROR(INDEX($AA:$AA,MATCH($D706,$Z:$Z,0)),$D706)</f>
        <v xml:space="preserve">Scotia Sociedad Titulizadora </v>
      </c>
    </row>
    <row r="707" spans="1:22" x14ac:dyDescent="0.35">
      <c r="A707" s="111" t="s">
        <v>30753</v>
      </c>
      <c r="B707" s="37" t="s">
        <v>25914</v>
      </c>
      <c r="C707" s="40" t="s">
        <v>28695</v>
      </c>
      <c r="D707" s="38" t="s">
        <v>25127</v>
      </c>
      <c r="E707" s="42" t="s">
        <v>858</v>
      </c>
      <c r="F707" s="35" t="s">
        <v>42</v>
      </c>
      <c r="G707" s="77" t="s">
        <v>27935</v>
      </c>
      <c r="H707" s="78" t="s">
        <v>27936</v>
      </c>
      <c r="I707" s="78" t="s">
        <v>27960</v>
      </c>
      <c r="J707" s="78" t="s">
        <v>28610</v>
      </c>
      <c r="K707" s="42" t="s">
        <v>27929</v>
      </c>
      <c r="L707" s="79" t="s">
        <v>233</v>
      </c>
      <c r="M707" s="80" t="s">
        <v>28611</v>
      </c>
      <c r="N707" s="81" t="s">
        <v>233</v>
      </c>
      <c r="O707" s="81" t="s">
        <v>233</v>
      </c>
      <c r="P707" s="80" t="s">
        <v>28600</v>
      </c>
      <c r="Q707" s="36" t="s">
        <v>25808</v>
      </c>
      <c r="R707" s="36" t="s">
        <v>233</v>
      </c>
      <c r="S707" s="36" t="s">
        <v>233</v>
      </c>
      <c r="T707" s="36" t="s">
        <v>24981</v>
      </c>
      <c r="U707" s="36" t="s">
        <v>28685</v>
      </c>
      <c r="V707" s="121" t="str">
        <f t="shared" si="11"/>
        <v xml:space="preserve">Scotia Sociedad Titulizadora </v>
      </c>
    </row>
    <row r="708" spans="1:22" x14ac:dyDescent="0.35">
      <c r="A708" s="111" t="s">
        <v>30754</v>
      </c>
      <c r="B708" s="37" t="s">
        <v>25863</v>
      </c>
      <c r="C708" s="40" t="s">
        <v>28696</v>
      </c>
      <c r="D708" s="38" t="s">
        <v>25253</v>
      </c>
      <c r="E708" s="42" t="s">
        <v>858</v>
      </c>
      <c r="F708" s="35" t="s">
        <v>42</v>
      </c>
      <c r="G708" s="77" t="s">
        <v>27935</v>
      </c>
      <c r="H708" s="78" t="s">
        <v>27936</v>
      </c>
      <c r="I708" s="78" t="s">
        <v>27960</v>
      </c>
      <c r="J708" s="78" t="s">
        <v>28610</v>
      </c>
      <c r="K708" s="42" t="s">
        <v>27929</v>
      </c>
      <c r="L708" s="79" t="s">
        <v>233</v>
      </c>
      <c r="M708" s="80" t="s">
        <v>28611</v>
      </c>
      <c r="N708" s="81" t="s">
        <v>233</v>
      </c>
      <c r="O708" s="81">
        <v>1</v>
      </c>
      <c r="P708" s="80" t="s">
        <v>28600</v>
      </c>
      <c r="Q708" s="36" t="s">
        <v>25808</v>
      </c>
      <c r="R708" s="36" t="s">
        <v>233</v>
      </c>
      <c r="S708" s="36" t="s">
        <v>233</v>
      </c>
      <c r="T708" s="36" t="s">
        <v>24981</v>
      </c>
      <c r="U708" s="36" t="s">
        <v>28685</v>
      </c>
      <c r="V708" s="121" t="str">
        <f t="shared" si="11"/>
        <v>Pacífico Peruano Suiza</v>
      </c>
    </row>
    <row r="709" spans="1:22" x14ac:dyDescent="0.35">
      <c r="A709" s="111" t="s">
        <v>30755</v>
      </c>
      <c r="B709" s="37" t="s">
        <v>25898</v>
      </c>
      <c r="C709" s="40" t="s">
        <v>28697</v>
      </c>
      <c r="D709" s="38" t="s">
        <v>25253</v>
      </c>
      <c r="E709" s="42" t="s">
        <v>858</v>
      </c>
      <c r="F709" s="35" t="s">
        <v>42</v>
      </c>
      <c r="G709" s="77" t="s">
        <v>27935</v>
      </c>
      <c r="H709" s="78" t="s">
        <v>27936</v>
      </c>
      <c r="I709" s="78" t="s">
        <v>27960</v>
      </c>
      <c r="J709" s="78" t="s">
        <v>28610</v>
      </c>
      <c r="K709" s="42" t="s">
        <v>27929</v>
      </c>
      <c r="L709" s="79" t="s">
        <v>233</v>
      </c>
      <c r="M709" s="80" t="s">
        <v>28611</v>
      </c>
      <c r="N709" s="81" t="s">
        <v>233</v>
      </c>
      <c r="O709" s="81">
        <v>1</v>
      </c>
      <c r="P709" s="80" t="s">
        <v>28600</v>
      </c>
      <c r="Q709" s="36" t="s">
        <v>25808</v>
      </c>
      <c r="R709" s="36" t="s">
        <v>233</v>
      </c>
      <c r="S709" s="36" t="s">
        <v>233</v>
      </c>
      <c r="T709" s="36" t="s">
        <v>24981</v>
      </c>
      <c r="U709" s="36" t="s">
        <v>28685</v>
      </c>
      <c r="V709" s="121" t="str">
        <f t="shared" si="11"/>
        <v>Pacífico Peruano Suiza</v>
      </c>
    </row>
    <row r="710" spans="1:22" x14ac:dyDescent="0.35">
      <c r="A710" s="111" t="s">
        <v>24656</v>
      </c>
      <c r="B710" s="56" t="s">
        <v>25916</v>
      </c>
      <c r="C710" s="40" t="s">
        <v>28698</v>
      </c>
      <c r="D710" s="38" t="s">
        <v>25179</v>
      </c>
      <c r="E710" s="42" t="s">
        <v>858</v>
      </c>
      <c r="F710" s="35" t="s">
        <v>42</v>
      </c>
      <c r="G710" s="77" t="s">
        <v>27935</v>
      </c>
      <c r="H710" s="78" t="s">
        <v>27936</v>
      </c>
      <c r="I710" s="78" t="s">
        <v>27960</v>
      </c>
      <c r="J710" s="78" t="s">
        <v>28610</v>
      </c>
      <c r="K710" s="42" t="s">
        <v>27929</v>
      </c>
      <c r="L710" s="79" t="s">
        <v>233</v>
      </c>
      <c r="M710" s="80" t="s">
        <v>28611</v>
      </c>
      <c r="N710" s="81" t="s">
        <v>233</v>
      </c>
      <c r="O710" s="81">
        <v>1</v>
      </c>
      <c r="P710" s="80" t="s">
        <v>28600</v>
      </c>
      <c r="Q710" s="36" t="s">
        <v>25808</v>
      </c>
      <c r="R710" s="36" t="s">
        <v>233</v>
      </c>
      <c r="S710" s="36" t="s">
        <v>233</v>
      </c>
      <c r="T710" s="36" t="s">
        <v>24981</v>
      </c>
      <c r="U710" s="36" t="s">
        <v>28685</v>
      </c>
      <c r="V710" s="121" t="str">
        <f t="shared" si="11"/>
        <v>Red Dorsal</v>
      </c>
    </row>
    <row r="711" spans="1:22" x14ac:dyDescent="0.35">
      <c r="A711" s="111" t="s">
        <v>30431</v>
      </c>
      <c r="B711" s="37" t="s">
        <v>25917</v>
      </c>
      <c r="C711" s="40" t="s">
        <v>28699</v>
      </c>
      <c r="D711" s="38" t="s">
        <v>963</v>
      </c>
      <c r="E711" s="42" t="s">
        <v>858</v>
      </c>
      <c r="F711" s="35" t="s">
        <v>42</v>
      </c>
      <c r="G711" s="77" t="s">
        <v>27935</v>
      </c>
      <c r="H711" s="78" t="s">
        <v>27936</v>
      </c>
      <c r="I711" s="78" t="s">
        <v>27960</v>
      </c>
      <c r="J711" s="78" t="s">
        <v>28610</v>
      </c>
      <c r="K711" s="42" t="s">
        <v>27929</v>
      </c>
      <c r="L711" s="79" t="s">
        <v>233</v>
      </c>
      <c r="M711" s="80" t="s">
        <v>28611</v>
      </c>
      <c r="N711" s="81" t="s">
        <v>233</v>
      </c>
      <c r="O711" s="81" t="s">
        <v>233</v>
      </c>
      <c r="P711" s="80" t="s">
        <v>28600</v>
      </c>
      <c r="Q711" s="36" t="s">
        <v>25808</v>
      </c>
      <c r="R711" s="36" t="s">
        <v>233</v>
      </c>
      <c r="S711" s="36" t="s">
        <v>233</v>
      </c>
      <c r="T711" s="36" t="s">
        <v>24981</v>
      </c>
      <c r="U711" s="36" t="s">
        <v>28685</v>
      </c>
      <c r="V711" s="121" t="str">
        <f t="shared" si="11"/>
        <v>Interbank</v>
      </c>
    </row>
    <row r="712" spans="1:22" x14ac:dyDescent="0.35">
      <c r="A712" s="111" t="s">
        <v>30431</v>
      </c>
      <c r="B712" s="37" t="s">
        <v>25918</v>
      </c>
      <c r="C712" s="40" t="s">
        <v>28700</v>
      </c>
      <c r="D712" s="38" t="s">
        <v>963</v>
      </c>
      <c r="E712" s="42" t="s">
        <v>858</v>
      </c>
      <c r="F712" s="35" t="s">
        <v>42</v>
      </c>
      <c r="G712" s="77" t="s">
        <v>27935</v>
      </c>
      <c r="H712" s="78" t="s">
        <v>27936</v>
      </c>
      <c r="I712" s="78" t="s">
        <v>27960</v>
      </c>
      <c r="J712" s="78" t="s">
        <v>28610</v>
      </c>
      <c r="K712" s="42" t="s">
        <v>27929</v>
      </c>
      <c r="L712" s="79" t="s">
        <v>233</v>
      </c>
      <c r="M712" s="80" t="s">
        <v>28611</v>
      </c>
      <c r="N712" s="81" t="s">
        <v>233</v>
      </c>
      <c r="O712" s="81" t="s">
        <v>233</v>
      </c>
      <c r="P712" s="80" t="s">
        <v>28600</v>
      </c>
      <c r="Q712" s="36" t="s">
        <v>25808</v>
      </c>
      <c r="R712" s="36" t="s">
        <v>233</v>
      </c>
      <c r="S712" s="36" t="s">
        <v>233</v>
      </c>
      <c r="T712" s="36" t="s">
        <v>24981</v>
      </c>
      <c r="U712" s="36" t="s">
        <v>28685</v>
      </c>
      <c r="V712" s="121" t="str">
        <f t="shared" si="11"/>
        <v>Interbank</v>
      </c>
    </row>
    <row r="713" spans="1:22" x14ac:dyDescent="0.35">
      <c r="A713" s="111" t="s">
        <v>30431</v>
      </c>
      <c r="B713" s="37" t="s">
        <v>25919</v>
      </c>
      <c r="C713" s="40" t="s">
        <v>28701</v>
      </c>
      <c r="D713" s="38" t="s">
        <v>955</v>
      </c>
      <c r="E713" s="42" t="s">
        <v>858</v>
      </c>
      <c r="F713" s="35" t="s">
        <v>42</v>
      </c>
      <c r="G713" s="77" t="s">
        <v>27935</v>
      </c>
      <c r="H713" s="78" t="s">
        <v>27936</v>
      </c>
      <c r="I713" s="78" t="s">
        <v>27960</v>
      </c>
      <c r="J713" s="78" t="s">
        <v>28610</v>
      </c>
      <c r="K713" s="42" t="s">
        <v>27929</v>
      </c>
      <c r="L713" s="79" t="s">
        <v>233</v>
      </c>
      <c r="M713" s="80" t="s">
        <v>28611</v>
      </c>
      <c r="N713" s="81" t="s">
        <v>233</v>
      </c>
      <c r="O713" s="81" t="s">
        <v>233</v>
      </c>
      <c r="P713" s="80" t="s">
        <v>28600</v>
      </c>
      <c r="Q713" s="36" t="s">
        <v>25808</v>
      </c>
      <c r="R713" s="36" t="s">
        <v>233</v>
      </c>
      <c r="S713" s="36" t="s">
        <v>233</v>
      </c>
      <c r="T713" s="36" t="s">
        <v>24981</v>
      </c>
      <c r="U713" s="36" t="s">
        <v>28685</v>
      </c>
      <c r="V713" s="121" t="str">
        <f t="shared" si="11"/>
        <v xml:space="preserve">BIF </v>
      </c>
    </row>
    <row r="714" spans="1:22" x14ac:dyDescent="0.35">
      <c r="A714" s="111" t="s">
        <v>30431</v>
      </c>
      <c r="B714" s="37" t="s">
        <v>25920</v>
      </c>
      <c r="C714" s="40" t="s">
        <v>28702</v>
      </c>
      <c r="D714" s="38" t="s">
        <v>955</v>
      </c>
      <c r="E714" s="42" t="s">
        <v>858</v>
      </c>
      <c r="F714" s="35" t="s">
        <v>42</v>
      </c>
      <c r="G714" s="77" t="s">
        <v>27935</v>
      </c>
      <c r="H714" s="78" t="s">
        <v>27936</v>
      </c>
      <c r="I714" s="78" t="s">
        <v>27960</v>
      </c>
      <c r="J714" s="78" t="s">
        <v>28610</v>
      </c>
      <c r="K714" s="42" t="s">
        <v>27929</v>
      </c>
      <c r="L714" s="79" t="s">
        <v>233</v>
      </c>
      <c r="M714" s="80" t="s">
        <v>28611</v>
      </c>
      <c r="N714" s="81" t="s">
        <v>233</v>
      </c>
      <c r="O714" s="81" t="s">
        <v>233</v>
      </c>
      <c r="P714" s="80" t="s">
        <v>28600</v>
      </c>
      <c r="Q714" s="36" t="s">
        <v>25808</v>
      </c>
      <c r="R714" s="36" t="s">
        <v>233</v>
      </c>
      <c r="S714" s="36" t="s">
        <v>233</v>
      </c>
      <c r="T714" s="36" t="s">
        <v>24981</v>
      </c>
      <c r="U714" s="36" t="s">
        <v>28685</v>
      </c>
      <c r="V714" s="121" t="str">
        <f t="shared" si="11"/>
        <v xml:space="preserve">BIF </v>
      </c>
    </row>
    <row r="715" spans="1:22" x14ac:dyDescent="0.35">
      <c r="A715" s="111" t="s">
        <v>30756</v>
      </c>
      <c r="B715" s="56" t="s">
        <v>25921</v>
      </c>
      <c r="C715" s="40" t="s">
        <v>28703</v>
      </c>
      <c r="D715" s="38" t="s">
        <v>25140</v>
      </c>
      <c r="E715" s="42" t="s">
        <v>858</v>
      </c>
      <c r="F715" s="35" t="s">
        <v>42</v>
      </c>
      <c r="G715" s="77" t="s">
        <v>27935</v>
      </c>
      <c r="H715" s="78" t="s">
        <v>27936</v>
      </c>
      <c r="I715" s="78" t="s">
        <v>27960</v>
      </c>
      <c r="J715" s="78" t="s">
        <v>28610</v>
      </c>
      <c r="K715" s="42" t="s">
        <v>27929</v>
      </c>
      <c r="L715" s="79" t="s">
        <v>233</v>
      </c>
      <c r="M715" s="80" t="s">
        <v>28611</v>
      </c>
      <c r="N715" s="81" t="s">
        <v>233</v>
      </c>
      <c r="O715" s="81" t="s">
        <v>233</v>
      </c>
      <c r="P715" s="80" t="s">
        <v>28600</v>
      </c>
      <c r="Q715" s="36" t="s">
        <v>25808</v>
      </c>
      <c r="R715" s="36" t="s">
        <v>233</v>
      </c>
      <c r="S715" s="36" t="s">
        <v>233</v>
      </c>
      <c r="T715" s="36" t="s">
        <v>24981</v>
      </c>
      <c r="U715" s="36" t="s">
        <v>28704</v>
      </c>
      <c r="V715" s="121" t="str">
        <f t="shared" si="11"/>
        <v>Scotia - Fideicomiso de Infraestructura</v>
      </c>
    </row>
    <row r="716" spans="1:22" x14ac:dyDescent="0.35">
      <c r="A716" s="111" t="s">
        <v>30757</v>
      </c>
      <c r="B716" s="37" t="s">
        <v>25922</v>
      </c>
      <c r="C716" s="40" t="s">
        <v>28705</v>
      </c>
      <c r="D716" s="38" t="s">
        <v>25695</v>
      </c>
      <c r="E716" s="42" t="s">
        <v>858</v>
      </c>
      <c r="F716" s="35" t="s">
        <v>42</v>
      </c>
      <c r="G716" s="77" t="s">
        <v>27935</v>
      </c>
      <c r="H716" s="78" t="s">
        <v>27936</v>
      </c>
      <c r="I716" s="78" t="s">
        <v>27960</v>
      </c>
      <c r="J716" s="78" t="s">
        <v>28610</v>
      </c>
      <c r="K716" s="42" t="s">
        <v>27929</v>
      </c>
      <c r="L716" s="79" t="s">
        <v>233</v>
      </c>
      <c r="M716" s="80" t="s">
        <v>28611</v>
      </c>
      <c r="N716" s="81" t="s">
        <v>233</v>
      </c>
      <c r="O716" s="81" t="s">
        <v>233</v>
      </c>
      <c r="P716" s="80" t="s">
        <v>28600</v>
      </c>
      <c r="Q716" s="36" t="s">
        <v>25808</v>
      </c>
      <c r="R716" s="36" t="s">
        <v>233</v>
      </c>
      <c r="S716" s="36" t="s">
        <v>233</v>
      </c>
      <c r="T716" s="36" t="s">
        <v>24981</v>
      </c>
      <c r="U716" s="36" t="s">
        <v>28685</v>
      </c>
      <c r="V716" s="121" t="str">
        <f t="shared" si="11"/>
        <v xml:space="preserve">Creditítulos Sociedad Titulizadora </v>
      </c>
    </row>
    <row r="717" spans="1:22" x14ac:dyDescent="0.35">
      <c r="A717" s="111" t="s">
        <v>30431</v>
      </c>
      <c r="B717" s="37" t="s">
        <v>25923</v>
      </c>
      <c r="C717" s="40" t="s">
        <v>28706</v>
      </c>
      <c r="D717" s="38" t="s">
        <v>25695</v>
      </c>
      <c r="E717" s="42" t="s">
        <v>858</v>
      </c>
      <c r="F717" s="35" t="s">
        <v>42</v>
      </c>
      <c r="G717" s="77" t="s">
        <v>27935</v>
      </c>
      <c r="H717" s="78" t="s">
        <v>27936</v>
      </c>
      <c r="I717" s="78" t="s">
        <v>27960</v>
      </c>
      <c r="J717" s="78" t="s">
        <v>28610</v>
      </c>
      <c r="K717" s="42" t="s">
        <v>27929</v>
      </c>
      <c r="L717" s="79" t="s">
        <v>233</v>
      </c>
      <c r="M717" s="80" t="s">
        <v>28611</v>
      </c>
      <c r="N717" s="81" t="s">
        <v>233</v>
      </c>
      <c r="O717" s="81" t="s">
        <v>233</v>
      </c>
      <c r="P717" s="80" t="s">
        <v>28600</v>
      </c>
      <c r="Q717" s="36" t="s">
        <v>25808</v>
      </c>
      <c r="R717" s="36" t="s">
        <v>233</v>
      </c>
      <c r="S717" s="36" t="s">
        <v>233</v>
      </c>
      <c r="T717" s="36" t="s">
        <v>24981</v>
      </c>
      <c r="U717" s="36" t="s">
        <v>28685</v>
      </c>
      <c r="V717" s="121" t="str">
        <f t="shared" si="11"/>
        <v xml:space="preserve">Creditítulos Sociedad Titulizadora </v>
      </c>
    </row>
    <row r="718" spans="1:22" x14ac:dyDescent="0.35">
      <c r="A718" s="111" t="s">
        <v>30431</v>
      </c>
      <c r="B718" s="37" t="s">
        <v>25924</v>
      </c>
      <c r="C718" s="40" t="s">
        <v>28707</v>
      </c>
      <c r="D718" s="38" t="s">
        <v>25946</v>
      </c>
      <c r="E718" s="42" t="s">
        <v>858</v>
      </c>
      <c r="F718" s="35" t="s">
        <v>42</v>
      </c>
      <c r="G718" s="77" t="s">
        <v>27935</v>
      </c>
      <c r="H718" s="78" t="s">
        <v>27936</v>
      </c>
      <c r="I718" s="78" t="s">
        <v>27960</v>
      </c>
      <c r="J718" s="78" t="s">
        <v>28610</v>
      </c>
      <c r="K718" s="42" t="s">
        <v>27929</v>
      </c>
      <c r="L718" s="79" t="s">
        <v>233</v>
      </c>
      <c r="M718" s="80" t="s">
        <v>28611</v>
      </c>
      <c r="N718" s="81" t="s">
        <v>233</v>
      </c>
      <c r="O718" s="81" t="s">
        <v>233</v>
      </c>
      <c r="P718" s="80" t="s">
        <v>28600</v>
      </c>
      <c r="Q718" s="36" t="s">
        <v>25808</v>
      </c>
      <c r="R718" s="36" t="s">
        <v>233</v>
      </c>
      <c r="S718" s="36" t="s">
        <v>233</v>
      </c>
      <c r="T718" s="36" t="s">
        <v>24981</v>
      </c>
      <c r="U718" s="36" t="s">
        <v>28685</v>
      </c>
      <c r="V718" s="121" t="str">
        <f t="shared" si="11"/>
        <v>Continental Sociedad Titulizadora</v>
      </c>
    </row>
    <row r="719" spans="1:22" x14ac:dyDescent="0.35">
      <c r="A719" s="111" t="s">
        <v>30758</v>
      </c>
      <c r="B719" s="37" t="s">
        <v>25926</v>
      </c>
      <c r="C719" s="40" t="s">
        <v>28708</v>
      </c>
      <c r="D719" s="38" t="s">
        <v>25946</v>
      </c>
      <c r="E719" s="42" t="s">
        <v>858</v>
      </c>
      <c r="F719" s="35" t="s">
        <v>42</v>
      </c>
      <c r="G719" s="77" t="s">
        <v>27935</v>
      </c>
      <c r="H719" s="78" t="s">
        <v>27936</v>
      </c>
      <c r="I719" s="78" t="s">
        <v>27960</v>
      </c>
      <c r="J719" s="78" t="s">
        <v>28610</v>
      </c>
      <c r="K719" s="42" t="s">
        <v>27929</v>
      </c>
      <c r="L719" s="79" t="s">
        <v>233</v>
      </c>
      <c r="M719" s="80" t="s">
        <v>28611</v>
      </c>
      <c r="N719" s="81" t="s">
        <v>233</v>
      </c>
      <c r="O719" s="81" t="s">
        <v>233</v>
      </c>
      <c r="P719" s="80" t="s">
        <v>28600</v>
      </c>
      <c r="Q719" s="36" t="s">
        <v>25808</v>
      </c>
      <c r="R719" s="36" t="s">
        <v>233</v>
      </c>
      <c r="S719" s="36" t="s">
        <v>233</v>
      </c>
      <c r="T719" s="36" t="s">
        <v>24981</v>
      </c>
      <c r="U719" s="36" t="s">
        <v>28685</v>
      </c>
      <c r="V719" s="121" t="str">
        <f t="shared" si="11"/>
        <v>Continental Sociedad Titulizadora</v>
      </c>
    </row>
    <row r="720" spans="1:22" x14ac:dyDescent="0.35">
      <c r="A720" s="111" t="s">
        <v>30759</v>
      </c>
      <c r="B720" s="37" t="s">
        <v>25927</v>
      </c>
      <c r="C720" s="40" t="s">
        <v>28709</v>
      </c>
      <c r="D720" s="38" t="s">
        <v>25499</v>
      </c>
      <c r="E720" s="42" t="s">
        <v>858</v>
      </c>
      <c r="F720" s="35" t="s">
        <v>42</v>
      </c>
      <c r="G720" s="77" t="s">
        <v>27935</v>
      </c>
      <c r="H720" s="78" t="s">
        <v>27936</v>
      </c>
      <c r="I720" s="78" t="s">
        <v>27960</v>
      </c>
      <c r="J720" s="78" t="s">
        <v>28610</v>
      </c>
      <c r="K720" s="42" t="s">
        <v>27929</v>
      </c>
      <c r="L720" s="79" t="s">
        <v>233</v>
      </c>
      <c r="M720" s="80" t="s">
        <v>28611</v>
      </c>
      <c r="N720" s="81" t="s">
        <v>233</v>
      </c>
      <c r="O720" s="81" t="s">
        <v>233</v>
      </c>
      <c r="P720" s="80" t="s">
        <v>28600</v>
      </c>
      <c r="Q720" s="36" t="s">
        <v>25808</v>
      </c>
      <c r="R720" s="36"/>
      <c r="S720" s="36"/>
      <c r="T720" s="36" t="s">
        <v>24981</v>
      </c>
      <c r="U720" s="36" t="s">
        <v>28628</v>
      </c>
      <c r="V720" s="121" t="str">
        <f t="shared" si="11"/>
        <v>GNB</v>
      </c>
    </row>
    <row r="721" spans="1:22" x14ac:dyDescent="0.35">
      <c r="A721" s="111" t="s">
        <v>30431</v>
      </c>
      <c r="B721" s="37" t="s">
        <v>25928</v>
      </c>
      <c r="C721" s="40" t="s">
        <v>28710</v>
      </c>
      <c r="D721" s="38" t="s">
        <v>25032</v>
      </c>
      <c r="E721" s="42" t="s">
        <v>858</v>
      </c>
      <c r="F721" s="35" t="s">
        <v>42</v>
      </c>
      <c r="G721" s="77" t="s">
        <v>27935</v>
      </c>
      <c r="H721" s="78" t="s">
        <v>27936</v>
      </c>
      <c r="I721" s="78" t="s">
        <v>27960</v>
      </c>
      <c r="J721" s="78" t="s">
        <v>28610</v>
      </c>
      <c r="K721" s="42" t="s">
        <v>27929</v>
      </c>
      <c r="L721" s="79" t="s">
        <v>233</v>
      </c>
      <c r="M721" s="80" t="s">
        <v>28611</v>
      </c>
      <c r="N721" s="81" t="s">
        <v>233</v>
      </c>
      <c r="O721" s="81" t="s">
        <v>233</v>
      </c>
      <c r="P721" s="80" t="s">
        <v>28600</v>
      </c>
      <c r="Q721" s="36" t="s">
        <v>25808</v>
      </c>
      <c r="R721" s="36" t="s">
        <v>233</v>
      </c>
      <c r="S721" s="36" t="s">
        <v>233</v>
      </c>
      <c r="T721" s="36" t="s">
        <v>24981</v>
      </c>
      <c r="U721" s="36" t="s">
        <v>28650</v>
      </c>
      <c r="V721" s="121" t="str">
        <f t="shared" si="11"/>
        <v>Energía del Sur</v>
      </c>
    </row>
    <row r="722" spans="1:22" x14ac:dyDescent="0.35">
      <c r="A722" s="111" t="s">
        <v>30431</v>
      </c>
      <c r="B722" s="37" t="s">
        <v>25930</v>
      </c>
      <c r="C722" s="40" t="s">
        <v>28711</v>
      </c>
      <c r="D722" s="38" t="s">
        <v>25673</v>
      </c>
      <c r="E722" s="42" t="s">
        <v>858</v>
      </c>
      <c r="F722" s="35" t="s">
        <v>42</v>
      </c>
      <c r="G722" s="77" t="s">
        <v>27935</v>
      </c>
      <c r="H722" s="78" t="s">
        <v>27936</v>
      </c>
      <c r="I722" s="78" t="s">
        <v>27960</v>
      </c>
      <c r="J722" s="78" t="s">
        <v>28610</v>
      </c>
      <c r="K722" s="42" t="s">
        <v>27929</v>
      </c>
      <c r="L722" s="79" t="s">
        <v>233</v>
      </c>
      <c r="M722" s="80" t="s">
        <v>28611</v>
      </c>
      <c r="N722" s="81" t="s">
        <v>233</v>
      </c>
      <c r="O722" s="81" t="s">
        <v>233</v>
      </c>
      <c r="P722" s="80" t="s">
        <v>28600</v>
      </c>
      <c r="Q722" s="36" t="s">
        <v>25808</v>
      </c>
      <c r="R722" s="36" t="s">
        <v>233</v>
      </c>
      <c r="S722" s="36" t="s">
        <v>233</v>
      </c>
      <c r="T722" s="36" t="s">
        <v>24981</v>
      </c>
      <c r="U722" s="36" t="s">
        <v>28650</v>
      </c>
      <c r="V722" s="121" t="str">
        <f t="shared" si="11"/>
        <v>Edegel</v>
      </c>
    </row>
    <row r="723" spans="1:22" x14ac:dyDescent="0.35">
      <c r="A723" s="111" t="s">
        <v>30431</v>
      </c>
      <c r="B723" s="37" t="s">
        <v>25931</v>
      </c>
      <c r="C723" s="40" t="s">
        <v>28712</v>
      </c>
      <c r="D723" s="38" t="s">
        <v>931</v>
      </c>
      <c r="E723" s="42" t="s">
        <v>858</v>
      </c>
      <c r="F723" s="35" t="s">
        <v>42</v>
      </c>
      <c r="G723" s="77" t="s">
        <v>27935</v>
      </c>
      <c r="H723" s="78" t="s">
        <v>27936</v>
      </c>
      <c r="I723" s="78" t="s">
        <v>27960</v>
      </c>
      <c r="J723" s="78" t="s">
        <v>28610</v>
      </c>
      <c r="K723" s="42" t="s">
        <v>27929</v>
      </c>
      <c r="L723" s="79" t="s">
        <v>233</v>
      </c>
      <c r="M723" s="80" t="s">
        <v>28611</v>
      </c>
      <c r="N723" s="81" t="s">
        <v>233</v>
      </c>
      <c r="O723" s="81" t="s">
        <v>233</v>
      </c>
      <c r="P723" s="80" t="s">
        <v>28600</v>
      </c>
      <c r="Q723" s="36" t="s">
        <v>25808</v>
      </c>
      <c r="R723" s="36" t="s">
        <v>233</v>
      </c>
      <c r="S723" s="36" t="s">
        <v>233</v>
      </c>
      <c r="T723" s="36" t="s">
        <v>24981</v>
      </c>
      <c r="U723" s="36" t="s">
        <v>28682</v>
      </c>
      <c r="V723" s="121" t="str">
        <f t="shared" si="11"/>
        <v>BBVA</v>
      </c>
    </row>
    <row r="724" spans="1:22" x14ac:dyDescent="0.35">
      <c r="A724" s="111" t="s">
        <v>30431</v>
      </c>
      <c r="B724" s="37" t="s">
        <v>25932</v>
      </c>
      <c r="C724" s="40" t="s">
        <v>28713</v>
      </c>
      <c r="D724" s="38" t="s">
        <v>28714</v>
      </c>
      <c r="E724" s="42" t="s">
        <v>858</v>
      </c>
      <c r="F724" s="35" t="s">
        <v>42</v>
      </c>
      <c r="G724" s="77" t="s">
        <v>27935</v>
      </c>
      <c r="H724" s="78" t="s">
        <v>27936</v>
      </c>
      <c r="I724" s="78" t="s">
        <v>27960</v>
      </c>
      <c r="J724" s="78" t="s">
        <v>28610</v>
      </c>
      <c r="K724" s="42" t="s">
        <v>27929</v>
      </c>
      <c r="L724" s="79" t="s">
        <v>233</v>
      </c>
      <c r="M724" s="80" t="s">
        <v>28611</v>
      </c>
      <c r="N724" s="81" t="s">
        <v>233</v>
      </c>
      <c r="O724" s="81" t="s">
        <v>233</v>
      </c>
      <c r="P724" s="80" t="s">
        <v>28600</v>
      </c>
      <c r="Q724" s="36" t="s">
        <v>25808</v>
      </c>
      <c r="R724" s="36" t="s">
        <v>233</v>
      </c>
      <c r="S724" s="36" t="s">
        <v>233</v>
      </c>
      <c r="T724" s="36" t="s">
        <v>24981</v>
      </c>
      <c r="U724" s="36" t="s">
        <v>28715</v>
      </c>
      <c r="V724" s="121" t="str">
        <f t="shared" si="11"/>
        <v>Volcan</v>
      </c>
    </row>
    <row r="725" spans="1:22" x14ac:dyDescent="0.35">
      <c r="A725" s="111" t="s">
        <v>30431</v>
      </c>
      <c r="B725" s="37" t="s">
        <v>25933</v>
      </c>
      <c r="C725" s="40" t="s">
        <v>28716</v>
      </c>
      <c r="D725" s="38" t="s">
        <v>25889</v>
      </c>
      <c r="E725" s="42" t="s">
        <v>858</v>
      </c>
      <c r="F725" s="35" t="s">
        <v>42</v>
      </c>
      <c r="G725" s="77" t="s">
        <v>27935</v>
      </c>
      <c r="H725" s="78" t="s">
        <v>27936</v>
      </c>
      <c r="I725" s="78" t="s">
        <v>27960</v>
      </c>
      <c r="J725" s="86" t="s">
        <v>28610</v>
      </c>
      <c r="K725" s="42" t="s">
        <v>27929</v>
      </c>
      <c r="L725" s="79" t="s">
        <v>233</v>
      </c>
      <c r="M725" s="80" t="s">
        <v>28611</v>
      </c>
      <c r="N725" s="81" t="s">
        <v>233</v>
      </c>
      <c r="O725" s="81" t="s">
        <v>233</v>
      </c>
      <c r="P725" s="80" t="s">
        <v>28600</v>
      </c>
      <c r="Q725" s="36" t="s">
        <v>25808</v>
      </c>
      <c r="R725" s="36"/>
      <c r="S725" s="36"/>
      <c r="T725" s="36" t="s">
        <v>24981</v>
      </c>
      <c r="U725" s="36" t="s">
        <v>28682</v>
      </c>
      <c r="V725" s="121" t="str">
        <f t="shared" si="11"/>
        <v>Banco Financiero</v>
      </c>
    </row>
    <row r="726" spans="1:22" x14ac:dyDescent="0.35">
      <c r="A726" s="111" t="s">
        <v>30760</v>
      </c>
      <c r="B726" s="42" t="s">
        <v>25934</v>
      </c>
      <c r="C726" s="82" t="s">
        <v>28717</v>
      </c>
      <c r="D726" s="38" t="s">
        <v>25968</v>
      </c>
      <c r="E726" s="42" t="s">
        <v>858</v>
      </c>
      <c r="F726" s="35" t="s">
        <v>42</v>
      </c>
      <c r="G726" s="77" t="s">
        <v>27935</v>
      </c>
      <c r="H726" s="78" t="s">
        <v>27936</v>
      </c>
      <c r="I726" s="78" t="s">
        <v>27960</v>
      </c>
      <c r="J726" s="78" t="s">
        <v>28610</v>
      </c>
      <c r="K726" s="42" t="s">
        <v>27929</v>
      </c>
      <c r="L726" s="79" t="s">
        <v>233</v>
      </c>
      <c r="M726" s="80" t="s">
        <v>28611</v>
      </c>
      <c r="N726" s="81" t="s">
        <v>233</v>
      </c>
      <c r="O726" s="81" t="s">
        <v>233</v>
      </c>
      <c r="P726" s="80" t="s">
        <v>28600</v>
      </c>
      <c r="Q726" s="36" t="s">
        <v>25808</v>
      </c>
      <c r="R726" s="36" t="s">
        <v>233</v>
      </c>
      <c r="S726" s="36" t="s">
        <v>233</v>
      </c>
      <c r="T726" s="36" t="s">
        <v>24981</v>
      </c>
      <c r="U726" s="36" t="s">
        <v>28650</v>
      </c>
      <c r="V726" s="121" t="str">
        <f t="shared" si="11"/>
        <v>Aenza</v>
      </c>
    </row>
    <row r="727" spans="1:22" x14ac:dyDescent="0.35">
      <c r="A727" s="111" t="s">
        <v>30761</v>
      </c>
      <c r="B727" s="37" t="s">
        <v>25881</v>
      </c>
      <c r="C727" s="40" t="s">
        <v>28718</v>
      </c>
      <c r="D727" s="38" t="s">
        <v>25182</v>
      </c>
      <c r="E727" s="42" t="s">
        <v>858</v>
      </c>
      <c r="F727" s="35" t="s">
        <v>42</v>
      </c>
      <c r="G727" s="77" t="s">
        <v>27935</v>
      </c>
      <c r="H727" s="78" t="s">
        <v>27936</v>
      </c>
      <c r="I727" s="78" t="s">
        <v>27960</v>
      </c>
      <c r="J727" s="78" t="s">
        <v>28610</v>
      </c>
      <c r="K727" s="42" t="s">
        <v>27929</v>
      </c>
      <c r="L727" s="79" t="s">
        <v>233</v>
      </c>
      <c r="M727" s="80" t="s">
        <v>28611</v>
      </c>
      <c r="N727" s="81" t="s">
        <v>233</v>
      </c>
      <c r="O727" s="81">
        <v>1</v>
      </c>
      <c r="P727" s="80" t="s">
        <v>28600</v>
      </c>
      <c r="Q727" s="36" t="s">
        <v>25808</v>
      </c>
      <c r="R727" s="36" t="s">
        <v>233</v>
      </c>
      <c r="S727" s="36" t="s">
        <v>233</v>
      </c>
      <c r="T727" s="36" t="s">
        <v>24981</v>
      </c>
      <c r="U727" s="36" t="s">
        <v>28650</v>
      </c>
      <c r="V727" s="121" t="str">
        <f t="shared" si="11"/>
        <v xml:space="preserve">Red de Energía del Perú </v>
      </c>
    </row>
    <row r="728" spans="1:22" x14ac:dyDescent="0.35">
      <c r="A728" s="111" t="s">
        <v>30431</v>
      </c>
      <c r="B728" s="37" t="s">
        <v>25935</v>
      </c>
      <c r="C728" s="40" t="s">
        <v>25796</v>
      </c>
      <c r="D728" s="38" t="s">
        <v>25796</v>
      </c>
      <c r="E728" s="42" t="s">
        <v>858</v>
      </c>
      <c r="F728" s="35" t="s">
        <v>42</v>
      </c>
      <c r="G728" s="77" t="s">
        <v>27935</v>
      </c>
      <c r="H728" s="78" t="s">
        <v>27936</v>
      </c>
      <c r="I728" s="78" t="s">
        <v>27960</v>
      </c>
      <c r="J728" s="78" t="s">
        <v>28719</v>
      </c>
      <c r="K728" s="42" t="s">
        <v>27929</v>
      </c>
      <c r="L728" s="79" t="s">
        <v>28720</v>
      </c>
      <c r="M728" s="80" t="s">
        <v>28720</v>
      </c>
      <c r="N728" s="81" t="s">
        <v>233</v>
      </c>
      <c r="O728" s="81" t="s">
        <v>233</v>
      </c>
      <c r="P728" s="80" t="s">
        <v>28600</v>
      </c>
      <c r="Q728" s="36" t="s">
        <v>25808</v>
      </c>
      <c r="R728" s="36" t="s">
        <v>233</v>
      </c>
      <c r="S728" s="36" t="s">
        <v>233</v>
      </c>
      <c r="T728" s="36" t="s">
        <v>24981</v>
      </c>
      <c r="U728" s="36" t="s">
        <v>27964</v>
      </c>
      <c r="V728" s="121" t="str">
        <f t="shared" si="11"/>
        <v>CEMPRO 7 1/8 11/06/23</v>
      </c>
    </row>
    <row r="729" spans="1:22" x14ac:dyDescent="0.35">
      <c r="A729" s="111" t="s">
        <v>30431</v>
      </c>
      <c r="B729" s="37" t="s">
        <v>25937</v>
      </c>
      <c r="C729" s="40" t="s">
        <v>28721</v>
      </c>
      <c r="D729" s="38" t="s">
        <v>25271</v>
      </c>
      <c r="E729" s="42" t="s">
        <v>858</v>
      </c>
      <c r="F729" s="35" t="s">
        <v>42</v>
      </c>
      <c r="G729" s="77" t="s">
        <v>27935</v>
      </c>
      <c r="H729" s="78" t="s">
        <v>27936</v>
      </c>
      <c r="I729" s="78" t="s">
        <v>27960</v>
      </c>
      <c r="J729" s="78" t="s">
        <v>28719</v>
      </c>
      <c r="K729" s="42" t="s">
        <v>27929</v>
      </c>
      <c r="L729" s="79" t="s">
        <v>233</v>
      </c>
      <c r="M729" s="80" t="s">
        <v>28720</v>
      </c>
      <c r="N729" s="81" t="s">
        <v>233</v>
      </c>
      <c r="O729" s="81" t="s">
        <v>233</v>
      </c>
      <c r="P729" s="80" t="s">
        <v>28600</v>
      </c>
      <c r="Q729" s="36" t="s">
        <v>25808</v>
      </c>
      <c r="R729" s="36" t="s">
        <v>233</v>
      </c>
      <c r="S729" s="36" t="s">
        <v>233</v>
      </c>
      <c r="T729" s="36" t="s">
        <v>24981</v>
      </c>
      <c r="U729" s="36" t="s">
        <v>27964</v>
      </c>
      <c r="V729" s="121" t="str">
        <f t="shared" si="11"/>
        <v>Ocensa</v>
      </c>
    </row>
    <row r="730" spans="1:22" x14ac:dyDescent="0.35">
      <c r="A730" s="111" t="s">
        <v>30762</v>
      </c>
      <c r="B730" s="37" t="s">
        <v>25938</v>
      </c>
      <c r="C730" s="40" t="s">
        <v>28722</v>
      </c>
      <c r="D730" s="38" t="s">
        <v>25271</v>
      </c>
      <c r="E730" s="42" t="s">
        <v>858</v>
      </c>
      <c r="F730" s="35" t="s">
        <v>42</v>
      </c>
      <c r="G730" s="77" t="s">
        <v>27935</v>
      </c>
      <c r="H730" s="78" t="s">
        <v>27936</v>
      </c>
      <c r="I730" s="78" t="s">
        <v>27960</v>
      </c>
      <c r="J730" s="78" t="s">
        <v>28719</v>
      </c>
      <c r="K730" s="42" t="s">
        <v>27929</v>
      </c>
      <c r="L730" s="79" t="s">
        <v>233</v>
      </c>
      <c r="M730" s="80" t="s">
        <v>28720</v>
      </c>
      <c r="N730" s="81" t="s">
        <v>233</v>
      </c>
      <c r="O730" s="81" t="s">
        <v>233</v>
      </c>
      <c r="P730" s="80" t="s">
        <v>28600</v>
      </c>
      <c r="Q730" s="36" t="s">
        <v>25808</v>
      </c>
      <c r="R730" s="36" t="s">
        <v>233</v>
      </c>
      <c r="S730" s="36" t="s">
        <v>233</v>
      </c>
      <c r="T730" s="36" t="s">
        <v>24981</v>
      </c>
      <c r="U730" s="36" t="s">
        <v>27964</v>
      </c>
      <c r="V730" s="121" t="str">
        <f t="shared" si="11"/>
        <v>Ocensa</v>
      </c>
    </row>
    <row r="731" spans="1:22" x14ac:dyDescent="0.35">
      <c r="A731" s="111" t="s">
        <v>30431</v>
      </c>
      <c r="B731" s="37" t="s">
        <v>25939</v>
      </c>
      <c r="C731" s="40" t="s">
        <v>28723</v>
      </c>
      <c r="D731" s="38" t="s">
        <v>25472</v>
      </c>
      <c r="E731" s="42" t="s">
        <v>858</v>
      </c>
      <c r="F731" s="35" t="s">
        <v>42</v>
      </c>
      <c r="G731" s="77" t="s">
        <v>27935</v>
      </c>
      <c r="H731" s="78" t="s">
        <v>27936</v>
      </c>
      <c r="I731" s="78" t="s">
        <v>27960</v>
      </c>
      <c r="J731" s="78" t="s">
        <v>28719</v>
      </c>
      <c r="K731" s="42" t="s">
        <v>27929</v>
      </c>
      <c r="L731" s="79" t="s">
        <v>233</v>
      </c>
      <c r="M731" s="80" t="s">
        <v>28720</v>
      </c>
      <c r="N731" s="81" t="s">
        <v>233</v>
      </c>
      <c r="O731" s="81" t="s">
        <v>233</v>
      </c>
      <c r="P731" s="80" t="s">
        <v>28600</v>
      </c>
      <c r="Q731" s="36" t="s">
        <v>25808</v>
      </c>
      <c r="R731" s="36" t="s">
        <v>233</v>
      </c>
      <c r="S731" s="36" t="s">
        <v>233</v>
      </c>
      <c r="T731" s="36" t="s">
        <v>24981</v>
      </c>
      <c r="U731" s="36" t="s">
        <v>28682</v>
      </c>
      <c r="V731" s="121" t="str">
        <f t="shared" si="11"/>
        <v>IFH Perú Ltd.</v>
      </c>
    </row>
    <row r="732" spans="1:22" x14ac:dyDescent="0.35">
      <c r="A732" s="111" t="s">
        <v>30763</v>
      </c>
      <c r="B732" s="37" t="s">
        <v>25940</v>
      </c>
      <c r="C732" s="40" t="s">
        <v>28724</v>
      </c>
      <c r="D732" s="38" t="s">
        <v>25173</v>
      </c>
      <c r="E732" s="42" t="s">
        <v>858</v>
      </c>
      <c r="F732" s="35" t="s">
        <v>42</v>
      </c>
      <c r="G732" s="77" t="s">
        <v>27935</v>
      </c>
      <c r="H732" s="78" t="s">
        <v>27936</v>
      </c>
      <c r="I732" s="78" t="s">
        <v>27960</v>
      </c>
      <c r="J732" s="78" t="s">
        <v>28719</v>
      </c>
      <c r="K732" s="42" t="s">
        <v>27929</v>
      </c>
      <c r="L732" s="79" t="s">
        <v>233</v>
      </c>
      <c r="M732" s="80" t="s">
        <v>28720</v>
      </c>
      <c r="N732" s="81" t="s">
        <v>233</v>
      </c>
      <c r="O732" s="81" t="s">
        <v>233</v>
      </c>
      <c r="P732" s="80" t="s">
        <v>28600</v>
      </c>
      <c r="Q732" s="36" t="s">
        <v>25808</v>
      </c>
      <c r="R732" s="36" t="s">
        <v>233</v>
      </c>
      <c r="S732" s="36" t="s">
        <v>233</v>
      </c>
      <c r="T732" s="36" t="s">
        <v>24981</v>
      </c>
      <c r="U732" s="36" t="s">
        <v>28612</v>
      </c>
      <c r="V732" s="121" t="str">
        <f t="shared" si="11"/>
        <v>Reserva Fría Etén</v>
      </c>
    </row>
    <row r="733" spans="1:22" x14ac:dyDescent="0.35">
      <c r="A733" s="111" t="s">
        <v>8813</v>
      </c>
      <c r="B733" s="37" t="s">
        <v>25941</v>
      </c>
      <c r="C733" s="40" t="s">
        <v>28725</v>
      </c>
      <c r="D733" s="38" t="s">
        <v>953</v>
      </c>
      <c r="E733" s="42" t="s">
        <v>858</v>
      </c>
      <c r="F733" s="35" t="s">
        <v>42</v>
      </c>
      <c r="G733" s="77" t="s">
        <v>27935</v>
      </c>
      <c r="H733" s="78" t="s">
        <v>27936</v>
      </c>
      <c r="I733" s="78" t="s">
        <v>27960</v>
      </c>
      <c r="J733" s="78" t="s">
        <v>28719</v>
      </c>
      <c r="K733" s="42" t="s">
        <v>27929</v>
      </c>
      <c r="L733" s="79" t="s">
        <v>233</v>
      </c>
      <c r="M733" s="80" t="s">
        <v>28720</v>
      </c>
      <c r="N733" s="81" t="s">
        <v>233</v>
      </c>
      <c r="O733" s="81">
        <v>1</v>
      </c>
      <c r="P733" s="80" t="s">
        <v>28600</v>
      </c>
      <c r="Q733" s="36" t="s">
        <v>25808</v>
      </c>
      <c r="R733" s="36" t="s">
        <v>233</v>
      </c>
      <c r="S733" s="36" t="s">
        <v>233</v>
      </c>
      <c r="T733" s="36" t="s">
        <v>24981</v>
      </c>
      <c r="U733" s="36" t="s">
        <v>28628</v>
      </c>
      <c r="V733" s="121" t="str">
        <f t="shared" si="11"/>
        <v>Banco de Crédito del Perú</v>
      </c>
    </row>
    <row r="734" spans="1:22" x14ac:dyDescent="0.35">
      <c r="A734" s="111" t="s">
        <v>86</v>
      </c>
      <c r="B734" s="37" t="s">
        <v>126</v>
      </c>
      <c r="C734" s="40" t="s">
        <v>1042</v>
      </c>
      <c r="D734" s="38" t="s">
        <v>953</v>
      </c>
      <c r="E734" s="42" t="s">
        <v>858</v>
      </c>
      <c r="F734" s="35" t="s">
        <v>42</v>
      </c>
      <c r="G734" s="77" t="s">
        <v>27935</v>
      </c>
      <c r="H734" s="78" t="s">
        <v>27936</v>
      </c>
      <c r="I734" s="78" t="s">
        <v>27960</v>
      </c>
      <c r="J734" s="78" t="s">
        <v>28719</v>
      </c>
      <c r="K734" s="42" t="s">
        <v>27929</v>
      </c>
      <c r="L734" s="79" t="s">
        <v>233</v>
      </c>
      <c r="M734" s="80" t="s">
        <v>28720</v>
      </c>
      <c r="N734" s="81" t="s">
        <v>233</v>
      </c>
      <c r="O734" s="81">
        <v>1</v>
      </c>
      <c r="P734" s="80" t="s">
        <v>28600</v>
      </c>
      <c r="Q734" s="36" t="s">
        <v>25808</v>
      </c>
      <c r="R734" s="36" t="s">
        <v>233</v>
      </c>
      <c r="S734" s="36" t="s">
        <v>233</v>
      </c>
      <c r="T734" s="36" t="s">
        <v>24981</v>
      </c>
      <c r="U734" s="36" t="s">
        <v>28628</v>
      </c>
      <c r="V734" s="121" t="str">
        <f t="shared" si="11"/>
        <v>Banco de Crédito del Perú</v>
      </c>
    </row>
    <row r="735" spans="1:22" x14ac:dyDescent="0.35">
      <c r="A735" s="111" t="s">
        <v>30764</v>
      </c>
      <c r="B735" s="37" t="s">
        <v>25942</v>
      </c>
      <c r="C735" s="40" t="s">
        <v>28726</v>
      </c>
      <c r="D735" s="38" t="s">
        <v>953</v>
      </c>
      <c r="E735" s="42" t="s">
        <v>858</v>
      </c>
      <c r="F735" s="35" t="s">
        <v>42</v>
      </c>
      <c r="G735" s="77" t="s">
        <v>27935</v>
      </c>
      <c r="H735" s="78" t="s">
        <v>27936</v>
      </c>
      <c r="I735" s="78" t="s">
        <v>27960</v>
      </c>
      <c r="J735" s="78" t="s">
        <v>28719</v>
      </c>
      <c r="K735" s="42" t="s">
        <v>27929</v>
      </c>
      <c r="L735" s="79" t="s">
        <v>233</v>
      </c>
      <c r="M735" s="80" t="s">
        <v>28720</v>
      </c>
      <c r="N735" s="81" t="s">
        <v>233</v>
      </c>
      <c r="O735" s="81" t="s">
        <v>233</v>
      </c>
      <c r="P735" s="80" t="s">
        <v>28600</v>
      </c>
      <c r="Q735" s="36" t="s">
        <v>25808</v>
      </c>
      <c r="R735" s="36" t="s">
        <v>233</v>
      </c>
      <c r="S735" s="36" t="s">
        <v>233</v>
      </c>
      <c r="T735" s="36" t="s">
        <v>24981</v>
      </c>
      <c r="U735" s="36" t="s">
        <v>28628</v>
      </c>
      <c r="V735" s="121" t="str">
        <f t="shared" si="11"/>
        <v>Banco de Crédito del Perú</v>
      </c>
    </row>
    <row r="736" spans="1:22" x14ac:dyDescent="0.35">
      <c r="A736" s="111" t="s">
        <v>30431</v>
      </c>
      <c r="B736" s="37" t="s">
        <v>25943</v>
      </c>
      <c r="C736" s="40" t="s">
        <v>28727</v>
      </c>
      <c r="D736" s="38" t="s">
        <v>953</v>
      </c>
      <c r="E736" s="42" t="s">
        <v>858</v>
      </c>
      <c r="F736" s="35" t="s">
        <v>42</v>
      </c>
      <c r="G736" s="77" t="s">
        <v>27935</v>
      </c>
      <c r="H736" s="78" t="s">
        <v>27936</v>
      </c>
      <c r="I736" s="78" t="s">
        <v>27960</v>
      </c>
      <c r="J736" s="78" t="s">
        <v>28719</v>
      </c>
      <c r="K736" s="42" t="s">
        <v>27929</v>
      </c>
      <c r="L736" s="79" t="s">
        <v>233</v>
      </c>
      <c r="M736" s="80" t="s">
        <v>28720</v>
      </c>
      <c r="N736" s="81" t="s">
        <v>233</v>
      </c>
      <c r="O736" s="81" t="s">
        <v>233</v>
      </c>
      <c r="P736" s="80" t="s">
        <v>28600</v>
      </c>
      <c r="Q736" s="36" t="s">
        <v>25808</v>
      </c>
      <c r="R736" s="36" t="s">
        <v>233</v>
      </c>
      <c r="S736" s="36" t="s">
        <v>233</v>
      </c>
      <c r="T736" s="36" t="s">
        <v>24981</v>
      </c>
      <c r="U736" s="36" t="s">
        <v>28628</v>
      </c>
      <c r="V736" s="121" t="str">
        <f t="shared" si="11"/>
        <v>Banco de Crédito del Perú</v>
      </c>
    </row>
    <row r="737" spans="1:22" x14ac:dyDescent="0.35">
      <c r="A737" s="111" t="s">
        <v>30765</v>
      </c>
      <c r="B737" s="37" t="s">
        <v>25944</v>
      </c>
      <c r="C737" s="40" t="s">
        <v>28728</v>
      </c>
      <c r="D737" s="38" t="s">
        <v>953</v>
      </c>
      <c r="E737" s="42" t="s">
        <v>858</v>
      </c>
      <c r="F737" s="35" t="s">
        <v>42</v>
      </c>
      <c r="G737" s="77" t="s">
        <v>27935</v>
      </c>
      <c r="H737" s="78" t="s">
        <v>27936</v>
      </c>
      <c r="I737" s="78" t="s">
        <v>27960</v>
      </c>
      <c r="J737" s="78" t="s">
        <v>28719</v>
      </c>
      <c r="K737" s="42" t="s">
        <v>27929</v>
      </c>
      <c r="L737" s="79" t="s">
        <v>233</v>
      </c>
      <c r="M737" s="80" t="s">
        <v>28720</v>
      </c>
      <c r="N737" s="81" t="s">
        <v>233</v>
      </c>
      <c r="O737" s="81" t="s">
        <v>233</v>
      </c>
      <c r="P737" s="80" t="s">
        <v>28600</v>
      </c>
      <c r="Q737" s="36" t="s">
        <v>25808</v>
      </c>
      <c r="R737" s="36" t="s">
        <v>233</v>
      </c>
      <c r="S737" s="36" t="s">
        <v>233</v>
      </c>
      <c r="T737" s="36" t="s">
        <v>24981</v>
      </c>
      <c r="U737" s="36" t="s">
        <v>28628</v>
      </c>
      <c r="V737" s="121" t="str">
        <f t="shared" si="11"/>
        <v>Banco de Crédito del Perú</v>
      </c>
    </row>
    <row r="738" spans="1:22" x14ac:dyDescent="0.35">
      <c r="A738" s="111" t="s">
        <v>30766</v>
      </c>
      <c r="B738" s="37" t="s">
        <v>25945</v>
      </c>
      <c r="C738" s="40" t="s">
        <v>28729</v>
      </c>
      <c r="D738" s="38" t="s">
        <v>953</v>
      </c>
      <c r="E738" s="42" t="s">
        <v>858</v>
      </c>
      <c r="F738" s="35" t="s">
        <v>42</v>
      </c>
      <c r="G738" s="77" t="s">
        <v>27935</v>
      </c>
      <c r="H738" s="78" t="s">
        <v>27936</v>
      </c>
      <c r="I738" s="78" t="s">
        <v>27960</v>
      </c>
      <c r="J738" s="78" t="s">
        <v>28719</v>
      </c>
      <c r="K738" s="42" t="s">
        <v>27929</v>
      </c>
      <c r="L738" s="79" t="s">
        <v>233</v>
      </c>
      <c r="M738" s="80" t="s">
        <v>28720</v>
      </c>
      <c r="N738" s="81" t="s">
        <v>233</v>
      </c>
      <c r="O738" s="81" t="s">
        <v>233</v>
      </c>
      <c r="P738" s="80" t="s">
        <v>28600</v>
      </c>
      <c r="Q738" s="36" t="s">
        <v>25808</v>
      </c>
      <c r="R738" s="36" t="s">
        <v>233</v>
      </c>
      <c r="S738" s="36" t="s">
        <v>233</v>
      </c>
      <c r="T738" s="36" t="s">
        <v>24981</v>
      </c>
      <c r="U738" s="36" t="s">
        <v>28628</v>
      </c>
      <c r="V738" s="121" t="str">
        <f t="shared" si="11"/>
        <v>Banco de Crédito del Perú</v>
      </c>
    </row>
    <row r="739" spans="1:22" x14ac:dyDescent="0.35">
      <c r="A739" s="111" t="s">
        <v>30431</v>
      </c>
      <c r="B739" s="37" t="s">
        <v>25947</v>
      </c>
      <c r="C739" s="40" t="s">
        <v>28730</v>
      </c>
      <c r="D739" s="38" t="s">
        <v>953</v>
      </c>
      <c r="E739" s="42" t="s">
        <v>858</v>
      </c>
      <c r="F739" s="35" t="s">
        <v>42</v>
      </c>
      <c r="G739" s="77" t="s">
        <v>27935</v>
      </c>
      <c r="H739" s="78" t="s">
        <v>27936</v>
      </c>
      <c r="I739" s="78" t="s">
        <v>27960</v>
      </c>
      <c r="J739" s="78" t="s">
        <v>28719</v>
      </c>
      <c r="K739" s="42" t="s">
        <v>27929</v>
      </c>
      <c r="L739" s="79" t="s">
        <v>233</v>
      </c>
      <c r="M739" s="80" t="s">
        <v>28720</v>
      </c>
      <c r="N739" s="81" t="s">
        <v>233</v>
      </c>
      <c r="O739" s="81" t="s">
        <v>233</v>
      </c>
      <c r="P739" s="80" t="s">
        <v>28600</v>
      </c>
      <c r="Q739" s="36" t="s">
        <v>25808</v>
      </c>
      <c r="R739" s="36" t="s">
        <v>233</v>
      </c>
      <c r="S739" s="36" t="s">
        <v>233</v>
      </c>
      <c r="T739" s="36" t="s">
        <v>24981</v>
      </c>
      <c r="U739" s="36" t="s">
        <v>28628</v>
      </c>
      <c r="V739" s="121" t="str">
        <f t="shared" si="11"/>
        <v>Banco de Crédito del Perú</v>
      </c>
    </row>
    <row r="740" spans="1:22" x14ac:dyDescent="0.35">
      <c r="A740" s="111" t="s">
        <v>30431</v>
      </c>
      <c r="B740" s="37" t="s">
        <v>25948</v>
      </c>
      <c r="C740" s="40" t="s">
        <v>28727</v>
      </c>
      <c r="D740" s="38" t="s">
        <v>953</v>
      </c>
      <c r="E740" s="42" t="s">
        <v>858</v>
      </c>
      <c r="F740" s="35" t="s">
        <v>42</v>
      </c>
      <c r="G740" s="77" t="s">
        <v>27935</v>
      </c>
      <c r="H740" s="78" t="s">
        <v>27936</v>
      </c>
      <c r="I740" s="78" t="s">
        <v>27960</v>
      </c>
      <c r="J740" s="78" t="s">
        <v>28719</v>
      </c>
      <c r="K740" s="42" t="s">
        <v>27929</v>
      </c>
      <c r="L740" s="79" t="s">
        <v>233</v>
      </c>
      <c r="M740" s="80" t="s">
        <v>28720</v>
      </c>
      <c r="N740" s="81" t="s">
        <v>233</v>
      </c>
      <c r="O740" s="81" t="s">
        <v>233</v>
      </c>
      <c r="P740" s="80" t="s">
        <v>28600</v>
      </c>
      <c r="Q740" s="36" t="s">
        <v>25808</v>
      </c>
      <c r="R740" s="36" t="s">
        <v>233</v>
      </c>
      <c r="S740" s="36" t="s">
        <v>233</v>
      </c>
      <c r="T740" s="36" t="s">
        <v>24981</v>
      </c>
      <c r="U740" s="36" t="s">
        <v>28628</v>
      </c>
      <c r="V740" s="121" t="str">
        <f t="shared" si="11"/>
        <v>Banco de Crédito del Perú</v>
      </c>
    </row>
    <row r="741" spans="1:22" x14ac:dyDescent="0.35">
      <c r="A741" s="111" t="s">
        <v>30431</v>
      </c>
      <c r="B741" s="37" t="s">
        <v>25949</v>
      </c>
      <c r="C741" s="40" t="s">
        <v>28726</v>
      </c>
      <c r="D741" s="38" t="s">
        <v>953</v>
      </c>
      <c r="E741" s="42" t="s">
        <v>858</v>
      </c>
      <c r="F741" s="35" t="s">
        <v>42</v>
      </c>
      <c r="G741" s="77" t="s">
        <v>27935</v>
      </c>
      <c r="H741" s="78" t="s">
        <v>27936</v>
      </c>
      <c r="I741" s="78" t="s">
        <v>27960</v>
      </c>
      <c r="J741" s="78" t="s">
        <v>28719</v>
      </c>
      <c r="K741" s="42" t="s">
        <v>27929</v>
      </c>
      <c r="L741" s="79" t="s">
        <v>233</v>
      </c>
      <c r="M741" s="80" t="s">
        <v>28720</v>
      </c>
      <c r="N741" s="81" t="s">
        <v>233</v>
      </c>
      <c r="O741" s="81" t="s">
        <v>233</v>
      </c>
      <c r="P741" s="80" t="s">
        <v>28600</v>
      </c>
      <c r="Q741" s="36" t="s">
        <v>25808</v>
      </c>
      <c r="R741" s="36" t="s">
        <v>233</v>
      </c>
      <c r="S741" s="36" t="s">
        <v>233</v>
      </c>
      <c r="T741" s="36" t="s">
        <v>24981</v>
      </c>
      <c r="U741" s="36" t="s">
        <v>28628</v>
      </c>
      <c r="V741" s="121" t="str">
        <f t="shared" si="11"/>
        <v>Banco de Crédito del Perú</v>
      </c>
    </row>
    <row r="742" spans="1:22" x14ac:dyDescent="0.35">
      <c r="A742" s="111" t="s">
        <v>30767</v>
      </c>
      <c r="B742" s="37" t="s">
        <v>27912</v>
      </c>
      <c r="C742" s="40" t="s">
        <v>28731</v>
      </c>
      <c r="D742" s="38" t="s">
        <v>931</v>
      </c>
      <c r="E742" s="42" t="s">
        <v>858</v>
      </c>
      <c r="F742" s="35" t="s">
        <v>42</v>
      </c>
      <c r="G742" s="77" t="s">
        <v>27935</v>
      </c>
      <c r="H742" s="78" t="s">
        <v>27936</v>
      </c>
      <c r="I742" s="78" t="s">
        <v>27960</v>
      </c>
      <c r="J742" s="78" t="s">
        <v>28719</v>
      </c>
      <c r="K742" s="42" t="s">
        <v>27929</v>
      </c>
      <c r="L742" s="79" t="s">
        <v>233</v>
      </c>
      <c r="M742" s="80" t="s">
        <v>28720</v>
      </c>
      <c r="N742" s="81" t="s">
        <v>233</v>
      </c>
      <c r="O742" s="81">
        <v>1</v>
      </c>
      <c r="P742" s="80" t="s">
        <v>28600</v>
      </c>
      <c r="Q742" s="36" t="s">
        <v>25808</v>
      </c>
      <c r="R742" s="36" t="s">
        <v>233</v>
      </c>
      <c r="S742" s="36" t="s">
        <v>233</v>
      </c>
      <c r="T742" s="36" t="s">
        <v>24981</v>
      </c>
      <c r="U742" s="36" t="s">
        <v>28628</v>
      </c>
      <c r="V742" s="121" t="str">
        <f t="shared" si="11"/>
        <v>BBVA</v>
      </c>
    </row>
    <row r="743" spans="1:22" x14ac:dyDescent="0.35">
      <c r="A743" s="111" t="s">
        <v>30768</v>
      </c>
      <c r="B743" s="37" t="s">
        <v>25951</v>
      </c>
      <c r="C743" s="40" t="s">
        <v>28732</v>
      </c>
      <c r="D743" s="38" t="s">
        <v>963</v>
      </c>
      <c r="E743" s="42" t="s">
        <v>858</v>
      </c>
      <c r="F743" s="35" t="s">
        <v>42</v>
      </c>
      <c r="G743" s="77" t="s">
        <v>27935</v>
      </c>
      <c r="H743" s="78" t="s">
        <v>27936</v>
      </c>
      <c r="I743" s="78" t="s">
        <v>27960</v>
      </c>
      <c r="J743" s="78" t="s">
        <v>28719</v>
      </c>
      <c r="K743" s="42" t="s">
        <v>27929</v>
      </c>
      <c r="L743" s="79" t="s">
        <v>233</v>
      </c>
      <c r="M743" s="80" t="s">
        <v>28720</v>
      </c>
      <c r="N743" s="81" t="s">
        <v>233</v>
      </c>
      <c r="O743" s="81" t="s">
        <v>233</v>
      </c>
      <c r="P743" s="80" t="s">
        <v>28600</v>
      </c>
      <c r="Q743" s="36" t="s">
        <v>25808</v>
      </c>
      <c r="R743" s="36" t="s">
        <v>233</v>
      </c>
      <c r="S743" s="36" t="s">
        <v>233</v>
      </c>
      <c r="T743" s="36" t="s">
        <v>24981</v>
      </c>
      <c r="U743" s="36" t="s">
        <v>28628</v>
      </c>
      <c r="V743" s="121" t="str">
        <f t="shared" si="11"/>
        <v>Interbank</v>
      </c>
    </row>
    <row r="744" spans="1:22" x14ac:dyDescent="0.35">
      <c r="A744" s="111" t="s">
        <v>24443</v>
      </c>
      <c r="B744" s="37" t="s">
        <v>25950</v>
      </c>
      <c r="C744" s="40" t="s">
        <v>28733</v>
      </c>
      <c r="D744" s="38" t="s">
        <v>953</v>
      </c>
      <c r="E744" s="42" t="s">
        <v>858</v>
      </c>
      <c r="F744" s="35" t="s">
        <v>42</v>
      </c>
      <c r="G744" s="77" t="s">
        <v>27935</v>
      </c>
      <c r="H744" s="78" t="s">
        <v>27936</v>
      </c>
      <c r="I744" s="78" t="s">
        <v>27960</v>
      </c>
      <c r="J744" s="78" t="s">
        <v>28719</v>
      </c>
      <c r="K744" s="42" t="s">
        <v>27929</v>
      </c>
      <c r="L744" s="79" t="s">
        <v>233</v>
      </c>
      <c r="M744" s="80" t="s">
        <v>28720</v>
      </c>
      <c r="N744" s="81" t="s">
        <v>233</v>
      </c>
      <c r="O744" s="81">
        <v>1</v>
      </c>
      <c r="P744" s="80" t="s">
        <v>28600</v>
      </c>
      <c r="Q744" s="36" t="s">
        <v>25808</v>
      </c>
      <c r="R744" s="36" t="s">
        <v>233</v>
      </c>
      <c r="S744" s="36" t="s">
        <v>233</v>
      </c>
      <c r="T744" s="36" t="s">
        <v>24981</v>
      </c>
      <c r="U744" s="36" t="s">
        <v>28628</v>
      </c>
      <c r="V744" s="121" t="str">
        <f t="shared" si="11"/>
        <v>Banco de Crédito del Perú</v>
      </c>
    </row>
    <row r="745" spans="1:22" x14ac:dyDescent="0.35">
      <c r="A745" s="111" t="s">
        <v>30769</v>
      </c>
      <c r="B745" s="37" t="s">
        <v>25952</v>
      </c>
      <c r="C745" s="40" t="s">
        <v>28734</v>
      </c>
      <c r="D745" s="38" t="s">
        <v>963</v>
      </c>
      <c r="E745" s="42" t="s">
        <v>858</v>
      </c>
      <c r="F745" s="35" t="s">
        <v>42</v>
      </c>
      <c r="G745" s="77" t="s">
        <v>27935</v>
      </c>
      <c r="H745" s="78" t="s">
        <v>27936</v>
      </c>
      <c r="I745" s="78" t="s">
        <v>27960</v>
      </c>
      <c r="J745" s="78" t="s">
        <v>28719</v>
      </c>
      <c r="K745" s="42" t="s">
        <v>27929</v>
      </c>
      <c r="L745" s="79" t="s">
        <v>233</v>
      </c>
      <c r="M745" s="80" t="s">
        <v>28720</v>
      </c>
      <c r="N745" s="81" t="s">
        <v>233</v>
      </c>
      <c r="O745" s="81">
        <v>1</v>
      </c>
      <c r="P745" s="80" t="s">
        <v>28600</v>
      </c>
      <c r="Q745" s="36" t="s">
        <v>25808</v>
      </c>
      <c r="R745" s="36" t="s">
        <v>233</v>
      </c>
      <c r="S745" s="36" t="s">
        <v>233</v>
      </c>
      <c r="T745" s="36" t="s">
        <v>24981</v>
      </c>
      <c r="U745" s="36" t="s">
        <v>28628</v>
      </c>
      <c r="V745" s="121" t="str">
        <f t="shared" si="11"/>
        <v>Interbank</v>
      </c>
    </row>
    <row r="746" spans="1:22" x14ac:dyDescent="0.35">
      <c r="A746" s="111" t="s">
        <v>24912</v>
      </c>
      <c r="B746" s="37" t="s">
        <v>24911</v>
      </c>
      <c r="C746" s="40" t="s">
        <v>28735</v>
      </c>
      <c r="D746" s="38" t="s">
        <v>963</v>
      </c>
      <c r="E746" s="42" t="s">
        <v>858</v>
      </c>
      <c r="F746" s="35" t="s">
        <v>42</v>
      </c>
      <c r="G746" s="77" t="s">
        <v>27935</v>
      </c>
      <c r="H746" s="78" t="s">
        <v>27936</v>
      </c>
      <c r="I746" s="78" t="s">
        <v>27960</v>
      </c>
      <c r="J746" s="78" t="s">
        <v>28719</v>
      </c>
      <c r="K746" s="42" t="s">
        <v>27929</v>
      </c>
      <c r="L746" s="79" t="s">
        <v>233</v>
      </c>
      <c r="M746" s="80" t="s">
        <v>28720</v>
      </c>
      <c r="N746" s="81" t="s">
        <v>233</v>
      </c>
      <c r="O746" s="81">
        <v>1</v>
      </c>
      <c r="P746" s="80" t="s">
        <v>28600</v>
      </c>
      <c r="Q746" s="36" t="s">
        <v>25808</v>
      </c>
      <c r="R746" s="36" t="s">
        <v>233</v>
      </c>
      <c r="S746" s="36" t="s">
        <v>233</v>
      </c>
      <c r="T746" s="36" t="s">
        <v>24981</v>
      </c>
      <c r="U746" s="36" t="s">
        <v>28628</v>
      </c>
      <c r="V746" s="121" t="str">
        <f t="shared" si="11"/>
        <v>Interbank</v>
      </c>
    </row>
    <row r="747" spans="1:22" x14ac:dyDescent="0.35">
      <c r="A747" s="111" t="s">
        <v>30770</v>
      </c>
      <c r="B747" s="37" t="s">
        <v>25953</v>
      </c>
      <c r="C747" s="40" t="s">
        <v>28736</v>
      </c>
      <c r="D747" s="38" t="s">
        <v>963</v>
      </c>
      <c r="E747" s="42" t="s">
        <v>858</v>
      </c>
      <c r="F747" s="35" t="s">
        <v>42</v>
      </c>
      <c r="G747" s="77" t="s">
        <v>27935</v>
      </c>
      <c r="H747" s="78" t="s">
        <v>27936</v>
      </c>
      <c r="I747" s="78" t="s">
        <v>27960</v>
      </c>
      <c r="J747" s="78" t="s">
        <v>28719</v>
      </c>
      <c r="K747" s="42" t="s">
        <v>27929</v>
      </c>
      <c r="L747" s="79" t="s">
        <v>233</v>
      </c>
      <c r="M747" s="80" t="s">
        <v>28720</v>
      </c>
      <c r="N747" s="81" t="s">
        <v>233</v>
      </c>
      <c r="O747" s="81" t="s">
        <v>233</v>
      </c>
      <c r="P747" s="80" t="s">
        <v>28600</v>
      </c>
      <c r="Q747" s="36" t="s">
        <v>25808</v>
      </c>
      <c r="R747" s="36" t="s">
        <v>233</v>
      </c>
      <c r="S747" s="36" t="s">
        <v>233</v>
      </c>
      <c r="T747" s="36" t="s">
        <v>24981</v>
      </c>
      <c r="U747" s="36" t="s">
        <v>28628</v>
      </c>
      <c r="V747" s="121" t="str">
        <f t="shared" si="11"/>
        <v>Interbank</v>
      </c>
    </row>
    <row r="748" spans="1:22" x14ac:dyDescent="0.35">
      <c r="A748" s="111" t="s">
        <v>30771</v>
      </c>
      <c r="B748" s="37" t="s">
        <v>25954</v>
      </c>
      <c r="C748" s="40" t="s">
        <v>28737</v>
      </c>
      <c r="D748" s="38" t="s">
        <v>963</v>
      </c>
      <c r="E748" s="42" t="s">
        <v>858</v>
      </c>
      <c r="F748" s="35" t="s">
        <v>42</v>
      </c>
      <c r="G748" s="77" t="s">
        <v>27935</v>
      </c>
      <c r="H748" s="78" t="s">
        <v>27936</v>
      </c>
      <c r="I748" s="78" t="s">
        <v>27960</v>
      </c>
      <c r="J748" s="78" t="s">
        <v>28719</v>
      </c>
      <c r="K748" s="42" t="s">
        <v>27929</v>
      </c>
      <c r="L748" s="79" t="s">
        <v>233</v>
      </c>
      <c r="M748" s="80" t="s">
        <v>28720</v>
      </c>
      <c r="N748" s="81" t="s">
        <v>233</v>
      </c>
      <c r="O748" s="81" t="s">
        <v>233</v>
      </c>
      <c r="P748" s="80" t="s">
        <v>28600</v>
      </c>
      <c r="Q748" s="36" t="s">
        <v>25808</v>
      </c>
      <c r="R748" s="36"/>
      <c r="S748" s="36"/>
      <c r="T748" s="36" t="s">
        <v>24981</v>
      </c>
      <c r="U748" s="36" t="s">
        <v>28682</v>
      </c>
      <c r="V748" s="121" t="str">
        <f t="shared" si="11"/>
        <v>Interbank</v>
      </c>
    </row>
    <row r="749" spans="1:22" x14ac:dyDescent="0.35">
      <c r="A749" s="111" t="s">
        <v>30772</v>
      </c>
      <c r="B749" s="37" t="s">
        <v>25955</v>
      </c>
      <c r="C749" s="40" t="s">
        <v>28738</v>
      </c>
      <c r="D749" s="38" t="s">
        <v>963</v>
      </c>
      <c r="E749" s="42" t="s">
        <v>858</v>
      </c>
      <c r="F749" s="35" t="s">
        <v>42</v>
      </c>
      <c r="G749" s="77" t="s">
        <v>27935</v>
      </c>
      <c r="H749" s="78" t="s">
        <v>27936</v>
      </c>
      <c r="I749" s="78" t="s">
        <v>27960</v>
      </c>
      <c r="J749" s="78" t="s">
        <v>28719</v>
      </c>
      <c r="K749" s="42" t="s">
        <v>27929</v>
      </c>
      <c r="L749" s="79" t="s">
        <v>233</v>
      </c>
      <c r="M749" s="80" t="s">
        <v>28720</v>
      </c>
      <c r="N749" s="81" t="s">
        <v>233</v>
      </c>
      <c r="O749" s="81" t="s">
        <v>233</v>
      </c>
      <c r="P749" s="80" t="s">
        <v>28600</v>
      </c>
      <c r="Q749" s="36" t="s">
        <v>25808</v>
      </c>
      <c r="R749" s="36"/>
      <c r="S749" s="36"/>
      <c r="T749" s="36" t="s">
        <v>24981</v>
      </c>
      <c r="U749" s="36" t="s">
        <v>28682</v>
      </c>
      <c r="V749" s="121" t="str">
        <f t="shared" si="11"/>
        <v>Interbank</v>
      </c>
    </row>
    <row r="750" spans="1:22" x14ac:dyDescent="0.35">
      <c r="A750" s="111" t="s">
        <v>30773</v>
      </c>
      <c r="B750" s="37" t="s">
        <v>25956</v>
      </c>
      <c r="C750" s="40" t="s">
        <v>28739</v>
      </c>
      <c r="D750" s="38" t="s">
        <v>25020</v>
      </c>
      <c r="E750" s="42" t="s">
        <v>858</v>
      </c>
      <c r="F750" s="35" t="s">
        <v>42</v>
      </c>
      <c r="G750" s="77" t="s">
        <v>27935</v>
      </c>
      <c r="H750" s="78" t="s">
        <v>27936</v>
      </c>
      <c r="I750" s="78" t="s">
        <v>27960</v>
      </c>
      <c r="J750" s="78" t="s">
        <v>28719</v>
      </c>
      <c r="K750" s="42" t="s">
        <v>27929</v>
      </c>
      <c r="L750" s="79" t="s">
        <v>233</v>
      </c>
      <c r="M750" s="80" t="s">
        <v>28720</v>
      </c>
      <c r="N750" s="81" t="s">
        <v>233</v>
      </c>
      <c r="O750" s="81" t="s">
        <v>233</v>
      </c>
      <c r="P750" s="80" t="s">
        <v>28600</v>
      </c>
      <c r="Q750" s="36" t="s">
        <v>25808</v>
      </c>
      <c r="R750" s="36" t="s">
        <v>233</v>
      </c>
      <c r="S750" s="36" t="s">
        <v>233</v>
      </c>
      <c r="T750" s="36" t="s">
        <v>24981</v>
      </c>
      <c r="U750" s="36" t="s">
        <v>28628</v>
      </c>
      <c r="V750" s="121" t="str">
        <f t="shared" si="11"/>
        <v>Scotiabank Peru</v>
      </c>
    </row>
    <row r="751" spans="1:22" x14ac:dyDescent="0.35">
      <c r="A751" s="111" t="s">
        <v>30774</v>
      </c>
      <c r="B751" s="37" t="s">
        <v>25957</v>
      </c>
      <c r="C751" s="40" t="s">
        <v>28740</v>
      </c>
      <c r="D751" s="38" t="s">
        <v>931</v>
      </c>
      <c r="E751" s="42" t="s">
        <v>858</v>
      </c>
      <c r="F751" s="35" t="s">
        <v>42</v>
      </c>
      <c r="G751" s="77" t="s">
        <v>27935</v>
      </c>
      <c r="H751" s="78" t="s">
        <v>27936</v>
      </c>
      <c r="I751" s="78" t="s">
        <v>27960</v>
      </c>
      <c r="J751" s="78" t="s">
        <v>28719</v>
      </c>
      <c r="K751" s="42" t="s">
        <v>27929</v>
      </c>
      <c r="L751" s="79" t="s">
        <v>233</v>
      </c>
      <c r="M751" s="80" t="s">
        <v>28720</v>
      </c>
      <c r="N751" s="81" t="s">
        <v>233</v>
      </c>
      <c r="O751" s="81" t="s">
        <v>233</v>
      </c>
      <c r="P751" s="80" t="s">
        <v>28600</v>
      </c>
      <c r="Q751" s="36" t="s">
        <v>25808</v>
      </c>
      <c r="R751" s="36" t="s">
        <v>233</v>
      </c>
      <c r="S751" s="36" t="s">
        <v>233</v>
      </c>
      <c r="T751" s="36" t="s">
        <v>24981</v>
      </c>
      <c r="U751" s="36" t="s">
        <v>28628</v>
      </c>
      <c r="V751" s="121" t="str">
        <f t="shared" si="11"/>
        <v>BBVA</v>
      </c>
    </row>
    <row r="752" spans="1:22" x14ac:dyDescent="0.35">
      <c r="A752" s="111" t="s">
        <v>30775</v>
      </c>
      <c r="B752" s="37" t="s">
        <v>25987</v>
      </c>
      <c r="C752" s="40" t="s">
        <v>28741</v>
      </c>
      <c r="D752" s="38" t="s">
        <v>963</v>
      </c>
      <c r="E752" s="42" t="s">
        <v>858</v>
      </c>
      <c r="F752" s="35" t="s">
        <v>42</v>
      </c>
      <c r="G752" s="77" t="s">
        <v>27935</v>
      </c>
      <c r="H752" s="78" t="s">
        <v>27936</v>
      </c>
      <c r="I752" s="78" t="s">
        <v>27960</v>
      </c>
      <c r="J752" s="78" t="s">
        <v>28719</v>
      </c>
      <c r="K752" s="42" t="s">
        <v>27929</v>
      </c>
      <c r="L752" s="79" t="s">
        <v>233</v>
      </c>
      <c r="M752" s="80" t="s">
        <v>28720</v>
      </c>
      <c r="N752" s="81" t="s">
        <v>233</v>
      </c>
      <c r="O752" s="81">
        <v>1</v>
      </c>
      <c r="P752" s="80" t="s">
        <v>28600</v>
      </c>
      <c r="Q752" s="36" t="s">
        <v>25808</v>
      </c>
      <c r="R752" s="36" t="s">
        <v>233</v>
      </c>
      <c r="S752" s="36" t="s">
        <v>233</v>
      </c>
      <c r="T752" s="36" t="s">
        <v>24981</v>
      </c>
      <c r="U752" s="36" t="s">
        <v>28628</v>
      </c>
      <c r="V752" s="121" t="str">
        <f t="shared" si="11"/>
        <v>Interbank</v>
      </c>
    </row>
    <row r="753" spans="1:22" x14ac:dyDescent="0.35">
      <c r="A753" s="111" t="s">
        <v>30776</v>
      </c>
      <c r="B753" s="37" t="s">
        <v>25958</v>
      </c>
      <c r="C753" s="40" t="s">
        <v>28742</v>
      </c>
      <c r="D753" s="38" t="s">
        <v>24960</v>
      </c>
      <c r="E753" s="42" t="s">
        <v>858</v>
      </c>
      <c r="F753" s="35" t="s">
        <v>42</v>
      </c>
      <c r="G753" s="77" t="s">
        <v>27935</v>
      </c>
      <c r="H753" s="78" t="s">
        <v>27936</v>
      </c>
      <c r="I753" s="78" t="s">
        <v>27960</v>
      </c>
      <c r="J753" s="78" t="s">
        <v>28719</v>
      </c>
      <c r="K753" s="42" t="s">
        <v>27929</v>
      </c>
      <c r="L753" s="79" t="s">
        <v>233</v>
      </c>
      <c r="M753" s="80" t="s">
        <v>28720</v>
      </c>
      <c r="N753" s="81" t="s">
        <v>233</v>
      </c>
      <c r="O753" s="81" t="s">
        <v>233</v>
      </c>
      <c r="P753" s="80" t="s">
        <v>28600</v>
      </c>
      <c r="Q753" s="36" t="s">
        <v>25808</v>
      </c>
      <c r="R753" s="36" t="s">
        <v>233</v>
      </c>
      <c r="S753" s="36" t="s">
        <v>233</v>
      </c>
      <c r="T753" s="36" t="s">
        <v>24981</v>
      </c>
      <c r="U753" s="36" t="s">
        <v>28628</v>
      </c>
      <c r="V753" s="121" t="str">
        <f t="shared" si="11"/>
        <v>COFIDE</v>
      </c>
    </row>
    <row r="754" spans="1:22" x14ac:dyDescent="0.35">
      <c r="A754" s="111" t="s">
        <v>30777</v>
      </c>
      <c r="B754" s="37" t="s">
        <v>28743</v>
      </c>
      <c r="C754" s="40" t="s">
        <v>28744</v>
      </c>
      <c r="D754" s="38" t="s">
        <v>28745</v>
      </c>
      <c r="E754" s="42" t="s">
        <v>858</v>
      </c>
      <c r="F754" s="35" t="s">
        <v>42</v>
      </c>
      <c r="G754" s="77" t="s">
        <v>27935</v>
      </c>
      <c r="H754" s="78" t="s">
        <v>27936</v>
      </c>
      <c r="I754" s="78" t="s">
        <v>27960</v>
      </c>
      <c r="J754" s="78" t="s">
        <v>28719</v>
      </c>
      <c r="K754" s="42" t="s">
        <v>27929</v>
      </c>
      <c r="L754" s="79" t="s">
        <v>233</v>
      </c>
      <c r="M754" s="80" t="s">
        <v>28720</v>
      </c>
      <c r="N754" s="81" t="s">
        <v>233</v>
      </c>
      <c r="O754" s="81">
        <v>1</v>
      </c>
      <c r="P754" s="80" t="s">
        <v>28600</v>
      </c>
      <c r="Q754" s="36" t="s">
        <v>25808</v>
      </c>
      <c r="R754" s="36" t="s">
        <v>233</v>
      </c>
      <c r="S754" s="36" t="s">
        <v>233</v>
      </c>
      <c r="T754" s="36" t="s">
        <v>24981</v>
      </c>
      <c r="U754" s="36" t="s">
        <v>28628</v>
      </c>
      <c r="V754" s="121" t="str">
        <f t="shared" si="11"/>
        <v>Nexa Resources</v>
      </c>
    </row>
    <row r="755" spans="1:22" x14ac:dyDescent="0.35">
      <c r="A755" s="111" t="s">
        <v>20745</v>
      </c>
      <c r="B755" s="37" t="s">
        <v>25999</v>
      </c>
      <c r="C755" s="40" t="s">
        <v>28746</v>
      </c>
      <c r="D755" s="38" t="s">
        <v>10</v>
      </c>
      <c r="E755" s="42" t="s">
        <v>858</v>
      </c>
      <c r="F755" s="35" t="s">
        <v>42</v>
      </c>
      <c r="G755" s="77" t="s">
        <v>27935</v>
      </c>
      <c r="H755" s="78" t="s">
        <v>27936</v>
      </c>
      <c r="I755" s="78" t="s">
        <v>27960</v>
      </c>
      <c r="J755" s="78" t="s">
        <v>28719</v>
      </c>
      <c r="K755" s="42" t="s">
        <v>27929</v>
      </c>
      <c r="L755" s="79" t="s">
        <v>233</v>
      </c>
      <c r="M755" s="80" t="s">
        <v>28720</v>
      </c>
      <c r="N755" s="81" t="s">
        <v>233</v>
      </c>
      <c r="O755" s="81" t="s">
        <v>233</v>
      </c>
      <c r="P755" s="80" t="s">
        <v>28600</v>
      </c>
      <c r="Q755" s="36" t="s">
        <v>25808</v>
      </c>
      <c r="R755" s="36" t="s">
        <v>233</v>
      </c>
      <c r="S755" s="36" t="s">
        <v>233</v>
      </c>
      <c r="T755" s="36" t="s">
        <v>24981</v>
      </c>
      <c r="U755" s="36" t="s">
        <v>28628</v>
      </c>
      <c r="V755" s="121" t="str">
        <f t="shared" si="11"/>
        <v>Auna</v>
      </c>
    </row>
    <row r="756" spans="1:22" x14ac:dyDescent="0.35">
      <c r="A756" s="111" t="s">
        <v>30778</v>
      </c>
      <c r="B756" s="37" t="s">
        <v>25959</v>
      </c>
      <c r="C756" s="40" t="s">
        <v>28747</v>
      </c>
      <c r="D756" s="38" t="s">
        <v>10</v>
      </c>
      <c r="E756" s="42" t="s">
        <v>858</v>
      </c>
      <c r="F756" s="35" t="s">
        <v>42</v>
      </c>
      <c r="G756" s="77" t="s">
        <v>27935</v>
      </c>
      <c r="H756" s="78" t="s">
        <v>27936</v>
      </c>
      <c r="I756" s="78" t="s">
        <v>27960</v>
      </c>
      <c r="J756" s="78" t="s">
        <v>28719</v>
      </c>
      <c r="K756" s="42" t="s">
        <v>27929</v>
      </c>
      <c r="L756" s="79" t="s">
        <v>233</v>
      </c>
      <c r="M756" s="80" t="s">
        <v>28720</v>
      </c>
      <c r="N756" s="81" t="s">
        <v>233</v>
      </c>
      <c r="O756" s="81" t="s">
        <v>233</v>
      </c>
      <c r="P756" s="80" t="s">
        <v>28600</v>
      </c>
      <c r="Q756" s="36" t="s">
        <v>25808</v>
      </c>
      <c r="R756" s="36" t="s">
        <v>233</v>
      </c>
      <c r="S756" s="36" t="s">
        <v>233</v>
      </c>
      <c r="T756" s="36" t="s">
        <v>24981</v>
      </c>
      <c r="U756" s="36" t="s">
        <v>28650</v>
      </c>
      <c r="V756" s="121" t="str">
        <f t="shared" si="11"/>
        <v>Auna</v>
      </c>
    </row>
    <row r="757" spans="1:22" x14ac:dyDescent="0.35">
      <c r="A757" s="111" t="s">
        <v>20785</v>
      </c>
      <c r="B757" s="37" t="s">
        <v>25960</v>
      </c>
      <c r="C757" s="40" t="s">
        <v>28748</v>
      </c>
      <c r="D757" s="38" t="s">
        <v>946</v>
      </c>
      <c r="E757" s="42" t="s">
        <v>858</v>
      </c>
      <c r="F757" s="35" t="s">
        <v>42</v>
      </c>
      <c r="G757" s="77" t="s">
        <v>27935</v>
      </c>
      <c r="H757" s="78" t="s">
        <v>27936</v>
      </c>
      <c r="I757" s="78" t="s">
        <v>27960</v>
      </c>
      <c r="J757" s="78" t="s">
        <v>28719</v>
      </c>
      <c r="K757" s="42" t="s">
        <v>27929</v>
      </c>
      <c r="L757" s="79" t="s">
        <v>233</v>
      </c>
      <c r="M757" s="80" t="s">
        <v>28720</v>
      </c>
      <c r="N757" s="81" t="s">
        <v>233</v>
      </c>
      <c r="O757" s="81" t="s">
        <v>233</v>
      </c>
      <c r="P757" s="80" t="s">
        <v>28600</v>
      </c>
      <c r="Q757" s="36" t="s">
        <v>25808</v>
      </c>
      <c r="R757" s="36" t="s">
        <v>233</v>
      </c>
      <c r="S757" s="36" t="s">
        <v>233</v>
      </c>
      <c r="T757" s="36" t="s">
        <v>24981</v>
      </c>
      <c r="U757" s="36" t="s">
        <v>28650</v>
      </c>
      <c r="V757" s="121" t="str">
        <f t="shared" si="11"/>
        <v>Buenaventura</v>
      </c>
    </row>
    <row r="758" spans="1:22" x14ac:dyDescent="0.35">
      <c r="A758" s="111" t="s">
        <v>24914</v>
      </c>
      <c r="B758" s="37" t="s">
        <v>24913</v>
      </c>
      <c r="C758" s="40" t="s">
        <v>28749</v>
      </c>
      <c r="D758" s="38" t="s">
        <v>946</v>
      </c>
      <c r="E758" s="42" t="s">
        <v>858</v>
      </c>
      <c r="F758" s="35" t="s">
        <v>42</v>
      </c>
      <c r="G758" s="77" t="s">
        <v>27935</v>
      </c>
      <c r="H758" s="78" t="s">
        <v>27936</v>
      </c>
      <c r="I758" s="78" t="s">
        <v>27960</v>
      </c>
      <c r="J758" s="78" t="s">
        <v>28719</v>
      </c>
      <c r="K758" s="42" t="s">
        <v>27929</v>
      </c>
      <c r="L758" s="79" t="s">
        <v>233</v>
      </c>
      <c r="M758" s="80" t="s">
        <v>28720</v>
      </c>
      <c r="N758" s="81" t="s">
        <v>233</v>
      </c>
      <c r="O758" s="81">
        <v>1</v>
      </c>
      <c r="P758" s="80" t="s">
        <v>28600</v>
      </c>
      <c r="Q758" s="36" t="s">
        <v>25808</v>
      </c>
      <c r="R758" s="36" t="s">
        <v>233</v>
      </c>
      <c r="S758" s="36" t="s">
        <v>233</v>
      </c>
      <c r="T758" s="36" t="s">
        <v>24981</v>
      </c>
      <c r="U758" s="36" t="s">
        <v>28650</v>
      </c>
      <c r="V758" s="121" t="str">
        <f t="shared" si="11"/>
        <v>Buenaventura</v>
      </c>
    </row>
    <row r="759" spans="1:22" x14ac:dyDescent="0.35">
      <c r="A759" s="111" t="s">
        <v>30779</v>
      </c>
      <c r="B759" s="37" t="s">
        <v>25961</v>
      </c>
      <c r="C759" s="40" t="s">
        <v>28750</v>
      </c>
      <c r="D759" s="38" t="s">
        <v>933</v>
      </c>
      <c r="E759" s="42" t="s">
        <v>858</v>
      </c>
      <c r="F759" s="35" t="s">
        <v>42</v>
      </c>
      <c r="G759" s="77" t="s">
        <v>27935</v>
      </c>
      <c r="H759" s="78" t="s">
        <v>27936</v>
      </c>
      <c r="I759" s="78" t="s">
        <v>27960</v>
      </c>
      <c r="J759" s="78" t="s">
        <v>28719</v>
      </c>
      <c r="K759" s="42" t="s">
        <v>27929</v>
      </c>
      <c r="L759" s="79" t="s">
        <v>233</v>
      </c>
      <c r="M759" s="80" t="s">
        <v>28720</v>
      </c>
      <c r="N759" s="81" t="s">
        <v>233</v>
      </c>
      <c r="O759" s="81" t="s">
        <v>233</v>
      </c>
      <c r="P759" s="80" t="s">
        <v>28600</v>
      </c>
      <c r="Q759" s="36" t="s">
        <v>25808</v>
      </c>
      <c r="R759" s="36" t="s">
        <v>233</v>
      </c>
      <c r="S759" s="36" t="s">
        <v>233</v>
      </c>
      <c r="T759" s="36" t="s">
        <v>24981</v>
      </c>
      <c r="U759" s="36" t="s">
        <v>28650</v>
      </c>
      <c r="V759" s="121" t="str">
        <f t="shared" si="11"/>
        <v>Unacem</v>
      </c>
    </row>
    <row r="760" spans="1:22" x14ac:dyDescent="0.35">
      <c r="A760" s="111" t="s">
        <v>30780</v>
      </c>
      <c r="B760" s="37" t="s">
        <v>25962</v>
      </c>
      <c r="C760" s="40" t="s">
        <v>28751</v>
      </c>
      <c r="D760" s="38" t="s">
        <v>1</v>
      </c>
      <c r="E760" s="42" t="s">
        <v>858</v>
      </c>
      <c r="F760" s="35" t="s">
        <v>42</v>
      </c>
      <c r="G760" s="77" t="s">
        <v>27935</v>
      </c>
      <c r="H760" s="78" t="s">
        <v>27936</v>
      </c>
      <c r="I760" s="78" t="s">
        <v>27960</v>
      </c>
      <c r="J760" s="78" t="s">
        <v>28719</v>
      </c>
      <c r="K760" s="42" t="s">
        <v>27929</v>
      </c>
      <c r="L760" s="79" t="s">
        <v>233</v>
      </c>
      <c r="M760" s="80" t="s">
        <v>28720</v>
      </c>
      <c r="N760" s="81" t="s">
        <v>233</v>
      </c>
      <c r="O760" s="81" t="s">
        <v>233</v>
      </c>
      <c r="P760" s="80" t="s">
        <v>28600</v>
      </c>
      <c r="Q760" s="36" t="s">
        <v>25808</v>
      </c>
      <c r="R760" s="36" t="s">
        <v>233</v>
      </c>
      <c r="S760" s="36" t="s">
        <v>233</v>
      </c>
      <c r="T760" s="36" t="s">
        <v>24981</v>
      </c>
      <c r="U760" s="36" t="s">
        <v>28650</v>
      </c>
      <c r="V760" s="121" t="str">
        <f t="shared" si="11"/>
        <v>Alicorp</v>
      </c>
    </row>
    <row r="761" spans="1:22" x14ac:dyDescent="0.35">
      <c r="A761" s="111" t="s">
        <v>30781</v>
      </c>
      <c r="B761" s="37" t="s">
        <v>25963</v>
      </c>
      <c r="C761" s="40" t="s">
        <v>28752</v>
      </c>
      <c r="D761" s="38" t="s">
        <v>978</v>
      </c>
      <c r="E761" s="42" t="s">
        <v>858</v>
      </c>
      <c r="F761" s="35" t="s">
        <v>42</v>
      </c>
      <c r="G761" s="77" t="s">
        <v>27935</v>
      </c>
      <c r="H761" s="78" t="s">
        <v>27936</v>
      </c>
      <c r="I761" s="78" t="s">
        <v>27960</v>
      </c>
      <c r="J761" s="78" t="s">
        <v>28719</v>
      </c>
      <c r="K761" s="42" t="s">
        <v>27929</v>
      </c>
      <c r="L761" s="79" t="s">
        <v>233</v>
      </c>
      <c r="M761" s="80" t="s">
        <v>28720</v>
      </c>
      <c r="N761" s="81" t="s">
        <v>233</v>
      </c>
      <c r="O761" s="81" t="s">
        <v>233</v>
      </c>
      <c r="P761" s="80" t="s">
        <v>28600</v>
      </c>
      <c r="Q761" s="36" t="s">
        <v>25808</v>
      </c>
      <c r="R761" s="36" t="s">
        <v>233</v>
      </c>
      <c r="S761" s="36" t="s">
        <v>233</v>
      </c>
      <c r="T761" s="36" t="s">
        <v>24981</v>
      </c>
      <c r="U761" s="36" t="s">
        <v>28650</v>
      </c>
      <c r="V761" s="121" t="str">
        <f t="shared" si="11"/>
        <v>Minsur</v>
      </c>
    </row>
    <row r="762" spans="1:22" x14ac:dyDescent="0.35">
      <c r="A762" s="111" t="s">
        <v>30782</v>
      </c>
      <c r="B762" s="37" t="s">
        <v>25990</v>
      </c>
      <c r="C762" s="40" t="s">
        <v>28753</v>
      </c>
      <c r="D762" s="38" t="s">
        <v>26032</v>
      </c>
      <c r="E762" s="42" t="s">
        <v>858</v>
      </c>
      <c r="F762" s="35" t="s">
        <v>42</v>
      </c>
      <c r="G762" s="77" t="s">
        <v>27935</v>
      </c>
      <c r="H762" s="78" t="s">
        <v>27936</v>
      </c>
      <c r="I762" s="78" t="s">
        <v>27960</v>
      </c>
      <c r="J762" s="78" t="s">
        <v>28719</v>
      </c>
      <c r="K762" s="42" t="s">
        <v>27929</v>
      </c>
      <c r="L762" s="79" t="s">
        <v>233</v>
      </c>
      <c r="M762" s="80" t="s">
        <v>28720</v>
      </c>
      <c r="N762" s="81" t="s">
        <v>233</v>
      </c>
      <c r="O762" s="81" t="s">
        <v>233</v>
      </c>
      <c r="P762" s="80" t="s">
        <v>28600</v>
      </c>
      <c r="Q762" s="36" t="s">
        <v>25808</v>
      </c>
      <c r="R762" s="36" t="s">
        <v>233</v>
      </c>
      <c r="S762" s="36" t="s">
        <v>233</v>
      </c>
      <c r="T762" s="36" t="s">
        <v>24981</v>
      </c>
      <c r="U762" s="36" t="s">
        <v>28650</v>
      </c>
      <c r="V762" s="121" t="str">
        <f t="shared" si="11"/>
        <v>Camposol S.A.</v>
      </c>
    </row>
    <row r="763" spans="1:22" x14ac:dyDescent="0.35">
      <c r="A763" s="111" t="s">
        <v>98</v>
      </c>
      <c r="B763" s="37" t="s">
        <v>120</v>
      </c>
      <c r="C763" s="40" t="s">
        <v>1060</v>
      </c>
      <c r="D763" s="38" t="s">
        <v>961</v>
      </c>
      <c r="E763" s="42" t="s">
        <v>858</v>
      </c>
      <c r="F763" s="35" t="s">
        <v>42</v>
      </c>
      <c r="G763" s="77" t="s">
        <v>27935</v>
      </c>
      <c r="H763" s="78" t="s">
        <v>27936</v>
      </c>
      <c r="I763" s="78" t="s">
        <v>27960</v>
      </c>
      <c r="J763" s="78" t="s">
        <v>28719</v>
      </c>
      <c r="K763" s="42" t="s">
        <v>27929</v>
      </c>
      <c r="L763" s="79" t="s">
        <v>233</v>
      </c>
      <c r="M763" s="80" t="s">
        <v>28720</v>
      </c>
      <c r="N763" s="81" t="s">
        <v>233</v>
      </c>
      <c r="O763" s="81">
        <v>1</v>
      </c>
      <c r="P763" s="80" t="s">
        <v>28600</v>
      </c>
      <c r="Q763" s="36" t="s">
        <v>25808</v>
      </c>
      <c r="R763" s="36" t="s">
        <v>233</v>
      </c>
      <c r="S763" s="36" t="s">
        <v>233</v>
      </c>
      <c r="T763" s="36" t="s">
        <v>24981</v>
      </c>
      <c r="U763" s="36" t="s">
        <v>28650</v>
      </c>
      <c r="V763" s="121" t="str">
        <f t="shared" si="11"/>
        <v>Hunt Oil</v>
      </c>
    </row>
    <row r="764" spans="1:22" x14ac:dyDescent="0.35">
      <c r="A764" s="111" t="s">
        <v>30783</v>
      </c>
      <c r="B764" s="37" t="s">
        <v>25965</v>
      </c>
      <c r="C764" s="40" t="s">
        <v>28754</v>
      </c>
      <c r="D764" s="38" t="s">
        <v>28714</v>
      </c>
      <c r="E764" s="42" t="s">
        <v>858</v>
      </c>
      <c r="F764" s="35" t="s">
        <v>42</v>
      </c>
      <c r="G764" s="77" t="s">
        <v>27935</v>
      </c>
      <c r="H764" s="78" t="s">
        <v>27936</v>
      </c>
      <c r="I764" s="78" t="s">
        <v>27960</v>
      </c>
      <c r="J764" s="78" t="s">
        <v>28719</v>
      </c>
      <c r="K764" s="42" t="s">
        <v>27929</v>
      </c>
      <c r="L764" s="79" t="s">
        <v>233</v>
      </c>
      <c r="M764" s="80" t="s">
        <v>28720</v>
      </c>
      <c r="N764" s="81" t="s">
        <v>233</v>
      </c>
      <c r="O764" s="81" t="s">
        <v>233</v>
      </c>
      <c r="P764" s="80" t="s">
        <v>28600</v>
      </c>
      <c r="Q764" s="36" t="s">
        <v>25808</v>
      </c>
      <c r="R764" s="36" t="s">
        <v>233</v>
      </c>
      <c r="S764" s="36" t="s">
        <v>233</v>
      </c>
      <c r="T764" s="36" t="s">
        <v>24981</v>
      </c>
      <c r="U764" s="36" t="s">
        <v>28650</v>
      </c>
      <c r="V764" s="121" t="str">
        <f t="shared" si="11"/>
        <v>Volcan</v>
      </c>
    </row>
    <row r="765" spans="1:22" x14ac:dyDescent="0.35">
      <c r="A765" s="111" t="s">
        <v>23765</v>
      </c>
      <c r="B765" s="37" t="s">
        <v>26041</v>
      </c>
      <c r="C765" s="40" t="s">
        <v>28755</v>
      </c>
      <c r="D765" s="38" t="s">
        <v>37</v>
      </c>
      <c r="E765" s="42" t="s">
        <v>858</v>
      </c>
      <c r="F765" s="35" t="s">
        <v>42</v>
      </c>
      <c r="G765" s="77" t="s">
        <v>27935</v>
      </c>
      <c r="H765" s="78" t="s">
        <v>27936</v>
      </c>
      <c r="I765" s="78" t="s">
        <v>27960</v>
      </c>
      <c r="J765" s="78" t="s">
        <v>28719</v>
      </c>
      <c r="K765" s="42" t="s">
        <v>27929</v>
      </c>
      <c r="L765" s="79" t="s">
        <v>233</v>
      </c>
      <c r="M765" s="80" t="s">
        <v>28720</v>
      </c>
      <c r="N765" s="81" t="s">
        <v>233</v>
      </c>
      <c r="O765" s="81">
        <v>1</v>
      </c>
      <c r="P765" s="80" t="s">
        <v>28600</v>
      </c>
      <c r="Q765" s="36" t="s">
        <v>25808</v>
      </c>
      <c r="R765" s="36" t="s">
        <v>233</v>
      </c>
      <c r="S765" s="36" t="s">
        <v>233</v>
      </c>
      <c r="T765" s="36" t="s">
        <v>24981</v>
      </c>
      <c r="U765" s="36" t="s">
        <v>28650</v>
      </c>
      <c r="V765" s="121" t="str">
        <f t="shared" si="11"/>
        <v>InRetail Consumer</v>
      </c>
    </row>
    <row r="766" spans="1:22" x14ac:dyDescent="0.35">
      <c r="A766" s="111" t="s">
        <v>30784</v>
      </c>
      <c r="B766" s="37" t="s">
        <v>25967</v>
      </c>
      <c r="C766" s="40" t="s">
        <v>28756</v>
      </c>
      <c r="D766" s="38" t="s">
        <v>939</v>
      </c>
      <c r="E766" s="42" t="s">
        <v>858</v>
      </c>
      <c r="F766" s="35" t="s">
        <v>42</v>
      </c>
      <c r="G766" s="77" t="s">
        <v>27935</v>
      </c>
      <c r="H766" s="78" t="s">
        <v>27936</v>
      </c>
      <c r="I766" s="78" t="s">
        <v>27960</v>
      </c>
      <c r="J766" s="78" t="s">
        <v>28719</v>
      </c>
      <c r="K766" s="42" t="s">
        <v>27929</v>
      </c>
      <c r="L766" s="79" t="s">
        <v>233</v>
      </c>
      <c r="M766" s="80" t="s">
        <v>28720</v>
      </c>
      <c r="N766" s="81" t="s">
        <v>233</v>
      </c>
      <c r="O766" s="81" t="s">
        <v>233</v>
      </c>
      <c r="P766" s="80" t="s">
        <v>28600</v>
      </c>
      <c r="Q766" s="36" t="s">
        <v>25808</v>
      </c>
      <c r="R766" s="36" t="s">
        <v>233</v>
      </c>
      <c r="S766" s="36" t="s">
        <v>233</v>
      </c>
      <c r="T766" s="36" t="s">
        <v>24981</v>
      </c>
      <c r="U766" s="36" t="s">
        <v>28650</v>
      </c>
      <c r="V766" s="121" t="str">
        <f t="shared" si="11"/>
        <v>Pacasmayo</v>
      </c>
    </row>
    <row r="767" spans="1:22" x14ac:dyDescent="0.35">
      <c r="A767" s="111" t="s">
        <v>30785</v>
      </c>
      <c r="B767" s="37" t="s">
        <v>25969</v>
      </c>
      <c r="C767" s="40" t="s">
        <v>28757</v>
      </c>
      <c r="D767" s="38" t="s">
        <v>25724</v>
      </c>
      <c r="E767" s="42" t="s">
        <v>858</v>
      </c>
      <c r="F767" s="35" t="s">
        <v>42</v>
      </c>
      <c r="G767" s="77" t="s">
        <v>27935</v>
      </c>
      <c r="H767" s="78" t="s">
        <v>27936</v>
      </c>
      <c r="I767" s="78" t="s">
        <v>27960</v>
      </c>
      <c r="J767" s="78" t="s">
        <v>28719</v>
      </c>
      <c r="K767" s="42" t="s">
        <v>27929</v>
      </c>
      <c r="L767" s="79" t="s">
        <v>233</v>
      </c>
      <c r="M767" s="80" t="s">
        <v>28720</v>
      </c>
      <c r="N767" s="81" t="s">
        <v>233</v>
      </c>
      <c r="O767" s="81" t="s">
        <v>233</v>
      </c>
      <c r="P767" s="80" t="s">
        <v>28600</v>
      </c>
      <c r="Q767" s="36" t="s">
        <v>25808</v>
      </c>
      <c r="R767" s="36" t="s">
        <v>233</v>
      </c>
      <c r="S767" s="36" t="s">
        <v>233</v>
      </c>
      <c r="T767" s="36" t="s">
        <v>24981</v>
      </c>
      <c r="U767" s="36" t="s">
        <v>28650</v>
      </c>
      <c r="V767" s="121" t="str">
        <f t="shared" si="11"/>
        <v>Consorcio Transmantaro</v>
      </c>
    </row>
    <row r="768" spans="1:22" x14ac:dyDescent="0.35">
      <c r="A768" s="111" t="s">
        <v>30786</v>
      </c>
      <c r="B768" s="37" t="s">
        <v>25970</v>
      </c>
      <c r="C768" s="40" t="s">
        <v>28758</v>
      </c>
      <c r="D768" s="38" t="s">
        <v>25724</v>
      </c>
      <c r="E768" s="42" t="s">
        <v>858</v>
      </c>
      <c r="F768" s="35" t="s">
        <v>42</v>
      </c>
      <c r="G768" s="77" t="s">
        <v>27935</v>
      </c>
      <c r="H768" s="78" t="s">
        <v>27936</v>
      </c>
      <c r="I768" s="78" t="s">
        <v>27960</v>
      </c>
      <c r="J768" s="78" t="s">
        <v>28719</v>
      </c>
      <c r="K768" s="42" t="s">
        <v>27929</v>
      </c>
      <c r="L768" s="79" t="s">
        <v>233</v>
      </c>
      <c r="M768" s="80" t="s">
        <v>28720</v>
      </c>
      <c r="N768" s="81" t="s">
        <v>233</v>
      </c>
      <c r="O768" s="81" t="s">
        <v>233</v>
      </c>
      <c r="P768" s="80" t="s">
        <v>28600</v>
      </c>
      <c r="Q768" s="36" t="s">
        <v>25808</v>
      </c>
      <c r="R768" s="36" t="s">
        <v>233</v>
      </c>
      <c r="S768" s="36" t="s">
        <v>233</v>
      </c>
      <c r="T768" s="36" t="s">
        <v>24981</v>
      </c>
      <c r="U768" s="36" t="s">
        <v>28650</v>
      </c>
      <c r="V768" s="121" t="str">
        <f t="shared" si="11"/>
        <v>Consorcio Transmantaro</v>
      </c>
    </row>
    <row r="769" spans="1:22" x14ac:dyDescent="0.35">
      <c r="A769" s="111" t="s">
        <v>23949</v>
      </c>
      <c r="B769" s="37" t="s">
        <v>25971</v>
      </c>
      <c r="C769" s="40" t="s">
        <v>28759</v>
      </c>
      <c r="D769" s="38" t="s">
        <v>25724</v>
      </c>
      <c r="E769" s="42" t="s">
        <v>858</v>
      </c>
      <c r="F769" s="35" t="s">
        <v>42</v>
      </c>
      <c r="G769" s="77" t="s">
        <v>27935</v>
      </c>
      <c r="H769" s="78" t="s">
        <v>27936</v>
      </c>
      <c r="I769" s="78" t="s">
        <v>27960</v>
      </c>
      <c r="J769" s="78" t="s">
        <v>28719</v>
      </c>
      <c r="K769" s="42" t="s">
        <v>27929</v>
      </c>
      <c r="L769" s="79" t="s">
        <v>233</v>
      </c>
      <c r="M769" s="80" t="s">
        <v>28720</v>
      </c>
      <c r="N769" s="81" t="s">
        <v>233</v>
      </c>
      <c r="O769" s="81" t="s">
        <v>233</v>
      </c>
      <c r="P769" s="80" t="s">
        <v>28600</v>
      </c>
      <c r="Q769" s="36" t="s">
        <v>25808</v>
      </c>
      <c r="R769" s="36" t="s">
        <v>233</v>
      </c>
      <c r="S769" s="36" t="s">
        <v>233</v>
      </c>
      <c r="T769" s="36" t="s">
        <v>24981</v>
      </c>
      <c r="U769" s="36" t="s">
        <v>28650</v>
      </c>
      <c r="V769" s="121" t="str">
        <f t="shared" si="11"/>
        <v>Consorcio Transmantaro</v>
      </c>
    </row>
    <row r="770" spans="1:22" x14ac:dyDescent="0.35">
      <c r="A770" s="111" t="s">
        <v>23942</v>
      </c>
      <c r="B770" s="37" t="s">
        <v>25972</v>
      </c>
      <c r="C770" s="40" t="s">
        <v>28760</v>
      </c>
      <c r="D770" s="38" t="s">
        <v>26012</v>
      </c>
      <c r="E770" s="42" t="s">
        <v>858</v>
      </c>
      <c r="F770" s="35" t="s">
        <v>42</v>
      </c>
      <c r="G770" s="77" t="s">
        <v>27935</v>
      </c>
      <c r="H770" s="78" t="s">
        <v>27936</v>
      </c>
      <c r="I770" s="78" t="s">
        <v>27960</v>
      </c>
      <c r="J770" s="78" t="s">
        <v>28719</v>
      </c>
      <c r="K770" s="42" t="s">
        <v>27929</v>
      </c>
      <c r="L770" s="79" t="s">
        <v>233</v>
      </c>
      <c r="M770" s="80" t="s">
        <v>28720</v>
      </c>
      <c r="N770" s="81" t="s">
        <v>233</v>
      </c>
      <c r="O770" s="81" t="s">
        <v>233</v>
      </c>
      <c r="P770" s="80" t="s">
        <v>28600</v>
      </c>
      <c r="Q770" s="36" t="s">
        <v>25808</v>
      </c>
      <c r="R770" s="36" t="s">
        <v>233</v>
      </c>
      <c r="S770" s="36" t="s">
        <v>233</v>
      </c>
      <c r="T770" s="36" t="s">
        <v>24981</v>
      </c>
      <c r="U770" s="36" t="s">
        <v>28650</v>
      </c>
      <c r="V770" s="121" t="str">
        <f t="shared" ref="V770:V833" si="12">+IFERROR(INDEX($AA:$AA,MATCH($D770,$Z:$Z,0)),$D770)</f>
        <v xml:space="preserve">Transportadora de Gas del Perú </v>
      </c>
    </row>
    <row r="771" spans="1:22" x14ac:dyDescent="0.35">
      <c r="A771" s="111" t="s">
        <v>30431</v>
      </c>
      <c r="B771" s="37" t="s">
        <v>25973</v>
      </c>
      <c r="C771" s="40" t="s">
        <v>28761</v>
      </c>
      <c r="D771" s="38" t="s">
        <v>25586</v>
      </c>
      <c r="E771" s="42" t="s">
        <v>858</v>
      </c>
      <c r="F771" s="35" t="s">
        <v>42</v>
      </c>
      <c r="G771" s="77" t="s">
        <v>27935</v>
      </c>
      <c r="H771" s="78" t="s">
        <v>27936</v>
      </c>
      <c r="I771" s="78" t="s">
        <v>27960</v>
      </c>
      <c r="J771" s="78" t="s">
        <v>28719</v>
      </c>
      <c r="K771" s="42" t="s">
        <v>27929</v>
      </c>
      <c r="L771" s="79" t="s">
        <v>233</v>
      </c>
      <c r="M771" s="80" t="s">
        <v>28720</v>
      </c>
      <c r="N771" s="81" t="s">
        <v>233</v>
      </c>
      <c r="O771" s="81" t="s">
        <v>233</v>
      </c>
      <c r="P771" s="80" t="s">
        <v>28600</v>
      </c>
      <c r="Q771" s="36" t="s">
        <v>25808</v>
      </c>
      <c r="R771" s="36" t="s">
        <v>233</v>
      </c>
      <c r="S771" s="36" t="s">
        <v>233</v>
      </c>
      <c r="T771" s="36" t="s">
        <v>24981</v>
      </c>
      <c r="U771" s="36" t="s">
        <v>28650</v>
      </c>
      <c r="V771" s="121" t="str">
        <f t="shared" si="12"/>
        <v>Exalmar</v>
      </c>
    </row>
    <row r="772" spans="1:22" x14ac:dyDescent="0.35">
      <c r="A772" s="111" t="s">
        <v>20867</v>
      </c>
      <c r="B772" s="37" t="s">
        <v>26040</v>
      </c>
      <c r="C772" s="40" t="s">
        <v>28762</v>
      </c>
      <c r="D772" s="38" t="s">
        <v>36</v>
      </c>
      <c r="E772" s="42" t="s">
        <v>858</v>
      </c>
      <c r="F772" s="35" t="s">
        <v>42</v>
      </c>
      <c r="G772" s="77" t="s">
        <v>27935</v>
      </c>
      <c r="H772" s="78" t="s">
        <v>27936</v>
      </c>
      <c r="I772" s="78" t="s">
        <v>27960</v>
      </c>
      <c r="J772" s="78" t="s">
        <v>28719</v>
      </c>
      <c r="K772" s="42" t="s">
        <v>27929</v>
      </c>
      <c r="L772" s="79" t="s">
        <v>233</v>
      </c>
      <c r="M772" s="80" t="s">
        <v>28720</v>
      </c>
      <c r="N772" s="81" t="s">
        <v>233</v>
      </c>
      <c r="O772" s="81" t="s">
        <v>233</v>
      </c>
      <c r="P772" s="80" t="s">
        <v>28600</v>
      </c>
      <c r="Q772" s="36" t="s">
        <v>25808</v>
      </c>
      <c r="R772" s="36" t="s">
        <v>233</v>
      </c>
      <c r="S772" s="36" t="s">
        <v>233</v>
      </c>
      <c r="T772" s="36" t="s">
        <v>24981</v>
      </c>
      <c r="U772" s="36" t="s">
        <v>28650</v>
      </c>
      <c r="V772" s="121" t="str">
        <f t="shared" si="12"/>
        <v>InRetail Shopping Malls</v>
      </c>
    </row>
    <row r="773" spans="1:22" x14ac:dyDescent="0.35">
      <c r="A773" s="111" t="s">
        <v>30787</v>
      </c>
      <c r="B773" s="37" t="s">
        <v>25975</v>
      </c>
      <c r="C773" s="40" t="s">
        <v>28763</v>
      </c>
      <c r="D773" s="38" t="s">
        <v>26015</v>
      </c>
      <c r="E773" s="42" t="s">
        <v>858</v>
      </c>
      <c r="F773" s="35" t="s">
        <v>42</v>
      </c>
      <c r="G773" s="77" t="s">
        <v>27935</v>
      </c>
      <c r="H773" s="78" t="s">
        <v>27936</v>
      </c>
      <c r="I773" s="78" t="s">
        <v>27960</v>
      </c>
      <c r="J773" s="78" t="s">
        <v>28719</v>
      </c>
      <c r="K773" s="42" t="s">
        <v>27929</v>
      </c>
      <c r="L773" s="79" t="s">
        <v>233</v>
      </c>
      <c r="M773" s="80" t="s">
        <v>28720</v>
      </c>
      <c r="N773" s="81" t="s">
        <v>233</v>
      </c>
      <c r="O773" s="81" t="s">
        <v>233</v>
      </c>
      <c r="P773" s="80" t="s">
        <v>28600</v>
      </c>
      <c r="Q773" s="36" t="s">
        <v>25808</v>
      </c>
      <c r="R773" s="36" t="s">
        <v>233</v>
      </c>
      <c r="S773" s="36" t="s">
        <v>233</v>
      </c>
      <c r="T773" s="36" t="s">
        <v>24981</v>
      </c>
      <c r="U773" s="36" t="s">
        <v>28650</v>
      </c>
      <c r="V773" s="121" t="str">
        <f t="shared" si="12"/>
        <v>Petroleos del Peru S.A.</v>
      </c>
    </row>
    <row r="774" spans="1:22" x14ac:dyDescent="0.35">
      <c r="A774" s="111" t="s">
        <v>24553</v>
      </c>
      <c r="B774" s="37" t="s">
        <v>26051</v>
      </c>
      <c r="C774" s="40" t="s">
        <v>28764</v>
      </c>
      <c r="D774" s="38" t="s">
        <v>25409</v>
      </c>
      <c r="E774" s="42" t="s">
        <v>858</v>
      </c>
      <c r="F774" s="35" t="s">
        <v>42</v>
      </c>
      <c r="G774" s="77" t="s">
        <v>27935</v>
      </c>
      <c r="H774" s="78" t="s">
        <v>27936</v>
      </c>
      <c r="I774" s="78" t="s">
        <v>27960</v>
      </c>
      <c r="J774" s="78" t="s">
        <v>28719</v>
      </c>
      <c r="K774" s="42" t="s">
        <v>27929</v>
      </c>
      <c r="L774" s="79" t="s">
        <v>233</v>
      </c>
      <c r="M774" s="80" t="s">
        <v>28720</v>
      </c>
      <c r="N774" s="81" t="s">
        <v>233</v>
      </c>
      <c r="O774" s="81" t="s">
        <v>233</v>
      </c>
      <c r="P774" s="80" t="s">
        <v>28600</v>
      </c>
      <c r="Q774" s="36" t="s">
        <v>25808</v>
      </c>
      <c r="R774" s="36" t="s">
        <v>233</v>
      </c>
      <c r="S774" s="36" t="s">
        <v>233</v>
      </c>
      <c r="T774" s="36" t="s">
        <v>24981</v>
      </c>
      <c r="U774" s="36" t="s">
        <v>28650</v>
      </c>
      <c r="V774" s="121" t="str">
        <f t="shared" si="12"/>
        <v>Interoceanica IV Finance Limited</v>
      </c>
    </row>
    <row r="775" spans="1:22" x14ac:dyDescent="0.35">
      <c r="A775" s="111" t="s">
        <v>30431</v>
      </c>
      <c r="B775" s="37" t="s">
        <v>25977</v>
      </c>
      <c r="C775" s="40" t="s">
        <v>28765</v>
      </c>
      <c r="D775" s="38" t="s">
        <v>26020</v>
      </c>
      <c r="E775" s="42" t="s">
        <v>858</v>
      </c>
      <c r="F775" s="35" t="s">
        <v>42</v>
      </c>
      <c r="G775" s="77" t="s">
        <v>27935</v>
      </c>
      <c r="H775" s="78" t="s">
        <v>27936</v>
      </c>
      <c r="I775" s="78" t="s">
        <v>27960</v>
      </c>
      <c r="J775" s="78" t="s">
        <v>28719</v>
      </c>
      <c r="K775" s="42" t="s">
        <v>27929</v>
      </c>
      <c r="L775" s="79" t="s">
        <v>233</v>
      </c>
      <c r="M775" s="80" t="s">
        <v>28720</v>
      </c>
      <c r="N775" s="81" t="s">
        <v>233</v>
      </c>
      <c r="O775" s="81" t="s">
        <v>233</v>
      </c>
      <c r="P775" s="80" t="s">
        <v>28600</v>
      </c>
      <c r="Q775" s="36" t="s">
        <v>25808</v>
      </c>
      <c r="R775" s="36" t="s">
        <v>233</v>
      </c>
      <c r="S775" s="36" t="s">
        <v>233</v>
      </c>
      <c r="T775" s="36" t="s">
        <v>24981</v>
      </c>
      <c r="U775" s="36" t="s">
        <v>28650</v>
      </c>
      <c r="V775" s="121" t="str">
        <f t="shared" si="12"/>
        <v>Corporación J.R. Lindley</v>
      </c>
    </row>
    <row r="776" spans="1:22" x14ac:dyDescent="0.35">
      <c r="A776" s="111" t="s">
        <v>30788</v>
      </c>
      <c r="B776" s="37" t="s">
        <v>25978</v>
      </c>
      <c r="C776" s="40" t="s">
        <v>28766</v>
      </c>
      <c r="D776" s="38" t="s">
        <v>26020</v>
      </c>
      <c r="E776" s="42" t="s">
        <v>858</v>
      </c>
      <c r="F776" s="35" t="s">
        <v>42</v>
      </c>
      <c r="G776" s="77" t="s">
        <v>27935</v>
      </c>
      <c r="H776" s="78" t="s">
        <v>27936</v>
      </c>
      <c r="I776" s="78" t="s">
        <v>27960</v>
      </c>
      <c r="J776" s="78" t="s">
        <v>28719</v>
      </c>
      <c r="K776" s="42" t="s">
        <v>27929</v>
      </c>
      <c r="L776" s="79" t="s">
        <v>233</v>
      </c>
      <c r="M776" s="80" t="s">
        <v>28720</v>
      </c>
      <c r="N776" s="81" t="s">
        <v>233</v>
      </c>
      <c r="O776" s="81" t="s">
        <v>233</v>
      </c>
      <c r="P776" s="80" t="s">
        <v>28600</v>
      </c>
      <c r="Q776" s="36" t="s">
        <v>25808</v>
      </c>
      <c r="R776" s="36" t="s">
        <v>233</v>
      </c>
      <c r="S776" s="36" t="s">
        <v>233</v>
      </c>
      <c r="T776" s="36" t="s">
        <v>24981</v>
      </c>
      <c r="U776" s="36" t="s">
        <v>28650</v>
      </c>
      <c r="V776" s="121" t="str">
        <f t="shared" si="12"/>
        <v>Corporación J.R. Lindley</v>
      </c>
    </row>
    <row r="777" spans="1:22" x14ac:dyDescent="0.35">
      <c r="A777" s="111" t="s">
        <v>30431</v>
      </c>
      <c r="B777" s="37" t="s">
        <v>25979</v>
      </c>
      <c r="C777" s="40" t="s">
        <v>28767</v>
      </c>
      <c r="D777" s="38" t="s">
        <v>25366</v>
      </c>
      <c r="E777" s="42" t="s">
        <v>858</v>
      </c>
      <c r="F777" s="35" t="s">
        <v>42</v>
      </c>
      <c r="G777" s="77" t="s">
        <v>27935</v>
      </c>
      <c r="H777" s="78" t="s">
        <v>27936</v>
      </c>
      <c r="I777" s="78" t="s">
        <v>27960</v>
      </c>
      <c r="J777" s="78" t="s">
        <v>28719</v>
      </c>
      <c r="K777" s="42" t="s">
        <v>27929</v>
      </c>
      <c r="L777" s="79" t="s">
        <v>233</v>
      </c>
      <c r="M777" s="80" t="s">
        <v>28720</v>
      </c>
      <c r="N777" s="81" t="s">
        <v>233</v>
      </c>
      <c r="O777" s="81" t="s">
        <v>233</v>
      </c>
      <c r="P777" s="80" t="s">
        <v>28600</v>
      </c>
      <c r="Q777" s="36" t="s">
        <v>25808</v>
      </c>
      <c r="R777" s="36" t="s">
        <v>233</v>
      </c>
      <c r="S777" s="36" t="s">
        <v>233</v>
      </c>
      <c r="T777" s="36" t="s">
        <v>24981</v>
      </c>
      <c r="U777" s="36" t="s">
        <v>28650</v>
      </c>
      <c r="V777" s="121" t="str">
        <f t="shared" si="12"/>
        <v>Lima Airport Partners</v>
      </c>
    </row>
    <row r="778" spans="1:22" x14ac:dyDescent="0.35">
      <c r="A778" s="111" t="s">
        <v>30431</v>
      </c>
      <c r="B778" s="37" t="s">
        <v>25980</v>
      </c>
      <c r="C778" s="40" t="s">
        <v>28767</v>
      </c>
      <c r="D778" s="38" t="s">
        <v>25366</v>
      </c>
      <c r="E778" s="42" t="s">
        <v>858</v>
      </c>
      <c r="F778" s="35" t="s">
        <v>42</v>
      </c>
      <c r="G778" s="77" t="s">
        <v>27935</v>
      </c>
      <c r="H778" s="78" t="s">
        <v>27936</v>
      </c>
      <c r="I778" s="78" t="s">
        <v>27960</v>
      </c>
      <c r="J778" s="78" t="s">
        <v>28719</v>
      </c>
      <c r="K778" s="42" t="s">
        <v>27929</v>
      </c>
      <c r="L778" s="79" t="s">
        <v>233</v>
      </c>
      <c r="M778" s="80" t="s">
        <v>28720</v>
      </c>
      <c r="N778" s="81" t="s">
        <v>233</v>
      </c>
      <c r="O778" s="81" t="s">
        <v>233</v>
      </c>
      <c r="P778" s="80" t="s">
        <v>28600</v>
      </c>
      <c r="Q778" s="36" t="s">
        <v>25808</v>
      </c>
      <c r="R778" s="36" t="s">
        <v>233</v>
      </c>
      <c r="S778" s="36" t="s">
        <v>233</v>
      </c>
      <c r="T778" s="36" t="s">
        <v>24981</v>
      </c>
      <c r="U778" s="36" t="s">
        <v>28650</v>
      </c>
      <c r="V778" s="121" t="str">
        <f t="shared" si="12"/>
        <v>Lima Airport Partners</v>
      </c>
    </row>
    <row r="779" spans="1:22" x14ac:dyDescent="0.35">
      <c r="A779" s="111" t="s">
        <v>30789</v>
      </c>
      <c r="B779" s="37" t="s">
        <v>25981</v>
      </c>
      <c r="C779" s="40" t="s">
        <v>28768</v>
      </c>
      <c r="D779" s="38" t="s">
        <v>25925</v>
      </c>
      <c r="E779" s="42" t="s">
        <v>858</v>
      </c>
      <c r="F779" s="35" t="s">
        <v>42</v>
      </c>
      <c r="G779" s="77" t="s">
        <v>27935</v>
      </c>
      <c r="H779" s="78" t="s">
        <v>27936</v>
      </c>
      <c r="I779" s="78" t="s">
        <v>27960</v>
      </c>
      <c r="J779" s="78" t="s">
        <v>28719</v>
      </c>
      <c r="K779" s="42" t="s">
        <v>27929</v>
      </c>
      <c r="L779" s="79" t="s">
        <v>233</v>
      </c>
      <c r="M779" s="80" t="s">
        <v>28720</v>
      </c>
      <c r="N779" s="81" t="s">
        <v>233</v>
      </c>
      <c r="O779" s="81" t="s">
        <v>233</v>
      </c>
      <c r="P779" s="80" t="s">
        <v>28600</v>
      </c>
      <c r="Q779" s="36" t="s">
        <v>25808</v>
      </c>
      <c r="R779" s="36" t="s">
        <v>233</v>
      </c>
      <c r="S779" s="36" t="s">
        <v>233</v>
      </c>
      <c r="T779" s="36" t="s">
        <v>24981</v>
      </c>
      <c r="U779" s="36" t="s">
        <v>28650</v>
      </c>
      <c r="V779" s="121" t="str">
        <f t="shared" si="12"/>
        <v>Kallpa Generación S.A</v>
      </c>
    </row>
    <row r="780" spans="1:22" x14ac:dyDescent="0.35">
      <c r="A780" s="111" t="s">
        <v>30790</v>
      </c>
      <c r="B780" s="37" t="s">
        <v>25982</v>
      </c>
      <c r="C780" s="40" t="s">
        <v>28769</v>
      </c>
      <c r="D780" s="38" t="s">
        <v>25925</v>
      </c>
      <c r="E780" s="42" t="s">
        <v>858</v>
      </c>
      <c r="F780" s="35" t="s">
        <v>42</v>
      </c>
      <c r="G780" s="77" t="s">
        <v>27935</v>
      </c>
      <c r="H780" s="78" t="s">
        <v>27936</v>
      </c>
      <c r="I780" s="78" t="s">
        <v>27960</v>
      </c>
      <c r="J780" s="78" t="s">
        <v>28719</v>
      </c>
      <c r="K780" s="42" t="s">
        <v>27929</v>
      </c>
      <c r="L780" s="79" t="s">
        <v>233</v>
      </c>
      <c r="M780" s="80" t="s">
        <v>28720</v>
      </c>
      <c r="N780" s="81" t="s">
        <v>233</v>
      </c>
      <c r="O780" s="81" t="s">
        <v>233</v>
      </c>
      <c r="P780" s="80" t="s">
        <v>28600</v>
      </c>
      <c r="Q780" s="36" t="s">
        <v>25808</v>
      </c>
      <c r="R780" s="36"/>
      <c r="S780" s="36"/>
      <c r="T780" s="36" t="s">
        <v>24981</v>
      </c>
      <c r="U780" s="36" t="s">
        <v>28650</v>
      </c>
      <c r="V780" s="121" t="str">
        <f t="shared" si="12"/>
        <v>Kallpa Generación S.A</v>
      </c>
    </row>
    <row r="781" spans="1:22" x14ac:dyDescent="0.35">
      <c r="A781" s="111" t="s">
        <v>30791</v>
      </c>
      <c r="B781" s="37" t="s">
        <v>28770</v>
      </c>
      <c r="C781" s="40" t="s">
        <v>28771</v>
      </c>
      <c r="D781" s="38" t="s">
        <v>25925</v>
      </c>
      <c r="E781" s="42" t="s">
        <v>858</v>
      </c>
      <c r="F781" s="35" t="s">
        <v>42</v>
      </c>
      <c r="G781" s="77" t="s">
        <v>27935</v>
      </c>
      <c r="H781" s="78" t="s">
        <v>27936</v>
      </c>
      <c r="I781" s="78" t="s">
        <v>27960</v>
      </c>
      <c r="J781" s="78" t="s">
        <v>28719</v>
      </c>
      <c r="K781" s="42" t="s">
        <v>27929</v>
      </c>
      <c r="L781" s="79" t="s">
        <v>233</v>
      </c>
      <c r="M781" s="80" t="s">
        <v>28720</v>
      </c>
      <c r="N781" s="81" t="s">
        <v>233</v>
      </c>
      <c r="O781" s="81">
        <v>1</v>
      </c>
      <c r="P781" s="80" t="s">
        <v>28600</v>
      </c>
      <c r="Q781" s="36" t="s">
        <v>25808</v>
      </c>
      <c r="R781" s="36"/>
      <c r="S781" s="36"/>
      <c r="T781" s="36" t="s">
        <v>24981</v>
      </c>
      <c r="U781" s="36" t="s">
        <v>28650</v>
      </c>
      <c r="V781" s="121" t="str">
        <f t="shared" si="12"/>
        <v>Kallpa Generación S.A</v>
      </c>
    </row>
    <row r="782" spans="1:22" x14ac:dyDescent="0.35">
      <c r="A782" s="111" t="s">
        <v>30792</v>
      </c>
      <c r="B782" s="37" t="s">
        <v>25983</v>
      </c>
      <c r="C782" s="40" t="s">
        <v>28772</v>
      </c>
      <c r="D782" s="38" t="s">
        <v>26028</v>
      </c>
      <c r="E782" s="42" t="s">
        <v>858</v>
      </c>
      <c r="F782" s="35" t="s">
        <v>42</v>
      </c>
      <c r="G782" s="77" t="s">
        <v>27935</v>
      </c>
      <c r="H782" s="78" t="s">
        <v>27936</v>
      </c>
      <c r="I782" s="78" t="s">
        <v>27960</v>
      </c>
      <c r="J782" s="78" t="s">
        <v>28719</v>
      </c>
      <c r="K782" s="42" t="s">
        <v>27929</v>
      </c>
      <c r="L782" s="79" t="s">
        <v>233</v>
      </c>
      <c r="M782" s="80" t="s">
        <v>28720</v>
      </c>
      <c r="N782" s="81" t="s">
        <v>233</v>
      </c>
      <c r="O782" s="81" t="s">
        <v>233</v>
      </c>
      <c r="P782" s="80" t="s">
        <v>28600</v>
      </c>
      <c r="Q782" s="36" t="s">
        <v>25808</v>
      </c>
      <c r="R782" s="36"/>
      <c r="S782" s="36"/>
      <c r="T782" s="36" t="s">
        <v>24981</v>
      </c>
      <c r="U782" s="36" t="s">
        <v>28650</v>
      </c>
      <c r="V782" s="121" t="str">
        <f t="shared" si="12"/>
        <v>Fenix Power Peru S.A.</v>
      </c>
    </row>
    <row r="783" spans="1:22" x14ac:dyDescent="0.35">
      <c r="A783" s="111" t="s">
        <v>30431</v>
      </c>
      <c r="B783" s="37" t="s">
        <v>25984</v>
      </c>
      <c r="C783" s="40" t="s">
        <v>28773</v>
      </c>
      <c r="D783" s="38" t="s">
        <v>26030</v>
      </c>
      <c r="E783" s="42" t="s">
        <v>858</v>
      </c>
      <c r="F783" s="35" t="s">
        <v>42</v>
      </c>
      <c r="G783" s="77" t="s">
        <v>27935</v>
      </c>
      <c r="H783" s="78" t="s">
        <v>27936</v>
      </c>
      <c r="I783" s="78" t="s">
        <v>27960</v>
      </c>
      <c r="J783" s="78" t="s">
        <v>28719</v>
      </c>
      <c r="K783" s="42" t="s">
        <v>27929</v>
      </c>
      <c r="L783" s="79" t="s">
        <v>233</v>
      </c>
      <c r="M783" s="80" t="s">
        <v>28720</v>
      </c>
      <c r="N783" s="81" t="s">
        <v>233</v>
      </c>
      <c r="O783" s="81" t="s">
        <v>233</v>
      </c>
      <c r="P783" s="80" t="s">
        <v>28600</v>
      </c>
      <c r="Q783" s="36" t="s">
        <v>25808</v>
      </c>
      <c r="R783" s="36" t="s">
        <v>233</v>
      </c>
      <c r="S783" s="36" t="s">
        <v>233</v>
      </c>
      <c r="T783" s="36" t="s">
        <v>24981</v>
      </c>
      <c r="U783" s="36" t="s">
        <v>28650</v>
      </c>
      <c r="V783" s="121" t="str">
        <f t="shared" si="12"/>
        <v>Copeinca</v>
      </c>
    </row>
    <row r="784" spans="1:22" x14ac:dyDescent="0.35">
      <c r="A784" s="111" t="s">
        <v>30431</v>
      </c>
      <c r="B784" s="37" t="s">
        <v>25985</v>
      </c>
      <c r="C784" s="40" t="s">
        <v>28774</v>
      </c>
      <c r="D784" s="38" t="s">
        <v>26032</v>
      </c>
      <c r="E784" s="42" t="s">
        <v>858</v>
      </c>
      <c r="F784" s="35" t="s">
        <v>42</v>
      </c>
      <c r="G784" s="77" t="s">
        <v>27935</v>
      </c>
      <c r="H784" s="78" t="s">
        <v>27936</v>
      </c>
      <c r="I784" s="78" t="s">
        <v>27960</v>
      </c>
      <c r="J784" s="78" t="s">
        <v>28719</v>
      </c>
      <c r="K784" s="42" t="s">
        <v>27929</v>
      </c>
      <c r="L784" s="79" t="s">
        <v>233</v>
      </c>
      <c r="M784" s="80" t="s">
        <v>28720</v>
      </c>
      <c r="N784" s="81" t="s">
        <v>233</v>
      </c>
      <c r="O784" s="81" t="s">
        <v>233</v>
      </c>
      <c r="P784" s="80" t="s">
        <v>28600</v>
      </c>
      <c r="Q784" s="36" t="s">
        <v>25808</v>
      </c>
      <c r="R784" s="36" t="s">
        <v>233</v>
      </c>
      <c r="S784" s="36" t="s">
        <v>233</v>
      </c>
      <c r="T784" s="36" t="s">
        <v>24981</v>
      </c>
      <c r="U784" s="36" t="s">
        <v>28650</v>
      </c>
      <c r="V784" s="121" t="str">
        <f t="shared" si="12"/>
        <v>Camposol S.A.</v>
      </c>
    </row>
    <row r="785" spans="1:22" x14ac:dyDescent="0.35">
      <c r="A785" s="111" t="s">
        <v>30431</v>
      </c>
      <c r="B785" s="37" t="s">
        <v>25986</v>
      </c>
      <c r="C785" s="40" t="s">
        <v>28774</v>
      </c>
      <c r="D785" s="38" t="s">
        <v>26032</v>
      </c>
      <c r="E785" s="42" t="s">
        <v>858</v>
      </c>
      <c r="F785" s="35" t="s">
        <v>42</v>
      </c>
      <c r="G785" s="77" t="s">
        <v>27935</v>
      </c>
      <c r="H785" s="78" t="s">
        <v>27936</v>
      </c>
      <c r="I785" s="78" t="s">
        <v>27960</v>
      </c>
      <c r="J785" s="78" t="s">
        <v>28719</v>
      </c>
      <c r="K785" s="42" t="s">
        <v>27929</v>
      </c>
      <c r="L785" s="79" t="s">
        <v>233</v>
      </c>
      <c r="M785" s="80" t="s">
        <v>28720</v>
      </c>
      <c r="N785" s="81" t="s">
        <v>233</v>
      </c>
      <c r="O785" s="81" t="s">
        <v>233</v>
      </c>
      <c r="P785" s="80" t="s">
        <v>28600</v>
      </c>
      <c r="Q785" s="36" t="s">
        <v>25808</v>
      </c>
      <c r="R785" s="36" t="s">
        <v>233</v>
      </c>
      <c r="S785" s="36" t="s">
        <v>233</v>
      </c>
      <c r="T785" s="36" t="s">
        <v>24981</v>
      </c>
      <c r="U785" s="36" t="s">
        <v>28650</v>
      </c>
      <c r="V785" s="121" t="str">
        <f t="shared" si="12"/>
        <v>Camposol S.A.</v>
      </c>
    </row>
    <row r="786" spans="1:22" x14ac:dyDescent="0.35">
      <c r="A786" s="111" t="s">
        <v>30793</v>
      </c>
      <c r="B786" s="37" t="s">
        <v>25989</v>
      </c>
      <c r="C786" s="40" t="s">
        <v>28775</v>
      </c>
      <c r="D786" s="38" t="s">
        <v>26032</v>
      </c>
      <c r="E786" s="42" t="s">
        <v>858</v>
      </c>
      <c r="F786" s="35" t="s">
        <v>42</v>
      </c>
      <c r="G786" s="77" t="s">
        <v>27935</v>
      </c>
      <c r="H786" s="78" t="s">
        <v>27936</v>
      </c>
      <c r="I786" s="78" t="s">
        <v>27960</v>
      </c>
      <c r="J786" s="78" t="s">
        <v>28719</v>
      </c>
      <c r="K786" s="42" t="s">
        <v>27929</v>
      </c>
      <c r="L786" s="79" t="s">
        <v>233</v>
      </c>
      <c r="M786" s="80" t="s">
        <v>28720</v>
      </c>
      <c r="N786" s="81" t="s">
        <v>233</v>
      </c>
      <c r="O786" s="81" t="s">
        <v>233</v>
      </c>
      <c r="P786" s="80" t="s">
        <v>28600</v>
      </c>
      <c r="Q786" s="36" t="s">
        <v>25808</v>
      </c>
      <c r="R786" s="36" t="s">
        <v>233</v>
      </c>
      <c r="S786" s="36" t="s">
        <v>233</v>
      </c>
      <c r="T786" s="36" t="s">
        <v>24981</v>
      </c>
      <c r="U786" s="36" t="s">
        <v>28650</v>
      </c>
      <c r="V786" s="121" t="str">
        <f t="shared" si="12"/>
        <v>Camposol S.A.</v>
      </c>
    </row>
    <row r="787" spans="1:22" x14ac:dyDescent="0.35">
      <c r="A787" s="111" t="s">
        <v>24551</v>
      </c>
      <c r="B787" s="37" t="s">
        <v>26054</v>
      </c>
      <c r="C787" s="40" t="s">
        <v>28764</v>
      </c>
      <c r="D787" s="38" t="s">
        <v>25409</v>
      </c>
      <c r="E787" s="42" t="s">
        <v>858</v>
      </c>
      <c r="F787" s="35" t="s">
        <v>42</v>
      </c>
      <c r="G787" s="77" t="s">
        <v>27935</v>
      </c>
      <c r="H787" s="78" t="s">
        <v>27936</v>
      </c>
      <c r="I787" s="78" t="s">
        <v>27960</v>
      </c>
      <c r="J787" s="78" t="s">
        <v>28719</v>
      </c>
      <c r="K787" s="42" t="s">
        <v>27929</v>
      </c>
      <c r="L787" s="79" t="s">
        <v>233</v>
      </c>
      <c r="M787" s="80" t="s">
        <v>28720</v>
      </c>
      <c r="N787" s="81" t="s">
        <v>233</v>
      </c>
      <c r="O787" s="81" t="s">
        <v>233</v>
      </c>
      <c r="P787" s="80" t="s">
        <v>28600</v>
      </c>
      <c r="Q787" s="36" t="s">
        <v>25808</v>
      </c>
      <c r="R787" s="36" t="s">
        <v>233</v>
      </c>
      <c r="S787" s="36" t="s">
        <v>233</v>
      </c>
      <c r="T787" s="36" t="s">
        <v>24981</v>
      </c>
      <c r="U787" s="36" t="s">
        <v>28650</v>
      </c>
      <c r="V787" s="121" t="str">
        <f t="shared" si="12"/>
        <v>Interoceanica IV Finance Limited</v>
      </c>
    </row>
    <row r="788" spans="1:22" x14ac:dyDescent="0.35">
      <c r="A788" s="111" t="s">
        <v>20948</v>
      </c>
      <c r="B788" s="37" t="s">
        <v>25992</v>
      </c>
      <c r="C788" s="40" t="s">
        <v>28776</v>
      </c>
      <c r="D788" s="38" t="s">
        <v>20949</v>
      </c>
      <c r="E788" s="42" t="s">
        <v>858</v>
      </c>
      <c r="F788" s="35" t="s">
        <v>42</v>
      </c>
      <c r="G788" s="77" t="s">
        <v>27935</v>
      </c>
      <c r="H788" s="78" t="s">
        <v>27936</v>
      </c>
      <c r="I788" s="78" t="s">
        <v>27960</v>
      </c>
      <c r="J788" s="78" t="s">
        <v>28719</v>
      </c>
      <c r="K788" s="42" t="s">
        <v>27929</v>
      </c>
      <c r="L788" s="79" t="s">
        <v>233</v>
      </c>
      <c r="M788" s="80" t="s">
        <v>28720</v>
      </c>
      <c r="N788" s="81" t="s">
        <v>233</v>
      </c>
      <c r="O788" s="81" t="s">
        <v>233</v>
      </c>
      <c r="P788" s="80" t="s">
        <v>28600</v>
      </c>
      <c r="Q788" s="36" t="s">
        <v>25808</v>
      </c>
      <c r="R788" s="36" t="s">
        <v>233</v>
      </c>
      <c r="S788" s="36" t="s">
        <v>233</v>
      </c>
      <c r="T788" s="36" t="s">
        <v>24981</v>
      </c>
      <c r="U788" s="36" t="s">
        <v>28650</v>
      </c>
      <c r="V788" s="121" t="str">
        <f t="shared" si="12"/>
        <v>Terminales Portuarios Euroandinos Paita S.A.</v>
      </c>
    </row>
    <row r="789" spans="1:22" x14ac:dyDescent="0.35">
      <c r="A789" s="111" t="s">
        <v>30431</v>
      </c>
      <c r="B789" s="37" t="s">
        <v>25993</v>
      </c>
      <c r="C789" s="40" t="s">
        <v>28777</v>
      </c>
      <c r="D789" s="38" t="s">
        <v>26038</v>
      </c>
      <c r="E789" s="42" t="s">
        <v>858</v>
      </c>
      <c r="F789" s="35" t="s">
        <v>42</v>
      </c>
      <c r="G789" s="77" t="s">
        <v>27935</v>
      </c>
      <c r="H789" s="78" t="s">
        <v>27936</v>
      </c>
      <c r="I789" s="78" t="s">
        <v>27960</v>
      </c>
      <c r="J789" s="78" t="s">
        <v>28719</v>
      </c>
      <c r="K789" s="42" t="s">
        <v>27929</v>
      </c>
      <c r="L789" s="79" t="s">
        <v>233</v>
      </c>
      <c r="M789" s="80" t="s">
        <v>28720</v>
      </c>
      <c r="N789" s="81" t="s">
        <v>233</v>
      </c>
      <c r="O789" s="81" t="s">
        <v>233</v>
      </c>
      <c r="P789" s="80" t="s">
        <v>28600</v>
      </c>
      <c r="Q789" s="36" t="s">
        <v>25808</v>
      </c>
      <c r="R789" s="36" t="s">
        <v>233</v>
      </c>
      <c r="S789" s="36" t="s">
        <v>233</v>
      </c>
      <c r="T789" s="36" t="s">
        <v>24981</v>
      </c>
      <c r="U789" s="36" t="s">
        <v>28650</v>
      </c>
      <c r="V789" s="121" t="str">
        <f t="shared" si="12"/>
        <v>Corporación Azucarera del Perú S.A.</v>
      </c>
    </row>
    <row r="790" spans="1:22" x14ac:dyDescent="0.35">
      <c r="A790" s="111" t="s">
        <v>30431</v>
      </c>
      <c r="B790" s="37" t="s">
        <v>25995</v>
      </c>
      <c r="C790" s="40" t="s">
        <v>28778</v>
      </c>
      <c r="D790" s="38" t="s">
        <v>25328</v>
      </c>
      <c r="E790" s="42" t="s">
        <v>858</v>
      </c>
      <c r="F790" s="35" t="s">
        <v>42</v>
      </c>
      <c r="G790" s="77" t="s">
        <v>27935</v>
      </c>
      <c r="H790" s="78" t="s">
        <v>27936</v>
      </c>
      <c r="I790" s="78" t="s">
        <v>27960</v>
      </c>
      <c r="J790" s="78" t="s">
        <v>28719</v>
      </c>
      <c r="K790" s="42" t="s">
        <v>27929</v>
      </c>
      <c r="L790" s="79" t="s">
        <v>233</v>
      </c>
      <c r="M790" s="80" t="s">
        <v>28720</v>
      </c>
      <c r="N790" s="81" t="s">
        <v>233</v>
      </c>
      <c r="O790" s="81" t="s">
        <v>233</v>
      </c>
      <c r="P790" s="80" t="s">
        <v>28600</v>
      </c>
      <c r="Q790" s="36" t="s">
        <v>25808</v>
      </c>
      <c r="R790" s="36" t="s">
        <v>233</v>
      </c>
      <c r="S790" s="36" t="s">
        <v>233</v>
      </c>
      <c r="T790" s="36" t="s">
        <v>24981</v>
      </c>
      <c r="U790" s="36" t="s">
        <v>28650</v>
      </c>
      <c r="V790" s="121" t="str">
        <f t="shared" si="12"/>
        <v>Maestro Perú</v>
      </c>
    </row>
    <row r="791" spans="1:22" x14ac:dyDescent="0.35">
      <c r="A791" s="111" t="s">
        <v>30794</v>
      </c>
      <c r="B791" s="37" t="s">
        <v>25996</v>
      </c>
      <c r="C791" s="40" t="s">
        <v>28779</v>
      </c>
      <c r="D791" s="38" t="s">
        <v>158</v>
      </c>
      <c r="E791" s="42" t="s">
        <v>858</v>
      </c>
      <c r="F791" s="35" t="s">
        <v>42</v>
      </c>
      <c r="G791" s="77" t="s">
        <v>27935</v>
      </c>
      <c r="H791" s="78" t="s">
        <v>27936</v>
      </c>
      <c r="I791" s="78" t="s">
        <v>27960</v>
      </c>
      <c r="J791" s="78" t="s">
        <v>28719</v>
      </c>
      <c r="K791" s="42" t="s">
        <v>27929</v>
      </c>
      <c r="L791" s="79" t="s">
        <v>233</v>
      </c>
      <c r="M791" s="80" t="s">
        <v>28720</v>
      </c>
      <c r="N791" s="81" t="s">
        <v>233</v>
      </c>
      <c r="O791" s="81" t="s">
        <v>233</v>
      </c>
      <c r="P791" s="80" t="s">
        <v>28600</v>
      </c>
      <c r="Q791" s="36" t="s">
        <v>25808</v>
      </c>
      <c r="R791" s="36" t="s">
        <v>233</v>
      </c>
      <c r="S791" s="36" t="s">
        <v>233</v>
      </c>
      <c r="T791" s="36" t="s">
        <v>24981</v>
      </c>
      <c r="U791" s="36" t="s">
        <v>28650</v>
      </c>
      <c r="V791" s="121" t="str">
        <f t="shared" si="12"/>
        <v>Callao</v>
      </c>
    </row>
    <row r="792" spans="1:22" x14ac:dyDescent="0.35">
      <c r="A792" s="111" t="s">
        <v>30795</v>
      </c>
      <c r="B792" s="37" t="s">
        <v>25997</v>
      </c>
      <c r="C792" s="40" t="s">
        <v>28780</v>
      </c>
      <c r="D792" s="38" t="s">
        <v>25929</v>
      </c>
      <c r="E792" s="42" t="s">
        <v>858</v>
      </c>
      <c r="F792" s="35" t="s">
        <v>42</v>
      </c>
      <c r="G792" s="77" t="s">
        <v>27935</v>
      </c>
      <c r="H792" s="78" t="s">
        <v>27936</v>
      </c>
      <c r="I792" s="78" t="s">
        <v>27960</v>
      </c>
      <c r="J792" s="78" t="s">
        <v>28719</v>
      </c>
      <c r="K792" s="42" t="s">
        <v>27929</v>
      </c>
      <c r="L792" s="79" t="s">
        <v>233</v>
      </c>
      <c r="M792" s="80" t="s">
        <v>28720</v>
      </c>
      <c r="N792" s="81" t="s">
        <v>233</v>
      </c>
      <c r="O792" s="81" t="s">
        <v>233</v>
      </c>
      <c r="P792" s="80" t="s">
        <v>28600</v>
      </c>
      <c r="Q792" s="36" t="s">
        <v>25808</v>
      </c>
      <c r="R792" s="36" t="s">
        <v>233</v>
      </c>
      <c r="S792" s="36" t="s">
        <v>233</v>
      </c>
      <c r="T792" s="36" t="s">
        <v>24981</v>
      </c>
      <c r="U792" s="36" t="s">
        <v>28650</v>
      </c>
      <c r="V792" s="121" t="str">
        <f t="shared" si="12"/>
        <v>Ferreycorp</v>
      </c>
    </row>
    <row r="793" spans="1:22" x14ac:dyDescent="0.35">
      <c r="A793" s="111" t="s">
        <v>30431</v>
      </c>
      <c r="B793" s="37" t="s">
        <v>25998</v>
      </c>
      <c r="C793" s="40" t="s">
        <v>28781</v>
      </c>
      <c r="D793" s="38" t="s">
        <v>25994</v>
      </c>
      <c r="E793" s="42" t="s">
        <v>858</v>
      </c>
      <c r="F793" s="35" t="s">
        <v>42</v>
      </c>
      <c r="G793" s="77" t="s">
        <v>27935</v>
      </c>
      <c r="H793" s="78" t="s">
        <v>27936</v>
      </c>
      <c r="I793" s="78" t="s">
        <v>27960</v>
      </c>
      <c r="J793" s="78" t="s">
        <v>28719</v>
      </c>
      <c r="K793" s="42" t="s">
        <v>27929</v>
      </c>
      <c r="L793" s="79" t="s">
        <v>233</v>
      </c>
      <c r="M793" s="80" t="s">
        <v>28720</v>
      </c>
      <c r="N793" s="81" t="s">
        <v>233</v>
      </c>
      <c r="O793" s="81" t="s">
        <v>233</v>
      </c>
      <c r="P793" s="80" t="s">
        <v>28600</v>
      </c>
      <c r="Q793" s="36" t="s">
        <v>25808</v>
      </c>
      <c r="R793" s="36" t="s">
        <v>233</v>
      </c>
      <c r="S793" s="36" t="s">
        <v>233</v>
      </c>
      <c r="T793" s="36" t="s">
        <v>24981</v>
      </c>
      <c r="U793" s="36" t="s">
        <v>28650</v>
      </c>
      <c r="V793" s="121" t="str">
        <f t="shared" si="12"/>
        <v>Andino Investment Holding</v>
      </c>
    </row>
    <row r="794" spans="1:22" x14ac:dyDescent="0.35">
      <c r="A794" s="111" t="s">
        <v>30431</v>
      </c>
      <c r="B794" s="37" t="s">
        <v>26000</v>
      </c>
      <c r="C794" s="40" t="s">
        <v>28782</v>
      </c>
      <c r="D794" s="38" t="s">
        <v>958</v>
      </c>
      <c r="E794" s="42" t="s">
        <v>858</v>
      </c>
      <c r="F794" s="35" t="s">
        <v>42</v>
      </c>
      <c r="G794" s="77" t="s">
        <v>27935</v>
      </c>
      <c r="H794" s="78" t="s">
        <v>27936</v>
      </c>
      <c r="I794" s="78" t="s">
        <v>27960</v>
      </c>
      <c r="J794" s="78" t="s">
        <v>28719</v>
      </c>
      <c r="K794" s="42" t="s">
        <v>27929</v>
      </c>
      <c r="L794" s="79" t="s">
        <v>233</v>
      </c>
      <c r="M794" s="80" t="s">
        <v>28720</v>
      </c>
      <c r="N794" s="81" t="s">
        <v>233</v>
      </c>
      <c r="O794" s="81" t="s">
        <v>233</v>
      </c>
      <c r="P794" s="80" t="s">
        <v>28600</v>
      </c>
      <c r="Q794" s="36" t="s">
        <v>25808</v>
      </c>
      <c r="R794" s="36" t="s">
        <v>233</v>
      </c>
      <c r="S794" s="36" t="s">
        <v>233</v>
      </c>
      <c r="T794" s="36" t="s">
        <v>24981</v>
      </c>
      <c r="U794" s="36" t="s">
        <v>28650</v>
      </c>
      <c r="V794" s="121" t="str">
        <f t="shared" si="12"/>
        <v>San Miguel Industrias</v>
      </c>
    </row>
    <row r="795" spans="1:22" x14ac:dyDescent="0.35">
      <c r="A795" s="111" t="s">
        <v>30431</v>
      </c>
      <c r="B795" s="37" t="s">
        <v>26001</v>
      </c>
      <c r="C795" s="40" t="s">
        <v>28783</v>
      </c>
      <c r="D795" s="38" t="s">
        <v>958</v>
      </c>
      <c r="E795" s="42" t="s">
        <v>858</v>
      </c>
      <c r="F795" s="35" t="s">
        <v>42</v>
      </c>
      <c r="G795" s="77" t="s">
        <v>27935</v>
      </c>
      <c r="H795" s="78" t="s">
        <v>27936</v>
      </c>
      <c r="I795" s="78" t="s">
        <v>27960</v>
      </c>
      <c r="J795" s="78" t="s">
        <v>28719</v>
      </c>
      <c r="K795" s="42" t="s">
        <v>27929</v>
      </c>
      <c r="L795" s="79" t="s">
        <v>233</v>
      </c>
      <c r="M795" s="80" t="s">
        <v>28720</v>
      </c>
      <c r="N795" s="81" t="s">
        <v>233</v>
      </c>
      <c r="O795" s="81" t="s">
        <v>233</v>
      </c>
      <c r="P795" s="80" t="s">
        <v>28600</v>
      </c>
      <c r="Q795" s="36" t="s">
        <v>25808</v>
      </c>
      <c r="R795" s="36"/>
      <c r="S795" s="36"/>
      <c r="T795" s="36" t="s">
        <v>24981</v>
      </c>
      <c r="U795" s="36" t="s">
        <v>28650</v>
      </c>
      <c r="V795" s="121" t="str">
        <f t="shared" si="12"/>
        <v>San Miguel Industrias</v>
      </c>
    </row>
    <row r="796" spans="1:22" x14ac:dyDescent="0.35">
      <c r="A796" s="111" t="s">
        <v>368</v>
      </c>
      <c r="B796" s="37" t="s">
        <v>367</v>
      </c>
      <c r="C796" s="40" t="s">
        <v>369</v>
      </c>
      <c r="D796" s="38" t="s">
        <v>978</v>
      </c>
      <c r="E796" s="42" t="s">
        <v>858</v>
      </c>
      <c r="F796" s="35" t="s">
        <v>42</v>
      </c>
      <c r="G796" s="77" t="s">
        <v>27935</v>
      </c>
      <c r="H796" s="78" t="s">
        <v>27936</v>
      </c>
      <c r="I796" s="78" t="s">
        <v>27960</v>
      </c>
      <c r="J796" s="78" t="s">
        <v>28719</v>
      </c>
      <c r="K796" s="42" t="s">
        <v>27929</v>
      </c>
      <c r="L796" s="79" t="s">
        <v>233</v>
      </c>
      <c r="M796" s="80" t="s">
        <v>28720</v>
      </c>
      <c r="N796" s="81" t="s">
        <v>233</v>
      </c>
      <c r="O796" s="81">
        <v>1</v>
      </c>
      <c r="P796" s="80" t="s">
        <v>28600</v>
      </c>
      <c r="Q796" s="36" t="s">
        <v>25808</v>
      </c>
      <c r="R796" s="36"/>
      <c r="S796" s="36"/>
      <c r="T796" s="36" t="s">
        <v>24981</v>
      </c>
      <c r="U796" s="36" t="s">
        <v>28650</v>
      </c>
      <c r="V796" s="121" t="str">
        <f t="shared" si="12"/>
        <v>Minsur</v>
      </c>
    </row>
    <row r="797" spans="1:22" x14ac:dyDescent="0.35">
      <c r="A797" s="111" t="s">
        <v>30796</v>
      </c>
      <c r="B797" s="37" t="s">
        <v>26002</v>
      </c>
      <c r="C797" s="40" t="s">
        <v>28784</v>
      </c>
      <c r="D797" s="38" t="s">
        <v>958</v>
      </c>
      <c r="E797" s="42" t="s">
        <v>858</v>
      </c>
      <c r="F797" s="35" t="s">
        <v>42</v>
      </c>
      <c r="G797" s="77" t="s">
        <v>27935</v>
      </c>
      <c r="H797" s="78" t="s">
        <v>27936</v>
      </c>
      <c r="I797" s="78" t="s">
        <v>27960</v>
      </c>
      <c r="J797" s="78" t="s">
        <v>28719</v>
      </c>
      <c r="K797" s="42" t="s">
        <v>27929</v>
      </c>
      <c r="L797" s="79" t="s">
        <v>233</v>
      </c>
      <c r="M797" s="80" t="s">
        <v>28720</v>
      </c>
      <c r="N797" s="81" t="s">
        <v>233</v>
      </c>
      <c r="O797" s="81" t="s">
        <v>233</v>
      </c>
      <c r="P797" s="80" t="s">
        <v>28600</v>
      </c>
      <c r="Q797" s="36" t="s">
        <v>25808</v>
      </c>
      <c r="R797" s="36"/>
      <c r="S797" s="36"/>
      <c r="T797" s="36" t="s">
        <v>24981</v>
      </c>
      <c r="U797" s="36" t="s">
        <v>28650</v>
      </c>
      <c r="V797" s="121" t="str">
        <f t="shared" si="12"/>
        <v>San Miguel Industrias</v>
      </c>
    </row>
    <row r="798" spans="1:22" x14ac:dyDescent="0.35">
      <c r="A798" s="111" t="s">
        <v>30431</v>
      </c>
      <c r="B798" s="37" t="s">
        <v>26003</v>
      </c>
      <c r="C798" s="40" t="s">
        <v>28785</v>
      </c>
      <c r="D798" s="38" t="s">
        <v>25782</v>
      </c>
      <c r="E798" s="42" t="s">
        <v>858</v>
      </c>
      <c r="F798" s="35" t="s">
        <v>42</v>
      </c>
      <c r="G798" s="77" t="s">
        <v>27935</v>
      </c>
      <c r="H798" s="78" t="s">
        <v>27936</v>
      </c>
      <c r="I798" s="78" t="s">
        <v>27960</v>
      </c>
      <c r="J798" s="78" t="s">
        <v>28719</v>
      </c>
      <c r="K798" s="42" t="s">
        <v>27929</v>
      </c>
      <c r="L798" s="79" t="s">
        <v>233</v>
      </c>
      <c r="M798" s="80" t="s">
        <v>28720</v>
      </c>
      <c r="N798" s="81" t="s">
        <v>233</v>
      </c>
      <c r="O798" s="81" t="s">
        <v>233</v>
      </c>
      <c r="P798" s="80" t="s">
        <v>28600</v>
      </c>
      <c r="Q798" s="36" t="s">
        <v>25808</v>
      </c>
      <c r="R798" s="36" t="s">
        <v>233</v>
      </c>
      <c r="S798" s="36" t="s">
        <v>233</v>
      </c>
      <c r="T798" s="36" t="s">
        <v>24981</v>
      </c>
      <c r="U798" s="36" t="s">
        <v>28650</v>
      </c>
      <c r="V798" s="121" t="str">
        <f t="shared" si="12"/>
        <v>Cia. Minera Áres</v>
      </c>
    </row>
    <row r="799" spans="1:22" x14ac:dyDescent="0.35">
      <c r="A799" s="111" t="s">
        <v>30431</v>
      </c>
      <c r="B799" s="37" t="s">
        <v>26004</v>
      </c>
      <c r="C799" s="40" t="s">
        <v>28786</v>
      </c>
      <c r="D799" s="38" t="s">
        <v>26024</v>
      </c>
      <c r="E799" s="42" t="s">
        <v>858</v>
      </c>
      <c r="F799" s="35" t="s">
        <v>42</v>
      </c>
      <c r="G799" s="77" t="s">
        <v>27935</v>
      </c>
      <c r="H799" s="78" t="s">
        <v>27936</v>
      </c>
      <c r="I799" s="78" t="s">
        <v>27960</v>
      </c>
      <c r="J799" s="78" t="s">
        <v>28719</v>
      </c>
      <c r="K799" s="42" t="s">
        <v>27929</v>
      </c>
      <c r="L799" s="79" t="s">
        <v>233</v>
      </c>
      <c r="M799" s="80" t="s">
        <v>28720</v>
      </c>
      <c r="N799" s="81" t="s">
        <v>233</v>
      </c>
      <c r="O799" s="81" t="s">
        <v>233</v>
      </c>
      <c r="P799" s="80" t="s">
        <v>28600</v>
      </c>
      <c r="Q799" s="36" t="s">
        <v>25808</v>
      </c>
      <c r="R799" s="36" t="s">
        <v>233</v>
      </c>
      <c r="S799" s="36" t="s">
        <v>233</v>
      </c>
      <c r="T799" s="36" t="s">
        <v>24981</v>
      </c>
      <c r="U799" s="36" t="s">
        <v>28650</v>
      </c>
      <c r="V799" s="121" t="str">
        <f t="shared" si="12"/>
        <v>Abengoa</v>
      </c>
    </row>
    <row r="800" spans="1:22" x14ac:dyDescent="0.35">
      <c r="A800" s="111" t="s">
        <v>30797</v>
      </c>
      <c r="B800" s="37" t="s">
        <v>26005</v>
      </c>
      <c r="C800" s="40" t="s">
        <v>28787</v>
      </c>
      <c r="D800" s="38" t="s">
        <v>26053</v>
      </c>
      <c r="E800" s="42" t="s">
        <v>858</v>
      </c>
      <c r="F800" s="35" t="s">
        <v>42</v>
      </c>
      <c r="G800" s="77" t="s">
        <v>27935</v>
      </c>
      <c r="H800" s="78" t="s">
        <v>27936</v>
      </c>
      <c r="I800" s="78" t="s">
        <v>27960</v>
      </c>
      <c r="J800" s="78" t="s">
        <v>28719</v>
      </c>
      <c r="K800" s="42" t="s">
        <v>27929</v>
      </c>
      <c r="L800" s="79" t="s">
        <v>233</v>
      </c>
      <c r="M800" s="80" t="s">
        <v>28720</v>
      </c>
      <c r="N800" s="81" t="s">
        <v>233</v>
      </c>
      <c r="O800" s="81" t="s">
        <v>233</v>
      </c>
      <c r="P800" s="80" t="s">
        <v>28600</v>
      </c>
      <c r="Q800" s="36" t="s">
        <v>25808</v>
      </c>
      <c r="R800" s="36" t="s">
        <v>233</v>
      </c>
      <c r="S800" s="36" t="s">
        <v>233</v>
      </c>
      <c r="T800" s="36" t="s">
        <v>24981</v>
      </c>
      <c r="U800" s="36" t="s">
        <v>28650</v>
      </c>
      <c r="V800" s="121" t="str">
        <f t="shared" si="12"/>
        <v>Energía Eólica</v>
      </c>
    </row>
    <row r="801" spans="1:22" x14ac:dyDescent="0.35">
      <c r="A801" s="111" t="s">
        <v>30798</v>
      </c>
      <c r="B801" s="37" t="s">
        <v>26006</v>
      </c>
      <c r="C801" s="40" t="s">
        <v>28788</v>
      </c>
      <c r="D801" s="38" t="s">
        <v>26055</v>
      </c>
      <c r="E801" s="42" t="s">
        <v>858</v>
      </c>
      <c r="F801" s="35" t="s">
        <v>42</v>
      </c>
      <c r="G801" s="77" t="s">
        <v>27935</v>
      </c>
      <c r="H801" s="78" t="s">
        <v>27936</v>
      </c>
      <c r="I801" s="78" t="s">
        <v>27960</v>
      </c>
      <c r="J801" s="78" t="s">
        <v>28719</v>
      </c>
      <c r="K801" s="42" t="s">
        <v>27929</v>
      </c>
      <c r="L801" s="79" t="s">
        <v>233</v>
      </c>
      <c r="M801" s="80" t="s">
        <v>28720</v>
      </c>
      <c r="N801" s="81" t="s">
        <v>233</v>
      </c>
      <c r="O801" s="81" t="s">
        <v>233</v>
      </c>
      <c r="P801" s="80" t="s">
        <v>28600</v>
      </c>
      <c r="Q801" s="36" t="s">
        <v>25808</v>
      </c>
      <c r="R801" s="36" t="s">
        <v>233</v>
      </c>
      <c r="S801" s="36" t="s">
        <v>233</v>
      </c>
      <c r="T801" s="36" t="s">
        <v>24981</v>
      </c>
      <c r="U801" s="36" t="s">
        <v>28650</v>
      </c>
      <c r="V801" s="121" t="str">
        <f t="shared" si="12"/>
        <v>Milpo</v>
      </c>
    </row>
    <row r="802" spans="1:22" x14ac:dyDescent="0.35">
      <c r="A802" s="111" t="s">
        <v>30431</v>
      </c>
      <c r="B802" s="37" t="s">
        <v>26007</v>
      </c>
      <c r="C802" s="40" t="s">
        <v>28789</v>
      </c>
      <c r="D802" s="38" t="s">
        <v>953</v>
      </c>
      <c r="E802" s="42" t="s">
        <v>858</v>
      </c>
      <c r="F802" s="35" t="s">
        <v>42</v>
      </c>
      <c r="G802" s="77" t="s">
        <v>27935</v>
      </c>
      <c r="H802" s="78" t="s">
        <v>27936</v>
      </c>
      <c r="I802" s="78" t="s">
        <v>27960</v>
      </c>
      <c r="J802" s="78" t="s">
        <v>28719</v>
      </c>
      <c r="K802" s="42" t="s">
        <v>27929</v>
      </c>
      <c r="L802" s="79" t="s">
        <v>233</v>
      </c>
      <c r="M802" s="80" t="s">
        <v>28720</v>
      </c>
      <c r="N802" s="81" t="s">
        <v>233</v>
      </c>
      <c r="O802" s="81" t="s">
        <v>233</v>
      </c>
      <c r="P802" s="80" t="s">
        <v>28600</v>
      </c>
      <c r="Q802" s="36" t="s">
        <v>25808</v>
      </c>
      <c r="R802" s="36" t="s">
        <v>233</v>
      </c>
      <c r="S802" s="36" t="s">
        <v>233</v>
      </c>
      <c r="T802" s="36" t="s">
        <v>24981</v>
      </c>
      <c r="U802" s="36" t="s">
        <v>28682</v>
      </c>
      <c r="V802" s="121" t="str">
        <f t="shared" si="12"/>
        <v>Banco de Crédito del Perú</v>
      </c>
    </row>
    <row r="803" spans="1:22" x14ac:dyDescent="0.35">
      <c r="A803" s="111" t="s">
        <v>30799</v>
      </c>
      <c r="B803" s="37" t="s">
        <v>26008</v>
      </c>
      <c r="C803" s="40" t="s">
        <v>28790</v>
      </c>
      <c r="D803" s="38" t="s">
        <v>953</v>
      </c>
      <c r="E803" s="42" t="s">
        <v>858</v>
      </c>
      <c r="F803" s="35" t="s">
        <v>42</v>
      </c>
      <c r="G803" s="77" t="s">
        <v>27935</v>
      </c>
      <c r="H803" s="78" t="s">
        <v>27936</v>
      </c>
      <c r="I803" s="78" t="s">
        <v>27960</v>
      </c>
      <c r="J803" s="78" t="s">
        <v>28719</v>
      </c>
      <c r="K803" s="42" t="s">
        <v>27929</v>
      </c>
      <c r="L803" s="79" t="s">
        <v>233</v>
      </c>
      <c r="M803" s="80" t="s">
        <v>28720</v>
      </c>
      <c r="N803" s="81" t="s">
        <v>233</v>
      </c>
      <c r="O803" s="81" t="s">
        <v>233</v>
      </c>
      <c r="P803" s="80" t="s">
        <v>28600</v>
      </c>
      <c r="Q803" s="36" t="s">
        <v>25808</v>
      </c>
      <c r="R803" s="36" t="s">
        <v>233</v>
      </c>
      <c r="S803" s="36" t="s">
        <v>233</v>
      </c>
      <c r="T803" s="36" t="s">
        <v>24981</v>
      </c>
      <c r="U803" s="36" t="s">
        <v>28682</v>
      </c>
      <c r="V803" s="121" t="str">
        <f t="shared" si="12"/>
        <v>Banco de Crédito del Perú</v>
      </c>
    </row>
    <row r="804" spans="1:22" x14ac:dyDescent="0.35">
      <c r="A804" s="111" t="s">
        <v>30800</v>
      </c>
      <c r="B804" s="37" t="s">
        <v>26009</v>
      </c>
      <c r="C804" s="40" t="s">
        <v>28791</v>
      </c>
      <c r="D804" s="38" t="s">
        <v>953</v>
      </c>
      <c r="E804" s="42" t="s">
        <v>858</v>
      </c>
      <c r="F804" s="35" t="s">
        <v>42</v>
      </c>
      <c r="G804" s="77" t="s">
        <v>27935</v>
      </c>
      <c r="H804" s="78" t="s">
        <v>27936</v>
      </c>
      <c r="I804" s="78" t="s">
        <v>27960</v>
      </c>
      <c r="J804" s="78" t="s">
        <v>28719</v>
      </c>
      <c r="K804" s="42" t="s">
        <v>27929</v>
      </c>
      <c r="L804" s="79" t="s">
        <v>233</v>
      </c>
      <c r="M804" s="80" t="s">
        <v>28720</v>
      </c>
      <c r="N804" s="81" t="s">
        <v>233</v>
      </c>
      <c r="O804" s="81" t="s">
        <v>233</v>
      </c>
      <c r="P804" s="80" t="s">
        <v>28600</v>
      </c>
      <c r="Q804" s="36" t="s">
        <v>25808</v>
      </c>
      <c r="R804" s="36" t="s">
        <v>233</v>
      </c>
      <c r="S804" s="36" t="s">
        <v>233</v>
      </c>
      <c r="T804" s="36" t="s">
        <v>24981</v>
      </c>
      <c r="U804" s="36" t="s">
        <v>28682</v>
      </c>
      <c r="V804" s="121" t="str">
        <f t="shared" si="12"/>
        <v>Banco de Crédito del Perú</v>
      </c>
    </row>
    <row r="805" spans="1:22" x14ac:dyDescent="0.35">
      <c r="A805" s="111" t="s">
        <v>30801</v>
      </c>
      <c r="B805" s="37" t="s">
        <v>26010</v>
      </c>
      <c r="C805" s="40" t="s">
        <v>28792</v>
      </c>
      <c r="D805" s="38" t="s">
        <v>953</v>
      </c>
      <c r="E805" s="42" t="s">
        <v>858</v>
      </c>
      <c r="F805" s="35" t="s">
        <v>42</v>
      </c>
      <c r="G805" s="77" t="s">
        <v>27935</v>
      </c>
      <c r="H805" s="78" t="s">
        <v>27936</v>
      </c>
      <c r="I805" s="78" t="s">
        <v>27960</v>
      </c>
      <c r="J805" s="78" t="s">
        <v>28719</v>
      </c>
      <c r="K805" s="42" t="s">
        <v>27929</v>
      </c>
      <c r="L805" s="79" t="s">
        <v>233</v>
      </c>
      <c r="M805" s="80" t="s">
        <v>28720</v>
      </c>
      <c r="N805" s="81" t="s">
        <v>233</v>
      </c>
      <c r="O805" s="81" t="s">
        <v>233</v>
      </c>
      <c r="P805" s="80" t="s">
        <v>28600</v>
      </c>
      <c r="Q805" s="36" t="s">
        <v>25808</v>
      </c>
      <c r="R805" s="36" t="s">
        <v>233</v>
      </c>
      <c r="S805" s="36" t="s">
        <v>233</v>
      </c>
      <c r="T805" s="36" t="s">
        <v>24981</v>
      </c>
      <c r="U805" s="36" t="s">
        <v>28682</v>
      </c>
      <c r="V805" s="121" t="str">
        <f t="shared" si="12"/>
        <v>Banco de Crédito del Perú</v>
      </c>
    </row>
    <row r="806" spans="1:22" x14ac:dyDescent="0.35">
      <c r="A806" s="111" t="s">
        <v>30431</v>
      </c>
      <c r="B806" s="37" t="s">
        <v>26011</v>
      </c>
      <c r="C806" s="40" t="s">
        <v>28793</v>
      </c>
      <c r="D806" s="38" t="s">
        <v>953</v>
      </c>
      <c r="E806" s="42" t="s">
        <v>858</v>
      </c>
      <c r="F806" s="35" t="s">
        <v>42</v>
      </c>
      <c r="G806" s="77" t="s">
        <v>27935</v>
      </c>
      <c r="H806" s="78" t="s">
        <v>27936</v>
      </c>
      <c r="I806" s="78" t="s">
        <v>27960</v>
      </c>
      <c r="J806" s="78" t="s">
        <v>28719</v>
      </c>
      <c r="K806" s="42" t="s">
        <v>27929</v>
      </c>
      <c r="L806" s="79" t="s">
        <v>233</v>
      </c>
      <c r="M806" s="80" t="s">
        <v>28720</v>
      </c>
      <c r="N806" s="81" t="s">
        <v>233</v>
      </c>
      <c r="O806" s="81" t="s">
        <v>233</v>
      </c>
      <c r="P806" s="80" t="s">
        <v>28600</v>
      </c>
      <c r="Q806" s="36" t="s">
        <v>25808</v>
      </c>
      <c r="R806" s="36" t="s">
        <v>233</v>
      </c>
      <c r="S806" s="36" t="s">
        <v>233</v>
      </c>
      <c r="T806" s="36" t="s">
        <v>24981</v>
      </c>
      <c r="U806" s="36" t="s">
        <v>28682</v>
      </c>
      <c r="V806" s="121" t="str">
        <f t="shared" si="12"/>
        <v>Banco de Crédito del Perú</v>
      </c>
    </row>
    <row r="807" spans="1:22" x14ac:dyDescent="0.35">
      <c r="A807" s="111" t="s">
        <v>30802</v>
      </c>
      <c r="B807" s="37" t="s">
        <v>26013</v>
      </c>
      <c r="C807" s="40" t="s">
        <v>28794</v>
      </c>
      <c r="D807" s="38" t="s">
        <v>953</v>
      </c>
      <c r="E807" s="42" t="s">
        <v>858</v>
      </c>
      <c r="F807" s="35" t="s">
        <v>42</v>
      </c>
      <c r="G807" s="77" t="s">
        <v>27935</v>
      </c>
      <c r="H807" s="78" t="s">
        <v>27936</v>
      </c>
      <c r="I807" s="78" t="s">
        <v>27960</v>
      </c>
      <c r="J807" s="78" t="s">
        <v>28719</v>
      </c>
      <c r="K807" s="42" t="s">
        <v>27929</v>
      </c>
      <c r="L807" s="79" t="s">
        <v>233</v>
      </c>
      <c r="M807" s="80" t="s">
        <v>28720</v>
      </c>
      <c r="N807" s="81" t="s">
        <v>233</v>
      </c>
      <c r="O807" s="81" t="s">
        <v>233</v>
      </c>
      <c r="P807" s="80" t="s">
        <v>28600</v>
      </c>
      <c r="Q807" s="36" t="s">
        <v>25808</v>
      </c>
      <c r="R807" s="36" t="s">
        <v>233</v>
      </c>
      <c r="S807" s="36" t="s">
        <v>233</v>
      </c>
      <c r="T807" s="36" t="s">
        <v>24981</v>
      </c>
      <c r="U807" s="36" t="s">
        <v>28682</v>
      </c>
      <c r="V807" s="121" t="str">
        <f t="shared" si="12"/>
        <v>Banco de Crédito del Perú</v>
      </c>
    </row>
    <row r="808" spans="1:22" x14ac:dyDescent="0.35">
      <c r="A808" s="111" t="s">
        <v>30431</v>
      </c>
      <c r="B808" s="37" t="s">
        <v>26014</v>
      </c>
      <c r="C808" s="40" t="s">
        <v>28795</v>
      </c>
      <c r="D808" s="38" t="s">
        <v>26062</v>
      </c>
      <c r="E808" s="42" t="s">
        <v>893</v>
      </c>
      <c r="F808" s="35" t="s">
        <v>42</v>
      </c>
      <c r="G808" s="77" t="s">
        <v>27935</v>
      </c>
      <c r="H808" s="78" t="s">
        <v>27936</v>
      </c>
      <c r="I808" s="78" t="s">
        <v>27960</v>
      </c>
      <c r="J808" s="78" t="s">
        <v>28719</v>
      </c>
      <c r="K808" s="42" t="s">
        <v>27929</v>
      </c>
      <c r="L808" s="79" t="s">
        <v>233</v>
      </c>
      <c r="M808" s="80" t="s">
        <v>28720</v>
      </c>
      <c r="N808" s="81" t="s">
        <v>233</v>
      </c>
      <c r="O808" s="81" t="s">
        <v>233</v>
      </c>
      <c r="P808" s="80" t="s">
        <v>28600</v>
      </c>
      <c r="Q808" s="36" t="s">
        <v>25808</v>
      </c>
      <c r="R808" s="36" t="s">
        <v>233</v>
      </c>
      <c r="S808" s="36" t="s">
        <v>233</v>
      </c>
      <c r="T808" s="36" t="s">
        <v>24981</v>
      </c>
      <c r="U808" s="36" t="s">
        <v>28682</v>
      </c>
      <c r="V808" s="121" t="str">
        <f t="shared" si="12"/>
        <v>Banco BBVA</v>
      </c>
    </row>
    <row r="809" spans="1:22" x14ac:dyDescent="0.35">
      <c r="A809" s="111" t="s">
        <v>30803</v>
      </c>
      <c r="B809" s="37" t="s">
        <v>26016</v>
      </c>
      <c r="C809" s="40" t="s">
        <v>28796</v>
      </c>
      <c r="D809" s="38" t="s">
        <v>963</v>
      </c>
      <c r="E809" s="42" t="s">
        <v>858</v>
      </c>
      <c r="F809" s="35" t="s">
        <v>42</v>
      </c>
      <c r="G809" s="77" t="s">
        <v>27935</v>
      </c>
      <c r="H809" s="78" t="s">
        <v>27936</v>
      </c>
      <c r="I809" s="78" t="s">
        <v>27960</v>
      </c>
      <c r="J809" s="78" t="s">
        <v>28719</v>
      </c>
      <c r="K809" s="42" t="s">
        <v>27929</v>
      </c>
      <c r="L809" s="79" t="s">
        <v>233</v>
      </c>
      <c r="M809" s="80" t="s">
        <v>28720</v>
      </c>
      <c r="N809" s="81" t="s">
        <v>233</v>
      </c>
      <c r="O809" s="81" t="s">
        <v>233</v>
      </c>
      <c r="P809" s="80" t="s">
        <v>28600</v>
      </c>
      <c r="Q809" s="36" t="s">
        <v>25808</v>
      </c>
      <c r="R809" s="36" t="s">
        <v>233</v>
      </c>
      <c r="S809" s="36" t="s">
        <v>233</v>
      </c>
      <c r="T809" s="36" t="s">
        <v>24981</v>
      </c>
      <c r="U809" s="36" t="s">
        <v>28682</v>
      </c>
      <c r="V809" s="121" t="str">
        <f t="shared" si="12"/>
        <v>Interbank</v>
      </c>
    </row>
    <row r="810" spans="1:22" x14ac:dyDescent="0.35">
      <c r="A810" s="111" t="s">
        <v>30431</v>
      </c>
      <c r="B810" s="37" t="s">
        <v>26017</v>
      </c>
      <c r="C810" s="40" t="s">
        <v>28797</v>
      </c>
      <c r="D810" s="38" t="s">
        <v>26065</v>
      </c>
      <c r="E810" s="42" t="s">
        <v>858</v>
      </c>
      <c r="F810" s="35" t="s">
        <v>42</v>
      </c>
      <c r="G810" s="77" t="s">
        <v>27935</v>
      </c>
      <c r="H810" s="78" t="s">
        <v>27936</v>
      </c>
      <c r="I810" s="78" t="s">
        <v>27960</v>
      </c>
      <c r="J810" s="78" t="s">
        <v>28719</v>
      </c>
      <c r="K810" s="42" t="s">
        <v>27929</v>
      </c>
      <c r="L810" s="79" t="s">
        <v>233</v>
      </c>
      <c r="M810" s="80" t="s">
        <v>28720</v>
      </c>
      <c r="N810" s="81" t="s">
        <v>233</v>
      </c>
      <c r="O810" s="81" t="s">
        <v>233</v>
      </c>
      <c r="P810" s="80" t="s">
        <v>28600</v>
      </c>
      <c r="Q810" s="36" t="s">
        <v>25808</v>
      </c>
      <c r="R810" s="36"/>
      <c r="S810" s="36"/>
      <c r="T810" s="36" t="s">
        <v>24981</v>
      </c>
      <c r="U810" s="36" t="s">
        <v>28682</v>
      </c>
      <c r="V810" s="121" t="str">
        <f t="shared" si="12"/>
        <v>IFS</v>
      </c>
    </row>
    <row r="811" spans="1:22" x14ac:dyDescent="0.35">
      <c r="A811" s="111" t="s">
        <v>30804</v>
      </c>
      <c r="B811" s="37" t="s">
        <v>26019</v>
      </c>
      <c r="C811" s="40" t="s">
        <v>28797</v>
      </c>
      <c r="D811" s="38" t="s">
        <v>26065</v>
      </c>
      <c r="E811" s="42" t="s">
        <v>858</v>
      </c>
      <c r="F811" s="35" t="s">
        <v>42</v>
      </c>
      <c r="G811" s="77" t="s">
        <v>27935</v>
      </c>
      <c r="H811" s="78" t="s">
        <v>27936</v>
      </c>
      <c r="I811" s="78" t="s">
        <v>27960</v>
      </c>
      <c r="J811" s="78" t="s">
        <v>28719</v>
      </c>
      <c r="K811" s="42" t="s">
        <v>27929</v>
      </c>
      <c r="L811" s="79" t="s">
        <v>233</v>
      </c>
      <c r="M811" s="80" t="s">
        <v>28720</v>
      </c>
      <c r="N811" s="81" t="s">
        <v>233</v>
      </c>
      <c r="O811" s="81" t="s">
        <v>233</v>
      </c>
      <c r="P811" s="80" t="s">
        <v>28600</v>
      </c>
      <c r="Q811" s="36" t="s">
        <v>25808</v>
      </c>
      <c r="R811" s="36"/>
      <c r="S811" s="36"/>
      <c r="T811" s="36" t="s">
        <v>24981</v>
      </c>
      <c r="U811" s="36" t="s">
        <v>28682</v>
      </c>
      <c r="V811" s="121" t="str">
        <f t="shared" si="12"/>
        <v>IFS</v>
      </c>
    </row>
    <row r="812" spans="1:22" x14ac:dyDescent="0.35">
      <c r="A812" s="111" t="s">
        <v>30805</v>
      </c>
      <c r="B812" s="37" t="s">
        <v>26021</v>
      </c>
      <c r="C812" s="40" t="s">
        <v>28798</v>
      </c>
      <c r="D812" s="38" t="s">
        <v>931</v>
      </c>
      <c r="E812" s="42" t="s">
        <v>858</v>
      </c>
      <c r="F812" s="35" t="s">
        <v>42</v>
      </c>
      <c r="G812" s="77" t="s">
        <v>27935</v>
      </c>
      <c r="H812" s="78" t="s">
        <v>27936</v>
      </c>
      <c r="I812" s="78" t="s">
        <v>27960</v>
      </c>
      <c r="J812" s="78" t="s">
        <v>28719</v>
      </c>
      <c r="K812" s="42" t="s">
        <v>27929</v>
      </c>
      <c r="L812" s="79" t="s">
        <v>233</v>
      </c>
      <c r="M812" s="80" t="s">
        <v>28720</v>
      </c>
      <c r="N812" s="81" t="s">
        <v>233</v>
      </c>
      <c r="O812" s="81" t="s">
        <v>233</v>
      </c>
      <c r="P812" s="80" t="s">
        <v>28600</v>
      </c>
      <c r="Q812" s="36" t="s">
        <v>25808</v>
      </c>
      <c r="R812" s="36" t="s">
        <v>233</v>
      </c>
      <c r="S812" s="36" t="s">
        <v>233</v>
      </c>
      <c r="T812" s="36" t="s">
        <v>24981</v>
      </c>
      <c r="U812" s="36" t="s">
        <v>28682</v>
      </c>
      <c r="V812" s="121" t="str">
        <f t="shared" si="12"/>
        <v>BBVA</v>
      </c>
    </row>
    <row r="813" spans="1:22" x14ac:dyDescent="0.35">
      <c r="A813" s="111" t="s">
        <v>30431</v>
      </c>
      <c r="B813" s="37" t="s">
        <v>26022</v>
      </c>
      <c r="C813" s="40" t="s">
        <v>28799</v>
      </c>
      <c r="D813" s="38" t="s">
        <v>931</v>
      </c>
      <c r="E813" s="42" t="s">
        <v>858</v>
      </c>
      <c r="F813" s="35" t="s">
        <v>42</v>
      </c>
      <c r="G813" s="77" t="s">
        <v>27935</v>
      </c>
      <c r="H813" s="78" t="s">
        <v>27936</v>
      </c>
      <c r="I813" s="78" t="s">
        <v>27960</v>
      </c>
      <c r="J813" s="78" t="s">
        <v>28719</v>
      </c>
      <c r="K813" s="42" t="s">
        <v>27929</v>
      </c>
      <c r="L813" s="79" t="s">
        <v>233</v>
      </c>
      <c r="M813" s="80" t="s">
        <v>28720</v>
      </c>
      <c r="N813" s="81" t="s">
        <v>233</v>
      </c>
      <c r="O813" s="81" t="s">
        <v>233</v>
      </c>
      <c r="P813" s="80" t="s">
        <v>28600</v>
      </c>
      <c r="Q813" s="36" t="s">
        <v>25808</v>
      </c>
      <c r="R813" s="36" t="s">
        <v>233</v>
      </c>
      <c r="S813" s="36" t="s">
        <v>233</v>
      </c>
      <c r="T813" s="36" t="s">
        <v>24981</v>
      </c>
      <c r="U813" s="36" t="s">
        <v>28682</v>
      </c>
      <c r="V813" s="121" t="str">
        <f t="shared" si="12"/>
        <v>BBVA</v>
      </c>
    </row>
    <row r="814" spans="1:22" x14ac:dyDescent="0.35">
      <c r="A814" s="111" t="s">
        <v>30806</v>
      </c>
      <c r="B814" s="37" t="s">
        <v>26023</v>
      </c>
      <c r="C814" s="40" t="s">
        <v>28800</v>
      </c>
      <c r="D814" s="38" t="s">
        <v>26070</v>
      </c>
      <c r="E814" s="42" t="s">
        <v>858</v>
      </c>
      <c r="F814" s="35" t="s">
        <v>42</v>
      </c>
      <c r="G814" s="77" t="s">
        <v>27935</v>
      </c>
      <c r="H814" s="78" t="s">
        <v>27936</v>
      </c>
      <c r="I814" s="78" t="s">
        <v>27960</v>
      </c>
      <c r="J814" s="78" t="s">
        <v>28719</v>
      </c>
      <c r="K814" s="42" t="s">
        <v>27929</v>
      </c>
      <c r="L814" s="79" t="s">
        <v>233</v>
      </c>
      <c r="M814" s="80" t="s">
        <v>28720</v>
      </c>
      <c r="N814" s="81" t="s">
        <v>233</v>
      </c>
      <c r="O814" s="81" t="s">
        <v>233</v>
      </c>
      <c r="P814" s="80" t="s">
        <v>28600</v>
      </c>
      <c r="Q814" s="36" t="s">
        <v>25808</v>
      </c>
      <c r="R814" s="36" t="s">
        <v>233</v>
      </c>
      <c r="S814" s="36" t="s">
        <v>233</v>
      </c>
      <c r="T814" s="36" t="s">
        <v>24981</v>
      </c>
      <c r="U814" s="36" t="s">
        <v>28682</v>
      </c>
      <c r="V814" s="121" t="str">
        <f t="shared" si="12"/>
        <v>CORPORACION FINANCIERA DE DESARROLLO</v>
      </c>
    </row>
    <row r="815" spans="1:22" x14ac:dyDescent="0.35">
      <c r="A815" s="111" t="s">
        <v>30807</v>
      </c>
      <c r="B815" s="37" t="s">
        <v>26025</v>
      </c>
      <c r="C815" s="40" t="s">
        <v>28801</v>
      </c>
      <c r="D815" s="38" t="s">
        <v>26070</v>
      </c>
      <c r="E815" s="42" t="s">
        <v>858</v>
      </c>
      <c r="F815" s="35" t="s">
        <v>42</v>
      </c>
      <c r="G815" s="77" t="s">
        <v>27935</v>
      </c>
      <c r="H815" s="78" t="s">
        <v>27936</v>
      </c>
      <c r="I815" s="78" t="s">
        <v>27960</v>
      </c>
      <c r="J815" s="78" t="s">
        <v>28719</v>
      </c>
      <c r="K815" s="42" t="s">
        <v>27929</v>
      </c>
      <c r="L815" s="79" t="s">
        <v>233</v>
      </c>
      <c r="M815" s="80" t="s">
        <v>28720</v>
      </c>
      <c r="N815" s="81" t="s">
        <v>233</v>
      </c>
      <c r="O815" s="81" t="s">
        <v>233</v>
      </c>
      <c r="P815" s="80" t="s">
        <v>28600</v>
      </c>
      <c r="Q815" s="36" t="s">
        <v>25808</v>
      </c>
      <c r="R815" s="36" t="s">
        <v>233</v>
      </c>
      <c r="S815" s="36" t="s">
        <v>233</v>
      </c>
      <c r="T815" s="36" t="s">
        <v>24981</v>
      </c>
      <c r="U815" s="36" t="s">
        <v>28682</v>
      </c>
      <c r="V815" s="121" t="str">
        <f t="shared" si="12"/>
        <v>CORPORACION FINANCIERA DE DESARROLLO</v>
      </c>
    </row>
    <row r="816" spans="1:22" x14ac:dyDescent="0.35">
      <c r="A816" s="111" t="s">
        <v>30808</v>
      </c>
      <c r="B816" s="37" t="s">
        <v>26026</v>
      </c>
      <c r="C816" s="40" t="s">
        <v>28802</v>
      </c>
      <c r="D816" s="38" t="s">
        <v>26070</v>
      </c>
      <c r="E816" s="42" t="s">
        <v>858</v>
      </c>
      <c r="F816" s="35" t="s">
        <v>42</v>
      </c>
      <c r="G816" s="77" t="s">
        <v>27935</v>
      </c>
      <c r="H816" s="78" t="s">
        <v>27936</v>
      </c>
      <c r="I816" s="78" t="s">
        <v>27960</v>
      </c>
      <c r="J816" s="78" t="s">
        <v>28719</v>
      </c>
      <c r="K816" s="42" t="s">
        <v>27929</v>
      </c>
      <c r="L816" s="79" t="s">
        <v>233</v>
      </c>
      <c r="M816" s="80" t="s">
        <v>28720</v>
      </c>
      <c r="N816" s="81" t="s">
        <v>233</v>
      </c>
      <c r="O816" s="81" t="s">
        <v>233</v>
      </c>
      <c r="P816" s="80" t="s">
        <v>28600</v>
      </c>
      <c r="Q816" s="36" t="s">
        <v>25808</v>
      </c>
      <c r="R816" s="36" t="s">
        <v>233</v>
      </c>
      <c r="S816" s="36" t="s">
        <v>233</v>
      </c>
      <c r="T816" s="36" t="s">
        <v>24981</v>
      </c>
      <c r="U816" s="36" t="s">
        <v>28682</v>
      </c>
      <c r="V816" s="121" t="str">
        <f t="shared" si="12"/>
        <v>CORPORACION FINANCIERA DE DESARROLLO</v>
      </c>
    </row>
    <row r="817" spans="1:22" x14ac:dyDescent="0.35">
      <c r="A817" s="111" t="s">
        <v>30431</v>
      </c>
      <c r="B817" s="37" t="s">
        <v>26027</v>
      </c>
      <c r="C817" s="40" t="s">
        <v>28803</v>
      </c>
      <c r="D817" s="38" t="s">
        <v>26070</v>
      </c>
      <c r="E817" s="42" t="s">
        <v>858</v>
      </c>
      <c r="F817" s="35" t="s">
        <v>42</v>
      </c>
      <c r="G817" s="77" t="s">
        <v>27935</v>
      </c>
      <c r="H817" s="78" t="s">
        <v>27936</v>
      </c>
      <c r="I817" s="78" t="s">
        <v>27960</v>
      </c>
      <c r="J817" s="78" t="s">
        <v>28719</v>
      </c>
      <c r="K817" s="42" t="s">
        <v>27929</v>
      </c>
      <c r="L817" s="79" t="s">
        <v>233</v>
      </c>
      <c r="M817" s="80" t="s">
        <v>28720</v>
      </c>
      <c r="N817" s="81" t="s">
        <v>233</v>
      </c>
      <c r="O817" s="81" t="s">
        <v>233</v>
      </c>
      <c r="P817" s="80" t="s">
        <v>28600</v>
      </c>
      <c r="Q817" s="36" t="s">
        <v>25808</v>
      </c>
      <c r="R817" s="36" t="s">
        <v>233</v>
      </c>
      <c r="S817" s="36" t="s">
        <v>233</v>
      </c>
      <c r="T817" s="36" t="s">
        <v>24981</v>
      </c>
      <c r="U817" s="36" t="s">
        <v>28682</v>
      </c>
      <c r="V817" s="121" t="str">
        <f t="shared" si="12"/>
        <v>CORPORACION FINANCIERA DE DESARROLLO</v>
      </c>
    </row>
    <row r="818" spans="1:22" x14ac:dyDescent="0.35">
      <c r="A818" s="111" t="s">
        <v>30431</v>
      </c>
      <c r="B818" s="37" t="s">
        <v>26029</v>
      </c>
      <c r="C818" s="40" t="s">
        <v>28804</v>
      </c>
      <c r="D818" s="38" t="s">
        <v>25496</v>
      </c>
      <c r="E818" s="42" t="s">
        <v>858</v>
      </c>
      <c r="F818" s="35" t="s">
        <v>42</v>
      </c>
      <c r="G818" s="77" t="s">
        <v>27935</v>
      </c>
      <c r="H818" s="78" t="s">
        <v>27936</v>
      </c>
      <c r="I818" s="78" t="s">
        <v>27960</v>
      </c>
      <c r="J818" s="78" t="s">
        <v>28719</v>
      </c>
      <c r="K818" s="42" t="s">
        <v>27929</v>
      </c>
      <c r="L818" s="79" t="s">
        <v>233</v>
      </c>
      <c r="M818" s="80" t="s">
        <v>28720</v>
      </c>
      <c r="N818" s="81" t="s">
        <v>233</v>
      </c>
      <c r="O818" s="81" t="s">
        <v>233</v>
      </c>
      <c r="P818" s="80" t="s">
        <v>28600</v>
      </c>
      <c r="Q818" s="36" t="s">
        <v>25808</v>
      </c>
      <c r="R818" s="36" t="s">
        <v>233</v>
      </c>
      <c r="S818" s="36" t="s">
        <v>233</v>
      </c>
      <c r="T818" s="36" t="s">
        <v>24981</v>
      </c>
      <c r="U818" s="36" t="s">
        <v>28682</v>
      </c>
      <c r="V818" s="121" t="str">
        <f t="shared" si="12"/>
        <v>Grupo ACP Inversiones y Desarrollo</v>
      </c>
    </row>
    <row r="819" spans="1:22" x14ac:dyDescent="0.35">
      <c r="A819" s="111" t="s">
        <v>30431</v>
      </c>
      <c r="B819" s="37" t="s">
        <v>26031</v>
      </c>
      <c r="C819" s="40" t="s">
        <v>28805</v>
      </c>
      <c r="D819" s="38" t="s">
        <v>964</v>
      </c>
      <c r="E819" s="42" t="s">
        <v>858</v>
      </c>
      <c r="F819" s="35" t="s">
        <v>42</v>
      </c>
      <c r="G819" s="77" t="s">
        <v>27935</v>
      </c>
      <c r="H819" s="78" t="s">
        <v>27936</v>
      </c>
      <c r="I819" s="78" t="s">
        <v>27960</v>
      </c>
      <c r="J819" s="78" t="s">
        <v>28719</v>
      </c>
      <c r="K819" s="42" t="s">
        <v>27929</v>
      </c>
      <c r="L819" s="79" t="s">
        <v>233</v>
      </c>
      <c r="M819" s="80" t="s">
        <v>28720</v>
      </c>
      <c r="N819" s="97" t="s">
        <v>233</v>
      </c>
      <c r="O819" s="81" t="s">
        <v>233</v>
      </c>
      <c r="P819" s="80" t="s">
        <v>28600</v>
      </c>
      <c r="Q819" s="36" t="s">
        <v>25808</v>
      </c>
      <c r="R819" s="36" t="s">
        <v>233</v>
      </c>
      <c r="S819" s="36" t="s">
        <v>233</v>
      </c>
      <c r="T819" s="36" t="s">
        <v>24981</v>
      </c>
      <c r="U819" s="36" t="s">
        <v>28682</v>
      </c>
      <c r="V819" s="121" t="str">
        <f t="shared" si="12"/>
        <v>Fondo Mi Vivienda</v>
      </c>
    </row>
    <row r="820" spans="1:22" x14ac:dyDescent="0.35">
      <c r="A820" s="111" t="s">
        <v>30809</v>
      </c>
      <c r="B820" s="37" t="s">
        <v>26033</v>
      </c>
      <c r="C820" s="40" t="s">
        <v>28806</v>
      </c>
      <c r="D820" s="38" t="s">
        <v>964</v>
      </c>
      <c r="E820" s="42" t="s">
        <v>858</v>
      </c>
      <c r="F820" s="35" t="s">
        <v>42</v>
      </c>
      <c r="G820" s="77" t="s">
        <v>27935</v>
      </c>
      <c r="H820" s="78" t="s">
        <v>27936</v>
      </c>
      <c r="I820" s="78" t="s">
        <v>27960</v>
      </c>
      <c r="J820" s="78" t="s">
        <v>28719</v>
      </c>
      <c r="K820" s="42" t="s">
        <v>27929</v>
      </c>
      <c r="L820" s="79" t="s">
        <v>233</v>
      </c>
      <c r="M820" s="80" t="s">
        <v>28720</v>
      </c>
      <c r="N820" s="97" t="s">
        <v>233</v>
      </c>
      <c r="O820" s="81" t="s">
        <v>233</v>
      </c>
      <c r="P820" s="80" t="s">
        <v>28600</v>
      </c>
      <c r="Q820" s="36" t="s">
        <v>25808</v>
      </c>
      <c r="R820" s="36" t="s">
        <v>233</v>
      </c>
      <c r="S820" s="36" t="s">
        <v>233</v>
      </c>
      <c r="T820" s="36" t="s">
        <v>24981</v>
      </c>
      <c r="U820" s="36" t="s">
        <v>28682</v>
      </c>
      <c r="V820" s="121" t="str">
        <f t="shared" si="12"/>
        <v>Fondo Mi Vivienda</v>
      </c>
    </row>
    <row r="821" spans="1:22" x14ac:dyDescent="0.35">
      <c r="A821" s="111" t="s">
        <v>30810</v>
      </c>
      <c r="B821" s="37" t="s">
        <v>26034</v>
      </c>
      <c r="C821" s="40" t="s">
        <v>28807</v>
      </c>
      <c r="D821" s="38" t="s">
        <v>964</v>
      </c>
      <c r="E821" s="42" t="s">
        <v>858</v>
      </c>
      <c r="F821" s="35" t="s">
        <v>42</v>
      </c>
      <c r="G821" s="77" t="s">
        <v>27935</v>
      </c>
      <c r="H821" s="78" t="s">
        <v>27936</v>
      </c>
      <c r="I821" s="78" t="s">
        <v>27960</v>
      </c>
      <c r="J821" s="78" t="s">
        <v>28719</v>
      </c>
      <c r="K821" s="42" t="s">
        <v>27929</v>
      </c>
      <c r="L821" s="79" t="s">
        <v>233</v>
      </c>
      <c r="M821" s="80" t="s">
        <v>28720</v>
      </c>
      <c r="N821" s="81" t="s">
        <v>233</v>
      </c>
      <c r="O821" s="81" t="s">
        <v>233</v>
      </c>
      <c r="P821" s="80" t="s">
        <v>28600</v>
      </c>
      <c r="Q821" s="36" t="s">
        <v>25808</v>
      </c>
      <c r="R821" s="36" t="s">
        <v>233</v>
      </c>
      <c r="S821" s="36" t="s">
        <v>233</v>
      </c>
      <c r="T821" s="36" t="s">
        <v>24981</v>
      </c>
      <c r="U821" s="36" t="s">
        <v>28682</v>
      </c>
      <c r="V821" s="121" t="str">
        <f t="shared" si="12"/>
        <v>Fondo Mi Vivienda</v>
      </c>
    </row>
    <row r="822" spans="1:22" x14ac:dyDescent="0.35">
      <c r="A822" s="111" t="s">
        <v>30431</v>
      </c>
      <c r="B822" s="37" t="s">
        <v>26035</v>
      </c>
      <c r="C822" s="40" t="s">
        <v>28806</v>
      </c>
      <c r="D822" s="38" t="s">
        <v>964</v>
      </c>
      <c r="E822" s="42" t="s">
        <v>858</v>
      </c>
      <c r="F822" s="35" t="s">
        <v>42</v>
      </c>
      <c r="G822" s="77" t="s">
        <v>27935</v>
      </c>
      <c r="H822" s="78" t="s">
        <v>27936</v>
      </c>
      <c r="I822" s="78" t="s">
        <v>27960</v>
      </c>
      <c r="J822" s="78" t="s">
        <v>28719</v>
      </c>
      <c r="K822" s="42" t="s">
        <v>27929</v>
      </c>
      <c r="L822" s="79" t="s">
        <v>233</v>
      </c>
      <c r="M822" s="80" t="s">
        <v>28720</v>
      </c>
      <c r="N822" s="81" t="s">
        <v>233</v>
      </c>
      <c r="O822" s="81" t="s">
        <v>233</v>
      </c>
      <c r="P822" s="80" t="s">
        <v>28600</v>
      </c>
      <c r="Q822" s="36" t="s">
        <v>25808</v>
      </c>
      <c r="R822" s="36" t="s">
        <v>233</v>
      </c>
      <c r="S822" s="36" t="s">
        <v>233</v>
      </c>
      <c r="T822" s="36" t="s">
        <v>24981</v>
      </c>
      <c r="U822" s="36" t="s">
        <v>28682</v>
      </c>
      <c r="V822" s="121" t="str">
        <f t="shared" si="12"/>
        <v>Fondo Mi Vivienda</v>
      </c>
    </row>
    <row r="823" spans="1:22" x14ac:dyDescent="0.35">
      <c r="A823" s="111" t="s">
        <v>30811</v>
      </c>
      <c r="B823" s="37" t="s">
        <v>26036</v>
      </c>
      <c r="C823" s="40" t="s">
        <v>28808</v>
      </c>
      <c r="D823" s="38" t="s">
        <v>969</v>
      </c>
      <c r="E823" s="42" t="s">
        <v>858</v>
      </c>
      <c r="F823" s="35" t="s">
        <v>42</v>
      </c>
      <c r="G823" s="77" t="s">
        <v>27935</v>
      </c>
      <c r="H823" s="78" t="s">
        <v>27936</v>
      </c>
      <c r="I823" s="78" t="s">
        <v>27960</v>
      </c>
      <c r="J823" s="78" t="s">
        <v>28719</v>
      </c>
      <c r="K823" s="42" t="s">
        <v>27929</v>
      </c>
      <c r="L823" s="79" t="s">
        <v>233</v>
      </c>
      <c r="M823" s="80" t="s">
        <v>28720</v>
      </c>
      <c r="N823" s="81" t="s">
        <v>233</v>
      </c>
      <c r="O823" s="81" t="s">
        <v>233</v>
      </c>
      <c r="P823" s="80" t="s">
        <v>28600</v>
      </c>
      <c r="Q823" s="36" t="s">
        <v>25808</v>
      </c>
      <c r="R823" s="36" t="s">
        <v>233</v>
      </c>
      <c r="S823" s="36" t="s">
        <v>233</v>
      </c>
      <c r="T823" s="36" t="s">
        <v>24981</v>
      </c>
      <c r="U823" s="36" t="s">
        <v>28682</v>
      </c>
      <c r="V823" s="121" t="str">
        <f t="shared" si="12"/>
        <v>Intercorp Perú</v>
      </c>
    </row>
    <row r="824" spans="1:22" x14ac:dyDescent="0.35">
      <c r="A824" s="111" t="s">
        <v>30812</v>
      </c>
      <c r="B824" s="37" t="s">
        <v>26037</v>
      </c>
      <c r="C824" s="40" t="s">
        <v>28809</v>
      </c>
      <c r="D824" s="38" t="s">
        <v>969</v>
      </c>
      <c r="E824" s="42" t="s">
        <v>858</v>
      </c>
      <c r="F824" s="35" t="s">
        <v>42</v>
      </c>
      <c r="G824" s="77" t="s">
        <v>27935</v>
      </c>
      <c r="H824" s="78" t="s">
        <v>27936</v>
      </c>
      <c r="I824" s="78" t="s">
        <v>27960</v>
      </c>
      <c r="J824" s="78" t="s">
        <v>28719</v>
      </c>
      <c r="K824" s="42" t="s">
        <v>27929</v>
      </c>
      <c r="L824" s="79" t="s">
        <v>233</v>
      </c>
      <c r="M824" s="80" t="s">
        <v>28720</v>
      </c>
      <c r="N824" s="81" t="s">
        <v>233</v>
      </c>
      <c r="O824" s="81" t="s">
        <v>233</v>
      </c>
      <c r="P824" s="80" t="s">
        <v>28600</v>
      </c>
      <c r="Q824" s="36" t="s">
        <v>25808</v>
      </c>
      <c r="R824" s="36" t="s">
        <v>233</v>
      </c>
      <c r="S824" s="36" t="s">
        <v>233</v>
      </c>
      <c r="T824" s="36" t="s">
        <v>24981</v>
      </c>
      <c r="U824" s="36" t="s">
        <v>28682</v>
      </c>
      <c r="V824" s="121" t="str">
        <f t="shared" si="12"/>
        <v>Intercorp Perú</v>
      </c>
    </row>
    <row r="825" spans="1:22" x14ac:dyDescent="0.35">
      <c r="A825" s="111" t="s">
        <v>30431</v>
      </c>
      <c r="B825" s="37" t="s">
        <v>26039</v>
      </c>
      <c r="C825" s="40" t="s">
        <v>28810</v>
      </c>
      <c r="D825" s="38" t="s">
        <v>36</v>
      </c>
      <c r="E825" s="42" t="s">
        <v>858</v>
      </c>
      <c r="F825" s="35" t="s">
        <v>42</v>
      </c>
      <c r="G825" s="77" t="s">
        <v>27935</v>
      </c>
      <c r="H825" s="78" t="s">
        <v>27936</v>
      </c>
      <c r="I825" s="78" t="s">
        <v>27960</v>
      </c>
      <c r="J825" s="78" t="s">
        <v>28719</v>
      </c>
      <c r="K825" s="42" t="s">
        <v>27929</v>
      </c>
      <c r="L825" s="79" t="s">
        <v>233</v>
      </c>
      <c r="M825" s="80" t="s">
        <v>28720</v>
      </c>
      <c r="N825" s="81" t="s">
        <v>233</v>
      </c>
      <c r="O825" s="81" t="s">
        <v>233</v>
      </c>
      <c r="P825" s="80" t="s">
        <v>28600</v>
      </c>
      <c r="Q825" s="36" t="s">
        <v>25808</v>
      </c>
      <c r="R825" s="36" t="s">
        <v>233</v>
      </c>
      <c r="S825" s="36" t="s">
        <v>233</v>
      </c>
      <c r="T825" s="36" t="s">
        <v>24981</v>
      </c>
      <c r="U825" s="36" t="s">
        <v>28685</v>
      </c>
      <c r="V825" s="121" t="str">
        <f t="shared" si="12"/>
        <v>InRetail Shopping Malls</v>
      </c>
    </row>
    <row r="826" spans="1:22" x14ac:dyDescent="0.35">
      <c r="A826" s="111" t="s">
        <v>89</v>
      </c>
      <c r="B826" s="37" t="s">
        <v>129</v>
      </c>
      <c r="C826" s="40" t="s">
        <v>1049</v>
      </c>
      <c r="D826" s="38" t="s">
        <v>956</v>
      </c>
      <c r="E826" s="42" t="s">
        <v>858</v>
      </c>
      <c r="F826" s="35" t="s">
        <v>42</v>
      </c>
      <c r="G826" s="77" t="s">
        <v>27935</v>
      </c>
      <c r="H826" s="78" t="s">
        <v>27936</v>
      </c>
      <c r="I826" s="78" t="s">
        <v>27960</v>
      </c>
      <c r="J826" s="78" t="s">
        <v>28719</v>
      </c>
      <c r="K826" s="42" t="s">
        <v>27929</v>
      </c>
      <c r="L826" s="79" t="s">
        <v>233</v>
      </c>
      <c r="M826" s="80" t="s">
        <v>28720</v>
      </c>
      <c r="N826" s="81" t="s">
        <v>233</v>
      </c>
      <c r="O826" s="81">
        <v>1</v>
      </c>
      <c r="P826" s="80" t="s">
        <v>28600</v>
      </c>
      <c r="Q826" s="36" t="s">
        <v>25808</v>
      </c>
      <c r="R826" s="36" t="s">
        <v>233</v>
      </c>
      <c r="S826" s="36" t="s">
        <v>233</v>
      </c>
      <c r="T826" s="36" t="s">
        <v>24981</v>
      </c>
      <c r="U826" s="36" t="s">
        <v>28685</v>
      </c>
      <c r="V826" s="121" t="str">
        <f t="shared" si="12"/>
        <v>Orazen</v>
      </c>
    </row>
    <row r="827" spans="1:22" x14ac:dyDescent="0.35">
      <c r="A827" s="111" t="s">
        <v>18542</v>
      </c>
      <c r="B827" s="37" t="s">
        <v>25976</v>
      </c>
      <c r="C827" s="40" t="s">
        <v>28811</v>
      </c>
      <c r="D827" s="38" t="s">
        <v>26018</v>
      </c>
      <c r="E827" s="42" t="s">
        <v>858</v>
      </c>
      <c r="F827" s="35" t="s">
        <v>42</v>
      </c>
      <c r="G827" s="77" t="s">
        <v>27935</v>
      </c>
      <c r="H827" s="78" t="s">
        <v>27936</v>
      </c>
      <c r="I827" s="78" t="s">
        <v>27960</v>
      </c>
      <c r="J827" s="78" t="s">
        <v>28719</v>
      </c>
      <c r="K827" s="42" t="s">
        <v>27929</v>
      </c>
      <c r="L827" s="79" t="s">
        <v>233</v>
      </c>
      <c r="M827" s="80" t="s">
        <v>28720</v>
      </c>
      <c r="N827" s="81" t="s">
        <v>233</v>
      </c>
      <c r="O827" s="81">
        <v>1</v>
      </c>
      <c r="P827" s="80" t="s">
        <v>28600</v>
      </c>
      <c r="Q827" s="36" t="s">
        <v>25808</v>
      </c>
      <c r="R827" s="36" t="s">
        <v>233</v>
      </c>
      <c r="S827" s="36" t="s">
        <v>233</v>
      </c>
      <c r="T827" s="36" t="s">
        <v>24981</v>
      </c>
      <c r="U827" s="36" t="s">
        <v>28685</v>
      </c>
      <c r="V827" s="121" t="str">
        <f t="shared" si="12"/>
        <v>Peru LNG</v>
      </c>
    </row>
    <row r="828" spans="1:22" x14ac:dyDescent="0.35">
      <c r="A828" s="111" t="s">
        <v>30431</v>
      </c>
      <c r="B828" s="37" t="s">
        <v>26042</v>
      </c>
      <c r="C828" s="40" t="s">
        <v>28812</v>
      </c>
      <c r="D828" s="38" t="s">
        <v>37</v>
      </c>
      <c r="E828" s="42" t="s">
        <v>858</v>
      </c>
      <c r="F828" s="35" t="s">
        <v>42</v>
      </c>
      <c r="G828" s="77" t="s">
        <v>27935</v>
      </c>
      <c r="H828" s="78" t="s">
        <v>27936</v>
      </c>
      <c r="I828" s="78" t="s">
        <v>27960</v>
      </c>
      <c r="J828" s="78" t="s">
        <v>28719</v>
      </c>
      <c r="K828" s="42" t="s">
        <v>27929</v>
      </c>
      <c r="L828" s="79" t="s">
        <v>233</v>
      </c>
      <c r="M828" s="80" t="s">
        <v>28720</v>
      </c>
      <c r="N828" s="81" t="s">
        <v>233</v>
      </c>
      <c r="O828" s="81" t="s">
        <v>233</v>
      </c>
      <c r="P828" s="80" t="s">
        <v>28600</v>
      </c>
      <c r="Q828" s="36" t="s">
        <v>25808</v>
      </c>
      <c r="R828" s="36" t="s">
        <v>233</v>
      </c>
      <c r="S828" s="36" t="s">
        <v>233</v>
      </c>
      <c r="T828" s="36" t="s">
        <v>24981</v>
      </c>
      <c r="U828" s="36" t="s">
        <v>28685</v>
      </c>
      <c r="V828" s="121" t="str">
        <f t="shared" si="12"/>
        <v>InRetail Consumer</v>
      </c>
    </row>
    <row r="829" spans="1:22" x14ac:dyDescent="0.35">
      <c r="A829" s="111" t="s">
        <v>30431</v>
      </c>
      <c r="B829" s="37" t="s">
        <v>26043</v>
      </c>
      <c r="C829" s="40" t="s">
        <v>28813</v>
      </c>
      <c r="D829" s="38" t="s">
        <v>25234</v>
      </c>
      <c r="E829" s="42" t="s">
        <v>858</v>
      </c>
      <c r="F829" s="35" t="s">
        <v>42</v>
      </c>
      <c r="G829" s="77" t="s">
        <v>27935</v>
      </c>
      <c r="H829" s="78" t="s">
        <v>27936</v>
      </c>
      <c r="I829" s="78" t="s">
        <v>27960</v>
      </c>
      <c r="J829" s="78" t="s">
        <v>28719</v>
      </c>
      <c r="K829" s="42" t="s">
        <v>27929</v>
      </c>
      <c r="L829" s="79" t="s">
        <v>233</v>
      </c>
      <c r="M829" s="80" t="s">
        <v>28720</v>
      </c>
      <c r="N829" s="81" t="s">
        <v>233</v>
      </c>
      <c r="O829" s="81" t="s">
        <v>233</v>
      </c>
      <c r="P829" s="80" t="s">
        <v>28600</v>
      </c>
      <c r="Q829" s="36" t="s">
        <v>25808</v>
      </c>
      <c r="R829" s="36" t="s">
        <v>233</v>
      </c>
      <c r="S829" s="36" t="s">
        <v>233</v>
      </c>
      <c r="T829" s="36" t="s">
        <v>24981</v>
      </c>
      <c r="U829" s="36" t="s">
        <v>28685</v>
      </c>
      <c r="V829" s="121" t="str">
        <f t="shared" si="12"/>
        <v xml:space="preserve">Peru Enhanced Pass Trough SSCN </v>
      </c>
    </row>
    <row r="830" spans="1:22" x14ac:dyDescent="0.35">
      <c r="A830" s="111" t="s">
        <v>23850</v>
      </c>
      <c r="B830" s="37" t="s">
        <v>26045</v>
      </c>
      <c r="C830" s="40" t="s">
        <v>28814</v>
      </c>
      <c r="D830" s="38" t="s">
        <v>25234</v>
      </c>
      <c r="E830" s="42" t="s">
        <v>858</v>
      </c>
      <c r="F830" s="35" t="s">
        <v>42</v>
      </c>
      <c r="G830" s="77" t="s">
        <v>27935</v>
      </c>
      <c r="H830" s="78" t="s">
        <v>27936</v>
      </c>
      <c r="I830" s="78" t="s">
        <v>27960</v>
      </c>
      <c r="J830" s="78" t="s">
        <v>28719</v>
      </c>
      <c r="K830" s="42" t="s">
        <v>27929</v>
      </c>
      <c r="L830" s="79" t="s">
        <v>233</v>
      </c>
      <c r="M830" s="80" t="s">
        <v>28720</v>
      </c>
      <c r="N830" s="81" t="s">
        <v>233</v>
      </c>
      <c r="O830" s="81" t="s">
        <v>233</v>
      </c>
      <c r="P830" s="80" t="s">
        <v>28600</v>
      </c>
      <c r="Q830" s="36" t="s">
        <v>25808</v>
      </c>
      <c r="R830" s="36" t="s">
        <v>233</v>
      </c>
      <c r="S830" s="36" t="s">
        <v>233</v>
      </c>
      <c r="T830" s="36" t="s">
        <v>24981</v>
      </c>
      <c r="U830" s="36" t="s">
        <v>28685</v>
      </c>
      <c r="V830" s="121" t="str">
        <f t="shared" si="12"/>
        <v xml:space="preserve">Peru Enhanced Pass Trough SSCN </v>
      </c>
    </row>
    <row r="831" spans="1:22" x14ac:dyDescent="0.35">
      <c r="A831" s="111" t="s">
        <v>30431</v>
      </c>
      <c r="B831" s="37" t="s">
        <v>26046</v>
      </c>
      <c r="C831" s="40" t="s">
        <v>28813</v>
      </c>
      <c r="D831" s="38" t="s">
        <v>25234</v>
      </c>
      <c r="E831" s="42" t="s">
        <v>858</v>
      </c>
      <c r="F831" s="35" t="s">
        <v>42</v>
      </c>
      <c r="G831" s="77" t="s">
        <v>27935</v>
      </c>
      <c r="H831" s="78" t="s">
        <v>27936</v>
      </c>
      <c r="I831" s="78" t="s">
        <v>27960</v>
      </c>
      <c r="J831" s="78" t="s">
        <v>28719</v>
      </c>
      <c r="K831" s="42" t="s">
        <v>27929</v>
      </c>
      <c r="L831" s="79" t="s">
        <v>233</v>
      </c>
      <c r="M831" s="80" t="s">
        <v>28720</v>
      </c>
      <c r="N831" s="81" t="s">
        <v>233</v>
      </c>
      <c r="O831" s="81" t="s">
        <v>233</v>
      </c>
      <c r="P831" s="80" t="s">
        <v>28600</v>
      </c>
      <c r="Q831" s="36" t="s">
        <v>25808</v>
      </c>
      <c r="R831" s="36" t="s">
        <v>233</v>
      </c>
      <c r="S831" s="36" t="s">
        <v>233</v>
      </c>
      <c r="T831" s="36" t="s">
        <v>24981</v>
      </c>
      <c r="U831" s="36" t="s">
        <v>28685</v>
      </c>
      <c r="V831" s="121" t="str">
        <f t="shared" si="12"/>
        <v xml:space="preserve">Peru Enhanced Pass Trough SSCN </v>
      </c>
    </row>
    <row r="832" spans="1:22" x14ac:dyDescent="0.35">
      <c r="A832" s="111" t="s">
        <v>30813</v>
      </c>
      <c r="B832" s="37" t="s">
        <v>26048</v>
      </c>
      <c r="C832" s="40" t="s">
        <v>28814</v>
      </c>
      <c r="D832" s="38" t="s">
        <v>25234</v>
      </c>
      <c r="E832" s="42" t="s">
        <v>858</v>
      </c>
      <c r="F832" s="35" t="s">
        <v>42</v>
      </c>
      <c r="G832" s="77" t="s">
        <v>27935</v>
      </c>
      <c r="H832" s="78" t="s">
        <v>27936</v>
      </c>
      <c r="I832" s="78" t="s">
        <v>27960</v>
      </c>
      <c r="J832" s="78" t="s">
        <v>28719</v>
      </c>
      <c r="K832" s="42" t="s">
        <v>27929</v>
      </c>
      <c r="L832" s="79" t="s">
        <v>233</v>
      </c>
      <c r="M832" s="80" t="s">
        <v>28720</v>
      </c>
      <c r="N832" s="81" t="s">
        <v>233</v>
      </c>
      <c r="O832" s="81" t="s">
        <v>233</v>
      </c>
      <c r="P832" s="80" t="s">
        <v>28600</v>
      </c>
      <c r="Q832" s="36" t="s">
        <v>25808</v>
      </c>
      <c r="R832" s="36" t="s">
        <v>233</v>
      </c>
      <c r="S832" s="36" t="s">
        <v>233</v>
      </c>
      <c r="T832" s="36" t="s">
        <v>24981</v>
      </c>
      <c r="U832" s="36" t="s">
        <v>28685</v>
      </c>
      <c r="V832" s="121" t="str">
        <f t="shared" si="12"/>
        <v xml:space="preserve">Peru Enhanced Pass Trough SSCN </v>
      </c>
    </row>
    <row r="833" spans="1:22" x14ac:dyDescent="0.35">
      <c r="A833" s="111" t="s">
        <v>30431</v>
      </c>
      <c r="B833" s="37" t="s">
        <v>26049</v>
      </c>
      <c r="C833" s="40" t="s">
        <v>28815</v>
      </c>
      <c r="D833" s="38" t="s">
        <v>25409</v>
      </c>
      <c r="E833" s="42" t="s">
        <v>858</v>
      </c>
      <c r="F833" s="35" t="s">
        <v>42</v>
      </c>
      <c r="G833" s="77" t="s">
        <v>27935</v>
      </c>
      <c r="H833" s="78" t="s">
        <v>27936</v>
      </c>
      <c r="I833" s="78" t="s">
        <v>27960</v>
      </c>
      <c r="J833" s="78" t="s">
        <v>28719</v>
      </c>
      <c r="K833" s="42" t="s">
        <v>27929</v>
      </c>
      <c r="L833" s="79" t="s">
        <v>233</v>
      </c>
      <c r="M833" s="80" t="s">
        <v>28720</v>
      </c>
      <c r="N833" s="81" t="s">
        <v>233</v>
      </c>
      <c r="O833" s="81" t="s">
        <v>233</v>
      </c>
      <c r="P833" s="80" t="s">
        <v>28600</v>
      </c>
      <c r="Q833" s="36" t="s">
        <v>25808</v>
      </c>
      <c r="R833" s="36" t="s">
        <v>233</v>
      </c>
      <c r="S833" s="36" t="s">
        <v>233</v>
      </c>
      <c r="T833" s="36" t="s">
        <v>24981</v>
      </c>
      <c r="U833" s="36" t="s">
        <v>28685</v>
      </c>
      <c r="V833" s="121" t="str">
        <f t="shared" si="12"/>
        <v>Interoceanica IV Finance Limited</v>
      </c>
    </row>
    <row r="834" spans="1:22" x14ac:dyDescent="0.35">
      <c r="A834" s="111" t="s">
        <v>9055</v>
      </c>
      <c r="B834" s="37" t="s">
        <v>26077</v>
      </c>
      <c r="C834" s="40" t="s">
        <v>28816</v>
      </c>
      <c r="D834" s="38" t="s">
        <v>26015</v>
      </c>
      <c r="E834" s="42" t="s">
        <v>858</v>
      </c>
      <c r="F834" s="35" t="s">
        <v>42</v>
      </c>
      <c r="G834" s="77" t="s">
        <v>27935</v>
      </c>
      <c r="H834" s="78" t="s">
        <v>27936</v>
      </c>
      <c r="I834" s="78" t="s">
        <v>27960</v>
      </c>
      <c r="J834" s="78" t="s">
        <v>28719</v>
      </c>
      <c r="K834" s="42" t="s">
        <v>27929</v>
      </c>
      <c r="L834" s="79" t="s">
        <v>233</v>
      </c>
      <c r="M834" s="80" t="s">
        <v>28720</v>
      </c>
      <c r="N834" s="81" t="s">
        <v>233</v>
      </c>
      <c r="O834" s="81" t="s">
        <v>233</v>
      </c>
      <c r="P834" s="80" t="s">
        <v>28600</v>
      </c>
      <c r="Q834" s="36" t="s">
        <v>25808</v>
      </c>
      <c r="R834" s="36" t="s">
        <v>233</v>
      </c>
      <c r="S834" s="36" t="s">
        <v>233</v>
      </c>
      <c r="T834" s="36" t="s">
        <v>24981</v>
      </c>
      <c r="U834" s="36" t="s">
        <v>28685</v>
      </c>
      <c r="V834" s="121" t="str">
        <f t="shared" ref="V834:V897" si="13">+IFERROR(INDEX($AA:$AA,MATCH($D834,$Z:$Z,0)),$D834)</f>
        <v>Petroleos del Peru S.A.</v>
      </c>
    </row>
    <row r="835" spans="1:22" x14ac:dyDescent="0.35">
      <c r="A835" s="111" t="s">
        <v>30431</v>
      </c>
      <c r="B835" s="37" t="s">
        <v>26052</v>
      </c>
      <c r="C835" s="40" t="s">
        <v>28815</v>
      </c>
      <c r="D835" s="38" t="s">
        <v>25409</v>
      </c>
      <c r="E835" s="42" t="s">
        <v>858</v>
      </c>
      <c r="F835" s="35" t="s">
        <v>42</v>
      </c>
      <c r="G835" s="77" t="s">
        <v>27935</v>
      </c>
      <c r="H835" s="78" t="s">
        <v>27936</v>
      </c>
      <c r="I835" s="78" t="s">
        <v>27960</v>
      </c>
      <c r="J835" s="78" t="s">
        <v>28719</v>
      </c>
      <c r="K835" s="42" t="s">
        <v>27929</v>
      </c>
      <c r="L835" s="79" t="s">
        <v>233</v>
      </c>
      <c r="M835" s="80" t="s">
        <v>28720</v>
      </c>
      <c r="N835" s="81" t="s">
        <v>233</v>
      </c>
      <c r="O835" s="81" t="s">
        <v>233</v>
      </c>
      <c r="P835" s="80" t="s">
        <v>28600</v>
      </c>
      <c r="Q835" s="36" t="s">
        <v>25808</v>
      </c>
      <c r="R835" s="36" t="s">
        <v>233</v>
      </c>
      <c r="S835" s="36" t="s">
        <v>233</v>
      </c>
      <c r="T835" s="36" t="s">
        <v>24981</v>
      </c>
      <c r="U835" s="36" t="s">
        <v>28685</v>
      </c>
      <c r="V835" s="121" t="str">
        <f t="shared" si="13"/>
        <v>Interoceanica IV Finance Limited</v>
      </c>
    </row>
    <row r="836" spans="1:22" x14ac:dyDescent="0.35">
      <c r="A836" s="111" t="s">
        <v>9057</v>
      </c>
      <c r="B836" s="37" t="s">
        <v>25974</v>
      </c>
      <c r="C836" s="40" t="s">
        <v>28817</v>
      </c>
      <c r="D836" s="38" t="s">
        <v>26015</v>
      </c>
      <c r="E836" s="42" t="s">
        <v>858</v>
      </c>
      <c r="F836" s="35" t="s">
        <v>42</v>
      </c>
      <c r="G836" s="77" t="s">
        <v>27935</v>
      </c>
      <c r="H836" s="78" t="s">
        <v>27936</v>
      </c>
      <c r="I836" s="78" t="s">
        <v>27960</v>
      </c>
      <c r="J836" s="78" t="s">
        <v>28719</v>
      </c>
      <c r="K836" s="42" t="s">
        <v>27929</v>
      </c>
      <c r="L836" s="79" t="s">
        <v>233</v>
      </c>
      <c r="M836" s="80" t="s">
        <v>28720</v>
      </c>
      <c r="N836" s="81" t="s">
        <v>233</v>
      </c>
      <c r="O836" s="81" t="s">
        <v>233</v>
      </c>
      <c r="P836" s="80" t="s">
        <v>28600</v>
      </c>
      <c r="Q836" s="36" t="s">
        <v>25808</v>
      </c>
      <c r="R836" s="36" t="s">
        <v>233</v>
      </c>
      <c r="S836" s="36" t="s">
        <v>233</v>
      </c>
      <c r="T836" s="36" t="s">
        <v>24981</v>
      </c>
      <c r="U836" s="36" t="s">
        <v>28685</v>
      </c>
      <c r="V836" s="121" t="str">
        <f t="shared" si="13"/>
        <v>Petroleos del Peru S.A.</v>
      </c>
    </row>
    <row r="837" spans="1:22" x14ac:dyDescent="0.35">
      <c r="A837" s="111" t="s">
        <v>30814</v>
      </c>
      <c r="B837" s="37" t="s">
        <v>26056</v>
      </c>
      <c r="C837" s="40" t="s">
        <v>28818</v>
      </c>
      <c r="D837" s="38" t="s">
        <v>25409</v>
      </c>
      <c r="E837" s="42" t="s">
        <v>858</v>
      </c>
      <c r="F837" s="35" t="s">
        <v>42</v>
      </c>
      <c r="G837" s="77" t="s">
        <v>27935</v>
      </c>
      <c r="H837" s="78" t="s">
        <v>27936</v>
      </c>
      <c r="I837" s="78" t="s">
        <v>27960</v>
      </c>
      <c r="J837" s="78" t="s">
        <v>28719</v>
      </c>
      <c r="K837" s="42" t="s">
        <v>27929</v>
      </c>
      <c r="L837" s="79" t="s">
        <v>233</v>
      </c>
      <c r="M837" s="80" t="s">
        <v>28720</v>
      </c>
      <c r="N837" s="81" t="s">
        <v>233</v>
      </c>
      <c r="O837" s="81" t="s">
        <v>233</v>
      </c>
      <c r="P837" s="80" t="s">
        <v>28600</v>
      </c>
      <c r="Q837" s="36" t="s">
        <v>25808</v>
      </c>
      <c r="R837" s="36" t="s">
        <v>233</v>
      </c>
      <c r="S837" s="36" t="s">
        <v>233</v>
      </c>
      <c r="T837" s="36" t="s">
        <v>24981</v>
      </c>
      <c r="U837" s="36" t="s">
        <v>28685</v>
      </c>
      <c r="V837" s="121" t="str">
        <f t="shared" si="13"/>
        <v>Interoceanica IV Finance Limited</v>
      </c>
    </row>
    <row r="838" spans="1:22" x14ac:dyDescent="0.35">
      <c r="A838" s="111" t="s">
        <v>30431</v>
      </c>
      <c r="B838" s="37" t="s">
        <v>26057</v>
      </c>
      <c r="C838" s="40" t="s">
        <v>28819</v>
      </c>
      <c r="D838" s="38" t="s">
        <v>25407</v>
      </c>
      <c r="E838" s="42" t="s">
        <v>858</v>
      </c>
      <c r="F838" s="35" t="s">
        <v>42</v>
      </c>
      <c r="G838" s="77" t="s">
        <v>27935</v>
      </c>
      <c r="H838" s="78" t="s">
        <v>27936</v>
      </c>
      <c r="I838" s="78" t="s">
        <v>27960</v>
      </c>
      <c r="J838" s="78" t="s">
        <v>28719</v>
      </c>
      <c r="K838" s="42" t="s">
        <v>27929</v>
      </c>
      <c r="L838" s="79" t="s">
        <v>233</v>
      </c>
      <c r="M838" s="80" t="s">
        <v>28720</v>
      </c>
      <c r="N838" s="81" t="s">
        <v>233</v>
      </c>
      <c r="O838" s="81" t="s">
        <v>233</v>
      </c>
      <c r="P838" s="80" t="s">
        <v>28600</v>
      </c>
      <c r="Q838" s="36" t="s">
        <v>25808</v>
      </c>
      <c r="R838" s="36" t="s">
        <v>233</v>
      </c>
      <c r="S838" s="36" t="s">
        <v>233</v>
      </c>
      <c r="T838" s="36" t="s">
        <v>24981</v>
      </c>
      <c r="U838" s="36" t="s">
        <v>28685</v>
      </c>
      <c r="V838" s="121" t="str">
        <f t="shared" si="13"/>
        <v>Interoceanica V Finance Limited</v>
      </c>
    </row>
    <row r="839" spans="1:22" x14ac:dyDescent="0.35">
      <c r="A839" s="111" t="s">
        <v>30815</v>
      </c>
      <c r="B839" s="37" t="s">
        <v>26058</v>
      </c>
      <c r="C839" s="40" t="s">
        <v>28820</v>
      </c>
      <c r="D839" s="38" t="s">
        <v>25463</v>
      </c>
      <c r="E839" s="42" t="s">
        <v>858</v>
      </c>
      <c r="F839" s="35" t="s">
        <v>42</v>
      </c>
      <c r="G839" s="77" t="s">
        <v>27935</v>
      </c>
      <c r="H839" s="78" t="s">
        <v>27936</v>
      </c>
      <c r="I839" s="78" t="s">
        <v>27960</v>
      </c>
      <c r="J839" s="78" t="s">
        <v>28719</v>
      </c>
      <c r="K839" s="42" t="s">
        <v>27929</v>
      </c>
      <c r="L839" s="79" t="s">
        <v>233</v>
      </c>
      <c r="M839" s="80" t="s">
        <v>28720</v>
      </c>
      <c r="N839" s="81" t="s">
        <v>233</v>
      </c>
      <c r="O839" s="81" t="s">
        <v>233</v>
      </c>
      <c r="P839" s="80" t="s">
        <v>28600</v>
      </c>
      <c r="Q839" s="36" t="s">
        <v>25808</v>
      </c>
      <c r="R839" s="36" t="s">
        <v>233</v>
      </c>
      <c r="S839" s="36" t="s">
        <v>233</v>
      </c>
      <c r="T839" s="36" t="s">
        <v>24981</v>
      </c>
      <c r="U839" s="36" t="s">
        <v>28685</v>
      </c>
      <c r="V839" s="121" t="str">
        <f t="shared" si="13"/>
        <v>IIRSA Norte Finance Limited</v>
      </c>
    </row>
    <row r="840" spans="1:22" x14ac:dyDescent="0.35">
      <c r="A840" s="111" t="s">
        <v>30431</v>
      </c>
      <c r="B840" s="37" t="s">
        <v>26059</v>
      </c>
      <c r="C840" s="40" t="s">
        <v>28820</v>
      </c>
      <c r="D840" s="38" t="s">
        <v>25463</v>
      </c>
      <c r="E840" s="42" t="s">
        <v>858</v>
      </c>
      <c r="F840" s="35" t="s">
        <v>42</v>
      </c>
      <c r="G840" s="77" t="s">
        <v>27935</v>
      </c>
      <c r="H840" s="78" t="s">
        <v>27936</v>
      </c>
      <c r="I840" s="78" t="s">
        <v>27960</v>
      </c>
      <c r="J840" s="78" t="s">
        <v>28719</v>
      </c>
      <c r="K840" s="42" t="s">
        <v>27929</v>
      </c>
      <c r="L840" s="79" t="s">
        <v>233</v>
      </c>
      <c r="M840" s="80" t="s">
        <v>28720</v>
      </c>
      <c r="N840" s="81" t="s">
        <v>233</v>
      </c>
      <c r="O840" s="81" t="s">
        <v>233</v>
      </c>
      <c r="P840" s="80" t="s">
        <v>28600</v>
      </c>
      <c r="Q840" s="36" t="s">
        <v>25808</v>
      </c>
      <c r="R840" s="36" t="s">
        <v>233</v>
      </c>
      <c r="S840" s="36" t="s">
        <v>233</v>
      </c>
      <c r="T840" s="36" t="s">
        <v>24981</v>
      </c>
      <c r="U840" s="36" t="s">
        <v>28685</v>
      </c>
      <c r="V840" s="121" t="str">
        <f t="shared" si="13"/>
        <v>IIRSA Norte Finance Limited</v>
      </c>
    </row>
    <row r="841" spans="1:22" x14ac:dyDescent="0.35">
      <c r="A841" s="111" t="s">
        <v>30431</v>
      </c>
      <c r="B841" s="37" t="s">
        <v>26060</v>
      </c>
      <c r="C841" s="40" t="s">
        <v>28821</v>
      </c>
      <c r="D841" s="38" t="s">
        <v>26096</v>
      </c>
      <c r="E841" s="42" t="s">
        <v>858</v>
      </c>
      <c r="F841" s="35" t="s">
        <v>42</v>
      </c>
      <c r="G841" s="77" t="s">
        <v>27935</v>
      </c>
      <c r="H841" s="78" t="s">
        <v>27936</v>
      </c>
      <c r="I841" s="78" t="s">
        <v>27960</v>
      </c>
      <c r="J841" s="78" t="s">
        <v>28719</v>
      </c>
      <c r="K841" s="42" t="s">
        <v>27929</v>
      </c>
      <c r="L841" s="79" t="s">
        <v>233</v>
      </c>
      <c r="M841" s="80" t="s">
        <v>28720</v>
      </c>
      <c r="N841" s="81" t="s">
        <v>233</v>
      </c>
      <c r="O841" s="81" t="s">
        <v>233</v>
      </c>
      <c r="P841" s="80" t="s">
        <v>28600</v>
      </c>
      <c r="Q841" s="36" t="s">
        <v>25808</v>
      </c>
      <c r="R841" s="36" t="s">
        <v>233</v>
      </c>
      <c r="S841" s="36" t="s">
        <v>233</v>
      </c>
      <c r="T841" s="36" t="s">
        <v>24981</v>
      </c>
      <c r="U841" s="36" t="s">
        <v>28685</v>
      </c>
      <c r="V841" s="121" t="str">
        <f t="shared" si="13"/>
        <v>IBK DPR Securitizadora</v>
      </c>
    </row>
    <row r="842" spans="1:22" x14ac:dyDescent="0.35">
      <c r="A842" s="111" t="s">
        <v>30431</v>
      </c>
      <c r="B842" s="37" t="s">
        <v>26061</v>
      </c>
      <c r="C842" s="40" t="s">
        <v>28822</v>
      </c>
      <c r="D842" s="38" t="s">
        <v>26098</v>
      </c>
      <c r="E842" s="42" t="s">
        <v>858</v>
      </c>
      <c r="F842" s="35" t="s">
        <v>42</v>
      </c>
      <c r="G842" s="77" t="s">
        <v>27935</v>
      </c>
      <c r="H842" s="78" t="s">
        <v>27936</v>
      </c>
      <c r="I842" s="78" t="s">
        <v>27960</v>
      </c>
      <c r="J842" s="78" t="s">
        <v>28719</v>
      </c>
      <c r="K842" s="42" t="s">
        <v>27929</v>
      </c>
      <c r="L842" s="79" t="s">
        <v>233</v>
      </c>
      <c r="M842" s="80" t="s">
        <v>28720</v>
      </c>
      <c r="N842" s="81" t="s">
        <v>233</v>
      </c>
      <c r="O842" s="81" t="s">
        <v>233</v>
      </c>
      <c r="P842" s="80" t="s">
        <v>28600</v>
      </c>
      <c r="Q842" s="36" t="s">
        <v>25808</v>
      </c>
      <c r="R842" s="36" t="s">
        <v>233</v>
      </c>
      <c r="S842" s="36" t="s">
        <v>233</v>
      </c>
      <c r="T842" s="36" t="s">
        <v>24981</v>
      </c>
      <c r="U842" s="36" t="s">
        <v>28685</v>
      </c>
      <c r="V842" s="121" t="str">
        <f t="shared" si="13"/>
        <v>Scotiabank Peru DPR Finance Co.</v>
      </c>
    </row>
    <row r="843" spans="1:22" x14ac:dyDescent="0.35">
      <c r="A843" s="111" t="s">
        <v>30816</v>
      </c>
      <c r="B843" s="37" t="s">
        <v>26853</v>
      </c>
      <c r="C843" s="40" t="s">
        <v>28823</v>
      </c>
      <c r="D843" s="38" t="s">
        <v>25489</v>
      </c>
      <c r="E843" s="42" t="s">
        <v>923</v>
      </c>
      <c r="F843" s="35" t="s">
        <v>42</v>
      </c>
      <c r="G843" s="77" t="s">
        <v>895</v>
      </c>
      <c r="H843" s="78" t="s">
        <v>28824</v>
      </c>
      <c r="I843" s="78" t="s">
        <v>27960</v>
      </c>
      <c r="J843" s="78" t="s">
        <v>27929</v>
      </c>
      <c r="K843" s="42" t="s">
        <v>27929</v>
      </c>
      <c r="L843" s="79" t="s">
        <v>28825</v>
      </c>
      <c r="M843" s="80" t="s">
        <v>28825</v>
      </c>
      <c r="N843" s="81" t="s">
        <v>233</v>
      </c>
      <c r="O843" s="81" t="s">
        <v>233</v>
      </c>
      <c r="P843" s="80" t="s">
        <v>28600</v>
      </c>
      <c r="Q843" s="36" t="s">
        <v>25808</v>
      </c>
      <c r="R843" s="36" t="s">
        <v>233</v>
      </c>
      <c r="S843" s="36" t="s">
        <v>233</v>
      </c>
      <c r="T843" s="36" t="s">
        <v>24983</v>
      </c>
      <c r="U843" s="36" t="s">
        <v>28685</v>
      </c>
      <c r="V843" s="121" t="str">
        <f t="shared" si="13"/>
        <v>H2Olmos S.A.</v>
      </c>
    </row>
    <row r="844" spans="1:22" x14ac:dyDescent="0.35">
      <c r="A844" s="111" t="s">
        <v>30817</v>
      </c>
      <c r="B844" s="37" t="s">
        <v>26877</v>
      </c>
      <c r="C844" s="40" t="s">
        <v>28826</v>
      </c>
      <c r="D844" s="38" t="s">
        <v>25691</v>
      </c>
      <c r="E844" s="42" t="s">
        <v>923</v>
      </c>
      <c r="F844" s="35" t="s">
        <v>42</v>
      </c>
      <c r="G844" s="98" t="s">
        <v>895</v>
      </c>
      <c r="H844" s="78" t="s">
        <v>28824</v>
      </c>
      <c r="I844" s="78" t="s">
        <v>27960</v>
      </c>
      <c r="J844" s="78" t="s">
        <v>27929</v>
      </c>
      <c r="K844" s="42" t="s">
        <v>27929</v>
      </c>
      <c r="L844" s="79" t="s">
        <v>233</v>
      </c>
      <c r="M844" s="80" t="s">
        <v>28825</v>
      </c>
      <c r="N844" s="81" t="s">
        <v>233</v>
      </c>
      <c r="O844" s="81" t="s">
        <v>233</v>
      </c>
      <c r="P844" s="80" t="s">
        <v>28600</v>
      </c>
      <c r="Q844" s="36" t="s">
        <v>25808</v>
      </c>
      <c r="R844" s="36" t="s">
        <v>233</v>
      </c>
      <c r="S844" s="36" t="s">
        <v>233</v>
      </c>
      <c r="T844" s="36" t="s">
        <v>24983</v>
      </c>
      <c r="U844" s="36" t="s">
        <v>28685</v>
      </c>
      <c r="V844" s="121" t="str">
        <f t="shared" si="13"/>
        <v>CRPAO Vac Trust</v>
      </c>
    </row>
    <row r="845" spans="1:22" x14ac:dyDescent="0.35">
      <c r="A845" s="111" t="s">
        <v>90</v>
      </c>
      <c r="B845" s="37" t="s">
        <v>130</v>
      </c>
      <c r="C845" s="40" t="s">
        <v>1051</v>
      </c>
      <c r="D845" s="38" t="s">
        <v>957</v>
      </c>
      <c r="E845" s="42" t="s">
        <v>923</v>
      </c>
      <c r="F845" s="35" t="s">
        <v>42</v>
      </c>
      <c r="G845" s="99" t="s">
        <v>895</v>
      </c>
      <c r="H845" s="100" t="s">
        <v>28824</v>
      </c>
      <c r="I845" s="78" t="s">
        <v>27960</v>
      </c>
      <c r="J845" s="78" t="s">
        <v>27929</v>
      </c>
      <c r="K845" s="42" t="s">
        <v>27929</v>
      </c>
      <c r="L845" s="79" t="s">
        <v>233</v>
      </c>
      <c r="M845" s="80" t="s">
        <v>28825</v>
      </c>
      <c r="N845" s="81" t="s">
        <v>233</v>
      </c>
      <c r="O845" s="81">
        <v>1</v>
      </c>
      <c r="P845" s="80" t="s">
        <v>28600</v>
      </c>
      <c r="Q845" s="36" t="s">
        <v>25808</v>
      </c>
      <c r="R845" s="36" t="s">
        <v>233</v>
      </c>
      <c r="S845" s="36" t="s">
        <v>233</v>
      </c>
      <c r="T845" s="36" t="s">
        <v>24983</v>
      </c>
      <c r="U845" s="36" t="s">
        <v>28685</v>
      </c>
      <c r="V845" s="121" t="str">
        <f t="shared" si="13"/>
        <v xml:space="preserve">Conc. Trasvase Olmos </v>
      </c>
    </row>
    <row r="846" spans="1:22" x14ac:dyDescent="0.35">
      <c r="A846" s="111" t="s">
        <v>30818</v>
      </c>
      <c r="B846" s="37" t="s">
        <v>26066</v>
      </c>
      <c r="C846" s="40" t="s">
        <v>28827</v>
      </c>
      <c r="D846" s="38" t="s">
        <v>25722</v>
      </c>
      <c r="E846" s="42" t="s">
        <v>858</v>
      </c>
      <c r="F846" s="35" t="s">
        <v>42</v>
      </c>
      <c r="G846" s="101" t="s">
        <v>27935</v>
      </c>
      <c r="H846" s="78" t="s">
        <v>27936</v>
      </c>
      <c r="I846" s="78" t="s">
        <v>27960</v>
      </c>
      <c r="J846" s="78" t="s">
        <v>28719</v>
      </c>
      <c r="K846" s="42" t="s">
        <v>27929</v>
      </c>
      <c r="L846" s="79" t="s">
        <v>233</v>
      </c>
      <c r="M846" s="80" t="s">
        <v>28720</v>
      </c>
      <c r="N846" s="81" t="s">
        <v>233</v>
      </c>
      <c r="O846" s="81" t="s">
        <v>233</v>
      </c>
      <c r="P846" s="80" t="s">
        <v>28600</v>
      </c>
      <c r="Q846" s="36" t="s">
        <v>25808</v>
      </c>
      <c r="R846" s="36" t="s">
        <v>233</v>
      </c>
      <c r="S846" s="36" t="s">
        <v>233</v>
      </c>
      <c r="T846" s="36" t="s">
        <v>24981</v>
      </c>
      <c r="U846" s="36" t="s">
        <v>28685</v>
      </c>
      <c r="V846" s="121" t="str">
        <f t="shared" si="13"/>
        <v>Continental Trust</v>
      </c>
    </row>
    <row r="847" spans="1:22" x14ac:dyDescent="0.35">
      <c r="A847" s="111" t="s">
        <v>30819</v>
      </c>
      <c r="B847" s="37" t="s">
        <v>26067</v>
      </c>
      <c r="C847" s="40" t="s">
        <v>28828</v>
      </c>
      <c r="D847" s="38" t="s">
        <v>25720</v>
      </c>
      <c r="E847" s="42" t="s">
        <v>858</v>
      </c>
      <c r="F847" s="35" t="s">
        <v>42</v>
      </c>
      <c r="G847" s="77" t="s">
        <v>27935</v>
      </c>
      <c r="H847" s="78" t="s">
        <v>27936</v>
      </c>
      <c r="I847" s="78" t="s">
        <v>27960</v>
      </c>
      <c r="J847" s="78" t="s">
        <v>28719</v>
      </c>
      <c r="K847" s="42" t="s">
        <v>27929</v>
      </c>
      <c r="L847" s="79" t="s">
        <v>233</v>
      </c>
      <c r="M847" s="80" t="s">
        <v>28720</v>
      </c>
      <c r="N847" s="81" t="s">
        <v>233</v>
      </c>
      <c r="O847" s="81" t="s">
        <v>233</v>
      </c>
      <c r="P847" s="80" t="s">
        <v>28600</v>
      </c>
      <c r="Q847" s="36" t="s">
        <v>25808</v>
      </c>
      <c r="R847" s="36" t="s">
        <v>233</v>
      </c>
      <c r="S847" s="36" t="s">
        <v>233</v>
      </c>
      <c r="T847" s="36" t="s">
        <v>24981</v>
      </c>
      <c r="U847" s="36" t="s">
        <v>28685</v>
      </c>
      <c r="V847" s="121" t="str">
        <f t="shared" si="13"/>
        <v>Continetal Senior Trust</v>
      </c>
    </row>
    <row r="848" spans="1:22" x14ac:dyDescent="0.35">
      <c r="A848" s="111" t="s">
        <v>30431</v>
      </c>
      <c r="B848" s="37" t="s">
        <v>26068</v>
      </c>
      <c r="C848" s="40" t="s">
        <v>28829</v>
      </c>
      <c r="D848" s="38" t="s">
        <v>26103</v>
      </c>
      <c r="E848" s="42" t="s">
        <v>858</v>
      </c>
      <c r="F848" s="35" t="s">
        <v>42</v>
      </c>
      <c r="G848" s="77" t="s">
        <v>27935</v>
      </c>
      <c r="H848" s="78" t="s">
        <v>27936</v>
      </c>
      <c r="I848" s="78" t="s">
        <v>27960</v>
      </c>
      <c r="J848" s="78" t="s">
        <v>28719</v>
      </c>
      <c r="K848" s="42" t="s">
        <v>27929</v>
      </c>
      <c r="L848" s="79" t="s">
        <v>233</v>
      </c>
      <c r="M848" s="80" t="s">
        <v>28720</v>
      </c>
      <c r="N848" s="81" t="s">
        <v>233</v>
      </c>
      <c r="O848" s="81" t="s">
        <v>233</v>
      </c>
      <c r="P848" s="80" t="s">
        <v>28600</v>
      </c>
      <c r="Q848" s="36" t="s">
        <v>25808</v>
      </c>
      <c r="R848" s="36" t="s">
        <v>233</v>
      </c>
      <c r="S848" s="36" t="s">
        <v>233</v>
      </c>
      <c r="T848" s="36" t="s">
        <v>24981</v>
      </c>
      <c r="U848" s="36" t="s">
        <v>28685</v>
      </c>
      <c r="V848" s="121" t="str">
        <f t="shared" si="13"/>
        <v>Continetal Senior Trust II</v>
      </c>
    </row>
    <row r="849" spans="1:22" x14ac:dyDescent="0.35">
      <c r="A849" s="111" t="s">
        <v>24646</v>
      </c>
      <c r="B849" s="37" t="s">
        <v>26069</v>
      </c>
      <c r="C849" s="40" t="s">
        <v>28830</v>
      </c>
      <c r="D849" s="38" t="s">
        <v>25225</v>
      </c>
      <c r="E849" s="42" t="s">
        <v>858</v>
      </c>
      <c r="F849" s="35" t="s">
        <v>42</v>
      </c>
      <c r="G849" s="77" t="s">
        <v>27935</v>
      </c>
      <c r="H849" s="78" t="s">
        <v>27936</v>
      </c>
      <c r="I849" s="78" t="s">
        <v>27960</v>
      </c>
      <c r="J849" s="78" t="s">
        <v>28719</v>
      </c>
      <c r="K849" s="42" t="s">
        <v>27929</v>
      </c>
      <c r="L849" s="79" t="s">
        <v>233</v>
      </c>
      <c r="M849" s="80" t="s">
        <v>28720</v>
      </c>
      <c r="N849" s="81" t="s">
        <v>233</v>
      </c>
      <c r="O849" s="81" t="s">
        <v>233</v>
      </c>
      <c r="P849" s="80" t="s">
        <v>28600</v>
      </c>
      <c r="Q849" s="36" t="s">
        <v>25808</v>
      </c>
      <c r="R849" s="36" t="s">
        <v>233</v>
      </c>
      <c r="S849" s="36" t="s">
        <v>233</v>
      </c>
      <c r="T849" s="36" t="s">
        <v>24981</v>
      </c>
      <c r="U849" s="36" t="s">
        <v>28685</v>
      </c>
      <c r="V849" s="121" t="str">
        <f t="shared" si="13"/>
        <v>Peru Payroll Deduction Finance Limited</v>
      </c>
    </row>
    <row r="850" spans="1:22" x14ac:dyDescent="0.35">
      <c r="A850" s="111" t="s">
        <v>30431</v>
      </c>
      <c r="B850" s="37" t="s">
        <v>26071</v>
      </c>
      <c r="C850" s="40" t="s">
        <v>28831</v>
      </c>
      <c r="D850" s="38" t="s">
        <v>25404</v>
      </c>
      <c r="E850" s="42" t="s">
        <v>858</v>
      </c>
      <c r="F850" s="35" t="s">
        <v>42</v>
      </c>
      <c r="G850" s="77" t="s">
        <v>27935</v>
      </c>
      <c r="H850" s="78" t="s">
        <v>27936</v>
      </c>
      <c r="I850" s="78" t="s">
        <v>27960</v>
      </c>
      <c r="J850" s="78" t="s">
        <v>28719</v>
      </c>
      <c r="K850" s="42" t="s">
        <v>27929</v>
      </c>
      <c r="L850" s="79" t="s">
        <v>233</v>
      </c>
      <c r="M850" s="80" t="s">
        <v>28720</v>
      </c>
      <c r="N850" s="81" t="s">
        <v>233</v>
      </c>
      <c r="O850" s="81" t="s">
        <v>233</v>
      </c>
      <c r="P850" s="80" t="s">
        <v>28600</v>
      </c>
      <c r="Q850" s="36" t="s">
        <v>25808</v>
      </c>
      <c r="R850" s="36" t="s">
        <v>233</v>
      </c>
      <c r="S850" s="36" t="s">
        <v>233</v>
      </c>
      <c r="T850" s="36" t="s">
        <v>24981</v>
      </c>
      <c r="U850" s="36" t="s">
        <v>28685</v>
      </c>
      <c r="V850" s="121" t="str">
        <f t="shared" si="13"/>
        <v>Interproperties Finance Trust</v>
      </c>
    </row>
    <row r="851" spans="1:22" x14ac:dyDescent="0.35">
      <c r="A851" s="111" t="s">
        <v>30431</v>
      </c>
      <c r="B851" s="37" t="s">
        <v>26072</v>
      </c>
      <c r="C851" s="40" t="s">
        <v>28832</v>
      </c>
      <c r="D851" s="38" t="s">
        <v>26107</v>
      </c>
      <c r="E851" s="42" t="s">
        <v>858</v>
      </c>
      <c r="F851" s="35" t="s">
        <v>42</v>
      </c>
      <c r="G851" s="77" t="s">
        <v>27935</v>
      </c>
      <c r="H851" s="78" t="s">
        <v>27936</v>
      </c>
      <c r="I851" s="78" t="s">
        <v>27960</v>
      </c>
      <c r="J851" s="78" t="s">
        <v>28719</v>
      </c>
      <c r="K851" s="42" t="s">
        <v>27929</v>
      </c>
      <c r="L851" s="79" t="s">
        <v>233</v>
      </c>
      <c r="M851" s="80" t="s">
        <v>28720</v>
      </c>
      <c r="N851" s="81" t="s">
        <v>233</v>
      </c>
      <c r="O851" s="81" t="s">
        <v>233</v>
      </c>
      <c r="P851" s="80" t="s">
        <v>28600</v>
      </c>
      <c r="Q851" s="36" t="s">
        <v>25808</v>
      </c>
      <c r="R851" s="36" t="s">
        <v>233</v>
      </c>
      <c r="S851" s="36" t="s">
        <v>233</v>
      </c>
      <c r="T851" s="36" t="s">
        <v>24981</v>
      </c>
      <c r="U851" s="36" t="s">
        <v>28685</v>
      </c>
      <c r="V851" s="121" t="str">
        <f t="shared" si="13"/>
        <v>Intercorp Retail Trust</v>
      </c>
    </row>
    <row r="852" spans="1:22" x14ac:dyDescent="0.35">
      <c r="A852" s="111" t="s">
        <v>30431</v>
      </c>
      <c r="B852" s="37" t="s">
        <v>26073</v>
      </c>
      <c r="C852" s="40" t="s">
        <v>28833</v>
      </c>
      <c r="D852" s="38" t="s">
        <v>25404</v>
      </c>
      <c r="E852" s="42" t="s">
        <v>858</v>
      </c>
      <c r="F852" s="35" t="s">
        <v>42</v>
      </c>
      <c r="G852" s="77" t="s">
        <v>27935</v>
      </c>
      <c r="H852" s="78" t="s">
        <v>27936</v>
      </c>
      <c r="I852" s="78" t="s">
        <v>27960</v>
      </c>
      <c r="J852" s="78" t="s">
        <v>28719</v>
      </c>
      <c r="K852" s="42" t="s">
        <v>27929</v>
      </c>
      <c r="L852" s="79" t="s">
        <v>233</v>
      </c>
      <c r="M852" s="80" t="s">
        <v>28720</v>
      </c>
      <c r="N852" s="81" t="s">
        <v>233</v>
      </c>
      <c r="O852" s="81" t="s">
        <v>233</v>
      </c>
      <c r="P852" s="80" t="s">
        <v>28600</v>
      </c>
      <c r="Q852" s="36" t="s">
        <v>25808</v>
      </c>
      <c r="R852" s="36" t="s">
        <v>233</v>
      </c>
      <c r="S852" s="36" t="s">
        <v>233</v>
      </c>
      <c r="T852" s="36" t="s">
        <v>24981</v>
      </c>
      <c r="U852" s="36" t="s">
        <v>28685</v>
      </c>
      <c r="V852" s="121" t="str">
        <f t="shared" si="13"/>
        <v>Interproperties Finance Trust</v>
      </c>
    </row>
    <row r="853" spans="1:22" x14ac:dyDescent="0.35">
      <c r="A853" s="111" t="s">
        <v>30820</v>
      </c>
      <c r="B853" s="37" t="s">
        <v>26074</v>
      </c>
      <c r="C853" s="40" t="s">
        <v>28834</v>
      </c>
      <c r="D853" s="38" t="s">
        <v>25803</v>
      </c>
      <c r="E853" s="42" t="s">
        <v>858</v>
      </c>
      <c r="F853" s="35" t="s">
        <v>42</v>
      </c>
      <c r="G853" s="77" t="s">
        <v>27935</v>
      </c>
      <c r="H853" s="78" t="s">
        <v>27936</v>
      </c>
      <c r="I853" s="78" t="s">
        <v>27960</v>
      </c>
      <c r="J853" s="78" t="s">
        <v>28719</v>
      </c>
      <c r="K853" s="42" t="s">
        <v>27929</v>
      </c>
      <c r="L853" s="79" t="s">
        <v>233</v>
      </c>
      <c r="M853" s="80" t="s">
        <v>28720</v>
      </c>
      <c r="N853" s="81" t="s">
        <v>233</v>
      </c>
      <c r="O853" s="81" t="s">
        <v>233</v>
      </c>
      <c r="P853" s="80" t="s">
        <v>28600</v>
      </c>
      <c r="Q853" s="36" t="s">
        <v>25808</v>
      </c>
      <c r="R853" s="36" t="s">
        <v>233</v>
      </c>
      <c r="S853" s="36" t="s">
        <v>233</v>
      </c>
      <c r="T853" s="36" t="s">
        <v>24981</v>
      </c>
      <c r="U853" s="36" t="s">
        <v>28685</v>
      </c>
      <c r="V853" s="121" t="str">
        <f t="shared" si="13"/>
        <v>CCR Inc. MT-100 Payment Rights Master Trust</v>
      </c>
    </row>
    <row r="854" spans="1:22" x14ac:dyDescent="0.35">
      <c r="A854" s="111" t="s">
        <v>30431</v>
      </c>
      <c r="B854" s="37" t="s">
        <v>26075</v>
      </c>
      <c r="C854" s="40" t="s">
        <v>28835</v>
      </c>
      <c r="D854" s="38" t="s">
        <v>25803</v>
      </c>
      <c r="E854" s="42" t="s">
        <v>858</v>
      </c>
      <c r="F854" s="35" t="s">
        <v>42</v>
      </c>
      <c r="G854" s="77" t="s">
        <v>27935</v>
      </c>
      <c r="H854" s="78" t="s">
        <v>27936</v>
      </c>
      <c r="I854" s="78" t="s">
        <v>27960</v>
      </c>
      <c r="J854" s="78" t="s">
        <v>28719</v>
      </c>
      <c r="K854" s="42" t="s">
        <v>27929</v>
      </c>
      <c r="L854" s="79" t="s">
        <v>233</v>
      </c>
      <c r="M854" s="80" t="s">
        <v>28720</v>
      </c>
      <c r="N854" s="81" t="s">
        <v>233</v>
      </c>
      <c r="O854" s="81" t="s">
        <v>233</v>
      </c>
      <c r="P854" s="80" t="s">
        <v>28600</v>
      </c>
      <c r="Q854" s="36" t="s">
        <v>25808</v>
      </c>
      <c r="R854" s="36" t="s">
        <v>233</v>
      </c>
      <c r="S854" s="36" t="s">
        <v>233</v>
      </c>
      <c r="T854" s="36" t="s">
        <v>24981</v>
      </c>
      <c r="U854" s="36" t="s">
        <v>28685</v>
      </c>
      <c r="V854" s="121" t="str">
        <f t="shared" si="13"/>
        <v>CCR Inc. MT-100 Payment Rights Master Trust</v>
      </c>
    </row>
    <row r="855" spans="1:22" x14ac:dyDescent="0.35">
      <c r="A855" s="111" t="s">
        <v>30431</v>
      </c>
      <c r="B855" s="37" t="s">
        <v>26076</v>
      </c>
      <c r="C855" s="40" t="s">
        <v>28836</v>
      </c>
      <c r="D855" s="38" t="s">
        <v>931</v>
      </c>
      <c r="E855" s="42" t="s">
        <v>858</v>
      </c>
      <c r="F855" s="35" t="s">
        <v>42</v>
      </c>
      <c r="G855" s="77" t="s">
        <v>27935</v>
      </c>
      <c r="H855" s="78" t="s">
        <v>27936</v>
      </c>
      <c r="I855" s="78" t="s">
        <v>27960</v>
      </c>
      <c r="J855" s="78" t="s">
        <v>28719</v>
      </c>
      <c r="K855" s="42" t="s">
        <v>27929</v>
      </c>
      <c r="L855" s="79" t="s">
        <v>233</v>
      </c>
      <c r="M855" s="80" t="s">
        <v>28720</v>
      </c>
      <c r="N855" s="81" t="s">
        <v>233</v>
      </c>
      <c r="O855" s="81" t="s">
        <v>233</v>
      </c>
      <c r="P855" s="80" t="s">
        <v>28600</v>
      </c>
      <c r="Q855" s="36" t="s">
        <v>25808</v>
      </c>
      <c r="R855" s="36" t="s">
        <v>233</v>
      </c>
      <c r="S855" s="36" t="s">
        <v>233</v>
      </c>
      <c r="T855" s="36" t="s">
        <v>24981</v>
      </c>
      <c r="U855" s="36" t="s">
        <v>28682</v>
      </c>
      <c r="V855" s="121" t="str">
        <f t="shared" si="13"/>
        <v>BBVA</v>
      </c>
    </row>
    <row r="856" spans="1:22" x14ac:dyDescent="0.35">
      <c r="A856" s="111" t="s">
        <v>91</v>
      </c>
      <c r="B856" s="37" t="s">
        <v>131</v>
      </c>
      <c r="C856" s="40" t="s">
        <v>1053</v>
      </c>
      <c r="D856" s="38" t="s">
        <v>958</v>
      </c>
      <c r="E856" s="42" t="s">
        <v>858</v>
      </c>
      <c r="F856" s="35" t="s">
        <v>42</v>
      </c>
      <c r="G856" s="77" t="s">
        <v>27935</v>
      </c>
      <c r="H856" s="78" t="s">
        <v>27936</v>
      </c>
      <c r="I856" s="78" t="s">
        <v>27960</v>
      </c>
      <c r="J856" s="78" t="s">
        <v>28719</v>
      </c>
      <c r="K856" s="42" t="s">
        <v>27929</v>
      </c>
      <c r="L856" s="79" t="s">
        <v>233</v>
      </c>
      <c r="M856" s="80" t="s">
        <v>28720</v>
      </c>
      <c r="N856" s="81" t="s">
        <v>233</v>
      </c>
      <c r="O856" s="81">
        <v>1</v>
      </c>
      <c r="P856" s="80" t="s">
        <v>28600</v>
      </c>
      <c r="Q856" s="36" t="s">
        <v>25808</v>
      </c>
      <c r="R856" s="36" t="s">
        <v>233</v>
      </c>
      <c r="S856" s="36" t="s">
        <v>233</v>
      </c>
      <c r="T856" s="36" t="s">
        <v>24981</v>
      </c>
      <c r="U856" s="36" t="s">
        <v>28650</v>
      </c>
      <c r="V856" s="121" t="str">
        <f t="shared" si="13"/>
        <v>San Miguel Industrias</v>
      </c>
    </row>
    <row r="857" spans="1:22" x14ac:dyDescent="0.35">
      <c r="A857" s="111" t="s">
        <v>30821</v>
      </c>
      <c r="B857" s="37" t="s">
        <v>25964</v>
      </c>
      <c r="C857" s="40" t="s">
        <v>28837</v>
      </c>
      <c r="D857" s="38" t="s">
        <v>28714</v>
      </c>
      <c r="E857" s="42" t="s">
        <v>858</v>
      </c>
      <c r="F857" s="35" t="s">
        <v>42</v>
      </c>
      <c r="G857" s="77" t="s">
        <v>27935</v>
      </c>
      <c r="H857" s="78" t="s">
        <v>27936</v>
      </c>
      <c r="I857" s="78" t="s">
        <v>27960</v>
      </c>
      <c r="J857" s="78" t="s">
        <v>28719</v>
      </c>
      <c r="K857" s="42" t="s">
        <v>27929</v>
      </c>
      <c r="L857" s="79" t="s">
        <v>233</v>
      </c>
      <c r="M857" s="80" t="s">
        <v>28720</v>
      </c>
      <c r="N857" s="81" t="s">
        <v>233</v>
      </c>
      <c r="O857" s="81">
        <v>1</v>
      </c>
      <c r="P857" s="80" t="s">
        <v>28600</v>
      </c>
      <c r="Q857" s="36" t="s">
        <v>25808</v>
      </c>
      <c r="R857" s="36"/>
      <c r="S857" s="36"/>
      <c r="T857" s="36" t="s">
        <v>24981</v>
      </c>
      <c r="U857" s="36" t="s">
        <v>28650</v>
      </c>
      <c r="V857" s="121" t="str">
        <f t="shared" si="13"/>
        <v>Volcan</v>
      </c>
    </row>
    <row r="858" spans="1:22" x14ac:dyDescent="0.35">
      <c r="A858" s="111" t="s">
        <v>30822</v>
      </c>
      <c r="B858" s="37" t="s">
        <v>26078</v>
      </c>
      <c r="C858" s="40" t="s">
        <v>28838</v>
      </c>
      <c r="D858" s="38" t="s">
        <v>25445</v>
      </c>
      <c r="E858" s="42" t="s">
        <v>858</v>
      </c>
      <c r="F858" s="35" t="s">
        <v>42</v>
      </c>
      <c r="G858" s="77" t="s">
        <v>27935</v>
      </c>
      <c r="H858" s="78" t="s">
        <v>27936</v>
      </c>
      <c r="I858" s="78" t="s">
        <v>27960</v>
      </c>
      <c r="J858" s="78" t="s">
        <v>28719</v>
      </c>
      <c r="K858" s="42" t="s">
        <v>27929</v>
      </c>
      <c r="L858" s="79" t="s">
        <v>233</v>
      </c>
      <c r="M858" s="80" t="s">
        <v>28720</v>
      </c>
      <c r="N858" s="81" t="s">
        <v>233</v>
      </c>
      <c r="O858" s="81" t="s">
        <v>233</v>
      </c>
      <c r="P858" s="80" t="s">
        <v>28600</v>
      </c>
      <c r="Q858" s="36" t="s">
        <v>25808</v>
      </c>
      <c r="R858" s="36" t="s">
        <v>233</v>
      </c>
      <c r="S858" s="36"/>
      <c r="T858" s="36" t="s">
        <v>24981</v>
      </c>
      <c r="U858" s="36" t="s">
        <v>28650</v>
      </c>
      <c r="V858" s="121" t="str">
        <f t="shared" si="13"/>
        <v>InRetail Pharma</v>
      </c>
    </row>
    <row r="859" spans="1:22" x14ac:dyDescent="0.35">
      <c r="A859" s="111" t="s">
        <v>30823</v>
      </c>
      <c r="B859" s="37" t="s">
        <v>26079</v>
      </c>
      <c r="C859" s="40" t="s">
        <v>28839</v>
      </c>
      <c r="D859" s="38" t="s">
        <v>1107</v>
      </c>
      <c r="E859" s="42" t="s">
        <v>858</v>
      </c>
      <c r="F859" s="35" t="s">
        <v>42</v>
      </c>
      <c r="G859" s="77" t="s">
        <v>27935</v>
      </c>
      <c r="H859" s="78" t="s">
        <v>27936</v>
      </c>
      <c r="I859" s="78" t="s">
        <v>27960</v>
      </c>
      <c r="J859" s="78" t="s">
        <v>28719</v>
      </c>
      <c r="K859" s="42" t="s">
        <v>27929</v>
      </c>
      <c r="L859" s="79" t="s">
        <v>233</v>
      </c>
      <c r="M859" s="80" t="s">
        <v>28720</v>
      </c>
      <c r="N859" s="81" t="s">
        <v>233</v>
      </c>
      <c r="O859" s="81" t="s">
        <v>233</v>
      </c>
      <c r="P859" s="80" t="s">
        <v>28600</v>
      </c>
      <c r="Q859" s="36" t="s">
        <v>25808</v>
      </c>
      <c r="R859" s="36" t="s">
        <v>233</v>
      </c>
      <c r="S859" s="36"/>
      <c r="T859" s="36" t="s">
        <v>24981</v>
      </c>
      <c r="U859" s="36" t="s">
        <v>27964</v>
      </c>
      <c r="V859" s="121" t="str">
        <f t="shared" si="13"/>
        <v>Nexa Resources</v>
      </c>
    </row>
    <row r="860" spans="1:22" x14ac:dyDescent="0.35">
      <c r="A860" s="111" t="s">
        <v>30824</v>
      </c>
      <c r="B860" s="37" t="s">
        <v>26080</v>
      </c>
      <c r="C860" s="40" t="s">
        <v>28840</v>
      </c>
      <c r="D860" s="38" t="s">
        <v>1107</v>
      </c>
      <c r="E860" s="42" t="s">
        <v>858</v>
      </c>
      <c r="F860" s="35" t="s">
        <v>42</v>
      </c>
      <c r="G860" s="77" t="s">
        <v>27935</v>
      </c>
      <c r="H860" s="78" t="s">
        <v>27936</v>
      </c>
      <c r="I860" s="78" t="s">
        <v>27960</v>
      </c>
      <c r="J860" s="78" t="s">
        <v>28719</v>
      </c>
      <c r="K860" s="42" t="s">
        <v>27929</v>
      </c>
      <c r="L860" s="79" t="s">
        <v>233</v>
      </c>
      <c r="M860" s="80" t="s">
        <v>28720</v>
      </c>
      <c r="N860" s="81" t="s">
        <v>233</v>
      </c>
      <c r="O860" s="81" t="s">
        <v>233</v>
      </c>
      <c r="P860" s="80" t="s">
        <v>28600</v>
      </c>
      <c r="Q860" s="36" t="s">
        <v>25808</v>
      </c>
      <c r="R860" s="36" t="s">
        <v>233</v>
      </c>
      <c r="S860" s="36"/>
      <c r="T860" s="36" t="s">
        <v>24981</v>
      </c>
      <c r="U860" s="36" t="s">
        <v>27964</v>
      </c>
      <c r="V860" s="121" t="str">
        <f t="shared" si="13"/>
        <v>Nexa Resources</v>
      </c>
    </row>
    <row r="861" spans="1:22" x14ac:dyDescent="0.35">
      <c r="A861" s="111" t="s">
        <v>30825</v>
      </c>
      <c r="B861" s="37" t="s">
        <v>26081</v>
      </c>
      <c r="C861" s="40" t="s">
        <v>28841</v>
      </c>
      <c r="D861" s="38" t="s">
        <v>961</v>
      </c>
      <c r="E861" s="42" t="s">
        <v>858</v>
      </c>
      <c r="F861" s="35" t="s">
        <v>42</v>
      </c>
      <c r="G861" s="77" t="s">
        <v>27935</v>
      </c>
      <c r="H861" s="78" t="s">
        <v>27936</v>
      </c>
      <c r="I861" s="78" t="s">
        <v>27960</v>
      </c>
      <c r="J861" s="78" t="s">
        <v>28719</v>
      </c>
      <c r="K861" s="42" t="s">
        <v>27929</v>
      </c>
      <c r="L861" s="79" t="s">
        <v>233</v>
      </c>
      <c r="M861" s="80" t="s">
        <v>28720</v>
      </c>
      <c r="N861" s="81" t="s">
        <v>233</v>
      </c>
      <c r="O861" s="81" t="s">
        <v>233</v>
      </c>
      <c r="P861" s="80" t="s">
        <v>28600</v>
      </c>
      <c r="Q861" s="36" t="s">
        <v>25808</v>
      </c>
      <c r="R861" s="36" t="s">
        <v>233</v>
      </c>
      <c r="S861" s="36"/>
      <c r="T861" s="36" t="s">
        <v>24981</v>
      </c>
      <c r="U861" s="36" t="s">
        <v>28650</v>
      </c>
      <c r="V861" s="121" t="str">
        <f t="shared" si="13"/>
        <v>Hunt Oil</v>
      </c>
    </row>
    <row r="862" spans="1:22" x14ac:dyDescent="0.35">
      <c r="A862" s="111" t="s">
        <v>30821</v>
      </c>
      <c r="B862" s="37" t="s">
        <v>25966</v>
      </c>
      <c r="C862" s="40" t="s">
        <v>28837</v>
      </c>
      <c r="D862" s="38" t="s">
        <v>28714</v>
      </c>
      <c r="E862" s="42" t="s">
        <v>858</v>
      </c>
      <c r="F862" s="35" t="s">
        <v>42</v>
      </c>
      <c r="G862" s="77" t="s">
        <v>27935</v>
      </c>
      <c r="H862" s="78" t="s">
        <v>27936</v>
      </c>
      <c r="I862" s="78" t="s">
        <v>27960</v>
      </c>
      <c r="J862" s="78" t="s">
        <v>28719</v>
      </c>
      <c r="K862" s="42" t="s">
        <v>27929</v>
      </c>
      <c r="L862" s="79" t="s">
        <v>233</v>
      </c>
      <c r="M862" s="80" t="s">
        <v>28720</v>
      </c>
      <c r="N862" s="81" t="s">
        <v>233</v>
      </c>
      <c r="O862" s="81" t="s">
        <v>233</v>
      </c>
      <c r="P862" s="80" t="s">
        <v>28600</v>
      </c>
      <c r="Q862" s="36" t="s">
        <v>25808</v>
      </c>
      <c r="R862" s="36" t="s">
        <v>233</v>
      </c>
      <c r="S862" s="36"/>
      <c r="T862" s="36" t="s">
        <v>24981</v>
      </c>
      <c r="U862" s="36" t="s">
        <v>28650</v>
      </c>
      <c r="V862" s="121" t="str">
        <f t="shared" si="13"/>
        <v>Volcan</v>
      </c>
    </row>
    <row r="863" spans="1:22" x14ac:dyDescent="0.35">
      <c r="A863" s="111" t="s">
        <v>23839</v>
      </c>
      <c r="B863" s="37" t="s">
        <v>28842</v>
      </c>
      <c r="C863" s="40" t="s">
        <v>28843</v>
      </c>
      <c r="D863" s="38" t="s">
        <v>28844</v>
      </c>
      <c r="E863" s="42" t="s">
        <v>858</v>
      </c>
      <c r="F863" s="35" t="s">
        <v>42</v>
      </c>
      <c r="G863" s="77" t="s">
        <v>27935</v>
      </c>
      <c r="H863" s="78" t="s">
        <v>27936</v>
      </c>
      <c r="I863" s="78" t="s">
        <v>27960</v>
      </c>
      <c r="J863" s="78" t="s">
        <v>28719</v>
      </c>
      <c r="K863" s="42" t="s">
        <v>27929</v>
      </c>
      <c r="L863" s="79" t="s">
        <v>233</v>
      </c>
      <c r="M863" s="80" t="s">
        <v>28720</v>
      </c>
      <c r="N863" s="81" t="s">
        <v>233</v>
      </c>
      <c r="O863" s="81">
        <v>1</v>
      </c>
      <c r="P863" s="80" t="s">
        <v>28600</v>
      </c>
      <c r="Q863" s="36" t="s">
        <v>25808</v>
      </c>
      <c r="R863" s="36" t="s">
        <v>233</v>
      </c>
      <c r="S863" s="36"/>
      <c r="T863" s="36" t="s">
        <v>24981</v>
      </c>
      <c r="U863" s="36" t="s">
        <v>28650</v>
      </c>
      <c r="V863" s="121" t="str">
        <f t="shared" si="13"/>
        <v>Niagara Energy</v>
      </c>
    </row>
    <row r="864" spans="1:22" x14ac:dyDescent="0.35">
      <c r="A864" s="111" t="s">
        <v>30826</v>
      </c>
      <c r="B864" s="37" t="s">
        <v>28845</v>
      </c>
      <c r="C864" s="40" t="s">
        <v>28846</v>
      </c>
      <c r="D864" s="38" t="s">
        <v>25209</v>
      </c>
      <c r="E864" s="42" t="s">
        <v>858</v>
      </c>
      <c r="F864" s="35" t="s">
        <v>42</v>
      </c>
      <c r="G864" s="77" t="s">
        <v>27935</v>
      </c>
      <c r="H864" s="78" t="s">
        <v>27936</v>
      </c>
      <c r="I864" s="78" t="s">
        <v>27960</v>
      </c>
      <c r="J864" s="78" t="s">
        <v>28719</v>
      </c>
      <c r="K864" s="42" t="s">
        <v>27929</v>
      </c>
      <c r="L864" s="79" t="s">
        <v>233</v>
      </c>
      <c r="M864" s="80" t="s">
        <v>28720</v>
      </c>
      <c r="N864" s="81" t="s">
        <v>233</v>
      </c>
      <c r="O864" s="81" t="s">
        <v>233</v>
      </c>
      <c r="P864" s="80" t="s">
        <v>28600</v>
      </c>
      <c r="Q864" s="36" t="s">
        <v>25808</v>
      </c>
      <c r="R864" s="36" t="s">
        <v>233</v>
      </c>
      <c r="S864" s="36"/>
      <c r="T864" s="36" t="s">
        <v>24981</v>
      </c>
      <c r="U864" s="36" t="s">
        <v>28650</v>
      </c>
      <c r="V864" s="121" t="str">
        <f t="shared" si="13"/>
        <v xml:space="preserve">Pluspetrol Camisea </v>
      </c>
    </row>
    <row r="865" spans="1:22" x14ac:dyDescent="0.35">
      <c r="A865" s="111" t="s">
        <v>9047</v>
      </c>
      <c r="B865" s="37" t="s">
        <v>28847</v>
      </c>
      <c r="C865" s="40" t="s">
        <v>28848</v>
      </c>
      <c r="D865" s="38" t="s">
        <v>26119</v>
      </c>
      <c r="E865" s="42" t="s">
        <v>858</v>
      </c>
      <c r="F865" s="35" t="s">
        <v>42</v>
      </c>
      <c r="G865" s="77" t="s">
        <v>27935</v>
      </c>
      <c r="H865" s="78" t="s">
        <v>27936</v>
      </c>
      <c r="I865" s="78" t="s">
        <v>27937</v>
      </c>
      <c r="J865" s="78" t="s">
        <v>27929</v>
      </c>
      <c r="K865" s="42" t="s">
        <v>27929</v>
      </c>
      <c r="L865" s="79" t="s">
        <v>233</v>
      </c>
      <c r="M865" s="80" t="s">
        <v>27938</v>
      </c>
      <c r="N865" s="81" t="s">
        <v>233</v>
      </c>
      <c r="O865" s="81">
        <v>1</v>
      </c>
      <c r="P865" s="80" t="s">
        <v>27939</v>
      </c>
      <c r="Q865" s="36" t="s">
        <v>25843</v>
      </c>
      <c r="R865" s="36" t="s">
        <v>233</v>
      </c>
      <c r="S865" s="36" t="s">
        <v>233</v>
      </c>
      <c r="T865" s="36" t="s">
        <v>24981</v>
      </c>
      <c r="U865" s="36" t="s">
        <v>27940</v>
      </c>
      <c r="V865" s="121" t="str">
        <f t="shared" si="13"/>
        <v>Gobierno Central</v>
      </c>
    </row>
    <row r="866" spans="1:22" x14ac:dyDescent="0.35">
      <c r="A866" s="111" t="s">
        <v>21056</v>
      </c>
      <c r="B866" s="37" t="s">
        <v>26082</v>
      </c>
      <c r="C866" s="40" t="s">
        <v>28849</v>
      </c>
      <c r="D866" s="38" t="s">
        <v>26119</v>
      </c>
      <c r="E866" s="42" t="s">
        <v>858</v>
      </c>
      <c r="F866" s="35" t="s">
        <v>42</v>
      </c>
      <c r="G866" s="77" t="s">
        <v>27935</v>
      </c>
      <c r="H866" s="78" t="s">
        <v>27936</v>
      </c>
      <c r="I866" s="78" t="s">
        <v>27937</v>
      </c>
      <c r="J866" s="78" t="s">
        <v>27929</v>
      </c>
      <c r="K866" s="42" t="s">
        <v>27929</v>
      </c>
      <c r="L866" s="79" t="s">
        <v>233</v>
      </c>
      <c r="M866" s="80" t="s">
        <v>27938</v>
      </c>
      <c r="N866" s="81" t="s">
        <v>233</v>
      </c>
      <c r="O866" s="81">
        <v>1</v>
      </c>
      <c r="P866" s="80" t="s">
        <v>27939</v>
      </c>
      <c r="Q866" s="36" t="s">
        <v>25843</v>
      </c>
      <c r="R866" s="36" t="s">
        <v>233</v>
      </c>
      <c r="S866" s="36" t="s">
        <v>233</v>
      </c>
      <c r="T866" s="36" t="s">
        <v>24981</v>
      </c>
      <c r="U866" s="36" t="s">
        <v>27940</v>
      </c>
      <c r="V866" s="121" t="str">
        <f t="shared" si="13"/>
        <v>Gobierno Central</v>
      </c>
    </row>
    <row r="867" spans="1:22" x14ac:dyDescent="0.35">
      <c r="A867" s="111" t="s">
        <v>30827</v>
      </c>
      <c r="B867" s="37" t="s">
        <v>26083</v>
      </c>
      <c r="C867" s="40" t="s">
        <v>28850</v>
      </c>
      <c r="D867" s="38" t="s">
        <v>26119</v>
      </c>
      <c r="E867" s="42" t="s">
        <v>858</v>
      </c>
      <c r="F867" s="35" t="s">
        <v>42</v>
      </c>
      <c r="G867" s="77" t="s">
        <v>27935</v>
      </c>
      <c r="H867" s="78" t="s">
        <v>27936</v>
      </c>
      <c r="I867" s="78" t="s">
        <v>27937</v>
      </c>
      <c r="J867" s="78" t="s">
        <v>27929</v>
      </c>
      <c r="K867" s="42" t="s">
        <v>27929</v>
      </c>
      <c r="L867" s="79" t="s">
        <v>233</v>
      </c>
      <c r="M867" s="80" t="s">
        <v>27938</v>
      </c>
      <c r="N867" s="81" t="s">
        <v>233</v>
      </c>
      <c r="O867" s="81" t="s">
        <v>233</v>
      </c>
      <c r="P867" s="80" t="s">
        <v>27939</v>
      </c>
      <c r="Q867" s="36" t="s">
        <v>25843</v>
      </c>
      <c r="R867" s="36" t="s">
        <v>233</v>
      </c>
      <c r="S867" s="36" t="s">
        <v>233</v>
      </c>
      <c r="T867" s="36" t="s">
        <v>24981</v>
      </c>
      <c r="U867" s="36" t="s">
        <v>27940</v>
      </c>
      <c r="V867" s="121" t="str">
        <f t="shared" si="13"/>
        <v>Gobierno Central</v>
      </c>
    </row>
    <row r="868" spans="1:22" x14ac:dyDescent="0.35">
      <c r="A868" s="111" t="s">
        <v>30828</v>
      </c>
      <c r="B868" s="37" t="s">
        <v>26084</v>
      </c>
      <c r="C868" s="40" t="s">
        <v>28851</v>
      </c>
      <c r="D868" s="38" t="s">
        <v>26119</v>
      </c>
      <c r="E868" s="42" t="s">
        <v>858</v>
      </c>
      <c r="F868" s="35" t="s">
        <v>42</v>
      </c>
      <c r="G868" s="77" t="s">
        <v>27935</v>
      </c>
      <c r="H868" s="78" t="s">
        <v>27936</v>
      </c>
      <c r="I868" s="78" t="s">
        <v>27937</v>
      </c>
      <c r="J868" s="78" t="s">
        <v>27929</v>
      </c>
      <c r="K868" s="42" t="s">
        <v>27929</v>
      </c>
      <c r="L868" s="79" t="s">
        <v>233</v>
      </c>
      <c r="M868" s="80" t="s">
        <v>27938</v>
      </c>
      <c r="N868" s="81" t="s">
        <v>233</v>
      </c>
      <c r="O868" s="81" t="s">
        <v>233</v>
      </c>
      <c r="P868" s="80" t="s">
        <v>27939</v>
      </c>
      <c r="Q868" s="36" t="s">
        <v>25843</v>
      </c>
      <c r="R868" s="36" t="s">
        <v>233</v>
      </c>
      <c r="S868" s="36" t="s">
        <v>233</v>
      </c>
      <c r="T868" s="36" t="s">
        <v>24981</v>
      </c>
      <c r="U868" s="36" t="s">
        <v>27940</v>
      </c>
      <c r="V868" s="121" t="str">
        <f t="shared" si="13"/>
        <v>Gobierno Central</v>
      </c>
    </row>
    <row r="869" spans="1:22" x14ac:dyDescent="0.35">
      <c r="A869" s="111" t="s">
        <v>30829</v>
      </c>
      <c r="B869" s="37" t="s">
        <v>26085</v>
      </c>
      <c r="C869" s="40" t="s">
        <v>28852</v>
      </c>
      <c r="D869" s="38" t="s">
        <v>26119</v>
      </c>
      <c r="E869" s="42" t="s">
        <v>858</v>
      </c>
      <c r="F869" s="35" t="s">
        <v>42</v>
      </c>
      <c r="G869" s="77" t="s">
        <v>27935</v>
      </c>
      <c r="H869" s="78" t="s">
        <v>27936</v>
      </c>
      <c r="I869" s="78" t="s">
        <v>27937</v>
      </c>
      <c r="J869" s="78" t="s">
        <v>27929</v>
      </c>
      <c r="K869" s="42" t="s">
        <v>27929</v>
      </c>
      <c r="L869" s="79" t="s">
        <v>233</v>
      </c>
      <c r="M869" s="80" t="s">
        <v>27938</v>
      </c>
      <c r="N869" s="81" t="s">
        <v>233</v>
      </c>
      <c r="O869" s="81" t="s">
        <v>233</v>
      </c>
      <c r="P869" s="80" t="s">
        <v>27939</v>
      </c>
      <c r="Q869" s="36" t="s">
        <v>25843</v>
      </c>
      <c r="R869" s="36" t="s">
        <v>233</v>
      </c>
      <c r="S869" s="36" t="s">
        <v>233</v>
      </c>
      <c r="T869" s="36" t="s">
        <v>24981</v>
      </c>
      <c r="U869" s="36" t="s">
        <v>27940</v>
      </c>
      <c r="V869" s="121" t="str">
        <f t="shared" si="13"/>
        <v>Gobierno Central</v>
      </c>
    </row>
    <row r="870" spans="1:22" x14ac:dyDescent="0.35">
      <c r="A870" s="111" t="s">
        <v>30830</v>
      </c>
      <c r="B870" s="37" t="s">
        <v>26086</v>
      </c>
      <c r="C870" s="40" t="s">
        <v>28853</v>
      </c>
      <c r="D870" s="38" t="s">
        <v>26119</v>
      </c>
      <c r="E870" s="42" t="s">
        <v>858</v>
      </c>
      <c r="F870" s="35" t="s">
        <v>42</v>
      </c>
      <c r="G870" s="77" t="s">
        <v>27935</v>
      </c>
      <c r="H870" s="78" t="s">
        <v>27936</v>
      </c>
      <c r="I870" s="78" t="s">
        <v>27937</v>
      </c>
      <c r="J870" s="78" t="s">
        <v>27929</v>
      </c>
      <c r="K870" s="42" t="s">
        <v>27929</v>
      </c>
      <c r="L870" s="79" t="s">
        <v>233</v>
      </c>
      <c r="M870" s="80" t="s">
        <v>27938</v>
      </c>
      <c r="N870" s="81" t="s">
        <v>233</v>
      </c>
      <c r="O870" s="81">
        <v>1</v>
      </c>
      <c r="P870" s="80" t="s">
        <v>27939</v>
      </c>
      <c r="Q870" s="36" t="s">
        <v>25843</v>
      </c>
      <c r="R870" s="36" t="s">
        <v>233</v>
      </c>
      <c r="S870" s="36" t="s">
        <v>233</v>
      </c>
      <c r="T870" s="36" t="s">
        <v>24981</v>
      </c>
      <c r="U870" s="36" t="s">
        <v>27940</v>
      </c>
      <c r="V870" s="121" t="str">
        <f t="shared" si="13"/>
        <v>Gobierno Central</v>
      </c>
    </row>
    <row r="871" spans="1:22" x14ac:dyDescent="0.35">
      <c r="A871" s="111" t="s">
        <v>30831</v>
      </c>
      <c r="B871" s="37" t="s">
        <v>26087</v>
      </c>
      <c r="C871" s="40" t="s">
        <v>28854</v>
      </c>
      <c r="D871" s="38" t="s">
        <v>26119</v>
      </c>
      <c r="E871" s="42" t="s">
        <v>858</v>
      </c>
      <c r="F871" s="35" t="s">
        <v>42</v>
      </c>
      <c r="G871" s="77" t="s">
        <v>27935</v>
      </c>
      <c r="H871" s="78" t="s">
        <v>27936</v>
      </c>
      <c r="I871" s="78" t="s">
        <v>27937</v>
      </c>
      <c r="J871" s="78" t="s">
        <v>27929</v>
      </c>
      <c r="K871" s="42" t="s">
        <v>27929</v>
      </c>
      <c r="L871" s="79" t="s">
        <v>233</v>
      </c>
      <c r="M871" s="80" t="s">
        <v>27938</v>
      </c>
      <c r="N871" s="81" t="s">
        <v>233</v>
      </c>
      <c r="O871" s="81">
        <v>1</v>
      </c>
      <c r="P871" s="80" t="s">
        <v>27939</v>
      </c>
      <c r="Q871" s="36" t="s">
        <v>25843</v>
      </c>
      <c r="R871" s="36" t="s">
        <v>233</v>
      </c>
      <c r="S871" s="36" t="s">
        <v>233</v>
      </c>
      <c r="T871" s="36" t="s">
        <v>24981</v>
      </c>
      <c r="U871" s="36" t="s">
        <v>27940</v>
      </c>
      <c r="V871" s="121" t="str">
        <f t="shared" si="13"/>
        <v>Gobierno Central</v>
      </c>
    </row>
    <row r="872" spans="1:22" x14ac:dyDescent="0.35">
      <c r="A872" s="111" t="s">
        <v>30832</v>
      </c>
      <c r="B872" s="37" t="s">
        <v>26088</v>
      </c>
      <c r="C872" s="40" t="s">
        <v>28855</v>
      </c>
      <c r="D872" s="38" t="s">
        <v>26119</v>
      </c>
      <c r="E872" s="42" t="s">
        <v>858</v>
      </c>
      <c r="F872" s="35" t="s">
        <v>42</v>
      </c>
      <c r="G872" s="77" t="s">
        <v>27935</v>
      </c>
      <c r="H872" s="78" t="s">
        <v>27936</v>
      </c>
      <c r="I872" s="78" t="s">
        <v>27937</v>
      </c>
      <c r="J872" s="78" t="s">
        <v>27929</v>
      </c>
      <c r="K872" s="42" t="s">
        <v>27929</v>
      </c>
      <c r="L872" s="79" t="s">
        <v>233</v>
      </c>
      <c r="M872" s="80" t="s">
        <v>27938</v>
      </c>
      <c r="N872" s="81" t="s">
        <v>233</v>
      </c>
      <c r="O872" s="81" t="s">
        <v>233</v>
      </c>
      <c r="P872" s="80" t="s">
        <v>27939</v>
      </c>
      <c r="Q872" s="36" t="s">
        <v>25843</v>
      </c>
      <c r="R872" s="36" t="s">
        <v>233</v>
      </c>
      <c r="S872" s="36" t="s">
        <v>233</v>
      </c>
      <c r="T872" s="36" t="s">
        <v>24981</v>
      </c>
      <c r="U872" s="36" t="s">
        <v>27940</v>
      </c>
      <c r="V872" s="121" t="str">
        <f t="shared" si="13"/>
        <v>Gobierno Central</v>
      </c>
    </row>
    <row r="873" spans="1:22" x14ac:dyDescent="0.35">
      <c r="A873" s="111" t="s">
        <v>30431</v>
      </c>
      <c r="B873" s="37" t="s">
        <v>26089</v>
      </c>
      <c r="C873" s="92" t="s">
        <v>28856</v>
      </c>
      <c r="D873" s="38" t="s">
        <v>26119</v>
      </c>
      <c r="E873" s="42" t="s">
        <v>858</v>
      </c>
      <c r="F873" s="35" t="s">
        <v>42</v>
      </c>
      <c r="G873" s="77" t="s">
        <v>27935</v>
      </c>
      <c r="H873" s="78" t="s">
        <v>27936</v>
      </c>
      <c r="I873" s="78" t="s">
        <v>27937</v>
      </c>
      <c r="J873" s="78" t="s">
        <v>27929</v>
      </c>
      <c r="K873" s="42" t="s">
        <v>27929</v>
      </c>
      <c r="L873" s="79" t="s">
        <v>233</v>
      </c>
      <c r="M873" s="80" t="s">
        <v>27938</v>
      </c>
      <c r="N873" s="81" t="s">
        <v>233</v>
      </c>
      <c r="O873" s="81" t="s">
        <v>233</v>
      </c>
      <c r="P873" s="80" t="s">
        <v>27939</v>
      </c>
      <c r="Q873" s="36" t="s">
        <v>25843</v>
      </c>
      <c r="R873" s="36" t="s">
        <v>233</v>
      </c>
      <c r="S873" s="36" t="s">
        <v>233</v>
      </c>
      <c r="T873" s="36" t="s">
        <v>24981</v>
      </c>
      <c r="U873" s="36" t="s">
        <v>27940</v>
      </c>
      <c r="V873" s="121" t="str">
        <f t="shared" si="13"/>
        <v>Gobierno Central</v>
      </c>
    </row>
    <row r="874" spans="1:22" x14ac:dyDescent="0.35">
      <c r="A874" s="111" t="s">
        <v>30833</v>
      </c>
      <c r="B874" s="37" t="s">
        <v>26090</v>
      </c>
      <c r="C874" s="92" t="s">
        <v>28857</v>
      </c>
      <c r="D874" s="38" t="s">
        <v>26119</v>
      </c>
      <c r="E874" s="42" t="s">
        <v>858</v>
      </c>
      <c r="F874" s="35" t="s">
        <v>42</v>
      </c>
      <c r="G874" s="77" t="s">
        <v>27935</v>
      </c>
      <c r="H874" s="78" t="s">
        <v>27936</v>
      </c>
      <c r="I874" s="78" t="s">
        <v>27937</v>
      </c>
      <c r="J874" s="78" t="s">
        <v>27929</v>
      </c>
      <c r="K874" s="42" t="s">
        <v>27929</v>
      </c>
      <c r="L874" s="79" t="s">
        <v>233</v>
      </c>
      <c r="M874" s="80" t="s">
        <v>27938</v>
      </c>
      <c r="N874" s="81" t="s">
        <v>233</v>
      </c>
      <c r="O874" s="81" t="s">
        <v>233</v>
      </c>
      <c r="P874" s="80" t="s">
        <v>27939</v>
      </c>
      <c r="Q874" s="36" t="s">
        <v>25843</v>
      </c>
      <c r="R874" s="36" t="s">
        <v>233</v>
      </c>
      <c r="S874" s="36" t="s">
        <v>233</v>
      </c>
      <c r="T874" s="36" t="s">
        <v>24981</v>
      </c>
      <c r="U874" s="36" t="s">
        <v>27940</v>
      </c>
      <c r="V874" s="121" t="str">
        <f t="shared" si="13"/>
        <v>Gobierno Central</v>
      </c>
    </row>
    <row r="875" spans="1:22" x14ac:dyDescent="0.35">
      <c r="A875" s="111" t="s">
        <v>21057</v>
      </c>
      <c r="B875" s="37" t="s">
        <v>26091</v>
      </c>
      <c r="C875" s="92" t="s">
        <v>28858</v>
      </c>
      <c r="D875" s="38" t="s">
        <v>26119</v>
      </c>
      <c r="E875" s="42" t="s">
        <v>858</v>
      </c>
      <c r="F875" s="35" t="s">
        <v>42</v>
      </c>
      <c r="G875" s="77" t="s">
        <v>27935</v>
      </c>
      <c r="H875" s="78" t="s">
        <v>27936</v>
      </c>
      <c r="I875" s="78" t="s">
        <v>27937</v>
      </c>
      <c r="J875" s="78" t="s">
        <v>27929</v>
      </c>
      <c r="K875" s="42" t="s">
        <v>27929</v>
      </c>
      <c r="L875" s="79" t="s">
        <v>233</v>
      </c>
      <c r="M875" s="80" t="s">
        <v>27938</v>
      </c>
      <c r="N875" s="81" t="s">
        <v>233</v>
      </c>
      <c r="O875" s="81" t="s">
        <v>233</v>
      </c>
      <c r="P875" s="80" t="s">
        <v>27939</v>
      </c>
      <c r="Q875" s="36" t="s">
        <v>25843</v>
      </c>
      <c r="R875" s="36" t="s">
        <v>233</v>
      </c>
      <c r="S875" s="36" t="s">
        <v>233</v>
      </c>
      <c r="T875" s="36" t="s">
        <v>24981</v>
      </c>
      <c r="U875" s="36" t="s">
        <v>27940</v>
      </c>
      <c r="V875" s="121" t="str">
        <f t="shared" si="13"/>
        <v>Gobierno Central</v>
      </c>
    </row>
    <row r="876" spans="1:22" x14ac:dyDescent="0.35">
      <c r="A876" s="111" t="s">
        <v>30431</v>
      </c>
      <c r="B876" s="37" t="s">
        <v>26092</v>
      </c>
      <c r="C876" s="40" t="s">
        <v>28859</v>
      </c>
      <c r="D876" s="38" t="s">
        <v>26119</v>
      </c>
      <c r="E876" s="42" t="s">
        <v>858</v>
      </c>
      <c r="F876" s="35" t="s">
        <v>42</v>
      </c>
      <c r="G876" s="77" t="s">
        <v>27935</v>
      </c>
      <c r="H876" s="78" t="s">
        <v>27936</v>
      </c>
      <c r="I876" s="78" t="s">
        <v>27937</v>
      </c>
      <c r="J876" s="78" t="s">
        <v>27929</v>
      </c>
      <c r="K876" s="42" t="s">
        <v>27929</v>
      </c>
      <c r="L876" s="79" t="s">
        <v>233</v>
      </c>
      <c r="M876" s="80" t="s">
        <v>27938</v>
      </c>
      <c r="N876" s="81" t="s">
        <v>233</v>
      </c>
      <c r="O876" s="81" t="s">
        <v>233</v>
      </c>
      <c r="P876" s="80" t="s">
        <v>27939</v>
      </c>
      <c r="Q876" s="36" t="s">
        <v>25843</v>
      </c>
      <c r="R876" s="36" t="s">
        <v>233</v>
      </c>
      <c r="S876" s="36" t="s">
        <v>233</v>
      </c>
      <c r="T876" s="36" t="s">
        <v>24981</v>
      </c>
      <c r="U876" s="36" t="s">
        <v>27940</v>
      </c>
      <c r="V876" s="121" t="str">
        <f t="shared" si="13"/>
        <v>Gobierno Central</v>
      </c>
    </row>
    <row r="877" spans="1:22" x14ac:dyDescent="0.35">
      <c r="A877" s="111" t="s">
        <v>30431</v>
      </c>
      <c r="B877" s="37" t="s">
        <v>26093</v>
      </c>
      <c r="C877" s="40" t="s">
        <v>28860</v>
      </c>
      <c r="D877" s="38" t="s">
        <v>26119</v>
      </c>
      <c r="E877" s="42" t="s">
        <v>858</v>
      </c>
      <c r="F877" s="35" t="s">
        <v>42</v>
      </c>
      <c r="G877" s="77" t="s">
        <v>27935</v>
      </c>
      <c r="H877" s="78" t="s">
        <v>27936</v>
      </c>
      <c r="I877" s="78" t="s">
        <v>27937</v>
      </c>
      <c r="J877" s="78" t="s">
        <v>27929</v>
      </c>
      <c r="K877" s="42" t="s">
        <v>27929</v>
      </c>
      <c r="L877" s="79" t="s">
        <v>233</v>
      </c>
      <c r="M877" s="80" t="s">
        <v>27938</v>
      </c>
      <c r="N877" s="81" t="s">
        <v>233</v>
      </c>
      <c r="O877" s="81" t="s">
        <v>233</v>
      </c>
      <c r="P877" s="80" t="s">
        <v>27939</v>
      </c>
      <c r="Q877" s="36" t="s">
        <v>25843</v>
      </c>
      <c r="R877" s="36" t="s">
        <v>233</v>
      </c>
      <c r="S877" s="36" t="s">
        <v>233</v>
      </c>
      <c r="T877" s="36" t="s">
        <v>24981</v>
      </c>
      <c r="U877" s="36" t="s">
        <v>27940</v>
      </c>
      <c r="V877" s="121" t="str">
        <f t="shared" si="13"/>
        <v>Gobierno Central</v>
      </c>
    </row>
    <row r="878" spans="1:22" x14ac:dyDescent="0.35">
      <c r="A878" s="111" t="s">
        <v>30834</v>
      </c>
      <c r="B878" s="37" t="s">
        <v>26094</v>
      </c>
      <c r="C878" s="40" t="s">
        <v>28861</v>
      </c>
      <c r="D878" s="38" t="s">
        <v>26119</v>
      </c>
      <c r="E878" s="42" t="s">
        <v>858</v>
      </c>
      <c r="F878" s="35" t="s">
        <v>42</v>
      </c>
      <c r="G878" s="77" t="s">
        <v>27935</v>
      </c>
      <c r="H878" s="78" t="s">
        <v>27936</v>
      </c>
      <c r="I878" s="78" t="s">
        <v>27937</v>
      </c>
      <c r="J878" s="78" t="s">
        <v>27929</v>
      </c>
      <c r="K878" s="42" t="s">
        <v>27929</v>
      </c>
      <c r="L878" s="79" t="s">
        <v>233</v>
      </c>
      <c r="M878" s="80" t="s">
        <v>27938</v>
      </c>
      <c r="N878" s="81" t="s">
        <v>233</v>
      </c>
      <c r="O878" s="81" t="s">
        <v>233</v>
      </c>
      <c r="P878" s="80" t="s">
        <v>27939</v>
      </c>
      <c r="Q878" s="36" t="s">
        <v>25843</v>
      </c>
      <c r="R878" s="36" t="s">
        <v>233</v>
      </c>
      <c r="S878" s="36" t="s">
        <v>233</v>
      </c>
      <c r="T878" s="36" t="s">
        <v>24981</v>
      </c>
      <c r="U878" s="36" t="s">
        <v>27940</v>
      </c>
      <c r="V878" s="121" t="str">
        <f t="shared" si="13"/>
        <v>Gobierno Central</v>
      </c>
    </row>
    <row r="879" spans="1:22" x14ac:dyDescent="0.35">
      <c r="A879" s="111" t="s">
        <v>30835</v>
      </c>
      <c r="B879" s="37" t="s">
        <v>26095</v>
      </c>
      <c r="C879" s="40" t="s">
        <v>28862</v>
      </c>
      <c r="D879" s="38" t="s">
        <v>26119</v>
      </c>
      <c r="E879" s="42" t="s">
        <v>858</v>
      </c>
      <c r="F879" s="35" t="s">
        <v>42</v>
      </c>
      <c r="G879" s="77" t="s">
        <v>27935</v>
      </c>
      <c r="H879" s="78" t="s">
        <v>27936</v>
      </c>
      <c r="I879" s="78" t="s">
        <v>27937</v>
      </c>
      <c r="J879" s="78" t="s">
        <v>27929</v>
      </c>
      <c r="K879" s="42" t="s">
        <v>27929</v>
      </c>
      <c r="L879" s="79" t="s">
        <v>233</v>
      </c>
      <c r="M879" s="80" t="s">
        <v>27938</v>
      </c>
      <c r="N879" s="81" t="s">
        <v>233</v>
      </c>
      <c r="O879" s="81">
        <v>1</v>
      </c>
      <c r="P879" s="80" t="s">
        <v>27939</v>
      </c>
      <c r="Q879" s="36" t="s">
        <v>25843</v>
      </c>
      <c r="R879" s="36" t="s">
        <v>233</v>
      </c>
      <c r="S879" s="36" t="s">
        <v>233</v>
      </c>
      <c r="T879" s="36" t="s">
        <v>24981</v>
      </c>
      <c r="U879" s="36" t="s">
        <v>27940</v>
      </c>
      <c r="V879" s="121" t="str">
        <f t="shared" si="13"/>
        <v>Gobierno Central</v>
      </c>
    </row>
    <row r="880" spans="1:22" x14ac:dyDescent="0.35">
      <c r="A880" s="111" t="s">
        <v>30836</v>
      </c>
      <c r="B880" s="37" t="s">
        <v>26097</v>
      </c>
      <c r="C880" s="40" t="s">
        <v>28863</v>
      </c>
      <c r="D880" s="38" t="s">
        <v>26119</v>
      </c>
      <c r="E880" s="42" t="s">
        <v>858</v>
      </c>
      <c r="F880" s="35" t="s">
        <v>42</v>
      </c>
      <c r="G880" s="77" t="s">
        <v>27935</v>
      </c>
      <c r="H880" s="78" t="s">
        <v>27936</v>
      </c>
      <c r="I880" s="78" t="s">
        <v>27937</v>
      </c>
      <c r="J880" s="78" t="s">
        <v>27929</v>
      </c>
      <c r="K880" s="42" t="s">
        <v>27929</v>
      </c>
      <c r="L880" s="79" t="s">
        <v>233</v>
      </c>
      <c r="M880" s="80" t="s">
        <v>27938</v>
      </c>
      <c r="N880" s="81" t="s">
        <v>233</v>
      </c>
      <c r="O880" s="81" t="s">
        <v>233</v>
      </c>
      <c r="P880" s="80" t="s">
        <v>27939</v>
      </c>
      <c r="Q880" s="36" t="s">
        <v>25843</v>
      </c>
      <c r="R880" s="36" t="s">
        <v>233</v>
      </c>
      <c r="S880" s="36" t="s">
        <v>233</v>
      </c>
      <c r="T880" s="36" t="s">
        <v>24981</v>
      </c>
      <c r="U880" s="36" t="s">
        <v>27940</v>
      </c>
      <c r="V880" s="121" t="str">
        <f t="shared" si="13"/>
        <v>Gobierno Central</v>
      </c>
    </row>
    <row r="881" spans="1:22" x14ac:dyDescent="0.35">
      <c r="A881" s="111" t="s">
        <v>30431</v>
      </c>
      <c r="B881" s="37" t="s">
        <v>26099</v>
      </c>
      <c r="C881" s="40" t="s">
        <v>28864</v>
      </c>
      <c r="D881" s="38" t="s">
        <v>26119</v>
      </c>
      <c r="E881" s="42" t="s">
        <v>864</v>
      </c>
      <c r="F881" s="35" t="s">
        <v>42</v>
      </c>
      <c r="G881" s="77" t="s">
        <v>27935</v>
      </c>
      <c r="H881" s="78" t="s">
        <v>27936</v>
      </c>
      <c r="I881" s="78" t="s">
        <v>27937</v>
      </c>
      <c r="J881" s="78" t="s">
        <v>27929</v>
      </c>
      <c r="K881" s="42" t="s">
        <v>27929</v>
      </c>
      <c r="L881" s="79" t="s">
        <v>233</v>
      </c>
      <c r="M881" s="80" t="s">
        <v>27938</v>
      </c>
      <c r="N881" s="81" t="s">
        <v>233</v>
      </c>
      <c r="O881" s="81" t="s">
        <v>233</v>
      </c>
      <c r="P881" s="80" t="s">
        <v>27939</v>
      </c>
      <c r="Q881" s="36" t="s">
        <v>25843</v>
      </c>
      <c r="R881" s="36" t="s">
        <v>233</v>
      </c>
      <c r="S881" s="36" t="s">
        <v>233</v>
      </c>
      <c r="T881" s="36" t="s">
        <v>24981</v>
      </c>
      <c r="U881" s="36" t="s">
        <v>27940</v>
      </c>
      <c r="V881" s="121" t="str">
        <f t="shared" si="13"/>
        <v>Gobierno Central</v>
      </c>
    </row>
    <row r="882" spans="1:22" x14ac:dyDescent="0.35">
      <c r="A882" s="111" t="s">
        <v>30431</v>
      </c>
      <c r="B882" s="37" t="s">
        <v>26100</v>
      </c>
      <c r="C882" s="40" t="s">
        <v>28865</v>
      </c>
      <c r="D882" s="38" t="s">
        <v>26119</v>
      </c>
      <c r="E882" s="42" t="s">
        <v>864</v>
      </c>
      <c r="F882" s="35" t="s">
        <v>42</v>
      </c>
      <c r="G882" s="77" t="s">
        <v>27935</v>
      </c>
      <c r="H882" s="78" t="s">
        <v>27936</v>
      </c>
      <c r="I882" s="78" t="s">
        <v>27937</v>
      </c>
      <c r="J882" s="78" t="s">
        <v>27929</v>
      </c>
      <c r="K882" s="42" t="s">
        <v>27929</v>
      </c>
      <c r="L882" s="79" t="s">
        <v>233</v>
      </c>
      <c r="M882" s="80" t="s">
        <v>27938</v>
      </c>
      <c r="N882" s="81" t="s">
        <v>233</v>
      </c>
      <c r="O882" s="81" t="s">
        <v>233</v>
      </c>
      <c r="P882" s="80" t="s">
        <v>27939</v>
      </c>
      <c r="Q882" s="36" t="s">
        <v>25843</v>
      </c>
      <c r="R882" s="36" t="s">
        <v>233</v>
      </c>
      <c r="S882" s="36" t="s">
        <v>233</v>
      </c>
      <c r="T882" s="36" t="s">
        <v>24981</v>
      </c>
      <c r="U882" s="36" t="s">
        <v>27940</v>
      </c>
      <c r="V882" s="121" t="str">
        <f t="shared" si="13"/>
        <v>Gobierno Central</v>
      </c>
    </row>
    <row r="883" spans="1:22" x14ac:dyDescent="0.35">
      <c r="A883" s="111" t="s">
        <v>30837</v>
      </c>
      <c r="B883" s="37" t="s">
        <v>26101</v>
      </c>
      <c r="C883" s="40" t="s">
        <v>28866</v>
      </c>
      <c r="D883" s="38" t="s">
        <v>25458</v>
      </c>
      <c r="E883" s="42" t="s">
        <v>858</v>
      </c>
      <c r="F883" s="35" t="s">
        <v>42</v>
      </c>
      <c r="G883" s="77" t="s">
        <v>28526</v>
      </c>
      <c r="H883" s="78" t="s">
        <v>27960</v>
      </c>
      <c r="I883" s="78" t="s">
        <v>28096</v>
      </c>
      <c r="J883" s="78" t="s">
        <v>27929</v>
      </c>
      <c r="K883" s="42" t="s">
        <v>27929</v>
      </c>
      <c r="L883" s="79" t="s">
        <v>28867</v>
      </c>
      <c r="M883" s="80" t="s">
        <v>28867</v>
      </c>
      <c r="N883" s="81" t="s">
        <v>233</v>
      </c>
      <c r="O883" s="81" t="s">
        <v>233</v>
      </c>
      <c r="P883" s="80" t="s">
        <v>27963</v>
      </c>
      <c r="Q883" s="36" t="s">
        <v>25843</v>
      </c>
      <c r="R883" s="36" t="s">
        <v>233</v>
      </c>
      <c r="S883" s="36" t="s">
        <v>841</v>
      </c>
      <c r="T883" s="36" t="s">
        <v>24981</v>
      </c>
      <c r="U883" s="36" t="s">
        <v>27950</v>
      </c>
      <c r="V883" s="121" t="str">
        <f t="shared" si="13"/>
        <v xml:space="preserve">Larrain Vial </v>
      </c>
    </row>
    <row r="884" spans="1:22" x14ac:dyDescent="0.35">
      <c r="A884" s="111" t="s">
        <v>633</v>
      </c>
      <c r="B884" s="46" t="s">
        <v>632</v>
      </c>
      <c r="C884" s="40" t="s">
        <v>28868</v>
      </c>
      <c r="D884" s="38" t="s">
        <v>23984</v>
      </c>
      <c r="E884" s="42" t="s">
        <v>858</v>
      </c>
      <c r="F884" s="35" t="s">
        <v>42</v>
      </c>
      <c r="G884" s="77" t="s">
        <v>28526</v>
      </c>
      <c r="H884" s="78" t="s">
        <v>27960</v>
      </c>
      <c r="I884" s="78" t="s">
        <v>28096</v>
      </c>
      <c r="J884" s="78" t="s">
        <v>27929</v>
      </c>
      <c r="K884" s="42" t="s">
        <v>27929</v>
      </c>
      <c r="L884" s="79" t="s">
        <v>233</v>
      </c>
      <c r="M884" s="80" t="s">
        <v>28867</v>
      </c>
      <c r="N884" s="81" t="s">
        <v>233</v>
      </c>
      <c r="O884" s="81">
        <v>1</v>
      </c>
      <c r="P884" s="80" t="s">
        <v>27963</v>
      </c>
      <c r="Q884" s="36" t="s">
        <v>25843</v>
      </c>
      <c r="R884" s="36" t="s">
        <v>28092</v>
      </c>
      <c r="S884" s="36" t="s">
        <v>841</v>
      </c>
      <c r="T884" s="36" t="s">
        <v>24981</v>
      </c>
      <c r="U884" s="36" t="s">
        <v>27950</v>
      </c>
      <c r="V884" s="121" t="str">
        <f t="shared" si="13"/>
        <v>Moneda - Deuda Latam LCC</v>
      </c>
    </row>
    <row r="885" spans="1:22" x14ac:dyDescent="0.35">
      <c r="A885" s="111" t="s">
        <v>30838</v>
      </c>
      <c r="B885" s="42" t="s">
        <v>26102</v>
      </c>
      <c r="C885" s="82" t="s">
        <v>28869</v>
      </c>
      <c r="D885" s="38" t="s">
        <v>25509</v>
      </c>
      <c r="E885" s="42" t="s">
        <v>858</v>
      </c>
      <c r="F885" s="35" t="s">
        <v>42</v>
      </c>
      <c r="G885" s="77" t="s">
        <v>28526</v>
      </c>
      <c r="H885" s="78" t="s">
        <v>27960</v>
      </c>
      <c r="I885" s="78" t="s">
        <v>28096</v>
      </c>
      <c r="J885" s="78" t="s">
        <v>27929</v>
      </c>
      <c r="K885" s="42" t="s">
        <v>27929</v>
      </c>
      <c r="L885" s="79" t="s">
        <v>233</v>
      </c>
      <c r="M885" s="80" t="s">
        <v>28867</v>
      </c>
      <c r="N885" s="81" t="s">
        <v>233</v>
      </c>
      <c r="O885" s="81" t="s">
        <v>233</v>
      </c>
      <c r="P885" s="80" t="s">
        <v>27963</v>
      </c>
      <c r="Q885" s="36" t="s">
        <v>25843</v>
      </c>
      <c r="R885" s="36"/>
      <c r="S885" s="36" t="s">
        <v>841</v>
      </c>
      <c r="T885" s="36" t="s">
        <v>24981</v>
      </c>
      <c r="U885" s="36" t="s">
        <v>27950</v>
      </c>
      <c r="V885" s="121" t="str">
        <f t="shared" si="13"/>
        <v>Moneda - Deuda Latinoamericana</v>
      </c>
    </row>
    <row r="886" spans="1:22" x14ac:dyDescent="0.35">
      <c r="A886" s="111" t="s">
        <v>30431</v>
      </c>
      <c r="B886" s="37" t="s">
        <v>26104</v>
      </c>
      <c r="C886" s="40" t="s">
        <v>26140</v>
      </c>
      <c r="D886" s="38" t="s">
        <v>26140</v>
      </c>
      <c r="E886" s="42" t="s">
        <v>835</v>
      </c>
      <c r="F886" s="35" t="s">
        <v>42</v>
      </c>
      <c r="G886" s="77" t="s">
        <v>28526</v>
      </c>
      <c r="H886" s="78" t="s">
        <v>27960</v>
      </c>
      <c r="I886" s="78" t="s">
        <v>27961</v>
      </c>
      <c r="J886" s="78" t="s">
        <v>27929</v>
      </c>
      <c r="K886" s="42" t="s">
        <v>27929</v>
      </c>
      <c r="L886" s="79" t="s">
        <v>28870</v>
      </c>
      <c r="M886" s="80" t="s">
        <v>28870</v>
      </c>
      <c r="N886" s="81" t="s">
        <v>233</v>
      </c>
      <c r="O886" s="81" t="s">
        <v>233</v>
      </c>
      <c r="P886" s="80" t="s">
        <v>27963</v>
      </c>
      <c r="Q886" s="36" t="s">
        <v>25485</v>
      </c>
      <c r="R886" s="36" t="s">
        <v>233</v>
      </c>
      <c r="S886" s="36" t="s">
        <v>233</v>
      </c>
      <c r="T886" s="36" t="s">
        <v>24981</v>
      </c>
      <c r="U886" s="36" t="s">
        <v>27964</v>
      </c>
      <c r="V886" s="121" t="str">
        <f t="shared" si="13"/>
        <v>VALEBZ 6.6252 08/15/22</v>
      </c>
    </row>
    <row r="887" spans="1:22" x14ac:dyDescent="0.35">
      <c r="A887" s="111" t="s">
        <v>30431</v>
      </c>
      <c r="B887" s="37" t="s">
        <v>26105</v>
      </c>
      <c r="C887" s="40" t="s">
        <v>28871</v>
      </c>
      <c r="D887" s="38" t="s">
        <v>25547</v>
      </c>
      <c r="E887" s="42" t="s">
        <v>835</v>
      </c>
      <c r="F887" s="35" t="s">
        <v>42</v>
      </c>
      <c r="G887" s="77" t="s">
        <v>28526</v>
      </c>
      <c r="H887" s="78" t="s">
        <v>27960</v>
      </c>
      <c r="I887" s="78" t="s">
        <v>27961</v>
      </c>
      <c r="J887" s="78" t="s">
        <v>27929</v>
      </c>
      <c r="K887" s="42" t="s">
        <v>27929</v>
      </c>
      <c r="L887" s="79" t="s">
        <v>233</v>
      </c>
      <c r="M887" s="80" t="s">
        <v>28870</v>
      </c>
      <c r="N887" s="81" t="s">
        <v>233</v>
      </c>
      <c r="O887" s="81" t="s">
        <v>233</v>
      </c>
      <c r="P887" s="80" t="s">
        <v>27963</v>
      </c>
      <c r="Q887" s="36" t="s">
        <v>25485</v>
      </c>
      <c r="R887" s="36" t="s">
        <v>233</v>
      </c>
      <c r="S887" s="36" t="s">
        <v>233</v>
      </c>
      <c r="T887" s="36" t="s">
        <v>24981</v>
      </c>
      <c r="U887" s="36" t="s">
        <v>27964</v>
      </c>
      <c r="V887" s="121" t="str">
        <f t="shared" si="13"/>
        <v>Cosan S.A. Industria y Comercio</v>
      </c>
    </row>
    <row r="888" spans="1:22" x14ac:dyDescent="0.35">
      <c r="A888" s="111" t="s">
        <v>30431</v>
      </c>
      <c r="B888" s="37" t="s">
        <v>26106</v>
      </c>
      <c r="C888" s="40" t="s">
        <v>28872</v>
      </c>
      <c r="D888" s="38" t="s">
        <v>25651</v>
      </c>
      <c r="E888" s="42" t="s">
        <v>835</v>
      </c>
      <c r="F888" s="35" t="s">
        <v>42</v>
      </c>
      <c r="G888" s="77" t="s">
        <v>28526</v>
      </c>
      <c r="H888" s="78" t="s">
        <v>27960</v>
      </c>
      <c r="I888" s="78" t="s">
        <v>27961</v>
      </c>
      <c r="J888" s="78" t="s">
        <v>27929</v>
      </c>
      <c r="K888" s="42" t="s">
        <v>27929</v>
      </c>
      <c r="L888" s="79" t="s">
        <v>233</v>
      </c>
      <c r="M888" s="80" t="s">
        <v>28870</v>
      </c>
      <c r="N888" s="81" t="s">
        <v>233</v>
      </c>
      <c r="O888" s="81" t="s">
        <v>233</v>
      </c>
      <c r="P888" s="80" t="s">
        <v>27963</v>
      </c>
      <c r="Q888" s="36" t="s">
        <v>25485</v>
      </c>
      <c r="R888" s="36" t="s">
        <v>233</v>
      </c>
      <c r="S888" s="36" t="s">
        <v>233</v>
      </c>
      <c r="T888" s="36" t="s">
        <v>24981</v>
      </c>
      <c r="U888" s="36" t="s">
        <v>27964</v>
      </c>
      <c r="V888" s="121" t="str">
        <f t="shared" si="13"/>
        <v>Odebretch</v>
      </c>
    </row>
    <row r="889" spans="1:22" x14ac:dyDescent="0.35">
      <c r="A889" s="111" t="s">
        <v>30431</v>
      </c>
      <c r="B889" s="37" t="s">
        <v>26108</v>
      </c>
      <c r="C889" s="40" t="s">
        <v>28873</v>
      </c>
      <c r="D889" s="38" t="s">
        <v>26143</v>
      </c>
      <c r="E889" s="42" t="s">
        <v>850</v>
      </c>
      <c r="F889" s="35" t="s">
        <v>42</v>
      </c>
      <c r="G889" s="77" t="s">
        <v>28526</v>
      </c>
      <c r="H889" s="78" t="s">
        <v>27960</v>
      </c>
      <c r="I889" s="78" t="s">
        <v>27961</v>
      </c>
      <c r="J889" s="78" t="s">
        <v>27929</v>
      </c>
      <c r="K889" s="42" t="s">
        <v>27929</v>
      </c>
      <c r="L889" s="79" t="s">
        <v>233</v>
      </c>
      <c r="M889" s="80" t="s">
        <v>28870</v>
      </c>
      <c r="N889" s="81" t="s">
        <v>233</v>
      </c>
      <c r="O889" s="81" t="s">
        <v>233</v>
      </c>
      <c r="P889" s="80" t="s">
        <v>27963</v>
      </c>
      <c r="Q889" s="36" t="s">
        <v>25485</v>
      </c>
      <c r="R889" s="36" t="s">
        <v>233</v>
      </c>
      <c r="S889" s="36" t="s">
        <v>233</v>
      </c>
      <c r="T889" s="36" t="s">
        <v>24981</v>
      </c>
      <c r="U889" s="36" t="s">
        <v>27964</v>
      </c>
      <c r="V889" s="121" t="str">
        <f t="shared" si="13"/>
        <v xml:space="preserve">Empresa de Telecomunicaciones de Bogotá S.A. </v>
      </c>
    </row>
    <row r="890" spans="1:22" x14ac:dyDescent="0.35">
      <c r="A890" s="111" t="s">
        <v>30431</v>
      </c>
      <c r="B890" s="37" t="s">
        <v>26109</v>
      </c>
      <c r="C890" s="40" t="s">
        <v>28874</v>
      </c>
      <c r="D890" s="38" t="s">
        <v>15</v>
      </c>
      <c r="E890" s="42" t="s">
        <v>888</v>
      </c>
      <c r="F890" s="35" t="s">
        <v>42</v>
      </c>
      <c r="G890" s="77" t="s">
        <v>28526</v>
      </c>
      <c r="H890" s="78" t="s">
        <v>27960</v>
      </c>
      <c r="I890" s="78" t="s">
        <v>27961</v>
      </c>
      <c r="J890" s="78" t="s">
        <v>27929</v>
      </c>
      <c r="K890" s="42" t="s">
        <v>27929</v>
      </c>
      <c r="L890" s="79" t="s">
        <v>233</v>
      </c>
      <c r="M890" s="80" t="s">
        <v>28870</v>
      </c>
      <c r="N890" s="81" t="s">
        <v>233</v>
      </c>
      <c r="O890" s="81" t="s">
        <v>233</v>
      </c>
      <c r="P890" s="80" t="s">
        <v>27963</v>
      </c>
      <c r="Q890" s="36" t="s">
        <v>25485</v>
      </c>
      <c r="R890" s="36" t="s">
        <v>233</v>
      </c>
      <c r="S890" s="36" t="s">
        <v>233</v>
      </c>
      <c r="T890" s="36" t="s">
        <v>24981</v>
      </c>
      <c r="U890" s="36" t="s">
        <v>28360</v>
      </c>
      <c r="V890" s="121" t="str">
        <f t="shared" si="13"/>
        <v>BBVA Bancomer</v>
      </c>
    </row>
    <row r="891" spans="1:22" x14ac:dyDescent="0.35">
      <c r="A891" s="111" t="s">
        <v>30839</v>
      </c>
      <c r="B891" s="37" t="s">
        <v>26110</v>
      </c>
      <c r="C891" s="40" t="s">
        <v>28875</v>
      </c>
      <c r="D891" s="38" t="s">
        <v>26145</v>
      </c>
      <c r="E891" s="42" t="s">
        <v>850</v>
      </c>
      <c r="F891" s="35" t="s">
        <v>42</v>
      </c>
      <c r="G891" s="77" t="s">
        <v>28526</v>
      </c>
      <c r="H891" s="78" t="s">
        <v>27960</v>
      </c>
      <c r="I891" s="78" t="s">
        <v>27961</v>
      </c>
      <c r="J891" s="78" t="s">
        <v>27929</v>
      </c>
      <c r="K891" s="42" t="s">
        <v>27929</v>
      </c>
      <c r="L891" s="79" t="s">
        <v>233</v>
      </c>
      <c r="M891" s="80" t="s">
        <v>28870</v>
      </c>
      <c r="N891" s="81" t="s">
        <v>233</v>
      </c>
      <c r="O891" s="81" t="s">
        <v>233</v>
      </c>
      <c r="P891" s="80" t="s">
        <v>27963</v>
      </c>
      <c r="Q891" s="36" t="s">
        <v>25485</v>
      </c>
      <c r="R891" s="36" t="s">
        <v>233</v>
      </c>
      <c r="S891" s="36" t="s">
        <v>233</v>
      </c>
      <c r="T891" s="36" t="s">
        <v>24981</v>
      </c>
      <c r="U891" s="36" t="s">
        <v>28360</v>
      </c>
      <c r="V891" s="121" t="str">
        <f t="shared" si="13"/>
        <v>Findeter</v>
      </c>
    </row>
    <row r="892" spans="1:22" x14ac:dyDescent="0.35">
      <c r="A892" s="111" t="s">
        <v>30840</v>
      </c>
      <c r="B892" s="37" t="s">
        <v>26111</v>
      </c>
      <c r="C892" s="40" t="s">
        <v>28876</v>
      </c>
      <c r="D892" s="38" t="s">
        <v>970</v>
      </c>
      <c r="E892" s="42" t="s">
        <v>850</v>
      </c>
      <c r="F892" s="35" t="s">
        <v>42</v>
      </c>
      <c r="G892" s="77" t="s">
        <v>28526</v>
      </c>
      <c r="H892" s="78" t="s">
        <v>27960</v>
      </c>
      <c r="I892" s="78" t="s">
        <v>27961</v>
      </c>
      <c r="J892" s="78" t="s">
        <v>27929</v>
      </c>
      <c r="K892" s="42" t="s">
        <v>27929</v>
      </c>
      <c r="L892" s="79" t="s">
        <v>233</v>
      </c>
      <c r="M892" s="80" t="s">
        <v>28870</v>
      </c>
      <c r="N892" s="81" t="s">
        <v>233</v>
      </c>
      <c r="O892" s="81" t="s">
        <v>233</v>
      </c>
      <c r="P892" s="80" t="s">
        <v>27963</v>
      </c>
      <c r="Q892" s="36" t="s">
        <v>25485</v>
      </c>
      <c r="R892" s="36"/>
      <c r="S892" s="36"/>
      <c r="T892" s="36" t="s">
        <v>24981</v>
      </c>
      <c r="U892" s="36" t="s">
        <v>27964</v>
      </c>
      <c r="V892" s="121" t="str">
        <f t="shared" si="13"/>
        <v>Emp. Públicas Medellin</v>
      </c>
    </row>
    <row r="893" spans="1:22" x14ac:dyDescent="0.35">
      <c r="A893" s="111" t="s">
        <v>30431</v>
      </c>
      <c r="B893" s="37" t="s">
        <v>26112</v>
      </c>
      <c r="C893" s="40" t="s">
        <v>1113</v>
      </c>
      <c r="D893" s="38" t="s">
        <v>970</v>
      </c>
      <c r="E893" s="42" t="s">
        <v>850</v>
      </c>
      <c r="F893" s="35" t="s">
        <v>42</v>
      </c>
      <c r="G893" s="77" t="s">
        <v>28526</v>
      </c>
      <c r="H893" s="78" t="s">
        <v>27960</v>
      </c>
      <c r="I893" s="78" t="s">
        <v>27961</v>
      </c>
      <c r="J893" s="78" t="s">
        <v>27929</v>
      </c>
      <c r="K893" s="42" t="s">
        <v>27929</v>
      </c>
      <c r="L893" s="79" t="s">
        <v>233</v>
      </c>
      <c r="M893" s="80" t="s">
        <v>28870</v>
      </c>
      <c r="N893" s="81" t="s">
        <v>233</v>
      </c>
      <c r="O893" s="81" t="s">
        <v>233</v>
      </c>
      <c r="P893" s="80" t="s">
        <v>27963</v>
      </c>
      <c r="Q893" s="36" t="s">
        <v>25485</v>
      </c>
      <c r="R893" s="36"/>
      <c r="S893" s="36"/>
      <c r="T893" s="36" t="s">
        <v>24981</v>
      </c>
      <c r="U893" s="36" t="s">
        <v>27964</v>
      </c>
      <c r="V893" s="121" t="str">
        <f t="shared" si="13"/>
        <v>Emp. Públicas Medellin</v>
      </c>
    </row>
    <row r="894" spans="1:22" x14ac:dyDescent="0.35">
      <c r="A894" s="111" t="s">
        <v>30431</v>
      </c>
      <c r="B894" s="37" t="s">
        <v>26113</v>
      </c>
      <c r="C894" s="40" t="s">
        <v>28877</v>
      </c>
      <c r="D894" s="38" t="s">
        <v>25684</v>
      </c>
      <c r="E894" s="42" t="s">
        <v>835</v>
      </c>
      <c r="F894" s="35" t="s">
        <v>42</v>
      </c>
      <c r="G894" s="77" t="s">
        <v>28526</v>
      </c>
      <c r="H894" s="78" t="s">
        <v>27960</v>
      </c>
      <c r="I894" s="78" t="s">
        <v>27961</v>
      </c>
      <c r="J894" s="78" t="s">
        <v>27929</v>
      </c>
      <c r="K894" s="42" t="s">
        <v>27929</v>
      </c>
      <c r="L894" s="79" t="s">
        <v>233</v>
      </c>
      <c r="M894" s="80" t="s">
        <v>28870</v>
      </c>
      <c r="N894" s="81" t="s">
        <v>233</v>
      </c>
      <c r="O894" s="81" t="s">
        <v>233</v>
      </c>
      <c r="P894" s="80" t="s">
        <v>27963</v>
      </c>
      <c r="Q894" s="36" t="s">
        <v>25485</v>
      </c>
      <c r="R894" s="36"/>
      <c r="S894" s="36"/>
      <c r="T894" s="36" t="s">
        <v>24981</v>
      </c>
      <c r="U894" s="36" t="s">
        <v>27964</v>
      </c>
      <c r="V894" s="121" t="str">
        <f t="shared" si="13"/>
        <v>Vale Overseas Limited Brazil</v>
      </c>
    </row>
    <row r="895" spans="1:22" x14ac:dyDescent="0.35">
      <c r="A895" s="111" t="s">
        <v>800</v>
      </c>
      <c r="B895" s="37" t="s">
        <v>799</v>
      </c>
      <c r="C895" s="40" t="s">
        <v>1113</v>
      </c>
      <c r="D895" s="38" t="s">
        <v>970</v>
      </c>
      <c r="E895" s="42" t="s">
        <v>850</v>
      </c>
      <c r="F895" s="35" t="s">
        <v>42</v>
      </c>
      <c r="G895" s="77" t="s">
        <v>28526</v>
      </c>
      <c r="H895" s="78" t="s">
        <v>27960</v>
      </c>
      <c r="I895" s="78" t="s">
        <v>27961</v>
      </c>
      <c r="J895" s="78" t="s">
        <v>27929</v>
      </c>
      <c r="K895" s="42" t="s">
        <v>27929</v>
      </c>
      <c r="L895" s="79" t="s">
        <v>233</v>
      </c>
      <c r="M895" s="80" t="s">
        <v>28870</v>
      </c>
      <c r="N895" s="81" t="s">
        <v>233</v>
      </c>
      <c r="O895" s="81">
        <v>1</v>
      </c>
      <c r="P895" s="80" t="s">
        <v>27963</v>
      </c>
      <c r="Q895" s="36" t="s">
        <v>25485</v>
      </c>
      <c r="R895" s="36" t="s">
        <v>233</v>
      </c>
      <c r="S895" s="36"/>
      <c r="T895" s="36" t="s">
        <v>24981</v>
      </c>
      <c r="U895" s="36" t="s">
        <v>27964</v>
      </c>
      <c r="V895" s="121" t="str">
        <f t="shared" si="13"/>
        <v>Emp. Públicas Medellin</v>
      </c>
    </row>
    <row r="896" spans="1:22" x14ac:dyDescent="0.35">
      <c r="A896" s="111" t="s">
        <v>30431</v>
      </c>
      <c r="B896" s="37" t="s">
        <v>26114</v>
      </c>
      <c r="C896" s="40" t="s">
        <v>1113</v>
      </c>
      <c r="D896" s="38" t="s">
        <v>970</v>
      </c>
      <c r="E896" s="42" t="s">
        <v>850</v>
      </c>
      <c r="F896" s="35" t="s">
        <v>42</v>
      </c>
      <c r="G896" s="77" t="s">
        <v>28526</v>
      </c>
      <c r="H896" s="78" t="s">
        <v>27960</v>
      </c>
      <c r="I896" s="78" t="s">
        <v>27961</v>
      </c>
      <c r="J896" s="78" t="s">
        <v>27929</v>
      </c>
      <c r="K896" s="42" t="s">
        <v>27929</v>
      </c>
      <c r="L896" s="79" t="s">
        <v>233</v>
      </c>
      <c r="M896" s="80" t="s">
        <v>28870</v>
      </c>
      <c r="N896" s="81" t="s">
        <v>233</v>
      </c>
      <c r="O896" s="81" t="s">
        <v>233</v>
      </c>
      <c r="P896" s="80" t="s">
        <v>27963</v>
      </c>
      <c r="Q896" s="36" t="s">
        <v>25485</v>
      </c>
      <c r="R896" s="36" t="s">
        <v>233</v>
      </c>
      <c r="S896" s="36"/>
      <c r="T896" s="36" t="s">
        <v>24981</v>
      </c>
      <c r="U896" s="36" t="s">
        <v>27964</v>
      </c>
      <c r="V896" s="121" t="str">
        <f t="shared" si="13"/>
        <v>Emp. Públicas Medellin</v>
      </c>
    </row>
    <row r="897" spans="1:22" x14ac:dyDescent="0.35">
      <c r="A897" s="111" t="s">
        <v>30431</v>
      </c>
      <c r="B897" s="37" t="s">
        <v>26115</v>
      </c>
      <c r="C897" s="40" t="s">
        <v>28878</v>
      </c>
      <c r="D897" s="38" t="s">
        <v>25528</v>
      </c>
      <c r="E897" s="42" t="s">
        <v>835</v>
      </c>
      <c r="F897" s="35" t="s">
        <v>42</v>
      </c>
      <c r="G897" s="77" t="s">
        <v>28526</v>
      </c>
      <c r="H897" s="78" t="s">
        <v>27960</v>
      </c>
      <c r="I897" s="78" t="s">
        <v>28407</v>
      </c>
      <c r="J897" s="78" t="s">
        <v>27929</v>
      </c>
      <c r="K897" s="42" t="s">
        <v>27929</v>
      </c>
      <c r="L897" s="79" t="s">
        <v>28879</v>
      </c>
      <c r="M897" s="80" t="s">
        <v>28879</v>
      </c>
      <c r="N897" s="81" t="s">
        <v>233</v>
      </c>
      <c r="O897" s="81" t="s">
        <v>233</v>
      </c>
      <c r="P897" s="80" t="s">
        <v>27963</v>
      </c>
      <c r="Q897" s="36" t="s">
        <v>25485</v>
      </c>
      <c r="R897" s="36" t="s">
        <v>233</v>
      </c>
      <c r="S897" s="36" t="s">
        <v>233</v>
      </c>
      <c r="T897" s="36" t="s">
        <v>24981</v>
      </c>
      <c r="U897" s="36" t="s">
        <v>27964</v>
      </c>
      <c r="V897" s="121" t="str">
        <f t="shared" si="13"/>
        <v>Brasil Foods</v>
      </c>
    </row>
    <row r="898" spans="1:22" x14ac:dyDescent="0.35">
      <c r="A898" s="111" t="s">
        <v>30431</v>
      </c>
      <c r="B898" s="37" t="s">
        <v>26116</v>
      </c>
      <c r="C898" s="40" t="s">
        <v>28880</v>
      </c>
      <c r="D898" s="38" t="s">
        <v>26152</v>
      </c>
      <c r="E898" s="42" t="s">
        <v>888</v>
      </c>
      <c r="F898" s="35" t="s">
        <v>42</v>
      </c>
      <c r="G898" s="77" t="s">
        <v>28526</v>
      </c>
      <c r="H898" s="78" t="s">
        <v>27960</v>
      </c>
      <c r="I898" s="78" t="s">
        <v>28407</v>
      </c>
      <c r="J898" s="78" t="s">
        <v>27929</v>
      </c>
      <c r="K898" s="42" t="s">
        <v>27929</v>
      </c>
      <c r="L898" s="79" t="s">
        <v>28879</v>
      </c>
      <c r="M898" s="80" t="s">
        <v>28879</v>
      </c>
      <c r="N898" s="81" t="s">
        <v>233</v>
      </c>
      <c r="O898" s="81" t="s">
        <v>233</v>
      </c>
      <c r="P898" s="80" t="s">
        <v>27963</v>
      </c>
      <c r="Q898" s="36" t="s">
        <v>25485</v>
      </c>
      <c r="R898" s="36" t="s">
        <v>233</v>
      </c>
      <c r="S898" s="36" t="s">
        <v>233</v>
      </c>
      <c r="T898" s="36" t="s">
        <v>24981</v>
      </c>
      <c r="U898" s="36" t="s">
        <v>27964</v>
      </c>
      <c r="V898" s="121" t="str">
        <f t="shared" ref="V898:V961" si="14">+IFERROR(INDEX($AA:$AA,MATCH($D898,$Z:$Z,0)),$D898)</f>
        <v>América Móvil</v>
      </c>
    </row>
    <row r="899" spans="1:22" x14ac:dyDescent="0.35">
      <c r="A899" s="111" t="s">
        <v>23994</v>
      </c>
      <c r="B899" s="37" t="s">
        <v>28881</v>
      </c>
      <c r="C899" s="40" t="s">
        <v>28882</v>
      </c>
      <c r="D899" s="38" t="s">
        <v>26152</v>
      </c>
      <c r="E899" s="42" t="s">
        <v>888</v>
      </c>
      <c r="F899" s="35" t="s">
        <v>42</v>
      </c>
      <c r="G899" s="77" t="s">
        <v>28526</v>
      </c>
      <c r="H899" s="78" t="s">
        <v>27960</v>
      </c>
      <c r="I899" s="78" t="s">
        <v>28407</v>
      </c>
      <c r="J899" s="78" t="s">
        <v>27929</v>
      </c>
      <c r="K899" s="42" t="s">
        <v>27929</v>
      </c>
      <c r="L899" s="79" t="s">
        <v>233</v>
      </c>
      <c r="M899" s="80" t="s">
        <v>28879</v>
      </c>
      <c r="N899" s="81" t="s">
        <v>233</v>
      </c>
      <c r="O899" s="81">
        <v>1</v>
      </c>
      <c r="P899" s="80" t="s">
        <v>27963</v>
      </c>
      <c r="Q899" s="36" t="s">
        <v>25485</v>
      </c>
      <c r="R899" s="36" t="s">
        <v>233</v>
      </c>
      <c r="S899" s="36" t="s">
        <v>233</v>
      </c>
      <c r="T899" s="36" t="s">
        <v>24981</v>
      </c>
      <c r="U899" s="36" t="s">
        <v>27964</v>
      </c>
      <c r="V899" s="121" t="str">
        <f t="shared" si="14"/>
        <v>América Móvil</v>
      </c>
    </row>
    <row r="900" spans="1:22" x14ac:dyDescent="0.35">
      <c r="A900" s="111" t="s">
        <v>24087</v>
      </c>
      <c r="B900" s="37" t="s">
        <v>26117</v>
      </c>
      <c r="C900" s="40" t="s">
        <v>28883</v>
      </c>
      <c r="D900" s="38" t="s">
        <v>26154</v>
      </c>
      <c r="E900" s="42" t="s">
        <v>888</v>
      </c>
      <c r="F900" s="35" t="s">
        <v>42</v>
      </c>
      <c r="G900" s="77" t="s">
        <v>28526</v>
      </c>
      <c r="H900" s="78" t="s">
        <v>27960</v>
      </c>
      <c r="I900" s="78" t="s">
        <v>28407</v>
      </c>
      <c r="J900" s="78" t="s">
        <v>27929</v>
      </c>
      <c r="K900" s="42" t="s">
        <v>27929</v>
      </c>
      <c r="L900" s="79" t="s">
        <v>233</v>
      </c>
      <c r="M900" s="80" t="s">
        <v>28879</v>
      </c>
      <c r="N900" s="81" t="s">
        <v>233</v>
      </c>
      <c r="O900" s="81" t="s">
        <v>233</v>
      </c>
      <c r="P900" s="80" t="s">
        <v>27963</v>
      </c>
      <c r="Q900" s="36" t="s">
        <v>25485</v>
      </c>
      <c r="R900" s="36" t="s">
        <v>233</v>
      </c>
      <c r="S900" s="36" t="s">
        <v>233</v>
      </c>
      <c r="T900" s="36" t="s">
        <v>24981</v>
      </c>
      <c r="U900" s="36" t="s">
        <v>27964</v>
      </c>
      <c r="V900" s="121" t="str">
        <f t="shared" si="14"/>
        <v>Televisa</v>
      </c>
    </row>
    <row r="901" spans="1:22" x14ac:dyDescent="0.35">
      <c r="A901" s="111" t="s">
        <v>30841</v>
      </c>
      <c r="B901" s="37" t="s">
        <v>26118</v>
      </c>
      <c r="C901" s="40" t="s">
        <v>28884</v>
      </c>
      <c r="D901" s="38" t="s">
        <v>12</v>
      </c>
      <c r="E901" s="42" t="s">
        <v>842</v>
      </c>
      <c r="F901" s="35" t="s">
        <v>42</v>
      </c>
      <c r="G901" s="77" t="s">
        <v>28526</v>
      </c>
      <c r="H901" s="78" t="s">
        <v>27960</v>
      </c>
      <c r="I901" s="78" t="s">
        <v>28407</v>
      </c>
      <c r="J901" s="78" t="s">
        <v>27929</v>
      </c>
      <c r="K901" s="42" t="s">
        <v>27929</v>
      </c>
      <c r="L901" s="79" t="s">
        <v>233</v>
      </c>
      <c r="M901" s="80" t="s">
        <v>28879</v>
      </c>
      <c r="N901" s="81" t="s">
        <v>233</v>
      </c>
      <c r="O901" s="81" t="s">
        <v>233</v>
      </c>
      <c r="P901" s="80" t="s">
        <v>27963</v>
      </c>
      <c r="Q901" s="36" t="s">
        <v>25485</v>
      </c>
      <c r="R901" s="36" t="s">
        <v>233</v>
      </c>
      <c r="S901" s="36" t="s">
        <v>233</v>
      </c>
      <c r="T901" s="36" t="s">
        <v>24981</v>
      </c>
      <c r="U901" s="36" t="s">
        <v>27964</v>
      </c>
      <c r="V901" s="121" t="str">
        <f t="shared" si="14"/>
        <v>SACI Falabella</v>
      </c>
    </row>
    <row r="902" spans="1:22" x14ac:dyDescent="0.35">
      <c r="A902" s="111" t="s">
        <v>30842</v>
      </c>
      <c r="B902" s="37" t="s">
        <v>26120</v>
      </c>
      <c r="C902" s="40" t="s">
        <v>28885</v>
      </c>
      <c r="D902" s="38" t="s">
        <v>26157</v>
      </c>
      <c r="E902" s="42" t="s">
        <v>850</v>
      </c>
      <c r="F902" s="35" t="s">
        <v>42</v>
      </c>
      <c r="G902" s="77" t="s">
        <v>28526</v>
      </c>
      <c r="H902" s="78" t="s">
        <v>27960</v>
      </c>
      <c r="I902" s="78" t="s">
        <v>28407</v>
      </c>
      <c r="J902" s="78" t="s">
        <v>27929</v>
      </c>
      <c r="K902" s="42" t="s">
        <v>27929</v>
      </c>
      <c r="L902" s="79" t="s">
        <v>233</v>
      </c>
      <c r="M902" s="80" t="s">
        <v>28879</v>
      </c>
      <c r="N902" s="81" t="s">
        <v>233</v>
      </c>
      <c r="O902" s="81" t="s">
        <v>233</v>
      </c>
      <c r="P902" s="80" t="s">
        <v>27963</v>
      </c>
      <c r="Q902" s="36" t="s">
        <v>25485</v>
      </c>
      <c r="R902" s="36" t="s">
        <v>233</v>
      </c>
      <c r="S902" s="36" t="s">
        <v>233</v>
      </c>
      <c r="T902" s="36" t="s">
        <v>24981</v>
      </c>
      <c r="U902" s="36" t="s">
        <v>27964</v>
      </c>
      <c r="V902" s="121" t="str">
        <f t="shared" si="14"/>
        <v>Emgesa S.A. E.S.P</v>
      </c>
    </row>
    <row r="903" spans="1:22" x14ac:dyDescent="0.35">
      <c r="A903" s="111" t="s">
        <v>30431</v>
      </c>
      <c r="B903" s="37" t="s">
        <v>26121</v>
      </c>
      <c r="C903" s="40" t="s">
        <v>28886</v>
      </c>
      <c r="D903" s="38" t="s">
        <v>26159</v>
      </c>
      <c r="E903" s="42" t="s">
        <v>835</v>
      </c>
      <c r="F903" s="35" t="s">
        <v>42</v>
      </c>
      <c r="G903" s="77" t="s">
        <v>28526</v>
      </c>
      <c r="H903" s="78" t="s">
        <v>27960</v>
      </c>
      <c r="I903" s="78" t="s">
        <v>28407</v>
      </c>
      <c r="J903" s="78" t="s">
        <v>27929</v>
      </c>
      <c r="K903" s="42" t="s">
        <v>27929</v>
      </c>
      <c r="L903" s="79" t="s">
        <v>233</v>
      </c>
      <c r="M903" s="80" t="s">
        <v>28879</v>
      </c>
      <c r="N903" s="81" t="s">
        <v>233</v>
      </c>
      <c r="O903" s="81" t="s">
        <v>233</v>
      </c>
      <c r="P903" s="80" t="s">
        <v>27963</v>
      </c>
      <c r="Q903" s="36" t="s">
        <v>25485</v>
      </c>
      <c r="R903" s="36" t="s">
        <v>233</v>
      </c>
      <c r="S903" s="36" t="s">
        <v>233</v>
      </c>
      <c r="T903" s="36" t="s">
        <v>24981</v>
      </c>
      <c r="U903" s="36" t="s">
        <v>27964</v>
      </c>
      <c r="V903" s="121" t="str">
        <f t="shared" si="14"/>
        <v>Compañía de Electricidad de Estado de Bahía</v>
      </c>
    </row>
    <row r="904" spans="1:22" x14ac:dyDescent="0.35">
      <c r="A904" s="111" t="s">
        <v>30431</v>
      </c>
      <c r="B904" s="37" t="s">
        <v>26122</v>
      </c>
      <c r="C904" s="40" t="s">
        <v>28887</v>
      </c>
      <c r="D904" s="38" t="s">
        <v>26161</v>
      </c>
      <c r="E904" s="42" t="s">
        <v>835</v>
      </c>
      <c r="F904" s="35" t="s">
        <v>42</v>
      </c>
      <c r="G904" s="77" t="s">
        <v>28526</v>
      </c>
      <c r="H904" s="78" t="s">
        <v>27960</v>
      </c>
      <c r="I904" s="78" t="s">
        <v>28407</v>
      </c>
      <c r="J904" s="78" t="s">
        <v>27929</v>
      </c>
      <c r="K904" s="42" t="s">
        <v>27929</v>
      </c>
      <c r="L904" s="79" t="s">
        <v>233</v>
      </c>
      <c r="M904" s="80" t="s">
        <v>28879</v>
      </c>
      <c r="N904" s="81" t="s">
        <v>233</v>
      </c>
      <c r="O904" s="81" t="s">
        <v>233</v>
      </c>
      <c r="P904" s="80" t="s">
        <v>27963</v>
      </c>
      <c r="Q904" s="36" t="s">
        <v>25485</v>
      </c>
      <c r="R904" s="36" t="s">
        <v>233</v>
      </c>
      <c r="S904" s="36" t="s">
        <v>233</v>
      </c>
      <c r="T904" s="36" t="s">
        <v>24981</v>
      </c>
      <c r="U904" s="36" t="s">
        <v>28360</v>
      </c>
      <c r="V904" s="121" t="str">
        <f t="shared" si="14"/>
        <v>Merry Lynch &amp; Co</v>
      </c>
    </row>
    <row r="905" spans="1:22" x14ac:dyDescent="0.35">
      <c r="A905" s="111" t="s">
        <v>30431</v>
      </c>
      <c r="B905" s="37" t="s">
        <v>26123</v>
      </c>
      <c r="C905" s="40" t="s">
        <v>28888</v>
      </c>
      <c r="D905" s="38" t="s">
        <v>26163</v>
      </c>
      <c r="E905" s="42" t="s">
        <v>888</v>
      </c>
      <c r="F905" s="35" t="s">
        <v>42</v>
      </c>
      <c r="G905" s="77" t="s">
        <v>28526</v>
      </c>
      <c r="H905" s="78" t="s">
        <v>27960</v>
      </c>
      <c r="I905" s="78" t="s">
        <v>28407</v>
      </c>
      <c r="J905" s="78" t="s">
        <v>27929</v>
      </c>
      <c r="K905" s="42" t="s">
        <v>27929</v>
      </c>
      <c r="L905" s="79" t="s">
        <v>233</v>
      </c>
      <c r="M905" s="80" t="s">
        <v>28879</v>
      </c>
      <c r="N905" s="81" t="s">
        <v>233</v>
      </c>
      <c r="O905" s="81" t="s">
        <v>233</v>
      </c>
      <c r="P905" s="80" t="s">
        <v>27963</v>
      </c>
      <c r="Q905" s="36" t="s">
        <v>25485</v>
      </c>
      <c r="R905" s="36" t="s">
        <v>233</v>
      </c>
      <c r="S905" s="36" t="s">
        <v>233</v>
      </c>
      <c r="T905" s="36" t="s">
        <v>24981</v>
      </c>
      <c r="U905" s="36" t="s">
        <v>28360</v>
      </c>
      <c r="V905" s="121" t="str">
        <f t="shared" si="14"/>
        <v>JP Morgan Chase &amp; Co</v>
      </c>
    </row>
    <row r="906" spans="1:22" x14ac:dyDescent="0.35">
      <c r="A906" s="111" t="s">
        <v>30431</v>
      </c>
      <c r="B906" s="37" t="s">
        <v>26124</v>
      </c>
      <c r="C906" s="40" t="s">
        <v>28889</v>
      </c>
      <c r="D906" s="38" t="s">
        <v>26165</v>
      </c>
      <c r="E906" s="42" t="s">
        <v>835</v>
      </c>
      <c r="F906" s="35" t="s">
        <v>42</v>
      </c>
      <c r="G906" s="77" t="s">
        <v>28526</v>
      </c>
      <c r="H906" s="78" t="s">
        <v>27960</v>
      </c>
      <c r="I906" s="78" t="s">
        <v>28407</v>
      </c>
      <c r="J906" s="78" t="s">
        <v>27929</v>
      </c>
      <c r="K906" s="42" t="s">
        <v>27929</v>
      </c>
      <c r="L906" s="79" t="s">
        <v>233</v>
      </c>
      <c r="M906" s="80" t="s">
        <v>28879</v>
      </c>
      <c r="N906" s="81" t="s">
        <v>233</v>
      </c>
      <c r="O906" s="81" t="s">
        <v>233</v>
      </c>
      <c r="P906" s="80" t="s">
        <v>27963</v>
      </c>
      <c r="Q906" s="36" t="s">
        <v>25485</v>
      </c>
      <c r="R906" s="36" t="s">
        <v>233</v>
      </c>
      <c r="S906" s="36" t="s">
        <v>233</v>
      </c>
      <c r="T906" s="36" t="s">
        <v>24981</v>
      </c>
      <c r="U906" s="36" t="s">
        <v>28360</v>
      </c>
      <c r="V906" s="121" t="str">
        <f t="shared" si="14"/>
        <v>Morgan Stanley</v>
      </c>
    </row>
    <row r="907" spans="1:22" x14ac:dyDescent="0.35">
      <c r="A907" s="111" t="s">
        <v>30431</v>
      </c>
      <c r="B907" s="37" t="s">
        <v>26125</v>
      </c>
      <c r="C907" s="40" t="s">
        <v>28890</v>
      </c>
      <c r="D907" s="38" t="s">
        <v>26167</v>
      </c>
      <c r="E907" s="42" t="s">
        <v>842</v>
      </c>
      <c r="F907" s="35" t="s">
        <v>42</v>
      </c>
      <c r="G907" s="77" t="s">
        <v>28526</v>
      </c>
      <c r="H907" s="78" t="s">
        <v>27960</v>
      </c>
      <c r="I907" s="78" t="s">
        <v>28407</v>
      </c>
      <c r="J907" s="78" t="s">
        <v>27929</v>
      </c>
      <c r="K907" s="42" t="s">
        <v>27929</v>
      </c>
      <c r="L907" s="79" t="s">
        <v>233</v>
      </c>
      <c r="M907" s="80" t="s">
        <v>28879</v>
      </c>
      <c r="N907" s="81" t="s">
        <v>233</v>
      </c>
      <c r="O907" s="81" t="s">
        <v>233</v>
      </c>
      <c r="P907" s="80" t="s">
        <v>27963</v>
      </c>
      <c r="Q907" s="36" t="s">
        <v>25485</v>
      </c>
      <c r="R907" s="36" t="s">
        <v>233</v>
      </c>
      <c r="S907" s="36" t="s">
        <v>233</v>
      </c>
      <c r="T907" s="36" t="s">
        <v>24981</v>
      </c>
      <c r="U907" s="36" t="s">
        <v>28360</v>
      </c>
      <c r="V907" s="121" t="str">
        <f t="shared" si="14"/>
        <v>Banco Santander de Chile</v>
      </c>
    </row>
    <row r="908" spans="1:22" x14ac:dyDescent="0.35">
      <c r="A908" s="111" t="s">
        <v>30431</v>
      </c>
      <c r="B908" s="37" t="s">
        <v>26126</v>
      </c>
      <c r="C908" s="40" t="s">
        <v>28891</v>
      </c>
      <c r="D908" s="38" t="s">
        <v>26169</v>
      </c>
      <c r="E908" s="42" t="s">
        <v>835</v>
      </c>
      <c r="F908" s="35" t="s">
        <v>42</v>
      </c>
      <c r="G908" s="77" t="s">
        <v>28526</v>
      </c>
      <c r="H908" s="78" t="s">
        <v>27960</v>
      </c>
      <c r="I908" s="78" t="s">
        <v>28407</v>
      </c>
      <c r="J908" s="78" t="s">
        <v>27929</v>
      </c>
      <c r="K908" s="42" t="s">
        <v>27929</v>
      </c>
      <c r="L908" s="79" t="s">
        <v>233</v>
      </c>
      <c r="M908" s="80" t="s">
        <v>28879</v>
      </c>
      <c r="N908" s="81" t="s">
        <v>233</v>
      </c>
      <c r="O908" s="81" t="s">
        <v>233</v>
      </c>
      <c r="P908" s="80" t="s">
        <v>27963</v>
      </c>
      <c r="Q908" s="36" t="s">
        <v>25485</v>
      </c>
      <c r="R908" s="36" t="s">
        <v>233</v>
      </c>
      <c r="S908" s="36" t="s">
        <v>233</v>
      </c>
      <c r="T908" s="36" t="s">
        <v>24981</v>
      </c>
      <c r="U908" s="36" t="s">
        <v>28360</v>
      </c>
      <c r="V908" s="121" t="str">
        <f t="shared" si="14"/>
        <v>Santander Brasil</v>
      </c>
    </row>
    <row r="909" spans="1:22" x14ac:dyDescent="0.35">
      <c r="A909" s="111" t="s">
        <v>30431</v>
      </c>
      <c r="B909" s="37" t="s">
        <v>26127</v>
      </c>
      <c r="C909" s="40" t="s">
        <v>28892</v>
      </c>
      <c r="D909" s="38" t="s">
        <v>26169</v>
      </c>
      <c r="E909" s="42" t="s">
        <v>835</v>
      </c>
      <c r="F909" s="35" t="s">
        <v>42</v>
      </c>
      <c r="G909" s="77" t="s">
        <v>28526</v>
      </c>
      <c r="H909" s="78" t="s">
        <v>27960</v>
      </c>
      <c r="I909" s="78" t="s">
        <v>28407</v>
      </c>
      <c r="J909" s="78" t="s">
        <v>27929</v>
      </c>
      <c r="K909" s="42" t="s">
        <v>27929</v>
      </c>
      <c r="L909" s="79" t="s">
        <v>233</v>
      </c>
      <c r="M909" s="80" t="s">
        <v>28879</v>
      </c>
      <c r="N909" s="81" t="s">
        <v>233</v>
      </c>
      <c r="O909" s="81" t="s">
        <v>233</v>
      </c>
      <c r="P909" s="80" t="s">
        <v>27963</v>
      </c>
      <c r="Q909" s="36" t="s">
        <v>25485</v>
      </c>
      <c r="R909" s="36" t="s">
        <v>233</v>
      </c>
      <c r="S909" s="36" t="s">
        <v>233</v>
      </c>
      <c r="T909" s="36" t="s">
        <v>24981</v>
      </c>
      <c r="U909" s="36" t="s">
        <v>28360</v>
      </c>
      <c r="V909" s="121" t="str">
        <f t="shared" si="14"/>
        <v>Santander Brasil</v>
      </c>
    </row>
    <row r="910" spans="1:22" x14ac:dyDescent="0.35">
      <c r="A910" s="111" t="s">
        <v>30843</v>
      </c>
      <c r="B910" s="37" t="s">
        <v>26128</v>
      </c>
      <c r="C910" s="40" t="s">
        <v>28893</v>
      </c>
      <c r="D910" s="38" t="s">
        <v>26172</v>
      </c>
      <c r="E910" s="42" t="s">
        <v>893</v>
      </c>
      <c r="F910" s="35" t="s">
        <v>42</v>
      </c>
      <c r="G910" s="77" t="s">
        <v>28526</v>
      </c>
      <c r="H910" s="78" t="s">
        <v>27960</v>
      </c>
      <c r="I910" s="78" t="s">
        <v>28407</v>
      </c>
      <c r="J910" s="78" t="s">
        <v>27929</v>
      </c>
      <c r="K910" s="42" t="s">
        <v>27929</v>
      </c>
      <c r="L910" s="79" t="s">
        <v>233</v>
      </c>
      <c r="M910" s="80" t="s">
        <v>28879</v>
      </c>
      <c r="N910" s="81" t="s">
        <v>233</v>
      </c>
      <c r="O910" s="81" t="s">
        <v>233</v>
      </c>
      <c r="P910" s="80" t="s">
        <v>27963</v>
      </c>
      <c r="Q910" s="36" t="s">
        <v>25485</v>
      </c>
      <c r="R910" s="36" t="s">
        <v>233</v>
      </c>
      <c r="S910" s="36" t="s">
        <v>233</v>
      </c>
      <c r="T910" s="36" t="s">
        <v>24981</v>
      </c>
      <c r="U910" s="36" t="s">
        <v>28360</v>
      </c>
      <c r="V910" s="121" t="str">
        <f t="shared" si="14"/>
        <v>Export-Import Bank of Korea</v>
      </c>
    </row>
    <row r="911" spans="1:22" x14ac:dyDescent="0.35">
      <c r="A911" s="111" t="s">
        <v>30844</v>
      </c>
      <c r="B911" s="37" t="s">
        <v>26129</v>
      </c>
      <c r="C911" s="40" t="s">
        <v>28894</v>
      </c>
      <c r="D911" s="38" t="s">
        <v>20816</v>
      </c>
      <c r="E911" s="42" t="s">
        <v>850</v>
      </c>
      <c r="F911" s="35" t="s">
        <v>42</v>
      </c>
      <c r="G911" s="77" t="s">
        <v>28526</v>
      </c>
      <c r="H911" s="78" t="s">
        <v>27960</v>
      </c>
      <c r="I911" s="78" t="s">
        <v>28407</v>
      </c>
      <c r="J911" s="78" t="s">
        <v>27929</v>
      </c>
      <c r="K911" s="42" t="s">
        <v>27929</v>
      </c>
      <c r="L911" s="79" t="s">
        <v>233</v>
      </c>
      <c r="M911" s="80" t="s">
        <v>28879</v>
      </c>
      <c r="N911" s="81" t="s">
        <v>233</v>
      </c>
      <c r="O911" s="81" t="s">
        <v>233</v>
      </c>
      <c r="P911" s="80" t="s">
        <v>27963</v>
      </c>
      <c r="Q911" s="36" t="s">
        <v>25485</v>
      </c>
      <c r="R911" s="36"/>
      <c r="S911" s="36"/>
      <c r="T911" s="36" t="s">
        <v>24981</v>
      </c>
      <c r="U911" s="36" t="s">
        <v>28360</v>
      </c>
      <c r="V911" s="121" t="str">
        <f t="shared" si="14"/>
        <v>Banco Davivienda S.A.</v>
      </c>
    </row>
    <row r="912" spans="1:22" x14ac:dyDescent="0.35">
      <c r="A912" s="111" t="s">
        <v>30431</v>
      </c>
      <c r="B912" s="37" t="s">
        <v>26130</v>
      </c>
      <c r="C912" s="40" t="s">
        <v>28895</v>
      </c>
      <c r="D912" s="38" t="s">
        <v>25606</v>
      </c>
      <c r="E912" s="42" t="s">
        <v>850</v>
      </c>
      <c r="F912" s="35" t="s">
        <v>42</v>
      </c>
      <c r="G912" s="77" t="s">
        <v>28526</v>
      </c>
      <c r="H912" s="78" t="s">
        <v>27960</v>
      </c>
      <c r="I912" s="78" t="s">
        <v>28407</v>
      </c>
      <c r="J912" s="78" t="s">
        <v>27929</v>
      </c>
      <c r="K912" s="42" t="s">
        <v>27929</v>
      </c>
      <c r="L912" s="79" t="s">
        <v>233</v>
      </c>
      <c r="M912" s="80" t="s">
        <v>28879</v>
      </c>
      <c r="N912" s="81" t="s">
        <v>233</v>
      </c>
      <c r="O912" s="81" t="s">
        <v>233</v>
      </c>
      <c r="P912" s="80" t="s">
        <v>27963</v>
      </c>
      <c r="Q912" s="36" t="s">
        <v>25485</v>
      </c>
      <c r="R912" s="36" t="s">
        <v>233</v>
      </c>
      <c r="S912" s="36" t="s">
        <v>233</v>
      </c>
      <c r="T912" s="36" t="s">
        <v>24981</v>
      </c>
      <c r="U912" s="36" t="s">
        <v>28360</v>
      </c>
      <c r="V912" s="121" t="str">
        <f t="shared" si="14"/>
        <v>Banco BTG Pactual S.A.</v>
      </c>
    </row>
    <row r="913" spans="1:22" x14ac:dyDescent="0.35">
      <c r="A913" s="111" t="s">
        <v>30431</v>
      </c>
      <c r="B913" s="37" t="s">
        <v>26131</v>
      </c>
      <c r="C913" s="40" t="s">
        <v>28896</v>
      </c>
      <c r="D913" s="38" t="s">
        <v>26176</v>
      </c>
      <c r="E913" s="42" t="s">
        <v>893</v>
      </c>
      <c r="F913" s="35" t="s">
        <v>42</v>
      </c>
      <c r="G913" s="77" t="s">
        <v>28526</v>
      </c>
      <c r="H913" s="78" t="s">
        <v>27960</v>
      </c>
      <c r="I913" s="78" t="s">
        <v>28407</v>
      </c>
      <c r="J913" s="78" t="s">
        <v>27929</v>
      </c>
      <c r="K913" s="42" t="s">
        <v>27929</v>
      </c>
      <c r="L913" s="79" t="s">
        <v>233</v>
      </c>
      <c r="M913" s="80" t="s">
        <v>28879</v>
      </c>
      <c r="N913" s="81" t="s">
        <v>233</v>
      </c>
      <c r="O913" s="81" t="s">
        <v>233</v>
      </c>
      <c r="P913" s="80" t="s">
        <v>27963</v>
      </c>
      <c r="Q913" s="36" t="s">
        <v>25485</v>
      </c>
      <c r="R913" s="36" t="s">
        <v>233</v>
      </c>
      <c r="S913" s="36" t="s">
        <v>233</v>
      </c>
      <c r="T913" s="36" t="s">
        <v>24981</v>
      </c>
      <c r="U913" s="36" t="s">
        <v>28897</v>
      </c>
      <c r="V913" s="121" t="str">
        <f t="shared" si="14"/>
        <v xml:space="preserve">Deutsche Bank, London Branch - Perú </v>
      </c>
    </row>
    <row r="914" spans="1:22" x14ac:dyDescent="0.35">
      <c r="A914" s="111" t="s">
        <v>30431</v>
      </c>
      <c r="B914" s="37" t="s">
        <v>26132</v>
      </c>
      <c r="C914" s="40" t="s">
        <v>28898</v>
      </c>
      <c r="D914" s="38" t="s">
        <v>26178</v>
      </c>
      <c r="E914" s="42" t="s">
        <v>893</v>
      </c>
      <c r="F914" s="35" t="s">
        <v>42</v>
      </c>
      <c r="G914" s="77" t="s">
        <v>28526</v>
      </c>
      <c r="H914" s="78" t="s">
        <v>27960</v>
      </c>
      <c r="I914" s="78" t="s">
        <v>28407</v>
      </c>
      <c r="J914" s="78" t="s">
        <v>27929</v>
      </c>
      <c r="K914" s="42" t="s">
        <v>27929</v>
      </c>
      <c r="L914" s="79" t="s">
        <v>233</v>
      </c>
      <c r="M914" s="80" t="s">
        <v>28879</v>
      </c>
      <c r="N914" s="81" t="s">
        <v>233</v>
      </c>
      <c r="O914" s="81" t="s">
        <v>233</v>
      </c>
      <c r="P914" s="80" t="s">
        <v>27963</v>
      </c>
      <c r="Q914" s="36" t="s">
        <v>25485</v>
      </c>
      <c r="R914" s="36" t="s">
        <v>233</v>
      </c>
      <c r="S914" s="36" t="s">
        <v>233</v>
      </c>
      <c r="T914" s="36" t="s">
        <v>24981</v>
      </c>
      <c r="U914" s="36" t="s">
        <v>28897</v>
      </c>
      <c r="V914" s="121" t="str">
        <f t="shared" si="14"/>
        <v>JP Morgan Chase &amp; Co - Perú</v>
      </c>
    </row>
    <row r="915" spans="1:22" x14ac:dyDescent="0.35">
      <c r="A915" s="111" t="s">
        <v>30431</v>
      </c>
      <c r="B915" s="37" t="s">
        <v>26133</v>
      </c>
      <c r="C915" s="40" t="s">
        <v>28899</v>
      </c>
      <c r="D915" s="38" t="s">
        <v>26176</v>
      </c>
      <c r="E915" s="42" t="s">
        <v>835</v>
      </c>
      <c r="F915" s="35" t="s">
        <v>42</v>
      </c>
      <c r="G915" s="77" t="s">
        <v>28526</v>
      </c>
      <c r="H915" s="78" t="s">
        <v>27960</v>
      </c>
      <c r="I915" s="78" t="s">
        <v>28407</v>
      </c>
      <c r="J915" s="78" t="s">
        <v>27929</v>
      </c>
      <c r="K915" s="42" t="s">
        <v>27929</v>
      </c>
      <c r="L915" s="79" t="s">
        <v>233</v>
      </c>
      <c r="M915" s="80" t="s">
        <v>28879</v>
      </c>
      <c r="N915" s="81" t="s">
        <v>233</v>
      </c>
      <c r="O915" s="81" t="s">
        <v>233</v>
      </c>
      <c r="P915" s="80" t="s">
        <v>27963</v>
      </c>
      <c r="Q915" s="36" t="s">
        <v>25485</v>
      </c>
      <c r="R915" s="36" t="s">
        <v>233</v>
      </c>
      <c r="S915" s="36" t="s">
        <v>233</v>
      </c>
      <c r="T915" s="36" t="s">
        <v>24981</v>
      </c>
      <c r="U915" s="36" t="s">
        <v>28682</v>
      </c>
      <c r="V915" s="121" t="str">
        <f t="shared" si="14"/>
        <v xml:space="preserve">Deutsche Bank, London Branch - Perú </v>
      </c>
    </row>
    <row r="916" spans="1:22" x14ac:dyDescent="0.35">
      <c r="A916" s="111" t="s">
        <v>30431</v>
      </c>
      <c r="B916" s="37" t="s">
        <v>26134</v>
      </c>
      <c r="C916" s="40" t="s">
        <v>28900</v>
      </c>
      <c r="D916" s="38" t="s">
        <v>26181</v>
      </c>
      <c r="E916" s="42" t="s">
        <v>893</v>
      </c>
      <c r="F916" s="35" t="s">
        <v>42</v>
      </c>
      <c r="G916" s="77" t="s">
        <v>28526</v>
      </c>
      <c r="H916" s="78" t="s">
        <v>27960</v>
      </c>
      <c r="I916" s="78" t="s">
        <v>28407</v>
      </c>
      <c r="J916" s="78" t="s">
        <v>27929</v>
      </c>
      <c r="K916" s="42" t="s">
        <v>27929</v>
      </c>
      <c r="L916" s="79" t="s">
        <v>233</v>
      </c>
      <c r="M916" s="80" t="s">
        <v>28879</v>
      </c>
      <c r="N916" s="81" t="s">
        <v>233</v>
      </c>
      <c r="O916" s="81" t="s">
        <v>233</v>
      </c>
      <c r="P916" s="80" t="s">
        <v>27963</v>
      </c>
      <c r="Q916" s="36" t="s">
        <v>25485</v>
      </c>
      <c r="R916" s="36" t="s">
        <v>233</v>
      </c>
      <c r="S916" s="36" t="s">
        <v>233</v>
      </c>
      <c r="T916" s="36" t="s">
        <v>24981</v>
      </c>
      <c r="U916" s="36" t="s">
        <v>28901</v>
      </c>
      <c r="V916" s="121" t="str">
        <f t="shared" si="14"/>
        <v>Banco Interamericano de Desarrollo</v>
      </c>
    </row>
    <row r="917" spans="1:22" x14ac:dyDescent="0.35">
      <c r="A917" s="111" t="s">
        <v>30845</v>
      </c>
      <c r="B917" s="37" t="s">
        <v>26135</v>
      </c>
      <c r="C917" s="40" t="s">
        <v>28902</v>
      </c>
      <c r="D917" s="38" t="s">
        <v>970</v>
      </c>
      <c r="E917" s="42" t="s">
        <v>850</v>
      </c>
      <c r="F917" s="35" t="s">
        <v>42</v>
      </c>
      <c r="G917" s="77" t="s">
        <v>28526</v>
      </c>
      <c r="H917" s="78" t="s">
        <v>27960</v>
      </c>
      <c r="I917" s="78" t="s">
        <v>28407</v>
      </c>
      <c r="J917" s="78" t="s">
        <v>27929</v>
      </c>
      <c r="K917" s="42" t="s">
        <v>27929</v>
      </c>
      <c r="L917" s="79" t="s">
        <v>233</v>
      </c>
      <c r="M917" s="80" t="s">
        <v>28879</v>
      </c>
      <c r="N917" s="81" t="s">
        <v>233</v>
      </c>
      <c r="O917" s="81" t="s">
        <v>233</v>
      </c>
      <c r="P917" s="80" t="s">
        <v>27963</v>
      </c>
      <c r="Q917" s="36" t="s">
        <v>25485</v>
      </c>
      <c r="R917" s="36" t="s">
        <v>233</v>
      </c>
      <c r="S917" s="36" t="s">
        <v>233</v>
      </c>
      <c r="T917" s="36" t="s">
        <v>24981</v>
      </c>
      <c r="U917" s="36" t="s">
        <v>27964</v>
      </c>
      <c r="V917" s="121" t="str">
        <f t="shared" si="14"/>
        <v>Emp. Públicas Medellin</v>
      </c>
    </row>
    <row r="918" spans="1:22" x14ac:dyDescent="0.35">
      <c r="A918" s="111" t="s">
        <v>30846</v>
      </c>
      <c r="B918" s="37" t="s">
        <v>26136</v>
      </c>
      <c r="C918" s="40" t="s">
        <v>28903</v>
      </c>
      <c r="D918" s="38" t="s">
        <v>25701</v>
      </c>
      <c r="E918" s="42" t="s">
        <v>835</v>
      </c>
      <c r="F918" s="35" t="s">
        <v>42</v>
      </c>
      <c r="G918" s="77" t="s">
        <v>28526</v>
      </c>
      <c r="H918" s="78" t="s">
        <v>27937</v>
      </c>
      <c r="I918" s="78" t="s">
        <v>164</v>
      </c>
      <c r="J918" s="86" t="s">
        <v>27929</v>
      </c>
      <c r="K918" s="94" t="s">
        <v>27929</v>
      </c>
      <c r="L918" s="79" t="s">
        <v>28904</v>
      </c>
      <c r="M918" s="80" t="s">
        <v>28904</v>
      </c>
      <c r="N918" s="81" t="s">
        <v>233</v>
      </c>
      <c r="O918" s="81" t="s">
        <v>233</v>
      </c>
      <c r="P918" s="80" t="s">
        <v>28528</v>
      </c>
      <c r="Q918" s="36" t="s">
        <v>24973</v>
      </c>
      <c r="R918" s="36" t="s">
        <v>233</v>
      </c>
      <c r="S918" s="36" t="s">
        <v>233</v>
      </c>
      <c r="T918" s="36" t="s">
        <v>24981</v>
      </c>
      <c r="U918" s="36" t="s">
        <v>28012</v>
      </c>
      <c r="V918" s="121" t="str">
        <f t="shared" si="14"/>
        <v>Gobierno de Brasil</v>
      </c>
    </row>
    <row r="919" spans="1:22" x14ac:dyDescent="0.35">
      <c r="A919" s="111" t="s">
        <v>30431</v>
      </c>
      <c r="B919" s="37" t="s">
        <v>26137</v>
      </c>
      <c r="C919" s="40" t="s">
        <v>28905</v>
      </c>
      <c r="D919" s="38" t="s">
        <v>25701</v>
      </c>
      <c r="E919" s="42" t="s">
        <v>835</v>
      </c>
      <c r="F919" s="35" t="s">
        <v>42</v>
      </c>
      <c r="G919" s="77" t="s">
        <v>28526</v>
      </c>
      <c r="H919" s="78" t="s">
        <v>27937</v>
      </c>
      <c r="I919" s="78" t="s">
        <v>164</v>
      </c>
      <c r="J919" s="86" t="s">
        <v>27929</v>
      </c>
      <c r="K919" s="94" t="s">
        <v>27929</v>
      </c>
      <c r="L919" s="79" t="s">
        <v>28904</v>
      </c>
      <c r="M919" s="80" t="s">
        <v>28904</v>
      </c>
      <c r="N919" s="81" t="s">
        <v>233</v>
      </c>
      <c r="O919" s="81" t="s">
        <v>233</v>
      </c>
      <c r="P919" s="80" t="s">
        <v>28528</v>
      </c>
      <c r="Q919" s="36" t="s">
        <v>24973</v>
      </c>
      <c r="R919" s="36" t="s">
        <v>233</v>
      </c>
      <c r="S919" s="36" t="s">
        <v>233</v>
      </c>
      <c r="T919" s="36" t="s">
        <v>24981</v>
      </c>
      <c r="U919" s="36" t="s">
        <v>28012</v>
      </c>
      <c r="V919" s="121" t="str">
        <f t="shared" si="14"/>
        <v>Gobierno de Brasil</v>
      </c>
    </row>
    <row r="920" spans="1:22" x14ac:dyDescent="0.35">
      <c r="A920" s="111" t="s">
        <v>264</v>
      </c>
      <c r="B920" s="37" t="s">
        <v>263</v>
      </c>
      <c r="C920" s="40" t="s">
        <v>28906</v>
      </c>
      <c r="D920" s="38" t="s">
        <v>25701</v>
      </c>
      <c r="E920" s="42" t="s">
        <v>835</v>
      </c>
      <c r="F920" s="35" t="s">
        <v>42</v>
      </c>
      <c r="G920" s="77" t="s">
        <v>28526</v>
      </c>
      <c r="H920" s="78" t="s">
        <v>27937</v>
      </c>
      <c r="I920" s="78" t="s">
        <v>164</v>
      </c>
      <c r="J920" s="86" t="s">
        <v>27929</v>
      </c>
      <c r="K920" s="94" t="s">
        <v>27929</v>
      </c>
      <c r="L920" s="79" t="s">
        <v>233</v>
      </c>
      <c r="M920" s="80" t="s">
        <v>28904</v>
      </c>
      <c r="N920" s="81" t="s">
        <v>233</v>
      </c>
      <c r="O920" s="81" t="s">
        <v>233</v>
      </c>
      <c r="P920" s="80" t="s">
        <v>28528</v>
      </c>
      <c r="Q920" s="36" t="s">
        <v>24973</v>
      </c>
      <c r="R920" s="36" t="s">
        <v>233</v>
      </c>
      <c r="S920" s="36" t="s">
        <v>233</v>
      </c>
      <c r="T920" s="36" t="s">
        <v>24981</v>
      </c>
      <c r="U920" s="36" t="s">
        <v>28012</v>
      </c>
      <c r="V920" s="121" t="str">
        <f t="shared" si="14"/>
        <v>Gobierno de Brasil</v>
      </c>
    </row>
    <row r="921" spans="1:22" x14ac:dyDescent="0.35">
      <c r="A921" s="111" t="s">
        <v>30847</v>
      </c>
      <c r="B921" s="37" t="s">
        <v>26138</v>
      </c>
      <c r="C921" s="40" t="s">
        <v>28907</v>
      </c>
      <c r="D921" s="38" t="s">
        <v>25701</v>
      </c>
      <c r="E921" s="42" t="s">
        <v>835</v>
      </c>
      <c r="F921" s="35" t="s">
        <v>42</v>
      </c>
      <c r="G921" s="77" t="s">
        <v>28526</v>
      </c>
      <c r="H921" s="78" t="s">
        <v>27937</v>
      </c>
      <c r="I921" s="78" t="s">
        <v>164</v>
      </c>
      <c r="J921" s="86" t="s">
        <v>27929</v>
      </c>
      <c r="K921" s="94" t="s">
        <v>27929</v>
      </c>
      <c r="L921" s="79" t="s">
        <v>233</v>
      </c>
      <c r="M921" s="80" t="s">
        <v>28904</v>
      </c>
      <c r="N921" s="81" t="s">
        <v>233</v>
      </c>
      <c r="O921" s="81" t="s">
        <v>233</v>
      </c>
      <c r="P921" s="80" t="s">
        <v>28528</v>
      </c>
      <c r="Q921" s="36" t="s">
        <v>24973</v>
      </c>
      <c r="R921" s="36"/>
      <c r="S921" s="36"/>
      <c r="T921" s="36" t="s">
        <v>24981</v>
      </c>
      <c r="U921" s="36" t="s">
        <v>28012</v>
      </c>
      <c r="V921" s="121" t="str">
        <f t="shared" si="14"/>
        <v>Gobierno de Brasil</v>
      </c>
    </row>
    <row r="922" spans="1:22" x14ac:dyDescent="0.35">
      <c r="A922" s="111" t="s">
        <v>30848</v>
      </c>
      <c r="B922" s="37" t="s">
        <v>26139</v>
      </c>
      <c r="C922" s="40" t="s">
        <v>28908</v>
      </c>
      <c r="D922" s="38" t="s">
        <v>25701</v>
      </c>
      <c r="E922" s="42" t="s">
        <v>835</v>
      </c>
      <c r="F922" s="35" t="s">
        <v>42</v>
      </c>
      <c r="G922" s="77" t="s">
        <v>28526</v>
      </c>
      <c r="H922" s="78" t="s">
        <v>27937</v>
      </c>
      <c r="I922" s="78" t="s">
        <v>164</v>
      </c>
      <c r="J922" s="86" t="s">
        <v>27929</v>
      </c>
      <c r="K922" s="94" t="s">
        <v>27929</v>
      </c>
      <c r="L922" s="79" t="s">
        <v>233</v>
      </c>
      <c r="M922" s="80" t="s">
        <v>28904</v>
      </c>
      <c r="N922" s="81" t="s">
        <v>233</v>
      </c>
      <c r="O922" s="81" t="s">
        <v>233</v>
      </c>
      <c r="P922" s="80" t="s">
        <v>28528</v>
      </c>
      <c r="Q922" s="36" t="s">
        <v>24973</v>
      </c>
      <c r="R922" s="36"/>
      <c r="S922" s="36"/>
      <c r="T922" s="36" t="s">
        <v>24981</v>
      </c>
      <c r="U922" s="36" t="s">
        <v>28012</v>
      </c>
      <c r="V922" s="121" t="str">
        <f t="shared" si="14"/>
        <v>Gobierno de Brasil</v>
      </c>
    </row>
    <row r="923" spans="1:22" x14ac:dyDescent="0.35">
      <c r="A923" s="111" t="s">
        <v>266</v>
      </c>
      <c r="B923" s="37" t="s">
        <v>265</v>
      </c>
      <c r="C923" s="40" t="s">
        <v>28909</v>
      </c>
      <c r="D923" s="38" t="s">
        <v>25701</v>
      </c>
      <c r="E923" s="42" t="s">
        <v>835</v>
      </c>
      <c r="F923" s="35" t="s">
        <v>42</v>
      </c>
      <c r="G923" s="77" t="s">
        <v>28526</v>
      </c>
      <c r="H923" s="78" t="s">
        <v>27937</v>
      </c>
      <c r="I923" s="78" t="s">
        <v>164</v>
      </c>
      <c r="J923" s="86" t="s">
        <v>27929</v>
      </c>
      <c r="K923" s="94" t="s">
        <v>27929</v>
      </c>
      <c r="L923" s="79" t="s">
        <v>233</v>
      </c>
      <c r="M923" s="80" t="s">
        <v>28904</v>
      </c>
      <c r="N923" s="81" t="s">
        <v>233</v>
      </c>
      <c r="O923" s="81">
        <v>1</v>
      </c>
      <c r="P923" s="80" t="s">
        <v>28528</v>
      </c>
      <c r="Q923" s="36" t="s">
        <v>24973</v>
      </c>
      <c r="R923" s="36"/>
      <c r="S923" s="36"/>
      <c r="T923" s="36" t="s">
        <v>24981</v>
      </c>
      <c r="U923" s="36" t="s">
        <v>28012</v>
      </c>
      <c r="V923" s="121" t="str">
        <f t="shared" si="14"/>
        <v>Gobierno de Brasil</v>
      </c>
    </row>
    <row r="924" spans="1:22" x14ac:dyDescent="0.35">
      <c r="A924" s="111" t="s">
        <v>30849</v>
      </c>
      <c r="B924" s="37" t="s">
        <v>26141</v>
      </c>
      <c r="C924" s="40" t="s">
        <v>28910</v>
      </c>
      <c r="D924" s="38" t="s">
        <v>25701</v>
      </c>
      <c r="E924" s="42" t="s">
        <v>835</v>
      </c>
      <c r="F924" s="35" t="s">
        <v>42</v>
      </c>
      <c r="G924" s="77" t="s">
        <v>28526</v>
      </c>
      <c r="H924" s="78" t="s">
        <v>27937</v>
      </c>
      <c r="I924" s="78" t="s">
        <v>164</v>
      </c>
      <c r="J924" s="86" t="s">
        <v>27929</v>
      </c>
      <c r="K924" s="94" t="s">
        <v>27929</v>
      </c>
      <c r="L924" s="79" t="s">
        <v>233</v>
      </c>
      <c r="M924" s="80" t="s">
        <v>28904</v>
      </c>
      <c r="N924" s="81" t="s">
        <v>233</v>
      </c>
      <c r="O924" s="81" t="s">
        <v>233</v>
      </c>
      <c r="P924" s="80" t="s">
        <v>28528</v>
      </c>
      <c r="Q924" s="36" t="s">
        <v>24973</v>
      </c>
      <c r="R924" s="36"/>
      <c r="S924" s="36"/>
      <c r="T924" s="36" t="s">
        <v>24981</v>
      </c>
      <c r="U924" s="36" t="s">
        <v>28012</v>
      </c>
      <c r="V924" s="121" t="str">
        <f t="shared" si="14"/>
        <v>Gobierno de Brasil</v>
      </c>
    </row>
    <row r="925" spans="1:22" x14ac:dyDescent="0.35">
      <c r="A925" s="111" t="s">
        <v>30850</v>
      </c>
      <c r="B925" s="37" t="s">
        <v>26142</v>
      </c>
      <c r="C925" s="40" t="s">
        <v>28911</v>
      </c>
      <c r="D925" s="38" t="s">
        <v>25701</v>
      </c>
      <c r="E925" s="42" t="s">
        <v>835</v>
      </c>
      <c r="F925" s="35" t="s">
        <v>42</v>
      </c>
      <c r="G925" s="77" t="s">
        <v>28526</v>
      </c>
      <c r="H925" s="78" t="s">
        <v>27937</v>
      </c>
      <c r="I925" s="78" t="s">
        <v>164</v>
      </c>
      <c r="J925" s="86" t="s">
        <v>27929</v>
      </c>
      <c r="K925" s="94" t="s">
        <v>27929</v>
      </c>
      <c r="L925" s="79" t="s">
        <v>233</v>
      </c>
      <c r="M925" s="80" t="s">
        <v>28904</v>
      </c>
      <c r="N925" s="81" t="s">
        <v>233</v>
      </c>
      <c r="O925" s="81" t="s">
        <v>233</v>
      </c>
      <c r="P925" s="80" t="s">
        <v>28528</v>
      </c>
      <c r="Q925" s="36" t="s">
        <v>24973</v>
      </c>
      <c r="R925" s="36"/>
      <c r="S925" s="36"/>
      <c r="T925" s="36" t="s">
        <v>24981</v>
      </c>
      <c r="U925" s="36" t="s">
        <v>28012</v>
      </c>
      <c r="V925" s="121" t="str">
        <f t="shared" si="14"/>
        <v>Gobierno de Brasil</v>
      </c>
    </row>
    <row r="926" spans="1:22" x14ac:dyDescent="0.35">
      <c r="A926" s="111" t="s">
        <v>24901</v>
      </c>
      <c r="B926" s="37" t="s">
        <v>24900</v>
      </c>
      <c r="C926" s="40" t="s">
        <v>28912</v>
      </c>
      <c r="D926" s="38" t="s">
        <v>25701</v>
      </c>
      <c r="E926" s="42" t="s">
        <v>835</v>
      </c>
      <c r="F926" s="35" t="s">
        <v>42</v>
      </c>
      <c r="G926" s="77" t="s">
        <v>28526</v>
      </c>
      <c r="H926" s="78" t="s">
        <v>27937</v>
      </c>
      <c r="I926" s="78" t="s">
        <v>164</v>
      </c>
      <c r="J926" s="86" t="s">
        <v>27929</v>
      </c>
      <c r="K926" s="94" t="s">
        <v>27929</v>
      </c>
      <c r="L926" s="79" t="s">
        <v>233</v>
      </c>
      <c r="M926" s="80" t="s">
        <v>28904</v>
      </c>
      <c r="N926" s="81" t="s">
        <v>233</v>
      </c>
      <c r="O926" s="81">
        <v>1</v>
      </c>
      <c r="P926" s="80" t="s">
        <v>28528</v>
      </c>
      <c r="Q926" s="36" t="s">
        <v>24973</v>
      </c>
      <c r="R926" s="36"/>
      <c r="S926" s="36"/>
      <c r="T926" s="36" t="s">
        <v>24981</v>
      </c>
      <c r="U926" s="36" t="s">
        <v>28012</v>
      </c>
      <c r="V926" s="121" t="str">
        <f t="shared" si="14"/>
        <v>Gobierno de Brasil</v>
      </c>
    </row>
    <row r="927" spans="1:22" x14ac:dyDescent="0.35">
      <c r="A927" s="111" t="s">
        <v>30851</v>
      </c>
      <c r="B927" s="37" t="s">
        <v>26144</v>
      </c>
      <c r="C927" s="40" t="s">
        <v>28913</v>
      </c>
      <c r="D927" s="38" t="s">
        <v>25701</v>
      </c>
      <c r="E927" s="42" t="s">
        <v>835</v>
      </c>
      <c r="F927" s="35" t="s">
        <v>42</v>
      </c>
      <c r="G927" s="77" t="s">
        <v>28526</v>
      </c>
      <c r="H927" s="78" t="s">
        <v>27937</v>
      </c>
      <c r="I927" s="78" t="s">
        <v>164</v>
      </c>
      <c r="J927" s="86" t="s">
        <v>27929</v>
      </c>
      <c r="K927" s="94" t="s">
        <v>27929</v>
      </c>
      <c r="L927" s="79" t="s">
        <v>233</v>
      </c>
      <c r="M927" s="80" t="s">
        <v>28904</v>
      </c>
      <c r="N927" s="81" t="s">
        <v>233</v>
      </c>
      <c r="O927" s="81" t="s">
        <v>233</v>
      </c>
      <c r="P927" s="80" t="s">
        <v>28528</v>
      </c>
      <c r="Q927" s="36" t="s">
        <v>24973</v>
      </c>
      <c r="R927" s="36"/>
      <c r="S927" s="36"/>
      <c r="T927" s="36" t="s">
        <v>24981</v>
      </c>
      <c r="U927" s="36" t="s">
        <v>28012</v>
      </c>
      <c r="V927" s="121" t="str">
        <f t="shared" si="14"/>
        <v>Gobierno de Brasil</v>
      </c>
    </row>
    <row r="928" spans="1:22" x14ac:dyDescent="0.35">
      <c r="A928" s="111" t="s">
        <v>30852</v>
      </c>
      <c r="B928" s="37" t="s">
        <v>26146</v>
      </c>
      <c r="C928" s="40" t="s">
        <v>28914</v>
      </c>
      <c r="D928" s="38" t="s">
        <v>25701</v>
      </c>
      <c r="E928" s="42" t="s">
        <v>835</v>
      </c>
      <c r="F928" s="35" t="s">
        <v>42</v>
      </c>
      <c r="G928" s="77" t="s">
        <v>28526</v>
      </c>
      <c r="H928" s="78" t="s">
        <v>27937</v>
      </c>
      <c r="I928" s="78" t="s">
        <v>164</v>
      </c>
      <c r="J928" s="78" t="s">
        <v>27929</v>
      </c>
      <c r="K928" s="42" t="s">
        <v>27929</v>
      </c>
      <c r="L928" s="79" t="s">
        <v>233</v>
      </c>
      <c r="M928" s="80" t="s">
        <v>28904</v>
      </c>
      <c r="N928" s="81" t="s">
        <v>233</v>
      </c>
      <c r="O928" s="81" t="s">
        <v>233</v>
      </c>
      <c r="P928" s="80" t="s">
        <v>28528</v>
      </c>
      <c r="Q928" s="36" t="s">
        <v>24973</v>
      </c>
      <c r="R928" s="36"/>
      <c r="S928" s="36"/>
      <c r="T928" s="36" t="s">
        <v>24981</v>
      </c>
      <c r="U928" s="36" t="s">
        <v>28012</v>
      </c>
      <c r="V928" s="121" t="str">
        <f t="shared" si="14"/>
        <v>Gobierno de Brasil</v>
      </c>
    </row>
    <row r="929" spans="1:22" x14ac:dyDescent="0.35">
      <c r="A929" s="111" t="s">
        <v>30431</v>
      </c>
      <c r="B929" s="37" t="s">
        <v>26147</v>
      </c>
      <c r="C929" s="40" t="s">
        <v>28910</v>
      </c>
      <c r="D929" s="38" t="s">
        <v>25701</v>
      </c>
      <c r="E929" s="42" t="s">
        <v>835</v>
      </c>
      <c r="F929" s="35" t="s">
        <v>42</v>
      </c>
      <c r="G929" s="77" t="s">
        <v>28526</v>
      </c>
      <c r="H929" s="78" t="s">
        <v>27937</v>
      </c>
      <c r="I929" s="78" t="s">
        <v>164</v>
      </c>
      <c r="J929" s="78" t="s">
        <v>27929</v>
      </c>
      <c r="K929" s="42" t="s">
        <v>27929</v>
      </c>
      <c r="L929" s="79" t="s">
        <v>233</v>
      </c>
      <c r="M929" s="80" t="s">
        <v>28904</v>
      </c>
      <c r="N929" s="81" t="s">
        <v>233</v>
      </c>
      <c r="O929" s="81" t="s">
        <v>233</v>
      </c>
      <c r="P929" s="80" t="s">
        <v>28528</v>
      </c>
      <c r="Q929" s="36" t="s">
        <v>24973</v>
      </c>
      <c r="R929" s="36"/>
      <c r="S929" s="36"/>
      <c r="T929" s="36" t="s">
        <v>24981</v>
      </c>
      <c r="U929" s="36" t="s">
        <v>28012</v>
      </c>
      <c r="V929" s="121" t="str">
        <f t="shared" si="14"/>
        <v>Gobierno de Brasil</v>
      </c>
    </row>
    <row r="930" spans="1:22" x14ac:dyDescent="0.35">
      <c r="A930" s="111" t="s">
        <v>260</v>
      </c>
      <c r="B930" s="37" t="s">
        <v>259</v>
      </c>
      <c r="C930" s="40" t="s">
        <v>28915</v>
      </c>
      <c r="D930" s="38" t="s">
        <v>25701</v>
      </c>
      <c r="E930" s="42" t="s">
        <v>835</v>
      </c>
      <c r="F930" s="35" t="s">
        <v>42</v>
      </c>
      <c r="G930" s="77" t="s">
        <v>28526</v>
      </c>
      <c r="H930" s="78" t="s">
        <v>27937</v>
      </c>
      <c r="I930" s="78" t="s">
        <v>164</v>
      </c>
      <c r="J930" s="78" t="s">
        <v>27929</v>
      </c>
      <c r="K930" s="42" t="s">
        <v>27929</v>
      </c>
      <c r="L930" s="79" t="s">
        <v>233</v>
      </c>
      <c r="M930" s="80" t="s">
        <v>28904</v>
      </c>
      <c r="N930" s="81" t="s">
        <v>233</v>
      </c>
      <c r="O930" s="81" t="s">
        <v>233</v>
      </c>
      <c r="P930" s="80" t="s">
        <v>28528</v>
      </c>
      <c r="Q930" s="36" t="s">
        <v>24973</v>
      </c>
      <c r="R930" s="36"/>
      <c r="S930" s="36"/>
      <c r="T930" s="36" t="s">
        <v>24981</v>
      </c>
      <c r="U930" s="36" t="s">
        <v>28012</v>
      </c>
      <c r="V930" s="121" t="str">
        <f t="shared" si="14"/>
        <v>Gobierno de Brasil</v>
      </c>
    </row>
    <row r="931" spans="1:22" x14ac:dyDescent="0.35">
      <c r="A931" s="111" t="s">
        <v>30431</v>
      </c>
      <c r="B931" s="37" t="s">
        <v>26148</v>
      </c>
      <c r="C931" s="40" t="s">
        <v>28916</v>
      </c>
      <c r="D931" s="38" t="s">
        <v>25701</v>
      </c>
      <c r="E931" s="42" t="s">
        <v>835</v>
      </c>
      <c r="F931" s="35" t="s">
        <v>42</v>
      </c>
      <c r="G931" s="77" t="s">
        <v>28526</v>
      </c>
      <c r="H931" s="78" t="s">
        <v>27937</v>
      </c>
      <c r="I931" s="78" t="s">
        <v>164</v>
      </c>
      <c r="J931" s="78" t="s">
        <v>27929</v>
      </c>
      <c r="K931" s="42" t="s">
        <v>27929</v>
      </c>
      <c r="L931" s="79" t="s">
        <v>233</v>
      </c>
      <c r="M931" s="80" t="s">
        <v>28904</v>
      </c>
      <c r="N931" s="81" t="s">
        <v>233</v>
      </c>
      <c r="O931" s="81" t="s">
        <v>233</v>
      </c>
      <c r="P931" s="80" t="s">
        <v>28528</v>
      </c>
      <c r="Q931" s="36" t="s">
        <v>24973</v>
      </c>
      <c r="R931" s="36"/>
      <c r="S931" s="36"/>
      <c r="T931" s="36" t="s">
        <v>24981</v>
      </c>
      <c r="U931" s="36" t="s">
        <v>28012</v>
      </c>
      <c r="V931" s="121" t="str">
        <f t="shared" si="14"/>
        <v>Gobierno de Brasil</v>
      </c>
    </row>
    <row r="932" spans="1:22" x14ac:dyDescent="0.35">
      <c r="A932" s="111" t="s">
        <v>30853</v>
      </c>
      <c r="B932" s="37" t="s">
        <v>26149</v>
      </c>
      <c r="C932" s="40" t="s">
        <v>28917</v>
      </c>
      <c r="D932" s="38" t="s">
        <v>25701</v>
      </c>
      <c r="E932" s="42" t="s">
        <v>835</v>
      </c>
      <c r="F932" s="35" t="s">
        <v>42</v>
      </c>
      <c r="G932" s="77" t="s">
        <v>28526</v>
      </c>
      <c r="H932" s="78" t="s">
        <v>27937</v>
      </c>
      <c r="I932" s="78" t="s">
        <v>164</v>
      </c>
      <c r="J932" s="86" t="s">
        <v>27929</v>
      </c>
      <c r="K932" s="94" t="s">
        <v>27929</v>
      </c>
      <c r="L932" s="79" t="s">
        <v>233</v>
      </c>
      <c r="M932" s="80" t="s">
        <v>28904</v>
      </c>
      <c r="N932" s="81" t="s">
        <v>233</v>
      </c>
      <c r="O932" s="81" t="s">
        <v>233</v>
      </c>
      <c r="P932" s="80" t="s">
        <v>28528</v>
      </c>
      <c r="Q932" s="36" t="s">
        <v>24973</v>
      </c>
      <c r="R932" s="36" t="s">
        <v>233</v>
      </c>
      <c r="S932" s="36"/>
      <c r="T932" s="36" t="s">
        <v>24981</v>
      </c>
      <c r="U932" s="36" t="s">
        <v>28012</v>
      </c>
      <c r="V932" s="121" t="str">
        <f t="shared" si="14"/>
        <v>Gobierno de Brasil</v>
      </c>
    </row>
    <row r="933" spans="1:22" x14ac:dyDescent="0.35">
      <c r="A933" s="111" t="s">
        <v>30854</v>
      </c>
      <c r="B933" s="37" t="s">
        <v>26150</v>
      </c>
      <c r="C933" s="40" t="s">
        <v>28918</v>
      </c>
      <c r="D933" s="38" t="s">
        <v>25701</v>
      </c>
      <c r="E933" s="42" t="s">
        <v>835</v>
      </c>
      <c r="F933" s="35" t="s">
        <v>42</v>
      </c>
      <c r="G933" s="77" t="s">
        <v>28526</v>
      </c>
      <c r="H933" s="78" t="s">
        <v>27937</v>
      </c>
      <c r="I933" s="78" t="s">
        <v>164</v>
      </c>
      <c r="J933" s="86" t="s">
        <v>27929</v>
      </c>
      <c r="K933" s="94" t="s">
        <v>27929</v>
      </c>
      <c r="L933" s="79" t="s">
        <v>233</v>
      </c>
      <c r="M933" s="80" t="s">
        <v>28904</v>
      </c>
      <c r="N933" s="81" t="s">
        <v>233</v>
      </c>
      <c r="O933" s="81" t="s">
        <v>233</v>
      </c>
      <c r="P933" s="80" t="s">
        <v>28528</v>
      </c>
      <c r="Q933" s="36" t="s">
        <v>24973</v>
      </c>
      <c r="R933" s="36" t="s">
        <v>233</v>
      </c>
      <c r="S933" s="36"/>
      <c r="T933" s="36" t="s">
        <v>24981</v>
      </c>
      <c r="U933" s="36" t="s">
        <v>28012</v>
      </c>
      <c r="V933" s="121" t="str">
        <f t="shared" si="14"/>
        <v>Gobierno de Brasil</v>
      </c>
    </row>
    <row r="934" spans="1:22" x14ac:dyDescent="0.35">
      <c r="A934" s="111" t="s">
        <v>30855</v>
      </c>
      <c r="B934" s="37" t="s">
        <v>26151</v>
      </c>
      <c r="C934" s="40" t="s">
        <v>28919</v>
      </c>
      <c r="D934" s="38" t="s">
        <v>25717</v>
      </c>
      <c r="E934" s="42" t="s">
        <v>842</v>
      </c>
      <c r="F934" s="35" t="s">
        <v>42</v>
      </c>
      <c r="G934" s="77" t="s">
        <v>28526</v>
      </c>
      <c r="H934" s="78" t="s">
        <v>27937</v>
      </c>
      <c r="I934" s="78" t="s">
        <v>165</v>
      </c>
      <c r="J934" s="78" t="s">
        <v>27929</v>
      </c>
      <c r="K934" s="42" t="s">
        <v>27929</v>
      </c>
      <c r="L934" s="79" t="s">
        <v>28920</v>
      </c>
      <c r="M934" s="80" t="s">
        <v>28920</v>
      </c>
      <c r="N934" s="81" t="s">
        <v>233</v>
      </c>
      <c r="O934" s="81" t="s">
        <v>233</v>
      </c>
      <c r="P934" s="80" t="s">
        <v>28528</v>
      </c>
      <c r="Q934" s="36" t="s">
        <v>24973</v>
      </c>
      <c r="R934" s="36" t="s">
        <v>233</v>
      </c>
      <c r="S934" s="36" t="s">
        <v>233</v>
      </c>
      <c r="T934" s="36" t="s">
        <v>24981</v>
      </c>
      <c r="U934" s="36" t="s">
        <v>28012</v>
      </c>
      <c r="V934" s="121" t="str">
        <f t="shared" si="14"/>
        <v>Gobierno de Chile</v>
      </c>
    </row>
    <row r="935" spans="1:22" x14ac:dyDescent="0.35">
      <c r="A935" s="111" t="s">
        <v>988</v>
      </c>
      <c r="B935" s="37" t="s">
        <v>987</v>
      </c>
      <c r="C935" s="40" t="s">
        <v>28921</v>
      </c>
      <c r="D935" s="38" t="s">
        <v>25717</v>
      </c>
      <c r="E935" s="42" t="s">
        <v>842</v>
      </c>
      <c r="F935" s="35" t="s">
        <v>42</v>
      </c>
      <c r="G935" s="77" t="s">
        <v>28526</v>
      </c>
      <c r="H935" s="78" t="s">
        <v>27937</v>
      </c>
      <c r="I935" s="78" t="s">
        <v>165</v>
      </c>
      <c r="J935" s="78" t="s">
        <v>27929</v>
      </c>
      <c r="K935" s="42" t="s">
        <v>27929</v>
      </c>
      <c r="L935" s="79" t="s">
        <v>28920</v>
      </c>
      <c r="M935" s="80" t="s">
        <v>28920</v>
      </c>
      <c r="N935" s="81" t="s">
        <v>233</v>
      </c>
      <c r="O935" s="81">
        <v>1</v>
      </c>
      <c r="P935" s="80" t="s">
        <v>28528</v>
      </c>
      <c r="Q935" s="36" t="s">
        <v>24973</v>
      </c>
      <c r="R935" s="36" t="s">
        <v>233</v>
      </c>
      <c r="S935" s="36" t="s">
        <v>233</v>
      </c>
      <c r="T935" s="36" t="s">
        <v>24981</v>
      </c>
      <c r="U935" s="36" t="s">
        <v>28012</v>
      </c>
      <c r="V935" s="121" t="str">
        <f t="shared" si="14"/>
        <v>Gobierno de Chile</v>
      </c>
    </row>
    <row r="936" spans="1:22" x14ac:dyDescent="0.35">
      <c r="A936" s="111" t="s">
        <v>24117</v>
      </c>
      <c r="B936" s="37" t="s">
        <v>26153</v>
      </c>
      <c r="C936" s="40" t="s">
        <v>28922</v>
      </c>
      <c r="D936" s="38" t="s">
        <v>25717</v>
      </c>
      <c r="E936" s="42" t="s">
        <v>842</v>
      </c>
      <c r="F936" s="35" t="s">
        <v>42</v>
      </c>
      <c r="G936" s="77" t="s">
        <v>28526</v>
      </c>
      <c r="H936" s="78" t="s">
        <v>27937</v>
      </c>
      <c r="I936" s="78" t="s">
        <v>165</v>
      </c>
      <c r="J936" s="78" t="s">
        <v>27929</v>
      </c>
      <c r="K936" s="42" t="s">
        <v>27929</v>
      </c>
      <c r="L936" s="79" t="s">
        <v>233</v>
      </c>
      <c r="M936" s="80" t="s">
        <v>28920</v>
      </c>
      <c r="N936" s="81" t="s">
        <v>233</v>
      </c>
      <c r="O936" s="81" t="s">
        <v>233</v>
      </c>
      <c r="P936" s="80" t="s">
        <v>28528</v>
      </c>
      <c r="Q936" s="36" t="s">
        <v>24973</v>
      </c>
      <c r="R936" s="36" t="s">
        <v>233</v>
      </c>
      <c r="S936" s="36" t="s">
        <v>233</v>
      </c>
      <c r="T936" s="36" t="s">
        <v>24981</v>
      </c>
      <c r="U936" s="36" t="s">
        <v>28012</v>
      </c>
      <c r="V936" s="121" t="str">
        <f t="shared" si="14"/>
        <v>Gobierno de Chile</v>
      </c>
    </row>
    <row r="937" spans="1:22" x14ac:dyDescent="0.35">
      <c r="A937" s="111" t="s">
        <v>21373</v>
      </c>
      <c r="B937" s="37" t="s">
        <v>26155</v>
      </c>
      <c r="C937" s="40" t="s">
        <v>28923</v>
      </c>
      <c r="D937" s="38" t="s">
        <v>25717</v>
      </c>
      <c r="E937" s="42" t="s">
        <v>842</v>
      </c>
      <c r="F937" s="35" t="s">
        <v>42</v>
      </c>
      <c r="G937" s="77" t="s">
        <v>28526</v>
      </c>
      <c r="H937" s="78" t="s">
        <v>27937</v>
      </c>
      <c r="I937" s="78" t="s">
        <v>165</v>
      </c>
      <c r="J937" s="78" t="s">
        <v>27929</v>
      </c>
      <c r="K937" s="42" t="s">
        <v>27929</v>
      </c>
      <c r="L937" s="79" t="s">
        <v>233</v>
      </c>
      <c r="M937" s="80" t="s">
        <v>28920</v>
      </c>
      <c r="N937" s="81" t="s">
        <v>233</v>
      </c>
      <c r="O937" s="81" t="s">
        <v>233</v>
      </c>
      <c r="P937" s="80" t="s">
        <v>28528</v>
      </c>
      <c r="Q937" s="36" t="s">
        <v>24973</v>
      </c>
      <c r="R937" s="36" t="s">
        <v>233</v>
      </c>
      <c r="S937" s="36" t="s">
        <v>233</v>
      </c>
      <c r="T937" s="36" t="s">
        <v>24981</v>
      </c>
      <c r="U937" s="36" t="s">
        <v>28012</v>
      </c>
      <c r="V937" s="121" t="str">
        <f t="shared" si="14"/>
        <v>Gobierno de Chile</v>
      </c>
    </row>
    <row r="938" spans="1:22" x14ac:dyDescent="0.35">
      <c r="A938" s="111" t="s">
        <v>30431</v>
      </c>
      <c r="B938" s="37" t="s">
        <v>26156</v>
      </c>
      <c r="C938" s="40" t="s">
        <v>28924</v>
      </c>
      <c r="D938" s="38" t="s">
        <v>25717</v>
      </c>
      <c r="E938" s="42" t="s">
        <v>842</v>
      </c>
      <c r="F938" s="35" t="s">
        <v>42</v>
      </c>
      <c r="G938" s="77" t="s">
        <v>28526</v>
      </c>
      <c r="H938" s="78" t="s">
        <v>27937</v>
      </c>
      <c r="I938" s="78" t="s">
        <v>165</v>
      </c>
      <c r="J938" s="78" t="s">
        <v>27929</v>
      </c>
      <c r="K938" s="42" t="s">
        <v>27929</v>
      </c>
      <c r="L938" s="79" t="s">
        <v>233</v>
      </c>
      <c r="M938" s="80" t="s">
        <v>28920</v>
      </c>
      <c r="N938" s="81" t="s">
        <v>233</v>
      </c>
      <c r="O938" s="81" t="s">
        <v>233</v>
      </c>
      <c r="P938" s="80" t="s">
        <v>28528</v>
      </c>
      <c r="Q938" s="36" t="s">
        <v>24973</v>
      </c>
      <c r="R938" s="36" t="s">
        <v>233</v>
      </c>
      <c r="S938" s="36" t="s">
        <v>233</v>
      </c>
      <c r="T938" s="36" t="s">
        <v>24981</v>
      </c>
      <c r="U938" s="36" t="s">
        <v>28012</v>
      </c>
      <c r="V938" s="121" t="str">
        <f t="shared" si="14"/>
        <v>Gobierno de Chile</v>
      </c>
    </row>
    <row r="939" spans="1:22" x14ac:dyDescent="0.35">
      <c r="A939" s="111" t="s">
        <v>30431</v>
      </c>
      <c r="B939" s="37" t="s">
        <v>26158</v>
      </c>
      <c r="C939" s="40" t="s">
        <v>28925</v>
      </c>
      <c r="D939" s="38" t="s">
        <v>25717</v>
      </c>
      <c r="E939" s="42" t="s">
        <v>842</v>
      </c>
      <c r="F939" s="35" t="s">
        <v>42</v>
      </c>
      <c r="G939" s="77" t="s">
        <v>28526</v>
      </c>
      <c r="H939" s="78" t="s">
        <v>27937</v>
      </c>
      <c r="I939" s="78" t="s">
        <v>165</v>
      </c>
      <c r="J939" s="78" t="s">
        <v>27929</v>
      </c>
      <c r="K939" s="42" t="s">
        <v>27929</v>
      </c>
      <c r="L939" s="79" t="s">
        <v>233</v>
      </c>
      <c r="M939" s="80" t="s">
        <v>28920</v>
      </c>
      <c r="N939" s="81" t="s">
        <v>233</v>
      </c>
      <c r="O939" s="81" t="s">
        <v>233</v>
      </c>
      <c r="P939" s="80" t="s">
        <v>28528</v>
      </c>
      <c r="Q939" s="36" t="s">
        <v>24973</v>
      </c>
      <c r="R939" s="36" t="s">
        <v>233</v>
      </c>
      <c r="S939" s="36" t="s">
        <v>233</v>
      </c>
      <c r="T939" s="36" t="s">
        <v>24981</v>
      </c>
      <c r="U939" s="36" t="s">
        <v>28012</v>
      </c>
      <c r="V939" s="121" t="str">
        <f t="shared" si="14"/>
        <v>Gobierno de Chile</v>
      </c>
    </row>
    <row r="940" spans="1:22" x14ac:dyDescent="0.35">
      <c r="A940" s="111" t="s">
        <v>30431</v>
      </c>
      <c r="B940" s="37" t="s">
        <v>26160</v>
      </c>
      <c r="C940" s="40" t="s">
        <v>28926</v>
      </c>
      <c r="D940" s="38" t="s">
        <v>25717</v>
      </c>
      <c r="E940" s="42" t="s">
        <v>842</v>
      </c>
      <c r="F940" s="35" t="s">
        <v>42</v>
      </c>
      <c r="G940" s="77" t="s">
        <v>28526</v>
      </c>
      <c r="H940" s="78" t="s">
        <v>27937</v>
      </c>
      <c r="I940" s="78" t="s">
        <v>165</v>
      </c>
      <c r="J940" s="78" t="s">
        <v>27929</v>
      </c>
      <c r="K940" s="42" t="s">
        <v>27929</v>
      </c>
      <c r="L940" s="79" t="s">
        <v>233</v>
      </c>
      <c r="M940" s="80" t="s">
        <v>28920</v>
      </c>
      <c r="N940" s="81" t="s">
        <v>233</v>
      </c>
      <c r="O940" s="81" t="s">
        <v>233</v>
      </c>
      <c r="P940" s="80" t="s">
        <v>28528</v>
      </c>
      <c r="Q940" s="36" t="s">
        <v>24973</v>
      </c>
      <c r="R940" s="36" t="s">
        <v>233</v>
      </c>
      <c r="S940" s="36" t="s">
        <v>233</v>
      </c>
      <c r="T940" s="36" t="s">
        <v>24981</v>
      </c>
      <c r="U940" s="36" t="s">
        <v>28012</v>
      </c>
      <c r="V940" s="121" t="str">
        <f t="shared" si="14"/>
        <v>Gobierno de Chile</v>
      </c>
    </row>
    <row r="941" spans="1:22" x14ac:dyDescent="0.35">
      <c r="A941" s="111" t="s">
        <v>30431</v>
      </c>
      <c r="B941" s="37" t="s">
        <v>26162</v>
      </c>
      <c r="C941" s="40" t="s">
        <v>28927</v>
      </c>
      <c r="D941" s="38" t="s">
        <v>25717</v>
      </c>
      <c r="E941" s="42" t="s">
        <v>842</v>
      </c>
      <c r="F941" s="35" t="s">
        <v>42</v>
      </c>
      <c r="G941" s="77" t="s">
        <v>28526</v>
      </c>
      <c r="H941" s="78" t="s">
        <v>27937</v>
      </c>
      <c r="I941" s="78" t="s">
        <v>165</v>
      </c>
      <c r="J941" s="78" t="s">
        <v>27929</v>
      </c>
      <c r="K941" s="42" t="s">
        <v>27929</v>
      </c>
      <c r="L941" s="79" t="s">
        <v>233</v>
      </c>
      <c r="M941" s="80" t="s">
        <v>28920</v>
      </c>
      <c r="N941" s="81" t="s">
        <v>233</v>
      </c>
      <c r="O941" s="81" t="s">
        <v>233</v>
      </c>
      <c r="P941" s="80" t="s">
        <v>28528</v>
      </c>
      <c r="Q941" s="36" t="s">
        <v>24973</v>
      </c>
      <c r="R941" s="36" t="s">
        <v>233</v>
      </c>
      <c r="S941" s="36" t="s">
        <v>233</v>
      </c>
      <c r="T941" s="36" t="s">
        <v>24981</v>
      </c>
      <c r="U941" s="36" t="s">
        <v>28012</v>
      </c>
      <c r="V941" s="121" t="str">
        <f t="shared" si="14"/>
        <v>Gobierno de Chile</v>
      </c>
    </row>
    <row r="942" spans="1:22" x14ac:dyDescent="0.35">
      <c r="A942" s="111" t="s">
        <v>30431</v>
      </c>
      <c r="B942" s="37" t="s">
        <v>26164</v>
      </c>
      <c r="C942" s="40" t="s">
        <v>28928</v>
      </c>
      <c r="D942" s="38" t="s">
        <v>25717</v>
      </c>
      <c r="E942" s="42" t="s">
        <v>842</v>
      </c>
      <c r="F942" s="35" t="s">
        <v>42</v>
      </c>
      <c r="G942" s="77" t="s">
        <v>28526</v>
      </c>
      <c r="H942" s="78" t="s">
        <v>27937</v>
      </c>
      <c r="I942" s="78" t="s">
        <v>165</v>
      </c>
      <c r="J942" s="78" t="s">
        <v>27929</v>
      </c>
      <c r="K942" s="42" t="s">
        <v>27929</v>
      </c>
      <c r="L942" s="79" t="s">
        <v>233</v>
      </c>
      <c r="M942" s="80" t="s">
        <v>28920</v>
      </c>
      <c r="N942" s="81" t="s">
        <v>233</v>
      </c>
      <c r="O942" s="81" t="s">
        <v>233</v>
      </c>
      <c r="P942" s="80" t="s">
        <v>28528</v>
      </c>
      <c r="Q942" s="36" t="s">
        <v>24973</v>
      </c>
      <c r="R942" s="36" t="s">
        <v>233</v>
      </c>
      <c r="S942" s="36" t="s">
        <v>233</v>
      </c>
      <c r="T942" s="36" t="s">
        <v>24981</v>
      </c>
      <c r="U942" s="36" t="s">
        <v>28012</v>
      </c>
      <c r="V942" s="121" t="str">
        <f t="shared" si="14"/>
        <v>Gobierno de Chile</v>
      </c>
    </row>
    <row r="943" spans="1:22" x14ac:dyDescent="0.35">
      <c r="A943" s="111" t="s">
        <v>30431</v>
      </c>
      <c r="B943" s="37" t="s">
        <v>26166</v>
      </c>
      <c r="C943" s="40" t="s">
        <v>28929</v>
      </c>
      <c r="D943" s="38" t="s">
        <v>25717</v>
      </c>
      <c r="E943" s="42" t="s">
        <v>842</v>
      </c>
      <c r="F943" s="35" t="s">
        <v>42</v>
      </c>
      <c r="G943" s="77" t="s">
        <v>28526</v>
      </c>
      <c r="H943" s="78" t="s">
        <v>27937</v>
      </c>
      <c r="I943" s="78" t="s">
        <v>165</v>
      </c>
      <c r="J943" s="78" t="s">
        <v>27929</v>
      </c>
      <c r="K943" s="42" t="s">
        <v>27929</v>
      </c>
      <c r="L943" s="79" t="s">
        <v>233</v>
      </c>
      <c r="M943" s="80" t="s">
        <v>28920</v>
      </c>
      <c r="N943" s="81" t="s">
        <v>233</v>
      </c>
      <c r="O943" s="81" t="s">
        <v>233</v>
      </c>
      <c r="P943" s="80" t="s">
        <v>28528</v>
      </c>
      <c r="Q943" s="36" t="s">
        <v>24973</v>
      </c>
      <c r="R943" s="36" t="s">
        <v>233</v>
      </c>
      <c r="S943" s="36" t="s">
        <v>233</v>
      </c>
      <c r="T943" s="36" t="s">
        <v>24981</v>
      </c>
      <c r="U943" s="36" t="s">
        <v>28012</v>
      </c>
      <c r="V943" s="121" t="str">
        <f t="shared" si="14"/>
        <v>Gobierno de Chile</v>
      </c>
    </row>
    <row r="944" spans="1:22" x14ac:dyDescent="0.35">
      <c r="A944" s="111" t="s">
        <v>30856</v>
      </c>
      <c r="B944" s="37" t="s">
        <v>26168</v>
      </c>
      <c r="C944" s="40" t="s">
        <v>28930</v>
      </c>
      <c r="D944" s="38" t="s">
        <v>25717</v>
      </c>
      <c r="E944" s="42" t="s">
        <v>842</v>
      </c>
      <c r="F944" s="35" t="s">
        <v>42</v>
      </c>
      <c r="G944" s="77" t="s">
        <v>28526</v>
      </c>
      <c r="H944" s="78" t="s">
        <v>27937</v>
      </c>
      <c r="I944" s="78" t="s">
        <v>165</v>
      </c>
      <c r="J944" s="78" t="s">
        <v>27929</v>
      </c>
      <c r="K944" s="42" t="s">
        <v>27929</v>
      </c>
      <c r="L944" s="79" t="s">
        <v>233</v>
      </c>
      <c r="M944" s="80" t="s">
        <v>28920</v>
      </c>
      <c r="N944" s="81" t="s">
        <v>233</v>
      </c>
      <c r="O944" s="81" t="s">
        <v>233</v>
      </c>
      <c r="P944" s="80" t="s">
        <v>28528</v>
      </c>
      <c r="Q944" s="36" t="s">
        <v>24973</v>
      </c>
      <c r="R944" s="36" t="s">
        <v>233</v>
      </c>
      <c r="S944" s="36" t="s">
        <v>233</v>
      </c>
      <c r="T944" s="36" t="s">
        <v>24981</v>
      </c>
      <c r="U944" s="36" t="s">
        <v>28012</v>
      </c>
      <c r="V944" s="121" t="str">
        <f t="shared" si="14"/>
        <v>Gobierno de Chile</v>
      </c>
    </row>
    <row r="945" spans="1:22" x14ac:dyDescent="0.35">
      <c r="A945" s="111" t="s">
        <v>24113</v>
      </c>
      <c r="B945" s="37" t="s">
        <v>26170</v>
      </c>
      <c r="C945" s="40" t="s">
        <v>28931</v>
      </c>
      <c r="D945" s="38" t="s">
        <v>25717</v>
      </c>
      <c r="E945" s="42" t="s">
        <v>842</v>
      </c>
      <c r="F945" s="35" t="s">
        <v>42</v>
      </c>
      <c r="G945" s="77" t="s">
        <v>28526</v>
      </c>
      <c r="H945" s="78" t="s">
        <v>27937</v>
      </c>
      <c r="I945" s="78" t="s">
        <v>165</v>
      </c>
      <c r="J945" s="78" t="s">
        <v>27929</v>
      </c>
      <c r="K945" s="42" t="s">
        <v>27929</v>
      </c>
      <c r="L945" s="79" t="s">
        <v>233</v>
      </c>
      <c r="M945" s="80" t="s">
        <v>28920</v>
      </c>
      <c r="N945" s="81" t="s">
        <v>233</v>
      </c>
      <c r="O945" s="81" t="s">
        <v>233</v>
      </c>
      <c r="P945" s="80" t="s">
        <v>28528</v>
      </c>
      <c r="Q945" s="36" t="s">
        <v>24973</v>
      </c>
      <c r="R945" s="36" t="s">
        <v>233</v>
      </c>
      <c r="S945" s="36" t="s">
        <v>233</v>
      </c>
      <c r="T945" s="36" t="s">
        <v>24981</v>
      </c>
      <c r="U945" s="36" t="s">
        <v>28012</v>
      </c>
      <c r="V945" s="121" t="str">
        <f t="shared" si="14"/>
        <v>Gobierno de Chile</v>
      </c>
    </row>
    <row r="946" spans="1:22" x14ac:dyDescent="0.35">
      <c r="A946" s="111" t="s">
        <v>254</v>
      </c>
      <c r="B946" s="37" t="s">
        <v>253</v>
      </c>
      <c r="C946" s="40" t="s">
        <v>28932</v>
      </c>
      <c r="D946" s="38" t="s">
        <v>25717</v>
      </c>
      <c r="E946" s="42" t="s">
        <v>842</v>
      </c>
      <c r="F946" s="35" t="s">
        <v>42</v>
      </c>
      <c r="G946" s="77" t="s">
        <v>28526</v>
      </c>
      <c r="H946" s="78" t="s">
        <v>27937</v>
      </c>
      <c r="I946" s="78" t="s">
        <v>165</v>
      </c>
      <c r="J946" s="78" t="s">
        <v>27929</v>
      </c>
      <c r="K946" s="42" t="s">
        <v>27929</v>
      </c>
      <c r="L946" s="79" t="s">
        <v>233</v>
      </c>
      <c r="M946" s="80" t="s">
        <v>28920</v>
      </c>
      <c r="N946" s="81" t="s">
        <v>233</v>
      </c>
      <c r="O946" s="81">
        <v>1</v>
      </c>
      <c r="P946" s="80" t="s">
        <v>28528</v>
      </c>
      <c r="Q946" s="36" t="s">
        <v>24973</v>
      </c>
      <c r="R946" s="36" t="s">
        <v>233</v>
      </c>
      <c r="S946" s="36" t="s">
        <v>233</v>
      </c>
      <c r="T946" s="36" t="s">
        <v>24981</v>
      </c>
      <c r="U946" s="36" t="s">
        <v>28012</v>
      </c>
      <c r="V946" s="121" t="str">
        <f t="shared" si="14"/>
        <v>Gobierno de Chile</v>
      </c>
    </row>
    <row r="947" spans="1:22" x14ac:dyDescent="0.35">
      <c r="A947" s="111" t="s">
        <v>24116</v>
      </c>
      <c r="B947" s="37" t="s">
        <v>27911</v>
      </c>
      <c r="C947" s="40" t="s">
        <v>28933</v>
      </c>
      <c r="D947" s="38" t="s">
        <v>25717</v>
      </c>
      <c r="E947" s="42" t="s">
        <v>842</v>
      </c>
      <c r="F947" s="35" t="s">
        <v>42</v>
      </c>
      <c r="G947" s="77" t="s">
        <v>28526</v>
      </c>
      <c r="H947" s="78" t="s">
        <v>27937</v>
      </c>
      <c r="I947" s="78" t="s">
        <v>165</v>
      </c>
      <c r="J947" s="78" t="s">
        <v>27929</v>
      </c>
      <c r="K947" s="42" t="s">
        <v>27929</v>
      </c>
      <c r="L947" s="79" t="s">
        <v>233</v>
      </c>
      <c r="M947" s="80" t="s">
        <v>28920</v>
      </c>
      <c r="N947" s="81" t="s">
        <v>233</v>
      </c>
      <c r="O947" s="81" t="s">
        <v>233</v>
      </c>
      <c r="P947" s="80" t="s">
        <v>28528</v>
      </c>
      <c r="Q947" s="36" t="s">
        <v>24973</v>
      </c>
      <c r="R947" s="36" t="s">
        <v>233</v>
      </c>
      <c r="S947" s="36" t="s">
        <v>233</v>
      </c>
      <c r="T947" s="36" t="s">
        <v>24981</v>
      </c>
      <c r="U947" s="36" t="s">
        <v>28012</v>
      </c>
      <c r="V947" s="121" t="str">
        <f t="shared" si="14"/>
        <v>Gobierno de Chile</v>
      </c>
    </row>
    <row r="948" spans="1:22" x14ac:dyDescent="0.35">
      <c r="A948" s="111" t="s">
        <v>30431</v>
      </c>
      <c r="B948" s="37" t="s">
        <v>26171</v>
      </c>
      <c r="C948" s="40" t="s">
        <v>28934</v>
      </c>
      <c r="D948" s="38" t="s">
        <v>25717</v>
      </c>
      <c r="E948" s="42" t="s">
        <v>842</v>
      </c>
      <c r="F948" s="35" t="s">
        <v>42</v>
      </c>
      <c r="G948" s="77" t="s">
        <v>28526</v>
      </c>
      <c r="H948" s="78" t="s">
        <v>27937</v>
      </c>
      <c r="I948" s="78" t="s">
        <v>165</v>
      </c>
      <c r="J948" s="78" t="s">
        <v>27929</v>
      </c>
      <c r="K948" s="42" t="s">
        <v>27929</v>
      </c>
      <c r="L948" s="79" t="s">
        <v>233</v>
      </c>
      <c r="M948" s="80" t="s">
        <v>28920</v>
      </c>
      <c r="N948" s="81" t="s">
        <v>233</v>
      </c>
      <c r="O948" s="81" t="s">
        <v>233</v>
      </c>
      <c r="P948" s="80" t="s">
        <v>28528</v>
      </c>
      <c r="Q948" s="36" t="s">
        <v>24973</v>
      </c>
      <c r="R948" s="36" t="s">
        <v>233</v>
      </c>
      <c r="S948" s="36" t="s">
        <v>233</v>
      </c>
      <c r="T948" s="36" t="s">
        <v>24981</v>
      </c>
      <c r="U948" s="36" t="s">
        <v>28012</v>
      </c>
      <c r="V948" s="121" t="str">
        <f t="shared" si="14"/>
        <v>Gobierno de Chile</v>
      </c>
    </row>
    <row r="949" spans="1:22" x14ac:dyDescent="0.35">
      <c r="A949" s="111" t="s">
        <v>30857</v>
      </c>
      <c r="B949" s="42" t="s">
        <v>26173</v>
      </c>
      <c r="C949" s="82" t="s">
        <v>28935</v>
      </c>
      <c r="D949" s="38" t="s">
        <v>25717</v>
      </c>
      <c r="E949" s="42" t="s">
        <v>842</v>
      </c>
      <c r="F949" s="35" t="s">
        <v>42</v>
      </c>
      <c r="G949" s="77" t="s">
        <v>28526</v>
      </c>
      <c r="H949" s="78" t="s">
        <v>27937</v>
      </c>
      <c r="I949" s="78" t="s">
        <v>165</v>
      </c>
      <c r="J949" s="78" t="s">
        <v>27929</v>
      </c>
      <c r="K949" s="42" t="s">
        <v>27929</v>
      </c>
      <c r="L949" s="79" t="s">
        <v>233</v>
      </c>
      <c r="M949" s="80" t="s">
        <v>28920</v>
      </c>
      <c r="N949" s="81" t="s">
        <v>233</v>
      </c>
      <c r="O949" s="81" t="s">
        <v>233</v>
      </c>
      <c r="P949" s="80" t="s">
        <v>28528</v>
      </c>
      <c r="Q949" s="36" t="s">
        <v>24973</v>
      </c>
      <c r="R949" s="36" t="s">
        <v>233</v>
      </c>
      <c r="S949" s="36" t="s">
        <v>233</v>
      </c>
      <c r="T949" s="36" t="s">
        <v>24981</v>
      </c>
      <c r="U949" s="36" t="s">
        <v>28012</v>
      </c>
      <c r="V949" s="121" t="str">
        <f t="shared" si="14"/>
        <v>Gobierno de Chile</v>
      </c>
    </row>
    <row r="950" spans="1:22" x14ac:dyDescent="0.35">
      <c r="A950" s="111" t="s">
        <v>30858</v>
      </c>
      <c r="B950" s="42" t="s">
        <v>26174</v>
      </c>
      <c r="C950" s="82" t="s">
        <v>28936</v>
      </c>
      <c r="D950" s="38" t="s">
        <v>25717</v>
      </c>
      <c r="E950" s="42" t="s">
        <v>842</v>
      </c>
      <c r="F950" s="35" t="s">
        <v>42</v>
      </c>
      <c r="G950" s="77" t="s">
        <v>28526</v>
      </c>
      <c r="H950" s="78" t="s">
        <v>27937</v>
      </c>
      <c r="I950" s="78" t="s">
        <v>165</v>
      </c>
      <c r="J950" s="78" t="s">
        <v>27929</v>
      </c>
      <c r="K950" s="42" t="s">
        <v>27929</v>
      </c>
      <c r="L950" s="79" t="s">
        <v>233</v>
      </c>
      <c r="M950" s="80" t="s">
        <v>28920</v>
      </c>
      <c r="N950" s="81" t="s">
        <v>233</v>
      </c>
      <c r="O950" s="81" t="s">
        <v>233</v>
      </c>
      <c r="P950" s="80" t="s">
        <v>28528</v>
      </c>
      <c r="Q950" s="36" t="s">
        <v>24973</v>
      </c>
      <c r="R950" s="36" t="s">
        <v>233</v>
      </c>
      <c r="S950" s="36" t="s">
        <v>233</v>
      </c>
      <c r="T950" s="36" t="s">
        <v>24981</v>
      </c>
      <c r="U950" s="36" t="s">
        <v>28012</v>
      </c>
      <c r="V950" s="121" t="str">
        <f t="shared" si="14"/>
        <v>Gobierno de Chile</v>
      </c>
    </row>
    <row r="951" spans="1:22" x14ac:dyDescent="0.35">
      <c r="A951" s="111" t="s">
        <v>24114</v>
      </c>
      <c r="B951" s="42" t="s">
        <v>26175</v>
      </c>
      <c r="C951" s="82" t="s">
        <v>28937</v>
      </c>
      <c r="D951" s="38" t="s">
        <v>25717</v>
      </c>
      <c r="E951" s="42" t="s">
        <v>842</v>
      </c>
      <c r="F951" s="35" t="s">
        <v>42</v>
      </c>
      <c r="G951" s="77" t="s">
        <v>28526</v>
      </c>
      <c r="H951" s="78" t="s">
        <v>27937</v>
      </c>
      <c r="I951" s="78" t="s">
        <v>165</v>
      </c>
      <c r="J951" s="78" t="s">
        <v>27929</v>
      </c>
      <c r="K951" s="42" t="s">
        <v>27929</v>
      </c>
      <c r="L951" s="79" t="s">
        <v>233</v>
      </c>
      <c r="M951" s="80" t="s">
        <v>28920</v>
      </c>
      <c r="N951" s="81" t="s">
        <v>233</v>
      </c>
      <c r="O951" s="81" t="s">
        <v>233</v>
      </c>
      <c r="P951" s="80" t="s">
        <v>28528</v>
      </c>
      <c r="Q951" s="36" t="s">
        <v>24973</v>
      </c>
      <c r="R951" s="36" t="s">
        <v>233</v>
      </c>
      <c r="S951" s="36" t="s">
        <v>233</v>
      </c>
      <c r="T951" s="36" t="s">
        <v>24981</v>
      </c>
      <c r="U951" s="36" t="s">
        <v>28012</v>
      </c>
      <c r="V951" s="121" t="str">
        <f t="shared" si="14"/>
        <v>Gobierno de Chile</v>
      </c>
    </row>
    <row r="952" spans="1:22" x14ac:dyDescent="0.35">
      <c r="A952" s="111" t="s">
        <v>30859</v>
      </c>
      <c r="B952" s="57" t="s">
        <v>26177</v>
      </c>
      <c r="C952" s="102" t="s">
        <v>28938</v>
      </c>
      <c r="D952" s="38" t="s">
        <v>25717</v>
      </c>
      <c r="E952" s="42" t="s">
        <v>842</v>
      </c>
      <c r="F952" s="35" t="s">
        <v>42</v>
      </c>
      <c r="G952" s="77" t="s">
        <v>28526</v>
      </c>
      <c r="H952" s="78" t="s">
        <v>27937</v>
      </c>
      <c r="I952" s="78" t="s">
        <v>165</v>
      </c>
      <c r="J952" s="78" t="s">
        <v>27929</v>
      </c>
      <c r="K952" s="42" t="s">
        <v>27929</v>
      </c>
      <c r="L952" s="79" t="s">
        <v>233</v>
      </c>
      <c r="M952" s="80" t="s">
        <v>28920</v>
      </c>
      <c r="N952" s="81" t="s">
        <v>233</v>
      </c>
      <c r="O952" s="81" t="s">
        <v>233</v>
      </c>
      <c r="P952" s="80" t="s">
        <v>28528</v>
      </c>
      <c r="Q952" s="36" t="s">
        <v>24973</v>
      </c>
      <c r="R952" s="36" t="s">
        <v>233</v>
      </c>
      <c r="S952" s="36" t="s">
        <v>233</v>
      </c>
      <c r="T952" s="36" t="s">
        <v>24981</v>
      </c>
      <c r="U952" s="36" t="s">
        <v>28012</v>
      </c>
      <c r="V952" s="121" t="str">
        <f t="shared" si="14"/>
        <v>Gobierno de Chile</v>
      </c>
    </row>
    <row r="953" spans="1:22" x14ac:dyDescent="0.35">
      <c r="A953" s="111" t="s">
        <v>30860</v>
      </c>
      <c r="B953" s="42" t="s">
        <v>26179</v>
      </c>
      <c r="C953" s="82" t="s">
        <v>28939</v>
      </c>
      <c r="D953" s="38" t="s">
        <v>25717</v>
      </c>
      <c r="E953" s="42" t="s">
        <v>842</v>
      </c>
      <c r="F953" s="35" t="s">
        <v>42</v>
      </c>
      <c r="G953" s="77" t="s">
        <v>28526</v>
      </c>
      <c r="H953" s="78" t="s">
        <v>27937</v>
      </c>
      <c r="I953" s="78" t="s">
        <v>165</v>
      </c>
      <c r="J953" s="78" t="s">
        <v>27929</v>
      </c>
      <c r="K953" s="42" t="s">
        <v>27929</v>
      </c>
      <c r="L953" s="79" t="s">
        <v>233</v>
      </c>
      <c r="M953" s="80" t="s">
        <v>28920</v>
      </c>
      <c r="N953" s="81" t="s">
        <v>233</v>
      </c>
      <c r="O953" s="81" t="s">
        <v>233</v>
      </c>
      <c r="P953" s="80" t="s">
        <v>28528</v>
      </c>
      <c r="Q953" s="36" t="s">
        <v>24973</v>
      </c>
      <c r="R953" s="36" t="s">
        <v>233</v>
      </c>
      <c r="S953" s="36" t="s">
        <v>233</v>
      </c>
      <c r="T953" s="36" t="s">
        <v>24981</v>
      </c>
      <c r="U953" s="36" t="s">
        <v>28012</v>
      </c>
      <c r="V953" s="121" t="str">
        <f t="shared" si="14"/>
        <v>Gobierno de Chile</v>
      </c>
    </row>
    <row r="954" spans="1:22" x14ac:dyDescent="0.35">
      <c r="A954" s="111" t="s">
        <v>30861</v>
      </c>
      <c r="B954" s="42" t="s">
        <v>26180</v>
      </c>
      <c r="C954" s="82" t="s">
        <v>28940</v>
      </c>
      <c r="D954" s="38" t="s">
        <v>25717</v>
      </c>
      <c r="E954" s="42" t="s">
        <v>842</v>
      </c>
      <c r="F954" s="35" t="s">
        <v>42</v>
      </c>
      <c r="G954" s="77" t="s">
        <v>28526</v>
      </c>
      <c r="H954" s="78" t="s">
        <v>27937</v>
      </c>
      <c r="I954" s="78" t="s">
        <v>165</v>
      </c>
      <c r="J954" s="78" t="s">
        <v>27929</v>
      </c>
      <c r="K954" s="42" t="s">
        <v>27929</v>
      </c>
      <c r="L954" s="79" t="s">
        <v>233</v>
      </c>
      <c r="M954" s="80" t="s">
        <v>28920</v>
      </c>
      <c r="N954" s="81" t="s">
        <v>233</v>
      </c>
      <c r="O954" s="81" t="s">
        <v>233</v>
      </c>
      <c r="P954" s="80" t="s">
        <v>28528</v>
      </c>
      <c r="Q954" s="36" t="s">
        <v>24973</v>
      </c>
      <c r="R954" s="36" t="s">
        <v>233</v>
      </c>
      <c r="S954" s="36" t="s">
        <v>233</v>
      </c>
      <c r="T954" s="36" t="s">
        <v>24981</v>
      </c>
      <c r="U954" s="36" t="s">
        <v>28012</v>
      </c>
      <c r="V954" s="121" t="str">
        <f t="shared" si="14"/>
        <v>Gobierno de Chile</v>
      </c>
    </row>
    <row r="955" spans="1:22" x14ac:dyDescent="0.35">
      <c r="A955" s="111" t="s">
        <v>30862</v>
      </c>
      <c r="B955" s="42" t="s">
        <v>26182</v>
      </c>
      <c r="C955" s="82" t="s">
        <v>28941</v>
      </c>
      <c r="D955" s="38" t="s">
        <v>25717</v>
      </c>
      <c r="E955" s="42" t="s">
        <v>842</v>
      </c>
      <c r="F955" s="35" t="s">
        <v>42</v>
      </c>
      <c r="G955" s="77" t="s">
        <v>28526</v>
      </c>
      <c r="H955" s="78" t="s">
        <v>27937</v>
      </c>
      <c r="I955" s="78" t="s">
        <v>165</v>
      </c>
      <c r="J955" s="78" t="s">
        <v>27929</v>
      </c>
      <c r="K955" s="42" t="s">
        <v>27929</v>
      </c>
      <c r="L955" s="79" t="s">
        <v>233</v>
      </c>
      <c r="M955" s="80" t="s">
        <v>28920</v>
      </c>
      <c r="N955" s="81" t="s">
        <v>233</v>
      </c>
      <c r="O955" s="81" t="s">
        <v>233</v>
      </c>
      <c r="P955" s="80" t="s">
        <v>28528</v>
      </c>
      <c r="Q955" s="36" t="s">
        <v>24973</v>
      </c>
      <c r="R955" s="36" t="s">
        <v>233</v>
      </c>
      <c r="S955" s="36" t="s">
        <v>233</v>
      </c>
      <c r="T955" s="36" t="s">
        <v>24981</v>
      </c>
      <c r="U955" s="36" t="s">
        <v>28012</v>
      </c>
      <c r="V955" s="121" t="str">
        <f t="shared" si="14"/>
        <v>Gobierno de Chile</v>
      </c>
    </row>
    <row r="956" spans="1:22" x14ac:dyDescent="0.35">
      <c r="A956" s="111" t="s">
        <v>30863</v>
      </c>
      <c r="B956" s="42" t="s">
        <v>26183</v>
      </c>
      <c r="C956" s="82" t="s">
        <v>28942</v>
      </c>
      <c r="D956" s="38" t="s">
        <v>25717</v>
      </c>
      <c r="E956" s="42" t="s">
        <v>842</v>
      </c>
      <c r="F956" s="35" t="s">
        <v>42</v>
      </c>
      <c r="G956" s="77" t="s">
        <v>28526</v>
      </c>
      <c r="H956" s="78" t="s">
        <v>27937</v>
      </c>
      <c r="I956" s="78" t="s">
        <v>165</v>
      </c>
      <c r="J956" s="78" t="s">
        <v>27929</v>
      </c>
      <c r="K956" s="42" t="s">
        <v>27929</v>
      </c>
      <c r="L956" s="79" t="s">
        <v>233</v>
      </c>
      <c r="M956" s="80" t="s">
        <v>28920</v>
      </c>
      <c r="N956" s="81" t="s">
        <v>233</v>
      </c>
      <c r="O956" s="81" t="s">
        <v>233</v>
      </c>
      <c r="P956" s="80" t="s">
        <v>28528</v>
      </c>
      <c r="Q956" s="36" t="s">
        <v>24973</v>
      </c>
      <c r="R956" s="36" t="s">
        <v>233</v>
      </c>
      <c r="S956" s="36" t="s">
        <v>233</v>
      </c>
      <c r="T956" s="36" t="s">
        <v>24981</v>
      </c>
      <c r="U956" s="36" t="s">
        <v>28012</v>
      </c>
      <c r="V956" s="121" t="str">
        <f t="shared" si="14"/>
        <v>Gobierno de Chile</v>
      </c>
    </row>
    <row r="957" spans="1:22" x14ac:dyDescent="0.35">
      <c r="A957" s="111" t="s">
        <v>30431</v>
      </c>
      <c r="B957" s="37" t="s">
        <v>26184</v>
      </c>
      <c r="C957" s="40" t="s">
        <v>28943</v>
      </c>
      <c r="D957" s="38" t="s">
        <v>25729</v>
      </c>
      <c r="E957" s="42" t="s">
        <v>850</v>
      </c>
      <c r="F957" s="35" t="s">
        <v>42</v>
      </c>
      <c r="G957" s="77" t="s">
        <v>28526</v>
      </c>
      <c r="H957" s="78" t="s">
        <v>27937</v>
      </c>
      <c r="I957" s="78" t="s">
        <v>162</v>
      </c>
      <c r="J957" s="78" t="s">
        <v>27929</v>
      </c>
      <c r="K957" s="42" t="s">
        <v>27929</v>
      </c>
      <c r="L957" s="79" t="s">
        <v>28944</v>
      </c>
      <c r="M957" s="80" t="s">
        <v>28944</v>
      </c>
      <c r="N957" s="81" t="s">
        <v>233</v>
      </c>
      <c r="O957" s="81" t="s">
        <v>233</v>
      </c>
      <c r="P957" s="80" t="s">
        <v>28528</v>
      </c>
      <c r="Q957" s="36" t="s">
        <v>24973</v>
      </c>
      <c r="R957" s="36" t="s">
        <v>233</v>
      </c>
      <c r="S957" s="36" t="s">
        <v>233</v>
      </c>
      <c r="T957" s="36" t="s">
        <v>24981</v>
      </c>
      <c r="U957" s="36" t="s">
        <v>28012</v>
      </c>
      <c r="V957" s="121" t="str">
        <f t="shared" si="14"/>
        <v>Gobierno de Colombia</v>
      </c>
    </row>
    <row r="958" spans="1:22" x14ac:dyDescent="0.35">
      <c r="A958" s="111" t="s">
        <v>30864</v>
      </c>
      <c r="B958" s="37" t="s">
        <v>26185</v>
      </c>
      <c r="C958" s="40" t="s">
        <v>28945</v>
      </c>
      <c r="D958" s="38" t="s">
        <v>25729</v>
      </c>
      <c r="E958" s="42" t="s">
        <v>850</v>
      </c>
      <c r="F958" s="35" t="s">
        <v>42</v>
      </c>
      <c r="G958" s="77" t="s">
        <v>28526</v>
      </c>
      <c r="H958" s="78" t="s">
        <v>27937</v>
      </c>
      <c r="I958" s="78" t="s">
        <v>162</v>
      </c>
      <c r="J958" s="78" t="s">
        <v>27929</v>
      </c>
      <c r="K958" s="42" t="s">
        <v>27929</v>
      </c>
      <c r="L958" s="79" t="s">
        <v>233</v>
      </c>
      <c r="M958" s="80" t="s">
        <v>28944</v>
      </c>
      <c r="N958" s="81" t="s">
        <v>233</v>
      </c>
      <c r="O958" s="81" t="s">
        <v>233</v>
      </c>
      <c r="P958" s="80" t="s">
        <v>28528</v>
      </c>
      <c r="Q958" s="36" t="s">
        <v>24973</v>
      </c>
      <c r="R958" s="36"/>
      <c r="S958" s="36"/>
      <c r="T958" s="36" t="s">
        <v>24981</v>
      </c>
      <c r="U958" s="36" t="s">
        <v>28012</v>
      </c>
      <c r="V958" s="121" t="str">
        <f t="shared" si="14"/>
        <v>Gobierno de Colombia</v>
      </c>
    </row>
    <row r="959" spans="1:22" x14ac:dyDescent="0.35">
      <c r="A959" s="111" t="s">
        <v>270</v>
      </c>
      <c r="B959" s="58" t="s">
        <v>269</v>
      </c>
      <c r="C959" s="91" t="s">
        <v>28946</v>
      </c>
      <c r="D959" s="38" t="s">
        <v>25729</v>
      </c>
      <c r="E959" s="42" t="s">
        <v>850</v>
      </c>
      <c r="F959" s="35" t="s">
        <v>42</v>
      </c>
      <c r="G959" s="77" t="s">
        <v>28526</v>
      </c>
      <c r="H959" s="78" t="s">
        <v>27937</v>
      </c>
      <c r="I959" s="78" t="s">
        <v>162</v>
      </c>
      <c r="J959" s="78" t="s">
        <v>27929</v>
      </c>
      <c r="K959" s="42" t="s">
        <v>27929</v>
      </c>
      <c r="L959" s="79" t="s">
        <v>233</v>
      </c>
      <c r="M959" s="80" t="s">
        <v>28944</v>
      </c>
      <c r="N959" s="81" t="s">
        <v>233</v>
      </c>
      <c r="O959" s="81">
        <v>1</v>
      </c>
      <c r="P959" s="80" t="s">
        <v>28528</v>
      </c>
      <c r="Q959" s="36" t="s">
        <v>24973</v>
      </c>
      <c r="R959" s="36" t="s">
        <v>233</v>
      </c>
      <c r="S959" s="36" t="s">
        <v>233</v>
      </c>
      <c r="T959" s="36" t="s">
        <v>24981</v>
      </c>
      <c r="U959" s="36" t="s">
        <v>28012</v>
      </c>
      <c r="V959" s="121" t="str">
        <f t="shared" si="14"/>
        <v>Gobierno de Colombia</v>
      </c>
    </row>
    <row r="960" spans="1:22" x14ac:dyDescent="0.35">
      <c r="A960" s="111" t="s">
        <v>30865</v>
      </c>
      <c r="B960" s="58" t="s">
        <v>26186</v>
      </c>
      <c r="C960" s="91" t="s">
        <v>28947</v>
      </c>
      <c r="D960" s="38" t="s">
        <v>25729</v>
      </c>
      <c r="E960" s="42" t="s">
        <v>850</v>
      </c>
      <c r="F960" s="35" t="s">
        <v>42</v>
      </c>
      <c r="G960" s="77" t="s">
        <v>28526</v>
      </c>
      <c r="H960" s="78" t="s">
        <v>27937</v>
      </c>
      <c r="I960" s="78" t="s">
        <v>162</v>
      </c>
      <c r="J960" s="78" t="s">
        <v>27929</v>
      </c>
      <c r="K960" s="42" t="s">
        <v>27929</v>
      </c>
      <c r="L960" s="79" t="s">
        <v>233</v>
      </c>
      <c r="M960" s="80" t="s">
        <v>28944</v>
      </c>
      <c r="N960" s="81" t="s">
        <v>233</v>
      </c>
      <c r="O960" s="81">
        <v>1</v>
      </c>
      <c r="P960" s="80" t="s">
        <v>28528</v>
      </c>
      <c r="Q960" s="36" t="s">
        <v>24973</v>
      </c>
      <c r="R960" s="36" t="s">
        <v>233</v>
      </c>
      <c r="S960" s="36" t="s">
        <v>233</v>
      </c>
      <c r="T960" s="36" t="s">
        <v>24981</v>
      </c>
      <c r="U960" s="36" t="s">
        <v>28012</v>
      </c>
      <c r="V960" s="121" t="str">
        <f t="shared" si="14"/>
        <v>Gobierno de Colombia</v>
      </c>
    </row>
    <row r="961" spans="1:22" x14ac:dyDescent="0.35">
      <c r="A961" s="111" t="s">
        <v>272</v>
      </c>
      <c r="B961" s="58" t="s">
        <v>271</v>
      </c>
      <c r="C961" s="91" t="s">
        <v>28948</v>
      </c>
      <c r="D961" s="38" t="s">
        <v>25729</v>
      </c>
      <c r="E961" s="42" t="s">
        <v>850</v>
      </c>
      <c r="F961" s="35" t="s">
        <v>42</v>
      </c>
      <c r="G961" s="77" t="s">
        <v>28526</v>
      </c>
      <c r="H961" s="78" t="s">
        <v>27937</v>
      </c>
      <c r="I961" s="78" t="s">
        <v>162</v>
      </c>
      <c r="J961" s="78" t="s">
        <v>27929</v>
      </c>
      <c r="K961" s="42" t="s">
        <v>27929</v>
      </c>
      <c r="L961" s="79" t="s">
        <v>233</v>
      </c>
      <c r="M961" s="80" t="s">
        <v>28944</v>
      </c>
      <c r="N961" s="81" t="s">
        <v>233</v>
      </c>
      <c r="O961" s="81">
        <v>1</v>
      </c>
      <c r="P961" s="80" t="s">
        <v>28528</v>
      </c>
      <c r="Q961" s="36" t="s">
        <v>24973</v>
      </c>
      <c r="R961" s="36" t="s">
        <v>233</v>
      </c>
      <c r="S961" s="36" t="s">
        <v>233</v>
      </c>
      <c r="T961" s="36" t="s">
        <v>24981</v>
      </c>
      <c r="U961" s="36" t="s">
        <v>28012</v>
      </c>
      <c r="V961" s="121" t="str">
        <f t="shared" si="14"/>
        <v>Gobierno de Colombia</v>
      </c>
    </row>
    <row r="962" spans="1:22" x14ac:dyDescent="0.35">
      <c r="A962" s="111" t="s">
        <v>30866</v>
      </c>
      <c r="B962" s="58" t="s">
        <v>26187</v>
      </c>
      <c r="C962" s="91" t="s">
        <v>28949</v>
      </c>
      <c r="D962" s="38" t="s">
        <v>25729</v>
      </c>
      <c r="E962" s="42" t="s">
        <v>850</v>
      </c>
      <c r="F962" s="35" t="s">
        <v>42</v>
      </c>
      <c r="G962" s="77" t="s">
        <v>28526</v>
      </c>
      <c r="H962" s="78" t="s">
        <v>27937</v>
      </c>
      <c r="I962" s="78" t="s">
        <v>162</v>
      </c>
      <c r="J962" s="78" t="s">
        <v>27929</v>
      </c>
      <c r="K962" s="42" t="s">
        <v>27929</v>
      </c>
      <c r="L962" s="79" t="s">
        <v>233</v>
      </c>
      <c r="M962" s="80" t="s">
        <v>28944</v>
      </c>
      <c r="N962" s="81" t="s">
        <v>233</v>
      </c>
      <c r="O962" s="81" t="s">
        <v>233</v>
      </c>
      <c r="P962" s="80" t="s">
        <v>28528</v>
      </c>
      <c r="Q962" s="36" t="s">
        <v>24973</v>
      </c>
      <c r="R962" s="36" t="s">
        <v>233</v>
      </c>
      <c r="S962" s="36" t="s">
        <v>233</v>
      </c>
      <c r="T962" s="36" t="s">
        <v>24981</v>
      </c>
      <c r="U962" s="36" t="s">
        <v>28012</v>
      </c>
      <c r="V962" s="121" t="str">
        <f t="shared" ref="V962:V1025" si="15">+IFERROR(INDEX($AA:$AA,MATCH($D962,$Z:$Z,0)),$D962)</f>
        <v>Gobierno de Colombia</v>
      </c>
    </row>
    <row r="963" spans="1:22" x14ac:dyDescent="0.35">
      <c r="A963" s="111" t="s">
        <v>24185</v>
      </c>
      <c r="B963" s="58" t="s">
        <v>26188</v>
      </c>
      <c r="C963" s="91" t="s">
        <v>28950</v>
      </c>
      <c r="D963" s="38" t="s">
        <v>25729</v>
      </c>
      <c r="E963" s="42" t="s">
        <v>850</v>
      </c>
      <c r="F963" s="35" t="s">
        <v>42</v>
      </c>
      <c r="G963" s="77" t="s">
        <v>28526</v>
      </c>
      <c r="H963" s="78" t="s">
        <v>27937</v>
      </c>
      <c r="I963" s="78" t="s">
        <v>162</v>
      </c>
      <c r="J963" s="78" t="s">
        <v>27929</v>
      </c>
      <c r="K963" s="42" t="s">
        <v>27929</v>
      </c>
      <c r="L963" s="79" t="s">
        <v>233</v>
      </c>
      <c r="M963" s="80" t="s">
        <v>28944</v>
      </c>
      <c r="N963" s="81" t="s">
        <v>233</v>
      </c>
      <c r="O963" s="81" t="s">
        <v>233</v>
      </c>
      <c r="P963" s="80" t="s">
        <v>28528</v>
      </c>
      <c r="Q963" s="36" t="s">
        <v>24973</v>
      </c>
      <c r="R963" s="36" t="s">
        <v>233</v>
      </c>
      <c r="S963" s="36" t="s">
        <v>233</v>
      </c>
      <c r="T963" s="36" t="s">
        <v>24981</v>
      </c>
      <c r="U963" s="36" t="s">
        <v>28012</v>
      </c>
      <c r="V963" s="121" t="str">
        <f t="shared" si="15"/>
        <v>Gobierno de Colombia</v>
      </c>
    </row>
    <row r="964" spans="1:22" x14ac:dyDescent="0.35">
      <c r="A964" s="111" t="s">
        <v>21120</v>
      </c>
      <c r="B964" s="58" t="s">
        <v>26189</v>
      </c>
      <c r="C964" s="91" t="s">
        <v>28951</v>
      </c>
      <c r="D964" s="38" t="s">
        <v>25729</v>
      </c>
      <c r="E964" s="42" t="s">
        <v>850</v>
      </c>
      <c r="F964" s="35" t="s">
        <v>42</v>
      </c>
      <c r="G964" s="77" t="s">
        <v>28526</v>
      </c>
      <c r="H964" s="78" t="s">
        <v>27937</v>
      </c>
      <c r="I964" s="78" t="s">
        <v>162</v>
      </c>
      <c r="J964" s="78" t="s">
        <v>27929</v>
      </c>
      <c r="K964" s="42" t="s">
        <v>27929</v>
      </c>
      <c r="L964" s="79" t="s">
        <v>233</v>
      </c>
      <c r="M964" s="80" t="s">
        <v>28944</v>
      </c>
      <c r="N964" s="81" t="s">
        <v>233</v>
      </c>
      <c r="O964" s="81" t="s">
        <v>233</v>
      </c>
      <c r="P964" s="80" t="s">
        <v>28528</v>
      </c>
      <c r="Q964" s="36" t="s">
        <v>24973</v>
      </c>
      <c r="R964" s="36" t="s">
        <v>233</v>
      </c>
      <c r="S964" s="36" t="s">
        <v>233</v>
      </c>
      <c r="T964" s="36" t="s">
        <v>24981</v>
      </c>
      <c r="U964" s="36" t="s">
        <v>28012</v>
      </c>
      <c r="V964" s="121" t="str">
        <f t="shared" si="15"/>
        <v>Gobierno de Colombia</v>
      </c>
    </row>
    <row r="965" spans="1:22" x14ac:dyDescent="0.35">
      <c r="A965" s="111" t="s">
        <v>30867</v>
      </c>
      <c r="B965" s="58" t="s">
        <v>26190</v>
      </c>
      <c r="C965" s="91" t="s">
        <v>28952</v>
      </c>
      <c r="D965" s="38" t="s">
        <v>25729</v>
      </c>
      <c r="E965" s="42" t="s">
        <v>850</v>
      </c>
      <c r="F965" s="35" t="s">
        <v>42</v>
      </c>
      <c r="G965" s="77" t="s">
        <v>28526</v>
      </c>
      <c r="H965" s="78" t="s">
        <v>27937</v>
      </c>
      <c r="I965" s="78" t="s">
        <v>162</v>
      </c>
      <c r="J965" s="78" t="s">
        <v>27929</v>
      </c>
      <c r="K965" s="42" t="s">
        <v>27929</v>
      </c>
      <c r="L965" s="79" t="s">
        <v>233</v>
      </c>
      <c r="M965" s="80" t="s">
        <v>28944</v>
      </c>
      <c r="N965" s="81" t="s">
        <v>233</v>
      </c>
      <c r="O965" s="81">
        <v>1</v>
      </c>
      <c r="P965" s="80" t="s">
        <v>28528</v>
      </c>
      <c r="Q965" s="36" t="s">
        <v>24973</v>
      </c>
      <c r="R965" s="36" t="s">
        <v>233</v>
      </c>
      <c r="S965" s="36" t="s">
        <v>233</v>
      </c>
      <c r="T965" s="36" t="s">
        <v>24981</v>
      </c>
      <c r="U965" s="36" t="s">
        <v>28012</v>
      </c>
      <c r="V965" s="121" t="str">
        <f t="shared" si="15"/>
        <v>Gobierno de Colombia</v>
      </c>
    </row>
    <row r="966" spans="1:22" x14ac:dyDescent="0.35">
      <c r="A966" s="111" t="s">
        <v>30868</v>
      </c>
      <c r="B966" s="37" t="s">
        <v>26191</v>
      </c>
      <c r="C966" s="40" t="s">
        <v>28953</v>
      </c>
      <c r="D966" s="38" t="s">
        <v>25729</v>
      </c>
      <c r="E966" s="42" t="s">
        <v>850</v>
      </c>
      <c r="F966" s="35" t="s">
        <v>42</v>
      </c>
      <c r="G966" s="77" t="s">
        <v>28526</v>
      </c>
      <c r="H966" s="78" t="s">
        <v>27937</v>
      </c>
      <c r="I966" s="78" t="s">
        <v>162</v>
      </c>
      <c r="J966" s="78" t="s">
        <v>27929</v>
      </c>
      <c r="K966" s="42" t="s">
        <v>27929</v>
      </c>
      <c r="L966" s="79" t="s">
        <v>233</v>
      </c>
      <c r="M966" s="80" t="s">
        <v>28944</v>
      </c>
      <c r="N966" s="81" t="s">
        <v>233</v>
      </c>
      <c r="O966" s="81" t="s">
        <v>233</v>
      </c>
      <c r="P966" s="80" t="s">
        <v>28528</v>
      </c>
      <c r="Q966" s="36" t="s">
        <v>24973</v>
      </c>
      <c r="R966" s="36" t="s">
        <v>233</v>
      </c>
      <c r="S966" s="36" t="s">
        <v>233</v>
      </c>
      <c r="T966" s="36" t="s">
        <v>24981</v>
      </c>
      <c r="U966" s="36" t="s">
        <v>28012</v>
      </c>
      <c r="V966" s="121" t="str">
        <f t="shared" si="15"/>
        <v>Gobierno de Colombia</v>
      </c>
    </row>
    <row r="967" spans="1:22" x14ac:dyDescent="0.35">
      <c r="A967" s="111" t="s">
        <v>21374</v>
      </c>
      <c r="B967" s="37" t="s">
        <v>26192</v>
      </c>
      <c r="C967" s="40" t="s">
        <v>28954</v>
      </c>
      <c r="D967" s="38" t="s">
        <v>25729</v>
      </c>
      <c r="E967" s="42" t="s">
        <v>850</v>
      </c>
      <c r="F967" s="35" t="s">
        <v>42</v>
      </c>
      <c r="G967" s="77" t="s">
        <v>28526</v>
      </c>
      <c r="H967" s="78" t="s">
        <v>27937</v>
      </c>
      <c r="I967" s="78" t="s">
        <v>162</v>
      </c>
      <c r="J967" s="78" t="s">
        <v>27929</v>
      </c>
      <c r="K967" s="42" t="s">
        <v>27929</v>
      </c>
      <c r="L967" s="79" t="s">
        <v>233</v>
      </c>
      <c r="M967" s="80" t="s">
        <v>28944</v>
      </c>
      <c r="N967" s="81" t="s">
        <v>233</v>
      </c>
      <c r="O967" s="81" t="s">
        <v>233</v>
      </c>
      <c r="P967" s="80" t="s">
        <v>28528</v>
      </c>
      <c r="Q967" s="36" t="s">
        <v>24973</v>
      </c>
      <c r="R967" s="36"/>
      <c r="S967" s="36"/>
      <c r="T967" s="36" t="s">
        <v>24981</v>
      </c>
      <c r="U967" s="36" t="s">
        <v>28012</v>
      </c>
      <c r="V967" s="121" t="str">
        <f t="shared" si="15"/>
        <v>Gobierno de Colombia</v>
      </c>
    </row>
    <row r="968" spans="1:22" x14ac:dyDescent="0.35">
      <c r="A968" s="111" t="s">
        <v>24188</v>
      </c>
      <c r="B968" s="37" t="s">
        <v>26193</v>
      </c>
      <c r="C968" s="40" t="s">
        <v>28955</v>
      </c>
      <c r="D968" s="38" t="s">
        <v>25729</v>
      </c>
      <c r="E968" s="42" t="s">
        <v>850</v>
      </c>
      <c r="F968" s="35" t="s">
        <v>42</v>
      </c>
      <c r="G968" s="77" t="s">
        <v>28526</v>
      </c>
      <c r="H968" s="78" t="s">
        <v>27937</v>
      </c>
      <c r="I968" s="78" t="s">
        <v>162</v>
      </c>
      <c r="J968" s="78" t="s">
        <v>27929</v>
      </c>
      <c r="K968" s="42" t="s">
        <v>27929</v>
      </c>
      <c r="L968" s="79" t="s">
        <v>233</v>
      </c>
      <c r="M968" s="80" t="s">
        <v>28944</v>
      </c>
      <c r="N968" s="81" t="s">
        <v>233</v>
      </c>
      <c r="O968" s="81" t="s">
        <v>233</v>
      </c>
      <c r="P968" s="80" t="s">
        <v>28528</v>
      </c>
      <c r="Q968" s="36" t="s">
        <v>24973</v>
      </c>
      <c r="R968" s="36"/>
      <c r="S968" s="36"/>
      <c r="T968" s="36" t="s">
        <v>24981</v>
      </c>
      <c r="U968" s="36" t="s">
        <v>28012</v>
      </c>
      <c r="V968" s="121" t="str">
        <f t="shared" si="15"/>
        <v>Gobierno de Colombia</v>
      </c>
    </row>
    <row r="969" spans="1:22" x14ac:dyDescent="0.35">
      <c r="A969" s="111" t="s">
        <v>30869</v>
      </c>
      <c r="B969" s="37" t="s">
        <v>26194</v>
      </c>
      <c r="C969" s="40" t="s">
        <v>28956</v>
      </c>
      <c r="D969" s="38" t="s">
        <v>25729</v>
      </c>
      <c r="E969" s="42" t="s">
        <v>850</v>
      </c>
      <c r="F969" s="35" t="s">
        <v>42</v>
      </c>
      <c r="G969" s="77" t="s">
        <v>28526</v>
      </c>
      <c r="H969" s="78" t="s">
        <v>27937</v>
      </c>
      <c r="I969" s="78" t="s">
        <v>162</v>
      </c>
      <c r="J969" s="78" t="s">
        <v>27929</v>
      </c>
      <c r="K969" s="42" t="s">
        <v>27929</v>
      </c>
      <c r="L969" s="79" t="s">
        <v>233</v>
      </c>
      <c r="M969" s="80" t="s">
        <v>28944</v>
      </c>
      <c r="N969" s="81" t="s">
        <v>233</v>
      </c>
      <c r="O969" s="81" t="s">
        <v>233</v>
      </c>
      <c r="P969" s="80" t="s">
        <v>28528</v>
      </c>
      <c r="Q969" s="36" t="s">
        <v>24973</v>
      </c>
      <c r="R969" s="36"/>
      <c r="S969" s="36"/>
      <c r="T969" s="36" t="s">
        <v>24981</v>
      </c>
      <c r="U969" s="36" t="s">
        <v>28012</v>
      </c>
      <c r="V969" s="121" t="str">
        <f t="shared" si="15"/>
        <v>Gobierno de Colombia</v>
      </c>
    </row>
    <row r="970" spans="1:22" x14ac:dyDescent="0.35">
      <c r="A970" s="111" t="s">
        <v>30870</v>
      </c>
      <c r="B970" s="37" t="s">
        <v>26195</v>
      </c>
      <c r="C970" s="40" t="s">
        <v>28957</v>
      </c>
      <c r="D970" s="38" t="s">
        <v>25729</v>
      </c>
      <c r="E970" s="42" t="s">
        <v>850</v>
      </c>
      <c r="F970" s="35" t="s">
        <v>42</v>
      </c>
      <c r="G970" s="77" t="s">
        <v>28526</v>
      </c>
      <c r="H970" s="78" t="s">
        <v>27937</v>
      </c>
      <c r="I970" s="78" t="s">
        <v>162</v>
      </c>
      <c r="J970" s="78" t="s">
        <v>27929</v>
      </c>
      <c r="K970" s="42" t="s">
        <v>27929</v>
      </c>
      <c r="L970" s="79" t="s">
        <v>233</v>
      </c>
      <c r="M970" s="80" t="s">
        <v>28944</v>
      </c>
      <c r="N970" s="81" t="s">
        <v>233</v>
      </c>
      <c r="O970" s="81" t="s">
        <v>233</v>
      </c>
      <c r="P970" s="80" t="s">
        <v>28528</v>
      </c>
      <c r="Q970" s="36" t="s">
        <v>24973</v>
      </c>
      <c r="R970" s="36"/>
      <c r="S970" s="36"/>
      <c r="T970" s="36" t="s">
        <v>24981</v>
      </c>
      <c r="U970" s="36" t="s">
        <v>28012</v>
      </c>
      <c r="V970" s="121" t="str">
        <f t="shared" si="15"/>
        <v>Gobierno de Colombia</v>
      </c>
    </row>
    <row r="971" spans="1:22" x14ac:dyDescent="0.35">
      <c r="A971" s="111" t="s">
        <v>30871</v>
      </c>
      <c r="B971" s="37" t="s">
        <v>26196</v>
      </c>
      <c r="C971" s="40" t="s">
        <v>28958</v>
      </c>
      <c r="D971" s="38" t="s">
        <v>25729</v>
      </c>
      <c r="E971" s="42" t="s">
        <v>850</v>
      </c>
      <c r="F971" s="35" t="s">
        <v>42</v>
      </c>
      <c r="G971" s="77" t="s">
        <v>28526</v>
      </c>
      <c r="H971" s="78" t="s">
        <v>27937</v>
      </c>
      <c r="I971" s="78" t="s">
        <v>162</v>
      </c>
      <c r="J971" s="78" t="s">
        <v>27929</v>
      </c>
      <c r="K971" s="42" t="s">
        <v>27929</v>
      </c>
      <c r="L971" s="79" t="s">
        <v>233</v>
      </c>
      <c r="M971" s="80" t="s">
        <v>28944</v>
      </c>
      <c r="N971" s="81" t="s">
        <v>233</v>
      </c>
      <c r="O971" s="81" t="s">
        <v>233</v>
      </c>
      <c r="P971" s="80" t="s">
        <v>28528</v>
      </c>
      <c r="Q971" s="36" t="s">
        <v>24973</v>
      </c>
      <c r="R971" s="36"/>
      <c r="S971" s="36"/>
      <c r="T971" s="36" t="s">
        <v>24981</v>
      </c>
      <c r="U971" s="36" t="s">
        <v>28012</v>
      </c>
      <c r="V971" s="121" t="str">
        <f t="shared" si="15"/>
        <v>Gobierno de Colombia</v>
      </c>
    </row>
    <row r="972" spans="1:22" x14ac:dyDescent="0.35">
      <c r="A972" s="111" t="s">
        <v>30872</v>
      </c>
      <c r="B972" s="37" t="s">
        <v>26197</v>
      </c>
      <c r="C972" s="40" t="s">
        <v>28959</v>
      </c>
      <c r="D972" s="38" t="s">
        <v>25729</v>
      </c>
      <c r="E972" s="42" t="s">
        <v>850</v>
      </c>
      <c r="F972" s="35" t="s">
        <v>42</v>
      </c>
      <c r="G972" s="77" t="s">
        <v>28526</v>
      </c>
      <c r="H972" s="78" t="s">
        <v>27937</v>
      </c>
      <c r="I972" s="78" t="s">
        <v>162</v>
      </c>
      <c r="J972" s="78" t="s">
        <v>27929</v>
      </c>
      <c r="K972" s="42" t="s">
        <v>27929</v>
      </c>
      <c r="L972" s="79" t="s">
        <v>233</v>
      </c>
      <c r="M972" s="80" t="s">
        <v>28944</v>
      </c>
      <c r="N972" s="81" t="s">
        <v>233</v>
      </c>
      <c r="O972" s="81" t="s">
        <v>233</v>
      </c>
      <c r="P972" s="80" t="s">
        <v>28528</v>
      </c>
      <c r="Q972" s="36" t="s">
        <v>24973</v>
      </c>
      <c r="R972" s="36"/>
      <c r="S972" s="36"/>
      <c r="T972" s="36" t="s">
        <v>24981</v>
      </c>
      <c r="U972" s="36" t="s">
        <v>28012</v>
      </c>
      <c r="V972" s="121" t="str">
        <f t="shared" si="15"/>
        <v>Gobierno de Colombia</v>
      </c>
    </row>
    <row r="973" spans="1:22" x14ac:dyDescent="0.35">
      <c r="A973" s="111" t="s">
        <v>24903</v>
      </c>
      <c r="B973" s="37" t="s">
        <v>24902</v>
      </c>
      <c r="C973" s="40" t="s">
        <v>28960</v>
      </c>
      <c r="D973" s="38" t="s">
        <v>25729</v>
      </c>
      <c r="E973" s="42" t="s">
        <v>850</v>
      </c>
      <c r="F973" s="35" t="s">
        <v>42</v>
      </c>
      <c r="G973" s="77" t="s">
        <v>28526</v>
      </c>
      <c r="H973" s="78" t="s">
        <v>27937</v>
      </c>
      <c r="I973" s="78" t="s">
        <v>162</v>
      </c>
      <c r="J973" s="78" t="s">
        <v>27929</v>
      </c>
      <c r="K973" s="42" t="s">
        <v>27929</v>
      </c>
      <c r="L973" s="79" t="s">
        <v>233</v>
      </c>
      <c r="M973" s="80" t="s">
        <v>28944</v>
      </c>
      <c r="N973" s="81" t="s">
        <v>233</v>
      </c>
      <c r="O973" s="81">
        <v>1</v>
      </c>
      <c r="P973" s="80" t="s">
        <v>28528</v>
      </c>
      <c r="Q973" s="36" t="s">
        <v>24973</v>
      </c>
      <c r="R973" s="36"/>
      <c r="S973" s="36"/>
      <c r="T973" s="36" t="s">
        <v>24981</v>
      </c>
      <c r="U973" s="36" t="s">
        <v>28012</v>
      </c>
      <c r="V973" s="121" t="str">
        <f t="shared" si="15"/>
        <v>Gobierno de Colombia</v>
      </c>
    </row>
    <row r="974" spans="1:22" x14ac:dyDescent="0.35">
      <c r="A974" s="111" t="s">
        <v>30873</v>
      </c>
      <c r="B974" s="37" t="s">
        <v>26198</v>
      </c>
      <c r="C974" s="40" t="s">
        <v>28961</v>
      </c>
      <c r="D974" s="38" t="s">
        <v>25729</v>
      </c>
      <c r="E974" s="42" t="s">
        <v>850</v>
      </c>
      <c r="F974" s="35" t="s">
        <v>42</v>
      </c>
      <c r="G974" s="77" t="s">
        <v>28526</v>
      </c>
      <c r="H974" s="78" t="s">
        <v>27937</v>
      </c>
      <c r="I974" s="78" t="s">
        <v>162</v>
      </c>
      <c r="J974" s="78" t="s">
        <v>27929</v>
      </c>
      <c r="K974" s="42" t="s">
        <v>27929</v>
      </c>
      <c r="L974" s="79" t="s">
        <v>233</v>
      </c>
      <c r="M974" s="80" t="s">
        <v>28944</v>
      </c>
      <c r="N974" s="81" t="s">
        <v>233</v>
      </c>
      <c r="O974" s="81" t="s">
        <v>233</v>
      </c>
      <c r="P974" s="80" t="s">
        <v>28528</v>
      </c>
      <c r="Q974" s="36" t="s">
        <v>24973</v>
      </c>
      <c r="R974" s="36"/>
      <c r="S974" s="36"/>
      <c r="T974" s="36" t="s">
        <v>24981</v>
      </c>
      <c r="U974" s="36" t="s">
        <v>28012</v>
      </c>
      <c r="V974" s="121" t="str">
        <f t="shared" si="15"/>
        <v>Gobierno de Colombia</v>
      </c>
    </row>
    <row r="975" spans="1:22" x14ac:dyDescent="0.35">
      <c r="A975" s="111" t="s">
        <v>24905</v>
      </c>
      <c r="B975" s="37" t="s">
        <v>24904</v>
      </c>
      <c r="C975" s="40" t="s">
        <v>28962</v>
      </c>
      <c r="D975" s="38" t="s">
        <v>25729</v>
      </c>
      <c r="E975" s="42" t="s">
        <v>850</v>
      </c>
      <c r="F975" s="35" t="s">
        <v>42</v>
      </c>
      <c r="G975" s="77" t="s">
        <v>28526</v>
      </c>
      <c r="H975" s="78" t="s">
        <v>27937</v>
      </c>
      <c r="I975" s="78" t="s">
        <v>162</v>
      </c>
      <c r="J975" s="78" t="s">
        <v>27929</v>
      </c>
      <c r="K975" s="42" t="s">
        <v>27929</v>
      </c>
      <c r="L975" s="79" t="s">
        <v>233</v>
      </c>
      <c r="M975" s="80" t="s">
        <v>28944</v>
      </c>
      <c r="N975" s="81" t="s">
        <v>233</v>
      </c>
      <c r="O975" s="81">
        <v>1</v>
      </c>
      <c r="P975" s="80" t="s">
        <v>28528</v>
      </c>
      <c r="Q975" s="36" t="s">
        <v>24973</v>
      </c>
      <c r="R975" s="36"/>
      <c r="S975" s="36"/>
      <c r="T975" s="36" t="s">
        <v>24981</v>
      </c>
      <c r="U975" s="36" t="s">
        <v>28012</v>
      </c>
      <c r="V975" s="121" t="str">
        <f t="shared" si="15"/>
        <v>Gobierno de Colombia</v>
      </c>
    </row>
    <row r="976" spans="1:22" x14ac:dyDescent="0.35">
      <c r="A976" s="111" t="s">
        <v>30431</v>
      </c>
      <c r="B976" s="37" t="s">
        <v>26199</v>
      </c>
      <c r="C976" s="40" t="s">
        <v>28962</v>
      </c>
      <c r="D976" s="38" t="s">
        <v>25729</v>
      </c>
      <c r="E976" s="42" t="s">
        <v>850</v>
      </c>
      <c r="F976" s="35" t="s">
        <v>42</v>
      </c>
      <c r="G976" s="77" t="s">
        <v>28526</v>
      </c>
      <c r="H976" s="78" t="s">
        <v>27937</v>
      </c>
      <c r="I976" s="78" t="s">
        <v>162</v>
      </c>
      <c r="J976" s="78" t="s">
        <v>27929</v>
      </c>
      <c r="K976" s="42" t="s">
        <v>27929</v>
      </c>
      <c r="L976" s="79" t="s">
        <v>233</v>
      </c>
      <c r="M976" s="80" t="s">
        <v>28944</v>
      </c>
      <c r="N976" s="81" t="s">
        <v>233</v>
      </c>
      <c r="O976" s="81" t="s">
        <v>233</v>
      </c>
      <c r="P976" s="80" t="s">
        <v>28528</v>
      </c>
      <c r="Q976" s="36" t="s">
        <v>24973</v>
      </c>
      <c r="R976" s="36"/>
      <c r="S976" s="36"/>
      <c r="T976" s="36" t="s">
        <v>24981</v>
      </c>
      <c r="U976" s="36" t="s">
        <v>28012</v>
      </c>
      <c r="V976" s="121" t="str">
        <f t="shared" si="15"/>
        <v>Gobierno de Colombia</v>
      </c>
    </row>
    <row r="977" spans="1:22" x14ac:dyDescent="0.35">
      <c r="A977" s="111" t="s">
        <v>24907</v>
      </c>
      <c r="B977" s="37" t="s">
        <v>24906</v>
      </c>
      <c r="C977" s="40" t="s">
        <v>28963</v>
      </c>
      <c r="D977" s="38" t="s">
        <v>25729</v>
      </c>
      <c r="E977" s="42" t="s">
        <v>850</v>
      </c>
      <c r="F977" s="35" t="s">
        <v>42</v>
      </c>
      <c r="G977" s="77" t="s">
        <v>28526</v>
      </c>
      <c r="H977" s="78" t="s">
        <v>27937</v>
      </c>
      <c r="I977" s="78" t="s">
        <v>162</v>
      </c>
      <c r="J977" s="78" t="s">
        <v>27929</v>
      </c>
      <c r="K977" s="42" t="s">
        <v>27929</v>
      </c>
      <c r="L977" s="79" t="s">
        <v>233</v>
      </c>
      <c r="M977" s="80" t="s">
        <v>28944</v>
      </c>
      <c r="N977" s="81" t="s">
        <v>233</v>
      </c>
      <c r="O977" s="81">
        <v>1</v>
      </c>
      <c r="P977" s="80" t="s">
        <v>28528</v>
      </c>
      <c r="Q977" s="36" t="s">
        <v>24973</v>
      </c>
      <c r="R977" s="36"/>
      <c r="S977" s="36"/>
      <c r="T977" s="36" t="s">
        <v>24981</v>
      </c>
      <c r="U977" s="36" t="s">
        <v>28012</v>
      </c>
      <c r="V977" s="121" t="str">
        <f t="shared" si="15"/>
        <v>Gobierno de Colombia</v>
      </c>
    </row>
    <row r="978" spans="1:22" x14ac:dyDescent="0.35">
      <c r="A978" s="111" t="s">
        <v>30874</v>
      </c>
      <c r="B978" s="42" t="s">
        <v>26200</v>
      </c>
      <c r="C978" s="82" t="s">
        <v>28964</v>
      </c>
      <c r="D978" s="38" t="s">
        <v>25729</v>
      </c>
      <c r="E978" s="42" t="s">
        <v>850</v>
      </c>
      <c r="F978" s="35" t="s">
        <v>42</v>
      </c>
      <c r="G978" s="77" t="s">
        <v>28526</v>
      </c>
      <c r="H978" s="78" t="s">
        <v>27937</v>
      </c>
      <c r="I978" s="78" t="s">
        <v>162</v>
      </c>
      <c r="J978" s="78" t="s">
        <v>27929</v>
      </c>
      <c r="K978" s="42" t="s">
        <v>27929</v>
      </c>
      <c r="L978" s="79" t="s">
        <v>233</v>
      </c>
      <c r="M978" s="80" t="s">
        <v>28944</v>
      </c>
      <c r="N978" s="81" t="s">
        <v>233</v>
      </c>
      <c r="O978" s="81" t="s">
        <v>233</v>
      </c>
      <c r="P978" s="80" t="s">
        <v>28528</v>
      </c>
      <c r="Q978" s="36" t="s">
        <v>24973</v>
      </c>
      <c r="R978" s="36" t="s">
        <v>233</v>
      </c>
      <c r="S978" s="36"/>
      <c r="T978" s="36" t="s">
        <v>24981</v>
      </c>
      <c r="U978" s="36" t="s">
        <v>28012</v>
      </c>
      <c r="V978" s="121" t="str">
        <f t="shared" si="15"/>
        <v>Gobierno de Colombia</v>
      </c>
    </row>
    <row r="979" spans="1:22" x14ac:dyDescent="0.35">
      <c r="A979" s="111" t="s">
        <v>30875</v>
      </c>
      <c r="B979" s="37" t="s">
        <v>26230</v>
      </c>
      <c r="C979" s="40" t="s">
        <v>28965</v>
      </c>
      <c r="D979" s="38" t="s">
        <v>26231</v>
      </c>
      <c r="E979" s="42" t="s">
        <v>858</v>
      </c>
      <c r="F979" s="35" t="s">
        <v>42</v>
      </c>
      <c r="G979" s="77" t="s">
        <v>28526</v>
      </c>
      <c r="H979" s="78" t="s">
        <v>27937</v>
      </c>
      <c r="I979" s="78" t="s">
        <v>28096</v>
      </c>
      <c r="J979" s="78" t="s">
        <v>27929</v>
      </c>
      <c r="K979" s="42" t="s">
        <v>27929</v>
      </c>
      <c r="L979" s="79" t="s">
        <v>233</v>
      </c>
      <c r="M979" s="80" t="s">
        <v>28527</v>
      </c>
      <c r="N979" s="81" t="s">
        <v>233</v>
      </c>
      <c r="O979" s="81">
        <v>1</v>
      </c>
      <c r="P979" s="80" t="s">
        <v>28528</v>
      </c>
      <c r="Q979" s="36" t="s">
        <v>24973</v>
      </c>
      <c r="R979" s="36" t="s">
        <v>28092</v>
      </c>
      <c r="S979" s="36" t="s">
        <v>841</v>
      </c>
      <c r="T979" s="36" t="s">
        <v>24981</v>
      </c>
      <c r="U979" s="36" t="s">
        <v>27950</v>
      </c>
      <c r="V979" s="121" t="str">
        <f t="shared" si="15"/>
        <v>Colchester Local Markets Bond Fund USD Unhedged</v>
      </c>
    </row>
    <row r="980" spans="1:22" x14ac:dyDescent="0.35">
      <c r="A980" s="111" t="s">
        <v>30876</v>
      </c>
      <c r="B980" s="37" t="s">
        <v>26201</v>
      </c>
      <c r="C980" s="40" t="s">
        <v>28966</v>
      </c>
      <c r="D980" s="38" t="s">
        <v>26233</v>
      </c>
      <c r="E980" s="42" t="s">
        <v>858</v>
      </c>
      <c r="F980" s="35" t="s">
        <v>42</v>
      </c>
      <c r="G980" s="77" t="s">
        <v>28526</v>
      </c>
      <c r="H980" s="78" t="s">
        <v>27937</v>
      </c>
      <c r="I980" s="78" t="s">
        <v>28096</v>
      </c>
      <c r="J980" s="78" t="s">
        <v>27929</v>
      </c>
      <c r="K980" s="42" t="s">
        <v>27929</v>
      </c>
      <c r="L980" s="79" t="s">
        <v>233</v>
      </c>
      <c r="M980" s="80" t="s">
        <v>28527</v>
      </c>
      <c r="N980" s="81" t="s">
        <v>233</v>
      </c>
      <c r="O980" s="81" t="s">
        <v>233</v>
      </c>
      <c r="P980" s="80" t="s">
        <v>28528</v>
      </c>
      <c r="Q980" s="36" t="s">
        <v>24973</v>
      </c>
      <c r="R980" s="36" t="s">
        <v>28092</v>
      </c>
      <c r="S980" s="36" t="s">
        <v>841</v>
      </c>
      <c r="T980" s="36" t="s">
        <v>24981</v>
      </c>
      <c r="U980" s="36" t="s">
        <v>27950</v>
      </c>
      <c r="V980" s="121" t="str">
        <f t="shared" si="15"/>
        <v>BNY Mellon - Emerging Market Debt LC Fund</v>
      </c>
    </row>
    <row r="981" spans="1:22" x14ac:dyDescent="0.35">
      <c r="A981" s="111" t="s">
        <v>30431</v>
      </c>
      <c r="B981" s="37" t="s">
        <v>26202</v>
      </c>
      <c r="C981" s="40" t="s">
        <v>28967</v>
      </c>
      <c r="D981" s="38" t="s">
        <v>26233</v>
      </c>
      <c r="E981" s="42" t="s">
        <v>864</v>
      </c>
      <c r="F981" s="35" t="s">
        <v>42</v>
      </c>
      <c r="G981" s="77" t="s">
        <v>28526</v>
      </c>
      <c r="H981" s="78" t="s">
        <v>27937</v>
      </c>
      <c r="I981" s="78" t="s">
        <v>28096</v>
      </c>
      <c r="J981" s="78" t="s">
        <v>27929</v>
      </c>
      <c r="K981" s="42" t="s">
        <v>27929</v>
      </c>
      <c r="L981" s="79" t="s">
        <v>233</v>
      </c>
      <c r="M981" s="80" t="s">
        <v>28527</v>
      </c>
      <c r="N981" s="81" t="s">
        <v>233</v>
      </c>
      <c r="O981" s="81" t="s">
        <v>233</v>
      </c>
      <c r="P981" s="80" t="s">
        <v>28528</v>
      </c>
      <c r="Q981" s="36" t="s">
        <v>24973</v>
      </c>
      <c r="R981" s="36" t="s">
        <v>28092</v>
      </c>
      <c r="S981" s="36" t="s">
        <v>841</v>
      </c>
      <c r="T981" s="36" t="s">
        <v>24981</v>
      </c>
      <c r="U981" s="36" t="s">
        <v>27950</v>
      </c>
      <c r="V981" s="121" t="str">
        <f t="shared" si="15"/>
        <v>BNY Mellon - Emerging Market Debt LC Fund</v>
      </c>
    </row>
    <row r="982" spans="1:22" x14ac:dyDescent="0.35">
      <c r="A982" s="111" t="s">
        <v>30877</v>
      </c>
      <c r="B982" s="37" t="s">
        <v>26203</v>
      </c>
      <c r="C982" s="40" t="s">
        <v>28968</v>
      </c>
      <c r="D982" s="38" t="s">
        <v>26235</v>
      </c>
      <c r="E982" s="42" t="s">
        <v>858</v>
      </c>
      <c r="F982" s="35" t="s">
        <v>42</v>
      </c>
      <c r="G982" s="77" t="s">
        <v>28526</v>
      </c>
      <c r="H982" s="78" t="s">
        <v>27937</v>
      </c>
      <c r="I982" s="78" t="s">
        <v>28096</v>
      </c>
      <c r="J982" s="78" t="s">
        <v>27929</v>
      </c>
      <c r="K982" s="42" t="s">
        <v>27929</v>
      </c>
      <c r="L982" s="79" t="s">
        <v>233</v>
      </c>
      <c r="M982" s="80" t="s">
        <v>28527</v>
      </c>
      <c r="N982" s="81" t="s">
        <v>233</v>
      </c>
      <c r="O982" s="81">
        <v>1</v>
      </c>
      <c r="P982" s="80" t="s">
        <v>28528</v>
      </c>
      <c r="Q982" s="36" t="s">
        <v>24973</v>
      </c>
      <c r="R982" s="36" t="s">
        <v>28092</v>
      </c>
      <c r="S982" s="36" t="s">
        <v>841</v>
      </c>
      <c r="T982" s="36" t="s">
        <v>24981</v>
      </c>
      <c r="U982" s="36" t="s">
        <v>27950</v>
      </c>
      <c r="V982" s="121" t="str">
        <f t="shared" si="15"/>
        <v>GAM - Local Emerging Bond Fund</v>
      </c>
    </row>
    <row r="983" spans="1:22" x14ac:dyDescent="0.35">
      <c r="A983" s="111" t="s">
        <v>30878</v>
      </c>
      <c r="B983" s="37" t="s">
        <v>26204</v>
      </c>
      <c r="C983" s="40" t="s">
        <v>28969</v>
      </c>
      <c r="D983" s="38" t="s">
        <v>26237</v>
      </c>
      <c r="E983" s="42" t="s">
        <v>858</v>
      </c>
      <c r="F983" s="35" t="s">
        <v>42</v>
      </c>
      <c r="G983" s="77" t="s">
        <v>28526</v>
      </c>
      <c r="H983" s="78" t="s">
        <v>27937</v>
      </c>
      <c r="I983" s="78" t="s">
        <v>28096</v>
      </c>
      <c r="J983" s="78" t="s">
        <v>27929</v>
      </c>
      <c r="K983" s="42" t="s">
        <v>27929</v>
      </c>
      <c r="L983" s="79" t="s">
        <v>233</v>
      </c>
      <c r="M983" s="80" t="s">
        <v>28527</v>
      </c>
      <c r="N983" s="81" t="s">
        <v>233</v>
      </c>
      <c r="O983" s="81" t="s">
        <v>233</v>
      </c>
      <c r="P983" s="80" t="s">
        <v>28528</v>
      </c>
      <c r="Q983" s="36" t="s">
        <v>24973</v>
      </c>
      <c r="R983" s="36" t="s">
        <v>28092</v>
      </c>
      <c r="S983" s="36" t="s">
        <v>841</v>
      </c>
      <c r="T983" s="36" t="s">
        <v>24981</v>
      </c>
      <c r="U983" s="36" t="s">
        <v>27950</v>
      </c>
      <c r="V983" s="121" t="str">
        <f t="shared" si="15"/>
        <v>Pictet - Latin America Local Currency Debt</v>
      </c>
    </row>
    <row r="984" spans="1:22" x14ac:dyDescent="0.35">
      <c r="A984" s="111" t="s">
        <v>30431</v>
      </c>
      <c r="B984" s="37" t="s">
        <v>26205</v>
      </c>
      <c r="C984" s="40" t="s">
        <v>28970</v>
      </c>
      <c r="D984" s="38" t="s">
        <v>26237</v>
      </c>
      <c r="E984" s="42" t="s">
        <v>864</v>
      </c>
      <c r="F984" s="35" t="s">
        <v>42</v>
      </c>
      <c r="G984" s="77" t="s">
        <v>28526</v>
      </c>
      <c r="H984" s="78" t="s">
        <v>27937</v>
      </c>
      <c r="I984" s="78" t="s">
        <v>28096</v>
      </c>
      <c r="J984" s="78" t="s">
        <v>27929</v>
      </c>
      <c r="K984" s="42" t="s">
        <v>27929</v>
      </c>
      <c r="L984" s="79" t="s">
        <v>233</v>
      </c>
      <c r="M984" s="80" t="s">
        <v>28527</v>
      </c>
      <c r="N984" s="81" t="s">
        <v>233</v>
      </c>
      <c r="O984" s="81" t="s">
        <v>233</v>
      </c>
      <c r="P984" s="80" t="s">
        <v>28528</v>
      </c>
      <c r="Q984" s="36" t="s">
        <v>24973</v>
      </c>
      <c r="R984" s="36" t="s">
        <v>28092</v>
      </c>
      <c r="S984" s="36" t="s">
        <v>841</v>
      </c>
      <c r="T984" s="36" t="s">
        <v>24981</v>
      </c>
      <c r="U984" s="36" t="s">
        <v>27950</v>
      </c>
      <c r="V984" s="121" t="str">
        <f t="shared" si="15"/>
        <v>Pictet - Latin America Local Currency Debt</v>
      </c>
    </row>
    <row r="985" spans="1:22" x14ac:dyDescent="0.35">
      <c r="A985" s="111" t="s">
        <v>568</v>
      </c>
      <c r="B985" s="37" t="s">
        <v>567</v>
      </c>
      <c r="C985" s="40" t="s">
        <v>28971</v>
      </c>
      <c r="D985" s="38" t="s">
        <v>21109</v>
      </c>
      <c r="E985" s="42" t="s">
        <v>858</v>
      </c>
      <c r="F985" s="35" t="s">
        <v>42</v>
      </c>
      <c r="G985" s="77" t="s">
        <v>28526</v>
      </c>
      <c r="H985" s="78" t="s">
        <v>27937</v>
      </c>
      <c r="I985" s="78" t="s">
        <v>28096</v>
      </c>
      <c r="J985" s="78" t="s">
        <v>27929</v>
      </c>
      <c r="K985" s="42" t="s">
        <v>27929</v>
      </c>
      <c r="L985" s="79" t="s">
        <v>233</v>
      </c>
      <c r="M985" s="80" t="s">
        <v>28527</v>
      </c>
      <c r="N985" s="81" t="s">
        <v>233</v>
      </c>
      <c r="O985" s="81">
        <v>1</v>
      </c>
      <c r="P985" s="80" t="s">
        <v>28528</v>
      </c>
      <c r="Q985" s="36" t="s">
        <v>24973</v>
      </c>
      <c r="R985" s="36" t="s">
        <v>28092</v>
      </c>
      <c r="S985" s="36" t="s">
        <v>841</v>
      </c>
      <c r="T985" s="36" t="s">
        <v>24981</v>
      </c>
      <c r="U985" s="36" t="s">
        <v>27950</v>
      </c>
      <c r="V985" s="121" t="str">
        <f t="shared" si="15"/>
        <v>Barings - Emerging Markets Local Debt Fund</v>
      </c>
    </row>
    <row r="986" spans="1:22" x14ac:dyDescent="0.35">
      <c r="A986" s="111" t="s">
        <v>30431</v>
      </c>
      <c r="B986" s="37" t="s">
        <v>26206</v>
      </c>
      <c r="C986" s="40" t="s">
        <v>28972</v>
      </c>
      <c r="D986" s="38" t="s">
        <v>26240</v>
      </c>
      <c r="E986" s="42" t="s">
        <v>866</v>
      </c>
      <c r="F986" s="35" t="s">
        <v>42</v>
      </c>
      <c r="G986" s="77" t="s">
        <v>28526</v>
      </c>
      <c r="H986" s="78" t="s">
        <v>27937</v>
      </c>
      <c r="I986" s="78" t="s">
        <v>28096</v>
      </c>
      <c r="J986" s="78" t="s">
        <v>27929</v>
      </c>
      <c r="K986" s="42" t="s">
        <v>27929</v>
      </c>
      <c r="L986" s="79" t="s">
        <v>233</v>
      </c>
      <c r="M986" s="80" t="s">
        <v>28527</v>
      </c>
      <c r="N986" s="81" t="s">
        <v>233</v>
      </c>
      <c r="O986" s="81" t="s">
        <v>233</v>
      </c>
      <c r="P986" s="80" t="s">
        <v>28528</v>
      </c>
      <c r="Q986" s="36" t="s">
        <v>24973</v>
      </c>
      <c r="R986" s="36" t="s">
        <v>28092</v>
      </c>
      <c r="S986" s="36" t="s">
        <v>841</v>
      </c>
      <c r="T986" s="36" t="s">
        <v>24981</v>
      </c>
      <c r="U986" s="36" t="s">
        <v>27950</v>
      </c>
      <c r="V986" s="121" t="str">
        <f t="shared" si="15"/>
        <v>Investec - Emerging Markets  LC Debt Fund</v>
      </c>
    </row>
    <row r="987" spans="1:22" x14ac:dyDescent="0.35">
      <c r="A987" s="111" t="s">
        <v>30879</v>
      </c>
      <c r="B987" s="37" t="s">
        <v>26207</v>
      </c>
      <c r="C987" s="40" t="s">
        <v>28973</v>
      </c>
      <c r="D987" s="38" t="s">
        <v>26242</v>
      </c>
      <c r="E987" s="42" t="s">
        <v>858</v>
      </c>
      <c r="F987" s="35" t="s">
        <v>42</v>
      </c>
      <c r="G987" s="77" t="s">
        <v>28526</v>
      </c>
      <c r="H987" s="78" t="s">
        <v>27937</v>
      </c>
      <c r="I987" s="78" t="s">
        <v>28096</v>
      </c>
      <c r="J987" s="78" t="s">
        <v>27929</v>
      </c>
      <c r="K987" s="42" t="s">
        <v>27929</v>
      </c>
      <c r="L987" s="79" t="s">
        <v>233</v>
      </c>
      <c r="M987" s="80" t="s">
        <v>28527</v>
      </c>
      <c r="N987" s="81" t="s">
        <v>233</v>
      </c>
      <c r="O987" s="81" t="s">
        <v>233</v>
      </c>
      <c r="P987" s="80" t="s">
        <v>28528</v>
      </c>
      <c r="Q987" s="36" t="s">
        <v>24973</v>
      </c>
      <c r="R987" s="36" t="s">
        <v>28092</v>
      </c>
      <c r="S987" s="36" t="s">
        <v>841</v>
      </c>
      <c r="T987" s="36" t="s">
        <v>24981</v>
      </c>
      <c r="U987" s="36" t="s">
        <v>27950</v>
      </c>
      <c r="V987" s="121" t="str">
        <f t="shared" si="15"/>
        <v>Parvest - Bond World Emerging Local</v>
      </c>
    </row>
    <row r="988" spans="1:22" x14ac:dyDescent="0.35">
      <c r="A988" s="111" t="s">
        <v>1023</v>
      </c>
      <c r="B988" s="37" t="s">
        <v>1022</v>
      </c>
      <c r="C988" s="40" t="s">
        <v>28974</v>
      </c>
      <c r="D988" s="38" t="s">
        <v>24103</v>
      </c>
      <c r="E988" s="42" t="s">
        <v>858</v>
      </c>
      <c r="F988" s="35" t="s">
        <v>42</v>
      </c>
      <c r="G988" s="77" t="s">
        <v>28526</v>
      </c>
      <c r="H988" s="78" t="s">
        <v>27937</v>
      </c>
      <c r="I988" s="78" t="s">
        <v>28096</v>
      </c>
      <c r="J988" s="78" t="s">
        <v>27929</v>
      </c>
      <c r="K988" s="42" t="s">
        <v>27929</v>
      </c>
      <c r="L988" s="79" t="s">
        <v>233</v>
      </c>
      <c r="M988" s="80" t="s">
        <v>28527</v>
      </c>
      <c r="N988" s="81" t="s">
        <v>233</v>
      </c>
      <c r="O988" s="81">
        <v>1</v>
      </c>
      <c r="P988" s="80" t="s">
        <v>28528</v>
      </c>
      <c r="Q988" s="36" t="s">
        <v>24973</v>
      </c>
      <c r="R988" s="36" t="s">
        <v>233</v>
      </c>
      <c r="S988" s="36" t="s">
        <v>873</v>
      </c>
      <c r="T988" s="36" t="s">
        <v>24981</v>
      </c>
      <c r="U988" s="36" t="s">
        <v>27950</v>
      </c>
      <c r="V988" s="121" t="str">
        <f t="shared" si="15"/>
        <v>VanEck - JPM EM LC Bond ETF</v>
      </c>
    </row>
    <row r="989" spans="1:22" x14ac:dyDescent="0.35">
      <c r="A989" s="111" t="s">
        <v>30880</v>
      </c>
      <c r="B989" s="37" t="s">
        <v>26208</v>
      </c>
      <c r="C989" s="40" t="s">
        <v>28975</v>
      </c>
      <c r="D989" s="38" t="s">
        <v>26245</v>
      </c>
      <c r="E989" s="42" t="s">
        <v>858</v>
      </c>
      <c r="F989" s="35" t="s">
        <v>42</v>
      </c>
      <c r="G989" s="77" t="s">
        <v>28526</v>
      </c>
      <c r="H989" s="78" t="s">
        <v>27937</v>
      </c>
      <c r="I989" s="78" t="s">
        <v>28096</v>
      </c>
      <c r="J989" s="78" t="s">
        <v>27929</v>
      </c>
      <c r="K989" s="42" t="s">
        <v>27929</v>
      </c>
      <c r="L989" s="79" t="s">
        <v>233</v>
      </c>
      <c r="M989" s="80" t="s">
        <v>28527</v>
      </c>
      <c r="N989" s="81" t="s">
        <v>233</v>
      </c>
      <c r="O989" s="81" t="s">
        <v>233</v>
      </c>
      <c r="P989" s="80" t="s">
        <v>28528</v>
      </c>
      <c r="Q989" s="36" t="s">
        <v>24973</v>
      </c>
      <c r="R989" s="36" t="s">
        <v>28092</v>
      </c>
      <c r="S989" s="36" t="s">
        <v>841</v>
      </c>
      <c r="T989" s="36" t="s">
        <v>24981</v>
      </c>
      <c r="U989" s="36" t="s">
        <v>27950</v>
      </c>
      <c r="V989" s="121" t="str">
        <f t="shared" si="15"/>
        <v>Franklin Templeton - Emerging Markets Bond Fund</v>
      </c>
    </row>
    <row r="990" spans="1:22" x14ac:dyDescent="0.35">
      <c r="A990" s="111" t="s">
        <v>30881</v>
      </c>
      <c r="B990" s="37" t="s">
        <v>26209</v>
      </c>
      <c r="C990" s="40" t="s">
        <v>28976</v>
      </c>
      <c r="D990" s="38" t="s">
        <v>26247</v>
      </c>
      <c r="E990" s="42" t="s">
        <v>858</v>
      </c>
      <c r="F990" s="35" t="s">
        <v>42</v>
      </c>
      <c r="G990" s="77" t="s">
        <v>28526</v>
      </c>
      <c r="H990" s="78" t="s">
        <v>27937</v>
      </c>
      <c r="I990" s="78" t="s">
        <v>28096</v>
      </c>
      <c r="J990" s="78" t="s">
        <v>27929</v>
      </c>
      <c r="K990" s="42" t="s">
        <v>27929</v>
      </c>
      <c r="L990" s="79" t="s">
        <v>233</v>
      </c>
      <c r="M990" s="80" t="s">
        <v>28527</v>
      </c>
      <c r="N990" s="81" t="s">
        <v>233</v>
      </c>
      <c r="O990" s="81" t="s">
        <v>233</v>
      </c>
      <c r="P990" s="80" t="s">
        <v>28528</v>
      </c>
      <c r="Q990" s="36" t="s">
        <v>24973</v>
      </c>
      <c r="R990" s="36" t="s">
        <v>28092</v>
      </c>
      <c r="S990" s="36" t="s">
        <v>841</v>
      </c>
      <c r="T990" s="36" t="s">
        <v>24981</v>
      </c>
      <c r="U990" s="36" t="s">
        <v>27950</v>
      </c>
      <c r="V990" s="121" t="str">
        <f t="shared" si="15"/>
        <v>Franklin Templeton - Global Total Return Fund</v>
      </c>
    </row>
    <row r="991" spans="1:22" x14ac:dyDescent="0.35">
      <c r="A991" s="111" t="s">
        <v>30431</v>
      </c>
      <c r="B991" s="37" t="s">
        <v>26210</v>
      </c>
      <c r="C991" s="40" t="s">
        <v>28977</v>
      </c>
      <c r="D991" s="38" t="s">
        <v>26249</v>
      </c>
      <c r="E991" s="42" t="s">
        <v>858</v>
      </c>
      <c r="F991" s="35" t="s">
        <v>42</v>
      </c>
      <c r="G991" s="77" t="s">
        <v>28526</v>
      </c>
      <c r="H991" s="78" t="s">
        <v>27937</v>
      </c>
      <c r="I991" s="78" t="s">
        <v>28096</v>
      </c>
      <c r="J991" s="78" t="s">
        <v>27929</v>
      </c>
      <c r="K991" s="42" t="s">
        <v>27929</v>
      </c>
      <c r="L991" s="79" t="s">
        <v>233</v>
      </c>
      <c r="M991" s="80" t="s">
        <v>28527</v>
      </c>
      <c r="N991" s="81" t="s">
        <v>233</v>
      </c>
      <c r="O991" s="81" t="s">
        <v>233</v>
      </c>
      <c r="P991" s="80" t="s">
        <v>28528</v>
      </c>
      <c r="Q991" s="36" t="s">
        <v>24973</v>
      </c>
      <c r="R991" s="36" t="s">
        <v>28092</v>
      </c>
      <c r="S991" s="36" t="s">
        <v>841</v>
      </c>
      <c r="T991" s="36" t="s">
        <v>24981</v>
      </c>
      <c r="U991" s="36" t="s">
        <v>27950</v>
      </c>
      <c r="V991" s="121" t="str">
        <f t="shared" si="15"/>
        <v>Franklin Templeton - Global Fund</v>
      </c>
    </row>
    <row r="992" spans="1:22" x14ac:dyDescent="0.35">
      <c r="A992" s="111" t="s">
        <v>674</v>
      </c>
      <c r="B992" s="37" t="s">
        <v>673</v>
      </c>
      <c r="C992" s="40" t="s">
        <v>28978</v>
      </c>
      <c r="D992" s="38" t="s">
        <v>21308</v>
      </c>
      <c r="E992" s="42" t="s">
        <v>858</v>
      </c>
      <c r="F992" s="35" t="s">
        <v>42</v>
      </c>
      <c r="G992" s="77" t="s">
        <v>28526</v>
      </c>
      <c r="H992" s="78" t="s">
        <v>27937</v>
      </c>
      <c r="I992" s="78" t="s">
        <v>28096</v>
      </c>
      <c r="J992" s="78" t="s">
        <v>27929</v>
      </c>
      <c r="K992" s="42" t="s">
        <v>27929</v>
      </c>
      <c r="L992" s="79" t="s">
        <v>233</v>
      </c>
      <c r="M992" s="80" t="s">
        <v>28527</v>
      </c>
      <c r="N992" s="81" t="s">
        <v>233</v>
      </c>
      <c r="O992" s="81">
        <v>1</v>
      </c>
      <c r="P992" s="80" t="s">
        <v>28528</v>
      </c>
      <c r="Q992" s="36" t="s">
        <v>24973</v>
      </c>
      <c r="R992" s="36" t="s">
        <v>28092</v>
      </c>
      <c r="S992" s="36" t="s">
        <v>841</v>
      </c>
      <c r="T992" s="36" t="s">
        <v>24981</v>
      </c>
      <c r="U992" s="36" t="s">
        <v>27950</v>
      </c>
      <c r="V992" s="121" t="str">
        <f t="shared" si="15"/>
        <v>Pictet Chinese LC Debt</v>
      </c>
    </row>
    <row r="993" spans="1:22" x14ac:dyDescent="0.35">
      <c r="A993" s="111" t="s">
        <v>30882</v>
      </c>
      <c r="B993" s="37" t="s">
        <v>26211</v>
      </c>
      <c r="C993" s="40" t="s">
        <v>28979</v>
      </c>
      <c r="D993" s="38" t="s">
        <v>26252</v>
      </c>
      <c r="E993" s="42" t="s">
        <v>858</v>
      </c>
      <c r="F993" s="35" t="s">
        <v>42</v>
      </c>
      <c r="G993" s="77" t="s">
        <v>28526</v>
      </c>
      <c r="H993" s="78" t="s">
        <v>27937</v>
      </c>
      <c r="I993" s="78" t="s">
        <v>28096</v>
      </c>
      <c r="J993" s="78" t="s">
        <v>27929</v>
      </c>
      <c r="K993" s="42" t="s">
        <v>27929</v>
      </c>
      <c r="L993" s="79" t="s">
        <v>233</v>
      </c>
      <c r="M993" s="80" t="s">
        <v>28527</v>
      </c>
      <c r="N993" s="81" t="s">
        <v>233</v>
      </c>
      <c r="O993" s="81" t="s">
        <v>233</v>
      </c>
      <c r="P993" s="80" t="s">
        <v>28528</v>
      </c>
      <c r="Q993" s="36" t="s">
        <v>24973</v>
      </c>
      <c r="R993" s="36" t="s">
        <v>28092</v>
      </c>
      <c r="S993" s="36" t="s">
        <v>841</v>
      </c>
      <c r="T993" s="36" t="s">
        <v>24981</v>
      </c>
      <c r="U993" s="36" t="s">
        <v>27950</v>
      </c>
      <c r="V993" s="121" t="str">
        <f t="shared" si="15"/>
        <v>Pictet - EM Local Currency</v>
      </c>
    </row>
    <row r="994" spans="1:22" x14ac:dyDescent="0.35">
      <c r="A994" s="111" t="s">
        <v>30883</v>
      </c>
      <c r="B994" s="37" t="s">
        <v>26212</v>
      </c>
      <c r="C994" s="40" t="s">
        <v>28980</v>
      </c>
      <c r="D994" s="38" t="s">
        <v>26254</v>
      </c>
      <c r="E994" s="42" t="s">
        <v>864</v>
      </c>
      <c r="F994" s="35" t="s">
        <v>42</v>
      </c>
      <c r="G994" s="77" t="s">
        <v>28526</v>
      </c>
      <c r="H994" s="78" t="s">
        <v>27937</v>
      </c>
      <c r="I994" s="78" t="s">
        <v>28096</v>
      </c>
      <c r="J994" s="78" t="s">
        <v>27929</v>
      </c>
      <c r="K994" s="42" t="s">
        <v>27929</v>
      </c>
      <c r="L994" s="79" t="s">
        <v>233</v>
      </c>
      <c r="M994" s="80" t="s">
        <v>28527</v>
      </c>
      <c r="N994" s="81" t="s">
        <v>233</v>
      </c>
      <c r="O994" s="81" t="s">
        <v>233</v>
      </c>
      <c r="P994" s="80" t="s">
        <v>28528</v>
      </c>
      <c r="Q994" s="36" t="s">
        <v>24973</v>
      </c>
      <c r="R994" s="36" t="s">
        <v>28092</v>
      </c>
      <c r="S994" s="36" t="s">
        <v>873</v>
      </c>
      <c r="T994" s="36" t="s">
        <v>24981</v>
      </c>
      <c r="U994" s="36" t="s">
        <v>27950</v>
      </c>
      <c r="V994" s="121" t="str">
        <f t="shared" si="15"/>
        <v>BlackRock - iShares China CNY Bond UCITS ETF</v>
      </c>
    </row>
    <row r="995" spans="1:22" x14ac:dyDescent="0.35">
      <c r="A995" s="111" t="s">
        <v>30884</v>
      </c>
      <c r="B995" s="37" t="s">
        <v>26213</v>
      </c>
      <c r="C995" s="40" t="s">
        <v>28981</v>
      </c>
      <c r="D995" s="38" t="s">
        <v>26256</v>
      </c>
      <c r="E995" s="42" t="s">
        <v>858</v>
      </c>
      <c r="F995" s="35" t="s">
        <v>42</v>
      </c>
      <c r="G995" s="77" t="s">
        <v>28526</v>
      </c>
      <c r="H995" s="78" t="s">
        <v>27937</v>
      </c>
      <c r="I995" s="78" t="s">
        <v>28096</v>
      </c>
      <c r="J995" s="78" t="s">
        <v>27929</v>
      </c>
      <c r="K995" s="42" t="s">
        <v>27929</v>
      </c>
      <c r="L995" s="79" t="s">
        <v>233</v>
      </c>
      <c r="M995" s="80" t="s">
        <v>28527</v>
      </c>
      <c r="N995" s="81" t="s">
        <v>233</v>
      </c>
      <c r="O995" s="81">
        <v>1</v>
      </c>
      <c r="P995" s="80" t="s">
        <v>28528</v>
      </c>
      <c r="Q995" s="36" t="s">
        <v>24973</v>
      </c>
      <c r="R995" s="36" t="s">
        <v>28092</v>
      </c>
      <c r="S995" s="36" t="s">
        <v>873</v>
      </c>
      <c r="T995" s="36" t="s">
        <v>24981</v>
      </c>
      <c r="U995" s="36" t="s">
        <v>27950</v>
      </c>
      <c r="V995" s="121" t="str">
        <f t="shared" si="15"/>
        <v>BlackRock - iShares JPM EM Local Government Bond</v>
      </c>
    </row>
    <row r="996" spans="1:22" x14ac:dyDescent="0.35">
      <c r="A996" s="111" t="s">
        <v>30885</v>
      </c>
      <c r="B996" s="37" t="s">
        <v>26214</v>
      </c>
      <c r="C996" s="40" t="s">
        <v>28982</v>
      </c>
      <c r="D996" s="38" t="s">
        <v>26258</v>
      </c>
      <c r="E996" s="42" t="s">
        <v>858</v>
      </c>
      <c r="F996" s="35" t="s">
        <v>42</v>
      </c>
      <c r="G996" s="77" t="s">
        <v>28526</v>
      </c>
      <c r="H996" s="78" t="s">
        <v>27937</v>
      </c>
      <c r="I996" s="78" t="s">
        <v>28096</v>
      </c>
      <c r="J996" s="78" t="s">
        <v>27929</v>
      </c>
      <c r="K996" s="42" t="s">
        <v>27929</v>
      </c>
      <c r="L996" s="79" t="s">
        <v>233</v>
      </c>
      <c r="M996" s="80" t="s">
        <v>28527</v>
      </c>
      <c r="N996" s="81" t="s">
        <v>233</v>
      </c>
      <c r="O996" s="81" t="s">
        <v>233</v>
      </c>
      <c r="P996" s="80" t="s">
        <v>28528</v>
      </c>
      <c r="Q996" s="36" t="s">
        <v>24973</v>
      </c>
      <c r="R996" s="36" t="s">
        <v>233</v>
      </c>
      <c r="S996" s="36" t="s">
        <v>873</v>
      </c>
      <c r="T996" s="36" t="s">
        <v>24981</v>
      </c>
      <c r="U996" s="36" t="s">
        <v>27950</v>
      </c>
      <c r="V996" s="121" t="str">
        <f t="shared" si="15"/>
        <v>BlackRock - iShares JP Morgan EM Local Currency</v>
      </c>
    </row>
    <row r="997" spans="1:22" x14ac:dyDescent="0.35">
      <c r="A997" s="111" t="s">
        <v>30886</v>
      </c>
      <c r="B997" s="37" t="s">
        <v>26215</v>
      </c>
      <c r="C997" s="40" t="s">
        <v>28983</v>
      </c>
      <c r="D997" s="38" t="s">
        <v>26260</v>
      </c>
      <c r="E997" s="42" t="s">
        <v>858</v>
      </c>
      <c r="F997" s="35" t="s">
        <v>42</v>
      </c>
      <c r="G997" s="77" t="s">
        <v>28526</v>
      </c>
      <c r="H997" s="78" t="s">
        <v>27937</v>
      </c>
      <c r="I997" s="78" t="s">
        <v>28096</v>
      </c>
      <c r="J997" s="78" t="s">
        <v>27929</v>
      </c>
      <c r="K997" s="42" t="s">
        <v>27929</v>
      </c>
      <c r="L997" s="79" t="s">
        <v>233</v>
      </c>
      <c r="M997" s="80" t="s">
        <v>28527</v>
      </c>
      <c r="N997" s="81" t="s">
        <v>233</v>
      </c>
      <c r="O997" s="81">
        <v>1</v>
      </c>
      <c r="P997" s="80" t="s">
        <v>28528</v>
      </c>
      <c r="Q997" s="36" t="s">
        <v>24973</v>
      </c>
      <c r="R997" s="36" t="s">
        <v>28092</v>
      </c>
      <c r="S997" s="36" t="s">
        <v>841</v>
      </c>
      <c r="T997" s="36" t="s">
        <v>24981</v>
      </c>
      <c r="U997" s="36" t="s">
        <v>27950</v>
      </c>
      <c r="V997" s="121" t="str">
        <f t="shared" si="15"/>
        <v>Ashmore - Emerging Markets Local Currency Bond Fund</v>
      </c>
    </row>
    <row r="998" spans="1:22" x14ac:dyDescent="0.35">
      <c r="A998" s="111" t="s">
        <v>30431</v>
      </c>
      <c r="B998" s="37" t="s">
        <v>26216</v>
      </c>
      <c r="C998" s="40" t="s">
        <v>28984</v>
      </c>
      <c r="D998" s="38" t="s">
        <v>26262</v>
      </c>
      <c r="E998" s="42" t="s">
        <v>858</v>
      </c>
      <c r="F998" s="35" t="s">
        <v>42</v>
      </c>
      <c r="G998" s="77" t="s">
        <v>28526</v>
      </c>
      <c r="H998" s="78" t="s">
        <v>27937</v>
      </c>
      <c r="I998" s="78" t="s">
        <v>28096</v>
      </c>
      <c r="J998" s="78" t="s">
        <v>27929</v>
      </c>
      <c r="K998" s="42" t="s">
        <v>27929</v>
      </c>
      <c r="L998" s="79" t="s">
        <v>233</v>
      </c>
      <c r="M998" s="80" t="s">
        <v>28527</v>
      </c>
      <c r="N998" s="81" t="s">
        <v>233</v>
      </c>
      <c r="O998" s="81" t="s">
        <v>233</v>
      </c>
      <c r="P998" s="80" t="s">
        <v>28528</v>
      </c>
      <c r="Q998" s="36" t="s">
        <v>24973</v>
      </c>
      <c r="R998" s="36" t="s">
        <v>28092</v>
      </c>
      <c r="S998" s="36" t="s">
        <v>841</v>
      </c>
      <c r="T998" s="36" t="s">
        <v>24981</v>
      </c>
      <c r="U998" s="36" t="s">
        <v>27950</v>
      </c>
      <c r="V998" s="121" t="str">
        <f t="shared" si="15"/>
        <v>Aviva - Emerging Markets Local Currency Bond Fund</v>
      </c>
    </row>
    <row r="999" spans="1:22" x14ac:dyDescent="0.35">
      <c r="A999" s="111" t="s">
        <v>30887</v>
      </c>
      <c r="B999" s="37" t="s">
        <v>26217</v>
      </c>
      <c r="C999" s="40" t="s">
        <v>28985</v>
      </c>
      <c r="D999" s="38" t="s">
        <v>26264</v>
      </c>
      <c r="E999" s="42" t="s">
        <v>864</v>
      </c>
      <c r="F999" s="35" t="s">
        <v>42</v>
      </c>
      <c r="G999" s="77" t="s">
        <v>28526</v>
      </c>
      <c r="H999" s="78" t="s">
        <v>27937</v>
      </c>
      <c r="I999" s="78" t="s">
        <v>28096</v>
      </c>
      <c r="J999" s="78" t="s">
        <v>27929</v>
      </c>
      <c r="K999" s="42" t="s">
        <v>27929</v>
      </c>
      <c r="L999" s="79" t="s">
        <v>233</v>
      </c>
      <c r="M999" s="80" t="s">
        <v>28527</v>
      </c>
      <c r="N999" s="81" t="s">
        <v>233</v>
      </c>
      <c r="O999" s="81" t="s">
        <v>233</v>
      </c>
      <c r="P999" s="80" t="s">
        <v>28528</v>
      </c>
      <c r="Q999" s="36" t="s">
        <v>24973</v>
      </c>
      <c r="R999" s="36" t="s">
        <v>28092</v>
      </c>
      <c r="S999" s="36" t="s">
        <v>841</v>
      </c>
      <c r="T999" s="36" t="s">
        <v>24981</v>
      </c>
      <c r="U999" s="36" t="s">
        <v>27950</v>
      </c>
      <c r="V999" s="121" t="str">
        <f t="shared" si="15"/>
        <v>Candriam - Bonds EM Debt Local Currencies</v>
      </c>
    </row>
    <row r="1000" spans="1:22" x14ac:dyDescent="0.35">
      <c r="A1000" s="111" t="s">
        <v>30888</v>
      </c>
      <c r="B1000" s="49" t="s">
        <v>26218</v>
      </c>
      <c r="C1000" s="84" t="s">
        <v>28986</v>
      </c>
      <c r="D1000" s="50" t="s">
        <v>26266</v>
      </c>
      <c r="E1000" s="42" t="s">
        <v>858</v>
      </c>
      <c r="F1000" s="35" t="s">
        <v>42</v>
      </c>
      <c r="G1000" s="77" t="s">
        <v>28526</v>
      </c>
      <c r="H1000" s="78" t="s">
        <v>27937</v>
      </c>
      <c r="I1000" s="78" t="s">
        <v>28096</v>
      </c>
      <c r="J1000" s="78" t="s">
        <v>27929</v>
      </c>
      <c r="K1000" s="42" t="s">
        <v>27929</v>
      </c>
      <c r="L1000" s="79" t="s">
        <v>233</v>
      </c>
      <c r="M1000" s="80" t="s">
        <v>28527</v>
      </c>
      <c r="N1000" s="81" t="s">
        <v>233</v>
      </c>
      <c r="O1000" s="81">
        <v>1</v>
      </c>
      <c r="P1000" s="80" t="s">
        <v>28528</v>
      </c>
      <c r="Q1000" s="36" t="s">
        <v>24973</v>
      </c>
      <c r="R1000" s="36" t="s">
        <v>28092</v>
      </c>
      <c r="S1000" s="36" t="s">
        <v>841</v>
      </c>
      <c r="T1000" s="36" t="s">
        <v>24981</v>
      </c>
      <c r="U1000" s="36" t="s">
        <v>27950</v>
      </c>
      <c r="V1000" s="121" t="str">
        <f t="shared" si="15"/>
        <v>Aktia EM Frontier Bond+ CapCap</v>
      </c>
    </row>
    <row r="1001" spans="1:22" x14ac:dyDescent="0.35">
      <c r="A1001" s="111" t="s">
        <v>24935</v>
      </c>
      <c r="B1001" s="37" t="s">
        <v>24934</v>
      </c>
      <c r="C1001" s="40" t="s">
        <v>28987</v>
      </c>
      <c r="D1001" s="38" t="s">
        <v>26268</v>
      </c>
      <c r="E1001" s="42" t="s">
        <v>858</v>
      </c>
      <c r="F1001" s="35" t="s">
        <v>42</v>
      </c>
      <c r="G1001" s="77" t="s">
        <v>28526</v>
      </c>
      <c r="H1001" s="78" t="s">
        <v>27937</v>
      </c>
      <c r="I1001" s="78" t="s">
        <v>28096</v>
      </c>
      <c r="J1001" s="78" t="s">
        <v>27929</v>
      </c>
      <c r="K1001" s="42" t="s">
        <v>27929</v>
      </c>
      <c r="L1001" s="79" t="s">
        <v>233</v>
      </c>
      <c r="M1001" s="80" t="s">
        <v>28527</v>
      </c>
      <c r="N1001" s="81" t="s">
        <v>233</v>
      </c>
      <c r="O1001" s="81">
        <v>1</v>
      </c>
      <c r="P1001" s="80" t="s">
        <v>28528</v>
      </c>
      <c r="Q1001" s="36" t="s">
        <v>24973</v>
      </c>
      <c r="R1001" s="36" t="s">
        <v>28092</v>
      </c>
      <c r="S1001" s="36" t="s">
        <v>841</v>
      </c>
      <c r="T1001" s="36" t="s">
        <v>24981</v>
      </c>
      <c r="U1001" s="36" t="s">
        <v>27950</v>
      </c>
      <c r="V1001" s="121" t="str">
        <f t="shared" si="15"/>
        <v>Global Evolution Funds - Frontier Markets Fund</v>
      </c>
    </row>
    <row r="1002" spans="1:22" x14ac:dyDescent="0.35">
      <c r="A1002" s="111" t="s">
        <v>30889</v>
      </c>
      <c r="B1002" s="37" t="s">
        <v>26219</v>
      </c>
      <c r="C1002" s="40" t="s">
        <v>28988</v>
      </c>
      <c r="D1002" s="38" t="s">
        <v>26270</v>
      </c>
      <c r="E1002" s="42" t="s">
        <v>858</v>
      </c>
      <c r="F1002" s="35" t="s">
        <v>42</v>
      </c>
      <c r="G1002" s="77" t="s">
        <v>28526</v>
      </c>
      <c r="H1002" s="78" t="s">
        <v>27937</v>
      </c>
      <c r="I1002" s="78" t="s">
        <v>28096</v>
      </c>
      <c r="J1002" s="78" t="s">
        <v>27929</v>
      </c>
      <c r="K1002" s="42" t="s">
        <v>27929</v>
      </c>
      <c r="L1002" s="79" t="s">
        <v>233</v>
      </c>
      <c r="M1002" s="80" t="s">
        <v>28527</v>
      </c>
      <c r="N1002" s="81" t="s">
        <v>233</v>
      </c>
      <c r="O1002" s="81">
        <v>1</v>
      </c>
      <c r="P1002" s="80" t="s">
        <v>28528</v>
      </c>
      <c r="Q1002" s="36" t="s">
        <v>24973</v>
      </c>
      <c r="R1002" s="36" t="s">
        <v>28092</v>
      </c>
      <c r="S1002" s="36" t="s">
        <v>841</v>
      </c>
      <c r="T1002" s="36" t="s">
        <v>24981</v>
      </c>
      <c r="U1002" s="36" t="s">
        <v>27950</v>
      </c>
      <c r="V1002" s="121" t="str">
        <f t="shared" si="15"/>
        <v>Schroder - Selection Fund China Local Currency Bond</v>
      </c>
    </row>
    <row r="1003" spans="1:22" x14ac:dyDescent="0.35">
      <c r="A1003" s="111" t="s">
        <v>30890</v>
      </c>
      <c r="B1003" s="46" t="s">
        <v>26220</v>
      </c>
      <c r="C1003" s="40" t="s">
        <v>28989</v>
      </c>
      <c r="D1003" s="38" t="s">
        <v>26272</v>
      </c>
      <c r="E1003" s="42" t="s">
        <v>858</v>
      </c>
      <c r="F1003" s="35" t="s">
        <v>42</v>
      </c>
      <c r="G1003" s="77" t="s">
        <v>28526</v>
      </c>
      <c r="H1003" s="78" t="s">
        <v>27937</v>
      </c>
      <c r="I1003" s="78" t="s">
        <v>28096</v>
      </c>
      <c r="J1003" s="78" t="s">
        <v>27929</v>
      </c>
      <c r="K1003" s="42" t="s">
        <v>27929</v>
      </c>
      <c r="L1003" s="79" t="s">
        <v>233</v>
      </c>
      <c r="M1003" s="80" t="s">
        <v>28527</v>
      </c>
      <c r="N1003" s="81" t="s">
        <v>233</v>
      </c>
      <c r="O1003" s="81" t="s">
        <v>233</v>
      </c>
      <c r="P1003" s="80" t="s">
        <v>28528</v>
      </c>
      <c r="Q1003" s="36" t="s">
        <v>24973</v>
      </c>
      <c r="R1003" s="36" t="s">
        <v>28092</v>
      </c>
      <c r="S1003" s="36" t="s">
        <v>841</v>
      </c>
      <c r="T1003" s="36" t="s">
        <v>24981</v>
      </c>
      <c r="U1003" s="36" t="s">
        <v>27950</v>
      </c>
      <c r="V1003" s="121" t="str">
        <f t="shared" si="15"/>
        <v>Invesco - EM Local Debt Fund</v>
      </c>
    </row>
    <row r="1004" spans="1:22" x14ac:dyDescent="0.35">
      <c r="A1004" s="111" t="s">
        <v>606</v>
      </c>
      <c r="B1004" s="37" t="s">
        <v>605</v>
      </c>
      <c r="C1004" s="40" t="s">
        <v>28990</v>
      </c>
      <c r="D1004" s="38" t="s">
        <v>24415</v>
      </c>
      <c r="E1004" s="42" t="s">
        <v>858</v>
      </c>
      <c r="F1004" s="35" t="s">
        <v>42</v>
      </c>
      <c r="G1004" s="77" t="s">
        <v>28526</v>
      </c>
      <c r="H1004" s="78" t="s">
        <v>27937</v>
      </c>
      <c r="I1004" s="78" t="s">
        <v>28096</v>
      </c>
      <c r="J1004" s="78" t="s">
        <v>27929</v>
      </c>
      <c r="K1004" s="42" t="s">
        <v>27929</v>
      </c>
      <c r="L1004" s="79" t="s">
        <v>233</v>
      </c>
      <c r="M1004" s="80" t="s">
        <v>28527</v>
      </c>
      <c r="N1004" s="81" t="s">
        <v>233</v>
      </c>
      <c r="O1004" s="81">
        <v>1</v>
      </c>
      <c r="P1004" s="80" t="s">
        <v>28528</v>
      </c>
      <c r="Q1004" s="36" t="s">
        <v>24973</v>
      </c>
      <c r="R1004" s="36" t="s">
        <v>28092</v>
      </c>
      <c r="S1004" s="36" t="s">
        <v>841</v>
      </c>
      <c r="T1004" s="36" t="s">
        <v>24981</v>
      </c>
      <c r="U1004" s="36" t="s">
        <v>27950</v>
      </c>
      <c r="V1004" s="121" t="str">
        <f t="shared" si="15"/>
        <v>Pimco - Emerging Markets Local Bond Fund</v>
      </c>
    </row>
    <row r="1005" spans="1:22" x14ac:dyDescent="0.35">
      <c r="A1005" s="111" t="s">
        <v>30891</v>
      </c>
      <c r="B1005" s="37" t="s">
        <v>26221</v>
      </c>
      <c r="C1005" s="40" t="s">
        <v>28991</v>
      </c>
      <c r="D1005" s="38" t="s">
        <v>26275</v>
      </c>
      <c r="E1005" s="42" t="s">
        <v>858</v>
      </c>
      <c r="F1005" s="35" t="s">
        <v>42</v>
      </c>
      <c r="G1005" s="77" t="s">
        <v>28526</v>
      </c>
      <c r="H1005" s="78" t="s">
        <v>27937</v>
      </c>
      <c r="I1005" s="78" t="s">
        <v>28096</v>
      </c>
      <c r="J1005" s="78" t="s">
        <v>27929</v>
      </c>
      <c r="K1005" s="42" t="s">
        <v>27929</v>
      </c>
      <c r="L1005" s="79" t="s">
        <v>233</v>
      </c>
      <c r="M1005" s="80" t="s">
        <v>28527</v>
      </c>
      <c r="N1005" s="81" t="s">
        <v>233</v>
      </c>
      <c r="O1005" s="81" t="s">
        <v>233</v>
      </c>
      <c r="P1005" s="80" t="s">
        <v>28528</v>
      </c>
      <c r="Q1005" s="36" t="s">
        <v>24973</v>
      </c>
      <c r="R1005" s="36" t="s">
        <v>28092</v>
      </c>
      <c r="S1005" s="36" t="s">
        <v>841</v>
      </c>
      <c r="T1005" s="36" t="s">
        <v>24981</v>
      </c>
      <c r="U1005" s="36" t="s">
        <v>27950</v>
      </c>
      <c r="V1005" s="121" t="str">
        <f t="shared" si="15"/>
        <v>Wellington - Emerging Local Debt Fund</v>
      </c>
    </row>
    <row r="1006" spans="1:22" x14ac:dyDescent="0.35">
      <c r="A1006" s="111" t="s">
        <v>624</v>
      </c>
      <c r="B1006" s="42" t="s">
        <v>623</v>
      </c>
      <c r="C1006" s="82" t="s">
        <v>28992</v>
      </c>
      <c r="D1006" s="38" t="s">
        <v>21352</v>
      </c>
      <c r="E1006" s="42" t="s">
        <v>858</v>
      </c>
      <c r="F1006" s="35" t="s">
        <v>42</v>
      </c>
      <c r="G1006" s="77" t="s">
        <v>28526</v>
      </c>
      <c r="H1006" s="78" t="s">
        <v>27937</v>
      </c>
      <c r="I1006" s="78" t="s">
        <v>28096</v>
      </c>
      <c r="J1006" s="78" t="s">
        <v>27929</v>
      </c>
      <c r="K1006" s="42" t="s">
        <v>27929</v>
      </c>
      <c r="L1006" s="79" t="s">
        <v>233</v>
      </c>
      <c r="M1006" s="80" t="s">
        <v>28527</v>
      </c>
      <c r="N1006" s="81" t="s">
        <v>233</v>
      </c>
      <c r="O1006" s="81">
        <v>1</v>
      </c>
      <c r="P1006" s="80" t="s">
        <v>28528</v>
      </c>
      <c r="Q1006" s="36" t="s">
        <v>24973</v>
      </c>
      <c r="R1006" s="36" t="s">
        <v>28092</v>
      </c>
      <c r="S1006" s="36" t="s">
        <v>841</v>
      </c>
      <c r="T1006" s="36" t="s">
        <v>24981</v>
      </c>
      <c r="U1006" s="36" t="s">
        <v>27950</v>
      </c>
      <c r="V1006" s="121" t="str">
        <f t="shared" si="15"/>
        <v>Degroof - EM  Sustainable Debt</v>
      </c>
    </row>
    <row r="1007" spans="1:22" x14ac:dyDescent="0.35">
      <c r="A1007" s="111" t="s">
        <v>30892</v>
      </c>
      <c r="B1007" s="42" t="s">
        <v>26222</v>
      </c>
      <c r="C1007" s="82" t="s">
        <v>28993</v>
      </c>
      <c r="D1007" s="38" t="s">
        <v>26278</v>
      </c>
      <c r="E1007" s="42" t="s">
        <v>858</v>
      </c>
      <c r="F1007" s="35" t="s">
        <v>42</v>
      </c>
      <c r="G1007" s="77" t="s">
        <v>28526</v>
      </c>
      <c r="H1007" s="78" t="s">
        <v>27937</v>
      </c>
      <c r="I1007" s="78" t="s">
        <v>28096</v>
      </c>
      <c r="J1007" s="78" t="s">
        <v>27929</v>
      </c>
      <c r="K1007" s="42" t="s">
        <v>27929</v>
      </c>
      <c r="L1007" s="79" t="s">
        <v>233</v>
      </c>
      <c r="M1007" s="80" t="s">
        <v>28527</v>
      </c>
      <c r="N1007" s="81" t="s">
        <v>233</v>
      </c>
      <c r="O1007" s="81" t="s">
        <v>233</v>
      </c>
      <c r="P1007" s="80" t="s">
        <v>28528</v>
      </c>
      <c r="Q1007" s="36" t="s">
        <v>24973</v>
      </c>
      <c r="R1007" s="36" t="s">
        <v>28092</v>
      </c>
      <c r="S1007" s="36" t="s">
        <v>841</v>
      </c>
      <c r="T1007" s="36" t="s">
        <v>24981</v>
      </c>
      <c r="U1007" s="36" t="s">
        <v>27950</v>
      </c>
      <c r="V1007" s="121" t="str">
        <f t="shared" si="15"/>
        <v>DMS - EM Local Currency</v>
      </c>
    </row>
    <row r="1008" spans="1:22" x14ac:dyDescent="0.35">
      <c r="A1008" s="111" t="s">
        <v>30893</v>
      </c>
      <c r="B1008" s="42" t="s">
        <v>26223</v>
      </c>
      <c r="C1008" s="82" t="s">
        <v>28994</v>
      </c>
      <c r="D1008" s="38" t="s">
        <v>26280</v>
      </c>
      <c r="E1008" s="42" t="s">
        <v>858</v>
      </c>
      <c r="F1008" s="35" t="s">
        <v>42</v>
      </c>
      <c r="G1008" s="77" t="s">
        <v>28526</v>
      </c>
      <c r="H1008" s="78" t="s">
        <v>27937</v>
      </c>
      <c r="I1008" s="78" t="s">
        <v>28096</v>
      </c>
      <c r="J1008" s="78" t="s">
        <v>27929</v>
      </c>
      <c r="K1008" s="42" t="s">
        <v>27929</v>
      </c>
      <c r="L1008" s="79" t="s">
        <v>233</v>
      </c>
      <c r="M1008" s="80" t="s">
        <v>28527</v>
      </c>
      <c r="N1008" s="81" t="s">
        <v>233</v>
      </c>
      <c r="O1008" s="81" t="s">
        <v>233</v>
      </c>
      <c r="P1008" s="80" t="s">
        <v>28528</v>
      </c>
      <c r="Q1008" s="36" t="s">
        <v>24973</v>
      </c>
      <c r="R1008" s="36" t="s">
        <v>28092</v>
      </c>
      <c r="S1008" s="36" t="s">
        <v>841</v>
      </c>
      <c r="T1008" s="36" t="s">
        <v>24981</v>
      </c>
      <c r="U1008" s="36" t="s">
        <v>27950</v>
      </c>
      <c r="V1008" s="121" t="str">
        <f t="shared" si="15"/>
        <v>Investec Luxembourg - EM Local Currency</v>
      </c>
    </row>
    <row r="1009" spans="1:22" x14ac:dyDescent="0.35">
      <c r="A1009" s="111" t="s">
        <v>30431</v>
      </c>
      <c r="B1009" s="37" t="s">
        <v>26224</v>
      </c>
      <c r="C1009" s="40" t="s">
        <v>28995</v>
      </c>
      <c r="D1009" s="38" t="s">
        <v>28571</v>
      </c>
      <c r="E1009" s="42" t="s">
        <v>888</v>
      </c>
      <c r="F1009" s="35" t="s">
        <v>42</v>
      </c>
      <c r="G1009" s="77" t="s">
        <v>28526</v>
      </c>
      <c r="H1009" s="78" t="s">
        <v>27937</v>
      </c>
      <c r="I1009" s="78" t="s">
        <v>195</v>
      </c>
      <c r="J1009" s="78" t="s">
        <v>27929</v>
      </c>
      <c r="K1009" s="42" t="s">
        <v>27929</v>
      </c>
      <c r="L1009" s="79" t="s">
        <v>28996</v>
      </c>
      <c r="M1009" s="80" t="s">
        <v>28996</v>
      </c>
      <c r="N1009" s="81" t="s">
        <v>233</v>
      </c>
      <c r="O1009" s="81" t="s">
        <v>233</v>
      </c>
      <c r="P1009" s="80" t="s">
        <v>28528</v>
      </c>
      <c r="Q1009" s="36" t="s">
        <v>24973</v>
      </c>
      <c r="R1009" s="36" t="s">
        <v>233</v>
      </c>
      <c r="S1009" s="36" t="s">
        <v>233</v>
      </c>
      <c r="T1009" s="36" t="s">
        <v>24981</v>
      </c>
      <c r="U1009" s="36" t="s">
        <v>28012</v>
      </c>
      <c r="V1009" s="121" t="str">
        <f t="shared" si="15"/>
        <v>Gobierno de México</v>
      </c>
    </row>
    <row r="1010" spans="1:22" x14ac:dyDescent="0.35">
      <c r="A1010" s="111" t="s">
        <v>30431</v>
      </c>
      <c r="B1010" s="37" t="s">
        <v>26225</v>
      </c>
      <c r="C1010" s="40" t="s">
        <v>28997</v>
      </c>
      <c r="D1010" s="38" t="s">
        <v>28571</v>
      </c>
      <c r="E1010" s="42" t="s">
        <v>888</v>
      </c>
      <c r="F1010" s="35" t="s">
        <v>42</v>
      </c>
      <c r="G1010" s="77" t="s">
        <v>28526</v>
      </c>
      <c r="H1010" s="78" t="s">
        <v>27937</v>
      </c>
      <c r="I1010" s="78" t="s">
        <v>195</v>
      </c>
      <c r="J1010" s="78" t="s">
        <v>27929</v>
      </c>
      <c r="K1010" s="42" t="s">
        <v>27929</v>
      </c>
      <c r="L1010" s="79" t="s">
        <v>233</v>
      </c>
      <c r="M1010" s="80" t="s">
        <v>28996</v>
      </c>
      <c r="N1010" s="81" t="s">
        <v>233</v>
      </c>
      <c r="O1010" s="81" t="s">
        <v>233</v>
      </c>
      <c r="P1010" s="80" t="s">
        <v>28528</v>
      </c>
      <c r="Q1010" s="36" t="s">
        <v>24973</v>
      </c>
      <c r="R1010" s="36" t="s">
        <v>233</v>
      </c>
      <c r="S1010" s="36" t="s">
        <v>233</v>
      </c>
      <c r="T1010" s="36" t="s">
        <v>24981</v>
      </c>
      <c r="U1010" s="36" t="s">
        <v>28012</v>
      </c>
      <c r="V1010" s="121" t="str">
        <f t="shared" si="15"/>
        <v>Gobierno de México</v>
      </c>
    </row>
    <row r="1011" spans="1:22" x14ac:dyDescent="0.35">
      <c r="A1011" s="111" t="s">
        <v>30894</v>
      </c>
      <c r="B1011" s="37" t="s">
        <v>26226</v>
      </c>
      <c r="C1011" s="40" t="s">
        <v>28998</v>
      </c>
      <c r="D1011" s="38" t="s">
        <v>28571</v>
      </c>
      <c r="E1011" s="42" t="s">
        <v>888</v>
      </c>
      <c r="F1011" s="35" t="s">
        <v>42</v>
      </c>
      <c r="G1011" s="77" t="s">
        <v>28526</v>
      </c>
      <c r="H1011" s="78" t="s">
        <v>27937</v>
      </c>
      <c r="I1011" s="78" t="s">
        <v>195</v>
      </c>
      <c r="J1011" s="78" t="s">
        <v>27929</v>
      </c>
      <c r="K1011" s="42" t="s">
        <v>27929</v>
      </c>
      <c r="L1011" s="79" t="s">
        <v>233</v>
      </c>
      <c r="M1011" s="80" t="s">
        <v>28996</v>
      </c>
      <c r="N1011" s="81" t="s">
        <v>233</v>
      </c>
      <c r="O1011" s="81" t="s">
        <v>233</v>
      </c>
      <c r="P1011" s="80" t="s">
        <v>28528</v>
      </c>
      <c r="Q1011" s="36" t="s">
        <v>24973</v>
      </c>
      <c r="R1011" s="36" t="s">
        <v>233</v>
      </c>
      <c r="S1011" s="36" t="s">
        <v>233</v>
      </c>
      <c r="T1011" s="36" t="s">
        <v>24981</v>
      </c>
      <c r="U1011" s="36" t="s">
        <v>28012</v>
      </c>
      <c r="V1011" s="121" t="str">
        <f t="shared" si="15"/>
        <v>Gobierno de México</v>
      </c>
    </row>
    <row r="1012" spans="1:22" x14ac:dyDescent="0.35">
      <c r="A1012" s="111" t="s">
        <v>30431</v>
      </c>
      <c r="B1012" s="37" t="s">
        <v>26227</v>
      </c>
      <c r="C1012" s="40" t="s">
        <v>28999</v>
      </c>
      <c r="D1012" s="38" t="s">
        <v>28571</v>
      </c>
      <c r="E1012" s="42" t="s">
        <v>888</v>
      </c>
      <c r="F1012" s="35" t="s">
        <v>42</v>
      </c>
      <c r="G1012" s="77" t="s">
        <v>28526</v>
      </c>
      <c r="H1012" s="78" t="s">
        <v>27937</v>
      </c>
      <c r="I1012" s="78" t="s">
        <v>195</v>
      </c>
      <c r="J1012" s="78" t="s">
        <v>27929</v>
      </c>
      <c r="K1012" s="42" t="s">
        <v>27929</v>
      </c>
      <c r="L1012" s="79" t="s">
        <v>233</v>
      </c>
      <c r="M1012" s="80" t="s">
        <v>28996</v>
      </c>
      <c r="N1012" s="81" t="s">
        <v>233</v>
      </c>
      <c r="O1012" s="81" t="s">
        <v>233</v>
      </c>
      <c r="P1012" s="80" t="s">
        <v>28528</v>
      </c>
      <c r="Q1012" s="36" t="s">
        <v>24973</v>
      </c>
      <c r="R1012" s="36" t="s">
        <v>233</v>
      </c>
      <c r="S1012" s="36" t="s">
        <v>233</v>
      </c>
      <c r="T1012" s="36" t="s">
        <v>24981</v>
      </c>
      <c r="U1012" s="36" t="s">
        <v>28012</v>
      </c>
      <c r="V1012" s="121" t="str">
        <f t="shared" si="15"/>
        <v>Gobierno de México</v>
      </c>
    </row>
    <row r="1013" spans="1:22" x14ac:dyDescent="0.35">
      <c r="A1013" s="111" t="s">
        <v>18110</v>
      </c>
      <c r="B1013" s="37" t="s">
        <v>26228</v>
      </c>
      <c r="C1013" s="40" t="s">
        <v>29000</v>
      </c>
      <c r="D1013" s="38" t="s">
        <v>28571</v>
      </c>
      <c r="E1013" s="42" t="s">
        <v>888</v>
      </c>
      <c r="F1013" s="35" t="s">
        <v>42</v>
      </c>
      <c r="G1013" s="77" t="s">
        <v>28526</v>
      </c>
      <c r="H1013" s="78" t="s">
        <v>27937</v>
      </c>
      <c r="I1013" s="78" t="s">
        <v>195</v>
      </c>
      <c r="J1013" s="78" t="s">
        <v>27929</v>
      </c>
      <c r="K1013" s="42" t="s">
        <v>27929</v>
      </c>
      <c r="L1013" s="79" t="s">
        <v>233</v>
      </c>
      <c r="M1013" s="80" t="s">
        <v>28996</v>
      </c>
      <c r="N1013" s="81" t="s">
        <v>233</v>
      </c>
      <c r="O1013" s="81" t="s">
        <v>233</v>
      </c>
      <c r="P1013" s="80" t="s">
        <v>28528</v>
      </c>
      <c r="Q1013" s="36" t="s">
        <v>24973</v>
      </c>
      <c r="R1013" s="36" t="s">
        <v>233</v>
      </c>
      <c r="S1013" s="36" t="s">
        <v>233</v>
      </c>
      <c r="T1013" s="36" t="s">
        <v>24981</v>
      </c>
      <c r="U1013" s="36" t="s">
        <v>28012</v>
      </c>
      <c r="V1013" s="121" t="str">
        <f t="shared" si="15"/>
        <v>Gobierno de México</v>
      </c>
    </row>
    <row r="1014" spans="1:22" x14ac:dyDescent="0.35">
      <c r="A1014" s="111" t="s">
        <v>992</v>
      </c>
      <c r="B1014" s="37" t="s">
        <v>991</v>
      </c>
      <c r="C1014" s="40" t="s">
        <v>29001</v>
      </c>
      <c r="D1014" s="38" t="s">
        <v>28571</v>
      </c>
      <c r="E1014" s="42" t="s">
        <v>888</v>
      </c>
      <c r="F1014" s="35" t="s">
        <v>42</v>
      </c>
      <c r="G1014" s="77" t="s">
        <v>28526</v>
      </c>
      <c r="H1014" s="78" t="s">
        <v>27937</v>
      </c>
      <c r="I1014" s="78" t="s">
        <v>195</v>
      </c>
      <c r="J1014" s="78" t="s">
        <v>27929</v>
      </c>
      <c r="K1014" s="42" t="s">
        <v>27929</v>
      </c>
      <c r="L1014" s="79" t="s">
        <v>233</v>
      </c>
      <c r="M1014" s="80" t="s">
        <v>28996</v>
      </c>
      <c r="N1014" s="81" t="s">
        <v>233</v>
      </c>
      <c r="O1014" s="81" t="s">
        <v>233</v>
      </c>
      <c r="P1014" s="80" t="s">
        <v>28528</v>
      </c>
      <c r="Q1014" s="36" t="s">
        <v>24973</v>
      </c>
      <c r="R1014" s="36" t="s">
        <v>233</v>
      </c>
      <c r="S1014" s="36" t="s">
        <v>233</v>
      </c>
      <c r="T1014" s="36" t="s">
        <v>24981</v>
      </c>
      <c r="U1014" s="36" t="s">
        <v>28012</v>
      </c>
      <c r="V1014" s="121" t="str">
        <f t="shared" si="15"/>
        <v>Gobierno de México</v>
      </c>
    </row>
    <row r="1015" spans="1:22" x14ac:dyDescent="0.35">
      <c r="A1015" s="111" t="s">
        <v>30431</v>
      </c>
      <c r="B1015" s="37" t="s">
        <v>26229</v>
      </c>
      <c r="C1015" s="40" t="s">
        <v>29002</v>
      </c>
      <c r="D1015" s="38" t="s">
        <v>28571</v>
      </c>
      <c r="E1015" s="42" t="s">
        <v>888</v>
      </c>
      <c r="F1015" s="35" t="s">
        <v>42</v>
      </c>
      <c r="G1015" s="77" t="s">
        <v>28526</v>
      </c>
      <c r="H1015" s="78" t="s">
        <v>27937</v>
      </c>
      <c r="I1015" s="78" t="s">
        <v>195</v>
      </c>
      <c r="J1015" s="78" t="s">
        <v>27929</v>
      </c>
      <c r="K1015" s="42" t="s">
        <v>27929</v>
      </c>
      <c r="L1015" s="79" t="s">
        <v>233</v>
      </c>
      <c r="M1015" s="80" t="s">
        <v>28996</v>
      </c>
      <c r="N1015" s="81" t="s">
        <v>233</v>
      </c>
      <c r="O1015" s="81" t="s">
        <v>233</v>
      </c>
      <c r="P1015" s="80" t="s">
        <v>28528</v>
      </c>
      <c r="Q1015" s="36" t="s">
        <v>24973</v>
      </c>
      <c r="R1015" s="36" t="s">
        <v>233</v>
      </c>
      <c r="S1015" s="36" t="s">
        <v>233</v>
      </c>
      <c r="T1015" s="36" t="s">
        <v>24981</v>
      </c>
      <c r="U1015" s="36" t="s">
        <v>28012</v>
      </c>
      <c r="V1015" s="121" t="str">
        <f t="shared" si="15"/>
        <v>Gobierno de México</v>
      </c>
    </row>
    <row r="1016" spans="1:22" x14ac:dyDescent="0.35">
      <c r="A1016" s="111" t="s">
        <v>30431</v>
      </c>
      <c r="B1016" s="37" t="s">
        <v>26232</v>
      </c>
      <c r="C1016" s="40" t="s">
        <v>29003</v>
      </c>
      <c r="D1016" s="38" t="s">
        <v>28571</v>
      </c>
      <c r="E1016" s="42" t="s">
        <v>888</v>
      </c>
      <c r="F1016" s="35" t="s">
        <v>42</v>
      </c>
      <c r="G1016" s="77" t="s">
        <v>28526</v>
      </c>
      <c r="H1016" s="78" t="s">
        <v>27937</v>
      </c>
      <c r="I1016" s="78" t="s">
        <v>195</v>
      </c>
      <c r="J1016" s="78" t="s">
        <v>27929</v>
      </c>
      <c r="K1016" s="42" t="s">
        <v>27929</v>
      </c>
      <c r="L1016" s="79" t="s">
        <v>233</v>
      </c>
      <c r="M1016" s="80" t="s">
        <v>28996</v>
      </c>
      <c r="N1016" s="81" t="s">
        <v>233</v>
      </c>
      <c r="O1016" s="81" t="s">
        <v>233</v>
      </c>
      <c r="P1016" s="80" t="s">
        <v>28528</v>
      </c>
      <c r="Q1016" s="36" t="s">
        <v>24973</v>
      </c>
      <c r="R1016" s="36" t="s">
        <v>233</v>
      </c>
      <c r="S1016" s="36" t="s">
        <v>233</v>
      </c>
      <c r="T1016" s="36" t="s">
        <v>24981</v>
      </c>
      <c r="U1016" s="36" t="s">
        <v>28012</v>
      </c>
      <c r="V1016" s="121" t="str">
        <f t="shared" si="15"/>
        <v>Gobierno de México</v>
      </c>
    </row>
    <row r="1017" spans="1:22" x14ac:dyDescent="0.35">
      <c r="A1017" s="111" t="s">
        <v>24909</v>
      </c>
      <c r="B1017" s="37" t="s">
        <v>24908</v>
      </c>
      <c r="C1017" s="40" t="s">
        <v>29004</v>
      </c>
      <c r="D1017" s="38" t="s">
        <v>28571</v>
      </c>
      <c r="E1017" s="42" t="s">
        <v>888</v>
      </c>
      <c r="F1017" s="35" t="s">
        <v>42</v>
      </c>
      <c r="G1017" s="77" t="s">
        <v>28526</v>
      </c>
      <c r="H1017" s="78" t="s">
        <v>27937</v>
      </c>
      <c r="I1017" s="78" t="s">
        <v>195</v>
      </c>
      <c r="J1017" s="78" t="s">
        <v>27929</v>
      </c>
      <c r="K1017" s="42" t="s">
        <v>27929</v>
      </c>
      <c r="L1017" s="79" t="s">
        <v>233</v>
      </c>
      <c r="M1017" s="80" t="s">
        <v>28996</v>
      </c>
      <c r="N1017" s="81" t="s">
        <v>233</v>
      </c>
      <c r="O1017" s="81">
        <v>1</v>
      </c>
      <c r="P1017" s="80" t="s">
        <v>28528</v>
      </c>
      <c r="Q1017" s="36" t="s">
        <v>24973</v>
      </c>
      <c r="R1017" s="36" t="s">
        <v>233</v>
      </c>
      <c r="S1017" s="36" t="s">
        <v>233</v>
      </c>
      <c r="T1017" s="36" t="s">
        <v>24981</v>
      </c>
      <c r="U1017" s="36" t="s">
        <v>28012</v>
      </c>
      <c r="V1017" s="121" t="str">
        <f t="shared" si="15"/>
        <v>Gobierno de México</v>
      </c>
    </row>
    <row r="1018" spans="1:22" x14ac:dyDescent="0.35">
      <c r="A1018" s="111" t="s">
        <v>18112</v>
      </c>
      <c r="B1018" s="37" t="s">
        <v>27905</v>
      </c>
      <c r="C1018" s="40" t="s">
        <v>29005</v>
      </c>
      <c r="D1018" s="38" t="s">
        <v>28571</v>
      </c>
      <c r="E1018" s="42" t="s">
        <v>888</v>
      </c>
      <c r="F1018" s="35" t="s">
        <v>42</v>
      </c>
      <c r="G1018" s="77" t="s">
        <v>28526</v>
      </c>
      <c r="H1018" s="78" t="s">
        <v>27937</v>
      </c>
      <c r="I1018" s="78" t="s">
        <v>195</v>
      </c>
      <c r="J1018" s="78" t="s">
        <v>27929</v>
      </c>
      <c r="K1018" s="42" t="s">
        <v>27929</v>
      </c>
      <c r="L1018" s="79" t="s">
        <v>233</v>
      </c>
      <c r="M1018" s="80" t="s">
        <v>28996</v>
      </c>
      <c r="N1018" s="81" t="s">
        <v>233</v>
      </c>
      <c r="O1018" s="81" t="s">
        <v>233</v>
      </c>
      <c r="P1018" s="80" t="s">
        <v>28528</v>
      </c>
      <c r="Q1018" s="36" t="s">
        <v>24973</v>
      </c>
      <c r="R1018" s="36" t="s">
        <v>233</v>
      </c>
      <c r="S1018" s="36" t="s">
        <v>233</v>
      </c>
      <c r="T1018" s="36" t="s">
        <v>24981</v>
      </c>
      <c r="U1018" s="36" t="s">
        <v>28012</v>
      </c>
      <c r="V1018" s="121" t="str">
        <f t="shared" si="15"/>
        <v>Gobierno de México</v>
      </c>
    </row>
    <row r="1019" spans="1:22" x14ac:dyDescent="0.35">
      <c r="A1019" s="111" t="s">
        <v>30895</v>
      </c>
      <c r="B1019" s="37" t="s">
        <v>26234</v>
      </c>
      <c r="C1019" s="40" t="s">
        <v>29006</v>
      </c>
      <c r="D1019" s="38" t="s">
        <v>28571</v>
      </c>
      <c r="E1019" s="42" t="s">
        <v>888</v>
      </c>
      <c r="F1019" s="35" t="s">
        <v>42</v>
      </c>
      <c r="G1019" s="77" t="s">
        <v>28526</v>
      </c>
      <c r="H1019" s="78" t="s">
        <v>27937</v>
      </c>
      <c r="I1019" s="78" t="s">
        <v>195</v>
      </c>
      <c r="J1019" s="78" t="s">
        <v>27929</v>
      </c>
      <c r="K1019" s="42" t="s">
        <v>27929</v>
      </c>
      <c r="L1019" s="79" t="s">
        <v>233</v>
      </c>
      <c r="M1019" s="80" t="s">
        <v>28996</v>
      </c>
      <c r="N1019" s="81" t="s">
        <v>233</v>
      </c>
      <c r="O1019" s="81">
        <v>1</v>
      </c>
      <c r="P1019" s="80" t="s">
        <v>28528</v>
      </c>
      <c r="Q1019" s="36" t="s">
        <v>24973</v>
      </c>
      <c r="R1019" s="36" t="s">
        <v>233</v>
      </c>
      <c r="S1019" s="36" t="s">
        <v>233</v>
      </c>
      <c r="T1019" s="36" t="s">
        <v>24981</v>
      </c>
      <c r="U1019" s="36" t="s">
        <v>28012</v>
      </c>
      <c r="V1019" s="121" t="str">
        <f t="shared" si="15"/>
        <v>Gobierno de México</v>
      </c>
    </row>
    <row r="1020" spans="1:22" x14ac:dyDescent="0.35">
      <c r="A1020" s="111" t="s">
        <v>30896</v>
      </c>
      <c r="B1020" s="37" t="s">
        <v>26236</v>
      </c>
      <c r="C1020" s="40" t="s">
        <v>29007</v>
      </c>
      <c r="D1020" s="38" t="s">
        <v>28571</v>
      </c>
      <c r="E1020" s="42" t="s">
        <v>888</v>
      </c>
      <c r="F1020" s="35" t="s">
        <v>42</v>
      </c>
      <c r="G1020" s="77" t="s">
        <v>28526</v>
      </c>
      <c r="H1020" s="78" t="s">
        <v>27937</v>
      </c>
      <c r="I1020" s="78" t="s">
        <v>195</v>
      </c>
      <c r="J1020" s="78" t="s">
        <v>27929</v>
      </c>
      <c r="K1020" s="42" t="s">
        <v>27929</v>
      </c>
      <c r="L1020" s="79" t="s">
        <v>233</v>
      </c>
      <c r="M1020" s="80" t="s">
        <v>28996</v>
      </c>
      <c r="N1020" s="81" t="s">
        <v>233</v>
      </c>
      <c r="O1020" s="81" t="s">
        <v>233</v>
      </c>
      <c r="P1020" s="80" t="s">
        <v>28528</v>
      </c>
      <c r="Q1020" s="36" t="s">
        <v>24973</v>
      </c>
      <c r="R1020" s="36" t="s">
        <v>233</v>
      </c>
      <c r="S1020" s="36" t="s">
        <v>233</v>
      </c>
      <c r="T1020" s="36" t="s">
        <v>24981</v>
      </c>
      <c r="U1020" s="36" t="s">
        <v>28012</v>
      </c>
      <c r="V1020" s="121" t="str">
        <f t="shared" si="15"/>
        <v>Gobierno de México</v>
      </c>
    </row>
    <row r="1021" spans="1:22" x14ac:dyDescent="0.35">
      <c r="A1021" s="111" t="s">
        <v>30897</v>
      </c>
      <c r="B1021" s="37" t="s">
        <v>26238</v>
      </c>
      <c r="C1021" s="40" t="s">
        <v>29008</v>
      </c>
      <c r="D1021" s="38" t="s">
        <v>28571</v>
      </c>
      <c r="E1021" s="42" t="s">
        <v>888</v>
      </c>
      <c r="F1021" s="35" t="s">
        <v>42</v>
      </c>
      <c r="G1021" s="77" t="s">
        <v>28526</v>
      </c>
      <c r="H1021" s="78" t="s">
        <v>27937</v>
      </c>
      <c r="I1021" s="78" t="s">
        <v>195</v>
      </c>
      <c r="J1021" s="78" t="s">
        <v>27929</v>
      </c>
      <c r="K1021" s="42" t="s">
        <v>27929</v>
      </c>
      <c r="L1021" s="79" t="s">
        <v>233</v>
      </c>
      <c r="M1021" s="80" t="s">
        <v>28996</v>
      </c>
      <c r="N1021" s="81" t="s">
        <v>233</v>
      </c>
      <c r="O1021" s="81" t="s">
        <v>233</v>
      </c>
      <c r="P1021" s="80" t="s">
        <v>28528</v>
      </c>
      <c r="Q1021" s="36" t="s">
        <v>24973</v>
      </c>
      <c r="R1021" s="36" t="s">
        <v>233</v>
      </c>
      <c r="S1021" s="36" t="s">
        <v>233</v>
      </c>
      <c r="T1021" s="36" t="s">
        <v>24981</v>
      </c>
      <c r="U1021" s="36" t="s">
        <v>28012</v>
      </c>
      <c r="V1021" s="121" t="str">
        <f t="shared" si="15"/>
        <v>Gobierno de México</v>
      </c>
    </row>
    <row r="1022" spans="1:22" x14ac:dyDescent="0.35">
      <c r="A1022" s="111" t="s">
        <v>18111</v>
      </c>
      <c r="B1022" s="37" t="s">
        <v>24910</v>
      </c>
      <c r="C1022" s="40" t="s">
        <v>29009</v>
      </c>
      <c r="D1022" s="38" t="s">
        <v>28571</v>
      </c>
      <c r="E1022" s="42" t="s">
        <v>888</v>
      </c>
      <c r="F1022" s="35" t="s">
        <v>42</v>
      </c>
      <c r="G1022" s="77" t="s">
        <v>28526</v>
      </c>
      <c r="H1022" s="78" t="s">
        <v>27937</v>
      </c>
      <c r="I1022" s="78" t="s">
        <v>195</v>
      </c>
      <c r="J1022" s="78" t="s">
        <v>27929</v>
      </c>
      <c r="K1022" s="42" t="s">
        <v>27929</v>
      </c>
      <c r="L1022" s="79" t="s">
        <v>233</v>
      </c>
      <c r="M1022" s="80" t="s">
        <v>28996</v>
      </c>
      <c r="N1022" s="81" t="s">
        <v>233</v>
      </c>
      <c r="O1022" s="81">
        <v>1</v>
      </c>
      <c r="P1022" s="80" t="s">
        <v>28528</v>
      </c>
      <c r="Q1022" s="36" t="s">
        <v>24973</v>
      </c>
      <c r="R1022" s="36" t="s">
        <v>233</v>
      </c>
      <c r="S1022" s="36" t="s">
        <v>233</v>
      </c>
      <c r="T1022" s="36" t="s">
        <v>24981</v>
      </c>
      <c r="U1022" s="36" t="s">
        <v>28012</v>
      </c>
      <c r="V1022" s="121" t="str">
        <f t="shared" si="15"/>
        <v>Gobierno de México</v>
      </c>
    </row>
    <row r="1023" spans="1:22" x14ac:dyDescent="0.35">
      <c r="A1023" s="111" t="s">
        <v>30898</v>
      </c>
      <c r="B1023" s="37" t="s">
        <v>26239</v>
      </c>
      <c r="C1023" s="40" t="s">
        <v>29010</v>
      </c>
      <c r="D1023" s="38" t="s">
        <v>28571</v>
      </c>
      <c r="E1023" s="42" t="s">
        <v>888</v>
      </c>
      <c r="F1023" s="35" t="s">
        <v>42</v>
      </c>
      <c r="G1023" s="77" t="s">
        <v>28526</v>
      </c>
      <c r="H1023" s="78" t="s">
        <v>27937</v>
      </c>
      <c r="I1023" s="78" t="s">
        <v>195</v>
      </c>
      <c r="J1023" s="78" t="s">
        <v>27929</v>
      </c>
      <c r="K1023" s="42" t="s">
        <v>27929</v>
      </c>
      <c r="L1023" s="79" t="s">
        <v>233</v>
      </c>
      <c r="M1023" s="80" t="s">
        <v>28996</v>
      </c>
      <c r="N1023" s="81" t="s">
        <v>233</v>
      </c>
      <c r="O1023" s="81" t="s">
        <v>233</v>
      </c>
      <c r="P1023" s="80" t="s">
        <v>28528</v>
      </c>
      <c r="Q1023" s="36" t="s">
        <v>24973</v>
      </c>
      <c r="R1023" s="36" t="s">
        <v>233</v>
      </c>
      <c r="S1023" s="36" t="s">
        <v>233</v>
      </c>
      <c r="T1023" s="36" t="s">
        <v>24981</v>
      </c>
      <c r="U1023" s="36" t="s">
        <v>28012</v>
      </c>
      <c r="V1023" s="121" t="str">
        <f t="shared" si="15"/>
        <v>Gobierno de México</v>
      </c>
    </row>
    <row r="1024" spans="1:22" x14ac:dyDescent="0.35">
      <c r="A1024" s="111" t="s">
        <v>30899</v>
      </c>
      <c r="B1024" s="37" t="s">
        <v>26241</v>
      </c>
      <c r="C1024" s="40" t="s">
        <v>29011</v>
      </c>
      <c r="D1024" s="38" t="s">
        <v>25805</v>
      </c>
      <c r="E1024" s="42" t="s">
        <v>888</v>
      </c>
      <c r="F1024" s="35" t="s">
        <v>42</v>
      </c>
      <c r="G1024" s="77" t="s">
        <v>28526</v>
      </c>
      <c r="H1024" s="78" t="s">
        <v>27937</v>
      </c>
      <c r="I1024" s="78" t="s">
        <v>195</v>
      </c>
      <c r="J1024" s="78" t="s">
        <v>27929</v>
      </c>
      <c r="K1024" s="42" t="s">
        <v>27929</v>
      </c>
      <c r="L1024" s="79" t="s">
        <v>233</v>
      </c>
      <c r="M1024" s="80" t="s">
        <v>28996</v>
      </c>
      <c r="N1024" s="81" t="s">
        <v>233</v>
      </c>
      <c r="O1024" s="81" t="s">
        <v>233</v>
      </c>
      <c r="P1024" s="80" t="s">
        <v>28528</v>
      </c>
      <c r="Q1024" s="36" t="s">
        <v>24973</v>
      </c>
      <c r="R1024" s="36" t="s">
        <v>233</v>
      </c>
      <c r="S1024" s="36" t="s">
        <v>233</v>
      </c>
      <c r="T1024" s="36" t="s">
        <v>24981</v>
      </c>
      <c r="U1024" s="36" t="s">
        <v>28012</v>
      </c>
      <c r="V1024" s="121" t="str">
        <f t="shared" si="15"/>
        <v>Gobierno de Mexico</v>
      </c>
    </row>
    <row r="1025" spans="1:22" x14ac:dyDescent="0.35">
      <c r="A1025" s="111" t="s">
        <v>277</v>
      </c>
      <c r="B1025" s="37" t="s">
        <v>276</v>
      </c>
      <c r="C1025" s="40" t="s">
        <v>29012</v>
      </c>
      <c r="D1025" s="38" t="s">
        <v>25805</v>
      </c>
      <c r="E1025" s="42" t="s">
        <v>888</v>
      </c>
      <c r="F1025" s="35" t="s">
        <v>42</v>
      </c>
      <c r="G1025" s="77" t="s">
        <v>28526</v>
      </c>
      <c r="H1025" s="78" t="s">
        <v>27937</v>
      </c>
      <c r="I1025" s="78" t="s">
        <v>195</v>
      </c>
      <c r="J1025" s="78" t="s">
        <v>27929</v>
      </c>
      <c r="K1025" s="42" t="s">
        <v>27929</v>
      </c>
      <c r="L1025" s="79" t="s">
        <v>233</v>
      </c>
      <c r="M1025" s="80" t="s">
        <v>28996</v>
      </c>
      <c r="N1025" s="81" t="s">
        <v>233</v>
      </c>
      <c r="O1025" s="81" t="s">
        <v>233</v>
      </c>
      <c r="P1025" s="80" t="s">
        <v>28528</v>
      </c>
      <c r="Q1025" s="36" t="s">
        <v>24973</v>
      </c>
      <c r="R1025" s="36" t="s">
        <v>233</v>
      </c>
      <c r="S1025" s="36" t="s">
        <v>233</v>
      </c>
      <c r="T1025" s="36" t="s">
        <v>24981</v>
      </c>
      <c r="U1025" s="36" t="s">
        <v>28012</v>
      </c>
      <c r="V1025" s="121" t="str">
        <f t="shared" si="15"/>
        <v>Gobierno de Mexico</v>
      </c>
    </row>
    <row r="1026" spans="1:22" x14ac:dyDescent="0.35">
      <c r="A1026" s="111" t="s">
        <v>30900</v>
      </c>
      <c r="B1026" s="37" t="s">
        <v>26243</v>
      </c>
      <c r="C1026" s="40" t="s">
        <v>29013</v>
      </c>
      <c r="D1026" s="38" t="s">
        <v>28571</v>
      </c>
      <c r="E1026" s="42" t="s">
        <v>888</v>
      </c>
      <c r="F1026" s="35" t="s">
        <v>42</v>
      </c>
      <c r="G1026" s="77" t="s">
        <v>28526</v>
      </c>
      <c r="H1026" s="78" t="s">
        <v>27937</v>
      </c>
      <c r="I1026" s="78" t="s">
        <v>195</v>
      </c>
      <c r="J1026" s="78" t="s">
        <v>27929</v>
      </c>
      <c r="K1026" s="42" t="s">
        <v>27929</v>
      </c>
      <c r="L1026" s="79" t="s">
        <v>233</v>
      </c>
      <c r="M1026" s="80" t="s">
        <v>28996</v>
      </c>
      <c r="N1026" s="81" t="s">
        <v>233</v>
      </c>
      <c r="O1026" s="81">
        <v>1</v>
      </c>
      <c r="P1026" s="80" t="s">
        <v>28528</v>
      </c>
      <c r="Q1026" s="36" t="s">
        <v>24973</v>
      </c>
      <c r="R1026" s="36" t="s">
        <v>233</v>
      </c>
      <c r="S1026" s="36" t="s">
        <v>233</v>
      </c>
      <c r="T1026" s="36" t="s">
        <v>24981</v>
      </c>
      <c r="U1026" s="36" t="s">
        <v>28012</v>
      </c>
      <c r="V1026" s="121" t="str">
        <f t="shared" ref="V1026:V1089" si="16">+IFERROR(INDEX($AA:$AA,MATCH($D1026,$Z:$Z,0)),$D1026)</f>
        <v>Gobierno de México</v>
      </c>
    </row>
    <row r="1027" spans="1:22" x14ac:dyDescent="0.35">
      <c r="A1027" s="111" t="s">
        <v>30431</v>
      </c>
      <c r="B1027" s="37" t="s">
        <v>26244</v>
      </c>
      <c r="C1027" s="40" t="s">
        <v>29014</v>
      </c>
      <c r="D1027" s="38" t="s">
        <v>28571</v>
      </c>
      <c r="E1027" s="42" t="s">
        <v>888</v>
      </c>
      <c r="F1027" s="35" t="s">
        <v>42</v>
      </c>
      <c r="G1027" s="77" t="s">
        <v>28526</v>
      </c>
      <c r="H1027" s="78" t="s">
        <v>27937</v>
      </c>
      <c r="I1027" s="78" t="s">
        <v>195</v>
      </c>
      <c r="J1027" s="78" t="s">
        <v>27929</v>
      </c>
      <c r="K1027" s="42" t="s">
        <v>27929</v>
      </c>
      <c r="L1027" s="79" t="s">
        <v>233</v>
      </c>
      <c r="M1027" s="80" t="s">
        <v>28996</v>
      </c>
      <c r="N1027" s="81" t="s">
        <v>233</v>
      </c>
      <c r="O1027" s="81" t="s">
        <v>233</v>
      </c>
      <c r="P1027" s="80" t="s">
        <v>28528</v>
      </c>
      <c r="Q1027" s="36" t="s">
        <v>24973</v>
      </c>
      <c r="R1027" s="36" t="s">
        <v>233</v>
      </c>
      <c r="S1027" s="36" t="s">
        <v>233</v>
      </c>
      <c r="T1027" s="36" t="s">
        <v>24981</v>
      </c>
      <c r="U1027" s="36" t="s">
        <v>28012</v>
      </c>
      <c r="V1027" s="121" t="str">
        <f t="shared" si="16"/>
        <v>Gobierno de México</v>
      </c>
    </row>
    <row r="1028" spans="1:22" x14ac:dyDescent="0.35">
      <c r="A1028" s="111" t="s">
        <v>30901</v>
      </c>
      <c r="B1028" s="37" t="s">
        <v>26246</v>
      </c>
      <c r="C1028" s="40" t="s">
        <v>29015</v>
      </c>
      <c r="D1028" s="38" t="s">
        <v>28571</v>
      </c>
      <c r="E1028" s="42" t="s">
        <v>888</v>
      </c>
      <c r="F1028" s="35" t="s">
        <v>42</v>
      </c>
      <c r="G1028" s="77" t="s">
        <v>28526</v>
      </c>
      <c r="H1028" s="78" t="s">
        <v>27937</v>
      </c>
      <c r="I1028" s="78" t="s">
        <v>195</v>
      </c>
      <c r="J1028" s="78" t="s">
        <v>27929</v>
      </c>
      <c r="K1028" s="42" t="s">
        <v>27929</v>
      </c>
      <c r="L1028" s="79" t="s">
        <v>233</v>
      </c>
      <c r="M1028" s="80" t="s">
        <v>28996</v>
      </c>
      <c r="N1028" s="81" t="s">
        <v>233</v>
      </c>
      <c r="O1028" s="81" t="s">
        <v>233</v>
      </c>
      <c r="P1028" s="80" t="s">
        <v>28528</v>
      </c>
      <c r="Q1028" s="36" t="s">
        <v>24973</v>
      </c>
      <c r="R1028" s="36" t="s">
        <v>233</v>
      </c>
      <c r="S1028" s="36" t="s">
        <v>233</v>
      </c>
      <c r="T1028" s="36" t="s">
        <v>24981</v>
      </c>
      <c r="U1028" s="36" t="s">
        <v>28012</v>
      </c>
      <c r="V1028" s="121" t="str">
        <f t="shared" si="16"/>
        <v>Gobierno de México</v>
      </c>
    </row>
    <row r="1029" spans="1:22" x14ac:dyDescent="0.35">
      <c r="A1029" s="111" t="s">
        <v>30431</v>
      </c>
      <c r="B1029" s="37" t="s">
        <v>26248</v>
      </c>
      <c r="C1029" s="40" t="s">
        <v>29016</v>
      </c>
      <c r="D1029" s="38" t="s">
        <v>28571</v>
      </c>
      <c r="E1029" s="42" t="s">
        <v>888</v>
      </c>
      <c r="F1029" s="35" t="s">
        <v>42</v>
      </c>
      <c r="G1029" s="77" t="s">
        <v>28526</v>
      </c>
      <c r="H1029" s="78" t="s">
        <v>27937</v>
      </c>
      <c r="I1029" s="78" t="s">
        <v>195</v>
      </c>
      <c r="J1029" s="78" t="s">
        <v>27929</v>
      </c>
      <c r="K1029" s="42" t="s">
        <v>27929</v>
      </c>
      <c r="L1029" s="79" t="s">
        <v>233</v>
      </c>
      <c r="M1029" s="80" t="s">
        <v>28996</v>
      </c>
      <c r="N1029" s="81" t="s">
        <v>233</v>
      </c>
      <c r="O1029" s="81" t="s">
        <v>233</v>
      </c>
      <c r="P1029" s="80" t="s">
        <v>28528</v>
      </c>
      <c r="Q1029" s="36" t="s">
        <v>24973</v>
      </c>
      <c r="R1029" s="36" t="s">
        <v>233</v>
      </c>
      <c r="S1029" s="36" t="s">
        <v>233</v>
      </c>
      <c r="T1029" s="36" t="s">
        <v>24981</v>
      </c>
      <c r="U1029" s="36" t="s">
        <v>28012</v>
      </c>
      <c r="V1029" s="121" t="str">
        <f t="shared" si="16"/>
        <v>Gobierno de México</v>
      </c>
    </row>
    <row r="1030" spans="1:22" x14ac:dyDescent="0.35">
      <c r="A1030" s="111" t="s">
        <v>30431</v>
      </c>
      <c r="B1030" s="37" t="s">
        <v>26250</v>
      </c>
      <c r="C1030" s="40" t="s">
        <v>29017</v>
      </c>
      <c r="D1030" s="38" t="s">
        <v>28571</v>
      </c>
      <c r="E1030" s="42" t="s">
        <v>888</v>
      </c>
      <c r="F1030" s="35" t="s">
        <v>42</v>
      </c>
      <c r="G1030" s="77" t="s">
        <v>28526</v>
      </c>
      <c r="H1030" s="78" t="s">
        <v>27937</v>
      </c>
      <c r="I1030" s="78" t="s">
        <v>195</v>
      </c>
      <c r="J1030" s="78" t="s">
        <v>27929</v>
      </c>
      <c r="K1030" s="42" t="s">
        <v>27929</v>
      </c>
      <c r="L1030" s="79" t="s">
        <v>233</v>
      </c>
      <c r="M1030" s="80" t="s">
        <v>28996</v>
      </c>
      <c r="N1030" s="81" t="s">
        <v>233</v>
      </c>
      <c r="O1030" s="81" t="s">
        <v>233</v>
      </c>
      <c r="P1030" s="80" t="s">
        <v>28528</v>
      </c>
      <c r="Q1030" s="36" t="s">
        <v>24973</v>
      </c>
      <c r="R1030" s="36" t="s">
        <v>233</v>
      </c>
      <c r="S1030" s="36" t="s">
        <v>233</v>
      </c>
      <c r="T1030" s="36" t="s">
        <v>24981</v>
      </c>
      <c r="U1030" s="36" t="s">
        <v>28012</v>
      </c>
      <c r="V1030" s="121" t="str">
        <f t="shared" si="16"/>
        <v>Gobierno de México</v>
      </c>
    </row>
    <row r="1031" spans="1:22" x14ac:dyDescent="0.35">
      <c r="A1031" s="111" t="s">
        <v>30431</v>
      </c>
      <c r="B1031" s="37" t="s">
        <v>26251</v>
      </c>
      <c r="C1031" s="40" t="s">
        <v>29018</v>
      </c>
      <c r="D1031" s="38" t="s">
        <v>28571</v>
      </c>
      <c r="E1031" s="42" t="s">
        <v>888</v>
      </c>
      <c r="F1031" s="35" t="s">
        <v>42</v>
      </c>
      <c r="G1031" s="77" t="s">
        <v>28526</v>
      </c>
      <c r="H1031" s="78" t="s">
        <v>27937</v>
      </c>
      <c r="I1031" s="78" t="s">
        <v>195</v>
      </c>
      <c r="J1031" s="78" t="s">
        <v>27929</v>
      </c>
      <c r="K1031" s="42" t="s">
        <v>27929</v>
      </c>
      <c r="L1031" s="79" t="s">
        <v>233</v>
      </c>
      <c r="M1031" s="80" t="s">
        <v>28996</v>
      </c>
      <c r="N1031" s="81" t="s">
        <v>233</v>
      </c>
      <c r="O1031" s="81" t="s">
        <v>233</v>
      </c>
      <c r="P1031" s="80" t="s">
        <v>28528</v>
      </c>
      <c r="Q1031" s="36" t="s">
        <v>24973</v>
      </c>
      <c r="R1031" s="36" t="s">
        <v>233</v>
      </c>
      <c r="S1031" s="36" t="s">
        <v>233</v>
      </c>
      <c r="T1031" s="36" t="s">
        <v>24981</v>
      </c>
      <c r="U1031" s="36" t="s">
        <v>28012</v>
      </c>
      <c r="V1031" s="121" t="str">
        <f t="shared" si="16"/>
        <v>Gobierno de México</v>
      </c>
    </row>
    <row r="1032" spans="1:22" x14ac:dyDescent="0.35">
      <c r="A1032" s="111" t="s">
        <v>30431</v>
      </c>
      <c r="B1032" s="37" t="s">
        <v>26253</v>
      </c>
      <c r="C1032" s="40" t="s">
        <v>29019</v>
      </c>
      <c r="D1032" s="38" t="s">
        <v>28571</v>
      </c>
      <c r="E1032" s="42" t="s">
        <v>888</v>
      </c>
      <c r="F1032" s="35" t="s">
        <v>42</v>
      </c>
      <c r="G1032" s="77" t="s">
        <v>28526</v>
      </c>
      <c r="H1032" s="78" t="s">
        <v>27937</v>
      </c>
      <c r="I1032" s="78" t="s">
        <v>195</v>
      </c>
      <c r="J1032" s="78" t="s">
        <v>27929</v>
      </c>
      <c r="K1032" s="42" t="s">
        <v>27929</v>
      </c>
      <c r="L1032" s="79" t="s">
        <v>233</v>
      </c>
      <c r="M1032" s="80" t="s">
        <v>28996</v>
      </c>
      <c r="N1032" s="81" t="s">
        <v>233</v>
      </c>
      <c r="O1032" s="81" t="s">
        <v>233</v>
      </c>
      <c r="P1032" s="80" t="s">
        <v>28528</v>
      </c>
      <c r="Q1032" s="36" t="s">
        <v>24973</v>
      </c>
      <c r="R1032" s="36" t="s">
        <v>233</v>
      </c>
      <c r="S1032" s="36" t="s">
        <v>233</v>
      </c>
      <c r="T1032" s="36" t="s">
        <v>24981</v>
      </c>
      <c r="U1032" s="36" t="s">
        <v>28012</v>
      </c>
      <c r="V1032" s="121" t="str">
        <f t="shared" si="16"/>
        <v>Gobierno de México</v>
      </c>
    </row>
    <row r="1033" spans="1:22" x14ac:dyDescent="0.35">
      <c r="A1033" s="111" t="s">
        <v>30431</v>
      </c>
      <c r="B1033" s="37" t="s">
        <v>26255</v>
      </c>
      <c r="C1033" s="40" t="s">
        <v>29020</v>
      </c>
      <c r="D1033" s="38" t="s">
        <v>28571</v>
      </c>
      <c r="E1033" s="42" t="s">
        <v>888</v>
      </c>
      <c r="F1033" s="35" t="s">
        <v>42</v>
      </c>
      <c r="G1033" s="77" t="s">
        <v>28526</v>
      </c>
      <c r="H1033" s="78" t="s">
        <v>27937</v>
      </c>
      <c r="I1033" s="78" t="s">
        <v>195</v>
      </c>
      <c r="J1033" s="78" t="s">
        <v>27929</v>
      </c>
      <c r="K1033" s="42" t="s">
        <v>27929</v>
      </c>
      <c r="L1033" s="79" t="s">
        <v>233</v>
      </c>
      <c r="M1033" s="80" t="s">
        <v>28996</v>
      </c>
      <c r="N1033" s="81" t="s">
        <v>233</v>
      </c>
      <c r="O1033" s="81" t="s">
        <v>233</v>
      </c>
      <c r="P1033" s="80" t="s">
        <v>28528</v>
      </c>
      <c r="Q1033" s="36" t="s">
        <v>24973</v>
      </c>
      <c r="R1033" s="36" t="s">
        <v>233</v>
      </c>
      <c r="S1033" s="36" t="s">
        <v>233</v>
      </c>
      <c r="T1033" s="36" t="s">
        <v>24981</v>
      </c>
      <c r="U1033" s="36" t="s">
        <v>28012</v>
      </c>
      <c r="V1033" s="121" t="str">
        <f t="shared" si="16"/>
        <v>Gobierno de México</v>
      </c>
    </row>
    <row r="1034" spans="1:22" x14ac:dyDescent="0.35">
      <c r="A1034" s="111" t="s">
        <v>30431</v>
      </c>
      <c r="B1034" s="37" t="s">
        <v>26257</v>
      </c>
      <c r="C1034" s="40" t="s">
        <v>29021</v>
      </c>
      <c r="D1034" s="38" t="s">
        <v>28571</v>
      </c>
      <c r="E1034" s="42" t="s">
        <v>888</v>
      </c>
      <c r="F1034" s="35" t="s">
        <v>42</v>
      </c>
      <c r="G1034" s="77" t="s">
        <v>28526</v>
      </c>
      <c r="H1034" s="78" t="s">
        <v>27937</v>
      </c>
      <c r="I1034" s="78" t="s">
        <v>195</v>
      </c>
      <c r="J1034" s="78" t="s">
        <v>27929</v>
      </c>
      <c r="K1034" s="42" t="s">
        <v>27929</v>
      </c>
      <c r="L1034" s="79" t="s">
        <v>233</v>
      </c>
      <c r="M1034" s="80" t="s">
        <v>28996</v>
      </c>
      <c r="N1034" s="81" t="s">
        <v>233</v>
      </c>
      <c r="O1034" s="81" t="s">
        <v>233</v>
      </c>
      <c r="P1034" s="80" t="s">
        <v>28528</v>
      </c>
      <c r="Q1034" s="36" t="s">
        <v>24973</v>
      </c>
      <c r="R1034" s="36" t="s">
        <v>233</v>
      </c>
      <c r="S1034" s="36" t="s">
        <v>233</v>
      </c>
      <c r="T1034" s="36" t="s">
        <v>24981</v>
      </c>
      <c r="U1034" s="36" t="s">
        <v>28012</v>
      </c>
      <c r="V1034" s="121" t="str">
        <f t="shared" si="16"/>
        <v>Gobierno de México</v>
      </c>
    </row>
    <row r="1035" spans="1:22" x14ac:dyDescent="0.35">
      <c r="A1035" s="111" t="s">
        <v>30431</v>
      </c>
      <c r="B1035" s="37" t="s">
        <v>26259</v>
      </c>
      <c r="C1035" s="40" t="s">
        <v>29022</v>
      </c>
      <c r="D1035" s="38" t="s">
        <v>28571</v>
      </c>
      <c r="E1035" s="42" t="s">
        <v>888</v>
      </c>
      <c r="F1035" s="35" t="s">
        <v>42</v>
      </c>
      <c r="G1035" s="77" t="s">
        <v>28526</v>
      </c>
      <c r="H1035" s="78" t="s">
        <v>27937</v>
      </c>
      <c r="I1035" s="78" t="s">
        <v>195</v>
      </c>
      <c r="J1035" s="78" t="s">
        <v>27929</v>
      </c>
      <c r="K1035" s="42" t="s">
        <v>27929</v>
      </c>
      <c r="L1035" s="79" t="s">
        <v>233</v>
      </c>
      <c r="M1035" s="80" t="s">
        <v>28996</v>
      </c>
      <c r="N1035" s="81" t="s">
        <v>233</v>
      </c>
      <c r="O1035" s="81" t="s">
        <v>233</v>
      </c>
      <c r="P1035" s="80" t="s">
        <v>28528</v>
      </c>
      <c r="Q1035" s="36" t="s">
        <v>24973</v>
      </c>
      <c r="R1035" s="36" t="s">
        <v>233</v>
      </c>
      <c r="S1035" s="36" t="s">
        <v>233</v>
      </c>
      <c r="T1035" s="36" t="s">
        <v>24981</v>
      </c>
      <c r="U1035" s="36" t="s">
        <v>28012</v>
      </c>
      <c r="V1035" s="121" t="str">
        <f t="shared" si="16"/>
        <v>Gobierno de México</v>
      </c>
    </row>
    <row r="1036" spans="1:22" x14ac:dyDescent="0.35">
      <c r="A1036" s="111" t="s">
        <v>30431</v>
      </c>
      <c r="B1036" s="37" t="s">
        <v>26261</v>
      </c>
      <c r="C1036" s="40" t="s">
        <v>29023</v>
      </c>
      <c r="D1036" s="38" t="s">
        <v>28571</v>
      </c>
      <c r="E1036" s="42" t="s">
        <v>888</v>
      </c>
      <c r="F1036" s="35" t="s">
        <v>42</v>
      </c>
      <c r="G1036" s="77" t="s">
        <v>28526</v>
      </c>
      <c r="H1036" s="78" t="s">
        <v>27937</v>
      </c>
      <c r="I1036" s="78" t="s">
        <v>195</v>
      </c>
      <c r="J1036" s="78" t="s">
        <v>27929</v>
      </c>
      <c r="K1036" s="42" t="s">
        <v>27929</v>
      </c>
      <c r="L1036" s="79" t="s">
        <v>233</v>
      </c>
      <c r="M1036" s="80" t="s">
        <v>28996</v>
      </c>
      <c r="N1036" s="81" t="s">
        <v>233</v>
      </c>
      <c r="O1036" s="81" t="s">
        <v>233</v>
      </c>
      <c r="P1036" s="80" t="s">
        <v>28528</v>
      </c>
      <c r="Q1036" s="36" t="s">
        <v>24973</v>
      </c>
      <c r="R1036" s="36" t="s">
        <v>233</v>
      </c>
      <c r="S1036" s="36" t="s">
        <v>233</v>
      </c>
      <c r="T1036" s="36" t="s">
        <v>24981</v>
      </c>
      <c r="U1036" s="36" t="s">
        <v>28012</v>
      </c>
      <c r="V1036" s="121" t="str">
        <f t="shared" si="16"/>
        <v>Gobierno de México</v>
      </c>
    </row>
    <row r="1037" spans="1:22" x14ac:dyDescent="0.35">
      <c r="A1037" s="111" t="s">
        <v>30431</v>
      </c>
      <c r="B1037" s="37" t="s">
        <v>26263</v>
      </c>
      <c r="C1037" s="40" t="s">
        <v>29024</v>
      </c>
      <c r="D1037" s="38" t="s">
        <v>28571</v>
      </c>
      <c r="E1037" s="42" t="s">
        <v>888</v>
      </c>
      <c r="F1037" s="35" t="s">
        <v>42</v>
      </c>
      <c r="G1037" s="77" t="s">
        <v>28526</v>
      </c>
      <c r="H1037" s="78" t="s">
        <v>27937</v>
      </c>
      <c r="I1037" s="78" t="s">
        <v>195</v>
      </c>
      <c r="J1037" s="78" t="s">
        <v>27929</v>
      </c>
      <c r="K1037" s="42" t="s">
        <v>27929</v>
      </c>
      <c r="L1037" s="79" t="s">
        <v>233</v>
      </c>
      <c r="M1037" s="80" t="s">
        <v>28996</v>
      </c>
      <c r="N1037" s="81" t="s">
        <v>233</v>
      </c>
      <c r="O1037" s="81" t="s">
        <v>233</v>
      </c>
      <c r="P1037" s="80" t="s">
        <v>28528</v>
      </c>
      <c r="Q1037" s="36" t="s">
        <v>24973</v>
      </c>
      <c r="R1037" s="36" t="s">
        <v>233</v>
      </c>
      <c r="S1037" s="36" t="s">
        <v>233</v>
      </c>
      <c r="T1037" s="36" t="s">
        <v>24981</v>
      </c>
      <c r="U1037" s="36" t="s">
        <v>28012</v>
      </c>
      <c r="V1037" s="121" t="str">
        <f t="shared" si="16"/>
        <v>Gobierno de México</v>
      </c>
    </row>
    <row r="1038" spans="1:22" x14ac:dyDescent="0.35">
      <c r="A1038" s="111" t="s">
        <v>30431</v>
      </c>
      <c r="B1038" s="37" t="s">
        <v>26265</v>
      </c>
      <c r="C1038" s="40" t="s">
        <v>29025</v>
      </c>
      <c r="D1038" s="38" t="s">
        <v>28571</v>
      </c>
      <c r="E1038" s="42" t="s">
        <v>888</v>
      </c>
      <c r="F1038" s="35" t="s">
        <v>42</v>
      </c>
      <c r="G1038" s="77" t="s">
        <v>28526</v>
      </c>
      <c r="H1038" s="78" t="s">
        <v>27937</v>
      </c>
      <c r="I1038" s="78" t="s">
        <v>195</v>
      </c>
      <c r="J1038" s="78" t="s">
        <v>27929</v>
      </c>
      <c r="K1038" s="42" t="s">
        <v>27929</v>
      </c>
      <c r="L1038" s="79" t="s">
        <v>233</v>
      </c>
      <c r="M1038" s="80" t="s">
        <v>28996</v>
      </c>
      <c r="N1038" s="81" t="s">
        <v>233</v>
      </c>
      <c r="O1038" s="81" t="s">
        <v>233</v>
      </c>
      <c r="P1038" s="80" t="s">
        <v>28528</v>
      </c>
      <c r="Q1038" s="36" t="s">
        <v>24973</v>
      </c>
      <c r="R1038" s="36" t="s">
        <v>233</v>
      </c>
      <c r="S1038" s="36" t="s">
        <v>233</v>
      </c>
      <c r="T1038" s="36" t="s">
        <v>24981</v>
      </c>
      <c r="U1038" s="36" t="s">
        <v>28012</v>
      </c>
      <c r="V1038" s="121" t="str">
        <f t="shared" si="16"/>
        <v>Gobierno de México</v>
      </c>
    </row>
    <row r="1039" spans="1:22" x14ac:dyDescent="0.35">
      <c r="A1039" s="111" t="s">
        <v>30431</v>
      </c>
      <c r="B1039" s="37" t="s">
        <v>26267</v>
      </c>
      <c r="C1039" s="40" t="s">
        <v>29026</v>
      </c>
      <c r="D1039" s="38" t="s">
        <v>28571</v>
      </c>
      <c r="E1039" s="42" t="s">
        <v>888</v>
      </c>
      <c r="F1039" s="35" t="s">
        <v>42</v>
      </c>
      <c r="G1039" s="77" t="s">
        <v>28526</v>
      </c>
      <c r="H1039" s="78" t="s">
        <v>27937</v>
      </c>
      <c r="I1039" s="78" t="s">
        <v>195</v>
      </c>
      <c r="J1039" s="78" t="s">
        <v>27929</v>
      </c>
      <c r="K1039" s="42" t="s">
        <v>27929</v>
      </c>
      <c r="L1039" s="79" t="s">
        <v>233</v>
      </c>
      <c r="M1039" s="80" t="s">
        <v>28996</v>
      </c>
      <c r="N1039" s="81" t="s">
        <v>233</v>
      </c>
      <c r="O1039" s="81" t="s">
        <v>233</v>
      </c>
      <c r="P1039" s="80" t="s">
        <v>28528</v>
      </c>
      <c r="Q1039" s="36" t="s">
        <v>24973</v>
      </c>
      <c r="R1039" s="36" t="s">
        <v>233</v>
      </c>
      <c r="S1039" s="36" t="s">
        <v>233</v>
      </c>
      <c r="T1039" s="36" t="s">
        <v>24981</v>
      </c>
      <c r="U1039" s="36" t="s">
        <v>28012</v>
      </c>
      <c r="V1039" s="121" t="str">
        <f t="shared" si="16"/>
        <v>Gobierno de México</v>
      </c>
    </row>
    <row r="1040" spans="1:22" x14ac:dyDescent="0.35">
      <c r="A1040" s="111" t="s">
        <v>30431</v>
      </c>
      <c r="B1040" s="37" t="s">
        <v>26269</v>
      </c>
      <c r="C1040" s="40" t="s">
        <v>29027</v>
      </c>
      <c r="D1040" s="38" t="s">
        <v>28571</v>
      </c>
      <c r="E1040" s="42" t="s">
        <v>888</v>
      </c>
      <c r="F1040" s="35" t="s">
        <v>42</v>
      </c>
      <c r="G1040" s="77" t="s">
        <v>28526</v>
      </c>
      <c r="H1040" s="78" t="s">
        <v>27937</v>
      </c>
      <c r="I1040" s="78" t="s">
        <v>195</v>
      </c>
      <c r="J1040" s="78" t="s">
        <v>27929</v>
      </c>
      <c r="K1040" s="42" t="s">
        <v>27929</v>
      </c>
      <c r="L1040" s="79" t="s">
        <v>233</v>
      </c>
      <c r="M1040" s="80" t="s">
        <v>28996</v>
      </c>
      <c r="N1040" s="81" t="s">
        <v>233</v>
      </c>
      <c r="O1040" s="81" t="s">
        <v>233</v>
      </c>
      <c r="P1040" s="80" t="s">
        <v>28528</v>
      </c>
      <c r="Q1040" s="36" t="s">
        <v>24973</v>
      </c>
      <c r="R1040" s="36" t="s">
        <v>233</v>
      </c>
      <c r="S1040" s="36" t="s">
        <v>233</v>
      </c>
      <c r="T1040" s="36" t="s">
        <v>24981</v>
      </c>
      <c r="U1040" s="36" t="s">
        <v>28012</v>
      </c>
      <c r="V1040" s="121" t="str">
        <f t="shared" si="16"/>
        <v>Gobierno de México</v>
      </c>
    </row>
    <row r="1041" spans="1:22" x14ac:dyDescent="0.35">
      <c r="A1041" s="111" t="s">
        <v>30431</v>
      </c>
      <c r="B1041" s="37" t="s">
        <v>26271</v>
      </c>
      <c r="C1041" s="40" t="s">
        <v>29028</v>
      </c>
      <c r="D1041" s="38" t="s">
        <v>28571</v>
      </c>
      <c r="E1041" s="42" t="s">
        <v>888</v>
      </c>
      <c r="F1041" s="35" t="s">
        <v>42</v>
      </c>
      <c r="G1041" s="77" t="s">
        <v>28526</v>
      </c>
      <c r="H1041" s="78" t="s">
        <v>27937</v>
      </c>
      <c r="I1041" s="78" t="s">
        <v>195</v>
      </c>
      <c r="J1041" s="78" t="s">
        <v>27929</v>
      </c>
      <c r="K1041" s="42" t="s">
        <v>27929</v>
      </c>
      <c r="L1041" s="79" t="s">
        <v>233</v>
      </c>
      <c r="M1041" s="80" t="s">
        <v>28996</v>
      </c>
      <c r="N1041" s="81" t="s">
        <v>233</v>
      </c>
      <c r="O1041" s="81" t="s">
        <v>233</v>
      </c>
      <c r="P1041" s="80" t="s">
        <v>28528</v>
      </c>
      <c r="Q1041" s="36" t="s">
        <v>24973</v>
      </c>
      <c r="R1041" s="36"/>
      <c r="S1041" s="36"/>
      <c r="T1041" s="36" t="s">
        <v>24981</v>
      </c>
      <c r="U1041" s="36" t="s">
        <v>28012</v>
      </c>
      <c r="V1041" s="121" t="str">
        <f t="shared" si="16"/>
        <v>Gobierno de México</v>
      </c>
    </row>
    <row r="1042" spans="1:22" x14ac:dyDescent="0.35">
      <c r="A1042" s="111" t="s">
        <v>30431</v>
      </c>
      <c r="B1042" s="37" t="s">
        <v>26273</v>
      </c>
      <c r="C1042" s="40" t="s">
        <v>29029</v>
      </c>
      <c r="D1042" s="38" t="s">
        <v>28571</v>
      </c>
      <c r="E1042" s="42" t="s">
        <v>888</v>
      </c>
      <c r="F1042" s="35" t="s">
        <v>42</v>
      </c>
      <c r="G1042" s="77" t="s">
        <v>28526</v>
      </c>
      <c r="H1042" s="78" t="s">
        <v>27937</v>
      </c>
      <c r="I1042" s="78" t="s">
        <v>195</v>
      </c>
      <c r="J1042" s="78" t="s">
        <v>27929</v>
      </c>
      <c r="K1042" s="42" t="s">
        <v>27929</v>
      </c>
      <c r="L1042" s="79" t="s">
        <v>233</v>
      </c>
      <c r="M1042" s="80" t="s">
        <v>28996</v>
      </c>
      <c r="N1042" s="81" t="s">
        <v>233</v>
      </c>
      <c r="O1042" s="81" t="s">
        <v>233</v>
      </c>
      <c r="P1042" s="80" t="s">
        <v>28528</v>
      </c>
      <c r="Q1042" s="36" t="s">
        <v>24973</v>
      </c>
      <c r="R1042" s="36"/>
      <c r="S1042" s="36"/>
      <c r="T1042" s="36" t="s">
        <v>24981</v>
      </c>
      <c r="U1042" s="36" t="s">
        <v>28012</v>
      </c>
      <c r="V1042" s="121" t="str">
        <f t="shared" si="16"/>
        <v>Gobierno de México</v>
      </c>
    </row>
    <row r="1043" spans="1:22" x14ac:dyDescent="0.35">
      <c r="A1043" s="111" t="s">
        <v>30431</v>
      </c>
      <c r="B1043" s="37" t="s">
        <v>26274</v>
      </c>
      <c r="C1043" s="40" t="s">
        <v>29030</v>
      </c>
      <c r="D1043" s="38" t="s">
        <v>28571</v>
      </c>
      <c r="E1043" s="42" t="s">
        <v>888</v>
      </c>
      <c r="F1043" s="35" t="s">
        <v>42</v>
      </c>
      <c r="G1043" s="77" t="s">
        <v>28526</v>
      </c>
      <c r="H1043" s="78" t="s">
        <v>27937</v>
      </c>
      <c r="I1043" s="78" t="s">
        <v>195</v>
      </c>
      <c r="J1043" s="78" t="s">
        <v>27929</v>
      </c>
      <c r="K1043" s="42" t="s">
        <v>27929</v>
      </c>
      <c r="L1043" s="79" t="s">
        <v>233</v>
      </c>
      <c r="M1043" s="80" t="s">
        <v>28996</v>
      </c>
      <c r="N1043" s="81" t="s">
        <v>233</v>
      </c>
      <c r="O1043" s="81" t="s">
        <v>233</v>
      </c>
      <c r="P1043" s="80" t="s">
        <v>28528</v>
      </c>
      <c r="Q1043" s="36" t="s">
        <v>24973</v>
      </c>
      <c r="R1043" s="36"/>
      <c r="S1043" s="36"/>
      <c r="T1043" s="36" t="s">
        <v>24981</v>
      </c>
      <c r="U1043" s="36" t="s">
        <v>28012</v>
      </c>
      <c r="V1043" s="121" t="str">
        <f t="shared" si="16"/>
        <v>Gobierno de México</v>
      </c>
    </row>
    <row r="1044" spans="1:22" x14ac:dyDescent="0.35">
      <c r="A1044" s="111" t="s">
        <v>30431</v>
      </c>
      <c r="B1044" s="37" t="s">
        <v>26276</v>
      </c>
      <c r="C1044" s="40" t="s">
        <v>29031</v>
      </c>
      <c r="D1044" s="38" t="s">
        <v>28571</v>
      </c>
      <c r="E1044" s="42" t="s">
        <v>888</v>
      </c>
      <c r="F1044" s="35" t="s">
        <v>42</v>
      </c>
      <c r="G1044" s="77" t="s">
        <v>28526</v>
      </c>
      <c r="H1044" s="78" t="s">
        <v>27937</v>
      </c>
      <c r="I1044" s="78" t="s">
        <v>195</v>
      </c>
      <c r="J1044" s="78" t="s">
        <v>27929</v>
      </c>
      <c r="K1044" s="42" t="s">
        <v>27929</v>
      </c>
      <c r="L1044" s="79" t="s">
        <v>233</v>
      </c>
      <c r="M1044" s="80" t="s">
        <v>28996</v>
      </c>
      <c r="N1044" s="81" t="s">
        <v>233</v>
      </c>
      <c r="O1044" s="81" t="s">
        <v>233</v>
      </c>
      <c r="P1044" s="80" t="s">
        <v>28528</v>
      </c>
      <c r="Q1044" s="36" t="s">
        <v>24973</v>
      </c>
      <c r="R1044" s="36"/>
      <c r="S1044" s="36"/>
      <c r="T1044" s="36" t="s">
        <v>24981</v>
      </c>
      <c r="U1044" s="36" t="s">
        <v>28012</v>
      </c>
      <c r="V1044" s="121" t="str">
        <f t="shared" si="16"/>
        <v>Gobierno de México</v>
      </c>
    </row>
    <row r="1045" spans="1:22" x14ac:dyDescent="0.35">
      <c r="A1045" s="111" t="s">
        <v>30431</v>
      </c>
      <c r="B1045" s="37" t="s">
        <v>26277</v>
      </c>
      <c r="C1045" s="40" t="s">
        <v>29032</v>
      </c>
      <c r="D1045" s="38" t="s">
        <v>28571</v>
      </c>
      <c r="E1045" s="42" t="s">
        <v>888</v>
      </c>
      <c r="F1045" s="35" t="s">
        <v>42</v>
      </c>
      <c r="G1045" s="77" t="s">
        <v>28526</v>
      </c>
      <c r="H1045" s="78" t="s">
        <v>27937</v>
      </c>
      <c r="I1045" s="78" t="s">
        <v>195</v>
      </c>
      <c r="J1045" s="78" t="s">
        <v>27929</v>
      </c>
      <c r="K1045" s="42" t="s">
        <v>27929</v>
      </c>
      <c r="L1045" s="79" t="s">
        <v>233</v>
      </c>
      <c r="M1045" s="80" t="s">
        <v>28996</v>
      </c>
      <c r="N1045" s="81" t="s">
        <v>233</v>
      </c>
      <c r="O1045" s="81" t="s">
        <v>233</v>
      </c>
      <c r="P1045" s="80" t="s">
        <v>28528</v>
      </c>
      <c r="Q1045" s="36" t="s">
        <v>24973</v>
      </c>
      <c r="R1045" s="36"/>
      <c r="S1045" s="36"/>
      <c r="T1045" s="36" t="s">
        <v>24981</v>
      </c>
      <c r="U1045" s="36" t="s">
        <v>28012</v>
      </c>
      <c r="V1045" s="121" t="str">
        <f t="shared" si="16"/>
        <v>Gobierno de México</v>
      </c>
    </row>
    <row r="1046" spans="1:22" x14ac:dyDescent="0.35">
      <c r="A1046" s="111" t="s">
        <v>30902</v>
      </c>
      <c r="B1046" s="37" t="s">
        <v>26279</v>
      </c>
      <c r="C1046" s="40" t="s">
        <v>29033</v>
      </c>
      <c r="D1046" s="38" t="s">
        <v>28571</v>
      </c>
      <c r="E1046" s="42" t="s">
        <v>888</v>
      </c>
      <c r="F1046" s="35" t="s">
        <v>42</v>
      </c>
      <c r="G1046" s="77" t="s">
        <v>28526</v>
      </c>
      <c r="H1046" s="78" t="s">
        <v>27937</v>
      </c>
      <c r="I1046" s="78" t="s">
        <v>195</v>
      </c>
      <c r="J1046" s="78" t="s">
        <v>27929</v>
      </c>
      <c r="K1046" s="42" t="s">
        <v>27929</v>
      </c>
      <c r="L1046" s="79" t="s">
        <v>233</v>
      </c>
      <c r="M1046" s="80" t="s">
        <v>28996</v>
      </c>
      <c r="N1046" s="81" t="s">
        <v>233</v>
      </c>
      <c r="O1046" s="81" t="s">
        <v>233</v>
      </c>
      <c r="P1046" s="80" t="s">
        <v>28528</v>
      </c>
      <c r="Q1046" s="36" t="s">
        <v>24973</v>
      </c>
      <c r="R1046" s="36"/>
      <c r="S1046" s="36"/>
      <c r="T1046" s="36" t="s">
        <v>24981</v>
      </c>
      <c r="U1046" s="36" t="s">
        <v>28012</v>
      </c>
      <c r="V1046" s="121" t="str">
        <f t="shared" si="16"/>
        <v>Gobierno de México</v>
      </c>
    </row>
    <row r="1047" spans="1:22" x14ac:dyDescent="0.35">
      <c r="A1047" s="111" t="s">
        <v>30903</v>
      </c>
      <c r="B1047" s="37" t="s">
        <v>26281</v>
      </c>
      <c r="C1047" s="40" t="s">
        <v>29034</v>
      </c>
      <c r="D1047" s="38" t="s">
        <v>28571</v>
      </c>
      <c r="E1047" s="42" t="s">
        <v>888</v>
      </c>
      <c r="F1047" s="35" t="s">
        <v>42</v>
      </c>
      <c r="G1047" s="77" t="s">
        <v>28526</v>
      </c>
      <c r="H1047" s="78" t="s">
        <v>27937</v>
      </c>
      <c r="I1047" s="78" t="s">
        <v>195</v>
      </c>
      <c r="J1047" s="78" t="s">
        <v>27929</v>
      </c>
      <c r="K1047" s="42" t="s">
        <v>27929</v>
      </c>
      <c r="L1047" s="79" t="s">
        <v>233</v>
      </c>
      <c r="M1047" s="80" t="s">
        <v>28996</v>
      </c>
      <c r="N1047" s="81" t="s">
        <v>233</v>
      </c>
      <c r="O1047" s="81" t="s">
        <v>233</v>
      </c>
      <c r="P1047" s="80" t="s">
        <v>28528</v>
      </c>
      <c r="Q1047" s="36" t="s">
        <v>24973</v>
      </c>
      <c r="R1047" s="36"/>
      <c r="S1047" s="36"/>
      <c r="T1047" s="36" t="s">
        <v>24981</v>
      </c>
      <c r="U1047" s="36" t="s">
        <v>28012</v>
      </c>
      <c r="V1047" s="121" t="str">
        <f t="shared" si="16"/>
        <v>Gobierno de México</v>
      </c>
    </row>
    <row r="1048" spans="1:22" x14ac:dyDescent="0.35">
      <c r="A1048" s="111" t="s">
        <v>30431</v>
      </c>
      <c r="B1048" s="37" t="s">
        <v>26282</v>
      </c>
      <c r="C1048" s="40" t="s">
        <v>29035</v>
      </c>
      <c r="D1048" s="38" t="s">
        <v>28571</v>
      </c>
      <c r="E1048" s="42" t="s">
        <v>888</v>
      </c>
      <c r="F1048" s="35" t="s">
        <v>42</v>
      </c>
      <c r="G1048" s="77" t="s">
        <v>28526</v>
      </c>
      <c r="H1048" s="78" t="s">
        <v>27937</v>
      </c>
      <c r="I1048" s="78" t="s">
        <v>195</v>
      </c>
      <c r="J1048" s="78" t="s">
        <v>27929</v>
      </c>
      <c r="K1048" s="42" t="s">
        <v>27929</v>
      </c>
      <c r="L1048" s="79" t="s">
        <v>233</v>
      </c>
      <c r="M1048" s="80" t="s">
        <v>28996</v>
      </c>
      <c r="N1048" s="81" t="s">
        <v>233</v>
      </c>
      <c r="O1048" s="81" t="s">
        <v>233</v>
      </c>
      <c r="P1048" s="80" t="s">
        <v>28528</v>
      </c>
      <c r="Q1048" s="36" t="s">
        <v>24973</v>
      </c>
      <c r="R1048" s="36" t="s">
        <v>233</v>
      </c>
      <c r="S1048" s="36" t="s">
        <v>233</v>
      </c>
      <c r="T1048" s="36" t="s">
        <v>24981</v>
      </c>
      <c r="U1048" s="36" t="s">
        <v>28012</v>
      </c>
      <c r="V1048" s="121" t="str">
        <f t="shared" si="16"/>
        <v>Gobierno de México</v>
      </c>
    </row>
    <row r="1049" spans="1:22" x14ac:dyDescent="0.35">
      <c r="A1049" s="111" t="s">
        <v>30904</v>
      </c>
      <c r="B1049" s="37" t="s">
        <v>26283</v>
      </c>
      <c r="C1049" s="40" t="s">
        <v>29035</v>
      </c>
      <c r="D1049" s="38" t="s">
        <v>28571</v>
      </c>
      <c r="E1049" s="42" t="s">
        <v>888</v>
      </c>
      <c r="F1049" s="35" t="s">
        <v>42</v>
      </c>
      <c r="G1049" s="77" t="s">
        <v>28526</v>
      </c>
      <c r="H1049" s="78" t="s">
        <v>27937</v>
      </c>
      <c r="I1049" s="78" t="s">
        <v>195</v>
      </c>
      <c r="J1049" s="78" t="s">
        <v>27929</v>
      </c>
      <c r="K1049" s="42" t="s">
        <v>27929</v>
      </c>
      <c r="L1049" s="79" t="s">
        <v>233</v>
      </c>
      <c r="M1049" s="80" t="s">
        <v>28996</v>
      </c>
      <c r="N1049" s="81" t="s">
        <v>233</v>
      </c>
      <c r="O1049" s="81" t="s">
        <v>233</v>
      </c>
      <c r="P1049" s="80" t="s">
        <v>28528</v>
      </c>
      <c r="Q1049" s="36" t="s">
        <v>24973</v>
      </c>
      <c r="R1049" s="36" t="s">
        <v>233</v>
      </c>
      <c r="S1049" s="36" t="s">
        <v>233</v>
      </c>
      <c r="T1049" s="36" t="s">
        <v>24981</v>
      </c>
      <c r="U1049" s="36" t="s">
        <v>28012</v>
      </c>
      <c r="V1049" s="121" t="str">
        <f t="shared" si="16"/>
        <v>Gobierno de México</v>
      </c>
    </row>
    <row r="1050" spans="1:22" x14ac:dyDescent="0.35">
      <c r="A1050" s="111" t="s">
        <v>21446</v>
      </c>
      <c r="B1050" s="37" t="s">
        <v>26284</v>
      </c>
      <c r="C1050" s="40" t="s">
        <v>29036</v>
      </c>
      <c r="D1050" s="38" t="s">
        <v>28571</v>
      </c>
      <c r="E1050" s="42" t="s">
        <v>888</v>
      </c>
      <c r="F1050" s="35" t="s">
        <v>42</v>
      </c>
      <c r="G1050" s="77" t="s">
        <v>28526</v>
      </c>
      <c r="H1050" s="78" t="s">
        <v>27937</v>
      </c>
      <c r="I1050" s="78" t="s">
        <v>195</v>
      </c>
      <c r="J1050" s="78" t="s">
        <v>27929</v>
      </c>
      <c r="K1050" s="42" t="s">
        <v>27929</v>
      </c>
      <c r="L1050" s="79" t="s">
        <v>233</v>
      </c>
      <c r="M1050" s="80" t="s">
        <v>28996</v>
      </c>
      <c r="N1050" s="81" t="s">
        <v>233</v>
      </c>
      <c r="O1050" s="81" t="s">
        <v>233</v>
      </c>
      <c r="P1050" s="80" t="s">
        <v>28528</v>
      </c>
      <c r="Q1050" s="36" t="s">
        <v>24973</v>
      </c>
      <c r="R1050" s="36"/>
      <c r="S1050" s="36"/>
      <c r="T1050" s="36" t="s">
        <v>24981</v>
      </c>
      <c r="U1050" s="36" t="s">
        <v>28012</v>
      </c>
      <c r="V1050" s="121" t="str">
        <f t="shared" si="16"/>
        <v>Gobierno de México</v>
      </c>
    </row>
    <row r="1051" spans="1:22" x14ac:dyDescent="0.35">
      <c r="A1051" s="111" t="s">
        <v>30431</v>
      </c>
      <c r="B1051" s="37" t="s">
        <v>26285</v>
      </c>
      <c r="C1051" s="40" t="s">
        <v>29037</v>
      </c>
      <c r="D1051" s="38" t="s">
        <v>28571</v>
      </c>
      <c r="E1051" s="42" t="s">
        <v>888</v>
      </c>
      <c r="F1051" s="35" t="s">
        <v>42</v>
      </c>
      <c r="G1051" s="77" t="s">
        <v>28526</v>
      </c>
      <c r="H1051" s="78" t="s">
        <v>27937</v>
      </c>
      <c r="I1051" s="78" t="s">
        <v>195</v>
      </c>
      <c r="J1051" s="78" t="s">
        <v>27929</v>
      </c>
      <c r="K1051" s="42" t="s">
        <v>27929</v>
      </c>
      <c r="L1051" s="79" t="s">
        <v>233</v>
      </c>
      <c r="M1051" s="80" t="s">
        <v>28996</v>
      </c>
      <c r="N1051" s="81" t="s">
        <v>233</v>
      </c>
      <c r="O1051" s="81" t="s">
        <v>233</v>
      </c>
      <c r="P1051" s="80" t="s">
        <v>28528</v>
      </c>
      <c r="Q1051" s="36" t="s">
        <v>24973</v>
      </c>
      <c r="R1051" s="36" t="s">
        <v>233</v>
      </c>
      <c r="S1051" s="36"/>
      <c r="T1051" s="36" t="s">
        <v>24981</v>
      </c>
      <c r="U1051" s="36" t="s">
        <v>28012</v>
      </c>
      <c r="V1051" s="121" t="str">
        <f t="shared" si="16"/>
        <v>Gobierno de México</v>
      </c>
    </row>
    <row r="1052" spans="1:22" x14ac:dyDescent="0.35">
      <c r="A1052" s="111" t="s">
        <v>30905</v>
      </c>
      <c r="B1052" s="42" t="s">
        <v>26286</v>
      </c>
      <c r="C1052" s="82" t="s">
        <v>29038</v>
      </c>
      <c r="D1052" s="38" t="s">
        <v>28571</v>
      </c>
      <c r="E1052" s="42" t="s">
        <v>888</v>
      </c>
      <c r="F1052" s="35" t="s">
        <v>42</v>
      </c>
      <c r="G1052" s="77" t="s">
        <v>28526</v>
      </c>
      <c r="H1052" s="78" t="s">
        <v>27937</v>
      </c>
      <c r="I1052" s="78" t="s">
        <v>195</v>
      </c>
      <c r="J1052" s="78" t="s">
        <v>27929</v>
      </c>
      <c r="K1052" s="42" t="s">
        <v>27929</v>
      </c>
      <c r="L1052" s="79" t="s">
        <v>233</v>
      </c>
      <c r="M1052" s="80" t="s">
        <v>28996</v>
      </c>
      <c r="N1052" s="81" t="s">
        <v>233</v>
      </c>
      <c r="O1052" s="81" t="s">
        <v>233</v>
      </c>
      <c r="P1052" s="80" t="s">
        <v>28528</v>
      </c>
      <c r="Q1052" s="36" t="s">
        <v>24973</v>
      </c>
      <c r="R1052" s="36" t="s">
        <v>233</v>
      </c>
      <c r="S1052" s="36" t="s">
        <v>233</v>
      </c>
      <c r="T1052" s="36" t="s">
        <v>24981</v>
      </c>
      <c r="U1052" s="36" t="s">
        <v>28012</v>
      </c>
      <c r="V1052" s="121" t="str">
        <f t="shared" si="16"/>
        <v>Gobierno de México</v>
      </c>
    </row>
    <row r="1053" spans="1:22" x14ac:dyDescent="0.35">
      <c r="A1053" s="111" t="s">
        <v>30431</v>
      </c>
      <c r="B1053" s="42" t="s">
        <v>26287</v>
      </c>
      <c r="C1053" s="82" t="s">
        <v>29039</v>
      </c>
      <c r="D1053" s="38" t="s">
        <v>28571</v>
      </c>
      <c r="E1053" s="42" t="s">
        <v>888</v>
      </c>
      <c r="F1053" s="35" t="s">
        <v>42</v>
      </c>
      <c r="G1053" s="77" t="s">
        <v>28526</v>
      </c>
      <c r="H1053" s="78" t="s">
        <v>27937</v>
      </c>
      <c r="I1053" s="78" t="s">
        <v>195</v>
      </c>
      <c r="J1053" s="78" t="s">
        <v>27929</v>
      </c>
      <c r="K1053" s="42" t="s">
        <v>27929</v>
      </c>
      <c r="L1053" s="79" t="s">
        <v>233</v>
      </c>
      <c r="M1053" s="80" t="s">
        <v>28996</v>
      </c>
      <c r="N1053" s="81" t="s">
        <v>233</v>
      </c>
      <c r="O1053" s="81" t="s">
        <v>233</v>
      </c>
      <c r="P1053" s="80" t="s">
        <v>28528</v>
      </c>
      <c r="Q1053" s="36" t="s">
        <v>24973</v>
      </c>
      <c r="R1053" s="36" t="s">
        <v>233</v>
      </c>
      <c r="S1053" s="36" t="s">
        <v>233</v>
      </c>
      <c r="T1053" s="36" t="s">
        <v>24981</v>
      </c>
      <c r="U1053" s="36" t="s">
        <v>28012</v>
      </c>
      <c r="V1053" s="121" t="str">
        <f t="shared" si="16"/>
        <v>Gobierno de México</v>
      </c>
    </row>
    <row r="1054" spans="1:22" x14ac:dyDescent="0.35">
      <c r="A1054" s="111" t="s">
        <v>30431</v>
      </c>
      <c r="B1054" s="37" t="s">
        <v>26288</v>
      </c>
      <c r="C1054" s="40" t="s">
        <v>26323</v>
      </c>
      <c r="D1054" s="38" t="s">
        <v>26323</v>
      </c>
      <c r="E1054" s="42" t="s">
        <v>905</v>
      </c>
      <c r="F1054" s="35" t="s">
        <v>42</v>
      </c>
      <c r="G1054" s="77" t="s">
        <v>28526</v>
      </c>
      <c r="H1054" s="78" t="s">
        <v>27937</v>
      </c>
      <c r="I1054" s="78" t="s">
        <v>29040</v>
      </c>
      <c r="J1054" s="78" t="s">
        <v>27929</v>
      </c>
      <c r="K1054" s="42" t="s">
        <v>27929</v>
      </c>
      <c r="L1054" s="79" t="s">
        <v>29041</v>
      </c>
      <c r="M1054" s="80" t="s">
        <v>29041</v>
      </c>
      <c r="N1054" s="81" t="s">
        <v>233</v>
      </c>
      <c r="O1054" s="81" t="s">
        <v>233</v>
      </c>
      <c r="P1054" s="80" t="s">
        <v>28528</v>
      </c>
      <c r="Q1054" s="36" t="s">
        <v>24973</v>
      </c>
      <c r="R1054" s="36" t="s">
        <v>233</v>
      </c>
      <c r="S1054" s="36" t="s">
        <v>233</v>
      </c>
      <c r="T1054" s="36" t="s">
        <v>24981</v>
      </c>
      <c r="U1054" s="36" t="s">
        <v>28012</v>
      </c>
      <c r="V1054" s="121" t="str">
        <f t="shared" si="16"/>
        <v>RFLB 7 01/25/23</v>
      </c>
    </row>
    <row r="1055" spans="1:22" x14ac:dyDescent="0.35">
      <c r="A1055" s="111" t="s">
        <v>233</v>
      </c>
      <c r="B1055" s="37" t="s">
        <v>26294</v>
      </c>
      <c r="C1055" s="40" t="s">
        <v>29042</v>
      </c>
      <c r="D1055" s="37" t="s">
        <v>26334</v>
      </c>
      <c r="E1055" s="42" t="s">
        <v>893</v>
      </c>
      <c r="F1055" s="35" t="s">
        <v>42</v>
      </c>
      <c r="G1055" s="77" t="s">
        <v>895</v>
      </c>
      <c r="H1055" s="78" t="s">
        <v>29043</v>
      </c>
      <c r="I1055" s="78" t="s">
        <v>27960</v>
      </c>
      <c r="J1055" s="78" t="s">
        <v>28096</v>
      </c>
      <c r="K1055" s="42" t="s">
        <v>27929</v>
      </c>
      <c r="L1055" s="79" t="s">
        <v>29044</v>
      </c>
      <c r="M1055" s="80" t="s">
        <v>29044</v>
      </c>
      <c r="N1055" s="81" t="s">
        <v>233</v>
      </c>
      <c r="O1055" s="81" t="s">
        <v>233</v>
      </c>
      <c r="P1055" s="80" t="s">
        <v>28600</v>
      </c>
      <c r="Q1055" s="36" t="s">
        <v>25843</v>
      </c>
      <c r="R1055" s="36" t="s">
        <v>233</v>
      </c>
      <c r="S1055" s="36" t="s">
        <v>233</v>
      </c>
      <c r="T1055" s="36" t="s">
        <v>24983</v>
      </c>
      <c r="U1055" s="36" t="s">
        <v>27932</v>
      </c>
      <c r="V1055" s="121" t="str">
        <f t="shared" si="16"/>
        <v xml:space="preserve"> Fondo HMC II (PEN)</v>
      </c>
    </row>
    <row r="1056" spans="1:22" x14ac:dyDescent="0.35">
      <c r="A1056" s="111" t="s">
        <v>30906</v>
      </c>
      <c r="B1056" s="37" t="s">
        <v>26289</v>
      </c>
      <c r="C1056" s="40" t="s">
        <v>29045</v>
      </c>
      <c r="D1056" s="38" t="s">
        <v>26326</v>
      </c>
      <c r="E1056" s="42" t="s">
        <v>893</v>
      </c>
      <c r="F1056" s="35" t="s">
        <v>42</v>
      </c>
      <c r="G1056" s="77" t="s">
        <v>895</v>
      </c>
      <c r="H1056" s="78" t="s">
        <v>29043</v>
      </c>
      <c r="I1056" s="78" t="s">
        <v>27960</v>
      </c>
      <c r="J1056" s="78" t="s">
        <v>28096</v>
      </c>
      <c r="K1056" s="42" t="s">
        <v>27929</v>
      </c>
      <c r="L1056" s="79" t="s">
        <v>233</v>
      </c>
      <c r="M1056" s="80" t="s">
        <v>29044</v>
      </c>
      <c r="N1056" s="81" t="s">
        <v>233</v>
      </c>
      <c r="O1056" s="81" t="s">
        <v>233</v>
      </c>
      <c r="P1056" s="80" t="s">
        <v>28600</v>
      </c>
      <c r="Q1056" s="36" t="s">
        <v>25843</v>
      </c>
      <c r="R1056" s="36" t="s">
        <v>233</v>
      </c>
      <c r="S1056" s="36" t="s">
        <v>233</v>
      </c>
      <c r="T1056" s="36" t="s">
        <v>24983</v>
      </c>
      <c r="U1056" s="36" t="s">
        <v>27932</v>
      </c>
      <c r="V1056" s="121" t="str">
        <f t="shared" si="16"/>
        <v>Compass - Pymes</v>
      </c>
    </row>
    <row r="1057" spans="1:22" x14ac:dyDescent="0.35">
      <c r="A1057" s="111" t="s">
        <v>30907</v>
      </c>
      <c r="B1057" s="37" t="s">
        <v>26290</v>
      </c>
      <c r="C1057" s="40" t="s">
        <v>29046</v>
      </c>
      <c r="D1057" s="38" t="s">
        <v>26328</v>
      </c>
      <c r="E1057" s="42" t="s">
        <v>893</v>
      </c>
      <c r="F1057" s="35" t="s">
        <v>42</v>
      </c>
      <c r="G1057" s="77" t="s">
        <v>895</v>
      </c>
      <c r="H1057" s="78" t="s">
        <v>29043</v>
      </c>
      <c r="I1057" s="78" t="s">
        <v>27960</v>
      </c>
      <c r="J1057" s="78" t="s">
        <v>28096</v>
      </c>
      <c r="K1057" s="42" t="s">
        <v>27929</v>
      </c>
      <c r="L1057" s="79" t="s">
        <v>233</v>
      </c>
      <c r="M1057" s="80" t="s">
        <v>29044</v>
      </c>
      <c r="N1057" s="81" t="s">
        <v>233</v>
      </c>
      <c r="O1057" s="81" t="s">
        <v>233</v>
      </c>
      <c r="P1057" s="80" t="s">
        <v>28600</v>
      </c>
      <c r="Q1057" s="36" t="s">
        <v>25843</v>
      </c>
      <c r="R1057" s="36" t="s">
        <v>233</v>
      </c>
      <c r="S1057" s="36" t="s">
        <v>233</v>
      </c>
      <c r="T1057" s="36" t="s">
        <v>24983</v>
      </c>
      <c r="U1057" s="36" t="s">
        <v>27932</v>
      </c>
      <c r="V1057" s="121" t="str">
        <f t="shared" si="16"/>
        <v>Compass - Pymes 2</v>
      </c>
    </row>
    <row r="1058" spans="1:22" x14ac:dyDescent="0.35">
      <c r="A1058" s="111" t="s">
        <v>30908</v>
      </c>
      <c r="B1058" s="37" t="s">
        <v>26291</v>
      </c>
      <c r="C1058" s="40" t="s">
        <v>29047</v>
      </c>
      <c r="D1058" s="38" t="s">
        <v>26330</v>
      </c>
      <c r="E1058" s="42" t="s">
        <v>893</v>
      </c>
      <c r="F1058" s="35" t="s">
        <v>42</v>
      </c>
      <c r="G1058" s="77" t="s">
        <v>895</v>
      </c>
      <c r="H1058" s="78" t="s">
        <v>29043</v>
      </c>
      <c r="I1058" s="78" t="s">
        <v>27960</v>
      </c>
      <c r="J1058" s="78" t="s">
        <v>28096</v>
      </c>
      <c r="K1058" s="42" t="s">
        <v>27929</v>
      </c>
      <c r="L1058" s="79" t="s">
        <v>233</v>
      </c>
      <c r="M1058" s="80" t="s">
        <v>29044</v>
      </c>
      <c r="N1058" s="81" t="s">
        <v>233</v>
      </c>
      <c r="O1058" s="81" t="s">
        <v>233</v>
      </c>
      <c r="P1058" s="80" t="s">
        <v>28600</v>
      </c>
      <c r="Q1058" s="36" t="s">
        <v>25843</v>
      </c>
      <c r="R1058" s="36" t="s">
        <v>233</v>
      </c>
      <c r="S1058" s="36" t="s">
        <v>233</v>
      </c>
      <c r="T1058" s="36" t="s">
        <v>24983</v>
      </c>
      <c r="U1058" s="36" t="s">
        <v>27932</v>
      </c>
      <c r="V1058" s="121" t="str">
        <f t="shared" si="16"/>
        <v>Compass - Pymes 3</v>
      </c>
    </row>
    <row r="1059" spans="1:22" x14ac:dyDescent="0.35">
      <c r="A1059" s="111" t="s">
        <v>233</v>
      </c>
      <c r="B1059" s="37" t="s">
        <v>26292</v>
      </c>
      <c r="C1059" s="40" t="s">
        <v>28077</v>
      </c>
      <c r="D1059" s="38" t="s">
        <v>26331</v>
      </c>
      <c r="E1059" s="42" t="s">
        <v>893</v>
      </c>
      <c r="F1059" s="35" t="s">
        <v>42</v>
      </c>
      <c r="G1059" s="77" t="s">
        <v>895</v>
      </c>
      <c r="H1059" s="78" t="s">
        <v>29043</v>
      </c>
      <c r="I1059" s="78" t="s">
        <v>27960</v>
      </c>
      <c r="J1059" s="78" t="s">
        <v>28096</v>
      </c>
      <c r="K1059" s="42" t="s">
        <v>27929</v>
      </c>
      <c r="L1059" s="79" t="s">
        <v>233</v>
      </c>
      <c r="M1059" s="80" t="s">
        <v>29044</v>
      </c>
      <c r="N1059" s="81" t="s">
        <v>233</v>
      </c>
      <c r="O1059" s="81">
        <v>1</v>
      </c>
      <c r="P1059" s="80" t="s">
        <v>28600</v>
      </c>
      <c r="Q1059" s="36" t="s">
        <v>25843</v>
      </c>
      <c r="R1059" s="36" t="s">
        <v>233</v>
      </c>
      <c r="S1059" s="36" t="s">
        <v>233</v>
      </c>
      <c r="T1059" s="36" t="s">
        <v>24983</v>
      </c>
      <c r="U1059" s="36" t="s">
        <v>27932</v>
      </c>
      <c r="V1059" s="121" t="str">
        <f t="shared" si="16"/>
        <v>Fondo Credicorp Deuda Soles</v>
      </c>
    </row>
    <row r="1060" spans="1:22" x14ac:dyDescent="0.35">
      <c r="A1060" s="111">
        <v>0</v>
      </c>
      <c r="B1060" s="37" t="s">
        <v>29048</v>
      </c>
      <c r="C1060" s="40" t="s">
        <v>28077</v>
      </c>
      <c r="D1060" s="38" t="s">
        <v>29049</v>
      </c>
      <c r="E1060" s="42" t="s">
        <v>893</v>
      </c>
      <c r="F1060" s="35" t="s">
        <v>42</v>
      </c>
      <c r="G1060" s="77" t="s">
        <v>895</v>
      </c>
      <c r="H1060" s="78" t="s">
        <v>29043</v>
      </c>
      <c r="I1060" s="78" t="s">
        <v>27960</v>
      </c>
      <c r="J1060" s="78" t="s">
        <v>28096</v>
      </c>
      <c r="K1060" s="42" t="s">
        <v>27929</v>
      </c>
      <c r="L1060" s="79" t="s">
        <v>233</v>
      </c>
      <c r="M1060" s="80" t="s">
        <v>29044</v>
      </c>
      <c r="N1060" s="81" t="s">
        <v>233</v>
      </c>
      <c r="O1060" s="81">
        <v>1</v>
      </c>
      <c r="P1060" s="80" t="s">
        <v>28600</v>
      </c>
      <c r="Q1060" s="36" t="s">
        <v>25843</v>
      </c>
      <c r="R1060" s="36" t="s">
        <v>233</v>
      </c>
      <c r="S1060" s="36" t="s">
        <v>233</v>
      </c>
      <c r="T1060" s="36" t="s">
        <v>24983</v>
      </c>
      <c r="U1060" s="36" t="s">
        <v>27932</v>
      </c>
      <c r="V1060" s="121" t="str">
        <f t="shared" si="16"/>
        <v>Fondo Credicorp Deuda Soles II</v>
      </c>
    </row>
    <row r="1061" spans="1:22" x14ac:dyDescent="0.35">
      <c r="A1061" s="111" t="s">
        <v>233</v>
      </c>
      <c r="B1061" s="37" t="s">
        <v>26293</v>
      </c>
      <c r="C1061" s="40" t="s">
        <v>29050</v>
      </c>
      <c r="D1061" s="38" t="s">
        <v>25862</v>
      </c>
      <c r="E1061" s="42" t="s">
        <v>858</v>
      </c>
      <c r="F1061" s="35" t="s">
        <v>42</v>
      </c>
      <c r="G1061" s="77" t="s">
        <v>895</v>
      </c>
      <c r="H1061" s="78" t="s">
        <v>29043</v>
      </c>
      <c r="I1061" s="78" t="s">
        <v>27960</v>
      </c>
      <c r="J1061" s="78" t="s">
        <v>28096</v>
      </c>
      <c r="K1061" s="42" t="s">
        <v>27929</v>
      </c>
      <c r="L1061" s="79" t="s">
        <v>233</v>
      </c>
      <c r="M1061" s="80" t="s">
        <v>29044</v>
      </c>
      <c r="N1061" s="81" t="s">
        <v>233</v>
      </c>
      <c r="O1061" s="81">
        <v>1</v>
      </c>
      <c r="P1061" s="80" t="s">
        <v>28600</v>
      </c>
      <c r="Q1061" s="36" t="s">
        <v>25843</v>
      </c>
      <c r="R1061" s="36" t="s">
        <v>233</v>
      </c>
      <c r="S1061" s="36" t="s">
        <v>233</v>
      </c>
      <c r="T1061" s="36" t="s">
        <v>24983</v>
      </c>
      <c r="U1061" s="36" t="s">
        <v>27932</v>
      </c>
      <c r="V1061" s="121" t="str">
        <f t="shared" si="16"/>
        <v>Fondo HMC II (USD)</v>
      </c>
    </row>
    <row r="1062" spans="1:22" x14ac:dyDescent="0.35">
      <c r="A1062" s="111" t="s">
        <v>513</v>
      </c>
      <c r="B1062" s="37" t="s">
        <v>512</v>
      </c>
      <c r="C1062" s="40" t="s">
        <v>25054</v>
      </c>
      <c r="D1062" s="38" t="s">
        <v>25054</v>
      </c>
      <c r="E1062" s="42" t="s">
        <v>893</v>
      </c>
      <c r="F1062" s="35" t="s">
        <v>42</v>
      </c>
      <c r="G1062" s="77" t="s">
        <v>895</v>
      </c>
      <c r="H1062" s="78" t="s">
        <v>29043</v>
      </c>
      <c r="I1062" s="78" t="s">
        <v>27960</v>
      </c>
      <c r="J1062" s="78" t="s">
        <v>28096</v>
      </c>
      <c r="K1062" s="42" t="s">
        <v>27929</v>
      </c>
      <c r="L1062" s="79" t="s">
        <v>233</v>
      </c>
      <c r="M1062" s="80" t="s">
        <v>29044</v>
      </c>
      <c r="N1062" s="81" t="s">
        <v>233</v>
      </c>
      <c r="O1062" s="81">
        <v>1</v>
      </c>
      <c r="P1062" s="80" t="s">
        <v>28600</v>
      </c>
      <c r="Q1062" s="36" t="s">
        <v>25843</v>
      </c>
      <c r="R1062" s="36" t="s">
        <v>233</v>
      </c>
      <c r="S1062" s="36" t="s">
        <v>233</v>
      </c>
      <c r="T1062" s="36" t="s">
        <v>24983</v>
      </c>
      <c r="U1062" s="36" t="s">
        <v>27932</v>
      </c>
      <c r="V1062" s="121" t="str">
        <f t="shared" si="16"/>
        <v>Macro Infraestructura</v>
      </c>
    </row>
    <row r="1063" spans="1:22" x14ac:dyDescent="0.35">
      <c r="A1063" s="111" t="s">
        <v>30909</v>
      </c>
      <c r="B1063" s="37" t="s">
        <v>26295</v>
      </c>
      <c r="C1063" s="40" t="s">
        <v>29051</v>
      </c>
      <c r="D1063" s="38" t="s">
        <v>26335</v>
      </c>
      <c r="E1063" s="42" t="s">
        <v>893</v>
      </c>
      <c r="F1063" s="35" t="s">
        <v>42</v>
      </c>
      <c r="G1063" s="77" t="s">
        <v>895</v>
      </c>
      <c r="H1063" s="78" t="s">
        <v>29043</v>
      </c>
      <c r="I1063" s="78" t="s">
        <v>27960</v>
      </c>
      <c r="J1063" s="78" t="s">
        <v>28096</v>
      </c>
      <c r="K1063" s="42" t="s">
        <v>27929</v>
      </c>
      <c r="L1063" s="79" t="s">
        <v>233</v>
      </c>
      <c r="M1063" s="80" t="s">
        <v>29044</v>
      </c>
      <c r="N1063" s="81" t="s">
        <v>233</v>
      </c>
      <c r="O1063" s="81" t="s">
        <v>233</v>
      </c>
      <c r="P1063" s="80" t="s">
        <v>28600</v>
      </c>
      <c r="Q1063" s="36" t="s">
        <v>25843</v>
      </c>
      <c r="R1063" s="36" t="s">
        <v>233</v>
      </c>
      <c r="S1063" s="36" t="s">
        <v>233</v>
      </c>
      <c r="T1063" s="36" t="s">
        <v>24983</v>
      </c>
      <c r="U1063" s="36" t="s">
        <v>27932</v>
      </c>
      <c r="V1063" s="121" t="str">
        <f t="shared" si="16"/>
        <v>Fondo HMC PEN</v>
      </c>
    </row>
    <row r="1064" spans="1:22" x14ac:dyDescent="0.35">
      <c r="A1064" s="111" t="s">
        <v>30910</v>
      </c>
      <c r="B1064" s="37" t="s">
        <v>26296</v>
      </c>
      <c r="C1064" s="40" t="s">
        <v>29051</v>
      </c>
      <c r="D1064" s="38" t="s">
        <v>26335</v>
      </c>
      <c r="E1064" s="42" t="s">
        <v>893</v>
      </c>
      <c r="F1064" s="35" t="s">
        <v>42</v>
      </c>
      <c r="G1064" s="77" t="s">
        <v>895</v>
      </c>
      <c r="H1064" s="78" t="s">
        <v>29043</v>
      </c>
      <c r="I1064" s="78" t="s">
        <v>27960</v>
      </c>
      <c r="J1064" s="78" t="s">
        <v>28096</v>
      </c>
      <c r="K1064" s="42" t="s">
        <v>27929</v>
      </c>
      <c r="L1064" s="79" t="s">
        <v>233</v>
      </c>
      <c r="M1064" s="80" t="s">
        <v>29044</v>
      </c>
      <c r="N1064" s="81" t="s">
        <v>233</v>
      </c>
      <c r="O1064" s="81" t="s">
        <v>233</v>
      </c>
      <c r="P1064" s="80" t="s">
        <v>28600</v>
      </c>
      <c r="Q1064" s="36" t="s">
        <v>25843</v>
      </c>
      <c r="R1064" s="36" t="s">
        <v>233</v>
      </c>
      <c r="S1064" s="36" t="s">
        <v>233</v>
      </c>
      <c r="T1064" s="36" t="s">
        <v>24983</v>
      </c>
      <c r="U1064" s="36" t="s">
        <v>27932</v>
      </c>
      <c r="V1064" s="121" t="str">
        <f t="shared" si="16"/>
        <v>Fondo HMC PEN</v>
      </c>
    </row>
    <row r="1065" spans="1:22" x14ac:dyDescent="0.35">
      <c r="A1065" s="111" t="s">
        <v>30911</v>
      </c>
      <c r="B1065" s="42" t="s">
        <v>26750</v>
      </c>
      <c r="C1065" s="82" t="s">
        <v>29052</v>
      </c>
      <c r="D1065" s="38" t="s">
        <v>1</v>
      </c>
      <c r="E1065" s="42" t="s">
        <v>893</v>
      </c>
      <c r="F1065" s="35" t="s">
        <v>42</v>
      </c>
      <c r="G1065" s="77" t="s">
        <v>895</v>
      </c>
      <c r="H1065" s="78" t="s">
        <v>29043</v>
      </c>
      <c r="I1065" s="78" t="s">
        <v>27960</v>
      </c>
      <c r="J1065" s="78" t="s">
        <v>28610</v>
      </c>
      <c r="K1065" s="42" t="s">
        <v>27929</v>
      </c>
      <c r="L1065" s="79" t="s">
        <v>29053</v>
      </c>
      <c r="M1065" s="80" t="s">
        <v>29053</v>
      </c>
      <c r="N1065" s="81" t="s">
        <v>233</v>
      </c>
      <c r="O1065" s="81" t="s">
        <v>233</v>
      </c>
      <c r="P1065" s="80" t="s">
        <v>28600</v>
      </c>
      <c r="Q1065" s="36" t="s">
        <v>25808</v>
      </c>
      <c r="R1065" s="36" t="s">
        <v>233</v>
      </c>
      <c r="S1065" s="36" t="s">
        <v>233</v>
      </c>
      <c r="T1065" s="36" t="s">
        <v>24983</v>
      </c>
      <c r="U1065" s="36" t="s">
        <v>28650</v>
      </c>
      <c r="V1065" s="121" t="str">
        <f t="shared" si="16"/>
        <v>Alicorp</v>
      </c>
    </row>
    <row r="1066" spans="1:22" x14ac:dyDescent="0.35">
      <c r="A1066" s="111" t="s">
        <v>30912</v>
      </c>
      <c r="B1066" s="42" t="s">
        <v>29054</v>
      </c>
      <c r="C1066" s="82" t="s">
        <v>29055</v>
      </c>
      <c r="D1066" s="38" t="s">
        <v>1</v>
      </c>
      <c r="E1066" s="42" t="s">
        <v>893</v>
      </c>
      <c r="F1066" s="35" t="s">
        <v>42</v>
      </c>
      <c r="G1066" s="77" t="s">
        <v>895</v>
      </c>
      <c r="H1066" s="78" t="s">
        <v>29043</v>
      </c>
      <c r="I1066" s="78" t="s">
        <v>27960</v>
      </c>
      <c r="J1066" s="78" t="s">
        <v>28610</v>
      </c>
      <c r="K1066" s="42" t="s">
        <v>27929</v>
      </c>
      <c r="L1066" s="79" t="s">
        <v>29053</v>
      </c>
      <c r="M1066" s="80" t="s">
        <v>29053</v>
      </c>
      <c r="N1066" s="81" t="s">
        <v>233</v>
      </c>
      <c r="O1066" s="81">
        <v>1</v>
      </c>
      <c r="P1066" s="80" t="s">
        <v>28600</v>
      </c>
      <c r="Q1066" s="36" t="s">
        <v>25808</v>
      </c>
      <c r="R1066" s="36" t="s">
        <v>233</v>
      </c>
      <c r="S1066" s="36" t="s">
        <v>233</v>
      </c>
      <c r="T1066" s="36" t="s">
        <v>24983</v>
      </c>
      <c r="U1066" s="36" t="s">
        <v>28650</v>
      </c>
      <c r="V1066" s="121" t="str">
        <f t="shared" si="16"/>
        <v>Alicorp</v>
      </c>
    </row>
    <row r="1067" spans="1:22" x14ac:dyDescent="0.35">
      <c r="A1067" s="111" t="s">
        <v>30431</v>
      </c>
      <c r="B1067" s="37" t="s">
        <v>26298</v>
      </c>
      <c r="C1067" s="40" t="s">
        <v>29056</v>
      </c>
      <c r="D1067" s="38" t="s">
        <v>25786</v>
      </c>
      <c r="E1067" s="42" t="s">
        <v>893</v>
      </c>
      <c r="F1067" s="35" t="s">
        <v>42</v>
      </c>
      <c r="G1067" s="77" t="s">
        <v>895</v>
      </c>
      <c r="H1067" s="78" t="s">
        <v>29043</v>
      </c>
      <c r="I1067" s="78" t="s">
        <v>27960</v>
      </c>
      <c r="J1067" s="78" t="s">
        <v>28610</v>
      </c>
      <c r="K1067" s="42" t="s">
        <v>27929</v>
      </c>
      <c r="L1067" s="79" t="s">
        <v>233</v>
      </c>
      <c r="M1067" s="80" t="s">
        <v>29053</v>
      </c>
      <c r="N1067" s="81" t="s">
        <v>233</v>
      </c>
      <c r="O1067" s="81" t="s">
        <v>233</v>
      </c>
      <c r="P1067" s="80" t="s">
        <v>28600</v>
      </c>
      <c r="Q1067" s="36" t="s">
        <v>25808</v>
      </c>
      <c r="R1067" s="36" t="s">
        <v>233</v>
      </c>
      <c r="S1067" s="36" t="s">
        <v>233</v>
      </c>
      <c r="T1067" s="36" t="s">
        <v>24983</v>
      </c>
      <c r="U1067" s="36" t="s">
        <v>29057</v>
      </c>
      <c r="V1067" s="121" t="str">
        <f t="shared" si="16"/>
        <v>Central American Bank for Economic IntegratioN</v>
      </c>
    </row>
    <row r="1068" spans="1:22" x14ac:dyDescent="0.35">
      <c r="A1068" s="111" t="s">
        <v>30431</v>
      </c>
      <c r="B1068" s="37" t="s">
        <v>26299</v>
      </c>
      <c r="C1068" s="40" t="s">
        <v>29058</v>
      </c>
      <c r="D1068" s="38" t="s">
        <v>26340</v>
      </c>
      <c r="E1068" s="42" t="s">
        <v>893</v>
      </c>
      <c r="F1068" s="35" t="s">
        <v>42</v>
      </c>
      <c r="G1068" s="77" t="s">
        <v>895</v>
      </c>
      <c r="H1068" s="78" t="s">
        <v>29043</v>
      </c>
      <c r="I1068" s="78" t="s">
        <v>27960</v>
      </c>
      <c r="J1068" s="78" t="s">
        <v>28610</v>
      </c>
      <c r="K1068" s="42" t="s">
        <v>27929</v>
      </c>
      <c r="L1068" s="79" t="s">
        <v>233</v>
      </c>
      <c r="M1068" s="80" t="s">
        <v>29053</v>
      </c>
      <c r="N1068" s="81" t="s">
        <v>233</v>
      </c>
      <c r="O1068" s="81" t="s">
        <v>233</v>
      </c>
      <c r="P1068" s="80" t="s">
        <v>28600</v>
      </c>
      <c r="Q1068" s="36" t="s">
        <v>25808</v>
      </c>
      <c r="R1068" s="36" t="s">
        <v>233</v>
      </c>
      <c r="S1068" s="36" t="s">
        <v>233</v>
      </c>
      <c r="T1068" s="36" t="s">
        <v>24983</v>
      </c>
      <c r="U1068" s="36" t="s">
        <v>28360</v>
      </c>
      <c r="V1068" s="121" t="str">
        <f t="shared" si="16"/>
        <v>Banco Latinoamericano de Exportaciones</v>
      </c>
    </row>
    <row r="1069" spans="1:22" x14ac:dyDescent="0.35">
      <c r="A1069" s="111" t="s">
        <v>30913</v>
      </c>
      <c r="B1069" s="37" t="s">
        <v>26377</v>
      </c>
      <c r="C1069" s="40" t="s">
        <v>29059</v>
      </c>
      <c r="D1069" s="38" t="s">
        <v>1</v>
      </c>
      <c r="E1069" s="42" t="s">
        <v>893</v>
      </c>
      <c r="F1069" s="35" t="s">
        <v>42</v>
      </c>
      <c r="G1069" s="77" t="s">
        <v>895</v>
      </c>
      <c r="H1069" s="78" t="s">
        <v>29043</v>
      </c>
      <c r="I1069" s="78" t="s">
        <v>27960</v>
      </c>
      <c r="J1069" s="78" t="s">
        <v>28610</v>
      </c>
      <c r="K1069" s="42" t="s">
        <v>27929</v>
      </c>
      <c r="L1069" s="79" t="s">
        <v>233</v>
      </c>
      <c r="M1069" s="80" t="s">
        <v>29053</v>
      </c>
      <c r="N1069" s="81" t="s">
        <v>233</v>
      </c>
      <c r="O1069" s="81" t="s">
        <v>233</v>
      </c>
      <c r="P1069" s="80" t="s">
        <v>28600</v>
      </c>
      <c r="Q1069" s="36" t="s">
        <v>25808</v>
      </c>
      <c r="R1069" s="36" t="s">
        <v>233</v>
      </c>
      <c r="S1069" s="36" t="s">
        <v>233</v>
      </c>
      <c r="T1069" s="36" t="s">
        <v>24983</v>
      </c>
      <c r="U1069" s="36" t="s">
        <v>28650</v>
      </c>
      <c r="V1069" s="121" t="str">
        <f t="shared" si="16"/>
        <v>Alicorp</v>
      </c>
    </row>
    <row r="1070" spans="1:22" x14ac:dyDescent="0.35">
      <c r="A1070" s="111" t="s">
        <v>30431</v>
      </c>
      <c r="B1070" s="37" t="s">
        <v>26300</v>
      </c>
      <c r="C1070" s="40" t="s">
        <v>29060</v>
      </c>
      <c r="D1070" s="38" t="s">
        <v>25789</v>
      </c>
      <c r="E1070" s="42" t="s">
        <v>893</v>
      </c>
      <c r="F1070" s="35" t="s">
        <v>42</v>
      </c>
      <c r="G1070" s="77" t="s">
        <v>895</v>
      </c>
      <c r="H1070" s="78" t="s">
        <v>29043</v>
      </c>
      <c r="I1070" s="78" t="s">
        <v>27960</v>
      </c>
      <c r="J1070" s="78" t="s">
        <v>28610</v>
      </c>
      <c r="K1070" s="42" t="s">
        <v>27929</v>
      </c>
      <c r="L1070" s="79" t="s">
        <v>233</v>
      </c>
      <c r="M1070" s="80" t="s">
        <v>29053</v>
      </c>
      <c r="N1070" s="81" t="s">
        <v>233</v>
      </c>
      <c r="O1070" s="81" t="s">
        <v>233</v>
      </c>
      <c r="P1070" s="80" t="s">
        <v>28600</v>
      </c>
      <c r="Q1070" s="36" t="s">
        <v>25808</v>
      </c>
      <c r="R1070" s="36" t="s">
        <v>233</v>
      </c>
      <c r="S1070" s="36" t="s">
        <v>233</v>
      </c>
      <c r="T1070" s="36" t="s">
        <v>24983</v>
      </c>
      <c r="U1070" s="36" t="s">
        <v>28390</v>
      </c>
      <c r="V1070" s="121" t="str">
        <f t="shared" si="16"/>
        <v>Cencosud Perú</v>
      </c>
    </row>
    <row r="1071" spans="1:22" x14ac:dyDescent="0.35">
      <c r="A1071" s="111" t="s">
        <v>30431</v>
      </c>
      <c r="B1071" s="37" t="s">
        <v>26301</v>
      </c>
      <c r="C1071" s="40" t="s">
        <v>29061</v>
      </c>
      <c r="D1071" s="38" t="s">
        <v>25789</v>
      </c>
      <c r="E1071" s="42" t="s">
        <v>893</v>
      </c>
      <c r="F1071" s="35" t="s">
        <v>42</v>
      </c>
      <c r="G1071" s="77" t="s">
        <v>895</v>
      </c>
      <c r="H1071" s="78" t="s">
        <v>29043</v>
      </c>
      <c r="I1071" s="78" t="s">
        <v>27960</v>
      </c>
      <c r="J1071" s="78" t="s">
        <v>28610</v>
      </c>
      <c r="K1071" s="42" t="s">
        <v>27929</v>
      </c>
      <c r="L1071" s="79" t="s">
        <v>233</v>
      </c>
      <c r="M1071" s="80" t="s">
        <v>29053</v>
      </c>
      <c r="N1071" s="81" t="s">
        <v>233</v>
      </c>
      <c r="O1071" s="81" t="s">
        <v>233</v>
      </c>
      <c r="P1071" s="80" t="s">
        <v>28600</v>
      </c>
      <c r="Q1071" s="36" t="s">
        <v>25808</v>
      </c>
      <c r="R1071" s="36" t="s">
        <v>233</v>
      </c>
      <c r="S1071" s="36" t="s">
        <v>233</v>
      </c>
      <c r="T1071" s="36" t="s">
        <v>24983</v>
      </c>
      <c r="U1071" s="36" t="s">
        <v>28390</v>
      </c>
      <c r="V1071" s="121" t="str">
        <f t="shared" si="16"/>
        <v>Cencosud Perú</v>
      </c>
    </row>
    <row r="1072" spans="1:22" x14ac:dyDescent="0.35">
      <c r="A1072" s="111" t="s">
        <v>30431</v>
      </c>
      <c r="B1072" s="37" t="s">
        <v>26302</v>
      </c>
      <c r="C1072" s="40" t="s">
        <v>29062</v>
      </c>
      <c r="D1072" s="38" t="s">
        <v>25741</v>
      </c>
      <c r="E1072" s="42" t="s">
        <v>893</v>
      </c>
      <c r="F1072" s="35" t="s">
        <v>42</v>
      </c>
      <c r="G1072" s="77" t="s">
        <v>895</v>
      </c>
      <c r="H1072" s="78" t="s">
        <v>29043</v>
      </c>
      <c r="I1072" s="78" t="s">
        <v>27960</v>
      </c>
      <c r="J1072" s="78" t="s">
        <v>28610</v>
      </c>
      <c r="K1072" s="42" t="s">
        <v>27929</v>
      </c>
      <c r="L1072" s="79" t="s">
        <v>233</v>
      </c>
      <c r="M1072" s="80" t="s">
        <v>29053</v>
      </c>
      <c r="N1072" s="81" t="s">
        <v>233</v>
      </c>
      <c r="O1072" s="81" t="s">
        <v>233</v>
      </c>
      <c r="P1072" s="80" t="s">
        <v>28600</v>
      </c>
      <c r="Q1072" s="36" t="s">
        <v>25808</v>
      </c>
      <c r="R1072" s="36" t="s">
        <v>233</v>
      </c>
      <c r="S1072" s="36" t="s">
        <v>233</v>
      </c>
      <c r="T1072" s="36" t="s">
        <v>24983</v>
      </c>
      <c r="U1072" s="36" t="s">
        <v>28390</v>
      </c>
      <c r="V1072" s="121" t="str">
        <f t="shared" si="16"/>
        <v>Compañía Nacional de Chocolates</v>
      </c>
    </row>
    <row r="1073" spans="1:22" x14ac:dyDescent="0.35">
      <c r="A1073" s="111" t="s">
        <v>30431</v>
      </c>
      <c r="B1073" s="37" t="s">
        <v>26303</v>
      </c>
      <c r="C1073" s="40" t="s">
        <v>29063</v>
      </c>
      <c r="D1073" s="38" t="s">
        <v>25169</v>
      </c>
      <c r="E1073" s="42" t="s">
        <v>893</v>
      </c>
      <c r="F1073" s="35" t="s">
        <v>42</v>
      </c>
      <c r="G1073" s="77" t="s">
        <v>895</v>
      </c>
      <c r="H1073" s="78" t="s">
        <v>29043</v>
      </c>
      <c r="I1073" s="78" t="s">
        <v>27960</v>
      </c>
      <c r="J1073" s="78" t="s">
        <v>28610</v>
      </c>
      <c r="K1073" s="42" t="s">
        <v>27929</v>
      </c>
      <c r="L1073" s="79" t="s">
        <v>233</v>
      </c>
      <c r="M1073" s="80" t="s">
        <v>29053</v>
      </c>
      <c r="N1073" s="81" t="s">
        <v>233</v>
      </c>
      <c r="O1073" s="81" t="s">
        <v>233</v>
      </c>
      <c r="P1073" s="80" t="s">
        <v>28600</v>
      </c>
      <c r="Q1073" s="36" t="s">
        <v>25808</v>
      </c>
      <c r="R1073" s="36" t="s">
        <v>233</v>
      </c>
      <c r="S1073" s="36" t="s">
        <v>233</v>
      </c>
      <c r="T1073" s="36" t="s">
        <v>24983</v>
      </c>
      <c r="U1073" s="36" t="s">
        <v>28390</v>
      </c>
      <c r="V1073" s="121" t="str">
        <f t="shared" si="16"/>
        <v>Ripley Corp</v>
      </c>
    </row>
    <row r="1074" spans="1:22" x14ac:dyDescent="0.35">
      <c r="A1074" s="111" t="s">
        <v>30431</v>
      </c>
      <c r="B1074" s="37" t="s">
        <v>26304</v>
      </c>
      <c r="C1074" s="40" t="s">
        <v>29064</v>
      </c>
      <c r="D1074" s="38" t="s">
        <v>26347</v>
      </c>
      <c r="E1074" s="42" t="s">
        <v>893</v>
      </c>
      <c r="F1074" s="35" t="s">
        <v>42</v>
      </c>
      <c r="G1074" s="77" t="s">
        <v>895</v>
      </c>
      <c r="H1074" s="78" t="s">
        <v>29043</v>
      </c>
      <c r="I1074" s="78" t="s">
        <v>27960</v>
      </c>
      <c r="J1074" s="78" t="s">
        <v>28610</v>
      </c>
      <c r="K1074" s="42" t="s">
        <v>27929</v>
      </c>
      <c r="L1074" s="79" t="s">
        <v>233</v>
      </c>
      <c r="M1074" s="80" t="s">
        <v>29053</v>
      </c>
      <c r="N1074" s="81" t="s">
        <v>233</v>
      </c>
      <c r="O1074" s="81" t="s">
        <v>233</v>
      </c>
      <c r="P1074" s="80" t="s">
        <v>28600</v>
      </c>
      <c r="Q1074" s="36" t="s">
        <v>25808</v>
      </c>
      <c r="R1074" s="36" t="s">
        <v>233</v>
      </c>
      <c r="S1074" s="36" t="s">
        <v>233</v>
      </c>
      <c r="T1074" s="36" t="s">
        <v>24983</v>
      </c>
      <c r="U1074" s="36" t="s">
        <v>28612</v>
      </c>
      <c r="V1074" s="121" t="str">
        <f t="shared" si="16"/>
        <v>Sab Miller PLC-Perú</v>
      </c>
    </row>
    <row r="1075" spans="1:22" x14ac:dyDescent="0.35">
      <c r="A1075" s="111" t="s">
        <v>30431</v>
      </c>
      <c r="B1075" s="37" t="s">
        <v>26305</v>
      </c>
      <c r="C1075" s="40" t="s">
        <v>29065</v>
      </c>
      <c r="D1075" s="38" t="s">
        <v>25489</v>
      </c>
      <c r="E1075" s="42" t="s">
        <v>893</v>
      </c>
      <c r="F1075" s="35" t="s">
        <v>42</v>
      </c>
      <c r="G1075" s="77" t="s">
        <v>895</v>
      </c>
      <c r="H1075" s="78" t="s">
        <v>29043</v>
      </c>
      <c r="I1075" s="78" t="s">
        <v>27960</v>
      </c>
      <c r="J1075" s="78" t="s">
        <v>28610</v>
      </c>
      <c r="K1075" s="42" t="s">
        <v>27929</v>
      </c>
      <c r="L1075" s="79" t="s">
        <v>233</v>
      </c>
      <c r="M1075" s="80" t="s">
        <v>29053</v>
      </c>
      <c r="N1075" s="81" t="s">
        <v>233</v>
      </c>
      <c r="O1075" s="81" t="s">
        <v>233</v>
      </c>
      <c r="P1075" s="80" t="s">
        <v>28600</v>
      </c>
      <c r="Q1075" s="36" t="s">
        <v>25808</v>
      </c>
      <c r="R1075" s="36" t="s">
        <v>233</v>
      </c>
      <c r="S1075" s="36" t="s">
        <v>233</v>
      </c>
      <c r="T1075" s="36" t="s">
        <v>24983</v>
      </c>
      <c r="U1075" s="36" t="s">
        <v>28612</v>
      </c>
      <c r="V1075" s="121" t="str">
        <f t="shared" si="16"/>
        <v>H2Olmos S.A.</v>
      </c>
    </row>
    <row r="1076" spans="1:22" x14ac:dyDescent="0.35">
      <c r="A1076" s="111" t="s">
        <v>30431</v>
      </c>
      <c r="B1076" s="37" t="s">
        <v>26306</v>
      </c>
      <c r="C1076" s="40" t="s">
        <v>29066</v>
      </c>
      <c r="D1076" s="38" t="s">
        <v>953</v>
      </c>
      <c r="E1076" s="42" t="s">
        <v>893</v>
      </c>
      <c r="F1076" s="35" t="s">
        <v>42</v>
      </c>
      <c r="G1076" s="77" t="s">
        <v>895</v>
      </c>
      <c r="H1076" s="78" t="s">
        <v>29043</v>
      </c>
      <c r="I1076" s="78" t="s">
        <v>27960</v>
      </c>
      <c r="J1076" s="78" t="s">
        <v>28610</v>
      </c>
      <c r="K1076" s="42" t="s">
        <v>27929</v>
      </c>
      <c r="L1076" s="79" t="s">
        <v>233</v>
      </c>
      <c r="M1076" s="80" t="s">
        <v>29053</v>
      </c>
      <c r="N1076" s="81" t="s">
        <v>233</v>
      </c>
      <c r="O1076" s="81" t="s">
        <v>233</v>
      </c>
      <c r="P1076" s="80" t="s">
        <v>28600</v>
      </c>
      <c r="Q1076" s="36" t="s">
        <v>25808</v>
      </c>
      <c r="R1076" s="36" t="s">
        <v>233</v>
      </c>
      <c r="S1076" s="36" t="s">
        <v>233</v>
      </c>
      <c r="T1076" s="36" t="s">
        <v>24983</v>
      </c>
      <c r="U1076" s="36" t="s">
        <v>28616</v>
      </c>
      <c r="V1076" s="121" t="str">
        <f t="shared" si="16"/>
        <v>Banco de Crédito del Perú</v>
      </c>
    </row>
    <row r="1077" spans="1:22" x14ac:dyDescent="0.35">
      <c r="A1077" s="111" t="s">
        <v>30431</v>
      </c>
      <c r="B1077" s="37" t="s">
        <v>26307</v>
      </c>
      <c r="C1077" s="40" t="s">
        <v>29067</v>
      </c>
      <c r="D1077" s="38" t="s">
        <v>931</v>
      </c>
      <c r="E1077" s="42" t="s">
        <v>893</v>
      </c>
      <c r="F1077" s="35" t="s">
        <v>42</v>
      </c>
      <c r="G1077" s="77" t="s">
        <v>895</v>
      </c>
      <c r="H1077" s="78" t="s">
        <v>29043</v>
      </c>
      <c r="I1077" s="78" t="s">
        <v>27960</v>
      </c>
      <c r="J1077" s="78" t="s">
        <v>28610</v>
      </c>
      <c r="K1077" s="42" t="s">
        <v>27929</v>
      </c>
      <c r="L1077" s="79" t="s">
        <v>233</v>
      </c>
      <c r="M1077" s="80" t="s">
        <v>29053</v>
      </c>
      <c r="N1077" s="81" t="s">
        <v>233</v>
      </c>
      <c r="O1077" s="81" t="s">
        <v>233</v>
      </c>
      <c r="P1077" s="80" t="s">
        <v>28600</v>
      </c>
      <c r="Q1077" s="36" t="s">
        <v>25808</v>
      </c>
      <c r="R1077" s="36" t="s">
        <v>233</v>
      </c>
      <c r="S1077" s="36" t="s">
        <v>233</v>
      </c>
      <c r="T1077" s="36" t="s">
        <v>24983</v>
      </c>
      <c r="U1077" s="36" t="s">
        <v>28616</v>
      </c>
      <c r="V1077" s="121" t="str">
        <f t="shared" si="16"/>
        <v>BBVA</v>
      </c>
    </row>
    <row r="1078" spans="1:22" x14ac:dyDescent="0.35">
      <c r="A1078" s="111" t="s">
        <v>30431</v>
      </c>
      <c r="B1078" s="37" t="s">
        <v>26308</v>
      </c>
      <c r="C1078" s="40" t="s">
        <v>29068</v>
      </c>
      <c r="D1078" s="38" t="s">
        <v>931</v>
      </c>
      <c r="E1078" s="42" t="s">
        <v>893</v>
      </c>
      <c r="F1078" s="35" t="s">
        <v>42</v>
      </c>
      <c r="G1078" s="77" t="s">
        <v>895</v>
      </c>
      <c r="H1078" s="78" t="s">
        <v>29043</v>
      </c>
      <c r="I1078" s="78" t="s">
        <v>27960</v>
      </c>
      <c r="J1078" s="78" t="s">
        <v>28610</v>
      </c>
      <c r="K1078" s="42" t="s">
        <v>27929</v>
      </c>
      <c r="L1078" s="79" t="s">
        <v>233</v>
      </c>
      <c r="M1078" s="80" t="s">
        <v>29053</v>
      </c>
      <c r="N1078" s="81" t="s">
        <v>233</v>
      </c>
      <c r="O1078" s="81" t="s">
        <v>233</v>
      </c>
      <c r="P1078" s="80" t="s">
        <v>28600</v>
      </c>
      <c r="Q1078" s="36" t="s">
        <v>25808</v>
      </c>
      <c r="R1078" s="36" t="s">
        <v>233</v>
      </c>
      <c r="S1078" s="36" t="s">
        <v>233</v>
      </c>
      <c r="T1078" s="36" t="s">
        <v>24983</v>
      </c>
      <c r="U1078" s="36" t="s">
        <v>28616</v>
      </c>
      <c r="V1078" s="121" t="str">
        <f t="shared" si="16"/>
        <v>BBVA</v>
      </c>
    </row>
    <row r="1079" spans="1:22" x14ac:dyDescent="0.35">
      <c r="A1079" s="111" t="s">
        <v>30431</v>
      </c>
      <c r="B1079" s="37" t="s">
        <v>26309</v>
      </c>
      <c r="C1079" s="40" t="s">
        <v>29069</v>
      </c>
      <c r="D1079" s="38" t="s">
        <v>931</v>
      </c>
      <c r="E1079" s="57" t="s">
        <v>893</v>
      </c>
      <c r="F1079" s="35" t="s">
        <v>42</v>
      </c>
      <c r="G1079" s="77" t="s">
        <v>895</v>
      </c>
      <c r="H1079" s="78" t="s">
        <v>29043</v>
      </c>
      <c r="I1079" s="78" t="s">
        <v>27960</v>
      </c>
      <c r="J1079" s="78" t="s">
        <v>28610</v>
      </c>
      <c r="K1079" s="42" t="s">
        <v>27929</v>
      </c>
      <c r="L1079" s="79" t="s">
        <v>233</v>
      </c>
      <c r="M1079" s="80" t="s">
        <v>29053</v>
      </c>
      <c r="N1079" s="81" t="s">
        <v>233</v>
      </c>
      <c r="O1079" s="81" t="s">
        <v>233</v>
      </c>
      <c r="P1079" s="80" t="s">
        <v>28600</v>
      </c>
      <c r="Q1079" s="36" t="s">
        <v>25808</v>
      </c>
      <c r="R1079" s="36" t="s">
        <v>233</v>
      </c>
      <c r="S1079" s="36" t="s">
        <v>233</v>
      </c>
      <c r="T1079" s="36" t="s">
        <v>24983</v>
      </c>
      <c r="U1079" s="36" t="s">
        <v>28616</v>
      </c>
      <c r="V1079" s="121" t="str">
        <f t="shared" si="16"/>
        <v>BBVA</v>
      </c>
    </row>
    <row r="1080" spans="1:22" x14ac:dyDescent="0.35">
      <c r="A1080" s="111" t="s">
        <v>30914</v>
      </c>
      <c r="B1080" s="37" t="s">
        <v>26310</v>
      </c>
      <c r="C1080" s="40" t="s">
        <v>29070</v>
      </c>
      <c r="D1080" s="38" t="s">
        <v>931</v>
      </c>
      <c r="E1080" s="42" t="s">
        <v>893</v>
      </c>
      <c r="F1080" s="35" t="s">
        <v>42</v>
      </c>
      <c r="G1080" s="77" t="s">
        <v>895</v>
      </c>
      <c r="H1080" s="78" t="s">
        <v>29043</v>
      </c>
      <c r="I1080" s="78" t="s">
        <v>27960</v>
      </c>
      <c r="J1080" s="78" t="s">
        <v>28610</v>
      </c>
      <c r="K1080" s="42" t="s">
        <v>27929</v>
      </c>
      <c r="L1080" s="79" t="s">
        <v>233</v>
      </c>
      <c r="M1080" s="80" t="s">
        <v>29053</v>
      </c>
      <c r="N1080" s="81" t="s">
        <v>233</v>
      </c>
      <c r="O1080" s="81" t="s">
        <v>233</v>
      </c>
      <c r="P1080" s="80" t="s">
        <v>28600</v>
      </c>
      <c r="Q1080" s="36" t="s">
        <v>25808</v>
      </c>
      <c r="R1080" s="36" t="s">
        <v>233</v>
      </c>
      <c r="S1080" s="36" t="s">
        <v>233</v>
      </c>
      <c r="T1080" s="36" t="s">
        <v>24983</v>
      </c>
      <c r="U1080" s="36" t="s">
        <v>28616</v>
      </c>
      <c r="V1080" s="121" t="str">
        <f t="shared" si="16"/>
        <v>BBVA</v>
      </c>
    </row>
    <row r="1081" spans="1:22" x14ac:dyDescent="0.35">
      <c r="A1081" s="111" t="s">
        <v>30915</v>
      </c>
      <c r="B1081" s="37" t="s">
        <v>26311</v>
      </c>
      <c r="C1081" s="40" t="s">
        <v>29071</v>
      </c>
      <c r="D1081" s="38" t="s">
        <v>931</v>
      </c>
      <c r="E1081" s="42" t="s">
        <v>893</v>
      </c>
      <c r="F1081" s="35" t="s">
        <v>42</v>
      </c>
      <c r="G1081" s="77" t="s">
        <v>895</v>
      </c>
      <c r="H1081" s="78" t="s">
        <v>29043</v>
      </c>
      <c r="I1081" s="78" t="s">
        <v>27960</v>
      </c>
      <c r="J1081" s="78" t="s">
        <v>28610</v>
      </c>
      <c r="K1081" s="42" t="s">
        <v>27929</v>
      </c>
      <c r="L1081" s="79" t="s">
        <v>233</v>
      </c>
      <c r="M1081" s="80" t="s">
        <v>29053</v>
      </c>
      <c r="N1081" s="81" t="s">
        <v>233</v>
      </c>
      <c r="O1081" s="81" t="s">
        <v>233</v>
      </c>
      <c r="P1081" s="80" t="s">
        <v>28600</v>
      </c>
      <c r="Q1081" s="36" t="s">
        <v>25808</v>
      </c>
      <c r="R1081" s="36" t="s">
        <v>233</v>
      </c>
      <c r="S1081" s="36" t="s">
        <v>233</v>
      </c>
      <c r="T1081" s="36" t="s">
        <v>24983</v>
      </c>
      <c r="U1081" s="36" t="s">
        <v>28616</v>
      </c>
      <c r="V1081" s="121" t="str">
        <f t="shared" si="16"/>
        <v>BBVA</v>
      </c>
    </row>
    <row r="1082" spans="1:22" x14ac:dyDescent="0.35">
      <c r="A1082" s="111" t="s">
        <v>30916</v>
      </c>
      <c r="B1082" s="37" t="s">
        <v>26312</v>
      </c>
      <c r="C1082" s="40" t="s">
        <v>29072</v>
      </c>
      <c r="D1082" s="38" t="s">
        <v>931</v>
      </c>
      <c r="E1082" s="42" t="s">
        <v>893</v>
      </c>
      <c r="F1082" s="35" t="s">
        <v>42</v>
      </c>
      <c r="G1082" s="77" t="s">
        <v>895</v>
      </c>
      <c r="H1082" s="78" t="s">
        <v>29043</v>
      </c>
      <c r="I1082" s="78" t="s">
        <v>27960</v>
      </c>
      <c r="J1082" s="78" t="s">
        <v>28610</v>
      </c>
      <c r="K1082" s="42" t="s">
        <v>27929</v>
      </c>
      <c r="L1082" s="79" t="s">
        <v>233</v>
      </c>
      <c r="M1082" s="80" t="s">
        <v>29053</v>
      </c>
      <c r="N1082" s="81" t="s">
        <v>233</v>
      </c>
      <c r="O1082" s="81" t="s">
        <v>233</v>
      </c>
      <c r="P1082" s="80" t="s">
        <v>28600</v>
      </c>
      <c r="Q1082" s="36" t="s">
        <v>25808</v>
      </c>
      <c r="R1082" s="36" t="s">
        <v>233</v>
      </c>
      <c r="S1082" s="36" t="s">
        <v>233</v>
      </c>
      <c r="T1082" s="36" t="s">
        <v>24983</v>
      </c>
      <c r="U1082" s="36" t="s">
        <v>28616</v>
      </c>
      <c r="V1082" s="121" t="str">
        <f t="shared" si="16"/>
        <v>BBVA</v>
      </c>
    </row>
    <row r="1083" spans="1:22" x14ac:dyDescent="0.35">
      <c r="A1083" s="111" t="s">
        <v>30917</v>
      </c>
      <c r="B1083" s="37" t="s">
        <v>26313</v>
      </c>
      <c r="C1083" s="40" t="s">
        <v>29073</v>
      </c>
      <c r="D1083" s="38" t="s">
        <v>931</v>
      </c>
      <c r="E1083" s="42" t="s">
        <v>893</v>
      </c>
      <c r="F1083" s="35" t="s">
        <v>42</v>
      </c>
      <c r="G1083" s="77" t="s">
        <v>895</v>
      </c>
      <c r="H1083" s="78" t="s">
        <v>29043</v>
      </c>
      <c r="I1083" s="78" t="s">
        <v>27960</v>
      </c>
      <c r="J1083" s="78" t="s">
        <v>28610</v>
      </c>
      <c r="K1083" s="42" t="s">
        <v>27929</v>
      </c>
      <c r="L1083" s="79" t="s">
        <v>233</v>
      </c>
      <c r="M1083" s="80" t="s">
        <v>29053</v>
      </c>
      <c r="N1083" s="81" t="s">
        <v>233</v>
      </c>
      <c r="O1083" s="81" t="s">
        <v>233</v>
      </c>
      <c r="P1083" s="80" t="s">
        <v>28600</v>
      </c>
      <c r="Q1083" s="36" t="s">
        <v>25808</v>
      </c>
      <c r="R1083" s="36"/>
      <c r="S1083" s="36"/>
      <c r="T1083" s="36" t="s">
        <v>24983</v>
      </c>
      <c r="U1083" s="36" t="s">
        <v>28616</v>
      </c>
      <c r="V1083" s="121" t="str">
        <f t="shared" si="16"/>
        <v>BBVA</v>
      </c>
    </row>
    <row r="1084" spans="1:22" x14ac:dyDescent="0.35">
      <c r="A1084" s="111" t="s">
        <v>30431</v>
      </c>
      <c r="B1084" s="37" t="s">
        <v>26314</v>
      </c>
      <c r="C1084" s="40" t="s">
        <v>29074</v>
      </c>
      <c r="D1084" s="38" t="s">
        <v>25889</v>
      </c>
      <c r="E1084" s="42" t="s">
        <v>893</v>
      </c>
      <c r="F1084" s="35" t="s">
        <v>42</v>
      </c>
      <c r="G1084" s="77" t="s">
        <v>895</v>
      </c>
      <c r="H1084" s="78" t="s">
        <v>29043</v>
      </c>
      <c r="I1084" s="78" t="s">
        <v>27960</v>
      </c>
      <c r="J1084" s="78" t="s">
        <v>28610</v>
      </c>
      <c r="K1084" s="42" t="s">
        <v>27929</v>
      </c>
      <c r="L1084" s="79" t="s">
        <v>233</v>
      </c>
      <c r="M1084" s="80" t="s">
        <v>29053</v>
      </c>
      <c r="N1084" s="81" t="s">
        <v>233</v>
      </c>
      <c r="O1084" s="81" t="s">
        <v>233</v>
      </c>
      <c r="P1084" s="80" t="s">
        <v>28600</v>
      </c>
      <c r="Q1084" s="36" t="s">
        <v>25808</v>
      </c>
      <c r="R1084" s="36" t="s">
        <v>233</v>
      </c>
      <c r="S1084" s="36" t="s">
        <v>233</v>
      </c>
      <c r="T1084" s="36" t="s">
        <v>24983</v>
      </c>
      <c r="U1084" s="36" t="s">
        <v>28616</v>
      </c>
      <c r="V1084" s="121" t="str">
        <f t="shared" si="16"/>
        <v>Banco Financiero</v>
      </c>
    </row>
    <row r="1085" spans="1:22" x14ac:dyDescent="0.35">
      <c r="A1085" s="111" t="s">
        <v>30431</v>
      </c>
      <c r="B1085" s="37" t="s">
        <v>26315</v>
      </c>
      <c r="C1085" s="40" t="s">
        <v>29075</v>
      </c>
      <c r="D1085" s="38" t="s">
        <v>25889</v>
      </c>
      <c r="E1085" s="42" t="s">
        <v>893</v>
      </c>
      <c r="F1085" s="35" t="s">
        <v>42</v>
      </c>
      <c r="G1085" s="77" t="s">
        <v>895</v>
      </c>
      <c r="H1085" s="78" t="s">
        <v>29043</v>
      </c>
      <c r="I1085" s="78" t="s">
        <v>27960</v>
      </c>
      <c r="J1085" s="78" t="s">
        <v>28610</v>
      </c>
      <c r="K1085" s="42" t="s">
        <v>27929</v>
      </c>
      <c r="L1085" s="79" t="s">
        <v>233</v>
      </c>
      <c r="M1085" s="80" t="s">
        <v>29053</v>
      </c>
      <c r="N1085" s="81" t="s">
        <v>233</v>
      </c>
      <c r="O1085" s="81" t="s">
        <v>233</v>
      </c>
      <c r="P1085" s="80" t="s">
        <v>28600</v>
      </c>
      <c r="Q1085" s="36" t="s">
        <v>25808</v>
      </c>
      <c r="R1085" s="36" t="s">
        <v>233</v>
      </c>
      <c r="S1085" s="36" t="s">
        <v>233</v>
      </c>
      <c r="T1085" s="36" t="s">
        <v>24983</v>
      </c>
      <c r="U1085" s="36" t="s">
        <v>28616</v>
      </c>
      <c r="V1085" s="121" t="str">
        <f t="shared" si="16"/>
        <v>Banco Financiero</v>
      </c>
    </row>
    <row r="1086" spans="1:22" x14ac:dyDescent="0.35">
      <c r="A1086" s="111" t="s">
        <v>30918</v>
      </c>
      <c r="B1086" s="37" t="s">
        <v>26316</v>
      </c>
      <c r="C1086" s="40" t="s">
        <v>29076</v>
      </c>
      <c r="D1086" s="38" t="s">
        <v>953</v>
      </c>
      <c r="E1086" s="42" t="s">
        <v>893</v>
      </c>
      <c r="F1086" s="35" t="s">
        <v>42</v>
      </c>
      <c r="G1086" s="77" t="s">
        <v>895</v>
      </c>
      <c r="H1086" s="78" t="s">
        <v>29043</v>
      </c>
      <c r="I1086" s="78" t="s">
        <v>27960</v>
      </c>
      <c r="J1086" s="78" t="s">
        <v>28610</v>
      </c>
      <c r="K1086" s="42" t="s">
        <v>27929</v>
      </c>
      <c r="L1086" s="79" t="s">
        <v>233</v>
      </c>
      <c r="M1086" s="80" t="s">
        <v>29053</v>
      </c>
      <c r="N1086" s="81" t="s">
        <v>233</v>
      </c>
      <c r="O1086" s="81" t="s">
        <v>233</v>
      </c>
      <c r="P1086" s="80" t="s">
        <v>28600</v>
      </c>
      <c r="Q1086" s="36" t="s">
        <v>25808</v>
      </c>
      <c r="R1086" s="36" t="s">
        <v>233</v>
      </c>
      <c r="S1086" s="36" t="s">
        <v>233</v>
      </c>
      <c r="T1086" s="36" t="s">
        <v>24983</v>
      </c>
      <c r="U1086" s="36" t="s">
        <v>28628</v>
      </c>
      <c r="V1086" s="121" t="str">
        <f t="shared" si="16"/>
        <v>Banco de Crédito del Perú</v>
      </c>
    </row>
    <row r="1087" spans="1:22" x14ac:dyDescent="0.35">
      <c r="A1087" s="111" t="s">
        <v>30919</v>
      </c>
      <c r="B1087" s="37" t="s">
        <v>26317</v>
      </c>
      <c r="C1087" s="40" t="s">
        <v>29077</v>
      </c>
      <c r="D1087" s="38" t="s">
        <v>963</v>
      </c>
      <c r="E1087" s="42" t="s">
        <v>893</v>
      </c>
      <c r="F1087" s="35" t="s">
        <v>42</v>
      </c>
      <c r="G1087" s="77" t="s">
        <v>895</v>
      </c>
      <c r="H1087" s="78" t="s">
        <v>29043</v>
      </c>
      <c r="I1087" s="78" t="s">
        <v>27960</v>
      </c>
      <c r="J1087" s="78" t="s">
        <v>28610</v>
      </c>
      <c r="K1087" s="42" t="s">
        <v>27929</v>
      </c>
      <c r="L1087" s="79" t="s">
        <v>233</v>
      </c>
      <c r="M1087" s="80" t="s">
        <v>29053</v>
      </c>
      <c r="N1087" s="81" t="s">
        <v>233</v>
      </c>
      <c r="O1087" s="81" t="s">
        <v>233</v>
      </c>
      <c r="P1087" s="80" t="s">
        <v>28600</v>
      </c>
      <c r="Q1087" s="36" t="s">
        <v>25808</v>
      </c>
      <c r="R1087" s="36" t="s">
        <v>233</v>
      </c>
      <c r="S1087" s="36" t="s">
        <v>233</v>
      </c>
      <c r="T1087" s="36" t="s">
        <v>24983</v>
      </c>
      <c r="U1087" s="36" t="s">
        <v>28628</v>
      </c>
      <c r="V1087" s="121" t="str">
        <f t="shared" si="16"/>
        <v>Interbank</v>
      </c>
    </row>
    <row r="1088" spans="1:22" x14ac:dyDescent="0.35">
      <c r="A1088" s="111" t="s">
        <v>30920</v>
      </c>
      <c r="B1088" s="37" t="s">
        <v>26318</v>
      </c>
      <c r="C1088" s="40" t="s">
        <v>29078</v>
      </c>
      <c r="D1088" s="38" t="s">
        <v>963</v>
      </c>
      <c r="E1088" s="42" t="s">
        <v>893</v>
      </c>
      <c r="F1088" s="35" t="s">
        <v>42</v>
      </c>
      <c r="G1088" s="77" t="s">
        <v>895</v>
      </c>
      <c r="H1088" s="78" t="s">
        <v>29043</v>
      </c>
      <c r="I1088" s="78" t="s">
        <v>27960</v>
      </c>
      <c r="J1088" s="78" t="s">
        <v>28610</v>
      </c>
      <c r="K1088" s="42" t="s">
        <v>27929</v>
      </c>
      <c r="L1088" s="79" t="s">
        <v>233</v>
      </c>
      <c r="M1088" s="80" t="s">
        <v>29053</v>
      </c>
      <c r="N1088" s="81" t="s">
        <v>233</v>
      </c>
      <c r="O1088" s="81" t="s">
        <v>233</v>
      </c>
      <c r="P1088" s="80" t="s">
        <v>28600</v>
      </c>
      <c r="Q1088" s="36" t="s">
        <v>25808</v>
      </c>
      <c r="R1088" s="36" t="s">
        <v>233</v>
      </c>
      <c r="S1088" s="36" t="s">
        <v>233</v>
      </c>
      <c r="T1088" s="36" t="s">
        <v>24983</v>
      </c>
      <c r="U1088" s="36" t="s">
        <v>28628</v>
      </c>
      <c r="V1088" s="121" t="str">
        <f t="shared" si="16"/>
        <v>Interbank</v>
      </c>
    </row>
    <row r="1089" spans="1:22" x14ac:dyDescent="0.35">
      <c r="A1089" s="111" t="s">
        <v>30921</v>
      </c>
      <c r="B1089" s="37" t="s">
        <v>26319</v>
      </c>
      <c r="C1089" s="40" t="s">
        <v>29079</v>
      </c>
      <c r="D1089" s="38" t="s">
        <v>963</v>
      </c>
      <c r="E1089" s="42" t="s">
        <v>893</v>
      </c>
      <c r="F1089" s="35" t="s">
        <v>42</v>
      </c>
      <c r="G1089" s="77" t="s">
        <v>895</v>
      </c>
      <c r="H1089" s="78" t="s">
        <v>29043</v>
      </c>
      <c r="I1089" s="78" t="s">
        <v>27960</v>
      </c>
      <c r="J1089" s="78" t="s">
        <v>28610</v>
      </c>
      <c r="K1089" s="42" t="s">
        <v>27929</v>
      </c>
      <c r="L1089" s="79" t="s">
        <v>233</v>
      </c>
      <c r="M1089" s="80" t="s">
        <v>29053</v>
      </c>
      <c r="N1089" s="81" t="s">
        <v>233</v>
      </c>
      <c r="O1089" s="81" t="s">
        <v>233</v>
      </c>
      <c r="P1089" s="80" t="s">
        <v>28600</v>
      </c>
      <c r="Q1089" s="36" t="s">
        <v>25808</v>
      </c>
      <c r="R1089" s="36" t="s">
        <v>233</v>
      </c>
      <c r="S1089" s="36" t="s">
        <v>233</v>
      </c>
      <c r="T1089" s="36" t="s">
        <v>24983</v>
      </c>
      <c r="U1089" s="36" t="s">
        <v>28628</v>
      </c>
      <c r="V1089" s="121" t="str">
        <f t="shared" si="16"/>
        <v>Interbank</v>
      </c>
    </row>
    <row r="1090" spans="1:22" x14ac:dyDescent="0.35">
      <c r="A1090" s="111" t="s">
        <v>88</v>
      </c>
      <c r="B1090" s="37" t="s">
        <v>128</v>
      </c>
      <c r="C1090" s="40" t="s">
        <v>310</v>
      </c>
      <c r="D1090" s="38" t="s">
        <v>955</v>
      </c>
      <c r="E1090" s="42" t="s">
        <v>893</v>
      </c>
      <c r="F1090" s="35" t="s">
        <v>42</v>
      </c>
      <c r="G1090" s="77" t="s">
        <v>895</v>
      </c>
      <c r="H1090" s="78" t="s">
        <v>29043</v>
      </c>
      <c r="I1090" s="78" t="s">
        <v>27960</v>
      </c>
      <c r="J1090" s="78" t="s">
        <v>28610</v>
      </c>
      <c r="K1090" s="42" t="s">
        <v>27929</v>
      </c>
      <c r="L1090" s="79" t="s">
        <v>233</v>
      </c>
      <c r="M1090" s="80" t="s">
        <v>29053</v>
      </c>
      <c r="N1090" s="81" t="s">
        <v>233</v>
      </c>
      <c r="O1090" s="81">
        <v>1</v>
      </c>
      <c r="P1090" s="80" t="s">
        <v>28600</v>
      </c>
      <c r="Q1090" s="36" t="s">
        <v>25808</v>
      </c>
      <c r="R1090" s="36" t="s">
        <v>233</v>
      </c>
      <c r="S1090" s="36" t="s">
        <v>233</v>
      </c>
      <c r="T1090" s="36" t="s">
        <v>24983</v>
      </c>
      <c r="U1090" s="36" t="s">
        <v>28628</v>
      </c>
      <c r="V1090" s="121" t="str">
        <f t="shared" ref="V1090:V1153" si="17">+IFERROR(INDEX($AA:$AA,MATCH($D1090,$Z:$Z,0)),$D1090)</f>
        <v xml:space="preserve">BIF </v>
      </c>
    </row>
    <row r="1091" spans="1:22" x14ac:dyDescent="0.35">
      <c r="A1091" s="111" t="s">
        <v>30431</v>
      </c>
      <c r="B1091" s="37" t="s">
        <v>26320</v>
      </c>
      <c r="C1091" s="40" t="s">
        <v>29080</v>
      </c>
      <c r="D1091" s="38" t="s">
        <v>963</v>
      </c>
      <c r="E1091" s="42" t="s">
        <v>893</v>
      </c>
      <c r="F1091" s="35" t="s">
        <v>42</v>
      </c>
      <c r="G1091" s="77" t="s">
        <v>895</v>
      </c>
      <c r="H1091" s="78" t="s">
        <v>29043</v>
      </c>
      <c r="I1091" s="78" t="s">
        <v>27960</v>
      </c>
      <c r="J1091" s="78" t="s">
        <v>28610</v>
      </c>
      <c r="K1091" s="42" t="s">
        <v>27929</v>
      </c>
      <c r="L1091" s="79" t="s">
        <v>233</v>
      </c>
      <c r="M1091" s="80" t="s">
        <v>29053</v>
      </c>
      <c r="N1091" s="81" t="s">
        <v>233</v>
      </c>
      <c r="O1091" s="81" t="s">
        <v>233</v>
      </c>
      <c r="P1091" s="80" t="s">
        <v>28600</v>
      </c>
      <c r="Q1091" s="36" t="s">
        <v>25808</v>
      </c>
      <c r="R1091" s="36" t="s">
        <v>233</v>
      </c>
      <c r="S1091" s="36" t="s">
        <v>233</v>
      </c>
      <c r="T1091" s="36" t="s">
        <v>24983</v>
      </c>
      <c r="U1091" s="36" t="s">
        <v>28628</v>
      </c>
      <c r="V1091" s="121" t="str">
        <f t="shared" si="17"/>
        <v>Interbank</v>
      </c>
    </row>
    <row r="1092" spans="1:22" x14ac:dyDescent="0.35">
      <c r="A1092" s="111" t="s">
        <v>30922</v>
      </c>
      <c r="B1092" s="37" t="s">
        <v>26336</v>
      </c>
      <c r="C1092" s="40" t="s">
        <v>29081</v>
      </c>
      <c r="D1092" s="38" t="s">
        <v>955</v>
      </c>
      <c r="E1092" s="42" t="s">
        <v>893</v>
      </c>
      <c r="F1092" s="35" t="s">
        <v>42</v>
      </c>
      <c r="G1092" s="77" t="s">
        <v>895</v>
      </c>
      <c r="H1092" s="78" t="s">
        <v>29043</v>
      </c>
      <c r="I1092" s="78" t="s">
        <v>27960</v>
      </c>
      <c r="J1092" s="78" t="s">
        <v>28610</v>
      </c>
      <c r="K1092" s="42" t="s">
        <v>27929</v>
      </c>
      <c r="L1092" s="79" t="s">
        <v>233</v>
      </c>
      <c r="M1092" s="80" t="s">
        <v>29053</v>
      </c>
      <c r="N1092" s="81" t="s">
        <v>233</v>
      </c>
      <c r="O1092" s="81" t="s">
        <v>233</v>
      </c>
      <c r="P1092" s="80" t="s">
        <v>28600</v>
      </c>
      <c r="Q1092" s="36" t="s">
        <v>25808</v>
      </c>
      <c r="R1092" s="36" t="s">
        <v>233</v>
      </c>
      <c r="S1092" s="36" t="s">
        <v>233</v>
      </c>
      <c r="T1092" s="36" t="s">
        <v>24983</v>
      </c>
      <c r="U1092" s="36" t="s">
        <v>28628</v>
      </c>
      <c r="V1092" s="121" t="str">
        <f t="shared" si="17"/>
        <v xml:space="preserve">BIF </v>
      </c>
    </row>
    <row r="1093" spans="1:22" x14ac:dyDescent="0.35">
      <c r="A1093" s="111" t="s">
        <v>30923</v>
      </c>
      <c r="B1093" s="37" t="s">
        <v>26322</v>
      </c>
      <c r="C1093" s="40" t="s">
        <v>29082</v>
      </c>
      <c r="D1093" s="38" t="s">
        <v>931</v>
      </c>
      <c r="E1093" s="42" t="s">
        <v>893</v>
      </c>
      <c r="F1093" s="35" t="s">
        <v>42</v>
      </c>
      <c r="G1093" s="77" t="s">
        <v>895</v>
      </c>
      <c r="H1093" s="78" t="s">
        <v>29043</v>
      </c>
      <c r="I1093" s="78" t="s">
        <v>27960</v>
      </c>
      <c r="J1093" s="78" t="s">
        <v>28610</v>
      </c>
      <c r="K1093" s="42" t="s">
        <v>27929</v>
      </c>
      <c r="L1093" s="79" t="s">
        <v>233</v>
      </c>
      <c r="M1093" s="80" t="s">
        <v>29053</v>
      </c>
      <c r="N1093" s="81" t="s">
        <v>233</v>
      </c>
      <c r="O1093" s="81" t="s">
        <v>233</v>
      </c>
      <c r="P1093" s="80" t="s">
        <v>28600</v>
      </c>
      <c r="Q1093" s="36" t="s">
        <v>25808</v>
      </c>
      <c r="R1093" s="36" t="s">
        <v>233</v>
      </c>
      <c r="S1093" s="36" t="s">
        <v>233</v>
      </c>
      <c r="T1093" s="36" t="s">
        <v>24983</v>
      </c>
      <c r="U1093" s="36" t="s">
        <v>28628</v>
      </c>
      <c r="V1093" s="121" t="str">
        <f t="shared" si="17"/>
        <v>BBVA</v>
      </c>
    </row>
    <row r="1094" spans="1:22" x14ac:dyDescent="0.35">
      <c r="A1094" s="111" t="s">
        <v>30431</v>
      </c>
      <c r="B1094" s="37" t="s">
        <v>26324</v>
      </c>
      <c r="C1094" s="40" t="s">
        <v>29083</v>
      </c>
      <c r="D1094" s="38" t="s">
        <v>931</v>
      </c>
      <c r="E1094" s="42" t="s">
        <v>893</v>
      </c>
      <c r="F1094" s="35" t="s">
        <v>42</v>
      </c>
      <c r="G1094" s="77" t="s">
        <v>895</v>
      </c>
      <c r="H1094" s="78" t="s">
        <v>29043</v>
      </c>
      <c r="I1094" s="78" t="s">
        <v>27960</v>
      </c>
      <c r="J1094" s="78" t="s">
        <v>28610</v>
      </c>
      <c r="K1094" s="42" t="s">
        <v>27929</v>
      </c>
      <c r="L1094" s="79" t="s">
        <v>233</v>
      </c>
      <c r="M1094" s="80" t="s">
        <v>29053</v>
      </c>
      <c r="N1094" s="81" t="s">
        <v>233</v>
      </c>
      <c r="O1094" s="81" t="s">
        <v>233</v>
      </c>
      <c r="P1094" s="80" t="s">
        <v>28600</v>
      </c>
      <c r="Q1094" s="36" t="s">
        <v>25808</v>
      </c>
      <c r="R1094" s="36" t="s">
        <v>233</v>
      </c>
      <c r="S1094" s="36" t="s">
        <v>233</v>
      </c>
      <c r="T1094" s="36" t="s">
        <v>24983</v>
      </c>
      <c r="U1094" s="36" t="s">
        <v>28628</v>
      </c>
      <c r="V1094" s="121" t="str">
        <f t="shared" si="17"/>
        <v>BBVA</v>
      </c>
    </row>
    <row r="1095" spans="1:22" x14ac:dyDescent="0.35">
      <c r="A1095" s="111" t="s">
        <v>30924</v>
      </c>
      <c r="B1095" s="37" t="s">
        <v>26325</v>
      </c>
      <c r="C1095" s="40" t="s">
        <v>29084</v>
      </c>
      <c r="D1095" s="38" t="s">
        <v>931</v>
      </c>
      <c r="E1095" s="42" t="s">
        <v>893</v>
      </c>
      <c r="F1095" s="35" t="s">
        <v>42</v>
      </c>
      <c r="G1095" s="77" t="s">
        <v>895</v>
      </c>
      <c r="H1095" s="78" t="s">
        <v>29043</v>
      </c>
      <c r="I1095" s="78" t="s">
        <v>27960</v>
      </c>
      <c r="J1095" s="78" t="s">
        <v>28610</v>
      </c>
      <c r="K1095" s="42" t="s">
        <v>27929</v>
      </c>
      <c r="L1095" s="79" t="s">
        <v>233</v>
      </c>
      <c r="M1095" s="80" t="s">
        <v>29053</v>
      </c>
      <c r="N1095" s="81" t="s">
        <v>233</v>
      </c>
      <c r="O1095" s="81" t="s">
        <v>233</v>
      </c>
      <c r="P1095" s="80" t="s">
        <v>28600</v>
      </c>
      <c r="Q1095" s="36" t="s">
        <v>25808</v>
      </c>
      <c r="R1095" s="36"/>
      <c r="S1095" s="36"/>
      <c r="T1095" s="36" t="s">
        <v>24983</v>
      </c>
      <c r="U1095" s="36" t="s">
        <v>28628</v>
      </c>
      <c r="V1095" s="121" t="str">
        <f t="shared" si="17"/>
        <v>BBVA</v>
      </c>
    </row>
    <row r="1096" spans="1:22" x14ac:dyDescent="0.35">
      <c r="A1096" s="111" t="s">
        <v>30925</v>
      </c>
      <c r="B1096" s="37" t="s">
        <v>26327</v>
      </c>
      <c r="C1096" s="40" t="s">
        <v>29085</v>
      </c>
      <c r="D1096" s="38" t="s">
        <v>931</v>
      </c>
      <c r="E1096" s="42" t="s">
        <v>893</v>
      </c>
      <c r="F1096" s="35" t="s">
        <v>42</v>
      </c>
      <c r="G1096" s="77" t="s">
        <v>895</v>
      </c>
      <c r="H1096" s="78" t="s">
        <v>29043</v>
      </c>
      <c r="I1096" s="78" t="s">
        <v>27960</v>
      </c>
      <c r="J1096" s="78" t="s">
        <v>28610</v>
      </c>
      <c r="K1096" s="42" t="s">
        <v>27929</v>
      </c>
      <c r="L1096" s="79" t="s">
        <v>233</v>
      </c>
      <c r="M1096" s="80" t="s">
        <v>29053</v>
      </c>
      <c r="N1096" s="81" t="s">
        <v>233</v>
      </c>
      <c r="O1096" s="81" t="s">
        <v>233</v>
      </c>
      <c r="P1096" s="80" t="s">
        <v>28600</v>
      </c>
      <c r="Q1096" s="36" t="s">
        <v>25808</v>
      </c>
      <c r="R1096" s="36"/>
      <c r="S1096" s="36"/>
      <c r="T1096" s="36" t="s">
        <v>24983</v>
      </c>
      <c r="U1096" s="36" t="s">
        <v>28628</v>
      </c>
      <c r="V1096" s="121" t="str">
        <f t="shared" si="17"/>
        <v>BBVA</v>
      </c>
    </row>
    <row r="1097" spans="1:22" x14ac:dyDescent="0.35">
      <c r="A1097" s="111" t="s">
        <v>30926</v>
      </c>
      <c r="B1097" s="37" t="s">
        <v>26329</v>
      </c>
      <c r="C1097" s="40" t="s">
        <v>29086</v>
      </c>
      <c r="D1097" s="38" t="s">
        <v>931</v>
      </c>
      <c r="E1097" s="42" t="s">
        <v>893</v>
      </c>
      <c r="F1097" s="35" t="s">
        <v>42</v>
      </c>
      <c r="G1097" s="77" t="s">
        <v>895</v>
      </c>
      <c r="H1097" s="78" t="s">
        <v>29043</v>
      </c>
      <c r="I1097" s="78" t="s">
        <v>27960</v>
      </c>
      <c r="J1097" s="78" t="s">
        <v>28610</v>
      </c>
      <c r="K1097" s="42" t="s">
        <v>27929</v>
      </c>
      <c r="L1097" s="79" t="s">
        <v>233</v>
      </c>
      <c r="M1097" s="80" t="s">
        <v>29053</v>
      </c>
      <c r="N1097" s="81" t="s">
        <v>233</v>
      </c>
      <c r="O1097" s="81" t="s">
        <v>233</v>
      </c>
      <c r="P1097" s="80" t="s">
        <v>28600</v>
      </c>
      <c r="Q1097" s="36" t="s">
        <v>25808</v>
      </c>
      <c r="R1097" s="36"/>
      <c r="S1097" s="36"/>
      <c r="T1097" s="36" t="s">
        <v>24983</v>
      </c>
      <c r="U1097" s="36" t="s">
        <v>28628</v>
      </c>
      <c r="V1097" s="121" t="str">
        <f t="shared" si="17"/>
        <v>BBVA</v>
      </c>
    </row>
    <row r="1098" spans="1:22" x14ac:dyDescent="0.35">
      <c r="A1098" s="111" t="s">
        <v>87</v>
      </c>
      <c r="B1098" s="37" t="s">
        <v>127</v>
      </c>
      <c r="C1098" s="40" t="s">
        <v>313</v>
      </c>
      <c r="D1098" s="38" t="s">
        <v>954</v>
      </c>
      <c r="E1098" s="42" t="s">
        <v>893</v>
      </c>
      <c r="F1098" s="35" t="s">
        <v>42</v>
      </c>
      <c r="G1098" s="77" t="s">
        <v>895</v>
      </c>
      <c r="H1098" s="78" t="s">
        <v>29043</v>
      </c>
      <c r="I1098" s="78" t="s">
        <v>27960</v>
      </c>
      <c r="J1098" s="78" t="s">
        <v>28610</v>
      </c>
      <c r="K1098" s="42" t="s">
        <v>27929</v>
      </c>
      <c r="L1098" s="79" t="s">
        <v>233</v>
      </c>
      <c r="M1098" s="80" t="s">
        <v>29053</v>
      </c>
      <c r="N1098" s="81" t="s">
        <v>233</v>
      </c>
      <c r="O1098" s="81">
        <v>1</v>
      </c>
      <c r="P1098" s="80" t="s">
        <v>28600</v>
      </c>
      <c r="Q1098" s="36" t="s">
        <v>25808</v>
      </c>
      <c r="R1098" s="36" t="s">
        <v>233</v>
      </c>
      <c r="S1098" s="36" t="s">
        <v>233</v>
      </c>
      <c r="T1098" s="36" t="s">
        <v>24983</v>
      </c>
      <c r="U1098" s="36" t="s">
        <v>28628</v>
      </c>
      <c r="V1098" s="121" t="str">
        <f t="shared" si="17"/>
        <v>Banco de la Nación</v>
      </c>
    </row>
    <row r="1099" spans="1:22" x14ac:dyDescent="0.35">
      <c r="A1099" s="111" t="s">
        <v>30431</v>
      </c>
      <c r="B1099" s="37" t="s">
        <v>26332</v>
      </c>
      <c r="C1099" s="40" t="s">
        <v>29087</v>
      </c>
      <c r="D1099" s="38" t="s">
        <v>25889</v>
      </c>
      <c r="E1099" s="42" t="s">
        <v>893</v>
      </c>
      <c r="F1099" s="35" t="s">
        <v>42</v>
      </c>
      <c r="G1099" s="77" t="s">
        <v>895</v>
      </c>
      <c r="H1099" s="78" t="s">
        <v>29043</v>
      </c>
      <c r="I1099" s="78" t="s">
        <v>27960</v>
      </c>
      <c r="J1099" s="78" t="s">
        <v>28610</v>
      </c>
      <c r="K1099" s="42" t="s">
        <v>27929</v>
      </c>
      <c r="L1099" s="79" t="s">
        <v>233</v>
      </c>
      <c r="M1099" s="80" t="s">
        <v>29053</v>
      </c>
      <c r="N1099" s="81" t="s">
        <v>233</v>
      </c>
      <c r="O1099" s="81" t="s">
        <v>233</v>
      </c>
      <c r="P1099" s="80" t="s">
        <v>28600</v>
      </c>
      <c r="Q1099" s="36" t="s">
        <v>25808</v>
      </c>
      <c r="R1099" s="36" t="s">
        <v>233</v>
      </c>
      <c r="S1099" s="36" t="s">
        <v>233</v>
      </c>
      <c r="T1099" s="36" t="s">
        <v>24983</v>
      </c>
      <c r="U1099" s="36" t="s">
        <v>28628</v>
      </c>
      <c r="V1099" s="121" t="str">
        <f t="shared" si="17"/>
        <v>Banco Financiero</v>
      </c>
    </row>
    <row r="1100" spans="1:22" x14ac:dyDescent="0.35">
      <c r="A1100" s="111" t="s">
        <v>30927</v>
      </c>
      <c r="B1100" s="37" t="s">
        <v>26333</v>
      </c>
      <c r="C1100" s="40" t="s">
        <v>29088</v>
      </c>
      <c r="D1100" s="38" t="s">
        <v>25889</v>
      </c>
      <c r="E1100" s="42" t="s">
        <v>893</v>
      </c>
      <c r="F1100" s="35" t="s">
        <v>42</v>
      </c>
      <c r="G1100" s="77" t="s">
        <v>895</v>
      </c>
      <c r="H1100" s="78" t="s">
        <v>29043</v>
      </c>
      <c r="I1100" s="78" t="s">
        <v>27960</v>
      </c>
      <c r="J1100" s="78" t="s">
        <v>28610</v>
      </c>
      <c r="K1100" s="42" t="s">
        <v>27929</v>
      </c>
      <c r="L1100" s="79" t="s">
        <v>233</v>
      </c>
      <c r="M1100" s="80" t="s">
        <v>29053</v>
      </c>
      <c r="N1100" s="81" t="s">
        <v>233</v>
      </c>
      <c r="O1100" s="81" t="s">
        <v>233</v>
      </c>
      <c r="P1100" s="80" t="s">
        <v>28600</v>
      </c>
      <c r="Q1100" s="36" t="s">
        <v>25808</v>
      </c>
      <c r="R1100" s="36" t="s">
        <v>233</v>
      </c>
      <c r="S1100" s="36" t="s">
        <v>233</v>
      </c>
      <c r="T1100" s="36" t="s">
        <v>24983</v>
      </c>
      <c r="U1100" s="36" t="s">
        <v>28628</v>
      </c>
      <c r="V1100" s="121" t="str">
        <f t="shared" si="17"/>
        <v>Banco Financiero</v>
      </c>
    </row>
    <row r="1101" spans="1:22" x14ac:dyDescent="0.35">
      <c r="A1101" s="111" t="s">
        <v>106</v>
      </c>
      <c r="B1101" s="37" t="s">
        <v>112</v>
      </c>
      <c r="C1101" s="40" t="s">
        <v>407</v>
      </c>
      <c r="D1101" s="38" t="s">
        <v>34</v>
      </c>
      <c r="E1101" s="42" t="s">
        <v>893</v>
      </c>
      <c r="F1101" s="35" t="s">
        <v>42</v>
      </c>
      <c r="G1101" s="77" t="s">
        <v>895</v>
      </c>
      <c r="H1101" s="78" t="s">
        <v>29043</v>
      </c>
      <c r="I1101" s="78" t="s">
        <v>27960</v>
      </c>
      <c r="J1101" s="78" t="s">
        <v>28610</v>
      </c>
      <c r="K1101" s="42" t="s">
        <v>27929</v>
      </c>
      <c r="L1101" s="79" t="s">
        <v>233</v>
      </c>
      <c r="M1101" s="80" t="s">
        <v>29053</v>
      </c>
      <c r="N1101" s="81" t="s">
        <v>233</v>
      </c>
      <c r="O1101" s="81">
        <v>1</v>
      </c>
      <c r="P1101" s="80" t="s">
        <v>28600</v>
      </c>
      <c r="Q1101" s="36" t="s">
        <v>25808</v>
      </c>
      <c r="R1101" s="36" t="s">
        <v>233</v>
      </c>
      <c r="S1101" s="36" t="s">
        <v>233</v>
      </c>
      <c r="T1101" s="36" t="s">
        <v>24983</v>
      </c>
      <c r="U1101" s="36" t="s">
        <v>28685</v>
      </c>
      <c r="V1101" s="121" t="str">
        <f t="shared" si="17"/>
        <v>ADP</v>
      </c>
    </row>
    <row r="1102" spans="1:22" x14ac:dyDescent="0.35">
      <c r="A1102" s="111" t="s">
        <v>30928</v>
      </c>
      <c r="B1102" s="42" t="s">
        <v>26747</v>
      </c>
      <c r="C1102" s="82" t="s">
        <v>29089</v>
      </c>
      <c r="D1102" s="38" t="s">
        <v>26783</v>
      </c>
      <c r="E1102" s="42" t="s">
        <v>893</v>
      </c>
      <c r="F1102" s="35" t="s">
        <v>42</v>
      </c>
      <c r="G1102" s="77" t="s">
        <v>895</v>
      </c>
      <c r="H1102" s="78" t="s">
        <v>29043</v>
      </c>
      <c r="I1102" s="78" t="s">
        <v>27960</v>
      </c>
      <c r="J1102" s="78" t="s">
        <v>28610</v>
      </c>
      <c r="K1102" s="42" t="s">
        <v>27929</v>
      </c>
      <c r="L1102" s="79" t="s">
        <v>233</v>
      </c>
      <c r="M1102" s="80" t="s">
        <v>29053</v>
      </c>
      <c r="N1102" s="81" t="s">
        <v>233</v>
      </c>
      <c r="O1102" s="81">
        <v>1</v>
      </c>
      <c r="P1102" s="80" t="s">
        <v>28600</v>
      </c>
      <c r="Q1102" s="36" t="s">
        <v>25808</v>
      </c>
      <c r="R1102" s="36" t="s">
        <v>233</v>
      </c>
      <c r="S1102" s="36" t="s">
        <v>233</v>
      </c>
      <c r="T1102" s="36" t="s">
        <v>24983</v>
      </c>
      <c r="U1102" s="36" t="s">
        <v>28650</v>
      </c>
      <c r="V1102" s="121" t="str">
        <f t="shared" si="17"/>
        <v>Calidda</v>
      </c>
    </row>
    <row r="1103" spans="1:22" x14ac:dyDescent="0.35">
      <c r="A1103" s="111" t="s">
        <v>30929</v>
      </c>
      <c r="B1103" s="42" t="s">
        <v>26748</v>
      </c>
      <c r="C1103" s="82" t="s">
        <v>29090</v>
      </c>
      <c r="D1103" s="38" t="s">
        <v>26783</v>
      </c>
      <c r="E1103" s="42" t="s">
        <v>893</v>
      </c>
      <c r="F1103" s="35" t="s">
        <v>42</v>
      </c>
      <c r="G1103" s="77" t="s">
        <v>895</v>
      </c>
      <c r="H1103" s="78" t="s">
        <v>29043</v>
      </c>
      <c r="I1103" s="78" t="s">
        <v>27960</v>
      </c>
      <c r="J1103" s="78" t="s">
        <v>28610</v>
      </c>
      <c r="K1103" s="42" t="s">
        <v>27929</v>
      </c>
      <c r="L1103" s="79" t="s">
        <v>233</v>
      </c>
      <c r="M1103" s="80" t="s">
        <v>29053</v>
      </c>
      <c r="N1103" s="81" t="s">
        <v>233</v>
      </c>
      <c r="O1103" s="81" t="s">
        <v>233</v>
      </c>
      <c r="P1103" s="80" t="s">
        <v>28600</v>
      </c>
      <c r="Q1103" s="36" t="s">
        <v>25808</v>
      </c>
      <c r="R1103" s="36" t="s">
        <v>233</v>
      </c>
      <c r="S1103" s="36" t="s">
        <v>233</v>
      </c>
      <c r="T1103" s="36" t="s">
        <v>24983</v>
      </c>
      <c r="U1103" s="36" t="s">
        <v>28650</v>
      </c>
      <c r="V1103" s="121" t="str">
        <f t="shared" si="17"/>
        <v>Calidda</v>
      </c>
    </row>
    <row r="1104" spans="1:22" x14ac:dyDescent="0.35">
      <c r="A1104" s="111" t="s">
        <v>30930</v>
      </c>
      <c r="B1104" s="37" t="s">
        <v>26338</v>
      </c>
      <c r="C1104" s="40" t="s">
        <v>29091</v>
      </c>
      <c r="D1104" s="38" t="s">
        <v>25297</v>
      </c>
      <c r="E1104" s="42" t="s">
        <v>893</v>
      </c>
      <c r="F1104" s="35" t="s">
        <v>42</v>
      </c>
      <c r="G1104" s="77" t="s">
        <v>895</v>
      </c>
      <c r="H1104" s="78" t="s">
        <v>29043</v>
      </c>
      <c r="I1104" s="78" t="s">
        <v>27960</v>
      </c>
      <c r="J1104" s="78" t="s">
        <v>28610</v>
      </c>
      <c r="K1104" s="42" t="s">
        <v>27929</v>
      </c>
      <c r="L1104" s="79" t="s">
        <v>233</v>
      </c>
      <c r="M1104" s="80" t="s">
        <v>29053</v>
      </c>
      <c r="N1104" s="81" t="s">
        <v>233</v>
      </c>
      <c r="O1104" s="81" t="s">
        <v>233</v>
      </c>
      <c r="P1104" s="80" t="s">
        <v>28600</v>
      </c>
      <c r="Q1104" s="36" t="s">
        <v>25808</v>
      </c>
      <c r="R1104" s="36" t="s">
        <v>233</v>
      </c>
      <c r="S1104" s="36" t="s">
        <v>233</v>
      </c>
      <c r="T1104" s="36" t="s">
        <v>24983</v>
      </c>
      <c r="U1104" s="36" t="s">
        <v>28628</v>
      </c>
      <c r="V1104" s="121" t="str">
        <f t="shared" si="17"/>
        <v>Mibanco</v>
      </c>
    </row>
    <row r="1105" spans="1:22" x14ac:dyDescent="0.35">
      <c r="A1105" s="111" t="s">
        <v>30931</v>
      </c>
      <c r="B1105" s="37" t="s">
        <v>26461</v>
      </c>
      <c r="C1105" s="40" t="s">
        <v>29092</v>
      </c>
      <c r="D1105" s="38" t="s">
        <v>25777</v>
      </c>
      <c r="E1105" s="42" t="s">
        <v>893</v>
      </c>
      <c r="F1105" s="35" t="s">
        <v>42</v>
      </c>
      <c r="G1105" s="77" t="s">
        <v>895</v>
      </c>
      <c r="H1105" s="78" t="s">
        <v>29043</v>
      </c>
      <c r="I1105" s="78" t="s">
        <v>27960</v>
      </c>
      <c r="J1105" s="78" t="s">
        <v>28610</v>
      </c>
      <c r="K1105" s="42" t="s">
        <v>27929</v>
      </c>
      <c r="L1105" s="79" t="s">
        <v>233</v>
      </c>
      <c r="M1105" s="80" t="s">
        <v>29053</v>
      </c>
      <c r="N1105" s="81" t="s">
        <v>233</v>
      </c>
      <c r="O1105" s="81" t="s">
        <v>233</v>
      </c>
      <c r="P1105" s="80" t="s">
        <v>28600</v>
      </c>
      <c r="Q1105" s="36" t="s">
        <v>25808</v>
      </c>
      <c r="R1105" s="36" t="s">
        <v>233</v>
      </c>
      <c r="S1105" s="36" t="s">
        <v>233</v>
      </c>
      <c r="T1105" s="36" t="s">
        <v>24983</v>
      </c>
      <c r="U1105" s="36" t="s">
        <v>28650</v>
      </c>
      <c r="V1105" s="121" t="str">
        <f t="shared" si="17"/>
        <v>Cineplex</v>
      </c>
    </row>
    <row r="1106" spans="1:22" x14ac:dyDescent="0.35">
      <c r="A1106" s="111" t="s">
        <v>30431</v>
      </c>
      <c r="B1106" s="37" t="s">
        <v>26341</v>
      </c>
      <c r="C1106" s="40" t="s">
        <v>29093</v>
      </c>
      <c r="D1106" s="38" t="s">
        <v>933</v>
      </c>
      <c r="E1106" s="42" t="s">
        <v>893</v>
      </c>
      <c r="F1106" s="35" t="s">
        <v>42</v>
      </c>
      <c r="G1106" s="77" t="s">
        <v>895</v>
      </c>
      <c r="H1106" s="78" t="s">
        <v>29043</v>
      </c>
      <c r="I1106" s="78" t="s">
        <v>27960</v>
      </c>
      <c r="J1106" s="78" t="s">
        <v>28610</v>
      </c>
      <c r="K1106" s="42" t="s">
        <v>27929</v>
      </c>
      <c r="L1106" s="79" t="s">
        <v>233</v>
      </c>
      <c r="M1106" s="80" t="s">
        <v>29053</v>
      </c>
      <c r="N1106" s="81" t="s">
        <v>233</v>
      </c>
      <c r="O1106" s="81" t="s">
        <v>233</v>
      </c>
      <c r="P1106" s="80" t="s">
        <v>28600</v>
      </c>
      <c r="Q1106" s="36" t="s">
        <v>25808</v>
      </c>
      <c r="R1106" s="36" t="s">
        <v>233</v>
      </c>
      <c r="S1106" s="36" t="s">
        <v>233</v>
      </c>
      <c r="T1106" s="36" t="s">
        <v>24983</v>
      </c>
      <c r="U1106" s="36" t="s">
        <v>28650</v>
      </c>
      <c r="V1106" s="121" t="str">
        <f t="shared" si="17"/>
        <v>Unacem</v>
      </c>
    </row>
    <row r="1107" spans="1:22" x14ac:dyDescent="0.35">
      <c r="A1107" s="111" t="s">
        <v>30431</v>
      </c>
      <c r="B1107" s="37" t="s">
        <v>26342</v>
      </c>
      <c r="C1107" s="40" t="s">
        <v>29094</v>
      </c>
      <c r="D1107" s="38" t="s">
        <v>933</v>
      </c>
      <c r="E1107" s="42" t="s">
        <v>893</v>
      </c>
      <c r="F1107" s="35" t="s">
        <v>42</v>
      </c>
      <c r="G1107" s="77" t="s">
        <v>895</v>
      </c>
      <c r="H1107" s="78" t="s">
        <v>29043</v>
      </c>
      <c r="I1107" s="78" t="s">
        <v>27960</v>
      </c>
      <c r="J1107" s="78" t="s">
        <v>28610</v>
      </c>
      <c r="K1107" s="42" t="s">
        <v>27929</v>
      </c>
      <c r="L1107" s="79" t="s">
        <v>233</v>
      </c>
      <c r="M1107" s="80" t="s">
        <v>29053</v>
      </c>
      <c r="N1107" s="81" t="s">
        <v>233</v>
      </c>
      <c r="O1107" s="81" t="s">
        <v>233</v>
      </c>
      <c r="P1107" s="80" t="s">
        <v>28600</v>
      </c>
      <c r="Q1107" s="36" t="s">
        <v>25808</v>
      </c>
      <c r="R1107" s="36" t="s">
        <v>233</v>
      </c>
      <c r="S1107" s="36" t="s">
        <v>233</v>
      </c>
      <c r="T1107" s="36" t="s">
        <v>24983</v>
      </c>
      <c r="U1107" s="36" t="s">
        <v>28650</v>
      </c>
      <c r="V1107" s="121" t="str">
        <f t="shared" si="17"/>
        <v>Unacem</v>
      </c>
    </row>
    <row r="1108" spans="1:22" x14ac:dyDescent="0.35">
      <c r="A1108" s="111" t="s">
        <v>30431</v>
      </c>
      <c r="B1108" s="37" t="s">
        <v>26343</v>
      </c>
      <c r="C1108" s="40" t="s">
        <v>29095</v>
      </c>
      <c r="D1108" s="38" t="s">
        <v>933</v>
      </c>
      <c r="E1108" s="42" t="s">
        <v>893</v>
      </c>
      <c r="F1108" s="35" t="s">
        <v>42</v>
      </c>
      <c r="G1108" s="77" t="s">
        <v>895</v>
      </c>
      <c r="H1108" s="78" t="s">
        <v>29043</v>
      </c>
      <c r="I1108" s="78" t="s">
        <v>27960</v>
      </c>
      <c r="J1108" s="78" t="s">
        <v>28610</v>
      </c>
      <c r="K1108" s="42" t="s">
        <v>27929</v>
      </c>
      <c r="L1108" s="79" t="s">
        <v>233</v>
      </c>
      <c r="M1108" s="80" t="s">
        <v>29053</v>
      </c>
      <c r="N1108" s="81" t="s">
        <v>233</v>
      </c>
      <c r="O1108" s="81" t="s">
        <v>233</v>
      </c>
      <c r="P1108" s="80" t="s">
        <v>28600</v>
      </c>
      <c r="Q1108" s="36" t="s">
        <v>25808</v>
      </c>
      <c r="R1108" s="36" t="s">
        <v>233</v>
      </c>
      <c r="S1108" s="36" t="s">
        <v>233</v>
      </c>
      <c r="T1108" s="36" t="s">
        <v>24983</v>
      </c>
      <c r="U1108" s="36" t="s">
        <v>28650</v>
      </c>
      <c r="V1108" s="121" t="str">
        <f t="shared" si="17"/>
        <v>Unacem</v>
      </c>
    </row>
    <row r="1109" spans="1:22" x14ac:dyDescent="0.35">
      <c r="A1109" s="111" t="s">
        <v>30431</v>
      </c>
      <c r="B1109" s="37" t="s">
        <v>26344</v>
      </c>
      <c r="C1109" s="40" t="s">
        <v>29096</v>
      </c>
      <c r="D1109" s="38" t="s">
        <v>933</v>
      </c>
      <c r="E1109" s="42" t="s">
        <v>893</v>
      </c>
      <c r="F1109" s="35" t="s">
        <v>42</v>
      </c>
      <c r="G1109" s="77" t="s">
        <v>895</v>
      </c>
      <c r="H1109" s="78" t="s">
        <v>29043</v>
      </c>
      <c r="I1109" s="78" t="s">
        <v>27960</v>
      </c>
      <c r="J1109" s="78" t="s">
        <v>28610</v>
      </c>
      <c r="K1109" s="42" t="s">
        <v>27929</v>
      </c>
      <c r="L1109" s="79" t="s">
        <v>233</v>
      </c>
      <c r="M1109" s="80" t="s">
        <v>29053</v>
      </c>
      <c r="N1109" s="81" t="s">
        <v>233</v>
      </c>
      <c r="O1109" s="81" t="s">
        <v>233</v>
      </c>
      <c r="P1109" s="80" t="s">
        <v>28600</v>
      </c>
      <c r="Q1109" s="36" t="s">
        <v>25808</v>
      </c>
      <c r="R1109" s="36" t="s">
        <v>233</v>
      </c>
      <c r="S1109" s="36" t="s">
        <v>233</v>
      </c>
      <c r="T1109" s="36" t="s">
        <v>24983</v>
      </c>
      <c r="U1109" s="36" t="s">
        <v>28650</v>
      </c>
      <c r="V1109" s="121" t="str">
        <f t="shared" si="17"/>
        <v>Unacem</v>
      </c>
    </row>
    <row r="1110" spans="1:22" x14ac:dyDescent="0.35">
      <c r="A1110" s="111" t="s">
        <v>30431</v>
      </c>
      <c r="B1110" s="37" t="s">
        <v>26345</v>
      </c>
      <c r="C1110" s="40" t="s">
        <v>29097</v>
      </c>
      <c r="D1110" s="38" t="s">
        <v>933</v>
      </c>
      <c r="E1110" s="42" t="s">
        <v>893</v>
      </c>
      <c r="F1110" s="35" t="s">
        <v>42</v>
      </c>
      <c r="G1110" s="77" t="s">
        <v>895</v>
      </c>
      <c r="H1110" s="78" t="s">
        <v>29043</v>
      </c>
      <c r="I1110" s="78" t="s">
        <v>27960</v>
      </c>
      <c r="J1110" s="78" t="s">
        <v>28610</v>
      </c>
      <c r="K1110" s="42" t="s">
        <v>27929</v>
      </c>
      <c r="L1110" s="79" t="s">
        <v>233</v>
      </c>
      <c r="M1110" s="80" t="s">
        <v>29053</v>
      </c>
      <c r="N1110" s="81" t="s">
        <v>233</v>
      </c>
      <c r="O1110" s="81" t="s">
        <v>233</v>
      </c>
      <c r="P1110" s="80" t="s">
        <v>28600</v>
      </c>
      <c r="Q1110" s="36" t="s">
        <v>25808</v>
      </c>
      <c r="R1110" s="36" t="s">
        <v>233</v>
      </c>
      <c r="S1110" s="36" t="s">
        <v>233</v>
      </c>
      <c r="T1110" s="36" t="s">
        <v>24983</v>
      </c>
      <c r="U1110" s="36" t="s">
        <v>28650</v>
      </c>
      <c r="V1110" s="121" t="str">
        <f t="shared" si="17"/>
        <v>Unacem</v>
      </c>
    </row>
    <row r="1111" spans="1:22" x14ac:dyDescent="0.35">
      <c r="A1111" s="111" t="s">
        <v>30932</v>
      </c>
      <c r="B1111" s="37" t="s">
        <v>26346</v>
      </c>
      <c r="C1111" s="40" t="s">
        <v>29098</v>
      </c>
      <c r="D1111" s="38" t="s">
        <v>933</v>
      </c>
      <c r="E1111" s="42" t="s">
        <v>893</v>
      </c>
      <c r="F1111" s="35" t="s">
        <v>42</v>
      </c>
      <c r="G1111" s="77" t="s">
        <v>895</v>
      </c>
      <c r="H1111" s="78" t="s">
        <v>29043</v>
      </c>
      <c r="I1111" s="78" t="s">
        <v>27960</v>
      </c>
      <c r="J1111" s="78" t="s">
        <v>28610</v>
      </c>
      <c r="K1111" s="42" t="s">
        <v>27929</v>
      </c>
      <c r="L1111" s="79" t="s">
        <v>233</v>
      </c>
      <c r="M1111" s="80" t="s">
        <v>29053</v>
      </c>
      <c r="N1111" s="81" t="s">
        <v>233</v>
      </c>
      <c r="O1111" s="81" t="s">
        <v>233</v>
      </c>
      <c r="P1111" s="80" t="s">
        <v>28600</v>
      </c>
      <c r="Q1111" s="36" t="s">
        <v>25808</v>
      </c>
      <c r="R1111" s="36" t="s">
        <v>233</v>
      </c>
      <c r="S1111" s="36" t="s">
        <v>233</v>
      </c>
      <c r="T1111" s="36" t="s">
        <v>24983</v>
      </c>
      <c r="U1111" s="36" t="s">
        <v>28650</v>
      </c>
      <c r="V1111" s="121" t="str">
        <f t="shared" si="17"/>
        <v>Unacem</v>
      </c>
    </row>
    <row r="1112" spans="1:22" x14ac:dyDescent="0.35">
      <c r="A1112" s="111" t="s">
        <v>30933</v>
      </c>
      <c r="B1112" s="37" t="s">
        <v>26348</v>
      </c>
      <c r="C1112" s="40" t="s">
        <v>29099</v>
      </c>
      <c r="D1112" s="38" t="s">
        <v>933</v>
      </c>
      <c r="E1112" s="42" t="s">
        <v>893</v>
      </c>
      <c r="F1112" s="35" t="s">
        <v>42</v>
      </c>
      <c r="G1112" s="77" t="s">
        <v>895</v>
      </c>
      <c r="H1112" s="78" t="s">
        <v>29043</v>
      </c>
      <c r="I1112" s="78" t="s">
        <v>27960</v>
      </c>
      <c r="J1112" s="78" t="s">
        <v>28610</v>
      </c>
      <c r="K1112" s="42" t="s">
        <v>27929</v>
      </c>
      <c r="L1112" s="79" t="s">
        <v>233</v>
      </c>
      <c r="M1112" s="80" t="s">
        <v>29053</v>
      </c>
      <c r="N1112" s="81" t="s">
        <v>233</v>
      </c>
      <c r="O1112" s="81" t="s">
        <v>233</v>
      </c>
      <c r="P1112" s="80" t="s">
        <v>28600</v>
      </c>
      <c r="Q1112" s="36" t="s">
        <v>25808</v>
      </c>
      <c r="R1112" s="36" t="s">
        <v>233</v>
      </c>
      <c r="S1112" s="36" t="s">
        <v>233</v>
      </c>
      <c r="T1112" s="36" t="s">
        <v>24983</v>
      </c>
      <c r="U1112" s="36" t="s">
        <v>28650</v>
      </c>
      <c r="V1112" s="121" t="str">
        <f t="shared" si="17"/>
        <v>Unacem</v>
      </c>
    </row>
    <row r="1113" spans="1:22" x14ac:dyDescent="0.35">
      <c r="A1113" s="111" t="s">
        <v>30431</v>
      </c>
      <c r="B1113" s="37" t="s">
        <v>26349</v>
      </c>
      <c r="C1113" s="40" t="s">
        <v>29100</v>
      </c>
      <c r="D1113" s="38" t="s">
        <v>933</v>
      </c>
      <c r="E1113" s="42" t="s">
        <v>893</v>
      </c>
      <c r="F1113" s="35" t="s">
        <v>42</v>
      </c>
      <c r="G1113" s="77" t="s">
        <v>895</v>
      </c>
      <c r="H1113" s="78" t="s">
        <v>29043</v>
      </c>
      <c r="I1113" s="78" t="s">
        <v>27960</v>
      </c>
      <c r="J1113" s="78" t="s">
        <v>28610</v>
      </c>
      <c r="K1113" s="42" t="s">
        <v>27929</v>
      </c>
      <c r="L1113" s="79" t="s">
        <v>233</v>
      </c>
      <c r="M1113" s="80" t="s">
        <v>29053</v>
      </c>
      <c r="N1113" s="81" t="s">
        <v>233</v>
      </c>
      <c r="O1113" s="81" t="s">
        <v>233</v>
      </c>
      <c r="P1113" s="80" t="s">
        <v>28600</v>
      </c>
      <c r="Q1113" s="36" t="s">
        <v>25808</v>
      </c>
      <c r="R1113" s="36" t="s">
        <v>233</v>
      </c>
      <c r="S1113" s="36" t="s">
        <v>233</v>
      </c>
      <c r="T1113" s="36" t="s">
        <v>24983</v>
      </c>
      <c r="U1113" s="36" t="s">
        <v>28650</v>
      </c>
      <c r="V1113" s="121" t="str">
        <f t="shared" si="17"/>
        <v>Unacem</v>
      </c>
    </row>
    <row r="1114" spans="1:22" x14ac:dyDescent="0.35">
      <c r="A1114" s="111" t="s">
        <v>30431</v>
      </c>
      <c r="B1114" s="37" t="s">
        <v>26350</v>
      </c>
      <c r="C1114" s="40" t="s">
        <v>29101</v>
      </c>
      <c r="D1114" s="38" t="s">
        <v>25330</v>
      </c>
      <c r="E1114" s="42" t="s">
        <v>893</v>
      </c>
      <c r="F1114" s="35" t="s">
        <v>42</v>
      </c>
      <c r="G1114" s="77" t="s">
        <v>895</v>
      </c>
      <c r="H1114" s="78" t="s">
        <v>29043</v>
      </c>
      <c r="I1114" s="78" t="s">
        <v>27960</v>
      </c>
      <c r="J1114" s="78" t="s">
        <v>28610</v>
      </c>
      <c r="K1114" s="42" t="s">
        <v>27929</v>
      </c>
      <c r="L1114" s="79" t="s">
        <v>233</v>
      </c>
      <c r="M1114" s="80" t="s">
        <v>29053</v>
      </c>
      <c r="N1114" s="81" t="s">
        <v>233</v>
      </c>
      <c r="O1114" s="81" t="s">
        <v>233</v>
      </c>
      <c r="P1114" s="80" t="s">
        <v>28600</v>
      </c>
      <c r="Q1114" s="36" t="s">
        <v>25808</v>
      </c>
      <c r="R1114" s="36" t="s">
        <v>233</v>
      </c>
      <c r="S1114" s="36" t="s">
        <v>233</v>
      </c>
      <c r="T1114" s="36" t="s">
        <v>24983</v>
      </c>
      <c r="U1114" s="36" t="s">
        <v>28650</v>
      </c>
      <c r="V1114" s="121" t="str">
        <f t="shared" si="17"/>
        <v xml:space="preserve">Luz del Sur </v>
      </c>
    </row>
    <row r="1115" spans="1:22" x14ac:dyDescent="0.35">
      <c r="A1115" s="111" t="s">
        <v>30431</v>
      </c>
      <c r="B1115" s="37" t="s">
        <v>26351</v>
      </c>
      <c r="C1115" s="40" t="s">
        <v>29102</v>
      </c>
      <c r="D1115" s="38" t="s">
        <v>25330</v>
      </c>
      <c r="E1115" s="42" t="s">
        <v>893</v>
      </c>
      <c r="F1115" s="35" t="s">
        <v>42</v>
      </c>
      <c r="G1115" s="77" t="s">
        <v>895</v>
      </c>
      <c r="H1115" s="78" t="s">
        <v>29043</v>
      </c>
      <c r="I1115" s="78" t="s">
        <v>27960</v>
      </c>
      <c r="J1115" s="78" t="s">
        <v>28610</v>
      </c>
      <c r="K1115" s="42" t="s">
        <v>27929</v>
      </c>
      <c r="L1115" s="79" t="s">
        <v>233</v>
      </c>
      <c r="M1115" s="80" t="s">
        <v>29053</v>
      </c>
      <c r="N1115" s="81" t="s">
        <v>233</v>
      </c>
      <c r="O1115" s="81" t="s">
        <v>233</v>
      </c>
      <c r="P1115" s="80" t="s">
        <v>28600</v>
      </c>
      <c r="Q1115" s="36" t="s">
        <v>25808</v>
      </c>
      <c r="R1115" s="36" t="s">
        <v>233</v>
      </c>
      <c r="S1115" s="36" t="s">
        <v>233</v>
      </c>
      <c r="T1115" s="36" t="s">
        <v>24983</v>
      </c>
      <c r="U1115" s="36" t="s">
        <v>28650</v>
      </c>
      <c r="V1115" s="121" t="str">
        <f t="shared" si="17"/>
        <v xml:space="preserve">Luz del Sur </v>
      </c>
    </row>
    <row r="1116" spans="1:22" x14ac:dyDescent="0.35">
      <c r="A1116" s="111" t="s">
        <v>30431</v>
      </c>
      <c r="B1116" s="37" t="s">
        <v>26352</v>
      </c>
      <c r="C1116" s="40" t="s">
        <v>29103</v>
      </c>
      <c r="D1116" s="38" t="s">
        <v>25330</v>
      </c>
      <c r="E1116" s="42" t="s">
        <v>893</v>
      </c>
      <c r="F1116" s="35" t="s">
        <v>42</v>
      </c>
      <c r="G1116" s="77" t="s">
        <v>895</v>
      </c>
      <c r="H1116" s="78" t="s">
        <v>29043</v>
      </c>
      <c r="I1116" s="78" t="s">
        <v>27960</v>
      </c>
      <c r="J1116" s="78" t="s">
        <v>28610</v>
      </c>
      <c r="K1116" s="42" t="s">
        <v>27929</v>
      </c>
      <c r="L1116" s="79" t="s">
        <v>233</v>
      </c>
      <c r="M1116" s="80" t="s">
        <v>29053</v>
      </c>
      <c r="N1116" s="81" t="s">
        <v>233</v>
      </c>
      <c r="O1116" s="81" t="s">
        <v>233</v>
      </c>
      <c r="P1116" s="80" t="s">
        <v>28600</v>
      </c>
      <c r="Q1116" s="36" t="s">
        <v>25808</v>
      </c>
      <c r="R1116" s="36" t="s">
        <v>233</v>
      </c>
      <c r="S1116" s="36" t="s">
        <v>233</v>
      </c>
      <c r="T1116" s="36" t="s">
        <v>24983</v>
      </c>
      <c r="U1116" s="36" t="s">
        <v>28650</v>
      </c>
      <c r="V1116" s="121" t="str">
        <f t="shared" si="17"/>
        <v xml:space="preserve">Luz del Sur </v>
      </c>
    </row>
    <row r="1117" spans="1:22" x14ac:dyDescent="0.35">
      <c r="A1117" s="111" t="s">
        <v>30431</v>
      </c>
      <c r="B1117" s="37" t="s">
        <v>26353</v>
      </c>
      <c r="C1117" s="40" t="s">
        <v>29104</v>
      </c>
      <c r="D1117" s="38" t="s">
        <v>25330</v>
      </c>
      <c r="E1117" s="42" t="s">
        <v>893</v>
      </c>
      <c r="F1117" s="35" t="s">
        <v>42</v>
      </c>
      <c r="G1117" s="77" t="s">
        <v>895</v>
      </c>
      <c r="H1117" s="78" t="s">
        <v>29043</v>
      </c>
      <c r="I1117" s="78" t="s">
        <v>27960</v>
      </c>
      <c r="J1117" s="78" t="s">
        <v>28610</v>
      </c>
      <c r="K1117" s="42" t="s">
        <v>27929</v>
      </c>
      <c r="L1117" s="79" t="s">
        <v>233</v>
      </c>
      <c r="M1117" s="80" t="s">
        <v>29053</v>
      </c>
      <c r="N1117" s="81" t="s">
        <v>233</v>
      </c>
      <c r="O1117" s="81" t="s">
        <v>233</v>
      </c>
      <c r="P1117" s="80" t="s">
        <v>28600</v>
      </c>
      <c r="Q1117" s="36" t="s">
        <v>25808</v>
      </c>
      <c r="R1117" s="36" t="s">
        <v>233</v>
      </c>
      <c r="S1117" s="36" t="s">
        <v>233</v>
      </c>
      <c r="T1117" s="36" t="s">
        <v>24983</v>
      </c>
      <c r="U1117" s="36" t="s">
        <v>28650</v>
      </c>
      <c r="V1117" s="121" t="str">
        <f t="shared" si="17"/>
        <v xml:space="preserve">Luz del Sur </v>
      </c>
    </row>
    <row r="1118" spans="1:22" x14ac:dyDescent="0.35">
      <c r="A1118" s="111" t="s">
        <v>30431</v>
      </c>
      <c r="B1118" s="37" t="s">
        <v>26354</v>
      </c>
      <c r="C1118" s="40" t="s">
        <v>29105</v>
      </c>
      <c r="D1118" s="38" t="s">
        <v>25330</v>
      </c>
      <c r="E1118" s="42" t="s">
        <v>893</v>
      </c>
      <c r="F1118" s="35" t="s">
        <v>42</v>
      </c>
      <c r="G1118" s="77" t="s">
        <v>895</v>
      </c>
      <c r="H1118" s="78" t="s">
        <v>29043</v>
      </c>
      <c r="I1118" s="78" t="s">
        <v>27960</v>
      </c>
      <c r="J1118" s="78" t="s">
        <v>28610</v>
      </c>
      <c r="K1118" s="42" t="s">
        <v>27929</v>
      </c>
      <c r="L1118" s="79" t="s">
        <v>233</v>
      </c>
      <c r="M1118" s="80" t="s">
        <v>29053</v>
      </c>
      <c r="N1118" s="81" t="s">
        <v>233</v>
      </c>
      <c r="O1118" s="81" t="s">
        <v>233</v>
      </c>
      <c r="P1118" s="80" t="s">
        <v>28600</v>
      </c>
      <c r="Q1118" s="36" t="s">
        <v>25808</v>
      </c>
      <c r="R1118" s="36" t="s">
        <v>233</v>
      </c>
      <c r="S1118" s="36" t="s">
        <v>233</v>
      </c>
      <c r="T1118" s="36" t="s">
        <v>24983</v>
      </c>
      <c r="U1118" s="36" t="s">
        <v>28650</v>
      </c>
      <c r="V1118" s="121" t="str">
        <f t="shared" si="17"/>
        <v xml:space="preserve">Luz del Sur </v>
      </c>
    </row>
    <row r="1119" spans="1:22" x14ac:dyDescent="0.35">
      <c r="A1119" s="111" t="s">
        <v>30431</v>
      </c>
      <c r="B1119" s="37" t="s">
        <v>26355</v>
      </c>
      <c r="C1119" s="40" t="s">
        <v>29106</v>
      </c>
      <c r="D1119" s="38" t="s">
        <v>25330</v>
      </c>
      <c r="E1119" s="42" t="s">
        <v>893</v>
      </c>
      <c r="F1119" s="35" t="s">
        <v>42</v>
      </c>
      <c r="G1119" s="77" t="s">
        <v>895</v>
      </c>
      <c r="H1119" s="78" t="s">
        <v>29043</v>
      </c>
      <c r="I1119" s="78" t="s">
        <v>27960</v>
      </c>
      <c r="J1119" s="78" t="s">
        <v>28610</v>
      </c>
      <c r="K1119" s="42" t="s">
        <v>27929</v>
      </c>
      <c r="L1119" s="79" t="s">
        <v>233</v>
      </c>
      <c r="M1119" s="80" t="s">
        <v>29053</v>
      </c>
      <c r="N1119" s="81" t="s">
        <v>233</v>
      </c>
      <c r="O1119" s="81" t="s">
        <v>233</v>
      </c>
      <c r="P1119" s="80" t="s">
        <v>28600</v>
      </c>
      <c r="Q1119" s="36" t="s">
        <v>25808</v>
      </c>
      <c r="R1119" s="36" t="s">
        <v>233</v>
      </c>
      <c r="S1119" s="36" t="s">
        <v>233</v>
      </c>
      <c r="T1119" s="36" t="s">
        <v>24983</v>
      </c>
      <c r="U1119" s="36" t="s">
        <v>28650</v>
      </c>
      <c r="V1119" s="121" t="str">
        <f t="shared" si="17"/>
        <v xml:space="preserve">Luz del Sur </v>
      </c>
    </row>
    <row r="1120" spans="1:22" x14ac:dyDescent="0.35">
      <c r="A1120" s="111" t="s">
        <v>30431</v>
      </c>
      <c r="B1120" s="37" t="s">
        <v>26356</v>
      </c>
      <c r="C1120" s="40" t="s">
        <v>29107</v>
      </c>
      <c r="D1120" s="38" t="s">
        <v>25330</v>
      </c>
      <c r="E1120" s="42" t="s">
        <v>893</v>
      </c>
      <c r="F1120" s="35" t="s">
        <v>42</v>
      </c>
      <c r="G1120" s="77" t="s">
        <v>895</v>
      </c>
      <c r="H1120" s="78" t="s">
        <v>29043</v>
      </c>
      <c r="I1120" s="78" t="s">
        <v>27960</v>
      </c>
      <c r="J1120" s="78" t="s">
        <v>28610</v>
      </c>
      <c r="K1120" s="42" t="s">
        <v>27929</v>
      </c>
      <c r="L1120" s="79" t="s">
        <v>233</v>
      </c>
      <c r="M1120" s="80" t="s">
        <v>29053</v>
      </c>
      <c r="N1120" s="81" t="s">
        <v>233</v>
      </c>
      <c r="O1120" s="81" t="s">
        <v>233</v>
      </c>
      <c r="P1120" s="80" t="s">
        <v>28600</v>
      </c>
      <c r="Q1120" s="36" t="s">
        <v>25808</v>
      </c>
      <c r="R1120" s="36" t="s">
        <v>233</v>
      </c>
      <c r="S1120" s="36" t="s">
        <v>233</v>
      </c>
      <c r="T1120" s="36" t="s">
        <v>24983</v>
      </c>
      <c r="U1120" s="36" t="s">
        <v>28650</v>
      </c>
      <c r="V1120" s="121" t="str">
        <f t="shared" si="17"/>
        <v xml:space="preserve">Luz del Sur </v>
      </c>
    </row>
    <row r="1121" spans="1:22" x14ac:dyDescent="0.35">
      <c r="A1121" s="111" t="s">
        <v>30431</v>
      </c>
      <c r="B1121" s="37" t="s">
        <v>26357</v>
      </c>
      <c r="C1121" s="40" t="s">
        <v>29108</v>
      </c>
      <c r="D1121" s="38" t="s">
        <v>25330</v>
      </c>
      <c r="E1121" s="42" t="s">
        <v>893</v>
      </c>
      <c r="F1121" s="35" t="s">
        <v>42</v>
      </c>
      <c r="G1121" s="77" t="s">
        <v>895</v>
      </c>
      <c r="H1121" s="78" t="s">
        <v>29043</v>
      </c>
      <c r="I1121" s="78" t="s">
        <v>27960</v>
      </c>
      <c r="J1121" s="78" t="s">
        <v>28610</v>
      </c>
      <c r="K1121" s="42" t="s">
        <v>27929</v>
      </c>
      <c r="L1121" s="79" t="s">
        <v>233</v>
      </c>
      <c r="M1121" s="80" t="s">
        <v>29053</v>
      </c>
      <c r="N1121" s="81" t="s">
        <v>233</v>
      </c>
      <c r="O1121" s="81" t="s">
        <v>233</v>
      </c>
      <c r="P1121" s="80" t="s">
        <v>28600</v>
      </c>
      <c r="Q1121" s="36" t="s">
        <v>25808</v>
      </c>
      <c r="R1121" s="36" t="s">
        <v>233</v>
      </c>
      <c r="S1121" s="36" t="s">
        <v>233</v>
      </c>
      <c r="T1121" s="36" t="s">
        <v>24983</v>
      </c>
      <c r="U1121" s="36" t="s">
        <v>28650</v>
      </c>
      <c r="V1121" s="121" t="str">
        <f t="shared" si="17"/>
        <v xml:space="preserve">Luz del Sur </v>
      </c>
    </row>
    <row r="1122" spans="1:22" x14ac:dyDescent="0.35">
      <c r="A1122" s="111" t="s">
        <v>30431</v>
      </c>
      <c r="B1122" s="37" t="s">
        <v>26358</v>
      </c>
      <c r="C1122" s="40" t="s">
        <v>29109</v>
      </c>
      <c r="D1122" s="38" t="s">
        <v>25330</v>
      </c>
      <c r="E1122" s="42" t="s">
        <v>893</v>
      </c>
      <c r="F1122" s="35" t="s">
        <v>42</v>
      </c>
      <c r="G1122" s="77" t="s">
        <v>895</v>
      </c>
      <c r="H1122" s="78" t="s">
        <v>29043</v>
      </c>
      <c r="I1122" s="78" t="s">
        <v>27960</v>
      </c>
      <c r="J1122" s="78" t="s">
        <v>28610</v>
      </c>
      <c r="K1122" s="42" t="s">
        <v>27929</v>
      </c>
      <c r="L1122" s="79" t="s">
        <v>233</v>
      </c>
      <c r="M1122" s="80" t="s">
        <v>29053</v>
      </c>
      <c r="N1122" s="81" t="s">
        <v>233</v>
      </c>
      <c r="O1122" s="81" t="s">
        <v>233</v>
      </c>
      <c r="P1122" s="80" t="s">
        <v>28600</v>
      </c>
      <c r="Q1122" s="36" t="s">
        <v>25808</v>
      </c>
      <c r="R1122" s="36" t="s">
        <v>233</v>
      </c>
      <c r="S1122" s="36" t="s">
        <v>233</v>
      </c>
      <c r="T1122" s="36" t="s">
        <v>24983</v>
      </c>
      <c r="U1122" s="36" t="s">
        <v>28650</v>
      </c>
      <c r="V1122" s="121" t="str">
        <f t="shared" si="17"/>
        <v xml:space="preserve">Luz del Sur </v>
      </c>
    </row>
    <row r="1123" spans="1:22" x14ac:dyDescent="0.35">
      <c r="A1123" s="111" t="s">
        <v>30934</v>
      </c>
      <c r="B1123" s="37" t="s">
        <v>26359</v>
      </c>
      <c r="C1123" s="40" t="s">
        <v>29110</v>
      </c>
      <c r="D1123" s="38" t="s">
        <v>25330</v>
      </c>
      <c r="E1123" s="42" t="s">
        <v>893</v>
      </c>
      <c r="F1123" s="35" t="s">
        <v>42</v>
      </c>
      <c r="G1123" s="77" t="s">
        <v>895</v>
      </c>
      <c r="H1123" s="78" t="s">
        <v>29043</v>
      </c>
      <c r="I1123" s="78" t="s">
        <v>27960</v>
      </c>
      <c r="J1123" s="78" t="s">
        <v>28610</v>
      </c>
      <c r="K1123" s="42" t="s">
        <v>27929</v>
      </c>
      <c r="L1123" s="79" t="s">
        <v>233</v>
      </c>
      <c r="M1123" s="80" t="s">
        <v>29053</v>
      </c>
      <c r="N1123" s="81" t="s">
        <v>233</v>
      </c>
      <c r="O1123" s="81" t="s">
        <v>233</v>
      </c>
      <c r="P1123" s="80" t="s">
        <v>28600</v>
      </c>
      <c r="Q1123" s="36" t="s">
        <v>25808</v>
      </c>
      <c r="R1123" s="36" t="s">
        <v>233</v>
      </c>
      <c r="S1123" s="36" t="s">
        <v>233</v>
      </c>
      <c r="T1123" s="36" t="s">
        <v>24983</v>
      </c>
      <c r="U1123" s="36" t="s">
        <v>28650</v>
      </c>
      <c r="V1123" s="121" t="str">
        <f t="shared" si="17"/>
        <v xml:space="preserve">Luz del Sur </v>
      </c>
    </row>
    <row r="1124" spans="1:22" x14ac:dyDescent="0.35">
      <c r="A1124" s="111" t="s">
        <v>30935</v>
      </c>
      <c r="B1124" s="37" t="s">
        <v>26360</v>
      </c>
      <c r="C1124" s="40" t="s">
        <v>29111</v>
      </c>
      <c r="D1124" s="38" t="s">
        <v>25330</v>
      </c>
      <c r="E1124" s="42" t="s">
        <v>893</v>
      </c>
      <c r="F1124" s="35" t="s">
        <v>42</v>
      </c>
      <c r="G1124" s="77" t="s">
        <v>895</v>
      </c>
      <c r="H1124" s="78" t="s">
        <v>29043</v>
      </c>
      <c r="I1124" s="78" t="s">
        <v>27960</v>
      </c>
      <c r="J1124" s="78" t="s">
        <v>28610</v>
      </c>
      <c r="K1124" s="42" t="s">
        <v>27929</v>
      </c>
      <c r="L1124" s="79" t="s">
        <v>233</v>
      </c>
      <c r="M1124" s="80" t="s">
        <v>29053</v>
      </c>
      <c r="N1124" s="81" t="s">
        <v>233</v>
      </c>
      <c r="O1124" s="81" t="s">
        <v>233</v>
      </c>
      <c r="P1124" s="80" t="s">
        <v>28600</v>
      </c>
      <c r="Q1124" s="36" t="s">
        <v>25808</v>
      </c>
      <c r="R1124" s="36" t="s">
        <v>233</v>
      </c>
      <c r="S1124" s="36" t="s">
        <v>233</v>
      </c>
      <c r="T1124" s="36" t="s">
        <v>24983</v>
      </c>
      <c r="U1124" s="36" t="s">
        <v>28650</v>
      </c>
      <c r="V1124" s="121" t="str">
        <f t="shared" si="17"/>
        <v xml:space="preserve">Luz del Sur </v>
      </c>
    </row>
    <row r="1125" spans="1:22" x14ac:dyDescent="0.35">
      <c r="A1125" s="111" t="s">
        <v>30936</v>
      </c>
      <c r="B1125" s="37" t="s">
        <v>26361</v>
      </c>
      <c r="C1125" s="40" t="s">
        <v>29112</v>
      </c>
      <c r="D1125" s="38" t="s">
        <v>25330</v>
      </c>
      <c r="E1125" s="42" t="s">
        <v>893</v>
      </c>
      <c r="F1125" s="35" t="s">
        <v>42</v>
      </c>
      <c r="G1125" s="77" t="s">
        <v>895</v>
      </c>
      <c r="H1125" s="78" t="s">
        <v>29043</v>
      </c>
      <c r="I1125" s="78" t="s">
        <v>27960</v>
      </c>
      <c r="J1125" s="78" t="s">
        <v>28610</v>
      </c>
      <c r="K1125" s="42" t="s">
        <v>27929</v>
      </c>
      <c r="L1125" s="79" t="s">
        <v>233</v>
      </c>
      <c r="M1125" s="80" t="s">
        <v>29053</v>
      </c>
      <c r="N1125" s="81" t="s">
        <v>233</v>
      </c>
      <c r="O1125" s="81" t="s">
        <v>233</v>
      </c>
      <c r="P1125" s="80" t="s">
        <v>28600</v>
      </c>
      <c r="Q1125" s="36" t="s">
        <v>25808</v>
      </c>
      <c r="R1125" s="36" t="s">
        <v>233</v>
      </c>
      <c r="S1125" s="36" t="s">
        <v>233</v>
      </c>
      <c r="T1125" s="36" t="s">
        <v>24983</v>
      </c>
      <c r="U1125" s="36" t="s">
        <v>28650</v>
      </c>
      <c r="V1125" s="121" t="str">
        <f t="shared" si="17"/>
        <v xml:space="preserve">Luz del Sur </v>
      </c>
    </row>
    <row r="1126" spans="1:22" x14ac:dyDescent="0.35">
      <c r="A1126" s="111" t="s">
        <v>30937</v>
      </c>
      <c r="B1126" s="37" t="s">
        <v>26362</v>
      </c>
      <c r="C1126" s="40" t="s">
        <v>29113</v>
      </c>
      <c r="D1126" s="38" t="s">
        <v>25330</v>
      </c>
      <c r="E1126" s="42" t="s">
        <v>893</v>
      </c>
      <c r="F1126" s="35" t="s">
        <v>42</v>
      </c>
      <c r="G1126" s="77" t="s">
        <v>895</v>
      </c>
      <c r="H1126" s="78" t="s">
        <v>29043</v>
      </c>
      <c r="I1126" s="78" t="s">
        <v>27960</v>
      </c>
      <c r="J1126" s="78" t="s">
        <v>28610</v>
      </c>
      <c r="K1126" s="42" t="s">
        <v>27929</v>
      </c>
      <c r="L1126" s="79" t="s">
        <v>233</v>
      </c>
      <c r="M1126" s="80" t="s">
        <v>29053</v>
      </c>
      <c r="N1126" s="81" t="s">
        <v>233</v>
      </c>
      <c r="O1126" s="81" t="s">
        <v>233</v>
      </c>
      <c r="P1126" s="80" t="s">
        <v>28600</v>
      </c>
      <c r="Q1126" s="36" t="s">
        <v>25808</v>
      </c>
      <c r="R1126" s="36" t="s">
        <v>233</v>
      </c>
      <c r="S1126" s="36" t="s">
        <v>233</v>
      </c>
      <c r="T1126" s="36" t="s">
        <v>24983</v>
      </c>
      <c r="U1126" s="36" t="s">
        <v>28650</v>
      </c>
      <c r="V1126" s="121" t="str">
        <f t="shared" si="17"/>
        <v xml:space="preserve">Luz del Sur </v>
      </c>
    </row>
    <row r="1127" spans="1:22" x14ac:dyDescent="0.35">
      <c r="A1127" s="111" t="s">
        <v>30431</v>
      </c>
      <c r="B1127" s="37" t="s">
        <v>26363</v>
      </c>
      <c r="C1127" s="40" t="s">
        <v>29114</v>
      </c>
      <c r="D1127" s="38" t="s">
        <v>25330</v>
      </c>
      <c r="E1127" s="42" t="s">
        <v>893</v>
      </c>
      <c r="F1127" s="35" t="s">
        <v>42</v>
      </c>
      <c r="G1127" s="77" t="s">
        <v>895</v>
      </c>
      <c r="H1127" s="78" t="s">
        <v>29043</v>
      </c>
      <c r="I1127" s="78" t="s">
        <v>27960</v>
      </c>
      <c r="J1127" s="78" t="s">
        <v>28610</v>
      </c>
      <c r="K1127" s="42" t="s">
        <v>27929</v>
      </c>
      <c r="L1127" s="79" t="s">
        <v>233</v>
      </c>
      <c r="M1127" s="80" t="s">
        <v>29053</v>
      </c>
      <c r="N1127" s="81" t="s">
        <v>233</v>
      </c>
      <c r="O1127" s="81" t="s">
        <v>233</v>
      </c>
      <c r="P1127" s="80" t="s">
        <v>28600</v>
      </c>
      <c r="Q1127" s="36" t="s">
        <v>25808</v>
      </c>
      <c r="R1127" s="36" t="s">
        <v>233</v>
      </c>
      <c r="S1127" s="36" t="s">
        <v>233</v>
      </c>
      <c r="T1127" s="36" t="s">
        <v>24983</v>
      </c>
      <c r="U1127" s="36" t="s">
        <v>28650</v>
      </c>
      <c r="V1127" s="121" t="str">
        <f t="shared" si="17"/>
        <v xml:space="preserve">Luz del Sur </v>
      </c>
    </row>
    <row r="1128" spans="1:22" x14ac:dyDescent="0.35">
      <c r="A1128" s="111" t="s">
        <v>30938</v>
      </c>
      <c r="B1128" s="37" t="s">
        <v>26364</v>
      </c>
      <c r="C1128" s="40" t="s">
        <v>29115</v>
      </c>
      <c r="D1128" s="38" t="s">
        <v>25330</v>
      </c>
      <c r="E1128" s="42" t="s">
        <v>893</v>
      </c>
      <c r="F1128" s="35" t="s">
        <v>42</v>
      </c>
      <c r="G1128" s="77" t="s">
        <v>895</v>
      </c>
      <c r="H1128" s="78" t="s">
        <v>29043</v>
      </c>
      <c r="I1128" s="78" t="s">
        <v>27960</v>
      </c>
      <c r="J1128" s="78" t="s">
        <v>28610</v>
      </c>
      <c r="K1128" s="42" t="s">
        <v>27929</v>
      </c>
      <c r="L1128" s="79" t="s">
        <v>233</v>
      </c>
      <c r="M1128" s="80" t="s">
        <v>29053</v>
      </c>
      <c r="N1128" s="81" t="s">
        <v>233</v>
      </c>
      <c r="O1128" s="81" t="s">
        <v>233</v>
      </c>
      <c r="P1128" s="80" t="s">
        <v>28600</v>
      </c>
      <c r="Q1128" s="36" t="s">
        <v>25808</v>
      </c>
      <c r="R1128" s="36" t="s">
        <v>233</v>
      </c>
      <c r="S1128" s="36" t="s">
        <v>233</v>
      </c>
      <c r="T1128" s="36" t="s">
        <v>24983</v>
      </c>
      <c r="U1128" s="36" t="s">
        <v>28650</v>
      </c>
      <c r="V1128" s="121" t="str">
        <f t="shared" si="17"/>
        <v xml:space="preserve">Luz del Sur </v>
      </c>
    </row>
    <row r="1129" spans="1:22" x14ac:dyDescent="0.35">
      <c r="A1129" s="111" t="s">
        <v>30939</v>
      </c>
      <c r="B1129" s="37" t="s">
        <v>26365</v>
      </c>
      <c r="C1129" s="40" t="s">
        <v>29116</v>
      </c>
      <c r="D1129" s="38" t="s">
        <v>25330</v>
      </c>
      <c r="E1129" s="42" t="s">
        <v>893</v>
      </c>
      <c r="F1129" s="35" t="s">
        <v>42</v>
      </c>
      <c r="G1129" s="77" t="s">
        <v>895</v>
      </c>
      <c r="H1129" s="78" t="s">
        <v>29043</v>
      </c>
      <c r="I1129" s="78" t="s">
        <v>27960</v>
      </c>
      <c r="J1129" s="78" t="s">
        <v>28610</v>
      </c>
      <c r="K1129" s="42" t="s">
        <v>27929</v>
      </c>
      <c r="L1129" s="79" t="s">
        <v>233</v>
      </c>
      <c r="M1129" s="80" t="s">
        <v>29053</v>
      </c>
      <c r="N1129" s="81" t="s">
        <v>233</v>
      </c>
      <c r="O1129" s="81" t="s">
        <v>233</v>
      </c>
      <c r="P1129" s="80" t="s">
        <v>28600</v>
      </c>
      <c r="Q1129" s="36" t="s">
        <v>25808</v>
      </c>
      <c r="R1129" s="36" t="s">
        <v>233</v>
      </c>
      <c r="S1129" s="36" t="s">
        <v>233</v>
      </c>
      <c r="T1129" s="36" t="s">
        <v>24983</v>
      </c>
      <c r="U1129" s="36" t="s">
        <v>28650</v>
      </c>
      <c r="V1129" s="121" t="str">
        <f t="shared" si="17"/>
        <v xml:space="preserve">Luz del Sur </v>
      </c>
    </row>
    <row r="1130" spans="1:22" x14ac:dyDescent="0.35">
      <c r="A1130" s="111" t="s">
        <v>30940</v>
      </c>
      <c r="B1130" s="37" t="s">
        <v>26366</v>
      </c>
      <c r="C1130" s="40" t="s">
        <v>29117</v>
      </c>
      <c r="D1130" s="38" t="s">
        <v>25330</v>
      </c>
      <c r="E1130" s="42" t="s">
        <v>893</v>
      </c>
      <c r="F1130" s="35" t="s">
        <v>42</v>
      </c>
      <c r="G1130" s="77" t="s">
        <v>895</v>
      </c>
      <c r="H1130" s="78" t="s">
        <v>29043</v>
      </c>
      <c r="I1130" s="78" t="s">
        <v>27960</v>
      </c>
      <c r="J1130" s="78" t="s">
        <v>28610</v>
      </c>
      <c r="K1130" s="42" t="s">
        <v>27929</v>
      </c>
      <c r="L1130" s="79" t="s">
        <v>233</v>
      </c>
      <c r="M1130" s="80" t="s">
        <v>29053</v>
      </c>
      <c r="N1130" s="81" t="s">
        <v>233</v>
      </c>
      <c r="O1130" s="81" t="s">
        <v>233</v>
      </c>
      <c r="P1130" s="80" t="s">
        <v>28600</v>
      </c>
      <c r="Q1130" s="36" t="s">
        <v>25808</v>
      </c>
      <c r="R1130" s="36" t="s">
        <v>233</v>
      </c>
      <c r="S1130" s="36" t="s">
        <v>233</v>
      </c>
      <c r="T1130" s="36" t="s">
        <v>24983</v>
      </c>
      <c r="U1130" s="36" t="s">
        <v>28650</v>
      </c>
      <c r="V1130" s="121" t="str">
        <f t="shared" si="17"/>
        <v xml:space="preserve">Luz del Sur </v>
      </c>
    </row>
    <row r="1131" spans="1:22" x14ac:dyDescent="0.35">
      <c r="A1131" s="111" t="s">
        <v>30941</v>
      </c>
      <c r="B1131" s="37" t="s">
        <v>26367</v>
      </c>
      <c r="C1131" s="40" t="s">
        <v>29118</v>
      </c>
      <c r="D1131" s="38" t="s">
        <v>25330</v>
      </c>
      <c r="E1131" s="42" t="s">
        <v>893</v>
      </c>
      <c r="F1131" s="35" t="s">
        <v>42</v>
      </c>
      <c r="G1131" s="77" t="s">
        <v>895</v>
      </c>
      <c r="H1131" s="78" t="s">
        <v>29043</v>
      </c>
      <c r="I1131" s="78" t="s">
        <v>27960</v>
      </c>
      <c r="J1131" s="78" t="s">
        <v>28610</v>
      </c>
      <c r="K1131" s="42" t="s">
        <v>27929</v>
      </c>
      <c r="L1131" s="79" t="s">
        <v>233</v>
      </c>
      <c r="M1131" s="80" t="s">
        <v>29053</v>
      </c>
      <c r="N1131" s="81" t="s">
        <v>233</v>
      </c>
      <c r="O1131" s="81" t="s">
        <v>233</v>
      </c>
      <c r="P1131" s="80" t="s">
        <v>28600</v>
      </c>
      <c r="Q1131" s="36" t="s">
        <v>25808</v>
      </c>
      <c r="R1131" s="36" t="s">
        <v>233</v>
      </c>
      <c r="S1131" s="36" t="s">
        <v>233</v>
      </c>
      <c r="T1131" s="36" t="s">
        <v>24983</v>
      </c>
      <c r="U1131" s="36" t="s">
        <v>28650</v>
      </c>
      <c r="V1131" s="121" t="str">
        <f t="shared" si="17"/>
        <v xml:space="preserve">Luz del Sur </v>
      </c>
    </row>
    <row r="1132" spans="1:22" x14ac:dyDescent="0.35">
      <c r="A1132" s="111" t="s">
        <v>30942</v>
      </c>
      <c r="B1132" s="37" t="s">
        <v>26459</v>
      </c>
      <c r="C1132" s="40" t="s">
        <v>29119</v>
      </c>
      <c r="D1132" s="38" t="s">
        <v>26038</v>
      </c>
      <c r="E1132" s="42" t="s">
        <v>893</v>
      </c>
      <c r="F1132" s="35" t="s">
        <v>42</v>
      </c>
      <c r="G1132" s="77" t="s">
        <v>895</v>
      </c>
      <c r="H1132" s="78" t="s">
        <v>29043</v>
      </c>
      <c r="I1132" s="78" t="s">
        <v>27960</v>
      </c>
      <c r="J1132" s="78" t="s">
        <v>28610</v>
      </c>
      <c r="K1132" s="42" t="s">
        <v>27929</v>
      </c>
      <c r="L1132" s="79" t="s">
        <v>233</v>
      </c>
      <c r="M1132" s="80" t="s">
        <v>29053</v>
      </c>
      <c r="N1132" s="81" t="s">
        <v>233</v>
      </c>
      <c r="O1132" s="81" t="s">
        <v>233</v>
      </c>
      <c r="P1132" s="80" t="s">
        <v>28600</v>
      </c>
      <c r="Q1132" s="36" t="s">
        <v>25808</v>
      </c>
      <c r="R1132" s="36" t="s">
        <v>233</v>
      </c>
      <c r="S1132" s="36" t="s">
        <v>233</v>
      </c>
      <c r="T1132" s="36" t="s">
        <v>24983</v>
      </c>
      <c r="U1132" s="36" t="s">
        <v>28650</v>
      </c>
      <c r="V1132" s="121" t="str">
        <f t="shared" si="17"/>
        <v>Corporación Azucarera del Perú S.A.</v>
      </c>
    </row>
    <row r="1133" spans="1:22" x14ac:dyDescent="0.35">
      <c r="A1133" s="111" t="s">
        <v>30943</v>
      </c>
      <c r="B1133" s="37" t="s">
        <v>26369</v>
      </c>
      <c r="C1133" s="40" t="s">
        <v>29120</v>
      </c>
      <c r="D1133" s="38" t="s">
        <v>25330</v>
      </c>
      <c r="E1133" s="42" t="s">
        <v>893</v>
      </c>
      <c r="F1133" s="35" t="s">
        <v>42</v>
      </c>
      <c r="G1133" s="77" t="s">
        <v>895</v>
      </c>
      <c r="H1133" s="78" t="s">
        <v>29043</v>
      </c>
      <c r="I1133" s="78" t="s">
        <v>27960</v>
      </c>
      <c r="J1133" s="78" t="s">
        <v>28610</v>
      </c>
      <c r="K1133" s="42" t="s">
        <v>27929</v>
      </c>
      <c r="L1133" s="79" t="s">
        <v>233</v>
      </c>
      <c r="M1133" s="80" t="s">
        <v>29053</v>
      </c>
      <c r="N1133" s="81" t="s">
        <v>233</v>
      </c>
      <c r="O1133" s="81" t="s">
        <v>233</v>
      </c>
      <c r="P1133" s="80" t="s">
        <v>28600</v>
      </c>
      <c r="Q1133" s="36" t="s">
        <v>25808</v>
      </c>
      <c r="R1133" s="36" t="s">
        <v>233</v>
      </c>
      <c r="S1133" s="36" t="s">
        <v>233</v>
      </c>
      <c r="T1133" s="36" t="s">
        <v>24983</v>
      </c>
      <c r="U1133" s="36" t="s">
        <v>28650</v>
      </c>
      <c r="V1133" s="121" t="str">
        <f t="shared" si="17"/>
        <v xml:space="preserve">Luz del Sur </v>
      </c>
    </row>
    <row r="1134" spans="1:22" x14ac:dyDescent="0.35">
      <c r="A1134" s="111" t="s">
        <v>30944</v>
      </c>
      <c r="B1134" s="37" t="s">
        <v>26370</v>
      </c>
      <c r="C1134" s="40" t="s">
        <v>29121</v>
      </c>
      <c r="D1134" s="38" t="s">
        <v>25330</v>
      </c>
      <c r="E1134" s="42" t="s">
        <v>893</v>
      </c>
      <c r="F1134" s="35" t="s">
        <v>42</v>
      </c>
      <c r="G1134" s="77" t="s">
        <v>895</v>
      </c>
      <c r="H1134" s="78" t="s">
        <v>29043</v>
      </c>
      <c r="I1134" s="78" t="s">
        <v>27960</v>
      </c>
      <c r="J1134" s="78" t="s">
        <v>28610</v>
      </c>
      <c r="K1134" s="42" t="s">
        <v>27929</v>
      </c>
      <c r="L1134" s="79" t="s">
        <v>233</v>
      </c>
      <c r="M1134" s="80" t="s">
        <v>29053</v>
      </c>
      <c r="N1134" s="81" t="s">
        <v>233</v>
      </c>
      <c r="O1134" s="81" t="s">
        <v>233</v>
      </c>
      <c r="P1134" s="80" t="s">
        <v>28600</v>
      </c>
      <c r="Q1134" s="36" t="s">
        <v>25808</v>
      </c>
      <c r="R1134" s="36" t="s">
        <v>233</v>
      </c>
      <c r="S1134" s="36" t="s">
        <v>233</v>
      </c>
      <c r="T1134" s="36" t="s">
        <v>24983</v>
      </c>
      <c r="U1134" s="36" t="s">
        <v>28650</v>
      </c>
      <c r="V1134" s="121" t="str">
        <f t="shared" si="17"/>
        <v xml:space="preserve">Luz del Sur </v>
      </c>
    </row>
    <row r="1135" spans="1:22" x14ac:dyDescent="0.35">
      <c r="A1135" s="111" t="s">
        <v>30945</v>
      </c>
      <c r="B1135" s="37" t="s">
        <v>26563</v>
      </c>
      <c r="C1135" s="40" t="s">
        <v>29122</v>
      </c>
      <c r="D1135" s="38" t="s">
        <v>26070</v>
      </c>
      <c r="E1135" s="42" t="s">
        <v>893</v>
      </c>
      <c r="F1135" s="35" t="s">
        <v>42</v>
      </c>
      <c r="G1135" s="77" t="s">
        <v>895</v>
      </c>
      <c r="H1135" s="78" t="s">
        <v>29043</v>
      </c>
      <c r="I1135" s="78" t="s">
        <v>27960</v>
      </c>
      <c r="J1135" s="78" t="s">
        <v>28610</v>
      </c>
      <c r="K1135" s="42" t="s">
        <v>27929</v>
      </c>
      <c r="L1135" s="79" t="s">
        <v>233</v>
      </c>
      <c r="M1135" s="80" t="s">
        <v>29053</v>
      </c>
      <c r="N1135" s="81" t="s">
        <v>233</v>
      </c>
      <c r="O1135" s="81">
        <v>1</v>
      </c>
      <c r="P1135" s="80" t="s">
        <v>28600</v>
      </c>
      <c r="Q1135" s="36" t="s">
        <v>25808</v>
      </c>
      <c r="R1135" s="36" t="s">
        <v>233</v>
      </c>
      <c r="S1135" s="36" t="s">
        <v>233</v>
      </c>
      <c r="T1135" s="36" t="s">
        <v>24983</v>
      </c>
      <c r="U1135" s="36" t="s">
        <v>28682</v>
      </c>
      <c r="V1135" s="121" t="str">
        <f t="shared" si="17"/>
        <v>CORPORACION FINANCIERA DE DESARROLLO</v>
      </c>
    </row>
    <row r="1136" spans="1:22" x14ac:dyDescent="0.35">
      <c r="A1136" s="111" t="s">
        <v>30946</v>
      </c>
      <c r="B1136" s="37" t="s">
        <v>26372</v>
      </c>
      <c r="C1136" s="40" t="s">
        <v>29123</v>
      </c>
      <c r="D1136" s="38" t="s">
        <v>25330</v>
      </c>
      <c r="E1136" s="42" t="s">
        <v>893</v>
      </c>
      <c r="F1136" s="35" t="s">
        <v>42</v>
      </c>
      <c r="G1136" s="77" t="s">
        <v>895</v>
      </c>
      <c r="H1136" s="78" t="s">
        <v>29043</v>
      </c>
      <c r="I1136" s="78" t="s">
        <v>27960</v>
      </c>
      <c r="J1136" s="78" t="s">
        <v>28610</v>
      </c>
      <c r="K1136" s="42" t="s">
        <v>27929</v>
      </c>
      <c r="L1136" s="79" t="s">
        <v>233</v>
      </c>
      <c r="M1136" s="80" t="s">
        <v>29053</v>
      </c>
      <c r="N1136" s="81" t="s">
        <v>233</v>
      </c>
      <c r="O1136" s="81" t="s">
        <v>233</v>
      </c>
      <c r="P1136" s="80" t="s">
        <v>28600</v>
      </c>
      <c r="Q1136" s="36" t="s">
        <v>25808</v>
      </c>
      <c r="R1136" s="36" t="s">
        <v>233</v>
      </c>
      <c r="S1136" s="36" t="s">
        <v>233</v>
      </c>
      <c r="T1136" s="36" t="s">
        <v>24983</v>
      </c>
      <c r="U1136" s="36" t="s">
        <v>28650</v>
      </c>
      <c r="V1136" s="121" t="str">
        <f t="shared" si="17"/>
        <v xml:space="preserve">Luz del Sur </v>
      </c>
    </row>
    <row r="1137" spans="1:22" x14ac:dyDescent="0.35">
      <c r="A1137" s="111" t="s">
        <v>30947</v>
      </c>
      <c r="B1137" s="37" t="s">
        <v>26373</v>
      </c>
      <c r="C1137" s="40" t="s">
        <v>29124</v>
      </c>
      <c r="D1137" s="38" t="s">
        <v>25330</v>
      </c>
      <c r="E1137" s="42" t="s">
        <v>893</v>
      </c>
      <c r="F1137" s="35" t="s">
        <v>42</v>
      </c>
      <c r="G1137" s="77" t="s">
        <v>895</v>
      </c>
      <c r="H1137" s="78" t="s">
        <v>29043</v>
      </c>
      <c r="I1137" s="78" t="s">
        <v>27960</v>
      </c>
      <c r="J1137" s="78" t="s">
        <v>28610</v>
      </c>
      <c r="K1137" s="42" t="s">
        <v>27929</v>
      </c>
      <c r="L1137" s="79" t="s">
        <v>233</v>
      </c>
      <c r="M1137" s="80" t="s">
        <v>29053</v>
      </c>
      <c r="N1137" s="81" t="s">
        <v>233</v>
      </c>
      <c r="O1137" s="81" t="s">
        <v>233</v>
      </c>
      <c r="P1137" s="80" t="s">
        <v>28600</v>
      </c>
      <c r="Q1137" s="36" t="s">
        <v>25808</v>
      </c>
      <c r="R1137" s="36" t="s">
        <v>233</v>
      </c>
      <c r="S1137" s="36" t="s">
        <v>233</v>
      </c>
      <c r="T1137" s="36" t="s">
        <v>24983</v>
      </c>
      <c r="U1137" s="36" t="s">
        <v>28650</v>
      </c>
      <c r="V1137" s="121" t="str">
        <f t="shared" si="17"/>
        <v xml:space="preserve">Luz del Sur </v>
      </c>
    </row>
    <row r="1138" spans="1:22" x14ac:dyDescent="0.35">
      <c r="A1138" s="111" t="s">
        <v>30431</v>
      </c>
      <c r="B1138" s="37" t="s">
        <v>26374</v>
      </c>
      <c r="C1138" s="40" t="s">
        <v>29125</v>
      </c>
      <c r="D1138" s="38" t="s">
        <v>1</v>
      </c>
      <c r="E1138" s="42" t="s">
        <v>893</v>
      </c>
      <c r="F1138" s="35" t="s">
        <v>42</v>
      </c>
      <c r="G1138" s="77" t="s">
        <v>895</v>
      </c>
      <c r="H1138" s="78" t="s">
        <v>29043</v>
      </c>
      <c r="I1138" s="78" t="s">
        <v>27960</v>
      </c>
      <c r="J1138" s="78" t="s">
        <v>28610</v>
      </c>
      <c r="K1138" s="42" t="s">
        <v>27929</v>
      </c>
      <c r="L1138" s="79" t="s">
        <v>233</v>
      </c>
      <c r="M1138" s="80" t="s">
        <v>29053</v>
      </c>
      <c r="N1138" s="81" t="s">
        <v>233</v>
      </c>
      <c r="O1138" s="81" t="s">
        <v>233</v>
      </c>
      <c r="P1138" s="80" t="s">
        <v>28600</v>
      </c>
      <c r="Q1138" s="36" t="s">
        <v>25808</v>
      </c>
      <c r="R1138" s="36" t="s">
        <v>233</v>
      </c>
      <c r="S1138" s="36" t="s">
        <v>233</v>
      </c>
      <c r="T1138" s="36" t="s">
        <v>24983</v>
      </c>
      <c r="U1138" s="36" t="s">
        <v>28650</v>
      </c>
      <c r="V1138" s="121" t="str">
        <f t="shared" si="17"/>
        <v>Alicorp</v>
      </c>
    </row>
    <row r="1139" spans="1:22" x14ac:dyDescent="0.35">
      <c r="A1139" s="111" t="s">
        <v>30431</v>
      </c>
      <c r="B1139" s="37" t="s">
        <v>26375</v>
      </c>
      <c r="C1139" s="40" t="s">
        <v>29126</v>
      </c>
      <c r="D1139" s="38" t="s">
        <v>1</v>
      </c>
      <c r="E1139" s="42" t="s">
        <v>893</v>
      </c>
      <c r="F1139" s="35" t="s">
        <v>42</v>
      </c>
      <c r="G1139" s="77" t="s">
        <v>895</v>
      </c>
      <c r="H1139" s="78" t="s">
        <v>29043</v>
      </c>
      <c r="I1139" s="78" t="s">
        <v>27960</v>
      </c>
      <c r="J1139" s="78" t="s">
        <v>28610</v>
      </c>
      <c r="K1139" s="42" t="s">
        <v>27929</v>
      </c>
      <c r="L1139" s="79" t="s">
        <v>233</v>
      </c>
      <c r="M1139" s="80" t="s">
        <v>29053</v>
      </c>
      <c r="N1139" s="81" t="s">
        <v>233</v>
      </c>
      <c r="O1139" s="81" t="s">
        <v>233</v>
      </c>
      <c r="P1139" s="80" t="s">
        <v>28600</v>
      </c>
      <c r="Q1139" s="36" t="s">
        <v>25808</v>
      </c>
      <c r="R1139" s="36" t="s">
        <v>233</v>
      </c>
      <c r="S1139" s="36" t="s">
        <v>233</v>
      </c>
      <c r="T1139" s="36" t="s">
        <v>24983</v>
      </c>
      <c r="U1139" s="36" t="s">
        <v>28650</v>
      </c>
      <c r="V1139" s="121" t="str">
        <f t="shared" si="17"/>
        <v>Alicorp</v>
      </c>
    </row>
    <row r="1140" spans="1:22" x14ac:dyDescent="0.35">
      <c r="A1140" s="111" t="s">
        <v>30431</v>
      </c>
      <c r="B1140" s="37" t="s">
        <v>26376</v>
      </c>
      <c r="C1140" s="40" t="s">
        <v>29127</v>
      </c>
      <c r="D1140" s="38" t="s">
        <v>1</v>
      </c>
      <c r="E1140" s="42" t="s">
        <v>893</v>
      </c>
      <c r="F1140" s="35" t="s">
        <v>42</v>
      </c>
      <c r="G1140" s="77" t="s">
        <v>895</v>
      </c>
      <c r="H1140" s="78" t="s">
        <v>29043</v>
      </c>
      <c r="I1140" s="78" t="s">
        <v>27960</v>
      </c>
      <c r="J1140" s="78" t="s">
        <v>28610</v>
      </c>
      <c r="K1140" s="42" t="s">
        <v>27929</v>
      </c>
      <c r="L1140" s="79" t="s">
        <v>233</v>
      </c>
      <c r="M1140" s="80" t="s">
        <v>29053</v>
      </c>
      <c r="N1140" s="81" t="s">
        <v>233</v>
      </c>
      <c r="O1140" s="81" t="s">
        <v>233</v>
      </c>
      <c r="P1140" s="80" t="s">
        <v>28600</v>
      </c>
      <c r="Q1140" s="36" t="s">
        <v>25808</v>
      </c>
      <c r="R1140" s="36" t="s">
        <v>233</v>
      </c>
      <c r="S1140" s="36" t="s">
        <v>233</v>
      </c>
      <c r="T1140" s="36" t="s">
        <v>24983</v>
      </c>
      <c r="U1140" s="36" t="s">
        <v>28650</v>
      </c>
      <c r="V1140" s="121" t="str">
        <f t="shared" si="17"/>
        <v>Alicorp</v>
      </c>
    </row>
    <row r="1141" spans="1:22" x14ac:dyDescent="0.35">
      <c r="A1141" s="111" t="s">
        <v>30948</v>
      </c>
      <c r="B1141" s="37" t="s">
        <v>26559</v>
      </c>
      <c r="C1141" s="40" t="s">
        <v>29128</v>
      </c>
      <c r="D1141" s="38" t="s">
        <v>24960</v>
      </c>
      <c r="E1141" s="42" t="s">
        <v>893</v>
      </c>
      <c r="F1141" s="35" t="s">
        <v>42</v>
      </c>
      <c r="G1141" s="77" t="s">
        <v>895</v>
      </c>
      <c r="H1141" s="78" t="s">
        <v>29043</v>
      </c>
      <c r="I1141" s="78" t="s">
        <v>27960</v>
      </c>
      <c r="J1141" s="78" t="s">
        <v>28610</v>
      </c>
      <c r="K1141" s="42" t="s">
        <v>27929</v>
      </c>
      <c r="L1141" s="79" t="s">
        <v>233</v>
      </c>
      <c r="M1141" s="80" t="s">
        <v>29053</v>
      </c>
      <c r="N1141" s="81" t="s">
        <v>233</v>
      </c>
      <c r="O1141" s="81" t="s">
        <v>233</v>
      </c>
      <c r="P1141" s="80" t="s">
        <v>28600</v>
      </c>
      <c r="Q1141" s="36" t="s">
        <v>25808</v>
      </c>
      <c r="R1141" s="36" t="s">
        <v>233</v>
      </c>
      <c r="S1141" s="36" t="s">
        <v>233</v>
      </c>
      <c r="T1141" s="36" t="s">
        <v>24983</v>
      </c>
      <c r="U1141" s="36" t="s">
        <v>28682</v>
      </c>
      <c r="V1141" s="121" t="str">
        <f t="shared" si="17"/>
        <v>COFIDE</v>
      </c>
    </row>
    <row r="1142" spans="1:22" x14ac:dyDescent="0.35">
      <c r="A1142" s="111" t="s">
        <v>30949</v>
      </c>
      <c r="B1142" s="37" t="s">
        <v>26378</v>
      </c>
      <c r="C1142" s="40" t="s">
        <v>29129</v>
      </c>
      <c r="D1142" s="38" t="s">
        <v>1</v>
      </c>
      <c r="E1142" s="42" t="s">
        <v>893</v>
      </c>
      <c r="F1142" s="35" t="s">
        <v>42</v>
      </c>
      <c r="G1142" s="77" t="s">
        <v>895</v>
      </c>
      <c r="H1142" s="78" t="s">
        <v>29043</v>
      </c>
      <c r="I1142" s="78" t="s">
        <v>27960</v>
      </c>
      <c r="J1142" s="78" t="s">
        <v>28610</v>
      </c>
      <c r="K1142" s="42" t="s">
        <v>27929</v>
      </c>
      <c r="L1142" s="79" t="s">
        <v>233</v>
      </c>
      <c r="M1142" s="80" t="s">
        <v>29053</v>
      </c>
      <c r="N1142" s="81" t="s">
        <v>233</v>
      </c>
      <c r="O1142" s="81" t="s">
        <v>233</v>
      </c>
      <c r="P1142" s="80" t="s">
        <v>28600</v>
      </c>
      <c r="Q1142" s="36" t="s">
        <v>25808</v>
      </c>
      <c r="R1142" s="36" t="s">
        <v>233</v>
      </c>
      <c r="S1142" s="36" t="s">
        <v>233</v>
      </c>
      <c r="T1142" s="36" t="s">
        <v>24983</v>
      </c>
      <c r="U1142" s="36" t="s">
        <v>28650</v>
      </c>
      <c r="V1142" s="121" t="str">
        <f t="shared" si="17"/>
        <v>Alicorp</v>
      </c>
    </row>
    <row r="1143" spans="1:22" x14ac:dyDescent="0.35">
      <c r="A1143" s="111" t="s">
        <v>30950</v>
      </c>
      <c r="B1143" s="37" t="s">
        <v>26379</v>
      </c>
      <c r="C1143" s="40" t="s">
        <v>29130</v>
      </c>
      <c r="D1143" s="38" t="s">
        <v>1</v>
      </c>
      <c r="E1143" s="42" t="s">
        <v>893</v>
      </c>
      <c r="F1143" s="35" t="s">
        <v>42</v>
      </c>
      <c r="G1143" s="77" t="s">
        <v>895</v>
      </c>
      <c r="H1143" s="78" t="s">
        <v>29043</v>
      </c>
      <c r="I1143" s="78" t="s">
        <v>27960</v>
      </c>
      <c r="J1143" s="78" t="s">
        <v>28610</v>
      </c>
      <c r="K1143" s="42" t="s">
        <v>27929</v>
      </c>
      <c r="L1143" s="79" t="s">
        <v>233</v>
      </c>
      <c r="M1143" s="80" t="s">
        <v>29053</v>
      </c>
      <c r="N1143" s="81" t="s">
        <v>233</v>
      </c>
      <c r="O1143" s="81" t="s">
        <v>233</v>
      </c>
      <c r="P1143" s="80" t="s">
        <v>28600</v>
      </c>
      <c r="Q1143" s="36" t="s">
        <v>25808</v>
      </c>
      <c r="R1143" s="36" t="s">
        <v>233</v>
      </c>
      <c r="S1143" s="36" t="s">
        <v>233</v>
      </c>
      <c r="T1143" s="36" t="s">
        <v>24983</v>
      </c>
      <c r="U1143" s="36" t="s">
        <v>28650</v>
      </c>
      <c r="V1143" s="121" t="str">
        <f t="shared" si="17"/>
        <v>Alicorp</v>
      </c>
    </row>
    <row r="1144" spans="1:22" x14ac:dyDescent="0.35">
      <c r="A1144" s="111" t="s">
        <v>30431</v>
      </c>
      <c r="B1144" s="37" t="s">
        <v>26380</v>
      </c>
      <c r="C1144" s="40" t="s">
        <v>29131</v>
      </c>
      <c r="D1144" s="38" t="s">
        <v>1</v>
      </c>
      <c r="E1144" s="42" t="s">
        <v>893</v>
      </c>
      <c r="F1144" s="35" t="s">
        <v>42</v>
      </c>
      <c r="G1144" s="77" t="s">
        <v>895</v>
      </c>
      <c r="H1144" s="78" t="s">
        <v>29043</v>
      </c>
      <c r="I1144" s="78" t="s">
        <v>27960</v>
      </c>
      <c r="J1144" s="78" t="s">
        <v>28610</v>
      </c>
      <c r="K1144" s="42" t="s">
        <v>27929</v>
      </c>
      <c r="L1144" s="79" t="s">
        <v>233</v>
      </c>
      <c r="M1144" s="80" t="s">
        <v>29053</v>
      </c>
      <c r="N1144" s="81" t="s">
        <v>233</v>
      </c>
      <c r="O1144" s="81" t="s">
        <v>233</v>
      </c>
      <c r="P1144" s="80" t="s">
        <v>28600</v>
      </c>
      <c r="Q1144" s="36" t="s">
        <v>25808</v>
      </c>
      <c r="R1144" s="36"/>
      <c r="S1144" s="36"/>
      <c r="T1144" s="36" t="s">
        <v>24983</v>
      </c>
      <c r="U1144" s="36" t="s">
        <v>28650</v>
      </c>
      <c r="V1144" s="121" t="str">
        <f t="shared" si="17"/>
        <v>Alicorp</v>
      </c>
    </row>
    <row r="1145" spans="1:22" x14ac:dyDescent="0.35">
      <c r="A1145" s="111" t="s">
        <v>30431</v>
      </c>
      <c r="B1145" s="37" t="s">
        <v>26381</v>
      </c>
      <c r="C1145" s="40" t="s">
        <v>29132</v>
      </c>
      <c r="D1145" s="38" t="s">
        <v>25504</v>
      </c>
      <c r="E1145" s="42" t="s">
        <v>893</v>
      </c>
      <c r="F1145" s="35" t="s">
        <v>42</v>
      </c>
      <c r="G1145" s="77" t="s">
        <v>895</v>
      </c>
      <c r="H1145" s="78" t="s">
        <v>29043</v>
      </c>
      <c r="I1145" s="78" t="s">
        <v>27960</v>
      </c>
      <c r="J1145" s="78" t="s">
        <v>28610</v>
      </c>
      <c r="K1145" s="42" t="s">
        <v>27929</v>
      </c>
      <c r="L1145" s="79" t="s">
        <v>233</v>
      </c>
      <c r="M1145" s="80" t="s">
        <v>29053</v>
      </c>
      <c r="N1145" s="81" t="s">
        <v>233</v>
      </c>
      <c r="O1145" s="81" t="s">
        <v>233</v>
      </c>
      <c r="P1145" s="80" t="s">
        <v>28600</v>
      </c>
      <c r="Q1145" s="36" t="s">
        <v>25808</v>
      </c>
      <c r="R1145" s="36" t="s">
        <v>233</v>
      </c>
      <c r="S1145" s="36" t="s">
        <v>233</v>
      </c>
      <c r="T1145" s="36" t="s">
        <v>24983</v>
      </c>
      <c r="U1145" s="36" t="s">
        <v>28650</v>
      </c>
      <c r="V1145" s="121" t="str">
        <f t="shared" si="17"/>
        <v>Gloria</v>
      </c>
    </row>
    <row r="1146" spans="1:22" x14ac:dyDescent="0.35">
      <c r="A1146" s="111" t="s">
        <v>30431</v>
      </c>
      <c r="B1146" s="37" t="s">
        <v>26382</v>
      </c>
      <c r="C1146" s="40" t="s">
        <v>29133</v>
      </c>
      <c r="D1146" s="38" t="s">
        <v>25504</v>
      </c>
      <c r="E1146" s="42" t="s">
        <v>893</v>
      </c>
      <c r="F1146" s="35" t="s">
        <v>42</v>
      </c>
      <c r="G1146" s="77" t="s">
        <v>895</v>
      </c>
      <c r="H1146" s="78" t="s">
        <v>29043</v>
      </c>
      <c r="I1146" s="78" t="s">
        <v>27960</v>
      </c>
      <c r="J1146" s="78" t="s">
        <v>28610</v>
      </c>
      <c r="K1146" s="42" t="s">
        <v>27929</v>
      </c>
      <c r="L1146" s="79" t="s">
        <v>233</v>
      </c>
      <c r="M1146" s="80" t="s">
        <v>29053</v>
      </c>
      <c r="N1146" s="81" t="s">
        <v>233</v>
      </c>
      <c r="O1146" s="81" t="s">
        <v>233</v>
      </c>
      <c r="P1146" s="80" t="s">
        <v>28600</v>
      </c>
      <c r="Q1146" s="36" t="s">
        <v>25808</v>
      </c>
      <c r="R1146" s="36" t="s">
        <v>233</v>
      </c>
      <c r="S1146" s="36" t="s">
        <v>233</v>
      </c>
      <c r="T1146" s="36" t="s">
        <v>24983</v>
      </c>
      <c r="U1146" s="36" t="s">
        <v>28650</v>
      </c>
      <c r="V1146" s="121" t="str">
        <f t="shared" si="17"/>
        <v>Gloria</v>
      </c>
    </row>
    <row r="1147" spans="1:22" x14ac:dyDescent="0.35">
      <c r="A1147" s="111" t="s">
        <v>30431</v>
      </c>
      <c r="B1147" s="37" t="s">
        <v>26383</v>
      </c>
      <c r="C1147" s="40" t="s">
        <v>29134</v>
      </c>
      <c r="D1147" s="38" t="s">
        <v>25504</v>
      </c>
      <c r="E1147" s="42" t="s">
        <v>893</v>
      </c>
      <c r="F1147" s="35" t="s">
        <v>42</v>
      </c>
      <c r="G1147" s="77" t="s">
        <v>895</v>
      </c>
      <c r="H1147" s="78" t="s">
        <v>29043</v>
      </c>
      <c r="I1147" s="78" t="s">
        <v>27960</v>
      </c>
      <c r="J1147" s="78" t="s">
        <v>28610</v>
      </c>
      <c r="K1147" s="42" t="s">
        <v>27929</v>
      </c>
      <c r="L1147" s="79" t="s">
        <v>233</v>
      </c>
      <c r="M1147" s="80" t="s">
        <v>29053</v>
      </c>
      <c r="N1147" s="81" t="s">
        <v>233</v>
      </c>
      <c r="O1147" s="81" t="s">
        <v>233</v>
      </c>
      <c r="P1147" s="80" t="s">
        <v>28600</v>
      </c>
      <c r="Q1147" s="36" t="s">
        <v>25808</v>
      </c>
      <c r="R1147" s="36" t="s">
        <v>233</v>
      </c>
      <c r="S1147" s="36" t="s">
        <v>233</v>
      </c>
      <c r="T1147" s="36" t="s">
        <v>24983</v>
      </c>
      <c r="U1147" s="36" t="s">
        <v>28650</v>
      </c>
      <c r="V1147" s="121" t="str">
        <f t="shared" si="17"/>
        <v>Gloria</v>
      </c>
    </row>
    <row r="1148" spans="1:22" x14ac:dyDescent="0.35">
      <c r="A1148" s="111" t="s">
        <v>30431</v>
      </c>
      <c r="B1148" s="37" t="s">
        <v>26384</v>
      </c>
      <c r="C1148" s="40" t="s">
        <v>29135</v>
      </c>
      <c r="D1148" s="38" t="s">
        <v>25504</v>
      </c>
      <c r="E1148" s="42" t="s">
        <v>893</v>
      </c>
      <c r="F1148" s="35" t="s">
        <v>42</v>
      </c>
      <c r="G1148" s="77" t="s">
        <v>895</v>
      </c>
      <c r="H1148" s="78" t="s">
        <v>29043</v>
      </c>
      <c r="I1148" s="78" t="s">
        <v>27960</v>
      </c>
      <c r="J1148" s="78" t="s">
        <v>28610</v>
      </c>
      <c r="K1148" s="42" t="s">
        <v>27929</v>
      </c>
      <c r="L1148" s="79" t="s">
        <v>233</v>
      </c>
      <c r="M1148" s="80" t="s">
        <v>29053</v>
      </c>
      <c r="N1148" s="81" t="s">
        <v>233</v>
      </c>
      <c r="O1148" s="81" t="s">
        <v>233</v>
      </c>
      <c r="P1148" s="80" t="s">
        <v>28600</v>
      </c>
      <c r="Q1148" s="36" t="s">
        <v>25808</v>
      </c>
      <c r="R1148" s="36" t="s">
        <v>233</v>
      </c>
      <c r="S1148" s="36" t="s">
        <v>233</v>
      </c>
      <c r="T1148" s="36" t="s">
        <v>24983</v>
      </c>
      <c r="U1148" s="36" t="s">
        <v>28650</v>
      </c>
      <c r="V1148" s="121" t="str">
        <f t="shared" si="17"/>
        <v>Gloria</v>
      </c>
    </row>
    <row r="1149" spans="1:22" x14ac:dyDescent="0.35">
      <c r="A1149" s="111" t="s">
        <v>30951</v>
      </c>
      <c r="B1149" s="37" t="s">
        <v>26385</v>
      </c>
      <c r="C1149" s="40" t="s">
        <v>29136</v>
      </c>
      <c r="D1149" s="38" t="s">
        <v>25504</v>
      </c>
      <c r="E1149" s="42" t="s">
        <v>893</v>
      </c>
      <c r="F1149" s="35" t="s">
        <v>42</v>
      </c>
      <c r="G1149" s="77" t="s">
        <v>895</v>
      </c>
      <c r="H1149" s="78" t="s">
        <v>29043</v>
      </c>
      <c r="I1149" s="78" t="s">
        <v>27960</v>
      </c>
      <c r="J1149" s="78" t="s">
        <v>28610</v>
      </c>
      <c r="K1149" s="42" t="s">
        <v>27929</v>
      </c>
      <c r="L1149" s="79" t="s">
        <v>233</v>
      </c>
      <c r="M1149" s="80" t="s">
        <v>29053</v>
      </c>
      <c r="N1149" s="81" t="s">
        <v>233</v>
      </c>
      <c r="O1149" s="81" t="s">
        <v>233</v>
      </c>
      <c r="P1149" s="80" t="s">
        <v>28600</v>
      </c>
      <c r="Q1149" s="36" t="s">
        <v>25808</v>
      </c>
      <c r="R1149" s="36" t="s">
        <v>233</v>
      </c>
      <c r="S1149" s="36" t="s">
        <v>233</v>
      </c>
      <c r="T1149" s="36" t="s">
        <v>24983</v>
      </c>
      <c r="U1149" s="36" t="s">
        <v>28650</v>
      </c>
      <c r="V1149" s="121" t="str">
        <f t="shared" si="17"/>
        <v>Gloria</v>
      </c>
    </row>
    <row r="1150" spans="1:22" x14ac:dyDescent="0.35">
      <c r="A1150" s="111" t="s">
        <v>30952</v>
      </c>
      <c r="B1150" s="37" t="s">
        <v>26386</v>
      </c>
      <c r="C1150" s="40" t="s">
        <v>29137</v>
      </c>
      <c r="D1150" s="38" t="s">
        <v>25504</v>
      </c>
      <c r="E1150" s="42" t="s">
        <v>893</v>
      </c>
      <c r="F1150" s="35" t="s">
        <v>42</v>
      </c>
      <c r="G1150" s="77" t="s">
        <v>895</v>
      </c>
      <c r="H1150" s="78" t="s">
        <v>29043</v>
      </c>
      <c r="I1150" s="78" t="s">
        <v>27960</v>
      </c>
      <c r="J1150" s="78" t="s">
        <v>28610</v>
      </c>
      <c r="K1150" s="42" t="s">
        <v>27929</v>
      </c>
      <c r="L1150" s="79" t="s">
        <v>233</v>
      </c>
      <c r="M1150" s="80" t="s">
        <v>29053</v>
      </c>
      <c r="N1150" s="81" t="s">
        <v>233</v>
      </c>
      <c r="O1150" s="81" t="s">
        <v>233</v>
      </c>
      <c r="P1150" s="80" t="s">
        <v>28600</v>
      </c>
      <c r="Q1150" s="36" t="s">
        <v>25808</v>
      </c>
      <c r="R1150" s="36" t="s">
        <v>233</v>
      </c>
      <c r="S1150" s="36" t="s">
        <v>233</v>
      </c>
      <c r="T1150" s="36" t="s">
        <v>24983</v>
      </c>
      <c r="U1150" s="36" t="s">
        <v>28650</v>
      </c>
      <c r="V1150" s="121" t="str">
        <f t="shared" si="17"/>
        <v>Gloria</v>
      </c>
    </row>
    <row r="1151" spans="1:22" x14ac:dyDescent="0.35">
      <c r="A1151" s="111" t="s">
        <v>30953</v>
      </c>
      <c r="B1151" s="37" t="s">
        <v>26387</v>
      </c>
      <c r="C1151" s="40" t="s">
        <v>29138</v>
      </c>
      <c r="D1151" s="38" t="s">
        <v>25504</v>
      </c>
      <c r="E1151" s="42" t="s">
        <v>893</v>
      </c>
      <c r="F1151" s="35" t="s">
        <v>42</v>
      </c>
      <c r="G1151" s="77" t="s">
        <v>895</v>
      </c>
      <c r="H1151" s="78" t="s">
        <v>29043</v>
      </c>
      <c r="I1151" s="78" t="s">
        <v>27960</v>
      </c>
      <c r="J1151" s="78" t="s">
        <v>28610</v>
      </c>
      <c r="K1151" s="42" t="s">
        <v>27929</v>
      </c>
      <c r="L1151" s="79" t="s">
        <v>233</v>
      </c>
      <c r="M1151" s="80" t="s">
        <v>29053</v>
      </c>
      <c r="N1151" s="81" t="s">
        <v>233</v>
      </c>
      <c r="O1151" s="81" t="s">
        <v>233</v>
      </c>
      <c r="P1151" s="80" t="s">
        <v>28600</v>
      </c>
      <c r="Q1151" s="36" t="s">
        <v>25808</v>
      </c>
      <c r="R1151" s="36" t="s">
        <v>233</v>
      </c>
      <c r="S1151" s="36" t="s">
        <v>233</v>
      </c>
      <c r="T1151" s="36" t="s">
        <v>24983</v>
      </c>
      <c r="U1151" s="36" t="s">
        <v>28650</v>
      </c>
      <c r="V1151" s="121" t="str">
        <f t="shared" si="17"/>
        <v>Gloria</v>
      </c>
    </row>
    <row r="1152" spans="1:22" x14ac:dyDescent="0.35">
      <c r="A1152" s="111" t="s">
        <v>30954</v>
      </c>
      <c r="B1152" s="37" t="s">
        <v>26388</v>
      </c>
      <c r="C1152" s="40" t="s">
        <v>29139</v>
      </c>
      <c r="D1152" s="38" t="s">
        <v>25504</v>
      </c>
      <c r="E1152" s="42" t="s">
        <v>893</v>
      </c>
      <c r="F1152" s="35" t="s">
        <v>42</v>
      </c>
      <c r="G1152" s="77" t="s">
        <v>895</v>
      </c>
      <c r="H1152" s="78" t="s">
        <v>29043</v>
      </c>
      <c r="I1152" s="78" t="s">
        <v>27960</v>
      </c>
      <c r="J1152" s="78" t="s">
        <v>28610</v>
      </c>
      <c r="K1152" s="42" t="s">
        <v>27929</v>
      </c>
      <c r="L1152" s="79" t="s">
        <v>233</v>
      </c>
      <c r="M1152" s="80" t="s">
        <v>29053</v>
      </c>
      <c r="N1152" s="81" t="s">
        <v>233</v>
      </c>
      <c r="O1152" s="81" t="s">
        <v>233</v>
      </c>
      <c r="P1152" s="80" t="s">
        <v>28600</v>
      </c>
      <c r="Q1152" s="36" t="s">
        <v>25808</v>
      </c>
      <c r="R1152" s="36" t="s">
        <v>233</v>
      </c>
      <c r="S1152" s="36" t="s">
        <v>233</v>
      </c>
      <c r="T1152" s="36" t="s">
        <v>24983</v>
      </c>
      <c r="U1152" s="36" t="s">
        <v>28650</v>
      </c>
      <c r="V1152" s="121" t="str">
        <f t="shared" si="17"/>
        <v>Gloria</v>
      </c>
    </row>
    <row r="1153" spans="1:22" x14ac:dyDescent="0.35">
      <c r="A1153" s="111" t="s">
        <v>409</v>
      </c>
      <c r="B1153" s="37" t="s">
        <v>408</v>
      </c>
      <c r="C1153" s="40" t="s">
        <v>410</v>
      </c>
      <c r="D1153" s="38" t="s">
        <v>981</v>
      </c>
      <c r="E1153" s="42" t="s">
        <v>893</v>
      </c>
      <c r="F1153" s="35" t="s">
        <v>42</v>
      </c>
      <c r="G1153" s="77" t="s">
        <v>895</v>
      </c>
      <c r="H1153" s="78" t="s">
        <v>29043</v>
      </c>
      <c r="I1153" s="78" t="s">
        <v>27960</v>
      </c>
      <c r="J1153" s="78" t="s">
        <v>28610</v>
      </c>
      <c r="K1153" s="42" t="s">
        <v>27929</v>
      </c>
      <c r="L1153" s="79" t="s">
        <v>233</v>
      </c>
      <c r="M1153" s="80" t="s">
        <v>29053</v>
      </c>
      <c r="N1153" s="81" t="s">
        <v>233</v>
      </c>
      <c r="O1153" s="81">
        <v>1</v>
      </c>
      <c r="P1153" s="80" t="s">
        <v>28600</v>
      </c>
      <c r="Q1153" s="36" t="s">
        <v>25808</v>
      </c>
      <c r="R1153" s="36"/>
      <c r="S1153" s="36"/>
      <c r="T1153" s="36" t="s">
        <v>24983</v>
      </c>
      <c r="U1153" s="36" t="s">
        <v>28685</v>
      </c>
      <c r="V1153" s="121" t="str">
        <f t="shared" si="17"/>
        <v>PF Colegios Peruanos</v>
      </c>
    </row>
    <row r="1154" spans="1:22" x14ac:dyDescent="0.35">
      <c r="A1154" s="111" t="s">
        <v>30955</v>
      </c>
      <c r="B1154" s="37" t="s">
        <v>26468</v>
      </c>
      <c r="C1154" s="40" t="s">
        <v>29140</v>
      </c>
      <c r="D1154" s="38" t="s">
        <v>25713</v>
      </c>
      <c r="E1154" s="42" t="s">
        <v>893</v>
      </c>
      <c r="F1154" s="35" t="s">
        <v>42</v>
      </c>
      <c r="G1154" s="77" t="s">
        <v>895</v>
      </c>
      <c r="H1154" s="78" t="s">
        <v>29043</v>
      </c>
      <c r="I1154" s="78" t="s">
        <v>27960</v>
      </c>
      <c r="J1154" s="78" t="s">
        <v>28610</v>
      </c>
      <c r="K1154" s="42" t="s">
        <v>27929</v>
      </c>
      <c r="L1154" s="79" t="s">
        <v>233</v>
      </c>
      <c r="M1154" s="80" t="s">
        <v>29053</v>
      </c>
      <c r="N1154" s="81" t="s">
        <v>233</v>
      </c>
      <c r="O1154" s="81">
        <v>1</v>
      </c>
      <c r="P1154" s="80" t="s">
        <v>28600</v>
      </c>
      <c r="Q1154" s="36" t="s">
        <v>25808</v>
      </c>
      <c r="R1154" s="36" t="s">
        <v>233</v>
      </c>
      <c r="S1154" s="36" t="s">
        <v>233</v>
      </c>
      <c r="T1154" s="36" t="s">
        <v>24983</v>
      </c>
      <c r="U1154" s="36" t="s">
        <v>28650</v>
      </c>
      <c r="V1154" s="121" t="str">
        <f t="shared" ref="V1154:V1217" si="18">+IFERROR(INDEX($AA:$AA,MATCH($D1154,$Z:$Z,0)),$D1154)</f>
        <v>Cosapi S.A.</v>
      </c>
    </row>
    <row r="1155" spans="1:22" x14ac:dyDescent="0.35">
      <c r="A1155" s="111" t="s">
        <v>30431</v>
      </c>
      <c r="B1155" s="37" t="s">
        <v>26391</v>
      </c>
      <c r="C1155" s="40" t="s">
        <v>29141</v>
      </c>
      <c r="D1155" s="38" t="s">
        <v>25634</v>
      </c>
      <c r="E1155" s="42" t="s">
        <v>893</v>
      </c>
      <c r="F1155" s="35" t="s">
        <v>42</v>
      </c>
      <c r="G1155" s="77" t="s">
        <v>895</v>
      </c>
      <c r="H1155" s="78" t="s">
        <v>29043</v>
      </c>
      <c r="I1155" s="78" t="s">
        <v>27960</v>
      </c>
      <c r="J1155" s="78" t="s">
        <v>28610</v>
      </c>
      <c r="K1155" s="42" t="s">
        <v>27929</v>
      </c>
      <c r="L1155" s="79" t="s">
        <v>233</v>
      </c>
      <c r="M1155" s="80" t="s">
        <v>29053</v>
      </c>
      <c r="N1155" s="81" t="s">
        <v>233</v>
      </c>
      <c r="O1155" s="81" t="s">
        <v>233</v>
      </c>
      <c r="P1155" s="80" t="s">
        <v>28600</v>
      </c>
      <c r="Q1155" s="36" t="s">
        <v>25808</v>
      </c>
      <c r="R1155" s="36" t="s">
        <v>233</v>
      </c>
      <c r="S1155" s="36" t="s">
        <v>233</v>
      </c>
      <c r="T1155" s="36" t="s">
        <v>24983</v>
      </c>
      <c r="U1155" s="36" t="s">
        <v>28650</v>
      </c>
      <c r="V1155" s="121" t="str">
        <f t="shared" si="18"/>
        <v>Pluz Energía</v>
      </c>
    </row>
    <row r="1156" spans="1:22" x14ac:dyDescent="0.35">
      <c r="A1156" s="111" t="s">
        <v>30431</v>
      </c>
      <c r="B1156" s="37" t="s">
        <v>26392</v>
      </c>
      <c r="C1156" s="40" t="s">
        <v>29142</v>
      </c>
      <c r="D1156" s="38" t="s">
        <v>25634</v>
      </c>
      <c r="E1156" s="42" t="s">
        <v>893</v>
      </c>
      <c r="F1156" s="35" t="s">
        <v>42</v>
      </c>
      <c r="G1156" s="77" t="s">
        <v>895</v>
      </c>
      <c r="H1156" s="78" t="s">
        <v>29043</v>
      </c>
      <c r="I1156" s="78" t="s">
        <v>27960</v>
      </c>
      <c r="J1156" s="78" t="s">
        <v>28610</v>
      </c>
      <c r="K1156" s="42" t="s">
        <v>27929</v>
      </c>
      <c r="L1156" s="79" t="s">
        <v>233</v>
      </c>
      <c r="M1156" s="80" t="s">
        <v>29053</v>
      </c>
      <c r="N1156" s="81" t="s">
        <v>233</v>
      </c>
      <c r="O1156" s="81" t="s">
        <v>233</v>
      </c>
      <c r="P1156" s="80" t="s">
        <v>28600</v>
      </c>
      <c r="Q1156" s="36" t="s">
        <v>25808</v>
      </c>
      <c r="R1156" s="36" t="s">
        <v>233</v>
      </c>
      <c r="S1156" s="36" t="s">
        <v>233</v>
      </c>
      <c r="T1156" s="36" t="s">
        <v>24983</v>
      </c>
      <c r="U1156" s="36" t="s">
        <v>28650</v>
      </c>
      <c r="V1156" s="121" t="str">
        <f t="shared" si="18"/>
        <v>Pluz Energía</v>
      </c>
    </row>
    <row r="1157" spans="1:22" x14ac:dyDescent="0.35">
      <c r="A1157" s="111" t="s">
        <v>30431</v>
      </c>
      <c r="B1157" s="37" t="s">
        <v>26393</v>
      </c>
      <c r="C1157" s="40" t="s">
        <v>29143</v>
      </c>
      <c r="D1157" s="38" t="s">
        <v>25634</v>
      </c>
      <c r="E1157" s="42" t="s">
        <v>893</v>
      </c>
      <c r="F1157" s="35" t="s">
        <v>42</v>
      </c>
      <c r="G1157" s="77" t="s">
        <v>895</v>
      </c>
      <c r="H1157" s="78" t="s">
        <v>29043</v>
      </c>
      <c r="I1157" s="78" t="s">
        <v>27960</v>
      </c>
      <c r="J1157" s="78" t="s">
        <v>28610</v>
      </c>
      <c r="K1157" s="42" t="s">
        <v>27929</v>
      </c>
      <c r="L1157" s="79" t="s">
        <v>233</v>
      </c>
      <c r="M1157" s="80" t="s">
        <v>29053</v>
      </c>
      <c r="N1157" s="81" t="s">
        <v>233</v>
      </c>
      <c r="O1157" s="81" t="s">
        <v>233</v>
      </c>
      <c r="P1157" s="80" t="s">
        <v>28600</v>
      </c>
      <c r="Q1157" s="36" t="s">
        <v>25808</v>
      </c>
      <c r="R1157" s="36" t="s">
        <v>233</v>
      </c>
      <c r="S1157" s="36" t="s">
        <v>233</v>
      </c>
      <c r="T1157" s="36" t="s">
        <v>24983</v>
      </c>
      <c r="U1157" s="36" t="s">
        <v>28650</v>
      </c>
      <c r="V1157" s="121" t="str">
        <f t="shared" si="18"/>
        <v>Pluz Energía</v>
      </c>
    </row>
    <row r="1158" spans="1:22" x14ac:dyDescent="0.35">
      <c r="A1158" s="111" t="s">
        <v>30431</v>
      </c>
      <c r="B1158" s="37" t="s">
        <v>26394</v>
      </c>
      <c r="C1158" s="40" t="s">
        <v>29144</v>
      </c>
      <c r="D1158" s="38" t="s">
        <v>25634</v>
      </c>
      <c r="E1158" s="42" t="s">
        <v>893</v>
      </c>
      <c r="F1158" s="35" t="s">
        <v>42</v>
      </c>
      <c r="G1158" s="77" t="s">
        <v>895</v>
      </c>
      <c r="H1158" s="78" t="s">
        <v>29043</v>
      </c>
      <c r="I1158" s="78" t="s">
        <v>27960</v>
      </c>
      <c r="J1158" s="78" t="s">
        <v>28610</v>
      </c>
      <c r="K1158" s="42" t="s">
        <v>27929</v>
      </c>
      <c r="L1158" s="79" t="s">
        <v>233</v>
      </c>
      <c r="M1158" s="80" t="s">
        <v>29053</v>
      </c>
      <c r="N1158" s="81" t="s">
        <v>233</v>
      </c>
      <c r="O1158" s="81" t="s">
        <v>233</v>
      </c>
      <c r="P1158" s="80" t="s">
        <v>28600</v>
      </c>
      <c r="Q1158" s="36" t="s">
        <v>25808</v>
      </c>
      <c r="R1158" s="36" t="s">
        <v>233</v>
      </c>
      <c r="S1158" s="36" t="s">
        <v>233</v>
      </c>
      <c r="T1158" s="36" t="s">
        <v>24983</v>
      </c>
      <c r="U1158" s="36" t="s">
        <v>28650</v>
      </c>
      <c r="V1158" s="121" t="str">
        <f t="shared" si="18"/>
        <v>Pluz Energía</v>
      </c>
    </row>
    <row r="1159" spans="1:22" x14ac:dyDescent="0.35">
      <c r="A1159" s="111" t="s">
        <v>30431</v>
      </c>
      <c r="B1159" s="37" t="s">
        <v>26395</v>
      </c>
      <c r="C1159" s="40" t="s">
        <v>29145</v>
      </c>
      <c r="D1159" s="38" t="s">
        <v>25634</v>
      </c>
      <c r="E1159" s="42" t="s">
        <v>893</v>
      </c>
      <c r="F1159" s="35" t="s">
        <v>42</v>
      </c>
      <c r="G1159" s="77" t="s">
        <v>895</v>
      </c>
      <c r="H1159" s="78" t="s">
        <v>29043</v>
      </c>
      <c r="I1159" s="78" t="s">
        <v>27960</v>
      </c>
      <c r="J1159" s="78" t="s">
        <v>28610</v>
      </c>
      <c r="K1159" s="42" t="s">
        <v>27929</v>
      </c>
      <c r="L1159" s="79" t="s">
        <v>233</v>
      </c>
      <c r="M1159" s="80" t="s">
        <v>29053</v>
      </c>
      <c r="N1159" s="81" t="s">
        <v>233</v>
      </c>
      <c r="O1159" s="81" t="s">
        <v>233</v>
      </c>
      <c r="P1159" s="80" t="s">
        <v>28600</v>
      </c>
      <c r="Q1159" s="36" t="s">
        <v>25808</v>
      </c>
      <c r="R1159" s="36" t="s">
        <v>233</v>
      </c>
      <c r="S1159" s="36" t="s">
        <v>233</v>
      </c>
      <c r="T1159" s="36" t="s">
        <v>24983</v>
      </c>
      <c r="U1159" s="36" t="s">
        <v>28650</v>
      </c>
      <c r="V1159" s="121" t="str">
        <f t="shared" si="18"/>
        <v>Pluz Energía</v>
      </c>
    </row>
    <row r="1160" spans="1:22" x14ac:dyDescent="0.35">
      <c r="A1160" s="111" t="s">
        <v>30431</v>
      </c>
      <c r="B1160" s="37" t="s">
        <v>26396</v>
      </c>
      <c r="C1160" s="40" t="s">
        <v>29146</v>
      </c>
      <c r="D1160" s="38" t="s">
        <v>25634</v>
      </c>
      <c r="E1160" s="42" t="s">
        <v>893</v>
      </c>
      <c r="F1160" s="35" t="s">
        <v>42</v>
      </c>
      <c r="G1160" s="77" t="s">
        <v>895</v>
      </c>
      <c r="H1160" s="78" t="s">
        <v>29043</v>
      </c>
      <c r="I1160" s="78" t="s">
        <v>27960</v>
      </c>
      <c r="J1160" s="78" t="s">
        <v>28610</v>
      </c>
      <c r="K1160" s="42" t="s">
        <v>27929</v>
      </c>
      <c r="L1160" s="79" t="s">
        <v>233</v>
      </c>
      <c r="M1160" s="80" t="s">
        <v>29053</v>
      </c>
      <c r="N1160" s="81" t="s">
        <v>233</v>
      </c>
      <c r="O1160" s="81" t="s">
        <v>233</v>
      </c>
      <c r="P1160" s="80" t="s">
        <v>28600</v>
      </c>
      <c r="Q1160" s="36" t="s">
        <v>25808</v>
      </c>
      <c r="R1160" s="36" t="s">
        <v>233</v>
      </c>
      <c r="S1160" s="36" t="s">
        <v>233</v>
      </c>
      <c r="T1160" s="36" t="s">
        <v>24983</v>
      </c>
      <c r="U1160" s="36" t="s">
        <v>28650</v>
      </c>
      <c r="V1160" s="121" t="str">
        <f t="shared" si="18"/>
        <v>Pluz Energía</v>
      </c>
    </row>
    <row r="1161" spans="1:22" x14ac:dyDescent="0.35">
      <c r="A1161" s="111" t="s">
        <v>30431</v>
      </c>
      <c r="B1161" s="37" t="s">
        <v>26397</v>
      </c>
      <c r="C1161" s="40" t="s">
        <v>29147</v>
      </c>
      <c r="D1161" s="38" t="s">
        <v>25634</v>
      </c>
      <c r="E1161" s="42" t="s">
        <v>893</v>
      </c>
      <c r="F1161" s="35" t="s">
        <v>42</v>
      </c>
      <c r="G1161" s="77" t="s">
        <v>895</v>
      </c>
      <c r="H1161" s="78" t="s">
        <v>29043</v>
      </c>
      <c r="I1161" s="78" t="s">
        <v>27960</v>
      </c>
      <c r="J1161" s="78" t="s">
        <v>28610</v>
      </c>
      <c r="K1161" s="42" t="s">
        <v>27929</v>
      </c>
      <c r="L1161" s="79" t="s">
        <v>233</v>
      </c>
      <c r="M1161" s="80" t="s">
        <v>29053</v>
      </c>
      <c r="N1161" s="81" t="s">
        <v>233</v>
      </c>
      <c r="O1161" s="81" t="s">
        <v>233</v>
      </c>
      <c r="P1161" s="80" t="s">
        <v>28600</v>
      </c>
      <c r="Q1161" s="36" t="s">
        <v>25808</v>
      </c>
      <c r="R1161" s="36" t="s">
        <v>233</v>
      </c>
      <c r="S1161" s="36" t="s">
        <v>233</v>
      </c>
      <c r="T1161" s="36" t="s">
        <v>24983</v>
      </c>
      <c r="U1161" s="36" t="s">
        <v>28650</v>
      </c>
      <c r="V1161" s="121" t="str">
        <f t="shared" si="18"/>
        <v>Pluz Energía</v>
      </c>
    </row>
    <row r="1162" spans="1:22" x14ac:dyDescent="0.35">
      <c r="A1162" s="111" t="s">
        <v>30431</v>
      </c>
      <c r="B1162" s="37" t="s">
        <v>26398</v>
      </c>
      <c r="C1162" s="40" t="s">
        <v>29148</v>
      </c>
      <c r="D1162" s="38" t="s">
        <v>25634</v>
      </c>
      <c r="E1162" s="42" t="s">
        <v>893</v>
      </c>
      <c r="F1162" s="35" t="s">
        <v>42</v>
      </c>
      <c r="G1162" s="77" t="s">
        <v>895</v>
      </c>
      <c r="H1162" s="78" t="s">
        <v>29043</v>
      </c>
      <c r="I1162" s="78" t="s">
        <v>27960</v>
      </c>
      <c r="J1162" s="78" t="s">
        <v>28610</v>
      </c>
      <c r="K1162" s="42" t="s">
        <v>27929</v>
      </c>
      <c r="L1162" s="79" t="s">
        <v>233</v>
      </c>
      <c r="M1162" s="80" t="s">
        <v>29053</v>
      </c>
      <c r="N1162" s="81" t="s">
        <v>233</v>
      </c>
      <c r="O1162" s="81" t="s">
        <v>233</v>
      </c>
      <c r="P1162" s="80" t="s">
        <v>28600</v>
      </c>
      <c r="Q1162" s="36" t="s">
        <v>25808</v>
      </c>
      <c r="R1162" s="36" t="s">
        <v>233</v>
      </c>
      <c r="S1162" s="36" t="s">
        <v>233</v>
      </c>
      <c r="T1162" s="36" t="s">
        <v>24983</v>
      </c>
      <c r="U1162" s="36" t="s">
        <v>28650</v>
      </c>
      <c r="V1162" s="121" t="str">
        <f t="shared" si="18"/>
        <v>Pluz Energía</v>
      </c>
    </row>
    <row r="1163" spans="1:22" x14ac:dyDescent="0.35">
      <c r="A1163" s="111" t="s">
        <v>30431</v>
      </c>
      <c r="B1163" s="37" t="s">
        <v>26399</v>
      </c>
      <c r="C1163" s="40" t="s">
        <v>29149</v>
      </c>
      <c r="D1163" s="38" t="s">
        <v>25634</v>
      </c>
      <c r="E1163" s="42" t="s">
        <v>893</v>
      </c>
      <c r="F1163" s="35" t="s">
        <v>42</v>
      </c>
      <c r="G1163" s="77" t="s">
        <v>895</v>
      </c>
      <c r="H1163" s="78" t="s">
        <v>29043</v>
      </c>
      <c r="I1163" s="78" t="s">
        <v>27960</v>
      </c>
      <c r="J1163" s="78" t="s">
        <v>28610</v>
      </c>
      <c r="K1163" s="42" t="s">
        <v>27929</v>
      </c>
      <c r="L1163" s="79" t="s">
        <v>233</v>
      </c>
      <c r="M1163" s="80" t="s">
        <v>29053</v>
      </c>
      <c r="N1163" s="81" t="s">
        <v>233</v>
      </c>
      <c r="O1163" s="81" t="s">
        <v>233</v>
      </c>
      <c r="P1163" s="80" t="s">
        <v>28600</v>
      </c>
      <c r="Q1163" s="36" t="s">
        <v>25808</v>
      </c>
      <c r="R1163" s="36" t="s">
        <v>233</v>
      </c>
      <c r="S1163" s="36" t="s">
        <v>233</v>
      </c>
      <c r="T1163" s="36" t="s">
        <v>24983</v>
      </c>
      <c r="U1163" s="36" t="s">
        <v>28650</v>
      </c>
      <c r="V1163" s="121" t="str">
        <f t="shared" si="18"/>
        <v>Pluz Energía</v>
      </c>
    </row>
    <row r="1164" spans="1:22" x14ac:dyDescent="0.35">
      <c r="A1164" s="111" t="s">
        <v>30431</v>
      </c>
      <c r="B1164" s="37" t="s">
        <v>26400</v>
      </c>
      <c r="C1164" s="40" t="s">
        <v>29150</v>
      </c>
      <c r="D1164" s="38" t="s">
        <v>25634</v>
      </c>
      <c r="E1164" s="42" t="s">
        <v>893</v>
      </c>
      <c r="F1164" s="35" t="s">
        <v>42</v>
      </c>
      <c r="G1164" s="77" t="s">
        <v>895</v>
      </c>
      <c r="H1164" s="78" t="s">
        <v>29043</v>
      </c>
      <c r="I1164" s="78" t="s">
        <v>27960</v>
      </c>
      <c r="J1164" s="78" t="s">
        <v>28610</v>
      </c>
      <c r="K1164" s="42" t="s">
        <v>27929</v>
      </c>
      <c r="L1164" s="79" t="s">
        <v>233</v>
      </c>
      <c r="M1164" s="80" t="s">
        <v>29053</v>
      </c>
      <c r="N1164" s="81" t="s">
        <v>233</v>
      </c>
      <c r="O1164" s="81" t="s">
        <v>233</v>
      </c>
      <c r="P1164" s="80" t="s">
        <v>28600</v>
      </c>
      <c r="Q1164" s="36" t="s">
        <v>25808</v>
      </c>
      <c r="R1164" s="36" t="s">
        <v>233</v>
      </c>
      <c r="S1164" s="36" t="s">
        <v>233</v>
      </c>
      <c r="T1164" s="36" t="s">
        <v>24983</v>
      </c>
      <c r="U1164" s="36" t="s">
        <v>28650</v>
      </c>
      <c r="V1164" s="121" t="str">
        <f t="shared" si="18"/>
        <v>Pluz Energía</v>
      </c>
    </row>
    <row r="1165" spans="1:22" x14ac:dyDescent="0.35">
      <c r="A1165" s="111" t="s">
        <v>30431</v>
      </c>
      <c r="B1165" s="37" t="s">
        <v>26401</v>
      </c>
      <c r="C1165" s="40" t="s">
        <v>29151</v>
      </c>
      <c r="D1165" s="38" t="s">
        <v>25634</v>
      </c>
      <c r="E1165" s="42" t="s">
        <v>893</v>
      </c>
      <c r="F1165" s="35" t="s">
        <v>42</v>
      </c>
      <c r="G1165" s="77" t="s">
        <v>895</v>
      </c>
      <c r="H1165" s="78" t="s">
        <v>29043</v>
      </c>
      <c r="I1165" s="78" t="s">
        <v>27960</v>
      </c>
      <c r="J1165" s="78" t="s">
        <v>28610</v>
      </c>
      <c r="K1165" s="42" t="s">
        <v>27929</v>
      </c>
      <c r="L1165" s="79" t="s">
        <v>233</v>
      </c>
      <c r="M1165" s="80" t="s">
        <v>29053</v>
      </c>
      <c r="N1165" s="81" t="s">
        <v>233</v>
      </c>
      <c r="O1165" s="81" t="s">
        <v>233</v>
      </c>
      <c r="P1165" s="80" t="s">
        <v>28600</v>
      </c>
      <c r="Q1165" s="36" t="s">
        <v>25808</v>
      </c>
      <c r="R1165" s="36" t="s">
        <v>233</v>
      </c>
      <c r="S1165" s="36" t="s">
        <v>233</v>
      </c>
      <c r="T1165" s="36" t="s">
        <v>24983</v>
      </c>
      <c r="U1165" s="36" t="s">
        <v>28650</v>
      </c>
      <c r="V1165" s="121" t="str">
        <f t="shared" si="18"/>
        <v>Pluz Energía</v>
      </c>
    </row>
    <row r="1166" spans="1:22" x14ac:dyDescent="0.35">
      <c r="A1166" s="111" t="s">
        <v>30431</v>
      </c>
      <c r="B1166" s="37" t="s">
        <v>26402</v>
      </c>
      <c r="C1166" s="40" t="s">
        <v>29152</v>
      </c>
      <c r="D1166" s="38" t="s">
        <v>25634</v>
      </c>
      <c r="E1166" s="42" t="s">
        <v>893</v>
      </c>
      <c r="F1166" s="35" t="s">
        <v>42</v>
      </c>
      <c r="G1166" s="77" t="s">
        <v>895</v>
      </c>
      <c r="H1166" s="78" t="s">
        <v>29043</v>
      </c>
      <c r="I1166" s="78" t="s">
        <v>27960</v>
      </c>
      <c r="J1166" s="78" t="s">
        <v>28610</v>
      </c>
      <c r="K1166" s="42" t="s">
        <v>27929</v>
      </c>
      <c r="L1166" s="79" t="s">
        <v>233</v>
      </c>
      <c r="M1166" s="80" t="s">
        <v>29053</v>
      </c>
      <c r="N1166" s="81" t="s">
        <v>233</v>
      </c>
      <c r="O1166" s="81" t="s">
        <v>233</v>
      </c>
      <c r="P1166" s="80" t="s">
        <v>28600</v>
      </c>
      <c r="Q1166" s="36" t="s">
        <v>25808</v>
      </c>
      <c r="R1166" s="36" t="s">
        <v>233</v>
      </c>
      <c r="S1166" s="36" t="s">
        <v>233</v>
      </c>
      <c r="T1166" s="36" t="s">
        <v>24983</v>
      </c>
      <c r="U1166" s="36" t="s">
        <v>28650</v>
      </c>
      <c r="V1166" s="121" t="str">
        <f t="shared" si="18"/>
        <v>Pluz Energía</v>
      </c>
    </row>
    <row r="1167" spans="1:22" x14ac:dyDescent="0.35">
      <c r="A1167" s="111" t="s">
        <v>30431</v>
      </c>
      <c r="B1167" s="37" t="s">
        <v>26403</v>
      </c>
      <c r="C1167" s="40" t="s">
        <v>29153</v>
      </c>
      <c r="D1167" s="38" t="s">
        <v>25634</v>
      </c>
      <c r="E1167" s="42" t="s">
        <v>893</v>
      </c>
      <c r="F1167" s="35" t="s">
        <v>42</v>
      </c>
      <c r="G1167" s="77" t="s">
        <v>895</v>
      </c>
      <c r="H1167" s="78" t="s">
        <v>29043</v>
      </c>
      <c r="I1167" s="78" t="s">
        <v>27960</v>
      </c>
      <c r="J1167" s="78" t="s">
        <v>28610</v>
      </c>
      <c r="K1167" s="42" t="s">
        <v>27929</v>
      </c>
      <c r="L1167" s="79" t="s">
        <v>233</v>
      </c>
      <c r="M1167" s="80" t="s">
        <v>29053</v>
      </c>
      <c r="N1167" s="81" t="s">
        <v>233</v>
      </c>
      <c r="O1167" s="81" t="s">
        <v>233</v>
      </c>
      <c r="P1167" s="80" t="s">
        <v>28600</v>
      </c>
      <c r="Q1167" s="36" t="s">
        <v>25808</v>
      </c>
      <c r="R1167" s="36" t="s">
        <v>233</v>
      </c>
      <c r="S1167" s="36" t="s">
        <v>233</v>
      </c>
      <c r="T1167" s="36" t="s">
        <v>24983</v>
      </c>
      <c r="U1167" s="36" t="s">
        <v>28650</v>
      </c>
      <c r="V1167" s="121" t="str">
        <f t="shared" si="18"/>
        <v>Pluz Energía</v>
      </c>
    </row>
    <row r="1168" spans="1:22" x14ac:dyDescent="0.35">
      <c r="A1168" s="111" t="s">
        <v>30431</v>
      </c>
      <c r="B1168" s="37" t="s">
        <v>26404</v>
      </c>
      <c r="C1168" s="40" t="s">
        <v>29154</v>
      </c>
      <c r="D1168" s="38" t="s">
        <v>25634</v>
      </c>
      <c r="E1168" s="42" t="s">
        <v>893</v>
      </c>
      <c r="F1168" s="35" t="s">
        <v>42</v>
      </c>
      <c r="G1168" s="77" t="s">
        <v>895</v>
      </c>
      <c r="H1168" s="78" t="s">
        <v>29043</v>
      </c>
      <c r="I1168" s="78" t="s">
        <v>27960</v>
      </c>
      <c r="J1168" s="78" t="s">
        <v>28610</v>
      </c>
      <c r="K1168" s="42" t="s">
        <v>27929</v>
      </c>
      <c r="L1168" s="79" t="s">
        <v>233</v>
      </c>
      <c r="M1168" s="80" t="s">
        <v>29053</v>
      </c>
      <c r="N1168" s="81" t="s">
        <v>233</v>
      </c>
      <c r="O1168" s="81" t="s">
        <v>233</v>
      </c>
      <c r="P1168" s="80" t="s">
        <v>28600</v>
      </c>
      <c r="Q1168" s="36" t="s">
        <v>25808</v>
      </c>
      <c r="R1168" s="36" t="s">
        <v>233</v>
      </c>
      <c r="S1168" s="36" t="s">
        <v>233</v>
      </c>
      <c r="T1168" s="36" t="s">
        <v>24983</v>
      </c>
      <c r="U1168" s="36" t="s">
        <v>28650</v>
      </c>
      <c r="V1168" s="121" t="str">
        <f t="shared" si="18"/>
        <v>Pluz Energía</v>
      </c>
    </row>
    <row r="1169" spans="1:22" x14ac:dyDescent="0.35">
      <c r="A1169" s="111" t="s">
        <v>30956</v>
      </c>
      <c r="B1169" s="37" t="s">
        <v>26405</v>
      </c>
      <c r="C1169" s="40" t="s">
        <v>29155</v>
      </c>
      <c r="D1169" s="38" t="s">
        <v>25634</v>
      </c>
      <c r="E1169" s="42" t="s">
        <v>893</v>
      </c>
      <c r="F1169" s="35" t="s">
        <v>42</v>
      </c>
      <c r="G1169" s="77" t="s">
        <v>895</v>
      </c>
      <c r="H1169" s="78" t="s">
        <v>29043</v>
      </c>
      <c r="I1169" s="78" t="s">
        <v>27960</v>
      </c>
      <c r="J1169" s="78" t="s">
        <v>28610</v>
      </c>
      <c r="K1169" s="42" t="s">
        <v>27929</v>
      </c>
      <c r="L1169" s="79" t="s">
        <v>233</v>
      </c>
      <c r="M1169" s="80" t="s">
        <v>29053</v>
      </c>
      <c r="N1169" s="81" t="s">
        <v>233</v>
      </c>
      <c r="O1169" s="81" t="s">
        <v>233</v>
      </c>
      <c r="P1169" s="80" t="s">
        <v>28600</v>
      </c>
      <c r="Q1169" s="36" t="s">
        <v>25808</v>
      </c>
      <c r="R1169" s="36" t="s">
        <v>233</v>
      </c>
      <c r="S1169" s="36" t="s">
        <v>233</v>
      </c>
      <c r="T1169" s="36" t="s">
        <v>24983</v>
      </c>
      <c r="U1169" s="36" t="s">
        <v>28650</v>
      </c>
      <c r="V1169" s="121" t="str">
        <f t="shared" si="18"/>
        <v>Pluz Energía</v>
      </c>
    </row>
    <row r="1170" spans="1:22" x14ac:dyDescent="0.35">
      <c r="A1170" s="111" t="s">
        <v>30431</v>
      </c>
      <c r="B1170" s="37" t="s">
        <v>26406</v>
      </c>
      <c r="C1170" s="40" t="s">
        <v>29156</v>
      </c>
      <c r="D1170" s="38" t="s">
        <v>25634</v>
      </c>
      <c r="E1170" s="42" t="s">
        <v>893</v>
      </c>
      <c r="F1170" s="35" t="s">
        <v>42</v>
      </c>
      <c r="G1170" s="77" t="s">
        <v>895</v>
      </c>
      <c r="H1170" s="78" t="s">
        <v>29043</v>
      </c>
      <c r="I1170" s="78" t="s">
        <v>27960</v>
      </c>
      <c r="J1170" s="78" t="s">
        <v>28610</v>
      </c>
      <c r="K1170" s="42" t="s">
        <v>27929</v>
      </c>
      <c r="L1170" s="79" t="s">
        <v>233</v>
      </c>
      <c r="M1170" s="80" t="s">
        <v>29053</v>
      </c>
      <c r="N1170" s="81" t="s">
        <v>233</v>
      </c>
      <c r="O1170" s="81" t="s">
        <v>233</v>
      </c>
      <c r="P1170" s="80" t="s">
        <v>28600</v>
      </c>
      <c r="Q1170" s="36" t="s">
        <v>25808</v>
      </c>
      <c r="R1170" s="36" t="s">
        <v>233</v>
      </c>
      <c r="S1170" s="36" t="s">
        <v>233</v>
      </c>
      <c r="T1170" s="36" t="s">
        <v>24983</v>
      </c>
      <c r="U1170" s="36" t="s">
        <v>28650</v>
      </c>
      <c r="V1170" s="121" t="str">
        <f t="shared" si="18"/>
        <v>Pluz Energía</v>
      </c>
    </row>
    <row r="1171" spans="1:22" x14ac:dyDescent="0.35">
      <c r="A1171" s="111" t="s">
        <v>30957</v>
      </c>
      <c r="B1171" s="37" t="s">
        <v>26407</v>
      </c>
      <c r="C1171" s="40" t="s">
        <v>29157</v>
      </c>
      <c r="D1171" s="38" t="s">
        <v>25634</v>
      </c>
      <c r="E1171" s="42" t="s">
        <v>893</v>
      </c>
      <c r="F1171" s="35" t="s">
        <v>42</v>
      </c>
      <c r="G1171" s="77" t="s">
        <v>895</v>
      </c>
      <c r="H1171" s="78" t="s">
        <v>29043</v>
      </c>
      <c r="I1171" s="78" t="s">
        <v>27960</v>
      </c>
      <c r="J1171" s="78" t="s">
        <v>28610</v>
      </c>
      <c r="K1171" s="42" t="s">
        <v>27929</v>
      </c>
      <c r="L1171" s="79" t="s">
        <v>233</v>
      </c>
      <c r="M1171" s="80" t="s">
        <v>29053</v>
      </c>
      <c r="N1171" s="81" t="s">
        <v>233</v>
      </c>
      <c r="O1171" s="81" t="s">
        <v>233</v>
      </c>
      <c r="P1171" s="80" t="s">
        <v>28600</v>
      </c>
      <c r="Q1171" s="36" t="s">
        <v>25808</v>
      </c>
      <c r="R1171" s="36" t="s">
        <v>233</v>
      </c>
      <c r="S1171" s="36" t="s">
        <v>233</v>
      </c>
      <c r="T1171" s="36" t="s">
        <v>24983</v>
      </c>
      <c r="U1171" s="36" t="s">
        <v>28650</v>
      </c>
      <c r="V1171" s="121" t="str">
        <f t="shared" si="18"/>
        <v>Pluz Energía</v>
      </c>
    </row>
    <row r="1172" spans="1:22" x14ac:dyDescent="0.35">
      <c r="A1172" s="111" t="s">
        <v>30958</v>
      </c>
      <c r="B1172" s="37" t="s">
        <v>26408</v>
      </c>
      <c r="C1172" s="40" t="s">
        <v>29158</v>
      </c>
      <c r="D1172" s="38" t="s">
        <v>25634</v>
      </c>
      <c r="E1172" s="42" t="s">
        <v>893</v>
      </c>
      <c r="F1172" s="35" t="s">
        <v>42</v>
      </c>
      <c r="G1172" s="77" t="s">
        <v>895</v>
      </c>
      <c r="H1172" s="78" t="s">
        <v>29043</v>
      </c>
      <c r="I1172" s="78" t="s">
        <v>27960</v>
      </c>
      <c r="J1172" s="78" t="s">
        <v>28610</v>
      </c>
      <c r="K1172" s="42" t="s">
        <v>27929</v>
      </c>
      <c r="L1172" s="79" t="s">
        <v>233</v>
      </c>
      <c r="M1172" s="80" t="s">
        <v>29053</v>
      </c>
      <c r="N1172" s="81" t="s">
        <v>233</v>
      </c>
      <c r="O1172" s="81" t="s">
        <v>233</v>
      </c>
      <c r="P1172" s="80" t="s">
        <v>28600</v>
      </c>
      <c r="Q1172" s="36" t="s">
        <v>25808</v>
      </c>
      <c r="R1172" s="36" t="s">
        <v>233</v>
      </c>
      <c r="S1172" s="36" t="s">
        <v>233</v>
      </c>
      <c r="T1172" s="36" t="s">
        <v>24983</v>
      </c>
      <c r="U1172" s="36" t="s">
        <v>28650</v>
      </c>
      <c r="V1172" s="121" t="str">
        <f t="shared" si="18"/>
        <v>Pluz Energía</v>
      </c>
    </row>
    <row r="1173" spans="1:22" x14ac:dyDescent="0.35">
      <c r="A1173" s="111" t="s">
        <v>30959</v>
      </c>
      <c r="B1173" s="37" t="s">
        <v>26409</v>
      </c>
      <c r="C1173" s="40" t="s">
        <v>29159</v>
      </c>
      <c r="D1173" s="38" t="s">
        <v>25634</v>
      </c>
      <c r="E1173" s="42" t="s">
        <v>893</v>
      </c>
      <c r="F1173" s="35" t="s">
        <v>42</v>
      </c>
      <c r="G1173" s="77" t="s">
        <v>895</v>
      </c>
      <c r="H1173" s="78" t="s">
        <v>29043</v>
      </c>
      <c r="I1173" s="78" t="s">
        <v>27960</v>
      </c>
      <c r="J1173" s="78" t="s">
        <v>28610</v>
      </c>
      <c r="K1173" s="42" t="s">
        <v>27929</v>
      </c>
      <c r="L1173" s="79" t="s">
        <v>233</v>
      </c>
      <c r="M1173" s="80" t="s">
        <v>29053</v>
      </c>
      <c r="N1173" s="81" t="s">
        <v>233</v>
      </c>
      <c r="O1173" s="81" t="s">
        <v>233</v>
      </c>
      <c r="P1173" s="80" t="s">
        <v>28600</v>
      </c>
      <c r="Q1173" s="36" t="s">
        <v>25808</v>
      </c>
      <c r="R1173" s="36" t="s">
        <v>233</v>
      </c>
      <c r="S1173" s="36" t="s">
        <v>233</v>
      </c>
      <c r="T1173" s="36" t="s">
        <v>24983</v>
      </c>
      <c r="U1173" s="36" t="s">
        <v>28650</v>
      </c>
      <c r="V1173" s="121" t="str">
        <f t="shared" si="18"/>
        <v>Pluz Energía</v>
      </c>
    </row>
    <row r="1174" spans="1:22" x14ac:dyDescent="0.35">
      <c r="A1174" s="111" t="s">
        <v>30431</v>
      </c>
      <c r="B1174" s="37" t="s">
        <v>26410</v>
      </c>
      <c r="C1174" s="40" t="s">
        <v>29160</v>
      </c>
      <c r="D1174" s="38" t="s">
        <v>25634</v>
      </c>
      <c r="E1174" s="42" t="s">
        <v>893</v>
      </c>
      <c r="F1174" s="35" t="s">
        <v>42</v>
      </c>
      <c r="G1174" s="77" t="s">
        <v>895</v>
      </c>
      <c r="H1174" s="78" t="s">
        <v>29043</v>
      </c>
      <c r="I1174" s="78" t="s">
        <v>27960</v>
      </c>
      <c r="J1174" s="78" t="s">
        <v>28610</v>
      </c>
      <c r="K1174" s="42" t="s">
        <v>27929</v>
      </c>
      <c r="L1174" s="79" t="s">
        <v>233</v>
      </c>
      <c r="M1174" s="80" t="s">
        <v>29053</v>
      </c>
      <c r="N1174" s="81" t="s">
        <v>233</v>
      </c>
      <c r="O1174" s="81" t="s">
        <v>233</v>
      </c>
      <c r="P1174" s="80" t="s">
        <v>28600</v>
      </c>
      <c r="Q1174" s="36" t="s">
        <v>25808</v>
      </c>
      <c r="R1174" s="36" t="s">
        <v>233</v>
      </c>
      <c r="S1174" s="36" t="s">
        <v>233</v>
      </c>
      <c r="T1174" s="36" t="s">
        <v>24983</v>
      </c>
      <c r="U1174" s="36" t="s">
        <v>28650</v>
      </c>
      <c r="V1174" s="121" t="str">
        <f t="shared" si="18"/>
        <v>Pluz Energía</v>
      </c>
    </row>
    <row r="1175" spans="1:22" x14ac:dyDescent="0.35">
      <c r="A1175" s="111" t="s">
        <v>30960</v>
      </c>
      <c r="B1175" s="37" t="s">
        <v>26431</v>
      </c>
      <c r="C1175" s="82" t="s">
        <v>29161</v>
      </c>
      <c r="D1175" s="38" t="s">
        <v>939</v>
      </c>
      <c r="E1175" s="42" t="s">
        <v>893</v>
      </c>
      <c r="F1175" s="35" t="s">
        <v>42</v>
      </c>
      <c r="G1175" s="77" t="s">
        <v>895</v>
      </c>
      <c r="H1175" s="78" t="s">
        <v>29043</v>
      </c>
      <c r="I1175" s="78" t="s">
        <v>27960</v>
      </c>
      <c r="J1175" s="78" t="s">
        <v>28610</v>
      </c>
      <c r="K1175" s="42" t="s">
        <v>27929</v>
      </c>
      <c r="L1175" s="79" t="s">
        <v>233</v>
      </c>
      <c r="M1175" s="80" t="s">
        <v>29053</v>
      </c>
      <c r="N1175" s="81" t="s">
        <v>233</v>
      </c>
      <c r="O1175" s="81" t="s">
        <v>233</v>
      </c>
      <c r="P1175" s="80" t="s">
        <v>28600</v>
      </c>
      <c r="Q1175" s="36" t="s">
        <v>25808</v>
      </c>
      <c r="R1175" s="36" t="s">
        <v>233</v>
      </c>
      <c r="S1175" s="36" t="s">
        <v>233</v>
      </c>
      <c r="T1175" s="36" t="s">
        <v>24983</v>
      </c>
      <c r="U1175" s="36" t="s">
        <v>28650</v>
      </c>
      <c r="V1175" s="121" t="str">
        <f t="shared" si="18"/>
        <v>Pacasmayo</v>
      </c>
    </row>
    <row r="1176" spans="1:22" x14ac:dyDescent="0.35">
      <c r="A1176" s="111" t="s">
        <v>30961</v>
      </c>
      <c r="B1176" s="37" t="s">
        <v>26412</v>
      </c>
      <c r="C1176" s="40" t="s">
        <v>29162</v>
      </c>
      <c r="D1176" s="38" t="s">
        <v>25634</v>
      </c>
      <c r="E1176" s="42" t="s">
        <v>893</v>
      </c>
      <c r="F1176" s="35" t="s">
        <v>42</v>
      </c>
      <c r="G1176" s="77" t="s">
        <v>895</v>
      </c>
      <c r="H1176" s="78" t="s">
        <v>29043</v>
      </c>
      <c r="I1176" s="78" t="s">
        <v>27960</v>
      </c>
      <c r="J1176" s="78" t="s">
        <v>28610</v>
      </c>
      <c r="K1176" s="42" t="s">
        <v>27929</v>
      </c>
      <c r="L1176" s="79" t="s">
        <v>233</v>
      </c>
      <c r="M1176" s="80" t="s">
        <v>29053</v>
      </c>
      <c r="N1176" s="81" t="s">
        <v>233</v>
      </c>
      <c r="O1176" s="81" t="s">
        <v>233</v>
      </c>
      <c r="P1176" s="80" t="s">
        <v>28600</v>
      </c>
      <c r="Q1176" s="36" t="s">
        <v>25808</v>
      </c>
      <c r="R1176" s="36" t="s">
        <v>233</v>
      </c>
      <c r="S1176" s="36" t="s">
        <v>233</v>
      </c>
      <c r="T1176" s="36" t="s">
        <v>24983</v>
      </c>
      <c r="U1176" s="36" t="s">
        <v>28650</v>
      </c>
      <c r="V1176" s="121" t="str">
        <f t="shared" si="18"/>
        <v>Pluz Energía</v>
      </c>
    </row>
    <row r="1177" spans="1:22" x14ac:dyDescent="0.35">
      <c r="A1177" s="111" t="s">
        <v>30962</v>
      </c>
      <c r="B1177" s="37" t="s">
        <v>26413</v>
      </c>
      <c r="C1177" s="40" t="s">
        <v>29163</v>
      </c>
      <c r="D1177" s="38" t="s">
        <v>25634</v>
      </c>
      <c r="E1177" s="42" t="s">
        <v>893</v>
      </c>
      <c r="F1177" s="35" t="s">
        <v>42</v>
      </c>
      <c r="G1177" s="77" t="s">
        <v>895</v>
      </c>
      <c r="H1177" s="78" t="s">
        <v>29043</v>
      </c>
      <c r="I1177" s="78" t="s">
        <v>27960</v>
      </c>
      <c r="J1177" s="78" t="s">
        <v>28610</v>
      </c>
      <c r="K1177" s="42" t="s">
        <v>27929</v>
      </c>
      <c r="L1177" s="79" t="s">
        <v>233</v>
      </c>
      <c r="M1177" s="80" t="s">
        <v>29053</v>
      </c>
      <c r="N1177" s="81" t="s">
        <v>233</v>
      </c>
      <c r="O1177" s="81" t="s">
        <v>233</v>
      </c>
      <c r="P1177" s="80" t="s">
        <v>28600</v>
      </c>
      <c r="Q1177" s="36" t="s">
        <v>25808</v>
      </c>
      <c r="R1177" s="36" t="s">
        <v>233</v>
      </c>
      <c r="S1177" s="36" t="s">
        <v>233</v>
      </c>
      <c r="T1177" s="36" t="s">
        <v>24983</v>
      </c>
      <c r="U1177" s="36" t="s">
        <v>28650</v>
      </c>
      <c r="V1177" s="121" t="str">
        <f t="shared" si="18"/>
        <v>Pluz Energía</v>
      </c>
    </row>
    <row r="1178" spans="1:22" x14ac:dyDescent="0.35">
      <c r="A1178" s="111" t="s">
        <v>30963</v>
      </c>
      <c r="B1178" s="37" t="s">
        <v>26414</v>
      </c>
      <c r="C1178" s="40" t="s">
        <v>29164</v>
      </c>
      <c r="D1178" s="38" t="s">
        <v>25662</v>
      </c>
      <c r="E1178" s="42" t="s">
        <v>893</v>
      </c>
      <c r="F1178" s="35" t="s">
        <v>42</v>
      </c>
      <c r="G1178" s="77" t="s">
        <v>895</v>
      </c>
      <c r="H1178" s="78" t="s">
        <v>29043</v>
      </c>
      <c r="I1178" s="78" t="s">
        <v>27960</v>
      </c>
      <c r="J1178" s="78" t="s">
        <v>28610</v>
      </c>
      <c r="K1178" s="42" t="s">
        <v>27929</v>
      </c>
      <c r="L1178" s="79" t="s">
        <v>233</v>
      </c>
      <c r="M1178" s="80" t="s">
        <v>29053</v>
      </c>
      <c r="N1178" s="81" t="s">
        <v>233</v>
      </c>
      <c r="O1178" s="81" t="s">
        <v>233</v>
      </c>
      <c r="P1178" s="80" t="s">
        <v>28600</v>
      </c>
      <c r="Q1178" s="36" t="s">
        <v>25808</v>
      </c>
      <c r="R1178" s="36" t="s">
        <v>233</v>
      </c>
      <c r="S1178" s="36" t="s">
        <v>233</v>
      </c>
      <c r="T1178" s="36" t="s">
        <v>24983</v>
      </c>
      <c r="U1178" s="36" t="s">
        <v>28650</v>
      </c>
      <c r="V1178" s="121" t="str">
        <f t="shared" si="18"/>
        <v>Orygen</v>
      </c>
    </row>
    <row r="1179" spans="1:22" x14ac:dyDescent="0.35">
      <c r="A1179" s="111" t="s">
        <v>30964</v>
      </c>
      <c r="B1179" s="37" t="s">
        <v>26415</v>
      </c>
      <c r="C1179" s="40" t="s">
        <v>29165</v>
      </c>
      <c r="D1179" s="38" t="s">
        <v>25634</v>
      </c>
      <c r="E1179" s="42" t="s">
        <v>893</v>
      </c>
      <c r="F1179" s="35" t="s">
        <v>42</v>
      </c>
      <c r="G1179" s="77" t="s">
        <v>895</v>
      </c>
      <c r="H1179" s="78" t="s">
        <v>29043</v>
      </c>
      <c r="I1179" s="78" t="s">
        <v>27960</v>
      </c>
      <c r="J1179" s="78" t="s">
        <v>28610</v>
      </c>
      <c r="K1179" s="42" t="s">
        <v>27929</v>
      </c>
      <c r="L1179" s="79" t="s">
        <v>233</v>
      </c>
      <c r="M1179" s="80" t="s">
        <v>29053</v>
      </c>
      <c r="N1179" s="81" t="s">
        <v>233</v>
      </c>
      <c r="O1179" s="81" t="s">
        <v>233</v>
      </c>
      <c r="P1179" s="80" t="s">
        <v>28600</v>
      </c>
      <c r="Q1179" s="36" t="s">
        <v>25808</v>
      </c>
      <c r="R1179" s="36" t="s">
        <v>233</v>
      </c>
      <c r="S1179" s="36" t="s">
        <v>233</v>
      </c>
      <c r="T1179" s="36" t="s">
        <v>24983</v>
      </c>
      <c r="U1179" s="36" t="s">
        <v>28650</v>
      </c>
      <c r="V1179" s="121" t="str">
        <f t="shared" si="18"/>
        <v>Pluz Energía</v>
      </c>
    </row>
    <row r="1180" spans="1:22" x14ac:dyDescent="0.35">
      <c r="A1180" s="111" t="s">
        <v>30965</v>
      </c>
      <c r="B1180" s="37" t="s">
        <v>26416</v>
      </c>
      <c r="C1180" s="40" t="s">
        <v>29166</v>
      </c>
      <c r="D1180" s="38" t="s">
        <v>25662</v>
      </c>
      <c r="E1180" s="42" t="s">
        <v>893</v>
      </c>
      <c r="F1180" s="35" t="s">
        <v>42</v>
      </c>
      <c r="G1180" s="77" t="s">
        <v>895</v>
      </c>
      <c r="H1180" s="78" t="s">
        <v>29043</v>
      </c>
      <c r="I1180" s="78" t="s">
        <v>27960</v>
      </c>
      <c r="J1180" s="78" t="s">
        <v>28610</v>
      </c>
      <c r="K1180" s="42" t="s">
        <v>27929</v>
      </c>
      <c r="L1180" s="79" t="s">
        <v>233</v>
      </c>
      <c r="M1180" s="80" t="s">
        <v>29053</v>
      </c>
      <c r="N1180" s="81" t="s">
        <v>233</v>
      </c>
      <c r="O1180" s="81" t="s">
        <v>233</v>
      </c>
      <c r="P1180" s="80" t="s">
        <v>28600</v>
      </c>
      <c r="Q1180" s="36" t="s">
        <v>25808</v>
      </c>
      <c r="R1180" s="36" t="s">
        <v>233</v>
      </c>
      <c r="S1180" s="36" t="s">
        <v>233</v>
      </c>
      <c r="T1180" s="36" t="s">
        <v>24983</v>
      </c>
      <c r="U1180" s="36" t="s">
        <v>28650</v>
      </c>
      <c r="V1180" s="121" t="str">
        <f t="shared" si="18"/>
        <v>Orygen</v>
      </c>
    </row>
    <row r="1181" spans="1:22" x14ac:dyDescent="0.35">
      <c r="A1181" s="111" t="s">
        <v>30431</v>
      </c>
      <c r="B1181" s="37" t="s">
        <v>26417</v>
      </c>
      <c r="C1181" s="40" t="s">
        <v>29167</v>
      </c>
      <c r="D1181" s="38" t="s">
        <v>25634</v>
      </c>
      <c r="E1181" s="42" t="s">
        <v>893</v>
      </c>
      <c r="F1181" s="35" t="s">
        <v>42</v>
      </c>
      <c r="G1181" s="77" t="s">
        <v>895</v>
      </c>
      <c r="H1181" s="78" t="s">
        <v>29043</v>
      </c>
      <c r="I1181" s="78" t="s">
        <v>27960</v>
      </c>
      <c r="J1181" s="78" t="s">
        <v>28610</v>
      </c>
      <c r="K1181" s="42" t="s">
        <v>27929</v>
      </c>
      <c r="L1181" s="79" t="s">
        <v>233</v>
      </c>
      <c r="M1181" s="80" t="s">
        <v>29053</v>
      </c>
      <c r="N1181" s="81" t="s">
        <v>233</v>
      </c>
      <c r="O1181" s="81" t="s">
        <v>233</v>
      </c>
      <c r="P1181" s="80" t="s">
        <v>28600</v>
      </c>
      <c r="Q1181" s="36" t="s">
        <v>25808</v>
      </c>
      <c r="R1181" s="36" t="s">
        <v>233</v>
      </c>
      <c r="S1181" s="36" t="s">
        <v>233</v>
      </c>
      <c r="T1181" s="36" t="s">
        <v>24983</v>
      </c>
      <c r="U1181" s="36" t="s">
        <v>28650</v>
      </c>
      <c r="V1181" s="121" t="str">
        <f t="shared" si="18"/>
        <v>Pluz Energía</v>
      </c>
    </row>
    <row r="1182" spans="1:22" x14ac:dyDescent="0.35">
      <c r="A1182" s="111" t="s">
        <v>30966</v>
      </c>
      <c r="B1182" s="37" t="s">
        <v>26418</v>
      </c>
      <c r="C1182" s="40" t="s">
        <v>29168</v>
      </c>
      <c r="D1182" s="38" t="s">
        <v>25634</v>
      </c>
      <c r="E1182" s="42" t="s">
        <v>893</v>
      </c>
      <c r="F1182" s="35" t="s">
        <v>42</v>
      </c>
      <c r="G1182" s="77" t="s">
        <v>895</v>
      </c>
      <c r="H1182" s="78" t="s">
        <v>29043</v>
      </c>
      <c r="I1182" s="78" t="s">
        <v>27960</v>
      </c>
      <c r="J1182" s="78" t="s">
        <v>28610</v>
      </c>
      <c r="K1182" s="42" t="s">
        <v>27929</v>
      </c>
      <c r="L1182" s="79" t="s">
        <v>233</v>
      </c>
      <c r="M1182" s="80" t="s">
        <v>29053</v>
      </c>
      <c r="N1182" s="81" t="s">
        <v>233</v>
      </c>
      <c r="O1182" s="81" t="s">
        <v>233</v>
      </c>
      <c r="P1182" s="80" t="s">
        <v>28600</v>
      </c>
      <c r="Q1182" s="36" t="s">
        <v>25808</v>
      </c>
      <c r="R1182" s="36" t="s">
        <v>233</v>
      </c>
      <c r="S1182" s="36" t="s">
        <v>233</v>
      </c>
      <c r="T1182" s="36" t="s">
        <v>24983</v>
      </c>
      <c r="U1182" s="36" t="s">
        <v>28650</v>
      </c>
      <c r="V1182" s="121" t="str">
        <f t="shared" si="18"/>
        <v>Pluz Energía</v>
      </c>
    </row>
    <row r="1183" spans="1:22" x14ac:dyDescent="0.35">
      <c r="A1183" s="111" t="s">
        <v>30967</v>
      </c>
      <c r="B1183" s="37" t="s">
        <v>26419</v>
      </c>
      <c r="C1183" s="40" t="s">
        <v>29169</v>
      </c>
      <c r="D1183" s="38" t="s">
        <v>25634</v>
      </c>
      <c r="E1183" s="42" t="s">
        <v>893</v>
      </c>
      <c r="F1183" s="35" t="s">
        <v>42</v>
      </c>
      <c r="G1183" s="77" t="s">
        <v>895</v>
      </c>
      <c r="H1183" s="78" t="s">
        <v>29043</v>
      </c>
      <c r="I1183" s="78" t="s">
        <v>27960</v>
      </c>
      <c r="J1183" s="78" t="s">
        <v>28610</v>
      </c>
      <c r="K1183" s="42" t="s">
        <v>27929</v>
      </c>
      <c r="L1183" s="79" t="s">
        <v>233</v>
      </c>
      <c r="M1183" s="80" t="s">
        <v>29053</v>
      </c>
      <c r="N1183" s="81" t="s">
        <v>233</v>
      </c>
      <c r="O1183" s="81" t="s">
        <v>233</v>
      </c>
      <c r="P1183" s="80" t="s">
        <v>28600</v>
      </c>
      <c r="Q1183" s="36" t="s">
        <v>25808</v>
      </c>
      <c r="R1183" s="36" t="s">
        <v>233</v>
      </c>
      <c r="S1183" s="36" t="s">
        <v>233</v>
      </c>
      <c r="T1183" s="36" t="s">
        <v>24983</v>
      </c>
      <c r="U1183" s="36" t="s">
        <v>28650</v>
      </c>
      <c r="V1183" s="121" t="str">
        <f t="shared" si="18"/>
        <v>Pluz Energía</v>
      </c>
    </row>
    <row r="1184" spans="1:22" x14ac:dyDescent="0.35">
      <c r="A1184" s="111" t="s">
        <v>30968</v>
      </c>
      <c r="B1184" s="37" t="s">
        <v>26420</v>
      </c>
      <c r="C1184" s="40" t="s">
        <v>29170</v>
      </c>
      <c r="D1184" s="38" t="s">
        <v>25634</v>
      </c>
      <c r="E1184" s="42" t="s">
        <v>893</v>
      </c>
      <c r="F1184" s="35" t="s">
        <v>42</v>
      </c>
      <c r="G1184" s="77" t="s">
        <v>895</v>
      </c>
      <c r="H1184" s="78" t="s">
        <v>29043</v>
      </c>
      <c r="I1184" s="78" t="s">
        <v>27960</v>
      </c>
      <c r="J1184" s="78" t="s">
        <v>28610</v>
      </c>
      <c r="K1184" s="42" t="s">
        <v>27929</v>
      </c>
      <c r="L1184" s="79" t="s">
        <v>233</v>
      </c>
      <c r="M1184" s="80" t="s">
        <v>29053</v>
      </c>
      <c r="N1184" s="81" t="s">
        <v>233</v>
      </c>
      <c r="O1184" s="81" t="s">
        <v>233</v>
      </c>
      <c r="P1184" s="80" t="s">
        <v>28600</v>
      </c>
      <c r="Q1184" s="36" t="s">
        <v>25808</v>
      </c>
      <c r="R1184" s="36" t="s">
        <v>233</v>
      </c>
      <c r="S1184" s="36" t="s">
        <v>233</v>
      </c>
      <c r="T1184" s="36" t="s">
        <v>24983</v>
      </c>
      <c r="U1184" s="36" t="s">
        <v>28650</v>
      </c>
      <c r="V1184" s="121" t="str">
        <f t="shared" si="18"/>
        <v>Pluz Energía</v>
      </c>
    </row>
    <row r="1185" spans="1:22" x14ac:dyDescent="0.35">
      <c r="A1185" s="111" t="s">
        <v>30431</v>
      </c>
      <c r="B1185" s="37" t="s">
        <v>26421</v>
      </c>
      <c r="C1185" s="40" t="s">
        <v>29171</v>
      </c>
      <c r="D1185" s="38" t="s">
        <v>26458</v>
      </c>
      <c r="E1185" s="42" t="s">
        <v>893</v>
      </c>
      <c r="F1185" s="35" t="s">
        <v>42</v>
      </c>
      <c r="G1185" s="77" t="s">
        <v>895</v>
      </c>
      <c r="H1185" s="78" t="s">
        <v>29043</v>
      </c>
      <c r="I1185" s="78" t="s">
        <v>27960</v>
      </c>
      <c r="J1185" s="78" t="s">
        <v>28610</v>
      </c>
      <c r="K1185" s="42" t="s">
        <v>27929</v>
      </c>
      <c r="L1185" s="79" t="s">
        <v>233</v>
      </c>
      <c r="M1185" s="80" t="s">
        <v>29053</v>
      </c>
      <c r="N1185" s="81" t="s">
        <v>233</v>
      </c>
      <c r="O1185" s="81" t="s">
        <v>233</v>
      </c>
      <c r="P1185" s="80" t="s">
        <v>28600</v>
      </c>
      <c r="Q1185" s="36" t="s">
        <v>25808</v>
      </c>
      <c r="R1185" s="36" t="s">
        <v>233</v>
      </c>
      <c r="S1185" s="36" t="s">
        <v>233</v>
      </c>
      <c r="T1185" s="36" t="s">
        <v>24983</v>
      </c>
      <c r="U1185" s="36" t="s">
        <v>28650</v>
      </c>
      <c r="V1185" s="121" t="str">
        <f t="shared" si="18"/>
        <v xml:space="preserve">Cementos Yura </v>
      </c>
    </row>
    <row r="1186" spans="1:22" x14ac:dyDescent="0.35">
      <c r="A1186" s="111" t="s">
        <v>30431</v>
      </c>
      <c r="B1186" s="37" t="s">
        <v>26422</v>
      </c>
      <c r="C1186" s="40" t="s">
        <v>29172</v>
      </c>
      <c r="D1186" s="38" t="s">
        <v>26458</v>
      </c>
      <c r="E1186" s="42" t="s">
        <v>893</v>
      </c>
      <c r="F1186" s="35" t="s">
        <v>42</v>
      </c>
      <c r="G1186" s="77" t="s">
        <v>895</v>
      </c>
      <c r="H1186" s="78" t="s">
        <v>29043</v>
      </c>
      <c r="I1186" s="78" t="s">
        <v>27960</v>
      </c>
      <c r="J1186" s="78" t="s">
        <v>28610</v>
      </c>
      <c r="K1186" s="42" t="s">
        <v>27929</v>
      </c>
      <c r="L1186" s="79" t="s">
        <v>233</v>
      </c>
      <c r="M1186" s="80" t="s">
        <v>29053</v>
      </c>
      <c r="N1186" s="81" t="s">
        <v>233</v>
      </c>
      <c r="O1186" s="81" t="s">
        <v>233</v>
      </c>
      <c r="P1186" s="80" t="s">
        <v>28600</v>
      </c>
      <c r="Q1186" s="36" t="s">
        <v>25808</v>
      </c>
      <c r="R1186" s="36" t="s">
        <v>233</v>
      </c>
      <c r="S1186" s="36" t="s">
        <v>233</v>
      </c>
      <c r="T1186" s="36" t="s">
        <v>24983</v>
      </c>
      <c r="U1186" s="36" t="s">
        <v>28650</v>
      </c>
      <c r="V1186" s="121" t="str">
        <f t="shared" si="18"/>
        <v xml:space="preserve">Cementos Yura </v>
      </c>
    </row>
    <row r="1187" spans="1:22" x14ac:dyDescent="0.35">
      <c r="A1187" s="111" t="s">
        <v>30969</v>
      </c>
      <c r="B1187" s="37" t="s">
        <v>26423</v>
      </c>
      <c r="C1187" s="40" t="s">
        <v>29173</v>
      </c>
      <c r="D1187" s="38" t="s">
        <v>26458</v>
      </c>
      <c r="E1187" s="42" t="s">
        <v>893</v>
      </c>
      <c r="F1187" s="35" t="s">
        <v>42</v>
      </c>
      <c r="G1187" s="77" t="s">
        <v>895</v>
      </c>
      <c r="H1187" s="78" t="s">
        <v>29043</v>
      </c>
      <c r="I1187" s="78" t="s">
        <v>27960</v>
      </c>
      <c r="J1187" s="78" t="s">
        <v>28610</v>
      </c>
      <c r="K1187" s="42" t="s">
        <v>27929</v>
      </c>
      <c r="L1187" s="79" t="s">
        <v>233</v>
      </c>
      <c r="M1187" s="80" t="s">
        <v>29053</v>
      </c>
      <c r="N1187" s="81" t="s">
        <v>233</v>
      </c>
      <c r="O1187" s="81" t="s">
        <v>233</v>
      </c>
      <c r="P1187" s="80" t="s">
        <v>28600</v>
      </c>
      <c r="Q1187" s="36" t="s">
        <v>25808</v>
      </c>
      <c r="R1187" s="36" t="s">
        <v>233</v>
      </c>
      <c r="S1187" s="36" t="s">
        <v>233</v>
      </c>
      <c r="T1187" s="36" t="s">
        <v>24983</v>
      </c>
      <c r="U1187" s="36" t="s">
        <v>28650</v>
      </c>
      <c r="V1187" s="121" t="str">
        <f t="shared" si="18"/>
        <v xml:space="preserve">Cementos Yura </v>
      </c>
    </row>
    <row r="1188" spans="1:22" x14ac:dyDescent="0.35">
      <c r="A1188" s="111" t="s">
        <v>30970</v>
      </c>
      <c r="B1188" s="37" t="s">
        <v>26424</v>
      </c>
      <c r="C1188" s="40" t="s">
        <v>29174</v>
      </c>
      <c r="D1188" s="38" t="s">
        <v>26458</v>
      </c>
      <c r="E1188" s="42" t="s">
        <v>893</v>
      </c>
      <c r="F1188" s="35" t="s">
        <v>42</v>
      </c>
      <c r="G1188" s="77" t="s">
        <v>895</v>
      </c>
      <c r="H1188" s="78" t="s">
        <v>29043</v>
      </c>
      <c r="I1188" s="78" t="s">
        <v>27960</v>
      </c>
      <c r="J1188" s="78" t="s">
        <v>28610</v>
      </c>
      <c r="K1188" s="42" t="s">
        <v>27929</v>
      </c>
      <c r="L1188" s="79" t="s">
        <v>233</v>
      </c>
      <c r="M1188" s="80" t="s">
        <v>29053</v>
      </c>
      <c r="N1188" s="81" t="s">
        <v>233</v>
      </c>
      <c r="O1188" s="81" t="s">
        <v>233</v>
      </c>
      <c r="P1188" s="80" t="s">
        <v>28600</v>
      </c>
      <c r="Q1188" s="36" t="s">
        <v>25808</v>
      </c>
      <c r="R1188" s="36" t="s">
        <v>233</v>
      </c>
      <c r="S1188" s="36" t="s">
        <v>233</v>
      </c>
      <c r="T1188" s="36" t="s">
        <v>24983</v>
      </c>
      <c r="U1188" s="36" t="s">
        <v>28650</v>
      </c>
      <c r="V1188" s="121" t="str">
        <f t="shared" si="18"/>
        <v xml:space="preserve">Cementos Yura </v>
      </c>
    </row>
    <row r="1189" spans="1:22" x14ac:dyDescent="0.35">
      <c r="A1189" s="111" t="s">
        <v>30431</v>
      </c>
      <c r="B1189" s="37" t="s">
        <v>26425</v>
      </c>
      <c r="C1189" s="40" t="s">
        <v>29175</v>
      </c>
      <c r="D1189" s="38" t="s">
        <v>26458</v>
      </c>
      <c r="E1189" s="42" t="s">
        <v>893</v>
      </c>
      <c r="F1189" s="35" t="s">
        <v>42</v>
      </c>
      <c r="G1189" s="77" t="s">
        <v>895</v>
      </c>
      <c r="H1189" s="78" t="s">
        <v>29043</v>
      </c>
      <c r="I1189" s="78" t="s">
        <v>27960</v>
      </c>
      <c r="J1189" s="78" t="s">
        <v>28610</v>
      </c>
      <c r="K1189" s="42" t="s">
        <v>27929</v>
      </c>
      <c r="L1189" s="79" t="s">
        <v>233</v>
      </c>
      <c r="M1189" s="80" t="s">
        <v>29053</v>
      </c>
      <c r="N1189" s="81" t="s">
        <v>233</v>
      </c>
      <c r="O1189" s="81" t="s">
        <v>233</v>
      </c>
      <c r="P1189" s="80" t="s">
        <v>28600</v>
      </c>
      <c r="Q1189" s="36" t="s">
        <v>25808</v>
      </c>
      <c r="R1189" s="36" t="s">
        <v>233</v>
      </c>
      <c r="S1189" s="36" t="s">
        <v>233</v>
      </c>
      <c r="T1189" s="36" t="s">
        <v>24983</v>
      </c>
      <c r="U1189" s="36" t="s">
        <v>28650</v>
      </c>
      <c r="V1189" s="121" t="str">
        <f t="shared" si="18"/>
        <v xml:space="preserve">Cementos Yura </v>
      </c>
    </row>
    <row r="1190" spans="1:22" x14ac:dyDescent="0.35">
      <c r="A1190" s="111" t="s">
        <v>30971</v>
      </c>
      <c r="B1190" s="37" t="s">
        <v>26426</v>
      </c>
      <c r="C1190" s="40" t="s">
        <v>29176</v>
      </c>
      <c r="D1190" s="38" t="s">
        <v>25196</v>
      </c>
      <c r="E1190" s="42" t="s">
        <v>893</v>
      </c>
      <c r="F1190" s="35" t="s">
        <v>42</v>
      </c>
      <c r="G1190" s="77" t="s">
        <v>895</v>
      </c>
      <c r="H1190" s="78" t="s">
        <v>29043</v>
      </c>
      <c r="I1190" s="78" t="s">
        <v>27960</v>
      </c>
      <c r="J1190" s="78" t="s">
        <v>28610</v>
      </c>
      <c r="K1190" s="42" t="s">
        <v>27929</v>
      </c>
      <c r="L1190" s="79" t="s">
        <v>233</v>
      </c>
      <c r="M1190" s="80" t="s">
        <v>29053</v>
      </c>
      <c r="N1190" s="81" t="s">
        <v>233</v>
      </c>
      <c r="O1190" s="81" t="s">
        <v>233</v>
      </c>
      <c r="P1190" s="80" t="s">
        <v>28600</v>
      </c>
      <c r="Q1190" s="36" t="s">
        <v>25808</v>
      </c>
      <c r="R1190" s="36" t="s">
        <v>233</v>
      </c>
      <c r="S1190" s="36" t="s">
        <v>233</v>
      </c>
      <c r="T1190" s="36" t="s">
        <v>24983</v>
      </c>
      <c r="U1190" s="36" t="s">
        <v>28650</v>
      </c>
      <c r="V1190" s="121" t="str">
        <f t="shared" si="18"/>
        <v>Productos Tissue del Perú</v>
      </c>
    </row>
    <row r="1191" spans="1:22" x14ac:dyDescent="0.35">
      <c r="A1191" s="111" t="s">
        <v>30972</v>
      </c>
      <c r="B1191" s="37" t="s">
        <v>26427</v>
      </c>
      <c r="C1191" s="40" t="s">
        <v>29177</v>
      </c>
      <c r="D1191" s="38" t="s">
        <v>25662</v>
      </c>
      <c r="E1191" s="42" t="s">
        <v>893</v>
      </c>
      <c r="F1191" s="35" t="s">
        <v>42</v>
      </c>
      <c r="G1191" s="77" t="s">
        <v>895</v>
      </c>
      <c r="H1191" s="78" t="s">
        <v>29043</v>
      </c>
      <c r="I1191" s="78" t="s">
        <v>27960</v>
      </c>
      <c r="J1191" s="78" t="s">
        <v>28610</v>
      </c>
      <c r="K1191" s="42" t="s">
        <v>27929</v>
      </c>
      <c r="L1191" s="79" t="s">
        <v>233</v>
      </c>
      <c r="M1191" s="80" t="s">
        <v>29053</v>
      </c>
      <c r="N1191" s="81" t="s">
        <v>233</v>
      </c>
      <c r="O1191" s="81" t="s">
        <v>233</v>
      </c>
      <c r="P1191" s="80" t="s">
        <v>28600</v>
      </c>
      <c r="Q1191" s="36" t="s">
        <v>25808</v>
      </c>
      <c r="R1191" s="36" t="s">
        <v>233</v>
      </c>
      <c r="S1191" s="36" t="s">
        <v>233</v>
      </c>
      <c r="T1191" s="36" t="s">
        <v>24983</v>
      </c>
      <c r="U1191" s="36" t="s">
        <v>28650</v>
      </c>
      <c r="V1191" s="121" t="str">
        <f t="shared" si="18"/>
        <v>Orygen</v>
      </c>
    </row>
    <row r="1192" spans="1:22" x14ac:dyDescent="0.35">
      <c r="A1192" s="111" t="s">
        <v>30973</v>
      </c>
      <c r="B1192" s="37" t="s">
        <v>26428</v>
      </c>
      <c r="C1192" s="40" t="s">
        <v>29178</v>
      </c>
      <c r="D1192" s="38" t="s">
        <v>25662</v>
      </c>
      <c r="E1192" s="42" t="s">
        <v>893</v>
      </c>
      <c r="F1192" s="35" t="s">
        <v>42</v>
      </c>
      <c r="G1192" s="77" t="s">
        <v>895</v>
      </c>
      <c r="H1192" s="78" t="s">
        <v>29043</v>
      </c>
      <c r="I1192" s="78" t="s">
        <v>27960</v>
      </c>
      <c r="J1192" s="78" t="s">
        <v>28610</v>
      </c>
      <c r="K1192" s="42" t="s">
        <v>27929</v>
      </c>
      <c r="L1192" s="79" t="s">
        <v>233</v>
      </c>
      <c r="M1192" s="80" t="s">
        <v>29053</v>
      </c>
      <c r="N1192" s="81" t="s">
        <v>233</v>
      </c>
      <c r="O1192" s="81" t="s">
        <v>233</v>
      </c>
      <c r="P1192" s="80" t="s">
        <v>28600</v>
      </c>
      <c r="Q1192" s="36" t="s">
        <v>25808</v>
      </c>
      <c r="R1192" s="36" t="s">
        <v>233</v>
      </c>
      <c r="S1192" s="36" t="s">
        <v>233</v>
      </c>
      <c r="T1192" s="36" t="s">
        <v>24983</v>
      </c>
      <c r="U1192" s="36" t="s">
        <v>28650</v>
      </c>
      <c r="V1192" s="121" t="str">
        <f t="shared" si="18"/>
        <v>Orygen</v>
      </c>
    </row>
    <row r="1193" spans="1:22" x14ac:dyDescent="0.35">
      <c r="A1193" s="111" t="s">
        <v>30431</v>
      </c>
      <c r="B1193" s="37" t="s">
        <v>26429</v>
      </c>
      <c r="C1193" s="40" t="s">
        <v>29179</v>
      </c>
      <c r="D1193" s="38" t="s">
        <v>25662</v>
      </c>
      <c r="E1193" s="42" t="s">
        <v>893</v>
      </c>
      <c r="F1193" s="35" t="s">
        <v>42</v>
      </c>
      <c r="G1193" s="77" t="s">
        <v>895</v>
      </c>
      <c r="H1193" s="78" t="s">
        <v>29043</v>
      </c>
      <c r="I1193" s="78" t="s">
        <v>27960</v>
      </c>
      <c r="J1193" s="78" t="s">
        <v>28610</v>
      </c>
      <c r="K1193" s="42" t="s">
        <v>27929</v>
      </c>
      <c r="L1193" s="79" t="s">
        <v>233</v>
      </c>
      <c r="M1193" s="80" t="s">
        <v>29053</v>
      </c>
      <c r="N1193" s="81" t="s">
        <v>233</v>
      </c>
      <c r="O1193" s="81" t="s">
        <v>233</v>
      </c>
      <c r="P1193" s="80" t="s">
        <v>28600</v>
      </c>
      <c r="Q1193" s="36" t="s">
        <v>25808</v>
      </c>
      <c r="R1193" s="36" t="s">
        <v>233</v>
      </c>
      <c r="S1193" s="36" t="s">
        <v>233</v>
      </c>
      <c r="T1193" s="36" t="s">
        <v>24983</v>
      </c>
      <c r="U1193" s="36" t="s">
        <v>28650</v>
      </c>
      <c r="V1193" s="121" t="str">
        <f t="shared" si="18"/>
        <v>Orygen</v>
      </c>
    </row>
    <row r="1194" spans="1:22" x14ac:dyDescent="0.35">
      <c r="A1194" s="111" t="s">
        <v>30431</v>
      </c>
      <c r="B1194" s="37" t="s">
        <v>26430</v>
      </c>
      <c r="C1194" s="40" t="s">
        <v>29180</v>
      </c>
      <c r="D1194" s="38" t="s">
        <v>25662</v>
      </c>
      <c r="E1194" s="42" t="s">
        <v>893</v>
      </c>
      <c r="F1194" s="35" t="s">
        <v>42</v>
      </c>
      <c r="G1194" s="77" t="s">
        <v>895</v>
      </c>
      <c r="H1194" s="78" t="s">
        <v>29043</v>
      </c>
      <c r="I1194" s="78" t="s">
        <v>27960</v>
      </c>
      <c r="J1194" s="78" t="s">
        <v>28610</v>
      </c>
      <c r="K1194" s="42" t="s">
        <v>27929</v>
      </c>
      <c r="L1194" s="79" t="s">
        <v>233</v>
      </c>
      <c r="M1194" s="80" t="s">
        <v>29053</v>
      </c>
      <c r="N1194" s="81" t="s">
        <v>233</v>
      </c>
      <c r="O1194" s="81" t="s">
        <v>233</v>
      </c>
      <c r="P1194" s="80" t="s">
        <v>28600</v>
      </c>
      <c r="Q1194" s="36" t="s">
        <v>25808</v>
      </c>
      <c r="R1194" s="36" t="s">
        <v>233</v>
      </c>
      <c r="S1194" s="36" t="s">
        <v>233</v>
      </c>
      <c r="T1194" s="36" t="s">
        <v>24983</v>
      </c>
      <c r="U1194" s="36" t="s">
        <v>28650</v>
      </c>
      <c r="V1194" s="121" t="str">
        <f t="shared" si="18"/>
        <v>Orygen</v>
      </c>
    </row>
    <row r="1195" spans="1:22" x14ac:dyDescent="0.35">
      <c r="A1195" s="111" t="s">
        <v>30974</v>
      </c>
      <c r="B1195" s="37" t="s">
        <v>26337</v>
      </c>
      <c r="C1195" s="40" t="s">
        <v>29181</v>
      </c>
      <c r="D1195" s="38" t="s">
        <v>24965</v>
      </c>
      <c r="E1195" s="42" t="s">
        <v>893</v>
      </c>
      <c r="F1195" s="35" t="s">
        <v>42</v>
      </c>
      <c r="G1195" s="77" t="s">
        <v>895</v>
      </c>
      <c r="H1195" s="78" t="s">
        <v>29043</v>
      </c>
      <c r="I1195" s="78" t="s">
        <v>27960</v>
      </c>
      <c r="J1195" s="78" t="s">
        <v>28610</v>
      </c>
      <c r="K1195" s="42" t="s">
        <v>27929</v>
      </c>
      <c r="L1195" s="79" t="s">
        <v>233</v>
      </c>
      <c r="M1195" s="80" t="s">
        <v>29053</v>
      </c>
      <c r="N1195" s="81" t="s">
        <v>233</v>
      </c>
      <c r="O1195" s="81" t="s">
        <v>233</v>
      </c>
      <c r="P1195" s="80" t="s">
        <v>28600</v>
      </c>
      <c r="Q1195" s="36" t="s">
        <v>25808</v>
      </c>
      <c r="R1195" s="36" t="s">
        <v>233</v>
      </c>
      <c r="S1195" s="36" t="s">
        <v>233</v>
      </c>
      <c r="T1195" s="36" t="s">
        <v>24983</v>
      </c>
      <c r="U1195" s="36" t="s">
        <v>28628</v>
      </c>
      <c r="V1195" s="121" t="str">
        <f t="shared" si="18"/>
        <v>Crediscotia</v>
      </c>
    </row>
    <row r="1196" spans="1:22" x14ac:dyDescent="0.35">
      <c r="A1196" s="111" t="s">
        <v>30975</v>
      </c>
      <c r="B1196" s="37" t="s">
        <v>26432</v>
      </c>
      <c r="C1196" s="82" t="s">
        <v>29182</v>
      </c>
      <c r="D1196" s="38" t="s">
        <v>939</v>
      </c>
      <c r="E1196" s="42" t="s">
        <v>893</v>
      </c>
      <c r="F1196" s="35" t="s">
        <v>42</v>
      </c>
      <c r="G1196" s="77" t="s">
        <v>895</v>
      </c>
      <c r="H1196" s="78" t="s">
        <v>29043</v>
      </c>
      <c r="I1196" s="78" t="s">
        <v>27960</v>
      </c>
      <c r="J1196" s="78" t="s">
        <v>28610</v>
      </c>
      <c r="K1196" s="42" t="s">
        <v>27929</v>
      </c>
      <c r="L1196" s="79" t="s">
        <v>233</v>
      </c>
      <c r="M1196" s="80" t="s">
        <v>29053</v>
      </c>
      <c r="N1196" s="81" t="s">
        <v>233</v>
      </c>
      <c r="O1196" s="81" t="s">
        <v>233</v>
      </c>
      <c r="P1196" s="80" t="s">
        <v>28600</v>
      </c>
      <c r="Q1196" s="36" t="s">
        <v>25808</v>
      </c>
      <c r="R1196" s="36" t="s">
        <v>233</v>
      </c>
      <c r="S1196" s="36" t="s">
        <v>233</v>
      </c>
      <c r="T1196" s="36" t="s">
        <v>24983</v>
      </c>
      <c r="U1196" s="36" t="s">
        <v>28650</v>
      </c>
      <c r="V1196" s="121" t="str">
        <f t="shared" si="18"/>
        <v>Pacasmayo</v>
      </c>
    </row>
    <row r="1197" spans="1:22" x14ac:dyDescent="0.35">
      <c r="A1197" s="111" t="s">
        <v>30976</v>
      </c>
      <c r="B1197" s="37" t="s">
        <v>26389</v>
      </c>
      <c r="C1197" s="40" t="s">
        <v>29183</v>
      </c>
      <c r="D1197" s="38" t="s">
        <v>25634</v>
      </c>
      <c r="E1197" s="42" t="s">
        <v>893</v>
      </c>
      <c r="F1197" s="35" t="s">
        <v>42</v>
      </c>
      <c r="G1197" s="77" t="s">
        <v>895</v>
      </c>
      <c r="H1197" s="78" t="s">
        <v>29043</v>
      </c>
      <c r="I1197" s="78" t="s">
        <v>27960</v>
      </c>
      <c r="J1197" s="78" t="s">
        <v>28610</v>
      </c>
      <c r="K1197" s="42" t="s">
        <v>27929</v>
      </c>
      <c r="L1197" s="79" t="s">
        <v>233</v>
      </c>
      <c r="M1197" s="80" t="s">
        <v>29053</v>
      </c>
      <c r="N1197" s="81" t="s">
        <v>233</v>
      </c>
      <c r="O1197" s="81">
        <v>1</v>
      </c>
      <c r="P1197" s="80" t="s">
        <v>28600</v>
      </c>
      <c r="Q1197" s="36" t="s">
        <v>25808</v>
      </c>
      <c r="R1197" s="36" t="s">
        <v>233</v>
      </c>
      <c r="S1197" s="36" t="s">
        <v>233</v>
      </c>
      <c r="T1197" s="36" t="s">
        <v>24983</v>
      </c>
      <c r="U1197" s="36" t="s">
        <v>28650</v>
      </c>
      <c r="V1197" s="121" t="str">
        <f t="shared" si="18"/>
        <v>Pluz Energía</v>
      </c>
    </row>
    <row r="1198" spans="1:22" x14ac:dyDescent="0.35">
      <c r="A1198" s="111" t="s">
        <v>30977</v>
      </c>
      <c r="B1198" s="37" t="s">
        <v>26433</v>
      </c>
      <c r="C1198" s="40" t="s">
        <v>29184</v>
      </c>
      <c r="D1198" s="38" t="s">
        <v>25182</v>
      </c>
      <c r="E1198" s="42" t="s">
        <v>893</v>
      </c>
      <c r="F1198" s="35" t="s">
        <v>42</v>
      </c>
      <c r="G1198" s="77" t="s">
        <v>895</v>
      </c>
      <c r="H1198" s="78" t="s">
        <v>29043</v>
      </c>
      <c r="I1198" s="78" t="s">
        <v>27960</v>
      </c>
      <c r="J1198" s="78" t="s">
        <v>28610</v>
      </c>
      <c r="K1198" s="42" t="s">
        <v>27929</v>
      </c>
      <c r="L1198" s="79" t="s">
        <v>233</v>
      </c>
      <c r="M1198" s="80" t="s">
        <v>29053</v>
      </c>
      <c r="N1198" s="81" t="s">
        <v>233</v>
      </c>
      <c r="O1198" s="81" t="s">
        <v>233</v>
      </c>
      <c r="P1198" s="80" t="s">
        <v>28600</v>
      </c>
      <c r="Q1198" s="36" t="s">
        <v>25808</v>
      </c>
      <c r="R1198" s="36" t="s">
        <v>233</v>
      </c>
      <c r="S1198" s="36" t="s">
        <v>233</v>
      </c>
      <c r="T1198" s="36" t="s">
        <v>24983</v>
      </c>
      <c r="U1198" s="36" t="s">
        <v>28650</v>
      </c>
      <c r="V1198" s="121" t="str">
        <f t="shared" si="18"/>
        <v xml:space="preserve">Red de Energía del Perú </v>
      </c>
    </row>
    <row r="1199" spans="1:22" x14ac:dyDescent="0.35">
      <c r="A1199" s="111" t="s">
        <v>30978</v>
      </c>
      <c r="B1199" s="37" t="s">
        <v>26434</v>
      </c>
      <c r="C1199" s="40" t="s">
        <v>29185</v>
      </c>
      <c r="D1199" s="38" t="s">
        <v>25182</v>
      </c>
      <c r="E1199" s="42" t="s">
        <v>893</v>
      </c>
      <c r="F1199" s="35" t="s">
        <v>42</v>
      </c>
      <c r="G1199" s="77" t="s">
        <v>895</v>
      </c>
      <c r="H1199" s="78" t="s">
        <v>29043</v>
      </c>
      <c r="I1199" s="78" t="s">
        <v>27960</v>
      </c>
      <c r="J1199" s="78" t="s">
        <v>28610</v>
      </c>
      <c r="K1199" s="42" t="s">
        <v>27929</v>
      </c>
      <c r="L1199" s="79" t="s">
        <v>233</v>
      </c>
      <c r="M1199" s="80" t="s">
        <v>29053</v>
      </c>
      <c r="N1199" s="81" t="s">
        <v>233</v>
      </c>
      <c r="O1199" s="81" t="s">
        <v>233</v>
      </c>
      <c r="P1199" s="80" t="s">
        <v>28600</v>
      </c>
      <c r="Q1199" s="36" t="s">
        <v>25808</v>
      </c>
      <c r="R1199" s="36" t="s">
        <v>233</v>
      </c>
      <c r="S1199" s="36" t="s">
        <v>233</v>
      </c>
      <c r="T1199" s="36" t="s">
        <v>24983</v>
      </c>
      <c r="U1199" s="36" t="s">
        <v>28650</v>
      </c>
      <c r="V1199" s="121" t="str">
        <f t="shared" si="18"/>
        <v xml:space="preserve">Red de Energía del Perú </v>
      </c>
    </row>
    <row r="1200" spans="1:22" x14ac:dyDescent="0.35">
      <c r="A1200" s="111" t="s">
        <v>30431</v>
      </c>
      <c r="B1200" s="37" t="s">
        <v>26435</v>
      </c>
      <c r="C1200" s="40" t="s">
        <v>29186</v>
      </c>
      <c r="D1200" s="38" t="s">
        <v>28648</v>
      </c>
      <c r="E1200" s="42" t="s">
        <v>893</v>
      </c>
      <c r="F1200" s="35" t="s">
        <v>42</v>
      </c>
      <c r="G1200" s="77" t="s">
        <v>895</v>
      </c>
      <c r="H1200" s="78" t="s">
        <v>29043</v>
      </c>
      <c r="I1200" s="78" t="s">
        <v>27960</v>
      </c>
      <c r="J1200" s="78" t="s">
        <v>28610</v>
      </c>
      <c r="K1200" s="42" t="s">
        <v>27929</v>
      </c>
      <c r="L1200" s="79" t="s">
        <v>233</v>
      </c>
      <c r="M1200" s="80" t="s">
        <v>29053</v>
      </c>
      <c r="N1200" s="81" t="s">
        <v>233</v>
      </c>
      <c r="O1200" s="81" t="s">
        <v>233</v>
      </c>
      <c r="P1200" s="80" t="s">
        <v>28600</v>
      </c>
      <c r="Q1200" s="36" t="s">
        <v>25808</v>
      </c>
      <c r="R1200" s="36" t="s">
        <v>233</v>
      </c>
      <c r="S1200" s="36" t="s">
        <v>233</v>
      </c>
      <c r="T1200" s="36" t="s">
        <v>24983</v>
      </c>
      <c r="U1200" s="36" t="s">
        <v>28650</v>
      </c>
      <c r="V1200" s="121" t="str">
        <f t="shared" si="18"/>
        <v>Engie</v>
      </c>
    </row>
    <row r="1201" spans="1:22" x14ac:dyDescent="0.35">
      <c r="A1201" s="111" t="s">
        <v>30431</v>
      </c>
      <c r="B1201" s="37" t="s">
        <v>26436</v>
      </c>
      <c r="C1201" s="40" t="s">
        <v>29187</v>
      </c>
      <c r="D1201" s="38" t="s">
        <v>28648</v>
      </c>
      <c r="E1201" s="42" t="s">
        <v>893</v>
      </c>
      <c r="F1201" s="35" t="s">
        <v>42</v>
      </c>
      <c r="G1201" s="77" t="s">
        <v>895</v>
      </c>
      <c r="H1201" s="78" t="s">
        <v>29043</v>
      </c>
      <c r="I1201" s="78" t="s">
        <v>27960</v>
      </c>
      <c r="J1201" s="78" t="s">
        <v>28610</v>
      </c>
      <c r="K1201" s="42" t="s">
        <v>27929</v>
      </c>
      <c r="L1201" s="79" t="s">
        <v>233</v>
      </c>
      <c r="M1201" s="80" t="s">
        <v>29053</v>
      </c>
      <c r="N1201" s="81" t="s">
        <v>233</v>
      </c>
      <c r="O1201" s="81" t="s">
        <v>233</v>
      </c>
      <c r="P1201" s="80" t="s">
        <v>28600</v>
      </c>
      <c r="Q1201" s="36" t="s">
        <v>25808</v>
      </c>
      <c r="R1201" s="36" t="s">
        <v>233</v>
      </c>
      <c r="S1201" s="36" t="s">
        <v>233</v>
      </c>
      <c r="T1201" s="36" t="s">
        <v>24983</v>
      </c>
      <c r="U1201" s="36" t="s">
        <v>28650</v>
      </c>
      <c r="V1201" s="121" t="str">
        <f t="shared" si="18"/>
        <v>Engie</v>
      </c>
    </row>
    <row r="1202" spans="1:22" x14ac:dyDescent="0.35">
      <c r="A1202" s="111" t="s">
        <v>30431</v>
      </c>
      <c r="B1202" s="37" t="s">
        <v>26437</v>
      </c>
      <c r="C1202" s="40" t="s">
        <v>29188</v>
      </c>
      <c r="D1202" s="38" t="s">
        <v>28648</v>
      </c>
      <c r="E1202" s="42" t="s">
        <v>893</v>
      </c>
      <c r="F1202" s="35" t="s">
        <v>42</v>
      </c>
      <c r="G1202" s="77" t="s">
        <v>895</v>
      </c>
      <c r="H1202" s="78" t="s">
        <v>29043</v>
      </c>
      <c r="I1202" s="78" t="s">
        <v>27960</v>
      </c>
      <c r="J1202" s="78" t="s">
        <v>28610</v>
      </c>
      <c r="K1202" s="42" t="s">
        <v>27929</v>
      </c>
      <c r="L1202" s="79" t="s">
        <v>233</v>
      </c>
      <c r="M1202" s="80" t="s">
        <v>29053</v>
      </c>
      <c r="N1202" s="81" t="s">
        <v>233</v>
      </c>
      <c r="O1202" s="81" t="s">
        <v>233</v>
      </c>
      <c r="P1202" s="80" t="s">
        <v>28600</v>
      </c>
      <c r="Q1202" s="36" t="s">
        <v>25808</v>
      </c>
      <c r="R1202" s="36" t="s">
        <v>233</v>
      </c>
      <c r="S1202" s="36" t="s">
        <v>233</v>
      </c>
      <c r="T1202" s="36" t="s">
        <v>24983</v>
      </c>
      <c r="U1202" s="36" t="s">
        <v>28650</v>
      </c>
      <c r="V1202" s="121" t="str">
        <f t="shared" si="18"/>
        <v>Engie</v>
      </c>
    </row>
    <row r="1203" spans="1:22" x14ac:dyDescent="0.35">
      <c r="A1203" s="111" t="s">
        <v>30979</v>
      </c>
      <c r="B1203" s="37" t="s">
        <v>26438</v>
      </c>
      <c r="C1203" s="40" t="s">
        <v>29189</v>
      </c>
      <c r="D1203" s="38" t="s">
        <v>28648</v>
      </c>
      <c r="E1203" s="42" t="s">
        <v>893</v>
      </c>
      <c r="F1203" s="35" t="s">
        <v>42</v>
      </c>
      <c r="G1203" s="77" t="s">
        <v>895</v>
      </c>
      <c r="H1203" s="78" t="s">
        <v>29043</v>
      </c>
      <c r="I1203" s="78" t="s">
        <v>27960</v>
      </c>
      <c r="J1203" s="78" t="s">
        <v>28610</v>
      </c>
      <c r="K1203" s="42" t="s">
        <v>27929</v>
      </c>
      <c r="L1203" s="79" t="s">
        <v>233</v>
      </c>
      <c r="M1203" s="80" t="s">
        <v>29053</v>
      </c>
      <c r="N1203" s="81" t="s">
        <v>233</v>
      </c>
      <c r="O1203" s="81" t="s">
        <v>233</v>
      </c>
      <c r="P1203" s="80" t="s">
        <v>28600</v>
      </c>
      <c r="Q1203" s="36" t="s">
        <v>25808</v>
      </c>
      <c r="R1203" s="36" t="s">
        <v>233</v>
      </c>
      <c r="S1203" s="36" t="s">
        <v>233</v>
      </c>
      <c r="T1203" s="36" t="s">
        <v>24983</v>
      </c>
      <c r="U1203" s="36" t="s">
        <v>28650</v>
      </c>
      <c r="V1203" s="121" t="str">
        <f t="shared" si="18"/>
        <v>Engie</v>
      </c>
    </row>
    <row r="1204" spans="1:22" x14ac:dyDescent="0.35">
      <c r="A1204" s="111" t="s">
        <v>30980</v>
      </c>
      <c r="B1204" s="37" t="s">
        <v>26439</v>
      </c>
      <c r="C1204" s="40" t="s">
        <v>29190</v>
      </c>
      <c r="D1204" s="38" t="s">
        <v>28648</v>
      </c>
      <c r="E1204" s="42" t="s">
        <v>893</v>
      </c>
      <c r="F1204" s="35" t="s">
        <v>42</v>
      </c>
      <c r="G1204" s="77" t="s">
        <v>895</v>
      </c>
      <c r="H1204" s="78" t="s">
        <v>29043</v>
      </c>
      <c r="I1204" s="78" t="s">
        <v>27960</v>
      </c>
      <c r="J1204" s="78" t="s">
        <v>28610</v>
      </c>
      <c r="K1204" s="42" t="s">
        <v>27929</v>
      </c>
      <c r="L1204" s="79" t="s">
        <v>233</v>
      </c>
      <c r="M1204" s="80" t="s">
        <v>29053</v>
      </c>
      <c r="N1204" s="81" t="s">
        <v>233</v>
      </c>
      <c r="O1204" s="81" t="s">
        <v>233</v>
      </c>
      <c r="P1204" s="80" t="s">
        <v>28600</v>
      </c>
      <c r="Q1204" s="36" t="s">
        <v>25808</v>
      </c>
      <c r="R1204" s="36" t="s">
        <v>233</v>
      </c>
      <c r="S1204" s="36" t="s">
        <v>233</v>
      </c>
      <c r="T1204" s="36" t="s">
        <v>24983</v>
      </c>
      <c r="U1204" s="36" t="s">
        <v>28650</v>
      </c>
      <c r="V1204" s="121" t="str">
        <f t="shared" si="18"/>
        <v>Engie</v>
      </c>
    </row>
    <row r="1205" spans="1:22" x14ac:dyDescent="0.35">
      <c r="A1205" s="111" t="s">
        <v>30981</v>
      </c>
      <c r="B1205" s="37" t="s">
        <v>26411</v>
      </c>
      <c r="C1205" s="40" t="s">
        <v>29191</v>
      </c>
      <c r="D1205" s="38" t="s">
        <v>25662</v>
      </c>
      <c r="E1205" s="42" t="s">
        <v>893</v>
      </c>
      <c r="F1205" s="35" t="s">
        <v>42</v>
      </c>
      <c r="G1205" s="77" t="s">
        <v>895</v>
      </c>
      <c r="H1205" s="78" t="s">
        <v>29043</v>
      </c>
      <c r="I1205" s="78" t="s">
        <v>27960</v>
      </c>
      <c r="J1205" s="78" t="s">
        <v>28610</v>
      </c>
      <c r="K1205" s="42" t="s">
        <v>27929</v>
      </c>
      <c r="L1205" s="79" t="s">
        <v>233</v>
      </c>
      <c r="M1205" s="80" t="s">
        <v>29053</v>
      </c>
      <c r="N1205" s="81" t="s">
        <v>233</v>
      </c>
      <c r="O1205" s="81">
        <v>1</v>
      </c>
      <c r="P1205" s="80" t="s">
        <v>28600</v>
      </c>
      <c r="Q1205" s="36" t="s">
        <v>25808</v>
      </c>
      <c r="R1205" s="36" t="s">
        <v>233</v>
      </c>
      <c r="S1205" s="36" t="s">
        <v>233</v>
      </c>
      <c r="T1205" s="36" t="s">
        <v>24983</v>
      </c>
      <c r="U1205" s="36" t="s">
        <v>28650</v>
      </c>
      <c r="V1205" s="121" t="str">
        <f t="shared" si="18"/>
        <v>Orygen</v>
      </c>
    </row>
    <row r="1206" spans="1:22" x14ac:dyDescent="0.35">
      <c r="A1206" s="111" t="s">
        <v>30431</v>
      </c>
      <c r="B1206" s="37" t="s">
        <v>26441</v>
      </c>
      <c r="C1206" s="40" t="s">
        <v>29192</v>
      </c>
      <c r="D1206" s="38" t="s">
        <v>25070</v>
      </c>
      <c r="E1206" s="42" t="s">
        <v>893</v>
      </c>
      <c r="F1206" s="35" t="s">
        <v>42</v>
      </c>
      <c r="G1206" s="77" t="s">
        <v>895</v>
      </c>
      <c r="H1206" s="78" t="s">
        <v>29043</v>
      </c>
      <c r="I1206" s="78" t="s">
        <v>27960</v>
      </c>
      <c r="J1206" s="78" t="s">
        <v>28610</v>
      </c>
      <c r="K1206" s="42" t="s">
        <v>27929</v>
      </c>
      <c r="L1206" s="79" t="s">
        <v>233</v>
      </c>
      <c r="M1206" s="80" t="s">
        <v>29053</v>
      </c>
      <c r="N1206" s="81" t="s">
        <v>233</v>
      </c>
      <c r="O1206" s="81" t="s">
        <v>233</v>
      </c>
      <c r="P1206" s="80" t="s">
        <v>28600</v>
      </c>
      <c r="Q1206" s="36" t="s">
        <v>25808</v>
      </c>
      <c r="R1206" s="36" t="s">
        <v>233</v>
      </c>
      <c r="S1206" s="36" t="s">
        <v>233</v>
      </c>
      <c r="T1206" s="36" t="s">
        <v>24983</v>
      </c>
      <c r="U1206" s="36" t="s">
        <v>28650</v>
      </c>
      <c r="V1206" s="121" t="str">
        <f t="shared" si="18"/>
        <v xml:space="preserve">Supermercados Peruanos </v>
      </c>
    </row>
    <row r="1207" spans="1:22" x14ac:dyDescent="0.35">
      <c r="A1207" s="111" t="s">
        <v>30431</v>
      </c>
      <c r="B1207" s="37" t="s">
        <v>26442</v>
      </c>
      <c r="C1207" s="40" t="s">
        <v>29193</v>
      </c>
      <c r="D1207" s="38" t="s">
        <v>25070</v>
      </c>
      <c r="E1207" s="42" t="s">
        <v>893</v>
      </c>
      <c r="F1207" s="35" t="s">
        <v>42</v>
      </c>
      <c r="G1207" s="77" t="s">
        <v>895</v>
      </c>
      <c r="H1207" s="78" t="s">
        <v>29043</v>
      </c>
      <c r="I1207" s="78" t="s">
        <v>27960</v>
      </c>
      <c r="J1207" s="78" t="s">
        <v>28610</v>
      </c>
      <c r="K1207" s="42" t="s">
        <v>27929</v>
      </c>
      <c r="L1207" s="79" t="s">
        <v>233</v>
      </c>
      <c r="M1207" s="80" t="s">
        <v>29053</v>
      </c>
      <c r="N1207" s="81" t="s">
        <v>233</v>
      </c>
      <c r="O1207" s="81" t="s">
        <v>233</v>
      </c>
      <c r="P1207" s="80" t="s">
        <v>28600</v>
      </c>
      <c r="Q1207" s="36" t="s">
        <v>25808</v>
      </c>
      <c r="R1207" s="36" t="s">
        <v>233</v>
      </c>
      <c r="S1207" s="36" t="s">
        <v>233</v>
      </c>
      <c r="T1207" s="36" t="s">
        <v>24983</v>
      </c>
      <c r="U1207" s="36" t="s">
        <v>28650</v>
      </c>
      <c r="V1207" s="121" t="str">
        <f t="shared" si="18"/>
        <v xml:space="preserve">Supermercados Peruanos </v>
      </c>
    </row>
    <row r="1208" spans="1:22" x14ac:dyDescent="0.35">
      <c r="A1208" s="111" t="s">
        <v>30431</v>
      </c>
      <c r="B1208" s="37" t="s">
        <v>26443</v>
      </c>
      <c r="C1208" s="40" t="s">
        <v>29194</v>
      </c>
      <c r="D1208" s="38" t="s">
        <v>25070</v>
      </c>
      <c r="E1208" s="42" t="s">
        <v>893</v>
      </c>
      <c r="F1208" s="35" t="s">
        <v>42</v>
      </c>
      <c r="G1208" s="77" t="s">
        <v>895</v>
      </c>
      <c r="H1208" s="78" t="s">
        <v>29043</v>
      </c>
      <c r="I1208" s="78" t="s">
        <v>27960</v>
      </c>
      <c r="J1208" s="78" t="s">
        <v>28610</v>
      </c>
      <c r="K1208" s="42" t="s">
        <v>27929</v>
      </c>
      <c r="L1208" s="79" t="s">
        <v>233</v>
      </c>
      <c r="M1208" s="80" t="s">
        <v>29053</v>
      </c>
      <c r="N1208" s="81" t="s">
        <v>233</v>
      </c>
      <c r="O1208" s="81" t="s">
        <v>233</v>
      </c>
      <c r="P1208" s="80" t="s">
        <v>28600</v>
      </c>
      <c r="Q1208" s="36" t="s">
        <v>25808</v>
      </c>
      <c r="R1208" s="36" t="s">
        <v>233</v>
      </c>
      <c r="S1208" s="36" t="s">
        <v>233</v>
      </c>
      <c r="T1208" s="36" t="s">
        <v>24983</v>
      </c>
      <c r="U1208" s="36" t="s">
        <v>28650</v>
      </c>
      <c r="V1208" s="121" t="str">
        <f t="shared" si="18"/>
        <v xml:space="preserve">Supermercados Peruanos </v>
      </c>
    </row>
    <row r="1209" spans="1:22" x14ac:dyDescent="0.35">
      <c r="A1209" s="111" t="s">
        <v>30431</v>
      </c>
      <c r="B1209" s="37" t="s">
        <v>26444</v>
      </c>
      <c r="C1209" s="40" t="s">
        <v>29195</v>
      </c>
      <c r="D1209" s="38" t="s">
        <v>25153</v>
      </c>
      <c r="E1209" s="42" t="s">
        <v>893</v>
      </c>
      <c r="F1209" s="35" t="s">
        <v>42</v>
      </c>
      <c r="G1209" s="77" t="s">
        <v>895</v>
      </c>
      <c r="H1209" s="78" t="s">
        <v>29043</v>
      </c>
      <c r="I1209" s="78" t="s">
        <v>27960</v>
      </c>
      <c r="J1209" s="78" t="s">
        <v>28610</v>
      </c>
      <c r="K1209" s="42" t="s">
        <v>27929</v>
      </c>
      <c r="L1209" s="79" t="s">
        <v>233</v>
      </c>
      <c r="M1209" s="80" t="s">
        <v>29053</v>
      </c>
      <c r="N1209" s="81" t="s">
        <v>233</v>
      </c>
      <c r="O1209" s="81" t="s">
        <v>233</v>
      </c>
      <c r="P1209" s="80" t="s">
        <v>28600</v>
      </c>
      <c r="Q1209" s="36" t="s">
        <v>25808</v>
      </c>
      <c r="R1209" s="36" t="s">
        <v>233</v>
      </c>
      <c r="S1209" s="36" t="s">
        <v>233</v>
      </c>
      <c r="T1209" s="36" t="s">
        <v>24983</v>
      </c>
      <c r="U1209" s="36" t="s">
        <v>28650</v>
      </c>
      <c r="V1209" s="121" t="str">
        <f t="shared" si="18"/>
        <v xml:space="preserve">Saga Falabella </v>
      </c>
    </row>
    <row r="1210" spans="1:22" x14ac:dyDescent="0.35">
      <c r="A1210" s="111" t="s">
        <v>30431</v>
      </c>
      <c r="B1210" s="37" t="s">
        <v>26445</v>
      </c>
      <c r="C1210" s="40" t="s">
        <v>29196</v>
      </c>
      <c r="D1210" s="38" t="s">
        <v>26347</v>
      </c>
      <c r="E1210" s="42" t="s">
        <v>893</v>
      </c>
      <c r="F1210" s="35" t="s">
        <v>42</v>
      </c>
      <c r="G1210" s="77" t="s">
        <v>895</v>
      </c>
      <c r="H1210" s="78" t="s">
        <v>29043</v>
      </c>
      <c r="I1210" s="78" t="s">
        <v>27960</v>
      </c>
      <c r="J1210" s="78" t="s">
        <v>28610</v>
      </c>
      <c r="K1210" s="42" t="s">
        <v>27929</v>
      </c>
      <c r="L1210" s="79" t="s">
        <v>233</v>
      </c>
      <c r="M1210" s="80" t="s">
        <v>29053</v>
      </c>
      <c r="N1210" s="81" t="s">
        <v>233</v>
      </c>
      <c r="O1210" s="81" t="s">
        <v>233</v>
      </c>
      <c r="P1210" s="80" t="s">
        <v>28600</v>
      </c>
      <c r="Q1210" s="36" t="s">
        <v>25808</v>
      </c>
      <c r="R1210" s="36" t="s">
        <v>233</v>
      </c>
      <c r="S1210" s="36" t="s">
        <v>233</v>
      </c>
      <c r="T1210" s="36" t="s">
        <v>24983</v>
      </c>
      <c r="U1210" s="36" t="s">
        <v>28650</v>
      </c>
      <c r="V1210" s="121" t="str">
        <f t="shared" si="18"/>
        <v>Sab Miller PLC-Perú</v>
      </c>
    </row>
    <row r="1211" spans="1:22" x14ac:dyDescent="0.35">
      <c r="A1211" s="111" t="s">
        <v>30431</v>
      </c>
      <c r="B1211" s="37" t="s">
        <v>26446</v>
      </c>
      <c r="C1211" s="40" t="s">
        <v>29197</v>
      </c>
      <c r="D1211" s="38" t="s">
        <v>25153</v>
      </c>
      <c r="E1211" s="42" t="s">
        <v>893</v>
      </c>
      <c r="F1211" s="35" t="s">
        <v>42</v>
      </c>
      <c r="G1211" s="77" t="s">
        <v>895</v>
      </c>
      <c r="H1211" s="78" t="s">
        <v>29043</v>
      </c>
      <c r="I1211" s="78" t="s">
        <v>27960</v>
      </c>
      <c r="J1211" s="78" t="s">
        <v>28610</v>
      </c>
      <c r="K1211" s="42" t="s">
        <v>27929</v>
      </c>
      <c r="L1211" s="79" t="s">
        <v>233</v>
      </c>
      <c r="M1211" s="80" t="s">
        <v>29053</v>
      </c>
      <c r="N1211" s="81" t="s">
        <v>233</v>
      </c>
      <c r="O1211" s="81" t="s">
        <v>233</v>
      </c>
      <c r="P1211" s="80" t="s">
        <v>28600</v>
      </c>
      <c r="Q1211" s="36" t="s">
        <v>25808</v>
      </c>
      <c r="R1211" s="36" t="s">
        <v>233</v>
      </c>
      <c r="S1211" s="36" t="s">
        <v>233</v>
      </c>
      <c r="T1211" s="36" t="s">
        <v>24983</v>
      </c>
      <c r="U1211" s="36" t="s">
        <v>28650</v>
      </c>
      <c r="V1211" s="121" t="str">
        <f t="shared" si="18"/>
        <v xml:space="preserve">Saga Falabella </v>
      </c>
    </row>
    <row r="1212" spans="1:22" x14ac:dyDescent="0.35">
      <c r="A1212" s="111" t="s">
        <v>30982</v>
      </c>
      <c r="B1212" s="37" t="s">
        <v>26447</v>
      </c>
      <c r="C1212" s="40" t="s">
        <v>29198</v>
      </c>
      <c r="D1212" s="38" t="s">
        <v>25153</v>
      </c>
      <c r="E1212" s="42" t="s">
        <v>893</v>
      </c>
      <c r="F1212" s="35" t="s">
        <v>42</v>
      </c>
      <c r="G1212" s="77" t="s">
        <v>895</v>
      </c>
      <c r="H1212" s="78" t="s">
        <v>29043</v>
      </c>
      <c r="I1212" s="78" t="s">
        <v>27960</v>
      </c>
      <c r="J1212" s="78" t="s">
        <v>28610</v>
      </c>
      <c r="K1212" s="42" t="s">
        <v>27929</v>
      </c>
      <c r="L1212" s="79" t="s">
        <v>233</v>
      </c>
      <c r="M1212" s="80" t="s">
        <v>29053</v>
      </c>
      <c r="N1212" s="81" t="s">
        <v>233</v>
      </c>
      <c r="O1212" s="81" t="s">
        <v>233</v>
      </c>
      <c r="P1212" s="80" t="s">
        <v>28600</v>
      </c>
      <c r="Q1212" s="36" t="s">
        <v>25808</v>
      </c>
      <c r="R1212" s="36" t="s">
        <v>233</v>
      </c>
      <c r="S1212" s="36" t="s">
        <v>233</v>
      </c>
      <c r="T1212" s="36" t="s">
        <v>24983</v>
      </c>
      <c r="U1212" s="36" t="s">
        <v>28650</v>
      </c>
      <c r="V1212" s="121" t="str">
        <f t="shared" si="18"/>
        <v xml:space="preserve">Saga Falabella </v>
      </c>
    </row>
    <row r="1213" spans="1:22" x14ac:dyDescent="0.35">
      <c r="A1213" s="111" t="s">
        <v>30983</v>
      </c>
      <c r="B1213" s="37" t="s">
        <v>26448</v>
      </c>
      <c r="C1213" s="40" t="s">
        <v>29199</v>
      </c>
      <c r="D1213" s="38" t="s">
        <v>25153</v>
      </c>
      <c r="E1213" s="42" t="s">
        <v>893</v>
      </c>
      <c r="F1213" s="35" t="s">
        <v>42</v>
      </c>
      <c r="G1213" s="77" t="s">
        <v>895</v>
      </c>
      <c r="H1213" s="78" t="s">
        <v>29043</v>
      </c>
      <c r="I1213" s="78" t="s">
        <v>27960</v>
      </c>
      <c r="J1213" s="78" t="s">
        <v>28610</v>
      </c>
      <c r="K1213" s="42" t="s">
        <v>27929</v>
      </c>
      <c r="L1213" s="79" t="s">
        <v>233</v>
      </c>
      <c r="M1213" s="80" t="s">
        <v>29053</v>
      </c>
      <c r="N1213" s="81" t="s">
        <v>233</v>
      </c>
      <c r="O1213" s="81" t="s">
        <v>233</v>
      </c>
      <c r="P1213" s="80" t="s">
        <v>28600</v>
      </c>
      <c r="Q1213" s="36" t="s">
        <v>25808</v>
      </c>
      <c r="R1213" s="36" t="s">
        <v>233</v>
      </c>
      <c r="S1213" s="36" t="s">
        <v>233</v>
      </c>
      <c r="T1213" s="36" t="s">
        <v>24983</v>
      </c>
      <c r="U1213" s="36" t="s">
        <v>28650</v>
      </c>
      <c r="V1213" s="121" t="str">
        <f t="shared" si="18"/>
        <v xml:space="preserve">Saga Falabella </v>
      </c>
    </row>
    <row r="1214" spans="1:22" x14ac:dyDescent="0.35">
      <c r="A1214" s="111" t="s">
        <v>30984</v>
      </c>
      <c r="B1214" s="37" t="s">
        <v>26449</v>
      </c>
      <c r="C1214" s="40" t="s">
        <v>29200</v>
      </c>
      <c r="D1214" s="38" t="s">
        <v>25153</v>
      </c>
      <c r="E1214" s="42" t="s">
        <v>893</v>
      </c>
      <c r="F1214" s="35" t="s">
        <v>42</v>
      </c>
      <c r="G1214" s="77" t="s">
        <v>895</v>
      </c>
      <c r="H1214" s="78" t="s">
        <v>29043</v>
      </c>
      <c r="I1214" s="78" t="s">
        <v>27960</v>
      </c>
      <c r="J1214" s="78" t="s">
        <v>28610</v>
      </c>
      <c r="K1214" s="42" t="s">
        <v>27929</v>
      </c>
      <c r="L1214" s="79" t="s">
        <v>233</v>
      </c>
      <c r="M1214" s="80" t="s">
        <v>29053</v>
      </c>
      <c r="N1214" s="81" t="s">
        <v>233</v>
      </c>
      <c r="O1214" s="81" t="s">
        <v>233</v>
      </c>
      <c r="P1214" s="80" t="s">
        <v>28600</v>
      </c>
      <c r="Q1214" s="36" t="s">
        <v>25808</v>
      </c>
      <c r="R1214" s="36" t="s">
        <v>233</v>
      </c>
      <c r="S1214" s="36" t="s">
        <v>233</v>
      </c>
      <c r="T1214" s="36" t="s">
        <v>24983</v>
      </c>
      <c r="U1214" s="36" t="s">
        <v>28650</v>
      </c>
      <c r="V1214" s="121" t="str">
        <f t="shared" si="18"/>
        <v xml:space="preserve">Saga Falabella </v>
      </c>
    </row>
    <row r="1215" spans="1:22" x14ac:dyDescent="0.35">
      <c r="A1215" s="111" t="s">
        <v>30431</v>
      </c>
      <c r="B1215" s="37" t="s">
        <v>26450</v>
      </c>
      <c r="C1215" s="40" t="s">
        <v>29201</v>
      </c>
      <c r="D1215" s="38" t="s">
        <v>25247</v>
      </c>
      <c r="E1215" s="42" t="s">
        <v>893</v>
      </c>
      <c r="F1215" s="35" t="s">
        <v>42</v>
      </c>
      <c r="G1215" s="77" t="s">
        <v>895</v>
      </c>
      <c r="H1215" s="78" t="s">
        <v>29043</v>
      </c>
      <c r="I1215" s="78" t="s">
        <v>27960</v>
      </c>
      <c r="J1215" s="78" t="s">
        <v>28610</v>
      </c>
      <c r="K1215" s="42" t="s">
        <v>27929</v>
      </c>
      <c r="L1215" s="79" t="s">
        <v>233</v>
      </c>
      <c r="M1215" s="80" t="s">
        <v>29053</v>
      </c>
      <c r="N1215" s="81" t="s">
        <v>233</v>
      </c>
      <c r="O1215" s="81" t="s">
        <v>233</v>
      </c>
      <c r="P1215" s="80" t="s">
        <v>28600</v>
      </c>
      <c r="Q1215" s="36" t="s">
        <v>25808</v>
      </c>
      <c r="R1215" s="36" t="s">
        <v>233</v>
      </c>
      <c r="S1215" s="36" t="s">
        <v>233</v>
      </c>
      <c r="T1215" s="36" t="s">
        <v>24983</v>
      </c>
      <c r="U1215" s="36" t="s">
        <v>28650</v>
      </c>
      <c r="V1215" s="121" t="str">
        <f t="shared" si="18"/>
        <v xml:space="preserve">Palmas del Espino </v>
      </c>
    </row>
    <row r="1216" spans="1:22" x14ac:dyDescent="0.35">
      <c r="A1216" s="111" t="s">
        <v>30985</v>
      </c>
      <c r="B1216" s="37" t="s">
        <v>26693</v>
      </c>
      <c r="C1216" s="40" t="s">
        <v>29202</v>
      </c>
      <c r="D1216" s="38" t="s">
        <v>26730</v>
      </c>
      <c r="E1216" s="42" t="s">
        <v>893</v>
      </c>
      <c r="F1216" s="35" t="s">
        <v>42</v>
      </c>
      <c r="G1216" s="77" t="s">
        <v>895</v>
      </c>
      <c r="H1216" s="78" t="s">
        <v>29043</v>
      </c>
      <c r="I1216" s="78" t="s">
        <v>27960</v>
      </c>
      <c r="J1216" s="78" t="s">
        <v>28610</v>
      </c>
      <c r="K1216" s="42" t="s">
        <v>27929</v>
      </c>
      <c r="L1216" s="79" t="s">
        <v>233</v>
      </c>
      <c r="M1216" s="80" t="s">
        <v>29053</v>
      </c>
      <c r="N1216" s="81" t="s">
        <v>233</v>
      </c>
      <c r="O1216" s="81" t="s">
        <v>233</v>
      </c>
      <c r="P1216" s="80" t="s">
        <v>28600</v>
      </c>
      <c r="Q1216" s="36" t="s">
        <v>25808</v>
      </c>
      <c r="R1216" s="36"/>
      <c r="S1216" s="36"/>
      <c r="T1216" s="36" t="s">
        <v>24983</v>
      </c>
      <c r="U1216" s="36" t="s">
        <v>28650</v>
      </c>
      <c r="V1216" s="121" t="str">
        <f t="shared" si="18"/>
        <v>Enel Distribución Peru</v>
      </c>
    </row>
    <row r="1217" spans="1:22" x14ac:dyDescent="0.35">
      <c r="A1217" s="111" t="s">
        <v>30986</v>
      </c>
      <c r="B1217" s="37" t="s">
        <v>26452</v>
      </c>
      <c r="C1217" s="40" t="s">
        <v>29203</v>
      </c>
      <c r="D1217" s="38" t="s">
        <v>25247</v>
      </c>
      <c r="E1217" s="42" t="s">
        <v>893</v>
      </c>
      <c r="F1217" s="35" t="s">
        <v>42</v>
      </c>
      <c r="G1217" s="77" t="s">
        <v>895</v>
      </c>
      <c r="H1217" s="78" t="s">
        <v>29043</v>
      </c>
      <c r="I1217" s="78" t="s">
        <v>27960</v>
      </c>
      <c r="J1217" s="78" t="s">
        <v>28610</v>
      </c>
      <c r="K1217" s="42" t="s">
        <v>27929</v>
      </c>
      <c r="L1217" s="79" t="s">
        <v>233</v>
      </c>
      <c r="M1217" s="80" t="s">
        <v>29053</v>
      </c>
      <c r="N1217" s="81" t="s">
        <v>233</v>
      </c>
      <c r="O1217" s="81" t="s">
        <v>233</v>
      </c>
      <c r="P1217" s="80" t="s">
        <v>28600</v>
      </c>
      <c r="Q1217" s="36" t="s">
        <v>25808</v>
      </c>
      <c r="R1217" s="36"/>
      <c r="S1217" s="36"/>
      <c r="T1217" s="36" t="s">
        <v>24983</v>
      </c>
      <c r="U1217" s="36" t="s">
        <v>28650</v>
      </c>
      <c r="V1217" s="121" t="str">
        <f t="shared" si="18"/>
        <v xml:space="preserve">Palmas del Espino </v>
      </c>
    </row>
    <row r="1218" spans="1:22" x14ac:dyDescent="0.35">
      <c r="A1218" s="111" t="s">
        <v>30987</v>
      </c>
      <c r="B1218" s="37" t="s">
        <v>26453</v>
      </c>
      <c r="C1218" s="40" t="s">
        <v>29204</v>
      </c>
      <c r="D1218" s="38" t="s">
        <v>25247</v>
      </c>
      <c r="E1218" s="42" t="s">
        <v>893</v>
      </c>
      <c r="F1218" s="35" t="s">
        <v>42</v>
      </c>
      <c r="G1218" s="77" t="s">
        <v>895</v>
      </c>
      <c r="H1218" s="78" t="s">
        <v>29043</v>
      </c>
      <c r="I1218" s="78" t="s">
        <v>27960</v>
      </c>
      <c r="J1218" s="78" t="s">
        <v>28610</v>
      </c>
      <c r="K1218" s="42" t="s">
        <v>27929</v>
      </c>
      <c r="L1218" s="79" t="s">
        <v>233</v>
      </c>
      <c r="M1218" s="80" t="s">
        <v>29053</v>
      </c>
      <c r="N1218" s="81" t="s">
        <v>233</v>
      </c>
      <c r="O1218" s="81" t="s">
        <v>233</v>
      </c>
      <c r="P1218" s="80" t="s">
        <v>28600</v>
      </c>
      <c r="Q1218" s="36" t="s">
        <v>25808</v>
      </c>
      <c r="R1218" s="36"/>
      <c r="S1218" s="36"/>
      <c r="T1218" s="36" t="s">
        <v>24983</v>
      </c>
      <c r="U1218" s="36" t="s">
        <v>28650</v>
      </c>
      <c r="V1218" s="121" t="str">
        <f t="shared" ref="V1218:V1281" si="19">+IFERROR(INDEX($AA:$AA,MATCH($D1218,$Z:$Z,0)),$D1218)</f>
        <v xml:space="preserve">Palmas del Espino </v>
      </c>
    </row>
    <row r="1219" spans="1:22" x14ac:dyDescent="0.35">
      <c r="A1219" s="111" t="s">
        <v>30988</v>
      </c>
      <c r="B1219" s="37" t="s">
        <v>26454</v>
      </c>
      <c r="C1219" s="40" t="s">
        <v>29205</v>
      </c>
      <c r="D1219" s="38" t="s">
        <v>26020</v>
      </c>
      <c r="E1219" s="42" t="s">
        <v>893</v>
      </c>
      <c r="F1219" s="35" t="s">
        <v>42</v>
      </c>
      <c r="G1219" s="77" t="s">
        <v>895</v>
      </c>
      <c r="H1219" s="78" t="s">
        <v>29043</v>
      </c>
      <c r="I1219" s="78" t="s">
        <v>27960</v>
      </c>
      <c r="J1219" s="78" t="s">
        <v>28610</v>
      </c>
      <c r="K1219" s="42" t="s">
        <v>27929</v>
      </c>
      <c r="L1219" s="79" t="s">
        <v>233</v>
      </c>
      <c r="M1219" s="80" t="s">
        <v>29053</v>
      </c>
      <c r="N1219" s="81" t="s">
        <v>233</v>
      </c>
      <c r="O1219" s="81" t="s">
        <v>233</v>
      </c>
      <c r="P1219" s="80" t="s">
        <v>28600</v>
      </c>
      <c r="Q1219" s="36" t="s">
        <v>25808</v>
      </c>
      <c r="R1219" s="36" t="s">
        <v>233</v>
      </c>
      <c r="S1219" s="36" t="s">
        <v>233</v>
      </c>
      <c r="T1219" s="36" t="s">
        <v>24983</v>
      </c>
      <c r="U1219" s="36" t="s">
        <v>28650</v>
      </c>
      <c r="V1219" s="121" t="str">
        <f t="shared" si="19"/>
        <v>Corporación J.R. Lindley</v>
      </c>
    </row>
    <row r="1220" spans="1:22" x14ac:dyDescent="0.35">
      <c r="A1220" s="111" t="s">
        <v>30431</v>
      </c>
      <c r="B1220" s="37" t="s">
        <v>26455</v>
      </c>
      <c r="C1220" s="40" t="s">
        <v>29206</v>
      </c>
      <c r="D1220" s="38" t="s">
        <v>25451</v>
      </c>
      <c r="E1220" s="42" t="s">
        <v>893</v>
      </c>
      <c r="F1220" s="35" t="s">
        <v>42</v>
      </c>
      <c r="G1220" s="77" t="s">
        <v>895</v>
      </c>
      <c r="H1220" s="78" t="s">
        <v>29043</v>
      </c>
      <c r="I1220" s="78" t="s">
        <v>27960</v>
      </c>
      <c r="J1220" s="78" t="s">
        <v>28610</v>
      </c>
      <c r="K1220" s="42" t="s">
        <v>27929</v>
      </c>
      <c r="L1220" s="79" t="s">
        <v>233</v>
      </c>
      <c r="M1220" s="80" t="s">
        <v>29053</v>
      </c>
      <c r="N1220" s="81" t="s">
        <v>233</v>
      </c>
      <c r="O1220" s="81" t="s">
        <v>233</v>
      </c>
      <c r="P1220" s="80" t="s">
        <v>28600</v>
      </c>
      <c r="Q1220" s="36" t="s">
        <v>25808</v>
      </c>
      <c r="R1220" s="36" t="s">
        <v>233</v>
      </c>
      <c r="S1220" s="36" t="s">
        <v>233</v>
      </c>
      <c r="T1220" s="36" t="s">
        <v>24983</v>
      </c>
      <c r="U1220" s="36" t="s">
        <v>28650</v>
      </c>
      <c r="V1220" s="121" t="str">
        <f t="shared" si="19"/>
        <v>Inmuebles</v>
      </c>
    </row>
    <row r="1221" spans="1:22" x14ac:dyDescent="0.35">
      <c r="A1221" s="111" t="s">
        <v>30431</v>
      </c>
      <c r="B1221" s="37" t="s">
        <v>26456</v>
      </c>
      <c r="C1221" s="40" t="s">
        <v>29207</v>
      </c>
      <c r="D1221" s="38" t="s">
        <v>26491</v>
      </c>
      <c r="E1221" s="42" t="s">
        <v>893</v>
      </c>
      <c r="F1221" s="35" t="s">
        <v>42</v>
      </c>
      <c r="G1221" s="77" t="s">
        <v>895</v>
      </c>
      <c r="H1221" s="78" t="s">
        <v>29043</v>
      </c>
      <c r="I1221" s="78" t="s">
        <v>27960</v>
      </c>
      <c r="J1221" s="78" t="s">
        <v>28610</v>
      </c>
      <c r="K1221" s="42" t="s">
        <v>27929</v>
      </c>
      <c r="L1221" s="79" t="s">
        <v>233</v>
      </c>
      <c r="M1221" s="80" t="s">
        <v>29053</v>
      </c>
      <c r="N1221" s="81" t="s">
        <v>233</v>
      </c>
      <c r="O1221" s="81" t="s">
        <v>233</v>
      </c>
      <c r="P1221" s="80" t="s">
        <v>28600</v>
      </c>
      <c r="Q1221" s="36" t="s">
        <v>25808</v>
      </c>
      <c r="R1221" s="36" t="s">
        <v>233</v>
      </c>
      <c r="S1221" s="36" t="s">
        <v>233</v>
      </c>
      <c r="T1221" s="36" t="s">
        <v>24983</v>
      </c>
      <c r="U1221" s="36" t="s">
        <v>28650</v>
      </c>
      <c r="V1221" s="121" t="str">
        <f t="shared" si="19"/>
        <v>Chinango</v>
      </c>
    </row>
    <row r="1222" spans="1:22" x14ac:dyDescent="0.35">
      <c r="A1222" s="111" t="s">
        <v>30431</v>
      </c>
      <c r="B1222" s="37" t="s">
        <v>26457</v>
      </c>
      <c r="C1222" s="40" t="s">
        <v>29208</v>
      </c>
      <c r="D1222" s="38" t="s">
        <v>26491</v>
      </c>
      <c r="E1222" s="42" t="s">
        <v>893</v>
      </c>
      <c r="F1222" s="35" t="s">
        <v>42</v>
      </c>
      <c r="G1222" s="77" t="s">
        <v>895</v>
      </c>
      <c r="H1222" s="78" t="s">
        <v>29043</v>
      </c>
      <c r="I1222" s="78" t="s">
        <v>27960</v>
      </c>
      <c r="J1222" s="78" t="s">
        <v>28610</v>
      </c>
      <c r="K1222" s="42" t="s">
        <v>27929</v>
      </c>
      <c r="L1222" s="79" t="s">
        <v>233</v>
      </c>
      <c r="M1222" s="80" t="s">
        <v>29053</v>
      </c>
      <c r="N1222" s="81" t="s">
        <v>233</v>
      </c>
      <c r="O1222" s="81" t="s">
        <v>233</v>
      </c>
      <c r="P1222" s="80" t="s">
        <v>28600</v>
      </c>
      <c r="Q1222" s="36" t="s">
        <v>25808</v>
      </c>
      <c r="R1222" s="36" t="s">
        <v>233</v>
      </c>
      <c r="S1222" s="36" t="s">
        <v>233</v>
      </c>
      <c r="T1222" s="36" t="s">
        <v>24983</v>
      </c>
      <c r="U1222" s="36" t="s">
        <v>28650</v>
      </c>
      <c r="V1222" s="121" t="str">
        <f t="shared" si="19"/>
        <v>Chinango</v>
      </c>
    </row>
    <row r="1223" spans="1:22" x14ac:dyDescent="0.35">
      <c r="A1223" s="111" t="s">
        <v>30989</v>
      </c>
      <c r="B1223" s="37" t="s">
        <v>26694</v>
      </c>
      <c r="C1223" s="40" t="s">
        <v>29209</v>
      </c>
      <c r="D1223" s="38" t="s">
        <v>26730</v>
      </c>
      <c r="E1223" s="42" t="s">
        <v>893</v>
      </c>
      <c r="F1223" s="35" t="s">
        <v>42</v>
      </c>
      <c r="G1223" s="77" t="s">
        <v>895</v>
      </c>
      <c r="H1223" s="78" t="s">
        <v>29043</v>
      </c>
      <c r="I1223" s="78" t="s">
        <v>27960</v>
      </c>
      <c r="J1223" s="78" t="s">
        <v>28610</v>
      </c>
      <c r="K1223" s="42" t="s">
        <v>27929</v>
      </c>
      <c r="L1223" s="79" t="s">
        <v>233</v>
      </c>
      <c r="M1223" s="80" t="s">
        <v>29053</v>
      </c>
      <c r="N1223" s="81" t="s">
        <v>233</v>
      </c>
      <c r="O1223" s="81" t="s">
        <v>233</v>
      </c>
      <c r="P1223" s="80" t="s">
        <v>28600</v>
      </c>
      <c r="Q1223" s="36" t="s">
        <v>25808</v>
      </c>
      <c r="R1223" s="36"/>
      <c r="S1223" s="36"/>
      <c r="T1223" s="36" t="s">
        <v>24983</v>
      </c>
      <c r="U1223" s="36" t="s">
        <v>28650</v>
      </c>
      <c r="V1223" s="121" t="str">
        <f t="shared" si="19"/>
        <v>Enel Distribución Peru</v>
      </c>
    </row>
    <row r="1224" spans="1:22" x14ac:dyDescent="0.35">
      <c r="A1224" s="111" t="s">
        <v>30990</v>
      </c>
      <c r="B1224" s="37" t="s">
        <v>26460</v>
      </c>
      <c r="C1224" s="40" t="s">
        <v>29210</v>
      </c>
      <c r="D1224" s="38" t="s">
        <v>25777</v>
      </c>
      <c r="E1224" s="42" t="s">
        <v>893</v>
      </c>
      <c r="F1224" s="35" t="s">
        <v>42</v>
      </c>
      <c r="G1224" s="77" t="s">
        <v>895</v>
      </c>
      <c r="H1224" s="78" t="s">
        <v>29043</v>
      </c>
      <c r="I1224" s="78" t="s">
        <v>27960</v>
      </c>
      <c r="J1224" s="78" t="s">
        <v>28610</v>
      </c>
      <c r="K1224" s="42" t="s">
        <v>27929</v>
      </c>
      <c r="L1224" s="79" t="s">
        <v>233</v>
      </c>
      <c r="M1224" s="80" t="s">
        <v>29053</v>
      </c>
      <c r="N1224" s="81" t="s">
        <v>233</v>
      </c>
      <c r="O1224" s="81" t="s">
        <v>233</v>
      </c>
      <c r="P1224" s="80" t="s">
        <v>28600</v>
      </c>
      <c r="Q1224" s="36" t="s">
        <v>25808</v>
      </c>
      <c r="R1224" s="36" t="s">
        <v>233</v>
      </c>
      <c r="S1224" s="36" t="s">
        <v>233</v>
      </c>
      <c r="T1224" s="36" t="s">
        <v>24983</v>
      </c>
      <c r="U1224" s="36" t="s">
        <v>28650</v>
      </c>
      <c r="V1224" s="121" t="str">
        <f t="shared" si="19"/>
        <v>Cineplex</v>
      </c>
    </row>
    <row r="1225" spans="1:22" x14ac:dyDescent="0.35">
      <c r="A1225" s="111" t="s">
        <v>30991</v>
      </c>
      <c r="B1225" s="37" t="s">
        <v>26390</v>
      </c>
      <c r="C1225" s="40" t="s">
        <v>29211</v>
      </c>
      <c r="D1225" s="38" t="s">
        <v>25634</v>
      </c>
      <c r="E1225" s="42" t="s">
        <v>893</v>
      </c>
      <c r="F1225" s="35" t="s">
        <v>42</v>
      </c>
      <c r="G1225" s="77" t="s">
        <v>895</v>
      </c>
      <c r="H1225" s="78" t="s">
        <v>29043</v>
      </c>
      <c r="I1225" s="78" t="s">
        <v>27960</v>
      </c>
      <c r="J1225" s="78" t="s">
        <v>28610</v>
      </c>
      <c r="K1225" s="42" t="s">
        <v>27929</v>
      </c>
      <c r="L1225" s="79" t="s">
        <v>233</v>
      </c>
      <c r="M1225" s="80" t="s">
        <v>29053</v>
      </c>
      <c r="N1225" s="81" t="s">
        <v>233</v>
      </c>
      <c r="O1225" s="81">
        <v>1</v>
      </c>
      <c r="P1225" s="80" t="s">
        <v>28600</v>
      </c>
      <c r="Q1225" s="36" t="s">
        <v>25808</v>
      </c>
      <c r="R1225" s="36" t="s">
        <v>233</v>
      </c>
      <c r="S1225" s="36" t="s">
        <v>233</v>
      </c>
      <c r="T1225" s="36" t="s">
        <v>24983</v>
      </c>
      <c r="U1225" s="36" t="s">
        <v>28650</v>
      </c>
      <c r="V1225" s="121" t="str">
        <f t="shared" si="19"/>
        <v>Pluz Energía</v>
      </c>
    </row>
    <row r="1226" spans="1:22" x14ac:dyDescent="0.35">
      <c r="A1226" s="111" t="s">
        <v>30992</v>
      </c>
      <c r="B1226" s="37" t="s">
        <v>26462</v>
      </c>
      <c r="C1226" s="40" t="s">
        <v>29212</v>
      </c>
      <c r="D1226" s="38" t="s">
        <v>25469</v>
      </c>
      <c r="E1226" s="42" t="s">
        <v>893</v>
      </c>
      <c r="F1226" s="35" t="s">
        <v>42</v>
      </c>
      <c r="G1226" s="77" t="s">
        <v>895</v>
      </c>
      <c r="H1226" s="78" t="s">
        <v>29043</v>
      </c>
      <c r="I1226" s="78" t="s">
        <v>27960</v>
      </c>
      <c r="J1226" s="78" t="s">
        <v>28610</v>
      </c>
      <c r="K1226" s="42" t="s">
        <v>27929</v>
      </c>
      <c r="L1226" s="79" t="s">
        <v>233</v>
      </c>
      <c r="M1226" s="80" t="s">
        <v>29053</v>
      </c>
      <c r="N1226" s="81" t="s">
        <v>233</v>
      </c>
      <c r="O1226" s="81" t="s">
        <v>233</v>
      </c>
      <c r="P1226" s="80" t="s">
        <v>28600</v>
      </c>
      <c r="Q1226" s="36" t="s">
        <v>25808</v>
      </c>
      <c r="R1226" s="36" t="s">
        <v>233</v>
      </c>
      <c r="S1226" s="36" t="s">
        <v>233</v>
      </c>
      <c r="T1226" s="36" t="s">
        <v>24983</v>
      </c>
      <c r="U1226" s="36" t="s">
        <v>28650</v>
      </c>
      <c r="V1226" s="121" t="str">
        <f t="shared" si="19"/>
        <v>IICGSA</v>
      </c>
    </row>
    <row r="1227" spans="1:22" x14ac:dyDescent="0.35">
      <c r="A1227" s="111" t="s">
        <v>30993</v>
      </c>
      <c r="B1227" s="37" t="s">
        <v>26463</v>
      </c>
      <c r="C1227" s="40" t="s">
        <v>29213</v>
      </c>
      <c r="D1227" s="38" t="s">
        <v>25274</v>
      </c>
      <c r="E1227" s="42" t="s">
        <v>893</v>
      </c>
      <c r="F1227" s="35" t="s">
        <v>42</v>
      </c>
      <c r="G1227" s="77" t="s">
        <v>895</v>
      </c>
      <c r="H1227" s="78" t="s">
        <v>29043</v>
      </c>
      <c r="I1227" s="78" t="s">
        <v>27960</v>
      </c>
      <c r="J1227" s="78" t="s">
        <v>28610</v>
      </c>
      <c r="K1227" s="42" t="s">
        <v>27929</v>
      </c>
      <c r="L1227" s="79" t="s">
        <v>233</v>
      </c>
      <c r="M1227" s="80" t="s">
        <v>29053</v>
      </c>
      <c r="N1227" s="81" t="s">
        <v>233</v>
      </c>
      <c r="O1227" s="81" t="s">
        <v>233</v>
      </c>
      <c r="P1227" s="80" t="s">
        <v>28600</v>
      </c>
      <c r="Q1227" s="36" t="s">
        <v>25808</v>
      </c>
      <c r="R1227" s="36" t="s">
        <v>233</v>
      </c>
      <c r="S1227" s="36" t="s">
        <v>233</v>
      </c>
      <c r="T1227" s="36" t="s">
        <v>24983</v>
      </c>
      <c r="U1227" s="36" t="s">
        <v>28650</v>
      </c>
      <c r="V1227" s="121" t="str">
        <f t="shared" si="19"/>
        <v>Norvial</v>
      </c>
    </row>
    <row r="1228" spans="1:22" x14ac:dyDescent="0.35">
      <c r="A1228" s="111" t="s">
        <v>30994</v>
      </c>
      <c r="B1228" s="37" t="s">
        <v>26440</v>
      </c>
      <c r="C1228" s="40" t="s">
        <v>29214</v>
      </c>
      <c r="D1228" s="38" t="s">
        <v>28648</v>
      </c>
      <c r="E1228" s="42" t="s">
        <v>893</v>
      </c>
      <c r="F1228" s="35" t="s">
        <v>42</v>
      </c>
      <c r="G1228" s="77" t="s">
        <v>895</v>
      </c>
      <c r="H1228" s="78" t="s">
        <v>29043</v>
      </c>
      <c r="I1228" s="78" t="s">
        <v>27960</v>
      </c>
      <c r="J1228" s="78" t="s">
        <v>28610</v>
      </c>
      <c r="K1228" s="42" t="s">
        <v>27929</v>
      </c>
      <c r="L1228" s="79" t="s">
        <v>233</v>
      </c>
      <c r="M1228" s="80" t="s">
        <v>29053</v>
      </c>
      <c r="N1228" s="81" t="s">
        <v>233</v>
      </c>
      <c r="O1228" s="81">
        <v>1</v>
      </c>
      <c r="P1228" s="80" t="s">
        <v>28600</v>
      </c>
      <c r="Q1228" s="36" t="s">
        <v>25808</v>
      </c>
      <c r="R1228" s="36" t="s">
        <v>233</v>
      </c>
      <c r="S1228" s="36" t="s">
        <v>233</v>
      </c>
      <c r="T1228" s="36" t="s">
        <v>24983</v>
      </c>
      <c r="U1228" s="36" t="s">
        <v>28650</v>
      </c>
      <c r="V1228" s="121" t="str">
        <f t="shared" si="19"/>
        <v>Engie</v>
      </c>
    </row>
    <row r="1229" spans="1:22" x14ac:dyDescent="0.35">
      <c r="A1229" s="111" t="s">
        <v>30995</v>
      </c>
      <c r="B1229" s="37" t="s">
        <v>26465</v>
      </c>
      <c r="C1229" s="40" t="s">
        <v>29215</v>
      </c>
      <c r="D1229" s="38" t="s">
        <v>24976</v>
      </c>
      <c r="E1229" s="42" t="s">
        <v>893</v>
      </c>
      <c r="F1229" s="35" t="s">
        <v>42</v>
      </c>
      <c r="G1229" s="77" t="s">
        <v>895</v>
      </c>
      <c r="H1229" s="78" t="s">
        <v>29043</v>
      </c>
      <c r="I1229" s="78" t="s">
        <v>27960</v>
      </c>
      <c r="J1229" s="78" t="s">
        <v>28610</v>
      </c>
      <c r="K1229" s="42" t="s">
        <v>27929</v>
      </c>
      <c r="L1229" s="79" t="s">
        <v>233</v>
      </c>
      <c r="M1229" s="80" t="s">
        <v>29053</v>
      </c>
      <c r="N1229" s="81" t="s">
        <v>233</v>
      </c>
      <c r="O1229" s="81" t="s">
        <v>233</v>
      </c>
      <c r="P1229" s="80" t="s">
        <v>28600</v>
      </c>
      <c r="Q1229" s="36" t="s">
        <v>25808</v>
      </c>
      <c r="R1229" s="36" t="s">
        <v>233</v>
      </c>
      <c r="S1229" s="36" t="s">
        <v>233</v>
      </c>
      <c r="T1229" s="36" t="s">
        <v>24983</v>
      </c>
      <c r="U1229" s="36" t="s">
        <v>28650</v>
      </c>
      <c r="V1229" s="121" t="str">
        <f t="shared" si="19"/>
        <v>Falabella Perú</v>
      </c>
    </row>
    <row r="1230" spans="1:22" x14ac:dyDescent="0.35">
      <c r="A1230" s="111" t="s">
        <v>30996</v>
      </c>
      <c r="B1230" s="37" t="s">
        <v>26466</v>
      </c>
      <c r="C1230" s="40" t="s">
        <v>29216</v>
      </c>
      <c r="D1230" s="38" t="s">
        <v>24976</v>
      </c>
      <c r="E1230" s="42" t="s">
        <v>893</v>
      </c>
      <c r="F1230" s="35" t="s">
        <v>42</v>
      </c>
      <c r="G1230" s="77" t="s">
        <v>895</v>
      </c>
      <c r="H1230" s="78" t="s">
        <v>29043</v>
      </c>
      <c r="I1230" s="78" t="s">
        <v>27960</v>
      </c>
      <c r="J1230" s="78" t="s">
        <v>28610</v>
      </c>
      <c r="K1230" s="42" t="s">
        <v>27929</v>
      </c>
      <c r="L1230" s="79" t="s">
        <v>233</v>
      </c>
      <c r="M1230" s="80" t="s">
        <v>29053</v>
      </c>
      <c r="N1230" s="81" t="s">
        <v>233</v>
      </c>
      <c r="O1230" s="81" t="s">
        <v>233</v>
      </c>
      <c r="P1230" s="80" t="s">
        <v>28600</v>
      </c>
      <c r="Q1230" s="36" t="s">
        <v>25808</v>
      </c>
      <c r="R1230" s="36" t="s">
        <v>233</v>
      </c>
      <c r="S1230" s="36" t="s">
        <v>233</v>
      </c>
      <c r="T1230" s="36" t="s">
        <v>24983</v>
      </c>
      <c r="U1230" s="36" t="s">
        <v>28650</v>
      </c>
      <c r="V1230" s="121" t="str">
        <f t="shared" si="19"/>
        <v>Falabella Perú</v>
      </c>
    </row>
    <row r="1231" spans="1:22" x14ac:dyDescent="0.35">
      <c r="A1231" s="111" t="s">
        <v>30997</v>
      </c>
      <c r="B1231" s="37" t="s">
        <v>26467</v>
      </c>
      <c r="C1231" s="40" t="s">
        <v>29217</v>
      </c>
      <c r="D1231" s="38" t="s">
        <v>24976</v>
      </c>
      <c r="E1231" s="42" t="s">
        <v>893</v>
      </c>
      <c r="F1231" s="35" t="s">
        <v>42</v>
      </c>
      <c r="G1231" s="77" t="s">
        <v>895</v>
      </c>
      <c r="H1231" s="78" t="s">
        <v>29043</v>
      </c>
      <c r="I1231" s="78" t="s">
        <v>27960</v>
      </c>
      <c r="J1231" s="78" t="s">
        <v>28610</v>
      </c>
      <c r="K1231" s="42" t="s">
        <v>27929</v>
      </c>
      <c r="L1231" s="79" t="s">
        <v>233</v>
      </c>
      <c r="M1231" s="80" t="s">
        <v>29053</v>
      </c>
      <c r="N1231" s="81" t="s">
        <v>233</v>
      </c>
      <c r="O1231" s="81" t="s">
        <v>233</v>
      </c>
      <c r="P1231" s="80" t="s">
        <v>28600</v>
      </c>
      <c r="Q1231" s="36" t="s">
        <v>25808</v>
      </c>
      <c r="R1231" s="36" t="s">
        <v>233</v>
      </c>
      <c r="S1231" s="36" t="s">
        <v>233</v>
      </c>
      <c r="T1231" s="36" t="s">
        <v>24983</v>
      </c>
      <c r="U1231" s="36" t="s">
        <v>28650</v>
      </c>
      <c r="V1231" s="121" t="str">
        <f t="shared" si="19"/>
        <v>Falabella Perú</v>
      </c>
    </row>
    <row r="1232" spans="1:22" x14ac:dyDescent="0.35">
      <c r="A1232" s="111" t="s">
        <v>323</v>
      </c>
      <c r="B1232" s="37" t="s">
        <v>322</v>
      </c>
      <c r="C1232" s="40" t="s">
        <v>324</v>
      </c>
      <c r="D1232" s="38" t="s">
        <v>24976</v>
      </c>
      <c r="E1232" s="42" t="s">
        <v>893</v>
      </c>
      <c r="F1232" s="35" t="s">
        <v>42</v>
      </c>
      <c r="G1232" s="77" t="s">
        <v>895</v>
      </c>
      <c r="H1232" s="78" t="s">
        <v>29043</v>
      </c>
      <c r="I1232" s="78" t="s">
        <v>27960</v>
      </c>
      <c r="J1232" s="78" t="s">
        <v>28610</v>
      </c>
      <c r="K1232" s="42" t="s">
        <v>27929</v>
      </c>
      <c r="L1232" s="79" t="s">
        <v>233</v>
      </c>
      <c r="M1232" s="80" t="s">
        <v>29053</v>
      </c>
      <c r="N1232" s="81" t="s">
        <v>233</v>
      </c>
      <c r="O1232" s="81">
        <v>1</v>
      </c>
      <c r="P1232" s="80" t="s">
        <v>28600</v>
      </c>
      <c r="Q1232" s="36" t="s">
        <v>25808</v>
      </c>
      <c r="R1232" s="36" t="s">
        <v>233</v>
      </c>
      <c r="S1232" s="36" t="s">
        <v>233</v>
      </c>
      <c r="T1232" s="36" t="s">
        <v>24983</v>
      </c>
      <c r="U1232" s="36" t="s">
        <v>28650</v>
      </c>
      <c r="V1232" s="121" t="str">
        <f t="shared" si="19"/>
        <v>Falabella Perú</v>
      </c>
    </row>
    <row r="1233" spans="1:22" x14ac:dyDescent="0.35">
      <c r="A1233" s="111" t="s">
        <v>30998</v>
      </c>
      <c r="B1233" s="37" t="s">
        <v>26738</v>
      </c>
      <c r="C1233" s="40" t="s">
        <v>29218</v>
      </c>
      <c r="D1233" s="38" t="s">
        <v>24976</v>
      </c>
      <c r="E1233" s="42" t="s">
        <v>893</v>
      </c>
      <c r="F1233" s="35" t="s">
        <v>42</v>
      </c>
      <c r="G1233" s="77" t="s">
        <v>895</v>
      </c>
      <c r="H1233" s="78" t="s">
        <v>29043</v>
      </c>
      <c r="I1233" s="78" t="s">
        <v>27960</v>
      </c>
      <c r="J1233" s="78" t="s">
        <v>28610</v>
      </c>
      <c r="K1233" s="42" t="s">
        <v>27929</v>
      </c>
      <c r="L1233" s="79" t="s">
        <v>233</v>
      </c>
      <c r="M1233" s="80" t="s">
        <v>29053</v>
      </c>
      <c r="N1233" s="81" t="s">
        <v>233</v>
      </c>
      <c r="O1233" s="81">
        <v>1</v>
      </c>
      <c r="P1233" s="80" t="s">
        <v>28600</v>
      </c>
      <c r="Q1233" s="36" t="s">
        <v>25808</v>
      </c>
      <c r="R1233" s="36" t="s">
        <v>233</v>
      </c>
      <c r="S1233" s="36" t="s">
        <v>233</v>
      </c>
      <c r="T1233" s="36" t="s">
        <v>24983</v>
      </c>
      <c r="U1233" s="36" t="s">
        <v>28650</v>
      </c>
      <c r="V1233" s="121" t="str">
        <f t="shared" si="19"/>
        <v>Falabella Perú</v>
      </c>
    </row>
    <row r="1234" spans="1:22" x14ac:dyDescent="0.35">
      <c r="A1234" s="111" t="s">
        <v>30999</v>
      </c>
      <c r="B1234" s="37" t="s">
        <v>26469</v>
      </c>
      <c r="C1234" s="40" t="s">
        <v>29219</v>
      </c>
      <c r="D1234" s="38" t="s">
        <v>959</v>
      </c>
      <c r="E1234" s="42" t="s">
        <v>893</v>
      </c>
      <c r="F1234" s="35" t="s">
        <v>42</v>
      </c>
      <c r="G1234" s="77" t="s">
        <v>895</v>
      </c>
      <c r="H1234" s="78" t="s">
        <v>29043</v>
      </c>
      <c r="I1234" s="78" t="s">
        <v>27960</v>
      </c>
      <c r="J1234" s="78" t="s">
        <v>28610</v>
      </c>
      <c r="K1234" s="42" t="s">
        <v>27929</v>
      </c>
      <c r="L1234" s="79" t="s">
        <v>233</v>
      </c>
      <c r="M1234" s="80" t="s">
        <v>29053</v>
      </c>
      <c r="N1234" s="81" t="s">
        <v>233</v>
      </c>
      <c r="O1234" s="81" t="s">
        <v>233</v>
      </c>
      <c r="P1234" s="80" t="s">
        <v>28600</v>
      </c>
      <c r="Q1234" s="36" t="s">
        <v>25808</v>
      </c>
      <c r="R1234" s="36"/>
      <c r="S1234" s="36"/>
      <c r="T1234" s="36" t="s">
        <v>24983</v>
      </c>
      <c r="U1234" s="36" t="s">
        <v>28650</v>
      </c>
      <c r="V1234" s="121" t="str">
        <f t="shared" si="19"/>
        <v>Telefónica</v>
      </c>
    </row>
    <row r="1235" spans="1:22" x14ac:dyDescent="0.35">
      <c r="A1235" s="111" t="s">
        <v>31000</v>
      </c>
      <c r="B1235" s="37" t="s">
        <v>26603</v>
      </c>
      <c r="C1235" s="40" t="s">
        <v>29220</v>
      </c>
      <c r="D1235" s="38" t="s">
        <v>964</v>
      </c>
      <c r="E1235" s="42" t="s">
        <v>893</v>
      </c>
      <c r="F1235" s="35" t="s">
        <v>42</v>
      </c>
      <c r="G1235" s="77" t="s">
        <v>895</v>
      </c>
      <c r="H1235" s="78" t="s">
        <v>29043</v>
      </c>
      <c r="I1235" s="78" t="s">
        <v>27960</v>
      </c>
      <c r="J1235" s="78" t="s">
        <v>28610</v>
      </c>
      <c r="K1235" s="42" t="s">
        <v>27929</v>
      </c>
      <c r="L1235" s="79" t="s">
        <v>233</v>
      </c>
      <c r="M1235" s="80" t="s">
        <v>29053</v>
      </c>
      <c r="N1235" s="81" t="s">
        <v>233</v>
      </c>
      <c r="O1235" s="81" t="s">
        <v>233</v>
      </c>
      <c r="P1235" s="80" t="s">
        <v>28600</v>
      </c>
      <c r="Q1235" s="36" t="s">
        <v>25808</v>
      </c>
      <c r="R1235" s="36" t="s">
        <v>233</v>
      </c>
      <c r="S1235" s="36" t="s">
        <v>233</v>
      </c>
      <c r="T1235" s="36" t="s">
        <v>24983</v>
      </c>
      <c r="U1235" s="36" t="s">
        <v>28682</v>
      </c>
      <c r="V1235" s="121" t="str">
        <f t="shared" si="19"/>
        <v>Fondo Mi Vivienda</v>
      </c>
    </row>
    <row r="1236" spans="1:22" x14ac:dyDescent="0.35">
      <c r="A1236" s="111" t="s">
        <v>104</v>
      </c>
      <c r="B1236" s="37" t="s">
        <v>117</v>
      </c>
      <c r="C1236" s="40" t="s">
        <v>381</v>
      </c>
      <c r="D1236" s="38" t="s">
        <v>964</v>
      </c>
      <c r="E1236" s="42" t="s">
        <v>893</v>
      </c>
      <c r="F1236" s="35" t="s">
        <v>42</v>
      </c>
      <c r="G1236" s="77" t="s">
        <v>895</v>
      </c>
      <c r="H1236" s="78" t="s">
        <v>29043</v>
      </c>
      <c r="I1236" s="78" t="s">
        <v>27960</v>
      </c>
      <c r="J1236" s="78" t="s">
        <v>28610</v>
      </c>
      <c r="K1236" s="42" t="s">
        <v>27929</v>
      </c>
      <c r="L1236" s="79" t="s">
        <v>233</v>
      </c>
      <c r="M1236" s="80" t="s">
        <v>29053</v>
      </c>
      <c r="N1236" s="81" t="s">
        <v>233</v>
      </c>
      <c r="O1236" s="81">
        <v>1</v>
      </c>
      <c r="P1236" s="80" t="s">
        <v>28600</v>
      </c>
      <c r="Q1236" s="36" t="s">
        <v>25808</v>
      </c>
      <c r="R1236" s="36" t="s">
        <v>233</v>
      </c>
      <c r="S1236" s="36" t="s">
        <v>233</v>
      </c>
      <c r="T1236" s="36" t="s">
        <v>24983</v>
      </c>
      <c r="U1236" s="36" t="s">
        <v>28682</v>
      </c>
      <c r="V1236" s="121" t="str">
        <f t="shared" si="19"/>
        <v>Fondo Mi Vivienda</v>
      </c>
    </row>
    <row r="1237" spans="1:22" x14ac:dyDescent="0.35">
      <c r="A1237" s="111" t="s">
        <v>31001</v>
      </c>
      <c r="B1237" s="37" t="s">
        <v>26472</v>
      </c>
      <c r="C1237" s="40" t="s">
        <v>29221</v>
      </c>
      <c r="D1237" s="38" t="s">
        <v>959</v>
      </c>
      <c r="E1237" s="42" t="s">
        <v>893</v>
      </c>
      <c r="F1237" s="35" t="s">
        <v>42</v>
      </c>
      <c r="G1237" s="77" t="s">
        <v>895</v>
      </c>
      <c r="H1237" s="78" t="s">
        <v>29043</v>
      </c>
      <c r="I1237" s="78" t="s">
        <v>27960</v>
      </c>
      <c r="J1237" s="78" t="s">
        <v>28610</v>
      </c>
      <c r="K1237" s="42" t="s">
        <v>27929</v>
      </c>
      <c r="L1237" s="79" t="s">
        <v>233</v>
      </c>
      <c r="M1237" s="80" t="s">
        <v>29053</v>
      </c>
      <c r="N1237" s="81" t="s">
        <v>233</v>
      </c>
      <c r="O1237" s="81" t="s">
        <v>233</v>
      </c>
      <c r="P1237" s="80" t="s">
        <v>28600</v>
      </c>
      <c r="Q1237" s="36" t="s">
        <v>25808</v>
      </c>
      <c r="R1237" s="36"/>
      <c r="S1237" s="36"/>
      <c r="T1237" s="36" t="s">
        <v>24983</v>
      </c>
      <c r="U1237" s="36" t="s">
        <v>28650</v>
      </c>
      <c r="V1237" s="121" t="str">
        <f t="shared" si="19"/>
        <v>Telefónica</v>
      </c>
    </row>
    <row r="1238" spans="1:22" x14ac:dyDescent="0.35">
      <c r="A1238" s="111" t="s">
        <v>30431</v>
      </c>
      <c r="B1238" s="37" t="s">
        <v>26473</v>
      </c>
      <c r="C1238" s="40" t="s">
        <v>29222</v>
      </c>
      <c r="D1238" s="38" t="s">
        <v>959</v>
      </c>
      <c r="E1238" s="42" t="s">
        <v>893</v>
      </c>
      <c r="F1238" s="35" t="s">
        <v>42</v>
      </c>
      <c r="G1238" s="77" t="s">
        <v>895</v>
      </c>
      <c r="H1238" s="78" t="s">
        <v>29043</v>
      </c>
      <c r="I1238" s="78" t="s">
        <v>27960</v>
      </c>
      <c r="J1238" s="78" t="s">
        <v>28610</v>
      </c>
      <c r="K1238" s="42" t="s">
        <v>27929</v>
      </c>
      <c r="L1238" s="79" t="s">
        <v>233</v>
      </c>
      <c r="M1238" s="80" t="s">
        <v>29053</v>
      </c>
      <c r="N1238" s="81" t="s">
        <v>233</v>
      </c>
      <c r="O1238" s="81" t="s">
        <v>233</v>
      </c>
      <c r="P1238" s="80" t="s">
        <v>28600</v>
      </c>
      <c r="Q1238" s="36" t="s">
        <v>25808</v>
      </c>
      <c r="R1238" s="36" t="s">
        <v>233</v>
      </c>
      <c r="S1238" s="36" t="s">
        <v>233</v>
      </c>
      <c r="T1238" s="36" t="s">
        <v>24983</v>
      </c>
      <c r="U1238" s="36" t="s">
        <v>28650</v>
      </c>
      <c r="V1238" s="121" t="str">
        <f t="shared" si="19"/>
        <v>Telefónica</v>
      </c>
    </row>
    <row r="1239" spans="1:22" x14ac:dyDescent="0.35">
      <c r="A1239" s="111" t="s">
        <v>30431</v>
      </c>
      <c r="B1239" s="37" t="s">
        <v>26474</v>
      </c>
      <c r="C1239" s="40" t="s">
        <v>29223</v>
      </c>
      <c r="D1239" s="38" t="s">
        <v>959</v>
      </c>
      <c r="E1239" s="42" t="s">
        <v>893</v>
      </c>
      <c r="F1239" s="35" t="s">
        <v>42</v>
      </c>
      <c r="G1239" s="77" t="s">
        <v>895</v>
      </c>
      <c r="H1239" s="78" t="s">
        <v>29043</v>
      </c>
      <c r="I1239" s="78" t="s">
        <v>27960</v>
      </c>
      <c r="J1239" s="78" t="s">
        <v>28610</v>
      </c>
      <c r="K1239" s="42" t="s">
        <v>27929</v>
      </c>
      <c r="L1239" s="79" t="s">
        <v>233</v>
      </c>
      <c r="M1239" s="80" t="s">
        <v>29053</v>
      </c>
      <c r="N1239" s="81" t="s">
        <v>233</v>
      </c>
      <c r="O1239" s="81" t="s">
        <v>233</v>
      </c>
      <c r="P1239" s="80" t="s">
        <v>28600</v>
      </c>
      <c r="Q1239" s="36" t="s">
        <v>25808</v>
      </c>
      <c r="R1239" s="36" t="s">
        <v>233</v>
      </c>
      <c r="S1239" s="36" t="s">
        <v>233</v>
      </c>
      <c r="T1239" s="36" t="s">
        <v>24983</v>
      </c>
      <c r="U1239" s="36" t="s">
        <v>28650</v>
      </c>
      <c r="V1239" s="121" t="str">
        <f t="shared" si="19"/>
        <v>Telefónica</v>
      </c>
    </row>
    <row r="1240" spans="1:22" x14ac:dyDescent="0.35">
      <c r="A1240" s="111" t="s">
        <v>30431</v>
      </c>
      <c r="B1240" s="37" t="s">
        <v>26475</v>
      </c>
      <c r="C1240" s="40" t="s">
        <v>29224</v>
      </c>
      <c r="D1240" s="38" t="s">
        <v>959</v>
      </c>
      <c r="E1240" s="42" t="s">
        <v>893</v>
      </c>
      <c r="F1240" s="35" t="s">
        <v>42</v>
      </c>
      <c r="G1240" s="77" t="s">
        <v>895</v>
      </c>
      <c r="H1240" s="78" t="s">
        <v>29043</v>
      </c>
      <c r="I1240" s="78" t="s">
        <v>27960</v>
      </c>
      <c r="J1240" s="78" t="s">
        <v>28610</v>
      </c>
      <c r="K1240" s="42" t="s">
        <v>27929</v>
      </c>
      <c r="L1240" s="79" t="s">
        <v>233</v>
      </c>
      <c r="M1240" s="80" t="s">
        <v>29053</v>
      </c>
      <c r="N1240" s="81" t="s">
        <v>233</v>
      </c>
      <c r="O1240" s="81" t="s">
        <v>233</v>
      </c>
      <c r="P1240" s="80" t="s">
        <v>28600</v>
      </c>
      <c r="Q1240" s="36" t="s">
        <v>25808</v>
      </c>
      <c r="R1240" s="36" t="s">
        <v>233</v>
      </c>
      <c r="S1240" s="36" t="s">
        <v>233</v>
      </c>
      <c r="T1240" s="36" t="s">
        <v>24983</v>
      </c>
      <c r="U1240" s="36" t="s">
        <v>28650</v>
      </c>
      <c r="V1240" s="121" t="str">
        <f t="shared" si="19"/>
        <v>Telefónica</v>
      </c>
    </row>
    <row r="1241" spans="1:22" x14ac:dyDescent="0.35">
      <c r="A1241" s="111" t="s">
        <v>30431</v>
      </c>
      <c r="B1241" s="37" t="s">
        <v>26476</v>
      </c>
      <c r="C1241" s="40" t="s">
        <v>29225</v>
      </c>
      <c r="D1241" s="38" t="s">
        <v>959</v>
      </c>
      <c r="E1241" s="42" t="s">
        <v>893</v>
      </c>
      <c r="F1241" s="35" t="s">
        <v>42</v>
      </c>
      <c r="G1241" s="77" t="s">
        <v>895</v>
      </c>
      <c r="H1241" s="78" t="s">
        <v>29043</v>
      </c>
      <c r="I1241" s="78" t="s">
        <v>27960</v>
      </c>
      <c r="J1241" s="78" t="s">
        <v>28610</v>
      </c>
      <c r="K1241" s="42" t="s">
        <v>27929</v>
      </c>
      <c r="L1241" s="79" t="s">
        <v>233</v>
      </c>
      <c r="M1241" s="80" t="s">
        <v>29053</v>
      </c>
      <c r="N1241" s="81" t="s">
        <v>233</v>
      </c>
      <c r="O1241" s="81" t="s">
        <v>233</v>
      </c>
      <c r="P1241" s="80" t="s">
        <v>28600</v>
      </c>
      <c r="Q1241" s="36" t="s">
        <v>25808</v>
      </c>
      <c r="R1241" s="36" t="s">
        <v>233</v>
      </c>
      <c r="S1241" s="36" t="s">
        <v>233</v>
      </c>
      <c r="T1241" s="36" t="s">
        <v>24983</v>
      </c>
      <c r="U1241" s="36" t="s">
        <v>28650</v>
      </c>
      <c r="V1241" s="121" t="str">
        <f t="shared" si="19"/>
        <v>Telefónica</v>
      </c>
    </row>
    <row r="1242" spans="1:22" x14ac:dyDescent="0.35">
      <c r="A1242" s="111" t="s">
        <v>30431</v>
      </c>
      <c r="B1242" s="37" t="s">
        <v>26477</v>
      </c>
      <c r="C1242" s="40" t="s">
        <v>29226</v>
      </c>
      <c r="D1242" s="38" t="s">
        <v>959</v>
      </c>
      <c r="E1242" s="42" t="s">
        <v>893</v>
      </c>
      <c r="F1242" s="35" t="s">
        <v>42</v>
      </c>
      <c r="G1242" s="77" t="s">
        <v>895</v>
      </c>
      <c r="H1242" s="78" t="s">
        <v>29043</v>
      </c>
      <c r="I1242" s="78" t="s">
        <v>27960</v>
      </c>
      <c r="J1242" s="78" t="s">
        <v>28610</v>
      </c>
      <c r="K1242" s="42" t="s">
        <v>27929</v>
      </c>
      <c r="L1242" s="79" t="s">
        <v>233</v>
      </c>
      <c r="M1242" s="80" t="s">
        <v>29053</v>
      </c>
      <c r="N1242" s="81" t="s">
        <v>233</v>
      </c>
      <c r="O1242" s="81" t="s">
        <v>233</v>
      </c>
      <c r="P1242" s="80" t="s">
        <v>28600</v>
      </c>
      <c r="Q1242" s="36" t="s">
        <v>25808</v>
      </c>
      <c r="R1242" s="36" t="s">
        <v>233</v>
      </c>
      <c r="S1242" s="36" t="s">
        <v>233</v>
      </c>
      <c r="T1242" s="36" t="s">
        <v>24983</v>
      </c>
      <c r="U1242" s="36" t="s">
        <v>28650</v>
      </c>
      <c r="V1242" s="121" t="str">
        <f t="shared" si="19"/>
        <v>Telefónica</v>
      </c>
    </row>
    <row r="1243" spans="1:22" x14ac:dyDescent="0.35">
      <c r="A1243" s="111" t="s">
        <v>31002</v>
      </c>
      <c r="B1243" s="37" t="s">
        <v>26478</v>
      </c>
      <c r="C1243" s="40" t="s">
        <v>29227</v>
      </c>
      <c r="D1243" s="38" t="s">
        <v>959</v>
      </c>
      <c r="E1243" s="42" t="s">
        <v>893</v>
      </c>
      <c r="F1243" s="35" t="s">
        <v>42</v>
      </c>
      <c r="G1243" s="77" t="s">
        <v>895</v>
      </c>
      <c r="H1243" s="78" t="s">
        <v>29043</v>
      </c>
      <c r="I1243" s="78" t="s">
        <v>27960</v>
      </c>
      <c r="J1243" s="78" t="s">
        <v>28610</v>
      </c>
      <c r="K1243" s="42" t="s">
        <v>27929</v>
      </c>
      <c r="L1243" s="79" t="s">
        <v>233</v>
      </c>
      <c r="M1243" s="80" t="s">
        <v>29053</v>
      </c>
      <c r="N1243" s="81" t="s">
        <v>233</v>
      </c>
      <c r="O1243" s="81" t="s">
        <v>233</v>
      </c>
      <c r="P1243" s="80" t="s">
        <v>28600</v>
      </c>
      <c r="Q1243" s="36" t="s">
        <v>25808</v>
      </c>
      <c r="R1243" s="36" t="s">
        <v>233</v>
      </c>
      <c r="S1243" s="36" t="s">
        <v>233</v>
      </c>
      <c r="T1243" s="36" t="s">
        <v>24983</v>
      </c>
      <c r="U1243" s="36" t="s">
        <v>28650</v>
      </c>
      <c r="V1243" s="121" t="str">
        <f t="shared" si="19"/>
        <v>Telefónica</v>
      </c>
    </row>
    <row r="1244" spans="1:22" x14ac:dyDescent="0.35">
      <c r="A1244" s="111" t="s">
        <v>31003</v>
      </c>
      <c r="B1244" s="37" t="s">
        <v>26479</v>
      </c>
      <c r="C1244" s="40" t="s">
        <v>29228</v>
      </c>
      <c r="D1244" s="38" t="s">
        <v>959</v>
      </c>
      <c r="E1244" s="42" t="s">
        <v>893</v>
      </c>
      <c r="F1244" s="35" t="s">
        <v>42</v>
      </c>
      <c r="G1244" s="77" t="s">
        <v>895</v>
      </c>
      <c r="H1244" s="78" t="s">
        <v>29043</v>
      </c>
      <c r="I1244" s="78" t="s">
        <v>27960</v>
      </c>
      <c r="J1244" s="78" t="s">
        <v>28610</v>
      </c>
      <c r="K1244" s="42" t="s">
        <v>27929</v>
      </c>
      <c r="L1244" s="79" t="s">
        <v>233</v>
      </c>
      <c r="M1244" s="80" t="s">
        <v>29053</v>
      </c>
      <c r="N1244" s="81" t="s">
        <v>233</v>
      </c>
      <c r="O1244" s="81" t="s">
        <v>233</v>
      </c>
      <c r="P1244" s="80" t="s">
        <v>28600</v>
      </c>
      <c r="Q1244" s="36" t="s">
        <v>25808</v>
      </c>
      <c r="R1244" s="36" t="s">
        <v>233</v>
      </c>
      <c r="S1244" s="36" t="s">
        <v>233</v>
      </c>
      <c r="T1244" s="36" t="s">
        <v>24983</v>
      </c>
      <c r="U1244" s="36" t="s">
        <v>28650</v>
      </c>
      <c r="V1244" s="121" t="str">
        <f t="shared" si="19"/>
        <v>Telefónica</v>
      </c>
    </row>
    <row r="1245" spans="1:22" x14ac:dyDescent="0.35">
      <c r="A1245" s="111" t="s">
        <v>30431</v>
      </c>
      <c r="B1245" s="37" t="s">
        <v>26480</v>
      </c>
      <c r="C1245" s="40" t="s">
        <v>29229</v>
      </c>
      <c r="D1245" s="38" t="s">
        <v>26515</v>
      </c>
      <c r="E1245" s="42" t="s">
        <v>893</v>
      </c>
      <c r="F1245" s="35" t="s">
        <v>42</v>
      </c>
      <c r="G1245" s="77" t="s">
        <v>895</v>
      </c>
      <c r="H1245" s="78" t="s">
        <v>29043</v>
      </c>
      <c r="I1245" s="78" t="s">
        <v>27960</v>
      </c>
      <c r="J1245" s="78" t="s">
        <v>28610</v>
      </c>
      <c r="K1245" s="42" t="s">
        <v>27929</v>
      </c>
      <c r="L1245" s="79" t="s">
        <v>233</v>
      </c>
      <c r="M1245" s="80" t="s">
        <v>29053</v>
      </c>
      <c r="N1245" s="81" t="s">
        <v>233</v>
      </c>
      <c r="O1245" s="81" t="s">
        <v>233</v>
      </c>
      <c r="P1245" s="80" t="s">
        <v>28600</v>
      </c>
      <c r="Q1245" s="36" t="s">
        <v>25808</v>
      </c>
      <c r="R1245" s="36" t="s">
        <v>233</v>
      </c>
      <c r="S1245" s="36" t="s">
        <v>233</v>
      </c>
      <c r="T1245" s="36" t="s">
        <v>24983</v>
      </c>
      <c r="U1245" s="36" t="s">
        <v>28650</v>
      </c>
      <c r="V1245" s="121" t="str">
        <f t="shared" si="19"/>
        <v xml:space="preserve">Telefónica Móviles </v>
      </c>
    </row>
    <row r="1246" spans="1:22" x14ac:dyDescent="0.35">
      <c r="A1246" s="111" t="s">
        <v>30431</v>
      </c>
      <c r="B1246" s="37" t="s">
        <v>26481</v>
      </c>
      <c r="C1246" s="40" t="s">
        <v>29230</v>
      </c>
      <c r="D1246" s="38" t="s">
        <v>26515</v>
      </c>
      <c r="E1246" s="42" t="s">
        <v>893</v>
      </c>
      <c r="F1246" s="35" t="s">
        <v>42</v>
      </c>
      <c r="G1246" s="77" t="s">
        <v>895</v>
      </c>
      <c r="H1246" s="78" t="s">
        <v>29043</v>
      </c>
      <c r="I1246" s="78" t="s">
        <v>27960</v>
      </c>
      <c r="J1246" s="78" t="s">
        <v>28610</v>
      </c>
      <c r="K1246" s="42" t="s">
        <v>27929</v>
      </c>
      <c r="L1246" s="79" t="s">
        <v>233</v>
      </c>
      <c r="M1246" s="80" t="s">
        <v>29053</v>
      </c>
      <c r="N1246" s="81" t="s">
        <v>233</v>
      </c>
      <c r="O1246" s="81" t="s">
        <v>233</v>
      </c>
      <c r="P1246" s="80" t="s">
        <v>28600</v>
      </c>
      <c r="Q1246" s="36" t="s">
        <v>25808</v>
      </c>
      <c r="R1246" s="36" t="s">
        <v>233</v>
      </c>
      <c r="S1246" s="36" t="s">
        <v>233</v>
      </c>
      <c r="T1246" s="36" t="s">
        <v>24983</v>
      </c>
      <c r="U1246" s="36" t="s">
        <v>28650</v>
      </c>
      <c r="V1246" s="121" t="str">
        <f t="shared" si="19"/>
        <v xml:space="preserve">Telefónica Móviles </v>
      </c>
    </row>
    <row r="1247" spans="1:22" x14ac:dyDescent="0.35">
      <c r="A1247" s="111" t="s">
        <v>30431</v>
      </c>
      <c r="B1247" s="37" t="s">
        <v>26482</v>
      </c>
      <c r="C1247" s="40" t="s">
        <v>29231</v>
      </c>
      <c r="D1247" s="38" t="s">
        <v>26515</v>
      </c>
      <c r="E1247" s="42" t="s">
        <v>893</v>
      </c>
      <c r="F1247" s="35" t="s">
        <v>42</v>
      </c>
      <c r="G1247" s="77" t="s">
        <v>895</v>
      </c>
      <c r="H1247" s="78" t="s">
        <v>29043</v>
      </c>
      <c r="I1247" s="78" t="s">
        <v>27960</v>
      </c>
      <c r="J1247" s="78" t="s">
        <v>28610</v>
      </c>
      <c r="K1247" s="42" t="s">
        <v>27929</v>
      </c>
      <c r="L1247" s="79" t="s">
        <v>233</v>
      </c>
      <c r="M1247" s="80" t="s">
        <v>29053</v>
      </c>
      <c r="N1247" s="81" t="s">
        <v>233</v>
      </c>
      <c r="O1247" s="81" t="s">
        <v>233</v>
      </c>
      <c r="P1247" s="80" t="s">
        <v>28600</v>
      </c>
      <c r="Q1247" s="36" t="s">
        <v>25808</v>
      </c>
      <c r="R1247" s="36" t="s">
        <v>233</v>
      </c>
      <c r="S1247" s="36" t="s">
        <v>233</v>
      </c>
      <c r="T1247" s="36" t="s">
        <v>24983</v>
      </c>
      <c r="U1247" s="36" t="s">
        <v>28650</v>
      </c>
      <c r="V1247" s="121" t="str">
        <f t="shared" si="19"/>
        <v xml:space="preserve">Telefónica Móviles </v>
      </c>
    </row>
    <row r="1248" spans="1:22" x14ac:dyDescent="0.35">
      <c r="A1248" s="111" t="s">
        <v>30431</v>
      </c>
      <c r="B1248" s="37" t="s">
        <v>26483</v>
      </c>
      <c r="C1248" s="40" t="s">
        <v>29232</v>
      </c>
      <c r="D1248" s="38" t="s">
        <v>26515</v>
      </c>
      <c r="E1248" s="42" t="s">
        <v>893</v>
      </c>
      <c r="F1248" s="35" t="s">
        <v>42</v>
      </c>
      <c r="G1248" s="77" t="s">
        <v>895</v>
      </c>
      <c r="H1248" s="78" t="s">
        <v>29043</v>
      </c>
      <c r="I1248" s="78" t="s">
        <v>27960</v>
      </c>
      <c r="J1248" s="78" t="s">
        <v>28610</v>
      </c>
      <c r="K1248" s="42" t="s">
        <v>27929</v>
      </c>
      <c r="L1248" s="79" t="s">
        <v>233</v>
      </c>
      <c r="M1248" s="80" t="s">
        <v>29053</v>
      </c>
      <c r="N1248" s="81" t="s">
        <v>233</v>
      </c>
      <c r="O1248" s="81" t="s">
        <v>233</v>
      </c>
      <c r="P1248" s="80" t="s">
        <v>28600</v>
      </c>
      <c r="Q1248" s="36" t="s">
        <v>25808</v>
      </c>
      <c r="R1248" s="36" t="s">
        <v>233</v>
      </c>
      <c r="S1248" s="36" t="s">
        <v>233</v>
      </c>
      <c r="T1248" s="36" t="s">
        <v>24983</v>
      </c>
      <c r="U1248" s="36" t="s">
        <v>28650</v>
      </c>
      <c r="V1248" s="121" t="str">
        <f t="shared" si="19"/>
        <v xml:space="preserve">Telefónica Móviles </v>
      </c>
    </row>
    <row r="1249" spans="1:22" x14ac:dyDescent="0.35">
      <c r="A1249" s="111" t="s">
        <v>30431</v>
      </c>
      <c r="B1249" s="37" t="s">
        <v>26484</v>
      </c>
      <c r="C1249" s="40" t="s">
        <v>29233</v>
      </c>
      <c r="D1249" s="38" t="s">
        <v>26515</v>
      </c>
      <c r="E1249" s="42" t="s">
        <v>893</v>
      </c>
      <c r="F1249" s="35" t="s">
        <v>42</v>
      </c>
      <c r="G1249" s="77" t="s">
        <v>895</v>
      </c>
      <c r="H1249" s="78" t="s">
        <v>29043</v>
      </c>
      <c r="I1249" s="78" t="s">
        <v>27960</v>
      </c>
      <c r="J1249" s="78" t="s">
        <v>28610</v>
      </c>
      <c r="K1249" s="42" t="s">
        <v>27929</v>
      </c>
      <c r="L1249" s="79" t="s">
        <v>233</v>
      </c>
      <c r="M1249" s="80" t="s">
        <v>29053</v>
      </c>
      <c r="N1249" s="81" t="s">
        <v>233</v>
      </c>
      <c r="O1249" s="81" t="s">
        <v>233</v>
      </c>
      <c r="P1249" s="80" t="s">
        <v>28600</v>
      </c>
      <c r="Q1249" s="36" t="s">
        <v>25808</v>
      </c>
      <c r="R1249" s="36" t="s">
        <v>233</v>
      </c>
      <c r="S1249" s="36" t="s">
        <v>233</v>
      </c>
      <c r="T1249" s="36" t="s">
        <v>24983</v>
      </c>
      <c r="U1249" s="36" t="s">
        <v>28650</v>
      </c>
      <c r="V1249" s="121" t="str">
        <f t="shared" si="19"/>
        <v xml:space="preserve">Telefónica Móviles </v>
      </c>
    </row>
    <row r="1250" spans="1:22" x14ac:dyDescent="0.35">
      <c r="A1250" s="111" t="s">
        <v>30431</v>
      </c>
      <c r="B1250" s="37" t="s">
        <v>26485</v>
      </c>
      <c r="C1250" s="40" t="s">
        <v>29234</v>
      </c>
      <c r="D1250" s="38" t="s">
        <v>26515</v>
      </c>
      <c r="E1250" s="42" t="s">
        <v>893</v>
      </c>
      <c r="F1250" s="35" t="s">
        <v>42</v>
      </c>
      <c r="G1250" s="77" t="s">
        <v>895</v>
      </c>
      <c r="H1250" s="78" t="s">
        <v>29043</v>
      </c>
      <c r="I1250" s="78" t="s">
        <v>27960</v>
      </c>
      <c r="J1250" s="78" t="s">
        <v>28610</v>
      </c>
      <c r="K1250" s="42" t="s">
        <v>27929</v>
      </c>
      <c r="L1250" s="79" t="s">
        <v>233</v>
      </c>
      <c r="M1250" s="80" t="s">
        <v>29053</v>
      </c>
      <c r="N1250" s="81" t="s">
        <v>233</v>
      </c>
      <c r="O1250" s="81" t="s">
        <v>233</v>
      </c>
      <c r="P1250" s="80" t="s">
        <v>28600</v>
      </c>
      <c r="Q1250" s="36" t="s">
        <v>25808</v>
      </c>
      <c r="R1250" s="36" t="s">
        <v>233</v>
      </c>
      <c r="S1250" s="36" t="s">
        <v>233</v>
      </c>
      <c r="T1250" s="36" t="s">
        <v>24983</v>
      </c>
      <c r="U1250" s="36" t="s">
        <v>28650</v>
      </c>
      <c r="V1250" s="121" t="str">
        <f t="shared" si="19"/>
        <v xml:space="preserve">Telefónica Móviles </v>
      </c>
    </row>
    <row r="1251" spans="1:22" x14ac:dyDescent="0.35">
      <c r="A1251" s="111" t="s">
        <v>30431</v>
      </c>
      <c r="B1251" s="37" t="s">
        <v>26486</v>
      </c>
      <c r="C1251" s="40" t="s">
        <v>29235</v>
      </c>
      <c r="D1251" s="38" t="s">
        <v>26515</v>
      </c>
      <c r="E1251" s="42" t="s">
        <v>893</v>
      </c>
      <c r="F1251" s="35" t="s">
        <v>42</v>
      </c>
      <c r="G1251" s="77" t="s">
        <v>895</v>
      </c>
      <c r="H1251" s="78" t="s">
        <v>29043</v>
      </c>
      <c r="I1251" s="78" t="s">
        <v>27960</v>
      </c>
      <c r="J1251" s="78" t="s">
        <v>28610</v>
      </c>
      <c r="K1251" s="42" t="s">
        <v>27929</v>
      </c>
      <c r="L1251" s="79" t="s">
        <v>233</v>
      </c>
      <c r="M1251" s="80" t="s">
        <v>29053</v>
      </c>
      <c r="N1251" s="81" t="s">
        <v>233</v>
      </c>
      <c r="O1251" s="81" t="s">
        <v>233</v>
      </c>
      <c r="P1251" s="80" t="s">
        <v>28600</v>
      </c>
      <c r="Q1251" s="36" t="s">
        <v>25808</v>
      </c>
      <c r="R1251" s="36" t="s">
        <v>233</v>
      </c>
      <c r="S1251" s="36" t="s">
        <v>233</v>
      </c>
      <c r="T1251" s="36" t="s">
        <v>24983</v>
      </c>
      <c r="U1251" s="36" t="s">
        <v>28650</v>
      </c>
      <c r="V1251" s="121" t="str">
        <f t="shared" si="19"/>
        <v xml:space="preserve">Telefónica Móviles </v>
      </c>
    </row>
    <row r="1252" spans="1:22" x14ac:dyDescent="0.35">
      <c r="A1252" s="111" t="s">
        <v>383</v>
      </c>
      <c r="B1252" s="37" t="s">
        <v>382</v>
      </c>
      <c r="C1252" s="40" t="s">
        <v>384</v>
      </c>
      <c r="D1252" s="38" t="s">
        <v>964</v>
      </c>
      <c r="E1252" s="42" t="s">
        <v>893</v>
      </c>
      <c r="F1252" s="35" t="s">
        <v>42</v>
      </c>
      <c r="G1252" s="77" t="s">
        <v>895</v>
      </c>
      <c r="H1252" s="78" t="s">
        <v>29043</v>
      </c>
      <c r="I1252" s="78" t="s">
        <v>27960</v>
      </c>
      <c r="J1252" s="78" t="s">
        <v>28610</v>
      </c>
      <c r="K1252" s="42" t="s">
        <v>27929</v>
      </c>
      <c r="L1252" s="79" t="s">
        <v>233</v>
      </c>
      <c r="M1252" s="80" t="s">
        <v>29053</v>
      </c>
      <c r="N1252" s="81" t="s">
        <v>233</v>
      </c>
      <c r="O1252" s="81">
        <v>1</v>
      </c>
      <c r="P1252" s="80" t="s">
        <v>28600</v>
      </c>
      <c r="Q1252" s="36" t="s">
        <v>25808</v>
      </c>
      <c r="R1252" s="36" t="s">
        <v>233</v>
      </c>
      <c r="S1252" s="36" t="s">
        <v>233</v>
      </c>
      <c r="T1252" s="36" t="s">
        <v>24983</v>
      </c>
      <c r="U1252" s="36" t="s">
        <v>28682</v>
      </c>
      <c r="V1252" s="121" t="str">
        <f t="shared" si="19"/>
        <v>Fondo Mi Vivienda</v>
      </c>
    </row>
    <row r="1253" spans="1:22" x14ac:dyDescent="0.35">
      <c r="A1253" s="111" t="s">
        <v>31004</v>
      </c>
      <c r="B1253" s="37" t="s">
        <v>26487</v>
      </c>
      <c r="C1253" s="40" t="s">
        <v>29236</v>
      </c>
      <c r="D1253" s="38" t="s">
        <v>24</v>
      </c>
      <c r="E1253" s="42" t="s">
        <v>893</v>
      </c>
      <c r="F1253" s="35" t="s">
        <v>42</v>
      </c>
      <c r="G1253" s="77" t="s">
        <v>895</v>
      </c>
      <c r="H1253" s="78" t="s">
        <v>29043</v>
      </c>
      <c r="I1253" s="78" t="s">
        <v>27960</v>
      </c>
      <c r="J1253" s="78" t="s">
        <v>28610</v>
      </c>
      <c r="K1253" s="42" t="s">
        <v>27929</v>
      </c>
      <c r="L1253" s="79" t="s">
        <v>233</v>
      </c>
      <c r="M1253" s="80" t="s">
        <v>29053</v>
      </c>
      <c r="N1253" s="81" t="s">
        <v>233</v>
      </c>
      <c r="O1253" s="81" t="s">
        <v>233</v>
      </c>
      <c r="P1253" s="80" t="s">
        <v>28600</v>
      </c>
      <c r="Q1253" s="36" t="s">
        <v>25808</v>
      </c>
      <c r="R1253" s="36" t="s">
        <v>233</v>
      </c>
      <c r="S1253" s="36" t="s">
        <v>233</v>
      </c>
      <c r="T1253" s="36" t="s">
        <v>24983</v>
      </c>
      <c r="U1253" s="36" t="s">
        <v>28650</v>
      </c>
      <c r="V1253" s="121" t="str">
        <f t="shared" si="19"/>
        <v>Primax</v>
      </c>
    </row>
    <row r="1254" spans="1:22" x14ac:dyDescent="0.35">
      <c r="A1254" s="111" t="s">
        <v>31005</v>
      </c>
      <c r="B1254" s="37" t="s">
        <v>26602</v>
      </c>
      <c r="C1254" s="40" t="s">
        <v>29237</v>
      </c>
      <c r="D1254" s="38" t="s">
        <v>964</v>
      </c>
      <c r="E1254" s="42" t="s">
        <v>893</v>
      </c>
      <c r="F1254" s="35" t="s">
        <v>42</v>
      </c>
      <c r="G1254" s="77" t="s">
        <v>895</v>
      </c>
      <c r="H1254" s="78" t="s">
        <v>29043</v>
      </c>
      <c r="I1254" s="78" t="s">
        <v>27960</v>
      </c>
      <c r="J1254" s="78" t="s">
        <v>28610</v>
      </c>
      <c r="K1254" s="42" t="s">
        <v>27929</v>
      </c>
      <c r="L1254" s="79" t="s">
        <v>233</v>
      </c>
      <c r="M1254" s="80" t="s">
        <v>29053</v>
      </c>
      <c r="N1254" s="81" t="s">
        <v>233</v>
      </c>
      <c r="O1254" s="81">
        <v>1</v>
      </c>
      <c r="P1254" s="80" t="s">
        <v>28600</v>
      </c>
      <c r="Q1254" s="36" t="s">
        <v>25808</v>
      </c>
      <c r="R1254" s="36" t="s">
        <v>233</v>
      </c>
      <c r="S1254" s="36" t="s">
        <v>233</v>
      </c>
      <c r="T1254" s="36" t="s">
        <v>24983</v>
      </c>
      <c r="U1254" s="36" t="s">
        <v>28682</v>
      </c>
      <c r="V1254" s="121" t="str">
        <f t="shared" si="19"/>
        <v>Fondo Mi Vivienda</v>
      </c>
    </row>
    <row r="1255" spans="1:22" x14ac:dyDescent="0.35">
      <c r="A1255" s="111" t="s">
        <v>31006</v>
      </c>
      <c r="B1255" s="37" t="s">
        <v>26297</v>
      </c>
      <c r="C1255" s="40" t="s">
        <v>29238</v>
      </c>
      <c r="D1255" s="38" t="s">
        <v>24980</v>
      </c>
      <c r="E1255" s="42" t="s">
        <v>893</v>
      </c>
      <c r="F1255" s="35" t="s">
        <v>42</v>
      </c>
      <c r="G1255" s="77" t="s">
        <v>895</v>
      </c>
      <c r="H1255" s="78" t="s">
        <v>29043</v>
      </c>
      <c r="I1255" s="78" t="s">
        <v>27960</v>
      </c>
      <c r="J1255" s="78" t="s">
        <v>28610</v>
      </c>
      <c r="K1255" s="42" t="s">
        <v>27929</v>
      </c>
      <c r="L1255" s="79" t="s">
        <v>233</v>
      </c>
      <c r="M1255" s="80" t="s">
        <v>29053</v>
      </c>
      <c r="N1255" s="81" t="s">
        <v>233</v>
      </c>
      <c r="O1255" s="81" t="s">
        <v>233</v>
      </c>
      <c r="P1255" s="80" t="s">
        <v>28600</v>
      </c>
      <c r="Q1255" s="36" t="s">
        <v>25808</v>
      </c>
      <c r="R1255" s="36" t="s">
        <v>233</v>
      </c>
      <c r="S1255" s="36" t="s">
        <v>233</v>
      </c>
      <c r="T1255" s="36" t="s">
        <v>24983</v>
      </c>
      <c r="U1255" s="36" t="s">
        <v>29057</v>
      </c>
      <c r="V1255" s="121" t="str">
        <f t="shared" si="19"/>
        <v>Financiera Oh! S.A.</v>
      </c>
    </row>
    <row r="1256" spans="1:22" x14ac:dyDescent="0.35">
      <c r="A1256" s="111" t="s">
        <v>96</v>
      </c>
      <c r="B1256" s="37" t="s">
        <v>118</v>
      </c>
      <c r="C1256" s="40" t="s">
        <v>341</v>
      </c>
      <c r="D1256" s="38" t="s">
        <v>960</v>
      </c>
      <c r="E1256" s="42" t="s">
        <v>893</v>
      </c>
      <c r="F1256" s="35" t="s">
        <v>42</v>
      </c>
      <c r="G1256" s="77" t="s">
        <v>895</v>
      </c>
      <c r="H1256" s="78" t="s">
        <v>29043</v>
      </c>
      <c r="I1256" s="78" t="s">
        <v>27960</v>
      </c>
      <c r="J1256" s="78" t="s">
        <v>28610</v>
      </c>
      <c r="K1256" s="42" t="s">
        <v>27929</v>
      </c>
      <c r="L1256" s="79" t="s">
        <v>233</v>
      </c>
      <c r="M1256" s="80" t="s">
        <v>29053</v>
      </c>
      <c r="N1256" s="81" t="s">
        <v>233</v>
      </c>
      <c r="O1256" s="81">
        <v>1</v>
      </c>
      <c r="P1256" s="80" t="s">
        <v>28600</v>
      </c>
      <c r="Q1256" s="36" t="s">
        <v>25808</v>
      </c>
      <c r="R1256" s="36" t="s">
        <v>233</v>
      </c>
      <c r="S1256" s="36" t="s">
        <v>233</v>
      </c>
      <c r="T1256" s="36" t="s">
        <v>24983</v>
      </c>
      <c r="U1256" s="36" t="s">
        <v>28650</v>
      </c>
      <c r="V1256" s="121" t="str">
        <f t="shared" si="19"/>
        <v>Hermes</v>
      </c>
    </row>
    <row r="1257" spans="1:22" x14ac:dyDescent="0.35">
      <c r="A1257" s="111" t="s">
        <v>103</v>
      </c>
      <c r="B1257" s="37" t="s">
        <v>136</v>
      </c>
      <c r="C1257" s="40" t="s">
        <v>394</v>
      </c>
      <c r="D1257" s="38" t="s">
        <v>963</v>
      </c>
      <c r="E1257" s="42" t="s">
        <v>893</v>
      </c>
      <c r="F1257" s="35" t="s">
        <v>42</v>
      </c>
      <c r="G1257" s="77" t="s">
        <v>895</v>
      </c>
      <c r="H1257" s="78" t="s">
        <v>29043</v>
      </c>
      <c r="I1257" s="78" t="s">
        <v>27960</v>
      </c>
      <c r="J1257" s="78" t="s">
        <v>28610</v>
      </c>
      <c r="K1257" s="42" t="s">
        <v>27929</v>
      </c>
      <c r="L1257" s="79" t="s">
        <v>233</v>
      </c>
      <c r="M1257" s="80" t="s">
        <v>29053</v>
      </c>
      <c r="N1257" s="81" t="s">
        <v>233</v>
      </c>
      <c r="O1257" s="81">
        <v>1</v>
      </c>
      <c r="P1257" s="80" t="s">
        <v>28600</v>
      </c>
      <c r="Q1257" s="36" t="s">
        <v>25808</v>
      </c>
      <c r="R1257" s="36" t="s">
        <v>233</v>
      </c>
      <c r="S1257" s="36" t="s">
        <v>233</v>
      </c>
      <c r="T1257" s="36" t="s">
        <v>24983</v>
      </c>
      <c r="U1257" s="36" t="s">
        <v>28628</v>
      </c>
      <c r="V1257" s="121" t="str">
        <f t="shared" si="19"/>
        <v>Interbank</v>
      </c>
    </row>
    <row r="1258" spans="1:22" x14ac:dyDescent="0.35">
      <c r="A1258" s="111" t="s">
        <v>414</v>
      </c>
      <c r="B1258" s="37" t="s">
        <v>413</v>
      </c>
      <c r="C1258" s="40" t="s">
        <v>415</v>
      </c>
      <c r="D1258" s="38" t="s">
        <v>965</v>
      </c>
      <c r="E1258" s="42" t="s">
        <v>893</v>
      </c>
      <c r="F1258" s="35" t="s">
        <v>42</v>
      </c>
      <c r="G1258" s="77" t="s">
        <v>895</v>
      </c>
      <c r="H1258" s="78" t="s">
        <v>29043</v>
      </c>
      <c r="I1258" s="78" t="s">
        <v>27960</v>
      </c>
      <c r="J1258" s="78" t="s">
        <v>28610</v>
      </c>
      <c r="K1258" s="42" t="s">
        <v>27929</v>
      </c>
      <c r="L1258" s="79" t="s">
        <v>233</v>
      </c>
      <c r="M1258" s="80" t="s">
        <v>29053</v>
      </c>
      <c r="N1258" s="81" t="s">
        <v>233</v>
      </c>
      <c r="O1258" s="81">
        <v>1</v>
      </c>
      <c r="P1258" s="80" t="s">
        <v>28600</v>
      </c>
      <c r="Q1258" s="36" t="s">
        <v>25808</v>
      </c>
      <c r="R1258" s="36" t="s">
        <v>233</v>
      </c>
      <c r="S1258" s="36" t="s">
        <v>233</v>
      </c>
      <c r="T1258" s="36" t="s">
        <v>24983</v>
      </c>
      <c r="U1258" s="36" t="s">
        <v>28685</v>
      </c>
      <c r="V1258" s="121" t="str">
        <f t="shared" si="19"/>
        <v>PF Colegios Peruanos</v>
      </c>
    </row>
    <row r="1259" spans="1:22" x14ac:dyDescent="0.35">
      <c r="A1259" s="111" t="s">
        <v>31007</v>
      </c>
      <c r="B1259" s="37" t="s">
        <v>26739</v>
      </c>
      <c r="C1259" s="40" t="s">
        <v>29239</v>
      </c>
      <c r="D1259" s="38" t="s">
        <v>25445</v>
      </c>
      <c r="E1259" s="42" t="s">
        <v>893</v>
      </c>
      <c r="F1259" s="35" t="s">
        <v>42</v>
      </c>
      <c r="G1259" s="77" t="s">
        <v>895</v>
      </c>
      <c r="H1259" s="78" t="s">
        <v>29043</v>
      </c>
      <c r="I1259" s="78" t="s">
        <v>27960</v>
      </c>
      <c r="J1259" s="78" t="s">
        <v>28610</v>
      </c>
      <c r="K1259" s="42" t="s">
        <v>27929</v>
      </c>
      <c r="L1259" s="79" t="s">
        <v>233</v>
      </c>
      <c r="M1259" s="80" t="s">
        <v>29053</v>
      </c>
      <c r="N1259" s="81" t="s">
        <v>233</v>
      </c>
      <c r="O1259" s="81" t="s">
        <v>233</v>
      </c>
      <c r="P1259" s="80" t="s">
        <v>28600</v>
      </c>
      <c r="Q1259" s="36" t="s">
        <v>25808</v>
      </c>
      <c r="R1259" s="36" t="s">
        <v>233</v>
      </c>
      <c r="S1259" s="36"/>
      <c r="T1259" s="36" t="s">
        <v>24983</v>
      </c>
      <c r="U1259" s="36" t="s">
        <v>28650</v>
      </c>
      <c r="V1259" s="121" t="str">
        <f t="shared" si="19"/>
        <v>InRetail Pharma</v>
      </c>
    </row>
    <row r="1260" spans="1:22" x14ac:dyDescent="0.35">
      <c r="A1260" s="111" t="s">
        <v>30431</v>
      </c>
      <c r="B1260" s="37" t="s">
        <v>26492</v>
      </c>
      <c r="C1260" s="40" t="s">
        <v>29240</v>
      </c>
      <c r="D1260" s="38" t="s">
        <v>959</v>
      </c>
      <c r="E1260" s="42" t="s">
        <v>893</v>
      </c>
      <c r="F1260" s="35" t="s">
        <v>42</v>
      </c>
      <c r="G1260" s="77" t="s">
        <v>895</v>
      </c>
      <c r="H1260" s="78" t="s">
        <v>29043</v>
      </c>
      <c r="I1260" s="78" t="s">
        <v>27960</v>
      </c>
      <c r="J1260" s="78" t="s">
        <v>28610</v>
      </c>
      <c r="K1260" s="42" t="s">
        <v>27929</v>
      </c>
      <c r="L1260" s="79" t="s">
        <v>233</v>
      </c>
      <c r="M1260" s="80" t="s">
        <v>29053</v>
      </c>
      <c r="N1260" s="81" t="s">
        <v>233</v>
      </c>
      <c r="O1260" s="81" t="s">
        <v>233</v>
      </c>
      <c r="P1260" s="80" t="s">
        <v>28600</v>
      </c>
      <c r="Q1260" s="36" t="s">
        <v>25808</v>
      </c>
      <c r="R1260" s="36" t="s">
        <v>233</v>
      </c>
      <c r="S1260" s="36" t="s">
        <v>233</v>
      </c>
      <c r="T1260" s="36" t="s">
        <v>24983</v>
      </c>
      <c r="U1260" s="36" t="s">
        <v>28715</v>
      </c>
      <c r="V1260" s="121" t="str">
        <f t="shared" si="19"/>
        <v>Telefónica</v>
      </c>
    </row>
    <row r="1261" spans="1:22" x14ac:dyDescent="0.35">
      <c r="A1261" s="111" t="s">
        <v>31008</v>
      </c>
      <c r="B1261" s="37" t="s">
        <v>26493</v>
      </c>
      <c r="C1261" s="40" t="s">
        <v>29241</v>
      </c>
      <c r="D1261" s="38" t="s">
        <v>26532</v>
      </c>
      <c r="E1261" s="42" t="s">
        <v>893</v>
      </c>
      <c r="F1261" s="35" t="s">
        <v>42</v>
      </c>
      <c r="G1261" s="77" t="s">
        <v>895</v>
      </c>
      <c r="H1261" s="78" t="s">
        <v>29043</v>
      </c>
      <c r="I1261" s="78" t="s">
        <v>27960</v>
      </c>
      <c r="J1261" s="78" t="s">
        <v>28610</v>
      </c>
      <c r="K1261" s="42" t="s">
        <v>27929</v>
      </c>
      <c r="L1261" s="79" t="s">
        <v>233</v>
      </c>
      <c r="M1261" s="80" t="s">
        <v>29053</v>
      </c>
      <c r="N1261" s="81" t="s">
        <v>233</v>
      </c>
      <c r="O1261" s="81" t="s">
        <v>233</v>
      </c>
      <c r="P1261" s="80" t="s">
        <v>28600</v>
      </c>
      <c r="Q1261" s="36" t="s">
        <v>25808</v>
      </c>
      <c r="R1261" s="36" t="s">
        <v>233</v>
      </c>
      <c r="S1261" s="36" t="s">
        <v>233</v>
      </c>
      <c r="T1261" s="36" t="s">
        <v>24983</v>
      </c>
      <c r="U1261" s="36" t="s">
        <v>28682</v>
      </c>
      <c r="V1261" s="121" t="str">
        <f t="shared" si="19"/>
        <v>Banco Santander Perú</v>
      </c>
    </row>
    <row r="1262" spans="1:22" x14ac:dyDescent="0.35">
      <c r="A1262" s="111" t="s">
        <v>30431</v>
      </c>
      <c r="B1262" s="37" t="s">
        <v>26494</v>
      </c>
      <c r="C1262" s="40" t="s">
        <v>29242</v>
      </c>
      <c r="D1262" s="38" t="s">
        <v>953</v>
      </c>
      <c r="E1262" s="42" t="s">
        <v>893</v>
      </c>
      <c r="F1262" s="35" t="s">
        <v>42</v>
      </c>
      <c r="G1262" s="77" t="s">
        <v>895</v>
      </c>
      <c r="H1262" s="78" t="s">
        <v>29043</v>
      </c>
      <c r="I1262" s="78" t="s">
        <v>27960</v>
      </c>
      <c r="J1262" s="78" t="s">
        <v>28610</v>
      </c>
      <c r="K1262" s="42" t="s">
        <v>27929</v>
      </c>
      <c r="L1262" s="79" t="s">
        <v>233</v>
      </c>
      <c r="M1262" s="80" t="s">
        <v>29053</v>
      </c>
      <c r="N1262" s="81" t="s">
        <v>233</v>
      </c>
      <c r="O1262" s="81" t="s">
        <v>233</v>
      </c>
      <c r="P1262" s="80" t="s">
        <v>28600</v>
      </c>
      <c r="Q1262" s="36" t="s">
        <v>25808</v>
      </c>
      <c r="R1262" s="36" t="s">
        <v>233</v>
      </c>
      <c r="S1262" s="36" t="s">
        <v>233</v>
      </c>
      <c r="T1262" s="36" t="s">
        <v>24983</v>
      </c>
      <c r="U1262" s="36" t="s">
        <v>28682</v>
      </c>
      <c r="V1262" s="121" t="str">
        <f t="shared" si="19"/>
        <v>Banco de Crédito del Perú</v>
      </c>
    </row>
    <row r="1263" spans="1:22" x14ac:dyDescent="0.35">
      <c r="A1263" s="111" t="s">
        <v>30431</v>
      </c>
      <c r="B1263" s="37" t="s">
        <v>26495</v>
      </c>
      <c r="C1263" s="40" t="s">
        <v>29243</v>
      </c>
      <c r="D1263" s="39" t="s">
        <v>953</v>
      </c>
      <c r="E1263" s="42" t="s">
        <v>893</v>
      </c>
      <c r="F1263" s="35" t="s">
        <v>42</v>
      </c>
      <c r="G1263" s="77" t="s">
        <v>895</v>
      </c>
      <c r="H1263" s="78" t="s">
        <v>29043</v>
      </c>
      <c r="I1263" s="78" t="s">
        <v>27960</v>
      </c>
      <c r="J1263" s="78" t="s">
        <v>28610</v>
      </c>
      <c r="K1263" s="42" t="s">
        <v>27929</v>
      </c>
      <c r="L1263" s="79" t="s">
        <v>233</v>
      </c>
      <c r="M1263" s="80" t="s">
        <v>29053</v>
      </c>
      <c r="N1263" s="81" t="s">
        <v>233</v>
      </c>
      <c r="O1263" s="81" t="s">
        <v>233</v>
      </c>
      <c r="P1263" s="80" t="s">
        <v>28600</v>
      </c>
      <c r="Q1263" s="36" t="s">
        <v>25808</v>
      </c>
      <c r="R1263" s="36" t="s">
        <v>233</v>
      </c>
      <c r="S1263" s="36" t="s">
        <v>233</v>
      </c>
      <c r="T1263" s="36" t="s">
        <v>24983</v>
      </c>
      <c r="U1263" s="36" t="s">
        <v>28682</v>
      </c>
      <c r="V1263" s="121" t="str">
        <f t="shared" si="19"/>
        <v>Banco de Crédito del Perú</v>
      </c>
    </row>
    <row r="1264" spans="1:22" x14ac:dyDescent="0.35">
      <c r="A1264" s="111" t="s">
        <v>30431</v>
      </c>
      <c r="B1264" s="37" t="s">
        <v>26496</v>
      </c>
      <c r="C1264" s="40" t="s">
        <v>29244</v>
      </c>
      <c r="D1264" s="39" t="s">
        <v>953</v>
      </c>
      <c r="E1264" s="42" t="s">
        <v>893</v>
      </c>
      <c r="F1264" s="35" t="s">
        <v>42</v>
      </c>
      <c r="G1264" s="77" t="s">
        <v>895</v>
      </c>
      <c r="H1264" s="78" t="s">
        <v>29043</v>
      </c>
      <c r="I1264" s="78" t="s">
        <v>27960</v>
      </c>
      <c r="J1264" s="78" t="s">
        <v>28610</v>
      </c>
      <c r="K1264" s="42" t="s">
        <v>27929</v>
      </c>
      <c r="L1264" s="79" t="s">
        <v>233</v>
      </c>
      <c r="M1264" s="80" t="s">
        <v>29053</v>
      </c>
      <c r="N1264" s="81" t="s">
        <v>233</v>
      </c>
      <c r="O1264" s="81" t="s">
        <v>233</v>
      </c>
      <c r="P1264" s="80" t="s">
        <v>28600</v>
      </c>
      <c r="Q1264" s="36" t="s">
        <v>25808</v>
      </c>
      <c r="R1264" s="36" t="s">
        <v>233</v>
      </c>
      <c r="S1264" s="36" t="s">
        <v>233</v>
      </c>
      <c r="T1264" s="36" t="s">
        <v>24983</v>
      </c>
      <c r="U1264" s="36" t="s">
        <v>28682</v>
      </c>
      <c r="V1264" s="121" t="str">
        <f t="shared" si="19"/>
        <v>Banco de Crédito del Perú</v>
      </c>
    </row>
    <row r="1265" spans="1:22" x14ac:dyDescent="0.35">
      <c r="A1265" s="111" t="s">
        <v>30431</v>
      </c>
      <c r="B1265" s="37" t="s">
        <v>26497</v>
      </c>
      <c r="C1265" s="40" t="s">
        <v>29245</v>
      </c>
      <c r="D1265" s="38" t="s">
        <v>953</v>
      </c>
      <c r="E1265" s="42" t="s">
        <v>893</v>
      </c>
      <c r="F1265" s="35" t="s">
        <v>42</v>
      </c>
      <c r="G1265" s="77" t="s">
        <v>895</v>
      </c>
      <c r="H1265" s="78" t="s">
        <v>29043</v>
      </c>
      <c r="I1265" s="78" t="s">
        <v>27960</v>
      </c>
      <c r="J1265" s="78" t="s">
        <v>28610</v>
      </c>
      <c r="K1265" s="42" t="s">
        <v>27929</v>
      </c>
      <c r="L1265" s="79" t="s">
        <v>233</v>
      </c>
      <c r="M1265" s="80" t="s">
        <v>29053</v>
      </c>
      <c r="N1265" s="81" t="s">
        <v>233</v>
      </c>
      <c r="O1265" s="81" t="s">
        <v>233</v>
      </c>
      <c r="P1265" s="80" t="s">
        <v>28600</v>
      </c>
      <c r="Q1265" s="36" t="s">
        <v>25808</v>
      </c>
      <c r="R1265" s="36" t="s">
        <v>233</v>
      </c>
      <c r="S1265" s="36" t="s">
        <v>233</v>
      </c>
      <c r="T1265" s="36" t="s">
        <v>24983</v>
      </c>
      <c r="U1265" s="36" t="s">
        <v>28682</v>
      </c>
      <c r="V1265" s="121" t="str">
        <f t="shared" si="19"/>
        <v>Banco de Crédito del Perú</v>
      </c>
    </row>
    <row r="1266" spans="1:22" x14ac:dyDescent="0.35">
      <c r="A1266" s="111" t="s">
        <v>30431</v>
      </c>
      <c r="B1266" s="37" t="s">
        <v>26498</v>
      </c>
      <c r="C1266" s="40" t="s">
        <v>29246</v>
      </c>
      <c r="D1266" s="38" t="s">
        <v>953</v>
      </c>
      <c r="E1266" s="42" t="s">
        <v>893</v>
      </c>
      <c r="F1266" s="35" t="s">
        <v>42</v>
      </c>
      <c r="G1266" s="77" t="s">
        <v>895</v>
      </c>
      <c r="H1266" s="78" t="s">
        <v>29043</v>
      </c>
      <c r="I1266" s="78" t="s">
        <v>27960</v>
      </c>
      <c r="J1266" s="78" t="s">
        <v>28610</v>
      </c>
      <c r="K1266" s="42" t="s">
        <v>27929</v>
      </c>
      <c r="L1266" s="79" t="s">
        <v>233</v>
      </c>
      <c r="M1266" s="80" t="s">
        <v>29053</v>
      </c>
      <c r="N1266" s="81" t="s">
        <v>233</v>
      </c>
      <c r="O1266" s="81" t="s">
        <v>233</v>
      </c>
      <c r="P1266" s="80" t="s">
        <v>28600</v>
      </c>
      <c r="Q1266" s="36" t="s">
        <v>25808</v>
      </c>
      <c r="R1266" s="36" t="s">
        <v>233</v>
      </c>
      <c r="S1266" s="36" t="s">
        <v>233</v>
      </c>
      <c r="T1266" s="36" t="s">
        <v>24983</v>
      </c>
      <c r="U1266" s="36" t="s">
        <v>28682</v>
      </c>
      <c r="V1266" s="121" t="str">
        <f t="shared" si="19"/>
        <v>Banco de Crédito del Perú</v>
      </c>
    </row>
    <row r="1267" spans="1:22" x14ac:dyDescent="0.35">
      <c r="A1267" s="111" t="s">
        <v>30431</v>
      </c>
      <c r="B1267" s="37" t="s">
        <v>26499</v>
      </c>
      <c r="C1267" s="40" t="s">
        <v>29247</v>
      </c>
      <c r="D1267" s="38" t="s">
        <v>953</v>
      </c>
      <c r="E1267" s="42" t="s">
        <v>893</v>
      </c>
      <c r="F1267" s="35" t="s">
        <v>42</v>
      </c>
      <c r="G1267" s="77" t="s">
        <v>895</v>
      </c>
      <c r="H1267" s="78" t="s">
        <v>29043</v>
      </c>
      <c r="I1267" s="78" t="s">
        <v>27960</v>
      </c>
      <c r="J1267" s="78" t="s">
        <v>28610</v>
      </c>
      <c r="K1267" s="42" t="s">
        <v>27929</v>
      </c>
      <c r="L1267" s="79" t="s">
        <v>233</v>
      </c>
      <c r="M1267" s="80" t="s">
        <v>29053</v>
      </c>
      <c r="N1267" s="81" t="s">
        <v>233</v>
      </c>
      <c r="O1267" s="81" t="s">
        <v>233</v>
      </c>
      <c r="P1267" s="80" t="s">
        <v>28600</v>
      </c>
      <c r="Q1267" s="36" t="s">
        <v>25808</v>
      </c>
      <c r="R1267" s="36" t="s">
        <v>233</v>
      </c>
      <c r="S1267" s="36" t="s">
        <v>233</v>
      </c>
      <c r="T1267" s="36" t="s">
        <v>24983</v>
      </c>
      <c r="U1267" s="36" t="s">
        <v>28682</v>
      </c>
      <c r="V1267" s="121" t="str">
        <f t="shared" si="19"/>
        <v>Banco de Crédito del Perú</v>
      </c>
    </row>
    <row r="1268" spans="1:22" x14ac:dyDescent="0.35">
      <c r="A1268" s="111" t="s">
        <v>30431</v>
      </c>
      <c r="B1268" s="37" t="s">
        <v>26500</v>
      </c>
      <c r="C1268" s="40" t="s">
        <v>29248</v>
      </c>
      <c r="D1268" s="38" t="s">
        <v>953</v>
      </c>
      <c r="E1268" s="42" t="s">
        <v>893</v>
      </c>
      <c r="F1268" s="35" t="s">
        <v>42</v>
      </c>
      <c r="G1268" s="77" t="s">
        <v>895</v>
      </c>
      <c r="H1268" s="78" t="s">
        <v>29043</v>
      </c>
      <c r="I1268" s="78" t="s">
        <v>27960</v>
      </c>
      <c r="J1268" s="78" t="s">
        <v>28610</v>
      </c>
      <c r="K1268" s="42" t="s">
        <v>27929</v>
      </c>
      <c r="L1268" s="79" t="s">
        <v>233</v>
      </c>
      <c r="M1268" s="80" t="s">
        <v>29053</v>
      </c>
      <c r="N1268" s="81" t="s">
        <v>233</v>
      </c>
      <c r="O1268" s="81" t="s">
        <v>233</v>
      </c>
      <c r="P1268" s="80" t="s">
        <v>28600</v>
      </c>
      <c r="Q1268" s="36" t="s">
        <v>25808</v>
      </c>
      <c r="R1268" s="36" t="s">
        <v>233</v>
      </c>
      <c r="S1268" s="36" t="s">
        <v>233</v>
      </c>
      <c r="T1268" s="36" t="s">
        <v>24983</v>
      </c>
      <c r="U1268" s="36" t="s">
        <v>28682</v>
      </c>
      <c r="V1268" s="121" t="str">
        <f t="shared" si="19"/>
        <v>Banco de Crédito del Perú</v>
      </c>
    </row>
    <row r="1269" spans="1:22" x14ac:dyDescent="0.35">
      <c r="A1269" s="111" t="s">
        <v>30431</v>
      </c>
      <c r="B1269" s="37" t="s">
        <v>26501</v>
      </c>
      <c r="C1269" s="40" t="s">
        <v>29249</v>
      </c>
      <c r="D1269" s="38" t="s">
        <v>953</v>
      </c>
      <c r="E1269" s="42" t="s">
        <v>893</v>
      </c>
      <c r="F1269" s="35" t="s">
        <v>42</v>
      </c>
      <c r="G1269" s="77" t="s">
        <v>895</v>
      </c>
      <c r="H1269" s="78" t="s">
        <v>29043</v>
      </c>
      <c r="I1269" s="78" t="s">
        <v>27960</v>
      </c>
      <c r="J1269" s="78" t="s">
        <v>28610</v>
      </c>
      <c r="K1269" s="42" t="s">
        <v>27929</v>
      </c>
      <c r="L1269" s="79" t="s">
        <v>233</v>
      </c>
      <c r="M1269" s="80" t="s">
        <v>29053</v>
      </c>
      <c r="N1269" s="81" t="s">
        <v>233</v>
      </c>
      <c r="O1269" s="81" t="s">
        <v>233</v>
      </c>
      <c r="P1269" s="80" t="s">
        <v>28600</v>
      </c>
      <c r="Q1269" s="36" t="s">
        <v>25808</v>
      </c>
      <c r="R1269" s="36" t="s">
        <v>233</v>
      </c>
      <c r="S1269" s="36" t="s">
        <v>233</v>
      </c>
      <c r="T1269" s="36" t="s">
        <v>24983</v>
      </c>
      <c r="U1269" s="36" t="s">
        <v>28682</v>
      </c>
      <c r="V1269" s="121" t="str">
        <f t="shared" si="19"/>
        <v>Banco de Crédito del Perú</v>
      </c>
    </row>
    <row r="1270" spans="1:22" x14ac:dyDescent="0.35">
      <c r="A1270" s="111" t="s">
        <v>31009</v>
      </c>
      <c r="B1270" s="37" t="s">
        <v>26502</v>
      </c>
      <c r="C1270" s="40" t="s">
        <v>29250</v>
      </c>
      <c r="D1270" s="38" t="s">
        <v>953</v>
      </c>
      <c r="E1270" s="42" t="s">
        <v>893</v>
      </c>
      <c r="F1270" s="35" t="s">
        <v>42</v>
      </c>
      <c r="G1270" s="77" t="s">
        <v>895</v>
      </c>
      <c r="H1270" s="78" t="s">
        <v>29043</v>
      </c>
      <c r="I1270" s="78" t="s">
        <v>27960</v>
      </c>
      <c r="J1270" s="78" t="s">
        <v>28610</v>
      </c>
      <c r="K1270" s="42" t="s">
        <v>27929</v>
      </c>
      <c r="L1270" s="79" t="s">
        <v>233</v>
      </c>
      <c r="M1270" s="80" t="s">
        <v>29053</v>
      </c>
      <c r="N1270" s="81" t="s">
        <v>233</v>
      </c>
      <c r="O1270" s="81" t="s">
        <v>233</v>
      </c>
      <c r="P1270" s="80" t="s">
        <v>28600</v>
      </c>
      <c r="Q1270" s="36" t="s">
        <v>25808</v>
      </c>
      <c r="R1270" s="36" t="s">
        <v>233</v>
      </c>
      <c r="S1270" s="36" t="s">
        <v>233</v>
      </c>
      <c r="T1270" s="36" t="s">
        <v>24983</v>
      </c>
      <c r="U1270" s="36" t="s">
        <v>28682</v>
      </c>
      <c r="V1270" s="121" t="str">
        <f t="shared" si="19"/>
        <v>Banco de Crédito del Perú</v>
      </c>
    </row>
    <row r="1271" spans="1:22" x14ac:dyDescent="0.35">
      <c r="A1271" s="111" t="s">
        <v>31010</v>
      </c>
      <c r="B1271" s="37" t="s">
        <v>26503</v>
      </c>
      <c r="C1271" s="40" t="s">
        <v>29251</v>
      </c>
      <c r="D1271" s="38" t="s">
        <v>953</v>
      </c>
      <c r="E1271" s="42" t="s">
        <v>893</v>
      </c>
      <c r="F1271" s="35" t="s">
        <v>42</v>
      </c>
      <c r="G1271" s="77" t="s">
        <v>895</v>
      </c>
      <c r="H1271" s="78" t="s">
        <v>29043</v>
      </c>
      <c r="I1271" s="78" t="s">
        <v>27960</v>
      </c>
      <c r="J1271" s="78" t="s">
        <v>28610</v>
      </c>
      <c r="K1271" s="42" t="s">
        <v>27929</v>
      </c>
      <c r="L1271" s="79" t="s">
        <v>233</v>
      </c>
      <c r="M1271" s="80" t="s">
        <v>29053</v>
      </c>
      <c r="N1271" s="81" t="s">
        <v>233</v>
      </c>
      <c r="O1271" s="81" t="s">
        <v>233</v>
      </c>
      <c r="P1271" s="80" t="s">
        <v>28600</v>
      </c>
      <c r="Q1271" s="36" t="s">
        <v>25808</v>
      </c>
      <c r="R1271" s="36" t="s">
        <v>233</v>
      </c>
      <c r="S1271" s="36" t="s">
        <v>233</v>
      </c>
      <c r="T1271" s="36" t="s">
        <v>24983</v>
      </c>
      <c r="U1271" s="36" t="s">
        <v>28682</v>
      </c>
      <c r="V1271" s="121" t="str">
        <f t="shared" si="19"/>
        <v>Banco de Crédito del Perú</v>
      </c>
    </row>
    <row r="1272" spans="1:22" x14ac:dyDescent="0.35">
      <c r="A1272" s="111" t="s">
        <v>31011</v>
      </c>
      <c r="B1272" s="37" t="s">
        <v>26504</v>
      </c>
      <c r="C1272" s="40" t="s">
        <v>29252</v>
      </c>
      <c r="D1272" s="38" t="s">
        <v>953</v>
      </c>
      <c r="E1272" s="42" t="s">
        <v>893</v>
      </c>
      <c r="F1272" s="35" t="s">
        <v>42</v>
      </c>
      <c r="G1272" s="77" t="s">
        <v>895</v>
      </c>
      <c r="H1272" s="78" t="s">
        <v>29043</v>
      </c>
      <c r="I1272" s="78" t="s">
        <v>27960</v>
      </c>
      <c r="J1272" s="78" t="s">
        <v>28610</v>
      </c>
      <c r="K1272" s="42" t="s">
        <v>27929</v>
      </c>
      <c r="L1272" s="79" t="s">
        <v>233</v>
      </c>
      <c r="M1272" s="80" t="s">
        <v>29053</v>
      </c>
      <c r="N1272" s="81" t="s">
        <v>233</v>
      </c>
      <c r="O1272" s="81" t="s">
        <v>233</v>
      </c>
      <c r="P1272" s="80" t="s">
        <v>28600</v>
      </c>
      <c r="Q1272" s="36" t="s">
        <v>25808</v>
      </c>
      <c r="R1272" s="36" t="s">
        <v>233</v>
      </c>
      <c r="S1272" s="36" t="s">
        <v>233</v>
      </c>
      <c r="T1272" s="36" t="s">
        <v>24983</v>
      </c>
      <c r="U1272" s="36" t="s">
        <v>28682</v>
      </c>
      <c r="V1272" s="121" t="str">
        <f t="shared" si="19"/>
        <v>Banco de Crédito del Perú</v>
      </c>
    </row>
    <row r="1273" spans="1:22" x14ac:dyDescent="0.35">
      <c r="A1273" s="111" t="s">
        <v>31012</v>
      </c>
      <c r="B1273" s="37" t="s">
        <v>26505</v>
      </c>
      <c r="C1273" s="40" t="s">
        <v>29253</v>
      </c>
      <c r="D1273" s="38" t="s">
        <v>953</v>
      </c>
      <c r="E1273" s="42" t="s">
        <v>893</v>
      </c>
      <c r="F1273" s="35" t="s">
        <v>42</v>
      </c>
      <c r="G1273" s="77" t="s">
        <v>895</v>
      </c>
      <c r="H1273" s="78" t="s">
        <v>29043</v>
      </c>
      <c r="I1273" s="78" t="s">
        <v>27960</v>
      </c>
      <c r="J1273" s="78" t="s">
        <v>28610</v>
      </c>
      <c r="K1273" s="42" t="s">
        <v>27929</v>
      </c>
      <c r="L1273" s="79" t="s">
        <v>233</v>
      </c>
      <c r="M1273" s="80" t="s">
        <v>29053</v>
      </c>
      <c r="N1273" s="81" t="s">
        <v>233</v>
      </c>
      <c r="O1273" s="81" t="s">
        <v>233</v>
      </c>
      <c r="P1273" s="80" t="s">
        <v>28600</v>
      </c>
      <c r="Q1273" s="36" t="s">
        <v>25808</v>
      </c>
      <c r="R1273" s="36" t="s">
        <v>233</v>
      </c>
      <c r="S1273" s="36" t="s">
        <v>233</v>
      </c>
      <c r="T1273" s="36" t="s">
        <v>24983</v>
      </c>
      <c r="U1273" s="36" t="s">
        <v>28682</v>
      </c>
      <c r="V1273" s="121" t="str">
        <f t="shared" si="19"/>
        <v>Banco de Crédito del Perú</v>
      </c>
    </row>
    <row r="1274" spans="1:22" x14ac:dyDescent="0.35">
      <c r="A1274" s="111" t="s">
        <v>31013</v>
      </c>
      <c r="B1274" s="37" t="s">
        <v>26506</v>
      </c>
      <c r="C1274" s="40" t="s">
        <v>29254</v>
      </c>
      <c r="D1274" s="38" t="s">
        <v>953</v>
      </c>
      <c r="E1274" s="42" t="s">
        <v>893</v>
      </c>
      <c r="F1274" s="35" t="s">
        <v>42</v>
      </c>
      <c r="G1274" s="77" t="s">
        <v>895</v>
      </c>
      <c r="H1274" s="78" t="s">
        <v>29043</v>
      </c>
      <c r="I1274" s="78" t="s">
        <v>27960</v>
      </c>
      <c r="J1274" s="78" t="s">
        <v>28610</v>
      </c>
      <c r="K1274" s="42" t="s">
        <v>27929</v>
      </c>
      <c r="L1274" s="79" t="s">
        <v>233</v>
      </c>
      <c r="M1274" s="80" t="s">
        <v>29053</v>
      </c>
      <c r="N1274" s="81" t="s">
        <v>233</v>
      </c>
      <c r="O1274" s="81" t="s">
        <v>233</v>
      </c>
      <c r="P1274" s="80" t="s">
        <v>28600</v>
      </c>
      <c r="Q1274" s="36" t="s">
        <v>25808</v>
      </c>
      <c r="R1274" s="36" t="s">
        <v>233</v>
      </c>
      <c r="S1274" s="36" t="s">
        <v>233</v>
      </c>
      <c r="T1274" s="36" t="s">
        <v>24983</v>
      </c>
      <c r="U1274" s="36" t="s">
        <v>28682</v>
      </c>
      <c r="V1274" s="121" t="str">
        <f t="shared" si="19"/>
        <v>Banco de Crédito del Perú</v>
      </c>
    </row>
    <row r="1275" spans="1:22" x14ac:dyDescent="0.35">
      <c r="A1275" s="111" t="s">
        <v>31014</v>
      </c>
      <c r="B1275" s="37" t="s">
        <v>26507</v>
      </c>
      <c r="C1275" s="40" t="s">
        <v>29255</v>
      </c>
      <c r="D1275" s="38" t="s">
        <v>953</v>
      </c>
      <c r="E1275" s="42" t="s">
        <v>893</v>
      </c>
      <c r="F1275" s="35" t="s">
        <v>42</v>
      </c>
      <c r="G1275" s="77" t="s">
        <v>895</v>
      </c>
      <c r="H1275" s="78" t="s">
        <v>29043</v>
      </c>
      <c r="I1275" s="78" t="s">
        <v>27960</v>
      </c>
      <c r="J1275" s="78" t="s">
        <v>28610</v>
      </c>
      <c r="K1275" s="42" t="s">
        <v>27929</v>
      </c>
      <c r="L1275" s="79" t="s">
        <v>233</v>
      </c>
      <c r="M1275" s="80" t="s">
        <v>29053</v>
      </c>
      <c r="N1275" s="81" t="s">
        <v>233</v>
      </c>
      <c r="O1275" s="81" t="s">
        <v>233</v>
      </c>
      <c r="P1275" s="80" t="s">
        <v>28600</v>
      </c>
      <c r="Q1275" s="36" t="s">
        <v>25808</v>
      </c>
      <c r="R1275" s="36" t="s">
        <v>233</v>
      </c>
      <c r="S1275" s="36" t="s">
        <v>233</v>
      </c>
      <c r="T1275" s="36" t="s">
        <v>24983</v>
      </c>
      <c r="U1275" s="36" t="s">
        <v>28682</v>
      </c>
      <c r="V1275" s="121" t="str">
        <f t="shared" si="19"/>
        <v>Banco de Crédito del Perú</v>
      </c>
    </row>
    <row r="1276" spans="1:22" x14ac:dyDescent="0.35">
      <c r="A1276" s="111" t="s">
        <v>31015</v>
      </c>
      <c r="B1276" s="37" t="s">
        <v>26508</v>
      </c>
      <c r="C1276" s="40" t="s">
        <v>29256</v>
      </c>
      <c r="D1276" s="38" t="s">
        <v>953</v>
      </c>
      <c r="E1276" s="42" t="s">
        <v>893</v>
      </c>
      <c r="F1276" s="35" t="s">
        <v>42</v>
      </c>
      <c r="G1276" s="77" t="s">
        <v>895</v>
      </c>
      <c r="H1276" s="78" t="s">
        <v>29043</v>
      </c>
      <c r="I1276" s="78" t="s">
        <v>27960</v>
      </c>
      <c r="J1276" s="78" t="s">
        <v>28610</v>
      </c>
      <c r="K1276" s="42" t="s">
        <v>27929</v>
      </c>
      <c r="L1276" s="79" t="s">
        <v>233</v>
      </c>
      <c r="M1276" s="80" t="s">
        <v>29053</v>
      </c>
      <c r="N1276" s="81" t="s">
        <v>233</v>
      </c>
      <c r="O1276" s="81" t="s">
        <v>233</v>
      </c>
      <c r="P1276" s="80" t="s">
        <v>28600</v>
      </c>
      <c r="Q1276" s="36" t="s">
        <v>25808</v>
      </c>
      <c r="R1276" s="36" t="s">
        <v>233</v>
      </c>
      <c r="S1276" s="36" t="s">
        <v>233</v>
      </c>
      <c r="T1276" s="36" t="s">
        <v>24983</v>
      </c>
      <c r="U1276" s="36" t="s">
        <v>28682</v>
      </c>
      <c r="V1276" s="121" t="str">
        <f t="shared" si="19"/>
        <v>Banco de Crédito del Perú</v>
      </c>
    </row>
    <row r="1277" spans="1:22" x14ac:dyDescent="0.35">
      <c r="A1277" s="111" t="s">
        <v>31016</v>
      </c>
      <c r="B1277" s="37" t="s">
        <v>26509</v>
      </c>
      <c r="C1277" s="40" t="s">
        <v>29257</v>
      </c>
      <c r="D1277" s="38" t="s">
        <v>953</v>
      </c>
      <c r="E1277" s="42" t="s">
        <v>893</v>
      </c>
      <c r="F1277" s="35" t="s">
        <v>42</v>
      </c>
      <c r="G1277" s="77" t="s">
        <v>895</v>
      </c>
      <c r="H1277" s="78" t="s">
        <v>29043</v>
      </c>
      <c r="I1277" s="78" t="s">
        <v>27960</v>
      </c>
      <c r="J1277" s="78" t="s">
        <v>28610</v>
      </c>
      <c r="K1277" s="42" t="s">
        <v>27929</v>
      </c>
      <c r="L1277" s="79" t="s">
        <v>233</v>
      </c>
      <c r="M1277" s="80" t="s">
        <v>29053</v>
      </c>
      <c r="N1277" s="81" t="s">
        <v>233</v>
      </c>
      <c r="O1277" s="81" t="s">
        <v>233</v>
      </c>
      <c r="P1277" s="80" t="s">
        <v>28600</v>
      </c>
      <c r="Q1277" s="36" t="s">
        <v>25808</v>
      </c>
      <c r="R1277" s="36"/>
      <c r="S1277" s="36"/>
      <c r="T1277" s="36" t="s">
        <v>24983</v>
      </c>
      <c r="U1277" s="36" t="s">
        <v>28682</v>
      </c>
      <c r="V1277" s="121" t="str">
        <f t="shared" si="19"/>
        <v>Banco de Crédito del Perú</v>
      </c>
    </row>
    <row r="1278" spans="1:22" x14ac:dyDescent="0.35">
      <c r="A1278" s="111" t="s">
        <v>30431</v>
      </c>
      <c r="B1278" s="37" t="s">
        <v>26510</v>
      </c>
      <c r="C1278" s="40" t="s">
        <v>29258</v>
      </c>
      <c r="D1278" s="38" t="s">
        <v>25020</v>
      </c>
      <c r="E1278" s="42" t="s">
        <v>893</v>
      </c>
      <c r="F1278" s="35" t="s">
        <v>42</v>
      </c>
      <c r="G1278" s="77" t="s">
        <v>895</v>
      </c>
      <c r="H1278" s="78" t="s">
        <v>29043</v>
      </c>
      <c r="I1278" s="78" t="s">
        <v>27960</v>
      </c>
      <c r="J1278" s="78" t="s">
        <v>28610</v>
      </c>
      <c r="K1278" s="42" t="s">
        <v>27929</v>
      </c>
      <c r="L1278" s="79" t="s">
        <v>233</v>
      </c>
      <c r="M1278" s="80" t="s">
        <v>29053</v>
      </c>
      <c r="N1278" s="81" t="s">
        <v>233</v>
      </c>
      <c r="O1278" s="81" t="s">
        <v>233</v>
      </c>
      <c r="P1278" s="80" t="s">
        <v>28600</v>
      </c>
      <c r="Q1278" s="36" t="s">
        <v>25808</v>
      </c>
      <c r="R1278" s="36" t="s">
        <v>233</v>
      </c>
      <c r="S1278" s="36" t="s">
        <v>233</v>
      </c>
      <c r="T1278" s="36" t="s">
        <v>24983</v>
      </c>
      <c r="U1278" s="36" t="s">
        <v>28682</v>
      </c>
      <c r="V1278" s="121" t="str">
        <f t="shared" si="19"/>
        <v>Scotiabank Peru</v>
      </c>
    </row>
    <row r="1279" spans="1:22" x14ac:dyDescent="0.35">
      <c r="A1279" s="111" t="s">
        <v>30431</v>
      </c>
      <c r="B1279" s="37" t="s">
        <v>26511</v>
      </c>
      <c r="C1279" s="40" t="s">
        <v>29259</v>
      </c>
      <c r="D1279" s="38" t="s">
        <v>25020</v>
      </c>
      <c r="E1279" s="42" t="s">
        <v>893</v>
      </c>
      <c r="F1279" s="35" t="s">
        <v>42</v>
      </c>
      <c r="G1279" s="77" t="s">
        <v>895</v>
      </c>
      <c r="H1279" s="78" t="s">
        <v>29043</v>
      </c>
      <c r="I1279" s="78" t="s">
        <v>27960</v>
      </c>
      <c r="J1279" s="78" t="s">
        <v>28610</v>
      </c>
      <c r="K1279" s="42" t="s">
        <v>27929</v>
      </c>
      <c r="L1279" s="79" t="s">
        <v>233</v>
      </c>
      <c r="M1279" s="80" t="s">
        <v>29053</v>
      </c>
      <c r="N1279" s="81" t="s">
        <v>233</v>
      </c>
      <c r="O1279" s="81" t="s">
        <v>233</v>
      </c>
      <c r="P1279" s="80" t="s">
        <v>28600</v>
      </c>
      <c r="Q1279" s="36" t="s">
        <v>25808</v>
      </c>
      <c r="R1279" s="36" t="s">
        <v>233</v>
      </c>
      <c r="S1279" s="36" t="s">
        <v>233</v>
      </c>
      <c r="T1279" s="36" t="s">
        <v>24983</v>
      </c>
      <c r="U1279" s="36" t="s">
        <v>28682</v>
      </c>
      <c r="V1279" s="121" t="str">
        <f t="shared" si="19"/>
        <v>Scotiabank Peru</v>
      </c>
    </row>
    <row r="1280" spans="1:22" x14ac:dyDescent="0.35">
      <c r="A1280" s="111" t="s">
        <v>30431</v>
      </c>
      <c r="B1280" s="37" t="s">
        <v>26512</v>
      </c>
      <c r="C1280" s="40" t="s">
        <v>29260</v>
      </c>
      <c r="D1280" s="38" t="s">
        <v>25020</v>
      </c>
      <c r="E1280" s="42" t="s">
        <v>893</v>
      </c>
      <c r="F1280" s="35" t="s">
        <v>42</v>
      </c>
      <c r="G1280" s="77" t="s">
        <v>895</v>
      </c>
      <c r="H1280" s="78" t="s">
        <v>29043</v>
      </c>
      <c r="I1280" s="78" t="s">
        <v>27960</v>
      </c>
      <c r="J1280" s="78" t="s">
        <v>28610</v>
      </c>
      <c r="K1280" s="42" t="s">
        <v>27929</v>
      </c>
      <c r="L1280" s="79" t="s">
        <v>233</v>
      </c>
      <c r="M1280" s="80" t="s">
        <v>29053</v>
      </c>
      <c r="N1280" s="81" t="s">
        <v>233</v>
      </c>
      <c r="O1280" s="81" t="s">
        <v>233</v>
      </c>
      <c r="P1280" s="80" t="s">
        <v>28600</v>
      </c>
      <c r="Q1280" s="36" t="s">
        <v>25808</v>
      </c>
      <c r="R1280" s="36" t="s">
        <v>233</v>
      </c>
      <c r="S1280" s="36" t="s">
        <v>233</v>
      </c>
      <c r="T1280" s="36" t="s">
        <v>24983</v>
      </c>
      <c r="U1280" s="36" t="s">
        <v>28682</v>
      </c>
      <c r="V1280" s="121" t="str">
        <f t="shared" si="19"/>
        <v>Scotiabank Peru</v>
      </c>
    </row>
    <row r="1281" spans="1:22" x14ac:dyDescent="0.35">
      <c r="A1281" s="111" t="s">
        <v>30431</v>
      </c>
      <c r="B1281" s="37" t="s">
        <v>26513</v>
      </c>
      <c r="C1281" s="40" t="s">
        <v>29261</v>
      </c>
      <c r="D1281" s="38" t="s">
        <v>25020</v>
      </c>
      <c r="E1281" s="42" t="s">
        <v>893</v>
      </c>
      <c r="F1281" s="35" t="s">
        <v>42</v>
      </c>
      <c r="G1281" s="77" t="s">
        <v>895</v>
      </c>
      <c r="H1281" s="78" t="s">
        <v>29043</v>
      </c>
      <c r="I1281" s="78" t="s">
        <v>27960</v>
      </c>
      <c r="J1281" s="78" t="s">
        <v>28610</v>
      </c>
      <c r="K1281" s="42" t="s">
        <v>27929</v>
      </c>
      <c r="L1281" s="79" t="s">
        <v>233</v>
      </c>
      <c r="M1281" s="80" t="s">
        <v>29053</v>
      </c>
      <c r="N1281" s="81" t="s">
        <v>233</v>
      </c>
      <c r="O1281" s="81" t="s">
        <v>233</v>
      </c>
      <c r="P1281" s="80" t="s">
        <v>28600</v>
      </c>
      <c r="Q1281" s="36" t="s">
        <v>25808</v>
      </c>
      <c r="R1281" s="36" t="s">
        <v>233</v>
      </c>
      <c r="S1281" s="36" t="s">
        <v>233</v>
      </c>
      <c r="T1281" s="36" t="s">
        <v>24983</v>
      </c>
      <c r="U1281" s="36" t="s">
        <v>28682</v>
      </c>
      <c r="V1281" s="121" t="str">
        <f t="shared" si="19"/>
        <v>Scotiabank Peru</v>
      </c>
    </row>
    <row r="1282" spans="1:22" x14ac:dyDescent="0.35">
      <c r="A1282" s="111" t="s">
        <v>30431</v>
      </c>
      <c r="B1282" s="37" t="s">
        <v>26514</v>
      </c>
      <c r="C1282" s="40" t="s">
        <v>29262</v>
      </c>
      <c r="D1282" s="38" t="s">
        <v>25020</v>
      </c>
      <c r="E1282" s="42" t="s">
        <v>893</v>
      </c>
      <c r="F1282" s="35" t="s">
        <v>42</v>
      </c>
      <c r="G1282" s="77" t="s">
        <v>895</v>
      </c>
      <c r="H1282" s="78" t="s">
        <v>29043</v>
      </c>
      <c r="I1282" s="78" t="s">
        <v>27960</v>
      </c>
      <c r="J1282" s="78" t="s">
        <v>28610</v>
      </c>
      <c r="K1282" s="42" t="s">
        <v>27929</v>
      </c>
      <c r="L1282" s="79" t="s">
        <v>233</v>
      </c>
      <c r="M1282" s="80" t="s">
        <v>29053</v>
      </c>
      <c r="N1282" s="81" t="s">
        <v>233</v>
      </c>
      <c r="O1282" s="81" t="s">
        <v>233</v>
      </c>
      <c r="P1282" s="80" t="s">
        <v>28600</v>
      </c>
      <c r="Q1282" s="36" t="s">
        <v>25808</v>
      </c>
      <c r="R1282" s="36" t="s">
        <v>233</v>
      </c>
      <c r="S1282" s="36" t="s">
        <v>233</v>
      </c>
      <c r="T1282" s="36" t="s">
        <v>24983</v>
      </c>
      <c r="U1282" s="36" t="s">
        <v>28682</v>
      </c>
      <c r="V1282" s="121" t="str">
        <f t="shared" ref="V1282:V1345" si="20">+IFERROR(INDEX($AA:$AA,MATCH($D1282,$Z:$Z,0)),$D1282)</f>
        <v>Scotiabank Peru</v>
      </c>
    </row>
    <row r="1283" spans="1:22" x14ac:dyDescent="0.35">
      <c r="A1283" s="111" t="s">
        <v>30431</v>
      </c>
      <c r="B1283" s="37" t="s">
        <v>26516</v>
      </c>
      <c r="C1283" s="40" t="s">
        <v>29263</v>
      </c>
      <c r="D1283" s="38" t="s">
        <v>25020</v>
      </c>
      <c r="E1283" s="42" t="s">
        <v>893</v>
      </c>
      <c r="F1283" s="35" t="s">
        <v>42</v>
      </c>
      <c r="G1283" s="77" t="s">
        <v>895</v>
      </c>
      <c r="H1283" s="78" t="s">
        <v>29043</v>
      </c>
      <c r="I1283" s="78" t="s">
        <v>27960</v>
      </c>
      <c r="J1283" s="78" t="s">
        <v>28610</v>
      </c>
      <c r="K1283" s="42" t="s">
        <v>27929</v>
      </c>
      <c r="L1283" s="79" t="s">
        <v>233</v>
      </c>
      <c r="M1283" s="80" t="s">
        <v>29053</v>
      </c>
      <c r="N1283" s="81" t="s">
        <v>233</v>
      </c>
      <c r="O1283" s="81" t="s">
        <v>233</v>
      </c>
      <c r="P1283" s="80" t="s">
        <v>28600</v>
      </c>
      <c r="Q1283" s="36" t="s">
        <v>25808</v>
      </c>
      <c r="R1283" s="36" t="s">
        <v>233</v>
      </c>
      <c r="S1283" s="36" t="s">
        <v>233</v>
      </c>
      <c r="T1283" s="36" t="s">
        <v>24983</v>
      </c>
      <c r="U1283" s="36" t="s">
        <v>28682</v>
      </c>
      <c r="V1283" s="121" t="str">
        <f t="shared" si="20"/>
        <v>Scotiabank Peru</v>
      </c>
    </row>
    <row r="1284" spans="1:22" x14ac:dyDescent="0.35">
      <c r="A1284" s="111" t="s">
        <v>30431</v>
      </c>
      <c r="B1284" s="37" t="s">
        <v>26517</v>
      </c>
      <c r="C1284" s="40" t="s">
        <v>29264</v>
      </c>
      <c r="D1284" s="38" t="s">
        <v>25020</v>
      </c>
      <c r="E1284" s="42" t="s">
        <v>893</v>
      </c>
      <c r="F1284" s="35" t="s">
        <v>42</v>
      </c>
      <c r="G1284" s="77" t="s">
        <v>895</v>
      </c>
      <c r="H1284" s="78" t="s">
        <v>29043</v>
      </c>
      <c r="I1284" s="78" t="s">
        <v>27960</v>
      </c>
      <c r="J1284" s="78" t="s">
        <v>28610</v>
      </c>
      <c r="K1284" s="42" t="s">
        <v>27929</v>
      </c>
      <c r="L1284" s="79" t="s">
        <v>233</v>
      </c>
      <c r="M1284" s="80" t="s">
        <v>29053</v>
      </c>
      <c r="N1284" s="81" t="s">
        <v>233</v>
      </c>
      <c r="O1284" s="81" t="s">
        <v>233</v>
      </c>
      <c r="P1284" s="80" t="s">
        <v>28600</v>
      </c>
      <c r="Q1284" s="36" t="s">
        <v>25808</v>
      </c>
      <c r="R1284" s="36" t="s">
        <v>233</v>
      </c>
      <c r="S1284" s="36" t="s">
        <v>233</v>
      </c>
      <c r="T1284" s="36" t="s">
        <v>24983</v>
      </c>
      <c r="U1284" s="36" t="s">
        <v>28682</v>
      </c>
      <c r="V1284" s="121" t="str">
        <f t="shared" si="20"/>
        <v>Scotiabank Peru</v>
      </c>
    </row>
    <row r="1285" spans="1:22" x14ac:dyDescent="0.35">
      <c r="A1285" s="111" t="s">
        <v>30431</v>
      </c>
      <c r="B1285" s="37" t="s">
        <v>26518</v>
      </c>
      <c r="C1285" s="40" t="s">
        <v>29265</v>
      </c>
      <c r="D1285" s="38" t="s">
        <v>25020</v>
      </c>
      <c r="E1285" s="42" t="s">
        <v>893</v>
      </c>
      <c r="F1285" s="35" t="s">
        <v>42</v>
      </c>
      <c r="G1285" s="77" t="s">
        <v>895</v>
      </c>
      <c r="H1285" s="78" t="s">
        <v>29043</v>
      </c>
      <c r="I1285" s="78" t="s">
        <v>27960</v>
      </c>
      <c r="J1285" s="78" t="s">
        <v>28610</v>
      </c>
      <c r="K1285" s="42" t="s">
        <v>27929</v>
      </c>
      <c r="L1285" s="79" t="s">
        <v>233</v>
      </c>
      <c r="M1285" s="80" t="s">
        <v>29053</v>
      </c>
      <c r="N1285" s="81" t="s">
        <v>233</v>
      </c>
      <c r="O1285" s="81" t="s">
        <v>233</v>
      </c>
      <c r="P1285" s="80" t="s">
        <v>28600</v>
      </c>
      <c r="Q1285" s="36" t="s">
        <v>25808</v>
      </c>
      <c r="R1285" s="36" t="s">
        <v>233</v>
      </c>
      <c r="S1285" s="36" t="s">
        <v>233</v>
      </c>
      <c r="T1285" s="36" t="s">
        <v>24983</v>
      </c>
      <c r="U1285" s="36" t="s">
        <v>28682</v>
      </c>
      <c r="V1285" s="121" t="str">
        <f t="shared" si="20"/>
        <v>Scotiabank Peru</v>
      </c>
    </row>
    <row r="1286" spans="1:22" x14ac:dyDescent="0.35">
      <c r="A1286" s="111" t="s">
        <v>30431</v>
      </c>
      <c r="B1286" s="37" t="s">
        <v>26519</v>
      </c>
      <c r="C1286" s="40" t="s">
        <v>29266</v>
      </c>
      <c r="D1286" s="38" t="s">
        <v>25020</v>
      </c>
      <c r="E1286" s="42" t="s">
        <v>893</v>
      </c>
      <c r="F1286" s="35" t="s">
        <v>42</v>
      </c>
      <c r="G1286" s="77" t="s">
        <v>895</v>
      </c>
      <c r="H1286" s="78" t="s">
        <v>29043</v>
      </c>
      <c r="I1286" s="78" t="s">
        <v>27960</v>
      </c>
      <c r="J1286" s="78" t="s">
        <v>28610</v>
      </c>
      <c r="K1286" s="42" t="s">
        <v>27929</v>
      </c>
      <c r="L1286" s="79" t="s">
        <v>233</v>
      </c>
      <c r="M1286" s="80" t="s">
        <v>29053</v>
      </c>
      <c r="N1286" s="81" t="s">
        <v>233</v>
      </c>
      <c r="O1286" s="81" t="s">
        <v>233</v>
      </c>
      <c r="P1286" s="80" t="s">
        <v>28600</v>
      </c>
      <c r="Q1286" s="36" t="s">
        <v>25808</v>
      </c>
      <c r="R1286" s="36" t="s">
        <v>233</v>
      </c>
      <c r="S1286" s="36" t="s">
        <v>233</v>
      </c>
      <c r="T1286" s="36" t="s">
        <v>24983</v>
      </c>
      <c r="U1286" s="36" t="s">
        <v>28682</v>
      </c>
      <c r="V1286" s="121" t="str">
        <f t="shared" si="20"/>
        <v>Scotiabank Peru</v>
      </c>
    </row>
    <row r="1287" spans="1:22" x14ac:dyDescent="0.35">
      <c r="A1287" s="111" t="s">
        <v>31017</v>
      </c>
      <c r="B1287" s="37" t="s">
        <v>26520</v>
      </c>
      <c r="C1287" s="40" t="s">
        <v>29267</v>
      </c>
      <c r="D1287" s="38" t="s">
        <v>25020</v>
      </c>
      <c r="E1287" s="42" t="s">
        <v>893</v>
      </c>
      <c r="F1287" s="35" t="s">
        <v>42</v>
      </c>
      <c r="G1287" s="77" t="s">
        <v>895</v>
      </c>
      <c r="H1287" s="78" t="s">
        <v>29043</v>
      </c>
      <c r="I1287" s="78" t="s">
        <v>27960</v>
      </c>
      <c r="J1287" s="78" t="s">
        <v>28610</v>
      </c>
      <c r="K1287" s="42" t="s">
        <v>27929</v>
      </c>
      <c r="L1287" s="79" t="s">
        <v>233</v>
      </c>
      <c r="M1287" s="80" t="s">
        <v>29053</v>
      </c>
      <c r="N1287" s="81" t="s">
        <v>233</v>
      </c>
      <c r="O1287" s="81" t="s">
        <v>233</v>
      </c>
      <c r="P1287" s="80" t="s">
        <v>28600</v>
      </c>
      <c r="Q1287" s="36" t="s">
        <v>25808</v>
      </c>
      <c r="R1287" s="36" t="s">
        <v>233</v>
      </c>
      <c r="S1287" s="36" t="s">
        <v>233</v>
      </c>
      <c r="T1287" s="36" t="s">
        <v>24983</v>
      </c>
      <c r="U1287" s="36" t="s">
        <v>28682</v>
      </c>
      <c r="V1287" s="121" t="str">
        <f t="shared" si="20"/>
        <v>Scotiabank Peru</v>
      </c>
    </row>
    <row r="1288" spans="1:22" x14ac:dyDescent="0.35">
      <c r="A1288" s="111" t="s">
        <v>30431</v>
      </c>
      <c r="B1288" s="37" t="s">
        <v>26521</v>
      </c>
      <c r="C1288" s="40" t="s">
        <v>29268</v>
      </c>
      <c r="D1288" s="38" t="s">
        <v>25020</v>
      </c>
      <c r="E1288" s="42" t="s">
        <v>893</v>
      </c>
      <c r="F1288" s="35" t="s">
        <v>42</v>
      </c>
      <c r="G1288" s="77" t="s">
        <v>895</v>
      </c>
      <c r="H1288" s="78" t="s">
        <v>29043</v>
      </c>
      <c r="I1288" s="78" t="s">
        <v>27960</v>
      </c>
      <c r="J1288" s="78" t="s">
        <v>28610</v>
      </c>
      <c r="K1288" s="42" t="s">
        <v>27929</v>
      </c>
      <c r="L1288" s="79" t="s">
        <v>233</v>
      </c>
      <c r="M1288" s="80" t="s">
        <v>29053</v>
      </c>
      <c r="N1288" s="81" t="s">
        <v>233</v>
      </c>
      <c r="O1288" s="81" t="s">
        <v>233</v>
      </c>
      <c r="P1288" s="80" t="s">
        <v>28600</v>
      </c>
      <c r="Q1288" s="36" t="s">
        <v>25808</v>
      </c>
      <c r="R1288" s="36" t="s">
        <v>233</v>
      </c>
      <c r="S1288" s="36" t="s">
        <v>233</v>
      </c>
      <c r="T1288" s="36" t="s">
        <v>24983</v>
      </c>
      <c r="U1288" s="36" t="s">
        <v>28682</v>
      </c>
      <c r="V1288" s="121" t="str">
        <f t="shared" si="20"/>
        <v>Scotiabank Peru</v>
      </c>
    </row>
    <row r="1289" spans="1:22" x14ac:dyDescent="0.35">
      <c r="A1289" s="111" t="s">
        <v>30431</v>
      </c>
      <c r="B1289" s="37" t="s">
        <v>26522</v>
      </c>
      <c r="C1289" s="40" t="s">
        <v>29269</v>
      </c>
      <c r="D1289" s="38" t="s">
        <v>25020</v>
      </c>
      <c r="E1289" s="42" t="s">
        <v>893</v>
      </c>
      <c r="F1289" s="35" t="s">
        <v>42</v>
      </c>
      <c r="G1289" s="77" t="s">
        <v>895</v>
      </c>
      <c r="H1289" s="78" t="s">
        <v>29043</v>
      </c>
      <c r="I1289" s="78" t="s">
        <v>27960</v>
      </c>
      <c r="J1289" s="78" t="s">
        <v>28610</v>
      </c>
      <c r="K1289" s="42" t="s">
        <v>27929</v>
      </c>
      <c r="L1289" s="79" t="s">
        <v>233</v>
      </c>
      <c r="M1289" s="80" t="s">
        <v>29053</v>
      </c>
      <c r="N1289" s="81" t="s">
        <v>233</v>
      </c>
      <c r="O1289" s="81" t="s">
        <v>233</v>
      </c>
      <c r="P1289" s="80" t="s">
        <v>28600</v>
      </c>
      <c r="Q1289" s="36" t="s">
        <v>25808</v>
      </c>
      <c r="R1289" s="36" t="s">
        <v>233</v>
      </c>
      <c r="S1289" s="36" t="s">
        <v>233</v>
      </c>
      <c r="T1289" s="36" t="s">
        <v>24983</v>
      </c>
      <c r="U1289" s="36" t="s">
        <v>28682</v>
      </c>
      <c r="V1289" s="121" t="str">
        <f t="shared" si="20"/>
        <v>Scotiabank Peru</v>
      </c>
    </row>
    <row r="1290" spans="1:22" x14ac:dyDescent="0.35">
      <c r="A1290" s="111" t="s">
        <v>30431</v>
      </c>
      <c r="B1290" s="37" t="s">
        <v>26523</v>
      </c>
      <c r="C1290" s="40" t="s">
        <v>29270</v>
      </c>
      <c r="D1290" s="38" t="s">
        <v>25020</v>
      </c>
      <c r="E1290" s="42" t="s">
        <v>893</v>
      </c>
      <c r="F1290" s="35" t="s">
        <v>42</v>
      </c>
      <c r="G1290" s="77" t="s">
        <v>895</v>
      </c>
      <c r="H1290" s="78" t="s">
        <v>29043</v>
      </c>
      <c r="I1290" s="78" t="s">
        <v>27960</v>
      </c>
      <c r="J1290" s="78" t="s">
        <v>28610</v>
      </c>
      <c r="K1290" s="42" t="s">
        <v>27929</v>
      </c>
      <c r="L1290" s="79" t="s">
        <v>233</v>
      </c>
      <c r="M1290" s="80" t="s">
        <v>29053</v>
      </c>
      <c r="N1290" s="81" t="s">
        <v>233</v>
      </c>
      <c r="O1290" s="81" t="s">
        <v>233</v>
      </c>
      <c r="P1290" s="80" t="s">
        <v>28600</v>
      </c>
      <c r="Q1290" s="36" t="s">
        <v>25808</v>
      </c>
      <c r="R1290" s="36" t="s">
        <v>233</v>
      </c>
      <c r="S1290" s="36" t="s">
        <v>233</v>
      </c>
      <c r="T1290" s="36" t="s">
        <v>24983</v>
      </c>
      <c r="U1290" s="36" t="s">
        <v>28682</v>
      </c>
      <c r="V1290" s="121" t="str">
        <f t="shared" si="20"/>
        <v>Scotiabank Peru</v>
      </c>
    </row>
    <row r="1291" spans="1:22" x14ac:dyDescent="0.35">
      <c r="A1291" s="111" t="s">
        <v>30431</v>
      </c>
      <c r="B1291" s="37" t="s">
        <v>26524</v>
      </c>
      <c r="C1291" s="40" t="s">
        <v>29271</v>
      </c>
      <c r="D1291" s="38" t="s">
        <v>25020</v>
      </c>
      <c r="E1291" s="42" t="s">
        <v>893</v>
      </c>
      <c r="F1291" s="35" t="s">
        <v>42</v>
      </c>
      <c r="G1291" s="77" t="s">
        <v>895</v>
      </c>
      <c r="H1291" s="78" t="s">
        <v>29043</v>
      </c>
      <c r="I1291" s="78" t="s">
        <v>27960</v>
      </c>
      <c r="J1291" s="78" t="s">
        <v>28610</v>
      </c>
      <c r="K1291" s="42" t="s">
        <v>27929</v>
      </c>
      <c r="L1291" s="79" t="s">
        <v>233</v>
      </c>
      <c r="M1291" s="80" t="s">
        <v>29053</v>
      </c>
      <c r="N1291" s="81" t="s">
        <v>233</v>
      </c>
      <c r="O1291" s="81" t="s">
        <v>233</v>
      </c>
      <c r="P1291" s="80" t="s">
        <v>28600</v>
      </c>
      <c r="Q1291" s="36" t="s">
        <v>25808</v>
      </c>
      <c r="R1291" s="36" t="s">
        <v>233</v>
      </c>
      <c r="S1291" s="36" t="s">
        <v>233</v>
      </c>
      <c r="T1291" s="36" t="s">
        <v>24983</v>
      </c>
      <c r="U1291" s="36" t="s">
        <v>28682</v>
      </c>
      <c r="V1291" s="121" t="str">
        <f t="shared" si="20"/>
        <v>Scotiabank Peru</v>
      </c>
    </row>
    <row r="1292" spans="1:22" x14ac:dyDescent="0.35">
      <c r="A1292" s="111" t="s">
        <v>30431</v>
      </c>
      <c r="B1292" s="37" t="s">
        <v>26525</v>
      </c>
      <c r="C1292" s="40" t="s">
        <v>29272</v>
      </c>
      <c r="D1292" s="38" t="s">
        <v>25020</v>
      </c>
      <c r="E1292" s="42" t="s">
        <v>893</v>
      </c>
      <c r="F1292" s="35" t="s">
        <v>42</v>
      </c>
      <c r="G1292" s="77" t="s">
        <v>895</v>
      </c>
      <c r="H1292" s="78" t="s">
        <v>29043</v>
      </c>
      <c r="I1292" s="78" t="s">
        <v>27960</v>
      </c>
      <c r="J1292" s="78" t="s">
        <v>28610</v>
      </c>
      <c r="K1292" s="42" t="s">
        <v>27929</v>
      </c>
      <c r="L1292" s="79" t="s">
        <v>233</v>
      </c>
      <c r="M1292" s="80" t="s">
        <v>29053</v>
      </c>
      <c r="N1292" s="81" t="s">
        <v>233</v>
      </c>
      <c r="O1292" s="81" t="s">
        <v>233</v>
      </c>
      <c r="P1292" s="80" t="s">
        <v>28600</v>
      </c>
      <c r="Q1292" s="36" t="s">
        <v>25808</v>
      </c>
      <c r="R1292" s="36" t="s">
        <v>233</v>
      </c>
      <c r="S1292" s="36" t="s">
        <v>233</v>
      </c>
      <c r="T1292" s="36" t="s">
        <v>24983</v>
      </c>
      <c r="U1292" s="36" t="s">
        <v>28682</v>
      </c>
      <c r="V1292" s="121" t="str">
        <f t="shared" si="20"/>
        <v>Scotiabank Peru</v>
      </c>
    </row>
    <row r="1293" spans="1:22" x14ac:dyDescent="0.35">
      <c r="A1293" s="111" t="s">
        <v>30431</v>
      </c>
      <c r="B1293" s="37" t="s">
        <v>26526</v>
      </c>
      <c r="C1293" s="40" t="s">
        <v>29273</v>
      </c>
      <c r="D1293" s="38" t="s">
        <v>931</v>
      </c>
      <c r="E1293" s="42" t="s">
        <v>893</v>
      </c>
      <c r="F1293" s="35" t="s">
        <v>42</v>
      </c>
      <c r="G1293" s="77" t="s">
        <v>895</v>
      </c>
      <c r="H1293" s="78" t="s">
        <v>29043</v>
      </c>
      <c r="I1293" s="78" t="s">
        <v>27960</v>
      </c>
      <c r="J1293" s="78" t="s">
        <v>28610</v>
      </c>
      <c r="K1293" s="42" t="s">
        <v>27929</v>
      </c>
      <c r="L1293" s="79" t="s">
        <v>233</v>
      </c>
      <c r="M1293" s="80" t="s">
        <v>29053</v>
      </c>
      <c r="N1293" s="81" t="s">
        <v>233</v>
      </c>
      <c r="O1293" s="81" t="s">
        <v>233</v>
      </c>
      <c r="P1293" s="80" t="s">
        <v>28600</v>
      </c>
      <c r="Q1293" s="36" t="s">
        <v>25808</v>
      </c>
      <c r="R1293" s="36" t="s">
        <v>233</v>
      </c>
      <c r="S1293" s="36" t="s">
        <v>233</v>
      </c>
      <c r="T1293" s="36" t="s">
        <v>24983</v>
      </c>
      <c r="U1293" s="36" t="s">
        <v>28682</v>
      </c>
      <c r="V1293" s="121" t="str">
        <f t="shared" si="20"/>
        <v>BBVA</v>
      </c>
    </row>
    <row r="1294" spans="1:22" x14ac:dyDescent="0.35">
      <c r="A1294" s="111" t="s">
        <v>31018</v>
      </c>
      <c r="B1294" s="37" t="s">
        <v>26527</v>
      </c>
      <c r="C1294" s="40" t="s">
        <v>29274</v>
      </c>
      <c r="D1294" s="38" t="s">
        <v>931</v>
      </c>
      <c r="E1294" s="42" t="s">
        <v>893</v>
      </c>
      <c r="F1294" s="35" t="s">
        <v>42</v>
      </c>
      <c r="G1294" s="77" t="s">
        <v>895</v>
      </c>
      <c r="H1294" s="78" t="s">
        <v>29043</v>
      </c>
      <c r="I1294" s="78" t="s">
        <v>27960</v>
      </c>
      <c r="J1294" s="78" t="s">
        <v>28610</v>
      </c>
      <c r="K1294" s="42" t="s">
        <v>27929</v>
      </c>
      <c r="L1294" s="79" t="s">
        <v>233</v>
      </c>
      <c r="M1294" s="80" t="s">
        <v>29053</v>
      </c>
      <c r="N1294" s="81" t="s">
        <v>233</v>
      </c>
      <c r="O1294" s="81" t="s">
        <v>233</v>
      </c>
      <c r="P1294" s="80" t="s">
        <v>28600</v>
      </c>
      <c r="Q1294" s="36" t="s">
        <v>25808</v>
      </c>
      <c r="R1294" s="36" t="s">
        <v>233</v>
      </c>
      <c r="S1294" s="36" t="s">
        <v>233</v>
      </c>
      <c r="T1294" s="36" t="s">
        <v>24983</v>
      </c>
      <c r="U1294" s="36" t="s">
        <v>28682</v>
      </c>
      <c r="V1294" s="121" t="str">
        <f t="shared" si="20"/>
        <v>BBVA</v>
      </c>
    </row>
    <row r="1295" spans="1:22" x14ac:dyDescent="0.35">
      <c r="A1295" s="111" t="s">
        <v>31019</v>
      </c>
      <c r="B1295" s="37" t="s">
        <v>26528</v>
      </c>
      <c r="C1295" s="40" t="s">
        <v>29275</v>
      </c>
      <c r="D1295" s="38" t="s">
        <v>931</v>
      </c>
      <c r="E1295" s="42" t="s">
        <v>893</v>
      </c>
      <c r="F1295" s="35" t="s">
        <v>42</v>
      </c>
      <c r="G1295" s="77" t="s">
        <v>895</v>
      </c>
      <c r="H1295" s="78" t="s">
        <v>29043</v>
      </c>
      <c r="I1295" s="78" t="s">
        <v>27960</v>
      </c>
      <c r="J1295" s="78" t="s">
        <v>28610</v>
      </c>
      <c r="K1295" s="42" t="s">
        <v>27929</v>
      </c>
      <c r="L1295" s="79" t="s">
        <v>233</v>
      </c>
      <c r="M1295" s="80" t="s">
        <v>29053</v>
      </c>
      <c r="N1295" s="81" t="s">
        <v>233</v>
      </c>
      <c r="O1295" s="81" t="s">
        <v>233</v>
      </c>
      <c r="P1295" s="80" t="s">
        <v>28600</v>
      </c>
      <c r="Q1295" s="36" t="s">
        <v>25808</v>
      </c>
      <c r="R1295" s="36" t="s">
        <v>233</v>
      </c>
      <c r="S1295" s="36" t="s">
        <v>233</v>
      </c>
      <c r="T1295" s="36" t="s">
        <v>24983</v>
      </c>
      <c r="U1295" s="36" t="s">
        <v>28682</v>
      </c>
      <c r="V1295" s="121" t="str">
        <f t="shared" si="20"/>
        <v>BBVA</v>
      </c>
    </row>
    <row r="1296" spans="1:22" x14ac:dyDescent="0.35">
      <c r="A1296" s="111" t="s">
        <v>30431</v>
      </c>
      <c r="B1296" s="37" t="s">
        <v>26529</v>
      </c>
      <c r="C1296" s="40" t="s">
        <v>29276</v>
      </c>
      <c r="D1296" s="38" t="s">
        <v>931</v>
      </c>
      <c r="E1296" s="42" t="s">
        <v>893</v>
      </c>
      <c r="F1296" s="35" t="s">
        <v>42</v>
      </c>
      <c r="G1296" s="77" t="s">
        <v>895</v>
      </c>
      <c r="H1296" s="78" t="s">
        <v>29043</v>
      </c>
      <c r="I1296" s="78" t="s">
        <v>27960</v>
      </c>
      <c r="J1296" s="78" t="s">
        <v>28610</v>
      </c>
      <c r="K1296" s="42" t="s">
        <v>27929</v>
      </c>
      <c r="L1296" s="79" t="s">
        <v>233</v>
      </c>
      <c r="M1296" s="80" t="s">
        <v>29053</v>
      </c>
      <c r="N1296" s="81" t="s">
        <v>233</v>
      </c>
      <c r="O1296" s="81" t="s">
        <v>233</v>
      </c>
      <c r="P1296" s="80" t="s">
        <v>28600</v>
      </c>
      <c r="Q1296" s="36" t="s">
        <v>25808</v>
      </c>
      <c r="R1296" s="36" t="s">
        <v>233</v>
      </c>
      <c r="S1296" s="36" t="s">
        <v>233</v>
      </c>
      <c r="T1296" s="36" t="s">
        <v>24983</v>
      </c>
      <c r="U1296" s="36" t="s">
        <v>28682</v>
      </c>
      <c r="V1296" s="121" t="str">
        <f t="shared" si="20"/>
        <v>BBVA</v>
      </c>
    </row>
    <row r="1297" spans="1:22" x14ac:dyDescent="0.35">
      <c r="A1297" s="111" t="s">
        <v>31020</v>
      </c>
      <c r="B1297" s="37" t="s">
        <v>26530</v>
      </c>
      <c r="C1297" s="40" t="s">
        <v>29277</v>
      </c>
      <c r="D1297" s="38" t="s">
        <v>931</v>
      </c>
      <c r="E1297" s="42" t="s">
        <v>893</v>
      </c>
      <c r="F1297" s="35" t="s">
        <v>42</v>
      </c>
      <c r="G1297" s="77" t="s">
        <v>895</v>
      </c>
      <c r="H1297" s="78" t="s">
        <v>29043</v>
      </c>
      <c r="I1297" s="78" t="s">
        <v>27960</v>
      </c>
      <c r="J1297" s="78" t="s">
        <v>28610</v>
      </c>
      <c r="K1297" s="42" t="s">
        <v>27929</v>
      </c>
      <c r="L1297" s="79" t="s">
        <v>233</v>
      </c>
      <c r="M1297" s="80" t="s">
        <v>29053</v>
      </c>
      <c r="N1297" s="81" t="s">
        <v>233</v>
      </c>
      <c r="O1297" s="81" t="s">
        <v>233</v>
      </c>
      <c r="P1297" s="80" t="s">
        <v>28600</v>
      </c>
      <c r="Q1297" s="36" t="s">
        <v>25808</v>
      </c>
      <c r="R1297" s="36" t="s">
        <v>233</v>
      </c>
      <c r="S1297" s="36" t="s">
        <v>233</v>
      </c>
      <c r="T1297" s="36" t="s">
        <v>24983</v>
      </c>
      <c r="U1297" s="36" t="s">
        <v>28682</v>
      </c>
      <c r="V1297" s="121" t="str">
        <f t="shared" si="20"/>
        <v>BBVA</v>
      </c>
    </row>
    <row r="1298" spans="1:22" x14ac:dyDescent="0.35">
      <c r="A1298" s="111" t="s">
        <v>30431</v>
      </c>
      <c r="B1298" s="37" t="s">
        <v>26531</v>
      </c>
      <c r="C1298" s="40" t="s">
        <v>29278</v>
      </c>
      <c r="D1298" s="38" t="s">
        <v>931</v>
      </c>
      <c r="E1298" s="42" t="s">
        <v>893</v>
      </c>
      <c r="F1298" s="35" t="s">
        <v>42</v>
      </c>
      <c r="G1298" s="77" t="s">
        <v>895</v>
      </c>
      <c r="H1298" s="78" t="s">
        <v>29043</v>
      </c>
      <c r="I1298" s="78" t="s">
        <v>27960</v>
      </c>
      <c r="J1298" s="78" t="s">
        <v>28610</v>
      </c>
      <c r="K1298" s="42" t="s">
        <v>27929</v>
      </c>
      <c r="L1298" s="79" t="s">
        <v>233</v>
      </c>
      <c r="M1298" s="80" t="s">
        <v>29053</v>
      </c>
      <c r="N1298" s="81" t="s">
        <v>233</v>
      </c>
      <c r="O1298" s="81" t="s">
        <v>233</v>
      </c>
      <c r="P1298" s="80" t="s">
        <v>28600</v>
      </c>
      <c r="Q1298" s="36" t="s">
        <v>25808</v>
      </c>
      <c r="R1298" s="36" t="s">
        <v>233</v>
      </c>
      <c r="S1298" s="36" t="s">
        <v>233</v>
      </c>
      <c r="T1298" s="36" t="s">
        <v>24983</v>
      </c>
      <c r="U1298" s="36" t="s">
        <v>28682</v>
      </c>
      <c r="V1298" s="121" t="str">
        <f t="shared" si="20"/>
        <v>BBVA</v>
      </c>
    </row>
    <row r="1299" spans="1:22" x14ac:dyDescent="0.35">
      <c r="A1299" s="111" t="s">
        <v>31021</v>
      </c>
      <c r="B1299" s="37" t="s">
        <v>26533</v>
      </c>
      <c r="C1299" s="40" t="s">
        <v>29279</v>
      </c>
      <c r="D1299" s="38" t="s">
        <v>931</v>
      </c>
      <c r="E1299" s="42" t="s">
        <v>893</v>
      </c>
      <c r="F1299" s="35" t="s">
        <v>42</v>
      </c>
      <c r="G1299" s="77" t="s">
        <v>895</v>
      </c>
      <c r="H1299" s="78" t="s">
        <v>29043</v>
      </c>
      <c r="I1299" s="78" t="s">
        <v>27960</v>
      </c>
      <c r="J1299" s="78" t="s">
        <v>28610</v>
      </c>
      <c r="K1299" s="42" t="s">
        <v>27929</v>
      </c>
      <c r="L1299" s="79" t="s">
        <v>233</v>
      </c>
      <c r="M1299" s="80" t="s">
        <v>29053</v>
      </c>
      <c r="N1299" s="81" t="s">
        <v>233</v>
      </c>
      <c r="O1299" s="81" t="s">
        <v>233</v>
      </c>
      <c r="P1299" s="80" t="s">
        <v>28600</v>
      </c>
      <c r="Q1299" s="36" t="s">
        <v>25808</v>
      </c>
      <c r="R1299" s="36" t="s">
        <v>233</v>
      </c>
      <c r="S1299" s="36" t="s">
        <v>233</v>
      </c>
      <c r="T1299" s="36" t="s">
        <v>24983</v>
      </c>
      <c r="U1299" s="36" t="s">
        <v>28682</v>
      </c>
      <c r="V1299" s="121" t="str">
        <f t="shared" si="20"/>
        <v>BBVA</v>
      </c>
    </row>
    <row r="1300" spans="1:22" x14ac:dyDescent="0.35">
      <c r="A1300" s="111" t="s">
        <v>31022</v>
      </c>
      <c r="B1300" s="37" t="s">
        <v>26534</v>
      </c>
      <c r="C1300" s="40" t="s">
        <v>29280</v>
      </c>
      <c r="D1300" s="38" t="s">
        <v>931</v>
      </c>
      <c r="E1300" s="42" t="s">
        <v>893</v>
      </c>
      <c r="F1300" s="35" t="s">
        <v>42</v>
      </c>
      <c r="G1300" s="77" t="s">
        <v>895</v>
      </c>
      <c r="H1300" s="78" t="s">
        <v>29043</v>
      </c>
      <c r="I1300" s="78" t="s">
        <v>27960</v>
      </c>
      <c r="J1300" s="78" t="s">
        <v>28610</v>
      </c>
      <c r="K1300" s="42" t="s">
        <v>27929</v>
      </c>
      <c r="L1300" s="79" t="s">
        <v>233</v>
      </c>
      <c r="M1300" s="80" t="s">
        <v>29053</v>
      </c>
      <c r="N1300" s="81" t="s">
        <v>233</v>
      </c>
      <c r="O1300" s="81" t="s">
        <v>233</v>
      </c>
      <c r="P1300" s="80" t="s">
        <v>28600</v>
      </c>
      <c r="Q1300" s="36" t="s">
        <v>25808</v>
      </c>
      <c r="R1300" s="36" t="s">
        <v>233</v>
      </c>
      <c r="S1300" s="36" t="s">
        <v>233</v>
      </c>
      <c r="T1300" s="36" t="s">
        <v>24983</v>
      </c>
      <c r="U1300" s="36" t="s">
        <v>28682</v>
      </c>
      <c r="V1300" s="121" t="str">
        <f t="shared" si="20"/>
        <v>BBVA</v>
      </c>
    </row>
    <row r="1301" spans="1:22" x14ac:dyDescent="0.35">
      <c r="A1301" s="111" t="s">
        <v>31023</v>
      </c>
      <c r="B1301" s="37" t="s">
        <v>26535</v>
      </c>
      <c r="C1301" s="40" t="s">
        <v>29281</v>
      </c>
      <c r="D1301" s="38" t="s">
        <v>931</v>
      </c>
      <c r="E1301" s="42" t="s">
        <v>893</v>
      </c>
      <c r="F1301" s="35" t="s">
        <v>42</v>
      </c>
      <c r="G1301" s="77" t="s">
        <v>895</v>
      </c>
      <c r="H1301" s="78" t="s">
        <v>29043</v>
      </c>
      <c r="I1301" s="78" t="s">
        <v>27960</v>
      </c>
      <c r="J1301" s="78" t="s">
        <v>28610</v>
      </c>
      <c r="K1301" s="42" t="s">
        <v>27929</v>
      </c>
      <c r="L1301" s="79" t="s">
        <v>233</v>
      </c>
      <c r="M1301" s="80" t="s">
        <v>29053</v>
      </c>
      <c r="N1301" s="81" t="s">
        <v>233</v>
      </c>
      <c r="O1301" s="81" t="s">
        <v>233</v>
      </c>
      <c r="P1301" s="80" t="s">
        <v>28600</v>
      </c>
      <c r="Q1301" s="36" t="s">
        <v>25808</v>
      </c>
      <c r="R1301" s="36" t="s">
        <v>233</v>
      </c>
      <c r="S1301" s="36" t="s">
        <v>233</v>
      </c>
      <c r="T1301" s="36" t="s">
        <v>24983</v>
      </c>
      <c r="U1301" s="36" t="s">
        <v>28682</v>
      </c>
      <c r="V1301" s="121" t="str">
        <f t="shared" si="20"/>
        <v>BBVA</v>
      </c>
    </row>
    <row r="1302" spans="1:22" x14ac:dyDescent="0.35">
      <c r="A1302" s="111" t="s">
        <v>31024</v>
      </c>
      <c r="B1302" s="37" t="s">
        <v>26536</v>
      </c>
      <c r="C1302" s="40" t="s">
        <v>29282</v>
      </c>
      <c r="D1302" s="38" t="s">
        <v>931</v>
      </c>
      <c r="E1302" s="42" t="s">
        <v>893</v>
      </c>
      <c r="F1302" s="35" t="s">
        <v>42</v>
      </c>
      <c r="G1302" s="77" t="s">
        <v>895</v>
      </c>
      <c r="H1302" s="78" t="s">
        <v>29043</v>
      </c>
      <c r="I1302" s="78" t="s">
        <v>27960</v>
      </c>
      <c r="J1302" s="78" t="s">
        <v>28610</v>
      </c>
      <c r="K1302" s="42" t="s">
        <v>27929</v>
      </c>
      <c r="L1302" s="79" t="s">
        <v>233</v>
      </c>
      <c r="M1302" s="80" t="s">
        <v>29053</v>
      </c>
      <c r="N1302" s="81" t="s">
        <v>233</v>
      </c>
      <c r="O1302" s="81" t="s">
        <v>233</v>
      </c>
      <c r="P1302" s="80" t="s">
        <v>28600</v>
      </c>
      <c r="Q1302" s="36" t="s">
        <v>25808</v>
      </c>
      <c r="R1302" s="36"/>
      <c r="S1302" s="36"/>
      <c r="T1302" s="36" t="s">
        <v>24983</v>
      </c>
      <c r="U1302" s="36" t="s">
        <v>28682</v>
      </c>
      <c r="V1302" s="121" t="str">
        <f t="shared" si="20"/>
        <v>BBVA</v>
      </c>
    </row>
    <row r="1303" spans="1:22" x14ac:dyDescent="0.35">
      <c r="A1303" s="111" t="s">
        <v>31025</v>
      </c>
      <c r="B1303" s="37" t="s">
        <v>26537</v>
      </c>
      <c r="C1303" s="40" t="s">
        <v>29283</v>
      </c>
      <c r="D1303" s="38" t="s">
        <v>931</v>
      </c>
      <c r="E1303" s="42" t="s">
        <v>893</v>
      </c>
      <c r="F1303" s="35" t="s">
        <v>42</v>
      </c>
      <c r="G1303" s="77" t="s">
        <v>895</v>
      </c>
      <c r="H1303" s="78" t="s">
        <v>29043</v>
      </c>
      <c r="I1303" s="78" t="s">
        <v>27960</v>
      </c>
      <c r="J1303" s="78" t="s">
        <v>28610</v>
      </c>
      <c r="K1303" s="42" t="s">
        <v>27929</v>
      </c>
      <c r="L1303" s="79" t="s">
        <v>233</v>
      </c>
      <c r="M1303" s="80" t="s">
        <v>29053</v>
      </c>
      <c r="N1303" s="81" t="s">
        <v>233</v>
      </c>
      <c r="O1303" s="81" t="s">
        <v>233</v>
      </c>
      <c r="P1303" s="80" t="s">
        <v>28600</v>
      </c>
      <c r="Q1303" s="36" t="s">
        <v>25808</v>
      </c>
      <c r="R1303" s="36" t="s">
        <v>233</v>
      </c>
      <c r="S1303" s="36" t="s">
        <v>233</v>
      </c>
      <c r="T1303" s="36" t="s">
        <v>24983</v>
      </c>
      <c r="U1303" s="36" t="s">
        <v>28682</v>
      </c>
      <c r="V1303" s="121" t="str">
        <f t="shared" si="20"/>
        <v>BBVA</v>
      </c>
    </row>
    <row r="1304" spans="1:22" x14ac:dyDescent="0.35">
      <c r="A1304" s="111" t="s">
        <v>31026</v>
      </c>
      <c r="B1304" s="37" t="s">
        <v>26538</v>
      </c>
      <c r="C1304" s="40" t="s">
        <v>29284</v>
      </c>
      <c r="D1304" s="38" t="s">
        <v>25889</v>
      </c>
      <c r="E1304" s="42" t="s">
        <v>893</v>
      </c>
      <c r="F1304" s="35" t="s">
        <v>42</v>
      </c>
      <c r="G1304" s="77" t="s">
        <v>895</v>
      </c>
      <c r="H1304" s="78" t="s">
        <v>29043</v>
      </c>
      <c r="I1304" s="78" t="s">
        <v>27960</v>
      </c>
      <c r="J1304" s="78" t="s">
        <v>28610</v>
      </c>
      <c r="K1304" s="42" t="s">
        <v>27929</v>
      </c>
      <c r="L1304" s="79" t="s">
        <v>233</v>
      </c>
      <c r="M1304" s="80" t="s">
        <v>29053</v>
      </c>
      <c r="N1304" s="81" t="s">
        <v>233</v>
      </c>
      <c r="O1304" s="81" t="s">
        <v>233</v>
      </c>
      <c r="P1304" s="80" t="s">
        <v>28600</v>
      </c>
      <c r="Q1304" s="36" t="s">
        <v>25808</v>
      </c>
      <c r="R1304" s="36" t="s">
        <v>233</v>
      </c>
      <c r="S1304" s="36" t="s">
        <v>233</v>
      </c>
      <c r="T1304" s="36" t="s">
        <v>24983</v>
      </c>
      <c r="U1304" s="36" t="s">
        <v>28682</v>
      </c>
      <c r="V1304" s="121" t="str">
        <f t="shared" si="20"/>
        <v>Banco Financiero</v>
      </c>
    </row>
    <row r="1305" spans="1:22" x14ac:dyDescent="0.35">
      <c r="A1305" s="111" t="s">
        <v>30431</v>
      </c>
      <c r="B1305" s="37" t="s">
        <v>26539</v>
      </c>
      <c r="C1305" s="40" t="s">
        <v>29285</v>
      </c>
      <c r="D1305" s="38" t="s">
        <v>25889</v>
      </c>
      <c r="E1305" s="42" t="s">
        <v>893</v>
      </c>
      <c r="F1305" s="35" t="s">
        <v>42</v>
      </c>
      <c r="G1305" s="77" t="s">
        <v>895</v>
      </c>
      <c r="H1305" s="78" t="s">
        <v>29043</v>
      </c>
      <c r="I1305" s="78" t="s">
        <v>27960</v>
      </c>
      <c r="J1305" s="78" t="s">
        <v>28610</v>
      </c>
      <c r="K1305" s="42" t="s">
        <v>27929</v>
      </c>
      <c r="L1305" s="79" t="s">
        <v>233</v>
      </c>
      <c r="M1305" s="80" t="s">
        <v>29053</v>
      </c>
      <c r="N1305" s="81" t="s">
        <v>233</v>
      </c>
      <c r="O1305" s="81" t="s">
        <v>233</v>
      </c>
      <c r="P1305" s="80" t="s">
        <v>28600</v>
      </c>
      <c r="Q1305" s="36" t="s">
        <v>25808</v>
      </c>
      <c r="R1305" s="36" t="s">
        <v>233</v>
      </c>
      <c r="S1305" s="36" t="s">
        <v>233</v>
      </c>
      <c r="T1305" s="36" t="s">
        <v>24983</v>
      </c>
      <c r="U1305" s="36" t="s">
        <v>28682</v>
      </c>
      <c r="V1305" s="121" t="str">
        <f t="shared" si="20"/>
        <v>Banco Financiero</v>
      </c>
    </row>
    <row r="1306" spans="1:22" x14ac:dyDescent="0.35">
      <c r="A1306" s="111" t="s">
        <v>30431</v>
      </c>
      <c r="B1306" s="37" t="s">
        <v>26540</v>
      </c>
      <c r="C1306" s="40" t="s">
        <v>29286</v>
      </c>
      <c r="D1306" s="38" t="s">
        <v>24965</v>
      </c>
      <c r="E1306" s="42" t="s">
        <v>893</v>
      </c>
      <c r="F1306" s="35" t="s">
        <v>42</v>
      </c>
      <c r="G1306" s="77" t="s">
        <v>895</v>
      </c>
      <c r="H1306" s="78" t="s">
        <v>29043</v>
      </c>
      <c r="I1306" s="78" t="s">
        <v>27960</v>
      </c>
      <c r="J1306" s="78" t="s">
        <v>28610</v>
      </c>
      <c r="K1306" s="42" t="s">
        <v>27929</v>
      </c>
      <c r="L1306" s="79" t="s">
        <v>233</v>
      </c>
      <c r="M1306" s="80" t="s">
        <v>29053</v>
      </c>
      <c r="N1306" s="81" t="s">
        <v>233</v>
      </c>
      <c r="O1306" s="81" t="s">
        <v>233</v>
      </c>
      <c r="P1306" s="80" t="s">
        <v>28600</v>
      </c>
      <c r="Q1306" s="36" t="s">
        <v>25808</v>
      </c>
      <c r="R1306" s="36" t="s">
        <v>233</v>
      </c>
      <c r="S1306" s="36" t="s">
        <v>233</v>
      </c>
      <c r="T1306" s="36" t="s">
        <v>24983</v>
      </c>
      <c r="U1306" s="36" t="s">
        <v>28682</v>
      </c>
      <c r="V1306" s="121" t="str">
        <f t="shared" si="20"/>
        <v>Crediscotia</v>
      </c>
    </row>
    <row r="1307" spans="1:22" x14ac:dyDescent="0.35">
      <c r="A1307" s="111" t="s">
        <v>30431</v>
      </c>
      <c r="B1307" s="37" t="s">
        <v>26541</v>
      </c>
      <c r="C1307" s="40" t="s">
        <v>29287</v>
      </c>
      <c r="D1307" s="38" t="s">
        <v>24965</v>
      </c>
      <c r="E1307" s="42" t="s">
        <v>893</v>
      </c>
      <c r="F1307" s="35" t="s">
        <v>42</v>
      </c>
      <c r="G1307" s="77" t="s">
        <v>895</v>
      </c>
      <c r="H1307" s="78" t="s">
        <v>29043</v>
      </c>
      <c r="I1307" s="78" t="s">
        <v>27960</v>
      </c>
      <c r="J1307" s="78" t="s">
        <v>28610</v>
      </c>
      <c r="K1307" s="42" t="s">
        <v>27929</v>
      </c>
      <c r="L1307" s="79" t="s">
        <v>233</v>
      </c>
      <c r="M1307" s="80" t="s">
        <v>29053</v>
      </c>
      <c r="N1307" s="81" t="s">
        <v>233</v>
      </c>
      <c r="O1307" s="81" t="s">
        <v>233</v>
      </c>
      <c r="P1307" s="80" t="s">
        <v>28600</v>
      </c>
      <c r="Q1307" s="36" t="s">
        <v>25808</v>
      </c>
      <c r="R1307" s="36" t="s">
        <v>233</v>
      </c>
      <c r="S1307" s="36" t="s">
        <v>233</v>
      </c>
      <c r="T1307" s="36" t="s">
        <v>24983</v>
      </c>
      <c r="U1307" s="36" t="s">
        <v>28682</v>
      </c>
      <c r="V1307" s="121" t="str">
        <f t="shared" si="20"/>
        <v>Crediscotia</v>
      </c>
    </row>
    <row r="1308" spans="1:22" x14ac:dyDescent="0.35">
      <c r="A1308" s="111" t="s">
        <v>30431</v>
      </c>
      <c r="B1308" s="37" t="s">
        <v>26542</v>
      </c>
      <c r="C1308" s="40" t="s">
        <v>29288</v>
      </c>
      <c r="D1308" s="38" t="s">
        <v>24965</v>
      </c>
      <c r="E1308" s="42" t="s">
        <v>893</v>
      </c>
      <c r="F1308" s="35" t="s">
        <v>42</v>
      </c>
      <c r="G1308" s="77" t="s">
        <v>895</v>
      </c>
      <c r="H1308" s="78" t="s">
        <v>29043</v>
      </c>
      <c r="I1308" s="78" t="s">
        <v>27960</v>
      </c>
      <c r="J1308" s="78" t="s">
        <v>28610</v>
      </c>
      <c r="K1308" s="42" t="s">
        <v>27929</v>
      </c>
      <c r="L1308" s="79" t="s">
        <v>233</v>
      </c>
      <c r="M1308" s="80" t="s">
        <v>29053</v>
      </c>
      <c r="N1308" s="81" t="s">
        <v>233</v>
      </c>
      <c r="O1308" s="81" t="s">
        <v>233</v>
      </c>
      <c r="P1308" s="80" t="s">
        <v>28600</v>
      </c>
      <c r="Q1308" s="36" t="s">
        <v>25808</v>
      </c>
      <c r="R1308" s="36" t="s">
        <v>233</v>
      </c>
      <c r="S1308" s="36" t="s">
        <v>233</v>
      </c>
      <c r="T1308" s="36" t="s">
        <v>24983</v>
      </c>
      <c r="U1308" s="36" t="s">
        <v>28682</v>
      </c>
      <c r="V1308" s="121" t="str">
        <f t="shared" si="20"/>
        <v>Crediscotia</v>
      </c>
    </row>
    <row r="1309" spans="1:22" x14ac:dyDescent="0.35">
      <c r="A1309" s="111" t="s">
        <v>30431</v>
      </c>
      <c r="B1309" s="37" t="s">
        <v>26543</v>
      </c>
      <c r="C1309" s="40" t="s">
        <v>29289</v>
      </c>
      <c r="D1309" s="38" t="s">
        <v>26581</v>
      </c>
      <c r="E1309" s="42" t="s">
        <v>893</v>
      </c>
      <c r="F1309" s="35" t="s">
        <v>42</v>
      </c>
      <c r="G1309" s="77" t="s">
        <v>895</v>
      </c>
      <c r="H1309" s="78" t="s">
        <v>29043</v>
      </c>
      <c r="I1309" s="78" t="s">
        <v>27960</v>
      </c>
      <c r="J1309" s="78" t="s">
        <v>28610</v>
      </c>
      <c r="K1309" s="42" t="s">
        <v>27929</v>
      </c>
      <c r="L1309" s="79" t="s">
        <v>233</v>
      </c>
      <c r="M1309" s="80" t="s">
        <v>29053</v>
      </c>
      <c r="N1309" s="81" t="s">
        <v>233</v>
      </c>
      <c r="O1309" s="81" t="s">
        <v>233</v>
      </c>
      <c r="P1309" s="80" t="s">
        <v>28600</v>
      </c>
      <c r="Q1309" s="36" t="s">
        <v>25808</v>
      </c>
      <c r="R1309" s="36" t="s">
        <v>233</v>
      </c>
      <c r="S1309" s="36" t="s">
        <v>233</v>
      </c>
      <c r="T1309" s="36" t="s">
        <v>24983</v>
      </c>
      <c r="U1309" s="36" t="s">
        <v>28682</v>
      </c>
      <c r="V1309" s="121" t="str">
        <f t="shared" si="20"/>
        <v>Crediscotia Financiera</v>
      </c>
    </row>
    <row r="1310" spans="1:22" x14ac:dyDescent="0.35">
      <c r="A1310" s="111" t="s">
        <v>30431</v>
      </c>
      <c r="B1310" s="37" t="s">
        <v>26544</v>
      </c>
      <c r="C1310" s="40" t="s">
        <v>29290</v>
      </c>
      <c r="D1310" s="38" t="s">
        <v>25297</v>
      </c>
      <c r="E1310" s="42" t="s">
        <v>893</v>
      </c>
      <c r="F1310" s="35" t="s">
        <v>42</v>
      </c>
      <c r="G1310" s="77" t="s">
        <v>895</v>
      </c>
      <c r="H1310" s="78" t="s">
        <v>29043</v>
      </c>
      <c r="I1310" s="78" t="s">
        <v>27960</v>
      </c>
      <c r="J1310" s="78" t="s">
        <v>28610</v>
      </c>
      <c r="K1310" s="42" t="s">
        <v>27929</v>
      </c>
      <c r="L1310" s="79" t="s">
        <v>233</v>
      </c>
      <c r="M1310" s="80" t="s">
        <v>29053</v>
      </c>
      <c r="N1310" s="81" t="s">
        <v>233</v>
      </c>
      <c r="O1310" s="81" t="s">
        <v>233</v>
      </c>
      <c r="P1310" s="80" t="s">
        <v>28600</v>
      </c>
      <c r="Q1310" s="36" t="s">
        <v>25808</v>
      </c>
      <c r="R1310" s="36" t="s">
        <v>233</v>
      </c>
      <c r="S1310" s="36" t="s">
        <v>233</v>
      </c>
      <c r="T1310" s="36" t="s">
        <v>24983</v>
      </c>
      <c r="U1310" s="36" t="s">
        <v>28682</v>
      </c>
      <c r="V1310" s="121" t="str">
        <f t="shared" si="20"/>
        <v>Mibanco</v>
      </c>
    </row>
    <row r="1311" spans="1:22" x14ac:dyDescent="0.35">
      <c r="A1311" s="111" t="s">
        <v>30431</v>
      </c>
      <c r="B1311" s="37" t="s">
        <v>26545</v>
      </c>
      <c r="C1311" s="40" t="s">
        <v>29291</v>
      </c>
      <c r="D1311" s="38" t="s">
        <v>25297</v>
      </c>
      <c r="E1311" s="42" t="s">
        <v>893</v>
      </c>
      <c r="F1311" s="35" t="s">
        <v>42</v>
      </c>
      <c r="G1311" s="77" t="s">
        <v>895</v>
      </c>
      <c r="H1311" s="78" t="s">
        <v>29043</v>
      </c>
      <c r="I1311" s="78" t="s">
        <v>27960</v>
      </c>
      <c r="J1311" s="78" t="s">
        <v>28610</v>
      </c>
      <c r="K1311" s="42" t="s">
        <v>27929</v>
      </c>
      <c r="L1311" s="79" t="s">
        <v>233</v>
      </c>
      <c r="M1311" s="80" t="s">
        <v>29053</v>
      </c>
      <c r="N1311" s="81" t="s">
        <v>233</v>
      </c>
      <c r="O1311" s="81" t="s">
        <v>233</v>
      </c>
      <c r="P1311" s="80" t="s">
        <v>28600</v>
      </c>
      <c r="Q1311" s="36" t="s">
        <v>25808</v>
      </c>
      <c r="R1311" s="36" t="s">
        <v>233</v>
      </c>
      <c r="S1311" s="36" t="s">
        <v>233</v>
      </c>
      <c r="T1311" s="36" t="s">
        <v>24983</v>
      </c>
      <c r="U1311" s="36" t="s">
        <v>28682</v>
      </c>
      <c r="V1311" s="121" t="str">
        <f t="shared" si="20"/>
        <v>Mibanco</v>
      </c>
    </row>
    <row r="1312" spans="1:22" x14ac:dyDescent="0.35">
      <c r="A1312" s="111" t="s">
        <v>30431</v>
      </c>
      <c r="B1312" s="37" t="s">
        <v>26546</v>
      </c>
      <c r="C1312" s="40" t="s">
        <v>29292</v>
      </c>
      <c r="D1312" s="38" t="s">
        <v>25297</v>
      </c>
      <c r="E1312" s="42" t="s">
        <v>893</v>
      </c>
      <c r="F1312" s="35" t="s">
        <v>42</v>
      </c>
      <c r="G1312" s="77" t="s">
        <v>895</v>
      </c>
      <c r="H1312" s="78" t="s">
        <v>29043</v>
      </c>
      <c r="I1312" s="78" t="s">
        <v>27960</v>
      </c>
      <c r="J1312" s="78" t="s">
        <v>28610</v>
      </c>
      <c r="K1312" s="42" t="s">
        <v>27929</v>
      </c>
      <c r="L1312" s="79" t="s">
        <v>233</v>
      </c>
      <c r="M1312" s="80" t="s">
        <v>29053</v>
      </c>
      <c r="N1312" s="81" t="s">
        <v>233</v>
      </c>
      <c r="O1312" s="81" t="s">
        <v>233</v>
      </c>
      <c r="P1312" s="80" t="s">
        <v>28600</v>
      </c>
      <c r="Q1312" s="36" t="s">
        <v>25808</v>
      </c>
      <c r="R1312" s="36" t="s">
        <v>233</v>
      </c>
      <c r="S1312" s="36" t="s">
        <v>233</v>
      </c>
      <c r="T1312" s="36" t="s">
        <v>24983</v>
      </c>
      <c r="U1312" s="36" t="s">
        <v>28682</v>
      </c>
      <c r="V1312" s="121" t="str">
        <f t="shared" si="20"/>
        <v>Mibanco</v>
      </c>
    </row>
    <row r="1313" spans="1:22" x14ac:dyDescent="0.35">
      <c r="A1313" s="111" t="s">
        <v>30431</v>
      </c>
      <c r="B1313" s="37" t="s">
        <v>26547</v>
      </c>
      <c r="C1313" s="40" t="s">
        <v>29293</v>
      </c>
      <c r="D1313" s="38" t="s">
        <v>25297</v>
      </c>
      <c r="E1313" s="42" t="s">
        <v>893</v>
      </c>
      <c r="F1313" s="35" t="s">
        <v>42</v>
      </c>
      <c r="G1313" s="77" t="s">
        <v>895</v>
      </c>
      <c r="H1313" s="78" t="s">
        <v>29043</v>
      </c>
      <c r="I1313" s="78" t="s">
        <v>27960</v>
      </c>
      <c r="J1313" s="78" t="s">
        <v>28610</v>
      </c>
      <c r="K1313" s="42" t="s">
        <v>27929</v>
      </c>
      <c r="L1313" s="79" t="s">
        <v>233</v>
      </c>
      <c r="M1313" s="80" t="s">
        <v>29053</v>
      </c>
      <c r="N1313" s="81" t="s">
        <v>233</v>
      </c>
      <c r="O1313" s="81" t="s">
        <v>233</v>
      </c>
      <c r="P1313" s="80" t="s">
        <v>28600</v>
      </c>
      <c r="Q1313" s="36" t="s">
        <v>25808</v>
      </c>
      <c r="R1313" s="36" t="s">
        <v>233</v>
      </c>
      <c r="S1313" s="36" t="s">
        <v>233</v>
      </c>
      <c r="T1313" s="36" t="s">
        <v>24983</v>
      </c>
      <c r="U1313" s="36" t="s">
        <v>28682</v>
      </c>
      <c r="V1313" s="121" t="str">
        <f t="shared" si="20"/>
        <v>Mibanco</v>
      </c>
    </row>
    <row r="1314" spans="1:22" x14ac:dyDescent="0.35">
      <c r="A1314" s="111" t="s">
        <v>30431</v>
      </c>
      <c r="B1314" s="37" t="s">
        <v>26548</v>
      </c>
      <c r="C1314" s="40" t="s">
        <v>29294</v>
      </c>
      <c r="D1314" s="38" t="s">
        <v>25297</v>
      </c>
      <c r="E1314" s="42" t="s">
        <v>893</v>
      </c>
      <c r="F1314" s="35" t="s">
        <v>42</v>
      </c>
      <c r="G1314" s="77" t="s">
        <v>895</v>
      </c>
      <c r="H1314" s="78" t="s">
        <v>29043</v>
      </c>
      <c r="I1314" s="78" t="s">
        <v>27960</v>
      </c>
      <c r="J1314" s="78" t="s">
        <v>28610</v>
      </c>
      <c r="K1314" s="42" t="s">
        <v>27929</v>
      </c>
      <c r="L1314" s="79" t="s">
        <v>233</v>
      </c>
      <c r="M1314" s="80" t="s">
        <v>29053</v>
      </c>
      <c r="N1314" s="81" t="s">
        <v>233</v>
      </c>
      <c r="O1314" s="81" t="s">
        <v>233</v>
      </c>
      <c r="P1314" s="80" t="s">
        <v>28600</v>
      </c>
      <c r="Q1314" s="36" t="s">
        <v>25808</v>
      </c>
      <c r="R1314" s="36" t="s">
        <v>233</v>
      </c>
      <c r="S1314" s="36" t="s">
        <v>233</v>
      </c>
      <c r="T1314" s="36" t="s">
        <v>24983</v>
      </c>
      <c r="U1314" s="36" t="s">
        <v>28682</v>
      </c>
      <c r="V1314" s="121" t="str">
        <f t="shared" si="20"/>
        <v>Mibanco</v>
      </c>
    </row>
    <row r="1315" spans="1:22" x14ac:dyDescent="0.35">
      <c r="A1315" s="111" t="s">
        <v>30431</v>
      </c>
      <c r="B1315" s="37" t="s">
        <v>26549</v>
      </c>
      <c r="C1315" s="40" t="s">
        <v>29295</v>
      </c>
      <c r="D1315" s="38" t="s">
        <v>25297</v>
      </c>
      <c r="E1315" s="42" t="s">
        <v>893</v>
      </c>
      <c r="F1315" s="35" t="s">
        <v>42</v>
      </c>
      <c r="G1315" s="77" t="s">
        <v>895</v>
      </c>
      <c r="H1315" s="78" t="s">
        <v>29043</v>
      </c>
      <c r="I1315" s="78" t="s">
        <v>27960</v>
      </c>
      <c r="J1315" s="78" t="s">
        <v>28610</v>
      </c>
      <c r="K1315" s="42" t="s">
        <v>27929</v>
      </c>
      <c r="L1315" s="79" t="s">
        <v>233</v>
      </c>
      <c r="M1315" s="80" t="s">
        <v>29053</v>
      </c>
      <c r="N1315" s="81" t="s">
        <v>233</v>
      </c>
      <c r="O1315" s="81" t="s">
        <v>233</v>
      </c>
      <c r="P1315" s="80" t="s">
        <v>28600</v>
      </c>
      <c r="Q1315" s="36" t="s">
        <v>25808</v>
      </c>
      <c r="R1315" s="36" t="s">
        <v>233</v>
      </c>
      <c r="S1315" s="36" t="s">
        <v>233</v>
      </c>
      <c r="T1315" s="36" t="s">
        <v>24983</v>
      </c>
      <c r="U1315" s="36" t="s">
        <v>28682</v>
      </c>
      <c r="V1315" s="121" t="str">
        <f t="shared" si="20"/>
        <v>Mibanco</v>
      </c>
    </row>
    <row r="1316" spans="1:22" x14ac:dyDescent="0.35">
      <c r="A1316" s="111" t="s">
        <v>30431</v>
      </c>
      <c r="B1316" s="37" t="s">
        <v>26550</v>
      </c>
      <c r="C1316" s="40" t="s">
        <v>29296</v>
      </c>
      <c r="D1316" s="38" t="s">
        <v>25297</v>
      </c>
      <c r="E1316" s="42" t="s">
        <v>893</v>
      </c>
      <c r="F1316" s="35" t="s">
        <v>42</v>
      </c>
      <c r="G1316" s="77" t="s">
        <v>895</v>
      </c>
      <c r="H1316" s="78" t="s">
        <v>29043</v>
      </c>
      <c r="I1316" s="78" t="s">
        <v>27960</v>
      </c>
      <c r="J1316" s="78" t="s">
        <v>28610</v>
      </c>
      <c r="K1316" s="42" t="s">
        <v>27929</v>
      </c>
      <c r="L1316" s="79" t="s">
        <v>233</v>
      </c>
      <c r="M1316" s="80" t="s">
        <v>29053</v>
      </c>
      <c r="N1316" s="81" t="s">
        <v>233</v>
      </c>
      <c r="O1316" s="81" t="s">
        <v>233</v>
      </c>
      <c r="P1316" s="80" t="s">
        <v>28600</v>
      </c>
      <c r="Q1316" s="36" t="s">
        <v>25808</v>
      </c>
      <c r="R1316" s="36" t="s">
        <v>233</v>
      </c>
      <c r="S1316" s="36" t="s">
        <v>233</v>
      </c>
      <c r="T1316" s="36" t="s">
        <v>24983</v>
      </c>
      <c r="U1316" s="36" t="s">
        <v>28682</v>
      </c>
      <c r="V1316" s="121" t="str">
        <f t="shared" si="20"/>
        <v>Mibanco</v>
      </c>
    </row>
    <row r="1317" spans="1:22" x14ac:dyDescent="0.35">
      <c r="A1317" s="111" t="s">
        <v>31027</v>
      </c>
      <c r="B1317" s="37" t="s">
        <v>26551</v>
      </c>
      <c r="C1317" s="40" t="s">
        <v>29297</v>
      </c>
      <c r="D1317" s="38" t="s">
        <v>25297</v>
      </c>
      <c r="E1317" s="42" t="s">
        <v>893</v>
      </c>
      <c r="F1317" s="35" t="s">
        <v>42</v>
      </c>
      <c r="G1317" s="77" t="s">
        <v>895</v>
      </c>
      <c r="H1317" s="78" t="s">
        <v>29043</v>
      </c>
      <c r="I1317" s="78" t="s">
        <v>27960</v>
      </c>
      <c r="J1317" s="78" t="s">
        <v>28610</v>
      </c>
      <c r="K1317" s="42" t="s">
        <v>27929</v>
      </c>
      <c r="L1317" s="79" t="s">
        <v>233</v>
      </c>
      <c r="M1317" s="80" t="s">
        <v>29053</v>
      </c>
      <c r="N1317" s="81" t="s">
        <v>233</v>
      </c>
      <c r="O1317" s="81" t="s">
        <v>233</v>
      </c>
      <c r="P1317" s="80" t="s">
        <v>28600</v>
      </c>
      <c r="Q1317" s="36" t="s">
        <v>25808</v>
      </c>
      <c r="R1317" s="36" t="s">
        <v>233</v>
      </c>
      <c r="S1317" s="36" t="s">
        <v>233</v>
      </c>
      <c r="T1317" s="36" t="s">
        <v>24983</v>
      </c>
      <c r="U1317" s="36" t="s">
        <v>28682</v>
      </c>
      <c r="V1317" s="121" t="str">
        <f t="shared" si="20"/>
        <v>Mibanco</v>
      </c>
    </row>
    <row r="1318" spans="1:22" x14ac:dyDescent="0.35">
      <c r="A1318" s="111" t="s">
        <v>386</v>
      </c>
      <c r="B1318" s="37" t="s">
        <v>385</v>
      </c>
      <c r="C1318" s="40" t="s">
        <v>1067</v>
      </c>
      <c r="D1318" s="38" t="s">
        <v>969</v>
      </c>
      <c r="E1318" s="42" t="s">
        <v>893</v>
      </c>
      <c r="F1318" s="35" t="s">
        <v>42</v>
      </c>
      <c r="G1318" s="77" t="s">
        <v>895</v>
      </c>
      <c r="H1318" s="78" t="s">
        <v>29043</v>
      </c>
      <c r="I1318" s="78" t="s">
        <v>27960</v>
      </c>
      <c r="J1318" s="78" t="s">
        <v>28610</v>
      </c>
      <c r="K1318" s="42" t="s">
        <v>27929</v>
      </c>
      <c r="L1318" s="79" t="s">
        <v>233</v>
      </c>
      <c r="M1318" s="80" t="s">
        <v>29053</v>
      </c>
      <c r="N1318" s="81" t="s">
        <v>233</v>
      </c>
      <c r="O1318" s="81">
        <v>1</v>
      </c>
      <c r="P1318" s="80" t="s">
        <v>28600</v>
      </c>
      <c r="Q1318" s="36" t="s">
        <v>25808</v>
      </c>
      <c r="R1318" s="36" t="s">
        <v>233</v>
      </c>
      <c r="S1318" s="36" t="s">
        <v>233</v>
      </c>
      <c r="T1318" s="36" t="s">
        <v>24983</v>
      </c>
      <c r="U1318" s="36" t="s">
        <v>28682</v>
      </c>
      <c r="V1318" s="121" t="str">
        <f t="shared" si="20"/>
        <v>Intercorp Perú</v>
      </c>
    </row>
    <row r="1319" spans="1:22" x14ac:dyDescent="0.35">
      <c r="A1319" s="111" t="s">
        <v>30431</v>
      </c>
      <c r="B1319" s="37" t="s">
        <v>26553</v>
      </c>
      <c r="C1319" s="40" t="s">
        <v>29298</v>
      </c>
      <c r="D1319" s="38" t="s">
        <v>24960</v>
      </c>
      <c r="E1319" s="42" t="s">
        <v>893</v>
      </c>
      <c r="F1319" s="35" t="s">
        <v>42</v>
      </c>
      <c r="G1319" s="77" t="s">
        <v>895</v>
      </c>
      <c r="H1319" s="78" t="s">
        <v>29043</v>
      </c>
      <c r="I1319" s="78" t="s">
        <v>27960</v>
      </c>
      <c r="J1319" s="78" t="s">
        <v>28610</v>
      </c>
      <c r="K1319" s="42" t="s">
        <v>27929</v>
      </c>
      <c r="L1319" s="79" t="s">
        <v>233</v>
      </c>
      <c r="M1319" s="80" t="s">
        <v>29053</v>
      </c>
      <c r="N1319" s="81" t="s">
        <v>233</v>
      </c>
      <c r="O1319" s="81" t="s">
        <v>233</v>
      </c>
      <c r="P1319" s="80" t="s">
        <v>28600</v>
      </c>
      <c r="Q1319" s="36" t="s">
        <v>25808</v>
      </c>
      <c r="R1319" s="36" t="s">
        <v>233</v>
      </c>
      <c r="S1319" s="36" t="s">
        <v>233</v>
      </c>
      <c r="T1319" s="36" t="s">
        <v>24983</v>
      </c>
      <c r="U1319" s="36" t="s">
        <v>28682</v>
      </c>
      <c r="V1319" s="121" t="str">
        <f t="shared" si="20"/>
        <v>COFIDE</v>
      </c>
    </row>
    <row r="1320" spans="1:22" x14ac:dyDescent="0.35">
      <c r="A1320" s="111" t="s">
        <v>30431</v>
      </c>
      <c r="B1320" s="37" t="s">
        <v>26554</v>
      </c>
      <c r="C1320" s="40" t="s">
        <v>29299</v>
      </c>
      <c r="D1320" s="38" t="s">
        <v>24960</v>
      </c>
      <c r="E1320" s="42" t="s">
        <v>893</v>
      </c>
      <c r="F1320" s="35" t="s">
        <v>42</v>
      </c>
      <c r="G1320" s="77" t="s">
        <v>895</v>
      </c>
      <c r="H1320" s="78" t="s">
        <v>29043</v>
      </c>
      <c r="I1320" s="78" t="s">
        <v>27960</v>
      </c>
      <c r="J1320" s="78" t="s">
        <v>28610</v>
      </c>
      <c r="K1320" s="42" t="s">
        <v>27929</v>
      </c>
      <c r="L1320" s="79" t="s">
        <v>233</v>
      </c>
      <c r="M1320" s="80" t="s">
        <v>29053</v>
      </c>
      <c r="N1320" s="81" t="s">
        <v>233</v>
      </c>
      <c r="O1320" s="81" t="s">
        <v>233</v>
      </c>
      <c r="P1320" s="80" t="s">
        <v>28600</v>
      </c>
      <c r="Q1320" s="36" t="s">
        <v>25808</v>
      </c>
      <c r="R1320" s="36" t="s">
        <v>233</v>
      </c>
      <c r="S1320" s="36" t="s">
        <v>233</v>
      </c>
      <c r="T1320" s="36" t="s">
        <v>24983</v>
      </c>
      <c r="U1320" s="36" t="s">
        <v>28682</v>
      </c>
      <c r="V1320" s="121" t="str">
        <f t="shared" si="20"/>
        <v>COFIDE</v>
      </c>
    </row>
    <row r="1321" spans="1:22" x14ac:dyDescent="0.35">
      <c r="A1321" s="111" t="s">
        <v>30431</v>
      </c>
      <c r="B1321" s="37" t="s">
        <v>26555</v>
      </c>
      <c r="C1321" s="40" t="s">
        <v>29300</v>
      </c>
      <c r="D1321" s="59" t="s">
        <v>26070</v>
      </c>
      <c r="E1321" s="42" t="s">
        <v>893</v>
      </c>
      <c r="F1321" s="35" t="s">
        <v>42</v>
      </c>
      <c r="G1321" s="77" t="s">
        <v>895</v>
      </c>
      <c r="H1321" s="78" t="s">
        <v>29043</v>
      </c>
      <c r="I1321" s="78" t="s">
        <v>27960</v>
      </c>
      <c r="J1321" s="78" t="s">
        <v>28610</v>
      </c>
      <c r="K1321" s="42" t="s">
        <v>27929</v>
      </c>
      <c r="L1321" s="79" t="s">
        <v>233</v>
      </c>
      <c r="M1321" s="80" t="s">
        <v>29053</v>
      </c>
      <c r="N1321" s="81" t="s">
        <v>233</v>
      </c>
      <c r="O1321" s="81" t="s">
        <v>233</v>
      </c>
      <c r="P1321" s="80" t="s">
        <v>28600</v>
      </c>
      <c r="Q1321" s="36" t="s">
        <v>25808</v>
      </c>
      <c r="R1321" s="36" t="s">
        <v>233</v>
      </c>
      <c r="S1321" s="36" t="s">
        <v>233</v>
      </c>
      <c r="T1321" s="36" t="s">
        <v>24983</v>
      </c>
      <c r="U1321" s="36" t="s">
        <v>28682</v>
      </c>
      <c r="V1321" s="121" t="str">
        <f t="shared" si="20"/>
        <v>CORPORACION FINANCIERA DE DESARROLLO</v>
      </c>
    </row>
    <row r="1322" spans="1:22" x14ac:dyDescent="0.35">
      <c r="A1322" s="111" t="s">
        <v>30431</v>
      </c>
      <c r="B1322" s="37" t="s">
        <v>26556</v>
      </c>
      <c r="C1322" s="40" t="s">
        <v>29301</v>
      </c>
      <c r="D1322" s="38" t="s">
        <v>26070</v>
      </c>
      <c r="E1322" s="42" t="s">
        <v>893</v>
      </c>
      <c r="F1322" s="35" t="s">
        <v>42</v>
      </c>
      <c r="G1322" s="77" t="s">
        <v>895</v>
      </c>
      <c r="H1322" s="78" t="s">
        <v>29043</v>
      </c>
      <c r="I1322" s="78" t="s">
        <v>27960</v>
      </c>
      <c r="J1322" s="78" t="s">
        <v>28610</v>
      </c>
      <c r="K1322" s="42" t="s">
        <v>27929</v>
      </c>
      <c r="L1322" s="79" t="s">
        <v>233</v>
      </c>
      <c r="M1322" s="80" t="s">
        <v>29053</v>
      </c>
      <c r="N1322" s="81" t="s">
        <v>233</v>
      </c>
      <c r="O1322" s="81" t="s">
        <v>233</v>
      </c>
      <c r="P1322" s="80" t="s">
        <v>28600</v>
      </c>
      <c r="Q1322" s="36" t="s">
        <v>25808</v>
      </c>
      <c r="R1322" s="36" t="s">
        <v>233</v>
      </c>
      <c r="S1322" s="36" t="s">
        <v>233</v>
      </c>
      <c r="T1322" s="36" t="s">
        <v>24983</v>
      </c>
      <c r="U1322" s="36" t="s">
        <v>28682</v>
      </c>
      <c r="V1322" s="121" t="str">
        <f t="shared" si="20"/>
        <v>CORPORACION FINANCIERA DE DESARROLLO</v>
      </c>
    </row>
    <row r="1323" spans="1:22" x14ac:dyDescent="0.35">
      <c r="A1323" s="111" t="s">
        <v>30431</v>
      </c>
      <c r="B1323" s="37" t="s">
        <v>26557</v>
      </c>
      <c r="C1323" s="40" t="s">
        <v>29302</v>
      </c>
      <c r="D1323" s="38" t="s">
        <v>24960</v>
      </c>
      <c r="E1323" s="42" t="s">
        <v>893</v>
      </c>
      <c r="F1323" s="35" t="s">
        <v>42</v>
      </c>
      <c r="G1323" s="77" t="s">
        <v>895</v>
      </c>
      <c r="H1323" s="78" t="s">
        <v>29043</v>
      </c>
      <c r="I1323" s="78" t="s">
        <v>27960</v>
      </c>
      <c r="J1323" s="78" t="s">
        <v>28610</v>
      </c>
      <c r="K1323" s="42" t="s">
        <v>27929</v>
      </c>
      <c r="L1323" s="79" t="s">
        <v>233</v>
      </c>
      <c r="M1323" s="80" t="s">
        <v>29053</v>
      </c>
      <c r="N1323" s="81" t="s">
        <v>233</v>
      </c>
      <c r="O1323" s="81" t="s">
        <v>233</v>
      </c>
      <c r="P1323" s="80" t="s">
        <v>28600</v>
      </c>
      <c r="Q1323" s="36" t="s">
        <v>25808</v>
      </c>
      <c r="R1323" s="36" t="s">
        <v>233</v>
      </c>
      <c r="S1323" s="36" t="s">
        <v>233</v>
      </c>
      <c r="T1323" s="36" t="s">
        <v>24983</v>
      </c>
      <c r="U1323" s="36" t="s">
        <v>28682</v>
      </c>
      <c r="V1323" s="121" t="str">
        <f t="shared" si="20"/>
        <v>COFIDE</v>
      </c>
    </row>
    <row r="1324" spans="1:22" x14ac:dyDescent="0.35">
      <c r="A1324" s="111" t="s">
        <v>30431</v>
      </c>
      <c r="B1324" s="37" t="s">
        <v>26558</v>
      </c>
      <c r="C1324" s="40" t="s">
        <v>29303</v>
      </c>
      <c r="D1324" s="38" t="s">
        <v>24960</v>
      </c>
      <c r="E1324" s="42" t="s">
        <v>893</v>
      </c>
      <c r="F1324" s="35" t="s">
        <v>42</v>
      </c>
      <c r="G1324" s="77" t="s">
        <v>895</v>
      </c>
      <c r="H1324" s="78" t="s">
        <v>29043</v>
      </c>
      <c r="I1324" s="78" t="s">
        <v>27960</v>
      </c>
      <c r="J1324" s="78" t="s">
        <v>28610</v>
      </c>
      <c r="K1324" s="42" t="s">
        <v>27929</v>
      </c>
      <c r="L1324" s="79" t="s">
        <v>233</v>
      </c>
      <c r="M1324" s="80" t="s">
        <v>29053</v>
      </c>
      <c r="N1324" s="81" t="s">
        <v>233</v>
      </c>
      <c r="O1324" s="81" t="s">
        <v>233</v>
      </c>
      <c r="P1324" s="80" t="s">
        <v>28600</v>
      </c>
      <c r="Q1324" s="36" t="s">
        <v>25808</v>
      </c>
      <c r="R1324" s="36" t="s">
        <v>233</v>
      </c>
      <c r="S1324" s="36" t="s">
        <v>233</v>
      </c>
      <c r="T1324" s="36" t="s">
        <v>24983</v>
      </c>
      <c r="U1324" s="36" t="s">
        <v>28682</v>
      </c>
      <c r="V1324" s="121" t="str">
        <f t="shared" si="20"/>
        <v>COFIDE</v>
      </c>
    </row>
    <row r="1325" spans="1:22" x14ac:dyDescent="0.35">
      <c r="A1325" s="111" t="s">
        <v>390</v>
      </c>
      <c r="B1325" s="37" t="s">
        <v>389</v>
      </c>
      <c r="C1325" s="40" t="s">
        <v>29304</v>
      </c>
      <c r="D1325" s="38" t="s">
        <v>969</v>
      </c>
      <c r="E1325" s="42" t="s">
        <v>893</v>
      </c>
      <c r="F1325" s="35" t="s">
        <v>42</v>
      </c>
      <c r="G1325" s="77" t="s">
        <v>895</v>
      </c>
      <c r="H1325" s="78" t="s">
        <v>29043</v>
      </c>
      <c r="I1325" s="78" t="s">
        <v>27960</v>
      </c>
      <c r="J1325" s="78" t="s">
        <v>28610</v>
      </c>
      <c r="K1325" s="42" t="s">
        <v>27929</v>
      </c>
      <c r="L1325" s="79" t="s">
        <v>233</v>
      </c>
      <c r="M1325" s="80" t="s">
        <v>29053</v>
      </c>
      <c r="N1325" s="81" t="s">
        <v>233</v>
      </c>
      <c r="O1325" s="81">
        <v>1</v>
      </c>
      <c r="P1325" s="80" t="s">
        <v>28600</v>
      </c>
      <c r="Q1325" s="36" t="s">
        <v>25808</v>
      </c>
      <c r="R1325" s="36" t="s">
        <v>233</v>
      </c>
      <c r="S1325" s="36" t="s">
        <v>233</v>
      </c>
      <c r="T1325" s="36" t="s">
        <v>24983</v>
      </c>
      <c r="U1325" s="36" t="s">
        <v>28682</v>
      </c>
      <c r="V1325" s="121" t="str">
        <f t="shared" si="20"/>
        <v>Intercorp Perú</v>
      </c>
    </row>
    <row r="1326" spans="1:22" x14ac:dyDescent="0.35">
      <c r="A1326" s="111" t="s">
        <v>31028</v>
      </c>
      <c r="B1326" s="37" t="s">
        <v>26560</v>
      </c>
      <c r="C1326" s="40" t="s">
        <v>29305</v>
      </c>
      <c r="D1326" s="38" t="s">
        <v>26070</v>
      </c>
      <c r="E1326" s="42" t="s">
        <v>893</v>
      </c>
      <c r="F1326" s="35" t="s">
        <v>42</v>
      </c>
      <c r="G1326" s="77" t="s">
        <v>895</v>
      </c>
      <c r="H1326" s="78" t="s">
        <v>29043</v>
      </c>
      <c r="I1326" s="78" t="s">
        <v>27960</v>
      </c>
      <c r="J1326" s="78" t="s">
        <v>28610</v>
      </c>
      <c r="K1326" s="42" t="s">
        <v>27929</v>
      </c>
      <c r="L1326" s="79" t="s">
        <v>233</v>
      </c>
      <c r="M1326" s="80" t="s">
        <v>29053</v>
      </c>
      <c r="N1326" s="81" t="s">
        <v>233</v>
      </c>
      <c r="O1326" s="81" t="s">
        <v>233</v>
      </c>
      <c r="P1326" s="80" t="s">
        <v>28600</v>
      </c>
      <c r="Q1326" s="36" t="s">
        <v>25808</v>
      </c>
      <c r="R1326" s="36" t="s">
        <v>233</v>
      </c>
      <c r="S1326" s="36" t="s">
        <v>233</v>
      </c>
      <c r="T1326" s="36" t="s">
        <v>24983</v>
      </c>
      <c r="U1326" s="36" t="s">
        <v>28682</v>
      </c>
      <c r="V1326" s="121" t="str">
        <f t="shared" si="20"/>
        <v>CORPORACION FINANCIERA DE DESARROLLO</v>
      </c>
    </row>
    <row r="1327" spans="1:22" x14ac:dyDescent="0.35">
      <c r="A1327" s="111" t="s">
        <v>30431</v>
      </c>
      <c r="B1327" s="37" t="s">
        <v>26561</v>
      </c>
      <c r="C1327" s="40" t="s">
        <v>29306</v>
      </c>
      <c r="D1327" s="38" t="s">
        <v>24960</v>
      </c>
      <c r="E1327" s="42" t="s">
        <v>893</v>
      </c>
      <c r="F1327" s="35" t="s">
        <v>42</v>
      </c>
      <c r="G1327" s="77" t="s">
        <v>895</v>
      </c>
      <c r="H1327" s="78" t="s">
        <v>29043</v>
      </c>
      <c r="I1327" s="78" t="s">
        <v>27960</v>
      </c>
      <c r="J1327" s="78" t="s">
        <v>28610</v>
      </c>
      <c r="K1327" s="42" t="s">
        <v>27929</v>
      </c>
      <c r="L1327" s="79" t="s">
        <v>233</v>
      </c>
      <c r="M1327" s="80" t="s">
        <v>29053</v>
      </c>
      <c r="N1327" s="81" t="s">
        <v>233</v>
      </c>
      <c r="O1327" s="81" t="s">
        <v>233</v>
      </c>
      <c r="P1327" s="80" t="s">
        <v>28600</v>
      </c>
      <c r="Q1327" s="36" t="s">
        <v>25808</v>
      </c>
      <c r="R1327" s="36" t="s">
        <v>233</v>
      </c>
      <c r="S1327" s="36" t="s">
        <v>233</v>
      </c>
      <c r="T1327" s="36" t="s">
        <v>24983</v>
      </c>
      <c r="U1327" s="36" t="s">
        <v>28682</v>
      </c>
      <c r="V1327" s="121" t="str">
        <f t="shared" si="20"/>
        <v>COFIDE</v>
      </c>
    </row>
    <row r="1328" spans="1:22" x14ac:dyDescent="0.35">
      <c r="A1328" s="111" t="s">
        <v>31029</v>
      </c>
      <c r="B1328" s="37" t="s">
        <v>26562</v>
      </c>
      <c r="C1328" s="40" t="s">
        <v>29307</v>
      </c>
      <c r="D1328" s="38" t="s">
        <v>26070</v>
      </c>
      <c r="E1328" s="42" t="s">
        <v>893</v>
      </c>
      <c r="F1328" s="35" t="s">
        <v>42</v>
      </c>
      <c r="G1328" s="77" t="s">
        <v>895</v>
      </c>
      <c r="H1328" s="78" t="s">
        <v>29043</v>
      </c>
      <c r="I1328" s="78" t="s">
        <v>27960</v>
      </c>
      <c r="J1328" s="78" t="s">
        <v>28610</v>
      </c>
      <c r="K1328" s="42" t="s">
        <v>27929</v>
      </c>
      <c r="L1328" s="79" t="s">
        <v>233</v>
      </c>
      <c r="M1328" s="80" t="s">
        <v>29053</v>
      </c>
      <c r="N1328" s="81" t="s">
        <v>233</v>
      </c>
      <c r="O1328" s="81" t="s">
        <v>233</v>
      </c>
      <c r="P1328" s="80" t="s">
        <v>28600</v>
      </c>
      <c r="Q1328" s="36" t="s">
        <v>25808</v>
      </c>
      <c r="R1328" s="36" t="s">
        <v>233</v>
      </c>
      <c r="S1328" s="36" t="s">
        <v>233</v>
      </c>
      <c r="T1328" s="36" t="s">
        <v>24983</v>
      </c>
      <c r="U1328" s="36" t="s">
        <v>28682</v>
      </c>
      <c r="V1328" s="121" t="str">
        <f t="shared" si="20"/>
        <v>CORPORACION FINANCIERA DE DESARROLLO</v>
      </c>
    </row>
    <row r="1329" spans="1:22" x14ac:dyDescent="0.35">
      <c r="A1329" s="111" t="s">
        <v>85</v>
      </c>
      <c r="B1329" s="37" t="s">
        <v>125</v>
      </c>
      <c r="C1329" s="40" t="s">
        <v>29308</v>
      </c>
      <c r="D1329" s="38" t="s">
        <v>952</v>
      </c>
      <c r="E1329" s="42" t="s">
        <v>923</v>
      </c>
      <c r="F1329" s="35" t="s">
        <v>42</v>
      </c>
      <c r="G1329" s="77" t="s">
        <v>895</v>
      </c>
      <c r="H1329" s="78" t="s">
        <v>29043</v>
      </c>
      <c r="I1329" s="78" t="s">
        <v>27960</v>
      </c>
      <c r="J1329" s="78" t="s">
        <v>28610</v>
      </c>
      <c r="K1329" s="42" t="s">
        <v>27929</v>
      </c>
      <c r="L1329" s="79" t="s">
        <v>233</v>
      </c>
      <c r="M1329" s="80" t="s">
        <v>28825</v>
      </c>
      <c r="N1329" s="81" t="s">
        <v>233</v>
      </c>
      <c r="O1329" s="81">
        <v>1</v>
      </c>
      <c r="P1329" s="80" t="s">
        <v>28600</v>
      </c>
      <c r="Q1329" s="36" t="s">
        <v>25808</v>
      </c>
      <c r="R1329" s="36" t="s">
        <v>233</v>
      </c>
      <c r="S1329" s="36" t="s">
        <v>233</v>
      </c>
      <c r="T1329" s="36" t="s">
        <v>24983</v>
      </c>
      <c r="U1329" s="36" t="s">
        <v>28390</v>
      </c>
      <c r="V1329" s="121" t="str">
        <f t="shared" si="20"/>
        <v>Línea Amarilla</v>
      </c>
    </row>
    <row r="1330" spans="1:22" x14ac:dyDescent="0.35">
      <c r="A1330" s="111" t="s">
        <v>31030</v>
      </c>
      <c r="B1330" s="37" t="s">
        <v>26564</v>
      </c>
      <c r="C1330" s="40" t="s">
        <v>29309</v>
      </c>
      <c r="D1330" s="38" t="s">
        <v>26070</v>
      </c>
      <c r="E1330" s="42" t="s">
        <v>893</v>
      </c>
      <c r="F1330" s="35" t="s">
        <v>42</v>
      </c>
      <c r="G1330" s="77" t="s">
        <v>895</v>
      </c>
      <c r="H1330" s="78" t="s">
        <v>29043</v>
      </c>
      <c r="I1330" s="78" t="s">
        <v>27960</v>
      </c>
      <c r="J1330" s="78" t="s">
        <v>28610</v>
      </c>
      <c r="K1330" s="42" t="s">
        <v>27929</v>
      </c>
      <c r="L1330" s="79" t="s">
        <v>233</v>
      </c>
      <c r="M1330" s="80" t="s">
        <v>29053</v>
      </c>
      <c r="N1330" s="81" t="s">
        <v>233</v>
      </c>
      <c r="O1330" s="81" t="s">
        <v>233</v>
      </c>
      <c r="P1330" s="80" t="s">
        <v>28600</v>
      </c>
      <c r="Q1330" s="36" t="s">
        <v>25808</v>
      </c>
      <c r="R1330" s="36" t="s">
        <v>233</v>
      </c>
      <c r="S1330" s="36" t="s">
        <v>233</v>
      </c>
      <c r="T1330" s="36" t="s">
        <v>24983</v>
      </c>
      <c r="U1330" s="36" t="s">
        <v>28682</v>
      </c>
      <c r="V1330" s="121" t="str">
        <f t="shared" si="20"/>
        <v>CORPORACION FINANCIERA DE DESARROLLO</v>
      </c>
    </row>
    <row r="1331" spans="1:22" x14ac:dyDescent="0.35">
      <c r="A1331" s="111" t="s">
        <v>31031</v>
      </c>
      <c r="B1331" s="37" t="s">
        <v>26565</v>
      </c>
      <c r="C1331" s="40" t="s">
        <v>29310</v>
      </c>
      <c r="D1331" s="38" t="s">
        <v>26070</v>
      </c>
      <c r="E1331" s="42" t="s">
        <v>893</v>
      </c>
      <c r="F1331" s="35" t="s">
        <v>42</v>
      </c>
      <c r="G1331" s="77" t="s">
        <v>895</v>
      </c>
      <c r="H1331" s="78" t="s">
        <v>29043</v>
      </c>
      <c r="I1331" s="78" t="s">
        <v>27960</v>
      </c>
      <c r="J1331" s="78" t="s">
        <v>28610</v>
      </c>
      <c r="K1331" s="42" t="s">
        <v>27929</v>
      </c>
      <c r="L1331" s="79" t="s">
        <v>233</v>
      </c>
      <c r="M1331" s="80" t="s">
        <v>29053</v>
      </c>
      <c r="N1331" s="81" t="s">
        <v>233</v>
      </c>
      <c r="O1331" s="81" t="s">
        <v>233</v>
      </c>
      <c r="P1331" s="80" t="s">
        <v>28600</v>
      </c>
      <c r="Q1331" s="36" t="s">
        <v>25808</v>
      </c>
      <c r="R1331" s="36" t="s">
        <v>233</v>
      </c>
      <c r="S1331" s="36" t="s">
        <v>233</v>
      </c>
      <c r="T1331" s="36" t="s">
        <v>24983</v>
      </c>
      <c r="U1331" s="36" t="s">
        <v>28682</v>
      </c>
      <c r="V1331" s="121" t="str">
        <f t="shared" si="20"/>
        <v>CORPORACION FINANCIERA DE DESARROLLO</v>
      </c>
    </row>
    <row r="1332" spans="1:22" x14ac:dyDescent="0.35">
      <c r="A1332" s="111" t="s">
        <v>30431</v>
      </c>
      <c r="B1332" s="37" t="s">
        <v>26566</v>
      </c>
      <c r="C1332" s="40" t="s">
        <v>29311</v>
      </c>
      <c r="D1332" s="38" t="s">
        <v>26070</v>
      </c>
      <c r="E1332" s="42" t="s">
        <v>893</v>
      </c>
      <c r="F1332" s="35" t="s">
        <v>42</v>
      </c>
      <c r="G1332" s="77" t="s">
        <v>895</v>
      </c>
      <c r="H1332" s="78" t="s">
        <v>29043</v>
      </c>
      <c r="I1332" s="78" t="s">
        <v>27960</v>
      </c>
      <c r="J1332" s="78" t="s">
        <v>28610</v>
      </c>
      <c r="K1332" s="42" t="s">
        <v>27929</v>
      </c>
      <c r="L1332" s="79" t="s">
        <v>233</v>
      </c>
      <c r="M1332" s="80" t="s">
        <v>29053</v>
      </c>
      <c r="N1332" s="81" t="s">
        <v>233</v>
      </c>
      <c r="O1332" s="81" t="s">
        <v>233</v>
      </c>
      <c r="P1332" s="80" t="s">
        <v>28600</v>
      </c>
      <c r="Q1332" s="36" t="s">
        <v>25808</v>
      </c>
      <c r="R1332" s="36"/>
      <c r="S1332" s="36"/>
      <c r="T1332" s="36" t="s">
        <v>24983</v>
      </c>
      <c r="U1332" s="36" t="s">
        <v>28682</v>
      </c>
      <c r="V1332" s="121" t="str">
        <f t="shared" si="20"/>
        <v>CORPORACION FINANCIERA DE DESARROLLO</v>
      </c>
    </row>
    <row r="1333" spans="1:22" x14ac:dyDescent="0.35">
      <c r="A1333" s="111" t="s">
        <v>30431</v>
      </c>
      <c r="B1333" s="37" t="s">
        <v>26567</v>
      </c>
      <c r="C1333" s="40" t="s">
        <v>29312</v>
      </c>
      <c r="D1333" s="38" t="s">
        <v>26070</v>
      </c>
      <c r="E1333" s="42" t="s">
        <v>893</v>
      </c>
      <c r="F1333" s="35" t="s">
        <v>42</v>
      </c>
      <c r="G1333" s="77" t="s">
        <v>895</v>
      </c>
      <c r="H1333" s="78" t="s">
        <v>29043</v>
      </c>
      <c r="I1333" s="78" t="s">
        <v>27960</v>
      </c>
      <c r="J1333" s="78" t="s">
        <v>28610</v>
      </c>
      <c r="K1333" s="42" t="s">
        <v>27929</v>
      </c>
      <c r="L1333" s="79" t="s">
        <v>233</v>
      </c>
      <c r="M1333" s="80" t="s">
        <v>29053</v>
      </c>
      <c r="N1333" s="81" t="s">
        <v>233</v>
      </c>
      <c r="O1333" s="81" t="s">
        <v>233</v>
      </c>
      <c r="P1333" s="80" t="s">
        <v>28600</v>
      </c>
      <c r="Q1333" s="36" t="s">
        <v>25808</v>
      </c>
      <c r="R1333" s="36"/>
      <c r="S1333" s="36"/>
      <c r="T1333" s="36" t="s">
        <v>24983</v>
      </c>
      <c r="U1333" s="36" t="s">
        <v>28682</v>
      </c>
      <c r="V1333" s="121" t="str">
        <f t="shared" si="20"/>
        <v>CORPORACION FINANCIERA DE DESARROLLO</v>
      </c>
    </row>
    <row r="1334" spans="1:22" x14ac:dyDescent="0.35">
      <c r="A1334" s="111" t="s">
        <v>30431</v>
      </c>
      <c r="B1334" s="37" t="s">
        <v>26568</v>
      </c>
      <c r="C1334" s="40" t="s">
        <v>29313</v>
      </c>
      <c r="D1334" s="38" t="s">
        <v>26070</v>
      </c>
      <c r="E1334" s="42" t="s">
        <v>893</v>
      </c>
      <c r="F1334" s="35" t="s">
        <v>42</v>
      </c>
      <c r="G1334" s="77" t="s">
        <v>895</v>
      </c>
      <c r="H1334" s="78" t="s">
        <v>29043</v>
      </c>
      <c r="I1334" s="78" t="s">
        <v>27960</v>
      </c>
      <c r="J1334" s="78" t="s">
        <v>28610</v>
      </c>
      <c r="K1334" s="42" t="s">
        <v>27929</v>
      </c>
      <c r="L1334" s="79" t="s">
        <v>233</v>
      </c>
      <c r="M1334" s="80" t="s">
        <v>29053</v>
      </c>
      <c r="N1334" s="81" t="s">
        <v>233</v>
      </c>
      <c r="O1334" s="81" t="s">
        <v>233</v>
      </c>
      <c r="P1334" s="80" t="s">
        <v>28600</v>
      </c>
      <c r="Q1334" s="36" t="s">
        <v>25808</v>
      </c>
      <c r="R1334" s="36"/>
      <c r="S1334" s="36"/>
      <c r="T1334" s="36" t="s">
        <v>24983</v>
      </c>
      <c r="U1334" s="36" t="s">
        <v>28682</v>
      </c>
      <c r="V1334" s="121" t="str">
        <f t="shared" si="20"/>
        <v>CORPORACION FINANCIERA DE DESARROLLO</v>
      </c>
    </row>
    <row r="1335" spans="1:22" x14ac:dyDescent="0.35">
      <c r="A1335" s="111" t="s">
        <v>31032</v>
      </c>
      <c r="B1335" s="37" t="s">
        <v>26569</v>
      </c>
      <c r="C1335" s="40" t="s">
        <v>29314</v>
      </c>
      <c r="D1335" s="38" t="s">
        <v>26070</v>
      </c>
      <c r="E1335" s="42" t="s">
        <v>893</v>
      </c>
      <c r="F1335" s="35" t="s">
        <v>42</v>
      </c>
      <c r="G1335" s="77" t="s">
        <v>895</v>
      </c>
      <c r="H1335" s="78" t="s">
        <v>29043</v>
      </c>
      <c r="I1335" s="78" t="s">
        <v>27960</v>
      </c>
      <c r="J1335" s="78" t="s">
        <v>28610</v>
      </c>
      <c r="K1335" s="42" t="s">
        <v>27929</v>
      </c>
      <c r="L1335" s="79" t="s">
        <v>233</v>
      </c>
      <c r="M1335" s="80" t="s">
        <v>29053</v>
      </c>
      <c r="N1335" s="81" t="s">
        <v>233</v>
      </c>
      <c r="O1335" s="81" t="s">
        <v>233</v>
      </c>
      <c r="P1335" s="80" t="s">
        <v>28600</v>
      </c>
      <c r="Q1335" s="36" t="s">
        <v>25808</v>
      </c>
      <c r="R1335" s="36" t="s">
        <v>233</v>
      </c>
      <c r="S1335" s="36" t="s">
        <v>233</v>
      </c>
      <c r="T1335" s="36" t="s">
        <v>24983</v>
      </c>
      <c r="U1335" s="36" t="s">
        <v>28682</v>
      </c>
      <c r="V1335" s="121" t="str">
        <f t="shared" si="20"/>
        <v>CORPORACION FINANCIERA DE DESARROLLO</v>
      </c>
    </row>
    <row r="1336" spans="1:22" x14ac:dyDescent="0.35">
      <c r="A1336" s="111" t="s">
        <v>31033</v>
      </c>
      <c r="B1336" s="37" t="s">
        <v>26570</v>
      </c>
      <c r="C1336" s="40" t="s">
        <v>29315</v>
      </c>
      <c r="D1336" s="38" t="s">
        <v>26070</v>
      </c>
      <c r="E1336" s="42" t="s">
        <v>893</v>
      </c>
      <c r="F1336" s="35" t="s">
        <v>42</v>
      </c>
      <c r="G1336" s="77" t="s">
        <v>895</v>
      </c>
      <c r="H1336" s="78" t="s">
        <v>29043</v>
      </c>
      <c r="I1336" s="78" t="s">
        <v>27960</v>
      </c>
      <c r="J1336" s="78" t="s">
        <v>28610</v>
      </c>
      <c r="K1336" s="42" t="s">
        <v>27929</v>
      </c>
      <c r="L1336" s="79" t="s">
        <v>233</v>
      </c>
      <c r="M1336" s="80" t="s">
        <v>29053</v>
      </c>
      <c r="N1336" s="81" t="s">
        <v>233</v>
      </c>
      <c r="O1336" s="81" t="s">
        <v>233</v>
      </c>
      <c r="P1336" s="80" t="s">
        <v>28600</v>
      </c>
      <c r="Q1336" s="36" t="s">
        <v>25808</v>
      </c>
      <c r="R1336" s="36" t="s">
        <v>233</v>
      </c>
      <c r="S1336" s="36" t="s">
        <v>233</v>
      </c>
      <c r="T1336" s="36" t="s">
        <v>24983</v>
      </c>
      <c r="U1336" s="36" t="s">
        <v>28682</v>
      </c>
      <c r="V1336" s="121" t="str">
        <f t="shared" si="20"/>
        <v>CORPORACION FINANCIERA DE DESARROLLO</v>
      </c>
    </row>
    <row r="1337" spans="1:22" x14ac:dyDescent="0.35">
      <c r="A1337" s="111" t="s">
        <v>30431</v>
      </c>
      <c r="B1337" s="37" t="s">
        <v>26571</v>
      </c>
      <c r="C1337" s="40" t="s">
        <v>29316</v>
      </c>
      <c r="D1337" s="38" t="s">
        <v>25936</v>
      </c>
      <c r="E1337" s="42" t="s">
        <v>893</v>
      </c>
      <c r="F1337" s="35" t="s">
        <v>42</v>
      </c>
      <c r="G1337" s="77" t="s">
        <v>895</v>
      </c>
      <c r="H1337" s="78" t="s">
        <v>29043</v>
      </c>
      <c r="I1337" s="78" t="s">
        <v>27960</v>
      </c>
      <c r="J1337" s="78" t="s">
        <v>28610</v>
      </c>
      <c r="K1337" s="42" t="s">
        <v>27929</v>
      </c>
      <c r="L1337" s="79" t="s">
        <v>233</v>
      </c>
      <c r="M1337" s="80" t="s">
        <v>29053</v>
      </c>
      <c r="N1337" s="81" t="s">
        <v>233</v>
      </c>
      <c r="O1337" s="81" t="s">
        <v>233</v>
      </c>
      <c r="P1337" s="80" t="s">
        <v>28600</v>
      </c>
      <c r="Q1337" s="36" t="s">
        <v>25808</v>
      </c>
      <c r="R1337" s="36" t="s">
        <v>233</v>
      </c>
      <c r="S1337" s="36" t="s">
        <v>233</v>
      </c>
      <c r="T1337" s="36" t="s">
        <v>24983</v>
      </c>
      <c r="U1337" s="36" t="s">
        <v>28682</v>
      </c>
      <c r="V1337" s="121" t="str">
        <f t="shared" si="20"/>
        <v>Banco Falabella</v>
      </c>
    </row>
    <row r="1338" spans="1:22" x14ac:dyDescent="0.35">
      <c r="A1338" s="111" t="s">
        <v>30431</v>
      </c>
      <c r="B1338" s="37" t="s">
        <v>26572</v>
      </c>
      <c r="C1338" s="40" t="s">
        <v>29317</v>
      </c>
      <c r="D1338" s="38" t="s">
        <v>25936</v>
      </c>
      <c r="E1338" s="42" t="s">
        <v>893</v>
      </c>
      <c r="F1338" s="35" t="s">
        <v>42</v>
      </c>
      <c r="G1338" s="77" t="s">
        <v>895</v>
      </c>
      <c r="H1338" s="78" t="s">
        <v>29043</v>
      </c>
      <c r="I1338" s="78" t="s">
        <v>27960</v>
      </c>
      <c r="J1338" s="78" t="s">
        <v>28610</v>
      </c>
      <c r="K1338" s="42" t="s">
        <v>27929</v>
      </c>
      <c r="L1338" s="79" t="s">
        <v>233</v>
      </c>
      <c r="M1338" s="80" t="s">
        <v>29053</v>
      </c>
      <c r="N1338" s="81" t="s">
        <v>233</v>
      </c>
      <c r="O1338" s="81" t="s">
        <v>233</v>
      </c>
      <c r="P1338" s="80" t="s">
        <v>28600</v>
      </c>
      <c r="Q1338" s="36" t="s">
        <v>25808</v>
      </c>
      <c r="R1338" s="36" t="s">
        <v>233</v>
      </c>
      <c r="S1338" s="36" t="s">
        <v>233</v>
      </c>
      <c r="T1338" s="36" t="s">
        <v>24983</v>
      </c>
      <c r="U1338" s="36" t="s">
        <v>28682</v>
      </c>
      <c r="V1338" s="121" t="str">
        <f t="shared" si="20"/>
        <v>Banco Falabella</v>
      </c>
    </row>
    <row r="1339" spans="1:22" x14ac:dyDescent="0.35">
      <c r="A1339" s="111" t="s">
        <v>30431</v>
      </c>
      <c r="B1339" s="37" t="s">
        <v>26573</v>
      </c>
      <c r="C1339" s="40" t="s">
        <v>29318</v>
      </c>
      <c r="D1339" s="38" t="s">
        <v>25936</v>
      </c>
      <c r="E1339" s="42" t="s">
        <v>893</v>
      </c>
      <c r="F1339" s="35" t="s">
        <v>42</v>
      </c>
      <c r="G1339" s="77" t="s">
        <v>895</v>
      </c>
      <c r="H1339" s="78" t="s">
        <v>29043</v>
      </c>
      <c r="I1339" s="78" t="s">
        <v>27960</v>
      </c>
      <c r="J1339" s="78" t="s">
        <v>28610</v>
      </c>
      <c r="K1339" s="42" t="s">
        <v>27929</v>
      </c>
      <c r="L1339" s="79" t="s">
        <v>233</v>
      </c>
      <c r="M1339" s="80" t="s">
        <v>29053</v>
      </c>
      <c r="N1339" s="81" t="s">
        <v>233</v>
      </c>
      <c r="O1339" s="81" t="s">
        <v>233</v>
      </c>
      <c r="P1339" s="80" t="s">
        <v>28600</v>
      </c>
      <c r="Q1339" s="36" t="s">
        <v>25808</v>
      </c>
      <c r="R1339" s="36" t="s">
        <v>233</v>
      </c>
      <c r="S1339" s="36" t="s">
        <v>233</v>
      </c>
      <c r="T1339" s="36" t="s">
        <v>24983</v>
      </c>
      <c r="U1339" s="36" t="s">
        <v>28682</v>
      </c>
      <c r="V1339" s="121" t="str">
        <f t="shared" si="20"/>
        <v>Banco Falabella</v>
      </c>
    </row>
    <row r="1340" spans="1:22" x14ac:dyDescent="0.35">
      <c r="A1340" s="111" t="s">
        <v>31034</v>
      </c>
      <c r="B1340" s="37" t="s">
        <v>26574</v>
      </c>
      <c r="C1340" s="40" t="s">
        <v>29319</v>
      </c>
      <c r="D1340" s="38" t="s">
        <v>25936</v>
      </c>
      <c r="E1340" s="42" t="s">
        <v>893</v>
      </c>
      <c r="F1340" s="35" t="s">
        <v>42</v>
      </c>
      <c r="G1340" s="77" t="s">
        <v>895</v>
      </c>
      <c r="H1340" s="78" t="s">
        <v>29043</v>
      </c>
      <c r="I1340" s="78" t="s">
        <v>27960</v>
      </c>
      <c r="J1340" s="78" t="s">
        <v>28610</v>
      </c>
      <c r="K1340" s="42" t="s">
        <v>27929</v>
      </c>
      <c r="L1340" s="79" t="s">
        <v>233</v>
      </c>
      <c r="M1340" s="80" t="s">
        <v>29053</v>
      </c>
      <c r="N1340" s="81" t="s">
        <v>233</v>
      </c>
      <c r="O1340" s="81" t="s">
        <v>233</v>
      </c>
      <c r="P1340" s="80" t="s">
        <v>28600</v>
      </c>
      <c r="Q1340" s="36" t="s">
        <v>25808</v>
      </c>
      <c r="R1340" s="36" t="s">
        <v>233</v>
      </c>
      <c r="S1340" s="36" t="s">
        <v>233</v>
      </c>
      <c r="T1340" s="36" t="s">
        <v>24983</v>
      </c>
      <c r="U1340" s="36" t="s">
        <v>28682</v>
      </c>
      <c r="V1340" s="121" t="str">
        <f t="shared" si="20"/>
        <v>Banco Falabella</v>
      </c>
    </row>
    <row r="1341" spans="1:22" x14ac:dyDescent="0.35">
      <c r="A1341" s="111" t="s">
        <v>31035</v>
      </c>
      <c r="B1341" s="37" t="s">
        <v>26575</v>
      </c>
      <c r="C1341" s="40" t="s">
        <v>29320</v>
      </c>
      <c r="D1341" s="38" t="s">
        <v>25936</v>
      </c>
      <c r="E1341" s="42" t="s">
        <v>893</v>
      </c>
      <c r="F1341" s="35" t="s">
        <v>42</v>
      </c>
      <c r="G1341" s="77" t="s">
        <v>895</v>
      </c>
      <c r="H1341" s="78" t="s">
        <v>29043</v>
      </c>
      <c r="I1341" s="78" t="s">
        <v>27960</v>
      </c>
      <c r="J1341" s="78" t="s">
        <v>28610</v>
      </c>
      <c r="K1341" s="42" t="s">
        <v>27929</v>
      </c>
      <c r="L1341" s="79" t="s">
        <v>233</v>
      </c>
      <c r="M1341" s="80" t="s">
        <v>29053</v>
      </c>
      <c r="N1341" s="81" t="s">
        <v>233</v>
      </c>
      <c r="O1341" s="81" t="s">
        <v>233</v>
      </c>
      <c r="P1341" s="80" t="s">
        <v>28600</v>
      </c>
      <c r="Q1341" s="36" t="s">
        <v>25808</v>
      </c>
      <c r="R1341" s="36" t="s">
        <v>233</v>
      </c>
      <c r="S1341" s="36" t="s">
        <v>233</v>
      </c>
      <c r="T1341" s="36" t="s">
        <v>24983</v>
      </c>
      <c r="U1341" s="36" t="s">
        <v>28682</v>
      </c>
      <c r="V1341" s="121" t="str">
        <f t="shared" si="20"/>
        <v>Banco Falabella</v>
      </c>
    </row>
    <row r="1342" spans="1:22" x14ac:dyDescent="0.35">
      <c r="A1342" s="111" t="s">
        <v>30431</v>
      </c>
      <c r="B1342" s="37" t="s">
        <v>26576</v>
      </c>
      <c r="C1342" s="40" t="s">
        <v>29321</v>
      </c>
      <c r="D1342" s="38" t="s">
        <v>26607</v>
      </c>
      <c r="E1342" s="42" t="s">
        <v>893</v>
      </c>
      <c r="F1342" s="35" t="s">
        <v>42</v>
      </c>
      <c r="G1342" s="77" t="s">
        <v>895</v>
      </c>
      <c r="H1342" s="78" t="s">
        <v>29043</v>
      </c>
      <c r="I1342" s="78" t="s">
        <v>27960</v>
      </c>
      <c r="J1342" s="78" t="s">
        <v>28610</v>
      </c>
      <c r="K1342" s="42" t="s">
        <v>27929</v>
      </c>
      <c r="L1342" s="79" t="s">
        <v>233</v>
      </c>
      <c r="M1342" s="80" t="s">
        <v>29053</v>
      </c>
      <c r="N1342" s="81" t="s">
        <v>233</v>
      </c>
      <c r="O1342" s="81" t="s">
        <v>233</v>
      </c>
      <c r="P1342" s="80" t="s">
        <v>28600</v>
      </c>
      <c r="Q1342" s="36" t="s">
        <v>25808</v>
      </c>
      <c r="R1342" s="36" t="s">
        <v>233</v>
      </c>
      <c r="S1342" s="36" t="s">
        <v>233</v>
      </c>
      <c r="T1342" s="36" t="s">
        <v>24983</v>
      </c>
      <c r="U1342" s="36" t="s">
        <v>28682</v>
      </c>
      <c r="V1342" s="121" t="str">
        <f t="shared" si="20"/>
        <v>Banco Ripley</v>
      </c>
    </row>
    <row r="1343" spans="1:22" x14ac:dyDescent="0.35">
      <c r="A1343" s="111" t="s">
        <v>30431</v>
      </c>
      <c r="B1343" s="37" t="s">
        <v>26577</v>
      </c>
      <c r="C1343" s="40" t="s">
        <v>29322</v>
      </c>
      <c r="D1343" s="38" t="s">
        <v>26607</v>
      </c>
      <c r="E1343" s="42" t="s">
        <v>893</v>
      </c>
      <c r="F1343" s="35" t="s">
        <v>42</v>
      </c>
      <c r="G1343" s="77" t="s">
        <v>895</v>
      </c>
      <c r="H1343" s="78" t="s">
        <v>29043</v>
      </c>
      <c r="I1343" s="78" t="s">
        <v>27960</v>
      </c>
      <c r="J1343" s="78" t="s">
        <v>28610</v>
      </c>
      <c r="K1343" s="42" t="s">
        <v>27929</v>
      </c>
      <c r="L1343" s="79" t="s">
        <v>233</v>
      </c>
      <c r="M1343" s="80" t="s">
        <v>29053</v>
      </c>
      <c r="N1343" s="81" t="s">
        <v>233</v>
      </c>
      <c r="O1343" s="81" t="s">
        <v>233</v>
      </c>
      <c r="P1343" s="80" t="s">
        <v>28600</v>
      </c>
      <c r="Q1343" s="36" t="s">
        <v>25808</v>
      </c>
      <c r="R1343" s="36" t="s">
        <v>233</v>
      </c>
      <c r="S1343" s="36" t="s">
        <v>233</v>
      </c>
      <c r="T1343" s="36" t="s">
        <v>24983</v>
      </c>
      <c r="U1343" s="36" t="s">
        <v>28682</v>
      </c>
      <c r="V1343" s="121" t="str">
        <f t="shared" si="20"/>
        <v>Banco Ripley</v>
      </c>
    </row>
    <row r="1344" spans="1:22" x14ac:dyDescent="0.35">
      <c r="A1344" s="111" t="s">
        <v>30431</v>
      </c>
      <c r="B1344" s="37" t="s">
        <v>26578</v>
      </c>
      <c r="C1344" s="40" t="s">
        <v>29323</v>
      </c>
      <c r="D1344" s="38" t="s">
        <v>26607</v>
      </c>
      <c r="E1344" s="42" t="s">
        <v>893</v>
      </c>
      <c r="F1344" s="35" t="s">
        <v>42</v>
      </c>
      <c r="G1344" s="77" t="s">
        <v>895</v>
      </c>
      <c r="H1344" s="78" t="s">
        <v>29043</v>
      </c>
      <c r="I1344" s="78" t="s">
        <v>27960</v>
      </c>
      <c r="J1344" s="78" t="s">
        <v>28610</v>
      </c>
      <c r="K1344" s="42" t="s">
        <v>27929</v>
      </c>
      <c r="L1344" s="79" t="s">
        <v>233</v>
      </c>
      <c r="M1344" s="80" t="s">
        <v>29053</v>
      </c>
      <c r="N1344" s="81" t="s">
        <v>233</v>
      </c>
      <c r="O1344" s="81" t="s">
        <v>233</v>
      </c>
      <c r="P1344" s="80" t="s">
        <v>28600</v>
      </c>
      <c r="Q1344" s="36" t="s">
        <v>25808</v>
      </c>
      <c r="R1344" s="36" t="s">
        <v>233</v>
      </c>
      <c r="S1344" s="36" t="s">
        <v>233</v>
      </c>
      <c r="T1344" s="36" t="s">
        <v>24983</v>
      </c>
      <c r="U1344" s="36" t="s">
        <v>28682</v>
      </c>
      <c r="V1344" s="121" t="str">
        <f t="shared" si="20"/>
        <v>Banco Ripley</v>
      </c>
    </row>
    <row r="1345" spans="1:22" x14ac:dyDescent="0.35">
      <c r="A1345" s="111" t="s">
        <v>30431</v>
      </c>
      <c r="B1345" s="37" t="s">
        <v>26579</v>
      </c>
      <c r="C1345" s="40" t="s">
        <v>29324</v>
      </c>
      <c r="D1345" s="38" t="s">
        <v>26607</v>
      </c>
      <c r="E1345" s="42" t="s">
        <v>893</v>
      </c>
      <c r="F1345" s="35" t="s">
        <v>42</v>
      </c>
      <c r="G1345" s="77" t="s">
        <v>895</v>
      </c>
      <c r="H1345" s="78" t="s">
        <v>29043</v>
      </c>
      <c r="I1345" s="78" t="s">
        <v>27960</v>
      </c>
      <c r="J1345" s="78" t="s">
        <v>28610</v>
      </c>
      <c r="K1345" s="42" t="s">
        <v>27929</v>
      </c>
      <c r="L1345" s="79" t="s">
        <v>233</v>
      </c>
      <c r="M1345" s="80" t="s">
        <v>29053</v>
      </c>
      <c r="N1345" s="81" t="s">
        <v>233</v>
      </c>
      <c r="O1345" s="81" t="s">
        <v>233</v>
      </c>
      <c r="P1345" s="80" t="s">
        <v>28600</v>
      </c>
      <c r="Q1345" s="36" t="s">
        <v>25808</v>
      </c>
      <c r="R1345" s="36" t="s">
        <v>233</v>
      </c>
      <c r="S1345" s="36" t="s">
        <v>233</v>
      </c>
      <c r="T1345" s="36" t="s">
        <v>24983</v>
      </c>
      <c r="U1345" s="36" t="s">
        <v>28682</v>
      </c>
      <c r="V1345" s="121" t="str">
        <f t="shared" si="20"/>
        <v>Banco Ripley</v>
      </c>
    </row>
    <row r="1346" spans="1:22" x14ac:dyDescent="0.35">
      <c r="A1346" s="111" t="s">
        <v>30431</v>
      </c>
      <c r="B1346" s="37" t="s">
        <v>26580</v>
      </c>
      <c r="C1346" s="40" t="s">
        <v>29325</v>
      </c>
      <c r="D1346" s="38" t="s">
        <v>26607</v>
      </c>
      <c r="E1346" s="42" t="s">
        <v>893</v>
      </c>
      <c r="F1346" s="35" t="s">
        <v>42</v>
      </c>
      <c r="G1346" s="77" t="s">
        <v>895</v>
      </c>
      <c r="H1346" s="78" t="s">
        <v>29043</v>
      </c>
      <c r="I1346" s="78" t="s">
        <v>27960</v>
      </c>
      <c r="J1346" s="78" t="s">
        <v>28610</v>
      </c>
      <c r="K1346" s="42" t="s">
        <v>27929</v>
      </c>
      <c r="L1346" s="79" t="s">
        <v>233</v>
      </c>
      <c r="M1346" s="80" t="s">
        <v>29053</v>
      </c>
      <c r="N1346" s="81" t="s">
        <v>233</v>
      </c>
      <c r="O1346" s="81" t="s">
        <v>233</v>
      </c>
      <c r="P1346" s="80" t="s">
        <v>28600</v>
      </c>
      <c r="Q1346" s="36" t="s">
        <v>25808</v>
      </c>
      <c r="R1346" s="36" t="s">
        <v>233</v>
      </c>
      <c r="S1346" s="36" t="s">
        <v>233</v>
      </c>
      <c r="T1346" s="36" t="s">
        <v>24983</v>
      </c>
      <c r="U1346" s="36" t="s">
        <v>28682</v>
      </c>
      <c r="V1346" s="121" t="str">
        <f t="shared" ref="V1346:V1409" si="21">+IFERROR(INDEX($AA:$AA,MATCH($D1346,$Z:$Z,0)),$D1346)</f>
        <v>Banco Ripley</v>
      </c>
    </row>
    <row r="1347" spans="1:22" x14ac:dyDescent="0.35">
      <c r="A1347" s="111" t="s">
        <v>30431</v>
      </c>
      <c r="B1347" s="37" t="s">
        <v>26582</v>
      </c>
      <c r="C1347" s="40" t="s">
        <v>29326</v>
      </c>
      <c r="D1347" s="38" t="s">
        <v>26607</v>
      </c>
      <c r="E1347" s="42" t="s">
        <v>893</v>
      </c>
      <c r="F1347" s="35" t="s">
        <v>42</v>
      </c>
      <c r="G1347" s="77" t="s">
        <v>895</v>
      </c>
      <c r="H1347" s="78" t="s">
        <v>29043</v>
      </c>
      <c r="I1347" s="78" t="s">
        <v>27960</v>
      </c>
      <c r="J1347" s="78" t="s">
        <v>28610</v>
      </c>
      <c r="K1347" s="42" t="s">
        <v>27929</v>
      </c>
      <c r="L1347" s="79" t="s">
        <v>233</v>
      </c>
      <c r="M1347" s="80" t="s">
        <v>29053</v>
      </c>
      <c r="N1347" s="81" t="s">
        <v>233</v>
      </c>
      <c r="O1347" s="81" t="s">
        <v>233</v>
      </c>
      <c r="P1347" s="80" t="s">
        <v>28600</v>
      </c>
      <c r="Q1347" s="36" t="s">
        <v>25808</v>
      </c>
      <c r="R1347" s="36" t="s">
        <v>233</v>
      </c>
      <c r="S1347" s="36" t="s">
        <v>233</v>
      </c>
      <c r="T1347" s="36" t="s">
        <v>24983</v>
      </c>
      <c r="U1347" s="36" t="s">
        <v>28682</v>
      </c>
      <c r="V1347" s="121" t="str">
        <f t="shared" si="21"/>
        <v>Banco Ripley</v>
      </c>
    </row>
    <row r="1348" spans="1:22" x14ac:dyDescent="0.35">
      <c r="A1348" s="111" t="s">
        <v>31036</v>
      </c>
      <c r="B1348" s="37" t="s">
        <v>26583</v>
      </c>
      <c r="C1348" s="40" t="s">
        <v>29327</v>
      </c>
      <c r="D1348" s="38" t="s">
        <v>26607</v>
      </c>
      <c r="E1348" s="42" t="s">
        <v>893</v>
      </c>
      <c r="F1348" s="35" t="s">
        <v>42</v>
      </c>
      <c r="G1348" s="77" t="s">
        <v>895</v>
      </c>
      <c r="H1348" s="78" t="s">
        <v>29043</v>
      </c>
      <c r="I1348" s="78" t="s">
        <v>27960</v>
      </c>
      <c r="J1348" s="78" t="s">
        <v>28610</v>
      </c>
      <c r="K1348" s="42" t="s">
        <v>27929</v>
      </c>
      <c r="L1348" s="79" t="s">
        <v>233</v>
      </c>
      <c r="M1348" s="80" t="s">
        <v>29053</v>
      </c>
      <c r="N1348" s="81" t="s">
        <v>233</v>
      </c>
      <c r="O1348" s="81" t="s">
        <v>233</v>
      </c>
      <c r="P1348" s="80" t="s">
        <v>28600</v>
      </c>
      <c r="Q1348" s="36" t="s">
        <v>25808</v>
      </c>
      <c r="R1348" s="36" t="s">
        <v>233</v>
      </c>
      <c r="S1348" s="36" t="s">
        <v>233</v>
      </c>
      <c r="T1348" s="36" t="s">
        <v>24983</v>
      </c>
      <c r="U1348" s="36" t="s">
        <v>28682</v>
      </c>
      <c r="V1348" s="121" t="str">
        <f t="shared" si="21"/>
        <v>Banco Ripley</v>
      </c>
    </row>
    <row r="1349" spans="1:22" x14ac:dyDescent="0.35">
      <c r="A1349" s="111" t="s">
        <v>31037</v>
      </c>
      <c r="B1349" s="37" t="s">
        <v>26584</v>
      </c>
      <c r="C1349" s="40" t="s">
        <v>29328</v>
      </c>
      <c r="D1349" s="38" t="s">
        <v>26607</v>
      </c>
      <c r="E1349" s="42" t="s">
        <v>893</v>
      </c>
      <c r="F1349" s="35" t="s">
        <v>42</v>
      </c>
      <c r="G1349" s="77" t="s">
        <v>895</v>
      </c>
      <c r="H1349" s="78" t="s">
        <v>29043</v>
      </c>
      <c r="I1349" s="78" t="s">
        <v>27960</v>
      </c>
      <c r="J1349" s="78" t="s">
        <v>28610</v>
      </c>
      <c r="K1349" s="42" t="s">
        <v>27929</v>
      </c>
      <c r="L1349" s="79" t="s">
        <v>233</v>
      </c>
      <c r="M1349" s="80" t="s">
        <v>29053</v>
      </c>
      <c r="N1349" s="81" t="s">
        <v>233</v>
      </c>
      <c r="O1349" s="81" t="s">
        <v>233</v>
      </c>
      <c r="P1349" s="80" t="s">
        <v>28600</v>
      </c>
      <c r="Q1349" s="36" t="s">
        <v>25808</v>
      </c>
      <c r="R1349" s="36" t="s">
        <v>233</v>
      </c>
      <c r="S1349" s="36" t="s">
        <v>233</v>
      </c>
      <c r="T1349" s="36" t="s">
        <v>24983</v>
      </c>
      <c r="U1349" s="36" t="s">
        <v>28682</v>
      </c>
      <c r="V1349" s="121" t="str">
        <f t="shared" si="21"/>
        <v>Banco Ripley</v>
      </c>
    </row>
    <row r="1350" spans="1:22" x14ac:dyDescent="0.35">
      <c r="A1350" s="111" t="s">
        <v>30431</v>
      </c>
      <c r="B1350" s="37" t="s">
        <v>26585</v>
      </c>
      <c r="C1350" s="40" t="s">
        <v>29329</v>
      </c>
      <c r="D1350" s="38" t="s">
        <v>26607</v>
      </c>
      <c r="E1350" s="42" t="s">
        <v>893</v>
      </c>
      <c r="F1350" s="35" t="s">
        <v>42</v>
      </c>
      <c r="G1350" s="77" t="s">
        <v>895</v>
      </c>
      <c r="H1350" s="78" t="s">
        <v>29043</v>
      </c>
      <c r="I1350" s="78" t="s">
        <v>27960</v>
      </c>
      <c r="J1350" s="78" t="s">
        <v>28610</v>
      </c>
      <c r="K1350" s="42" t="s">
        <v>27929</v>
      </c>
      <c r="L1350" s="79" t="s">
        <v>233</v>
      </c>
      <c r="M1350" s="80" t="s">
        <v>29053</v>
      </c>
      <c r="N1350" s="81" t="s">
        <v>233</v>
      </c>
      <c r="O1350" s="81" t="s">
        <v>233</v>
      </c>
      <c r="P1350" s="80" t="s">
        <v>28600</v>
      </c>
      <c r="Q1350" s="36" t="s">
        <v>25808</v>
      </c>
      <c r="R1350" s="36"/>
      <c r="S1350" s="36"/>
      <c r="T1350" s="36" t="s">
        <v>24983</v>
      </c>
      <c r="U1350" s="36" t="s">
        <v>29330</v>
      </c>
      <c r="V1350" s="121" t="str">
        <f t="shared" si="21"/>
        <v>Banco Ripley</v>
      </c>
    </row>
    <row r="1351" spans="1:22" x14ac:dyDescent="0.35">
      <c r="A1351" s="111" t="s">
        <v>30431</v>
      </c>
      <c r="B1351" s="37" t="s">
        <v>26586</v>
      </c>
      <c r="C1351" s="40" t="s">
        <v>29331</v>
      </c>
      <c r="D1351" s="38" t="s">
        <v>26607</v>
      </c>
      <c r="E1351" s="42" t="s">
        <v>893</v>
      </c>
      <c r="F1351" s="35" t="s">
        <v>42</v>
      </c>
      <c r="G1351" s="77" t="s">
        <v>895</v>
      </c>
      <c r="H1351" s="78" t="s">
        <v>29043</v>
      </c>
      <c r="I1351" s="78" t="s">
        <v>27960</v>
      </c>
      <c r="J1351" s="78" t="s">
        <v>28610</v>
      </c>
      <c r="K1351" s="42" t="s">
        <v>27929</v>
      </c>
      <c r="L1351" s="79" t="s">
        <v>233</v>
      </c>
      <c r="M1351" s="80" t="s">
        <v>29053</v>
      </c>
      <c r="N1351" s="81" t="s">
        <v>233</v>
      </c>
      <c r="O1351" s="81" t="s">
        <v>233</v>
      </c>
      <c r="P1351" s="80" t="s">
        <v>28600</v>
      </c>
      <c r="Q1351" s="36" t="s">
        <v>25808</v>
      </c>
      <c r="R1351" s="36"/>
      <c r="S1351" s="36"/>
      <c r="T1351" s="36" t="s">
        <v>24983</v>
      </c>
      <c r="U1351" s="36" t="s">
        <v>29330</v>
      </c>
      <c r="V1351" s="121" t="str">
        <f t="shared" si="21"/>
        <v>Banco Ripley</v>
      </c>
    </row>
    <row r="1352" spans="1:22" x14ac:dyDescent="0.35">
      <c r="A1352" s="111" t="s">
        <v>30431</v>
      </c>
      <c r="B1352" s="37" t="s">
        <v>26587</v>
      </c>
      <c r="C1352" s="103" t="s">
        <v>29332</v>
      </c>
      <c r="D1352" s="38" t="s">
        <v>26607</v>
      </c>
      <c r="E1352" s="42" t="s">
        <v>893</v>
      </c>
      <c r="F1352" s="35" t="s">
        <v>42</v>
      </c>
      <c r="G1352" s="77" t="s">
        <v>895</v>
      </c>
      <c r="H1352" s="78" t="s">
        <v>29043</v>
      </c>
      <c r="I1352" s="78" t="s">
        <v>27960</v>
      </c>
      <c r="J1352" s="78" t="s">
        <v>28610</v>
      </c>
      <c r="K1352" s="42" t="s">
        <v>27929</v>
      </c>
      <c r="L1352" s="79" t="s">
        <v>233</v>
      </c>
      <c r="M1352" s="80" t="s">
        <v>29053</v>
      </c>
      <c r="N1352" s="81" t="s">
        <v>233</v>
      </c>
      <c r="O1352" s="81" t="s">
        <v>233</v>
      </c>
      <c r="P1352" s="80" t="s">
        <v>28600</v>
      </c>
      <c r="Q1352" s="36" t="s">
        <v>25808</v>
      </c>
      <c r="R1352" s="36"/>
      <c r="S1352" s="36"/>
      <c r="T1352" s="36" t="s">
        <v>24983</v>
      </c>
      <c r="U1352" s="36" t="s">
        <v>29330</v>
      </c>
      <c r="V1352" s="121" t="str">
        <f t="shared" si="21"/>
        <v>Banco Ripley</v>
      </c>
    </row>
    <row r="1353" spans="1:22" x14ac:dyDescent="0.35">
      <c r="A1353" s="111" t="s">
        <v>30431</v>
      </c>
      <c r="B1353" s="37" t="s">
        <v>26588</v>
      </c>
      <c r="C1353" s="40" t="s">
        <v>29333</v>
      </c>
      <c r="D1353" s="38" t="s">
        <v>26607</v>
      </c>
      <c r="E1353" s="42" t="s">
        <v>893</v>
      </c>
      <c r="F1353" s="35" t="s">
        <v>42</v>
      </c>
      <c r="G1353" s="77" t="s">
        <v>895</v>
      </c>
      <c r="H1353" s="78" t="s">
        <v>29043</v>
      </c>
      <c r="I1353" s="78" t="s">
        <v>27960</v>
      </c>
      <c r="J1353" s="78" t="s">
        <v>28610</v>
      </c>
      <c r="K1353" s="42" t="s">
        <v>27929</v>
      </c>
      <c r="L1353" s="79" t="s">
        <v>233</v>
      </c>
      <c r="M1353" s="80" t="s">
        <v>29053</v>
      </c>
      <c r="N1353" s="81" t="s">
        <v>233</v>
      </c>
      <c r="O1353" s="81" t="s">
        <v>233</v>
      </c>
      <c r="P1353" s="80" t="s">
        <v>28600</v>
      </c>
      <c r="Q1353" s="36" t="s">
        <v>25808</v>
      </c>
      <c r="R1353" s="36"/>
      <c r="S1353" s="36"/>
      <c r="T1353" s="36" t="s">
        <v>24983</v>
      </c>
      <c r="U1353" s="36" t="s">
        <v>29330</v>
      </c>
      <c r="V1353" s="121" t="str">
        <f t="shared" si="21"/>
        <v>Banco Ripley</v>
      </c>
    </row>
    <row r="1354" spans="1:22" x14ac:dyDescent="0.35">
      <c r="A1354" s="111" t="s">
        <v>30431</v>
      </c>
      <c r="B1354" s="37" t="s">
        <v>26589</v>
      </c>
      <c r="C1354" s="40" t="s">
        <v>29334</v>
      </c>
      <c r="D1354" s="38" t="s">
        <v>26607</v>
      </c>
      <c r="E1354" s="42" t="s">
        <v>893</v>
      </c>
      <c r="F1354" s="35" t="s">
        <v>42</v>
      </c>
      <c r="G1354" s="77" t="s">
        <v>895</v>
      </c>
      <c r="H1354" s="78" t="s">
        <v>29043</v>
      </c>
      <c r="I1354" s="78" t="s">
        <v>27960</v>
      </c>
      <c r="J1354" s="78" t="s">
        <v>28610</v>
      </c>
      <c r="K1354" s="42" t="s">
        <v>27929</v>
      </c>
      <c r="L1354" s="79" t="s">
        <v>233</v>
      </c>
      <c r="M1354" s="80" t="s">
        <v>29053</v>
      </c>
      <c r="N1354" s="81" t="s">
        <v>233</v>
      </c>
      <c r="O1354" s="81" t="s">
        <v>233</v>
      </c>
      <c r="P1354" s="80" t="s">
        <v>28600</v>
      </c>
      <c r="Q1354" s="36" t="s">
        <v>25808</v>
      </c>
      <c r="R1354" s="36"/>
      <c r="S1354" s="36"/>
      <c r="T1354" s="36" t="s">
        <v>24983</v>
      </c>
      <c r="U1354" s="36" t="s">
        <v>29330</v>
      </c>
      <c r="V1354" s="121" t="str">
        <f t="shared" si="21"/>
        <v>Banco Ripley</v>
      </c>
    </row>
    <row r="1355" spans="1:22" x14ac:dyDescent="0.35">
      <c r="A1355" s="111" t="s">
        <v>30431</v>
      </c>
      <c r="B1355" s="37" t="s">
        <v>26590</v>
      </c>
      <c r="C1355" s="40" t="s">
        <v>29335</v>
      </c>
      <c r="D1355" s="38" t="s">
        <v>26607</v>
      </c>
      <c r="E1355" s="42" t="s">
        <v>893</v>
      </c>
      <c r="F1355" s="35" t="s">
        <v>42</v>
      </c>
      <c r="G1355" s="77" t="s">
        <v>895</v>
      </c>
      <c r="H1355" s="78" t="s">
        <v>29043</v>
      </c>
      <c r="I1355" s="78" t="s">
        <v>27960</v>
      </c>
      <c r="J1355" s="78" t="s">
        <v>28610</v>
      </c>
      <c r="K1355" s="42" t="s">
        <v>27929</v>
      </c>
      <c r="L1355" s="79" t="s">
        <v>233</v>
      </c>
      <c r="M1355" s="80" t="s">
        <v>29053</v>
      </c>
      <c r="N1355" s="81" t="s">
        <v>233</v>
      </c>
      <c r="O1355" s="81" t="s">
        <v>233</v>
      </c>
      <c r="P1355" s="80" t="s">
        <v>28600</v>
      </c>
      <c r="Q1355" s="36" t="s">
        <v>25808</v>
      </c>
      <c r="R1355" s="36"/>
      <c r="S1355" s="36"/>
      <c r="T1355" s="36" t="s">
        <v>24983</v>
      </c>
      <c r="U1355" s="36" t="s">
        <v>29330</v>
      </c>
      <c r="V1355" s="121" t="str">
        <f t="shared" si="21"/>
        <v>Banco Ripley</v>
      </c>
    </row>
    <row r="1356" spans="1:22" x14ac:dyDescent="0.35">
      <c r="A1356" s="111" t="s">
        <v>30431</v>
      </c>
      <c r="B1356" s="37" t="s">
        <v>26591</v>
      </c>
      <c r="C1356" s="40" t="s">
        <v>29336</v>
      </c>
      <c r="D1356" s="38" t="s">
        <v>25620</v>
      </c>
      <c r="E1356" s="42" t="s">
        <v>893</v>
      </c>
      <c r="F1356" s="35" t="s">
        <v>42</v>
      </c>
      <c r="G1356" s="77" t="s">
        <v>895</v>
      </c>
      <c r="H1356" s="78" t="s">
        <v>29043</v>
      </c>
      <c r="I1356" s="78" t="s">
        <v>27960</v>
      </c>
      <c r="J1356" s="78" t="s">
        <v>28610</v>
      </c>
      <c r="K1356" s="42" t="s">
        <v>27929</v>
      </c>
      <c r="L1356" s="79" t="s">
        <v>233</v>
      </c>
      <c r="M1356" s="80" t="s">
        <v>29053</v>
      </c>
      <c r="N1356" s="81" t="s">
        <v>233</v>
      </c>
      <c r="O1356" s="81" t="s">
        <v>233</v>
      </c>
      <c r="P1356" s="80" t="s">
        <v>28600</v>
      </c>
      <c r="Q1356" s="36" t="s">
        <v>25808</v>
      </c>
      <c r="R1356" s="36" t="s">
        <v>233</v>
      </c>
      <c r="S1356" s="36" t="s">
        <v>233</v>
      </c>
      <c r="T1356" s="36" t="s">
        <v>24983</v>
      </c>
      <c r="U1356" s="36" t="s">
        <v>28682</v>
      </c>
      <c r="V1356" s="121" t="str">
        <f t="shared" si="21"/>
        <v>Edyficar</v>
      </c>
    </row>
    <row r="1357" spans="1:22" x14ac:dyDescent="0.35">
      <c r="A1357" s="111" t="s">
        <v>30431</v>
      </c>
      <c r="B1357" s="37" t="s">
        <v>26592</v>
      </c>
      <c r="C1357" s="40" t="s">
        <v>29337</v>
      </c>
      <c r="D1357" s="38" t="s">
        <v>25620</v>
      </c>
      <c r="E1357" s="42" t="s">
        <v>893</v>
      </c>
      <c r="F1357" s="35" t="s">
        <v>42</v>
      </c>
      <c r="G1357" s="77" t="s">
        <v>895</v>
      </c>
      <c r="H1357" s="78" t="s">
        <v>29043</v>
      </c>
      <c r="I1357" s="78" t="s">
        <v>27960</v>
      </c>
      <c r="J1357" s="78" t="s">
        <v>28610</v>
      </c>
      <c r="K1357" s="42" t="s">
        <v>27929</v>
      </c>
      <c r="L1357" s="79" t="s">
        <v>233</v>
      </c>
      <c r="M1357" s="80" t="s">
        <v>29053</v>
      </c>
      <c r="N1357" s="81" t="s">
        <v>233</v>
      </c>
      <c r="O1357" s="81" t="s">
        <v>233</v>
      </c>
      <c r="P1357" s="80" t="s">
        <v>28600</v>
      </c>
      <c r="Q1357" s="36" t="s">
        <v>25808</v>
      </c>
      <c r="R1357" s="36" t="s">
        <v>233</v>
      </c>
      <c r="S1357" s="36" t="s">
        <v>233</v>
      </c>
      <c r="T1357" s="36" t="s">
        <v>24983</v>
      </c>
      <c r="U1357" s="36" t="s">
        <v>28682</v>
      </c>
      <c r="V1357" s="121" t="str">
        <f t="shared" si="21"/>
        <v>Edyficar</v>
      </c>
    </row>
    <row r="1358" spans="1:22" x14ac:dyDescent="0.35">
      <c r="A1358" s="111" t="s">
        <v>30431</v>
      </c>
      <c r="B1358" s="37" t="s">
        <v>26593</v>
      </c>
      <c r="C1358" s="40" t="s">
        <v>29338</v>
      </c>
      <c r="D1358" s="38" t="s">
        <v>26622</v>
      </c>
      <c r="E1358" s="42" t="s">
        <v>893</v>
      </c>
      <c r="F1358" s="35" t="s">
        <v>42</v>
      </c>
      <c r="G1358" s="77" t="s">
        <v>895</v>
      </c>
      <c r="H1358" s="78" t="s">
        <v>29043</v>
      </c>
      <c r="I1358" s="78" t="s">
        <v>27960</v>
      </c>
      <c r="J1358" s="78" t="s">
        <v>28610</v>
      </c>
      <c r="K1358" s="42" t="s">
        <v>27929</v>
      </c>
      <c r="L1358" s="79" t="s">
        <v>233</v>
      </c>
      <c r="M1358" s="80" t="s">
        <v>29053</v>
      </c>
      <c r="N1358" s="81" t="s">
        <v>233</v>
      </c>
      <c r="O1358" s="81" t="s">
        <v>233</v>
      </c>
      <c r="P1358" s="80" t="s">
        <v>28600</v>
      </c>
      <c r="Q1358" s="36" t="s">
        <v>25808</v>
      </c>
      <c r="R1358" s="36" t="s">
        <v>233</v>
      </c>
      <c r="S1358" s="36" t="s">
        <v>233</v>
      </c>
      <c r="T1358" s="36" t="s">
        <v>24983</v>
      </c>
      <c r="U1358" s="36" t="s">
        <v>28682</v>
      </c>
      <c r="V1358" s="121" t="str">
        <f t="shared" si="21"/>
        <v>Financiera Efectiva</v>
      </c>
    </row>
    <row r="1359" spans="1:22" x14ac:dyDescent="0.35">
      <c r="A1359" s="111" t="s">
        <v>31038</v>
      </c>
      <c r="B1359" s="37" t="s">
        <v>26594</v>
      </c>
      <c r="C1359" s="40" t="s">
        <v>29339</v>
      </c>
      <c r="D1359" s="38" t="s">
        <v>26624</v>
      </c>
      <c r="E1359" s="42" t="s">
        <v>893</v>
      </c>
      <c r="F1359" s="35" t="s">
        <v>42</v>
      </c>
      <c r="G1359" s="77" t="s">
        <v>895</v>
      </c>
      <c r="H1359" s="78" t="s">
        <v>29043</v>
      </c>
      <c r="I1359" s="78" t="s">
        <v>27960</v>
      </c>
      <c r="J1359" s="78" t="s">
        <v>28610</v>
      </c>
      <c r="K1359" s="42" t="s">
        <v>27929</v>
      </c>
      <c r="L1359" s="79" t="s">
        <v>233</v>
      </c>
      <c r="M1359" s="80" t="s">
        <v>29053</v>
      </c>
      <c r="N1359" s="81" t="s">
        <v>233</v>
      </c>
      <c r="O1359" s="81" t="s">
        <v>233</v>
      </c>
      <c r="P1359" s="80" t="s">
        <v>28600</v>
      </c>
      <c r="Q1359" s="36" t="s">
        <v>25808</v>
      </c>
      <c r="R1359" s="36" t="s">
        <v>233</v>
      </c>
      <c r="S1359" s="36" t="s">
        <v>233</v>
      </c>
      <c r="T1359" s="36" t="s">
        <v>24983</v>
      </c>
      <c r="U1359" s="36" t="s">
        <v>28682</v>
      </c>
      <c r="V1359" s="121" t="str">
        <f t="shared" si="21"/>
        <v>Financiera OH</v>
      </c>
    </row>
    <row r="1360" spans="1:22" x14ac:dyDescent="0.35">
      <c r="A1360" s="111" t="s">
        <v>30431</v>
      </c>
      <c r="B1360" s="37" t="s">
        <v>26595</v>
      </c>
      <c r="C1360" s="40" t="s">
        <v>29340</v>
      </c>
      <c r="D1360" s="38" t="s">
        <v>26624</v>
      </c>
      <c r="E1360" s="42" t="s">
        <v>893</v>
      </c>
      <c r="F1360" s="35" t="s">
        <v>42</v>
      </c>
      <c r="G1360" s="77" t="s">
        <v>895</v>
      </c>
      <c r="H1360" s="78" t="s">
        <v>29043</v>
      </c>
      <c r="I1360" s="78" t="s">
        <v>27960</v>
      </c>
      <c r="J1360" s="78" t="s">
        <v>28610</v>
      </c>
      <c r="K1360" s="42" t="s">
        <v>27929</v>
      </c>
      <c r="L1360" s="79" t="s">
        <v>233</v>
      </c>
      <c r="M1360" s="80" t="s">
        <v>29053</v>
      </c>
      <c r="N1360" s="81" t="s">
        <v>233</v>
      </c>
      <c r="O1360" s="81" t="s">
        <v>233</v>
      </c>
      <c r="P1360" s="80" t="s">
        <v>28600</v>
      </c>
      <c r="Q1360" s="36" t="s">
        <v>25808</v>
      </c>
      <c r="R1360" s="36" t="s">
        <v>233</v>
      </c>
      <c r="S1360" s="36" t="s">
        <v>233</v>
      </c>
      <c r="T1360" s="36" t="s">
        <v>24983</v>
      </c>
      <c r="U1360" s="36" t="s">
        <v>28682</v>
      </c>
      <c r="V1360" s="121" t="str">
        <f t="shared" si="21"/>
        <v>Financiera OH</v>
      </c>
    </row>
    <row r="1361" spans="1:22" x14ac:dyDescent="0.35">
      <c r="A1361" s="111" t="s">
        <v>30431</v>
      </c>
      <c r="B1361" s="37" t="s">
        <v>26596</v>
      </c>
      <c r="C1361" s="40" t="s">
        <v>29341</v>
      </c>
      <c r="D1361" s="38" t="s">
        <v>26624</v>
      </c>
      <c r="E1361" s="42" t="s">
        <v>893</v>
      </c>
      <c r="F1361" s="35" t="s">
        <v>42</v>
      </c>
      <c r="G1361" s="77" t="s">
        <v>895</v>
      </c>
      <c r="H1361" s="78" t="s">
        <v>29043</v>
      </c>
      <c r="I1361" s="78" t="s">
        <v>27960</v>
      </c>
      <c r="J1361" s="78" t="s">
        <v>28610</v>
      </c>
      <c r="K1361" s="42" t="s">
        <v>27929</v>
      </c>
      <c r="L1361" s="79" t="s">
        <v>233</v>
      </c>
      <c r="M1361" s="80" t="s">
        <v>29053</v>
      </c>
      <c r="N1361" s="81" t="s">
        <v>233</v>
      </c>
      <c r="O1361" s="81" t="s">
        <v>233</v>
      </c>
      <c r="P1361" s="80" t="s">
        <v>28600</v>
      </c>
      <c r="Q1361" s="36" t="s">
        <v>25808</v>
      </c>
      <c r="R1361" s="36" t="s">
        <v>233</v>
      </c>
      <c r="S1361" s="36" t="s">
        <v>233</v>
      </c>
      <c r="T1361" s="36" t="s">
        <v>24983</v>
      </c>
      <c r="U1361" s="36" t="s">
        <v>28682</v>
      </c>
      <c r="V1361" s="121" t="str">
        <f t="shared" si="21"/>
        <v>Financiera OH</v>
      </c>
    </row>
    <row r="1362" spans="1:22" x14ac:dyDescent="0.35">
      <c r="A1362" s="111" t="s">
        <v>30431</v>
      </c>
      <c r="B1362" s="37" t="s">
        <v>26597</v>
      </c>
      <c r="C1362" s="40" t="s">
        <v>29342</v>
      </c>
      <c r="D1362" s="38" t="s">
        <v>26624</v>
      </c>
      <c r="E1362" s="42" t="s">
        <v>893</v>
      </c>
      <c r="F1362" s="35" t="s">
        <v>42</v>
      </c>
      <c r="G1362" s="77" t="s">
        <v>895</v>
      </c>
      <c r="H1362" s="78" t="s">
        <v>29043</v>
      </c>
      <c r="I1362" s="78" t="s">
        <v>27960</v>
      </c>
      <c r="J1362" s="78" t="s">
        <v>28610</v>
      </c>
      <c r="K1362" s="42" t="s">
        <v>27929</v>
      </c>
      <c r="L1362" s="79" t="s">
        <v>233</v>
      </c>
      <c r="M1362" s="80" t="s">
        <v>29053</v>
      </c>
      <c r="N1362" s="81" t="s">
        <v>233</v>
      </c>
      <c r="O1362" s="81" t="s">
        <v>233</v>
      </c>
      <c r="P1362" s="80" t="s">
        <v>28600</v>
      </c>
      <c r="Q1362" s="36" t="s">
        <v>25808</v>
      </c>
      <c r="R1362" s="36" t="s">
        <v>233</v>
      </c>
      <c r="S1362" s="36" t="s">
        <v>233</v>
      </c>
      <c r="T1362" s="36" t="s">
        <v>24983</v>
      </c>
      <c r="U1362" s="36" t="s">
        <v>28682</v>
      </c>
      <c r="V1362" s="121" t="str">
        <f t="shared" si="21"/>
        <v>Financiera OH</v>
      </c>
    </row>
    <row r="1363" spans="1:22" x14ac:dyDescent="0.35">
      <c r="A1363" s="111" t="s">
        <v>30431</v>
      </c>
      <c r="B1363" s="37" t="s">
        <v>26598</v>
      </c>
      <c r="C1363" s="40" t="s">
        <v>29343</v>
      </c>
      <c r="D1363" s="38" t="s">
        <v>26624</v>
      </c>
      <c r="E1363" s="42" t="s">
        <v>893</v>
      </c>
      <c r="F1363" s="35" t="s">
        <v>42</v>
      </c>
      <c r="G1363" s="77" t="s">
        <v>895</v>
      </c>
      <c r="H1363" s="78" t="s">
        <v>29043</v>
      </c>
      <c r="I1363" s="78" t="s">
        <v>27960</v>
      </c>
      <c r="J1363" s="78" t="s">
        <v>28610</v>
      </c>
      <c r="K1363" s="42" t="s">
        <v>27929</v>
      </c>
      <c r="L1363" s="79" t="s">
        <v>233</v>
      </c>
      <c r="M1363" s="80" t="s">
        <v>29053</v>
      </c>
      <c r="N1363" s="81" t="s">
        <v>233</v>
      </c>
      <c r="O1363" s="81" t="s">
        <v>233</v>
      </c>
      <c r="P1363" s="80" t="s">
        <v>28600</v>
      </c>
      <c r="Q1363" s="36" t="s">
        <v>25808</v>
      </c>
      <c r="R1363" s="36" t="s">
        <v>233</v>
      </c>
      <c r="S1363" s="36" t="s">
        <v>233</v>
      </c>
      <c r="T1363" s="36" t="s">
        <v>24983</v>
      </c>
      <c r="U1363" s="36" t="s">
        <v>28682</v>
      </c>
      <c r="V1363" s="121" t="str">
        <f t="shared" si="21"/>
        <v>Financiera OH</v>
      </c>
    </row>
    <row r="1364" spans="1:22" x14ac:dyDescent="0.35">
      <c r="A1364" s="111" t="s">
        <v>30431</v>
      </c>
      <c r="B1364" s="37" t="s">
        <v>26599</v>
      </c>
      <c r="C1364" s="40" t="s">
        <v>29344</v>
      </c>
      <c r="D1364" s="38" t="s">
        <v>26624</v>
      </c>
      <c r="E1364" s="42" t="s">
        <v>893</v>
      </c>
      <c r="F1364" s="35" t="s">
        <v>42</v>
      </c>
      <c r="G1364" s="77" t="s">
        <v>895</v>
      </c>
      <c r="H1364" s="78" t="s">
        <v>29043</v>
      </c>
      <c r="I1364" s="78" t="s">
        <v>27960</v>
      </c>
      <c r="J1364" s="78" t="s">
        <v>28610</v>
      </c>
      <c r="K1364" s="42" t="s">
        <v>27929</v>
      </c>
      <c r="L1364" s="79" t="s">
        <v>233</v>
      </c>
      <c r="M1364" s="80" t="s">
        <v>29053</v>
      </c>
      <c r="N1364" s="81" t="s">
        <v>233</v>
      </c>
      <c r="O1364" s="81" t="s">
        <v>233</v>
      </c>
      <c r="P1364" s="80" t="s">
        <v>28600</v>
      </c>
      <c r="Q1364" s="36" t="s">
        <v>25808</v>
      </c>
      <c r="R1364" s="36" t="s">
        <v>233</v>
      </c>
      <c r="S1364" s="36" t="s">
        <v>233</v>
      </c>
      <c r="T1364" s="36" t="s">
        <v>24983</v>
      </c>
      <c r="U1364" s="36" t="s">
        <v>28682</v>
      </c>
      <c r="V1364" s="121" t="str">
        <f t="shared" si="21"/>
        <v>Financiera OH</v>
      </c>
    </row>
    <row r="1365" spans="1:22" x14ac:dyDescent="0.35">
      <c r="A1365" s="111" t="s">
        <v>30431</v>
      </c>
      <c r="B1365" s="37" t="s">
        <v>26600</v>
      </c>
      <c r="C1365" s="40" t="s">
        <v>29345</v>
      </c>
      <c r="D1365" s="38" t="s">
        <v>26624</v>
      </c>
      <c r="E1365" s="42" t="s">
        <v>893</v>
      </c>
      <c r="F1365" s="35" t="s">
        <v>42</v>
      </c>
      <c r="G1365" s="77" t="s">
        <v>895</v>
      </c>
      <c r="H1365" s="78" t="s">
        <v>29043</v>
      </c>
      <c r="I1365" s="78" t="s">
        <v>27960</v>
      </c>
      <c r="J1365" s="78" t="s">
        <v>28610</v>
      </c>
      <c r="K1365" s="42" t="s">
        <v>27929</v>
      </c>
      <c r="L1365" s="79" t="s">
        <v>233</v>
      </c>
      <c r="M1365" s="80" t="s">
        <v>29053</v>
      </c>
      <c r="N1365" s="81" t="s">
        <v>233</v>
      </c>
      <c r="O1365" s="81" t="s">
        <v>233</v>
      </c>
      <c r="P1365" s="80" t="s">
        <v>28600</v>
      </c>
      <c r="Q1365" s="36" t="s">
        <v>25808</v>
      </c>
      <c r="R1365" s="36"/>
      <c r="S1365" s="36"/>
      <c r="T1365" s="36" t="s">
        <v>24983</v>
      </c>
      <c r="U1365" s="36" t="s">
        <v>28682</v>
      </c>
      <c r="V1365" s="121" t="str">
        <f t="shared" si="21"/>
        <v>Financiera OH</v>
      </c>
    </row>
    <row r="1366" spans="1:22" x14ac:dyDescent="0.35">
      <c r="A1366" s="111" t="s">
        <v>31039</v>
      </c>
      <c r="B1366" s="37" t="s">
        <v>26601</v>
      </c>
      <c r="C1366" s="40" t="s">
        <v>29346</v>
      </c>
      <c r="D1366" s="38" t="s">
        <v>964</v>
      </c>
      <c r="E1366" s="42" t="s">
        <v>893</v>
      </c>
      <c r="F1366" s="35" t="s">
        <v>42</v>
      </c>
      <c r="G1366" s="77" t="s">
        <v>895</v>
      </c>
      <c r="H1366" s="78" t="s">
        <v>29043</v>
      </c>
      <c r="I1366" s="78" t="s">
        <v>27960</v>
      </c>
      <c r="J1366" s="78" t="s">
        <v>28610</v>
      </c>
      <c r="K1366" s="42" t="s">
        <v>27929</v>
      </c>
      <c r="L1366" s="79" t="s">
        <v>233</v>
      </c>
      <c r="M1366" s="80" t="s">
        <v>29053</v>
      </c>
      <c r="N1366" s="81" t="s">
        <v>233</v>
      </c>
      <c r="O1366" s="81" t="s">
        <v>233</v>
      </c>
      <c r="P1366" s="80" t="s">
        <v>28600</v>
      </c>
      <c r="Q1366" s="36" t="s">
        <v>25808</v>
      </c>
      <c r="R1366" s="36" t="s">
        <v>233</v>
      </c>
      <c r="S1366" s="36" t="s">
        <v>233</v>
      </c>
      <c r="T1366" s="36" t="s">
        <v>24983</v>
      </c>
      <c r="U1366" s="36" t="s">
        <v>28682</v>
      </c>
      <c r="V1366" s="121" t="str">
        <f t="shared" si="21"/>
        <v>Fondo Mi Vivienda</v>
      </c>
    </row>
    <row r="1367" spans="1:22" x14ac:dyDescent="0.35">
      <c r="A1367" s="111" t="s">
        <v>31040</v>
      </c>
      <c r="B1367" s="37" t="s">
        <v>25896</v>
      </c>
      <c r="C1367" s="40" t="s">
        <v>29347</v>
      </c>
      <c r="D1367" s="38" t="s">
        <v>22</v>
      </c>
      <c r="E1367" s="42" t="s">
        <v>893</v>
      </c>
      <c r="F1367" s="35" t="s">
        <v>42</v>
      </c>
      <c r="G1367" s="77" t="s">
        <v>895</v>
      </c>
      <c r="H1367" s="78" t="s">
        <v>29043</v>
      </c>
      <c r="I1367" s="78" t="s">
        <v>27960</v>
      </c>
      <c r="J1367" s="78" t="s">
        <v>28610</v>
      </c>
      <c r="K1367" s="42" t="s">
        <v>27929</v>
      </c>
      <c r="L1367" s="79" t="s">
        <v>233</v>
      </c>
      <c r="M1367" s="80" t="s">
        <v>29053</v>
      </c>
      <c r="N1367" s="81" t="s">
        <v>233</v>
      </c>
      <c r="O1367" s="81">
        <v>1</v>
      </c>
      <c r="P1367" s="80" t="s">
        <v>28600</v>
      </c>
      <c r="Q1367" s="36" t="s">
        <v>25808</v>
      </c>
      <c r="R1367" s="36" t="s">
        <v>233</v>
      </c>
      <c r="S1367" s="36" t="s">
        <v>233</v>
      </c>
      <c r="T1367" s="36" t="s">
        <v>24983</v>
      </c>
      <c r="U1367" s="36" t="s">
        <v>28650</v>
      </c>
      <c r="V1367" s="121" t="str">
        <f t="shared" si="21"/>
        <v>Jockey Plaza</v>
      </c>
    </row>
    <row r="1368" spans="1:22" x14ac:dyDescent="0.35">
      <c r="A1368" s="111" t="s">
        <v>93</v>
      </c>
      <c r="B1368" s="37" t="s">
        <v>133</v>
      </c>
      <c r="C1368" s="40" t="s">
        <v>330</v>
      </c>
      <c r="D1368" s="38" t="s">
        <v>22</v>
      </c>
      <c r="E1368" s="42" t="s">
        <v>893</v>
      </c>
      <c r="F1368" s="35" t="s">
        <v>42</v>
      </c>
      <c r="G1368" s="77" t="s">
        <v>895</v>
      </c>
      <c r="H1368" s="78" t="s">
        <v>29043</v>
      </c>
      <c r="I1368" s="78" t="s">
        <v>27960</v>
      </c>
      <c r="J1368" s="78" t="s">
        <v>28610</v>
      </c>
      <c r="K1368" s="42" t="s">
        <v>27929</v>
      </c>
      <c r="L1368" s="79" t="s">
        <v>233</v>
      </c>
      <c r="M1368" s="80" t="s">
        <v>29053</v>
      </c>
      <c r="N1368" s="81" t="s">
        <v>233</v>
      </c>
      <c r="O1368" s="81">
        <v>1</v>
      </c>
      <c r="P1368" s="80" t="s">
        <v>28600</v>
      </c>
      <c r="Q1368" s="36" t="s">
        <v>25808</v>
      </c>
      <c r="R1368" s="36" t="s">
        <v>233</v>
      </c>
      <c r="S1368" s="36" t="s">
        <v>233</v>
      </c>
      <c r="T1368" s="36" t="s">
        <v>24983</v>
      </c>
      <c r="U1368" s="36" t="s">
        <v>28650</v>
      </c>
      <c r="V1368" s="121" t="str">
        <f t="shared" si="21"/>
        <v>Jockey Plaza</v>
      </c>
    </row>
    <row r="1369" spans="1:22" x14ac:dyDescent="0.35">
      <c r="A1369" s="111" t="s">
        <v>31041</v>
      </c>
      <c r="B1369" s="37" t="s">
        <v>26368</v>
      </c>
      <c r="C1369" s="40" t="s">
        <v>29348</v>
      </c>
      <c r="D1369" s="38" t="s">
        <v>25330</v>
      </c>
      <c r="E1369" s="42" t="s">
        <v>893</v>
      </c>
      <c r="F1369" s="35" t="s">
        <v>42</v>
      </c>
      <c r="G1369" s="77" t="s">
        <v>895</v>
      </c>
      <c r="H1369" s="78" t="s">
        <v>29043</v>
      </c>
      <c r="I1369" s="78" t="s">
        <v>27960</v>
      </c>
      <c r="J1369" s="78" t="s">
        <v>28610</v>
      </c>
      <c r="K1369" s="42" t="s">
        <v>27929</v>
      </c>
      <c r="L1369" s="79" t="s">
        <v>233</v>
      </c>
      <c r="M1369" s="80" t="s">
        <v>29053</v>
      </c>
      <c r="N1369" s="81" t="s">
        <v>233</v>
      </c>
      <c r="O1369" s="81">
        <v>1</v>
      </c>
      <c r="P1369" s="80" t="s">
        <v>28600</v>
      </c>
      <c r="Q1369" s="36" t="s">
        <v>25808</v>
      </c>
      <c r="R1369" s="36" t="s">
        <v>233</v>
      </c>
      <c r="S1369" s="36" t="s">
        <v>233</v>
      </c>
      <c r="T1369" s="36" t="s">
        <v>24983</v>
      </c>
      <c r="U1369" s="36" t="s">
        <v>28650</v>
      </c>
      <c r="V1369" s="121" t="str">
        <f t="shared" si="21"/>
        <v xml:space="preserve">Luz del Sur </v>
      </c>
    </row>
    <row r="1370" spans="1:22" x14ac:dyDescent="0.35">
      <c r="A1370" s="111" t="s">
        <v>31042</v>
      </c>
      <c r="B1370" s="37" t="s">
        <v>26371</v>
      </c>
      <c r="C1370" s="40" t="s">
        <v>29349</v>
      </c>
      <c r="D1370" s="38" t="s">
        <v>25330</v>
      </c>
      <c r="E1370" s="42" t="s">
        <v>893</v>
      </c>
      <c r="F1370" s="35" t="s">
        <v>42</v>
      </c>
      <c r="G1370" s="77" t="s">
        <v>895</v>
      </c>
      <c r="H1370" s="78" t="s">
        <v>29043</v>
      </c>
      <c r="I1370" s="78" t="s">
        <v>27960</v>
      </c>
      <c r="J1370" s="78" t="s">
        <v>28610</v>
      </c>
      <c r="K1370" s="42" t="s">
        <v>27929</v>
      </c>
      <c r="L1370" s="79" t="s">
        <v>233</v>
      </c>
      <c r="M1370" s="80" t="s">
        <v>29053</v>
      </c>
      <c r="N1370" s="81" t="s">
        <v>233</v>
      </c>
      <c r="O1370" s="81">
        <v>1</v>
      </c>
      <c r="P1370" s="80" t="s">
        <v>28600</v>
      </c>
      <c r="Q1370" s="36" t="s">
        <v>25808</v>
      </c>
      <c r="R1370" s="36" t="s">
        <v>233</v>
      </c>
      <c r="S1370" s="36" t="s">
        <v>233</v>
      </c>
      <c r="T1370" s="36" t="s">
        <v>24983</v>
      </c>
      <c r="U1370" s="36" t="s">
        <v>28650</v>
      </c>
      <c r="V1370" s="121" t="str">
        <f t="shared" si="21"/>
        <v xml:space="preserve">Luz del Sur </v>
      </c>
    </row>
    <row r="1371" spans="1:22" x14ac:dyDescent="0.35">
      <c r="A1371" s="111" t="s">
        <v>31043</v>
      </c>
      <c r="B1371" s="37" t="s">
        <v>26736</v>
      </c>
      <c r="C1371" s="40" t="s">
        <v>29350</v>
      </c>
      <c r="D1371" s="38" t="s">
        <v>25297</v>
      </c>
      <c r="E1371" s="42" t="s">
        <v>893</v>
      </c>
      <c r="F1371" s="35" t="s">
        <v>42</v>
      </c>
      <c r="G1371" s="77" t="s">
        <v>895</v>
      </c>
      <c r="H1371" s="78" t="s">
        <v>29043</v>
      </c>
      <c r="I1371" s="78" t="s">
        <v>27960</v>
      </c>
      <c r="J1371" s="86" t="s">
        <v>28610</v>
      </c>
      <c r="K1371" s="42" t="s">
        <v>27929</v>
      </c>
      <c r="L1371" s="79" t="s">
        <v>233</v>
      </c>
      <c r="M1371" s="80" t="s">
        <v>29053</v>
      </c>
      <c r="N1371" s="81" t="s">
        <v>233</v>
      </c>
      <c r="O1371" s="81">
        <v>1</v>
      </c>
      <c r="P1371" s="80" t="s">
        <v>28600</v>
      </c>
      <c r="Q1371" s="36" t="s">
        <v>25808</v>
      </c>
      <c r="R1371" s="36"/>
      <c r="S1371" s="36"/>
      <c r="T1371" s="36" t="s">
        <v>24983</v>
      </c>
      <c r="U1371" s="36" t="s">
        <v>28628</v>
      </c>
      <c r="V1371" s="121" t="str">
        <f t="shared" si="21"/>
        <v>Mibanco</v>
      </c>
    </row>
    <row r="1372" spans="1:22" x14ac:dyDescent="0.35">
      <c r="A1372" s="111" t="s">
        <v>31044</v>
      </c>
      <c r="B1372" s="37" t="s">
        <v>26464</v>
      </c>
      <c r="C1372" s="40" t="s">
        <v>29351</v>
      </c>
      <c r="D1372" s="38" t="s">
        <v>25274</v>
      </c>
      <c r="E1372" s="42" t="s">
        <v>893</v>
      </c>
      <c r="F1372" s="35" t="s">
        <v>42</v>
      </c>
      <c r="G1372" s="77" t="s">
        <v>895</v>
      </c>
      <c r="H1372" s="78" t="s">
        <v>29043</v>
      </c>
      <c r="I1372" s="78" t="s">
        <v>27960</v>
      </c>
      <c r="J1372" s="78" t="s">
        <v>28610</v>
      </c>
      <c r="K1372" s="42" t="s">
        <v>27929</v>
      </c>
      <c r="L1372" s="79" t="s">
        <v>233</v>
      </c>
      <c r="M1372" s="80" t="s">
        <v>29053</v>
      </c>
      <c r="N1372" s="81" t="s">
        <v>233</v>
      </c>
      <c r="O1372" s="81">
        <v>1</v>
      </c>
      <c r="P1372" s="80" t="s">
        <v>28600</v>
      </c>
      <c r="Q1372" s="36" t="s">
        <v>25808</v>
      </c>
      <c r="R1372" s="36" t="s">
        <v>233</v>
      </c>
      <c r="S1372" s="36" t="s">
        <v>233</v>
      </c>
      <c r="T1372" s="36" t="s">
        <v>24983</v>
      </c>
      <c r="U1372" s="36" t="s">
        <v>28650</v>
      </c>
      <c r="V1372" s="121" t="str">
        <f t="shared" si="21"/>
        <v>Norvial</v>
      </c>
    </row>
    <row r="1373" spans="1:22" x14ac:dyDescent="0.35">
      <c r="A1373" s="111" t="s">
        <v>31045</v>
      </c>
      <c r="B1373" s="37" t="s">
        <v>26451</v>
      </c>
      <c r="C1373" s="40" t="s">
        <v>29352</v>
      </c>
      <c r="D1373" s="38" t="s">
        <v>26488</v>
      </c>
      <c r="E1373" s="42" t="s">
        <v>893</v>
      </c>
      <c r="F1373" s="35" t="s">
        <v>42</v>
      </c>
      <c r="G1373" s="77" t="s">
        <v>895</v>
      </c>
      <c r="H1373" s="78" t="s">
        <v>29043</v>
      </c>
      <c r="I1373" s="78" t="s">
        <v>27960</v>
      </c>
      <c r="J1373" s="78" t="s">
        <v>28610</v>
      </c>
      <c r="K1373" s="42" t="s">
        <v>27929</v>
      </c>
      <c r="L1373" s="79" t="s">
        <v>233</v>
      </c>
      <c r="M1373" s="80" t="s">
        <v>29053</v>
      </c>
      <c r="N1373" s="81" t="s">
        <v>233</v>
      </c>
      <c r="O1373" s="81">
        <v>1</v>
      </c>
      <c r="P1373" s="80" t="s">
        <v>28600</v>
      </c>
      <c r="Q1373" s="36" t="s">
        <v>25808</v>
      </c>
      <c r="R1373" s="36" t="s">
        <v>233</v>
      </c>
      <c r="S1373" s="36" t="s">
        <v>233</v>
      </c>
      <c r="T1373" s="36" t="s">
        <v>24983</v>
      </c>
      <c r="U1373" s="36" t="s">
        <v>28650</v>
      </c>
      <c r="V1373" s="121" t="str">
        <f t="shared" si="21"/>
        <v>Pacifico S.A. Entidad Prestadora de Salud</v>
      </c>
    </row>
    <row r="1374" spans="1:22" x14ac:dyDescent="0.35">
      <c r="A1374" s="111" t="s">
        <v>100</v>
      </c>
      <c r="B1374" s="37" t="s">
        <v>122</v>
      </c>
      <c r="C1374" s="40" t="s">
        <v>347</v>
      </c>
      <c r="D1374" s="38" t="s">
        <v>29</v>
      </c>
      <c r="E1374" s="42" t="s">
        <v>893</v>
      </c>
      <c r="F1374" s="35" t="s">
        <v>42</v>
      </c>
      <c r="G1374" s="77" t="s">
        <v>895</v>
      </c>
      <c r="H1374" s="78" t="s">
        <v>29043</v>
      </c>
      <c r="I1374" s="78" t="s">
        <v>27960</v>
      </c>
      <c r="J1374" s="78" t="s">
        <v>28610</v>
      </c>
      <c r="K1374" s="42" t="s">
        <v>27929</v>
      </c>
      <c r="L1374" s="79" t="s">
        <v>233</v>
      </c>
      <c r="M1374" s="80" t="s">
        <v>29053</v>
      </c>
      <c r="N1374" s="81" t="s">
        <v>233</v>
      </c>
      <c r="O1374" s="81">
        <v>1</v>
      </c>
      <c r="P1374" s="80" t="s">
        <v>28600</v>
      </c>
      <c r="Q1374" s="36" t="s">
        <v>25808</v>
      </c>
      <c r="R1374" s="36" t="s">
        <v>233</v>
      </c>
      <c r="S1374" s="36" t="s">
        <v>233</v>
      </c>
      <c r="T1374" s="36" t="s">
        <v>24983</v>
      </c>
      <c r="U1374" s="36" t="s">
        <v>28650</v>
      </c>
      <c r="V1374" s="121" t="str">
        <f t="shared" si="21"/>
        <v>Palo Alto</v>
      </c>
    </row>
    <row r="1375" spans="1:22" x14ac:dyDescent="0.35">
      <c r="A1375" s="111" t="s">
        <v>31046</v>
      </c>
      <c r="B1375" s="37" t="s">
        <v>26604</v>
      </c>
      <c r="C1375" s="40" t="s">
        <v>29353</v>
      </c>
      <c r="D1375" s="38" t="s">
        <v>965</v>
      </c>
      <c r="E1375" s="42" t="s">
        <v>893</v>
      </c>
      <c r="F1375" s="35" t="s">
        <v>42</v>
      </c>
      <c r="G1375" s="77" t="s">
        <v>895</v>
      </c>
      <c r="H1375" s="78" t="s">
        <v>29043</v>
      </c>
      <c r="I1375" s="78" t="s">
        <v>27960</v>
      </c>
      <c r="J1375" s="78" t="s">
        <v>28610</v>
      </c>
      <c r="K1375" s="42" t="s">
        <v>27929</v>
      </c>
      <c r="L1375" s="79" t="s">
        <v>233</v>
      </c>
      <c r="M1375" s="80" t="s">
        <v>29053</v>
      </c>
      <c r="N1375" s="81" t="s">
        <v>233</v>
      </c>
      <c r="O1375" s="81" t="s">
        <v>233</v>
      </c>
      <c r="P1375" s="80" t="s">
        <v>28600</v>
      </c>
      <c r="Q1375" s="36" t="s">
        <v>25808</v>
      </c>
      <c r="R1375" s="36"/>
      <c r="S1375" s="36"/>
      <c r="T1375" s="36" t="s">
        <v>24983</v>
      </c>
      <c r="U1375" s="36" t="s">
        <v>28685</v>
      </c>
      <c r="V1375" s="121" t="str">
        <f t="shared" si="21"/>
        <v>PF Colegios Peruanos</v>
      </c>
    </row>
    <row r="1376" spans="1:22" x14ac:dyDescent="0.35">
      <c r="A1376" s="111" t="s">
        <v>29354</v>
      </c>
      <c r="B1376" s="37" t="s">
        <v>26339</v>
      </c>
      <c r="C1376" s="40" t="s">
        <v>29354</v>
      </c>
      <c r="D1376" s="38" t="s">
        <v>25617</v>
      </c>
      <c r="E1376" s="42" t="s">
        <v>893</v>
      </c>
      <c r="F1376" s="35" t="s">
        <v>42</v>
      </c>
      <c r="G1376" s="77" t="s">
        <v>895</v>
      </c>
      <c r="H1376" s="78" t="s">
        <v>29043</v>
      </c>
      <c r="I1376" s="78" t="s">
        <v>27960</v>
      </c>
      <c r="J1376" s="78" t="s">
        <v>28610</v>
      </c>
      <c r="K1376" s="42" t="s">
        <v>27929</v>
      </c>
      <c r="L1376" s="79" t="s">
        <v>233</v>
      </c>
      <c r="M1376" s="80" t="s">
        <v>29053</v>
      </c>
      <c r="N1376" s="81" t="s">
        <v>233</v>
      </c>
      <c r="O1376" s="81">
        <v>1</v>
      </c>
      <c r="P1376" s="80" t="s">
        <v>28600</v>
      </c>
      <c r="Q1376" s="36" t="s">
        <v>25808</v>
      </c>
      <c r="R1376" s="36" t="s">
        <v>233</v>
      </c>
      <c r="S1376" s="36" t="s">
        <v>233</v>
      </c>
      <c r="T1376" s="36" t="s">
        <v>24983</v>
      </c>
      <c r="U1376" s="36" t="s">
        <v>28650</v>
      </c>
      <c r="V1376" s="121" t="str">
        <f t="shared" si="21"/>
        <v>Electro Dunas s.a.a</v>
      </c>
    </row>
    <row r="1377" spans="1:22" x14ac:dyDescent="0.35">
      <c r="A1377" s="111" t="s">
        <v>31047</v>
      </c>
      <c r="B1377" s="37" t="s">
        <v>26605</v>
      </c>
      <c r="C1377" s="40" t="s">
        <v>29355</v>
      </c>
      <c r="D1377" s="38" t="s">
        <v>26642</v>
      </c>
      <c r="E1377" s="42" t="s">
        <v>893</v>
      </c>
      <c r="F1377" s="35" t="s">
        <v>42</v>
      </c>
      <c r="G1377" s="77" t="s">
        <v>895</v>
      </c>
      <c r="H1377" s="78" t="s">
        <v>29043</v>
      </c>
      <c r="I1377" s="78" t="s">
        <v>27960</v>
      </c>
      <c r="J1377" s="78" t="s">
        <v>28610</v>
      </c>
      <c r="K1377" s="42" t="s">
        <v>27929</v>
      </c>
      <c r="L1377" s="79" t="s">
        <v>233</v>
      </c>
      <c r="M1377" s="80" t="s">
        <v>29053</v>
      </c>
      <c r="N1377" s="81" t="s">
        <v>233</v>
      </c>
      <c r="O1377" s="81" t="s">
        <v>233</v>
      </c>
      <c r="P1377" s="80" t="s">
        <v>28600</v>
      </c>
      <c r="Q1377" s="36" t="s">
        <v>25808</v>
      </c>
      <c r="R1377" s="36"/>
      <c r="S1377" s="36"/>
      <c r="T1377" s="36" t="s">
        <v>24983</v>
      </c>
      <c r="U1377" s="36" t="s">
        <v>28685</v>
      </c>
      <c r="V1377" s="121" t="str">
        <f t="shared" si="21"/>
        <v>Internacional de Titulos Soc. Titulizadora (Promart)</v>
      </c>
    </row>
    <row r="1378" spans="1:22" x14ac:dyDescent="0.35">
      <c r="A1378" s="111" t="s">
        <v>31048</v>
      </c>
      <c r="B1378" s="37" t="s">
        <v>26489</v>
      </c>
      <c r="C1378" s="40" t="s">
        <v>29356</v>
      </c>
      <c r="D1378" s="38" t="s">
        <v>24</v>
      </c>
      <c r="E1378" s="42" t="s">
        <v>893</v>
      </c>
      <c r="F1378" s="35" t="s">
        <v>42</v>
      </c>
      <c r="G1378" s="77" t="s">
        <v>895</v>
      </c>
      <c r="H1378" s="78" t="s">
        <v>29043</v>
      </c>
      <c r="I1378" s="78" t="s">
        <v>27960</v>
      </c>
      <c r="J1378" s="78" t="s">
        <v>28610</v>
      </c>
      <c r="K1378" s="42" t="s">
        <v>27929</v>
      </c>
      <c r="L1378" s="79" t="s">
        <v>233</v>
      </c>
      <c r="M1378" s="80" t="s">
        <v>29053</v>
      </c>
      <c r="N1378" s="81" t="s">
        <v>233</v>
      </c>
      <c r="O1378" s="81">
        <v>1</v>
      </c>
      <c r="P1378" s="80" t="s">
        <v>28600</v>
      </c>
      <c r="Q1378" s="36" t="s">
        <v>25808</v>
      </c>
      <c r="R1378" s="36" t="s">
        <v>233</v>
      </c>
      <c r="S1378" s="36" t="s">
        <v>233</v>
      </c>
      <c r="T1378" s="36" t="s">
        <v>24983</v>
      </c>
      <c r="U1378" s="36" t="s">
        <v>28650</v>
      </c>
      <c r="V1378" s="121" t="str">
        <f t="shared" si="21"/>
        <v>Primax</v>
      </c>
    </row>
    <row r="1379" spans="1:22" x14ac:dyDescent="0.35">
      <c r="A1379" s="111" t="s">
        <v>95</v>
      </c>
      <c r="B1379" s="37" t="s">
        <v>135</v>
      </c>
      <c r="C1379" s="40" t="s">
        <v>333</v>
      </c>
      <c r="D1379" s="38" t="s">
        <v>24</v>
      </c>
      <c r="E1379" s="42" t="s">
        <v>893</v>
      </c>
      <c r="F1379" s="35" t="s">
        <v>42</v>
      </c>
      <c r="G1379" s="77" t="s">
        <v>895</v>
      </c>
      <c r="H1379" s="78" t="s">
        <v>29043</v>
      </c>
      <c r="I1379" s="78" t="s">
        <v>27960</v>
      </c>
      <c r="J1379" s="78" t="s">
        <v>28610</v>
      </c>
      <c r="K1379" s="42" t="s">
        <v>27929</v>
      </c>
      <c r="L1379" s="79" t="s">
        <v>233</v>
      </c>
      <c r="M1379" s="80" t="s">
        <v>29053</v>
      </c>
      <c r="N1379" s="81" t="s">
        <v>233</v>
      </c>
      <c r="O1379" s="81">
        <v>1</v>
      </c>
      <c r="P1379" s="80" t="s">
        <v>28600</v>
      </c>
      <c r="Q1379" s="36" t="s">
        <v>25808</v>
      </c>
      <c r="R1379" s="36" t="s">
        <v>233</v>
      </c>
      <c r="S1379" s="36" t="s">
        <v>233</v>
      </c>
      <c r="T1379" s="36" t="s">
        <v>24983</v>
      </c>
      <c r="U1379" s="36" t="s">
        <v>28650</v>
      </c>
      <c r="V1379" s="121" t="str">
        <f t="shared" si="21"/>
        <v>Primax</v>
      </c>
    </row>
    <row r="1380" spans="1:22" x14ac:dyDescent="0.35">
      <c r="A1380" s="111" t="s">
        <v>30431</v>
      </c>
      <c r="B1380" s="37" t="s">
        <v>26606</v>
      </c>
      <c r="C1380" s="40" t="s">
        <v>29357</v>
      </c>
      <c r="D1380" s="38" t="s">
        <v>25695</v>
      </c>
      <c r="E1380" s="42" t="s">
        <v>893</v>
      </c>
      <c r="F1380" s="35" t="s">
        <v>42</v>
      </c>
      <c r="G1380" s="77" t="s">
        <v>895</v>
      </c>
      <c r="H1380" s="78" t="s">
        <v>29043</v>
      </c>
      <c r="I1380" s="78" t="s">
        <v>27960</v>
      </c>
      <c r="J1380" s="78" t="s">
        <v>28610</v>
      </c>
      <c r="K1380" s="42" t="s">
        <v>27929</v>
      </c>
      <c r="L1380" s="79" t="s">
        <v>233</v>
      </c>
      <c r="M1380" s="80" t="s">
        <v>29053</v>
      </c>
      <c r="N1380" s="81" t="s">
        <v>233</v>
      </c>
      <c r="O1380" s="81" t="s">
        <v>233</v>
      </c>
      <c r="P1380" s="80" t="s">
        <v>28600</v>
      </c>
      <c r="Q1380" s="36" t="s">
        <v>25808</v>
      </c>
      <c r="R1380" s="36" t="s">
        <v>233</v>
      </c>
      <c r="S1380" s="36" t="s">
        <v>233</v>
      </c>
      <c r="T1380" s="36" t="s">
        <v>24983</v>
      </c>
      <c r="U1380" s="36" t="s">
        <v>28685</v>
      </c>
      <c r="V1380" s="121" t="str">
        <f t="shared" si="21"/>
        <v xml:space="preserve">Creditítulos Sociedad Titulizadora </v>
      </c>
    </row>
    <row r="1381" spans="1:22" x14ac:dyDescent="0.35">
      <c r="A1381" s="111" t="s">
        <v>31049</v>
      </c>
      <c r="B1381" s="37" t="s">
        <v>26608</v>
      </c>
      <c r="C1381" s="40" t="s">
        <v>29358</v>
      </c>
      <c r="D1381" s="38" t="s">
        <v>25695</v>
      </c>
      <c r="E1381" s="42" t="s">
        <v>893</v>
      </c>
      <c r="F1381" s="35" t="s">
        <v>42</v>
      </c>
      <c r="G1381" s="77" t="s">
        <v>895</v>
      </c>
      <c r="H1381" s="78" t="s">
        <v>29043</v>
      </c>
      <c r="I1381" s="78" t="s">
        <v>27960</v>
      </c>
      <c r="J1381" s="78" t="s">
        <v>28610</v>
      </c>
      <c r="K1381" s="42" t="s">
        <v>27929</v>
      </c>
      <c r="L1381" s="79" t="s">
        <v>233</v>
      </c>
      <c r="M1381" s="80" t="s">
        <v>29053</v>
      </c>
      <c r="N1381" s="81" t="s">
        <v>233</v>
      </c>
      <c r="O1381" s="81" t="s">
        <v>233</v>
      </c>
      <c r="P1381" s="80" t="s">
        <v>28600</v>
      </c>
      <c r="Q1381" s="36" t="s">
        <v>25808</v>
      </c>
      <c r="R1381" s="36" t="s">
        <v>233</v>
      </c>
      <c r="S1381" s="36" t="s">
        <v>233</v>
      </c>
      <c r="T1381" s="36" t="s">
        <v>24983</v>
      </c>
      <c r="U1381" s="36" t="s">
        <v>28685</v>
      </c>
      <c r="V1381" s="121" t="str">
        <f t="shared" si="21"/>
        <v xml:space="preserve">Creditítulos Sociedad Titulizadora </v>
      </c>
    </row>
    <row r="1382" spans="1:22" x14ac:dyDescent="0.35">
      <c r="A1382" s="111" t="s">
        <v>31050</v>
      </c>
      <c r="B1382" s="37" t="s">
        <v>26609</v>
      </c>
      <c r="C1382" s="40" t="s">
        <v>29359</v>
      </c>
      <c r="D1382" s="38" t="s">
        <v>25695</v>
      </c>
      <c r="E1382" s="42" t="s">
        <v>893</v>
      </c>
      <c r="F1382" s="35" t="s">
        <v>42</v>
      </c>
      <c r="G1382" s="77" t="s">
        <v>895</v>
      </c>
      <c r="H1382" s="78" t="s">
        <v>29043</v>
      </c>
      <c r="I1382" s="78" t="s">
        <v>27960</v>
      </c>
      <c r="J1382" s="78" t="s">
        <v>28610</v>
      </c>
      <c r="K1382" s="42" t="s">
        <v>27929</v>
      </c>
      <c r="L1382" s="79" t="s">
        <v>233</v>
      </c>
      <c r="M1382" s="80" t="s">
        <v>29053</v>
      </c>
      <c r="N1382" s="81" t="s">
        <v>233</v>
      </c>
      <c r="O1382" s="81" t="s">
        <v>233</v>
      </c>
      <c r="P1382" s="80" t="s">
        <v>28600</v>
      </c>
      <c r="Q1382" s="36" t="s">
        <v>25808</v>
      </c>
      <c r="R1382" s="36" t="s">
        <v>233</v>
      </c>
      <c r="S1382" s="36" t="s">
        <v>233</v>
      </c>
      <c r="T1382" s="36" t="s">
        <v>24983</v>
      </c>
      <c r="U1382" s="36" t="s">
        <v>28685</v>
      </c>
      <c r="V1382" s="121" t="str">
        <f t="shared" si="21"/>
        <v xml:space="preserve">Creditítulos Sociedad Titulizadora </v>
      </c>
    </row>
    <row r="1383" spans="1:22" x14ac:dyDescent="0.35">
      <c r="A1383" s="111" t="s">
        <v>30431</v>
      </c>
      <c r="B1383" s="37" t="s">
        <v>26610</v>
      </c>
      <c r="C1383" s="40" t="s">
        <v>29360</v>
      </c>
      <c r="D1383" s="38" t="s">
        <v>25127</v>
      </c>
      <c r="E1383" s="42" t="s">
        <v>893</v>
      </c>
      <c r="F1383" s="35" t="s">
        <v>42</v>
      </c>
      <c r="G1383" s="77" t="s">
        <v>895</v>
      </c>
      <c r="H1383" s="78" t="s">
        <v>29043</v>
      </c>
      <c r="I1383" s="78" t="s">
        <v>27960</v>
      </c>
      <c r="J1383" s="78" t="s">
        <v>28610</v>
      </c>
      <c r="K1383" s="42" t="s">
        <v>27929</v>
      </c>
      <c r="L1383" s="79" t="s">
        <v>233</v>
      </c>
      <c r="M1383" s="80" t="s">
        <v>29053</v>
      </c>
      <c r="N1383" s="81" t="s">
        <v>233</v>
      </c>
      <c r="O1383" s="81" t="s">
        <v>233</v>
      </c>
      <c r="P1383" s="80" t="s">
        <v>28600</v>
      </c>
      <c r="Q1383" s="36" t="s">
        <v>25808</v>
      </c>
      <c r="R1383" s="36" t="s">
        <v>233</v>
      </c>
      <c r="S1383" s="36" t="s">
        <v>233</v>
      </c>
      <c r="T1383" s="36" t="s">
        <v>24983</v>
      </c>
      <c r="U1383" s="36" t="s">
        <v>28685</v>
      </c>
      <c r="V1383" s="121" t="str">
        <f t="shared" si="21"/>
        <v xml:space="preserve">Scotia Sociedad Titulizadora </v>
      </c>
    </row>
    <row r="1384" spans="1:22" x14ac:dyDescent="0.35">
      <c r="A1384" s="111" t="s">
        <v>30431</v>
      </c>
      <c r="B1384" s="37" t="s">
        <v>26611</v>
      </c>
      <c r="C1384" s="40" t="s">
        <v>29361</v>
      </c>
      <c r="D1384" s="38" t="s">
        <v>25127</v>
      </c>
      <c r="E1384" s="42" t="s">
        <v>893</v>
      </c>
      <c r="F1384" s="35" t="s">
        <v>42</v>
      </c>
      <c r="G1384" s="77" t="s">
        <v>895</v>
      </c>
      <c r="H1384" s="78" t="s">
        <v>29043</v>
      </c>
      <c r="I1384" s="78" t="s">
        <v>27960</v>
      </c>
      <c r="J1384" s="78" t="s">
        <v>28610</v>
      </c>
      <c r="K1384" s="42" t="s">
        <v>27929</v>
      </c>
      <c r="L1384" s="79" t="s">
        <v>233</v>
      </c>
      <c r="M1384" s="80" t="s">
        <v>29053</v>
      </c>
      <c r="N1384" s="81" t="s">
        <v>233</v>
      </c>
      <c r="O1384" s="81" t="s">
        <v>233</v>
      </c>
      <c r="P1384" s="80" t="s">
        <v>28600</v>
      </c>
      <c r="Q1384" s="36" t="s">
        <v>25808</v>
      </c>
      <c r="R1384" s="36" t="s">
        <v>233</v>
      </c>
      <c r="S1384" s="36" t="s">
        <v>233</v>
      </c>
      <c r="T1384" s="36" t="s">
        <v>24983</v>
      </c>
      <c r="U1384" s="36" t="s">
        <v>28685</v>
      </c>
      <c r="V1384" s="121" t="str">
        <f t="shared" si="21"/>
        <v xml:space="preserve">Scotia Sociedad Titulizadora </v>
      </c>
    </row>
    <row r="1385" spans="1:22" x14ac:dyDescent="0.35">
      <c r="A1385" s="111" t="s">
        <v>30431</v>
      </c>
      <c r="B1385" s="37" t="s">
        <v>26612</v>
      </c>
      <c r="C1385" s="40" t="s">
        <v>29362</v>
      </c>
      <c r="D1385" s="38" t="s">
        <v>25127</v>
      </c>
      <c r="E1385" s="42" t="s">
        <v>893</v>
      </c>
      <c r="F1385" s="35" t="s">
        <v>42</v>
      </c>
      <c r="G1385" s="77" t="s">
        <v>895</v>
      </c>
      <c r="H1385" s="78" t="s">
        <v>29043</v>
      </c>
      <c r="I1385" s="78" t="s">
        <v>27960</v>
      </c>
      <c r="J1385" s="78" t="s">
        <v>28610</v>
      </c>
      <c r="K1385" s="42" t="s">
        <v>27929</v>
      </c>
      <c r="L1385" s="79" t="s">
        <v>233</v>
      </c>
      <c r="M1385" s="80" t="s">
        <v>29053</v>
      </c>
      <c r="N1385" s="81" t="s">
        <v>233</v>
      </c>
      <c r="O1385" s="81" t="s">
        <v>233</v>
      </c>
      <c r="P1385" s="80" t="s">
        <v>28600</v>
      </c>
      <c r="Q1385" s="36" t="s">
        <v>25808</v>
      </c>
      <c r="R1385" s="36" t="s">
        <v>233</v>
      </c>
      <c r="S1385" s="36" t="s">
        <v>233</v>
      </c>
      <c r="T1385" s="36" t="s">
        <v>24983</v>
      </c>
      <c r="U1385" s="36" t="s">
        <v>28685</v>
      </c>
      <c r="V1385" s="121" t="str">
        <f t="shared" si="21"/>
        <v xml:space="preserve">Scotia Sociedad Titulizadora </v>
      </c>
    </row>
    <row r="1386" spans="1:22" x14ac:dyDescent="0.35">
      <c r="A1386" s="111" t="s">
        <v>31051</v>
      </c>
      <c r="B1386" s="37" t="s">
        <v>26490</v>
      </c>
      <c r="C1386" s="40" t="s">
        <v>29363</v>
      </c>
      <c r="D1386" s="38" t="s">
        <v>24</v>
      </c>
      <c r="E1386" s="42" t="s">
        <v>893</v>
      </c>
      <c r="F1386" s="35" t="s">
        <v>42</v>
      </c>
      <c r="G1386" s="77" t="s">
        <v>895</v>
      </c>
      <c r="H1386" s="78" t="s">
        <v>29043</v>
      </c>
      <c r="I1386" s="78" t="s">
        <v>27960</v>
      </c>
      <c r="J1386" s="78" t="s">
        <v>28610</v>
      </c>
      <c r="K1386" s="42" t="s">
        <v>27929</v>
      </c>
      <c r="L1386" s="79" t="s">
        <v>233</v>
      </c>
      <c r="M1386" s="80" t="s">
        <v>29053</v>
      </c>
      <c r="N1386" s="81" t="s">
        <v>233</v>
      </c>
      <c r="O1386" s="81">
        <v>1</v>
      </c>
      <c r="P1386" s="80" t="s">
        <v>28600</v>
      </c>
      <c r="Q1386" s="36" t="s">
        <v>25808</v>
      </c>
      <c r="R1386" s="36"/>
      <c r="S1386" s="36"/>
      <c r="T1386" s="36" t="s">
        <v>24983</v>
      </c>
      <c r="U1386" s="36" t="s">
        <v>28650</v>
      </c>
      <c r="V1386" s="121" t="str">
        <f t="shared" si="21"/>
        <v>Primax</v>
      </c>
    </row>
    <row r="1387" spans="1:22" x14ac:dyDescent="0.35">
      <c r="A1387" s="111" t="s">
        <v>336</v>
      </c>
      <c r="B1387" s="37" t="s">
        <v>335</v>
      </c>
      <c r="C1387" s="40" t="s">
        <v>337</v>
      </c>
      <c r="D1387" s="38" t="s">
        <v>24</v>
      </c>
      <c r="E1387" s="42" t="s">
        <v>893</v>
      </c>
      <c r="F1387" s="35" t="s">
        <v>42</v>
      </c>
      <c r="G1387" s="77" t="s">
        <v>895</v>
      </c>
      <c r="H1387" s="78" t="s">
        <v>29043</v>
      </c>
      <c r="I1387" s="78" t="s">
        <v>27960</v>
      </c>
      <c r="J1387" s="78" t="s">
        <v>28610</v>
      </c>
      <c r="K1387" s="42" t="s">
        <v>27929</v>
      </c>
      <c r="L1387" s="79" t="s">
        <v>233</v>
      </c>
      <c r="M1387" s="80" t="s">
        <v>29053</v>
      </c>
      <c r="N1387" s="81" t="s">
        <v>233</v>
      </c>
      <c r="O1387" s="81">
        <v>1</v>
      </c>
      <c r="P1387" s="80" t="s">
        <v>28600</v>
      </c>
      <c r="Q1387" s="36" t="s">
        <v>25808</v>
      </c>
      <c r="R1387" s="36" t="s">
        <v>233</v>
      </c>
      <c r="S1387" s="36" t="s">
        <v>233</v>
      </c>
      <c r="T1387" s="36" t="s">
        <v>24983</v>
      </c>
      <c r="U1387" s="36" t="s">
        <v>28650</v>
      </c>
      <c r="V1387" s="121" t="str">
        <f t="shared" si="21"/>
        <v>Primax</v>
      </c>
    </row>
    <row r="1388" spans="1:22" x14ac:dyDescent="0.35">
      <c r="A1388" s="111" t="s">
        <v>30431</v>
      </c>
      <c r="B1388" s="37" t="s">
        <v>26614</v>
      </c>
      <c r="C1388" s="40" t="s">
        <v>29364</v>
      </c>
      <c r="D1388" s="38" t="s">
        <v>967</v>
      </c>
      <c r="E1388" s="42" t="s">
        <v>893</v>
      </c>
      <c r="F1388" s="35" t="s">
        <v>42</v>
      </c>
      <c r="G1388" s="77" t="s">
        <v>895</v>
      </c>
      <c r="H1388" s="78" t="s">
        <v>29043</v>
      </c>
      <c r="I1388" s="78" t="s">
        <v>27960</v>
      </c>
      <c r="J1388" s="78" t="s">
        <v>28610</v>
      </c>
      <c r="K1388" s="42" t="s">
        <v>27929</v>
      </c>
      <c r="L1388" s="79" t="s">
        <v>233</v>
      </c>
      <c r="M1388" s="80" t="s">
        <v>29053</v>
      </c>
      <c r="N1388" s="81" t="s">
        <v>233</v>
      </c>
      <c r="O1388" s="81" t="s">
        <v>233</v>
      </c>
      <c r="P1388" s="80" t="s">
        <v>28600</v>
      </c>
      <c r="Q1388" s="36" t="s">
        <v>25808</v>
      </c>
      <c r="R1388" s="36" t="s">
        <v>233</v>
      </c>
      <c r="S1388" s="36" t="s">
        <v>233</v>
      </c>
      <c r="T1388" s="36" t="s">
        <v>24983</v>
      </c>
      <c r="U1388" s="36" t="s">
        <v>28685</v>
      </c>
      <c r="V1388" s="121" t="str">
        <f t="shared" si="21"/>
        <v>InRetail Shopping Malls</v>
      </c>
    </row>
    <row r="1389" spans="1:22" x14ac:dyDescent="0.35">
      <c r="A1389" s="111" t="s">
        <v>339</v>
      </c>
      <c r="B1389" s="37" t="s">
        <v>338</v>
      </c>
      <c r="C1389" s="40" t="s">
        <v>340</v>
      </c>
      <c r="D1389" s="38" t="s">
        <v>24</v>
      </c>
      <c r="E1389" s="42" t="s">
        <v>893</v>
      </c>
      <c r="F1389" s="35" t="s">
        <v>42</v>
      </c>
      <c r="G1389" s="77" t="s">
        <v>895</v>
      </c>
      <c r="H1389" s="78" t="s">
        <v>29043</v>
      </c>
      <c r="I1389" s="78" t="s">
        <v>27960</v>
      </c>
      <c r="J1389" s="78" t="s">
        <v>28610</v>
      </c>
      <c r="K1389" s="42" t="s">
        <v>27929</v>
      </c>
      <c r="L1389" s="79" t="s">
        <v>233</v>
      </c>
      <c r="M1389" s="80" t="s">
        <v>29053</v>
      </c>
      <c r="N1389" s="81" t="s">
        <v>233</v>
      </c>
      <c r="O1389" s="81">
        <v>1</v>
      </c>
      <c r="P1389" s="80" t="s">
        <v>28600</v>
      </c>
      <c r="Q1389" s="36" t="s">
        <v>25808</v>
      </c>
      <c r="R1389" s="36"/>
      <c r="S1389" s="36"/>
      <c r="T1389" s="36" t="s">
        <v>24983</v>
      </c>
      <c r="U1389" s="36" t="s">
        <v>28650</v>
      </c>
      <c r="V1389" s="121" t="str">
        <f t="shared" si="21"/>
        <v>Primax</v>
      </c>
    </row>
    <row r="1390" spans="1:22" x14ac:dyDescent="0.35">
      <c r="A1390" s="111" t="s">
        <v>30431</v>
      </c>
      <c r="B1390" s="37" t="s">
        <v>26615</v>
      </c>
      <c r="C1390" s="40" t="s">
        <v>29365</v>
      </c>
      <c r="D1390" s="38" t="s">
        <v>25714</v>
      </c>
      <c r="E1390" s="42" t="s">
        <v>893</v>
      </c>
      <c r="F1390" s="35" t="s">
        <v>42</v>
      </c>
      <c r="G1390" s="77" t="s">
        <v>895</v>
      </c>
      <c r="H1390" s="78" t="s">
        <v>29043</v>
      </c>
      <c r="I1390" s="78" t="s">
        <v>27960</v>
      </c>
      <c r="J1390" s="78" t="s">
        <v>28610</v>
      </c>
      <c r="K1390" s="42" t="s">
        <v>27929</v>
      </c>
      <c r="L1390" s="79" t="s">
        <v>233</v>
      </c>
      <c r="M1390" s="80" t="s">
        <v>29053</v>
      </c>
      <c r="N1390" s="81" t="s">
        <v>233</v>
      </c>
      <c r="O1390" s="81" t="s">
        <v>233</v>
      </c>
      <c r="P1390" s="80" t="s">
        <v>28600</v>
      </c>
      <c r="Q1390" s="36" t="s">
        <v>25808</v>
      </c>
      <c r="R1390" s="36" t="s">
        <v>233</v>
      </c>
      <c r="S1390" s="36" t="s">
        <v>233</v>
      </c>
      <c r="T1390" s="36" t="s">
        <v>24983</v>
      </c>
      <c r="U1390" s="36" t="s">
        <v>28901</v>
      </c>
      <c r="V1390" s="121" t="str">
        <f t="shared" si="21"/>
        <v>Corporación Andina de Fomento</v>
      </c>
    </row>
    <row r="1391" spans="1:22" x14ac:dyDescent="0.35">
      <c r="A1391" s="111" t="s">
        <v>30431</v>
      </c>
      <c r="B1391" s="37" t="s">
        <v>26616</v>
      </c>
      <c r="C1391" s="40" t="s">
        <v>29366</v>
      </c>
      <c r="D1391" s="38" t="s">
        <v>25714</v>
      </c>
      <c r="E1391" s="42" t="s">
        <v>893</v>
      </c>
      <c r="F1391" s="35" t="s">
        <v>42</v>
      </c>
      <c r="G1391" s="77" t="s">
        <v>895</v>
      </c>
      <c r="H1391" s="78" t="s">
        <v>29043</v>
      </c>
      <c r="I1391" s="78" t="s">
        <v>27960</v>
      </c>
      <c r="J1391" s="78" t="s">
        <v>28610</v>
      </c>
      <c r="K1391" s="42" t="s">
        <v>27929</v>
      </c>
      <c r="L1391" s="79" t="s">
        <v>233</v>
      </c>
      <c r="M1391" s="80" t="s">
        <v>29053</v>
      </c>
      <c r="N1391" s="81" t="s">
        <v>233</v>
      </c>
      <c r="O1391" s="81" t="s">
        <v>233</v>
      </c>
      <c r="P1391" s="80" t="s">
        <v>28600</v>
      </c>
      <c r="Q1391" s="36" t="s">
        <v>25808</v>
      </c>
      <c r="R1391" s="36" t="s">
        <v>233</v>
      </c>
      <c r="S1391" s="36" t="s">
        <v>233</v>
      </c>
      <c r="T1391" s="36" t="s">
        <v>24983</v>
      </c>
      <c r="U1391" s="36" t="s">
        <v>28901</v>
      </c>
      <c r="V1391" s="121" t="str">
        <f t="shared" si="21"/>
        <v>Corporación Andina de Fomento</v>
      </c>
    </row>
    <row r="1392" spans="1:22" x14ac:dyDescent="0.35">
      <c r="A1392" s="111" t="s">
        <v>30431</v>
      </c>
      <c r="B1392" s="37" t="s">
        <v>26617</v>
      </c>
      <c r="C1392" s="40" t="s">
        <v>29367</v>
      </c>
      <c r="D1392" s="38" t="s">
        <v>953</v>
      </c>
      <c r="E1392" s="42" t="s">
        <v>893</v>
      </c>
      <c r="F1392" s="35" t="s">
        <v>42</v>
      </c>
      <c r="G1392" s="77" t="s">
        <v>895</v>
      </c>
      <c r="H1392" s="78" t="s">
        <v>29043</v>
      </c>
      <c r="I1392" s="78" t="s">
        <v>27960</v>
      </c>
      <c r="J1392" s="78" t="s">
        <v>28610</v>
      </c>
      <c r="K1392" s="42" t="s">
        <v>27929</v>
      </c>
      <c r="L1392" s="79" t="s">
        <v>233</v>
      </c>
      <c r="M1392" s="80" t="s">
        <v>29053</v>
      </c>
      <c r="N1392" s="81" t="s">
        <v>233</v>
      </c>
      <c r="O1392" s="81" t="s">
        <v>233</v>
      </c>
      <c r="P1392" s="80" t="s">
        <v>28600</v>
      </c>
      <c r="Q1392" s="36" t="s">
        <v>25808</v>
      </c>
      <c r="R1392" s="36" t="s">
        <v>233</v>
      </c>
      <c r="S1392" s="36" t="s">
        <v>233</v>
      </c>
      <c r="T1392" s="36" t="s">
        <v>24983</v>
      </c>
      <c r="U1392" s="36" t="s">
        <v>28682</v>
      </c>
      <c r="V1392" s="121" t="str">
        <f t="shared" si="21"/>
        <v>Banco de Crédito del Perú</v>
      </c>
    </row>
    <row r="1393" spans="1:22" x14ac:dyDescent="0.35">
      <c r="A1393" s="111" t="s">
        <v>30431</v>
      </c>
      <c r="B1393" s="37" t="s">
        <v>26618</v>
      </c>
      <c r="C1393" s="40" t="s">
        <v>29368</v>
      </c>
      <c r="D1393" s="38" t="s">
        <v>953</v>
      </c>
      <c r="E1393" s="42" t="s">
        <v>893</v>
      </c>
      <c r="F1393" s="35" t="s">
        <v>42</v>
      </c>
      <c r="G1393" s="77" t="s">
        <v>895</v>
      </c>
      <c r="H1393" s="78" t="s">
        <v>29043</v>
      </c>
      <c r="I1393" s="78" t="s">
        <v>27960</v>
      </c>
      <c r="J1393" s="78" t="s">
        <v>28610</v>
      </c>
      <c r="K1393" s="42" t="s">
        <v>27929</v>
      </c>
      <c r="L1393" s="79" t="s">
        <v>233</v>
      </c>
      <c r="M1393" s="80" t="s">
        <v>29053</v>
      </c>
      <c r="N1393" s="81" t="s">
        <v>233</v>
      </c>
      <c r="O1393" s="81" t="s">
        <v>233</v>
      </c>
      <c r="P1393" s="80" t="s">
        <v>28600</v>
      </c>
      <c r="Q1393" s="36" t="s">
        <v>25808</v>
      </c>
      <c r="R1393" s="36" t="s">
        <v>233</v>
      </c>
      <c r="S1393" s="36" t="s">
        <v>233</v>
      </c>
      <c r="T1393" s="36" t="s">
        <v>24983</v>
      </c>
      <c r="U1393" s="36" t="s">
        <v>28682</v>
      </c>
      <c r="V1393" s="121" t="str">
        <f t="shared" si="21"/>
        <v>Banco de Crédito del Perú</v>
      </c>
    </row>
    <row r="1394" spans="1:22" x14ac:dyDescent="0.35">
      <c r="A1394" s="111" t="s">
        <v>30431</v>
      </c>
      <c r="B1394" s="37" t="s">
        <v>26619</v>
      </c>
      <c r="C1394" s="40" t="s">
        <v>29369</v>
      </c>
      <c r="D1394" s="38" t="s">
        <v>953</v>
      </c>
      <c r="E1394" s="42" t="s">
        <v>893</v>
      </c>
      <c r="F1394" s="35" t="s">
        <v>42</v>
      </c>
      <c r="G1394" s="77" t="s">
        <v>895</v>
      </c>
      <c r="H1394" s="78" t="s">
        <v>29043</v>
      </c>
      <c r="I1394" s="78" t="s">
        <v>27960</v>
      </c>
      <c r="J1394" s="78" t="s">
        <v>28610</v>
      </c>
      <c r="K1394" s="42" t="s">
        <v>27929</v>
      </c>
      <c r="L1394" s="79" t="s">
        <v>233</v>
      </c>
      <c r="M1394" s="80" t="s">
        <v>29053</v>
      </c>
      <c r="N1394" s="81" t="s">
        <v>233</v>
      </c>
      <c r="O1394" s="81" t="s">
        <v>233</v>
      </c>
      <c r="P1394" s="80" t="s">
        <v>28600</v>
      </c>
      <c r="Q1394" s="36" t="s">
        <v>25808</v>
      </c>
      <c r="R1394" s="36" t="s">
        <v>233</v>
      </c>
      <c r="S1394" s="36" t="s">
        <v>233</v>
      </c>
      <c r="T1394" s="36" t="s">
        <v>24983</v>
      </c>
      <c r="U1394" s="36" t="s">
        <v>28682</v>
      </c>
      <c r="V1394" s="121" t="str">
        <f t="shared" si="21"/>
        <v>Banco de Crédito del Perú</v>
      </c>
    </row>
    <row r="1395" spans="1:22" x14ac:dyDescent="0.35">
      <c r="A1395" s="111" t="s">
        <v>31052</v>
      </c>
      <c r="B1395" s="37" t="s">
        <v>26620</v>
      </c>
      <c r="C1395" s="40" t="s">
        <v>29370</v>
      </c>
      <c r="D1395" s="38" t="s">
        <v>931</v>
      </c>
      <c r="E1395" s="42" t="s">
        <v>893</v>
      </c>
      <c r="F1395" s="35" t="s">
        <v>42</v>
      </c>
      <c r="G1395" s="77" t="s">
        <v>895</v>
      </c>
      <c r="H1395" s="78" t="s">
        <v>29043</v>
      </c>
      <c r="I1395" s="78" t="s">
        <v>27960</v>
      </c>
      <c r="J1395" s="78" t="s">
        <v>28610</v>
      </c>
      <c r="K1395" s="42" t="s">
        <v>27929</v>
      </c>
      <c r="L1395" s="79" t="s">
        <v>233</v>
      </c>
      <c r="M1395" s="80" t="s">
        <v>29053</v>
      </c>
      <c r="N1395" s="81" t="s">
        <v>233</v>
      </c>
      <c r="O1395" s="81" t="s">
        <v>233</v>
      </c>
      <c r="P1395" s="80" t="s">
        <v>28600</v>
      </c>
      <c r="Q1395" s="36" t="s">
        <v>25808</v>
      </c>
      <c r="R1395" s="36" t="s">
        <v>233</v>
      </c>
      <c r="S1395" s="36" t="s">
        <v>233</v>
      </c>
      <c r="T1395" s="36" t="s">
        <v>24983</v>
      </c>
      <c r="U1395" s="36" t="s">
        <v>29330</v>
      </c>
      <c r="V1395" s="121" t="str">
        <f t="shared" si="21"/>
        <v>BBVA</v>
      </c>
    </row>
    <row r="1396" spans="1:22" x14ac:dyDescent="0.35">
      <c r="A1396" s="111" t="s">
        <v>30431</v>
      </c>
      <c r="B1396" s="37" t="s">
        <v>26621</v>
      </c>
      <c r="C1396" s="40" t="s">
        <v>29371</v>
      </c>
      <c r="D1396" s="38" t="s">
        <v>931</v>
      </c>
      <c r="E1396" s="42" t="s">
        <v>893</v>
      </c>
      <c r="F1396" s="35" t="s">
        <v>42</v>
      </c>
      <c r="G1396" s="77" t="s">
        <v>895</v>
      </c>
      <c r="H1396" s="78" t="s">
        <v>29043</v>
      </c>
      <c r="I1396" s="78" t="s">
        <v>27960</v>
      </c>
      <c r="J1396" s="78" t="s">
        <v>28610</v>
      </c>
      <c r="K1396" s="42" t="s">
        <v>27929</v>
      </c>
      <c r="L1396" s="79" t="s">
        <v>233</v>
      </c>
      <c r="M1396" s="80" t="s">
        <v>29053</v>
      </c>
      <c r="N1396" s="81" t="s">
        <v>233</v>
      </c>
      <c r="O1396" s="81" t="s">
        <v>233</v>
      </c>
      <c r="P1396" s="80" t="s">
        <v>28600</v>
      </c>
      <c r="Q1396" s="36" t="s">
        <v>25808</v>
      </c>
      <c r="R1396" s="36" t="s">
        <v>233</v>
      </c>
      <c r="S1396" s="36" t="s">
        <v>233</v>
      </c>
      <c r="T1396" s="36" t="s">
        <v>24983</v>
      </c>
      <c r="U1396" s="36" t="s">
        <v>29330</v>
      </c>
      <c r="V1396" s="121" t="str">
        <f t="shared" si="21"/>
        <v>BBVA</v>
      </c>
    </row>
    <row r="1397" spans="1:22" x14ac:dyDescent="0.35">
      <c r="A1397" s="111" t="s">
        <v>30431</v>
      </c>
      <c r="B1397" s="37" t="s">
        <v>26623</v>
      </c>
      <c r="C1397" s="40" t="s">
        <v>29372</v>
      </c>
      <c r="D1397" s="38" t="s">
        <v>955</v>
      </c>
      <c r="E1397" s="42" t="s">
        <v>893</v>
      </c>
      <c r="F1397" s="35" t="s">
        <v>42</v>
      </c>
      <c r="G1397" s="77" t="s">
        <v>895</v>
      </c>
      <c r="H1397" s="78" t="s">
        <v>29043</v>
      </c>
      <c r="I1397" s="78" t="s">
        <v>27960</v>
      </c>
      <c r="J1397" s="78" t="s">
        <v>28610</v>
      </c>
      <c r="K1397" s="42" t="s">
        <v>27929</v>
      </c>
      <c r="L1397" s="79" t="s">
        <v>233</v>
      </c>
      <c r="M1397" s="80" t="s">
        <v>29053</v>
      </c>
      <c r="N1397" s="81" t="s">
        <v>233</v>
      </c>
      <c r="O1397" s="81" t="s">
        <v>233</v>
      </c>
      <c r="P1397" s="80" t="s">
        <v>28600</v>
      </c>
      <c r="Q1397" s="36" t="s">
        <v>25808</v>
      </c>
      <c r="R1397" s="36" t="s">
        <v>233</v>
      </c>
      <c r="S1397" s="36" t="s">
        <v>233</v>
      </c>
      <c r="T1397" s="36" t="s">
        <v>24983</v>
      </c>
      <c r="U1397" s="36" t="s">
        <v>28682</v>
      </c>
      <c r="V1397" s="121" t="str">
        <f t="shared" si="21"/>
        <v xml:space="preserve">BIF </v>
      </c>
    </row>
    <row r="1398" spans="1:22" x14ac:dyDescent="0.35">
      <c r="A1398" s="111" t="s">
        <v>30431</v>
      </c>
      <c r="B1398" s="37" t="s">
        <v>26625</v>
      </c>
      <c r="C1398" s="40" t="s">
        <v>29373</v>
      </c>
      <c r="D1398" s="38" t="s">
        <v>955</v>
      </c>
      <c r="E1398" s="42" t="s">
        <v>893</v>
      </c>
      <c r="F1398" s="35" t="s">
        <v>42</v>
      </c>
      <c r="G1398" s="77" t="s">
        <v>895</v>
      </c>
      <c r="H1398" s="78" t="s">
        <v>29043</v>
      </c>
      <c r="I1398" s="78" t="s">
        <v>27960</v>
      </c>
      <c r="J1398" s="78" t="s">
        <v>28610</v>
      </c>
      <c r="K1398" s="42" t="s">
        <v>27929</v>
      </c>
      <c r="L1398" s="79" t="s">
        <v>233</v>
      </c>
      <c r="M1398" s="80" t="s">
        <v>29053</v>
      </c>
      <c r="N1398" s="81" t="s">
        <v>233</v>
      </c>
      <c r="O1398" s="81" t="s">
        <v>233</v>
      </c>
      <c r="P1398" s="80" t="s">
        <v>28600</v>
      </c>
      <c r="Q1398" s="36" t="s">
        <v>25808</v>
      </c>
      <c r="R1398" s="36" t="s">
        <v>233</v>
      </c>
      <c r="S1398" s="36" t="s">
        <v>233</v>
      </c>
      <c r="T1398" s="36" t="s">
        <v>24983</v>
      </c>
      <c r="U1398" s="36" t="s">
        <v>28682</v>
      </c>
      <c r="V1398" s="121" t="str">
        <f t="shared" si="21"/>
        <v xml:space="preserve">BIF </v>
      </c>
    </row>
    <row r="1399" spans="1:22" x14ac:dyDescent="0.35">
      <c r="A1399" s="111" t="s">
        <v>30431</v>
      </c>
      <c r="B1399" s="37" t="s">
        <v>26626</v>
      </c>
      <c r="C1399" s="40" t="s">
        <v>29374</v>
      </c>
      <c r="D1399" s="38" t="s">
        <v>955</v>
      </c>
      <c r="E1399" s="42" t="s">
        <v>893</v>
      </c>
      <c r="F1399" s="35" t="s">
        <v>42</v>
      </c>
      <c r="G1399" s="77" t="s">
        <v>895</v>
      </c>
      <c r="H1399" s="78" t="s">
        <v>29043</v>
      </c>
      <c r="I1399" s="78" t="s">
        <v>27960</v>
      </c>
      <c r="J1399" s="78" t="s">
        <v>28610</v>
      </c>
      <c r="K1399" s="42" t="s">
        <v>27929</v>
      </c>
      <c r="L1399" s="79" t="s">
        <v>233</v>
      </c>
      <c r="M1399" s="80" t="s">
        <v>29053</v>
      </c>
      <c r="N1399" s="81" t="s">
        <v>233</v>
      </c>
      <c r="O1399" s="81" t="s">
        <v>233</v>
      </c>
      <c r="P1399" s="80" t="s">
        <v>28600</v>
      </c>
      <c r="Q1399" s="36" t="s">
        <v>25808</v>
      </c>
      <c r="R1399" s="36" t="s">
        <v>233</v>
      </c>
      <c r="S1399" s="36" t="s">
        <v>233</v>
      </c>
      <c r="T1399" s="36" t="s">
        <v>24983</v>
      </c>
      <c r="U1399" s="36" t="s">
        <v>28682</v>
      </c>
      <c r="V1399" s="121" t="str">
        <f t="shared" si="21"/>
        <v xml:space="preserve">BIF </v>
      </c>
    </row>
    <row r="1400" spans="1:22" x14ac:dyDescent="0.35">
      <c r="A1400" s="111" t="s">
        <v>30431</v>
      </c>
      <c r="B1400" s="37" t="s">
        <v>26627</v>
      </c>
      <c r="C1400" s="40" t="s">
        <v>29375</v>
      </c>
      <c r="D1400" s="38" t="s">
        <v>955</v>
      </c>
      <c r="E1400" s="42" t="s">
        <v>893</v>
      </c>
      <c r="F1400" s="35" t="s">
        <v>42</v>
      </c>
      <c r="G1400" s="77" t="s">
        <v>895</v>
      </c>
      <c r="H1400" s="78" t="s">
        <v>29043</v>
      </c>
      <c r="I1400" s="78" t="s">
        <v>27960</v>
      </c>
      <c r="J1400" s="78" t="s">
        <v>28610</v>
      </c>
      <c r="K1400" s="42" t="s">
        <v>27929</v>
      </c>
      <c r="L1400" s="79" t="s">
        <v>233</v>
      </c>
      <c r="M1400" s="80" t="s">
        <v>29053</v>
      </c>
      <c r="N1400" s="81" t="s">
        <v>233</v>
      </c>
      <c r="O1400" s="81" t="s">
        <v>233</v>
      </c>
      <c r="P1400" s="80" t="s">
        <v>28600</v>
      </c>
      <c r="Q1400" s="36" t="s">
        <v>25808</v>
      </c>
      <c r="R1400" s="36"/>
      <c r="S1400" s="36"/>
      <c r="T1400" s="36" t="s">
        <v>24983</v>
      </c>
      <c r="U1400" s="36" t="s">
        <v>28682</v>
      </c>
      <c r="V1400" s="121" t="str">
        <f t="shared" si="21"/>
        <v xml:space="preserve">BIF </v>
      </c>
    </row>
    <row r="1401" spans="1:22" x14ac:dyDescent="0.35">
      <c r="A1401" s="111" t="s">
        <v>30431</v>
      </c>
      <c r="B1401" s="37" t="s">
        <v>26628</v>
      </c>
      <c r="C1401" s="40" t="s">
        <v>29376</v>
      </c>
      <c r="D1401" s="38" t="s">
        <v>26581</v>
      </c>
      <c r="E1401" s="42" t="s">
        <v>893</v>
      </c>
      <c r="F1401" s="35" t="s">
        <v>42</v>
      </c>
      <c r="G1401" s="77" t="s">
        <v>895</v>
      </c>
      <c r="H1401" s="78" t="s">
        <v>29043</v>
      </c>
      <c r="I1401" s="78" t="s">
        <v>27960</v>
      </c>
      <c r="J1401" s="78" t="s">
        <v>28610</v>
      </c>
      <c r="K1401" s="42" t="s">
        <v>27929</v>
      </c>
      <c r="L1401" s="79" t="s">
        <v>233</v>
      </c>
      <c r="M1401" s="80" t="s">
        <v>29053</v>
      </c>
      <c r="N1401" s="81" t="s">
        <v>233</v>
      </c>
      <c r="O1401" s="81" t="s">
        <v>233</v>
      </c>
      <c r="P1401" s="80" t="s">
        <v>28600</v>
      </c>
      <c r="Q1401" s="36" t="s">
        <v>25808</v>
      </c>
      <c r="R1401" s="36" t="s">
        <v>233</v>
      </c>
      <c r="S1401" s="36" t="s">
        <v>233</v>
      </c>
      <c r="T1401" s="36" t="s">
        <v>24983</v>
      </c>
      <c r="U1401" s="36" t="s">
        <v>28682</v>
      </c>
      <c r="V1401" s="121" t="str">
        <f t="shared" si="21"/>
        <v>Crediscotia Financiera</v>
      </c>
    </row>
    <row r="1402" spans="1:22" x14ac:dyDescent="0.35">
      <c r="A1402" s="111" t="s">
        <v>30431</v>
      </c>
      <c r="B1402" s="37" t="s">
        <v>26629</v>
      </c>
      <c r="C1402" s="40" t="s">
        <v>29377</v>
      </c>
      <c r="D1402" s="38" t="s">
        <v>26581</v>
      </c>
      <c r="E1402" s="42" t="s">
        <v>893</v>
      </c>
      <c r="F1402" s="35" t="s">
        <v>42</v>
      </c>
      <c r="G1402" s="77" t="s">
        <v>895</v>
      </c>
      <c r="H1402" s="78" t="s">
        <v>29043</v>
      </c>
      <c r="I1402" s="78" t="s">
        <v>27960</v>
      </c>
      <c r="J1402" s="78" t="s">
        <v>28610</v>
      </c>
      <c r="K1402" s="42" t="s">
        <v>27929</v>
      </c>
      <c r="L1402" s="79" t="s">
        <v>233</v>
      </c>
      <c r="M1402" s="80" t="s">
        <v>29053</v>
      </c>
      <c r="N1402" s="81" t="s">
        <v>233</v>
      </c>
      <c r="O1402" s="81" t="s">
        <v>233</v>
      </c>
      <c r="P1402" s="80" t="s">
        <v>28600</v>
      </c>
      <c r="Q1402" s="36" t="s">
        <v>25808</v>
      </c>
      <c r="R1402" s="36" t="s">
        <v>233</v>
      </c>
      <c r="S1402" s="36" t="s">
        <v>233</v>
      </c>
      <c r="T1402" s="36" t="s">
        <v>24983</v>
      </c>
      <c r="U1402" s="36" t="s">
        <v>28682</v>
      </c>
      <c r="V1402" s="121" t="str">
        <f t="shared" si="21"/>
        <v>Crediscotia Financiera</v>
      </c>
    </row>
    <row r="1403" spans="1:22" x14ac:dyDescent="0.35">
      <c r="A1403" s="111" t="s">
        <v>30431</v>
      </c>
      <c r="B1403" s="37" t="s">
        <v>26630</v>
      </c>
      <c r="C1403" s="40" t="s">
        <v>29378</v>
      </c>
      <c r="D1403" s="38" t="s">
        <v>26581</v>
      </c>
      <c r="E1403" s="42" t="s">
        <v>893</v>
      </c>
      <c r="F1403" s="35" t="s">
        <v>42</v>
      </c>
      <c r="G1403" s="77" t="s">
        <v>895</v>
      </c>
      <c r="H1403" s="78" t="s">
        <v>29043</v>
      </c>
      <c r="I1403" s="78" t="s">
        <v>27960</v>
      </c>
      <c r="J1403" s="78" t="s">
        <v>28610</v>
      </c>
      <c r="K1403" s="42" t="s">
        <v>27929</v>
      </c>
      <c r="L1403" s="79" t="s">
        <v>233</v>
      </c>
      <c r="M1403" s="80" t="s">
        <v>29053</v>
      </c>
      <c r="N1403" s="81" t="s">
        <v>233</v>
      </c>
      <c r="O1403" s="81" t="s">
        <v>233</v>
      </c>
      <c r="P1403" s="80" t="s">
        <v>28600</v>
      </c>
      <c r="Q1403" s="36" t="s">
        <v>25808</v>
      </c>
      <c r="R1403" s="36" t="s">
        <v>233</v>
      </c>
      <c r="S1403" s="36" t="s">
        <v>233</v>
      </c>
      <c r="T1403" s="36" t="s">
        <v>24983</v>
      </c>
      <c r="U1403" s="36" t="s">
        <v>28682</v>
      </c>
      <c r="V1403" s="121" t="str">
        <f t="shared" si="21"/>
        <v>Crediscotia Financiera</v>
      </c>
    </row>
    <row r="1404" spans="1:22" x14ac:dyDescent="0.35">
      <c r="A1404" s="111" t="s">
        <v>30431</v>
      </c>
      <c r="B1404" s="37" t="s">
        <v>26631</v>
      </c>
      <c r="C1404" s="40" t="s">
        <v>29379</v>
      </c>
      <c r="D1404" s="38" t="s">
        <v>25499</v>
      </c>
      <c r="E1404" s="42" t="s">
        <v>893</v>
      </c>
      <c r="F1404" s="35" t="s">
        <v>42</v>
      </c>
      <c r="G1404" s="77" t="s">
        <v>895</v>
      </c>
      <c r="H1404" s="78" t="s">
        <v>29043</v>
      </c>
      <c r="I1404" s="78" t="s">
        <v>27960</v>
      </c>
      <c r="J1404" s="78" t="s">
        <v>28610</v>
      </c>
      <c r="K1404" s="42" t="s">
        <v>27929</v>
      </c>
      <c r="L1404" s="79" t="s">
        <v>233</v>
      </c>
      <c r="M1404" s="80" t="s">
        <v>29053</v>
      </c>
      <c r="N1404" s="81" t="s">
        <v>233</v>
      </c>
      <c r="O1404" s="81" t="s">
        <v>233</v>
      </c>
      <c r="P1404" s="80" t="s">
        <v>28600</v>
      </c>
      <c r="Q1404" s="36" t="s">
        <v>25808</v>
      </c>
      <c r="R1404" s="36" t="s">
        <v>233</v>
      </c>
      <c r="S1404" s="36" t="s">
        <v>233</v>
      </c>
      <c r="T1404" s="36" t="s">
        <v>24983</v>
      </c>
      <c r="U1404" s="36" t="s">
        <v>28682</v>
      </c>
      <c r="V1404" s="121" t="str">
        <f t="shared" si="21"/>
        <v>GNB</v>
      </c>
    </row>
    <row r="1405" spans="1:22" x14ac:dyDescent="0.35">
      <c r="A1405" s="111" t="s">
        <v>30431</v>
      </c>
      <c r="B1405" s="37" t="s">
        <v>26632</v>
      </c>
      <c r="C1405" s="40" t="s">
        <v>29380</v>
      </c>
      <c r="D1405" s="38" t="s">
        <v>25499</v>
      </c>
      <c r="E1405" s="42" t="s">
        <v>893</v>
      </c>
      <c r="F1405" s="35" t="s">
        <v>42</v>
      </c>
      <c r="G1405" s="77" t="s">
        <v>895</v>
      </c>
      <c r="H1405" s="78" t="s">
        <v>29043</v>
      </c>
      <c r="I1405" s="78" t="s">
        <v>27960</v>
      </c>
      <c r="J1405" s="78" t="s">
        <v>28610</v>
      </c>
      <c r="K1405" s="42" t="s">
        <v>27929</v>
      </c>
      <c r="L1405" s="79" t="s">
        <v>233</v>
      </c>
      <c r="M1405" s="80" t="s">
        <v>29053</v>
      </c>
      <c r="N1405" s="81" t="s">
        <v>233</v>
      </c>
      <c r="O1405" s="81" t="s">
        <v>233</v>
      </c>
      <c r="P1405" s="80" t="s">
        <v>28600</v>
      </c>
      <c r="Q1405" s="36" t="s">
        <v>25808</v>
      </c>
      <c r="R1405" s="36" t="s">
        <v>233</v>
      </c>
      <c r="S1405" s="36" t="s">
        <v>233</v>
      </c>
      <c r="T1405" s="36" t="s">
        <v>24983</v>
      </c>
      <c r="U1405" s="36" t="s">
        <v>28682</v>
      </c>
      <c r="V1405" s="121" t="str">
        <f t="shared" si="21"/>
        <v>GNB</v>
      </c>
    </row>
    <row r="1406" spans="1:22" x14ac:dyDescent="0.35">
      <c r="A1406" s="111" t="s">
        <v>30431</v>
      </c>
      <c r="B1406" s="37" t="s">
        <v>26633</v>
      </c>
      <c r="C1406" s="40" t="s">
        <v>29381</v>
      </c>
      <c r="D1406" s="38" t="s">
        <v>25499</v>
      </c>
      <c r="E1406" s="42" t="s">
        <v>893</v>
      </c>
      <c r="F1406" s="35" t="s">
        <v>42</v>
      </c>
      <c r="G1406" s="77" t="s">
        <v>895</v>
      </c>
      <c r="H1406" s="78" t="s">
        <v>29043</v>
      </c>
      <c r="I1406" s="78" t="s">
        <v>27960</v>
      </c>
      <c r="J1406" s="78" t="s">
        <v>28610</v>
      </c>
      <c r="K1406" s="42" t="s">
        <v>27929</v>
      </c>
      <c r="L1406" s="79" t="s">
        <v>233</v>
      </c>
      <c r="M1406" s="80" t="s">
        <v>29053</v>
      </c>
      <c r="N1406" s="81" t="s">
        <v>233</v>
      </c>
      <c r="O1406" s="81" t="s">
        <v>233</v>
      </c>
      <c r="P1406" s="80" t="s">
        <v>28600</v>
      </c>
      <c r="Q1406" s="36" t="s">
        <v>25808</v>
      </c>
      <c r="R1406" s="36" t="s">
        <v>233</v>
      </c>
      <c r="S1406" s="36" t="s">
        <v>233</v>
      </c>
      <c r="T1406" s="36" t="s">
        <v>24983</v>
      </c>
      <c r="U1406" s="36" t="s">
        <v>29330</v>
      </c>
      <c r="V1406" s="121" t="str">
        <f t="shared" si="21"/>
        <v>GNB</v>
      </c>
    </row>
    <row r="1407" spans="1:22" x14ac:dyDescent="0.35">
      <c r="A1407" s="111" t="s">
        <v>30431</v>
      </c>
      <c r="B1407" s="37" t="s">
        <v>26634</v>
      </c>
      <c r="C1407" s="40" t="s">
        <v>29382</v>
      </c>
      <c r="D1407" s="38" t="s">
        <v>25499</v>
      </c>
      <c r="E1407" s="42" t="s">
        <v>893</v>
      </c>
      <c r="F1407" s="35" t="s">
        <v>42</v>
      </c>
      <c r="G1407" s="77" t="s">
        <v>895</v>
      </c>
      <c r="H1407" s="78" t="s">
        <v>29043</v>
      </c>
      <c r="I1407" s="78" t="s">
        <v>27960</v>
      </c>
      <c r="J1407" s="78" t="s">
        <v>28610</v>
      </c>
      <c r="K1407" s="42" t="s">
        <v>27929</v>
      </c>
      <c r="L1407" s="79" t="s">
        <v>233</v>
      </c>
      <c r="M1407" s="80" t="s">
        <v>29053</v>
      </c>
      <c r="N1407" s="81" t="s">
        <v>233</v>
      </c>
      <c r="O1407" s="81" t="s">
        <v>233</v>
      </c>
      <c r="P1407" s="80" t="s">
        <v>28600</v>
      </c>
      <c r="Q1407" s="36" t="s">
        <v>25808</v>
      </c>
      <c r="R1407" s="36" t="s">
        <v>233</v>
      </c>
      <c r="S1407" s="36" t="s">
        <v>233</v>
      </c>
      <c r="T1407" s="36" t="s">
        <v>24983</v>
      </c>
      <c r="U1407" s="36" t="s">
        <v>29330</v>
      </c>
      <c r="V1407" s="121" t="str">
        <f t="shared" si="21"/>
        <v>GNB</v>
      </c>
    </row>
    <row r="1408" spans="1:22" x14ac:dyDescent="0.35">
      <c r="A1408" s="111" t="s">
        <v>31053</v>
      </c>
      <c r="B1408" s="37" t="s">
        <v>26635</v>
      </c>
      <c r="C1408" s="40" t="s">
        <v>29383</v>
      </c>
      <c r="D1408" s="38" t="s">
        <v>25499</v>
      </c>
      <c r="E1408" s="42" t="s">
        <v>893</v>
      </c>
      <c r="F1408" s="35" t="s">
        <v>42</v>
      </c>
      <c r="G1408" s="77" t="s">
        <v>895</v>
      </c>
      <c r="H1408" s="78" t="s">
        <v>29043</v>
      </c>
      <c r="I1408" s="78" t="s">
        <v>27960</v>
      </c>
      <c r="J1408" s="78" t="s">
        <v>28610</v>
      </c>
      <c r="K1408" s="42" t="s">
        <v>27929</v>
      </c>
      <c r="L1408" s="79" t="s">
        <v>233</v>
      </c>
      <c r="M1408" s="80" t="s">
        <v>29053</v>
      </c>
      <c r="N1408" s="81" t="s">
        <v>233</v>
      </c>
      <c r="O1408" s="81" t="s">
        <v>233</v>
      </c>
      <c r="P1408" s="80" t="s">
        <v>28600</v>
      </c>
      <c r="Q1408" s="36" t="s">
        <v>25808</v>
      </c>
      <c r="R1408" s="36"/>
      <c r="S1408" s="36"/>
      <c r="T1408" s="36" t="s">
        <v>24983</v>
      </c>
      <c r="U1408" s="36" t="s">
        <v>28682</v>
      </c>
      <c r="V1408" s="121" t="str">
        <f t="shared" si="21"/>
        <v>GNB</v>
      </c>
    </row>
    <row r="1409" spans="1:22" x14ac:dyDescent="0.35">
      <c r="A1409" s="111" t="s">
        <v>30431</v>
      </c>
      <c r="B1409" s="37" t="s">
        <v>26636</v>
      </c>
      <c r="C1409" s="40" t="s">
        <v>29384</v>
      </c>
      <c r="D1409" s="38" t="s">
        <v>24960</v>
      </c>
      <c r="E1409" s="42" t="s">
        <v>893</v>
      </c>
      <c r="F1409" s="35" t="s">
        <v>42</v>
      </c>
      <c r="G1409" s="77" t="s">
        <v>895</v>
      </c>
      <c r="H1409" s="78" t="s">
        <v>29043</v>
      </c>
      <c r="I1409" s="78" t="s">
        <v>27960</v>
      </c>
      <c r="J1409" s="78" t="s">
        <v>28610</v>
      </c>
      <c r="K1409" s="42" t="s">
        <v>27929</v>
      </c>
      <c r="L1409" s="79" t="s">
        <v>233</v>
      </c>
      <c r="M1409" s="80" t="s">
        <v>29053</v>
      </c>
      <c r="N1409" s="81" t="s">
        <v>233</v>
      </c>
      <c r="O1409" s="81" t="s">
        <v>233</v>
      </c>
      <c r="P1409" s="80" t="s">
        <v>28600</v>
      </c>
      <c r="Q1409" s="36" t="s">
        <v>25808</v>
      </c>
      <c r="R1409" s="36" t="s">
        <v>233</v>
      </c>
      <c r="S1409" s="36" t="s">
        <v>233</v>
      </c>
      <c r="T1409" s="36" t="s">
        <v>24983</v>
      </c>
      <c r="U1409" s="36" t="s">
        <v>28682</v>
      </c>
      <c r="V1409" s="121" t="str">
        <f t="shared" si="21"/>
        <v>COFIDE</v>
      </c>
    </row>
    <row r="1410" spans="1:22" x14ac:dyDescent="0.35">
      <c r="A1410" s="111" t="s">
        <v>30431</v>
      </c>
      <c r="B1410" s="37" t="s">
        <v>26637</v>
      </c>
      <c r="C1410" s="40" t="s">
        <v>29385</v>
      </c>
      <c r="D1410" s="38" t="s">
        <v>26070</v>
      </c>
      <c r="E1410" s="42" t="s">
        <v>893</v>
      </c>
      <c r="F1410" s="35" t="s">
        <v>42</v>
      </c>
      <c r="G1410" s="77" t="s">
        <v>895</v>
      </c>
      <c r="H1410" s="78" t="s">
        <v>29043</v>
      </c>
      <c r="I1410" s="78" t="s">
        <v>27960</v>
      </c>
      <c r="J1410" s="78" t="s">
        <v>28610</v>
      </c>
      <c r="K1410" s="42" t="s">
        <v>27929</v>
      </c>
      <c r="L1410" s="79" t="s">
        <v>233</v>
      </c>
      <c r="M1410" s="80" t="s">
        <v>29053</v>
      </c>
      <c r="N1410" s="81" t="s">
        <v>233</v>
      </c>
      <c r="O1410" s="81" t="s">
        <v>233</v>
      </c>
      <c r="P1410" s="80" t="s">
        <v>28600</v>
      </c>
      <c r="Q1410" s="36" t="s">
        <v>25808</v>
      </c>
      <c r="R1410" s="36" t="s">
        <v>233</v>
      </c>
      <c r="S1410" s="36" t="s">
        <v>233</v>
      </c>
      <c r="T1410" s="36" t="s">
        <v>24983</v>
      </c>
      <c r="U1410" s="36" t="s">
        <v>28682</v>
      </c>
      <c r="V1410" s="121" t="str">
        <f t="shared" ref="V1410:V1473" si="22">+IFERROR(INDEX($AA:$AA,MATCH($D1410,$Z:$Z,0)),$D1410)</f>
        <v>CORPORACION FINANCIERA DE DESARROLLO</v>
      </c>
    </row>
    <row r="1411" spans="1:22" x14ac:dyDescent="0.35">
      <c r="A1411" s="111" t="s">
        <v>30431</v>
      </c>
      <c r="B1411" s="37" t="s">
        <v>26638</v>
      </c>
      <c r="C1411" s="40" t="s">
        <v>29386</v>
      </c>
      <c r="D1411" s="38" t="s">
        <v>24960</v>
      </c>
      <c r="E1411" s="42" t="s">
        <v>893</v>
      </c>
      <c r="F1411" s="35" t="s">
        <v>42</v>
      </c>
      <c r="G1411" s="77" t="s">
        <v>895</v>
      </c>
      <c r="H1411" s="78" t="s">
        <v>29043</v>
      </c>
      <c r="I1411" s="78" t="s">
        <v>27960</v>
      </c>
      <c r="J1411" s="78" t="s">
        <v>28610</v>
      </c>
      <c r="K1411" s="42" t="s">
        <v>27929</v>
      </c>
      <c r="L1411" s="79" t="s">
        <v>233</v>
      </c>
      <c r="M1411" s="80" t="s">
        <v>29053</v>
      </c>
      <c r="N1411" s="81" t="s">
        <v>233</v>
      </c>
      <c r="O1411" s="81" t="s">
        <v>233</v>
      </c>
      <c r="P1411" s="80" t="s">
        <v>28600</v>
      </c>
      <c r="Q1411" s="36" t="s">
        <v>25808</v>
      </c>
      <c r="R1411" s="36" t="s">
        <v>233</v>
      </c>
      <c r="S1411" s="36" t="s">
        <v>233</v>
      </c>
      <c r="T1411" s="36" t="s">
        <v>24983</v>
      </c>
      <c r="U1411" s="36" t="s">
        <v>28682</v>
      </c>
      <c r="V1411" s="121" t="str">
        <f t="shared" si="22"/>
        <v>COFIDE</v>
      </c>
    </row>
    <row r="1412" spans="1:22" x14ac:dyDescent="0.35">
      <c r="A1412" s="111" t="s">
        <v>30431</v>
      </c>
      <c r="B1412" s="37" t="s">
        <v>26639</v>
      </c>
      <c r="C1412" s="40" t="s">
        <v>29387</v>
      </c>
      <c r="D1412" s="38" t="s">
        <v>24960</v>
      </c>
      <c r="E1412" s="42" t="s">
        <v>893</v>
      </c>
      <c r="F1412" s="35" t="s">
        <v>42</v>
      </c>
      <c r="G1412" s="77" t="s">
        <v>895</v>
      </c>
      <c r="H1412" s="78" t="s">
        <v>29043</v>
      </c>
      <c r="I1412" s="78" t="s">
        <v>27960</v>
      </c>
      <c r="J1412" s="78" t="s">
        <v>28610</v>
      </c>
      <c r="K1412" s="42" t="s">
        <v>27929</v>
      </c>
      <c r="L1412" s="79" t="s">
        <v>233</v>
      </c>
      <c r="M1412" s="80" t="s">
        <v>29053</v>
      </c>
      <c r="N1412" s="81" t="s">
        <v>233</v>
      </c>
      <c r="O1412" s="81" t="s">
        <v>233</v>
      </c>
      <c r="P1412" s="80" t="s">
        <v>28600</v>
      </c>
      <c r="Q1412" s="36" t="s">
        <v>25808</v>
      </c>
      <c r="R1412" s="36" t="s">
        <v>233</v>
      </c>
      <c r="S1412" s="36" t="s">
        <v>233</v>
      </c>
      <c r="T1412" s="36" t="s">
        <v>24983</v>
      </c>
      <c r="U1412" s="36" t="s">
        <v>28682</v>
      </c>
      <c r="V1412" s="121" t="str">
        <f t="shared" si="22"/>
        <v>COFIDE</v>
      </c>
    </row>
    <row r="1413" spans="1:22" x14ac:dyDescent="0.35">
      <c r="A1413" s="111" t="s">
        <v>30431</v>
      </c>
      <c r="B1413" s="37" t="s">
        <v>26640</v>
      </c>
      <c r="C1413" s="40" t="s">
        <v>29388</v>
      </c>
      <c r="D1413" s="38" t="s">
        <v>25936</v>
      </c>
      <c r="E1413" s="42" t="s">
        <v>893</v>
      </c>
      <c r="F1413" s="35" t="s">
        <v>42</v>
      </c>
      <c r="G1413" s="77" t="s">
        <v>895</v>
      </c>
      <c r="H1413" s="78" t="s">
        <v>29043</v>
      </c>
      <c r="I1413" s="78" t="s">
        <v>27960</v>
      </c>
      <c r="J1413" s="78" t="s">
        <v>28610</v>
      </c>
      <c r="K1413" s="42" t="s">
        <v>27929</v>
      </c>
      <c r="L1413" s="79" t="s">
        <v>233</v>
      </c>
      <c r="M1413" s="80" t="s">
        <v>29053</v>
      </c>
      <c r="N1413" s="81" t="s">
        <v>233</v>
      </c>
      <c r="O1413" s="81" t="s">
        <v>233</v>
      </c>
      <c r="P1413" s="80" t="s">
        <v>28600</v>
      </c>
      <c r="Q1413" s="36" t="s">
        <v>25808</v>
      </c>
      <c r="R1413" s="36" t="s">
        <v>233</v>
      </c>
      <c r="S1413" s="36" t="s">
        <v>233</v>
      </c>
      <c r="T1413" s="36" t="s">
        <v>24983</v>
      </c>
      <c r="U1413" s="36" t="s">
        <v>28682</v>
      </c>
      <c r="V1413" s="121" t="str">
        <f t="shared" si="22"/>
        <v>Banco Falabella</v>
      </c>
    </row>
    <row r="1414" spans="1:22" x14ac:dyDescent="0.35">
      <c r="A1414" s="111" t="s">
        <v>30431</v>
      </c>
      <c r="B1414" s="37" t="s">
        <v>26641</v>
      </c>
      <c r="C1414" s="40" t="s">
        <v>29389</v>
      </c>
      <c r="D1414" s="38" t="s">
        <v>26607</v>
      </c>
      <c r="E1414" s="42" t="s">
        <v>893</v>
      </c>
      <c r="F1414" s="35" t="s">
        <v>42</v>
      </c>
      <c r="G1414" s="77" t="s">
        <v>895</v>
      </c>
      <c r="H1414" s="78" t="s">
        <v>29043</v>
      </c>
      <c r="I1414" s="78" t="s">
        <v>27960</v>
      </c>
      <c r="J1414" s="78" t="s">
        <v>28610</v>
      </c>
      <c r="K1414" s="42" t="s">
        <v>27929</v>
      </c>
      <c r="L1414" s="79" t="s">
        <v>233</v>
      </c>
      <c r="M1414" s="80" t="s">
        <v>29053</v>
      </c>
      <c r="N1414" s="81" t="s">
        <v>233</v>
      </c>
      <c r="O1414" s="81" t="s">
        <v>233</v>
      </c>
      <c r="P1414" s="80" t="s">
        <v>28600</v>
      </c>
      <c r="Q1414" s="36" t="s">
        <v>25808</v>
      </c>
      <c r="R1414" s="36" t="s">
        <v>233</v>
      </c>
      <c r="S1414" s="36" t="s">
        <v>233</v>
      </c>
      <c r="T1414" s="36" t="s">
        <v>24983</v>
      </c>
      <c r="U1414" s="36" t="s">
        <v>29330</v>
      </c>
      <c r="V1414" s="121" t="str">
        <f t="shared" si="22"/>
        <v>Banco Ripley</v>
      </c>
    </row>
    <row r="1415" spans="1:22" x14ac:dyDescent="0.35">
      <c r="A1415" s="111" t="s">
        <v>30431</v>
      </c>
      <c r="B1415" s="37" t="s">
        <v>26643</v>
      </c>
      <c r="C1415" s="40" t="s">
        <v>29390</v>
      </c>
      <c r="D1415" s="38" t="s">
        <v>26607</v>
      </c>
      <c r="E1415" s="42" t="s">
        <v>893</v>
      </c>
      <c r="F1415" s="35" t="s">
        <v>42</v>
      </c>
      <c r="G1415" s="77" t="s">
        <v>895</v>
      </c>
      <c r="H1415" s="78" t="s">
        <v>29043</v>
      </c>
      <c r="I1415" s="78" t="s">
        <v>27960</v>
      </c>
      <c r="J1415" s="78" t="s">
        <v>28610</v>
      </c>
      <c r="K1415" s="42" t="s">
        <v>27929</v>
      </c>
      <c r="L1415" s="79" t="s">
        <v>233</v>
      </c>
      <c r="M1415" s="80" t="s">
        <v>29053</v>
      </c>
      <c r="N1415" s="81" t="s">
        <v>233</v>
      </c>
      <c r="O1415" s="81" t="s">
        <v>233</v>
      </c>
      <c r="P1415" s="80" t="s">
        <v>28600</v>
      </c>
      <c r="Q1415" s="36" t="s">
        <v>25808</v>
      </c>
      <c r="R1415" s="36" t="s">
        <v>233</v>
      </c>
      <c r="S1415" s="36" t="s">
        <v>233</v>
      </c>
      <c r="T1415" s="36" t="s">
        <v>24983</v>
      </c>
      <c r="U1415" s="36" t="s">
        <v>29330</v>
      </c>
      <c r="V1415" s="121" t="str">
        <f t="shared" si="22"/>
        <v>Banco Ripley</v>
      </c>
    </row>
    <row r="1416" spans="1:22" x14ac:dyDescent="0.35">
      <c r="A1416" s="111" t="s">
        <v>30431</v>
      </c>
      <c r="B1416" s="37" t="s">
        <v>26644</v>
      </c>
      <c r="C1416" s="40" t="s">
        <v>29391</v>
      </c>
      <c r="D1416" s="38" t="s">
        <v>26607</v>
      </c>
      <c r="E1416" s="42" t="s">
        <v>893</v>
      </c>
      <c r="F1416" s="35" t="s">
        <v>42</v>
      </c>
      <c r="G1416" s="77" t="s">
        <v>895</v>
      </c>
      <c r="H1416" s="78" t="s">
        <v>29043</v>
      </c>
      <c r="I1416" s="78" t="s">
        <v>27960</v>
      </c>
      <c r="J1416" s="78" t="s">
        <v>28610</v>
      </c>
      <c r="K1416" s="42" t="s">
        <v>27929</v>
      </c>
      <c r="L1416" s="79" t="s">
        <v>233</v>
      </c>
      <c r="M1416" s="80" t="s">
        <v>29053</v>
      </c>
      <c r="N1416" s="81" t="s">
        <v>233</v>
      </c>
      <c r="O1416" s="81" t="s">
        <v>233</v>
      </c>
      <c r="P1416" s="80" t="s">
        <v>28600</v>
      </c>
      <c r="Q1416" s="36" t="s">
        <v>25808</v>
      </c>
      <c r="R1416" s="36" t="s">
        <v>233</v>
      </c>
      <c r="S1416" s="36" t="s">
        <v>233</v>
      </c>
      <c r="T1416" s="36" t="s">
        <v>24983</v>
      </c>
      <c r="U1416" s="36" t="s">
        <v>29330</v>
      </c>
      <c r="V1416" s="121" t="str">
        <f t="shared" si="22"/>
        <v>Banco Ripley</v>
      </c>
    </row>
    <row r="1417" spans="1:22" x14ac:dyDescent="0.35">
      <c r="A1417" s="111" t="s">
        <v>30431</v>
      </c>
      <c r="B1417" s="37" t="s">
        <v>26645</v>
      </c>
      <c r="C1417" s="40" t="s">
        <v>29392</v>
      </c>
      <c r="D1417" s="38" t="s">
        <v>26607</v>
      </c>
      <c r="E1417" s="42" t="s">
        <v>893</v>
      </c>
      <c r="F1417" s="35" t="s">
        <v>42</v>
      </c>
      <c r="G1417" s="77" t="s">
        <v>895</v>
      </c>
      <c r="H1417" s="78" t="s">
        <v>29043</v>
      </c>
      <c r="I1417" s="78" t="s">
        <v>27960</v>
      </c>
      <c r="J1417" s="78" t="s">
        <v>28610</v>
      </c>
      <c r="K1417" s="42" t="s">
        <v>27929</v>
      </c>
      <c r="L1417" s="79" t="s">
        <v>233</v>
      </c>
      <c r="M1417" s="80" t="s">
        <v>29053</v>
      </c>
      <c r="N1417" s="81" t="s">
        <v>233</v>
      </c>
      <c r="O1417" s="81" t="s">
        <v>233</v>
      </c>
      <c r="P1417" s="80" t="s">
        <v>28600</v>
      </c>
      <c r="Q1417" s="36" t="s">
        <v>25808</v>
      </c>
      <c r="R1417" s="36" t="s">
        <v>233</v>
      </c>
      <c r="S1417" s="36" t="s">
        <v>233</v>
      </c>
      <c r="T1417" s="36" t="s">
        <v>24983</v>
      </c>
      <c r="U1417" s="36" t="s">
        <v>29330</v>
      </c>
      <c r="V1417" s="121" t="str">
        <f t="shared" si="22"/>
        <v>Banco Ripley</v>
      </c>
    </row>
    <row r="1418" spans="1:22" x14ac:dyDescent="0.35">
      <c r="A1418" s="111" t="s">
        <v>30431</v>
      </c>
      <c r="B1418" s="37" t="s">
        <v>26646</v>
      </c>
      <c r="C1418" s="40" t="s">
        <v>29393</v>
      </c>
      <c r="D1418" s="38" t="s">
        <v>26607</v>
      </c>
      <c r="E1418" s="42" t="s">
        <v>893</v>
      </c>
      <c r="F1418" s="35" t="s">
        <v>42</v>
      </c>
      <c r="G1418" s="77" t="s">
        <v>895</v>
      </c>
      <c r="H1418" s="78" t="s">
        <v>29043</v>
      </c>
      <c r="I1418" s="78" t="s">
        <v>27960</v>
      </c>
      <c r="J1418" s="78" t="s">
        <v>28610</v>
      </c>
      <c r="K1418" s="42" t="s">
        <v>27929</v>
      </c>
      <c r="L1418" s="79" t="s">
        <v>233</v>
      </c>
      <c r="M1418" s="80" t="s">
        <v>29053</v>
      </c>
      <c r="N1418" s="81" t="s">
        <v>233</v>
      </c>
      <c r="O1418" s="81" t="s">
        <v>233</v>
      </c>
      <c r="P1418" s="80" t="s">
        <v>28600</v>
      </c>
      <c r="Q1418" s="36" t="s">
        <v>25808</v>
      </c>
      <c r="R1418" s="36" t="s">
        <v>233</v>
      </c>
      <c r="S1418" s="36" t="s">
        <v>233</v>
      </c>
      <c r="T1418" s="36" t="s">
        <v>24983</v>
      </c>
      <c r="U1418" s="36" t="s">
        <v>29330</v>
      </c>
      <c r="V1418" s="121" t="str">
        <f t="shared" si="22"/>
        <v>Banco Ripley</v>
      </c>
    </row>
    <row r="1419" spans="1:22" x14ac:dyDescent="0.35">
      <c r="A1419" s="111" t="s">
        <v>30431</v>
      </c>
      <c r="B1419" s="37" t="s">
        <v>26647</v>
      </c>
      <c r="C1419" s="40" t="s">
        <v>29394</v>
      </c>
      <c r="D1419" s="38" t="s">
        <v>26607</v>
      </c>
      <c r="E1419" s="42" t="s">
        <v>893</v>
      </c>
      <c r="F1419" s="35" t="s">
        <v>42</v>
      </c>
      <c r="G1419" s="77" t="s">
        <v>895</v>
      </c>
      <c r="H1419" s="78" t="s">
        <v>29043</v>
      </c>
      <c r="I1419" s="78" t="s">
        <v>27960</v>
      </c>
      <c r="J1419" s="78" t="s">
        <v>28610</v>
      </c>
      <c r="K1419" s="42" t="s">
        <v>27929</v>
      </c>
      <c r="L1419" s="79" t="s">
        <v>233</v>
      </c>
      <c r="M1419" s="80" t="s">
        <v>29053</v>
      </c>
      <c r="N1419" s="81" t="s">
        <v>233</v>
      </c>
      <c r="O1419" s="81" t="s">
        <v>233</v>
      </c>
      <c r="P1419" s="80" t="s">
        <v>28600</v>
      </c>
      <c r="Q1419" s="36" t="s">
        <v>25808</v>
      </c>
      <c r="R1419" s="36" t="s">
        <v>233</v>
      </c>
      <c r="S1419" s="36" t="s">
        <v>233</v>
      </c>
      <c r="T1419" s="36" t="s">
        <v>24983</v>
      </c>
      <c r="U1419" s="36" t="s">
        <v>29330</v>
      </c>
      <c r="V1419" s="121" t="str">
        <f t="shared" si="22"/>
        <v>Banco Ripley</v>
      </c>
    </row>
    <row r="1420" spans="1:22" x14ac:dyDescent="0.35">
      <c r="A1420" s="111" t="s">
        <v>30431</v>
      </c>
      <c r="B1420" s="37" t="s">
        <v>26648</v>
      </c>
      <c r="C1420" s="40" t="s">
        <v>29395</v>
      </c>
      <c r="D1420" s="38" t="s">
        <v>26607</v>
      </c>
      <c r="E1420" s="42" t="s">
        <v>893</v>
      </c>
      <c r="F1420" s="35" t="s">
        <v>42</v>
      </c>
      <c r="G1420" s="77" t="s">
        <v>895</v>
      </c>
      <c r="H1420" s="78" t="s">
        <v>29043</v>
      </c>
      <c r="I1420" s="78" t="s">
        <v>27960</v>
      </c>
      <c r="J1420" s="78" t="s">
        <v>28610</v>
      </c>
      <c r="K1420" s="42" t="s">
        <v>27929</v>
      </c>
      <c r="L1420" s="79" t="s">
        <v>233</v>
      </c>
      <c r="M1420" s="80" t="s">
        <v>29053</v>
      </c>
      <c r="N1420" s="81" t="s">
        <v>233</v>
      </c>
      <c r="O1420" s="81" t="s">
        <v>233</v>
      </c>
      <c r="P1420" s="80" t="s">
        <v>28600</v>
      </c>
      <c r="Q1420" s="36" t="s">
        <v>25808</v>
      </c>
      <c r="R1420" s="36" t="s">
        <v>233</v>
      </c>
      <c r="S1420" s="36" t="s">
        <v>233</v>
      </c>
      <c r="T1420" s="36" t="s">
        <v>24983</v>
      </c>
      <c r="U1420" s="36" t="s">
        <v>29330</v>
      </c>
      <c r="V1420" s="121" t="str">
        <f t="shared" si="22"/>
        <v>Banco Ripley</v>
      </c>
    </row>
    <row r="1421" spans="1:22" x14ac:dyDescent="0.35">
      <c r="A1421" s="111" t="s">
        <v>30431</v>
      </c>
      <c r="B1421" s="37" t="s">
        <v>26649</v>
      </c>
      <c r="C1421" s="40" t="s">
        <v>29396</v>
      </c>
      <c r="D1421" s="38" t="s">
        <v>26686</v>
      </c>
      <c r="E1421" s="42" t="s">
        <v>893</v>
      </c>
      <c r="F1421" s="35" t="s">
        <v>42</v>
      </c>
      <c r="G1421" s="77" t="s">
        <v>895</v>
      </c>
      <c r="H1421" s="78" t="s">
        <v>29043</v>
      </c>
      <c r="I1421" s="78" t="s">
        <v>27960</v>
      </c>
      <c r="J1421" s="78" t="s">
        <v>28610</v>
      </c>
      <c r="K1421" s="42" t="s">
        <v>27929</v>
      </c>
      <c r="L1421" s="79" t="s">
        <v>233</v>
      </c>
      <c r="M1421" s="80" t="s">
        <v>29053</v>
      </c>
      <c r="N1421" s="81" t="s">
        <v>233</v>
      </c>
      <c r="O1421" s="81" t="s">
        <v>233</v>
      </c>
      <c r="P1421" s="80" t="s">
        <v>28600</v>
      </c>
      <c r="Q1421" s="36" t="s">
        <v>25808</v>
      </c>
      <c r="R1421" s="36" t="s">
        <v>233</v>
      </c>
      <c r="S1421" s="36" t="s">
        <v>233</v>
      </c>
      <c r="T1421" s="36" t="s">
        <v>24983</v>
      </c>
      <c r="U1421" s="36" t="s">
        <v>29330</v>
      </c>
      <c r="V1421" s="121" t="str">
        <f t="shared" si="22"/>
        <v>Caja Municipal de Ahorro y Crédito de Arequipa</v>
      </c>
    </row>
    <row r="1422" spans="1:22" x14ac:dyDescent="0.35">
      <c r="A1422" s="111" t="s">
        <v>30431</v>
      </c>
      <c r="B1422" s="37" t="s">
        <v>26650</v>
      </c>
      <c r="C1422" s="40" t="s">
        <v>29397</v>
      </c>
      <c r="D1422" s="38" t="s">
        <v>26688</v>
      </c>
      <c r="E1422" s="42" t="s">
        <v>893</v>
      </c>
      <c r="F1422" s="35" t="s">
        <v>42</v>
      </c>
      <c r="G1422" s="77" t="s">
        <v>895</v>
      </c>
      <c r="H1422" s="78" t="s">
        <v>29043</v>
      </c>
      <c r="I1422" s="78" t="s">
        <v>27960</v>
      </c>
      <c r="J1422" s="78" t="s">
        <v>28610</v>
      </c>
      <c r="K1422" s="42" t="s">
        <v>27929</v>
      </c>
      <c r="L1422" s="79" t="s">
        <v>233</v>
      </c>
      <c r="M1422" s="80" t="s">
        <v>29053</v>
      </c>
      <c r="N1422" s="81" t="s">
        <v>233</v>
      </c>
      <c r="O1422" s="81" t="s">
        <v>233</v>
      </c>
      <c r="P1422" s="80" t="s">
        <v>28600</v>
      </c>
      <c r="Q1422" s="36" t="s">
        <v>25808</v>
      </c>
      <c r="R1422" s="36" t="s">
        <v>233</v>
      </c>
      <c r="S1422" s="36" t="s">
        <v>233</v>
      </c>
      <c r="T1422" s="36" t="s">
        <v>24983</v>
      </c>
      <c r="U1422" s="36" t="s">
        <v>29330</v>
      </c>
      <c r="V1422" s="121" t="str">
        <f t="shared" si="22"/>
        <v>Caja Municipal de Sullana</v>
      </c>
    </row>
    <row r="1423" spans="1:22" x14ac:dyDescent="0.35">
      <c r="A1423" s="111" t="s">
        <v>30431</v>
      </c>
      <c r="B1423" s="37" t="s">
        <v>26651</v>
      </c>
      <c r="C1423" s="40" t="s">
        <v>29398</v>
      </c>
      <c r="D1423" s="38" t="s">
        <v>26690</v>
      </c>
      <c r="E1423" s="42" t="s">
        <v>893</v>
      </c>
      <c r="F1423" s="35" t="s">
        <v>42</v>
      </c>
      <c r="G1423" s="77" t="s">
        <v>895</v>
      </c>
      <c r="H1423" s="78" t="s">
        <v>29043</v>
      </c>
      <c r="I1423" s="78" t="s">
        <v>27960</v>
      </c>
      <c r="J1423" s="78" t="s">
        <v>28610</v>
      </c>
      <c r="K1423" s="42" t="s">
        <v>27929</v>
      </c>
      <c r="L1423" s="79" t="s">
        <v>233</v>
      </c>
      <c r="M1423" s="80" t="s">
        <v>29053</v>
      </c>
      <c r="N1423" s="81" t="s">
        <v>233</v>
      </c>
      <c r="O1423" s="81" t="s">
        <v>233</v>
      </c>
      <c r="P1423" s="80" t="s">
        <v>28600</v>
      </c>
      <c r="Q1423" s="36" t="s">
        <v>25808</v>
      </c>
      <c r="R1423" s="36" t="s">
        <v>233</v>
      </c>
      <c r="S1423" s="36" t="s">
        <v>233</v>
      </c>
      <c r="T1423" s="36" t="s">
        <v>24983</v>
      </c>
      <c r="U1423" s="36" t="s">
        <v>29330</v>
      </c>
      <c r="V1423" s="121" t="str">
        <f t="shared" si="22"/>
        <v>Caja Municipal de Ahorro y Crédito de Huancayo</v>
      </c>
    </row>
    <row r="1424" spans="1:22" x14ac:dyDescent="0.35">
      <c r="A1424" s="111" t="s">
        <v>29399</v>
      </c>
      <c r="B1424" s="37" t="s">
        <v>26652</v>
      </c>
      <c r="C1424" s="40" t="s">
        <v>29399</v>
      </c>
      <c r="D1424" s="38" t="s">
        <v>26692</v>
      </c>
      <c r="E1424" s="42" t="s">
        <v>893</v>
      </c>
      <c r="F1424" s="35" t="s">
        <v>42</v>
      </c>
      <c r="G1424" s="77" t="s">
        <v>895</v>
      </c>
      <c r="H1424" s="78" t="s">
        <v>29043</v>
      </c>
      <c r="I1424" s="78" t="s">
        <v>27960</v>
      </c>
      <c r="J1424" s="78" t="s">
        <v>28610</v>
      </c>
      <c r="K1424" s="42" t="s">
        <v>27929</v>
      </c>
      <c r="L1424" s="79" t="s">
        <v>233</v>
      </c>
      <c r="M1424" s="80" t="s">
        <v>29053</v>
      </c>
      <c r="N1424" s="81" t="s">
        <v>233</v>
      </c>
      <c r="O1424" s="81" t="s">
        <v>233</v>
      </c>
      <c r="P1424" s="80" t="s">
        <v>28600</v>
      </c>
      <c r="Q1424" s="36" t="s">
        <v>25808</v>
      </c>
      <c r="R1424" s="36" t="s">
        <v>233</v>
      </c>
      <c r="S1424" s="36" t="s">
        <v>233</v>
      </c>
      <c r="T1424" s="36" t="s">
        <v>24983</v>
      </c>
      <c r="U1424" s="36" t="s">
        <v>29330</v>
      </c>
      <c r="V1424" s="121" t="str">
        <f t="shared" si="22"/>
        <v>Compartamos Financiera S.A.</v>
      </c>
    </row>
    <row r="1425" spans="1:22" x14ac:dyDescent="0.35">
      <c r="A1425" s="111" t="s">
        <v>30431</v>
      </c>
      <c r="B1425" s="37" t="s">
        <v>26653</v>
      </c>
      <c r="C1425" s="40" t="s">
        <v>29400</v>
      </c>
      <c r="D1425" s="38" t="s">
        <v>26692</v>
      </c>
      <c r="E1425" s="42" t="s">
        <v>893</v>
      </c>
      <c r="F1425" s="35" t="s">
        <v>42</v>
      </c>
      <c r="G1425" s="77" t="s">
        <v>895</v>
      </c>
      <c r="H1425" s="78" t="s">
        <v>29043</v>
      </c>
      <c r="I1425" s="78" t="s">
        <v>27960</v>
      </c>
      <c r="J1425" s="78" t="s">
        <v>28610</v>
      </c>
      <c r="K1425" s="42" t="s">
        <v>27929</v>
      </c>
      <c r="L1425" s="79" t="s">
        <v>233</v>
      </c>
      <c r="M1425" s="80" t="s">
        <v>29053</v>
      </c>
      <c r="N1425" s="81" t="s">
        <v>233</v>
      </c>
      <c r="O1425" s="81" t="s">
        <v>233</v>
      </c>
      <c r="P1425" s="80" t="s">
        <v>28600</v>
      </c>
      <c r="Q1425" s="36" t="s">
        <v>25808</v>
      </c>
      <c r="R1425" s="36" t="s">
        <v>233</v>
      </c>
      <c r="S1425" s="36" t="s">
        <v>233</v>
      </c>
      <c r="T1425" s="36" t="s">
        <v>24983</v>
      </c>
      <c r="U1425" s="36" t="s">
        <v>29330</v>
      </c>
      <c r="V1425" s="121" t="str">
        <f t="shared" si="22"/>
        <v>Compartamos Financiera S.A.</v>
      </c>
    </row>
    <row r="1426" spans="1:22" x14ac:dyDescent="0.35">
      <c r="A1426" s="111" t="s">
        <v>30431</v>
      </c>
      <c r="B1426" s="37" t="s">
        <v>26654</v>
      </c>
      <c r="C1426" s="40" t="s">
        <v>29401</v>
      </c>
      <c r="D1426" s="38" t="s">
        <v>26692</v>
      </c>
      <c r="E1426" s="42" t="s">
        <v>893</v>
      </c>
      <c r="F1426" s="35" t="s">
        <v>42</v>
      </c>
      <c r="G1426" s="77" t="s">
        <v>895</v>
      </c>
      <c r="H1426" s="78" t="s">
        <v>29043</v>
      </c>
      <c r="I1426" s="78" t="s">
        <v>27960</v>
      </c>
      <c r="J1426" s="78" t="s">
        <v>28610</v>
      </c>
      <c r="K1426" s="42" t="s">
        <v>27929</v>
      </c>
      <c r="L1426" s="79" t="s">
        <v>233</v>
      </c>
      <c r="M1426" s="80" t="s">
        <v>29053</v>
      </c>
      <c r="N1426" s="81" t="s">
        <v>233</v>
      </c>
      <c r="O1426" s="81" t="s">
        <v>233</v>
      </c>
      <c r="P1426" s="80" t="s">
        <v>28600</v>
      </c>
      <c r="Q1426" s="36" t="s">
        <v>25808</v>
      </c>
      <c r="R1426" s="36" t="s">
        <v>233</v>
      </c>
      <c r="S1426" s="36" t="s">
        <v>233</v>
      </c>
      <c r="T1426" s="36" t="s">
        <v>24983</v>
      </c>
      <c r="U1426" s="36" t="s">
        <v>29330</v>
      </c>
      <c r="V1426" s="121" t="str">
        <f t="shared" si="22"/>
        <v>Compartamos Financiera S.A.</v>
      </c>
    </row>
    <row r="1427" spans="1:22" x14ac:dyDescent="0.35">
      <c r="A1427" s="111" t="s">
        <v>30431</v>
      </c>
      <c r="B1427" s="37" t="s">
        <v>26655</v>
      </c>
      <c r="C1427" s="40" t="s">
        <v>29402</v>
      </c>
      <c r="D1427" s="38" t="s">
        <v>26692</v>
      </c>
      <c r="E1427" s="42" t="s">
        <v>893</v>
      </c>
      <c r="F1427" s="35" t="s">
        <v>42</v>
      </c>
      <c r="G1427" s="77" t="s">
        <v>895</v>
      </c>
      <c r="H1427" s="78" t="s">
        <v>29043</v>
      </c>
      <c r="I1427" s="78" t="s">
        <v>27960</v>
      </c>
      <c r="J1427" s="78" t="s">
        <v>28610</v>
      </c>
      <c r="K1427" s="42" t="s">
        <v>27929</v>
      </c>
      <c r="L1427" s="79" t="s">
        <v>233</v>
      </c>
      <c r="M1427" s="80" t="s">
        <v>29053</v>
      </c>
      <c r="N1427" s="81" t="s">
        <v>233</v>
      </c>
      <c r="O1427" s="81" t="s">
        <v>233</v>
      </c>
      <c r="P1427" s="80" t="s">
        <v>28600</v>
      </c>
      <c r="Q1427" s="36" t="s">
        <v>25808</v>
      </c>
      <c r="R1427" s="36" t="s">
        <v>233</v>
      </c>
      <c r="S1427" s="36" t="s">
        <v>233</v>
      </c>
      <c r="T1427" s="36" t="s">
        <v>24983</v>
      </c>
      <c r="U1427" s="36" t="s">
        <v>29330</v>
      </c>
      <c r="V1427" s="121" t="str">
        <f t="shared" si="22"/>
        <v>Compartamos Financiera S.A.</v>
      </c>
    </row>
    <row r="1428" spans="1:22" x14ac:dyDescent="0.35">
      <c r="A1428" s="111" t="s">
        <v>30431</v>
      </c>
      <c r="B1428" s="37" t="s">
        <v>26656</v>
      </c>
      <c r="C1428" s="40" t="s">
        <v>29403</v>
      </c>
      <c r="D1428" s="38" t="s">
        <v>26692</v>
      </c>
      <c r="E1428" s="42" t="s">
        <v>893</v>
      </c>
      <c r="F1428" s="35" t="s">
        <v>42</v>
      </c>
      <c r="G1428" s="77" t="s">
        <v>895</v>
      </c>
      <c r="H1428" s="78" t="s">
        <v>29043</v>
      </c>
      <c r="I1428" s="78" t="s">
        <v>27960</v>
      </c>
      <c r="J1428" s="78" t="s">
        <v>28610</v>
      </c>
      <c r="K1428" s="42" t="s">
        <v>27929</v>
      </c>
      <c r="L1428" s="79" t="s">
        <v>233</v>
      </c>
      <c r="M1428" s="80" t="s">
        <v>29053</v>
      </c>
      <c r="N1428" s="81" t="s">
        <v>233</v>
      </c>
      <c r="O1428" s="81" t="s">
        <v>233</v>
      </c>
      <c r="P1428" s="80" t="s">
        <v>28600</v>
      </c>
      <c r="Q1428" s="36" t="s">
        <v>25808</v>
      </c>
      <c r="R1428" s="36" t="s">
        <v>233</v>
      </c>
      <c r="S1428" s="36" t="s">
        <v>233</v>
      </c>
      <c r="T1428" s="36" t="s">
        <v>24983</v>
      </c>
      <c r="U1428" s="36" t="s">
        <v>29330</v>
      </c>
      <c r="V1428" s="121" t="str">
        <f t="shared" si="22"/>
        <v>Compartamos Financiera S.A.</v>
      </c>
    </row>
    <row r="1429" spans="1:22" x14ac:dyDescent="0.35">
      <c r="A1429" s="111" t="s">
        <v>30431</v>
      </c>
      <c r="B1429" s="37" t="s">
        <v>26657</v>
      </c>
      <c r="C1429" s="40" t="s">
        <v>29404</v>
      </c>
      <c r="D1429" s="38" t="s">
        <v>26692</v>
      </c>
      <c r="E1429" s="42" t="s">
        <v>893</v>
      </c>
      <c r="F1429" s="35" t="s">
        <v>42</v>
      </c>
      <c r="G1429" s="77" t="s">
        <v>895</v>
      </c>
      <c r="H1429" s="78" t="s">
        <v>29043</v>
      </c>
      <c r="I1429" s="78" t="s">
        <v>27960</v>
      </c>
      <c r="J1429" s="78" t="s">
        <v>28610</v>
      </c>
      <c r="K1429" s="42" t="s">
        <v>27929</v>
      </c>
      <c r="L1429" s="79" t="s">
        <v>233</v>
      </c>
      <c r="M1429" s="80" t="s">
        <v>29053</v>
      </c>
      <c r="N1429" s="81" t="s">
        <v>233</v>
      </c>
      <c r="O1429" s="81" t="s">
        <v>233</v>
      </c>
      <c r="P1429" s="80" t="s">
        <v>28600</v>
      </c>
      <c r="Q1429" s="36" t="s">
        <v>25808</v>
      </c>
      <c r="R1429" s="36" t="s">
        <v>233</v>
      </c>
      <c r="S1429" s="36" t="s">
        <v>233</v>
      </c>
      <c r="T1429" s="36" t="s">
        <v>24983</v>
      </c>
      <c r="U1429" s="36" t="s">
        <v>29330</v>
      </c>
      <c r="V1429" s="121" t="str">
        <f t="shared" si="22"/>
        <v>Compartamos Financiera S.A.</v>
      </c>
    </row>
    <row r="1430" spans="1:22" x14ac:dyDescent="0.35">
      <c r="A1430" s="111" t="s">
        <v>30431</v>
      </c>
      <c r="B1430" s="37" t="s">
        <v>26658</v>
      </c>
      <c r="C1430" s="40" t="s">
        <v>29405</v>
      </c>
      <c r="D1430" s="38" t="s">
        <v>26692</v>
      </c>
      <c r="E1430" s="42" t="s">
        <v>893</v>
      </c>
      <c r="F1430" s="35" t="s">
        <v>42</v>
      </c>
      <c r="G1430" s="77" t="s">
        <v>895</v>
      </c>
      <c r="H1430" s="78" t="s">
        <v>29043</v>
      </c>
      <c r="I1430" s="78" t="s">
        <v>27960</v>
      </c>
      <c r="J1430" s="78" t="s">
        <v>28610</v>
      </c>
      <c r="K1430" s="42" t="s">
        <v>27929</v>
      </c>
      <c r="L1430" s="79" t="s">
        <v>233</v>
      </c>
      <c r="M1430" s="80" t="s">
        <v>29053</v>
      </c>
      <c r="N1430" s="81" t="s">
        <v>233</v>
      </c>
      <c r="O1430" s="81" t="s">
        <v>233</v>
      </c>
      <c r="P1430" s="80" t="s">
        <v>28600</v>
      </c>
      <c r="Q1430" s="36" t="s">
        <v>25808</v>
      </c>
      <c r="R1430" s="36" t="s">
        <v>233</v>
      </c>
      <c r="S1430" s="36" t="s">
        <v>233</v>
      </c>
      <c r="T1430" s="36" t="s">
        <v>24983</v>
      </c>
      <c r="U1430" s="36" t="s">
        <v>29330</v>
      </c>
      <c r="V1430" s="121" t="str">
        <f t="shared" si="22"/>
        <v>Compartamos Financiera S.A.</v>
      </c>
    </row>
    <row r="1431" spans="1:22" x14ac:dyDescent="0.35">
      <c r="A1431" s="111" t="s">
        <v>31054</v>
      </c>
      <c r="B1431" s="37" t="s">
        <v>26659</v>
      </c>
      <c r="C1431" s="40" t="s">
        <v>29406</v>
      </c>
      <c r="D1431" s="38" t="s">
        <v>26692</v>
      </c>
      <c r="E1431" s="42" t="s">
        <v>893</v>
      </c>
      <c r="F1431" s="35" t="s">
        <v>42</v>
      </c>
      <c r="G1431" s="77" t="s">
        <v>895</v>
      </c>
      <c r="H1431" s="78" t="s">
        <v>29043</v>
      </c>
      <c r="I1431" s="78" t="s">
        <v>27960</v>
      </c>
      <c r="J1431" s="78" t="s">
        <v>28610</v>
      </c>
      <c r="K1431" s="42" t="s">
        <v>27929</v>
      </c>
      <c r="L1431" s="79" t="s">
        <v>233</v>
      </c>
      <c r="M1431" s="80" t="s">
        <v>29053</v>
      </c>
      <c r="N1431" s="81" t="s">
        <v>233</v>
      </c>
      <c r="O1431" s="81" t="s">
        <v>233</v>
      </c>
      <c r="P1431" s="80" t="s">
        <v>28600</v>
      </c>
      <c r="Q1431" s="36" t="s">
        <v>25808</v>
      </c>
      <c r="R1431" s="36" t="s">
        <v>233</v>
      </c>
      <c r="S1431" s="36" t="s">
        <v>233</v>
      </c>
      <c r="T1431" s="36" t="s">
        <v>24983</v>
      </c>
      <c r="U1431" s="36" t="s">
        <v>29330</v>
      </c>
      <c r="V1431" s="121" t="str">
        <f t="shared" si="22"/>
        <v>Compartamos Financiera S.A.</v>
      </c>
    </row>
    <row r="1432" spans="1:22" x14ac:dyDescent="0.35">
      <c r="A1432" s="111" t="s">
        <v>30431</v>
      </c>
      <c r="B1432" s="37" t="s">
        <v>26660</v>
      </c>
      <c r="C1432" s="40" t="s">
        <v>29407</v>
      </c>
      <c r="D1432" s="38" t="s">
        <v>25523</v>
      </c>
      <c r="E1432" s="42" t="s">
        <v>893</v>
      </c>
      <c r="F1432" s="35" t="s">
        <v>42</v>
      </c>
      <c r="G1432" s="77" t="s">
        <v>895</v>
      </c>
      <c r="H1432" s="78" t="s">
        <v>29043</v>
      </c>
      <c r="I1432" s="78" t="s">
        <v>27960</v>
      </c>
      <c r="J1432" s="78" t="s">
        <v>28610</v>
      </c>
      <c r="K1432" s="42" t="s">
        <v>27929</v>
      </c>
      <c r="L1432" s="79" t="s">
        <v>233</v>
      </c>
      <c r="M1432" s="80" t="s">
        <v>29053</v>
      </c>
      <c r="N1432" s="81" t="s">
        <v>233</v>
      </c>
      <c r="O1432" s="81" t="s">
        <v>233</v>
      </c>
      <c r="P1432" s="80" t="s">
        <v>28600</v>
      </c>
      <c r="Q1432" s="36" t="s">
        <v>25808</v>
      </c>
      <c r="R1432" s="36" t="s">
        <v>233</v>
      </c>
      <c r="S1432" s="36" t="s">
        <v>233</v>
      </c>
      <c r="T1432" s="36" t="s">
        <v>24983</v>
      </c>
      <c r="U1432" s="36" t="s">
        <v>29330</v>
      </c>
      <c r="V1432" s="121" t="str">
        <f t="shared" si="22"/>
        <v>Financiera Uno</v>
      </c>
    </row>
    <row r="1433" spans="1:22" x14ac:dyDescent="0.35">
      <c r="A1433" s="111" t="s">
        <v>30431</v>
      </c>
      <c r="B1433" s="37" t="s">
        <v>26661</v>
      </c>
      <c r="C1433" s="40" t="s">
        <v>29408</v>
      </c>
      <c r="D1433" s="38" t="s">
        <v>25523</v>
      </c>
      <c r="E1433" s="42" t="s">
        <v>893</v>
      </c>
      <c r="F1433" s="35" t="s">
        <v>42</v>
      </c>
      <c r="G1433" s="77" t="s">
        <v>895</v>
      </c>
      <c r="H1433" s="78" t="s">
        <v>29043</v>
      </c>
      <c r="I1433" s="78" t="s">
        <v>27960</v>
      </c>
      <c r="J1433" s="78" t="s">
        <v>28610</v>
      </c>
      <c r="K1433" s="42" t="s">
        <v>27929</v>
      </c>
      <c r="L1433" s="79" t="s">
        <v>233</v>
      </c>
      <c r="M1433" s="80" t="s">
        <v>29053</v>
      </c>
      <c r="N1433" s="81" t="s">
        <v>233</v>
      </c>
      <c r="O1433" s="81" t="s">
        <v>233</v>
      </c>
      <c r="P1433" s="80" t="s">
        <v>28600</v>
      </c>
      <c r="Q1433" s="36" t="s">
        <v>25808</v>
      </c>
      <c r="R1433" s="36" t="s">
        <v>233</v>
      </c>
      <c r="S1433" s="36" t="s">
        <v>233</v>
      </c>
      <c r="T1433" s="36" t="s">
        <v>24983</v>
      </c>
      <c r="U1433" s="36" t="s">
        <v>29330</v>
      </c>
      <c r="V1433" s="121" t="str">
        <f t="shared" si="22"/>
        <v>Financiera Uno</v>
      </c>
    </row>
    <row r="1434" spans="1:22" x14ac:dyDescent="0.35">
      <c r="A1434" s="111" t="s">
        <v>30431</v>
      </c>
      <c r="B1434" s="37" t="s">
        <v>26662</v>
      </c>
      <c r="C1434" s="40" t="s">
        <v>29409</v>
      </c>
      <c r="D1434" s="38" t="s">
        <v>25523</v>
      </c>
      <c r="E1434" s="42" t="s">
        <v>893</v>
      </c>
      <c r="F1434" s="35" t="s">
        <v>42</v>
      </c>
      <c r="G1434" s="77" t="s">
        <v>895</v>
      </c>
      <c r="H1434" s="78" t="s">
        <v>29043</v>
      </c>
      <c r="I1434" s="78" t="s">
        <v>27960</v>
      </c>
      <c r="J1434" s="78" t="s">
        <v>28610</v>
      </c>
      <c r="K1434" s="42" t="s">
        <v>27929</v>
      </c>
      <c r="L1434" s="79" t="s">
        <v>233</v>
      </c>
      <c r="M1434" s="80" t="s">
        <v>29053</v>
      </c>
      <c r="N1434" s="81" t="s">
        <v>233</v>
      </c>
      <c r="O1434" s="81" t="s">
        <v>233</v>
      </c>
      <c r="P1434" s="80" t="s">
        <v>28600</v>
      </c>
      <c r="Q1434" s="36" t="s">
        <v>25808</v>
      </c>
      <c r="R1434" s="36" t="s">
        <v>233</v>
      </c>
      <c r="S1434" s="36" t="s">
        <v>233</v>
      </c>
      <c r="T1434" s="36" t="s">
        <v>24983</v>
      </c>
      <c r="U1434" s="36" t="s">
        <v>29330</v>
      </c>
      <c r="V1434" s="121" t="str">
        <f t="shared" si="22"/>
        <v>Financiera Uno</v>
      </c>
    </row>
    <row r="1435" spans="1:22" x14ac:dyDescent="0.35">
      <c r="A1435" s="111" t="s">
        <v>30431</v>
      </c>
      <c r="B1435" s="37" t="s">
        <v>26663</v>
      </c>
      <c r="C1435" s="40" t="s">
        <v>29410</v>
      </c>
      <c r="D1435" s="38" t="s">
        <v>25523</v>
      </c>
      <c r="E1435" s="42" t="s">
        <v>893</v>
      </c>
      <c r="F1435" s="35" t="s">
        <v>42</v>
      </c>
      <c r="G1435" s="77" t="s">
        <v>895</v>
      </c>
      <c r="H1435" s="78" t="s">
        <v>29043</v>
      </c>
      <c r="I1435" s="78" t="s">
        <v>27960</v>
      </c>
      <c r="J1435" s="78" t="s">
        <v>28610</v>
      </c>
      <c r="K1435" s="42" t="s">
        <v>27929</v>
      </c>
      <c r="L1435" s="79" t="s">
        <v>233</v>
      </c>
      <c r="M1435" s="80" t="s">
        <v>29053</v>
      </c>
      <c r="N1435" s="81" t="s">
        <v>233</v>
      </c>
      <c r="O1435" s="81" t="s">
        <v>233</v>
      </c>
      <c r="P1435" s="80" t="s">
        <v>28600</v>
      </c>
      <c r="Q1435" s="36" t="s">
        <v>25808</v>
      </c>
      <c r="R1435" s="36" t="s">
        <v>233</v>
      </c>
      <c r="S1435" s="36" t="s">
        <v>233</v>
      </c>
      <c r="T1435" s="36" t="s">
        <v>24983</v>
      </c>
      <c r="U1435" s="36" t="s">
        <v>29330</v>
      </c>
      <c r="V1435" s="121" t="str">
        <f t="shared" si="22"/>
        <v>Financiera Uno</v>
      </c>
    </row>
    <row r="1436" spans="1:22" x14ac:dyDescent="0.35">
      <c r="A1436" s="111" t="s">
        <v>30431</v>
      </c>
      <c r="B1436" s="37" t="s">
        <v>26664</v>
      </c>
      <c r="C1436" s="40" t="s">
        <v>29411</v>
      </c>
      <c r="D1436" s="38" t="s">
        <v>25523</v>
      </c>
      <c r="E1436" s="42" t="s">
        <v>893</v>
      </c>
      <c r="F1436" s="35" t="s">
        <v>42</v>
      </c>
      <c r="G1436" s="77" t="s">
        <v>895</v>
      </c>
      <c r="H1436" s="78" t="s">
        <v>29043</v>
      </c>
      <c r="I1436" s="78" t="s">
        <v>27960</v>
      </c>
      <c r="J1436" s="78" t="s">
        <v>28610</v>
      </c>
      <c r="K1436" s="42" t="s">
        <v>27929</v>
      </c>
      <c r="L1436" s="79" t="s">
        <v>233</v>
      </c>
      <c r="M1436" s="80" t="s">
        <v>29053</v>
      </c>
      <c r="N1436" s="81" t="s">
        <v>233</v>
      </c>
      <c r="O1436" s="81" t="s">
        <v>233</v>
      </c>
      <c r="P1436" s="80" t="s">
        <v>28600</v>
      </c>
      <c r="Q1436" s="36" t="s">
        <v>25808</v>
      </c>
      <c r="R1436" s="36" t="s">
        <v>233</v>
      </c>
      <c r="S1436" s="36" t="s">
        <v>233</v>
      </c>
      <c r="T1436" s="36" t="s">
        <v>24983</v>
      </c>
      <c r="U1436" s="36" t="s">
        <v>29330</v>
      </c>
      <c r="V1436" s="121" t="str">
        <f t="shared" si="22"/>
        <v>Financiera Uno</v>
      </c>
    </row>
    <row r="1437" spans="1:22" x14ac:dyDescent="0.35">
      <c r="A1437" s="111" t="s">
        <v>30431</v>
      </c>
      <c r="B1437" s="37" t="s">
        <v>26665</v>
      </c>
      <c r="C1437" s="40" t="s">
        <v>29412</v>
      </c>
      <c r="D1437" s="38" t="s">
        <v>25523</v>
      </c>
      <c r="E1437" s="42" t="s">
        <v>893</v>
      </c>
      <c r="F1437" s="35" t="s">
        <v>42</v>
      </c>
      <c r="G1437" s="77" t="s">
        <v>895</v>
      </c>
      <c r="H1437" s="78" t="s">
        <v>29043</v>
      </c>
      <c r="I1437" s="78" t="s">
        <v>27960</v>
      </c>
      <c r="J1437" s="78" t="s">
        <v>28610</v>
      </c>
      <c r="K1437" s="42" t="s">
        <v>27929</v>
      </c>
      <c r="L1437" s="79" t="s">
        <v>233</v>
      </c>
      <c r="M1437" s="80" t="s">
        <v>29053</v>
      </c>
      <c r="N1437" s="81" t="s">
        <v>233</v>
      </c>
      <c r="O1437" s="81" t="s">
        <v>233</v>
      </c>
      <c r="P1437" s="80" t="s">
        <v>28600</v>
      </c>
      <c r="Q1437" s="36" t="s">
        <v>25808</v>
      </c>
      <c r="R1437" s="36" t="s">
        <v>233</v>
      </c>
      <c r="S1437" s="36" t="s">
        <v>233</v>
      </c>
      <c r="T1437" s="36" t="s">
        <v>24983</v>
      </c>
      <c r="U1437" s="36" t="s">
        <v>29330</v>
      </c>
      <c r="V1437" s="121" t="str">
        <f t="shared" si="22"/>
        <v>Financiera Uno</v>
      </c>
    </row>
    <row r="1438" spans="1:22" x14ac:dyDescent="0.35">
      <c r="A1438" s="111" t="s">
        <v>30431</v>
      </c>
      <c r="B1438" s="37" t="s">
        <v>26666</v>
      </c>
      <c r="C1438" s="40" t="s">
        <v>29413</v>
      </c>
      <c r="D1438" s="38" t="s">
        <v>25523</v>
      </c>
      <c r="E1438" s="42" t="s">
        <v>893</v>
      </c>
      <c r="F1438" s="35" t="s">
        <v>42</v>
      </c>
      <c r="G1438" s="77" t="s">
        <v>895</v>
      </c>
      <c r="H1438" s="78" t="s">
        <v>29043</v>
      </c>
      <c r="I1438" s="78" t="s">
        <v>27960</v>
      </c>
      <c r="J1438" s="78" t="s">
        <v>28610</v>
      </c>
      <c r="K1438" s="42" t="s">
        <v>27929</v>
      </c>
      <c r="L1438" s="79" t="s">
        <v>233</v>
      </c>
      <c r="M1438" s="80" t="s">
        <v>29053</v>
      </c>
      <c r="N1438" s="81" t="s">
        <v>233</v>
      </c>
      <c r="O1438" s="81" t="s">
        <v>233</v>
      </c>
      <c r="P1438" s="80" t="s">
        <v>28600</v>
      </c>
      <c r="Q1438" s="36" t="s">
        <v>25808</v>
      </c>
      <c r="R1438" s="36" t="s">
        <v>233</v>
      </c>
      <c r="S1438" s="36" t="s">
        <v>233</v>
      </c>
      <c r="T1438" s="36" t="s">
        <v>24983</v>
      </c>
      <c r="U1438" s="36" t="s">
        <v>29330</v>
      </c>
      <c r="V1438" s="121" t="str">
        <f t="shared" si="22"/>
        <v>Financiera Uno</v>
      </c>
    </row>
    <row r="1439" spans="1:22" x14ac:dyDescent="0.35">
      <c r="A1439" s="111" t="s">
        <v>30431</v>
      </c>
      <c r="B1439" s="37" t="s">
        <v>26667</v>
      </c>
      <c r="C1439" s="40" t="s">
        <v>29414</v>
      </c>
      <c r="D1439" s="38" t="s">
        <v>25523</v>
      </c>
      <c r="E1439" s="42" t="s">
        <v>893</v>
      </c>
      <c r="F1439" s="35" t="s">
        <v>42</v>
      </c>
      <c r="G1439" s="77" t="s">
        <v>895</v>
      </c>
      <c r="H1439" s="78" t="s">
        <v>29043</v>
      </c>
      <c r="I1439" s="78" t="s">
        <v>27960</v>
      </c>
      <c r="J1439" s="78" t="s">
        <v>28610</v>
      </c>
      <c r="K1439" s="42" t="s">
        <v>27929</v>
      </c>
      <c r="L1439" s="79" t="s">
        <v>233</v>
      </c>
      <c r="M1439" s="80" t="s">
        <v>29053</v>
      </c>
      <c r="N1439" s="81" t="s">
        <v>233</v>
      </c>
      <c r="O1439" s="81" t="s">
        <v>233</v>
      </c>
      <c r="P1439" s="80" t="s">
        <v>28600</v>
      </c>
      <c r="Q1439" s="36" t="s">
        <v>25808</v>
      </c>
      <c r="R1439" s="36" t="s">
        <v>233</v>
      </c>
      <c r="S1439" s="36" t="s">
        <v>233</v>
      </c>
      <c r="T1439" s="36" t="s">
        <v>24983</v>
      </c>
      <c r="U1439" s="36" t="s">
        <v>29330</v>
      </c>
      <c r="V1439" s="121" t="str">
        <f t="shared" si="22"/>
        <v>Financiera Uno</v>
      </c>
    </row>
    <row r="1440" spans="1:22" x14ac:dyDescent="0.35">
      <c r="A1440" s="111" t="s">
        <v>30431</v>
      </c>
      <c r="B1440" s="37" t="s">
        <v>26668</v>
      </c>
      <c r="C1440" s="40" t="s">
        <v>29415</v>
      </c>
      <c r="D1440" s="38" t="s">
        <v>25523</v>
      </c>
      <c r="E1440" s="42" t="s">
        <v>893</v>
      </c>
      <c r="F1440" s="35" t="s">
        <v>42</v>
      </c>
      <c r="G1440" s="77" t="s">
        <v>895</v>
      </c>
      <c r="H1440" s="78" t="s">
        <v>29043</v>
      </c>
      <c r="I1440" s="78" t="s">
        <v>27960</v>
      </c>
      <c r="J1440" s="78" t="s">
        <v>28610</v>
      </c>
      <c r="K1440" s="42" t="s">
        <v>27929</v>
      </c>
      <c r="L1440" s="79" t="s">
        <v>233</v>
      </c>
      <c r="M1440" s="80" t="s">
        <v>29053</v>
      </c>
      <c r="N1440" s="81" t="s">
        <v>233</v>
      </c>
      <c r="O1440" s="81" t="s">
        <v>233</v>
      </c>
      <c r="P1440" s="80" t="s">
        <v>28600</v>
      </c>
      <c r="Q1440" s="36" t="s">
        <v>25808</v>
      </c>
      <c r="R1440" s="36" t="s">
        <v>233</v>
      </c>
      <c r="S1440" s="36" t="s">
        <v>233</v>
      </c>
      <c r="T1440" s="36" t="s">
        <v>24983</v>
      </c>
      <c r="U1440" s="36" t="s">
        <v>29330</v>
      </c>
      <c r="V1440" s="121" t="str">
        <f t="shared" si="22"/>
        <v>Financiera Uno</v>
      </c>
    </row>
    <row r="1441" spans="1:22" x14ac:dyDescent="0.35">
      <c r="A1441" s="111" t="s">
        <v>30431</v>
      </c>
      <c r="B1441" s="37" t="s">
        <v>26669</v>
      </c>
      <c r="C1441" s="40" t="s">
        <v>29416</v>
      </c>
      <c r="D1441" s="38" t="s">
        <v>25523</v>
      </c>
      <c r="E1441" s="42" t="s">
        <v>893</v>
      </c>
      <c r="F1441" s="35" t="s">
        <v>42</v>
      </c>
      <c r="G1441" s="77" t="s">
        <v>895</v>
      </c>
      <c r="H1441" s="78" t="s">
        <v>29043</v>
      </c>
      <c r="I1441" s="78" t="s">
        <v>27960</v>
      </c>
      <c r="J1441" s="78" t="s">
        <v>28610</v>
      </c>
      <c r="K1441" s="42" t="s">
        <v>27929</v>
      </c>
      <c r="L1441" s="79" t="s">
        <v>233</v>
      </c>
      <c r="M1441" s="80" t="s">
        <v>29053</v>
      </c>
      <c r="N1441" s="81" t="s">
        <v>233</v>
      </c>
      <c r="O1441" s="81" t="s">
        <v>233</v>
      </c>
      <c r="P1441" s="80" t="s">
        <v>28600</v>
      </c>
      <c r="Q1441" s="36" t="s">
        <v>25808</v>
      </c>
      <c r="R1441" s="36" t="s">
        <v>233</v>
      </c>
      <c r="S1441" s="36" t="s">
        <v>233</v>
      </c>
      <c r="T1441" s="36" t="s">
        <v>24983</v>
      </c>
      <c r="U1441" s="36" t="s">
        <v>29330</v>
      </c>
      <c r="V1441" s="121" t="str">
        <f t="shared" si="22"/>
        <v>Financiera Uno</v>
      </c>
    </row>
    <row r="1442" spans="1:22" x14ac:dyDescent="0.35">
      <c r="A1442" s="111" t="s">
        <v>30431</v>
      </c>
      <c r="B1442" s="37" t="s">
        <v>26670</v>
      </c>
      <c r="C1442" s="40" t="s">
        <v>29417</v>
      </c>
      <c r="D1442" s="38" t="s">
        <v>26711</v>
      </c>
      <c r="E1442" s="42" t="s">
        <v>893</v>
      </c>
      <c r="F1442" s="35" t="s">
        <v>42</v>
      </c>
      <c r="G1442" s="77" t="s">
        <v>895</v>
      </c>
      <c r="H1442" s="78" t="s">
        <v>29043</v>
      </c>
      <c r="I1442" s="78" t="s">
        <v>27960</v>
      </c>
      <c r="J1442" s="78" t="s">
        <v>28610</v>
      </c>
      <c r="K1442" s="42" t="s">
        <v>27929</v>
      </c>
      <c r="L1442" s="79" t="s">
        <v>233</v>
      </c>
      <c r="M1442" s="80" t="s">
        <v>29053</v>
      </c>
      <c r="N1442" s="81" t="s">
        <v>233</v>
      </c>
      <c r="O1442" s="81" t="s">
        <v>233</v>
      </c>
      <c r="P1442" s="80" t="s">
        <v>28600</v>
      </c>
      <c r="Q1442" s="36" t="s">
        <v>25808</v>
      </c>
      <c r="R1442" s="36" t="s">
        <v>233</v>
      </c>
      <c r="S1442" s="36" t="s">
        <v>233</v>
      </c>
      <c r="T1442" s="36" t="s">
        <v>24983</v>
      </c>
      <c r="U1442" s="36" t="s">
        <v>29330</v>
      </c>
      <c r="V1442" s="121" t="str">
        <f t="shared" si="22"/>
        <v>Financiera Confianza</v>
      </c>
    </row>
    <row r="1443" spans="1:22" x14ac:dyDescent="0.35">
      <c r="A1443" s="111" t="s">
        <v>30431</v>
      </c>
      <c r="B1443" s="37" t="s">
        <v>26671</v>
      </c>
      <c r="C1443" s="40" t="s">
        <v>29418</v>
      </c>
      <c r="D1443" s="38" t="s">
        <v>26711</v>
      </c>
      <c r="E1443" s="42" t="s">
        <v>893</v>
      </c>
      <c r="F1443" s="35" t="s">
        <v>42</v>
      </c>
      <c r="G1443" s="77" t="s">
        <v>895</v>
      </c>
      <c r="H1443" s="78" t="s">
        <v>29043</v>
      </c>
      <c r="I1443" s="78" t="s">
        <v>27960</v>
      </c>
      <c r="J1443" s="78" t="s">
        <v>28610</v>
      </c>
      <c r="K1443" s="42" t="s">
        <v>27929</v>
      </c>
      <c r="L1443" s="79" t="s">
        <v>233</v>
      </c>
      <c r="M1443" s="80" t="s">
        <v>29053</v>
      </c>
      <c r="N1443" s="81" t="s">
        <v>233</v>
      </c>
      <c r="O1443" s="81" t="s">
        <v>233</v>
      </c>
      <c r="P1443" s="80" t="s">
        <v>28600</v>
      </c>
      <c r="Q1443" s="36" t="s">
        <v>25808</v>
      </c>
      <c r="R1443" s="36" t="s">
        <v>233</v>
      </c>
      <c r="S1443" s="36" t="s">
        <v>233</v>
      </c>
      <c r="T1443" s="36" t="s">
        <v>24983</v>
      </c>
      <c r="U1443" s="36" t="s">
        <v>29330</v>
      </c>
      <c r="V1443" s="121" t="str">
        <f t="shared" si="22"/>
        <v>Financiera Confianza</v>
      </c>
    </row>
    <row r="1444" spans="1:22" x14ac:dyDescent="0.35">
      <c r="A1444" s="111" t="s">
        <v>30431</v>
      </c>
      <c r="B1444" s="37" t="s">
        <v>26672</v>
      </c>
      <c r="C1444" s="40" t="s">
        <v>29419</v>
      </c>
      <c r="D1444" s="38" t="s">
        <v>26711</v>
      </c>
      <c r="E1444" s="42" t="s">
        <v>893</v>
      </c>
      <c r="F1444" s="35" t="s">
        <v>42</v>
      </c>
      <c r="G1444" s="77" t="s">
        <v>895</v>
      </c>
      <c r="H1444" s="78" t="s">
        <v>29043</v>
      </c>
      <c r="I1444" s="78" t="s">
        <v>27960</v>
      </c>
      <c r="J1444" s="78" t="s">
        <v>28610</v>
      </c>
      <c r="K1444" s="42" t="s">
        <v>27929</v>
      </c>
      <c r="L1444" s="79" t="s">
        <v>233</v>
      </c>
      <c r="M1444" s="80" t="s">
        <v>29053</v>
      </c>
      <c r="N1444" s="81" t="s">
        <v>233</v>
      </c>
      <c r="O1444" s="81" t="s">
        <v>233</v>
      </c>
      <c r="P1444" s="80" t="s">
        <v>28600</v>
      </c>
      <c r="Q1444" s="36" t="s">
        <v>25808</v>
      </c>
      <c r="R1444" s="36" t="s">
        <v>233</v>
      </c>
      <c r="S1444" s="36" t="s">
        <v>233</v>
      </c>
      <c r="T1444" s="36" t="s">
        <v>24983</v>
      </c>
      <c r="U1444" s="36" t="s">
        <v>29330</v>
      </c>
      <c r="V1444" s="121" t="str">
        <f t="shared" si="22"/>
        <v>Financiera Confianza</v>
      </c>
    </row>
    <row r="1445" spans="1:22" x14ac:dyDescent="0.35">
      <c r="A1445" s="111" t="s">
        <v>30431</v>
      </c>
      <c r="B1445" s="37" t="s">
        <v>26673</v>
      </c>
      <c r="C1445" s="40" t="s">
        <v>29420</v>
      </c>
      <c r="D1445" s="38" t="s">
        <v>26711</v>
      </c>
      <c r="E1445" s="42" t="s">
        <v>893</v>
      </c>
      <c r="F1445" s="35" t="s">
        <v>42</v>
      </c>
      <c r="G1445" s="77" t="s">
        <v>895</v>
      </c>
      <c r="H1445" s="78" t="s">
        <v>29043</v>
      </c>
      <c r="I1445" s="78" t="s">
        <v>27960</v>
      </c>
      <c r="J1445" s="78" t="s">
        <v>28610</v>
      </c>
      <c r="K1445" s="42" t="s">
        <v>27929</v>
      </c>
      <c r="L1445" s="79" t="s">
        <v>233</v>
      </c>
      <c r="M1445" s="80" t="s">
        <v>29053</v>
      </c>
      <c r="N1445" s="81" t="s">
        <v>233</v>
      </c>
      <c r="O1445" s="81" t="s">
        <v>233</v>
      </c>
      <c r="P1445" s="80" t="s">
        <v>28600</v>
      </c>
      <c r="Q1445" s="36" t="s">
        <v>25808</v>
      </c>
      <c r="R1445" s="36" t="s">
        <v>233</v>
      </c>
      <c r="S1445" s="36" t="s">
        <v>233</v>
      </c>
      <c r="T1445" s="36" t="s">
        <v>24983</v>
      </c>
      <c r="U1445" s="36" t="s">
        <v>29330</v>
      </c>
      <c r="V1445" s="121" t="str">
        <f t="shared" si="22"/>
        <v>Financiera Confianza</v>
      </c>
    </row>
    <row r="1446" spans="1:22" x14ac:dyDescent="0.35">
      <c r="A1446" s="111" t="s">
        <v>30431</v>
      </c>
      <c r="B1446" s="37" t="s">
        <v>26674</v>
      </c>
      <c r="C1446" s="40" t="s">
        <v>29421</v>
      </c>
      <c r="D1446" s="38" t="s">
        <v>26711</v>
      </c>
      <c r="E1446" s="42" t="s">
        <v>893</v>
      </c>
      <c r="F1446" s="35" t="s">
        <v>42</v>
      </c>
      <c r="G1446" s="77" t="s">
        <v>895</v>
      </c>
      <c r="H1446" s="78" t="s">
        <v>29043</v>
      </c>
      <c r="I1446" s="78" t="s">
        <v>27960</v>
      </c>
      <c r="J1446" s="78" t="s">
        <v>28610</v>
      </c>
      <c r="K1446" s="42" t="s">
        <v>27929</v>
      </c>
      <c r="L1446" s="79" t="s">
        <v>233</v>
      </c>
      <c r="M1446" s="80" t="s">
        <v>29053</v>
      </c>
      <c r="N1446" s="81" t="s">
        <v>233</v>
      </c>
      <c r="O1446" s="81" t="s">
        <v>233</v>
      </c>
      <c r="P1446" s="80" t="s">
        <v>28600</v>
      </c>
      <c r="Q1446" s="36" t="s">
        <v>25808</v>
      </c>
      <c r="R1446" s="36" t="s">
        <v>233</v>
      </c>
      <c r="S1446" s="36" t="s">
        <v>233</v>
      </c>
      <c r="T1446" s="36" t="s">
        <v>24983</v>
      </c>
      <c r="U1446" s="36" t="s">
        <v>29330</v>
      </c>
      <c r="V1446" s="121" t="str">
        <f t="shared" si="22"/>
        <v>Financiera Confianza</v>
      </c>
    </row>
    <row r="1447" spans="1:22" x14ac:dyDescent="0.35">
      <c r="A1447" s="111" t="s">
        <v>30431</v>
      </c>
      <c r="B1447" s="37" t="s">
        <v>26675</v>
      </c>
      <c r="C1447" s="40" t="s">
        <v>29422</v>
      </c>
      <c r="D1447" s="38" t="s">
        <v>26711</v>
      </c>
      <c r="E1447" s="42" t="s">
        <v>893</v>
      </c>
      <c r="F1447" s="35" t="s">
        <v>42</v>
      </c>
      <c r="G1447" s="77" t="s">
        <v>895</v>
      </c>
      <c r="H1447" s="78" t="s">
        <v>29043</v>
      </c>
      <c r="I1447" s="78" t="s">
        <v>27960</v>
      </c>
      <c r="J1447" s="78" t="s">
        <v>28610</v>
      </c>
      <c r="K1447" s="42" t="s">
        <v>27929</v>
      </c>
      <c r="L1447" s="79" t="s">
        <v>233</v>
      </c>
      <c r="M1447" s="80" t="s">
        <v>29053</v>
      </c>
      <c r="N1447" s="81" t="s">
        <v>233</v>
      </c>
      <c r="O1447" s="81" t="s">
        <v>233</v>
      </c>
      <c r="P1447" s="80" t="s">
        <v>28600</v>
      </c>
      <c r="Q1447" s="36" t="s">
        <v>25808</v>
      </c>
      <c r="R1447" s="36"/>
      <c r="S1447" s="36"/>
      <c r="T1447" s="36" t="s">
        <v>24983</v>
      </c>
      <c r="U1447" s="36" t="s">
        <v>29330</v>
      </c>
      <c r="V1447" s="121" t="str">
        <f t="shared" si="22"/>
        <v>Financiera Confianza</v>
      </c>
    </row>
    <row r="1448" spans="1:22" x14ac:dyDescent="0.35">
      <c r="A1448" s="111" t="s">
        <v>30431</v>
      </c>
      <c r="B1448" s="37" t="s">
        <v>26676</v>
      </c>
      <c r="C1448" s="40" t="s">
        <v>29423</v>
      </c>
      <c r="D1448" s="38" t="s">
        <v>26711</v>
      </c>
      <c r="E1448" s="42" t="s">
        <v>893</v>
      </c>
      <c r="F1448" s="35" t="s">
        <v>42</v>
      </c>
      <c r="G1448" s="77" t="s">
        <v>895</v>
      </c>
      <c r="H1448" s="78" t="s">
        <v>29043</v>
      </c>
      <c r="I1448" s="78" t="s">
        <v>27960</v>
      </c>
      <c r="J1448" s="78" t="s">
        <v>28610</v>
      </c>
      <c r="K1448" s="42" t="s">
        <v>27929</v>
      </c>
      <c r="L1448" s="79" t="s">
        <v>233</v>
      </c>
      <c r="M1448" s="80" t="s">
        <v>29053</v>
      </c>
      <c r="N1448" s="81" t="s">
        <v>233</v>
      </c>
      <c r="O1448" s="81" t="s">
        <v>233</v>
      </c>
      <c r="P1448" s="80" t="s">
        <v>28600</v>
      </c>
      <c r="Q1448" s="36" t="s">
        <v>25808</v>
      </c>
      <c r="R1448" s="36"/>
      <c r="S1448" s="36"/>
      <c r="T1448" s="36" t="s">
        <v>24983</v>
      </c>
      <c r="U1448" s="36" t="s">
        <v>29330</v>
      </c>
      <c r="V1448" s="121" t="str">
        <f t="shared" si="22"/>
        <v>Financiera Confianza</v>
      </c>
    </row>
    <row r="1449" spans="1:22" x14ac:dyDescent="0.35">
      <c r="A1449" s="111" t="s">
        <v>30431</v>
      </c>
      <c r="B1449" s="37" t="s">
        <v>26677</v>
      </c>
      <c r="C1449" s="40" t="s">
        <v>29424</v>
      </c>
      <c r="D1449" s="38" t="s">
        <v>959</v>
      </c>
      <c r="E1449" s="42" t="s">
        <v>893</v>
      </c>
      <c r="F1449" s="35" t="s">
        <v>42</v>
      </c>
      <c r="G1449" s="77" t="s">
        <v>895</v>
      </c>
      <c r="H1449" s="78" t="s">
        <v>29043</v>
      </c>
      <c r="I1449" s="78" t="s">
        <v>27960</v>
      </c>
      <c r="J1449" s="78" t="s">
        <v>28610</v>
      </c>
      <c r="K1449" s="42" t="s">
        <v>27929</v>
      </c>
      <c r="L1449" s="79" t="s">
        <v>233</v>
      </c>
      <c r="M1449" s="80" t="s">
        <v>29053</v>
      </c>
      <c r="N1449" s="81" t="s">
        <v>233</v>
      </c>
      <c r="O1449" s="81" t="s">
        <v>233</v>
      </c>
      <c r="P1449" s="80" t="s">
        <v>28600</v>
      </c>
      <c r="Q1449" s="36" t="s">
        <v>25808</v>
      </c>
      <c r="R1449" s="36" t="s">
        <v>233</v>
      </c>
      <c r="S1449" s="36" t="s">
        <v>233</v>
      </c>
      <c r="T1449" s="36" t="s">
        <v>24983</v>
      </c>
      <c r="U1449" s="36" t="s">
        <v>29425</v>
      </c>
      <c r="V1449" s="121" t="str">
        <f t="shared" si="22"/>
        <v>Telefónica</v>
      </c>
    </row>
    <row r="1450" spans="1:22" x14ac:dyDescent="0.35">
      <c r="A1450" s="111" t="s">
        <v>30431</v>
      </c>
      <c r="B1450" s="37" t="s">
        <v>26678</v>
      </c>
      <c r="C1450" s="40" t="s">
        <v>29426</v>
      </c>
      <c r="D1450" s="38" t="s">
        <v>959</v>
      </c>
      <c r="E1450" s="42" t="s">
        <v>893</v>
      </c>
      <c r="F1450" s="35" t="s">
        <v>42</v>
      </c>
      <c r="G1450" s="77" t="s">
        <v>895</v>
      </c>
      <c r="H1450" s="78" t="s">
        <v>29043</v>
      </c>
      <c r="I1450" s="78" t="s">
        <v>27960</v>
      </c>
      <c r="J1450" s="78" t="s">
        <v>28610</v>
      </c>
      <c r="K1450" s="42" t="s">
        <v>27929</v>
      </c>
      <c r="L1450" s="79" t="s">
        <v>233</v>
      </c>
      <c r="M1450" s="80" t="s">
        <v>29053</v>
      </c>
      <c r="N1450" s="81" t="s">
        <v>233</v>
      </c>
      <c r="O1450" s="81" t="s">
        <v>233</v>
      </c>
      <c r="P1450" s="80" t="s">
        <v>28600</v>
      </c>
      <c r="Q1450" s="36" t="s">
        <v>25808</v>
      </c>
      <c r="R1450" s="36" t="s">
        <v>233</v>
      </c>
      <c r="S1450" s="36" t="s">
        <v>233</v>
      </c>
      <c r="T1450" s="36" t="s">
        <v>24983</v>
      </c>
      <c r="U1450" s="36" t="s">
        <v>28650</v>
      </c>
      <c r="V1450" s="121" t="str">
        <f t="shared" si="22"/>
        <v>Telefónica</v>
      </c>
    </row>
    <row r="1451" spans="1:22" x14ac:dyDescent="0.35">
      <c r="A1451" s="111" t="s">
        <v>30431</v>
      </c>
      <c r="B1451" s="37" t="s">
        <v>26679</v>
      </c>
      <c r="C1451" s="40" t="s">
        <v>29427</v>
      </c>
      <c r="D1451" s="38" t="s">
        <v>959</v>
      </c>
      <c r="E1451" s="42" t="s">
        <v>893</v>
      </c>
      <c r="F1451" s="35" t="s">
        <v>42</v>
      </c>
      <c r="G1451" s="77" t="s">
        <v>895</v>
      </c>
      <c r="H1451" s="78" t="s">
        <v>29043</v>
      </c>
      <c r="I1451" s="78" t="s">
        <v>27960</v>
      </c>
      <c r="J1451" s="78" t="s">
        <v>28610</v>
      </c>
      <c r="K1451" s="42" t="s">
        <v>27929</v>
      </c>
      <c r="L1451" s="79" t="s">
        <v>233</v>
      </c>
      <c r="M1451" s="80" t="s">
        <v>29053</v>
      </c>
      <c r="N1451" s="81" t="s">
        <v>233</v>
      </c>
      <c r="O1451" s="81" t="s">
        <v>233</v>
      </c>
      <c r="P1451" s="80" t="s">
        <v>28600</v>
      </c>
      <c r="Q1451" s="36" t="s">
        <v>25808</v>
      </c>
      <c r="R1451" s="36" t="s">
        <v>233</v>
      </c>
      <c r="S1451" s="36" t="s">
        <v>233</v>
      </c>
      <c r="T1451" s="36" t="s">
        <v>24983</v>
      </c>
      <c r="U1451" s="36" t="s">
        <v>28650</v>
      </c>
      <c r="V1451" s="121" t="str">
        <f t="shared" si="22"/>
        <v>Telefónica</v>
      </c>
    </row>
    <row r="1452" spans="1:22" x14ac:dyDescent="0.35">
      <c r="A1452" s="111" t="s">
        <v>30431</v>
      </c>
      <c r="B1452" s="37" t="s">
        <v>26680</v>
      </c>
      <c r="C1452" s="40" t="s">
        <v>29428</v>
      </c>
      <c r="D1452" s="38" t="s">
        <v>25620</v>
      </c>
      <c r="E1452" s="42" t="s">
        <v>893</v>
      </c>
      <c r="F1452" s="35" t="s">
        <v>42</v>
      </c>
      <c r="G1452" s="77" t="s">
        <v>895</v>
      </c>
      <c r="H1452" s="78" t="s">
        <v>29043</v>
      </c>
      <c r="I1452" s="78" t="s">
        <v>27960</v>
      </c>
      <c r="J1452" s="78" t="s">
        <v>28610</v>
      </c>
      <c r="K1452" s="42" t="s">
        <v>27929</v>
      </c>
      <c r="L1452" s="79" t="s">
        <v>233</v>
      </c>
      <c r="M1452" s="80" t="s">
        <v>29053</v>
      </c>
      <c r="N1452" s="81" t="s">
        <v>233</v>
      </c>
      <c r="O1452" s="81" t="s">
        <v>233</v>
      </c>
      <c r="P1452" s="80" t="s">
        <v>28600</v>
      </c>
      <c r="Q1452" s="36" t="s">
        <v>25808</v>
      </c>
      <c r="R1452" s="36" t="s">
        <v>233</v>
      </c>
      <c r="S1452" s="36" t="s">
        <v>233</v>
      </c>
      <c r="T1452" s="36" t="s">
        <v>24983</v>
      </c>
      <c r="U1452" s="36" t="s">
        <v>28682</v>
      </c>
      <c r="V1452" s="121" t="str">
        <f t="shared" si="22"/>
        <v>Edyficar</v>
      </c>
    </row>
    <row r="1453" spans="1:22" x14ac:dyDescent="0.35">
      <c r="A1453" s="111" t="s">
        <v>30431</v>
      </c>
      <c r="B1453" s="37" t="s">
        <v>26681</v>
      </c>
      <c r="C1453" s="40" t="s">
        <v>29429</v>
      </c>
      <c r="D1453" s="38" t="s">
        <v>26607</v>
      </c>
      <c r="E1453" s="42" t="s">
        <v>893</v>
      </c>
      <c r="F1453" s="35" t="s">
        <v>42</v>
      </c>
      <c r="G1453" s="77" t="s">
        <v>895</v>
      </c>
      <c r="H1453" s="78" t="s">
        <v>29043</v>
      </c>
      <c r="I1453" s="78" t="s">
        <v>27960</v>
      </c>
      <c r="J1453" s="78" t="s">
        <v>28610</v>
      </c>
      <c r="K1453" s="42" t="s">
        <v>27929</v>
      </c>
      <c r="L1453" s="79" t="s">
        <v>233</v>
      </c>
      <c r="M1453" s="80" t="s">
        <v>29053</v>
      </c>
      <c r="N1453" s="81" t="s">
        <v>233</v>
      </c>
      <c r="O1453" s="81" t="s">
        <v>233</v>
      </c>
      <c r="P1453" s="80" t="s">
        <v>28600</v>
      </c>
      <c r="Q1453" s="36" t="s">
        <v>25808</v>
      </c>
      <c r="R1453" s="36" t="s">
        <v>233</v>
      </c>
      <c r="S1453" s="36" t="s">
        <v>233</v>
      </c>
      <c r="T1453" s="36" t="s">
        <v>24983</v>
      </c>
      <c r="U1453" s="36" t="s">
        <v>28682</v>
      </c>
      <c r="V1453" s="121" t="str">
        <f t="shared" si="22"/>
        <v>Banco Ripley</v>
      </c>
    </row>
    <row r="1454" spans="1:22" x14ac:dyDescent="0.35">
      <c r="A1454" s="111" t="s">
        <v>31055</v>
      </c>
      <c r="B1454" s="37" t="s">
        <v>26613</v>
      </c>
      <c r="C1454" s="40" t="s">
        <v>29430</v>
      </c>
      <c r="D1454" s="38" t="s">
        <v>25127</v>
      </c>
      <c r="E1454" s="42" t="s">
        <v>893</v>
      </c>
      <c r="F1454" s="35" t="s">
        <v>42</v>
      </c>
      <c r="G1454" s="77" t="s">
        <v>895</v>
      </c>
      <c r="H1454" s="78" t="s">
        <v>29043</v>
      </c>
      <c r="I1454" s="78" t="s">
        <v>27960</v>
      </c>
      <c r="J1454" s="78" t="s">
        <v>28610</v>
      </c>
      <c r="K1454" s="42" t="s">
        <v>27929</v>
      </c>
      <c r="L1454" s="79" t="s">
        <v>233</v>
      </c>
      <c r="M1454" s="80" t="s">
        <v>29053</v>
      </c>
      <c r="N1454" s="81" t="s">
        <v>233</v>
      </c>
      <c r="O1454" s="81">
        <v>1</v>
      </c>
      <c r="P1454" s="80" t="s">
        <v>28600</v>
      </c>
      <c r="Q1454" s="36" t="s">
        <v>25808</v>
      </c>
      <c r="R1454" s="36" t="s">
        <v>233</v>
      </c>
      <c r="S1454" s="36" t="s">
        <v>233</v>
      </c>
      <c r="T1454" s="36" t="s">
        <v>24983</v>
      </c>
      <c r="U1454" s="36" t="s">
        <v>28685</v>
      </c>
      <c r="V1454" s="121" t="str">
        <f t="shared" si="22"/>
        <v xml:space="preserve">Scotia Sociedad Titulizadora </v>
      </c>
    </row>
    <row r="1455" spans="1:22" x14ac:dyDescent="0.35">
      <c r="A1455" s="111" t="s">
        <v>30431</v>
      </c>
      <c r="B1455" s="37" t="s">
        <v>26682</v>
      </c>
      <c r="C1455" s="40" t="s">
        <v>29431</v>
      </c>
      <c r="D1455" s="38" t="s">
        <v>25620</v>
      </c>
      <c r="E1455" s="42" t="s">
        <v>893</v>
      </c>
      <c r="F1455" s="35" t="s">
        <v>42</v>
      </c>
      <c r="G1455" s="77" t="s">
        <v>895</v>
      </c>
      <c r="H1455" s="78" t="s">
        <v>29043</v>
      </c>
      <c r="I1455" s="78" t="s">
        <v>27960</v>
      </c>
      <c r="J1455" s="78" t="s">
        <v>28610</v>
      </c>
      <c r="K1455" s="42" t="s">
        <v>27929</v>
      </c>
      <c r="L1455" s="79" t="s">
        <v>233</v>
      </c>
      <c r="M1455" s="80" t="s">
        <v>29053</v>
      </c>
      <c r="N1455" s="81" t="s">
        <v>233</v>
      </c>
      <c r="O1455" s="81" t="s">
        <v>233</v>
      </c>
      <c r="P1455" s="80" t="s">
        <v>28600</v>
      </c>
      <c r="Q1455" s="36" t="s">
        <v>25808</v>
      </c>
      <c r="R1455" s="36" t="s">
        <v>233</v>
      </c>
      <c r="S1455" s="36" t="s">
        <v>233</v>
      </c>
      <c r="T1455" s="36" t="s">
        <v>24983</v>
      </c>
      <c r="U1455" s="36" t="s">
        <v>28628</v>
      </c>
      <c r="V1455" s="121" t="str">
        <f t="shared" si="22"/>
        <v>Edyficar</v>
      </c>
    </row>
    <row r="1456" spans="1:22" x14ac:dyDescent="0.35">
      <c r="A1456" s="111" t="s">
        <v>30431</v>
      </c>
      <c r="B1456" s="37" t="s">
        <v>26683</v>
      </c>
      <c r="C1456" s="40" t="s">
        <v>29432</v>
      </c>
      <c r="D1456" s="38" t="s">
        <v>25620</v>
      </c>
      <c r="E1456" s="42" t="s">
        <v>893</v>
      </c>
      <c r="F1456" s="35" t="s">
        <v>42</v>
      </c>
      <c r="G1456" s="77" t="s">
        <v>895</v>
      </c>
      <c r="H1456" s="78" t="s">
        <v>29043</v>
      </c>
      <c r="I1456" s="78" t="s">
        <v>27960</v>
      </c>
      <c r="J1456" s="78" t="s">
        <v>28610</v>
      </c>
      <c r="K1456" s="42" t="s">
        <v>27929</v>
      </c>
      <c r="L1456" s="79" t="s">
        <v>233</v>
      </c>
      <c r="M1456" s="80" t="s">
        <v>29053</v>
      </c>
      <c r="N1456" s="81" t="s">
        <v>233</v>
      </c>
      <c r="O1456" s="81" t="s">
        <v>233</v>
      </c>
      <c r="P1456" s="80" t="s">
        <v>28600</v>
      </c>
      <c r="Q1456" s="36" t="s">
        <v>25808</v>
      </c>
      <c r="R1456" s="36" t="s">
        <v>233</v>
      </c>
      <c r="S1456" s="36" t="s">
        <v>233</v>
      </c>
      <c r="T1456" s="36" t="s">
        <v>24983</v>
      </c>
      <c r="U1456" s="36" t="s">
        <v>28628</v>
      </c>
      <c r="V1456" s="121" t="str">
        <f t="shared" si="22"/>
        <v>Edyficar</v>
      </c>
    </row>
    <row r="1457" spans="1:22" x14ac:dyDescent="0.35">
      <c r="A1457" s="111" t="s">
        <v>31056</v>
      </c>
      <c r="B1457" s="37" t="s">
        <v>26684</v>
      </c>
      <c r="C1457" s="40" t="s">
        <v>29433</v>
      </c>
      <c r="D1457" s="38" t="s">
        <v>25620</v>
      </c>
      <c r="E1457" s="42" t="s">
        <v>893</v>
      </c>
      <c r="F1457" s="35" t="s">
        <v>42</v>
      </c>
      <c r="G1457" s="77" t="s">
        <v>895</v>
      </c>
      <c r="H1457" s="78" t="s">
        <v>29043</v>
      </c>
      <c r="I1457" s="78" t="s">
        <v>27960</v>
      </c>
      <c r="J1457" s="78" t="s">
        <v>28610</v>
      </c>
      <c r="K1457" s="42" t="s">
        <v>27929</v>
      </c>
      <c r="L1457" s="79" t="s">
        <v>233</v>
      </c>
      <c r="M1457" s="80" t="s">
        <v>29053</v>
      </c>
      <c r="N1457" s="81" t="s">
        <v>233</v>
      </c>
      <c r="O1457" s="81" t="s">
        <v>233</v>
      </c>
      <c r="P1457" s="80" t="s">
        <v>28600</v>
      </c>
      <c r="Q1457" s="36" t="s">
        <v>25808</v>
      </c>
      <c r="R1457" s="36" t="s">
        <v>233</v>
      </c>
      <c r="S1457" s="36" t="s">
        <v>233</v>
      </c>
      <c r="T1457" s="36" t="s">
        <v>24983</v>
      </c>
      <c r="U1457" s="36" t="s">
        <v>28628</v>
      </c>
      <c r="V1457" s="121" t="str">
        <f t="shared" si="22"/>
        <v>Edyficar</v>
      </c>
    </row>
    <row r="1458" spans="1:22" x14ac:dyDescent="0.35">
      <c r="A1458" s="111" t="s">
        <v>31057</v>
      </c>
      <c r="B1458" s="37" t="s">
        <v>26685</v>
      </c>
      <c r="C1458" s="40" t="s">
        <v>29434</v>
      </c>
      <c r="D1458" s="38" t="s">
        <v>25620</v>
      </c>
      <c r="E1458" s="42" t="s">
        <v>893</v>
      </c>
      <c r="F1458" s="35" t="s">
        <v>42</v>
      </c>
      <c r="G1458" s="77" t="s">
        <v>895</v>
      </c>
      <c r="H1458" s="78" t="s">
        <v>29043</v>
      </c>
      <c r="I1458" s="78" t="s">
        <v>27960</v>
      </c>
      <c r="J1458" s="78" t="s">
        <v>28610</v>
      </c>
      <c r="K1458" s="42" t="s">
        <v>27929</v>
      </c>
      <c r="L1458" s="79" t="s">
        <v>233</v>
      </c>
      <c r="M1458" s="80" t="s">
        <v>29053</v>
      </c>
      <c r="N1458" s="81" t="s">
        <v>233</v>
      </c>
      <c r="O1458" s="81" t="s">
        <v>233</v>
      </c>
      <c r="P1458" s="80" t="s">
        <v>28600</v>
      </c>
      <c r="Q1458" s="36" t="s">
        <v>25808</v>
      </c>
      <c r="R1458" s="36" t="s">
        <v>233</v>
      </c>
      <c r="S1458" s="36" t="s">
        <v>233</v>
      </c>
      <c r="T1458" s="36" t="s">
        <v>24983</v>
      </c>
      <c r="U1458" s="36" t="s">
        <v>28628</v>
      </c>
      <c r="V1458" s="121" t="str">
        <f t="shared" si="22"/>
        <v>Edyficar</v>
      </c>
    </row>
    <row r="1459" spans="1:22" x14ac:dyDescent="0.35">
      <c r="A1459" s="111" t="s">
        <v>31058</v>
      </c>
      <c r="B1459" s="37" t="s">
        <v>26687</v>
      </c>
      <c r="C1459" s="40" t="s">
        <v>29435</v>
      </c>
      <c r="D1459" s="38" t="s">
        <v>25634</v>
      </c>
      <c r="E1459" s="42" t="s">
        <v>893</v>
      </c>
      <c r="F1459" s="35" t="s">
        <v>42</v>
      </c>
      <c r="G1459" s="77" t="s">
        <v>895</v>
      </c>
      <c r="H1459" s="78" t="s">
        <v>29043</v>
      </c>
      <c r="I1459" s="78" t="s">
        <v>27960</v>
      </c>
      <c r="J1459" s="78" t="s">
        <v>28610</v>
      </c>
      <c r="K1459" s="42" t="s">
        <v>27929</v>
      </c>
      <c r="L1459" s="79" t="s">
        <v>233</v>
      </c>
      <c r="M1459" s="80" t="s">
        <v>29053</v>
      </c>
      <c r="N1459" s="81" t="s">
        <v>233</v>
      </c>
      <c r="O1459" s="81" t="s">
        <v>233</v>
      </c>
      <c r="P1459" s="80" t="s">
        <v>28600</v>
      </c>
      <c r="Q1459" s="36" t="s">
        <v>25808</v>
      </c>
      <c r="R1459" s="36" t="s">
        <v>233</v>
      </c>
      <c r="S1459" s="36" t="s">
        <v>233</v>
      </c>
      <c r="T1459" s="36" t="s">
        <v>24983</v>
      </c>
      <c r="U1459" s="36" t="s">
        <v>28650</v>
      </c>
      <c r="V1459" s="121" t="str">
        <f t="shared" si="22"/>
        <v>Pluz Energía</v>
      </c>
    </row>
    <row r="1460" spans="1:22" x14ac:dyDescent="0.35">
      <c r="A1460" s="111" t="s">
        <v>31059</v>
      </c>
      <c r="B1460" s="37" t="s">
        <v>26689</v>
      </c>
      <c r="C1460" s="40" t="s">
        <v>29436</v>
      </c>
      <c r="D1460" s="38" t="s">
        <v>26730</v>
      </c>
      <c r="E1460" s="42" t="s">
        <v>893</v>
      </c>
      <c r="F1460" s="35" t="s">
        <v>42</v>
      </c>
      <c r="G1460" s="77" t="s">
        <v>895</v>
      </c>
      <c r="H1460" s="78" t="s">
        <v>29043</v>
      </c>
      <c r="I1460" s="78" t="s">
        <v>27960</v>
      </c>
      <c r="J1460" s="78" t="s">
        <v>28610</v>
      </c>
      <c r="K1460" s="42" t="s">
        <v>27929</v>
      </c>
      <c r="L1460" s="79" t="s">
        <v>233</v>
      </c>
      <c r="M1460" s="80" t="s">
        <v>29053</v>
      </c>
      <c r="N1460" s="81" t="s">
        <v>233</v>
      </c>
      <c r="O1460" s="81" t="s">
        <v>233</v>
      </c>
      <c r="P1460" s="80" t="s">
        <v>28600</v>
      </c>
      <c r="Q1460" s="36" t="s">
        <v>25808</v>
      </c>
      <c r="R1460" s="36"/>
      <c r="S1460" s="36"/>
      <c r="T1460" s="36" t="s">
        <v>24983</v>
      </c>
      <c r="U1460" s="36" t="s">
        <v>28650</v>
      </c>
      <c r="V1460" s="121" t="str">
        <f t="shared" si="22"/>
        <v>Enel Distribución Peru</v>
      </c>
    </row>
    <row r="1461" spans="1:22" x14ac:dyDescent="0.35">
      <c r="A1461" s="111" t="s">
        <v>31060</v>
      </c>
      <c r="B1461" s="37" t="s">
        <v>26691</v>
      </c>
      <c r="C1461" s="40" t="s">
        <v>29437</v>
      </c>
      <c r="D1461" s="38" t="s">
        <v>26730</v>
      </c>
      <c r="E1461" s="42" t="s">
        <v>893</v>
      </c>
      <c r="F1461" s="35" t="s">
        <v>42</v>
      </c>
      <c r="G1461" s="77" t="s">
        <v>895</v>
      </c>
      <c r="H1461" s="78" t="s">
        <v>29043</v>
      </c>
      <c r="I1461" s="78" t="s">
        <v>27960</v>
      </c>
      <c r="J1461" s="78" t="s">
        <v>28610</v>
      </c>
      <c r="K1461" s="42" t="s">
        <v>27929</v>
      </c>
      <c r="L1461" s="79" t="s">
        <v>233</v>
      </c>
      <c r="M1461" s="80" t="s">
        <v>29053</v>
      </c>
      <c r="N1461" s="81" t="s">
        <v>233</v>
      </c>
      <c r="O1461" s="81" t="s">
        <v>233</v>
      </c>
      <c r="P1461" s="80" t="s">
        <v>28600</v>
      </c>
      <c r="Q1461" s="36" t="s">
        <v>25808</v>
      </c>
      <c r="R1461" s="36"/>
      <c r="S1461" s="36"/>
      <c r="T1461" s="36" t="s">
        <v>24983</v>
      </c>
      <c r="U1461" s="36" t="s">
        <v>28650</v>
      </c>
      <c r="V1461" s="121" t="str">
        <f t="shared" si="22"/>
        <v>Enel Distribución Peru</v>
      </c>
    </row>
    <row r="1462" spans="1:22" x14ac:dyDescent="0.35">
      <c r="A1462" s="111" t="s">
        <v>31061</v>
      </c>
      <c r="B1462" s="37" t="s">
        <v>26552</v>
      </c>
      <c r="C1462" s="40" t="s">
        <v>29438</v>
      </c>
      <c r="D1462" s="38" t="s">
        <v>24960</v>
      </c>
      <c r="E1462" s="42" t="s">
        <v>893</v>
      </c>
      <c r="F1462" s="35" t="s">
        <v>42</v>
      </c>
      <c r="G1462" s="77" t="s">
        <v>895</v>
      </c>
      <c r="H1462" s="78" t="s">
        <v>29043</v>
      </c>
      <c r="I1462" s="78" t="s">
        <v>27960</v>
      </c>
      <c r="J1462" s="78" t="s">
        <v>28610</v>
      </c>
      <c r="K1462" s="42" t="s">
        <v>27929</v>
      </c>
      <c r="L1462" s="79" t="s">
        <v>233</v>
      </c>
      <c r="M1462" s="80" t="s">
        <v>29053</v>
      </c>
      <c r="N1462" s="81" t="s">
        <v>233</v>
      </c>
      <c r="O1462" s="81" t="s">
        <v>233</v>
      </c>
      <c r="P1462" s="80" t="s">
        <v>28600</v>
      </c>
      <c r="Q1462" s="36" t="s">
        <v>25808</v>
      </c>
      <c r="R1462" s="36" t="s">
        <v>233</v>
      </c>
      <c r="S1462" s="36" t="s">
        <v>233</v>
      </c>
      <c r="T1462" s="36" t="s">
        <v>24983</v>
      </c>
      <c r="U1462" s="36" t="s">
        <v>28682</v>
      </c>
      <c r="V1462" s="121" t="str">
        <f t="shared" si="22"/>
        <v>COFIDE</v>
      </c>
    </row>
    <row r="1463" spans="1:22" x14ac:dyDescent="0.35">
      <c r="A1463" s="111" t="s">
        <v>31062</v>
      </c>
      <c r="B1463" s="37" t="s">
        <v>26321</v>
      </c>
      <c r="C1463" s="40" t="s">
        <v>29439</v>
      </c>
      <c r="D1463" s="38" t="s">
        <v>25020</v>
      </c>
      <c r="E1463" s="42" t="s">
        <v>893</v>
      </c>
      <c r="F1463" s="35" t="s">
        <v>42</v>
      </c>
      <c r="G1463" s="77" t="s">
        <v>895</v>
      </c>
      <c r="H1463" s="78" t="s">
        <v>29043</v>
      </c>
      <c r="I1463" s="78" t="s">
        <v>27960</v>
      </c>
      <c r="J1463" s="78" t="s">
        <v>28610</v>
      </c>
      <c r="K1463" s="42" t="s">
        <v>27929</v>
      </c>
      <c r="L1463" s="79" t="s">
        <v>233</v>
      </c>
      <c r="M1463" s="80" t="s">
        <v>29053</v>
      </c>
      <c r="N1463" s="81" t="s">
        <v>233</v>
      </c>
      <c r="O1463" s="81" t="s">
        <v>233</v>
      </c>
      <c r="P1463" s="80" t="s">
        <v>28600</v>
      </c>
      <c r="Q1463" s="36" t="s">
        <v>25808</v>
      </c>
      <c r="R1463" s="36" t="s">
        <v>233</v>
      </c>
      <c r="S1463" s="36" t="s">
        <v>233</v>
      </c>
      <c r="T1463" s="36" t="s">
        <v>24983</v>
      </c>
      <c r="U1463" s="36" t="s">
        <v>28628</v>
      </c>
      <c r="V1463" s="121" t="str">
        <f t="shared" si="22"/>
        <v>Scotiabank Peru</v>
      </c>
    </row>
    <row r="1464" spans="1:22" x14ac:dyDescent="0.35">
      <c r="A1464" s="111" t="s">
        <v>109</v>
      </c>
      <c r="B1464" s="37" t="s">
        <v>115</v>
      </c>
      <c r="C1464" s="40" t="s">
        <v>1070</v>
      </c>
      <c r="D1464" s="38" t="s">
        <v>968</v>
      </c>
      <c r="E1464" s="42" t="s">
        <v>893</v>
      </c>
      <c r="F1464" s="35" t="s">
        <v>42</v>
      </c>
      <c r="G1464" s="77" t="s">
        <v>895</v>
      </c>
      <c r="H1464" s="78" t="s">
        <v>29043</v>
      </c>
      <c r="I1464" s="78" t="s">
        <v>27960</v>
      </c>
      <c r="J1464" s="78" t="s">
        <v>28610</v>
      </c>
      <c r="K1464" s="42" t="s">
        <v>27929</v>
      </c>
      <c r="L1464" s="79" t="s">
        <v>233</v>
      </c>
      <c r="M1464" s="80" t="s">
        <v>29053</v>
      </c>
      <c r="N1464" s="81" t="s">
        <v>233</v>
      </c>
      <c r="O1464" s="81">
        <v>1</v>
      </c>
      <c r="P1464" s="80" t="s">
        <v>28600</v>
      </c>
      <c r="Q1464" s="36" t="s">
        <v>25808</v>
      </c>
      <c r="R1464" s="36" t="s">
        <v>233</v>
      </c>
      <c r="S1464" s="36" t="s">
        <v>233</v>
      </c>
      <c r="T1464" s="36" t="s">
        <v>24983</v>
      </c>
      <c r="U1464" s="36" t="s">
        <v>28685</v>
      </c>
      <c r="V1464" s="121" t="str">
        <f t="shared" si="22"/>
        <v>InRetail Consumer</v>
      </c>
    </row>
    <row r="1465" spans="1:22" x14ac:dyDescent="0.35">
      <c r="A1465" s="111" t="s">
        <v>31063</v>
      </c>
      <c r="B1465" s="37" t="s">
        <v>26696</v>
      </c>
      <c r="C1465" s="40" t="s">
        <v>29440</v>
      </c>
      <c r="D1465" s="38" t="s">
        <v>959</v>
      </c>
      <c r="E1465" s="42" t="s">
        <v>893</v>
      </c>
      <c r="F1465" s="35" t="s">
        <v>42</v>
      </c>
      <c r="G1465" s="77" t="s">
        <v>895</v>
      </c>
      <c r="H1465" s="78" t="s">
        <v>29043</v>
      </c>
      <c r="I1465" s="78" t="s">
        <v>27960</v>
      </c>
      <c r="J1465" s="78" t="s">
        <v>28610</v>
      </c>
      <c r="K1465" s="42" t="s">
        <v>27929</v>
      </c>
      <c r="L1465" s="79" t="s">
        <v>233</v>
      </c>
      <c r="M1465" s="80" t="s">
        <v>29053</v>
      </c>
      <c r="N1465" s="81" t="s">
        <v>233</v>
      </c>
      <c r="O1465" s="81" t="s">
        <v>233</v>
      </c>
      <c r="P1465" s="80" t="s">
        <v>28600</v>
      </c>
      <c r="Q1465" s="36" t="s">
        <v>25808</v>
      </c>
      <c r="R1465" s="36"/>
      <c r="S1465" s="36"/>
      <c r="T1465" s="36" t="s">
        <v>24983</v>
      </c>
      <c r="U1465" s="36" t="s">
        <v>28650</v>
      </c>
      <c r="V1465" s="121" t="str">
        <f t="shared" si="22"/>
        <v>Telefónica</v>
      </c>
    </row>
    <row r="1466" spans="1:22" x14ac:dyDescent="0.35">
      <c r="A1466" s="111" t="s">
        <v>31064</v>
      </c>
      <c r="B1466" s="37" t="s">
        <v>26697</v>
      </c>
      <c r="C1466" s="40" t="s">
        <v>29441</v>
      </c>
      <c r="D1466" s="38" t="s">
        <v>959</v>
      </c>
      <c r="E1466" s="42" t="s">
        <v>893</v>
      </c>
      <c r="F1466" s="35" t="s">
        <v>42</v>
      </c>
      <c r="G1466" s="77" t="s">
        <v>895</v>
      </c>
      <c r="H1466" s="78" t="s">
        <v>29043</v>
      </c>
      <c r="I1466" s="78" t="s">
        <v>27960</v>
      </c>
      <c r="J1466" s="78" t="s">
        <v>28610</v>
      </c>
      <c r="K1466" s="42" t="s">
        <v>27929</v>
      </c>
      <c r="L1466" s="79" t="s">
        <v>233</v>
      </c>
      <c r="M1466" s="80" t="s">
        <v>29053</v>
      </c>
      <c r="N1466" s="81" t="s">
        <v>233</v>
      </c>
      <c r="O1466" s="81" t="s">
        <v>233</v>
      </c>
      <c r="P1466" s="80" t="s">
        <v>28600</v>
      </c>
      <c r="Q1466" s="36" t="s">
        <v>25808</v>
      </c>
      <c r="R1466" s="36"/>
      <c r="S1466" s="36"/>
      <c r="T1466" s="36" t="s">
        <v>24983</v>
      </c>
      <c r="U1466" s="36" t="s">
        <v>28650</v>
      </c>
      <c r="V1466" s="121" t="str">
        <f t="shared" si="22"/>
        <v>Telefónica</v>
      </c>
    </row>
    <row r="1467" spans="1:22" x14ac:dyDescent="0.35">
      <c r="A1467" s="111" t="s">
        <v>30431</v>
      </c>
      <c r="B1467" s="37" t="s">
        <v>26698</v>
      </c>
      <c r="C1467" s="40" t="s">
        <v>29442</v>
      </c>
      <c r="D1467" s="38" t="s">
        <v>25523</v>
      </c>
      <c r="E1467" s="42" t="s">
        <v>893</v>
      </c>
      <c r="F1467" s="35" t="s">
        <v>42</v>
      </c>
      <c r="G1467" s="77" t="s">
        <v>895</v>
      </c>
      <c r="H1467" s="78" t="s">
        <v>29043</v>
      </c>
      <c r="I1467" s="78" t="s">
        <v>27960</v>
      </c>
      <c r="J1467" s="78" t="s">
        <v>28610</v>
      </c>
      <c r="K1467" s="42" t="s">
        <v>27929</v>
      </c>
      <c r="L1467" s="79" t="s">
        <v>233</v>
      </c>
      <c r="M1467" s="80" t="s">
        <v>29053</v>
      </c>
      <c r="N1467" s="81" t="s">
        <v>233</v>
      </c>
      <c r="O1467" s="81" t="s">
        <v>233</v>
      </c>
      <c r="P1467" s="80" t="s">
        <v>28600</v>
      </c>
      <c r="Q1467" s="36" t="s">
        <v>25808</v>
      </c>
      <c r="R1467" s="36" t="s">
        <v>233</v>
      </c>
      <c r="S1467" s="36" t="s">
        <v>233</v>
      </c>
      <c r="T1467" s="36" t="s">
        <v>24983</v>
      </c>
      <c r="U1467" s="36" t="s">
        <v>29330</v>
      </c>
      <c r="V1467" s="121" t="str">
        <f t="shared" si="22"/>
        <v>Financiera Uno</v>
      </c>
    </row>
    <row r="1468" spans="1:22" x14ac:dyDescent="0.35">
      <c r="A1468" s="111" t="s">
        <v>31065</v>
      </c>
      <c r="B1468" s="37" t="s">
        <v>26699</v>
      </c>
      <c r="C1468" s="40" t="s">
        <v>29443</v>
      </c>
      <c r="D1468" s="38" t="s">
        <v>25127</v>
      </c>
      <c r="E1468" s="42" t="s">
        <v>893</v>
      </c>
      <c r="F1468" s="35" t="s">
        <v>42</v>
      </c>
      <c r="G1468" s="77" t="s">
        <v>895</v>
      </c>
      <c r="H1468" s="78" t="s">
        <v>29043</v>
      </c>
      <c r="I1468" s="78" t="s">
        <v>27960</v>
      </c>
      <c r="J1468" s="78" t="s">
        <v>28610</v>
      </c>
      <c r="K1468" s="42" t="s">
        <v>27929</v>
      </c>
      <c r="L1468" s="79" t="s">
        <v>233</v>
      </c>
      <c r="M1468" s="80" t="s">
        <v>29053</v>
      </c>
      <c r="N1468" s="81" t="s">
        <v>233</v>
      </c>
      <c r="O1468" s="81" t="s">
        <v>233</v>
      </c>
      <c r="P1468" s="80" t="s">
        <v>28600</v>
      </c>
      <c r="Q1468" s="36" t="s">
        <v>25808</v>
      </c>
      <c r="R1468" s="36" t="s">
        <v>233</v>
      </c>
      <c r="S1468" s="36" t="s">
        <v>233</v>
      </c>
      <c r="T1468" s="36" t="s">
        <v>24983</v>
      </c>
      <c r="U1468" s="36" t="s">
        <v>28685</v>
      </c>
      <c r="V1468" s="121" t="str">
        <f t="shared" si="22"/>
        <v xml:space="preserve">Scotia Sociedad Titulizadora </v>
      </c>
    </row>
    <row r="1469" spans="1:22" x14ac:dyDescent="0.35">
      <c r="A1469" s="111" t="s">
        <v>30431</v>
      </c>
      <c r="B1469" s="37" t="s">
        <v>26700</v>
      </c>
      <c r="C1469" s="40" t="s">
        <v>29444</v>
      </c>
      <c r="D1469" s="38" t="s">
        <v>25504</v>
      </c>
      <c r="E1469" s="42" t="s">
        <v>893</v>
      </c>
      <c r="F1469" s="35" t="s">
        <v>42</v>
      </c>
      <c r="G1469" s="77" t="s">
        <v>895</v>
      </c>
      <c r="H1469" s="78" t="s">
        <v>29043</v>
      </c>
      <c r="I1469" s="78" t="s">
        <v>27960</v>
      </c>
      <c r="J1469" s="78" t="s">
        <v>28610</v>
      </c>
      <c r="K1469" s="42" t="s">
        <v>27929</v>
      </c>
      <c r="L1469" s="79" t="s">
        <v>233</v>
      </c>
      <c r="M1469" s="80" t="s">
        <v>29053</v>
      </c>
      <c r="N1469" s="81" t="s">
        <v>233</v>
      </c>
      <c r="O1469" s="81" t="s">
        <v>233</v>
      </c>
      <c r="P1469" s="80" t="s">
        <v>28600</v>
      </c>
      <c r="Q1469" s="36" t="s">
        <v>25808</v>
      </c>
      <c r="R1469" s="36" t="s">
        <v>233</v>
      </c>
      <c r="S1469" s="36" t="s">
        <v>233</v>
      </c>
      <c r="T1469" s="36" t="s">
        <v>24983</v>
      </c>
      <c r="U1469" s="36" t="s">
        <v>28650</v>
      </c>
      <c r="V1469" s="121" t="str">
        <f t="shared" si="22"/>
        <v>Gloria</v>
      </c>
    </row>
    <row r="1470" spans="1:22" x14ac:dyDescent="0.35">
      <c r="A1470" s="111" t="s">
        <v>30431</v>
      </c>
      <c r="B1470" s="37" t="s">
        <v>26701</v>
      </c>
      <c r="C1470" s="40" t="s">
        <v>29445</v>
      </c>
      <c r="D1470" s="38" t="s">
        <v>959</v>
      </c>
      <c r="E1470" s="42" t="s">
        <v>893</v>
      </c>
      <c r="F1470" s="35" t="s">
        <v>42</v>
      </c>
      <c r="G1470" s="77" t="s">
        <v>895</v>
      </c>
      <c r="H1470" s="78" t="s">
        <v>29043</v>
      </c>
      <c r="I1470" s="78" t="s">
        <v>27960</v>
      </c>
      <c r="J1470" s="78" t="s">
        <v>28610</v>
      </c>
      <c r="K1470" s="42" t="s">
        <v>27929</v>
      </c>
      <c r="L1470" s="79" t="s">
        <v>233</v>
      </c>
      <c r="M1470" s="80" t="s">
        <v>29053</v>
      </c>
      <c r="N1470" s="81" t="s">
        <v>233</v>
      </c>
      <c r="O1470" s="81" t="s">
        <v>233</v>
      </c>
      <c r="P1470" s="80" t="s">
        <v>28600</v>
      </c>
      <c r="Q1470" s="36" t="s">
        <v>25808</v>
      </c>
      <c r="R1470" s="36" t="s">
        <v>233</v>
      </c>
      <c r="S1470" s="36" t="s">
        <v>233</v>
      </c>
      <c r="T1470" s="36" t="s">
        <v>24983</v>
      </c>
      <c r="U1470" s="36" t="s">
        <v>28650</v>
      </c>
      <c r="V1470" s="121" t="str">
        <f t="shared" si="22"/>
        <v>Telefónica</v>
      </c>
    </row>
    <row r="1471" spans="1:22" x14ac:dyDescent="0.35">
      <c r="A1471" s="111" t="s">
        <v>30431</v>
      </c>
      <c r="B1471" s="37" t="s">
        <v>26702</v>
      </c>
      <c r="C1471" s="40" t="s">
        <v>29446</v>
      </c>
      <c r="D1471" s="38" t="s">
        <v>25936</v>
      </c>
      <c r="E1471" s="42" t="s">
        <v>893</v>
      </c>
      <c r="F1471" s="35" t="s">
        <v>42</v>
      </c>
      <c r="G1471" s="77" t="s">
        <v>895</v>
      </c>
      <c r="H1471" s="78" t="s">
        <v>29043</v>
      </c>
      <c r="I1471" s="78" t="s">
        <v>27960</v>
      </c>
      <c r="J1471" s="78" t="s">
        <v>28610</v>
      </c>
      <c r="K1471" s="42" t="s">
        <v>27929</v>
      </c>
      <c r="L1471" s="79" t="s">
        <v>233</v>
      </c>
      <c r="M1471" s="80" t="s">
        <v>29053</v>
      </c>
      <c r="N1471" s="81" t="s">
        <v>233</v>
      </c>
      <c r="O1471" s="81" t="s">
        <v>233</v>
      </c>
      <c r="P1471" s="80" t="s">
        <v>28600</v>
      </c>
      <c r="Q1471" s="36" t="s">
        <v>25808</v>
      </c>
      <c r="R1471" s="36" t="s">
        <v>233</v>
      </c>
      <c r="S1471" s="36" t="s">
        <v>233</v>
      </c>
      <c r="T1471" s="36" t="s">
        <v>24983</v>
      </c>
      <c r="U1471" s="36" t="s">
        <v>28682</v>
      </c>
      <c r="V1471" s="121" t="str">
        <f t="shared" si="22"/>
        <v>Banco Falabella</v>
      </c>
    </row>
    <row r="1472" spans="1:22" x14ac:dyDescent="0.35">
      <c r="A1472" s="111" t="s">
        <v>30431</v>
      </c>
      <c r="B1472" s="37" t="s">
        <v>26703</v>
      </c>
      <c r="C1472" s="40" t="s">
        <v>29447</v>
      </c>
      <c r="D1472" s="38" t="s">
        <v>953</v>
      </c>
      <c r="E1472" s="42" t="s">
        <v>893</v>
      </c>
      <c r="F1472" s="35" t="s">
        <v>42</v>
      </c>
      <c r="G1472" s="77" t="s">
        <v>895</v>
      </c>
      <c r="H1472" s="78" t="s">
        <v>29043</v>
      </c>
      <c r="I1472" s="78" t="s">
        <v>27960</v>
      </c>
      <c r="J1472" s="78" t="s">
        <v>28610</v>
      </c>
      <c r="K1472" s="42" t="s">
        <v>27929</v>
      </c>
      <c r="L1472" s="79" t="s">
        <v>233</v>
      </c>
      <c r="M1472" s="80" t="s">
        <v>29053</v>
      </c>
      <c r="N1472" s="81" t="s">
        <v>233</v>
      </c>
      <c r="O1472" s="81" t="s">
        <v>233</v>
      </c>
      <c r="P1472" s="80" t="s">
        <v>28600</v>
      </c>
      <c r="Q1472" s="36" t="s">
        <v>25808</v>
      </c>
      <c r="R1472" s="36" t="s">
        <v>233</v>
      </c>
      <c r="S1472" s="36" t="s">
        <v>233</v>
      </c>
      <c r="T1472" s="36" t="s">
        <v>24983</v>
      </c>
      <c r="U1472" s="36" t="s">
        <v>28682</v>
      </c>
      <c r="V1472" s="121" t="str">
        <f t="shared" si="22"/>
        <v>Banco de Crédito del Perú</v>
      </c>
    </row>
    <row r="1473" spans="1:22" x14ac:dyDescent="0.35">
      <c r="A1473" s="111" t="s">
        <v>30431</v>
      </c>
      <c r="B1473" s="37" t="s">
        <v>26704</v>
      </c>
      <c r="C1473" s="40" t="s">
        <v>29448</v>
      </c>
      <c r="D1473" s="38" t="s">
        <v>26711</v>
      </c>
      <c r="E1473" s="42" t="s">
        <v>893</v>
      </c>
      <c r="F1473" s="35" t="s">
        <v>42</v>
      </c>
      <c r="G1473" s="77" t="s">
        <v>895</v>
      </c>
      <c r="H1473" s="78" t="s">
        <v>29043</v>
      </c>
      <c r="I1473" s="78" t="s">
        <v>27960</v>
      </c>
      <c r="J1473" s="78" t="s">
        <v>28610</v>
      </c>
      <c r="K1473" s="42" t="s">
        <v>27929</v>
      </c>
      <c r="L1473" s="79" t="s">
        <v>233</v>
      </c>
      <c r="M1473" s="80" t="s">
        <v>29053</v>
      </c>
      <c r="N1473" s="81" t="s">
        <v>233</v>
      </c>
      <c r="O1473" s="81" t="s">
        <v>233</v>
      </c>
      <c r="P1473" s="80" t="s">
        <v>28600</v>
      </c>
      <c r="Q1473" s="36" t="s">
        <v>25808</v>
      </c>
      <c r="R1473" s="36" t="s">
        <v>233</v>
      </c>
      <c r="S1473" s="36" t="s">
        <v>233</v>
      </c>
      <c r="T1473" s="36" t="s">
        <v>24983</v>
      </c>
      <c r="U1473" s="36" t="s">
        <v>29330</v>
      </c>
      <c r="V1473" s="121" t="str">
        <f t="shared" si="22"/>
        <v>Financiera Confianza</v>
      </c>
    </row>
    <row r="1474" spans="1:22" x14ac:dyDescent="0.35">
      <c r="A1474" s="111" t="s">
        <v>30431</v>
      </c>
      <c r="B1474" s="37" t="s">
        <v>26705</v>
      </c>
      <c r="C1474" s="40" t="s">
        <v>29420</v>
      </c>
      <c r="D1474" s="38" t="s">
        <v>26711</v>
      </c>
      <c r="E1474" s="42" t="s">
        <v>893</v>
      </c>
      <c r="F1474" s="35" t="s">
        <v>42</v>
      </c>
      <c r="G1474" s="77" t="s">
        <v>895</v>
      </c>
      <c r="H1474" s="78" t="s">
        <v>29043</v>
      </c>
      <c r="I1474" s="78" t="s">
        <v>27960</v>
      </c>
      <c r="J1474" s="78" t="s">
        <v>28610</v>
      </c>
      <c r="K1474" s="42" t="s">
        <v>27929</v>
      </c>
      <c r="L1474" s="79" t="s">
        <v>233</v>
      </c>
      <c r="M1474" s="80" t="s">
        <v>29053</v>
      </c>
      <c r="N1474" s="81" t="s">
        <v>233</v>
      </c>
      <c r="O1474" s="81" t="s">
        <v>233</v>
      </c>
      <c r="P1474" s="80" t="s">
        <v>28600</v>
      </c>
      <c r="Q1474" s="36" t="s">
        <v>25808</v>
      </c>
      <c r="R1474" s="36" t="s">
        <v>233</v>
      </c>
      <c r="S1474" s="36" t="s">
        <v>233</v>
      </c>
      <c r="T1474" s="36" t="s">
        <v>24983</v>
      </c>
      <c r="U1474" s="36" t="s">
        <v>29330</v>
      </c>
      <c r="V1474" s="121" t="str">
        <f t="shared" ref="V1474:V1537" si="23">+IFERROR(INDEX($AA:$AA,MATCH($D1474,$Z:$Z,0)),$D1474)</f>
        <v>Financiera Confianza</v>
      </c>
    </row>
    <row r="1475" spans="1:22" x14ac:dyDescent="0.35">
      <c r="A1475" s="111" t="s">
        <v>30431</v>
      </c>
      <c r="B1475" s="37" t="s">
        <v>26706</v>
      </c>
      <c r="C1475" s="40" t="s">
        <v>29449</v>
      </c>
      <c r="D1475" s="38" t="s">
        <v>26711</v>
      </c>
      <c r="E1475" s="42" t="s">
        <v>893</v>
      </c>
      <c r="F1475" s="35" t="s">
        <v>42</v>
      </c>
      <c r="G1475" s="77" t="s">
        <v>895</v>
      </c>
      <c r="H1475" s="78" t="s">
        <v>29043</v>
      </c>
      <c r="I1475" s="78" t="s">
        <v>27960</v>
      </c>
      <c r="J1475" s="78" t="s">
        <v>28610</v>
      </c>
      <c r="K1475" s="42" t="s">
        <v>27929</v>
      </c>
      <c r="L1475" s="79" t="s">
        <v>233</v>
      </c>
      <c r="M1475" s="80" t="s">
        <v>29053</v>
      </c>
      <c r="N1475" s="81" t="s">
        <v>233</v>
      </c>
      <c r="O1475" s="81" t="s">
        <v>233</v>
      </c>
      <c r="P1475" s="80" t="s">
        <v>28600</v>
      </c>
      <c r="Q1475" s="36" t="s">
        <v>25808</v>
      </c>
      <c r="R1475" s="36" t="s">
        <v>233</v>
      </c>
      <c r="S1475" s="36" t="s">
        <v>233</v>
      </c>
      <c r="T1475" s="36" t="s">
        <v>24983</v>
      </c>
      <c r="U1475" s="36" t="s">
        <v>29330</v>
      </c>
      <c r="V1475" s="121" t="str">
        <f t="shared" si="23"/>
        <v>Financiera Confianza</v>
      </c>
    </row>
    <row r="1476" spans="1:22" x14ac:dyDescent="0.35">
      <c r="A1476" s="111" t="s">
        <v>30431</v>
      </c>
      <c r="B1476" s="37" t="s">
        <v>26707</v>
      </c>
      <c r="C1476" s="40" t="s">
        <v>29450</v>
      </c>
      <c r="D1476" s="38" t="s">
        <v>26711</v>
      </c>
      <c r="E1476" s="42" t="s">
        <v>893</v>
      </c>
      <c r="F1476" s="35" t="s">
        <v>42</v>
      </c>
      <c r="G1476" s="77" t="s">
        <v>895</v>
      </c>
      <c r="H1476" s="78" t="s">
        <v>29043</v>
      </c>
      <c r="I1476" s="78" t="s">
        <v>27960</v>
      </c>
      <c r="J1476" s="78" t="s">
        <v>28610</v>
      </c>
      <c r="K1476" s="42" t="s">
        <v>27929</v>
      </c>
      <c r="L1476" s="79" t="s">
        <v>233</v>
      </c>
      <c r="M1476" s="80" t="s">
        <v>29053</v>
      </c>
      <c r="N1476" s="81" t="s">
        <v>233</v>
      </c>
      <c r="O1476" s="81" t="s">
        <v>233</v>
      </c>
      <c r="P1476" s="80" t="s">
        <v>28600</v>
      </c>
      <c r="Q1476" s="36" t="s">
        <v>25808</v>
      </c>
      <c r="R1476" s="36"/>
      <c r="S1476" s="36"/>
      <c r="T1476" s="36" t="s">
        <v>24983</v>
      </c>
      <c r="U1476" s="36" t="s">
        <v>29330</v>
      </c>
      <c r="V1476" s="121" t="str">
        <f t="shared" si="23"/>
        <v>Financiera Confianza</v>
      </c>
    </row>
    <row r="1477" spans="1:22" x14ac:dyDescent="0.35">
      <c r="A1477" s="111" t="s">
        <v>30431</v>
      </c>
      <c r="B1477" s="37" t="s">
        <v>26708</v>
      </c>
      <c r="C1477" s="40" t="s">
        <v>29451</v>
      </c>
      <c r="D1477" s="38" t="s">
        <v>26711</v>
      </c>
      <c r="E1477" s="42" t="s">
        <v>893</v>
      </c>
      <c r="F1477" s="35" t="s">
        <v>42</v>
      </c>
      <c r="G1477" s="77" t="s">
        <v>895</v>
      </c>
      <c r="H1477" s="78" t="s">
        <v>29043</v>
      </c>
      <c r="I1477" s="78" t="s">
        <v>27960</v>
      </c>
      <c r="J1477" s="78" t="s">
        <v>28610</v>
      </c>
      <c r="K1477" s="42" t="s">
        <v>27929</v>
      </c>
      <c r="L1477" s="79" t="s">
        <v>233</v>
      </c>
      <c r="M1477" s="80" t="s">
        <v>29053</v>
      </c>
      <c r="N1477" s="81" t="s">
        <v>233</v>
      </c>
      <c r="O1477" s="81" t="s">
        <v>233</v>
      </c>
      <c r="P1477" s="80" t="s">
        <v>28600</v>
      </c>
      <c r="Q1477" s="36" t="s">
        <v>25808</v>
      </c>
      <c r="R1477" s="36"/>
      <c r="S1477" s="36"/>
      <c r="T1477" s="36" t="s">
        <v>24983</v>
      </c>
      <c r="U1477" s="36" t="s">
        <v>29330</v>
      </c>
      <c r="V1477" s="121" t="str">
        <f t="shared" si="23"/>
        <v>Financiera Confianza</v>
      </c>
    </row>
    <row r="1478" spans="1:22" x14ac:dyDescent="0.35">
      <c r="A1478" s="111" t="s">
        <v>30431</v>
      </c>
      <c r="B1478" s="37" t="s">
        <v>26709</v>
      </c>
      <c r="C1478" s="40" t="s">
        <v>29408</v>
      </c>
      <c r="D1478" s="38" t="s">
        <v>25523</v>
      </c>
      <c r="E1478" s="42" t="s">
        <v>893</v>
      </c>
      <c r="F1478" s="35" t="s">
        <v>42</v>
      </c>
      <c r="G1478" s="77" t="s">
        <v>895</v>
      </c>
      <c r="H1478" s="78" t="s">
        <v>29043</v>
      </c>
      <c r="I1478" s="78" t="s">
        <v>27960</v>
      </c>
      <c r="J1478" s="78" t="s">
        <v>28610</v>
      </c>
      <c r="K1478" s="42" t="s">
        <v>27929</v>
      </c>
      <c r="L1478" s="79" t="s">
        <v>233</v>
      </c>
      <c r="M1478" s="80" t="s">
        <v>29053</v>
      </c>
      <c r="N1478" s="81" t="s">
        <v>233</v>
      </c>
      <c r="O1478" s="81" t="s">
        <v>233</v>
      </c>
      <c r="P1478" s="80" t="s">
        <v>28600</v>
      </c>
      <c r="Q1478" s="36" t="s">
        <v>25808</v>
      </c>
      <c r="R1478" s="36" t="s">
        <v>233</v>
      </c>
      <c r="S1478" s="36" t="s">
        <v>233</v>
      </c>
      <c r="T1478" s="36" t="s">
        <v>24983</v>
      </c>
      <c r="U1478" s="36" t="s">
        <v>29330</v>
      </c>
      <c r="V1478" s="121" t="str">
        <f t="shared" si="23"/>
        <v>Financiera Uno</v>
      </c>
    </row>
    <row r="1479" spans="1:22" x14ac:dyDescent="0.35">
      <c r="A1479" s="111" t="s">
        <v>30431</v>
      </c>
      <c r="B1479" s="37" t="s">
        <v>26710</v>
      </c>
      <c r="C1479" s="40" t="s">
        <v>29428</v>
      </c>
      <c r="D1479" s="38" t="s">
        <v>25620</v>
      </c>
      <c r="E1479" s="42" t="s">
        <v>893</v>
      </c>
      <c r="F1479" s="35" t="s">
        <v>42</v>
      </c>
      <c r="G1479" s="77" t="s">
        <v>895</v>
      </c>
      <c r="H1479" s="78" t="s">
        <v>29043</v>
      </c>
      <c r="I1479" s="78" t="s">
        <v>27960</v>
      </c>
      <c r="J1479" s="78" t="s">
        <v>28610</v>
      </c>
      <c r="K1479" s="42" t="s">
        <v>27929</v>
      </c>
      <c r="L1479" s="79" t="s">
        <v>233</v>
      </c>
      <c r="M1479" s="80" t="s">
        <v>29053</v>
      </c>
      <c r="N1479" s="81" t="s">
        <v>233</v>
      </c>
      <c r="O1479" s="81" t="s">
        <v>233</v>
      </c>
      <c r="P1479" s="80" t="s">
        <v>28600</v>
      </c>
      <c r="Q1479" s="36" t="s">
        <v>25808</v>
      </c>
      <c r="R1479" s="36" t="s">
        <v>233</v>
      </c>
      <c r="S1479" s="36" t="s">
        <v>233</v>
      </c>
      <c r="T1479" s="36" t="s">
        <v>24983</v>
      </c>
      <c r="U1479" s="36" t="s">
        <v>28682</v>
      </c>
      <c r="V1479" s="121" t="str">
        <f t="shared" si="23"/>
        <v>Edyficar</v>
      </c>
    </row>
    <row r="1480" spans="1:22" x14ac:dyDescent="0.35">
      <c r="A1480" s="111" t="s">
        <v>30431</v>
      </c>
      <c r="B1480" s="37" t="s">
        <v>26712</v>
      </c>
      <c r="C1480" s="40" t="s">
        <v>29452</v>
      </c>
      <c r="D1480" s="38" t="s">
        <v>26607</v>
      </c>
      <c r="E1480" s="42" t="s">
        <v>893</v>
      </c>
      <c r="F1480" s="35" t="s">
        <v>42</v>
      </c>
      <c r="G1480" s="77" t="s">
        <v>895</v>
      </c>
      <c r="H1480" s="78" t="s">
        <v>29043</v>
      </c>
      <c r="I1480" s="78" t="s">
        <v>27960</v>
      </c>
      <c r="J1480" s="78" t="s">
        <v>28610</v>
      </c>
      <c r="K1480" s="42" t="s">
        <v>27929</v>
      </c>
      <c r="L1480" s="79" t="s">
        <v>233</v>
      </c>
      <c r="M1480" s="80" t="s">
        <v>29053</v>
      </c>
      <c r="N1480" s="81" t="s">
        <v>233</v>
      </c>
      <c r="O1480" s="81" t="s">
        <v>233</v>
      </c>
      <c r="P1480" s="80" t="s">
        <v>28600</v>
      </c>
      <c r="Q1480" s="36" t="s">
        <v>25808</v>
      </c>
      <c r="R1480" s="36" t="s">
        <v>233</v>
      </c>
      <c r="S1480" s="36" t="s">
        <v>233</v>
      </c>
      <c r="T1480" s="36" t="s">
        <v>24983</v>
      </c>
      <c r="U1480" s="36" t="s">
        <v>29330</v>
      </c>
      <c r="V1480" s="121" t="str">
        <f t="shared" si="23"/>
        <v>Banco Ripley</v>
      </c>
    </row>
    <row r="1481" spans="1:22" x14ac:dyDescent="0.35">
      <c r="A1481" s="111" t="s">
        <v>30431</v>
      </c>
      <c r="B1481" s="37" t="s">
        <v>26713</v>
      </c>
      <c r="C1481" s="40" t="s">
        <v>29453</v>
      </c>
      <c r="D1481" s="38" t="s">
        <v>26607</v>
      </c>
      <c r="E1481" s="42" t="s">
        <v>893</v>
      </c>
      <c r="F1481" s="35" t="s">
        <v>42</v>
      </c>
      <c r="G1481" s="77" t="s">
        <v>895</v>
      </c>
      <c r="H1481" s="78" t="s">
        <v>29043</v>
      </c>
      <c r="I1481" s="78" t="s">
        <v>27960</v>
      </c>
      <c r="J1481" s="78" t="s">
        <v>28610</v>
      </c>
      <c r="K1481" s="42" t="s">
        <v>27929</v>
      </c>
      <c r="L1481" s="79" t="s">
        <v>233</v>
      </c>
      <c r="M1481" s="80" t="s">
        <v>29053</v>
      </c>
      <c r="N1481" s="81" t="s">
        <v>233</v>
      </c>
      <c r="O1481" s="81" t="s">
        <v>233</v>
      </c>
      <c r="P1481" s="80" t="s">
        <v>28600</v>
      </c>
      <c r="Q1481" s="36" t="s">
        <v>25808</v>
      </c>
      <c r="R1481" s="36" t="s">
        <v>233</v>
      </c>
      <c r="S1481" s="36" t="s">
        <v>233</v>
      </c>
      <c r="T1481" s="36" t="s">
        <v>24983</v>
      </c>
      <c r="U1481" s="36" t="s">
        <v>29330</v>
      </c>
      <c r="V1481" s="121" t="str">
        <f t="shared" si="23"/>
        <v>Banco Ripley</v>
      </c>
    </row>
    <row r="1482" spans="1:22" x14ac:dyDescent="0.35">
      <c r="A1482" s="111" t="s">
        <v>30431</v>
      </c>
      <c r="B1482" s="37" t="s">
        <v>26714</v>
      </c>
      <c r="C1482" s="40" t="s">
        <v>29454</v>
      </c>
      <c r="D1482" s="38" t="s">
        <v>26607</v>
      </c>
      <c r="E1482" s="42" t="s">
        <v>893</v>
      </c>
      <c r="F1482" s="35" t="s">
        <v>42</v>
      </c>
      <c r="G1482" s="77" t="s">
        <v>895</v>
      </c>
      <c r="H1482" s="78" t="s">
        <v>29043</v>
      </c>
      <c r="I1482" s="78" t="s">
        <v>27960</v>
      </c>
      <c r="J1482" s="78" t="s">
        <v>28610</v>
      </c>
      <c r="K1482" s="42" t="s">
        <v>27929</v>
      </c>
      <c r="L1482" s="79" t="s">
        <v>233</v>
      </c>
      <c r="M1482" s="80" t="s">
        <v>29053</v>
      </c>
      <c r="N1482" s="81" t="s">
        <v>233</v>
      </c>
      <c r="O1482" s="81" t="s">
        <v>233</v>
      </c>
      <c r="P1482" s="80" t="s">
        <v>28600</v>
      </c>
      <c r="Q1482" s="36" t="s">
        <v>25808</v>
      </c>
      <c r="R1482" s="36"/>
      <c r="S1482" s="36"/>
      <c r="T1482" s="36" t="s">
        <v>24983</v>
      </c>
      <c r="U1482" s="36" t="s">
        <v>29330</v>
      </c>
      <c r="V1482" s="121" t="str">
        <f t="shared" si="23"/>
        <v>Banco Ripley</v>
      </c>
    </row>
    <row r="1483" spans="1:22" x14ac:dyDescent="0.35">
      <c r="A1483" s="111" t="s">
        <v>30431</v>
      </c>
      <c r="B1483" s="37" t="s">
        <v>26715</v>
      </c>
      <c r="C1483" s="40" t="s">
        <v>29455</v>
      </c>
      <c r="D1483" s="38" t="s">
        <v>26607</v>
      </c>
      <c r="E1483" s="42" t="s">
        <v>893</v>
      </c>
      <c r="F1483" s="35" t="s">
        <v>42</v>
      </c>
      <c r="G1483" s="77" t="s">
        <v>895</v>
      </c>
      <c r="H1483" s="78" t="s">
        <v>29043</v>
      </c>
      <c r="I1483" s="78" t="s">
        <v>27960</v>
      </c>
      <c r="J1483" s="78" t="s">
        <v>28610</v>
      </c>
      <c r="K1483" s="42" t="s">
        <v>27929</v>
      </c>
      <c r="L1483" s="79" t="s">
        <v>233</v>
      </c>
      <c r="M1483" s="80" t="s">
        <v>29053</v>
      </c>
      <c r="N1483" s="81" t="s">
        <v>233</v>
      </c>
      <c r="O1483" s="81" t="s">
        <v>233</v>
      </c>
      <c r="P1483" s="80" t="s">
        <v>28600</v>
      </c>
      <c r="Q1483" s="36" t="s">
        <v>25808</v>
      </c>
      <c r="R1483" s="36"/>
      <c r="S1483" s="36"/>
      <c r="T1483" s="36" t="s">
        <v>24983</v>
      </c>
      <c r="U1483" s="36" t="s">
        <v>29330</v>
      </c>
      <c r="V1483" s="121" t="str">
        <f t="shared" si="23"/>
        <v>Banco Ripley</v>
      </c>
    </row>
    <row r="1484" spans="1:22" x14ac:dyDescent="0.35">
      <c r="A1484" s="111" t="s">
        <v>30431</v>
      </c>
      <c r="B1484" s="60" t="s">
        <v>26716</v>
      </c>
      <c r="C1484" s="60" t="s">
        <v>29456</v>
      </c>
      <c r="D1484" s="38" t="s">
        <v>26607</v>
      </c>
      <c r="E1484" s="42" t="s">
        <v>893</v>
      </c>
      <c r="F1484" s="35" t="s">
        <v>42</v>
      </c>
      <c r="G1484" s="77" t="s">
        <v>895</v>
      </c>
      <c r="H1484" s="78" t="s">
        <v>29043</v>
      </c>
      <c r="I1484" s="78" t="s">
        <v>27960</v>
      </c>
      <c r="J1484" s="78" t="s">
        <v>28610</v>
      </c>
      <c r="K1484" s="42" t="s">
        <v>27929</v>
      </c>
      <c r="L1484" s="79" t="s">
        <v>233</v>
      </c>
      <c r="M1484" s="80" t="s">
        <v>29053</v>
      </c>
      <c r="N1484" s="81" t="s">
        <v>233</v>
      </c>
      <c r="O1484" s="81" t="s">
        <v>233</v>
      </c>
      <c r="P1484" s="80" t="s">
        <v>28600</v>
      </c>
      <c r="Q1484" s="36" t="s">
        <v>25808</v>
      </c>
      <c r="R1484" s="36"/>
      <c r="S1484" s="36"/>
      <c r="T1484" s="36" t="s">
        <v>24983</v>
      </c>
      <c r="U1484" s="36" t="s">
        <v>29330</v>
      </c>
      <c r="V1484" s="121" t="str">
        <f t="shared" si="23"/>
        <v>Banco Ripley</v>
      </c>
    </row>
    <row r="1485" spans="1:22" x14ac:dyDescent="0.35">
      <c r="A1485" s="111" t="s">
        <v>30431</v>
      </c>
      <c r="B1485" s="60" t="s">
        <v>26717</v>
      </c>
      <c r="C1485" s="60" t="s">
        <v>29457</v>
      </c>
      <c r="D1485" s="38" t="s">
        <v>955</v>
      </c>
      <c r="E1485" s="42" t="s">
        <v>893</v>
      </c>
      <c r="F1485" s="35" t="s">
        <v>42</v>
      </c>
      <c r="G1485" s="77" t="s">
        <v>895</v>
      </c>
      <c r="H1485" s="78" t="s">
        <v>29043</v>
      </c>
      <c r="I1485" s="78" t="s">
        <v>27960</v>
      </c>
      <c r="J1485" s="78" t="s">
        <v>28610</v>
      </c>
      <c r="K1485" s="42" t="s">
        <v>27929</v>
      </c>
      <c r="L1485" s="79" t="s">
        <v>233</v>
      </c>
      <c r="M1485" s="80" t="s">
        <v>29053</v>
      </c>
      <c r="N1485" s="81" t="s">
        <v>233</v>
      </c>
      <c r="O1485" s="81" t="s">
        <v>233</v>
      </c>
      <c r="P1485" s="80" t="s">
        <v>28600</v>
      </c>
      <c r="Q1485" s="36" t="s">
        <v>25808</v>
      </c>
      <c r="R1485" s="36" t="s">
        <v>233</v>
      </c>
      <c r="S1485" s="36" t="s">
        <v>233</v>
      </c>
      <c r="T1485" s="36" t="s">
        <v>24983</v>
      </c>
      <c r="U1485" s="36" t="s">
        <v>29330</v>
      </c>
      <c r="V1485" s="121" t="str">
        <f t="shared" si="23"/>
        <v xml:space="preserve">BIF </v>
      </c>
    </row>
    <row r="1486" spans="1:22" x14ac:dyDescent="0.35">
      <c r="A1486" s="111" t="s">
        <v>30431</v>
      </c>
      <c r="B1486" s="60" t="s">
        <v>26718</v>
      </c>
      <c r="C1486" s="60" t="s">
        <v>29458</v>
      </c>
      <c r="D1486" s="38" t="s">
        <v>955</v>
      </c>
      <c r="E1486" s="42" t="s">
        <v>893</v>
      </c>
      <c r="F1486" s="35" t="s">
        <v>42</v>
      </c>
      <c r="G1486" s="77" t="s">
        <v>895</v>
      </c>
      <c r="H1486" s="78" t="s">
        <v>29043</v>
      </c>
      <c r="I1486" s="78" t="s">
        <v>27960</v>
      </c>
      <c r="J1486" s="78" t="s">
        <v>28610</v>
      </c>
      <c r="K1486" s="42" t="s">
        <v>27929</v>
      </c>
      <c r="L1486" s="79" t="s">
        <v>233</v>
      </c>
      <c r="M1486" s="80" t="s">
        <v>29053</v>
      </c>
      <c r="N1486" s="81" t="s">
        <v>233</v>
      </c>
      <c r="O1486" s="81" t="s">
        <v>233</v>
      </c>
      <c r="P1486" s="80" t="s">
        <v>28600</v>
      </c>
      <c r="Q1486" s="36" t="s">
        <v>25808</v>
      </c>
      <c r="R1486" s="36"/>
      <c r="S1486" s="36"/>
      <c r="T1486" s="36" t="s">
        <v>24983</v>
      </c>
      <c r="U1486" s="36" t="s">
        <v>29330</v>
      </c>
      <c r="V1486" s="121" t="str">
        <f t="shared" si="23"/>
        <v xml:space="preserve">BIF </v>
      </c>
    </row>
    <row r="1487" spans="1:22" x14ac:dyDescent="0.35">
      <c r="A1487" s="111" t="s">
        <v>30431</v>
      </c>
      <c r="B1487" s="60" t="s">
        <v>26719</v>
      </c>
      <c r="C1487" s="60" t="s">
        <v>29459</v>
      </c>
      <c r="D1487" s="38" t="s">
        <v>26624</v>
      </c>
      <c r="E1487" s="42" t="s">
        <v>893</v>
      </c>
      <c r="F1487" s="35" t="s">
        <v>42</v>
      </c>
      <c r="G1487" s="77" t="s">
        <v>895</v>
      </c>
      <c r="H1487" s="78" t="s">
        <v>29043</v>
      </c>
      <c r="I1487" s="78" t="s">
        <v>27960</v>
      </c>
      <c r="J1487" s="78" t="s">
        <v>28610</v>
      </c>
      <c r="K1487" s="42" t="s">
        <v>27929</v>
      </c>
      <c r="L1487" s="79" t="s">
        <v>233</v>
      </c>
      <c r="M1487" s="80" t="s">
        <v>29053</v>
      </c>
      <c r="N1487" s="81" t="s">
        <v>233</v>
      </c>
      <c r="O1487" s="81" t="s">
        <v>233</v>
      </c>
      <c r="P1487" s="80" t="s">
        <v>28600</v>
      </c>
      <c r="Q1487" s="36" t="s">
        <v>25808</v>
      </c>
      <c r="R1487" s="36" t="s">
        <v>233</v>
      </c>
      <c r="S1487" s="36" t="s">
        <v>233</v>
      </c>
      <c r="T1487" s="36" t="s">
        <v>24983</v>
      </c>
      <c r="U1487" s="36" t="s">
        <v>29330</v>
      </c>
      <c r="V1487" s="121" t="str">
        <f t="shared" si="23"/>
        <v>Financiera OH</v>
      </c>
    </row>
    <row r="1488" spans="1:22" x14ac:dyDescent="0.35">
      <c r="A1488" s="111" t="s">
        <v>30431</v>
      </c>
      <c r="B1488" s="60" t="s">
        <v>26720</v>
      </c>
      <c r="C1488" s="60" t="s">
        <v>29460</v>
      </c>
      <c r="D1488" s="38" t="s">
        <v>26624</v>
      </c>
      <c r="E1488" s="42" t="s">
        <v>893</v>
      </c>
      <c r="F1488" s="35" t="s">
        <v>42</v>
      </c>
      <c r="G1488" s="77" t="s">
        <v>895</v>
      </c>
      <c r="H1488" s="78" t="s">
        <v>29043</v>
      </c>
      <c r="I1488" s="78" t="s">
        <v>27960</v>
      </c>
      <c r="J1488" s="78" t="s">
        <v>28610</v>
      </c>
      <c r="K1488" s="42" t="s">
        <v>27929</v>
      </c>
      <c r="L1488" s="79" t="s">
        <v>233</v>
      </c>
      <c r="M1488" s="80" t="s">
        <v>29053</v>
      </c>
      <c r="N1488" s="81" t="s">
        <v>233</v>
      </c>
      <c r="O1488" s="81" t="s">
        <v>233</v>
      </c>
      <c r="P1488" s="80" t="s">
        <v>28600</v>
      </c>
      <c r="Q1488" s="36" t="s">
        <v>25808</v>
      </c>
      <c r="R1488" s="36" t="s">
        <v>233</v>
      </c>
      <c r="S1488" s="36" t="s">
        <v>233</v>
      </c>
      <c r="T1488" s="36" t="s">
        <v>24983</v>
      </c>
      <c r="U1488" s="36" t="s">
        <v>29330</v>
      </c>
      <c r="V1488" s="121" t="str">
        <f t="shared" si="23"/>
        <v>Financiera OH</v>
      </c>
    </row>
    <row r="1489" spans="1:22" x14ac:dyDescent="0.35">
      <c r="A1489" s="111" t="s">
        <v>30431</v>
      </c>
      <c r="B1489" s="60" t="s">
        <v>26721</v>
      </c>
      <c r="C1489" s="60" t="s">
        <v>29461</v>
      </c>
      <c r="D1489" s="38" t="s">
        <v>26624</v>
      </c>
      <c r="E1489" s="42" t="s">
        <v>893</v>
      </c>
      <c r="F1489" s="35" t="s">
        <v>42</v>
      </c>
      <c r="G1489" s="77" t="s">
        <v>895</v>
      </c>
      <c r="H1489" s="78" t="s">
        <v>29043</v>
      </c>
      <c r="I1489" s="78" t="s">
        <v>27960</v>
      </c>
      <c r="J1489" s="78" t="s">
        <v>28610</v>
      </c>
      <c r="K1489" s="42" t="s">
        <v>27929</v>
      </c>
      <c r="L1489" s="79" t="s">
        <v>233</v>
      </c>
      <c r="M1489" s="80" t="s">
        <v>29053</v>
      </c>
      <c r="N1489" s="81" t="s">
        <v>233</v>
      </c>
      <c r="O1489" s="81" t="s">
        <v>233</v>
      </c>
      <c r="P1489" s="80" t="s">
        <v>28600</v>
      </c>
      <c r="Q1489" s="36" t="s">
        <v>25808</v>
      </c>
      <c r="R1489" s="36" t="s">
        <v>233</v>
      </c>
      <c r="S1489" s="36" t="s">
        <v>233</v>
      </c>
      <c r="T1489" s="36" t="s">
        <v>24983</v>
      </c>
      <c r="U1489" s="36" t="s">
        <v>29330</v>
      </c>
      <c r="V1489" s="121" t="str">
        <f t="shared" si="23"/>
        <v>Financiera OH</v>
      </c>
    </row>
    <row r="1490" spans="1:22" x14ac:dyDescent="0.35">
      <c r="A1490" s="111" t="s">
        <v>31066</v>
      </c>
      <c r="B1490" s="37" t="s">
        <v>26722</v>
      </c>
      <c r="C1490" s="40" t="s">
        <v>29462</v>
      </c>
      <c r="D1490" s="38" t="s">
        <v>26624</v>
      </c>
      <c r="E1490" s="42" t="s">
        <v>893</v>
      </c>
      <c r="F1490" s="35" t="s">
        <v>42</v>
      </c>
      <c r="G1490" s="77" t="s">
        <v>895</v>
      </c>
      <c r="H1490" s="78" t="s">
        <v>29043</v>
      </c>
      <c r="I1490" s="78" t="s">
        <v>27960</v>
      </c>
      <c r="J1490" s="86" t="s">
        <v>28610</v>
      </c>
      <c r="K1490" s="94" t="s">
        <v>27929</v>
      </c>
      <c r="L1490" s="79" t="s">
        <v>233</v>
      </c>
      <c r="M1490" s="80" t="s">
        <v>29053</v>
      </c>
      <c r="N1490" s="81" t="s">
        <v>233</v>
      </c>
      <c r="O1490" s="81" t="s">
        <v>233</v>
      </c>
      <c r="P1490" s="80" t="s">
        <v>28600</v>
      </c>
      <c r="Q1490" s="36" t="s">
        <v>25808</v>
      </c>
      <c r="R1490" s="36"/>
      <c r="S1490" s="36"/>
      <c r="T1490" s="36" t="s">
        <v>24983</v>
      </c>
      <c r="U1490" s="36" t="s">
        <v>28682</v>
      </c>
      <c r="V1490" s="121" t="str">
        <f t="shared" si="23"/>
        <v>Financiera OH</v>
      </c>
    </row>
    <row r="1491" spans="1:22" x14ac:dyDescent="0.35">
      <c r="A1491" s="111" t="s">
        <v>31067</v>
      </c>
      <c r="B1491" s="37" t="s">
        <v>26723</v>
      </c>
      <c r="C1491" s="40" t="s">
        <v>29463</v>
      </c>
      <c r="D1491" s="38" t="s">
        <v>26624</v>
      </c>
      <c r="E1491" s="42" t="s">
        <v>893</v>
      </c>
      <c r="F1491" s="35" t="s">
        <v>42</v>
      </c>
      <c r="G1491" s="77" t="s">
        <v>895</v>
      </c>
      <c r="H1491" s="78" t="s">
        <v>29043</v>
      </c>
      <c r="I1491" s="78" t="s">
        <v>27960</v>
      </c>
      <c r="J1491" s="86" t="s">
        <v>28610</v>
      </c>
      <c r="K1491" s="94" t="s">
        <v>27929</v>
      </c>
      <c r="L1491" s="79" t="s">
        <v>233</v>
      </c>
      <c r="M1491" s="80" t="s">
        <v>29053</v>
      </c>
      <c r="N1491" s="81" t="s">
        <v>233</v>
      </c>
      <c r="O1491" s="81" t="s">
        <v>233</v>
      </c>
      <c r="P1491" s="80" t="s">
        <v>28600</v>
      </c>
      <c r="Q1491" s="36" t="s">
        <v>25808</v>
      </c>
      <c r="R1491" s="36"/>
      <c r="S1491" s="36"/>
      <c r="T1491" s="36" t="s">
        <v>24983</v>
      </c>
      <c r="U1491" s="36" t="s">
        <v>28682</v>
      </c>
      <c r="V1491" s="121" t="str">
        <f t="shared" si="23"/>
        <v>Financiera OH</v>
      </c>
    </row>
    <row r="1492" spans="1:22" x14ac:dyDescent="0.35">
      <c r="A1492" s="111" t="s">
        <v>31068</v>
      </c>
      <c r="B1492" s="37" t="s">
        <v>26724</v>
      </c>
      <c r="C1492" s="40" t="s">
        <v>29464</v>
      </c>
      <c r="D1492" s="38" t="s">
        <v>26624</v>
      </c>
      <c r="E1492" s="42" t="s">
        <v>893</v>
      </c>
      <c r="F1492" s="35" t="s">
        <v>42</v>
      </c>
      <c r="G1492" s="77" t="s">
        <v>895</v>
      </c>
      <c r="H1492" s="78" t="s">
        <v>29043</v>
      </c>
      <c r="I1492" s="78" t="s">
        <v>27960</v>
      </c>
      <c r="J1492" s="86" t="s">
        <v>28610</v>
      </c>
      <c r="K1492" s="94" t="s">
        <v>27929</v>
      </c>
      <c r="L1492" s="79" t="s">
        <v>233</v>
      </c>
      <c r="M1492" s="80" t="s">
        <v>29053</v>
      </c>
      <c r="N1492" s="81" t="s">
        <v>233</v>
      </c>
      <c r="O1492" s="81" t="s">
        <v>233</v>
      </c>
      <c r="P1492" s="80" t="s">
        <v>28600</v>
      </c>
      <c r="Q1492" s="36" t="s">
        <v>25808</v>
      </c>
      <c r="R1492" s="36"/>
      <c r="S1492" s="36"/>
      <c r="T1492" s="36" t="s">
        <v>24983</v>
      </c>
      <c r="U1492" s="36" t="s">
        <v>28682</v>
      </c>
      <c r="V1492" s="121" t="str">
        <f t="shared" si="23"/>
        <v>Financiera OH</v>
      </c>
    </row>
    <row r="1493" spans="1:22" x14ac:dyDescent="0.35">
      <c r="A1493" s="111" t="s">
        <v>31069</v>
      </c>
      <c r="B1493" s="37" t="s">
        <v>26725</v>
      </c>
      <c r="C1493" s="40" t="s">
        <v>29465</v>
      </c>
      <c r="D1493" s="38" t="s">
        <v>26624</v>
      </c>
      <c r="E1493" s="42" t="s">
        <v>893</v>
      </c>
      <c r="F1493" s="35" t="s">
        <v>42</v>
      </c>
      <c r="G1493" s="77" t="s">
        <v>895</v>
      </c>
      <c r="H1493" s="78" t="s">
        <v>29043</v>
      </c>
      <c r="I1493" s="78" t="s">
        <v>27960</v>
      </c>
      <c r="J1493" s="86" t="s">
        <v>28610</v>
      </c>
      <c r="K1493" s="94" t="s">
        <v>27929</v>
      </c>
      <c r="L1493" s="79" t="s">
        <v>233</v>
      </c>
      <c r="M1493" s="80" t="s">
        <v>29053</v>
      </c>
      <c r="N1493" s="81" t="s">
        <v>233</v>
      </c>
      <c r="O1493" s="81" t="s">
        <v>233</v>
      </c>
      <c r="P1493" s="80" t="s">
        <v>28600</v>
      </c>
      <c r="Q1493" s="36" t="s">
        <v>25808</v>
      </c>
      <c r="R1493" s="36"/>
      <c r="S1493" s="36"/>
      <c r="T1493" s="36" t="s">
        <v>24983</v>
      </c>
      <c r="U1493" s="36" t="s">
        <v>28682</v>
      </c>
      <c r="V1493" s="121" t="str">
        <f t="shared" si="23"/>
        <v>Financiera OH</v>
      </c>
    </row>
    <row r="1494" spans="1:22" x14ac:dyDescent="0.35">
      <c r="A1494" s="111" t="s">
        <v>30431</v>
      </c>
      <c r="B1494" s="37" t="s">
        <v>26726</v>
      </c>
      <c r="C1494" s="40" t="s">
        <v>29466</v>
      </c>
      <c r="D1494" s="38" t="s">
        <v>26624</v>
      </c>
      <c r="E1494" s="42" t="s">
        <v>893</v>
      </c>
      <c r="F1494" s="35" t="s">
        <v>42</v>
      </c>
      <c r="G1494" s="77" t="s">
        <v>895</v>
      </c>
      <c r="H1494" s="78" t="s">
        <v>29043</v>
      </c>
      <c r="I1494" s="78" t="s">
        <v>27960</v>
      </c>
      <c r="J1494" s="86" t="s">
        <v>28610</v>
      </c>
      <c r="K1494" s="94" t="s">
        <v>27929</v>
      </c>
      <c r="L1494" s="79" t="s">
        <v>233</v>
      </c>
      <c r="M1494" s="80" t="s">
        <v>29053</v>
      </c>
      <c r="N1494" s="81" t="s">
        <v>233</v>
      </c>
      <c r="O1494" s="81" t="s">
        <v>233</v>
      </c>
      <c r="P1494" s="80" t="s">
        <v>28600</v>
      </c>
      <c r="Q1494" s="36" t="s">
        <v>25808</v>
      </c>
      <c r="R1494" s="36"/>
      <c r="S1494" s="36"/>
      <c r="T1494" s="36" t="s">
        <v>24983</v>
      </c>
      <c r="U1494" s="36" t="s">
        <v>29330</v>
      </c>
      <c r="V1494" s="121" t="str">
        <f t="shared" si="23"/>
        <v>Financiera OH</v>
      </c>
    </row>
    <row r="1495" spans="1:22" x14ac:dyDescent="0.35">
      <c r="A1495" s="111" t="s">
        <v>30431</v>
      </c>
      <c r="B1495" s="37" t="s">
        <v>26727</v>
      </c>
      <c r="C1495" s="40" t="s">
        <v>29467</v>
      </c>
      <c r="D1495" s="38" t="s">
        <v>26624</v>
      </c>
      <c r="E1495" s="42" t="s">
        <v>893</v>
      </c>
      <c r="F1495" s="35" t="s">
        <v>42</v>
      </c>
      <c r="G1495" s="77" t="s">
        <v>895</v>
      </c>
      <c r="H1495" s="78" t="s">
        <v>29043</v>
      </c>
      <c r="I1495" s="78" t="s">
        <v>27960</v>
      </c>
      <c r="J1495" s="86" t="s">
        <v>28610</v>
      </c>
      <c r="K1495" s="94" t="s">
        <v>27929</v>
      </c>
      <c r="L1495" s="79" t="s">
        <v>233</v>
      </c>
      <c r="M1495" s="80" t="s">
        <v>29053</v>
      </c>
      <c r="N1495" s="81" t="s">
        <v>233</v>
      </c>
      <c r="O1495" s="81" t="s">
        <v>233</v>
      </c>
      <c r="P1495" s="80" t="s">
        <v>28600</v>
      </c>
      <c r="Q1495" s="36" t="s">
        <v>25808</v>
      </c>
      <c r="R1495" s="36"/>
      <c r="S1495" s="36"/>
      <c r="T1495" s="36" t="s">
        <v>24983</v>
      </c>
      <c r="U1495" s="36" t="s">
        <v>29330</v>
      </c>
      <c r="V1495" s="121" t="str">
        <f t="shared" si="23"/>
        <v>Financiera OH</v>
      </c>
    </row>
    <row r="1496" spans="1:22" x14ac:dyDescent="0.35">
      <c r="A1496" s="111" t="s">
        <v>30431</v>
      </c>
      <c r="B1496" s="37" t="s">
        <v>26728</v>
      </c>
      <c r="C1496" s="40" t="s">
        <v>29468</v>
      </c>
      <c r="D1496" s="38" t="s">
        <v>26763</v>
      </c>
      <c r="E1496" s="42" t="s">
        <v>893</v>
      </c>
      <c r="F1496" s="35" t="s">
        <v>42</v>
      </c>
      <c r="G1496" s="77" t="s">
        <v>895</v>
      </c>
      <c r="H1496" s="78" t="s">
        <v>29043</v>
      </c>
      <c r="I1496" s="78" t="s">
        <v>27960</v>
      </c>
      <c r="J1496" s="86" t="s">
        <v>28610</v>
      </c>
      <c r="K1496" s="94" t="s">
        <v>27929</v>
      </c>
      <c r="L1496" s="79" t="s">
        <v>233</v>
      </c>
      <c r="M1496" s="80" t="s">
        <v>29053</v>
      </c>
      <c r="N1496" s="81" t="s">
        <v>233</v>
      </c>
      <c r="O1496" s="81" t="s">
        <v>233</v>
      </c>
      <c r="P1496" s="80" t="s">
        <v>28600</v>
      </c>
      <c r="Q1496" s="36" t="s">
        <v>25808</v>
      </c>
      <c r="R1496" s="36"/>
      <c r="S1496" s="36"/>
      <c r="T1496" s="36" t="s">
        <v>24983</v>
      </c>
      <c r="U1496" s="36" t="s">
        <v>29330</v>
      </c>
      <c r="V1496" s="121" t="str">
        <f t="shared" si="23"/>
        <v>Edpyme Santander Consumo Perú</v>
      </c>
    </row>
    <row r="1497" spans="1:22" x14ac:dyDescent="0.35">
      <c r="A1497" s="111" t="s">
        <v>30431</v>
      </c>
      <c r="B1497" s="37" t="s">
        <v>26729</v>
      </c>
      <c r="C1497" s="40" t="s">
        <v>29469</v>
      </c>
      <c r="D1497" s="38" t="s">
        <v>26763</v>
      </c>
      <c r="E1497" s="42" t="s">
        <v>893</v>
      </c>
      <c r="F1497" s="35" t="s">
        <v>42</v>
      </c>
      <c r="G1497" s="77" t="s">
        <v>895</v>
      </c>
      <c r="H1497" s="78" t="s">
        <v>29043</v>
      </c>
      <c r="I1497" s="78" t="s">
        <v>27960</v>
      </c>
      <c r="J1497" s="86" t="s">
        <v>28610</v>
      </c>
      <c r="K1497" s="94" t="s">
        <v>27929</v>
      </c>
      <c r="L1497" s="79" t="s">
        <v>233</v>
      </c>
      <c r="M1497" s="80" t="s">
        <v>29053</v>
      </c>
      <c r="N1497" s="81" t="s">
        <v>233</v>
      </c>
      <c r="O1497" s="81" t="s">
        <v>233</v>
      </c>
      <c r="P1497" s="80" t="s">
        <v>28600</v>
      </c>
      <c r="Q1497" s="36" t="s">
        <v>25808</v>
      </c>
      <c r="R1497" s="36"/>
      <c r="S1497" s="36"/>
      <c r="T1497" s="36" t="s">
        <v>24983</v>
      </c>
      <c r="U1497" s="36" t="s">
        <v>29330</v>
      </c>
      <c r="V1497" s="121" t="str">
        <f t="shared" si="23"/>
        <v>Edpyme Santander Consumo Perú</v>
      </c>
    </row>
    <row r="1498" spans="1:22" x14ac:dyDescent="0.35">
      <c r="A1498" s="111" t="s">
        <v>30431</v>
      </c>
      <c r="B1498" s="37" t="s">
        <v>26731</v>
      </c>
      <c r="C1498" s="40" t="s">
        <v>29470</v>
      </c>
      <c r="D1498" s="38" t="s">
        <v>26763</v>
      </c>
      <c r="E1498" s="42" t="s">
        <v>893</v>
      </c>
      <c r="F1498" s="35" t="s">
        <v>42</v>
      </c>
      <c r="G1498" s="77" t="s">
        <v>895</v>
      </c>
      <c r="H1498" s="78" t="s">
        <v>29043</v>
      </c>
      <c r="I1498" s="78" t="s">
        <v>27960</v>
      </c>
      <c r="J1498" s="86" t="s">
        <v>28610</v>
      </c>
      <c r="K1498" s="94" t="s">
        <v>27929</v>
      </c>
      <c r="L1498" s="79" t="s">
        <v>233</v>
      </c>
      <c r="M1498" s="80" t="s">
        <v>29053</v>
      </c>
      <c r="N1498" s="81" t="s">
        <v>233</v>
      </c>
      <c r="O1498" s="81" t="s">
        <v>233</v>
      </c>
      <c r="P1498" s="80" t="s">
        <v>28600</v>
      </c>
      <c r="Q1498" s="36" t="s">
        <v>25808</v>
      </c>
      <c r="R1498" s="36"/>
      <c r="S1498" s="36"/>
      <c r="T1498" s="36" t="s">
        <v>24983</v>
      </c>
      <c r="U1498" s="36" t="s">
        <v>29330</v>
      </c>
      <c r="V1498" s="121" t="str">
        <f t="shared" si="23"/>
        <v>Edpyme Santander Consumo Perú</v>
      </c>
    </row>
    <row r="1499" spans="1:22" x14ac:dyDescent="0.35">
      <c r="A1499" s="111" t="s">
        <v>30431</v>
      </c>
      <c r="B1499" s="37" t="s">
        <v>26732</v>
      </c>
      <c r="C1499" s="40" t="s">
        <v>29471</v>
      </c>
      <c r="D1499" s="38" t="s">
        <v>26763</v>
      </c>
      <c r="E1499" s="42" t="s">
        <v>893</v>
      </c>
      <c r="F1499" s="35" t="s">
        <v>42</v>
      </c>
      <c r="G1499" s="77" t="s">
        <v>895</v>
      </c>
      <c r="H1499" s="78" t="s">
        <v>29043</v>
      </c>
      <c r="I1499" s="78" t="s">
        <v>27960</v>
      </c>
      <c r="J1499" s="86" t="s">
        <v>28610</v>
      </c>
      <c r="K1499" s="94" t="s">
        <v>27929</v>
      </c>
      <c r="L1499" s="79" t="s">
        <v>233</v>
      </c>
      <c r="M1499" s="80" t="s">
        <v>29053</v>
      </c>
      <c r="N1499" s="81" t="s">
        <v>233</v>
      </c>
      <c r="O1499" s="81" t="s">
        <v>233</v>
      </c>
      <c r="P1499" s="80" t="s">
        <v>28600</v>
      </c>
      <c r="Q1499" s="36" t="s">
        <v>25808</v>
      </c>
      <c r="R1499" s="36"/>
      <c r="S1499" s="36"/>
      <c r="T1499" s="36" t="s">
        <v>24983</v>
      </c>
      <c r="U1499" s="36" t="s">
        <v>29330</v>
      </c>
      <c r="V1499" s="121" t="str">
        <f t="shared" si="23"/>
        <v>Edpyme Santander Consumo Perú</v>
      </c>
    </row>
    <row r="1500" spans="1:22" x14ac:dyDescent="0.35">
      <c r="A1500" s="111" t="s">
        <v>30431</v>
      </c>
      <c r="B1500" s="37" t="s">
        <v>26733</v>
      </c>
      <c r="C1500" s="40" t="s">
        <v>29472</v>
      </c>
      <c r="D1500" s="38" t="s">
        <v>26763</v>
      </c>
      <c r="E1500" s="42" t="s">
        <v>893</v>
      </c>
      <c r="F1500" s="35" t="s">
        <v>42</v>
      </c>
      <c r="G1500" s="77" t="s">
        <v>895</v>
      </c>
      <c r="H1500" s="78" t="s">
        <v>29043</v>
      </c>
      <c r="I1500" s="78" t="s">
        <v>27960</v>
      </c>
      <c r="J1500" s="86" t="s">
        <v>28610</v>
      </c>
      <c r="K1500" s="94" t="s">
        <v>27929</v>
      </c>
      <c r="L1500" s="79" t="s">
        <v>233</v>
      </c>
      <c r="M1500" s="80" t="s">
        <v>29053</v>
      </c>
      <c r="N1500" s="81" t="s">
        <v>233</v>
      </c>
      <c r="O1500" s="81" t="s">
        <v>233</v>
      </c>
      <c r="P1500" s="80" t="s">
        <v>28600</v>
      </c>
      <c r="Q1500" s="36" t="s">
        <v>25808</v>
      </c>
      <c r="R1500" s="36"/>
      <c r="S1500" s="36"/>
      <c r="T1500" s="36" t="s">
        <v>24983</v>
      </c>
      <c r="U1500" s="36" t="s">
        <v>29330</v>
      </c>
      <c r="V1500" s="121" t="str">
        <f t="shared" si="23"/>
        <v>Edpyme Santander Consumo Perú</v>
      </c>
    </row>
    <row r="1501" spans="1:22" x14ac:dyDescent="0.35">
      <c r="A1501" s="111" t="s">
        <v>30431</v>
      </c>
      <c r="B1501" s="37" t="s">
        <v>26734</v>
      </c>
      <c r="C1501" s="40" t="s">
        <v>29473</v>
      </c>
      <c r="D1501" s="38" t="s">
        <v>26763</v>
      </c>
      <c r="E1501" s="42" t="s">
        <v>893</v>
      </c>
      <c r="F1501" s="35" t="s">
        <v>42</v>
      </c>
      <c r="G1501" s="77" t="s">
        <v>895</v>
      </c>
      <c r="H1501" s="78" t="s">
        <v>29043</v>
      </c>
      <c r="I1501" s="78" t="s">
        <v>27960</v>
      </c>
      <c r="J1501" s="86" t="s">
        <v>28610</v>
      </c>
      <c r="K1501" s="94" t="s">
        <v>27929</v>
      </c>
      <c r="L1501" s="79" t="s">
        <v>233</v>
      </c>
      <c r="M1501" s="80" t="s">
        <v>29053</v>
      </c>
      <c r="N1501" s="81" t="s">
        <v>233</v>
      </c>
      <c r="O1501" s="81" t="s">
        <v>233</v>
      </c>
      <c r="P1501" s="80" t="s">
        <v>28600</v>
      </c>
      <c r="Q1501" s="36" t="s">
        <v>25808</v>
      </c>
      <c r="R1501" s="36"/>
      <c r="S1501" s="36"/>
      <c r="T1501" s="36" t="s">
        <v>24983</v>
      </c>
      <c r="U1501" s="36" t="s">
        <v>29330</v>
      </c>
      <c r="V1501" s="121" t="str">
        <f t="shared" si="23"/>
        <v>Edpyme Santander Consumo Perú</v>
      </c>
    </row>
    <row r="1502" spans="1:22" x14ac:dyDescent="0.35">
      <c r="A1502" s="111" t="s">
        <v>31070</v>
      </c>
      <c r="B1502" s="37" t="s">
        <v>26735</v>
      </c>
      <c r="C1502" s="40" t="s">
        <v>29474</v>
      </c>
      <c r="D1502" s="38" t="s">
        <v>25297</v>
      </c>
      <c r="E1502" s="42" t="s">
        <v>893</v>
      </c>
      <c r="F1502" s="35" t="s">
        <v>42</v>
      </c>
      <c r="G1502" s="77" t="s">
        <v>895</v>
      </c>
      <c r="H1502" s="78" t="s">
        <v>29043</v>
      </c>
      <c r="I1502" s="78" t="s">
        <v>27960</v>
      </c>
      <c r="J1502" s="86" t="s">
        <v>28610</v>
      </c>
      <c r="K1502" s="42" t="s">
        <v>27929</v>
      </c>
      <c r="L1502" s="79" t="s">
        <v>233</v>
      </c>
      <c r="M1502" s="80" t="s">
        <v>29053</v>
      </c>
      <c r="N1502" s="81" t="s">
        <v>233</v>
      </c>
      <c r="O1502" s="81" t="s">
        <v>233</v>
      </c>
      <c r="P1502" s="80" t="s">
        <v>28600</v>
      </c>
      <c r="Q1502" s="36" t="s">
        <v>25808</v>
      </c>
      <c r="R1502" s="36"/>
      <c r="S1502" s="36"/>
      <c r="T1502" s="36" t="s">
        <v>24983</v>
      </c>
      <c r="U1502" s="36" t="s">
        <v>28628</v>
      </c>
      <c r="V1502" s="121" t="str">
        <f t="shared" si="23"/>
        <v>Mibanco</v>
      </c>
    </row>
    <row r="1503" spans="1:22" x14ac:dyDescent="0.35">
      <c r="A1503" s="111" t="s">
        <v>105</v>
      </c>
      <c r="B1503" s="37" t="s">
        <v>111</v>
      </c>
      <c r="C1503" s="40" t="s">
        <v>412</v>
      </c>
      <c r="D1503" s="38" t="s">
        <v>965</v>
      </c>
      <c r="E1503" s="42" t="s">
        <v>893</v>
      </c>
      <c r="F1503" s="35" t="s">
        <v>42</v>
      </c>
      <c r="G1503" s="77" t="s">
        <v>895</v>
      </c>
      <c r="H1503" s="78" t="s">
        <v>29043</v>
      </c>
      <c r="I1503" s="78" t="s">
        <v>27960</v>
      </c>
      <c r="J1503" s="78" t="s">
        <v>28610</v>
      </c>
      <c r="K1503" s="42" t="s">
        <v>27929</v>
      </c>
      <c r="L1503" s="79" t="s">
        <v>233</v>
      </c>
      <c r="M1503" s="80" t="s">
        <v>29053</v>
      </c>
      <c r="N1503" s="81" t="s">
        <v>233</v>
      </c>
      <c r="O1503" s="81">
        <v>1</v>
      </c>
      <c r="P1503" s="80" t="s">
        <v>28600</v>
      </c>
      <c r="Q1503" s="36" t="s">
        <v>25808</v>
      </c>
      <c r="R1503" s="36"/>
      <c r="S1503" s="36"/>
      <c r="T1503" s="36" t="s">
        <v>24983</v>
      </c>
      <c r="U1503" s="36" t="s">
        <v>28685</v>
      </c>
      <c r="V1503" s="121" t="str">
        <f t="shared" si="23"/>
        <v>PF Colegios Peruanos</v>
      </c>
    </row>
    <row r="1504" spans="1:22" x14ac:dyDescent="0.35">
      <c r="A1504" s="111" t="s">
        <v>31071</v>
      </c>
      <c r="B1504" s="37" t="s">
        <v>26737</v>
      </c>
      <c r="C1504" s="40" t="s">
        <v>29475</v>
      </c>
      <c r="D1504" s="38" t="s">
        <v>28648</v>
      </c>
      <c r="E1504" s="42" t="s">
        <v>893</v>
      </c>
      <c r="F1504" s="35" t="s">
        <v>42</v>
      </c>
      <c r="G1504" s="77" t="s">
        <v>895</v>
      </c>
      <c r="H1504" s="78" t="s">
        <v>29043</v>
      </c>
      <c r="I1504" s="78" t="s">
        <v>27960</v>
      </c>
      <c r="J1504" s="78" t="s">
        <v>28610</v>
      </c>
      <c r="K1504" s="42" t="s">
        <v>27929</v>
      </c>
      <c r="L1504" s="79" t="s">
        <v>233</v>
      </c>
      <c r="M1504" s="80" t="s">
        <v>29053</v>
      </c>
      <c r="N1504" s="81" t="s">
        <v>233</v>
      </c>
      <c r="O1504" s="81" t="s">
        <v>233</v>
      </c>
      <c r="P1504" s="80" t="s">
        <v>28600</v>
      </c>
      <c r="Q1504" s="36" t="s">
        <v>25808</v>
      </c>
      <c r="R1504" s="36"/>
      <c r="S1504" s="36"/>
      <c r="T1504" s="36" t="s">
        <v>24983</v>
      </c>
      <c r="U1504" s="36" t="s">
        <v>28650</v>
      </c>
      <c r="V1504" s="121" t="str">
        <f t="shared" si="23"/>
        <v>Engie</v>
      </c>
    </row>
    <row r="1505" spans="1:22" x14ac:dyDescent="0.35">
      <c r="A1505" s="111" t="s">
        <v>357</v>
      </c>
      <c r="B1505" s="42" t="s">
        <v>356</v>
      </c>
      <c r="C1505" s="82" t="s">
        <v>358</v>
      </c>
      <c r="D1505" s="38" t="s">
        <v>959</v>
      </c>
      <c r="E1505" s="42" t="s">
        <v>893</v>
      </c>
      <c r="F1505" s="35" t="s">
        <v>42</v>
      </c>
      <c r="G1505" s="77" t="s">
        <v>895</v>
      </c>
      <c r="H1505" s="78" t="s">
        <v>29043</v>
      </c>
      <c r="I1505" s="78" t="s">
        <v>27960</v>
      </c>
      <c r="J1505" s="78" t="s">
        <v>28610</v>
      </c>
      <c r="K1505" s="42" t="s">
        <v>27929</v>
      </c>
      <c r="L1505" s="79" t="s">
        <v>233</v>
      </c>
      <c r="M1505" s="80" t="s">
        <v>29053</v>
      </c>
      <c r="N1505" s="81" t="s">
        <v>233</v>
      </c>
      <c r="O1505" s="81">
        <v>1</v>
      </c>
      <c r="P1505" s="80" t="s">
        <v>28600</v>
      </c>
      <c r="Q1505" s="36" t="s">
        <v>25808</v>
      </c>
      <c r="R1505" s="36"/>
      <c r="S1505" s="36"/>
      <c r="T1505" s="36" t="s">
        <v>24983</v>
      </c>
      <c r="U1505" s="36" t="s">
        <v>28650</v>
      </c>
      <c r="V1505" s="121" t="str">
        <f t="shared" si="23"/>
        <v>Telefónica</v>
      </c>
    </row>
    <row r="1506" spans="1:22" x14ac:dyDescent="0.35">
      <c r="A1506" s="111" t="s">
        <v>31072</v>
      </c>
      <c r="B1506" s="37" t="s">
        <v>26695</v>
      </c>
      <c r="C1506" s="40" t="s">
        <v>29476</v>
      </c>
      <c r="D1506" s="38" t="s">
        <v>959</v>
      </c>
      <c r="E1506" s="42" t="s">
        <v>893</v>
      </c>
      <c r="F1506" s="35" t="s">
        <v>42</v>
      </c>
      <c r="G1506" s="77" t="s">
        <v>895</v>
      </c>
      <c r="H1506" s="78" t="s">
        <v>29043</v>
      </c>
      <c r="I1506" s="78" t="s">
        <v>27960</v>
      </c>
      <c r="J1506" s="78" t="s">
        <v>28610</v>
      </c>
      <c r="K1506" s="42" t="s">
        <v>27929</v>
      </c>
      <c r="L1506" s="79" t="s">
        <v>233</v>
      </c>
      <c r="M1506" s="80" t="s">
        <v>29053</v>
      </c>
      <c r="N1506" s="81" t="s">
        <v>233</v>
      </c>
      <c r="O1506" s="81" t="s">
        <v>233</v>
      </c>
      <c r="P1506" s="80" t="s">
        <v>28600</v>
      </c>
      <c r="Q1506" s="36" t="s">
        <v>25808</v>
      </c>
      <c r="R1506" s="36" t="s">
        <v>233</v>
      </c>
      <c r="S1506" s="36" t="s">
        <v>233</v>
      </c>
      <c r="T1506" s="36" t="s">
        <v>24983</v>
      </c>
      <c r="U1506" s="36" t="s">
        <v>28650</v>
      </c>
      <c r="V1506" s="121" t="str">
        <f t="shared" si="23"/>
        <v>Telefónica</v>
      </c>
    </row>
    <row r="1507" spans="1:22" x14ac:dyDescent="0.35">
      <c r="A1507" s="111" t="s">
        <v>31073</v>
      </c>
      <c r="B1507" s="37" t="s">
        <v>26740</v>
      </c>
      <c r="C1507" s="40" t="s">
        <v>29477</v>
      </c>
      <c r="D1507" s="38" t="s">
        <v>25127</v>
      </c>
      <c r="E1507" s="42" t="s">
        <v>893</v>
      </c>
      <c r="F1507" s="35" t="s">
        <v>42</v>
      </c>
      <c r="G1507" s="77" t="s">
        <v>895</v>
      </c>
      <c r="H1507" s="78" t="s">
        <v>29043</v>
      </c>
      <c r="I1507" s="78" t="s">
        <v>27960</v>
      </c>
      <c r="J1507" s="78" t="s">
        <v>28610</v>
      </c>
      <c r="K1507" s="42" t="s">
        <v>27929</v>
      </c>
      <c r="L1507" s="79" t="s">
        <v>233</v>
      </c>
      <c r="M1507" s="80" t="s">
        <v>29053</v>
      </c>
      <c r="N1507" s="81" t="s">
        <v>233</v>
      </c>
      <c r="O1507" s="81" t="s">
        <v>233</v>
      </c>
      <c r="P1507" s="80" t="s">
        <v>28600</v>
      </c>
      <c r="Q1507" s="36" t="s">
        <v>25808</v>
      </c>
      <c r="R1507" s="36" t="s">
        <v>233</v>
      </c>
      <c r="S1507" s="36"/>
      <c r="T1507" s="36" t="s">
        <v>24983</v>
      </c>
      <c r="U1507" s="36" t="s">
        <v>28685</v>
      </c>
      <c r="V1507" s="121" t="str">
        <f t="shared" si="23"/>
        <v xml:space="preserve">Scotia Sociedad Titulizadora </v>
      </c>
    </row>
    <row r="1508" spans="1:22" x14ac:dyDescent="0.35">
      <c r="A1508" s="111" t="s">
        <v>31074</v>
      </c>
      <c r="B1508" s="37" t="s">
        <v>26741</v>
      </c>
      <c r="C1508" s="40" t="s">
        <v>29478</v>
      </c>
      <c r="D1508" s="38" t="s">
        <v>26624</v>
      </c>
      <c r="E1508" s="42" t="s">
        <v>893</v>
      </c>
      <c r="F1508" s="35" t="s">
        <v>42</v>
      </c>
      <c r="G1508" s="77" t="s">
        <v>895</v>
      </c>
      <c r="H1508" s="78" t="s">
        <v>29043</v>
      </c>
      <c r="I1508" s="78" t="s">
        <v>27960</v>
      </c>
      <c r="J1508" s="78" t="s">
        <v>28610</v>
      </c>
      <c r="K1508" s="42" t="s">
        <v>27929</v>
      </c>
      <c r="L1508" s="79" t="s">
        <v>233</v>
      </c>
      <c r="M1508" s="80" t="s">
        <v>29053</v>
      </c>
      <c r="N1508" s="81" t="s">
        <v>233</v>
      </c>
      <c r="O1508" s="81" t="s">
        <v>233</v>
      </c>
      <c r="P1508" s="80" t="s">
        <v>28600</v>
      </c>
      <c r="Q1508" s="36" t="s">
        <v>25808</v>
      </c>
      <c r="R1508" s="36" t="s">
        <v>233</v>
      </c>
      <c r="S1508" s="36"/>
      <c r="T1508" s="36" t="s">
        <v>24983</v>
      </c>
      <c r="U1508" s="36" t="s">
        <v>28682</v>
      </c>
      <c r="V1508" s="121" t="str">
        <f t="shared" si="23"/>
        <v>Financiera OH</v>
      </c>
    </row>
    <row r="1509" spans="1:22" x14ac:dyDescent="0.35">
      <c r="A1509" s="111" t="s">
        <v>31075</v>
      </c>
      <c r="B1509" s="37" t="s">
        <v>26742</v>
      </c>
      <c r="C1509" s="40" t="s">
        <v>29479</v>
      </c>
      <c r="D1509" s="38" t="s">
        <v>931</v>
      </c>
      <c r="E1509" s="42" t="s">
        <v>893</v>
      </c>
      <c r="F1509" s="35" t="s">
        <v>42</v>
      </c>
      <c r="G1509" s="77" t="s">
        <v>895</v>
      </c>
      <c r="H1509" s="78" t="s">
        <v>29043</v>
      </c>
      <c r="I1509" s="78" t="s">
        <v>27960</v>
      </c>
      <c r="J1509" s="78" t="s">
        <v>28610</v>
      </c>
      <c r="K1509" s="42" t="s">
        <v>27929</v>
      </c>
      <c r="L1509" s="79" t="s">
        <v>233</v>
      </c>
      <c r="M1509" s="80" t="s">
        <v>29053</v>
      </c>
      <c r="N1509" s="81" t="s">
        <v>233</v>
      </c>
      <c r="O1509" s="81" t="s">
        <v>233</v>
      </c>
      <c r="P1509" s="80" t="s">
        <v>28600</v>
      </c>
      <c r="Q1509" s="36" t="s">
        <v>25808</v>
      </c>
      <c r="R1509" s="36" t="s">
        <v>233</v>
      </c>
      <c r="S1509" s="36"/>
      <c r="T1509" s="36" t="s">
        <v>24983</v>
      </c>
      <c r="U1509" s="36" t="s">
        <v>28682</v>
      </c>
      <c r="V1509" s="121" t="str">
        <f t="shared" si="23"/>
        <v>BBVA</v>
      </c>
    </row>
    <row r="1510" spans="1:22" x14ac:dyDescent="0.35">
      <c r="A1510" s="111" t="s">
        <v>31076</v>
      </c>
      <c r="B1510" s="42" t="s">
        <v>26743</v>
      </c>
      <c r="C1510" s="82" t="s">
        <v>29480</v>
      </c>
      <c r="D1510" s="38" t="s">
        <v>931</v>
      </c>
      <c r="E1510" s="42" t="s">
        <v>893</v>
      </c>
      <c r="F1510" s="35" t="s">
        <v>42</v>
      </c>
      <c r="G1510" s="77" t="s">
        <v>895</v>
      </c>
      <c r="H1510" s="78" t="s">
        <v>29043</v>
      </c>
      <c r="I1510" s="78" t="s">
        <v>27960</v>
      </c>
      <c r="J1510" s="78" t="s">
        <v>28610</v>
      </c>
      <c r="K1510" s="42" t="s">
        <v>27929</v>
      </c>
      <c r="L1510" s="79" t="s">
        <v>233</v>
      </c>
      <c r="M1510" s="80" t="s">
        <v>29053</v>
      </c>
      <c r="N1510" s="81" t="s">
        <v>233</v>
      </c>
      <c r="O1510" s="81" t="s">
        <v>233</v>
      </c>
      <c r="P1510" s="80" t="s">
        <v>28600</v>
      </c>
      <c r="Q1510" s="36" t="s">
        <v>25808</v>
      </c>
      <c r="R1510" s="36" t="s">
        <v>233</v>
      </c>
      <c r="S1510" s="36"/>
      <c r="T1510" s="36" t="s">
        <v>24983</v>
      </c>
      <c r="U1510" s="36" t="s">
        <v>28682</v>
      </c>
      <c r="V1510" s="121" t="str">
        <f t="shared" si="23"/>
        <v>BBVA</v>
      </c>
    </row>
    <row r="1511" spans="1:22" x14ac:dyDescent="0.35">
      <c r="A1511" s="111" t="s">
        <v>31077</v>
      </c>
      <c r="B1511" s="42" t="s">
        <v>26744</v>
      </c>
      <c r="C1511" s="104" t="s">
        <v>29481</v>
      </c>
      <c r="D1511" s="38" t="s">
        <v>28648</v>
      </c>
      <c r="E1511" s="42" t="s">
        <v>893</v>
      </c>
      <c r="F1511" s="35" t="s">
        <v>42</v>
      </c>
      <c r="G1511" s="77" t="s">
        <v>895</v>
      </c>
      <c r="H1511" s="78" t="s">
        <v>29043</v>
      </c>
      <c r="I1511" s="78" t="s">
        <v>27960</v>
      </c>
      <c r="J1511" s="78" t="s">
        <v>28610</v>
      </c>
      <c r="K1511" s="42" t="s">
        <v>27929</v>
      </c>
      <c r="L1511" s="79" t="s">
        <v>233</v>
      </c>
      <c r="M1511" s="80" t="s">
        <v>29053</v>
      </c>
      <c r="N1511" s="81" t="s">
        <v>233</v>
      </c>
      <c r="O1511" s="81" t="s">
        <v>233</v>
      </c>
      <c r="P1511" s="80" t="s">
        <v>28600</v>
      </c>
      <c r="Q1511" s="36" t="s">
        <v>25808</v>
      </c>
      <c r="R1511" s="36" t="s">
        <v>233</v>
      </c>
      <c r="S1511" s="36"/>
      <c r="T1511" s="36" t="s">
        <v>24983</v>
      </c>
      <c r="U1511" s="36" t="s">
        <v>28650</v>
      </c>
      <c r="V1511" s="121" t="str">
        <f t="shared" si="23"/>
        <v>Engie</v>
      </c>
    </row>
    <row r="1512" spans="1:22" x14ac:dyDescent="0.35">
      <c r="A1512" s="111" t="s">
        <v>31078</v>
      </c>
      <c r="B1512" s="42" t="s">
        <v>26745</v>
      </c>
      <c r="C1512" s="82" t="s">
        <v>29482</v>
      </c>
      <c r="D1512" s="38" t="s">
        <v>931</v>
      </c>
      <c r="E1512" s="42" t="s">
        <v>893</v>
      </c>
      <c r="F1512" s="35" t="s">
        <v>42</v>
      </c>
      <c r="G1512" s="77" t="s">
        <v>895</v>
      </c>
      <c r="H1512" s="78" t="s">
        <v>29043</v>
      </c>
      <c r="I1512" s="78" t="s">
        <v>27960</v>
      </c>
      <c r="J1512" s="78" t="s">
        <v>28610</v>
      </c>
      <c r="K1512" s="42" t="s">
        <v>27929</v>
      </c>
      <c r="L1512" s="79" t="s">
        <v>233</v>
      </c>
      <c r="M1512" s="80" t="s">
        <v>29053</v>
      </c>
      <c r="N1512" s="81" t="s">
        <v>233</v>
      </c>
      <c r="O1512" s="81" t="s">
        <v>233</v>
      </c>
      <c r="P1512" s="80" t="s">
        <v>28600</v>
      </c>
      <c r="Q1512" s="36" t="s">
        <v>25808</v>
      </c>
      <c r="R1512" s="36"/>
      <c r="S1512" s="36"/>
      <c r="T1512" s="36" t="s">
        <v>24983</v>
      </c>
      <c r="U1512" s="36" t="s">
        <v>28682</v>
      </c>
      <c r="V1512" s="121" t="str">
        <f t="shared" si="23"/>
        <v>BBVA</v>
      </c>
    </row>
    <row r="1513" spans="1:22" x14ac:dyDescent="0.35">
      <c r="A1513" s="111" t="s">
        <v>31079</v>
      </c>
      <c r="B1513" s="42" t="s">
        <v>26746</v>
      </c>
      <c r="C1513" s="82" t="s">
        <v>29483</v>
      </c>
      <c r="D1513" s="38" t="s">
        <v>931</v>
      </c>
      <c r="E1513" s="42" t="s">
        <v>893</v>
      </c>
      <c r="F1513" s="35" t="s">
        <v>42</v>
      </c>
      <c r="G1513" s="77" t="s">
        <v>895</v>
      </c>
      <c r="H1513" s="78" t="s">
        <v>29043</v>
      </c>
      <c r="I1513" s="78" t="s">
        <v>27960</v>
      </c>
      <c r="J1513" s="78" t="s">
        <v>28610</v>
      </c>
      <c r="K1513" s="42" t="s">
        <v>27929</v>
      </c>
      <c r="L1513" s="79" t="s">
        <v>233</v>
      </c>
      <c r="M1513" s="80" t="s">
        <v>29053</v>
      </c>
      <c r="N1513" s="81" t="s">
        <v>233</v>
      </c>
      <c r="O1513" s="81" t="s">
        <v>233</v>
      </c>
      <c r="P1513" s="80" t="s">
        <v>28600</v>
      </c>
      <c r="Q1513" s="36" t="s">
        <v>25808</v>
      </c>
      <c r="R1513" s="36"/>
      <c r="S1513" s="36"/>
      <c r="T1513" s="36" t="s">
        <v>24983</v>
      </c>
      <c r="U1513" s="36" t="s">
        <v>28682</v>
      </c>
      <c r="V1513" s="121" t="str">
        <f t="shared" si="23"/>
        <v>BBVA</v>
      </c>
    </row>
    <row r="1514" spans="1:22" x14ac:dyDescent="0.35">
      <c r="A1514" s="111" t="s">
        <v>31080</v>
      </c>
      <c r="B1514" s="37" t="s">
        <v>26470</v>
      </c>
      <c r="C1514" s="40" t="s">
        <v>29484</v>
      </c>
      <c r="D1514" s="38" t="s">
        <v>959</v>
      </c>
      <c r="E1514" s="42" t="s">
        <v>893</v>
      </c>
      <c r="F1514" s="35" t="s">
        <v>42</v>
      </c>
      <c r="G1514" s="77" t="s">
        <v>895</v>
      </c>
      <c r="H1514" s="78" t="s">
        <v>29043</v>
      </c>
      <c r="I1514" s="78" t="s">
        <v>27960</v>
      </c>
      <c r="J1514" s="78" t="s">
        <v>28610</v>
      </c>
      <c r="K1514" s="42" t="s">
        <v>27929</v>
      </c>
      <c r="L1514" s="79" t="s">
        <v>233</v>
      </c>
      <c r="M1514" s="80" t="s">
        <v>29053</v>
      </c>
      <c r="N1514" s="81" t="s">
        <v>233</v>
      </c>
      <c r="O1514" s="81" t="s">
        <v>233</v>
      </c>
      <c r="P1514" s="80" t="s">
        <v>28600</v>
      </c>
      <c r="Q1514" s="36" t="s">
        <v>25808</v>
      </c>
      <c r="R1514" s="36"/>
      <c r="S1514" s="36"/>
      <c r="T1514" s="36" t="s">
        <v>24983</v>
      </c>
      <c r="U1514" s="36" t="s">
        <v>28650</v>
      </c>
      <c r="V1514" s="121" t="str">
        <f t="shared" si="23"/>
        <v>Telefónica</v>
      </c>
    </row>
    <row r="1515" spans="1:22" x14ac:dyDescent="0.35">
      <c r="A1515" s="111" t="s">
        <v>31081</v>
      </c>
      <c r="B1515" s="37" t="s">
        <v>26471</v>
      </c>
      <c r="C1515" s="40" t="s">
        <v>29485</v>
      </c>
      <c r="D1515" s="38" t="s">
        <v>959</v>
      </c>
      <c r="E1515" s="42" t="s">
        <v>893</v>
      </c>
      <c r="F1515" s="35" t="s">
        <v>42</v>
      </c>
      <c r="G1515" s="77" t="s">
        <v>895</v>
      </c>
      <c r="H1515" s="78" t="s">
        <v>29043</v>
      </c>
      <c r="I1515" s="78" t="s">
        <v>27960</v>
      </c>
      <c r="J1515" s="78" t="s">
        <v>28610</v>
      </c>
      <c r="K1515" s="42" t="s">
        <v>27929</v>
      </c>
      <c r="L1515" s="79" t="s">
        <v>233</v>
      </c>
      <c r="M1515" s="80" t="s">
        <v>29053</v>
      </c>
      <c r="N1515" s="81" t="s">
        <v>233</v>
      </c>
      <c r="O1515" s="81">
        <v>1</v>
      </c>
      <c r="P1515" s="80" t="s">
        <v>28600</v>
      </c>
      <c r="Q1515" s="36" t="s">
        <v>25808</v>
      </c>
      <c r="R1515" s="36"/>
      <c r="S1515" s="36"/>
      <c r="T1515" s="36" t="s">
        <v>24983</v>
      </c>
      <c r="U1515" s="36" t="s">
        <v>28650</v>
      </c>
      <c r="V1515" s="121" t="str">
        <f t="shared" si="23"/>
        <v>Telefónica</v>
      </c>
    </row>
    <row r="1516" spans="1:22" x14ac:dyDescent="0.35">
      <c r="A1516" s="111" t="s">
        <v>101</v>
      </c>
      <c r="B1516" s="37" t="s">
        <v>123</v>
      </c>
      <c r="C1516" s="82" t="s">
        <v>348</v>
      </c>
      <c r="D1516" s="38" t="s">
        <v>30</v>
      </c>
      <c r="E1516" s="42" t="s">
        <v>893</v>
      </c>
      <c r="F1516" s="35" t="s">
        <v>42</v>
      </c>
      <c r="G1516" s="77" t="s">
        <v>895</v>
      </c>
      <c r="H1516" s="78" t="s">
        <v>29043</v>
      </c>
      <c r="I1516" s="78" t="s">
        <v>27960</v>
      </c>
      <c r="J1516" s="78" t="s">
        <v>28610</v>
      </c>
      <c r="K1516" s="42" t="s">
        <v>27929</v>
      </c>
      <c r="L1516" s="79" t="s">
        <v>233</v>
      </c>
      <c r="M1516" s="80" t="s">
        <v>29053</v>
      </c>
      <c r="N1516" s="81" t="s">
        <v>233</v>
      </c>
      <c r="O1516" s="81">
        <v>1</v>
      </c>
      <c r="P1516" s="80" t="s">
        <v>28600</v>
      </c>
      <c r="Q1516" s="36" t="s">
        <v>25808</v>
      </c>
      <c r="R1516" s="36" t="s">
        <v>233</v>
      </c>
      <c r="S1516" s="36" t="s">
        <v>233</v>
      </c>
      <c r="T1516" s="36" t="s">
        <v>24983</v>
      </c>
      <c r="U1516" s="36" t="s">
        <v>28650</v>
      </c>
      <c r="V1516" s="121" t="str">
        <f t="shared" si="23"/>
        <v>Tecsup</v>
      </c>
    </row>
    <row r="1517" spans="1:22" x14ac:dyDescent="0.35">
      <c r="A1517" s="111" t="s">
        <v>31082</v>
      </c>
      <c r="B1517" s="42" t="s">
        <v>26749</v>
      </c>
      <c r="C1517" s="82" t="s">
        <v>29486</v>
      </c>
      <c r="D1517" s="38" t="s">
        <v>26622</v>
      </c>
      <c r="E1517" s="42" t="s">
        <v>893</v>
      </c>
      <c r="F1517" s="35" t="s">
        <v>42</v>
      </c>
      <c r="G1517" s="77" t="s">
        <v>895</v>
      </c>
      <c r="H1517" s="78" t="s">
        <v>29043</v>
      </c>
      <c r="I1517" s="78" t="s">
        <v>27960</v>
      </c>
      <c r="J1517" s="78" t="s">
        <v>28610</v>
      </c>
      <c r="K1517" s="42" t="s">
        <v>27929</v>
      </c>
      <c r="L1517" s="79" t="s">
        <v>233</v>
      </c>
      <c r="M1517" s="80" t="s">
        <v>29053</v>
      </c>
      <c r="N1517" s="81" t="s">
        <v>233</v>
      </c>
      <c r="O1517" s="81" t="s">
        <v>233</v>
      </c>
      <c r="P1517" s="80" t="s">
        <v>28600</v>
      </c>
      <c r="Q1517" s="36" t="s">
        <v>25808</v>
      </c>
      <c r="R1517" s="36" t="s">
        <v>233</v>
      </c>
      <c r="S1517" s="36" t="s">
        <v>233</v>
      </c>
      <c r="T1517" s="36" t="s">
        <v>24983</v>
      </c>
      <c r="U1517" s="36" t="s">
        <v>28682</v>
      </c>
      <c r="V1517" s="121" t="str">
        <f t="shared" si="23"/>
        <v>Financiera Efectiva</v>
      </c>
    </row>
    <row r="1518" spans="1:22" x14ac:dyDescent="0.35">
      <c r="A1518" s="111" t="s">
        <v>108</v>
      </c>
      <c r="B1518" s="37" t="s">
        <v>114</v>
      </c>
      <c r="C1518" s="40" t="s">
        <v>398</v>
      </c>
      <c r="D1518" s="38" t="s">
        <v>967</v>
      </c>
      <c r="E1518" s="42" t="s">
        <v>893</v>
      </c>
      <c r="F1518" s="35" t="s">
        <v>42</v>
      </c>
      <c r="G1518" s="77" t="s">
        <v>895</v>
      </c>
      <c r="H1518" s="78" t="s">
        <v>29043</v>
      </c>
      <c r="I1518" s="78" t="s">
        <v>27960</v>
      </c>
      <c r="J1518" s="78" t="s">
        <v>28610</v>
      </c>
      <c r="K1518" s="42" t="s">
        <v>27929</v>
      </c>
      <c r="L1518" s="79" t="s">
        <v>233</v>
      </c>
      <c r="M1518" s="80" t="s">
        <v>29053</v>
      </c>
      <c r="N1518" s="81" t="s">
        <v>233</v>
      </c>
      <c r="O1518" s="81">
        <v>1</v>
      </c>
      <c r="P1518" s="80" t="s">
        <v>28600</v>
      </c>
      <c r="Q1518" s="36" t="s">
        <v>25808</v>
      </c>
      <c r="R1518" s="36" t="s">
        <v>233</v>
      </c>
      <c r="S1518" s="36" t="s">
        <v>233</v>
      </c>
      <c r="T1518" s="36" t="s">
        <v>24983</v>
      </c>
      <c r="U1518" s="36" t="s">
        <v>28685</v>
      </c>
      <c r="V1518" s="121" t="str">
        <f t="shared" si="23"/>
        <v>InRetail Shopping Malls</v>
      </c>
    </row>
    <row r="1519" spans="1:22" x14ac:dyDescent="0.35">
      <c r="A1519" s="111" t="s">
        <v>30431</v>
      </c>
      <c r="B1519" s="42" t="s">
        <v>26751</v>
      </c>
      <c r="C1519" s="82" t="s">
        <v>29487</v>
      </c>
      <c r="D1519" s="38" t="s">
        <v>1</v>
      </c>
      <c r="E1519" s="42" t="s">
        <v>893</v>
      </c>
      <c r="F1519" s="35" t="s">
        <v>42</v>
      </c>
      <c r="G1519" s="77" t="s">
        <v>895</v>
      </c>
      <c r="H1519" s="78" t="s">
        <v>29043</v>
      </c>
      <c r="I1519" s="78" t="s">
        <v>27960</v>
      </c>
      <c r="J1519" s="78" t="s">
        <v>28610</v>
      </c>
      <c r="K1519" s="42" t="s">
        <v>27929</v>
      </c>
      <c r="L1519" s="79" t="s">
        <v>233</v>
      </c>
      <c r="M1519" s="80" t="s">
        <v>29053</v>
      </c>
      <c r="N1519" s="81" t="s">
        <v>233</v>
      </c>
      <c r="O1519" s="81" t="s">
        <v>233</v>
      </c>
      <c r="P1519" s="80" t="s">
        <v>28600</v>
      </c>
      <c r="Q1519" s="36" t="s">
        <v>25808</v>
      </c>
      <c r="R1519" s="36" t="s">
        <v>233</v>
      </c>
      <c r="S1519" s="36" t="s">
        <v>233</v>
      </c>
      <c r="T1519" s="36" t="s">
        <v>24983</v>
      </c>
      <c r="U1519" s="36" t="s">
        <v>28650</v>
      </c>
      <c r="V1519" s="121" t="str">
        <f t="shared" si="23"/>
        <v>Alicorp</v>
      </c>
    </row>
    <row r="1520" spans="1:22" x14ac:dyDescent="0.35">
      <c r="A1520" s="111" t="s">
        <v>30431</v>
      </c>
      <c r="B1520" s="37" t="s">
        <v>26752</v>
      </c>
      <c r="C1520" s="40" t="s">
        <v>29488</v>
      </c>
      <c r="D1520" s="38" t="s">
        <v>953</v>
      </c>
      <c r="E1520" s="42" t="s">
        <v>893</v>
      </c>
      <c r="F1520" s="35" t="s">
        <v>42</v>
      </c>
      <c r="G1520" s="77" t="s">
        <v>895</v>
      </c>
      <c r="H1520" s="78" t="s">
        <v>29043</v>
      </c>
      <c r="I1520" s="78" t="s">
        <v>27960</v>
      </c>
      <c r="J1520" s="78" t="s">
        <v>28719</v>
      </c>
      <c r="K1520" s="42" t="s">
        <v>27929</v>
      </c>
      <c r="L1520" s="79" t="s">
        <v>29489</v>
      </c>
      <c r="M1520" s="80" t="s">
        <v>29489</v>
      </c>
      <c r="N1520" s="81" t="s">
        <v>233</v>
      </c>
      <c r="O1520" s="81" t="s">
        <v>233</v>
      </c>
      <c r="P1520" s="80" t="s">
        <v>28600</v>
      </c>
      <c r="Q1520" s="36" t="s">
        <v>25808</v>
      </c>
      <c r="R1520" s="36" t="s">
        <v>233</v>
      </c>
      <c r="S1520" s="36" t="s">
        <v>233</v>
      </c>
      <c r="T1520" s="36" t="s">
        <v>24983</v>
      </c>
      <c r="U1520" s="36" t="s">
        <v>28628</v>
      </c>
      <c r="V1520" s="121" t="str">
        <f t="shared" si="23"/>
        <v>Banco de Crédito del Perú</v>
      </c>
    </row>
    <row r="1521" spans="1:22" x14ac:dyDescent="0.35">
      <c r="A1521" s="111" t="s">
        <v>30431</v>
      </c>
      <c r="B1521" s="37" t="s">
        <v>26753</v>
      </c>
      <c r="C1521" s="40" t="s">
        <v>29488</v>
      </c>
      <c r="D1521" s="38" t="s">
        <v>953</v>
      </c>
      <c r="E1521" s="42" t="s">
        <v>893</v>
      </c>
      <c r="F1521" s="35" t="s">
        <v>42</v>
      </c>
      <c r="G1521" s="77" t="s">
        <v>895</v>
      </c>
      <c r="H1521" s="78" t="s">
        <v>29043</v>
      </c>
      <c r="I1521" s="78" t="s">
        <v>27960</v>
      </c>
      <c r="J1521" s="78" t="s">
        <v>28719</v>
      </c>
      <c r="K1521" s="42" t="s">
        <v>27929</v>
      </c>
      <c r="L1521" s="79" t="s">
        <v>233</v>
      </c>
      <c r="M1521" s="80" t="s">
        <v>29489</v>
      </c>
      <c r="N1521" s="81" t="s">
        <v>233</v>
      </c>
      <c r="O1521" s="81" t="s">
        <v>233</v>
      </c>
      <c r="P1521" s="80" t="s">
        <v>28600</v>
      </c>
      <c r="Q1521" s="36" t="s">
        <v>25808</v>
      </c>
      <c r="R1521" s="36" t="s">
        <v>233</v>
      </c>
      <c r="S1521" s="36" t="s">
        <v>233</v>
      </c>
      <c r="T1521" s="36" t="s">
        <v>24983</v>
      </c>
      <c r="U1521" s="36" t="s">
        <v>28628</v>
      </c>
      <c r="V1521" s="121" t="str">
        <f t="shared" si="23"/>
        <v>Banco de Crédito del Perú</v>
      </c>
    </row>
    <row r="1522" spans="1:22" x14ac:dyDescent="0.35">
      <c r="A1522" s="111" t="s">
        <v>350</v>
      </c>
      <c r="B1522" s="37" t="s">
        <v>349</v>
      </c>
      <c r="C1522" s="40" t="s">
        <v>1045</v>
      </c>
      <c r="D1522" s="38" t="s">
        <v>1</v>
      </c>
      <c r="E1522" s="42" t="s">
        <v>893</v>
      </c>
      <c r="F1522" s="35" t="s">
        <v>42</v>
      </c>
      <c r="G1522" s="77" t="s">
        <v>895</v>
      </c>
      <c r="H1522" s="78" t="s">
        <v>29043</v>
      </c>
      <c r="I1522" s="78" t="s">
        <v>27960</v>
      </c>
      <c r="J1522" s="78" t="s">
        <v>28719</v>
      </c>
      <c r="K1522" s="42" t="s">
        <v>27929</v>
      </c>
      <c r="L1522" s="79" t="s">
        <v>233</v>
      </c>
      <c r="M1522" s="80" t="s">
        <v>29489</v>
      </c>
      <c r="N1522" s="81" t="s">
        <v>233</v>
      </c>
      <c r="O1522" s="81">
        <v>1</v>
      </c>
      <c r="P1522" s="80" t="s">
        <v>28600</v>
      </c>
      <c r="Q1522" s="36" t="s">
        <v>25808</v>
      </c>
      <c r="R1522" s="36" t="s">
        <v>233</v>
      </c>
      <c r="S1522" s="36" t="s">
        <v>233</v>
      </c>
      <c r="T1522" s="36" t="s">
        <v>24983</v>
      </c>
      <c r="U1522" s="36" t="s">
        <v>28650</v>
      </c>
      <c r="V1522" s="121" t="str">
        <f t="shared" si="23"/>
        <v>Alicorp</v>
      </c>
    </row>
    <row r="1523" spans="1:22" x14ac:dyDescent="0.35">
      <c r="A1523" s="111" t="s">
        <v>31083</v>
      </c>
      <c r="B1523" s="37" t="s">
        <v>26755</v>
      </c>
      <c r="C1523" s="40" t="s">
        <v>29490</v>
      </c>
      <c r="D1523" s="38" t="s">
        <v>953</v>
      </c>
      <c r="E1523" s="42" t="s">
        <v>893</v>
      </c>
      <c r="F1523" s="35" t="s">
        <v>42</v>
      </c>
      <c r="G1523" s="77" t="s">
        <v>895</v>
      </c>
      <c r="H1523" s="78" t="s">
        <v>29043</v>
      </c>
      <c r="I1523" s="78" t="s">
        <v>27960</v>
      </c>
      <c r="J1523" s="78" t="s">
        <v>28719</v>
      </c>
      <c r="K1523" s="42" t="s">
        <v>27929</v>
      </c>
      <c r="L1523" s="79" t="s">
        <v>233</v>
      </c>
      <c r="M1523" s="80" t="s">
        <v>29489</v>
      </c>
      <c r="N1523" s="81" t="s">
        <v>233</v>
      </c>
      <c r="O1523" s="81" t="s">
        <v>233</v>
      </c>
      <c r="P1523" s="80" t="s">
        <v>28600</v>
      </c>
      <c r="Q1523" s="36" t="s">
        <v>25808</v>
      </c>
      <c r="R1523" s="36" t="s">
        <v>233</v>
      </c>
      <c r="S1523" s="36" t="s">
        <v>233</v>
      </c>
      <c r="T1523" s="36" t="s">
        <v>24983</v>
      </c>
      <c r="U1523" s="36" t="s">
        <v>28682</v>
      </c>
      <c r="V1523" s="121" t="str">
        <f t="shared" si="23"/>
        <v>Banco de Crédito del Perú</v>
      </c>
    </row>
    <row r="1524" spans="1:22" x14ac:dyDescent="0.35">
      <c r="A1524" s="111" t="s">
        <v>393</v>
      </c>
      <c r="B1524" s="37" t="s">
        <v>392</v>
      </c>
      <c r="C1524" s="40" t="s">
        <v>1065</v>
      </c>
      <c r="D1524" s="38" t="s">
        <v>953</v>
      </c>
      <c r="E1524" s="42" t="s">
        <v>893</v>
      </c>
      <c r="F1524" s="35" t="s">
        <v>42</v>
      </c>
      <c r="G1524" s="77" t="s">
        <v>895</v>
      </c>
      <c r="H1524" s="78" t="s">
        <v>29043</v>
      </c>
      <c r="I1524" s="78" t="s">
        <v>27960</v>
      </c>
      <c r="J1524" s="78" t="s">
        <v>28719</v>
      </c>
      <c r="K1524" s="42" t="s">
        <v>27929</v>
      </c>
      <c r="L1524" s="79" t="s">
        <v>233</v>
      </c>
      <c r="M1524" s="80" t="s">
        <v>29489</v>
      </c>
      <c r="N1524" s="81" t="s">
        <v>233</v>
      </c>
      <c r="O1524" s="81">
        <v>1</v>
      </c>
      <c r="P1524" s="80" t="s">
        <v>28600</v>
      </c>
      <c r="Q1524" s="36" t="s">
        <v>25808</v>
      </c>
      <c r="R1524" s="36" t="s">
        <v>233</v>
      </c>
      <c r="S1524" s="36" t="s">
        <v>233</v>
      </c>
      <c r="T1524" s="36" t="s">
        <v>24983</v>
      </c>
      <c r="U1524" s="36" t="s">
        <v>28682</v>
      </c>
      <c r="V1524" s="121" t="str">
        <f t="shared" si="23"/>
        <v>Banco de Crédito del Perú</v>
      </c>
    </row>
    <row r="1525" spans="1:22" x14ac:dyDescent="0.35">
      <c r="A1525" s="111" t="s">
        <v>30431</v>
      </c>
      <c r="B1525" s="37" t="s">
        <v>26754</v>
      </c>
      <c r="C1525" s="40" t="s">
        <v>29491</v>
      </c>
      <c r="D1525" s="38" t="s">
        <v>959</v>
      </c>
      <c r="E1525" s="42" t="s">
        <v>893</v>
      </c>
      <c r="F1525" s="35" t="s">
        <v>42</v>
      </c>
      <c r="G1525" s="77" t="s">
        <v>895</v>
      </c>
      <c r="H1525" s="78" t="s">
        <v>29043</v>
      </c>
      <c r="I1525" s="78" t="s">
        <v>27960</v>
      </c>
      <c r="J1525" s="78" t="s">
        <v>28719</v>
      </c>
      <c r="K1525" s="42" t="s">
        <v>27929</v>
      </c>
      <c r="L1525" s="79" t="s">
        <v>233</v>
      </c>
      <c r="M1525" s="80" t="s">
        <v>29489</v>
      </c>
      <c r="N1525" s="81" t="s">
        <v>233</v>
      </c>
      <c r="O1525" s="81" t="s">
        <v>233</v>
      </c>
      <c r="P1525" s="80" t="s">
        <v>28600</v>
      </c>
      <c r="Q1525" s="36" t="s">
        <v>25808</v>
      </c>
      <c r="R1525" s="36" t="s">
        <v>233</v>
      </c>
      <c r="S1525" s="36" t="s">
        <v>233</v>
      </c>
      <c r="T1525" s="36" t="s">
        <v>24983</v>
      </c>
      <c r="U1525" s="36" t="s">
        <v>28650</v>
      </c>
      <c r="V1525" s="121" t="str">
        <f t="shared" si="23"/>
        <v>Telefónica</v>
      </c>
    </row>
    <row r="1526" spans="1:22" x14ac:dyDescent="0.35">
      <c r="A1526" s="111" t="s">
        <v>31084</v>
      </c>
      <c r="B1526" s="37" t="s">
        <v>26758</v>
      </c>
      <c r="C1526" s="40" t="s">
        <v>29492</v>
      </c>
      <c r="D1526" s="38" t="s">
        <v>36</v>
      </c>
      <c r="E1526" s="42" t="s">
        <v>893</v>
      </c>
      <c r="F1526" s="35" t="s">
        <v>42</v>
      </c>
      <c r="G1526" s="77" t="s">
        <v>895</v>
      </c>
      <c r="H1526" s="78" t="s">
        <v>29043</v>
      </c>
      <c r="I1526" s="78" t="s">
        <v>27960</v>
      </c>
      <c r="J1526" s="78" t="s">
        <v>28719</v>
      </c>
      <c r="K1526" s="42" t="s">
        <v>27929</v>
      </c>
      <c r="L1526" s="79" t="s">
        <v>233</v>
      </c>
      <c r="M1526" s="80" t="s">
        <v>29489</v>
      </c>
      <c r="N1526" s="81" t="s">
        <v>233</v>
      </c>
      <c r="O1526" s="81">
        <v>1</v>
      </c>
      <c r="P1526" s="80" t="s">
        <v>28600</v>
      </c>
      <c r="Q1526" s="36" t="s">
        <v>25808</v>
      </c>
      <c r="R1526" s="36" t="s">
        <v>233</v>
      </c>
      <c r="S1526" s="36" t="s">
        <v>233</v>
      </c>
      <c r="T1526" s="36" t="s">
        <v>24983</v>
      </c>
      <c r="U1526" s="36" t="s">
        <v>28685</v>
      </c>
      <c r="V1526" s="121" t="str">
        <f t="shared" si="23"/>
        <v>InRetail Shopping Malls</v>
      </c>
    </row>
    <row r="1527" spans="1:22" x14ac:dyDescent="0.35">
      <c r="A1527" s="111" t="s">
        <v>31085</v>
      </c>
      <c r="B1527" s="37" t="s">
        <v>26757</v>
      </c>
      <c r="C1527" s="40" t="s">
        <v>29493</v>
      </c>
      <c r="D1527" s="38" t="s">
        <v>964</v>
      </c>
      <c r="E1527" s="42" t="s">
        <v>893</v>
      </c>
      <c r="F1527" s="35" t="s">
        <v>42</v>
      </c>
      <c r="G1527" s="77" t="s">
        <v>895</v>
      </c>
      <c r="H1527" s="78" t="s">
        <v>29043</v>
      </c>
      <c r="I1527" s="78" t="s">
        <v>27960</v>
      </c>
      <c r="J1527" s="78" t="s">
        <v>28719</v>
      </c>
      <c r="K1527" s="42" t="s">
        <v>27929</v>
      </c>
      <c r="L1527" s="79" t="s">
        <v>233</v>
      </c>
      <c r="M1527" s="80" t="s">
        <v>29489</v>
      </c>
      <c r="N1527" s="81" t="s">
        <v>233</v>
      </c>
      <c r="O1527" s="81" t="s">
        <v>233</v>
      </c>
      <c r="P1527" s="80" t="s">
        <v>28600</v>
      </c>
      <c r="Q1527" s="36" t="s">
        <v>25808</v>
      </c>
      <c r="R1527" s="36"/>
      <c r="S1527" s="36"/>
      <c r="T1527" s="36" t="s">
        <v>24983</v>
      </c>
      <c r="U1527" s="36" t="s">
        <v>28682</v>
      </c>
      <c r="V1527" s="121" t="str">
        <f t="shared" si="23"/>
        <v>Fondo Mi Vivienda</v>
      </c>
    </row>
    <row r="1528" spans="1:22" x14ac:dyDescent="0.35">
      <c r="A1528" s="111" t="s">
        <v>92</v>
      </c>
      <c r="B1528" s="37" t="s">
        <v>132</v>
      </c>
      <c r="C1528" s="40" t="s">
        <v>1054</v>
      </c>
      <c r="D1528" s="38" t="s">
        <v>21</v>
      </c>
      <c r="E1528" s="42" t="s">
        <v>893</v>
      </c>
      <c r="F1528" s="35" t="s">
        <v>42</v>
      </c>
      <c r="G1528" s="77" t="s">
        <v>895</v>
      </c>
      <c r="H1528" s="78" t="s">
        <v>29043</v>
      </c>
      <c r="I1528" s="78" t="s">
        <v>27960</v>
      </c>
      <c r="J1528" s="78" t="s">
        <v>28719</v>
      </c>
      <c r="K1528" s="42" t="s">
        <v>27929</v>
      </c>
      <c r="L1528" s="79" t="s">
        <v>233</v>
      </c>
      <c r="M1528" s="80" t="s">
        <v>29489</v>
      </c>
      <c r="N1528" s="81" t="s">
        <v>233</v>
      </c>
      <c r="O1528" s="81">
        <v>1</v>
      </c>
      <c r="P1528" s="80" t="s">
        <v>28600</v>
      </c>
      <c r="Q1528" s="36" t="s">
        <v>25808</v>
      </c>
      <c r="R1528" s="36" t="s">
        <v>233</v>
      </c>
      <c r="S1528" s="36" t="s">
        <v>233</v>
      </c>
      <c r="T1528" s="36" t="s">
        <v>24983</v>
      </c>
      <c r="U1528" s="36" t="s">
        <v>28650</v>
      </c>
      <c r="V1528" s="121" t="str">
        <f t="shared" si="23"/>
        <v>Rutas de Lima</v>
      </c>
    </row>
    <row r="1529" spans="1:22" x14ac:dyDescent="0.35">
      <c r="A1529" s="111" t="s">
        <v>31086</v>
      </c>
      <c r="B1529" s="37" t="s">
        <v>26756</v>
      </c>
      <c r="C1529" s="40" t="s">
        <v>29494</v>
      </c>
      <c r="D1529" s="38" t="s">
        <v>953</v>
      </c>
      <c r="E1529" s="42" t="s">
        <v>893</v>
      </c>
      <c r="F1529" s="35" t="s">
        <v>42</v>
      </c>
      <c r="G1529" s="77" t="s">
        <v>895</v>
      </c>
      <c r="H1529" s="78" t="s">
        <v>29043</v>
      </c>
      <c r="I1529" s="78" t="s">
        <v>27960</v>
      </c>
      <c r="J1529" s="78" t="s">
        <v>28719</v>
      </c>
      <c r="K1529" s="42" t="s">
        <v>27929</v>
      </c>
      <c r="L1529" s="79" t="s">
        <v>233</v>
      </c>
      <c r="M1529" s="80" t="s">
        <v>29489</v>
      </c>
      <c r="N1529" s="81" t="s">
        <v>233</v>
      </c>
      <c r="O1529" s="81" t="s">
        <v>233</v>
      </c>
      <c r="P1529" s="80" t="s">
        <v>28600</v>
      </c>
      <c r="Q1529" s="36" t="s">
        <v>25808</v>
      </c>
      <c r="R1529" s="36"/>
      <c r="S1529" s="36"/>
      <c r="T1529" s="36" t="s">
        <v>24983</v>
      </c>
      <c r="U1529" s="36" t="s">
        <v>28682</v>
      </c>
      <c r="V1529" s="121" t="str">
        <f t="shared" si="23"/>
        <v>Banco de Crédito del Perú</v>
      </c>
    </row>
    <row r="1530" spans="1:22" x14ac:dyDescent="0.35">
      <c r="A1530" s="111" t="s">
        <v>102</v>
      </c>
      <c r="B1530" s="37" t="s">
        <v>124</v>
      </c>
      <c r="C1530" s="40" t="s">
        <v>1064</v>
      </c>
      <c r="D1530" s="38" t="s">
        <v>25060</v>
      </c>
      <c r="E1530" s="42" t="s">
        <v>893</v>
      </c>
      <c r="F1530" s="35" t="s">
        <v>42</v>
      </c>
      <c r="G1530" s="77" t="s">
        <v>895</v>
      </c>
      <c r="H1530" s="78" t="s">
        <v>29043</v>
      </c>
      <c r="I1530" s="78" t="s">
        <v>27960</v>
      </c>
      <c r="J1530" s="78" t="s">
        <v>28719</v>
      </c>
      <c r="K1530" s="42" t="s">
        <v>27929</v>
      </c>
      <c r="L1530" s="79" t="s">
        <v>233</v>
      </c>
      <c r="M1530" s="80" t="s">
        <v>29489</v>
      </c>
      <c r="N1530" s="81" t="s">
        <v>233</v>
      </c>
      <c r="O1530" s="81">
        <v>1</v>
      </c>
      <c r="P1530" s="80" t="s">
        <v>28600</v>
      </c>
      <c r="Q1530" s="36" t="s">
        <v>25808</v>
      </c>
      <c r="R1530" s="36" t="s">
        <v>233</v>
      </c>
      <c r="S1530" s="36" t="s">
        <v>233</v>
      </c>
      <c r="T1530" s="36" t="s">
        <v>24983</v>
      </c>
      <c r="U1530" s="36" t="s">
        <v>28650</v>
      </c>
      <c r="V1530" s="121" t="str">
        <f t="shared" si="23"/>
        <v>Site del Perú</v>
      </c>
    </row>
    <row r="1531" spans="1:22" x14ac:dyDescent="0.35">
      <c r="A1531" s="111" t="s">
        <v>94</v>
      </c>
      <c r="B1531" s="37" t="s">
        <v>134</v>
      </c>
      <c r="C1531" s="40" t="s">
        <v>1058</v>
      </c>
      <c r="D1531" s="38" t="s">
        <v>959</v>
      </c>
      <c r="E1531" s="42" t="s">
        <v>893</v>
      </c>
      <c r="F1531" s="35" t="s">
        <v>42</v>
      </c>
      <c r="G1531" s="77" t="s">
        <v>895</v>
      </c>
      <c r="H1531" s="78" t="s">
        <v>29043</v>
      </c>
      <c r="I1531" s="78" t="s">
        <v>27960</v>
      </c>
      <c r="J1531" s="78" t="s">
        <v>28719</v>
      </c>
      <c r="K1531" s="42" t="s">
        <v>27929</v>
      </c>
      <c r="L1531" s="79" t="s">
        <v>233</v>
      </c>
      <c r="M1531" s="80" t="s">
        <v>29489</v>
      </c>
      <c r="N1531" s="81" t="s">
        <v>233</v>
      </c>
      <c r="O1531" s="81">
        <v>1</v>
      </c>
      <c r="P1531" s="80" t="s">
        <v>28600</v>
      </c>
      <c r="Q1531" s="36" t="s">
        <v>25808</v>
      </c>
      <c r="R1531" s="36" t="s">
        <v>233</v>
      </c>
      <c r="S1531" s="36" t="s">
        <v>233</v>
      </c>
      <c r="T1531" s="36" t="s">
        <v>24983</v>
      </c>
      <c r="U1531" s="36" t="s">
        <v>28650</v>
      </c>
      <c r="V1531" s="121" t="str">
        <f t="shared" si="23"/>
        <v>Telefónica</v>
      </c>
    </row>
    <row r="1532" spans="1:22" x14ac:dyDescent="0.35">
      <c r="A1532" s="111" t="s">
        <v>31087</v>
      </c>
      <c r="B1532" s="37" t="s">
        <v>26759</v>
      </c>
      <c r="C1532" s="40" t="s">
        <v>29495</v>
      </c>
      <c r="D1532" s="38" t="s">
        <v>25693</v>
      </c>
      <c r="E1532" s="42" t="s">
        <v>893</v>
      </c>
      <c r="F1532" s="35" t="s">
        <v>42</v>
      </c>
      <c r="G1532" s="77" t="s">
        <v>895</v>
      </c>
      <c r="H1532" s="78" t="s">
        <v>29043</v>
      </c>
      <c r="I1532" s="78" t="s">
        <v>27960</v>
      </c>
      <c r="J1532" s="78" t="s">
        <v>28719</v>
      </c>
      <c r="K1532" s="42" t="s">
        <v>27929</v>
      </c>
      <c r="L1532" s="79" t="s">
        <v>233</v>
      </c>
      <c r="M1532" s="80" t="s">
        <v>29489</v>
      </c>
      <c r="N1532" s="81" t="s">
        <v>233</v>
      </c>
      <c r="O1532" s="81" t="s">
        <v>233</v>
      </c>
      <c r="P1532" s="80" t="s">
        <v>28600</v>
      </c>
      <c r="Q1532" s="36" t="s">
        <v>25808</v>
      </c>
      <c r="R1532" s="36" t="s">
        <v>233</v>
      </c>
      <c r="S1532" s="36" t="s">
        <v>233</v>
      </c>
      <c r="T1532" s="36" t="s">
        <v>24983</v>
      </c>
      <c r="U1532" s="36" t="s">
        <v>28685</v>
      </c>
      <c r="V1532" s="121" t="str">
        <f t="shared" si="23"/>
        <v xml:space="preserve">CRPAO Pen Trust </v>
      </c>
    </row>
    <row r="1533" spans="1:22" x14ac:dyDescent="0.35">
      <c r="A1533" s="111" t="s">
        <v>30431</v>
      </c>
      <c r="B1533" s="37" t="s">
        <v>26760</v>
      </c>
      <c r="C1533" s="40" t="s">
        <v>29496</v>
      </c>
      <c r="D1533" s="38" t="s">
        <v>26802</v>
      </c>
      <c r="E1533" s="42" t="s">
        <v>893</v>
      </c>
      <c r="F1533" s="35" t="s">
        <v>42</v>
      </c>
      <c r="G1533" s="77" t="s">
        <v>895</v>
      </c>
      <c r="H1533" s="78" t="s">
        <v>29043</v>
      </c>
      <c r="I1533" s="78" t="s">
        <v>27960</v>
      </c>
      <c r="J1533" s="78" t="s">
        <v>28719</v>
      </c>
      <c r="K1533" s="42" t="s">
        <v>27929</v>
      </c>
      <c r="L1533" s="79" t="s">
        <v>233</v>
      </c>
      <c r="M1533" s="80" t="s">
        <v>29489</v>
      </c>
      <c r="N1533" s="81" t="s">
        <v>233</v>
      </c>
      <c r="O1533" s="81" t="s">
        <v>233</v>
      </c>
      <c r="P1533" s="80" t="s">
        <v>28600</v>
      </c>
      <c r="Q1533" s="36" t="s">
        <v>25808</v>
      </c>
      <c r="R1533" s="36" t="s">
        <v>233</v>
      </c>
      <c r="S1533" s="36" t="s">
        <v>233</v>
      </c>
      <c r="T1533" s="36" t="s">
        <v>24983</v>
      </c>
      <c r="U1533" s="36" t="s">
        <v>28685</v>
      </c>
      <c r="V1533" s="121" t="str">
        <f t="shared" si="23"/>
        <v>Emblem Finance</v>
      </c>
    </row>
    <row r="1534" spans="1:22" x14ac:dyDescent="0.35">
      <c r="A1534" s="111" t="s">
        <v>30431</v>
      </c>
      <c r="B1534" s="37" t="s">
        <v>26761</v>
      </c>
      <c r="C1534" s="40" t="s">
        <v>29497</v>
      </c>
      <c r="D1534" s="38" t="s">
        <v>26119</v>
      </c>
      <c r="E1534" s="42" t="s">
        <v>893</v>
      </c>
      <c r="F1534" s="35" t="s">
        <v>42</v>
      </c>
      <c r="G1534" s="77" t="s">
        <v>895</v>
      </c>
      <c r="H1534" s="78" t="s">
        <v>29043</v>
      </c>
      <c r="I1534" s="78" t="s">
        <v>27937</v>
      </c>
      <c r="J1534" s="78" t="s">
        <v>29498</v>
      </c>
      <c r="K1534" s="42" t="s">
        <v>27929</v>
      </c>
      <c r="L1534" s="79" t="s">
        <v>29499</v>
      </c>
      <c r="M1534" s="80" t="s">
        <v>29499</v>
      </c>
      <c r="N1534" s="81" t="s">
        <v>233</v>
      </c>
      <c r="O1534" s="81" t="s">
        <v>233</v>
      </c>
      <c r="P1534" s="80" t="s">
        <v>27939</v>
      </c>
      <c r="Q1534" s="36" t="s">
        <v>25843</v>
      </c>
      <c r="R1534" s="36" t="s">
        <v>233</v>
      </c>
      <c r="S1534" s="36" t="s">
        <v>233</v>
      </c>
      <c r="T1534" s="36" t="s">
        <v>24983</v>
      </c>
      <c r="U1534" s="36" t="s">
        <v>28285</v>
      </c>
      <c r="V1534" s="121" t="str">
        <f t="shared" si="23"/>
        <v>Gobierno Central</v>
      </c>
    </row>
    <row r="1535" spans="1:22" x14ac:dyDescent="0.35">
      <c r="A1535" s="111" t="s">
        <v>30431</v>
      </c>
      <c r="B1535" s="37" t="s">
        <v>26762</v>
      </c>
      <c r="C1535" s="40" t="s">
        <v>29500</v>
      </c>
      <c r="D1535" s="38" t="s">
        <v>26119</v>
      </c>
      <c r="E1535" s="42" t="s">
        <v>893</v>
      </c>
      <c r="F1535" s="35" t="s">
        <v>42</v>
      </c>
      <c r="G1535" s="77" t="s">
        <v>895</v>
      </c>
      <c r="H1535" s="78" t="s">
        <v>29043</v>
      </c>
      <c r="I1535" s="78" t="s">
        <v>27937</v>
      </c>
      <c r="J1535" s="78" t="s">
        <v>29498</v>
      </c>
      <c r="K1535" s="42" t="s">
        <v>27929</v>
      </c>
      <c r="L1535" s="79" t="s">
        <v>233</v>
      </c>
      <c r="M1535" s="80" t="s">
        <v>29499</v>
      </c>
      <c r="N1535" s="81" t="s">
        <v>233</v>
      </c>
      <c r="O1535" s="81" t="s">
        <v>233</v>
      </c>
      <c r="P1535" s="80" t="s">
        <v>27939</v>
      </c>
      <c r="Q1535" s="36" t="s">
        <v>25843</v>
      </c>
      <c r="R1535" s="36" t="s">
        <v>233</v>
      </c>
      <c r="S1535" s="36" t="s">
        <v>233</v>
      </c>
      <c r="T1535" s="36" t="s">
        <v>24983</v>
      </c>
      <c r="U1535" s="36" t="s">
        <v>28285</v>
      </c>
      <c r="V1535" s="121" t="str">
        <f t="shared" si="23"/>
        <v>Gobierno Central</v>
      </c>
    </row>
    <row r="1536" spans="1:22" x14ac:dyDescent="0.35">
      <c r="A1536" s="111" t="s">
        <v>30431</v>
      </c>
      <c r="B1536" s="37" t="s">
        <v>26764</v>
      </c>
      <c r="C1536" s="40" t="s">
        <v>29501</v>
      </c>
      <c r="D1536" s="38" t="s">
        <v>26119</v>
      </c>
      <c r="E1536" s="42" t="s">
        <v>893</v>
      </c>
      <c r="F1536" s="35" t="s">
        <v>42</v>
      </c>
      <c r="G1536" s="77" t="s">
        <v>895</v>
      </c>
      <c r="H1536" s="78" t="s">
        <v>29043</v>
      </c>
      <c r="I1536" s="78" t="s">
        <v>27937</v>
      </c>
      <c r="J1536" s="78" t="s">
        <v>29498</v>
      </c>
      <c r="K1536" s="42" t="s">
        <v>27929</v>
      </c>
      <c r="L1536" s="79" t="s">
        <v>233</v>
      </c>
      <c r="M1536" s="80" t="s">
        <v>29499</v>
      </c>
      <c r="N1536" s="81" t="s">
        <v>233</v>
      </c>
      <c r="O1536" s="81" t="s">
        <v>233</v>
      </c>
      <c r="P1536" s="80" t="s">
        <v>27939</v>
      </c>
      <c r="Q1536" s="36" t="s">
        <v>25843</v>
      </c>
      <c r="R1536" s="36" t="s">
        <v>233</v>
      </c>
      <c r="S1536" s="36" t="s">
        <v>233</v>
      </c>
      <c r="T1536" s="36" t="s">
        <v>24983</v>
      </c>
      <c r="U1536" s="36" t="s">
        <v>29330</v>
      </c>
      <c r="V1536" s="121" t="str">
        <f t="shared" si="23"/>
        <v>Gobierno Central</v>
      </c>
    </row>
    <row r="1537" spans="1:22" x14ac:dyDescent="0.35">
      <c r="A1537" s="111" t="s">
        <v>30431</v>
      </c>
      <c r="B1537" s="37" t="s">
        <v>26765</v>
      </c>
      <c r="C1537" s="40" t="s">
        <v>29502</v>
      </c>
      <c r="D1537" s="38" t="s">
        <v>26119</v>
      </c>
      <c r="E1537" s="42" t="s">
        <v>893</v>
      </c>
      <c r="F1537" s="35" t="s">
        <v>42</v>
      </c>
      <c r="G1537" s="77" t="s">
        <v>895</v>
      </c>
      <c r="H1537" s="78" t="s">
        <v>29043</v>
      </c>
      <c r="I1537" s="78" t="s">
        <v>27937</v>
      </c>
      <c r="J1537" s="78" t="s">
        <v>29498</v>
      </c>
      <c r="K1537" s="42" t="s">
        <v>27929</v>
      </c>
      <c r="L1537" s="79" t="s">
        <v>233</v>
      </c>
      <c r="M1537" s="80" t="s">
        <v>29499</v>
      </c>
      <c r="N1537" s="81" t="s">
        <v>233</v>
      </c>
      <c r="O1537" s="81" t="s">
        <v>233</v>
      </c>
      <c r="P1537" s="80" t="s">
        <v>27939</v>
      </c>
      <c r="Q1537" s="36" t="s">
        <v>25843</v>
      </c>
      <c r="R1537" s="36" t="s">
        <v>233</v>
      </c>
      <c r="S1537" s="36" t="s">
        <v>233</v>
      </c>
      <c r="T1537" s="36" t="s">
        <v>24983</v>
      </c>
      <c r="U1537" s="36" t="s">
        <v>29330</v>
      </c>
      <c r="V1537" s="121" t="str">
        <f t="shared" si="23"/>
        <v>Gobierno Central</v>
      </c>
    </row>
    <row r="1538" spans="1:22" x14ac:dyDescent="0.35">
      <c r="A1538" s="111" t="s">
        <v>30431</v>
      </c>
      <c r="B1538" s="37" t="s">
        <v>26766</v>
      </c>
      <c r="C1538" s="40" t="s">
        <v>29503</v>
      </c>
      <c r="D1538" s="38" t="s">
        <v>26119</v>
      </c>
      <c r="E1538" s="42" t="s">
        <v>893</v>
      </c>
      <c r="F1538" s="35" t="s">
        <v>42</v>
      </c>
      <c r="G1538" s="77" t="s">
        <v>895</v>
      </c>
      <c r="H1538" s="78" t="s">
        <v>29043</v>
      </c>
      <c r="I1538" s="78" t="s">
        <v>27937</v>
      </c>
      <c r="J1538" s="78" t="s">
        <v>29498</v>
      </c>
      <c r="K1538" s="42" t="s">
        <v>27929</v>
      </c>
      <c r="L1538" s="79" t="s">
        <v>233</v>
      </c>
      <c r="M1538" s="80" t="s">
        <v>29499</v>
      </c>
      <c r="N1538" s="81" t="s">
        <v>233</v>
      </c>
      <c r="O1538" s="81" t="s">
        <v>233</v>
      </c>
      <c r="P1538" s="80" t="s">
        <v>27939</v>
      </c>
      <c r="Q1538" s="36" t="s">
        <v>25843</v>
      </c>
      <c r="R1538" s="36" t="s">
        <v>233</v>
      </c>
      <c r="S1538" s="36" t="s">
        <v>233</v>
      </c>
      <c r="T1538" s="36" t="s">
        <v>24983</v>
      </c>
      <c r="U1538" s="36" t="s">
        <v>28285</v>
      </c>
      <c r="V1538" s="121" t="str">
        <f t="shared" ref="V1538:V1601" si="24">+IFERROR(INDEX($AA:$AA,MATCH($D1538,$Z:$Z,0)),$D1538)</f>
        <v>Gobierno Central</v>
      </c>
    </row>
    <row r="1539" spans="1:22" x14ac:dyDescent="0.35">
      <c r="A1539" s="111" t="s">
        <v>30431</v>
      </c>
      <c r="B1539" s="37" t="s">
        <v>26767</v>
      </c>
      <c r="C1539" s="40" t="s">
        <v>29504</v>
      </c>
      <c r="D1539" s="38" t="s">
        <v>26119</v>
      </c>
      <c r="E1539" s="42" t="s">
        <v>893</v>
      </c>
      <c r="F1539" s="35" t="s">
        <v>42</v>
      </c>
      <c r="G1539" s="77" t="s">
        <v>895</v>
      </c>
      <c r="H1539" s="78" t="s">
        <v>29043</v>
      </c>
      <c r="I1539" s="78" t="s">
        <v>27937</v>
      </c>
      <c r="J1539" s="78" t="s">
        <v>29498</v>
      </c>
      <c r="K1539" s="42" t="s">
        <v>27929</v>
      </c>
      <c r="L1539" s="79" t="s">
        <v>233</v>
      </c>
      <c r="M1539" s="80" t="s">
        <v>29499</v>
      </c>
      <c r="N1539" s="81" t="s">
        <v>233</v>
      </c>
      <c r="O1539" s="81" t="s">
        <v>233</v>
      </c>
      <c r="P1539" s="80" t="s">
        <v>27939</v>
      </c>
      <c r="Q1539" s="36" t="s">
        <v>25843</v>
      </c>
      <c r="R1539" s="36" t="s">
        <v>233</v>
      </c>
      <c r="S1539" s="36" t="s">
        <v>233</v>
      </c>
      <c r="T1539" s="36" t="s">
        <v>24983</v>
      </c>
      <c r="U1539" s="36" t="s">
        <v>28285</v>
      </c>
      <c r="V1539" s="121" t="str">
        <f t="shared" si="24"/>
        <v>Gobierno Central</v>
      </c>
    </row>
    <row r="1540" spans="1:22" x14ac:dyDescent="0.35">
      <c r="A1540" s="111" t="s">
        <v>30431</v>
      </c>
      <c r="B1540" s="37" t="s">
        <v>26768</v>
      </c>
      <c r="C1540" s="40" t="s">
        <v>29505</v>
      </c>
      <c r="D1540" s="38" t="s">
        <v>26119</v>
      </c>
      <c r="E1540" s="42" t="s">
        <v>893</v>
      </c>
      <c r="F1540" s="35" t="s">
        <v>42</v>
      </c>
      <c r="G1540" s="77" t="s">
        <v>895</v>
      </c>
      <c r="H1540" s="78" t="s">
        <v>29043</v>
      </c>
      <c r="I1540" s="78" t="s">
        <v>27937</v>
      </c>
      <c r="J1540" s="78" t="s">
        <v>29498</v>
      </c>
      <c r="K1540" s="42" t="s">
        <v>27929</v>
      </c>
      <c r="L1540" s="79" t="s">
        <v>233</v>
      </c>
      <c r="M1540" s="80" t="s">
        <v>29499</v>
      </c>
      <c r="N1540" s="81" t="s">
        <v>233</v>
      </c>
      <c r="O1540" s="81" t="s">
        <v>233</v>
      </c>
      <c r="P1540" s="80" t="s">
        <v>27939</v>
      </c>
      <c r="Q1540" s="36" t="s">
        <v>25843</v>
      </c>
      <c r="R1540" s="36" t="s">
        <v>233</v>
      </c>
      <c r="S1540" s="36" t="s">
        <v>233</v>
      </c>
      <c r="T1540" s="36" t="s">
        <v>24983</v>
      </c>
      <c r="U1540" s="36" t="s">
        <v>28285</v>
      </c>
      <c r="V1540" s="121" t="str">
        <f t="shared" si="24"/>
        <v>Gobierno Central</v>
      </c>
    </row>
    <row r="1541" spans="1:22" x14ac:dyDescent="0.35">
      <c r="A1541" s="111" t="s">
        <v>30431</v>
      </c>
      <c r="B1541" s="37" t="s">
        <v>26769</v>
      </c>
      <c r="C1541" s="40" t="s">
        <v>29506</v>
      </c>
      <c r="D1541" s="38" t="s">
        <v>26119</v>
      </c>
      <c r="E1541" s="42" t="s">
        <v>893</v>
      </c>
      <c r="F1541" s="35" t="s">
        <v>42</v>
      </c>
      <c r="G1541" s="77" t="s">
        <v>895</v>
      </c>
      <c r="H1541" s="78" t="s">
        <v>29043</v>
      </c>
      <c r="I1541" s="78" t="s">
        <v>27937</v>
      </c>
      <c r="J1541" s="78" t="s">
        <v>29498</v>
      </c>
      <c r="K1541" s="42" t="s">
        <v>27929</v>
      </c>
      <c r="L1541" s="79" t="s">
        <v>233</v>
      </c>
      <c r="M1541" s="80" t="s">
        <v>29499</v>
      </c>
      <c r="N1541" s="81" t="s">
        <v>233</v>
      </c>
      <c r="O1541" s="81" t="s">
        <v>233</v>
      </c>
      <c r="P1541" s="80" t="s">
        <v>27939</v>
      </c>
      <c r="Q1541" s="36" t="s">
        <v>25843</v>
      </c>
      <c r="R1541" s="36" t="s">
        <v>233</v>
      </c>
      <c r="S1541" s="36" t="s">
        <v>233</v>
      </c>
      <c r="T1541" s="36" t="s">
        <v>24983</v>
      </c>
      <c r="U1541" s="36" t="s">
        <v>28285</v>
      </c>
      <c r="V1541" s="121" t="str">
        <f t="shared" si="24"/>
        <v>Gobierno Central</v>
      </c>
    </row>
    <row r="1542" spans="1:22" x14ac:dyDescent="0.35">
      <c r="A1542" s="111" t="s">
        <v>30431</v>
      </c>
      <c r="B1542" s="37" t="s">
        <v>26770</v>
      </c>
      <c r="C1542" s="40" t="s">
        <v>29507</v>
      </c>
      <c r="D1542" s="38" t="s">
        <v>26119</v>
      </c>
      <c r="E1542" s="42" t="s">
        <v>893</v>
      </c>
      <c r="F1542" s="35" t="s">
        <v>42</v>
      </c>
      <c r="G1542" s="77" t="s">
        <v>895</v>
      </c>
      <c r="H1542" s="78" t="s">
        <v>29043</v>
      </c>
      <c r="I1542" s="78" t="s">
        <v>27937</v>
      </c>
      <c r="J1542" s="78" t="s">
        <v>29498</v>
      </c>
      <c r="K1542" s="42" t="s">
        <v>27929</v>
      </c>
      <c r="L1542" s="79" t="s">
        <v>233</v>
      </c>
      <c r="M1542" s="80" t="s">
        <v>29499</v>
      </c>
      <c r="N1542" s="81" t="s">
        <v>233</v>
      </c>
      <c r="O1542" s="81" t="s">
        <v>233</v>
      </c>
      <c r="P1542" s="80" t="s">
        <v>27939</v>
      </c>
      <c r="Q1542" s="36" t="s">
        <v>25843</v>
      </c>
      <c r="R1542" s="36" t="s">
        <v>233</v>
      </c>
      <c r="S1542" s="36" t="s">
        <v>233</v>
      </c>
      <c r="T1542" s="36" t="s">
        <v>24983</v>
      </c>
      <c r="U1542" s="36" t="s">
        <v>28285</v>
      </c>
      <c r="V1542" s="121" t="str">
        <f t="shared" si="24"/>
        <v>Gobierno Central</v>
      </c>
    </row>
    <row r="1543" spans="1:22" x14ac:dyDescent="0.35">
      <c r="A1543" s="111" t="s">
        <v>30431</v>
      </c>
      <c r="B1543" s="37" t="s">
        <v>26771</v>
      </c>
      <c r="C1543" s="40" t="s">
        <v>29508</v>
      </c>
      <c r="D1543" s="38" t="s">
        <v>26119</v>
      </c>
      <c r="E1543" s="42" t="s">
        <v>893</v>
      </c>
      <c r="F1543" s="35" t="s">
        <v>42</v>
      </c>
      <c r="G1543" s="77" t="s">
        <v>895</v>
      </c>
      <c r="H1543" s="78" t="s">
        <v>29043</v>
      </c>
      <c r="I1543" s="78" t="s">
        <v>27937</v>
      </c>
      <c r="J1543" s="78" t="s">
        <v>29498</v>
      </c>
      <c r="K1543" s="42" t="s">
        <v>27929</v>
      </c>
      <c r="L1543" s="79" t="s">
        <v>233</v>
      </c>
      <c r="M1543" s="80" t="s">
        <v>29499</v>
      </c>
      <c r="N1543" s="81" t="s">
        <v>233</v>
      </c>
      <c r="O1543" s="81" t="s">
        <v>233</v>
      </c>
      <c r="P1543" s="80" t="s">
        <v>27939</v>
      </c>
      <c r="Q1543" s="36" t="s">
        <v>25843</v>
      </c>
      <c r="R1543" s="36" t="s">
        <v>233</v>
      </c>
      <c r="S1543" s="36" t="s">
        <v>233</v>
      </c>
      <c r="T1543" s="36" t="s">
        <v>24983</v>
      </c>
      <c r="U1543" s="36" t="s">
        <v>28285</v>
      </c>
      <c r="V1543" s="121" t="str">
        <f t="shared" si="24"/>
        <v>Gobierno Central</v>
      </c>
    </row>
    <row r="1544" spans="1:22" x14ac:dyDescent="0.35">
      <c r="A1544" s="111" t="s">
        <v>30431</v>
      </c>
      <c r="B1544" s="37" t="s">
        <v>26772</v>
      </c>
      <c r="C1544" s="40" t="s">
        <v>29509</v>
      </c>
      <c r="D1544" s="38" t="s">
        <v>26119</v>
      </c>
      <c r="E1544" s="42" t="s">
        <v>893</v>
      </c>
      <c r="F1544" s="35" t="s">
        <v>42</v>
      </c>
      <c r="G1544" s="77" t="s">
        <v>895</v>
      </c>
      <c r="H1544" s="78" t="s">
        <v>29043</v>
      </c>
      <c r="I1544" s="78" t="s">
        <v>27937</v>
      </c>
      <c r="J1544" s="78" t="s">
        <v>29498</v>
      </c>
      <c r="K1544" s="42" t="s">
        <v>27929</v>
      </c>
      <c r="L1544" s="79" t="s">
        <v>233</v>
      </c>
      <c r="M1544" s="80" t="s">
        <v>29499</v>
      </c>
      <c r="N1544" s="81" t="s">
        <v>233</v>
      </c>
      <c r="O1544" s="81" t="s">
        <v>233</v>
      </c>
      <c r="P1544" s="80" t="s">
        <v>27939</v>
      </c>
      <c r="Q1544" s="36" t="s">
        <v>25843</v>
      </c>
      <c r="R1544" s="36" t="s">
        <v>233</v>
      </c>
      <c r="S1544" s="36" t="s">
        <v>233</v>
      </c>
      <c r="T1544" s="36" t="s">
        <v>24983</v>
      </c>
      <c r="U1544" s="36" t="s">
        <v>28285</v>
      </c>
      <c r="V1544" s="121" t="str">
        <f t="shared" si="24"/>
        <v>Gobierno Central</v>
      </c>
    </row>
    <row r="1545" spans="1:22" x14ac:dyDescent="0.35">
      <c r="A1545" s="111" t="s">
        <v>30431</v>
      </c>
      <c r="B1545" s="37" t="s">
        <v>26773</v>
      </c>
      <c r="C1545" s="40" t="s">
        <v>29510</v>
      </c>
      <c r="D1545" s="38" t="s">
        <v>26119</v>
      </c>
      <c r="E1545" s="42" t="s">
        <v>893</v>
      </c>
      <c r="F1545" s="35" t="s">
        <v>42</v>
      </c>
      <c r="G1545" s="77" t="s">
        <v>895</v>
      </c>
      <c r="H1545" s="78" t="s">
        <v>29043</v>
      </c>
      <c r="I1545" s="78" t="s">
        <v>27937</v>
      </c>
      <c r="J1545" s="78" t="s">
        <v>29498</v>
      </c>
      <c r="K1545" s="42" t="s">
        <v>27929</v>
      </c>
      <c r="L1545" s="79" t="s">
        <v>233</v>
      </c>
      <c r="M1545" s="80" t="s">
        <v>29499</v>
      </c>
      <c r="N1545" s="81" t="s">
        <v>233</v>
      </c>
      <c r="O1545" s="81" t="s">
        <v>233</v>
      </c>
      <c r="P1545" s="80" t="s">
        <v>27939</v>
      </c>
      <c r="Q1545" s="36" t="s">
        <v>25843</v>
      </c>
      <c r="R1545" s="36" t="s">
        <v>233</v>
      </c>
      <c r="S1545" s="36" t="s">
        <v>233</v>
      </c>
      <c r="T1545" s="36" t="s">
        <v>24983</v>
      </c>
      <c r="U1545" s="36" t="s">
        <v>28285</v>
      </c>
      <c r="V1545" s="121" t="str">
        <f t="shared" si="24"/>
        <v>Gobierno Central</v>
      </c>
    </row>
    <row r="1546" spans="1:22" x14ac:dyDescent="0.35">
      <c r="A1546" s="111" t="s">
        <v>30431</v>
      </c>
      <c r="B1546" s="37" t="s">
        <v>26774</v>
      </c>
      <c r="C1546" s="40" t="s">
        <v>29511</v>
      </c>
      <c r="D1546" s="38" t="s">
        <v>26119</v>
      </c>
      <c r="E1546" s="42" t="s">
        <v>893</v>
      </c>
      <c r="F1546" s="35" t="s">
        <v>42</v>
      </c>
      <c r="G1546" s="77" t="s">
        <v>895</v>
      </c>
      <c r="H1546" s="78" t="s">
        <v>29043</v>
      </c>
      <c r="I1546" s="78" t="s">
        <v>27937</v>
      </c>
      <c r="J1546" s="78" t="s">
        <v>29498</v>
      </c>
      <c r="K1546" s="42" t="s">
        <v>27929</v>
      </c>
      <c r="L1546" s="79" t="s">
        <v>233</v>
      </c>
      <c r="M1546" s="80" t="s">
        <v>29499</v>
      </c>
      <c r="N1546" s="81" t="s">
        <v>233</v>
      </c>
      <c r="O1546" s="81" t="s">
        <v>233</v>
      </c>
      <c r="P1546" s="80" t="s">
        <v>27939</v>
      </c>
      <c r="Q1546" s="36" t="s">
        <v>25843</v>
      </c>
      <c r="R1546" s="36" t="s">
        <v>233</v>
      </c>
      <c r="S1546" s="36" t="s">
        <v>233</v>
      </c>
      <c r="T1546" s="36" t="s">
        <v>24983</v>
      </c>
      <c r="U1546" s="36" t="s">
        <v>28285</v>
      </c>
      <c r="V1546" s="121" t="str">
        <f t="shared" si="24"/>
        <v>Gobierno Central</v>
      </c>
    </row>
    <row r="1547" spans="1:22" x14ac:dyDescent="0.35">
      <c r="A1547" s="111" t="s">
        <v>30431</v>
      </c>
      <c r="B1547" s="37" t="s">
        <v>26775</v>
      </c>
      <c r="C1547" s="40" t="s">
        <v>29512</v>
      </c>
      <c r="D1547" s="38" t="s">
        <v>26119</v>
      </c>
      <c r="E1547" s="42" t="s">
        <v>893</v>
      </c>
      <c r="F1547" s="35" t="s">
        <v>42</v>
      </c>
      <c r="G1547" s="77" t="s">
        <v>895</v>
      </c>
      <c r="H1547" s="78" t="s">
        <v>29043</v>
      </c>
      <c r="I1547" s="78" t="s">
        <v>27937</v>
      </c>
      <c r="J1547" s="78" t="s">
        <v>29498</v>
      </c>
      <c r="K1547" s="42" t="s">
        <v>27929</v>
      </c>
      <c r="L1547" s="79" t="s">
        <v>233</v>
      </c>
      <c r="M1547" s="80" t="s">
        <v>29499</v>
      </c>
      <c r="N1547" s="81" t="s">
        <v>233</v>
      </c>
      <c r="O1547" s="81" t="s">
        <v>233</v>
      </c>
      <c r="P1547" s="80" t="s">
        <v>27939</v>
      </c>
      <c r="Q1547" s="36" t="s">
        <v>25843</v>
      </c>
      <c r="R1547" s="36" t="s">
        <v>233</v>
      </c>
      <c r="S1547" s="36" t="s">
        <v>233</v>
      </c>
      <c r="T1547" s="36" t="s">
        <v>24983</v>
      </c>
      <c r="U1547" s="36" t="s">
        <v>28285</v>
      </c>
      <c r="V1547" s="121" t="str">
        <f t="shared" si="24"/>
        <v>Gobierno Central</v>
      </c>
    </row>
    <row r="1548" spans="1:22" x14ac:dyDescent="0.35">
      <c r="A1548" s="111" t="s">
        <v>30431</v>
      </c>
      <c r="B1548" s="37" t="s">
        <v>26776</v>
      </c>
      <c r="C1548" s="40" t="s">
        <v>29513</v>
      </c>
      <c r="D1548" s="38" t="s">
        <v>26119</v>
      </c>
      <c r="E1548" s="42" t="s">
        <v>893</v>
      </c>
      <c r="F1548" s="35" t="s">
        <v>42</v>
      </c>
      <c r="G1548" s="77" t="s">
        <v>895</v>
      </c>
      <c r="H1548" s="78" t="s">
        <v>29043</v>
      </c>
      <c r="I1548" s="78" t="s">
        <v>27937</v>
      </c>
      <c r="J1548" s="78" t="s">
        <v>29498</v>
      </c>
      <c r="K1548" s="42" t="s">
        <v>27929</v>
      </c>
      <c r="L1548" s="79" t="s">
        <v>233</v>
      </c>
      <c r="M1548" s="80" t="s">
        <v>29499</v>
      </c>
      <c r="N1548" s="81" t="s">
        <v>233</v>
      </c>
      <c r="O1548" s="81" t="s">
        <v>233</v>
      </c>
      <c r="P1548" s="80" t="s">
        <v>27939</v>
      </c>
      <c r="Q1548" s="36" t="s">
        <v>25843</v>
      </c>
      <c r="R1548" s="36" t="s">
        <v>233</v>
      </c>
      <c r="S1548" s="36" t="s">
        <v>233</v>
      </c>
      <c r="T1548" s="36" t="s">
        <v>24983</v>
      </c>
      <c r="U1548" s="36" t="s">
        <v>28285</v>
      </c>
      <c r="V1548" s="121" t="str">
        <f t="shared" si="24"/>
        <v>Gobierno Central</v>
      </c>
    </row>
    <row r="1549" spans="1:22" x14ac:dyDescent="0.35">
      <c r="A1549" s="111" t="s">
        <v>30431</v>
      </c>
      <c r="B1549" s="37" t="s">
        <v>26777</v>
      </c>
      <c r="C1549" s="40" t="s">
        <v>29502</v>
      </c>
      <c r="D1549" s="38" t="s">
        <v>26119</v>
      </c>
      <c r="E1549" s="42" t="s">
        <v>893</v>
      </c>
      <c r="F1549" s="35" t="s">
        <v>42</v>
      </c>
      <c r="G1549" s="77" t="s">
        <v>895</v>
      </c>
      <c r="H1549" s="78" t="s">
        <v>29043</v>
      </c>
      <c r="I1549" s="78" t="s">
        <v>27937</v>
      </c>
      <c r="J1549" s="78" t="s">
        <v>29498</v>
      </c>
      <c r="K1549" s="42" t="s">
        <v>27929</v>
      </c>
      <c r="L1549" s="79" t="s">
        <v>233</v>
      </c>
      <c r="M1549" s="80" t="s">
        <v>29499</v>
      </c>
      <c r="N1549" s="81" t="s">
        <v>233</v>
      </c>
      <c r="O1549" s="81" t="s">
        <v>233</v>
      </c>
      <c r="P1549" s="80" t="s">
        <v>27939</v>
      </c>
      <c r="Q1549" s="36" t="s">
        <v>25843</v>
      </c>
      <c r="R1549" s="36" t="s">
        <v>233</v>
      </c>
      <c r="S1549" s="36" t="s">
        <v>233</v>
      </c>
      <c r="T1549" s="36" t="s">
        <v>24983</v>
      </c>
      <c r="U1549" s="36" t="s">
        <v>28285</v>
      </c>
      <c r="V1549" s="121" t="str">
        <f t="shared" si="24"/>
        <v>Gobierno Central</v>
      </c>
    </row>
    <row r="1550" spans="1:22" x14ac:dyDescent="0.35">
      <c r="A1550" s="111" t="s">
        <v>30431</v>
      </c>
      <c r="B1550" s="37" t="s">
        <v>26778</v>
      </c>
      <c r="C1550" s="40" t="s">
        <v>29514</v>
      </c>
      <c r="D1550" s="38" t="s">
        <v>26119</v>
      </c>
      <c r="E1550" s="42" t="s">
        <v>893</v>
      </c>
      <c r="F1550" s="35" t="s">
        <v>42</v>
      </c>
      <c r="G1550" s="77" t="s">
        <v>895</v>
      </c>
      <c r="H1550" s="78" t="s">
        <v>29043</v>
      </c>
      <c r="I1550" s="78" t="s">
        <v>27937</v>
      </c>
      <c r="J1550" s="78" t="s">
        <v>29498</v>
      </c>
      <c r="K1550" s="42" t="s">
        <v>27929</v>
      </c>
      <c r="L1550" s="79" t="s">
        <v>233</v>
      </c>
      <c r="M1550" s="80" t="s">
        <v>29499</v>
      </c>
      <c r="N1550" s="81" t="s">
        <v>233</v>
      </c>
      <c r="O1550" s="81" t="s">
        <v>233</v>
      </c>
      <c r="P1550" s="80" t="s">
        <v>27939</v>
      </c>
      <c r="Q1550" s="36" t="s">
        <v>25843</v>
      </c>
      <c r="R1550" s="36" t="s">
        <v>233</v>
      </c>
      <c r="S1550" s="36" t="s">
        <v>233</v>
      </c>
      <c r="T1550" s="36" t="s">
        <v>24983</v>
      </c>
      <c r="U1550" s="36" t="s">
        <v>28285</v>
      </c>
      <c r="V1550" s="121" t="str">
        <f t="shared" si="24"/>
        <v>Gobierno Central</v>
      </c>
    </row>
    <row r="1551" spans="1:22" x14ac:dyDescent="0.35">
      <c r="A1551" s="111" t="s">
        <v>30431</v>
      </c>
      <c r="B1551" s="37" t="s">
        <v>26779</v>
      </c>
      <c r="C1551" s="40" t="s">
        <v>29515</v>
      </c>
      <c r="D1551" s="38" t="s">
        <v>26119</v>
      </c>
      <c r="E1551" s="42" t="s">
        <v>893</v>
      </c>
      <c r="F1551" s="35" t="s">
        <v>42</v>
      </c>
      <c r="G1551" s="77" t="s">
        <v>895</v>
      </c>
      <c r="H1551" s="78" t="s">
        <v>29043</v>
      </c>
      <c r="I1551" s="78" t="s">
        <v>27937</v>
      </c>
      <c r="J1551" s="78" t="s">
        <v>29498</v>
      </c>
      <c r="K1551" s="42" t="s">
        <v>27929</v>
      </c>
      <c r="L1551" s="79" t="s">
        <v>233</v>
      </c>
      <c r="M1551" s="80" t="s">
        <v>29499</v>
      </c>
      <c r="N1551" s="81" t="s">
        <v>233</v>
      </c>
      <c r="O1551" s="81" t="s">
        <v>233</v>
      </c>
      <c r="P1551" s="80" t="s">
        <v>27939</v>
      </c>
      <c r="Q1551" s="36" t="s">
        <v>25843</v>
      </c>
      <c r="R1551" s="36" t="s">
        <v>233</v>
      </c>
      <c r="S1551" s="36" t="s">
        <v>233</v>
      </c>
      <c r="T1551" s="36" t="s">
        <v>24983</v>
      </c>
      <c r="U1551" s="36" t="s">
        <v>28285</v>
      </c>
      <c r="V1551" s="121" t="str">
        <f t="shared" si="24"/>
        <v>Gobierno Central</v>
      </c>
    </row>
    <row r="1552" spans="1:22" x14ac:dyDescent="0.35">
      <c r="A1552" s="111" t="s">
        <v>30431</v>
      </c>
      <c r="B1552" s="37" t="s">
        <v>26780</v>
      </c>
      <c r="C1552" s="40" t="s">
        <v>29516</v>
      </c>
      <c r="D1552" s="38" t="s">
        <v>26119</v>
      </c>
      <c r="E1552" s="42" t="s">
        <v>893</v>
      </c>
      <c r="F1552" s="35" t="s">
        <v>42</v>
      </c>
      <c r="G1552" s="77" t="s">
        <v>895</v>
      </c>
      <c r="H1552" s="78" t="s">
        <v>29043</v>
      </c>
      <c r="I1552" s="78" t="s">
        <v>27937</v>
      </c>
      <c r="J1552" s="78" t="s">
        <v>29498</v>
      </c>
      <c r="K1552" s="42" t="s">
        <v>27929</v>
      </c>
      <c r="L1552" s="79" t="s">
        <v>233</v>
      </c>
      <c r="M1552" s="80" t="s">
        <v>29499</v>
      </c>
      <c r="N1552" s="81" t="s">
        <v>233</v>
      </c>
      <c r="O1552" s="81" t="s">
        <v>233</v>
      </c>
      <c r="P1552" s="80" t="s">
        <v>27939</v>
      </c>
      <c r="Q1552" s="36" t="s">
        <v>25843</v>
      </c>
      <c r="R1552" s="36" t="s">
        <v>233</v>
      </c>
      <c r="S1552" s="36" t="s">
        <v>233</v>
      </c>
      <c r="T1552" s="36" t="s">
        <v>24983</v>
      </c>
      <c r="U1552" s="36" t="s">
        <v>28285</v>
      </c>
      <c r="V1552" s="121" t="str">
        <f t="shared" si="24"/>
        <v>Gobierno Central</v>
      </c>
    </row>
    <row r="1553" spans="1:22" x14ac:dyDescent="0.35">
      <c r="A1553" s="111" t="s">
        <v>30431</v>
      </c>
      <c r="B1553" s="37" t="s">
        <v>26781</v>
      </c>
      <c r="C1553" s="40" t="s">
        <v>29517</v>
      </c>
      <c r="D1553" s="38" t="s">
        <v>26119</v>
      </c>
      <c r="E1553" s="42" t="s">
        <v>893</v>
      </c>
      <c r="F1553" s="35" t="s">
        <v>42</v>
      </c>
      <c r="G1553" s="77" t="s">
        <v>895</v>
      </c>
      <c r="H1553" s="78" t="s">
        <v>29043</v>
      </c>
      <c r="I1553" s="78" t="s">
        <v>27937</v>
      </c>
      <c r="J1553" s="78" t="s">
        <v>29498</v>
      </c>
      <c r="K1553" s="42" t="s">
        <v>27929</v>
      </c>
      <c r="L1553" s="79" t="s">
        <v>233</v>
      </c>
      <c r="M1553" s="80" t="s">
        <v>29499</v>
      </c>
      <c r="N1553" s="81" t="s">
        <v>233</v>
      </c>
      <c r="O1553" s="81" t="s">
        <v>233</v>
      </c>
      <c r="P1553" s="80" t="s">
        <v>27939</v>
      </c>
      <c r="Q1553" s="36" t="s">
        <v>25843</v>
      </c>
      <c r="R1553" s="36" t="s">
        <v>233</v>
      </c>
      <c r="S1553" s="36" t="s">
        <v>233</v>
      </c>
      <c r="T1553" s="36" t="s">
        <v>24983</v>
      </c>
      <c r="U1553" s="36" t="s">
        <v>28285</v>
      </c>
      <c r="V1553" s="121" t="str">
        <f t="shared" si="24"/>
        <v>Gobierno Central</v>
      </c>
    </row>
    <row r="1554" spans="1:22" x14ac:dyDescent="0.35">
      <c r="A1554" s="111" t="s">
        <v>30431</v>
      </c>
      <c r="B1554" s="37" t="s">
        <v>26782</v>
      </c>
      <c r="C1554" s="40" t="s">
        <v>29518</v>
      </c>
      <c r="D1554" s="38" t="s">
        <v>26119</v>
      </c>
      <c r="E1554" s="42" t="s">
        <v>893</v>
      </c>
      <c r="F1554" s="35" t="s">
        <v>42</v>
      </c>
      <c r="G1554" s="77" t="s">
        <v>895</v>
      </c>
      <c r="H1554" s="78" t="s">
        <v>29043</v>
      </c>
      <c r="I1554" s="78" t="s">
        <v>27937</v>
      </c>
      <c r="J1554" s="78" t="s">
        <v>29498</v>
      </c>
      <c r="K1554" s="42" t="s">
        <v>27929</v>
      </c>
      <c r="L1554" s="79" t="s">
        <v>233</v>
      </c>
      <c r="M1554" s="80" t="s">
        <v>29499</v>
      </c>
      <c r="N1554" s="81" t="s">
        <v>233</v>
      </c>
      <c r="O1554" s="81" t="s">
        <v>233</v>
      </c>
      <c r="P1554" s="80" t="s">
        <v>27939</v>
      </c>
      <c r="Q1554" s="36" t="s">
        <v>25843</v>
      </c>
      <c r="R1554" s="36" t="s">
        <v>233</v>
      </c>
      <c r="S1554" s="36" t="s">
        <v>233</v>
      </c>
      <c r="T1554" s="36" t="s">
        <v>24983</v>
      </c>
      <c r="U1554" s="36" t="s">
        <v>28285</v>
      </c>
      <c r="V1554" s="121" t="str">
        <f t="shared" si="24"/>
        <v>Gobierno Central</v>
      </c>
    </row>
    <row r="1555" spans="1:22" x14ac:dyDescent="0.35">
      <c r="A1555" s="111" t="s">
        <v>30431</v>
      </c>
      <c r="B1555" s="37" t="s">
        <v>26784</v>
      </c>
      <c r="C1555" s="40" t="s">
        <v>29519</v>
      </c>
      <c r="D1555" s="38" t="s">
        <v>26119</v>
      </c>
      <c r="E1555" s="42" t="s">
        <v>893</v>
      </c>
      <c r="F1555" s="35" t="s">
        <v>42</v>
      </c>
      <c r="G1555" s="77" t="s">
        <v>895</v>
      </c>
      <c r="H1555" s="78" t="s">
        <v>29043</v>
      </c>
      <c r="I1555" s="78" t="s">
        <v>27937</v>
      </c>
      <c r="J1555" s="78" t="s">
        <v>29498</v>
      </c>
      <c r="K1555" s="42" t="s">
        <v>27929</v>
      </c>
      <c r="L1555" s="79" t="s">
        <v>233</v>
      </c>
      <c r="M1555" s="80" t="s">
        <v>29499</v>
      </c>
      <c r="N1555" s="81" t="s">
        <v>233</v>
      </c>
      <c r="O1555" s="81" t="s">
        <v>233</v>
      </c>
      <c r="P1555" s="80" t="s">
        <v>27939</v>
      </c>
      <c r="Q1555" s="36" t="s">
        <v>25843</v>
      </c>
      <c r="R1555" s="36" t="s">
        <v>233</v>
      </c>
      <c r="S1555" s="36" t="s">
        <v>233</v>
      </c>
      <c r="T1555" s="36" t="s">
        <v>24983</v>
      </c>
      <c r="U1555" s="36" t="s">
        <v>28285</v>
      </c>
      <c r="V1555" s="121" t="str">
        <f t="shared" si="24"/>
        <v>Gobierno Central</v>
      </c>
    </row>
    <row r="1556" spans="1:22" x14ac:dyDescent="0.35">
      <c r="A1556" s="111" t="s">
        <v>30431</v>
      </c>
      <c r="B1556" s="37" t="s">
        <v>26785</v>
      </c>
      <c r="C1556" s="40" t="s">
        <v>29520</v>
      </c>
      <c r="D1556" s="38" t="s">
        <v>26119</v>
      </c>
      <c r="E1556" s="42" t="s">
        <v>893</v>
      </c>
      <c r="F1556" s="35" t="s">
        <v>42</v>
      </c>
      <c r="G1556" s="77" t="s">
        <v>895</v>
      </c>
      <c r="H1556" s="78" t="s">
        <v>29043</v>
      </c>
      <c r="I1556" s="78" t="s">
        <v>27937</v>
      </c>
      <c r="J1556" s="78" t="s">
        <v>29498</v>
      </c>
      <c r="K1556" s="42" t="s">
        <v>27929</v>
      </c>
      <c r="L1556" s="79" t="s">
        <v>233</v>
      </c>
      <c r="M1556" s="80" t="s">
        <v>29499</v>
      </c>
      <c r="N1556" s="81" t="s">
        <v>233</v>
      </c>
      <c r="O1556" s="81" t="s">
        <v>233</v>
      </c>
      <c r="P1556" s="80" t="s">
        <v>27939</v>
      </c>
      <c r="Q1556" s="36" t="s">
        <v>25843</v>
      </c>
      <c r="R1556" s="36" t="s">
        <v>233</v>
      </c>
      <c r="S1556" s="36" t="s">
        <v>233</v>
      </c>
      <c r="T1556" s="36" t="s">
        <v>24983</v>
      </c>
      <c r="U1556" s="36" t="s">
        <v>28285</v>
      </c>
      <c r="V1556" s="121" t="str">
        <f t="shared" si="24"/>
        <v>Gobierno Central</v>
      </c>
    </row>
    <row r="1557" spans="1:22" x14ac:dyDescent="0.35">
      <c r="A1557" s="111" t="s">
        <v>30431</v>
      </c>
      <c r="B1557" s="37" t="s">
        <v>26786</v>
      </c>
      <c r="C1557" s="40" t="s">
        <v>29502</v>
      </c>
      <c r="D1557" s="38" t="s">
        <v>26119</v>
      </c>
      <c r="E1557" s="42" t="s">
        <v>893</v>
      </c>
      <c r="F1557" s="35" t="s">
        <v>42</v>
      </c>
      <c r="G1557" s="77" t="s">
        <v>895</v>
      </c>
      <c r="H1557" s="78" t="s">
        <v>29043</v>
      </c>
      <c r="I1557" s="78" t="s">
        <v>27937</v>
      </c>
      <c r="J1557" s="78" t="s">
        <v>29498</v>
      </c>
      <c r="K1557" s="42" t="s">
        <v>27929</v>
      </c>
      <c r="L1557" s="79" t="s">
        <v>233</v>
      </c>
      <c r="M1557" s="80" t="s">
        <v>29499</v>
      </c>
      <c r="N1557" s="81" t="s">
        <v>233</v>
      </c>
      <c r="O1557" s="81" t="s">
        <v>233</v>
      </c>
      <c r="P1557" s="80" t="s">
        <v>27939</v>
      </c>
      <c r="Q1557" s="36" t="s">
        <v>25843</v>
      </c>
      <c r="R1557" s="36" t="s">
        <v>233</v>
      </c>
      <c r="S1557" s="36" t="s">
        <v>233</v>
      </c>
      <c r="T1557" s="36" t="s">
        <v>24983</v>
      </c>
      <c r="U1557" s="36" t="s">
        <v>28285</v>
      </c>
      <c r="V1557" s="121" t="str">
        <f t="shared" si="24"/>
        <v>Gobierno Central</v>
      </c>
    </row>
    <row r="1558" spans="1:22" x14ac:dyDescent="0.35">
      <c r="A1558" s="111" t="s">
        <v>30431</v>
      </c>
      <c r="B1558" s="37" t="s">
        <v>26787</v>
      </c>
      <c r="C1558" s="40" t="s">
        <v>29502</v>
      </c>
      <c r="D1558" s="38" t="s">
        <v>26119</v>
      </c>
      <c r="E1558" s="42" t="s">
        <v>893</v>
      </c>
      <c r="F1558" s="35" t="s">
        <v>42</v>
      </c>
      <c r="G1558" s="77" t="s">
        <v>895</v>
      </c>
      <c r="H1558" s="78" t="s">
        <v>29043</v>
      </c>
      <c r="I1558" s="78" t="s">
        <v>27937</v>
      </c>
      <c r="J1558" s="78" t="s">
        <v>29498</v>
      </c>
      <c r="K1558" s="42" t="s">
        <v>27929</v>
      </c>
      <c r="L1558" s="79" t="s">
        <v>233</v>
      </c>
      <c r="M1558" s="80" t="s">
        <v>29499</v>
      </c>
      <c r="N1558" s="81" t="s">
        <v>233</v>
      </c>
      <c r="O1558" s="81" t="s">
        <v>233</v>
      </c>
      <c r="P1558" s="80" t="s">
        <v>27939</v>
      </c>
      <c r="Q1558" s="36" t="s">
        <v>25843</v>
      </c>
      <c r="R1558" s="36" t="s">
        <v>233</v>
      </c>
      <c r="S1558" s="36" t="s">
        <v>233</v>
      </c>
      <c r="T1558" s="36" t="s">
        <v>24983</v>
      </c>
      <c r="U1558" s="36" t="s">
        <v>28285</v>
      </c>
      <c r="V1558" s="121" t="str">
        <f t="shared" si="24"/>
        <v>Gobierno Central</v>
      </c>
    </row>
    <row r="1559" spans="1:22" x14ac:dyDescent="0.35">
      <c r="A1559" s="111" t="s">
        <v>30431</v>
      </c>
      <c r="B1559" s="37" t="s">
        <v>26788</v>
      </c>
      <c r="C1559" s="40" t="s">
        <v>29521</v>
      </c>
      <c r="D1559" s="38" t="s">
        <v>26119</v>
      </c>
      <c r="E1559" s="42" t="s">
        <v>893</v>
      </c>
      <c r="F1559" s="35" t="s">
        <v>42</v>
      </c>
      <c r="G1559" s="77" t="s">
        <v>895</v>
      </c>
      <c r="H1559" s="78" t="s">
        <v>29043</v>
      </c>
      <c r="I1559" s="78" t="s">
        <v>27937</v>
      </c>
      <c r="J1559" s="78" t="s">
        <v>29498</v>
      </c>
      <c r="K1559" s="42" t="s">
        <v>27929</v>
      </c>
      <c r="L1559" s="79" t="s">
        <v>233</v>
      </c>
      <c r="M1559" s="80" t="s">
        <v>29499</v>
      </c>
      <c r="N1559" s="81" t="s">
        <v>233</v>
      </c>
      <c r="O1559" s="81" t="s">
        <v>233</v>
      </c>
      <c r="P1559" s="80" t="s">
        <v>27939</v>
      </c>
      <c r="Q1559" s="36" t="s">
        <v>25843</v>
      </c>
      <c r="R1559" s="36" t="s">
        <v>233</v>
      </c>
      <c r="S1559" s="36" t="s">
        <v>233</v>
      </c>
      <c r="T1559" s="36" t="s">
        <v>24983</v>
      </c>
      <c r="U1559" s="36" t="s">
        <v>28285</v>
      </c>
      <c r="V1559" s="121" t="str">
        <f t="shared" si="24"/>
        <v>Gobierno Central</v>
      </c>
    </row>
    <row r="1560" spans="1:22" x14ac:dyDescent="0.35">
      <c r="A1560" s="111" t="s">
        <v>30431</v>
      </c>
      <c r="B1560" s="37" t="s">
        <v>26789</v>
      </c>
      <c r="C1560" s="40" t="s">
        <v>29522</v>
      </c>
      <c r="D1560" s="38" t="s">
        <v>26119</v>
      </c>
      <c r="E1560" s="42" t="s">
        <v>893</v>
      </c>
      <c r="F1560" s="35" t="s">
        <v>42</v>
      </c>
      <c r="G1560" s="77" t="s">
        <v>895</v>
      </c>
      <c r="H1560" s="78" t="s">
        <v>29043</v>
      </c>
      <c r="I1560" s="78" t="s">
        <v>27937</v>
      </c>
      <c r="J1560" s="78" t="s">
        <v>29498</v>
      </c>
      <c r="K1560" s="42" t="s">
        <v>27929</v>
      </c>
      <c r="L1560" s="79" t="s">
        <v>233</v>
      </c>
      <c r="M1560" s="80" t="s">
        <v>29499</v>
      </c>
      <c r="N1560" s="81" t="s">
        <v>233</v>
      </c>
      <c r="O1560" s="81" t="s">
        <v>233</v>
      </c>
      <c r="P1560" s="80" t="s">
        <v>27939</v>
      </c>
      <c r="Q1560" s="36" t="s">
        <v>25843</v>
      </c>
      <c r="R1560" s="36" t="s">
        <v>233</v>
      </c>
      <c r="S1560" s="36" t="s">
        <v>233</v>
      </c>
      <c r="T1560" s="36" t="s">
        <v>24983</v>
      </c>
      <c r="U1560" s="36" t="s">
        <v>28285</v>
      </c>
      <c r="V1560" s="121" t="str">
        <f t="shared" si="24"/>
        <v>Gobierno Central</v>
      </c>
    </row>
    <row r="1561" spans="1:22" x14ac:dyDescent="0.35">
      <c r="A1561" s="111" t="s">
        <v>30431</v>
      </c>
      <c r="B1561" s="37" t="s">
        <v>26790</v>
      </c>
      <c r="C1561" s="40" t="s">
        <v>29523</v>
      </c>
      <c r="D1561" s="38" t="s">
        <v>26119</v>
      </c>
      <c r="E1561" s="42" t="s">
        <v>893</v>
      </c>
      <c r="F1561" s="35" t="s">
        <v>42</v>
      </c>
      <c r="G1561" s="77" t="s">
        <v>895</v>
      </c>
      <c r="H1561" s="78" t="s">
        <v>29043</v>
      </c>
      <c r="I1561" s="78" t="s">
        <v>27937</v>
      </c>
      <c r="J1561" s="78" t="s">
        <v>29498</v>
      </c>
      <c r="K1561" s="42" t="s">
        <v>27929</v>
      </c>
      <c r="L1561" s="79" t="s">
        <v>233</v>
      </c>
      <c r="M1561" s="80" t="s">
        <v>29499</v>
      </c>
      <c r="N1561" s="81" t="s">
        <v>233</v>
      </c>
      <c r="O1561" s="81" t="s">
        <v>233</v>
      </c>
      <c r="P1561" s="80" t="s">
        <v>27939</v>
      </c>
      <c r="Q1561" s="36" t="s">
        <v>25843</v>
      </c>
      <c r="R1561" s="36" t="s">
        <v>233</v>
      </c>
      <c r="S1561" s="36" t="s">
        <v>233</v>
      </c>
      <c r="T1561" s="36" t="s">
        <v>24983</v>
      </c>
      <c r="U1561" s="36" t="s">
        <v>28285</v>
      </c>
      <c r="V1561" s="121" t="str">
        <f t="shared" si="24"/>
        <v>Gobierno Central</v>
      </c>
    </row>
    <row r="1562" spans="1:22" x14ac:dyDescent="0.35">
      <c r="A1562" s="111" t="s">
        <v>30431</v>
      </c>
      <c r="B1562" s="37" t="s">
        <v>26791</v>
      </c>
      <c r="C1562" s="40" t="s">
        <v>29524</v>
      </c>
      <c r="D1562" s="38" t="s">
        <v>26119</v>
      </c>
      <c r="E1562" s="42" t="s">
        <v>893</v>
      </c>
      <c r="F1562" s="35" t="s">
        <v>42</v>
      </c>
      <c r="G1562" s="77" t="s">
        <v>895</v>
      </c>
      <c r="H1562" s="78" t="s">
        <v>29043</v>
      </c>
      <c r="I1562" s="78" t="s">
        <v>27937</v>
      </c>
      <c r="J1562" s="78" t="s">
        <v>29498</v>
      </c>
      <c r="K1562" s="42" t="s">
        <v>27929</v>
      </c>
      <c r="L1562" s="79" t="s">
        <v>233</v>
      </c>
      <c r="M1562" s="80" t="s">
        <v>29499</v>
      </c>
      <c r="N1562" s="81" t="s">
        <v>233</v>
      </c>
      <c r="O1562" s="81" t="s">
        <v>233</v>
      </c>
      <c r="P1562" s="80" t="s">
        <v>27939</v>
      </c>
      <c r="Q1562" s="36" t="s">
        <v>25843</v>
      </c>
      <c r="R1562" s="36" t="s">
        <v>233</v>
      </c>
      <c r="S1562" s="36" t="s">
        <v>233</v>
      </c>
      <c r="T1562" s="36" t="s">
        <v>24983</v>
      </c>
      <c r="U1562" s="36" t="s">
        <v>28285</v>
      </c>
      <c r="V1562" s="121" t="str">
        <f t="shared" si="24"/>
        <v>Gobierno Central</v>
      </c>
    </row>
    <row r="1563" spans="1:22" x14ac:dyDescent="0.35">
      <c r="A1563" s="111" t="s">
        <v>30431</v>
      </c>
      <c r="B1563" s="37" t="s">
        <v>26792</v>
      </c>
      <c r="C1563" s="40" t="s">
        <v>29525</v>
      </c>
      <c r="D1563" s="38" t="s">
        <v>26119</v>
      </c>
      <c r="E1563" s="42" t="s">
        <v>893</v>
      </c>
      <c r="F1563" s="35" t="s">
        <v>42</v>
      </c>
      <c r="G1563" s="77" t="s">
        <v>895</v>
      </c>
      <c r="H1563" s="78" t="s">
        <v>29043</v>
      </c>
      <c r="I1563" s="78" t="s">
        <v>27937</v>
      </c>
      <c r="J1563" s="78" t="s">
        <v>29498</v>
      </c>
      <c r="K1563" s="42" t="s">
        <v>27929</v>
      </c>
      <c r="L1563" s="79" t="s">
        <v>233</v>
      </c>
      <c r="M1563" s="80" t="s">
        <v>29499</v>
      </c>
      <c r="N1563" s="81" t="s">
        <v>233</v>
      </c>
      <c r="O1563" s="81" t="s">
        <v>233</v>
      </c>
      <c r="P1563" s="80" t="s">
        <v>27939</v>
      </c>
      <c r="Q1563" s="36" t="s">
        <v>25843</v>
      </c>
      <c r="R1563" s="36" t="s">
        <v>233</v>
      </c>
      <c r="S1563" s="36" t="s">
        <v>233</v>
      </c>
      <c r="T1563" s="36" t="s">
        <v>24983</v>
      </c>
      <c r="U1563" s="36" t="s">
        <v>28285</v>
      </c>
      <c r="V1563" s="121" t="str">
        <f t="shared" si="24"/>
        <v>Gobierno Central</v>
      </c>
    </row>
    <row r="1564" spans="1:22" x14ac:dyDescent="0.35">
      <c r="A1564" s="111" t="s">
        <v>30431</v>
      </c>
      <c r="B1564" s="37" t="s">
        <v>26793</v>
      </c>
      <c r="C1564" s="40" t="s">
        <v>29526</v>
      </c>
      <c r="D1564" s="38" t="s">
        <v>26119</v>
      </c>
      <c r="E1564" s="42" t="s">
        <v>893</v>
      </c>
      <c r="F1564" s="35" t="s">
        <v>42</v>
      </c>
      <c r="G1564" s="77" t="s">
        <v>895</v>
      </c>
      <c r="H1564" s="78" t="s">
        <v>29043</v>
      </c>
      <c r="I1564" s="78" t="s">
        <v>27937</v>
      </c>
      <c r="J1564" s="78" t="s">
        <v>29498</v>
      </c>
      <c r="K1564" s="42" t="s">
        <v>27929</v>
      </c>
      <c r="L1564" s="79" t="s">
        <v>233</v>
      </c>
      <c r="M1564" s="80" t="s">
        <v>29499</v>
      </c>
      <c r="N1564" s="81" t="s">
        <v>233</v>
      </c>
      <c r="O1564" s="81" t="s">
        <v>233</v>
      </c>
      <c r="P1564" s="80" t="s">
        <v>27939</v>
      </c>
      <c r="Q1564" s="36" t="s">
        <v>25843</v>
      </c>
      <c r="R1564" s="36" t="s">
        <v>233</v>
      </c>
      <c r="S1564" s="36" t="s">
        <v>233</v>
      </c>
      <c r="T1564" s="36" t="s">
        <v>24983</v>
      </c>
      <c r="U1564" s="36" t="s">
        <v>28285</v>
      </c>
      <c r="V1564" s="121" t="str">
        <f t="shared" si="24"/>
        <v>Gobierno Central</v>
      </c>
    </row>
    <row r="1565" spans="1:22" x14ac:dyDescent="0.35">
      <c r="A1565" s="111" t="s">
        <v>30431</v>
      </c>
      <c r="B1565" s="37" t="s">
        <v>26794</v>
      </c>
      <c r="C1565" s="40" t="s">
        <v>29527</v>
      </c>
      <c r="D1565" s="38" t="s">
        <v>26119</v>
      </c>
      <c r="E1565" s="42" t="s">
        <v>893</v>
      </c>
      <c r="F1565" s="35" t="s">
        <v>42</v>
      </c>
      <c r="G1565" s="77" t="s">
        <v>895</v>
      </c>
      <c r="H1565" s="78" t="s">
        <v>29043</v>
      </c>
      <c r="I1565" s="78" t="s">
        <v>27937</v>
      </c>
      <c r="J1565" s="78" t="s">
        <v>29498</v>
      </c>
      <c r="K1565" s="42" t="s">
        <v>27929</v>
      </c>
      <c r="L1565" s="79" t="s">
        <v>233</v>
      </c>
      <c r="M1565" s="80" t="s">
        <v>29499</v>
      </c>
      <c r="N1565" s="81" t="s">
        <v>233</v>
      </c>
      <c r="O1565" s="81" t="s">
        <v>233</v>
      </c>
      <c r="P1565" s="80" t="s">
        <v>27939</v>
      </c>
      <c r="Q1565" s="36" t="s">
        <v>25843</v>
      </c>
      <c r="R1565" s="36" t="s">
        <v>233</v>
      </c>
      <c r="S1565" s="36" t="s">
        <v>233</v>
      </c>
      <c r="T1565" s="36" t="s">
        <v>24983</v>
      </c>
      <c r="U1565" s="36" t="s">
        <v>28285</v>
      </c>
      <c r="V1565" s="121" t="str">
        <f t="shared" si="24"/>
        <v>Gobierno Central</v>
      </c>
    </row>
    <row r="1566" spans="1:22" x14ac:dyDescent="0.35">
      <c r="A1566" s="111" t="s">
        <v>30431</v>
      </c>
      <c r="B1566" s="37" t="s">
        <v>26795</v>
      </c>
      <c r="C1566" s="40" t="s">
        <v>29528</v>
      </c>
      <c r="D1566" s="38" t="s">
        <v>26119</v>
      </c>
      <c r="E1566" s="42" t="s">
        <v>893</v>
      </c>
      <c r="F1566" s="35" t="s">
        <v>42</v>
      </c>
      <c r="G1566" s="77" t="s">
        <v>895</v>
      </c>
      <c r="H1566" s="78" t="s">
        <v>29043</v>
      </c>
      <c r="I1566" s="78" t="s">
        <v>27937</v>
      </c>
      <c r="J1566" s="78" t="s">
        <v>29498</v>
      </c>
      <c r="K1566" s="42" t="s">
        <v>27929</v>
      </c>
      <c r="L1566" s="79" t="s">
        <v>233</v>
      </c>
      <c r="M1566" s="80" t="s">
        <v>29499</v>
      </c>
      <c r="N1566" s="81" t="s">
        <v>233</v>
      </c>
      <c r="O1566" s="81" t="s">
        <v>233</v>
      </c>
      <c r="P1566" s="80" t="s">
        <v>27939</v>
      </c>
      <c r="Q1566" s="36" t="s">
        <v>25843</v>
      </c>
      <c r="R1566" s="36" t="s">
        <v>233</v>
      </c>
      <c r="S1566" s="36" t="s">
        <v>233</v>
      </c>
      <c r="T1566" s="36" t="s">
        <v>24983</v>
      </c>
      <c r="U1566" s="36" t="s">
        <v>28285</v>
      </c>
      <c r="V1566" s="121" t="str">
        <f t="shared" si="24"/>
        <v>Gobierno Central</v>
      </c>
    </row>
    <row r="1567" spans="1:22" x14ac:dyDescent="0.35">
      <c r="A1567" s="111" t="s">
        <v>30431</v>
      </c>
      <c r="B1567" s="37" t="s">
        <v>26796</v>
      </c>
      <c r="C1567" s="40" t="s">
        <v>29529</v>
      </c>
      <c r="D1567" s="38" t="s">
        <v>26119</v>
      </c>
      <c r="E1567" s="42" t="s">
        <v>893</v>
      </c>
      <c r="F1567" s="35" t="s">
        <v>42</v>
      </c>
      <c r="G1567" s="77" t="s">
        <v>895</v>
      </c>
      <c r="H1567" s="78" t="s">
        <v>29043</v>
      </c>
      <c r="I1567" s="78" t="s">
        <v>27937</v>
      </c>
      <c r="J1567" s="78" t="s">
        <v>29498</v>
      </c>
      <c r="K1567" s="42" t="s">
        <v>27929</v>
      </c>
      <c r="L1567" s="79" t="s">
        <v>233</v>
      </c>
      <c r="M1567" s="80" t="s">
        <v>29499</v>
      </c>
      <c r="N1567" s="81" t="s">
        <v>233</v>
      </c>
      <c r="O1567" s="81" t="s">
        <v>233</v>
      </c>
      <c r="P1567" s="80" t="s">
        <v>27939</v>
      </c>
      <c r="Q1567" s="36" t="s">
        <v>25843</v>
      </c>
      <c r="R1567" s="36" t="s">
        <v>233</v>
      </c>
      <c r="S1567" s="36" t="s">
        <v>233</v>
      </c>
      <c r="T1567" s="36" t="s">
        <v>24983</v>
      </c>
      <c r="U1567" s="36" t="s">
        <v>28285</v>
      </c>
      <c r="V1567" s="121" t="str">
        <f t="shared" si="24"/>
        <v>Gobierno Central</v>
      </c>
    </row>
    <row r="1568" spans="1:22" x14ac:dyDescent="0.35">
      <c r="A1568" s="111" t="s">
        <v>30431</v>
      </c>
      <c r="B1568" s="37" t="s">
        <v>26797</v>
      </c>
      <c r="C1568" s="40" t="s">
        <v>29530</v>
      </c>
      <c r="D1568" s="38" t="s">
        <v>26119</v>
      </c>
      <c r="E1568" s="42" t="s">
        <v>893</v>
      </c>
      <c r="F1568" s="35" t="s">
        <v>42</v>
      </c>
      <c r="G1568" s="77" t="s">
        <v>895</v>
      </c>
      <c r="H1568" s="78" t="s">
        <v>29043</v>
      </c>
      <c r="I1568" s="78" t="s">
        <v>27937</v>
      </c>
      <c r="J1568" s="78" t="s">
        <v>29498</v>
      </c>
      <c r="K1568" s="42" t="s">
        <v>27929</v>
      </c>
      <c r="L1568" s="79" t="s">
        <v>233</v>
      </c>
      <c r="M1568" s="80" t="s">
        <v>29499</v>
      </c>
      <c r="N1568" s="81" t="s">
        <v>233</v>
      </c>
      <c r="O1568" s="81" t="s">
        <v>233</v>
      </c>
      <c r="P1568" s="80" t="s">
        <v>27939</v>
      </c>
      <c r="Q1568" s="36" t="s">
        <v>25843</v>
      </c>
      <c r="R1568" s="36" t="s">
        <v>233</v>
      </c>
      <c r="S1568" s="36" t="s">
        <v>233</v>
      </c>
      <c r="T1568" s="36" t="s">
        <v>24983</v>
      </c>
      <c r="U1568" s="36" t="s">
        <v>28285</v>
      </c>
      <c r="V1568" s="121" t="str">
        <f t="shared" si="24"/>
        <v>Gobierno Central</v>
      </c>
    </row>
    <row r="1569" spans="1:22" x14ac:dyDescent="0.35">
      <c r="A1569" s="111" t="s">
        <v>30431</v>
      </c>
      <c r="B1569" s="37" t="s">
        <v>26798</v>
      </c>
      <c r="C1569" s="40" t="s">
        <v>29531</v>
      </c>
      <c r="D1569" s="38" t="s">
        <v>26119</v>
      </c>
      <c r="E1569" s="42" t="s">
        <v>893</v>
      </c>
      <c r="F1569" s="35" t="s">
        <v>42</v>
      </c>
      <c r="G1569" s="77" t="s">
        <v>895</v>
      </c>
      <c r="H1569" s="78" t="s">
        <v>29043</v>
      </c>
      <c r="I1569" s="78" t="s">
        <v>27937</v>
      </c>
      <c r="J1569" s="78" t="s">
        <v>29498</v>
      </c>
      <c r="K1569" s="42" t="s">
        <v>27929</v>
      </c>
      <c r="L1569" s="79" t="s">
        <v>233</v>
      </c>
      <c r="M1569" s="80" t="s">
        <v>29499</v>
      </c>
      <c r="N1569" s="81" t="s">
        <v>233</v>
      </c>
      <c r="O1569" s="81" t="s">
        <v>233</v>
      </c>
      <c r="P1569" s="80" t="s">
        <v>27939</v>
      </c>
      <c r="Q1569" s="36" t="s">
        <v>25843</v>
      </c>
      <c r="R1569" s="36" t="s">
        <v>233</v>
      </c>
      <c r="S1569" s="36" t="s">
        <v>233</v>
      </c>
      <c r="T1569" s="36" t="s">
        <v>24983</v>
      </c>
      <c r="U1569" s="36" t="s">
        <v>28285</v>
      </c>
      <c r="V1569" s="121" t="str">
        <f t="shared" si="24"/>
        <v>Gobierno Central</v>
      </c>
    </row>
    <row r="1570" spans="1:22" x14ac:dyDescent="0.35">
      <c r="A1570" s="111" t="s">
        <v>30431</v>
      </c>
      <c r="B1570" s="37" t="s">
        <v>26799</v>
      </c>
      <c r="C1570" s="40" t="s">
        <v>29532</v>
      </c>
      <c r="D1570" s="38" t="s">
        <v>26119</v>
      </c>
      <c r="E1570" s="42" t="s">
        <v>893</v>
      </c>
      <c r="F1570" s="35" t="s">
        <v>42</v>
      </c>
      <c r="G1570" s="77" t="s">
        <v>895</v>
      </c>
      <c r="H1570" s="78" t="s">
        <v>29043</v>
      </c>
      <c r="I1570" s="78" t="s">
        <v>27937</v>
      </c>
      <c r="J1570" s="78" t="s">
        <v>29498</v>
      </c>
      <c r="K1570" s="42" t="s">
        <v>27929</v>
      </c>
      <c r="L1570" s="79" t="s">
        <v>233</v>
      </c>
      <c r="M1570" s="80" t="s">
        <v>29499</v>
      </c>
      <c r="N1570" s="81" t="s">
        <v>233</v>
      </c>
      <c r="O1570" s="81" t="s">
        <v>233</v>
      </c>
      <c r="P1570" s="80" t="s">
        <v>27939</v>
      </c>
      <c r="Q1570" s="36" t="s">
        <v>25843</v>
      </c>
      <c r="R1570" s="36" t="s">
        <v>233</v>
      </c>
      <c r="S1570" s="36" t="s">
        <v>233</v>
      </c>
      <c r="T1570" s="36" t="s">
        <v>24983</v>
      </c>
      <c r="U1570" s="36" t="s">
        <v>28285</v>
      </c>
      <c r="V1570" s="121" t="str">
        <f t="shared" si="24"/>
        <v>Gobierno Central</v>
      </c>
    </row>
    <row r="1571" spans="1:22" x14ac:dyDescent="0.35">
      <c r="A1571" s="111" t="s">
        <v>30431</v>
      </c>
      <c r="B1571" s="37" t="s">
        <v>26800</v>
      </c>
      <c r="C1571" s="40" t="s">
        <v>29533</v>
      </c>
      <c r="D1571" s="38" t="s">
        <v>26119</v>
      </c>
      <c r="E1571" s="42" t="s">
        <v>893</v>
      </c>
      <c r="F1571" s="35" t="s">
        <v>42</v>
      </c>
      <c r="G1571" s="77" t="s">
        <v>895</v>
      </c>
      <c r="H1571" s="78" t="s">
        <v>29043</v>
      </c>
      <c r="I1571" s="78" t="s">
        <v>27937</v>
      </c>
      <c r="J1571" s="78" t="s">
        <v>29498</v>
      </c>
      <c r="K1571" s="42" t="s">
        <v>27929</v>
      </c>
      <c r="L1571" s="79" t="s">
        <v>233</v>
      </c>
      <c r="M1571" s="80" t="s">
        <v>29499</v>
      </c>
      <c r="N1571" s="81" t="s">
        <v>233</v>
      </c>
      <c r="O1571" s="81" t="s">
        <v>233</v>
      </c>
      <c r="P1571" s="80" t="s">
        <v>27939</v>
      </c>
      <c r="Q1571" s="36" t="s">
        <v>25843</v>
      </c>
      <c r="R1571" s="36" t="s">
        <v>233</v>
      </c>
      <c r="S1571" s="36" t="s">
        <v>233</v>
      </c>
      <c r="T1571" s="36" t="s">
        <v>24983</v>
      </c>
      <c r="U1571" s="36" t="s">
        <v>28285</v>
      </c>
      <c r="V1571" s="121" t="str">
        <f t="shared" si="24"/>
        <v>Gobierno Central</v>
      </c>
    </row>
    <row r="1572" spans="1:22" x14ac:dyDescent="0.35">
      <c r="A1572" s="111" t="s">
        <v>30431</v>
      </c>
      <c r="B1572" s="37" t="s">
        <v>26801</v>
      </c>
      <c r="C1572" s="40" t="s">
        <v>29534</v>
      </c>
      <c r="D1572" s="38" t="s">
        <v>26119</v>
      </c>
      <c r="E1572" s="42" t="s">
        <v>893</v>
      </c>
      <c r="F1572" s="35" t="s">
        <v>42</v>
      </c>
      <c r="G1572" s="77" t="s">
        <v>895</v>
      </c>
      <c r="H1572" s="78" t="s">
        <v>29043</v>
      </c>
      <c r="I1572" s="78" t="s">
        <v>27937</v>
      </c>
      <c r="J1572" s="78" t="s">
        <v>29498</v>
      </c>
      <c r="K1572" s="42" t="s">
        <v>27929</v>
      </c>
      <c r="L1572" s="79" t="s">
        <v>233</v>
      </c>
      <c r="M1572" s="80" t="s">
        <v>29499</v>
      </c>
      <c r="N1572" s="81" t="s">
        <v>233</v>
      </c>
      <c r="O1572" s="81" t="s">
        <v>233</v>
      </c>
      <c r="P1572" s="80" t="s">
        <v>27939</v>
      </c>
      <c r="Q1572" s="36" t="s">
        <v>25843</v>
      </c>
      <c r="R1572" s="36" t="s">
        <v>233</v>
      </c>
      <c r="S1572" s="36" t="s">
        <v>233</v>
      </c>
      <c r="T1572" s="36" t="s">
        <v>24983</v>
      </c>
      <c r="U1572" s="36" t="s">
        <v>28285</v>
      </c>
      <c r="V1572" s="121" t="str">
        <f t="shared" si="24"/>
        <v>Gobierno Central</v>
      </c>
    </row>
    <row r="1573" spans="1:22" x14ac:dyDescent="0.35">
      <c r="A1573" s="111" t="s">
        <v>30431</v>
      </c>
      <c r="B1573" s="37" t="s">
        <v>26803</v>
      </c>
      <c r="C1573" s="40" t="s">
        <v>29535</v>
      </c>
      <c r="D1573" s="38" t="s">
        <v>26119</v>
      </c>
      <c r="E1573" s="42" t="s">
        <v>893</v>
      </c>
      <c r="F1573" s="35" t="s">
        <v>42</v>
      </c>
      <c r="G1573" s="77" t="s">
        <v>895</v>
      </c>
      <c r="H1573" s="78" t="s">
        <v>29043</v>
      </c>
      <c r="I1573" s="78" t="s">
        <v>27937</v>
      </c>
      <c r="J1573" s="78" t="s">
        <v>29498</v>
      </c>
      <c r="K1573" s="42" t="s">
        <v>27929</v>
      </c>
      <c r="L1573" s="79" t="s">
        <v>233</v>
      </c>
      <c r="M1573" s="80" t="s">
        <v>29499</v>
      </c>
      <c r="N1573" s="81" t="s">
        <v>233</v>
      </c>
      <c r="O1573" s="81" t="s">
        <v>233</v>
      </c>
      <c r="P1573" s="80" t="s">
        <v>27939</v>
      </c>
      <c r="Q1573" s="36" t="s">
        <v>25843</v>
      </c>
      <c r="R1573" s="36" t="s">
        <v>233</v>
      </c>
      <c r="S1573" s="36" t="s">
        <v>233</v>
      </c>
      <c r="T1573" s="36" t="s">
        <v>24983</v>
      </c>
      <c r="U1573" s="36" t="s">
        <v>28285</v>
      </c>
      <c r="V1573" s="121" t="str">
        <f t="shared" si="24"/>
        <v>Gobierno Central</v>
      </c>
    </row>
    <row r="1574" spans="1:22" x14ac:dyDescent="0.35">
      <c r="A1574" s="111" t="s">
        <v>30431</v>
      </c>
      <c r="B1574" s="37" t="s">
        <v>26804</v>
      </c>
      <c r="C1574" s="40" t="s">
        <v>29536</v>
      </c>
      <c r="D1574" s="38" t="s">
        <v>26119</v>
      </c>
      <c r="E1574" s="42" t="s">
        <v>893</v>
      </c>
      <c r="F1574" s="35" t="s">
        <v>42</v>
      </c>
      <c r="G1574" s="77" t="s">
        <v>895</v>
      </c>
      <c r="H1574" s="78" t="s">
        <v>29043</v>
      </c>
      <c r="I1574" s="78" t="s">
        <v>27937</v>
      </c>
      <c r="J1574" s="78" t="s">
        <v>29498</v>
      </c>
      <c r="K1574" s="42" t="s">
        <v>27929</v>
      </c>
      <c r="L1574" s="79" t="s">
        <v>233</v>
      </c>
      <c r="M1574" s="80" t="s">
        <v>29499</v>
      </c>
      <c r="N1574" s="81" t="s">
        <v>233</v>
      </c>
      <c r="O1574" s="81" t="s">
        <v>233</v>
      </c>
      <c r="P1574" s="80" t="s">
        <v>27939</v>
      </c>
      <c r="Q1574" s="36" t="s">
        <v>25843</v>
      </c>
      <c r="R1574" s="36" t="s">
        <v>233</v>
      </c>
      <c r="S1574" s="36" t="s">
        <v>233</v>
      </c>
      <c r="T1574" s="36" t="s">
        <v>24983</v>
      </c>
      <c r="U1574" s="36" t="s">
        <v>28285</v>
      </c>
      <c r="V1574" s="121" t="str">
        <f t="shared" si="24"/>
        <v>Gobierno Central</v>
      </c>
    </row>
    <row r="1575" spans="1:22" x14ac:dyDescent="0.35">
      <c r="A1575" s="111" t="s">
        <v>30431</v>
      </c>
      <c r="B1575" s="37" t="s">
        <v>26805</v>
      </c>
      <c r="C1575" s="40" t="s">
        <v>29537</v>
      </c>
      <c r="D1575" s="38" t="s">
        <v>26119</v>
      </c>
      <c r="E1575" s="42" t="s">
        <v>893</v>
      </c>
      <c r="F1575" s="35" t="s">
        <v>42</v>
      </c>
      <c r="G1575" s="77" t="s">
        <v>895</v>
      </c>
      <c r="H1575" s="78" t="s">
        <v>29043</v>
      </c>
      <c r="I1575" s="78" t="s">
        <v>27937</v>
      </c>
      <c r="J1575" s="78" t="s">
        <v>29498</v>
      </c>
      <c r="K1575" s="42" t="s">
        <v>27929</v>
      </c>
      <c r="L1575" s="79" t="s">
        <v>233</v>
      </c>
      <c r="M1575" s="80" t="s">
        <v>29499</v>
      </c>
      <c r="N1575" s="81" t="s">
        <v>233</v>
      </c>
      <c r="O1575" s="81" t="s">
        <v>233</v>
      </c>
      <c r="P1575" s="80" t="s">
        <v>27939</v>
      </c>
      <c r="Q1575" s="36" t="s">
        <v>25843</v>
      </c>
      <c r="R1575" s="36" t="s">
        <v>233</v>
      </c>
      <c r="S1575" s="36" t="s">
        <v>233</v>
      </c>
      <c r="T1575" s="36" t="s">
        <v>24983</v>
      </c>
      <c r="U1575" s="36" t="s">
        <v>28285</v>
      </c>
      <c r="V1575" s="121" t="str">
        <f t="shared" si="24"/>
        <v>Gobierno Central</v>
      </c>
    </row>
    <row r="1576" spans="1:22" x14ac:dyDescent="0.35">
      <c r="A1576" s="111" t="s">
        <v>30431</v>
      </c>
      <c r="B1576" s="37" t="s">
        <v>26806</v>
      </c>
      <c r="C1576" s="40" t="s">
        <v>29538</v>
      </c>
      <c r="D1576" s="38" t="s">
        <v>26119</v>
      </c>
      <c r="E1576" s="42" t="s">
        <v>893</v>
      </c>
      <c r="F1576" s="35" t="s">
        <v>42</v>
      </c>
      <c r="G1576" s="77" t="s">
        <v>895</v>
      </c>
      <c r="H1576" s="78" t="s">
        <v>29043</v>
      </c>
      <c r="I1576" s="78" t="s">
        <v>27937</v>
      </c>
      <c r="J1576" s="78" t="s">
        <v>29498</v>
      </c>
      <c r="K1576" s="42" t="s">
        <v>27929</v>
      </c>
      <c r="L1576" s="79" t="s">
        <v>233</v>
      </c>
      <c r="M1576" s="80" t="s">
        <v>29499</v>
      </c>
      <c r="N1576" s="81" t="s">
        <v>233</v>
      </c>
      <c r="O1576" s="81" t="s">
        <v>233</v>
      </c>
      <c r="P1576" s="80" t="s">
        <v>27939</v>
      </c>
      <c r="Q1576" s="36" t="s">
        <v>25843</v>
      </c>
      <c r="R1576" s="36" t="s">
        <v>233</v>
      </c>
      <c r="S1576" s="36" t="s">
        <v>233</v>
      </c>
      <c r="T1576" s="36" t="s">
        <v>24983</v>
      </c>
      <c r="U1576" s="36" t="s">
        <v>28285</v>
      </c>
      <c r="V1576" s="121" t="str">
        <f t="shared" si="24"/>
        <v>Gobierno Central</v>
      </c>
    </row>
    <row r="1577" spans="1:22" x14ac:dyDescent="0.35">
      <c r="A1577" s="111" t="s">
        <v>30431</v>
      </c>
      <c r="B1577" s="37" t="s">
        <v>26807</v>
      </c>
      <c r="C1577" s="40" t="s">
        <v>29539</v>
      </c>
      <c r="D1577" s="38" t="s">
        <v>26119</v>
      </c>
      <c r="E1577" s="42" t="s">
        <v>893</v>
      </c>
      <c r="F1577" s="35" t="s">
        <v>42</v>
      </c>
      <c r="G1577" s="77" t="s">
        <v>895</v>
      </c>
      <c r="H1577" s="78" t="s">
        <v>29043</v>
      </c>
      <c r="I1577" s="78" t="s">
        <v>27937</v>
      </c>
      <c r="J1577" s="78" t="s">
        <v>29498</v>
      </c>
      <c r="K1577" s="42" t="s">
        <v>27929</v>
      </c>
      <c r="L1577" s="79" t="s">
        <v>233</v>
      </c>
      <c r="M1577" s="80" t="s">
        <v>29499</v>
      </c>
      <c r="N1577" s="81" t="s">
        <v>233</v>
      </c>
      <c r="O1577" s="81" t="s">
        <v>233</v>
      </c>
      <c r="P1577" s="80" t="s">
        <v>27939</v>
      </c>
      <c r="Q1577" s="36" t="s">
        <v>25843</v>
      </c>
      <c r="R1577" s="36" t="s">
        <v>233</v>
      </c>
      <c r="S1577" s="36" t="s">
        <v>233</v>
      </c>
      <c r="T1577" s="36" t="s">
        <v>24983</v>
      </c>
      <c r="U1577" s="36" t="s">
        <v>28285</v>
      </c>
      <c r="V1577" s="121" t="str">
        <f t="shared" si="24"/>
        <v>Gobierno Central</v>
      </c>
    </row>
    <row r="1578" spans="1:22" x14ac:dyDescent="0.35">
      <c r="A1578" s="111" t="s">
        <v>30431</v>
      </c>
      <c r="B1578" s="37" t="s">
        <v>26808</v>
      </c>
      <c r="C1578" s="40" t="s">
        <v>29540</v>
      </c>
      <c r="D1578" s="38" t="s">
        <v>26119</v>
      </c>
      <c r="E1578" s="42" t="s">
        <v>893</v>
      </c>
      <c r="F1578" s="35" t="s">
        <v>42</v>
      </c>
      <c r="G1578" s="77" t="s">
        <v>895</v>
      </c>
      <c r="H1578" s="78" t="s">
        <v>29043</v>
      </c>
      <c r="I1578" s="78" t="s">
        <v>27937</v>
      </c>
      <c r="J1578" s="78" t="s">
        <v>29498</v>
      </c>
      <c r="K1578" s="42" t="s">
        <v>27929</v>
      </c>
      <c r="L1578" s="79" t="s">
        <v>233</v>
      </c>
      <c r="M1578" s="80" t="s">
        <v>29499</v>
      </c>
      <c r="N1578" s="81" t="s">
        <v>233</v>
      </c>
      <c r="O1578" s="81" t="s">
        <v>233</v>
      </c>
      <c r="P1578" s="80" t="s">
        <v>27939</v>
      </c>
      <c r="Q1578" s="36" t="s">
        <v>25843</v>
      </c>
      <c r="R1578" s="36" t="s">
        <v>233</v>
      </c>
      <c r="S1578" s="36" t="s">
        <v>233</v>
      </c>
      <c r="T1578" s="36" t="s">
        <v>24983</v>
      </c>
      <c r="U1578" s="36" t="s">
        <v>28285</v>
      </c>
      <c r="V1578" s="121" t="str">
        <f t="shared" si="24"/>
        <v>Gobierno Central</v>
      </c>
    </row>
    <row r="1579" spans="1:22" x14ac:dyDescent="0.35">
      <c r="A1579" s="111" t="s">
        <v>30431</v>
      </c>
      <c r="B1579" s="37" t="s">
        <v>26809</v>
      </c>
      <c r="C1579" s="40" t="s">
        <v>29541</v>
      </c>
      <c r="D1579" s="38" t="s">
        <v>26119</v>
      </c>
      <c r="E1579" s="42" t="s">
        <v>893</v>
      </c>
      <c r="F1579" s="35" t="s">
        <v>42</v>
      </c>
      <c r="G1579" s="77" t="s">
        <v>895</v>
      </c>
      <c r="H1579" s="78" t="s">
        <v>29043</v>
      </c>
      <c r="I1579" s="78" t="s">
        <v>27937</v>
      </c>
      <c r="J1579" s="78" t="s">
        <v>29498</v>
      </c>
      <c r="K1579" s="42" t="s">
        <v>27929</v>
      </c>
      <c r="L1579" s="79" t="s">
        <v>233</v>
      </c>
      <c r="M1579" s="80" t="s">
        <v>29499</v>
      </c>
      <c r="N1579" s="81" t="s">
        <v>233</v>
      </c>
      <c r="O1579" s="81" t="s">
        <v>233</v>
      </c>
      <c r="P1579" s="80" t="s">
        <v>27939</v>
      </c>
      <c r="Q1579" s="36" t="s">
        <v>25843</v>
      </c>
      <c r="R1579" s="36" t="s">
        <v>233</v>
      </c>
      <c r="S1579" s="36" t="s">
        <v>233</v>
      </c>
      <c r="T1579" s="36" t="s">
        <v>24983</v>
      </c>
      <c r="U1579" s="36" t="s">
        <v>28285</v>
      </c>
      <c r="V1579" s="121" t="str">
        <f t="shared" si="24"/>
        <v>Gobierno Central</v>
      </c>
    </row>
    <row r="1580" spans="1:22" x14ac:dyDescent="0.35">
      <c r="A1580" s="111" t="s">
        <v>30431</v>
      </c>
      <c r="B1580" s="37" t="s">
        <v>26810</v>
      </c>
      <c r="C1580" s="40" t="s">
        <v>29542</v>
      </c>
      <c r="D1580" s="38" t="s">
        <v>26119</v>
      </c>
      <c r="E1580" s="42" t="s">
        <v>893</v>
      </c>
      <c r="F1580" s="35" t="s">
        <v>42</v>
      </c>
      <c r="G1580" s="77" t="s">
        <v>895</v>
      </c>
      <c r="H1580" s="78" t="s">
        <v>29043</v>
      </c>
      <c r="I1580" s="78" t="s">
        <v>27937</v>
      </c>
      <c r="J1580" s="78" t="s">
        <v>29498</v>
      </c>
      <c r="K1580" s="42" t="s">
        <v>27929</v>
      </c>
      <c r="L1580" s="79" t="s">
        <v>233</v>
      </c>
      <c r="M1580" s="80" t="s">
        <v>29499</v>
      </c>
      <c r="N1580" s="81" t="s">
        <v>233</v>
      </c>
      <c r="O1580" s="81" t="s">
        <v>233</v>
      </c>
      <c r="P1580" s="80" t="s">
        <v>27939</v>
      </c>
      <c r="Q1580" s="36" t="s">
        <v>25843</v>
      </c>
      <c r="R1580" s="36" t="s">
        <v>233</v>
      </c>
      <c r="S1580" s="36" t="s">
        <v>233</v>
      </c>
      <c r="T1580" s="36" t="s">
        <v>24983</v>
      </c>
      <c r="U1580" s="36" t="s">
        <v>28285</v>
      </c>
      <c r="V1580" s="121" t="str">
        <f t="shared" si="24"/>
        <v>Gobierno Central</v>
      </c>
    </row>
    <row r="1581" spans="1:22" x14ac:dyDescent="0.35">
      <c r="A1581" s="111" t="s">
        <v>30431</v>
      </c>
      <c r="B1581" s="37" t="s">
        <v>26811</v>
      </c>
      <c r="C1581" s="40" t="s">
        <v>29543</v>
      </c>
      <c r="D1581" s="38" t="s">
        <v>26119</v>
      </c>
      <c r="E1581" s="42" t="s">
        <v>893</v>
      </c>
      <c r="F1581" s="35" t="s">
        <v>42</v>
      </c>
      <c r="G1581" s="77" t="s">
        <v>895</v>
      </c>
      <c r="H1581" s="78" t="s">
        <v>29043</v>
      </c>
      <c r="I1581" s="78" t="s">
        <v>27937</v>
      </c>
      <c r="J1581" s="78" t="s">
        <v>29498</v>
      </c>
      <c r="K1581" s="42" t="s">
        <v>27929</v>
      </c>
      <c r="L1581" s="79" t="s">
        <v>233</v>
      </c>
      <c r="M1581" s="80" t="s">
        <v>29499</v>
      </c>
      <c r="N1581" s="81" t="s">
        <v>233</v>
      </c>
      <c r="O1581" s="81" t="s">
        <v>233</v>
      </c>
      <c r="P1581" s="80" t="s">
        <v>27939</v>
      </c>
      <c r="Q1581" s="36" t="s">
        <v>25843</v>
      </c>
      <c r="R1581" s="36"/>
      <c r="S1581" s="36"/>
      <c r="T1581" s="36" t="s">
        <v>24983</v>
      </c>
      <c r="U1581" s="36" t="s">
        <v>28285</v>
      </c>
      <c r="V1581" s="121" t="str">
        <f t="shared" si="24"/>
        <v>Gobierno Central</v>
      </c>
    </row>
    <row r="1582" spans="1:22" x14ac:dyDescent="0.35">
      <c r="A1582" s="111" t="s">
        <v>30431</v>
      </c>
      <c r="B1582" s="37" t="s">
        <v>26812</v>
      </c>
      <c r="C1582" s="40" t="s">
        <v>29544</v>
      </c>
      <c r="D1582" s="38" t="s">
        <v>26119</v>
      </c>
      <c r="E1582" s="42" t="s">
        <v>893</v>
      </c>
      <c r="F1582" s="35" t="s">
        <v>42</v>
      </c>
      <c r="G1582" s="77" t="s">
        <v>895</v>
      </c>
      <c r="H1582" s="78" t="s">
        <v>29043</v>
      </c>
      <c r="I1582" s="78" t="s">
        <v>27937</v>
      </c>
      <c r="J1582" s="78" t="s">
        <v>29498</v>
      </c>
      <c r="K1582" s="42" t="s">
        <v>27929</v>
      </c>
      <c r="L1582" s="79" t="s">
        <v>233</v>
      </c>
      <c r="M1582" s="80" t="s">
        <v>29499</v>
      </c>
      <c r="N1582" s="81" t="s">
        <v>233</v>
      </c>
      <c r="O1582" s="81" t="s">
        <v>233</v>
      </c>
      <c r="P1582" s="80" t="s">
        <v>27939</v>
      </c>
      <c r="Q1582" s="36" t="s">
        <v>25843</v>
      </c>
      <c r="R1582" s="36"/>
      <c r="S1582" s="36"/>
      <c r="T1582" s="36" t="s">
        <v>24983</v>
      </c>
      <c r="U1582" s="36" t="s">
        <v>28285</v>
      </c>
      <c r="V1582" s="121" t="str">
        <f t="shared" si="24"/>
        <v>Gobierno Central</v>
      </c>
    </row>
    <row r="1583" spans="1:22" x14ac:dyDescent="0.35">
      <c r="A1583" s="111" t="s">
        <v>30431</v>
      </c>
      <c r="B1583" s="37" t="s">
        <v>26813</v>
      </c>
      <c r="C1583" s="40" t="s">
        <v>29545</v>
      </c>
      <c r="D1583" s="38" t="s">
        <v>26119</v>
      </c>
      <c r="E1583" s="42" t="s">
        <v>893</v>
      </c>
      <c r="F1583" s="35" t="s">
        <v>42</v>
      </c>
      <c r="G1583" s="77" t="s">
        <v>895</v>
      </c>
      <c r="H1583" s="78" t="s">
        <v>29043</v>
      </c>
      <c r="I1583" s="78" t="s">
        <v>27937</v>
      </c>
      <c r="J1583" s="78" t="s">
        <v>29498</v>
      </c>
      <c r="K1583" s="42" t="s">
        <v>27929</v>
      </c>
      <c r="L1583" s="79" t="s">
        <v>233</v>
      </c>
      <c r="M1583" s="80" t="s">
        <v>29499</v>
      </c>
      <c r="N1583" s="81" t="s">
        <v>233</v>
      </c>
      <c r="O1583" s="81" t="s">
        <v>233</v>
      </c>
      <c r="P1583" s="80" t="s">
        <v>27939</v>
      </c>
      <c r="Q1583" s="36" t="s">
        <v>25843</v>
      </c>
      <c r="R1583" s="36"/>
      <c r="S1583" s="36"/>
      <c r="T1583" s="36" t="s">
        <v>24983</v>
      </c>
      <c r="U1583" s="36" t="s">
        <v>28285</v>
      </c>
      <c r="V1583" s="121" t="str">
        <f t="shared" si="24"/>
        <v>Gobierno Central</v>
      </c>
    </row>
    <row r="1584" spans="1:22" x14ac:dyDescent="0.35">
      <c r="A1584" s="111" t="s">
        <v>30431</v>
      </c>
      <c r="B1584" s="37" t="s">
        <v>26814</v>
      </c>
      <c r="C1584" s="40" t="s">
        <v>29546</v>
      </c>
      <c r="D1584" s="38" t="s">
        <v>26119</v>
      </c>
      <c r="E1584" s="42" t="s">
        <v>893</v>
      </c>
      <c r="F1584" s="35" t="s">
        <v>42</v>
      </c>
      <c r="G1584" s="77" t="s">
        <v>895</v>
      </c>
      <c r="H1584" s="78" t="s">
        <v>29043</v>
      </c>
      <c r="I1584" s="78" t="s">
        <v>27937</v>
      </c>
      <c r="J1584" s="78" t="s">
        <v>29498</v>
      </c>
      <c r="K1584" s="42" t="s">
        <v>27929</v>
      </c>
      <c r="L1584" s="79" t="s">
        <v>233</v>
      </c>
      <c r="M1584" s="80" t="s">
        <v>29499</v>
      </c>
      <c r="N1584" s="81" t="s">
        <v>233</v>
      </c>
      <c r="O1584" s="81" t="s">
        <v>233</v>
      </c>
      <c r="P1584" s="80" t="s">
        <v>27939</v>
      </c>
      <c r="Q1584" s="36" t="s">
        <v>25843</v>
      </c>
      <c r="R1584" s="36"/>
      <c r="S1584" s="36"/>
      <c r="T1584" s="36" t="s">
        <v>24983</v>
      </c>
      <c r="U1584" s="36" t="s">
        <v>28285</v>
      </c>
      <c r="V1584" s="121" t="str">
        <f t="shared" si="24"/>
        <v>Gobierno Central</v>
      </c>
    </row>
    <row r="1585" spans="1:22" x14ac:dyDescent="0.35">
      <c r="A1585" s="111" t="s">
        <v>30431</v>
      </c>
      <c r="B1585" s="37" t="s">
        <v>26815</v>
      </c>
      <c r="C1585" s="40" t="s">
        <v>29547</v>
      </c>
      <c r="D1585" s="38" t="s">
        <v>26119</v>
      </c>
      <c r="E1585" s="42" t="s">
        <v>893</v>
      </c>
      <c r="F1585" s="35" t="s">
        <v>42</v>
      </c>
      <c r="G1585" s="77" t="s">
        <v>895</v>
      </c>
      <c r="H1585" s="78" t="s">
        <v>29043</v>
      </c>
      <c r="I1585" s="78" t="s">
        <v>27937</v>
      </c>
      <c r="J1585" s="78" t="s">
        <v>29498</v>
      </c>
      <c r="K1585" s="42" t="s">
        <v>27929</v>
      </c>
      <c r="L1585" s="79" t="s">
        <v>233</v>
      </c>
      <c r="M1585" s="80" t="s">
        <v>29499</v>
      </c>
      <c r="N1585" s="81" t="s">
        <v>233</v>
      </c>
      <c r="O1585" s="81" t="s">
        <v>233</v>
      </c>
      <c r="P1585" s="80" t="s">
        <v>27939</v>
      </c>
      <c r="Q1585" s="36" t="s">
        <v>25843</v>
      </c>
      <c r="R1585" s="36"/>
      <c r="S1585" s="36"/>
      <c r="T1585" s="36" t="s">
        <v>24983</v>
      </c>
      <c r="U1585" s="36" t="s">
        <v>28285</v>
      </c>
      <c r="V1585" s="121" t="str">
        <f t="shared" si="24"/>
        <v>Gobierno Central</v>
      </c>
    </row>
    <row r="1586" spans="1:22" x14ac:dyDescent="0.35">
      <c r="A1586" s="111" t="s">
        <v>30431</v>
      </c>
      <c r="B1586" s="37" t="s">
        <v>26816</v>
      </c>
      <c r="C1586" s="40" t="s">
        <v>29548</v>
      </c>
      <c r="D1586" s="38" t="s">
        <v>26119</v>
      </c>
      <c r="E1586" s="42" t="s">
        <v>893</v>
      </c>
      <c r="F1586" s="35" t="s">
        <v>42</v>
      </c>
      <c r="G1586" s="77" t="s">
        <v>895</v>
      </c>
      <c r="H1586" s="78" t="s">
        <v>29043</v>
      </c>
      <c r="I1586" s="78" t="s">
        <v>27937</v>
      </c>
      <c r="J1586" s="78" t="s">
        <v>29498</v>
      </c>
      <c r="K1586" s="42" t="s">
        <v>27929</v>
      </c>
      <c r="L1586" s="79" t="s">
        <v>233</v>
      </c>
      <c r="M1586" s="80" t="s">
        <v>29499</v>
      </c>
      <c r="N1586" s="81" t="s">
        <v>233</v>
      </c>
      <c r="O1586" s="81" t="s">
        <v>233</v>
      </c>
      <c r="P1586" s="80" t="s">
        <v>27939</v>
      </c>
      <c r="Q1586" s="36" t="s">
        <v>25843</v>
      </c>
      <c r="R1586" s="36"/>
      <c r="S1586" s="36"/>
      <c r="T1586" s="36" t="s">
        <v>24983</v>
      </c>
      <c r="U1586" s="36" t="s">
        <v>28285</v>
      </c>
      <c r="V1586" s="121" t="str">
        <f t="shared" si="24"/>
        <v>Gobierno Central</v>
      </c>
    </row>
    <row r="1587" spans="1:22" x14ac:dyDescent="0.35">
      <c r="A1587" s="111" t="s">
        <v>30431</v>
      </c>
      <c r="B1587" s="37" t="s">
        <v>26817</v>
      </c>
      <c r="C1587" s="40" t="s">
        <v>29549</v>
      </c>
      <c r="D1587" s="38" t="s">
        <v>26119</v>
      </c>
      <c r="E1587" s="42" t="s">
        <v>893</v>
      </c>
      <c r="F1587" s="35" t="s">
        <v>42</v>
      </c>
      <c r="G1587" s="77" t="s">
        <v>895</v>
      </c>
      <c r="H1587" s="78" t="s">
        <v>29043</v>
      </c>
      <c r="I1587" s="78" t="s">
        <v>27937</v>
      </c>
      <c r="J1587" s="78" t="s">
        <v>29498</v>
      </c>
      <c r="K1587" s="42" t="s">
        <v>27929</v>
      </c>
      <c r="L1587" s="79" t="s">
        <v>233</v>
      </c>
      <c r="M1587" s="80" t="s">
        <v>29499</v>
      </c>
      <c r="N1587" s="81" t="s">
        <v>233</v>
      </c>
      <c r="O1587" s="81" t="s">
        <v>233</v>
      </c>
      <c r="P1587" s="80" t="s">
        <v>27939</v>
      </c>
      <c r="Q1587" s="36" t="s">
        <v>25843</v>
      </c>
      <c r="R1587" s="36"/>
      <c r="S1587" s="36"/>
      <c r="T1587" s="36" t="s">
        <v>24983</v>
      </c>
      <c r="U1587" s="36" t="s">
        <v>28285</v>
      </c>
      <c r="V1587" s="121" t="str">
        <f t="shared" si="24"/>
        <v>Gobierno Central</v>
      </c>
    </row>
    <row r="1588" spans="1:22" x14ac:dyDescent="0.35">
      <c r="A1588" s="111" t="s">
        <v>30431</v>
      </c>
      <c r="B1588" s="37" t="s">
        <v>26818</v>
      </c>
      <c r="C1588" s="40" t="s">
        <v>29550</v>
      </c>
      <c r="D1588" s="38" t="s">
        <v>26119</v>
      </c>
      <c r="E1588" s="42" t="s">
        <v>893</v>
      </c>
      <c r="F1588" s="35" t="s">
        <v>42</v>
      </c>
      <c r="G1588" s="77" t="s">
        <v>895</v>
      </c>
      <c r="H1588" s="78" t="s">
        <v>29043</v>
      </c>
      <c r="I1588" s="78" t="s">
        <v>27937</v>
      </c>
      <c r="J1588" s="78" t="s">
        <v>29498</v>
      </c>
      <c r="K1588" s="42" t="s">
        <v>27929</v>
      </c>
      <c r="L1588" s="79" t="s">
        <v>233</v>
      </c>
      <c r="M1588" s="80" t="s">
        <v>29499</v>
      </c>
      <c r="N1588" s="81" t="s">
        <v>233</v>
      </c>
      <c r="O1588" s="81" t="s">
        <v>233</v>
      </c>
      <c r="P1588" s="80" t="s">
        <v>27939</v>
      </c>
      <c r="Q1588" s="36" t="s">
        <v>25843</v>
      </c>
      <c r="R1588" s="36"/>
      <c r="S1588" s="36"/>
      <c r="T1588" s="36" t="s">
        <v>24983</v>
      </c>
      <c r="U1588" s="36" t="s">
        <v>28285</v>
      </c>
      <c r="V1588" s="121" t="str">
        <f t="shared" si="24"/>
        <v>Gobierno Central</v>
      </c>
    </row>
    <row r="1589" spans="1:22" x14ac:dyDescent="0.35">
      <c r="A1589" s="111" t="s">
        <v>30431</v>
      </c>
      <c r="B1589" s="37" t="s">
        <v>26819</v>
      </c>
      <c r="C1589" s="40" t="s">
        <v>29551</v>
      </c>
      <c r="D1589" s="38" t="s">
        <v>26119</v>
      </c>
      <c r="E1589" s="42" t="s">
        <v>893</v>
      </c>
      <c r="F1589" s="35" t="s">
        <v>42</v>
      </c>
      <c r="G1589" s="77" t="s">
        <v>895</v>
      </c>
      <c r="H1589" s="78" t="s">
        <v>29043</v>
      </c>
      <c r="I1589" s="78" t="s">
        <v>27937</v>
      </c>
      <c r="J1589" s="78" t="s">
        <v>29498</v>
      </c>
      <c r="K1589" s="42" t="s">
        <v>27929</v>
      </c>
      <c r="L1589" s="79" t="s">
        <v>233</v>
      </c>
      <c r="M1589" s="80" t="s">
        <v>29499</v>
      </c>
      <c r="N1589" s="81" t="s">
        <v>233</v>
      </c>
      <c r="O1589" s="81" t="s">
        <v>233</v>
      </c>
      <c r="P1589" s="80" t="s">
        <v>27939</v>
      </c>
      <c r="Q1589" s="36" t="s">
        <v>25843</v>
      </c>
      <c r="R1589" s="36"/>
      <c r="S1589" s="36"/>
      <c r="T1589" s="36" t="s">
        <v>24983</v>
      </c>
      <c r="U1589" s="36" t="s">
        <v>28285</v>
      </c>
      <c r="V1589" s="121" t="str">
        <f t="shared" si="24"/>
        <v>Gobierno Central</v>
      </c>
    </row>
    <row r="1590" spans="1:22" x14ac:dyDescent="0.35">
      <c r="A1590" s="111" t="s">
        <v>30431</v>
      </c>
      <c r="B1590" s="37" t="s">
        <v>26820</v>
      </c>
      <c r="C1590" s="40" t="s">
        <v>29552</v>
      </c>
      <c r="D1590" s="38" t="s">
        <v>26119</v>
      </c>
      <c r="E1590" s="42" t="s">
        <v>893</v>
      </c>
      <c r="F1590" s="35" t="s">
        <v>42</v>
      </c>
      <c r="G1590" s="77" t="s">
        <v>895</v>
      </c>
      <c r="H1590" s="78" t="s">
        <v>29043</v>
      </c>
      <c r="I1590" s="78" t="s">
        <v>27937</v>
      </c>
      <c r="J1590" s="78" t="s">
        <v>29498</v>
      </c>
      <c r="K1590" s="42" t="s">
        <v>27929</v>
      </c>
      <c r="L1590" s="79" t="s">
        <v>233</v>
      </c>
      <c r="M1590" s="80" t="s">
        <v>29499</v>
      </c>
      <c r="N1590" s="81" t="s">
        <v>233</v>
      </c>
      <c r="O1590" s="81" t="s">
        <v>233</v>
      </c>
      <c r="P1590" s="80" t="s">
        <v>27939</v>
      </c>
      <c r="Q1590" s="36" t="s">
        <v>25843</v>
      </c>
      <c r="R1590" s="36"/>
      <c r="S1590" s="36"/>
      <c r="T1590" s="36" t="s">
        <v>24983</v>
      </c>
      <c r="U1590" s="36" t="s">
        <v>28285</v>
      </c>
      <c r="V1590" s="121" t="str">
        <f t="shared" si="24"/>
        <v>Gobierno Central</v>
      </c>
    </row>
    <row r="1591" spans="1:22" x14ac:dyDescent="0.35">
      <c r="A1591" s="111" t="s">
        <v>30431</v>
      </c>
      <c r="B1591" s="37" t="s">
        <v>26821</v>
      </c>
      <c r="C1591" s="40" t="s">
        <v>29553</v>
      </c>
      <c r="D1591" s="38" t="s">
        <v>26119</v>
      </c>
      <c r="E1591" s="42" t="s">
        <v>893</v>
      </c>
      <c r="F1591" s="35" t="s">
        <v>42</v>
      </c>
      <c r="G1591" s="77" t="s">
        <v>895</v>
      </c>
      <c r="H1591" s="78" t="s">
        <v>29043</v>
      </c>
      <c r="I1591" s="78" t="s">
        <v>27937</v>
      </c>
      <c r="J1591" s="78" t="s">
        <v>29498</v>
      </c>
      <c r="K1591" s="42" t="s">
        <v>27929</v>
      </c>
      <c r="L1591" s="79" t="s">
        <v>233</v>
      </c>
      <c r="M1591" s="80" t="s">
        <v>29499</v>
      </c>
      <c r="N1591" s="81" t="s">
        <v>233</v>
      </c>
      <c r="O1591" s="81" t="s">
        <v>233</v>
      </c>
      <c r="P1591" s="80" t="s">
        <v>27939</v>
      </c>
      <c r="Q1591" s="36" t="s">
        <v>25843</v>
      </c>
      <c r="R1591" s="36"/>
      <c r="S1591" s="36"/>
      <c r="T1591" s="36" t="s">
        <v>24983</v>
      </c>
      <c r="U1591" s="36" t="s">
        <v>28285</v>
      </c>
      <c r="V1591" s="121" t="str">
        <f t="shared" si="24"/>
        <v>Gobierno Central</v>
      </c>
    </row>
    <row r="1592" spans="1:22" x14ac:dyDescent="0.35">
      <c r="A1592" s="111" t="s">
        <v>30431</v>
      </c>
      <c r="B1592" s="37" t="s">
        <v>26822</v>
      </c>
      <c r="C1592" s="40" t="s">
        <v>29554</v>
      </c>
      <c r="D1592" s="38" t="s">
        <v>26119</v>
      </c>
      <c r="E1592" s="42" t="s">
        <v>893</v>
      </c>
      <c r="F1592" s="35" t="s">
        <v>42</v>
      </c>
      <c r="G1592" s="77" t="s">
        <v>895</v>
      </c>
      <c r="H1592" s="78" t="s">
        <v>29043</v>
      </c>
      <c r="I1592" s="78" t="s">
        <v>27937</v>
      </c>
      <c r="J1592" s="78" t="s">
        <v>29498</v>
      </c>
      <c r="K1592" s="42" t="s">
        <v>27929</v>
      </c>
      <c r="L1592" s="79" t="s">
        <v>233</v>
      </c>
      <c r="M1592" s="80" t="s">
        <v>29499</v>
      </c>
      <c r="N1592" s="81" t="s">
        <v>233</v>
      </c>
      <c r="O1592" s="81" t="s">
        <v>233</v>
      </c>
      <c r="P1592" s="80" t="s">
        <v>27939</v>
      </c>
      <c r="Q1592" s="36" t="s">
        <v>25843</v>
      </c>
      <c r="R1592" s="36"/>
      <c r="S1592" s="36"/>
      <c r="T1592" s="36" t="s">
        <v>24983</v>
      </c>
      <c r="U1592" s="36" t="s">
        <v>28285</v>
      </c>
      <c r="V1592" s="121" t="str">
        <f t="shared" si="24"/>
        <v>Gobierno Central</v>
      </c>
    </row>
    <row r="1593" spans="1:22" x14ac:dyDescent="0.35">
      <c r="A1593" s="111" t="s">
        <v>18551</v>
      </c>
      <c r="B1593" s="37" t="s">
        <v>24898</v>
      </c>
      <c r="C1593" s="40" t="s">
        <v>24899</v>
      </c>
      <c r="D1593" s="38" t="s">
        <v>26119</v>
      </c>
      <c r="E1593" s="42" t="s">
        <v>893</v>
      </c>
      <c r="F1593" s="35" t="s">
        <v>42</v>
      </c>
      <c r="G1593" s="77" t="s">
        <v>895</v>
      </c>
      <c r="H1593" s="78" t="s">
        <v>29043</v>
      </c>
      <c r="I1593" s="78" t="s">
        <v>27937</v>
      </c>
      <c r="J1593" s="78" t="s">
        <v>29555</v>
      </c>
      <c r="K1593" s="42" t="s">
        <v>27929</v>
      </c>
      <c r="L1593" s="79" t="s">
        <v>29556</v>
      </c>
      <c r="M1593" s="80" t="s">
        <v>29556</v>
      </c>
      <c r="N1593" s="81" t="s">
        <v>233</v>
      </c>
      <c r="O1593" s="81">
        <v>1</v>
      </c>
      <c r="P1593" s="80" t="s">
        <v>27939</v>
      </c>
      <c r="Q1593" s="36" t="s">
        <v>25843</v>
      </c>
      <c r="R1593" s="36" t="s">
        <v>233</v>
      </c>
      <c r="S1593" s="36" t="s">
        <v>233</v>
      </c>
      <c r="T1593" s="36" t="s">
        <v>24983</v>
      </c>
      <c r="U1593" s="36" t="s">
        <v>27940</v>
      </c>
      <c r="V1593" s="121" t="str">
        <f t="shared" si="24"/>
        <v>Gobierno Central</v>
      </c>
    </row>
    <row r="1594" spans="1:22" x14ac:dyDescent="0.35">
      <c r="A1594" s="111" t="s">
        <v>30431</v>
      </c>
      <c r="B1594" s="37" t="s">
        <v>26823</v>
      </c>
      <c r="C1594" s="40" t="s">
        <v>29557</v>
      </c>
      <c r="D1594" s="38" t="s">
        <v>26119</v>
      </c>
      <c r="E1594" s="42" t="s">
        <v>893</v>
      </c>
      <c r="F1594" s="35" t="s">
        <v>42</v>
      </c>
      <c r="G1594" s="77" t="s">
        <v>895</v>
      </c>
      <c r="H1594" s="78" t="s">
        <v>29043</v>
      </c>
      <c r="I1594" s="78" t="s">
        <v>27937</v>
      </c>
      <c r="J1594" s="78" t="s">
        <v>29555</v>
      </c>
      <c r="K1594" s="42" t="s">
        <v>27929</v>
      </c>
      <c r="L1594" s="79" t="s">
        <v>233</v>
      </c>
      <c r="M1594" s="80" t="s">
        <v>29556</v>
      </c>
      <c r="N1594" s="81" t="s">
        <v>233</v>
      </c>
      <c r="O1594" s="81" t="s">
        <v>233</v>
      </c>
      <c r="P1594" s="80" t="s">
        <v>27939</v>
      </c>
      <c r="Q1594" s="36" t="s">
        <v>25843</v>
      </c>
      <c r="R1594" s="36" t="s">
        <v>233</v>
      </c>
      <c r="S1594" s="36" t="s">
        <v>233</v>
      </c>
      <c r="T1594" s="36" t="s">
        <v>24983</v>
      </c>
      <c r="U1594" s="36" t="s">
        <v>27940</v>
      </c>
      <c r="V1594" s="121" t="str">
        <f t="shared" si="24"/>
        <v>Gobierno Central</v>
      </c>
    </row>
    <row r="1595" spans="1:22" x14ac:dyDescent="0.35">
      <c r="A1595" s="111" t="s">
        <v>18550</v>
      </c>
      <c r="B1595" s="37" t="s">
        <v>26824</v>
      </c>
      <c r="C1595" s="40" t="s">
        <v>29558</v>
      </c>
      <c r="D1595" s="38" t="s">
        <v>26119</v>
      </c>
      <c r="E1595" s="42" t="s">
        <v>893</v>
      </c>
      <c r="F1595" s="35" t="s">
        <v>42</v>
      </c>
      <c r="G1595" s="77" t="s">
        <v>895</v>
      </c>
      <c r="H1595" s="78" t="s">
        <v>29043</v>
      </c>
      <c r="I1595" s="78" t="s">
        <v>27937</v>
      </c>
      <c r="J1595" s="78" t="s">
        <v>29555</v>
      </c>
      <c r="K1595" s="42" t="s">
        <v>27929</v>
      </c>
      <c r="L1595" s="79" t="s">
        <v>233</v>
      </c>
      <c r="M1595" s="80" t="s">
        <v>29556</v>
      </c>
      <c r="N1595" s="81" t="s">
        <v>233</v>
      </c>
      <c r="O1595" s="81">
        <v>1</v>
      </c>
      <c r="P1595" s="80" t="s">
        <v>27939</v>
      </c>
      <c r="Q1595" s="36" t="s">
        <v>25843</v>
      </c>
      <c r="R1595" s="36" t="s">
        <v>233</v>
      </c>
      <c r="S1595" s="36" t="s">
        <v>233</v>
      </c>
      <c r="T1595" s="36" t="s">
        <v>24983</v>
      </c>
      <c r="U1595" s="36" t="s">
        <v>27940</v>
      </c>
      <c r="V1595" s="121" t="str">
        <f t="shared" si="24"/>
        <v>Gobierno Central</v>
      </c>
    </row>
    <row r="1596" spans="1:22" x14ac:dyDescent="0.35">
      <c r="A1596" s="111" t="s">
        <v>31088</v>
      </c>
      <c r="B1596" s="37" t="s">
        <v>26825</v>
      </c>
      <c r="C1596" s="40" t="s">
        <v>29559</v>
      </c>
      <c r="D1596" s="38" t="s">
        <v>26119</v>
      </c>
      <c r="E1596" s="42" t="s">
        <v>893</v>
      </c>
      <c r="F1596" s="35" t="s">
        <v>42</v>
      </c>
      <c r="G1596" s="77" t="s">
        <v>895</v>
      </c>
      <c r="H1596" s="78" t="s">
        <v>29043</v>
      </c>
      <c r="I1596" s="78" t="s">
        <v>27937</v>
      </c>
      <c r="J1596" s="78" t="s">
        <v>29555</v>
      </c>
      <c r="K1596" s="42" t="s">
        <v>27929</v>
      </c>
      <c r="L1596" s="79" t="s">
        <v>233</v>
      </c>
      <c r="M1596" s="80" t="s">
        <v>29556</v>
      </c>
      <c r="N1596" s="81" t="s">
        <v>233</v>
      </c>
      <c r="O1596" s="81" t="s">
        <v>233</v>
      </c>
      <c r="P1596" s="80" t="s">
        <v>27939</v>
      </c>
      <c r="Q1596" s="36" t="s">
        <v>25843</v>
      </c>
      <c r="R1596" s="36" t="s">
        <v>233</v>
      </c>
      <c r="S1596" s="36" t="s">
        <v>233</v>
      </c>
      <c r="T1596" s="36" t="s">
        <v>24983</v>
      </c>
      <c r="U1596" s="36" t="s">
        <v>27940</v>
      </c>
      <c r="V1596" s="121" t="str">
        <f t="shared" si="24"/>
        <v>Gobierno Central</v>
      </c>
    </row>
    <row r="1597" spans="1:22" x14ac:dyDescent="0.35">
      <c r="A1597" s="111" t="s">
        <v>21173</v>
      </c>
      <c r="B1597" s="37" t="s">
        <v>26826</v>
      </c>
      <c r="C1597" s="40" t="s">
        <v>29560</v>
      </c>
      <c r="D1597" s="38" t="s">
        <v>26119</v>
      </c>
      <c r="E1597" s="42" t="s">
        <v>893</v>
      </c>
      <c r="F1597" s="35" t="s">
        <v>42</v>
      </c>
      <c r="G1597" s="77" t="s">
        <v>895</v>
      </c>
      <c r="H1597" s="78" t="s">
        <v>29043</v>
      </c>
      <c r="I1597" s="78" t="s">
        <v>27937</v>
      </c>
      <c r="J1597" s="78" t="s">
        <v>29555</v>
      </c>
      <c r="K1597" s="42" t="s">
        <v>27929</v>
      </c>
      <c r="L1597" s="79" t="s">
        <v>233</v>
      </c>
      <c r="M1597" s="80" t="s">
        <v>29556</v>
      </c>
      <c r="N1597" s="81" t="s">
        <v>233</v>
      </c>
      <c r="O1597" s="81">
        <v>1</v>
      </c>
      <c r="P1597" s="80" t="s">
        <v>27939</v>
      </c>
      <c r="Q1597" s="36" t="s">
        <v>25843</v>
      </c>
      <c r="R1597" s="36" t="s">
        <v>233</v>
      </c>
      <c r="S1597" s="36" t="s">
        <v>233</v>
      </c>
      <c r="T1597" s="36" t="s">
        <v>24983</v>
      </c>
      <c r="U1597" s="36" t="s">
        <v>27940</v>
      </c>
      <c r="V1597" s="121" t="str">
        <f t="shared" si="24"/>
        <v>Gobierno Central</v>
      </c>
    </row>
    <row r="1598" spans="1:22" x14ac:dyDescent="0.35">
      <c r="A1598" s="111" t="s">
        <v>228</v>
      </c>
      <c r="B1598" s="37" t="s">
        <v>227</v>
      </c>
      <c r="C1598" s="40" t="s">
        <v>229</v>
      </c>
      <c r="D1598" s="38" t="s">
        <v>26119</v>
      </c>
      <c r="E1598" s="42" t="s">
        <v>893</v>
      </c>
      <c r="F1598" s="35" t="s">
        <v>42</v>
      </c>
      <c r="G1598" s="77" t="s">
        <v>895</v>
      </c>
      <c r="H1598" s="78" t="s">
        <v>29043</v>
      </c>
      <c r="I1598" s="78" t="s">
        <v>27937</v>
      </c>
      <c r="J1598" s="78" t="s">
        <v>29555</v>
      </c>
      <c r="K1598" s="42" t="s">
        <v>27929</v>
      </c>
      <c r="L1598" s="79" t="s">
        <v>233</v>
      </c>
      <c r="M1598" s="80" t="s">
        <v>29556</v>
      </c>
      <c r="N1598" s="81" t="s">
        <v>233</v>
      </c>
      <c r="O1598" s="81">
        <v>1</v>
      </c>
      <c r="P1598" s="80" t="s">
        <v>27939</v>
      </c>
      <c r="Q1598" s="36" t="s">
        <v>25843</v>
      </c>
      <c r="R1598" s="36" t="s">
        <v>233</v>
      </c>
      <c r="S1598" s="36" t="s">
        <v>233</v>
      </c>
      <c r="T1598" s="36" t="s">
        <v>24983</v>
      </c>
      <c r="U1598" s="36" t="s">
        <v>27940</v>
      </c>
      <c r="V1598" s="121" t="str">
        <f t="shared" si="24"/>
        <v>Gobierno Central</v>
      </c>
    </row>
    <row r="1599" spans="1:22" x14ac:dyDescent="0.35">
      <c r="A1599" s="111" t="s">
        <v>30431</v>
      </c>
      <c r="B1599" s="37" t="s">
        <v>26827</v>
      </c>
      <c r="C1599" s="40" t="s">
        <v>29561</v>
      </c>
      <c r="D1599" s="38" t="s">
        <v>26119</v>
      </c>
      <c r="E1599" s="42" t="s">
        <v>893</v>
      </c>
      <c r="F1599" s="35" t="s">
        <v>42</v>
      </c>
      <c r="G1599" s="77" t="s">
        <v>895</v>
      </c>
      <c r="H1599" s="78" t="s">
        <v>29043</v>
      </c>
      <c r="I1599" s="78" t="s">
        <v>27937</v>
      </c>
      <c r="J1599" s="78" t="s">
        <v>29555</v>
      </c>
      <c r="K1599" s="42" t="s">
        <v>27929</v>
      </c>
      <c r="L1599" s="79" t="s">
        <v>233</v>
      </c>
      <c r="M1599" s="80" t="s">
        <v>29556</v>
      </c>
      <c r="N1599" s="81" t="s">
        <v>233</v>
      </c>
      <c r="O1599" s="81" t="s">
        <v>233</v>
      </c>
      <c r="P1599" s="80" t="s">
        <v>27939</v>
      </c>
      <c r="Q1599" s="36" t="s">
        <v>25843</v>
      </c>
      <c r="R1599" s="36" t="s">
        <v>233</v>
      </c>
      <c r="S1599" s="36" t="s">
        <v>233</v>
      </c>
      <c r="T1599" s="36" t="s">
        <v>24983</v>
      </c>
      <c r="U1599" s="36" t="s">
        <v>27940</v>
      </c>
      <c r="V1599" s="121" t="str">
        <f t="shared" si="24"/>
        <v>Gobierno Central</v>
      </c>
    </row>
    <row r="1600" spans="1:22" x14ac:dyDescent="0.35">
      <c r="A1600" s="111" t="s">
        <v>31089</v>
      </c>
      <c r="B1600" s="37" t="s">
        <v>26828</v>
      </c>
      <c r="C1600" s="40" t="s">
        <v>29562</v>
      </c>
      <c r="D1600" s="38" t="s">
        <v>26119</v>
      </c>
      <c r="E1600" s="42" t="s">
        <v>893</v>
      </c>
      <c r="F1600" s="35" t="s">
        <v>42</v>
      </c>
      <c r="G1600" s="77" t="s">
        <v>895</v>
      </c>
      <c r="H1600" s="78" t="s">
        <v>29043</v>
      </c>
      <c r="I1600" s="78" t="s">
        <v>27937</v>
      </c>
      <c r="J1600" s="78" t="s">
        <v>29555</v>
      </c>
      <c r="K1600" s="42" t="s">
        <v>27929</v>
      </c>
      <c r="L1600" s="79" t="s">
        <v>233</v>
      </c>
      <c r="M1600" s="80" t="s">
        <v>29556</v>
      </c>
      <c r="N1600" s="81" t="s">
        <v>233</v>
      </c>
      <c r="O1600" s="81" t="s">
        <v>233</v>
      </c>
      <c r="P1600" s="80" t="s">
        <v>27939</v>
      </c>
      <c r="Q1600" s="36" t="s">
        <v>25843</v>
      </c>
      <c r="R1600" s="36" t="s">
        <v>233</v>
      </c>
      <c r="S1600" s="36" t="s">
        <v>233</v>
      </c>
      <c r="T1600" s="36" t="s">
        <v>24983</v>
      </c>
      <c r="U1600" s="36" t="s">
        <v>27940</v>
      </c>
      <c r="V1600" s="121" t="str">
        <f t="shared" si="24"/>
        <v>Gobierno Central</v>
      </c>
    </row>
    <row r="1601" spans="1:22" x14ac:dyDescent="0.35">
      <c r="A1601" s="111" t="s">
        <v>31090</v>
      </c>
      <c r="B1601" s="37" t="s">
        <v>26829</v>
      </c>
      <c r="C1601" s="40" t="s">
        <v>29563</v>
      </c>
      <c r="D1601" s="38" t="s">
        <v>26119</v>
      </c>
      <c r="E1601" s="42" t="s">
        <v>893</v>
      </c>
      <c r="F1601" s="35" t="s">
        <v>42</v>
      </c>
      <c r="G1601" s="77" t="s">
        <v>895</v>
      </c>
      <c r="H1601" s="78" t="s">
        <v>29043</v>
      </c>
      <c r="I1601" s="78" t="s">
        <v>27937</v>
      </c>
      <c r="J1601" s="78" t="s">
        <v>29555</v>
      </c>
      <c r="K1601" s="42" t="s">
        <v>27929</v>
      </c>
      <c r="L1601" s="79" t="s">
        <v>233</v>
      </c>
      <c r="M1601" s="80" t="s">
        <v>29556</v>
      </c>
      <c r="N1601" s="81" t="s">
        <v>233</v>
      </c>
      <c r="O1601" s="81" t="s">
        <v>233</v>
      </c>
      <c r="P1601" s="80" t="s">
        <v>27939</v>
      </c>
      <c r="Q1601" s="36" t="s">
        <v>25843</v>
      </c>
      <c r="R1601" s="36" t="s">
        <v>233</v>
      </c>
      <c r="S1601" s="36" t="s">
        <v>233</v>
      </c>
      <c r="T1601" s="36" t="s">
        <v>24983</v>
      </c>
      <c r="U1601" s="36" t="s">
        <v>27940</v>
      </c>
      <c r="V1601" s="121" t="str">
        <f t="shared" si="24"/>
        <v>Gobierno Central</v>
      </c>
    </row>
    <row r="1602" spans="1:22" x14ac:dyDescent="0.35">
      <c r="A1602" s="111" t="s">
        <v>24339</v>
      </c>
      <c r="B1602" s="37" t="s">
        <v>26830</v>
      </c>
      <c r="C1602" s="40" t="s">
        <v>29564</v>
      </c>
      <c r="D1602" s="38" t="s">
        <v>26119</v>
      </c>
      <c r="E1602" s="42" t="s">
        <v>893</v>
      </c>
      <c r="F1602" s="35" t="s">
        <v>42</v>
      </c>
      <c r="G1602" s="77" t="s">
        <v>895</v>
      </c>
      <c r="H1602" s="78" t="s">
        <v>29043</v>
      </c>
      <c r="I1602" s="78" t="s">
        <v>27937</v>
      </c>
      <c r="J1602" s="78" t="s">
        <v>29555</v>
      </c>
      <c r="K1602" s="42" t="s">
        <v>27929</v>
      </c>
      <c r="L1602" s="79" t="s">
        <v>233</v>
      </c>
      <c r="M1602" s="80" t="s">
        <v>29556</v>
      </c>
      <c r="N1602" s="81" t="s">
        <v>233</v>
      </c>
      <c r="O1602" s="81" t="s">
        <v>233</v>
      </c>
      <c r="P1602" s="80" t="s">
        <v>27939</v>
      </c>
      <c r="Q1602" s="36" t="s">
        <v>25843</v>
      </c>
      <c r="R1602" s="36" t="s">
        <v>233</v>
      </c>
      <c r="S1602" s="36" t="s">
        <v>233</v>
      </c>
      <c r="T1602" s="36" t="s">
        <v>24983</v>
      </c>
      <c r="U1602" s="36" t="s">
        <v>27940</v>
      </c>
      <c r="V1602" s="121" t="str">
        <f t="shared" ref="V1602:V1665" si="25">+IFERROR(INDEX($AA:$AA,MATCH($D1602,$Z:$Z,0)),$D1602)</f>
        <v>Gobierno Central</v>
      </c>
    </row>
    <row r="1603" spans="1:22" x14ac:dyDescent="0.35">
      <c r="A1603" s="111" t="s">
        <v>24338</v>
      </c>
      <c r="B1603" s="37" t="s">
        <v>26831</v>
      </c>
      <c r="C1603" s="40" t="s">
        <v>29565</v>
      </c>
      <c r="D1603" s="38" t="s">
        <v>26119</v>
      </c>
      <c r="E1603" s="42" t="s">
        <v>893</v>
      </c>
      <c r="F1603" s="35" t="s">
        <v>42</v>
      </c>
      <c r="G1603" s="77" t="s">
        <v>895</v>
      </c>
      <c r="H1603" s="78" t="s">
        <v>29043</v>
      </c>
      <c r="I1603" s="78" t="s">
        <v>27937</v>
      </c>
      <c r="J1603" s="78" t="s">
        <v>29555</v>
      </c>
      <c r="K1603" s="42" t="s">
        <v>27929</v>
      </c>
      <c r="L1603" s="79" t="s">
        <v>233</v>
      </c>
      <c r="M1603" s="80" t="s">
        <v>29556</v>
      </c>
      <c r="N1603" s="81" t="s">
        <v>233</v>
      </c>
      <c r="O1603" s="81" t="s">
        <v>233</v>
      </c>
      <c r="P1603" s="80" t="s">
        <v>27939</v>
      </c>
      <c r="Q1603" s="36" t="s">
        <v>25843</v>
      </c>
      <c r="R1603" s="36" t="s">
        <v>233</v>
      </c>
      <c r="S1603" s="36" t="s">
        <v>233</v>
      </c>
      <c r="T1603" s="36" t="s">
        <v>24983</v>
      </c>
      <c r="U1603" s="36" t="s">
        <v>27940</v>
      </c>
      <c r="V1603" s="121" t="str">
        <f t="shared" si="25"/>
        <v>Gobierno Central</v>
      </c>
    </row>
    <row r="1604" spans="1:22" x14ac:dyDescent="0.35">
      <c r="A1604" s="111" t="s">
        <v>247</v>
      </c>
      <c r="B1604" s="37" t="s">
        <v>246</v>
      </c>
      <c r="C1604" s="40" t="s">
        <v>29566</v>
      </c>
      <c r="D1604" s="38" t="s">
        <v>26119</v>
      </c>
      <c r="E1604" s="42" t="s">
        <v>893</v>
      </c>
      <c r="F1604" s="35" t="s">
        <v>42</v>
      </c>
      <c r="G1604" s="77" t="s">
        <v>895</v>
      </c>
      <c r="H1604" s="78" t="s">
        <v>29043</v>
      </c>
      <c r="I1604" s="78" t="s">
        <v>27937</v>
      </c>
      <c r="J1604" s="78" t="s">
        <v>29555</v>
      </c>
      <c r="K1604" s="42" t="s">
        <v>27929</v>
      </c>
      <c r="L1604" s="79" t="s">
        <v>233</v>
      </c>
      <c r="M1604" s="80" t="s">
        <v>29556</v>
      </c>
      <c r="N1604" s="81" t="s">
        <v>233</v>
      </c>
      <c r="O1604" s="81">
        <v>1</v>
      </c>
      <c r="P1604" s="80" t="s">
        <v>27939</v>
      </c>
      <c r="Q1604" s="36" t="s">
        <v>25843</v>
      </c>
      <c r="R1604" s="36" t="s">
        <v>233</v>
      </c>
      <c r="S1604" s="36" t="s">
        <v>233</v>
      </c>
      <c r="T1604" s="36" t="s">
        <v>24983</v>
      </c>
      <c r="U1604" s="36" t="s">
        <v>27940</v>
      </c>
      <c r="V1604" s="121" t="str">
        <f t="shared" si="25"/>
        <v>Gobierno Central</v>
      </c>
    </row>
    <row r="1605" spans="1:22" x14ac:dyDescent="0.35">
      <c r="A1605" s="111" t="s">
        <v>983</v>
      </c>
      <c r="B1605" s="37" t="s">
        <v>982</v>
      </c>
      <c r="C1605" s="40" t="s">
        <v>984</v>
      </c>
      <c r="D1605" s="38" t="s">
        <v>26119</v>
      </c>
      <c r="E1605" s="42" t="s">
        <v>893</v>
      </c>
      <c r="F1605" s="35" t="s">
        <v>42</v>
      </c>
      <c r="G1605" s="77" t="s">
        <v>895</v>
      </c>
      <c r="H1605" s="78" t="s">
        <v>29043</v>
      </c>
      <c r="I1605" s="78" t="s">
        <v>27937</v>
      </c>
      <c r="J1605" s="78" t="s">
        <v>29555</v>
      </c>
      <c r="K1605" s="42" t="s">
        <v>27929</v>
      </c>
      <c r="L1605" s="79" t="s">
        <v>233</v>
      </c>
      <c r="M1605" s="80" t="s">
        <v>29556</v>
      </c>
      <c r="N1605" s="81" t="s">
        <v>233</v>
      </c>
      <c r="O1605" s="81">
        <v>1</v>
      </c>
      <c r="P1605" s="80" t="s">
        <v>27939</v>
      </c>
      <c r="Q1605" s="36" t="s">
        <v>25843</v>
      </c>
      <c r="R1605" s="36" t="s">
        <v>233</v>
      </c>
      <c r="S1605" s="36" t="s">
        <v>233</v>
      </c>
      <c r="T1605" s="36" t="s">
        <v>24983</v>
      </c>
      <c r="U1605" s="36" t="s">
        <v>27940</v>
      </c>
      <c r="V1605" s="121" t="str">
        <f t="shared" si="25"/>
        <v>Gobierno Central</v>
      </c>
    </row>
    <row r="1606" spans="1:22" x14ac:dyDescent="0.35">
      <c r="A1606" s="111" t="s">
        <v>236</v>
      </c>
      <c r="B1606" s="37" t="s">
        <v>235</v>
      </c>
      <c r="C1606" s="40" t="s">
        <v>29567</v>
      </c>
      <c r="D1606" s="38" t="s">
        <v>26119</v>
      </c>
      <c r="E1606" s="42" t="s">
        <v>893</v>
      </c>
      <c r="F1606" s="35" t="s">
        <v>42</v>
      </c>
      <c r="G1606" s="77" t="s">
        <v>895</v>
      </c>
      <c r="H1606" s="78" t="s">
        <v>29043</v>
      </c>
      <c r="I1606" s="78" t="s">
        <v>27937</v>
      </c>
      <c r="J1606" s="78" t="s">
        <v>29555</v>
      </c>
      <c r="K1606" s="42" t="s">
        <v>27929</v>
      </c>
      <c r="L1606" s="79" t="s">
        <v>233</v>
      </c>
      <c r="M1606" s="80" t="s">
        <v>29556</v>
      </c>
      <c r="N1606" s="81" t="s">
        <v>233</v>
      </c>
      <c r="O1606" s="81">
        <v>1</v>
      </c>
      <c r="P1606" s="80" t="s">
        <v>27939</v>
      </c>
      <c r="Q1606" s="36" t="s">
        <v>25843</v>
      </c>
      <c r="R1606" s="36" t="s">
        <v>233</v>
      </c>
      <c r="S1606" s="36" t="s">
        <v>233</v>
      </c>
      <c r="T1606" s="36" t="s">
        <v>24983</v>
      </c>
      <c r="U1606" s="36" t="s">
        <v>27940</v>
      </c>
      <c r="V1606" s="121" t="str">
        <f t="shared" si="25"/>
        <v>Gobierno Central</v>
      </c>
    </row>
    <row r="1607" spans="1:22" x14ac:dyDescent="0.35">
      <c r="A1607" s="111" t="s">
        <v>239</v>
      </c>
      <c r="B1607" s="37" t="s">
        <v>238</v>
      </c>
      <c r="C1607" s="40" t="s">
        <v>29568</v>
      </c>
      <c r="D1607" s="38" t="s">
        <v>26119</v>
      </c>
      <c r="E1607" s="42" t="s">
        <v>893</v>
      </c>
      <c r="F1607" s="35" t="s">
        <v>42</v>
      </c>
      <c r="G1607" s="77" t="s">
        <v>895</v>
      </c>
      <c r="H1607" s="78" t="s">
        <v>29043</v>
      </c>
      <c r="I1607" s="78" t="s">
        <v>27937</v>
      </c>
      <c r="J1607" s="78" t="s">
        <v>29555</v>
      </c>
      <c r="K1607" s="42" t="s">
        <v>27929</v>
      </c>
      <c r="L1607" s="79" t="s">
        <v>233</v>
      </c>
      <c r="M1607" s="80" t="s">
        <v>29556</v>
      </c>
      <c r="N1607" s="81" t="s">
        <v>233</v>
      </c>
      <c r="O1607" s="81">
        <v>1</v>
      </c>
      <c r="P1607" s="80" t="s">
        <v>27939</v>
      </c>
      <c r="Q1607" s="36" t="s">
        <v>25843</v>
      </c>
      <c r="R1607" s="36" t="s">
        <v>233</v>
      </c>
      <c r="S1607" s="36" t="s">
        <v>233</v>
      </c>
      <c r="T1607" s="36" t="s">
        <v>24983</v>
      </c>
      <c r="U1607" s="36" t="s">
        <v>27940</v>
      </c>
      <c r="V1607" s="121" t="str">
        <f t="shared" si="25"/>
        <v>Gobierno Central</v>
      </c>
    </row>
    <row r="1608" spans="1:22" x14ac:dyDescent="0.35">
      <c r="A1608" s="111" t="s">
        <v>241</v>
      </c>
      <c r="B1608" s="37" t="s">
        <v>240</v>
      </c>
      <c r="C1608" s="40" t="s">
        <v>242</v>
      </c>
      <c r="D1608" s="38" t="s">
        <v>26119</v>
      </c>
      <c r="E1608" s="42" t="s">
        <v>893</v>
      </c>
      <c r="F1608" s="35" t="s">
        <v>42</v>
      </c>
      <c r="G1608" s="77" t="s">
        <v>895</v>
      </c>
      <c r="H1608" s="78" t="s">
        <v>29043</v>
      </c>
      <c r="I1608" s="78" t="s">
        <v>27937</v>
      </c>
      <c r="J1608" s="78" t="s">
        <v>29555</v>
      </c>
      <c r="K1608" s="42" t="s">
        <v>27929</v>
      </c>
      <c r="L1608" s="79" t="s">
        <v>233</v>
      </c>
      <c r="M1608" s="80" t="s">
        <v>29556</v>
      </c>
      <c r="N1608" s="81" t="s">
        <v>233</v>
      </c>
      <c r="O1608" s="81">
        <v>1</v>
      </c>
      <c r="P1608" s="80" t="s">
        <v>27939</v>
      </c>
      <c r="Q1608" s="36" t="s">
        <v>25843</v>
      </c>
      <c r="R1608" s="36" t="s">
        <v>233</v>
      </c>
      <c r="S1608" s="36" t="s">
        <v>233</v>
      </c>
      <c r="T1608" s="36" t="s">
        <v>24983</v>
      </c>
      <c r="U1608" s="36" t="s">
        <v>27940</v>
      </c>
      <c r="V1608" s="121" t="str">
        <f t="shared" si="25"/>
        <v>Gobierno Central</v>
      </c>
    </row>
    <row r="1609" spans="1:22" x14ac:dyDescent="0.35">
      <c r="A1609" s="111" t="s">
        <v>31091</v>
      </c>
      <c r="B1609" s="37" t="s">
        <v>26832</v>
      </c>
      <c r="C1609" s="40" t="s">
        <v>29569</v>
      </c>
      <c r="D1609" s="38" t="s">
        <v>26119</v>
      </c>
      <c r="E1609" s="42" t="s">
        <v>893</v>
      </c>
      <c r="F1609" s="35" t="s">
        <v>42</v>
      </c>
      <c r="G1609" s="77" t="s">
        <v>895</v>
      </c>
      <c r="H1609" s="78" t="s">
        <v>29043</v>
      </c>
      <c r="I1609" s="78" t="s">
        <v>27937</v>
      </c>
      <c r="J1609" s="78" t="s">
        <v>29555</v>
      </c>
      <c r="K1609" s="42" t="s">
        <v>27929</v>
      </c>
      <c r="L1609" s="79" t="s">
        <v>233</v>
      </c>
      <c r="M1609" s="80" t="s">
        <v>29556</v>
      </c>
      <c r="N1609" s="81" t="s">
        <v>233</v>
      </c>
      <c r="O1609" s="81" t="s">
        <v>233</v>
      </c>
      <c r="P1609" s="80" t="s">
        <v>27939</v>
      </c>
      <c r="Q1609" s="36" t="s">
        <v>25843</v>
      </c>
      <c r="R1609" s="36" t="s">
        <v>233</v>
      </c>
      <c r="S1609" s="36" t="s">
        <v>233</v>
      </c>
      <c r="T1609" s="36" t="s">
        <v>24983</v>
      </c>
      <c r="U1609" s="36" t="s">
        <v>27940</v>
      </c>
      <c r="V1609" s="121" t="str">
        <f t="shared" si="25"/>
        <v>Gobierno Central</v>
      </c>
    </row>
    <row r="1610" spans="1:22" x14ac:dyDescent="0.35">
      <c r="A1610" s="111" t="s">
        <v>30431</v>
      </c>
      <c r="B1610" s="37" t="s">
        <v>26833</v>
      </c>
      <c r="C1610" s="40" t="s">
        <v>29570</v>
      </c>
      <c r="D1610" s="38" t="s">
        <v>26119</v>
      </c>
      <c r="E1610" s="42" t="s">
        <v>893</v>
      </c>
      <c r="F1610" s="35" t="s">
        <v>42</v>
      </c>
      <c r="G1610" s="77" t="s">
        <v>895</v>
      </c>
      <c r="H1610" s="78" t="s">
        <v>29043</v>
      </c>
      <c r="I1610" s="78" t="s">
        <v>27937</v>
      </c>
      <c r="J1610" s="78" t="s">
        <v>29555</v>
      </c>
      <c r="K1610" s="42" t="s">
        <v>27929</v>
      </c>
      <c r="L1610" s="79" t="s">
        <v>233</v>
      </c>
      <c r="M1610" s="80" t="s">
        <v>29556</v>
      </c>
      <c r="N1610" s="81" t="s">
        <v>233</v>
      </c>
      <c r="O1610" s="81" t="s">
        <v>233</v>
      </c>
      <c r="P1610" s="80" t="s">
        <v>27939</v>
      </c>
      <c r="Q1610" s="36" t="s">
        <v>25843</v>
      </c>
      <c r="R1610" s="36" t="s">
        <v>233</v>
      </c>
      <c r="S1610" s="36" t="s">
        <v>233</v>
      </c>
      <c r="T1610" s="36" t="s">
        <v>24983</v>
      </c>
      <c r="U1610" s="36" t="s">
        <v>27940</v>
      </c>
      <c r="V1610" s="121" t="str">
        <f t="shared" si="25"/>
        <v>Gobierno Central</v>
      </c>
    </row>
    <row r="1611" spans="1:22" x14ac:dyDescent="0.35">
      <c r="A1611" s="111" t="s">
        <v>30431</v>
      </c>
      <c r="B1611" s="37" t="s">
        <v>26834</v>
      </c>
      <c r="C1611" s="40" t="s">
        <v>29571</v>
      </c>
      <c r="D1611" s="38" t="s">
        <v>26119</v>
      </c>
      <c r="E1611" s="42" t="s">
        <v>893</v>
      </c>
      <c r="F1611" s="35" t="s">
        <v>42</v>
      </c>
      <c r="G1611" s="77" t="s">
        <v>895</v>
      </c>
      <c r="H1611" s="78" t="s">
        <v>29043</v>
      </c>
      <c r="I1611" s="78" t="s">
        <v>27937</v>
      </c>
      <c r="J1611" s="78" t="s">
        <v>29555</v>
      </c>
      <c r="K1611" s="42" t="s">
        <v>27929</v>
      </c>
      <c r="L1611" s="79" t="s">
        <v>233</v>
      </c>
      <c r="M1611" s="80" t="s">
        <v>29556</v>
      </c>
      <c r="N1611" s="81" t="s">
        <v>233</v>
      </c>
      <c r="O1611" s="81" t="s">
        <v>233</v>
      </c>
      <c r="P1611" s="80" t="s">
        <v>27939</v>
      </c>
      <c r="Q1611" s="36" t="s">
        <v>25843</v>
      </c>
      <c r="R1611" s="36" t="s">
        <v>233</v>
      </c>
      <c r="S1611" s="36" t="s">
        <v>233</v>
      </c>
      <c r="T1611" s="36" t="s">
        <v>24983</v>
      </c>
      <c r="U1611" s="36" t="s">
        <v>27940</v>
      </c>
      <c r="V1611" s="121" t="str">
        <f t="shared" si="25"/>
        <v>Gobierno Central</v>
      </c>
    </row>
    <row r="1612" spans="1:22" x14ac:dyDescent="0.35">
      <c r="A1612" s="111" t="s">
        <v>30431</v>
      </c>
      <c r="B1612" s="61" t="s">
        <v>26835</v>
      </c>
      <c r="C1612" s="40" t="s">
        <v>29572</v>
      </c>
      <c r="D1612" s="38" t="s">
        <v>26119</v>
      </c>
      <c r="E1612" s="42" t="s">
        <v>893</v>
      </c>
      <c r="F1612" s="35" t="s">
        <v>42</v>
      </c>
      <c r="G1612" s="77" t="s">
        <v>895</v>
      </c>
      <c r="H1612" s="78" t="s">
        <v>29043</v>
      </c>
      <c r="I1612" s="78" t="s">
        <v>27937</v>
      </c>
      <c r="J1612" s="78" t="s">
        <v>29555</v>
      </c>
      <c r="K1612" s="42" t="s">
        <v>27929</v>
      </c>
      <c r="L1612" s="79" t="s">
        <v>233</v>
      </c>
      <c r="M1612" s="80" t="s">
        <v>29556</v>
      </c>
      <c r="N1612" s="81" t="s">
        <v>233</v>
      </c>
      <c r="O1612" s="81" t="s">
        <v>233</v>
      </c>
      <c r="P1612" s="80" t="s">
        <v>27939</v>
      </c>
      <c r="Q1612" s="36" t="s">
        <v>25843</v>
      </c>
      <c r="R1612" s="36" t="s">
        <v>233</v>
      </c>
      <c r="S1612" s="36" t="s">
        <v>233</v>
      </c>
      <c r="T1612" s="36" t="s">
        <v>24983</v>
      </c>
      <c r="U1612" s="36" t="s">
        <v>27940</v>
      </c>
      <c r="V1612" s="121" t="str">
        <f t="shared" si="25"/>
        <v>Gobierno Central</v>
      </c>
    </row>
    <row r="1613" spans="1:22" x14ac:dyDescent="0.35">
      <c r="A1613" s="111" t="s">
        <v>30431</v>
      </c>
      <c r="B1613" s="37" t="s">
        <v>26836</v>
      </c>
      <c r="C1613" s="40" t="s">
        <v>29573</v>
      </c>
      <c r="D1613" s="38" t="s">
        <v>26119</v>
      </c>
      <c r="E1613" s="42" t="s">
        <v>893</v>
      </c>
      <c r="F1613" s="35" t="s">
        <v>42</v>
      </c>
      <c r="G1613" s="77" t="s">
        <v>895</v>
      </c>
      <c r="H1613" s="78" t="s">
        <v>29043</v>
      </c>
      <c r="I1613" s="78" t="s">
        <v>27937</v>
      </c>
      <c r="J1613" s="78" t="s">
        <v>29555</v>
      </c>
      <c r="K1613" s="42" t="s">
        <v>27929</v>
      </c>
      <c r="L1613" s="79" t="s">
        <v>233</v>
      </c>
      <c r="M1613" s="80" t="s">
        <v>29556</v>
      </c>
      <c r="N1613" s="81" t="s">
        <v>233</v>
      </c>
      <c r="O1613" s="81" t="s">
        <v>233</v>
      </c>
      <c r="P1613" s="80" t="s">
        <v>27939</v>
      </c>
      <c r="Q1613" s="36" t="s">
        <v>25843</v>
      </c>
      <c r="R1613" s="36" t="s">
        <v>233</v>
      </c>
      <c r="S1613" s="36" t="s">
        <v>233</v>
      </c>
      <c r="T1613" s="36" t="s">
        <v>24983</v>
      </c>
      <c r="U1613" s="36" t="s">
        <v>27940</v>
      </c>
      <c r="V1613" s="121" t="str">
        <f t="shared" si="25"/>
        <v>Gobierno Central</v>
      </c>
    </row>
    <row r="1614" spans="1:22" x14ac:dyDescent="0.35">
      <c r="A1614" s="111" t="s">
        <v>30431</v>
      </c>
      <c r="B1614" s="37" t="s">
        <v>26837</v>
      </c>
      <c r="C1614" s="40" t="s">
        <v>29574</v>
      </c>
      <c r="D1614" s="38" t="s">
        <v>26119</v>
      </c>
      <c r="E1614" s="42" t="s">
        <v>893</v>
      </c>
      <c r="F1614" s="35" t="s">
        <v>42</v>
      </c>
      <c r="G1614" s="77" t="s">
        <v>895</v>
      </c>
      <c r="H1614" s="78" t="s">
        <v>29043</v>
      </c>
      <c r="I1614" s="78" t="s">
        <v>27937</v>
      </c>
      <c r="J1614" s="78" t="s">
        <v>29555</v>
      </c>
      <c r="K1614" s="42" t="s">
        <v>27929</v>
      </c>
      <c r="L1614" s="79" t="s">
        <v>233</v>
      </c>
      <c r="M1614" s="80" t="s">
        <v>29556</v>
      </c>
      <c r="N1614" s="81" t="s">
        <v>233</v>
      </c>
      <c r="O1614" s="81" t="s">
        <v>233</v>
      </c>
      <c r="P1614" s="80" t="s">
        <v>27939</v>
      </c>
      <c r="Q1614" s="36" t="s">
        <v>25843</v>
      </c>
      <c r="R1614" s="36" t="s">
        <v>233</v>
      </c>
      <c r="S1614" s="36" t="s">
        <v>233</v>
      </c>
      <c r="T1614" s="36" t="s">
        <v>24983</v>
      </c>
      <c r="U1614" s="36" t="s">
        <v>27940</v>
      </c>
      <c r="V1614" s="121" t="str">
        <f t="shared" si="25"/>
        <v>Gobierno Central</v>
      </c>
    </row>
    <row r="1615" spans="1:22" x14ac:dyDescent="0.35">
      <c r="A1615" s="111" t="s">
        <v>30431</v>
      </c>
      <c r="B1615" s="37" t="s">
        <v>26838</v>
      </c>
      <c r="C1615" s="40" t="s">
        <v>29575</v>
      </c>
      <c r="D1615" s="38" t="s">
        <v>26119</v>
      </c>
      <c r="E1615" s="42" t="s">
        <v>893</v>
      </c>
      <c r="F1615" s="35" t="s">
        <v>42</v>
      </c>
      <c r="G1615" s="77" t="s">
        <v>895</v>
      </c>
      <c r="H1615" s="78" t="s">
        <v>29043</v>
      </c>
      <c r="I1615" s="78" t="s">
        <v>27937</v>
      </c>
      <c r="J1615" s="78" t="s">
        <v>29555</v>
      </c>
      <c r="K1615" s="42" t="s">
        <v>27929</v>
      </c>
      <c r="L1615" s="79" t="s">
        <v>233</v>
      </c>
      <c r="M1615" s="80" t="s">
        <v>29556</v>
      </c>
      <c r="N1615" s="81" t="s">
        <v>233</v>
      </c>
      <c r="O1615" s="81" t="s">
        <v>233</v>
      </c>
      <c r="P1615" s="80" t="s">
        <v>27939</v>
      </c>
      <c r="Q1615" s="36" t="s">
        <v>25843</v>
      </c>
      <c r="R1615" s="36" t="s">
        <v>233</v>
      </c>
      <c r="S1615" s="36" t="s">
        <v>233</v>
      </c>
      <c r="T1615" s="36" t="s">
        <v>24983</v>
      </c>
      <c r="U1615" s="36" t="s">
        <v>27940</v>
      </c>
      <c r="V1615" s="121" t="str">
        <f t="shared" si="25"/>
        <v>Gobierno Central</v>
      </c>
    </row>
    <row r="1616" spans="1:22" x14ac:dyDescent="0.35">
      <c r="A1616" s="111" t="s">
        <v>30431</v>
      </c>
      <c r="B1616" s="37" t="s">
        <v>26839</v>
      </c>
      <c r="C1616" s="40" t="s">
        <v>29576</v>
      </c>
      <c r="D1616" s="38" t="s">
        <v>26119</v>
      </c>
      <c r="E1616" s="42" t="s">
        <v>893</v>
      </c>
      <c r="F1616" s="35" t="s">
        <v>42</v>
      </c>
      <c r="G1616" s="77" t="s">
        <v>895</v>
      </c>
      <c r="H1616" s="78" t="s">
        <v>29043</v>
      </c>
      <c r="I1616" s="78" t="s">
        <v>27937</v>
      </c>
      <c r="J1616" s="78" t="s">
        <v>29555</v>
      </c>
      <c r="K1616" s="42" t="s">
        <v>27929</v>
      </c>
      <c r="L1616" s="79" t="s">
        <v>233</v>
      </c>
      <c r="M1616" s="80" t="s">
        <v>29556</v>
      </c>
      <c r="N1616" s="81" t="s">
        <v>233</v>
      </c>
      <c r="O1616" s="81" t="s">
        <v>233</v>
      </c>
      <c r="P1616" s="80" t="s">
        <v>27939</v>
      </c>
      <c r="Q1616" s="36" t="s">
        <v>25843</v>
      </c>
      <c r="R1616" s="36" t="s">
        <v>233</v>
      </c>
      <c r="S1616" s="36" t="s">
        <v>233</v>
      </c>
      <c r="T1616" s="36" t="s">
        <v>24983</v>
      </c>
      <c r="U1616" s="36" t="s">
        <v>27940</v>
      </c>
      <c r="V1616" s="121" t="str">
        <f t="shared" si="25"/>
        <v>Gobierno Central</v>
      </c>
    </row>
    <row r="1617" spans="1:22" x14ac:dyDescent="0.35">
      <c r="A1617" s="111" t="s">
        <v>30431</v>
      </c>
      <c r="B1617" s="37" t="s">
        <v>26840</v>
      </c>
      <c r="C1617" s="40" t="s">
        <v>29577</v>
      </c>
      <c r="D1617" s="38" t="s">
        <v>26119</v>
      </c>
      <c r="E1617" s="42" t="s">
        <v>893</v>
      </c>
      <c r="F1617" s="35" t="s">
        <v>42</v>
      </c>
      <c r="G1617" s="77" t="s">
        <v>895</v>
      </c>
      <c r="H1617" s="78" t="s">
        <v>29043</v>
      </c>
      <c r="I1617" s="78" t="s">
        <v>27937</v>
      </c>
      <c r="J1617" s="78" t="s">
        <v>29555</v>
      </c>
      <c r="K1617" s="42" t="s">
        <v>27929</v>
      </c>
      <c r="L1617" s="79" t="s">
        <v>233</v>
      </c>
      <c r="M1617" s="80" t="s">
        <v>29556</v>
      </c>
      <c r="N1617" s="81" t="s">
        <v>233</v>
      </c>
      <c r="O1617" s="81" t="s">
        <v>233</v>
      </c>
      <c r="P1617" s="80" t="s">
        <v>27939</v>
      </c>
      <c r="Q1617" s="36" t="s">
        <v>25843</v>
      </c>
      <c r="R1617" s="36" t="s">
        <v>233</v>
      </c>
      <c r="S1617" s="36" t="s">
        <v>233</v>
      </c>
      <c r="T1617" s="36" t="s">
        <v>24983</v>
      </c>
      <c r="U1617" s="36" t="s">
        <v>27940</v>
      </c>
      <c r="V1617" s="121" t="str">
        <f t="shared" si="25"/>
        <v>Gobierno Central</v>
      </c>
    </row>
    <row r="1618" spans="1:22" x14ac:dyDescent="0.35">
      <c r="A1618" s="111" t="s">
        <v>30431</v>
      </c>
      <c r="B1618" s="37" t="s">
        <v>26841</v>
      </c>
      <c r="C1618" s="40" t="s">
        <v>29578</v>
      </c>
      <c r="D1618" s="38" t="s">
        <v>26119</v>
      </c>
      <c r="E1618" s="42" t="s">
        <v>893</v>
      </c>
      <c r="F1618" s="35" t="s">
        <v>42</v>
      </c>
      <c r="G1618" s="77" t="s">
        <v>895</v>
      </c>
      <c r="H1618" s="78" t="s">
        <v>29043</v>
      </c>
      <c r="I1618" s="78" t="s">
        <v>27937</v>
      </c>
      <c r="J1618" s="78" t="s">
        <v>29555</v>
      </c>
      <c r="K1618" s="42" t="s">
        <v>27929</v>
      </c>
      <c r="L1618" s="79" t="s">
        <v>233</v>
      </c>
      <c r="M1618" s="80" t="s">
        <v>29556</v>
      </c>
      <c r="N1618" s="81" t="s">
        <v>233</v>
      </c>
      <c r="O1618" s="81" t="s">
        <v>233</v>
      </c>
      <c r="P1618" s="80" t="s">
        <v>27939</v>
      </c>
      <c r="Q1618" s="36" t="s">
        <v>25843</v>
      </c>
      <c r="R1618" s="36" t="s">
        <v>233</v>
      </c>
      <c r="S1618" s="36" t="s">
        <v>233</v>
      </c>
      <c r="T1618" s="36" t="s">
        <v>24983</v>
      </c>
      <c r="U1618" s="36" t="s">
        <v>27940</v>
      </c>
      <c r="V1618" s="121" t="str">
        <f t="shared" si="25"/>
        <v>Gobierno Central</v>
      </c>
    </row>
    <row r="1619" spans="1:22" x14ac:dyDescent="0.35">
      <c r="A1619" s="111" t="s">
        <v>31092</v>
      </c>
      <c r="B1619" s="56" t="s">
        <v>26842</v>
      </c>
      <c r="C1619" s="40" t="s">
        <v>29579</v>
      </c>
      <c r="D1619" s="38" t="s">
        <v>26119</v>
      </c>
      <c r="E1619" s="42" t="s">
        <v>893</v>
      </c>
      <c r="F1619" s="35" t="s">
        <v>42</v>
      </c>
      <c r="G1619" s="77" t="s">
        <v>895</v>
      </c>
      <c r="H1619" s="78" t="s">
        <v>29043</v>
      </c>
      <c r="I1619" s="78" t="s">
        <v>27937</v>
      </c>
      <c r="J1619" s="78" t="s">
        <v>29555</v>
      </c>
      <c r="K1619" s="42" t="s">
        <v>27929</v>
      </c>
      <c r="L1619" s="79" t="s">
        <v>233</v>
      </c>
      <c r="M1619" s="80" t="s">
        <v>29556</v>
      </c>
      <c r="N1619" s="81" t="s">
        <v>233</v>
      </c>
      <c r="O1619" s="81" t="s">
        <v>233</v>
      </c>
      <c r="P1619" s="80" t="s">
        <v>27939</v>
      </c>
      <c r="Q1619" s="36" t="s">
        <v>25843</v>
      </c>
      <c r="R1619" s="36" t="s">
        <v>233</v>
      </c>
      <c r="S1619" s="36" t="s">
        <v>233</v>
      </c>
      <c r="T1619" s="36" t="s">
        <v>24983</v>
      </c>
      <c r="U1619" s="36" t="s">
        <v>27940</v>
      </c>
      <c r="V1619" s="121" t="str">
        <f t="shared" si="25"/>
        <v>Gobierno Central</v>
      </c>
    </row>
    <row r="1620" spans="1:22" x14ac:dyDescent="0.35">
      <c r="A1620" s="111" t="s">
        <v>24631</v>
      </c>
      <c r="B1620" s="56" t="s">
        <v>26843</v>
      </c>
      <c r="C1620" s="40" t="s">
        <v>29580</v>
      </c>
      <c r="D1620" s="38" t="s">
        <v>26119</v>
      </c>
      <c r="E1620" s="42" t="s">
        <v>893</v>
      </c>
      <c r="F1620" s="35" t="s">
        <v>42</v>
      </c>
      <c r="G1620" s="77" t="s">
        <v>895</v>
      </c>
      <c r="H1620" s="78" t="s">
        <v>29043</v>
      </c>
      <c r="I1620" s="78" t="s">
        <v>27937</v>
      </c>
      <c r="J1620" s="78" t="s">
        <v>29555</v>
      </c>
      <c r="K1620" s="42" t="s">
        <v>27929</v>
      </c>
      <c r="L1620" s="79" t="s">
        <v>233</v>
      </c>
      <c r="M1620" s="80" t="s">
        <v>29556</v>
      </c>
      <c r="N1620" s="81" t="s">
        <v>233</v>
      </c>
      <c r="O1620" s="81">
        <v>1</v>
      </c>
      <c r="P1620" s="80" t="s">
        <v>27939</v>
      </c>
      <c r="Q1620" s="36" t="s">
        <v>25843</v>
      </c>
      <c r="R1620" s="36" t="s">
        <v>233</v>
      </c>
      <c r="S1620" s="36" t="s">
        <v>233</v>
      </c>
      <c r="T1620" s="36" t="s">
        <v>24983</v>
      </c>
      <c r="U1620" s="36" t="s">
        <v>27940</v>
      </c>
      <c r="V1620" s="121" t="str">
        <f t="shared" si="25"/>
        <v>Gobierno Central</v>
      </c>
    </row>
    <row r="1621" spans="1:22" x14ac:dyDescent="0.35">
      <c r="A1621" s="111" t="s">
        <v>31093</v>
      </c>
      <c r="B1621" s="56" t="s">
        <v>26844</v>
      </c>
      <c r="C1621" s="40" t="s">
        <v>29581</v>
      </c>
      <c r="D1621" s="38" t="s">
        <v>26119</v>
      </c>
      <c r="E1621" s="42" t="s">
        <v>893</v>
      </c>
      <c r="F1621" s="35" t="s">
        <v>42</v>
      </c>
      <c r="G1621" s="77" t="s">
        <v>895</v>
      </c>
      <c r="H1621" s="78" t="s">
        <v>29043</v>
      </c>
      <c r="I1621" s="78" t="s">
        <v>27937</v>
      </c>
      <c r="J1621" s="78" t="s">
        <v>29555</v>
      </c>
      <c r="K1621" s="42" t="s">
        <v>27929</v>
      </c>
      <c r="L1621" s="79" t="s">
        <v>233</v>
      </c>
      <c r="M1621" s="80" t="s">
        <v>29556</v>
      </c>
      <c r="N1621" s="81" t="s">
        <v>233</v>
      </c>
      <c r="O1621" s="81" t="s">
        <v>233</v>
      </c>
      <c r="P1621" s="80" t="s">
        <v>27939</v>
      </c>
      <c r="Q1621" s="36" t="s">
        <v>25843</v>
      </c>
      <c r="R1621" s="36" t="s">
        <v>233</v>
      </c>
      <c r="S1621" s="36" t="s">
        <v>233</v>
      </c>
      <c r="T1621" s="36" t="s">
        <v>24983</v>
      </c>
      <c r="U1621" s="36" t="s">
        <v>27940</v>
      </c>
      <c r="V1621" s="121" t="str">
        <f t="shared" si="25"/>
        <v>Gobierno Central</v>
      </c>
    </row>
    <row r="1622" spans="1:22" x14ac:dyDescent="0.35">
      <c r="A1622" s="111" t="s">
        <v>31094</v>
      </c>
      <c r="B1622" s="37" t="s">
        <v>26845</v>
      </c>
      <c r="C1622" s="40" t="s">
        <v>29582</v>
      </c>
      <c r="D1622" s="38" t="s">
        <v>26119</v>
      </c>
      <c r="E1622" s="42" t="s">
        <v>893</v>
      </c>
      <c r="F1622" s="35" t="s">
        <v>42</v>
      </c>
      <c r="G1622" s="77" t="s">
        <v>895</v>
      </c>
      <c r="H1622" s="78" t="s">
        <v>29043</v>
      </c>
      <c r="I1622" s="78" t="s">
        <v>27937</v>
      </c>
      <c r="J1622" s="78" t="s">
        <v>29555</v>
      </c>
      <c r="K1622" s="42" t="s">
        <v>27929</v>
      </c>
      <c r="L1622" s="79" t="s">
        <v>233</v>
      </c>
      <c r="M1622" s="80" t="s">
        <v>29556</v>
      </c>
      <c r="N1622" s="81" t="s">
        <v>233</v>
      </c>
      <c r="O1622" s="81" t="s">
        <v>233</v>
      </c>
      <c r="P1622" s="80" t="s">
        <v>27939</v>
      </c>
      <c r="Q1622" s="36" t="s">
        <v>25843</v>
      </c>
      <c r="R1622" s="36" t="s">
        <v>233</v>
      </c>
      <c r="S1622" s="36" t="s">
        <v>233</v>
      </c>
      <c r="T1622" s="36" t="s">
        <v>24983</v>
      </c>
      <c r="U1622" s="36" t="s">
        <v>27940</v>
      </c>
      <c r="V1622" s="121" t="str">
        <f t="shared" si="25"/>
        <v>Gobierno Central</v>
      </c>
    </row>
    <row r="1623" spans="1:22" x14ac:dyDescent="0.35">
      <c r="A1623" s="111" t="s">
        <v>31095</v>
      </c>
      <c r="B1623" s="37" t="s">
        <v>26846</v>
      </c>
      <c r="C1623" s="40" t="s">
        <v>29583</v>
      </c>
      <c r="D1623" s="38" t="s">
        <v>26119</v>
      </c>
      <c r="E1623" s="42" t="s">
        <v>893</v>
      </c>
      <c r="F1623" s="35" t="s">
        <v>42</v>
      </c>
      <c r="G1623" s="77" t="s">
        <v>895</v>
      </c>
      <c r="H1623" s="78" t="s">
        <v>29043</v>
      </c>
      <c r="I1623" s="78" t="s">
        <v>27937</v>
      </c>
      <c r="J1623" s="78" t="s">
        <v>29555</v>
      </c>
      <c r="K1623" s="42" t="s">
        <v>27929</v>
      </c>
      <c r="L1623" s="79" t="s">
        <v>233</v>
      </c>
      <c r="M1623" s="80" t="s">
        <v>29556</v>
      </c>
      <c r="N1623" s="81" t="s">
        <v>233</v>
      </c>
      <c r="O1623" s="81" t="s">
        <v>233</v>
      </c>
      <c r="P1623" s="80" t="s">
        <v>27939</v>
      </c>
      <c r="Q1623" s="36" t="s">
        <v>25843</v>
      </c>
      <c r="R1623" s="36" t="s">
        <v>233</v>
      </c>
      <c r="S1623" s="36" t="s">
        <v>233</v>
      </c>
      <c r="T1623" s="36" t="s">
        <v>24983</v>
      </c>
      <c r="U1623" s="36" t="s">
        <v>27940</v>
      </c>
      <c r="V1623" s="121" t="str">
        <f t="shared" si="25"/>
        <v>Gobierno Central</v>
      </c>
    </row>
    <row r="1624" spans="1:22" x14ac:dyDescent="0.35">
      <c r="A1624" s="111" t="s">
        <v>31096</v>
      </c>
      <c r="B1624" s="37" t="s">
        <v>26847</v>
      </c>
      <c r="C1624" s="40" t="s">
        <v>29584</v>
      </c>
      <c r="D1624" s="38" t="s">
        <v>26119</v>
      </c>
      <c r="E1624" s="42" t="s">
        <v>893</v>
      </c>
      <c r="F1624" s="35" t="s">
        <v>42</v>
      </c>
      <c r="G1624" s="77" t="s">
        <v>895</v>
      </c>
      <c r="H1624" s="78" t="s">
        <v>29043</v>
      </c>
      <c r="I1624" s="78" t="s">
        <v>27937</v>
      </c>
      <c r="J1624" s="78" t="s">
        <v>29555</v>
      </c>
      <c r="K1624" s="42" t="s">
        <v>27929</v>
      </c>
      <c r="L1624" s="79" t="s">
        <v>233</v>
      </c>
      <c r="M1624" s="80" t="s">
        <v>29556</v>
      </c>
      <c r="N1624" s="81" t="s">
        <v>233</v>
      </c>
      <c r="O1624" s="81" t="s">
        <v>233</v>
      </c>
      <c r="P1624" s="80" t="s">
        <v>27939</v>
      </c>
      <c r="Q1624" s="36" t="s">
        <v>25843</v>
      </c>
      <c r="R1624" s="36" t="s">
        <v>233</v>
      </c>
      <c r="S1624" s="36" t="s">
        <v>233</v>
      </c>
      <c r="T1624" s="36" t="s">
        <v>24983</v>
      </c>
      <c r="U1624" s="36" t="s">
        <v>27940</v>
      </c>
      <c r="V1624" s="121" t="str">
        <f t="shared" si="25"/>
        <v>Gobierno Central</v>
      </c>
    </row>
    <row r="1625" spans="1:22" x14ac:dyDescent="0.35">
      <c r="A1625" s="111" t="s">
        <v>31097</v>
      </c>
      <c r="B1625" s="37" t="s">
        <v>26848</v>
      </c>
      <c r="C1625" s="40" t="s">
        <v>29585</v>
      </c>
      <c r="D1625" s="38" t="s">
        <v>26119</v>
      </c>
      <c r="E1625" s="42" t="s">
        <v>893</v>
      </c>
      <c r="F1625" s="35" t="s">
        <v>42</v>
      </c>
      <c r="G1625" s="77" t="s">
        <v>895</v>
      </c>
      <c r="H1625" s="78" t="s">
        <v>29043</v>
      </c>
      <c r="I1625" s="78" t="s">
        <v>27937</v>
      </c>
      <c r="J1625" s="78" t="s">
        <v>29555</v>
      </c>
      <c r="K1625" s="42" t="s">
        <v>27929</v>
      </c>
      <c r="L1625" s="79" t="s">
        <v>233</v>
      </c>
      <c r="M1625" s="80" t="s">
        <v>29556</v>
      </c>
      <c r="N1625" s="81" t="s">
        <v>233</v>
      </c>
      <c r="O1625" s="81" t="s">
        <v>233</v>
      </c>
      <c r="P1625" s="80" t="s">
        <v>27939</v>
      </c>
      <c r="Q1625" s="36" t="s">
        <v>25843</v>
      </c>
      <c r="R1625" s="36" t="s">
        <v>233</v>
      </c>
      <c r="S1625" s="36" t="s">
        <v>233</v>
      </c>
      <c r="T1625" s="36" t="s">
        <v>24983</v>
      </c>
      <c r="U1625" s="36" t="s">
        <v>27940</v>
      </c>
      <c r="V1625" s="121" t="str">
        <f t="shared" si="25"/>
        <v>Gobierno Central</v>
      </c>
    </row>
    <row r="1626" spans="1:22" x14ac:dyDescent="0.35">
      <c r="A1626" s="111" t="s">
        <v>504</v>
      </c>
      <c r="B1626" s="37" t="s">
        <v>503</v>
      </c>
      <c r="C1626" s="40" t="s">
        <v>29586</v>
      </c>
      <c r="D1626" s="38" t="s">
        <v>26119</v>
      </c>
      <c r="E1626" s="42" t="s">
        <v>893</v>
      </c>
      <c r="F1626" s="35" t="s">
        <v>42</v>
      </c>
      <c r="G1626" s="77" t="s">
        <v>895</v>
      </c>
      <c r="H1626" s="78" t="s">
        <v>29043</v>
      </c>
      <c r="I1626" s="78" t="s">
        <v>27937</v>
      </c>
      <c r="J1626" s="78" t="s">
        <v>29555</v>
      </c>
      <c r="K1626" s="42" t="s">
        <v>27929</v>
      </c>
      <c r="L1626" s="79" t="s">
        <v>233</v>
      </c>
      <c r="M1626" s="80" t="s">
        <v>29556</v>
      </c>
      <c r="N1626" s="81" t="s">
        <v>233</v>
      </c>
      <c r="O1626" s="81">
        <v>1</v>
      </c>
      <c r="P1626" s="80" t="s">
        <v>27939</v>
      </c>
      <c r="Q1626" s="36" t="s">
        <v>25843</v>
      </c>
      <c r="R1626" s="36" t="s">
        <v>233</v>
      </c>
      <c r="S1626" s="36" t="s">
        <v>233</v>
      </c>
      <c r="T1626" s="36" t="s">
        <v>24983</v>
      </c>
      <c r="U1626" s="36" t="s">
        <v>27940</v>
      </c>
      <c r="V1626" s="121" t="str">
        <f t="shared" si="25"/>
        <v>Gobierno Central</v>
      </c>
    </row>
    <row r="1627" spans="1:22" x14ac:dyDescent="0.35">
      <c r="A1627" s="111" t="s">
        <v>18547</v>
      </c>
      <c r="B1627" s="37" t="s">
        <v>26849</v>
      </c>
      <c r="C1627" s="40" t="s">
        <v>29587</v>
      </c>
      <c r="D1627" s="38" t="s">
        <v>26119</v>
      </c>
      <c r="E1627" s="42" t="s">
        <v>893</v>
      </c>
      <c r="F1627" s="35" t="s">
        <v>42</v>
      </c>
      <c r="G1627" s="77" t="s">
        <v>895</v>
      </c>
      <c r="H1627" s="78" t="s">
        <v>29043</v>
      </c>
      <c r="I1627" s="78" t="s">
        <v>27937</v>
      </c>
      <c r="J1627" s="78" t="s">
        <v>29555</v>
      </c>
      <c r="K1627" s="42" t="s">
        <v>27929</v>
      </c>
      <c r="L1627" s="79" t="s">
        <v>233</v>
      </c>
      <c r="M1627" s="80" t="s">
        <v>29556</v>
      </c>
      <c r="N1627" s="81" t="s">
        <v>233</v>
      </c>
      <c r="O1627" s="81" t="s">
        <v>233</v>
      </c>
      <c r="P1627" s="80" t="s">
        <v>27939</v>
      </c>
      <c r="Q1627" s="36" t="s">
        <v>25843</v>
      </c>
      <c r="R1627" s="36" t="s">
        <v>233</v>
      </c>
      <c r="S1627" s="36" t="s">
        <v>233</v>
      </c>
      <c r="T1627" s="36" t="s">
        <v>24983</v>
      </c>
      <c r="U1627" s="36" t="s">
        <v>27940</v>
      </c>
      <c r="V1627" s="121" t="str">
        <f t="shared" si="25"/>
        <v>Gobierno Central</v>
      </c>
    </row>
    <row r="1628" spans="1:22" x14ac:dyDescent="0.35">
      <c r="A1628" s="111" t="s">
        <v>31098</v>
      </c>
      <c r="B1628" s="37" t="s">
        <v>26850</v>
      </c>
      <c r="C1628" s="40" t="s">
        <v>29588</v>
      </c>
      <c r="D1628" s="38" t="s">
        <v>26885</v>
      </c>
      <c r="E1628" s="42" t="s">
        <v>893</v>
      </c>
      <c r="F1628" s="35" t="s">
        <v>42</v>
      </c>
      <c r="G1628" s="77" t="s">
        <v>895</v>
      </c>
      <c r="H1628" s="78" t="s">
        <v>29043</v>
      </c>
      <c r="I1628" s="78" t="s">
        <v>27937</v>
      </c>
      <c r="J1628" s="78" t="s">
        <v>29555</v>
      </c>
      <c r="K1628" s="42" t="s">
        <v>27929</v>
      </c>
      <c r="L1628" s="79" t="s">
        <v>233</v>
      </c>
      <c r="M1628" s="80" t="s">
        <v>29556</v>
      </c>
      <c r="N1628" s="81" t="s">
        <v>233</v>
      </c>
      <c r="O1628" s="81" t="s">
        <v>233</v>
      </c>
      <c r="P1628" s="80" t="s">
        <v>27939</v>
      </c>
      <c r="Q1628" s="36" t="s">
        <v>25843</v>
      </c>
      <c r="R1628" s="36" t="s">
        <v>233</v>
      </c>
      <c r="S1628" s="36" t="s">
        <v>233</v>
      </c>
      <c r="T1628" s="36" t="s">
        <v>24983</v>
      </c>
      <c r="U1628" s="36" t="s">
        <v>27932</v>
      </c>
      <c r="V1628" s="121" t="str">
        <f t="shared" si="25"/>
        <v>60%Sob + 40%TTR</v>
      </c>
    </row>
    <row r="1629" spans="1:22" x14ac:dyDescent="0.35">
      <c r="A1629" s="111" t="s">
        <v>30431</v>
      </c>
      <c r="B1629" s="37" t="s">
        <v>26851</v>
      </c>
      <c r="C1629" s="40" t="s">
        <v>29589</v>
      </c>
      <c r="D1629" s="38" t="s">
        <v>26119</v>
      </c>
      <c r="E1629" s="42" t="s">
        <v>893</v>
      </c>
      <c r="F1629" s="35" t="s">
        <v>42</v>
      </c>
      <c r="G1629" s="77" t="s">
        <v>895</v>
      </c>
      <c r="H1629" s="78" t="s">
        <v>29043</v>
      </c>
      <c r="I1629" s="78" t="s">
        <v>27937</v>
      </c>
      <c r="J1629" s="78" t="s">
        <v>29555</v>
      </c>
      <c r="K1629" s="42" t="s">
        <v>27929</v>
      </c>
      <c r="L1629" s="79" t="s">
        <v>233</v>
      </c>
      <c r="M1629" s="80" t="s">
        <v>29556</v>
      </c>
      <c r="N1629" s="81" t="s">
        <v>233</v>
      </c>
      <c r="O1629" s="81" t="s">
        <v>233</v>
      </c>
      <c r="P1629" s="80" t="s">
        <v>27939</v>
      </c>
      <c r="Q1629" s="36" t="s">
        <v>25843</v>
      </c>
      <c r="R1629" s="36" t="s">
        <v>233</v>
      </c>
      <c r="S1629" s="36" t="s">
        <v>233</v>
      </c>
      <c r="T1629" s="36" t="s">
        <v>24983</v>
      </c>
      <c r="U1629" s="36" t="s">
        <v>28012</v>
      </c>
      <c r="V1629" s="121" t="str">
        <f t="shared" si="25"/>
        <v>Gobierno Central</v>
      </c>
    </row>
    <row r="1630" spans="1:22" x14ac:dyDescent="0.35">
      <c r="A1630" s="111" t="s">
        <v>30431</v>
      </c>
      <c r="B1630" s="37" t="s">
        <v>26852</v>
      </c>
      <c r="C1630" s="40" t="s">
        <v>29590</v>
      </c>
      <c r="D1630" s="38" t="s">
        <v>26119</v>
      </c>
      <c r="E1630" s="42" t="s">
        <v>893</v>
      </c>
      <c r="F1630" s="35" t="s">
        <v>42</v>
      </c>
      <c r="G1630" s="77" t="s">
        <v>895</v>
      </c>
      <c r="H1630" s="78" t="s">
        <v>29043</v>
      </c>
      <c r="I1630" s="78" t="s">
        <v>27937</v>
      </c>
      <c r="J1630" s="78" t="s">
        <v>29555</v>
      </c>
      <c r="K1630" s="42" t="s">
        <v>27929</v>
      </c>
      <c r="L1630" s="79" t="s">
        <v>233</v>
      </c>
      <c r="M1630" s="80" t="s">
        <v>29556</v>
      </c>
      <c r="N1630" s="81" t="s">
        <v>233</v>
      </c>
      <c r="O1630" s="81" t="s">
        <v>233</v>
      </c>
      <c r="P1630" s="80" t="s">
        <v>27939</v>
      </c>
      <c r="Q1630" s="36" t="s">
        <v>25843</v>
      </c>
      <c r="R1630" s="36" t="s">
        <v>233</v>
      </c>
      <c r="S1630" s="36" t="s">
        <v>233</v>
      </c>
      <c r="T1630" s="36" t="s">
        <v>24983</v>
      </c>
      <c r="U1630" s="36" t="s">
        <v>28012</v>
      </c>
      <c r="V1630" s="121" t="str">
        <f t="shared" si="25"/>
        <v>Gobierno Central</v>
      </c>
    </row>
    <row r="1631" spans="1:22" x14ac:dyDescent="0.35">
      <c r="A1631" s="111" t="s">
        <v>244</v>
      </c>
      <c r="B1631" s="37" t="s">
        <v>243</v>
      </c>
      <c r="C1631" s="40" t="s">
        <v>245</v>
      </c>
      <c r="D1631" s="38" t="s">
        <v>26119</v>
      </c>
      <c r="E1631" s="42" t="s">
        <v>893</v>
      </c>
      <c r="F1631" s="35" t="s">
        <v>42</v>
      </c>
      <c r="G1631" s="77" t="s">
        <v>895</v>
      </c>
      <c r="H1631" s="78" t="s">
        <v>29043</v>
      </c>
      <c r="I1631" s="78" t="s">
        <v>27937</v>
      </c>
      <c r="J1631" s="78" t="s">
        <v>29555</v>
      </c>
      <c r="K1631" s="42" t="s">
        <v>27929</v>
      </c>
      <c r="L1631" s="79" t="s">
        <v>233</v>
      </c>
      <c r="M1631" s="80" t="s">
        <v>29556</v>
      </c>
      <c r="N1631" s="81" t="s">
        <v>233</v>
      </c>
      <c r="O1631" s="81">
        <v>1</v>
      </c>
      <c r="P1631" s="80" t="s">
        <v>27939</v>
      </c>
      <c r="Q1631" s="36" t="s">
        <v>25843</v>
      </c>
      <c r="R1631" s="36"/>
      <c r="S1631" s="36"/>
      <c r="T1631" s="36" t="s">
        <v>24983</v>
      </c>
      <c r="U1631" s="36" t="s">
        <v>27940</v>
      </c>
      <c r="V1631" s="121" t="str">
        <f t="shared" si="25"/>
        <v>Gobierno Central</v>
      </c>
    </row>
    <row r="1632" spans="1:22" x14ac:dyDescent="0.35">
      <c r="A1632" s="111" t="s">
        <v>332</v>
      </c>
      <c r="B1632" s="37" t="s">
        <v>331</v>
      </c>
      <c r="C1632" s="40" t="s">
        <v>1052</v>
      </c>
      <c r="D1632" s="38" t="s">
        <v>957</v>
      </c>
      <c r="E1632" s="42" t="s">
        <v>923</v>
      </c>
      <c r="F1632" s="35" t="s">
        <v>42</v>
      </c>
      <c r="G1632" s="77" t="s">
        <v>895</v>
      </c>
      <c r="H1632" s="78" t="s">
        <v>28824</v>
      </c>
      <c r="I1632" s="78" t="s">
        <v>27960</v>
      </c>
      <c r="J1632" s="78" t="s">
        <v>27929</v>
      </c>
      <c r="K1632" s="42" t="s">
        <v>27929</v>
      </c>
      <c r="L1632" s="79" t="s">
        <v>233</v>
      </c>
      <c r="M1632" s="80" t="s">
        <v>28825</v>
      </c>
      <c r="N1632" s="81" t="s">
        <v>233</v>
      </c>
      <c r="O1632" s="81">
        <v>1</v>
      </c>
      <c r="P1632" s="80" t="s">
        <v>28600</v>
      </c>
      <c r="Q1632" s="36" t="s">
        <v>25808</v>
      </c>
      <c r="R1632" s="36" t="s">
        <v>233</v>
      </c>
      <c r="S1632" s="36" t="s">
        <v>233</v>
      </c>
      <c r="T1632" s="36" t="s">
        <v>24983</v>
      </c>
      <c r="U1632" s="36" t="s">
        <v>28612</v>
      </c>
      <c r="V1632" s="121" t="str">
        <f t="shared" si="25"/>
        <v xml:space="preserve">Conc. Trasvase Olmos </v>
      </c>
    </row>
    <row r="1633" spans="1:22" x14ac:dyDescent="0.35">
      <c r="A1633" s="111" t="s">
        <v>31099</v>
      </c>
      <c r="B1633" s="37" t="s">
        <v>26854</v>
      </c>
      <c r="C1633" s="40" t="s">
        <v>29591</v>
      </c>
      <c r="D1633" s="38" t="s">
        <v>963</v>
      </c>
      <c r="E1633" s="42" t="s">
        <v>923</v>
      </c>
      <c r="F1633" s="35" t="s">
        <v>42</v>
      </c>
      <c r="G1633" s="77" t="s">
        <v>895</v>
      </c>
      <c r="H1633" s="78" t="s">
        <v>28824</v>
      </c>
      <c r="I1633" s="78" t="s">
        <v>27960</v>
      </c>
      <c r="J1633" s="78" t="s">
        <v>27929</v>
      </c>
      <c r="K1633" s="42" t="s">
        <v>27929</v>
      </c>
      <c r="L1633" s="79" t="s">
        <v>233</v>
      </c>
      <c r="M1633" s="80" t="s">
        <v>28825</v>
      </c>
      <c r="N1633" s="81" t="s">
        <v>233</v>
      </c>
      <c r="O1633" s="81" t="s">
        <v>233</v>
      </c>
      <c r="P1633" s="80" t="s">
        <v>28600</v>
      </c>
      <c r="Q1633" s="36" t="s">
        <v>25808</v>
      </c>
      <c r="R1633" s="36" t="s">
        <v>233</v>
      </c>
      <c r="S1633" s="36" t="s">
        <v>233</v>
      </c>
      <c r="T1633" s="36" t="s">
        <v>24983</v>
      </c>
      <c r="U1633" s="36" t="s">
        <v>28628</v>
      </c>
      <c r="V1633" s="121" t="str">
        <f t="shared" si="25"/>
        <v>Interbank</v>
      </c>
    </row>
    <row r="1634" spans="1:22" x14ac:dyDescent="0.35">
      <c r="A1634" s="111" t="s">
        <v>31100</v>
      </c>
      <c r="B1634" s="37" t="s">
        <v>26855</v>
      </c>
      <c r="C1634" s="40" t="s">
        <v>29592</v>
      </c>
      <c r="D1634" s="38" t="s">
        <v>963</v>
      </c>
      <c r="E1634" s="42" t="s">
        <v>923</v>
      </c>
      <c r="F1634" s="35" t="s">
        <v>42</v>
      </c>
      <c r="G1634" s="77" t="s">
        <v>895</v>
      </c>
      <c r="H1634" s="78" t="s">
        <v>28824</v>
      </c>
      <c r="I1634" s="78" t="s">
        <v>27960</v>
      </c>
      <c r="J1634" s="78" t="s">
        <v>27929</v>
      </c>
      <c r="K1634" s="42" t="s">
        <v>27929</v>
      </c>
      <c r="L1634" s="79" t="s">
        <v>233</v>
      </c>
      <c r="M1634" s="80" t="s">
        <v>28825</v>
      </c>
      <c r="N1634" s="81" t="s">
        <v>233</v>
      </c>
      <c r="O1634" s="81" t="s">
        <v>233</v>
      </c>
      <c r="P1634" s="80" t="s">
        <v>28600</v>
      </c>
      <c r="Q1634" s="36" t="s">
        <v>25808</v>
      </c>
      <c r="R1634" s="36" t="s">
        <v>233</v>
      </c>
      <c r="S1634" s="36" t="s">
        <v>233</v>
      </c>
      <c r="T1634" s="36" t="s">
        <v>24983</v>
      </c>
      <c r="U1634" s="36" t="s">
        <v>28628</v>
      </c>
      <c r="V1634" s="121" t="str">
        <f t="shared" si="25"/>
        <v>Interbank</v>
      </c>
    </row>
    <row r="1635" spans="1:22" x14ac:dyDescent="0.35">
      <c r="A1635" s="111" t="s">
        <v>31101</v>
      </c>
      <c r="B1635" s="37" t="s">
        <v>26856</v>
      </c>
      <c r="C1635" s="40" t="s">
        <v>29593</v>
      </c>
      <c r="D1635" s="38" t="s">
        <v>931</v>
      </c>
      <c r="E1635" s="42" t="s">
        <v>923</v>
      </c>
      <c r="F1635" s="35" t="s">
        <v>42</v>
      </c>
      <c r="G1635" s="77" t="s">
        <v>895</v>
      </c>
      <c r="H1635" s="78" t="s">
        <v>28824</v>
      </c>
      <c r="I1635" s="78" t="s">
        <v>27960</v>
      </c>
      <c r="J1635" s="78" t="s">
        <v>27929</v>
      </c>
      <c r="K1635" s="42" t="s">
        <v>27929</v>
      </c>
      <c r="L1635" s="79" t="s">
        <v>233</v>
      </c>
      <c r="M1635" s="80" t="s">
        <v>28825</v>
      </c>
      <c r="N1635" s="81" t="s">
        <v>233</v>
      </c>
      <c r="O1635" s="81" t="s">
        <v>233</v>
      </c>
      <c r="P1635" s="80" t="s">
        <v>28600</v>
      </c>
      <c r="Q1635" s="36" t="s">
        <v>25808</v>
      </c>
      <c r="R1635" s="36" t="s">
        <v>233</v>
      </c>
      <c r="S1635" s="36" t="s">
        <v>233</v>
      </c>
      <c r="T1635" s="36" t="s">
        <v>24983</v>
      </c>
      <c r="U1635" s="36" t="s">
        <v>28628</v>
      </c>
      <c r="V1635" s="121" t="str">
        <f t="shared" si="25"/>
        <v>BBVA</v>
      </c>
    </row>
    <row r="1636" spans="1:22" x14ac:dyDescent="0.35">
      <c r="A1636" s="111" t="s">
        <v>31102</v>
      </c>
      <c r="B1636" s="37" t="s">
        <v>26857</v>
      </c>
      <c r="C1636" s="40" t="s">
        <v>29594</v>
      </c>
      <c r="D1636" s="38" t="s">
        <v>931</v>
      </c>
      <c r="E1636" s="42" t="s">
        <v>923</v>
      </c>
      <c r="F1636" s="35" t="s">
        <v>42</v>
      </c>
      <c r="G1636" s="77" t="s">
        <v>895</v>
      </c>
      <c r="H1636" s="78" t="s">
        <v>28824</v>
      </c>
      <c r="I1636" s="78" t="s">
        <v>27960</v>
      </c>
      <c r="J1636" s="78" t="s">
        <v>27929</v>
      </c>
      <c r="K1636" s="42" t="s">
        <v>27929</v>
      </c>
      <c r="L1636" s="79" t="s">
        <v>233</v>
      </c>
      <c r="M1636" s="80" t="s">
        <v>28825</v>
      </c>
      <c r="N1636" s="81" t="s">
        <v>233</v>
      </c>
      <c r="O1636" s="81" t="s">
        <v>233</v>
      </c>
      <c r="P1636" s="80" t="s">
        <v>28600</v>
      </c>
      <c r="Q1636" s="36" t="s">
        <v>25808</v>
      </c>
      <c r="R1636" s="36" t="s">
        <v>233</v>
      </c>
      <c r="S1636" s="36" t="s">
        <v>233</v>
      </c>
      <c r="T1636" s="36" t="s">
        <v>24983</v>
      </c>
      <c r="U1636" s="36" t="s">
        <v>28628</v>
      </c>
      <c r="V1636" s="121" t="str">
        <f t="shared" si="25"/>
        <v>BBVA</v>
      </c>
    </row>
    <row r="1637" spans="1:22" x14ac:dyDescent="0.35">
      <c r="A1637" s="111" t="s">
        <v>30431</v>
      </c>
      <c r="B1637" s="37" t="s">
        <v>26858</v>
      </c>
      <c r="C1637" s="40" t="s">
        <v>29595</v>
      </c>
      <c r="D1637" s="38" t="s">
        <v>931</v>
      </c>
      <c r="E1637" s="42" t="s">
        <v>923</v>
      </c>
      <c r="F1637" s="35" t="s">
        <v>42</v>
      </c>
      <c r="G1637" s="77" t="s">
        <v>895</v>
      </c>
      <c r="H1637" s="78" t="s">
        <v>28824</v>
      </c>
      <c r="I1637" s="78" t="s">
        <v>27960</v>
      </c>
      <c r="J1637" s="78" t="s">
        <v>27929</v>
      </c>
      <c r="K1637" s="42" t="s">
        <v>27929</v>
      </c>
      <c r="L1637" s="79" t="s">
        <v>233</v>
      </c>
      <c r="M1637" s="80" t="s">
        <v>28825</v>
      </c>
      <c r="N1637" s="81" t="s">
        <v>233</v>
      </c>
      <c r="O1637" s="81" t="s">
        <v>233</v>
      </c>
      <c r="P1637" s="80" t="s">
        <v>28600</v>
      </c>
      <c r="Q1637" s="36" t="s">
        <v>25808</v>
      </c>
      <c r="R1637" s="36" t="s">
        <v>233</v>
      </c>
      <c r="S1637" s="36" t="s">
        <v>233</v>
      </c>
      <c r="T1637" s="36" t="s">
        <v>24983</v>
      </c>
      <c r="U1637" s="36" t="s">
        <v>28628</v>
      </c>
      <c r="V1637" s="121" t="str">
        <f t="shared" si="25"/>
        <v>BBVA</v>
      </c>
    </row>
    <row r="1638" spans="1:22" x14ac:dyDescent="0.35">
      <c r="A1638" s="111" t="s">
        <v>31103</v>
      </c>
      <c r="B1638" s="37" t="s">
        <v>26859</v>
      </c>
      <c r="C1638" s="40" t="s">
        <v>29596</v>
      </c>
      <c r="D1638" s="38" t="s">
        <v>931</v>
      </c>
      <c r="E1638" s="42" t="s">
        <v>923</v>
      </c>
      <c r="F1638" s="35" t="s">
        <v>42</v>
      </c>
      <c r="G1638" s="77" t="s">
        <v>895</v>
      </c>
      <c r="H1638" s="78" t="s">
        <v>28824</v>
      </c>
      <c r="I1638" s="78" t="s">
        <v>27960</v>
      </c>
      <c r="J1638" s="78" t="s">
        <v>27929</v>
      </c>
      <c r="K1638" s="42" t="s">
        <v>27929</v>
      </c>
      <c r="L1638" s="79" t="s">
        <v>233</v>
      </c>
      <c r="M1638" s="80" t="s">
        <v>28825</v>
      </c>
      <c r="N1638" s="81" t="s">
        <v>233</v>
      </c>
      <c r="O1638" s="81" t="s">
        <v>233</v>
      </c>
      <c r="P1638" s="80" t="s">
        <v>28600</v>
      </c>
      <c r="Q1638" s="36" t="s">
        <v>25808</v>
      </c>
      <c r="R1638" s="36" t="s">
        <v>233</v>
      </c>
      <c r="S1638" s="36" t="s">
        <v>233</v>
      </c>
      <c r="T1638" s="36" t="s">
        <v>24983</v>
      </c>
      <c r="U1638" s="36" t="s">
        <v>28628</v>
      </c>
      <c r="V1638" s="121" t="str">
        <f t="shared" si="25"/>
        <v>BBVA</v>
      </c>
    </row>
    <row r="1639" spans="1:22" x14ac:dyDescent="0.35">
      <c r="A1639" s="111" t="s">
        <v>31104</v>
      </c>
      <c r="B1639" s="37" t="s">
        <v>26860</v>
      </c>
      <c r="C1639" s="40" t="s">
        <v>29597</v>
      </c>
      <c r="D1639" s="38" t="s">
        <v>931</v>
      </c>
      <c r="E1639" s="42" t="s">
        <v>923</v>
      </c>
      <c r="F1639" s="35" t="s">
        <v>42</v>
      </c>
      <c r="G1639" s="77" t="s">
        <v>895</v>
      </c>
      <c r="H1639" s="78" t="s">
        <v>28824</v>
      </c>
      <c r="I1639" s="78" t="s">
        <v>27960</v>
      </c>
      <c r="J1639" s="78" t="s">
        <v>27929</v>
      </c>
      <c r="K1639" s="42" t="s">
        <v>27929</v>
      </c>
      <c r="L1639" s="79" t="s">
        <v>233</v>
      </c>
      <c r="M1639" s="80" t="s">
        <v>28825</v>
      </c>
      <c r="N1639" s="81" t="s">
        <v>233</v>
      </c>
      <c r="O1639" s="81" t="s">
        <v>233</v>
      </c>
      <c r="P1639" s="80" t="s">
        <v>28600</v>
      </c>
      <c r="Q1639" s="36" t="s">
        <v>25808</v>
      </c>
      <c r="R1639" s="36" t="s">
        <v>233</v>
      </c>
      <c r="S1639" s="36" t="s">
        <v>233</v>
      </c>
      <c r="T1639" s="36" t="s">
        <v>24983</v>
      </c>
      <c r="U1639" s="36" t="s">
        <v>28628</v>
      </c>
      <c r="V1639" s="121" t="str">
        <f t="shared" si="25"/>
        <v>BBVA</v>
      </c>
    </row>
    <row r="1640" spans="1:22" x14ac:dyDescent="0.35">
      <c r="A1640" s="111" t="s">
        <v>31105</v>
      </c>
      <c r="B1640" s="37" t="s">
        <v>26861</v>
      </c>
      <c r="C1640" s="40" t="s">
        <v>29598</v>
      </c>
      <c r="D1640" s="38" t="s">
        <v>955</v>
      </c>
      <c r="E1640" s="42" t="s">
        <v>923</v>
      </c>
      <c r="F1640" s="35" t="s">
        <v>42</v>
      </c>
      <c r="G1640" s="77" t="s">
        <v>895</v>
      </c>
      <c r="H1640" s="78" t="s">
        <v>28824</v>
      </c>
      <c r="I1640" s="78" t="s">
        <v>27960</v>
      </c>
      <c r="J1640" s="78" t="s">
        <v>27929</v>
      </c>
      <c r="K1640" s="42" t="s">
        <v>27929</v>
      </c>
      <c r="L1640" s="79" t="s">
        <v>233</v>
      </c>
      <c r="M1640" s="80" t="s">
        <v>28825</v>
      </c>
      <c r="N1640" s="81" t="s">
        <v>233</v>
      </c>
      <c r="O1640" s="81" t="s">
        <v>233</v>
      </c>
      <c r="P1640" s="80" t="s">
        <v>28600</v>
      </c>
      <c r="Q1640" s="36" t="s">
        <v>25808</v>
      </c>
      <c r="R1640" s="36" t="s">
        <v>233</v>
      </c>
      <c r="S1640" s="36" t="s">
        <v>233</v>
      </c>
      <c r="T1640" s="36" t="s">
        <v>24983</v>
      </c>
      <c r="U1640" s="36" t="s">
        <v>28628</v>
      </c>
      <c r="V1640" s="121" t="str">
        <f t="shared" si="25"/>
        <v xml:space="preserve">BIF </v>
      </c>
    </row>
    <row r="1641" spans="1:22" x14ac:dyDescent="0.35">
      <c r="A1641" s="111" t="s">
        <v>30431</v>
      </c>
      <c r="B1641" s="37" t="s">
        <v>26862</v>
      </c>
      <c r="C1641" s="40" t="s">
        <v>29599</v>
      </c>
      <c r="D1641" s="38" t="s">
        <v>955</v>
      </c>
      <c r="E1641" s="42" t="s">
        <v>923</v>
      </c>
      <c r="F1641" s="35" t="s">
        <v>42</v>
      </c>
      <c r="G1641" s="77" t="s">
        <v>895</v>
      </c>
      <c r="H1641" s="78" t="s">
        <v>28824</v>
      </c>
      <c r="I1641" s="78" t="s">
        <v>27960</v>
      </c>
      <c r="J1641" s="78" t="s">
        <v>27929</v>
      </c>
      <c r="K1641" s="42" t="s">
        <v>27929</v>
      </c>
      <c r="L1641" s="79" t="s">
        <v>233</v>
      </c>
      <c r="M1641" s="80" t="s">
        <v>28825</v>
      </c>
      <c r="N1641" s="81" t="s">
        <v>233</v>
      </c>
      <c r="O1641" s="81" t="s">
        <v>233</v>
      </c>
      <c r="P1641" s="80" t="s">
        <v>28600</v>
      </c>
      <c r="Q1641" s="36" t="s">
        <v>25808</v>
      </c>
      <c r="R1641" s="36" t="s">
        <v>233</v>
      </c>
      <c r="S1641" s="36" t="s">
        <v>233</v>
      </c>
      <c r="T1641" s="36" t="s">
        <v>24983</v>
      </c>
      <c r="U1641" s="36" t="s">
        <v>28628</v>
      </c>
      <c r="V1641" s="121" t="str">
        <f t="shared" si="25"/>
        <v xml:space="preserve">BIF </v>
      </c>
    </row>
    <row r="1642" spans="1:22" x14ac:dyDescent="0.35">
      <c r="A1642" s="111" t="s">
        <v>31106</v>
      </c>
      <c r="B1642" s="37" t="s">
        <v>26863</v>
      </c>
      <c r="C1642" s="40" t="s">
        <v>29600</v>
      </c>
      <c r="D1642" s="38" t="s">
        <v>955</v>
      </c>
      <c r="E1642" s="42" t="s">
        <v>923</v>
      </c>
      <c r="F1642" s="35" t="s">
        <v>42</v>
      </c>
      <c r="G1642" s="77" t="s">
        <v>895</v>
      </c>
      <c r="H1642" s="78" t="s">
        <v>28824</v>
      </c>
      <c r="I1642" s="78" t="s">
        <v>27960</v>
      </c>
      <c r="J1642" s="78" t="s">
        <v>27929</v>
      </c>
      <c r="K1642" s="42" t="s">
        <v>27929</v>
      </c>
      <c r="L1642" s="79" t="s">
        <v>233</v>
      </c>
      <c r="M1642" s="80" t="s">
        <v>28825</v>
      </c>
      <c r="N1642" s="81" t="s">
        <v>233</v>
      </c>
      <c r="O1642" s="81" t="s">
        <v>233</v>
      </c>
      <c r="P1642" s="80" t="s">
        <v>28600</v>
      </c>
      <c r="Q1642" s="36" t="s">
        <v>25808</v>
      </c>
      <c r="R1642" s="36" t="s">
        <v>233</v>
      </c>
      <c r="S1642" s="36" t="s">
        <v>233</v>
      </c>
      <c r="T1642" s="36" t="s">
        <v>24983</v>
      </c>
      <c r="U1642" s="36" t="s">
        <v>28628</v>
      </c>
      <c r="V1642" s="121" t="str">
        <f t="shared" si="25"/>
        <v xml:space="preserve">BIF </v>
      </c>
    </row>
    <row r="1643" spans="1:22" x14ac:dyDescent="0.35">
      <c r="A1643" s="111" t="s">
        <v>30431</v>
      </c>
      <c r="B1643" s="37" t="s">
        <v>26864</v>
      </c>
      <c r="C1643" s="40" t="s">
        <v>29601</v>
      </c>
      <c r="D1643" s="38" t="s">
        <v>25634</v>
      </c>
      <c r="E1643" s="42" t="s">
        <v>923</v>
      </c>
      <c r="F1643" s="35" t="s">
        <v>42</v>
      </c>
      <c r="G1643" s="77" t="s">
        <v>895</v>
      </c>
      <c r="H1643" s="78" t="s">
        <v>28824</v>
      </c>
      <c r="I1643" s="78" t="s">
        <v>27960</v>
      </c>
      <c r="J1643" s="78" t="s">
        <v>27929</v>
      </c>
      <c r="K1643" s="42" t="s">
        <v>27929</v>
      </c>
      <c r="L1643" s="79" t="s">
        <v>233</v>
      </c>
      <c r="M1643" s="80" t="s">
        <v>28825</v>
      </c>
      <c r="N1643" s="81" t="s">
        <v>233</v>
      </c>
      <c r="O1643" s="81" t="s">
        <v>233</v>
      </c>
      <c r="P1643" s="80" t="s">
        <v>28600</v>
      </c>
      <c r="Q1643" s="36" t="s">
        <v>25808</v>
      </c>
      <c r="R1643" s="36" t="s">
        <v>233</v>
      </c>
      <c r="S1643" s="36" t="s">
        <v>233</v>
      </c>
      <c r="T1643" s="36" t="s">
        <v>24983</v>
      </c>
      <c r="U1643" s="36" t="s">
        <v>28650</v>
      </c>
      <c r="V1643" s="121" t="str">
        <f t="shared" si="25"/>
        <v>Pluz Energía</v>
      </c>
    </row>
    <row r="1644" spans="1:22" x14ac:dyDescent="0.35">
      <c r="A1644" s="111" t="s">
        <v>30431</v>
      </c>
      <c r="B1644" s="37" t="s">
        <v>26865</v>
      </c>
      <c r="C1644" s="40" t="s">
        <v>29602</v>
      </c>
      <c r="D1644" s="38" t="s">
        <v>25634</v>
      </c>
      <c r="E1644" s="42" t="s">
        <v>923</v>
      </c>
      <c r="F1644" s="35" t="s">
        <v>42</v>
      </c>
      <c r="G1644" s="77" t="s">
        <v>895</v>
      </c>
      <c r="H1644" s="78" t="s">
        <v>28824</v>
      </c>
      <c r="I1644" s="78" t="s">
        <v>27960</v>
      </c>
      <c r="J1644" s="78" t="s">
        <v>27929</v>
      </c>
      <c r="K1644" s="42" t="s">
        <v>27929</v>
      </c>
      <c r="L1644" s="79" t="s">
        <v>233</v>
      </c>
      <c r="M1644" s="80" t="s">
        <v>28825</v>
      </c>
      <c r="N1644" s="81" t="s">
        <v>233</v>
      </c>
      <c r="O1644" s="81" t="s">
        <v>233</v>
      </c>
      <c r="P1644" s="80" t="s">
        <v>28600</v>
      </c>
      <c r="Q1644" s="36" t="s">
        <v>25808</v>
      </c>
      <c r="R1644" s="36" t="s">
        <v>233</v>
      </c>
      <c r="S1644" s="36" t="s">
        <v>233</v>
      </c>
      <c r="T1644" s="36" t="s">
        <v>24983</v>
      </c>
      <c r="U1644" s="36" t="s">
        <v>28650</v>
      </c>
      <c r="V1644" s="121" t="str">
        <f t="shared" si="25"/>
        <v>Pluz Energía</v>
      </c>
    </row>
    <row r="1645" spans="1:22" x14ac:dyDescent="0.35">
      <c r="A1645" s="111" t="s">
        <v>31107</v>
      </c>
      <c r="B1645" s="37" t="s">
        <v>26866</v>
      </c>
      <c r="C1645" s="40" t="s">
        <v>29603</v>
      </c>
      <c r="D1645" s="38" t="s">
        <v>26012</v>
      </c>
      <c r="E1645" s="42" t="s">
        <v>923</v>
      </c>
      <c r="F1645" s="35" t="s">
        <v>42</v>
      </c>
      <c r="G1645" s="77" t="s">
        <v>895</v>
      </c>
      <c r="H1645" s="78" t="s">
        <v>28824</v>
      </c>
      <c r="I1645" s="78" t="s">
        <v>27960</v>
      </c>
      <c r="J1645" s="78" t="s">
        <v>27929</v>
      </c>
      <c r="K1645" s="42" t="s">
        <v>27929</v>
      </c>
      <c r="L1645" s="79" t="s">
        <v>233</v>
      </c>
      <c r="M1645" s="80" t="s">
        <v>28825</v>
      </c>
      <c r="N1645" s="81" t="s">
        <v>233</v>
      </c>
      <c r="O1645" s="81" t="s">
        <v>233</v>
      </c>
      <c r="P1645" s="80" t="s">
        <v>28600</v>
      </c>
      <c r="Q1645" s="36" t="s">
        <v>25808</v>
      </c>
      <c r="R1645" s="36" t="s">
        <v>233</v>
      </c>
      <c r="S1645" s="36" t="s">
        <v>233</v>
      </c>
      <c r="T1645" s="36" t="s">
        <v>24983</v>
      </c>
      <c r="U1645" s="36" t="s">
        <v>28650</v>
      </c>
      <c r="V1645" s="121" t="str">
        <f t="shared" si="25"/>
        <v xml:space="preserve">Transportadora de Gas del Perú </v>
      </c>
    </row>
    <row r="1646" spans="1:22" x14ac:dyDescent="0.35">
      <c r="A1646" s="111" t="s">
        <v>31108</v>
      </c>
      <c r="B1646" s="37" t="s">
        <v>26867</v>
      </c>
      <c r="C1646" s="40" t="s">
        <v>29604</v>
      </c>
      <c r="D1646" s="38" t="s">
        <v>26012</v>
      </c>
      <c r="E1646" s="42" t="s">
        <v>923</v>
      </c>
      <c r="F1646" s="35" t="s">
        <v>42</v>
      </c>
      <c r="G1646" s="77" t="s">
        <v>895</v>
      </c>
      <c r="H1646" s="78" t="s">
        <v>28824</v>
      </c>
      <c r="I1646" s="78" t="s">
        <v>27960</v>
      </c>
      <c r="J1646" s="78" t="s">
        <v>27929</v>
      </c>
      <c r="K1646" s="42" t="s">
        <v>27929</v>
      </c>
      <c r="L1646" s="79" t="s">
        <v>233</v>
      </c>
      <c r="M1646" s="80" t="s">
        <v>28825</v>
      </c>
      <c r="N1646" s="81" t="s">
        <v>233</v>
      </c>
      <c r="O1646" s="81" t="s">
        <v>233</v>
      </c>
      <c r="P1646" s="80" t="s">
        <v>28600</v>
      </c>
      <c r="Q1646" s="36" t="s">
        <v>25808</v>
      </c>
      <c r="R1646" s="36" t="s">
        <v>233</v>
      </c>
      <c r="S1646" s="36" t="s">
        <v>233</v>
      </c>
      <c r="T1646" s="36" t="s">
        <v>24983</v>
      </c>
      <c r="U1646" s="36" t="s">
        <v>28650</v>
      </c>
      <c r="V1646" s="121" t="str">
        <f t="shared" si="25"/>
        <v xml:space="preserve">Transportadora de Gas del Perú </v>
      </c>
    </row>
    <row r="1647" spans="1:22" x14ac:dyDescent="0.35">
      <c r="A1647" s="111" t="s">
        <v>110</v>
      </c>
      <c r="B1647" s="37" t="s">
        <v>116</v>
      </c>
      <c r="C1647" s="40" t="s">
        <v>29605</v>
      </c>
      <c r="D1647" s="38" t="s">
        <v>38</v>
      </c>
      <c r="E1647" s="42" t="s">
        <v>923</v>
      </c>
      <c r="F1647" s="35" t="s">
        <v>42</v>
      </c>
      <c r="G1647" s="77" t="s">
        <v>895</v>
      </c>
      <c r="H1647" s="78" t="s">
        <v>28824</v>
      </c>
      <c r="I1647" s="78" t="s">
        <v>27960</v>
      </c>
      <c r="J1647" s="78" t="s">
        <v>27929</v>
      </c>
      <c r="K1647" s="42" t="s">
        <v>27929</v>
      </c>
      <c r="L1647" s="79" t="s">
        <v>233</v>
      </c>
      <c r="M1647" s="80" t="s">
        <v>28825</v>
      </c>
      <c r="N1647" s="81" t="s">
        <v>233</v>
      </c>
      <c r="O1647" s="81">
        <v>1</v>
      </c>
      <c r="P1647" s="80" t="s">
        <v>28600</v>
      </c>
      <c r="Q1647" s="36" t="s">
        <v>25808</v>
      </c>
      <c r="R1647" s="36" t="s">
        <v>233</v>
      </c>
      <c r="S1647" s="36" t="s">
        <v>233</v>
      </c>
      <c r="T1647" s="36" t="s">
        <v>24983</v>
      </c>
      <c r="U1647" s="36" t="s">
        <v>28650</v>
      </c>
      <c r="V1647" s="121" t="str">
        <f t="shared" si="25"/>
        <v>Huascacocha Finance Limited</v>
      </c>
    </row>
    <row r="1648" spans="1:22" x14ac:dyDescent="0.35">
      <c r="A1648" s="111" t="s">
        <v>403</v>
      </c>
      <c r="B1648" s="37" t="s">
        <v>402</v>
      </c>
      <c r="C1648" s="40" t="s">
        <v>29605</v>
      </c>
      <c r="D1648" s="38" t="s">
        <v>38</v>
      </c>
      <c r="E1648" s="42" t="s">
        <v>923</v>
      </c>
      <c r="F1648" s="35" t="s">
        <v>42</v>
      </c>
      <c r="G1648" s="77" t="s">
        <v>895</v>
      </c>
      <c r="H1648" s="78" t="s">
        <v>28824</v>
      </c>
      <c r="I1648" s="78" t="s">
        <v>27960</v>
      </c>
      <c r="J1648" s="78" t="s">
        <v>27929</v>
      </c>
      <c r="K1648" s="42" t="s">
        <v>27929</v>
      </c>
      <c r="L1648" s="79" t="s">
        <v>233</v>
      </c>
      <c r="M1648" s="80" t="s">
        <v>28825</v>
      </c>
      <c r="N1648" s="81" t="s">
        <v>233</v>
      </c>
      <c r="O1648" s="81">
        <v>1</v>
      </c>
      <c r="P1648" s="80" t="s">
        <v>28600</v>
      </c>
      <c r="Q1648" s="36" t="s">
        <v>25808</v>
      </c>
      <c r="R1648" s="36" t="s">
        <v>233</v>
      </c>
      <c r="S1648" s="36" t="s">
        <v>233</v>
      </c>
      <c r="T1648" s="36" t="s">
        <v>24983</v>
      </c>
      <c r="U1648" s="36" t="s">
        <v>28650</v>
      </c>
      <c r="V1648" s="121" t="str">
        <f t="shared" si="25"/>
        <v>Huascacocha Finance Limited</v>
      </c>
    </row>
    <row r="1649" spans="1:22" x14ac:dyDescent="0.35">
      <c r="A1649" s="111" t="s">
        <v>31109</v>
      </c>
      <c r="B1649" s="37" t="s">
        <v>26868</v>
      </c>
      <c r="C1649" s="40" t="s">
        <v>1054</v>
      </c>
      <c r="D1649" s="38" t="s">
        <v>21</v>
      </c>
      <c r="E1649" s="42" t="s">
        <v>923</v>
      </c>
      <c r="F1649" s="35" t="s">
        <v>42</v>
      </c>
      <c r="G1649" s="77" t="s">
        <v>895</v>
      </c>
      <c r="H1649" s="78" t="s">
        <v>28824</v>
      </c>
      <c r="I1649" s="78" t="s">
        <v>27960</v>
      </c>
      <c r="J1649" s="78" t="s">
        <v>27929</v>
      </c>
      <c r="K1649" s="42" t="s">
        <v>27929</v>
      </c>
      <c r="L1649" s="79" t="s">
        <v>233</v>
      </c>
      <c r="M1649" s="80" t="s">
        <v>28825</v>
      </c>
      <c r="N1649" s="81" t="s">
        <v>233</v>
      </c>
      <c r="O1649" s="81">
        <v>1</v>
      </c>
      <c r="P1649" s="80" t="s">
        <v>28600</v>
      </c>
      <c r="Q1649" s="36" t="s">
        <v>25808</v>
      </c>
      <c r="R1649" s="36" t="s">
        <v>233</v>
      </c>
      <c r="S1649" s="36" t="s">
        <v>233</v>
      </c>
      <c r="T1649" s="36" t="s">
        <v>24983</v>
      </c>
      <c r="U1649" s="36" t="s">
        <v>28650</v>
      </c>
      <c r="V1649" s="121" t="str">
        <f t="shared" si="25"/>
        <v>Rutas de Lima</v>
      </c>
    </row>
    <row r="1650" spans="1:22" x14ac:dyDescent="0.35">
      <c r="A1650" s="111" t="s">
        <v>31110</v>
      </c>
      <c r="B1650" s="37" t="s">
        <v>26869</v>
      </c>
      <c r="C1650" s="40" t="s">
        <v>29606</v>
      </c>
      <c r="D1650" s="38" t="s">
        <v>26907</v>
      </c>
      <c r="E1650" s="42" t="s">
        <v>923</v>
      </c>
      <c r="F1650" s="35" t="s">
        <v>42</v>
      </c>
      <c r="G1650" s="77" t="s">
        <v>895</v>
      </c>
      <c r="H1650" s="78" t="s">
        <v>28824</v>
      </c>
      <c r="I1650" s="78" t="s">
        <v>27960</v>
      </c>
      <c r="J1650" s="78" t="s">
        <v>27929</v>
      </c>
      <c r="K1650" s="42" t="s">
        <v>27929</v>
      </c>
      <c r="L1650" s="79" t="s">
        <v>233</v>
      </c>
      <c r="M1650" s="80" t="s">
        <v>28825</v>
      </c>
      <c r="N1650" s="81" t="s">
        <v>233</v>
      </c>
      <c r="O1650" s="81" t="s">
        <v>233</v>
      </c>
      <c r="P1650" s="80" t="s">
        <v>28600</v>
      </c>
      <c r="Q1650" s="36" t="s">
        <v>25808</v>
      </c>
      <c r="R1650" s="36" t="s">
        <v>233</v>
      </c>
      <c r="S1650" s="36" t="s">
        <v>233</v>
      </c>
      <c r="T1650" s="36" t="s">
        <v>24983</v>
      </c>
      <c r="U1650" s="36" t="s">
        <v>28650</v>
      </c>
      <c r="V1650" s="121" t="str">
        <f t="shared" si="25"/>
        <v>GYMFERROVIAS</v>
      </c>
    </row>
    <row r="1651" spans="1:22" x14ac:dyDescent="0.35">
      <c r="A1651" s="111" t="s">
        <v>30431</v>
      </c>
      <c r="B1651" s="37" t="s">
        <v>26870</v>
      </c>
      <c r="C1651" s="40" t="s">
        <v>29607</v>
      </c>
      <c r="D1651" s="38" t="s">
        <v>959</v>
      </c>
      <c r="E1651" s="42" t="s">
        <v>923</v>
      </c>
      <c r="F1651" s="35" t="s">
        <v>42</v>
      </c>
      <c r="G1651" s="77" t="s">
        <v>895</v>
      </c>
      <c r="H1651" s="78" t="s">
        <v>28824</v>
      </c>
      <c r="I1651" s="78" t="s">
        <v>27960</v>
      </c>
      <c r="J1651" s="78" t="s">
        <v>27929</v>
      </c>
      <c r="K1651" s="42" t="s">
        <v>27929</v>
      </c>
      <c r="L1651" s="79" t="s">
        <v>233</v>
      </c>
      <c r="M1651" s="80" t="s">
        <v>28825</v>
      </c>
      <c r="N1651" s="81" t="s">
        <v>233</v>
      </c>
      <c r="O1651" s="81" t="s">
        <v>233</v>
      </c>
      <c r="P1651" s="80" t="s">
        <v>28600</v>
      </c>
      <c r="Q1651" s="36" t="s">
        <v>25808</v>
      </c>
      <c r="R1651" s="36" t="s">
        <v>233</v>
      </c>
      <c r="S1651" s="36" t="s">
        <v>233</v>
      </c>
      <c r="T1651" s="36" t="s">
        <v>24983</v>
      </c>
      <c r="U1651" s="36" t="s">
        <v>28650</v>
      </c>
      <c r="V1651" s="121" t="str">
        <f t="shared" si="25"/>
        <v>Telefónica</v>
      </c>
    </row>
    <row r="1652" spans="1:22" x14ac:dyDescent="0.35">
      <c r="A1652" s="111" t="s">
        <v>31111</v>
      </c>
      <c r="B1652" s="37" t="s">
        <v>26871</v>
      </c>
      <c r="C1652" s="40" t="s">
        <v>29608</v>
      </c>
      <c r="D1652" s="38" t="s">
        <v>959</v>
      </c>
      <c r="E1652" s="42" t="s">
        <v>923</v>
      </c>
      <c r="F1652" s="35" t="s">
        <v>42</v>
      </c>
      <c r="G1652" s="77" t="s">
        <v>895</v>
      </c>
      <c r="H1652" s="78" t="s">
        <v>28824</v>
      </c>
      <c r="I1652" s="78" t="s">
        <v>27960</v>
      </c>
      <c r="J1652" s="78" t="s">
        <v>27929</v>
      </c>
      <c r="K1652" s="42" t="s">
        <v>27929</v>
      </c>
      <c r="L1652" s="79" t="s">
        <v>233</v>
      </c>
      <c r="M1652" s="80" t="s">
        <v>28825</v>
      </c>
      <c r="N1652" s="81" t="s">
        <v>233</v>
      </c>
      <c r="O1652" s="81" t="s">
        <v>233</v>
      </c>
      <c r="P1652" s="80" t="s">
        <v>28600</v>
      </c>
      <c r="Q1652" s="36" t="s">
        <v>25808</v>
      </c>
      <c r="R1652" s="36" t="s">
        <v>233</v>
      </c>
      <c r="S1652" s="36" t="s">
        <v>233</v>
      </c>
      <c r="T1652" s="36" t="s">
        <v>24983</v>
      </c>
      <c r="U1652" s="36" t="s">
        <v>28650</v>
      </c>
      <c r="V1652" s="121" t="str">
        <f t="shared" si="25"/>
        <v>Telefónica</v>
      </c>
    </row>
    <row r="1653" spans="1:22" x14ac:dyDescent="0.35">
      <c r="A1653" s="111" t="s">
        <v>31112</v>
      </c>
      <c r="B1653" s="37" t="s">
        <v>26064</v>
      </c>
      <c r="C1653" s="40" t="s">
        <v>29609</v>
      </c>
      <c r="D1653" s="38" t="s">
        <v>25043</v>
      </c>
      <c r="E1653" s="42" t="s">
        <v>923</v>
      </c>
      <c r="F1653" s="35" t="s">
        <v>42</v>
      </c>
      <c r="G1653" s="77" t="s">
        <v>895</v>
      </c>
      <c r="H1653" s="78" t="s">
        <v>28824</v>
      </c>
      <c r="I1653" s="78" t="s">
        <v>27960</v>
      </c>
      <c r="J1653" s="78" t="s">
        <v>27929</v>
      </c>
      <c r="K1653" s="42" t="s">
        <v>27929</v>
      </c>
      <c r="L1653" s="79" t="s">
        <v>233</v>
      </c>
      <c r="M1653" s="80" t="s">
        <v>28825</v>
      </c>
      <c r="N1653" s="81" t="s">
        <v>233</v>
      </c>
      <c r="O1653" s="81" t="s">
        <v>233</v>
      </c>
      <c r="P1653" s="80" t="s">
        <v>28600</v>
      </c>
      <c r="Q1653" s="36" t="s">
        <v>25808</v>
      </c>
      <c r="R1653" s="36" t="s">
        <v>233</v>
      </c>
      <c r="S1653" s="36" t="s">
        <v>233</v>
      </c>
      <c r="T1653" s="36" t="s">
        <v>24983</v>
      </c>
      <c r="U1653" s="36" t="s">
        <v>28650</v>
      </c>
      <c r="V1653" s="121" t="str">
        <f t="shared" si="25"/>
        <v>Taboada Finance Limited</v>
      </c>
    </row>
    <row r="1654" spans="1:22" x14ac:dyDescent="0.35">
      <c r="A1654" s="111" t="s">
        <v>363</v>
      </c>
      <c r="B1654" s="37" t="s">
        <v>362</v>
      </c>
      <c r="C1654" s="40" t="s">
        <v>364</v>
      </c>
      <c r="D1654" s="38" t="s">
        <v>959</v>
      </c>
      <c r="E1654" s="42" t="s">
        <v>923</v>
      </c>
      <c r="F1654" s="35" t="s">
        <v>42</v>
      </c>
      <c r="G1654" s="77" t="s">
        <v>895</v>
      </c>
      <c r="H1654" s="78" t="s">
        <v>28824</v>
      </c>
      <c r="I1654" s="78" t="s">
        <v>27960</v>
      </c>
      <c r="J1654" s="78" t="s">
        <v>27929</v>
      </c>
      <c r="K1654" s="42" t="s">
        <v>27929</v>
      </c>
      <c r="L1654" s="79" t="s">
        <v>233</v>
      </c>
      <c r="M1654" s="80" t="s">
        <v>28825</v>
      </c>
      <c r="N1654" s="81" t="s">
        <v>233</v>
      </c>
      <c r="O1654" s="81">
        <v>1</v>
      </c>
      <c r="P1654" s="80" t="s">
        <v>28600</v>
      </c>
      <c r="Q1654" s="36" t="s">
        <v>25808</v>
      </c>
      <c r="R1654" s="36" t="s">
        <v>233</v>
      </c>
      <c r="S1654" s="36" t="s">
        <v>233</v>
      </c>
      <c r="T1654" s="36" t="s">
        <v>24983</v>
      </c>
      <c r="U1654" s="36" t="s">
        <v>28650</v>
      </c>
      <c r="V1654" s="121" t="str">
        <f t="shared" si="25"/>
        <v>Telefónica</v>
      </c>
    </row>
    <row r="1655" spans="1:22" x14ac:dyDescent="0.35">
      <c r="A1655" s="111" t="s">
        <v>30431</v>
      </c>
      <c r="B1655" s="37" t="s">
        <v>26872</v>
      </c>
      <c r="C1655" s="40" t="s">
        <v>29610</v>
      </c>
      <c r="D1655" s="38" t="s">
        <v>959</v>
      </c>
      <c r="E1655" s="42" t="s">
        <v>923</v>
      </c>
      <c r="F1655" s="35" t="s">
        <v>42</v>
      </c>
      <c r="G1655" s="77" t="s">
        <v>895</v>
      </c>
      <c r="H1655" s="78" t="s">
        <v>28824</v>
      </c>
      <c r="I1655" s="78" t="s">
        <v>27960</v>
      </c>
      <c r="J1655" s="78" t="s">
        <v>27929</v>
      </c>
      <c r="K1655" s="42" t="s">
        <v>27929</v>
      </c>
      <c r="L1655" s="79" t="s">
        <v>233</v>
      </c>
      <c r="M1655" s="80" t="s">
        <v>28825</v>
      </c>
      <c r="N1655" s="81" t="s">
        <v>233</v>
      </c>
      <c r="O1655" s="81" t="s">
        <v>233</v>
      </c>
      <c r="P1655" s="80" t="s">
        <v>28600</v>
      </c>
      <c r="Q1655" s="36" t="s">
        <v>25808</v>
      </c>
      <c r="R1655" s="36" t="s">
        <v>233</v>
      </c>
      <c r="S1655" s="36" t="s">
        <v>233</v>
      </c>
      <c r="T1655" s="36" t="s">
        <v>24983</v>
      </c>
      <c r="U1655" s="36" t="s">
        <v>28650</v>
      </c>
      <c r="V1655" s="121" t="str">
        <f t="shared" si="25"/>
        <v>Telefónica</v>
      </c>
    </row>
    <row r="1656" spans="1:22" x14ac:dyDescent="0.35">
      <c r="A1656" s="111" t="s">
        <v>30431</v>
      </c>
      <c r="B1656" s="37" t="s">
        <v>26873</v>
      </c>
      <c r="C1656" s="40" t="s">
        <v>29611</v>
      </c>
      <c r="D1656" s="38" t="s">
        <v>959</v>
      </c>
      <c r="E1656" s="42" t="s">
        <v>923</v>
      </c>
      <c r="F1656" s="35" t="s">
        <v>42</v>
      </c>
      <c r="G1656" s="77" t="s">
        <v>895</v>
      </c>
      <c r="H1656" s="78" t="s">
        <v>28824</v>
      </c>
      <c r="I1656" s="78" t="s">
        <v>27960</v>
      </c>
      <c r="J1656" s="78" t="s">
        <v>27929</v>
      </c>
      <c r="K1656" s="42" t="s">
        <v>27929</v>
      </c>
      <c r="L1656" s="79" t="s">
        <v>233</v>
      </c>
      <c r="M1656" s="80" t="s">
        <v>28825</v>
      </c>
      <c r="N1656" s="81" t="s">
        <v>233</v>
      </c>
      <c r="O1656" s="81" t="s">
        <v>233</v>
      </c>
      <c r="P1656" s="80" t="s">
        <v>28600</v>
      </c>
      <c r="Q1656" s="36" t="s">
        <v>25808</v>
      </c>
      <c r="R1656" s="36" t="s">
        <v>233</v>
      </c>
      <c r="S1656" s="36" t="s">
        <v>233</v>
      </c>
      <c r="T1656" s="36" t="s">
        <v>24983</v>
      </c>
      <c r="U1656" s="36" t="s">
        <v>28650</v>
      </c>
      <c r="V1656" s="121" t="str">
        <f t="shared" si="25"/>
        <v>Telefónica</v>
      </c>
    </row>
    <row r="1657" spans="1:22" x14ac:dyDescent="0.35">
      <c r="A1657" s="111" t="s">
        <v>30431</v>
      </c>
      <c r="B1657" s="37" t="s">
        <v>26874</v>
      </c>
      <c r="C1657" s="40" t="s">
        <v>29612</v>
      </c>
      <c r="D1657" s="38" t="s">
        <v>25695</v>
      </c>
      <c r="E1657" s="42" t="s">
        <v>923</v>
      </c>
      <c r="F1657" s="35" t="s">
        <v>42</v>
      </c>
      <c r="G1657" s="77" t="s">
        <v>895</v>
      </c>
      <c r="H1657" s="78" t="s">
        <v>28824</v>
      </c>
      <c r="I1657" s="78" t="s">
        <v>27960</v>
      </c>
      <c r="J1657" s="78" t="s">
        <v>27929</v>
      </c>
      <c r="K1657" s="42" t="s">
        <v>27929</v>
      </c>
      <c r="L1657" s="79" t="s">
        <v>233</v>
      </c>
      <c r="M1657" s="80" t="s">
        <v>28825</v>
      </c>
      <c r="N1657" s="81" t="s">
        <v>233</v>
      </c>
      <c r="O1657" s="81" t="s">
        <v>233</v>
      </c>
      <c r="P1657" s="80" t="s">
        <v>28600</v>
      </c>
      <c r="Q1657" s="36" t="s">
        <v>25808</v>
      </c>
      <c r="R1657" s="36" t="s">
        <v>233</v>
      </c>
      <c r="S1657" s="36" t="s">
        <v>233</v>
      </c>
      <c r="T1657" s="36" t="s">
        <v>24983</v>
      </c>
      <c r="U1657" s="36" t="s">
        <v>28685</v>
      </c>
      <c r="V1657" s="121" t="str">
        <f t="shared" si="25"/>
        <v xml:space="preserve">Creditítulos Sociedad Titulizadora </v>
      </c>
    </row>
    <row r="1658" spans="1:22" x14ac:dyDescent="0.35">
      <c r="A1658" s="111" t="s">
        <v>31113</v>
      </c>
      <c r="B1658" s="37" t="s">
        <v>26875</v>
      </c>
      <c r="C1658" s="40" t="s">
        <v>29613</v>
      </c>
      <c r="D1658" s="38" t="s">
        <v>25946</v>
      </c>
      <c r="E1658" s="42" t="s">
        <v>923</v>
      </c>
      <c r="F1658" s="35" t="s">
        <v>42</v>
      </c>
      <c r="G1658" s="77" t="s">
        <v>895</v>
      </c>
      <c r="H1658" s="78" t="s">
        <v>28824</v>
      </c>
      <c r="I1658" s="78" t="s">
        <v>27960</v>
      </c>
      <c r="J1658" s="78" t="s">
        <v>27929</v>
      </c>
      <c r="K1658" s="42" t="s">
        <v>27929</v>
      </c>
      <c r="L1658" s="79" t="s">
        <v>233</v>
      </c>
      <c r="M1658" s="80" t="s">
        <v>28825</v>
      </c>
      <c r="N1658" s="81" t="s">
        <v>233</v>
      </c>
      <c r="O1658" s="81" t="s">
        <v>233</v>
      </c>
      <c r="P1658" s="80" t="s">
        <v>28600</v>
      </c>
      <c r="Q1658" s="36" t="s">
        <v>25808</v>
      </c>
      <c r="R1658" s="36" t="s">
        <v>233</v>
      </c>
      <c r="S1658" s="36" t="s">
        <v>233</v>
      </c>
      <c r="T1658" s="36" t="s">
        <v>24983</v>
      </c>
      <c r="U1658" s="36" t="s">
        <v>28685</v>
      </c>
      <c r="V1658" s="121" t="str">
        <f t="shared" si="25"/>
        <v>Continental Sociedad Titulizadora</v>
      </c>
    </row>
    <row r="1659" spans="1:22" x14ac:dyDescent="0.35">
      <c r="A1659" s="111" t="s">
        <v>31114</v>
      </c>
      <c r="B1659" s="37" t="s">
        <v>26876</v>
      </c>
      <c r="C1659" s="40" t="s">
        <v>29614</v>
      </c>
      <c r="D1659" s="38" t="s">
        <v>25946</v>
      </c>
      <c r="E1659" s="42" t="s">
        <v>923</v>
      </c>
      <c r="F1659" s="35" t="s">
        <v>42</v>
      </c>
      <c r="G1659" s="77" t="s">
        <v>895</v>
      </c>
      <c r="H1659" s="78" t="s">
        <v>28824</v>
      </c>
      <c r="I1659" s="78" t="s">
        <v>27960</v>
      </c>
      <c r="J1659" s="78" t="s">
        <v>27929</v>
      </c>
      <c r="K1659" s="42" t="s">
        <v>27929</v>
      </c>
      <c r="L1659" s="79" t="s">
        <v>233</v>
      </c>
      <c r="M1659" s="80" t="s">
        <v>28825</v>
      </c>
      <c r="N1659" s="81" t="s">
        <v>233</v>
      </c>
      <c r="O1659" s="81" t="s">
        <v>233</v>
      </c>
      <c r="P1659" s="80" t="s">
        <v>28600</v>
      </c>
      <c r="Q1659" s="36" t="s">
        <v>25808</v>
      </c>
      <c r="R1659" s="36" t="s">
        <v>233</v>
      </c>
      <c r="S1659" s="36" t="s">
        <v>233</v>
      </c>
      <c r="T1659" s="36" t="s">
        <v>24983</v>
      </c>
      <c r="U1659" s="36" t="s">
        <v>28685</v>
      </c>
      <c r="V1659" s="121" t="str">
        <f t="shared" si="25"/>
        <v>Continental Sociedad Titulizadora</v>
      </c>
    </row>
    <row r="1660" spans="1:22" x14ac:dyDescent="0.35">
      <c r="A1660" s="111" t="s">
        <v>360</v>
      </c>
      <c r="B1660" s="37" t="s">
        <v>359</v>
      </c>
      <c r="C1660" s="40" t="s">
        <v>361</v>
      </c>
      <c r="D1660" s="38" t="s">
        <v>959</v>
      </c>
      <c r="E1660" s="42" t="s">
        <v>923</v>
      </c>
      <c r="F1660" s="35" t="s">
        <v>42</v>
      </c>
      <c r="G1660" s="77" t="s">
        <v>895</v>
      </c>
      <c r="H1660" s="78" t="s">
        <v>28824</v>
      </c>
      <c r="I1660" s="78" t="s">
        <v>27960</v>
      </c>
      <c r="J1660" s="78" t="s">
        <v>27929</v>
      </c>
      <c r="K1660" s="42" t="s">
        <v>27929</v>
      </c>
      <c r="L1660" s="79" t="s">
        <v>233</v>
      </c>
      <c r="M1660" s="80" t="s">
        <v>28825</v>
      </c>
      <c r="N1660" s="81" t="s">
        <v>233</v>
      </c>
      <c r="O1660" s="81">
        <v>1</v>
      </c>
      <c r="P1660" s="80" t="s">
        <v>28600</v>
      </c>
      <c r="Q1660" s="36" t="s">
        <v>25808</v>
      </c>
      <c r="R1660" s="36" t="s">
        <v>233</v>
      </c>
      <c r="S1660" s="36" t="s">
        <v>233</v>
      </c>
      <c r="T1660" s="36" t="s">
        <v>24983</v>
      </c>
      <c r="U1660" s="36" t="s">
        <v>28685</v>
      </c>
      <c r="V1660" s="121" t="str">
        <f t="shared" si="25"/>
        <v>Telefónica</v>
      </c>
    </row>
    <row r="1661" spans="1:22" x14ac:dyDescent="0.35">
      <c r="A1661" s="111" t="s">
        <v>31115</v>
      </c>
      <c r="B1661" s="56" t="s">
        <v>26878</v>
      </c>
      <c r="C1661" s="40" t="s">
        <v>29615</v>
      </c>
      <c r="D1661" s="38" t="s">
        <v>25834</v>
      </c>
      <c r="E1661" s="42" t="s">
        <v>923</v>
      </c>
      <c r="F1661" s="35" t="s">
        <v>42</v>
      </c>
      <c r="G1661" s="77" t="s">
        <v>895</v>
      </c>
      <c r="H1661" s="78" t="s">
        <v>28824</v>
      </c>
      <c r="I1661" s="78" t="s">
        <v>27960</v>
      </c>
      <c r="J1661" s="78" t="s">
        <v>27929</v>
      </c>
      <c r="K1661" s="42" t="s">
        <v>27929</v>
      </c>
      <c r="L1661" s="79" t="s">
        <v>233</v>
      </c>
      <c r="M1661" s="80" t="s">
        <v>28825</v>
      </c>
      <c r="N1661" s="81" t="s">
        <v>233</v>
      </c>
      <c r="O1661" s="81" t="s">
        <v>233</v>
      </c>
      <c r="P1661" s="80" t="s">
        <v>28600</v>
      </c>
      <c r="Q1661" s="36" t="s">
        <v>25808</v>
      </c>
      <c r="R1661" s="36" t="s">
        <v>233</v>
      </c>
      <c r="S1661" s="36" t="s">
        <v>233</v>
      </c>
      <c r="T1661" s="36" t="s">
        <v>24983</v>
      </c>
      <c r="U1661" s="36" t="s">
        <v>28704</v>
      </c>
      <c r="V1661" s="121" t="str">
        <f t="shared" si="25"/>
        <v>BCP-PF Fideicomiso en Infraestructura</v>
      </c>
    </row>
    <row r="1662" spans="1:22" x14ac:dyDescent="0.35">
      <c r="A1662" s="111" t="s">
        <v>31116</v>
      </c>
      <c r="B1662" s="37" t="s">
        <v>26879</v>
      </c>
      <c r="C1662" s="40" t="s">
        <v>29616</v>
      </c>
      <c r="D1662" s="38" t="s">
        <v>25127</v>
      </c>
      <c r="E1662" s="42" t="s">
        <v>923</v>
      </c>
      <c r="F1662" s="35" t="s">
        <v>42</v>
      </c>
      <c r="G1662" s="77" t="s">
        <v>895</v>
      </c>
      <c r="H1662" s="78" t="s">
        <v>28824</v>
      </c>
      <c r="I1662" s="78" t="s">
        <v>27960</v>
      </c>
      <c r="J1662" s="78" t="s">
        <v>27929</v>
      </c>
      <c r="K1662" s="42" t="s">
        <v>27929</v>
      </c>
      <c r="L1662" s="79" t="s">
        <v>233</v>
      </c>
      <c r="M1662" s="80" t="s">
        <v>28825</v>
      </c>
      <c r="N1662" s="81" t="s">
        <v>233</v>
      </c>
      <c r="O1662" s="81" t="s">
        <v>233</v>
      </c>
      <c r="P1662" s="80" t="s">
        <v>28600</v>
      </c>
      <c r="Q1662" s="36" t="s">
        <v>25808</v>
      </c>
      <c r="R1662" s="36" t="s">
        <v>233</v>
      </c>
      <c r="S1662" s="36" t="s">
        <v>233</v>
      </c>
      <c r="T1662" s="36" t="s">
        <v>24983</v>
      </c>
      <c r="U1662" s="36" t="s">
        <v>28685</v>
      </c>
      <c r="V1662" s="121" t="str">
        <f t="shared" si="25"/>
        <v xml:space="preserve">Scotia Sociedad Titulizadora </v>
      </c>
    </row>
    <row r="1663" spans="1:22" x14ac:dyDescent="0.35">
      <c r="A1663" s="111" t="s">
        <v>31117</v>
      </c>
      <c r="B1663" s="37" t="s">
        <v>26880</v>
      </c>
      <c r="C1663" s="40" t="s">
        <v>29617</v>
      </c>
      <c r="D1663" s="38" t="s">
        <v>25390</v>
      </c>
      <c r="E1663" s="42" t="s">
        <v>923</v>
      </c>
      <c r="F1663" s="35" t="s">
        <v>42</v>
      </c>
      <c r="G1663" s="77" t="s">
        <v>895</v>
      </c>
      <c r="H1663" s="78" t="s">
        <v>28824</v>
      </c>
      <c r="I1663" s="78" t="s">
        <v>27960</v>
      </c>
      <c r="J1663" s="78" t="s">
        <v>27929</v>
      </c>
      <c r="K1663" s="42" t="s">
        <v>27929</v>
      </c>
      <c r="L1663" s="79" t="s">
        <v>233</v>
      </c>
      <c r="M1663" s="80" t="s">
        <v>28825</v>
      </c>
      <c r="N1663" s="81" t="s">
        <v>233</v>
      </c>
      <c r="O1663" s="81" t="s">
        <v>233</v>
      </c>
      <c r="P1663" s="80" t="s">
        <v>28600</v>
      </c>
      <c r="Q1663" s="36" t="s">
        <v>25808</v>
      </c>
      <c r="R1663" s="36" t="s">
        <v>233</v>
      </c>
      <c r="S1663" s="36" t="s">
        <v>233</v>
      </c>
      <c r="T1663" s="36" t="s">
        <v>24983</v>
      </c>
      <c r="U1663" s="36" t="s">
        <v>28685</v>
      </c>
      <c r="V1663" s="121" t="str">
        <f t="shared" si="25"/>
        <v>IPSA - Bonos titulizados</v>
      </c>
    </row>
    <row r="1664" spans="1:22" x14ac:dyDescent="0.35">
      <c r="A1664" s="111" t="s">
        <v>30431</v>
      </c>
      <c r="B1664" s="37" t="s">
        <v>26881</v>
      </c>
      <c r="C1664" s="40" t="s">
        <v>29618</v>
      </c>
      <c r="D1664" s="38" t="s">
        <v>26119</v>
      </c>
      <c r="E1664" s="42" t="s">
        <v>923</v>
      </c>
      <c r="F1664" s="35" t="s">
        <v>42</v>
      </c>
      <c r="G1664" s="77" t="s">
        <v>895</v>
      </c>
      <c r="H1664" s="78" t="s">
        <v>28824</v>
      </c>
      <c r="I1664" s="78" t="s">
        <v>27937</v>
      </c>
      <c r="J1664" s="78" t="s">
        <v>27929</v>
      </c>
      <c r="K1664" s="42" t="s">
        <v>27929</v>
      </c>
      <c r="L1664" s="79" t="s">
        <v>29619</v>
      </c>
      <c r="M1664" s="80" t="s">
        <v>29619</v>
      </c>
      <c r="N1664" s="81" t="s">
        <v>233</v>
      </c>
      <c r="O1664" s="81" t="s">
        <v>233</v>
      </c>
      <c r="P1664" s="80" t="s">
        <v>27939</v>
      </c>
      <c r="Q1664" s="36" t="s">
        <v>25843</v>
      </c>
      <c r="R1664" s="36" t="s">
        <v>233</v>
      </c>
      <c r="S1664" s="36" t="s">
        <v>233</v>
      </c>
      <c r="T1664" s="36" t="s">
        <v>24983</v>
      </c>
      <c r="U1664" s="36" t="s">
        <v>27940</v>
      </c>
      <c r="V1664" s="121" t="str">
        <f t="shared" si="25"/>
        <v>Gobierno Central</v>
      </c>
    </row>
    <row r="1665" spans="1:22" x14ac:dyDescent="0.35">
      <c r="A1665" s="111" t="s">
        <v>30431</v>
      </c>
      <c r="B1665" s="37" t="s">
        <v>26882</v>
      </c>
      <c r="C1665" s="40" t="s">
        <v>29620</v>
      </c>
      <c r="D1665" s="38" t="s">
        <v>26119</v>
      </c>
      <c r="E1665" s="42" t="s">
        <v>923</v>
      </c>
      <c r="F1665" s="35" t="s">
        <v>42</v>
      </c>
      <c r="G1665" s="77" t="s">
        <v>895</v>
      </c>
      <c r="H1665" s="78" t="s">
        <v>28824</v>
      </c>
      <c r="I1665" s="78" t="s">
        <v>27937</v>
      </c>
      <c r="J1665" s="78" t="s">
        <v>27929</v>
      </c>
      <c r="K1665" s="42" t="s">
        <v>27929</v>
      </c>
      <c r="L1665" s="79" t="s">
        <v>233</v>
      </c>
      <c r="M1665" s="80" t="s">
        <v>29619</v>
      </c>
      <c r="N1665" s="81" t="s">
        <v>233</v>
      </c>
      <c r="O1665" s="81" t="s">
        <v>233</v>
      </c>
      <c r="P1665" s="80" t="s">
        <v>27939</v>
      </c>
      <c r="Q1665" s="36" t="s">
        <v>25843</v>
      </c>
      <c r="R1665" s="36" t="s">
        <v>233</v>
      </c>
      <c r="S1665" s="36" t="s">
        <v>233</v>
      </c>
      <c r="T1665" s="36" t="s">
        <v>24983</v>
      </c>
      <c r="U1665" s="36" t="s">
        <v>27940</v>
      </c>
      <c r="V1665" s="121" t="str">
        <f t="shared" si="25"/>
        <v>Gobierno Central</v>
      </c>
    </row>
    <row r="1666" spans="1:22" x14ac:dyDescent="0.35">
      <c r="A1666" s="111" t="s">
        <v>31118</v>
      </c>
      <c r="B1666" s="37" t="s">
        <v>26883</v>
      </c>
      <c r="C1666" s="40" t="s">
        <v>29621</v>
      </c>
      <c r="D1666" s="38" t="s">
        <v>26119</v>
      </c>
      <c r="E1666" s="42" t="s">
        <v>923</v>
      </c>
      <c r="F1666" s="35" t="s">
        <v>42</v>
      </c>
      <c r="G1666" s="77" t="s">
        <v>895</v>
      </c>
      <c r="H1666" s="78" t="s">
        <v>28824</v>
      </c>
      <c r="I1666" s="78" t="s">
        <v>27937</v>
      </c>
      <c r="J1666" s="78" t="s">
        <v>27929</v>
      </c>
      <c r="K1666" s="42" t="s">
        <v>27929</v>
      </c>
      <c r="L1666" s="79" t="s">
        <v>233</v>
      </c>
      <c r="M1666" s="80" t="s">
        <v>29619</v>
      </c>
      <c r="N1666" s="81" t="s">
        <v>233</v>
      </c>
      <c r="O1666" s="81" t="s">
        <v>233</v>
      </c>
      <c r="P1666" s="80" t="s">
        <v>27939</v>
      </c>
      <c r="Q1666" s="36" t="s">
        <v>25843</v>
      </c>
      <c r="R1666" s="36" t="s">
        <v>233</v>
      </c>
      <c r="S1666" s="36" t="s">
        <v>233</v>
      </c>
      <c r="T1666" s="36" t="s">
        <v>24983</v>
      </c>
      <c r="U1666" s="36" t="s">
        <v>27940</v>
      </c>
      <c r="V1666" s="121" t="str">
        <f t="shared" ref="V1666:V1729" si="26">+IFERROR(INDEX($AA:$AA,MATCH($D1666,$Z:$Z,0)),$D1666)</f>
        <v>Gobierno Central</v>
      </c>
    </row>
    <row r="1667" spans="1:22" x14ac:dyDescent="0.35">
      <c r="A1667" s="111" t="s">
        <v>31119</v>
      </c>
      <c r="B1667" s="37" t="s">
        <v>26884</v>
      </c>
      <c r="C1667" s="40" t="s">
        <v>29622</v>
      </c>
      <c r="D1667" s="38" t="s">
        <v>26119</v>
      </c>
      <c r="E1667" s="42" t="s">
        <v>923</v>
      </c>
      <c r="F1667" s="35" t="s">
        <v>42</v>
      </c>
      <c r="G1667" s="77" t="s">
        <v>895</v>
      </c>
      <c r="H1667" s="78" t="s">
        <v>28824</v>
      </c>
      <c r="I1667" s="78" t="s">
        <v>27937</v>
      </c>
      <c r="J1667" s="78" t="s">
        <v>27929</v>
      </c>
      <c r="K1667" s="42" t="s">
        <v>27929</v>
      </c>
      <c r="L1667" s="79" t="s">
        <v>233</v>
      </c>
      <c r="M1667" s="80" t="s">
        <v>29619</v>
      </c>
      <c r="N1667" s="81" t="s">
        <v>233</v>
      </c>
      <c r="O1667" s="81" t="s">
        <v>233</v>
      </c>
      <c r="P1667" s="80" t="s">
        <v>27939</v>
      </c>
      <c r="Q1667" s="36" t="s">
        <v>25843</v>
      </c>
      <c r="R1667" s="36" t="s">
        <v>233</v>
      </c>
      <c r="S1667" s="36" t="s">
        <v>233</v>
      </c>
      <c r="T1667" s="36" t="s">
        <v>24983</v>
      </c>
      <c r="U1667" s="36" t="s">
        <v>27940</v>
      </c>
      <c r="V1667" s="121" t="str">
        <f t="shared" si="26"/>
        <v>Gobierno Central</v>
      </c>
    </row>
    <row r="1668" spans="1:22" x14ac:dyDescent="0.35">
      <c r="A1668" s="111" t="s">
        <v>31120</v>
      </c>
      <c r="B1668" s="37" t="s">
        <v>26886</v>
      </c>
      <c r="C1668" s="40" t="s">
        <v>29623</v>
      </c>
      <c r="D1668" s="38" t="s">
        <v>26119</v>
      </c>
      <c r="E1668" s="42" t="s">
        <v>923</v>
      </c>
      <c r="F1668" s="35" t="s">
        <v>42</v>
      </c>
      <c r="G1668" s="77" t="s">
        <v>895</v>
      </c>
      <c r="H1668" s="78" t="s">
        <v>28824</v>
      </c>
      <c r="I1668" s="78" t="s">
        <v>27937</v>
      </c>
      <c r="J1668" s="78" t="s">
        <v>27929</v>
      </c>
      <c r="K1668" s="42" t="s">
        <v>27929</v>
      </c>
      <c r="L1668" s="79" t="s">
        <v>233</v>
      </c>
      <c r="M1668" s="80" t="s">
        <v>29619</v>
      </c>
      <c r="N1668" s="81" t="s">
        <v>233</v>
      </c>
      <c r="O1668" s="81">
        <v>1</v>
      </c>
      <c r="P1668" s="80" t="s">
        <v>27939</v>
      </c>
      <c r="Q1668" s="36" t="s">
        <v>25843</v>
      </c>
      <c r="R1668" s="36" t="s">
        <v>233</v>
      </c>
      <c r="S1668" s="36" t="s">
        <v>233</v>
      </c>
      <c r="T1668" s="36" t="s">
        <v>24983</v>
      </c>
      <c r="U1668" s="36" t="s">
        <v>27940</v>
      </c>
      <c r="V1668" s="121" t="str">
        <f t="shared" si="26"/>
        <v>Gobierno Central</v>
      </c>
    </row>
    <row r="1669" spans="1:22" x14ac:dyDescent="0.35">
      <c r="A1669" s="111" t="s">
        <v>31121</v>
      </c>
      <c r="B1669" s="37" t="s">
        <v>26887</v>
      </c>
      <c r="C1669" s="40" t="s">
        <v>29624</v>
      </c>
      <c r="D1669" s="38" t="s">
        <v>26119</v>
      </c>
      <c r="E1669" s="42" t="s">
        <v>923</v>
      </c>
      <c r="F1669" s="35" t="s">
        <v>42</v>
      </c>
      <c r="G1669" s="77" t="s">
        <v>895</v>
      </c>
      <c r="H1669" s="78" t="s">
        <v>28824</v>
      </c>
      <c r="I1669" s="78" t="s">
        <v>27937</v>
      </c>
      <c r="J1669" s="78" t="s">
        <v>27929</v>
      </c>
      <c r="K1669" s="42" t="s">
        <v>27929</v>
      </c>
      <c r="L1669" s="79" t="s">
        <v>233</v>
      </c>
      <c r="M1669" s="80" t="s">
        <v>29619</v>
      </c>
      <c r="N1669" s="81" t="s">
        <v>233</v>
      </c>
      <c r="O1669" s="81" t="s">
        <v>233</v>
      </c>
      <c r="P1669" s="80" t="s">
        <v>27939</v>
      </c>
      <c r="Q1669" s="36" t="s">
        <v>25843</v>
      </c>
      <c r="R1669" s="36" t="s">
        <v>233</v>
      </c>
      <c r="S1669" s="36" t="s">
        <v>233</v>
      </c>
      <c r="T1669" s="36" t="s">
        <v>24983</v>
      </c>
      <c r="U1669" s="36" t="s">
        <v>27940</v>
      </c>
      <c r="V1669" s="121" t="str">
        <f t="shared" si="26"/>
        <v>Gobierno Central</v>
      </c>
    </row>
    <row r="1670" spans="1:22" x14ac:dyDescent="0.35">
      <c r="A1670" s="111" t="s">
        <v>31122</v>
      </c>
      <c r="B1670" s="37" t="s">
        <v>26888</v>
      </c>
      <c r="C1670" s="40" t="s">
        <v>29625</v>
      </c>
      <c r="D1670" s="38" t="s">
        <v>26119</v>
      </c>
      <c r="E1670" s="42" t="s">
        <v>923</v>
      </c>
      <c r="F1670" s="35" t="s">
        <v>42</v>
      </c>
      <c r="G1670" s="77" t="s">
        <v>895</v>
      </c>
      <c r="H1670" s="78" t="s">
        <v>28824</v>
      </c>
      <c r="I1670" s="78" t="s">
        <v>27937</v>
      </c>
      <c r="J1670" s="78" t="s">
        <v>27929</v>
      </c>
      <c r="K1670" s="42" t="s">
        <v>27929</v>
      </c>
      <c r="L1670" s="79" t="s">
        <v>233</v>
      </c>
      <c r="M1670" s="80" t="s">
        <v>29619</v>
      </c>
      <c r="N1670" s="81" t="s">
        <v>233</v>
      </c>
      <c r="O1670" s="81" t="s">
        <v>233</v>
      </c>
      <c r="P1670" s="80" t="s">
        <v>27939</v>
      </c>
      <c r="Q1670" s="36" t="s">
        <v>25843</v>
      </c>
      <c r="R1670" s="36" t="s">
        <v>233</v>
      </c>
      <c r="S1670" s="36" t="s">
        <v>233</v>
      </c>
      <c r="T1670" s="36" t="s">
        <v>24983</v>
      </c>
      <c r="U1670" s="36" t="s">
        <v>27940</v>
      </c>
      <c r="V1670" s="121" t="str">
        <f t="shared" si="26"/>
        <v>Gobierno Central</v>
      </c>
    </row>
    <row r="1671" spans="1:22" x14ac:dyDescent="0.35">
      <c r="A1671" s="111" t="s">
        <v>31123</v>
      </c>
      <c r="B1671" s="37" t="s">
        <v>26889</v>
      </c>
      <c r="C1671" s="40" t="s">
        <v>29626</v>
      </c>
      <c r="D1671" s="38" t="s">
        <v>26119</v>
      </c>
      <c r="E1671" s="42" t="s">
        <v>923</v>
      </c>
      <c r="F1671" s="35" t="s">
        <v>42</v>
      </c>
      <c r="G1671" s="77" t="s">
        <v>895</v>
      </c>
      <c r="H1671" s="78" t="s">
        <v>28824</v>
      </c>
      <c r="I1671" s="78" t="s">
        <v>27937</v>
      </c>
      <c r="J1671" s="78" t="s">
        <v>27929</v>
      </c>
      <c r="K1671" s="42" t="s">
        <v>27929</v>
      </c>
      <c r="L1671" s="79" t="s">
        <v>233</v>
      </c>
      <c r="M1671" s="80" t="s">
        <v>29619</v>
      </c>
      <c r="N1671" s="81" t="s">
        <v>233</v>
      </c>
      <c r="O1671" s="81" t="s">
        <v>233</v>
      </c>
      <c r="P1671" s="80" t="s">
        <v>27939</v>
      </c>
      <c r="Q1671" s="36" t="s">
        <v>25843</v>
      </c>
      <c r="R1671" s="36" t="s">
        <v>233</v>
      </c>
      <c r="S1671" s="36" t="s">
        <v>233</v>
      </c>
      <c r="T1671" s="36" t="s">
        <v>24983</v>
      </c>
      <c r="U1671" s="36" t="s">
        <v>27940</v>
      </c>
      <c r="V1671" s="121" t="str">
        <f t="shared" si="26"/>
        <v>Gobierno Central</v>
      </c>
    </row>
    <row r="1672" spans="1:22" x14ac:dyDescent="0.35">
      <c r="A1672" s="111" t="s">
        <v>30431</v>
      </c>
      <c r="B1672" s="37" t="s">
        <v>26890</v>
      </c>
      <c r="C1672" s="40" t="s">
        <v>29627</v>
      </c>
      <c r="D1672" s="38" t="s">
        <v>26119</v>
      </c>
      <c r="E1672" s="42" t="s">
        <v>923</v>
      </c>
      <c r="F1672" s="35" t="s">
        <v>42</v>
      </c>
      <c r="G1672" s="77" t="s">
        <v>895</v>
      </c>
      <c r="H1672" s="78" t="s">
        <v>28824</v>
      </c>
      <c r="I1672" s="78" t="s">
        <v>27937</v>
      </c>
      <c r="J1672" s="78" t="s">
        <v>27929</v>
      </c>
      <c r="K1672" s="42" t="s">
        <v>27929</v>
      </c>
      <c r="L1672" s="79" t="s">
        <v>233</v>
      </c>
      <c r="M1672" s="80" t="s">
        <v>29619</v>
      </c>
      <c r="N1672" s="81" t="s">
        <v>233</v>
      </c>
      <c r="O1672" s="81" t="s">
        <v>233</v>
      </c>
      <c r="P1672" s="80" t="s">
        <v>27939</v>
      </c>
      <c r="Q1672" s="36" t="s">
        <v>25843</v>
      </c>
      <c r="R1672" s="36" t="s">
        <v>233</v>
      </c>
      <c r="S1672" s="36" t="s">
        <v>233</v>
      </c>
      <c r="T1672" s="36" t="s">
        <v>24983</v>
      </c>
      <c r="U1672" s="36" t="s">
        <v>27940</v>
      </c>
      <c r="V1672" s="121" t="str">
        <f t="shared" si="26"/>
        <v>Gobierno Central</v>
      </c>
    </row>
    <row r="1673" spans="1:22" x14ac:dyDescent="0.35">
      <c r="A1673" s="111" t="s">
        <v>30431</v>
      </c>
      <c r="B1673" s="37" t="s">
        <v>26891</v>
      </c>
      <c r="C1673" s="40" t="s">
        <v>29628</v>
      </c>
      <c r="D1673" s="38" t="s">
        <v>26119</v>
      </c>
      <c r="E1673" s="42" t="s">
        <v>923</v>
      </c>
      <c r="F1673" s="35" t="s">
        <v>42</v>
      </c>
      <c r="G1673" s="77" t="s">
        <v>895</v>
      </c>
      <c r="H1673" s="78" t="s">
        <v>28824</v>
      </c>
      <c r="I1673" s="78" t="s">
        <v>27937</v>
      </c>
      <c r="J1673" s="78" t="s">
        <v>27929</v>
      </c>
      <c r="K1673" s="42" t="s">
        <v>27929</v>
      </c>
      <c r="L1673" s="79" t="s">
        <v>233</v>
      </c>
      <c r="M1673" s="80" t="s">
        <v>29619</v>
      </c>
      <c r="N1673" s="81" t="s">
        <v>233</v>
      </c>
      <c r="O1673" s="81" t="s">
        <v>233</v>
      </c>
      <c r="P1673" s="80" t="s">
        <v>27939</v>
      </c>
      <c r="Q1673" s="36" t="s">
        <v>25843</v>
      </c>
      <c r="R1673" s="36" t="s">
        <v>233</v>
      </c>
      <c r="S1673" s="36" t="s">
        <v>233</v>
      </c>
      <c r="T1673" s="36" t="s">
        <v>24983</v>
      </c>
      <c r="U1673" s="36" t="s">
        <v>27940</v>
      </c>
      <c r="V1673" s="121" t="str">
        <f t="shared" si="26"/>
        <v>Gobierno Central</v>
      </c>
    </row>
    <row r="1674" spans="1:22" x14ac:dyDescent="0.35">
      <c r="A1674" s="111" t="s">
        <v>31124</v>
      </c>
      <c r="B1674" s="37" t="s">
        <v>26892</v>
      </c>
      <c r="C1674" s="40" t="s">
        <v>29629</v>
      </c>
      <c r="D1674" s="38" t="s">
        <v>26119</v>
      </c>
      <c r="E1674" s="42" t="s">
        <v>923</v>
      </c>
      <c r="F1674" s="35" t="s">
        <v>42</v>
      </c>
      <c r="G1674" s="77" t="s">
        <v>895</v>
      </c>
      <c r="H1674" s="78" t="s">
        <v>28824</v>
      </c>
      <c r="I1674" s="78" t="s">
        <v>27937</v>
      </c>
      <c r="J1674" s="78" t="s">
        <v>27929</v>
      </c>
      <c r="K1674" s="42" t="s">
        <v>27929</v>
      </c>
      <c r="L1674" s="79" t="s">
        <v>233</v>
      </c>
      <c r="M1674" s="80" t="s">
        <v>29619</v>
      </c>
      <c r="N1674" s="81" t="s">
        <v>233</v>
      </c>
      <c r="O1674" s="81" t="s">
        <v>233</v>
      </c>
      <c r="P1674" s="80" t="s">
        <v>27939</v>
      </c>
      <c r="Q1674" s="36" t="s">
        <v>25843</v>
      </c>
      <c r="R1674" s="36" t="s">
        <v>233</v>
      </c>
      <c r="S1674" s="36" t="s">
        <v>233</v>
      </c>
      <c r="T1674" s="36" t="s">
        <v>24983</v>
      </c>
      <c r="U1674" s="36" t="s">
        <v>27940</v>
      </c>
      <c r="V1674" s="121" t="str">
        <f t="shared" si="26"/>
        <v>Gobierno Central</v>
      </c>
    </row>
    <row r="1675" spans="1:22" x14ac:dyDescent="0.35">
      <c r="A1675" s="111" t="s">
        <v>30431</v>
      </c>
      <c r="B1675" s="37" t="s">
        <v>26893</v>
      </c>
      <c r="C1675" s="40" t="s">
        <v>29630</v>
      </c>
      <c r="D1675" s="38" t="s">
        <v>26119</v>
      </c>
      <c r="E1675" s="42" t="s">
        <v>923</v>
      </c>
      <c r="F1675" s="35" t="s">
        <v>42</v>
      </c>
      <c r="G1675" s="77" t="s">
        <v>895</v>
      </c>
      <c r="H1675" s="78" t="s">
        <v>28824</v>
      </c>
      <c r="I1675" s="78" t="s">
        <v>27937</v>
      </c>
      <c r="J1675" s="78" t="s">
        <v>27929</v>
      </c>
      <c r="K1675" s="42" t="s">
        <v>27929</v>
      </c>
      <c r="L1675" s="79" t="s">
        <v>233</v>
      </c>
      <c r="M1675" s="80" t="s">
        <v>29619</v>
      </c>
      <c r="N1675" s="81" t="s">
        <v>233</v>
      </c>
      <c r="O1675" s="81" t="s">
        <v>233</v>
      </c>
      <c r="P1675" s="80" t="s">
        <v>27939</v>
      </c>
      <c r="Q1675" s="36" t="s">
        <v>25843</v>
      </c>
      <c r="R1675" s="36" t="s">
        <v>233</v>
      </c>
      <c r="S1675" s="36" t="s">
        <v>233</v>
      </c>
      <c r="T1675" s="36" t="s">
        <v>24983</v>
      </c>
      <c r="U1675" s="36" t="s">
        <v>27940</v>
      </c>
      <c r="V1675" s="121" t="str">
        <f t="shared" si="26"/>
        <v>Gobierno Central</v>
      </c>
    </row>
    <row r="1676" spans="1:22" x14ac:dyDescent="0.35">
      <c r="A1676" s="111" t="s">
        <v>31125</v>
      </c>
      <c r="B1676" s="37" t="s">
        <v>26894</v>
      </c>
      <c r="C1676" s="40" t="s">
        <v>29631</v>
      </c>
      <c r="D1676" s="38" t="s">
        <v>26934</v>
      </c>
      <c r="E1676" s="42" t="s">
        <v>858</v>
      </c>
      <c r="F1676" s="35" t="s">
        <v>41</v>
      </c>
      <c r="G1676" s="77" t="s">
        <v>29632</v>
      </c>
      <c r="H1676" s="78" t="s">
        <v>29633</v>
      </c>
      <c r="I1676" s="78" t="s">
        <v>27929</v>
      </c>
      <c r="J1676" s="78" t="s">
        <v>27929</v>
      </c>
      <c r="K1676" s="42" t="s">
        <v>27929</v>
      </c>
      <c r="L1676" s="79" t="s">
        <v>29634</v>
      </c>
      <c r="M1676" s="80" t="s">
        <v>29634</v>
      </c>
      <c r="N1676" s="81" t="s">
        <v>233</v>
      </c>
      <c r="O1676" s="81" t="s">
        <v>233</v>
      </c>
      <c r="P1676" s="80" t="s">
        <v>27949</v>
      </c>
      <c r="Q1676" s="36" t="s">
        <v>24977</v>
      </c>
      <c r="R1676" s="36" t="s">
        <v>233</v>
      </c>
      <c r="S1676" s="36" t="s">
        <v>873</v>
      </c>
      <c r="T1676" s="36" t="s">
        <v>24977</v>
      </c>
      <c r="U1676" s="36" t="s">
        <v>27950</v>
      </c>
      <c r="V1676" s="121" t="str">
        <f t="shared" si="26"/>
        <v>State Street - Gold Trust</v>
      </c>
    </row>
    <row r="1677" spans="1:22" x14ac:dyDescent="0.35">
      <c r="A1677" s="111" t="s">
        <v>31126</v>
      </c>
      <c r="B1677" s="37" t="s">
        <v>26895</v>
      </c>
      <c r="C1677" s="40" t="s">
        <v>29635</v>
      </c>
      <c r="D1677" s="38" t="s">
        <v>26936</v>
      </c>
      <c r="E1677" s="42" t="s">
        <v>858</v>
      </c>
      <c r="F1677" s="35" t="s">
        <v>41</v>
      </c>
      <c r="G1677" s="77" t="s">
        <v>29632</v>
      </c>
      <c r="H1677" s="78" t="s">
        <v>29633</v>
      </c>
      <c r="I1677" s="78" t="s">
        <v>27929</v>
      </c>
      <c r="J1677" s="78" t="s">
        <v>27929</v>
      </c>
      <c r="K1677" s="42" t="s">
        <v>27929</v>
      </c>
      <c r="L1677" s="79" t="s">
        <v>233</v>
      </c>
      <c r="M1677" s="80" t="s">
        <v>29634</v>
      </c>
      <c r="N1677" s="81" t="s">
        <v>233</v>
      </c>
      <c r="O1677" s="81" t="s">
        <v>233</v>
      </c>
      <c r="P1677" s="80" t="s">
        <v>27949</v>
      </c>
      <c r="Q1677" s="36" t="s">
        <v>24977</v>
      </c>
      <c r="R1677" s="36" t="s">
        <v>233</v>
      </c>
      <c r="S1677" s="36" t="s">
        <v>873</v>
      </c>
      <c r="T1677" s="36" t="s">
        <v>24977</v>
      </c>
      <c r="U1677" s="36" t="s">
        <v>27950</v>
      </c>
      <c r="V1677" s="121" t="str">
        <f t="shared" si="26"/>
        <v>BlackRock - iShares Gold Trust</v>
      </c>
    </row>
    <row r="1678" spans="1:22" x14ac:dyDescent="0.35">
      <c r="A1678" s="111" t="s">
        <v>30431</v>
      </c>
      <c r="B1678" s="37" t="s">
        <v>26896</v>
      </c>
      <c r="C1678" s="40" t="s">
        <v>29636</v>
      </c>
      <c r="D1678" s="38" t="s">
        <v>26938</v>
      </c>
      <c r="E1678" s="42" t="s">
        <v>858</v>
      </c>
      <c r="F1678" s="35" t="s">
        <v>41</v>
      </c>
      <c r="G1678" s="77" t="s">
        <v>29632</v>
      </c>
      <c r="H1678" s="78" t="s">
        <v>29633</v>
      </c>
      <c r="I1678" s="78" t="s">
        <v>27929</v>
      </c>
      <c r="J1678" s="78" t="s">
        <v>27929</v>
      </c>
      <c r="K1678" s="42" t="s">
        <v>27929</v>
      </c>
      <c r="L1678" s="79" t="s">
        <v>233</v>
      </c>
      <c r="M1678" s="80" t="s">
        <v>29634</v>
      </c>
      <c r="N1678" s="81" t="s">
        <v>233</v>
      </c>
      <c r="O1678" s="81" t="s">
        <v>233</v>
      </c>
      <c r="P1678" s="80" t="s">
        <v>27949</v>
      </c>
      <c r="Q1678" s="36" t="s">
        <v>24977</v>
      </c>
      <c r="R1678" s="36" t="s">
        <v>233</v>
      </c>
      <c r="S1678" s="36" t="s">
        <v>873</v>
      </c>
      <c r="T1678" s="36" t="s">
        <v>24977</v>
      </c>
      <c r="U1678" s="36" t="s">
        <v>27950</v>
      </c>
      <c r="V1678" s="121" t="str">
        <f t="shared" si="26"/>
        <v>BlackRock - iShares Silver Trust</v>
      </c>
    </row>
    <row r="1679" spans="1:22" x14ac:dyDescent="0.35">
      <c r="A1679" s="111" t="s">
        <v>31127</v>
      </c>
      <c r="B1679" s="37" t="s">
        <v>26897</v>
      </c>
      <c r="C1679" s="40" t="s">
        <v>29637</v>
      </c>
      <c r="D1679" s="38" t="s">
        <v>25375</v>
      </c>
      <c r="E1679" s="42" t="s">
        <v>837</v>
      </c>
      <c r="F1679" s="35" t="s">
        <v>41</v>
      </c>
      <c r="G1679" s="77" t="s">
        <v>29632</v>
      </c>
      <c r="H1679" s="78" t="s">
        <v>29638</v>
      </c>
      <c r="I1679" s="78" t="s">
        <v>27929</v>
      </c>
      <c r="J1679" s="78" t="s">
        <v>27929</v>
      </c>
      <c r="K1679" s="42" t="s">
        <v>27929</v>
      </c>
      <c r="L1679" s="79" t="s">
        <v>29639</v>
      </c>
      <c r="M1679" s="80" t="s">
        <v>29639</v>
      </c>
      <c r="N1679" s="81" t="s">
        <v>233</v>
      </c>
      <c r="O1679" s="81" t="s">
        <v>233</v>
      </c>
      <c r="P1679" s="80" t="s">
        <v>27949</v>
      </c>
      <c r="Q1679" s="36" t="s">
        <v>24977</v>
      </c>
      <c r="R1679" s="36" t="s">
        <v>233</v>
      </c>
      <c r="S1679" s="36"/>
      <c r="T1679" s="36" t="s">
        <v>24977</v>
      </c>
      <c r="U1679" s="36" t="s">
        <v>27950</v>
      </c>
      <c r="V1679" s="121" t="str">
        <f t="shared" si="26"/>
        <v>Largo Resources</v>
      </c>
    </row>
    <row r="1680" spans="1:22" x14ac:dyDescent="0.35">
      <c r="A1680" s="111" t="s">
        <v>31128</v>
      </c>
      <c r="B1680" s="37" t="s">
        <v>26898</v>
      </c>
      <c r="C1680" s="40" t="s">
        <v>29640</v>
      </c>
      <c r="D1680" s="38" t="s">
        <v>25988</v>
      </c>
      <c r="E1680" s="42" t="s">
        <v>837</v>
      </c>
      <c r="F1680" s="35" t="s">
        <v>41</v>
      </c>
      <c r="G1680" s="77" t="s">
        <v>29632</v>
      </c>
      <c r="H1680" s="78" t="s">
        <v>29638</v>
      </c>
      <c r="I1680" s="78" t="s">
        <v>27929</v>
      </c>
      <c r="J1680" s="78" t="s">
        <v>27929</v>
      </c>
      <c r="K1680" s="42" t="s">
        <v>27929</v>
      </c>
      <c r="L1680" s="79" t="s">
        <v>233</v>
      </c>
      <c r="M1680" s="80" t="s">
        <v>29639</v>
      </c>
      <c r="N1680" s="81" t="s">
        <v>233</v>
      </c>
      <c r="O1680" s="81" t="s">
        <v>233</v>
      </c>
      <c r="P1680" s="80" t="s">
        <v>27949</v>
      </c>
      <c r="Q1680" s="36" t="s">
        <v>24977</v>
      </c>
      <c r="R1680" s="36" t="s">
        <v>233</v>
      </c>
      <c r="S1680" s="36"/>
      <c r="T1680" s="36" t="s">
        <v>24977</v>
      </c>
      <c r="U1680" s="36" t="s">
        <v>27950</v>
      </c>
      <c r="V1680" s="121" t="str">
        <f t="shared" si="26"/>
        <v>Aura Minerals Inc</v>
      </c>
    </row>
    <row r="1681" spans="1:22" x14ac:dyDescent="0.35">
      <c r="A1681" s="111" t="s">
        <v>688</v>
      </c>
      <c r="B1681" s="37" t="s">
        <v>687</v>
      </c>
      <c r="C1681" s="40" t="s">
        <v>29641</v>
      </c>
      <c r="D1681" s="38" t="s">
        <v>21511</v>
      </c>
      <c r="E1681" s="42" t="s">
        <v>858</v>
      </c>
      <c r="F1681" s="35" t="s">
        <v>41</v>
      </c>
      <c r="G1681" s="77" t="s">
        <v>29632</v>
      </c>
      <c r="H1681" s="78" t="s">
        <v>29638</v>
      </c>
      <c r="I1681" s="78" t="s">
        <v>27929</v>
      </c>
      <c r="J1681" s="78" t="s">
        <v>27929</v>
      </c>
      <c r="K1681" s="42" t="s">
        <v>27929</v>
      </c>
      <c r="L1681" s="79" t="s">
        <v>233</v>
      </c>
      <c r="M1681" s="80" t="s">
        <v>29639</v>
      </c>
      <c r="N1681" s="81" t="s">
        <v>233</v>
      </c>
      <c r="O1681" s="81">
        <v>1</v>
      </c>
      <c r="P1681" s="80" t="s">
        <v>27949</v>
      </c>
      <c r="Q1681" s="36" t="s">
        <v>24977</v>
      </c>
      <c r="R1681" s="36" t="s">
        <v>233</v>
      </c>
      <c r="S1681" s="36" t="s">
        <v>873</v>
      </c>
      <c r="T1681" s="36" t="s">
        <v>24977</v>
      </c>
      <c r="U1681" s="36" t="s">
        <v>27950</v>
      </c>
      <c r="V1681" s="121" t="str">
        <f t="shared" si="26"/>
        <v>VanEck - Gold Miners ETF</v>
      </c>
    </row>
    <row r="1682" spans="1:22" x14ac:dyDescent="0.35">
      <c r="A1682" s="111" t="s">
        <v>30431</v>
      </c>
      <c r="B1682" s="37" t="s">
        <v>26899</v>
      </c>
      <c r="C1682" s="40" t="s">
        <v>29642</v>
      </c>
      <c r="D1682" s="38" t="s">
        <v>21511</v>
      </c>
      <c r="E1682" s="42" t="s">
        <v>858</v>
      </c>
      <c r="F1682" s="35" t="s">
        <v>41</v>
      </c>
      <c r="G1682" s="77" t="s">
        <v>29632</v>
      </c>
      <c r="H1682" s="78" t="s">
        <v>29638</v>
      </c>
      <c r="I1682" s="78" t="s">
        <v>27929</v>
      </c>
      <c r="J1682" s="78" t="s">
        <v>27929</v>
      </c>
      <c r="K1682" s="42" t="s">
        <v>27929</v>
      </c>
      <c r="L1682" s="79" t="s">
        <v>233</v>
      </c>
      <c r="M1682" s="80" t="s">
        <v>29639</v>
      </c>
      <c r="N1682" s="81" t="s">
        <v>233</v>
      </c>
      <c r="O1682" s="81" t="s">
        <v>233</v>
      </c>
      <c r="P1682" s="80" t="s">
        <v>27949</v>
      </c>
      <c r="Q1682" s="36" t="s">
        <v>24977</v>
      </c>
      <c r="R1682" s="36" t="s">
        <v>233</v>
      </c>
      <c r="S1682" s="36" t="s">
        <v>873</v>
      </c>
      <c r="T1682" s="36" t="s">
        <v>24977</v>
      </c>
      <c r="U1682" s="36" t="s">
        <v>27950</v>
      </c>
      <c r="V1682" s="121" t="str">
        <f t="shared" si="26"/>
        <v>VanEck - Gold Miners ETF</v>
      </c>
    </row>
    <row r="1683" spans="1:22" x14ac:dyDescent="0.35">
      <c r="A1683" s="111" t="s">
        <v>30431</v>
      </c>
      <c r="B1683" s="37" t="s">
        <v>26900</v>
      </c>
      <c r="C1683" s="40" t="s">
        <v>29643</v>
      </c>
      <c r="D1683" s="38" t="s">
        <v>26943</v>
      </c>
      <c r="E1683" s="42" t="s">
        <v>858</v>
      </c>
      <c r="F1683" s="35" t="s">
        <v>41</v>
      </c>
      <c r="G1683" s="77" t="s">
        <v>29632</v>
      </c>
      <c r="H1683" s="78" t="s">
        <v>29638</v>
      </c>
      <c r="I1683" s="78" t="s">
        <v>27929</v>
      </c>
      <c r="J1683" s="78" t="s">
        <v>27929</v>
      </c>
      <c r="K1683" s="42" t="s">
        <v>27929</v>
      </c>
      <c r="L1683" s="79" t="s">
        <v>233</v>
      </c>
      <c r="M1683" s="80" t="s">
        <v>29639</v>
      </c>
      <c r="N1683" s="81" t="s">
        <v>233</v>
      </c>
      <c r="O1683" s="81" t="s">
        <v>233</v>
      </c>
      <c r="P1683" s="80" t="s">
        <v>27949</v>
      </c>
      <c r="Q1683" s="36" t="s">
        <v>24977</v>
      </c>
      <c r="R1683" s="36" t="s">
        <v>233</v>
      </c>
      <c r="S1683" s="36" t="s">
        <v>873</v>
      </c>
      <c r="T1683" s="36" t="s">
        <v>24977</v>
      </c>
      <c r="U1683" s="36" t="s">
        <v>27950</v>
      </c>
      <c r="V1683" s="121" t="str">
        <f t="shared" si="26"/>
        <v>VanEck - Junior Gold Miners</v>
      </c>
    </row>
    <row r="1684" spans="1:22" x14ac:dyDescent="0.35">
      <c r="A1684" s="111" t="s">
        <v>31129</v>
      </c>
      <c r="B1684" s="37" t="s">
        <v>26901</v>
      </c>
      <c r="C1684" s="40" t="s">
        <v>29644</v>
      </c>
      <c r="D1684" s="38" t="s">
        <v>26945</v>
      </c>
      <c r="E1684" s="42" t="s">
        <v>858</v>
      </c>
      <c r="F1684" s="35" t="s">
        <v>41</v>
      </c>
      <c r="G1684" s="77" t="s">
        <v>27954</v>
      </c>
      <c r="H1684" s="78" t="s">
        <v>27955</v>
      </c>
      <c r="I1684" s="78" t="s">
        <v>27929</v>
      </c>
      <c r="J1684" s="78" t="s">
        <v>27929</v>
      </c>
      <c r="K1684" s="42" t="s">
        <v>27929</v>
      </c>
      <c r="L1684" s="79" t="s">
        <v>233</v>
      </c>
      <c r="M1684" s="80" t="s">
        <v>27956</v>
      </c>
      <c r="N1684" s="81" t="s">
        <v>233</v>
      </c>
      <c r="O1684" s="81" t="s">
        <v>233</v>
      </c>
      <c r="P1684" s="80" t="s">
        <v>27949</v>
      </c>
      <c r="Q1684" s="36" t="s">
        <v>24977</v>
      </c>
      <c r="R1684" s="36" t="s">
        <v>233</v>
      </c>
      <c r="S1684" s="36" t="s">
        <v>873</v>
      </c>
      <c r="T1684" s="36" t="s">
        <v>24977</v>
      </c>
      <c r="U1684" s="36" t="s">
        <v>27950</v>
      </c>
      <c r="V1684" s="121" t="str">
        <f t="shared" si="26"/>
        <v>Vanguard - ACWI ex - US</v>
      </c>
    </row>
    <row r="1685" spans="1:22" x14ac:dyDescent="0.35">
      <c r="A1685" s="111" t="s">
        <v>31130</v>
      </c>
      <c r="B1685" s="37" t="s">
        <v>26902</v>
      </c>
      <c r="C1685" s="40" t="s">
        <v>29645</v>
      </c>
      <c r="D1685" s="38" t="s">
        <v>26947</v>
      </c>
      <c r="E1685" s="42" t="s">
        <v>858</v>
      </c>
      <c r="F1685" s="35" t="s">
        <v>41</v>
      </c>
      <c r="G1685" s="77" t="s">
        <v>27954</v>
      </c>
      <c r="H1685" s="78" t="s">
        <v>27955</v>
      </c>
      <c r="I1685" s="78" t="s">
        <v>27929</v>
      </c>
      <c r="J1685" s="78" t="s">
        <v>27929</v>
      </c>
      <c r="K1685" s="42" t="s">
        <v>27929</v>
      </c>
      <c r="L1685" s="79" t="s">
        <v>233</v>
      </c>
      <c r="M1685" s="80" t="s">
        <v>27956</v>
      </c>
      <c r="N1685" s="81" t="s">
        <v>233</v>
      </c>
      <c r="O1685" s="81" t="s">
        <v>233</v>
      </c>
      <c r="P1685" s="80" t="s">
        <v>27949</v>
      </c>
      <c r="Q1685" s="36" t="s">
        <v>24977</v>
      </c>
      <c r="R1685" s="36" t="s">
        <v>233</v>
      </c>
      <c r="S1685" s="36" t="s">
        <v>873</v>
      </c>
      <c r="T1685" s="36" t="s">
        <v>24977</v>
      </c>
      <c r="U1685" s="36" t="s">
        <v>27950</v>
      </c>
      <c r="V1685" s="121" t="str">
        <f t="shared" si="26"/>
        <v>Vanguard - ACWI</v>
      </c>
    </row>
    <row r="1686" spans="1:22" x14ac:dyDescent="0.35">
      <c r="A1686" s="111" t="s">
        <v>30431</v>
      </c>
      <c r="B1686" s="37" t="s">
        <v>26903</v>
      </c>
      <c r="C1686" s="40" t="s">
        <v>29646</v>
      </c>
      <c r="D1686" s="38" t="s">
        <v>26949</v>
      </c>
      <c r="E1686" s="42" t="s">
        <v>858</v>
      </c>
      <c r="F1686" s="35" t="s">
        <v>41</v>
      </c>
      <c r="G1686" s="77" t="s">
        <v>27954</v>
      </c>
      <c r="H1686" s="78" t="s">
        <v>27955</v>
      </c>
      <c r="I1686" s="78" t="s">
        <v>27929</v>
      </c>
      <c r="J1686" s="78" t="s">
        <v>27929</v>
      </c>
      <c r="K1686" s="42" t="s">
        <v>27929</v>
      </c>
      <c r="L1686" s="79" t="s">
        <v>233</v>
      </c>
      <c r="M1686" s="80" t="s">
        <v>27956</v>
      </c>
      <c r="N1686" s="81" t="s">
        <v>233</v>
      </c>
      <c r="O1686" s="81" t="s">
        <v>233</v>
      </c>
      <c r="P1686" s="80" t="s">
        <v>27949</v>
      </c>
      <c r="Q1686" s="36" t="s">
        <v>24977</v>
      </c>
      <c r="R1686" s="36" t="s">
        <v>28092</v>
      </c>
      <c r="S1686" s="36" t="s">
        <v>841</v>
      </c>
      <c r="T1686" s="36" t="s">
        <v>24977</v>
      </c>
      <c r="U1686" s="36" t="s">
        <v>27950</v>
      </c>
      <c r="V1686" s="121" t="str">
        <f t="shared" si="26"/>
        <v>NN - Consumer Goods</v>
      </c>
    </row>
    <row r="1687" spans="1:22" x14ac:dyDescent="0.35">
      <c r="A1687" s="111" t="s">
        <v>30431</v>
      </c>
      <c r="B1687" s="37" t="s">
        <v>26904</v>
      </c>
      <c r="C1687" s="40" t="s">
        <v>29647</v>
      </c>
      <c r="D1687" s="38" t="s">
        <v>26951</v>
      </c>
      <c r="E1687" s="42" t="s">
        <v>858</v>
      </c>
      <c r="F1687" s="35" t="s">
        <v>41</v>
      </c>
      <c r="G1687" s="77" t="s">
        <v>27954</v>
      </c>
      <c r="H1687" s="78" t="s">
        <v>27955</v>
      </c>
      <c r="I1687" s="78" t="s">
        <v>27929</v>
      </c>
      <c r="J1687" s="78" t="s">
        <v>27929</v>
      </c>
      <c r="K1687" s="42" t="s">
        <v>27929</v>
      </c>
      <c r="L1687" s="79" t="s">
        <v>233</v>
      </c>
      <c r="M1687" s="80" t="s">
        <v>27956</v>
      </c>
      <c r="N1687" s="81" t="s">
        <v>233</v>
      </c>
      <c r="O1687" s="81" t="s">
        <v>233</v>
      </c>
      <c r="P1687" s="80" t="s">
        <v>27949</v>
      </c>
      <c r="Q1687" s="36" t="s">
        <v>24977</v>
      </c>
      <c r="R1687" s="36" t="s">
        <v>233</v>
      </c>
      <c r="S1687" s="36" t="s">
        <v>873</v>
      </c>
      <c r="T1687" s="36" t="s">
        <v>24977</v>
      </c>
      <c r="U1687" s="36" t="s">
        <v>27950</v>
      </c>
      <c r="V1687" s="121" t="str">
        <f t="shared" si="26"/>
        <v>DFA - International Core Equity</v>
      </c>
    </row>
    <row r="1688" spans="1:22" x14ac:dyDescent="0.35">
      <c r="A1688" s="111" t="s">
        <v>30431</v>
      </c>
      <c r="B1688" s="37" t="s">
        <v>26905</v>
      </c>
      <c r="C1688" s="40" t="s">
        <v>29648</v>
      </c>
      <c r="D1688" s="38" t="s">
        <v>26953</v>
      </c>
      <c r="E1688" s="42" t="s">
        <v>864</v>
      </c>
      <c r="F1688" s="35" t="s">
        <v>41</v>
      </c>
      <c r="G1688" s="77" t="s">
        <v>27954</v>
      </c>
      <c r="H1688" s="78" t="s">
        <v>27955</v>
      </c>
      <c r="I1688" s="78" t="s">
        <v>27929</v>
      </c>
      <c r="J1688" s="78" t="s">
        <v>27929</v>
      </c>
      <c r="K1688" s="42" t="s">
        <v>27929</v>
      </c>
      <c r="L1688" s="79" t="s">
        <v>233</v>
      </c>
      <c r="M1688" s="80" t="s">
        <v>27956</v>
      </c>
      <c r="N1688" s="81" t="s">
        <v>233</v>
      </c>
      <c r="O1688" s="81" t="s">
        <v>233</v>
      </c>
      <c r="P1688" s="80" t="s">
        <v>27949</v>
      </c>
      <c r="Q1688" s="36" t="s">
        <v>24977</v>
      </c>
      <c r="R1688" s="36" t="s">
        <v>28092</v>
      </c>
      <c r="S1688" s="36" t="s">
        <v>841</v>
      </c>
      <c r="T1688" s="36" t="s">
        <v>24977</v>
      </c>
      <c r="U1688" s="36" t="s">
        <v>27950</v>
      </c>
      <c r="V1688" s="121" t="str">
        <f t="shared" si="26"/>
        <v>Fidelity - Global Healthcare Fund</v>
      </c>
    </row>
    <row r="1689" spans="1:22" x14ac:dyDescent="0.35">
      <c r="A1689" s="111" t="s">
        <v>30431</v>
      </c>
      <c r="B1689" s="37" t="s">
        <v>26906</v>
      </c>
      <c r="C1689" s="40" t="s">
        <v>29649</v>
      </c>
      <c r="D1689" s="38" t="s">
        <v>26955</v>
      </c>
      <c r="E1689" s="42" t="s">
        <v>864</v>
      </c>
      <c r="F1689" s="35" t="s">
        <v>41</v>
      </c>
      <c r="G1689" s="77" t="s">
        <v>27954</v>
      </c>
      <c r="H1689" s="78" t="s">
        <v>27955</v>
      </c>
      <c r="I1689" s="78" t="s">
        <v>27929</v>
      </c>
      <c r="J1689" s="78" t="s">
        <v>27929</v>
      </c>
      <c r="K1689" s="42" t="s">
        <v>27929</v>
      </c>
      <c r="L1689" s="79" t="s">
        <v>233</v>
      </c>
      <c r="M1689" s="80" t="s">
        <v>27956</v>
      </c>
      <c r="N1689" s="81" t="s">
        <v>233</v>
      </c>
      <c r="O1689" s="81" t="s">
        <v>233</v>
      </c>
      <c r="P1689" s="80" t="s">
        <v>27949</v>
      </c>
      <c r="Q1689" s="36" t="s">
        <v>24977</v>
      </c>
      <c r="R1689" s="36" t="s">
        <v>28092</v>
      </c>
      <c r="S1689" s="36" t="s">
        <v>841</v>
      </c>
      <c r="T1689" s="36" t="s">
        <v>24977</v>
      </c>
      <c r="U1689" s="36" t="s">
        <v>27950</v>
      </c>
      <c r="V1689" s="121" t="str">
        <f t="shared" si="26"/>
        <v xml:space="preserve">DWS - Global Agribusiness </v>
      </c>
    </row>
    <row r="1690" spans="1:22" x14ac:dyDescent="0.35">
      <c r="A1690" s="111" t="s">
        <v>31131</v>
      </c>
      <c r="B1690" s="37" t="s">
        <v>26908</v>
      </c>
      <c r="C1690" s="40" t="s">
        <v>29650</v>
      </c>
      <c r="D1690" s="38" t="s">
        <v>26957</v>
      </c>
      <c r="E1690" s="42" t="s">
        <v>864</v>
      </c>
      <c r="F1690" s="35" t="s">
        <v>41</v>
      </c>
      <c r="G1690" s="77" t="s">
        <v>27954</v>
      </c>
      <c r="H1690" s="78" t="s">
        <v>27955</v>
      </c>
      <c r="I1690" s="78" t="s">
        <v>27929</v>
      </c>
      <c r="J1690" s="78" t="s">
        <v>27929</v>
      </c>
      <c r="K1690" s="42" t="s">
        <v>27929</v>
      </c>
      <c r="L1690" s="79" t="s">
        <v>233</v>
      </c>
      <c r="M1690" s="80" t="s">
        <v>27956</v>
      </c>
      <c r="N1690" s="81" t="s">
        <v>233</v>
      </c>
      <c r="O1690" s="81">
        <v>1</v>
      </c>
      <c r="P1690" s="80" t="s">
        <v>27949</v>
      </c>
      <c r="Q1690" s="36" t="s">
        <v>24977</v>
      </c>
      <c r="R1690" s="36" t="s">
        <v>28092</v>
      </c>
      <c r="S1690" s="36" t="s">
        <v>841</v>
      </c>
      <c r="T1690" s="36" t="s">
        <v>24977</v>
      </c>
      <c r="U1690" s="36" t="s">
        <v>27950</v>
      </c>
      <c r="V1690" s="121" t="str">
        <f t="shared" si="26"/>
        <v>DWS - Invest Global Agribusiness</v>
      </c>
    </row>
    <row r="1691" spans="1:22" x14ac:dyDescent="0.35">
      <c r="A1691" s="111" t="s">
        <v>31132</v>
      </c>
      <c r="B1691" s="37" t="s">
        <v>26909</v>
      </c>
      <c r="C1691" s="40" t="s">
        <v>29651</v>
      </c>
      <c r="D1691" s="38" t="s">
        <v>26959</v>
      </c>
      <c r="E1691" s="42" t="s">
        <v>858</v>
      </c>
      <c r="F1691" s="35" t="s">
        <v>41</v>
      </c>
      <c r="G1691" s="77" t="s">
        <v>27954</v>
      </c>
      <c r="H1691" s="78" t="s">
        <v>27955</v>
      </c>
      <c r="I1691" s="78" t="s">
        <v>27929</v>
      </c>
      <c r="J1691" s="78" t="s">
        <v>27929</v>
      </c>
      <c r="K1691" s="42" t="s">
        <v>27929</v>
      </c>
      <c r="L1691" s="79" t="s">
        <v>233</v>
      </c>
      <c r="M1691" s="80" t="s">
        <v>27956</v>
      </c>
      <c r="N1691" s="81" t="s">
        <v>233</v>
      </c>
      <c r="O1691" s="81">
        <v>1</v>
      </c>
      <c r="P1691" s="80" t="s">
        <v>27949</v>
      </c>
      <c r="Q1691" s="36" t="s">
        <v>24977</v>
      </c>
      <c r="R1691" s="36" t="s">
        <v>233</v>
      </c>
      <c r="S1691" s="36" t="s">
        <v>873</v>
      </c>
      <c r="T1691" s="36" t="s">
        <v>24977</v>
      </c>
      <c r="U1691" s="36" t="s">
        <v>27950</v>
      </c>
      <c r="V1691" s="121" t="str">
        <f t="shared" si="26"/>
        <v>Franklin Templeton - FTGF ClearBridge Infrastructure Value Fund</v>
      </c>
    </row>
    <row r="1692" spans="1:22" x14ac:dyDescent="0.35">
      <c r="A1692" s="111" t="s">
        <v>31133</v>
      </c>
      <c r="B1692" s="37" t="s">
        <v>26910</v>
      </c>
      <c r="C1692" s="40" t="s">
        <v>29652</v>
      </c>
      <c r="D1692" s="38" t="s">
        <v>26961</v>
      </c>
      <c r="E1692" s="42" t="s">
        <v>858</v>
      </c>
      <c r="F1692" s="35" t="s">
        <v>41</v>
      </c>
      <c r="G1692" s="77" t="s">
        <v>27954</v>
      </c>
      <c r="H1692" s="78" t="s">
        <v>27955</v>
      </c>
      <c r="I1692" s="78" t="s">
        <v>27929</v>
      </c>
      <c r="J1692" s="78" t="s">
        <v>27929</v>
      </c>
      <c r="K1692" s="42" t="s">
        <v>27929</v>
      </c>
      <c r="L1692" s="79" t="s">
        <v>233</v>
      </c>
      <c r="M1692" s="80" t="s">
        <v>27956</v>
      </c>
      <c r="N1692" s="81" t="s">
        <v>233</v>
      </c>
      <c r="O1692" s="81" t="s">
        <v>233</v>
      </c>
      <c r="P1692" s="80" t="s">
        <v>27949</v>
      </c>
      <c r="Q1692" s="36" t="s">
        <v>24977</v>
      </c>
      <c r="R1692" s="36" t="s">
        <v>28092</v>
      </c>
      <c r="S1692" s="36" t="s">
        <v>841</v>
      </c>
      <c r="T1692" s="36" t="s">
        <v>24977</v>
      </c>
      <c r="U1692" s="36" t="s">
        <v>27950</v>
      </c>
      <c r="V1692" s="121" t="str">
        <f t="shared" si="26"/>
        <v>Pinebridge - Global Dynamic</v>
      </c>
    </row>
    <row r="1693" spans="1:22" x14ac:dyDescent="0.35">
      <c r="A1693" s="111" t="s">
        <v>31134</v>
      </c>
      <c r="B1693" s="37" t="s">
        <v>26911</v>
      </c>
      <c r="C1693" s="40" t="s">
        <v>29653</v>
      </c>
      <c r="D1693" s="38" t="s">
        <v>26963</v>
      </c>
      <c r="E1693" s="42" t="s">
        <v>858</v>
      </c>
      <c r="F1693" s="35" t="s">
        <v>41</v>
      </c>
      <c r="G1693" s="77" t="s">
        <v>27954</v>
      </c>
      <c r="H1693" s="78" t="s">
        <v>27955</v>
      </c>
      <c r="I1693" s="78" t="s">
        <v>27929</v>
      </c>
      <c r="J1693" s="78" t="s">
        <v>27929</v>
      </c>
      <c r="K1693" s="42" t="s">
        <v>27929</v>
      </c>
      <c r="L1693" s="79" t="s">
        <v>233</v>
      </c>
      <c r="M1693" s="80" t="s">
        <v>27956</v>
      </c>
      <c r="N1693" s="81" t="s">
        <v>233</v>
      </c>
      <c r="O1693" s="81" t="s">
        <v>233</v>
      </c>
      <c r="P1693" s="80" t="s">
        <v>27949</v>
      </c>
      <c r="Q1693" s="36" t="s">
        <v>24977</v>
      </c>
      <c r="R1693" s="36" t="s">
        <v>28092</v>
      </c>
      <c r="S1693" s="36" t="s">
        <v>873</v>
      </c>
      <c r="T1693" s="36" t="s">
        <v>24977</v>
      </c>
      <c r="U1693" s="36" t="s">
        <v>27950</v>
      </c>
      <c r="V1693" s="121" t="str">
        <f t="shared" si="26"/>
        <v>BlackRock - iShares Core MSCI World UCITS ETF</v>
      </c>
    </row>
    <row r="1694" spans="1:22" x14ac:dyDescent="0.35">
      <c r="A1694" s="111" t="s">
        <v>31135</v>
      </c>
      <c r="B1694" s="37" t="s">
        <v>26912</v>
      </c>
      <c r="C1694" s="40" t="s">
        <v>29654</v>
      </c>
      <c r="D1694" s="38" t="s">
        <v>26965</v>
      </c>
      <c r="E1694" s="42" t="s">
        <v>858</v>
      </c>
      <c r="F1694" s="35" t="s">
        <v>41</v>
      </c>
      <c r="G1694" s="77" t="s">
        <v>27954</v>
      </c>
      <c r="H1694" s="78" t="s">
        <v>27955</v>
      </c>
      <c r="I1694" s="78" t="s">
        <v>27929</v>
      </c>
      <c r="J1694" s="78" t="s">
        <v>27929</v>
      </c>
      <c r="K1694" s="42" t="s">
        <v>27929</v>
      </c>
      <c r="L1694" s="79" t="s">
        <v>233</v>
      </c>
      <c r="M1694" s="80" t="s">
        <v>27956</v>
      </c>
      <c r="N1694" s="81" t="s">
        <v>233</v>
      </c>
      <c r="O1694" s="81" t="s">
        <v>233</v>
      </c>
      <c r="P1694" s="80" t="s">
        <v>27949</v>
      </c>
      <c r="Q1694" s="36" t="s">
        <v>24977</v>
      </c>
      <c r="R1694" s="36" t="s">
        <v>233</v>
      </c>
      <c r="S1694" s="36" t="s">
        <v>873</v>
      </c>
      <c r="T1694" s="36" t="s">
        <v>24977</v>
      </c>
      <c r="U1694" s="36" t="s">
        <v>27950</v>
      </c>
      <c r="V1694" s="121" t="str">
        <f t="shared" si="26"/>
        <v>BlackRock - iShares MSCI EAFE ETF</v>
      </c>
    </row>
    <row r="1695" spans="1:22" x14ac:dyDescent="0.35">
      <c r="A1695" s="111" t="s">
        <v>31136</v>
      </c>
      <c r="B1695" s="37" t="s">
        <v>26913</v>
      </c>
      <c r="C1695" s="40" t="s">
        <v>29655</v>
      </c>
      <c r="D1695" s="38" t="s">
        <v>26967</v>
      </c>
      <c r="E1695" s="42" t="s">
        <v>858</v>
      </c>
      <c r="F1695" s="35" t="s">
        <v>41</v>
      </c>
      <c r="G1695" s="77" t="s">
        <v>27954</v>
      </c>
      <c r="H1695" s="78" t="s">
        <v>27955</v>
      </c>
      <c r="I1695" s="78" t="s">
        <v>27929</v>
      </c>
      <c r="J1695" s="78" t="s">
        <v>27929</v>
      </c>
      <c r="K1695" s="42" t="s">
        <v>27929</v>
      </c>
      <c r="L1695" s="79" t="s">
        <v>233</v>
      </c>
      <c r="M1695" s="80" t="s">
        <v>27956</v>
      </c>
      <c r="N1695" s="81" t="s">
        <v>233</v>
      </c>
      <c r="O1695" s="81" t="s">
        <v>233</v>
      </c>
      <c r="P1695" s="80" t="s">
        <v>27949</v>
      </c>
      <c r="Q1695" s="36" t="s">
        <v>24977</v>
      </c>
      <c r="R1695" s="36" t="s">
        <v>233</v>
      </c>
      <c r="S1695" s="36" t="s">
        <v>873</v>
      </c>
      <c r="T1695" s="36" t="s">
        <v>24977</v>
      </c>
      <c r="U1695" s="36" t="s">
        <v>27950</v>
      </c>
      <c r="V1695" s="121" t="str">
        <f t="shared" si="26"/>
        <v>BlackRock - iShares MSCI ACWI</v>
      </c>
    </row>
    <row r="1696" spans="1:22" x14ac:dyDescent="0.35">
      <c r="A1696" s="111" t="s">
        <v>31137</v>
      </c>
      <c r="B1696" s="37" t="s">
        <v>26914</v>
      </c>
      <c r="C1696" s="40" t="s">
        <v>29656</v>
      </c>
      <c r="D1696" s="38" t="s">
        <v>26969</v>
      </c>
      <c r="E1696" s="42" t="s">
        <v>858</v>
      </c>
      <c r="F1696" s="35" t="s">
        <v>41</v>
      </c>
      <c r="G1696" s="77" t="s">
        <v>27954</v>
      </c>
      <c r="H1696" s="78" t="s">
        <v>27955</v>
      </c>
      <c r="I1696" s="78" t="s">
        <v>27929</v>
      </c>
      <c r="J1696" s="78" t="s">
        <v>27929</v>
      </c>
      <c r="K1696" s="42" t="s">
        <v>27929</v>
      </c>
      <c r="L1696" s="79" t="s">
        <v>233</v>
      </c>
      <c r="M1696" s="80" t="s">
        <v>27956</v>
      </c>
      <c r="N1696" s="81" t="s">
        <v>233</v>
      </c>
      <c r="O1696" s="81" t="s">
        <v>233</v>
      </c>
      <c r="P1696" s="80" t="s">
        <v>27949</v>
      </c>
      <c r="Q1696" s="36" t="s">
        <v>24977</v>
      </c>
      <c r="R1696" s="36" t="s">
        <v>233</v>
      </c>
      <c r="S1696" s="36" t="s">
        <v>873</v>
      </c>
      <c r="T1696" s="36" t="s">
        <v>24977</v>
      </c>
      <c r="U1696" s="36" t="s">
        <v>27950</v>
      </c>
      <c r="V1696" s="121" t="str">
        <f t="shared" si="26"/>
        <v>BlackRock - iShares ACWI - Low Carbon</v>
      </c>
    </row>
    <row r="1697" spans="1:22" x14ac:dyDescent="0.35">
      <c r="A1697" s="111" t="s">
        <v>31138</v>
      </c>
      <c r="B1697" s="37" t="s">
        <v>26915</v>
      </c>
      <c r="C1697" s="40" t="s">
        <v>29657</v>
      </c>
      <c r="D1697" s="38" t="s">
        <v>26971</v>
      </c>
      <c r="E1697" s="42" t="s">
        <v>858</v>
      </c>
      <c r="F1697" s="35" t="s">
        <v>41</v>
      </c>
      <c r="G1697" s="77" t="s">
        <v>27954</v>
      </c>
      <c r="H1697" s="78" t="s">
        <v>27955</v>
      </c>
      <c r="I1697" s="78" t="s">
        <v>27929</v>
      </c>
      <c r="J1697" s="78" t="s">
        <v>27929</v>
      </c>
      <c r="K1697" s="42" t="s">
        <v>27929</v>
      </c>
      <c r="L1697" s="79" t="s">
        <v>233</v>
      </c>
      <c r="M1697" s="80" t="s">
        <v>27956</v>
      </c>
      <c r="N1697" s="81" t="s">
        <v>233</v>
      </c>
      <c r="O1697" s="81" t="s">
        <v>233</v>
      </c>
      <c r="P1697" s="80" t="s">
        <v>27949</v>
      </c>
      <c r="Q1697" s="36" t="s">
        <v>24977</v>
      </c>
      <c r="R1697" s="36" t="s">
        <v>233</v>
      </c>
      <c r="S1697" s="36" t="s">
        <v>873</v>
      </c>
      <c r="T1697" s="36" t="s">
        <v>24977</v>
      </c>
      <c r="U1697" s="36" t="s">
        <v>27950</v>
      </c>
      <c r="V1697" s="121" t="str">
        <f t="shared" si="26"/>
        <v>BlackRock - iShares World ex US Carbon Transition Readiness</v>
      </c>
    </row>
    <row r="1698" spans="1:22" x14ac:dyDescent="0.35">
      <c r="A1698" s="111" t="s">
        <v>31139</v>
      </c>
      <c r="B1698" s="37" t="s">
        <v>26916</v>
      </c>
      <c r="C1698" s="40" t="s">
        <v>29658</v>
      </c>
      <c r="D1698" s="38" t="s">
        <v>26973</v>
      </c>
      <c r="E1698" s="42" t="s">
        <v>858</v>
      </c>
      <c r="F1698" s="35" t="s">
        <v>41</v>
      </c>
      <c r="G1698" s="77" t="s">
        <v>27954</v>
      </c>
      <c r="H1698" s="78" t="s">
        <v>27955</v>
      </c>
      <c r="I1698" s="78" t="s">
        <v>27929</v>
      </c>
      <c r="J1698" s="78" t="s">
        <v>27929</v>
      </c>
      <c r="K1698" s="42" t="s">
        <v>27929</v>
      </c>
      <c r="L1698" s="79" t="s">
        <v>233</v>
      </c>
      <c r="M1698" s="80" t="s">
        <v>27956</v>
      </c>
      <c r="N1698" s="81" t="s">
        <v>233</v>
      </c>
      <c r="O1698" s="81" t="s">
        <v>233</v>
      </c>
      <c r="P1698" s="80" t="s">
        <v>27949</v>
      </c>
      <c r="Q1698" s="36" t="s">
        <v>24977</v>
      </c>
      <c r="R1698" s="36" t="s">
        <v>28092</v>
      </c>
      <c r="S1698" s="36" t="s">
        <v>841</v>
      </c>
      <c r="T1698" s="36" t="s">
        <v>24977</v>
      </c>
      <c r="U1698" s="36" t="s">
        <v>27950</v>
      </c>
      <c r="V1698" s="121" t="str">
        <f t="shared" si="26"/>
        <v>Baillie Gifford &amp; Co Ltd - Worldwide Health Innovation Fund</v>
      </c>
    </row>
    <row r="1699" spans="1:22" x14ac:dyDescent="0.35">
      <c r="A1699" s="111" t="s">
        <v>31140</v>
      </c>
      <c r="B1699" s="46" t="s">
        <v>26917</v>
      </c>
      <c r="C1699" s="40" t="s">
        <v>29659</v>
      </c>
      <c r="D1699" s="38" t="s">
        <v>26975</v>
      </c>
      <c r="E1699" s="42" t="s">
        <v>858</v>
      </c>
      <c r="F1699" s="35" t="s">
        <v>41</v>
      </c>
      <c r="G1699" s="77" t="s">
        <v>27954</v>
      </c>
      <c r="H1699" s="78" t="s">
        <v>27955</v>
      </c>
      <c r="I1699" s="78" t="s">
        <v>27929</v>
      </c>
      <c r="J1699" s="78" t="s">
        <v>27929</v>
      </c>
      <c r="K1699" s="42" t="s">
        <v>27929</v>
      </c>
      <c r="L1699" s="79" t="s">
        <v>233</v>
      </c>
      <c r="M1699" s="80" t="s">
        <v>27956</v>
      </c>
      <c r="N1699" s="81" t="s">
        <v>233</v>
      </c>
      <c r="O1699" s="81">
        <v>1</v>
      </c>
      <c r="P1699" s="80" t="s">
        <v>27949</v>
      </c>
      <c r="Q1699" s="36" t="s">
        <v>24977</v>
      </c>
      <c r="R1699" s="36" t="s">
        <v>28092</v>
      </c>
      <c r="S1699" s="36" t="s">
        <v>841</v>
      </c>
      <c r="T1699" s="36" t="s">
        <v>24977</v>
      </c>
      <c r="U1699" s="36" t="s">
        <v>27950</v>
      </c>
      <c r="V1699" s="121" t="str">
        <f t="shared" si="26"/>
        <v>Invesco - Global Consumer Trends Fund S</v>
      </c>
    </row>
    <row r="1700" spans="1:22" x14ac:dyDescent="0.35">
      <c r="A1700" s="111" t="s">
        <v>30431</v>
      </c>
      <c r="B1700" s="37" t="s">
        <v>26918</v>
      </c>
      <c r="C1700" s="40" t="s">
        <v>29660</v>
      </c>
      <c r="D1700" s="38" t="s">
        <v>26976</v>
      </c>
      <c r="E1700" s="42" t="s">
        <v>858</v>
      </c>
      <c r="F1700" s="35" t="s">
        <v>41</v>
      </c>
      <c r="G1700" s="77" t="s">
        <v>27954</v>
      </c>
      <c r="H1700" s="78" t="s">
        <v>27955</v>
      </c>
      <c r="I1700" s="78" t="s">
        <v>27929</v>
      </c>
      <c r="J1700" s="78" t="s">
        <v>27929</v>
      </c>
      <c r="K1700" s="42" t="s">
        <v>27929</v>
      </c>
      <c r="L1700" s="79" t="s">
        <v>233</v>
      </c>
      <c r="M1700" s="80" t="s">
        <v>27956</v>
      </c>
      <c r="N1700" s="81" t="s">
        <v>233</v>
      </c>
      <c r="O1700" s="81" t="s">
        <v>233</v>
      </c>
      <c r="P1700" s="80" t="s">
        <v>27949</v>
      </c>
      <c r="Q1700" s="36" t="s">
        <v>24977</v>
      </c>
      <c r="R1700" s="36" t="s">
        <v>28092</v>
      </c>
      <c r="S1700" s="36" t="s">
        <v>841</v>
      </c>
      <c r="T1700" s="36" t="s">
        <v>24977</v>
      </c>
      <c r="U1700" s="36" t="s">
        <v>27950</v>
      </c>
      <c r="V1700" s="121" t="str">
        <f t="shared" si="26"/>
        <v>Invesco - Global Consumer Trends</v>
      </c>
    </row>
    <row r="1701" spans="1:22" x14ac:dyDescent="0.35">
      <c r="A1701" s="111" t="s">
        <v>30431</v>
      </c>
      <c r="B1701" s="37" t="s">
        <v>26919</v>
      </c>
      <c r="C1701" s="40" t="s">
        <v>29661</v>
      </c>
      <c r="D1701" s="38" t="s">
        <v>26977</v>
      </c>
      <c r="E1701" s="42" t="s">
        <v>864</v>
      </c>
      <c r="F1701" s="35" t="s">
        <v>41</v>
      </c>
      <c r="G1701" s="77" t="s">
        <v>27954</v>
      </c>
      <c r="H1701" s="78" t="s">
        <v>27955</v>
      </c>
      <c r="I1701" s="78" t="s">
        <v>27929</v>
      </c>
      <c r="J1701" s="78" t="s">
        <v>27929</v>
      </c>
      <c r="K1701" s="42" t="s">
        <v>27929</v>
      </c>
      <c r="L1701" s="79" t="s">
        <v>233</v>
      </c>
      <c r="M1701" s="80" t="s">
        <v>27956</v>
      </c>
      <c r="N1701" s="81" t="s">
        <v>233</v>
      </c>
      <c r="O1701" s="81" t="s">
        <v>233</v>
      </c>
      <c r="P1701" s="80" t="s">
        <v>27949</v>
      </c>
      <c r="Q1701" s="36" t="s">
        <v>24977</v>
      </c>
      <c r="R1701" s="36" t="s">
        <v>28092</v>
      </c>
      <c r="S1701" s="36" t="s">
        <v>841</v>
      </c>
      <c r="T1701" s="36" t="s">
        <v>24977</v>
      </c>
      <c r="U1701" s="36" t="s">
        <v>27950</v>
      </c>
      <c r="V1701" s="121" t="str">
        <f t="shared" si="26"/>
        <v>Robeco - Global Consumer Trends</v>
      </c>
    </row>
    <row r="1702" spans="1:22" x14ac:dyDescent="0.35">
      <c r="A1702" s="111" t="s">
        <v>31141</v>
      </c>
      <c r="B1702" s="42" t="s">
        <v>26920</v>
      </c>
      <c r="C1702" s="82" t="s">
        <v>29662</v>
      </c>
      <c r="D1702" s="38" t="s">
        <v>26979</v>
      </c>
      <c r="E1702" s="42" t="s">
        <v>858</v>
      </c>
      <c r="F1702" s="35" t="s">
        <v>41</v>
      </c>
      <c r="G1702" s="77" t="s">
        <v>27954</v>
      </c>
      <c r="H1702" s="78" t="s">
        <v>27955</v>
      </c>
      <c r="I1702" s="78" t="s">
        <v>27929</v>
      </c>
      <c r="J1702" s="78" t="s">
        <v>27929</v>
      </c>
      <c r="K1702" s="42" t="s">
        <v>27929</v>
      </c>
      <c r="L1702" s="79" t="s">
        <v>233</v>
      </c>
      <c r="M1702" s="80" t="s">
        <v>27956</v>
      </c>
      <c r="N1702" s="81" t="s">
        <v>233</v>
      </c>
      <c r="O1702" s="81" t="s">
        <v>233</v>
      </c>
      <c r="P1702" s="80" t="s">
        <v>27949</v>
      </c>
      <c r="Q1702" s="36" t="s">
        <v>24977</v>
      </c>
      <c r="R1702" s="36"/>
      <c r="S1702" s="36" t="s">
        <v>873</v>
      </c>
      <c r="T1702" s="36" t="s">
        <v>24977</v>
      </c>
      <c r="U1702" s="36" t="s">
        <v>27950</v>
      </c>
      <c r="V1702" s="121" t="str">
        <f t="shared" si="26"/>
        <v>Invesco - Solar ETF</v>
      </c>
    </row>
    <row r="1703" spans="1:22" x14ac:dyDescent="0.35">
      <c r="A1703" s="111" t="s">
        <v>31142</v>
      </c>
      <c r="B1703" s="37" t="s">
        <v>29663</v>
      </c>
      <c r="C1703" s="40" t="s">
        <v>29664</v>
      </c>
      <c r="D1703" s="37" t="s">
        <v>29665</v>
      </c>
      <c r="E1703" s="42" t="s">
        <v>858</v>
      </c>
      <c r="F1703" s="35" t="s">
        <v>41</v>
      </c>
      <c r="G1703" s="77" t="s">
        <v>27946</v>
      </c>
      <c r="H1703" s="78" t="s">
        <v>27947</v>
      </c>
      <c r="I1703" s="78" t="s">
        <v>27929</v>
      </c>
      <c r="J1703" s="78" t="s">
        <v>27929</v>
      </c>
      <c r="K1703" s="42" t="s">
        <v>27929</v>
      </c>
      <c r="L1703" s="79" t="s">
        <v>233</v>
      </c>
      <c r="M1703" s="80" t="s">
        <v>27948</v>
      </c>
      <c r="N1703" s="81" t="s">
        <v>233</v>
      </c>
      <c r="O1703" s="81" t="s">
        <v>233</v>
      </c>
      <c r="P1703" s="80" t="s">
        <v>27949</v>
      </c>
      <c r="Q1703" s="36" t="s">
        <v>24977</v>
      </c>
      <c r="R1703" s="36" t="s">
        <v>28092</v>
      </c>
      <c r="S1703" s="36" t="s">
        <v>841</v>
      </c>
      <c r="T1703" s="36" t="s">
        <v>24977</v>
      </c>
      <c r="U1703" s="36" t="s">
        <v>27950</v>
      </c>
      <c r="V1703" s="121" t="str">
        <f t="shared" si="26"/>
        <v>NS Partners - Diversified Growth Company GCC Equity</v>
      </c>
    </row>
    <row r="1704" spans="1:22" x14ac:dyDescent="0.35">
      <c r="A1704" s="111" t="s">
        <v>31143</v>
      </c>
      <c r="B1704" s="37" t="s">
        <v>26921</v>
      </c>
      <c r="C1704" s="40" t="s">
        <v>29666</v>
      </c>
      <c r="D1704" s="37" t="s">
        <v>26981</v>
      </c>
      <c r="E1704" s="42" t="s">
        <v>858</v>
      </c>
      <c r="F1704" s="35" t="s">
        <v>41</v>
      </c>
      <c r="G1704" s="77" t="s">
        <v>27946</v>
      </c>
      <c r="H1704" s="78" t="s">
        <v>27947</v>
      </c>
      <c r="I1704" s="78" t="s">
        <v>27929</v>
      </c>
      <c r="J1704" s="78" t="s">
        <v>27929</v>
      </c>
      <c r="K1704" s="42" t="s">
        <v>27929</v>
      </c>
      <c r="L1704" s="79" t="s">
        <v>233</v>
      </c>
      <c r="M1704" s="80" t="s">
        <v>27948</v>
      </c>
      <c r="N1704" s="81" t="s">
        <v>233</v>
      </c>
      <c r="O1704" s="81">
        <v>1</v>
      </c>
      <c r="P1704" s="80" t="s">
        <v>27949</v>
      </c>
      <c r="Q1704" s="36" t="s">
        <v>24977</v>
      </c>
      <c r="R1704" s="36" t="s">
        <v>28092</v>
      </c>
      <c r="S1704" s="36" t="s">
        <v>841</v>
      </c>
      <c r="T1704" s="36" t="s">
        <v>24977</v>
      </c>
      <c r="U1704" s="36" t="s">
        <v>27950</v>
      </c>
      <c r="V1704" s="121" t="str">
        <f t="shared" si="26"/>
        <v>Ninety One - Global Natural Resources Fund I</v>
      </c>
    </row>
    <row r="1705" spans="1:22" x14ac:dyDescent="0.35">
      <c r="A1705" s="111" t="s">
        <v>31144</v>
      </c>
      <c r="B1705" s="37" t="s">
        <v>26922</v>
      </c>
      <c r="C1705" s="40" t="s">
        <v>29667</v>
      </c>
      <c r="D1705" s="37" t="s">
        <v>26983</v>
      </c>
      <c r="E1705" s="42" t="s">
        <v>858</v>
      </c>
      <c r="F1705" s="35" t="s">
        <v>41</v>
      </c>
      <c r="G1705" s="77" t="s">
        <v>27946</v>
      </c>
      <c r="H1705" s="78" t="s">
        <v>27947</v>
      </c>
      <c r="I1705" s="78" t="s">
        <v>27929</v>
      </c>
      <c r="J1705" s="78" t="s">
        <v>27929</v>
      </c>
      <c r="K1705" s="42" t="s">
        <v>27929</v>
      </c>
      <c r="L1705" s="79" t="s">
        <v>233</v>
      </c>
      <c r="M1705" s="80" t="s">
        <v>27948</v>
      </c>
      <c r="N1705" s="81" t="s">
        <v>233</v>
      </c>
      <c r="O1705" s="81" t="s">
        <v>233</v>
      </c>
      <c r="P1705" s="80" t="s">
        <v>27949</v>
      </c>
      <c r="Q1705" s="36" t="s">
        <v>24977</v>
      </c>
      <c r="R1705" s="36" t="s">
        <v>28092</v>
      </c>
      <c r="S1705" s="36" t="s">
        <v>841</v>
      </c>
      <c r="T1705" s="36" t="s">
        <v>24977</v>
      </c>
      <c r="U1705" s="36" t="s">
        <v>27950</v>
      </c>
      <c r="V1705" s="121" t="str">
        <f t="shared" si="26"/>
        <v>Ninety One - Global Natural Resources Fund A</v>
      </c>
    </row>
    <row r="1706" spans="1:22" x14ac:dyDescent="0.35">
      <c r="A1706" s="111" t="s">
        <v>31145</v>
      </c>
      <c r="B1706" s="37" t="s">
        <v>26923</v>
      </c>
      <c r="C1706" s="40" t="s">
        <v>29668</v>
      </c>
      <c r="D1706" s="38" t="s">
        <v>26985</v>
      </c>
      <c r="E1706" s="42" t="s">
        <v>858</v>
      </c>
      <c r="F1706" s="35" t="s">
        <v>41</v>
      </c>
      <c r="G1706" s="77" t="s">
        <v>27954</v>
      </c>
      <c r="H1706" s="78" t="s">
        <v>29669</v>
      </c>
      <c r="I1706" s="78" t="s">
        <v>27929</v>
      </c>
      <c r="J1706" s="78" t="s">
        <v>27929</v>
      </c>
      <c r="K1706" s="42" t="s">
        <v>27929</v>
      </c>
      <c r="L1706" s="79" t="s">
        <v>29670</v>
      </c>
      <c r="M1706" s="80" t="s">
        <v>29670</v>
      </c>
      <c r="N1706" s="81" t="s">
        <v>233</v>
      </c>
      <c r="O1706" s="81">
        <v>1</v>
      </c>
      <c r="P1706" s="80" t="s">
        <v>27949</v>
      </c>
      <c r="Q1706" s="36" t="s">
        <v>24977</v>
      </c>
      <c r="R1706" s="36" t="s">
        <v>233</v>
      </c>
      <c r="S1706" s="36" t="s">
        <v>873</v>
      </c>
      <c r="T1706" s="36" t="s">
        <v>24977</v>
      </c>
      <c r="U1706" s="36" t="s">
        <v>27950</v>
      </c>
      <c r="V1706" s="121" t="str">
        <f t="shared" si="26"/>
        <v>BlackRock - iShares MSCI Canada</v>
      </c>
    </row>
    <row r="1707" spans="1:22" x14ac:dyDescent="0.35">
      <c r="A1707" s="111" t="s">
        <v>31146</v>
      </c>
      <c r="B1707" s="37" t="s">
        <v>26924</v>
      </c>
      <c r="C1707" s="40" t="s">
        <v>29671</v>
      </c>
      <c r="D1707" s="38" t="s">
        <v>26987</v>
      </c>
      <c r="E1707" s="42" t="s">
        <v>858</v>
      </c>
      <c r="F1707" s="35" t="s">
        <v>41</v>
      </c>
      <c r="G1707" s="77" t="s">
        <v>27954</v>
      </c>
      <c r="H1707" s="78" t="s">
        <v>29669</v>
      </c>
      <c r="I1707" s="78" t="s">
        <v>27929</v>
      </c>
      <c r="J1707" s="78" t="s">
        <v>27929</v>
      </c>
      <c r="K1707" s="42" t="s">
        <v>27929</v>
      </c>
      <c r="L1707" s="79" t="s">
        <v>233</v>
      </c>
      <c r="M1707" s="80" t="s">
        <v>29670</v>
      </c>
      <c r="N1707" s="81" t="s">
        <v>233</v>
      </c>
      <c r="O1707" s="81" t="s">
        <v>233</v>
      </c>
      <c r="P1707" s="80" t="s">
        <v>27949</v>
      </c>
      <c r="Q1707" s="36" t="s">
        <v>24977</v>
      </c>
      <c r="R1707" s="36" t="s">
        <v>233</v>
      </c>
      <c r="S1707" s="36" t="s">
        <v>873</v>
      </c>
      <c r="T1707" s="36" t="s">
        <v>24977</v>
      </c>
      <c r="U1707" s="36" t="s">
        <v>27950</v>
      </c>
      <c r="V1707" s="121" t="str">
        <f t="shared" si="26"/>
        <v xml:space="preserve">BlackRock - iShares MSCI Australia </v>
      </c>
    </row>
    <row r="1708" spans="1:22" x14ac:dyDescent="0.35">
      <c r="A1708" s="111" t="s">
        <v>30431</v>
      </c>
      <c r="B1708" s="37" t="s">
        <v>26925</v>
      </c>
      <c r="C1708" s="40" t="s">
        <v>29672</v>
      </c>
      <c r="D1708" s="38" t="s">
        <v>26988</v>
      </c>
      <c r="E1708" s="42" t="s">
        <v>858</v>
      </c>
      <c r="F1708" s="35" t="s">
        <v>41</v>
      </c>
      <c r="G1708" s="77" t="s">
        <v>27954</v>
      </c>
      <c r="H1708" s="78" t="s">
        <v>29669</v>
      </c>
      <c r="I1708" s="78" t="s">
        <v>27929</v>
      </c>
      <c r="J1708" s="78" t="s">
        <v>27929</v>
      </c>
      <c r="K1708" s="42" t="s">
        <v>27929</v>
      </c>
      <c r="L1708" s="79" t="s">
        <v>233</v>
      </c>
      <c r="M1708" s="80" t="s">
        <v>29670</v>
      </c>
      <c r="N1708" s="81" t="s">
        <v>233</v>
      </c>
      <c r="O1708" s="81" t="s">
        <v>233</v>
      </c>
      <c r="P1708" s="80" t="s">
        <v>27949</v>
      </c>
      <c r="Q1708" s="36" t="s">
        <v>24977</v>
      </c>
      <c r="R1708" s="36" t="s">
        <v>233</v>
      </c>
      <c r="S1708" s="36" t="s">
        <v>873</v>
      </c>
      <c r="T1708" s="36" t="s">
        <v>24977</v>
      </c>
      <c r="U1708" s="36" t="s">
        <v>27950</v>
      </c>
      <c r="V1708" s="121" t="str">
        <f t="shared" si="26"/>
        <v>BlackRock - iShares MSCI New Zealand</v>
      </c>
    </row>
    <row r="1709" spans="1:22" x14ac:dyDescent="0.35">
      <c r="A1709" s="111" t="s">
        <v>31147</v>
      </c>
      <c r="B1709" s="37" t="s">
        <v>26926</v>
      </c>
      <c r="C1709" s="40" t="s">
        <v>29673</v>
      </c>
      <c r="D1709" s="38" t="s">
        <v>26990</v>
      </c>
      <c r="E1709" s="42" t="s">
        <v>858</v>
      </c>
      <c r="F1709" s="35" t="s">
        <v>41</v>
      </c>
      <c r="G1709" s="77" t="s">
        <v>27954</v>
      </c>
      <c r="H1709" s="78" t="s">
        <v>29674</v>
      </c>
      <c r="I1709" s="78" t="s">
        <v>29675</v>
      </c>
      <c r="J1709" s="78" t="s">
        <v>27929</v>
      </c>
      <c r="K1709" s="42" t="s">
        <v>27929</v>
      </c>
      <c r="L1709" s="79" t="s">
        <v>29676</v>
      </c>
      <c r="M1709" s="80" t="s">
        <v>29676</v>
      </c>
      <c r="N1709" s="81" t="s">
        <v>233</v>
      </c>
      <c r="O1709" s="81">
        <v>1</v>
      </c>
      <c r="P1709" s="80" t="s">
        <v>27949</v>
      </c>
      <c r="Q1709" s="36" t="s">
        <v>24977</v>
      </c>
      <c r="R1709" s="36" t="s">
        <v>233</v>
      </c>
      <c r="S1709" s="36" t="s">
        <v>873</v>
      </c>
      <c r="T1709" s="36" t="s">
        <v>24977</v>
      </c>
      <c r="U1709" s="36" t="s">
        <v>27950</v>
      </c>
      <c r="V1709" s="121" t="str">
        <f t="shared" si="26"/>
        <v>Vanguard - FTSE Europe</v>
      </c>
    </row>
    <row r="1710" spans="1:22" x14ac:dyDescent="0.35">
      <c r="A1710" s="111" t="s">
        <v>31148</v>
      </c>
      <c r="B1710" s="37" t="s">
        <v>26927</v>
      </c>
      <c r="C1710" s="40" t="s">
        <v>29677</v>
      </c>
      <c r="D1710" s="38" t="s">
        <v>26992</v>
      </c>
      <c r="E1710" s="42" t="s">
        <v>864</v>
      </c>
      <c r="F1710" s="35" t="s">
        <v>41</v>
      </c>
      <c r="G1710" s="77" t="s">
        <v>27954</v>
      </c>
      <c r="H1710" s="78" t="s">
        <v>29674</v>
      </c>
      <c r="I1710" s="78" t="s">
        <v>29675</v>
      </c>
      <c r="J1710" s="78" t="s">
        <v>27929</v>
      </c>
      <c r="K1710" s="42" t="s">
        <v>27929</v>
      </c>
      <c r="L1710" s="79" t="s">
        <v>233</v>
      </c>
      <c r="M1710" s="80" t="s">
        <v>29676</v>
      </c>
      <c r="N1710" s="81" t="s">
        <v>233</v>
      </c>
      <c r="O1710" s="81" t="s">
        <v>233</v>
      </c>
      <c r="P1710" s="80" t="s">
        <v>27949</v>
      </c>
      <c r="Q1710" s="36" t="s">
        <v>24977</v>
      </c>
      <c r="R1710" s="36" t="s">
        <v>28092</v>
      </c>
      <c r="S1710" s="36" t="s">
        <v>841</v>
      </c>
      <c r="T1710" s="36" t="s">
        <v>24977</v>
      </c>
      <c r="U1710" s="36" t="s">
        <v>27950</v>
      </c>
      <c r="V1710" s="121" t="str">
        <f t="shared" si="26"/>
        <v>Schroders - European Opportunities</v>
      </c>
    </row>
    <row r="1711" spans="1:22" x14ac:dyDescent="0.35">
      <c r="A1711" s="111" t="s">
        <v>30431</v>
      </c>
      <c r="B1711" s="37" t="s">
        <v>26928</v>
      </c>
      <c r="C1711" s="40" t="s">
        <v>29678</v>
      </c>
      <c r="D1711" s="37" t="s">
        <v>9186</v>
      </c>
      <c r="E1711" s="42" t="s">
        <v>864</v>
      </c>
      <c r="F1711" s="35" t="s">
        <v>41</v>
      </c>
      <c r="G1711" s="77" t="s">
        <v>27954</v>
      </c>
      <c r="H1711" s="78" t="s">
        <v>29674</v>
      </c>
      <c r="I1711" s="78" t="s">
        <v>29675</v>
      </c>
      <c r="J1711" s="78" t="s">
        <v>27929</v>
      </c>
      <c r="K1711" s="42" t="s">
        <v>27929</v>
      </c>
      <c r="L1711" s="79" t="s">
        <v>233</v>
      </c>
      <c r="M1711" s="80" t="s">
        <v>29676</v>
      </c>
      <c r="N1711" s="81" t="s">
        <v>233</v>
      </c>
      <c r="O1711" s="81" t="s">
        <v>233</v>
      </c>
      <c r="P1711" s="80" t="s">
        <v>27949</v>
      </c>
      <c r="Q1711" s="36" t="s">
        <v>24977</v>
      </c>
      <c r="R1711" s="36" t="s">
        <v>28092</v>
      </c>
      <c r="S1711" s="36" t="s">
        <v>841</v>
      </c>
      <c r="T1711" s="36" t="s">
        <v>24977</v>
      </c>
      <c r="U1711" s="36" t="s">
        <v>27950</v>
      </c>
      <c r="V1711" s="121" t="str">
        <f t="shared" si="26"/>
        <v>Joh Berenberg - European Focus Fund</v>
      </c>
    </row>
    <row r="1712" spans="1:22" x14ac:dyDescent="0.35">
      <c r="A1712" s="111" t="s">
        <v>642</v>
      </c>
      <c r="B1712" s="37" t="s">
        <v>29679</v>
      </c>
      <c r="C1712" s="40" t="s">
        <v>29678</v>
      </c>
      <c r="D1712" s="37" t="s">
        <v>9186</v>
      </c>
      <c r="E1712" s="42" t="s">
        <v>864</v>
      </c>
      <c r="F1712" s="35" t="s">
        <v>41</v>
      </c>
      <c r="G1712" s="77" t="s">
        <v>27954</v>
      </c>
      <c r="H1712" s="78" t="s">
        <v>29674</v>
      </c>
      <c r="I1712" s="78" t="s">
        <v>29675</v>
      </c>
      <c r="J1712" s="78" t="s">
        <v>27929</v>
      </c>
      <c r="K1712" s="42" t="s">
        <v>27929</v>
      </c>
      <c r="L1712" s="79" t="s">
        <v>233</v>
      </c>
      <c r="M1712" s="80" t="s">
        <v>29676</v>
      </c>
      <c r="N1712" s="81" t="s">
        <v>233</v>
      </c>
      <c r="O1712" s="81">
        <v>1</v>
      </c>
      <c r="P1712" s="80" t="s">
        <v>27949</v>
      </c>
      <c r="Q1712" s="36" t="s">
        <v>24977</v>
      </c>
      <c r="R1712" s="36" t="s">
        <v>28092</v>
      </c>
      <c r="S1712" s="36" t="s">
        <v>841</v>
      </c>
      <c r="T1712" s="36" t="s">
        <v>24977</v>
      </c>
      <c r="U1712" s="36" t="s">
        <v>27950</v>
      </c>
      <c r="V1712" s="121" t="str">
        <f t="shared" si="26"/>
        <v>Joh Berenberg - European Focus Fund</v>
      </c>
    </row>
    <row r="1713" spans="1:22" x14ac:dyDescent="0.35">
      <c r="A1713" s="111" t="s">
        <v>642</v>
      </c>
      <c r="B1713" s="37" t="s">
        <v>641</v>
      </c>
      <c r="C1713" s="40" t="s">
        <v>29678</v>
      </c>
      <c r="D1713" s="37" t="s">
        <v>9186</v>
      </c>
      <c r="E1713" s="42" t="s">
        <v>864</v>
      </c>
      <c r="F1713" s="35" t="s">
        <v>41</v>
      </c>
      <c r="G1713" s="77" t="s">
        <v>27954</v>
      </c>
      <c r="H1713" s="78" t="s">
        <v>29674</v>
      </c>
      <c r="I1713" s="78" t="s">
        <v>29675</v>
      </c>
      <c r="J1713" s="78" t="s">
        <v>27929</v>
      </c>
      <c r="K1713" s="42" t="s">
        <v>27929</v>
      </c>
      <c r="L1713" s="79" t="s">
        <v>233</v>
      </c>
      <c r="M1713" s="80" t="s">
        <v>29676</v>
      </c>
      <c r="N1713" s="81" t="s">
        <v>233</v>
      </c>
      <c r="O1713" s="81">
        <v>1</v>
      </c>
      <c r="P1713" s="80" t="s">
        <v>27949</v>
      </c>
      <c r="Q1713" s="36" t="s">
        <v>24977</v>
      </c>
      <c r="R1713" s="36" t="s">
        <v>28092</v>
      </c>
      <c r="S1713" s="36" t="s">
        <v>841</v>
      </c>
      <c r="T1713" s="36" t="s">
        <v>24977</v>
      </c>
      <c r="U1713" s="36" t="s">
        <v>27950</v>
      </c>
      <c r="V1713" s="121" t="str">
        <f t="shared" si="26"/>
        <v>Joh Berenberg - European Focus Fund</v>
      </c>
    </row>
    <row r="1714" spans="1:22" x14ac:dyDescent="0.35">
      <c r="A1714" s="111" t="s">
        <v>31149</v>
      </c>
      <c r="B1714" s="37" t="s">
        <v>26929</v>
      </c>
      <c r="C1714" s="40" t="s">
        <v>29680</v>
      </c>
      <c r="D1714" s="37" t="s">
        <v>26995</v>
      </c>
      <c r="E1714" s="42" t="s">
        <v>864</v>
      </c>
      <c r="F1714" s="35" t="s">
        <v>41</v>
      </c>
      <c r="G1714" s="77" t="s">
        <v>27954</v>
      </c>
      <c r="H1714" s="78" t="s">
        <v>29674</v>
      </c>
      <c r="I1714" s="78" t="s">
        <v>29675</v>
      </c>
      <c r="J1714" s="78" t="s">
        <v>27929</v>
      </c>
      <c r="K1714" s="42" t="s">
        <v>27929</v>
      </c>
      <c r="L1714" s="79" t="s">
        <v>233</v>
      </c>
      <c r="M1714" s="80" t="s">
        <v>29676</v>
      </c>
      <c r="N1714" s="81" t="s">
        <v>233</v>
      </c>
      <c r="O1714" s="81">
        <v>1</v>
      </c>
      <c r="P1714" s="80" t="s">
        <v>27949</v>
      </c>
      <c r="Q1714" s="36" t="s">
        <v>24977</v>
      </c>
      <c r="R1714" s="36" t="s">
        <v>28092</v>
      </c>
      <c r="S1714" s="36" t="s">
        <v>841</v>
      </c>
      <c r="T1714" s="36" t="s">
        <v>24977</v>
      </c>
      <c r="U1714" s="36" t="s">
        <v>27950</v>
      </c>
      <c r="V1714" s="121" t="str">
        <f t="shared" si="26"/>
        <v>Comgest- Europe Opportunities Fund</v>
      </c>
    </row>
    <row r="1715" spans="1:22" x14ac:dyDescent="0.35">
      <c r="A1715" s="111" t="s">
        <v>31150</v>
      </c>
      <c r="B1715" s="37" t="s">
        <v>26930</v>
      </c>
      <c r="C1715" s="40" t="s">
        <v>29681</v>
      </c>
      <c r="D1715" s="38" t="s">
        <v>26997</v>
      </c>
      <c r="E1715" s="42" t="s">
        <v>858</v>
      </c>
      <c r="F1715" s="35" t="s">
        <v>41</v>
      </c>
      <c r="G1715" s="77" t="s">
        <v>27954</v>
      </c>
      <c r="H1715" s="78" t="s">
        <v>29674</v>
      </c>
      <c r="I1715" s="78" t="s">
        <v>29675</v>
      </c>
      <c r="J1715" s="78" t="s">
        <v>27929</v>
      </c>
      <c r="K1715" s="42" t="s">
        <v>27929</v>
      </c>
      <c r="L1715" s="79" t="s">
        <v>233</v>
      </c>
      <c r="M1715" s="80" t="s">
        <v>29676</v>
      </c>
      <c r="N1715" s="81" t="s">
        <v>233</v>
      </c>
      <c r="O1715" s="81" t="s">
        <v>233</v>
      </c>
      <c r="P1715" s="80" t="s">
        <v>27949</v>
      </c>
      <c r="Q1715" s="36" t="s">
        <v>24977</v>
      </c>
      <c r="R1715" s="36" t="s">
        <v>28092</v>
      </c>
      <c r="S1715" s="36" t="s">
        <v>841</v>
      </c>
      <c r="T1715" s="36" t="s">
        <v>24977</v>
      </c>
      <c r="U1715" s="36" t="s">
        <v>27950</v>
      </c>
      <c r="V1715" s="121" t="str">
        <f t="shared" si="26"/>
        <v>Investec - European Equities</v>
      </c>
    </row>
    <row r="1716" spans="1:22" x14ac:dyDescent="0.35">
      <c r="A1716" s="111" t="s">
        <v>30431</v>
      </c>
      <c r="B1716" s="37" t="s">
        <v>26931</v>
      </c>
      <c r="C1716" s="40" t="s">
        <v>29682</v>
      </c>
      <c r="D1716" s="38" t="s">
        <v>26998</v>
      </c>
      <c r="E1716" s="42" t="s">
        <v>864</v>
      </c>
      <c r="F1716" s="35" t="s">
        <v>41</v>
      </c>
      <c r="G1716" s="77" t="s">
        <v>27954</v>
      </c>
      <c r="H1716" s="78" t="s">
        <v>29674</v>
      </c>
      <c r="I1716" s="78" t="s">
        <v>29675</v>
      </c>
      <c r="J1716" s="78" t="s">
        <v>27929</v>
      </c>
      <c r="K1716" s="42" t="s">
        <v>27929</v>
      </c>
      <c r="L1716" s="79" t="s">
        <v>233</v>
      </c>
      <c r="M1716" s="80" t="s">
        <v>29676</v>
      </c>
      <c r="N1716" s="81" t="s">
        <v>233</v>
      </c>
      <c r="O1716" s="81" t="s">
        <v>233</v>
      </c>
      <c r="P1716" s="80" t="s">
        <v>27949</v>
      </c>
      <c r="Q1716" s="36" t="s">
        <v>24977</v>
      </c>
      <c r="R1716" s="36" t="s">
        <v>28092</v>
      </c>
      <c r="S1716" s="36" t="s">
        <v>841</v>
      </c>
      <c r="T1716" s="36" t="s">
        <v>24977</v>
      </c>
      <c r="U1716" s="36" t="s">
        <v>27950</v>
      </c>
      <c r="V1716" s="121" t="str">
        <f t="shared" si="26"/>
        <v>Allianz - Wachstum Europa</v>
      </c>
    </row>
    <row r="1717" spans="1:22" x14ac:dyDescent="0.35">
      <c r="A1717" s="111" t="s">
        <v>31151</v>
      </c>
      <c r="B1717" s="37" t="s">
        <v>26932</v>
      </c>
      <c r="C1717" s="40" t="s">
        <v>29683</v>
      </c>
      <c r="D1717" s="38" t="s">
        <v>26999</v>
      </c>
      <c r="E1717" s="42" t="s">
        <v>864</v>
      </c>
      <c r="F1717" s="35" t="s">
        <v>41</v>
      </c>
      <c r="G1717" s="77" t="s">
        <v>27954</v>
      </c>
      <c r="H1717" s="78" t="s">
        <v>29674</v>
      </c>
      <c r="I1717" s="78" t="s">
        <v>29675</v>
      </c>
      <c r="J1717" s="78" t="s">
        <v>27929</v>
      </c>
      <c r="K1717" s="42" t="s">
        <v>27929</v>
      </c>
      <c r="L1717" s="79" t="s">
        <v>233</v>
      </c>
      <c r="M1717" s="80" t="s">
        <v>29676</v>
      </c>
      <c r="N1717" s="81" t="s">
        <v>233</v>
      </c>
      <c r="O1717" s="81" t="s">
        <v>233</v>
      </c>
      <c r="P1717" s="80" t="s">
        <v>27949</v>
      </c>
      <c r="Q1717" s="36" t="s">
        <v>24977</v>
      </c>
      <c r="R1717" s="36" t="s">
        <v>28092</v>
      </c>
      <c r="S1717" s="36" t="s">
        <v>841</v>
      </c>
      <c r="T1717" s="36" t="s">
        <v>24977</v>
      </c>
      <c r="U1717" s="36" t="s">
        <v>27950</v>
      </c>
      <c r="V1717" s="121" t="str">
        <f t="shared" si="26"/>
        <v>Comgest - European Dynamic Growth</v>
      </c>
    </row>
    <row r="1718" spans="1:22" x14ac:dyDescent="0.35">
      <c r="A1718" s="111" t="s">
        <v>31152</v>
      </c>
      <c r="B1718" s="37" t="s">
        <v>26933</v>
      </c>
      <c r="C1718" s="40" t="s">
        <v>29684</v>
      </c>
      <c r="D1718" s="38" t="s">
        <v>27000</v>
      </c>
      <c r="E1718" s="42" t="s">
        <v>864</v>
      </c>
      <c r="F1718" s="35" t="s">
        <v>41</v>
      </c>
      <c r="G1718" s="77" t="s">
        <v>27954</v>
      </c>
      <c r="H1718" s="78" t="s">
        <v>29674</v>
      </c>
      <c r="I1718" s="78" t="s">
        <v>29675</v>
      </c>
      <c r="J1718" s="78" t="s">
        <v>27929</v>
      </c>
      <c r="K1718" s="42" t="s">
        <v>27929</v>
      </c>
      <c r="L1718" s="79" t="s">
        <v>233</v>
      </c>
      <c r="M1718" s="80" t="s">
        <v>29676</v>
      </c>
      <c r="N1718" s="81" t="s">
        <v>233</v>
      </c>
      <c r="O1718" s="81" t="s">
        <v>233</v>
      </c>
      <c r="P1718" s="80" t="s">
        <v>27949</v>
      </c>
      <c r="Q1718" s="36" t="s">
        <v>24977</v>
      </c>
      <c r="R1718" s="36" t="s">
        <v>28092</v>
      </c>
      <c r="S1718" s="36" t="s">
        <v>841</v>
      </c>
      <c r="T1718" s="36" t="s">
        <v>24977</v>
      </c>
      <c r="U1718" s="36" t="s">
        <v>27950</v>
      </c>
      <c r="V1718" s="121" t="str">
        <f t="shared" si="26"/>
        <v>Vontobel - European Equity</v>
      </c>
    </row>
    <row r="1719" spans="1:22" x14ac:dyDescent="0.35">
      <c r="A1719" s="111" t="s">
        <v>31153</v>
      </c>
      <c r="B1719" s="37" t="s">
        <v>26935</v>
      </c>
      <c r="C1719" s="40" t="s">
        <v>29685</v>
      </c>
      <c r="D1719" s="38" t="s">
        <v>27002</v>
      </c>
      <c r="E1719" s="42" t="s">
        <v>858</v>
      </c>
      <c r="F1719" s="35" t="s">
        <v>41</v>
      </c>
      <c r="G1719" s="77" t="s">
        <v>27954</v>
      </c>
      <c r="H1719" s="78" t="s">
        <v>29674</v>
      </c>
      <c r="I1719" s="78" t="s">
        <v>29675</v>
      </c>
      <c r="J1719" s="78" t="s">
        <v>27929</v>
      </c>
      <c r="K1719" s="42" t="s">
        <v>27929</v>
      </c>
      <c r="L1719" s="79" t="s">
        <v>233</v>
      </c>
      <c r="M1719" s="80" t="s">
        <v>29676</v>
      </c>
      <c r="N1719" s="81" t="s">
        <v>233</v>
      </c>
      <c r="O1719" s="81" t="s">
        <v>233</v>
      </c>
      <c r="P1719" s="80" t="s">
        <v>27949</v>
      </c>
      <c r="Q1719" s="36" t="s">
        <v>24977</v>
      </c>
      <c r="R1719" s="36" t="s">
        <v>233</v>
      </c>
      <c r="S1719" s="36" t="s">
        <v>873</v>
      </c>
      <c r="T1719" s="36" t="s">
        <v>24977</v>
      </c>
      <c r="U1719" s="36" t="s">
        <v>27950</v>
      </c>
      <c r="V1719" s="121" t="str">
        <f t="shared" si="26"/>
        <v>BlackRock - iShares Europe</v>
      </c>
    </row>
    <row r="1720" spans="1:22" x14ac:dyDescent="0.35">
      <c r="A1720" s="111" t="s">
        <v>31154</v>
      </c>
      <c r="B1720" s="37" t="s">
        <v>26937</v>
      </c>
      <c r="C1720" s="40" t="s">
        <v>29686</v>
      </c>
      <c r="D1720" s="38" t="s">
        <v>27004</v>
      </c>
      <c r="E1720" s="42" t="s">
        <v>858</v>
      </c>
      <c r="F1720" s="35" t="s">
        <v>41</v>
      </c>
      <c r="G1720" s="77" t="s">
        <v>27954</v>
      </c>
      <c r="H1720" s="78" t="s">
        <v>29674</v>
      </c>
      <c r="I1720" s="78" t="s">
        <v>29675</v>
      </c>
      <c r="J1720" s="78" t="s">
        <v>27929</v>
      </c>
      <c r="K1720" s="42" t="s">
        <v>27929</v>
      </c>
      <c r="L1720" s="79" t="s">
        <v>233</v>
      </c>
      <c r="M1720" s="80" t="s">
        <v>29676</v>
      </c>
      <c r="N1720" s="81" t="s">
        <v>233</v>
      </c>
      <c r="O1720" s="81">
        <v>1</v>
      </c>
      <c r="P1720" s="80" t="s">
        <v>27949</v>
      </c>
      <c r="Q1720" s="36" t="s">
        <v>24977</v>
      </c>
      <c r="R1720" s="36" t="s">
        <v>233</v>
      </c>
      <c r="S1720" s="36" t="s">
        <v>873</v>
      </c>
      <c r="T1720" s="36" t="s">
        <v>24977</v>
      </c>
      <c r="U1720" s="36" t="s">
        <v>27950</v>
      </c>
      <c r="V1720" s="121" t="str">
        <f t="shared" si="26"/>
        <v>BlackRock - iShares MSCI Europe Financials</v>
      </c>
    </row>
    <row r="1721" spans="1:22" x14ac:dyDescent="0.35">
      <c r="A1721" s="111" t="s">
        <v>587</v>
      </c>
      <c r="B1721" s="37" t="s">
        <v>586</v>
      </c>
      <c r="C1721" s="40" t="s">
        <v>29687</v>
      </c>
      <c r="D1721" s="38" t="s">
        <v>21609</v>
      </c>
      <c r="E1721" s="42" t="s">
        <v>864</v>
      </c>
      <c r="F1721" s="35" t="s">
        <v>41</v>
      </c>
      <c r="G1721" s="77" t="s">
        <v>27954</v>
      </c>
      <c r="H1721" s="78" t="s">
        <v>29674</v>
      </c>
      <c r="I1721" s="78" t="s">
        <v>29675</v>
      </c>
      <c r="J1721" s="78" t="s">
        <v>27929</v>
      </c>
      <c r="K1721" s="42" t="s">
        <v>27929</v>
      </c>
      <c r="L1721" s="79" t="s">
        <v>233</v>
      </c>
      <c r="M1721" s="80" t="s">
        <v>29676</v>
      </c>
      <c r="N1721" s="81" t="s">
        <v>233</v>
      </c>
      <c r="O1721" s="81">
        <v>1</v>
      </c>
      <c r="P1721" s="80" t="s">
        <v>27949</v>
      </c>
      <c r="Q1721" s="36" t="s">
        <v>24977</v>
      </c>
      <c r="R1721" s="36" t="s">
        <v>28092</v>
      </c>
      <c r="S1721" s="36" t="s">
        <v>841</v>
      </c>
      <c r="T1721" s="36" t="s">
        <v>24977</v>
      </c>
      <c r="U1721" s="36" t="s">
        <v>27950</v>
      </c>
      <c r="V1721" s="121" t="str">
        <f t="shared" si="26"/>
        <v>Fidelity - European Dynamic Growth</v>
      </c>
    </row>
    <row r="1722" spans="1:22" x14ac:dyDescent="0.35">
      <c r="A1722" s="111" t="s">
        <v>31155</v>
      </c>
      <c r="B1722" s="37" t="s">
        <v>26939</v>
      </c>
      <c r="C1722" s="40" t="s">
        <v>29688</v>
      </c>
      <c r="D1722" s="38" t="s">
        <v>27007</v>
      </c>
      <c r="E1722" s="42" t="s">
        <v>866</v>
      </c>
      <c r="F1722" s="35" t="s">
        <v>41</v>
      </c>
      <c r="G1722" s="77" t="s">
        <v>27954</v>
      </c>
      <c r="H1722" s="78" t="s">
        <v>29674</v>
      </c>
      <c r="I1722" s="78" t="s">
        <v>29675</v>
      </c>
      <c r="J1722" s="78" t="s">
        <v>27929</v>
      </c>
      <c r="K1722" s="42" t="s">
        <v>27929</v>
      </c>
      <c r="L1722" s="79" t="s">
        <v>233</v>
      </c>
      <c r="M1722" s="80" t="s">
        <v>29676</v>
      </c>
      <c r="N1722" s="81" t="s">
        <v>233</v>
      </c>
      <c r="O1722" s="81" t="s">
        <v>233</v>
      </c>
      <c r="P1722" s="80" t="s">
        <v>27949</v>
      </c>
      <c r="Q1722" s="36" t="s">
        <v>24977</v>
      </c>
      <c r="R1722" s="36" t="s">
        <v>28092</v>
      </c>
      <c r="S1722" s="36" t="s">
        <v>873</v>
      </c>
      <c r="T1722" s="36" t="s">
        <v>24977</v>
      </c>
      <c r="U1722" s="36" t="s">
        <v>27950</v>
      </c>
      <c r="V1722" s="121" t="str">
        <f t="shared" si="26"/>
        <v>Vanguard - Europe UCIT</v>
      </c>
    </row>
    <row r="1723" spans="1:22" x14ac:dyDescent="0.35">
      <c r="A1723" s="111" t="s">
        <v>31156</v>
      </c>
      <c r="B1723" s="37" t="s">
        <v>26940</v>
      </c>
      <c r="C1723" s="40" t="s">
        <v>29689</v>
      </c>
      <c r="D1723" s="38" t="s">
        <v>27009</v>
      </c>
      <c r="E1723" s="42" t="s">
        <v>866</v>
      </c>
      <c r="F1723" s="35" t="s">
        <v>41</v>
      </c>
      <c r="G1723" s="77" t="s">
        <v>27954</v>
      </c>
      <c r="H1723" s="78" t="s">
        <v>29674</v>
      </c>
      <c r="I1723" s="78" t="s">
        <v>29675</v>
      </c>
      <c r="J1723" s="78" t="s">
        <v>27929</v>
      </c>
      <c r="K1723" s="42" t="s">
        <v>27929</v>
      </c>
      <c r="L1723" s="79" t="s">
        <v>233</v>
      </c>
      <c r="M1723" s="80" t="s">
        <v>29676</v>
      </c>
      <c r="N1723" s="81" t="s">
        <v>233</v>
      </c>
      <c r="O1723" s="81" t="s">
        <v>233</v>
      </c>
      <c r="P1723" s="80" t="s">
        <v>27949</v>
      </c>
      <c r="Q1723" s="36" t="s">
        <v>24977</v>
      </c>
      <c r="R1723" s="36" t="s">
        <v>28092</v>
      </c>
      <c r="S1723" s="36" t="s">
        <v>841</v>
      </c>
      <c r="T1723" s="36" t="s">
        <v>24977</v>
      </c>
      <c r="U1723" s="36" t="s">
        <v>27950</v>
      </c>
      <c r="V1723" s="121" t="str">
        <f t="shared" si="26"/>
        <v>Invesco - European Equity Fund</v>
      </c>
    </row>
    <row r="1724" spans="1:22" x14ac:dyDescent="0.35">
      <c r="A1724" s="111" t="s">
        <v>31157</v>
      </c>
      <c r="B1724" s="37" t="s">
        <v>26941</v>
      </c>
      <c r="C1724" s="40" t="s">
        <v>29690</v>
      </c>
      <c r="D1724" s="38" t="s">
        <v>27011</v>
      </c>
      <c r="E1724" s="42" t="s">
        <v>864</v>
      </c>
      <c r="F1724" s="35" t="s">
        <v>41</v>
      </c>
      <c r="G1724" s="77" t="s">
        <v>27954</v>
      </c>
      <c r="H1724" s="78" t="s">
        <v>29674</v>
      </c>
      <c r="I1724" s="78" t="s">
        <v>29675</v>
      </c>
      <c r="J1724" s="78" t="s">
        <v>27929</v>
      </c>
      <c r="K1724" s="42" t="s">
        <v>27929</v>
      </c>
      <c r="L1724" s="79" t="s">
        <v>233</v>
      </c>
      <c r="M1724" s="80" t="s">
        <v>29676</v>
      </c>
      <c r="N1724" s="81" t="s">
        <v>233</v>
      </c>
      <c r="O1724" s="81" t="s">
        <v>233</v>
      </c>
      <c r="P1724" s="80" t="s">
        <v>27949</v>
      </c>
      <c r="Q1724" s="36" t="s">
        <v>24977</v>
      </c>
      <c r="R1724" s="36" t="s">
        <v>28092</v>
      </c>
      <c r="S1724" s="36" t="s">
        <v>841</v>
      </c>
      <c r="T1724" s="36" t="s">
        <v>24977</v>
      </c>
      <c r="U1724" s="36" t="s">
        <v>27950</v>
      </c>
      <c r="V1724" s="121" t="str">
        <f t="shared" si="26"/>
        <v>JP Morgan - Europe Strategic Growth</v>
      </c>
    </row>
    <row r="1725" spans="1:22" x14ac:dyDescent="0.35">
      <c r="A1725" s="111" t="s">
        <v>31158</v>
      </c>
      <c r="B1725" s="37" t="s">
        <v>27013</v>
      </c>
      <c r="C1725" s="40" t="s">
        <v>29691</v>
      </c>
      <c r="D1725" s="38" t="s">
        <v>27014</v>
      </c>
      <c r="E1725" s="42" t="s">
        <v>866</v>
      </c>
      <c r="F1725" s="35" t="s">
        <v>41</v>
      </c>
      <c r="G1725" s="77" t="s">
        <v>27954</v>
      </c>
      <c r="H1725" s="78" t="s">
        <v>29674</v>
      </c>
      <c r="I1725" s="78" t="s">
        <v>29675</v>
      </c>
      <c r="J1725" s="78" t="s">
        <v>27929</v>
      </c>
      <c r="K1725" s="42" t="s">
        <v>27929</v>
      </c>
      <c r="L1725" s="79" t="s">
        <v>233</v>
      </c>
      <c r="M1725" s="80" t="s">
        <v>29676</v>
      </c>
      <c r="N1725" s="81" t="s">
        <v>233</v>
      </c>
      <c r="O1725" s="81">
        <v>1</v>
      </c>
      <c r="P1725" s="80" t="s">
        <v>27949</v>
      </c>
      <c r="Q1725" s="36" t="s">
        <v>24977</v>
      </c>
      <c r="R1725" s="36" t="s">
        <v>28092</v>
      </c>
      <c r="S1725" s="36" t="s">
        <v>841</v>
      </c>
      <c r="T1725" s="36" t="s">
        <v>24977</v>
      </c>
      <c r="U1725" s="36" t="s">
        <v>27950</v>
      </c>
      <c r="V1725" s="121" t="str">
        <f t="shared" si="26"/>
        <v>Liontrust - Liontrust European Dynamic Fund S</v>
      </c>
    </row>
    <row r="1726" spans="1:22" x14ac:dyDescent="0.35">
      <c r="A1726" s="111" t="s">
        <v>30431</v>
      </c>
      <c r="B1726" s="37" t="s">
        <v>26942</v>
      </c>
      <c r="C1726" s="40" t="s">
        <v>29692</v>
      </c>
      <c r="D1726" s="38" t="s">
        <v>27016</v>
      </c>
      <c r="E1726" s="42" t="s">
        <v>866</v>
      </c>
      <c r="F1726" s="35" t="s">
        <v>41</v>
      </c>
      <c r="G1726" s="77" t="s">
        <v>27954</v>
      </c>
      <c r="H1726" s="78" t="s">
        <v>29674</v>
      </c>
      <c r="I1726" s="78" t="s">
        <v>29675</v>
      </c>
      <c r="J1726" s="78" t="s">
        <v>27929</v>
      </c>
      <c r="K1726" s="42" t="s">
        <v>27929</v>
      </c>
      <c r="L1726" s="79" t="s">
        <v>233</v>
      </c>
      <c r="M1726" s="80" t="s">
        <v>29676</v>
      </c>
      <c r="N1726" s="81" t="s">
        <v>233</v>
      </c>
      <c r="O1726" s="81" t="s">
        <v>233</v>
      </c>
      <c r="P1726" s="80" t="s">
        <v>27949</v>
      </c>
      <c r="Q1726" s="36" t="s">
        <v>24977</v>
      </c>
      <c r="R1726" s="36" t="s">
        <v>28092</v>
      </c>
      <c r="S1726" s="36" t="s">
        <v>841</v>
      </c>
      <c r="T1726" s="36" t="s">
        <v>24977</v>
      </c>
      <c r="U1726" s="36" t="s">
        <v>27950</v>
      </c>
      <c r="V1726" s="121" t="str">
        <f t="shared" si="26"/>
        <v>Liontrust - Liontrust European Dynamic Fund II</v>
      </c>
    </row>
    <row r="1727" spans="1:22" x14ac:dyDescent="0.35">
      <c r="A1727" s="111" t="s">
        <v>31159</v>
      </c>
      <c r="B1727" s="37" t="s">
        <v>26944</v>
      </c>
      <c r="C1727" s="40" t="s">
        <v>29693</v>
      </c>
      <c r="D1727" s="38" t="s">
        <v>27018</v>
      </c>
      <c r="E1727" s="42" t="s">
        <v>864</v>
      </c>
      <c r="F1727" s="35" t="s">
        <v>41</v>
      </c>
      <c r="G1727" s="77" t="s">
        <v>27954</v>
      </c>
      <c r="H1727" s="78" t="s">
        <v>29674</v>
      </c>
      <c r="I1727" s="78" t="s">
        <v>29675</v>
      </c>
      <c r="J1727" s="78" t="s">
        <v>27929</v>
      </c>
      <c r="K1727" s="42" t="s">
        <v>27929</v>
      </c>
      <c r="L1727" s="79" t="s">
        <v>233</v>
      </c>
      <c r="M1727" s="80" t="s">
        <v>29676</v>
      </c>
      <c r="N1727" s="81" t="s">
        <v>233</v>
      </c>
      <c r="O1727" s="81" t="s">
        <v>233</v>
      </c>
      <c r="P1727" s="80" t="s">
        <v>27949</v>
      </c>
      <c r="Q1727" s="36" t="s">
        <v>24977</v>
      </c>
      <c r="R1727" s="36" t="s">
        <v>28092</v>
      </c>
      <c r="S1727" s="36" t="s">
        <v>841</v>
      </c>
      <c r="T1727" s="36" t="s">
        <v>24977</v>
      </c>
      <c r="U1727" s="36" t="s">
        <v>27950</v>
      </c>
      <c r="V1727" s="121" t="str">
        <f t="shared" si="26"/>
        <v>MSIM - European Opportunity</v>
      </c>
    </row>
    <row r="1728" spans="1:22" x14ac:dyDescent="0.35">
      <c r="A1728" s="111" t="s">
        <v>31160</v>
      </c>
      <c r="B1728" s="37" t="s">
        <v>26946</v>
      </c>
      <c r="C1728" s="40" t="s">
        <v>29694</v>
      </c>
      <c r="D1728" s="38" t="s">
        <v>27020</v>
      </c>
      <c r="E1728" s="42" t="s">
        <v>864</v>
      </c>
      <c r="F1728" s="35" t="s">
        <v>41</v>
      </c>
      <c r="G1728" s="77" t="s">
        <v>27954</v>
      </c>
      <c r="H1728" s="78" t="s">
        <v>29674</v>
      </c>
      <c r="I1728" s="78" t="s">
        <v>29675</v>
      </c>
      <c r="J1728" s="78" t="s">
        <v>27929</v>
      </c>
      <c r="K1728" s="42" t="s">
        <v>27929</v>
      </c>
      <c r="L1728" s="79" t="s">
        <v>233</v>
      </c>
      <c r="M1728" s="80" t="s">
        <v>29676</v>
      </c>
      <c r="N1728" s="81" t="s">
        <v>233</v>
      </c>
      <c r="O1728" s="81" t="s">
        <v>233</v>
      </c>
      <c r="P1728" s="80" t="s">
        <v>27949</v>
      </c>
      <c r="Q1728" s="36" t="s">
        <v>24977</v>
      </c>
      <c r="R1728" s="36" t="s">
        <v>28092</v>
      </c>
      <c r="S1728" s="36" t="s">
        <v>841</v>
      </c>
      <c r="T1728" s="36" t="s">
        <v>24977</v>
      </c>
      <c r="U1728" s="36" t="s">
        <v>27950</v>
      </c>
      <c r="V1728" s="121" t="str">
        <f t="shared" si="26"/>
        <v>Schroders - European Value</v>
      </c>
    </row>
    <row r="1729" spans="1:22" x14ac:dyDescent="0.35">
      <c r="A1729" s="111" t="s">
        <v>31161</v>
      </c>
      <c r="B1729" s="37" t="s">
        <v>26948</v>
      </c>
      <c r="C1729" s="40" t="s">
        <v>29695</v>
      </c>
      <c r="D1729" s="38" t="s">
        <v>27022</v>
      </c>
      <c r="E1729" s="42" t="s">
        <v>864</v>
      </c>
      <c r="F1729" s="35" t="s">
        <v>41</v>
      </c>
      <c r="G1729" s="77" t="s">
        <v>27954</v>
      </c>
      <c r="H1729" s="78" t="s">
        <v>29674</v>
      </c>
      <c r="I1729" s="78" t="s">
        <v>29675</v>
      </c>
      <c r="J1729" s="78" t="s">
        <v>27929</v>
      </c>
      <c r="K1729" s="42" t="s">
        <v>27929</v>
      </c>
      <c r="L1729" s="79" t="s">
        <v>233</v>
      </c>
      <c r="M1729" s="80" t="s">
        <v>29676</v>
      </c>
      <c r="N1729" s="81" t="s">
        <v>233</v>
      </c>
      <c r="O1729" s="81" t="s">
        <v>233</v>
      </c>
      <c r="P1729" s="80" t="s">
        <v>27949</v>
      </c>
      <c r="Q1729" s="36" t="s">
        <v>24977</v>
      </c>
      <c r="R1729" s="36" t="s">
        <v>28092</v>
      </c>
      <c r="S1729" s="36" t="s">
        <v>873</v>
      </c>
      <c r="T1729" s="36" t="s">
        <v>24977</v>
      </c>
      <c r="U1729" s="36" t="s">
        <v>27950</v>
      </c>
      <c r="V1729" s="121" t="str">
        <f t="shared" si="26"/>
        <v>BlackRock - iShares Edge MSCI Europe Value Factor</v>
      </c>
    </row>
    <row r="1730" spans="1:22" x14ac:dyDescent="0.35">
      <c r="A1730" s="111" t="s">
        <v>30431</v>
      </c>
      <c r="B1730" s="37" t="s">
        <v>26950</v>
      </c>
      <c r="C1730" s="82" t="s">
        <v>29696</v>
      </c>
      <c r="D1730" s="38" t="s">
        <v>27024</v>
      </c>
      <c r="E1730" s="42" t="s">
        <v>864</v>
      </c>
      <c r="F1730" s="35" t="s">
        <v>41</v>
      </c>
      <c r="G1730" s="77" t="s">
        <v>27954</v>
      </c>
      <c r="H1730" s="78" t="s">
        <v>29674</v>
      </c>
      <c r="I1730" s="78" t="s">
        <v>29675</v>
      </c>
      <c r="J1730" s="78" t="s">
        <v>27929</v>
      </c>
      <c r="K1730" s="42" t="s">
        <v>27929</v>
      </c>
      <c r="L1730" s="79" t="s">
        <v>233</v>
      </c>
      <c r="M1730" s="80" t="s">
        <v>29676</v>
      </c>
      <c r="N1730" s="81" t="s">
        <v>233</v>
      </c>
      <c r="O1730" s="81" t="s">
        <v>233</v>
      </c>
      <c r="P1730" s="80" t="s">
        <v>27949</v>
      </c>
      <c r="Q1730" s="36" t="s">
        <v>24977</v>
      </c>
      <c r="R1730" s="36" t="s">
        <v>28092</v>
      </c>
      <c r="S1730" s="36" t="s">
        <v>841</v>
      </c>
      <c r="T1730" s="36" t="s">
        <v>24977</v>
      </c>
      <c r="U1730" s="36" t="s">
        <v>27950</v>
      </c>
      <c r="V1730" s="121" t="str">
        <f t="shared" ref="V1730:V1793" si="27">+IFERROR(INDEX($AA:$AA,MATCH($D1730,$Z:$Z,0)),$D1730)</f>
        <v>DB Platinum - CROCU Euro</v>
      </c>
    </row>
    <row r="1731" spans="1:22" x14ac:dyDescent="0.35">
      <c r="A1731" s="111" t="s">
        <v>31162</v>
      </c>
      <c r="B1731" s="37" t="s">
        <v>27026</v>
      </c>
      <c r="C1731" s="82" t="s">
        <v>29697</v>
      </c>
      <c r="D1731" s="38" t="s">
        <v>27024</v>
      </c>
      <c r="E1731" s="42" t="s">
        <v>864</v>
      </c>
      <c r="F1731" s="35" t="s">
        <v>41</v>
      </c>
      <c r="G1731" s="77" t="s">
        <v>27954</v>
      </c>
      <c r="H1731" s="78" t="s">
        <v>29674</v>
      </c>
      <c r="I1731" s="78" t="s">
        <v>29675</v>
      </c>
      <c r="J1731" s="78" t="s">
        <v>27929</v>
      </c>
      <c r="K1731" s="42" t="s">
        <v>27929</v>
      </c>
      <c r="L1731" s="79" t="s">
        <v>233</v>
      </c>
      <c r="M1731" s="80" t="s">
        <v>29676</v>
      </c>
      <c r="N1731" s="81" t="s">
        <v>233</v>
      </c>
      <c r="O1731" s="81">
        <v>1</v>
      </c>
      <c r="P1731" s="80" t="s">
        <v>27949</v>
      </c>
      <c r="Q1731" s="36" t="s">
        <v>24977</v>
      </c>
      <c r="R1731" s="36" t="s">
        <v>28092</v>
      </c>
      <c r="S1731" s="36" t="s">
        <v>841</v>
      </c>
      <c r="T1731" s="36" t="s">
        <v>24977</v>
      </c>
      <c r="U1731" s="36" t="s">
        <v>27950</v>
      </c>
      <c r="V1731" s="121" t="str">
        <f t="shared" si="27"/>
        <v>DB Platinum - CROCU Euro</v>
      </c>
    </row>
    <row r="1732" spans="1:22" x14ac:dyDescent="0.35">
      <c r="A1732" s="111" t="s">
        <v>30431</v>
      </c>
      <c r="B1732" s="37" t="s">
        <v>27005</v>
      </c>
      <c r="C1732" s="82" t="s">
        <v>29697</v>
      </c>
      <c r="D1732" s="38" t="s">
        <v>27024</v>
      </c>
      <c r="E1732" s="42" t="s">
        <v>864</v>
      </c>
      <c r="F1732" s="35" t="s">
        <v>41</v>
      </c>
      <c r="G1732" s="77" t="s">
        <v>27954</v>
      </c>
      <c r="H1732" s="78" t="s">
        <v>29674</v>
      </c>
      <c r="I1732" s="78" t="s">
        <v>29675</v>
      </c>
      <c r="J1732" s="78" t="s">
        <v>27929</v>
      </c>
      <c r="K1732" s="42" t="s">
        <v>27929</v>
      </c>
      <c r="L1732" s="79" t="s">
        <v>233</v>
      </c>
      <c r="M1732" s="80" t="s">
        <v>29676</v>
      </c>
      <c r="N1732" s="81" t="s">
        <v>233</v>
      </c>
      <c r="O1732" s="81" t="s">
        <v>233</v>
      </c>
      <c r="P1732" s="80" t="s">
        <v>27949</v>
      </c>
      <c r="Q1732" s="36" t="s">
        <v>24977</v>
      </c>
      <c r="R1732" s="36" t="s">
        <v>28092</v>
      </c>
      <c r="S1732" s="36" t="s">
        <v>841</v>
      </c>
      <c r="T1732" s="36" t="s">
        <v>24977</v>
      </c>
      <c r="U1732" s="36" t="s">
        <v>27950</v>
      </c>
      <c r="V1732" s="121" t="str">
        <f t="shared" si="27"/>
        <v>DB Platinum - CROCU Euro</v>
      </c>
    </row>
    <row r="1733" spans="1:22" x14ac:dyDescent="0.35">
      <c r="A1733" s="111" t="s">
        <v>31163</v>
      </c>
      <c r="B1733" s="42" t="s">
        <v>26952</v>
      </c>
      <c r="C1733" s="82" t="s">
        <v>29698</v>
      </c>
      <c r="D1733" s="38" t="s">
        <v>27029</v>
      </c>
      <c r="E1733" s="42" t="s">
        <v>866</v>
      </c>
      <c r="F1733" s="35" t="s">
        <v>41</v>
      </c>
      <c r="G1733" s="77" t="s">
        <v>27946</v>
      </c>
      <c r="H1733" s="78" t="s">
        <v>29699</v>
      </c>
      <c r="I1733" s="78" t="s">
        <v>29700</v>
      </c>
      <c r="J1733" s="78" t="s">
        <v>27929</v>
      </c>
      <c r="K1733" s="42" t="s">
        <v>27929</v>
      </c>
      <c r="L1733" s="79" t="s">
        <v>29701</v>
      </c>
      <c r="M1733" s="80" t="s">
        <v>29701</v>
      </c>
      <c r="N1733" s="81" t="s">
        <v>233</v>
      </c>
      <c r="O1733" s="81">
        <v>1</v>
      </c>
      <c r="P1733" s="80" t="s">
        <v>27949</v>
      </c>
      <c r="Q1733" s="36" t="s">
        <v>24977</v>
      </c>
      <c r="R1733" s="36" t="s">
        <v>28092</v>
      </c>
      <c r="S1733" s="36" t="s">
        <v>841</v>
      </c>
      <c r="T1733" s="36" t="s">
        <v>24977</v>
      </c>
      <c r="U1733" s="36" t="s">
        <v>27950</v>
      </c>
      <c r="V1733" s="121" t="str">
        <f t="shared" si="27"/>
        <v>Jupiter Unit Trust - Asian Income Fund I GBP</v>
      </c>
    </row>
    <row r="1734" spans="1:22" x14ac:dyDescent="0.35">
      <c r="A1734" s="111" t="s">
        <v>31164</v>
      </c>
      <c r="B1734" s="42" t="s">
        <v>26954</v>
      </c>
      <c r="C1734" s="82" t="s">
        <v>29702</v>
      </c>
      <c r="D1734" s="38" t="s">
        <v>27031</v>
      </c>
      <c r="E1734" s="42" t="s">
        <v>864</v>
      </c>
      <c r="F1734" s="35" t="s">
        <v>41</v>
      </c>
      <c r="G1734" s="77" t="s">
        <v>27954</v>
      </c>
      <c r="H1734" s="78" t="s">
        <v>29674</v>
      </c>
      <c r="I1734" s="78" t="s">
        <v>29675</v>
      </c>
      <c r="J1734" s="78" t="s">
        <v>27929</v>
      </c>
      <c r="K1734" s="42" t="s">
        <v>27929</v>
      </c>
      <c r="L1734" s="79" t="s">
        <v>233</v>
      </c>
      <c r="M1734" s="80" t="s">
        <v>29676</v>
      </c>
      <c r="N1734" s="81" t="s">
        <v>233</v>
      </c>
      <c r="O1734" s="81">
        <v>1</v>
      </c>
      <c r="P1734" s="80" t="s">
        <v>27949</v>
      </c>
      <c r="Q1734" s="36" t="s">
        <v>24977</v>
      </c>
      <c r="R1734" s="36" t="s">
        <v>28092</v>
      </c>
      <c r="S1734" s="36" t="s">
        <v>841</v>
      </c>
      <c r="T1734" s="36" t="s">
        <v>24977</v>
      </c>
      <c r="U1734" s="36" t="s">
        <v>27950</v>
      </c>
      <c r="V1734" s="121" t="str">
        <f t="shared" si="27"/>
        <v xml:space="preserve">Jupiter Unit Trust - European Smaller Companies I </v>
      </c>
    </row>
    <row r="1735" spans="1:22" x14ac:dyDescent="0.35">
      <c r="A1735" s="111" t="s">
        <v>31165</v>
      </c>
      <c r="B1735" s="42" t="s">
        <v>26956</v>
      </c>
      <c r="C1735" s="82" t="s">
        <v>29703</v>
      </c>
      <c r="D1735" s="38" t="s">
        <v>27033</v>
      </c>
      <c r="E1735" s="42" t="s">
        <v>866</v>
      </c>
      <c r="F1735" s="35" t="s">
        <v>41</v>
      </c>
      <c r="G1735" s="77" t="s">
        <v>27954</v>
      </c>
      <c r="H1735" s="78" t="s">
        <v>29674</v>
      </c>
      <c r="I1735" s="78" t="s">
        <v>29675</v>
      </c>
      <c r="J1735" s="78" t="s">
        <v>27929</v>
      </c>
      <c r="K1735" s="42" t="s">
        <v>27929</v>
      </c>
      <c r="L1735" s="79" t="s">
        <v>233</v>
      </c>
      <c r="M1735" s="80" t="s">
        <v>29676</v>
      </c>
      <c r="N1735" s="81" t="s">
        <v>233</v>
      </c>
      <c r="O1735" s="81" t="s">
        <v>233</v>
      </c>
      <c r="P1735" s="80" t="s">
        <v>27949</v>
      </c>
      <c r="Q1735" s="36" t="s">
        <v>24977</v>
      </c>
      <c r="R1735" s="36" t="s">
        <v>28092</v>
      </c>
      <c r="S1735" s="36" t="s">
        <v>841</v>
      </c>
      <c r="T1735" s="36" t="s">
        <v>24977</v>
      </c>
      <c r="U1735" s="36" t="s">
        <v>27950</v>
      </c>
      <c r="V1735" s="121" t="str">
        <f t="shared" si="27"/>
        <v>Jupiter Unit Trust - European Growth</v>
      </c>
    </row>
    <row r="1736" spans="1:22" x14ac:dyDescent="0.35">
      <c r="A1736" s="111" t="s">
        <v>31166</v>
      </c>
      <c r="B1736" s="42" t="s">
        <v>26958</v>
      </c>
      <c r="C1736" s="82" t="s">
        <v>29704</v>
      </c>
      <c r="D1736" s="38" t="s">
        <v>27035</v>
      </c>
      <c r="E1736" s="42" t="s">
        <v>866</v>
      </c>
      <c r="F1736" s="35" t="s">
        <v>41</v>
      </c>
      <c r="G1736" s="77" t="s">
        <v>27954</v>
      </c>
      <c r="H1736" s="78" t="s">
        <v>29674</v>
      </c>
      <c r="I1736" s="78" t="s">
        <v>29675</v>
      </c>
      <c r="J1736" s="78" t="s">
        <v>27929</v>
      </c>
      <c r="K1736" s="42" t="s">
        <v>27929</v>
      </c>
      <c r="L1736" s="79" t="s">
        <v>233</v>
      </c>
      <c r="M1736" s="80" t="s">
        <v>29676</v>
      </c>
      <c r="N1736" s="81" t="s">
        <v>233</v>
      </c>
      <c r="O1736" s="81">
        <v>1</v>
      </c>
      <c r="P1736" s="80" t="s">
        <v>27949</v>
      </c>
      <c r="Q1736" s="36" t="s">
        <v>24977</v>
      </c>
      <c r="R1736" s="36" t="s">
        <v>28092</v>
      </c>
      <c r="S1736" s="36" t="s">
        <v>841</v>
      </c>
      <c r="T1736" s="36" t="s">
        <v>24977</v>
      </c>
      <c r="U1736" s="36" t="s">
        <v>27950</v>
      </c>
      <c r="V1736" s="121" t="str">
        <f t="shared" si="27"/>
        <v>Jupiter Unit Trust - European Fund</v>
      </c>
    </row>
    <row r="1737" spans="1:22" x14ac:dyDescent="0.35">
      <c r="A1737" s="111" t="s">
        <v>31167</v>
      </c>
      <c r="B1737" s="42" t="s">
        <v>26960</v>
      </c>
      <c r="C1737" s="82" t="s">
        <v>29705</v>
      </c>
      <c r="D1737" s="38" t="s">
        <v>27033</v>
      </c>
      <c r="E1737" s="42" t="s">
        <v>864</v>
      </c>
      <c r="F1737" s="35" t="s">
        <v>41</v>
      </c>
      <c r="G1737" s="77" t="s">
        <v>27954</v>
      </c>
      <c r="H1737" s="78" t="s">
        <v>29674</v>
      </c>
      <c r="I1737" s="78" t="s">
        <v>29675</v>
      </c>
      <c r="J1737" s="78" t="s">
        <v>27929</v>
      </c>
      <c r="K1737" s="42" t="s">
        <v>27929</v>
      </c>
      <c r="L1737" s="79" t="s">
        <v>233</v>
      </c>
      <c r="M1737" s="80" t="s">
        <v>29676</v>
      </c>
      <c r="N1737" s="81" t="s">
        <v>233</v>
      </c>
      <c r="O1737" s="81">
        <v>1</v>
      </c>
      <c r="P1737" s="80" t="s">
        <v>27949</v>
      </c>
      <c r="Q1737" s="36" t="s">
        <v>24977</v>
      </c>
      <c r="R1737" s="36" t="s">
        <v>28092</v>
      </c>
      <c r="S1737" s="36" t="s">
        <v>841</v>
      </c>
      <c r="T1737" s="36" t="s">
        <v>24977</v>
      </c>
      <c r="U1737" s="36" t="s">
        <v>27950</v>
      </c>
      <c r="V1737" s="121" t="str">
        <f t="shared" si="27"/>
        <v>Jupiter Unit Trust - European Growth</v>
      </c>
    </row>
    <row r="1738" spans="1:22" x14ac:dyDescent="0.35">
      <c r="A1738" s="111" t="s">
        <v>31168</v>
      </c>
      <c r="B1738" s="42" t="s">
        <v>26962</v>
      </c>
      <c r="C1738" s="82" t="s">
        <v>29706</v>
      </c>
      <c r="D1738" s="38" t="s">
        <v>27038</v>
      </c>
      <c r="E1738" s="42" t="s">
        <v>864</v>
      </c>
      <c r="F1738" s="35" t="s">
        <v>41</v>
      </c>
      <c r="G1738" s="77" t="s">
        <v>27954</v>
      </c>
      <c r="H1738" s="78" t="s">
        <v>29674</v>
      </c>
      <c r="I1738" s="78" t="s">
        <v>29675</v>
      </c>
      <c r="J1738" s="78" t="s">
        <v>27929</v>
      </c>
      <c r="K1738" s="42" t="s">
        <v>27929</v>
      </c>
      <c r="L1738" s="79" t="s">
        <v>233</v>
      </c>
      <c r="M1738" s="80" t="s">
        <v>29676</v>
      </c>
      <c r="N1738" s="81" t="s">
        <v>233</v>
      </c>
      <c r="O1738" s="81" t="s">
        <v>233</v>
      </c>
      <c r="P1738" s="80" t="s">
        <v>27949</v>
      </c>
      <c r="Q1738" s="36" t="s">
        <v>24977</v>
      </c>
      <c r="R1738" s="36" t="s">
        <v>28092</v>
      </c>
      <c r="S1738" s="36" t="s">
        <v>841</v>
      </c>
      <c r="T1738" s="36" t="s">
        <v>24977</v>
      </c>
      <c r="U1738" s="36" t="s">
        <v>27950</v>
      </c>
      <c r="V1738" s="121" t="str">
        <f t="shared" si="27"/>
        <v>Candriam  SICAV - Europe</v>
      </c>
    </row>
    <row r="1739" spans="1:22" x14ac:dyDescent="0.35">
      <c r="A1739" s="111" t="s">
        <v>30431</v>
      </c>
      <c r="B1739" s="42" t="s">
        <v>26964</v>
      </c>
      <c r="C1739" s="82" t="s">
        <v>29687</v>
      </c>
      <c r="D1739" s="38" t="s">
        <v>21609</v>
      </c>
      <c r="E1739" s="42" t="s">
        <v>864</v>
      </c>
      <c r="F1739" s="35" t="s">
        <v>41</v>
      </c>
      <c r="G1739" s="77" t="s">
        <v>27954</v>
      </c>
      <c r="H1739" s="78" t="s">
        <v>29674</v>
      </c>
      <c r="I1739" s="78" t="s">
        <v>29675</v>
      </c>
      <c r="J1739" s="78" t="s">
        <v>27929</v>
      </c>
      <c r="K1739" s="42" t="s">
        <v>27929</v>
      </c>
      <c r="L1739" s="79" t="s">
        <v>233</v>
      </c>
      <c r="M1739" s="80" t="s">
        <v>29676</v>
      </c>
      <c r="N1739" s="81" t="s">
        <v>233</v>
      </c>
      <c r="O1739" s="81" t="s">
        <v>233</v>
      </c>
      <c r="P1739" s="80" t="s">
        <v>27949</v>
      </c>
      <c r="Q1739" s="36" t="s">
        <v>24977</v>
      </c>
      <c r="R1739" s="36" t="s">
        <v>28092</v>
      </c>
      <c r="S1739" s="36" t="s">
        <v>841</v>
      </c>
      <c r="T1739" s="36" t="s">
        <v>24977</v>
      </c>
      <c r="U1739" s="36" t="s">
        <v>27950</v>
      </c>
      <c r="V1739" s="121" t="str">
        <f t="shared" si="27"/>
        <v>Fidelity - European Dynamic Growth</v>
      </c>
    </row>
    <row r="1740" spans="1:22" x14ac:dyDescent="0.35">
      <c r="A1740" s="111" t="s">
        <v>31169</v>
      </c>
      <c r="B1740" s="42" t="s">
        <v>26966</v>
      </c>
      <c r="C1740" s="82" t="s">
        <v>29707</v>
      </c>
      <c r="D1740" s="38" t="s">
        <v>27041</v>
      </c>
      <c r="E1740" s="42" t="s">
        <v>864</v>
      </c>
      <c r="F1740" s="35" t="s">
        <v>41</v>
      </c>
      <c r="G1740" s="77" t="s">
        <v>27954</v>
      </c>
      <c r="H1740" s="78" t="s">
        <v>29674</v>
      </c>
      <c r="I1740" s="78" t="s">
        <v>29675</v>
      </c>
      <c r="J1740" s="78" t="s">
        <v>27929</v>
      </c>
      <c r="K1740" s="42" t="s">
        <v>27929</v>
      </c>
      <c r="L1740" s="79" t="s">
        <v>233</v>
      </c>
      <c r="M1740" s="80" t="s">
        <v>29676</v>
      </c>
      <c r="N1740" s="81" t="s">
        <v>233</v>
      </c>
      <c r="O1740" s="81" t="s">
        <v>233</v>
      </c>
      <c r="P1740" s="80" t="s">
        <v>27949</v>
      </c>
      <c r="Q1740" s="36" t="s">
        <v>24977</v>
      </c>
      <c r="R1740" s="36" t="s">
        <v>28092</v>
      </c>
      <c r="S1740" s="36" t="s">
        <v>841</v>
      </c>
      <c r="T1740" s="36" t="s">
        <v>24977</v>
      </c>
      <c r="U1740" s="36" t="s">
        <v>27950</v>
      </c>
      <c r="V1740" s="121" t="str">
        <f t="shared" si="27"/>
        <v>Acadian  - European Equity UCITS</v>
      </c>
    </row>
    <row r="1741" spans="1:22" x14ac:dyDescent="0.35">
      <c r="A1741" s="111" t="s">
        <v>651</v>
      </c>
      <c r="B1741" s="42" t="s">
        <v>650</v>
      </c>
      <c r="C1741" s="82" t="s">
        <v>29708</v>
      </c>
      <c r="D1741" s="38" t="s">
        <v>21699</v>
      </c>
      <c r="E1741" s="42" t="s">
        <v>864</v>
      </c>
      <c r="F1741" s="35" t="s">
        <v>41</v>
      </c>
      <c r="G1741" s="77" t="s">
        <v>27954</v>
      </c>
      <c r="H1741" s="78" t="s">
        <v>29674</v>
      </c>
      <c r="I1741" s="78" t="s">
        <v>29675</v>
      </c>
      <c r="J1741" s="78" t="s">
        <v>27929</v>
      </c>
      <c r="K1741" s="42" t="s">
        <v>27929</v>
      </c>
      <c r="L1741" s="79" t="s">
        <v>233</v>
      </c>
      <c r="M1741" s="80" t="s">
        <v>29676</v>
      </c>
      <c r="N1741" s="81" t="s">
        <v>233</v>
      </c>
      <c r="O1741" s="81">
        <v>1</v>
      </c>
      <c r="P1741" s="80" t="s">
        <v>27949</v>
      </c>
      <c r="Q1741" s="36" t="s">
        <v>24977</v>
      </c>
      <c r="R1741" s="36" t="s">
        <v>28092</v>
      </c>
      <c r="S1741" s="36" t="s">
        <v>841</v>
      </c>
      <c r="T1741" s="36" t="s">
        <v>24977</v>
      </c>
      <c r="U1741" s="36" t="s">
        <v>27950</v>
      </c>
      <c r="V1741" s="121" t="str">
        <f t="shared" si="27"/>
        <v>Premier Miton - European Opportunities Fund</v>
      </c>
    </row>
    <row r="1742" spans="1:22" x14ac:dyDescent="0.35">
      <c r="A1742" s="111" t="s">
        <v>653</v>
      </c>
      <c r="B1742" s="42" t="s">
        <v>652</v>
      </c>
      <c r="C1742" s="82" t="s">
        <v>29692</v>
      </c>
      <c r="D1742" s="38" t="s">
        <v>9245</v>
      </c>
      <c r="E1742" s="42" t="s">
        <v>866</v>
      </c>
      <c r="F1742" s="35" t="s">
        <v>41</v>
      </c>
      <c r="G1742" s="77" t="s">
        <v>27954</v>
      </c>
      <c r="H1742" s="78" t="s">
        <v>29674</v>
      </c>
      <c r="I1742" s="78" t="s">
        <v>29675</v>
      </c>
      <c r="J1742" s="78" t="s">
        <v>27929</v>
      </c>
      <c r="K1742" s="42" t="s">
        <v>27929</v>
      </c>
      <c r="L1742" s="79" t="s">
        <v>233</v>
      </c>
      <c r="M1742" s="80" t="s">
        <v>29676</v>
      </c>
      <c r="N1742" s="81" t="s">
        <v>233</v>
      </c>
      <c r="O1742" s="81">
        <v>1</v>
      </c>
      <c r="P1742" s="80" t="s">
        <v>27949</v>
      </c>
      <c r="Q1742" s="36" t="s">
        <v>24977</v>
      </c>
      <c r="R1742" s="36" t="s">
        <v>28092</v>
      </c>
      <c r="S1742" s="36" t="s">
        <v>841</v>
      </c>
      <c r="T1742" s="36" t="s">
        <v>24977</v>
      </c>
      <c r="U1742" s="36" t="s">
        <v>27950</v>
      </c>
      <c r="V1742" s="121" t="str">
        <f t="shared" si="27"/>
        <v>Liontrust - European Dynamic</v>
      </c>
    </row>
    <row r="1743" spans="1:22" x14ac:dyDescent="0.35">
      <c r="A1743" s="111" t="s">
        <v>31170</v>
      </c>
      <c r="B1743" s="37" t="s">
        <v>26968</v>
      </c>
      <c r="C1743" s="40" t="s">
        <v>29709</v>
      </c>
      <c r="D1743" s="38" t="s">
        <v>27043</v>
      </c>
      <c r="E1743" s="42" t="s">
        <v>864</v>
      </c>
      <c r="F1743" s="35" t="s">
        <v>41</v>
      </c>
      <c r="G1743" s="77" t="s">
        <v>27954</v>
      </c>
      <c r="H1743" s="78" t="s">
        <v>29674</v>
      </c>
      <c r="I1743" s="78" t="s">
        <v>29710</v>
      </c>
      <c r="J1743" s="78" t="s">
        <v>27929</v>
      </c>
      <c r="K1743" s="42" t="s">
        <v>27929</v>
      </c>
      <c r="L1743" s="79" t="s">
        <v>29711</v>
      </c>
      <c r="M1743" s="80" t="s">
        <v>29711</v>
      </c>
      <c r="N1743" s="81" t="s">
        <v>233</v>
      </c>
      <c r="O1743" s="81" t="s">
        <v>233</v>
      </c>
      <c r="P1743" s="80" t="s">
        <v>27949</v>
      </c>
      <c r="Q1743" s="36" t="s">
        <v>24977</v>
      </c>
      <c r="R1743" s="36" t="s">
        <v>28092</v>
      </c>
      <c r="S1743" s="36" t="s">
        <v>841</v>
      </c>
      <c r="T1743" s="36" t="s">
        <v>24977</v>
      </c>
      <c r="U1743" s="36" t="s">
        <v>27950</v>
      </c>
      <c r="V1743" s="121" t="str">
        <f t="shared" si="27"/>
        <v>Schroders - Euro Equity</v>
      </c>
    </row>
    <row r="1744" spans="1:22" x14ac:dyDescent="0.35">
      <c r="A1744" s="111" t="s">
        <v>31171</v>
      </c>
      <c r="B1744" s="37" t="s">
        <v>26970</v>
      </c>
      <c r="C1744" s="40" t="s">
        <v>29712</v>
      </c>
      <c r="D1744" s="38" t="s">
        <v>27045</v>
      </c>
      <c r="E1744" s="42" t="s">
        <v>864</v>
      </c>
      <c r="F1744" s="35" t="s">
        <v>41</v>
      </c>
      <c r="G1744" s="77" t="s">
        <v>27954</v>
      </c>
      <c r="H1744" s="78" t="s">
        <v>29674</v>
      </c>
      <c r="I1744" s="78" t="s">
        <v>29710</v>
      </c>
      <c r="J1744" s="78" t="s">
        <v>27929</v>
      </c>
      <c r="K1744" s="42" t="s">
        <v>27929</v>
      </c>
      <c r="L1744" s="79" t="s">
        <v>233</v>
      </c>
      <c r="M1744" s="80" t="s">
        <v>29711</v>
      </c>
      <c r="N1744" s="81" t="s">
        <v>233</v>
      </c>
      <c r="O1744" s="81">
        <v>1</v>
      </c>
      <c r="P1744" s="80" t="s">
        <v>27949</v>
      </c>
      <c r="Q1744" s="36" t="s">
        <v>24977</v>
      </c>
      <c r="R1744" s="36" t="s">
        <v>28092</v>
      </c>
      <c r="S1744" s="36" t="s">
        <v>841</v>
      </c>
      <c r="T1744" s="36" t="s">
        <v>24977</v>
      </c>
      <c r="U1744" s="36" t="s">
        <v>27950</v>
      </c>
      <c r="V1744" s="121" t="str">
        <f t="shared" si="27"/>
        <v>NN - Euro High Dividend</v>
      </c>
    </row>
    <row r="1745" spans="1:22" x14ac:dyDescent="0.35">
      <c r="A1745" s="111" t="s">
        <v>31172</v>
      </c>
      <c r="B1745" s="37" t="s">
        <v>26972</v>
      </c>
      <c r="C1745" s="40" t="s">
        <v>29713</v>
      </c>
      <c r="D1745" s="38" t="s">
        <v>27047</v>
      </c>
      <c r="E1745" s="42" t="s">
        <v>864</v>
      </c>
      <c r="F1745" s="35" t="s">
        <v>41</v>
      </c>
      <c r="G1745" s="77" t="s">
        <v>27954</v>
      </c>
      <c r="H1745" s="78" t="s">
        <v>29674</v>
      </c>
      <c r="I1745" s="78" t="s">
        <v>29710</v>
      </c>
      <c r="J1745" s="78" t="s">
        <v>27929</v>
      </c>
      <c r="K1745" s="42" t="s">
        <v>27929</v>
      </c>
      <c r="L1745" s="79" t="s">
        <v>233</v>
      </c>
      <c r="M1745" s="80" t="s">
        <v>29711</v>
      </c>
      <c r="N1745" s="81" t="s">
        <v>233</v>
      </c>
      <c r="O1745" s="81">
        <v>1</v>
      </c>
      <c r="P1745" s="80" t="s">
        <v>27949</v>
      </c>
      <c r="Q1745" s="36" t="s">
        <v>24977</v>
      </c>
      <c r="R1745" s="36" t="s">
        <v>28092</v>
      </c>
      <c r="S1745" s="36" t="s">
        <v>841</v>
      </c>
      <c r="T1745" s="36" t="s">
        <v>24977</v>
      </c>
      <c r="U1745" s="36" t="s">
        <v>27950</v>
      </c>
      <c r="V1745" s="121" t="str">
        <f t="shared" si="27"/>
        <v>Janus Henderson - Continental European Fund</v>
      </c>
    </row>
    <row r="1746" spans="1:22" x14ac:dyDescent="0.35">
      <c r="A1746" s="111" t="s">
        <v>31173</v>
      </c>
      <c r="B1746" s="37" t="s">
        <v>26974</v>
      </c>
      <c r="C1746" s="40" t="s">
        <v>29714</v>
      </c>
      <c r="D1746" s="38" t="s">
        <v>27049</v>
      </c>
      <c r="E1746" s="42" t="s">
        <v>864</v>
      </c>
      <c r="F1746" s="35" t="s">
        <v>41</v>
      </c>
      <c r="G1746" s="77" t="s">
        <v>27954</v>
      </c>
      <c r="H1746" s="78" t="s">
        <v>29674</v>
      </c>
      <c r="I1746" s="78" t="s">
        <v>29710</v>
      </c>
      <c r="J1746" s="78" t="s">
        <v>27929</v>
      </c>
      <c r="K1746" s="42" t="s">
        <v>27929</v>
      </c>
      <c r="L1746" s="79" t="s">
        <v>233</v>
      </c>
      <c r="M1746" s="80" t="s">
        <v>29711</v>
      </c>
      <c r="N1746" s="81" t="s">
        <v>233</v>
      </c>
      <c r="O1746" s="81" t="s">
        <v>233</v>
      </c>
      <c r="P1746" s="80" t="s">
        <v>27949</v>
      </c>
      <c r="Q1746" s="36" t="s">
        <v>24977</v>
      </c>
      <c r="R1746" s="36" t="s">
        <v>28092</v>
      </c>
      <c r="S1746" s="36" t="s">
        <v>841</v>
      </c>
      <c r="T1746" s="36" t="s">
        <v>24977</v>
      </c>
      <c r="U1746" s="36" t="s">
        <v>27950</v>
      </c>
      <c r="V1746" s="121" t="str">
        <f t="shared" si="27"/>
        <v>DWS - Top Euroland</v>
      </c>
    </row>
    <row r="1747" spans="1:22" x14ac:dyDescent="0.35">
      <c r="A1747" s="111" t="s">
        <v>618</v>
      </c>
      <c r="B1747" s="37" t="s">
        <v>617</v>
      </c>
      <c r="C1747" s="40" t="s">
        <v>29715</v>
      </c>
      <c r="D1747" s="38" t="s">
        <v>1168</v>
      </c>
      <c r="E1747" s="42" t="s">
        <v>864</v>
      </c>
      <c r="F1747" s="35" t="s">
        <v>41</v>
      </c>
      <c r="G1747" s="77" t="s">
        <v>27954</v>
      </c>
      <c r="H1747" s="78" t="s">
        <v>29674</v>
      </c>
      <c r="I1747" s="78" t="s">
        <v>29710</v>
      </c>
      <c r="J1747" s="78" t="s">
        <v>27929</v>
      </c>
      <c r="K1747" s="42" t="s">
        <v>27929</v>
      </c>
      <c r="L1747" s="79" t="s">
        <v>233</v>
      </c>
      <c r="M1747" s="80" t="s">
        <v>29711</v>
      </c>
      <c r="N1747" s="81" t="s">
        <v>233</v>
      </c>
      <c r="O1747" s="81">
        <v>1</v>
      </c>
      <c r="P1747" s="80" t="s">
        <v>27949</v>
      </c>
      <c r="Q1747" s="36" t="s">
        <v>24977</v>
      </c>
      <c r="R1747" s="36" t="s">
        <v>28092</v>
      </c>
      <c r="S1747" s="36" t="s">
        <v>841</v>
      </c>
      <c r="T1747" s="36" t="s">
        <v>24977</v>
      </c>
      <c r="U1747" s="36" t="s">
        <v>27950</v>
      </c>
      <c r="V1747" s="121" t="str">
        <f t="shared" si="27"/>
        <v>Janus Henderson - Horizon Euroland Fund</v>
      </c>
    </row>
    <row r="1748" spans="1:22" x14ac:dyDescent="0.35">
      <c r="A1748" s="111" t="s">
        <v>655</v>
      </c>
      <c r="B1748" s="37" t="s">
        <v>654</v>
      </c>
      <c r="C1748" s="40" t="s">
        <v>29716</v>
      </c>
      <c r="D1748" s="38" t="s">
        <v>21731</v>
      </c>
      <c r="E1748" s="42" t="s">
        <v>864</v>
      </c>
      <c r="F1748" s="35" t="s">
        <v>41</v>
      </c>
      <c r="G1748" s="77" t="s">
        <v>27954</v>
      </c>
      <c r="H1748" s="78" t="s">
        <v>29674</v>
      </c>
      <c r="I1748" s="78" t="s">
        <v>29710</v>
      </c>
      <c r="J1748" s="78" t="s">
        <v>27929</v>
      </c>
      <c r="K1748" s="42" t="s">
        <v>27929</v>
      </c>
      <c r="L1748" s="79" t="s">
        <v>233</v>
      </c>
      <c r="M1748" s="80" t="s">
        <v>29711</v>
      </c>
      <c r="N1748" s="81" t="s">
        <v>233</v>
      </c>
      <c r="O1748" s="81">
        <v>1</v>
      </c>
      <c r="P1748" s="80" t="s">
        <v>27949</v>
      </c>
      <c r="Q1748" s="36" t="s">
        <v>24977</v>
      </c>
      <c r="R1748" s="36" t="s">
        <v>28092</v>
      </c>
      <c r="S1748" s="36" t="s">
        <v>841</v>
      </c>
      <c r="T1748" s="36" t="s">
        <v>24977</v>
      </c>
      <c r="U1748" s="36" t="s">
        <v>27950</v>
      </c>
      <c r="V1748" s="121" t="str">
        <f t="shared" si="27"/>
        <v>Allianz - Euroland Equity Growth</v>
      </c>
    </row>
    <row r="1749" spans="1:22" x14ac:dyDescent="0.35">
      <c r="A1749" s="111" t="s">
        <v>30431</v>
      </c>
      <c r="B1749" s="37" t="s">
        <v>26978</v>
      </c>
      <c r="C1749" s="40" t="s">
        <v>29717</v>
      </c>
      <c r="D1749" s="38" t="s">
        <v>27052</v>
      </c>
      <c r="E1749" s="42" t="s">
        <v>864</v>
      </c>
      <c r="F1749" s="35" t="s">
        <v>41</v>
      </c>
      <c r="G1749" s="77" t="s">
        <v>27954</v>
      </c>
      <c r="H1749" s="78" t="s">
        <v>29674</v>
      </c>
      <c r="I1749" s="78" t="s">
        <v>29710</v>
      </c>
      <c r="J1749" s="78" t="s">
        <v>27929</v>
      </c>
      <c r="K1749" s="42" t="s">
        <v>27929</v>
      </c>
      <c r="L1749" s="79" t="s">
        <v>233</v>
      </c>
      <c r="M1749" s="80" t="s">
        <v>29711</v>
      </c>
      <c r="N1749" s="81" t="s">
        <v>233</v>
      </c>
      <c r="O1749" s="81" t="s">
        <v>233</v>
      </c>
      <c r="P1749" s="80" t="s">
        <v>27949</v>
      </c>
      <c r="Q1749" s="36" t="s">
        <v>24977</v>
      </c>
      <c r="R1749" s="36" t="s">
        <v>28092</v>
      </c>
      <c r="S1749" s="36" t="s">
        <v>841</v>
      </c>
      <c r="T1749" s="36" t="s">
        <v>24977</v>
      </c>
      <c r="U1749" s="36" t="s">
        <v>27950</v>
      </c>
      <c r="V1749" s="121" t="str">
        <f t="shared" si="27"/>
        <v>Allianz - Wachstum Euroland</v>
      </c>
    </row>
    <row r="1750" spans="1:22" x14ac:dyDescent="0.35">
      <c r="A1750" s="111" t="s">
        <v>30431</v>
      </c>
      <c r="B1750" s="37" t="s">
        <v>26980</v>
      </c>
      <c r="C1750" s="40" t="s">
        <v>29718</v>
      </c>
      <c r="D1750" s="38" t="s">
        <v>27054</v>
      </c>
      <c r="E1750" s="42" t="s">
        <v>864</v>
      </c>
      <c r="F1750" s="35" t="s">
        <v>41</v>
      </c>
      <c r="G1750" s="77" t="s">
        <v>27954</v>
      </c>
      <c r="H1750" s="78" t="s">
        <v>29674</v>
      </c>
      <c r="I1750" s="78" t="s">
        <v>29710</v>
      </c>
      <c r="J1750" s="78" t="s">
        <v>27929</v>
      </c>
      <c r="K1750" s="42" t="s">
        <v>27929</v>
      </c>
      <c r="L1750" s="79" t="s">
        <v>233</v>
      </c>
      <c r="M1750" s="80" t="s">
        <v>29711</v>
      </c>
      <c r="N1750" s="81" t="s">
        <v>233</v>
      </c>
      <c r="O1750" s="81" t="s">
        <v>233</v>
      </c>
      <c r="P1750" s="80" t="s">
        <v>27949</v>
      </c>
      <c r="Q1750" s="36" t="s">
        <v>24977</v>
      </c>
      <c r="R1750" s="36" t="s">
        <v>28092</v>
      </c>
      <c r="S1750" s="36" t="s">
        <v>873</v>
      </c>
      <c r="T1750" s="36" t="s">
        <v>24977</v>
      </c>
      <c r="U1750" s="36" t="s">
        <v>27950</v>
      </c>
      <c r="V1750" s="121" t="str">
        <f t="shared" si="27"/>
        <v>BlackRock - iShares Core MSCI EMU UCITS</v>
      </c>
    </row>
    <row r="1751" spans="1:22" x14ac:dyDescent="0.35">
      <c r="A1751" s="111" t="s">
        <v>31174</v>
      </c>
      <c r="B1751" s="37" t="s">
        <v>26982</v>
      </c>
      <c r="C1751" s="40" t="s">
        <v>29719</v>
      </c>
      <c r="D1751" s="38" t="s">
        <v>27056</v>
      </c>
      <c r="E1751" s="42" t="s">
        <v>864</v>
      </c>
      <c r="F1751" s="35" t="s">
        <v>41</v>
      </c>
      <c r="G1751" s="77" t="s">
        <v>27954</v>
      </c>
      <c r="H1751" s="78" t="s">
        <v>29674</v>
      </c>
      <c r="I1751" s="78" t="s">
        <v>29710</v>
      </c>
      <c r="J1751" s="78" t="s">
        <v>27929</v>
      </c>
      <c r="K1751" s="42" t="s">
        <v>27929</v>
      </c>
      <c r="L1751" s="79" t="s">
        <v>233</v>
      </c>
      <c r="M1751" s="80" t="s">
        <v>29711</v>
      </c>
      <c r="N1751" s="81" t="s">
        <v>233</v>
      </c>
      <c r="O1751" s="81" t="s">
        <v>233</v>
      </c>
      <c r="P1751" s="80" t="s">
        <v>27949</v>
      </c>
      <c r="Q1751" s="36" t="s">
        <v>24977</v>
      </c>
      <c r="R1751" s="36" t="s">
        <v>28092</v>
      </c>
      <c r="S1751" s="36" t="s">
        <v>873</v>
      </c>
      <c r="T1751" s="36" t="s">
        <v>24977</v>
      </c>
      <c r="U1751" s="36" t="s">
        <v>27950</v>
      </c>
      <c r="V1751" s="121" t="str">
        <f t="shared" si="27"/>
        <v>BlackRock - iShares Core MSCI EMU UCITS ETF</v>
      </c>
    </row>
    <row r="1752" spans="1:22" x14ac:dyDescent="0.35">
      <c r="A1752" s="111" t="s">
        <v>31175</v>
      </c>
      <c r="B1752" s="37" t="s">
        <v>26984</v>
      </c>
      <c r="C1752" s="40" t="s">
        <v>29720</v>
      </c>
      <c r="D1752" s="38" t="s">
        <v>27058</v>
      </c>
      <c r="E1752" s="42" t="s">
        <v>864</v>
      </c>
      <c r="F1752" s="35" t="s">
        <v>41</v>
      </c>
      <c r="G1752" s="77" t="s">
        <v>27954</v>
      </c>
      <c r="H1752" s="78" t="s">
        <v>29674</v>
      </c>
      <c r="I1752" s="78" t="s">
        <v>29710</v>
      </c>
      <c r="J1752" s="78" t="s">
        <v>27929</v>
      </c>
      <c r="K1752" s="42" t="s">
        <v>27929</v>
      </c>
      <c r="L1752" s="79" t="s">
        <v>233</v>
      </c>
      <c r="M1752" s="80" t="s">
        <v>29711</v>
      </c>
      <c r="N1752" s="81" t="s">
        <v>233</v>
      </c>
      <c r="O1752" s="81" t="s">
        <v>233</v>
      </c>
      <c r="P1752" s="80" t="s">
        <v>27949</v>
      </c>
      <c r="Q1752" s="36" t="s">
        <v>24977</v>
      </c>
      <c r="R1752" s="36" t="s">
        <v>28092</v>
      </c>
      <c r="S1752" s="36" t="s">
        <v>873</v>
      </c>
      <c r="T1752" s="36" t="s">
        <v>24977</v>
      </c>
      <c r="U1752" s="36" t="s">
        <v>27950</v>
      </c>
      <c r="V1752" s="121" t="str">
        <f t="shared" si="27"/>
        <v>BlackRock - iShares Euro STOXX 50 UCITS</v>
      </c>
    </row>
    <row r="1753" spans="1:22" x14ac:dyDescent="0.35">
      <c r="A1753" s="111" t="s">
        <v>31176</v>
      </c>
      <c r="B1753" s="37" t="s">
        <v>26986</v>
      </c>
      <c r="C1753" s="40" t="s">
        <v>29721</v>
      </c>
      <c r="D1753" s="38" t="s">
        <v>27060</v>
      </c>
      <c r="E1753" s="42" t="s">
        <v>864</v>
      </c>
      <c r="F1753" s="35" t="s">
        <v>41</v>
      </c>
      <c r="G1753" s="77" t="s">
        <v>27954</v>
      </c>
      <c r="H1753" s="78" t="s">
        <v>29674</v>
      </c>
      <c r="I1753" s="78" t="s">
        <v>29710</v>
      </c>
      <c r="J1753" s="78" t="s">
        <v>27929</v>
      </c>
      <c r="K1753" s="42" t="s">
        <v>27929</v>
      </c>
      <c r="L1753" s="79" t="s">
        <v>233</v>
      </c>
      <c r="M1753" s="80" t="s">
        <v>29711</v>
      </c>
      <c r="N1753" s="81" t="s">
        <v>233</v>
      </c>
      <c r="O1753" s="81" t="s">
        <v>233</v>
      </c>
      <c r="P1753" s="80" t="s">
        <v>27949</v>
      </c>
      <c r="Q1753" s="36" t="s">
        <v>24977</v>
      </c>
      <c r="R1753" s="36" t="s">
        <v>28092</v>
      </c>
      <c r="S1753" s="36" t="s">
        <v>841</v>
      </c>
      <c r="T1753" s="36" t="s">
        <v>24977</v>
      </c>
      <c r="U1753" s="36" t="s">
        <v>27950</v>
      </c>
      <c r="V1753" s="121" t="str">
        <f t="shared" si="27"/>
        <v>Threadneedle - European Equities</v>
      </c>
    </row>
    <row r="1754" spans="1:22" x14ac:dyDescent="0.35">
      <c r="A1754" s="111" t="s">
        <v>31177</v>
      </c>
      <c r="B1754" s="37" t="s">
        <v>29722</v>
      </c>
      <c r="C1754" s="40" t="s">
        <v>29723</v>
      </c>
      <c r="D1754" s="38" t="s">
        <v>29724</v>
      </c>
      <c r="E1754" s="42" t="s">
        <v>858</v>
      </c>
      <c r="F1754" s="35" t="s">
        <v>41</v>
      </c>
      <c r="G1754" s="77" t="s">
        <v>27954</v>
      </c>
      <c r="H1754" s="78" t="s">
        <v>29674</v>
      </c>
      <c r="I1754" s="78" t="s">
        <v>29710</v>
      </c>
      <c r="J1754" s="78" t="s">
        <v>27929</v>
      </c>
      <c r="K1754" s="42" t="s">
        <v>27929</v>
      </c>
      <c r="L1754" s="79" t="s">
        <v>233</v>
      </c>
      <c r="M1754" s="80" t="s">
        <v>29711</v>
      </c>
      <c r="N1754" s="81" t="s">
        <v>233</v>
      </c>
      <c r="O1754" s="81">
        <v>1</v>
      </c>
      <c r="P1754" s="80" t="s">
        <v>27949</v>
      </c>
      <c r="Q1754" s="36" t="s">
        <v>24977</v>
      </c>
      <c r="R1754" s="36" t="s">
        <v>233</v>
      </c>
      <c r="S1754" s="36" t="s">
        <v>873</v>
      </c>
      <c r="T1754" s="36" t="s">
        <v>24977</v>
      </c>
      <c r="U1754" s="36" t="s">
        <v>27950</v>
      </c>
      <c r="V1754" s="121" t="str">
        <f t="shared" si="27"/>
        <v>JP Morgan - Betabuilders Europe</v>
      </c>
    </row>
    <row r="1755" spans="1:22" x14ac:dyDescent="0.35">
      <c r="A1755" s="111" t="s">
        <v>24918</v>
      </c>
      <c r="B1755" s="37" t="s">
        <v>24917</v>
      </c>
      <c r="C1755" s="40" t="s">
        <v>29725</v>
      </c>
      <c r="D1755" s="38" t="s">
        <v>27061</v>
      </c>
      <c r="E1755" s="42" t="s">
        <v>858</v>
      </c>
      <c r="F1755" s="35" t="s">
        <v>41</v>
      </c>
      <c r="G1755" s="77" t="s">
        <v>27954</v>
      </c>
      <c r="H1755" s="78" t="s">
        <v>29674</v>
      </c>
      <c r="I1755" s="78" t="s">
        <v>29710</v>
      </c>
      <c r="J1755" s="78" t="s">
        <v>27929</v>
      </c>
      <c r="K1755" s="42" t="s">
        <v>27929</v>
      </c>
      <c r="L1755" s="79" t="s">
        <v>233</v>
      </c>
      <c r="M1755" s="80" t="s">
        <v>29711</v>
      </c>
      <c r="N1755" s="81" t="s">
        <v>233</v>
      </c>
      <c r="O1755" s="81">
        <v>1</v>
      </c>
      <c r="P1755" s="80" t="s">
        <v>27949</v>
      </c>
      <c r="Q1755" s="36" t="s">
        <v>24977</v>
      </c>
      <c r="R1755" s="36" t="s">
        <v>233</v>
      </c>
      <c r="S1755" s="36" t="s">
        <v>873</v>
      </c>
      <c r="T1755" s="36" t="s">
        <v>24977</v>
      </c>
      <c r="U1755" s="36" t="s">
        <v>27950</v>
      </c>
      <c r="V1755" s="121" t="str">
        <f t="shared" si="27"/>
        <v>BlackRock - iShares MSCI Eurozone ETF</v>
      </c>
    </row>
    <row r="1756" spans="1:22" x14ac:dyDescent="0.35">
      <c r="A1756" s="111" t="s">
        <v>31178</v>
      </c>
      <c r="B1756" s="37" t="s">
        <v>26989</v>
      </c>
      <c r="C1756" s="40" t="s">
        <v>29726</v>
      </c>
      <c r="D1756" s="38" t="s">
        <v>27063</v>
      </c>
      <c r="E1756" s="42" t="s">
        <v>858</v>
      </c>
      <c r="F1756" s="35" t="s">
        <v>41</v>
      </c>
      <c r="G1756" s="77" t="s">
        <v>27954</v>
      </c>
      <c r="H1756" s="78" t="s">
        <v>29674</v>
      </c>
      <c r="I1756" s="78" t="s">
        <v>29710</v>
      </c>
      <c r="J1756" s="78" t="s">
        <v>27929</v>
      </c>
      <c r="K1756" s="42" t="s">
        <v>27929</v>
      </c>
      <c r="L1756" s="79" t="s">
        <v>233</v>
      </c>
      <c r="M1756" s="80" t="s">
        <v>29711</v>
      </c>
      <c r="N1756" s="81" t="s">
        <v>233</v>
      </c>
      <c r="O1756" s="81" t="s">
        <v>233</v>
      </c>
      <c r="P1756" s="80" t="s">
        <v>27949</v>
      </c>
      <c r="Q1756" s="36" t="s">
        <v>24977</v>
      </c>
      <c r="R1756" s="36" t="s">
        <v>233</v>
      </c>
      <c r="S1756" s="36" t="s">
        <v>873</v>
      </c>
      <c r="T1756" s="36" t="s">
        <v>24977</v>
      </c>
      <c r="U1756" s="36" t="s">
        <v>27950</v>
      </c>
      <c r="V1756" s="121" t="str">
        <f t="shared" si="27"/>
        <v>BlackRock - iShares European Monetary Union Hedged</v>
      </c>
    </row>
    <row r="1757" spans="1:22" x14ac:dyDescent="0.35">
      <c r="A1757" s="111" t="s">
        <v>30431</v>
      </c>
      <c r="B1757" s="37" t="s">
        <v>26991</v>
      </c>
      <c r="C1757" s="40" t="s">
        <v>29727</v>
      </c>
      <c r="D1757" s="38" t="s">
        <v>27065</v>
      </c>
      <c r="E1757" s="42" t="s">
        <v>866</v>
      </c>
      <c r="F1757" s="35" t="s">
        <v>41</v>
      </c>
      <c r="G1757" s="77" t="s">
        <v>27954</v>
      </c>
      <c r="H1757" s="78" t="s">
        <v>29674</v>
      </c>
      <c r="I1757" s="78" t="s">
        <v>29710</v>
      </c>
      <c r="J1757" s="78" t="s">
        <v>27929</v>
      </c>
      <c r="K1757" s="42" t="s">
        <v>27929</v>
      </c>
      <c r="L1757" s="79" t="s">
        <v>233</v>
      </c>
      <c r="M1757" s="80" t="s">
        <v>29711</v>
      </c>
      <c r="N1757" s="81" t="s">
        <v>233</v>
      </c>
      <c r="O1757" s="81" t="s">
        <v>233</v>
      </c>
      <c r="P1757" s="80" t="s">
        <v>27949</v>
      </c>
      <c r="Q1757" s="36" t="s">
        <v>24977</v>
      </c>
      <c r="R1757" s="36" t="s">
        <v>28092</v>
      </c>
      <c r="S1757" s="36" t="s">
        <v>873</v>
      </c>
      <c r="T1757" s="36" t="s">
        <v>24977</v>
      </c>
      <c r="U1757" s="36" t="s">
        <v>27950</v>
      </c>
      <c r="V1757" s="121" t="str">
        <f t="shared" si="27"/>
        <v>BlackRock - iShares MSCI Easter Europe Capped</v>
      </c>
    </row>
    <row r="1758" spans="1:22" x14ac:dyDescent="0.35">
      <c r="A1758" s="111" t="s">
        <v>31179</v>
      </c>
      <c r="B1758" s="37" t="s">
        <v>26993</v>
      </c>
      <c r="C1758" s="40" t="s">
        <v>29728</v>
      </c>
      <c r="D1758" s="38" t="s">
        <v>27067</v>
      </c>
      <c r="E1758" s="42" t="s">
        <v>858</v>
      </c>
      <c r="F1758" s="35" t="s">
        <v>41</v>
      </c>
      <c r="G1758" s="77" t="s">
        <v>27954</v>
      </c>
      <c r="H1758" s="78" t="s">
        <v>29674</v>
      </c>
      <c r="I1758" s="78" t="s">
        <v>29710</v>
      </c>
      <c r="J1758" s="78" t="s">
        <v>27929</v>
      </c>
      <c r="K1758" s="42" t="s">
        <v>27929</v>
      </c>
      <c r="L1758" s="79" t="s">
        <v>233</v>
      </c>
      <c r="M1758" s="80" t="s">
        <v>29711</v>
      </c>
      <c r="N1758" s="81" t="s">
        <v>233</v>
      </c>
      <c r="O1758" s="81" t="s">
        <v>233</v>
      </c>
      <c r="P1758" s="80" t="s">
        <v>27949</v>
      </c>
      <c r="Q1758" s="36" t="s">
        <v>24977</v>
      </c>
      <c r="R1758" s="36" t="s">
        <v>233</v>
      </c>
      <c r="S1758" s="36" t="s">
        <v>873</v>
      </c>
      <c r="T1758" s="36" t="s">
        <v>24977</v>
      </c>
      <c r="U1758" s="36" t="s">
        <v>27950</v>
      </c>
      <c r="V1758" s="121" t="str">
        <f t="shared" si="27"/>
        <v>WisdomTree - Europa Hedged Equity</v>
      </c>
    </row>
    <row r="1759" spans="1:22" x14ac:dyDescent="0.35">
      <c r="A1759" s="111" t="s">
        <v>31180</v>
      </c>
      <c r="B1759" s="37" t="s">
        <v>26994</v>
      </c>
      <c r="C1759" s="40" t="s">
        <v>29729</v>
      </c>
      <c r="D1759" s="38" t="s">
        <v>27069</v>
      </c>
      <c r="E1759" s="42" t="s">
        <v>866</v>
      </c>
      <c r="F1759" s="35" t="s">
        <v>41</v>
      </c>
      <c r="G1759" s="77" t="s">
        <v>27954</v>
      </c>
      <c r="H1759" s="78" t="s">
        <v>29674</v>
      </c>
      <c r="I1759" s="78" t="s">
        <v>29710</v>
      </c>
      <c r="J1759" s="78" t="s">
        <v>27929</v>
      </c>
      <c r="K1759" s="42" t="s">
        <v>27929</v>
      </c>
      <c r="L1759" s="79" t="s">
        <v>233</v>
      </c>
      <c r="M1759" s="80" t="s">
        <v>29711</v>
      </c>
      <c r="N1759" s="81" t="s">
        <v>233</v>
      </c>
      <c r="O1759" s="81" t="s">
        <v>233</v>
      </c>
      <c r="P1759" s="80" t="s">
        <v>27949</v>
      </c>
      <c r="Q1759" s="36" t="s">
        <v>24977</v>
      </c>
      <c r="R1759" s="36" t="s">
        <v>28092</v>
      </c>
      <c r="S1759" s="36" t="s">
        <v>873</v>
      </c>
      <c r="T1759" s="36" t="s">
        <v>24977</v>
      </c>
      <c r="U1759" s="36" t="s">
        <v>27950</v>
      </c>
      <c r="V1759" s="121" t="str">
        <f t="shared" si="27"/>
        <v xml:space="preserve">Xtrackers -  MSCI EMU </v>
      </c>
    </row>
    <row r="1760" spans="1:22" x14ac:dyDescent="0.35">
      <c r="A1760" s="111" t="s">
        <v>31181</v>
      </c>
      <c r="B1760" s="37" t="s">
        <v>26996</v>
      </c>
      <c r="C1760" s="40" t="s">
        <v>29730</v>
      </c>
      <c r="D1760" s="38" t="s">
        <v>27071</v>
      </c>
      <c r="E1760" s="42" t="s">
        <v>864</v>
      </c>
      <c r="F1760" s="35" t="s">
        <v>41</v>
      </c>
      <c r="G1760" s="77" t="s">
        <v>27954</v>
      </c>
      <c r="H1760" s="78" t="s">
        <v>29674</v>
      </c>
      <c r="I1760" s="78" t="s">
        <v>29710</v>
      </c>
      <c r="J1760" s="78" t="s">
        <v>27929</v>
      </c>
      <c r="K1760" s="42" t="s">
        <v>27929</v>
      </c>
      <c r="L1760" s="79" t="s">
        <v>233</v>
      </c>
      <c r="M1760" s="80" t="s">
        <v>29711</v>
      </c>
      <c r="N1760" s="81" t="s">
        <v>233</v>
      </c>
      <c r="O1760" s="81">
        <v>1</v>
      </c>
      <c r="P1760" s="80" t="s">
        <v>27949</v>
      </c>
      <c r="Q1760" s="36" t="s">
        <v>24977</v>
      </c>
      <c r="R1760" s="36" t="s">
        <v>28092</v>
      </c>
      <c r="S1760" s="36" t="s">
        <v>841</v>
      </c>
      <c r="T1760" s="36" t="s">
        <v>24977</v>
      </c>
      <c r="U1760" s="36" t="s">
        <v>27950</v>
      </c>
      <c r="V1760" s="121" t="str">
        <f t="shared" si="27"/>
        <v>GAM - Continental Europe</v>
      </c>
    </row>
    <row r="1761" spans="1:22" x14ac:dyDescent="0.35">
      <c r="A1761" s="111" t="s">
        <v>31182</v>
      </c>
      <c r="B1761" s="37" t="s">
        <v>29731</v>
      </c>
      <c r="C1761" s="40" t="s">
        <v>29732</v>
      </c>
      <c r="D1761" s="38" t="s">
        <v>29733</v>
      </c>
      <c r="E1761" s="42" t="s">
        <v>866</v>
      </c>
      <c r="F1761" s="35" t="s">
        <v>41</v>
      </c>
      <c r="G1761" s="77" t="s">
        <v>27954</v>
      </c>
      <c r="H1761" s="78" t="s">
        <v>29674</v>
      </c>
      <c r="I1761" s="78" t="s">
        <v>29710</v>
      </c>
      <c r="J1761" s="78" t="s">
        <v>27929</v>
      </c>
      <c r="K1761" s="42" t="s">
        <v>27929</v>
      </c>
      <c r="L1761" s="79" t="s">
        <v>233</v>
      </c>
      <c r="M1761" s="80" t="s">
        <v>29711</v>
      </c>
      <c r="N1761" s="81" t="s">
        <v>233</v>
      </c>
      <c r="O1761" s="81">
        <v>1</v>
      </c>
      <c r="P1761" s="80" t="s">
        <v>27949</v>
      </c>
      <c r="Q1761" s="36" t="s">
        <v>24977</v>
      </c>
      <c r="R1761" s="36" t="s">
        <v>28092</v>
      </c>
      <c r="S1761" s="36" t="s">
        <v>841</v>
      </c>
      <c r="T1761" s="36" t="s">
        <v>24977</v>
      </c>
      <c r="U1761" s="36" t="s">
        <v>27950</v>
      </c>
      <c r="V1761" s="121" t="str">
        <f t="shared" si="27"/>
        <v>BlackRock - Sustainable Europe</v>
      </c>
    </row>
    <row r="1762" spans="1:22" x14ac:dyDescent="0.35">
      <c r="A1762" s="111" t="s">
        <v>596</v>
      </c>
      <c r="B1762" s="37" t="s">
        <v>595</v>
      </c>
      <c r="C1762" s="40" t="s">
        <v>29734</v>
      </c>
      <c r="D1762" s="38" t="s">
        <v>21748</v>
      </c>
      <c r="E1762" s="42" t="s">
        <v>864</v>
      </c>
      <c r="F1762" s="35" t="s">
        <v>41</v>
      </c>
      <c r="G1762" s="77" t="s">
        <v>27954</v>
      </c>
      <c r="H1762" s="78" t="s">
        <v>29674</v>
      </c>
      <c r="I1762" s="78" t="s">
        <v>29710</v>
      </c>
      <c r="J1762" s="78" t="s">
        <v>27929</v>
      </c>
      <c r="K1762" s="42" t="s">
        <v>27929</v>
      </c>
      <c r="L1762" s="79" t="s">
        <v>233</v>
      </c>
      <c r="M1762" s="80" t="s">
        <v>29711</v>
      </c>
      <c r="N1762" s="81" t="s">
        <v>233</v>
      </c>
      <c r="O1762" s="81">
        <v>1</v>
      </c>
      <c r="P1762" s="80" t="s">
        <v>27949</v>
      </c>
      <c r="Q1762" s="36" t="s">
        <v>24977</v>
      </c>
      <c r="R1762" s="36" t="s">
        <v>28092</v>
      </c>
      <c r="S1762" s="36" t="s">
        <v>841</v>
      </c>
      <c r="T1762" s="36" t="s">
        <v>24977</v>
      </c>
      <c r="U1762" s="36" t="s">
        <v>27950</v>
      </c>
      <c r="V1762" s="121" t="str">
        <f t="shared" si="27"/>
        <v>Invesco  - Euro Equity Fund</v>
      </c>
    </row>
    <row r="1763" spans="1:22" x14ac:dyDescent="0.35">
      <c r="A1763" s="111" t="s">
        <v>615</v>
      </c>
      <c r="B1763" s="37" t="s">
        <v>614</v>
      </c>
      <c r="C1763" s="40" t="s">
        <v>29735</v>
      </c>
      <c r="D1763" s="38" t="s">
        <v>21799</v>
      </c>
      <c r="E1763" s="42" t="s">
        <v>866</v>
      </c>
      <c r="F1763" s="35" t="s">
        <v>41</v>
      </c>
      <c r="G1763" s="77" t="s">
        <v>27954</v>
      </c>
      <c r="H1763" s="78" t="s">
        <v>29674</v>
      </c>
      <c r="I1763" s="78" t="s">
        <v>29710</v>
      </c>
      <c r="J1763" s="78" t="s">
        <v>27929</v>
      </c>
      <c r="K1763" s="42" t="s">
        <v>27929</v>
      </c>
      <c r="L1763" s="79" t="s">
        <v>233</v>
      </c>
      <c r="M1763" s="80" t="s">
        <v>29711</v>
      </c>
      <c r="N1763" s="81" t="s">
        <v>233</v>
      </c>
      <c r="O1763" s="81">
        <v>1</v>
      </c>
      <c r="P1763" s="80" t="s">
        <v>27949</v>
      </c>
      <c r="Q1763" s="36" t="s">
        <v>24977</v>
      </c>
      <c r="R1763" s="36" t="s">
        <v>28092</v>
      </c>
      <c r="S1763" s="36" t="s">
        <v>841</v>
      </c>
      <c r="T1763" s="36" t="s">
        <v>24977</v>
      </c>
      <c r="U1763" s="36" t="s">
        <v>27950</v>
      </c>
      <c r="V1763" s="121" t="str">
        <f t="shared" si="27"/>
        <v>Man GLG - Continental European Growth</v>
      </c>
    </row>
    <row r="1764" spans="1:22" x14ac:dyDescent="0.35">
      <c r="A1764" s="111" t="s">
        <v>24927</v>
      </c>
      <c r="B1764" s="37" t="s">
        <v>24926</v>
      </c>
      <c r="C1764" s="40" t="s">
        <v>29736</v>
      </c>
      <c r="D1764" s="38" t="s">
        <v>27074</v>
      </c>
      <c r="E1764" s="42" t="s">
        <v>864</v>
      </c>
      <c r="F1764" s="35" t="s">
        <v>41</v>
      </c>
      <c r="G1764" s="77" t="s">
        <v>27954</v>
      </c>
      <c r="H1764" s="78" t="s">
        <v>29674</v>
      </c>
      <c r="I1764" s="78" t="s">
        <v>29710</v>
      </c>
      <c r="J1764" s="78" t="s">
        <v>27929</v>
      </c>
      <c r="K1764" s="42" t="s">
        <v>27929</v>
      </c>
      <c r="L1764" s="79" t="s">
        <v>233</v>
      </c>
      <c r="M1764" s="80" t="s">
        <v>29711</v>
      </c>
      <c r="N1764" s="81" t="s">
        <v>233</v>
      </c>
      <c r="O1764" s="81">
        <v>1</v>
      </c>
      <c r="P1764" s="80" t="s">
        <v>27949</v>
      </c>
      <c r="Q1764" s="36" t="s">
        <v>24977</v>
      </c>
      <c r="R1764" s="36" t="s">
        <v>28092</v>
      </c>
      <c r="S1764" s="36" t="s">
        <v>873</v>
      </c>
      <c r="T1764" s="36" t="s">
        <v>24977</v>
      </c>
      <c r="U1764" s="36" t="s">
        <v>27950</v>
      </c>
      <c r="V1764" s="121" t="str">
        <f t="shared" si="27"/>
        <v>BlackRock - iShares Euro Stoxx Banks 30-15 UCITS</v>
      </c>
    </row>
    <row r="1765" spans="1:22" x14ac:dyDescent="0.35">
      <c r="A1765" s="111" t="s">
        <v>31183</v>
      </c>
      <c r="B1765" s="42" t="s">
        <v>27001</v>
      </c>
      <c r="C1765" s="82" t="s">
        <v>29737</v>
      </c>
      <c r="D1765" s="38" t="s">
        <v>27076</v>
      </c>
      <c r="E1765" s="42" t="s">
        <v>864</v>
      </c>
      <c r="F1765" s="35" t="s">
        <v>41</v>
      </c>
      <c r="G1765" s="77" t="s">
        <v>27954</v>
      </c>
      <c r="H1765" s="78" t="s">
        <v>29674</v>
      </c>
      <c r="I1765" s="78" t="s">
        <v>29710</v>
      </c>
      <c r="J1765" s="78" t="s">
        <v>27929</v>
      </c>
      <c r="K1765" s="42" t="s">
        <v>27929</v>
      </c>
      <c r="L1765" s="79" t="s">
        <v>233</v>
      </c>
      <c r="M1765" s="80" t="s">
        <v>29711</v>
      </c>
      <c r="N1765" s="81" t="s">
        <v>233</v>
      </c>
      <c r="O1765" s="81" t="s">
        <v>233</v>
      </c>
      <c r="P1765" s="80" t="s">
        <v>27949</v>
      </c>
      <c r="Q1765" s="36" t="s">
        <v>24977</v>
      </c>
      <c r="R1765" s="36" t="s">
        <v>28092</v>
      </c>
      <c r="S1765" s="36" t="s">
        <v>841</v>
      </c>
      <c r="T1765" s="36" t="s">
        <v>24977</v>
      </c>
      <c r="U1765" s="36" t="s">
        <v>27950</v>
      </c>
      <c r="V1765" s="121" t="str">
        <f t="shared" si="27"/>
        <v>Invesco - Continental European Small Cap</v>
      </c>
    </row>
    <row r="1766" spans="1:22" x14ac:dyDescent="0.35">
      <c r="A1766" s="111" t="s">
        <v>31184</v>
      </c>
      <c r="B1766" s="42" t="s">
        <v>27003</v>
      </c>
      <c r="C1766" s="82" t="s">
        <v>29738</v>
      </c>
      <c r="D1766" s="38" t="s">
        <v>27076</v>
      </c>
      <c r="E1766" s="42" t="s">
        <v>864</v>
      </c>
      <c r="F1766" s="35" t="s">
        <v>41</v>
      </c>
      <c r="G1766" s="77" t="s">
        <v>27954</v>
      </c>
      <c r="H1766" s="78" t="s">
        <v>29674</v>
      </c>
      <c r="I1766" s="78" t="s">
        <v>29710</v>
      </c>
      <c r="J1766" s="78" t="s">
        <v>27929</v>
      </c>
      <c r="K1766" s="42" t="s">
        <v>27929</v>
      </c>
      <c r="L1766" s="79" t="s">
        <v>233</v>
      </c>
      <c r="M1766" s="80" t="s">
        <v>29711</v>
      </c>
      <c r="N1766" s="81" t="s">
        <v>233</v>
      </c>
      <c r="O1766" s="81" t="s">
        <v>233</v>
      </c>
      <c r="P1766" s="80" t="s">
        <v>27949</v>
      </c>
      <c r="Q1766" s="36" t="s">
        <v>24977</v>
      </c>
      <c r="R1766" s="36" t="s">
        <v>28092</v>
      </c>
      <c r="S1766" s="36" t="s">
        <v>841</v>
      </c>
      <c r="T1766" s="36" t="s">
        <v>24977</v>
      </c>
      <c r="U1766" s="36" t="s">
        <v>27950</v>
      </c>
      <c r="V1766" s="121" t="str">
        <f t="shared" si="27"/>
        <v>Invesco - Continental European Small Cap</v>
      </c>
    </row>
    <row r="1767" spans="1:22" x14ac:dyDescent="0.35">
      <c r="A1767" s="111" t="s">
        <v>31185</v>
      </c>
      <c r="B1767" s="42" t="s">
        <v>27006</v>
      </c>
      <c r="C1767" s="82" t="s">
        <v>29739</v>
      </c>
      <c r="D1767" s="38" t="s">
        <v>27079</v>
      </c>
      <c r="E1767" s="42" t="s">
        <v>858</v>
      </c>
      <c r="F1767" s="35" t="s">
        <v>41</v>
      </c>
      <c r="G1767" s="77" t="s">
        <v>27954</v>
      </c>
      <c r="H1767" s="78" t="s">
        <v>29674</v>
      </c>
      <c r="I1767" s="78" t="s">
        <v>29710</v>
      </c>
      <c r="J1767" s="78" t="s">
        <v>27929</v>
      </c>
      <c r="K1767" s="42" t="s">
        <v>27929</v>
      </c>
      <c r="L1767" s="79" t="s">
        <v>233</v>
      </c>
      <c r="M1767" s="80" t="s">
        <v>29711</v>
      </c>
      <c r="N1767" s="81" t="s">
        <v>233</v>
      </c>
      <c r="O1767" s="81" t="s">
        <v>233</v>
      </c>
      <c r="P1767" s="80" t="s">
        <v>27949</v>
      </c>
      <c r="Q1767" s="36" t="s">
        <v>24977</v>
      </c>
      <c r="R1767" s="36" t="s">
        <v>28092</v>
      </c>
      <c r="S1767" s="36" t="s">
        <v>873</v>
      </c>
      <c r="T1767" s="36" t="s">
        <v>24977</v>
      </c>
      <c r="U1767" s="36" t="s">
        <v>27950</v>
      </c>
      <c r="V1767" s="121" t="str">
        <f t="shared" si="27"/>
        <v>Vanguard - Eurozone Stock Index</v>
      </c>
    </row>
    <row r="1768" spans="1:22" x14ac:dyDescent="0.35">
      <c r="A1768" s="111" t="s">
        <v>31186</v>
      </c>
      <c r="B1768" s="37" t="s">
        <v>27008</v>
      </c>
      <c r="C1768" s="40" t="s">
        <v>29740</v>
      </c>
      <c r="D1768" s="38" t="s">
        <v>27081</v>
      </c>
      <c r="E1768" s="42" t="s">
        <v>858</v>
      </c>
      <c r="F1768" s="35" t="s">
        <v>41</v>
      </c>
      <c r="G1768" s="77" t="s">
        <v>27954</v>
      </c>
      <c r="H1768" s="78" t="s">
        <v>29674</v>
      </c>
      <c r="I1768" s="78" t="s">
        <v>29741</v>
      </c>
      <c r="J1768" s="78" t="s">
        <v>27929</v>
      </c>
      <c r="K1768" s="42" t="s">
        <v>27929</v>
      </c>
      <c r="L1768" s="79" t="s">
        <v>29742</v>
      </c>
      <c r="M1768" s="80" t="s">
        <v>29742</v>
      </c>
      <c r="N1768" s="81" t="s">
        <v>233</v>
      </c>
      <c r="O1768" s="81" t="s">
        <v>233</v>
      </c>
      <c r="P1768" s="80" t="s">
        <v>27949</v>
      </c>
      <c r="Q1768" s="36" t="s">
        <v>24977</v>
      </c>
      <c r="R1768" s="36" t="s">
        <v>233</v>
      </c>
      <c r="S1768" s="36" t="s">
        <v>841</v>
      </c>
      <c r="T1768" s="36" t="s">
        <v>24977</v>
      </c>
      <c r="U1768" s="36" t="s">
        <v>27950</v>
      </c>
      <c r="V1768" s="121" t="str">
        <f t="shared" si="27"/>
        <v>BlackRock - iShares UK</v>
      </c>
    </row>
    <row r="1769" spans="1:22" x14ac:dyDescent="0.35">
      <c r="A1769" s="111" t="s">
        <v>30431</v>
      </c>
      <c r="B1769" s="37" t="s">
        <v>27010</v>
      </c>
      <c r="C1769" s="40" t="s">
        <v>29743</v>
      </c>
      <c r="D1769" s="38" t="s">
        <v>27083</v>
      </c>
      <c r="E1769" s="42" t="s">
        <v>864</v>
      </c>
      <c r="F1769" s="35" t="s">
        <v>41</v>
      </c>
      <c r="G1769" s="77" t="s">
        <v>27954</v>
      </c>
      <c r="H1769" s="78" t="s">
        <v>29674</v>
      </c>
      <c r="I1769" s="78" t="s">
        <v>29741</v>
      </c>
      <c r="J1769" s="78" t="s">
        <v>27929</v>
      </c>
      <c r="K1769" s="42" t="s">
        <v>27929</v>
      </c>
      <c r="L1769" s="79" t="s">
        <v>233</v>
      </c>
      <c r="M1769" s="80" t="s">
        <v>29742</v>
      </c>
      <c r="N1769" s="81" t="s">
        <v>233</v>
      </c>
      <c r="O1769" s="81" t="s">
        <v>233</v>
      </c>
      <c r="P1769" s="80" t="s">
        <v>27949</v>
      </c>
      <c r="Q1769" s="36" t="s">
        <v>24977</v>
      </c>
      <c r="R1769" s="36" t="s">
        <v>28092</v>
      </c>
      <c r="S1769" s="36" t="s">
        <v>841</v>
      </c>
      <c r="T1769" s="36" t="s">
        <v>24977</v>
      </c>
      <c r="U1769" s="36" t="s">
        <v>27950</v>
      </c>
      <c r="V1769" s="121" t="str">
        <f t="shared" si="27"/>
        <v>GAM / Julius Baer - German Focus Equity</v>
      </c>
    </row>
    <row r="1770" spans="1:22" x14ac:dyDescent="0.35">
      <c r="A1770" s="111" t="s">
        <v>30431</v>
      </c>
      <c r="B1770" s="37" t="s">
        <v>27012</v>
      </c>
      <c r="C1770" s="40" t="s">
        <v>29744</v>
      </c>
      <c r="D1770" s="38" t="s">
        <v>27085</v>
      </c>
      <c r="E1770" s="42" t="s">
        <v>864</v>
      </c>
      <c r="F1770" s="35" t="s">
        <v>41</v>
      </c>
      <c r="G1770" s="77" t="s">
        <v>27954</v>
      </c>
      <c r="H1770" s="78" t="s">
        <v>29674</v>
      </c>
      <c r="I1770" s="78" t="s">
        <v>29741</v>
      </c>
      <c r="J1770" s="78" t="s">
        <v>27929</v>
      </c>
      <c r="K1770" s="42" t="s">
        <v>27929</v>
      </c>
      <c r="L1770" s="79" t="s">
        <v>233</v>
      </c>
      <c r="M1770" s="80" t="s">
        <v>29742</v>
      </c>
      <c r="N1770" s="81" t="s">
        <v>233</v>
      </c>
      <c r="O1770" s="81" t="s">
        <v>233</v>
      </c>
      <c r="P1770" s="80" t="s">
        <v>27949</v>
      </c>
      <c r="Q1770" s="36" t="s">
        <v>24977</v>
      </c>
      <c r="R1770" s="36" t="s">
        <v>28092</v>
      </c>
      <c r="S1770" s="36" t="s">
        <v>841</v>
      </c>
      <c r="T1770" s="36" t="s">
        <v>24977</v>
      </c>
      <c r="U1770" s="36" t="s">
        <v>27950</v>
      </c>
      <c r="V1770" s="121" t="str">
        <f t="shared" si="27"/>
        <v>Allianz - Concentra Germany</v>
      </c>
    </row>
    <row r="1771" spans="1:22" x14ac:dyDescent="0.35">
      <c r="A1771" s="111" t="s">
        <v>30431</v>
      </c>
      <c r="B1771" s="37" t="s">
        <v>27015</v>
      </c>
      <c r="C1771" s="40" t="s">
        <v>29745</v>
      </c>
      <c r="D1771" s="38" t="s">
        <v>27087</v>
      </c>
      <c r="E1771" s="42" t="s">
        <v>864</v>
      </c>
      <c r="F1771" s="35" t="s">
        <v>41</v>
      </c>
      <c r="G1771" s="77" t="s">
        <v>27954</v>
      </c>
      <c r="H1771" s="78" t="s">
        <v>29674</v>
      </c>
      <c r="I1771" s="78" t="s">
        <v>29741</v>
      </c>
      <c r="J1771" s="78" t="s">
        <v>27929</v>
      </c>
      <c r="K1771" s="42" t="s">
        <v>27929</v>
      </c>
      <c r="L1771" s="79" t="s">
        <v>233</v>
      </c>
      <c r="M1771" s="80" t="s">
        <v>29742</v>
      </c>
      <c r="N1771" s="81" t="s">
        <v>233</v>
      </c>
      <c r="O1771" s="81" t="s">
        <v>233</v>
      </c>
      <c r="P1771" s="80" t="s">
        <v>27949</v>
      </c>
      <c r="Q1771" s="36" t="s">
        <v>24977</v>
      </c>
      <c r="R1771" s="36" t="s">
        <v>28092</v>
      </c>
      <c r="S1771" s="36" t="s">
        <v>841</v>
      </c>
      <c r="T1771" s="36" t="s">
        <v>24977</v>
      </c>
      <c r="U1771" s="36" t="s">
        <v>27950</v>
      </c>
      <c r="V1771" s="121" t="str">
        <f t="shared" si="27"/>
        <v>Allianz - German Equity</v>
      </c>
    </row>
    <row r="1772" spans="1:22" x14ac:dyDescent="0.35">
      <c r="A1772" s="111" t="s">
        <v>30431</v>
      </c>
      <c r="B1772" s="37" t="s">
        <v>27017</v>
      </c>
      <c r="C1772" s="40" t="s">
        <v>29746</v>
      </c>
      <c r="D1772" s="38" t="s">
        <v>27089</v>
      </c>
      <c r="E1772" s="42" t="s">
        <v>866</v>
      </c>
      <c r="F1772" s="35" t="s">
        <v>41</v>
      </c>
      <c r="G1772" s="77" t="s">
        <v>27954</v>
      </c>
      <c r="H1772" s="78" t="s">
        <v>29674</v>
      </c>
      <c r="I1772" s="78" t="s">
        <v>29741</v>
      </c>
      <c r="J1772" s="78" t="s">
        <v>27929</v>
      </c>
      <c r="K1772" s="42" t="s">
        <v>27929</v>
      </c>
      <c r="L1772" s="79" t="s">
        <v>233</v>
      </c>
      <c r="M1772" s="80" t="s">
        <v>29742</v>
      </c>
      <c r="N1772" s="81" t="s">
        <v>233</v>
      </c>
      <c r="O1772" s="81" t="s">
        <v>233</v>
      </c>
      <c r="P1772" s="80" t="s">
        <v>27949</v>
      </c>
      <c r="Q1772" s="36" t="s">
        <v>24977</v>
      </c>
      <c r="R1772" s="36" t="s">
        <v>28092</v>
      </c>
      <c r="S1772" s="36" t="s">
        <v>841</v>
      </c>
      <c r="T1772" s="36" t="s">
        <v>24977</v>
      </c>
      <c r="U1772" s="36" t="s">
        <v>27950</v>
      </c>
      <c r="V1772" s="121" t="str">
        <f t="shared" si="27"/>
        <v>Threadneedle - UK Equity Income Fund</v>
      </c>
    </row>
    <row r="1773" spans="1:22" x14ac:dyDescent="0.35">
      <c r="A1773" s="111" t="s">
        <v>31187</v>
      </c>
      <c r="B1773" s="37" t="s">
        <v>27019</v>
      </c>
      <c r="C1773" s="40" t="s">
        <v>29747</v>
      </c>
      <c r="D1773" s="38" t="s">
        <v>27090</v>
      </c>
      <c r="E1773" s="42" t="s">
        <v>858</v>
      </c>
      <c r="F1773" s="35" t="s">
        <v>41</v>
      </c>
      <c r="G1773" s="77" t="s">
        <v>27954</v>
      </c>
      <c r="H1773" s="78" t="s">
        <v>29674</v>
      </c>
      <c r="I1773" s="78" t="s">
        <v>29741</v>
      </c>
      <c r="J1773" s="78" t="s">
        <v>27929</v>
      </c>
      <c r="K1773" s="42" t="s">
        <v>27929</v>
      </c>
      <c r="L1773" s="79" t="s">
        <v>233</v>
      </c>
      <c r="M1773" s="80" t="s">
        <v>29742</v>
      </c>
      <c r="N1773" s="81" t="s">
        <v>233</v>
      </c>
      <c r="O1773" s="81" t="s">
        <v>233</v>
      </c>
      <c r="P1773" s="80" t="s">
        <v>27949</v>
      </c>
      <c r="Q1773" s="36" t="s">
        <v>24977</v>
      </c>
      <c r="R1773" s="36" t="s">
        <v>233</v>
      </c>
      <c r="S1773" s="36" t="s">
        <v>873</v>
      </c>
      <c r="T1773" s="36" t="s">
        <v>24977</v>
      </c>
      <c r="U1773" s="36" t="s">
        <v>27950</v>
      </c>
      <c r="V1773" s="121" t="str">
        <f t="shared" si="27"/>
        <v>BlackRock - iShares MSCI Netherlands ETF</v>
      </c>
    </row>
    <row r="1774" spans="1:22" x14ac:dyDescent="0.35">
      <c r="A1774" s="111" t="s">
        <v>31188</v>
      </c>
      <c r="B1774" s="37" t="s">
        <v>27021</v>
      </c>
      <c r="C1774" s="40" t="s">
        <v>29748</v>
      </c>
      <c r="D1774" s="38" t="s">
        <v>27092</v>
      </c>
      <c r="E1774" s="42" t="s">
        <v>858</v>
      </c>
      <c r="F1774" s="35" t="s">
        <v>41</v>
      </c>
      <c r="G1774" s="77" t="s">
        <v>27954</v>
      </c>
      <c r="H1774" s="78" t="s">
        <v>29674</v>
      </c>
      <c r="I1774" s="78" t="s">
        <v>29741</v>
      </c>
      <c r="J1774" s="78" t="s">
        <v>27929</v>
      </c>
      <c r="K1774" s="42" t="s">
        <v>27929</v>
      </c>
      <c r="L1774" s="79" t="s">
        <v>233</v>
      </c>
      <c r="M1774" s="80" t="s">
        <v>29742</v>
      </c>
      <c r="N1774" s="81" t="s">
        <v>233</v>
      </c>
      <c r="O1774" s="81" t="s">
        <v>233</v>
      </c>
      <c r="P1774" s="80" t="s">
        <v>27949</v>
      </c>
      <c r="Q1774" s="36" t="s">
        <v>24977</v>
      </c>
      <c r="R1774" s="36" t="s">
        <v>233</v>
      </c>
      <c r="S1774" s="36" t="s">
        <v>873</v>
      </c>
      <c r="T1774" s="36" t="s">
        <v>24977</v>
      </c>
      <c r="U1774" s="36" t="s">
        <v>27950</v>
      </c>
      <c r="V1774" s="121" t="str">
        <f t="shared" si="27"/>
        <v>BlackRock - iShares Spain</v>
      </c>
    </row>
    <row r="1775" spans="1:22" x14ac:dyDescent="0.35">
      <c r="A1775" s="111" t="s">
        <v>31189</v>
      </c>
      <c r="B1775" s="37" t="s">
        <v>27023</v>
      </c>
      <c r="C1775" s="40" t="s">
        <v>29749</v>
      </c>
      <c r="D1775" s="38" t="s">
        <v>27094</v>
      </c>
      <c r="E1775" s="42" t="s">
        <v>858</v>
      </c>
      <c r="F1775" s="35" t="s">
        <v>41</v>
      </c>
      <c r="G1775" s="77" t="s">
        <v>27954</v>
      </c>
      <c r="H1775" s="78" t="s">
        <v>29674</v>
      </c>
      <c r="I1775" s="78" t="s">
        <v>29741</v>
      </c>
      <c r="J1775" s="78" t="s">
        <v>27929</v>
      </c>
      <c r="K1775" s="42" t="s">
        <v>27929</v>
      </c>
      <c r="L1775" s="79" t="s">
        <v>233</v>
      </c>
      <c r="M1775" s="80" t="s">
        <v>29742</v>
      </c>
      <c r="N1775" s="81" t="s">
        <v>233</v>
      </c>
      <c r="O1775" s="81" t="s">
        <v>233</v>
      </c>
      <c r="P1775" s="80" t="s">
        <v>27949</v>
      </c>
      <c r="Q1775" s="36" t="s">
        <v>24977</v>
      </c>
      <c r="R1775" s="36" t="s">
        <v>233</v>
      </c>
      <c r="S1775" s="36" t="s">
        <v>873</v>
      </c>
      <c r="T1775" s="36" t="s">
        <v>24977</v>
      </c>
      <c r="U1775" s="36" t="s">
        <v>27950</v>
      </c>
      <c r="V1775" s="121" t="str">
        <f t="shared" si="27"/>
        <v>BlackRock - iShares MSCI Germany Fund</v>
      </c>
    </row>
    <row r="1776" spans="1:22" x14ac:dyDescent="0.35">
      <c r="A1776" s="111" t="s">
        <v>31190</v>
      </c>
      <c r="B1776" s="37" t="s">
        <v>27025</v>
      </c>
      <c r="C1776" s="40" t="s">
        <v>29750</v>
      </c>
      <c r="D1776" s="38" t="s">
        <v>27096</v>
      </c>
      <c r="E1776" s="42" t="s">
        <v>858</v>
      </c>
      <c r="F1776" s="35" t="s">
        <v>41</v>
      </c>
      <c r="G1776" s="77" t="s">
        <v>27954</v>
      </c>
      <c r="H1776" s="78" t="s">
        <v>29674</v>
      </c>
      <c r="I1776" s="78" t="s">
        <v>29741</v>
      </c>
      <c r="J1776" s="78" t="s">
        <v>27929</v>
      </c>
      <c r="K1776" s="42" t="s">
        <v>27929</v>
      </c>
      <c r="L1776" s="79" t="s">
        <v>233</v>
      </c>
      <c r="M1776" s="80" t="s">
        <v>29742</v>
      </c>
      <c r="N1776" s="81" t="s">
        <v>233</v>
      </c>
      <c r="O1776" s="81" t="s">
        <v>233</v>
      </c>
      <c r="P1776" s="80" t="s">
        <v>27949</v>
      </c>
      <c r="Q1776" s="36" t="s">
        <v>24977</v>
      </c>
      <c r="R1776" s="36" t="s">
        <v>233</v>
      </c>
      <c r="S1776" s="36" t="s">
        <v>873</v>
      </c>
      <c r="T1776" s="36" t="s">
        <v>24977</v>
      </c>
      <c r="U1776" s="36" t="s">
        <v>27950</v>
      </c>
      <c r="V1776" s="121" t="str">
        <f t="shared" si="27"/>
        <v>BlackRock - iShares MSCI Italy</v>
      </c>
    </row>
    <row r="1777" spans="1:22" x14ac:dyDescent="0.35">
      <c r="A1777" s="111" t="s">
        <v>31191</v>
      </c>
      <c r="B1777" s="37" t="s">
        <v>27027</v>
      </c>
      <c r="C1777" s="40" t="s">
        <v>29751</v>
      </c>
      <c r="D1777" s="38" t="s">
        <v>27098</v>
      </c>
      <c r="E1777" s="42" t="s">
        <v>858</v>
      </c>
      <c r="F1777" s="35" t="s">
        <v>41</v>
      </c>
      <c r="G1777" s="77" t="s">
        <v>27954</v>
      </c>
      <c r="H1777" s="78" t="s">
        <v>29674</v>
      </c>
      <c r="I1777" s="78" t="s">
        <v>29741</v>
      </c>
      <c r="J1777" s="78" t="s">
        <v>27929</v>
      </c>
      <c r="K1777" s="42" t="s">
        <v>27929</v>
      </c>
      <c r="L1777" s="79" t="s">
        <v>233</v>
      </c>
      <c r="M1777" s="80" t="s">
        <v>29742</v>
      </c>
      <c r="N1777" s="81" t="s">
        <v>233</v>
      </c>
      <c r="O1777" s="81" t="s">
        <v>233</v>
      </c>
      <c r="P1777" s="80" t="s">
        <v>27949</v>
      </c>
      <c r="Q1777" s="36" t="s">
        <v>24977</v>
      </c>
      <c r="R1777" s="36" t="s">
        <v>233</v>
      </c>
      <c r="S1777" s="36" t="s">
        <v>873</v>
      </c>
      <c r="T1777" s="36" t="s">
        <v>24977</v>
      </c>
      <c r="U1777" s="36" t="s">
        <v>27950</v>
      </c>
      <c r="V1777" s="121" t="str">
        <f t="shared" si="27"/>
        <v>BlackRock - iShares MSCI France</v>
      </c>
    </row>
    <row r="1778" spans="1:22" x14ac:dyDescent="0.35">
      <c r="A1778" s="111" t="s">
        <v>31192</v>
      </c>
      <c r="B1778" s="37" t="s">
        <v>27028</v>
      </c>
      <c r="C1778" s="40" t="s">
        <v>29752</v>
      </c>
      <c r="D1778" s="38" t="s">
        <v>27100</v>
      </c>
      <c r="E1778" s="42" t="s">
        <v>858</v>
      </c>
      <c r="F1778" s="35" t="s">
        <v>41</v>
      </c>
      <c r="G1778" s="77" t="s">
        <v>27954</v>
      </c>
      <c r="H1778" s="78" t="s">
        <v>29674</v>
      </c>
      <c r="I1778" s="78" t="s">
        <v>29741</v>
      </c>
      <c r="J1778" s="78" t="s">
        <v>27929</v>
      </c>
      <c r="K1778" s="42" t="s">
        <v>27929</v>
      </c>
      <c r="L1778" s="79" t="s">
        <v>233</v>
      </c>
      <c r="M1778" s="80" t="s">
        <v>29742</v>
      </c>
      <c r="N1778" s="81" t="s">
        <v>233</v>
      </c>
      <c r="O1778" s="81" t="s">
        <v>233</v>
      </c>
      <c r="P1778" s="80" t="s">
        <v>27949</v>
      </c>
      <c r="Q1778" s="36" t="s">
        <v>24977</v>
      </c>
      <c r="R1778" s="36" t="s">
        <v>233</v>
      </c>
      <c r="S1778" s="36" t="s">
        <v>873</v>
      </c>
      <c r="T1778" s="36" t="s">
        <v>24977</v>
      </c>
      <c r="U1778" s="36" t="s">
        <v>27950</v>
      </c>
      <c r="V1778" s="121" t="str">
        <f t="shared" si="27"/>
        <v>WisdomTree - Germany Hedged Fund</v>
      </c>
    </row>
    <row r="1779" spans="1:22" x14ac:dyDescent="0.35">
      <c r="A1779" s="111" t="s">
        <v>31193</v>
      </c>
      <c r="B1779" s="37" t="s">
        <v>27030</v>
      </c>
      <c r="C1779" s="40" t="s">
        <v>29753</v>
      </c>
      <c r="D1779" s="38" t="s">
        <v>27101</v>
      </c>
      <c r="E1779" s="42" t="s">
        <v>864</v>
      </c>
      <c r="F1779" s="35" t="s">
        <v>41</v>
      </c>
      <c r="G1779" s="77" t="s">
        <v>27954</v>
      </c>
      <c r="H1779" s="78" t="s">
        <v>29674</v>
      </c>
      <c r="I1779" s="78" t="s">
        <v>29741</v>
      </c>
      <c r="J1779" s="78" t="s">
        <v>27929</v>
      </c>
      <c r="K1779" s="42" t="s">
        <v>27929</v>
      </c>
      <c r="L1779" s="79" t="s">
        <v>233</v>
      </c>
      <c r="M1779" s="80" t="s">
        <v>29742</v>
      </c>
      <c r="N1779" s="81" t="s">
        <v>233</v>
      </c>
      <c r="O1779" s="81" t="s">
        <v>233</v>
      </c>
      <c r="P1779" s="80" t="s">
        <v>27949</v>
      </c>
      <c r="Q1779" s="36" t="s">
        <v>24977</v>
      </c>
      <c r="R1779" s="36" t="s">
        <v>28092</v>
      </c>
      <c r="S1779" s="36" t="s">
        <v>841</v>
      </c>
      <c r="T1779" s="36" t="s">
        <v>24977</v>
      </c>
      <c r="U1779" s="36" t="s">
        <v>27950</v>
      </c>
      <c r="V1779" s="121" t="str">
        <f t="shared" si="27"/>
        <v>Fidelity - Iberia Fund</v>
      </c>
    </row>
    <row r="1780" spans="1:22" x14ac:dyDescent="0.35">
      <c r="A1780" s="111" t="s">
        <v>30431</v>
      </c>
      <c r="B1780" s="37" t="s">
        <v>27032</v>
      </c>
      <c r="C1780" s="40" t="s">
        <v>29754</v>
      </c>
      <c r="D1780" s="38" t="s">
        <v>27101</v>
      </c>
      <c r="E1780" s="42" t="s">
        <v>864</v>
      </c>
      <c r="F1780" s="35" t="s">
        <v>41</v>
      </c>
      <c r="G1780" s="77" t="s">
        <v>27954</v>
      </c>
      <c r="H1780" s="78" t="s">
        <v>29674</v>
      </c>
      <c r="I1780" s="78" t="s">
        <v>29741</v>
      </c>
      <c r="J1780" s="78" t="s">
        <v>27929</v>
      </c>
      <c r="K1780" s="42" t="s">
        <v>27929</v>
      </c>
      <c r="L1780" s="79" t="s">
        <v>233</v>
      </c>
      <c r="M1780" s="80" t="s">
        <v>29742</v>
      </c>
      <c r="N1780" s="81" t="s">
        <v>233</v>
      </c>
      <c r="O1780" s="81" t="s">
        <v>233</v>
      </c>
      <c r="P1780" s="80" t="s">
        <v>27949</v>
      </c>
      <c r="Q1780" s="36" t="s">
        <v>24977</v>
      </c>
      <c r="R1780" s="36" t="s">
        <v>28092</v>
      </c>
      <c r="S1780" s="36" t="s">
        <v>841</v>
      </c>
      <c r="T1780" s="36" t="s">
        <v>24977</v>
      </c>
      <c r="U1780" s="36" t="s">
        <v>27950</v>
      </c>
      <c r="V1780" s="121" t="str">
        <f t="shared" si="27"/>
        <v>Fidelity - Iberia Fund</v>
      </c>
    </row>
    <row r="1781" spans="1:22" x14ac:dyDescent="0.35">
      <c r="A1781" s="111" t="s">
        <v>30431</v>
      </c>
      <c r="B1781" s="37" t="s">
        <v>27034</v>
      </c>
      <c r="C1781" s="40" t="s">
        <v>29755</v>
      </c>
      <c r="D1781" s="38" t="s">
        <v>27104</v>
      </c>
      <c r="E1781" s="42" t="s">
        <v>866</v>
      </c>
      <c r="F1781" s="35" t="s">
        <v>41</v>
      </c>
      <c r="G1781" s="77" t="s">
        <v>27954</v>
      </c>
      <c r="H1781" s="78" t="s">
        <v>29674</v>
      </c>
      <c r="I1781" s="78" t="s">
        <v>29741</v>
      </c>
      <c r="J1781" s="78" t="s">
        <v>27929</v>
      </c>
      <c r="K1781" s="42" t="s">
        <v>27929</v>
      </c>
      <c r="L1781" s="79" t="s">
        <v>233</v>
      </c>
      <c r="M1781" s="80" t="s">
        <v>29742</v>
      </c>
      <c r="N1781" s="81" t="s">
        <v>233</v>
      </c>
      <c r="O1781" s="81" t="s">
        <v>233</v>
      </c>
      <c r="P1781" s="80" t="s">
        <v>27949</v>
      </c>
      <c r="Q1781" s="36" t="s">
        <v>24977</v>
      </c>
      <c r="R1781" s="36" t="s">
        <v>28092</v>
      </c>
      <c r="S1781" s="36" t="s">
        <v>873</v>
      </c>
      <c r="T1781" s="36" t="s">
        <v>24977</v>
      </c>
      <c r="U1781" s="36" t="s">
        <v>27950</v>
      </c>
      <c r="V1781" s="121" t="str">
        <f t="shared" si="27"/>
        <v>Amundi ETF - MSCI Spain UCITS ETF</v>
      </c>
    </row>
    <row r="1782" spans="1:22" x14ac:dyDescent="0.35">
      <c r="A1782" s="111" t="s">
        <v>31194</v>
      </c>
      <c r="B1782" s="37" t="s">
        <v>27036</v>
      </c>
      <c r="C1782" s="40" t="s">
        <v>29756</v>
      </c>
      <c r="D1782" s="38" t="s">
        <v>27106</v>
      </c>
      <c r="E1782" s="42" t="s">
        <v>866</v>
      </c>
      <c r="F1782" s="35" t="s">
        <v>41</v>
      </c>
      <c r="G1782" s="77" t="s">
        <v>27954</v>
      </c>
      <c r="H1782" s="78" t="s">
        <v>29674</v>
      </c>
      <c r="I1782" s="78" t="s">
        <v>29741</v>
      </c>
      <c r="J1782" s="78" t="s">
        <v>27929</v>
      </c>
      <c r="K1782" s="42" t="s">
        <v>27929</v>
      </c>
      <c r="L1782" s="79" t="s">
        <v>233</v>
      </c>
      <c r="M1782" s="80" t="s">
        <v>29742</v>
      </c>
      <c r="N1782" s="81" t="s">
        <v>233</v>
      </c>
      <c r="O1782" s="81">
        <v>1</v>
      </c>
      <c r="P1782" s="80" t="s">
        <v>27949</v>
      </c>
      <c r="Q1782" s="36" t="s">
        <v>24977</v>
      </c>
      <c r="R1782" s="36" t="s">
        <v>28092</v>
      </c>
      <c r="S1782" s="36" t="s">
        <v>841</v>
      </c>
      <c r="T1782" s="36" t="s">
        <v>24977</v>
      </c>
      <c r="U1782" s="36" t="s">
        <v>27950</v>
      </c>
      <c r="V1782" s="121" t="str">
        <f t="shared" si="27"/>
        <v>Invesco - UK Opportunities Fund</v>
      </c>
    </row>
    <row r="1783" spans="1:22" x14ac:dyDescent="0.35">
      <c r="A1783" s="111" t="s">
        <v>31195</v>
      </c>
      <c r="B1783" s="37" t="s">
        <v>27037</v>
      </c>
      <c r="C1783" s="40" t="s">
        <v>29757</v>
      </c>
      <c r="D1783" s="38" t="s">
        <v>27108</v>
      </c>
      <c r="E1783" s="42" t="s">
        <v>864</v>
      </c>
      <c r="F1783" s="35" t="s">
        <v>41</v>
      </c>
      <c r="G1783" s="77" t="s">
        <v>27954</v>
      </c>
      <c r="H1783" s="78" t="s">
        <v>29674</v>
      </c>
      <c r="I1783" s="78" t="s">
        <v>29741</v>
      </c>
      <c r="J1783" s="78" t="s">
        <v>27929</v>
      </c>
      <c r="K1783" s="42" t="s">
        <v>27929</v>
      </c>
      <c r="L1783" s="79" t="s">
        <v>233</v>
      </c>
      <c r="M1783" s="80" t="s">
        <v>29742</v>
      </c>
      <c r="N1783" s="81" t="s">
        <v>233</v>
      </c>
      <c r="O1783" s="81" t="s">
        <v>233</v>
      </c>
      <c r="P1783" s="80" t="s">
        <v>27949</v>
      </c>
      <c r="Q1783" s="36" t="s">
        <v>24977</v>
      </c>
      <c r="R1783" s="36" t="s">
        <v>28092</v>
      </c>
      <c r="S1783" s="36" t="s">
        <v>841</v>
      </c>
      <c r="T1783" s="36" t="s">
        <v>24977</v>
      </c>
      <c r="U1783" s="36" t="s">
        <v>27950</v>
      </c>
      <c r="V1783" s="121" t="str">
        <f t="shared" si="27"/>
        <v>EDM International - Spanish Equity Fund</v>
      </c>
    </row>
    <row r="1784" spans="1:22" x14ac:dyDescent="0.35">
      <c r="A1784" s="111" t="s">
        <v>30431</v>
      </c>
      <c r="B1784" s="37" t="s">
        <v>27039</v>
      </c>
      <c r="C1784" s="40" t="s">
        <v>29758</v>
      </c>
      <c r="D1784" s="38" t="s">
        <v>27110</v>
      </c>
      <c r="E1784" s="42" t="s">
        <v>864</v>
      </c>
      <c r="F1784" s="35" t="s">
        <v>41</v>
      </c>
      <c r="G1784" s="77" t="s">
        <v>27954</v>
      </c>
      <c r="H1784" s="78" t="s">
        <v>29674</v>
      </c>
      <c r="I1784" s="78" t="s">
        <v>29741</v>
      </c>
      <c r="J1784" s="78" t="s">
        <v>27929</v>
      </c>
      <c r="K1784" s="42" t="s">
        <v>27929</v>
      </c>
      <c r="L1784" s="79" t="s">
        <v>233</v>
      </c>
      <c r="M1784" s="80" t="s">
        <v>29742</v>
      </c>
      <c r="N1784" s="81" t="s">
        <v>233</v>
      </c>
      <c r="O1784" s="81" t="s">
        <v>233</v>
      </c>
      <c r="P1784" s="80" t="s">
        <v>27949</v>
      </c>
      <c r="Q1784" s="36" t="s">
        <v>24977</v>
      </c>
      <c r="R1784" s="36" t="s">
        <v>28092</v>
      </c>
      <c r="S1784" s="36" t="s">
        <v>841</v>
      </c>
      <c r="T1784" s="36" t="s">
        <v>24977</v>
      </c>
      <c r="U1784" s="36" t="s">
        <v>27950</v>
      </c>
      <c r="V1784" s="121" t="str">
        <f t="shared" si="27"/>
        <v>EDM International - FI Fund</v>
      </c>
    </row>
    <row r="1785" spans="1:22" x14ac:dyDescent="0.35">
      <c r="A1785" s="111" t="s">
        <v>31196</v>
      </c>
      <c r="B1785" s="37" t="s">
        <v>27040</v>
      </c>
      <c r="C1785" s="40" t="s">
        <v>29759</v>
      </c>
      <c r="D1785" s="38" t="s">
        <v>27112</v>
      </c>
      <c r="E1785" s="42" t="s">
        <v>864</v>
      </c>
      <c r="F1785" s="35" t="s">
        <v>41</v>
      </c>
      <c r="G1785" s="77" t="s">
        <v>27954</v>
      </c>
      <c r="H1785" s="78" t="s">
        <v>29674</v>
      </c>
      <c r="I1785" s="78" t="s">
        <v>29760</v>
      </c>
      <c r="J1785" s="78" t="s">
        <v>27929</v>
      </c>
      <c r="K1785" s="42" t="s">
        <v>27929</v>
      </c>
      <c r="L1785" s="79" t="s">
        <v>29761</v>
      </c>
      <c r="M1785" s="80" t="s">
        <v>29761</v>
      </c>
      <c r="N1785" s="81" t="s">
        <v>233</v>
      </c>
      <c r="O1785" s="81" t="s">
        <v>233</v>
      </c>
      <c r="P1785" s="80" t="s">
        <v>27949</v>
      </c>
      <c r="Q1785" s="36" t="s">
        <v>24977</v>
      </c>
      <c r="R1785" s="36" t="s">
        <v>28092</v>
      </c>
      <c r="S1785" s="36" t="s">
        <v>841</v>
      </c>
      <c r="T1785" s="36" t="s">
        <v>24977</v>
      </c>
      <c r="U1785" s="36" t="s">
        <v>27950</v>
      </c>
      <c r="V1785" s="121" t="str">
        <f t="shared" si="27"/>
        <v>Parvest - Equity Europe Small Cap</v>
      </c>
    </row>
    <row r="1786" spans="1:22" x14ac:dyDescent="0.35">
      <c r="A1786" s="111" t="s">
        <v>31197</v>
      </c>
      <c r="B1786" s="37" t="s">
        <v>27042</v>
      </c>
      <c r="C1786" s="40" t="s">
        <v>29762</v>
      </c>
      <c r="D1786" s="37" t="s">
        <v>27114</v>
      </c>
      <c r="E1786" s="42" t="s">
        <v>864</v>
      </c>
      <c r="F1786" s="35" t="s">
        <v>41</v>
      </c>
      <c r="G1786" s="77" t="s">
        <v>27954</v>
      </c>
      <c r="H1786" s="78" t="s">
        <v>29674</v>
      </c>
      <c r="I1786" s="78" t="s">
        <v>29760</v>
      </c>
      <c r="J1786" s="78" t="s">
        <v>27929</v>
      </c>
      <c r="K1786" s="42" t="s">
        <v>27929</v>
      </c>
      <c r="L1786" s="79" t="s">
        <v>233</v>
      </c>
      <c r="M1786" s="80" t="s">
        <v>29761</v>
      </c>
      <c r="N1786" s="81" t="s">
        <v>233</v>
      </c>
      <c r="O1786" s="81">
        <v>1</v>
      </c>
      <c r="P1786" s="80" t="s">
        <v>27949</v>
      </c>
      <c r="Q1786" s="36" t="s">
        <v>24977</v>
      </c>
      <c r="R1786" s="36" t="s">
        <v>28092</v>
      </c>
      <c r="S1786" s="36" t="s">
        <v>841</v>
      </c>
      <c r="T1786" s="36" t="s">
        <v>24977</v>
      </c>
      <c r="U1786" s="36" t="s">
        <v>27950</v>
      </c>
      <c r="V1786" s="121" t="str">
        <f t="shared" si="27"/>
        <v>Joh Berenberg- European Small Cap</v>
      </c>
    </row>
    <row r="1787" spans="1:22" x14ac:dyDescent="0.35">
      <c r="A1787" s="111" t="s">
        <v>31198</v>
      </c>
      <c r="B1787" s="37" t="s">
        <v>27044</v>
      </c>
      <c r="C1787" s="40" t="s">
        <v>29763</v>
      </c>
      <c r="D1787" s="38" t="s">
        <v>27116</v>
      </c>
      <c r="E1787" s="42" t="s">
        <v>864</v>
      </c>
      <c r="F1787" s="35" t="s">
        <v>41</v>
      </c>
      <c r="G1787" s="77" t="s">
        <v>27954</v>
      </c>
      <c r="H1787" s="78" t="s">
        <v>29674</v>
      </c>
      <c r="I1787" s="78" t="s">
        <v>29760</v>
      </c>
      <c r="J1787" s="78" t="s">
        <v>27929</v>
      </c>
      <c r="K1787" s="42" t="s">
        <v>27929</v>
      </c>
      <c r="L1787" s="79" t="s">
        <v>233</v>
      </c>
      <c r="M1787" s="80" t="s">
        <v>29761</v>
      </c>
      <c r="N1787" s="81" t="s">
        <v>233</v>
      </c>
      <c r="O1787" s="81" t="s">
        <v>233</v>
      </c>
      <c r="P1787" s="80" t="s">
        <v>27949</v>
      </c>
      <c r="Q1787" s="36" t="s">
        <v>24977</v>
      </c>
      <c r="R1787" s="36" t="s">
        <v>28092</v>
      </c>
      <c r="S1787" s="36" t="s">
        <v>841</v>
      </c>
      <c r="T1787" s="36" t="s">
        <v>24977</v>
      </c>
      <c r="U1787" s="36" t="s">
        <v>27950</v>
      </c>
      <c r="V1787" s="121" t="str">
        <f t="shared" si="27"/>
        <v>Janus Henderson - European Small Caps</v>
      </c>
    </row>
    <row r="1788" spans="1:22" x14ac:dyDescent="0.35">
      <c r="A1788" s="111" t="s">
        <v>31199</v>
      </c>
      <c r="B1788" s="37" t="s">
        <v>27046</v>
      </c>
      <c r="C1788" s="40" t="s">
        <v>29764</v>
      </c>
      <c r="D1788" s="38" t="s">
        <v>27118</v>
      </c>
      <c r="E1788" s="42" t="s">
        <v>864</v>
      </c>
      <c r="F1788" s="35" t="s">
        <v>41</v>
      </c>
      <c r="G1788" s="77" t="s">
        <v>27954</v>
      </c>
      <c r="H1788" s="78" t="s">
        <v>29674</v>
      </c>
      <c r="I1788" s="78" t="s">
        <v>29760</v>
      </c>
      <c r="J1788" s="78" t="s">
        <v>27929</v>
      </c>
      <c r="K1788" s="42" t="s">
        <v>27929</v>
      </c>
      <c r="L1788" s="79" t="s">
        <v>233</v>
      </c>
      <c r="M1788" s="80" t="s">
        <v>29761</v>
      </c>
      <c r="N1788" s="81" t="s">
        <v>233</v>
      </c>
      <c r="O1788" s="81" t="s">
        <v>233</v>
      </c>
      <c r="P1788" s="80" t="s">
        <v>27949</v>
      </c>
      <c r="Q1788" s="36" t="s">
        <v>24977</v>
      </c>
      <c r="R1788" s="36" t="s">
        <v>28092</v>
      </c>
      <c r="S1788" s="36" t="s">
        <v>841</v>
      </c>
      <c r="T1788" s="36" t="s">
        <v>24977</v>
      </c>
      <c r="U1788" s="36" t="s">
        <v>27950</v>
      </c>
      <c r="V1788" s="121" t="str">
        <f t="shared" si="27"/>
        <v>Berenberg - European Small Caps</v>
      </c>
    </row>
    <row r="1789" spans="1:22" x14ac:dyDescent="0.35">
      <c r="A1789" s="111" t="s">
        <v>31200</v>
      </c>
      <c r="B1789" s="37" t="s">
        <v>27048</v>
      </c>
      <c r="C1789" s="40" t="s">
        <v>29765</v>
      </c>
      <c r="D1789" s="38" t="s">
        <v>27120</v>
      </c>
      <c r="E1789" s="42" t="s">
        <v>864</v>
      </c>
      <c r="F1789" s="35" t="s">
        <v>41</v>
      </c>
      <c r="G1789" s="77" t="s">
        <v>27954</v>
      </c>
      <c r="H1789" s="78" t="s">
        <v>29674</v>
      </c>
      <c r="I1789" s="78" t="s">
        <v>29760</v>
      </c>
      <c r="J1789" s="78" t="s">
        <v>27929</v>
      </c>
      <c r="K1789" s="42" t="s">
        <v>27929</v>
      </c>
      <c r="L1789" s="79" t="s">
        <v>233</v>
      </c>
      <c r="M1789" s="80" t="s">
        <v>29761</v>
      </c>
      <c r="N1789" s="81" t="s">
        <v>233</v>
      </c>
      <c r="O1789" s="81" t="s">
        <v>233</v>
      </c>
      <c r="P1789" s="80" t="s">
        <v>27949</v>
      </c>
      <c r="Q1789" s="36" t="s">
        <v>24977</v>
      </c>
      <c r="R1789" s="36" t="s">
        <v>28092</v>
      </c>
      <c r="S1789" s="36" t="s">
        <v>841</v>
      </c>
      <c r="T1789" s="36" t="s">
        <v>24977</v>
      </c>
      <c r="U1789" s="36" t="s">
        <v>27950</v>
      </c>
      <c r="V1789" s="121" t="str">
        <f t="shared" si="27"/>
        <v>Comgest  - European Growth Small Caps</v>
      </c>
    </row>
    <row r="1790" spans="1:22" x14ac:dyDescent="0.35">
      <c r="A1790" s="111" t="s">
        <v>31201</v>
      </c>
      <c r="B1790" s="37" t="s">
        <v>27050</v>
      </c>
      <c r="C1790" s="40" t="s">
        <v>29766</v>
      </c>
      <c r="D1790" s="38" t="s">
        <v>27122</v>
      </c>
      <c r="E1790" s="42" t="s">
        <v>864</v>
      </c>
      <c r="F1790" s="35" t="s">
        <v>41</v>
      </c>
      <c r="G1790" s="77" t="s">
        <v>27954</v>
      </c>
      <c r="H1790" s="78" t="s">
        <v>29674</v>
      </c>
      <c r="I1790" s="78" t="s">
        <v>29760</v>
      </c>
      <c r="J1790" s="78" t="s">
        <v>27929</v>
      </c>
      <c r="K1790" s="42" t="s">
        <v>27929</v>
      </c>
      <c r="L1790" s="79" t="s">
        <v>233</v>
      </c>
      <c r="M1790" s="80" t="s">
        <v>29761</v>
      </c>
      <c r="N1790" s="81" t="s">
        <v>233</v>
      </c>
      <c r="O1790" s="81" t="s">
        <v>233</v>
      </c>
      <c r="P1790" s="80" t="s">
        <v>27949</v>
      </c>
      <c r="Q1790" s="36" t="s">
        <v>24977</v>
      </c>
      <c r="R1790" s="36" t="s">
        <v>28092</v>
      </c>
      <c r="S1790" s="36" t="s">
        <v>841</v>
      </c>
      <c r="T1790" s="36" t="s">
        <v>24977</v>
      </c>
      <c r="U1790" s="36" t="s">
        <v>27950</v>
      </c>
      <c r="V1790" s="121" t="str">
        <f t="shared" si="27"/>
        <v>AXA  - Europe Small Caps</v>
      </c>
    </row>
    <row r="1791" spans="1:22" x14ac:dyDescent="0.35">
      <c r="A1791" s="111" t="s">
        <v>31202</v>
      </c>
      <c r="B1791" s="37" t="s">
        <v>27051</v>
      </c>
      <c r="C1791" s="40" t="s">
        <v>29767</v>
      </c>
      <c r="D1791" s="38" t="s">
        <v>27123</v>
      </c>
      <c r="E1791" s="42" t="s">
        <v>864</v>
      </c>
      <c r="F1791" s="35" t="s">
        <v>41</v>
      </c>
      <c r="G1791" s="77" t="s">
        <v>27954</v>
      </c>
      <c r="H1791" s="78" t="s">
        <v>29674</v>
      </c>
      <c r="I1791" s="78" t="s">
        <v>29760</v>
      </c>
      <c r="J1791" s="78" t="s">
        <v>27929</v>
      </c>
      <c r="K1791" s="42" t="s">
        <v>27929</v>
      </c>
      <c r="L1791" s="79" t="s">
        <v>233</v>
      </c>
      <c r="M1791" s="80" t="s">
        <v>29761</v>
      </c>
      <c r="N1791" s="81" t="s">
        <v>233</v>
      </c>
      <c r="O1791" s="81">
        <v>1</v>
      </c>
      <c r="P1791" s="80" t="s">
        <v>27949</v>
      </c>
      <c r="Q1791" s="36" t="s">
        <v>24977</v>
      </c>
      <c r="R1791" s="36" t="s">
        <v>28092</v>
      </c>
      <c r="S1791" s="36" t="s">
        <v>841</v>
      </c>
      <c r="T1791" s="36" t="s">
        <v>24977</v>
      </c>
      <c r="U1791" s="36" t="s">
        <v>27950</v>
      </c>
      <c r="V1791" s="121" t="str">
        <f t="shared" si="27"/>
        <v>Threadneedle - European Smaller Companies</v>
      </c>
    </row>
    <row r="1792" spans="1:22" x14ac:dyDescent="0.35">
      <c r="A1792" s="111" t="s">
        <v>603</v>
      </c>
      <c r="B1792" s="37" t="s">
        <v>602</v>
      </c>
      <c r="C1792" s="40" t="s">
        <v>29768</v>
      </c>
      <c r="D1792" s="38" t="s">
        <v>1606</v>
      </c>
      <c r="E1792" s="42" t="s">
        <v>864</v>
      </c>
      <c r="F1792" s="35" t="s">
        <v>41</v>
      </c>
      <c r="G1792" s="77" t="s">
        <v>27954</v>
      </c>
      <c r="H1792" s="78" t="s">
        <v>29674</v>
      </c>
      <c r="I1792" s="78" t="s">
        <v>29760</v>
      </c>
      <c r="J1792" s="78" t="s">
        <v>27929</v>
      </c>
      <c r="K1792" s="42" t="s">
        <v>27929</v>
      </c>
      <c r="L1792" s="79" t="s">
        <v>233</v>
      </c>
      <c r="M1792" s="80" t="s">
        <v>29761</v>
      </c>
      <c r="N1792" s="81" t="s">
        <v>233</v>
      </c>
      <c r="O1792" s="81">
        <v>1</v>
      </c>
      <c r="P1792" s="80" t="s">
        <v>27949</v>
      </c>
      <c r="Q1792" s="36" t="s">
        <v>24977</v>
      </c>
      <c r="R1792" s="36" t="s">
        <v>28092</v>
      </c>
      <c r="S1792" s="36" t="s">
        <v>841</v>
      </c>
      <c r="T1792" s="36" t="s">
        <v>24977</v>
      </c>
      <c r="U1792" s="36" t="s">
        <v>27950</v>
      </c>
      <c r="V1792" s="121" t="str">
        <f t="shared" si="27"/>
        <v>Groupama - Avenir Euro (Mid Small Caps)</v>
      </c>
    </row>
    <row r="1793" spans="1:22" x14ac:dyDescent="0.35">
      <c r="A1793" s="111" t="s">
        <v>31203</v>
      </c>
      <c r="B1793" s="37" t="s">
        <v>27053</v>
      </c>
      <c r="C1793" s="40" t="s">
        <v>29769</v>
      </c>
      <c r="D1793" s="38" t="s">
        <v>27125</v>
      </c>
      <c r="E1793" s="42" t="s">
        <v>864</v>
      </c>
      <c r="F1793" s="35" t="s">
        <v>41</v>
      </c>
      <c r="G1793" s="77" t="s">
        <v>27954</v>
      </c>
      <c r="H1793" s="78" t="s">
        <v>29674</v>
      </c>
      <c r="I1793" s="78" t="s">
        <v>29760</v>
      </c>
      <c r="J1793" s="78" t="s">
        <v>27929</v>
      </c>
      <c r="K1793" s="42" t="s">
        <v>27929</v>
      </c>
      <c r="L1793" s="79" t="s">
        <v>233</v>
      </c>
      <c r="M1793" s="80" t="s">
        <v>29761</v>
      </c>
      <c r="N1793" s="81" t="s">
        <v>233</v>
      </c>
      <c r="O1793" s="81">
        <v>1</v>
      </c>
      <c r="P1793" s="80" t="s">
        <v>27949</v>
      </c>
      <c r="Q1793" s="36" t="s">
        <v>24977</v>
      </c>
      <c r="R1793" s="36" t="s">
        <v>28092</v>
      </c>
      <c r="S1793" s="36" t="s">
        <v>841</v>
      </c>
      <c r="T1793" s="36" t="s">
        <v>24977</v>
      </c>
      <c r="U1793" s="36" t="s">
        <v>27950</v>
      </c>
      <c r="V1793" s="121" t="str">
        <f t="shared" si="27"/>
        <v>Groupama - G Fund Avenir Europe (Mid Small Caps) - C</v>
      </c>
    </row>
    <row r="1794" spans="1:22" x14ac:dyDescent="0.35">
      <c r="A1794" s="111" t="s">
        <v>31204</v>
      </c>
      <c r="B1794" s="37" t="s">
        <v>27055</v>
      </c>
      <c r="C1794" s="40" t="s">
        <v>29770</v>
      </c>
      <c r="D1794" s="38" t="s">
        <v>27127</v>
      </c>
      <c r="E1794" s="42" t="s">
        <v>864</v>
      </c>
      <c r="F1794" s="35" t="s">
        <v>41</v>
      </c>
      <c r="G1794" s="77" t="s">
        <v>27954</v>
      </c>
      <c r="H1794" s="78" t="s">
        <v>29674</v>
      </c>
      <c r="I1794" s="78" t="s">
        <v>29760</v>
      </c>
      <c r="J1794" s="78" t="s">
        <v>27929</v>
      </c>
      <c r="K1794" s="42" t="s">
        <v>27929</v>
      </c>
      <c r="L1794" s="79" t="s">
        <v>233</v>
      </c>
      <c r="M1794" s="80" t="s">
        <v>29761</v>
      </c>
      <c r="N1794" s="81" t="s">
        <v>233</v>
      </c>
      <c r="O1794" s="81">
        <v>1</v>
      </c>
      <c r="P1794" s="80" t="s">
        <v>27949</v>
      </c>
      <c r="Q1794" s="36" t="s">
        <v>24977</v>
      </c>
      <c r="R1794" s="36" t="s">
        <v>28092</v>
      </c>
      <c r="S1794" s="36" t="s">
        <v>841</v>
      </c>
      <c r="T1794" s="36" t="s">
        <v>24977</v>
      </c>
      <c r="U1794" s="36" t="s">
        <v>27950</v>
      </c>
      <c r="V1794" s="121" t="str">
        <f t="shared" ref="V1794:V1857" si="28">+IFERROR(INDEX($AA:$AA,MATCH($D1794,$Z:$Z,0)),$D1794)</f>
        <v>Groupama - G Fund Avenir Europe (Mid Small Caps) - A</v>
      </c>
    </row>
    <row r="1795" spans="1:22" x14ac:dyDescent="0.35">
      <c r="A1795" s="111" t="s">
        <v>31205</v>
      </c>
      <c r="B1795" s="37" t="s">
        <v>27057</v>
      </c>
      <c r="C1795" s="40" t="s">
        <v>29771</v>
      </c>
      <c r="D1795" s="37" t="s">
        <v>27129</v>
      </c>
      <c r="E1795" s="42" t="s">
        <v>864</v>
      </c>
      <c r="F1795" s="35" t="s">
        <v>41</v>
      </c>
      <c r="G1795" s="77" t="s">
        <v>27954</v>
      </c>
      <c r="H1795" s="78" t="s">
        <v>29674</v>
      </c>
      <c r="I1795" s="78" t="s">
        <v>29760</v>
      </c>
      <c r="J1795" s="78" t="s">
        <v>27929</v>
      </c>
      <c r="K1795" s="42" t="s">
        <v>27929</v>
      </c>
      <c r="L1795" s="79" t="s">
        <v>233</v>
      </c>
      <c r="M1795" s="80" t="s">
        <v>29761</v>
      </c>
      <c r="N1795" s="81" t="s">
        <v>233</v>
      </c>
      <c r="O1795" s="81" t="s">
        <v>233</v>
      </c>
      <c r="P1795" s="80" t="s">
        <v>27949</v>
      </c>
      <c r="Q1795" s="36" t="s">
        <v>24977</v>
      </c>
      <c r="R1795" s="36" t="s">
        <v>28092</v>
      </c>
      <c r="S1795" s="36" t="s">
        <v>841</v>
      </c>
      <c r="T1795" s="36" t="s">
        <v>24977</v>
      </c>
      <c r="U1795" s="36" t="s">
        <v>27950</v>
      </c>
      <c r="V1795" s="121" t="str">
        <f t="shared" si="28"/>
        <v>Credit Suisse - Europe Small Caps Index Fund</v>
      </c>
    </row>
    <row r="1796" spans="1:22" x14ac:dyDescent="0.35">
      <c r="A1796" s="111" t="s">
        <v>31206</v>
      </c>
      <c r="B1796" s="37" t="s">
        <v>27059</v>
      </c>
      <c r="C1796" s="40" t="s">
        <v>29771</v>
      </c>
      <c r="D1796" s="37" t="s">
        <v>27129</v>
      </c>
      <c r="E1796" s="42" t="s">
        <v>864</v>
      </c>
      <c r="F1796" s="35" t="s">
        <v>41</v>
      </c>
      <c r="G1796" s="77" t="s">
        <v>27954</v>
      </c>
      <c r="H1796" s="78" t="s">
        <v>29674</v>
      </c>
      <c r="I1796" s="78" t="s">
        <v>29760</v>
      </c>
      <c r="J1796" s="78" t="s">
        <v>27929</v>
      </c>
      <c r="K1796" s="42" t="s">
        <v>27929</v>
      </c>
      <c r="L1796" s="79" t="s">
        <v>233</v>
      </c>
      <c r="M1796" s="80" t="s">
        <v>29761</v>
      </c>
      <c r="N1796" s="81" t="s">
        <v>233</v>
      </c>
      <c r="O1796" s="81" t="s">
        <v>233</v>
      </c>
      <c r="P1796" s="80" t="s">
        <v>27949</v>
      </c>
      <c r="Q1796" s="36" t="s">
        <v>24977</v>
      </c>
      <c r="R1796" s="36" t="s">
        <v>28092</v>
      </c>
      <c r="S1796" s="36" t="s">
        <v>841</v>
      </c>
      <c r="T1796" s="36" t="s">
        <v>24977</v>
      </c>
      <c r="U1796" s="36" t="s">
        <v>27950</v>
      </c>
      <c r="V1796" s="121" t="str">
        <f t="shared" si="28"/>
        <v>Credit Suisse - Europe Small Caps Index Fund</v>
      </c>
    </row>
    <row r="1797" spans="1:22" x14ac:dyDescent="0.35">
      <c r="A1797" s="111" t="s">
        <v>31207</v>
      </c>
      <c r="B1797" s="37" t="s">
        <v>29772</v>
      </c>
      <c r="C1797" s="40" t="s">
        <v>29773</v>
      </c>
      <c r="D1797" s="38" t="s">
        <v>29774</v>
      </c>
      <c r="E1797" s="42" t="s">
        <v>864</v>
      </c>
      <c r="F1797" s="35" t="s">
        <v>41</v>
      </c>
      <c r="G1797" s="77" t="s">
        <v>27954</v>
      </c>
      <c r="H1797" s="78" t="s">
        <v>29775</v>
      </c>
      <c r="I1797" s="78" t="s">
        <v>27929</v>
      </c>
      <c r="J1797" s="78" t="s">
        <v>27929</v>
      </c>
      <c r="K1797" s="42" t="s">
        <v>27929</v>
      </c>
      <c r="L1797" s="79" t="s">
        <v>29776</v>
      </c>
      <c r="M1797" s="80" t="s">
        <v>29776</v>
      </c>
      <c r="N1797" s="81" t="s">
        <v>233</v>
      </c>
      <c r="O1797" s="81">
        <v>1</v>
      </c>
      <c r="P1797" s="80" t="s">
        <v>27949</v>
      </c>
      <c r="Q1797" s="36" t="s">
        <v>24977</v>
      </c>
      <c r="R1797" s="36" t="s">
        <v>28092</v>
      </c>
      <c r="S1797" s="36" t="s">
        <v>841</v>
      </c>
      <c r="T1797" s="36" t="s">
        <v>24977</v>
      </c>
      <c r="U1797" s="36" t="s">
        <v>27950</v>
      </c>
      <c r="V1797" s="121" t="str">
        <f t="shared" si="28"/>
        <v>BGFI2ER - Japan Equity Flexible</v>
      </c>
    </row>
    <row r="1798" spans="1:22" x14ac:dyDescent="0.35">
      <c r="A1798" s="111" t="s">
        <v>31208</v>
      </c>
      <c r="B1798" s="37" t="s">
        <v>29777</v>
      </c>
      <c r="C1798" s="40" t="s">
        <v>29778</v>
      </c>
      <c r="D1798" s="38" t="s">
        <v>29779</v>
      </c>
      <c r="E1798" s="42" t="s">
        <v>883</v>
      </c>
      <c r="F1798" s="35" t="s">
        <v>41</v>
      </c>
      <c r="G1798" s="77" t="s">
        <v>27954</v>
      </c>
      <c r="H1798" s="78" t="s">
        <v>29775</v>
      </c>
      <c r="I1798" s="78" t="s">
        <v>27929</v>
      </c>
      <c r="J1798" s="78" t="s">
        <v>27929</v>
      </c>
      <c r="K1798" s="42" t="s">
        <v>27929</v>
      </c>
      <c r="L1798" s="79" t="s">
        <v>29776</v>
      </c>
      <c r="M1798" s="80" t="s">
        <v>29776</v>
      </c>
      <c r="N1798" s="81" t="s">
        <v>233</v>
      </c>
      <c r="O1798" s="81">
        <v>1</v>
      </c>
      <c r="P1798" s="80" t="s">
        <v>27949</v>
      </c>
      <c r="Q1798" s="36" t="s">
        <v>24977</v>
      </c>
      <c r="R1798" s="36" t="s">
        <v>28092</v>
      </c>
      <c r="S1798" s="36" t="s">
        <v>841</v>
      </c>
      <c r="T1798" s="36" t="s">
        <v>24977</v>
      </c>
      <c r="U1798" s="36" t="s">
        <v>27950</v>
      </c>
      <c r="V1798" s="121" t="str">
        <f t="shared" si="28"/>
        <v>Lazard - Japanese Strategic Equity</v>
      </c>
    </row>
    <row r="1799" spans="1:22" x14ac:dyDescent="0.35">
      <c r="A1799" s="111" t="s">
        <v>671</v>
      </c>
      <c r="B1799" s="37" t="s">
        <v>670</v>
      </c>
      <c r="C1799" s="40" t="s">
        <v>29780</v>
      </c>
      <c r="D1799" s="38" t="s">
        <v>9303</v>
      </c>
      <c r="E1799" s="42" t="s">
        <v>858</v>
      </c>
      <c r="F1799" s="35" t="s">
        <v>41</v>
      </c>
      <c r="G1799" s="77" t="s">
        <v>27954</v>
      </c>
      <c r="H1799" s="78" t="s">
        <v>29775</v>
      </c>
      <c r="I1799" s="78" t="s">
        <v>27929</v>
      </c>
      <c r="J1799" s="78" t="s">
        <v>27929</v>
      </c>
      <c r="K1799" s="42" t="s">
        <v>27929</v>
      </c>
      <c r="L1799" s="79" t="s">
        <v>29776</v>
      </c>
      <c r="M1799" s="80" t="s">
        <v>29776</v>
      </c>
      <c r="N1799" s="81" t="s">
        <v>233</v>
      </c>
      <c r="O1799" s="81">
        <v>1</v>
      </c>
      <c r="P1799" s="80" t="s">
        <v>27949</v>
      </c>
      <c r="Q1799" s="36" t="s">
        <v>24977</v>
      </c>
      <c r="R1799" s="36" t="s">
        <v>28092</v>
      </c>
      <c r="S1799" s="36" t="s">
        <v>841</v>
      </c>
      <c r="T1799" s="36" t="s">
        <v>24977</v>
      </c>
      <c r="U1799" s="36" t="s">
        <v>27950</v>
      </c>
      <c r="V1799" s="121" t="str">
        <f t="shared" si="28"/>
        <v>JP Morgan - Japan Equity Fund - C</v>
      </c>
    </row>
    <row r="1800" spans="1:22" x14ac:dyDescent="0.35">
      <c r="A1800" s="111" t="s">
        <v>31209</v>
      </c>
      <c r="B1800" s="37" t="s">
        <v>27062</v>
      </c>
      <c r="C1800" s="40" t="s">
        <v>29781</v>
      </c>
      <c r="D1800" s="38" t="s">
        <v>27132</v>
      </c>
      <c r="E1800" s="42" t="s">
        <v>858</v>
      </c>
      <c r="F1800" s="35" t="s">
        <v>41</v>
      </c>
      <c r="G1800" s="77" t="s">
        <v>27954</v>
      </c>
      <c r="H1800" s="78" t="s">
        <v>29775</v>
      </c>
      <c r="I1800" s="78" t="s">
        <v>27929</v>
      </c>
      <c r="J1800" s="78" t="s">
        <v>27929</v>
      </c>
      <c r="K1800" s="42" t="s">
        <v>27929</v>
      </c>
      <c r="L1800" s="79" t="s">
        <v>233</v>
      </c>
      <c r="M1800" s="80" t="s">
        <v>29776</v>
      </c>
      <c r="N1800" s="81" t="s">
        <v>233</v>
      </c>
      <c r="O1800" s="81">
        <v>1</v>
      </c>
      <c r="P1800" s="80" t="s">
        <v>27949</v>
      </c>
      <c r="Q1800" s="36" t="s">
        <v>24977</v>
      </c>
      <c r="R1800" s="36" t="s">
        <v>28092</v>
      </c>
      <c r="S1800" s="36" t="s">
        <v>841</v>
      </c>
      <c r="T1800" s="36" t="s">
        <v>24977</v>
      </c>
      <c r="U1800" s="36" t="s">
        <v>27950</v>
      </c>
      <c r="V1800" s="121" t="str">
        <f t="shared" si="28"/>
        <v>JP Morgan - Japan Equity Fund - I</v>
      </c>
    </row>
    <row r="1801" spans="1:22" x14ac:dyDescent="0.35">
      <c r="A1801" s="111" t="s">
        <v>31210</v>
      </c>
      <c r="B1801" s="37" t="s">
        <v>27064</v>
      </c>
      <c r="C1801" s="40" t="s">
        <v>29782</v>
      </c>
      <c r="D1801" s="38" t="s">
        <v>27134</v>
      </c>
      <c r="E1801" s="42" t="s">
        <v>883</v>
      </c>
      <c r="F1801" s="35" t="s">
        <v>41</v>
      </c>
      <c r="G1801" s="77" t="s">
        <v>27954</v>
      </c>
      <c r="H1801" s="78" t="s">
        <v>29775</v>
      </c>
      <c r="I1801" s="78" t="s">
        <v>27929</v>
      </c>
      <c r="J1801" s="78" t="s">
        <v>27929</v>
      </c>
      <c r="K1801" s="42" t="s">
        <v>27929</v>
      </c>
      <c r="L1801" s="79" t="s">
        <v>233</v>
      </c>
      <c r="M1801" s="80" t="s">
        <v>29776</v>
      </c>
      <c r="N1801" s="81" t="s">
        <v>233</v>
      </c>
      <c r="O1801" s="81" t="s">
        <v>233</v>
      </c>
      <c r="P1801" s="80" t="s">
        <v>27949</v>
      </c>
      <c r="Q1801" s="36" t="s">
        <v>24977</v>
      </c>
      <c r="R1801" s="36" t="s">
        <v>28092</v>
      </c>
      <c r="S1801" s="36" t="s">
        <v>841</v>
      </c>
      <c r="T1801" s="36" t="s">
        <v>24977</v>
      </c>
      <c r="U1801" s="36" t="s">
        <v>27950</v>
      </c>
      <c r="V1801" s="121" t="str">
        <f t="shared" si="28"/>
        <v>GAM / Julius Baer - Japan Equity</v>
      </c>
    </row>
    <row r="1802" spans="1:22" x14ac:dyDescent="0.35">
      <c r="A1802" s="111" t="s">
        <v>30431</v>
      </c>
      <c r="B1802" s="37" t="s">
        <v>27066</v>
      </c>
      <c r="C1802" s="40" t="s">
        <v>29783</v>
      </c>
      <c r="D1802" s="38" t="s">
        <v>27135</v>
      </c>
      <c r="E1802" s="42" t="s">
        <v>883</v>
      </c>
      <c r="F1802" s="35" t="s">
        <v>41</v>
      </c>
      <c r="G1802" s="77" t="s">
        <v>27954</v>
      </c>
      <c r="H1802" s="78" t="s">
        <v>29775</v>
      </c>
      <c r="I1802" s="78" t="s">
        <v>27929</v>
      </c>
      <c r="J1802" s="78" t="s">
        <v>27929</v>
      </c>
      <c r="K1802" s="42" t="s">
        <v>27929</v>
      </c>
      <c r="L1802" s="79" t="s">
        <v>233</v>
      </c>
      <c r="M1802" s="80" t="s">
        <v>29776</v>
      </c>
      <c r="N1802" s="81" t="s">
        <v>233</v>
      </c>
      <c r="O1802" s="81" t="s">
        <v>233</v>
      </c>
      <c r="P1802" s="80" t="s">
        <v>27949</v>
      </c>
      <c r="Q1802" s="36" t="s">
        <v>24977</v>
      </c>
      <c r="R1802" s="36" t="s">
        <v>28092</v>
      </c>
      <c r="S1802" s="36" t="s">
        <v>841</v>
      </c>
      <c r="T1802" s="36" t="s">
        <v>24977</v>
      </c>
      <c r="U1802" s="36" t="s">
        <v>27950</v>
      </c>
      <c r="V1802" s="121" t="str">
        <f t="shared" si="28"/>
        <v>Schroders - Japanes Equity</v>
      </c>
    </row>
    <row r="1803" spans="1:22" x14ac:dyDescent="0.35">
      <c r="A1803" s="111" t="s">
        <v>30431</v>
      </c>
      <c r="B1803" s="37" t="s">
        <v>27068</v>
      </c>
      <c r="C1803" s="40" t="s">
        <v>29784</v>
      </c>
      <c r="D1803" s="38" t="s">
        <v>27137</v>
      </c>
      <c r="E1803" s="42" t="s">
        <v>883</v>
      </c>
      <c r="F1803" s="35" t="s">
        <v>41</v>
      </c>
      <c r="G1803" s="77" t="s">
        <v>27954</v>
      </c>
      <c r="H1803" s="78" t="s">
        <v>29775</v>
      </c>
      <c r="I1803" s="78" t="s">
        <v>27929</v>
      </c>
      <c r="J1803" s="78" t="s">
        <v>27929</v>
      </c>
      <c r="K1803" s="42" t="s">
        <v>27929</v>
      </c>
      <c r="L1803" s="79" t="s">
        <v>233</v>
      </c>
      <c r="M1803" s="80" t="s">
        <v>29776</v>
      </c>
      <c r="N1803" s="81" t="s">
        <v>233</v>
      </c>
      <c r="O1803" s="81" t="s">
        <v>233</v>
      </c>
      <c r="P1803" s="80" t="s">
        <v>27949</v>
      </c>
      <c r="Q1803" s="36" t="s">
        <v>24977</v>
      </c>
      <c r="R1803" s="36" t="s">
        <v>28092</v>
      </c>
      <c r="S1803" s="36" t="s">
        <v>841</v>
      </c>
      <c r="T1803" s="36" t="s">
        <v>24977</v>
      </c>
      <c r="U1803" s="36" t="s">
        <v>27950</v>
      </c>
      <c r="V1803" s="121" t="str">
        <f t="shared" si="28"/>
        <v>Pictet - Japanese Equity Selection</v>
      </c>
    </row>
    <row r="1804" spans="1:22" x14ac:dyDescent="0.35">
      <c r="A1804" s="111" t="s">
        <v>31211</v>
      </c>
      <c r="B1804" s="61" t="s">
        <v>27070</v>
      </c>
      <c r="C1804" s="40" t="s">
        <v>29785</v>
      </c>
      <c r="D1804" s="38" t="s">
        <v>27139</v>
      </c>
      <c r="E1804" s="42" t="s">
        <v>858</v>
      </c>
      <c r="F1804" s="35" t="s">
        <v>41</v>
      </c>
      <c r="G1804" s="77" t="s">
        <v>27954</v>
      </c>
      <c r="H1804" s="78" t="s">
        <v>29775</v>
      </c>
      <c r="I1804" s="78" t="s">
        <v>27929</v>
      </c>
      <c r="J1804" s="78" t="s">
        <v>27929</v>
      </c>
      <c r="K1804" s="42" t="s">
        <v>27929</v>
      </c>
      <c r="L1804" s="79" t="s">
        <v>233</v>
      </c>
      <c r="M1804" s="80" t="s">
        <v>29776</v>
      </c>
      <c r="N1804" s="81" t="s">
        <v>233</v>
      </c>
      <c r="O1804" s="81" t="s">
        <v>233</v>
      </c>
      <c r="P1804" s="80" t="s">
        <v>27949</v>
      </c>
      <c r="Q1804" s="36" t="s">
        <v>24977</v>
      </c>
      <c r="R1804" s="36" t="s">
        <v>28092</v>
      </c>
      <c r="S1804" s="36" t="s">
        <v>841</v>
      </c>
      <c r="T1804" s="36" t="s">
        <v>24977</v>
      </c>
      <c r="U1804" s="36" t="s">
        <v>27950</v>
      </c>
      <c r="V1804" s="121" t="str">
        <f t="shared" si="28"/>
        <v>Aberdeen - Japanese Equity</v>
      </c>
    </row>
    <row r="1805" spans="1:22" x14ac:dyDescent="0.35">
      <c r="A1805" s="111" t="s">
        <v>30431</v>
      </c>
      <c r="B1805" s="37" t="s">
        <v>27072</v>
      </c>
      <c r="C1805" s="40" t="s">
        <v>29786</v>
      </c>
      <c r="D1805" s="38" t="s">
        <v>27141</v>
      </c>
      <c r="E1805" s="42" t="s">
        <v>858</v>
      </c>
      <c r="F1805" s="35" t="s">
        <v>41</v>
      </c>
      <c r="G1805" s="77" t="s">
        <v>27954</v>
      </c>
      <c r="H1805" s="78" t="s">
        <v>29775</v>
      </c>
      <c r="I1805" s="78" t="s">
        <v>27929</v>
      </c>
      <c r="J1805" s="78" t="s">
        <v>27929</v>
      </c>
      <c r="K1805" s="42" t="s">
        <v>27929</v>
      </c>
      <c r="L1805" s="79" t="s">
        <v>233</v>
      </c>
      <c r="M1805" s="80" t="s">
        <v>29776</v>
      </c>
      <c r="N1805" s="81" t="s">
        <v>233</v>
      </c>
      <c r="O1805" s="81" t="s">
        <v>233</v>
      </c>
      <c r="P1805" s="80" t="s">
        <v>27949</v>
      </c>
      <c r="Q1805" s="36" t="s">
        <v>24977</v>
      </c>
      <c r="R1805" s="36" t="s">
        <v>28092</v>
      </c>
      <c r="S1805" s="36" t="s">
        <v>841</v>
      </c>
      <c r="T1805" s="36" t="s">
        <v>24977</v>
      </c>
      <c r="U1805" s="36" t="s">
        <v>27950</v>
      </c>
      <c r="V1805" s="121" t="str">
        <f t="shared" si="28"/>
        <v>Amundi / Pioneer - Japanese Equity</v>
      </c>
    </row>
    <row r="1806" spans="1:22" x14ac:dyDescent="0.35">
      <c r="A1806" s="111" t="s">
        <v>31212</v>
      </c>
      <c r="B1806" s="37" t="s">
        <v>27073</v>
      </c>
      <c r="C1806" s="40" t="s">
        <v>29787</v>
      </c>
      <c r="D1806" s="38" t="s">
        <v>27143</v>
      </c>
      <c r="E1806" s="42" t="s">
        <v>858</v>
      </c>
      <c r="F1806" s="35" t="s">
        <v>41</v>
      </c>
      <c r="G1806" s="77" t="s">
        <v>27954</v>
      </c>
      <c r="H1806" s="78" t="s">
        <v>29775</v>
      </c>
      <c r="I1806" s="78" t="s">
        <v>27929</v>
      </c>
      <c r="J1806" s="78" t="s">
        <v>27929</v>
      </c>
      <c r="K1806" s="42" t="s">
        <v>27929</v>
      </c>
      <c r="L1806" s="79" t="s">
        <v>233</v>
      </c>
      <c r="M1806" s="80" t="s">
        <v>29776</v>
      </c>
      <c r="N1806" s="81" t="s">
        <v>233</v>
      </c>
      <c r="O1806" s="81" t="s">
        <v>233</v>
      </c>
      <c r="P1806" s="80" t="s">
        <v>27949</v>
      </c>
      <c r="Q1806" s="36" t="s">
        <v>24977</v>
      </c>
      <c r="R1806" s="36" t="s">
        <v>28092</v>
      </c>
      <c r="S1806" s="36" t="s">
        <v>873</v>
      </c>
      <c r="T1806" s="36" t="s">
        <v>24977</v>
      </c>
      <c r="U1806" s="36" t="s">
        <v>27950</v>
      </c>
      <c r="V1806" s="121" t="str">
        <f t="shared" si="28"/>
        <v>BlackRock - iShares Core MSCI Japan UCITS ETF</v>
      </c>
    </row>
    <row r="1807" spans="1:22" x14ac:dyDescent="0.35">
      <c r="A1807" s="111" t="s">
        <v>31213</v>
      </c>
      <c r="B1807" s="37" t="s">
        <v>1001</v>
      </c>
      <c r="C1807" s="40" t="s">
        <v>29788</v>
      </c>
      <c r="D1807" s="38" t="s">
        <v>9347</v>
      </c>
      <c r="E1807" s="42" t="s">
        <v>858</v>
      </c>
      <c r="F1807" s="35" t="s">
        <v>41</v>
      </c>
      <c r="G1807" s="77" t="s">
        <v>27954</v>
      </c>
      <c r="H1807" s="78" t="s">
        <v>29775</v>
      </c>
      <c r="I1807" s="78" t="s">
        <v>27929</v>
      </c>
      <c r="J1807" s="78" t="s">
        <v>27929</v>
      </c>
      <c r="K1807" s="42" t="s">
        <v>27929</v>
      </c>
      <c r="L1807" s="79" t="s">
        <v>233</v>
      </c>
      <c r="M1807" s="80" t="s">
        <v>29776</v>
      </c>
      <c r="N1807" s="81" t="s">
        <v>233</v>
      </c>
      <c r="O1807" s="81">
        <v>1</v>
      </c>
      <c r="P1807" s="80" t="s">
        <v>27949</v>
      </c>
      <c r="Q1807" s="36" t="s">
        <v>24977</v>
      </c>
      <c r="R1807" s="36" t="s">
        <v>233</v>
      </c>
      <c r="S1807" s="36" t="s">
        <v>873</v>
      </c>
      <c r="T1807" s="36" t="s">
        <v>24977</v>
      </c>
      <c r="U1807" s="36" t="s">
        <v>27950</v>
      </c>
      <c r="V1807" s="121" t="str">
        <f t="shared" si="28"/>
        <v>BlackRock - iShares MSCI Japan</v>
      </c>
    </row>
    <row r="1808" spans="1:22" x14ac:dyDescent="0.35">
      <c r="A1808" s="111" t="s">
        <v>31214</v>
      </c>
      <c r="B1808" s="37" t="s">
        <v>27075</v>
      </c>
      <c r="C1808" s="40" t="s">
        <v>29789</v>
      </c>
      <c r="D1808" s="38" t="s">
        <v>27145</v>
      </c>
      <c r="E1808" s="42" t="s">
        <v>866</v>
      </c>
      <c r="F1808" s="35" t="s">
        <v>41</v>
      </c>
      <c r="G1808" s="77" t="s">
        <v>27954</v>
      </c>
      <c r="H1808" s="78" t="s">
        <v>29775</v>
      </c>
      <c r="I1808" s="78" t="s">
        <v>27929</v>
      </c>
      <c r="J1808" s="78" t="s">
        <v>27929</v>
      </c>
      <c r="K1808" s="42" t="s">
        <v>27929</v>
      </c>
      <c r="L1808" s="79" t="s">
        <v>233</v>
      </c>
      <c r="M1808" s="80" t="s">
        <v>29776</v>
      </c>
      <c r="N1808" s="81" t="s">
        <v>233</v>
      </c>
      <c r="O1808" s="81" t="s">
        <v>233</v>
      </c>
      <c r="P1808" s="80" t="s">
        <v>27949</v>
      </c>
      <c r="Q1808" s="36" t="s">
        <v>24977</v>
      </c>
      <c r="R1808" s="36" t="s">
        <v>28092</v>
      </c>
      <c r="S1808" s="36" t="s">
        <v>841</v>
      </c>
      <c r="T1808" s="36" t="s">
        <v>24977</v>
      </c>
      <c r="U1808" s="36" t="s">
        <v>27950</v>
      </c>
      <c r="V1808" s="121" t="str">
        <f t="shared" si="28"/>
        <v>Legg Mason - IF Japan Equity Fund</v>
      </c>
    </row>
    <row r="1809" spans="1:22" x14ac:dyDescent="0.35">
      <c r="A1809" s="111" t="s">
        <v>31215</v>
      </c>
      <c r="B1809" s="37" t="s">
        <v>27077</v>
      </c>
      <c r="C1809" s="40" t="s">
        <v>29790</v>
      </c>
      <c r="D1809" s="38" t="s">
        <v>27147</v>
      </c>
      <c r="E1809" s="42" t="s">
        <v>858</v>
      </c>
      <c r="F1809" s="35" t="s">
        <v>41</v>
      </c>
      <c r="G1809" s="77" t="s">
        <v>27954</v>
      </c>
      <c r="H1809" s="78" t="s">
        <v>29775</v>
      </c>
      <c r="I1809" s="78" t="s">
        <v>27929</v>
      </c>
      <c r="J1809" s="78" t="s">
        <v>27929</v>
      </c>
      <c r="K1809" s="42" t="s">
        <v>27929</v>
      </c>
      <c r="L1809" s="79" t="s">
        <v>233</v>
      </c>
      <c r="M1809" s="80" t="s">
        <v>29776</v>
      </c>
      <c r="N1809" s="81" t="s">
        <v>233</v>
      </c>
      <c r="O1809" s="81" t="s">
        <v>233</v>
      </c>
      <c r="P1809" s="80" t="s">
        <v>27949</v>
      </c>
      <c r="Q1809" s="36" t="s">
        <v>24977</v>
      </c>
      <c r="R1809" s="36" t="s">
        <v>233</v>
      </c>
      <c r="S1809" s="36" t="s">
        <v>873</v>
      </c>
      <c r="T1809" s="36" t="s">
        <v>24977</v>
      </c>
      <c r="U1809" s="36" t="s">
        <v>27950</v>
      </c>
      <c r="V1809" s="121" t="str">
        <f t="shared" si="28"/>
        <v>BlackRock - iShares MSCI Japan Hedged</v>
      </c>
    </row>
    <row r="1810" spans="1:22" x14ac:dyDescent="0.35">
      <c r="A1810" s="111" t="s">
        <v>31216</v>
      </c>
      <c r="B1810" s="37" t="s">
        <v>27078</v>
      </c>
      <c r="C1810" s="40" t="s">
        <v>29791</v>
      </c>
      <c r="D1810" s="38" t="s">
        <v>27149</v>
      </c>
      <c r="E1810" s="42" t="s">
        <v>858</v>
      </c>
      <c r="F1810" s="35" t="s">
        <v>41</v>
      </c>
      <c r="G1810" s="77" t="s">
        <v>27954</v>
      </c>
      <c r="H1810" s="78" t="s">
        <v>29775</v>
      </c>
      <c r="I1810" s="78" t="s">
        <v>27929</v>
      </c>
      <c r="J1810" s="78" t="s">
        <v>27929</v>
      </c>
      <c r="K1810" s="42" t="s">
        <v>27929</v>
      </c>
      <c r="L1810" s="79" t="s">
        <v>233</v>
      </c>
      <c r="M1810" s="80" t="s">
        <v>29776</v>
      </c>
      <c r="N1810" s="81" t="s">
        <v>233</v>
      </c>
      <c r="O1810" s="81">
        <v>1</v>
      </c>
      <c r="P1810" s="80" t="s">
        <v>27949</v>
      </c>
      <c r="Q1810" s="36" t="s">
        <v>24977</v>
      </c>
      <c r="R1810" s="36" t="s">
        <v>233</v>
      </c>
      <c r="S1810" s="36" t="s">
        <v>873</v>
      </c>
      <c r="T1810" s="36" t="s">
        <v>24977</v>
      </c>
      <c r="U1810" s="36" t="s">
        <v>27950</v>
      </c>
      <c r="V1810" s="121" t="str">
        <f t="shared" si="28"/>
        <v>WisdomTree - Japan Hedged Equity</v>
      </c>
    </row>
    <row r="1811" spans="1:22" x14ac:dyDescent="0.35">
      <c r="A1811" s="111" t="s">
        <v>31217</v>
      </c>
      <c r="B1811" s="37" t="s">
        <v>27080</v>
      </c>
      <c r="C1811" s="40" t="s">
        <v>29792</v>
      </c>
      <c r="D1811" s="38" t="s">
        <v>27151</v>
      </c>
      <c r="E1811" s="42" t="s">
        <v>858</v>
      </c>
      <c r="F1811" s="35" t="s">
        <v>41</v>
      </c>
      <c r="G1811" s="77" t="s">
        <v>27954</v>
      </c>
      <c r="H1811" s="78" t="s">
        <v>29775</v>
      </c>
      <c r="I1811" s="78" t="s">
        <v>27929</v>
      </c>
      <c r="J1811" s="78" t="s">
        <v>27929</v>
      </c>
      <c r="K1811" s="42" t="s">
        <v>27929</v>
      </c>
      <c r="L1811" s="79" t="s">
        <v>233</v>
      </c>
      <c r="M1811" s="80" t="s">
        <v>29776</v>
      </c>
      <c r="N1811" s="81" t="s">
        <v>233</v>
      </c>
      <c r="O1811" s="81" t="s">
        <v>233</v>
      </c>
      <c r="P1811" s="80" t="s">
        <v>27949</v>
      </c>
      <c r="Q1811" s="36" t="s">
        <v>24977</v>
      </c>
      <c r="R1811" s="36" t="s">
        <v>28092</v>
      </c>
      <c r="S1811" s="36" t="s">
        <v>873</v>
      </c>
      <c r="T1811" s="36" t="s">
        <v>24977</v>
      </c>
      <c r="U1811" s="36" t="s">
        <v>27950</v>
      </c>
      <c r="V1811" s="121" t="str">
        <f t="shared" si="28"/>
        <v>Vanguard - Japan UCIT</v>
      </c>
    </row>
    <row r="1812" spans="1:22" x14ac:dyDescent="0.35">
      <c r="A1812" s="111" t="s">
        <v>31218</v>
      </c>
      <c r="B1812" s="37" t="s">
        <v>27082</v>
      </c>
      <c r="C1812" s="40" t="s">
        <v>29793</v>
      </c>
      <c r="D1812" s="38" t="s">
        <v>27153</v>
      </c>
      <c r="E1812" s="42" t="s">
        <v>858</v>
      </c>
      <c r="F1812" s="35" t="s">
        <v>41</v>
      </c>
      <c r="G1812" s="77" t="s">
        <v>27954</v>
      </c>
      <c r="H1812" s="78" t="s">
        <v>29775</v>
      </c>
      <c r="I1812" s="78" t="s">
        <v>27929</v>
      </c>
      <c r="J1812" s="78" t="s">
        <v>27929</v>
      </c>
      <c r="K1812" s="42" t="s">
        <v>27929</v>
      </c>
      <c r="L1812" s="79" t="s">
        <v>233</v>
      </c>
      <c r="M1812" s="80" t="s">
        <v>29776</v>
      </c>
      <c r="N1812" s="81" t="s">
        <v>233</v>
      </c>
      <c r="O1812" s="81" t="s">
        <v>233</v>
      </c>
      <c r="P1812" s="80" t="s">
        <v>27949</v>
      </c>
      <c r="Q1812" s="36" t="s">
        <v>24977</v>
      </c>
      <c r="R1812" s="36" t="s">
        <v>28092</v>
      </c>
      <c r="S1812" s="36" t="s">
        <v>873</v>
      </c>
      <c r="T1812" s="36" t="s">
        <v>24977</v>
      </c>
      <c r="U1812" s="36" t="s">
        <v>27950</v>
      </c>
      <c r="V1812" s="121" t="str">
        <f t="shared" si="28"/>
        <v>Vanguard - Japan Equities</v>
      </c>
    </row>
    <row r="1813" spans="1:22" x14ac:dyDescent="0.35">
      <c r="A1813" s="111" t="s">
        <v>31219</v>
      </c>
      <c r="B1813" s="37" t="s">
        <v>27084</v>
      </c>
      <c r="C1813" s="40" t="s">
        <v>29794</v>
      </c>
      <c r="D1813" s="38" t="s">
        <v>27154</v>
      </c>
      <c r="E1813" s="42" t="s">
        <v>858</v>
      </c>
      <c r="F1813" s="35" t="s">
        <v>41</v>
      </c>
      <c r="G1813" s="77" t="s">
        <v>27954</v>
      </c>
      <c r="H1813" s="78" t="s">
        <v>29775</v>
      </c>
      <c r="I1813" s="78" t="s">
        <v>27929</v>
      </c>
      <c r="J1813" s="78" t="s">
        <v>27929</v>
      </c>
      <c r="K1813" s="42" t="s">
        <v>27929</v>
      </c>
      <c r="L1813" s="79" t="s">
        <v>233</v>
      </c>
      <c r="M1813" s="80" t="s">
        <v>29776</v>
      </c>
      <c r="N1813" s="81" t="s">
        <v>233</v>
      </c>
      <c r="O1813" s="81" t="s">
        <v>233</v>
      </c>
      <c r="P1813" s="80" t="s">
        <v>27949</v>
      </c>
      <c r="Q1813" s="36" t="s">
        <v>24977</v>
      </c>
      <c r="R1813" s="36" t="s">
        <v>28092</v>
      </c>
      <c r="S1813" s="36" t="s">
        <v>873</v>
      </c>
      <c r="T1813" s="36" t="s">
        <v>24977</v>
      </c>
      <c r="U1813" s="36" t="s">
        <v>27950</v>
      </c>
      <c r="V1813" s="121" t="str">
        <f t="shared" si="28"/>
        <v>Xtrackers - MSCI Japan UCITS</v>
      </c>
    </row>
    <row r="1814" spans="1:22" x14ac:dyDescent="0.35">
      <c r="A1814" s="111" t="s">
        <v>31220</v>
      </c>
      <c r="B1814" s="37" t="s">
        <v>27086</v>
      </c>
      <c r="C1814" s="40" t="s">
        <v>29795</v>
      </c>
      <c r="D1814" s="38" t="s">
        <v>27154</v>
      </c>
      <c r="E1814" s="42" t="s">
        <v>858</v>
      </c>
      <c r="F1814" s="35" t="s">
        <v>41</v>
      </c>
      <c r="G1814" s="77" t="s">
        <v>27954</v>
      </c>
      <c r="H1814" s="78" t="s">
        <v>29775</v>
      </c>
      <c r="I1814" s="78" t="s">
        <v>27929</v>
      </c>
      <c r="J1814" s="78" t="s">
        <v>27929</v>
      </c>
      <c r="K1814" s="42" t="s">
        <v>27929</v>
      </c>
      <c r="L1814" s="79" t="s">
        <v>233</v>
      </c>
      <c r="M1814" s="80" t="s">
        <v>29776</v>
      </c>
      <c r="N1814" s="81" t="s">
        <v>233</v>
      </c>
      <c r="O1814" s="81" t="s">
        <v>233</v>
      </c>
      <c r="P1814" s="80" t="s">
        <v>27949</v>
      </c>
      <c r="Q1814" s="36" t="s">
        <v>24977</v>
      </c>
      <c r="R1814" s="36" t="s">
        <v>28092</v>
      </c>
      <c r="S1814" s="36" t="s">
        <v>873</v>
      </c>
      <c r="T1814" s="36" t="s">
        <v>24977</v>
      </c>
      <c r="U1814" s="36" t="s">
        <v>27950</v>
      </c>
      <c r="V1814" s="121" t="str">
        <f t="shared" si="28"/>
        <v>Xtrackers - MSCI Japan UCITS</v>
      </c>
    </row>
    <row r="1815" spans="1:22" x14ac:dyDescent="0.35">
      <c r="A1815" s="111" t="s">
        <v>30431</v>
      </c>
      <c r="B1815" s="37" t="s">
        <v>27088</v>
      </c>
      <c r="C1815" s="40" t="s">
        <v>29796</v>
      </c>
      <c r="D1815" s="38" t="s">
        <v>21831</v>
      </c>
      <c r="E1815" s="42" t="s">
        <v>858</v>
      </c>
      <c r="F1815" s="35" t="s">
        <v>41</v>
      </c>
      <c r="G1815" s="77" t="s">
        <v>27954</v>
      </c>
      <c r="H1815" s="78" t="s">
        <v>29775</v>
      </c>
      <c r="I1815" s="78" t="s">
        <v>27929</v>
      </c>
      <c r="J1815" s="78" t="s">
        <v>27929</v>
      </c>
      <c r="K1815" s="42" t="s">
        <v>27929</v>
      </c>
      <c r="L1815" s="79" t="s">
        <v>233</v>
      </c>
      <c r="M1815" s="80" t="s">
        <v>29776</v>
      </c>
      <c r="N1815" s="81" t="s">
        <v>233</v>
      </c>
      <c r="O1815" s="81" t="s">
        <v>233</v>
      </c>
      <c r="P1815" s="80" t="s">
        <v>27949</v>
      </c>
      <c r="Q1815" s="36" t="s">
        <v>24977</v>
      </c>
      <c r="R1815" s="36" t="s">
        <v>28092</v>
      </c>
      <c r="S1815" s="36" t="s">
        <v>841</v>
      </c>
      <c r="T1815" s="36" t="s">
        <v>24977</v>
      </c>
      <c r="U1815" s="36" t="s">
        <v>27950</v>
      </c>
      <c r="V1815" s="121" t="str">
        <f t="shared" si="28"/>
        <v>Eastspring - Japan Dynamic Fund</v>
      </c>
    </row>
    <row r="1816" spans="1:22" x14ac:dyDescent="0.35">
      <c r="A1816" s="111" t="s">
        <v>599</v>
      </c>
      <c r="B1816" s="37" t="s">
        <v>598</v>
      </c>
      <c r="C1816" s="40" t="s">
        <v>29797</v>
      </c>
      <c r="D1816" s="38" t="s">
        <v>21831</v>
      </c>
      <c r="E1816" s="42" t="s">
        <v>883</v>
      </c>
      <c r="F1816" s="35" t="s">
        <v>41</v>
      </c>
      <c r="G1816" s="77" t="s">
        <v>27954</v>
      </c>
      <c r="H1816" s="78" t="s">
        <v>29775</v>
      </c>
      <c r="I1816" s="78" t="s">
        <v>27929</v>
      </c>
      <c r="J1816" s="78" t="s">
        <v>27929</v>
      </c>
      <c r="K1816" s="42" t="s">
        <v>27929</v>
      </c>
      <c r="L1816" s="79" t="s">
        <v>233</v>
      </c>
      <c r="M1816" s="80" t="s">
        <v>29776</v>
      </c>
      <c r="N1816" s="81" t="s">
        <v>233</v>
      </c>
      <c r="O1816" s="81">
        <v>1</v>
      </c>
      <c r="P1816" s="80" t="s">
        <v>27949</v>
      </c>
      <c r="Q1816" s="36" t="s">
        <v>24977</v>
      </c>
      <c r="R1816" s="36" t="s">
        <v>28092</v>
      </c>
      <c r="S1816" s="36" t="s">
        <v>841</v>
      </c>
      <c r="T1816" s="36" t="s">
        <v>24977</v>
      </c>
      <c r="U1816" s="36" t="s">
        <v>27950</v>
      </c>
      <c r="V1816" s="121" t="str">
        <f t="shared" si="28"/>
        <v>Eastspring - Japan Dynamic Fund</v>
      </c>
    </row>
    <row r="1817" spans="1:22" x14ac:dyDescent="0.35">
      <c r="A1817" s="111" t="s">
        <v>31221</v>
      </c>
      <c r="B1817" s="37" t="s">
        <v>27091</v>
      </c>
      <c r="C1817" s="40" t="s">
        <v>29798</v>
      </c>
      <c r="D1817" s="38" t="s">
        <v>27157</v>
      </c>
      <c r="E1817" s="42" t="s">
        <v>858</v>
      </c>
      <c r="F1817" s="35" t="s">
        <v>41</v>
      </c>
      <c r="G1817" s="77" t="s">
        <v>27954</v>
      </c>
      <c r="H1817" s="78" t="s">
        <v>29775</v>
      </c>
      <c r="I1817" s="78" t="s">
        <v>27929</v>
      </c>
      <c r="J1817" s="78" t="s">
        <v>27929</v>
      </c>
      <c r="K1817" s="42" t="s">
        <v>27929</v>
      </c>
      <c r="L1817" s="79" t="s">
        <v>233</v>
      </c>
      <c r="M1817" s="80" t="s">
        <v>29776</v>
      </c>
      <c r="N1817" s="81" t="s">
        <v>233</v>
      </c>
      <c r="O1817" s="81" t="s">
        <v>233</v>
      </c>
      <c r="P1817" s="80" t="s">
        <v>27949</v>
      </c>
      <c r="Q1817" s="36" t="s">
        <v>24977</v>
      </c>
      <c r="R1817" s="36" t="s">
        <v>28092</v>
      </c>
      <c r="S1817" s="36" t="s">
        <v>841</v>
      </c>
      <c r="T1817" s="36" t="s">
        <v>24977</v>
      </c>
      <c r="U1817" s="36" t="s">
        <v>27950</v>
      </c>
      <c r="V1817" s="121" t="str">
        <f t="shared" si="28"/>
        <v>Pinebridge - Asia Ex-Japan All Cap</v>
      </c>
    </row>
    <row r="1818" spans="1:22" x14ac:dyDescent="0.35">
      <c r="A1818" s="111" t="s">
        <v>31222</v>
      </c>
      <c r="B1818" s="37" t="s">
        <v>27093</v>
      </c>
      <c r="C1818" s="40" t="s">
        <v>29799</v>
      </c>
      <c r="D1818" s="38" t="s">
        <v>27159</v>
      </c>
      <c r="E1818" s="42" t="s">
        <v>883</v>
      </c>
      <c r="F1818" s="35" t="s">
        <v>41</v>
      </c>
      <c r="G1818" s="77" t="s">
        <v>27954</v>
      </c>
      <c r="H1818" s="78" t="s">
        <v>29775</v>
      </c>
      <c r="I1818" s="78" t="s">
        <v>27929</v>
      </c>
      <c r="J1818" s="78" t="s">
        <v>27929</v>
      </c>
      <c r="K1818" s="42" t="s">
        <v>27929</v>
      </c>
      <c r="L1818" s="79" t="s">
        <v>233</v>
      </c>
      <c r="M1818" s="80" t="s">
        <v>29776</v>
      </c>
      <c r="N1818" s="81" t="s">
        <v>233</v>
      </c>
      <c r="O1818" s="81" t="s">
        <v>233</v>
      </c>
      <c r="P1818" s="80" t="s">
        <v>27949</v>
      </c>
      <c r="Q1818" s="36" t="s">
        <v>24977</v>
      </c>
      <c r="R1818" s="36" t="s">
        <v>28092</v>
      </c>
      <c r="S1818" s="36" t="s">
        <v>841</v>
      </c>
      <c r="T1818" s="36" t="s">
        <v>24977</v>
      </c>
      <c r="U1818" s="36" t="s">
        <v>27950</v>
      </c>
      <c r="V1818" s="121" t="str">
        <f t="shared" si="28"/>
        <v>Tokio Marine - Japanese Equity Focus</v>
      </c>
    </row>
    <row r="1819" spans="1:22" x14ac:dyDescent="0.35">
      <c r="A1819" s="111" t="s">
        <v>30431</v>
      </c>
      <c r="B1819" s="37" t="s">
        <v>27095</v>
      </c>
      <c r="C1819" s="40" t="s">
        <v>29800</v>
      </c>
      <c r="D1819" s="38" t="s">
        <v>27161</v>
      </c>
      <c r="E1819" s="42" t="s">
        <v>883</v>
      </c>
      <c r="F1819" s="35" t="s">
        <v>41</v>
      </c>
      <c r="G1819" s="77" t="s">
        <v>27954</v>
      </c>
      <c r="H1819" s="78" t="s">
        <v>29775</v>
      </c>
      <c r="I1819" s="78" t="s">
        <v>27929</v>
      </c>
      <c r="J1819" s="78" t="s">
        <v>27929</v>
      </c>
      <c r="K1819" s="42" t="s">
        <v>27929</v>
      </c>
      <c r="L1819" s="79" t="s">
        <v>233</v>
      </c>
      <c r="M1819" s="80" t="s">
        <v>29776</v>
      </c>
      <c r="N1819" s="81" t="s">
        <v>233</v>
      </c>
      <c r="O1819" s="81" t="s">
        <v>233</v>
      </c>
      <c r="P1819" s="80" t="s">
        <v>27949</v>
      </c>
      <c r="Q1819" s="36" t="s">
        <v>24977</v>
      </c>
      <c r="R1819" s="36" t="s">
        <v>28092</v>
      </c>
      <c r="S1819" s="36" t="s">
        <v>841</v>
      </c>
      <c r="T1819" s="36" t="s">
        <v>24977</v>
      </c>
      <c r="U1819" s="36" t="s">
        <v>27950</v>
      </c>
      <c r="V1819" s="121" t="str">
        <f t="shared" si="28"/>
        <v>Invesco - Japanese Equity Core Fund</v>
      </c>
    </row>
    <row r="1820" spans="1:22" x14ac:dyDescent="0.35">
      <c r="A1820" s="111" t="s">
        <v>30431</v>
      </c>
      <c r="B1820" s="37" t="s">
        <v>27097</v>
      </c>
      <c r="C1820" s="40" t="s">
        <v>29801</v>
      </c>
      <c r="D1820" s="38" t="s">
        <v>27163</v>
      </c>
      <c r="E1820" s="42" t="s">
        <v>883</v>
      </c>
      <c r="F1820" s="35" t="s">
        <v>41</v>
      </c>
      <c r="G1820" s="77" t="s">
        <v>27954</v>
      </c>
      <c r="H1820" s="78" t="s">
        <v>29775</v>
      </c>
      <c r="I1820" s="78" t="s">
        <v>27929</v>
      </c>
      <c r="J1820" s="78" t="s">
        <v>27929</v>
      </c>
      <c r="K1820" s="42" t="s">
        <v>27929</v>
      </c>
      <c r="L1820" s="79" t="s">
        <v>233</v>
      </c>
      <c r="M1820" s="80" t="s">
        <v>29776</v>
      </c>
      <c r="N1820" s="81" t="s">
        <v>233</v>
      </c>
      <c r="O1820" s="81" t="s">
        <v>233</v>
      </c>
      <c r="P1820" s="80" t="s">
        <v>27949</v>
      </c>
      <c r="Q1820" s="36" t="s">
        <v>24977</v>
      </c>
      <c r="R1820" s="36" t="s">
        <v>28092</v>
      </c>
      <c r="S1820" s="36" t="s">
        <v>841</v>
      </c>
      <c r="T1820" s="36" t="s">
        <v>24977</v>
      </c>
      <c r="U1820" s="36" t="s">
        <v>27950</v>
      </c>
      <c r="V1820" s="121" t="str">
        <f t="shared" si="28"/>
        <v>Invesco - Japanese Equity Advantage</v>
      </c>
    </row>
    <row r="1821" spans="1:22" x14ac:dyDescent="0.35">
      <c r="A1821" s="111" t="s">
        <v>31223</v>
      </c>
      <c r="B1821" s="37" t="s">
        <v>27099</v>
      </c>
      <c r="C1821" s="40" t="s">
        <v>29802</v>
      </c>
      <c r="D1821" s="38" t="s">
        <v>27165</v>
      </c>
      <c r="E1821" s="42" t="s">
        <v>866</v>
      </c>
      <c r="F1821" s="35" t="s">
        <v>41</v>
      </c>
      <c r="G1821" s="77" t="s">
        <v>27954</v>
      </c>
      <c r="H1821" s="78" t="s">
        <v>29775</v>
      </c>
      <c r="I1821" s="78" t="s">
        <v>27929</v>
      </c>
      <c r="J1821" s="78" t="s">
        <v>27929</v>
      </c>
      <c r="K1821" s="42" t="s">
        <v>27929</v>
      </c>
      <c r="L1821" s="79" t="s">
        <v>233</v>
      </c>
      <c r="M1821" s="80" t="s">
        <v>29776</v>
      </c>
      <c r="N1821" s="81" t="s">
        <v>233</v>
      </c>
      <c r="O1821" s="81" t="s">
        <v>233</v>
      </c>
      <c r="P1821" s="80" t="s">
        <v>27949</v>
      </c>
      <c r="Q1821" s="36" t="s">
        <v>24977</v>
      </c>
      <c r="R1821" s="36" t="s">
        <v>28092</v>
      </c>
      <c r="S1821" s="36" t="s">
        <v>841</v>
      </c>
      <c r="T1821" s="36" t="s">
        <v>24977</v>
      </c>
      <c r="U1821" s="36" t="s">
        <v>27950</v>
      </c>
      <c r="V1821" s="121" t="str">
        <f t="shared" si="28"/>
        <v>Man GLG - Japan Core Alpha</v>
      </c>
    </row>
    <row r="1822" spans="1:22" x14ac:dyDescent="0.35">
      <c r="A1822" s="111" t="s">
        <v>644</v>
      </c>
      <c r="B1822" s="37" t="s">
        <v>643</v>
      </c>
      <c r="C1822" s="40" t="s">
        <v>29803</v>
      </c>
      <c r="D1822" s="38" t="s">
        <v>9668</v>
      </c>
      <c r="E1822" s="42" t="s">
        <v>858</v>
      </c>
      <c r="F1822" s="35" t="s">
        <v>41</v>
      </c>
      <c r="G1822" s="77" t="s">
        <v>27954</v>
      </c>
      <c r="H1822" s="78" t="s">
        <v>29775</v>
      </c>
      <c r="I1822" s="78" t="s">
        <v>27929</v>
      </c>
      <c r="J1822" s="78" t="s">
        <v>27929</v>
      </c>
      <c r="K1822" s="42" t="s">
        <v>27929</v>
      </c>
      <c r="L1822" s="79" t="s">
        <v>233</v>
      </c>
      <c r="M1822" s="80" t="s">
        <v>29776</v>
      </c>
      <c r="N1822" s="81" t="s">
        <v>233</v>
      </c>
      <c r="O1822" s="81">
        <v>1</v>
      </c>
      <c r="P1822" s="80" t="s">
        <v>27949</v>
      </c>
      <c r="Q1822" s="36" t="s">
        <v>24977</v>
      </c>
      <c r="R1822" s="36" t="s">
        <v>233</v>
      </c>
      <c r="S1822" s="36" t="s">
        <v>873</v>
      </c>
      <c r="T1822" s="36" t="s">
        <v>24977</v>
      </c>
      <c r="U1822" s="36" t="s">
        <v>27950</v>
      </c>
      <c r="V1822" s="121" t="str">
        <f t="shared" si="28"/>
        <v>JP Morgan - Japan Equity ETF</v>
      </c>
    </row>
    <row r="1823" spans="1:22" x14ac:dyDescent="0.35">
      <c r="A1823" s="111" t="s">
        <v>31224</v>
      </c>
      <c r="B1823" s="37" t="s">
        <v>27102</v>
      </c>
      <c r="C1823" s="40" t="s">
        <v>29804</v>
      </c>
      <c r="D1823" s="38" t="s">
        <v>27168</v>
      </c>
      <c r="E1823" s="42" t="s">
        <v>864</v>
      </c>
      <c r="F1823" s="35" t="s">
        <v>41</v>
      </c>
      <c r="G1823" s="77" t="s">
        <v>27954</v>
      </c>
      <c r="H1823" s="78" t="s">
        <v>29775</v>
      </c>
      <c r="I1823" s="78" t="s">
        <v>27929</v>
      </c>
      <c r="J1823" s="78" t="s">
        <v>27929</v>
      </c>
      <c r="K1823" s="42" t="s">
        <v>27929</v>
      </c>
      <c r="L1823" s="79" t="s">
        <v>233</v>
      </c>
      <c r="M1823" s="80" t="s">
        <v>29776</v>
      </c>
      <c r="N1823" s="81" t="s">
        <v>233</v>
      </c>
      <c r="O1823" s="81" t="s">
        <v>233</v>
      </c>
      <c r="P1823" s="80" t="s">
        <v>27949</v>
      </c>
      <c r="Q1823" s="36" t="s">
        <v>24977</v>
      </c>
      <c r="R1823" s="36" t="s">
        <v>28092</v>
      </c>
      <c r="S1823" s="36" t="s">
        <v>841</v>
      </c>
      <c r="T1823" s="36" t="s">
        <v>24977</v>
      </c>
      <c r="U1823" s="36" t="s">
        <v>27950</v>
      </c>
      <c r="V1823" s="121" t="str">
        <f t="shared" si="28"/>
        <v>M&amp;G - Japan Fund</v>
      </c>
    </row>
    <row r="1824" spans="1:22" x14ac:dyDescent="0.35">
      <c r="A1824" s="111" t="s">
        <v>31225</v>
      </c>
      <c r="B1824" s="37" t="s">
        <v>27103</v>
      </c>
      <c r="C1824" s="40" t="s">
        <v>29805</v>
      </c>
      <c r="D1824" s="38" t="s">
        <v>27170</v>
      </c>
      <c r="E1824" s="42" t="s">
        <v>864</v>
      </c>
      <c r="F1824" s="35" t="s">
        <v>41</v>
      </c>
      <c r="G1824" s="77" t="s">
        <v>27954</v>
      </c>
      <c r="H1824" s="78" t="s">
        <v>29775</v>
      </c>
      <c r="I1824" s="78" t="s">
        <v>27929</v>
      </c>
      <c r="J1824" s="78" t="s">
        <v>27929</v>
      </c>
      <c r="K1824" s="42" t="s">
        <v>27929</v>
      </c>
      <c r="L1824" s="79" t="s">
        <v>233</v>
      </c>
      <c r="M1824" s="80" t="s">
        <v>29776</v>
      </c>
      <c r="N1824" s="81" t="s">
        <v>233</v>
      </c>
      <c r="O1824" s="81" t="s">
        <v>233</v>
      </c>
      <c r="P1824" s="80" t="s">
        <v>27949</v>
      </c>
      <c r="Q1824" s="36" t="s">
        <v>24977</v>
      </c>
      <c r="R1824" s="36" t="s">
        <v>28092</v>
      </c>
      <c r="S1824" s="36" t="s">
        <v>841</v>
      </c>
      <c r="T1824" s="36" t="s">
        <v>24977</v>
      </c>
      <c r="U1824" s="36" t="s">
        <v>27950</v>
      </c>
      <c r="V1824" s="121" t="str">
        <f t="shared" si="28"/>
        <v>M&amp;G - Japan Smaller Companies</v>
      </c>
    </row>
    <row r="1825" spans="1:22" x14ac:dyDescent="0.35">
      <c r="A1825" s="111" t="s">
        <v>30431</v>
      </c>
      <c r="B1825" s="37" t="s">
        <v>27105</v>
      </c>
      <c r="C1825" s="40" t="s">
        <v>29806</v>
      </c>
      <c r="D1825" s="38" t="s">
        <v>27170</v>
      </c>
      <c r="E1825" s="42" t="s">
        <v>858</v>
      </c>
      <c r="F1825" s="35" t="s">
        <v>41</v>
      </c>
      <c r="G1825" s="77" t="s">
        <v>27954</v>
      </c>
      <c r="H1825" s="78" t="s">
        <v>29775</v>
      </c>
      <c r="I1825" s="78" t="s">
        <v>27929</v>
      </c>
      <c r="J1825" s="78" t="s">
        <v>27929</v>
      </c>
      <c r="K1825" s="42" t="s">
        <v>27929</v>
      </c>
      <c r="L1825" s="79" t="s">
        <v>233</v>
      </c>
      <c r="M1825" s="80" t="s">
        <v>29776</v>
      </c>
      <c r="N1825" s="81" t="s">
        <v>233</v>
      </c>
      <c r="O1825" s="81" t="s">
        <v>233</v>
      </c>
      <c r="P1825" s="80" t="s">
        <v>27949</v>
      </c>
      <c r="Q1825" s="36" t="s">
        <v>24977</v>
      </c>
      <c r="R1825" s="36" t="s">
        <v>28092</v>
      </c>
      <c r="S1825" s="36" t="s">
        <v>841</v>
      </c>
      <c r="T1825" s="36" t="s">
        <v>24977</v>
      </c>
      <c r="U1825" s="36" t="s">
        <v>27950</v>
      </c>
      <c r="V1825" s="121" t="str">
        <f t="shared" si="28"/>
        <v>M&amp;G - Japan Smaller Companies</v>
      </c>
    </row>
    <row r="1826" spans="1:22" x14ac:dyDescent="0.35">
      <c r="A1826" s="111" t="s">
        <v>31226</v>
      </c>
      <c r="B1826" s="42" t="s">
        <v>27107</v>
      </c>
      <c r="C1826" s="82" t="s">
        <v>29807</v>
      </c>
      <c r="D1826" s="38" t="s">
        <v>27173</v>
      </c>
      <c r="E1826" s="42" t="s">
        <v>858</v>
      </c>
      <c r="F1826" s="35" t="s">
        <v>41</v>
      </c>
      <c r="G1826" s="77" t="s">
        <v>27954</v>
      </c>
      <c r="H1826" s="78" t="s">
        <v>29775</v>
      </c>
      <c r="I1826" s="78" t="s">
        <v>27929</v>
      </c>
      <c r="J1826" s="78" t="s">
        <v>27929</v>
      </c>
      <c r="K1826" s="42" t="s">
        <v>27929</v>
      </c>
      <c r="L1826" s="79" t="s">
        <v>233</v>
      </c>
      <c r="M1826" s="80" t="s">
        <v>29776</v>
      </c>
      <c r="N1826" s="81" t="s">
        <v>233</v>
      </c>
      <c r="O1826" s="81" t="s">
        <v>233</v>
      </c>
      <c r="P1826" s="80" t="s">
        <v>27949</v>
      </c>
      <c r="Q1826" s="36" t="s">
        <v>24977</v>
      </c>
      <c r="R1826" s="36" t="s">
        <v>233</v>
      </c>
      <c r="S1826" s="36" t="s">
        <v>841</v>
      </c>
      <c r="T1826" s="36" t="s">
        <v>24977</v>
      </c>
      <c r="U1826" s="36" t="s">
        <v>27950</v>
      </c>
      <c r="V1826" s="121" t="str">
        <f t="shared" si="28"/>
        <v xml:space="preserve">Matthews - Japan Fund </v>
      </c>
    </row>
    <row r="1827" spans="1:22" x14ac:dyDescent="0.35">
      <c r="A1827" s="111" t="s">
        <v>31227</v>
      </c>
      <c r="B1827" s="42" t="s">
        <v>27109</v>
      </c>
      <c r="C1827" s="82" t="s">
        <v>29808</v>
      </c>
      <c r="D1827" s="38" t="s">
        <v>27173</v>
      </c>
      <c r="E1827" s="42" t="s">
        <v>858</v>
      </c>
      <c r="F1827" s="35" t="s">
        <v>41</v>
      </c>
      <c r="G1827" s="77" t="s">
        <v>27954</v>
      </c>
      <c r="H1827" s="78" t="s">
        <v>29775</v>
      </c>
      <c r="I1827" s="78" t="s">
        <v>27929</v>
      </c>
      <c r="J1827" s="78" t="s">
        <v>27929</v>
      </c>
      <c r="K1827" s="42" t="s">
        <v>27929</v>
      </c>
      <c r="L1827" s="79" t="s">
        <v>233</v>
      </c>
      <c r="M1827" s="80" t="s">
        <v>29776</v>
      </c>
      <c r="N1827" s="81" t="s">
        <v>233</v>
      </c>
      <c r="O1827" s="81" t="s">
        <v>233</v>
      </c>
      <c r="P1827" s="80" t="s">
        <v>27949</v>
      </c>
      <c r="Q1827" s="36" t="s">
        <v>24977</v>
      </c>
      <c r="R1827" s="36" t="s">
        <v>28092</v>
      </c>
      <c r="S1827" s="36" t="s">
        <v>841</v>
      </c>
      <c r="T1827" s="36" t="s">
        <v>24977</v>
      </c>
      <c r="U1827" s="36" t="s">
        <v>27950</v>
      </c>
      <c r="V1827" s="121" t="str">
        <f t="shared" si="28"/>
        <v xml:space="preserve">Matthews - Japan Fund </v>
      </c>
    </row>
    <row r="1828" spans="1:22" x14ac:dyDescent="0.35">
      <c r="A1828" s="111" t="s">
        <v>31228</v>
      </c>
      <c r="B1828" s="42" t="s">
        <v>27111</v>
      </c>
      <c r="C1828" s="82" t="s">
        <v>29809</v>
      </c>
      <c r="D1828" s="38" t="s">
        <v>27176</v>
      </c>
      <c r="E1828" s="42" t="s">
        <v>866</v>
      </c>
      <c r="F1828" s="35" t="s">
        <v>41</v>
      </c>
      <c r="G1828" s="77" t="s">
        <v>27954</v>
      </c>
      <c r="H1828" s="78" t="s">
        <v>29775</v>
      </c>
      <c r="I1828" s="78" t="s">
        <v>27929</v>
      </c>
      <c r="J1828" s="78" t="s">
        <v>27929</v>
      </c>
      <c r="K1828" s="42" t="s">
        <v>27929</v>
      </c>
      <c r="L1828" s="79" t="s">
        <v>233</v>
      </c>
      <c r="M1828" s="80" t="s">
        <v>29776</v>
      </c>
      <c r="N1828" s="81" t="s">
        <v>233</v>
      </c>
      <c r="O1828" s="81" t="s">
        <v>233</v>
      </c>
      <c r="P1828" s="80" t="s">
        <v>27949</v>
      </c>
      <c r="Q1828" s="36" t="s">
        <v>24977</v>
      </c>
      <c r="R1828" s="36" t="s">
        <v>28092</v>
      </c>
      <c r="S1828" s="36" t="s">
        <v>841</v>
      </c>
      <c r="T1828" s="36" t="s">
        <v>24977</v>
      </c>
      <c r="U1828" s="36" t="s">
        <v>27950</v>
      </c>
      <c r="V1828" s="121" t="str">
        <f t="shared" si="28"/>
        <v>Jupiter Unit Trust - Japan Equity</v>
      </c>
    </row>
    <row r="1829" spans="1:22" x14ac:dyDescent="0.35">
      <c r="A1829" s="111" t="s">
        <v>31229</v>
      </c>
      <c r="B1829" s="42" t="s">
        <v>27113</v>
      </c>
      <c r="C1829" s="82" t="s">
        <v>29810</v>
      </c>
      <c r="D1829" s="38" t="s">
        <v>27178</v>
      </c>
      <c r="E1829" s="42" t="s">
        <v>858</v>
      </c>
      <c r="F1829" s="35" t="s">
        <v>41</v>
      </c>
      <c r="G1829" s="77" t="s">
        <v>27954</v>
      </c>
      <c r="H1829" s="78" t="s">
        <v>29775</v>
      </c>
      <c r="I1829" s="78" t="s">
        <v>27929</v>
      </c>
      <c r="J1829" s="78" t="s">
        <v>27929</v>
      </c>
      <c r="K1829" s="42" t="s">
        <v>27929</v>
      </c>
      <c r="L1829" s="79" t="s">
        <v>233</v>
      </c>
      <c r="M1829" s="80" t="s">
        <v>29776</v>
      </c>
      <c r="N1829" s="81" t="s">
        <v>233</v>
      </c>
      <c r="O1829" s="81" t="s">
        <v>233</v>
      </c>
      <c r="P1829" s="80" t="s">
        <v>27949</v>
      </c>
      <c r="Q1829" s="36" t="s">
        <v>24977</v>
      </c>
      <c r="R1829" s="36" t="s">
        <v>28092</v>
      </c>
      <c r="S1829" s="36" t="s">
        <v>841</v>
      </c>
      <c r="T1829" s="36" t="s">
        <v>24977</v>
      </c>
      <c r="U1829" s="36" t="s">
        <v>27950</v>
      </c>
      <c r="V1829" s="121" t="str">
        <f t="shared" si="28"/>
        <v>GAM - Star Japan</v>
      </c>
    </row>
    <row r="1830" spans="1:22" x14ac:dyDescent="0.35">
      <c r="A1830" s="111" t="s">
        <v>31230</v>
      </c>
      <c r="B1830" s="42" t="s">
        <v>27115</v>
      </c>
      <c r="C1830" s="82" t="s">
        <v>29811</v>
      </c>
      <c r="D1830" s="38" t="s">
        <v>27180</v>
      </c>
      <c r="E1830" s="42" t="s">
        <v>858</v>
      </c>
      <c r="F1830" s="35" t="s">
        <v>41</v>
      </c>
      <c r="G1830" s="77" t="s">
        <v>27954</v>
      </c>
      <c r="H1830" s="78" t="s">
        <v>29775</v>
      </c>
      <c r="I1830" s="78" t="s">
        <v>27929</v>
      </c>
      <c r="J1830" s="78" t="s">
        <v>27929</v>
      </c>
      <c r="K1830" s="42" t="s">
        <v>27929</v>
      </c>
      <c r="L1830" s="79" t="s">
        <v>233</v>
      </c>
      <c r="M1830" s="80" t="s">
        <v>29776</v>
      </c>
      <c r="N1830" s="81" t="s">
        <v>233</v>
      </c>
      <c r="O1830" s="81" t="s">
        <v>233</v>
      </c>
      <c r="P1830" s="80" t="s">
        <v>27949</v>
      </c>
      <c r="Q1830" s="36" t="s">
        <v>24977</v>
      </c>
      <c r="R1830" s="36" t="s">
        <v>233</v>
      </c>
      <c r="S1830" s="36" t="s">
        <v>873</v>
      </c>
      <c r="T1830" s="36" t="s">
        <v>24977</v>
      </c>
      <c r="U1830" s="36" t="s">
        <v>27950</v>
      </c>
      <c r="V1830" s="121" t="str">
        <f t="shared" si="28"/>
        <v>WisdomTree - Japan Small Cap Dividend</v>
      </c>
    </row>
    <row r="1831" spans="1:22" x14ac:dyDescent="0.35">
      <c r="A1831" s="111" t="s">
        <v>31231</v>
      </c>
      <c r="B1831" s="42" t="s">
        <v>27117</v>
      </c>
      <c r="C1831" s="82" t="s">
        <v>29812</v>
      </c>
      <c r="D1831" s="38" t="s">
        <v>27182</v>
      </c>
      <c r="E1831" s="42" t="s">
        <v>883</v>
      </c>
      <c r="F1831" s="35" t="s">
        <v>41</v>
      </c>
      <c r="G1831" s="77" t="s">
        <v>27954</v>
      </c>
      <c r="H1831" s="78" t="s">
        <v>29775</v>
      </c>
      <c r="I1831" s="78" t="s">
        <v>27929</v>
      </c>
      <c r="J1831" s="78" t="s">
        <v>27929</v>
      </c>
      <c r="K1831" s="42" t="s">
        <v>27929</v>
      </c>
      <c r="L1831" s="79" t="s">
        <v>233</v>
      </c>
      <c r="M1831" s="80" t="s">
        <v>29776</v>
      </c>
      <c r="N1831" s="81" t="s">
        <v>233</v>
      </c>
      <c r="O1831" s="81">
        <v>1</v>
      </c>
      <c r="P1831" s="80" t="s">
        <v>27949</v>
      </c>
      <c r="Q1831" s="36" t="s">
        <v>24977</v>
      </c>
      <c r="R1831" s="36" t="s">
        <v>28092</v>
      </c>
      <c r="S1831" s="36" t="s">
        <v>841</v>
      </c>
      <c r="T1831" s="36" t="s">
        <v>24977</v>
      </c>
      <c r="U1831" s="36" t="s">
        <v>27950</v>
      </c>
      <c r="V1831" s="121" t="str">
        <f t="shared" si="28"/>
        <v>Comgest - Japan Growth</v>
      </c>
    </row>
    <row r="1832" spans="1:22" x14ac:dyDescent="0.35">
      <c r="A1832" s="111" t="s">
        <v>31232</v>
      </c>
      <c r="B1832" s="37" t="s">
        <v>27119</v>
      </c>
      <c r="C1832" s="40" t="s">
        <v>29813</v>
      </c>
      <c r="D1832" s="38" t="s">
        <v>27184</v>
      </c>
      <c r="E1832" s="42" t="s">
        <v>883</v>
      </c>
      <c r="F1832" s="35" t="s">
        <v>41</v>
      </c>
      <c r="G1832" s="77" t="s">
        <v>27954</v>
      </c>
      <c r="H1832" s="78" t="s">
        <v>29775</v>
      </c>
      <c r="I1832" s="78" t="s">
        <v>29760</v>
      </c>
      <c r="J1832" s="78" t="s">
        <v>27929</v>
      </c>
      <c r="K1832" s="42" t="s">
        <v>27929</v>
      </c>
      <c r="L1832" s="79" t="s">
        <v>29814</v>
      </c>
      <c r="M1832" s="80" t="s">
        <v>29814</v>
      </c>
      <c r="N1832" s="81" t="s">
        <v>233</v>
      </c>
      <c r="O1832" s="81" t="s">
        <v>233</v>
      </c>
      <c r="P1832" s="80" t="s">
        <v>27949</v>
      </c>
      <c r="Q1832" s="36" t="s">
        <v>24977</v>
      </c>
      <c r="R1832" s="36" t="s">
        <v>28092</v>
      </c>
      <c r="S1832" s="36" t="s">
        <v>841</v>
      </c>
      <c r="T1832" s="36" t="s">
        <v>24977</v>
      </c>
      <c r="U1832" s="36" t="s">
        <v>27950</v>
      </c>
      <c r="V1832" s="121" t="str">
        <f t="shared" si="28"/>
        <v>Aberdeen - Japan Smaller Companies</v>
      </c>
    </row>
    <row r="1833" spans="1:22" x14ac:dyDescent="0.35">
      <c r="A1833" s="111" t="s">
        <v>30431</v>
      </c>
      <c r="B1833" s="37" t="s">
        <v>27121</v>
      </c>
      <c r="C1833" s="40" t="s">
        <v>29815</v>
      </c>
      <c r="D1833" s="38" t="s">
        <v>27186</v>
      </c>
      <c r="E1833" s="42" t="s">
        <v>883</v>
      </c>
      <c r="F1833" s="35" t="s">
        <v>41</v>
      </c>
      <c r="G1833" s="77" t="s">
        <v>27954</v>
      </c>
      <c r="H1833" s="78" t="s">
        <v>29775</v>
      </c>
      <c r="I1833" s="78" t="s">
        <v>29760</v>
      </c>
      <c r="J1833" s="78" t="s">
        <v>27929</v>
      </c>
      <c r="K1833" s="42" t="s">
        <v>27929</v>
      </c>
      <c r="L1833" s="79" t="s">
        <v>233</v>
      </c>
      <c r="M1833" s="80" t="s">
        <v>29814</v>
      </c>
      <c r="N1833" s="81" t="s">
        <v>233</v>
      </c>
      <c r="O1833" s="81" t="s">
        <v>233</v>
      </c>
      <c r="P1833" s="80" t="s">
        <v>27949</v>
      </c>
      <c r="Q1833" s="36" t="s">
        <v>24977</v>
      </c>
      <c r="R1833" s="36" t="s">
        <v>28092</v>
      </c>
      <c r="S1833" s="36" t="s">
        <v>841</v>
      </c>
      <c r="T1833" s="36" t="s">
        <v>24977</v>
      </c>
      <c r="U1833" s="36" t="s">
        <v>27950</v>
      </c>
      <c r="V1833" s="121" t="str">
        <f t="shared" si="28"/>
        <v>Schroders - Japanese Smaller Companies</v>
      </c>
    </row>
    <row r="1834" spans="1:22" x14ac:dyDescent="0.35">
      <c r="A1834" s="111" t="s">
        <v>31233</v>
      </c>
      <c r="B1834" s="37" t="s">
        <v>29816</v>
      </c>
      <c r="C1834" s="40" t="s">
        <v>29817</v>
      </c>
      <c r="D1834" s="38" t="s">
        <v>27188</v>
      </c>
      <c r="E1834" s="42" t="s">
        <v>866</v>
      </c>
      <c r="F1834" s="35" t="s">
        <v>41</v>
      </c>
      <c r="G1834" s="77" t="s">
        <v>27954</v>
      </c>
      <c r="H1834" s="78" t="s">
        <v>29775</v>
      </c>
      <c r="I1834" s="78" t="s">
        <v>29760</v>
      </c>
      <c r="J1834" s="78" t="s">
        <v>27929</v>
      </c>
      <c r="K1834" s="42" t="s">
        <v>27929</v>
      </c>
      <c r="L1834" s="79" t="s">
        <v>233</v>
      </c>
      <c r="M1834" s="80" t="s">
        <v>29814</v>
      </c>
      <c r="N1834" s="81" t="s">
        <v>233</v>
      </c>
      <c r="O1834" s="81" t="s">
        <v>233</v>
      </c>
      <c r="P1834" s="80" t="s">
        <v>27949</v>
      </c>
      <c r="Q1834" s="36" t="s">
        <v>24977</v>
      </c>
      <c r="R1834" s="36" t="s">
        <v>28092</v>
      </c>
      <c r="S1834" s="36" t="s">
        <v>841</v>
      </c>
      <c r="T1834" s="36" t="s">
        <v>24977</v>
      </c>
      <c r="U1834" s="36" t="s">
        <v>27950</v>
      </c>
      <c r="V1834" s="121" t="str">
        <f t="shared" si="28"/>
        <v>Baillie Gifford Overseas Growth Funds - Japanese Smaller Companies</v>
      </c>
    </row>
    <row r="1835" spans="1:22" x14ac:dyDescent="0.35">
      <c r="A1835" s="111" t="s">
        <v>30431</v>
      </c>
      <c r="B1835" s="37" t="s">
        <v>27124</v>
      </c>
      <c r="C1835" s="40" t="s">
        <v>29818</v>
      </c>
      <c r="D1835" s="38" t="s">
        <v>27190</v>
      </c>
      <c r="E1835" s="42" t="s">
        <v>858</v>
      </c>
      <c r="F1835" s="35" t="s">
        <v>41</v>
      </c>
      <c r="G1835" s="77" t="s">
        <v>27954</v>
      </c>
      <c r="H1835" s="78" t="s">
        <v>29775</v>
      </c>
      <c r="I1835" s="78" t="s">
        <v>29760</v>
      </c>
      <c r="J1835" s="78" t="s">
        <v>27929</v>
      </c>
      <c r="K1835" s="42" t="s">
        <v>27929</v>
      </c>
      <c r="L1835" s="79" t="s">
        <v>233</v>
      </c>
      <c r="M1835" s="80" t="s">
        <v>29814</v>
      </c>
      <c r="N1835" s="81" t="s">
        <v>233</v>
      </c>
      <c r="O1835" s="81" t="s">
        <v>233</v>
      </c>
      <c r="P1835" s="80" t="s">
        <v>27949</v>
      </c>
      <c r="Q1835" s="36" t="s">
        <v>24977</v>
      </c>
      <c r="R1835" s="36" t="s">
        <v>28092</v>
      </c>
      <c r="S1835" s="36" t="s">
        <v>841</v>
      </c>
      <c r="T1835" s="36" t="s">
        <v>24977</v>
      </c>
      <c r="U1835" s="36" t="s">
        <v>27950</v>
      </c>
      <c r="V1835" s="121" t="str">
        <f t="shared" si="28"/>
        <v>Janus Henderson - Japanese Smaller Companies</v>
      </c>
    </row>
    <row r="1836" spans="1:22" x14ac:dyDescent="0.35">
      <c r="A1836" s="111" t="s">
        <v>665</v>
      </c>
      <c r="B1836" s="37" t="s">
        <v>664</v>
      </c>
      <c r="C1836" s="40" t="s">
        <v>29819</v>
      </c>
      <c r="D1836" s="38" t="s">
        <v>21853</v>
      </c>
      <c r="E1836" s="42" t="s">
        <v>883</v>
      </c>
      <c r="F1836" s="35" t="s">
        <v>41</v>
      </c>
      <c r="G1836" s="77" t="s">
        <v>27954</v>
      </c>
      <c r="H1836" s="78" t="s">
        <v>29775</v>
      </c>
      <c r="I1836" s="78" t="s">
        <v>29760</v>
      </c>
      <c r="J1836" s="78" t="s">
        <v>27929</v>
      </c>
      <c r="K1836" s="42" t="s">
        <v>27929</v>
      </c>
      <c r="L1836" s="79" t="s">
        <v>233</v>
      </c>
      <c r="M1836" s="80" t="s">
        <v>29814</v>
      </c>
      <c r="N1836" s="81" t="s">
        <v>233</v>
      </c>
      <c r="O1836" s="81">
        <v>1</v>
      </c>
      <c r="P1836" s="80" t="s">
        <v>27949</v>
      </c>
      <c r="Q1836" s="36" t="s">
        <v>24977</v>
      </c>
      <c r="R1836" s="36" t="s">
        <v>28092</v>
      </c>
      <c r="S1836" s="36" t="s">
        <v>841</v>
      </c>
      <c r="T1836" s="36" t="s">
        <v>24977</v>
      </c>
      <c r="U1836" s="36" t="s">
        <v>27950</v>
      </c>
      <c r="V1836" s="121" t="str">
        <f t="shared" si="28"/>
        <v>BNP Paribas - Japan Small Caps</v>
      </c>
    </row>
    <row r="1837" spans="1:22" x14ac:dyDescent="0.35">
      <c r="A1837" s="111" t="s">
        <v>31234</v>
      </c>
      <c r="B1837" s="37" t="s">
        <v>27126</v>
      </c>
      <c r="C1837" s="40" t="s">
        <v>29820</v>
      </c>
      <c r="D1837" s="38" t="s">
        <v>27193</v>
      </c>
      <c r="E1837" s="42" t="s">
        <v>883</v>
      </c>
      <c r="F1837" s="35" t="s">
        <v>41</v>
      </c>
      <c r="G1837" s="77" t="s">
        <v>27954</v>
      </c>
      <c r="H1837" s="78" t="s">
        <v>29775</v>
      </c>
      <c r="I1837" s="78" t="s">
        <v>29760</v>
      </c>
      <c r="J1837" s="78" t="s">
        <v>27929</v>
      </c>
      <c r="K1837" s="42" t="s">
        <v>27929</v>
      </c>
      <c r="L1837" s="79" t="s">
        <v>233</v>
      </c>
      <c r="M1837" s="80" t="s">
        <v>29814</v>
      </c>
      <c r="N1837" s="81" t="s">
        <v>233</v>
      </c>
      <c r="O1837" s="81" t="s">
        <v>233</v>
      </c>
      <c r="P1837" s="80" t="s">
        <v>27949</v>
      </c>
      <c r="Q1837" s="36" t="s">
        <v>24977</v>
      </c>
      <c r="R1837" s="36" t="s">
        <v>28092</v>
      </c>
      <c r="S1837" s="36" t="s">
        <v>841</v>
      </c>
      <c r="T1837" s="36" t="s">
        <v>24977</v>
      </c>
      <c r="U1837" s="36" t="s">
        <v>27950</v>
      </c>
      <c r="V1837" s="121" t="str">
        <f t="shared" si="28"/>
        <v>Janus Henderson  Horizon - Japanese SC</v>
      </c>
    </row>
    <row r="1838" spans="1:22" x14ac:dyDescent="0.35">
      <c r="A1838" s="111" t="s">
        <v>31235</v>
      </c>
      <c r="B1838" s="42" t="s">
        <v>27128</v>
      </c>
      <c r="C1838" s="82" t="s">
        <v>29821</v>
      </c>
      <c r="D1838" s="38" t="s">
        <v>27195</v>
      </c>
      <c r="E1838" s="42" t="s">
        <v>858</v>
      </c>
      <c r="F1838" s="35" t="s">
        <v>41</v>
      </c>
      <c r="G1838" s="77" t="s">
        <v>27954</v>
      </c>
      <c r="H1838" s="78" t="s">
        <v>29775</v>
      </c>
      <c r="I1838" s="78" t="s">
        <v>29760</v>
      </c>
      <c r="J1838" s="78" t="s">
        <v>27929</v>
      </c>
      <c r="K1838" s="42" t="s">
        <v>27929</v>
      </c>
      <c r="L1838" s="79" t="s">
        <v>233</v>
      </c>
      <c r="M1838" s="80" t="s">
        <v>29814</v>
      </c>
      <c r="N1838" s="81" t="s">
        <v>233</v>
      </c>
      <c r="O1838" s="81" t="s">
        <v>233</v>
      </c>
      <c r="P1838" s="80" t="s">
        <v>27949</v>
      </c>
      <c r="Q1838" s="36" t="s">
        <v>24977</v>
      </c>
      <c r="R1838" s="36" t="s">
        <v>28092</v>
      </c>
      <c r="S1838" s="36" t="s">
        <v>841</v>
      </c>
      <c r="T1838" s="36" t="s">
        <v>24977</v>
      </c>
      <c r="U1838" s="36" t="s">
        <v>27950</v>
      </c>
      <c r="V1838" s="121" t="str">
        <f t="shared" si="28"/>
        <v>Pinebridge - Japan Small Cap - Y</v>
      </c>
    </row>
    <row r="1839" spans="1:22" x14ac:dyDescent="0.35">
      <c r="A1839" s="111" t="s">
        <v>31236</v>
      </c>
      <c r="B1839" s="42" t="s">
        <v>27130</v>
      </c>
      <c r="C1839" s="82" t="s">
        <v>29822</v>
      </c>
      <c r="D1839" s="38" t="s">
        <v>27197</v>
      </c>
      <c r="E1839" s="42" t="s">
        <v>883</v>
      </c>
      <c r="F1839" s="35" t="s">
        <v>41</v>
      </c>
      <c r="G1839" s="77" t="s">
        <v>27954</v>
      </c>
      <c r="H1839" s="78" t="s">
        <v>29775</v>
      </c>
      <c r="I1839" s="78" t="s">
        <v>29760</v>
      </c>
      <c r="J1839" s="78" t="s">
        <v>27929</v>
      </c>
      <c r="K1839" s="42" t="s">
        <v>27929</v>
      </c>
      <c r="L1839" s="79" t="s">
        <v>233</v>
      </c>
      <c r="M1839" s="80" t="s">
        <v>29814</v>
      </c>
      <c r="N1839" s="81" t="s">
        <v>233</v>
      </c>
      <c r="O1839" s="81">
        <v>1</v>
      </c>
      <c r="P1839" s="80" t="s">
        <v>27949</v>
      </c>
      <c r="Q1839" s="36" t="s">
        <v>24977</v>
      </c>
      <c r="R1839" s="36" t="s">
        <v>28092</v>
      </c>
      <c r="S1839" s="36" t="s">
        <v>841</v>
      </c>
      <c r="T1839" s="36" t="s">
        <v>24977</v>
      </c>
      <c r="U1839" s="36" t="s">
        <v>27950</v>
      </c>
      <c r="V1839" s="121" t="str">
        <f t="shared" si="28"/>
        <v>Pinebridge - Japan Small Cap - Y3</v>
      </c>
    </row>
    <row r="1840" spans="1:22" x14ac:dyDescent="0.35">
      <c r="A1840" s="111" t="s">
        <v>31237</v>
      </c>
      <c r="B1840" s="37" t="s">
        <v>27131</v>
      </c>
      <c r="C1840" s="40" t="s">
        <v>29823</v>
      </c>
      <c r="D1840" s="38" t="s">
        <v>27199</v>
      </c>
      <c r="E1840" s="42" t="s">
        <v>858</v>
      </c>
      <c r="F1840" s="35" t="s">
        <v>41</v>
      </c>
      <c r="G1840" s="77" t="s">
        <v>27954</v>
      </c>
      <c r="H1840" s="78" t="s">
        <v>28234</v>
      </c>
      <c r="I1840" s="78" t="s">
        <v>27947</v>
      </c>
      <c r="J1840" s="78" t="s">
        <v>27929</v>
      </c>
      <c r="K1840" s="42" t="s">
        <v>27929</v>
      </c>
      <c r="L1840" s="79" t="s">
        <v>29824</v>
      </c>
      <c r="M1840" s="80" t="s">
        <v>29824</v>
      </c>
      <c r="N1840" s="81" t="s">
        <v>233</v>
      </c>
      <c r="O1840" s="81" t="s">
        <v>233</v>
      </c>
      <c r="P1840" s="80" t="s">
        <v>27949</v>
      </c>
      <c r="Q1840" s="36" t="s">
        <v>24977</v>
      </c>
      <c r="R1840" s="36" t="s">
        <v>233</v>
      </c>
      <c r="S1840" s="36" t="s">
        <v>873</v>
      </c>
      <c r="T1840" s="36" t="s">
        <v>24977</v>
      </c>
      <c r="U1840" s="36" t="s">
        <v>27950</v>
      </c>
      <c r="V1840" s="121" t="str">
        <f t="shared" si="28"/>
        <v xml:space="preserve">State Street - Dow Jones Industrial Average </v>
      </c>
    </row>
    <row r="1841" spans="1:22" x14ac:dyDescent="0.35">
      <c r="A1841" s="111" t="s">
        <v>24939</v>
      </c>
      <c r="B1841" s="37" t="s">
        <v>24938</v>
      </c>
      <c r="C1841" s="40" t="s">
        <v>29825</v>
      </c>
      <c r="D1841" s="38" t="s">
        <v>27201</v>
      </c>
      <c r="E1841" s="42" t="s">
        <v>858</v>
      </c>
      <c r="F1841" s="35" t="s">
        <v>41</v>
      </c>
      <c r="G1841" s="77" t="s">
        <v>27954</v>
      </c>
      <c r="H1841" s="78" t="s">
        <v>28234</v>
      </c>
      <c r="I1841" s="78" t="s">
        <v>27947</v>
      </c>
      <c r="J1841" s="78" t="s">
        <v>27929</v>
      </c>
      <c r="K1841" s="42" t="s">
        <v>27929</v>
      </c>
      <c r="L1841" s="79" t="s">
        <v>233</v>
      </c>
      <c r="M1841" s="80" t="s">
        <v>29824</v>
      </c>
      <c r="N1841" s="81" t="s">
        <v>233</v>
      </c>
      <c r="O1841" s="81">
        <v>1</v>
      </c>
      <c r="P1841" s="80" t="s">
        <v>27949</v>
      </c>
      <c r="Q1841" s="36" t="s">
        <v>24977</v>
      </c>
      <c r="R1841" s="36" t="s">
        <v>233</v>
      </c>
      <c r="S1841" s="36" t="s">
        <v>873</v>
      </c>
      <c r="T1841" s="36" t="s">
        <v>24977</v>
      </c>
      <c r="U1841" s="36" t="s">
        <v>27950</v>
      </c>
      <c r="V1841" s="121" t="str">
        <f t="shared" si="28"/>
        <v>State Street - S&amp;P 500 ETF</v>
      </c>
    </row>
    <row r="1842" spans="1:22" x14ac:dyDescent="0.35">
      <c r="A1842" s="111" t="s">
        <v>31238</v>
      </c>
      <c r="B1842" s="37" t="s">
        <v>27133</v>
      </c>
      <c r="C1842" s="40" t="s">
        <v>29826</v>
      </c>
      <c r="D1842" s="38" t="s">
        <v>27203</v>
      </c>
      <c r="E1842" s="42" t="s">
        <v>858</v>
      </c>
      <c r="F1842" s="35" t="s">
        <v>41</v>
      </c>
      <c r="G1842" s="77" t="s">
        <v>27954</v>
      </c>
      <c r="H1842" s="78" t="s">
        <v>28234</v>
      </c>
      <c r="I1842" s="78" t="s">
        <v>27947</v>
      </c>
      <c r="J1842" s="78" t="s">
        <v>27929</v>
      </c>
      <c r="K1842" s="42" t="s">
        <v>27929</v>
      </c>
      <c r="L1842" s="79" t="s">
        <v>233</v>
      </c>
      <c r="M1842" s="80" t="s">
        <v>29824</v>
      </c>
      <c r="N1842" s="81" t="s">
        <v>233</v>
      </c>
      <c r="O1842" s="81" t="s">
        <v>233</v>
      </c>
      <c r="P1842" s="80" t="s">
        <v>27949</v>
      </c>
      <c r="Q1842" s="36" t="s">
        <v>24977</v>
      </c>
      <c r="R1842" s="36" t="s">
        <v>233</v>
      </c>
      <c r="S1842" s="36" t="s">
        <v>873</v>
      </c>
      <c r="T1842" s="36" t="s">
        <v>24977</v>
      </c>
      <c r="U1842" s="36" t="s">
        <v>27950</v>
      </c>
      <c r="V1842" s="121" t="str">
        <f t="shared" si="28"/>
        <v>BlackRock - iShares Russell 1000 Value</v>
      </c>
    </row>
    <row r="1843" spans="1:22" x14ac:dyDescent="0.35">
      <c r="A1843" s="111" t="s">
        <v>24941</v>
      </c>
      <c r="B1843" s="37" t="s">
        <v>24940</v>
      </c>
      <c r="C1843" s="40" t="s">
        <v>29827</v>
      </c>
      <c r="D1843" s="38" t="s">
        <v>27205</v>
      </c>
      <c r="E1843" s="42" t="s">
        <v>858</v>
      </c>
      <c r="F1843" s="35" t="s">
        <v>41</v>
      </c>
      <c r="G1843" s="77" t="s">
        <v>27954</v>
      </c>
      <c r="H1843" s="78" t="s">
        <v>28234</v>
      </c>
      <c r="I1843" s="78" t="s">
        <v>27947</v>
      </c>
      <c r="J1843" s="78" t="s">
        <v>27929</v>
      </c>
      <c r="K1843" s="42" t="s">
        <v>27929</v>
      </c>
      <c r="L1843" s="79" t="s">
        <v>233</v>
      </c>
      <c r="M1843" s="80" t="s">
        <v>29824</v>
      </c>
      <c r="N1843" s="81" t="s">
        <v>233</v>
      </c>
      <c r="O1843" s="81">
        <v>1</v>
      </c>
      <c r="P1843" s="80" t="s">
        <v>27949</v>
      </c>
      <c r="Q1843" s="36" t="s">
        <v>24977</v>
      </c>
      <c r="R1843" s="36" t="s">
        <v>233</v>
      </c>
      <c r="S1843" s="36" t="s">
        <v>873</v>
      </c>
      <c r="T1843" s="36" t="s">
        <v>24977</v>
      </c>
      <c r="U1843" s="36" t="s">
        <v>27950</v>
      </c>
      <c r="V1843" s="121" t="str">
        <f t="shared" si="28"/>
        <v>Vanguard - S&amp;P 500 ETF</v>
      </c>
    </row>
    <row r="1844" spans="1:22" x14ac:dyDescent="0.35">
      <c r="A1844" s="111" t="s">
        <v>31239</v>
      </c>
      <c r="B1844" s="37" t="s">
        <v>27136</v>
      </c>
      <c r="C1844" s="40" t="s">
        <v>29828</v>
      </c>
      <c r="D1844" s="38" t="s">
        <v>27207</v>
      </c>
      <c r="E1844" s="42" t="s">
        <v>858</v>
      </c>
      <c r="F1844" s="35" t="s">
        <v>41</v>
      </c>
      <c r="G1844" s="77" t="s">
        <v>27954</v>
      </c>
      <c r="H1844" s="78" t="s">
        <v>28234</v>
      </c>
      <c r="I1844" s="78" t="s">
        <v>27947</v>
      </c>
      <c r="J1844" s="78" t="s">
        <v>27929</v>
      </c>
      <c r="K1844" s="42" t="s">
        <v>27929</v>
      </c>
      <c r="L1844" s="79" t="s">
        <v>233</v>
      </c>
      <c r="M1844" s="80" t="s">
        <v>29824</v>
      </c>
      <c r="N1844" s="81" t="s">
        <v>233</v>
      </c>
      <c r="O1844" s="81" t="s">
        <v>233</v>
      </c>
      <c r="P1844" s="80" t="s">
        <v>27949</v>
      </c>
      <c r="Q1844" s="36" t="s">
        <v>24977</v>
      </c>
      <c r="R1844" s="36" t="s">
        <v>233</v>
      </c>
      <c r="S1844" s="36" t="s">
        <v>873</v>
      </c>
      <c r="T1844" s="36" t="s">
        <v>24977</v>
      </c>
      <c r="U1844" s="36" t="s">
        <v>27950</v>
      </c>
      <c r="V1844" s="121" t="str">
        <f t="shared" si="28"/>
        <v>Vanguard Total Value</v>
      </c>
    </row>
    <row r="1845" spans="1:22" x14ac:dyDescent="0.35">
      <c r="A1845" s="111" t="s">
        <v>30431</v>
      </c>
      <c r="B1845" s="37" t="s">
        <v>27138</v>
      </c>
      <c r="C1845" s="40" t="s">
        <v>29829</v>
      </c>
      <c r="D1845" s="38" t="s">
        <v>27209</v>
      </c>
      <c r="E1845" s="42" t="s">
        <v>858</v>
      </c>
      <c r="F1845" s="35" t="s">
        <v>41</v>
      </c>
      <c r="G1845" s="77" t="s">
        <v>27954</v>
      </c>
      <c r="H1845" s="78" t="s">
        <v>28234</v>
      </c>
      <c r="I1845" s="78" t="s">
        <v>27947</v>
      </c>
      <c r="J1845" s="78" t="s">
        <v>27929</v>
      </c>
      <c r="K1845" s="42" t="s">
        <v>27929</v>
      </c>
      <c r="L1845" s="79" t="s">
        <v>233</v>
      </c>
      <c r="M1845" s="80" t="s">
        <v>29824</v>
      </c>
      <c r="N1845" s="81" t="s">
        <v>233</v>
      </c>
      <c r="O1845" s="81" t="s">
        <v>233</v>
      </c>
      <c r="P1845" s="80" t="s">
        <v>27949</v>
      </c>
      <c r="Q1845" s="36" t="s">
        <v>24977</v>
      </c>
      <c r="R1845" s="36" t="s">
        <v>233</v>
      </c>
      <c r="S1845" s="36" t="s">
        <v>873</v>
      </c>
      <c r="T1845" s="36" t="s">
        <v>24977</v>
      </c>
      <c r="U1845" s="36" t="s">
        <v>27950</v>
      </c>
      <c r="V1845" s="121" t="str">
        <f t="shared" si="28"/>
        <v>Vanguard - Dividend Appreciation</v>
      </c>
    </row>
    <row r="1846" spans="1:22" x14ac:dyDescent="0.35">
      <c r="A1846" s="111" t="s">
        <v>30431</v>
      </c>
      <c r="B1846" s="37" t="s">
        <v>27140</v>
      </c>
      <c r="C1846" s="40" t="s">
        <v>29830</v>
      </c>
      <c r="D1846" s="38" t="s">
        <v>27211</v>
      </c>
      <c r="E1846" s="42" t="s">
        <v>858</v>
      </c>
      <c r="F1846" s="35" t="s">
        <v>41</v>
      </c>
      <c r="G1846" s="77" t="s">
        <v>27954</v>
      </c>
      <c r="H1846" s="78" t="s">
        <v>28234</v>
      </c>
      <c r="I1846" s="78" t="s">
        <v>27947</v>
      </c>
      <c r="J1846" s="78" t="s">
        <v>27929</v>
      </c>
      <c r="K1846" s="42" t="s">
        <v>27929</v>
      </c>
      <c r="L1846" s="79" t="s">
        <v>233</v>
      </c>
      <c r="M1846" s="80" t="s">
        <v>29824</v>
      </c>
      <c r="N1846" s="81" t="s">
        <v>233</v>
      </c>
      <c r="O1846" s="81" t="s">
        <v>233</v>
      </c>
      <c r="P1846" s="80" t="s">
        <v>27949</v>
      </c>
      <c r="Q1846" s="36" t="s">
        <v>24977</v>
      </c>
      <c r="R1846" s="36" t="s">
        <v>233</v>
      </c>
      <c r="S1846" s="36" t="s">
        <v>873</v>
      </c>
      <c r="T1846" s="36" t="s">
        <v>24977</v>
      </c>
      <c r="U1846" s="36" t="s">
        <v>27950</v>
      </c>
      <c r="V1846" s="121" t="str">
        <f t="shared" si="28"/>
        <v>Vanguard - Mid Cap Growth</v>
      </c>
    </row>
    <row r="1847" spans="1:22" x14ac:dyDescent="0.35">
      <c r="A1847" s="111" t="s">
        <v>31240</v>
      </c>
      <c r="B1847" s="37" t="s">
        <v>27142</v>
      </c>
      <c r="C1847" s="40" t="s">
        <v>29831</v>
      </c>
      <c r="D1847" s="38" t="s">
        <v>27213</v>
      </c>
      <c r="E1847" s="42" t="s">
        <v>858</v>
      </c>
      <c r="F1847" s="35" t="s">
        <v>41</v>
      </c>
      <c r="G1847" s="77" t="s">
        <v>27954</v>
      </c>
      <c r="H1847" s="78" t="s">
        <v>28234</v>
      </c>
      <c r="I1847" s="78" t="s">
        <v>27947</v>
      </c>
      <c r="J1847" s="78" t="s">
        <v>27929</v>
      </c>
      <c r="K1847" s="42" t="s">
        <v>27929</v>
      </c>
      <c r="L1847" s="79" t="s">
        <v>233</v>
      </c>
      <c r="M1847" s="80" t="s">
        <v>29824</v>
      </c>
      <c r="N1847" s="81" t="s">
        <v>233</v>
      </c>
      <c r="O1847" s="81" t="s">
        <v>233</v>
      </c>
      <c r="P1847" s="80" t="s">
        <v>27949</v>
      </c>
      <c r="Q1847" s="36" t="s">
        <v>24977</v>
      </c>
      <c r="R1847" s="36" t="s">
        <v>233</v>
      </c>
      <c r="S1847" s="36" t="s">
        <v>873</v>
      </c>
      <c r="T1847" s="36" t="s">
        <v>24977</v>
      </c>
      <c r="U1847" s="36" t="s">
        <v>27950</v>
      </c>
      <c r="V1847" s="121" t="str">
        <f t="shared" si="28"/>
        <v>Vanguard - Total Stock Market</v>
      </c>
    </row>
    <row r="1848" spans="1:22" x14ac:dyDescent="0.35">
      <c r="A1848" s="111" t="s">
        <v>31241</v>
      </c>
      <c r="B1848" s="37" t="s">
        <v>27144</v>
      </c>
      <c r="C1848" s="40" t="s">
        <v>29832</v>
      </c>
      <c r="D1848" s="38" t="s">
        <v>27216</v>
      </c>
      <c r="E1848" s="42" t="s">
        <v>858</v>
      </c>
      <c r="F1848" s="35" t="s">
        <v>41</v>
      </c>
      <c r="G1848" s="77" t="s">
        <v>27954</v>
      </c>
      <c r="H1848" s="78" t="s">
        <v>28234</v>
      </c>
      <c r="I1848" s="78" t="s">
        <v>27947</v>
      </c>
      <c r="J1848" s="78" t="s">
        <v>27929</v>
      </c>
      <c r="K1848" s="42" t="s">
        <v>27929</v>
      </c>
      <c r="L1848" s="79" t="s">
        <v>233</v>
      </c>
      <c r="M1848" s="80" t="s">
        <v>29824</v>
      </c>
      <c r="N1848" s="81" t="s">
        <v>233</v>
      </c>
      <c r="O1848" s="81" t="s">
        <v>233</v>
      </c>
      <c r="P1848" s="80" t="s">
        <v>27949</v>
      </c>
      <c r="Q1848" s="36" t="s">
        <v>24977</v>
      </c>
      <c r="R1848" s="36" t="s">
        <v>233</v>
      </c>
      <c r="S1848" s="36" t="s">
        <v>873</v>
      </c>
      <c r="T1848" s="36" t="s">
        <v>24977</v>
      </c>
      <c r="U1848" s="36" t="s">
        <v>27950</v>
      </c>
      <c r="V1848" s="121" t="str">
        <f t="shared" si="28"/>
        <v>DFA - US Small Cap Value Portfolio</v>
      </c>
    </row>
    <row r="1849" spans="1:22" x14ac:dyDescent="0.35">
      <c r="A1849" s="111" t="s">
        <v>662</v>
      </c>
      <c r="B1849" s="37" t="s">
        <v>661</v>
      </c>
      <c r="C1849" s="40" t="s">
        <v>29833</v>
      </c>
      <c r="D1849" s="38" t="s">
        <v>22679</v>
      </c>
      <c r="E1849" s="42" t="s">
        <v>858</v>
      </c>
      <c r="F1849" s="35" t="s">
        <v>41</v>
      </c>
      <c r="G1849" s="77" t="s">
        <v>27954</v>
      </c>
      <c r="H1849" s="78" t="s">
        <v>28234</v>
      </c>
      <c r="I1849" s="78" t="s">
        <v>27947</v>
      </c>
      <c r="J1849" s="78" t="s">
        <v>27929</v>
      </c>
      <c r="K1849" s="42" t="s">
        <v>27929</v>
      </c>
      <c r="L1849" s="79" t="s">
        <v>233</v>
      </c>
      <c r="M1849" s="80" t="s">
        <v>29824</v>
      </c>
      <c r="N1849" s="81" t="s">
        <v>233</v>
      </c>
      <c r="O1849" s="81">
        <v>1</v>
      </c>
      <c r="P1849" s="80" t="s">
        <v>27949</v>
      </c>
      <c r="Q1849" s="36" t="s">
        <v>24977</v>
      </c>
      <c r="R1849" s="36" t="s">
        <v>233</v>
      </c>
      <c r="S1849" s="36" t="s">
        <v>873</v>
      </c>
      <c r="T1849" s="36" t="s">
        <v>24977</v>
      </c>
      <c r="U1849" s="36" t="s">
        <v>27950</v>
      </c>
      <c r="V1849" s="121" t="str">
        <f t="shared" si="28"/>
        <v>DFA - US Large Cap Value</v>
      </c>
    </row>
    <row r="1850" spans="1:22" x14ac:dyDescent="0.35">
      <c r="A1850" s="111" t="s">
        <v>31242</v>
      </c>
      <c r="B1850" s="37" t="s">
        <v>27146</v>
      </c>
      <c r="C1850" s="40" t="s">
        <v>29834</v>
      </c>
      <c r="D1850" s="38" t="s">
        <v>27219</v>
      </c>
      <c r="E1850" s="42" t="s">
        <v>858</v>
      </c>
      <c r="F1850" s="35" t="s">
        <v>41</v>
      </c>
      <c r="G1850" s="77" t="s">
        <v>27954</v>
      </c>
      <c r="H1850" s="78" t="s">
        <v>28234</v>
      </c>
      <c r="I1850" s="78" t="s">
        <v>27947</v>
      </c>
      <c r="J1850" s="78" t="s">
        <v>27929</v>
      </c>
      <c r="K1850" s="42" t="s">
        <v>27929</v>
      </c>
      <c r="L1850" s="79" t="s">
        <v>233</v>
      </c>
      <c r="M1850" s="80" t="s">
        <v>29824</v>
      </c>
      <c r="N1850" s="81" t="s">
        <v>233</v>
      </c>
      <c r="O1850" s="81" t="s">
        <v>233</v>
      </c>
      <c r="P1850" s="80" t="s">
        <v>27949</v>
      </c>
      <c r="Q1850" s="36" t="s">
        <v>24977</v>
      </c>
      <c r="R1850" s="36" t="s">
        <v>233</v>
      </c>
      <c r="S1850" s="36" t="s">
        <v>873</v>
      </c>
      <c r="T1850" s="36" t="s">
        <v>24977</v>
      </c>
      <c r="U1850" s="36" t="s">
        <v>27950</v>
      </c>
      <c r="V1850" s="121" t="str">
        <f t="shared" si="28"/>
        <v>DFA - US Core Equity 1</v>
      </c>
    </row>
    <row r="1851" spans="1:22" x14ac:dyDescent="0.35">
      <c r="A1851" s="111" t="s">
        <v>30431</v>
      </c>
      <c r="B1851" s="37" t="s">
        <v>27148</v>
      </c>
      <c r="C1851" s="40" t="s">
        <v>29835</v>
      </c>
      <c r="D1851" s="38" t="s">
        <v>27221</v>
      </c>
      <c r="E1851" s="42" t="s">
        <v>858</v>
      </c>
      <c r="F1851" s="35" t="s">
        <v>41</v>
      </c>
      <c r="G1851" s="77" t="s">
        <v>27954</v>
      </c>
      <c r="H1851" s="78" t="s">
        <v>28234</v>
      </c>
      <c r="I1851" s="78" t="s">
        <v>27947</v>
      </c>
      <c r="J1851" s="78" t="s">
        <v>27929</v>
      </c>
      <c r="K1851" s="42" t="s">
        <v>27929</v>
      </c>
      <c r="L1851" s="79" t="s">
        <v>233</v>
      </c>
      <c r="M1851" s="80" t="s">
        <v>29824</v>
      </c>
      <c r="N1851" s="81" t="s">
        <v>233</v>
      </c>
      <c r="O1851" s="81" t="s">
        <v>233</v>
      </c>
      <c r="P1851" s="80" t="s">
        <v>27949</v>
      </c>
      <c r="Q1851" s="36" t="s">
        <v>24977</v>
      </c>
      <c r="R1851" s="36" t="s">
        <v>233</v>
      </c>
      <c r="S1851" s="36" t="s">
        <v>873</v>
      </c>
      <c r="T1851" s="36" t="s">
        <v>24977</v>
      </c>
      <c r="U1851" s="36" t="s">
        <v>27950</v>
      </c>
      <c r="V1851" s="121" t="str">
        <f t="shared" si="28"/>
        <v>DFA - US Small Cap Portfolio</v>
      </c>
    </row>
    <row r="1852" spans="1:22" x14ac:dyDescent="0.35">
      <c r="A1852" s="111" t="s">
        <v>31243</v>
      </c>
      <c r="B1852" s="37" t="s">
        <v>27150</v>
      </c>
      <c r="C1852" s="40" t="s">
        <v>29836</v>
      </c>
      <c r="D1852" s="38" t="s">
        <v>27223</v>
      </c>
      <c r="E1852" s="42" t="s">
        <v>858</v>
      </c>
      <c r="F1852" s="35" t="s">
        <v>41</v>
      </c>
      <c r="G1852" s="77" t="s">
        <v>27954</v>
      </c>
      <c r="H1852" s="78" t="s">
        <v>28234</v>
      </c>
      <c r="I1852" s="78" t="s">
        <v>27947</v>
      </c>
      <c r="J1852" s="78" t="s">
        <v>27929</v>
      </c>
      <c r="K1852" s="42" t="s">
        <v>27929</v>
      </c>
      <c r="L1852" s="79" t="s">
        <v>233</v>
      </c>
      <c r="M1852" s="80" t="s">
        <v>29824</v>
      </c>
      <c r="N1852" s="81" t="s">
        <v>233</v>
      </c>
      <c r="O1852" s="81">
        <v>1</v>
      </c>
      <c r="P1852" s="80" t="s">
        <v>27949</v>
      </c>
      <c r="Q1852" s="36" t="s">
        <v>24977</v>
      </c>
      <c r="R1852" s="36" t="s">
        <v>28092</v>
      </c>
      <c r="S1852" s="36" t="s">
        <v>841</v>
      </c>
      <c r="T1852" s="36" t="s">
        <v>24977</v>
      </c>
      <c r="U1852" s="36" t="s">
        <v>27950</v>
      </c>
      <c r="V1852" s="121" t="str">
        <f t="shared" si="28"/>
        <v>Parvest - USA Small Cap</v>
      </c>
    </row>
    <row r="1853" spans="1:22" x14ac:dyDescent="0.35">
      <c r="A1853" s="111" t="s">
        <v>31244</v>
      </c>
      <c r="B1853" s="37" t="s">
        <v>27152</v>
      </c>
      <c r="C1853" s="40" t="s">
        <v>29837</v>
      </c>
      <c r="D1853" s="38" t="s">
        <v>27225</v>
      </c>
      <c r="E1853" s="42" t="s">
        <v>858</v>
      </c>
      <c r="F1853" s="35" t="s">
        <v>41</v>
      </c>
      <c r="G1853" s="77" t="s">
        <v>27954</v>
      </c>
      <c r="H1853" s="78" t="s">
        <v>28234</v>
      </c>
      <c r="I1853" s="78" t="s">
        <v>27947</v>
      </c>
      <c r="J1853" s="78" t="s">
        <v>27929</v>
      </c>
      <c r="K1853" s="42" t="s">
        <v>27929</v>
      </c>
      <c r="L1853" s="79" t="s">
        <v>233</v>
      </c>
      <c r="M1853" s="80" t="s">
        <v>29824</v>
      </c>
      <c r="N1853" s="81" t="s">
        <v>233</v>
      </c>
      <c r="O1853" s="81" t="s">
        <v>233</v>
      </c>
      <c r="P1853" s="80" t="s">
        <v>27949</v>
      </c>
      <c r="Q1853" s="36" t="s">
        <v>24977</v>
      </c>
      <c r="R1853" s="36" t="s">
        <v>28092</v>
      </c>
      <c r="S1853" s="36" t="s">
        <v>873</v>
      </c>
      <c r="T1853" s="36" t="s">
        <v>24977</v>
      </c>
      <c r="U1853" s="36" t="s">
        <v>27950</v>
      </c>
      <c r="V1853" s="121" t="str">
        <f t="shared" si="28"/>
        <v>BlackRock - iShares Core S&amp;P 500 UCITS</v>
      </c>
    </row>
    <row r="1854" spans="1:22" x14ac:dyDescent="0.35">
      <c r="A1854" s="111" t="s">
        <v>24925</v>
      </c>
      <c r="B1854" s="37" t="s">
        <v>24924</v>
      </c>
      <c r="C1854" s="40" t="s">
        <v>29838</v>
      </c>
      <c r="D1854" s="38" t="s">
        <v>27227</v>
      </c>
      <c r="E1854" s="42" t="s">
        <v>858</v>
      </c>
      <c r="F1854" s="35" t="s">
        <v>41</v>
      </c>
      <c r="G1854" s="77" t="s">
        <v>27954</v>
      </c>
      <c r="H1854" s="78" t="s">
        <v>28234</v>
      </c>
      <c r="I1854" s="78" t="s">
        <v>27947</v>
      </c>
      <c r="J1854" s="78" t="s">
        <v>27929</v>
      </c>
      <c r="K1854" s="42" t="s">
        <v>27929</v>
      </c>
      <c r="L1854" s="79" t="s">
        <v>233</v>
      </c>
      <c r="M1854" s="80" t="s">
        <v>29824</v>
      </c>
      <c r="N1854" s="81" t="s">
        <v>233</v>
      </c>
      <c r="O1854" s="81">
        <v>1</v>
      </c>
      <c r="P1854" s="80" t="s">
        <v>27949</v>
      </c>
      <c r="Q1854" s="36" t="s">
        <v>24977</v>
      </c>
      <c r="R1854" s="36" t="s">
        <v>233</v>
      </c>
      <c r="S1854" s="36" t="s">
        <v>873</v>
      </c>
      <c r="T1854" s="36" t="s">
        <v>24977</v>
      </c>
      <c r="U1854" s="36" t="s">
        <v>27950</v>
      </c>
      <c r="V1854" s="121" t="str">
        <f t="shared" si="28"/>
        <v>BlackRock - iShares Core S&amp;P 500</v>
      </c>
    </row>
    <row r="1855" spans="1:22" x14ac:dyDescent="0.35">
      <c r="A1855" s="111" t="s">
        <v>1013</v>
      </c>
      <c r="B1855" s="37" t="s">
        <v>1012</v>
      </c>
      <c r="C1855" s="40" t="s">
        <v>29839</v>
      </c>
      <c r="D1855" s="38" t="s">
        <v>22680</v>
      </c>
      <c r="E1855" s="42" t="s">
        <v>858</v>
      </c>
      <c r="F1855" s="35" t="s">
        <v>41</v>
      </c>
      <c r="G1855" s="77" t="s">
        <v>27954</v>
      </c>
      <c r="H1855" s="78" t="s">
        <v>28234</v>
      </c>
      <c r="I1855" s="78" t="s">
        <v>27947</v>
      </c>
      <c r="J1855" s="78" t="s">
        <v>27929</v>
      </c>
      <c r="K1855" s="42" t="s">
        <v>27929</v>
      </c>
      <c r="L1855" s="79" t="s">
        <v>233</v>
      </c>
      <c r="M1855" s="80" t="s">
        <v>29824</v>
      </c>
      <c r="N1855" s="81" t="s">
        <v>233</v>
      </c>
      <c r="O1855" s="81" t="s">
        <v>233</v>
      </c>
      <c r="P1855" s="80" t="s">
        <v>27949</v>
      </c>
      <c r="Q1855" s="36" t="s">
        <v>24977</v>
      </c>
      <c r="R1855" s="36" t="s">
        <v>233</v>
      </c>
      <c r="S1855" s="36" t="s">
        <v>873</v>
      </c>
      <c r="T1855" s="36" t="s">
        <v>24977</v>
      </c>
      <c r="U1855" s="36" t="s">
        <v>27950</v>
      </c>
      <c r="V1855" s="121" t="str">
        <f t="shared" si="28"/>
        <v>Invesco S&amp;P 500 Equal Weight ETF</v>
      </c>
    </row>
    <row r="1856" spans="1:22" x14ac:dyDescent="0.35">
      <c r="A1856" s="111" t="s">
        <v>581</v>
      </c>
      <c r="B1856" s="37" t="s">
        <v>580</v>
      </c>
      <c r="C1856" s="40" t="s">
        <v>29840</v>
      </c>
      <c r="D1856" s="38" t="s">
        <v>9685</v>
      </c>
      <c r="E1856" s="42" t="s">
        <v>858</v>
      </c>
      <c r="F1856" s="35" t="s">
        <v>41</v>
      </c>
      <c r="G1856" s="77" t="s">
        <v>27954</v>
      </c>
      <c r="H1856" s="78" t="s">
        <v>28234</v>
      </c>
      <c r="I1856" s="78" t="s">
        <v>27947</v>
      </c>
      <c r="J1856" s="78" t="s">
        <v>27929</v>
      </c>
      <c r="K1856" s="42" t="s">
        <v>27929</v>
      </c>
      <c r="L1856" s="79" t="s">
        <v>233</v>
      </c>
      <c r="M1856" s="80" t="s">
        <v>29824</v>
      </c>
      <c r="N1856" s="81" t="s">
        <v>233</v>
      </c>
      <c r="O1856" s="81">
        <v>1</v>
      </c>
      <c r="P1856" s="80" t="s">
        <v>27949</v>
      </c>
      <c r="Q1856" s="36" t="s">
        <v>24977</v>
      </c>
      <c r="R1856" s="36" t="s">
        <v>233</v>
      </c>
      <c r="S1856" s="36" t="s">
        <v>873</v>
      </c>
      <c r="T1856" s="36" t="s">
        <v>24977</v>
      </c>
      <c r="U1856" s="36" t="s">
        <v>27950</v>
      </c>
      <c r="V1856" s="121" t="str">
        <f t="shared" si="28"/>
        <v>BlackRock - iShares Russell 2000 ETF</v>
      </c>
    </row>
    <row r="1857" spans="1:22" x14ac:dyDescent="0.35">
      <c r="A1857" s="111" t="s">
        <v>31245</v>
      </c>
      <c r="B1857" s="37" t="s">
        <v>27155</v>
      </c>
      <c r="C1857" s="39" t="s">
        <v>29841</v>
      </c>
      <c r="D1857" s="38" t="s">
        <v>27231</v>
      </c>
      <c r="E1857" s="42" t="s">
        <v>858</v>
      </c>
      <c r="F1857" s="35" t="s">
        <v>41</v>
      </c>
      <c r="G1857" s="77" t="s">
        <v>27954</v>
      </c>
      <c r="H1857" s="78" t="s">
        <v>28234</v>
      </c>
      <c r="I1857" s="78" t="s">
        <v>27947</v>
      </c>
      <c r="J1857" s="78" t="s">
        <v>27929</v>
      </c>
      <c r="K1857" s="42" t="s">
        <v>27929</v>
      </c>
      <c r="L1857" s="79" t="s">
        <v>233</v>
      </c>
      <c r="M1857" s="80" t="s">
        <v>29824</v>
      </c>
      <c r="N1857" s="81" t="s">
        <v>233</v>
      </c>
      <c r="O1857" s="81" t="s">
        <v>233</v>
      </c>
      <c r="P1857" s="80" t="s">
        <v>27949</v>
      </c>
      <c r="Q1857" s="36" t="s">
        <v>24977</v>
      </c>
      <c r="R1857" s="36" t="s">
        <v>233</v>
      </c>
      <c r="S1857" s="36" t="s">
        <v>873</v>
      </c>
      <c r="T1857" s="36" t="s">
        <v>24977</v>
      </c>
      <c r="U1857" s="36" t="s">
        <v>27950</v>
      </c>
      <c r="V1857" s="121" t="str">
        <f t="shared" si="28"/>
        <v>BlackRock - iShares US Carbon Transition Readiness</v>
      </c>
    </row>
    <row r="1858" spans="1:22" x14ac:dyDescent="0.35">
      <c r="A1858" s="111" t="s">
        <v>30431</v>
      </c>
      <c r="B1858" s="37" t="s">
        <v>27156</v>
      </c>
      <c r="C1858" s="40" t="s">
        <v>29842</v>
      </c>
      <c r="D1858" s="38" t="s">
        <v>27233</v>
      </c>
      <c r="E1858" s="42" t="s">
        <v>858</v>
      </c>
      <c r="F1858" s="35" t="s">
        <v>41</v>
      </c>
      <c r="G1858" s="77" t="s">
        <v>27954</v>
      </c>
      <c r="H1858" s="78" t="s">
        <v>28234</v>
      </c>
      <c r="I1858" s="78" t="s">
        <v>27947</v>
      </c>
      <c r="J1858" s="78" t="s">
        <v>27929</v>
      </c>
      <c r="K1858" s="42" t="s">
        <v>27929</v>
      </c>
      <c r="L1858" s="79" t="s">
        <v>233</v>
      </c>
      <c r="M1858" s="80" t="s">
        <v>29824</v>
      </c>
      <c r="N1858" s="81" t="s">
        <v>233</v>
      </c>
      <c r="O1858" s="81" t="s">
        <v>233</v>
      </c>
      <c r="P1858" s="80" t="s">
        <v>27949</v>
      </c>
      <c r="Q1858" s="36" t="s">
        <v>24977</v>
      </c>
      <c r="R1858" s="36" t="s">
        <v>233</v>
      </c>
      <c r="S1858" s="36" t="s">
        <v>873</v>
      </c>
      <c r="T1858" s="36" t="s">
        <v>24977</v>
      </c>
      <c r="U1858" s="36" t="s">
        <v>27950</v>
      </c>
      <c r="V1858" s="121" t="str">
        <f t="shared" ref="V1858:V1921" si="29">+IFERROR(INDEX($AA:$AA,MATCH($D1858,$Z:$Z,0)),$D1858)</f>
        <v>BlackRock - iShares MSCI USA Quality</v>
      </c>
    </row>
    <row r="1859" spans="1:22" x14ac:dyDescent="0.35">
      <c r="A1859" s="111" t="s">
        <v>30431</v>
      </c>
      <c r="B1859" s="37" t="s">
        <v>27158</v>
      </c>
      <c r="C1859" s="40" t="s">
        <v>29843</v>
      </c>
      <c r="D1859" s="38" t="s">
        <v>27235</v>
      </c>
      <c r="E1859" s="42" t="s">
        <v>858</v>
      </c>
      <c r="F1859" s="35" t="s">
        <v>41</v>
      </c>
      <c r="G1859" s="77" t="s">
        <v>27954</v>
      </c>
      <c r="H1859" s="78" t="s">
        <v>28234</v>
      </c>
      <c r="I1859" s="78" t="s">
        <v>27947</v>
      </c>
      <c r="J1859" s="78" t="s">
        <v>27929</v>
      </c>
      <c r="K1859" s="42" t="s">
        <v>27929</v>
      </c>
      <c r="L1859" s="79" t="s">
        <v>233</v>
      </c>
      <c r="M1859" s="80" t="s">
        <v>29824</v>
      </c>
      <c r="N1859" s="81" t="s">
        <v>233</v>
      </c>
      <c r="O1859" s="81" t="s">
        <v>233</v>
      </c>
      <c r="P1859" s="80" t="s">
        <v>27949</v>
      </c>
      <c r="Q1859" s="36" t="s">
        <v>24977</v>
      </c>
      <c r="R1859" s="36" t="s">
        <v>233</v>
      </c>
      <c r="S1859" s="36" t="s">
        <v>873</v>
      </c>
      <c r="T1859" s="36" t="s">
        <v>24977</v>
      </c>
      <c r="U1859" s="36" t="s">
        <v>27950</v>
      </c>
      <c r="V1859" s="121" t="str">
        <f t="shared" si="29"/>
        <v>BlackRock - iShares Russell Mid-Cap Value</v>
      </c>
    </row>
    <row r="1860" spans="1:22" x14ac:dyDescent="0.35">
      <c r="A1860" s="111" t="s">
        <v>31246</v>
      </c>
      <c r="B1860" s="37" t="s">
        <v>27160</v>
      </c>
      <c r="C1860" s="40" t="s">
        <v>29844</v>
      </c>
      <c r="D1860" s="38" t="s">
        <v>27237</v>
      </c>
      <c r="E1860" s="42" t="s">
        <v>858</v>
      </c>
      <c r="F1860" s="35" t="s">
        <v>41</v>
      </c>
      <c r="G1860" s="77" t="s">
        <v>27954</v>
      </c>
      <c r="H1860" s="78" t="s">
        <v>28234</v>
      </c>
      <c r="I1860" s="78" t="s">
        <v>27947</v>
      </c>
      <c r="J1860" s="78" t="s">
        <v>27929</v>
      </c>
      <c r="K1860" s="42" t="s">
        <v>27929</v>
      </c>
      <c r="L1860" s="79" t="s">
        <v>233</v>
      </c>
      <c r="M1860" s="80" t="s">
        <v>29824</v>
      </c>
      <c r="N1860" s="81" t="s">
        <v>233</v>
      </c>
      <c r="O1860" s="81" t="s">
        <v>233</v>
      </c>
      <c r="P1860" s="80" t="s">
        <v>27949</v>
      </c>
      <c r="Q1860" s="36" t="s">
        <v>24977</v>
      </c>
      <c r="R1860" s="36" t="s">
        <v>28092</v>
      </c>
      <c r="S1860" s="36" t="s">
        <v>841</v>
      </c>
      <c r="T1860" s="36" t="s">
        <v>24977</v>
      </c>
      <c r="U1860" s="36" t="s">
        <v>27950</v>
      </c>
      <c r="V1860" s="121" t="str">
        <f t="shared" si="29"/>
        <v>Legg Mason - US Small Caps</v>
      </c>
    </row>
    <row r="1861" spans="1:22" x14ac:dyDescent="0.35">
      <c r="A1861" s="111" t="s">
        <v>30431</v>
      </c>
      <c r="B1861" s="37" t="s">
        <v>27162</v>
      </c>
      <c r="C1861" s="40" t="s">
        <v>29845</v>
      </c>
      <c r="D1861" s="38" t="s">
        <v>27239</v>
      </c>
      <c r="E1861" s="42" t="s">
        <v>858</v>
      </c>
      <c r="F1861" s="35" t="s">
        <v>41</v>
      </c>
      <c r="G1861" s="77" t="s">
        <v>27954</v>
      </c>
      <c r="H1861" s="78" t="s">
        <v>28234</v>
      </c>
      <c r="I1861" s="78" t="s">
        <v>27947</v>
      </c>
      <c r="J1861" s="78" t="s">
        <v>27929</v>
      </c>
      <c r="K1861" s="42" t="s">
        <v>27929</v>
      </c>
      <c r="L1861" s="79" t="s">
        <v>233</v>
      </c>
      <c r="M1861" s="80" t="s">
        <v>29824</v>
      </c>
      <c r="N1861" s="81" t="s">
        <v>233</v>
      </c>
      <c r="O1861" s="81" t="s">
        <v>233</v>
      </c>
      <c r="P1861" s="80" t="s">
        <v>27949</v>
      </c>
      <c r="Q1861" s="36" t="s">
        <v>24977</v>
      </c>
      <c r="R1861" s="36" t="s">
        <v>233</v>
      </c>
      <c r="S1861" s="36" t="s">
        <v>873</v>
      </c>
      <c r="T1861" s="36" t="s">
        <v>24977</v>
      </c>
      <c r="U1861" s="36" t="s">
        <v>27950</v>
      </c>
      <c r="V1861" s="121" t="str">
        <f t="shared" si="29"/>
        <v>BlackRock - iShares MSCI USA Value</v>
      </c>
    </row>
    <row r="1862" spans="1:22" x14ac:dyDescent="0.35">
      <c r="A1862" s="111" t="s">
        <v>30431</v>
      </c>
      <c r="B1862" s="37" t="s">
        <v>27164</v>
      </c>
      <c r="C1862" s="40" t="s">
        <v>29846</v>
      </c>
      <c r="D1862" s="38" t="s">
        <v>27241</v>
      </c>
      <c r="E1862" s="42" t="s">
        <v>858</v>
      </c>
      <c r="F1862" s="35" t="s">
        <v>41</v>
      </c>
      <c r="G1862" s="77" t="s">
        <v>27954</v>
      </c>
      <c r="H1862" s="78" t="s">
        <v>28234</v>
      </c>
      <c r="I1862" s="78" t="s">
        <v>27947</v>
      </c>
      <c r="J1862" s="78" t="s">
        <v>27929</v>
      </c>
      <c r="K1862" s="42" t="s">
        <v>27929</v>
      </c>
      <c r="L1862" s="79" t="s">
        <v>233</v>
      </c>
      <c r="M1862" s="80" t="s">
        <v>29824</v>
      </c>
      <c r="N1862" s="81" t="s">
        <v>233</v>
      </c>
      <c r="O1862" s="81" t="s">
        <v>233</v>
      </c>
      <c r="P1862" s="80" t="s">
        <v>27949</v>
      </c>
      <c r="Q1862" s="36" t="s">
        <v>24977</v>
      </c>
      <c r="R1862" s="36" t="s">
        <v>233</v>
      </c>
      <c r="S1862" s="36" t="s">
        <v>873</v>
      </c>
      <c r="T1862" s="36" t="s">
        <v>24977</v>
      </c>
      <c r="U1862" s="36" t="s">
        <v>27950</v>
      </c>
      <c r="V1862" s="121" t="str">
        <f t="shared" si="29"/>
        <v>WisdomTree - US Large Cap Dividend</v>
      </c>
    </row>
    <row r="1863" spans="1:22" x14ac:dyDescent="0.35">
      <c r="A1863" s="111" t="s">
        <v>31247</v>
      </c>
      <c r="B1863" s="37" t="s">
        <v>27166</v>
      </c>
      <c r="C1863" s="40" t="s">
        <v>29847</v>
      </c>
      <c r="D1863" s="38" t="s">
        <v>27243</v>
      </c>
      <c r="E1863" s="42" t="s">
        <v>858</v>
      </c>
      <c r="F1863" s="35" t="s">
        <v>41</v>
      </c>
      <c r="G1863" s="77" t="s">
        <v>27954</v>
      </c>
      <c r="H1863" s="78" t="s">
        <v>28234</v>
      </c>
      <c r="I1863" s="78" t="s">
        <v>27947</v>
      </c>
      <c r="J1863" s="78" t="s">
        <v>27929</v>
      </c>
      <c r="K1863" s="42" t="s">
        <v>27929</v>
      </c>
      <c r="L1863" s="79" t="s">
        <v>233</v>
      </c>
      <c r="M1863" s="80" t="s">
        <v>29824</v>
      </c>
      <c r="N1863" s="81" t="s">
        <v>233</v>
      </c>
      <c r="O1863" s="81" t="s">
        <v>233</v>
      </c>
      <c r="P1863" s="80" t="s">
        <v>27949</v>
      </c>
      <c r="Q1863" s="36" t="s">
        <v>24977</v>
      </c>
      <c r="R1863" s="36" t="s">
        <v>28092</v>
      </c>
      <c r="S1863" s="36" t="s">
        <v>873</v>
      </c>
      <c r="T1863" s="36" t="s">
        <v>24977</v>
      </c>
      <c r="U1863" s="36" t="s">
        <v>27950</v>
      </c>
      <c r="V1863" s="121" t="str">
        <f t="shared" si="29"/>
        <v>Vanguard S&amp;P 500 - UCIT</v>
      </c>
    </row>
    <row r="1864" spans="1:22" x14ac:dyDescent="0.35">
      <c r="A1864" s="111" t="s">
        <v>30431</v>
      </c>
      <c r="B1864" s="37" t="s">
        <v>27167</v>
      </c>
      <c r="C1864" s="40" t="s">
        <v>29848</v>
      </c>
      <c r="D1864" s="38" t="s">
        <v>27245</v>
      </c>
      <c r="E1864" s="42" t="s">
        <v>858</v>
      </c>
      <c r="F1864" s="35" t="s">
        <v>41</v>
      </c>
      <c r="G1864" s="77" t="s">
        <v>27954</v>
      </c>
      <c r="H1864" s="78" t="s">
        <v>28234</v>
      </c>
      <c r="I1864" s="78" t="s">
        <v>27947</v>
      </c>
      <c r="J1864" s="78" t="s">
        <v>27929</v>
      </c>
      <c r="K1864" s="42" t="s">
        <v>27929</v>
      </c>
      <c r="L1864" s="79" t="s">
        <v>233</v>
      </c>
      <c r="M1864" s="80" t="s">
        <v>29824</v>
      </c>
      <c r="N1864" s="81" t="s">
        <v>233</v>
      </c>
      <c r="O1864" s="81" t="s">
        <v>233</v>
      </c>
      <c r="P1864" s="80" t="s">
        <v>27949</v>
      </c>
      <c r="Q1864" s="36" t="s">
        <v>24977</v>
      </c>
      <c r="R1864" s="36" t="s">
        <v>233</v>
      </c>
      <c r="S1864" s="36" t="s">
        <v>873</v>
      </c>
      <c r="T1864" s="36" t="s">
        <v>24977</v>
      </c>
      <c r="U1864" s="36" t="s">
        <v>27950</v>
      </c>
      <c r="V1864" s="121" t="str">
        <f t="shared" si="29"/>
        <v>First Trust - US Mega Cap AlphaDEX</v>
      </c>
    </row>
    <row r="1865" spans="1:22" x14ac:dyDescent="0.35">
      <c r="A1865" s="111" t="s">
        <v>30431</v>
      </c>
      <c r="B1865" s="37" t="s">
        <v>27169</v>
      </c>
      <c r="C1865" s="40" t="s">
        <v>29849</v>
      </c>
      <c r="D1865" s="38" t="s">
        <v>27247</v>
      </c>
      <c r="E1865" s="42" t="s">
        <v>858</v>
      </c>
      <c r="F1865" s="35" t="s">
        <v>41</v>
      </c>
      <c r="G1865" s="77" t="s">
        <v>27954</v>
      </c>
      <c r="H1865" s="78" t="s">
        <v>28234</v>
      </c>
      <c r="I1865" s="78" t="s">
        <v>27947</v>
      </c>
      <c r="J1865" s="78" t="s">
        <v>27929</v>
      </c>
      <c r="K1865" s="42" t="s">
        <v>27929</v>
      </c>
      <c r="L1865" s="79" t="s">
        <v>233</v>
      </c>
      <c r="M1865" s="80" t="s">
        <v>29824</v>
      </c>
      <c r="N1865" s="81" t="s">
        <v>233</v>
      </c>
      <c r="O1865" s="81" t="s">
        <v>233</v>
      </c>
      <c r="P1865" s="80" t="s">
        <v>27949</v>
      </c>
      <c r="Q1865" s="36" t="s">
        <v>24977</v>
      </c>
      <c r="R1865" s="36" t="s">
        <v>28092</v>
      </c>
      <c r="S1865" s="36" t="s">
        <v>841</v>
      </c>
      <c r="T1865" s="36" t="s">
        <v>24977</v>
      </c>
      <c r="U1865" s="36" t="s">
        <v>27950</v>
      </c>
      <c r="V1865" s="121" t="str">
        <f t="shared" si="29"/>
        <v>JP Morgan - US Value Fund</v>
      </c>
    </row>
    <row r="1866" spans="1:22" x14ac:dyDescent="0.35">
      <c r="A1866" s="111" t="s">
        <v>31248</v>
      </c>
      <c r="B1866" s="37" t="s">
        <v>27171</v>
      </c>
      <c r="C1866" s="40" t="s">
        <v>29850</v>
      </c>
      <c r="D1866" s="38" t="s">
        <v>27249</v>
      </c>
      <c r="E1866" s="42" t="s">
        <v>858</v>
      </c>
      <c r="F1866" s="35" t="s">
        <v>41</v>
      </c>
      <c r="G1866" s="77" t="s">
        <v>27954</v>
      </c>
      <c r="H1866" s="78" t="s">
        <v>28234</v>
      </c>
      <c r="I1866" s="78" t="s">
        <v>27947</v>
      </c>
      <c r="J1866" s="78" t="s">
        <v>27929</v>
      </c>
      <c r="K1866" s="42" t="s">
        <v>27929</v>
      </c>
      <c r="L1866" s="79" t="s">
        <v>233</v>
      </c>
      <c r="M1866" s="80" t="s">
        <v>29824</v>
      </c>
      <c r="N1866" s="81" t="s">
        <v>233</v>
      </c>
      <c r="O1866" s="81">
        <v>1</v>
      </c>
      <c r="P1866" s="80" t="s">
        <v>27949</v>
      </c>
      <c r="Q1866" s="36" t="s">
        <v>24977</v>
      </c>
      <c r="R1866" s="36" t="s">
        <v>28092</v>
      </c>
      <c r="S1866" s="36" t="s">
        <v>841</v>
      </c>
      <c r="T1866" s="36" t="s">
        <v>24977</v>
      </c>
      <c r="U1866" s="36" t="s">
        <v>27950</v>
      </c>
      <c r="V1866" s="121" t="str">
        <f t="shared" si="29"/>
        <v>Wellington - US Research Equity</v>
      </c>
    </row>
    <row r="1867" spans="1:22" x14ac:dyDescent="0.35">
      <c r="A1867" s="111" t="s">
        <v>30431</v>
      </c>
      <c r="B1867" s="37" t="s">
        <v>27172</v>
      </c>
      <c r="C1867" s="40" t="s">
        <v>29851</v>
      </c>
      <c r="D1867" s="38" t="s">
        <v>27251</v>
      </c>
      <c r="E1867" s="42" t="s">
        <v>858</v>
      </c>
      <c r="F1867" s="35" t="s">
        <v>41</v>
      </c>
      <c r="G1867" s="77" t="s">
        <v>27954</v>
      </c>
      <c r="H1867" s="78" t="s">
        <v>28234</v>
      </c>
      <c r="I1867" s="78" t="s">
        <v>27947</v>
      </c>
      <c r="J1867" s="78" t="s">
        <v>27929</v>
      </c>
      <c r="K1867" s="42" t="s">
        <v>27929</v>
      </c>
      <c r="L1867" s="79" t="s">
        <v>233</v>
      </c>
      <c r="M1867" s="80" t="s">
        <v>29824</v>
      </c>
      <c r="N1867" s="81" t="s">
        <v>233</v>
      </c>
      <c r="O1867" s="81" t="s">
        <v>233</v>
      </c>
      <c r="P1867" s="80" t="s">
        <v>27949</v>
      </c>
      <c r="Q1867" s="36" t="s">
        <v>24977</v>
      </c>
      <c r="R1867" s="36" t="s">
        <v>233</v>
      </c>
      <c r="S1867" s="36" t="s">
        <v>233</v>
      </c>
      <c r="T1867" s="36" t="s">
        <v>24977</v>
      </c>
      <c r="U1867" s="36" t="s">
        <v>27950</v>
      </c>
      <c r="V1867" s="121" t="str">
        <f t="shared" si="29"/>
        <v>FONDOS US</v>
      </c>
    </row>
    <row r="1868" spans="1:22" x14ac:dyDescent="0.35">
      <c r="A1868" s="111" t="s">
        <v>31249</v>
      </c>
      <c r="B1868" s="37" t="s">
        <v>27174</v>
      </c>
      <c r="C1868" s="40" t="s">
        <v>29852</v>
      </c>
      <c r="D1868" s="38" t="s">
        <v>27253</v>
      </c>
      <c r="E1868" s="42" t="s">
        <v>858</v>
      </c>
      <c r="F1868" s="35" t="s">
        <v>41</v>
      </c>
      <c r="G1868" s="77" t="s">
        <v>27954</v>
      </c>
      <c r="H1868" s="78" t="s">
        <v>28234</v>
      </c>
      <c r="I1868" s="78" t="s">
        <v>27947</v>
      </c>
      <c r="J1868" s="78" t="s">
        <v>27929</v>
      </c>
      <c r="K1868" s="42" t="s">
        <v>27929</v>
      </c>
      <c r="L1868" s="79" t="s">
        <v>233</v>
      </c>
      <c r="M1868" s="80" t="s">
        <v>29824</v>
      </c>
      <c r="N1868" s="81" t="s">
        <v>233</v>
      </c>
      <c r="O1868" s="81" t="s">
        <v>233</v>
      </c>
      <c r="P1868" s="80" t="s">
        <v>27949</v>
      </c>
      <c r="Q1868" s="36" t="s">
        <v>24977</v>
      </c>
      <c r="R1868" s="36" t="s">
        <v>233</v>
      </c>
      <c r="S1868" s="36" t="s">
        <v>873</v>
      </c>
      <c r="T1868" s="36" t="s">
        <v>24977</v>
      </c>
      <c r="U1868" s="36" t="s">
        <v>27950</v>
      </c>
      <c r="V1868" s="121" t="str">
        <f t="shared" si="29"/>
        <v>BlackRock - iShares S&amp;P Small-Cap 600 Value</v>
      </c>
    </row>
    <row r="1869" spans="1:22" x14ac:dyDescent="0.35">
      <c r="A1869" s="111" t="s">
        <v>31250</v>
      </c>
      <c r="B1869" s="37" t="s">
        <v>27175</v>
      </c>
      <c r="C1869" s="40" t="s">
        <v>29853</v>
      </c>
      <c r="D1869" s="38" t="s">
        <v>27255</v>
      </c>
      <c r="E1869" s="42" t="s">
        <v>858</v>
      </c>
      <c r="F1869" s="35" t="s">
        <v>41</v>
      </c>
      <c r="G1869" s="77" t="s">
        <v>27954</v>
      </c>
      <c r="H1869" s="78" t="s">
        <v>28234</v>
      </c>
      <c r="I1869" s="78" t="s">
        <v>27947</v>
      </c>
      <c r="J1869" s="78" t="s">
        <v>27929</v>
      </c>
      <c r="K1869" s="42" t="s">
        <v>27929</v>
      </c>
      <c r="L1869" s="79" t="s">
        <v>233</v>
      </c>
      <c r="M1869" s="80" t="s">
        <v>29824</v>
      </c>
      <c r="N1869" s="81" t="s">
        <v>233</v>
      </c>
      <c r="O1869" s="81">
        <v>1</v>
      </c>
      <c r="P1869" s="80" t="s">
        <v>27949</v>
      </c>
      <c r="Q1869" s="36" t="s">
        <v>24977</v>
      </c>
      <c r="R1869" s="36" t="s">
        <v>28092</v>
      </c>
      <c r="S1869" s="36" t="s">
        <v>873</v>
      </c>
      <c r="T1869" s="36" t="s">
        <v>24977</v>
      </c>
      <c r="U1869" s="36" t="s">
        <v>27950</v>
      </c>
      <c r="V1869" s="121" t="str">
        <f t="shared" si="29"/>
        <v>Ossiam - Shiller Barclays Cape Value</v>
      </c>
    </row>
    <row r="1870" spans="1:22" x14ac:dyDescent="0.35">
      <c r="A1870" s="111" t="s">
        <v>31251</v>
      </c>
      <c r="B1870" s="37" t="s">
        <v>27177</v>
      </c>
      <c r="C1870" s="40" t="s">
        <v>29854</v>
      </c>
      <c r="D1870" s="38" t="s">
        <v>27257</v>
      </c>
      <c r="E1870" s="42" t="s">
        <v>858</v>
      </c>
      <c r="F1870" s="35" t="s">
        <v>41</v>
      </c>
      <c r="G1870" s="77" t="s">
        <v>27954</v>
      </c>
      <c r="H1870" s="78" t="s">
        <v>28234</v>
      </c>
      <c r="I1870" s="78" t="s">
        <v>27947</v>
      </c>
      <c r="J1870" s="78" t="s">
        <v>27929</v>
      </c>
      <c r="K1870" s="42" t="s">
        <v>27929</v>
      </c>
      <c r="L1870" s="79" t="s">
        <v>233</v>
      </c>
      <c r="M1870" s="80" t="s">
        <v>29824</v>
      </c>
      <c r="N1870" s="81" t="s">
        <v>233</v>
      </c>
      <c r="O1870" s="81">
        <v>1</v>
      </c>
      <c r="P1870" s="80" t="s">
        <v>27949</v>
      </c>
      <c r="Q1870" s="36" t="s">
        <v>24977</v>
      </c>
      <c r="R1870" s="36" t="s">
        <v>233</v>
      </c>
      <c r="S1870" s="36" t="s">
        <v>873</v>
      </c>
      <c r="T1870" s="36" t="s">
        <v>24977</v>
      </c>
      <c r="U1870" s="36" t="s">
        <v>27950</v>
      </c>
      <c r="V1870" s="121" t="str">
        <f t="shared" si="29"/>
        <v>BlackRock - iShares Core S&amp;P Small Cap</v>
      </c>
    </row>
    <row r="1871" spans="1:22" x14ac:dyDescent="0.35">
      <c r="A1871" s="111" t="s">
        <v>31252</v>
      </c>
      <c r="B1871" s="37" t="s">
        <v>27179</v>
      </c>
      <c r="C1871" s="40" t="s">
        <v>29855</v>
      </c>
      <c r="D1871" s="38" t="s">
        <v>27259</v>
      </c>
      <c r="E1871" s="42" t="s">
        <v>858</v>
      </c>
      <c r="F1871" s="35" t="s">
        <v>41</v>
      </c>
      <c r="G1871" s="77" t="s">
        <v>27954</v>
      </c>
      <c r="H1871" s="78" t="s">
        <v>28234</v>
      </c>
      <c r="I1871" s="78" t="s">
        <v>27947</v>
      </c>
      <c r="J1871" s="78" t="s">
        <v>27929</v>
      </c>
      <c r="K1871" s="42" t="s">
        <v>27929</v>
      </c>
      <c r="L1871" s="79" t="s">
        <v>233</v>
      </c>
      <c r="M1871" s="80" t="s">
        <v>29824</v>
      </c>
      <c r="N1871" s="81" t="s">
        <v>233</v>
      </c>
      <c r="O1871" s="81" t="s">
        <v>233</v>
      </c>
      <c r="P1871" s="80" t="s">
        <v>27949</v>
      </c>
      <c r="Q1871" s="36" t="s">
        <v>24977</v>
      </c>
      <c r="R1871" s="36" t="s">
        <v>233</v>
      </c>
      <c r="S1871" s="36" t="s">
        <v>841</v>
      </c>
      <c r="T1871" s="36" t="s">
        <v>24977</v>
      </c>
      <c r="U1871" s="36" t="s">
        <v>27950</v>
      </c>
      <c r="V1871" s="121" t="str">
        <f t="shared" si="29"/>
        <v>BlackRock - Global Allocation Fund</v>
      </c>
    </row>
    <row r="1872" spans="1:22" x14ac:dyDescent="0.35">
      <c r="A1872" s="111" t="s">
        <v>31253</v>
      </c>
      <c r="B1872" s="37" t="s">
        <v>27181</v>
      </c>
      <c r="C1872" s="40" t="s">
        <v>29856</v>
      </c>
      <c r="D1872" s="39" t="s">
        <v>27261</v>
      </c>
      <c r="E1872" s="42" t="s">
        <v>858</v>
      </c>
      <c r="F1872" s="35" t="s">
        <v>41</v>
      </c>
      <c r="G1872" s="77" t="s">
        <v>27954</v>
      </c>
      <c r="H1872" s="78" t="s">
        <v>28234</v>
      </c>
      <c r="I1872" s="78" t="s">
        <v>27947</v>
      </c>
      <c r="J1872" s="78" t="s">
        <v>27929</v>
      </c>
      <c r="K1872" s="42" t="s">
        <v>27929</v>
      </c>
      <c r="L1872" s="79" t="s">
        <v>233</v>
      </c>
      <c r="M1872" s="80" t="s">
        <v>29824</v>
      </c>
      <c r="N1872" s="81" t="s">
        <v>233</v>
      </c>
      <c r="O1872" s="81" t="s">
        <v>233</v>
      </c>
      <c r="P1872" s="80" t="s">
        <v>27949</v>
      </c>
      <c r="Q1872" s="36" t="s">
        <v>24977</v>
      </c>
      <c r="R1872" s="36" t="s">
        <v>233</v>
      </c>
      <c r="S1872" s="36" t="s">
        <v>873</v>
      </c>
      <c r="T1872" s="36" t="s">
        <v>24977</v>
      </c>
      <c r="U1872" s="36" t="s">
        <v>27950</v>
      </c>
      <c r="V1872" s="121" t="str">
        <f t="shared" si="29"/>
        <v>WisdomTree - US Quality Dividend Growth</v>
      </c>
    </row>
    <row r="1873" spans="1:22" x14ac:dyDescent="0.35">
      <c r="A1873" s="111" t="s">
        <v>30431</v>
      </c>
      <c r="B1873" s="37" t="s">
        <v>27183</v>
      </c>
      <c r="C1873" s="40" t="s">
        <v>29857</v>
      </c>
      <c r="D1873" s="39" t="s">
        <v>27263</v>
      </c>
      <c r="E1873" s="42" t="s">
        <v>858</v>
      </c>
      <c r="F1873" s="35" t="s">
        <v>41</v>
      </c>
      <c r="G1873" s="77" t="s">
        <v>27954</v>
      </c>
      <c r="H1873" s="78" t="s">
        <v>28234</v>
      </c>
      <c r="I1873" s="78" t="s">
        <v>27947</v>
      </c>
      <c r="J1873" s="78" t="s">
        <v>27929</v>
      </c>
      <c r="K1873" s="42" t="s">
        <v>27929</v>
      </c>
      <c r="L1873" s="79" t="s">
        <v>233</v>
      </c>
      <c r="M1873" s="80" t="s">
        <v>29824</v>
      </c>
      <c r="N1873" s="81" t="s">
        <v>233</v>
      </c>
      <c r="O1873" s="81" t="s">
        <v>233</v>
      </c>
      <c r="P1873" s="80" t="s">
        <v>27949</v>
      </c>
      <c r="Q1873" s="36" t="s">
        <v>24977</v>
      </c>
      <c r="R1873" s="36" t="s">
        <v>233</v>
      </c>
      <c r="S1873" s="36" t="s">
        <v>873</v>
      </c>
      <c r="T1873" s="36" t="s">
        <v>24977</v>
      </c>
      <c r="U1873" s="36" t="s">
        <v>27950</v>
      </c>
      <c r="V1873" s="121" t="str">
        <f t="shared" si="29"/>
        <v>BlackRock - iShares Edge MSCI Multifactor USA</v>
      </c>
    </row>
    <row r="1874" spans="1:22" x14ac:dyDescent="0.35">
      <c r="A1874" s="111" t="s">
        <v>31254</v>
      </c>
      <c r="B1874" s="42" t="s">
        <v>27185</v>
      </c>
      <c r="C1874" s="82" t="s">
        <v>29858</v>
      </c>
      <c r="D1874" s="39" t="s">
        <v>27265</v>
      </c>
      <c r="E1874" s="42" t="s">
        <v>858</v>
      </c>
      <c r="F1874" s="35" t="s">
        <v>41</v>
      </c>
      <c r="G1874" s="77" t="s">
        <v>27954</v>
      </c>
      <c r="H1874" s="78" t="s">
        <v>28234</v>
      </c>
      <c r="I1874" s="78" t="s">
        <v>27947</v>
      </c>
      <c r="J1874" s="78" t="s">
        <v>27929</v>
      </c>
      <c r="K1874" s="42" t="s">
        <v>27929</v>
      </c>
      <c r="L1874" s="79" t="s">
        <v>233</v>
      </c>
      <c r="M1874" s="80" t="s">
        <v>29824</v>
      </c>
      <c r="N1874" s="81" t="s">
        <v>233</v>
      </c>
      <c r="O1874" s="81" t="s">
        <v>233</v>
      </c>
      <c r="P1874" s="80" t="s">
        <v>27949</v>
      </c>
      <c r="Q1874" s="36" t="s">
        <v>24977</v>
      </c>
      <c r="R1874" s="36"/>
      <c r="S1874" s="36" t="s">
        <v>873</v>
      </c>
      <c r="T1874" s="36" t="s">
        <v>24977</v>
      </c>
      <c r="U1874" s="36" t="s">
        <v>27950</v>
      </c>
      <c r="V1874" s="121" t="str">
        <f t="shared" si="29"/>
        <v>Invesco - Wilderhill Clean Energy</v>
      </c>
    </row>
    <row r="1875" spans="1:22" x14ac:dyDescent="0.35">
      <c r="A1875" s="111" t="s">
        <v>31255</v>
      </c>
      <c r="B1875" s="42" t="s">
        <v>27187</v>
      </c>
      <c r="C1875" s="82" t="s">
        <v>29859</v>
      </c>
      <c r="D1875" s="38" t="s">
        <v>27267</v>
      </c>
      <c r="E1875" s="42" t="s">
        <v>858</v>
      </c>
      <c r="F1875" s="35" t="s">
        <v>41</v>
      </c>
      <c r="G1875" s="77" t="s">
        <v>27954</v>
      </c>
      <c r="H1875" s="78" t="s">
        <v>28234</v>
      </c>
      <c r="I1875" s="78" t="s">
        <v>27947</v>
      </c>
      <c r="J1875" s="78" t="s">
        <v>27929</v>
      </c>
      <c r="K1875" s="42" t="s">
        <v>27929</v>
      </c>
      <c r="L1875" s="79" t="s">
        <v>233</v>
      </c>
      <c r="M1875" s="80" t="s">
        <v>29824</v>
      </c>
      <c r="N1875" s="81" t="s">
        <v>233</v>
      </c>
      <c r="O1875" s="81" t="s">
        <v>233</v>
      </c>
      <c r="P1875" s="80" t="s">
        <v>27949</v>
      </c>
      <c r="Q1875" s="36" t="s">
        <v>24977</v>
      </c>
      <c r="R1875" s="36" t="s">
        <v>28092</v>
      </c>
      <c r="S1875" s="36" t="s">
        <v>841</v>
      </c>
      <c r="T1875" s="36" t="s">
        <v>24977</v>
      </c>
      <c r="U1875" s="36" t="s">
        <v>27950</v>
      </c>
      <c r="V1875" s="121" t="str">
        <f t="shared" si="29"/>
        <v>Pimco - StockPLUS Fund</v>
      </c>
    </row>
    <row r="1876" spans="1:22" x14ac:dyDescent="0.35">
      <c r="A1876" s="111" t="s">
        <v>31256</v>
      </c>
      <c r="B1876" s="42" t="s">
        <v>27269</v>
      </c>
      <c r="C1876" s="82" t="s">
        <v>29860</v>
      </c>
      <c r="D1876" s="38" t="s">
        <v>27270</v>
      </c>
      <c r="E1876" s="42" t="s">
        <v>858</v>
      </c>
      <c r="F1876" s="35" t="s">
        <v>41</v>
      </c>
      <c r="G1876" s="77" t="s">
        <v>27954</v>
      </c>
      <c r="H1876" s="78" t="s">
        <v>28234</v>
      </c>
      <c r="I1876" s="78" t="s">
        <v>27947</v>
      </c>
      <c r="J1876" s="78" t="s">
        <v>27929</v>
      </c>
      <c r="K1876" s="42" t="s">
        <v>27929</v>
      </c>
      <c r="L1876" s="79" t="s">
        <v>233</v>
      </c>
      <c r="M1876" s="80" t="s">
        <v>29824</v>
      </c>
      <c r="N1876" s="81" t="s">
        <v>233</v>
      </c>
      <c r="O1876" s="81">
        <v>1</v>
      </c>
      <c r="P1876" s="80" t="s">
        <v>27949</v>
      </c>
      <c r="Q1876" s="36" t="s">
        <v>24977</v>
      </c>
      <c r="R1876" s="36"/>
      <c r="S1876" s="36" t="s">
        <v>873</v>
      </c>
      <c r="T1876" s="36" t="s">
        <v>24977</v>
      </c>
      <c r="U1876" s="36" t="s">
        <v>27950</v>
      </c>
      <c r="V1876" s="121" t="str">
        <f t="shared" si="29"/>
        <v>SSGA - S&amp;P 600 Small Cap ETF</v>
      </c>
    </row>
    <row r="1877" spans="1:22" x14ac:dyDescent="0.35">
      <c r="A1877" s="111" t="s">
        <v>30431</v>
      </c>
      <c r="B1877" s="37" t="s">
        <v>27189</v>
      </c>
      <c r="C1877" s="40" t="s">
        <v>29861</v>
      </c>
      <c r="D1877" s="38" t="s">
        <v>27272</v>
      </c>
      <c r="E1877" s="42" t="s">
        <v>858</v>
      </c>
      <c r="F1877" s="35" t="s">
        <v>41</v>
      </c>
      <c r="G1877" s="77" t="s">
        <v>27954</v>
      </c>
      <c r="H1877" s="78" t="s">
        <v>28234</v>
      </c>
      <c r="I1877" s="78" t="s">
        <v>29862</v>
      </c>
      <c r="J1877" s="78" t="s">
        <v>27929</v>
      </c>
      <c r="K1877" s="42" t="s">
        <v>27929</v>
      </c>
      <c r="L1877" s="79" t="s">
        <v>29863</v>
      </c>
      <c r="M1877" s="80" t="s">
        <v>29863</v>
      </c>
      <c r="N1877" s="81" t="s">
        <v>233</v>
      </c>
      <c r="O1877" s="81" t="s">
        <v>233</v>
      </c>
      <c r="P1877" s="80" t="s">
        <v>27949</v>
      </c>
      <c r="Q1877" s="36" t="s">
        <v>24977</v>
      </c>
      <c r="R1877" s="36" t="s">
        <v>233</v>
      </c>
      <c r="S1877" s="36" t="s">
        <v>233</v>
      </c>
      <c r="T1877" s="36" t="s">
        <v>24977</v>
      </c>
      <c r="U1877" s="36" t="s">
        <v>29864</v>
      </c>
      <c r="V1877" s="121" t="str">
        <f t="shared" si="29"/>
        <v>ATVI</v>
      </c>
    </row>
    <row r="1878" spans="1:22" x14ac:dyDescent="0.35">
      <c r="A1878" s="111" t="s">
        <v>30431</v>
      </c>
      <c r="B1878" s="37" t="s">
        <v>27191</v>
      </c>
      <c r="C1878" s="40" t="s">
        <v>29865</v>
      </c>
      <c r="D1878" s="38" t="s">
        <v>27274</v>
      </c>
      <c r="E1878" s="42" t="s">
        <v>858</v>
      </c>
      <c r="F1878" s="35" t="s">
        <v>41</v>
      </c>
      <c r="G1878" s="77" t="s">
        <v>27954</v>
      </c>
      <c r="H1878" s="78" t="s">
        <v>28234</v>
      </c>
      <c r="I1878" s="78" t="s">
        <v>29862</v>
      </c>
      <c r="J1878" s="78" t="s">
        <v>27929</v>
      </c>
      <c r="K1878" s="42" t="s">
        <v>27929</v>
      </c>
      <c r="L1878" s="79" t="s">
        <v>233</v>
      </c>
      <c r="M1878" s="80" t="s">
        <v>29863</v>
      </c>
      <c r="N1878" s="81" t="s">
        <v>233</v>
      </c>
      <c r="O1878" s="81" t="s">
        <v>233</v>
      </c>
      <c r="P1878" s="80" t="s">
        <v>27949</v>
      </c>
      <c r="Q1878" s="36" t="s">
        <v>24977</v>
      </c>
      <c r="R1878" s="36" t="s">
        <v>233</v>
      </c>
      <c r="S1878" s="36" t="s">
        <v>233</v>
      </c>
      <c r="T1878" s="36" t="s">
        <v>24977</v>
      </c>
      <c r="U1878" s="36" t="s">
        <v>29864</v>
      </c>
      <c r="V1878" s="121" t="str">
        <f t="shared" si="29"/>
        <v>CVS Caremark Corp.</v>
      </c>
    </row>
    <row r="1879" spans="1:22" x14ac:dyDescent="0.35">
      <c r="A1879" s="111" t="s">
        <v>31257</v>
      </c>
      <c r="B1879" s="37" t="s">
        <v>27192</v>
      </c>
      <c r="C1879" s="40" t="s">
        <v>29866</v>
      </c>
      <c r="D1879" s="38" t="s">
        <v>27276</v>
      </c>
      <c r="E1879" s="42" t="s">
        <v>858</v>
      </c>
      <c r="F1879" s="35" t="s">
        <v>41</v>
      </c>
      <c r="G1879" s="77" t="s">
        <v>27954</v>
      </c>
      <c r="H1879" s="78" t="s">
        <v>28234</v>
      </c>
      <c r="I1879" s="78" t="s">
        <v>29862</v>
      </c>
      <c r="J1879" s="78" t="s">
        <v>27929</v>
      </c>
      <c r="K1879" s="42" t="s">
        <v>27929</v>
      </c>
      <c r="L1879" s="79" t="s">
        <v>233</v>
      </c>
      <c r="M1879" s="80" t="s">
        <v>29863</v>
      </c>
      <c r="N1879" s="81" t="s">
        <v>233</v>
      </c>
      <c r="O1879" s="81">
        <v>1</v>
      </c>
      <c r="P1879" s="80" t="s">
        <v>27949</v>
      </c>
      <c r="Q1879" s="36" t="s">
        <v>24977</v>
      </c>
      <c r="R1879" s="36" t="s">
        <v>28092</v>
      </c>
      <c r="S1879" s="36" t="s">
        <v>841</v>
      </c>
      <c r="T1879" s="36" t="s">
        <v>24977</v>
      </c>
      <c r="U1879" s="36" t="s">
        <v>29864</v>
      </c>
      <c r="V1879" s="121" t="str">
        <f t="shared" si="29"/>
        <v>Robeco - Consumer Trends</v>
      </c>
    </row>
    <row r="1880" spans="1:22" x14ac:dyDescent="0.35">
      <c r="A1880" s="111" t="s">
        <v>30431</v>
      </c>
      <c r="B1880" s="37" t="s">
        <v>27194</v>
      </c>
      <c r="C1880" s="40" t="s">
        <v>29867</v>
      </c>
      <c r="D1880" s="38" t="s">
        <v>27278</v>
      </c>
      <c r="E1880" s="42" t="s">
        <v>858</v>
      </c>
      <c r="F1880" s="35" t="s">
        <v>41</v>
      </c>
      <c r="G1880" s="77" t="s">
        <v>27954</v>
      </c>
      <c r="H1880" s="78" t="s">
        <v>28234</v>
      </c>
      <c r="I1880" s="78" t="s">
        <v>29862</v>
      </c>
      <c r="J1880" s="78" t="s">
        <v>27929</v>
      </c>
      <c r="K1880" s="42" t="s">
        <v>27929</v>
      </c>
      <c r="L1880" s="79" t="s">
        <v>233</v>
      </c>
      <c r="M1880" s="80" t="s">
        <v>29863</v>
      </c>
      <c r="N1880" s="81" t="s">
        <v>233</v>
      </c>
      <c r="O1880" s="81" t="s">
        <v>233</v>
      </c>
      <c r="P1880" s="80" t="s">
        <v>27949</v>
      </c>
      <c r="Q1880" s="36" t="s">
        <v>24977</v>
      </c>
      <c r="R1880" s="36" t="s">
        <v>233</v>
      </c>
      <c r="S1880" s="36" t="s">
        <v>233</v>
      </c>
      <c r="T1880" s="36" t="s">
        <v>24977</v>
      </c>
      <c r="U1880" s="36" t="s">
        <v>29864</v>
      </c>
      <c r="V1880" s="121" t="str">
        <f t="shared" si="29"/>
        <v>Whole Foods Market Inc</v>
      </c>
    </row>
    <row r="1881" spans="1:22" x14ac:dyDescent="0.35">
      <c r="A1881" s="111" t="s">
        <v>30431</v>
      </c>
      <c r="B1881" s="37" t="s">
        <v>27196</v>
      </c>
      <c r="C1881" s="40" t="s">
        <v>29868</v>
      </c>
      <c r="D1881" s="38" t="s">
        <v>27280</v>
      </c>
      <c r="E1881" s="42" t="s">
        <v>858</v>
      </c>
      <c r="F1881" s="35" t="s">
        <v>41</v>
      </c>
      <c r="G1881" s="77" t="s">
        <v>27954</v>
      </c>
      <c r="H1881" s="78" t="s">
        <v>28234</v>
      </c>
      <c r="I1881" s="78" t="s">
        <v>29862</v>
      </c>
      <c r="J1881" s="78" t="s">
        <v>27929</v>
      </c>
      <c r="K1881" s="42" t="s">
        <v>27929</v>
      </c>
      <c r="L1881" s="79" t="s">
        <v>233</v>
      </c>
      <c r="M1881" s="80" t="s">
        <v>29863</v>
      </c>
      <c r="N1881" s="81" t="s">
        <v>233</v>
      </c>
      <c r="O1881" s="81" t="s">
        <v>233</v>
      </c>
      <c r="P1881" s="80" t="s">
        <v>27949</v>
      </c>
      <c r="Q1881" s="36" t="s">
        <v>24977</v>
      </c>
      <c r="R1881" s="36" t="s">
        <v>233</v>
      </c>
      <c r="S1881" s="36" t="s">
        <v>233</v>
      </c>
      <c r="T1881" s="36" t="s">
        <v>24977</v>
      </c>
      <c r="U1881" s="36" t="s">
        <v>29864</v>
      </c>
      <c r="V1881" s="121" t="str">
        <f t="shared" si="29"/>
        <v>Fresh Markets</v>
      </c>
    </row>
    <row r="1882" spans="1:22" x14ac:dyDescent="0.35">
      <c r="A1882" s="111" t="s">
        <v>30431</v>
      </c>
      <c r="B1882" s="37" t="s">
        <v>27198</v>
      </c>
      <c r="C1882" s="40" t="s">
        <v>29869</v>
      </c>
      <c r="D1882" s="38" t="s">
        <v>27282</v>
      </c>
      <c r="E1882" s="42" t="s">
        <v>858</v>
      </c>
      <c r="F1882" s="35" t="s">
        <v>41</v>
      </c>
      <c r="G1882" s="77" t="s">
        <v>27954</v>
      </c>
      <c r="H1882" s="78" t="s">
        <v>28234</v>
      </c>
      <c r="I1882" s="78" t="s">
        <v>29862</v>
      </c>
      <c r="J1882" s="78" t="s">
        <v>27929</v>
      </c>
      <c r="K1882" s="42" t="s">
        <v>27929</v>
      </c>
      <c r="L1882" s="79" t="s">
        <v>233</v>
      </c>
      <c r="M1882" s="80" t="s">
        <v>29863</v>
      </c>
      <c r="N1882" s="81" t="s">
        <v>233</v>
      </c>
      <c r="O1882" s="81" t="s">
        <v>233</v>
      </c>
      <c r="P1882" s="80" t="s">
        <v>27949</v>
      </c>
      <c r="Q1882" s="36" t="s">
        <v>24977</v>
      </c>
      <c r="R1882" s="36" t="s">
        <v>233</v>
      </c>
      <c r="S1882" s="36" t="s">
        <v>233</v>
      </c>
      <c r="T1882" s="36" t="s">
        <v>24977</v>
      </c>
      <c r="U1882" s="36" t="s">
        <v>29864</v>
      </c>
      <c r="V1882" s="121" t="str">
        <f t="shared" si="29"/>
        <v>NuSkin Enterprises</v>
      </c>
    </row>
    <row r="1883" spans="1:22" x14ac:dyDescent="0.35">
      <c r="A1883" s="111" t="s">
        <v>30431</v>
      </c>
      <c r="B1883" s="37" t="s">
        <v>27200</v>
      </c>
      <c r="C1883" s="40" t="s">
        <v>29870</v>
      </c>
      <c r="D1883" s="38" t="s">
        <v>27284</v>
      </c>
      <c r="E1883" s="42" t="s">
        <v>858</v>
      </c>
      <c r="F1883" s="35" t="s">
        <v>41</v>
      </c>
      <c r="G1883" s="77" t="s">
        <v>27954</v>
      </c>
      <c r="H1883" s="78" t="s">
        <v>28234</v>
      </c>
      <c r="I1883" s="78" t="s">
        <v>29862</v>
      </c>
      <c r="J1883" s="78" t="s">
        <v>27929</v>
      </c>
      <c r="K1883" s="42" t="s">
        <v>27929</v>
      </c>
      <c r="L1883" s="79" t="s">
        <v>233</v>
      </c>
      <c r="M1883" s="80" t="s">
        <v>29863</v>
      </c>
      <c r="N1883" s="81" t="s">
        <v>233</v>
      </c>
      <c r="O1883" s="81" t="s">
        <v>233</v>
      </c>
      <c r="P1883" s="80" t="s">
        <v>27949</v>
      </c>
      <c r="Q1883" s="36" t="s">
        <v>24977</v>
      </c>
      <c r="R1883" s="36" t="s">
        <v>233</v>
      </c>
      <c r="S1883" s="36" t="s">
        <v>233</v>
      </c>
      <c r="T1883" s="36" t="s">
        <v>24977</v>
      </c>
      <c r="U1883" s="36" t="s">
        <v>29864</v>
      </c>
      <c r="V1883" s="121" t="str">
        <f t="shared" si="29"/>
        <v>Michael Kors Holdings Limited</v>
      </c>
    </row>
    <row r="1884" spans="1:22" x14ac:dyDescent="0.35">
      <c r="A1884" s="111" t="s">
        <v>30431</v>
      </c>
      <c r="B1884" s="37" t="s">
        <v>27202</v>
      </c>
      <c r="C1884" s="40" t="s">
        <v>29871</v>
      </c>
      <c r="D1884" s="38" t="s">
        <v>27286</v>
      </c>
      <c r="E1884" s="42" t="s">
        <v>858</v>
      </c>
      <c r="F1884" s="35" t="s">
        <v>41</v>
      </c>
      <c r="G1884" s="77" t="s">
        <v>27954</v>
      </c>
      <c r="H1884" s="78" t="s">
        <v>28234</v>
      </c>
      <c r="I1884" s="78" t="s">
        <v>29862</v>
      </c>
      <c r="J1884" s="78" t="s">
        <v>27929</v>
      </c>
      <c r="K1884" s="42" t="s">
        <v>27929</v>
      </c>
      <c r="L1884" s="79" t="s">
        <v>233</v>
      </c>
      <c r="M1884" s="80" t="s">
        <v>29863</v>
      </c>
      <c r="N1884" s="81" t="s">
        <v>233</v>
      </c>
      <c r="O1884" s="81" t="s">
        <v>233</v>
      </c>
      <c r="P1884" s="80" t="s">
        <v>27949</v>
      </c>
      <c r="Q1884" s="36" t="s">
        <v>24977</v>
      </c>
      <c r="R1884" s="36" t="s">
        <v>233</v>
      </c>
      <c r="S1884" s="36" t="s">
        <v>233</v>
      </c>
      <c r="T1884" s="36" t="s">
        <v>24977</v>
      </c>
      <c r="U1884" s="36" t="s">
        <v>29864</v>
      </c>
      <c r="V1884" s="121" t="str">
        <f t="shared" si="29"/>
        <v>Estee Lauder</v>
      </c>
    </row>
    <row r="1885" spans="1:22" x14ac:dyDescent="0.35">
      <c r="A1885" s="111" t="s">
        <v>30431</v>
      </c>
      <c r="B1885" s="37" t="s">
        <v>27204</v>
      </c>
      <c r="C1885" s="40" t="s">
        <v>29872</v>
      </c>
      <c r="D1885" s="38" t="s">
        <v>27288</v>
      </c>
      <c r="E1885" s="42" t="s">
        <v>858</v>
      </c>
      <c r="F1885" s="35" t="s">
        <v>41</v>
      </c>
      <c r="G1885" s="77" t="s">
        <v>27954</v>
      </c>
      <c r="H1885" s="78" t="s">
        <v>28234</v>
      </c>
      <c r="I1885" s="78" t="s">
        <v>29862</v>
      </c>
      <c r="J1885" s="78" t="s">
        <v>27929</v>
      </c>
      <c r="K1885" s="42" t="s">
        <v>27929</v>
      </c>
      <c r="L1885" s="79" t="s">
        <v>233</v>
      </c>
      <c r="M1885" s="80" t="s">
        <v>29863</v>
      </c>
      <c r="N1885" s="81" t="s">
        <v>233</v>
      </c>
      <c r="O1885" s="81" t="s">
        <v>233</v>
      </c>
      <c r="P1885" s="80" t="s">
        <v>27949</v>
      </c>
      <c r="Q1885" s="36" t="s">
        <v>24977</v>
      </c>
      <c r="R1885" s="36" t="s">
        <v>233</v>
      </c>
      <c r="S1885" s="36" t="s">
        <v>233</v>
      </c>
      <c r="T1885" s="36" t="s">
        <v>24977</v>
      </c>
      <c r="U1885" s="36" t="s">
        <v>29864</v>
      </c>
      <c r="V1885" s="121" t="str">
        <f t="shared" si="29"/>
        <v>Tumi Holdings Inc.</v>
      </c>
    </row>
    <row r="1886" spans="1:22" x14ac:dyDescent="0.35">
      <c r="A1886" s="111" t="s">
        <v>31258</v>
      </c>
      <c r="B1886" s="37" t="s">
        <v>27206</v>
      </c>
      <c r="C1886" s="40" t="s">
        <v>29873</v>
      </c>
      <c r="D1886" s="38" t="s">
        <v>27290</v>
      </c>
      <c r="E1886" s="42" t="s">
        <v>858</v>
      </c>
      <c r="F1886" s="35" t="s">
        <v>41</v>
      </c>
      <c r="G1886" s="77" t="s">
        <v>27954</v>
      </c>
      <c r="H1886" s="78" t="s">
        <v>28234</v>
      </c>
      <c r="I1886" s="78" t="s">
        <v>29862</v>
      </c>
      <c r="J1886" s="78" t="s">
        <v>27929</v>
      </c>
      <c r="K1886" s="42" t="s">
        <v>27929</v>
      </c>
      <c r="L1886" s="79" t="s">
        <v>233</v>
      </c>
      <c r="M1886" s="80" t="s">
        <v>29863</v>
      </c>
      <c r="N1886" s="81" t="s">
        <v>233</v>
      </c>
      <c r="O1886" s="81">
        <v>1</v>
      </c>
      <c r="P1886" s="80" t="s">
        <v>27949</v>
      </c>
      <c r="Q1886" s="36" t="s">
        <v>24977</v>
      </c>
      <c r="R1886" s="36" t="s">
        <v>233</v>
      </c>
      <c r="S1886" s="36" t="s">
        <v>873</v>
      </c>
      <c r="T1886" s="36" t="s">
        <v>24977</v>
      </c>
      <c r="U1886" s="36" t="s">
        <v>27950</v>
      </c>
      <c r="V1886" s="121" t="str">
        <f t="shared" si="29"/>
        <v>State Street - Consumer Staples Select Sector</v>
      </c>
    </row>
    <row r="1887" spans="1:22" x14ac:dyDescent="0.35">
      <c r="A1887" s="111" t="s">
        <v>31259</v>
      </c>
      <c r="B1887" s="37" t="s">
        <v>27208</v>
      </c>
      <c r="C1887" s="40" t="s">
        <v>29874</v>
      </c>
      <c r="D1887" s="38" t="s">
        <v>27292</v>
      </c>
      <c r="E1887" s="42" t="s">
        <v>858</v>
      </c>
      <c r="F1887" s="35" t="s">
        <v>41</v>
      </c>
      <c r="G1887" s="77" t="s">
        <v>27954</v>
      </c>
      <c r="H1887" s="78" t="s">
        <v>28234</v>
      </c>
      <c r="I1887" s="78" t="s">
        <v>29862</v>
      </c>
      <c r="J1887" s="78" t="s">
        <v>27929</v>
      </c>
      <c r="K1887" s="42" t="s">
        <v>27929</v>
      </c>
      <c r="L1887" s="79" t="s">
        <v>233</v>
      </c>
      <c r="M1887" s="80" t="s">
        <v>29863</v>
      </c>
      <c r="N1887" s="81" t="s">
        <v>233</v>
      </c>
      <c r="O1887" s="81" t="s">
        <v>233</v>
      </c>
      <c r="P1887" s="80" t="s">
        <v>27949</v>
      </c>
      <c r="Q1887" s="36" t="s">
        <v>24977</v>
      </c>
      <c r="R1887" s="36" t="s">
        <v>233</v>
      </c>
      <c r="S1887" s="36" t="s">
        <v>873</v>
      </c>
      <c r="T1887" s="36" t="s">
        <v>24977</v>
      </c>
      <c r="U1887" s="36" t="s">
        <v>27950</v>
      </c>
      <c r="V1887" s="121" t="str">
        <f t="shared" si="29"/>
        <v>State Street - Consumer Discretionary Select Sector</v>
      </c>
    </row>
    <row r="1888" spans="1:22" x14ac:dyDescent="0.35">
      <c r="A1888" s="111" t="s">
        <v>30431</v>
      </c>
      <c r="B1888" s="37" t="s">
        <v>27210</v>
      </c>
      <c r="C1888" s="40" t="s">
        <v>29875</v>
      </c>
      <c r="D1888" s="38" t="s">
        <v>27294</v>
      </c>
      <c r="E1888" s="42" t="s">
        <v>858</v>
      </c>
      <c r="F1888" s="35" t="s">
        <v>41</v>
      </c>
      <c r="G1888" s="77" t="s">
        <v>27954</v>
      </c>
      <c r="H1888" s="78" t="s">
        <v>28234</v>
      </c>
      <c r="I1888" s="78" t="s">
        <v>29862</v>
      </c>
      <c r="J1888" s="78" t="s">
        <v>27929</v>
      </c>
      <c r="K1888" s="42" t="s">
        <v>27929</v>
      </c>
      <c r="L1888" s="79" t="s">
        <v>233</v>
      </c>
      <c r="M1888" s="80" t="s">
        <v>29863</v>
      </c>
      <c r="N1888" s="81" t="s">
        <v>233</v>
      </c>
      <c r="O1888" s="81" t="s">
        <v>233</v>
      </c>
      <c r="P1888" s="80" t="s">
        <v>27949</v>
      </c>
      <c r="Q1888" s="36" t="s">
        <v>24977</v>
      </c>
      <c r="R1888" s="36" t="s">
        <v>233</v>
      </c>
      <c r="S1888" s="36" t="s">
        <v>873</v>
      </c>
      <c r="T1888" s="36" t="s">
        <v>24977</v>
      </c>
      <c r="U1888" s="36" t="s">
        <v>27950</v>
      </c>
      <c r="V1888" s="121" t="str">
        <f t="shared" si="29"/>
        <v>State Street - S&amp;P Retail ETF</v>
      </c>
    </row>
    <row r="1889" spans="1:22" x14ac:dyDescent="0.35">
      <c r="A1889" s="111" t="s">
        <v>31260</v>
      </c>
      <c r="B1889" s="37" t="s">
        <v>27212</v>
      </c>
      <c r="C1889" s="40" t="s">
        <v>29876</v>
      </c>
      <c r="D1889" s="38" t="s">
        <v>27296</v>
      </c>
      <c r="E1889" s="42" t="s">
        <v>858</v>
      </c>
      <c r="F1889" s="35" t="s">
        <v>41</v>
      </c>
      <c r="G1889" s="77" t="s">
        <v>27954</v>
      </c>
      <c r="H1889" s="78" t="s">
        <v>28234</v>
      </c>
      <c r="I1889" s="78" t="s">
        <v>29877</v>
      </c>
      <c r="J1889" s="78" t="s">
        <v>27929</v>
      </c>
      <c r="K1889" s="42" t="s">
        <v>27929</v>
      </c>
      <c r="L1889" s="79" t="s">
        <v>29878</v>
      </c>
      <c r="M1889" s="80" t="s">
        <v>29878</v>
      </c>
      <c r="N1889" s="81" t="s">
        <v>233</v>
      </c>
      <c r="O1889" s="81" t="s">
        <v>233</v>
      </c>
      <c r="P1889" s="80" t="s">
        <v>27949</v>
      </c>
      <c r="Q1889" s="36" t="s">
        <v>24977</v>
      </c>
      <c r="R1889" s="36" t="s">
        <v>233</v>
      </c>
      <c r="S1889" s="36" t="s">
        <v>873</v>
      </c>
      <c r="T1889" s="36" t="s">
        <v>24977</v>
      </c>
      <c r="U1889" s="36" t="s">
        <v>27950</v>
      </c>
      <c r="V1889" s="121" t="str">
        <f t="shared" si="29"/>
        <v>State Street - Communication Services Select Sector</v>
      </c>
    </row>
    <row r="1890" spans="1:22" x14ac:dyDescent="0.35">
      <c r="A1890" s="111" t="s">
        <v>27214</v>
      </c>
      <c r="B1890" s="53" t="s">
        <v>27214</v>
      </c>
      <c r="C1890" s="95" t="s">
        <v>925</v>
      </c>
      <c r="D1890" s="64" t="s">
        <v>925</v>
      </c>
      <c r="E1890" s="105" t="s">
        <v>29879</v>
      </c>
      <c r="F1890" s="35" t="s">
        <v>27215</v>
      </c>
      <c r="G1890" s="77" t="s">
        <v>29880</v>
      </c>
      <c r="H1890" s="78" t="s">
        <v>41</v>
      </c>
      <c r="I1890" s="78" t="s">
        <v>28234</v>
      </c>
      <c r="J1890" s="78" t="s">
        <v>27929</v>
      </c>
      <c r="K1890" s="42" t="s">
        <v>27929</v>
      </c>
      <c r="L1890" s="79" t="s">
        <v>29881</v>
      </c>
      <c r="M1890" s="80" t="s">
        <v>29881</v>
      </c>
      <c r="N1890" s="81" t="s">
        <v>233</v>
      </c>
      <c r="O1890" s="81" t="s">
        <v>233</v>
      </c>
      <c r="P1890" s="106" t="s">
        <v>27949</v>
      </c>
      <c r="Q1890" s="36" t="s">
        <v>24977</v>
      </c>
      <c r="R1890" s="36"/>
      <c r="S1890" s="36"/>
      <c r="T1890" s="36" t="s">
        <v>28234</v>
      </c>
      <c r="U1890" s="57"/>
      <c r="V1890" s="121" t="str">
        <f t="shared" si="29"/>
        <v>-</v>
      </c>
    </row>
    <row r="1891" spans="1:22" x14ac:dyDescent="0.35">
      <c r="A1891" s="111" t="s">
        <v>27217</v>
      </c>
      <c r="B1891" s="53" t="s">
        <v>27217</v>
      </c>
      <c r="C1891" s="95" t="s">
        <v>925</v>
      </c>
      <c r="D1891" s="64" t="s">
        <v>925</v>
      </c>
      <c r="E1891" s="105" t="s">
        <v>29879</v>
      </c>
      <c r="F1891" s="35" t="s">
        <v>27215</v>
      </c>
      <c r="G1891" s="77" t="s">
        <v>29880</v>
      </c>
      <c r="H1891" s="78" t="s">
        <v>41</v>
      </c>
      <c r="I1891" s="78" t="s">
        <v>28234</v>
      </c>
      <c r="J1891" s="78" t="s">
        <v>27929</v>
      </c>
      <c r="K1891" s="42" t="s">
        <v>27929</v>
      </c>
      <c r="L1891" s="79" t="s">
        <v>233</v>
      </c>
      <c r="M1891" s="80" t="s">
        <v>29881</v>
      </c>
      <c r="N1891" s="81" t="s">
        <v>233</v>
      </c>
      <c r="O1891" s="81" t="s">
        <v>233</v>
      </c>
      <c r="P1891" s="106" t="s">
        <v>27949</v>
      </c>
      <c r="Q1891" s="36" t="s">
        <v>24977</v>
      </c>
      <c r="R1891" s="36"/>
      <c r="S1891" s="36"/>
      <c r="T1891" s="36" t="s">
        <v>28234</v>
      </c>
      <c r="U1891" s="57"/>
      <c r="V1891" s="121" t="str">
        <f t="shared" si="29"/>
        <v>-</v>
      </c>
    </row>
    <row r="1892" spans="1:22" x14ac:dyDescent="0.35">
      <c r="A1892" s="111" t="s">
        <v>27218</v>
      </c>
      <c r="B1892" s="53" t="s">
        <v>27218</v>
      </c>
      <c r="C1892" s="95" t="s">
        <v>27300</v>
      </c>
      <c r="D1892" s="64" t="s">
        <v>27300</v>
      </c>
      <c r="E1892" s="105" t="s">
        <v>29882</v>
      </c>
      <c r="F1892" s="35" t="s">
        <v>27215</v>
      </c>
      <c r="G1892" s="77" t="s">
        <v>29880</v>
      </c>
      <c r="H1892" s="78" t="s">
        <v>41</v>
      </c>
      <c r="I1892" s="78" t="s">
        <v>28234</v>
      </c>
      <c r="J1892" s="78" t="s">
        <v>27929</v>
      </c>
      <c r="K1892" s="42" t="s">
        <v>27929</v>
      </c>
      <c r="L1892" s="79" t="s">
        <v>233</v>
      </c>
      <c r="M1892" s="80" t="s">
        <v>29881</v>
      </c>
      <c r="N1892" s="81" t="s">
        <v>233</v>
      </c>
      <c r="O1892" s="81" t="s">
        <v>233</v>
      </c>
      <c r="P1892" s="106" t="s">
        <v>27949</v>
      </c>
      <c r="Q1892" s="36" t="s">
        <v>24977</v>
      </c>
      <c r="R1892" s="36"/>
      <c r="S1892" s="36"/>
      <c r="T1892" s="36" t="s">
        <v>28234</v>
      </c>
      <c r="U1892" s="57"/>
      <c r="V1892" s="121" t="str">
        <f t="shared" si="29"/>
        <v>SPY US 01/20/23 C405</v>
      </c>
    </row>
    <row r="1893" spans="1:22" x14ac:dyDescent="0.35">
      <c r="A1893" s="111" t="s">
        <v>27220</v>
      </c>
      <c r="B1893" s="53" t="s">
        <v>27220</v>
      </c>
      <c r="C1893" s="95" t="s">
        <v>27302</v>
      </c>
      <c r="D1893" s="64" t="s">
        <v>27302</v>
      </c>
      <c r="E1893" s="105" t="s">
        <v>29882</v>
      </c>
      <c r="F1893" s="35" t="s">
        <v>27215</v>
      </c>
      <c r="G1893" s="77" t="s">
        <v>29880</v>
      </c>
      <c r="H1893" s="78" t="s">
        <v>41</v>
      </c>
      <c r="I1893" s="78" t="s">
        <v>28234</v>
      </c>
      <c r="J1893" s="78" t="s">
        <v>27929</v>
      </c>
      <c r="K1893" s="42" t="s">
        <v>27929</v>
      </c>
      <c r="L1893" s="79" t="s">
        <v>233</v>
      </c>
      <c r="M1893" s="80" t="s">
        <v>29881</v>
      </c>
      <c r="N1893" s="81" t="s">
        <v>233</v>
      </c>
      <c r="O1893" s="81" t="s">
        <v>233</v>
      </c>
      <c r="P1893" s="106" t="s">
        <v>27949</v>
      </c>
      <c r="Q1893" s="36" t="s">
        <v>24977</v>
      </c>
      <c r="R1893" s="36"/>
      <c r="S1893" s="36"/>
      <c r="T1893" s="36" t="s">
        <v>28234</v>
      </c>
      <c r="U1893" s="57"/>
      <c r="V1893" s="121" t="str">
        <f t="shared" si="29"/>
        <v>SPY US 12/16/22 C405</v>
      </c>
    </row>
    <row r="1894" spans="1:22" x14ac:dyDescent="0.35">
      <c r="A1894" s="111" t="s">
        <v>27222</v>
      </c>
      <c r="B1894" s="53" t="s">
        <v>27222</v>
      </c>
      <c r="C1894" s="95" t="s">
        <v>27304</v>
      </c>
      <c r="D1894" s="64" t="s">
        <v>27304</v>
      </c>
      <c r="E1894" s="105" t="s">
        <v>29882</v>
      </c>
      <c r="F1894" s="35" t="s">
        <v>27215</v>
      </c>
      <c r="G1894" s="77" t="s">
        <v>29880</v>
      </c>
      <c r="H1894" s="78" t="s">
        <v>41</v>
      </c>
      <c r="I1894" s="78" t="s">
        <v>28234</v>
      </c>
      <c r="J1894" s="78" t="s">
        <v>27929</v>
      </c>
      <c r="K1894" s="42" t="s">
        <v>27929</v>
      </c>
      <c r="L1894" s="79" t="s">
        <v>233</v>
      </c>
      <c r="M1894" s="80" t="s">
        <v>29881</v>
      </c>
      <c r="N1894" s="81" t="s">
        <v>233</v>
      </c>
      <c r="O1894" s="81" t="s">
        <v>233</v>
      </c>
      <c r="P1894" s="106" t="s">
        <v>27949</v>
      </c>
      <c r="Q1894" s="36" t="s">
        <v>24977</v>
      </c>
      <c r="R1894" s="36"/>
      <c r="S1894" s="36"/>
      <c r="T1894" s="36" t="s">
        <v>28234</v>
      </c>
      <c r="U1894" s="57"/>
      <c r="V1894" s="121" t="str">
        <f t="shared" si="29"/>
        <v>SPY US 12/16/22 C430</v>
      </c>
    </row>
    <row r="1895" spans="1:22" x14ac:dyDescent="0.35">
      <c r="A1895" s="111" t="s">
        <v>27224</v>
      </c>
      <c r="B1895" s="53" t="s">
        <v>27224</v>
      </c>
      <c r="C1895" s="95" t="s">
        <v>27306</v>
      </c>
      <c r="D1895" s="64" t="s">
        <v>27306</v>
      </c>
      <c r="E1895" s="105" t="s">
        <v>29882</v>
      </c>
      <c r="F1895" s="35" t="s">
        <v>27215</v>
      </c>
      <c r="G1895" s="77" t="s">
        <v>29880</v>
      </c>
      <c r="H1895" s="78" t="s">
        <v>41</v>
      </c>
      <c r="I1895" s="78" t="s">
        <v>28234</v>
      </c>
      <c r="J1895" s="78" t="s">
        <v>27929</v>
      </c>
      <c r="K1895" s="42" t="s">
        <v>27929</v>
      </c>
      <c r="L1895" s="79" t="s">
        <v>233</v>
      </c>
      <c r="M1895" s="80" t="s">
        <v>29881</v>
      </c>
      <c r="N1895" s="81" t="s">
        <v>233</v>
      </c>
      <c r="O1895" s="81" t="s">
        <v>233</v>
      </c>
      <c r="P1895" s="106" t="s">
        <v>27949</v>
      </c>
      <c r="Q1895" s="36" t="s">
        <v>24977</v>
      </c>
      <c r="R1895" s="36"/>
      <c r="S1895" s="36"/>
      <c r="T1895" s="36" t="s">
        <v>28234</v>
      </c>
      <c r="U1895" s="57"/>
      <c r="V1895" s="121" t="str">
        <f t="shared" si="29"/>
        <v>SPY US 12/16/22 C415</v>
      </c>
    </row>
    <row r="1896" spans="1:22" x14ac:dyDescent="0.35">
      <c r="A1896" s="111" t="s">
        <v>27226</v>
      </c>
      <c r="B1896" s="53" t="s">
        <v>27226</v>
      </c>
      <c r="C1896" s="95" t="s">
        <v>27308</v>
      </c>
      <c r="D1896" s="64" t="s">
        <v>27308</v>
      </c>
      <c r="E1896" s="105" t="s">
        <v>29882</v>
      </c>
      <c r="F1896" s="35" t="s">
        <v>27215</v>
      </c>
      <c r="G1896" s="77" t="s">
        <v>29880</v>
      </c>
      <c r="H1896" s="78" t="s">
        <v>41</v>
      </c>
      <c r="I1896" s="78" t="s">
        <v>28234</v>
      </c>
      <c r="J1896" s="78" t="s">
        <v>27929</v>
      </c>
      <c r="K1896" s="42" t="s">
        <v>27929</v>
      </c>
      <c r="L1896" s="79" t="s">
        <v>233</v>
      </c>
      <c r="M1896" s="80" t="s">
        <v>29881</v>
      </c>
      <c r="N1896" s="81" t="s">
        <v>233</v>
      </c>
      <c r="O1896" s="81" t="s">
        <v>233</v>
      </c>
      <c r="P1896" s="106" t="s">
        <v>27949</v>
      </c>
      <c r="Q1896" s="36" t="s">
        <v>24977</v>
      </c>
      <c r="R1896" s="36"/>
      <c r="S1896" s="36"/>
      <c r="T1896" s="36" t="s">
        <v>28234</v>
      </c>
      <c r="U1896" s="57"/>
      <c r="V1896" s="121" t="str">
        <f t="shared" si="29"/>
        <v>SPY US 09/15/23 C450</v>
      </c>
    </row>
    <row r="1897" spans="1:22" x14ac:dyDescent="0.35">
      <c r="A1897" s="111" t="s">
        <v>27228</v>
      </c>
      <c r="B1897" s="53" t="s">
        <v>27228</v>
      </c>
      <c r="C1897" s="95" t="s">
        <v>27310</v>
      </c>
      <c r="D1897" s="64" t="s">
        <v>27310</v>
      </c>
      <c r="E1897" s="105" t="s">
        <v>29882</v>
      </c>
      <c r="F1897" s="35" t="s">
        <v>27215</v>
      </c>
      <c r="G1897" s="77" t="s">
        <v>29880</v>
      </c>
      <c r="H1897" s="78" t="s">
        <v>41</v>
      </c>
      <c r="I1897" s="78" t="s">
        <v>28234</v>
      </c>
      <c r="J1897" s="78" t="s">
        <v>27929</v>
      </c>
      <c r="K1897" s="42" t="s">
        <v>27929</v>
      </c>
      <c r="L1897" s="79" t="s">
        <v>233</v>
      </c>
      <c r="M1897" s="80" t="s">
        <v>29881</v>
      </c>
      <c r="N1897" s="81" t="s">
        <v>233</v>
      </c>
      <c r="O1897" s="81" t="s">
        <v>233</v>
      </c>
      <c r="P1897" s="106" t="s">
        <v>27949</v>
      </c>
      <c r="Q1897" s="36" t="s">
        <v>24977</v>
      </c>
      <c r="R1897" s="36"/>
      <c r="S1897" s="36"/>
      <c r="T1897" s="36" t="s">
        <v>28234</v>
      </c>
      <c r="U1897" s="57"/>
      <c r="V1897" s="121" t="str">
        <f t="shared" si="29"/>
        <v>SPY US 10/20/23 C465</v>
      </c>
    </row>
    <row r="1898" spans="1:22" x14ac:dyDescent="0.35">
      <c r="A1898" s="111" t="s">
        <v>27229</v>
      </c>
      <c r="B1898" s="53" t="s">
        <v>27229</v>
      </c>
      <c r="C1898" s="95" t="s">
        <v>27312</v>
      </c>
      <c r="D1898" s="64" t="s">
        <v>27312</v>
      </c>
      <c r="E1898" s="105" t="s">
        <v>29882</v>
      </c>
      <c r="F1898" s="35" t="s">
        <v>27215</v>
      </c>
      <c r="G1898" s="77" t="s">
        <v>29880</v>
      </c>
      <c r="H1898" s="78" t="s">
        <v>41</v>
      </c>
      <c r="I1898" s="78" t="s">
        <v>28234</v>
      </c>
      <c r="J1898" s="78" t="s">
        <v>27929</v>
      </c>
      <c r="K1898" s="42" t="s">
        <v>27929</v>
      </c>
      <c r="L1898" s="79" t="s">
        <v>233</v>
      </c>
      <c r="M1898" s="80" t="s">
        <v>29881</v>
      </c>
      <c r="N1898" s="81" t="s">
        <v>233</v>
      </c>
      <c r="O1898" s="81" t="s">
        <v>233</v>
      </c>
      <c r="P1898" s="106" t="s">
        <v>27949</v>
      </c>
      <c r="Q1898" s="36" t="s">
        <v>24977</v>
      </c>
      <c r="R1898" s="36"/>
      <c r="S1898" s="36"/>
      <c r="T1898" s="36" t="s">
        <v>28234</v>
      </c>
      <c r="U1898" s="57"/>
      <c r="V1898" s="121" t="str">
        <f t="shared" si="29"/>
        <v>SPY US 10/20/23 C470</v>
      </c>
    </row>
    <row r="1899" spans="1:22" x14ac:dyDescent="0.35">
      <c r="A1899" s="111" t="s">
        <v>27230</v>
      </c>
      <c r="B1899" s="53" t="s">
        <v>27230</v>
      </c>
      <c r="C1899" s="95" t="s">
        <v>27313</v>
      </c>
      <c r="D1899" s="64" t="s">
        <v>27313</v>
      </c>
      <c r="E1899" s="105" t="s">
        <v>29882</v>
      </c>
      <c r="F1899" s="35" t="s">
        <v>27215</v>
      </c>
      <c r="G1899" s="77" t="s">
        <v>29880</v>
      </c>
      <c r="H1899" s="78" t="s">
        <v>41</v>
      </c>
      <c r="I1899" s="78" t="s">
        <v>28234</v>
      </c>
      <c r="J1899" s="78" t="s">
        <v>27929</v>
      </c>
      <c r="K1899" s="42" t="s">
        <v>27929</v>
      </c>
      <c r="L1899" s="79" t="s">
        <v>233</v>
      </c>
      <c r="M1899" s="80" t="s">
        <v>29881</v>
      </c>
      <c r="N1899" s="81" t="s">
        <v>233</v>
      </c>
      <c r="O1899" s="81" t="s">
        <v>233</v>
      </c>
      <c r="P1899" s="106" t="s">
        <v>27949</v>
      </c>
      <c r="Q1899" s="36" t="s">
        <v>24977</v>
      </c>
      <c r="R1899" s="36"/>
      <c r="S1899" s="36"/>
      <c r="T1899" s="36" t="s">
        <v>28234</v>
      </c>
      <c r="U1899" s="57"/>
      <c r="V1899" s="121" t="str">
        <f t="shared" si="29"/>
        <v>SPY US 11/17/23 C460</v>
      </c>
    </row>
    <row r="1900" spans="1:22" x14ac:dyDescent="0.35">
      <c r="A1900" s="111" t="s">
        <v>27232</v>
      </c>
      <c r="B1900" s="53" t="s">
        <v>27232</v>
      </c>
      <c r="C1900" s="95" t="s">
        <v>27315</v>
      </c>
      <c r="D1900" s="64" t="s">
        <v>27315</v>
      </c>
      <c r="E1900" s="105" t="s">
        <v>29882</v>
      </c>
      <c r="F1900" s="35" t="s">
        <v>27215</v>
      </c>
      <c r="G1900" s="77" t="s">
        <v>29880</v>
      </c>
      <c r="H1900" s="78" t="s">
        <v>41</v>
      </c>
      <c r="I1900" s="78" t="s">
        <v>28234</v>
      </c>
      <c r="J1900" s="78" t="s">
        <v>27929</v>
      </c>
      <c r="K1900" s="42" t="s">
        <v>27929</v>
      </c>
      <c r="L1900" s="79" t="s">
        <v>233</v>
      </c>
      <c r="M1900" s="80" t="s">
        <v>29881</v>
      </c>
      <c r="N1900" s="81" t="s">
        <v>233</v>
      </c>
      <c r="O1900" s="81" t="s">
        <v>233</v>
      </c>
      <c r="P1900" s="106" t="s">
        <v>27949</v>
      </c>
      <c r="Q1900" s="36" t="s">
        <v>24977</v>
      </c>
      <c r="R1900" s="36"/>
      <c r="S1900" s="36"/>
      <c r="T1900" s="36" t="s">
        <v>28234</v>
      </c>
      <c r="U1900" s="57"/>
      <c r="V1900" s="121" t="str">
        <f t="shared" si="29"/>
        <v>SPY US 12/15/23 C465</v>
      </c>
    </row>
    <row r="1901" spans="1:22" x14ac:dyDescent="0.35">
      <c r="A1901" s="111" t="s">
        <v>27317</v>
      </c>
      <c r="B1901" s="53" t="s">
        <v>27317</v>
      </c>
      <c r="C1901" s="95" t="s">
        <v>27318</v>
      </c>
      <c r="D1901" s="64" t="s">
        <v>27318</v>
      </c>
      <c r="E1901" s="105" t="s">
        <v>29882</v>
      </c>
      <c r="F1901" s="35" t="s">
        <v>27215</v>
      </c>
      <c r="G1901" s="77" t="s">
        <v>29880</v>
      </c>
      <c r="H1901" s="78" t="s">
        <v>41</v>
      </c>
      <c r="I1901" s="78" t="s">
        <v>28234</v>
      </c>
      <c r="J1901" s="78" t="s">
        <v>27929</v>
      </c>
      <c r="K1901" s="42" t="s">
        <v>27929</v>
      </c>
      <c r="L1901" s="79" t="s">
        <v>233</v>
      </c>
      <c r="M1901" s="80" t="s">
        <v>29881</v>
      </c>
      <c r="N1901" s="81" t="s">
        <v>233</v>
      </c>
      <c r="O1901" s="81" t="s">
        <v>233</v>
      </c>
      <c r="P1901" s="106" t="s">
        <v>27949</v>
      </c>
      <c r="Q1901" s="36" t="s">
        <v>24977</v>
      </c>
      <c r="R1901" s="36"/>
      <c r="S1901" s="36"/>
      <c r="T1901" s="36" t="s">
        <v>28234</v>
      </c>
      <c r="U1901" s="57"/>
      <c r="V1901" s="121" t="str">
        <f t="shared" si="29"/>
        <v>SPY US 01/19/24 C440</v>
      </c>
    </row>
    <row r="1902" spans="1:22" x14ac:dyDescent="0.35">
      <c r="A1902" s="111" t="s">
        <v>27320</v>
      </c>
      <c r="B1902" s="53" t="s">
        <v>27320</v>
      </c>
      <c r="C1902" s="95" t="s">
        <v>27321</v>
      </c>
      <c r="D1902" s="64" t="s">
        <v>27321</v>
      </c>
      <c r="E1902" s="105" t="s">
        <v>29882</v>
      </c>
      <c r="F1902" s="35" t="s">
        <v>27215</v>
      </c>
      <c r="G1902" s="77" t="s">
        <v>29880</v>
      </c>
      <c r="H1902" s="78" t="s">
        <v>41</v>
      </c>
      <c r="I1902" s="78" t="s">
        <v>28234</v>
      </c>
      <c r="J1902" s="78" t="s">
        <v>27929</v>
      </c>
      <c r="K1902" s="42" t="s">
        <v>27929</v>
      </c>
      <c r="L1902" s="79" t="s">
        <v>233</v>
      </c>
      <c r="M1902" s="80" t="s">
        <v>29881</v>
      </c>
      <c r="N1902" s="81" t="s">
        <v>233</v>
      </c>
      <c r="O1902" s="81" t="s">
        <v>233</v>
      </c>
      <c r="P1902" s="106" t="s">
        <v>27949</v>
      </c>
      <c r="Q1902" s="36" t="s">
        <v>24977</v>
      </c>
      <c r="R1902" s="36"/>
      <c r="S1902" s="36"/>
      <c r="T1902" s="36" t="s">
        <v>28234</v>
      </c>
      <c r="U1902" s="57"/>
      <c r="V1902" s="121" t="str">
        <f t="shared" si="29"/>
        <v>SPY US 01/19/24 C430</v>
      </c>
    </row>
    <row r="1903" spans="1:22" x14ac:dyDescent="0.35">
      <c r="A1903" s="111" t="s">
        <v>27322</v>
      </c>
      <c r="B1903" s="53" t="s">
        <v>27322</v>
      </c>
      <c r="C1903" s="95" t="s">
        <v>27323</v>
      </c>
      <c r="D1903" s="64" t="s">
        <v>27323</v>
      </c>
      <c r="E1903" s="105" t="s">
        <v>29882</v>
      </c>
      <c r="F1903" s="35" t="s">
        <v>27215</v>
      </c>
      <c r="G1903" s="77" t="s">
        <v>29880</v>
      </c>
      <c r="H1903" s="78" t="s">
        <v>41</v>
      </c>
      <c r="I1903" s="78" t="s">
        <v>28234</v>
      </c>
      <c r="J1903" s="78" t="s">
        <v>27929</v>
      </c>
      <c r="K1903" s="42" t="s">
        <v>27929</v>
      </c>
      <c r="L1903" s="79" t="s">
        <v>233</v>
      </c>
      <c r="M1903" s="80" t="s">
        <v>29881</v>
      </c>
      <c r="N1903" s="81" t="s">
        <v>233</v>
      </c>
      <c r="O1903" s="81" t="s">
        <v>233</v>
      </c>
      <c r="P1903" s="106" t="s">
        <v>27949</v>
      </c>
      <c r="Q1903" s="36" t="s">
        <v>24977</v>
      </c>
      <c r="R1903" s="36"/>
      <c r="S1903" s="36"/>
      <c r="T1903" s="36" t="s">
        <v>28234</v>
      </c>
      <c r="U1903" s="57"/>
      <c r="V1903" s="121" t="str">
        <f t="shared" si="29"/>
        <v>SPY US 01/19/24 C450</v>
      </c>
    </row>
    <row r="1904" spans="1:22" x14ac:dyDescent="0.35">
      <c r="A1904" s="111" t="s">
        <v>27325</v>
      </c>
      <c r="B1904" s="53" t="s">
        <v>27325</v>
      </c>
      <c r="C1904" s="95" t="s">
        <v>27326</v>
      </c>
      <c r="D1904" s="64" t="s">
        <v>27326</v>
      </c>
      <c r="E1904" s="105" t="s">
        <v>29882</v>
      </c>
      <c r="F1904" s="35" t="s">
        <v>27215</v>
      </c>
      <c r="G1904" s="77" t="s">
        <v>29880</v>
      </c>
      <c r="H1904" s="78" t="s">
        <v>41</v>
      </c>
      <c r="I1904" s="78" t="s">
        <v>28234</v>
      </c>
      <c r="J1904" s="78" t="s">
        <v>27929</v>
      </c>
      <c r="K1904" s="42" t="s">
        <v>27929</v>
      </c>
      <c r="L1904" s="79" t="s">
        <v>233</v>
      </c>
      <c r="M1904" s="80" t="s">
        <v>29881</v>
      </c>
      <c r="N1904" s="81" t="s">
        <v>233</v>
      </c>
      <c r="O1904" s="81" t="s">
        <v>233</v>
      </c>
      <c r="P1904" s="106" t="s">
        <v>27949</v>
      </c>
      <c r="Q1904" s="36" t="s">
        <v>24977</v>
      </c>
      <c r="R1904" s="36"/>
      <c r="S1904" s="36"/>
      <c r="T1904" s="36" t="s">
        <v>28234</v>
      </c>
      <c r="U1904" s="57"/>
      <c r="V1904" s="121" t="str">
        <f t="shared" si="29"/>
        <v>SPY US 03/15/24 C460</v>
      </c>
    </row>
    <row r="1905" spans="1:22" x14ac:dyDescent="0.35">
      <c r="A1905" s="111" t="s">
        <v>27328</v>
      </c>
      <c r="B1905" s="53" t="s">
        <v>27328</v>
      </c>
      <c r="C1905" s="95" t="s">
        <v>27329</v>
      </c>
      <c r="D1905" s="64" t="s">
        <v>27329</v>
      </c>
      <c r="E1905" s="105" t="s">
        <v>29882</v>
      </c>
      <c r="F1905" s="35" t="s">
        <v>27215</v>
      </c>
      <c r="G1905" s="77" t="s">
        <v>29880</v>
      </c>
      <c r="H1905" s="78" t="s">
        <v>41</v>
      </c>
      <c r="I1905" s="78" t="s">
        <v>28234</v>
      </c>
      <c r="J1905" s="78" t="s">
        <v>27929</v>
      </c>
      <c r="K1905" s="42" t="s">
        <v>27929</v>
      </c>
      <c r="L1905" s="79" t="s">
        <v>233</v>
      </c>
      <c r="M1905" s="80" t="s">
        <v>29881</v>
      </c>
      <c r="N1905" s="81" t="s">
        <v>233</v>
      </c>
      <c r="O1905" s="81" t="s">
        <v>233</v>
      </c>
      <c r="P1905" s="106" t="s">
        <v>27949</v>
      </c>
      <c r="Q1905" s="36" t="s">
        <v>24977</v>
      </c>
      <c r="R1905" s="36"/>
      <c r="S1905" s="36"/>
      <c r="T1905" s="36" t="s">
        <v>28234</v>
      </c>
      <c r="U1905" s="57"/>
      <c r="V1905" s="121" t="str">
        <f t="shared" si="29"/>
        <v>SPY US 06/21/24 C480</v>
      </c>
    </row>
    <row r="1906" spans="1:22" x14ac:dyDescent="0.35">
      <c r="A1906" s="111" t="s">
        <v>27331</v>
      </c>
      <c r="B1906" s="53" t="s">
        <v>27331</v>
      </c>
      <c r="C1906" s="95" t="s">
        <v>27332</v>
      </c>
      <c r="D1906" s="64" t="s">
        <v>27332</v>
      </c>
      <c r="E1906" s="105" t="s">
        <v>29882</v>
      </c>
      <c r="F1906" s="35" t="s">
        <v>27215</v>
      </c>
      <c r="G1906" s="77" t="s">
        <v>29880</v>
      </c>
      <c r="H1906" s="78" t="s">
        <v>41</v>
      </c>
      <c r="I1906" s="78" t="s">
        <v>28234</v>
      </c>
      <c r="J1906" s="78" t="s">
        <v>27929</v>
      </c>
      <c r="K1906" s="42" t="s">
        <v>27929</v>
      </c>
      <c r="L1906" s="79" t="s">
        <v>233</v>
      </c>
      <c r="M1906" s="80" t="s">
        <v>29881</v>
      </c>
      <c r="N1906" s="81" t="s">
        <v>233</v>
      </c>
      <c r="O1906" s="81" t="s">
        <v>233</v>
      </c>
      <c r="P1906" s="106" t="s">
        <v>27949</v>
      </c>
      <c r="Q1906" s="36" t="s">
        <v>24977</v>
      </c>
      <c r="R1906" s="36"/>
      <c r="S1906" s="36"/>
      <c r="T1906" s="36" t="s">
        <v>28234</v>
      </c>
      <c r="U1906" s="57"/>
      <c r="V1906" s="121" t="str">
        <f t="shared" si="29"/>
        <v>SPY US 06/21/24 C510</v>
      </c>
    </row>
    <row r="1907" spans="1:22" x14ac:dyDescent="0.35">
      <c r="A1907" s="111" t="s">
        <v>29883</v>
      </c>
      <c r="B1907" s="53" t="s">
        <v>29883</v>
      </c>
      <c r="C1907" s="95" t="s">
        <v>29884</v>
      </c>
      <c r="D1907" s="95" t="s">
        <v>29884</v>
      </c>
      <c r="E1907" s="105" t="s">
        <v>29882</v>
      </c>
      <c r="F1907" s="35" t="s">
        <v>27215</v>
      </c>
      <c r="G1907" s="77" t="s">
        <v>29880</v>
      </c>
      <c r="H1907" s="78" t="s">
        <v>41</v>
      </c>
      <c r="I1907" s="78" t="s">
        <v>28234</v>
      </c>
      <c r="J1907" s="78" t="s">
        <v>27929</v>
      </c>
      <c r="K1907" s="42" t="s">
        <v>27929</v>
      </c>
      <c r="L1907" s="79" t="s">
        <v>233</v>
      </c>
      <c r="M1907" s="80" t="s">
        <v>29881</v>
      </c>
      <c r="N1907" s="81" t="s">
        <v>233</v>
      </c>
      <c r="O1907" s="81" t="s">
        <v>233</v>
      </c>
      <c r="P1907" s="106" t="s">
        <v>27949</v>
      </c>
      <c r="Q1907" s="36" t="s">
        <v>24977</v>
      </c>
      <c r="R1907" s="36"/>
      <c r="S1907" s="36"/>
      <c r="T1907" s="36" t="s">
        <v>28234</v>
      </c>
      <c r="U1907" s="57"/>
      <c r="V1907" s="121" t="str">
        <f t="shared" si="29"/>
        <v>SPX US 12/20/24 C6100</v>
      </c>
    </row>
    <row r="1908" spans="1:22" x14ac:dyDescent="0.35">
      <c r="A1908" s="111" t="s">
        <v>29885</v>
      </c>
      <c r="B1908" s="53" t="s">
        <v>29885</v>
      </c>
      <c r="C1908" s="95" t="s">
        <v>29886</v>
      </c>
      <c r="D1908" s="64" t="s">
        <v>29886</v>
      </c>
      <c r="E1908" s="105" t="s">
        <v>29882</v>
      </c>
      <c r="F1908" s="35" t="s">
        <v>27215</v>
      </c>
      <c r="G1908" s="77" t="s">
        <v>29880</v>
      </c>
      <c r="H1908" s="78" t="s">
        <v>41</v>
      </c>
      <c r="I1908" s="78" t="s">
        <v>28234</v>
      </c>
      <c r="J1908" s="78" t="s">
        <v>27929</v>
      </c>
      <c r="K1908" s="42" t="s">
        <v>27929</v>
      </c>
      <c r="L1908" s="79" t="s">
        <v>233</v>
      </c>
      <c r="M1908" s="80" t="s">
        <v>29881</v>
      </c>
      <c r="N1908" s="81" t="s">
        <v>233</v>
      </c>
      <c r="O1908" s="81" t="s">
        <v>233</v>
      </c>
      <c r="P1908" s="106" t="s">
        <v>27949</v>
      </c>
      <c r="Q1908" s="36" t="s">
        <v>24977</v>
      </c>
      <c r="R1908" s="36"/>
      <c r="S1908" s="36"/>
      <c r="T1908" s="36" t="s">
        <v>28234</v>
      </c>
      <c r="U1908" s="57"/>
      <c r="V1908" s="121" t="str">
        <f t="shared" si="29"/>
        <v>QQQ US 07/19/24 C485</v>
      </c>
    </row>
    <row r="1909" spans="1:22" x14ac:dyDescent="0.35">
      <c r="A1909" s="111" t="s">
        <v>29887</v>
      </c>
      <c r="B1909" s="53" t="s">
        <v>29887</v>
      </c>
      <c r="C1909" s="95" t="s">
        <v>29888</v>
      </c>
      <c r="D1909" s="64" t="s">
        <v>29888</v>
      </c>
      <c r="E1909" s="105" t="s">
        <v>29882</v>
      </c>
      <c r="F1909" s="35" t="s">
        <v>27215</v>
      </c>
      <c r="G1909" s="77" t="s">
        <v>29880</v>
      </c>
      <c r="H1909" s="78" t="s">
        <v>41</v>
      </c>
      <c r="I1909" s="78" t="s">
        <v>28234</v>
      </c>
      <c r="J1909" s="78" t="s">
        <v>27929</v>
      </c>
      <c r="K1909" s="42" t="s">
        <v>27929</v>
      </c>
      <c r="L1909" s="79" t="s">
        <v>233</v>
      </c>
      <c r="M1909" s="80" t="s">
        <v>29881</v>
      </c>
      <c r="N1909" s="81" t="s">
        <v>233</v>
      </c>
      <c r="O1909" s="81" t="s">
        <v>233</v>
      </c>
      <c r="P1909" s="106" t="s">
        <v>27949</v>
      </c>
      <c r="Q1909" s="36" t="s">
        <v>24977</v>
      </c>
      <c r="R1909" s="36"/>
      <c r="S1909" s="36"/>
      <c r="T1909" s="36" t="s">
        <v>28234</v>
      </c>
      <c r="U1909" s="57"/>
      <c r="V1909" s="121" t="str">
        <f t="shared" si="29"/>
        <v>QQQ US 08/16/24 C470</v>
      </c>
    </row>
    <row r="1910" spans="1:22" x14ac:dyDescent="0.35">
      <c r="A1910" s="111" t="s">
        <v>29889</v>
      </c>
      <c r="B1910" s="53" t="s">
        <v>29889</v>
      </c>
      <c r="C1910" s="95" t="s">
        <v>29890</v>
      </c>
      <c r="D1910" s="64" t="s">
        <v>29890</v>
      </c>
      <c r="E1910" s="105" t="s">
        <v>29882</v>
      </c>
      <c r="F1910" s="35" t="s">
        <v>27215</v>
      </c>
      <c r="G1910" s="77" t="s">
        <v>29880</v>
      </c>
      <c r="H1910" s="78" t="s">
        <v>41</v>
      </c>
      <c r="I1910" s="78" t="s">
        <v>28234</v>
      </c>
      <c r="J1910" s="78" t="s">
        <v>27929</v>
      </c>
      <c r="K1910" s="42" t="s">
        <v>27929</v>
      </c>
      <c r="L1910" s="79" t="s">
        <v>233</v>
      </c>
      <c r="M1910" s="80" t="s">
        <v>29881</v>
      </c>
      <c r="N1910" s="81" t="s">
        <v>233</v>
      </c>
      <c r="O1910" s="81" t="s">
        <v>233</v>
      </c>
      <c r="P1910" s="106" t="s">
        <v>27949</v>
      </c>
      <c r="Q1910" s="36" t="s">
        <v>24977</v>
      </c>
      <c r="R1910" s="36"/>
      <c r="S1910" s="36"/>
      <c r="T1910" s="36" t="s">
        <v>28234</v>
      </c>
      <c r="U1910" s="57"/>
      <c r="V1910" s="121" t="str">
        <f t="shared" si="29"/>
        <v>QQQ US 08/16/24 C480</v>
      </c>
    </row>
    <row r="1911" spans="1:22" x14ac:dyDescent="0.35">
      <c r="A1911" s="111" t="s">
        <v>29891</v>
      </c>
      <c r="B1911" s="53" t="s">
        <v>29891</v>
      </c>
      <c r="C1911" s="95" t="s">
        <v>29892</v>
      </c>
      <c r="D1911" s="64" t="s">
        <v>29892</v>
      </c>
      <c r="E1911" s="105" t="s">
        <v>29882</v>
      </c>
      <c r="F1911" s="35" t="s">
        <v>27215</v>
      </c>
      <c r="G1911" s="77" t="s">
        <v>29880</v>
      </c>
      <c r="H1911" s="78" t="s">
        <v>41</v>
      </c>
      <c r="I1911" s="78" t="s">
        <v>28234</v>
      </c>
      <c r="J1911" s="78" t="s">
        <v>27929</v>
      </c>
      <c r="K1911" s="42" t="s">
        <v>27929</v>
      </c>
      <c r="L1911" s="79" t="s">
        <v>233</v>
      </c>
      <c r="M1911" s="80" t="s">
        <v>29881</v>
      </c>
      <c r="N1911" s="81" t="s">
        <v>233</v>
      </c>
      <c r="O1911" s="81" t="s">
        <v>233</v>
      </c>
      <c r="P1911" s="106" t="s">
        <v>27949</v>
      </c>
      <c r="Q1911" s="36" t="s">
        <v>24977</v>
      </c>
      <c r="R1911" s="36"/>
      <c r="S1911" s="36"/>
      <c r="T1911" s="36" t="s">
        <v>28234</v>
      </c>
      <c r="U1911" s="57"/>
      <c r="V1911" s="121" t="str">
        <f t="shared" si="29"/>
        <v>QQQ US 08/16/24 C445</v>
      </c>
    </row>
    <row r="1912" spans="1:22" x14ac:dyDescent="0.35">
      <c r="A1912" s="111" t="s">
        <v>29893</v>
      </c>
      <c r="B1912" s="53" t="s">
        <v>29893</v>
      </c>
      <c r="C1912" s="95" t="s">
        <v>29894</v>
      </c>
      <c r="D1912" s="64" t="s">
        <v>29894</v>
      </c>
      <c r="E1912" s="105" t="s">
        <v>29882</v>
      </c>
      <c r="F1912" s="35" t="s">
        <v>27215</v>
      </c>
      <c r="G1912" s="77" t="s">
        <v>29880</v>
      </c>
      <c r="H1912" s="78" t="s">
        <v>41</v>
      </c>
      <c r="I1912" s="78" t="s">
        <v>28234</v>
      </c>
      <c r="J1912" s="78" t="s">
        <v>27929</v>
      </c>
      <c r="K1912" s="42" t="s">
        <v>27929</v>
      </c>
      <c r="L1912" s="79" t="s">
        <v>233</v>
      </c>
      <c r="M1912" s="80" t="s">
        <v>29881</v>
      </c>
      <c r="N1912" s="81" t="s">
        <v>233</v>
      </c>
      <c r="O1912" s="81" t="s">
        <v>233</v>
      </c>
      <c r="P1912" s="106" t="s">
        <v>27949</v>
      </c>
      <c r="Q1912" s="36" t="s">
        <v>24977</v>
      </c>
      <c r="R1912" s="36"/>
      <c r="S1912" s="36"/>
      <c r="T1912" s="36" t="s">
        <v>28234</v>
      </c>
      <c r="U1912" s="57"/>
      <c r="V1912" s="121" t="str">
        <f t="shared" si="29"/>
        <v>QQQ US 08/16/24 C455</v>
      </c>
    </row>
    <row r="1913" spans="1:22" x14ac:dyDescent="0.35">
      <c r="A1913" s="111" t="s">
        <v>29895</v>
      </c>
      <c r="B1913" s="53" t="s">
        <v>29895</v>
      </c>
      <c r="C1913" s="95" t="s">
        <v>29896</v>
      </c>
      <c r="D1913" s="64" t="s">
        <v>29896</v>
      </c>
      <c r="E1913" s="105" t="s">
        <v>29882</v>
      </c>
      <c r="F1913" s="35" t="s">
        <v>27215</v>
      </c>
      <c r="G1913" s="77" t="s">
        <v>29880</v>
      </c>
      <c r="H1913" s="78" t="s">
        <v>41</v>
      </c>
      <c r="I1913" s="78" t="s">
        <v>28234</v>
      </c>
      <c r="J1913" s="78" t="s">
        <v>27929</v>
      </c>
      <c r="K1913" s="42" t="s">
        <v>27929</v>
      </c>
      <c r="L1913" s="79" t="s">
        <v>233</v>
      </c>
      <c r="M1913" s="80" t="s">
        <v>29881</v>
      </c>
      <c r="N1913" s="81" t="s">
        <v>233</v>
      </c>
      <c r="O1913" s="81">
        <v>1</v>
      </c>
      <c r="P1913" s="106" t="s">
        <v>27949</v>
      </c>
      <c r="Q1913" s="36" t="s">
        <v>24977</v>
      </c>
      <c r="R1913" s="36"/>
      <c r="S1913" s="36"/>
      <c r="T1913" s="36" t="s">
        <v>28234</v>
      </c>
      <c r="U1913" s="57"/>
      <c r="V1913" s="121" t="str">
        <f t="shared" si="29"/>
        <v>QQQ US 09/20/24 C475</v>
      </c>
    </row>
    <row r="1914" spans="1:22" x14ac:dyDescent="0.35">
      <c r="A1914" s="111" t="s">
        <v>29897</v>
      </c>
      <c r="B1914" s="53" t="s">
        <v>29897</v>
      </c>
      <c r="C1914" s="95" t="s">
        <v>29898</v>
      </c>
      <c r="D1914" s="64" t="s">
        <v>29898</v>
      </c>
      <c r="E1914" s="105" t="s">
        <v>29882</v>
      </c>
      <c r="F1914" s="35" t="s">
        <v>27215</v>
      </c>
      <c r="G1914" s="77" t="s">
        <v>29880</v>
      </c>
      <c r="H1914" s="78" t="s">
        <v>41</v>
      </c>
      <c r="I1914" s="78" t="s">
        <v>28234</v>
      </c>
      <c r="J1914" s="78" t="s">
        <v>27929</v>
      </c>
      <c r="K1914" s="42" t="s">
        <v>27929</v>
      </c>
      <c r="L1914" s="79" t="s">
        <v>233</v>
      </c>
      <c r="M1914" s="80" t="s">
        <v>29881</v>
      </c>
      <c r="N1914" s="81" t="s">
        <v>233</v>
      </c>
      <c r="O1914" s="81" t="s">
        <v>233</v>
      </c>
      <c r="P1914" s="106" t="s">
        <v>27949</v>
      </c>
      <c r="Q1914" s="36" t="s">
        <v>24977</v>
      </c>
      <c r="R1914" s="36"/>
      <c r="S1914" s="36"/>
      <c r="T1914" s="36" t="s">
        <v>28234</v>
      </c>
      <c r="U1914" s="57"/>
      <c r="V1914" s="121" t="str">
        <f t="shared" si="29"/>
        <v>IWM US 12/20/24 C250</v>
      </c>
    </row>
    <row r="1915" spans="1:22" x14ac:dyDescent="0.35">
      <c r="A1915" s="111" t="s">
        <v>29899</v>
      </c>
      <c r="B1915" s="53" t="s">
        <v>29899</v>
      </c>
      <c r="C1915" s="95" t="s">
        <v>29900</v>
      </c>
      <c r="D1915" s="64" t="s">
        <v>29900</v>
      </c>
      <c r="E1915" s="105" t="s">
        <v>29882</v>
      </c>
      <c r="F1915" s="35" t="s">
        <v>27215</v>
      </c>
      <c r="G1915" s="77" t="s">
        <v>29880</v>
      </c>
      <c r="H1915" s="78" t="s">
        <v>41</v>
      </c>
      <c r="I1915" s="78" t="s">
        <v>28234</v>
      </c>
      <c r="J1915" s="78" t="s">
        <v>27929</v>
      </c>
      <c r="K1915" s="42" t="s">
        <v>27929</v>
      </c>
      <c r="L1915" s="79" t="s">
        <v>233</v>
      </c>
      <c r="M1915" s="80" t="s">
        <v>29881</v>
      </c>
      <c r="N1915" s="81" t="s">
        <v>233</v>
      </c>
      <c r="O1915" s="81">
        <v>1</v>
      </c>
      <c r="P1915" s="106" t="s">
        <v>27949</v>
      </c>
      <c r="Q1915" s="36" t="s">
        <v>24977</v>
      </c>
      <c r="R1915" s="36"/>
      <c r="S1915" s="36"/>
      <c r="T1915" s="36" t="s">
        <v>28234</v>
      </c>
      <c r="U1915" s="57"/>
      <c r="V1915" s="121" t="str">
        <f t="shared" si="29"/>
        <v>QQQ US 06/20/2025 C500</v>
      </c>
    </row>
    <row r="1916" spans="1:22" x14ac:dyDescent="0.35">
      <c r="A1916" s="111" t="s">
        <v>27334</v>
      </c>
      <c r="B1916" s="53" t="s">
        <v>27334</v>
      </c>
      <c r="C1916" s="95" t="s">
        <v>27335</v>
      </c>
      <c r="D1916" s="64" t="s">
        <v>27335</v>
      </c>
      <c r="E1916" s="105" t="s">
        <v>29882</v>
      </c>
      <c r="F1916" s="35" t="s">
        <v>27215</v>
      </c>
      <c r="G1916" s="77" t="s">
        <v>29880</v>
      </c>
      <c r="H1916" s="78" t="s">
        <v>41</v>
      </c>
      <c r="I1916" s="78" t="s">
        <v>28234</v>
      </c>
      <c r="J1916" s="78" t="s">
        <v>27929</v>
      </c>
      <c r="K1916" s="42" t="s">
        <v>27929</v>
      </c>
      <c r="L1916" s="79" t="s">
        <v>233</v>
      </c>
      <c r="M1916" s="80" t="s">
        <v>29881</v>
      </c>
      <c r="N1916" s="81" t="s">
        <v>233</v>
      </c>
      <c r="O1916" s="81" t="s">
        <v>233</v>
      </c>
      <c r="P1916" s="106" t="s">
        <v>27949</v>
      </c>
      <c r="Q1916" s="36" t="s">
        <v>24977</v>
      </c>
      <c r="R1916" s="36"/>
      <c r="S1916" s="36"/>
      <c r="T1916" s="36" t="s">
        <v>28234</v>
      </c>
      <c r="U1916" s="57"/>
      <c r="V1916" s="121" t="str">
        <f t="shared" si="29"/>
        <v>SPX US 01/19/24 C4500</v>
      </c>
    </row>
    <row r="1917" spans="1:22" x14ac:dyDescent="0.35">
      <c r="A1917" s="111" t="s">
        <v>27337</v>
      </c>
      <c r="B1917" s="53" t="s">
        <v>27337</v>
      </c>
      <c r="C1917" s="95" t="s">
        <v>27338</v>
      </c>
      <c r="D1917" s="64" t="s">
        <v>27338</v>
      </c>
      <c r="E1917" s="105" t="s">
        <v>29882</v>
      </c>
      <c r="F1917" s="35" t="s">
        <v>27215</v>
      </c>
      <c r="G1917" s="77" t="s">
        <v>29880</v>
      </c>
      <c r="H1917" s="78" t="s">
        <v>41</v>
      </c>
      <c r="I1917" s="78" t="s">
        <v>28234</v>
      </c>
      <c r="J1917" s="78" t="s">
        <v>27929</v>
      </c>
      <c r="K1917" s="42" t="s">
        <v>27929</v>
      </c>
      <c r="L1917" s="79" t="s">
        <v>233</v>
      </c>
      <c r="M1917" s="80" t="s">
        <v>29881</v>
      </c>
      <c r="N1917" s="81" t="s">
        <v>233</v>
      </c>
      <c r="O1917" s="81" t="s">
        <v>233</v>
      </c>
      <c r="P1917" s="106" t="s">
        <v>27949</v>
      </c>
      <c r="Q1917" s="36" t="s">
        <v>24977</v>
      </c>
      <c r="R1917" s="36"/>
      <c r="S1917" s="36"/>
      <c r="T1917" s="36" t="s">
        <v>28234</v>
      </c>
      <c r="U1917" s="57"/>
      <c r="V1917" s="121" t="str">
        <f t="shared" si="29"/>
        <v>SPX US 03/15/24 C4600</v>
      </c>
    </row>
    <row r="1918" spans="1:22" x14ac:dyDescent="0.35">
      <c r="A1918" s="111" t="s">
        <v>27340</v>
      </c>
      <c r="B1918" s="53" t="s">
        <v>27340</v>
      </c>
      <c r="C1918" s="95" t="s">
        <v>27341</v>
      </c>
      <c r="D1918" s="64" t="s">
        <v>27341</v>
      </c>
      <c r="E1918" s="105" t="s">
        <v>29882</v>
      </c>
      <c r="F1918" s="35" t="s">
        <v>27215</v>
      </c>
      <c r="G1918" s="77" t="s">
        <v>29880</v>
      </c>
      <c r="H1918" s="78" t="s">
        <v>41</v>
      </c>
      <c r="I1918" s="78" t="s">
        <v>28234</v>
      </c>
      <c r="J1918" s="78" t="s">
        <v>27929</v>
      </c>
      <c r="K1918" s="42" t="s">
        <v>27929</v>
      </c>
      <c r="L1918" s="79" t="s">
        <v>233</v>
      </c>
      <c r="M1918" s="80" t="s">
        <v>29881</v>
      </c>
      <c r="N1918" s="81" t="s">
        <v>233</v>
      </c>
      <c r="O1918" s="81" t="s">
        <v>233</v>
      </c>
      <c r="P1918" s="106" t="s">
        <v>27949</v>
      </c>
      <c r="Q1918" s="36" t="s">
        <v>24977</v>
      </c>
      <c r="R1918" s="36"/>
      <c r="S1918" s="36"/>
      <c r="T1918" s="36" t="s">
        <v>28234</v>
      </c>
      <c r="U1918" s="57"/>
      <c r="V1918" s="121" t="str">
        <f t="shared" si="29"/>
        <v>SPX US 06/21/24 C4800</v>
      </c>
    </row>
    <row r="1919" spans="1:22" x14ac:dyDescent="0.35">
      <c r="A1919" s="111" t="s">
        <v>27275</v>
      </c>
      <c r="B1919" s="53" t="s">
        <v>27275</v>
      </c>
      <c r="C1919" s="95" t="s">
        <v>27343</v>
      </c>
      <c r="D1919" s="64" t="s">
        <v>27343</v>
      </c>
      <c r="E1919" s="105" t="s">
        <v>29882</v>
      </c>
      <c r="F1919" s="35" t="s">
        <v>27215</v>
      </c>
      <c r="G1919" s="77" t="s">
        <v>29880</v>
      </c>
      <c r="H1919" s="78" t="s">
        <v>41</v>
      </c>
      <c r="I1919" s="78" t="s">
        <v>28234</v>
      </c>
      <c r="J1919" s="78" t="s">
        <v>27929</v>
      </c>
      <c r="K1919" s="42" t="s">
        <v>27929</v>
      </c>
      <c r="L1919" s="79" t="s">
        <v>233</v>
      </c>
      <c r="M1919" s="80" t="s">
        <v>29881</v>
      </c>
      <c r="N1919" s="81" t="s">
        <v>233</v>
      </c>
      <c r="O1919" s="81" t="s">
        <v>233</v>
      </c>
      <c r="P1919" s="106" t="s">
        <v>27949</v>
      </c>
      <c r="Q1919" s="36" t="s">
        <v>24977</v>
      </c>
      <c r="R1919" s="36"/>
      <c r="S1919" s="36"/>
      <c r="T1919" s="36" t="s">
        <v>28234</v>
      </c>
      <c r="U1919" s="57"/>
      <c r="V1919" s="121" t="str">
        <f t="shared" si="29"/>
        <v>SPX US 06/21/24 C5100</v>
      </c>
    </row>
    <row r="1920" spans="1:22" x14ac:dyDescent="0.35">
      <c r="A1920" s="111" t="s">
        <v>27345</v>
      </c>
      <c r="B1920" s="53" t="s">
        <v>27345</v>
      </c>
      <c r="C1920" s="95" t="s">
        <v>27343</v>
      </c>
      <c r="D1920" s="64" t="s">
        <v>27343</v>
      </c>
      <c r="E1920" s="105" t="s">
        <v>29882</v>
      </c>
      <c r="F1920" s="35" t="s">
        <v>27215</v>
      </c>
      <c r="G1920" s="77" t="s">
        <v>29880</v>
      </c>
      <c r="H1920" s="78" t="s">
        <v>41</v>
      </c>
      <c r="I1920" s="78" t="s">
        <v>28234</v>
      </c>
      <c r="J1920" s="78" t="s">
        <v>27929</v>
      </c>
      <c r="K1920" s="42" t="s">
        <v>27929</v>
      </c>
      <c r="L1920" s="79" t="s">
        <v>233</v>
      </c>
      <c r="M1920" s="80" t="s">
        <v>29881</v>
      </c>
      <c r="N1920" s="81" t="s">
        <v>233</v>
      </c>
      <c r="O1920" s="81" t="s">
        <v>233</v>
      </c>
      <c r="P1920" s="106" t="s">
        <v>27949</v>
      </c>
      <c r="Q1920" s="36" t="s">
        <v>24977</v>
      </c>
      <c r="R1920" s="36"/>
      <c r="S1920" s="36"/>
      <c r="T1920" s="36" t="s">
        <v>28234</v>
      </c>
      <c r="U1920" s="57"/>
      <c r="V1920" s="121" t="str">
        <f t="shared" si="29"/>
        <v>SPX US 06/21/24 C5100</v>
      </c>
    </row>
    <row r="1921" spans="1:22" x14ac:dyDescent="0.35">
      <c r="A1921" s="111" t="s">
        <v>29901</v>
      </c>
      <c r="B1921" s="53" t="s">
        <v>29901</v>
      </c>
      <c r="C1921" s="95" t="s">
        <v>29902</v>
      </c>
      <c r="D1921" s="64" t="s">
        <v>29902</v>
      </c>
      <c r="E1921" s="105" t="s">
        <v>29882</v>
      </c>
      <c r="F1921" s="35" t="s">
        <v>27215</v>
      </c>
      <c r="G1921" s="77" t="s">
        <v>29880</v>
      </c>
      <c r="H1921" s="78" t="s">
        <v>41</v>
      </c>
      <c r="I1921" s="78" t="s">
        <v>28234</v>
      </c>
      <c r="J1921" s="78" t="s">
        <v>27929</v>
      </c>
      <c r="K1921" s="42" t="s">
        <v>27929</v>
      </c>
      <c r="L1921" s="79" t="s">
        <v>233</v>
      </c>
      <c r="M1921" s="80" t="s">
        <v>29881</v>
      </c>
      <c r="N1921" s="81" t="s">
        <v>233</v>
      </c>
      <c r="O1921" s="81" t="s">
        <v>233</v>
      </c>
      <c r="P1921" s="106" t="s">
        <v>27949</v>
      </c>
      <c r="Q1921" s="36" t="s">
        <v>24977</v>
      </c>
      <c r="R1921" s="36"/>
      <c r="S1921" s="36"/>
      <c r="T1921" s="36" t="s">
        <v>28234</v>
      </c>
      <c r="U1921" s="57"/>
      <c r="V1921" s="121" t="str">
        <f t="shared" si="29"/>
        <v>SPX US 06/21/24 C5200</v>
      </c>
    </row>
    <row r="1922" spans="1:22" x14ac:dyDescent="0.35">
      <c r="A1922" s="111" t="s">
        <v>27273</v>
      </c>
      <c r="B1922" s="53" t="s">
        <v>27273</v>
      </c>
      <c r="C1922" s="95" t="s">
        <v>29902</v>
      </c>
      <c r="D1922" s="64" t="s">
        <v>29902</v>
      </c>
      <c r="E1922" s="105" t="s">
        <v>29882</v>
      </c>
      <c r="F1922" s="35" t="s">
        <v>27215</v>
      </c>
      <c r="G1922" s="77" t="s">
        <v>29880</v>
      </c>
      <c r="H1922" s="78" t="s">
        <v>41</v>
      </c>
      <c r="I1922" s="78" t="s">
        <v>28234</v>
      </c>
      <c r="J1922" s="78" t="s">
        <v>27929</v>
      </c>
      <c r="K1922" s="42" t="s">
        <v>27929</v>
      </c>
      <c r="L1922" s="79" t="s">
        <v>233</v>
      </c>
      <c r="M1922" s="80" t="s">
        <v>29881</v>
      </c>
      <c r="N1922" s="81" t="s">
        <v>233</v>
      </c>
      <c r="O1922" s="81" t="s">
        <v>233</v>
      </c>
      <c r="P1922" s="106" t="s">
        <v>27949</v>
      </c>
      <c r="Q1922" s="36" t="s">
        <v>24977</v>
      </c>
      <c r="R1922" s="36"/>
      <c r="S1922" s="36"/>
      <c r="T1922" s="36" t="s">
        <v>28234</v>
      </c>
      <c r="U1922" s="57"/>
      <c r="V1922" s="121" t="str">
        <f t="shared" ref="V1922:V1985" si="30">+IFERROR(INDEX($AA:$AA,MATCH($D1922,$Z:$Z,0)),$D1922)</f>
        <v>SPX US 06/21/24 C5200</v>
      </c>
    </row>
    <row r="1923" spans="1:22" x14ac:dyDescent="0.35">
      <c r="A1923" s="111" t="s">
        <v>27471</v>
      </c>
      <c r="B1923" s="53" t="s">
        <v>27471</v>
      </c>
      <c r="C1923" s="95" t="s">
        <v>29903</v>
      </c>
      <c r="D1923" s="64" t="s">
        <v>29903</v>
      </c>
      <c r="E1923" s="105" t="s">
        <v>29882</v>
      </c>
      <c r="F1923" s="35" t="s">
        <v>27215</v>
      </c>
      <c r="G1923" s="77" t="s">
        <v>29880</v>
      </c>
      <c r="H1923" s="78" t="s">
        <v>41</v>
      </c>
      <c r="I1923" s="78" t="s">
        <v>28234</v>
      </c>
      <c r="J1923" s="78" t="s">
        <v>27929</v>
      </c>
      <c r="K1923" s="42" t="s">
        <v>27929</v>
      </c>
      <c r="L1923" s="79" t="s">
        <v>233</v>
      </c>
      <c r="M1923" s="80" t="s">
        <v>29881</v>
      </c>
      <c r="N1923" s="81" t="s">
        <v>233</v>
      </c>
      <c r="O1923" s="81" t="s">
        <v>233</v>
      </c>
      <c r="P1923" s="106" t="s">
        <v>27949</v>
      </c>
      <c r="Q1923" s="36" t="s">
        <v>24977</v>
      </c>
      <c r="R1923" s="36"/>
      <c r="S1923" s="36"/>
      <c r="T1923" s="36" t="s">
        <v>28234</v>
      </c>
      <c r="U1923" s="57"/>
      <c r="V1923" s="121" t="str">
        <f t="shared" si="30"/>
        <v>SPX US 06/21/24 C5300</v>
      </c>
    </row>
    <row r="1924" spans="1:22" x14ac:dyDescent="0.35">
      <c r="A1924" s="111" t="s">
        <v>27268</v>
      </c>
      <c r="B1924" s="53" t="s">
        <v>27268</v>
      </c>
      <c r="C1924" s="95" t="s">
        <v>29903</v>
      </c>
      <c r="D1924" s="64" t="s">
        <v>29903</v>
      </c>
      <c r="E1924" s="105" t="s">
        <v>29882</v>
      </c>
      <c r="F1924" s="35" t="s">
        <v>27215</v>
      </c>
      <c r="G1924" s="77" t="s">
        <v>29880</v>
      </c>
      <c r="H1924" s="78" t="s">
        <v>41</v>
      </c>
      <c r="I1924" s="78" t="s">
        <v>28234</v>
      </c>
      <c r="J1924" s="78" t="s">
        <v>27929</v>
      </c>
      <c r="K1924" s="42" t="s">
        <v>27929</v>
      </c>
      <c r="L1924" s="79" t="s">
        <v>233</v>
      </c>
      <c r="M1924" s="80" t="s">
        <v>29881</v>
      </c>
      <c r="N1924" s="81" t="s">
        <v>233</v>
      </c>
      <c r="O1924" s="81" t="s">
        <v>233</v>
      </c>
      <c r="P1924" s="106" t="s">
        <v>27949</v>
      </c>
      <c r="Q1924" s="36" t="s">
        <v>24977</v>
      </c>
      <c r="R1924" s="36"/>
      <c r="S1924" s="36"/>
      <c r="T1924" s="36" t="s">
        <v>28234</v>
      </c>
      <c r="U1924" s="57"/>
      <c r="V1924" s="121" t="str">
        <f t="shared" si="30"/>
        <v>SPX US 06/21/24 C5300</v>
      </c>
    </row>
    <row r="1925" spans="1:22" x14ac:dyDescent="0.35">
      <c r="A1925" s="111" t="s">
        <v>27266</v>
      </c>
      <c r="B1925" s="53" t="s">
        <v>27266</v>
      </c>
      <c r="C1925" s="95" t="s">
        <v>29904</v>
      </c>
      <c r="D1925" s="64" t="s">
        <v>29904</v>
      </c>
      <c r="E1925" s="105" t="s">
        <v>29882</v>
      </c>
      <c r="F1925" s="35" t="s">
        <v>27215</v>
      </c>
      <c r="G1925" s="77" t="s">
        <v>29880</v>
      </c>
      <c r="H1925" s="78" t="s">
        <v>41</v>
      </c>
      <c r="I1925" s="78" t="s">
        <v>28234</v>
      </c>
      <c r="J1925" s="78" t="s">
        <v>27929</v>
      </c>
      <c r="K1925" s="42" t="s">
        <v>27929</v>
      </c>
      <c r="L1925" s="79" t="s">
        <v>233</v>
      </c>
      <c r="M1925" s="80" t="s">
        <v>29881</v>
      </c>
      <c r="N1925" s="81" t="s">
        <v>233</v>
      </c>
      <c r="O1925" s="81" t="s">
        <v>233</v>
      </c>
      <c r="P1925" s="106" t="s">
        <v>27949</v>
      </c>
      <c r="Q1925" s="36" t="s">
        <v>24977</v>
      </c>
      <c r="R1925" s="36"/>
      <c r="S1925" s="36"/>
      <c r="T1925" s="36" t="s">
        <v>28234</v>
      </c>
      <c r="U1925" s="57"/>
      <c r="V1925" s="121" t="str">
        <f t="shared" si="30"/>
        <v>SPX US 09/20/24 C5500</v>
      </c>
    </row>
    <row r="1926" spans="1:22" x14ac:dyDescent="0.35">
      <c r="A1926" s="111" t="s">
        <v>27347</v>
      </c>
      <c r="B1926" s="53" t="s">
        <v>27347</v>
      </c>
      <c r="C1926" s="95" t="s">
        <v>27348</v>
      </c>
      <c r="D1926" s="64" t="s">
        <v>27348</v>
      </c>
      <c r="E1926" s="105" t="s">
        <v>29882</v>
      </c>
      <c r="F1926" s="35" t="s">
        <v>27215</v>
      </c>
      <c r="G1926" s="77" t="s">
        <v>29880</v>
      </c>
      <c r="H1926" s="78" t="s">
        <v>41</v>
      </c>
      <c r="I1926" s="78" t="s">
        <v>28234</v>
      </c>
      <c r="J1926" s="78" t="s">
        <v>27929</v>
      </c>
      <c r="K1926" s="42" t="s">
        <v>27929</v>
      </c>
      <c r="L1926" s="79" t="s">
        <v>233</v>
      </c>
      <c r="M1926" s="80" t="s">
        <v>29881</v>
      </c>
      <c r="N1926" s="81" t="s">
        <v>233</v>
      </c>
      <c r="O1926" s="81" t="s">
        <v>233</v>
      </c>
      <c r="P1926" s="106" t="s">
        <v>27949</v>
      </c>
      <c r="Q1926" s="36" t="s">
        <v>24977</v>
      </c>
      <c r="R1926" s="36"/>
      <c r="S1926" s="36"/>
      <c r="T1926" s="36" t="s">
        <v>28234</v>
      </c>
      <c r="U1926" s="57"/>
      <c r="V1926" s="121" t="str">
        <f t="shared" si="30"/>
        <v>SPY US 12/15/23 C450</v>
      </c>
    </row>
    <row r="1927" spans="1:22" x14ac:dyDescent="0.35">
      <c r="A1927" s="111" t="s">
        <v>27234</v>
      </c>
      <c r="B1927" s="62" t="s">
        <v>27234</v>
      </c>
      <c r="C1927" s="107" t="s">
        <v>29905</v>
      </c>
      <c r="D1927" s="65" t="s">
        <v>29905</v>
      </c>
      <c r="E1927" s="105" t="s">
        <v>29882</v>
      </c>
      <c r="F1927" s="35" t="s">
        <v>27215</v>
      </c>
      <c r="G1927" s="77" t="s">
        <v>29880</v>
      </c>
      <c r="H1927" s="78" t="s">
        <v>41</v>
      </c>
      <c r="I1927" s="78" t="s">
        <v>28234</v>
      </c>
      <c r="J1927" s="78" t="s">
        <v>27929</v>
      </c>
      <c r="K1927" s="42" t="s">
        <v>27929</v>
      </c>
      <c r="L1927" s="79" t="s">
        <v>233</v>
      </c>
      <c r="M1927" s="80" t="s">
        <v>29881</v>
      </c>
      <c r="N1927" s="81" t="s">
        <v>233</v>
      </c>
      <c r="O1927" s="81" t="s">
        <v>233</v>
      </c>
      <c r="P1927" s="106" t="s">
        <v>27949</v>
      </c>
      <c r="Q1927" s="36" t="s">
        <v>24977</v>
      </c>
      <c r="R1927" s="36"/>
      <c r="S1927" s="36"/>
      <c r="T1927" s="36" t="s">
        <v>28234</v>
      </c>
      <c r="U1927" s="57"/>
      <c r="V1927" s="121" t="str">
        <f t="shared" si="30"/>
        <v>SPX US 09/20/24 C5550</v>
      </c>
    </row>
    <row r="1928" spans="1:22" x14ac:dyDescent="0.35">
      <c r="A1928" s="111" t="s">
        <v>27236</v>
      </c>
      <c r="B1928" s="53" t="s">
        <v>27236</v>
      </c>
      <c r="C1928" s="95" t="s">
        <v>27351</v>
      </c>
      <c r="D1928" s="64" t="s">
        <v>27351</v>
      </c>
      <c r="E1928" s="105" t="s">
        <v>29882</v>
      </c>
      <c r="F1928" s="35" t="s">
        <v>27215</v>
      </c>
      <c r="G1928" s="77" t="s">
        <v>29880</v>
      </c>
      <c r="H1928" s="78" t="s">
        <v>41</v>
      </c>
      <c r="I1928" s="78" t="s">
        <v>28234</v>
      </c>
      <c r="J1928" s="78" t="s">
        <v>27929</v>
      </c>
      <c r="K1928" s="42" t="s">
        <v>27929</v>
      </c>
      <c r="L1928" s="79" t="s">
        <v>233</v>
      </c>
      <c r="M1928" s="80" t="s">
        <v>29881</v>
      </c>
      <c r="N1928" s="81" t="s">
        <v>233</v>
      </c>
      <c r="O1928" s="81" t="s">
        <v>233</v>
      </c>
      <c r="P1928" s="106" t="s">
        <v>27949</v>
      </c>
      <c r="Q1928" s="36" t="s">
        <v>24977</v>
      </c>
      <c r="R1928" s="36"/>
      <c r="S1928" s="36"/>
      <c r="T1928" s="36" t="s">
        <v>28234</v>
      </c>
      <c r="U1928" s="57"/>
      <c r="V1928" s="121" t="str">
        <f t="shared" si="30"/>
        <v>SPY 12/16/22 C440</v>
      </c>
    </row>
    <row r="1929" spans="1:22" x14ac:dyDescent="0.35">
      <c r="A1929" s="111" t="s">
        <v>27238</v>
      </c>
      <c r="B1929" s="53" t="s">
        <v>27238</v>
      </c>
      <c r="C1929" s="95" t="s">
        <v>27353</v>
      </c>
      <c r="D1929" s="64" t="s">
        <v>27353</v>
      </c>
      <c r="E1929" s="105" t="s">
        <v>29882</v>
      </c>
      <c r="F1929" s="35" t="s">
        <v>27215</v>
      </c>
      <c r="G1929" s="77" t="s">
        <v>29880</v>
      </c>
      <c r="H1929" s="78" t="s">
        <v>41</v>
      </c>
      <c r="I1929" s="78" t="s">
        <v>28234</v>
      </c>
      <c r="J1929" s="78" t="s">
        <v>27929</v>
      </c>
      <c r="K1929" s="42" t="s">
        <v>27929</v>
      </c>
      <c r="L1929" s="79" t="s">
        <v>233</v>
      </c>
      <c r="M1929" s="80" t="s">
        <v>29881</v>
      </c>
      <c r="N1929" s="81" t="s">
        <v>233</v>
      </c>
      <c r="O1929" s="81" t="s">
        <v>233</v>
      </c>
      <c r="P1929" s="106" t="s">
        <v>27949</v>
      </c>
      <c r="Q1929" s="36" t="s">
        <v>24977</v>
      </c>
      <c r="R1929" s="36"/>
      <c r="S1929" s="36"/>
      <c r="T1929" s="36" t="s">
        <v>28234</v>
      </c>
      <c r="U1929" s="57"/>
      <c r="V1929" s="121" t="str">
        <f t="shared" si="30"/>
        <v>SPY US 01/20/23 C390</v>
      </c>
    </row>
    <row r="1930" spans="1:22" x14ac:dyDescent="0.35">
      <c r="A1930" s="111" t="s">
        <v>27240</v>
      </c>
      <c r="B1930" s="53" t="s">
        <v>27240</v>
      </c>
      <c r="C1930" s="95" t="s">
        <v>27355</v>
      </c>
      <c r="D1930" s="64" t="s">
        <v>27355</v>
      </c>
      <c r="E1930" s="105" t="s">
        <v>29879</v>
      </c>
      <c r="F1930" s="35" t="s">
        <v>27215</v>
      </c>
      <c r="G1930" s="77" t="s">
        <v>29880</v>
      </c>
      <c r="H1930" s="78" t="s">
        <v>41</v>
      </c>
      <c r="I1930" s="78" t="s">
        <v>28234</v>
      </c>
      <c r="J1930" s="78" t="s">
        <v>27929</v>
      </c>
      <c r="K1930" s="42" t="s">
        <v>27929</v>
      </c>
      <c r="L1930" s="79" t="s">
        <v>233</v>
      </c>
      <c r="M1930" s="80" t="s">
        <v>29881</v>
      </c>
      <c r="N1930" s="81" t="s">
        <v>233</v>
      </c>
      <c r="O1930" s="81" t="s">
        <v>233</v>
      </c>
      <c r="P1930" s="106" t="s">
        <v>27949</v>
      </c>
      <c r="Q1930" s="36" t="s">
        <v>24977</v>
      </c>
      <c r="R1930" s="36"/>
      <c r="S1930" s="36"/>
      <c r="T1930" s="36" t="s">
        <v>28234</v>
      </c>
      <c r="U1930" s="57"/>
      <c r="V1930" s="121" t="str">
        <f t="shared" si="30"/>
        <v>SPX US 12/20/19 P2850</v>
      </c>
    </row>
    <row r="1931" spans="1:22" x14ac:dyDescent="0.35">
      <c r="A1931" s="111" t="s">
        <v>27242</v>
      </c>
      <c r="B1931" s="53" t="s">
        <v>27242</v>
      </c>
      <c r="C1931" s="95" t="s">
        <v>27357</v>
      </c>
      <c r="D1931" s="64" t="s">
        <v>27357</v>
      </c>
      <c r="E1931" s="105" t="s">
        <v>29879</v>
      </c>
      <c r="F1931" s="35" t="s">
        <v>27215</v>
      </c>
      <c r="G1931" s="77" t="s">
        <v>29880</v>
      </c>
      <c r="H1931" s="78" t="s">
        <v>41</v>
      </c>
      <c r="I1931" s="78" t="s">
        <v>28234</v>
      </c>
      <c r="J1931" s="78" t="s">
        <v>27929</v>
      </c>
      <c r="K1931" s="42" t="s">
        <v>27929</v>
      </c>
      <c r="L1931" s="79" t="s">
        <v>233</v>
      </c>
      <c r="M1931" s="80" t="s">
        <v>29881</v>
      </c>
      <c r="N1931" s="81" t="s">
        <v>233</v>
      </c>
      <c r="O1931" s="81" t="s">
        <v>233</v>
      </c>
      <c r="P1931" s="106" t="s">
        <v>27949</v>
      </c>
      <c r="Q1931" s="36" t="s">
        <v>24977</v>
      </c>
      <c r="R1931" s="36"/>
      <c r="S1931" s="36"/>
      <c r="T1931" s="36" t="s">
        <v>28234</v>
      </c>
      <c r="U1931" s="57"/>
      <c r="V1931" s="121" t="str">
        <f t="shared" si="30"/>
        <v>SPX US 03/31/20 P2850 INDEX</v>
      </c>
    </row>
    <row r="1932" spans="1:22" x14ac:dyDescent="0.35">
      <c r="A1932" s="111" t="s">
        <v>27244</v>
      </c>
      <c r="B1932" s="53" t="s">
        <v>27244</v>
      </c>
      <c r="C1932" s="50" t="s">
        <v>27359</v>
      </c>
      <c r="D1932" s="50" t="s">
        <v>27359</v>
      </c>
      <c r="E1932" s="105" t="s">
        <v>29879</v>
      </c>
      <c r="F1932" s="35" t="s">
        <v>27215</v>
      </c>
      <c r="G1932" s="77" t="s">
        <v>29880</v>
      </c>
      <c r="H1932" s="78" t="s">
        <v>41</v>
      </c>
      <c r="I1932" s="78" t="s">
        <v>28234</v>
      </c>
      <c r="J1932" s="78" t="s">
        <v>27929</v>
      </c>
      <c r="K1932" s="42" t="s">
        <v>27929</v>
      </c>
      <c r="L1932" s="79" t="s">
        <v>233</v>
      </c>
      <c r="M1932" s="80" t="s">
        <v>29881</v>
      </c>
      <c r="N1932" s="81" t="s">
        <v>233</v>
      </c>
      <c r="O1932" s="81" t="s">
        <v>233</v>
      </c>
      <c r="P1932" s="106" t="s">
        <v>27949</v>
      </c>
      <c r="Q1932" s="36" t="s">
        <v>24977</v>
      </c>
      <c r="R1932" s="36"/>
      <c r="S1932" s="36"/>
      <c r="T1932" s="36" t="s">
        <v>28234</v>
      </c>
      <c r="U1932" s="57"/>
      <c r="V1932" s="121" t="str">
        <f t="shared" si="30"/>
        <v>SPX US 09/15/23 P3950</v>
      </c>
    </row>
    <row r="1933" spans="1:22" x14ac:dyDescent="0.35">
      <c r="A1933" s="111" t="s">
        <v>27246</v>
      </c>
      <c r="B1933" s="53" t="s">
        <v>27246</v>
      </c>
      <c r="C1933" s="50" t="s">
        <v>27361</v>
      </c>
      <c r="D1933" s="50" t="s">
        <v>27361</v>
      </c>
      <c r="E1933" s="105" t="s">
        <v>29879</v>
      </c>
      <c r="F1933" s="35" t="s">
        <v>27215</v>
      </c>
      <c r="G1933" s="77" t="s">
        <v>29880</v>
      </c>
      <c r="H1933" s="78" t="s">
        <v>41</v>
      </c>
      <c r="I1933" s="78" t="s">
        <v>28234</v>
      </c>
      <c r="J1933" s="78" t="s">
        <v>27929</v>
      </c>
      <c r="K1933" s="42" t="s">
        <v>27929</v>
      </c>
      <c r="L1933" s="79" t="s">
        <v>233</v>
      </c>
      <c r="M1933" s="80" t="s">
        <v>29881</v>
      </c>
      <c r="N1933" s="81" t="s">
        <v>233</v>
      </c>
      <c r="O1933" s="81" t="s">
        <v>233</v>
      </c>
      <c r="P1933" s="106" t="s">
        <v>27949</v>
      </c>
      <c r="Q1933" s="36" t="s">
        <v>24977</v>
      </c>
      <c r="R1933" s="36"/>
      <c r="S1933" s="36"/>
      <c r="T1933" s="36" t="s">
        <v>28234</v>
      </c>
      <c r="U1933" s="57"/>
      <c r="V1933" s="121" t="str">
        <f t="shared" si="30"/>
        <v>SPY US 09/15/23 P395</v>
      </c>
    </row>
    <row r="1934" spans="1:22" x14ac:dyDescent="0.35">
      <c r="A1934" s="111" t="s">
        <v>27248</v>
      </c>
      <c r="B1934" s="53" t="s">
        <v>27248</v>
      </c>
      <c r="C1934" s="66" t="s">
        <v>29906</v>
      </c>
      <c r="D1934" s="66" t="s">
        <v>29906</v>
      </c>
      <c r="E1934" s="105" t="s">
        <v>29879</v>
      </c>
      <c r="F1934" s="35" t="s">
        <v>27215</v>
      </c>
      <c r="G1934" s="77" t="s">
        <v>29880</v>
      </c>
      <c r="H1934" s="78" t="s">
        <v>41</v>
      </c>
      <c r="I1934" s="78" t="s">
        <v>28234</v>
      </c>
      <c r="J1934" s="78" t="s">
        <v>27929</v>
      </c>
      <c r="K1934" s="42" t="s">
        <v>27929</v>
      </c>
      <c r="L1934" s="79" t="s">
        <v>233</v>
      </c>
      <c r="M1934" s="80" t="s">
        <v>29881</v>
      </c>
      <c r="N1934" s="81" t="s">
        <v>233</v>
      </c>
      <c r="O1934" s="81" t="s">
        <v>233</v>
      </c>
      <c r="P1934" s="106" t="s">
        <v>27949</v>
      </c>
      <c r="Q1934" s="36" t="s">
        <v>24977</v>
      </c>
      <c r="R1934" s="36"/>
      <c r="S1934" s="36"/>
      <c r="T1934" s="36" t="s">
        <v>28234</v>
      </c>
      <c r="U1934" s="57"/>
      <c r="V1934" s="121" t="str">
        <f t="shared" si="30"/>
        <v>SPX US 09/20/24 C5600</v>
      </c>
    </row>
    <row r="1935" spans="1:22" x14ac:dyDescent="0.35">
      <c r="A1935" s="111" t="s">
        <v>27250</v>
      </c>
      <c r="B1935" s="53" t="s">
        <v>27250</v>
      </c>
      <c r="C1935" s="95" t="s">
        <v>27364</v>
      </c>
      <c r="D1935" s="64" t="s">
        <v>27364</v>
      </c>
      <c r="E1935" s="105" t="s">
        <v>29879</v>
      </c>
      <c r="F1935" s="35" t="s">
        <v>27215</v>
      </c>
      <c r="G1935" s="77" t="s">
        <v>29880</v>
      </c>
      <c r="H1935" s="78" t="s">
        <v>41</v>
      </c>
      <c r="I1935" s="78" t="s">
        <v>28234</v>
      </c>
      <c r="J1935" s="78" t="s">
        <v>27929</v>
      </c>
      <c r="K1935" s="42" t="s">
        <v>27929</v>
      </c>
      <c r="L1935" s="79" t="s">
        <v>233</v>
      </c>
      <c r="M1935" s="80" t="s">
        <v>29881</v>
      </c>
      <c r="N1935" s="81" t="s">
        <v>233</v>
      </c>
      <c r="O1935" s="81" t="s">
        <v>233</v>
      </c>
      <c r="P1935" s="106" t="s">
        <v>27949</v>
      </c>
      <c r="Q1935" s="36" t="s">
        <v>24977</v>
      </c>
      <c r="R1935" s="36"/>
      <c r="S1935" s="36"/>
      <c r="T1935" s="36" t="s">
        <v>28234</v>
      </c>
      <c r="U1935" s="57"/>
      <c r="V1935" s="121" t="str">
        <f t="shared" si="30"/>
        <v>SPXW US 03/31/20 P2850</v>
      </c>
    </row>
    <row r="1936" spans="1:22" x14ac:dyDescent="0.35">
      <c r="A1936" s="111" t="s">
        <v>27252</v>
      </c>
      <c r="B1936" s="53" t="s">
        <v>27252</v>
      </c>
      <c r="C1936" s="95" t="s">
        <v>27366</v>
      </c>
      <c r="D1936" s="64" t="s">
        <v>27366</v>
      </c>
      <c r="E1936" s="105" t="s">
        <v>29879</v>
      </c>
      <c r="F1936" s="35" t="s">
        <v>27215</v>
      </c>
      <c r="G1936" s="77" t="s">
        <v>29880</v>
      </c>
      <c r="H1936" s="78" t="s">
        <v>41</v>
      </c>
      <c r="I1936" s="78" t="s">
        <v>28234</v>
      </c>
      <c r="J1936" s="78" t="s">
        <v>27929</v>
      </c>
      <c r="K1936" s="42" t="s">
        <v>27929</v>
      </c>
      <c r="L1936" s="79" t="s">
        <v>233</v>
      </c>
      <c r="M1936" s="80" t="s">
        <v>29881</v>
      </c>
      <c r="N1936" s="81" t="s">
        <v>233</v>
      </c>
      <c r="O1936" s="81" t="s">
        <v>233</v>
      </c>
      <c r="P1936" s="106" t="s">
        <v>27949</v>
      </c>
      <c r="Q1936" s="36" t="s">
        <v>24977</v>
      </c>
      <c r="R1936" s="36"/>
      <c r="S1936" s="36"/>
      <c r="T1936" s="36" t="s">
        <v>28234</v>
      </c>
      <c r="U1936" s="57"/>
      <c r="V1936" s="121" t="str">
        <f t="shared" si="30"/>
        <v>SPXW US 03/31/20 P2900</v>
      </c>
    </row>
    <row r="1937" spans="1:22" x14ac:dyDescent="0.35">
      <c r="A1937" s="111" t="s">
        <v>27254</v>
      </c>
      <c r="B1937" s="53" t="s">
        <v>27254</v>
      </c>
      <c r="C1937" s="95" t="s">
        <v>925</v>
      </c>
      <c r="D1937" s="64"/>
      <c r="E1937" s="105" t="s">
        <v>29882</v>
      </c>
      <c r="F1937" s="35" t="s">
        <v>27215</v>
      </c>
      <c r="G1937" s="77" t="s">
        <v>29880</v>
      </c>
      <c r="H1937" s="78" t="s">
        <v>41</v>
      </c>
      <c r="I1937" s="78" t="s">
        <v>28234</v>
      </c>
      <c r="J1937" s="78" t="s">
        <v>27929</v>
      </c>
      <c r="K1937" s="42" t="s">
        <v>27929</v>
      </c>
      <c r="L1937" s="79" t="s">
        <v>233</v>
      </c>
      <c r="M1937" s="80" t="s">
        <v>29881</v>
      </c>
      <c r="N1937" s="81" t="s">
        <v>233</v>
      </c>
      <c r="O1937" s="81" t="s">
        <v>233</v>
      </c>
      <c r="P1937" s="106" t="s">
        <v>27949</v>
      </c>
      <c r="Q1937" s="36" t="s">
        <v>24977</v>
      </c>
      <c r="R1937" s="36"/>
      <c r="S1937" s="36"/>
      <c r="T1937" s="36" t="s">
        <v>28234</v>
      </c>
      <c r="U1937" s="57"/>
      <c r="V1937" s="121">
        <f t="shared" si="30"/>
        <v>0</v>
      </c>
    </row>
    <row r="1938" spans="1:22" x14ac:dyDescent="0.35">
      <c r="A1938" s="111" t="s">
        <v>27256</v>
      </c>
      <c r="B1938" s="53" t="s">
        <v>27256</v>
      </c>
      <c r="C1938" s="95" t="s">
        <v>27369</v>
      </c>
      <c r="D1938" s="64" t="s">
        <v>27369</v>
      </c>
      <c r="E1938" s="105" t="s">
        <v>29882</v>
      </c>
      <c r="F1938" s="35" t="s">
        <v>27215</v>
      </c>
      <c r="G1938" s="77" t="s">
        <v>29880</v>
      </c>
      <c r="H1938" s="78" t="s">
        <v>41</v>
      </c>
      <c r="I1938" s="78" t="s">
        <v>28234</v>
      </c>
      <c r="J1938" s="78" t="s">
        <v>27929</v>
      </c>
      <c r="K1938" s="42" t="s">
        <v>27929</v>
      </c>
      <c r="L1938" s="79" t="s">
        <v>233</v>
      </c>
      <c r="M1938" s="80" t="s">
        <v>29881</v>
      </c>
      <c r="N1938" s="81" t="s">
        <v>233</v>
      </c>
      <c r="O1938" s="81" t="s">
        <v>233</v>
      </c>
      <c r="P1938" s="106" t="s">
        <v>27949</v>
      </c>
      <c r="Q1938" s="36" t="s">
        <v>24977</v>
      </c>
      <c r="R1938" s="36"/>
      <c r="S1938" s="36"/>
      <c r="T1938" s="36" t="s">
        <v>28234</v>
      </c>
      <c r="U1938" s="57"/>
      <c r="V1938" s="121" t="str">
        <f t="shared" si="30"/>
        <v>SPY US 01/20/23 C400</v>
      </c>
    </row>
    <row r="1939" spans="1:22" x14ac:dyDescent="0.35">
      <c r="A1939" s="111" t="s">
        <v>27271</v>
      </c>
      <c r="B1939" s="53" t="s">
        <v>27271</v>
      </c>
      <c r="C1939" s="95" t="s">
        <v>27371</v>
      </c>
      <c r="D1939" s="64" t="s">
        <v>27371</v>
      </c>
      <c r="E1939" s="105" t="s">
        <v>29882</v>
      </c>
      <c r="F1939" s="35" t="s">
        <v>27215</v>
      </c>
      <c r="G1939" s="77" t="s">
        <v>29880</v>
      </c>
      <c r="H1939" s="78" t="s">
        <v>41</v>
      </c>
      <c r="I1939" s="78" t="s">
        <v>28234</v>
      </c>
      <c r="J1939" s="78" t="s">
        <v>27929</v>
      </c>
      <c r="K1939" s="42" t="s">
        <v>27929</v>
      </c>
      <c r="L1939" s="79" t="s">
        <v>233</v>
      </c>
      <c r="M1939" s="80" t="s">
        <v>29881</v>
      </c>
      <c r="N1939" s="81" t="s">
        <v>233</v>
      </c>
      <c r="O1939" s="81" t="s">
        <v>233</v>
      </c>
      <c r="P1939" s="106" t="s">
        <v>27949</v>
      </c>
      <c r="Q1939" s="36" t="s">
        <v>24977</v>
      </c>
      <c r="R1939" s="36"/>
      <c r="S1939" s="36"/>
      <c r="T1939" s="36" t="s">
        <v>28234</v>
      </c>
      <c r="U1939" s="57"/>
      <c r="V1939" s="121" t="str">
        <f t="shared" si="30"/>
        <v>SPX US 01/19/24 C4400</v>
      </c>
    </row>
    <row r="1940" spans="1:22" x14ac:dyDescent="0.35">
      <c r="A1940" s="111" t="s">
        <v>27258</v>
      </c>
      <c r="B1940" s="53" t="s">
        <v>27258</v>
      </c>
      <c r="C1940" s="95" t="s">
        <v>27369</v>
      </c>
      <c r="D1940" s="64" t="s">
        <v>27369</v>
      </c>
      <c r="E1940" s="105" t="s">
        <v>29882</v>
      </c>
      <c r="F1940" s="35" t="s">
        <v>27215</v>
      </c>
      <c r="G1940" s="77" t="s">
        <v>29880</v>
      </c>
      <c r="H1940" s="78" t="s">
        <v>41</v>
      </c>
      <c r="I1940" s="78" t="s">
        <v>28234</v>
      </c>
      <c r="J1940" s="78" t="s">
        <v>27929</v>
      </c>
      <c r="K1940" s="42" t="s">
        <v>27929</v>
      </c>
      <c r="L1940" s="79" t="s">
        <v>233</v>
      </c>
      <c r="M1940" s="80" t="s">
        <v>29881</v>
      </c>
      <c r="N1940" s="81" t="s">
        <v>233</v>
      </c>
      <c r="O1940" s="81" t="s">
        <v>233</v>
      </c>
      <c r="P1940" s="106" t="s">
        <v>27949</v>
      </c>
      <c r="Q1940" s="36" t="s">
        <v>24977</v>
      </c>
      <c r="R1940" s="36"/>
      <c r="S1940" s="36"/>
      <c r="T1940" s="36" t="s">
        <v>28234</v>
      </c>
      <c r="U1940" s="57"/>
      <c r="V1940" s="121" t="str">
        <f t="shared" si="30"/>
        <v>SPY US 01/20/23 C400</v>
      </c>
    </row>
    <row r="1941" spans="1:22" x14ac:dyDescent="0.35">
      <c r="A1941" s="111" t="s">
        <v>27260</v>
      </c>
      <c r="B1941" s="53" t="s">
        <v>27260</v>
      </c>
      <c r="C1941" s="95" t="s">
        <v>925</v>
      </c>
      <c r="D1941" s="64" t="s">
        <v>925</v>
      </c>
      <c r="E1941" s="105" t="s">
        <v>29882</v>
      </c>
      <c r="F1941" s="35" t="s">
        <v>27215</v>
      </c>
      <c r="G1941" s="77" t="s">
        <v>29880</v>
      </c>
      <c r="H1941" s="78" t="s">
        <v>41</v>
      </c>
      <c r="I1941" s="78" t="s">
        <v>28234</v>
      </c>
      <c r="J1941" s="78" t="s">
        <v>27929</v>
      </c>
      <c r="K1941" s="42" t="s">
        <v>27929</v>
      </c>
      <c r="L1941" s="79" t="s">
        <v>233</v>
      </c>
      <c r="M1941" s="80" t="s">
        <v>29881</v>
      </c>
      <c r="N1941" s="81" t="s">
        <v>233</v>
      </c>
      <c r="O1941" s="81" t="s">
        <v>233</v>
      </c>
      <c r="P1941" s="106" t="s">
        <v>27949</v>
      </c>
      <c r="Q1941" s="36" t="s">
        <v>24977</v>
      </c>
      <c r="R1941" s="36"/>
      <c r="S1941" s="36"/>
      <c r="T1941" s="36" t="s">
        <v>28234</v>
      </c>
      <c r="U1941" s="57"/>
      <c r="V1941" s="121" t="str">
        <f t="shared" si="30"/>
        <v>-</v>
      </c>
    </row>
    <row r="1942" spans="1:22" x14ac:dyDescent="0.35">
      <c r="A1942" s="111" t="s">
        <v>27262</v>
      </c>
      <c r="B1942" s="53" t="s">
        <v>27262</v>
      </c>
      <c r="C1942" s="95" t="s">
        <v>925</v>
      </c>
      <c r="D1942" s="64" t="s">
        <v>925</v>
      </c>
      <c r="E1942" s="105" t="s">
        <v>29882</v>
      </c>
      <c r="F1942" s="35" t="s">
        <v>27215</v>
      </c>
      <c r="G1942" s="77" t="s">
        <v>29880</v>
      </c>
      <c r="H1942" s="78" t="s">
        <v>41</v>
      </c>
      <c r="I1942" s="78" t="s">
        <v>28234</v>
      </c>
      <c r="J1942" s="78" t="s">
        <v>27929</v>
      </c>
      <c r="K1942" s="42" t="s">
        <v>27929</v>
      </c>
      <c r="L1942" s="79" t="s">
        <v>233</v>
      </c>
      <c r="M1942" s="80" t="s">
        <v>29881</v>
      </c>
      <c r="N1942" s="81" t="s">
        <v>233</v>
      </c>
      <c r="O1942" s="81" t="s">
        <v>233</v>
      </c>
      <c r="P1942" s="106" t="s">
        <v>27949</v>
      </c>
      <c r="Q1942" s="36" t="s">
        <v>24977</v>
      </c>
      <c r="R1942" s="36"/>
      <c r="S1942" s="36"/>
      <c r="T1942" s="36" t="s">
        <v>28234</v>
      </c>
      <c r="U1942" s="57"/>
      <c r="V1942" s="121" t="str">
        <f t="shared" si="30"/>
        <v>-</v>
      </c>
    </row>
    <row r="1943" spans="1:22" x14ac:dyDescent="0.35">
      <c r="A1943" s="111" t="s">
        <v>27264</v>
      </c>
      <c r="B1943" s="53" t="s">
        <v>27264</v>
      </c>
      <c r="C1943" s="95" t="s">
        <v>925</v>
      </c>
      <c r="D1943" s="64" t="s">
        <v>925</v>
      </c>
      <c r="E1943" s="105" t="s">
        <v>29882</v>
      </c>
      <c r="F1943" s="35" t="s">
        <v>27215</v>
      </c>
      <c r="G1943" s="77" t="s">
        <v>29880</v>
      </c>
      <c r="H1943" s="78" t="s">
        <v>41</v>
      </c>
      <c r="I1943" s="78" t="s">
        <v>28234</v>
      </c>
      <c r="J1943" s="78" t="s">
        <v>27929</v>
      </c>
      <c r="K1943" s="42" t="s">
        <v>27929</v>
      </c>
      <c r="L1943" s="79" t="s">
        <v>233</v>
      </c>
      <c r="M1943" s="80" t="s">
        <v>29881</v>
      </c>
      <c r="N1943" s="81" t="s">
        <v>233</v>
      </c>
      <c r="O1943" s="81" t="s">
        <v>233</v>
      </c>
      <c r="P1943" s="106" t="s">
        <v>27949</v>
      </c>
      <c r="Q1943" s="36" t="s">
        <v>24977</v>
      </c>
      <c r="R1943" s="36"/>
      <c r="S1943" s="36"/>
      <c r="T1943" s="36" t="s">
        <v>28234</v>
      </c>
      <c r="U1943" s="57"/>
      <c r="V1943" s="121" t="str">
        <f t="shared" si="30"/>
        <v>-</v>
      </c>
    </row>
    <row r="1944" spans="1:22" x14ac:dyDescent="0.35">
      <c r="A1944" s="111" t="s">
        <v>27277</v>
      </c>
      <c r="B1944" s="53" t="s">
        <v>27277</v>
      </c>
      <c r="C1944" s="95" t="s">
        <v>925</v>
      </c>
      <c r="D1944" s="64" t="s">
        <v>925</v>
      </c>
      <c r="E1944" s="105" t="s">
        <v>29882</v>
      </c>
      <c r="F1944" s="35" t="s">
        <v>27215</v>
      </c>
      <c r="G1944" s="77" t="s">
        <v>29880</v>
      </c>
      <c r="H1944" s="78" t="s">
        <v>41</v>
      </c>
      <c r="I1944" s="78" t="s">
        <v>28234</v>
      </c>
      <c r="J1944" s="78" t="s">
        <v>27929</v>
      </c>
      <c r="K1944" s="42" t="s">
        <v>27929</v>
      </c>
      <c r="L1944" s="79" t="s">
        <v>233</v>
      </c>
      <c r="M1944" s="80" t="s">
        <v>29881</v>
      </c>
      <c r="N1944" s="81" t="s">
        <v>233</v>
      </c>
      <c r="O1944" s="81" t="s">
        <v>233</v>
      </c>
      <c r="P1944" s="106" t="s">
        <v>27949</v>
      </c>
      <c r="Q1944" s="36" t="s">
        <v>24977</v>
      </c>
      <c r="R1944" s="36"/>
      <c r="S1944" s="36"/>
      <c r="T1944" s="36" t="s">
        <v>28234</v>
      </c>
      <c r="U1944" s="57"/>
      <c r="V1944" s="121" t="str">
        <f t="shared" si="30"/>
        <v>-</v>
      </c>
    </row>
    <row r="1945" spans="1:22" x14ac:dyDescent="0.35">
      <c r="A1945" s="111" t="s">
        <v>27279</v>
      </c>
      <c r="B1945" s="53" t="s">
        <v>27279</v>
      </c>
      <c r="C1945" s="95" t="s">
        <v>925</v>
      </c>
      <c r="D1945" s="64" t="s">
        <v>925</v>
      </c>
      <c r="E1945" s="105" t="s">
        <v>29882</v>
      </c>
      <c r="F1945" s="35" t="s">
        <v>27215</v>
      </c>
      <c r="G1945" s="77" t="s">
        <v>29880</v>
      </c>
      <c r="H1945" s="78" t="s">
        <v>41</v>
      </c>
      <c r="I1945" s="78" t="s">
        <v>28234</v>
      </c>
      <c r="J1945" s="78" t="s">
        <v>27929</v>
      </c>
      <c r="K1945" s="42" t="s">
        <v>27929</v>
      </c>
      <c r="L1945" s="79" t="s">
        <v>233</v>
      </c>
      <c r="M1945" s="80" t="s">
        <v>29881</v>
      </c>
      <c r="N1945" s="81" t="s">
        <v>233</v>
      </c>
      <c r="O1945" s="81" t="s">
        <v>233</v>
      </c>
      <c r="P1945" s="106" t="s">
        <v>27949</v>
      </c>
      <c r="Q1945" s="36" t="s">
        <v>24977</v>
      </c>
      <c r="R1945" s="36"/>
      <c r="S1945" s="36"/>
      <c r="T1945" s="36" t="s">
        <v>28234</v>
      </c>
      <c r="U1945" s="57"/>
      <c r="V1945" s="121" t="str">
        <f t="shared" si="30"/>
        <v>-</v>
      </c>
    </row>
    <row r="1946" spans="1:22" x14ac:dyDescent="0.35">
      <c r="A1946" s="111" t="s">
        <v>27281</v>
      </c>
      <c r="B1946" s="53" t="s">
        <v>27281</v>
      </c>
      <c r="C1946" s="95" t="s">
        <v>27300</v>
      </c>
      <c r="D1946" s="64" t="s">
        <v>27300</v>
      </c>
      <c r="E1946" s="105" t="s">
        <v>29882</v>
      </c>
      <c r="F1946" s="35" t="s">
        <v>27215</v>
      </c>
      <c r="G1946" s="77" t="s">
        <v>29880</v>
      </c>
      <c r="H1946" s="78" t="s">
        <v>41</v>
      </c>
      <c r="I1946" s="78" t="s">
        <v>28234</v>
      </c>
      <c r="J1946" s="78" t="s">
        <v>27929</v>
      </c>
      <c r="K1946" s="42" t="s">
        <v>27929</v>
      </c>
      <c r="L1946" s="79" t="s">
        <v>233</v>
      </c>
      <c r="M1946" s="80" t="s">
        <v>29881</v>
      </c>
      <c r="N1946" s="81" t="s">
        <v>233</v>
      </c>
      <c r="O1946" s="81" t="s">
        <v>233</v>
      </c>
      <c r="P1946" s="106" t="s">
        <v>27949</v>
      </c>
      <c r="Q1946" s="36" t="s">
        <v>24977</v>
      </c>
      <c r="R1946" s="36"/>
      <c r="S1946" s="36"/>
      <c r="T1946" s="36" t="s">
        <v>28234</v>
      </c>
      <c r="U1946" s="57"/>
      <c r="V1946" s="121" t="str">
        <f t="shared" si="30"/>
        <v>SPY US 01/20/23 C405</v>
      </c>
    </row>
    <row r="1947" spans="1:22" x14ac:dyDescent="0.35">
      <c r="A1947" s="111" t="s">
        <v>27283</v>
      </c>
      <c r="B1947" s="53" t="s">
        <v>27283</v>
      </c>
      <c r="C1947" s="95" t="s">
        <v>27381</v>
      </c>
      <c r="D1947" s="53" t="s">
        <v>27381</v>
      </c>
      <c r="E1947" s="105" t="s">
        <v>29882</v>
      </c>
      <c r="F1947" s="35" t="s">
        <v>27215</v>
      </c>
      <c r="G1947" s="77" t="s">
        <v>29880</v>
      </c>
      <c r="H1947" s="78" t="s">
        <v>41</v>
      </c>
      <c r="I1947" s="78" t="s">
        <v>28234</v>
      </c>
      <c r="J1947" s="78" t="s">
        <v>27929</v>
      </c>
      <c r="K1947" s="42" t="s">
        <v>27929</v>
      </c>
      <c r="L1947" s="79" t="s">
        <v>233</v>
      </c>
      <c r="M1947" s="80" t="s">
        <v>29881</v>
      </c>
      <c r="N1947" s="81" t="s">
        <v>233</v>
      </c>
      <c r="O1947" s="81" t="s">
        <v>233</v>
      </c>
      <c r="P1947" s="106" t="s">
        <v>27949</v>
      </c>
      <c r="Q1947" s="36" t="s">
        <v>24977</v>
      </c>
      <c r="R1947" s="36"/>
      <c r="S1947" s="36"/>
      <c r="T1947" s="36" t="s">
        <v>28234</v>
      </c>
      <c r="U1947" s="57"/>
      <c r="V1947" s="121" t="str">
        <f t="shared" si="30"/>
        <v>SPY US 03/17/23 C420</v>
      </c>
    </row>
    <row r="1948" spans="1:22" x14ac:dyDescent="0.35">
      <c r="A1948" s="111" t="s">
        <v>27285</v>
      </c>
      <c r="B1948" s="53" t="s">
        <v>27285</v>
      </c>
      <c r="C1948" s="95" t="s">
        <v>27382</v>
      </c>
      <c r="D1948" s="53" t="s">
        <v>27382</v>
      </c>
      <c r="E1948" s="105" t="s">
        <v>29882</v>
      </c>
      <c r="F1948" s="35" t="s">
        <v>27215</v>
      </c>
      <c r="G1948" s="77" t="s">
        <v>29880</v>
      </c>
      <c r="H1948" s="78" t="s">
        <v>41</v>
      </c>
      <c r="I1948" s="78" t="s">
        <v>28234</v>
      </c>
      <c r="J1948" s="78" t="s">
        <v>27929</v>
      </c>
      <c r="K1948" s="42" t="s">
        <v>27929</v>
      </c>
      <c r="L1948" s="79" t="s">
        <v>233</v>
      </c>
      <c r="M1948" s="80" t="s">
        <v>29881</v>
      </c>
      <c r="N1948" s="81" t="s">
        <v>233</v>
      </c>
      <c r="O1948" s="81" t="s">
        <v>233</v>
      </c>
      <c r="P1948" s="106" t="s">
        <v>27949</v>
      </c>
      <c r="Q1948" s="36" t="s">
        <v>24977</v>
      </c>
      <c r="R1948" s="36"/>
      <c r="S1948" s="36"/>
      <c r="T1948" s="36" t="s">
        <v>28234</v>
      </c>
      <c r="U1948" s="57"/>
      <c r="V1948" s="121" t="str">
        <f t="shared" si="30"/>
        <v>SPX US 10/20/23 C4650</v>
      </c>
    </row>
    <row r="1949" spans="1:22" x14ac:dyDescent="0.35">
      <c r="A1949" s="111" t="s">
        <v>27287</v>
      </c>
      <c r="B1949" s="53" t="s">
        <v>27287</v>
      </c>
      <c r="C1949" s="95" t="s">
        <v>27384</v>
      </c>
      <c r="D1949" s="53" t="s">
        <v>27384</v>
      </c>
      <c r="E1949" s="105" t="s">
        <v>29882</v>
      </c>
      <c r="F1949" s="35" t="s">
        <v>27215</v>
      </c>
      <c r="G1949" s="77" t="s">
        <v>29880</v>
      </c>
      <c r="H1949" s="78" t="s">
        <v>41</v>
      </c>
      <c r="I1949" s="78" t="s">
        <v>28234</v>
      </c>
      <c r="J1949" s="78" t="s">
        <v>27929</v>
      </c>
      <c r="K1949" s="42" t="s">
        <v>27929</v>
      </c>
      <c r="L1949" s="79" t="s">
        <v>233</v>
      </c>
      <c r="M1949" s="80" t="s">
        <v>29881</v>
      </c>
      <c r="N1949" s="81" t="s">
        <v>233</v>
      </c>
      <c r="O1949" s="81" t="s">
        <v>233</v>
      </c>
      <c r="P1949" s="106" t="s">
        <v>27949</v>
      </c>
      <c r="Q1949" s="36" t="s">
        <v>24977</v>
      </c>
      <c r="R1949" s="36"/>
      <c r="S1949" s="36"/>
      <c r="T1949" s="36" t="s">
        <v>28234</v>
      </c>
      <c r="U1949" s="57"/>
      <c r="V1949" s="121" t="str">
        <f t="shared" si="30"/>
        <v>SPX US 10/20/23 C4700</v>
      </c>
    </row>
    <row r="1950" spans="1:22" x14ac:dyDescent="0.35">
      <c r="A1950" s="111" t="s">
        <v>27289</v>
      </c>
      <c r="B1950" s="53" t="s">
        <v>27289</v>
      </c>
      <c r="C1950" s="95" t="s">
        <v>27386</v>
      </c>
      <c r="D1950" s="53" t="s">
        <v>27386</v>
      </c>
      <c r="E1950" s="105" t="s">
        <v>29882</v>
      </c>
      <c r="F1950" s="35" t="s">
        <v>27215</v>
      </c>
      <c r="G1950" s="77" t="s">
        <v>29880</v>
      </c>
      <c r="H1950" s="78" t="s">
        <v>41</v>
      </c>
      <c r="I1950" s="78" t="s">
        <v>28234</v>
      </c>
      <c r="J1950" s="78" t="s">
        <v>27929</v>
      </c>
      <c r="K1950" s="42" t="s">
        <v>27929</v>
      </c>
      <c r="L1950" s="79" t="s">
        <v>233</v>
      </c>
      <c r="M1950" s="80" t="s">
        <v>29881</v>
      </c>
      <c r="N1950" s="81" t="s">
        <v>233</v>
      </c>
      <c r="O1950" s="81" t="s">
        <v>233</v>
      </c>
      <c r="P1950" s="106" t="s">
        <v>27949</v>
      </c>
      <c r="Q1950" s="36" t="s">
        <v>24977</v>
      </c>
      <c r="R1950" s="36"/>
      <c r="S1950" s="36"/>
      <c r="T1950" s="36" t="s">
        <v>28234</v>
      </c>
      <c r="U1950" s="57"/>
      <c r="V1950" s="121" t="str">
        <f t="shared" si="30"/>
        <v>SPY US 02/17/23 C390</v>
      </c>
    </row>
    <row r="1951" spans="1:22" x14ac:dyDescent="0.35">
      <c r="A1951" s="111" t="s">
        <v>27291</v>
      </c>
      <c r="B1951" s="53" t="s">
        <v>27291</v>
      </c>
      <c r="C1951" s="95" t="s">
        <v>27388</v>
      </c>
      <c r="D1951" s="53" t="s">
        <v>27388</v>
      </c>
      <c r="E1951" s="105" t="s">
        <v>29882</v>
      </c>
      <c r="F1951" s="35" t="s">
        <v>27215</v>
      </c>
      <c r="G1951" s="77" t="s">
        <v>29880</v>
      </c>
      <c r="H1951" s="78" t="s">
        <v>41</v>
      </c>
      <c r="I1951" s="78" t="s">
        <v>28234</v>
      </c>
      <c r="J1951" s="78" t="s">
        <v>27929</v>
      </c>
      <c r="K1951" s="42" t="s">
        <v>27929</v>
      </c>
      <c r="L1951" s="79" t="s">
        <v>233</v>
      </c>
      <c r="M1951" s="80" t="s">
        <v>29881</v>
      </c>
      <c r="N1951" s="81" t="s">
        <v>233</v>
      </c>
      <c r="O1951" s="81" t="s">
        <v>233</v>
      </c>
      <c r="P1951" s="106" t="s">
        <v>27949</v>
      </c>
      <c r="Q1951" s="36" t="s">
        <v>24977</v>
      </c>
      <c r="R1951" s="36"/>
      <c r="S1951" s="36"/>
      <c r="T1951" s="36" t="s">
        <v>28234</v>
      </c>
      <c r="U1951" s="57"/>
      <c r="V1951" s="121" t="str">
        <f t="shared" si="30"/>
        <v>SPY US 5/19/23 C415</v>
      </c>
    </row>
    <row r="1952" spans="1:22" x14ac:dyDescent="0.35">
      <c r="A1952" s="111" t="s">
        <v>27293</v>
      </c>
      <c r="B1952" s="53" t="s">
        <v>27293</v>
      </c>
      <c r="C1952" s="95" t="s">
        <v>27389</v>
      </c>
      <c r="D1952" s="53" t="s">
        <v>27389</v>
      </c>
      <c r="E1952" s="105" t="s">
        <v>29879</v>
      </c>
      <c r="F1952" s="35" t="s">
        <v>27215</v>
      </c>
      <c r="G1952" s="77" t="s">
        <v>29880</v>
      </c>
      <c r="H1952" s="78" t="s">
        <v>41</v>
      </c>
      <c r="I1952" s="78" t="s">
        <v>28234</v>
      </c>
      <c r="J1952" s="78" t="s">
        <v>27929</v>
      </c>
      <c r="K1952" s="42" t="s">
        <v>27929</v>
      </c>
      <c r="L1952" s="79" t="s">
        <v>233</v>
      </c>
      <c r="M1952" s="80" t="s">
        <v>29881</v>
      </c>
      <c r="N1952" s="81" t="s">
        <v>233</v>
      </c>
      <c r="O1952" s="81" t="s">
        <v>233</v>
      </c>
      <c r="P1952" s="106" t="s">
        <v>27949</v>
      </c>
      <c r="Q1952" s="36" t="s">
        <v>24977</v>
      </c>
      <c r="R1952" s="36"/>
      <c r="S1952" s="36"/>
      <c r="T1952" s="36" t="s">
        <v>28234</v>
      </c>
      <c r="U1952" s="57"/>
      <c r="V1952" s="121" t="str">
        <f t="shared" si="30"/>
        <v>SPY US 05/19/23 P390</v>
      </c>
    </row>
    <row r="1953" spans="1:22" x14ac:dyDescent="0.35">
      <c r="A1953" s="111" t="s">
        <v>27295</v>
      </c>
      <c r="B1953" s="53" t="s">
        <v>27295</v>
      </c>
      <c r="C1953" s="95" t="s">
        <v>27390</v>
      </c>
      <c r="D1953" s="53" t="s">
        <v>27390</v>
      </c>
      <c r="E1953" s="105" t="s">
        <v>29879</v>
      </c>
      <c r="F1953" s="35" t="s">
        <v>27215</v>
      </c>
      <c r="G1953" s="77" t="s">
        <v>29880</v>
      </c>
      <c r="H1953" s="78" t="s">
        <v>41</v>
      </c>
      <c r="I1953" s="78" t="s">
        <v>28234</v>
      </c>
      <c r="J1953" s="78" t="s">
        <v>27929</v>
      </c>
      <c r="K1953" s="42" t="s">
        <v>27929</v>
      </c>
      <c r="L1953" s="79" t="s">
        <v>233</v>
      </c>
      <c r="M1953" s="80" t="s">
        <v>29881</v>
      </c>
      <c r="N1953" s="81" t="s">
        <v>233</v>
      </c>
      <c r="O1953" s="81" t="s">
        <v>233</v>
      </c>
      <c r="P1953" s="106" t="s">
        <v>27949</v>
      </c>
      <c r="Q1953" s="36" t="s">
        <v>24977</v>
      </c>
      <c r="R1953" s="36"/>
      <c r="S1953" s="36"/>
      <c r="T1953" s="36" t="s">
        <v>28234</v>
      </c>
      <c r="U1953" s="57"/>
      <c r="V1953" s="121" t="str">
        <f t="shared" si="30"/>
        <v>SPX US 5/19/2023 P3900</v>
      </c>
    </row>
    <row r="1954" spans="1:22" x14ac:dyDescent="0.35">
      <c r="A1954" s="111" t="s">
        <v>27297</v>
      </c>
      <c r="B1954" s="53" t="s">
        <v>27297</v>
      </c>
      <c r="C1954" s="95" t="s">
        <v>27392</v>
      </c>
      <c r="D1954" s="53" t="s">
        <v>27392</v>
      </c>
      <c r="E1954" s="105" t="s">
        <v>29879</v>
      </c>
      <c r="F1954" s="35" t="s">
        <v>27215</v>
      </c>
      <c r="G1954" s="77" t="s">
        <v>29880</v>
      </c>
      <c r="H1954" s="78" t="s">
        <v>41</v>
      </c>
      <c r="I1954" s="78" t="s">
        <v>28234</v>
      </c>
      <c r="J1954" s="78" t="s">
        <v>27929</v>
      </c>
      <c r="K1954" s="42" t="s">
        <v>27929</v>
      </c>
      <c r="L1954" s="79" t="s">
        <v>233</v>
      </c>
      <c r="M1954" s="80" t="s">
        <v>29881</v>
      </c>
      <c r="N1954" s="81" t="s">
        <v>233</v>
      </c>
      <c r="O1954" s="81" t="s">
        <v>233</v>
      </c>
      <c r="P1954" s="106" t="s">
        <v>27949</v>
      </c>
      <c r="Q1954" s="36" t="s">
        <v>24977</v>
      </c>
      <c r="R1954" s="36"/>
      <c r="S1954" s="36"/>
      <c r="T1954" s="36" t="s">
        <v>28234</v>
      </c>
      <c r="U1954" s="57"/>
      <c r="V1954" s="121" t="str">
        <f t="shared" si="30"/>
        <v>SPY US 06/16/23 P395</v>
      </c>
    </row>
    <row r="1955" spans="1:22" x14ac:dyDescent="0.35">
      <c r="A1955" s="111" t="s">
        <v>27298</v>
      </c>
      <c r="B1955" s="53" t="s">
        <v>27298</v>
      </c>
      <c r="C1955" s="95" t="s">
        <v>27393</v>
      </c>
      <c r="D1955" s="53" t="s">
        <v>27393</v>
      </c>
      <c r="E1955" s="105" t="s">
        <v>29879</v>
      </c>
      <c r="F1955" s="35" t="s">
        <v>27215</v>
      </c>
      <c r="G1955" s="77" t="s">
        <v>29880</v>
      </c>
      <c r="H1955" s="78" t="s">
        <v>41</v>
      </c>
      <c r="I1955" s="78" t="s">
        <v>28234</v>
      </c>
      <c r="J1955" s="78" t="s">
        <v>27929</v>
      </c>
      <c r="K1955" s="42" t="s">
        <v>27929</v>
      </c>
      <c r="L1955" s="79" t="s">
        <v>233</v>
      </c>
      <c r="M1955" s="80" t="s">
        <v>29881</v>
      </c>
      <c r="N1955" s="81" t="s">
        <v>233</v>
      </c>
      <c r="O1955" s="81" t="s">
        <v>233</v>
      </c>
      <c r="P1955" s="106" t="s">
        <v>27949</v>
      </c>
      <c r="Q1955" s="36" t="s">
        <v>24977</v>
      </c>
      <c r="R1955" s="36"/>
      <c r="S1955" s="36"/>
      <c r="T1955" s="36" t="s">
        <v>28234</v>
      </c>
      <c r="U1955" s="57"/>
      <c r="V1955" s="121" t="str">
        <f t="shared" si="30"/>
        <v>SPX US 06/16/23 P3950</v>
      </c>
    </row>
    <row r="1956" spans="1:22" x14ac:dyDescent="0.35">
      <c r="A1956" s="111" t="s">
        <v>30431</v>
      </c>
      <c r="B1956" s="37" t="s">
        <v>27299</v>
      </c>
      <c r="C1956" s="40" t="s">
        <v>29907</v>
      </c>
      <c r="D1956" s="38" t="s">
        <v>27395</v>
      </c>
      <c r="E1956" s="42" t="s">
        <v>858</v>
      </c>
      <c r="F1956" s="35" t="s">
        <v>41</v>
      </c>
      <c r="G1956" s="77" t="s">
        <v>27954</v>
      </c>
      <c r="H1956" s="78" t="s">
        <v>28234</v>
      </c>
      <c r="I1956" s="78" t="s">
        <v>1028</v>
      </c>
      <c r="J1956" s="78" t="s">
        <v>27929</v>
      </c>
      <c r="K1956" s="42" t="s">
        <v>27929</v>
      </c>
      <c r="L1956" s="79" t="s">
        <v>29908</v>
      </c>
      <c r="M1956" s="80" t="s">
        <v>29908</v>
      </c>
      <c r="N1956" s="81" t="s">
        <v>233</v>
      </c>
      <c r="O1956" s="81" t="s">
        <v>233</v>
      </c>
      <c r="P1956" s="80" t="s">
        <v>27949</v>
      </c>
      <c r="Q1956" s="36" t="s">
        <v>24977</v>
      </c>
      <c r="R1956" s="36" t="s">
        <v>233</v>
      </c>
      <c r="S1956" s="36" t="s">
        <v>233</v>
      </c>
      <c r="T1956" s="36" t="s">
        <v>24977</v>
      </c>
      <c r="U1956" s="36" t="s">
        <v>29909</v>
      </c>
      <c r="V1956" s="121" t="str">
        <f t="shared" si="30"/>
        <v>Berkshire Hathaway</v>
      </c>
    </row>
    <row r="1957" spans="1:22" x14ac:dyDescent="0.35">
      <c r="A1957" s="111" t="s">
        <v>30431</v>
      </c>
      <c r="B1957" s="37" t="s">
        <v>27301</v>
      </c>
      <c r="C1957" s="40" t="s">
        <v>29910</v>
      </c>
      <c r="D1957" s="38" t="s">
        <v>27397</v>
      </c>
      <c r="E1957" s="42" t="s">
        <v>858</v>
      </c>
      <c r="F1957" s="35" t="s">
        <v>41</v>
      </c>
      <c r="G1957" s="77" t="s">
        <v>27954</v>
      </c>
      <c r="H1957" s="78" t="s">
        <v>28234</v>
      </c>
      <c r="I1957" s="78" t="s">
        <v>1028</v>
      </c>
      <c r="J1957" s="78" t="s">
        <v>27929</v>
      </c>
      <c r="K1957" s="42" t="s">
        <v>27929</v>
      </c>
      <c r="L1957" s="79" t="s">
        <v>233</v>
      </c>
      <c r="M1957" s="80" t="s">
        <v>29908</v>
      </c>
      <c r="N1957" s="81" t="s">
        <v>233</v>
      </c>
      <c r="O1957" s="81" t="s">
        <v>233</v>
      </c>
      <c r="P1957" s="80" t="s">
        <v>27949</v>
      </c>
      <c r="Q1957" s="36" t="s">
        <v>24977</v>
      </c>
      <c r="R1957" s="36" t="s">
        <v>233</v>
      </c>
      <c r="S1957" s="36" t="s">
        <v>233</v>
      </c>
      <c r="T1957" s="36" t="s">
        <v>24977</v>
      </c>
      <c r="U1957" s="36" t="s">
        <v>29909</v>
      </c>
      <c r="V1957" s="121" t="str">
        <f t="shared" si="30"/>
        <v>Discover Financial Services</v>
      </c>
    </row>
    <row r="1958" spans="1:22" x14ac:dyDescent="0.35">
      <c r="A1958" s="111" t="s">
        <v>30431</v>
      </c>
      <c r="B1958" s="37" t="s">
        <v>27303</v>
      </c>
      <c r="C1958" s="40" t="s">
        <v>29911</v>
      </c>
      <c r="D1958" s="38" t="s">
        <v>27398</v>
      </c>
      <c r="E1958" s="42" t="s">
        <v>858</v>
      </c>
      <c r="F1958" s="35" t="s">
        <v>41</v>
      </c>
      <c r="G1958" s="77" t="s">
        <v>27954</v>
      </c>
      <c r="H1958" s="78" t="s">
        <v>28234</v>
      </c>
      <c r="I1958" s="78" t="s">
        <v>1028</v>
      </c>
      <c r="J1958" s="78" t="s">
        <v>27929</v>
      </c>
      <c r="K1958" s="42" t="s">
        <v>27929</v>
      </c>
      <c r="L1958" s="79" t="s">
        <v>233</v>
      </c>
      <c r="M1958" s="80" t="s">
        <v>29908</v>
      </c>
      <c r="N1958" s="81" t="s">
        <v>233</v>
      </c>
      <c r="O1958" s="81" t="s">
        <v>233</v>
      </c>
      <c r="P1958" s="80" t="s">
        <v>27949</v>
      </c>
      <c r="Q1958" s="36" t="s">
        <v>24977</v>
      </c>
      <c r="R1958" s="36" t="s">
        <v>233</v>
      </c>
      <c r="S1958" s="36" t="s">
        <v>233</v>
      </c>
      <c r="T1958" s="36" t="s">
        <v>24977</v>
      </c>
      <c r="U1958" s="36" t="s">
        <v>29909</v>
      </c>
      <c r="V1958" s="121" t="str">
        <f t="shared" si="30"/>
        <v>Mastercard</v>
      </c>
    </row>
    <row r="1959" spans="1:22" x14ac:dyDescent="0.35">
      <c r="A1959" s="111" t="s">
        <v>30431</v>
      </c>
      <c r="B1959" s="37" t="s">
        <v>27305</v>
      </c>
      <c r="C1959" s="40" t="s">
        <v>29912</v>
      </c>
      <c r="D1959" s="38" t="s">
        <v>27400</v>
      </c>
      <c r="E1959" s="42" t="s">
        <v>858</v>
      </c>
      <c r="F1959" s="35" t="s">
        <v>41</v>
      </c>
      <c r="G1959" s="77" t="s">
        <v>27954</v>
      </c>
      <c r="H1959" s="78" t="s">
        <v>28234</v>
      </c>
      <c r="I1959" s="78" t="s">
        <v>1028</v>
      </c>
      <c r="J1959" s="78" t="s">
        <v>27929</v>
      </c>
      <c r="K1959" s="42" t="s">
        <v>27929</v>
      </c>
      <c r="L1959" s="79" t="s">
        <v>233</v>
      </c>
      <c r="M1959" s="80" t="s">
        <v>29908</v>
      </c>
      <c r="N1959" s="81" t="s">
        <v>233</v>
      </c>
      <c r="O1959" s="81" t="s">
        <v>233</v>
      </c>
      <c r="P1959" s="80" t="s">
        <v>27949</v>
      </c>
      <c r="Q1959" s="36" t="s">
        <v>24977</v>
      </c>
      <c r="R1959" s="36" t="s">
        <v>233</v>
      </c>
      <c r="S1959" s="36" t="s">
        <v>233</v>
      </c>
      <c r="T1959" s="36" t="s">
        <v>24977</v>
      </c>
      <c r="U1959" s="36" t="s">
        <v>29864</v>
      </c>
      <c r="V1959" s="121" t="str">
        <f t="shared" si="30"/>
        <v>Metlife</v>
      </c>
    </row>
    <row r="1960" spans="1:22" x14ac:dyDescent="0.35">
      <c r="A1960" s="111" t="s">
        <v>30431</v>
      </c>
      <c r="B1960" s="37" t="s">
        <v>27307</v>
      </c>
      <c r="C1960" s="40" t="s">
        <v>29913</v>
      </c>
      <c r="D1960" s="38" t="s">
        <v>27402</v>
      </c>
      <c r="E1960" s="42" t="s">
        <v>858</v>
      </c>
      <c r="F1960" s="35" t="s">
        <v>41</v>
      </c>
      <c r="G1960" s="77" t="s">
        <v>27954</v>
      </c>
      <c r="H1960" s="78" t="s">
        <v>28234</v>
      </c>
      <c r="I1960" s="78" t="s">
        <v>1028</v>
      </c>
      <c r="J1960" s="78" t="s">
        <v>27929</v>
      </c>
      <c r="K1960" s="42" t="s">
        <v>27929</v>
      </c>
      <c r="L1960" s="79" t="s">
        <v>233</v>
      </c>
      <c r="M1960" s="80" t="s">
        <v>29908</v>
      </c>
      <c r="N1960" s="81" t="s">
        <v>233</v>
      </c>
      <c r="O1960" s="81" t="s">
        <v>233</v>
      </c>
      <c r="P1960" s="80" t="s">
        <v>27949</v>
      </c>
      <c r="Q1960" s="36" t="s">
        <v>24977</v>
      </c>
      <c r="R1960" s="36" t="s">
        <v>233</v>
      </c>
      <c r="S1960" s="36" t="s">
        <v>233</v>
      </c>
      <c r="T1960" s="36" t="s">
        <v>24977</v>
      </c>
      <c r="U1960" s="36" t="s">
        <v>29909</v>
      </c>
      <c r="V1960" s="121" t="str">
        <f t="shared" si="30"/>
        <v>Visa</v>
      </c>
    </row>
    <row r="1961" spans="1:22" x14ac:dyDescent="0.35">
      <c r="A1961" s="111" t="s">
        <v>30431</v>
      </c>
      <c r="B1961" s="37" t="s">
        <v>27309</v>
      </c>
      <c r="C1961" s="40" t="s">
        <v>29914</v>
      </c>
      <c r="D1961" s="38" t="s">
        <v>27404</v>
      </c>
      <c r="E1961" s="42" t="s">
        <v>858</v>
      </c>
      <c r="F1961" s="35" t="s">
        <v>41</v>
      </c>
      <c r="G1961" s="77" t="s">
        <v>27954</v>
      </c>
      <c r="H1961" s="78" t="s">
        <v>28234</v>
      </c>
      <c r="I1961" s="78" t="s">
        <v>1028</v>
      </c>
      <c r="J1961" s="78" t="s">
        <v>27929</v>
      </c>
      <c r="K1961" s="42" t="s">
        <v>27929</v>
      </c>
      <c r="L1961" s="79" t="s">
        <v>233</v>
      </c>
      <c r="M1961" s="80" t="s">
        <v>29908</v>
      </c>
      <c r="N1961" s="81" t="s">
        <v>233</v>
      </c>
      <c r="O1961" s="81" t="s">
        <v>233</v>
      </c>
      <c r="P1961" s="80" t="s">
        <v>27949</v>
      </c>
      <c r="Q1961" s="36" t="s">
        <v>24977</v>
      </c>
      <c r="R1961" s="36" t="s">
        <v>233</v>
      </c>
      <c r="S1961" s="36" t="s">
        <v>233</v>
      </c>
      <c r="T1961" s="36" t="s">
        <v>24977</v>
      </c>
      <c r="U1961" s="36" t="s">
        <v>29864</v>
      </c>
      <c r="V1961" s="121" t="str">
        <f t="shared" si="30"/>
        <v>Regions Financial Corporation</v>
      </c>
    </row>
    <row r="1962" spans="1:22" x14ac:dyDescent="0.35">
      <c r="A1962" s="111" t="s">
        <v>30431</v>
      </c>
      <c r="B1962" s="37" t="s">
        <v>27311</v>
      </c>
      <c r="C1962" s="40" t="s">
        <v>29915</v>
      </c>
      <c r="D1962" s="38" t="s">
        <v>27406</v>
      </c>
      <c r="E1962" s="42" t="s">
        <v>858</v>
      </c>
      <c r="F1962" s="35" t="s">
        <v>41</v>
      </c>
      <c r="G1962" s="77" t="s">
        <v>27954</v>
      </c>
      <c r="H1962" s="78" t="s">
        <v>28234</v>
      </c>
      <c r="I1962" s="78" t="s">
        <v>1028</v>
      </c>
      <c r="J1962" s="78" t="s">
        <v>27929</v>
      </c>
      <c r="K1962" s="42" t="s">
        <v>27929</v>
      </c>
      <c r="L1962" s="79" t="s">
        <v>233</v>
      </c>
      <c r="M1962" s="80" t="s">
        <v>29908</v>
      </c>
      <c r="N1962" s="81" t="s">
        <v>233</v>
      </c>
      <c r="O1962" s="81" t="s">
        <v>233</v>
      </c>
      <c r="P1962" s="80" t="s">
        <v>27949</v>
      </c>
      <c r="Q1962" s="36" t="s">
        <v>24977</v>
      </c>
      <c r="R1962" s="36" t="s">
        <v>233</v>
      </c>
      <c r="S1962" s="36" t="s">
        <v>233</v>
      </c>
      <c r="T1962" s="36" t="s">
        <v>24977</v>
      </c>
      <c r="U1962" s="36" t="s">
        <v>29864</v>
      </c>
      <c r="V1962" s="121" t="str">
        <f t="shared" si="30"/>
        <v>Vantiv</v>
      </c>
    </row>
    <row r="1963" spans="1:22" x14ac:dyDescent="0.35">
      <c r="A1963" s="111" t="s">
        <v>683</v>
      </c>
      <c r="B1963" s="37" t="s">
        <v>682</v>
      </c>
      <c r="C1963" s="40" t="s">
        <v>29916</v>
      </c>
      <c r="D1963" s="38" t="s">
        <v>13464</v>
      </c>
      <c r="E1963" s="42" t="s">
        <v>858</v>
      </c>
      <c r="F1963" s="35" t="s">
        <v>41</v>
      </c>
      <c r="G1963" s="77" t="s">
        <v>27954</v>
      </c>
      <c r="H1963" s="78" t="s">
        <v>28234</v>
      </c>
      <c r="I1963" s="78" t="s">
        <v>1028</v>
      </c>
      <c r="J1963" s="78" t="s">
        <v>27929</v>
      </c>
      <c r="K1963" s="42" t="s">
        <v>27929</v>
      </c>
      <c r="L1963" s="79" t="s">
        <v>233</v>
      </c>
      <c r="M1963" s="80" t="s">
        <v>29908</v>
      </c>
      <c r="N1963" s="81" t="s">
        <v>233</v>
      </c>
      <c r="O1963" s="81">
        <v>1</v>
      </c>
      <c r="P1963" s="80" t="s">
        <v>27949</v>
      </c>
      <c r="Q1963" s="36" t="s">
        <v>24977</v>
      </c>
      <c r="R1963" s="36" t="s">
        <v>233</v>
      </c>
      <c r="S1963" s="36" t="s">
        <v>873</v>
      </c>
      <c r="T1963" s="36" t="s">
        <v>24977</v>
      </c>
      <c r="U1963" s="36" t="s">
        <v>27950</v>
      </c>
      <c r="V1963" s="121" t="str">
        <f t="shared" si="30"/>
        <v>State Street - Regional Banks</v>
      </c>
    </row>
    <row r="1964" spans="1:22" x14ac:dyDescent="0.35">
      <c r="A1964" s="111" t="s">
        <v>31261</v>
      </c>
      <c r="B1964" s="37" t="s">
        <v>27314</v>
      </c>
      <c r="C1964" s="40" t="s">
        <v>29917</v>
      </c>
      <c r="D1964" s="38" t="s">
        <v>27409</v>
      </c>
      <c r="E1964" s="42" t="s">
        <v>858</v>
      </c>
      <c r="F1964" s="35" t="s">
        <v>41</v>
      </c>
      <c r="G1964" s="77" t="s">
        <v>27954</v>
      </c>
      <c r="H1964" s="78" t="s">
        <v>28234</v>
      </c>
      <c r="I1964" s="78" t="s">
        <v>1028</v>
      </c>
      <c r="J1964" s="78" t="s">
        <v>27929</v>
      </c>
      <c r="K1964" s="42" t="s">
        <v>27929</v>
      </c>
      <c r="L1964" s="79" t="s">
        <v>233</v>
      </c>
      <c r="M1964" s="80" t="s">
        <v>29908</v>
      </c>
      <c r="N1964" s="81" t="s">
        <v>233</v>
      </c>
      <c r="O1964" s="81" t="s">
        <v>233</v>
      </c>
      <c r="P1964" s="80" t="s">
        <v>27949</v>
      </c>
      <c r="Q1964" s="36" t="s">
        <v>24977</v>
      </c>
      <c r="R1964" s="36" t="s">
        <v>233</v>
      </c>
      <c r="S1964" s="36" t="s">
        <v>873</v>
      </c>
      <c r="T1964" s="36" t="s">
        <v>24977</v>
      </c>
      <c r="U1964" s="36" t="s">
        <v>27950</v>
      </c>
      <c r="V1964" s="121" t="str">
        <f t="shared" si="30"/>
        <v>State Street - Financials Select Sector</v>
      </c>
    </row>
    <row r="1965" spans="1:22" x14ac:dyDescent="0.35">
      <c r="A1965" s="111" t="s">
        <v>31262</v>
      </c>
      <c r="B1965" s="37" t="s">
        <v>27316</v>
      </c>
      <c r="C1965" s="40" t="s">
        <v>29918</v>
      </c>
      <c r="D1965" s="38" t="s">
        <v>27411</v>
      </c>
      <c r="E1965" s="42" t="s">
        <v>858</v>
      </c>
      <c r="F1965" s="35" t="s">
        <v>41</v>
      </c>
      <c r="G1965" s="77" t="s">
        <v>27954</v>
      </c>
      <c r="H1965" s="78" t="s">
        <v>28234</v>
      </c>
      <c r="I1965" s="78" t="s">
        <v>1028</v>
      </c>
      <c r="J1965" s="78" t="s">
        <v>27929</v>
      </c>
      <c r="K1965" s="42" t="s">
        <v>27929</v>
      </c>
      <c r="L1965" s="79" t="s">
        <v>233</v>
      </c>
      <c r="M1965" s="80" t="s">
        <v>29908</v>
      </c>
      <c r="N1965" s="81" t="s">
        <v>233</v>
      </c>
      <c r="O1965" s="81" t="s">
        <v>233</v>
      </c>
      <c r="P1965" s="80" t="s">
        <v>27949</v>
      </c>
      <c r="Q1965" s="36" t="s">
        <v>24977</v>
      </c>
      <c r="R1965" s="36" t="s">
        <v>233</v>
      </c>
      <c r="S1965" s="36" t="s">
        <v>873</v>
      </c>
      <c r="T1965" s="36" t="s">
        <v>24977</v>
      </c>
      <c r="U1965" s="36" t="s">
        <v>27950</v>
      </c>
      <c r="V1965" s="121" t="str">
        <f t="shared" si="30"/>
        <v>BlackRock - iShares Financial Services</v>
      </c>
    </row>
    <row r="1966" spans="1:22" x14ac:dyDescent="0.35">
      <c r="A1966" s="111" t="s">
        <v>31263</v>
      </c>
      <c r="B1966" s="37" t="s">
        <v>27319</v>
      </c>
      <c r="C1966" s="40" t="s">
        <v>29919</v>
      </c>
      <c r="D1966" s="38" t="s">
        <v>27413</v>
      </c>
      <c r="E1966" s="42" t="s">
        <v>858</v>
      </c>
      <c r="F1966" s="35" t="s">
        <v>41</v>
      </c>
      <c r="G1966" s="77" t="s">
        <v>27954</v>
      </c>
      <c r="H1966" s="78" t="s">
        <v>28234</v>
      </c>
      <c r="I1966" s="78" t="s">
        <v>1028</v>
      </c>
      <c r="J1966" s="78" t="s">
        <v>27929</v>
      </c>
      <c r="K1966" s="42" t="s">
        <v>27929</v>
      </c>
      <c r="L1966" s="79" t="s">
        <v>233</v>
      </c>
      <c r="M1966" s="80" t="s">
        <v>29908</v>
      </c>
      <c r="N1966" s="81" t="s">
        <v>233</v>
      </c>
      <c r="O1966" s="81">
        <v>1</v>
      </c>
      <c r="P1966" s="80" t="s">
        <v>27949</v>
      </c>
      <c r="Q1966" s="36" t="s">
        <v>24977</v>
      </c>
      <c r="R1966" s="36" t="s">
        <v>233</v>
      </c>
      <c r="S1966" s="36" t="s">
        <v>873</v>
      </c>
      <c r="T1966" s="36" t="s">
        <v>24977</v>
      </c>
      <c r="U1966" s="36" t="s">
        <v>27950</v>
      </c>
      <c r="V1966" s="121" t="str">
        <f t="shared" si="30"/>
        <v>BlackRock - iShares US Regional Banks</v>
      </c>
    </row>
    <row r="1967" spans="1:22" x14ac:dyDescent="0.35">
      <c r="A1967" s="111" t="s">
        <v>1011</v>
      </c>
      <c r="B1967" s="42" t="s">
        <v>1010</v>
      </c>
      <c r="C1967" s="82" t="s">
        <v>29920</v>
      </c>
      <c r="D1967" s="38" t="s">
        <v>23061</v>
      </c>
      <c r="E1967" s="42" t="s">
        <v>858</v>
      </c>
      <c r="F1967" s="35" t="s">
        <v>41</v>
      </c>
      <c r="G1967" s="77" t="s">
        <v>27954</v>
      </c>
      <c r="H1967" s="78" t="s">
        <v>28234</v>
      </c>
      <c r="I1967" s="78" t="s">
        <v>1028</v>
      </c>
      <c r="J1967" s="78" t="s">
        <v>27929</v>
      </c>
      <c r="K1967" s="42" t="s">
        <v>27929</v>
      </c>
      <c r="L1967" s="79" t="s">
        <v>233</v>
      </c>
      <c r="M1967" s="80" t="s">
        <v>29908</v>
      </c>
      <c r="N1967" s="81" t="s">
        <v>233</v>
      </c>
      <c r="O1967" s="81">
        <v>1</v>
      </c>
      <c r="P1967" s="80" t="s">
        <v>27949</v>
      </c>
      <c r="Q1967" s="36" t="s">
        <v>24977</v>
      </c>
      <c r="R1967" s="36"/>
      <c r="S1967" s="36" t="s">
        <v>873</v>
      </c>
      <c r="T1967" s="36" t="s">
        <v>24977</v>
      </c>
      <c r="U1967" s="36" t="s">
        <v>27950</v>
      </c>
      <c r="V1967" s="121" t="str">
        <f t="shared" si="30"/>
        <v>Invesco LLC - US Banks</v>
      </c>
    </row>
    <row r="1968" spans="1:22" x14ac:dyDescent="0.35">
      <c r="A1968" s="111" t="s">
        <v>31264</v>
      </c>
      <c r="B1968" s="42" t="s">
        <v>27324</v>
      </c>
      <c r="C1968" s="82" t="s">
        <v>29921</v>
      </c>
      <c r="D1968" s="38" t="s">
        <v>27416</v>
      </c>
      <c r="E1968" s="42" t="s">
        <v>858</v>
      </c>
      <c r="F1968" s="35" t="s">
        <v>41</v>
      </c>
      <c r="G1968" s="77" t="s">
        <v>27954</v>
      </c>
      <c r="H1968" s="78" t="s">
        <v>28234</v>
      </c>
      <c r="I1968" s="78" t="s">
        <v>1028</v>
      </c>
      <c r="J1968" s="78" t="s">
        <v>27929</v>
      </c>
      <c r="K1968" s="42" t="s">
        <v>27929</v>
      </c>
      <c r="L1968" s="79" t="s">
        <v>233</v>
      </c>
      <c r="M1968" s="80" t="s">
        <v>29908</v>
      </c>
      <c r="N1968" s="81" t="s">
        <v>233</v>
      </c>
      <c r="O1968" s="81" t="s">
        <v>233</v>
      </c>
      <c r="P1968" s="80" t="s">
        <v>27949</v>
      </c>
      <c r="Q1968" s="36" t="s">
        <v>24977</v>
      </c>
      <c r="R1968" s="36" t="s">
        <v>28092</v>
      </c>
      <c r="S1968" s="36" t="s">
        <v>873</v>
      </c>
      <c r="T1968" s="36" t="s">
        <v>24977</v>
      </c>
      <c r="U1968" s="36" t="s">
        <v>27950</v>
      </c>
      <c r="V1968" s="121" t="str">
        <f t="shared" si="30"/>
        <v>BlackRock - iShares S&amp;P 500 Financials UCITS</v>
      </c>
    </row>
    <row r="1969" spans="1:22" x14ac:dyDescent="0.35">
      <c r="A1969" s="111" t="s">
        <v>30431</v>
      </c>
      <c r="B1969" s="37" t="s">
        <v>27327</v>
      </c>
      <c r="C1969" s="40" t="s">
        <v>29922</v>
      </c>
      <c r="D1969" s="38" t="s">
        <v>27418</v>
      </c>
      <c r="E1969" s="42" t="s">
        <v>858</v>
      </c>
      <c r="F1969" s="35" t="s">
        <v>41</v>
      </c>
      <c r="G1969" s="77" t="s">
        <v>27954</v>
      </c>
      <c r="H1969" s="78" t="s">
        <v>28234</v>
      </c>
      <c r="I1969" s="78" t="s">
        <v>29923</v>
      </c>
      <c r="J1969" s="78" t="s">
        <v>27929</v>
      </c>
      <c r="K1969" s="42" t="s">
        <v>27929</v>
      </c>
      <c r="L1969" s="79" t="s">
        <v>29924</v>
      </c>
      <c r="M1969" s="80" t="s">
        <v>29924</v>
      </c>
      <c r="N1969" s="81" t="s">
        <v>233</v>
      </c>
      <c r="O1969" s="81" t="s">
        <v>233</v>
      </c>
      <c r="P1969" s="80" t="s">
        <v>27949</v>
      </c>
      <c r="Q1969" s="36" t="s">
        <v>24977</v>
      </c>
      <c r="R1969" s="36" t="s">
        <v>233</v>
      </c>
      <c r="S1969" s="36" t="s">
        <v>233</v>
      </c>
      <c r="T1969" s="36" t="s">
        <v>24977</v>
      </c>
      <c r="U1969" s="36" t="s">
        <v>29864</v>
      </c>
      <c r="V1969" s="121" t="str">
        <f t="shared" si="30"/>
        <v>GNC Holdings, Inc.</v>
      </c>
    </row>
    <row r="1970" spans="1:22" x14ac:dyDescent="0.35">
      <c r="A1970" s="111" t="s">
        <v>31265</v>
      </c>
      <c r="B1970" s="37" t="s">
        <v>27330</v>
      </c>
      <c r="C1970" s="40" t="s">
        <v>29925</v>
      </c>
      <c r="D1970" s="38" t="s">
        <v>27419</v>
      </c>
      <c r="E1970" s="42" t="s">
        <v>858</v>
      </c>
      <c r="F1970" s="35" t="s">
        <v>41</v>
      </c>
      <c r="G1970" s="77" t="s">
        <v>27954</v>
      </c>
      <c r="H1970" s="78" t="s">
        <v>28234</v>
      </c>
      <c r="I1970" s="78" t="s">
        <v>29923</v>
      </c>
      <c r="J1970" s="78" t="s">
        <v>27929</v>
      </c>
      <c r="K1970" s="42" t="s">
        <v>27929</v>
      </c>
      <c r="L1970" s="79" t="s">
        <v>233</v>
      </c>
      <c r="M1970" s="80" t="s">
        <v>29924</v>
      </c>
      <c r="N1970" s="81" t="s">
        <v>233</v>
      </c>
      <c r="O1970" s="81" t="s">
        <v>233</v>
      </c>
      <c r="P1970" s="80" t="s">
        <v>27949</v>
      </c>
      <c r="Q1970" s="36" t="s">
        <v>24977</v>
      </c>
      <c r="R1970" s="36" t="s">
        <v>28092</v>
      </c>
      <c r="S1970" s="36" t="s">
        <v>841</v>
      </c>
      <c r="T1970" s="36" t="s">
        <v>24977</v>
      </c>
      <c r="U1970" s="36" t="s">
        <v>29864</v>
      </c>
      <c r="V1970" s="121" t="str">
        <f t="shared" si="30"/>
        <v>CACELBV LX - Biotechnology</v>
      </c>
    </row>
    <row r="1971" spans="1:22" x14ac:dyDescent="0.35">
      <c r="A1971" s="111" t="s">
        <v>30431</v>
      </c>
      <c r="B1971" s="37" t="s">
        <v>27333</v>
      </c>
      <c r="C1971" s="40" t="s">
        <v>29926</v>
      </c>
      <c r="D1971" s="38" t="s">
        <v>27421</v>
      </c>
      <c r="E1971" s="42" t="s">
        <v>858</v>
      </c>
      <c r="F1971" s="35" t="s">
        <v>41</v>
      </c>
      <c r="G1971" s="77" t="s">
        <v>27954</v>
      </c>
      <c r="H1971" s="78" t="s">
        <v>28234</v>
      </c>
      <c r="I1971" s="78" t="s">
        <v>29923</v>
      </c>
      <c r="J1971" s="78" t="s">
        <v>27929</v>
      </c>
      <c r="K1971" s="42" t="s">
        <v>27929</v>
      </c>
      <c r="L1971" s="79" t="s">
        <v>233</v>
      </c>
      <c r="M1971" s="80" t="s">
        <v>29924</v>
      </c>
      <c r="N1971" s="81" t="s">
        <v>233</v>
      </c>
      <c r="O1971" s="81" t="s">
        <v>233</v>
      </c>
      <c r="P1971" s="80" t="s">
        <v>27949</v>
      </c>
      <c r="Q1971" s="36" t="s">
        <v>24977</v>
      </c>
      <c r="R1971" s="36" t="s">
        <v>233</v>
      </c>
      <c r="S1971" s="36" t="s">
        <v>233</v>
      </c>
      <c r="T1971" s="36" t="s">
        <v>24977</v>
      </c>
      <c r="U1971" s="36" t="s">
        <v>29864</v>
      </c>
      <c r="V1971" s="121" t="str">
        <f t="shared" si="30"/>
        <v>DaVita Health Care Partners, Inc.</v>
      </c>
    </row>
    <row r="1972" spans="1:22" x14ac:dyDescent="0.35">
      <c r="A1972" s="111" t="s">
        <v>30431</v>
      </c>
      <c r="B1972" s="37" t="s">
        <v>27336</v>
      </c>
      <c r="C1972" s="40" t="s">
        <v>29927</v>
      </c>
      <c r="D1972" s="38" t="s">
        <v>27423</v>
      </c>
      <c r="E1972" s="42" t="s">
        <v>858</v>
      </c>
      <c r="F1972" s="35" t="s">
        <v>41</v>
      </c>
      <c r="G1972" s="77" t="s">
        <v>27954</v>
      </c>
      <c r="H1972" s="78" t="s">
        <v>28234</v>
      </c>
      <c r="I1972" s="78" t="s">
        <v>29923</v>
      </c>
      <c r="J1972" s="78" t="s">
        <v>27929</v>
      </c>
      <c r="K1972" s="42" t="s">
        <v>27929</v>
      </c>
      <c r="L1972" s="79" t="s">
        <v>233</v>
      </c>
      <c r="M1972" s="80" t="s">
        <v>29924</v>
      </c>
      <c r="N1972" s="81" t="s">
        <v>233</v>
      </c>
      <c r="O1972" s="81" t="s">
        <v>233</v>
      </c>
      <c r="P1972" s="80" t="s">
        <v>27949</v>
      </c>
      <c r="Q1972" s="36" t="s">
        <v>24977</v>
      </c>
      <c r="R1972" s="36" t="s">
        <v>233</v>
      </c>
      <c r="S1972" s="36" t="s">
        <v>233</v>
      </c>
      <c r="T1972" s="36" t="s">
        <v>24977</v>
      </c>
      <c r="U1972" s="36" t="s">
        <v>29864</v>
      </c>
      <c r="V1972" s="121" t="str">
        <f t="shared" si="30"/>
        <v>HCA Holdings, Inc.</v>
      </c>
    </row>
    <row r="1973" spans="1:22" x14ac:dyDescent="0.35">
      <c r="A1973" s="111" t="s">
        <v>30431</v>
      </c>
      <c r="B1973" s="37" t="s">
        <v>27339</v>
      </c>
      <c r="C1973" s="40" t="s">
        <v>29928</v>
      </c>
      <c r="D1973" s="38" t="s">
        <v>27425</v>
      </c>
      <c r="E1973" s="42" t="s">
        <v>858</v>
      </c>
      <c r="F1973" s="35" t="s">
        <v>41</v>
      </c>
      <c r="G1973" s="77" t="s">
        <v>27954</v>
      </c>
      <c r="H1973" s="78" t="s">
        <v>28234</v>
      </c>
      <c r="I1973" s="78" t="s">
        <v>29923</v>
      </c>
      <c r="J1973" s="78" t="s">
        <v>27929</v>
      </c>
      <c r="K1973" s="42" t="s">
        <v>27929</v>
      </c>
      <c r="L1973" s="79" t="s">
        <v>233</v>
      </c>
      <c r="M1973" s="80" t="s">
        <v>29924</v>
      </c>
      <c r="N1973" s="81" t="s">
        <v>233</v>
      </c>
      <c r="O1973" s="81" t="s">
        <v>233</v>
      </c>
      <c r="P1973" s="80" t="s">
        <v>27949</v>
      </c>
      <c r="Q1973" s="36" t="s">
        <v>24977</v>
      </c>
      <c r="R1973" s="36" t="s">
        <v>233</v>
      </c>
      <c r="S1973" s="36" t="s">
        <v>233</v>
      </c>
      <c r="T1973" s="36" t="s">
        <v>24977</v>
      </c>
      <c r="U1973" s="36" t="s">
        <v>29864</v>
      </c>
      <c r="V1973" s="121" t="str">
        <f t="shared" si="30"/>
        <v>Covidien PLC</v>
      </c>
    </row>
    <row r="1974" spans="1:22" x14ac:dyDescent="0.35">
      <c r="A1974" s="111" t="s">
        <v>30431</v>
      </c>
      <c r="B1974" s="37" t="s">
        <v>27342</v>
      </c>
      <c r="C1974" s="40" t="s">
        <v>29929</v>
      </c>
      <c r="D1974" s="38" t="s">
        <v>27426</v>
      </c>
      <c r="E1974" s="42" t="s">
        <v>858</v>
      </c>
      <c r="F1974" s="35" t="s">
        <v>41</v>
      </c>
      <c r="G1974" s="77" t="s">
        <v>27954</v>
      </c>
      <c r="H1974" s="78" t="s">
        <v>28234</v>
      </c>
      <c r="I1974" s="78" t="s">
        <v>29923</v>
      </c>
      <c r="J1974" s="78" t="s">
        <v>27929</v>
      </c>
      <c r="K1974" s="42" t="s">
        <v>27929</v>
      </c>
      <c r="L1974" s="79" t="s">
        <v>233</v>
      </c>
      <c r="M1974" s="80" t="s">
        <v>29924</v>
      </c>
      <c r="N1974" s="81" t="s">
        <v>233</v>
      </c>
      <c r="O1974" s="81" t="s">
        <v>233</v>
      </c>
      <c r="P1974" s="80" t="s">
        <v>27949</v>
      </c>
      <c r="Q1974" s="36" t="s">
        <v>24977</v>
      </c>
      <c r="R1974" s="36" t="s">
        <v>233</v>
      </c>
      <c r="S1974" s="36" t="s">
        <v>233</v>
      </c>
      <c r="T1974" s="36" t="s">
        <v>24977</v>
      </c>
      <c r="U1974" s="36" t="s">
        <v>29864</v>
      </c>
      <c r="V1974" s="121" t="str">
        <f t="shared" si="30"/>
        <v>Express Scripts Holding Company</v>
      </c>
    </row>
    <row r="1975" spans="1:22" x14ac:dyDescent="0.35">
      <c r="A1975" s="111" t="s">
        <v>31266</v>
      </c>
      <c r="B1975" s="37" t="s">
        <v>27344</v>
      </c>
      <c r="C1975" s="40" t="s">
        <v>29930</v>
      </c>
      <c r="D1975" s="38" t="s">
        <v>27428</v>
      </c>
      <c r="E1975" s="42" t="s">
        <v>858</v>
      </c>
      <c r="F1975" s="35" t="s">
        <v>41</v>
      </c>
      <c r="G1975" s="77" t="s">
        <v>27954</v>
      </c>
      <c r="H1975" s="78" t="s">
        <v>28234</v>
      </c>
      <c r="I1975" s="78" t="s">
        <v>29923</v>
      </c>
      <c r="J1975" s="78" t="s">
        <v>27929</v>
      </c>
      <c r="K1975" s="42" t="s">
        <v>27929</v>
      </c>
      <c r="L1975" s="79" t="s">
        <v>233</v>
      </c>
      <c r="M1975" s="80" t="s">
        <v>29924</v>
      </c>
      <c r="N1975" s="81" t="s">
        <v>233</v>
      </c>
      <c r="O1975" s="81" t="s">
        <v>233</v>
      </c>
      <c r="P1975" s="80" t="s">
        <v>27949</v>
      </c>
      <c r="Q1975" s="36" t="s">
        <v>24977</v>
      </c>
      <c r="R1975" s="36" t="s">
        <v>233</v>
      </c>
      <c r="S1975" s="36" t="s">
        <v>873</v>
      </c>
      <c r="T1975" s="36" t="s">
        <v>24977</v>
      </c>
      <c r="U1975" s="36" t="s">
        <v>27950</v>
      </c>
      <c r="V1975" s="121" t="str">
        <f t="shared" si="30"/>
        <v>State Street - Healthcare Select Sector</v>
      </c>
    </row>
    <row r="1976" spans="1:22" x14ac:dyDescent="0.35">
      <c r="A1976" s="111" t="s">
        <v>31267</v>
      </c>
      <c r="B1976" s="37" t="s">
        <v>27430</v>
      </c>
      <c r="C1976" s="40" t="s">
        <v>29931</v>
      </c>
      <c r="D1976" s="38" t="s">
        <v>27431</v>
      </c>
      <c r="E1976" s="42" t="s">
        <v>858</v>
      </c>
      <c r="F1976" s="35" t="s">
        <v>41</v>
      </c>
      <c r="G1976" s="77" t="s">
        <v>27954</v>
      </c>
      <c r="H1976" s="78" t="s">
        <v>28234</v>
      </c>
      <c r="I1976" s="78" t="s">
        <v>29923</v>
      </c>
      <c r="J1976" s="78" t="s">
        <v>27929</v>
      </c>
      <c r="K1976" s="42" t="s">
        <v>27929</v>
      </c>
      <c r="L1976" s="79" t="s">
        <v>233</v>
      </c>
      <c r="M1976" s="80" t="s">
        <v>29924</v>
      </c>
      <c r="N1976" s="81" t="s">
        <v>233</v>
      </c>
      <c r="O1976" s="81" t="s">
        <v>233</v>
      </c>
      <c r="P1976" s="80" t="s">
        <v>27949</v>
      </c>
      <c r="Q1976" s="36" t="s">
        <v>24977</v>
      </c>
      <c r="R1976" s="36" t="s">
        <v>233</v>
      </c>
      <c r="S1976" s="36" t="s">
        <v>873</v>
      </c>
      <c r="T1976" s="36" t="s">
        <v>24977</v>
      </c>
      <c r="U1976" s="36" t="s">
        <v>27950</v>
      </c>
      <c r="V1976" s="121" t="str">
        <f t="shared" si="30"/>
        <v>XHE US - Health Care Equipment</v>
      </c>
    </row>
    <row r="1977" spans="1:22" x14ac:dyDescent="0.35">
      <c r="A1977" s="111" t="s">
        <v>31268</v>
      </c>
      <c r="B1977" s="37" t="s">
        <v>27346</v>
      </c>
      <c r="C1977" s="40" t="s">
        <v>29932</v>
      </c>
      <c r="D1977" s="38" t="s">
        <v>27433</v>
      </c>
      <c r="E1977" s="42" t="s">
        <v>858</v>
      </c>
      <c r="F1977" s="35" t="s">
        <v>41</v>
      </c>
      <c r="G1977" s="77" t="s">
        <v>27954</v>
      </c>
      <c r="H1977" s="78" t="s">
        <v>28234</v>
      </c>
      <c r="I1977" s="78" t="s">
        <v>29923</v>
      </c>
      <c r="J1977" s="78" t="s">
        <v>27929</v>
      </c>
      <c r="K1977" s="42" t="s">
        <v>27929</v>
      </c>
      <c r="L1977" s="79" t="s">
        <v>233</v>
      </c>
      <c r="M1977" s="80" t="s">
        <v>29924</v>
      </c>
      <c r="N1977" s="81" t="s">
        <v>233</v>
      </c>
      <c r="O1977" s="81" t="s">
        <v>233</v>
      </c>
      <c r="P1977" s="80" t="s">
        <v>27949</v>
      </c>
      <c r="Q1977" s="36" t="s">
        <v>24977</v>
      </c>
      <c r="R1977" s="36" t="s">
        <v>233</v>
      </c>
      <c r="S1977" s="36" t="s">
        <v>873</v>
      </c>
      <c r="T1977" s="36" t="s">
        <v>24977</v>
      </c>
      <c r="U1977" s="36" t="s">
        <v>27950</v>
      </c>
      <c r="V1977" s="121" t="str">
        <f t="shared" si="30"/>
        <v>BlackRock - iShares S&amp;P Global Healthcare Sector</v>
      </c>
    </row>
    <row r="1978" spans="1:22" x14ac:dyDescent="0.35">
      <c r="A1978" s="111" t="s">
        <v>31269</v>
      </c>
      <c r="B1978" s="37" t="s">
        <v>27349</v>
      </c>
      <c r="C1978" s="40" t="s">
        <v>29933</v>
      </c>
      <c r="D1978" s="38" t="s">
        <v>27435</v>
      </c>
      <c r="E1978" s="42" t="s">
        <v>858</v>
      </c>
      <c r="F1978" s="35" t="s">
        <v>41</v>
      </c>
      <c r="G1978" s="77" t="s">
        <v>27954</v>
      </c>
      <c r="H1978" s="78" t="s">
        <v>28234</v>
      </c>
      <c r="I1978" s="78" t="s">
        <v>29923</v>
      </c>
      <c r="J1978" s="78" t="s">
        <v>27929</v>
      </c>
      <c r="K1978" s="42" t="s">
        <v>27929</v>
      </c>
      <c r="L1978" s="79" t="s">
        <v>233</v>
      </c>
      <c r="M1978" s="80" t="s">
        <v>29924</v>
      </c>
      <c r="N1978" s="81" t="s">
        <v>233</v>
      </c>
      <c r="O1978" s="81" t="s">
        <v>233</v>
      </c>
      <c r="P1978" s="80" t="s">
        <v>27949</v>
      </c>
      <c r="Q1978" s="36" t="s">
        <v>24977</v>
      </c>
      <c r="R1978" s="36" t="s">
        <v>233</v>
      </c>
      <c r="S1978" s="36" t="s">
        <v>873</v>
      </c>
      <c r="T1978" s="36" t="s">
        <v>24977</v>
      </c>
      <c r="U1978" s="36" t="s">
        <v>27950</v>
      </c>
      <c r="V1978" s="121" t="str">
        <f t="shared" si="30"/>
        <v>BlackRock - iShares US Medical Devices</v>
      </c>
    </row>
    <row r="1979" spans="1:22" x14ac:dyDescent="0.35">
      <c r="A1979" s="111" t="s">
        <v>31270</v>
      </c>
      <c r="B1979" s="37" t="s">
        <v>27350</v>
      </c>
      <c r="C1979" s="40" t="s">
        <v>29934</v>
      </c>
      <c r="D1979" s="38" t="s">
        <v>27437</v>
      </c>
      <c r="E1979" s="42" t="s">
        <v>858</v>
      </c>
      <c r="F1979" s="35" t="s">
        <v>41</v>
      </c>
      <c r="G1979" s="77" t="s">
        <v>27954</v>
      </c>
      <c r="H1979" s="78" t="s">
        <v>28234</v>
      </c>
      <c r="I1979" s="78" t="s">
        <v>29923</v>
      </c>
      <c r="J1979" s="78" t="s">
        <v>27929</v>
      </c>
      <c r="K1979" s="42" t="s">
        <v>27929</v>
      </c>
      <c r="L1979" s="79" t="s">
        <v>233</v>
      </c>
      <c r="M1979" s="80" t="s">
        <v>29924</v>
      </c>
      <c r="N1979" s="81" t="s">
        <v>233</v>
      </c>
      <c r="O1979" s="81" t="s">
        <v>233</v>
      </c>
      <c r="P1979" s="80" t="s">
        <v>27949</v>
      </c>
      <c r="Q1979" s="36" t="s">
        <v>24977</v>
      </c>
      <c r="R1979" s="36" t="s">
        <v>233</v>
      </c>
      <c r="S1979" s="36" t="s">
        <v>873</v>
      </c>
      <c r="T1979" s="36" t="s">
        <v>24977</v>
      </c>
      <c r="U1979" s="36" t="s">
        <v>27950</v>
      </c>
      <c r="V1979" s="121" t="str">
        <f t="shared" si="30"/>
        <v>BlackRock - iShares US Heathcare</v>
      </c>
    </row>
    <row r="1980" spans="1:22" x14ac:dyDescent="0.35">
      <c r="A1980" s="111" t="s">
        <v>31271</v>
      </c>
      <c r="B1980" s="37" t="s">
        <v>27352</v>
      </c>
      <c r="C1980" s="40" t="s">
        <v>29935</v>
      </c>
      <c r="D1980" s="38" t="s">
        <v>27439</v>
      </c>
      <c r="E1980" s="42" t="s">
        <v>858</v>
      </c>
      <c r="F1980" s="35" t="s">
        <v>41</v>
      </c>
      <c r="G1980" s="77" t="s">
        <v>27954</v>
      </c>
      <c r="H1980" s="78" t="s">
        <v>28234</v>
      </c>
      <c r="I1980" s="78" t="s">
        <v>29923</v>
      </c>
      <c r="J1980" s="78" t="s">
        <v>27929</v>
      </c>
      <c r="K1980" s="42" t="s">
        <v>27929</v>
      </c>
      <c r="L1980" s="79" t="s">
        <v>233</v>
      </c>
      <c r="M1980" s="80" t="s">
        <v>29924</v>
      </c>
      <c r="N1980" s="81" t="s">
        <v>233</v>
      </c>
      <c r="O1980" s="81" t="s">
        <v>233</v>
      </c>
      <c r="P1980" s="80" t="s">
        <v>27949</v>
      </c>
      <c r="Q1980" s="36" t="s">
        <v>24977</v>
      </c>
      <c r="R1980" s="36" t="s">
        <v>233</v>
      </c>
      <c r="S1980" s="36" t="s">
        <v>873</v>
      </c>
      <c r="T1980" s="36" t="s">
        <v>24977</v>
      </c>
      <c r="U1980" s="36" t="s">
        <v>27950</v>
      </c>
      <c r="V1980" s="121" t="str">
        <f t="shared" si="30"/>
        <v>First Trust - Arca Biotechnology Index Fund</v>
      </c>
    </row>
    <row r="1981" spans="1:22" x14ac:dyDescent="0.35">
      <c r="A1981" s="111" t="s">
        <v>30431</v>
      </c>
      <c r="B1981" s="37" t="s">
        <v>27354</v>
      </c>
      <c r="C1981" s="40" t="s">
        <v>29936</v>
      </c>
      <c r="D1981" s="38" t="s">
        <v>27441</v>
      </c>
      <c r="E1981" s="42" t="s">
        <v>858</v>
      </c>
      <c r="F1981" s="35" t="s">
        <v>41</v>
      </c>
      <c r="G1981" s="77" t="s">
        <v>27954</v>
      </c>
      <c r="H1981" s="78" t="s">
        <v>28234</v>
      </c>
      <c r="I1981" s="78" t="s">
        <v>1041</v>
      </c>
      <c r="J1981" s="78" t="s">
        <v>27929</v>
      </c>
      <c r="K1981" s="42" t="s">
        <v>27929</v>
      </c>
      <c r="L1981" s="79" t="s">
        <v>29937</v>
      </c>
      <c r="M1981" s="80" t="s">
        <v>29937</v>
      </c>
      <c r="N1981" s="81" t="s">
        <v>233</v>
      </c>
      <c r="O1981" s="81" t="s">
        <v>233</v>
      </c>
      <c r="P1981" s="80" t="s">
        <v>27949</v>
      </c>
      <c r="Q1981" s="36" t="s">
        <v>24977</v>
      </c>
      <c r="R1981" s="36" t="s">
        <v>233</v>
      </c>
      <c r="S1981" s="36" t="s">
        <v>233</v>
      </c>
      <c r="T1981" s="36" t="s">
        <v>24977</v>
      </c>
      <c r="U1981" s="36" t="s">
        <v>29864</v>
      </c>
      <c r="V1981" s="121" t="str">
        <f t="shared" si="30"/>
        <v>Fluor Corporation</v>
      </c>
    </row>
    <row r="1982" spans="1:22" x14ac:dyDescent="0.35">
      <c r="A1982" s="111" t="s">
        <v>30431</v>
      </c>
      <c r="B1982" s="37" t="s">
        <v>27356</v>
      </c>
      <c r="C1982" s="40" t="s">
        <v>29938</v>
      </c>
      <c r="D1982" s="38" t="s">
        <v>27443</v>
      </c>
      <c r="E1982" s="42" t="s">
        <v>858</v>
      </c>
      <c r="F1982" s="35" t="s">
        <v>41</v>
      </c>
      <c r="G1982" s="77" t="s">
        <v>27954</v>
      </c>
      <c r="H1982" s="78" t="s">
        <v>28234</v>
      </c>
      <c r="I1982" s="78" t="s">
        <v>1041</v>
      </c>
      <c r="J1982" s="78" t="s">
        <v>27929</v>
      </c>
      <c r="K1982" s="42" t="s">
        <v>27929</v>
      </c>
      <c r="L1982" s="79" t="s">
        <v>233</v>
      </c>
      <c r="M1982" s="80" t="s">
        <v>29937</v>
      </c>
      <c r="N1982" s="81" t="s">
        <v>233</v>
      </c>
      <c r="O1982" s="81" t="s">
        <v>233</v>
      </c>
      <c r="P1982" s="80" t="s">
        <v>27949</v>
      </c>
      <c r="Q1982" s="36" t="s">
        <v>24977</v>
      </c>
      <c r="R1982" s="36" t="s">
        <v>233</v>
      </c>
      <c r="S1982" s="36" t="s">
        <v>233</v>
      </c>
      <c r="T1982" s="36" t="s">
        <v>24977</v>
      </c>
      <c r="U1982" s="36" t="s">
        <v>29864</v>
      </c>
      <c r="V1982" s="121" t="str">
        <f t="shared" si="30"/>
        <v>Chicago Bridge and Iron</v>
      </c>
    </row>
    <row r="1983" spans="1:22" x14ac:dyDescent="0.35">
      <c r="A1983" s="111" t="s">
        <v>30431</v>
      </c>
      <c r="B1983" s="37" t="s">
        <v>27358</v>
      </c>
      <c r="C1983" s="40" t="s">
        <v>29939</v>
      </c>
      <c r="D1983" s="38" t="s">
        <v>27445</v>
      </c>
      <c r="E1983" s="42" t="s">
        <v>858</v>
      </c>
      <c r="F1983" s="35" t="s">
        <v>41</v>
      </c>
      <c r="G1983" s="77" t="s">
        <v>27954</v>
      </c>
      <c r="H1983" s="78" t="s">
        <v>28234</v>
      </c>
      <c r="I1983" s="78" t="s">
        <v>1041</v>
      </c>
      <c r="J1983" s="78" t="s">
        <v>27929</v>
      </c>
      <c r="K1983" s="42" t="s">
        <v>27929</v>
      </c>
      <c r="L1983" s="79" t="s">
        <v>233</v>
      </c>
      <c r="M1983" s="80" t="s">
        <v>29937</v>
      </c>
      <c r="N1983" s="81" t="s">
        <v>233</v>
      </c>
      <c r="O1983" s="81" t="s">
        <v>233</v>
      </c>
      <c r="P1983" s="80" t="s">
        <v>27949</v>
      </c>
      <c r="Q1983" s="36" t="s">
        <v>24977</v>
      </c>
      <c r="R1983" s="36" t="s">
        <v>233</v>
      </c>
      <c r="S1983" s="36" t="s">
        <v>233</v>
      </c>
      <c r="T1983" s="36" t="s">
        <v>24977</v>
      </c>
      <c r="U1983" s="36" t="s">
        <v>29864</v>
      </c>
      <c r="V1983" s="121" t="str">
        <f t="shared" si="30"/>
        <v>KBR</v>
      </c>
    </row>
    <row r="1984" spans="1:22" x14ac:dyDescent="0.35">
      <c r="A1984" s="111" t="s">
        <v>30431</v>
      </c>
      <c r="B1984" s="37" t="s">
        <v>27360</v>
      </c>
      <c r="C1984" s="40" t="s">
        <v>29940</v>
      </c>
      <c r="D1984" s="38" t="s">
        <v>27447</v>
      </c>
      <c r="E1984" s="42" t="s">
        <v>858</v>
      </c>
      <c r="F1984" s="35" t="s">
        <v>41</v>
      </c>
      <c r="G1984" s="77" t="s">
        <v>27954</v>
      </c>
      <c r="H1984" s="78" t="s">
        <v>28234</v>
      </c>
      <c r="I1984" s="78" t="s">
        <v>1041</v>
      </c>
      <c r="J1984" s="78" t="s">
        <v>27929</v>
      </c>
      <c r="K1984" s="42" t="s">
        <v>27929</v>
      </c>
      <c r="L1984" s="79" t="s">
        <v>233</v>
      </c>
      <c r="M1984" s="80" t="s">
        <v>29937</v>
      </c>
      <c r="N1984" s="81" t="s">
        <v>233</v>
      </c>
      <c r="O1984" s="81" t="s">
        <v>233</v>
      </c>
      <c r="P1984" s="80" t="s">
        <v>27949</v>
      </c>
      <c r="Q1984" s="36" t="s">
        <v>24977</v>
      </c>
      <c r="R1984" s="36" t="s">
        <v>233</v>
      </c>
      <c r="S1984" s="36" t="s">
        <v>233</v>
      </c>
      <c r="T1984" s="36" t="s">
        <v>24977</v>
      </c>
      <c r="U1984" s="36" t="s">
        <v>29864</v>
      </c>
      <c r="V1984" s="121" t="str">
        <f t="shared" si="30"/>
        <v>Meritage Homes Corporation</v>
      </c>
    </row>
    <row r="1985" spans="1:22" x14ac:dyDescent="0.35">
      <c r="A1985" s="111" t="s">
        <v>30431</v>
      </c>
      <c r="B1985" s="37" t="s">
        <v>27362</v>
      </c>
      <c r="C1985" s="40" t="s">
        <v>29941</v>
      </c>
      <c r="D1985" s="38" t="s">
        <v>27449</v>
      </c>
      <c r="E1985" s="42" t="s">
        <v>858</v>
      </c>
      <c r="F1985" s="35" t="s">
        <v>41</v>
      </c>
      <c r="G1985" s="77" t="s">
        <v>27954</v>
      </c>
      <c r="H1985" s="78" t="s">
        <v>28234</v>
      </c>
      <c r="I1985" s="78" t="s">
        <v>1041</v>
      </c>
      <c r="J1985" s="78" t="s">
        <v>27929</v>
      </c>
      <c r="K1985" s="42" t="s">
        <v>27929</v>
      </c>
      <c r="L1985" s="79" t="s">
        <v>233</v>
      </c>
      <c r="M1985" s="80" t="s">
        <v>29937</v>
      </c>
      <c r="N1985" s="81" t="s">
        <v>233</v>
      </c>
      <c r="O1985" s="81" t="s">
        <v>233</v>
      </c>
      <c r="P1985" s="80" t="s">
        <v>27949</v>
      </c>
      <c r="Q1985" s="36" t="s">
        <v>24977</v>
      </c>
      <c r="R1985" s="36" t="s">
        <v>233</v>
      </c>
      <c r="S1985" s="36" t="s">
        <v>233</v>
      </c>
      <c r="T1985" s="36" t="s">
        <v>24977</v>
      </c>
      <c r="U1985" s="36" t="s">
        <v>29864</v>
      </c>
      <c r="V1985" s="121" t="str">
        <f t="shared" si="30"/>
        <v>Honerywell International</v>
      </c>
    </row>
    <row r="1986" spans="1:22" x14ac:dyDescent="0.35">
      <c r="A1986" s="111" t="s">
        <v>31272</v>
      </c>
      <c r="B1986" s="37" t="s">
        <v>27363</v>
      </c>
      <c r="C1986" s="40" t="s">
        <v>29942</v>
      </c>
      <c r="D1986" s="38" t="s">
        <v>27451</v>
      </c>
      <c r="E1986" s="42" t="s">
        <v>858</v>
      </c>
      <c r="F1986" s="35" t="s">
        <v>41</v>
      </c>
      <c r="G1986" s="77" t="s">
        <v>27954</v>
      </c>
      <c r="H1986" s="78" t="s">
        <v>28234</v>
      </c>
      <c r="I1986" s="78" t="s">
        <v>1041</v>
      </c>
      <c r="J1986" s="78" t="s">
        <v>27929</v>
      </c>
      <c r="K1986" s="42" t="s">
        <v>27929</v>
      </c>
      <c r="L1986" s="79" t="s">
        <v>233</v>
      </c>
      <c r="M1986" s="80" t="s">
        <v>29937</v>
      </c>
      <c r="N1986" s="81" t="s">
        <v>233</v>
      </c>
      <c r="O1986" s="81" t="s">
        <v>233</v>
      </c>
      <c r="P1986" s="80" t="s">
        <v>27949</v>
      </c>
      <c r="Q1986" s="36" t="s">
        <v>24977</v>
      </c>
      <c r="R1986" s="36" t="s">
        <v>233</v>
      </c>
      <c r="S1986" s="36" t="s">
        <v>873</v>
      </c>
      <c r="T1986" s="36" t="s">
        <v>24977</v>
      </c>
      <c r="U1986" s="36" t="s">
        <v>27950</v>
      </c>
      <c r="V1986" s="121" t="str">
        <f t="shared" ref="V1986:V2049" si="31">+IFERROR(INDEX($AA:$AA,MATCH($D1986,$Z:$Z,0)),$D1986)</f>
        <v>State Street - Homebuilders ETF</v>
      </c>
    </row>
    <row r="1987" spans="1:22" x14ac:dyDescent="0.35">
      <c r="A1987" s="111" t="s">
        <v>31273</v>
      </c>
      <c r="B1987" s="37" t="s">
        <v>27365</v>
      </c>
      <c r="C1987" s="40" t="s">
        <v>29943</v>
      </c>
      <c r="D1987" s="38" t="s">
        <v>27452</v>
      </c>
      <c r="E1987" s="42" t="s">
        <v>858</v>
      </c>
      <c r="F1987" s="35" t="s">
        <v>41</v>
      </c>
      <c r="G1987" s="77" t="s">
        <v>27954</v>
      </c>
      <c r="H1987" s="78" t="s">
        <v>28234</v>
      </c>
      <c r="I1987" s="78" t="s">
        <v>1041</v>
      </c>
      <c r="J1987" s="78" t="s">
        <v>27929</v>
      </c>
      <c r="K1987" s="42" t="s">
        <v>27929</v>
      </c>
      <c r="L1987" s="79" t="s">
        <v>233</v>
      </c>
      <c r="M1987" s="80" t="s">
        <v>29937</v>
      </c>
      <c r="N1987" s="81" t="s">
        <v>233</v>
      </c>
      <c r="O1987" s="81">
        <v>1</v>
      </c>
      <c r="P1987" s="80" t="s">
        <v>27949</v>
      </c>
      <c r="Q1987" s="36" t="s">
        <v>24977</v>
      </c>
      <c r="R1987" s="36" t="s">
        <v>233</v>
      </c>
      <c r="S1987" s="36" t="s">
        <v>873</v>
      </c>
      <c r="T1987" s="36" t="s">
        <v>24977</v>
      </c>
      <c r="U1987" s="36" t="s">
        <v>27950</v>
      </c>
      <c r="V1987" s="121" t="str">
        <f t="shared" si="31"/>
        <v>State Street - Industrial Select Sector</v>
      </c>
    </row>
    <row r="1988" spans="1:22" x14ac:dyDescent="0.35">
      <c r="A1988" s="111" t="s">
        <v>31274</v>
      </c>
      <c r="B1988" s="37" t="s">
        <v>27367</v>
      </c>
      <c r="C1988" s="40" t="s">
        <v>29944</v>
      </c>
      <c r="D1988" s="38" t="s">
        <v>27454</v>
      </c>
      <c r="E1988" s="42" t="s">
        <v>858</v>
      </c>
      <c r="F1988" s="35" t="s">
        <v>41</v>
      </c>
      <c r="G1988" s="77" t="s">
        <v>27954</v>
      </c>
      <c r="H1988" s="78" t="s">
        <v>28234</v>
      </c>
      <c r="I1988" s="78" t="s">
        <v>1041</v>
      </c>
      <c r="J1988" s="78" t="s">
        <v>27929</v>
      </c>
      <c r="K1988" s="42" t="s">
        <v>27929</v>
      </c>
      <c r="L1988" s="79" t="s">
        <v>233</v>
      </c>
      <c r="M1988" s="80" t="s">
        <v>29937</v>
      </c>
      <c r="N1988" s="81" t="s">
        <v>233</v>
      </c>
      <c r="O1988" s="81" t="s">
        <v>233</v>
      </c>
      <c r="P1988" s="80" t="s">
        <v>27949</v>
      </c>
      <c r="Q1988" s="36" t="s">
        <v>24977</v>
      </c>
      <c r="R1988" s="36" t="s">
        <v>233</v>
      </c>
      <c r="S1988" s="36" t="s">
        <v>873</v>
      </c>
      <c r="T1988" s="36" t="s">
        <v>24977</v>
      </c>
      <c r="U1988" s="36" t="s">
        <v>27950</v>
      </c>
      <c r="V1988" s="121" t="str">
        <f t="shared" si="31"/>
        <v>BlackRock - iShares DJ US Home Construction Fund</v>
      </c>
    </row>
    <row r="1989" spans="1:22" x14ac:dyDescent="0.35">
      <c r="A1989" s="111" t="s">
        <v>31275</v>
      </c>
      <c r="B1989" s="37" t="s">
        <v>27368</v>
      </c>
      <c r="C1989" s="40" t="s">
        <v>29945</v>
      </c>
      <c r="D1989" s="38" t="s">
        <v>27456</v>
      </c>
      <c r="E1989" s="42" t="s">
        <v>858</v>
      </c>
      <c r="F1989" s="35" t="s">
        <v>41</v>
      </c>
      <c r="G1989" s="77" t="s">
        <v>27954</v>
      </c>
      <c r="H1989" s="78" t="s">
        <v>28234</v>
      </c>
      <c r="I1989" s="78" t="s">
        <v>1041</v>
      </c>
      <c r="J1989" s="78" t="s">
        <v>27929</v>
      </c>
      <c r="K1989" s="42" t="s">
        <v>27929</v>
      </c>
      <c r="L1989" s="79" t="s">
        <v>233</v>
      </c>
      <c r="M1989" s="80" t="s">
        <v>29937</v>
      </c>
      <c r="N1989" s="81" t="s">
        <v>233</v>
      </c>
      <c r="O1989" s="81" t="s">
        <v>233</v>
      </c>
      <c r="P1989" s="80" t="s">
        <v>27949</v>
      </c>
      <c r="Q1989" s="36" t="s">
        <v>24977</v>
      </c>
      <c r="R1989" s="36" t="s">
        <v>233</v>
      </c>
      <c r="S1989" s="36" t="s">
        <v>873</v>
      </c>
      <c r="T1989" s="36" t="s">
        <v>24977</v>
      </c>
      <c r="U1989" s="36" t="s">
        <v>27950</v>
      </c>
      <c r="V1989" s="121" t="str">
        <f t="shared" si="31"/>
        <v>BlackRock - iShares Transportation Average</v>
      </c>
    </row>
    <row r="1990" spans="1:22" x14ac:dyDescent="0.35">
      <c r="A1990" s="111" t="s">
        <v>31276</v>
      </c>
      <c r="B1990" s="37" t="s">
        <v>27370</v>
      </c>
      <c r="C1990" s="40" t="s">
        <v>29946</v>
      </c>
      <c r="D1990" s="38" t="s">
        <v>27458</v>
      </c>
      <c r="E1990" s="42" t="s">
        <v>858</v>
      </c>
      <c r="F1990" s="35" t="s">
        <v>41</v>
      </c>
      <c r="G1990" s="77" t="s">
        <v>27954</v>
      </c>
      <c r="H1990" s="78" t="s">
        <v>28234</v>
      </c>
      <c r="I1990" s="78" t="s">
        <v>29947</v>
      </c>
      <c r="J1990" s="78" t="s">
        <v>27929</v>
      </c>
      <c r="K1990" s="42" t="s">
        <v>27929</v>
      </c>
      <c r="L1990" s="79" t="s">
        <v>29948</v>
      </c>
      <c r="M1990" s="80" t="s">
        <v>29948</v>
      </c>
      <c r="N1990" s="81" t="s">
        <v>233</v>
      </c>
      <c r="O1990" s="81">
        <v>1</v>
      </c>
      <c r="P1990" s="80" t="s">
        <v>27949</v>
      </c>
      <c r="Q1990" s="36" t="s">
        <v>24977</v>
      </c>
      <c r="R1990" s="36" t="s">
        <v>28092</v>
      </c>
      <c r="S1990" s="36" t="s">
        <v>841</v>
      </c>
      <c r="T1990" s="36" t="s">
        <v>24977</v>
      </c>
      <c r="U1990" s="36" t="s">
        <v>27950</v>
      </c>
      <c r="V1990" s="121" t="str">
        <f t="shared" si="31"/>
        <v>AXA - World Funds Framligton Digital Economy</v>
      </c>
    </row>
    <row r="1991" spans="1:22" x14ac:dyDescent="0.35">
      <c r="A1991" s="111" t="s">
        <v>30431</v>
      </c>
      <c r="B1991" s="37" t="s">
        <v>27372</v>
      </c>
      <c r="C1991" s="40" t="s">
        <v>29949</v>
      </c>
      <c r="D1991" s="38" t="s">
        <v>27460</v>
      </c>
      <c r="E1991" s="42" t="s">
        <v>858</v>
      </c>
      <c r="F1991" s="35" t="s">
        <v>41</v>
      </c>
      <c r="G1991" s="77" t="s">
        <v>27954</v>
      </c>
      <c r="H1991" s="78" t="s">
        <v>28234</v>
      </c>
      <c r="I1991" s="78" t="s">
        <v>29947</v>
      </c>
      <c r="J1991" s="78" t="s">
        <v>27929</v>
      </c>
      <c r="K1991" s="42" t="s">
        <v>27929</v>
      </c>
      <c r="L1991" s="79" t="s">
        <v>233</v>
      </c>
      <c r="M1991" s="80" t="s">
        <v>29948</v>
      </c>
      <c r="N1991" s="81" t="s">
        <v>233</v>
      </c>
      <c r="O1991" s="81" t="s">
        <v>233</v>
      </c>
      <c r="P1991" s="80" t="s">
        <v>27949</v>
      </c>
      <c r="Q1991" s="36" t="s">
        <v>24977</v>
      </c>
      <c r="R1991" s="36" t="s">
        <v>233</v>
      </c>
      <c r="S1991" s="36" t="s">
        <v>233</v>
      </c>
      <c r="T1991" s="36" t="s">
        <v>24977</v>
      </c>
      <c r="U1991" s="36" t="s">
        <v>29864</v>
      </c>
      <c r="V1991" s="121" t="str">
        <f t="shared" si="31"/>
        <v>Cisco Systems INC</v>
      </c>
    </row>
    <row r="1992" spans="1:22" x14ac:dyDescent="0.35">
      <c r="A1992" s="111" t="s">
        <v>30431</v>
      </c>
      <c r="B1992" s="37" t="s">
        <v>27373</v>
      </c>
      <c r="C1992" s="40" t="s">
        <v>29950</v>
      </c>
      <c r="D1992" s="38" t="s">
        <v>27462</v>
      </c>
      <c r="E1992" s="42" t="s">
        <v>858</v>
      </c>
      <c r="F1992" s="35" t="s">
        <v>41</v>
      </c>
      <c r="G1992" s="77" t="s">
        <v>27954</v>
      </c>
      <c r="H1992" s="78" t="s">
        <v>28234</v>
      </c>
      <c r="I1992" s="78" t="s">
        <v>29947</v>
      </c>
      <c r="J1992" s="78" t="s">
        <v>27929</v>
      </c>
      <c r="K1992" s="42" t="s">
        <v>27929</v>
      </c>
      <c r="L1992" s="79" t="s">
        <v>233</v>
      </c>
      <c r="M1992" s="80" t="s">
        <v>29948</v>
      </c>
      <c r="N1992" s="81" t="s">
        <v>233</v>
      </c>
      <c r="O1992" s="81" t="s">
        <v>233</v>
      </c>
      <c r="P1992" s="80" t="s">
        <v>27949</v>
      </c>
      <c r="Q1992" s="36" t="s">
        <v>24977</v>
      </c>
      <c r="R1992" s="36" t="s">
        <v>233</v>
      </c>
      <c r="S1992" s="36" t="s">
        <v>233</v>
      </c>
      <c r="T1992" s="36" t="s">
        <v>24977</v>
      </c>
      <c r="U1992" s="36" t="s">
        <v>29864</v>
      </c>
      <c r="V1992" s="121" t="str">
        <f t="shared" si="31"/>
        <v>Apple</v>
      </c>
    </row>
    <row r="1993" spans="1:22" x14ac:dyDescent="0.35">
      <c r="A1993" s="111" t="s">
        <v>30431</v>
      </c>
      <c r="B1993" s="37" t="s">
        <v>27374</v>
      </c>
      <c r="C1993" s="40" t="s">
        <v>29951</v>
      </c>
      <c r="D1993" s="38" t="s">
        <v>27464</v>
      </c>
      <c r="E1993" s="42" t="s">
        <v>858</v>
      </c>
      <c r="F1993" s="35" t="s">
        <v>41</v>
      </c>
      <c r="G1993" s="77" t="s">
        <v>27954</v>
      </c>
      <c r="H1993" s="78" t="s">
        <v>28234</v>
      </c>
      <c r="I1993" s="78" t="s">
        <v>29947</v>
      </c>
      <c r="J1993" s="78" t="s">
        <v>27929</v>
      </c>
      <c r="K1993" s="42" t="s">
        <v>27929</v>
      </c>
      <c r="L1993" s="79" t="s">
        <v>233</v>
      </c>
      <c r="M1993" s="80" t="s">
        <v>29948</v>
      </c>
      <c r="N1993" s="81" t="s">
        <v>233</v>
      </c>
      <c r="O1993" s="81" t="s">
        <v>233</v>
      </c>
      <c r="P1993" s="80" t="s">
        <v>27949</v>
      </c>
      <c r="Q1993" s="36" t="s">
        <v>24977</v>
      </c>
      <c r="R1993" s="36" t="s">
        <v>233</v>
      </c>
      <c r="S1993" s="36" t="s">
        <v>233</v>
      </c>
      <c r="T1993" s="36" t="s">
        <v>24977</v>
      </c>
      <c r="U1993" s="36" t="s">
        <v>29864</v>
      </c>
      <c r="V1993" s="121" t="str">
        <f t="shared" si="31"/>
        <v>Qualcomm</v>
      </c>
    </row>
    <row r="1994" spans="1:22" x14ac:dyDescent="0.35">
      <c r="A1994" s="111" t="s">
        <v>31277</v>
      </c>
      <c r="B1994" s="37" t="s">
        <v>27375</v>
      </c>
      <c r="C1994" s="40" t="s">
        <v>29952</v>
      </c>
      <c r="D1994" s="38" t="s">
        <v>27466</v>
      </c>
      <c r="E1994" s="42" t="s">
        <v>858</v>
      </c>
      <c r="F1994" s="35" t="s">
        <v>41</v>
      </c>
      <c r="G1994" s="77" t="s">
        <v>27954</v>
      </c>
      <c r="H1994" s="78" t="s">
        <v>28234</v>
      </c>
      <c r="I1994" s="78" t="s">
        <v>29947</v>
      </c>
      <c r="J1994" s="78" t="s">
        <v>27929</v>
      </c>
      <c r="K1994" s="42" t="s">
        <v>27929</v>
      </c>
      <c r="L1994" s="79" t="s">
        <v>233</v>
      </c>
      <c r="M1994" s="80" t="s">
        <v>29948</v>
      </c>
      <c r="N1994" s="81" t="s">
        <v>233</v>
      </c>
      <c r="O1994" s="81" t="s">
        <v>233</v>
      </c>
      <c r="P1994" s="80" t="s">
        <v>27949</v>
      </c>
      <c r="Q1994" s="36" t="s">
        <v>24977</v>
      </c>
      <c r="R1994" s="36" t="s">
        <v>28092</v>
      </c>
      <c r="S1994" s="36" t="s">
        <v>841</v>
      </c>
      <c r="T1994" s="36" t="s">
        <v>24977</v>
      </c>
      <c r="U1994" s="36" t="s">
        <v>29864</v>
      </c>
      <c r="V1994" s="121" t="str">
        <f t="shared" si="31"/>
        <v>Credit Suisse - Digital Health</v>
      </c>
    </row>
    <row r="1995" spans="1:22" x14ac:dyDescent="0.35">
      <c r="A1995" s="111" t="s">
        <v>31278</v>
      </c>
      <c r="B1995" s="37" t="s">
        <v>29953</v>
      </c>
      <c r="C1995" s="40" t="s">
        <v>29954</v>
      </c>
      <c r="D1995" s="38" t="s">
        <v>29955</v>
      </c>
      <c r="E1995" s="42" t="s">
        <v>858</v>
      </c>
      <c r="F1995" s="35" t="s">
        <v>41</v>
      </c>
      <c r="G1995" s="77" t="s">
        <v>27954</v>
      </c>
      <c r="H1995" s="78" t="s">
        <v>28234</v>
      </c>
      <c r="I1995" s="78" t="s">
        <v>29947</v>
      </c>
      <c r="J1995" s="78" t="s">
        <v>27929</v>
      </c>
      <c r="K1995" s="42" t="s">
        <v>27929</v>
      </c>
      <c r="L1995" s="79" t="s">
        <v>233</v>
      </c>
      <c r="M1995" s="80" t="s">
        <v>29948</v>
      </c>
      <c r="N1995" s="81" t="s">
        <v>233</v>
      </c>
      <c r="O1995" s="81" t="s">
        <v>233</v>
      </c>
      <c r="P1995" s="80" t="s">
        <v>27949</v>
      </c>
      <c r="Q1995" s="36" t="s">
        <v>24977</v>
      </c>
      <c r="R1995" s="36" t="s">
        <v>233</v>
      </c>
      <c r="S1995" s="36" t="s">
        <v>873</v>
      </c>
      <c r="T1995" s="36" t="s">
        <v>24977</v>
      </c>
      <c r="U1995" s="36" t="s">
        <v>27950</v>
      </c>
      <c r="V1995" s="121" t="str">
        <f t="shared" si="31"/>
        <v>State Street - Semiconductors Select Sector</v>
      </c>
    </row>
    <row r="1996" spans="1:22" x14ac:dyDescent="0.35">
      <c r="A1996" s="111" t="s">
        <v>680</v>
      </c>
      <c r="B1996" s="37" t="s">
        <v>679</v>
      </c>
      <c r="C1996" s="40" t="s">
        <v>29956</v>
      </c>
      <c r="D1996" s="38" t="s">
        <v>13512</v>
      </c>
      <c r="E1996" s="42" t="s">
        <v>858</v>
      </c>
      <c r="F1996" s="35" t="s">
        <v>41</v>
      </c>
      <c r="G1996" s="77" t="s">
        <v>27954</v>
      </c>
      <c r="H1996" s="78" t="s">
        <v>28234</v>
      </c>
      <c r="I1996" s="78" t="s">
        <v>29947</v>
      </c>
      <c r="J1996" s="78" t="s">
        <v>27929</v>
      </c>
      <c r="K1996" s="42" t="s">
        <v>27929</v>
      </c>
      <c r="L1996" s="79" t="s">
        <v>233</v>
      </c>
      <c r="M1996" s="80" t="s">
        <v>29948</v>
      </c>
      <c r="N1996" s="81" t="s">
        <v>233</v>
      </c>
      <c r="O1996" s="81">
        <v>1</v>
      </c>
      <c r="P1996" s="80" t="s">
        <v>27949</v>
      </c>
      <c r="Q1996" s="36" t="s">
        <v>24977</v>
      </c>
      <c r="R1996" s="36" t="s">
        <v>233</v>
      </c>
      <c r="S1996" s="36" t="s">
        <v>873</v>
      </c>
      <c r="T1996" s="36" t="s">
        <v>24977</v>
      </c>
      <c r="U1996" s="36" t="s">
        <v>27950</v>
      </c>
      <c r="V1996" s="121" t="str">
        <f t="shared" si="31"/>
        <v>State Street - Technology Select Sector</v>
      </c>
    </row>
    <row r="1997" spans="1:22" x14ac:dyDescent="0.35">
      <c r="A1997" s="111" t="s">
        <v>31279</v>
      </c>
      <c r="B1997" s="37" t="s">
        <v>29957</v>
      </c>
      <c r="C1997" s="40" t="s">
        <v>29958</v>
      </c>
      <c r="D1997" s="38" t="s">
        <v>29959</v>
      </c>
      <c r="E1997" s="42" t="s">
        <v>858</v>
      </c>
      <c r="F1997" s="35" t="s">
        <v>41</v>
      </c>
      <c r="G1997" s="77" t="s">
        <v>27954</v>
      </c>
      <c r="H1997" s="78" t="s">
        <v>28234</v>
      </c>
      <c r="I1997" s="78" t="s">
        <v>29947</v>
      </c>
      <c r="J1997" s="78" t="s">
        <v>27929</v>
      </c>
      <c r="K1997" s="42" t="s">
        <v>27929</v>
      </c>
      <c r="L1997" s="79" t="s">
        <v>233</v>
      </c>
      <c r="M1997" s="80" t="s">
        <v>29948</v>
      </c>
      <c r="N1997" s="81" t="s">
        <v>233</v>
      </c>
      <c r="O1997" s="81">
        <v>1</v>
      </c>
      <c r="P1997" s="80" t="s">
        <v>27949</v>
      </c>
      <c r="Q1997" s="36" t="s">
        <v>24977</v>
      </c>
      <c r="R1997" s="36" t="s">
        <v>233</v>
      </c>
      <c r="S1997" s="36" t="s">
        <v>873</v>
      </c>
      <c r="T1997" s="36" t="s">
        <v>24977</v>
      </c>
      <c r="U1997" s="36" t="s">
        <v>27950</v>
      </c>
      <c r="V1997" s="121" t="str">
        <f t="shared" si="31"/>
        <v>Roundhill Financial - Magnificent Seven</v>
      </c>
    </row>
    <row r="1998" spans="1:22" x14ac:dyDescent="0.35">
      <c r="A1998" s="111" t="s">
        <v>31280</v>
      </c>
      <c r="B1998" s="37" t="s">
        <v>27376</v>
      </c>
      <c r="C1998" s="40" t="s">
        <v>29960</v>
      </c>
      <c r="D1998" s="38" t="s">
        <v>27470</v>
      </c>
      <c r="E1998" s="42" t="s">
        <v>858</v>
      </c>
      <c r="F1998" s="35" t="s">
        <v>41</v>
      </c>
      <c r="G1998" s="77" t="s">
        <v>27954</v>
      </c>
      <c r="H1998" s="78" t="s">
        <v>28234</v>
      </c>
      <c r="I1998" s="78" t="s">
        <v>29947</v>
      </c>
      <c r="J1998" s="78" t="s">
        <v>27929</v>
      </c>
      <c r="K1998" s="42" t="s">
        <v>27929</v>
      </c>
      <c r="L1998" s="79" t="s">
        <v>233</v>
      </c>
      <c r="M1998" s="80" t="s">
        <v>29948</v>
      </c>
      <c r="N1998" s="81" t="s">
        <v>233</v>
      </c>
      <c r="O1998" s="81" t="s">
        <v>233</v>
      </c>
      <c r="P1998" s="80" t="s">
        <v>27949</v>
      </c>
      <c r="Q1998" s="36" t="s">
        <v>24977</v>
      </c>
      <c r="R1998" s="36" t="s">
        <v>233</v>
      </c>
      <c r="S1998" s="36" t="s">
        <v>873</v>
      </c>
      <c r="T1998" s="36" t="s">
        <v>24977</v>
      </c>
      <c r="U1998" s="36" t="s">
        <v>27950</v>
      </c>
      <c r="V1998" s="121" t="str">
        <f t="shared" si="31"/>
        <v>Vanguard - Information Technology</v>
      </c>
    </row>
    <row r="1999" spans="1:22" x14ac:dyDescent="0.35">
      <c r="A1999" s="111" t="s">
        <v>31281</v>
      </c>
      <c r="B1999" s="37" t="s">
        <v>27377</v>
      </c>
      <c r="C1999" s="40" t="s">
        <v>29961</v>
      </c>
      <c r="D1999" s="38" t="s">
        <v>27472</v>
      </c>
      <c r="E1999" s="42" t="s">
        <v>858</v>
      </c>
      <c r="F1999" s="35" t="s">
        <v>41</v>
      </c>
      <c r="G1999" s="77" t="s">
        <v>27954</v>
      </c>
      <c r="H1999" s="78" t="s">
        <v>28234</v>
      </c>
      <c r="I1999" s="78" t="s">
        <v>29947</v>
      </c>
      <c r="J1999" s="78" t="s">
        <v>27929</v>
      </c>
      <c r="K1999" s="42" t="s">
        <v>27929</v>
      </c>
      <c r="L1999" s="79" t="s">
        <v>233</v>
      </c>
      <c r="M1999" s="80" t="s">
        <v>29948</v>
      </c>
      <c r="N1999" s="81" t="s">
        <v>233</v>
      </c>
      <c r="O1999" s="81">
        <v>1</v>
      </c>
      <c r="P1999" s="80" t="s">
        <v>27949</v>
      </c>
      <c r="Q1999" s="36" t="s">
        <v>24977</v>
      </c>
      <c r="R1999" s="36" t="s">
        <v>28092</v>
      </c>
      <c r="S1999" s="36" t="s">
        <v>841</v>
      </c>
      <c r="T1999" s="36" t="s">
        <v>24977</v>
      </c>
      <c r="U1999" s="36" t="s">
        <v>27950</v>
      </c>
      <c r="V1999" s="121" t="str">
        <f t="shared" si="31"/>
        <v>Pictet - Digital</v>
      </c>
    </row>
    <row r="2000" spans="1:22" x14ac:dyDescent="0.35">
      <c r="A2000" s="111" t="s">
        <v>31282</v>
      </c>
      <c r="B2000" s="37" t="s">
        <v>27378</v>
      </c>
      <c r="C2000" s="40" t="s">
        <v>29962</v>
      </c>
      <c r="D2000" s="38" t="s">
        <v>27473</v>
      </c>
      <c r="E2000" s="42" t="s">
        <v>864</v>
      </c>
      <c r="F2000" s="35" t="s">
        <v>41</v>
      </c>
      <c r="G2000" s="77" t="s">
        <v>27954</v>
      </c>
      <c r="H2000" s="78" t="s">
        <v>28234</v>
      </c>
      <c r="I2000" s="78" t="s">
        <v>29947</v>
      </c>
      <c r="J2000" s="78" t="s">
        <v>27929</v>
      </c>
      <c r="K2000" s="42" t="s">
        <v>27929</v>
      </c>
      <c r="L2000" s="79" t="s">
        <v>233</v>
      </c>
      <c r="M2000" s="80" t="s">
        <v>29948</v>
      </c>
      <c r="N2000" s="81" t="s">
        <v>233</v>
      </c>
      <c r="O2000" s="81">
        <v>1</v>
      </c>
      <c r="P2000" s="80" t="s">
        <v>27949</v>
      </c>
      <c r="Q2000" s="36" t="s">
        <v>24977</v>
      </c>
      <c r="R2000" s="36" t="s">
        <v>28092</v>
      </c>
      <c r="S2000" s="36" t="s">
        <v>841</v>
      </c>
      <c r="T2000" s="36" t="s">
        <v>24977</v>
      </c>
      <c r="U2000" s="36" t="s">
        <v>27950</v>
      </c>
      <c r="V2000" s="121" t="str">
        <f t="shared" si="31"/>
        <v>Allianz - Artificial Intelligence</v>
      </c>
    </row>
    <row r="2001" spans="1:22" x14ac:dyDescent="0.35">
      <c r="A2001" s="111" t="s">
        <v>31283</v>
      </c>
      <c r="B2001" s="37" t="s">
        <v>27379</v>
      </c>
      <c r="C2001" s="40" t="s">
        <v>29963</v>
      </c>
      <c r="D2001" s="38" t="s">
        <v>27474</v>
      </c>
      <c r="E2001" s="42" t="s">
        <v>858</v>
      </c>
      <c r="F2001" s="35" t="s">
        <v>41</v>
      </c>
      <c r="G2001" s="77" t="s">
        <v>27954</v>
      </c>
      <c r="H2001" s="78" t="s">
        <v>28234</v>
      </c>
      <c r="I2001" s="78" t="s">
        <v>29947</v>
      </c>
      <c r="J2001" s="78" t="s">
        <v>27929</v>
      </c>
      <c r="K2001" s="42" t="s">
        <v>27929</v>
      </c>
      <c r="L2001" s="79" t="s">
        <v>233</v>
      </c>
      <c r="M2001" s="80" t="s">
        <v>29948</v>
      </c>
      <c r="N2001" s="81" t="s">
        <v>233</v>
      </c>
      <c r="O2001" s="81">
        <v>1</v>
      </c>
      <c r="P2001" s="80" t="s">
        <v>27949</v>
      </c>
      <c r="Q2001" s="36" t="s">
        <v>24977</v>
      </c>
      <c r="R2001" s="36" t="s">
        <v>28092</v>
      </c>
      <c r="S2001" s="36" t="s">
        <v>841</v>
      </c>
      <c r="T2001" s="36" t="s">
        <v>24977</v>
      </c>
      <c r="U2001" s="36" t="s">
        <v>27950</v>
      </c>
      <c r="V2001" s="121" t="str">
        <f t="shared" si="31"/>
        <v>Credit Suisse - Lux Digital Health Equity</v>
      </c>
    </row>
    <row r="2002" spans="1:22" x14ac:dyDescent="0.35">
      <c r="A2002" s="111" t="s">
        <v>31284</v>
      </c>
      <c r="B2002" s="37" t="s">
        <v>27380</v>
      </c>
      <c r="C2002" s="40" t="s">
        <v>29964</v>
      </c>
      <c r="D2002" s="38" t="s">
        <v>27476</v>
      </c>
      <c r="E2002" s="42" t="s">
        <v>858</v>
      </c>
      <c r="F2002" s="35" t="s">
        <v>41</v>
      </c>
      <c r="G2002" s="77" t="s">
        <v>27954</v>
      </c>
      <c r="H2002" s="78" t="s">
        <v>28234</v>
      </c>
      <c r="I2002" s="78" t="s">
        <v>29947</v>
      </c>
      <c r="J2002" s="78" t="s">
        <v>27929</v>
      </c>
      <c r="K2002" s="42" t="s">
        <v>27929</v>
      </c>
      <c r="L2002" s="79" t="s">
        <v>233</v>
      </c>
      <c r="M2002" s="80" t="s">
        <v>29948</v>
      </c>
      <c r="N2002" s="81" t="s">
        <v>233</v>
      </c>
      <c r="O2002" s="81" t="s">
        <v>233</v>
      </c>
      <c r="P2002" s="80" t="s">
        <v>27949</v>
      </c>
      <c r="Q2002" s="36" t="s">
        <v>24977</v>
      </c>
      <c r="R2002" s="36" t="s">
        <v>233</v>
      </c>
      <c r="S2002" s="36" t="s">
        <v>873</v>
      </c>
      <c r="T2002" s="36" t="s">
        <v>24977</v>
      </c>
      <c r="U2002" s="36" t="s">
        <v>27950</v>
      </c>
      <c r="V2002" s="121" t="str">
        <f t="shared" si="31"/>
        <v>SKYY US - First Trust Cloud Computing ETF</v>
      </c>
    </row>
    <row r="2003" spans="1:22" x14ac:dyDescent="0.35">
      <c r="A2003" s="111" t="s">
        <v>24922</v>
      </c>
      <c r="B2003" s="37" t="s">
        <v>24921</v>
      </c>
      <c r="C2003" s="40" t="s">
        <v>24923</v>
      </c>
      <c r="D2003" s="38" t="s">
        <v>27478</v>
      </c>
      <c r="E2003" s="42" t="s">
        <v>858</v>
      </c>
      <c r="F2003" s="35" t="s">
        <v>41</v>
      </c>
      <c r="G2003" s="77" t="s">
        <v>27954</v>
      </c>
      <c r="H2003" s="78" t="s">
        <v>28234</v>
      </c>
      <c r="I2003" s="78" t="s">
        <v>29947</v>
      </c>
      <c r="J2003" s="78" t="s">
        <v>27929</v>
      </c>
      <c r="K2003" s="42" t="s">
        <v>27929</v>
      </c>
      <c r="L2003" s="79" t="s">
        <v>233</v>
      </c>
      <c r="M2003" s="80" t="s">
        <v>29948</v>
      </c>
      <c r="N2003" s="81" t="s">
        <v>233</v>
      </c>
      <c r="O2003" s="81">
        <v>1</v>
      </c>
      <c r="P2003" s="80" t="s">
        <v>27949</v>
      </c>
      <c r="Q2003" s="36" t="s">
        <v>24977</v>
      </c>
      <c r="R2003" s="36" t="s">
        <v>233</v>
      </c>
      <c r="S2003" s="36" t="s">
        <v>873</v>
      </c>
      <c r="T2003" s="36" t="s">
        <v>24977</v>
      </c>
      <c r="U2003" s="36" t="s">
        <v>27950</v>
      </c>
      <c r="V2003" s="121" t="str">
        <f t="shared" si="31"/>
        <v>BlackRock - iShares S&amp;P NA Technology-Software Fund</v>
      </c>
    </row>
    <row r="2004" spans="1:22" x14ac:dyDescent="0.35">
      <c r="A2004" s="111" t="s">
        <v>31285</v>
      </c>
      <c r="B2004" s="37" t="s">
        <v>27909</v>
      </c>
      <c r="C2004" s="40" t="s">
        <v>29965</v>
      </c>
      <c r="D2004" s="38" t="s">
        <v>27910</v>
      </c>
      <c r="E2004" s="42" t="s">
        <v>858</v>
      </c>
      <c r="F2004" s="35" t="s">
        <v>41</v>
      </c>
      <c r="G2004" s="77" t="s">
        <v>27954</v>
      </c>
      <c r="H2004" s="78" t="s">
        <v>28234</v>
      </c>
      <c r="I2004" s="78" t="s">
        <v>29947</v>
      </c>
      <c r="J2004" s="78" t="s">
        <v>27929</v>
      </c>
      <c r="K2004" s="42" t="s">
        <v>27929</v>
      </c>
      <c r="L2004" s="79" t="s">
        <v>233</v>
      </c>
      <c r="M2004" s="80" t="s">
        <v>29948</v>
      </c>
      <c r="N2004" s="81" t="s">
        <v>233</v>
      </c>
      <c r="O2004" s="81">
        <v>1</v>
      </c>
      <c r="P2004" s="80" t="s">
        <v>27949</v>
      </c>
      <c r="Q2004" s="36" t="s">
        <v>24977</v>
      </c>
      <c r="R2004" s="36" t="s">
        <v>233</v>
      </c>
      <c r="S2004" s="36" t="s">
        <v>873</v>
      </c>
      <c r="T2004" s="36" t="s">
        <v>24977</v>
      </c>
      <c r="U2004" s="36" t="s">
        <v>27950</v>
      </c>
      <c r="V2004" s="121" t="str">
        <f t="shared" si="31"/>
        <v>Invesco - Nasdaq 100 ETF</v>
      </c>
    </row>
    <row r="2005" spans="1:22" x14ac:dyDescent="0.35">
      <c r="A2005" s="111" t="s">
        <v>30431</v>
      </c>
      <c r="B2005" s="37" t="s">
        <v>27383</v>
      </c>
      <c r="C2005" s="40" t="s">
        <v>29966</v>
      </c>
      <c r="D2005" s="38" t="s">
        <v>27480</v>
      </c>
      <c r="E2005" s="42" t="s">
        <v>858</v>
      </c>
      <c r="F2005" s="35" t="s">
        <v>41</v>
      </c>
      <c r="G2005" s="77" t="s">
        <v>27954</v>
      </c>
      <c r="H2005" s="78" t="s">
        <v>28234</v>
      </c>
      <c r="I2005" s="78" t="s">
        <v>29947</v>
      </c>
      <c r="J2005" s="78" t="s">
        <v>27929</v>
      </c>
      <c r="K2005" s="42" t="s">
        <v>27929</v>
      </c>
      <c r="L2005" s="79" t="s">
        <v>233</v>
      </c>
      <c r="M2005" s="80" t="s">
        <v>29948</v>
      </c>
      <c r="N2005" s="81" t="s">
        <v>233</v>
      </c>
      <c r="O2005" s="81" t="s">
        <v>233</v>
      </c>
      <c r="P2005" s="80" t="s">
        <v>27949</v>
      </c>
      <c r="Q2005" s="36" t="s">
        <v>24977</v>
      </c>
      <c r="R2005" s="36" t="s">
        <v>233</v>
      </c>
      <c r="S2005" s="36" t="s">
        <v>873</v>
      </c>
      <c r="T2005" s="36" t="s">
        <v>24977</v>
      </c>
      <c r="U2005" s="36" t="s">
        <v>27950</v>
      </c>
      <c r="V2005" s="121" t="str">
        <f t="shared" si="31"/>
        <v>Krane - CICC China 5G and Semiconductor ETF</v>
      </c>
    </row>
    <row r="2006" spans="1:22" x14ac:dyDescent="0.35">
      <c r="A2006" s="111" t="s">
        <v>30431</v>
      </c>
      <c r="B2006" s="37" t="s">
        <v>27385</v>
      </c>
      <c r="C2006" s="40" t="s">
        <v>29967</v>
      </c>
      <c r="D2006" s="38" t="s">
        <v>27482</v>
      </c>
      <c r="E2006" s="42" t="s">
        <v>858</v>
      </c>
      <c r="F2006" s="35" t="s">
        <v>41</v>
      </c>
      <c r="G2006" s="77" t="s">
        <v>27954</v>
      </c>
      <c r="H2006" s="78" t="s">
        <v>28234</v>
      </c>
      <c r="I2006" s="78" t="s">
        <v>29947</v>
      </c>
      <c r="J2006" s="78" t="s">
        <v>27929</v>
      </c>
      <c r="K2006" s="42" t="s">
        <v>27929</v>
      </c>
      <c r="L2006" s="79" t="s">
        <v>233</v>
      </c>
      <c r="M2006" s="80" t="s">
        <v>29948</v>
      </c>
      <c r="N2006" s="81" t="s">
        <v>233</v>
      </c>
      <c r="O2006" s="81" t="s">
        <v>233</v>
      </c>
      <c r="P2006" s="80" t="s">
        <v>27949</v>
      </c>
      <c r="Q2006" s="36" t="s">
        <v>24977</v>
      </c>
      <c r="R2006" s="36" t="s">
        <v>233</v>
      </c>
      <c r="S2006" s="36" t="s">
        <v>873</v>
      </c>
      <c r="T2006" s="36" t="s">
        <v>24977</v>
      </c>
      <c r="U2006" s="36" t="s">
        <v>27950</v>
      </c>
      <c r="V2006" s="121" t="str">
        <f t="shared" si="31"/>
        <v>BlackRock - iShares NA Tech-Multim</v>
      </c>
    </row>
    <row r="2007" spans="1:22" x14ac:dyDescent="0.35">
      <c r="A2007" s="111" t="s">
        <v>31286</v>
      </c>
      <c r="B2007" s="37" t="s">
        <v>27387</v>
      </c>
      <c r="C2007" s="40" t="s">
        <v>29968</v>
      </c>
      <c r="D2007" s="38" t="s">
        <v>27484</v>
      </c>
      <c r="E2007" s="42" t="s">
        <v>858</v>
      </c>
      <c r="F2007" s="35" t="s">
        <v>41</v>
      </c>
      <c r="G2007" s="77" t="s">
        <v>27954</v>
      </c>
      <c r="H2007" s="78" t="s">
        <v>28234</v>
      </c>
      <c r="I2007" s="78" t="s">
        <v>29947</v>
      </c>
      <c r="J2007" s="78" t="s">
        <v>27929</v>
      </c>
      <c r="K2007" s="42" t="s">
        <v>27929</v>
      </c>
      <c r="L2007" s="79" t="s">
        <v>233</v>
      </c>
      <c r="M2007" s="80" t="s">
        <v>29948</v>
      </c>
      <c r="N2007" s="81" t="s">
        <v>233</v>
      </c>
      <c r="O2007" s="81" t="s">
        <v>233</v>
      </c>
      <c r="P2007" s="80" t="s">
        <v>27949</v>
      </c>
      <c r="Q2007" s="36" t="s">
        <v>24977</v>
      </c>
      <c r="R2007" s="36" t="s">
        <v>233</v>
      </c>
      <c r="S2007" s="36" t="s">
        <v>873</v>
      </c>
      <c r="T2007" s="36" t="s">
        <v>24977</v>
      </c>
      <c r="U2007" s="36" t="s">
        <v>27950</v>
      </c>
      <c r="V2007" s="121" t="str">
        <f t="shared" si="31"/>
        <v>BlackRock - iShares Nasdaq Biotechnology ETF</v>
      </c>
    </row>
    <row r="2008" spans="1:22" x14ac:dyDescent="0.35">
      <c r="A2008" s="111" t="s">
        <v>1021</v>
      </c>
      <c r="B2008" s="37" t="s">
        <v>1020</v>
      </c>
      <c r="C2008" s="40" t="s">
        <v>29969</v>
      </c>
      <c r="D2008" s="38" t="s">
        <v>13667</v>
      </c>
      <c r="E2008" s="42" t="s">
        <v>858</v>
      </c>
      <c r="F2008" s="35" t="s">
        <v>41</v>
      </c>
      <c r="G2008" s="77" t="s">
        <v>27954</v>
      </c>
      <c r="H2008" s="78" t="s">
        <v>28234</v>
      </c>
      <c r="I2008" s="78" t="s">
        <v>29947</v>
      </c>
      <c r="J2008" s="78" t="s">
        <v>27929</v>
      </c>
      <c r="K2008" s="42" t="s">
        <v>27929</v>
      </c>
      <c r="L2008" s="79" t="s">
        <v>233</v>
      </c>
      <c r="M2008" s="80" t="s">
        <v>29948</v>
      </c>
      <c r="N2008" s="81" t="s">
        <v>233</v>
      </c>
      <c r="O2008" s="81">
        <v>1</v>
      </c>
      <c r="P2008" s="80" t="s">
        <v>27949</v>
      </c>
      <c r="Q2008" s="36" t="s">
        <v>24977</v>
      </c>
      <c r="R2008" s="36" t="s">
        <v>233</v>
      </c>
      <c r="S2008" s="36" t="s">
        <v>873</v>
      </c>
      <c r="T2008" s="36" t="s">
        <v>24977</v>
      </c>
      <c r="U2008" s="36" t="s">
        <v>27950</v>
      </c>
      <c r="V2008" s="121" t="str">
        <f t="shared" si="31"/>
        <v>VanEck Semiconductor ETF</v>
      </c>
    </row>
    <row r="2009" spans="1:22" x14ac:dyDescent="0.35">
      <c r="A2009" s="111" t="s">
        <v>583</v>
      </c>
      <c r="B2009" s="37" t="s">
        <v>582</v>
      </c>
      <c r="C2009" s="40" t="s">
        <v>29970</v>
      </c>
      <c r="D2009" s="38" t="s">
        <v>23063</v>
      </c>
      <c r="E2009" s="42" t="s">
        <v>858</v>
      </c>
      <c r="F2009" s="35" t="s">
        <v>41</v>
      </c>
      <c r="G2009" s="77" t="s">
        <v>27954</v>
      </c>
      <c r="H2009" s="78" t="s">
        <v>28234</v>
      </c>
      <c r="I2009" s="78" t="s">
        <v>29947</v>
      </c>
      <c r="J2009" s="78" t="s">
        <v>27929</v>
      </c>
      <c r="K2009" s="42" t="s">
        <v>27929</v>
      </c>
      <c r="L2009" s="79" t="s">
        <v>233</v>
      </c>
      <c r="M2009" s="80" t="s">
        <v>29948</v>
      </c>
      <c r="N2009" s="81" t="s">
        <v>233</v>
      </c>
      <c r="O2009" s="81">
        <v>1</v>
      </c>
      <c r="P2009" s="80" t="s">
        <v>27949</v>
      </c>
      <c r="Q2009" s="36" t="s">
        <v>24977</v>
      </c>
      <c r="R2009" s="36" t="s">
        <v>233</v>
      </c>
      <c r="S2009" s="36" t="s">
        <v>873</v>
      </c>
      <c r="T2009" s="36" t="s">
        <v>24977</v>
      </c>
      <c r="U2009" s="36" t="s">
        <v>27950</v>
      </c>
      <c r="V2009" s="121" t="str">
        <f t="shared" si="31"/>
        <v>BlackRock - iShares PHLX Semiconductor ETF</v>
      </c>
    </row>
    <row r="2010" spans="1:22" x14ac:dyDescent="0.35">
      <c r="A2010" s="111" t="s">
        <v>31287</v>
      </c>
      <c r="B2010" s="37" t="s">
        <v>27391</v>
      </c>
      <c r="C2010" s="40" t="s">
        <v>29971</v>
      </c>
      <c r="D2010" s="38" t="s">
        <v>27488</v>
      </c>
      <c r="E2010" s="42" t="s">
        <v>858</v>
      </c>
      <c r="F2010" s="35" t="s">
        <v>41</v>
      </c>
      <c r="G2010" s="77" t="s">
        <v>27954</v>
      </c>
      <c r="H2010" s="78" t="s">
        <v>28234</v>
      </c>
      <c r="I2010" s="78" t="s">
        <v>29947</v>
      </c>
      <c r="J2010" s="78" t="s">
        <v>27929</v>
      </c>
      <c r="K2010" s="42" t="s">
        <v>27929</v>
      </c>
      <c r="L2010" s="79" t="s">
        <v>233</v>
      </c>
      <c r="M2010" s="80" t="s">
        <v>29948</v>
      </c>
      <c r="N2010" s="81" t="s">
        <v>233</v>
      </c>
      <c r="O2010" s="81" t="s">
        <v>233</v>
      </c>
      <c r="P2010" s="80" t="s">
        <v>27949</v>
      </c>
      <c r="Q2010" s="36" t="s">
        <v>24977</v>
      </c>
      <c r="R2010" s="36" t="s">
        <v>233</v>
      </c>
      <c r="S2010" s="36" t="s">
        <v>873</v>
      </c>
      <c r="T2010" s="36" t="s">
        <v>24977</v>
      </c>
      <c r="U2010" s="36" t="s">
        <v>27950</v>
      </c>
      <c r="V2010" s="121" t="str">
        <f t="shared" si="31"/>
        <v>WisdomTree - Cloud Computing</v>
      </c>
    </row>
    <row r="2011" spans="1:22" x14ac:dyDescent="0.35">
      <c r="A2011" s="111" t="s">
        <v>1015</v>
      </c>
      <c r="B2011" s="37" t="s">
        <v>1014</v>
      </c>
      <c r="C2011" s="40" t="s">
        <v>29972</v>
      </c>
      <c r="D2011" s="38" t="s">
        <v>23083</v>
      </c>
      <c r="E2011" s="42" t="s">
        <v>858</v>
      </c>
      <c r="F2011" s="35" t="s">
        <v>41</v>
      </c>
      <c r="G2011" s="77" t="s">
        <v>27954</v>
      </c>
      <c r="H2011" s="78" t="s">
        <v>28234</v>
      </c>
      <c r="I2011" s="78" t="s">
        <v>29947</v>
      </c>
      <c r="J2011" s="78" t="s">
        <v>27929</v>
      </c>
      <c r="K2011" s="42" t="s">
        <v>27929</v>
      </c>
      <c r="L2011" s="79" t="s">
        <v>233</v>
      </c>
      <c r="M2011" s="80" t="s">
        <v>29948</v>
      </c>
      <c r="N2011" s="81" t="s">
        <v>233</v>
      </c>
      <c r="O2011" s="81">
        <v>1</v>
      </c>
      <c r="P2011" s="80" t="s">
        <v>27949</v>
      </c>
      <c r="Q2011" s="36" t="s">
        <v>24977</v>
      </c>
      <c r="R2011" s="36" t="s">
        <v>233</v>
      </c>
      <c r="S2011" s="36" t="s">
        <v>873</v>
      </c>
      <c r="T2011" s="36" t="s">
        <v>24977</v>
      </c>
      <c r="U2011" s="36" t="s">
        <v>27950</v>
      </c>
      <c r="V2011" s="121" t="str">
        <f t="shared" si="31"/>
        <v>Invesco - Power Shares QQQ</v>
      </c>
    </row>
    <row r="2012" spans="1:22" x14ac:dyDescent="0.35">
      <c r="A2012" s="111" t="s">
        <v>31288</v>
      </c>
      <c r="B2012" s="37" t="s">
        <v>27394</v>
      </c>
      <c r="C2012" s="39" t="s">
        <v>29973</v>
      </c>
      <c r="D2012" s="38" t="s">
        <v>27490</v>
      </c>
      <c r="E2012" s="42" t="s">
        <v>858</v>
      </c>
      <c r="F2012" s="35" t="s">
        <v>41</v>
      </c>
      <c r="G2012" s="77" t="s">
        <v>27954</v>
      </c>
      <c r="H2012" s="78" t="s">
        <v>28234</v>
      </c>
      <c r="I2012" s="78" t="s">
        <v>29947</v>
      </c>
      <c r="J2012" s="78" t="s">
        <v>27929</v>
      </c>
      <c r="K2012" s="42" t="s">
        <v>27929</v>
      </c>
      <c r="L2012" s="79" t="s">
        <v>233</v>
      </c>
      <c r="M2012" s="80" t="s">
        <v>29948</v>
      </c>
      <c r="N2012" s="81" t="s">
        <v>233</v>
      </c>
      <c r="O2012" s="81">
        <v>1</v>
      </c>
      <c r="P2012" s="80" t="s">
        <v>27949</v>
      </c>
      <c r="Q2012" s="36" t="s">
        <v>24977</v>
      </c>
      <c r="R2012" s="36" t="s">
        <v>28092</v>
      </c>
      <c r="S2012" s="36" t="s">
        <v>841</v>
      </c>
      <c r="T2012" s="36" t="s">
        <v>24977</v>
      </c>
      <c r="U2012" s="36" t="s">
        <v>27950</v>
      </c>
      <c r="V2012" s="121" t="str">
        <f t="shared" si="31"/>
        <v>Black Rock - World Technology Fund</v>
      </c>
    </row>
    <row r="2013" spans="1:22" x14ac:dyDescent="0.35">
      <c r="A2013" s="111" t="s">
        <v>30431</v>
      </c>
      <c r="B2013" s="42" t="s">
        <v>27396</v>
      </c>
      <c r="C2013" s="82" t="s">
        <v>29974</v>
      </c>
      <c r="D2013" s="38" t="s">
        <v>27492</v>
      </c>
      <c r="E2013" s="42" t="s">
        <v>858</v>
      </c>
      <c r="F2013" s="35" t="s">
        <v>41</v>
      </c>
      <c r="G2013" s="77" t="s">
        <v>27954</v>
      </c>
      <c r="H2013" s="78" t="s">
        <v>28234</v>
      </c>
      <c r="I2013" s="78" t="s">
        <v>29947</v>
      </c>
      <c r="J2013" s="78" t="s">
        <v>27929</v>
      </c>
      <c r="K2013" s="42" t="s">
        <v>27929</v>
      </c>
      <c r="L2013" s="79" t="s">
        <v>233</v>
      </c>
      <c r="M2013" s="80" t="s">
        <v>29948</v>
      </c>
      <c r="N2013" s="81" t="s">
        <v>233</v>
      </c>
      <c r="O2013" s="81" t="s">
        <v>233</v>
      </c>
      <c r="P2013" s="80" t="s">
        <v>27949</v>
      </c>
      <c r="Q2013" s="36" t="s">
        <v>24977</v>
      </c>
      <c r="R2013" s="36"/>
      <c r="S2013" s="36" t="s">
        <v>873</v>
      </c>
      <c r="T2013" s="36" t="s">
        <v>24977</v>
      </c>
      <c r="U2013" s="36" t="s">
        <v>27950</v>
      </c>
      <c r="V2013" s="121" t="str">
        <f t="shared" si="31"/>
        <v>Invesco - DYNAMIC LEISURE AND</v>
      </c>
    </row>
    <row r="2014" spans="1:22" x14ac:dyDescent="0.35">
      <c r="A2014" s="111" t="s">
        <v>24933</v>
      </c>
      <c r="B2014" s="42" t="s">
        <v>24932</v>
      </c>
      <c r="C2014" s="82" t="s">
        <v>29975</v>
      </c>
      <c r="D2014" s="38" t="s">
        <v>27494</v>
      </c>
      <c r="E2014" s="42" t="s">
        <v>858</v>
      </c>
      <c r="F2014" s="35" t="s">
        <v>41</v>
      </c>
      <c r="G2014" s="77" t="s">
        <v>27954</v>
      </c>
      <c r="H2014" s="78" t="s">
        <v>28234</v>
      </c>
      <c r="I2014" s="78" t="s">
        <v>29947</v>
      </c>
      <c r="J2014" s="78" t="s">
        <v>27929</v>
      </c>
      <c r="K2014" s="42" t="s">
        <v>27929</v>
      </c>
      <c r="L2014" s="79" t="s">
        <v>233</v>
      </c>
      <c r="M2014" s="80" t="s">
        <v>29948</v>
      </c>
      <c r="N2014" s="81" t="s">
        <v>233</v>
      </c>
      <c r="O2014" s="81">
        <v>1</v>
      </c>
      <c r="P2014" s="80" t="s">
        <v>27949</v>
      </c>
      <c r="Q2014" s="36" t="s">
        <v>24977</v>
      </c>
      <c r="R2014" s="36" t="s">
        <v>233</v>
      </c>
      <c r="S2014" s="36" t="s">
        <v>873</v>
      </c>
      <c r="T2014" s="36" t="s">
        <v>24977</v>
      </c>
      <c r="U2014" s="36" t="s">
        <v>27950</v>
      </c>
      <c r="V2014" s="121" t="str">
        <f t="shared" si="31"/>
        <v>First Trust - DJI Index Fund</v>
      </c>
    </row>
    <row r="2015" spans="1:22" x14ac:dyDescent="0.35">
      <c r="A2015" s="111" t="s">
        <v>31289</v>
      </c>
      <c r="B2015" s="42" t="s">
        <v>27496</v>
      </c>
      <c r="C2015" s="82" t="s">
        <v>29976</v>
      </c>
      <c r="D2015" s="38" t="s">
        <v>27497</v>
      </c>
      <c r="E2015" s="42" t="s">
        <v>858</v>
      </c>
      <c r="F2015" s="35" t="s">
        <v>41</v>
      </c>
      <c r="G2015" s="77" t="s">
        <v>27954</v>
      </c>
      <c r="H2015" s="78" t="s">
        <v>28234</v>
      </c>
      <c r="I2015" s="78" t="s">
        <v>29947</v>
      </c>
      <c r="J2015" s="78" t="s">
        <v>27929</v>
      </c>
      <c r="K2015" s="42" t="s">
        <v>27929</v>
      </c>
      <c r="L2015" s="79" t="s">
        <v>233</v>
      </c>
      <c r="M2015" s="80" t="s">
        <v>29948</v>
      </c>
      <c r="N2015" s="81" t="s">
        <v>233</v>
      </c>
      <c r="O2015" s="81">
        <v>1</v>
      </c>
      <c r="P2015" s="80" t="s">
        <v>27949</v>
      </c>
      <c r="Q2015" s="36" t="s">
        <v>24977</v>
      </c>
      <c r="R2015" s="36" t="s">
        <v>233</v>
      </c>
      <c r="S2015" s="36" t="s">
        <v>873</v>
      </c>
      <c r="T2015" s="36" t="s">
        <v>24977</v>
      </c>
      <c r="U2015" s="36" t="s">
        <v>27950</v>
      </c>
      <c r="V2015" s="121" t="str">
        <f t="shared" si="31"/>
        <v>WisdomTree - Artificial Intelligence and Innovation ETF</v>
      </c>
    </row>
    <row r="2016" spans="1:22" x14ac:dyDescent="0.35">
      <c r="A2016" s="111" t="s">
        <v>30431</v>
      </c>
      <c r="B2016" s="37" t="s">
        <v>27399</v>
      </c>
      <c r="C2016" s="40" t="s">
        <v>29977</v>
      </c>
      <c r="D2016" s="38" t="s">
        <v>27498</v>
      </c>
      <c r="E2016" s="42" t="s">
        <v>858</v>
      </c>
      <c r="F2016" s="35" t="s">
        <v>41</v>
      </c>
      <c r="G2016" s="77" t="s">
        <v>27954</v>
      </c>
      <c r="H2016" s="78" t="s">
        <v>28234</v>
      </c>
      <c r="I2016" s="78" t="s">
        <v>29978</v>
      </c>
      <c r="J2016" s="78" t="s">
        <v>27929</v>
      </c>
      <c r="K2016" s="42" t="s">
        <v>27929</v>
      </c>
      <c r="L2016" s="79" t="s">
        <v>29979</v>
      </c>
      <c r="M2016" s="80" t="s">
        <v>29979</v>
      </c>
      <c r="N2016" s="81" t="s">
        <v>233</v>
      </c>
      <c r="O2016" s="81" t="s">
        <v>233</v>
      </c>
      <c r="P2016" s="80" t="s">
        <v>27949</v>
      </c>
      <c r="Q2016" s="36" t="s">
        <v>24977</v>
      </c>
      <c r="R2016" s="36" t="s">
        <v>233</v>
      </c>
      <c r="S2016" s="36" t="s">
        <v>873</v>
      </c>
      <c r="T2016" s="36" t="s">
        <v>24977</v>
      </c>
      <c r="U2016" s="36" t="s">
        <v>27950</v>
      </c>
      <c r="V2016" s="121" t="str">
        <f t="shared" si="31"/>
        <v>Krane - KElectric Vehicles and Future Mobility ETF</v>
      </c>
    </row>
    <row r="2017" spans="1:22" x14ac:dyDescent="0.35">
      <c r="A2017" s="111" t="s">
        <v>31290</v>
      </c>
      <c r="B2017" s="37" t="s">
        <v>27401</v>
      </c>
      <c r="C2017" s="40" t="s">
        <v>29980</v>
      </c>
      <c r="D2017" s="38" t="s">
        <v>27500</v>
      </c>
      <c r="E2017" s="42" t="s">
        <v>858</v>
      </c>
      <c r="F2017" s="35" t="s">
        <v>41</v>
      </c>
      <c r="G2017" s="77" t="s">
        <v>27954</v>
      </c>
      <c r="H2017" s="78" t="s">
        <v>28234</v>
      </c>
      <c r="I2017" s="78" t="s">
        <v>29981</v>
      </c>
      <c r="J2017" s="78" t="s">
        <v>27929</v>
      </c>
      <c r="K2017" s="42" t="s">
        <v>27929</v>
      </c>
      <c r="L2017" s="79" t="s">
        <v>29982</v>
      </c>
      <c r="M2017" s="80" t="s">
        <v>29982</v>
      </c>
      <c r="N2017" s="81" t="s">
        <v>233</v>
      </c>
      <c r="O2017" s="81">
        <v>1</v>
      </c>
      <c r="P2017" s="80" t="s">
        <v>27949</v>
      </c>
      <c r="Q2017" s="36" t="s">
        <v>24977</v>
      </c>
      <c r="R2017" s="36" t="s">
        <v>233</v>
      </c>
      <c r="S2017" s="36" t="s">
        <v>873</v>
      </c>
      <c r="T2017" s="36" t="s">
        <v>24977</v>
      </c>
      <c r="U2017" s="36" t="s">
        <v>27950</v>
      </c>
      <c r="V2017" s="121" t="str">
        <f t="shared" si="31"/>
        <v>State Street - Utilities Select Sector</v>
      </c>
    </row>
    <row r="2018" spans="1:22" x14ac:dyDescent="0.35">
      <c r="A2018" s="111" t="s">
        <v>31291</v>
      </c>
      <c r="B2018" s="37" t="s">
        <v>27403</v>
      </c>
      <c r="C2018" s="40" t="s">
        <v>29983</v>
      </c>
      <c r="D2018" s="38" t="s">
        <v>27501</v>
      </c>
      <c r="E2018" s="42" t="s">
        <v>858</v>
      </c>
      <c r="F2018" s="35" t="s">
        <v>41</v>
      </c>
      <c r="G2018" s="77" t="s">
        <v>27954</v>
      </c>
      <c r="H2018" s="78" t="s">
        <v>28234</v>
      </c>
      <c r="I2018" s="78" t="s">
        <v>29981</v>
      </c>
      <c r="J2018" s="78" t="s">
        <v>27929</v>
      </c>
      <c r="K2018" s="42" t="s">
        <v>27929</v>
      </c>
      <c r="L2018" s="79" t="s">
        <v>233</v>
      </c>
      <c r="M2018" s="80" t="s">
        <v>29982</v>
      </c>
      <c r="N2018" s="81" t="s">
        <v>233</v>
      </c>
      <c r="O2018" s="81">
        <v>1</v>
      </c>
      <c r="P2018" s="80" t="s">
        <v>27949</v>
      </c>
      <c r="Q2018" s="36" t="s">
        <v>24977</v>
      </c>
      <c r="R2018" s="36" t="s">
        <v>233</v>
      </c>
      <c r="S2018" s="36" t="s">
        <v>873</v>
      </c>
      <c r="T2018" s="36" t="s">
        <v>24977</v>
      </c>
      <c r="U2018" s="36" t="s">
        <v>27950</v>
      </c>
      <c r="V2018" s="121" t="str">
        <f t="shared" si="31"/>
        <v>Vanguard - Utilities ETF</v>
      </c>
    </row>
    <row r="2019" spans="1:22" x14ac:dyDescent="0.35">
      <c r="A2019" s="111" t="s">
        <v>31292</v>
      </c>
      <c r="B2019" s="37" t="s">
        <v>27405</v>
      </c>
      <c r="C2019" s="40" t="s">
        <v>29984</v>
      </c>
      <c r="D2019" s="38" t="s">
        <v>27503</v>
      </c>
      <c r="E2019" s="42" t="s">
        <v>858</v>
      </c>
      <c r="F2019" s="35" t="s">
        <v>41</v>
      </c>
      <c r="G2019" s="77" t="s">
        <v>27946</v>
      </c>
      <c r="H2019" s="78" t="s">
        <v>27947</v>
      </c>
      <c r="I2019" s="78" t="s">
        <v>27929</v>
      </c>
      <c r="J2019" s="78" t="s">
        <v>27929</v>
      </c>
      <c r="K2019" s="42" t="s">
        <v>27929</v>
      </c>
      <c r="L2019" s="79" t="s">
        <v>233</v>
      </c>
      <c r="M2019" s="80" t="s">
        <v>27948</v>
      </c>
      <c r="N2019" s="81" t="s">
        <v>233</v>
      </c>
      <c r="O2019" s="81">
        <v>1</v>
      </c>
      <c r="P2019" s="80" t="s">
        <v>27949</v>
      </c>
      <c r="Q2019" s="36" t="s">
        <v>24977</v>
      </c>
      <c r="R2019" s="36" t="s">
        <v>233</v>
      </c>
      <c r="S2019" s="36" t="s">
        <v>841</v>
      </c>
      <c r="T2019" s="36" t="s">
        <v>24977</v>
      </c>
      <c r="U2019" s="36" t="s">
        <v>27950</v>
      </c>
      <c r="V2019" s="121" t="str">
        <f t="shared" si="31"/>
        <v>MSIM - Emerging Leaders Equity Fund Z</v>
      </c>
    </row>
    <row r="2020" spans="1:22" x14ac:dyDescent="0.35">
      <c r="A2020" s="111" t="s">
        <v>31293</v>
      </c>
      <c r="B2020" s="37" t="s">
        <v>27407</v>
      </c>
      <c r="C2020" s="40" t="s">
        <v>29985</v>
      </c>
      <c r="D2020" s="38" t="s">
        <v>27504</v>
      </c>
      <c r="E2020" s="42" t="s">
        <v>858</v>
      </c>
      <c r="F2020" s="35" t="s">
        <v>41</v>
      </c>
      <c r="G2020" s="77" t="s">
        <v>27946</v>
      </c>
      <c r="H2020" s="78" t="s">
        <v>27947</v>
      </c>
      <c r="I2020" s="78" t="s">
        <v>27929</v>
      </c>
      <c r="J2020" s="78" t="s">
        <v>27929</v>
      </c>
      <c r="K2020" s="42" t="s">
        <v>27929</v>
      </c>
      <c r="L2020" s="79" t="s">
        <v>233</v>
      </c>
      <c r="M2020" s="80" t="s">
        <v>27948</v>
      </c>
      <c r="N2020" s="81" t="s">
        <v>233</v>
      </c>
      <c r="O2020" s="81" t="s">
        <v>233</v>
      </c>
      <c r="P2020" s="80" t="s">
        <v>27949</v>
      </c>
      <c r="Q2020" s="36" t="s">
        <v>24977</v>
      </c>
      <c r="R2020" s="36" t="s">
        <v>28092</v>
      </c>
      <c r="S2020" s="36" t="s">
        <v>841</v>
      </c>
      <c r="T2020" s="36" t="s">
        <v>24977</v>
      </c>
      <c r="U2020" s="36" t="s">
        <v>27950</v>
      </c>
      <c r="V2020" s="121" t="str">
        <f t="shared" si="31"/>
        <v>Candriam - Sustainable Equity EM</v>
      </c>
    </row>
    <row r="2021" spans="1:22" x14ac:dyDescent="0.35">
      <c r="A2021" s="111" t="s">
        <v>31294</v>
      </c>
      <c r="B2021" s="37" t="s">
        <v>27408</v>
      </c>
      <c r="C2021" s="40" t="s">
        <v>29986</v>
      </c>
      <c r="D2021" s="38" t="s">
        <v>27506</v>
      </c>
      <c r="E2021" s="42" t="s">
        <v>858</v>
      </c>
      <c r="F2021" s="35" t="s">
        <v>41</v>
      </c>
      <c r="G2021" s="77" t="s">
        <v>27946</v>
      </c>
      <c r="H2021" s="78" t="s">
        <v>27947</v>
      </c>
      <c r="I2021" s="78" t="s">
        <v>27929</v>
      </c>
      <c r="J2021" s="78" t="s">
        <v>27929</v>
      </c>
      <c r="K2021" s="42" t="s">
        <v>27929</v>
      </c>
      <c r="L2021" s="79" t="s">
        <v>233</v>
      </c>
      <c r="M2021" s="80" t="s">
        <v>27948</v>
      </c>
      <c r="N2021" s="81" t="s">
        <v>233</v>
      </c>
      <c r="O2021" s="81">
        <v>1</v>
      </c>
      <c r="P2021" s="80" t="s">
        <v>27949</v>
      </c>
      <c r="Q2021" s="36" t="s">
        <v>24977</v>
      </c>
      <c r="R2021" s="36" t="s">
        <v>233</v>
      </c>
      <c r="S2021" s="36" t="s">
        <v>873</v>
      </c>
      <c r="T2021" s="36" t="s">
        <v>24977</v>
      </c>
      <c r="U2021" s="36" t="s">
        <v>27950</v>
      </c>
      <c r="V2021" s="121" t="str">
        <f t="shared" si="31"/>
        <v>Vanguard - Emerging Markets Index Fund</v>
      </c>
    </row>
    <row r="2022" spans="1:22" x14ac:dyDescent="0.35">
      <c r="A2022" s="111" t="s">
        <v>30431</v>
      </c>
      <c r="B2022" s="37" t="s">
        <v>27410</v>
      </c>
      <c r="C2022" s="40" t="s">
        <v>29987</v>
      </c>
      <c r="D2022" s="38" t="s">
        <v>27507</v>
      </c>
      <c r="E2022" s="42" t="s">
        <v>858</v>
      </c>
      <c r="F2022" s="35" t="s">
        <v>41</v>
      </c>
      <c r="G2022" s="77" t="s">
        <v>27946</v>
      </c>
      <c r="H2022" s="78" t="s">
        <v>27947</v>
      </c>
      <c r="I2022" s="78" t="s">
        <v>27929</v>
      </c>
      <c r="J2022" s="78" t="s">
        <v>27929</v>
      </c>
      <c r="K2022" s="42" t="s">
        <v>27929</v>
      </c>
      <c r="L2022" s="79" t="s">
        <v>233</v>
      </c>
      <c r="M2022" s="80" t="s">
        <v>27948</v>
      </c>
      <c r="N2022" s="81" t="s">
        <v>233</v>
      </c>
      <c r="O2022" s="81" t="s">
        <v>233</v>
      </c>
      <c r="P2022" s="80" t="s">
        <v>27949</v>
      </c>
      <c r="Q2022" s="36" t="s">
        <v>24977</v>
      </c>
      <c r="R2022" s="36" t="s">
        <v>233</v>
      </c>
      <c r="S2022" s="36" t="s">
        <v>873</v>
      </c>
      <c r="T2022" s="36" t="s">
        <v>24977</v>
      </c>
      <c r="U2022" s="36" t="s">
        <v>27950</v>
      </c>
      <c r="V2022" s="121" t="str">
        <f t="shared" si="31"/>
        <v>DFA - EM Core Equity</v>
      </c>
    </row>
    <row r="2023" spans="1:22" x14ac:dyDescent="0.35">
      <c r="A2023" s="111" t="s">
        <v>30431</v>
      </c>
      <c r="B2023" s="37" t="s">
        <v>27412</v>
      </c>
      <c r="C2023" s="40" t="s">
        <v>29988</v>
      </c>
      <c r="D2023" s="38" t="s">
        <v>27509</v>
      </c>
      <c r="E2023" s="42" t="s">
        <v>858</v>
      </c>
      <c r="F2023" s="35" t="s">
        <v>41</v>
      </c>
      <c r="G2023" s="77" t="s">
        <v>27946</v>
      </c>
      <c r="H2023" s="78" t="s">
        <v>27947</v>
      </c>
      <c r="I2023" s="78" t="s">
        <v>27929</v>
      </c>
      <c r="J2023" s="78" t="s">
        <v>27929</v>
      </c>
      <c r="K2023" s="42" t="s">
        <v>27929</v>
      </c>
      <c r="L2023" s="79" t="s">
        <v>233</v>
      </c>
      <c r="M2023" s="80" t="s">
        <v>27948</v>
      </c>
      <c r="N2023" s="81" t="s">
        <v>233</v>
      </c>
      <c r="O2023" s="81" t="s">
        <v>233</v>
      </c>
      <c r="P2023" s="80" t="s">
        <v>27949</v>
      </c>
      <c r="Q2023" s="36" t="s">
        <v>24977</v>
      </c>
      <c r="R2023" s="36" t="s">
        <v>28092</v>
      </c>
      <c r="S2023" s="36" t="s">
        <v>841</v>
      </c>
      <c r="T2023" s="36" t="s">
        <v>24977</v>
      </c>
      <c r="U2023" s="36" t="s">
        <v>27950</v>
      </c>
      <c r="V2023" s="121" t="str">
        <f t="shared" si="31"/>
        <v>Aberdeen - Emerging Markets Equity</v>
      </c>
    </row>
    <row r="2024" spans="1:22" x14ac:dyDescent="0.35">
      <c r="A2024" s="111" t="s">
        <v>31295</v>
      </c>
      <c r="B2024" s="37" t="s">
        <v>27414</v>
      </c>
      <c r="C2024" s="40" t="s">
        <v>29989</v>
      </c>
      <c r="D2024" s="38" t="s">
        <v>27511</v>
      </c>
      <c r="E2024" s="42" t="s">
        <v>858</v>
      </c>
      <c r="F2024" s="35" t="s">
        <v>41</v>
      </c>
      <c r="G2024" s="77" t="s">
        <v>27946</v>
      </c>
      <c r="H2024" s="78" t="s">
        <v>27947</v>
      </c>
      <c r="I2024" s="78" t="s">
        <v>27929</v>
      </c>
      <c r="J2024" s="78" t="s">
        <v>27929</v>
      </c>
      <c r="K2024" s="42" t="s">
        <v>27929</v>
      </c>
      <c r="L2024" s="79" t="s">
        <v>233</v>
      </c>
      <c r="M2024" s="80" t="s">
        <v>27948</v>
      </c>
      <c r="N2024" s="81" t="s">
        <v>233</v>
      </c>
      <c r="O2024" s="81">
        <v>1</v>
      </c>
      <c r="P2024" s="80" t="s">
        <v>27949</v>
      </c>
      <c r="Q2024" s="36" t="s">
        <v>24977</v>
      </c>
      <c r="R2024" s="36" t="s">
        <v>28092</v>
      </c>
      <c r="S2024" s="36" t="s">
        <v>841</v>
      </c>
      <c r="T2024" s="36" t="s">
        <v>24977</v>
      </c>
      <c r="U2024" s="36" t="s">
        <v>27950</v>
      </c>
      <c r="V2024" s="121" t="str">
        <f t="shared" si="31"/>
        <v>Fidelity - Emerging Markets -Retail</v>
      </c>
    </row>
    <row r="2025" spans="1:22" x14ac:dyDescent="0.35">
      <c r="A2025" s="111" t="s">
        <v>30431</v>
      </c>
      <c r="B2025" s="37" t="s">
        <v>27415</v>
      </c>
      <c r="C2025" s="40" t="s">
        <v>29990</v>
      </c>
      <c r="D2025" s="38" t="s">
        <v>27513</v>
      </c>
      <c r="E2025" s="42" t="s">
        <v>858</v>
      </c>
      <c r="F2025" s="35" t="s">
        <v>41</v>
      </c>
      <c r="G2025" s="77" t="s">
        <v>27946</v>
      </c>
      <c r="H2025" s="78" t="s">
        <v>27947</v>
      </c>
      <c r="I2025" s="78" t="s">
        <v>27929</v>
      </c>
      <c r="J2025" s="78" t="s">
        <v>27929</v>
      </c>
      <c r="K2025" s="42" t="s">
        <v>27929</v>
      </c>
      <c r="L2025" s="79" t="s">
        <v>233</v>
      </c>
      <c r="M2025" s="80" t="s">
        <v>27948</v>
      </c>
      <c r="N2025" s="81" t="s">
        <v>233</v>
      </c>
      <c r="O2025" s="81" t="s">
        <v>233</v>
      </c>
      <c r="P2025" s="80" t="s">
        <v>27949</v>
      </c>
      <c r="Q2025" s="36" t="s">
        <v>24977</v>
      </c>
      <c r="R2025" s="36" t="s">
        <v>28092</v>
      </c>
      <c r="S2025" s="36" t="s">
        <v>841</v>
      </c>
      <c r="T2025" s="36" t="s">
        <v>24977</v>
      </c>
      <c r="U2025" s="36" t="s">
        <v>27950</v>
      </c>
      <c r="V2025" s="121" t="str">
        <f t="shared" si="31"/>
        <v>Vontobel - Emerging Markets Equity</v>
      </c>
    </row>
    <row r="2026" spans="1:22" x14ac:dyDescent="0.35">
      <c r="A2026" s="111" t="s">
        <v>31296</v>
      </c>
      <c r="B2026" s="37" t="s">
        <v>27417</v>
      </c>
      <c r="C2026" s="40" t="s">
        <v>29991</v>
      </c>
      <c r="D2026" s="38" t="s">
        <v>27515</v>
      </c>
      <c r="E2026" s="42" t="s">
        <v>858</v>
      </c>
      <c r="F2026" s="35" t="s">
        <v>41</v>
      </c>
      <c r="G2026" s="77" t="s">
        <v>27946</v>
      </c>
      <c r="H2026" s="78" t="s">
        <v>27947</v>
      </c>
      <c r="I2026" s="78" t="s">
        <v>27929</v>
      </c>
      <c r="J2026" s="78" t="s">
        <v>27929</v>
      </c>
      <c r="K2026" s="42" t="s">
        <v>27929</v>
      </c>
      <c r="L2026" s="79" t="s">
        <v>233</v>
      </c>
      <c r="M2026" s="80" t="s">
        <v>27948</v>
      </c>
      <c r="N2026" s="81" t="s">
        <v>233</v>
      </c>
      <c r="O2026" s="81" t="s">
        <v>233</v>
      </c>
      <c r="P2026" s="80" t="s">
        <v>27949</v>
      </c>
      <c r="Q2026" s="36" t="s">
        <v>24977</v>
      </c>
      <c r="R2026" s="36" t="s">
        <v>233</v>
      </c>
      <c r="S2026" s="36" t="s">
        <v>873</v>
      </c>
      <c r="T2026" s="36" t="s">
        <v>24977</v>
      </c>
      <c r="U2026" s="36" t="s">
        <v>27950</v>
      </c>
      <c r="V2026" s="121" t="str">
        <f t="shared" si="31"/>
        <v>BlackRock - iShares MSCI Emerging Markets Min Vol</v>
      </c>
    </row>
    <row r="2027" spans="1:22" x14ac:dyDescent="0.35">
      <c r="A2027" s="111" t="s">
        <v>1003</v>
      </c>
      <c r="B2027" s="37" t="s">
        <v>1002</v>
      </c>
      <c r="C2027" s="40" t="s">
        <v>29992</v>
      </c>
      <c r="D2027" s="38" t="s">
        <v>3008</v>
      </c>
      <c r="E2027" s="42" t="s">
        <v>858</v>
      </c>
      <c r="F2027" s="35" t="s">
        <v>41</v>
      </c>
      <c r="G2027" s="77" t="s">
        <v>27946</v>
      </c>
      <c r="H2027" s="78" t="s">
        <v>27947</v>
      </c>
      <c r="I2027" s="78" t="s">
        <v>27929</v>
      </c>
      <c r="J2027" s="78" t="s">
        <v>27929</v>
      </c>
      <c r="K2027" s="42" t="s">
        <v>27929</v>
      </c>
      <c r="L2027" s="79" t="s">
        <v>233</v>
      </c>
      <c r="M2027" s="80" t="s">
        <v>27948</v>
      </c>
      <c r="N2027" s="81" t="s">
        <v>233</v>
      </c>
      <c r="O2027" s="81">
        <v>1</v>
      </c>
      <c r="P2027" s="80" t="s">
        <v>27949</v>
      </c>
      <c r="Q2027" s="36" t="s">
        <v>24977</v>
      </c>
      <c r="R2027" s="36" t="s">
        <v>233</v>
      </c>
      <c r="S2027" s="36" t="s">
        <v>873</v>
      </c>
      <c r="T2027" s="36" t="s">
        <v>24977</v>
      </c>
      <c r="U2027" s="36" t="s">
        <v>27950</v>
      </c>
      <c r="V2027" s="121" t="str">
        <f t="shared" si="31"/>
        <v xml:space="preserve">BlackRock - iShares MSCI Emerging Markets </v>
      </c>
    </row>
    <row r="2028" spans="1:22" x14ac:dyDescent="0.35">
      <c r="A2028" s="111" t="s">
        <v>31297</v>
      </c>
      <c r="B2028" s="37" t="s">
        <v>27420</v>
      </c>
      <c r="C2028" s="40" t="s">
        <v>29993</v>
      </c>
      <c r="D2028" s="38" t="s">
        <v>27518</v>
      </c>
      <c r="E2028" s="42" t="s">
        <v>858</v>
      </c>
      <c r="F2028" s="35" t="s">
        <v>41</v>
      </c>
      <c r="G2028" s="77" t="s">
        <v>27946</v>
      </c>
      <c r="H2028" s="78" t="s">
        <v>27947</v>
      </c>
      <c r="I2028" s="78" t="s">
        <v>27929</v>
      </c>
      <c r="J2028" s="78" t="s">
        <v>27929</v>
      </c>
      <c r="K2028" s="42" t="s">
        <v>27929</v>
      </c>
      <c r="L2028" s="79" t="s">
        <v>233</v>
      </c>
      <c r="M2028" s="80" t="s">
        <v>27948</v>
      </c>
      <c r="N2028" s="81" t="s">
        <v>233</v>
      </c>
      <c r="O2028" s="81" t="s">
        <v>233</v>
      </c>
      <c r="P2028" s="80" t="s">
        <v>27949</v>
      </c>
      <c r="Q2028" s="36" t="s">
        <v>24977</v>
      </c>
      <c r="R2028" s="36"/>
      <c r="S2028" s="36" t="s">
        <v>873</v>
      </c>
      <c r="T2028" s="36" t="s">
        <v>24977</v>
      </c>
      <c r="U2028" s="36" t="s">
        <v>27950</v>
      </c>
      <c r="V2028" s="121" t="str">
        <f t="shared" si="31"/>
        <v>BlackRock - iShares MSCI Emerging Markets ex China</v>
      </c>
    </row>
    <row r="2029" spans="1:22" x14ac:dyDescent="0.35">
      <c r="A2029" s="111" t="s">
        <v>31298</v>
      </c>
      <c r="B2029" s="37" t="s">
        <v>27422</v>
      </c>
      <c r="C2029" s="40" t="s">
        <v>29994</v>
      </c>
      <c r="D2029" s="38" t="s">
        <v>27520</v>
      </c>
      <c r="E2029" s="42" t="s">
        <v>858</v>
      </c>
      <c r="F2029" s="35" t="s">
        <v>41</v>
      </c>
      <c r="G2029" s="77" t="s">
        <v>27946</v>
      </c>
      <c r="H2029" s="78" t="s">
        <v>27947</v>
      </c>
      <c r="I2029" s="78" t="s">
        <v>27929</v>
      </c>
      <c r="J2029" s="78" t="s">
        <v>27929</v>
      </c>
      <c r="K2029" s="42" t="s">
        <v>27929</v>
      </c>
      <c r="L2029" s="79" t="s">
        <v>233</v>
      </c>
      <c r="M2029" s="80" t="s">
        <v>27948</v>
      </c>
      <c r="N2029" s="81" t="s">
        <v>233</v>
      </c>
      <c r="O2029" s="81" t="s">
        <v>233</v>
      </c>
      <c r="P2029" s="80" t="s">
        <v>27949</v>
      </c>
      <c r="Q2029" s="36" t="s">
        <v>24977</v>
      </c>
      <c r="R2029" s="36" t="s">
        <v>28092</v>
      </c>
      <c r="S2029" s="36" t="s">
        <v>873</v>
      </c>
      <c r="T2029" s="36" t="s">
        <v>24977</v>
      </c>
      <c r="U2029" s="36" t="s">
        <v>27950</v>
      </c>
      <c r="V2029" s="121" t="str">
        <f t="shared" si="31"/>
        <v>BlackRock - iShares Core MSCI Emerging Markets IMI UCITS ETF</v>
      </c>
    </row>
    <row r="2030" spans="1:22" x14ac:dyDescent="0.35">
      <c r="A2030" s="111" t="s">
        <v>31299</v>
      </c>
      <c r="B2030" s="37" t="s">
        <v>27424</v>
      </c>
      <c r="C2030" s="40" t="s">
        <v>29995</v>
      </c>
      <c r="D2030" s="38" t="s">
        <v>27522</v>
      </c>
      <c r="E2030" s="42" t="s">
        <v>858</v>
      </c>
      <c r="F2030" s="35" t="s">
        <v>41</v>
      </c>
      <c r="G2030" s="77" t="s">
        <v>27946</v>
      </c>
      <c r="H2030" s="78" t="s">
        <v>27947</v>
      </c>
      <c r="I2030" s="78" t="s">
        <v>27929</v>
      </c>
      <c r="J2030" s="78" t="s">
        <v>27929</v>
      </c>
      <c r="K2030" s="42" t="s">
        <v>27929</v>
      </c>
      <c r="L2030" s="79" t="s">
        <v>233</v>
      </c>
      <c r="M2030" s="80" t="s">
        <v>27948</v>
      </c>
      <c r="N2030" s="81" t="s">
        <v>233</v>
      </c>
      <c r="O2030" s="81" t="s">
        <v>233</v>
      </c>
      <c r="P2030" s="80" t="s">
        <v>27949</v>
      </c>
      <c r="Q2030" s="36" t="s">
        <v>24977</v>
      </c>
      <c r="R2030" s="36" t="s">
        <v>233</v>
      </c>
      <c r="S2030" s="36" t="s">
        <v>873</v>
      </c>
      <c r="T2030" s="36" t="s">
        <v>24977</v>
      </c>
      <c r="U2030" s="36" t="s">
        <v>27950</v>
      </c>
      <c r="V2030" s="121" t="str">
        <f t="shared" si="31"/>
        <v>First Ttrust - Emerging Markets Alpha Dex</v>
      </c>
    </row>
    <row r="2031" spans="1:22" x14ac:dyDescent="0.35">
      <c r="A2031" s="111" t="s">
        <v>24920</v>
      </c>
      <c r="B2031" s="37" t="s">
        <v>24919</v>
      </c>
      <c r="C2031" s="40" t="s">
        <v>29996</v>
      </c>
      <c r="D2031" s="38" t="s">
        <v>27524</v>
      </c>
      <c r="E2031" s="42" t="s">
        <v>858</v>
      </c>
      <c r="F2031" s="35" t="s">
        <v>41</v>
      </c>
      <c r="G2031" s="77" t="s">
        <v>27946</v>
      </c>
      <c r="H2031" s="78" t="s">
        <v>27947</v>
      </c>
      <c r="I2031" s="78" t="s">
        <v>27929</v>
      </c>
      <c r="J2031" s="78" t="s">
        <v>27929</v>
      </c>
      <c r="K2031" s="42" t="s">
        <v>27929</v>
      </c>
      <c r="L2031" s="79" t="s">
        <v>233</v>
      </c>
      <c r="M2031" s="80" t="s">
        <v>27948</v>
      </c>
      <c r="N2031" s="81" t="s">
        <v>233</v>
      </c>
      <c r="O2031" s="81">
        <v>1</v>
      </c>
      <c r="P2031" s="80" t="s">
        <v>27949</v>
      </c>
      <c r="Q2031" s="36" t="s">
        <v>24977</v>
      </c>
      <c r="R2031" s="36" t="s">
        <v>233</v>
      </c>
      <c r="S2031" s="36" t="s">
        <v>873</v>
      </c>
      <c r="T2031" s="36" t="s">
        <v>24977</v>
      </c>
      <c r="U2031" s="36" t="s">
        <v>27950</v>
      </c>
      <c r="V2031" s="121" t="str">
        <f t="shared" si="31"/>
        <v>BlackRock - iShares Core MSCI Emerging Markets ETF</v>
      </c>
    </row>
    <row r="2032" spans="1:22" x14ac:dyDescent="0.35">
      <c r="A2032" s="111" t="s">
        <v>31300</v>
      </c>
      <c r="B2032" s="37" t="s">
        <v>27427</v>
      </c>
      <c r="C2032" s="40" t="s">
        <v>29997</v>
      </c>
      <c r="D2032" s="38" t="s">
        <v>27526</v>
      </c>
      <c r="E2032" s="42" t="s">
        <v>858</v>
      </c>
      <c r="F2032" s="35" t="s">
        <v>41</v>
      </c>
      <c r="G2032" s="77" t="s">
        <v>27946</v>
      </c>
      <c r="H2032" s="78" t="s">
        <v>27947</v>
      </c>
      <c r="I2032" s="78" t="s">
        <v>27929</v>
      </c>
      <c r="J2032" s="78" t="s">
        <v>27929</v>
      </c>
      <c r="K2032" s="42" t="s">
        <v>27929</v>
      </c>
      <c r="L2032" s="79" t="s">
        <v>233</v>
      </c>
      <c r="M2032" s="80" t="s">
        <v>27948</v>
      </c>
      <c r="N2032" s="81" t="s">
        <v>233</v>
      </c>
      <c r="O2032" s="81" t="s">
        <v>233</v>
      </c>
      <c r="P2032" s="80" t="s">
        <v>27949</v>
      </c>
      <c r="Q2032" s="36" t="s">
        <v>24977</v>
      </c>
      <c r="R2032" s="36" t="s">
        <v>233</v>
      </c>
      <c r="S2032" s="36" t="s">
        <v>873</v>
      </c>
      <c r="T2032" s="36" t="s">
        <v>24977</v>
      </c>
      <c r="U2032" s="36" t="s">
        <v>27950</v>
      </c>
      <c r="V2032" s="121" t="str">
        <f t="shared" si="31"/>
        <v>WisdomTree - Emerging Markets ex. State-Owned</v>
      </c>
    </row>
    <row r="2033" spans="1:22" x14ac:dyDescent="0.35">
      <c r="A2033" s="111" t="s">
        <v>31301</v>
      </c>
      <c r="B2033" s="37" t="s">
        <v>27429</v>
      </c>
      <c r="C2033" s="40" t="s">
        <v>29998</v>
      </c>
      <c r="D2033" s="38" t="s">
        <v>27528</v>
      </c>
      <c r="E2033" s="42" t="s">
        <v>858</v>
      </c>
      <c r="F2033" s="35" t="s">
        <v>41</v>
      </c>
      <c r="G2033" s="77" t="s">
        <v>27946</v>
      </c>
      <c r="H2033" s="78" t="s">
        <v>27947</v>
      </c>
      <c r="I2033" s="78" t="s">
        <v>27929</v>
      </c>
      <c r="J2033" s="78" t="s">
        <v>27929</v>
      </c>
      <c r="K2033" s="42" t="s">
        <v>27929</v>
      </c>
      <c r="L2033" s="79" t="s">
        <v>233</v>
      </c>
      <c r="M2033" s="80" t="s">
        <v>27948</v>
      </c>
      <c r="N2033" s="81" t="s">
        <v>233</v>
      </c>
      <c r="O2033" s="81" t="s">
        <v>233</v>
      </c>
      <c r="P2033" s="80" t="s">
        <v>27949</v>
      </c>
      <c r="Q2033" s="36" t="s">
        <v>24977</v>
      </c>
      <c r="R2033" s="36" t="s">
        <v>28092</v>
      </c>
      <c r="S2033" s="36" t="s">
        <v>841</v>
      </c>
      <c r="T2033" s="36" t="s">
        <v>24977</v>
      </c>
      <c r="U2033" s="36" t="s">
        <v>27950</v>
      </c>
      <c r="V2033" s="121" t="str">
        <f t="shared" si="31"/>
        <v>Fidelity - Emerging Markets - Inst</v>
      </c>
    </row>
    <row r="2034" spans="1:22" x14ac:dyDescent="0.35">
      <c r="A2034" s="111" t="s">
        <v>31302</v>
      </c>
      <c r="B2034" s="37" t="s">
        <v>27432</v>
      </c>
      <c r="C2034" s="40" t="s">
        <v>29999</v>
      </c>
      <c r="D2034" s="38" t="s">
        <v>27529</v>
      </c>
      <c r="E2034" s="42" t="s">
        <v>858</v>
      </c>
      <c r="F2034" s="35" t="s">
        <v>41</v>
      </c>
      <c r="G2034" s="77" t="s">
        <v>27946</v>
      </c>
      <c r="H2034" s="78" t="s">
        <v>27947</v>
      </c>
      <c r="I2034" s="78" t="s">
        <v>27929</v>
      </c>
      <c r="J2034" s="78" t="s">
        <v>27929</v>
      </c>
      <c r="K2034" s="42" t="s">
        <v>27929</v>
      </c>
      <c r="L2034" s="79" t="s">
        <v>233</v>
      </c>
      <c r="M2034" s="80" t="s">
        <v>27948</v>
      </c>
      <c r="N2034" s="81" t="s">
        <v>233</v>
      </c>
      <c r="O2034" s="81">
        <v>1</v>
      </c>
      <c r="P2034" s="80" t="s">
        <v>27949</v>
      </c>
      <c r="Q2034" s="36" t="s">
        <v>24977</v>
      </c>
      <c r="R2034" s="36" t="s">
        <v>28092</v>
      </c>
      <c r="S2034" s="36" t="s">
        <v>841</v>
      </c>
      <c r="T2034" s="36" t="s">
        <v>24977</v>
      </c>
      <c r="U2034" s="36" t="s">
        <v>27950</v>
      </c>
      <c r="V2034" s="121" t="str">
        <f t="shared" si="31"/>
        <v>Fidelity - Sustainable Emerging Markets Equity Fund</v>
      </c>
    </row>
    <row r="2035" spans="1:22" x14ac:dyDescent="0.35">
      <c r="A2035" s="111" t="s">
        <v>31303</v>
      </c>
      <c r="B2035" s="37" t="s">
        <v>27434</v>
      </c>
      <c r="C2035" s="37" t="s">
        <v>30000</v>
      </c>
      <c r="D2035" s="38" t="s">
        <v>27531</v>
      </c>
      <c r="E2035" s="42" t="s">
        <v>858</v>
      </c>
      <c r="F2035" s="35" t="s">
        <v>41</v>
      </c>
      <c r="G2035" s="77" t="s">
        <v>27946</v>
      </c>
      <c r="H2035" s="78" t="s">
        <v>27947</v>
      </c>
      <c r="I2035" s="78" t="s">
        <v>27929</v>
      </c>
      <c r="J2035" s="78" t="s">
        <v>27929</v>
      </c>
      <c r="K2035" s="42" t="s">
        <v>27929</v>
      </c>
      <c r="L2035" s="79" t="s">
        <v>233</v>
      </c>
      <c r="M2035" s="80" t="s">
        <v>27948</v>
      </c>
      <c r="N2035" s="81" t="s">
        <v>233</v>
      </c>
      <c r="O2035" s="81">
        <v>1</v>
      </c>
      <c r="P2035" s="80" t="s">
        <v>27949</v>
      </c>
      <c r="Q2035" s="36" t="s">
        <v>24977</v>
      </c>
      <c r="R2035" s="36" t="s">
        <v>28092</v>
      </c>
      <c r="S2035" s="36" t="s">
        <v>841</v>
      </c>
      <c r="T2035" s="36" t="s">
        <v>24977</v>
      </c>
      <c r="U2035" s="36" t="s">
        <v>27950</v>
      </c>
      <c r="V2035" s="121" t="str">
        <f t="shared" si="31"/>
        <v>JP Morgan - Emerging Markets</v>
      </c>
    </row>
    <row r="2036" spans="1:22" x14ac:dyDescent="0.35">
      <c r="A2036" s="111" t="s">
        <v>31304</v>
      </c>
      <c r="B2036" s="37" t="s">
        <v>27436</v>
      </c>
      <c r="C2036" s="40" t="s">
        <v>30001</v>
      </c>
      <c r="D2036" s="38" t="s">
        <v>27533</v>
      </c>
      <c r="E2036" s="42" t="s">
        <v>864</v>
      </c>
      <c r="F2036" s="35" t="s">
        <v>41</v>
      </c>
      <c r="G2036" s="77" t="s">
        <v>27946</v>
      </c>
      <c r="H2036" s="78" t="s">
        <v>27947</v>
      </c>
      <c r="I2036" s="78" t="s">
        <v>27929</v>
      </c>
      <c r="J2036" s="78" t="s">
        <v>27929</v>
      </c>
      <c r="K2036" s="42" t="s">
        <v>27929</v>
      </c>
      <c r="L2036" s="79" t="s">
        <v>233</v>
      </c>
      <c r="M2036" s="80" t="s">
        <v>27948</v>
      </c>
      <c r="N2036" s="81" t="s">
        <v>233</v>
      </c>
      <c r="O2036" s="81" t="s">
        <v>233</v>
      </c>
      <c r="P2036" s="80" t="s">
        <v>27949</v>
      </c>
      <c r="Q2036" s="36" t="s">
        <v>24977</v>
      </c>
      <c r="R2036" s="36" t="s">
        <v>233</v>
      </c>
      <c r="S2036" s="36" t="s">
        <v>873</v>
      </c>
      <c r="T2036" s="36" t="s">
        <v>24977</v>
      </c>
      <c r="U2036" s="36" t="s">
        <v>27950</v>
      </c>
      <c r="V2036" s="121" t="str">
        <f t="shared" si="31"/>
        <v>Robeco - Emerging Conservative Equities</v>
      </c>
    </row>
    <row r="2037" spans="1:22" x14ac:dyDescent="0.35">
      <c r="A2037" s="111" t="s">
        <v>30431</v>
      </c>
      <c r="B2037" s="37" t="s">
        <v>27438</v>
      </c>
      <c r="C2037" s="40" t="s">
        <v>30002</v>
      </c>
      <c r="D2037" s="38" t="s">
        <v>27534</v>
      </c>
      <c r="E2037" s="42" t="s">
        <v>858</v>
      </c>
      <c r="F2037" s="35" t="s">
        <v>41</v>
      </c>
      <c r="G2037" s="77" t="s">
        <v>27946</v>
      </c>
      <c r="H2037" s="78" t="s">
        <v>27947</v>
      </c>
      <c r="I2037" s="78" t="s">
        <v>27929</v>
      </c>
      <c r="J2037" s="78" t="s">
        <v>27929</v>
      </c>
      <c r="K2037" s="42" t="s">
        <v>27929</v>
      </c>
      <c r="L2037" s="79" t="s">
        <v>233</v>
      </c>
      <c r="M2037" s="80" t="s">
        <v>27948</v>
      </c>
      <c r="N2037" s="81" t="s">
        <v>233</v>
      </c>
      <c r="O2037" s="81" t="s">
        <v>233</v>
      </c>
      <c r="P2037" s="80" t="s">
        <v>27949</v>
      </c>
      <c r="Q2037" s="36" t="s">
        <v>24977</v>
      </c>
      <c r="R2037" s="36" t="s">
        <v>233</v>
      </c>
      <c r="S2037" s="36" t="s">
        <v>873</v>
      </c>
      <c r="T2037" s="36" t="s">
        <v>24977</v>
      </c>
      <c r="U2037" s="36" t="s">
        <v>27950</v>
      </c>
      <c r="V2037" s="121" t="str">
        <f t="shared" si="31"/>
        <v>SSGA - Defensive Emerging Markets</v>
      </c>
    </row>
    <row r="2038" spans="1:22" x14ac:dyDescent="0.35">
      <c r="A2038" s="111" t="s">
        <v>31305</v>
      </c>
      <c r="B2038" s="37" t="s">
        <v>27440</v>
      </c>
      <c r="C2038" s="40" t="s">
        <v>30003</v>
      </c>
      <c r="D2038" s="38" t="s">
        <v>27536</v>
      </c>
      <c r="E2038" s="42" t="s">
        <v>858</v>
      </c>
      <c r="F2038" s="35" t="s">
        <v>41</v>
      </c>
      <c r="G2038" s="77" t="s">
        <v>27946</v>
      </c>
      <c r="H2038" s="78" t="s">
        <v>27947</v>
      </c>
      <c r="I2038" s="78" t="s">
        <v>27929</v>
      </c>
      <c r="J2038" s="78" t="s">
        <v>27929</v>
      </c>
      <c r="K2038" s="42" t="s">
        <v>27929</v>
      </c>
      <c r="L2038" s="79" t="s">
        <v>233</v>
      </c>
      <c r="M2038" s="80" t="s">
        <v>27948</v>
      </c>
      <c r="N2038" s="81" t="s">
        <v>233</v>
      </c>
      <c r="O2038" s="81" t="s">
        <v>233</v>
      </c>
      <c r="P2038" s="80" t="s">
        <v>27949</v>
      </c>
      <c r="Q2038" s="36" t="s">
        <v>24977</v>
      </c>
      <c r="R2038" s="36" t="s">
        <v>233</v>
      </c>
      <c r="S2038" s="36" t="s">
        <v>873</v>
      </c>
      <c r="T2038" s="36" t="s">
        <v>24977</v>
      </c>
      <c r="U2038" s="36" t="s">
        <v>27950</v>
      </c>
      <c r="V2038" s="121" t="str">
        <f t="shared" si="31"/>
        <v>SSGA - Emerging Markets</v>
      </c>
    </row>
    <row r="2039" spans="1:22" x14ac:dyDescent="0.35">
      <c r="A2039" s="111" t="s">
        <v>31306</v>
      </c>
      <c r="B2039" s="37" t="s">
        <v>27442</v>
      </c>
      <c r="C2039" s="40" t="s">
        <v>30004</v>
      </c>
      <c r="D2039" s="38" t="s">
        <v>27538</v>
      </c>
      <c r="E2039" s="42" t="s">
        <v>858</v>
      </c>
      <c r="F2039" s="35" t="s">
        <v>41</v>
      </c>
      <c r="G2039" s="77" t="s">
        <v>27946</v>
      </c>
      <c r="H2039" s="78" t="s">
        <v>27947</v>
      </c>
      <c r="I2039" s="78" t="s">
        <v>27929</v>
      </c>
      <c r="J2039" s="78" t="s">
        <v>27929</v>
      </c>
      <c r="K2039" s="42" t="s">
        <v>27929</v>
      </c>
      <c r="L2039" s="79" t="s">
        <v>233</v>
      </c>
      <c r="M2039" s="80" t="s">
        <v>27948</v>
      </c>
      <c r="N2039" s="81" t="s">
        <v>233</v>
      </c>
      <c r="O2039" s="81" t="s">
        <v>233</v>
      </c>
      <c r="P2039" s="80" t="s">
        <v>27949</v>
      </c>
      <c r="Q2039" s="36" t="s">
        <v>24977</v>
      </c>
      <c r="R2039" s="36" t="s">
        <v>28092</v>
      </c>
      <c r="S2039" s="36" t="s">
        <v>841</v>
      </c>
      <c r="T2039" s="36" t="s">
        <v>24977</v>
      </c>
      <c r="U2039" s="36" t="s">
        <v>27950</v>
      </c>
      <c r="V2039" s="121" t="str">
        <f t="shared" si="31"/>
        <v>Aberdeen - Emerging Markets Equity Fund</v>
      </c>
    </row>
    <row r="2040" spans="1:22" x14ac:dyDescent="0.35">
      <c r="A2040" s="111" t="s">
        <v>31307</v>
      </c>
      <c r="B2040" s="37" t="s">
        <v>27444</v>
      </c>
      <c r="C2040" s="40" t="s">
        <v>30005</v>
      </c>
      <c r="D2040" s="38" t="s">
        <v>27539</v>
      </c>
      <c r="E2040" s="42" t="s">
        <v>858</v>
      </c>
      <c r="F2040" s="35" t="s">
        <v>41</v>
      </c>
      <c r="G2040" s="77" t="s">
        <v>27946</v>
      </c>
      <c r="H2040" s="78" t="s">
        <v>27947</v>
      </c>
      <c r="I2040" s="78" t="s">
        <v>27929</v>
      </c>
      <c r="J2040" s="78" t="s">
        <v>27929</v>
      </c>
      <c r="K2040" s="42" t="s">
        <v>27929</v>
      </c>
      <c r="L2040" s="79" t="s">
        <v>233</v>
      </c>
      <c r="M2040" s="80" t="s">
        <v>27948</v>
      </c>
      <c r="N2040" s="81" t="s">
        <v>233</v>
      </c>
      <c r="O2040" s="81">
        <v>1</v>
      </c>
      <c r="P2040" s="80" t="s">
        <v>27949</v>
      </c>
      <c r="Q2040" s="36" t="s">
        <v>24977</v>
      </c>
      <c r="R2040" s="36" t="s">
        <v>28092</v>
      </c>
      <c r="S2040" s="36" t="s">
        <v>841</v>
      </c>
      <c r="T2040" s="36" t="s">
        <v>24977</v>
      </c>
      <c r="U2040" s="36" t="s">
        <v>27950</v>
      </c>
      <c r="V2040" s="121" t="str">
        <f t="shared" si="31"/>
        <v>GAM / Julius Baer - Emerging Markets Equity</v>
      </c>
    </row>
    <row r="2041" spans="1:22" x14ac:dyDescent="0.35">
      <c r="A2041" s="111" t="s">
        <v>31308</v>
      </c>
      <c r="B2041" s="37" t="s">
        <v>27446</v>
      </c>
      <c r="C2041" s="40" t="s">
        <v>30006</v>
      </c>
      <c r="D2041" s="38" t="s">
        <v>27541</v>
      </c>
      <c r="E2041" s="42" t="s">
        <v>858</v>
      </c>
      <c r="F2041" s="35" t="s">
        <v>41</v>
      </c>
      <c r="G2041" s="77" t="s">
        <v>27946</v>
      </c>
      <c r="H2041" s="78" t="s">
        <v>27947</v>
      </c>
      <c r="I2041" s="78" t="s">
        <v>27929</v>
      </c>
      <c r="J2041" s="78" t="s">
        <v>27929</v>
      </c>
      <c r="K2041" s="42" t="s">
        <v>27929</v>
      </c>
      <c r="L2041" s="79" t="s">
        <v>233</v>
      </c>
      <c r="M2041" s="80" t="s">
        <v>27948</v>
      </c>
      <c r="N2041" s="81" t="s">
        <v>233</v>
      </c>
      <c r="O2041" s="81">
        <v>1</v>
      </c>
      <c r="P2041" s="80" t="s">
        <v>27949</v>
      </c>
      <c r="Q2041" s="36" t="s">
        <v>24977</v>
      </c>
      <c r="R2041" s="36" t="s">
        <v>28092</v>
      </c>
      <c r="S2041" s="36" t="s">
        <v>841</v>
      </c>
      <c r="T2041" s="36" t="s">
        <v>24977</v>
      </c>
      <c r="U2041" s="36" t="s">
        <v>27950</v>
      </c>
      <c r="V2041" s="121" t="str">
        <f t="shared" si="31"/>
        <v>Alliance Bernstein - Emerging Markets Growth</v>
      </c>
    </row>
    <row r="2042" spans="1:22" x14ac:dyDescent="0.35">
      <c r="A2042" s="111" t="s">
        <v>30431</v>
      </c>
      <c r="B2042" s="37" t="s">
        <v>27448</v>
      </c>
      <c r="C2042" s="40" t="s">
        <v>30007</v>
      </c>
      <c r="D2042" s="38" t="s">
        <v>27543</v>
      </c>
      <c r="E2042" s="42" t="s">
        <v>864</v>
      </c>
      <c r="F2042" s="35" t="s">
        <v>41</v>
      </c>
      <c r="G2042" s="77" t="s">
        <v>27946</v>
      </c>
      <c r="H2042" s="78" t="s">
        <v>27947</v>
      </c>
      <c r="I2042" s="78" t="s">
        <v>27929</v>
      </c>
      <c r="J2042" s="78" t="s">
        <v>27929</v>
      </c>
      <c r="K2042" s="42" t="s">
        <v>27929</v>
      </c>
      <c r="L2042" s="79" t="s">
        <v>233</v>
      </c>
      <c r="M2042" s="80" t="s">
        <v>27948</v>
      </c>
      <c r="N2042" s="81" t="s">
        <v>233</v>
      </c>
      <c r="O2042" s="81" t="s">
        <v>233</v>
      </c>
      <c r="P2042" s="80" t="s">
        <v>27949</v>
      </c>
      <c r="Q2042" s="36" t="s">
        <v>24977</v>
      </c>
      <c r="R2042" s="36" t="s">
        <v>28092</v>
      </c>
      <c r="S2042" s="36" t="s">
        <v>841</v>
      </c>
      <c r="T2042" s="36" t="s">
        <v>24977</v>
      </c>
      <c r="U2042" s="36" t="s">
        <v>27950</v>
      </c>
      <c r="V2042" s="121" t="str">
        <f t="shared" si="31"/>
        <v>Nordea - Emerging Stars Equity</v>
      </c>
    </row>
    <row r="2043" spans="1:22" x14ac:dyDescent="0.35">
      <c r="A2043" s="111" t="s">
        <v>30431</v>
      </c>
      <c r="B2043" s="37" t="s">
        <v>27450</v>
      </c>
      <c r="C2043" s="40" t="s">
        <v>30008</v>
      </c>
      <c r="D2043" s="38" t="s">
        <v>27545</v>
      </c>
      <c r="E2043" s="42" t="s">
        <v>864</v>
      </c>
      <c r="F2043" s="35" t="s">
        <v>41</v>
      </c>
      <c r="G2043" s="77" t="s">
        <v>27946</v>
      </c>
      <c r="H2043" s="78" t="s">
        <v>27947</v>
      </c>
      <c r="I2043" s="78" t="s">
        <v>27929</v>
      </c>
      <c r="J2043" s="78" t="s">
        <v>27929</v>
      </c>
      <c r="K2043" s="42" t="s">
        <v>27929</v>
      </c>
      <c r="L2043" s="79" t="s">
        <v>233</v>
      </c>
      <c r="M2043" s="80" t="s">
        <v>27948</v>
      </c>
      <c r="N2043" s="81" t="s">
        <v>233</v>
      </c>
      <c r="O2043" s="81" t="s">
        <v>233</v>
      </c>
      <c r="P2043" s="80" t="s">
        <v>27949</v>
      </c>
      <c r="Q2043" s="36" t="s">
        <v>24977</v>
      </c>
      <c r="R2043" s="36" t="s">
        <v>28092</v>
      </c>
      <c r="S2043" s="36" t="s">
        <v>873</v>
      </c>
      <c r="T2043" s="36" t="s">
        <v>24977</v>
      </c>
      <c r="U2043" s="36" t="s">
        <v>27950</v>
      </c>
      <c r="V2043" s="121" t="str">
        <f t="shared" si="31"/>
        <v xml:space="preserve">Amundi - ETF Emerging Market </v>
      </c>
    </row>
    <row r="2044" spans="1:22" x14ac:dyDescent="0.35">
      <c r="A2044" s="111" t="s">
        <v>31309</v>
      </c>
      <c r="B2044" s="37" t="s">
        <v>30009</v>
      </c>
      <c r="C2044" s="40" t="s">
        <v>30010</v>
      </c>
      <c r="D2044" s="38" t="s">
        <v>27547</v>
      </c>
      <c r="E2044" s="42" t="s">
        <v>858</v>
      </c>
      <c r="F2044" s="35" t="s">
        <v>41</v>
      </c>
      <c r="G2044" s="77" t="s">
        <v>27946</v>
      </c>
      <c r="H2044" s="78" t="s">
        <v>27947</v>
      </c>
      <c r="I2044" s="78" t="s">
        <v>27929</v>
      </c>
      <c r="J2044" s="78" t="s">
        <v>27929</v>
      </c>
      <c r="K2044" s="42" t="s">
        <v>27929</v>
      </c>
      <c r="L2044" s="79" t="s">
        <v>233</v>
      </c>
      <c r="M2044" s="80" t="s">
        <v>27948</v>
      </c>
      <c r="N2044" s="81" t="s">
        <v>233</v>
      </c>
      <c r="O2044" s="81">
        <v>1</v>
      </c>
      <c r="P2044" s="80" t="s">
        <v>27949</v>
      </c>
      <c r="Q2044" s="36" t="s">
        <v>24977</v>
      </c>
      <c r="R2044" s="36" t="s">
        <v>28092</v>
      </c>
      <c r="S2044" s="36" t="s">
        <v>841</v>
      </c>
      <c r="T2044" s="36" t="s">
        <v>24977</v>
      </c>
      <c r="U2044" s="36" t="s">
        <v>27950</v>
      </c>
      <c r="V2044" s="121" t="str">
        <f t="shared" si="31"/>
        <v>Ashmore - Emerging Markets Frontier Equities</v>
      </c>
    </row>
    <row r="2045" spans="1:22" x14ac:dyDescent="0.35">
      <c r="A2045" s="111" t="s">
        <v>31310</v>
      </c>
      <c r="B2045" s="37" t="s">
        <v>27453</v>
      </c>
      <c r="C2045" s="40" t="s">
        <v>30011</v>
      </c>
      <c r="D2045" s="38" t="s">
        <v>27549</v>
      </c>
      <c r="E2045" s="42" t="s">
        <v>858</v>
      </c>
      <c r="F2045" s="35" t="s">
        <v>41</v>
      </c>
      <c r="G2045" s="77" t="s">
        <v>27946</v>
      </c>
      <c r="H2045" s="78" t="s">
        <v>27947</v>
      </c>
      <c r="I2045" s="78" t="s">
        <v>27929</v>
      </c>
      <c r="J2045" s="78" t="s">
        <v>27929</v>
      </c>
      <c r="K2045" s="42" t="s">
        <v>27929</v>
      </c>
      <c r="L2045" s="79" t="s">
        <v>233</v>
      </c>
      <c r="M2045" s="80" t="s">
        <v>27948</v>
      </c>
      <c r="N2045" s="81" t="s">
        <v>233</v>
      </c>
      <c r="O2045" s="81" t="s">
        <v>233</v>
      </c>
      <c r="P2045" s="80" t="s">
        <v>27949</v>
      </c>
      <c r="Q2045" s="36" t="s">
        <v>24977</v>
      </c>
      <c r="R2045" s="36" t="s">
        <v>233</v>
      </c>
      <c r="S2045" s="36" t="s">
        <v>873</v>
      </c>
      <c r="T2045" s="36" t="s">
        <v>24977</v>
      </c>
      <c r="U2045" s="36" t="s">
        <v>27950</v>
      </c>
      <c r="V2045" s="121" t="str">
        <f t="shared" si="31"/>
        <v>WisdomTree - Emerging Markets Small Cap Dividend</v>
      </c>
    </row>
    <row r="2046" spans="1:22" x14ac:dyDescent="0.35">
      <c r="A2046" s="111" t="s">
        <v>31311</v>
      </c>
      <c r="B2046" s="37" t="s">
        <v>27455</v>
      </c>
      <c r="C2046" s="40" t="s">
        <v>30012</v>
      </c>
      <c r="D2046" s="38" t="s">
        <v>27551</v>
      </c>
      <c r="E2046" s="42" t="s">
        <v>858</v>
      </c>
      <c r="F2046" s="35" t="s">
        <v>41</v>
      </c>
      <c r="G2046" s="77" t="s">
        <v>27946</v>
      </c>
      <c r="H2046" s="78" t="s">
        <v>27947</v>
      </c>
      <c r="I2046" s="78" t="s">
        <v>27929</v>
      </c>
      <c r="J2046" s="78" t="s">
        <v>27929</v>
      </c>
      <c r="K2046" s="42" t="s">
        <v>27929</v>
      </c>
      <c r="L2046" s="79" t="s">
        <v>233</v>
      </c>
      <c r="M2046" s="80" t="s">
        <v>27948</v>
      </c>
      <c r="N2046" s="81" t="s">
        <v>233</v>
      </c>
      <c r="O2046" s="81" t="s">
        <v>233</v>
      </c>
      <c r="P2046" s="80" t="s">
        <v>27949</v>
      </c>
      <c r="Q2046" s="36" t="s">
        <v>24977</v>
      </c>
      <c r="R2046" s="36" t="s">
        <v>233</v>
      </c>
      <c r="S2046" s="36" t="s">
        <v>873</v>
      </c>
      <c r="T2046" s="36" t="s">
        <v>24977</v>
      </c>
      <c r="U2046" s="36" t="s">
        <v>27950</v>
      </c>
      <c r="V2046" s="121" t="str">
        <f t="shared" si="31"/>
        <v>BlackRock - iShares MSCI Frontier Markets 100</v>
      </c>
    </row>
    <row r="2047" spans="1:22" x14ac:dyDescent="0.35">
      <c r="A2047" s="111" t="s">
        <v>31312</v>
      </c>
      <c r="B2047" s="42" t="s">
        <v>27457</v>
      </c>
      <c r="C2047" s="82" t="s">
        <v>30013</v>
      </c>
      <c r="D2047" s="38" t="s">
        <v>27553</v>
      </c>
      <c r="E2047" s="42" t="s">
        <v>858</v>
      </c>
      <c r="F2047" s="35" t="s">
        <v>41</v>
      </c>
      <c r="G2047" s="77" t="s">
        <v>27946</v>
      </c>
      <c r="H2047" s="78" t="s">
        <v>27947</v>
      </c>
      <c r="I2047" s="78" t="s">
        <v>27929</v>
      </c>
      <c r="J2047" s="78" t="s">
        <v>27929</v>
      </c>
      <c r="K2047" s="42" t="s">
        <v>27929</v>
      </c>
      <c r="L2047" s="79" t="s">
        <v>233</v>
      </c>
      <c r="M2047" s="80" t="s">
        <v>27948</v>
      </c>
      <c r="N2047" s="81" t="s">
        <v>233</v>
      </c>
      <c r="O2047" s="81">
        <v>1</v>
      </c>
      <c r="P2047" s="80" t="s">
        <v>27949</v>
      </c>
      <c r="Q2047" s="36" t="s">
        <v>24977</v>
      </c>
      <c r="R2047" s="36" t="s">
        <v>28092</v>
      </c>
      <c r="S2047" s="36" t="s">
        <v>841</v>
      </c>
      <c r="T2047" s="36" t="s">
        <v>24977</v>
      </c>
      <c r="U2047" s="36" t="s">
        <v>27950</v>
      </c>
      <c r="V2047" s="121" t="str">
        <f t="shared" si="31"/>
        <v>Amundi - Equity Emerging Focus</v>
      </c>
    </row>
    <row r="2048" spans="1:22" x14ac:dyDescent="0.35">
      <c r="A2048" s="111" t="s">
        <v>30431</v>
      </c>
      <c r="B2048" s="42" t="s">
        <v>27459</v>
      </c>
      <c r="C2048" s="82" t="s">
        <v>30014</v>
      </c>
      <c r="D2048" s="38" t="s">
        <v>27555</v>
      </c>
      <c r="E2048" s="42" t="s">
        <v>858</v>
      </c>
      <c r="F2048" s="35" t="s">
        <v>41</v>
      </c>
      <c r="G2048" s="77" t="s">
        <v>27946</v>
      </c>
      <c r="H2048" s="78" t="s">
        <v>27947</v>
      </c>
      <c r="I2048" s="78" t="s">
        <v>27929</v>
      </c>
      <c r="J2048" s="78" t="s">
        <v>27929</v>
      </c>
      <c r="K2048" s="42" t="s">
        <v>27929</v>
      </c>
      <c r="L2048" s="79" t="s">
        <v>233</v>
      </c>
      <c r="M2048" s="80" t="s">
        <v>27948</v>
      </c>
      <c r="N2048" s="81" t="s">
        <v>233</v>
      </c>
      <c r="O2048" s="81" t="s">
        <v>233</v>
      </c>
      <c r="P2048" s="80" t="s">
        <v>27949</v>
      </c>
      <c r="Q2048" s="36" t="s">
        <v>24977</v>
      </c>
      <c r="R2048" s="36" t="s">
        <v>28092</v>
      </c>
      <c r="S2048" s="36" t="s">
        <v>841</v>
      </c>
      <c r="T2048" s="36" t="s">
        <v>24977</v>
      </c>
      <c r="U2048" s="36" t="s">
        <v>27950</v>
      </c>
      <c r="V2048" s="121" t="str">
        <f t="shared" si="31"/>
        <v>Nordea - Emerging Stars Equity Fund</v>
      </c>
    </row>
    <row r="2049" spans="1:22" x14ac:dyDescent="0.35">
      <c r="A2049" s="111" t="s">
        <v>31313</v>
      </c>
      <c r="B2049" s="37" t="s">
        <v>27461</v>
      </c>
      <c r="C2049" s="40" t="s">
        <v>30015</v>
      </c>
      <c r="D2049" s="38" t="s">
        <v>27557</v>
      </c>
      <c r="E2049" s="42" t="s">
        <v>858</v>
      </c>
      <c r="F2049" s="35" t="s">
        <v>41</v>
      </c>
      <c r="G2049" s="77" t="s">
        <v>27946</v>
      </c>
      <c r="H2049" s="78" t="s">
        <v>27947</v>
      </c>
      <c r="I2049" s="78" t="s">
        <v>27929</v>
      </c>
      <c r="J2049" s="78" t="s">
        <v>27929</v>
      </c>
      <c r="K2049" s="42" t="s">
        <v>27929</v>
      </c>
      <c r="L2049" s="79" t="s">
        <v>233</v>
      </c>
      <c r="M2049" s="80" t="s">
        <v>27948</v>
      </c>
      <c r="N2049" s="81" t="s">
        <v>233</v>
      </c>
      <c r="O2049" s="81">
        <v>1</v>
      </c>
      <c r="P2049" s="80" t="s">
        <v>27949</v>
      </c>
      <c r="Q2049" s="36" t="s">
        <v>24977</v>
      </c>
      <c r="R2049" s="36"/>
      <c r="S2049" s="36" t="s">
        <v>841</v>
      </c>
      <c r="T2049" s="36" t="s">
        <v>24977</v>
      </c>
      <c r="U2049" s="36" t="s">
        <v>27950</v>
      </c>
      <c r="V2049" s="121" t="str">
        <f t="shared" si="31"/>
        <v>JP Morgan - EM Small Cap</v>
      </c>
    </row>
    <row r="2050" spans="1:22" x14ac:dyDescent="0.35">
      <c r="A2050" s="111" t="s">
        <v>31314</v>
      </c>
      <c r="B2050" s="42" t="s">
        <v>27463</v>
      </c>
      <c r="C2050" s="82" t="s">
        <v>30016</v>
      </c>
      <c r="D2050" s="38" t="s">
        <v>27558</v>
      </c>
      <c r="E2050" s="42" t="s">
        <v>864</v>
      </c>
      <c r="F2050" s="35" t="s">
        <v>41</v>
      </c>
      <c r="G2050" s="77" t="s">
        <v>27946</v>
      </c>
      <c r="H2050" s="78" t="s">
        <v>27947</v>
      </c>
      <c r="I2050" s="78" t="s">
        <v>27929</v>
      </c>
      <c r="J2050" s="78" t="s">
        <v>27929</v>
      </c>
      <c r="K2050" s="42" t="s">
        <v>27929</v>
      </c>
      <c r="L2050" s="79" t="s">
        <v>233</v>
      </c>
      <c r="M2050" s="80" t="s">
        <v>27948</v>
      </c>
      <c r="N2050" s="81" t="s">
        <v>233</v>
      </c>
      <c r="O2050" s="81">
        <v>1</v>
      </c>
      <c r="P2050" s="80" t="s">
        <v>27949</v>
      </c>
      <c r="Q2050" s="36" t="s">
        <v>24977</v>
      </c>
      <c r="R2050" s="36" t="s">
        <v>28092</v>
      </c>
      <c r="S2050" s="36" t="s">
        <v>841</v>
      </c>
      <c r="T2050" s="36" t="s">
        <v>24977</v>
      </c>
      <c r="U2050" s="36" t="s">
        <v>27950</v>
      </c>
      <c r="V2050" s="121" t="str">
        <f t="shared" ref="V2050:V2113" si="32">+IFERROR(INDEX($AA:$AA,MATCH($D2050,$Z:$Z,0)),$D2050)</f>
        <v>Candriam - EM Equities</v>
      </c>
    </row>
    <row r="2051" spans="1:22" x14ac:dyDescent="0.35">
      <c r="A2051" s="111" t="s">
        <v>31315</v>
      </c>
      <c r="B2051" s="42" t="s">
        <v>27465</v>
      </c>
      <c r="C2051" s="82" t="s">
        <v>30017</v>
      </c>
      <c r="D2051" s="38" t="s">
        <v>27560</v>
      </c>
      <c r="E2051" s="42" t="s">
        <v>864</v>
      </c>
      <c r="F2051" s="35" t="s">
        <v>41</v>
      </c>
      <c r="G2051" s="77" t="s">
        <v>27946</v>
      </c>
      <c r="H2051" s="78" t="s">
        <v>27947</v>
      </c>
      <c r="I2051" s="78" t="s">
        <v>27929</v>
      </c>
      <c r="J2051" s="78" t="s">
        <v>27929</v>
      </c>
      <c r="K2051" s="42" t="s">
        <v>27929</v>
      </c>
      <c r="L2051" s="79" t="s">
        <v>233</v>
      </c>
      <c r="M2051" s="80" t="s">
        <v>27948</v>
      </c>
      <c r="N2051" s="81" t="s">
        <v>233</v>
      </c>
      <c r="O2051" s="81" t="s">
        <v>233</v>
      </c>
      <c r="P2051" s="80" t="s">
        <v>27949</v>
      </c>
      <c r="Q2051" s="36" t="s">
        <v>24977</v>
      </c>
      <c r="R2051" s="36" t="s">
        <v>28092</v>
      </c>
      <c r="S2051" s="36" t="s">
        <v>841</v>
      </c>
      <c r="T2051" s="36" t="s">
        <v>24977</v>
      </c>
      <c r="U2051" s="36" t="s">
        <v>27950</v>
      </c>
      <c r="V2051" s="121" t="str">
        <f t="shared" si="32"/>
        <v>Candriam  SICAV - SRI EM Equities</v>
      </c>
    </row>
    <row r="2052" spans="1:22" x14ac:dyDescent="0.35">
      <c r="A2052" s="111" t="s">
        <v>31316</v>
      </c>
      <c r="B2052" s="42" t="s">
        <v>27467</v>
      </c>
      <c r="C2052" s="82" t="s">
        <v>30018</v>
      </c>
      <c r="D2052" s="38" t="s">
        <v>27562</v>
      </c>
      <c r="E2052" s="42" t="s">
        <v>858</v>
      </c>
      <c r="F2052" s="35" t="s">
        <v>41</v>
      </c>
      <c r="G2052" s="77" t="s">
        <v>27946</v>
      </c>
      <c r="H2052" s="78" t="s">
        <v>27947</v>
      </c>
      <c r="I2052" s="78" t="s">
        <v>27929</v>
      </c>
      <c r="J2052" s="78" t="s">
        <v>27929</v>
      </c>
      <c r="K2052" s="42" t="s">
        <v>27929</v>
      </c>
      <c r="L2052" s="79" t="s">
        <v>233</v>
      </c>
      <c r="M2052" s="80" t="s">
        <v>27948</v>
      </c>
      <c r="N2052" s="81" t="s">
        <v>233</v>
      </c>
      <c r="O2052" s="81" t="s">
        <v>233</v>
      </c>
      <c r="P2052" s="80" t="s">
        <v>27949</v>
      </c>
      <c r="Q2052" s="36" t="s">
        <v>24977</v>
      </c>
      <c r="R2052" s="36" t="s">
        <v>28092</v>
      </c>
      <c r="S2052" s="36" t="s">
        <v>841</v>
      </c>
      <c r="T2052" s="36" t="s">
        <v>24977</v>
      </c>
      <c r="U2052" s="36" t="s">
        <v>27950</v>
      </c>
      <c r="V2052" s="121" t="str">
        <f t="shared" si="32"/>
        <v>Goldman Sachs - Emerging Markets Core</v>
      </c>
    </row>
    <row r="2053" spans="1:22" x14ac:dyDescent="0.35">
      <c r="A2053" s="111" t="s">
        <v>31317</v>
      </c>
      <c r="B2053" s="42" t="s">
        <v>27468</v>
      </c>
      <c r="C2053" s="82" t="s">
        <v>30019</v>
      </c>
      <c r="D2053" s="38" t="s">
        <v>27564</v>
      </c>
      <c r="E2053" s="42" t="s">
        <v>858</v>
      </c>
      <c r="F2053" s="35" t="s">
        <v>41</v>
      </c>
      <c r="G2053" s="77" t="s">
        <v>27946</v>
      </c>
      <c r="H2053" s="78" t="s">
        <v>27947</v>
      </c>
      <c r="I2053" s="78" t="s">
        <v>27929</v>
      </c>
      <c r="J2053" s="78" t="s">
        <v>27929</v>
      </c>
      <c r="K2053" s="42" t="s">
        <v>27929</v>
      </c>
      <c r="L2053" s="79" t="s">
        <v>233</v>
      </c>
      <c r="M2053" s="80" t="s">
        <v>27948</v>
      </c>
      <c r="N2053" s="81" t="s">
        <v>233</v>
      </c>
      <c r="O2053" s="81" t="s">
        <v>233</v>
      </c>
      <c r="P2053" s="80" t="s">
        <v>27949</v>
      </c>
      <c r="Q2053" s="36" t="s">
        <v>24977</v>
      </c>
      <c r="R2053" s="36" t="s">
        <v>28092</v>
      </c>
      <c r="S2053" s="36" t="s">
        <v>841</v>
      </c>
      <c r="T2053" s="36" t="s">
        <v>24977</v>
      </c>
      <c r="U2053" s="36" t="s">
        <v>27950</v>
      </c>
      <c r="V2053" s="121" t="str">
        <f t="shared" si="32"/>
        <v>Vontobel MTX - EM Susrainable Leaders</v>
      </c>
    </row>
    <row r="2054" spans="1:22" x14ac:dyDescent="0.35">
      <c r="A2054" s="111" t="s">
        <v>27469</v>
      </c>
      <c r="B2054" s="68" t="s">
        <v>27469</v>
      </c>
      <c r="C2054" s="108" t="s">
        <v>30020</v>
      </c>
      <c r="D2054" s="108" t="s">
        <v>30020</v>
      </c>
      <c r="E2054" s="105" t="s">
        <v>29882</v>
      </c>
      <c r="F2054" s="35" t="s">
        <v>27215</v>
      </c>
      <c r="G2054" s="77" t="s">
        <v>29880</v>
      </c>
      <c r="H2054" s="78" t="s">
        <v>41</v>
      </c>
      <c r="I2054" s="78" t="s">
        <v>28234</v>
      </c>
      <c r="J2054" s="78" t="s">
        <v>27929</v>
      </c>
      <c r="K2054" s="42" t="s">
        <v>27929</v>
      </c>
      <c r="L2054" s="79" t="s">
        <v>233</v>
      </c>
      <c r="M2054" s="80" t="s">
        <v>29881</v>
      </c>
      <c r="N2054" s="81" t="s">
        <v>233</v>
      </c>
      <c r="O2054" s="81" t="s">
        <v>233</v>
      </c>
      <c r="P2054" s="106" t="s">
        <v>27949</v>
      </c>
      <c r="Q2054" s="36" t="s">
        <v>24977</v>
      </c>
      <c r="R2054" s="36"/>
      <c r="S2054" s="36"/>
      <c r="T2054" s="36" t="s">
        <v>28234</v>
      </c>
      <c r="U2054" s="57"/>
      <c r="V2054" s="121" t="str">
        <f t="shared" si="32"/>
        <v>SPX US 06/21/24 C5250</v>
      </c>
    </row>
    <row r="2055" spans="1:22" x14ac:dyDescent="0.35">
      <c r="A2055" s="111" t="s">
        <v>27475</v>
      </c>
      <c r="B2055" s="68" t="s">
        <v>27475</v>
      </c>
      <c r="C2055" s="108" t="s">
        <v>27568</v>
      </c>
      <c r="D2055" s="67" t="s">
        <v>27568</v>
      </c>
      <c r="E2055" s="105" t="s">
        <v>29882</v>
      </c>
      <c r="F2055" s="35" t="s">
        <v>27215</v>
      </c>
      <c r="G2055" s="77" t="s">
        <v>29880</v>
      </c>
      <c r="H2055" s="78" t="s">
        <v>41</v>
      </c>
      <c r="I2055" s="78" t="s">
        <v>30021</v>
      </c>
      <c r="J2055" s="78" t="s">
        <v>30022</v>
      </c>
      <c r="K2055" s="42" t="s">
        <v>27929</v>
      </c>
      <c r="L2055" s="79" t="s">
        <v>30023</v>
      </c>
      <c r="M2055" s="80" t="s">
        <v>30023</v>
      </c>
      <c r="N2055" s="81" t="s">
        <v>233</v>
      </c>
      <c r="O2055" s="81" t="s">
        <v>233</v>
      </c>
      <c r="P2055" s="106" t="s">
        <v>27949</v>
      </c>
      <c r="Q2055" s="36" t="s">
        <v>24977</v>
      </c>
      <c r="R2055" s="36"/>
      <c r="S2055" s="36"/>
      <c r="T2055" s="36" t="s">
        <v>30021</v>
      </c>
      <c r="U2055" s="57"/>
      <c r="V2055" s="121" t="str">
        <f t="shared" si="32"/>
        <v>EEM US 01/20/23 C39</v>
      </c>
    </row>
    <row r="2056" spans="1:22" x14ac:dyDescent="0.35">
      <c r="A2056" s="111" t="s">
        <v>27477</v>
      </c>
      <c r="B2056" s="68" t="s">
        <v>27477</v>
      </c>
      <c r="C2056" s="108" t="s">
        <v>27569</v>
      </c>
      <c r="D2056" s="67" t="s">
        <v>27569</v>
      </c>
      <c r="E2056" s="105" t="s">
        <v>29882</v>
      </c>
      <c r="F2056" s="35" t="s">
        <v>27215</v>
      </c>
      <c r="G2056" s="77" t="s">
        <v>29880</v>
      </c>
      <c r="H2056" s="78" t="s">
        <v>41</v>
      </c>
      <c r="I2056" s="78" t="s">
        <v>30021</v>
      </c>
      <c r="J2056" s="78" t="s">
        <v>30022</v>
      </c>
      <c r="K2056" s="42" t="s">
        <v>27929</v>
      </c>
      <c r="L2056" s="79" t="s">
        <v>233</v>
      </c>
      <c r="M2056" s="80" t="s">
        <v>30023</v>
      </c>
      <c r="N2056" s="81" t="s">
        <v>233</v>
      </c>
      <c r="O2056" s="81" t="s">
        <v>233</v>
      </c>
      <c r="P2056" s="106" t="s">
        <v>27949</v>
      </c>
      <c r="Q2056" s="36" t="s">
        <v>24977</v>
      </c>
      <c r="R2056" s="36"/>
      <c r="S2056" s="36"/>
      <c r="T2056" s="36" t="s">
        <v>30021</v>
      </c>
      <c r="U2056" s="57"/>
      <c r="V2056" s="121" t="str">
        <f t="shared" si="32"/>
        <v>EEM US 01/20/23 C37</v>
      </c>
    </row>
    <row r="2057" spans="1:22" x14ac:dyDescent="0.35">
      <c r="A2057" s="111" t="s">
        <v>27479</v>
      </c>
      <c r="B2057" s="68" t="s">
        <v>27479</v>
      </c>
      <c r="C2057" s="108" t="s">
        <v>27568</v>
      </c>
      <c r="D2057" s="67" t="s">
        <v>27568</v>
      </c>
      <c r="E2057" s="105" t="s">
        <v>29882</v>
      </c>
      <c r="F2057" s="35" t="s">
        <v>27215</v>
      </c>
      <c r="G2057" s="77" t="s">
        <v>29880</v>
      </c>
      <c r="H2057" s="78" t="s">
        <v>41</v>
      </c>
      <c r="I2057" s="78" t="s">
        <v>30021</v>
      </c>
      <c r="J2057" s="78" t="s">
        <v>30022</v>
      </c>
      <c r="K2057" s="42" t="s">
        <v>27929</v>
      </c>
      <c r="L2057" s="79" t="s">
        <v>233</v>
      </c>
      <c r="M2057" s="80" t="s">
        <v>30023</v>
      </c>
      <c r="N2057" s="81" t="s">
        <v>233</v>
      </c>
      <c r="O2057" s="81" t="s">
        <v>233</v>
      </c>
      <c r="P2057" s="106" t="s">
        <v>27949</v>
      </c>
      <c r="Q2057" s="36" t="s">
        <v>24977</v>
      </c>
      <c r="R2057" s="36"/>
      <c r="S2057" s="36"/>
      <c r="T2057" s="36" t="s">
        <v>30021</v>
      </c>
      <c r="U2057" s="57"/>
      <c r="V2057" s="121" t="str">
        <f t="shared" si="32"/>
        <v>EEM US 01/20/23 C39</v>
      </c>
    </row>
    <row r="2058" spans="1:22" x14ac:dyDescent="0.35">
      <c r="A2058" s="111" t="s">
        <v>27481</v>
      </c>
      <c r="B2058" s="68" t="s">
        <v>27481</v>
      </c>
      <c r="C2058" s="108" t="s">
        <v>27569</v>
      </c>
      <c r="D2058" s="67" t="s">
        <v>27569</v>
      </c>
      <c r="E2058" s="105" t="s">
        <v>29882</v>
      </c>
      <c r="F2058" s="35" t="s">
        <v>27215</v>
      </c>
      <c r="G2058" s="77" t="s">
        <v>29880</v>
      </c>
      <c r="H2058" s="78" t="s">
        <v>41</v>
      </c>
      <c r="I2058" s="78" t="s">
        <v>30021</v>
      </c>
      <c r="J2058" s="78" t="s">
        <v>30022</v>
      </c>
      <c r="K2058" s="42" t="s">
        <v>27929</v>
      </c>
      <c r="L2058" s="79" t="s">
        <v>233</v>
      </c>
      <c r="M2058" s="80" t="s">
        <v>30023</v>
      </c>
      <c r="N2058" s="81" t="s">
        <v>233</v>
      </c>
      <c r="O2058" s="81" t="s">
        <v>233</v>
      </c>
      <c r="P2058" s="106" t="s">
        <v>27949</v>
      </c>
      <c r="Q2058" s="36" t="s">
        <v>24977</v>
      </c>
      <c r="R2058" s="36"/>
      <c r="S2058" s="36"/>
      <c r="T2058" s="36" t="s">
        <v>30021</v>
      </c>
      <c r="U2058" s="57"/>
      <c r="V2058" s="121" t="str">
        <f t="shared" si="32"/>
        <v>EEM US 01/20/23 C37</v>
      </c>
    </row>
    <row r="2059" spans="1:22" x14ac:dyDescent="0.35">
      <c r="A2059" s="111" t="s">
        <v>27483</v>
      </c>
      <c r="B2059" s="53" t="s">
        <v>27483</v>
      </c>
      <c r="C2059" s="95" t="s">
        <v>27572</v>
      </c>
      <c r="D2059" s="64" t="s">
        <v>27572</v>
      </c>
      <c r="E2059" s="105" t="s">
        <v>29882</v>
      </c>
      <c r="F2059" s="35" t="s">
        <v>27215</v>
      </c>
      <c r="G2059" s="77" t="s">
        <v>29880</v>
      </c>
      <c r="H2059" s="78" t="s">
        <v>41</v>
      </c>
      <c r="I2059" s="78" t="s">
        <v>30021</v>
      </c>
      <c r="J2059" s="78" t="s">
        <v>30022</v>
      </c>
      <c r="K2059" s="42" t="s">
        <v>27929</v>
      </c>
      <c r="L2059" s="79" t="s">
        <v>233</v>
      </c>
      <c r="M2059" s="80" t="s">
        <v>30023</v>
      </c>
      <c r="N2059" s="81" t="s">
        <v>233</v>
      </c>
      <c r="O2059" s="81" t="s">
        <v>233</v>
      </c>
      <c r="P2059" s="106" t="s">
        <v>27949</v>
      </c>
      <c r="Q2059" s="36" t="s">
        <v>24977</v>
      </c>
      <c r="R2059" s="36"/>
      <c r="S2059" s="36"/>
      <c r="T2059" s="36" t="s">
        <v>30021</v>
      </c>
      <c r="U2059" s="57"/>
      <c r="V2059" s="121" t="str">
        <f t="shared" si="32"/>
        <v>EEM US 02/17/23 C39</v>
      </c>
    </row>
    <row r="2060" spans="1:22" x14ac:dyDescent="0.35">
      <c r="A2060" s="111" t="s">
        <v>30431</v>
      </c>
      <c r="B2060" s="37" t="s">
        <v>27485</v>
      </c>
      <c r="C2060" s="40" t="s">
        <v>30024</v>
      </c>
      <c r="D2060" s="38" t="s">
        <v>27574</v>
      </c>
      <c r="E2060" s="42" t="s">
        <v>858</v>
      </c>
      <c r="F2060" s="35" t="s">
        <v>41</v>
      </c>
      <c r="G2060" s="77" t="s">
        <v>27946</v>
      </c>
      <c r="H2060" s="78" t="s">
        <v>29699</v>
      </c>
      <c r="I2060" s="78" t="s">
        <v>30025</v>
      </c>
      <c r="J2060" s="78" t="s">
        <v>27929</v>
      </c>
      <c r="K2060" s="42" t="s">
        <v>27929</v>
      </c>
      <c r="L2060" s="79" t="s">
        <v>30026</v>
      </c>
      <c r="M2060" s="80" t="s">
        <v>30026</v>
      </c>
      <c r="N2060" s="81" t="s">
        <v>233</v>
      </c>
      <c r="O2060" s="81" t="s">
        <v>233</v>
      </c>
      <c r="P2060" s="80" t="s">
        <v>27949</v>
      </c>
      <c r="Q2060" s="36" t="s">
        <v>24977</v>
      </c>
      <c r="R2060" s="36" t="s">
        <v>233</v>
      </c>
      <c r="S2060" s="36" t="s">
        <v>873</v>
      </c>
      <c r="T2060" s="36" t="s">
        <v>24977</v>
      </c>
      <c r="U2060" s="36" t="s">
        <v>27950</v>
      </c>
      <c r="V2060" s="121" t="str">
        <f t="shared" si="32"/>
        <v>BlackRock - iShares MSCI Saudi Arabia ETF</v>
      </c>
    </row>
    <row r="2061" spans="1:22" x14ac:dyDescent="0.35">
      <c r="A2061" s="111" t="s">
        <v>31318</v>
      </c>
      <c r="B2061" s="37" t="s">
        <v>27486</v>
      </c>
      <c r="C2061" s="40" t="s">
        <v>30027</v>
      </c>
      <c r="D2061" s="38" t="s">
        <v>27576</v>
      </c>
      <c r="E2061" s="42" t="s">
        <v>858</v>
      </c>
      <c r="F2061" s="35" t="s">
        <v>41</v>
      </c>
      <c r="G2061" s="77" t="s">
        <v>27946</v>
      </c>
      <c r="H2061" s="78" t="s">
        <v>29699</v>
      </c>
      <c r="I2061" s="78" t="s">
        <v>30028</v>
      </c>
      <c r="J2061" s="78" t="s">
        <v>27929</v>
      </c>
      <c r="K2061" s="42" t="s">
        <v>27929</v>
      </c>
      <c r="L2061" s="79" t="s">
        <v>30029</v>
      </c>
      <c r="M2061" s="80" t="s">
        <v>30029</v>
      </c>
      <c r="N2061" s="81" t="s">
        <v>233</v>
      </c>
      <c r="O2061" s="81" t="s">
        <v>233</v>
      </c>
      <c r="P2061" s="80" t="s">
        <v>27949</v>
      </c>
      <c r="Q2061" s="36" t="s">
        <v>24977</v>
      </c>
      <c r="R2061" s="36"/>
      <c r="S2061" s="36" t="s">
        <v>841</v>
      </c>
      <c r="T2061" s="36" t="s">
        <v>24977</v>
      </c>
      <c r="U2061" s="36" t="s">
        <v>27950</v>
      </c>
      <c r="V2061" s="121" t="str">
        <f t="shared" si="32"/>
        <v>UBS -  Lux All China</v>
      </c>
    </row>
    <row r="2062" spans="1:22" x14ac:dyDescent="0.35">
      <c r="A2062" s="111" t="s">
        <v>31319</v>
      </c>
      <c r="B2062" s="37" t="s">
        <v>27487</v>
      </c>
      <c r="C2062" s="40" t="s">
        <v>30030</v>
      </c>
      <c r="D2062" s="38" t="s">
        <v>27578</v>
      </c>
      <c r="E2062" s="42" t="s">
        <v>858</v>
      </c>
      <c r="F2062" s="35" t="s">
        <v>41</v>
      </c>
      <c r="G2062" s="77" t="s">
        <v>27946</v>
      </c>
      <c r="H2062" s="78" t="s">
        <v>29699</v>
      </c>
      <c r="I2062" s="78" t="s">
        <v>30028</v>
      </c>
      <c r="J2062" s="78" t="s">
        <v>27929</v>
      </c>
      <c r="K2062" s="42" t="s">
        <v>27929</v>
      </c>
      <c r="L2062" s="79" t="s">
        <v>233</v>
      </c>
      <c r="M2062" s="80" t="s">
        <v>30029</v>
      </c>
      <c r="N2062" s="81" t="s">
        <v>233</v>
      </c>
      <c r="O2062" s="81" t="s">
        <v>233</v>
      </c>
      <c r="P2062" s="80" t="s">
        <v>27949</v>
      </c>
      <c r="Q2062" s="36" t="s">
        <v>24977</v>
      </c>
      <c r="R2062" s="36" t="s">
        <v>28092</v>
      </c>
      <c r="S2062" s="36" t="s">
        <v>841</v>
      </c>
      <c r="T2062" s="36" t="s">
        <v>24977</v>
      </c>
      <c r="U2062" s="36" t="s">
        <v>27950</v>
      </c>
      <c r="V2062" s="121" t="str">
        <f t="shared" si="32"/>
        <v>UBS - China Opportunity - P</v>
      </c>
    </row>
    <row r="2063" spans="1:22" x14ac:dyDescent="0.35">
      <c r="A2063" s="111" t="s">
        <v>685</v>
      </c>
      <c r="B2063" s="37" t="s">
        <v>684</v>
      </c>
      <c r="C2063" s="40" t="s">
        <v>30031</v>
      </c>
      <c r="D2063" s="38" t="s">
        <v>3009</v>
      </c>
      <c r="E2063" s="42" t="s">
        <v>858</v>
      </c>
      <c r="F2063" s="35" t="s">
        <v>41</v>
      </c>
      <c r="G2063" s="77" t="s">
        <v>27946</v>
      </c>
      <c r="H2063" s="78" t="s">
        <v>29699</v>
      </c>
      <c r="I2063" s="78" t="s">
        <v>30028</v>
      </c>
      <c r="J2063" s="78" t="s">
        <v>27929</v>
      </c>
      <c r="K2063" s="42" t="s">
        <v>27929</v>
      </c>
      <c r="L2063" s="79" t="s">
        <v>233</v>
      </c>
      <c r="M2063" s="80" t="s">
        <v>30029</v>
      </c>
      <c r="N2063" s="81" t="s">
        <v>233</v>
      </c>
      <c r="O2063" s="81">
        <v>1</v>
      </c>
      <c r="P2063" s="80" t="s">
        <v>27949</v>
      </c>
      <c r="Q2063" s="36" t="s">
        <v>24977</v>
      </c>
      <c r="R2063" s="36" t="s">
        <v>28092</v>
      </c>
      <c r="S2063" s="36" t="s">
        <v>841</v>
      </c>
      <c r="T2063" s="36" t="s">
        <v>24977</v>
      </c>
      <c r="U2063" s="36" t="s">
        <v>27950</v>
      </c>
      <c r="V2063" s="121" t="str">
        <f t="shared" si="32"/>
        <v>UBS - China Opportunity - A3</v>
      </c>
    </row>
    <row r="2064" spans="1:22" x14ac:dyDescent="0.35">
      <c r="A2064" s="111" t="s">
        <v>31320</v>
      </c>
      <c r="B2064" s="37" t="s">
        <v>27489</v>
      </c>
      <c r="C2064" s="40" t="s">
        <v>30032</v>
      </c>
      <c r="D2064" s="38" t="s">
        <v>27580</v>
      </c>
      <c r="E2064" s="42" t="s">
        <v>858</v>
      </c>
      <c r="F2064" s="35" t="s">
        <v>41</v>
      </c>
      <c r="G2064" s="77" t="s">
        <v>27946</v>
      </c>
      <c r="H2064" s="78" t="s">
        <v>29699</v>
      </c>
      <c r="I2064" s="78" t="s">
        <v>30028</v>
      </c>
      <c r="J2064" s="78" t="s">
        <v>27929</v>
      </c>
      <c r="K2064" s="42" t="s">
        <v>27929</v>
      </c>
      <c r="L2064" s="79" t="s">
        <v>233</v>
      </c>
      <c r="M2064" s="80" t="s">
        <v>30029</v>
      </c>
      <c r="N2064" s="81" t="s">
        <v>233</v>
      </c>
      <c r="O2064" s="81">
        <v>1</v>
      </c>
      <c r="P2064" s="80" t="s">
        <v>27949</v>
      </c>
      <c r="Q2064" s="36" t="s">
        <v>24977</v>
      </c>
      <c r="R2064" s="36" t="s">
        <v>28092</v>
      </c>
      <c r="S2064" s="36" t="s">
        <v>841</v>
      </c>
      <c r="T2064" s="36" t="s">
        <v>24977</v>
      </c>
      <c r="U2064" s="36" t="s">
        <v>27950</v>
      </c>
      <c r="V2064" s="121" t="str">
        <f t="shared" si="32"/>
        <v>Aberdeen - Standard China A-Share</v>
      </c>
    </row>
    <row r="2065" spans="1:22" x14ac:dyDescent="0.35">
      <c r="A2065" s="111" t="s">
        <v>31321</v>
      </c>
      <c r="B2065" s="37" t="s">
        <v>27491</v>
      </c>
      <c r="C2065" s="40" t="s">
        <v>30033</v>
      </c>
      <c r="D2065" s="38" t="s">
        <v>27582</v>
      </c>
      <c r="E2065" s="42" t="s">
        <v>858</v>
      </c>
      <c r="F2065" s="35" t="s">
        <v>41</v>
      </c>
      <c r="G2065" s="77" t="s">
        <v>27946</v>
      </c>
      <c r="H2065" s="78" t="s">
        <v>29699</v>
      </c>
      <c r="I2065" s="78" t="s">
        <v>30028</v>
      </c>
      <c r="J2065" s="78" t="s">
        <v>27929</v>
      </c>
      <c r="K2065" s="42" t="s">
        <v>27929</v>
      </c>
      <c r="L2065" s="79" t="s">
        <v>233</v>
      </c>
      <c r="M2065" s="80" t="s">
        <v>30029</v>
      </c>
      <c r="N2065" s="81" t="s">
        <v>233</v>
      </c>
      <c r="O2065" s="81" t="s">
        <v>233</v>
      </c>
      <c r="P2065" s="80" t="s">
        <v>27949</v>
      </c>
      <c r="Q2065" s="36" t="s">
        <v>24977</v>
      </c>
      <c r="R2065" s="36" t="s">
        <v>28092</v>
      </c>
      <c r="S2065" s="36" t="s">
        <v>841</v>
      </c>
      <c r="T2065" s="36" t="s">
        <v>24977</v>
      </c>
      <c r="U2065" s="36" t="s">
        <v>27950</v>
      </c>
      <c r="V2065" s="121" t="str">
        <f t="shared" si="32"/>
        <v>Aberdeen - Chinese Equity Fund</v>
      </c>
    </row>
    <row r="2066" spans="1:22" x14ac:dyDescent="0.35">
      <c r="A2066" s="111" t="s">
        <v>31322</v>
      </c>
      <c r="B2066" s="37" t="s">
        <v>27493</v>
      </c>
      <c r="C2066" s="40" t="s">
        <v>30034</v>
      </c>
      <c r="D2066" s="38" t="s">
        <v>27584</v>
      </c>
      <c r="E2066" s="42" t="s">
        <v>858</v>
      </c>
      <c r="F2066" s="35" t="s">
        <v>41</v>
      </c>
      <c r="G2066" s="77" t="s">
        <v>27946</v>
      </c>
      <c r="H2066" s="78" t="s">
        <v>29699</v>
      </c>
      <c r="I2066" s="78" t="s">
        <v>30028</v>
      </c>
      <c r="J2066" s="78" t="s">
        <v>27929</v>
      </c>
      <c r="K2066" s="42" t="s">
        <v>27929</v>
      </c>
      <c r="L2066" s="79" t="s">
        <v>233</v>
      </c>
      <c r="M2066" s="80" t="s">
        <v>30029</v>
      </c>
      <c r="N2066" s="81" t="s">
        <v>233</v>
      </c>
      <c r="O2066" s="81">
        <v>1</v>
      </c>
      <c r="P2066" s="80" t="s">
        <v>27949</v>
      </c>
      <c r="Q2066" s="36" t="s">
        <v>24977</v>
      </c>
      <c r="R2066" s="36" t="s">
        <v>28092</v>
      </c>
      <c r="S2066" s="36" t="s">
        <v>841</v>
      </c>
      <c r="T2066" s="36" t="s">
        <v>24977</v>
      </c>
      <c r="U2066" s="36" t="s">
        <v>27950</v>
      </c>
      <c r="V2066" s="121" t="str">
        <f t="shared" si="32"/>
        <v>Robeco - Chinese A-Share</v>
      </c>
    </row>
    <row r="2067" spans="1:22" x14ac:dyDescent="0.35">
      <c r="A2067" s="111" t="s">
        <v>30431</v>
      </c>
      <c r="B2067" s="37" t="s">
        <v>27495</v>
      </c>
      <c r="C2067" s="40" t="s">
        <v>30035</v>
      </c>
      <c r="D2067" s="38" t="s">
        <v>27586</v>
      </c>
      <c r="E2067" s="42" t="s">
        <v>864</v>
      </c>
      <c r="F2067" s="35" t="s">
        <v>41</v>
      </c>
      <c r="G2067" s="77" t="s">
        <v>27946</v>
      </c>
      <c r="H2067" s="78" t="s">
        <v>29699</v>
      </c>
      <c r="I2067" s="78" t="s">
        <v>30028</v>
      </c>
      <c r="J2067" s="78" t="s">
        <v>27929</v>
      </c>
      <c r="K2067" s="42" t="s">
        <v>27929</v>
      </c>
      <c r="L2067" s="79" t="s">
        <v>233</v>
      </c>
      <c r="M2067" s="80" t="s">
        <v>30029</v>
      </c>
      <c r="N2067" s="81" t="s">
        <v>233</v>
      </c>
      <c r="O2067" s="81" t="s">
        <v>233</v>
      </c>
      <c r="P2067" s="80" t="s">
        <v>27949</v>
      </c>
      <c r="Q2067" s="36" t="s">
        <v>24977</v>
      </c>
      <c r="R2067" s="36" t="s">
        <v>28092</v>
      </c>
      <c r="S2067" s="36" t="s">
        <v>841</v>
      </c>
      <c r="T2067" s="36" t="s">
        <v>24977</v>
      </c>
      <c r="U2067" s="36" t="s">
        <v>27950</v>
      </c>
      <c r="V2067" s="121" t="str">
        <f t="shared" si="32"/>
        <v>Robeco - Chineese Equities</v>
      </c>
    </row>
    <row r="2068" spans="1:22" x14ac:dyDescent="0.35">
      <c r="A2068" s="111" t="s">
        <v>638</v>
      </c>
      <c r="B2068" s="37" t="s">
        <v>637</v>
      </c>
      <c r="C2068" s="40" t="s">
        <v>30036</v>
      </c>
      <c r="D2068" s="38" t="s">
        <v>13677</v>
      </c>
      <c r="E2068" s="42" t="s">
        <v>858</v>
      </c>
      <c r="F2068" s="35" t="s">
        <v>41</v>
      </c>
      <c r="G2068" s="77" t="s">
        <v>27946</v>
      </c>
      <c r="H2068" s="78" t="s">
        <v>29699</v>
      </c>
      <c r="I2068" s="78" t="s">
        <v>30028</v>
      </c>
      <c r="J2068" s="78" t="s">
        <v>27929</v>
      </c>
      <c r="K2068" s="42" t="s">
        <v>27929</v>
      </c>
      <c r="L2068" s="79" t="s">
        <v>233</v>
      </c>
      <c r="M2068" s="80" t="s">
        <v>30029</v>
      </c>
      <c r="N2068" s="81" t="s">
        <v>233</v>
      </c>
      <c r="O2068" s="81">
        <v>1</v>
      </c>
      <c r="P2068" s="80" t="s">
        <v>27949</v>
      </c>
      <c r="Q2068" s="36" t="s">
        <v>24977</v>
      </c>
      <c r="R2068" s="36" t="s">
        <v>28092</v>
      </c>
      <c r="S2068" s="36" t="s">
        <v>841</v>
      </c>
      <c r="T2068" s="36" t="s">
        <v>24977</v>
      </c>
      <c r="U2068" s="36" t="s">
        <v>27950</v>
      </c>
      <c r="V2068" s="121" t="str">
        <f t="shared" si="32"/>
        <v>Schroder - International Selection Fund China A</v>
      </c>
    </row>
    <row r="2069" spans="1:22" x14ac:dyDescent="0.35">
      <c r="A2069" s="111" t="s">
        <v>30431</v>
      </c>
      <c r="B2069" s="37" t="s">
        <v>27499</v>
      </c>
      <c r="C2069" s="40" t="s">
        <v>30037</v>
      </c>
      <c r="D2069" s="38" t="s">
        <v>27589</v>
      </c>
      <c r="E2069" s="42" t="s">
        <v>858</v>
      </c>
      <c r="F2069" s="35" t="s">
        <v>41</v>
      </c>
      <c r="G2069" s="77" t="s">
        <v>27946</v>
      </c>
      <c r="H2069" s="78" t="s">
        <v>29699</v>
      </c>
      <c r="I2069" s="78" t="s">
        <v>30028</v>
      </c>
      <c r="J2069" s="78" t="s">
        <v>27929</v>
      </c>
      <c r="K2069" s="42" t="s">
        <v>27929</v>
      </c>
      <c r="L2069" s="79" t="s">
        <v>233</v>
      </c>
      <c r="M2069" s="80" t="s">
        <v>30029</v>
      </c>
      <c r="N2069" s="81" t="s">
        <v>233</v>
      </c>
      <c r="O2069" s="81" t="s">
        <v>233</v>
      </c>
      <c r="P2069" s="80" t="s">
        <v>27949</v>
      </c>
      <c r="Q2069" s="36" t="s">
        <v>24977</v>
      </c>
      <c r="R2069" s="36" t="s">
        <v>28092</v>
      </c>
      <c r="S2069" s="36" t="s">
        <v>841</v>
      </c>
      <c r="T2069" s="36" t="s">
        <v>24977</v>
      </c>
      <c r="U2069" s="36" t="s">
        <v>27950</v>
      </c>
      <c r="V2069" s="121" t="str">
        <f t="shared" si="32"/>
        <v>Fidelity - Greater China Fund</v>
      </c>
    </row>
    <row r="2070" spans="1:22" x14ac:dyDescent="0.35">
      <c r="A2070" s="111" t="s">
        <v>24929</v>
      </c>
      <c r="B2070" s="37" t="s">
        <v>24928</v>
      </c>
      <c r="C2070" s="40" t="s">
        <v>30038</v>
      </c>
      <c r="D2070" s="38" t="s">
        <v>27591</v>
      </c>
      <c r="E2070" s="42" t="s">
        <v>858</v>
      </c>
      <c r="F2070" s="35" t="s">
        <v>41</v>
      </c>
      <c r="G2070" s="77" t="s">
        <v>27946</v>
      </c>
      <c r="H2070" s="78" t="s">
        <v>29699</v>
      </c>
      <c r="I2070" s="78" t="s">
        <v>30028</v>
      </c>
      <c r="J2070" s="78" t="s">
        <v>27929</v>
      </c>
      <c r="K2070" s="42" t="s">
        <v>27929</v>
      </c>
      <c r="L2070" s="79" t="s">
        <v>233</v>
      </c>
      <c r="M2070" s="80" t="s">
        <v>30029</v>
      </c>
      <c r="N2070" s="81" t="s">
        <v>233</v>
      </c>
      <c r="O2070" s="81">
        <v>1</v>
      </c>
      <c r="P2070" s="80" t="s">
        <v>27949</v>
      </c>
      <c r="Q2070" s="36" t="s">
        <v>24977</v>
      </c>
      <c r="R2070" s="36" t="s">
        <v>233</v>
      </c>
      <c r="S2070" s="36" t="s">
        <v>873</v>
      </c>
      <c r="T2070" s="36" t="s">
        <v>24977</v>
      </c>
      <c r="U2070" s="36" t="s">
        <v>27950</v>
      </c>
      <c r="V2070" s="121" t="str">
        <f t="shared" si="32"/>
        <v>DWS - CSI 300 China-A</v>
      </c>
    </row>
    <row r="2071" spans="1:22" x14ac:dyDescent="0.35">
      <c r="A2071" s="111" t="s">
        <v>31323</v>
      </c>
      <c r="B2071" s="37" t="s">
        <v>27502</v>
      </c>
      <c r="C2071" s="40" t="s">
        <v>30039</v>
      </c>
      <c r="D2071" s="38" t="s">
        <v>27593</v>
      </c>
      <c r="E2071" s="42" t="s">
        <v>858</v>
      </c>
      <c r="F2071" s="35" t="s">
        <v>41</v>
      </c>
      <c r="G2071" s="77" t="s">
        <v>27946</v>
      </c>
      <c r="H2071" s="78" t="s">
        <v>29699</v>
      </c>
      <c r="I2071" s="78" t="s">
        <v>30028</v>
      </c>
      <c r="J2071" s="78" t="s">
        <v>27929</v>
      </c>
      <c r="K2071" s="42" t="s">
        <v>27929</v>
      </c>
      <c r="L2071" s="79" t="s">
        <v>233</v>
      </c>
      <c r="M2071" s="80" t="s">
        <v>30029</v>
      </c>
      <c r="N2071" s="81" t="s">
        <v>233</v>
      </c>
      <c r="O2071" s="81">
        <v>1</v>
      </c>
      <c r="P2071" s="80" t="s">
        <v>27949</v>
      </c>
      <c r="Q2071" s="36" t="s">
        <v>24977</v>
      </c>
      <c r="R2071" s="36" t="s">
        <v>28092</v>
      </c>
      <c r="S2071" s="36" t="s">
        <v>841</v>
      </c>
      <c r="T2071" s="36" t="s">
        <v>24977</v>
      </c>
      <c r="U2071" s="36" t="s">
        <v>27950</v>
      </c>
      <c r="V2071" s="121" t="str">
        <f t="shared" si="32"/>
        <v>Allianz China A Opportunities</v>
      </c>
    </row>
    <row r="2072" spans="1:22" x14ac:dyDescent="0.35">
      <c r="A2072" s="111" t="s">
        <v>658</v>
      </c>
      <c r="B2072" s="37" t="s">
        <v>657</v>
      </c>
      <c r="C2072" s="40" t="s">
        <v>30040</v>
      </c>
      <c r="D2072" s="38" t="s">
        <v>23090</v>
      </c>
      <c r="E2072" s="42" t="s">
        <v>858</v>
      </c>
      <c r="F2072" s="35" t="s">
        <v>41</v>
      </c>
      <c r="G2072" s="77" t="s">
        <v>27946</v>
      </c>
      <c r="H2072" s="78" t="s">
        <v>29699</v>
      </c>
      <c r="I2072" s="78" t="s">
        <v>30028</v>
      </c>
      <c r="J2072" s="78" t="s">
        <v>27929</v>
      </c>
      <c r="K2072" s="42" t="s">
        <v>27929</v>
      </c>
      <c r="L2072" s="79" t="s">
        <v>233</v>
      </c>
      <c r="M2072" s="80" t="s">
        <v>30029</v>
      </c>
      <c r="N2072" s="81" t="s">
        <v>233</v>
      </c>
      <c r="O2072" s="81">
        <v>1</v>
      </c>
      <c r="P2072" s="80" t="s">
        <v>27949</v>
      </c>
      <c r="Q2072" s="36" t="s">
        <v>24977</v>
      </c>
      <c r="R2072" s="36" t="s">
        <v>28092</v>
      </c>
      <c r="S2072" s="36" t="s">
        <v>841</v>
      </c>
      <c r="T2072" s="36" t="s">
        <v>24977</v>
      </c>
      <c r="U2072" s="36" t="s">
        <v>27950</v>
      </c>
      <c r="V2072" s="121" t="str">
        <f t="shared" si="32"/>
        <v>Allianz - China-A</v>
      </c>
    </row>
    <row r="2073" spans="1:22" x14ac:dyDescent="0.35">
      <c r="A2073" s="111" t="s">
        <v>30431</v>
      </c>
      <c r="B2073" s="37" t="s">
        <v>27505</v>
      </c>
      <c r="C2073" s="40" t="s">
        <v>30041</v>
      </c>
      <c r="D2073" s="38" t="s">
        <v>27596</v>
      </c>
      <c r="E2073" s="42" t="s">
        <v>858</v>
      </c>
      <c r="F2073" s="35" t="s">
        <v>41</v>
      </c>
      <c r="G2073" s="77" t="s">
        <v>27946</v>
      </c>
      <c r="H2073" s="78" t="s">
        <v>29699</v>
      </c>
      <c r="I2073" s="78" t="s">
        <v>30028</v>
      </c>
      <c r="J2073" s="78" t="s">
        <v>27929</v>
      </c>
      <c r="K2073" s="42" t="s">
        <v>27929</v>
      </c>
      <c r="L2073" s="79" t="s">
        <v>233</v>
      </c>
      <c r="M2073" s="80" t="s">
        <v>30029</v>
      </c>
      <c r="N2073" s="81" t="s">
        <v>233</v>
      </c>
      <c r="O2073" s="81" t="s">
        <v>233</v>
      </c>
      <c r="P2073" s="80" t="s">
        <v>27949</v>
      </c>
      <c r="Q2073" s="36" t="s">
        <v>24977</v>
      </c>
      <c r="R2073" s="36" t="s">
        <v>233</v>
      </c>
      <c r="S2073" s="36" t="s">
        <v>873</v>
      </c>
      <c r="T2073" s="36" t="s">
        <v>24977</v>
      </c>
      <c r="U2073" s="36" t="s">
        <v>27950</v>
      </c>
      <c r="V2073" s="121" t="str">
        <f t="shared" si="32"/>
        <v>BlackRock - iShares Hong Kong</v>
      </c>
    </row>
    <row r="2074" spans="1:22" x14ac:dyDescent="0.35">
      <c r="A2074" s="111" t="s">
        <v>579</v>
      </c>
      <c r="B2074" s="37" t="s">
        <v>578</v>
      </c>
      <c r="C2074" s="40" t="s">
        <v>30042</v>
      </c>
      <c r="D2074" s="38" t="s">
        <v>23095</v>
      </c>
      <c r="E2074" s="42" t="s">
        <v>858</v>
      </c>
      <c r="F2074" s="35" t="s">
        <v>41</v>
      </c>
      <c r="G2074" s="77" t="s">
        <v>27946</v>
      </c>
      <c r="H2074" s="78" t="s">
        <v>29699</v>
      </c>
      <c r="I2074" s="78" t="s">
        <v>30028</v>
      </c>
      <c r="J2074" s="78" t="s">
        <v>27929</v>
      </c>
      <c r="K2074" s="42" t="s">
        <v>27929</v>
      </c>
      <c r="L2074" s="79" t="s">
        <v>233</v>
      </c>
      <c r="M2074" s="80" t="s">
        <v>30029</v>
      </c>
      <c r="N2074" s="81" t="s">
        <v>233</v>
      </c>
      <c r="O2074" s="81">
        <v>1</v>
      </c>
      <c r="P2074" s="80" t="s">
        <v>27949</v>
      </c>
      <c r="Q2074" s="36" t="s">
        <v>24977</v>
      </c>
      <c r="R2074" s="36" t="s">
        <v>233</v>
      </c>
      <c r="S2074" s="36" t="s">
        <v>873</v>
      </c>
      <c r="T2074" s="36" t="s">
        <v>24977</v>
      </c>
      <c r="U2074" s="36" t="s">
        <v>27950</v>
      </c>
      <c r="V2074" s="121" t="str">
        <f t="shared" si="32"/>
        <v>BlackRock - iShares FTSE/Xinhua China 25 Index Fund</v>
      </c>
    </row>
    <row r="2075" spans="1:22" x14ac:dyDescent="0.35">
      <c r="A2075" s="111" t="s">
        <v>30431</v>
      </c>
      <c r="B2075" s="37" t="s">
        <v>27508</v>
      </c>
      <c r="C2075" s="40" t="s">
        <v>30043</v>
      </c>
      <c r="D2075" s="38" t="s">
        <v>27599</v>
      </c>
      <c r="E2075" s="42" t="s">
        <v>858</v>
      </c>
      <c r="F2075" s="35" t="s">
        <v>41</v>
      </c>
      <c r="G2075" s="77" t="s">
        <v>27946</v>
      </c>
      <c r="H2075" s="78" t="s">
        <v>29699</v>
      </c>
      <c r="I2075" s="78" t="s">
        <v>30028</v>
      </c>
      <c r="J2075" s="78" t="s">
        <v>27929</v>
      </c>
      <c r="K2075" s="42" t="s">
        <v>27929</v>
      </c>
      <c r="L2075" s="79" t="s">
        <v>233</v>
      </c>
      <c r="M2075" s="80" t="s">
        <v>30029</v>
      </c>
      <c r="N2075" s="81" t="s">
        <v>233</v>
      </c>
      <c r="O2075" s="81" t="s">
        <v>233</v>
      </c>
      <c r="P2075" s="80" t="s">
        <v>27949</v>
      </c>
      <c r="Q2075" s="36" t="s">
        <v>24977</v>
      </c>
      <c r="R2075" s="36" t="s">
        <v>233</v>
      </c>
      <c r="S2075" s="36" t="s">
        <v>873</v>
      </c>
      <c r="T2075" s="36" t="s">
        <v>24977</v>
      </c>
      <c r="U2075" s="36" t="s">
        <v>27950</v>
      </c>
      <c r="V2075" s="121" t="str">
        <f t="shared" si="32"/>
        <v>Krane - MSCI China Clean Technology ETF</v>
      </c>
    </row>
    <row r="2076" spans="1:22" x14ac:dyDescent="0.35">
      <c r="A2076" s="111" t="s">
        <v>31324</v>
      </c>
      <c r="B2076" s="37" t="s">
        <v>27510</v>
      </c>
      <c r="C2076" s="40" t="s">
        <v>30044</v>
      </c>
      <c r="D2076" s="38" t="s">
        <v>27601</v>
      </c>
      <c r="E2076" s="42" t="s">
        <v>858</v>
      </c>
      <c r="F2076" s="35" t="s">
        <v>41</v>
      </c>
      <c r="G2076" s="77" t="s">
        <v>27946</v>
      </c>
      <c r="H2076" s="78" t="s">
        <v>29699</v>
      </c>
      <c r="I2076" s="78" t="s">
        <v>30028</v>
      </c>
      <c r="J2076" s="78" t="s">
        <v>27929</v>
      </c>
      <c r="K2076" s="42" t="s">
        <v>27929</v>
      </c>
      <c r="L2076" s="79" t="s">
        <v>233</v>
      </c>
      <c r="M2076" s="80" t="s">
        <v>30029</v>
      </c>
      <c r="N2076" s="81" t="s">
        <v>233</v>
      </c>
      <c r="O2076" s="81" t="s">
        <v>233</v>
      </c>
      <c r="P2076" s="80" t="s">
        <v>27949</v>
      </c>
      <c r="Q2076" s="36" t="s">
        <v>24977</v>
      </c>
      <c r="R2076" s="36" t="s">
        <v>233</v>
      </c>
      <c r="S2076" s="36" t="s">
        <v>873</v>
      </c>
      <c r="T2076" s="36" t="s">
        <v>24977</v>
      </c>
      <c r="U2076" s="36" t="s">
        <v>27950</v>
      </c>
      <c r="V2076" s="121" t="str">
        <f t="shared" si="32"/>
        <v>BlackRock - iShares MSCI China</v>
      </c>
    </row>
    <row r="2077" spans="1:22" x14ac:dyDescent="0.35">
      <c r="A2077" s="111" t="s">
        <v>30431</v>
      </c>
      <c r="B2077" s="37" t="s">
        <v>27512</v>
      </c>
      <c r="C2077" s="40" t="s">
        <v>30045</v>
      </c>
      <c r="D2077" s="38" t="s">
        <v>27603</v>
      </c>
      <c r="E2077" s="42" t="s">
        <v>858</v>
      </c>
      <c r="F2077" s="35" t="s">
        <v>41</v>
      </c>
      <c r="G2077" s="77" t="s">
        <v>27946</v>
      </c>
      <c r="H2077" s="78" t="s">
        <v>29699</v>
      </c>
      <c r="I2077" s="78" t="s">
        <v>30028</v>
      </c>
      <c r="J2077" s="78" t="s">
        <v>30046</v>
      </c>
      <c r="K2077" s="42" t="s">
        <v>27929</v>
      </c>
      <c r="L2077" s="79" t="s">
        <v>233</v>
      </c>
      <c r="M2077" s="80" t="s">
        <v>30029</v>
      </c>
      <c r="N2077" s="81" t="s">
        <v>233</v>
      </c>
      <c r="O2077" s="81" t="s">
        <v>233</v>
      </c>
      <c r="P2077" s="80" t="s">
        <v>27949</v>
      </c>
      <c r="Q2077" s="36" t="s">
        <v>24977</v>
      </c>
      <c r="R2077" s="36" t="s">
        <v>233</v>
      </c>
      <c r="S2077" s="36" t="s">
        <v>873</v>
      </c>
      <c r="T2077" s="36" t="s">
        <v>24977</v>
      </c>
      <c r="U2077" s="36" t="s">
        <v>27950</v>
      </c>
      <c r="V2077" s="121" t="str">
        <f t="shared" si="32"/>
        <v>Krane - MSCI China all China H</v>
      </c>
    </row>
    <row r="2078" spans="1:22" x14ac:dyDescent="0.35">
      <c r="A2078" s="111" t="s">
        <v>30431</v>
      </c>
      <c r="B2078" s="37" t="s">
        <v>27514</v>
      </c>
      <c r="C2078" s="40" t="s">
        <v>30047</v>
      </c>
      <c r="D2078" s="38" t="s">
        <v>27605</v>
      </c>
      <c r="E2078" s="42" t="s">
        <v>858</v>
      </c>
      <c r="F2078" s="35" t="s">
        <v>41</v>
      </c>
      <c r="G2078" s="77" t="s">
        <v>27946</v>
      </c>
      <c r="H2078" s="78" t="s">
        <v>29699</v>
      </c>
      <c r="I2078" s="78" t="s">
        <v>30028</v>
      </c>
      <c r="J2078" s="78" t="s">
        <v>27929</v>
      </c>
      <c r="K2078" s="42" t="s">
        <v>27929</v>
      </c>
      <c r="L2078" s="79" t="s">
        <v>233</v>
      </c>
      <c r="M2078" s="80" t="s">
        <v>30029</v>
      </c>
      <c r="N2078" s="81" t="s">
        <v>233</v>
      </c>
      <c r="O2078" s="81" t="s">
        <v>233</v>
      </c>
      <c r="P2078" s="80" t="s">
        <v>27949</v>
      </c>
      <c r="Q2078" s="36" t="s">
        <v>24977</v>
      </c>
      <c r="R2078" s="36" t="s">
        <v>233</v>
      </c>
      <c r="S2078" s="36" t="s">
        <v>873</v>
      </c>
      <c r="T2078" s="36" t="s">
        <v>24977</v>
      </c>
      <c r="U2078" s="36" t="s">
        <v>27950</v>
      </c>
      <c r="V2078" s="121" t="str">
        <f t="shared" si="32"/>
        <v xml:space="preserve">Krane - MSCI China 50 </v>
      </c>
    </row>
    <row r="2079" spans="1:22" x14ac:dyDescent="0.35">
      <c r="A2079" s="111" t="s">
        <v>31325</v>
      </c>
      <c r="B2079" s="37" t="s">
        <v>27516</v>
      </c>
      <c r="C2079" s="40" t="s">
        <v>30048</v>
      </c>
      <c r="D2079" s="38" t="s">
        <v>27607</v>
      </c>
      <c r="E2079" s="42" t="s">
        <v>858</v>
      </c>
      <c r="F2079" s="35" t="s">
        <v>41</v>
      </c>
      <c r="G2079" s="77" t="s">
        <v>27946</v>
      </c>
      <c r="H2079" s="78" t="s">
        <v>29699</v>
      </c>
      <c r="I2079" s="78" t="s">
        <v>30028</v>
      </c>
      <c r="J2079" s="78" t="s">
        <v>27929</v>
      </c>
      <c r="K2079" s="42" t="s">
        <v>27929</v>
      </c>
      <c r="L2079" s="79" t="s">
        <v>233</v>
      </c>
      <c r="M2079" s="80" t="s">
        <v>30029</v>
      </c>
      <c r="N2079" s="81" t="s">
        <v>233</v>
      </c>
      <c r="O2079" s="81">
        <v>1</v>
      </c>
      <c r="P2079" s="80" t="s">
        <v>27949</v>
      </c>
      <c r="Q2079" s="36" t="s">
        <v>24977</v>
      </c>
      <c r="R2079" s="36" t="s">
        <v>233</v>
      </c>
      <c r="S2079" s="36" t="s">
        <v>873</v>
      </c>
      <c r="T2079" s="36" t="s">
        <v>24977</v>
      </c>
      <c r="U2079" s="36" t="s">
        <v>27950</v>
      </c>
      <c r="V2079" s="121" t="str">
        <f t="shared" si="32"/>
        <v>Krane - CSI China Internet Fund</v>
      </c>
    </row>
    <row r="2080" spans="1:22" x14ac:dyDescent="0.35">
      <c r="A2080" s="111" t="s">
        <v>30431</v>
      </c>
      <c r="B2080" s="37" t="s">
        <v>27517</v>
      </c>
      <c r="C2080" s="40" t="s">
        <v>30049</v>
      </c>
      <c r="D2080" s="38" t="s">
        <v>27609</v>
      </c>
      <c r="E2080" s="42" t="s">
        <v>858</v>
      </c>
      <c r="F2080" s="35" t="s">
        <v>41</v>
      </c>
      <c r="G2080" s="77" t="s">
        <v>27946</v>
      </c>
      <c r="H2080" s="78" t="s">
        <v>29699</v>
      </c>
      <c r="I2080" s="78" t="s">
        <v>30028</v>
      </c>
      <c r="J2080" s="78" t="s">
        <v>27929</v>
      </c>
      <c r="K2080" s="42" t="s">
        <v>27929</v>
      </c>
      <c r="L2080" s="79" t="s">
        <v>233</v>
      </c>
      <c r="M2080" s="80" t="s">
        <v>30029</v>
      </c>
      <c r="N2080" s="81" t="s">
        <v>233</v>
      </c>
      <c r="O2080" s="81" t="s">
        <v>233</v>
      </c>
      <c r="P2080" s="80" t="s">
        <v>27949</v>
      </c>
      <c r="Q2080" s="36" t="s">
        <v>24977</v>
      </c>
      <c r="R2080" s="36" t="s">
        <v>233</v>
      </c>
      <c r="S2080" s="36" t="s">
        <v>841</v>
      </c>
      <c r="T2080" s="36" t="s">
        <v>24977</v>
      </c>
      <c r="U2080" s="36" t="s">
        <v>27950</v>
      </c>
      <c r="V2080" s="121" t="str">
        <f t="shared" si="32"/>
        <v>Matthews - China</v>
      </c>
    </row>
    <row r="2081" spans="1:22" x14ac:dyDescent="0.35">
      <c r="A2081" s="111" t="s">
        <v>31326</v>
      </c>
      <c r="B2081" s="37" t="s">
        <v>27519</v>
      </c>
      <c r="C2081" s="40" t="s">
        <v>30050</v>
      </c>
      <c r="D2081" s="38" t="s">
        <v>27611</v>
      </c>
      <c r="E2081" s="42" t="s">
        <v>858</v>
      </c>
      <c r="F2081" s="35" t="s">
        <v>41</v>
      </c>
      <c r="G2081" s="77" t="s">
        <v>27946</v>
      </c>
      <c r="H2081" s="78" t="s">
        <v>29699</v>
      </c>
      <c r="I2081" s="78" t="s">
        <v>30028</v>
      </c>
      <c r="J2081" s="78" t="s">
        <v>27929</v>
      </c>
      <c r="K2081" s="42" t="s">
        <v>27929</v>
      </c>
      <c r="L2081" s="79" t="s">
        <v>233</v>
      </c>
      <c r="M2081" s="80" t="s">
        <v>30029</v>
      </c>
      <c r="N2081" s="81" t="s">
        <v>233</v>
      </c>
      <c r="O2081" s="81">
        <v>1</v>
      </c>
      <c r="P2081" s="80" t="s">
        <v>27949</v>
      </c>
      <c r="Q2081" s="36" t="s">
        <v>24977</v>
      </c>
      <c r="R2081" s="36" t="s">
        <v>28092</v>
      </c>
      <c r="S2081" s="36" t="s">
        <v>841</v>
      </c>
      <c r="T2081" s="36" t="s">
        <v>24977</v>
      </c>
      <c r="U2081" s="36" t="s">
        <v>27950</v>
      </c>
      <c r="V2081" s="121" t="str">
        <f t="shared" si="32"/>
        <v>Matthews - China Small Caps</v>
      </c>
    </row>
    <row r="2082" spans="1:22" x14ac:dyDescent="0.35">
      <c r="A2082" s="111" t="s">
        <v>31327</v>
      </c>
      <c r="B2082" s="37" t="s">
        <v>27521</v>
      </c>
      <c r="C2082" s="40" t="s">
        <v>30051</v>
      </c>
      <c r="D2082" s="38" t="s">
        <v>27612</v>
      </c>
      <c r="E2082" s="42" t="s">
        <v>858</v>
      </c>
      <c r="F2082" s="35" t="s">
        <v>41</v>
      </c>
      <c r="G2082" s="77" t="s">
        <v>27946</v>
      </c>
      <c r="H2082" s="78" t="s">
        <v>29699</v>
      </c>
      <c r="I2082" s="78" t="s">
        <v>30028</v>
      </c>
      <c r="J2082" s="78" t="s">
        <v>27929</v>
      </c>
      <c r="K2082" s="42" t="s">
        <v>27929</v>
      </c>
      <c r="L2082" s="79" t="s">
        <v>233</v>
      </c>
      <c r="M2082" s="80" t="s">
        <v>30029</v>
      </c>
      <c r="N2082" s="81" t="s">
        <v>233</v>
      </c>
      <c r="O2082" s="81" t="s">
        <v>233</v>
      </c>
      <c r="P2082" s="80" t="s">
        <v>27949</v>
      </c>
      <c r="Q2082" s="36" t="s">
        <v>24977</v>
      </c>
      <c r="R2082" s="36" t="s">
        <v>233</v>
      </c>
      <c r="S2082" s="36" t="s">
        <v>873</v>
      </c>
      <c r="T2082" s="36" t="s">
        <v>24977</v>
      </c>
      <c r="U2082" s="36" t="s">
        <v>27950</v>
      </c>
      <c r="V2082" s="121" t="str">
        <f t="shared" si="32"/>
        <v>WisdomTree - China ex-State-Owned Enterprises Fund</v>
      </c>
    </row>
    <row r="2083" spans="1:22" x14ac:dyDescent="0.35">
      <c r="A2083" s="111" t="s">
        <v>30431</v>
      </c>
      <c r="B2083" s="37" t="s">
        <v>27523</v>
      </c>
      <c r="C2083" s="40" t="s">
        <v>30052</v>
      </c>
      <c r="D2083" s="38" t="s">
        <v>27614</v>
      </c>
      <c r="E2083" s="42" t="s">
        <v>858</v>
      </c>
      <c r="F2083" s="35" t="s">
        <v>41</v>
      </c>
      <c r="G2083" s="77" t="s">
        <v>27946</v>
      </c>
      <c r="H2083" s="78" t="s">
        <v>29699</v>
      </c>
      <c r="I2083" s="78" t="s">
        <v>30028</v>
      </c>
      <c r="J2083" s="78" t="s">
        <v>27929</v>
      </c>
      <c r="K2083" s="42" t="s">
        <v>27929</v>
      </c>
      <c r="L2083" s="79" t="s">
        <v>233</v>
      </c>
      <c r="M2083" s="80" t="s">
        <v>30029</v>
      </c>
      <c r="N2083" s="81" t="s">
        <v>233</v>
      </c>
      <c r="O2083" s="81" t="s">
        <v>233</v>
      </c>
      <c r="P2083" s="80" t="s">
        <v>27949</v>
      </c>
      <c r="Q2083" s="36" t="s">
        <v>24977</v>
      </c>
      <c r="R2083" s="36" t="s">
        <v>28092</v>
      </c>
      <c r="S2083" s="36" t="s">
        <v>841</v>
      </c>
      <c r="T2083" s="36" t="s">
        <v>24977</v>
      </c>
      <c r="U2083" s="36" t="s">
        <v>27950</v>
      </c>
      <c r="V2083" s="121" t="str">
        <f t="shared" si="32"/>
        <v>Janus Henderson - China Opportunities</v>
      </c>
    </row>
    <row r="2084" spans="1:22" x14ac:dyDescent="0.35">
      <c r="A2084" s="111" t="s">
        <v>30431</v>
      </c>
      <c r="B2084" s="37" t="s">
        <v>27525</v>
      </c>
      <c r="C2084" s="40" t="s">
        <v>30053</v>
      </c>
      <c r="D2084" s="38" t="s">
        <v>27616</v>
      </c>
      <c r="E2084" s="42" t="s">
        <v>858</v>
      </c>
      <c r="F2084" s="35" t="s">
        <v>41</v>
      </c>
      <c r="G2084" s="77" t="s">
        <v>27946</v>
      </c>
      <c r="H2084" s="78" t="s">
        <v>29699</v>
      </c>
      <c r="I2084" s="78" t="s">
        <v>30028</v>
      </c>
      <c r="J2084" s="78" t="s">
        <v>27929</v>
      </c>
      <c r="K2084" s="42" t="s">
        <v>27929</v>
      </c>
      <c r="L2084" s="79" t="s">
        <v>233</v>
      </c>
      <c r="M2084" s="80" t="s">
        <v>30029</v>
      </c>
      <c r="N2084" s="81" t="s">
        <v>233</v>
      </c>
      <c r="O2084" s="81" t="s">
        <v>233</v>
      </c>
      <c r="P2084" s="80" t="s">
        <v>27949</v>
      </c>
      <c r="Q2084" s="36" t="s">
        <v>24977</v>
      </c>
      <c r="R2084" s="36" t="s">
        <v>28092</v>
      </c>
      <c r="S2084" s="36" t="s">
        <v>841</v>
      </c>
      <c r="T2084" s="36" t="s">
        <v>24977</v>
      </c>
      <c r="U2084" s="36" t="s">
        <v>27950</v>
      </c>
      <c r="V2084" s="121" t="str">
        <f t="shared" si="32"/>
        <v>GAM - China Equity</v>
      </c>
    </row>
    <row r="2085" spans="1:22" x14ac:dyDescent="0.35">
      <c r="A2085" s="111" t="s">
        <v>30431</v>
      </c>
      <c r="B2085" s="37" t="s">
        <v>27527</v>
      </c>
      <c r="C2085" s="40" t="s">
        <v>30054</v>
      </c>
      <c r="D2085" s="38" t="s">
        <v>27618</v>
      </c>
      <c r="E2085" s="42" t="s">
        <v>858</v>
      </c>
      <c r="F2085" s="35" t="s">
        <v>41</v>
      </c>
      <c r="G2085" s="77" t="s">
        <v>27946</v>
      </c>
      <c r="H2085" s="78" t="s">
        <v>29699</v>
      </c>
      <c r="I2085" s="78" t="s">
        <v>30028</v>
      </c>
      <c r="J2085" s="78" t="s">
        <v>27929</v>
      </c>
      <c r="K2085" s="42" t="s">
        <v>27929</v>
      </c>
      <c r="L2085" s="79" t="s">
        <v>233</v>
      </c>
      <c r="M2085" s="80" t="s">
        <v>30029</v>
      </c>
      <c r="N2085" s="81" t="s">
        <v>233</v>
      </c>
      <c r="O2085" s="81" t="s">
        <v>233</v>
      </c>
      <c r="P2085" s="80" t="s">
        <v>27949</v>
      </c>
      <c r="Q2085" s="36" t="s">
        <v>24977</v>
      </c>
      <c r="R2085" s="36" t="s">
        <v>28092</v>
      </c>
      <c r="S2085" s="36" t="s">
        <v>841</v>
      </c>
      <c r="T2085" s="36" t="s">
        <v>24977</v>
      </c>
      <c r="U2085" s="36" t="s">
        <v>27950</v>
      </c>
      <c r="V2085" s="121" t="str">
        <f t="shared" si="32"/>
        <v>Invesco - Greater China Equity</v>
      </c>
    </row>
    <row r="2086" spans="1:22" x14ac:dyDescent="0.35">
      <c r="A2086" s="111" t="s">
        <v>660</v>
      </c>
      <c r="B2086" s="37" t="s">
        <v>659</v>
      </c>
      <c r="C2086" s="40" t="s">
        <v>30055</v>
      </c>
      <c r="D2086" s="38" t="s">
        <v>1039</v>
      </c>
      <c r="E2086" s="42" t="s">
        <v>858</v>
      </c>
      <c r="F2086" s="35" t="s">
        <v>41</v>
      </c>
      <c r="G2086" s="77" t="s">
        <v>27946</v>
      </c>
      <c r="H2086" s="78" t="s">
        <v>29699</v>
      </c>
      <c r="I2086" s="78" t="s">
        <v>30028</v>
      </c>
      <c r="J2086" s="78" t="s">
        <v>27929</v>
      </c>
      <c r="K2086" s="42" t="s">
        <v>27929</v>
      </c>
      <c r="L2086" s="79" t="s">
        <v>233</v>
      </c>
      <c r="M2086" s="80" t="s">
        <v>30029</v>
      </c>
      <c r="N2086" s="81" t="s">
        <v>233</v>
      </c>
      <c r="O2086" s="81">
        <v>1</v>
      </c>
      <c r="P2086" s="80" t="s">
        <v>27949</v>
      </c>
      <c r="Q2086" s="36" t="s">
        <v>24977</v>
      </c>
      <c r="R2086" s="36" t="s">
        <v>28092</v>
      </c>
      <c r="S2086" s="36" t="s">
        <v>841</v>
      </c>
      <c r="T2086" s="36" t="s">
        <v>24977</v>
      </c>
      <c r="U2086" s="36" t="s">
        <v>27950</v>
      </c>
      <c r="V2086" s="121" t="str">
        <f t="shared" si="32"/>
        <v>BNP Paribas - China Equity Class</v>
      </c>
    </row>
    <row r="2087" spans="1:22" x14ac:dyDescent="0.35">
      <c r="A2087" s="111" t="s">
        <v>31328</v>
      </c>
      <c r="B2087" s="37" t="s">
        <v>27530</v>
      </c>
      <c r="C2087" s="40" t="s">
        <v>30056</v>
      </c>
      <c r="D2087" s="38" t="s">
        <v>27621</v>
      </c>
      <c r="E2087" s="42" t="s">
        <v>858</v>
      </c>
      <c r="F2087" s="35" t="s">
        <v>41</v>
      </c>
      <c r="G2087" s="77" t="s">
        <v>27946</v>
      </c>
      <c r="H2087" s="78" t="s">
        <v>29699</v>
      </c>
      <c r="I2087" s="78" t="s">
        <v>30028</v>
      </c>
      <c r="J2087" s="78" t="s">
        <v>27929</v>
      </c>
      <c r="K2087" s="42" t="s">
        <v>27929</v>
      </c>
      <c r="L2087" s="79" t="s">
        <v>233</v>
      </c>
      <c r="M2087" s="80" t="s">
        <v>30029</v>
      </c>
      <c r="N2087" s="81" t="s">
        <v>233</v>
      </c>
      <c r="O2087" s="81" t="s">
        <v>233</v>
      </c>
      <c r="P2087" s="80" t="s">
        <v>27949</v>
      </c>
      <c r="Q2087" s="36" t="s">
        <v>24977</v>
      </c>
      <c r="R2087" s="36" t="s">
        <v>28092</v>
      </c>
      <c r="S2087" s="36" t="s">
        <v>841</v>
      </c>
      <c r="T2087" s="36" t="s">
        <v>24977</v>
      </c>
      <c r="U2087" s="36" t="s">
        <v>27950</v>
      </c>
      <c r="V2087" s="121" t="str">
        <f t="shared" si="32"/>
        <v>Investec Luxembourg - All China Equity</v>
      </c>
    </row>
    <row r="2088" spans="1:22" x14ac:dyDescent="0.35">
      <c r="A2088" s="111" t="s">
        <v>31329</v>
      </c>
      <c r="B2088" s="37" t="s">
        <v>27532</v>
      </c>
      <c r="C2088" s="40" t="s">
        <v>30057</v>
      </c>
      <c r="D2088" s="38" t="s">
        <v>27623</v>
      </c>
      <c r="E2088" s="42" t="s">
        <v>858</v>
      </c>
      <c r="F2088" s="35" t="s">
        <v>41</v>
      </c>
      <c r="G2088" s="77" t="s">
        <v>27946</v>
      </c>
      <c r="H2088" s="78" t="s">
        <v>29699</v>
      </c>
      <c r="I2088" s="78" t="s">
        <v>30028</v>
      </c>
      <c r="J2088" s="78" t="s">
        <v>27929</v>
      </c>
      <c r="K2088" s="42" t="s">
        <v>27929</v>
      </c>
      <c r="L2088" s="79" t="s">
        <v>233</v>
      </c>
      <c r="M2088" s="80" t="s">
        <v>30029</v>
      </c>
      <c r="N2088" s="81" t="s">
        <v>233</v>
      </c>
      <c r="O2088" s="81">
        <v>1</v>
      </c>
      <c r="P2088" s="80" t="s">
        <v>27949</v>
      </c>
      <c r="Q2088" s="36" t="s">
        <v>24977</v>
      </c>
      <c r="R2088" s="36" t="s">
        <v>28092</v>
      </c>
      <c r="S2088" s="36" t="s">
        <v>841</v>
      </c>
      <c r="T2088" s="36" t="s">
        <v>24977</v>
      </c>
      <c r="U2088" s="36" t="s">
        <v>27950</v>
      </c>
      <c r="V2088" s="121" t="str">
        <f t="shared" si="32"/>
        <v>JP Morgan - China A Share Opportunities Fund</v>
      </c>
    </row>
    <row r="2089" spans="1:22" x14ac:dyDescent="0.35">
      <c r="A2089" s="111" t="s">
        <v>594</v>
      </c>
      <c r="B2089" s="37" t="s">
        <v>593</v>
      </c>
      <c r="C2089" s="40" t="s">
        <v>30058</v>
      </c>
      <c r="D2089" s="38" t="s">
        <v>24714</v>
      </c>
      <c r="E2089" s="42" t="s">
        <v>858</v>
      </c>
      <c r="F2089" s="35" t="s">
        <v>41</v>
      </c>
      <c r="G2089" s="77" t="s">
        <v>27946</v>
      </c>
      <c r="H2089" s="78" t="s">
        <v>29699</v>
      </c>
      <c r="I2089" s="78" t="s">
        <v>30028</v>
      </c>
      <c r="J2089" s="78" t="s">
        <v>27929</v>
      </c>
      <c r="K2089" s="42" t="s">
        <v>27929</v>
      </c>
      <c r="L2089" s="79" t="s">
        <v>233</v>
      </c>
      <c r="M2089" s="80" t="s">
        <v>30029</v>
      </c>
      <c r="N2089" s="81" t="s">
        <v>233</v>
      </c>
      <c r="O2089" s="81">
        <v>1</v>
      </c>
      <c r="P2089" s="80" t="s">
        <v>27949</v>
      </c>
      <c r="Q2089" s="36" t="s">
        <v>24977</v>
      </c>
      <c r="R2089" s="36" t="s">
        <v>28092</v>
      </c>
      <c r="S2089" s="36" t="s">
        <v>841</v>
      </c>
      <c r="T2089" s="36" t="s">
        <v>24977</v>
      </c>
      <c r="U2089" s="36" t="s">
        <v>27950</v>
      </c>
      <c r="V2089" s="121" t="str">
        <f t="shared" si="32"/>
        <v>Robeco - Chinese Equities</v>
      </c>
    </row>
    <row r="2090" spans="1:22" x14ac:dyDescent="0.35">
      <c r="A2090" s="111" t="s">
        <v>31330</v>
      </c>
      <c r="B2090" s="42" t="s">
        <v>27535</v>
      </c>
      <c r="C2090" s="82" t="s">
        <v>30059</v>
      </c>
      <c r="D2090" s="38" t="s">
        <v>27626</v>
      </c>
      <c r="E2090" s="42" t="s">
        <v>858</v>
      </c>
      <c r="F2090" s="35" t="s">
        <v>41</v>
      </c>
      <c r="G2090" s="77" t="s">
        <v>27946</v>
      </c>
      <c r="H2090" s="78" t="s">
        <v>29699</v>
      </c>
      <c r="I2090" s="78" t="s">
        <v>30028</v>
      </c>
      <c r="J2090" s="78" t="s">
        <v>27929</v>
      </c>
      <c r="K2090" s="42" t="s">
        <v>27929</v>
      </c>
      <c r="L2090" s="79" t="s">
        <v>233</v>
      </c>
      <c r="M2090" s="80" t="s">
        <v>30029</v>
      </c>
      <c r="N2090" s="81" t="s">
        <v>233</v>
      </c>
      <c r="O2090" s="81" t="s">
        <v>233</v>
      </c>
      <c r="P2090" s="80" t="s">
        <v>27949</v>
      </c>
      <c r="Q2090" s="36" t="s">
        <v>24977</v>
      </c>
      <c r="R2090" s="36"/>
      <c r="S2090" s="36" t="s">
        <v>873</v>
      </c>
      <c r="T2090" s="36" t="s">
        <v>24977</v>
      </c>
      <c r="U2090" s="36" t="s">
        <v>27950</v>
      </c>
      <c r="V2090" s="121" t="str">
        <f t="shared" si="32"/>
        <v>Invesco - China Technology ETF</v>
      </c>
    </row>
    <row r="2091" spans="1:22" x14ac:dyDescent="0.35">
      <c r="A2091" s="111" t="s">
        <v>31331</v>
      </c>
      <c r="B2091" s="37" t="s">
        <v>27537</v>
      </c>
      <c r="C2091" s="40" t="s">
        <v>30060</v>
      </c>
      <c r="D2091" s="38" t="s">
        <v>27628</v>
      </c>
      <c r="E2091" s="42" t="s">
        <v>858</v>
      </c>
      <c r="F2091" s="35" t="s">
        <v>41</v>
      </c>
      <c r="G2091" s="77" t="s">
        <v>27946</v>
      </c>
      <c r="H2091" s="78" t="s">
        <v>29699</v>
      </c>
      <c r="I2091" s="78" t="s">
        <v>30028</v>
      </c>
      <c r="J2091" s="78" t="s">
        <v>27929</v>
      </c>
      <c r="K2091" s="42" t="s">
        <v>27929</v>
      </c>
      <c r="L2091" s="79" t="s">
        <v>233</v>
      </c>
      <c r="M2091" s="80" t="s">
        <v>30029</v>
      </c>
      <c r="N2091" s="81" t="s">
        <v>233</v>
      </c>
      <c r="O2091" s="81">
        <v>1</v>
      </c>
      <c r="P2091" s="80" t="s">
        <v>27949</v>
      </c>
      <c r="Q2091" s="36" t="s">
        <v>24977</v>
      </c>
      <c r="R2091" s="36"/>
      <c r="S2091" s="36" t="s">
        <v>841</v>
      </c>
      <c r="T2091" s="36" t="s">
        <v>24977</v>
      </c>
      <c r="U2091" s="36" t="s">
        <v>27950</v>
      </c>
      <c r="V2091" s="121" t="str">
        <f t="shared" si="32"/>
        <v>JP Morgan - Greater China Fund</v>
      </c>
    </row>
    <row r="2092" spans="1:22" x14ac:dyDescent="0.35">
      <c r="A2092" s="111" t="s">
        <v>677</v>
      </c>
      <c r="B2092" s="37" t="s">
        <v>676</v>
      </c>
      <c r="C2092" s="40" t="s">
        <v>30061</v>
      </c>
      <c r="D2092" s="38" t="s">
        <v>24806</v>
      </c>
      <c r="E2092" s="42" t="s">
        <v>858</v>
      </c>
      <c r="F2092" s="35" t="s">
        <v>41</v>
      </c>
      <c r="G2092" s="77" t="s">
        <v>27946</v>
      </c>
      <c r="H2092" s="78" t="s">
        <v>29699</v>
      </c>
      <c r="I2092" s="78" t="s">
        <v>29700</v>
      </c>
      <c r="J2092" s="78" t="s">
        <v>27929</v>
      </c>
      <c r="K2092" s="42" t="s">
        <v>27929</v>
      </c>
      <c r="L2092" s="79" t="s">
        <v>233</v>
      </c>
      <c r="M2092" s="80" t="s">
        <v>29701</v>
      </c>
      <c r="N2092" s="81" t="s">
        <v>233</v>
      </c>
      <c r="O2092" s="81">
        <v>1</v>
      </c>
      <c r="P2092" s="80" t="s">
        <v>27949</v>
      </c>
      <c r="Q2092" s="36" t="s">
        <v>24977</v>
      </c>
      <c r="R2092" s="36" t="s">
        <v>28092</v>
      </c>
      <c r="S2092" s="36" t="s">
        <v>841</v>
      </c>
      <c r="T2092" s="36" t="s">
        <v>24977</v>
      </c>
      <c r="U2092" s="36" t="s">
        <v>27950</v>
      </c>
      <c r="V2092" s="121" t="str">
        <f t="shared" si="32"/>
        <v>Schroders - Asian Opportunities</v>
      </c>
    </row>
    <row r="2093" spans="1:22" x14ac:dyDescent="0.35">
      <c r="A2093" s="111" t="s">
        <v>30431</v>
      </c>
      <c r="B2093" s="37" t="s">
        <v>27540</v>
      </c>
      <c r="C2093" s="40" t="s">
        <v>30062</v>
      </c>
      <c r="D2093" s="38" t="s">
        <v>27630</v>
      </c>
      <c r="E2093" s="42" t="s">
        <v>858</v>
      </c>
      <c r="F2093" s="35" t="s">
        <v>41</v>
      </c>
      <c r="G2093" s="77" t="s">
        <v>27946</v>
      </c>
      <c r="H2093" s="78" t="s">
        <v>29699</v>
      </c>
      <c r="I2093" s="78" t="s">
        <v>29700</v>
      </c>
      <c r="J2093" s="78" t="s">
        <v>27929</v>
      </c>
      <c r="K2093" s="42" t="s">
        <v>27929</v>
      </c>
      <c r="L2093" s="79" t="s">
        <v>233</v>
      </c>
      <c r="M2093" s="80" t="s">
        <v>29701</v>
      </c>
      <c r="N2093" s="81" t="s">
        <v>233</v>
      </c>
      <c r="O2093" s="81" t="s">
        <v>233</v>
      </c>
      <c r="P2093" s="80" t="s">
        <v>27949</v>
      </c>
      <c r="Q2093" s="36" t="s">
        <v>24977</v>
      </c>
      <c r="R2093" s="36" t="s">
        <v>28092</v>
      </c>
      <c r="S2093" s="36" t="s">
        <v>841</v>
      </c>
      <c r="T2093" s="36" t="s">
        <v>24977</v>
      </c>
      <c r="U2093" s="36" t="s">
        <v>27950</v>
      </c>
      <c r="V2093" s="121" t="str">
        <f t="shared" si="32"/>
        <v>Aberdeen - Asian Smaller Companies</v>
      </c>
    </row>
    <row r="2094" spans="1:22" x14ac:dyDescent="0.35">
      <c r="A2094" s="111" t="s">
        <v>30431</v>
      </c>
      <c r="B2094" s="37" t="s">
        <v>27542</v>
      </c>
      <c r="C2094" s="40" t="s">
        <v>30063</v>
      </c>
      <c r="D2094" s="38" t="s">
        <v>27632</v>
      </c>
      <c r="E2094" s="42" t="s">
        <v>864</v>
      </c>
      <c r="F2094" s="35" t="s">
        <v>41</v>
      </c>
      <c r="G2094" s="77" t="s">
        <v>27946</v>
      </c>
      <c r="H2094" s="78" t="s">
        <v>29699</v>
      </c>
      <c r="I2094" s="78" t="s">
        <v>29700</v>
      </c>
      <c r="J2094" s="78" t="s">
        <v>27929</v>
      </c>
      <c r="K2094" s="42" t="s">
        <v>27929</v>
      </c>
      <c r="L2094" s="79" t="s">
        <v>233</v>
      </c>
      <c r="M2094" s="80" t="s">
        <v>29701</v>
      </c>
      <c r="N2094" s="81" t="s">
        <v>233</v>
      </c>
      <c r="O2094" s="81" t="s">
        <v>233</v>
      </c>
      <c r="P2094" s="80" t="s">
        <v>27949</v>
      </c>
      <c r="Q2094" s="36" t="s">
        <v>24977</v>
      </c>
      <c r="R2094" s="36" t="s">
        <v>28092</v>
      </c>
      <c r="S2094" s="36" t="s">
        <v>841</v>
      </c>
      <c r="T2094" s="36" t="s">
        <v>24977</v>
      </c>
      <c r="U2094" s="36" t="s">
        <v>27950</v>
      </c>
      <c r="V2094" s="121" t="str">
        <f t="shared" si="32"/>
        <v>Parvest - Best Selection Asia Ex Japan</v>
      </c>
    </row>
    <row r="2095" spans="1:22" x14ac:dyDescent="0.35">
      <c r="A2095" s="111" t="s">
        <v>31332</v>
      </c>
      <c r="B2095" s="37" t="s">
        <v>27544</v>
      </c>
      <c r="C2095" s="40" t="s">
        <v>30064</v>
      </c>
      <c r="D2095" s="38" t="s">
        <v>27634</v>
      </c>
      <c r="E2095" s="42" t="s">
        <v>858</v>
      </c>
      <c r="F2095" s="35" t="s">
        <v>41</v>
      </c>
      <c r="G2095" s="77" t="s">
        <v>27946</v>
      </c>
      <c r="H2095" s="78" t="s">
        <v>29699</v>
      </c>
      <c r="I2095" s="78" t="s">
        <v>29700</v>
      </c>
      <c r="J2095" s="78" t="s">
        <v>27929</v>
      </c>
      <c r="K2095" s="42" t="s">
        <v>27929</v>
      </c>
      <c r="L2095" s="79" t="s">
        <v>233</v>
      </c>
      <c r="M2095" s="80" t="s">
        <v>29701</v>
      </c>
      <c r="N2095" s="81" t="s">
        <v>233</v>
      </c>
      <c r="O2095" s="81" t="s">
        <v>233</v>
      </c>
      <c r="P2095" s="80" t="s">
        <v>27949</v>
      </c>
      <c r="Q2095" s="36" t="s">
        <v>24977</v>
      </c>
      <c r="R2095" s="36" t="s">
        <v>28092</v>
      </c>
      <c r="S2095" s="36" t="s">
        <v>841</v>
      </c>
      <c r="T2095" s="36" t="s">
        <v>24977</v>
      </c>
      <c r="U2095" s="36" t="s">
        <v>27950</v>
      </c>
      <c r="V2095" s="121" t="str">
        <f t="shared" si="32"/>
        <v>Allianz - Emerging Asia</v>
      </c>
    </row>
    <row r="2096" spans="1:22" x14ac:dyDescent="0.35">
      <c r="A2096" s="111" t="s">
        <v>30431</v>
      </c>
      <c r="B2096" s="37" t="s">
        <v>27546</v>
      </c>
      <c r="C2096" s="40" t="s">
        <v>30065</v>
      </c>
      <c r="D2096" s="38" t="s">
        <v>27636</v>
      </c>
      <c r="E2096" s="42" t="s">
        <v>858</v>
      </c>
      <c r="F2096" s="35" t="s">
        <v>41</v>
      </c>
      <c r="G2096" s="77" t="s">
        <v>27946</v>
      </c>
      <c r="H2096" s="78" t="s">
        <v>29699</v>
      </c>
      <c r="I2096" s="78" t="s">
        <v>29700</v>
      </c>
      <c r="J2096" s="78" t="s">
        <v>27929</v>
      </c>
      <c r="K2096" s="42" t="s">
        <v>27929</v>
      </c>
      <c r="L2096" s="79" t="s">
        <v>233</v>
      </c>
      <c r="M2096" s="80" t="s">
        <v>29701</v>
      </c>
      <c r="N2096" s="81" t="s">
        <v>233</v>
      </c>
      <c r="O2096" s="81" t="s">
        <v>233</v>
      </c>
      <c r="P2096" s="80" t="s">
        <v>27949</v>
      </c>
      <c r="Q2096" s="36" t="s">
        <v>24977</v>
      </c>
      <c r="R2096" s="36" t="s">
        <v>28092</v>
      </c>
      <c r="S2096" s="36" t="s">
        <v>841</v>
      </c>
      <c r="T2096" s="36" t="s">
        <v>24977</v>
      </c>
      <c r="U2096" s="36" t="s">
        <v>27950</v>
      </c>
      <c r="V2096" s="121" t="str">
        <f t="shared" si="32"/>
        <v>Vontobel - Asia Pacific Equity</v>
      </c>
    </row>
    <row r="2097" spans="1:22" x14ac:dyDescent="0.35">
      <c r="A2097" s="111" t="s">
        <v>31333</v>
      </c>
      <c r="B2097" s="37" t="s">
        <v>27548</v>
      </c>
      <c r="C2097" s="40" t="s">
        <v>30066</v>
      </c>
      <c r="D2097" s="38" t="s">
        <v>27638</v>
      </c>
      <c r="E2097" s="42" t="s">
        <v>858</v>
      </c>
      <c r="F2097" s="35" t="s">
        <v>41</v>
      </c>
      <c r="G2097" s="77" t="s">
        <v>27946</v>
      </c>
      <c r="H2097" s="78" t="s">
        <v>29699</v>
      </c>
      <c r="I2097" s="78" t="s">
        <v>29700</v>
      </c>
      <c r="J2097" s="78" t="s">
        <v>27929</v>
      </c>
      <c r="K2097" s="42" t="s">
        <v>27929</v>
      </c>
      <c r="L2097" s="79" t="s">
        <v>233</v>
      </c>
      <c r="M2097" s="80" t="s">
        <v>29701</v>
      </c>
      <c r="N2097" s="81" t="s">
        <v>233</v>
      </c>
      <c r="O2097" s="81" t="s">
        <v>233</v>
      </c>
      <c r="P2097" s="80" t="s">
        <v>27949</v>
      </c>
      <c r="Q2097" s="36" t="s">
        <v>24977</v>
      </c>
      <c r="R2097" s="36" t="s">
        <v>233</v>
      </c>
      <c r="S2097" s="36" t="s">
        <v>873</v>
      </c>
      <c r="T2097" s="36" t="s">
        <v>24977</v>
      </c>
      <c r="U2097" s="36" t="s">
        <v>27950</v>
      </c>
      <c r="V2097" s="121" t="str">
        <f t="shared" si="32"/>
        <v>BlackRock - iShares MSCI Pacific Ex Japan</v>
      </c>
    </row>
    <row r="2098" spans="1:22" x14ac:dyDescent="0.35">
      <c r="A2098" s="111" t="s">
        <v>31334</v>
      </c>
      <c r="B2098" s="34" t="s">
        <v>27550</v>
      </c>
      <c r="C2098" s="40" t="s">
        <v>30067</v>
      </c>
      <c r="D2098" s="38" t="s">
        <v>27640</v>
      </c>
      <c r="E2098" s="42" t="s">
        <v>858</v>
      </c>
      <c r="F2098" s="35" t="s">
        <v>41</v>
      </c>
      <c r="G2098" s="77" t="s">
        <v>27946</v>
      </c>
      <c r="H2098" s="78" t="s">
        <v>29699</v>
      </c>
      <c r="I2098" s="78" t="s">
        <v>29700</v>
      </c>
      <c r="J2098" s="78" t="s">
        <v>27929</v>
      </c>
      <c r="K2098" s="42" t="s">
        <v>27929</v>
      </c>
      <c r="L2098" s="79" t="s">
        <v>233</v>
      </c>
      <c r="M2098" s="80" t="s">
        <v>29701</v>
      </c>
      <c r="N2098" s="81" t="s">
        <v>233</v>
      </c>
      <c r="O2098" s="81" t="s">
        <v>233</v>
      </c>
      <c r="P2098" s="80" t="s">
        <v>27949</v>
      </c>
      <c r="Q2098" s="36" t="s">
        <v>24977</v>
      </c>
      <c r="R2098" s="36" t="s">
        <v>233</v>
      </c>
      <c r="S2098" s="36" t="s">
        <v>873</v>
      </c>
      <c r="T2098" s="36" t="s">
        <v>24977</v>
      </c>
      <c r="U2098" s="36" t="s">
        <v>27950</v>
      </c>
      <c r="V2098" s="121" t="str">
        <f t="shared" si="32"/>
        <v>BlackRock - iShares Asia Ex-Japan</v>
      </c>
    </row>
    <row r="2099" spans="1:22" x14ac:dyDescent="0.35">
      <c r="A2099" s="111" t="s">
        <v>31335</v>
      </c>
      <c r="B2099" s="34" t="s">
        <v>27552</v>
      </c>
      <c r="C2099" s="40" t="s">
        <v>30068</v>
      </c>
      <c r="D2099" s="38" t="s">
        <v>27642</v>
      </c>
      <c r="E2099" s="42" t="s">
        <v>858</v>
      </c>
      <c r="F2099" s="35" t="s">
        <v>41</v>
      </c>
      <c r="G2099" s="77" t="s">
        <v>27946</v>
      </c>
      <c r="H2099" s="78" t="s">
        <v>29699</v>
      </c>
      <c r="I2099" s="78" t="s">
        <v>29700</v>
      </c>
      <c r="J2099" s="78" t="s">
        <v>27929</v>
      </c>
      <c r="K2099" s="42" t="s">
        <v>27929</v>
      </c>
      <c r="L2099" s="79" t="s">
        <v>233</v>
      </c>
      <c r="M2099" s="80" t="s">
        <v>29701</v>
      </c>
      <c r="N2099" s="81" t="s">
        <v>233</v>
      </c>
      <c r="O2099" s="81" t="s">
        <v>233</v>
      </c>
      <c r="P2099" s="80" t="s">
        <v>27949</v>
      </c>
      <c r="Q2099" s="36" t="s">
        <v>24977</v>
      </c>
      <c r="R2099" s="36" t="s">
        <v>233</v>
      </c>
      <c r="S2099" s="36" t="s">
        <v>841</v>
      </c>
      <c r="T2099" s="36" t="s">
        <v>24977</v>
      </c>
      <c r="U2099" s="36" t="s">
        <v>27950</v>
      </c>
      <c r="V2099" s="121" t="str">
        <f t="shared" si="32"/>
        <v>Matthews - Pacific Tiger</v>
      </c>
    </row>
    <row r="2100" spans="1:22" x14ac:dyDescent="0.35">
      <c r="A2100" s="111" t="s">
        <v>30431</v>
      </c>
      <c r="B2100" s="34" t="s">
        <v>27554</v>
      </c>
      <c r="C2100" s="40" t="s">
        <v>30069</v>
      </c>
      <c r="D2100" s="38" t="s">
        <v>27644</v>
      </c>
      <c r="E2100" s="42" t="s">
        <v>858</v>
      </c>
      <c r="F2100" s="35" t="s">
        <v>41</v>
      </c>
      <c r="G2100" s="77" t="s">
        <v>27946</v>
      </c>
      <c r="H2100" s="78" t="s">
        <v>29699</v>
      </c>
      <c r="I2100" s="78" t="s">
        <v>29700</v>
      </c>
      <c r="J2100" s="78" t="s">
        <v>27929</v>
      </c>
      <c r="K2100" s="42" t="s">
        <v>27929</v>
      </c>
      <c r="L2100" s="79" t="s">
        <v>233</v>
      </c>
      <c r="M2100" s="80" t="s">
        <v>29701</v>
      </c>
      <c r="N2100" s="81" t="s">
        <v>233</v>
      </c>
      <c r="O2100" s="81" t="s">
        <v>233</v>
      </c>
      <c r="P2100" s="80" t="s">
        <v>27949</v>
      </c>
      <c r="Q2100" s="36" t="s">
        <v>24977</v>
      </c>
      <c r="R2100" s="36" t="s">
        <v>233</v>
      </c>
      <c r="S2100" s="36" t="s">
        <v>841</v>
      </c>
      <c r="T2100" s="36" t="s">
        <v>24977</v>
      </c>
      <c r="U2100" s="36" t="s">
        <v>27950</v>
      </c>
      <c r="V2100" s="121" t="str">
        <f t="shared" si="32"/>
        <v>Matthews - Asian Growth</v>
      </c>
    </row>
    <row r="2101" spans="1:22" x14ac:dyDescent="0.35">
      <c r="A2101" s="111" t="s">
        <v>30431</v>
      </c>
      <c r="B2101" s="34" t="s">
        <v>27556</v>
      </c>
      <c r="C2101" s="40" t="s">
        <v>30070</v>
      </c>
      <c r="D2101" s="38" t="s">
        <v>27646</v>
      </c>
      <c r="E2101" s="42" t="s">
        <v>858</v>
      </c>
      <c r="F2101" s="35" t="s">
        <v>41</v>
      </c>
      <c r="G2101" s="77" t="s">
        <v>27946</v>
      </c>
      <c r="H2101" s="78" t="s">
        <v>29699</v>
      </c>
      <c r="I2101" s="78" t="s">
        <v>29700</v>
      </c>
      <c r="J2101" s="78" t="s">
        <v>27929</v>
      </c>
      <c r="K2101" s="42" t="s">
        <v>27929</v>
      </c>
      <c r="L2101" s="79" t="s">
        <v>233</v>
      </c>
      <c r="M2101" s="80" t="s">
        <v>29701</v>
      </c>
      <c r="N2101" s="81" t="s">
        <v>233</v>
      </c>
      <c r="O2101" s="81" t="s">
        <v>233</v>
      </c>
      <c r="P2101" s="80" t="s">
        <v>27949</v>
      </c>
      <c r="Q2101" s="36" t="s">
        <v>24977</v>
      </c>
      <c r="R2101" s="36" t="s">
        <v>233</v>
      </c>
      <c r="S2101" s="36" t="s">
        <v>841</v>
      </c>
      <c r="T2101" s="36" t="s">
        <v>24977</v>
      </c>
      <c r="U2101" s="36" t="s">
        <v>27950</v>
      </c>
      <c r="V2101" s="121" t="str">
        <f t="shared" si="32"/>
        <v>Matthews - Asian Smaller Companies Fund</v>
      </c>
    </row>
    <row r="2102" spans="1:22" x14ac:dyDescent="0.35">
      <c r="A2102" s="111" t="s">
        <v>640</v>
      </c>
      <c r="B2102" s="34" t="s">
        <v>639</v>
      </c>
      <c r="C2102" s="40" t="s">
        <v>30071</v>
      </c>
      <c r="D2102" s="38" t="s">
        <v>23099</v>
      </c>
      <c r="E2102" s="42" t="s">
        <v>866</v>
      </c>
      <c r="F2102" s="35" t="s">
        <v>41</v>
      </c>
      <c r="G2102" s="77" t="s">
        <v>27946</v>
      </c>
      <c r="H2102" s="78" t="s">
        <v>29699</v>
      </c>
      <c r="I2102" s="78" t="s">
        <v>29700</v>
      </c>
      <c r="J2102" s="78" t="s">
        <v>27929</v>
      </c>
      <c r="K2102" s="42" t="s">
        <v>27929</v>
      </c>
      <c r="L2102" s="79" t="s">
        <v>233</v>
      </c>
      <c r="M2102" s="80" t="s">
        <v>29701</v>
      </c>
      <c r="N2102" s="81" t="s">
        <v>233</v>
      </c>
      <c r="O2102" s="81">
        <v>1</v>
      </c>
      <c r="P2102" s="80" t="s">
        <v>27949</v>
      </c>
      <c r="Q2102" s="36" t="s">
        <v>24977</v>
      </c>
      <c r="R2102" s="36" t="s">
        <v>28092</v>
      </c>
      <c r="S2102" s="36" t="s">
        <v>841</v>
      </c>
      <c r="T2102" s="36" t="s">
        <v>24977</v>
      </c>
      <c r="U2102" s="36" t="s">
        <v>27950</v>
      </c>
      <c r="V2102" s="121" t="str">
        <f t="shared" si="32"/>
        <v>Baillie Gifford &amp; Co Ltd - Overseas Growth Funds ICVC - Pacific Fund</v>
      </c>
    </row>
    <row r="2103" spans="1:22" x14ac:dyDescent="0.35">
      <c r="A2103" s="111" t="s">
        <v>31336</v>
      </c>
      <c r="B2103" s="37" t="s">
        <v>27559</v>
      </c>
      <c r="C2103" s="40" t="s">
        <v>30072</v>
      </c>
      <c r="D2103" s="38" t="s">
        <v>27649</v>
      </c>
      <c r="E2103" s="42" t="s">
        <v>858</v>
      </c>
      <c r="F2103" s="35" t="s">
        <v>41</v>
      </c>
      <c r="G2103" s="77" t="s">
        <v>27946</v>
      </c>
      <c r="H2103" s="78" t="s">
        <v>29699</v>
      </c>
      <c r="I2103" s="78" t="s">
        <v>29700</v>
      </c>
      <c r="J2103" s="78" t="s">
        <v>27929</v>
      </c>
      <c r="K2103" s="42" t="s">
        <v>27929</v>
      </c>
      <c r="L2103" s="79" t="s">
        <v>233</v>
      </c>
      <c r="M2103" s="80" t="s">
        <v>29701</v>
      </c>
      <c r="N2103" s="81" t="s">
        <v>233</v>
      </c>
      <c r="O2103" s="81" t="s">
        <v>233</v>
      </c>
      <c r="P2103" s="80" t="s">
        <v>27949</v>
      </c>
      <c r="Q2103" s="36" t="s">
        <v>24977</v>
      </c>
      <c r="R2103" s="36" t="s">
        <v>28092</v>
      </c>
      <c r="S2103" s="36" t="s">
        <v>841</v>
      </c>
      <c r="T2103" s="36" t="s">
        <v>24977</v>
      </c>
      <c r="U2103" s="36" t="s">
        <v>27950</v>
      </c>
      <c r="V2103" s="121" t="str">
        <f t="shared" si="32"/>
        <v>BlackRock - Asian Dragon Fund</v>
      </c>
    </row>
    <row r="2104" spans="1:22" x14ac:dyDescent="0.35">
      <c r="A2104" s="111" t="s">
        <v>30431</v>
      </c>
      <c r="B2104" s="37" t="s">
        <v>27561</v>
      </c>
      <c r="C2104" s="40" t="s">
        <v>30073</v>
      </c>
      <c r="D2104" s="38" t="s">
        <v>27651</v>
      </c>
      <c r="E2104" s="42" t="s">
        <v>864</v>
      </c>
      <c r="F2104" s="35" t="s">
        <v>41</v>
      </c>
      <c r="G2104" s="77" t="s">
        <v>27946</v>
      </c>
      <c r="H2104" s="78" t="s">
        <v>29699</v>
      </c>
      <c r="I2104" s="78" t="s">
        <v>29700</v>
      </c>
      <c r="J2104" s="78" t="s">
        <v>27929</v>
      </c>
      <c r="K2104" s="42" t="s">
        <v>27929</v>
      </c>
      <c r="L2104" s="79" t="s">
        <v>233</v>
      </c>
      <c r="M2104" s="80" t="s">
        <v>29701</v>
      </c>
      <c r="N2104" s="81" t="s">
        <v>233</v>
      </c>
      <c r="O2104" s="81" t="s">
        <v>233</v>
      </c>
      <c r="P2104" s="80" t="s">
        <v>27949</v>
      </c>
      <c r="Q2104" s="36" t="s">
        <v>24977</v>
      </c>
      <c r="R2104" s="36" t="s">
        <v>28092</v>
      </c>
      <c r="S2104" s="36" t="s">
        <v>841</v>
      </c>
      <c r="T2104" s="36" t="s">
        <v>24977</v>
      </c>
      <c r="U2104" s="36" t="s">
        <v>27950</v>
      </c>
      <c r="V2104" s="121" t="str">
        <f t="shared" si="32"/>
        <v>Invesco - Asian Equity Fund</v>
      </c>
    </row>
    <row r="2105" spans="1:22" x14ac:dyDescent="0.35">
      <c r="A2105" s="111" t="s">
        <v>31337</v>
      </c>
      <c r="B2105" s="37" t="s">
        <v>27563</v>
      </c>
      <c r="C2105" s="40" t="s">
        <v>30074</v>
      </c>
      <c r="D2105" s="38" t="s">
        <v>27652</v>
      </c>
      <c r="E2105" s="42" t="s">
        <v>858</v>
      </c>
      <c r="F2105" s="35" t="s">
        <v>41</v>
      </c>
      <c r="G2105" s="77" t="s">
        <v>27946</v>
      </c>
      <c r="H2105" s="78" t="s">
        <v>29699</v>
      </c>
      <c r="I2105" s="78" t="s">
        <v>29700</v>
      </c>
      <c r="J2105" s="78" t="s">
        <v>27929</v>
      </c>
      <c r="K2105" s="42" t="s">
        <v>27929</v>
      </c>
      <c r="L2105" s="79" t="s">
        <v>233</v>
      </c>
      <c r="M2105" s="80" t="s">
        <v>29701</v>
      </c>
      <c r="N2105" s="81" t="s">
        <v>233</v>
      </c>
      <c r="O2105" s="81" t="s">
        <v>233</v>
      </c>
      <c r="P2105" s="80" t="s">
        <v>27949</v>
      </c>
      <c r="Q2105" s="36" t="s">
        <v>24977</v>
      </c>
      <c r="R2105" s="36" t="s">
        <v>28092</v>
      </c>
      <c r="S2105" s="36" t="s">
        <v>841</v>
      </c>
      <c r="T2105" s="36" t="s">
        <v>24977</v>
      </c>
      <c r="U2105" s="36" t="s">
        <v>27950</v>
      </c>
      <c r="V2105" s="121" t="str">
        <f t="shared" si="32"/>
        <v>JP Morgan - Asia Ex-Japan Growth Fund</v>
      </c>
    </row>
    <row r="2106" spans="1:22" x14ac:dyDescent="0.35">
      <c r="A2106" s="111" t="s">
        <v>31338</v>
      </c>
      <c r="B2106" s="37" t="s">
        <v>27565</v>
      </c>
      <c r="C2106" s="40" t="s">
        <v>30075</v>
      </c>
      <c r="D2106" s="38" t="s">
        <v>27654</v>
      </c>
      <c r="E2106" s="42" t="s">
        <v>858</v>
      </c>
      <c r="F2106" s="35" t="s">
        <v>41</v>
      </c>
      <c r="G2106" s="77" t="s">
        <v>27946</v>
      </c>
      <c r="H2106" s="78" t="s">
        <v>29699</v>
      </c>
      <c r="I2106" s="78" t="s">
        <v>29700</v>
      </c>
      <c r="J2106" s="78" t="s">
        <v>27929</v>
      </c>
      <c r="K2106" s="42" t="s">
        <v>27929</v>
      </c>
      <c r="L2106" s="79" t="s">
        <v>233</v>
      </c>
      <c r="M2106" s="80" t="s">
        <v>29701</v>
      </c>
      <c r="N2106" s="81" t="s">
        <v>233</v>
      </c>
      <c r="O2106" s="81" t="s">
        <v>233</v>
      </c>
      <c r="P2106" s="80" t="s">
        <v>27949</v>
      </c>
      <c r="Q2106" s="36" t="s">
        <v>24977</v>
      </c>
      <c r="R2106" s="36" t="s">
        <v>28092</v>
      </c>
      <c r="S2106" s="36" t="s">
        <v>841</v>
      </c>
      <c r="T2106" s="36" t="s">
        <v>24977</v>
      </c>
      <c r="U2106" s="36" t="s">
        <v>27950</v>
      </c>
      <c r="V2106" s="121" t="str">
        <f t="shared" si="32"/>
        <v>Robeco - Asian Stars</v>
      </c>
    </row>
    <row r="2107" spans="1:22" x14ac:dyDescent="0.35">
      <c r="A2107" s="111" t="s">
        <v>31339</v>
      </c>
      <c r="B2107" s="37" t="s">
        <v>27566</v>
      </c>
      <c r="C2107" s="40" t="s">
        <v>30076</v>
      </c>
      <c r="D2107" s="38" t="s">
        <v>27656</v>
      </c>
      <c r="E2107" s="42" t="s">
        <v>858</v>
      </c>
      <c r="F2107" s="35" t="s">
        <v>41</v>
      </c>
      <c r="G2107" s="77" t="s">
        <v>27946</v>
      </c>
      <c r="H2107" s="78" t="s">
        <v>29699</v>
      </c>
      <c r="I2107" s="78" t="s">
        <v>29700</v>
      </c>
      <c r="J2107" s="78" t="s">
        <v>27929</v>
      </c>
      <c r="K2107" s="42" t="s">
        <v>27929</v>
      </c>
      <c r="L2107" s="79" t="s">
        <v>233</v>
      </c>
      <c r="M2107" s="80" t="s">
        <v>29701</v>
      </c>
      <c r="N2107" s="81" t="s">
        <v>233</v>
      </c>
      <c r="O2107" s="81">
        <v>1</v>
      </c>
      <c r="P2107" s="80" t="s">
        <v>27949</v>
      </c>
      <c r="Q2107" s="36" t="s">
        <v>24977</v>
      </c>
      <c r="R2107" s="36" t="s">
        <v>28092</v>
      </c>
      <c r="S2107" s="36" t="s">
        <v>841</v>
      </c>
      <c r="T2107" s="36" t="s">
        <v>24977</v>
      </c>
      <c r="U2107" s="36" t="s">
        <v>27950</v>
      </c>
      <c r="V2107" s="121" t="str">
        <f t="shared" si="32"/>
        <v>MSIM - Asia Opportunity</v>
      </c>
    </row>
    <row r="2108" spans="1:22" x14ac:dyDescent="0.35">
      <c r="A2108" s="111" t="s">
        <v>30431</v>
      </c>
      <c r="B2108" s="37" t="s">
        <v>27567</v>
      </c>
      <c r="C2108" s="40" t="s">
        <v>30077</v>
      </c>
      <c r="D2108" s="38" t="s">
        <v>23147</v>
      </c>
      <c r="E2108" s="42" t="s">
        <v>858</v>
      </c>
      <c r="F2108" s="35" t="s">
        <v>41</v>
      </c>
      <c r="G2108" s="77" t="s">
        <v>27946</v>
      </c>
      <c r="H2108" s="78" t="s">
        <v>29699</v>
      </c>
      <c r="I2108" s="78" t="s">
        <v>29700</v>
      </c>
      <c r="J2108" s="78" t="s">
        <v>27929</v>
      </c>
      <c r="K2108" s="42" t="s">
        <v>27929</v>
      </c>
      <c r="L2108" s="79" t="s">
        <v>233</v>
      </c>
      <c r="M2108" s="80" t="s">
        <v>29701</v>
      </c>
      <c r="N2108" s="81" t="s">
        <v>233</v>
      </c>
      <c r="O2108" s="81" t="s">
        <v>233</v>
      </c>
      <c r="P2108" s="80" t="s">
        <v>27949</v>
      </c>
      <c r="Q2108" s="36" t="s">
        <v>24977</v>
      </c>
      <c r="R2108" s="36" t="s">
        <v>28092</v>
      </c>
      <c r="S2108" s="36" t="s">
        <v>841</v>
      </c>
      <c r="T2108" s="36" t="s">
        <v>24977</v>
      </c>
      <c r="U2108" s="36" t="s">
        <v>27950</v>
      </c>
      <c r="V2108" s="121" t="str">
        <f t="shared" si="32"/>
        <v>Veritas - Asian Fund</v>
      </c>
    </row>
    <row r="2109" spans="1:22" x14ac:dyDescent="0.35">
      <c r="A2109" s="111" t="s">
        <v>573</v>
      </c>
      <c r="B2109" s="37" t="s">
        <v>572</v>
      </c>
      <c r="C2109" s="40" t="s">
        <v>30078</v>
      </c>
      <c r="D2109" s="38" t="s">
        <v>4208</v>
      </c>
      <c r="E2109" s="42" t="s">
        <v>858</v>
      </c>
      <c r="F2109" s="35" t="s">
        <v>41</v>
      </c>
      <c r="G2109" s="77" t="s">
        <v>27946</v>
      </c>
      <c r="H2109" s="78" t="s">
        <v>29699</v>
      </c>
      <c r="I2109" s="78" t="s">
        <v>29700</v>
      </c>
      <c r="J2109" s="78" t="s">
        <v>27929</v>
      </c>
      <c r="K2109" s="42" t="s">
        <v>27929</v>
      </c>
      <c r="L2109" s="79" t="s">
        <v>233</v>
      </c>
      <c r="M2109" s="80" t="s">
        <v>29701</v>
      </c>
      <c r="N2109" s="81" t="s">
        <v>233</v>
      </c>
      <c r="O2109" s="81">
        <v>1</v>
      </c>
      <c r="P2109" s="80" t="s">
        <v>27949</v>
      </c>
      <c r="Q2109" s="36" t="s">
        <v>24977</v>
      </c>
      <c r="R2109" s="36" t="s">
        <v>28092</v>
      </c>
      <c r="S2109" s="36" t="s">
        <v>841</v>
      </c>
      <c r="T2109" s="36" t="s">
        <v>24977</v>
      </c>
      <c r="U2109" s="36" t="s">
        <v>27950</v>
      </c>
      <c r="V2109" s="121" t="str">
        <f t="shared" si="32"/>
        <v>Pinebridge - Asia Ex-Japan Small Caps</v>
      </c>
    </row>
    <row r="2110" spans="1:22" x14ac:dyDescent="0.35">
      <c r="A2110" s="111" t="s">
        <v>31340</v>
      </c>
      <c r="B2110" s="42" t="s">
        <v>27570</v>
      </c>
      <c r="C2110" s="82" t="s">
        <v>30079</v>
      </c>
      <c r="D2110" s="38" t="s">
        <v>27660</v>
      </c>
      <c r="E2110" s="42" t="s">
        <v>858</v>
      </c>
      <c r="F2110" s="35" t="s">
        <v>41</v>
      </c>
      <c r="G2110" s="77" t="s">
        <v>27946</v>
      </c>
      <c r="H2110" s="78" t="s">
        <v>29699</v>
      </c>
      <c r="I2110" s="78" t="s">
        <v>29700</v>
      </c>
      <c r="J2110" s="78" t="s">
        <v>27929</v>
      </c>
      <c r="K2110" s="42" t="s">
        <v>27929</v>
      </c>
      <c r="L2110" s="79" t="s">
        <v>233</v>
      </c>
      <c r="M2110" s="80" t="s">
        <v>29701</v>
      </c>
      <c r="N2110" s="81" t="s">
        <v>233</v>
      </c>
      <c r="O2110" s="81">
        <v>1</v>
      </c>
      <c r="P2110" s="80" t="s">
        <v>27949</v>
      </c>
      <c r="Q2110" s="36" t="s">
        <v>24977</v>
      </c>
      <c r="R2110" s="36" t="s">
        <v>28092</v>
      </c>
      <c r="S2110" s="36" t="s">
        <v>841</v>
      </c>
      <c r="T2110" s="36" t="s">
        <v>24977</v>
      </c>
      <c r="U2110" s="36" t="s">
        <v>27950</v>
      </c>
      <c r="V2110" s="121" t="str">
        <f t="shared" si="32"/>
        <v>Schroders - Emerging Asia</v>
      </c>
    </row>
    <row r="2111" spans="1:22" x14ac:dyDescent="0.35">
      <c r="A2111" s="111" t="s">
        <v>621</v>
      </c>
      <c r="B2111" s="42" t="s">
        <v>620</v>
      </c>
      <c r="C2111" s="82" t="s">
        <v>30080</v>
      </c>
      <c r="D2111" s="38" t="s">
        <v>23147</v>
      </c>
      <c r="E2111" s="42" t="s">
        <v>858</v>
      </c>
      <c r="F2111" s="35" t="s">
        <v>41</v>
      </c>
      <c r="G2111" s="77" t="s">
        <v>27946</v>
      </c>
      <c r="H2111" s="78" t="s">
        <v>29699</v>
      </c>
      <c r="I2111" s="78" t="s">
        <v>29700</v>
      </c>
      <c r="J2111" s="78" t="s">
        <v>27929</v>
      </c>
      <c r="K2111" s="42" t="s">
        <v>27929</v>
      </c>
      <c r="L2111" s="79" t="s">
        <v>233</v>
      </c>
      <c r="M2111" s="80" t="s">
        <v>29701</v>
      </c>
      <c r="N2111" s="81" t="s">
        <v>233</v>
      </c>
      <c r="O2111" s="81">
        <v>1</v>
      </c>
      <c r="P2111" s="80" t="s">
        <v>27949</v>
      </c>
      <c r="Q2111" s="36" t="s">
        <v>24977</v>
      </c>
      <c r="R2111" s="36" t="s">
        <v>28092</v>
      </c>
      <c r="S2111" s="36" t="s">
        <v>841</v>
      </c>
      <c r="T2111" s="36" t="s">
        <v>24977</v>
      </c>
      <c r="U2111" s="36" t="s">
        <v>27950</v>
      </c>
      <c r="V2111" s="121" t="str">
        <f t="shared" si="32"/>
        <v>Veritas - Asian Fund</v>
      </c>
    </row>
    <row r="2112" spans="1:22" x14ac:dyDescent="0.35">
      <c r="A2112" s="111" t="s">
        <v>1017</v>
      </c>
      <c r="B2112" s="37" t="s">
        <v>1016</v>
      </c>
      <c r="C2112" s="40" t="s">
        <v>30081</v>
      </c>
      <c r="D2112" s="38" t="s">
        <v>23241</v>
      </c>
      <c r="E2112" s="42" t="s">
        <v>858</v>
      </c>
      <c r="F2112" s="35" t="s">
        <v>41</v>
      </c>
      <c r="G2112" s="77" t="s">
        <v>27946</v>
      </c>
      <c r="H2112" s="78" t="s">
        <v>29699</v>
      </c>
      <c r="I2112" s="78" t="s">
        <v>30082</v>
      </c>
      <c r="J2112" s="78" t="s">
        <v>27929</v>
      </c>
      <c r="K2112" s="42" t="s">
        <v>27929</v>
      </c>
      <c r="L2112" s="79" t="s">
        <v>30083</v>
      </c>
      <c r="M2112" s="80" t="s">
        <v>30083</v>
      </c>
      <c r="N2112" s="81" t="s">
        <v>233</v>
      </c>
      <c r="O2112" s="81">
        <v>1</v>
      </c>
      <c r="P2112" s="80" t="s">
        <v>27949</v>
      </c>
      <c r="Q2112" s="36" t="s">
        <v>24977</v>
      </c>
      <c r="R2112" s="36" t="s">
        <v>28092</v>
      </c>
      <c r="S2112" s="36" t="s">
        <v>841</v>
      </c>
      <c r="T2112" s="36" t="s">
        <v>24977</v>
      </c>
      <c r="U2112" s="36" t="s">
        <v>27950</v>
      </c>
      <c r="V2112" s="121" t="str">
        <f t="shared" si="32"/>
        <v>Goldman Sachs - India Equity Portfolio</v>
      </c>
    </row>
    <row r="2113" spans="1:22" x14ac:dyDescent="0.35">
      <c r="A2113" s="111" t="s">
        <v>31341</v>
      </c>
      <c r="B2113" s="37" t="s">
        <v>30084</v>
      </c>
      <c r="C2113" s="40" t="s">
        <v>30085</v>
      </c>
      <c r="D2113" s="38" t="s">
        <v>30086</v>
      </c>
      <c r="E2113" s="42" t="s">
        <v>858</v>
      </c>
      <c r="F2113" s="35" t="s">
        <v>41</v>
      </c>
      <c r="G2113" s="77" t="s">
        <v>27946</v>
      </c>
      <c r="H2113" s="78" t="s">
        <v>29699</v>
      </c>
      <c r="I2113" s="78" t="s">
        <v>30082</v>
      </c>
      <c r="J2113" s="78" t="s">
        <v>27929</v>
      </c>
      <c r="K2113" s="42" t="s">
        <v>27929</v>
      </c>
      <c r="L2113" s="79" t="s">
        <v>30083</v>
      </c>
      <c r="M2113" s="80" t="s">
        <v>30083</v>
      </c>
      <c r="N2113" s="81" t="s">
        <v>233</v>
      </c>
      <c r="O2113" s="81">
        <v>1</v>
      </c>
      <c r="P2113" s="80" t="s">
        <v>27949</v>
      </c>
      <c r="Q2113" s="36" t="s">
        <v>24977</v>
      </c>
      <c r="R2113" s="36" t="s">
        <v>28092</v>
      </c>
      <c r="S2113" s="36" t="s">
        <v>841</v>
      </c>
      <c r="T2113" s="36" t="s">
        <v>24977</v>
      </c>
      <c r="U2113" s="36" t="s">
        <v>27950</v>
      </c>
      <c r="V2113" s="121" t="str">
        <f t="shared" si="32"/>
        <v>Rams UT - India Equities Portfolio Fund II</v>
      </c>
    </row>
    <row r="2114" spans="1:22" x14ac:dyDescent="0.35">
      <c r="A2114" s="111" t="s">
        <v>31342</v>
      </c>
      <c r="B2114" s="37" t="s">
        <v>27571</v>
      </c>
      <c r="C2114" s="40" t="s">
        <v>30087</v>
      </c>
      <c r="D2114" s="38" t="s">
        <v>27663</v>
      </c>
      <c r="E2114" s="42" t="s">
        <v>858</v>
      </c>
      <c r="F2114" s="35" t="s">
        <v>41</v>
      </c>
      <c r="G2114" s="77" t="s">
        <v>27946</v>
      </c>
      <c r="H2114" s="78" t="s">
        <v>29699</v>
      </c>
      <c r="I2114" s="78" t="s">
        <v>30082</v>
      </c>
      <c r="J2114" s="78" t="s">
        <v>27929</v>
      </c>
      <c r="K2114" s="42" t="s">
        <v>27929</v>
      </c>
      <c r="L2114" s="79" t="s">
        <v>30083</v>
      </c>
      <c r="M2114" s="80" t="s">
        <v>30083</v>
      </c>
      <c r="N2114" s="81" t="s">
        <v>233</v>
      </c>
      <c r="O2114" s="81">
        <v>1</v>
      </c>
      <c r="P2114" s="80" t="s">
        <v>27949</v>
      </c>
      <c r="Q2114" s="36" t="s">
        <v>24977</v>
      </c>
      <c r="R2114" s="36" t="s">
        <v>28092</v>
      </c>
      <c r="S2114" s="36" t="s">
        <v>841</v>
      </c>
      <c r="T2114" s="36" t="s">
        <v>24977</v>
      </c>
      <c r="U2114" s="36" t="s">
        <v>27950</v>
      </c>
      <c r="V2114" s="121" t="str">
        <f t="shared" ref="V2114:V2177" si="33">+IFERROR(INDEX($AA:$AA,MATCH($D2114,$Z:$Z,0)),$D2114)</f>
        <v>Nomura - Indian Equity</v>
      </c>
    </row>
    <row r="2115" spans="1:22" x14ac:dyDescent="0.35">
      <c r="A2115" s="111" t="s">
        <v>31343</v>
      </c>
      <c r="B2115" s="37" t="s">
        <v>30088</v>
      </c>
      <c r="C2115" s="40" t="s">
        <v>30089</v>
      </c>
      <c r="D2115" s="38" t="s">
        <v>30090</v>
      </c>
      <c r="E2115" s="42" t="s">
        <v>858</v>
      </c>
      <c r="F2115" s="35" t="s">
        <v>41</v>
      </c>
      <c r="G2115" s="77" t="s">
        <v>27946</v>
      </c>
      <c r="H2115" s="78" t="s">
        <v>29699</v>
      </c>
      <c r="I2115" s="78" t="s">
        <v>30082</v>
      </c>
      <c r="J2115" s="78" t="s">
        <v>27929</v>
      </c>
      <c r="K2115" s="42" t="s">
        <v>27929</v>
      </c>
      <c r="L2115" s="79" t="s">
        <v>30083</v>
      </c>
      <c r="M2115" s="80" t="s">
        <v>30083</v>
      </c>
      <c r="N2115" s="81" t="s">
        <v>233</v>
      </c>
      <c r="O2115" s="81">
        <v>1</v>
      </c>
      <c r="P2115" s="80" t="s">
        <v>27949</v>
      </c>
      <c r="Q2115" s="36" t="s">
        <v>24977</v>
      </c>
      <c r="R2115" s="36" t="s">
        <v>28092</v>
      </c>
      <c r="S2115" s="36" t="s">
        <v>841</v>
      </c>
      <c r="T2115" s="36" t="s">
        <v>24977</v>
      </c>
      <c r="U2115" s="36" t="s">
        <v>27950</v>
      </c>
      <c r="V2115" s="121" t="str">
        <f t="shared" si="33"/>
        <v>Franklin Templeton India Fund</v>
      </c>
    </row>
    <row r="2116" spans="1:22" x14ac:dyDescent="0.35">
      <c r="A2116" s="111" t="s">
        <v>30431</v>
      </c>
      <c r="B2116" s="37" t="s">
        <v>27573</v>
      </c>
      <c r="C2116" s="40" t="s">
        <v>30091</v>
      </c>
      <c r="D2116" s="38" t="s">
        <v>27665</v>
      </c>
      <c r="E2116" s="42" t="s">
        <v>858</v>
      </c>
      <c r="F2116" s="35" t="s">
        <v>41</v>
      </c>
      <c r="G2116" s="77" t="s">
        <v>27946</v>
      </c>
      <c r="H2116" s="78" t="s">
        <v>29699</v>
      </c>
      <c r="I2116" s="78" t="s">
        <v>30082</v>
      </c>
      <c r="J2116" s="78" t="s">
        <v>27929</v>
      </c>
      <c r="K2116" s="42" t="s">
        <v>27929</v>
      </c>
      <c r="L2116" s="79" t="s">
        <v>233</v>
      </c>
      <c r="M2116" s="80" t="s">
        <v>30083</v>
      </c>
      <c r="N2116" s="81" t="s">
        <v>233</v>
      </c>
      <c r="O2116" s="81" t="s">
        <v>233</v>
      </c>
      <c r="P2116" s="80" t="s">
        <v>27949</v>
      </c>
      <c r="Q2116" s="36" t="s">
        <v>24977</v>
      </c>
      <c r="R2116" s="36" t="s">
        <v>28092</v>
      </c>
      <c r="S2116" s="36" t="s">
        <v>841</v>
      </c>
      <c r="T2116" s="36" t="s">
        <v>24977</v>
      </c>
      <c r="U2116" s="36" t="s">
        <v>27950</v>
      </c>
      <c r="V2116" s="121" t="str">
        <f t="shared" si="33"/>
        <v>Schroders - Indian Equity</v>
      </c>
    </row>
    <row r="2117" spans="1:22" x14ac:dyDescent="0.35">
      <c r="A2117" s="111" t="s">
        <v>31344</v>
      </c>
      <c r="B2117" s="37" t="s">
        <v>27575</v>
      </c>
      <c r="C2117" s="40" t="s">
        <v>30092</v>
      </c>
      <c r="D2117" s="38" t="s">
        <v>27667</v>
      </c>
      <c r="E2117" s="42" t="s">
        <v>858</v>
      </c>
      <c r="F2117" s="35" t="s">
        <v>41</v>
      </c>
      <c r="G2117" s="77" t="s">
        <v>27946</v>
      </c>
      <c r="H2117" s="78" t="s">
        <v>29699</v>
      </c>
      <c r="I2117" s="78" t="s">
        <v>30082</v>
      </c>
      <c r="J2117" s="78" t="s">
        <v>27929</v>
      </c>
      <c r="K2117" s="42" t="s">
        <v>27929</v>
      </c>
      <c r="L2117" s="79" t="s">
        <v>233</v>
      </c>
      <c r="M2117" s="80" t="s">
        <v>30083</v>
      </c>
      <c r="N2117" s="81" t="s">
        <v>233</v>
      </c>
      <c r="O2117" s="81">
        <v>1</v>
      </c>
      <c r="P2117" s="80" t="s">
        <v>27949</v>
      </c>
      <c r="Q2117" s="36" t="s">
        <v>24977</v>
      </c>
      <c r="R2117" s="36" t="s">
        <v>28092</v>
      </c>
      <c r="S2117" s="36" t="s">
        <v>841</v>
      </c>
      <c r="T2117" s="36" t="s">
        <v>24977</v>
      </c>
      <c r="U2117" s="36" t="s">
        <v>27950</v>
      </c>
      <c r="V2117" s="121" t="str">
        <f t="shared" si="33"/>
        <v>UTI - Indian Equity</v>
      </c>
    </row>
    <row r="2118" spans="1:22" x14ac:dyDescent="0.35">
      <c r="A2118" s="111" t="s">
        <v>30431</v>
      </c>
      <c r="B2118" s="37" t="s">
        <v>27577</v>
      </c>
      <c r="C2118" s="40" t="s">
        <v>30093</v>
      </c>
      <c r="D2118" s="38" t="s">
        <v>27669</v>
      </c>
      <c r="E2118" s="42" t="s">
        <v>858</v>
      </c>
      <c r="F2118" s="35" t="s">
        <v>41</v>
      </c>
      <c r="G2118" s="77" t="s">
        <v>27946</v>
      </c>
      <c r="H2118" s="78" t="s">
        <v>29699</v>
      </c>
      <c r="I2118" s="78" t="s">
        <v>30082</v>
      </c>
      <c r="J2118" s="78" t="s">
        <v>27929</v>
      </c>
      <c r="K2118" s="42" t="s">
        <v>27929</v>
      </c>
      <c r="L2118" s="79" t="s">
        <v>233</v>
      </c>
      <c r="M2118" s="80" t="s">
        <v>30083</v>
      </c>
      <c r="N2118" s="81" t="s">
        <v>233</v>
      </c>
      <c r="O2118" s="81" t="s">
        <v>233</v>
      </c>
      <c r="P2118" s="80" t="s">
        <v>27949</v>
      </c>
      <c r="Q2118" s="36" t="s">
        <v>24977</v>
      </c>
      <c r="R2118" s="36" t="s">
        <v>28092</v>
      </c>
      <c r="S2118" s="36" t="s">
        <v>841</v>
      </c>
      <c r="T2118" s="36" t="s">
        <v>24977</v>
      </c>
      <c r="U2118" s="36" t="s">
        <v>27950</v>
      </c>
      <c r="V2118" s="121" t="str">
        <f t="shared" si="33"/>
        <v>Parvest - Equity India</v>
      </c>
    </row>
    <row r="2119" spans="1:22" x14ac:dyDescent="0.35">
      <c r="A2119" s="111" t="s">
        <v>31345</v>
      </c>
      <c r="B2119" s="37" t="s">
        <v>30094</v>
      </c>
      <c r="C2119" s="40" t="s">
        <v>30095</v>
      </c>
      <c r="D2119" s="38" t="s">
        <v>30096</v>
      </c>
      <c r="E2119" s="42" t="s">
        <v>858</v>
      </c>
      <c r="F2119" s="35" t="s">
        <v>41</v>
      </c>
      <c r="G2119" s="77" t="s">
        <v>27946</v>
      </c>
      <c r="H2119" s="78" t="s">
        <v>29699</v>
      </c>
      <c r="I2119" s="78" t="s">
        <v>30082</v>
      </c>
      <c r="J2119" s="78" t="s">
        <v>27929</v>
      </c>
      <c r="K2119" s="42" t="s">
        <v>27929</v>
      </c>
      <c r="L2119" s="79" t="s">
        <v>233</v>
      </c>
      <c r="M2119" s="80" t="s">
        <v>30083</v>
      </c>
      <c r="N2119" s="81" t="s">
        <v>233</v>
      </c>
      <c r="O2119" s="81" t="s">
        <v>233</v>
      </c>
      <c r="P2119" s="80" t="s">
        <v>27949</v>
      </c>
      <c r="Q2119" s="36" t="s">
        <v>24977</v>
      </c>
      <c r="R2119" s="36" t="s">
        <v>233</v>
      </c>
      <c r="S2119" s="36" t="s">
        <v>873</v>
      </c>
      <c r="T2119" s="36" t="s">
        <v>24977</v>
      </c>
      <c r="U2119" s="36" t="s">
        <v>27950</v>
      </c>
      <c r="V2119" s="121" t="str">
        <f t="shared" si="33"/>
        <v>HSBC - India Equity</v>
      </c>
    </row>
    <row r="2120" spans="1:22" x14ac:dyDescent="0.35">
      <c r="A2120" s="111" t="s">
        <v>31346</v>
      </c>
      <c r="B2120" s="37" t="s">
        <v>30097</v>
      </c>
      <c r="C2120" s="40" t="s">
        <v>30098</v>
      </c>
      <c r="D2120" s="38" t="s">
        <v>30099</v>
      </c>
      <c r="E2120" s="42" t="s">
        <v>858</v>
      </c>
      <c r="F2120" s="35" t="s">
        <v>41</v>
      </c>
      <c r="G2120" s="77" t="s">
        <v>27946</v>
      </c>
      <c r="H2120" s="78" t="s">
        <v>29699</v>
      </c>
      <c r="I2120" s="78" t="s">
        <v>30082</v>
      </c>
      <c r="J2120" s="78" t="s">
        <v>27929</v>
      </c>
      <c r="K2120" s="42" t="s">
        <v>27929</v>
      </c>
      <c r="L2120" s="79" t="s">
        <v>233</v>
      </c>
      <c r="M2120" s="80" t="s">
        <v>30083</v>
      </c>
      <c r="N2120" s="81" t="s">
        <v>233</v>
      </c>
      <c r="O2120" s="81" t="s">
        <v>233</v>
      </c>
      <c r="P2120" s="80" t="s">
        <v>27949</v>
      </c>
      <c r="Q2120" s="36" t="s">
        <v>24977</v>
      </c>
      <c r="R2120" s="36" t="s">
        <v>233</v>
      </c>
      <c r="S2120" s="36" t="s">
        <v>873</v>
      </c>
      <c r="T2120" s="36" t="s">
        <v>24977</v>
      </c>
      <c r="U2120" s="36" t="s">
        <v>27950</v>
      </c>
      <c r="V2120" s="121" t="str">
        <f t="shared" si="33"/>
        <v>Invesco - India</v>
      </c>
    </row>
    <row r="2121" spans="1:22" x14ac:dyDescent="0.35">
      <c r="A2121" s="111" t="s">
        <v>577</v>
      </c>
      <c r="B2121" s="37" t="s">
        <v>576</v>
      </c>
      <c r="C2121" s="40" t="s">
        <v>30100</v>
      </c>
      <c r="D2121" s="38" t="s">
        <v>13729</v>
      </c>
      <c r="E2121" s="42" t="s">
        <v>858</v>
      </c>
      <c r="F2121" s="35" t="s">
        <v>41</v>
      </c>
      <c r="G2121" s="77" t="s">
        <v>27946</v>
      </c>
      <c r="H2121" s="78" t="s">
        <v>29699</v>
      </c>
      <c r="I2121" s="78" t="s">
        <v>30082</v>
      </c>
      <c r="J2121" s="78" t="s">
        <v>27929</v>
      </c>
      <c r="K2121" s="42" t="s">
        <v>27929</v>
      </c>
      <c r="L2121" s="79" t="s">
        <v>233</v>
      </c>
      <c r="M2121" s="80" t="s">
        <v>30083</v>
      </c>
      <c r="N2121" s="81" t="s">
        <v>233</v>
      </c>
      <c r="O2121" s="81">
        <v>1</v>
      </c>
      <c r="P2121" s="80" t="s">
        <v>27949</v>
      </c>
      <c r="Q2121" s="36" t="s">
        <v>24977</v>
      </c>
      <c r="R2121" s="36" t="s">
        <v>233</v>
      </c>
      <c r="S2121" s="36" t="s">
        <v>873</v>
      </c>
      <c r="T2121" s="36" t="s">
        <v>24977</v>
      </c>
      <c r="U2121" s="36" t="s">
        <v>27950</v>
      </c>
      <c r="V2121" s="121" t="str">
        <f t="shared" si="33"/>
        <v>BlackRock - iShares MSCI India</v>
      </c>
    </row>
    <row r="2122" spans="1:22" x14ac:dyDescent="0.35">
      <c r="A2122" s="111" t="s">
        <v>31347</v>
      </c>
      <c r="B2122" s="37" t="s">
        <v>27579</v>
      </c>
      <c r="C2122" s="40" t="s">
        <v>30101</v>
      </c>
      <c r="D2122" s="38" t="s">
        <v>27672</v>
      </c>
      <c r="E2122" s="42" t="s">
        <v>858</v>
      </c>
      <c r="F2122" s="35" t="s">
        <v>41</v>
      </c>
      <c r="G2122" s="77" t="s">
        <v>27946</v>
      </c>
      <c r="H2122" s="78" t="s">
        <v>29699</v>
      </c>
      <c r="I2122" s="78" t="s">
        <v>30082</v>
      </c>
      <c r="J2122" s="78" t="s">
        <v>27929</v>
      </c>
      <c r="K2122" s="42" t="s">
        <v>27929</v>
      </c>
      <c r="L2122" s="79" t="s">
        <v>233</v>
      </c>
      <c r="M2122" s="80" t="s">
        <v>30083</v>
      </c>
      <c r="N2122" s="81" t="s">
        <v>233</v>
      </c>
      <c r="O2122" s="81" t="s">
        <v>233</v>
      </c>
      <c r="P2122" s="80" t="s">
        <v>27949</v>
      </c>
      <c r="Q2122" s="36" t="s">
        <v>24977</v>
      </c>
      <c r="R2122" s="36" t="s">
        <v>233</v>
      </c>
      <c r="S2122" s="36" t="s">
        <v>841</v>
      </c>
      <c r="T2122" s="36" t="s">
        <v>24977</v>
      </c>
      <c r="U2122" s="36" t="s">
        <v>27950</v>
      </c>
      <c r="V2122" s="121" t="str">
        <f t="shared" si="33"/>
        <v>Matthews - India</v>
      </c>
    </row>
    <row r="2123" spans="1:22" x14ac:dyDescent="0.35">
      <c r="A2123" s="111" t="s">
        <v>31348</v>
      </c>
      <c r="B2123" s="37" t="s">
        <v>27581</v>
      </c>
      <c r="C2123" s="40" t="s">
        <v>30102</v>
      </c>
      <c r="D2123" s="38" t="s">
        <v>27674</v>
      </c>
      <c r="E2123" s="42" t="s">
        <v>858</v>
      </c>
      <c r="F2123" s="35" t="s">
        <v>41</v>
      </c>
      <c r="G2123" s="77" t="s">
        <v>27946</v>
      </c>
      <c r="H2123" s="78" t="s">
        <v>29699</v>
      </c>
      <c r="I2123" s="78" t="s">
        <v>30082</v>
      </c>
      <c r="J2123" s="78" t="s">
        <v>27929</v>
      </c>
      <c r="K2123" s="42" t="s">
        <v>27929</v>
      </c>
      <c r="L2123" s="79" t="s">
        <v>233</v>
      </c>
      <c r="M2123" s="80" t="s">
        <v>30083</v>
      </c>
      <c r="N2123" s="81" t="s">
        <v>233</v>
      </c>
      <c r="O2123" s="81" t="s">
        <v>233</v>
      </c>
      <c r="P2123" s="80" t="s">
        <v>27949</v>
      </c>
      <c r="Q2123" s="36" t="s">
        <v>24977</v>
      </c>
      <c r="R2123" s="36" t="s">
        <v>28092</v>
      </c>
      <c r="S2123" s="36" t="s">
        <v>841</v>
      </c>
      <c r="T2123" s="36" t="s">
        <v>24977</v>
      </c>
      <c r="U2123" s="36" t="s">
        <v>27950</v>
      </c>
      <c r="V2123" s="121" t="str">
        <f t="shared" si="33"/>
        <v>Pinebridge - India Equity Fund</v>
      </c>
    </row>
    <row r="2124" spans="1:22" x14ac:dyDescent="0.35">
      <c r="A2124" s="111" t="s">
        <v>31349</v>
      </c>
      <c r="B2124" s="37" t="s">
        <v>30103</v>
      </c>
      <c r="C2124" s="40" t="s">
        <v>30104</v>
      </c>
      <c r="D2124" s="38" t="s">
        <v>30105</v>
      </c>
      <c r="E2124" s="42" t="s">
        <v>858</v>
      </c>
      <c r="F2124" s="35" t="s">
        <v>41</v>
      </c>
      <c r="G2124" s="77" t="s">
        <v>27946</v>
      </c>
      <c r="H2124" s="78" t="s">
        <v>29699</v>
      </c>
      <c r="I2124" s="78" t="s">
        <v>30082</v>
      </c>
      <c r="J2124" s="78" t="s">
        <v>27929</v>
      </c>
      <c r="K2124" s="42" t="s">
        <v>27929</v>
      </c>
      <c r="L2124" s="79" t="s">
        <v>233</v>
      </c>
      <c r="M2124" s="80" t="s">
        <v>30083</v>
      </c>
      <c r="N2124" s="81" t="s">
        <v>233</v>
      </c>
      <c r="O2124" s="81">
        <v>1</v>
      </c>
      <c r="P2124" s="80" t="s">
        <v>27949</v>
      </c>
      <c r="Q2124" s="36" t="s">
        <v>24977</v>
      </c>
      <c r="R2124" s="36" t="s">
        <v>28092</v>
      </c>
      <c r="S2124" s="36" t="s">
        <v>841</v>
      </c>
      <c r="T2124" s="36" t="s">
        <v>24977</v>
      </c>
      <c r="U2124" s="36" t="s">
        <v>27950</v>
      </c>
      <c r="V2124" s="121" t="str">
        <f t="shared" si="33"/>
        <v>Robeco Luxembourg - India Equity</v>
      </c>
    </row>
    <row r="2125" spans="1:22" x14ac:dyDescent="0.35">
      <c r="A2125" s="111" t="s">
        <v>31350</v>
      </c>
      <c r="B2125" s="37" t="s">
        <v>30106</v>
      </c>
      <c r="C2125" s="40" t="s">
        <v>30107</v>
      </c>
      <c r="D2125" s="38" t="s">
        <v>30108</v>
      </c>
      <c r="E2125" s="42" t="s">
        <v>858</v>
      </c>
      <c r="F2125" s="35" t="s">
        <v>41</v>
      </c>
      <c r="G2125" s="77" t="s">
        <v>27946</v>
      </c>
      <c r="H2125" s="78" t="s">
        <v>29699</v>
      </c>
      <c r="I2125" s="78" t="s">
        <v>30082</v>
      </c>
      <c r="J2125" s="78" t="s">
        <v>27929</v>
      </c>
      <c r="K2125" s="42" t="s">
        <v>27929</v>
      </c>
      <c r="L2125" s="79" t="s">
        <v>233</v>
      </c>
      <c r="M2125" s="80" t="s">
        <v>30083</v>
      </c>
      <c r="N2125" s="81" t="s">
        <v>233</v>
      </c>
      <c r="O2125" s="81">
        <v>1</v>
      </c>
      <c r="P2125" s="80" t="s">
        <v>27949</v>
      </c>
      <c r="Q2125" s="36" t="s">
        <v>24977</v>
      </c>
      <c r="R2125" s="36" t="s">
        <v>28092</v>
      </c>
      <c r="S2125" s="36" t="s">
        <v>841</v>
      </c>
      <c r="T2125" s="36" t="s">
        <v>24977</v>
      </c>
      <c r="U2125" s="36" t="s">
        <v>27950</v>
      </c>
      <c r="V2125" s="121" t="str">
        <f t="shared" si="33"/>
        <v>Jupiter Asset Management International - India Select</v>
      </c>
    </row>
    <row r="2126" spans="1:22" x14ac:dyDescent="0.35">
      <c r="A2126" s="111" t="s">
        <v>30431</v>
      </c>
      <c r="B2126" s="37" t="s">
        <v>27583</v>
      </c>
      <c r="C2126" s="40" t="s">
        <v>30109</v>
      </c>
      <c r="D2126" s="38" t="s">
        <v>27676</v>
      </c>
      <c r="E2126" s="42" t="s">
        <v>858</v>
      </c>
      <c r="F2126" s="35" t="s">
        <v>41</v>
      </c>
      <c r="G2126" s="77" t="s">
        <v>27946</v>
      </c>
      <c r="H2126" s="78" t="s">
        <v>29699</v>
      </c>
      <c r="I2126" s="78" t="s">
        <v>30110</v>
      </c>
      <c r="J2126" s="78" t="s">
        <v>27929</v>
      </c>
      <c r="K2126" s="42" t="s">
        <v>27929</v>
      </c>
      <c r="L2126" s="79" t="s">
        <v>30111</v>
      </c>
      <c r="M2126" s="80" t="s">
        <v>30111</v>
      </c>
      <c r="N2126" s="81" t="s">
        <v>233</v>
      </c>
      <c r="O2126" s="81" t="s">
        <v>233</v>
      </c>
      <c r="P2126" s="80" t="s">
        <v>27949</v>
      </c>
      <c r="Q2126" s="36" t="s">
        <v>24977</v>
      </c>
      <c r="R2126" s="36" t="s">
        <v>28092</v>
      </c>
      <c r="S2126" s="36" t="s">
        <v>841</v>
      </c>
      <c r="T2126" s="36" t="s">
        <v>24977</v>
      </c>
      <c r="U2126" s="36" t="s">
        <v>27950</v>
      </c>
      <c r="V2126" s="121" t="str">
        <f t="shared" si="33"/>
        <v>Franklin Templeton - Korea Fund</v>
      </c>
    </row>
    <row r="2127" spans="1:22" x14ac:dyDescent="0.35">
      <c r="A2127" s="111" t="s">
        <v>31351</v>
      </c>
      <c r="B2127" s="37" t="s">
        <v>27585</v>
      </c>
      <c r="C2127" s="40" t="s">
        <v>30112</v>
      </c>
      <c r="D2127" s="38" t="s">
        <v>27678</v>
      </c>
      <c r="E2127" s="42" t="s">
        <v>858</v>
      </c>
      <c r="F2127" s="35" t="s">
        <v>41</v>
      </c>
      <c r="G2127" s="77" t="s">
        <v>27946</v>
      </c>
      <c r="H2127" s="78" t="s">
        <v>29699</v>
      </c>
      <c r="I2127" s="78" t="s">
        <v>30110</v>
      </c>
      <c r="J2127" s="78" t="s">
        <v>27929</v>
      </c>
      <c r="K2127" s="42" t="s">
        <v>27929</v>
      </c>
      <c r="L2127" s="79" t="s">
        <v>233</v>
      </c>
      <c r="M2127" s="80" t="s">
        <v>30111</v>
      </c>
      <c r="N2127" s="81" t="s">
        <v>233</v>
      </c>
      <c r="O2127" s="81" t="s">
        <v>233</v>
      </c>
      <c r="P2127" s="80" t="s">
        <v>27949</v>
      </c>
      <c r="Q2127" s="36" t="s">
        <v>24977</v>
      </c>
      <c r="R2127" s="36" t="s">
        <v>233</v>
      </c>
      <c r="S2127" s="36" t="s">
        <v>873</v>
      </c>
      <c r="T2127" s="36" t="s">
        <v>24977</v>
      </c>
      <c r="U2127" s="36" t="s">
        <v>27950</v>
      </c>
      <c r="V2127" s="121" t="str">
        <f t="shared" si="33"/>
        <v>BlackRock - iShares Korea</v>
      </c>
    </row>
    <row r="2128" spans="1:22" x14ac:dyDescent="0.35">
      <c r="A2128" s="111" t="s">
        <v>30431</v>
      </c>
      <c r="B2128" s="37" t="s">
        <v>27587</v>
      </c>
      <c r="C2128" s="40" t="s">
        <v>30113</v>
      </c>
      <c r="D2128" s="38" t="s">
        <v>27680</v>
      </c>
      <c r="E2128" s="42" t="s">
        <v>858</v>
      </c>
      <c r="F2128" s="35" t="s">
        <v>41</v>
      </c>
      <c r="G2128" s="77" t="s">
        <v>27946</v>
      </c>
      <c r="H2128" s="78" t="s">
        <v>29699</v>
      </c>
      <c r="I2128" s="78" t="s">
        <v>30110</v>
      </c>
      <c r="J2128" s="78" t="s">
        <v>27929</v>
      </c>
      <c r="K2128" s="42" t="s">
        <v>27929</v>
      </c>
      <c r="L2128" s="79" t="s">
        <v>233</v>
      </c>
      <c r="M2128" s="80" t="s">
        <v>30111</v>
      </c>
      <c r="N2128" s="81" t="s">
        <v>233</v>
      </c>
      <c r="O2128" s="81" t="s">
        <v>233</v>
      </c>
      <c r="P2128" s="80" t="s">
        <v>27949</v>
      </c>
      <c r="Q2128" s="36" t="s">
        <v>24977</v>
      </c>
      <c r="R2128" s="36" t="s">
        <v>233</v>
      </c>
      <c r="S2128" s="36" t="s">
        <v>841</v>
      </c>
      <c r="T2128" s="36" t="s">
        <v>24977</v>
      </c>
      <c r="U2128" s="36" t="s">
        <v>27950</v>
      </c>
      <c r="V2128" s="121" t="str">
        <f t="shared" si="33"/>
        <v>Matthews - Korea</v>
      </c>
    </row>
    <row r="2129" spans="1:22" x14ac:dyDescent="0.35">
      <c r="A2129" s="111" t="s">
        <v>30431</v>
      </c>
      <c r="B2129" s="37" t="s">
        <v>27588</v>
      </c>
      <c r="C2129" s="40" t="s">
        <v>30114</v>
      </c>
      <c r="D2129" s="38" t="s">
        <v>27682</v>
      </c>
      <c r="E2129" s="42" t="s">
        <v>858</v>
      </c>
      <c r="F2129" s="35" t="s">
        <v>41</v>
      </c>
      <c r="G2129" s="77" t="s">
        <v>27946</v>
      </c>
      <c r="H2129" s="78" t="s">
        <v>29699</v>
      </c>
      <c r="I2129" s="78" t="s">
        <v>30115</v>
      </c>
      <c r="J2129" s="78" t="s">
        <v>27929</v>
      </c>
      <c r="K2129" s="42" t="s">
        <v>27929</v>
      </c>
      <c r="L2129" s="79" t="s">
        <v>30116</v>
      </c>
      <c r="M2129" s="80" t="s">
        <v>30116</v>
      </c>
      <c r="N2129" s="81" t="s">
        <v>233</v>
      </c>
      <c r="O2129" s="81" t="s">
        <v>233</v>
      </c>
      <c r="P2129" s="80" t="s">
        <v>27949</v>
      </c>
      <c r="Q2129" s="36" t="s">
        <v>24977</v>
      </c>
      <c r="R2129" s="36" t="s">
        <v>233</v>
      </c>
      <c r="S2129" s="36" t="s">
        <v>873</v>
      </c>
      <c r="T2129" s="36" t="s">
        <v>24977</v>
      </c>
      <c r="U2129" s="36" t="s">
        <v>27950</v>
      </c>
      <c r="V2129" s="121" t="str">
        <f t="shared" si="33"/>
        <v>BlackRock - iShares Malasya</v>
      </c>
    </row>
    <row r="2130" spans="1:22" x14ac:dyDescent="0.35">
      <c r="A2130" s="111" t="s">
        <v>30431</v>
      </c>
      <c r="B2130" s="37" t="s">
        <v>27590</v>
      </c>
      <c r="C2130" s="40" t="s">
        <v>30117</v>
      </c>
      <c r="D2130" s="38" t="s">
        <v>27684</v>
      </c>
      <c r="E2130" s="42" t="s">
        <v>858</v>
      </c>
      <c r="F2130" s="35" t="s">
        <v>41</v>
      </c>
      <c r="G2130" s="77" t="s">
        <v>27946</v>
      </c>
      <c r="H2130" s="78" t="s">
        <v>29699</v>
      </c>
      <c r="I2130" s="78" t="s">
        <v>30118</v>
      </c>
      <c r="J2130" s="78" t="s">
        <v>27929</v>
      </c>
      <c r="K2130" s="42" t="s">
        <v>27929</v>
      </c>
      <c r="L2130" s="79" t="s">
        <v>30119</v>
      </c>
      <c r="M2130" s="80" t="s">
        <v>30119</v>
      </c>
      <c r="N2130" s="81" t="s">
        <v>233</v>
      </c>
      <c r="O2130" s="81" t="s">
        <v>233</v>
      </c>
      <c r="P2130" s="80" t="s">
        <v>27949</v>
      </c>
      <c r="Q2130" s="36" t="s">
        <v>24977</v>
      </c>
      <c r="R2130" s="36" t="s">
        <v>233</v>
      </c>
      <c r="S2130" s="36" t="s">
        <v>873</v>
      </c>
      <c r="T2130" s="36" t="s">
        <v>24977</v>
      </c>
      <c r="U2130" s="36" t="s">
        <v>27950</v>
      </c>
      <c r="V2130" s="121" t="str">
        <f t="shared" si="33"/>
        <v>BlackRock - iShares MSCI Singapore</v>
      </c>
    </row>
    <row r="2131" spans="1:22" x14ac:dyDescent="0.35">
      <c r="A2131" s="111" t="s">
        <v>31352</v>
      </c>
      <c r="B2131" s="37" t="s">
        <v>27592</v>
      </c>
      <c r="C2131" s="40" t="s">
        <v>30120</v>
      </c>
      <c r="D2131" s="38" t="s">
        <v>27686</v>
      </c>
      <c r="E2131" s="42" t="s">
        <v>858</v>
      </c>
      <c r="F2131" s="35" t="s">
        <v>41</v>
      </c>
      <c r="G2131" s="77" t="s">
        <v>27946</v>
      </c>
      <c r="H2131" s="78" t="s">
        <v>29699</v>
      </c>
      <c r="I2131" s="78" t="s">
        <v>30121</v>
      </c>
      <c r="J2131" s="78" t="s">
        <v>27929</v>
      </c>
      <c r="K2131" s="42" t="s">
        <v>27929</v>
      </c>
      <c r="L2131" s="79" t="s">
        <v>30122</v>
      </c>
      <c r="M2131" s="80" t="s">
        <v>30122</v>
      </c>
      <c r="N2131" s="81" t="s">
        <v>233</v>
      </c>
      <c r="O2131" s="81" t="s">
        <v>233</v>
      </c>
      <c r="P2131" s="80" t="s">
        <v>27949</v>
      </c>
      <c r="Q2131" s="36" t="s">
        <v>24977</v>
      </c>
      <c r="R2131" s="36" t="s">
        <v>233</v>
      </c>
      <c r="S2131" s="36" t="s">
        <v>873</v>
      </c>
      <c r="T2131" s="36" t="s">
        <v>24977</v>
      </c>
      <c r="U2131" s="36" t="s">
        <v>27950</v>
      </c>
      <c r="V2131" s="121" t="str">
        <f t="shared" si="33"/>
        <v>BlackRock - iShares Taiwan</v>
      </c>
    </row>
    <row r="2132" spans="1:22" x14ac:dyDescent="0.35">
      <c r="A2132" s="111" t="s">
        <v>27594</v>
      </c>
      <c r="B2132" s="68" t="s">
        <v>27594</v>
      </c>
      <c r="C2132" s="108" t="s">
        <v>27688</v>
      </c>
      <c r="D2132" s="67" t="s">
        <v>27688</v>
      </c>
      <c r="E2132" s="105" t="s">
        <v>29882</v>
      </c>
      <c r="F2132" s="35" t="s">
        <v>27215</v>
      </c>
      <c r="G2132" s="77" t="s">
        <v>29880</v>
      </c>
      <c r="H2132" s="78" t="s">
        <v>41</v>
      </c>
      <c r="I2132" s="78" t="s">
        <v>30021</v>
      </c>
      <c r="J2132" s="78" t="s">
        <v>30123</v>
      </c>
      <c r="K2132" s="42" t="s">
        <v>27929</v>
      </c>
      <c r="L2132" s="79" t="s">
        <v>30124</v>
      </c>
      <c r="M2132" s="80" t="s">
        <v>30124</v>
      </c>
      <c r="N2132" s="81" t="s">
        <v>233</v>
      </c>
      <c r="O2132" s="81" t="s">
        <v>233</v>
      </c>
      <c r="P2132" s="106" t="s">
        <v>27949</v>
      </c>
      <c r="Q2132" s="36" t="s">
        <v>24977</v>
      </c>
      <c r="R2132" s="36"/>
      <c r="S2132" s="36"/>
      <c r="T2132" s="36" t="s">
        <v>30021</v>
      </c>
      <c r="U2132" s="57"/>
      <c r="V2132" s="121" t="str">
        <f t="shared" si="33"/>
        <v>FXI US 01/20/23 C30</v>
      </c>
    </row>
    <row r="2133" spans="1:22" x14ac:dyDescent="0.35">
      <c r="A2133" s="111" t="s">
        <v>27595</v>
      </c>
      <c r="B2133" s="68" t="s">
        <v>27595</v>
      </c>
      <c r="C2133" s="108" t="s">
        <v>27688</v>
      </c>
      <c r="D2133" s="67" t="s">
        <v>27688</v>
      </c>
      <c r="E2133" s="105" t="s">
        <v>29882</v>
      </c>
      <c r="F2133" s="35" t="s">
        <v>27215</v>
      </c>
      <c r="G2133" s="77" t="s">
        <v>29880</v>
      </c>
      <c r="H2133" s="78" t="s">
        <v>41</v>
      </c>
      <c r="I2133" s="78" t="s">
        <v>30021</v>
      </c>
      <c r="J2133" s="78" t="s">
        <v>30123</v>
      </c>
      <c r="K2133" s="42" t="s">
        <v>27929</v>
      </c>
      <c r="L2133" s="79" t="s">
        <v>233</v>
      </c>
      <c r="M2133" s="80" t="s">
        <v>30124</v>
      </c>
      <c r="N2133" s="81" t="s">
        <v>233</v>
      </c>
      <c r="O2133" s="81" t="s">
        <v>233</v>
      </c>
      <c r="P2133" s="106" t="s">
        <v>27949</v>
      </c>
      <c r="Q2133" s="36" t="s">
        <v>24977</v>
      </c>
      <c r="R2133" s="36"/>
      <c r="S2133" s="36"/>
      <c r="T2133" s="36" t="s">
        <v>30021</v>
      </c>
      <c r="U2133" s="57"/>
      <c r="V2133" s="121" t="str">
        <f t="shared" si="33"/>
        <v>FXI US 01/20/23 C30</v>
      </c>
    </row>
    <row r="2134" spans="1:22" x14ac:dyDescent="0.35">
      <c r="A2134" s="111" t="s">
        <v>30431</v>
      </c>
      <c r="B2134" s="37" t="s">
        <v>27597</v>
      </c>
      <c r="C2134" s="40" t="s">
        <v>30125</v>
      </c>
      <c r="D2134" s="38" t="s">
        <v>27691</v>
      </c>
      <c r="E2134" s="42" t="s">
        <v>864</v>
      </c>
      <c r="F2134" s="35" t="s">
        <v>41</v>
      </c>
      <c r="G2134" s="77" t="s">
        <v>27946</v>
      </c>
      <c r="H2134" s="78" t="s">
        <v>29674</v>
      </c>
      <c r="I2134" s="78" t="s">
        <v>27929</v>
      </c>
      <c r="J2134" s="78" t="s">
        <v>27929</v>
      </c>
      <c r="K2134" s="42" t="s">
        <v>27929</v>
      </c>
      <c r="L2134" s="79" t="s">
        <v>30126</v>
      </c>
      <c r="M2134" s="80" t="s">
        <v>30126</v>
      </c>
      <c r="N2134" s="81" t="s">
        <v>233</v>
      </c>
      <c r="O2134" s="81" t="s">
        <v>233</v>
      </c>
      <c r="P2134" s="80" t="s">
        <v>27949</v>
      </c>
      <c r="Q2134" s="36" t="s">
        <v>24977</v>
      </c>
      <c r="R2134" s="36" t="s">
        <v>28092</v>
      </c>
      <c r="S2134" s="36" t="s">
        <v>841</v>
      </c>
      <c r="T2134" s="36" t="s">
        <v>24977</v>
      </c>
      <c r="U2134" s="36" t="s">
        <v>27950</v>
      </c>
      <c r="V2134" s="121" t="str">
        <f t="shared" si="33"/>
        <v>NN - Emerging Europe Equity</v>
      </c>
    </row>
    <row r="2135" spans="1:22" x14ac:dyDescent="0.35">
      <c r="A2135" s="111" t="s">
        <v>31353</v>
      </c>
      <c r="B2135" s="37" t="s">
        <v>27598</v>
      </c>
      <c r="C2135" s="40" t="s">
        <v>30127</v>
      </c>
      <c r="D2135" s="38" t="s">
        <v>27693</v>
      </c>
      <c r="E2135" s="42" t="s">
        <v>858</v>
      </c>
      <c r="F2135" s="35" t="s">
        <v>41</v>
      </c>
      <c r="G2135" s="77" t="s">
        <v>27946</v>
      </c>
      <c r="H2135" s="78" t="s">
        <v>29674</v>
      </c>
      <c r="I2135" s="78" t="s">
        <v>27929</v>
      </c>
      <c r="J2135" s="78" t="s">
        <v>27929</v>
      </c>
      <c r="K2135" s="42" t="s">
        <v>27929</v>
      </c>
      <c r="L2135" s="79" t="s">
        <v>233</v>
      </c>
      <c r="M2135" s="80" t="s">
        <v>30126</v>
      </c>
      <c r="N2135" s="81" t="s">
        <v>233</v>
      </c>
      <c r="O2135" s="81" t="s">
        <v>233</v>
      </c>
      <c r="P2135" s="80" t="s">
        <v>27949</v>
      </c>
      <c r="Q2135" s="36" t="s">
        <v>24977</v>
      </c>
      <c r="R2135" s="36" t="s">
        <v>28092</v>
      </c>
      <c r="S2135" s="36" t="s">
        <v>841</v>
      </c>
      <c r="T2135" s="36" t="s">
        <v>24977</v>
      </c>
      <c r="U2135" s="36" t="s">
        <v>27950</v>
      </c>
      <c r="V2135" s="121" t="str">
        <f t="shared" si="33"/>
        <v>Pictet - Russian Equity</v>
      </c>
    </row>
    <row r="2136" spans="1:22" x14ac:dyDescent="0.35">
      <c r="A2136" s="111" t="s">
        <v>31354</v>
      </c>
      <c r="B2136" s="37" t="s">
        <v>27600</v>
      </c>
      <c r="C2136" s="40" t="s">
        <v>30128</v>
      </c>
      <c r="D2136" s="38" t="s">
        <v>27695</v>
      </c>
      <c r="E2136" s="42" t="s">
        <v>858</v>
      </c>
      <c r="F2136" s="35" t="s">
        <v>41</v>
      </c>
      <c r="G2136" s="77" t="s">
        <v>27946</v>
      </c>
      <c r="H2136" s="78" t="s">
        <v>29674</v>
      </c>
      <c r="I2136" s="78" t="s">
        <v>27929</v>
      </c>
      <c r="J2136" s="78" t="s">
        <v>27929</v>
      </c>
      <c r="K2136" s="42" t="s">
        <v>27929</v>
      </c>
      <c r="L2136" s="79" t="s">
        <v>233</v>
      </c>
      <c r="M2136" s="80" t="s">
        <v>30126</v>
      </c>
      <c r="N2136" s="81" t="s">
        <v>233</v>
      </c>
      <c r="O2136" s="81" t="s">
        <v>233</v>
      </c>
      <c r="P2136" s="80" t="s">
        <v>27949</v>
      </c>
      <c r="Q2136" s="36" t="s">
        <v>24977</v>
      </c>
      <c r="R2136" s="36" t="s">
        <v>233</v>
      </c>
      <c r="S2136" s="36" t="s">
        <v>873</v>
      </c>
      <c r="T2136" s="36" t="s">
        <v>24977</v>
      </c>
      <c r="U2136" s="36" t="s">
        <v>27950</v>
      </c>
      <c r="V2136" s="121" t="str">
        <f t="shared" si="33"/>
        <v>VanEck - Russia</v>
      </c>
    </row>
    <row r="2137" spans="1:22" x14ac:dyDescent="0.35">
      <c r="A2137" s="111" t="s">
        <v>31355</v>
      </c>
      <c r="B2137" s="37" t="s">
        <v>27602</v>
      </c>
      <c r="C2137" s="40" t="s">
        <v>30129</v>
      </c>
      <c r="D2137" s="38" t="s">
        <v>27697</v>
      </c>
      <c r="E2137" s="42" t="s">
        <v>858</v>
      </c>
      <c r="F2137" s="35" t="s">
        <v>41</v>
      </c>
      <c r="G2137" s="77" t="s">
        <v>27946</v>
      </c>
      <c r="H2137" s="78" t="s">
        <v>29674</v>
      </c>
      <c r="I2137" s="78" t="s">
        <v>27929</v>
      </c>
      <c r="J2137" s="78" t="s">
        <v>27929</v>
      </c>
      <c r="K2137" s="42" t="s">
        <v>27929</v>
      </c>
      <c r="L2137" s="79" t="s">
        <v>233</v>
      </c>
      <c r="M2137" s="80" t="s">
        <v>30126</v>
      </c>
      <c r="N2137" s="81" t="s">
        <v>233</v>
      </c>
      <c r="O2137" s="81" t="s">
        <v>233</v>
      </c>
      <c r="P2137" s="80" t="s">
        <v>27949</v>
      </c>
      <c r="Q2137" s="36" t="s">
        <v>24977</v>
      </c>
      <c r="R2137" s="36"/>
      <c r="S2137" s="36" t="s">
        <v>873</v>
      </c>
      <c r="T2137" s="36" t="s">
        <v>24977</v>
      </c>
      <c r="U2137" s="36" t="s">
        <v>27950</v>
      </c>
      <c r="V2137" s="121" t="str">
        <f t="shared" si="33"/>
        <v>BlackRock - iShares MSCI Russia</v>
      </c>
    </row>
    <row r="2138" spans="1:22" x14ac:dyDescent="0.35">
      <c r="A2138" s="111" t="s">
        <v>31356</v>
      </c>
      <c r="B2138" s="37" t="s">
        <v>27604</v>
      </c>
      <c r="C2138" s="40" t="s">
        <v>30130</v>
      </c>
      <c r="D2138" s="38" t="s">
        <v>27699</v>
      </c>
      <c r="E2138" s="42" t="s">
        <v>858</v>
      </c>
      <c r="F2138" s="35" t="s">
        <v>41</v>
      </c>
      <c r="G2138" s="77" t="s">
        <v>27946</v>
      </c>
      <c r="H2138" s="78" t="s">
        <v>29674</v>
      </c>
      <c r="I2138" s="78" t="s">
        <v>27929</v>
      </c>
      <c r="J2138" s="78" t="s">
        <v>27929</v>
      </c>
      <c r="K2138" s="42" t="s">
        <v>27929</v>
      </c>
      <c r="L2138" s="79" t="s">
        <v>233</v>
      </c>
      <c r="M2138" s="80" t="s">
        <v>30126</v>
      </c>
      <c r="N2138" s="81" t="s">
        <v>233</v>
      </c>
      <c r="O2138" s="81" t="s">
        <v>233</v>
      </c>
      <c r="P2138" s="80" t="s">
        <v>27949</v>
      </c>
      <c r="Q2138" s="36" t="s">
        <v>24977</v>
      </c>
      <c r="R2138" s="36" t="s">
        <v>233</v>
      </c>
      <c r="S2138" s="36" t="s">
        <v>873</v>
      </c>
      <c r="T2138" s="36" t="s">
        <v>24977</v>
      </c>
      <c r="U2138" s="36" t="s">
        <v>27950</v>
      </c>
      <c r="V2138" s="121" t="str">
        <f t="shared" si="33"/>
        <v>BlackRock - iShares PoloniaETF</v>
      </c>
    </row>
    <row r="2139" spans="1:22" x14ac:dyDescent="0.35">
      <c r="A2139" s="111" t="s">
        <v>31357</v>
      </c>
      <c r="B2139" s="37" t="s">
        <v>27606</v>
      </c>
      <c r="C2139" s="40" t="s">
        <v>30131</v>
      </c>
      <c r="D2139" s="38" t="s">
        <v>27701</v>
      </c>
      <c r="E2139" s="42" t="s">
        <v>864</v>
      </c>
      <c r="F2139" s="35" t="s">
        <v>41</v>
      </c>
      <c r="G2139" s="77" t="s">
        <v>27946</v>
      </c>
      <c r="H2139" s="78" t="s">
        <v>29674</v>
      </c>
      <c r="I2139" s="78" t="s">
        <v>27929</v>
      </c>
      <c r="J2139" s="78" t="s">
        <v>27929</v>
      </c>
      <c r="K2139" s="42" t="s">
        <v>27929</v>
      </c>
      <c r="L2139" s="79" t="s">
        <v>233</v>
      </c>
      <c r="M2139" s="80" t="s">
        <v>30126</v>
      </c>
      <c r="N2139" s="81" t="s">
        <v>233</v>
      </c>
      <c r="O2139" s="81" t="s">
        <v>233</v>
      </c>
      <c r="P2139" s="80" t="s">
        <v>27949</v>
      </c>
      <c r="Q2139" s="36" t="s">
        <v>24977</v>
      </c>
      <c r="R2139" s="36" t="s">
        <v>28092</v>
      </c>
      <c r="S2139" s="36" t="s">
        <v>841</v>
      </c>
      <c r="T2139" s="36" t="s">
        <v>24977</v>
      </c>
      <c r="U2139" s="36" t="s">
        <v>27950</v>
      </c>
      <c r="V2139" s="121" t="str">
        <f t="shared" si="33"/>
        <v>NN L - International Czech Equity</v>
      </c>
    </row>
    <row r="2140" spans="1:22" x14ac:dyDescent="0.35">
      <c r="A2140" s="111" t="s">
        <v>31358</v>
      </c>
      <c r="B2140" s="37" t="s">
        <v>27608</v>
      </c>
      <c r="C2140" s="40" t="s">
        <v>30132</v>
      </c>
      <c r="D2140" s="38" t="s">
        <v>27703</v>
      </c>
      <c r="E2140" s="42" t="s">
        <v>864</v>
      </c>
      <c r="F2140" s="35" t="s">
        <v>41</v>
      </c>
      <c r="G2140" s="77" t="s">
        <v>27946</v>
      </c>
      <c r="H2140" s="78" t="s">
        <v>29674</v>
      </c>
      <c r="I2140" s="78" t="s">
        <v>27929</v>
      </c>
      <c r="J2140" s="78" t="s">
        <v>27929</v>
      </c>
      <c r="K2140" s="42" t="s">
        <v>27929</v>
      </c>
      <c r="L2140" s="79" t="s">
        <v>233</v>
      </c>
      <c r="M2140" s="80" t="s">
        <v>30126</v>
      </c>
      <c r="N2140" s="81" t="s">
        <v>233</v>
      </c>
      <c r="O2140" s="81" t="s">
        <v>233</v>
      </c>
      <c r="P2140" s="80" t="s">
        <v>27949</v>
      </c>
      <c r="Q2140" s="36" t="s">
        <v>24977</v>
      </c>
      <c r="R2140" s="36" t="s">
        <v>28092</v>
      </c>
      <c r="S2140" s="36" t="s">
        <v>841</v>
      </c>
      <c r="T2140" s="36" t="s">
        <v>24977</v>
      </c>
      <c r="U2140" s="36" t="s">
        <v>27950</v>
      </c>
      <c r="V2140" s="121" t="str">
        <f t="shared" si="33"/>
        <v>Parvest - Equity Russia</v>
      </c>
    </row>
    <row r="2141" spans="1:22" x14ac:dyDescent="0.35">
      <c r="A2141" s="111" t="s">
        <v>30431</v>
      </c>
      <c r="B2141" s="37" t="s">
        <v>27610</v>
      </c>
      <c r="C2141" s="40" t="s">
        <v>30133</v>
      </c>
      <c r="D2141" s="38" t="s">
        <v>27705</v>
      </c>
      <c r="E2141" s="42" t="s">
        <v>864</v>
      </c>
      <c r="F2141" s="35" t="s">
        <v>41</v>
      </c>
      <c r="G2141" s="77" t="s">
        <v>27946</v>
      </c>
      <c r="H2141" s="78" t="s">
        <v>29674</v>
      </c>
      <c r="I2141" s="78" t="s">
        <v>27929</v>
      </c>
      <c r="J2141" s="78" t="s">
        <v>27929</v>
      </c>
      <c r="K2141" s="42" t="s">
        <v>27929</v>
      </c>
      <c r="L2141" s="79" t="s">
        <v>233</v>
      </c>
      <c r="M2141" s="80" t="s">
        <v>30126</v>
      </c>
      <c r="N2141" s="81" t="s">
        <v>233</v>
      </c>
      <c r="O2141" s="81" t="s">
        <v>233</v>
      </c>
      <c r="P2141" s="80" t="s">
        <v>27949</v>
      </c>
      <c r="Q2141" s="36" t="s">
        <v>24977</v>
      </c>
      <c r="R2141" s="36" t="s">
        <v>28092</v>
      </c>
      <c r="S2141" s="36" t="s">
        <v>841</v>
      </c>
      <c r="T2141" s="36" t="s">
        <v>24977</v>
      </c>
      <c r="U2141" s="36" t="s">
        <v>27950</v>
      </c>
      <c r="V2141" s="121" t="str">
        <f t="shared" si="33"/>
        <v>Pictet - Emerging Europe</v>
      </c>
    </row>
    <row r="2142" spans="1:22" x14ac:dyDescent="0.35">
      <c r="A2142" s="111" t="s">
        <v>31359</v>
      </c>
      <c r="B2142" s="37" t="s">
        <v>27613</v>
      </c>
      <c r="C2142" s="40" t="s">
        <v>30134</v>
      </c>
      <c r="D2142" s="38" t="s">
        <v>27708</v>
      </c>
      <c r="E2142" s="42" t="s">
        <v>864</v>
      </c>
      <c r="F2142" s="35" t="s">
        <v>41</v>
      </c>
      <c r="G2142" s="77" t="s">
        <v>27946</v>
      </c>
      <c r="H2142" s="78" t="s">
        <v>29674</v>
      </c>
      <c r="I2142" s="78" t="s">
        <v>27929</v>
      </c>
      <c r="J2142" s="78" t="s">
        <v>27929</v>
      </c>
      <c r="K2142" s="42" t="s">
        <v>27929</v>
      </c>
      <c r="L2142" s="79" t="s">
        <v>233</v>
      </c>
      <c r="M2142" s="80" t="s">
        <v>30126</v>
      </c>
      <c r="N2142" s="81" t="s">
        <v>233</v>
      </c>
      <c r="O2142" s="81">
        <v>1</v>
      </c>
      <c r="P2142" s="80" t="s">
        <v>27949</v>
      </c>
      <c r="Q2142" s="36" t="s">
        <v>24977</v>
      </c>
      <c r="R2142" s="36" t="s">
        <v>28092</v>
      </c>
      <c r="S2142" s="36" t="s">
        <v>841</v>
      </c>
      <c r="T2142" s="36" t="s">
        <v>24977</v>
      </c>
      <c r="U2142" s="36" t="s">
        <v>27950</v>
      </c>
      <c r="V2142" s="121" t="str">
        <f t="shared" si="33"/>
        <v>Schroders - Emerging Europe</v>
      </c>
    </row>
    <row r="2143" spans="1:22" x14ac:dyDescent="0.35">
      <c r="A2143" s="111" t="s">
        <v>30431</v>
      </c>
      <c r="B2143" s="37" t="s">
        <v>27615</v>
      </c>
      <c r="C2143" s="40" t="s">
        <v>30135</v>
      </c>
      <c r="D2143" s="38" t="s">
        <v>27710</v>
      </c>
      <c r="E2143" s="42" t="s">
        <v>835</v>
      </c>
      <c r="F2143" s="35" t="s">
        <v>41</v>
      </c>
      <c r="G2143" s="77" t="s">
        <v>27946</v>
      </c>
      <c r="H2143" s="78" t="s">
        <v>30136</v>
      </c>
      <c r="I2143" s="78" t="s">
        <v>164</v>
      </c>
      <c r="J2143" s="78" t="s">
        <v>30137</v>
      </c>
      <c r="K2143" s="42" t="s">
        <v>27929</v>
      </c>
      <c r="L2143" s="79" t="s">
        <v>30138</v>
      </c>
      <c r="M2143" s="80" t="s">
        <v>30138</v>
      </c>
      <c r="N2143" s="81" t="s">
        <v>233</v>
      </c>
      <c r="O2143" s="81" t="s">
        <v>233</v>
      </c>
      <c r="P2143" s="80" t="s">
        <v>27949</v>
      </c>
      <c r="Q2143" s="36" t="s">
        <v>24977</v>
      </c>
      <c r="R2143" s="36" t="s">
        <v>233</v>
      </c>
      <c r="S2143" s="36" t="s">
        <v>233</v>
      </c>
      <c r="T2143" s="36" t="s">
        <v>24977</v>
      </c>
      <c r="U2143" s="36" t="s">
        <v>29864</v>
      </c>
      <c r="V2143" s="121" t="str">
        <f t="shared" si="33"/>
        <v>Raia Drogasil SA</v>
      </c>
    </row>
    <row r="2144" spans="1:22" x14ac:dyDescent="0.35">
      <c r="A2144" s="111" t="s">
        <v>31360</v>
      </c>
      <c r="B2144" s="37" t="s">
        <v>27617</v>
      </c>
      <c r="C2144" s="40" t="s">
        <v>30139</v>
      </c>
      <c r="D2144" s="38" t="s">
        <v>27712</v>
      </c>
      <c r="E2144" s="42" t="s">
        <v>858</v>
      </c>
      <c r="F2144" s="35" t="s">
        <v>41</v>
      </c>
      <c r="G2144" s="77" t="s">
        <v>27946</v>
      </c>
      <c r="H2144" s="78" t="s">
        <v>30136</v>
      </c>
      <c r="I2144" s="78" t="s">
        <v>164</v>
      </c>
      <c r="J2144" s="78" t="s">
        <v>30140</v>
      </c>
      <c r="K2144" s="42" t="s">
        <v>27929</v>
      </c>
      <c r="L2144" s="79" t="s">
        <v>30141</v>
      </c>
      <c r="M2144" s="80" t="s">
        <v>30141</v>
      </c>
      <c r="N2144" s="81" t="s">
        <v>233</v>
      </c>
      <c r="O2144" s="81" t="s">
        <v>233</v>
      </c>
      <c r="P2144" s="80" t="s">
        <v>27949</v>
      </c>
      <c r="Q2144" s="36" t="s">
        <v>24977</v>
      </c>
      <c r="R2144" s="36" t="s">
        <v>233</v>
      </c>
      <c r="S2144" s="36" t="s">
        <v>233</v>
      </c>
      <c r="T2144" s="36" t="s">
        <v>24977</v>
      </c>
      <c r="U2144" s="36" t="s">
        <v>29864</v>
      </c>
      <c r="V2144" s="121" t="str">
        <f t="shared" si="33"/>
        <v>Ambev SA</v>
      </c>
    </row>
    <row r="2145" spans="1:22" x14ac:dyDescent="0.35">
      <c r="A2145" s="111" t="s">
        <v>30431</v>
      </c>
      <c r="B2145" s="37" t="s">
        <v>27619</v>
      </c>
      <c r="C2145" s="40" t="s">
        <v>30142</v>
      </c>
      <c r="D2145" s="38" t="s">
        <v>27714</v>
      </c>
      <c r="E2145" s="42" t="s">
        <v>835</v>
      </c>
      <c r="F2145" s="35" t="s">
        <v>41</v>
      </c>
      <c r="G2145" s="77" t="s">
        <v>27946</v>
      </c>
      <c r="H2145" s="78" t="s">
        <v>30136</v>
      </c>
      <c r="I2145" s="78" t="s">
        <v>164</v>
      </c>
      <c r="J2145" s="78" t="s">
        <v>30140</v>
      </c>
      <c r="K2145" s="42" t="s">
        <v>27929</v>
      </c>
      <c r="L2145" s="79" t="s">
        <v>233</v>
      </c>
      <c r="M2145" s="80" t="s">
        <v>30141</v>
      </c>
      <c r="N2145" s="81" t="s">
        <v>233</v>
      </c>
      <c r="O2145" s="81" t="s">
        <v>233</v>
      </c>
      <c r="P2145" s="80" t="s">
        <v>27949</v>
      </c>
      <c r="Q2145" s="36" t="s">
        <v>24977</v>
      </c>
      <c r="R2145" s="36"/>
      <c r="S2145" s="36"/>
      <c r="T2145" s="36" t="s">
        <v>24977</v>
      </c>
      <c r="U2145" s="36" t="s">
        <v>29864</v>
      </c>
      <c r="V2145" s="121" t="str">
        <f t="shared" si="33"/>
        <v>Carrefour Brasil</v>
      </c>
    </row>
    <row r="2146" spans="1:22" x14ac:dyDescent="0.35">
      <c r="A2146" s="111" t="s">
        <v>31361</v>
      </c>
      <c r="B2146" s="37" t="s">
        <v>27620</v>
      </c>
      <c r="C2146" s="40" t="s">
        <v>30143</v>
      </c>
      <c r="D2146" s="38" t="s">
        <v>27716</v>
      </c>
      <c r="E2146" s="42" t="s">
        <v>835</v>
      </c>
      <c r="F2146" s="35" t="s">
        <v>41</v>
      </c>
      <c r="G2146" s="77" t="s">
        <v>27946</v>
      </c>
      <c r="H2146" s="78" t="s">
        <v>30136</v>
      </c>
      <c r="I2146" s="78" t="s">
        <v>164</v>
      </c>
      <c r="J2146" s="78" t="s">
        <v>30140</v>
      </c>
      <c r="K2146" s="42" t="s">
        <v>27929</v>
      </c>
      <c r="L2146" s="79" t="s">
        <v>233</v>
      </c>
      <c r="M2146" s="80" t="s">
        <v>30141</v>
      </c>
      <c r="N2146" s="81" t="s">
        <v>233</v>
      </c>
      <c r="O2146" s="81" t="s">
        <v>233</v>
      </c>
      <c r="P2146" s="80" t="s">
        <v>27949</v>
      </c>
      <c r="Q2146" s="36" t="s">
        <v>24977</v>
      </c>
      <c r="R2146" s="36" t="s">
        <v>233</v>
      </c>
      <c r="S2146" s="36" t="s">
        <v>233</v>
      </c>
      <c r="T2146" s="36" t="s">
        <v>24977</v>
      </c>
      <c r="U2146" s="36" t="s">
        <v>29864</v>
      </c>
      <c r="V2146" s="121" t="str">
        <f t="shared" si="33"/>
        <v>Cielo SA</v>
      </c>
    </row>
    <row r="2147" spans="1:22" x14ac:dyDescent="0.35">
      <c r="A2147" s="111" t="s">
        <v>30431</v>
      </c>
      <c r="B2147" s="37" t="s">
        <v>27622</v>
      </c>
      <c r="C2147" s="40" t="s">
        <v>30144</v>
      </c>
      <c r="D2147" s="38" t="s">
        <v>27718</v>
      </c>
      <c r="E2147" s="42" t="s">
        <v>835</v>
      </c>
      <c r="F2147" s="35" t="s">
        <v>41</v>
      </c>
      <c r="G2147" s="77" t="s">
        <v>27946</v>
      </c>
      <c r="H2147" s="78" t="s">
        <v>30136</v>
      </c>
      <c r="I2147" s="78" t="s">
        <v>164</v>
      </c>
      <c r="J2147" s="78" t="s">
        <v>30140</v>
      </c>
      <c r="K2147" s="42" t="s">
        <v>27929</v>
      </c>
      <c r="L2147" s="79" t="s">
        <v>233</v>
      </c>
      <c r="M2147" s="80" t="s">
        <v>30141</v>
      </c>
      <c r="N2147" s="81" t="s">
        <v>233</v>
      </c>
      <c r="O2147" s="81" t="s">
        <v>233</v>
      </c>
      <c r="P2147" s="80" t="s">
        <v>27949</v>
      </c>
      <c r="Q2147" s="36" t="s">
        <v>24977</v>
      </c>
      <c r="R2147" s="36" t="s">
        <v>233</v>
      </c>
      <c r="S2147" s="36" t="s">
        <v>233</v>
      </c>
      <c r="T2147" s="36" t="s">
        <v>24977</v>
      </c>
      <c r="U2147" s="36" t="s">
        <v>29864</v>
      </c>
      <c r="V2147" s="121" t="str">
        <f t="shared" si="33"/>
        <v>Lojas Renner SA</v>
      </c>
    </row>
    <row r="2148" spans="1:22" x14ac:dyDescent="0.35">
      <c r="A2148" s="111" t="s">
        <v>30431</v>
      </c>
      <c r="B2148" s="37" t="s">
        <v>27624</v>
      </c>
      <c r="C2148" s="40" t="s">
        <v>30145</v>
      </c>
      <c r="D2148" s="38" t="s">
        <v>27720</v>
      </c>
      <c r="E2148" s="42" t="s">
        <v>858</v>
      </c>
      <c r="F2148" s="35" t="s">
        <v>41</v>
      </c>
      <c r="G2148" s="77" t="s">
        <v>27946</v>
      </c>
      <c r="H2148" s="78" t="s">
        <v>30136</v>
      </c>
      <c r="I2148" s="78" t="s">
        <v>164</v>
      </c>
      <c r="J2148" s="78" t="s">
        <v>30146</v>
      </c>
      <c r="K2148" s="42" t="s">
        <v>27929</v>
      </c>
      <c r="L2148" s="79" t="s">
        <v>30147</v>
      </c>
      <c r="M2148" s="80" t="s">
        <v>30147</v>
      </c>
      <c r="N2148" s="81" t="s">
        <v>233</v>
      </c>
      <c r="O2148" s="81" t="s">
        <v>233</v>
      </c>
      <c r="P2148" s="80" t="s">
        <v>27949</v>
      </c>
      <c r="Q2148" s="36" t="s">
        <v>24977</v>
      </c>
      <c r="R2148" s="36" t="s">
        <v>233</v>
      </c>
      <c r="S2148" s="36" t="s">
        <v>233</v>
      </c>
      <c r="T2148" s="36" t="s">
        <v>24977</v>
      </c>
      <c r="U2148" s="36" t="s">
        <v>29864</v>
      </c>
      <c r="V2148" s="121" t="str">
        <f t="shared" si="33"/>
        <v>Cosán Ltd.</v>
      </c>
    </row>
    <row r="2149" spans="1:22" x14ac:dyDescent="0.35">
      <c r="A2149" s="111" t="s">
        <v>31362</v>
      </c>
      <c r="B2149" s="37" t="s">
        <v>27625</v>
      </c>
      <c r="C2149" s="40" t="s">
        <v>30148</v>
      </c>
      <c r="D2149" s="38" t="s">
        <v>27722</v>
      </c>
      <c r="E2149" s="42" t="s">
        <v>864</v>
      </c>
      <c r="F2149" s="35" t="s">
        <v>41</v>
      </c>
      <c r="G2149" s="77" t="s">
        <v>27946</v>
      </c>
      <c r="H2149" s="78" t="s">
        <v>30136</v>
      </c>
      <c r="I2149" s="78" t="s">
        <v>164</v>
      </c>
      <c r="J2149" s="78" t="s">
        <v>28096</v>
      </c>
      <c r="K2149" s="42" t="s">
        <v>27929</v>
      </c>
      <c r="L2149" s="79" t="s">
        <v>30149</v>
      </c>
      <c r="M2149" s="80" t="s">
        <v>30149</v>
      </c>
      <c r="N2149" s="81" t="s">
        <v>233</v>
      </c>
      <c r="O2149" s="81">
        <v>1</v>
      </c>
      <c r="P2149" s="80" t="s">
        <v>27949</v>
      </c>
      <c r="Q2149" s="36" t="s">
        <v>24977</v>
      </c>
      <c r="R2149" s="36" t="s">
        <v>28092</v>
      </c>
      <c r="S2149" s="36" t="s">
        <v>873</v>
      </c>
      <c r="T2149" s="36" t="s">
        <v>24977</v>
      </c>
      <c r="U2149" s="36" t="s">
        <v>27950</v>
      </c>
      <c r="V2149" s="121" t="str">
        <f t="shared" si="33"/>
        <v>DWS - Brazilian Equities</v>
      </c>
    </row>
    <row r="2150" spans="1:22" x14ac:dyDescent="0.35">
      <c r="A2150" s="111" t="s">
        <v>31363</v>
      </c>
      <c r="B2150" s="37" t="s">
        <v>27627</v>
      </c>
      <c r="C2150" s="40" t="s">
        <v>30150</v>
      </c>
      <c r="D2150" s="38" t="s">
        <v>27723</v>
      </c>
      <c r="E2150" s="42" t="s">
        <v>858</v>
      </c>
      <c r="F2150" s="35" t="s">
        <v>41</v>
      </c>
      <c r="G2150" s="77" t="s">
        <v>27946</v>
      </c>
      <c r="H2150" s="78" t="s">
        <v>30136</v>
      </c>
      <c r="I2150" s="78" t="s">
        <v>164</v>
      </c>
      <c r="J2150" s="78" t="s">
        <v>28096</v>
      </c>
      <c r="K2150" s="42" t="s">
        <v>27929</v>
      </c>
      <c r="L2150" s="79" t="s">
        <v>233</v>
      </c>
      <c r="M2150" s="80" t="s">
        <v>30149</v>
      </c>
      <c r="N2150" s="81" t="s">
        <v>233</v>
      </c>
      <c r="O2150" s="81" t="s">
        <v>233</v>
      </c>
      <c r="P2150" s="80" t="s">
        <v>27949</v>
      </c>
      <c r="Q2150" s="36" t="s">
        <v>24977</v>
      </c>
      <c r="R2150" s="36" t="s">
        <v>233</v>
      </c>
      <c r="S2150" s="36" t="s">
        <v>873</v>
      </c>
      <c r="T2150" s="36" t="s">
        <v>24977</v>
      </c>
      <c r="U2150" s="36" t="s">
        <v>27950</v>
      </c>
      <c r="V2150" s="121" t="str">
        <f t="shared" si="33"/>
        <v>VanEck - Brazil Small Cap</v>
      </c>
    </row>
    <row r="2151" spans="1:22" x14ac:dyDescent="0.35">
      <c r="A2151" s="111" t="s">
        <v>30431</v>
      </c>
      <c r="B2151" s="37" t="s">
        <v>27629</v>
      </c>
      <c r="C2151" s="40" t="s">
        <v>30150</v>
      </c>
      <c r="D2151" s="38" t="s">
        <v>27723</v>
      </c>
      <c r="E2151" s="42" t="s">
        <v>858</v>
      </c>
      <c r="F2151" s="35" t="s">
        <v>41</v>
      </c>
      <c r="G2151" s="77" t="s">
        <v>27946</v>
      </c>
      <c r="H2151" s="78" t="s">
        <v>30136</v>
      </c>
      <c r="I2151" s="78" t="s">
        <v>164</v>
      </c>
      <c r="J2151" s="78" t="s">
        <v>28096</v>
      </c>
      <c r="K2151" s="42" t="s">
        <v>27929</v>
      </c>
      <c r="L2151" s="79" t="s">
        <v>233</v>
      </c>
      <c r="M2151" s="80" t="s">
        <v>30149</v>
      </c>
      <c r="N2151" s="81" t="s">
        <v>233</v>
      </c>
      <c r="O2151" s="81" t="s">
        <v>233</v>
      </c>
      <c r="P2151" s="80" t="s">
        <v>27949</v>
      </c>
      <c r="Q2151" s="36" t="s">
        <v>24977</v>
      </c>
      <c r="R2151" s="36" t="s">
        <v>233</v>
      </c>
      <c r="S2151" s="36" t="s">
        <v>873</v>
      </c>
      <c r="T2151" s="36" t="s">
        <v>24977</v>
      </c>
      <c r="U2151" s="36" t="s">
        <v>27950</v>
      </c>
      <c r="V2151" s="121" t="str">
        <f t="shared" si="33"/>
        <v>VanEck - Brazil Small Cap</v>
      </c>
    </row>
    <row r="2152" spans="1:22" x14ac:dyDescent="0.35">
      <c r="A2152" s="111" t="s">
        <v>1007</v>
      </c>
      <c r="B2152" s="37" t="s">
        <v>1006</v>
      </c>
      <c r="C2152" s="40" t="s">
        <v>30151</v>
      </c>
      <c r="D2152" s="38" t="s">
        <v>13731</v>
      </c>
      <c r="E2152" s="42" t="s">
        <v>858</v>
      </c>
      <c r="F2152" s="35" t="s">
        <v>41</v>
      </c>
      <c r="G2152" s="77" t="s">
        <v>27946</v>
      </c>
      <c r="H2152" s="78" t="s">
        <v>30136</v>
      </c>
      <c r="I2152" s="78" t="s">
        <v>164</v>
      </c>
      <c r="J2152" s="78" t="s">
        <v>28096</v>
      </c>
      <c r="K2152" s="42" t="s">
        <v>27929</v>
      </c>
      <c r="L2152" s="79" t="s">
        <v>233</v>
      </c>
      <c r="M2152" s="80" t="s">
        <v>30149</v>
      </c>
      <c r="N2152" s="81" t="s">
        <v>233</v>
      </c>
      <c r="O2152" s="81">
        <v>1</v>
      </c>
      <c r="P2152" s="80" t="s">
        <v>27949</v>
      </c>
      <c r="Q2152" s="36" t="s">
        <v>24977</v>
      </c>
      <c r="R2152" s="36" t="s">
        <v>233</v>
      </c>
      <c r="S2152" s="36" t="s">
        <v>873</v>
      </c>
      <c r="T2152" s="36" t="s">
        <v>24977</v>
      </c>
      <c r="U2152" s="36" t="s">
        <v>27950</v>
      </c>
      <c r="V2152" s="121" t="str">
        <f t="shared" si="33"/>
        <v>BlackRock - iShares MSCI Brazil UCITS</v>
      </c>
    </row>
    <row r="2153" spans="1:22" x14ac:dyDescent="0.35">
      <c r="A2153" s="111" t="s">
        <v>585</v>
      </c>
      <c r="B2153" s="37" t="s">
        <v>584</v>
      </c>
      <c r="C2153" s="40" t="s">
        <v>30152</v>
      </c>
      <c r="D2153" s="38" t="s">
        <v>13732</v>
      </c>
      <c r="E2153" s="42" t="s">
        <v>858</v>
      </c>
      <c r="F2153" s="35" t="s">
        <v>41</v>
      </c>
      <c r="G2153" s="77" t="s">
        <v>27946</v>
      </c>
      <c r="H2153" s="78" t="s">
        <v>30136</v>
      </c>
      <c r="I2153" s="78" t="s">
        <v>164</v>
      </c>
      <c r="J2153" s="78" t="s">
        <v>28096</v>
      </c>
      <c r="K2153" s="42" t="s">
        <v>27929</v>
      </c>
      <c r="L2153" s="79" t="s">
        <v>233</v>
      </c>
      <c r="M2153" s="80" t="s">
        <v>30149</v>
      </c>
      <c r="N2153" s="81" t="s">
        <v>233</v>
      </c>
      <c r="O2153" s="81">
        <v>1</v>
      </c>
      <c r="P2153" s="80" t="s">
        <v>27949</v>
      </c>
      <c r="Q2153" s="36" t="s">
        <v>24977</v>
      </c>
      <c r="R2153" s="36" t="s">
        <v>233</v>
      </c>
      <c r="S2153" s="36" t="s">
        <v>873</v>
      </c>
      <c r="T2153" s="36" t="s">
        <v>24977</v>
      </c>
      <c r="U2153" s="36" t="s">
        <v>27950</v>
      </c>
      <c r="V2153" s="121" t="str">
        <f t="shared" si="33"/>
        <v>BlackRock - iShares MSCI Brazil</v>
      </c>
    </row>
    <row r="2154" spans="1:22" x14ac:dyDescent="0.35">
      <c r="A2154" s="111" t="s">
        <v>31364</v>
      </c>
      <c r="B2154" s="37" t="s">
        <v>27631</v>
      </c>
      <c r="C2154" s="40" t="s">
        <v>30153</v>
      </c>
      <c r="D2154" s="38" t="s">
        <v>27726</v>
      </c>
      <c r="E2154" s="42" t="s">
        <v>858</v>
      </c>
      <c r="F2154" s="35" t="s">
        <v>41</v>
      </c>
      <c r="G2154" s="77" t="s">
        <v>27946</v>
      </c>
      <c r="H2154" s="78" t="s">
        <v>30136</v>
      </c>
      <c r="I2154" s="78" t="s">
        <v>164</v>
      </c>
      <c r="J2154" s="78" t="s">
        <v>28096</v>
      </c>
      <c r="K2154" s="42" t="s">
        <v>27929</v>
      </c>
      <c r="L2154" s="79" t="s">
        <v>233</v>
      </c>
      <c r="M2154" s="80" t="s">
        <v>30149</v>
      </c>
      <c r="N2154" s="81" t="s">
        <v>233</v>
      </c>
      <c r="O2154" s="81" t="s">
        <v>233</v>
      </c>
      <c r="P2154" s="80" t="s">
        <v>27949</v>
      </c>
      <c r="Q2154" s="36" t="s">
        <v>24977</v>
      </c>
      <c r="R2154" s="36" t="s">
        <v>233</v>
      </c>
      <c r="S2154" s="36" t="s">
        <v>873</v>
      </c>
      <c r="T2154" s="36" t="s">
        <v>24977</v>
      </c>
      <c r="U2154" s="36" t="s">
        <v>27950</v>
      </c>
      <c r="V2154" s="121" t="str">
        <f t="shared" si="33"/>
        <v>BlackRock - iShares MSCI Brazil Small Caps</v>
      </c>
    </row>
    <row r="2155" spans="1:22" x14ac:dyDescent="0.35">
      <c r="A2155" s="111" t="s">
        <v>30431</v>
      </c>
      <c r="B2155" s="37" t="s">
        <v>27633</v>
      </c>
      <c r="C2155" s="40" t="s">
        <v>30154</v>
      </c>
      <c r="D2155" s="38" t="s">
        <v>27728</v>
      </c>
      <c r="E2155" s="42" t="s">
        <v>835</v>
      </c>
      <c r="F2155" s="35" t="s">
        <v>41</v>
      </c>
      <c r="G2155" s="77" t="s">
        <v>27946</v>
      </c>
      <c r="H2155" s="78" t="s">
        <v>30136</v>
      </c>
      <c r="I2155" s="78" t="s">
        <v>164</v>
      </c>
      <c r="J2155" s="78" t="s">
        <v>189</v>
      </c>
      <c r="K2155" s="42" t="s">
        <v>27929</v>
      </c>
      <c r="L2155" s="79" t="s">
        <v>30155</v>
      </c>
      <c r="M2155" s="80" t="s">
        <v>30155</v>
      </c>
      <c r="N2155" s="81" t="s">
        <v>233</v>
      </c>
      <c r="O2155" s="81" t="s">
        <v>233</v>
      </c>
      <c r="P2155" s="80" t="s">
        <v>27949</v>
      </c>
      <c r="Q2155" s="36" t="s">
        <v>24977</v>
      </c>
      <c r="R2155" s="36" t="s">
        <v>233</v>
      </c>
      <c r="S2155" s="36" t="s">
        <v>233</v>
      </c>
      <c r="T2155" s="36" t="s">
        <v>24977</v>
      </c>
      <c r="U2155" s="36" t="s">
        <v>29864</v>
      </c>
      <c r="V2155" s="121" t="str">
        <f t="shared" si="33"/>
        <v>PDG</v>
      </c>
    </row>
    <row r="2156" spans="1:22" x14ac:dyDescent="0.35">
      <c r="A2156" s="111" t="s">
        <v>30431</v>
      </c>
      <c r="B2156" s="37" t="s">
        <v>27635</v>
      </c>
      <c r="C2156" s="40" t="s">
        <v>30156</v>
      </c>
      <c r="D2156" s="38" t="s">
        <v>27730</v>
      </c>
      <c r="E2156" s="42" t="s">
        <v>858</v>
      </c>
      <c r="F2156" s="35" t="s">
        <v>41</v>
      </c>
      <c r="G2156" s="77" t="s">
        <v>27946</v>
      </c>
      <c r="H2156" s="78" t="s">
        <v>30136</v>
      </c>
      <c r="I2156" s="78" t="s">
        <v>164</v>
      </c>
      <c r="J2156" s="78" t="s">
        <v>30157</v>
      </c>
      <c r="K2156" s="42" t="s">
        <v>27929</v>
      </c>
      <c r="L2156" s="79" t="s">
        <v>30158</v>
      </c>
      <c r="M2156" s="80" t="s">
        <v>30158</v>
      </c>
      <c r="N2156" s="81" t="s">
        <v>233</v>
      </c>
      <c r="O2156" s="81" t="s">
        <v>233</v>
      </c>
      <c r="P2156" s="80" t="s">
        <v>27949</v>
      </c>
      <c r="Q2156" s="36" t="s">
        <v>24977</v>
      </c>
      <c r="R2156" s="36" t="s">
        <v>233</v>
      </c>
      <c r="S2156" s="36" t="s">
        <v>233</v>
      </c>
      <c r="T2156" s="36" t="s">
        <v>24977</v>
      </c>
      <c r="U2156" s="36" t="s">
        <v>29864</v>
      </c>
      <c r="V2156" s="121" t="str">
        <f t="shared" si="33"/>
        <v>Gerdau</v>
      </c>
    </row>
    <row r="2157" spans="1:22" x14ac:dyDescent="0.35">
      <c r="A2157" s="111" t="s">
        <v>30431</v>
      </c>
      <c r="B2157" s="37" t="s">
        <v>27637</v>
      </c>
      <c r="C2157" s="40" t="s">
        <v>30159</v>
      </c>
      <c r="D2157" s="38" t="s">
        <v>27732</v>
      </c>
      <c r="E2157" s="42" t="s">
        <v>858</v>
      </c>
      <c r="F2157" s="35" t="s">
        <v>41</v>
      </c>
      <c r="G2157" s="77" t="s">
        <v>27946</v>
      </c>
      <c r="H2157" s="78" t="s">
        <v>30136</v>
      </c>
      <c r="I2157" s="78" t="s">
        <v>164</v>
      </c>
      <c r="J2157" s="78" t="s">
        <v>30160</v>
      </c>
      <c r="K2157" s="42" t="s">
        <v>27929</v>
      </c>
      <c r="L2157" s="79" t="s">
        <v>30161</v>
      </c>
      <c r="M2157" s="80" t="s">
        <v>30161</v>
      </c>
      <c r="N2157" s="81" t="s">
        <v>233</v>
      </c>
      <c r="O2157" s="81" t="s">
        <v>233</v>
      </c>
      <c r="P2157" s="80" t="s">
        <v>27949</v>
      </c>
      <c r="Q2157" s="36" t="s">
        <v>24977</v>
      </c>
      <c r="R2157" s="36" t="s">
        <v>233</v>
      </c>
      <c r="S2157" s="36" t="s">
        <v>233</v>
      </c>
      <c r="T2157" s="36" t="s">
        <v>24977</v>
      </c>
      <c r="U2157" s="36" t="s">
        <v>29864</v>
      </c>
      <c r="V2157" s="121" t="str">
        <f t="shared" si="33"/>
        <v>Cia. Vale do Rio Doce</v>
      </c>
    </row>
    <row r="2158" spans="1:22" x14ac:dyDescent="0.35">
      <c r="A2158" s="111" t="s">
        <v>30431</v>
      </c>
      <c r="B2158" s="37" t="s">
        <v>27639</v>
      </c>
      <c r="C2158" s="40" t="s">
        <v>30162</v>
      </c>
      <c r="D2158" s="38" t="s">
        <v>27734</v>
      </c>
      <c r="E2158" s="42" t="s">
        <v>858</v>
      </c>
      <c r="F2158" s="35" t="s">
        <v>41</v>
      </c>
      <c r="G2158" s="77" t="s">
        <v>27946</v>
      </c>
      <c r="H2158" s="78" t="s">
        <v>30136</v>
      </c>
      <c r="I2158" s="78" t="s">
        <v>164</v>
      </c>
      <c r="J2158" s="78" t="s">
        <v>26063</v>
      </c>
      <c r="K2158" s="42" t="s">
        <v>27929</v>
      </c>
      <c r="L2158" s="79" t="s">
        <v>30163</v>
      </c>
      <c r="M2158" s="80" t="s">
        <v>30163</v>
      </c>
      <c r="N2158" s="81" t="s">
        <v>233</v>
      </c>
      <c r="O2158" s="81" t="s">
        <v>233</v>
      </c>
      <c r="P2158" s="80" t="s">
        <v>27949</v>
      </c>
      <c r="Q2158" s="36" t="s">
        <v>24977</v>
      </c>
      <c r="R2158" s="36" t="s">
        <v>233</v>
      </c>
      <c r="S2158" s="36" t="s">
        <v>233</v>
      </c>
      <c r="T2158" s="36" t="s">
        <v>24977</v>
      </c>
      <c r="U2158" s="36" t="s">
        <v>29909</v>
      </c>
      <c r="V2158" s="121" t="str">
        <f t="shared" si="33"/>
        <v>Banco Itau</v>
      </c>
    </row>
    <row r="2159" spans="1:22" x14ac:dyDescent="0.35">
      <c r="A2159" s="111" t="s">
        <v>30431</v>
      </c>
      <c r="B2159" s="37" t="s">
        <v>27641</v>
      </c>
      <c r="C2159" s="40" t="s">
        <v>30164</v>
      </c>
      <c r="D2159" s="38" t="s">
        <v>25616</v>
      </c>
      <c r="E2159" s="42" t="s">
        <v>858</v>
      </c>
      <c r="F2159" s="35" t="s">
        <v>41</v>
      </c>
      <c r="G2159" s="77" t="s">
        <v>27946</v>
      </c>
      <c r="H2159" s="78" t="s">
        <v>30136</v>
      </c>
      <c r="I2159" s="78" t="s">
        <v>165</v>
      </c>
      <c r="J2159" s="78" t="s">
        <v>30165</v>
      </c>
      <c r="K2159" s="42" t="s">
        <v>27929</v>
      </c>
      <c r="L2159" s="79" t="s">
        <v>30166</v>
      </c>
      <c r="M2159" s="80" t="s">
        <v>30166</v>
      </c>
      <c r="N2159" s="81" t="s">
        <v>233</v>
      </c>
      <c r="O2159" s="81" t="s">
        <v>233</v>
      </c>
      <c r="P2159" s="80" t="s">
        <v>27949</v>
      </c>
      <c r="Q2159" s="36" t="s">
        <v>24977</v>
      </c>
      <c r="R2159" s="36" t="s">
        <v>233</v>
      </c>
      <c r="S2159" s="36" t="s">
        <v>233</v>
      </c>
      <c r="T2159" s="36" t="s">
        <v>24977</v>
      </c>
      <c r="U2159" s="36" t="s">
        <v>29864</v>
      </c>
      <c r="V2159" s="121" t="str">
        <f t="shared" si="33"/>
        <v>Lan Airlines</v>
      </c>
    </row>
    <row r="2160" spans="1:22" x14ac:dyDescent="0.35">
      <c r="A2160" s="111" t="s">
        <v>30431</v>
      </c>
      <c r="B2160" s="37" t="s">
        <v>27643</v>
      </c>
      <c r="C2160" s="40" t="s">
        <v>30167</v>
      </c>
      <c r="D2160" s="38" t="s">
        <v>25616</v>
      </c>
      <c r="E2160" s="42" t="s">
        <v>842</v>
      </c>
      <c r="F2160" s="35" t="s">
        <v>41</v>
      </c>
      <c r="G2160" s="77" t="s">
        <v>27946</v>
      </c>
      <c r="H2160" s="78" t="s">
        <v>30136</v>
      </c>
      <c r="I2160" s="78" t="s">
        <v>165</v>
      </c>
      <c r="J2160" s="78" t="s">
        <v>30165</v>
      </c>
      <c r="K2160" s="42" t="s">
        <v>27929</v>
      </c>
      <c r="L2160" s="79" t="s">
        <v>233</v>
      </c>
      <c r="M2160" s="80" t="s">
        <v>30166</v>
      </c>
      <c r="N2160" s="81" t="s">
        <v>233</v>
      </c>
      <c r="O2160" s="81" t="s">
        <v>233</v>
      </c>
      <c r="P2160" s="80" t="s">
        <v>27949</v>
      </c>
      <c r="Q2160" s="36" t="s">
        <v>24977</v>
      </c>
      <c r="R2160" s="36" t="s">
        <v>233</v>
      </c>
      <c r="S2160" s="36" t="s">
        <v>233</v>
      </c>
      <c r="T2160" s="36" t="s">
        <v>24977</v>
      </c>
      <c r="U2160" s="36" t="s">
        <v>29864</v>
      </c>
      <c r="V2160" s="121" t="str">
        <f t="shared" si="33"/>
        <v>Lan Airlines</v>
      </c>
    </row>
    <row r="2161" spans="1:22" x14ac:dyDescent="0.35">
      <c r="A2161" s="111" t="s">
        <v>1960</v>
      </c>
      <c r="B2161" s="37" t="s">
        <v>27645</v>
      </c>
      <c r="C2161" s="40" t="s">
        <v>30168</v>
      </c>
      <c r="D2161" s="38" t="s">
        <v>25632</v>
      </c>
      <c r="E2161" s="42" t="s">
        <v>842</v>
      </c>
      <c r="F2161" s="35" t="s">
        <v>41</v>
      </c>
      <c r="G2161" s="77" t="s">
        <v>27946</v>
      </c>
      <c r="H2161" s="78" t="s">
        <v>30136</v>
      </c>
      <c r="I2161" s="78" t="s">
        <v>165</v>
      </c>
      <c r="J2161" s="78" t="s">
        <v>30140</v>
      </c>
      <c r="K2161" s="42" t="s">
        <v>27929</v>
      </c>
      <c r="L2161" s="79" t="s">
        <v>30169</v>
      </c>
      <c r="M2161" s="80" t="s">
        <v>30169</v>
      </c>
      <c r="N2161" s="81" t="s">
        <v>233</v>
      </c>
      <c r="O2161" s="81" t="s">
        <v>233</v>
      </c>
      <c r="P2161" s="80" t="s">
        <v>27949</v>
      </c>
      <c r="Q2161" s="36" t="s">
        <v>24977</v>
      </c>
      <c r="R2161" s="36" t="s">
        <v>233</v>
      </c>
      <c r="S2161" s="36" t="s">
        <v>233</v>
      </c>
      <c r="T2161" s="36" t="s">
        <v>24977</v>
      </c>
      <c r="U2161" s="36" t="s">
        <v>29864</v>
      </c>
      <c r="V2161" s="121" t="str">
        <f t="shared" si="33"/>
        <v>Cencosud</v>
      </c>
    </row>
    <row r="2162" spans="1:22" x14ac:dyDescent="0.35">
      <c r="A2162" s="111" t="s">
        <v>30431</v>
      </c>
      <c r="B2162" s="37" t="s">
        <v>27647</v>
      </c>
      <c r="C2162" s="40" t="s">
        <v>30170</v>
      </c>
      <c r="D2162" s="38" t="s">
        <v>12</v>
      </c>
      <c r="E2162" s="42" t="s">
        <v>842</v>
      </c>
      <c r="F2162" s="35" t="s">
        <v>41</v>
      </c>
      <c r="G2162" s="77" t="s">
        <v>27946</v>
      </c>
      <c r="H2162" s="78" t="s">
        <v>30136</v>
      </c>
      <c r="I2162" s="78" t="s">
        <v>165</v>
      </c>
      <c r="J2162" s="78" t="s">
        <v>30140</v>
      </c>
      <c r="K2162" s="42" t="s">
        <v>27929</v>
      </c>
      <c r="L2162" s="79" t="s">
        <v>233</v>
      </c>
      <c r="M2162" s="80" t="s">
        <v>30169</v>
      </c>
      <c r="N2162" s="81" t="s">
        <v>233</v>
      </c>
      <c r="O2162" s="81" t="s">
        <v>233</v>
      </c>
      <c r="P2162" s="80" t="s">
        <v>27949</v>
      </c>
      <c r="Q2162" s="36" t="s">
        <v>24977</v>
      </c>
      <c r="R2162" s="36" t="s">
        <v>233</v>
      </c>
      <c r="S2162" s="36" t="s">
        <v>233</v>
      </c>
      <c r="T2162" s="36" t="s">
        <v>24977</v>
      </c>
      <c r="U2162" s="36" t="s">
        <v>29864</v>
      </c>
      <c r="V2162" s="121" t="str">
        <f t="shared" si="33"/>
        <v>SACI Falabella</v>
      </c>
    </row>
    <row r="2163" spans="1:22" x14ac:dyDescent="0.35">
      <c r="A2163" s="111" t="s">
        <v>31365</v>
      </c>
      <c r="B2163" s="37" t="s">
        <v>27648</v>
      </c>
      <c r="C2163" s="40" t="s">
        <v>30171</v>
      </c>
      <c r="D2163" s="38" t="s">
        <v>27736</v>
      </c>
      <c r="E2163" s="42" t="s">
        <v>858</v>
      </c>
      <c r="F2163" s="35" t="s">
        <v>41</v>
      </c>
      <c r="G2163" s="77" t="s">
        <v>27946</v>
      </c>
      <c r="H2163" s="78" t="s">
        <v>30136</v>
      </c>
      <c r="I2163" s="78" t="s">
        <v>165</v>
      </c>
      <c r="J2163" s="78" t="s">
        <v>30172</v>
      </c>
      <c r="K2163" s="42" t="s">
        <v>27929</v>
      </c>
      <c r="L2163" s="79" t="s">
        <v>30173</v>
      </c>
      <c r="M2163" s="80" t="s">
        <v>30173</v>
      </c>
      <c r="N2163" s="81" t="s">
        <v>233</v>
      </c>
      <c r="O2163" s="81" t="s">
        <v>233</v>
      </c>
      <c r="P2163" s="80" t="s">
        <v>27949</v>
      </c>
      <c r="Q2163" s="36" t="s">
        <v>24977</v>
      </c>
      <c r="R2163" s="36" t="s">
        <v>233</v>
      </c>
      <c r="S2163" s="36" t="s">
        <v>233</v>
      </c>
      <c r="T2163" s="36" t="s">
        <v>24977</v>
      </c>
      <c r="U2163" s="36" t="s">
        <v>29864</v>
      </c>
      <c r="V2163" s="121" t="str">
        <f t="shared" si="33"/>
        <v>Enersis Americas SA</v>
      </c>
    </row>
    <row r="2164" spans="1:22" x14ac:dyDescent="0.35">
      <c r="A2164" s="111" t="s">
        <v>31366</v>
      </c>
      <c r="B2164" s="37" t="s">
        <v>27650</v>
      </c>
      <c r="C2164" s="40" t="s">
        <v>30174</v>
      </c>
      <c r="D2164" s="38" t="s">
        <v>27738</v>
      </c>
      <c r="E2164" s="42" t="s">
        <v>858</v>
      </c>
      <c r="F2164" s="35" t="s">
        <v>41</v>
      </c>
      <c r="G2164" s="77" t="s">
        <v>27946</v>
      </c>
      <c r="H2164" s="78" t="s">
        <v>30136</v>
      </c>
      <c r="I2164" s="78" t="s">
        <v>165</v>
      </c>
      <c r="J2164" s="78" t="s">
        <v>28096</v>
      </c>
      <c r="K2164" s="42" t="s">
        <v>27929</v>
      </c>
      <c r="L2164" s="79" t="s">
        <v>30175</v>
      </c>
      <c r="M2164" s="80" t="s">
        <v>30175</v>
      </c>
      <c r="N2164" s="81" t="s">
        <v>233</v>
      </c>
      <c r="O2164" s="81" t="s">
        <v>233</v>
      </c>
      <c r="P2164" s="80" t="s">
        <v>27949</v>
      </c>
      <c r="Q2164" s="36" t="s">
        <v>24977</v>
      </c>
      <c r="R2164" s="36" t="s">
        <v>233</v>
      </c>
      <c r="S2164" s="36" t="s">
        <v>873</v>
      </c>
      <c r="T2164" s="36" t="s">
        <v>24977</v>
      </c>
      <c r="U2164" s="36" t="s">
        <v>27950</v>
      </c>
      <c r="V2164" s="121" t="str">
        <f t="shared" si="33"/>
        <v>BlackRock - iShares MSCI Chile</v>
      </c>
    </row>
    <row r="2165" spans="1:22" x14ac:dyDescent="0.35">
      <c r="A2165" s="111" t="s">
        <v>494</v>
      </c>
      <c r="B2165" s="37" t="s">
        <v>493</v>
      </c>
      <c r="C2165" s="40" t="s">
        <v>495</v>
      </c>
      <c r="D2165" s="38" t="s">
        <v>25039</v>
      </c>
      <c r="E2165" s="42" t="s">
        <v>837</v>
      </c>
      <c r="F2165" s="35" t="s">
        <v>41</v>
      </c>
      <c r="G2165" s="77" t="s">
        <v>27946</v>
      </c>
      <c r="H2165" s="78" t="s">
        <v>30136</v>
      </c>
      <c r="I2165" s="78" t="s">
        <v>165</v>
      </c>
      <c r="J2165" s="78" t="s">
        <v>30160</v>
      </c>
      <c r="K2165" s="42" t="s">
        <v>27929</v>
      </c>
      <c r="L2165" s="79" t="s">
        <v>30176</v>
      </c>
      <c r="M2165" s="80" t="s">
        <v>30176</v>
      </c>
      <c r="N2165" s="81" t="s">
        <v>233</v>
      </c>
      <c r="O2165" s="81">
        <v>1</v>
      </c>
      <c r="P2165" s="80" t="s">
        <v>27949</v>
      </c>
      <c r="Q2165" s="36" t="s">
        <v>24977</v>
      </c>
      <c r="R2165" s="36"/>
      <c r="S2165" s="36"/>
      <c r="T2165" s="36" t="s">
        <v>24977</v>
      </c>
      <c r="U2165" s="36" t="s">
        <v>29864</v>
      </c>
      <c r="V2165" s="121" t="str">
        <f t="shared" si="33"/>
        <v>Aclara Resources Inc.</v>
      </c>
    </row>
    <row r="2166" spans="1:22" x14ac:dyDescent="0.35">
      <c r="A2166" s="111" t="s">
        <v>30431</v>
      </c>
      <c r="B2166" s="37" t="s">
        <v>27653</v>
      </c>
      <c r="C2166" s="40" t="s">
        <v>30177</v>
      </c>
      <c r="D2166" s="38" t="s">
        <v>25616</v>
      </c>
      <c r="E2166" s="42" t="s">
        <v>858</v>
      </c>
      <c r="F2166" s="35" t="s">
        <v>41</v>
      </c>
      <c r="G2166" s="77" t="s">
        <v>27946</v>
      </c>
      <c r="H2166" s="78" t="s">
        <v>30136</v>
      </c>
      <c r="I2166" s="78" t="s">
        <v>165</v>
      </c>
      <c r="J2166" s="78" t="s">
        <v>26063</v>
      </c>
      <c r="K2166" s="42" t="s">
        <v>27929</v>
      </c>
      <c r="L2166" s="79" t="s">
        <v>30178</v>
      </c>
      <c r="M2166" s="80" t="s">
        <v>30178</v>
      </c>
      <c r="N2166" s="81" t="s">
        <v>233</v>
      </c>
      <c r="O2166" s="81" t="s">
        <v>233</v>
      </c>
      <c r="P2166" s="80" t="s">
        <v>27949</v>
      </c>
      <c r="Q2166" s="36" t="s">
        <v>24977</v>
      </c>
      <c r="R2166" s="36" t="s">
        <v>233</v>
      </c>
      <c r="S2166" s="36" t="s">
        <v>233</v>
      </c>
      <c r="T2166" s="36" t="s">
        <v>24977</v>
      </c>
      <c r="U2166" s="36" t="s">
        <v>29864</v>
      </c>
      <c r="V2166" s="121" t="str">
        <f t="shared" si="33"/>
        <v>Lan Airlines</v>
      </c>
    </row>
    <row r="2167" spans="1:22" x14ac:dyDescent="0.35">
      <c r="A2167" s="111" t="s">
        <v>30431</v>
      </c>
      <c r="B2167" s="37" t="s">
        <v>27655</v>
      </c>
      <c r="C2167" s="40" t="s">
        <v>30179</v>
      </c>
      <c r="D2167" s="38" t="s">
        <v>25871</v>
      </c>
      <c r="E2167" s="42" t="s">
        <v>858</v>
      </c>
      <c r="F2167" s="35" t="s">
        <v>41</v>
      </c>
      <c r="G2167" s="77" t="s">
        <v>27946</v>
      </c>
      <c r="H2167" s="78" t="s">
        <v>30136</v>
      </c>
      <c r="I2167" s="78" t="s">
        <v>165</v>
      </c>
      <c r="J2167" s="78" t="s">
        <v>26063</v>
      </c>
      <c r="K2167" s="42" t="s">
        <v>27929</v>
      </c>
      <c r="L2167" s="79" t="s">
        <v>233</v>
      </c>
      <c r="M2167" s="80" t="s">
        <v>30178</v>
      </c>
      <c r="N2167" s="81" t="s">
        <v>233</v>
      </c>
      <c r="O2167" s="81" t="s">
        <v>233</v>
      </c>
      <c r="P2167" s="80" t="s">
        <v>27949</v>
      </c>
      <c r="Q2167" s="36" t="s">
        <v>24977</v>
      </c>
      <c r="R2167" s="36" t="s">
        <v>233</v>
      </c>
      <c r="S2167" s="36" t="s">
        <v>233</v>
      </c>
      <c r="T2167" s="36" t="s">
        <v>24977</v>
      </c>
      <c r="U2167" s="36" t="s">
        <v>29909</v>
      </c>
      <c r="V2167" s="121" t="str">
        <f t="shared" si="33"/>
        <v>Banco Santander</v>
      </c>
    </row>
    <row r="2168" spans="1:22" x14ac:dyDescent="0.35">
      <c r="A2168" s="111" t="s">
        <v>30431</v>
      </c>
      <c r="B2168" s="37" t="s">
        <v>27657</v>
      </c>
      <c r="C2168" s="40" t="s">
        <v>30180</v>
      </c>
      <c r="D2168" s="38" t="s">
        <v>27742</v>
      </c>
      <c r="E2168" s="42" t="s">
        <v>858</v>
      </c>
      <c r="F2168" s="35" t="s">
        <v>41</v>
      </c>
      <c r="G2168" s="77" t="s">
        <v>27946</v>
      </c>
      <c r="H2168" s="78" t="s">
        <v>30136</v>
      </c>
      <c r="I2168" s="78" t="s">
        <v>162</v>
      </c>
      <c r="J2168" s="78" t="s">
        <v>30165</v>
      </c>
      <c r="K2168" s="42" t="s">
        <v>27929</v>
      </c>
      <c r="L2168" s="79" t="s">
        <v>30181</v>
      </c>
      <c r="M2168" s="80" t="s">
        <v>30181</v>
      </c>
      <c r="N2168" s="81" t="s">
        <v>233</v>
      </c>
      <c r="O2168" s="81" t="s">
        <v>233</v>
      </c>
      <c r="P2168" s="80" t="s">
        <v>27949</v>
      </c>
      <c r="Q2168" s="36" t="s">
        <v>24977</v>
      </c>
      <c r="R2168" s="36" t="s">
        <v>233</v>
      </c>
      <c r="S2168" s="36" t="s">
        <v>233</v>
      </c>
      <c r="T2168" s="36" t="s">
        <v>24977</v>
      </c>
      <c r="U2168" s="36" t="s">
        <v>29864</v>
      </c>
      <c r="V2168" s="121" t="str">
        <f t="shared" si="33"/>
        <v>Avianca Holdings SA</v>
      </c>
    </row>
    <row r="2169" spans="1:22" x14ac:dyDescent="0.35">
      <c r="A2169" s="111" t="s">
        <v>30431</v>
      </c>
      <c r="B2169" s="37" t="s">
        <v>27658</v>
      </c>
      <c r="C2169" s="40" t="s">
        <v>30182</v>
      </c>
      <c r="D2169" s="38" t="s">
        <v>27742</v>
      </c>
      <c r="E2169" s="42" t="s">
        <v>850</v>
      </c>
      <c r="F2169" s="35" t="s">
        <v>41</v>
      </c>
      <c r="G2169" s="77" t="s">
        <v>27946</v>
      </c>
      <c r="H2169" s="78" t="s">
        <v>30136</v>
      </c>
      <c r="I2169" s="78" t="s">
        <v>162</v>
      </c>
      <c r="J2169" s="78" t="s">
        <v>30165</v>
      </c>
      <c r="K2169" s="42" t="s">
        <v>27929</v>
      </c>
      <c r="L2169" s="79" t="s">
        <v>233</v>
      </c>
      <c r="M2169" s="80" t="s">
        <v>30181</v>
      </c>
      <c r="N2169" s="81" t="s">
        <v>233</v>
      </c>
      <c r="O2169" s="81" t="s">
        <v>233</v>
      </c>
      <c r="P2169" s="80" t="s">
        <v>27949</v>
      </c>
      <c r="Q2169" s="36" t="s">
        <v>24977</v>
      </c>
      <c r="R2169" s="36" t="s">
        <v>233</v>
      </c>
      <c r="S2169" s="36" t="s">
        <v>233</v>
      </c>
      <c r="T2169" s="36" t="s">
        <v>24977</v>
      </c>
      <c r="U2169" s="36" t="s">
        <v>29864</v>
      </c>
      <c r="V2169" s="121" t="str">
        <f t="shared" si="33"/>
        <v>Avianca Holdings SA</v>
      </c>
    </row>
    <row r="2170" spans="1:22" x14ac:dyDescent="0.35">
      <c r="A2170" s="111" t="s">
        <v>30431</v>
      </c>
      <c r="B2170" s="37" t="s">
        <v>27659</v>
      </c>
      <c r="C2170" s="40" t="s">
        <v>30183</v>
      </c>
      <c r="D2170" s="38" t="s">
        <v>25555</v>
      </c>
      <c r="E2170" s="42" t="s">
        <v>837</v>
      </c>
      <c r="F2170" s="35" t="s">
        <v>41</v>
      </c>
      <c r="G2170" s="77" t="s">
        <v>27946</v>
      </c>
      <c r="H2170" s="78" t="s">
        <v>30136</v>
      </c>
      <c r="I2170" s="78" t="s">
        <v>162</v>
      </c>
      <c r="J2170" s="78" t="s">
        <v>30146</v>
      </c>
      <c r="K2170" s="42" t="s">
        <v>27929</v>
      </c>
      <c r="L2170" s="79" t="s">
        <v>30184</v>
      </c>
      <c r="M2170" s="80" t="s">
        <v>30184</v>
      </c>
      <c r="N2170" s="81" t="s">
        <v>233</v>
      </c>
      <c r="O2170" s="81" t="s">
        <v>233</v>
      </c>
      <c r="P2170" s="80" t="s">
        <v>27949</v>
      </c>
      <c r="Q2170" s="36" t="s">
        <v>24977</v>
      </c>
      <c r="R2170" s="36" t="s">
        <v>233</v>
      </c>
      <c r="S2170" s="36" t="s">
        <v>233</v>
      </c>
      <c r="T2170" s="36" t="s">
        <v>24977</v>
      </c>
      <c r="U2170" s="36" t="s">
        <v>29864</v>
      </c>
      <c r="V2170" s="121" t="str">
        <f t="shared" si="33"/>
        <v>Pacific Rubiales Corp.</v>
      </c>
    </row>
    <row r="2171" spans="1:22" x14ac:dyDescent="0.35">
      <c r="A2171" s="111" t="s">
        <v>30431</v>
      </c>
      <c r="B2171" s="37" t="s">
        <v>27661</v>
      </c>
      <c r="C2171" s="40" t="s">
        <v>30185</v>
      </c>
      <c r="D2171" s="38" t="s">
        <v>27744</v>
      </c>
      <c r="E2171" s="42" t="s">
        <v>858</v>
      </c>
      <c r="F2171" s="35" t="s">
        <v>41</v>
      </c>
      <c r="G2171" s="77" t="s">
        <v>27946</v>
      </c>
      <c r="H2171" s="78" t="s">
        <v>30136</v>
      </c>
      <c r="I2171" s="78" t="s">
        <v>162</v>
      </c>
      <c r="J2171" s="78" t="s">
        <v>26063</v>
      </c>
      <c r="K2171" s="42" t="s">
        <v>27929</v>
      </c>
      <c r="L2171" s="79" t="s">
        <v>30186</v>
      </c>
      <c r="M2171" s="80" t="s">
        <v>30186</v>
      </c>
      <c r="N2171" s="81" t="s">
        <v>233</v>
      </c>
      <c r="O2171" s="81" t="s">
        <v>233</v>
      </c>
      <c r="P2171" s="80" t="s">
        <v>27949</v>
      </c>
      <c r="Q2171" s="36" t="s">
        <v>24977</v>
      </c>
      <c r="R2171" s="36" t="s">
        <v>233</v>
      </c>
      <c r="S2171" s="36" t="s">
        <v>233</v>
      </c>
      <c r="T2171" s="36" t="s">
        <v>24977</v>
      </c>
      <c r="U2171" s="36" t="s">
        <v>29909</v>
      </c>
      <c r="V2171" s="121" t="str">
        <f t="shared" si="33"/>
        <v>Bancolombia SA</v>
      </c>
    </row>
    <row r="2172" spans="1:22" x14ac:dyDescent="0.35">
      <c r="A2172" s="111" t="s">
        <v>30431</v>
      </c>
      <c r="B2172" s="37" t="s">
        <v>27662</v>
      </c>
      <c r="C2172" s="40" t="s">
        <v>30187</v>
      </c>
      <c r="D2172" s="38" t="s">
        <v>27746</v>
      </c>
      <c r="E2172" s="42" t="s">
        <v>858</v>
      </c>
      <c r="F2172" s="35" t="s">
        <v>41</v>
      </c>
      <c r="G2172" s="77" t="s">
        <v>27946</v>
      </c>
      <c r="H2172" s="78" t="s">
        <v>30136</v>
      </c>
      <c r="I2172" s="78" t="s">
        <v>162</v>
      </c>
      <c r="J2172" s="78" t="s">
        <v>26063</v>
      </c>
      <c r="K2172" s="42" t="s">
        <v>27929</v>
      </c>
      <c r="L2172" s="79" t="s">
        <v>233</v>
      </c>
      <c r="M2172" s="80" t="s">
        <v>30186</v>
      </c>
      <c r="N2172" s="81" t="s">
        <v>233</v>
      </c>
      <c r="O2172" s="81" t="s">
        <v>233</v>
      </c>
      <c r="P2172" s="80" t="s">
        <v>27949</v>
      </c>
      <c r="Q2172" s="36" t="s">
        <v>24977</v>
      </c>
      <c r="R2172" s="36" t="s">
        <v>233</v>
      </c>
      <c r="S2172" s="36" t="s">
        <v>233</v>
      </c>
      <c r="T2172" s="36" t="s">
        <v>24977</v>
      </c>
      <c r="U2172" s="36" t="s">
        <v>29909</v>
      </c>
      <c r="V2172" s="121" t="str">
        <f t="shared" si="33"/>
        <v>Grupo AVAL</v>
      </c>
    </row>
    <row r="2173" spans="1:22" x14ac:dyDescent="0.35">
      <c r="A2173" s="111" t="s">
        <v>30431</v>
      </c>
      <c r="B2173" s="37" t="s">
        <v>27664</v>
      </c>
      <c r="C2173" s="40" t="s">
        <v>30188</v>
      </c>
      <c r="D2173" s="38" t="s">
        <v>27747</v>
      </c>
      <c r="E2173" s="42" t="s">
        <v>850</v>
      </c>
      <c r="F2173" s="35" t="s">
        <v>41</v>
      </c>
      <c r="G2173" s="77" t="s">
        <v>27946</v>
      </c>
      <c r="H2173" s="78" t="s">
        <v>30136</v>
      </c>
      <c r="I2173" s="78" t="s">
        <v>162</v>
      </c>
      <c r="J2173" s="78" t="s">
        <v>26063</v>
      </c>
      <c r="K2173" s="42" t="s">
        <v>27929</v>
      </c>
      <c r="L2173" s="79" t="s">
        <v>233</v>
      </c>
      <c r="M2173" s="80" t="s">
        <v>30186</v>
      </c>
      <c r="N2173" s="81" t="s">
        <v>233</v>
      </c>
      <c r="O2173" s="81" t="s">
        <v>233</v>
      </c>
      <c r="P2173" s="80" t="s">
        <v>27949</v>
      </c>
      <c r="Q2173" s="36" t="s">
        <v>24977</v>
      </c>
      <c r="R2173" s="36" t="s">
        <v>233</v>
      </c>
      <c r="S2173" s="36" t="s">
        <v>233</v>
      </c>
      <c r="T2173" s="36" t="s">
        <v>24977</v>
      </c>
      <c r="U2173" s="36" t="s">
        <v>29909</v>
      </c>
      <c r="V2173" s="121" t="str">
        <f t="shared" si="33"/>
        <v>Davivienda</v>
      </c>
    </row>
    <row r="2174" spans="1:22" x14ac:dyDescent="0.35">
      <c r="A2174" s="111" t="s">
        <v>31367</v>
      </c>
      <c r="B2174" s="37" t="s">
        <v>27666</v>
      </c>
      <c r="C2174" s="40" t="s">
        <v>30189</v>
      </c>
      <c r="D2174" s="38" t="s">
        <v>27748</v>
      </c>
      <c r="E2174" s="42" t="s">
        <v>858</v>
      </c>
      <c r="F2174" s="35" t="s">
        <v>41</v>
      </c>
      <c r="G2174" s="77" t="s">
        <v>27946</v>
      </c>
      <c r="H2174" s="78" t="s">
        <v>30136</v>
      </c>
      <c r="I2174" s="78" t="s">
        <v>28096</v>
      </c>
      <c r="J2174" s="78" t="s">
        <v>27929</v>
      </c>
      <c r="K2174" s="42" t="s">
        <v>27929</v>
      </c>
      <c r="L2174" s="79" t="s">
        <v>30190</v>
      </c>
      <c r="M2174" s="80" t="s">
        <v>30190</v>
      </c>
      <c r="N2174" s="81" t="s">
        <v>233</v>
      </c>
      <c r="O2174" s="81">
        <v>1</v>
      </c>
      <c r="P2174" s="80" t="s">
        <v>27949</v>
      </c>
      <c r="Q2174" s="36" t="s">
        <v>24977</v>
      </c>
      <c r="R2174" s="36" t="s">
        <v>28092</v>
      </c>
      <c r="S2174" s="36" t="s">
        <v>841</v>
      </c>
      <c r="T2174" s="36" t="s">
        <v>24977</v>
      </c>
      <c r="U2174" s="36" t="s">
        <v>27950</v>
      </c>
      <c r="V2174" s="121" t="str">
        <f t="shared" si="33"/>
        <v>Larrainvial - Latin American Equity Fund I</v>
      </c>
    </row>
    <row r="2175" spans="1:22" x14ac:dyDescent="0.35">
      <c r="A2175" s="111" t="s">
        <v>30431</v>
      </c>
      <c r="B2175" s="37" t="s">
        <v>27670</v>
      </c>
      <c r="C2175" s="40" t="s">
        <v>30191</v>
      </c>
      <c r="D2175" s="38" t="s">
        <v>27749</v>
      </c>
      <c r="E2175" s="42" t="s">
        <v>858</v>
      </c>
      <c r="F2175" s="35" t="s">
        <v>41</v>
      </c>
      <c r="G2175" s="77" t="s">
        <v>27946</v>
      </c>
      <c r="H2175" s="78" t="s">
        <v>30136</v>
      </c>
      <c r="I2175" s="78" t="s">
        <v>28096</v>
      </c>
      <c r="J2175" s="78" t="s">
        <v>27929</v>
      </c>
      <c r="K2175" s="42" t="s">
        <v>27929</v>
      </c>
      <c r="L2175" s="79" t="s">
        <v>30190</v>
      </c>
      <c r="M2175" s="80" t="s">
        <v>30190</v>
      </c>
      <c r="N2175" s="81" t="s">
        <v>233</v>
      </c>
      <c r="O2175" s="81" t="s">
        <v>233</v>
      </c>
      <c r="P2175" s="80" t="s">
        <v>27949</v>
      </c>
      <c r="Q2175" s="36" t="s">
        <v>24977</v>
      </c>
      <c r="R2175" s="36" t="s">
        <v>28092</v>
      </c>
      <c r="S2175" s="36" t="s">
        <v>841</v>
      </c>
      <c r="T2175" s="36" t="s">
        <v>24977</v>
      </c>
      <c r="U2175" s="36" t="s">
        <v>27950</v>
      </c>
      <c r="V2175" s="121" t="str">
        <f t="shared" si="33"/>
        <v>Investec - Latin America Smaller Companies</v>
      </c>
    </row>
    <row r="2176" spans="1:22" x14ac:dyDescent="0.35">
      <c r="A2176" s="111" t="s">
        <v>31368</v>
      </c>
      <c r="B2176" s="37" t="s">
        <v>27750</v>
      </c>
      <c r="C2176" s="40" t="s">
        <v>30192</v>
      </c>
      <c r="D2176" s="38" t="s">
        <v>27751</v>
      </c>
      <c r="E2176" s="42" t="s">
        <v>858</v>
      </c>
      <c r="F2176" s="35" t="s">
        <v>41</v>
      </c>
      <c r="G2176" s="77" t="s">
        <v>27946</v>
      </c>
      <c r="H2176" s="78" t="s">
        <v>30136</v>
      </c>
      <c r="I2176" s="78" t="s">
        <v>28096</v>
      </c>
      <c r="J2176" s="78" t="s">
        <v>27929</v>
      </c>
      <c r="K2176" s="42" t="s">
        <v>27929</v>
      </c>
      <c r="L2176" s="79" t="s">
        <v>233</v>
      </c>
      <c r="M2176" s="80" t="s">
        <v>30190</v>
      </c>
      <c r="N2176" s="81" t="s">
        <v>233</v>
      </c>
      <c r="O2176" s="81">
        <v>1</v>
      </c>
      <c r="P2176" s="80" t="s">
        <v>27949</v>
      </c>
      <c r="Q2176" s="36" t="s">
        <v>24977</v>
      </c>
      <c r="R2176" s="36" t="s">
        <v>28092</v>
      </c>
      <c r="S2176" s="36" t="s">
        <v>841</v>
      </c>
      <c r="T2176" s="36" t="s">
        <v>24977</v>
      </c>
      <c r="U2176" s="36" t="s">
        <v>27950</v>
      </c>
      <c r="V2176" s="121" t="str">
        <f t="shared" si="33"/>
        <v>Carne Global - Moneda Latin America Small Caps Fund</v>
      </c>
    </row>
    <row r="2177" spans="1:22" x14ac:dyDescent="0.35">
      <c r="A2177" s="111" t="s">
        <v>31369</v>
      </c>
      <c r="B2177" s="37" t="s">
        <v>27671</v>
      </c>
      <c r="C2177" s="40" t="s">
        <v>30193</v>
      </c>
      <c r="D2177" s="38" t="s">
        <v>30194</v>
      </c>
      <c r="E2177" s="42" t="s">
        <v>864</v>
      </c>
      <c r="F2177" s="35" t="s">
        <v>41</v>
      </c>
      <c r="G2177" s="77" t="s">
        <v>27946</v>
      </c>
      <c r="H2177" s="78" t="s">
        <v>30136</v>
      </c>
      <c r="I2177" s="78" t="s">
        <v>28096</v>
      </c>
      <c r="J2177" s="78" t="s">
        <v>27929</v>
      </c>
      <c r="K2177" s="42" t="s">
        <v>27929</v>
      </c>
      <c r="L2177" s="79" t="s">
        <v>233</v>
      </c>
      <c r="M2177" s="80" t="s">
        <v>30190</v>
      </c>
      <c r="N2177" s="81" t="s">
        <v>233</v>
      </c>
      <c r="O2177" s="81">
        <v>1</v>
      </c>
      <c r="P2177" s="80" t="s">
        <v>27949</v>
      </c>
      <c r="Q2177" s="36" t="s">
        <v>24977</v>
      </c>
      <c r="R2177" s="36" t="s">
        <v>28092</v>
      </c>
      <c r="S2177" s="36" t="s">
        <v>841</v>
      </c>
      <c r="T2177" s="36" t="s">
        <v>24977</v>
      </c>
      <c r="U2177" s="36" t="s">
        <v>27950</v>
      </c>
      <c r="V2177" s="121" t="str">
        <f t="shared" si="33"/>
        <v>DWS - Invest Latin American Equities - FC50</v>
      </c>
    </row>
    <row r="2178" spans="1:22" x14ac:dyDescent="0.35">
      <c r="A2178" s="111" t="s">
        <v>31370</v>
      </c>
      <c r="B2178" s="37" t="s">
        <v>30195</v>
      </c>
      <c r="C2178" s="40" t="s">
        <v>30196</v>
      </c>
      <c r="D2178" s="38" t="s">
        <v>30197</v>
      </c>
      <c r="E2178" s="42" t="s">
        <v>864</v>
      </c>
      <c r="F2178" s="35" t="s">
        <v>41</v>
      </c>
      <c r="G2178" s="77" t="s">
        <v>27946</v>
      </c>
      <c r="H2178" s="78" t="s">
        <v>30136</v>
      </c>
      <c r="I2178" s="78" t="s">
        <v>28096</v>
      </c>
      <c r="J2178" s="78" t="s">
        <v>27929</v>
      </c>
      <c r="K2178" s="42" t="s">
        <v>27929</v>
      </c>
      <c r="L2178" s="79" t="s">
        <v>233</v>
      </c>
      <c r="M2178" s="80" t="s">
        <v>30190</v>
      </c>
      <c r="N2178" s="81" t="s">
        <v>233</v>
      </c>
      <c r="O2178" s="81">
        <v>1</v>
      </c>
      <c r="P2178" s="80" t="s">
        <v>27949</v>
      </c>
      <c r="Q2178" s="36" t="s">
        <v>24977</v>
      </c>
      <c r="R2178" s="36" t="s">
        <v>28092</v>
      </c>
      <c r="S2178" s="36" t="s">
        <v>841</v>
      </c>
      <c r="T2178" s="36" t="s">
        <v>24977</v>
      </c>
      <c r="U2178" s="36" t="s">
        <v>27950</v>
      </c>
      <c r="V2178" s="121" t="str">
        <f t="shared" ref="V2178:V2241" si="34">+IFERROR(INDEX($AA:$AA,MATCH($D2178,$Z:$Z,0)),$D2178)</f>
        <v>DWS - Invest Latin American Equities - IC</v>
      </c>
    </row>
    <row r="2179" spans="1:22" x14ac:dyDescent="0.35">
      <c r="A2179" s="111" t="s">
        <v>31371</v>
      </c>
      <c r="B2179" s="37" t="s">
        <v>27673</v>
      </c>
      <c r="C2179" s="40" t="s">
        <v>30198</v>
      </c>
      <c r="D2179" s="38" t="s">
        <v>27754</v>
      </c>
      <c r="E2179" s="42" t="s">
        <v>858</v>
      </c>
      <c r="F2179" s="35" t="s">
        <v>41</v>
      </c>
      <c r="G2179" s="77" t="s">
        <v>27946</v>
      </c>
      <c r="H2179" s="78" t="s">
        <v>30136</v>
      </c>
      <c r="I2179" s="78" t="s">
        <v>28096</v>
      </c>
      <c r="J2179" s="78" t="s">
        <v>27929</v>
      </c>
      <c r="K2179" s="42" t="s">
        <v>27929</v>
      </c>
      <c r="L2179" s="79" t="s">
        <v>233</v>
      </c>
      <c r="M2179" s="80" t="s">
        <v>30190</v>
      </c>
      <c r="N2179" s="81" t="s">
        <v>233</v>
      </c>
      <c r="O2179" s="81" t="s">
        <v>233</v>
      </c>
      <c r="P2179" s="80" t="s">
        <v>27949</v>
      </c>
      <c r="Q2179" s="36" t="s">
        <v>24977</v>
      </c>
      <c r="R2179" s="36" t="s">
        <v>233</v>
      </c>
      <c r="S2179" s="36" t="s">
        <v>873</v>
      </c>
      <c r="T2179" s="36" t="s">
        <v>24977</v>
      </c>
      <c r="U2179" s="36" t="s">
        <v>27950</v>
      </c>
      <c r="V2179" s="121" t="str">
        <f t="shared" si="34"/>
        <v>BlackRock - iShares MSCI LATAM 40</v>
      </c>
    </row>
    <row r="2180" spans="1:22" x14ac:dyDescent="0.35">
      <c r="A2180" s="111" t="s">
        <v>31372</v>
      </c>
      <c r="B2180" s="37" t="s">
        <v>27668</v>
      </c>
      <c r="C2180" s="40" t="s">
        <v>30199</v>
      </c>
      <c r="D2180" s="38" t="s">
        <v>27756</v>
      </c>
      <c r="E2180" s="42" t="s">
        <v>858</v>
      </c>
      <c r="F2180" s="35" t="s">
        <v>41</v>
      </c>
      <c r="G2180" s="77" t="s">
        <v>27946</v>
      </c>
      <c r="H2180" s="78" t="s">
        <v>30136</v>
      </c>
      <c r="I2180" s="78" t="s">
        <v>28096</v>
      </c>
      <c r="J2180" s="78" t="s">
        <v>27929</v>
      </c>
      <c r="K2180" s="42" t="s">
        <v>27929</v>
      </c>
      <c r="L2180" s="79" t="s">
        <v>233</v>
      </c>
      <c r="M2180" s="80" t="s">
        <v>30190</v>
      </c>
      <c r="N2180" s="81" t="s">
        <v>233</v>
      </c>
      <c r="O2180" s="81" t="s">
        <v>233</v>
      </c>
      <c r="P2180" s="80" t="s">
        <v>27949</v>
      </c>
      <c r="Q2180" s="36" t="s">
        <v>24977</v>
      </c>
      <c r="R2180" s="36" t="s">
        <v>28092</v>
      </c>
      <c r="S2180" s="36" t="s">
        <v>841</v>
      </c>
      <c r="T2180" s="36" t="s">
        <v>24977</v>
      </c>
      <c r="U2180" s="36" t="s">
        <v>27950</v>
      </c>
      <c r="V2180" s="121" t="str">
        <f t="shared" si="34"/>
        <v>Larrain Vial - Small &amp; Mid Cap Latin America Equity</v>
      </c>
    </row>
    <row r="2181" spans="1:22" x14ac:dyDescent="0.35">
      <c r="A2181" s="111" t="s">
        <v>30431</v>
      </c>
      <c r="B2181" s="70" t="s">
        <v>27675</v>
      </c>
      <c r="C2181" s="40" t="s">
        <v>30200</v>
      </c>
      <c r="D2181" s="38" t="s">
        <v>27757</v>
      </c>
      <c r="E2181" s="42" t="s">
        <v>858</v>
      </c>
      <c r="F2181" s="35" t="s">
        <v>41</v>
      </c>
      <c r="G2181" s="77" t="s">
        <v>27946</v>
      </c>
      <c r="H2181" s="78" t="s">
        <v>30136</v>
      </c>
      <c r="I2181" s="78" t="s">
        <v>28096</v>
      </c>
      <c r="J2181" s="78" t="s">
        <v>27929</v>
      </c>
      <c r="K2181" s="42" t="s">
        <v>27929</v>
      </c>
      <c r="L2181" s="79" t="s">
        <v>233</v>
      </c>
      <c r="M2181" s="80" t="s">
        <v>30190</v>
      </c>
      <c r="N2181" s="81" t="s">
        <v>233</v>
      </c>
      <c r="O2181" s="81" t="s">
        <v>233</v>
      </c>
      <c r="P2181" s="80" t="s">
        <v>27949</v>
      </c>
      <c r="Q2181" s="36" t="s">
        <v>24977</v>
      </c>
      <c r="R2181" s="36" t="s">
        <v>28092</v>
      </c>
      <c r="S2181" s="36" t="s">
        <v>841</v>
      </c>
      <c r="T2181" s="36" t="s">
        <v>24977</v>
      </c>
      <c r="U2181" s="36" t="s">
        <v>27950</v>
      </c>
      <c r="V2181" s="121" t="str">
        <f t="shared" si="34"/>
        <v>Moneda AM - Latin America Equities</v>
      </c>
    </row>
    <row r="2182" spans="1:22" x14ac:dyDescent="0.35">
      <c r="A2182" s="111" t="s">
        <v>31373</v>
      </c>
      <c r="B2182" s="37" t="s">
        <v>27677</v>
      </c>
      <c r="C2182" s="40" t="s">
        <v>30201</v>
      </c>
      <c r="D2182" s="40" t="s">
        <v>27758</v>
      </c>
      <c r="E2182" s="42" t="s">
        <v>858</v>
      </c>
      <c r="F2182" s="35" t="s">
        <v>41</v>
      </c>
      <c r="G2182" s="77" t="s">
        <v>27946</v>
      </c>
      <c r="H2182" s="78" t="s">
        <v>30136</v>
      </c>
      <c r="I2182" s="78" t="s">
        <v>28096</v>
      </c>
      <c r="J2182" s="78" t="s">
        <v>27929</v>
      </c>
      <c r="K2182" s="42" t="s">
        <v>27929</v>
      </c>
      <c r="L2182" s="79" t="s">
        <v>233</v>
      </c>
      <c r="M2182" s="80" t="s">
        <v>30190</v>
      </c>
      <c r="N2182" s="81" t="s">
        <v>233</v>
      </c>
      <c r="O2182" s="81">
        <v>1</v>
      </c>
      <c r="P2182" s="80" t="s">
        <v>27949</v>
      </c>
      <c r="Q2182" s="36" t="s">
        <v>24977</v>
      </c>
      <c r="R2182" s="36" t="s">
        <v>28092</v>
      </c>
      <c r="S2182" s="36" t="s">
        <v>841</v>
      </c>
      <c r="T2182" s="36" t="s">
        <v>24977</v>
      </c>
      <c r="U2182" s="36" t="s">
        <v>27950</v>
      </c>
      <c r="V2182" s="121" t="str">
        <f t="shared" si="34"/>
        <v>Waystone - Credicorp Capital_Latin American Equity Fund</v>
      </c>
    </row>
    <row r="2183" spans="1:22" x14ac:dyDescent="0.35">
      <c r="A2183" s="111" t="s">
        <v>30431</v>
      </c>
      <c r="B2183" s="37" t="s">
        <v>27679</v>
      </c>
      <c r="C2183" s="40" t="s">
        <v>30201</v>
      </c>
      <c r="D2183" s="38" t="s">
        <v>27759</v>
      </c>
      <c r="E2183" s="42" t="s">
        <v>858</v>
      </c>
      <c r="F2183" s="35" t="s">
        <v>41</v>
      </c>
      <c r="G2183" s="77" t="s">
        <v>27946</v>
      </c>
      <c r="H2183" s="78" t="s">
        <v>30136</v>
      </c>
      <c r="I2183" s="78" t="s">
        <v>28096</v>
      </c>
      <c r="J2183" s="78" t="s">
        <v>27929</v>
      </c>
      <c r="K2183" s="42" t="s">
        <v>27929</v>
      </c>
      <c r="L2183" s="79" t="s">
        <v>233</v>
      </c>
      <c r="M2183" s="80" t="s">
        <v>30190</v>
      </c>
      <c r="N2183" s="81" t="s">
        <v>233</v>
      </c>
      <c r="O2183" s="81" t="s">
        <v>233</v>
      </c>
      <c r="P2183" s="80" t="s">
        <v>27949</v>
      </c>
      <c r="Q2183" s="36" t="s">
        <v>24977</v>
      </c>
      <c r="R2183" s="36" t="s">
        <v>28092</v>
      </c>
      <c r="S2183" s="36" t="s">
        <v>841</v>
      </c>
      <c r="T2183" s="36" t="s">
        <v>24977</v>
      </c>
      <c r="U2183" s="36" t="s">
        <v>27950</v>
      </c>
      <c r="V2183" s="121" t="str">
        <f t="shared" si="34"/>
        <v xml:space="preserve"> MDO - Credicorp Capital - Latin American Equity Fund</v>
      </c>
    </row>
    <row r="2184" spans="1:22" x14ac:dyDescent="0.35">
      <c r="A2184" s="111" t="s">
        <v>31374</v>
      </c>
      <c r="B2184" s="37" t="s">
        <v>27681</v>
      </c>
      <c r="C2184" s="40" t="s">
        <v>30202</v>
      </c>
      <c r="D2184" s="38" t="s">
        <v>27761</v>
      </c>
      <c r="E2184" s="42" t="s">
        <v>858</v>
      </c>
      <c r="F2184" s="35" t="s">
        <v>41</v>
      </c>
      <c r="G2184" s="77" t="s">
        <v>27946</v>
      </c>
      <c r="H2184" s="78" t="s">
        <v>30136</v>
      </c>
      <c r="I2184" s="78" t="s">
        <v>28096</v>
      </c>
      <c r="J2184" s="78" t="s">
        <v>27929</v>
      </c>
      <c r="K2184" s="42" t="s">
        <v>27929</v>
      </c>
      <c r="L2184" s="79" t="s">
        <v>233</v>
      </c>
      <c r="M2184" s="80" t="s">
        <v>30190</v>
      </c>
      <c r="N2184" s="81" t="s">
        <v>233</v>
      </c>
      <c r="O2184" s="81">
        <v>1</v>
      </c>
      <c r="P2184" s="80" t="s">
        <v>27949</v>
      </c>
      <c r="Q2184" s="36" t="s">
        <v>24977</v>
      </c>
      <c r="R2184" s="36" t="s">
        <v>28092</v>
      </c>
      <c r="S2184" s="36" t="s">
        <v>841</v>
      </c>
      <c r="T2184" s="36" t="s">
        <v>24977</v>
      </c>
      <c r="U2184" s="36" t="s">
        <v>27950</v>
      </c>
      <c r="V2184" s="121" t="str">
        <f t="shared" si="34"/>
        <v>Investec - Latin American Equity</v>
      </c>
    </row>
    <row r="2185" spans="1:22" x14ac:dyDescent="0.35">
      <c r="A2185" s="111" t="s">
        <v>30203</v>
      </c>
      <c r="B2185" s="37" t="s">
        <v>27683</v>
      </c>
      <c r="C2185" s="40" t="s">
        <v>30203</v>
      </c>
      <c r="D2185" s="38" t="s">
        <v>27763</v>
      </c>
      <c r="E2185" s="42" t="s">
        <v>858</v>
      </c>
      <c r="F2185" s="35" t="s">
        <v>41</v>
      </c>
      <c r="G2185" s="77" t="s">
        <v>27946</v>
      </c>
      <c r="H2185" s="78" t="s">
        <v>30136</v>
      </c>
      <c r="I2185" s="78" t="s">
        <v>28096</v>
      </c>
      <c r="J2185" s="78" t="s">
        <v>27929</v>
      </c>
      <c r="K2185" s="42" t="s">
        <v>27929</v>
      </c>
      <c r="L2185" s="79" t="s">
        <v>233</v>
      </c>
      <c r="M2185" s="80" t="s">
        <v>30190</v>
      </c>
      <c r="N2185" s="81" t="s">
        <v>233</v>
      </c>
      <c r="O2185" s="81" t="s">
        <v>233</v>
      </c>
      <c r="P2185" s="80" t="s">
        <v>27949</v>
      </c>
      <c r="Q2185" s="36" t="s">
        <v>24977</v>
      </c>
      <c r="R2185" s="36" t="s">
        <v>233</v>
      </c>
      <c r="S2185" s="36" t="s">
        <v>841</v>
      </c>
      <c r="T2185" s="36" t="s">
        <v>24977</v>
      </c>
      <c r="U2185" s="36" t="s">
        <v>27950</v>
      </c>
      <c r="V2185" s="121" t="str">
        <f t="shared" si="34"/>
        <v>Moneda S.A. Administradora General de Fondos - Certificado de suscripción OP</v>
      </c>
    </row>
    <row r="2186" spans="1:22" x14ac:dyDescent="0.35">
      <c r="A2186" s="111" t="s">
        <v>31375</v>
      </c>
      <c r="B2186" s="37" t="s">
        <v>27685</v>
      </c>
      <c r="C2186" s="40" t="s">
        <v>30204</v>
      </c>
      <c r="D2186" s="38" t="s">
        <v>27764</v>
      </c>
      <c r="E2186" s="42" t="s">
        <v>858</v>
      </c>
      <c r="F2186" s="35" t="s">
        <v>41</v>
      </c>
      <c r="G2186" s="77" t="s">
        <v>27946</v>
      </c>
      <c r="H2186" s="78" t="s">
        <v>30136</v>
      </c>
      <c r="I2186" s="78" t="s">
        <v>28096</v>
      </c>
      <c r="J2186" s="78" t="s">
        <v>27929</v>
      </c>
      <c r="K2186" s="42" t="s">
        <v>27929</v>
      </c>
      <c r="L2186" s="79" t="s">
        <v>233</v>
      </c>
      <c r="M2186" s="80" t="s">
        <v>30190</v>
      </c>
      <c r="N2186" s="81" t="s">
        <v>233</v>
      </c>
      <c r="O2186" s="81" t="s">
        <v>233</v>
      </c>
      <c r="P2186" s="80" t="s">
        <v>27949</v>
      </c>
      <c r="Q2186" s="36" t="s">
        <v>24977</v>
      </c>
      <c r="R2186" s="36" t="s">
        <v>233</v>
      </c>
      <c r="S2186" s="36" t="s">
        <v>841</v>
      </c>
      <c r="T2186" s="36" t="s">
        <v>24977</v>
      </c>
      <c r="U2186" s="36" t="s">
        <v>27950</v>
      </c>
      <c r="V2186" s="121" t="str">
        <f t="shared" si="34"/>
        <v>Moneda Small Cap Latam</v>
      </c>
    </row>
    <row r="2187" spans="1:22" x14ac:dyDescent="0.35">
      <c r="A2187" s="111" t="s">
        <v>1982</v>
      </c>
      <c r="B2187" s="37" t="s">
        <v>27687</v>
      </c>
      <c r="C2187" s="40" t="s">
        <v>30205</v>
      </c>
      <c r="D2187" s="38" t="s">
        <v>27766</v>
      </c>
      <c r="E2187" s="42" t="s">
        <v>888</v>
      </c>
      <c r="F2187" s="35" t="s">
        <v>41</v>
      </c>
      <c r="G2187" s="77" t="s">
        <v>27946</v>
      </c>
      <c r="H2187" s="78" t="s">
        <v>30136</v>
      </c>
      <c r="I2187" s="78" t="s">
        <v>195</v>
      </c>
      <c r="J2187" s="78" t="s">
        <v>30137</v>
      </c>
      <c r="K2187" s="42" t="s">
        <v>27929</v>
      </c>
      <c r="L2187" s="79" t="s">
        <v>30206</v>
      </c>
      <c r="M2187" s="80" t="s">
        <v>30206</v>
      </c>
      <c r="N2187" s="81" t="s">
        <v>233</v>
      </c>
      <c r="O2187" s="81" t="s">
        <v>233</v>
      </c>
      <c r="P2187" s="80" t="s">
        <v>27949</v>
      </c>
      <c r="Q2187" s="36" t="s">
        <v>24977</v>
      </c>
      <c r="R2187" s="36" t="s">
        <v>233</v>
      </c>
      <c r="S2187" s="36" t="s">
        <v>233</v>
      </c>
      <c r="T2187" s="36" t="s">
        <v>24977</v>
      </c>
      <c r="U2187" s="36" t="s">
        <v>29864</v>
      </c>
      <c r="V2187" s="121" t="str">
        <f t="shared" si="34"/>
        <v>Gruma S.A.B. de C.V.</v>
      </c>
    </row>
    <row r="2188" spans="1:22" x14ac:dyDescent="0.35">
      <c r="A2188" s="111" t="s">
        <v>30431</v>
      </c>
      <c r="B2188" s="37" t="s">
        <v>27689</v>
      </c>
      <c r="C2188" s="40" t="s">
        <v>30207</v>
      </c>
      <c r="D2188" s="38" t="s">
        <v>27768</v>
      </c>
      <c r="E2188" s="42" t="s">
        <v>858</v>
      </c>
      <c r="F2188" s="35" t="s">
        <v>41</v>
      </c>
      <c r="G2188" s="77" t="s">
        <v>27946</v>
      </c>
      <c r="H2188" s="78" t="s">
        <v>30136</v>
      </c>
      <c r="I2188" s="78" t="s">
        <v>195</v>
      </c>
      <c r="J2188" s="78" t="s">
        <v>30140</v>
      </c>
      <c r="K2188" s="42" t="s">
        <v>27929</v>
      </c>
      <c r="L2188" s="79" t="s">
        <v>30208</v>
      </c>
      <c r="M2188" s="80" t="s">
        <v>30208</v>
      </c>
      <c r="N2188" s="81" t="s">
        <v>233</v>
      </c>
      <c r="O2188" s="81" t="s">
        <v>233</v>
      </c>
      <c r="P2188" s="80" t="s">
        <v>27949</v>
      </c>
      <c r="Q2188" s="36" t="s">
        <v>24977</v>
      </c>
      <c r="R2188" s="36" t="s">
        <v>233</v>
      </c>
      <c r="S2188" s="36" t="s">
        <v>233</v>
      </c>
      <c r="T2188" s="36" t="s">
        <v>24977</v>
      </c>
      <c r="U2188" s="36" t="s">
        <v>29864</v>
      </c>
      <c r="V2188" s="121" t="str">
        <f t="shared" si="34"/>
        <v>Fomento Economico Mexicano SAB de CV</v>
      </c>
    </row>
    <row r="2189" spans="1:22" x14ac:dyDescent="0.35">
      <c r="A2189" s="111" t="s">
        <v>30431</v>
      </c>
      <c r="B2189" s="37" t="s">
        <v>27690</v>
      </c>
      <c r="C2189" s="40" t="s">
        <v>30209</v>
      </c>
      <c r="D2189" s="39" t="s">
        <v>30210</v>
      </c>
      <c r="E2189" s="42" t="s">
        <v>888</v>
      </c>
      <c r="F2189" s="35" t="s">
        <v>41</v>
      </c>
      <c r="G2189" s="77" t="s">
        <v>27946</v>
      </c>
      <c r="H2189" s="78" t="s">
        <v>30136</v>
      </c>
      <c r="I2189" s="78" t="s">
        <v>195</v>
      </c>
      <c r="J2189" s="78" t="s">
        <v>30140</v>
      </c>
      <c r="K2189" s="42" t="s">
        <v>27929</v>
      </c>
      <c r="L2189" s="79" t="s">
        <v>233</v>
      </c>
      <c r="M2189" s="80" t="s">
        <v>30208</v>
      </c>
      <c r="N2189" s="81" t="s">
        <v>233</v>
      </c>
      <c r="O2189" s="81" t="s">
        <v>233</v>
      </c>
      <c r="P2189" s="80" t="s">
        <v>27949</v>
      </c>
      <c r="Q2189" s="36" t="s">
        <v>24977</v>
      </c>
      <c r="R2189" s="36" t="s">
        <v>233</v>
      </c>
      <c r="S2189" s="36" t="s">
        <v>233</v>
      </c>
      <c r="T2189" s="36" t="s">
        <v>24977</v>
      </c>
      <c r="U2189" s="36" t="s">
        <v>29864</v>
      </c>
      <c r="V2189" s="121" t="str">
        <f t="shared" si="34"/>
        <v>Wal-Mart México</v>
      </c>
    </row>
    <row r="2190" spans="1:22" x14ac:dyDescent="0.35">
      <c r="A2190" s="111" t="s">
        <v>31376</v>
      </c>
      <c r="B2190" s="37" t="s">
        <v>27692</v>
      </c>
      <c r="C2190" s="40" t="s">
        <v>30211</v>
      </c>
      <c r="D2190" s="38" t="s">
        <v>27770</v>
      </c>
      <c r="E2190" s="42" t="s">
        <v>858</v>
      </c>
      <c r="F2190" s="35" t="s">
        <v>41</v>
      </c>
      <c r="G2190" s="77" t="s">
        <v>27946</v>
      </c>
      <c r="H2190" s="78" t="s">
        <v>30136</v>
      </c>
      <c r="I2190" s="78" t="s">
        <v>195</v>
      </c>
      <c r="J2190" s="78" t="s">
        <v>30140</v>
      </c>
      <c r="K2190" s="42" t="s">
        <v>27929</v>
      </c>
      <c r="L2190" s="79" t="s">
        <v>233</v>
      </c>
      <c r="M2190" s="80" t="s">
        <v>30208</v>
      </c>
      <c r="N2190" s="81" t="s">
        <v>233</v>
      </c>
      <c r="O2190" s="81" t="s">
        <v>233</v>
      </c>
      <c r="P2190" s="80" t="s">
        <v>27949</v>
      </c>
      <c r="Q2190" s="36" t="s">
        <v>24977</v>
      </c>
      <c r="R2190" s="36" t="s">
        <v>233</v>
      </c>
      <c r="S2190" s="36"/>
      <c r="T2190" s="36" t="s">
        <v>24977</v>
      </c>
      <c r="U2190" s="36" t="s">
        <v>29864</v>
      </c>
      <c r="V2190" s="121" t="str">
        <f t="shared" si="34"/>
        <v>Coca-Cola Femsa SAB</v>
      </c>
    </row>
    <row r="2191" spans="1:22" x14ac:dyDescent="0.35">
      <c r="A2191" s="111" t="s">
        <v>31377</v>
      </c>
      <c r="B2191" s="37" t="s">
        <v>27694</v>
      </c>
      <c r="C2191" s="40" t="s">
        <v>30212</v>
      </c>
      <c r="D2191" s="38" t="s">
        <v>27771</v>
      </c>
      <c r="E2191" s="42" t="s">
        <v>858</v>
      </c>
      <c r="F2191" s="35" t="s">
        <v>41</v>
      </c>
      <c r="G2191" s="77" t="s">
        <v>27946</v>
      </c>
      <c r="H2191" s="78" t="s">
        <v>30136</v>
      </c>
      <c r="I2191" s="78" t="s">
        <v>195</v>
      </c>
      <c r="J2191" s="78" t="s">
        <v>28096</v>
      </c>
      <c r="K2191" s="42" t="s">
        <v>27929</v>
      </c>
      <c r="L2191" s="79" t="s">
        <v>30213</v>
      </c>
      <c r="M2191" s="80" t="s">
        <v>30213</v>
      </c>
      <c r="N2191" s="81" t="s">
        <v>233</v>
      </c>
      <c r="O2191" s="81">
        <v>1</v>
      </c>
      <c r="P2191" s="80" t="s">
        <v>27949</v>
      </c>
      <c r="Q2191" s="36" t="s">
        <v>24977</v>
      </c>
      <c r="R2191" s="36" t="s">
        <v>233</v>
      </c>
      <c r="S2191" s="36" t="s">
        <v>873</v>
      </c>
      <c r="T2191" s="36" t="s">
        <v>24977</v>
      </c>
      <c r="U2191" s="36" t="s">
        <v>27950</v>
      </c>
      <c r="V2191" s="121" t="str">
        <f t="shared" si="34"/>
        <v>BlackRock - iShares MSCI Mexico</v>
      </c>
    </row>
    <row r="2192" spans="1:22" x14ac:dyDescent="0.35">
      <c r="A2192" s="111" t="s">
        <v>30431</v>
      </c>
      <c r="B2192" s="37" t="s">
        <v>27696</v>
      </c>
      <c r="C2192" s="40" t="s">
        <v>30214</v>
      </c>
      <c r="D2192" s="38" t="s">
        <v>27773</v>
      </c>
      <c r="E2192" s="42" t="s">
        <v>888</v>
      </c>
      <c r="F2192" s="35" t="s">
        <v>41</v>
      </c>
      <c r="G2192" s="77" t="s">
        <v>27946</v>
      </c>
      <c r="H2192" s="78" t="s">
        <v>30136</v>
      </c>
      <c r="I2192" s="78" t="s">
        <v>195</v>
      </c>
      <c r="J2192" s="78" t="s">
        <v>28096</v>
      </c>
      <c r="K2192" s="42" t="s">
        <v>27929</v>
      </c>
      <c r="L2192" s="79" t="s">
        <v>233</v>
      </c>
      <c r="M2192" s="80" t="s">
        <v>30213</v>
      </c>
      <c r="N2192" s="81" t="s">
        <v>233</v>
      </c>
      <c r="O2192" s="81" t="s">
        <v>233</v>
      </c>
      <c r="P2192" s="80" t="s">
        <v>27949</v>
      </c>
      <c r="Q2192" s="36" t="s">
        <v>24977</v>
      </c>
      <c r="R2192" s="36" t="s">
        <v>28092</v>
      </c>
      <c r="S2192" s="36" t="s">
        <v>841</v>
      </c>
      <c r="T2192" s="36" t="s">
        <v>24977</v>
      </c>
      <c r="U2192" s="36" t="s">
        <v>27950</v>
      </c>
      <c r="V2192" s="121" t="str">
        <f t="shared" si="34"/>
        <v>GBM - Mexico</v>
      </c>
    </row>
    <row r="2193" spans="1:22" x14ac:dyDescent="0.35">
      <c r="A2193" s="111" t="s">
        <v>30431</v>
      </c>
      <c r="B2193" s="37" t="s">
        <v>27698</v>
      </c>
      <c r="C2193" s="40" t="s">
        <v>30215</v>
      </c>
      <c r="D2193" s="38" t="s">
        <v>27775</v>
      </c>
      <c r="E2193" s="42" t="s">
        <v>888</v>
      </c>
      <c r="F2193" s="35" t="s">
        <v>41</v>
      </c>
      <c r="G2193" s="77" t="s">
        <v>27946</v>
      </c>
      <c r="H2193" s="78" t="s">
        <v>30136</v>
      </c>
      <c r="I2193" s="78" t="s">
        <v>195</v>
      </c>
      <c r="J2193" s="78" t="s">
        <v>190</v>
      </c>
      <c r="K2193" s="42" t="s">
        <v>27929</v>
      </c>
      <c r="L2193" s="79" t="s">
        <v>30216</v>
      </c>
      <c r="M2193" s="80" t="s">
        <v>30216</v>
      </c>
      <c r="N2193" s="81" t="s">
        <v>233</v>
      </c>
      <c r="O2193" s="81" t="s">
        <v>233</v>
      </c>
      <c r="P2193" s="80" t="s">
        <v>27949</v>
      </c>
      <c r="Q2193" s="36" t="s">
        <v>24977</v>
      </c>
      <c r="R2193" s="36" t="s">
        <v>233</v>
      </c>
      <c r="S2193" s="36" t="s">
        <v>233</v>
      </c>
      <c r="T2193" s="36" t="s">
        <v>24977</v>
      </c>
      <c r="U2193" s="36" t="s">
        <v>29864</v>
      </c>
      <c r="V2193" s="121" t="str">
        <f t="shared" si="34"/>
        <v>Pinfra</v>
      </c>
    </row>
    <row r="2194" spans="1:22" x14ac:dyDescent="0.35">
      <c r="A2194" s="111" t="s">
        <v>30431</v>
      </c>
      <c r="B2194" s="37" t="s">
        <v>27700</v>
      </c>
      <c r="C2194" s="40" t="s">
        <v>30217</v>
      </c>
      <c r="D2194" s="38" t="s">
        <v>27776</v>
      </c>
      <c r="E2194" s="42" t="s">
        <v>888</v>
      </c>
      <c r="F2194" s="35" t="s">
        <v>41</v>
      </c>
      <c r="G2194" s="77" t="s">
        <v>27946</v>
      </c>
      <c r="H2194" s="78" t="s">
        <v>30136</v>
      </c>
      <c r="I2194" s="78" t="s">
        <v>195</v>
      </c>
      <c r="J2194" s="78" t="s">
        <v>189</v>
      </c>
      <c r="K2194" s="42" t="s">
        <v>27929</v>
      </c>
      <c r="L2194" s="79" t="s">
        <v>30218</v>
      </c>
      <c r="M2194" s="80" t="s">
        <v>30218</v>
      </c>
      <c r="N2194" s="81" t="s">
        <v>233</v>
      </c>
      <c r="O2194" s="81" t="s">
        <v>233</v>
      </c>
      <c r="P2194" s="80" t="s">
        <v>27949</v>
      </c>
      <c r="Q2194" s="36" t="s">
        <v>24977</v>
      </c>
      <c r="R2194" s="36" t="s">
        <v>233</v>
      </c>
      <c r="S2194" s="36" t="s">
        <v>233</v>
      </c>
      <c r="T2194" s="36" t="s">
        <v>24977</v>
      </c>
      <c r="U2194" s="36" t="s">
        <v>29864</v>
      </c>
      <c r="V2194" s="121" t="str">
        <f t="shared" si="34"/>
        <v>Vesta</v>
      </c>
    </row>
    <row r="2195" spans="1:22" x14ac:dyDescent="0.35">
      <c r="A2195" s="111" t="s">
        <v>30431</v>
      </c>
      <c r="B2195" s="37" t="s">
        <v>27702</v>
      </c>
      <c r="C2195" s="40" t="s">
        <v>30219</v>
      </c>
      <c r="D2195" s="38" t="s">
        <v>27778</v>
      </c>
      <c r="E2195" s="42" t="s">
        <v>858</v>
      </c>
      <c r="F2195" s="35" t="s">
        <v>41</v>
      </c>
      <c r="G2195" s="77" t="s">
        <v>27946</v>
      </c>
      <c r="H2195" s="78" t="s">
        <v>30136</v>
      </c>
      <c r="I2195" s="78" t="s">
        <v>195</v>
      </c>
      <c r="J2195" s="78" t="s">
        <v>30157</v>
      </c>
      <c r="K2195" s="42" t="s">
        <v>27929</v>
      </c>
      <c r="L2195" s="79" t="s">
        <v>30220</v>
      </c>
      <c r="M2195" s="80" t="s">
        <v>30220</v>
      </c>
      <c r="N2195" s="81" t="s">
        <v>233</v>
      </c>
      <c r="O2195" s="81" t="s">
        <v>233</v>
      </c>
      <c r="P2195" s="80" t="s">
        <v>27949</v>
      </c>
      <c r="Q2195" s="36" t="s">
        <v>24977</v>
      </c>
      <c r="R2195" s="36" t="s">
        <v>233</v>
      </c>
      <c r="S2195" s="36" t="s">
        <v>233</v>
      </c>
      <c r="T2195" s="36" t="s">
        <v>24977</v>
      </c>
      <c r="U2195" s="36" t="s">
        <v>29864</v>
      </c>
      <c r="V2195" s="121" t="str">
        <f t="shared" si="34"/>
        <v>CEMEX</v>
      </c>
    </row>
    <row r="2196" spans="1:22" x14ac:dyDescent="0.35">
      <c r="A2196" s="111" t="s">
        <v>30431</v>
      </c>
      <c r="B2196" s="37" t="s">
        <v>27704</v>
      </c>
      <c r="C2196" s="40" t="s">
        <v>30221</v>
      </c>
      <c r="D2196" s="38" t="s">
        <v>27778</v>
      </c>
      <c r="E2196" s="42" t="s">
        <v>888</v>
      </c>
      <c r="F2196" s="35" t="s">
        <v>41</v>
      </c>
      <c r="G2196" s="77" t="s">
        <v>27946</v>
      </c>
      <c r="H2196" s="78" t="s">
        <v>30136</v>
      </c>
      <c r="I2196" s="78" t="s">
        <v>195</v>
      </c>
      <c r="J2196" s="78" t="s">
        <v>30157</v>
      </c>
      <c r="K2196" s="42" t="s">
        <v>27929</v>
      </c>
      <c r="L2196" s="79" t="s">
        <v>233</v>
      </c>
      <c r="M2196" s="80" t="s">
        <v>30220</v>
      </c>
      <c r="N2196" s="81" t="s">
        <v>233</v>
      </c>
      <c r="O2196" s="81" t="s">
        <v>233</v>
      </c>
      <c r="P2196" s="80" t="s">
        <v>27949</v>
      </c>
      <c r="Q2196" s="36" t="s">
        <v>24977</v>
      </c>
      <c r="R2196" s="36" t="s">
        <v>233</v>
      </c>
      <c r="S2196" s="36" t="s">
        <v>233</v>
      </c>
      <c r="T2196" s="36" t="s">
        <v>24977</v>
      </c>
      <c r="U2196" s="36" t="s">
        <v>29864</v>
      </c>
      <c r="V2196" s="121" t="str">
        <f t="shared" si="34"/>
        <v>CEMEX</v>
      </c>
    </row>
    <row r="2197" spans="1:22" x14ac:dyDescent="0.35">
      <c r="A2197" s="111" t="s">
        <v>2773</v>
      </c>
      <c r="B2197" s="37" t="s">
        <v>27706</v>
      </c>
      <c r="C2197" s="40" t="s">
        <v>30222</v>
      </c>
      <c r="D2197" s="38" t="s">
        <v>27780</v>
      </c>
      <c r="E2197" s="42" t="s">
        <v>888</v>
      </c>
      <c r="F2197" s="35" t="s">
        <v>41</v>
      </c>
      <c r="G2197" s="77" t="s">
        <v>27946</v>
      </c>
      <c r="H2197" s="78" t="s">
        <v>30136</v>
      </c>
      <c r="I2197" s="78" t="s">
        <v>195</v>
      </c>
      <c r="J2197" s="78" t="s">
        <v>30160</v>
      </c>
      <c r="K2197" s="42" t="s">
        <v>27929</v>
      </c>
      <c r="L2197" s="79" t="s">
        <v>30223</v>
      </c>
      <c r="M2197" s="80" t="s">
        <v>30223</v>
      </c>
      <c r="N2197" s="81" t="s">
        <v>233</v>
      </c>
      <c r="O2197" s="81" t="s">
        <v>233</v>
      </c>
      <c r="P2197" s="80" t="s">
        <v>27949</v>
      </c>
      <c r="Q2197" s="36" t="s">
        <v>24977</v>
      </c>
      <c r="R2197" s="36" t="s">
        <v>233</v>
      </c>
      <c r="S2197" s="36" t="s">
        <v>233</v>
      </c>
      <c r="T2197" s="36" t="s">
        <v>24977</v>
      </c>
      <c r="U2197" s="36" t="s">
        <v>29864</v>
      </c>
      <c r="V2197" s="121" t="str">
        <f t="shared" si="34"/>
        <v>Grupo Mexico SAB</v>
      </c>
    </row>
    <row r="2198" spans="1:22" x14ac:dyDescent="0.35">
      <c r="A2198" s="111" t="s">
        <v>1115</v>
      </c>
      <c r="B2198" s="37" t="s">
        <v>27707</v>
      </c>
      <c r="C2198" s="40" t="s">
        <v>1116</v>
      </c>
      <c r="D2198" s="38" t="s">
        <v>25025</v>
      </c>
      <c r="E2198" s="42" t="s">
        <v>858</v>
      </c>
      <c r="F2198" s="35" t="s">
        <v>41</v>
      </c>
      <c r="G2198" s="77" t="s">
        <v>27946</v>
      </c>
      <c r="H2198" s="78" t="s">
        <v>30136</v>
      </c>
      <c r="I2198" s="78" t="s">
        <v>195</v>
      </c>
      <c r="J2198" s="78" t="s">
        <v>30160</v>
      </c>
      <c r="K2198" s="42" t="s">
        <v>27929</v>
      </c>
      <c r="L2198" s="79" t="s">
        <v>233</v>
      </c>
      <c r="M2198" s="80" t="s">
        <v>30223</v>
      </c>
      <c r="N2198" s="81" t="s">
        <v>233</v>
      </c>
      <c r="O2198" s="81" t="s">
        <v>233</v>
      </c>
      <c r="P2198" s="80" t="s">
        <v>27949</v>
      </c>
      <c r="Q2198" s="36" t="s">
        <v>24977</v>
      </c>
      <c r="R2198" s="36" t="s">
        <v>233</v>
      </c>
      <c r="S2198" s="36" t="s">
        <v>233</v>
      </c>
      <c r="T2198" s="36" t="s">
        <v>24977</v>
      </c>
      <c r="U2198" s="36" t="s">
        <v>29864</v>
      </c>
      <c r="V2198" s="121" t="str">
        <f t="shared" si="34"/>
        <v>Southern</v>
      </c>
    </row>
    <row r="2199" spans="1:22" x14ac:dyDescent="0.35">
      <c r="A2199" s="111" t="s">
        <v>30431</v>
      </c>
      <c r="B2199" s="37" t="s">
        <v>27709</v>
      </c>
      <c r="C2199" s="40" t="s">
        <v>30224</v>
      </c>
      <c r="D2199" s="38" t="s">
        <v>27781</v>
      </c>
      <c r="E2199" s="42" t="s">
        <v>888</v>
      </c>
      <c r="F2199" s="35" t="s">
        <v>41</v>
      </c>
      <c r="G2199" s="77" t="s">
        <v>27946</v>
      </c>
      <c r="H2199" s="78" t="s">
        <v>30136</v>
      </c>
      <c r="I2199" s="78" t="s">
        <v>195</v>
      </c>
      <c r="J2199" s="78" t="s">
        <v>30225</v>
      </c>
      <c r="K2199" s="42" t="s">
        <v>27929</v>
      </c>
      <c r="L2199" s="79" t="s">
        <v>30226</v>
      </c>
      <c r="M2199" s="80" t="s">
        <v>30226</v>
      </c>
      <c r="N2199" s="81" t="s">
        <v>233</v>
      </c>
      <c r="O2199" s="81" t="s">
        <v>233</v>
      </c>
      <c r="P2199" s="80" t="s">
        <v>27949</v>
      </c>
      <c r="Q2199" s="36" t="s">
        <v>24977</v>
      </c>
      <c r="R2199" s="36" t="s">
        <v>233</v>
      </c>
      <c r="S2199" s="36" t="s">
        <v>233</v>
      </c>
      <c r="T2199" s="36" t="s">
        <v>24977</v>
      </c>
      <c r="U2199" s="36" t="s">
        <v>29864</v>
      </c>
      <c r="V2199" s="121" t="str">
        <f t="shared" si="34"/>
        <v>Mexichem</v>
      </c>
    </row>
    <row r="2200" spans="1:22" x14ac:dyDescent="0.35">
      <c r="A2200" s="111" t="s">
        <v>30431</v>
      </c>
      <c r="B2200" s="37" t="s">
        <v>27711</v>
      </c>
      <c r="C2200" s="40" t="s">
        <v>30227</v>
      </c>
      <c r="D2200" s="38" t="s">
        <v>30228</v>
      </c>
      <c r="E2200" s="42" t="s">
        <v>858</v>
      </c>
      <c r="F2200" s="35" t="s">
        <v>41</v>
      </c>
      <c r="G2200" s="77" t="s">
        <v>27946</v>
      </c>
      <c r="H2200" s="78" t="s">
        <v>30136</v>
      </c>
      <c r="I2200" s="78" t="s">
        <v>195</v>
      </c>
      <c r="J2200" s="78" t="s">
        <v>26063</v>
      </c>
      <c r="K2200" s="42" t="s">
        <v>27929</v>
      </c>
      <c r="L2200" s="79" t="s">
        <v>30229</v>
      </c>
      <c r="M2200" s="80" t="s">
        <v>30229</v>
      </c>
      <c r="N2200" s="81" t="s">
        <v>233</v>
      </c>
      <c r="O2200" s="81" t="s">
        <v>233</v>
      </c>
      <c r="P2200" s="80" t="s">
        <v>27949</v>
      </c>
      <c r="Q2200" s="36" t="s">
        <v>24977</v>
      </c>
      <c r="R2200" s="36" t="s">
        <v>233</v>
      </c>
      <c r="S2200" s="36" t="s">
        <v>233</v>
      </c>
      <c r="T2200" s="36" t="s">
        <v>24977</v>
      </c>
      <c r="U2200" s="36" t="s">
        <v>29909</v>
      </c>
      <c r="V2200" s="121" t="str">
        <f t="shared" si="34"/>
        <v>Santander México</v>
      </c>
    </row>
    <row r="2201" spans="1:22" x14ac:dyDescent="0.35">
      <c r="A2201" s="111" t="s">
        <v>30431</v>
      </c>
      <c r="B2201" s="37" t="s">
        <v>27713</v>
      </c>
      <c r="C2201" s="40" t="s">
        <v>30230</v>
      </c>
      <c r="D2201" s="38" t="s">
        <v>950</v>
      </c>
      <c r="E2201" s="42" t="s">
        <v>888</v>
      </c>
      <c r="F2201" s="35" t="s">
        <v>41</v>
      </c>
      <c r="G2201" s="77" t="s">
        <v>27946</v>
      </c>
      <c r="H2201" s="78" t="s">
        <v>30136</v>
      </c>
      <c r="I2201" s="78" t="s">
        <v>195</v>
      </c>
      <c r="J2201" s="78" t="s">
        <v>26063</v>
      </c>
      <c r="K2201" s="42" t="s">
        <v>27929</v>
      </c>
      <c r="L2201" s="79" t="s">
        <v>233</v>
      </c>
      <c r="M2201" s="80" t="s">
        <v>30229</v>
      </c>
      <c r="N2201" s="81" t="s">
        <v>233</v>
      </c>
      <c r="O2201" s="81" t="s">
        <v>233</v>
      </c>
      <c r="P2201" s="80" t="s">
        <v>27949</v>
      </c>
      <c r="Q2201" s="36" t="s">
        <v>24977</v>
      </c>
      <c r="R2201" s="36" t="s">
        <v>233</v>
      </c>
      <c r="S2201" s="36" t="s">
        <v>233</v>
      </c>
      <c r="T2201" s="36" t="s">
        <v>24977</v>
      </c>
      <c r="U2201" s="36" t="s">
        <v>29909</v>
      </c>
      <c r="V2201" s="121" t="str">
        <f t="shared" si="34"/>
        <v>Banorte</v>
      </c>
    </row>
    <row r="2202" spans="1:22" x14ac:dyDescent="0.35">
      <c r="A2202" s="111" t="s">
        <v>30431</v>
      </c>
      <c r="B2202" s="37" t="s">
        <v>27715</v>
      </c>
      <c r="C2202" s="40" t="s">
        <v>30231</v>
      </c>
      <c r="D2202" s="38" t="s">
        <v>27785</v>
      </c>
      <c r="E2202" s="42" t="s">
        <v>858</v>
      </c>
      <c r="F2202" s="35" t="s">
        <v>41</v>
      </c>
      <c r="G2202" s="77" t="s">
        <v>27946</v>
      </c>
      <c r="H2202" s="78" t="s">
        <v>30136</v>
      </c>
      <c r="I2202" s="78" t="s">
        <v>196</v>
      </c>
      <c r="J2202" s="78" t="s">
        <v>30165</v>
      </c>
      <c r="K2202" s="42" t="s">
        <v>27929</v>
      </c>
      <c r="L2202" s="79" t="s">
        <v>30232</v>
      </c>
      <c r="M2202" s="80" t="s">
        <v>30232</v>
      </c>
      <c r="N2202" s="81" t="s">
        <v>233</v>
      </c>
      <c r="O2202" s="81" t="s">
        <v>233</v>
      </c>
      <c r="P2202" s="80" t="s">
        <v>27949</v>
      </c>
      <c r="Q2202" s="36" t="s">
        <v>24977</v>
      </c>
      <c r="R2202" s="36" t="s">
        <v>233</v>
      </c>
      <c r="S2202" s="36" t="s">
        <v>233</v>
      </c>
      <c r="T2202" s="36" t="s">
        <v>24977</v>
      </c>
      <c r="U2202" s="36" t="s">
        <v>29864</v>
      </c>
      <c r="V2202" s="121" t="str">
        <f t="shared" si="34"/>
        <v>Copa Airlines</v>
      </c>
    </row>
    <row r="2203" spans="1:22" x14ac:dyDescent="0.35">
      <c r="A2203" s="111" t="s">
        <v>522</v>
      </c>
      <c r="B2203" s="37" t="s">
        <v>521</v>
      </c>
      <c r="C2203" s="40" t="s">
        <v>30233</v>
      </c>
      <c r="D2203" s="38" t="s">
        <v>25064</v>
      </c>
      <c r="E2203" s="42" t="s">
        <v>858</v>
      </c>
      <c r="F2203" s="35" t="s">
        <v>41</v>
      </c>
      <c r="G2203" s="77" t="s">
        <v>191</v>
      </c>
      <c r="H2203" s="78" t="s">
        <v>30234</v>
      </c>
      <c r="I2203" s="78" t="s">
        <v>27929</v>
      </c>
      <c r="J2203" s="78" t="s">
        <v>27929</v>
      </c>
      <c r="K2203" s="42" t="s">
        <v>27929</v>
      </c>
      <c r="L2203" s="79" t="s">
        <v>30235</v>
      </c>
      <c r="M2203" s="80" t="s">
        <v>30235</v>
      </c>
      <c r="N2203" s="81" t="s">
        <v>233</v>
      </c>
      <c r="O2203" s="81">
        <v>1</v>
      </c>
      <c r="P2203" s="80" t="s">
        <v>27975</v>
      </c>
      <c r="Q2203" s="36" t="s">
        <v>27717</v>
      </c>
      <c r="R2203" s="36" t="s">
        <v>233</v>
      </c>
      <c r="S2203" s="36" t="s">
        <v>873</v>
      </c>
      <c r="T2203" s="36" t="s">
        <v>27717</v>
      </c>
      <c r="U2203" s="36" t="s">
        <v>28064</v>
      </c>
      <c r="V2203" s="121" t="str">
        <f t="shared" si="34"/>
        <v>Van Eck - El Dorado Peru</v>
      </c>
    </row>
    <row r="2204" spans="1:22" x14ac:dyDescent="0.35">
      <c r="A2204" s="111" t="s">
        <v>31378</v>
      </c>
      <c r="B2204" s="37" t="s">
        <v>27719</v>
      </c>
      <c r="C2204" s="40" t="s">
        <v>30236</v>
      </c>
      <c r="D2204" s="38" t="s">
        <v>24952</v>
      </c>
      <c r="E2204" s="42" t="s">
        <v>858</v>
      </c>
      <c r="F2204" s="35" t="s">
        <v>41</v>
      </c>
      <c r="G2204" s="77" t="s">
        <v>191</v>
      </c>
      <c r="H2204" s="78" t="s">
        <v>30234</v>
      </c>
      <c r="I2204" s="78" t="s">
        <v>27929</v>
      </c>
      <c r="J2204" s="78" t="s">
        <v>27929</v>
      </c>
      <c r="K2204" s="42" t="s">
        <v>27929</v>
      </c>
      <c r="L2204" s="79" t="s">
        <v>233</v>
      </c>
      <c r="M2204" s="80" t="s">
        <v>30235</v>
      </c>
      <c r="N2204" s="81" t="s">
        <v>233</v>
      </c>
      <c r="O2204" s="81">
        <v>1</v>
      </c>
      <c r="P2204" s="80" t="s">
        <v>27975</v>
      </c>
      <c r="Q2204" s="36" t="s">
        <v>27717</v>
      </c>
      <c r="R2204" s="36" t="s">
        <v>233</v>
      </c>
      <c r="S2204" s="36" t="s">
        <v>873</v>
      </c>
      <c r="T2204" s="36" t="s">
        <v>27717</v>
      </c>
      <c r="U2204" s="36" t="s">
        <v>28064</v>
      </c>
      <c r="V2204" s="121" t="str">
        <f t="shared" si="34"/>
        <v>BlackRock - iShares MSCI Peru</v>
      </c>
    </row>
    <row r="2205" spans="1:22" x14ac:dyDescent="0.35">
      <c r="A2205" s="111">
        <v>0</v>
      </c>
      <c r="B2205" s="37" t="s">
        <v>27721</v>
      </c>
      <c r="C2205" s="37" t="s">
        <v>30237</v>
      </c>
      <c r="D2205" s="38" t="s">
        <v>30238</v>
      </c>
      <c r="E2205" s="42" t="s">
        <v>893</v>
      </c>
      <c r="F2205" s="35" t="s">
        <v>41</v>
      </c>
      <c r="G2205" s="77" t="s">
        <v>191</v>
      </c>
      <c r="H2205" s="78" t="s">
        <v>30137</v>
      </c>
      <c r="I2205" s="78" t="s">
        <v>27929</v>
      </c>
      <c r="J2205" s="78" t="s">
        <v>27929</v>
      </c>
      <c r="K2205" s="42" t="s">
        <v>27929</v>
      </c>
      <c r="L2205" s="79" t="s">
        <v>30239</v>
      </c>
      <c r="M2205" s="80" t="s">
        <v>30239</v>
      </c>
      <c r="N2205" s="81" t="s">
        <v>233</v>
      </c>
      <c r="O2205" s="81" t="s">
        <v>233</v>
      </c>
      <c r="P2205" s="80" t="s">
        <v>27975</v>
      </c>
      <c r="Q2205" s="36" t="s">
        <v>27717</v>
      </c>
      <c r="R2205" s="36" t="s">
        <v>233</v>
      </c>
      <c r="S2205" s="36" t="s">
        <v>233</v>
      </c>
      <c r="T2205" s="36" t="s">
        <v>27717</v>
      </c>
      <c r="U2205" s="36" t="s">
        <v>30240</v>
      </c>
      <c r="V2205" s="121" t="str">
        <f t="shared" si="34"/>
        <v>Alicorp</v>
      </c>
    </row>
    <row r="2206" spans="1:22" x14ac:dyDescent="0.35">
      <c r="A2206" s="111" t="s">
        <v>51</v>
      </c>
      <c r="B2206" s="37" t="s">
        <v>56</v>
      </c>
      <c r="C2206" s="37" t="s">
        <v>1077</v>
      </c>
      <c r="D2206" s="38" t="s">
        <v>30238</v>
      </c>
      <c r="E2206" s="42" t="s">
        <v>893</v>
      </c>
      <c r="F2206" s="35" t="s">
        <v>41</v>
      </c>
      <c r="G2206" s="77" t="s">
        <v>191</v>
      </c>
      <c r="H2206" s="78" t="s">
        <v>30137</v>
      </c>
      <c r="I2206" s="78" t="s">
        <v>27929</v>
      </c>
      <c r="J2206" s="78" t="s">
        <v>27929</v>
      </c>
      <c r="K2206" s="42" t="s">
        <v>27929</v>
      </c>
      <c r="L2206" s="79" t="s">
        <v>233</v>
      </c>
      <c r="M2206" s="80" t="s">
        <v>30239</v>
      </c>
      <c r="N2206" s="81" t="s">
        <v>233</v>
      </c>
      <c r="O2206" s="81">
        <v>1</v>
      </c>
      <c r="P2206" s="80" t="s">
        <v>27975</v>
      </c>
      <c r="Q2206" s="36" t="s">
        <v>27717</v>
      </c>
      <c r="R2206" s="36" t="s">
        <v>233</v>
      </c>
      <c r="S2206" s="36" t="s">
        <v>233</v>
      </c>
      <c r="T2206" s="36" t="s">
        <v>27717</v>
      </c>
      <c r="U2206" s="36" t="s">
        <v>30240</v>
      </c>
      <c r="V2206" s="121" t="str">
        <f t="shared" si="34"/>
        <v>Alicorp</v>
      </c>
    </row>
    <row r="2207" spans="1:22" x14ac:dyDescent="0.35">
      <c r="A2207" s="111" t="s">
        <v>31379</v>
      </c>
      <c r="B2207" s="37" t="s">
        <v>27724</v>
      </c>
      <c r="C2207" s="37" t="s">
        <v>30241</v>
      </c>
      <c r="D2207" s="38" t="s">
        <v>30238</v>
      </c>
      <c r="E2207" s="42" t="s">
        <v>893</v>
      </c>
      <c r="F2207" s="35" t="s">
        <v>41</v>
      </c>
      <c r="G2207" s="77" t="s">
        <v>191</v>
      </c>
      <c r="H2207" s="78" t="s">
        <v>30137</v>
      </c>
      <c r="I2207" s="78" t="s">
        <v>27929</v>
      </c>
      <c r="J2207" s="78" t="s">
        <v>27929</v>
      </c>
      <c r="K2207" s="42" t="s">
        <v>27929</v>
      </c>
      <c r="L2207" s="79" t="s">
        <v>233</v>
      </c>
      <c r="M2207" s="80" t="s">
        <v>30239</v>
      </c>
      <c r="N2207" s="81" t="s">
        <v>233</v>
      </c>
      <c r="O2207" s="81" t="s">
        <v>233</v>
      </c>
      <c r="P2207" s="80" t="s">
        <v>27975</v>
      </c>
      <c r="Q2207" s="36" t="s">
        <v>27717</v>
      </c>
      <c r="R2207" s="36" t="s">
        <v>233</v>
      </c>
      <c r="S2207" s="36" t="s">
        <v>233</v>
      </c>
      <c r="T2207" s="36" t="s">
        <v>27717</v>
      </c>
      <c r="U2207" s="36" t="s">
        <v>30240</v>
      </c>
      <c r="V2207" s="121" t="str">
        <f t="shared" si="34"/>
        <v>Alicorp</v>
      </c>
    </row>
    <row r="2208" spans="1:22" x14ac:dyDescent="0.35">
      <c r="A2208" s="111" t="s">
        <v>31380</v>
      </c>
      <c r="B2208" s="63" t="s">
        <v>27725</v>
      </c>
      <c r="C2208" s="63" t="s">
        <v>30242</v>
      </c>
      <c r="D2208" s="71" t="s">
        <v>26044</v>
      </c>
      <c r="E2208" s="42" t="s">
        <v>893</v>
      </c>
      <c r="F2208" s="35" t="s">
        <v>41</v>
      </c>
      <c r="G2208" s="77" t="s">
        <v>191</v>
      </c>
      <c r="H2208" s="78" t="s">
        <v>30140</v>
      </c>
      <c r="I2208" s="78" t="s">
        <v>27929</v>
      </c>
      <c r="J2208" s="78" t="s">
        <v>27929</v>
      </c>
      <c r="K2208" s="42" t="s">
        <v>27929</v>
      </c>
      <c r="L2208" s="79" t="s">
        <v>30243</v>
      </c>
      <c r="M2208" s="80" t="s">
        <v>30243</v>
      </c>
      <c r="N2208" s="81" t="s">
        <v>233</v>
      </c>
      <c r="O2208" s="81">
        <v>1</v>
      </c>
      <c r="P2208" s="80" t="s">
        <v>27975</v>
      </c>
      <c r="Q2208" s="36" t="s">
        <v>27717</v>
      </c>
      <c r="R2208" s="36" t="s">
        <v>233</v>
      </c>
      <c r="S2208" s="36" t="s">
        <v>233</v>
      </c>
      <c r="T2208" s="36" t="s">
        <v>27717</v>
      </c>
      <c r="U2208" s="36" t="s">
        <v>30240</v>
      </c>
      <c r="V2208" s="121" t="str">
        <f t="shared" si="34"/>
        <v>Union de Cervecerias Peruanas Backus y Johnston S.A.</v>
      </c>
    </row>
    <row r="2209" spans="1:22" x14ac:dyDescent="0.35">
      <c r="A2209" s="111" t="s">
        <v>65</v>
      </c>
      <c r="B2209" s="37" t="s">
        <v>72</v>
      </c>
      <c r="C2209" s="40" t="s">
        <v>1092</v>
      </c>
      <c r="D2209" s="38" t="s">
        <v>942</v>
      </c>
      <c r="E2209" s="42" t="s">
        <v>858</v>
      </c>
      <c r="F2209" s="35" t="s">
        <v>41</v>
      </c>
      <c r="G2209" s="77" t="s">
        <v>191</v>
      </c>
      <c r="H2209" s="78" t="s">
        <v>30140</v>
      </c>
      <c r="I2209" s="78" t="s">
        <v>27929</v>
      </c>
      <c r="J2209" s="78" t="s">
        <v>27929</v>
      </c>
      <c r="K2209" s="42" t="s">
        <v>27929</v>
      </c>
      <c r="L2209" s="79" t="s">
        <v>233</v>
      </c>
      <c r="M2209" s="80" t="s">
        <v>30243</v>
      </c>
      <c r="N2209" s="81" t="s">
        <v>233</v>
      </c>
      <c r="O2209" s="81">
        <v>1</v>
      </c>
      <c r="P2209" s="80" t="s">
        <v>27975</v>
      </c>
      <c r="Q2209" s="36" t="s">
        <v>27717</v>
      </c>
      <c r="R2209" s="36" t="s">
        <v>233</v>
      </c>
      <c r="S2209" s="36" t="s">
        <v>233</v>
      </c>
      <c r="T2209" s="36" t="s">
        <v>27717</v>
      </c>
      <c r="U2209" s="36" t="s">
        <v>30240</v>
      </c>
      <c r="V2209" s="121" t="str">
        <f t="shared" si="34"/>
        <v>InRetail Peru</v>
      </c>
    </row>
    <row r="2210" spans="1:22" x14ac:dyDescent="0.35">
      <c r="A2210" s="111" t="s">
        <v>30431</v>
      </c>
      <c r="B2210" s="37" t="s">
        <v>27727</v>
      </c>
      <c r="C2210" s="40" t="s">
        <v>30244</v>
      </c>
      <c r="D2210" s="38" t="s">
        <v>25176</v>
      </c>
      <c r="E2210" s="42" t="s">
        <v>893</v>
      </c>
      <c r="F2210" s="35" t="s">
        <v>41</v>
      </c>
      <c r="G2210" s="77" t="s">
        <v>191</v>
      </c>
      <c r="H2210" s="78" t="s">
        <v>30146</v>
      </c>
      <c r="I2210" s="78" t="s">
        <v>27929</v>
      </c>
      <c r="J2210" s="78" t="s">
        <v>27929</v>
      </c>
      <c r="K2210" s="42" t="s">
        <v>27929</v>
      </c>
      <c r="L2210" s="79" t="s">
        <v>30245</v>
      </c>
      <c r="M2210" s="80" t="s">
        <v>30245</v>
      </c>
      <c r="N2210" s="81" t="s">
        <v>233</v>
      </c>
      <c r="O2210" s="81" t="s">
        <v>233</v>
      </c>
      <c r="P2210" s="80" t="s">
        <v>27975</v>
      </c>
      <c r="Q2210" s="36" t="s">
        <v>27717</v>
      </c>
      <c r="R2210" s="36" t="s">
        <v>233</v>
      </c>
      <c r="S2210" s="36" t="s">
        <v>233</v>
      </c>
      <c r="T2210" s="36" t="s">
        <v>27717</v>
      </c>
      <c r="U2210" s="36" t="s">
        <v>30240</v>
      </c>
      <c r="V2210" s="121" t="str">
        <f t="shared" si="34"/>
        <v>Refinería La Pampilla S.A.</v>
      </c>
    </row>
    <row r="2211" spans="1:22" x14ac:dyDescent="0.35">
      <c r="A2211" s="111" t="s">
        <v>30431</v>
      </c>
      <c r="B2211" s="37" t="s">
        <v>27729</v>
      </c>
      <c r="C2211" s="40" t="s">
        <v>30246</v>
      </c>
      <c r="D2211" s="38" t="s">
        <v>27795</v>
      </c>
      <c r="E2211" s="42" t="s">
        <v>866</v>
      </c>
      <c r="F2211" s="35" t="s">
        <v>41</v>
      </c>
      <c r="G2211" s="77" t="s">
        <v>191</v>
      </c>
      <c r="H2211" s="78" t="s">
        <v>30146</v>
      </c>
      <c r="I2211" s="78" t="s">
        <v>27929</v>
      </c>
      <c r="J2211" s="78" t="s">
        <v>27929</v>
      </c>
      <c r="K2211" s="42" t="s">
        <v>27929</v>
      </c>
      <c r="L2211" s="79" t="s">
        <v>233</v>
      </c>
      <c r="M2211" s="80" t="s">
        <v>30245</v>
      </c>
      <c r="N2211" s="81" t="s">
        <v>233</v>
      </c>
      <c r="O2211" s="81" t="s">
        <v>233</v>
      </c>
      <c r="P2211" s="80" t="s">
        <v>27975</v>
      </c>
      <c r="Q2211" s="36" t="s">
        <v>27717</v>
      </c>
      <c r="R2211" s="36" t="s">
        <v>233</v>
      </c>
      <c r="S2211" s="36" t="s">
        <v>233</v>
      </c>
      <c r="T2211" s="36" t="s">
        <v>27717</v>
      </c>
      <c r="U2211" s="36" t="s">
        <v>30240</v>
      </c>
      <c r="V2211" s="121" t="str">
        <f t="shared" si="34"/>
        <v>Maple Energy</v>
      </c>
    </row>
    <row r="2212" spans="1:22" x14ac:dyDescent="0.35">
      <c r="A2212" s="111" t="s">
        <v>30431</v>
      </c>
      <c r="B2212" s="37" t="s">
        <v>27731</v>
      </c>
      <c r="C2212" s="40" t="s">
        <v>30247</v>
      </c>
      <c r="D2212" s="38" t="s">
        <v>25176</v>
      </c>
      <c r="E2212" s="42" t="s">
        <v>893</v>
      </c>
      <c r="F2212" s="35" t="s">
        <v>41</v>
      </c>
      <c r="G2212" s="77" t="s">
        <v>191</v>
      </c>
      <c r="H2212" s="78" t="s">
        <v>30146</v>
      </c>
      <c r="I2212" s="78" t="s">
        <v>27929</v>
      </c>
      <c r="J2212" s="78" t="s">
        <v>27929</v>
      </c>
      <c r="K2212" s="42" t="s">
        <v>27929</v>
      </c>
      <c r="L2212" s="79" t="s">
        <v>233</v>
      </c>
      <c r="M2212" s="80" t="s">
        <v>30245</v>
      </c>
      <c r="N2212" s="81" t="s">
        <v>233</v>
      </c>
      <c r="O2212" s="81" t="s">
        <v>233</v>
      </c>
      <c r="P2212" s="80" t="s">
        <v>27975</v>
      </c>
      <c r="Q2212" s="36" t="s">
        <v>27717</v>
      </c>
      <c r="R2212" s="36" t="s">
        <v>233</v>
      </c>
      <c r="S2212" s="36" t="s">
        <v>233</v>
      </c>
      <c r="T2212" s="36" t="s">
        <v>27717</v>
      </c>
      <c r="U2212" s="36" t="s">
        <v>29864</v>
      </c>
      <c r="V2212" s="121" t="str">
        <f t="shared" si="34"/>
        <v>Refinería La Pampilla S.A.</v>
      </c>
    </row>
    <row r="2213" spans="1:22" x14ac:dyDescent="0.35">
      <c r="A2213" s="111" t="s">
        <v>31381</v>
      </c>
      <c r="B2213" s="37" t="s">
        <v>27733</v>
      </c>
      <c r="C2213" s="40" t="s">
        <v>30248</v>
      </c>
      <c r="D2213" s="38" t="s">
        <v>27798</v>
      </c>
      <c r="E2213" s="42" t="s">
        <v>893</v>
      </c>
      <c r="F2213" s="35" t="s">
        <v>41</v>
      </c>
      <c r="G2213" s="77" t="s">
        <v>191</v>
      </c>
      <c r="H2213" s="78" t="s">
        <v>26063</v>
      </c>
      <c r="I2213" s="78" t="s">
        <v>27929</v>
      </c>
      <c r="J2213" s="78" t="s">
        <v>27929</v>
      </c>
      <c r="K2213" s="42" t="s">
        <v>27929</v>
      </c>
      <c r="L2213" s="79" t="s">
        <v>30249</v>
      </c>
      <c r="M2213" s="80" t="s">
        <v>30249</v>
      </c>
      <c r="N2213" s="81" t="s">
        <v>233</v>
      </c>
      <c r="O2213" s="81" t="s">
        <v>233</v>
      </c>
      <c r="P2213" s="80" t="s">
        <v>27975</v>
      </c>
      <c r="Q2213" s="36" t="s">
        <v>27717</v>
      </c>
      <c r="R2213" s="36" t="s">
        <v>233</v>
      </c>
      <c r="S2213" s="36" t="s">
        <v>233</v>
      </c>
      <c r="T2213" s="36" t="s">
        <v>27717</v>
      </c>
      <c r="U2213" s="36" t="s">
        <v>30250</v>
      </c>
      <c r="V2213" s="121" t="str">
        <f t="shared" si="34"/>
        <v>Scotiabank</v>
      </c>
    </row>
    <row r="2214" spans="1:22" x14ac:dyDescent="0.35">
      <c r="A2214" s="111" t="s">
        <v>45</v>
      </c>
      <c r="B2214" s="37" t="s">
        <v>48</v>
      </c>
      <c r="C2214" s="40" t="s">
        <v>30251</v>
      </c>
      <c r="D2214" s="38" t="s">
        <v>931</v>
      </c>
      <c r="E2214" s="42" t="s">
        <v>893</v>
      </c>
      <c r="F2214" s="35" t="s">
        <v>41</v>
      </c>
      <c r="G2214" s="77" t="s">
        <v>191</v>
      </c>
      <c r="H2214" s="78" t="s">
        <v>26063</v>
      </c>
      <c r="I2214" s="78" t="s">
        <v>27929</v>
      </c>
      <c r="J2214" s="78" t="s">
        <v>27929</v>
      </c>
      <c r="K2214" s="42" t="s">
        <v>27929</v>
      </c>
      <c r="L2214" s="79" t="s">
        <v>233</v>
      </c>
      <c r="M2214" s="80" t="s">
        <v>30249</v>
      </c>
      <c r="N2214" s="81" t="s">
        <v>233</v>
      </c>
      <c r="O2214" s="81">
        <v>1</v>
      </c>
      <c r="P2214" s="80" t="s">
        <v>27975</v>
      </c>
      <c r="Q2214" s="36" t="s">
        <v>27717</v>
      </c>
      <c r="R2214" s="36" t="s">
        <v>233</v>
      </c>
      <c r="S2214" s="36" t="s">
        <v>233</v>
      </c>
      <c r="T2214" s="36" t="s">
        <v>27717</v>
      </c>
      <c r="U2214" s="36" t="s">
        <v>30250</v>
      </c>
      <c r="V2214" s="121" t="str">
        <f t="shared" si="34"/>
        <v>BBVA</v>
      </c>
    </row>
    <row r="2215" spans="1:22" x14ac:dyDescent="0.35">
      <c r="A2215" s="111" t="s">
        <v>46</v>
      </c>
      <c r="B2215" s="37" t="s">
        <v>27735</v>
      </c>
      <c r="C2215" s="40" t="s">
        <v>1074</v>
      </c>
      <c r="D2215" s="38" t="s">
        <v>932</v>
      </c>
      <c r="E2215" s="42" t="s">
        <v>858</v>
      </c>
      <c r="F2215" s="35" t="s">
        <v>41</v>
      </c>
      <c r="G2215" s="77" t="s">
        <v>191</v>
      </c>
      <c r="H2215" s="78" t="s">
        <v>26063</v>
      </c>
      <c r="I2215" s="78" t="s">
        <v>27929</v>
      </c>
      <c r="J2215" s="78" t="s">
        <v>27929</v>
      </c>
      <c r="K2215" s="42" t="s">
        <v>27929</v>
      </c>
      <c r="L2215" s="79" t="s">
        <v>233</v>
      </c>
      <c r="M2215" s="80" t="s">
        <v>30249</v>
      </c>
      <c r="N2215" s="81" t="s">
        <v>233</v>
      </c>
      <c r="O2215" s="81" t="s">
        <v>233</v>
      </c>
      <c r="P2215" s="80" t="s">
        <v>27975</v>
      </c>
      <c r="Q2215" s="36" t="s">
        <v>27717</v>
      </c>
      <c r="R2215" s="36" t="s">
        <v>233</v>
      </c>
      <c r="S2215" s="36" t="s">
        <v>233</v>
      </c>
      <c r="T2215" s="36" t="s">
        <v>27717</v>
      </c>
      <c r="U2215" s="36" t="s">
        <v>30250</v>
      </c>
      <c r="V2215" s="121" t="str">
        <f t="shared" si="34"/>
        <v>IFS</v>
      </c>
    </row>
    <row r="2216" spans="1:22" x14ac:dyDescent="0.35">
      <c r="A2216" s="111" t="s">
        <v>46</v>
      </c>
      <c r="B2216" s="37" t="s">
        <v>49</v>
      </c>
      <c r="C2216" s="40" t="s">
        <v>460</v>
      </c>
      <c r="D2216" s="38" t="s">
        <v>932</v>
      </c>
      <c r="E2216" s="42" t="s">
        <v>858</v>
      </c>
      <c r="F2216" s="35" t="s">
        <v>41</v>
      </c>
      <c r="G2216" s="77" t="s">
        <v>191</v>
      </c>
      <c r="H2216" s="78" t="s">
        <v>26063</v>
      </c>
      <c r="I2216" s="78" t="s">
        <v>27929</v>
      </c>
      <c r="J2216" s="78" t="s">
        <v>27929</v>
      </c>
      <c r="K2216" s="42" t="s">
        <v>27929</v>
      </c>
      <c r="L2216" s="79" t="s">
        <v>233</v>
      </c>
      <c r="M2216" s="80" t="s">
        <v>30249</v>
      </c>
      <c r="N2216" s="81" t="s">
        <v>233</v>
      </c>
      <c r="O2216" s="81">
        <v>1</v>
      </c>
      <c r="P2216" s="80" t="s">
        <v>27975</v>
      </c>
      <c r="Q2216" s="36" t="s">
        <v>27717</v>
      </c>
      <c r="R2216" s="36" t="s">
        <v>233</v>
      </c>
      <c r="S2216" s="36" t="s">
        <v>233</v>
      </c>
      <c r="T2216" s="36" t="s">
        <v>27717</v>
      </c>
      <c r="U2216" s="36" t="s">
        <v>30250</v>
      </c>
      <c r="V2216" s="121" t="str">
        <f t="shared" si="34"/>
        <v>IFS</v>
      </c>
    </row>
    <row r="2217" spans="1:22" x14ac:dyDescent="0.35">
      <c r="A2217" s="111" t="s">
        <v>52</v>
      </c>
      <c r="B2217" s="37" t="s">
        <v>57</v>
      </c>
      <c r="C2217" s="40" t="s">
        <v>1079</v>
      </c>
      <c r="D2217" s="38" t="s">
        <v>935</v>
      </c>
      <c r="E2217" s="42" t="s">
        <v>858</v>
      </c>
      <c r="F2217" s="35" t="s">
        <v>41</v>
      </c>
      <c r="G2217" s="77" t="s">
        <v>191</v>
      </c>
      <c r="H2217" s="78" t="s">
        <v>26063</v>
      </c>
      <c r="I2217" s="78" t="s">
        <v>27929</v>
      </c>
      <c r="J2217" s="78" t="s">
        <v>27929</v>
      </c>
      <c r="K2217" s="42" t="s">
        <v>27929</v>
      </c>
      <c r="L2217" s="79" t="s">
        <v>233</v>
      </c>
      <c r="M2217" s="80" t="s">
        <v>30249</v>
      </c>
      <c r="N2217" s="81" t="s">
        <v>233</v>
      </c>
      <c r="O2217" s="81">
        <v>1</v>
      </c>
      <c r="P2217" s="80" t="s">
        <v>27975</v>
      </c>
      <c r="Q2217" s="36" t="s">
        <v>27717</v>
      </c>
      <c r="R2217" s="36" t="s">
        <v>233</v>
      </c>
      <c r="S2217" s="36" t="s">
        <v>233</v>
      </c>
      <c r="T2217" s="36" t="s">
        <v>27717</v>
      </c>
      <c r="U2217" s="36" t="s">
        <v>30250</v>
      </c>
      <c r="V2217" s="121" t="str">
        <f t="shared" si="34"/>
        <v>Credicorp</v>
      </c>
    </row>
    <row r="2218" spans="1:22" x14ac:dyDescent="0.35">
      <c r="A2218" s="111" t="s">
        <v>47</v>
      </c>
      <c r="B2218" s="37" t="s">
        <v>50</v>
      </c>
      <c r="C2218" s="40" t="s">
        <v>1075</v>
      </c>
      <c r="D2218" s="38" t="s">
        <v>933</v>
      </c>
      <c r="E2218" s="42" t="s">
        <v>893</v>
      </c>
      <c r="F2218" s="35" t="s">
        <v>41</v>
      </c>
      <c r="G2218" s="77" t="s">
        <v>191</v>
      </c>
      <c r="H2218" s="78" t="s">
        <v>30157</v>
      </c>
      <c r="I2218" s="78" t="s">
        <v>27929</v>
      </c>
      <c r="J2218" s="78" t="s">
        <v>27929</v>
      </c>
      <c r="K2218" s="42" t="s">
        <v>27929</v>
      </c>
      <c r="L2218" s="79" t="s">
        <v>30252</v>
      </c>
      <c r="M2218" s="80" t="s">
        <v>30252</v>
      </c>
      <c r="N2218" s="81" t="s">
        <v>233</v>
      </c>
      <c r="O2218" s="81">
        <v>1</v>
      </c>
      <c r="P2218" s="80" t="s">
        <v>27975</v>
      </c>
      <c r="Q2218" s="36" t="s">
        <v>27717</v>
      </c>
      <c r="R2218" s="36" t="s">
        <v>233</v>
      </c>
      <c r="S2218" s="36" t="s">
        <v>233</v>
      </c>
      <c r="T2218" s="36" t="s">
        <v>27717</v>
      </c>
      <c r="U2218" s="36" t="s">
        <v>30240</v>
      </c>
      <c r="V2218" s="121" t="str">
        <f t="shared" si="34"/>
        <v>Unacem</v>
      </c>
    </row>
    <row r="2219" spans="1:22" x14ac:dyDescent="0.35">
      <c r="A2219" s="111" t="s">
        <v>31382</v>
      </c>
      <c r="B2219" s="37" t="s">
        <v>27737</v>
      </c>
      <c r="C2219" s="40" t="s">
        <v>30253</v>
      </c>
      <c r="D2219" s="38" t="s">
        <v>27805</v>
      </c>
      <c r="E2219" s="42" t="s">
        <v>893</v>
      </c>
      <c r="F2219" s="35" t="s">
        <v>41</v>
      </c>
      <c r="G2219" s="77" t="s">
        <v>191</v>
      </c>
      <c r="H2219" s="78" t="s">
        <v>30157</v>
      </c>
      <c r="I2219" s="78" t="s">
        <v>27929</v>
      </c>
      <c r="J2219" s="78" t="s">
        <v>27929</v>
      </c>
      <c r="K2219" s="42" t="s">
        <v>27929</v>
      </c>
      <c r="L2219" s="79" t="s">
        <v>30252</v>
      </c>
      <c r="M2219" s="80" t="s">
        <v>30252</v>
      </c>
      <c r="N2219" s="81" t="s">
        <v>233</v>
      </c>
      <c r="O2219" s="81" t="s">
        <v>233</v>
      </c>
      <c r="P2219" s="80" t="s">
        <v>27975</v>
      </c>
      <c r="Q2219" s="36" t="s">
        <v>27717</v>
      </c>
      <c r="R2219" s="36" t="s">
        <v>233</v>
      </c>
      <c r="S2219" s="36" t="s">
        <v>233</v>
      </c>
      <c r="T2219" s="36" t="s">
        <v>27717</v>
      </c>
      <c r="U2219" s="36" t="s">
        <v>30240</v>
      </c>
      <c r="V2219" s="121" t="str">
        <f t="shared" si="34"/>
        <v>Aenza</v>
      </c>
    </row>
    <row r="2220" spans="1:22" x14ac:dyDescent="0.35">
      <c r="A2220" s="111" t="s">
        <v>31383</v>
      </c>
      <c r="B2220" s="37" t="s">
        <v>27908</v>
      </c>
      <c r="C2220" s="40" t="s">
        <v>30254</v>
      </c>
      <c r="D2220" s="38" t="s">
        <v>27805</v>
      </c>
      <c r="E2220" s="42" t="s">
        <v>893</v>
      </c>
      <c r="F2220" s="35" t="s">
        <v>41</v>
      </c>
      <c r="G2220" s="77" t="s">
        <v>191</v>
      </c>
      <c r="H2220" s="78" t="s">
        <v>30157</v>
      </c>
      <c r="I2220" s="78" t="s">
        <v>27929</v>
      </c>
      <c r="J2220" s="78" t="s">
        <v>27929</v>
      </c>
      <c r="K2220" s="42" t="s">
        <v>27929</v>
      </c>
      <c r="L2220" s="79" t="s">
        <v>233</v>
      </c>
      <c r="M2220" s="80" t="s">
        <v>30252</v>
      </c>
      <c r="N2220" s="81" t="s">
        <v>233</v>
      </c>
      <c r="O2220" s="81" t="s">
        <v>233</v>
      </c>
      <c r="P2220" s="80" t="s">
        <v>27975</v>
      </c>
      <c r="Q2220" s="36" t="s">
        <v>27717</v>
      </c>
      <c r="R2220" s="36" t="s">
        <v>233</v>
      </c>
      <c r="S2220" s="36" t="s">
        <v>233</v>
      </c>
      <c r="T2220" s="36" t="s">
        <v>27717</v>
      </c>
      <c r="U2220" s="36" t="s">
        <v>30240</v>
      </c>
      <c r="V2220" s="121" t="str">
        <f t="shared" si="34"/>
        <v>Aenza</v>
      </c>
    </row>
    <row r="2221" spans="1:22" x14ac:dyDescent="0.35">
      <c r="A2221" s="111" t="s">
        <v>53</v>
      </c>
      <c r="B2221" s="37" t="s">
        <v>58</v>
      </c>
      <c r="C2221" s="40" t="s">
        <v>30255</v>
      </c>
      <c r="D2221" s="38" t="s">
        <v>936</v>
      </c>
      <c r="E2221" s="42" t="s">
        <v>893</v>
      </c>
      <c r="F2221" s="35" t="s">
        <v>41</v>
      </c>
      <c r="G2221" s="77" t="s">
        <v>191</v>
      </c>
      <c r="H2221" s="78" t="s">
        <v>30157</v>
      </c>
      <c r="I2221" s="78" t="s">
        <v>27929</v>
      </c>
      <c r="J2221" s="78" t="s">
        <v>27929</v>
      </c>
      <c r="K2221" s="42" t="s">
        <v>27929</v>
      </c>
      <c r="L2221" s="79" t="s">
        <v>233</v>
      </c>
      <c r="M2221" s="80" t="s">
        <v>30252</v>
      </c>
      <c r="N2221" s="81" t="s">
        <v>233</v>
      </c>
      <c r="O2221" s="81">
        <v>1</v>
      </c>
      <c r="P2221" s="80" t="s">
        <v>27975</v>
      </c>
      <c r="Q2221" s="36" t="s">
        <v>27717</v>
      </c>
      <c r="R2221" s="36" t="s">
        <v>233</v>
      </c>
      <c r="S2221" s="36" t="s">
        <v>233</v>
      </c>
      <c r="T2221" s="36" t="s">
        <v>27717</v>
      </c>
      <c r="U2221" s="36" t="s">
        <v>30240</v>
      </c>
      <c r="V2221" s="121" t="str">
        <f t="shared" si="34"/>
        <v>Aenza</v>
      </c>
    </row>
    <row r="2222" spans="1:22" x14ac:dyDescent="0.35">
      <c r="A2222" s="111" t="s">
        <v>30256</v>
      </c>
      <c r="B2222" s="37" t="s">
        <v>27739</v>
      </c>
      <c r="C2222" s="40" t="s">
        <v>30256</v>
      </c>
      <c r="D2222" s="38" t="s">
        <v>936</v>
      </c>
      <c r="E2222" s="42" t="s">
        <v>858</v>
      </c>
      <c r="F2222" s="35" t="s">
        <v>41</v>
      </c>
      <c r="G2222" s="77" t="s">
        <v>191</v>
      </c>
      <c r="H2222" s="78" t="s">
        <v>30157</v>
      </c>
      <c r="I2222" s="78" t="s">
        <v>27929</v>
      </c>
      <c r="J2222" s="78" t="s">
        <v>27929</v>
      </c>
      <c r="K2222" s="42" t="s">
        <v>27929</v>
      </c>
      <c r="L2222" s="79" t="s">
        <v>233</v>
      </c>
      <c r="M2222" s="80" t="s">
        <v>30252</v>
      </c>
      <c r="N2222" s="81" t="s">
        <v>233</v>
      </c>
      <c r="O2222" s="81" t="s">
        <v>233</v>
      </c>
      <c r="P2222" s="80" t="s">
        <v>27975</v>
      </c>
      <c r="Q2222" s="36" t="s">
        <v>27717</v>
      </c>
      <c r="R2222" s="36" t="s">
        <v>233</v>
      </c>
      <c r="S2222" s="36" t="s">
        <v>233</v>
      </c>
      <c r="T2222" s="36" t="s">
        <v>27717</v>
      </c>
      <c r="U2222" s="36" t="s">
        <v>30257</v>
      </c>
      <c r="V2222" s="121" t="str">
        <f t="shared" si="34"/>
        <v>Aenza</v>
      </c>
    </row>
    <row r="2223" spans="1:22" x14ac:dyDescent="0.35">
      <c r="A2223" s="111" t="s">
        <v>30431</v>
      </c>
      <c r="B2223" s="37" t="s">
        <v>27740</v>
      </c>
      <c r="C2223" s="40" t="s">
        <v>30258</v>
      </c>
      <c r="D2223" s="38" t="s">
        <v>936</v>
      </c>
      <c r="E2223" s="42" t="s">
        <v>893</v>
      </c>
      <c r="F2223" s="35" t="s">
        <v>41</v>
      </c>
      <c r="G2223" s="77" t="s">
        <v>191</v>
      </c>
      <c r="H2223" s="78" t="s">
        <v>30157</v>
      </c>
      <c r="I2223" s="78" t="s">
        <v>27929</v>
      </c>
      <c r="J2223" s="78" t="s">
        <v>27929</v>
      </c>
      <c r="K2223" s="42" t="s">
        <v>27929</v>
      </c>
      <c r="L2223" s="79" t="s">
        <v>233</v>
      </c>
      <c r="M2223" s="80" t="s">
        <v>30252</v>
      </c>
      <c r="N2223" s="81" t="s">
        <v>233</v>
      </c>
      <c r="O2223" s="81" t="s">
        <v>233</v>
      </c>
      <c r="P2223" s="80" t="s">
        <v>27975</v>
      </c>
      <c r="Q2223" s="36" t="s">
        <v>27717</v>
      </c>
      <c r="R2223" s="36" t="s">
        <v>233</v>
      </c>
      <c r="S2223" s="36" t="s">
        <v>233</v>
      </c>
      <c r="T2223" s="36" t="s">
        <v>27717</v>
      </c>
      <c r="U2223" s="36" t="s">
        <v>30257</v>
      </c>
      <c r="V2223" s="121" t="str">
        <f t="shared" si="34"/>
        <v>Aenza</v>
      </c>
    </row>
    <row r="2224" spans="1:22" x14ac:dyDescent="0.35">
      <c r="A2224" s="111" t="s">
        <v>31384</v>
      </c>
      <c r="B2224" s="37" t="s">
        <v>27810</v>
      </c>
      <c r="C2224" s="40" t="s">
        <v>30259</v>
      </c>
      <c r="D2224" s="38" t="s">
        <v>936</v>
      </c>
      <c r="E2224" s="42" t="s">
        <v>893</v>
      </c>
      <c r="F2224" s="35" t="s">
        <v>41</v>
      </c>
      <c r="G2224" s="77" t="s">
        <v>191</v>
      </c>
      <c r="H2224" s="78" t="s">
        <v>30157</v>
      </c>
      <c r="I2224" s="78" t="s">
        <v>27929</v>
      </c>
      <c r="J2224" s="78" t="s">
        <v>27929</v>
      </c>
      <c r="K2224" s="42" t="s">
        <v>27929</v>
      </c>
      <c r="L2224" s="79" t="s">
        <v>233</v>
      </c>
      <c r="M2224" s="80" t="s">
        <v>30252</v>
      </c>
      <c r="N2224" s="81" t="s">
        <v>233</v>
      </c>
      <c r="O2224" s="81" t="s">
        <v>233</v>
      </c>
      <c r="P2224" s="80" t="s">
        <v>27975</v>
      </c>
      <c r="Q2224" s="36" t="s">
        <v>27717</v>
      </c>
      <c r="R2224" s="36" t="s">
        <v>233</v>
      </c>
      <c r="S2224" s="36" t="s">
        <v>233</v>
      </c>
      <c r="T2224" s="36" t="s">
        <v>27717</v>
      </c>
      <c r="U2224" s="36" t="s">
        <v>30257</v>
      </c>
      <c r="V2224" s="121" t="str">
        <f t="shared" si="34"/>
        <v>Aenza</v>
      </c>
    </row>
    <row r="2225" spans="1:22" x14ac:dyDescent="0.35">
      <c r="A2225" s="111" t="s">
        <v>31385</v>
      </c>
      <c r="B2225" s="63" t="s">
        <v>27741</v>
      </c>
      <c r="C2225" s="109" t="s">
        <v>30260</v>
      </c>
      <c r="D2225" s="71" t="s">
        <v>27812</v>
      </c>
      <c r="E2225" s="42" t="s">
        <v>893</v>
      </c>
      <c r="F2225" s="35" t="s">
        <v>41</v>
      </c>
      <c r="G2225" s="77" t="s">
        <v>191</v>
      </c>
      <c r="H2225" s="78" t="s">
        <v>30157</v>
      </c>
      <c r="I2225" s="78" t="s">
        <v>27929</v>
      </c>
      <c r="J2225" s="78" t="s">
        <v>27929</v>
      </c>
      <c r="K2225" s="42" t="s">
        <v>27929</v>
      </c>
      <c r="L2225" s="79" t="s">
        <v>233</v>
      </c>
      <c r="M2225" s="80" t="s">
        <v>30252</v>
      </c>
      <c r="N2225" s="81" t="s">
        <v>233</v>
      </c>
      <c r="O2225" s="81">
        <v>1</v>
      </c>
      <c r="P2225" s="80" t="s">
        <v>27975</v>
      </c>
      <c r="Q2225" s="36" t="s">
        <v>27717</v>
      </c>
      <c r="R2225" s="36" t="s">
        <v>233</v>
      </c>
      <c r="S2225" s="36" t="s">
        <v>233</v>
      </c>
      <c r="T2225" s="36" t="s">
        <v>27717</v>
      </c>
      <c r="U2225" s="36" t="s">
        <v>30240</v>
      </c>
      <c r="V2225" s="121" t="str">
        <f t="shared" si="34"/>
        <v>CORPORACION ACEROS AREQUIPA S.A.</v>
      </c>
    </row>
    <row r="2226" spans="1:22" x14ac:dyDescent="0.35">
      <c r="A2226" s="111" t="s">
        <v>62</v>
      </c>
      <c r="B2226" s="37" t="s">
        <v>69</v>
      </c>
      <c r="C2226" s="40" t="s">
        <v>1088</v>
      </c>
      <c r="D2226" s="38" t="s">
        <v>26050</v>
      </c>
      <c r="E2226" s="42" t="s">
        <v>893</v>
      </c>
      <c r="F2226" s="35" t="s">
        <v>41</v>
      </c>
      <c r="G2226" s="77" t="s">
        <v>191</v>
      </c>
      <c r="H2226" s="78" t="s">
        <v>30157</v>
      </c>
      <c r="I2226" s="78" t="s">
        <v>27929</v>
      </c>
      <c r="J2226" s="78" t="s">
        <v>27929</v>
      </c>
      <c r="K2226" s="42" t="s">
        <v>27929</v>
      </c>
      <c r="L2226" s="79" t="s">
        <v>233</v>
      </c>
      <c r="M2226" s="80" t="s">
        <v>30252</v>
      </c>
      <c r="N2226" s="81" t="s">
        <v>233</v>
      </c>
      <c r="O2226" s="81">
        <v>1</v>
      </c>
      <c r="P2226" s="80" t="s">
        <v>27975</v>
      </c>
      <c r="Q2226" s="36" t="s">
        <v>27717</v>
      </c>
      <c r="R2226" s="36" t="s">
        <v>233</v>
      </c>
      <c r="S2226" s="36" t="s">
        <v>233</v>
      </c>
      <c r="T2226" s="36" t="s">
        <v>27717</v>
      </c>
      <c r="U2226" s="36" t="s">
        <v>30240</v>
      </c>
      <c r="V2226" s="121" t="str">
        <f t="shared" si="34"/>
        <v>Pacasmayo</v>
      </c>
    </row>
    <row r="2227" spans="1:22" x14ac:dyDescent="0.35">
      <c r="A2227" s="111" t="s">
        <v>66</v>
      </c>
      <c r="B2227" s="37" t="s">
        <v>73</v>
      </c>
      <c r="C2227" s="40" t="s">
        <v>1093</v>
      </c>
      <c r="D2227" s="38" t="s">
        <v>943</v>
      </c>
      <c r="E2227" s="42" t="s">
        <v>893</v>
      </c>
      <c r="F2227" s="35" t="s">
        <v>41</v>
      </c>
      <c r="G2227" s="77" t="s">
        <v>191</v>
      </c>
      <c r="H2227" s="78" t="s">
        <v>30157</v>
      </c>
      <c r="I2227" s="78" t="s">
        <v>27929</v>
      </c>
      <c r="J2227" s="78" t="s">
        <v>27929</v>
      </c>
      <c r="K2227" s="42" t="s">
        <v>27929</v>
      </c>
      <c r="L2227" s="79" t="s">
        <v>233</v>
      </c>
      <c r="M2227" s="80" t="s">
        <v>30252</v>
      </c>
      <c r="N2227" s="81" t="s">
        <v>233</v>
      </c>
      <c r="O2227" s="81">
        <v>1</v>
      </c>
      <c r="P2227" s="80" t="s">
        <v>27975</v>
      </c>
      <c r="Q2227" s="36" t="s">
        <v>27717</v>
      </c>
      <c r="R2227" s="36" t="s">
        <v>233</v>
      </c>
      <c r="S2227" s="36" t="s">
        <v>233</v>
      </c>
      <c r="T2227" s="36" t="s">
        <v>27717</v>
      </c>
      <c r="U2227" s="36" t="s">
        <v>30240</v>
      </c>
      <c r="V2227" s="121" t="str">
        <f t="shared" si="34"/>
        <v>Ferreycorp</v>
      </c>
    </row>
    <row r="2228" spans="1:22" x14ac:dyDescent="0.35">
      <c r="A2228" s="111" t="s">
        <v>30431</v>
      </c>
      <c r="B2228" s="69" t="s">
        <v>27743</v>
      </c>
      <c r="C2228" s="40" t="s">
        <v>30261</v>
      </c>
      <c r="D2228" s="38" t="s">
        <v>30262</v>
      </c>
      <c r="E2228" s="42" t="s">
        <v>893</v>
      </c>
      <c r="F2228" s="35" t="s">
        <v>41</v>
      </c>
      <c r="G2228" s="77" t="s">
        <v>191</v>
      </c>
      <c r="H2228" s="78" t="s">
        <v>30157</v>
      </c>
      <c r="I2228" s="78" t="s">
        <v>27929</v>
      </c>
      <c r="J2228" s="78" t="s">
        <v>27929</v>
      </c>
      <c r="K2228" s="42" t="s">
        <v>27929</v>
      </c>
      <c r="L2228" s="79" t="s">
        <v>233</v>
      </c>
      <c r="M2228" s="80" t="s">
        <v>30252</v>
      </c>
      <c r="N2228" s="81" t="s">
        <v>233</v>
      </c>
      <c r="O2228" s="81" t="s">
        <v>233</v>
      </c>
      <c r="P2228" s="80" t="s">
        <v>27975</v>
      </c>
      <c r="Q2228" s="36" t="s">
        <v>27717</v>
      </c>
      <c r="R2228" s="36" t="s">
        <v>233</v>
      </c>
      <c r="S2228" s="36" t="s">
        <v>233</v>
      </c>
      <c r="T2228" s="36" t="s">
        <v>27717</v>
      </c>
      <c r="U2228" s="36" t="s">
        <v>30240</v>
      </c>
      <c r="V2228" s="121" t="str">
        <f t="shared" si="34"/>
        <v>Pacasmayo</v>
      </c>
    </row>
    <row r="2229" spans="1:22" x14ac:dyDescent="0.35">
      <c r="A2229" s="111" t="s">
        <v>31386</v>
      </c>
      <c r="B2229" s="37" t="s">
        <v>27745</v>
      </c>
      <c r="C2229" s="37" t="s">
        <v>30263</v>
      </c>
      <c r="D2229" s="38" t="s">
        <v>936</v>
      </c>
      <c r="E2229" s="42" t="s">
        <v>858</v>
      </c>
      <c r="F2229" s="35" t="s">
        <v>41</v>
      </c>
      <c r="G2229" s="77" t="s">
        <v>191</v>
      </c>
      <c r="H2229" s="78" t="s">
        <v>30157</v>
      </c>
      <c r="I2229" s="78" t="s">
        <v>27929</v>
      </c>
      <c r="J2229" s="78" t="s">
        <v>27929</v>
      </c>
      <c r="K2229" s="42" t="s">
        <v>27929</v>
      </c>
      <c r="L2229" s="79" t="s">
        <v>233</v>
      </c>
      <c r="M2229" s="80" t="s">
        <v>30252</v>
      </c>
      <c r="N2229" s="81" t="s">
        <v>233</v>
      </c>
      <c r="O2229" s="81" t="s">
        <v>233</v>
      </c>
      <c r="P2229" s="80" t="s">
        <v>27975</v>
      </c>
      <c r="Q2229" s="36" t="s">
        <v>27717</v>
      </c>
      <c r="R2229" s="36" t="s">
        <v>233</v>
      </c>
      <c r="S2229" s="36" t="s">
        <v>233</v>
      </c>
      <c r="T2229" s="36" t="s">
        <v>27717</v>
      </c>
      <c r="U2229" s="36" t="s">
        <v>30240</v>
      </c>
      <c r="V2229" s="121" t="str">
        <f t="shared" si="34"/>
        <v>Aenza</v>
      </c>
    </row>
    <row r="2230" spans="1:22" x14ac:dyDescent="0.35">
      <c r="A2230" s="111" t="s">
        <v>1100</v>
      </c>
      <c r="B2230" s="34" t="s">
        <v>485</v>
      </c>
      <c r="C2230" s="92" t="s">
        <v>1101</v>
      </c>
      <c r="D2230" s="38" t="s">
        <v>30264</v>
      </c>
      <c r="E2230" s="42" t="s">
        <v>858</v>
      </c>
      <c r="F2230" s="35" t="s">
        <v>41</v>
      </c>
      <c r="G2230" s="77" t="s">
        <v>191</v>
      </c>
      <c r="H2230" s="78" t="s">
        <v>30157</v>
      </c>
      <c r="I2230" s="78" t="s">
        <v>27929</v>
      </c>
      <c r="J2230" s="78" t="s">
        <v>27929</v>
      </c>
      <c r="K2230" s="42" t="s">
        <v>27929</v>
      </c>
      <c r="L2230" s="79" t="s">
        <v>233</v>
      </c>
      <c r="M2230" s="80" t="s">
        <v>30252</v>
      </c>
      <c r="N2230" s="81" t="s">
        <v>233</v>
      </c>
      <c r="O2230" s="81">
        <v>1</v>
      </c>
      <c r="P2230" s="80" t="s">
        <v>27975</v>
      </c>
      <c r="Q2230" s="36" t="s">
        <v>27717</v>
      </c>
      <c r="R2230" s="36" t="s">
        <v>233</v>
      </c>
      <c r="S2230" s="36" t="s">
        <v>233</v>
      </c>
      <c r="T2230" s="36" t="s">
        <v>27717</v>
      </c>
      <c r="U2230" s="36" t="s">
        <v>30240</v>
      </c>
      <c r="V2230" s="121" t="str">
        <f t="shared" si="34"/>
        <v>Pacasmayo</v>
      </c>
    </row>
    <row r="2231" spans="1:22" x14ac:dyDescent="0.35">
      <c r="A2231" s="111" t="s">
        <v>474</v>
      </c>
      <c r="B2231" s="34" t="s">
        <v>473</v>
      </c>
      <c r="C2231" s="92" t="s">
        <v>1097</v>
      </c>
      <c r="D2231" s="38" t="s">
        <v>1096</v>
      </c>
      <c r="E2231" s="42" t="s">
        <v>893</v>
      </c>
      <c r="F2231" s="35" t="s">
        <v>41</v>
      </c>
      <c r="G2231" s="77" t="s">
        <v>191</v>
      </c>
      <c r="H2231" s="78" t="s">
        <v>30265</v>
      </c>
      <c r="I2231" s="78" t="s">
        <v>27929</v>
      </c>
      <c r="J2231" s="78" t="s">
        <v>27929</v>
      </c>
      <c r="K2231" s="42" t="s">
        <v>27929</v>
      </c>
      <c r="L2231" s="79" t="s">
        <v>30266</v>
      </c>
      <c r="M2231" s="80" t="s">
        <v>30266</v>
      </c>
      <c r="N2231" s="81" t="s">
        <v>233</v>
      </c>
      <c r="O2231" s="81">
        <v>1</v>
      </c>
      <c r="P2231" s="80" t="s">
        <v>27975</v>
      </c>
      <c r="Q2231" s="36" t="s">
        <v>27717</v>
      </c>
      <c r="R2231" s="36" t="s">
        <v>233</v>
      </c>
      <c r="S2231" s="36" t="s">
        <v>233</v>
      </c>
      <c r="T2231" s="36" t="s">
        <v>27717</v>
      </c>
      <c r="U2231" s="36" t="s">
        <v>30240</v>
      </c>
      <c r="V2231" s="121" t="str">
        <f t="shared" si="34"/>
        <v>El Comercio</v>
      </c>
    </row>
    <row r="2232" spans="1:22" x14ac:dyDescent="0.35">
      <c r="A2232" s="111" t="s">
        <v>429</v>
      </c>
      <c r="B2232" s="34" t="s">
        <v>428</v>
      </c>
      <c r="C2232" s="92" t="s">
        <v>430</v>
      </c>
      <c r="D2232" s="38" t="s">
        <v>30267</v>
      </c>
      <c r="E2232" s="42" t="s">
        <v>893</v>
      </c>
      <c r="F2232" s="35" t="s">
        <v>41</v>
      </c>
      <c r="G2232" s="77" t="s">
        <v>191</v>
      </c>
      <c r="H2232" s="78" t="s">
        <v>30268</v>
      </c>
      <c r="I2232" s="78" t="s">
        <v>27929</v>
      </c>
      <c r="J2232" s="78" t="s">
        <v>27929</v>
      </c>
      <c r="K2232" s="42" t="s">
        <v>27929</v>
      </c>
      <c r="L2232" s="79" t="s">
        <v>30269</v>
      </c>
      <c r="M2232" s="80" t="s">
        <v>30269</v>
      </c>
      <c r="N2232" s="81" t="s">
        <v>233</v>
      </c>
      <c r="O2232" s="81">
        <v>1</v>
      </c>
      <c r="P2232" s="80" t="s">
        <v>27975</v>
      </c>
      <c r="Q2232" s="36" t="s">
        <v>27717</v>
      </c>
      <c r="R2232" s="36" t="s">
        <v>233</v>
      </c>
      <c r="S2232" s="36" t="s">
        <v>233</v>
      </c>
      <c r="T2232" s="36" t="s">
        <v>27717</v>
      </c>
      <c r="U2232" s="36" t="s">
        <v>30240</v>
      </c>
      <c r="V2232" s="121" t="str">
        <f t="shared" si="34"/>
        <v>Puerto Chancay</v>
      </c>
    </row>
    <row r="2233" spans="1:22" x14ac:dyDescent="0.35">
      <c r="A2233" s="111" t="s">
        <v>75</v>
      </c>
      <c r="B2233" s="34" t="s">
        <v>76</v>
      </c>
      <c r="C2233" s="92" t="s">
        <v>30270</v>
      </c>
      <c r="D2233" s="38" t="s">
        <v>30271</v>
      </c>
      <c r="E2233" s="42" t="s">
        <v>893</v>
      </c>
      <c r="F2233" s="35" t="s">
        <v>41</v>
      </c>
      <c r="G2233" s="77" t="s">
        <v>191</v>
      </c>
      <c r="H2233" s="78" t="s">
        <v>30268</v>
      </c>
      <c r="I2233" s="78" t="s">
        <v>27929</v>
      </c>
      <c r="J2233" s="78" t="s">
        <v>27929</v>
      </c>
      <c r="K2233" s="42" t="s">
        <v>27929</v>
      </c>
      <c r="L2233" s="79" t="s">
        <v>30269</v>
      </c>
      <c r="M2233" s="80" t="s">
        <v>30269</v>
      </c>
      <c r="N2233" s="81" t="s">
        <v>233</v>
      </c>
      <c r="O2233" s="81">
        <v>1</v>
      </c>
      <c r="P2233" s="80" t="s">
        <v>27975</v>
      </c>
      <c r="Q2233" s="36" t="s">
        <v>27717</v>
      </c>
      <c r="R2233" s="36" t="s">
        <v>233</v>
      </c>
      <c r="S2233" s="36" t="s">
        <v>233</v>
      </c>
      <c r="T2233" s="36" t="s">
        <v>27717</v>
      </c>
      <c r="U2233" s="36" t="s">
        <v>30240</v>
      </c>
      <c r="V2233" s="121" t="str">
        <f t="shared" si="34"/>
        <v>Puerto Chancay</v>
      </c>
    </row>
    <row r="2234" spans="1:22" x14ac:dyDescent="0.35">
      <c r="A2234" s="111" t="s">
        <v>469</v>
      </c>
      <c r="B2234" s="34" t="s">
        <v>468</v>
      </c>
      <c r="C2234" s="92" t="s">
        <v>1086</v>
      </c>
      <c r="D2234" s="38" t="s">
        <v>30272</v>
      </c>
      <c r="E2234" s="42" t="s">
        <v>893</v>
      </c>
      <c r="F2234" s="35" t="s">
        <v>41</v>
      </c>
      <c r="G2234" s="77" t="s">
        <v>191</v>
      </c>
      <c r="H2234" s="78" t="s">
        <v>30273</v>
      </c>
      <c r="I2234" s="78" t="s">
        <v>30274</v>
      </c>
      <c r="J2234" s="78" t="s">
        <v>27929</v>
      </c>
      <c r="K2234" s="42" t="s">
        <v>27929</v>
      </c>
      <c r="L2234" s="79" t="s">
        <v>30275</v>
      </c>
      <c r="M2234" s="80" t="s">
        <v>30275</v>
      </c>
      <c r="N2234" s="81" t="s">
        <v>233</v>
      </c>
      <c r="O2234" s="81">
        <v>1</v>
      </c>
      <c r="P2234" s="80" t="s">
        <v>27975</v>
      </c>
      <c r="Q2234" s="36" t="s">
        <v>27717</v>
      </c>
      <c r="R2234" s="36" t="s">
        <v>233</v>
      </c>
      <c r="S2234" s="36" t="s">
        <v>233</v>
      </c>
      <c r="T2234" s="36" t="s">
        <v>27717</v>
      </c>
      <c r="U2234" s="36" t="s">
        <v>30240</v>
      </c>
      <c r="V2234" s="121" t="str">
        <f t="shared" si="34"/>
        <v>Volcan</v>
      </c>
    </row>
    <row r="2235" spans="1:22" x14ac:dyDescent="0.35">
      <c r="A2235" s="111" t="s">
        <v>61</v>
      </c>
      <c r="B2235" s="34" t="s">
        <v>68</v>
      </c>
      <c r="C2235" s="92" t="s">
        <v>1087</v>
      </c>
      <c r="D2235" s="38" t="s">
        <v>30276</v>
      </c>
      <c r="E2235" s="42" t="s">
        <v>893</v>
      </c>
      <c r="F2235" s="35" t="s">
        <v>41</v>
      </c>
      <c r="G2235" s="77" t="s">
        <v>191</v>
      </c>
      <c r="H2235" s="78" t="s">
        <v>30273</v>
      </c>
      <c r="I2235" s="78" t="s">
        <v>30274</v>
      </c>
      <c r="J2235" s="78" t="s">
        <v>27929</v>
      </c>
      <c r="K2235" s="42" t="s">
        <v>27929</v>
      </c>
      <c r="L2235" s="79" t="s">
        <v>233</v>
      </c>
      <c r="M2235" s="80" t="s">
        <v>30275</v>
      </c>
      <c r="N2235" s="81" t="s">
        <v>233</v>
      </c>
      <c r="O2235" s="81">
        <v>1</v>
      </c>
      <c r="P2235" s="80" t="s">
        <v>27975</v>
      </c>
      <c r="Q2235" s="36" t="s">
        <v>27717</v>
      </c>
      <c r="R2235" s="36" t="s">
        <v>233</v>
      </c>
      <c r="S2235" s="36" t="s">
        <v>233</v>
      </c>
      <c r="T2235" s="36" t="s">
        <v>27717</v>
      </c>
      <c r="U2235" s="36" t="s">
        <v>30240</v>
      </c>
      <c r="V2235" s="121" t="str">
        <f t="shared" si="34"/>
        <v>Volcan</v>
      </c>
    </row>
    <row r="2236" spans="1:22" x14ac:dyDescent="0.35">
      <c r="A2236" s="111" t="s">
        <v>31387</v>
      </c>
      <c r="B2236" s="34" t="s">
        <v>27752</v>
      </c>
      <c r="C2236" s="92" t="s">
        <v>30277</v>
      </c>
      <c r="D2236" s="38" t="s">
        <v>27825</v>
      </c>
      <c r="E2236" s="42" t="s">
        <v>893</v>
      </c>
      <c r="F2236" s="35" t="s">
        <v>41</v>
      </c>
      <c r="G2236" s="77" t="s">
        <v>191</v>
      </c>
      <c r="H2236" s="78" t="s">
        <v>30273</v>
      </c>
      <c r="I2236" s="78" t="s">
        <v>30274</v>
      </c>
      <c r="J2236" s="78" t="s">
        <v>27929</v>
      </c>
      <c r="K2236" s="42" t="s">
        <v>27929</v>
      </c>
      <c r="L2236" s="79" t="s">
        <v>233</v>
      </c>
      <c r="M2236" s="80" t="s">
        <v>30275</v>
      </c>
      <c r="N2236" s="81" t="s">
        <v>233</v>
      </c>
      <c r="O2236" s="81" t="s">
        <v>233</v>
      </c>
      <c r="P2236" s="80" t="s">
        <v>27975</v>
      </c>
      <c r="Q2236" s="36" t="s">
        <v>27717</v>
      </c>
      <c r="R2236" s="36" t="s">
        <v>233</v>
      </c>
      <c r="S2236" s="36" t="s">
        <v>233</v>
      </c>
      <c r="T2236" s="36" t="s">
        <v>27717</v>
      </c>
      <c r="U2236" s="36" t="s">
        <v>30240</v>
      </c>
      <c r="V2236" s="121" t="str">
        <f t="shared" si="34"/>
        <v>Atacocha A</v>
      </c>
    </row>
    <row r="2237" spans="1:22" x14ac:dyDescent="0.35">
      <c r="A2237" s="111" t="s">
        <v>30431</v>
      </c>
      <c r="B2237" s="34" t="s">
        <v>27753</v>
      </c>
      <c r="C2237" s="92" t="s">
        <v>30278</v>
      </c>
      <c r="D2237" s="38" t="s">
        <v>25991</v>
      </c>
      <c r="E2237" s="42" t="s">
        <v>893</v>
      </c>
      <c r="F2237" s="35" t="s">
        <v>41</v>
      </c>
      <c r="G2237" s="77" t="s">
        <v>191</v>
      </c>
      <c r="H2237" s="78" t="s">
        <v>30273</v>
      </c>
      <c r="I2237" s="78" t="s">
        <v>30274</v>
      </c>
      <c r="J2237" s="78" t="s">
        <v>27929</v>
      </c>
      <c r="K2237" s="42" t="s">
        <v>27929</v>
      </c>
      <c r="L2237" s="79" t="s">
        <v>233</v>
      </c>
      <c r="M2237" s="80" t="s">
        <v>30275</v>
      </c>
      <c r="N2237" s="81" t="s">
        <v>233</v>
      </c>
      <c r="O2237" s="81" t="s">
        <v>233</v>
      </c>
      <c r="P2237" s="80" t="s">
        <v>27975</v>
      </c>
      <c r="Q2237" s="36" t="s">
        <v>27717</v>
      </c>
      <c r="R2237" s="36" t="s">
        <v>233</v>
      </c>
      <c r="S2237" s="36" t="s">
        <v>233</v>
      </c>
      <c r="T2237" s="36" t="s">
        <v>27717</v>
      </c>
      <c r="U2237" s="36" t="s">
        <v>30240</v>
      </c>
      <c r="V2237" s="121" t="str">
        <f t="shared" si="34"/>
        <v>Atacocha B</v>
      </c>
    </row>
    <row r="2238" spans="1:22" x14ac:dyDescent="0.35">
      <c r="A2238" s="111" t="s">
        <v>30431</v>
      </c>
      <c r="B2238" s="37" t="s">
        <v>27755</v>
      </c>
      <c r="C2238" s="40" t="s">
        <v>30279</v>
      </c>
      <c r="D2238" s="38" t="s">
        <v>25821</v>
      </c>
      <c r="E2238" s="42" t="s">
        <v>893</v>
      </c>
      <c r="F2238" s="35" t="s">
        <v>41</v>
      </c>
      <c r="G2238" s="77" t="s">
        <v>191</v>
      </c>
      <c r="H2238" s="78" t="s">
        <v>30273</v>
      </c>
      <c r="I2238" s="78" t="s">
        <v>30274</v>
      </c>
      <c r="J2238" s="78" t="s">
        <v>27929</v>
      </c>
      <c r="K2238" s="42" t="s">
        <v>27929</v>
      </c>
      <c r="L2238" s="79" t="s">
        <v>233</v>
      </c>
      <c r="M2238" s="80" t="s">
        <v>30275</v>
      </c>
      <c r="N2238" s="81" t="s">
        <v>233</v>
      </c>
      <c r="O2238" s="81" t="s">
        <v>233</v>
      </c>
      <c r="P2238" s="80" t="s">
        <v>27975</v>
      </c>
      <c r="Q2238" s="36" t="s">
        <v>27717</v>
      </c>
      <c r="R2238" s="36" t="s">
        <v>233</v>
      </c>
      <c r="S2238" s="36" t="s">
        <v>233</v>
      </c>
      <c r="T2238" s="36" t="s">
        <v>27717</v>
      </c>
      <c r="U2238" s="36" t="s">
        <v>30240</v>
      </c>
      <c r="V2238" s="121" t="str">
        <f t="shared" si="34"/>
        <v>Brocal - CM</v>
      </c>
    </row>
    <row r="2239" spans="1:22" x14ac:dyDescent="0.35">
      <c r="A2239" s="111" t="s">
        <v>67</v>
      </c>
      <c r="B2239" s="34" t="s">
        <v>74</v>
      </c>
      <c r="C2239" s="92" t="s">
        <v>30280</v>
      </c>
      <c r="D2239" s="38" t="s">
        <v>944</v>
      </c>
      <c r="E2239" s="42" t="s">
        <v>893</v>
      </c>
      <c r="F2239" s="35" t="s">
        <v>41</v>
      </c>
      <c r="G2239" s="77" t="s">
        <v>191</v>
      </c>
      <c r="H2239" s="78" t="s">
        <v>30273</v>
      </c>
      <c r="I2239" s="78" t="s">
        <v>30274</v>
      </c>
      <c r="J2239" s="78" t="s">
        <v>27929</v>
      </c>
      <c r="K2239" s="42" t="s">
        <v>27929</v>
      </c>
      <c r="L2239" s="79" t="s">
        <v>233</v>
      </c>
      <c r="M2239" s="80" t="s">
        <v>30275</v>
      </c>
      <c r="N2239" s="81" t="s">
        <v>233</v>
      </c>
      <c r="O2239" s="81">
        <v>1</v>
      </c>
      <c r="P2239" s="80" t="s">
        <v>27975</v>
      </c>
      <c r="Q2239" s="36" t="s">
        <v>27717</v>
      </c>
      <c r="R2239" s="36" t="s">
        <v>233</v>
      </c>
      <c r="S2239" s="36" t="s">
        <v>233</v>
      </c>
      <c r="T2239" s="36" t="s">
        <v>27717</v>
      </c>
      <c r="U2239" s="36" t="s">
        <v>30240</v>
      </c>
      <c r="V2239" s="121" t="str">
        <f t="shared" si="34"/>
        <v>Nexa Resources Perú</v>
      </c>
    </row>
    <row r="2240" spans="1:22" x14ac:dyDescent="0.35">
      <c r="A2240" s="111" t="s">
        <v>77</v>
      </c>
      <c r="B2240" s="34" t="s">
        <v>79</v>
      </c>
      <c r="C2240" s="92" t="s">
        <v>1098</v>
      </c>
      <c r="D2240" s="38" t="s">
        <v>945</v>
      </c>
      <c r="E2240" s="42" t="s">
        <v>893</v>
      </c>
      <c r="F2240" s="35" t="s">
        <v>41</v>
      </c>
      <c r="G2240" s="77" t="s">
        <v>191</v>
      </c>
      <c r="H2240" s="78" t="s">
        <v>30273</v>
      </c>
      <c r="I2240" s="78" t="s">
        <v>30274</v>
      </c>
      <c r="J2240" s="78" t="s">
        <v>27929</v>
      </c>
      <c r="K2240" s="42" t="s">
        <v>27929</v>
      </c>
      <c r="L2240" s="79" t="s">
        <v>233</v>
      </c>
      <c r="M2240" s="80" t="s">
        <v>30275</v>
      </c>
      <c r="N2240" s="81" t="s">
        <v>233</v>
      </c>
      <c r="O2240" s="81">
        <v>1</v>
      </c>
      <c r="P2240" s="80" t="s">
        <v>27975</v>
      </c>
      <c r="Q2240" s="36" t="s">
        <v>27717</v>
      </c>
      <c r="R2240" s="36" t="s">
        <v>233</v>
      </c>
      <c r="S2240" s="36" t="s">
        <v>233</v>
      </c>
      <c r="T2240" s="36" t="s">
        <v>27717</v>
      </c>
      <c r="U2240" s="36" t="s">
        <v>30240</v>
      </c>
      <c r="V2240" s="121" t="str">
        <f t="shared" si="34"/>
        <v>Minsur</v>
      </c>
    </row>
    <row r="2241" spans="1:22" x14ac:dyDescent="0.35">
      <c r="A2241" s="111" t="s">
        <v>64</v>
      </c>
      <c r="B2241" s="34" t="s">
        <v>71</v>
      </c>
      <c r="C2241" s="92" t="s">
        <v>438</v>
      </c>
      <c r="D2241" s="38" t="s">
        <v>941</v>
      </c>
      <c r="E2241" s="42" t="s">
        <v>858</v>
      </c>
      <c r="F2241" s="35" t="s">
        <v>41</v>
      </c>
      <c r="G2241" s="77" t="s">
        <v>191</v>
      </c>
      <c r="H2241" s="78" t="s">
        <v>30273</v>
      </c>
      <c r="I2241" s="78" t="s">
        <v>30274</v>
      </c>
      <c r="J2241" s="78" t="s">
        <v>27929</v>
      </c>
      <c r="K2241" s="42" t="s">
        <v>27929</v>
      </c>
      <c r="L2241" s="79" t="s">
        <v>233</v>
      </c>
      <c r="M2241" s="80" t="s">
        <v>30275</v>
      </c>
      <c r="N2241" s="81" t="s">
        <v>233</v>
      </c>
      <c r="O2241" s="81">
        <v>1</v>
      </c>
      <c r="P2241" s="80" t="s">
        <v>27975</v>
      </c>
      <c r="Q2241" s="36" t="s">
        <v>27717</v>
      </c>
      <c r="R2241" s="36" t="s">
        <v>233</v>
      </c>
      <c r="S2241" s="36" t="s">
        <v>233</v>
      </c>
      <c r="T2241" s="36" t="s">
        <v>27717</v>
      </c>
      <c r="U2241" s="36" t="s">
        <v>30240</v>
      </c>
      <c r="V2241" s="121" t="str">
        <f t="shared" si="34"/>
        <v>Cerro Verde</v>
      </c>
    </row>
    <row r="2242" spans="1:22" x14ac:dyDescent="0.35">
      <c r="A2242" s="111" t="s">
        <v>31388</v>
      </c>
      <c r="B2242" s="34" t="s">
        <v>27760</v>
      </c>
      <c r="C2242" s="92" t="s">
        <v>30281</v>
      </c>
      <c r="D2242" s="38" t="s">
        <v>27832</v>
      </c>
      <c r="E2242" s="42" t="s">
        <v>858</v>
      </c>
      <c r="F2242" s="35" t="s">
        <v>41</v>
      </c>
      <c r="G2242" s="77" t="s">
        <v>191</v>
      </c>
      <c r="H2242" s="78" t="s">
        <v>30273</v>
      </c>
      <c r="I2242" s="78" t="s">
        <v>30274</v>
      </c>
      <c r="J2242" s="78" t="s">
        <v>27929</v>
      </c>
      <c r="K2242" s="42" t="s">
        <v>27929</v>
      </c>
      <c r="L2242" s="79" t="s">
        <v>233</v>
      </c>
      <c r="M2242" s="80" t="s">
        <v>30275</v>
      </c>
      <c r="N2242" s="81" t="s">
        <v>233</v>
      </c>
      <c r="O2242" s="81" t="s">
        <v>233</v>
      </c>
      <c r="P2242" s="80" t="s">
        <v>27975</v>
      </c>
      <c r="Q2242" s="36" t="s">
        <v>27717</v>
      </c>
      <c r="R2242" s="36"/>
      <c r="S2242" s="36"/>
      <c r="T2242" s="36" t="s">
        <v>27717</v>
      </c>
      <c r="U2242" s="36" t="s">
        <v>30240</v>
      </c>
      <c r="V2242" s="121" t="str">
        <f t="shared" ref="V2242:V2305" si="35">+IFERROR(INDEX($AA:$AA,MATCH($D2242,$Z:$Z,0)),$D2242)</f>
        <v>Sierra Metals Inc</v>
      </c>
    </row>
    <row r="2243" spans="1:22" x14ac:dyDescent="0.35">
      <c r="A2243" s="111" t="s">
        <v>31389</v>
      </c>
      <c r="B2243" s="34" t="s">
        <v>27762</v>
      </c>
      <c r="C2243" s="92" t="s">
        <v>30282</v>
      </c>
      <c r="D2243" s="38" t="s">
        <v>27832</v>
      </c>
      <c r="E2243" s="42" t="s">
        <v>837</v>
      </c>
      <c r="F2243" s="35" t="s">
        <v>41</v>
      </c>
      <c r="G2243" s="77" t="s">
        <v>191</v>
      </c>
      <c r="H2243" s="78" t="s">
        <v>30273</v>
      </c>
      <c r="I2243" s="78" t="s">
        <v>30274</v>
      </c>
      <c r="J2243" s="78" t="s">
        <v>27929</v>
      </c>
      <c r="K2243" s="42" t="s">
        <v>27929</v>
      </c>
      <c r="L2243" s="79" t="s">
        <v>233</v>
      </c>
      <c r="M2243" s="80" t="s">
        <v>30275</v>
      </c>
      <c r="N2243" s="81" t="s">
        <v>233</v>
      </c>
      <c r="O2243" s="81" t="s">
        <v>233</v>
      </c>
      <c r="P2243" s="80" t="s">
        <v>27975</v>
      </c>
      <c r="Q2243" s="36" t="s">
        <v>27717</v>
      </c>
      <c r="R2243" s="36"/>
      <c r="S2243" s="36"/>
      <c r="T2243" s="36" t="s">
        <v>27717</v>
      </c>
      <c r="U2243" s="36" t="s">
        <v>30240</v>
      </c>
      <c r="V2243" s="121" t="str">
        <f t="shared" si="35"/>
        <v>Sierra Metals Inc</v>
      </c>
    </row>
    <row r="2244" spans="1:22" x14ac:dyDescent="0.35">
      <c r="A2244" s="111" t="s">
        <v>83</v>
      </c>
      <c r="B2244" s="34" t="s">
        <v>84</v>
      </c>
      <c r="C2244" s="92" t="s">
        <v>1108</v>
      </c>
      <c r="D2244" s="38" t="s">
        <v>948</v>
      </c>
      <c r="E2244" s="42" t="s">
        <v>858</v>
      </c>
      <c r="F2244" s="35" t="s">
        <v>41</v>
      </c>
      <c r="G2244" s="77" t="s">
        <v>191</v>
      </c>
      <c r="H2244" s="78" t="s">
        <v>30273</v>
      </c>
      <c r="I2244" s="78" t="s">
        <v>30274</v>
      </c>
      <c r="J2244" s="78" t="s">
        <v>27929</v>
      </c>
      <c r="K2244" s="42" t="s">
        <v>27929</v>
      </c>
      <c r="L2244" s="79" t="s">
        <v>233</v>
      </c>
      <c r="M2244" s="80" t="s">
        <v>30275</v>
      </c>
      <c r="N2244" s="81" t="s">
        <v>233</v>
      </c>
      <c r="O2244" s="81">
        <v>1</v>
      </c>
      <c r="P2244" s="80" t="s">
        <v>27975</v>
      </c>
      <c r="Q2244" s="36" t="s">
        <v>27717</v>
      </c>
      <c r="R2244" s="36"/>
      <c r="S2244" s="36"/>
      <c r="T2244" s="36" t="s">
        <v>27717</v>
      </c>
      <c r="U2244" s="36" t="s">
        <v>30240</v>
      </c>
      <c r="V2244" s="121" t="str">
        <f t="shared" si="35"/>
        <v>Nexa Resources</v>
      </c>
    </row>
    <row r="2245" spans="1:22" x14ac:dyDescent="0.35">
      <c r="A2245" s="111" t="s">
        <v>30431</v>
      </c>
      <c r="B2245" s="34" t="s">
        <v>27765</v>
      </c>
      <c r="C2245" s="92" t="s">
        <v>30283</v>
      </c>
      <c r="D2245" s="38" t="s">
        <v>27836</v>
      </c>
      <c r="E2245" s="42" t="s">
        <v>893</v>
      </c>
      <c r="F2245" s="35" t="s">
        <v>41</v>
      </c>
      <c r="G2245" s="77" t="s">
        <v>191</v>
      </c>
      <c r="H2245" s="78" t="s">
        <v>30273</v>
      </c>
      <c r="I2245" s="78" t="s">
        <v>30274</v>
      </c>
      <c r="J2245" s="78" t="s">
        <v>27929</v>
      </c>
      <c r="K2245" s="42" t="s">
        <v>27929</v>
      </c>
      <c r="L2245" s="79" t="s">
        <v>233</v>
      </c>
      <c r="M2245" s="80" t="s">
        <v>30275</v>
      </c>
      <c r="N2245" s="81" t="s">
        <v>233</v>
      </c>
      <c r="O2245" s="81" t="s">
        <v>233</v>
      </c>
      <c r="P2245" s="80" t="s">
        <v>27975</v>
      </c>
      <c r="Q2245" s="36" t="s">
        <v>27717</v>
      </c>
      <c r="R2245" s="36" t="s">
        <v>233</v>
      </c>
      <c r="S2245" s="36" t="s">
        <v>233</v>
      </c>
      <c r="T2245" s="36" t="s">
        <v>27717</v>
      </c>
      <c r="U2245" s="36" t="s">
        <v>29864</v>
      </c>
      <c r="V2245" s="121" t="str">
        <f t="shared" si="35"/>
        <v>Sociedad Minera El Brocal</v>
      </c>
    </row>
    <row r="2246" spans="1:22" x14ac:dyDescent="0.35">
      <c r="A2246" s="111" t="s">
        <v>30431</v>
      </c>
      <c r="B2246" s="34" t="s">
        <v>27767</v>
      </c>
      <c r="C2246" s="92" t="s">
        <v>30284</v>
      </c>
      <c r="D2246" s="38" t="s">
        <v>27836</v>
      </c>
      <c r="E2246" s="42" t="s">
        <v>893</v>
      </c>
      <c r="F2246" s="35" t="s">
        <v>41</v>
      </c>
      <c r="G2246" s="77" t="s">
        <v>191</v>
      </c>
      <c r="H2246" s="78" t="s">
        <v>30273</v>
      </c>
      <c r="I2246" s="78" t="s">
        <v>30274</v>
      </c>
      <c r="J2246" s="78" t="s">
        <v>27929</v>
      </c>
      <c r="K2246" s="42" t="s">
        <v>27929</v>
      </c>
      <c r="L2246" s="79" t="s">
        <v>233</v>
      </c>
      <c r="M2246" s="80" t="s">
        <v>30275</v>
      </c>
      <c r="N2246" s="81" t="s">
        <v>233</v>
      </c>
      <c r="O2246" s="81" t="s">
        <v>233</v>
      </c>
      <c r="P2246" s="80" t="s">
        <v>27975</v>
      </c>
      <c r="Q2246" s="36" t="s">
        <v>27717</v>
      </c>
      <c r="R2246" s="36" t="s">
        <v>233</v>
      </c>
      <c r="S2246" s="36" t="s">
        <v>233</v>
      </c>
      <c r="T2246" s="36" t="s">
        <v>27717</v>
      </c>
      <c r="U2246" s="36" t="s">
        <v>29864</v>
      </c>
      <c r="V2246" s="121" t="str">
        <f t="shared" si="35"/>
        <v>Sociedad Minera El Brocal</v>
      </c>
    </row>
    <row r="2247" spans="1:22" x14ac:dyDescent="0.35">
      <c r="A2247" s="111" t="s">
        <v>434</v>
      </c>
      <c r="B2247" s="34" t="s">
        <v>433</v>
      </c>
      <c r="C2247" s="92" t="s">
        <v>1076</v>
      </c>
      <c r="D2247" s="38" t="s">
        <v>946</v>
      </c>
      <c r="E2247" s="42" t="s">
        <v>893</v>
      </c>
      <c r="F2247" s="35" t="s">
        <v>41</v>
      </c>
      <c r="G2247" s="77" t="s">
        <v>191</v>
      </c>
      <c r="H2247" s="78" t="s">
        <v>30273</v>
      </c>
      <c r="I2247" s="78" t="s">
        <v>29632</v>
      </c>
      <c r="J2247" s="78" t="s">
        <v>27929</v>
      </c>
      <c r="K2247" s="42" t="s">
        <v>27929</v>
      </c>
      <c r="L2247" s="79" t="s">
        <v>30285</v>
      </c>
      <c r="M2247" s="80" t="s">
        <v>30285</v>
      </c>
      <c r="N2247" s="81" t="s">
        <v>233</v>
      </c>
      <c r="O2247" s="81">
        <v>1</v>
      </c>
      <c r="P2247" s="80" t="s">
        <v>27975</v>
      </c>
      <c r="Q2247" s="36" t="s">
        <v>27717</v>
      </c>
      <c r="R2247" s="36" t="s">
        <v>233</v>
      </c>
      <c r="S2247" s="36" t="s">
        <v>233</v>
      </c>
      <c r="T2247" s="36" t="s">
        <v>27717</v>
      </c>
      <c r="U2247" s="36" t="s">
        <v>30240</v>
      </c>
      <c r="V2247" s="121" t="str">
        <f t="shared" si="35"/>
        <v>Buenaventura</v>
      </c>
    </row>
    <row r="2248" spans="1:22" x14ac:dyDescent="0.35">
      <c r="A2248" s="111" t="s">
        <v>31390</v>
      </c>
      <c r="B2248" s="37" t="s">
        <v>27769</v>
      </c>
      <c r="C2248" s="40" t="s">
        <v>30286</v>
      </c>
      <c r="D2248" s="38" t="s">
        <v>27840</v>
      </c>
      <c r="E2248" s="42" t="s">
        <v>866</v>
      </c>
      <c r="F2248" s="35" t="s">
        <v>41</v>
      </c>
      <c r="G2248" s="77" t="s">
        <v>191</v>
      </c>
      <c r="H2248" s="78" t="s">
        <v>30273</v>
      </c>
      <c r="I2248" s="78" t="s">
        <v>29632</v>
      </c>
      <c r="J2248" s="78" t="s">
        <v>27929</v>
      </c>
      <c r="K2248" s="42" t="s">
        <v>27929</v>
      </c>
      <c r="L2248" s="79" t="s">
        <v>233</v>
      </c>
      <c r="M2248" s="80" t="s">
        <v>30285</v>
      </c>
      <c r="N2248" s="81" t="s">
        <v>233</v>
      </c>
      <c r="O2248" s="81">
        <v>1</v>
      </c>
      <c r="P2248" s="80" t="s">
        <v>27975</v>
      </c>
      <c r="Q2248" s="36" t="s">
        <v>27717</v>
      </c>
      <c r="R2248" s="36" t="s">
        <v>233</v>
      </c>
      <c r="S2248" s="36" t="s">
        <v>233</v>
      </c>
      <c r="T2248" s="36" t="s">
        <v>27717</v>
      </c>
      <c r="U2248" s="36" t="s">
        <v>30240</v>
      </c>
      <c r="V2248" s="121" t="str">
        <f t="shared" si="35"/>
        <v>Hochshild</v>
      </c>
    </row>
    <row r="2249" spans="1:22" x14ac:dyDescent="0.35">
      <c r="A2249" s="111" t="s">
        <v>78</v>
      </c>
      <c r="B2249" s="34" t="s">
        <v>80</v>
      </c>
      <c r="C2249" s="92" t="s">
        <v>1099</v>
      </c>
      <c r="D2249" s="38" t="s">
        <v>30287</v>
      </c>
      <c r="E2249" s="42" t="s">
        <v>858</v>
      </c>
      <c r="F2249" s="35" t="s">
        <v>41</v>
      </c>
      <c r="G2249" s="77" t="s">
        <v>191</v>
      </c>
      <c r="H2249" s="78" t="s">
        <v>30273</v>
      </c>
      <c r="I2249" s="78" t="s">
        <v>29632</v>
      </c>
      <c r="J2249" s="78" t="s">
        <v>27929</v>
      </c>
      <c r="K2249" s="42" t="s">
        <v>27929</v>
      </c>
      <c r="L2249" s="79" t="s">
        <v>233</v>
      </c>
      <c r="M2249" s="80" t="s">
        <v>30285</v>
      </c>
      <c r="N2249" s="81" t="s">
        <v>233</v>
      </c>
      <c r="O2249" s="81">
        <v>1</v>
      </c>
      <c r="P2249" s="80" t="s">
        <v>27975</v>
      </c>
      <c r="Q2249" s="36" t="s">
        <v>27717</v>
      </c>
      <c r="R2249" s="36" t="s">
        <v>233</v>
      </c>
      <c r="S2249" s="36" t="s">
        <v>233</v>
      </c>
      <c r="T2249" s="36" t="s">
        <v>27717</v>
      </c>
      <c r="U2249" s="36" t="s">
        <v>30240</v>
      </c>
      <c r="V2249" s="121" t="str">
        <f t="shared" si="35"/>
        <v>Buenaventura</v>
      </c>
    </row>
    <row r="2250" spans="1:22" x14ac:dyDescent="0.35">
      <c r="A2250" s="111" t="s">
        <v>30431</v>
      </c>
      <c r="B2250" s="34" t="s">
        <v>27772</v>
      </c>
      <c r="C2250" s="92" t="s">
        <v>30288</v>
      </c>
      <c r="D2250" s="38" t="s">
        <v>27840</v>
      </c>
      <c r="E2250" s="42" t="s">
        <v>866</v>
      </c>
      <c r="F2250" s="35" t="s">
        <v>41</v>
      </c>
      <c r="G2250" s="77" t="s">
        <v>191</v>
      </c>
      <c r="H2250" s="78" t="s">
        <v>30273</v>
      </c>
      <c r="I2250" s="78" t="s">
        <v>29632</v>
      </c>
      <c r="J2250" s="78" t="s">
        <v>27929</v>
      </c>
      <c r="K2250" s="42" t="s">
        <v>27929</v>
      </c>
      <c r="L2250" s="79" t="s">
        <v>233</v>
      </c>
      <c r="M2250" s="80" t="s">
        <v>30285</v>
      </c>
      <c r="N2250" s="81" t="s">
        <v>233</v>
      </c>
      <c r="O2250" s="81" t="s">
        <v>233</v>
      </c>
      <c r="P2250" s="80" t="s">
        <v>27975</v>
      </c>
      <c r="Q2250" s="36" t="s">
        <v>27717</v>
      </c>
      <c r="R2250" s="36" t="s">
        <v>233</v>
      </c>
      <c r="S2250" s="36" t="s">
        <v>233</v>
      </c>
      <c r="T2250" s="36" t="s">
        <v>27717</v>
      </c>
      <c r="U2250" s="36" t="s">
        <v>29864</v>
      </c>
      <c r="V2250" s="121" t="str">
        <f t="shared" si="35"/>
        <v>Hochshild</v>
      </c>
    </row>
    <row r="2251" spans="1:22" x14ac:dyDescent="0.35">
      <c r="A2251" s="111" t="s">
        <v>81</v>
      </c>
      <c r="B2251" s="34" t="s">
        <v>82</v>
      </c>
      <c r="C2251" s="92" t="s">
        <v>490</v>
      </c>
      <c r="D2251" s="38" t="s">
        <v>30289</v>
      </c>
      <c r="E2251" s="42" t="s">
        <v>858</v>
      </c>
      <c r="F2251" s="35" t="s">
        <v>41</v>
      </c>
      <c r="G2251" s="77" t="s">
        <v>191</v>
      </c>
      <c r="H2251" s="78" t="s">
        <v>30290</v>
      </c>
      <c r="I2251" s="78" t="s">
        <v>27929</v>
      </c>
      <c r="J2251" s="78" t="s">
        <v>27929</v>
      </c>
      <c r="K2251" s="42" t="s">
        <v>27929</v>
      </c>
      <c r="L2251" s="79" t="s">
        <v>30291</v>
      </c>
      <c r="M2251" s="80" t="s">
        <v>30291</v>
      </c>
      <c r="N2251" s="81" t="s">
        <v>233</v>
      </c>
      <c r="O2251" s="81">
        <v>1</v>
      </c>
      <c r="P2251" s="80" t="s">
        <v>27975</v>
      </c>
      <c r="Q2251" s="36" t="s">
        <v>27717</v>
      </c>
      <c r="R2251" s="36" t="s">
        <v>233</v>
      </c>
      <c r="S2251" s="36" t="s">
        <v>233</v>
      </c>
      <c r="T2251" s="36" t="s">
        <v>27717</v>
      </c>
      <c r="U2251" s="36" t="s">
        <v>29864</v>
      </c>
      <c r="V2251" s="121" t="str">
        <f t="shared" si="35"/>
        <v>Auna</v>
      </c>
    </row>
    <row r="2252" spans="1:22" x14ac:dyDescent="0.35">
      <c r="A2252" s="111" t="s">
        <v>31391</v>
      </c>
      <c r="B2252" s="34" t="s">
        <v>27774</v>
      </c>
      <c r="C2252" s="92" t="s">
        <v>30292</v>
      </c>
      <c r="D2252" s="38" t="s">
        <v>25048</v>
      </c>
      <c r="E2252" s="42" t="s">
        <v>893</v>
      </c>
      <c r="F2252" s="35" t="s">
        <v>41</v>
      </c>
      <c r="G2252" s="77" t="s">
        <v>191</v>
      </c>
      <c r="H2252" s="78" t="s">
        <v>30273</v>
      </c>
      <c r="I2252" s="78" t="s">
        <v>30293</v>
      </c>
      <c r="J2252" s="78" t="s">
        <v>27929</v>
      </c>
      <c r="K2252" s="42" t="s">
        <v>27929</v>
      </c>
      <c r="L2252" s="79" t="s">
        <v>30294</v>
      </c>
      <c r="M2252" s="80" t="s">
        <v>30294</v>
      </c>
      <c r="N2252" s="81" t="s">
        <v>233</v>
      </c>
      <c r="O2252" s="81">
        <v>1</v>
      </c>
      <c r="P2252" s="80" t="s">
        <v>27975</v>
      </c>
      <c r="Q2252" s="36" t="s">
        <v>27717</v>
      </c>
      <c r="R2252" s="36" t="s">
        <v>233</v>
      </c>
      <c r="S2252" s="36" t="s">
        <v>233</v>
      </c>
      <c r="T2252" s="36" t="s">
        <v>27717</v>
      </c>
      <c r="U2252" s="36" t="s">
        <v>30240</v>
      </c>
      <c r="V2252" s="121" t="str">
        <f t="shared" si="35"/>
        <v>Fossal SA</v>
      </c>
    </row>
    <row r="2253" spans="1:22" x14ac:dyDescent="0.35">
      <c r="A2253" s="111" t="s">
        <v>1102</v>
      </c>
      <c r="B2253" s="37" t="s">
        <v>481</v>
      </c>
      <c r="C2253" s="92" t="s">
        <v>30295</v>
      </c>
      <c r="D2253" s="38" t="s">
        <v>25048</v>
      </c>
      <c r="E2253" s="42" t="s">
        <v>858</v>
      </c>
      <c r="F2253" s="35" t="s">
        <v>41</v>
      </c>
      <c r="G2253" s="77" t="s">
        <v>191</v>
      </c>
      <c r="H2253" s="78" t="s">
        <v>30273</v>
      </c>
      <c r="I2253" s="78" t="s">
        <v>30293</v>
      </c>
      <c r="J2253" s="78" t="s">
        <v>27929</v>
      </c>
      <c r="K2253" s="42" t="s">
        <v>27929</v>
      </c>
      <c r="L2253" s="79" t="s">
        <v>233</v>
      </c>
      <c r="M2253" s="80" t="s">
        <v>30294</v>
      </c>
      <c r="N2253" s="81" t="s">
        <v>233</v>
      </c>
      <c r="O2253" s="81">
        <v>1</v>
      </c>
      <c r="P2253" s="80" t="s">
        <v>27975</v>
      </c>
      <c r="Q2253" s="36" t="s">
        <v>27717</v>
      </c>
      <c r="R2253" s="36" t="s">
        <v>233</v>
      </c>
      <c r="S2253" s="36" t="s">
        <v>233</v>
      </c>
      <c r="T2253" s="36" t="s">
        <v>27717</v>
      </c>
      <c r="U2253" s="36" t="s">
        <v>30240</v>
      </c>
      <c r="V2253" s="121" t="str">
        <f t="shared" si="35"/>
        <v>Fossal SA</v>
      </c>
    </row>
    <row r="2254" spans="1:22" x14ac:dyDescent="0.35">
      <c r="A2254" s="111" t="s">
        <v>30431</v>
      </c>
      <c r="B2254" s="34" t="s">
        <v>27777</v>
      </c>
      <c r="C2254" s="92" t="s">
        <v>30296</v>
      </c>
      <c r="D2254" s="38" t="s">
        <v>25586</v>
      </c>
      <c r="E2254" s="42" t="s">
        <v>893</v>
      </c>
      <c r="F2254" s="35" t="s">
        <v>41</v>
      </c>
      <c r="G2254" s="77" t="s">
        <v>191</v>
      </c>
      <c r="H2254" s="78" t="s">
        <v>30268</v>
      </c>
      <c r="I2254" s="78" t="s">
        <v>27929</v>
      </c>
      <c r="J2254" s="78" t="s">
        <v>27929</v>
      </c>
      <c r="K2254" s="42" t="s">
        <v>27929</v>
      </c>
      <c r="L2254" s="79" t="s">
        <v>233</v>
      </c>
      <c r="M2254" s="80" t="s">
        <v>30269</v>
      </c>
      <c r="N2254" s="81" t="s">
        <v>233</v>
      </c>
      <c r="O2254" s="81" t="s">
        <v>233</v>
      </c>
      <c r="P2254" s="80" t="s">
        <v>27975</v>
      </c>
      <c r="Q2254" s="36" t="s">
        <v>27717</v>
      </c>
      <c r="R2254" s="36" t="s">
        <v>233</v>
      </c>
      <c r="S2254" s="36" t="s">
        <v>233</v>
      </c>
      <c r="T2254" s="36" t="s">
        <v>27717</v>
      </c>
      <c r="U2254" s="36" t="s">
        <v>30240</v>
      </c>
      <c r="V2254" s="121" t="str">
        <f t="shared" si="35"/>
        <v>Exalmar</v>
      </c>
    </row>
    <row r="2255" spans="1:22" x14ac:dyDescent="0.35">
      <c r="A2255" s="111" t="s">
        <v>31392</v>
      </c>
      <c r="B2255" s="34" t="s">
        <v>27779</v>
      </c>
      <c r="C2255" s="92" t="s">
        <v>30297</v>
      </c>
      <c r="D2255" s="38" t="s">
        <v>27847</v>
      </c>
      <c r="E2255" s="42" t="s">
        <v>893</v>
      </c>
      <c r="F2255" s="35" t="s">
        <v>41</v>
      </c>
      <c r="G2255" s="77" t="s">
        <v>191</v>
      </c>
      <c r="H2255" s="78" t="s">
        <v>30172</v>
      </c>
      <c r="I2255" s="78" t="s">
        <v>30298</v>
      </c>
      <c r="J2255" s="78" t="s">
        <v>27929</v>
      </c>
      <c r="K2255" s="42" t="s">
        <v>27929</v>
      </c>
      <c r="L2255" s="79" t="s">
        <v>30299</v>
      </c>
      <c r="M2255" s="80" t="s">
        <v>30299</v>
      </c>
      <c r="N2255" s="81" t="s">
        <v>233</v>
      </c>
      <c r="O2255" s="81" t="s">
        <v>233</v>
      </c>
      <c r="P2255" s="80" t="s">
        <v>27975</v>
      </c>
      <c r="Q2255" s="36" t="s">
        <v>27717</v>
      </c>
      <c r="R2255" s="36" t="s">
        <v>233</v>
      </c>
      <c r="S2255" s="36" t="s">
        <v>233</v>
      </c>
      <c r="T2255" s="36" t="s">
        <v>27717</v>
      </c>
      <c r="U2255" s="36" t="s">
        <v>30240</v>
      </c>
      <c r="V2255" s="121" t="str">
        <f t="shared" si="35"/>
        <v>Luz del Sur S.A.A.</v>
      </c>
    </row>
    <row r="2256" spans="1:22" x14ac:dyDescent="0.35">
      <c r="A2256" s="111" t="s">
        <v>54</v>
      </c>
      <c r="B2256" s="34" t="s">
        <v>59</v>
      </c>
      <c r="C2256" s="92" t="s">
        <v>30300</v>
      </c>
      <c r="D2256" s="38" t="s">
        <v>937</v>
      </c>
      <c r="E2256" s="42" t="s">
        <v>893</v>
      </c>
      <c r="F2256" s="35" t="s">
        <v>41</v>
      </c>
      <c r="G2256" s="77" t="s">
        <v>191</v>
      </c>
      <c r="H2256" s="78" t="s">
        <v>30172</v>
      </c>
      <c r="I2256" s="78" t="s">
        <v>30298</v>
      </c>
      <c r="J2256" s="78" t="s">
        <v>27929</v>
      </c>
      <c r="K2256" s="42" t="s">
        <v>27929</v>
      </c>
      <c r="L2256" s="79" t="s">
        <v>30299</v>
      </c>
      <c r="M2256" s="80" t="s">
        <v>30299</v>
      </c>
      <c r="N2256" s="81" t="s">
        <v>233</v>
      </c>
      <c r="O2256" s="81">
        <v>1</v>
      </c>
      <c r="P2256" s="80" t="s">
        <v>27975</v>
      </c>
      <c r="Q2256" s="36" t="s">
        <v>27717</v>
      </c>
      <c r="R2256" s="36" t="s">
        <v>233</v>
      </c>
      <c r="S2256" s="36" t="s">
        <v>233</v>
      </c>
      <c r="T2256" s="36" t="s">
        <v>27717</v>
      </c>
      <c r="U2256" s="36" t="s">
        <v>30240</v>
      </c>
      <c r="V2256" s="121" t="str">
        <f t="shared" si="35"/>
        <v>Pluz Energía</v>
      </c>
    </row>
    <row r="2257" spans="1:22" x14ac:dyDescent="0.35">
      <c r="A2257" s="111">
        <v>0</v>
      </c>
      <c r="B2257" s="34" t="s">
        <v>30301</v>
      </c>
      <c r="C2257" s="92" t="s">
        <v>30302</v>
      </c>
      <c r="D2257" s="38" t="s">
        <v>937</v>
      </c>
      <c r="E2257" s="42" t="s">
        <v>893</v>
      </c>
      <c r="F2257" s="35" t="s">
        <v>41</v>
      </c>
      <c r="G2257" s="77" t="s">
        <v>191</v>
      </c>
      <c r="H2257" s="78" t="s">
        <v>30172</v>
      </c>
      <c r="I2257" s="78" t="s">
        <v>30298</v>
      </c>
      <c r="J2257" s="78" t="s">
        <v>27929</v>
      </c>
      <c r="K2257" s="42" t="s">
        <v>27929</v>
      </c>
      <c r="L2257" s="79" t="s">
        <v>233</v>
      </c>
      <c r="M2257" s="80" t="s">
        <v>30299</v>
      </c>
      <c r="N2257" s="81" t="s">
        <v>233</v>
      </c>
      <c r="O2257" s="81" t="s">
        <v>233</v>
      </c>
      <c r="P2257" s="80" t="s">
        <v>27975</v>
      </c>
      <c r="Q2257" s="36" t="s">
        <v>27717</v>
      </c>
      <c r="R2257" s="36" t="s">
        <v>233</v>
      </c>
      <c r="S2257" s="36" t="s">
        <v>233</v>
      </c>
      <c r="T2257" s="36" t="s">
        <v>27717</v>
      </c>
      <c r="U2257" s="36" t="s">
        <v>30240</v>
      </c>
      <c r="V2257" s="121" t="str">
        <f t="shared" si="35"/>
        <v>Pluz Energía</v>
      </c>
    </row>
    <row r="2258" spans="1:22" x14ac:dyDescent="0.35">
      <c r="A2258" s="111" t="s">
        <v>55</v>
      </c>
      <c r="B2258" s="34" t="s">
        <v>60</v>
      </c>
      <c r="C2258" s="92" t="s">
        <v>30303</v>
      </c>
      <c r="D2258" s="38" t="s">
        <v>938</v>
      </c>
      <c r="E2258" s="42" t="s">
        <v>893</v>
      </c>
      <c r="F2258" s="35" t="s">
        <v>41</v>
      </c>
      <c r="G2258" s="77" t="s">
        <v>191</v>
      </c>
      <c r="H2258" s="78" t="s">
        <v>30172</v>
      </c>
      <c r="I2258" s="78" t="s">
        <v>30304</v>
      </c>
      <c r="J2258" s="78" t="s">
        <v>27929</v>
      </c>
      <c r="K2258" s="42" t="s">
        <v>27929</v>
      </c>
      <c r="L2258" s="79" t="s">
        <v>30305</v>
      </c>
      <c r="M2258" s="80" t="s">
        <v>30305</v>
      </c>
      <c r="N2258" s="81" t="s">
        <v>233</v>
      </c>
      <c r="O2258" s="81">
        <v>1</v>
      </c>
      <c r="P2258" s="80" t="s">
        <v>27975</v>
      </c>
      <c r="Q2258" s="36" t="s">
        <v>27717</v>
      </c>
      <c r="R2258" s="36" t="s">
        <v>233</v>
      </c>
      <c r="S2258" s="36" t="s">
        <v>233</v>
      </c>
      <c r="T2258" s="36" t="s">
        <v>27717</v>
      </c>
      <c r="U2258" s="36" t="s">
        <v>30240</v>
      </c>
      <c r="V2258" s="121" t="str">
        <f t="shared" si="35"/>
        <v>Orygen</v>
      </c>
    </row>
    <row r="2259" spans="1:22" x14ac:dyDescent="0.35">
      <c r="A2259" s="111">
        <v>0</v>
      </c>
      <c r="B2259" s="34" t="s">
        <v>30306</v>
      </c>
      <c r="C2259" s="92" t="s">
        <v>30307</v>
      </c>
      <c r="D2259" s="38" t="s">
        <v>938</v>
      </c>
      <c r="E2259" s="42" t="s">
        <v>893</v>
      </c>
      <c r="F2259" s="35" t="s">
        <v>41</v>
      </c>
      <c r="G2259" s="77" t="s">
        <v>191</v>
      </c>
      <c r="H2259" s="78" t="s">
        <v>30172</v>
      </c>
      <c r="I2259" s="78" t="s">
        <v>30304</v>
      </c>
      <c r="J2259" s="78" t="s">
        <v>27929</v>
      </c>
      <c r="K2259" s="42" t="s">
        <v>27929</v>
      </c>
      <c r="L2259" s="79" t="s">
        <v>30305</v>
      </c>
      <c r="M2259" s="80" t="s">
        <v>30305</v>
      </c>
      <c r="N2259" s="81" t="s">
        <v>233</v>
      </c>
      <c r="O2259" s="81" t="s">
        <v>233</v>
      </c>
      <c r="P2259" s="80" t="s">
        <v>27975</v>
      </c>
      <c r="Q2259" s="36" t="s">
        <v>27717</v>
      </c>
      <c r="R2259" s="36" t="s">
        <v>233</v>
      </c>
      <c r="S2259" s="36" t="s">
        <v>233</v>
      </c>
      <c r="T2259" s="36" t="s">
        <v>27717</v>
      </c>
      <c r="U2259" s="36" t="s">
        <v>30240</v>
      </c>
      <c r="V2259" s="121" t="str">
        <f t="shared" si="35"/>
        <v>Orygen</v>
      </c>
    </row>
    <row r="2260" spans="1:22" x14ac:dyDescent="0.35">
      <c r="A2260" s="111" t="s">
        <v>63</v>
      </c>
      <c r="B2260" s="34" t="s">
        <v>70</v>
      </c>
      <c r="C2260" s="92" t="s">
        <v>30308</v>
      </c>
      <c r="D2260" s="38" t="s">
        <v>26047</v>
      </c>
      <c r="E2260" s="42" t="s">
        <v>893</v>
      </c>
      <c r="F2260" s="35" t="s">
        <v>41</v>
      </c>
      <c r="G2260" s="77" t="s">
        <v>191</v>
      </c>
      <c r="H2260" s="78" t="s">
        <v>30172</v>
      </c>
      <c r="I2260" s="78" t="s">
        <v>30304</v>
      </c>
      <c r="J2260" s="78" t="s">
        <v>27929</v>
      </c>
      <c r="K2260" s="42" t="s">
        <v>27929</v>
      </c>
      <c r="L2260" s="79" t="s">
        <v>233</v>
      </c>
      <c r="M2260" s="80" t="s">
        <v>30305</v>
      </c>
      <c r="N2260" s="81" t="s">
        <v>233</v>
      </c>
      <c r="O2260" s="81">
        <v>1</v>
      </c>
      <c r="P2260" s="80" t="s">
        <v>27975</v>
      </c>
      <c r="Q2260" s="36" t="s">
        <v>27717</v>
      </c>
      <c r="R2260" s="36" t="s">
        <v>233</v>
      </c>
      <c r="S2260" s="36" t="s">
        <v>233</v>
      </c>
      <c r="T2260" s="36" t="s">
        <v>27717</v>
      </c>
      <c r="U2260" s="36" t="s">
        <v>30240</v>
      </c>
      <c r="V2260" s="121" t="str">
        <f t="shared" si="35"/>
        <v>Engie</v>
      </c>
    </row>
    <row r="2261" spans="1:22" x14ac:dyDescent="0.35">
      <c r="A2261" s="111" t="s">
        <v>30431</v>
      </c>
      <c r="B2261" s="34" t="s">
        <v>27782</v>
      </c>
      <c r="C2261" s="92" t="s">
        <v>30309</v>
      </c>
      <c r="D2261" s="38" t="s">
        <v>27852</v>
      </c>
      <c r="E2261" s="42" t="s">
        <v>858</v>
      </c>
      <c r="F2261" s="35" t="s">
        <v>41</v>
      </c>
      <c r="G2261" s="77" t="s">
        <v>27954</v>
      </c>
      <c r="H2261" s="78" t="s">
        <v>28234</v>
      </c>
      <c r="I2261" s="78" t="s">
        <v>28056</v>
      </c>
      <c r="J2261" s="78" t="s">
        <v>30310</v>
      </c>
      <c r="K2261" s="42" t="s">
        <v>27929</v>
      </c>
      <c r="L2261" s="79" t="s">
        <v>30311</v>
      </c>
      <c r="M2261" s="80" t="s">
        <v>30311</v>
      </c>
      <c r="N2261" s="81" t="s">
        <v>233</v>
      </c>
      <c r="O2261" s="81" t="s">
        <v>233</v>
      </c>
      <c r="P2261" s="80" t="s">
        <v>27949</v>
      </c>
      <c r="Q2261" s="36" t="s">
        <v>24977</v>
      </c>
      <c r="R2261" s="36" t="s">
        <v>233</v>
      </c>
      <c r="S2261" s="36" t="s">
        <v>233</v>
      </c>
      <c r="T2261" s="36" t="s">
        <v>24977</v>
      </c>
      <c r="U2261" s="36" t="s">
        <v>29864</v>
      </c>
      <c r="V2261" s="121" t="str">
        <f t="shared" si="35"/>
        <v>Teck Resources Ltd</v>
      </c>
    </row>
    <row r="2262" spans="1:22" x14ac:dyDescent="0.35">
      <c r="A2262" s="111" t="s">
        <v>30431</v>
      </c>
      <c r="B2262" s="34" t="s">
        <v>27783</v>
      </c>
      <c r="C2262" s="92" t="s">
        <v>30312</v>
      </c>
      <c r="D2262" s="38" t="s">
        <v>27854</v>
      </c>
      <c r="E2262" s="42" t="s">
        <v>858</v>
      </c>
      <c r="F2262" s="35" t="s">
        <v>41</v>
      </c>
      <c r="G2262" s="77" t="s">
        <v>27954</v>
      </c>
      <c r="H2262" s="78" t="s">
        <v>28234</v>
      </c>
      <c r="I2262" s="78" t="s">
        <v>28056</v>
      </c>
      <c r="J2262" s="78" t="s">
        <v>30310</v>
      </c>
      <c r="K2262" s="42" t="s">
        <v>27929</v>
      </c>
      <c r="L2262" s="79" t="s">
        <v>233</v>
      </c>
      <c r="M2262" s="80" t="s">
        <v>30311</v>
      </c>
      <c r="N2262" s="81" t="s">
        <v>233</v>
      </c>
      <c r="O2262" s="81" t="s">
        <v>233</v>
      </c>
      <c r="P2262" s="80" t="s">
        <v>27949</v>
      </c>
      <c r="Q2262" s="36" t="s">
        <v>24977</v>
      </c>
      <c r="R2262" s="36" t="s">
        <v>233</v>
      </c>
      <c r="S2262" s="36" t="s">
        <v>233</v>
      </c>
      <c r="T2262" s="36" t="s">
        <v>24977</v>
      </c>
      <c r="U2262" s="36" t="s">
        <v>29864</v>
      </c>
      <c r="V2262" s="121" t="str">
        <f t="shared" si="35"/>
        <v>Alco</v>
      </c>
    </row>
    <row r="2263" spans="1:22" x14ac:dyDescent="0.35">
      <c r="A2263" s="111" t="s">
        <v>30431</v>
      </c>
      <c r="B2263" s="34" t="s">
        <v>27784</v>
      </c>
      <c r="C2263" s="92" t="s">
        <v>30313</v>
      </c>
      <c r="D2263" s="38" t="s">
        <v>27856</v>
      </c>
      <c r="E2263" s="42" t="s">
        <v>837</v>
      </c>
      <c r="F2263" s="35" t="s">
        <v>41</v>
      </c>
      <c r="G2263" s="77" t="s">
        <v>27954</v>
      </c>
      <c r="H2263" s="78" t="s">
        <v>28234</v>
      </c>
      <c r="I2263" s="78" t="s">
        <v>28056</v>
      </c>
      <c r="J2263" s="78" t="s">
        <v>30310</v>
      </c>
      <c r="K2263" s="42" t="s">
        <v>27929</v>
      </c>
      <c r="L2263" s="79" t="s">
        <v>233</v>
      </c>
      <c r="M2263" s="80" t="s">
        <v>30311</v>
      </c>
      <c r="N2263" s="81" t="s">
        <v>233</v>
      </c>
      <c r="O2263" s="81" t="s">
        <v>233</v>
      </c>
      <c r="P2263" s="80" t="s">
        <v>27949</v>
      </c>
      <c r="Q2263" s="36" t="s">
        <v>24977</v>
      </c>
      <c r="R2263" s="36" t="s">
        <v>233</v>
      </c>
      <c r="S2263" s="36" t="s">
        <v>233</v>
      </c>
      <c r="T2263" s="36" t="s">
        <v>24977</v>
      </c>
      <c r="U2263" s="36" t="s">
        <v>29864</v>
      </c>
      <c r="V2263" s="121" t="str">
        <f t="shared" si="35"/>
        <v>First Quantum</v>
      </c>
    </row>
    <row r="2264" spans="1:22" x14ac:dyDescent="0.35">
      <c r="A2264" s="111" t="s">
        <v>31393</v>
      </c>
      <c r="B2264" s="34" t="s">
        <v>27786</v>
      </c>
      <c r="C2264" s="92" t="s">
        <v>30314</v>
      </c>
      <c r="D2264" s="38" t="s">
        <v>27858</v>
      </c>
      <c r="E2264" s="42" t="s">
        <v>858</v>
      </c>
      <c r="F2264" s="35" t="s">
        <v>41</v>
      </c>
      <c r="G2264" s="77" t="s">
        <v>27954</v>
      </c>
      <c r="H2264" s="78" t="s">
        <v>28234</v>
      </c>
      <c r="I2264" s="78" t="s">
        <v>28056</v>
      </c>
      <c r="J2264" s="78" t="s">
        <v>30310</v>
      </c>
      <c r="K2264" s="42" t="s">
        <v>27929</v>
      </c>
      <c r="L2264" s="79" t="s">
        <v>233</v>
      </c>
      <c r="M2264" s="80" t="s">
        <v>30311</v>
      </c>
      <c r="N2264" s="81" t="s">
        <v>233</v>
      </c>
      <c r="O2264" s="81" t="s">
        <v>233</v>
      </c>
      <c r="P2264" s="80" t="s">
        <v>27949</v>
      </c>
      <c r="Q2264" s="36" t="s">
        <v>24977</v>
      </c>
      <c r="R2264" s="36" t="s">
        <v>233</v>
      </c>
      <c r="S2264" s="36" t="s">
        <v>873</v>
      </c>
      <c r="T2264" s="36" t="s">
        <v>24977</v>
      </c>
      <c r="U2264" s="36" t="s">
        <v>27950</v>
      </c>
      <c r="V2264" s="121" t="str">
        <f t="shared" si="35"/>
        <v>State Street - Materials Select Sector</v>
      </c>
    </row>
    <row r="2265" spans="1:22" x14ac:dyDescent="0.35">
      <c r="A2265" s="111" t="s">
        <v>31394</v>
      </c>
      <c r="B2265" s="34" t="s">
        <v>27787</v>
      </c>
      <c r="C2265" s="92" t="s">
        <v>30315</v>
      </c>
      <c r="D2265" s="38" t="s">
        <v>27860</v>
      </c>
      <c r="E2265" s="42" t="s">
        <v>858</v>
      </c>
      <c r="F2265" s="35" t="s">
        <v>41</v>
      </c>
      <c r="G2265" s="77" t="s">
        <v>27954</v>
      </c>
      <c r="H2265" s="78" t="s">
        <v>28234</v>
      </c>
      <c r="I2265" s="78" t="s">
        <v>28056</v>
      </c>
      <c r="J2265" s="78" t="s">
        <v>30310</v>
      </c>
      <c r="K2265" s="42" t="s">
        <v>27929</v>
      </c>
      <c r="L2265" s="79" t="s">
        <v>233</v>
      </c>
      <c r="M2265" s="80" t="s">
        <v>30311</v>
      </c>
      <c r="N2265" s="81" t="s">
        <v>233</v>
      </c>
      <c r="O2265" s="81" t="s">
        <v>233</v>
      </c>
      <c r="P2265" s="80" t="s">
        <v>27949</v>
      </c>
      <c r="Q2265" s="36" t="s">
        <v>24977</v>
      </c>
      <c r="R2265" s="36" t="s">
        <v>233</v>
      </c>
      <c r="S2265" s="36" t="s">
        <v>873</v>
      </c>
      <c r="T2265" s="36" t="s">
        <v>24977</v>
      </c>
      <c r="U2265" s="36" t="s">
        <v>27950</v>
      </c>
      <c r="V2265" s="121" t="str">
        <f t="shared" si="35"/>
        <v>Vanguard - Materials</v>
      </c>
    </row>
    <row r="2266" spans="1:22" x14ac:dyDescent="0.35">
      <c r="A2266" s="111" t="s">
        <v>31395</v>
      </c>
      <c r="B2266" s="34" t="s">
        <v>27788</v>
      </c>
      <c r="C2266" s="92" t="s">
        <v>30316</v>
      </c>
      <c r="D2266" s="38" t="s">
        <v>27862</v>
      </c>
      <c r="E2266" s="42" t="s">
        <v>858</v>
      </c>
      <c r="F2266" s="35" t="s">
        <v>41</v>
      </c>
      <c r="G2266" s="77" t="s">
        <v>27954</v>
      </c>
      <c r="H2266" s="78" t="s">
        <v>28234</v>
      </c>
      <c r="I2266" s="78" t="s">
        <v>28056</v>
      </c>
      <c r="J2266" s="78" t="s">
        <v>30310</v>
      </c>
      <c r="K2266" s="42" t="s">
        <v>27929</v>
      </c>
      <c r="L2266" s="79" t="s">
        <v>233</v>
      </c>
      <c r="M2266" s="80" t="s">
        <v>30311</v>
      </c>
      <c r="N2266" s="81" t="s">
        <v>233</v>
      </c>
      <c r="O2266" s="81" t="s">
        <v>233</v>
      </c>
      <c r="P2266" s="80" t="s">
        <v>27949</v>
      </c>
      <c r="Q2266" s="36" t="s">
        <v>24977</v>
      </c>
      <c r="R2266" s="36" t="s">
        <v>233</v>
      </c>
      <c r="S2266" s="36" t="s">
        <v>873</v>
      </c>
      <c r="T2266" s="36" t="s">
        <v>24977</v>
      </c>
      <c r="U2266" s="36" t="s">
        <v>27950</v>
      </c>
      <c r="V2266" s="121" t="str">
        <f t="shared" si="35"/>
        <v>Global X - Copper Miners ETF</v>
      </c>
    </row>
    <row r="2267" spans="1:22" x14ac:dyDescent="0.35">
      <c r="A2267" s="111" t="s">
        <v>31396</v>
      </c>
      <c r="B2267" s="34" t="s">
        <v>27789</v>
      </c>
      <c r="C2267" s="92" t="s">
        <v>30317</v>
      </c>
      <c r="D2267" s="38" t="s">
        <v>27864</v>
      </c>
      <c r="E2267" s="42" t="s">
        <v>858</v>
      </c>
      <c r="F2267" s="35" t="s">
        <v>41</v>
      </c>
      <c r="G2267" s="77" t="s">
        <v>27954</v>
      </c>
      <c r="H2267" s="78" t="s">
        <v>28234</v>
      </c>
      <c r="I2267" s="78" t="s">
        <v>28056</v>
      </c>
      <c r="J2267" s="78" t="s">
        <v>30310</v>
      </c>
      <c r="K2267" s="42" t="s">
        <v>27929</v>
      </c>
      <c r="L2267" s="79" t="s">
        <v>233</v>
      </c>
      <c r="M2267" s="80" t="s">
        <v>30311</v>
      </c>
      <c r="N2267" s="81" t="s">
        <v>233</v>
      </c>
      <c r="O2267" s="81" t="s">
        <v>233</v>
      </c>
      <c r="P2267" s="80" t="s">
        <v>27949</v>
      </c>
      <c r="Q2267" s="36" t="s">
        <v>24977</v>
      </c>
      <c r="R2267" s="36" t="s">
        <v>233</v>
      </c>
      <c r="S2267" s="36" t="s">
        <v>873</v>
      </c>
      <c r="T2267" s="36" t="s">
        <v>24977</v>
      </c>
      <c r="U2267" s="36" t="s">
        <v>27950</v>
      </c>
      <c r="V2267" s="121" t="str">
        <f t="shared" si="35"/>
        <v>BlackRock - iShares MSCI Global Metals &amp; Mining Producers ETF</v>
      </c>
    </row>
    <row r="2268" spans="1:22" x14ac:dyDescent="0.35">
      <c r="A2268" s="111" t="s">
        <v>31397</v>
      </c>
      <c r="B2268" s="34" t="s">
        <v>27790</v>
      </c>
      <c r="C2268" s="92" t="s">
        <v>30318</v>
      </c>
      <c r="D2268" s="38" t="s">
        <v>27866</v>
      </c>
      <c r="E2268" s="42" t="s">
        <v>858</v>
      </c>
      <c r="F2268" s="35" t="s">
        <v>41</v>
      </c>
      <c r="G2268" s="77" t="s">
        <v>27954</v>
      </c>
      <c r="H2268" s="78" t="s">
        <v>28234</v>
      </c>
      <c r="I2268" s="78" t="s">
        <v>28056</v>
      </c>
      <c r="J2268" s="78" t="s">
        <v>30310</v>
      </c>
      <c r="K2268" s="42" t="s">
        <v>27929</v>
      </c>
      <c r="L2268" s="79" t="s">
        <v>233</v>
      </c>
      <c r="M2268" s="80" t="s">
        <v>30311</v>
      </c>
      <c r="N2268" s="81" t="s">
        <v>233</v>
      </c>
      <c r="O2268" s="81" t="s">
        <v>233</v>
      </c>
      <c r="P2268" s="80" t="s">
        <v>27949</v>
      </c>
      <c r="Q2268" s="36" t="s">
        <v>24977</v>
      </c>
      <c r="R2268" s="36" t="s">
        <v>233</v>
      </c>
      <c r="S2268" s="36" t="s">
        <v>873</v>
      </c>
      <c r="T2268" s="36" t="s">
        <v>24977</v>
      </c>
      <c r="U2268" s="36" t="s">
        <v>27950</v>
      </c>
      <c r="V2268" s="121" t="str">
        <f t="shared" si="35"/>
        <v>State Street - S&amp;P Metals &amp; Mining ETF</v>
      </c>
    </row>
    <row r="2269" spans="1:22" x14ac:dyDescent="0.35">
      <c r="A2269" s="111" t="s">
        <v>30431</v>
      </c>
      <c r="B2269" s="34" t="s">
        <v>27791</v>
      </c>
      <c r="C2269" s="92" t="s">
        <v>30319</v>
      </c>
      <c r="D2269" s="38" t="s">
        <v>27868</v>
      </c>
      <c r="E2269" s="42" t="s">
        <v>858</v>
      </c>
      <c r="F2269" s="35" t="s">
        <v>41</v>
      </c>
      <c r="G2269" s="77" t="s">
        <v>27954</v>
      </c>
      <c r="H2269" s="78" t="s">
        <v>28234</v>
      </c>
      <c r="I2269" s="78" t="s">
        <v>30320</v>
      </c>
      <c r="J2269" s="78" t="s">
        <v>30321</v>
      </c>
      <c r="K2269" s="42" t="s">
        <v>27929</v>
      </c>
      <c r="L2269" s="79" t="s">
        <v>30322</v>
      </c>
      <c r="M2269" s="80" t="s">
        <v>30322</v>
      </c>
      <c r="N2269" s="81" t="s">
        <v>233</v>
      </c>
      <c r="O2269" s="81" t="s">
        <v>233</v>
      </c>
      <c r="P2269" s="80" t="s">
        <v>27949</v>
      </c>
      <c r="Q2269" s="36" t="s">
        <v>24977</v>
      </c>
      <c r="R2269" s="36" t="s">
        <v>233</v>
      </c>
      <c r="S2269" s="36" t="s">
        <v>233</v>
      </c>
      <c r="T2269" s="36" t="s">
        <v>24977</v>
      </c>
      <c r="U2269" s="36" t="s">
        <v>29864</v>
      </c>
      <c r="V2269" s="121" t="str">
        <f t="shared" si="35"/>
        <v>Canadian Natural Resources</v>
      </c>
    </row>
    <row r="2270" spans="1:22" x14ac:dyDescent="0.35">
      <c r="A2270" s="111" t="s">
        <v>30431</v>
      </c>
      <c r="B2270" s="34" t="s">
        <v>27792</v>
      </c>
      <c r="C2270" s="92" t="s">
        <v>30323</v>
      </c>
      <c r="D2270" s="38" t="s">
        <v>27870</v>
      </c>
      <c r="E2270" s="42" t="s">
        <v>858</v>
      </c>
      <c r="F2270" s="35" t="s">
        <v>41</v>
      </c>
      <c r="G2270" s="77" t="s">
        <v>27954</v>
      </c>
      <c r="H2270" s="78" t="s">
        <v>28234</v>
      </c>
      <c r="I2270" s="78" t="s">
        <v>30320</v>
      </c>
      <c r="J2270" s="78" t="s">
        <v>30321</v>
      </c>
      <c r="K2270" s="42" t="s">
        <v>27929</v>
      </c>
      <c r="L2270" s="79" t="s">
        <v>233</v>
      </c>
      <c r="M2270" s="80" t="s">
        <v>30322</v>
      </c>
      <c r="N2270" s="81" t="s">
        <v>233</v>
      </c>
      <c r="O2270" s="81" t="s">
        <v>233</v>
      </c>
      <c r="P2270" s="80" t="s">
        <v>27949</v>
      </c>
      <c r="Q2270" s="36" t="s">
        <v>24977</v>
      </c>
      <c r="R2270" s="36" t="s">
        <v>233</v>
      </c>
      <c r="S2270" s="36" t="s">
        <v>233</v>
      </c>
      <c r="T2270" s="36" t="s">
        <v>24977</v>
      </c>
      <c r="U2270" s="36" t="s">
        <v>29864</v>
      </c>
      <c r="V2270" s="121" t="str">
        <f t="shared" si="35"/>
        <v>EOG Resources Inc.</v>
      </c>
    </row>
    <row r="2271" spans="1:22" x14ac:dyDescent="0.35">
      <c r="A2271" s="111" t="s">
        <v>30431</v>
      </c>
      <c r="B2271" s="34" t="s">
        <v>27793</v>
      </c>
      <c r="C2271" s="92" t="s">
        <v>30324</v>
      </c>
      <c r="D2271" s="38" t="s">
        <v>27871</v>
      </c>
      <c r="E2271" s="42" t="s">
        <v>858</v>
      </c>
      <c r="F2271" s="35" t="s">
        <v>41</v>
      </c>
      <c r="G2271" s="77" t="s">
        <v>27954</v>
      </c>
      <c r="H2271" s="78" t="s">
        <v>28234</v>
      </c>
      <c r="I2271" s="78" t="s">
        <v>30320</v>
      </c>
      <c r="J2271" s="78" t="s">
        <v>30321</v>
      </c>
      <c r="K2271" s="42" t="s">
        <v>27929</v>
      </c>
      <c r="L2271" s="79" t="s">
        <v>233</v>
      </c>
      <c r="M2271" s="80" t="s">
        <v>30322</v>
      </c>
      <c r="N2271" s="81" t="s">
        <v>233</v>
      </c>
      <c r="O2271" s="81" t="s">
        <v>233</v>
      </c>
      <c r="P2271" s="80" t="s">
        <v>27949</v>
      </c>
      <c r="Q2271" s="36" t="s">
        <v>24977</v>
      </c>
      <c r="R2271" s="36" t="s">
        <v>233</v>
      </c>
      <c r="S2271" s="36" t="s">
        <v>233</v>
      </c>
      <c r="T2271" s="36" t="s">
        <v>24977</v>
      </c>
      <c r="U2271" s="36" t="s">
        <v>29864</v>
      </c>
      <c r="V2271" s="121" t="str">
        <f t="shared" si="35"/>
        <v>Continental Resources Inc.</v>
      </c>
    </row>
    <row r="2272" spans="1:22" x14ac:dyDescent="0.35">
      <c r="A2272" s="111" t="s">
        <v>30431</v>
      </c>
      <c r="B2272" s="34" t="s">
        <v>27794</v>
      </c>
      <c r="C2272" s="92" t="s">
        <v>30325</v>
      </c>
      <c r="D2272" s="38" t="s">
        <v>27872</v>
      </c>
      <c r="E2272" s="42" t="s">
        <v>858</v>
      </c>
      <c r="F2272" s="35" t="s">
        <v>41</v>
      </c>
      <c r="G2272" s="77" t="s">
        <v>27954</v>
      </c>
      <c r="H2272" s="78" t="s">
        <v>28234</v>
      </c>
      <c r="I2272" s="78" t="s">
        <v>30320</v>
      </c>
      <c r="J2272" s="78" t="s">
        <v>30321</v>
      </c>
      <c r="K2272" s="42" t="s">
        <v>27929</v>
      </c>
      <c r="L2272" s="79" t="s">
        <v>233</v>
      </c>
      <c r="M2272" s="80" t="s">
        <v>30322</v>
      </c>
      <c r="N2272" s="81" t="s">
        <v>233</v>
      </c>
      <c r="O2272" s="81" t="s">
        <v>233</v>
      </c>
      <c r="P2272" s="80" t="s">
        <v>27949</v>
      </c>
      <c r="Q2272" s="36" t="s">
        <v>24977</v>
      </c>
      <c r="R2272" s="36" t="s">
        <v>233</v>
      </c>
      <c r="S2272" s="36" t="s">
        <v>233</v>
      </c>
      <c r="T2272" s="36" t="s">
        <v>24977</v>
      </c>
      <c r="U2272" s="36" t="s">
        <v>29864</v>
      </c>
      <c r="V2272" s="121" t="str">
        <f t="shared" si="35"/>
        <v>Concho Resources</v>
      </c>
    </row>
    <row r="2273" spans="1:22" x14ac:dyDescent="0.35">
      <c r="A2273" s="111" t="s">
        <v>31398</v>
      </c>
      <c r="B2273" s="34" t="s">
        <v>27796</v>
      </c>
      <c r="C2273" s="92" t="s">
        <v>30326</v>
      </c>
      <c r="D2273" s="38" t="s">
        <v>27873</v>
      </c>
      <c r="E2273" s="42" t="s">
        <v>858</v>
      </c>
      <c r="F2273" s="35" t="s">
        <v>41</v>
      </c>
      <c r="G2273" s="77" t="s">
        <v>27954</v>
      </c>
      <c r="H2273" s="78" t="s">
        <v>28234</v>
      </c>
      <c r="I2273" s="78" t="s">
        <v>30320</v>
      </c>
      <c r="J2273" s="78" t="s">
        <v>30321</v>
      </c>
      <c r="K2273" s="42" t="s">
        <v>27929</v>
      </c>
      <c r="L2273" s="79" t="s">
        <v>233</v>
      </c>
      <c r="M2273" s="80" t="s">
        <v>30322</v>
      </c>
      <c r="N2273" s="81" t="s">
        <v>233</v>
      </c>
      <c r="O2273" s="81">
        <v>1</v>
      </c>
      <c r="P2273" s="80" t="s">
        <v>27949</v>
      </c>
      <c r="Q2273" s="36" t="s">
        <v>24977</v>
      </c>
      <c r="R2273" s="36" t="s">
        <v>233</v>
      </c>
      <c r="S2273" s="36" t="s">
        <v>873</v>
      </c>
      <c r="T2273" s="36" t="s">
        <v>24977</v>
      </c>
      <c r="U2273" s="36" t="s">
        <v>27950</v>
      </c>
      <c r="V2273" s="121" t="str">
        <f t="shared" si="35"/>
        <v>State Street - Energy Select Sector</v>
      </c>
    </row>
    <row r="2274" spans="1:22" x14ac:dyDescent="0.35">
      <c r="A2274" s="111" t="s">
        <v>31399</v>
      </c>
      <c r="B2274" s="34" t="s">
        <v>27797</v>
      </c>
      <c r="C2274" s="92" t="s">
        <v>30327</v>
      </c>
      <c r="D2274" s="38" t="s">
        <v>27874</v>
      </c>
      <c r="E2274" s="42" t="s">
        <v>858</v>
      </c>
      <c r="F2274" s="35" t="s">
        <v>41</v>
      </c>
      <c r="G2274" s="77" t="s">
        <v>27954</v>
      </c>
      <c r="H2274" s="78" t="s">
        <v>28234</v>
      </c>
      <c r="I2274" s="78" t="s">
        <v>30320</v>
      </c>
      <c r="J2274" s="78" t="s">
        <v>30321</v>
      </c>
      <c r="K2274" s="42" t="s">
        <v>27929</v>
      </c>
      <c r="L2274" s="79" t="s">
        <v>233</v>
      </c>
      <c r="M2274" s="80" t="s">
        <v>30322</v>
      </c>
      <c r="N2274" s="81" t="s">
        <v>233</v>
      </c>
      <c r="O2274" s="81">
        <v>1</v>
      </c>
      <c r="P2274" s="80" t="s">
        <v>27949</v>
      </c>
      <c r="Q2274" s="36" t="s">
        <v>24977</v>
      </c>
      <c r="R2274" s="36" t="s">
        <v>233</v>
      </c>
      <c r="S2274" s="36" t="s">
        <v>873</v>
      </c>
      <c r="T2274" s="36" t="s">
        <v>24977</v>
      </c>
      <c r="U2274" s="36" t="s">
        <v>27950</v>
      </c>
      <c r="V2274" s="121" t="str">
        <f t="shared" si="35"/>
        <v>First Trust - AlphaDex Energy</v>
      </c>
    </row>
    <row r="2275" spans="1:22" x14ac:dyDescent="0.35">
      <c r="A2275" s="111" t="s">
        <v>31400</v>
      </c>
      <c r="B2275" s="34" t="s">
        <v>27799</v>
      </c>
      <c r="C2275" s="92" t="s">
        <v>30328</v>
      </c>
      <c r="D2275" s="38" t="s">
        <v>27875</v>
      </c>
      <c r="E2275" s="42" t="s">
        <v>858</v>
      </c>
      <c r="F2275" s="35" t="s">
        <v>41</v>
      </c>
      <c r="G2275" s="77" t="s">
        <v>27954</v>
      </c>
      <c r="H2275" s="78" t="s">
        <v>28234</v>
      </c>
      <c r="I2275" s="78" t="s">
        <v>30320</v>
      </c>
      <c r="J2275" s="78" t="s">
        <v>30321</v>
      </c>
      <c r="K2275" s="42" t="s">
        <v>27929</v>
      </c>
      <c r="L2275" s="79" t="s">
        <v>233</v>
      </c>
      <c r="M2275" s="80" t="s">
        <v>30322</v>
      </c>
      <c r="N2275" s="81" t="s">
        <v>233</v>
      </c>
      <c r="O2275" s="81" t="s">
        <v>233</v>
      </c>
      <c r="P2275" s="80" t="s">
        <v>27949</v>
      </c>
      <c r="Q2275" s="36" t="s">
        <v>24977</v>
      </c>
      <c r="R2275" s="36" t="s">
        <v>233</v>
      </c>
      <c r="S2275" s="36" t="s">
        <v>873</v>
      </c>
      <c r="T2275" s="36" t="s">
        <v>24977</v>
      </c>
      <c r="U2275" s="36" t="s">
        <v>27950</v>
      </c>
      <c r="V2275" s="121" t="str">
        <f t="shared" si="35"/>
        <v>State Street - Oil &amp; Gas Exploration &amp; Production</v>
      </c>
    </row>
    <row r="2276" spans="1:22" x14ac:dyDescent="0.35">
      <c r="A2276" s="111" t="s">
        <v>31400</v>
      </c>
      <c r="B2276" s="37" t="s">
        <v>27800</v>
      </c>
      <c r="C2276" s="40" t="s">
        <v>30328</v>
      </c>
      <c r="D2276" s="38" t="s">
        <v>27876</v>
      </c>
      <c r="E2276" s="42" t="s">
        <v>858</v>
      </c>
      <c r="F2276" s="35" t="s">
        <v>41</v>
      </c>
      <c r="G2276" s="77" t="s">
        <v>27954</v>
      </c>
      <c r="H2276" s="78" t="s">
        <v>28234</v>
      </c>
      <c r="I2276" s="78" t="s">
        <v>30320</v>
      </c>
      <c r="J2276" s="78" t="s">
        <v>30321</v>
      </c>
      <c r="K2276" s="42" t="s">
        <v>27929</v>
      </c>
      <c r="L2276" s="79" t="s">
        <v>233</v>
      </c>
      <c r="M2276" s="80" t="s">
        <v>30322</v>
      </c>
      <c r="N2276" s="81" t="s">
        <v>233</v>
      </c>
      <c r="O2276" s="81" t="s">
        <v>233</v>
      </c>
      <c r="P2276" s="80" t="s">
        <v>27949</v>
      </c>
      <c r="Q2276" s="36" t="s">
        <v>24977</v>
      </c>
      <c r="R2276" s="36" t="s">
        <v>233</v>
      </c>
      <c r="S2276" s="36" t="s">
        <v>873</v>
      </c>
      <c r="T2276" s="36" t="s">
        <v>24977</v>
      </c>
      <c r="U2276" s="36" t="s">
        <v>27950</v>
      </c>
      <c r="V2276" s="121" t="str">
        <f t="shared" si="35"/>
        <v>State Street - Oil &amp; Gas Exploration</v>
      </c>
    </row>
    <row r="2277" spans="1:22" x14ac:dyDescent="0.35">
      <c r="A2277" s="111" t="s">
        <v>30431</v>
      </c>
      <c r="B2277" s="37" t="s">
        <v>27801</v>
      </c>
      <c r="C2277" s="40" t="s">
        <v>30329</v>
      </c>
      <c r="D2277" s="38" t="s">
        <v>27877</v>
      </c>
      <c r="E2277" s="42" t="s">
        <v>858</v>
      </c>
      <c r="F2277" s="35" t="s">
        <v>41</v>
      </c>
      <c r="G2277" s="77" t="s">
        <v>27954</v>
      </c>
      <c r="H2277" s="78" t="s">
        <v>28234</v>
      </c>
      <c r="I2277" s="78" t="s">
        <v>30320</v>
      </c>
      <c r="J2277" s="78" t="s">
        <v>30321</v>
      </c>
      <c r="K2277" s="42" t="s">
        <v>27929</v>
      </c>
      <c r="L2277" s="79" t="s">
        <v>233</v>
      </c>
      <c r="M2277" s="80" t="s">
        <v>30322</v>
      </c>
      <c r="N2277" s="81" t="s">
        <v>233</v>
      </c>
      <c r="O2277" s="81" t="s">
        <v>233</v>
      </c>
      <c r="P2277" s="80" t="s">
        <v>27949</v>
      </c>
      <c r="Q2277" s="36" t="s">
        <v>24977</v>
      </c>
      <c r="R2277" s="36" t="s">
        <v>233</v>
      </c>
      <c r="S2277" s="36" t="s">
        <v>873</v>
      </c>
      <c r="T2277" s="36" t="s">
        <v>24977</v>
      </c>
      <c r="U2277" s="36" t="s">
        <v>27950</v>
      </c>
      <c r="V2277" s="121" t="str">
        <f t="shared" si="35"/>
        <v>Vanguard - Energy</v>
      </c>
    </row>
    <row r="2278" spans="1:22" x14ac:dyDescent="0.35">
      <c r="A2278" s="111" t="s">
        <v>30431</v>
      </c>
      <c r="B2278" s="34" t="s">
        <v>27802</v>
      </c>
      <c r="C2278" s="92" t="s">
        <v>30330</v>
      </c>
      <c r="D2278" s="38" t="s">
        <v>27878</v>
      </c>
      <c r="E2278" s="42" t="s">
        <v>858</v>
      </c>
      <c r="F2278" s="35" t="s">
        <v>41</v>
      </c>
      <c r="G2278" s="77" t="s">
        <v>27954</v>
      </c>
      <c r="H2278" s="78" t="s">
        <v>28234</v>
      </c>
      <c r="I2278" s="78" t="s">
        <v>30320</v>
      </c>
      <c r="J2278" s="78" t="s">
        <v>30321</v>
      </c>
      <c r="K2278" s="42" t="s">
        <v>27929</v>
      </c>
      <c r="L2278" s="79" t="s">
        <v>233</v>
      </c>
      <c r="M2278" s="80" t="s">
        <v>30322</v>
      </c>
      <c r="N2278" s="81" t="s">
        <v>233</v>
      </c>
      <c r="O2278" s="81" t="s">
        <v>233</v>
      </c>
      <c r="P2278" s="80" t="s">
        <v>27949</v>
      </c>
      <c r="Q2278" s="36" t="s">
        <v>24977</v>
      </c>
      <c r="R2278" s="36" t="s">
        <v>233</v>
      </c>
      <c r="S2278" s="36" t="s">
        <v>233</v>
      </c>
      <c r="T2278" s="36" t="s">
        <v>24977</v>
      </c>
      <c r="U2278" s="36" t="s">
        <v>27950</v>
      </c>
      <c r="V2278" s="121" t="str">
        <f t="shared" si="35"/>
        <v>Proxys FM</v>
      </c>
    </row>
    <row r="2279" spans="1:22" x14ac:dyDescent="0.35">
      <c r="A2279" s="111" t="s">
        <v>30431</v>
      </c>
      <c r="B2279" s="34" t="s">
        <v>27803</v>
      </c>
      <c r="C2279" s="92" t="s">
        <v>30331</v>
      </c>
      <c r="D2279" s="38" t="s">
        <v>27879</v>
      </c>
      <c r="E2279" s="42" t="s">
        <v>858</v>
      </c>
      <c r="F2279" s="35" t="s">
        <v>41</v>
      </c>
      <c r="G2279" s="77" t="s">
        <v>27954</v>
      </c>
      <c r="H2279" s="78" t="s">
        <v>28234</v>
      </c>
      <c r="I2279" s="78" t="s">
        <v>30320</v>
      </c>
      <c r="J2279" s="78" t="s">
        <v>30332</v>
      </c>
      <c r="K2279" s="42" t="s">
        <v>27929</v>
      </c>
      <c r="L2279" s="79" t="s">
        <v>30333</v>
      </c>
      <c r="M2279" s="80" t="s">
        <v>30333</v>
      </c>
      <c r="N2279" s="81" t="s">
        <v>233</v>
      </c>
      <c r="O2279" s="81" t="s">
        <v>233</v>
      </c>
      <c r="P2279" s="80" t="s">
        <v>27949</v>
      </c>
      <c r="Q2279" s="36" t="s">
        <v>24977</v>
      </c>
      <c r="R2279" s="36" t="s">
        <v>233</v>
      </c>
      <c r="S2279" s="36" t="s">
        <v>233</v>
      </c>
      <c r="T2279" s="36" t="s">
        <v>24977</v>
      </c>
      <c r="U2279" s="36" t="s">
        <v>29864</v>
      </c>
      <c r="V2279" s="121" t="str">
        <f t="shared" si="35"/>
        <v>Tesoro Corp.</v>
      </c>
    </row>
    <row r="2280" spans="1:22" x14ac:dyDescent="0.35">
      <c r="A2280" s="111" t="s">
        <v>30431</v>
      </c>
      <c r="B2280" s="34" t="s">
        <v>27804</v>
      </c>
      <c r="C2280" s="92" t="s">
        <v>30334</v>
      </c>
      <c r="D2280" s="38" t="s">
        <v>27880</v>
      </c>
      <c r="E2280" s="42" t="s">
        <v>858</v>
      </c>
      <c r="F2280" s="35" t="s">
        <v>41</v>
      </c>
      <c r="G2280" s="77" t="s">
        <v>27954</v>
      </c>
      <c r="H2280" s="78" t="s">
        <v>28234</v>
      </c>
      <c r="I2280" s="78" t="s">
        <v>30320</v>
      </c>
      <c r="J2280" s="78" t="s">
        <v>30335</v>
      </c>
      <c r="K2280" s="42" t="s">
        <v>27929</v>
      </c>
      <c r="L2280" s="79" t="s">
        <v>30336</v>
      </c>
      <c r="M2280" s="80" t="s">
        <v>30336</v>
      </c>
      <c r="N2280" s="81" t="s">
        <v>233</v>
      </c>
      <c r="O2280" s="81" t="s">
        <v>233</v>
      </c>
      <c r="P2280" s="80" t="s">
        <v>27949</v>
      </c>
      <c r="Q2280" s="36" t="s">
        <v>24977</v>
      </c>
      <c r="R2280" s="36" t="s">
        <v>233</v>
      </c>
      <c r="S2280" s="36" t="s">
        <v>233</v>
      </c>
      <c r="T2280" s="36" t="s">
        <v>24977</v>
      </c>
      <c r="U2280" s="36" t="s">
        <v>29864</v>
      </c>
      <c r="V2280" s="121" t="str">
        <f t="shared" si="35"/>
        <v>Halliburton Co.</v>
      </c>
    </row>
    <row r="2281" spans="1:22" x14ac:dyDescent="0.35">
      <c r="A2281" s="111" t="s">
        <v>30431</v>
      </c>
      <c r="B2281" s="34" t="s">
        <v>27806</v>
      </c>
      <c r="C2281" s="92" t="s">
        <v>30337</v>
      </c>
      <c r="D2281" s="38" t="s">
        <v>25143</v>
      </c>
      <c r="E2281" s="42" t="s">
        <v>858</v>
      </c>
      <c r="F2281" s="35" t="s">
        <v>41</v>
      </c>
      <c r="G2281" s="77" t="s">
        <v>27954</v>
      </c>
      <c r="H2281" s="78" t="s">
        <v>28234</v>
      </c>
      <c r="I2281" s="78" t="s">
        <v>30320</v>
      </c>
      <c r="J2281" s="78" t="s">
        <v>30335</v>
      </c>
      <c r="K2281" s="42" t="s">
        <v>27929</v>
      </c>
      <c r="L2281" s="79" t="s">
        <v>233</v>
      </c>
      <c r="M2281" s="80" t="s">
        <v>30336</v>
      </c>
      <c r="N2281" s="81" t="s">
        <v>233</v>
      </c>
      <c r="O2281" s="81" t="s">
        <v>233</v>
      </c>
      <c r="P2281" s="80" t="s">
        <v>27949</v>
      </c>
      <c r="Q2281" s="36" t="s">
        <v>24977</v>
      </c>
      <c r="R2281" s="36" t="s">
        <v>233</v>
      </c>
      <c r="S2281" s="36" t="s">
        <v>233</v>
      </c>
      <c r="T2281" s="36" t="s">
        <v>24977</v>
      </c>
      <c r="U2281" s="36" t="s">
        <v>29864</v>
      </c>
      <c r="V2281" s="121" t="str">
        <f t="shared" si="35"/>
        <v>Schlumberger Ltd.</v>
      </c>
    </row>
    <row r="2282" spans="1:22" x14ac:dyDescent="0.35">
      <c r="A2282" s="111" t="s">
        <v>30431</v>
      </c>
      <c r="B2282" s="34" t="s">
        <v>27807</v>
      </c>
      <c r="C2282" s="92" t="s">
        <v>30338</v>
      </c>
      <c r="D2282" s="38" t="s">
        <v>27881</v>
      </c>
      <c r="E2282" s="42" t="s">
        <v>858</v>
      </c>
      <c r="F2282" s="35" t="s">
        <v>41</v>
      </c>
      <c r="G2282" s="77" t="s">
        <v>27954</v>
      </c>
      <c r="H2282" s="78" t="s">
        <v>28234</v>
      </c>
      <c r="I2282" s="78" t="s">
        <v>30320</v>
      </c>
      <c r="J2282" s="78" t="s">
        <v>30335</v>
      </c>
      <c r="K2282" s="42" t="s">
        <v>27929</v>
      </c>
      <c r="L2282" s="79" t="s">
        <v>233</v>
      </c>
      <c r="M2282" s="80" t="s">
        <v>30336</v>
      </c>
      <c r="N2282" s="81" t="s">
        <v>233</v>
      </c>
      <c r="O2282" s="81" t="s">
        <v>233</v>
      </c>
      <c r="P2282" s="80" t="s">
        <v>27949</v>
      </c>
      <c r="Q2282" s="36" t="s">
        <v>24977</v>
      </c>
      <c r="R2282" s="36" t="s">
        <v>233</v>
      </c>
      <c r="S2282" s="36" t="s">
        <v>233</v>
      </c>
      <c r="T2282" s="36" t="s">
        <v>24977</v>
      </c>
      <c r="U2282" s="36" t="s">
        <v>29864</v>
      </c>
      <c r="V2282" s="121" t="str">
        <f t="shared" si="35"/>
        <v>Baker Hughes Inc.</v>
      </c>
    </row>
    <row r="2283" spans="1:22" x14ac:dyDescent="0.35">
      <c r="A2283" s="111" t="s">
        <v>31401</v>
      </c>
      <c r="B2283" s="34" t="s">
        <v>27808</v>
      </c>
      <c r="C2283" s="92" t="s">
        <v>30339</v>
      </c>
      <c r="D2283" s="38" t="s">
        <v>27882</v>
      </c>
      <c r="E2283" s="42" t="s">
        <v>858</v>
      </c>
      <c r="F2283" s="35" t="s">
        <v>41</v>
      </c>
      <c r="G2283" s="77" t="s">
        <v>27954</v>
      </c>
      <c r="H2283" s="78" t="s">
        <v>28234</v>
      </c>
      <c r="I2283" s="78" t="s">
        <v>30320</v>
      </c>
      <c r="J2283" s="78" t="s">
        <v>30335</v>
      </c>
      <c r="K2283" s="42" t="s">
        <v>27929</v>
      </c>
      <c r="L2283" s="79" t="s">
        <v>233</v>
      </c>
      <c r="M2283" s="80" t="s">
        <v>30336</v>
      </c>
      <c r="N2283" s="81" t="s">
        <v>233</v>
      </c>
      <c r="O2283" s="81" t="s">
        <v>233</v>
      </c>
      <c r="P2283" s="80" t="s">
        <v>27949</v>
      </c>
      <c r="Q2283" s="36" t="s">
        <v>24977</v>
      </c>
      <c r="R2283" s="36" t="s">
        <v>233</v>
      </c>
      <c r="S2283" s="36" t="s">
        <v>873</v>
      </c>
      <c r="T2283" s="36" t="s">
        <v>24977</v>
      </c>
      <c r="U2283" s="36" t="s">
        <v>27950</v>
      </c>
      <c r="V2283" s="121" t="str">
        <f t="shared" si="35"/>
        <v>VanEck - Oil Services ETF</v>
      </c>
    </row>
    <row r="2284" spans="1:22" x14ac:dyDescent="0.35">
      <c r="A2284" s="111" t="s">
        <v>30431</v>
      </c>
      <c r="B2284" s="34" t="s">
        <v>27809</v>
      </c>
      <c r="C2284" s="92" t="s">
        <v>30340</v>
      </c>
      <c r="D2284" s="38" t="s">
        <v>27882</v>
      </c>
      <c r="E2284" s="42" t="s">
        <v>858</v>
      </c>
      <c r="F2284" s="35" t="s">
        <v>41</v>
      </c>
      <c r="G2284" s="77" t="s">
        <v>27954</v>
      </c>
      <c r="H2284" s="78" t="s">
        <v>28234</v>
      </c>
      <c r="I2284" s="78" t="s">
        <v>30320</v>
      </c>
      <c r="J2284" s="78" t="s">
        <v>30335</v>
      </c>
      <c r="K2284" s="42" t="s">
        <v>27929</v>
      </c>
      <c r="L2284" s="79" t="s">
        <v>233</v>
      </c>
      <c r="M2284" s="80" t="s">
        <v>30336</v>
      </c>
      <c r="N2284" s="81" t="s">
        <v>233</v>
      </c>
      <c r="O2284" s="81" t="s">
        <v>233</v>
      </c>
      <c r="P2284" s="80" t="s">
        <v>27949</v>
      </c>
      <c r="Q2284" s="36" t="s">
        <v>24977</v>
      </c>
      <c r="R2284" s="36" t="s">
        <v>233</v>
      </c>
      <c r="S2284" s="36" t="s">
        <v>873</v>
      </c>
      <c r="T2284" s="36" t="s">
        <v>24977</v>
      </c>
      <c r="U2284" s="36" t="s">
        <v>27950</v>
      </c>
      <c r="V2284" s="121" t="str">
        <f t="shared" si="35"/>
        <v>VanEck - Oil Services ETF</v>
      </c>
    </row>
    <row r="2285" spans="1:22" x14ac:dyDescent="0.35">
      <c r="A2285" s="111" t="s">
        <v>31402</v>
      </c>
      <c r="B2285" s="34" t="s">
        <v>27811</v>
      </c>
      <c r="C2285" s="92" t="s">
        <v>30341</v>
      </c>
      <c r="D2285" s="38" t="s">
        <v>27883</v>
      </c>
      <c r="E2285" s="42" t="s">
        <v>858</v>
      </c>
      <c r="F2285" s="35" t="s">
        <v>41</v>
      </c>
      <c r="G2285" s="77" t="s">
        <v>27954</v>
      </c>
      <c r="H2285" s="78" t="s">
        <v>28234</v>
      </c>
      <c r="I2285" s="78" t="s">
        <v>30320</v>
      </c>
      <c r="J2285" s="78" t="s">
        <v>30335</v>
      </c>
      <c r="K2285" s="42" t="s">
        <v>27929</v>
      </c>
      <c r="L2285" s="79" t="s">
        <v>233</v>
      </c>
      <c r="M2285" s="80" t="s">
        <v>30336</v>
      </c>
      <c r="N2285" s="81" t="s">
        <v>233</v>
      </c>
      <c r="O2285" s="81">
        <v>1</v>
      </c>
      <c r="P2285" s="80" t="s">
        <v>27949</v>
      </c>
      <c r="Q2285" s="36" t="s">
        <v>24977</v>
      </c>
      <c r="R2285" s="36" t="s">
        <v>233</v>
      </c>
      <c r="S2285" s="36" t="s">
        <v>873</v>
      </c>
      <c r="T2285" s="36" t="s">
        <v>24977</v>
      </c>
      <c r="U2285" s="36" t="s">
        <v>27950</v>
      </c>
      <c r="V2285" s="121" t="str">
        <f t="shared" si="35"/>
        <v>BlackRock - iShares US Oil &amp; Gas Exploration and Production</v>
      </c>
    </row>
    <row r="2286" spans="1:22" x14ac:dyDescent="0.35">
      <c r="A2286" s="111" t="s">
        <v>31403</v>
      </c>
      <c r="B2286" s="34" t="s">
        <v>27813</v>
      </c>
      <c r="C2286" s="92" t="s">
        <v>30342</v>
      </c>
      <c r="D2286" s="38" t="s">
        <v>27884</v>
      </c>
      <c r="E2286" s="42" t="s">
        <v>858</v>
      </c>
      <c r="F2286" s="35" t="s">
        <v>41</v>
      </c>
      <c r="G2286" s="77" t="s">
        <v>27954</v>
      </c>
      <c r="H2286" s="78" t="s">
        <v>28234</v>
      </c>
      <c r="I2286" s="78" t="s">
        <v>30320</v>
      </c>
      <c r="J2286" s="78" t="s">
        <v>30335</v>
      </c>
      <c r="K2286" s="42" t="s">
        <v>27929</v>
      </c>
      <c r="L2286" s="79" t="s">
        <v>233</v>
      </c>
      <c r="M2286" s="80" t="s">
        <v>30336</v>
      </c>
      <c r="N2286" s="81" t="s">
        <v>233</v>
      </c>
      <c r="O2286" s="81">
        <v>1</v>
      </c>
      <c r="P2286" s="80" t="s">
        <v>27949</v>
      </c>
      <c r="Q2286" s="36" t="s">
        <v>24977</v>
      </c>
      <c r="R2286" s="36" t="s">
        <v>233</v>
      </c>
      <c r="S2286" s="36" t="s">
        <v>873</v>
      </c>
      <c r="T2286" s="36" t="s">
        <v>24977</v>
      </c>
      <c r="U2286" s="36" t="s">
        <v>27950</v>
      </c>
      <c r="V2286" s="121" t="str">
        <f t="shared" si="35"/>
        <v>BlackRock - iShares Global Energy ETF</v>
      </c>
    </row>
    <row r="2287" spans="1:22" x14ac:dyDescent="0.35">
      <c r="A2287" s="111" t="s">
        <v>31404</v>
      </c>
      <c r="B2287" s="34" t="s">
        <v>27814</v>
      </c>
      <c r="C2287" s="92" t="s">
        <v>30343</v>
      </c>
      <c r="D2287" s="38" t="s">
        <v>27885</v>
      </c>
      <c r="E2287" s="42" t="s">
        <v>858</v>
      </c>
      <c r="F2287" s="35" t="s">
        <v>41</v>
      </c>
      <c r="G2287" s="77" t="s">
        <v>27954</v>
      </c>
      <c r="H2287" s="78" t="s">
        <v>28234</v>
      </c>
      <c r="I2287" s="78" t="s">
        <v>30320</v>
      </c>
      <c r="J2287" s="78" t="s">
        <v>30335</v>
      </c>
      <c r="K2287" s="42" t="s">
        <v>27929</v>
      </c>
      <c r="L2287" s="79" t="s">
        <v>233</v>
      </c>
      <c r="M2287" s="80" t="s">
        <v>30336</v>
      </c>
      <c r="N2287" s="81" t="s">
        <v>233</v>
      </c>
      <c r="O2287" s="81" t="s">
        <v>233</v>
      </c>
      <c r="P2287" s="80" t="s">
        <v>27949</v>
      </c>
      <c r="Q2287" s="36" t="s">
        <v>24977</v>
      </c>
      <c r="R2287" s="36" t="s">
        <v>233</v>
      </c>
      <c r="S2287" s="36" t="s">
        <v>873</v>
      </c>
      <c r="T2287" s="36" t="s">
        <v>24977</v>
      </c>
      <c r="U2287" s="36" t="s">
        <v>27950</v>
      </c>
      <c r="V2287" s="121" t="str">
        <f t="shared" si="35"/>
        <v>BlackRock - iShares US Oil Equipment &amp; Services</v>
      </c>
    </row>
    <row r="2288" spans="1:22" x14ac:dyDescent="0.35">
      <c r="A2288" s="111" t="s">
        <v>30431</v>
      </c>
      <c r="B2288" s="34" t="s">
        <v>27815</v>
      </c>
      <c r="C2288" s="92" t="s">
        <v>30344</v>
      </c>
      <c r="D2288" s="38" t="s">
        <v>27886</v>
      </c>
      <c r="E2288" s="42" t="s">
        <v>858</v>
      </c>
      <c r="F2288" s="35" t="s">
        <v>41</v>
      </c>
      <c r="G2288" s="77" t="s">
        <v>27954</v>
      </c>
      <c r="H2288" s="78" t="s">
        <v>28234</v>
      </c>
      <c r="I2288" s="78" t="s">
        <v>28056</v>
      </c>
      <c r="J2288" s="78" t="s">
        <v>30345</v>
      </c>
      <c r="K2288" s="42" t="s">
        <v>27929</v>
      </c>
      <c r="L2288" s="79" t="s">
        <v>30346</v>
      </c>
      <c r="M2288" s="80" t="s">
        <v>30346</v>
      </c>
      <c r="N2288" s="81" t="s">
        <v>233</v>
      </c>
      <c r="O2288" s="81" t="s">
        <v>233</v>
      </c>
      <c r="P2288" s="80" t="s">
        <v>27949</v>
      </c>
      <c r="Q2288" s="36" t="s">
        <v>24977</v>
      </c>
      <c r="R2288" s="36" t="s">
        <v>233</v>
      </c>
      <c r="S2288" s="36" t="s">
        <v>233</v>
      </c>
      <c r="T2288" s="36" t="s">
        <v>24977</v>
      </c>
      <c r="U2288" s="36" t="s">
        <v>29864</v>
      </c>
      <c r="V2288" s="121" t="str">
        <f t="shared" si="35"/>
        <v>The Mosaic Company</v>
      </c>
    </row>
    <row r="2289" spans="1:22" x14ac:dyDescent="0.35">
      <c r="A2289" s="111" t="s">
        <v>30431</v>
      </c>
      <c r="B2289" s="34" t="s">
        <v>27816</v>
      </c>
      <c r="C2289" s="92" t="s">
        <v>30347</v>
      </c>
      <c r="D2289" s="38" t="s">
        <v>27887</v>
      </c>
      <c r="E2289" s="42" t="s">
        <v>858</v>
      </c>
      <c r="F2289" s="35" t="s">
        <v>41</v>
      </c>
      <c r="G2289" s="77" t="s">
        <v>27954</v>
      </c>
      <c r="H2289" s="78" t="s">
        <v>28234</v>
      </c>
      <c r="I2289" s="78" t="s">
        <v>28056</v>
      </c>
      <c r="J2289" s="78" t="s">
        <v>30345</v>
      </c>
      <c r="K2289" s="42" t="s">
        <v>27929</v>
      </c>
      <c r="L2289" s="79" t="s">
        <v>233</v>
      </c>
      <c r="M2289" s="80" t="s">
        <v>30346</v>
      </c>
      <c r="N2289" s="81" t="s">
        <v>233</v>
      </c>
      <c r="O2289" s="81" t="s">
        <v>233</v>
      </c>
      <c r="P2289" s="80" t="s">
        <v>27949</v>
      </c>
      <c r="Q2289" s="36" t="s">
        <v>24977</v>
      </c>
      <c r="R2289" s="36"/>
      <c r="S2289" s="36" t="s">
        <v>873</v>
      </c>
      <c r="T2289" s="36" t="s">
        <v>24977</v>
      </c>
      <c r="U2289" s="36" t="s">
        <v>27950</v>
      </c>
      <c r="V2289" s="121" t="str">
        <f t="shared" si="35"/>
        <v>BlackRock - iShares MSCI Agriculture</v>
      </c>
    </row>
    <row r="2290" spans="1:22" x14ac:dyDescent="0.35">
      <c r="A2290" s="111" t="s">
        <v>31405</v>
      </c>
      <c r="B2290" s="34" t="s">
        <v>27817</v>
      </c>
      <c r="C2290" s="92" t="s">
        <v>30348</v>
      </c>
      <c r="D2290" s="38" t="s">
        <v>27888</v>
      </c>
      <c r="E2290" s="42" t="s">
        <v>858</v>
      </c>
      <c r="F2290" s="35" t="s">
        <v>41</v>
      </c>
      <c r="G2290" s="77" t="s">
        <v>27954</v>
      </c>
      <c r="H2290" s="78" t="s">
        <v>28234</v>
      </c>
      <c r="I2290" s="78" t="s">
        <v>28056</v>
      </c>
      <c r="J2290" s="78" t="s">
        <v>30345</v>
      </c>
      <c r="K2290" s="42" t="s">
        <v>27929</v>
      </c>
      <c r="L2290" s="79" t="s">
        <v>233</v>
      </c>
      <c r="M2290" s="80" t="s">
        <v>30346</v>
      </c>
      <c r="N2290" s="81" t="s">
        <v>233</v>
      </c>
      <c r="O2290" s="81" t="s">
        <v>233</v>
      </c>
      <c r="P2290" s="80" t="s">
        <v>27949</v>
      </c>
      <c r="Q2290" s="36" t="s">
        <v>24977</v>
      </c>
      <c r="R2290" s="36"/>
      <c r="S2290" s="36" t="s">
        <v>873</v>
      </c>
      <c r="T2290" s="36" t="s">
        <v>24977</v>
      </c>
      <c r="U2290" s="36" t="s">
        <v>27950</v>
      </c>
      <c r="V2290" s="121" t="str">
        <f t="shared" si="35"/>
        <v>VanEck - Agribusiness</v>
      </c>
    </row>
    <row r="2291" spans="1:22" x14ac:dyDescent="0.35">
      <c r="A2291" s="111" t="s">
        <v>30350</v>
      </c>
      <c r="B2291" s="72" t="s">
        <v>30349</v>
      </c>
      <c r="C2291" s="110" t="s">
        <v>30350</v>
      </c>
      <c r="D2291" s="64"/>
      <c r="E2291" s="105" t="s">
        <v>30351</v>
      </c>
      <c r="F2291" s="35" t="s">
        <v>27215</v>
      </c>
      <c r="G2291" s="77" t="s">
        <v>30352</v>
      </c>
      <c r="H2291" s="78" t="s">
        <v>42</v>
      </c>
      <c r="I2291" s="78" t="s">
        <v>28234</v>
      </c>
      <c r="J2291" s="78" t="s">
        <v>27929</v>
      </c>
      <c r="K2291" s="42" t="s">
        <v>27929</v>
      </c>
      <c r="L2291" s="79" t="s">
        <v>30353</v>
      </c>
      <c r="M2291" s="80" t="s">
        <v>30353</v>
      </c>
      <c r="N2291" s="81" t="s">
        <v>233</v>
      </c>
      <c r="O2291" s="81" t="s">
        <v>233</v>
      </c>
      <c r="P2291" s="106" t="s">
        <v>27949</v>
      </c>
      <c r="Q2291" s="36" t="s">
        <v>24973</v>
      </c>
      <c r="R2291" s="36" t="s">
        <v>233</v>
      </c>
      <c r="S2291" s="36" t="s">
        <v>233</v>
      </c>
      <c r="T2291" s="36" t="s">
        <v>30354</v>
      </c>
      <c r="U2291" s="36" t="s">
        <v>28012</v>
      </c>
      <c r="V2291" s="121">
        <f t="shared" si="35"/>
        <v>0</v>
      </c>
    </row>
    <row r="2292" spans="1:22" x14ac:dyDescent="0.35">
      <c r="A2292" s="111" t="s">
        <v>30355</v>
      </c>
      <c r="B2292" s="72" t="s">
        <v>27818</v>
      </c>
      <c r="C2292" s="110" t="s">
        <v>30355</v>
      </c>
      <c r="D2292" s="64"/>
      <c r="E2292" s="105" t="s">
        <v>30351</v>
      </c>
      <c r="F2292" s="35" t="s">
        <v>27215</v>
      </c>
      <c r="G2292" s="77" t="s">
        <v>30352</v>
      </c>
      <c r="H2292" s="78" t="s">
        <v>42</v>
      </c>
      <c r="I2292" s="78" t="s">
        <v>28234</v>
      </c>
      <c r="J2292" s="78" t="s">
        <v>27929</v>
      </c>
      <c r="K2292" s="42" t="s">
        <v>27929</v>
      </c>
      <c r="L2292" s="79" t="s">
        <v>30353</v>
      </c>
      <c r="M2292" s="80" t="s">
        <v>30353</v>
      </c>
      <c r="N2292" s="81" t="s">
        <v>233</v>
      </c>
      <c r="O2292" s="81" t="s">
        <v>233</v>
      </c>
      <c r="P2292" s="106" t="s">
        <v>27949</v>
      </c>
      <c r="Q2292" s="36" t="s">
        <v>24973</v>
      </c>
      <c r="R2292" s="36" t="s">
        <v>233</v>
      </c>
      <c r="S2292" s="36" t="s">
        <v>233</v>
      </c>
      <c r="T2292" s="36" t="s">
        <v>30354</v>
      </c>
      <c r="U2292" s="36" t="s">
        <v>28012</v>
      </c>
      <c r="V2292" s="121">
        <f t="shared" si="35"/>
        <v>0</v>
      </c>
    </row>
    <row r="2293" spans="1:22" x14ac:dyDescent="0.35">
      <c r="A2293" s="111" t="s">
        <v>30356</v>
      </c>
      <c r="B2293" s="72" t="s">
        <v>27819</v>
      </c>
      <c r="C2293" s="110" t="s">
        <v>30356</v>
      </c>
      <c r="D2293" s="64"/>
      <c r="E2293" s="105" t="s">
        <v>30351</v>
      </c>
      <c r="F2293" s="35" t="s">
        <v>27215</v>
      </c>
      <c r="G2293" s="77" t="s">
        <v>30352</v>
      </c>
      <c r="H2293" s="78" t="s">
        <v>42</v>
      </c>
      <c r="I2293" s="78" t="s">
        <v>28234</v>
      </c>
      <c r="J2293" s="78" t="s">
        <v>27929</v>
      </c>
      <c r="K2293" s="42" t="s">
        <v>27929</v>
      </c>
      <c r="L2293" s="79" t="s">
        <v>233</v>
      </c>
      <c r="M2293" s="80" t="s">
        <v>30353</v>
      </c>
      <c r="N2293" s="81" t="s">
        <v>233</v>
      </c>
      <c r="O2293" s="81" t="s">
        <v>233</v>
      </c>
      <c r="P2293" s="106" t="s">
        <v>27949</v>
      </c>
      <c r="Q2293" s="36" t="s">
        <v>24973</v>
      </c>
      <c r="R2293" s="36" t="s">
        <v>233</v>
      </c>
      <c r="S2293" s="36" t="s">
        <v>233</v>
      </c>
      <c r="T2293" s="36" t="s">
        <v>30354</v>
      </c>
      <c r="U2293" s="36" t="s">
        <v>28012</v>
      </c>
      <c r="V2293" s="121">
        <f t="shared" si="35"/>
        <v>0</v>
      </c>
    </row>
    <row r="2294" spans="1:22" x14ac:dyDescent="0.35">
      <c r="A2294" s="111" t="s">
        <v>30357</v>
      </c>
      <c r="B2294" s="72" t="s">
        <v>27820</v>
      </c>
      <c r="C2294" s="110" t="s">
        <v>30357</v>
      </c>
      <c r="D2294" s="64"/>
      <c r="E2294" s="105" t="s">
        <v>30351</v>
      </c>
      <c r="F2294" s="35" t="s">
        <v>27215</v>
      </c>
      <c r="G2294" s="77" t="s">
        <v>30352</v>
      </c>
      <c r="H2294" s="78" t="s">
        <v>42</v>
      </c>
      <c r="I2294" s="78" t="s">
        <v>28234</v>
      </c>
      <c r="J2294" s="78" t="s">
        <v>27929</v>
      </c>
      <c r="K2294" s="42" t="s">
        <v>27929</v>
      </c>
      <c r="L2294" s="79" t="s">
        <v>233</v>
      </c>
      <c r="M2294" s="80" t="s">
        <v>30353</v>
      </c>
      <c r="N2294" s="81" t="s">
        <v>233</v>
      </c>
      <c r="O2294" s="81" t="s">
        <v>233</v>
      </c>
      <c r="P2294" s="106" t="s">
        <v>27949</v>
      </c>
      <c r="Q2294" s="36" t="s">
        <v>24973</v>
      </c>
      <c r="R2294" s="36" t="s">
        <v>233</v>
      </c>
      <c r="S2294" s="36" t="s">
        <v>233</v>
      </c>
      <c r="T2294" s="36" t="s">
        <v>30354</v>
      </c>
      <c r="U2294" s="36" t="s">
        <v>28012</v>
      </c>
      <c r="V2294" s="121">
        <f t="shared" si="35"/>
        <v>0</v>
      </c>
    </row>
    <row r="2295" spans="1:22" x14ac:dyDescent="0.35">
      <c r="A2295" s="111" t="s">
        <v>30358</v>
      </c>
      <c r="B2295" s="72" t="s">
        <v>27821</v>
      </c>
      <c r="C2295" s="110" t="s">
        <v>30358</v>
      </c>
      <c r="D2295" s="64"/>
      <c r="E2295" s="105" t="s">
        <v>30351</v>
      </c>
      <c r="F2295" s="35" t="s">
        <v>27215</v>
      </c>
      <c r="G2295" s="77" t="s">
        <v>30352</v>
      </c>
      <c r="H2295" s="78" t="s">
        <v>42</v>
      </c>
      <c r="I2295" s="78" t="s">
        <v>28234</v>
      </c>
      <c r="J2295" s="78" t="s">
        <v>27929</v>
      </c>
      <c r="K2295" s="42" t="s">
        <v>27929</v>
      </c>
      <c r="L2295" s="79" t="s">
        <v>233</v>
      </c>
      <c r="M2295" s="80" t="s">
        <v>30353</v>
      </c>
      <c r="N2295" s="81" t="s">
        <v>233</v>
      </c>
      <c r="O2295" s="81" t="s">
        <v>233</v>
      </c>
      <c r="P2295" s="106" t="s">
        <v>27949</v>
      </c>
      <c r="Q2295" s="36" t="s">
        <v>24973</v>
      </c>
      <c r="R2295" s="36" t="s">
        <v>233</v>
      </c>
      <c r="S2295" s="36" t="s">
        <v>233</v>
      </c>
      <c r="T2295" s="36" t="s">
        <v>30354</v>
      </c>
      <c r="U2295" s="36" t="s">
        <v>28012</v>
      </c>
      <c r="V2295" s="121">
        <f t="shared" si="35"/>
        <v>0</v>
      </c>
    </row>
    <row r="2296" spans="1:22" x14ac:dyDescent="0.35">
      <c r="A2296" s="111" t="s">
        <v>30359</v>
      </c>
      <c r="B2296" s="72" t="s">
        <v>27822</v>
      </c>
      <c r="C2296" s="110" t="s">
        <v>30359</v>
      </c>
      <c r="D2296" s="64"/>
      <c r="E2296" s="105" t="s">
        <v>30351</v>
      </c>
      <c r="F2296" s="35" t="s">
        <v>27215</v>
      </c>
      <c r="G2296" s="77" t="s">
        <v>30352</v>
      </c>
      <c r="H2296" s="78" t="s">
        <v>42</v>
      </c>
      <c r="I2296" s="78" t="s">
        <v>28234</v>
      </c>
      <c r="J2296" s="78" t="s">
        <v>27929</v>
      </c>
      <c r="K2296" s="42" t="s">
        <v>27929</v>
      </c>
      <c r="L2296" s="79" t="s">
        <v>233</v>
      </c>
      <c r="M2296" s="80" t="s">
        <v>30353</v>
      </c>
      <c r="N2296" s="81" t="s">
        <v>233</v>
      </c>
      <c r="O2296" s="81" t="s">
        <v>233</v>
      </c>
      <c r="P2296" s="106" t="s">
        <v>27949</v>
      </c>
      <c r="Q2296" s="36" t="s">
        <v>24973</v>
      </c>
      <c r="R2296" s="36" t="s">
        <v>233</v>
      </c>
      <c r="S2296" s="36" t="s">
        <v>233</v>
      </c>
      <c r="T2296" s="36" t="s">
        <v>30354</v>
      </c>
      <c r="U2296" s="36" t="s">
        <v>28012</v>
      </c>
      <c r="V2296" s="121">
        <f t="shared" si="35"/>
        <v>0</v>
      </c>
    </row>
    <row r="2297" spans="1:22" x14ac:dyDescent="0.35">
      <c r="A2297" s="111" t="s">
        <v>30360</v>
      </c>
      <c r="B2297" s="72" t="s">
        <v>27823</v>
      </c>
      <c r="C2297" s="110" t="s">
        <v>30360</v>
      </c>
      <c r="D2297" s="64"/>
      <c r="E2297" s="105" t="s">
        <v>30351</v>
      </c>
      <c r="F2297" s="35" t="s">
        <v>27215</v>
      </c>
      <c r="G2297" s="77" t="s">
        <v>30352</v>
      </c>
      <c r="H2297" s="78" t="s">
        <v>42</v>
      </c>
      <c r="I2297" s="78" t="s">
        <v>28234</v>
      </c>
      <c r="J2297" s="78" t="s">
        <v>27929</v>
      </c>
      <c r="K2297" s="42" t="s">
        <v>27929</v>
      </c>
      <c r="L2297" s="79" t="s">
        <v>233</v>
      </c>
      <c r="M2297" s="80" t="s">
        <v>30353</v>
      </c>
      <c r="N2297" s="81" t="s">
        <v>233</v>
      </c>
      <c r="O2297" s="81" t="s">
        <v>233</v>
      </c>
      <c r="P2297" s="106" t="s">
        <v>27949</v>
      </c>
      <c r="Q2297" s="36" t="s">
        <v>24973</v>
      </c>
      <c r="R2297" s="36" t="s">
        <v>233</v>
      </c>
      <c r="S2297" s="36" t="s">
        <v>233</v>
      </c>
      <c r="T2297" s="36" t="s">
        <v>30354</v>
      </c>
      <c r="U2297" s="36" t="s">
        <v>28012</v>
      </c>
      <c r="V2297" s="121">
        <f t="shared" si="35"/>
        <v>0</v>
      </c>
    </row>
    <row r="2298" spans="1:22" x14ac:dyDescent="0.35">
      <c r="A2298" s="111" t="s">
        <v>30361</v>
      </c>
      <c r="B2298" s="72" t="s">
        <v>27824</v>
      </c>
      <c r="C2298" s="110" t="s">
        <v>30361</v>
      </c>
      <c r="D2298" s="64"/>
      <c r="E2298" s="105" t="s">
        <v>30351</v>
      </c>
      <c r="F2298" s="35" t="s">
        <v>27215</v>
      </c>
      <c r="G2298" s="77" t="s">
        <v>30352</v>
      </c>
      <c r="H2298" s="78" t="s">
        <v>42</v>
      </c>
      <c r="I2298" s="78" t="s">
        <v>28234</v>
      </c>
      <c r="J2298" s="78" t="s">
        <v>27929</v>
      </c>
      <c r="K2298" s="42" t="s">
        <v>27929</v>
      </c>
      <c r="L2298" s="79" t="s">
        <v>233</v>
      </c>
      <c r="M2298" s="80" t="s">
        <v>30353</v>
      </c>
      <c r="N2298" s="81" t="s">
        <v>233</v>
      </c>
      <c r="O2298" s="81" t="s">
        <v>233</v>
      </c>
      <c r="P2298" s="106" t="s">
        <v>27949</v>
      </c>
      <c r="Q2298" s="36" t="s">
        <v>24973</v>
      </c>
      <c r="R2298" s="36" t="s">
        <v>233</v>
      </c>
      <c r="S2298" s="36" t="s">
        <v>233</v>
      </c>
      <c r="T2298" s="36" t="s">
        <v>30354</v>
      </c>
      <c r="U2298" s="36" t="s">
        <v>28012</v>
      </c>
      <c r="V2298" s="121">
        <f t="shared" si="35"/>
        <v>0</v>
      </c>
    </row>
    <row r="2299" spans="1:22" x14ac:dyDescent="0.35">
      <c r="A2299" s="111" t="s">
        <v>30362</v>
      </c>
      <c r="B2299" s="72" t="s">
        <v>27826</v>
      </c>
      <c r="C2299" s="110" t="s">
        <v>30362</v>
      </c>
      <c r="D2299" s="64"/>
      <c r="E2299" s="105" t="s">
        <v>30351</v>
      </c>
      <c r="F2299" s="35" t="s">
        <v>27215</v>
      </c>
      <c r="G2299" s="77" t="s">
        <v>30352</v>
      </c>
      <c r="H2299" s="78" t="s">
        <v>42</v>
      </c>
      <c r="I2299" s="78" t="s">
        <v>28234</v>
      </c>
      <c r="J2299" s="78" t="s">
        <v>27929</v>
      </c>
      <c r="K2299" s="42" t="s">
        <v>27929</v>
      </c>
      <c r="L2299" s="79" t="s">
        <v>233</v>
      </c>
      <c r="M2299" s="80" t="s">
        <v>30353</v>
      </c>
      <c r="N2299" s="81" t="s">
        <v>233</v>
      </c>
      <c r="O2299" s="81" t="s">
        <v>233</v>
      </c>
      <c r="P2299" s="106" t="s">
        <v>27949</v>
      </c>
      <c r="Q2299" s="36" t="s">
        <v>24973</v>
      </c>
      <c r="R2299" s="36" t="s">
        <v>233</v>
      </c>
      <c r="S2299" s="36" t="s">
        <v>233</v>
      </c>
      <c r="T2299" s="36" t="s">
        <v>30354</v>
      </c>
      <c r="U2299" s="36" t="s">
        <v>28012</v>
      </c>
      <c r="V2299" s="121">
        <f t="shared" si="35"/>
        <v>0</v>
      </c>
    </row>
    <row r="2300" spans="1:22" x14ac:dyDescent="0.35">
      <c r="A2300" s="111" t="s">
        <v>31406</v>
      </c>
      <c r="B2300" s="72" t="s">
        <v>27827</v>
      </c>
      <c r="C2300" s="110" t="s">
        <v>30363</v>
      </c>
      <c r="D2300" s="64"/>
      <c r="E2300" s="105" t="s">
        <v>30351</v>
      </c>
      <c r="F2300" s="35" t="s">
        <v>27215</v>
      </c>
      <c r="G2300" s="77" t="s">
        <v>30352</v>
      </c>
      <c r="H2300" s="78" t="s">
        <v>42</v>
      </c>
      <c r="I2300" s="78" t="s">
        <v>28234</v>
      </c>
      <c r="J2300" s="78" t="s">
        <v>27929</v>
      </c>
      <c r="K2300" s="42" t="s">
        <v>27929</v>
      </c>
      <c r="L2300" s="79" t="s">
        <v>233</v>
      </c>
      <c r="M2300" s="80" t="s">
        <v>30353</v>
      </c>
      <c r="N2300" s="81" t="s">
        <v>233</v>
      </c>
      <c r="O2300" s="81" t="s">
        <v>233</v>
      </c>
      <c r="P2300" s="106" t="s">
        <v>27949</v>
      </c>
      <c r="Q2300" s="36" t="s">
        <v>24973</v>
      </c>
      <c r="R2300" s="36" t="s">
        <v>233</v>
      </c>
      <c r="S2300" s="36" t="s">
        <v>233</v>
      </c>
      <c r="T2300" s="36" t="s">
        <v>30354</v>
      </c>
      <c r="U2300" s="36" t="s">
        <v>28012</v>
      </c>
      <c r="V2300" s="121">
        <f t="shared" si="35"/>
        <v>0</v>
      </c>
    </row>
    <row r="2301" spans="1:22" x14ac:dyDescent="0.35">
      <c r="A2301" s="111" t="s">
        <v>31407</v>
      </c>
      <c r="B2301" s="72" t="s">
        <v>27828</v>
      </c>
      <c r="C2301" s="110" t="s">
        <v>30364</v>
      </c>
      <c r="D2301" s="64"/>
      <c r="E2301" s="105" t="s">
        <v>30351</v>
      </c>
      <c r="F2301" s="35" t="s">
        <v>27215</v>
      </c>
      <c r="G2301" s="77" t="s">
        <v>30352</v>
      </c>
      <c r="H2301" s="78" t="s">
        <v>42</v>
      </c>
      <c r="I2301" s="78" t="s">
        <v>28234</v>
      </c>
      <c r="J2301" s="78" t="s">
        <v>27929</v>
      </c>
      <c r="K2301" s="42" t="s">
        <v>27929</v>
      </c>
      <c r="L2301" s="79" t="s">
        <v>233</v>
      </c>
      <c r="M2301" s="80" t="s">
        <v>30353</v>
      </c>
      <c r="N2301" s="81" t="s">
        <v>233</v>
      </c>
      <c r="O2301" s="81" t="s">
        <v>233</v>
      </c>
      <c r="P2301" s="106" t="s">
        <v>27949</v>
      </c>
      <c r="Q2301" s="36" t="s">
        <v>24973</v>
      </c>
      <c r="R2301" s="36" t="s">
        <v>233</v>
      </c>
      <c r="S2301" s="36" t="s">
        <v>233</v>
      </c>
      <c r="T2301" s="36" t="s">
        <v>30354</v>
      </c>
      <c r="U2301" s="36" t="s">
        <v>28012</v>
      </c>
      <c r="V2301" s="121">
        <f t="shared" si="35"/>
        <v>0</v>
      </c>
    </row>
    <row r="2302" spans="1:22" x14ac:dyDescent="0.35">
      <c r="A2302" s="111" t="s">
        <v>31408</v>
      </c>
      <c r="B2302" s="72" t="s">
        <v>27829</v>
      </c>
      <c r="C2302" s="110" t="s">
        <v>30365</v>
      </c>
      <c r="D2302" s="64"/>
      <c r="E2302" s="105" t="s">
        <v>30351</v>
      </c>
      <c r="F2302" s="35" t="s">
        <v>27215</v>
      </c>
      <c r="G2302" s="77" t="s">
        <v>30352</v>
      </c>
      <c r="H2302" s="78" t="s">
        <v>42</v>
      </c>
      <c r="I2302" s="78" t="s">
        <v>28234</v>
      </c>
      <c r="J2302" s="78" t="s">
        <v>27929</v>
      </c>
      <c r="K2302" s="42" t="s">
        <v>27929</v>
      </c>
      <c r="L2302" s="79" t="s">
        <v>233</v>
      </c>
      <c r="M2302" s="80" t="s">
        <v>30353</v>
      </c>
      <c r="N2302" s="81" t="s">
        <v>233</v>
      </c>
      <c r="O2302" s="81" t="s">
        <v>233</v>
      </c>
      <c r="P2302" s="106" t="s">
        <v>27949</v>
      </c>
      <c r="Q2302" s="36" t="s">
        <v>24973</v>
      </c>
      <c r="R2302" s="36" t="s">
        <v>233</v>
      </c>
      <c r="S2302" s="36" t="s">
        <v>233</v>
      </c>
      <c r="T2302" s="36" t="s">
        <v>30354</v>
      </c>
      <c r="U2302" s="36" t="s">
        <v>28012</v>
      </c>
      <c r="V2302" s="121">
        <f t="shared" si="35"/>
        <v>0</v>
      </c>
    </row>
    <row r="2303" spans="1:22" x14ac:dyDescent="0.35">
      <c r="A2303" s="111" t="s">
        <v>30366</v>
      </c>
      <c r="B2303" s="72" t="s">
        <v>27830</v>
      </c>
      <c r="C2303" s="110" t="s">
        <v>30366</v>
      </c>
      <c r="D2303" s="64"/>
      <c r="E2303" s="105" t="s">
        <v>30351</v>
      </c>
      <c r="F2303" s="35" t="s">
        <v>27215</v>
      </c>
      <c r="G2303" s="77" t="s">
        <v>30352</v>
      </c>
      <c r="H2303" s="78" t="s">
        <v>42</v>
      </c>
      <c r="I2303" s="78" t="s">
        <v>28234</v>
      </c>
      <c r="J2303" s="78" t="s">
        <v>27929</v>
      </c>
      <c r="K2303" s="42" t="s">
        <v>27929</v>
      </c>
      <c r="L2303" s="79" t="s">
        <v>233</v>
      </c>
      <c r="M2303" s="80" t="s">
        <v>30353</v>
      </c>
      <c r="N2303" s="81" t="s">
        <v>233</v>
      </c>
      <c r="O2303" s="81" t="s">
        <v>233</v>
      </c>
      <c r="P2303" s="106" t="s">
        <v>27949</v>
      </c>
      <c r="Q2303" s="36" t="s">
        <v>24973</v>
      </c>
      <c r="R2303" s="36" t="s">
        <v>233</v>
      </c>
      <c r="S2303" s="36" t="s">
        <v>233</v>
      </c>
      <c r="T2303" s="36" t="s">
        <v>30354</v>
      </c>
      <c r="U2303" s="36" t="s">
        <v>28012</v>
      </c>
      <c r="V2303" s="121">
        <f t="shared" si="35"/>
        <v>0</v>
      </c>
    </row>
    <row r="2304" spans="1:22" x14ac:dyDescent="0.35">
      <c r="A2304" s="111" t="s">
        <v>30367</v>
      </c>
      <c r="B2304" s="72" t="s">
        <v>27831</v>
      </c>
      <c r="C2304" s="110" t="s">
        <v>30367</v>
      </c>
      <c r="D2304" s="64"/>
      <c r="E2304" s="105" t="s">
        <v>30351</v>
      </c>
      <c r="F2304" s="35" t="s">
        <v>27215</v>
      </c>
      <c r="G2304" s="77" t="s">
        <v>30352</v>
      </c>
      <c r="H2304" s="78" t="s">
        <v>42</v>
      </c>
      <c r="I2304" s="78" t="s">
        <v>28234</v>
      </c>
      <c r="J2304" s="78" t="s">
        <v>27929</v>
      </c>
      <c r="K2304" s="42" t="s">
        <v>27929</v>
      </c>
      <c r="L2304" s="79" t="s">
        <v>233</v>
      </c>
      <c r="M2304" s="80" t="s">
        <v>30353</v>
      </c>
      <c r="N2304" s="81" t="s">
        <v>233</v>
      </c>
      <c r="O2304" s="81" t="s">
        <v>233</v>
      </c>
      <c r="P2304" s="106" t="s">
        <v>27949</v>
      </c>
      <c r="Q2304" s="36" t="s">
        <v>24973</v>
      </c>
      <c r="R2304" s="36" t="s">
        <v>233</v>
      </c>
      <c r="S2304" s="36" t="s">
        <v>233</v>
      </c>
      <c r="T2304" s="36" t="s">
        <v>30354</v>
      </c>
      <c r="U2304" s="36" t="s">
        <v>28012</v>
      </c>
      <c r="V2304" s="121">
        <f t="shared" si="35"/>
        <v>0</v>
      </c>
    </row>
    <row r="2305" spans="1:22" x14ac:dyDescent="0.35">
      <c r="A2305" s="111" t="s">
        <v>30368</v>
      </c>
      <c r="B2305" s="72" t="s">
        <v>27833</v>
      </c>
      <c r="C2305" s="110" t="s">
        <v>30368</v>
      </c>
      <c r="D2305" s="64"/>
      <c r="E2305" s="105" t="s">
        <v>30351</v>
      </c>
      <c r="F2305" s="35" t="s">
        <v>27215</v>
      </c>
      <c r="G2305" s="77" t="s">
        <v>30352</v>
      </c>
      <c r="H2305" s="78" t="s">
        <v>42</v>
      </c>
      <c r="I2305" s="78" t="s">
        <v>28234</v>
      </c>
      <c r="J2305" s="78" t="s">
        <v>27929</v>
      </c>
      <c r="K2305" s="42" t="s">
        <v>27929</v>
      </c>
      <c r="L2305" s="79" t="s">
        <v>233</v>
      </c>
      <c r="M2305" s="80" t="s">
        <v>30353</v>
      </c>
      <c r="N2305" s="81" t="s">
        <v>233</v>
      </c>
      <c r="O2305" s="81" t="s">
        <v>233</v>
      </c>
      <c r="P2305" s="106" t="s">
        <v>27949</v>
      </c>
      <c r="Q2305" s="36" t="s">
        <v>24973</v>
      </c>
      <c r="R2305" s="36" t="s">
        <v>233</v>
      </c>
      <c r="S2305" s="36" t="s">
        <v>233</v>
      </c>
      <c r="T2305" s="36" t="s">
        <v>30354</v>
      </c>
      <c r="U2305" s="36" t="s">
        <v>28012</v>
      </c>
      <c r="V2305" s="121">
        <f t="shared" si="35"/>
        <v>0</v>
      </c>
    </row>
    <row r="2306" spans="1:22" x14ac:dyDescent="0.35">
      <c r="A2306" s="111" t="s">
        <v>30369</v>
      </c>
      <c r="B2306" s="72" t="s">
        <v>27889</v>
      </c>
      <c r="C2306" s="110" t="s">
        <v>30369</v>
      </c>
      <c r="D2306" s="64"/>
      <c r="E2306" s="105" t="s">
        <v>30351</v>
      </c>
      <c r="F2306" s="35" t="s">
        <v>27215</v>
      </c>
      <c r="G2306" s="77" t="s">
        <v>30352</v>
      </c>
      <c r="H2306" s="78" t="s">
        <v>42</v>
      </c>
      <c r="I2306" s="78" t="s">
        <v>28234</v>
      </c>
      <c r="J2306" s="78" t="s">
        <v>27929</v>
      </c>
      <c r="K2306" s="42" t="s">
        <v>27929</v>
      </c>
      <c r="L2306" s="79" t="s">
        <v>233</v>
      </c>
      <c r="M2306" s="80" t="s">
        <v>30353</v>
      </c>
      <c r="N2306" s="81" t="s">
        <v>233</v>
      </c>
      <c r="O2306" s="81" t="s">
        <v>233</v>
      </c>
      <c r="P2306" s="106" t="s">
        <v>27949</v>
      </c>
      <c r="Q2306" s="36" t="s">
        <v>24973</v>
      </c>
      <c r="R2306" s="36" t="s">
        <v>233</v>
      </c>
      <c r="S2306" s="36" t="s">
        <v>233</v>
      </c>
      <c r="T2306" s="36" t="s">
        <v>30354</v>
      </c>
      <c r="U2306" s="36" t="s">
        <v>28012</v>
      </c>
      <c r="V2306" s="121">
        <f t="shared" ref="V2306:V2369" si="36">+IFERROR(INDEX($AA:$AA,MATCH($D2306,$Z:$Z,0)),$D2306)</f>
        <v>0</v>
      </c>
    </row>
    <row r="2307" spans="1:22" x14ac:dyDescent="0.35">
      <c r="A2307" s="111" t="s">
        <v>30371</v>
      </c>
      <c r="B2307" s="72" t="s">
        <v>30370</v>
      </c>
      <c r="C2307" s="110" t="s">
        <v>30371</v>
      </c>
      <c r="D2307" s="64"/>
      <c r="E2307" s="105" t="s">
        <v>30351</v>
      </c>
      <c r="F2307" s="35" t="s">
        <v>27215</v>
      </c>
      <c r="G2307" s="77" t="s">
        <v>30352</v>
      </c>
      <c r="H2307" s="78" t="s">
        <v>42</v>
      </c>
      <c r="I2307" s="78" t="s">
        <v>28234</v>
      </c>
      <c r="J2307" s="78" t="s">
        <v>27929</v>
      </c>
      <c r="K2307" s="42" t="s">
        <v>27929</v>
      </c>
      <c r="L2307" s="79" t="s">
        <v>233</v>
      </c>
      <c r="M2307" s="80" t="s">
        <v>30353</v>
      </c>
      <c r="N2307" s="81" t="s">
        <v>233</v>
      </c>
      <c r="O2307" s="81" t="s">
        <v>233</v>
      </c>
      <c r="P2307" s="106" t="s">
        <v>27949</v>
      </c>
      <c r="Q2307" s="36" t="s">
        <v>24973</v>
      </c>
      <c r="R2307" s="36" t="s">
        <v>233</v>
      </c>
      <c r="S2307" s="36" t="s">
        <v>233</v>
      </c>
      <c r="T2307" s="36" t="s">
        <v>30354</v>
      </c>
      <c r="U2307" s="36" t="s">
        <v>28012</v>
      </c>
      <c r="V2307" s="121">
        <f t="shared" si="36"/>
        <v>0</v>
      </c>
    </row>
    <row r="2308" spans="1:22" x14ac:dyDescent="0.35">
      <c r="A2308" s="111" t="s">
        <v>30373</v>
      </c>
      <c r="B2308" s="72" t="s">
        <v>30372</v>
      </c>
      <c r="C2308" s="110" t="s">
        <v>30373</v>
      </c>
      <c r="D2308" s="64"/>
      <c r="E2308" s="105" t="s">
        <v>30351</v>
      </c>
      <c r="F2308" s="35" t="s">
        <v>27215</v>
      </c>
      <c r="G2308" s="77" t="s">
        <v>30352</v>
      </c>
      <c r="H2308" s="78" t="s">
        <v>42</v>
      </c>
      <c r="I2308" s="78" t="s">
        <v>28234</v>
      </c>
      <c r="J2308" s="78" t="s">
        <v>27929</v>
      </c>
      <c r="K2308" s="42" t="s">
        <v>27929</v>
      </c>
      <c r="L2308" s="79" t="s">
        <v>233</v>
      </c>
      <c r="M2308" s="80" t="s">
        <v>30353</v>
      </c>
      <c r="N2308" s="81" t="s">
        <v>233</v>
      </c>
      <c r="O2308" s="81" t="s">
        <v>233</v>
      </c>
      <c r="P2308" s="106" t="s">
        <v>27949</v>
      </c>
      <c r="Q2308" s="36" t="s">
        <v>24973</v>
      </c>
      <c r="R2308" s="36" t="s">
        <v>233</v>
      </c>
      <c r="S2308" s="36" t="s">
        <v>233</v>
      </c>
      <c r="T2308" s="36" t="s">
        <v>30354</v>
      </c>
      <c r="U2308" s="36" t="s">
        <v>28012</v>
      </c>
      <c r="V2308" s="121">
        <f t="shared" si="36"/>
        <v>0</v>
      </c>
    </row>
    <row r="2309" spans="1:22" x14ac:dyDescent="0.35">
      <c r="A2309" s="111" t="s">
        <v>30375</v>
      </c>
      <c r="B2309" s="72" t="s">
        <v>30374</v>
      </c>
      <c r="C2309" s="110" t="s">
        <v>30375</v>
      </c>
      <c r="D2309" s="64"/>
      <c r="E2309" s="105" t="s">
        <v>30351</v>
      </c>
      <c r="F2309" s="35" t="s">
        <v>27215</v>
      </c>
      <c r="G2309" s="77" t="s">
        <v>30352</v>
      </c>
      <c r="H2309" s="78" t="s">
        <v>42</v>
      </c>
      <c r="I2309" s="78" t="s">
        <v>28234</v>
      </c>
      <c r="J2309" s="78" t="s">
        <v>27929</v>
      </c>
      <c r="K2309" s="42" t="s">
        <v>27929</v>
      </c>
      <c r="L2309" s="79" t="s">
        <v>233</v>
      </c>
      <c r="M2309" s="80" t="s">
        <v>30353</v>
      </c>
      <c r="N2309" s="81" t="s">
        <v>233</v>
      </c>
      <c r="O2309" s="81" t="s">
        <v>233</v>
      </c>
      <c r="P2309" s="106" t="s">
        <v>27949</v>
      </c>
      <c r="Q2309" s="36" t="s">
        <v>24973</v>
      </c>
      <c r="R2309" s="36" t="s">
        <v>233</v>
      </c>
      <c r="S2309" s="36" t="s">
        <v>233</v>
      </c>
      <c r="T2309" s="36" t="s">
        <v>30354</v>
      </c>
      <c r="U2309" s="36" t="s">
        <v>28012</v>
      </c>
      <c r="V2309" s="121">
        <f t="shared" si="36"/>
        <v>0</v>
      </c>
    </row>
    <row r="2310" spans="1:22" x14ac:dyDescent="0.35">
      <c r="A2310" s="111" t="s">
        <v>30377</v>
      </c>
      <c r="B2310" s="72" t="s">
        <v>30376</v>
      </c>
      <c r="C2310" s="110" t="s">
        <v>30377</v>
      </c>
      <c r="D2310" s="64"/>
      <c r="E2310" s="105" t="s">
        <v>30351</v>
      </c>
      <c r="F2310" s="35" t="s">
        <v>27215</v>
      </c>
      <c r="G2310" s="77" t="s">
        <v>30352</v>
      </c>
      <c r="H2310" s="78" t="s">
        <v>42</v>
      </c>
      <c r="I2310" s="78" t="s">
        <v>28234</v>
      </c>
      <c r="J2310" s="78" t="s">
        <v>27929</v>
      </c>
      <c r="K2310" s="42" t="s">
        <v>27929</v>
      </c>
      <c r="L2310" s="79" t="s">
        <v>233</v>
      </c>
      <c r="M2310" s="80" t="s">
        <v>30353</v>
      </c>
      <c r="N2310" s="81" t="s">
        <v>233</v>
      </c>
      <c r="O2310" s="81" t="s">
        <v>233</v>
      </c>
      <c r="P2310" s="106" t="s">
        <v>27949</v>
      </c>
      <c r="Q2310" s="36" t="s">
        <v>24973</v>
      </c>
      <c r="R2310" s="36" t="s">
        <v>233</v>
      </c>
      <c r="S2310" s="36" t="s">
        <v>233</v>
      </c>
      <c r="T2310" s="36" t="s">
        <v>30354</v>
      </c>
      <c r="U2310" s="36" t="s">
        <v>28012</v>
      </c>
      <c r="V2310" s="121">
        <f t="shared" si="36"/>
        <v>0</v>
      </c>
    </row>
    <row r="2311" spans="1:22" x14ac:dyDescent="0.35">
      <c r="A2311" s="111" t="s">
        <v>30379</v>
      </c>
      <c r="B2311" s="72" t="s">
        <v>30378</v>
      </c>
      <c r="C2311" s="110" t="s">
        <v>30379</v>
      </c>
      <c r="D2311" s="64"/>
      <c r="E2311" s="105" t="s">
        <v>30351</v>
      </c>
      <c r="F2311" s="35" t="s">
        <v>27215</v>
      </c>
      <c r="G2311" s="77" t="s">
        <v>30352</v>
      </c>
      <c r="H2311" s="78" t="s">
        <v>42</v>
      </c>
      <c r="I2311" s="78" t="s">
        <v>28234</v>
      </c>
      <c r="J2311" s="78" t="s">
        <v>27929</v>
      </c>
      <c r="K2311" s="42" t="s">
        <v>27929</v>
      </c>
      <c r="L2311" s="79" t="s">
        <v>233</v>
      </c>
      <c r="M2311" s="80" t="s">
        <v>30353</v>
      </c>
      <c r="N2311" s="81" t="s">
        <v>233</v>
      </c>
      <c r="O2311" s="81" t="s">
        <v>233</v>
      </c>
      <c r="P2311" s="106" t="s">
        <v>27949</v>
      </c>
      <c r="Q2311" s="36" t="s">
        <v>24973</v>
      </c>
      <c r="R2311" s="36" t="s">
        <v>233</v>
      </c>
      <c r="S2311" s="36" t="s">
        <v>233</v>
      </c>
      <c r="T2311" s="36" t="s">
        <v>30354</v>
      </c>
      <c r="U2311" s="36" t="s">
        <v>28012</v>
      </c>
      <c r="V2311" s="121">
        <f t="shared" si="36"/>
        <v>0</v>
      </c>
    </row>
    <row r="2312" spans="1:22" x14ac:dyDescent="0.35">
      <c r="A2312" s="111" t="s">
        <v>30381</v>
      </c>
      <c r="B2312" s="72" t="s">
        <v>30380</v>
      </c>
      <c r="C2312" s="110" t="s">
        <v>30381</v>
      </c>
      <c r="D2312" s="64"/>
      <c r="E2312" s="105" t="s">
        <v>30351</v>
      </c>
      <c r="F2312" s="35" t="s">
        <v>27215</v>
      </c>
      <c r="G2312" s="77" t="s">
        <v>30352</v>
      </c>
      <c r="H2312" s="78" t="s">
        <v>42</v>
      </c>
      <c r="I2312" s="78" t="s">
        <v>28234</v>
      </c>
      <c r="J2312" s="78" t="s">
        <v>27929</v>
      </c>
      <c r="K2312" s="42" t="s">
        <v>27929</v>
      </c>
      <c r="L2312" s="79" t="s">
        <v>233</v>
      </c>
      <c r="M2312" s="80" t="s">
        <v>30353</v>
      </c>
      <c r="N2312" s="81" t="s">
        <v>233</v>
      </c>
      <c r="O2312" s="81" t="s">
        <v>233</v>
      </c>
      <c r="P2312" s="106" t="s">
        <v>27949</v>
      </c>
      <c r="Q2312" s="36" t="s">
        <v>24973</v>
      </c>
      <c r="R2312" s="36" t="s">
        <v>233</v>
      </c>
      <c r="S2312" s="36" t="s">
        <v>233</v>
      </c>
      <c r="T2312" s="36" t="s">
        <v>30354</v>
      </c>
      <c r="U2312" s="36" t="s">
        <v>28012</v>
      </c>
      <c r="V2312" s="121">
        <f t="shared" si="36"/>
        <v>0</v>
      </c>
    </row>
    <row r="2313" spans="1:22" x14ac:dyDescent="0.35">
      <c r="A2313" s="111" t="s">
        <v>30383</v>
      </c>
      <c r="B2313" s="72" t="s">
        <v>30382</v>
      </c>
      <c r="C2313" s="110" t="s">
        <v>30383</v>
      </c>
      <c r="D2313" s="64"/>
      <c r="E2313" s="105" t="s">
        <v>30351</v>
      </c>
      <c r="F2313" s="35" t="s">
        <v>27215</v>
      </c>
      <c r="G2313" s="77" t="s">
        <v>30352</v>
      </c>
      <c r="H2313" s="78" t="s">
        <v>42</v>
      </c>
      <c r="I2313" s="78" t="s">
        <v>28234</v>
      </c>
      <c r="J2313" s="78" t="s">
        <v>27929</v>
      </c>
      <c r="K2313" s="42" t="s">
        <v>27929</v>
      </c>
      <c r="L2313" s="79" t="s">
        <v>233</v>
      </c>
      <c r="M2313" s="80" t="s">
        <v>30353</v>
      </c>
      <c r="N2313" s="81" t="s">
        <v>233</v>
      </c>
      <c r="O2313" s="81">
        <v>1</v>
      </c>
      <c r="P2313" s="106" t="s">
        <v>27949</v>
      </c>
      <c r="Q2313" s="36" t="s">
        <v>24973</v>
      </c>
      <c r="R2313" s="36" t="s">
        <v>233</v>
      </c>
      <c r="S2313" s="36" t="s">
        <v>233</v>
      </c>
      <c r="T2313" s="36" t="s">
        <v>30354</v>
      </c>
      <c r="U2313" s="36" t="s">
        <v>28012</v>
      </c>
      <c r="V2313" s="121">
        <f t="shared" si="36"/>
        <v>0</v>
      </c>
    </row>
    <row r="2314" spans="1:22" x14ac:dyDescent="0.35">
      <c r="A2314" s="111" t="s">
        <v>30385</v>
      </c>
      <c r="B2314" s="72" t="s">
        <v>30384</v>
      </c>
      <c r="C2314" s="110" t="s">
        <v>30385</v>
      </c>
      <c r="D2314" s="64"/>
      <c r="E2314" s="105" t="s">
        <v>30351</v>
      </c>
      <c r="F2314" s="35" t="s">
        <v>27215</v>
      </c>
      <c r="G2314" s="77" t="s">
        <v>30352</v>
      </c>
      <c r="H2314" s="78" t="s">
        <v>42</v>
      </c>
      <c r="I2314" s="78" t="s">
        <v>28234</v>
      </c>
      <c r="J2314" s="78" t="s">
        <v>27929</v>
      </c>
      <c r="K2314" s="42" t="s">
        <v>27929</v>
      </c>
      <c r="L2314" s="79" t="s">
        <v>233</v>
      </c>
      <c r="M2314" s="80" t="s">
        <v>30353</v>
      </c>
      <c r="N2314" s="81" t="s">
        <v>233</v>
      </c>
      <c r="O2314" s="81" t="s">
        <v>233</v>
      </c>
      <c r="P2314" s="106" t="s">
        <v>27949</v>
      </c>
      <c r="Q2314" s="36" t="s">
        <v>24973</v>
      </c>
      <c r="R2314" s="36" t="s">
        <v>233</v>
      </c>
      <c r="S2314" s="36" t="s">
        <v>233</v>
      </c>
      <c r="T2314" s="36" t="s">
        <v>30354</v>
      </c>
      <c r="U2314" s="36" t="s">
        <v>28012</v>
      </c>
      <c r="V2314" s="121">
        <f t="shared" si="36"/>
        <v>0</v>
      </c>
    </row>
    <row r="2315" spans="1:22" x14ac:dyDescent="0.35">
      <c r="A2315" s="111" t="s">
        <v>30386</v>
      </c>
      <c r="B2315" s="72" t="s">
        <v>27890</v>
      </c>
      <c r="C2315" s="110" t="s">
        <v>30386</v>
      </c>
      <c r="D2315" s="64"/>
      <c r="E2315" s="105" t="s">
        <v>30351</v>
      </c>
      <c r="F2315" s="35" t="s">
        <v>27215</v>
      </c>
      <c r="G2315" s="77" t="s">
        <v>30352</v>
      </c>
      <c r="H2315" s="78" t="s">
        <v>42</v>
      </c>
      <c r="I2315" s="78" t="s">
        <v>28234</v>
      </c>
      <c r="J2315" s="78" t="s">
        <v>27929</v>
      </c>
      <c r="K2315" s="42" t="s">
        <v>27929</v>
      </c>
      <c r="L2315" s="79" t="s">
        <v>233</v>
      </c>
      <c r="M2315" s="80" t="s">
        <v>30353</v>
      </c>
      <c r="N2315" s="81" t="s">
        <v>233</v>
      </c>
      <c r="O2315" s="81" t="s">
        <v>233</v>
      </c>
      <c r="P2315" s="106" t="s">
        <v>27949</v>
      </c>
      <c r="Q2315" s="36" t="s">
        <v>24973</v>
      </c>
      <c r="R2315" s="36" t="s">
        <v>233</v>
      </c>
      <c r="S2315" s="36" t="s">
        <v>233</v>
      </c>
      <c r="T2315" s="36" t="s">
        <v>30354</v>
      </c>
      <c r="U2315" s="36" t="s">
        <v>28012</v>
      </c>
      <c r="V2315" s="121">
        <f t="shared" si="36"/>
        <v>0</v>
      </c>
    </row>
    <row r="2316" spans="1:22" x14ac:dyDescent="0.35">
      <c r="A2316" s="111" t="s">
        <v>30387</v>
      </c>
      <c r="B2316" s="72" t="s">
        <v>27834</v>
      </c>
      <c r="C2316" s="110" t="s">
        <v>30387</v>
      </c>
      <c r="D2316" s="64"/>
      <c r="E2316" s="105" t="s">
        <v>30351</v>
      </c>
      <c r="F2316" s="35" t="s">
        <v>27215</v>
      </c>
      <c r="G2316" s="77" t="s">
        <v>30352</v>
      </c>
      <c r="H2316" s="78" t="s">
        <v>42</v>
      </c>
      <c r="I2316" s="78" t="s">
        <v>28234</v>
      </c>
      <c r="J2316" s="78" t="s">
        <v>27929</v>
      </c>
      <c r="K2316" s="42" t="s">
        <v>27929</v>
      </c>
      <c r="L2316" s="79" t="s">
        <v>233</v>
      </c>
      <c r="M2316" s="80" t="s">
        <v>30353</v>
      </c>
      <c r="N2316" s="81" t="s">
        <v>233</v>
      </c>
      <c r="O2316" s="81" t="s">
        <v>233</v>
      </c>
      <c r="P2316" s="106" t="s">
        <v>27949</v>
      </c>
      <c r="Q2316" s="36" t="s">
        <v>24973</v>
      </c>
      <c r="R2316" s="36" t="s">
        <v>233</v>
      </c>
      <c r="S2316" s="36" t="s">
        <v>233</v>
      </c>
      <c r="T2316" s="36" t="s">
        <v>30354</v>
      </c>
      <c r="U2316" s="36" t="s">
        <v>28012</v>
      </c>
      <c r="V2316" s="121">
        <f t="shared" si="36"/>
        <v>0</v>
      </c>
    </row>
    <row r="2317" spans="1:22" x14ac:dyDescent="0.35">
      <c r="A2317" s="111" t="s">
        <v>30388</v>
      </c>
      <c r="B2317" s="53" t="s">
        <v>27835</v>
      </c>
      <c r="C2317" s="95" t="s">
        <v>30388</v>
      </c>
      <c r="D2317" s="64"/>
      <c r="E2317" s="105" t="s">
        <v>30351</v>
      </c>
      <c r="F2317" s="35" t="s">
        <v>27215</v>
      </c>
      <c r="G2317" s="77" t="s">
        <v>30352</v>
      </c>
      <c r="H2317" s="78" t="s">
        <v>42</v>
      </c>
      <c r="I2317" s="78" t="s">
        <v>28234</v>
      </c>
      <c r="J2317" s="78" t="s">
        <v>27929</v>
      </c>
      <c r="K2317" s="42" t="s">
        <v>27929</v>
      </c>
      <c r="L2317" s="79" t="s">
        <v>233</v>
      </c>
      <c r="M2317" s="80" t="s">
        <v>30353</v>
      </c>
      <c r="N2317" s="81" t="s">
        <v>233</v>
      </c>
      <c r="O2317" s="81" t="s">
        <v>233</v>
      </c>
      <c r="P2317" s="106" t="s">
        <v>27949</v>
      </c>
      <c r="Q2317" s="36" t="s">
        <v>24973</v>
      </c>
      <c r="R2317" s="36" t="s">
        <v>233</v>
      </c>
      <c r="S2317" s="36" t="s">
        <v>233</v>
      </c>
      <c r="T2317" s="36" t="s">
        <v>30354</v>
      </c>
      <c r="U2317" s="36" t="s">
        <v>28012</v>
      </c>
      <c r="V2317" s="121">
        <f t="shared" si="36"/>
        <v>0</v>
      </c>
    </row>
    <row r="2318" spans="1:22" x14ac:dyDescent="0.35">
      <c r="A2318" s="111" t="s">
        <v>30389</v>
      </c>
      <c r="B2318" s="53" t="s">
        <v>27837</v>
      </c>
      <c r="C2318" s="95" t="s">
        <v>30389</v>
      </c>
      <c r="D2318" s="64"/>
      <c r="E2318" s="105" t="s">
        <v>30351</v>
      </c>
      <c r="F2318" s="35" t="s">
        <v>27215</v>
      </c>
      <c r="G2318" s="77" t="s">
        <v>30352</v>
      </c>
      <c r="H2318" s="78" t="s">
        <v>42</v>
      </c>
      <c r="I2318" s="78" t="s">
        <v>28234</v>
      </c>
      <c r="J2318" s="78" t="s">
        <v>27929</v>
      </c>
      <c r="K2318" s="42" t="s">
        <v>27929</v>
      </c>
      <c r="L2318" s="79" t="s">
        <v>233</v>
      </c>
      <c r="M2318" s="80" t="s">
        <v>30353</v>
      </c>
      <c r="N2318" s="81" t="s">
        <v>233</v>
      </c>
      <c r="O2318" s="81" t="s">
        <v>233</v>
      </c>
      <c r="P2318" s="106" t="s">
        <v>27949</v>
      </c>
      <c r="Q2318" s="36" t="s">
        <v>24973</v>
      </c>
      <c r="R2318" s="36" t="s">
        <v>233</v>
      </c>
      <c r="S2318" s="36" t="s">
        <v>233</v>
      </c>
      <c r="T2318" s="36" t="s">
        <v>30354</v>
      </c>
      <c r="U2318" s="36" t="s">
        <v>28012</v>
      </c>
      <c r="V2318" s="121">
        <f t="shared" si="36"/>
        <v>0</v>
      </c>
    </row>
    <row r="2319" spans="1:22" x14ac:dyDescent="0.35">
      <c r="A2319" s="111" t="s">
        <v>30390</v>
      </c>
      <c r="B2319" s="72" t="s">
        <v>27838</v>
      </c>
      <c r="C2319" s="110" t="s">
        <v>30390</v>
      </c>
      <c r="D2319" s="64"/>
      <c r="E2319" s="105" t="s">
        <v>30351</v>
      </c>
      <c r="F2319" s="35" t="s">
        <v>27215</v>
      </c>
      <c r="G2319" s="77" t="s">
        <v>30352</v>
      </c>
      <c r="H2319" s="78" t="s">
        <v>42</v>
      </c>
      <c r="I2319" s="78" t="s">
        <v>28234</v>
      </c>
      <c r="J2319" s="78" t="s">
        <v>27929</v>
      </c>
      <c r="K2319" s="42" t="s">
        <v>27929</v>
      </c>
      <c r="L2319" s="79" t="s">
        <v>233</v>
      </c>
      <c r="M2319" s="80" t="s">
        <v>30353</v>
      </c>
      <c r="N2319" s="81" t="s">
        <v>233</v>
      </c>
      <c r="O2319" s="81" t="s">
        <v>233</v>
      </c>
      <c r="P2319" s="106" t="s">
        <v>27949</v>
      </c>
      <c r="Q2319" s="36" t="s">
        <v>24973</v>
      </c>
      <c r="R2319" s="36" t="s">
        <v>233</v>
      </c>
      <c r="S2319" s="36" t="s">
        <v>233</v>
      </c>
      <c r="T2319" s="36" t="s">
        <v>30354</v>
      </c>
      <c r="U2319" s="36" t="s">
        <v>28012</v>
      </c>
      <c r="V2319" s="121">
        <f t="shared" si="36"/>
        <v>0</v>
      </c>
    </row>
    <row r="2320" spans="1:22" x14ac:dyDescent="0.35">
      <c r="A2320" s="111" t="s">
        <v>30391</v>
      </c>
      <c r="B2320" s="72" t="s">
        <v>27839</v>
      </c>
      <c r="C2320" s="110" t="s">
        <v>30391</v>
      </c>
      <c r="D2320" s="64"/>
      <c r="E2320" s="105" t="s">
        <v>30351</v>
      </c>
      <c r="F2320" s="35" t="s">
        <v>27215</v>
      </c>
      <c r="G2320" s="77" t="s">
        <v>30352</v>
      </c>
      <c r="H2320" s="78" t="s">
        <v>42</v>
      </c>
      <c r="I2320" s="78" t="s">
        <v>28234</v>
      </c>
      <c r="J2320" s="78" t="s">
        <v>27929</v>
      </c>
      <c r="K2320" s="42" t="s">
        <v>27929</v>
      </c>
      <c r="L2320" s="79" t="s">
        <v>233</v>
      </c>
      <c r="M2320" s="80" t="s">
        <v>30353</v>
      </c>
      <c r="N2320" s="81" t="s">
        <v>233</v>
      </c>
      <c r="O2320" s="81" t="s">
        <v>233</v>
      </c>
      <c r="P2320" s="106" t="s">
        <v>27949</v>
      </c>
      <c r="Q2320" s="36" t="s">
        <v>24973</v>
      </c>
      <c r="R2320" s="36" t="s">
        <v>233</v>
      </c>
      <c r="S2320" s="36" t="s">
        <v>233</v>
      </c>
      <c r="T2320" s="36" t="s">
        <v>30354</v>
      </c>
      <c r="U2320" s="36" t="s">
        <v>28012</v>
      </c>
      <c r="V2320" s="121">
        <f t="shared" si="36"/>
        <v>0</v>
      </c>
    </row>
    <row r="2321" spans="1:22" x14ac:dyDescent="0.35">
      <c r="A2321" s="111" t="s">
        <v>30392</v>
      </c>
      <c r="B2321" s="72" t="s">
        <v>27841</v>
      </c>
      <c r="C2321" s="110" t="s">
        <v>30392</v>
      </c>
      <c r="D2321" s="64"/>
      <c r="E2321" s="105" t="s">
        <v>30351</v>
      </c>
      <c r="F2321" s="35" t="s">
        <v>27215</v>
      </c>
      <c r="G2321" s="77" t="s">
        <v>30352</v>
      </c>
      <c r="H2321" s="78" t="s">
        <v>42</v>
      </c>
      <c r="I2321" s="78" t="s">
        <v>28234</v>
      </c>
      <c r="J2321" s="78" t="s">
        <v>27929</v>
      </c>
      <c r="K2321" s="42" t="s">
        <v>27929</v>
      </c>
      <c r="L2321" s="79" t="s">
        <v>233</v>
      </c>
      <c r="M2321" s="80" t="s">
        <v>30353</v>
      </c>
      <c r="N2321" s="81" t="s">
        <v>233</v>
      </c>
      <c r="O2321" s="81" t="s">
        <v>233</v>
      </c>
      <c r="P2321" s="106" t="s">
        <v>27949</v>
      </c>
      <c r="Q2321" s="36" t="s">
        <v>24973</v>
      </c>
      <c r="R2321" s="36" t="s">
        <v>233</v>
      </c>
      <c r="S2321" s="36" t="s">
        <v>233</v>
      </c>
      <c r="T2321" s="36" t="s">
        <v>30354</v>
      </c>
      <c r="U2321" s="36" t="s">
        <v>28012</v>
      </c>
      <c r="V2321" s="121">
        <f t="shared" si="36"/>
        <v>0</v>
      </c>
    </row>
    <row r="2322" spans="1:22" x14ac:dyDescent="0.35">
      <c r="A2322" s="111" t="s">
        <v>30393</v>
      </c>
      <c r="B2322" s="72" t="s">
        <v>27842</v>
      </c>
      <c r="C2322" s="110" t="s">
        <v>30393</v>
      </c>
      <c r="D2322" s="64" t="s">
        <v>27891</v>
      </c>
      <c r="E2322" s="105" t="s">
        <v>30351</v>
      </c>
      <c r="F2322" s="35" t="s">
        <v>27215</v>
      </c>
      <c r="G2322" s="77" t="s">
        <v>30352</v>
      </c>
      <c r="H2322" s="78" t="s">
        <v>42</v>
      </c>
      <c r="I2322" s="78" t="s">
        <v>28234</v>
      </c>
      <c r="J2322" s="78" t="s">
        <v>27929</v>
      </c>
      <c r="K2322" s="42" t="s">
        <v>27929</v>
      </c>
      <c r="L2322" s="79" t="s">
        <v>233</v>
      </c>
      <c r="M2322" s="80" t="s">
        <v>30353</v>
      </c>
      <c r="N2322" s="81" t="s">
        <v>233</v>
      </c>
      <c r="O2322" s="81" t="s">
        <v>233</v>
      </c>
      <c r="P2322" s="106" t="s">
        <v>27949</v>
      </c>
      <c r="Q2322" s="36" t="s">
        <v>24973</v>
      </c>
      <c r="R2322" s="36" t="s">
        <v>233</v>
      </c>
      <c r="S2322" s="36" t="s">
        <v>233</v>
      </c>
      <c r="T2322" s="36" t="s">
        <v>30354</v>
      </c>
      <c r="U2322" s="36" t="s">
        <v>28012</v>
      </c>
      <c r="V2322" s="121" t="str">
        <f t="shared" si="36"/>
        <v>US Ultra Bond CBT Jun17</v>
      </c>
    </row>
    <row r="2323" spans="1:22" x14ac:dyDescent="0.35">
      <c r="A2323" s="111" t="s">
        <v>30394</v>
      </c>
      <c r="B2323" s="72" t="s">
        <v>27843</v>
      </c>
      <c r="C2323" s="110" t="s">
        <v>30394</v>
      </c>
      <c r="D2323" s="64" t="s">
        <v>27892</v>
      </c>
      <c r="E2323" s="105" t="s">
        <v>30351</v>
      </c>
      <c r="F2323" s="35" t="s">
        <v>27215</v>
      </c>
      <c r="G2323" s="77" t="s">
        <v>30352</v>
      </c>
      <c r="H2323" s="78" t="s">
        <v>42</v>
      </c>
      <c r="I2323" s="78" t="s">
        <v>28234</v>
      </c>
      <c r="J2323" s="78" t="s">
        <v>27929</v>
      </c>
      <c r="K2323" s="42" t="s">
        <v>27929</v>
      </c>
      <c r="L2323" s="79" t="s">
        <v>233</v>
      </c>
      <c r="M2323" s="80" t="s">
        <v>30353</v>
      </c>
      <c r="N2323" s="81" t="s">
        <v>233</v>
      </c>
      <c r="O2323" s="81" t="s">
        <v>233</v>
      </c>
      <c r="P2323" s="106" t="s">
        <v>27949</v>
      </c>
      <c r="Q2323" s="36" t="s">
        <v>24973</v>
      </c>
      <c r="R2323" s="36" t="s">
        <v>233</v>
      </c>
      <c r="S2323" s="36" t="s">
        <v>233</v>
      </c>
      <c r="T2323" s="36" t="s">
        <v>30354</v>
      </c>
      <c r="U2323" s="36" t="s">
        <v>28012</v>
      </c>
      <c r="V2323" s="121" t="str">
        <f t="shared" si="36"/>
        <v>US Ultra Bond CBT Sep17</v>
      </c>
    </row>
    <row r="2324" spans="1:22" x14ac:dyDescent="0.35">
      <c r="A2324" s="111" t="s">
        <v>30395</v>
      </c>
      <c r="B2324" s="72" t="s">
        <v>27844</v>
      </c>
      <c r="C2324" s="110" t="s">
        <v>30395</v>
      </c>
      <c r="D2324" s="64" t="s">
        <v>27893</v>
      </c>
      <c r="E2324" s="105" t="s">
        <v>30351</v>
      </c>
      <c r="F2324" s="35" t="s">
        <v>27215</v>
      </c>
      <c r="G2324" s="77" t="s">
        <v>30352</v>
      </c>
      <c r="H2324" s="78" t="s">
        <v>42</v>
      </c>
      <c r="I2324" s="78" t="s">
        <v>28234</v>
      </c>
      <c r="J2324" s="78" t="s">
        <v>27929</v>
      </c>
      <c r="K2324" s="42" t="s">
        <v>27929</v>
      </c>
      <c r="L2324" s="79" t="s">
        <v>233</v>
      </c>
      <c r="M2324" s="80" t="s">
        <v>30353</v>
      </c>
      <c r="N2324" s="81" t="s">
        <v>233</v>
      </c>
      <c r="O2324" s="81" t="s">
        <v>233</v>
      </c>
      <c r="P2324" s="106" t="s">
        <v>27949</v>
      </c>
      <c r="Q2324" s="36" t="s">
        <v>24973</v>
      </c>
      <c r="R2324" s="36"/>
      <c r="S2324" s="36"/>
      <c r="T2324" s="36" t="s">
        <v>30354</v>
      </c>
      <c r="U2324" s="36" t="s">
        <v>28012</v>
      </c>
      <c r="V2324" s="121" t="str">
        <f t="shared" si="36"/>
        <v>US Ultra Bond CBT Dec17</v>
      </c>
    </row>
    <row r="2325" spans="1:22" x14ac:dyDescent="0.35">
      <c r="A2325" s="111" t="s">
        <v>31409</v>
      </c>
      <c r="B2325" s="72" t="s">
        <v>27845</v>
      </c>
      <c r="C2325" s="110" t="s">
        <v>30396</v>
      </c>
      <c r="D2325" s="64" t="s">
        <v>27894</v>
      </c>
      <c r="E2325" s="105" t="s">
        <v>30351</v>
      </c>
      <c r="F2325" s="35" t="s">
        <v>27215</v>
      </c>
      <c r="G2325" s="77" t="s">
        <v>30352</v>
      </c>
      <c r="H2325" s="78" t="s">
        <v>42</v>
      </c>
      <c r="I2325" s="78" t="s">
        <v>28234</v>
      </c>
      <c r="J2325" s="78" t="s">
        <v>27929</v>
      </c>
      <c r="K2325" s="42" t="s">
        <v>27929</v>
      </c>
      <c r="L2325" s="79" t="s">
        <v>233</v>
      </c>
      <c r="M2325" s="80" t="s">
        <v>30353</v>
      </c>
      <c r="N2325" s="81" t="s">
        <v>233</v>
      </c>
      <c r="O2325" s="81" t="s">
        <v>233</v>
      </c>
      <c r="P2325" s="106" t="s">
        <v>27949</v>
      </c>
      <c r="Q2325" s="36" t="s">
        <v>24973</v>
      </c>
      <c r="R2325" s="36"/>
      <c r="S2325" s="36"/>
      <c r="T2325" s="36" t="s">
        <v>30354</v>
      </c>
      <c r="U2325" s="36" t="s">
        <v>28012</v>
      </c>
      <c r="V2325" s="121" t="str">
        <f t="shared" si="36"/>
        <v>US Ultra Bond CBT Mar17</v>
      </c>
    </row>
    <row r="2326" spans="1:22" x14ac:dyDescent="0.35">
      <c r="A2326" s="111" t="s">
        <v>31410</v>
      </c>
      <c r="B2326" s="72" t="s">
        <v>27846</v>
      </c>
      <c r="C2326" s="110" t="s">
        <v>30397</v>
      </c>
      <c r="D2326" s="64" t="s">
        <v>27895</v>
      </c>
      <c r="E2326" s="105" t="s">
        <v>30351</v>
      </c>
      <c r="F2326" s="35" t="s">
        <v>27215</v>
      </c>
      <c r="G2326" s="77" t="s">
        <v>30352</v>
      </c>
      <c r="H2326" s="78" t="s">
        <v>42</v>
      </c>
      <c r="I2326" s="78" t="s">
        <v>28234</v>
      </c>
      <c r="J2326" s="78" t="s">
        <v>27929</v>
      </c>
      <c r="K2326" s="42" t="s">
        <v>27929</v>
      </c>
      <c r="L2326" s="79" t="s">
        <v>233</v>
      </c>
      <c r="M2326" s="80" t="s">
        <v>30353</v>
      </c>
      <c r="N2326" s="81" t="s">
        <v>233</v>
      </c>
      <c r="O2326" s="81" t="s">
        <v>233</v>
      </c>
      <c r="P2326" s="106" t="s">
        <v>27949</v>
      </c>
      <c r="Q2326" s="36" t="s">
        <v>24973</v>
      </c>
      <c r="R2326" s="36"/>
      <c r="S2326" s="36"/>
      <c r="T2326" s="36" t="s">
        <v>30354</v>
      </c>
      <c r="U2326" s="36" t="s">
        <v>28012</v>
      </c>
      <c r="V2326" s="121" t="str">
        <f t="shared" si="36"/>
        <v>US 10Yr Note CBT Jun18</v>
      </c>
    </row>
    <row r="2327" spans="1:22" x14ac:dyDescent="0.35">
      <c r="A2327" s="111" t="s">
        <v>31411</v>
      </c>
      <c r="B2327" s="72" t="s">
        <v>27848</v>
      </c>
      <c r="C2327" s="110" t="s">
        <v>30398</v>
      </c>
      <c r="D2327" s="64" t="s">
        <v>27896</v>
      </c>
      <c r="E2327" s="105" t="s">
        <v>30351</v>
      </c>
      <c r="F2327" s="35" t="s">
        <v>27215</v>
      </c>
      <c r="G2327" s="77" t="s">
        <v>30352</v>
      </c>
      <c r="H2327" s="78" t="s">
        <v>42</v>
      </c>
      <c r="I2327" s="78" t="s">
        <v>28234</v>
      </c>
      <c r="J2327" s="78" t="s">
        <v>27929</v>
      </c>
      <c r="K2327" s="42" t="s">
        <v>27929</v>
      </c>
      <c r="L2327" s="79" t="s">
        <v>233</v>
      </c>
      <c r="M2327" s="80" t="s">
        <v>30353</v>
      </c>
      <c r="N2327" s="81" t="s">
        <v>233</v>
      </c>
      <c r="O2327" s="81" t="s">
        <v>233</v>
      </c>
      <c r="P2327" s="106" t="s">
        <v>27949</v>
      </c>
      <c r="Q2327" s="36" t="s">
        <v>24973</v>
      </c>
      <c r="R2327" s="36"/>
      <c r="S2327" s="36"/>
      <c r="T2327" s="36" t="s">
        <v>30354</v>
      </c>
      <c r="U2327" s="36" t="s">
        <v>28012</v>
      </c>
      <c r="V2327" s="121" t="str">
        <f t="shared" si="36"/>
        <v>US 10Yr Note CBT Jun19</v>
      </c>
    </row>
    <row r="2328" spans="1:22" x14ac:dyDescent="0.35">
      <c r="A2328" s="111" t="s">
        <v>30399</v>
      </c>
      <c r="B2328" s="73" t="s">
        <v>27849</v>
      </c>
      <c r="C2328" s="110" t="s">
        <v>30399</v>
      </c>
      <c r="D2328" s="64"/>
      <c r="E2328" s="105" t="s">
        <v>30351</v>
      </c>
      <c r="F2328" s="35" t="s">
        <v>27215</v>
      </c>
      <c r="G2328" s="77" t="s">
        <v>30352</v>
      </c>
      <c r="H2328" s="78" t="s">
        <v>42</v>
      </c>
      <c r="I2328" s="78" t="s">
        <v>28234</v>
      </c>
      <c r="J2328" s="78" t="s">
        <v>27929</v>
      </c>
      <c r="K2328" s="42" t="s">
        <v>27929</v>
      </c>
      <c r="L2328" s="79" t="s">
        <v>233</v>
      </c>
      <c r="M2328" s="80" t="s">
        <v>30353</v>
      </c>
      <c r="N2328" s="81" t="s">
        <v>233</v>
      </c>
      <c r="O2328" s="81" t="s">
        <v>233</v>
      </c>
      <c r="P2328" s="106" t="s">
        <v>27949</v>
      </c>
      <c r="Q2328" s="36" t="s">
        <v>24973</v>
      </c>
      <c r="R2328" s="36"/>
      <c r="S2328" s="36"/>
      <c r="T2328" s="36" t="s">
        <v>30354</v>
      </c>
      <c r="U2328" s="36" t="s">
        <v>28012</v>
      </c>
      <c r="V2328" s="121">
        <f t="shared" si="36"/>
        <v>0</v>
      </c>
    </row>
    <row r="2329" spans="1:22" x14ac:dyDescent="0.35">
      <c r="A2329" s="111" t="s">
        <v>31412</v>
      </c>
      <c r="B2329" s="73" t="s">
        <v>27850</v>
      </c>
      <c r="C2329" s="110" t="s">
        <v>30400</v>
      </c>
      <c r="D2329" s="64"/>
      <c r="E2329" s="105" t="s">
        <v>30351</v>
      </c>
      <c r="F2329" s="35" t="s">
        <v>27215</v>
      </c>
      <c r="G2329" s="77" t="s">
        <v>30352</v>
      </c>
      <c r="H2329" s="78" t="s">
        <v>42</v>
      </c>
      <c r="I2329" s="78" t="s">
        <v>28234</v>
      </c>
      <c r="J2329" s="78" t="s">
        <v>27929</v>
      </c>
      <c r="K2329" s="42" t="s">
        <v>27929</v>
      </c>
      <c r="L2329" s="79" t="s">
        <v>233</v>
      </c>
      <c r="M2329" s="80" t="s">
        <v>30353</v>
      </c>
      <c r="N2329" s="81" t="s">
        <v>233</v>
      </c>
      <c r="O2329" s="81" t="s">
        <v>233</v>
      </c>
      <c r="P2329" s="106" t="s">
        <v>27949</v>
      </c>
      <c r="Q2329" s="36" t="s">
        <v>24973</v>
      </c>
      <c r="R2329" s="36"/>
      <c r="S2329" s="36"/>
      <c r="T2329" s="36" t="s">
        <v>30354</v>
      </c>
      <c r="U2329" s="36" t="s">
        <v>28012</v>
      </c>
      <c r="V2329" s="121">
        <f t="shared" si="36"/>
        <v>0</v>
      </c>
    </row>
    <row r="2330" spans="1:22" x14ac:dyDescent="0.35">
      <c r="A2330" s="111" t="s">
        <v>31413</v>
      </c>
      <c r="B2330" s="73" t="s">
        <v>30401</v>
      </c>
      <c r="C2330" s="110" t="s">
        <v>30402</v>
      </c>
      <c r="D2330" s="64"/>
      <c r="E2330" s="105" t="s">
        <v>30351</v>
      </c>
      <c r="F2330" s="35" t="s">
        <v>27215</v>
      </c>
      <c r="G2330" s="77" t="s">
        <v>30352</v>
      </c>
      <c r="H2330" s="78" t="s">
        <v>42</v>
      </c>
      <c r="I2330" s="78" t="s">
        <v>28234</v>
      </c>
      <c r="J2330" s="78" t="s">
        <v>27929</v>
      </c>
      <c r="K2330" s="42" t="s">
        <v>27929</v>
      </c>
      <c r="L2330" s="79" t="s">
        <v>233</v>
      </c>
      <c r="M2330" s="80" t="s">
        <v>30353</v>
      </c>
      <c r="N2330" s="81" t="s">
        <v>233</v>
      </c>
      <c r="O2330" s="81" t="s">
        <v>233</v>
      </c>
      <c r="P2330" s="106" t="s">
        <v>27949</v>
      </c>
      <c r="Q2330" s="36" t="s">
        <v>24973</v>
      </c>
      <c r="R2330" s="36"/>
      <c r="S2330" s="36"/>
      <c r="T2330" s="36" t="s">
        <v>30354</v>
      </c>
      <c r="U2330" s="36" t="s">
        <v>28012</v>
      </c>
      <c r="V2330" s="121">
        <f t="shared" si="36"/>
        <v>0</v>
      </c>
    </row>
    <row r="2331" spans="1:22" x14ac:dyDescent="0.35">
      <c r="A2331" s="111" t="s">
        <v>31414</v>
      </c>
      <c r="B2331" s="73" t="s">
        <v>27851</v>
      </c>
      <c r="C2331" s="110" t="s">
        <v>30403</v>
      </c>
      <c r="D2331" s="64"/>
      <c r="E2331" s="105" t="s">
        <v>30351</v>
      </c>
      <c r="F2331" s="35" t="s">
        <v>27215</v>
      </c>
      <c r="G2331" s="77" t="s">
        <v>30352</v>
      </c>
      <c r="H2331" s="78" t="s">
        <v>42</v>
      </c>
      <c r="I2331" s="78" t="s">
        <v>28234</v>
      </c>
      <c r="J2331" s="78" t="s">
        <v>27929</v>
      </c>
      <c r="K2331" s="42" t="s">
        <v>27929</v>
      </c>
      <c r="L2331" s="79" t="s">
        <v>233</v>
      </c>
      <c r="M2331" s="80" t="s">
        <v>30353</v>
      </c>
      <c r="N2331" s="81" t="s">
        <v>233</v>
      </c>
      <c r="O2331" s="81" t="s">
        <v>233</v>
      </c>
      <c r="P2331" s="106" t="s">
        <v>27949</v>
      </c>
      <c r="Q2331" s="36" t="s">
        <v>24973</v>
      </c>
      <c r="R2331" s="36"/>
      <c r="S2331" s="36"/>
      <c r="T2331" s="36" t="s">
        <v>30354</v>
      </c>
      <c r="U2331" s="36" t="s">
        <v>28012</v>
      </c>
      <c r="V2331" s="121">
        <f t="shared" si="36"/>
        <v>0</v>
      </c>
    </row>
    <row r="2332" spans="1:22" x14ac:dyDescent="0.35">
      <c r="A2332" s="111" t="s">
        <v>31415</v>
      </c>
      <c r="B2332" s="73" t="s">
        <v>27853</v>
      </c>
      <c r="C2332" s="110" t="s">
        <v>30404</v>
      </c>
      <c r="D2332" s="64"/>
      <c r="E2332" s="105" t="s">
        <v>30351</v>
      </c>
      <c r="F2332" s="35" t="s">
        <v>27215</v>
      </c>
      <c r="G2332" s="77" t="s">
        <v>30352</v>
      </c>
      <c r="H2332" s="78" t="s">
        <v>42</v>
      </c>
      <c r="I2332" s="78" t="s">
        <v>28234</v>
      </c>
      <c r="J2332" s="78" t="s">
        <v>27929</v>
      </c>
      <c r="K2332" s="42" t="s">
        <v>27929</v>
      </c>
      <c r="L2332" s="79" t="s">
        <v>233</v>
      </c>
      <c r="M2332" s="80" t="s">
        <v>30353</v>
      </c>
      <c r="N2332" s="81" t="s">
        <v>233</v>
      </c>
      <c r="O2332" s="81" t="s">
        <v>233</v>
      </c>
      <c r="P2332" s="106" t="s">
        <v>27949</v>
      </c>
      <c r="Q2332" s="36" t="s">
        <v>24973</v>
      </c>
      <c r="R2332" s="36"/>
      <c r="S2332" s="36"/>
      <c r="T2332" s="36" t="s">
        <v>30354</v>
      </c>
      <c r="U2332" s="36" t="s">
        <v>28012</v>
      </c>
      <c r="V2332" s="121">
        <f t="shared" si="36"/>
        <v>0</v>
      </c>
    </row>
    <row r="2333" spans="1:22" x14ac:dyDescent="0.35">
      <c r="A2333" s="111" t="s">
        <v>30405</v>
      </c>
      <c r="B2333" s="53" t="s">
        <v>27855</v>
      </c>
      <c r="C2333" s="53" t="s">
        <v>30405</v>
      </c>
      <c r="D2333" s="64" t="s">
        <v>27897</v>
      </c>
      <c r="E2333" s="105" t="s">
        <v>30351</v>
      </c>
      <c r="F2333" s="35" t="s">
        <v>27215</v>
      </c>
      <c r="G2333" s="77" t="s">
        <v>30352</v>
      </c>
      <c r="H2333" s="78" t="s">
        <v>42</v>
      </c>
      <c r="I2333" s="78" t="s">
        <v>28234</v>
      </c>
      <c r="J2333" s="78" t="s">
        <v>27929</v>
      </c>
      <c r="K2333" s="42" t="s">
        <v>27929</v>
      </c>
      <c r="L2333" s="79" t="s">
        <v>233</v>
      </c>
      <c r="M2333" s="80" t="s">
        <v>30353</v>
      </c>
      <c r="N2333" s="81" t="s">
        <v>233</v>
      </c>
      <c r="O2333" s="81" t="s">
        <v>233</v>
      </c>
      <c r="P2333" s="106" t="s">
        <v>27949</v>
      </c>
      <c r="Q2333" s="36" t="s">
        <v>24973</v>
      </c>
      <c r="R2333" s="36"/>
      <c r="S2333" s="36"/>
      <c r="T2333" s="36" t="s">
        <v>30354</v>
      </c>
      <c r="U2333" s="36" t="s">
        <v>28012</v>
      </c>
      <c r="V2333" s="121" t="str">
        <f t="shared" si="36"/>
        <v>US 10Yr Note CBT Set19</v>
      </c>
    </row>
    <row r="2334" spans="1:22" x14ac:dyDescent="0.35">
      <c r="A2334" s="111" t="s">
        <v>30431</v>
      </c>
      <c r="B2334" s="37" t="s">
        <v>27857</v>
      </c>
      <c r="C2334" s="37" t="s">
        <v>925</v>
      </c>
      <c r="D2334" s="38" t="s">
        <v>925</v>
      </c>
      <c r="E2334" s="42" t="s">
        <v>30351</v>
      </c>
      <c r="F2334" s="35" t="s">
        <v>27215</v>
      </c>
      <c r="G2334" s="77" t="s">
        <v>30352</v>
      </c>
      <c r="H2334" s="78" t="s">
        <v>42</v>
      </c>
      <c r="I2334" s="78" t="s">
        <v>28234</v>
      </c>
      <c r="J2334" s="78" t="s">
        <v>27929</v>
      </c>
      <c r="K2334" s="42" t="s">
        <v>27929</v>
      </c>
      <c r="L2334" s="79" t="s">
        <v>233</v>
      </c>
      <c r="M2334" s="80" t="s">
        <v>30353</v>
      </c>
      <c r="N2334" s="81" t="s">
        <v>233</v>
      </c>
      <c r="O2334" s="81" t="s">
        <v>233</v>
      </c>
      <c r="P2334" s="106" t="s">
        <v>27949</v>
      </c>
      <c r="Q2334" s="36" t="s">
        <v>24973</v>
      </c>
      <c r="R2334" s="36"/>
      <c r="S2334" s="36"/>
      <c r="T2334" s="36" t="s">
        <v>30354</v>
      </c>
      <c r="U2334" s="36" t="s">
        <v>28012</v>
      </c>
      <c r="V2334" s="121" t="str">
        <f t="shared" si="36"/>
        <v>-</v>
      </c>
    </row>
    <row r="2335" spans="1:22" x14ac:dyDescent="0.35">
      <c r="A2335" s="111" t="s">
        <v>31416</v>
      </c>
      <c r="B2335" s="37" t="s">
        <v>27859</v>
      </c>
      <c r="C2335" s="37" t="s">
        <v>30406</v>
      </c>
      <c r="D2335" s="38" t="s">
        <v>27898</v>
      </c>
      <c r="E2335" s="42" t="s">
        <v>30351</v>
      </c>
      <c r="F2335" s="35" t="s">
        <v>27215</v>
      </c>
      <c r="G2335" s="77" t="s">
        <v>30352</v>
      </c>
      <c r="H2335" s="78" t="s">
        <v>42</v>
      </c>
      <c r="I2335" s="78" t="s">
        <v>28234</v>
      </c>
      <c r="J2335" s="78" t="s">
        <v>27929</v>
      </c>
      <c r="K2335" s="42" t="s">
        <v>27929</v>
      </c>
      <c r="L2335" s="79" t="s">
        <v>233</v>
      </c>
      <c r="M2335" s="80" t="s">
        <v>30353</v>
      </c>
      <c r="N2335" s="81" t="s">
        <v>233</v>
      </c>
      <c r="O2335" s="81" t="s">
        <v>233</v>
      </c>
      <c r="P2335" s="106" t="s">
        <v>27949</v>
      </c>
      <c r="Q2335" s="36" t="s">
        <v>24973</v>
      </c>
      <c r="R2335" s="36" t="s">
        <v>233</v>
      </c>
      <c r="S2335" s="36"/>
      <c r="T2335" s="36" t="s">
        <v>30354</v>
      </c>
      <c r="U2335" s="36" t="s">
        <v>28012</v>
      </c>
      <c r="V2335" s="121" t="str">
        <f t="shared" si="36"/>
        <v>US 10Yr Note CBT Sep18</v>
      </c>
    </row>
    <row r="2336" spans="1:22" x14ac:dyDescent="0.35">
      <c r="A2336" s="111" t="s">
        <v>30431</v>
      </c>
      <c r="B2336" s="37" t="s">
        <v>27861</v>
      </c>
      <c r="C2336" s="37" t="s">
        <v>30407</v>
      </c>
      <c r="D2336" s="38" t="s">
        <v>27899</v>
      </c>
      <c r="E2336" s="42" t="s">
        <v>30351</v>
      </c>
      <c r="F2336" s="35" t="s">
        <v>27215</v>
      </c>
      <c r="G2336" s="77" t="s">
        <v>30352</v>
      </c>
      <c r="H2336" s="78" t="s">
        <v>42</v>
      </c>
      <c r="I2336" s="78" t="s">
        <v>28234</v>
      </c>
      <c r="J2336" s="78" t="s">
        <v>27929</v>
      </c>
      <c r="K2336" s="42" t="s">
        <v>27929</v>
      </c>
      <c r="L2336" s="79" t="s">
        <v>233</v>
      </c>
      <c r="M2336" s="80" t="s">
        <v>30353</v>
      </c>
      <c r="N2336" s="81" t="s">
        <v>233</v>
      </c>
      <c r="O2336" s="81" t="s">
        <v>233</v>
      </c>
      <c r="P2336" s="106" t="s">
        <v>27949</v>
      </c>
      <c r="Q2336" s="36" t="s">
        <v>24973</v>
      </c>
      <c r="R2336" s="36" t="s">
        <v>233</v>
      </c>
      <c r="S2336" s="36"/>
      <c r="T2336" s="36" t="s">
        <v>30354</v>
      </c>
      <c r="U2336" s="36" t="s">
        <v>28012</v>
      </c>
      <c r="V2336" s="121" t="str">
        <f t="shared" si="36"/>
        <v>US Treasury Note 10 Yr Dec18</v>
      </c>
    </row>
    <row r="2337" spans="1:22" x14ac:dyDescent="0.35">
      <c r="A2337" s="111" t="s">
        <v>31417</v>
      </c>
      <c r="B2337" s="37" t="s">
        <v>27863</v>
      </c>
      <c r="C2337" s="37" t="s">
        <v>30408</v>
      </c>
      <c r="D2337" s="38" t="s">
        <v>27900</v>
      </c>
      <c r="E2337" s="42" t="s">
        <v>30351</v>
      </c>
      <c r="F2337" s="35" t="s">
        <v>27215</v>
      </c>
      <c r="G2337" s="77" t="s">
        <v>30352</v>
      </c>
      <c r="H2337" s="78" t="s">
        <v>42</v>
      </c>
      <c r="I2337" s="78" t="s">
        <v>28234</v>
      </c>
      <c r="J2337" s="78" t="s">
        <v>27929</v>
      </c>
      <c r="K2337" s="42" t="s">
        <v>27929</v>
      </c>
      <c r="L2337" s="79" t="s">
        <v>233</v>
      </c>
      <c r="M2337" s="80" t="s">
        <v>30353</v>
      </c>
      <c r="N2337" s="81" t="s">
        <v>233</v>
      </c>
      <c r="O2337" s="81" t="s">
        <v>233</v>
      </c>
      <c r="P2337" s="106" t="s">
        <v>27949</v>
      </c>
      <c r="Q2337" s="36" t="s">
        <v>24973</v>
      </c>
      <c r="R2337" s="36" t="s">
        <v>233</v>
      </c>
      <c r="S2337" s="36"/>
      <c r="T2337" s="36" t="s">
        <v>30354</v>
      </c>
      <c r="U2337" s="36" t="s">
        <v>28012</v>
      </c>
      <c r="V2337" s="121" t="str">
        <f t="shared" si="36"/>
        <v>US Treasury Note 10 Yr Mar19</v>
      </c>
    </row>
    <row r="2338" spans="1:22" x14ac:dyDescent="0.35">
      <c r="A2338" s="111" t="s">
        <v>30409</v>
      </c>
      <c r="B2338" s="37" t="s">
        <v>27865</v>
      </c>
      <c r="C2338" s="37" t="s">
        <v>30409</v>
      </c>
      <c r="D2338" s="38" t="s">
        <v>27901</v>
      </c>
      <c r="E2338" s="42" t="s">
        <v>30351</v>
      </c>
      <c r="F2338" s="35" t="s">
        <v>27215</v>
      </c>
      <c r="G2338" s="77" t="s">
        <v>30352</v>
      </c>
      <c r="H2338" s="78" t="s">
        <v>42</v>
      </c>
      <c r="I2338" s="78" t="s">
        <v>28234</v>
      </c>
      <c r="J2338" s="78" t="s">
        <v>27929</v>
      </c>
      <c r="K2338" s="42" t="s">
        <v>27929</v>
      </c>
      <c r="L2338" s="79" t="s">
        <v>233</v>
      </c>
      <c r="M2338" s="80" t="s">
        <v>30353</v>
      </c>
      <c r="N2338" s="81" t="s">
        <v>233</v>
      </c>
      <c r="O2338" s="81" t="s">
        <v>233</v>
      </c>
      <c r="P2338" s="106" t="s">
        <v>27949</v>
      </c>
      <c r="Q2338" s="36" t="s">
        <v>24973</v>
      </c>
      <c r="R2338" s="36" t="s">
        <v>233</v>
      </c>
      <c r="S2338" s="36"/>
      <c r="T2338" s="36" t="s">
        <v>30354</v>
      </c>
      <c r="U2338" s="36" t="s">
        <v>28012</v>
      </c>
      <c r="V2338" s="121" t="str">
        <f t="shared" si="36"/>
        <v>US Treasury Note 10 Yr Mar20</v>
      </c>
    </row>
    <row r="2339" spans="1:22" x14ac:dyDescent="0.35">
      <c r="A2339" s="111" t="s">
        <v>30410</v>
      </c>
      <c r="B2339" s="37" t="s">
        <v>27867</v>
      </c>
      <c r="C2339" s="37" t="s">
        <v>30410</v>
      </c>
      <c r="D2339" s="38" t="s">
        <v>27902</v>
      </c>
      <c r="E2339" s="42" t="s">
        <v>30351</v>
      </c>
      <c r="F2339" s="35" t="s">
        <v>27215</v>
      </c>
      <c r="G2339" s="77" t="s">
        <v>30352</v>
      </c>
      <c r="H2339" s="78" t="s">
        <v>42</v>
      </c>
      <c r="I2339" s="78" t="s">
        <v>28234</v>
      </c>
      <c r="J2339" s="78" t="s">
        <v>27929</v>
      </c>
      <c r="K2339" s="42" t="s">
        <v>27929</v>
      </c>
      <c r="L2339" s="79" t="s">
        <v>233</v>
      </c>
      <c r="M2339" s="80" t="s">
        <v>30353</v>
      </c>
      <c r="N2339" s="81" t="s">
        <v>233</v>
      </c>
      <c r="O2339" s="81" t="s">
        <v>233</v>
      </c>
      <c r="P2339" s="106" t="s">
        <v>27949</v>
      </c>
      <c r="Q2339" s="36" t="s">
        <v>24973</v>
      </c>
      <c r="R2339" s="36" t="s">
        <v>233</v>
      </c>
      <c r="S2339" s="36"/>
      <c r="T2339" s="36" t="s">
        <v>30354</v>
      </c>
      <c r="U2339" s="36" t="s">
        <v>28012</v>
      </c>
      <c r="V2339" s="121" t="str">
        <f t="shared" si="36"/>
        <v>US Treasury Note 10 Yr Jun20</v>
      </c>
    </row>
    <row r="2340" spans="1:22" x14ac:dyDescent="0.35">
      <c r="A2340" s="111" t="s">
        <v>31418</v>
      </c>
      <c r="B2340" s="37" t="s">
        <v>27869</v>
      </c>
      <c r="C2340" s="37" t="s">
        <v>30411</v>
      </c>
      <c r="D2340" s="38" t="s">
        <v>27902</v>
      </c>
      <c r="E2340" s="42" t="s">
        <v>30351</v>
      </c>
      <c r="F2340" s="35" t="s">
        <v>27215</v>
      </c>
      <c r="G2340" s="77" t="s">
        <v>30352</v>
      </c>
      <c r="H2340" s="78" t="s">
        <v>42</v>
      </c>
      <c r="I2340" s="78" t="s">
        <v>28234</v>
      </c>
      <c r="J2340" s="78" t="s">
        <v>27929</v>
      </c>
      <c r="K2340" s="42" t="s">
        <v>27929</v>
      </c>
      <c r="L2340" s="79" t="s">
        <v>233</v>
      </c>
      <c r="M2340" s="80" t="s">
        <v>30353</v>
      </c>
      <c r="N2340" s="81" t="s">
        <v>233</v>
      </c>
      <c r="O2340" s="81" t="s">
        <v>233</v>
      </c>
      <c r="P2340" s="106" t="s">
        <v>27949</v>
      </c>
      <c r="Q2340" s="36" t="s">
        <v>24973</v>
      </c>
      <c r="R2340" s="36" t="s">
        <v>233</v>
      </c>
      <c r="S2340" s="36"/>
      <c r="T2340" s="36" t="s">
        <v>30354</v>
      </c>
      <c r="U2340" s="36" t="s">
        <v>28012</v>
      </c>
      <c r="V2340" s="121" t="str">
        <f t="shared" si="36"/>
        <v>US Treasury Note 10 Yr Jun20</v>
      </c>
    </row>
    <row r="2341" spans="1:22" x14ac:dyDescent="0.35">
      <c r="A2341" s="111" t="s">
        <v>30413</v>
      </c>
      <c r="B2341" s="37" t="s">
        <v>30412</v>
      </c>
      <c r="C2341" s="37" t="s">
        <v>30413</v>
      </c>
      <c r="D2341" s="38" t="s">
        <v>30414</v>
      </c>
      <c r="E2341" s="42" t="s">
        <v>30351</v>
      </c>
      <c r="F2341" s="35" t="s">
        <v>27215</v>
      </c>
      <c r="G2341" s="77" t="s">
        <v>30352</v>
      </c>
      <c r="H2341" s="78" t="s">
        <v>42</v>
      </c>
      <c r="I2341" s="78" t="s">
        <v>28234</v>
      </c>
      <c r="J2341" s="78" t="s">
        <v>27929</v>
      </c>
      <c r="K2341" s="42" t="s">
        <v>27929</v>
      </c>
      <c r="L2341" s="79" t="s">
        <v>233</v>
      </c>
      <c r="M2341" s="80" t="s">
        <v>30353</v>
      </c>
      <c r="N2341" s="81" t="s">
        <v>233</v>
      </c>
      <c r="O2341" s="81" t="s">
        <v>233</v>
      </c>
      <c r="P2341" s="106" t="s">
        <v>27949</v>
      </c>
      <c r="Q2341" s="36" t="s">
        <v>24973</v>
      </c>
      <c r="R2341" s="36" t="s">
        <v>233</v>
      </c>
      <c r="S2341" s="36"/>
      <c r="T2341" s="36" t="s">
        <v>30354</v>
      </c>
      <c r="U2341" s="36" t="s">
        <v>28012</v>
      </c>
      <c r="V2341" s="121" t="str">
        <f t="shared" si="36"/>
        <v>US 30 Yr 6%</v>
      </c>
    </row>
    <row r="2342" spans="1:22" x14ac:dyDescent="0.35">
      <c r="A2342" s="111" t="s">
        <v>30416</v>
      </c>
      <c r="B2342" s="37" t="s">
        <v>30415</v>
      </c>
      <c r="C2342" s="37" t="s">
        <v>30416</v>
      </c>
      <c r="D2342" s="38" t="s">
        <v>30417</v>
      </c>
      <c r="E2342" s="42" t="s">
        <v>30351</v>
      </c>
      <c r="F2342" s="35" t="s">
        <v>27215</v>
      </c>
      <c r="G2342" s="77" t="s">
        <v>30352</v>
      </c>
      <c r="H2342" s="78" t="s">
        <v>42</v>
      </c>
      <c r="I2342" s="78" t="s">
        <v>28234</v>
      </c>
      <c r="J2342" s="78" t="s">
        <v>27929</v>
      </c>
      <c r="K2342" s="42" t="s">
        <v>27929</v>
      </c>
      <c r="L2342" s="79" t="s">
        <v>233</v>
      </c>
      <c r="M2342" s="80" t="s">
        <v>30353</v>
      </c>
      <c r="N2342" s="81" t="s">
        <v>233</v>
      </c>
      <c r="O2342" s="81" t="s">
        <v>233</v>
      </c>
      <c r="P2342" s="106" t="s">
        <v>27949</v>
      </c>
      <c r="Q2342" s="36" t="s">
        <v>24973</v>
      </c>
      <c r="R2342" s="36" t="s">
        <v>233</v>
      </c>
      <c r="S2342" s="36"/>
      <c r="T2342" s="36" t="s">
        <v>30354</v>
      </c>
      <c r="U2342" s="36" t="s">
        <v>28012</v>
      </c>
      <c r="V2342" s="121" t="str">
        <f t="shared" si="36"/>
        <v>US91282CKQ32</v>
      </c>
    </row>
    <row r="2343" spans="1:22" x14ac:dyDescent="0.35">
      <c r="A2343" s="143" t="s">
        <v>1025</v>
      </c>
      <c r="B2343" s="143" t="s">
        <v>1024</v>
      </c>
      <c r="C2343" s="142"/>
      <c r="D2343" s="144" t="s">
        <v>963</v>
      </c>
      <c r="V2343" s="121" t="str">
        <f t="shared" si="36"/>
        <v>Interbank</v>
      </c>
    </row>
    <row r="2344" spans="1:22" x14ac:dyDescent="0.35">
      <c r="A2344" s="145" t="s">
        <v>817</v>
      </c>
      <c r="B2344" s="145" t="s">
        <v>816</v>
      </c>
      <c r="C2344" s="142"/>
      <c r="D2344" s="144" t="s">
        <v>963</v>
      </c>
      <c r="V2344" s="121" t="str">
        <f t="shared" si="36"/>
        <v>Interbank</v>
      </c>
    </row>
    <row r="2345" spans="1:22" x14ac:dyDescent="0.35">
      <c r="A2345" s="143" t="s">
        <v>819</v>
      </c>
      <c r="B2345" s="143" t="s">
        <v>818</v>
      </c>
      <c r="C2345" s="142"/>
      <c r="D2345" s="144" t="s">
        <v>963</v>
      </c>
      <c r="V2345" s="121" t="str">
        <f t="shared" si="36"/>
        <v>Interbank</v>
      </c>
    </row>
    <row r="2346" spans="1:22" x14ac:dyDescent="0.35">
      <c r="A2346" s="143" t="s">
        <v>815</v>
      </c>
      <c r="B2346" s="143" t="s">
        <v>814</v>
      </c>
      <c r="C2346" s="142"/>
      <c r="D2346" s="142" t="s">
        <v>955</v>
      </c>
      <c r="V2346" s="121" t="str">
        <f t="shared" si="36"/>
        <v xml:space="preserve">BIF </v>
      </c>
    </row>
    <row r="2347" spans="1:22" x14ac:dyDescent="0.35">
      <c r="A2347" s="145" t="s">
        <v>813</v>
      </c>
      <c r="B2347" s="145" t="s">
        <v>812</v>
      </c>
      <c r="C2347" s="142"/>
      <c r="D2347" s="142" t="s">
        <v>955</v>
      </c>
      <c r="V2347" s="121" t="str">
        <f t="shared" si="36"/>
        <v xml:space="preserve">BIF </v>
      </c>
    </row>
    <row r="2348" spans="1:22" x14ac:dyDescent="0.35">
      <c r="A2348" s="145" t="s">
        <v>24944</v>
      </c>
      <c r="B2348" s="145" t="s">
        <v>24943</v>
      </c>
      <c r="C2348" s="142"/>
      <c r="D2348" s="142" t="s">
        <v>955</v>
      </c>
      <c r="V2348" s="121" t="str">
        <f t="shared" si="36"/>
        <v xml:space="preserve">BIF </v>
      </c>
    </row>
    <row r="2349" spans="1:22" x14ac:dyDescent="0.35">
      <c r="A2349" s="146" t="s">
        <v>31437</v>
      </c>
      <c r="B2349" s="146" t="s">
        <v>31436</v>
      </c>
      <c r="D2349" s="146" t="s">
        <v>10</v>
      </c>
      <c r="V2349" s="121" t="str">
        <f t="shared" si="36"/>
        <v>Auna</v>
      </c>
    </row>
    <row r="2350" spans="1:22" x14ac:dyDescent="0.35">
      <c r="A2350" s="147" t="s">
        <v>31482</v>
      </c>
      <c r="B2350" s="147" t="s">
        <v>31481</v>
      </c>
      <c r="D2350" s="142" t="s">
        <v>1107</v>
      </c>
      <c r="V2350" s="121" t="str">
        <f t="shared" si="36"/>
        <v>Nexa Resources</v>
      </c>
    </row>
    <row r="2351" spans="1:22" x14ac:dyDescent="0.35">
      <c r="A2351" s="146" t="s">
        <v>31484</v>
      </c>
      <c r="B2351" s="146" t="s">
        <v>31483</v>
      </c>
      <c r="D2351" s="142" t="s">
        <v>953</v>
      </c>
      <c r="V2351" s="121" t="str">
        <f t="shared" si="36"/>
        <v>Banco de Crédito del Perú</v>
      </c>
    </row>
    <row r="2352" spans="1:22" x14ac:dyDescent="0.35">
      <c r="A2352" s="146" t="s">
        <v>31487</v>
      </c>
      <c r="B2352" s="146" t="s">
        <v>31486</v>
      </c>
      <c r="D2352" s="142" t="s">
        <v>961</v>
      </c>
      <c r="V2352" s="121" t="str">
        <f t="shared" si="36"/>
        <v>Hunt Oil</v>
      </c>
    </row>
    <row r="2353" spans="1:22" x14ac:dyDescent="0.35">
      <c r="A2353" s="147" t="s">
        <v>31487</v>
      </c>
      <c r="B2353" s="147" t="s">
        <v>31486</v>
      </c>
      <c r="D2353" s="142" t="s">
        <v>961</v>
      </c>
      <c r="V2353" s="121" t="str">
        <f t="shared" si="36"/>
        <v>Hunt Oil</v>
      </c>
    </row>
    <row r="2354" spans="1:22" x14ac:dyDescent="0.35">
      <c r="A2354" s="112" t="s">
        <v>31500</v>
      </c>
      <c r="B2354" t="s">
        <v>31499</v>
      </c>
      <c r="D2354" s="142" t="s">
        <v>26119</v>
      </c>
      <c r="V2354" s="121" t="str">
        <f t="shared" si="36"/>
        <v>Gobierno Central</v>
      </c>
    </row>
    <row r="2355" spans="1:22" x14ac:dyDescent="0.35">
      <c r="A2355" s="146" t="s">
        <v>24115</v>
      </c>
      <c r="B2355" s="146" t="s">
        <v>32887</v>
      </c>
      <c r="D2355" s="142" t="s">
        <v>25717</v>
      </c>
      <c r="V2355" s="121" t="str">
        <f t="shared" si="36"/>
        <v>Gobierno de Chile</v>
      </c>
    </row>
    <row r="2356" spans="1:22" x14ac:dyDescent="0.35">
      <c r="A2356" s="147" t="s">
        <v>32889</v>
      </c>
      <c r="B2356" s="147" t="s">
        <v>32888</v>
      </c>
      <c r="D2356" s="142" t="s">
        <v>25729</v>
      </c>
      <c r="V2356" s="121" t="str">
        <f t="shared" si="36"/>
        <v>Gobierno de Colombia</v>
      </c>
    </row>
    <row r="2357" spans="1:22" x14ac:dyDescent="0.35">
      <c r="A2357" s="146" t="s">
        <v>32509</v>
      </c>
      <c r="B2357" s="146" t="s">
        <v>32508</v>
      </c>
      <c r="D2357" t="s">
        <v>32912</v>
      </c>
      <c r="V2357" s="121" t="str">
        <f t="shared" si="36"/>
        <v>Nutresa</v>
      </c>
    </row>
    <row r="2358" spans="1:22" x14ac:dyDescent="0.35">
      <c r="A2358" s="146" t="s">
        <v>32892</v>
      </c>
      <c r="B2358" s="146" t="s">
        <v>32891</v>
      </c>
      <c r="D2358" t="s">
        <v>15</v>
      </c>
      <c r="V2358" s="121" t="str">
        <f t="shared" si="36"/>
        <v>BBVA Bancomer</v>
      </c>
    </row>
    <row r="2359" spans="1:22" x14ac:dyDescent="0.35">
      <c r="A2359" s="147" t="s">
        <v>32513</v>
      </c>
      <c r="B2359" s="147" t="s">
        <v>32512</v>
      </c>
      <c r="D2359" t="s">
        <v>20816</v>
      </c>
      <c r="V2359" s="121" t="str">
        <f t="shared" si="36"/>
        <v>Banco Davivienda S.A.</v>
      </c>
    </row>
    <row r="2360" spans="1:22" x14ac:dyDescent="0.35">
      <c r="A2360" s="147" t="s">
        <v>31503</v>
      </c>
      <c r="B2360" s="147" t="s">
        <v>31502</v>
      </c>
      <c r="D2360" t="s">
        <v>1</v>
      </c>
      <c r="V2360" s="121" t="str">
        <f t="shared" si="36"/>
        <v>Alicorp</v>
      </c>
    </row>
    <row r="2361" spans="1:22" x14ac:dyDescent="0.35">
      <c r="A2361" s="147" t="s">
        <v>32517</v>
      </c>
      <c r="B2361" s="147" t="s">
        <v>32516</v>
      </c>
      <c r="D2361" t="s">
        <v>956</v>
      </c>
      <c r="V2361" s="121" t="str">
        <f t="shared" si="36"/>
        <v>Orazen</v>
      </c>
    </row>
    <row r="2362" spans="1:22" x14ac:dyDescent="0.35">
      <c r="A2362" s="147" t="s">
        <v>32520</v>
      </c>
      <c r="B2362" s="147" t="s">
        <v>32519</v>
      </c>
      <c r="D2362" t="s">
        <v>25330</v>
      </c>
      <c r="V2362" s="121" t="str">
        <f t="shared" si="36"/>
        <v xml:space="preserve">Luz del Sur </v>
      </c>
    </row>
    <row r="2363" spans="1:22" x14ac:dyDescent="0.35">
      <c r="A2363" s="147" t="s">
        <v>32900</v>
      </c>
      <c r="B2363" s="147" t="s">
        <v>32899</v>
      </c>
      <c r="D2363" t="s">
        <v>36</v>
      </c>
      <c r="V2363" s="121" t="str">
        <f t="shared" si="36"/>
        <v>InRetail Shopping Malls</v>
      </c>
    </row>
    <row r="2364" spans="1:22" x14ac:dyDescent="0.35">
      <c r="A2364" s="146" t="s">
        <v>32903</v>
      </c>
      <c r="B2364" s="146" t="s">
        <v>32902</v>
      </c>
      <c r="D2364" t="s">
        <v>36</v>
      </c>
      <c r="V2364" s="121" t="str">
        <f t="shared" si="36"/>
        <v>InRetail Shopping Malls</v>
      </c>
    </row>
    <row r="2365" spans="1:22" x14ac:dyDescent="0.35">
      <c r="A2365" s="147" t="s">
        <v>32529</v>
      </c>
      <c r="B2365" s="147" t="s">
        <v>32528</v>
      </c>
      <c r="D2365" t="s">
        <v>32914</v>
      </c>
      <c r="V2365" s="121" t="str">
        <f t="shared" si="36"/>
        <v>Hudbay</v>
      </c>
    </row>
    <row r="2366" spans="1:22" x14ac:dyDescent="0.35">
      <c r="A2366" s="147" t="s">
        <v>31390</v>
      </c>
      <c r="B2366" s="147" t="s">
        <v>31508</v>
      </c>
      <c r="D2366" t="s">
        <v>27840</v>
      </c>
      <c r="V2366" s="121" t="str">
        <f t="shared" si="36"/>
        <v>Hochshild</v>
      </c>
    </row>
    <row r="2367" spans="1:22" x14ac:dyDescent="0.35">
      <c r="A2367" s="146" t="s">
        <v>32533</v>
      </c>
      <c r="B2367" t="s">
        <v>32532</v>
      </c>
      <c r="D2367" t="s">
        <v>32915</v>
      </c>
      <c r="V2367" s="121" t="str">
        <f t="shared" si="36"/>
        <v>Vontobel - Credit Opportunities</v>
      </c>
    </row>
    <row r="2368" spans="1:22" x14ac:dyDescent="0.35">
      <c r="A2368" s="147" t="s">
        <v>31492</v>
      </c>
      <c r="B2368" t="s">
        <v>31491</v>
      </c>
      <c r="D2368" t="s">
        <v>25246</v>
      </c>
      <c r="V2368" s="121" t="str">
        <f t="shared" si="36"/>
        <v>Arcano Fund - European Income Fund, ESG Selection</v>
      </c>
    </row>
    <row r="2369" spans="1:22" x14ac:dyDescent="0.35">
      <c r="A2369" s="147" t="s">
        <v>32906</v>
      </c>
      <c r="B2369" t="s">
        <v>32905</v>
      </c>
      <c r="D2369" t="s">
        <v>32916</v>
      </c>
      <c r="V2369" s="121" t="str">
        <f t="shared" si="36"/>
        <v>Arcano Fund - European Income Fund - ESG Selection</v>
      </c>
    </row>
    <row r="2370" spans="1:22" x14ac:dyDescent="0.35">
      <c r="A2370" s="146" t="s">
        <v>32535</v>
      </c>
      <c r="B2370" t="s">
        <v>32534</v>
      </c>
      <c r="D2370" t="s">
        <v>32917</v>
      </c>
      <c r="V2370" s="121" t="str">
        <f t="shared" ref="V2370:V2387" si="37">+IFERROR(INDEX($AA:$AA,MATCH($D2370,$Z:$Z,0)),$D2370)</f>
        <v>JP Morgan - Korea Equity Fund</v>
      </c>
    </row>
    <row r="2371" spans="1:22" x14ac:dyDescent="0.35">
      <c r="A2371" s="147" t="s">
        <v>31496</v>
      </c>
      <c r="B2371" t="s">
        <v>31495</v>
      </c>
      <c r="D2371" t="s">
        <v>32918</v>
      </c>
      <c r="V2371" s="121" t="str">
        <f t="shared" si="37"/>
        <v>AIRR US - First Trust American Industrial Rennaisance</v>
      </c>
    </row>
    <row r="2372" spans="1:22" x14ac:dyDescent="0.35">
      <c r="A2372" s="146" t="s">
        <v>32543</v>
      </c>
      <c r="B2372" t="s">
        <v>32542</v>
      </c>
      <c r="D2372" t="s">
        <v>32919</v>
      </c>
      <c r="V2372" s="121" t="str">
        <f t="shared" si="37"/>
        <v>Global X - Silvers Miners ETF</v>
      </c>
    </row>
    <row r="2373" spans="1:22" x14ac:dyDescent="0.35">
      <c r="A2373" s="147" t="s">
        <v>32539</v>
      </c>
      <c r="B2373" t="s">
        <v>32538</v>
      </c>
      <c r="D2373" t="s">
        <v>32920</v>
      </c>
      <c r="V2373" s="121" t="str">
        <f t="shared" si="37"/>
        <v>Global X - Uranium Miners ETF</v>
      </c>
    </row>
    <row r="2374" spans="1:22" x14ac:dyDescent="0.35">
      <c r="A2374" s="146" t="s">
        <v>32541</v>
      </c>
      <c r="B2374" t="s">
        <v>32540</v>
      </c>
      <c r="D2374" t="s">
        <v>32921</v>
      </c>
      <c r="V2374" s="121" t="str">
        <f t="shared" si="37"/>
        <v>Global X - Argentina ETF</v>
      </c>
    </row>
    <row r="2375" spans="1:22" x14ac:dyDescent="0.35">
      <c r="A2375" s="146" t="s">
        <v>32545</v>
      </c>
      <c r="B2375" t="s">
        <v>32544</v>
      </c>
      <c r="D2375" t="s">
        <v>32922</v>
      </c>
      <c r="V2375" s="121" t="str">
        <f t="shared" si="37"/>
        <v>DNCA - Alpha Bonds</v>
      </c>
    </row>
    <row r="2376" spans="1:22" x14ac:dyDescent="0.35">
      <c r="A2376" s="146" t="s">
        <v>31208</v>
      </c>
      <c r="B2376" t="s">
        <v>32547</v>
      </c>
      <c r="D2376" t="s">
        <v>29779</v>
      </c>
      <c r="V2376" s="121" t="str">
        <f t="shared" si="37"/>
        <v>Lazard - Japanese Strategic Equity</v>
      </c>
    </row>
    <row r="2377" spans="1:22" x14ac:dyDescent="0.35">
      <c r="A2377" s="146" t="s">
        <v>32550</v>
      </c>
      <c r="B2377" t="s">
        <v>32549</v>
      </c>
      <c r="D2377" t="s">
        <v>32923</v>
      </c>
      <c r="V2377" s="121" t="str">
        <f t="shared" si="37"/>
        <v>VanEck Vectors Digital Transformation</v>
      </c>
    </row>
    <row r="2378" spans="1:22" x14ac:dyDescent="0.35">
      <c r="A2378" t="s">
        <v>35497</v>
      </c>
      <c r="B2378" t="s">
        <v>35496</v>
      </c>
      <c r="D2378" s="340" t="s">
        <v>31424</v>
      </c>
      <c r="V2378" s="121" t="str">
        <f t="shared" si="37"/>
        <v>Pluz Energía</v>
      </c>
    </row>
    <row r="2379" spans="1:22" x14ac:dyDescent="0.35">
      <c r="A2379" t="s">
        <v>1015</v>
      </c>
      <c r="B2379" t="s">
        <v>35502</v>
      </c>
      <c r="D2379" s="38" t="s">
        <v>23083</v>
      </c>
      <c r="V2379" s="121" t="str">
        <f t="shared" si="37"/>
        <v>Invesco - Power Shares QQQ</v>
      </c>
    </row>
    <row r="2380" spans="1:22" x14ac:dyDescent="0.35">
      <c r="A2380" t="s">
        <v>32529</v>
      </c>
      <c r="B2380" s="146" t="s">
        <v>35548</v>
      </c>
      <c r="D2380" t="s">
        <v>32914</v>
      </c>
      <c r="V2380" s="121" t="str">
        <f t="shared" si="37"/>
        <v>Hudbay</v>
      </c>
    </row>
    <row r="2381" spans="1:22" x14ac:dyDescent="0.35">
      <c r="A2381" s="146" t="s">
        <v>35566</v>
      </c>
      <c r="B2381" s="146" t="s">
        <v>35567</v>
      </c>
      <c r="D2381" s="340" t="s">
        <v>37189</v>
      </c>
      <c r="V2381" s="121" t="str">
        <f t="shared" si="37"/>
        <v>Santander Consumer</v>
      </c>
    </row>
    <row r="2382" spans="1:22" x14ac:dyDescent="0.35">
      <c r="A2382" s="147" t="s">
        <v>32522</v>
      </c>
      <c r="B2382" s="147" t="s">
        <v>32523</v>
      </c>
      <c r="D2382" s="340" t="s">
        <v>37189</v>
      </c>
      <c r="V2382" s="121" t="str">
        <f t="shared" si="37"/>
        <v>Santander Consumer</v>
      </c>
    </row>
    <row r="2383" spans="1:22" x14ac:dyDescent="0.35">
      <c r="A2383" s="146" t="s">
        <v>35569</v>
      </c>
      <c r="B2383" s="146" t="s">
        <v>35570</v>
      </c>
      <c r="D2383" s="340" t="s">
        <v>37189</v>
      </c>
      <c r="V2383" s="121" t="str">
        <f t="shared" si="37"/>
        <v>Santander Consumer</v>
      </c>
    </row>
    <row r="2384" spans="1:22" x14ac:dyDescent="0.35">
      <c r="A2384" s="147" t="s">
        <v>31505</v>
      </c>
      <c r="B2384" s="147" t="s">
        <v>31506</v>
      </c>
      <c r="D2384" s="340" t="s">
        <v>37189</v>
      </c>
      <c r="V2384" s="121" t="str">
        <f t="shared" si="37"/>
        <v>Santander Consumer</v>
      </c>
    </row>
    <row r="2385" spans="1:22" x14ac:dyDescent="0.35">
      <c r="A2385" s="146" t="s">
        <v>35499</v>
      </c>
      <c r="B2385" s="146" t="s">
        <v>35500</v>
      </c>
      <c r="D2385" s="340" t="s">
        <v>37189</v>
      </c>
      <c r="V2385" s="121" t="str">
        <f t="shared" si="37"/>
        <v>Santander Consumer</v>
      </c>
    </row>
    <row r="2386" spans="1:22" x14ac:dyDescent="0.35">
      <c r="A2386" s="147" t="s">
        <v>32526</v>
      </c>
      <c r="B2386" s="147" t="s">
        <v>32525</v>
      </c>
      <c r="D2386" s="340" t="s">
        <v>31424</v>
      </c>
      <c r="V2386" s="121" t="str">
        <f t="shared" si="37"/>
        <v>Pluz Energía</v>
      </c>
    </row>
    <row r="2387" spans="1:22" x14ac:dyDescent="0.35">
      <c r="A2387" s="146" t="s">
        <v>35573</v>
      </c>
      <c r="B2387" s="146" t="s">
        <v>35572</v>
      </c>
      <c r="D2387" s="340" t="s">
        <v>25330</v>
      </c>
      <c r="V2387" s="121" t="str">
        <f t="shared" si="37"/>
        <v xml:space="preserve">Luz del Sur </v>
      </c>
    </row>
    <row r="2388" spans="1:22" x14ac:dyDescent="0.35">
      <c r="A2388" s="147" t="s">
        <v>35583</v>
      </c>
      <c r="B2388" s="147" t="s">
        <v>231</v>
      </c>
      <c r="D2388" s="340" t="str">
        <f>_xlfn.XLOOKUP(B2388,G_P!A:A,G_P!C:C,"",0)</f>
        <v/>
      </c>
    </row>
    <row r="2389" spans="1:22" x14ac:dyDescent="0.35">
      <c r="A2389" s="146" t="s">
        <v>35584</v>
      </c>
      <c r="B2389" s="146" t="s">
        <v>231</v>
      </c>
      <c r="D2389" t="str">
        <f>_xlfn.XLOOKUP(B2389,G_P!A:A,G_P!C:C,"",0)</f>
        <v/>
      </c>
    </row>
    <row r="2390" spans="1:22" x14ac:dyDescent="0.35">
      <c r="A2390" s="147" t="s">
        <v>35585</v>
      </c>
      <c r="B2390" s="147" t="s">
        <v>231</v>
      </c>
      <c r="D2390" t="str">
        <f>_xlfn.XLOOKUP(B2390,G_P!A:A,G_P!C:C,"",0)</f>
        <v/>
      </c>
    </row>
    <row r="2391" spans="1:22" x14ac:dyDescent="0.35">
      <c r="A2391" s="146" t="s">
        <v>35586</v>
      </c>
      <c r="B2391" s="146" t="s">
        <v>231</v>
      </c>
      <c r="D2391" t="str">
        <f>_xlfn.XLOOKUP(B2391,G_P!A:A,G_P!C:C,"",0)</f>
        <v/>
      </c>
    </row>
    <row r="2392" spans="1:22" x14ac:dyDescent="0.35">
      <c r="A2392" s="147" t="s">
        <v>35587</v>
      </c>
      <c r="B2392" s="147" t="s">
        <v>231</v>
      </c>
      <c r="D2392" t="str">
        <f>_xlfn.XLOOKUP(B2392,G_P!A:A,G_P!C:C,"",0)</f>
        <v/>
      </c>
    </row>
    <row r="2393" spans="1:22" x14ac:dyDescent="0.35">
      <c r="A2393" s="146" t="s">
        <v>35589</v>
      </c>
      <c r="B2393" s="146" t="s">
        <v>231</v>
      </c>
      <c r="D2393" t="str">
        <f>_xlfn.XLOOKUP(B2393,G_P!A:A,G_P!C:C,"",0)</f>
        <v/>
      </c>
    </row>
    <row r="2394" spans="1:22" x14ac:dyDescent="0.35">
      <c r="A2394" s="147" t="s">
        <v>35590</v>
      </c>
      <c r="B2394" s="147" t="s">
        <v>231</v>
      </c>
      <c r="D2394" t="str">
        <f>_xlfn.XLOOKUP(B2394,G_P!A:A,G_P!C:C,"",0)</f>
        <v/>
      </c>
    </row>
    <row r="2395" spans="1:22" x14ac:dyDescent="0.35">
      <c r="A2395" s="146" t="s">
        <v>35591</v>
      </c>
      <c r="B2395" s="146" t="s">
        <v>231</v>
      </c>
      <c r="D2395" t="str">
        <f>_xlfn.XLOOKUP(B2395,G_P!A:A,G_P!C:C,"",0)</f>
        <v/>
      </c>
    </row>
    <row r="2396" spans="1:22" x14ac:dyDescent="0.35">
      <c r="A2396" s="147" t="s">
        <v>35592</v>
      </c>
      <c r="B2396" s="147" t="s">
        <v>231</v>
      </c>
      <c r="D2396" t="str">
        <f>_xlfn.XLOOKUP(B2396,G_P!A:A,G_P!C:C,"",0)</f>
        <v/>
      </c>
    </row>
    <row r="2397" spans="1:22" x14ac:dyDescent="0.35">
      <c r="A2397" s="146" t="s">
        <v>35593</v>
      </c>
      <c r="B2397" s="146" t="s">
        <v>231</v>
      </c>
      <c r="D2397" t="str">
        <f>_xlfn.XLOOKUP(B2397,G_P!A:A,G_P!C:C,"",0)</f>
        <v/>
      </c>
    </row>
    <row r="2398" spans="1:22" x14ac:dyDescent="0.35">
      <c r="A2398" s="147" t="s">
        <v>35594</v>
      </c>
      <c r="B2398" s="147" t="s">
        <v>231</v>
      </c>
      <c r="D2398" t="str">
        <f>_xlfn.XLOOKUP(B2398,G_P!A:A,G_P!C:C,"",0)</f>
        <v/>
      </c>
    </row>
    <row r="2399" spans="1:22" x14ac:dyDescent="0.35">
      <c r="A2399" s="146" t="s">
        <v>35595</v>
      </c>
      <c r="B2399" s="146" t="s">
        <v>231</v>
      </c>
      <c r="D2399" t="str">
        <f>_xlfn.XLOOKUP(B2399,G_P!A:A,G_P!C:C,"",0)</f>
        <v/>
      </c>
    </row>
    <row r="2400" spans="1:22" x14ac:dyDescent="0.35">
      <c r="A2400" s="147" t="s">
        <v>35596</v>
      </c>
      <c r="B2400" s="147" t="s">
        <v>231</v>
      </c>
      <c r="D2400" t="str">
        <f>_xlfn.XLOOKUP(B2400,G_P!A:A,G_P!C:C,"",0)</f>
        <v/>
      </c>
    </row>
    <row r="2401" spans="1:4" x14ac:dyDescent="0.35">
      <c r="A2401" s="146" t="s">
        <v>35597</v>
      </c>
      <c r="B2401" s="146" t="s">
        <v>231</v>
      </c>
      <c r="D2401" t="str">
        <f>_xlfn.XLOOKUP(B2401,G_P!A:A,G_P!C:C,"",0)</f>
        <v/>
      </c>
    </row>
    <row r="2402" spans="1:4" x14ac:dyDescent="0.35">
      <c r="A2402" s="147" t="s">
        <v>35598</v>
      </c>
      <c r="B2402" s="147" t="s">
        <v>231</v>
      </c>
      <c r="D2402" t="str">
        <f>_xlfn.XLOOKUP(B2402,G_P!A:A,G_P!C:C,"",0)</f>
        <v/>
      </c>
    </row>
    <row r="2403" spans="1:4" x14ac:dyDescent="0.35">
      <c r="A2403" s="146" t="s">
        <v>35599</v>
      </c>
      <c r="B2403" s="146" t="s">
        <v>231</v>
      </c>
      <c r="D2403" t="str">
        <f>_xlfn.XLOOKUP(B2403,G_P!A:A,G_P!C:C,"",0)</f>
        <v/>
      </c>
    </row>
    <row r="2404" spans="1:4" x14ac:dyDescent="0.35">
      <c r="A2404" s="147" t="s">
        <v>35504</v>
      </c>
      <c r="B2404" s="147" t="s">
        <v>231</v>
      </c>
      <c r="D2404" t="str">
        <f>_xlfn.XLOOKUP(B2404,G_P!A:A,G_P!C:C,"",0)</f>
        <v/>
      </c>
    </row>
    <row r="2405" spans="1:4" x14ac:dyDescent="0.35">
      <c r="A2405" s="146" t="s">
        <v>35505</v>
      </c>
      <c r="B2405" s="146" t="s">
        <v>231</v>
      </c>
      <c r="D2405" t="str">
        <f>_xlfn.XLOOKUP(B2405,G_P!A:A,G_P!C:C,"",0)</f>
        <v/>
      </c>
    </row>
    <row r="2406" spans="1:4" x14ac:dyDescent="0.35">
      <c r="A2406" s="147" t="s">
        <v>35522</v>
      </c>
      <c r="B2406" s="147" t="s">
        <v>231</v>
      </c>
      <c r="D2406" t="str">
        <f>_xlfn.XLOOKUP(B2406,G_P!A:A,G_P!C:C,"",0)</f>
        <v/>
      </c>
    </row>
    <row r="2407" spans="1:4" x14ac:dyDescent="0.35">
      <c r="A2407" s="146" t="s">
        <v>35523</v>
      </c>
      <c r="B2407" s="146" t="s">
        <v>231</v>
      </c>
      <c r="D2407" t="str">
        <f>_xlfn.XLOOKUP(B2407,G_P!A:A,G_P!C:C,"",0)</f>
        <v/>
      </c>
    </row>
    <row r="2408" spans="1:4" x14ac:dyDescent="0.35">
      <c r="A2408" s="147" t="s">
        <v>35524</v>
      </c>
      <c r="B2408" s="147" t="s">
        <v>231</v>
      </c>
      <c r="D2408" t="str">
        <f>_xlfn.XLOOKUP(B2408,G_P!A:A,G_P!C:C,"",0)</f>
        <v/>
      </c>
    </row>
    <row r="2409" spans="1:4" x14ac:dyDescent="0.35">
      <c r="A2409" s="146" t="s">
        <v>35525</v>
      </c>
      <c r="B2409" s="146" t="s">
        <v>231</v>
      </c>
      <c r="D2409" t="str">
        <f>_xlfn.XLOOKUP(B2409,G_P!A:A,G_P!C:C,"",0)</f>
        <v/>
      </c>
    </row>
    <row r="2410" spans="1:4" x14ac:dyDescent="0.35">
      <c r="A2410" s="147" t="s">
        <v>35520</v>
      </c>
      <c r="B2410" s="147" t="s">
        <v>231</v>
      </c>
      <c r="D2410" t="str">
        <f>_xlfn.XLOOKUP(B2410,G_P!A:A,G_P!C:C,"",0)</f>
        <v/>
      </c>
    </row>
    <row r="2411" spans="1:4" x14ac:dyDescent="0.35">
      <c r="A2411" s="146" t="s">
        <v>35521</v>
      </c>
      <c r="B2411" s="146" t="s">
        <v>231</v>
      </c>
      <c r="D2411" t="str">
        <f>_xlfn.XLOOKUP(B2411,G_P!A:A,G_P!C:C,"",0)</f>
        <v/>
      </c>
    </row>
    <row r="2412" spans="1:4" x14ac:dyDescent="0.35">
      <c r="A2412" s="147" t="s">
        <v>35507</v>
      </c>
      <c r="B2412" s="147" t="s">
        <v>231</v>
      </c>
      <c r="D2412" t="str">
        <f>_xlfn.XLOOKUP(B2412,G_P!A:A,G_P!C:C,"",0)</f>
        <v/>
      </c>
    </row>
    <row r="2413" spans="1:4" x14ac:dyDescent="0.35">
      <c r="A2413" s="146" t="s">
        <v>35508</v>
      </c>
      <c r="B2413" s="146" t="s">
        <v>231</v>
      </c>
      <c r="D2413" t="str">
        <f>_xlfn.XLOOKUP(B2413,G_P!A:A,G_P!C:C,"",0)</f>
        <v/>
      </c>
    </row>
    <row r="2414" spans="1:4" x14ac:dyDescent="0.35">
      <c r="A2414" s="147" t="s">
        <v>35509</v>
      </c>
      <c r="B2414" s="147" t="s">
        <v>231</v>
      </c>
      <c r="D2414" t="str">
        <f>_xlfn.XLOOKUP(B2414,G_P!A:A,G_P!C:C,"",0)</f>
        <v/>
      </c>
    </row>
    <row r="2415" spans="1:4" x14ac:dyDescent="0.35">
      <c r="A2415" s="146" t="s">
        <v>35510</v>
      </c>
      <c r="B2415" s="146" t="s">
        <v>231</v>
      </c>
      <c r="D2415" t="str">
        <f>_xlfn.XLOOKUP(B2415,G_P!A:A,G_P!C:C,"",0)</f>
        <v/>
      </c>
    </row>
    <row r="2416" spans="1:4" x14ac:dyDescent="0.35">
      <c r="A2416" s="147" t="s">
        <v>35511</v>
      </c>
      <c r="B2416" s="147" t="s">
        <v>231</v>
      </c>
      <c r="D2416" t="str">
        <f>_xlfn.XLOOKUP(B2416,G_P!A:A,G_P!C:C,"",0)</f>
        <v/>
      </c>
    </row>
    <row r="2417" spans="1:4" x14ac:dyDescent="0.35">
      <c r="A2417" s="146" t="s">
        <v>35506</v>
      </c>
      <c r="B2417" s="146" t="s">
        <v>231</v>
      </c>
      <c r="D2417" t="str">
        <f>_xlfn.XLOOKUP(B2417,G_P!A:A,G_P!C:C,"",0)</f>
        <v/>
      </c>
    </row>
    <row r="2418" spans="1:4" x14ac:dyDescent="0.35">
      <c r="A2418" s="147" t="s">
        <v>35514</v>
      </c>
      <c r="B2418" s="147" t="s">
        <v>231</v>
      </c>
      <c r="D2418" t="str">
        <f>_xlfn.XLOOKUP(B2418,G_P!A:A,G_P!C:C,"",0)</f>
        <v/>
      </c>
    </row>
    <row r="2419" spans="1:4" x14ac:dyDescent="0.35">
      <c r="A2419" s="146" t="s">
        <v>35515</v>
      </c>
      <c r="B2419" s="146" t="s">
        <v>231</v>
      </c>
      <c r="D2419" t="str">
        <f>_xlfn.XLOOKUP(B2419,G_P!A:A,G_P!C:C,"",0)</f>
        <v/>
      </c>
    </row>
    <row r="2420" spans="1:4" x14ac:dyDescent="0.35">
      <c r="A2420" s="147" t="s">
        <v>35516</v>
      </c>
      <c r="B2420" s="147" t="s">
        <v>231</v>
      </c>
      <c r="D2420" t="str">
        <f>_xlfn.XLOOKUP(B2420,G_P!A:A,G_P!C:C,"",0)</f>
        <v/>
      </c>
    </row>
    <row r="2421" spans="1:4" x14ac:dyDescent="0.35">
      <c r="A2421" s="146" t="s">
        <v>35517</v>
      </c>
      <c r="B2421" s="146" t="s">
        <v>231</v>
      </c>
      <c r="D2421" t="str">
        <f>_xlfn.XLOOKUP(B2421,G_P!A:A,G_P!C:C,"",0)</f>
        <v/>
      </c>
    </row>
    <row r="2422" spans="1:4" x14ac:dyDescent="0.35">
      <c r="A2422" s="147" t="s">
        <v>35518</v>
      </c>
      <c r="B2422" s="147" t="s">
        <v>231</v>
      </c>
      <c r="D2422" t="str">
        <f>_xlfn.XLOOKUP(B2422,G_P!A:A,G_P!C:C,"",0)</f>
        <v/>
      </c>
    </row>
    <row r="2423" spans="1:4" x14ac:dyDescent="0.35">
      <c r="A2423" s="146" t="s">
        <v>35519</v>
      </c>
      <c r="B2423" s="146" t="s">
        <v>231</v>
      </c>
      <c r="D2423" t="str">
        <f>_xlfn.XLOOKUP(B2423,G_P!A:A,G_P!C:C,"",0)</f>
        <v/>
      </c>
    </row>
    <row r="2424" spans="1:4" x14ac:dyDescent="0.35">
      <c r="A2424" s="147" t="s">
        <v>32563</v>
      </c>
      <c r="B2424" s="147" t="s">
        <v>231</v>
      </c>
      <c r="D2424" t="str">
        <f>_xlfn.XLOOKUP(B2424,G_P!A:A,G_P!C:C,"",0)</f>
        <v/>
      </c>
    </row>
    <row r="2425" spans="1:4" x14ac:dyDescent="0.35">
      <c r="A2425" s="146" t="s">
        <v>32910</v>
      </c>
      <c r="B2425" s="146" t="s">
        <v>231</v>
      </c>
      <c r="D2425" t="str">
        <f>_xlfn.XLOOKUP(B2425,G_P!A:A,G_P!C:C,"",0)</f>
        <v/>
      </c>
    </row>
    <row r="2426" spans="1:4" x14ac:dyDescent="0.35">
      <c r="A2426" s="147" t="s">
        <v>32911</v>
      </c>
      <c r="B2426" s="147" t="s">
        <v>231</v>
      </c>
      <c r="D2426" t="str">
        <f>_xlfn.XLOOKUP(B2426,G_P!A:A,G_P!C:C,"",0)</f>
        <v/>
      </c>
    </row>
    <row r="2427" spans="1:4" x14ac:dyDescent="0.35">
      <c r="A2427" s="146" t="s">
        <v>32909</v>
      </c>
      <c r="B2427" s="146" t="s">
        <v>231</v>
      </c>
      <c r="D2427" t="str">
        <f>_xlfn.XLOOKUP(B2427,G_P!A:A,G_P!C:C,"",0)</f>
        <v/>
      </c>
    </row>
    <row r="2428" spans="1:4" x14ac:dyDescent="0.35">
      <c r="A2428" s="147" t="s">
        <v>35512</v>
      </c>
      <c r="B2428" s="147" t="s">
        <v>231</v>
      </c>
      <c r="D2428" t="str">
        <f>_xlfn.XLOOKUP(B2428,G_P!A:A,G_P!C:C,"",0)</f>
        <v/>
      </c>
    </row>
    <row r="2429" spans="1:4" x14ac:dyDescent="0.35">
      <c r="A2429" s="146" t="s">
        <v>35513</v>
      </c>
      <c r="B2429" s="146" t="s">
        <v>231</v>
      </c>
      <c r="D2429" t="str">
        <f>_xlfn.XLOOKUP(B2429,G_P!A:A,G_P!C:C,"",0)</f>
        <v/>
      </c>
    </row>
    <row r="2430" spans="1:4" x14ac:dyDescent="0.35">
      <c r="A2430" s="147" t="s">
        <v>32584</v>
      </c>
      <c r="B2430" s="147" t="s">
        <v>231</v>
      </c>
      <c r="D2430" t="str">
        <f>_xlfn.XLOOKUP(B2430,G_P!A:A,G_P!C:C,"",0)</f>
        <v/>
      </c>
    </row>
    <row r="2431" spans="1:4" x14ac:dyDescent="0.35">
      <c r="A2431" s="146" t="s">
        <v>35600</v>
      </c>
      <c r="B2431" s="146" t="s">
        <v>231</v>
      </c>
      <c r="D2431" t="str">
        <f>_xlfn.XLOOKUP(B2431,G_P!A:A,G_P!C:C,"",0)</f>
        <v/>
      </c>
    </row>
    <row r="2432" spans="1:4" x14ac:dyDescent="0.35">
      <c r="A2432" s="147" t="s">
        <v>32558</v>
      </c>
      <c r="B2432" s="147" t="s">
        <v>231</v>
      </c>
      <c r="D2432" t="str">
        <f>_xlfn.XLOOKUP(B2432,G_P!A:A,G_P!C:C,"",0)</f>
        <v/>
      </c>
    </row>
    <row r="2433" spans="1:4" x14ac:dyDescent="0.35">
      <c r="A2433" s="146" t="s">
        <v>32573</v>
      </c>
      <c r="B2433" s="146" t="s">
        <v>231</v>
      </c>
      <c r="D2433" t="str">
        <f>_xlfn.XLOOKUP(B2433,G_P!A:A,G_P!C:C,"",0)</f>
        <v/>
      </c>
    </row>
    <row r="2434" spans="1:4" x14ac:dyDescent="0.35">
      <c r="A2434" s="147" t="s">
        <v>32574</v>
      </c>
      <c r="B2434" s="147" t="s">
        <v>231</v>
      </c>
      <c r="D2434" t="str">
        <f>_xlfn.XLOOKUP(B2434,G_P!A:A,G_P!C:C,"",0)</f>
        <v/>
      </c>
    </row>
    <row r="2435" spans="1:4" x14ac:dyDescent="0.35">
      <c r="A2435" s="146" t="s">
        <v>32571</v>
      </c>
      <c r="B2435" s="146" t="s">
        <v>231</v>
      </c>
      <c r="D2435" t="str">
        <f>_xlfn.XLOOKUP(B2435,G_P!A:A,G_P!C:C,"",0)</f>
        <v/>
      </c>
    </row>
    <row r="2436" spans="1:4" x14ac:dyDescent="0.35">
      <c r="A2436" s="147" t="s">
        <v>32560</v>
      </c>
      <c r="B2436" s="147" t="s">
        <v>231</v>
      </c>
      <c r="D2436" t="str">
        <f>_xlfn.XLOOKUP(B2436,G_P!A:A,G_P!C:C,"",0)</f>
        <v/>
      </c>
    </row>
    <row r="2437" spans="1:4" x14ac:dyDescent="0.35">
      <c r="A2437" s="146" t="s">
        <v>32556</v>
      </c>
      <c r="B2437" s="146" t="s">
        <v>231</v>
      </c>
      <c r="D2437" t="str">
        <f>_xlfn.XLOOKUP(B2437,G_P!A:A,G_P!C:C,"",0)</f>
        <v/>
      </c>
    </row>
    <row r="2438" spans="1:4" x14ac:dyDescent="0.35">
      <c r="A2438" s="147" t="s">
        <v>35601</v>
      </c>
      <c r="B2438" s="147" t="s">
        <v>231</v>
      </c>
      <c r="D2438" t="str">
        <f>_xlfn.XLOOKUP(B2438,G_P!A:A,G_P!C:C,"",0)</f>
        <v/>
      </c>
    </row>
    <row r="2439" spans="1:4" x14ac:dyDescent="0.35">
      <c r="A2439" s="146" t="s">
        <v>35602</v>
      </c>
      <c r="B2439" s="146" t="s">
        <v>231</v>
      </c>
      <c r="D2439" t="str">
        <f>_xlfn.XLOOKUP(B2439,G_P!A:A,G_P!C:C,"",0)</f>
        <v/>
      </c>
    </row>
    <row r="2440" spans="1:4" x14ac:dyDescent="0.35">
      <c r="A2440" s="147" t="s">
        <v>35603</v>
      </c>
      <c r="B2440" s="147" t="s">
        <v>231</v>
      </c>
      <c r="D2440" t="str">
        <f>_xlfn.XLOOKUP(B2440,G_P!A:A,G_P!C:C,"",0)</f>
        <v/>
      </c>
    </row>
    <row r="2441" spans="1:4" x14ac:dyDescent="0.35">
      <c r="A2441" s="146" t="s">
        <v>32557</v>
      </c>
      <c r="B2441" s="146" t="s">
        <v>231</v>
      </c>
      <c r="D2441" t="str">
        <f>_xlfn.XLOOKUP(B2441,G_P!A:A,G_P!C:C,"",0)</f>
        <v/>
      </c>
    </row>
    <row r="2442" spans="1:4" x14ac:dyDescent="0.35">
      <c r="A2442" s="147" t="s">
        <v>32586</v>
      </c>
      <c r="B2442" s="147" t="s">
        <v>231</v>
      </c>
      <c r="D2442" t="str">
        <f>_xlfn.XLOOKUP(B2442,G_P!A:A,G_P!C:C,"",0)</f>
        <v/>
      </c>
    </row>
    <row r="2443" spans="1:4" x14ac:dyDescent="0.35">
      <c r="A2443" s="146" t="s">
        <v>32581</v>
      </c>
      <c r="B2443" s="146" t="s">
        <v>231</v>
      </c>
      <c r="D2443" t="str">
        <f>_xlfn.XLOOKUP(B2443,G_P!A:A,G_P!C:C,"",0)</f>
        <v/>
      </c>
    </row>
    <row r="2444" spans="1:4" x14ac:dyDescent="0.35">
      <c r="A2444" s="147" t="s">
        <v>32564</v>
      </c>
      <c r="B2444" s="147" t="s">
        <v>231</v>
      </c>
      <c r="D2444" t="str">
        <f>_xlfn.XLOOKUP(B2444,G_P!A:A,G_P!C:C,"",0)</f>
        <v/>
      </c>
    </row>
    <row r="2445" spans="1:4" x14ac:dyDescent="0.35">
      <c r="A2445" s="146" t="s">
        <v>32554</v>
      </c>
      <c r="B2445" s="146" t="s">
        <v>231</v>
      </c>
      <c r="D2445" t="str">
        <f>_xlfn.XLOOKUP(B2445,G_P!A:A,G_P!C:C,"",0)</f>
        <v/>
      </c>
    </row>
    <row r="2446" spans="1:4" x14ac:dyDescent="0.35">
      <c r="A2446" s="147" t="s">
        <v>32555</v>
      </c>
      <c r="B2446" s="147" t="s">
        <v>231</v>
      </c>
      <c r="D2446" t="str">
        <f>_xlfn.XLOOKUP(B2446,G_P!A:A,G_P!C:C,"",0)</f>
        <v/>
      </c>
    </row>
    <row r="2447" spans="1:4" x14ac:dyDescent="0.35">
      <c r="A2447" s="146" t="s">
        <v>32562</v>
      </c>
      <c r="B2447" s="146" t="s">
        <v>231</v>
      </c>
      <c r="D2447" t="str">
        <f>_xlfn.XLOOKUP(B2447,G_P!A:A,G_P!C:C,"",0)</f>
        <v/>
      </c>
    </row>
    <row r="2448" spans="1:4" x14ac:dyDescent="0.35">
      <c r="A2448" s="147" t="s">
        <v>32567</v>
      </c>
      <c r="B2448" s="147" t="s">
        <v>231</v>
      </c>
      <c r="D2448" t="str">
        <f>_xlfn.XLOOKUP(B2448,G_P!A:A,G_P!C:C,"",0)</f>
        <v/>
      </c>
    </row>
    <row r="2449" spans="1:4" x14ac:dyDescent="0.35">
      <c r="A2449" s="146" t="s">
        <v>35604</v>
      </c>
      <c r="B2449" s="146" t="s">
        <v>231</v>
      </c>
      <c r="D2449" t="str">
        <f>_xlfn.XLOOKUP(B2449,G_P!A:A,G_P!C:C,"",0)</f>
        <v/>
      </c>
    </row>
    <row r="2450" spans="1:4" x14ac:dyDescent="0.35">
      <c r="A2450" s="147" t="s">
        <v>32576</v>
      </c>
      <c r="B2450" s="147" t="s">
        <v>231</v>
      </c>
      <c r="D2450" t="str">
        <f>_xlfn.XLOOKUP(B2450,G_P!A:A,G_P!C:C,"",0)</f>
        <v/>
      </c>
    </row>
    <row r="2451" spans="1:4" x14ac:dyDescent="0.35">
      <c r="A2451" s="146" t="s">
        <v>32561</v>
      </c>
      <c r="B2451" s="146" t="s">
        <v>231</v>
      </c>
      <c r="D2451" t="str">
        <f>_xlfn.XLOOKUP(B2451,G_P!A:A,G_P!C:C,"",0)</f>
        <v/>
      </c>
    </row>
    <row r="2452" spans="1:4" x14ac:dyDescent="0.35">
      <c r="A2452" s="147" t="s">
        <v>32570</v>
      </c>
      <c r="B2452" s="147" t="s">
        <v>231</v>
      </c>
      <c r="D2452" t="str">
        <f>_xlfn.XLOOKUP(B2452,G_P!A:A,G_P!C:C,"",0)</f>
        <v/>
      </c>
    </row>
    <row r="2453" spans="1:4" x14ac:dyDescent="0.35">
      <c r="A2453" s="146" t="s">
        <v>32559</v>
      </c>
      <c r="B2453" s="146" t="s">
        <v>231</v>
      </c>
      <c r="D2453" t="str">
        <f>_xlfn.XLOOKUP(B2453,G_P!A:A,G_P!C:C,"",0)</f>
        <v/>
      </c>
    </row>
    <row r="2454" spans="1:4" x14ac:dyDescent="0.35">
      <c r="A2454" s="147" t="s">
        <v>35605</v>
      </c>
      <c r="B2454" s="147" t="s">
        <v>231</v>
      </c>
      <c r="D2454" t="str">
        <f>_xlfn.XLOOKUP(B2454,G_P!A:A,G_P!C:C,"",0)</f>
        <v/>
      </c>
    </row>
    <row r="2455" spans="1:4" x14ac:dyDescent="0.35">
      <c r="A2455" s="146" t="s">
        <v>35606</v>
      </c>
      <c r="B2455" s="146" t="s">
        <v>231</v>
      </c>
      <c r="D2455" t="str">
        <f>_xlfn.XLOOKUP(B2455,G_P!A:A,G_P!C:C,"",0)</f>
        <v/>
      </c>
    </row>
    <row r="2456" spans="1:4" x14ac:dyDescent="0.35">
      <c r="A2456" s="147" t="s">
        <v>35607</v>
      </c>
      <c r="B2456" s="147" t="s">
        <v>231</v>
      </c>
      <c r="D2456" t="str">
        <f>_xlfn.XLOOKUP(B2456,G_P!A:A,G_P!C:C,"",0)</f>
        <v/>
      </c>
    </row>
    <row r="2457" spans="1:4" x14ac:dyDescent="0.35">
      <c r="A2457" s="146" t="s">
        <v>32585</v>
      </c>
      <c r="B2457" s="146" t="s">
        <v>231</v>
      </c>
      <c r="D2457" t="str">
        <f>_xlfn.XLOOKUP(B2457,G_P!A:A,G_P!C:C,"",0)</f>
        <v/>
      </c>
    </row>
    <row r="2458" spans="1:4" x14ac:dyDescent="0.35">
      <c r="A2458" s="147" t="s">
        <v>35608</v>
      </c>
      <c r="B2458" s="147" t="s">
        <v>231</v>
      </c>
      <c r="D2458" t="str">
        <f>_xlfn.XLOOKUP(B2458,G_P!A:A,G_P!C:C,"",0)</f>
        <v/>
      </c>
    </row>
    <row r="2459" spans="1:4" x14ac:dyDescent="0.35">
      <c r="A2459" s="146" t="s">
        <v>35609</v>
      </c>
      <c r="B2459" s="146" t="s">
        <v>231</v>
      </c>
      <c r="D2459" t="str">
        <f>_xlfn.XLOOKUP(B2459,G_P!A:A,G_P!C:C,"",0)</f>
        <v/>
      </c>
    </row>
    <row r="2460" spans="1:4" x14ac:dyDescent="0.35">
      <c r="A2460" s="147" t="s">
        <v>32565</v>
      </c>
      <c r="B2460" s="147" t="s">
        <v>231</v>
      </c>
      <c r="D2460" t="str">
        <f>_xlfn.XLOOKUP(B2460,G_P!A:A,G_P!C:C,"",0)</f>
        <v/>
      </c>
    </row>
    <row r="2461" spans="1:4" x14ac:dyDescent="0.35">
      <c r="A2461" s="146" t="s">
        <v>32566</v>
      </c>
      <c r="B2461" s="146" t="s">
        <v>231</v>
      </c>
      <c r="D2461" t="str">
        <f>_xlfn.XLOOKUP(B2461,G_P!A:A,G_P!C:C,"",0)</f>
        <v/>
      </c>
    </row>
    <row r="2462" spans="1:4" x14ac:dyDescent="0.35">
      <c r="A2462" s="147" t="s">
        <v>35610</v>
      </c>
      <c r="B2462" s="147" t="s">
        <v>231</v>
      </c>
      <c r="D2462" t="str">
        <f>_xlfn.XLOOKUP(B2462,G_P!A:A,G_P!C:C,"",0)</f>
        <v/>
      </c>
    </row>
    <row r="2463" spans="1:4" x14ac:dyDescent="0.35">
      <c r="A2463" s="146" t="s">
        <v>32582</v>
      </c>
      <c r="B2463" s="146" t="s">
        <v>231</v>
      </c>
      <c r="D2463" t="str">
        <f>_xlfn.XLOOKUP(B2463,G_P!A:A,G_P!C:C,"",0)</f>
        <v/>
      </c>
    </row>
    <row r="2464" spans="1:4" x14ac:dyDescent="0.35">
      <c r="A2464" s="147" t="s">
        <v>32568</v>
      </c>
      <c r="B2464" s="147" t="s">
        <v>231</v>
      </c>
      <c r="D2464" t="str">
        <f>_xlfn.XLOOKUP(B2464,G_P!A:A,G_P!C:C,"",0)</f>
        <v/>
      </c>
    </row>
    <row r="2465" spans="1:4" x14ac:dyDescent="0.35">
      <c r="A2465" s="146" t="s">
        <v>32569</v>
      </c>
      <c r="B2465" s="146" t="s">
        <v>231</v>
      </c>
      <c r="D2465" t="str">
        <f>_xlfn.XLOOKUP(B2465,G_P!A:A,G_P!C:C,"",0)</f>
        <v/>
      </c>
    </row>
    <row r="2466" spans="1:4" x14ac:dyDescent="0.35">
      <c r="A2466" s="147" t="s">
        <v>32580</v>
      </c>
      <c r="B2466" s="147" t="s">
        <v>231</v>
      </c>
      <c r="D2466" t="str">
        <f>_xlfn.XLOOKUP(B2466,G_P!A:A,G_P!C:C,"",0)</f>
        <v/>
      </c>
    </row>
    <row r="2467" spans="1:4" x14ac:dyDescent="0.35">
      <c r="A2467" s="146" t="s">
        <v>32583</v>
      </c>
      <c r="B2467" s="146" t="s">
        <v>231</v>
      </c>
      <c r="D2467" t="str">
        <f>_xlfn.XLOOKUP(B2467,G_P!A:A,G_P!C:C,"",0)</f>
        <v/>
      </c>
    </row>
    <row r="2468" spans="1:4" x14ac:dyDescent="0.35">
      <c r="A2468" s="147" t="s">
        <v>32572</v>
      </c>
      <c r="B2468" s="147" t="s">
        <v>231</v>
      </c>
      <c r="D2468" t="str">
        <f>_xlfn.XLOOKUP(B2468,G_P!A:A,G_P!C:C,"",0)</f>
        <v/>
      </c>
    </row>
    <row r="2469" spans="1:4" x14ac:dyDescent="0.35">
      <c r="A2469" s="146" t="s">
        <v>32575</v>
      </c>
      <c r="B2469" s="146" t="s">
        <v>231</v>
      </c>
      <c r="D2469" t="str">
        <f>_xlfn.XLOOKUP(B2469,G_P!A:A,G_P!C:C,"",0)</f>
        <v/>
      </c>
    </row>
    <row r="2470" spans="1:4" x14ac:dyDescent="0.35">
      <c r="A2470" s="147" t="s">
        <v>35611</v>
      </c>
      <c r="B2470" s="147" t="s">
        <v>231</v>
      </c>
      <c r="D2470" t="str">
        <f>_xlfn.XLOOKUP(B2470,G_P!A:A,G_P!C:C,"",0)</f>
        <v/>
      </c>
    </row>
    <row r="2471" spans="1:4" x14ac:dyDescent="0.35">
      <c r="A2471" s="146" t="s">
        <v>35612</v>
      </c>
      <c r="B2471" s="146" t="s">
        <v>231</v>
      </c>
      <c r="D2471" t="str">
        <f>_xlfn.XLOOKUP(B2471,G_P!A:A,G_P!C:C,"",0)</f>
        <v/>
      </c>
    </row>
    <row r="2472" spans="1:4" x14ac:dyDescent="0.35">
      <c r="A2472" s="147" t="s">
        <v>31509</v>
      </c>
      <c r="B2472" s="147" t="s">
        <v>231</v>
      </c>
      <c r="D2472" t="str">
        <f>_xlfn.XLOOKUP(B2472,G_P!A:A,G_P!C:C,"",0)</f>
        <v/>
      </c>
    </row>
    <row r="2473" spans="1:4" x14ac:dyDescent="0.35">
      <c r="A2473" s="146" t="s">
        <v>31510</v>
      </c>
      <c r="B2473" s="146" t="s">
        <v>231</v>
      </c>
      <c r="D2473" t="str">
        <f>_xlfn.XLOOKUP(B2473,G_P!A:A,G_P!C:C,"",0)</f>
        <v/>
      </c>
    </row>
    <row r="2474" spans="1:4" x14ac:dyDescent="0.35">
      <c r="A2474" s="147" t="s">
        <v>31511</v>
      </c>
      <c r="B2474" s="147" t="s">
        <v>231</v>
      </c>
      <c r="D2474" t="str">
        <f>_xlfn.XLOOKUP(B2474,G_P!A:A,G_P!C:C,"",0)</f>
        <v/>
      </c>
    </row>
    <row r="2475" spans="1:4" x14ac:dyDescent="0.35">
      <c r="A2475" s="146" t="s">
        <v>32577</v>
      </c>
      <c r="B2475" s="146" t="s">
        <v>231</v>
      </c>
      <c r="D2475" t="str">
        <f>_xlfn.XLOOKUP(B2475,G_P!A:A,G_P!C:C,"",0)</f>
        <v/>
      </c>
    </row>
    <row r="2476" spans="1:4" x14ac:dyDescent="0.35">
      <c r="A2476" s="147" t="s">
        <v>32578</v>
      </c>
      <c r="B2476" s="147" t="s">
        <v>231</v>
      </c>
      <c r="D2476" t="str">
        <f>_xlfn.XLOOKUP(B2476,G_P!A:A,G_P!C:C,"",0)</f>
        <v/>
      </c>
    </row>
    <row r="2477" spans="1:4" x14ac:dyDescent="0.35">
      <c r="A2477" s="146" t="s">
        <v>32579</v>
      </c>
      <c r="B2477" s="146" t="s">
        <v>231</v>
      </c>
      <c r="D2477" t="str">
        <f>_xlfn.XLOOKUP(B2477,G_P!A:A,G_P!C:C,"",0)</f>
        <v/>
      </c>
    </row>
    <row r="2478" spans="1:4" x14ac:dyDescent="0.35">
      <c r="A2478" s="147" t="s">
        <v>35613</v>
      </c>
      <c r="B2478" s="147" t="s">
        <v>231</v>
      </c>
      <c r="D2478" t="str">
        <f>_xlfn.XLOOKUP(B2478,G_P!A:A,G_P!C:C,"",0)</f>
        <v/>
      </c>
    </row>
    <row r="2479" spans="1:4" x14ac:dyDescent="0.35">
      <c r="A2479" s="146" t="s">
        <v>35614</v>
      </c>
      <c r="B2479" s="146" t="s">
        <v>231</v>
      </c>
      <c r="D2479" t="str">
        <f>_xlfn.XLOOKUP(B2479,G_P!A:A,G_P!C:C,"",0)</f>
        <v/>
      </c>
    </row>
    <row r="2480" spans="1:4" x14ac:dyDescent="0.35">
      <c r="A2480" s="147" t="s">
        <v>35615</v>
      </c>
      <c r="B2480" s="147" t="s">
        <v>231</v>
      </c>
      <c r="D2480" t="str">
        <f>_xlfn.XLOOKUP(B2480,G_P!A:A,G_P!C:C,"",0)</f>
        <v/>
      </c>
    </row>
    <row r="2481" spans="1:4" x14ac:dyDescent="0.35">
      <c r="A2481" s="146" t="s">
        <v>35616</v>
      </c>
      <c r="B2481" s="146" t="s">
        <v>231</v>
      </c>
      <c r="D2481" t="str">
        <f>_xlfn.XLOOKUP(B2481,G_P!A:A,G_P!C:C,"",0)</f>
        <v/>
      </c>
    </row>
    <row r="2482" spans="1:4" x14ac:dyDescent="0.35">
      <c r="A2482" s="147" t="s">
        <v>35617</v>
      </c>
      <c r="B2482" s="147" t="s">
        <v>231</v>
      </c>
      <c r="D2482" t="str">
        <f>_xlfn.XLOOKUP(B2482,G_P!A:A,G_P!C:C,"",0)</f>
        <v/>
      </c>
    </row>
    <row r="2483" spans="1:4" x14ac:dyDescent="0.35">
      <c r="A2483" s="146" t="s">
        <v>35618</v>
      </c>
      <c r="B2483" s="146" t="s">
        <v>231</v>
      </c>
      <c r="D2483" t="str">
        <f>_xlfn.XLOOKUP(B2483,G_P!A:A,G_P!C:C,"",0)</f>
        <v/>
      </c>
    </row>
    <row r="2484" spans="1:4" x14ac:dyDescent="0.35">
      <c r="A2484" s="147" t="s">
        <v>35619</v>
      </c>
      <c r="B2484" s="147" t="s">
        <v>231</v>
      </c>
      <c r="D2484" t="str">
        <f>_xlfn.XLOOKUP(B2484,G_P!A:A,G_P!C:C,"",0)</f>
        <v/>
      </c>
    </row>
    <row r="2485" spans="1:4" x14ac:dyDescent="0.35">
      <c r="A2485" s="146" t="s">
        <v>35620</v>
      </c>
      <c r="B2485" s="146" t="s">
        <v>231</v>
      </c>
      <c r="D2485" t="str">
        <f>_xlfn.XLOOKUP(B2485,G_P!A:A,G_P!C:C,"",0)</f>
        <v/>
      </c>
    </row>
    <row r="2486" spans="1:4" x14ac:dyDescent="0.35">
      <c r="A2486" s="147" t="s">
        <v>35621</v>
      </c>
      <c r="B2486" s="147" t="s">
        <v>231</v>
      </c>
      <c r="D2486" t="str">
        <f>_xlfn.XLOOKUP(B2486,G_P!A:A,G_P!C:C,"",0)</f>
        <v/>
      </c>
    </row>
    <row r="2487" spans="1:4" x14ac:dyDescent="0.35">
      <c r="A2487" s="146" t="s">
        <v>35622</v>
      </c>
      <c r="B2487" s="146" t="s">
        <v>231</v>
      </c>
      <c r="D2487" t="str">
        <f>_xlfn.XLOOKUP(B2487,G_P!A:A,G_P!C:C,"",0)</f>
        <v/>
      </c>
    </row>
    <row r="2488" spans="1:4" x14ac:dyDescent="0.35">
      <c r="A2488" s="147" t="s">
        <v>35623</v>
      </c>
      <c r="B2488" s="147" t="s">
        <v>231</v>
      </c>
      <c r="D2488" t="str">
        <f>_xlfn.XLOOKUP(B2488,G_P!A:A,G_P!C:C,"",0)</f>
        <v/>
      </c>
    </row>
    <row r="2489" spans="1:4" x14ac:dyDescent="0.35">
      <c r="A2489" s="146" t="s">
        <v>35624</v>
      </c>
      <c r="B2489" s="146" t="s">
        <v>231</v>
      </c>
      <c r="D2489" t="str">
        <f>_xlfn.XLOOKUP(B2489,G_P!A:A,G_P!C:C,"",0)</f>
        <v/>
      </c>
    </row>
    <row r="2490" spans="1:4" x14ac:dyDescent="0.35">
      <c r="A2490" s="147" t="s">
        <v>35625</v>
      </c>
      <c r="B2490" s="147" t="s">
        <v>35626</v>
      </c>
      <c r="D2490" t="str">
        <f>_xlfn.XLOOKUP(B2490,G_P!A:A,G_P!C:C,"",0)</f>
        <v/>
      </c>
    </row>
    <row r="2491" spans="1:4" x14ac:dyDescent="0.35">
      <c r="A2491" s="146" t="s">
        <v>32587</v>
      </c>
      <c r="B2491" s="146" t="s">
        <v>32588</v>
      </c>
      <c r="D2491" t="str">
        <f>_xlfn.XLOOKUP(B2491,G_P!A:A,G_P!C:C,"",0)</f>
        <v/>
      </c>
    </row>
    <row r="2492" spans="1:4" x14ac:dyDescent="0.35">
      <c r="A2492" s="147" t="s">
        <v>32591</v>
      </c>
      <c r="B2492" s="147" t="s">
        <v>32592</v>
      </c>
      <c r="D2492" t="str">
        <f>_xlfn.XLOOKUP(B2492,G_P!A:A,G_P!C:C,"",0)</f>
        <v/>
      </c>
    </row>
    <row r="2493" spans="1:4" x14ac:dyDescent="0.35">
      <c r="A2493" s="146" t="s">
        <v>31512</v>
      </c>
      <c r="B2493" s="146" t="s">
        <v>31513</v>
      </c>
      <c r="D2493" t="str">
        <f>_xlfn.XLOOKUP(B2493,G_P!A:A,G_P!C:C,"",0)</f>
        <v/>
      </c>
    </row>
    <row r="2494" spans="1:4" x14ac:dyDescent="0.35">
      <c r="A2494" s="147" t="s">
        <v>35629</v>
      </c>
      <c r="B2494" s="147" t="s">
        <v>35630</v>
      </c>
      <c r="D2494" t="str">
        <f>_xlfn.XLOOKUP(B2494,G_P!A:A,G_P!C:C,"",0)</f>
        <v/>
      </c>
    </row>
    <row r="2495" spans="1:4" x14ac:dyDescent="0.35">
      <c r="A2495" s="146" t="s">
        <v>35526</v>
      </c>
      <c r="B2495" s="146" t="s">
        <v>35527</v>
      </c>
      <c r="D2495" t="str">
        <f>_xlfn.XLOOKUP(B2495,G_P!A:A,G_P!C:C,"",0)</f>
        <v/>
      </c>
    </row>
    <row r="2496" spans="1:4" x14ac:dyDescent="0.35">
      <c r="A2496" s="147" t="s">
        <v>31516</v>
      </c>
      <c r="B2496" s="147" t="s">
        <v>31517</v>
      </c>
      <c r="D2496" t="str">
        <f>_xlfn.XLOOKUP(B2496,G_P!A:A,G_P!C:C,"",0)</f>
        <v/>
      </c>
    </row>
    <row r="2497" spans="1:4" x14ac:dyDescent="0.35">
      <c r="A2497" s="146" t="s">
        <v>32594</v>
      </c>
      <c r="B2497" s="146" t="s">
        <v>32595</v>
      </c>
      <c r="D2497" t="str">
        <f>_xlfn.XLOOKUP(B2497,G_P!A:A,G_P!C:C,"",0)</f>
        <v/>
      </c>
    </row>
    <row r="2498" spans="1:4" x14ac:dyDescent="0.35">
      <c r="A2498" s="147" t="s">
        <v>35633</v>
      </c>
      <c r="B2498" s="147" t="s">
        <v>35634</v>
      </c>
      <c r="D2498" t="str">
        <f>_xlfn.XLOOKUP(B2498,G_P!A:A,G_P!C:C,"",0)</f>
        <v/>
      </c>
    </row>
    <row r="2499" spans="1:4" x14ac:dyDescent="0.35">
      <c r="A2499" s="146" t="s">
        <v>32597</v>
      </c>
      <c r="B2499" s="146" t="s">
        <v>32598</v>
      </c>
      <c r="D2499" t="str">
        <f>_xlfn.XLOOKUP(B2499,G_P!A:A,G_P!C:C,"",0)</f>
        <v/>
      </c>
    </row>
    <row r="2500" spans="1:4" x14ac:dyDescent="0.35">
      <c r="A2500" s="147" t="s">
        <v>32600</v>
      </c>
      <c r="B2500" s="147" t="s">
        <v>32601</v>
      </c>
      <c r="D2500" t="str">
        <f>_xlfn.XLOOKUP(B2500,G_P!A:A,G_P!C:C,"",0)</f>
        <v/>
      </c>
    </row>
    <row r="2501" spans="1:4" x14ac:dyDescent="0.35">
      <c r="A2501" s="146" t="s">
        <v>32603</v>
      </c>
      <c r="B2501" s="146" t="s">
        <v>32604</v>
      </c>
      <c r="D2501" t="str">
        <f>_xlfn.XLOOKUP(B2501,G_P!A:A,G_P!C:C,"",0)</f>
        <v/>
      </c>
    </row>
    <row r="2502" spans="1:4" x14ac:dyDescent="0.35">
      <c r="A2502" s="147" t="s">
        <v>35529</v>
      </c>
      <c r="B2502" s="147" t="s">
        <v>35530</v>
      </c>
      <c r="D2502" t="str">
        <f>_xlfn.XLOOKUP(B2502,G_P!A:A,G_P!C:C,"",0)</f>
        <v/>
      </c>
    </row>
    <row r="2503" spans="1:4" x14ac:dyDescent="0.35">
      <c r="A2503" s="146" t="s">
        <v>32606</v>
      </c>
      <c r="B2503" s="146" t="s">
        <v>32607</v>
      </c>
      <c r="D2503" t="str">
        <f>_xlfn.XLOOKUP(B2503,G_P!A:A,G_P!C:C,"",0)</f>
        <v/>
      </c>
    </row>
    <row r="2504" spans="1:4" x14ac:dyDescent="0.35">
      <c r="A2504" s="147" t="s">
        <v>35636</v>
      </c>
      <c r="B2504" s="147" t="s">
        <v>35637</v>
      </c>
      <c r="D2504" t="str">
        <f>_xlfn.XLOOKUP(B2504,G_P!A:A,G_P!C:C,"",0)</f>
        <v/>
      </c>
    </row>
    <row r="2505" spans="1:4" x14ac:dyDescent="0.35">
      <c r="A2505" s="146" t="s">
        <v>32609</v>
      </c>
      <c r="B2505" s="146" t="s">
        <v>32610</v>
      </c>
      <c r="D2505" t="str">
        <f>_xlfn.XLOOKUP(B2505,G_P!A:A,G_P!C:C,"",0)</f>
        <v/>
      </c>
    </row>
    <row r="2506" spans="1:4" x14ac:dyDescent="0.35">
      <c r="A2506" s="147" t="s">
        <v>32612</v>
      </c>
      <c r="B2506" s="147" t="s">
        <v>32613</v>
      </c>
      <c r="D2506" t="str">
        <f>_xlfn.XLOOKUP(B2506,G_P!A:A,G_P!C:C,"",0)</f>
        <v/>
      </c>
    </row>
    <row r="2507" spans="1:4" x14ac:dyDescent="0.35">
      <c r="A2507" s="146" t="s">
        <v>32615</v>
      </c>
      <c r="B2507" s="146" t="s">
        <v>32616</v>
      </c>
      <c r="D2507" t="str">
        <f>_xlfn.XLOOKUP(B2507,G_P!A:A,G_P!C:C,"",0)</f>
        <v/>
      </c>
    </row>
    <row r="2508" spans="1:4" x14ac:dyDescent="0.35">
      <c r="A2508" s="147" t="s">
        <v>31519</v>
      </c>
      <c r="B2508" s="147" t="s">
        <v>31520</v>
      </c>
      <c r="D2508" t="str">
        <f>_xlfn.XLOOKUP(B2508,G_P!A:A,G_P!C:C,"",0)</f>
        <v/>
      </c>
    </row>
    <row r="2509" spans="1:4" x14ac:dyDescent="0.35">
      <c r="A2509" s="146" t="s">
        <v>35639</v>
      </c>
      <c r="B2509" s="146" t="s">
        <v>231</v>
      </c>
      <c r="D2509" t="str">
        <f>_xlfn.XLOOKUP(B2509,G_P!A:A,G_P!C:C,"",0)</f>
        <v/>
      </c>
    </row>
    <row r="2510" spans="1:4" x14ac:dyDescent="0.35">
      <c r="A2510" s="147" t="s">
        <v>35640</v>
      </c>
      <c r="B2510" s="147" t="s">
        <v>231</v>
      </c>
      <c r="D2510" t="str">
        <f>_xlfn.XLOOKUP(B2510,G_P!A:A,G_P!C:C,"",0)</f>
        <v/>
      </c>
    </row>
    <row r="2511" spans="1:4" x14ac:dyDescent="0.35">
      <c r="A2511" s="146" t="s">
        <v>35641</v>
      </c>
      <c r="B2511" s="146" t="s">
        <v>231</v>
      </c>
      <c r="D2511" t="str">
        <f>_xlfn.XLOOKUP(B2511,G_P!A:A,G_P!C:C,"",0)</f>
        <v/>
      </c>
    </row>
    <row r="2512" spans="1:4" x14ac:dyDescent="0.35">
      <c r="A2512" s="147" t="s">
        <v>35643</v>
      </c>
      <c r="B2512" s="147" t="s">
        <v>231</v>
      </c>
      <c r="D2512" t="str">
        <f>_xlfn.XLOOKUP(B2512,G_P!A:A,G_P!C:C,"",0)</f>
        <v/>
      </c>
    </row>
    <row r="2513" spans="1:4" x14ac:dyDescent="0.35">
      <c r="A2513" s="146" t="s">
        <v>35644</v>
      </c>
      <c r="B2513" s="146" t="s">
        <v>231</v>
      </c>
      <c r="D2513" t="str">
        <f>_xlfn.XLOOKUP(B2513,G_P!A:A,G_P!C:C,"",0)</f>
        <v/>
      </c>
    </row>
    <row r="2514" spans="1:4" x14ac:dyDescent="0.35">
      <c r="A2514" s="147" t="s">
        <v>35645</v>
      </c>
      <c r="B2514" s="147" t="s">
        <v>231</v>
      </c>
      <c r="D2514" t="str">
        <f>_xlfn.XLOOKUP(B2514,G_P!A:A,G_P!C:C,"",0)</f>
        <v/>
      </c>
    </row>
    <row r="2515" spans="1:4" x14ac:dyDescent="0.35">
      <c r="A2515" s="146" t="s">
        <v>35646</v>
      </c>
      <c r="B2515" s="146" t="s">
        <v>231</v>
      </c>
      <c r="D2515" t="str">
        <f>_xlfn.XLOOKUP(B2515,G_P!A:A,G_P!C:C,"",0)</f>
        <v/>
      </c>
    </row>
    <row r="2516" spans="1:4" x14ac:dyDescent="0.35">
      <c r="A2516" s="147" t="s">
        <v>35647</v>
      </c>
      <c r="B2516" s="147" t="s">
        <v>231</v>
      </c>
      <c r="D2516" t="str">
        <f>_xlfn.XLOOKUP(B2516,G_P!A:A,G_P!C:C,"",0)</f>
        <v/>
      </c>
    </row>
    <row r="2517" spans="1:4" x14ac:dyDescent="0.35">
      <c r="A2517" s="146" t="s">
        <v>35648</v>
      </c>
      <c r="B2517" s="146" t="s">
        <v>231</v>
      </c>
      <c r="D2517" t="str">
        <f>_xlfn.XLOOKUP(B2517,G_P!A:A,G_P!C:C,"",0)</f>
        <v/>
      </c>
    </row>
    <row r="2518" spans="1:4" x14ac:dyDescent="0.35">
      <c r="A2518" s="147" t="s">
        <v>35649</v>
      </c>
      <c r="B2518" s="147" t="s">
        <v>231</v>
      </c>
      <c r="D2518" t="str">
        <f>_xlfn.XLOOKUP(B2518,G_P!A:A,G_P!C:C,"",0)</f>
        <v/>
      </c>
    </row>
    <row r="2519" spans="1:4" x14ac:dyDescent="0.35">
      <c r="A2519" s="146" t="s">
        <v>35650</v>
      </c>
      <c r="B2519" s="146" t="s">
        <v>231</v>
      </c>
      <c r="D2519" t="str">
        <f>_xlfn.XLOOKUP(B2519,G_P!A:A,G_P!C:C,"",0)</f>
        <v/>
      </c>
    </row>
    <row r="2520" spans="1:4" x14ac:dyDescent="0.35">
      <c r="A2520" s="147" t="s">
        <v>35651</v>
      </c>
      <c r="B2520" s="147" t="s">
        <v>231</v>
      </c>
      <c r="D2520" t="str">
        <f>_xlfn.XLOOKUP(B2520,G_P!A:A,G_P!C:C,"",0)</f>
        <v/>
      </c>
    </row>
    <row r="2521" spans="1:4" x14ac:dyDescent="0.35">
      <c r="A2521" s="146" t="s">
        <v>35652</v>
      </c>
      <c r="B2521" s="146" t="s">
        <v>231</v>
      </c>
      <c r="D2521" t="str">
        <f>_xlfn.XLOOKUP(B2521,G_P!A:A,G_P!C:C,"",0)</f>
        <v/>
      </c>
    </row>
    <row r="2522" spans="1:4" x14ac:dyDescent="0.35">
      <c r="A2522" s="147" t="s">
        <v>35653</v>
      </c>
      <c r="B2522" s="147" t="s">
        <v>231</v>
      </c>
      <c r="D2522" t="str">
        <f>_xlfn.XLOOKUP(B2522,G_P!A:A,G_P!C:C,"",0)</f>
        <v/>
      </c>
    </row>
    <row r="2523" spans="1:4" x14ac:dyDescent="0.35">
      <c r="A2523" s="146" t="s">
        <v>35654</v>
      </c>
      <c r="B2523" s="146" t="s">
        <v>231</v>
      </c>
      <c r="D2523" t="str">
        <f>_xlfn.XLOOKUP(B2523,G_P!A:A,G_P!C:C,"",0)</f>
        <v/>
      </c>
    </row>
    <row r="2524" spans="1:4" x14ac:dyDescent="0.35">
      <c r="A2524" s="147" t="s">
        <v>35655</v>
      </c>
      <c r="B2524" s="147" t="s">
        <v>231</v>
      </c>
      <c r="D2524" t="str">
        <f>_xlfn.XLOOKUP(B2524,G_P!A:A,G_P!C:C,"",0)</f>
        <v/>
      </c>
    </row>
    <row r="2525" spans="1:4" x14ac:dyDescent="0.35">
      <c r="A2525" s="146" t="s">
        <v>35656</v>
      </c>
      <c r="B2525" s="146" t="s">
        <v>231</v>
      </c>
      <c r="D2525" t="str">
        <f>_xlfn.XLOOKUP(B2525,G_P!A:A,G_P!C:C,"",0)</f>
        <v/>
      </c>
    </row>
    <row r="2526" spans="1:4" x14ac:dyDescent="0.35">
      <c r="A2526" s="147" t="s">
        <v>35657</v>
      </c>
      <c r="B2526" s="147" t="s">
        <v>231</v>
      </c>
      <c r="D2526" t="str">
        <f>_xlfn.XLOOKUP(B2526,G_P!A:A,G_P!C:C,"",0)</f>
        <v/>
      </c>
    </row>
    <row r="2527" spans="1:4" x14ac:dyDescent="0.35">
      <c r="A2527" s="146" t="s">
        <v>35658</v>
      </c>
      <c r="B2527" s="146" t="s">
        <v>231</v>
      </c>
      <c r="D2527" t="str">
        <f>_xlfn.XLOOKUP(B2527,G_P!A:A,G_P!C:C,"",0)</f>
        <v/>
      </c>
    </row>
    <row r="2528" spans="1:4" x14ac:dyDescent="0.35">
      <c r="A2528" s="147" t="s">
        <v>35659</v>
      </c>
      <c r="B2528" s="147" t="s">
        <v>231</v>
      </c>
      <c r="D2528" t="str">
        <f>_xlfn.XLOOKUP(B2528,G_P!A:A,G_P!C:C,"",0)</f>
        <v/>
      </c>
    </row>
    <row r="2529" spans="1:4" x14ac:dyDescent="0.35">
      <c r="A2529" s="146" t="s">
        <v>35660</v>
      </c>
      <c r="B2529" s="146" t="s">
        <v>231</v>
      </c>
      <c r="D2529" t="str">
        <f>_xlfn.XLOOKUP(B2529,G_P!A:A,G_P!C:C,"",0)</f>
        <v/>
      </c>
    </row>
    <row r="2530" spans="1:4" x14ac:dyDescent="0.35">
      <c r="A2530" s="147" t="s">
        <v>35661</v>
      </c>
      <c r="B2530" s="147" t="s">
        <v>231</v>
      </c>
      <c r="D2530" t="str">
        <f>_xlfn.XLOOKUP(B2530,G_P!A:A,G_P!C:C,"",0)</f>
        <v/>
      </c>
    </row>
    <row r="2531" spans="1:4" x14ac:dyDescent="0.35">
      <c r="A2531" s="146" t="s">
        <v>35662</v>
      </c>
      <c r="B2531" s="146" t="s">
        <v>231</v>
      </c>
      <c r="D2531" t="str">
        <f>_xlfn.XLOOKUP(B2531,G_P!A:A,G_P!C:C,"",0)</f>
        <v/>
      </c>
    </row>
    <row r="2532" spans="1:4" x14ac:dyDescent="0.35">
      <c r="A2532" s="147" t="s">
        <v>35663</v>
      </c>
      <c r="B2532" s="147" t="s">
        <v>231</v>
      </c>
      <c r="D2532" t="str">
        <f>_xlfn.XLOOKUP(B2532,G_P!A:A,G_P!C:C,"",0)</f>
        <v/>
      </c>
    </row>
    <row r="2533" spans="1:4" x14ac:dyDescent="0.35">
      <c r="A2533" s="146" t="s">
        <v>35664</v>
      </c>
      <c r="B2533" s="146" t="s">
        <v>231</v>
      </c>
      <c r="D2533" t="str">
        <f>_xlfn.XLOOKUP(B2533,G_P!A:A,G_P!C:C,"",0)</f>
        <v/>
      </c>
    </row>
    <row r="2534" spans="1:4" x14ac:dyDescent="0.35">
      <c r="A2534" s="147" t="s">
        <v>35665</v>
      </c>
      <c r="B2534" s="147" t="s">
        <v>231</v>
      </c>
      <c r="D2534" t="str">
        <f>_xlfn.XLOOKUP(B2534,G_P!A:A,G_P!C:C,"",0)</f>
        <v/>
      </c>
    </row>
    <row r="2535" spans="1:4" x14ac:dyDescent="0.35">
      <c r="A2535" s="146" t="s">
        <v>35666</v>
      </c>
      <c r="B2535" s="146" t="s">
        <v>231</v>
      </c>
      <c r="D2535" t="str">
        <f>_xlfn.XLOOKUP(B2535,G_P!A:A,G_P!C:C,"",0)</f>
        <v/>
      </c>
    </row>
    <row r="2536" spans="1:4" x14ac:dyDescent="0.35">
      <c r="A2536" s="147" t="s">
        <v>35667</v>
      </c>
      <c r="B2536" s="147" t="s">
        <v>231</v>
      </c>
      <c r="D2536" t="str">
        <f>_xlfn.XLOOKUP(B2536,G_P!A:A,G_P!C:C,"",0)</f>
        <v/>
      </c>
    </row>
    <row r="2537" spans="1:4" x14ac:dyDescent="0.35">
      <c r="A2537" s="146" t="s">
        <v>35668</v>
      </c>
      <c r="B2537" s="146" t="s">
        <v>231</v>
      </c>
      <c r="D2537" t="str">
        <f>_xlfn.XLOOKUP(B2537,G_P!A:A,G_P!C:C,"",0)</f>
        <v/>
      </c>
    </row>
    <row r="2538" spans="1:4" x14ac:dyDescent="0.35">
      <c r="A2538" s="147" t="s">
        <v>35669</v>
      </c>
      <c r="B2538" s="147" t="s">
        <v>231</v>
      </c>
      <c r="D2538" t="str">
        <f>_xlfn.XLOOKUP(B2538,G_P!A:A,G_P!C:C,"",0)</f>
        <v/>
      </c>
    </row>
    <row r="2539" spans="1:4" x14ac:dyDescent="0.35">
      <c r="A2539" s="146" t="s">
        <v>35670</v>
      </c>
      <c r="B2539" s="146" t="s">
        <v>231</v>
      </c>
      <c r="D2539" t="str">
        <f>_xlfn.XLOOKUP(B2539,G_P!A:A,G_P!C:C,"",0)</f>
        <v/>
      </c>
    </row>
    <row r="2540" spans="1:4" x14ac:dyDescent="0.35">
      <c r="A2540" s="147" t="s">
        <v>35671</v>
      </c>
      <c r="B2540" s="147" t="s">
        <v>231</v>
      </c>
      <c r="D2540" t="str">
        <f>_xlfn.XLOOKUP(B2540,G_P!A:A,G_P!C:C,"",0)</f>
        <v/>
      </c>
    </row>
    <row r="2541" spans="1:4" x14ac:dyDescent="0.35">
      <c r="A2541" s="146" t="s">
        <v>35672</v>
      </c>
      <c r="B2541" s="146" t="s">
        <v>231</v>
      </c>
      <c r="D2541" t="str">
        <f>_xlfn.XLOOKUP(B2541,G_P!A:A,G_P!C:C,"",0)</f>
        <v/>
      </c>
    </row>
    <row r="2542" spans="1:4" x14ac:dyDescent="0.35">
      <c r="A2542" s="147" t="s">
        <v>35673</v>
      </c>
      <c r="B2542" s="147" t="s">
        <v>231</v>
      </c>
      <c r="D2542" t="str">
        <f>_xlfn.XLOOKUP(B2542,G_P!A:A,G_P!C:C,"",0)</f>
        <v/>
      </c>
    </row>
    <row r="2543" spans="1:4" x14ac:dyDescent="0.35">
      <c r="A2543" s="146" t="s">
        <v>35674</v>
      </c>
      <c r="B2543" s="146" t="s">
        <v>231</v>
      </c>
      <c r="D2543" t="str">
        <f>_xlfn.XLOOKUP(B2543,G_P!A:A,G_P!C:C,"",0)</f>
        <v/>
      </c>
    </row>
    <row r="2544" spans="1:4" x14ac:dyDescent="0.35">
      <c r="A2544" s="147" t="s">
        <v>35675</v>
      </c>
      <c r="B2544" s="147" t="s">
        <v>231</v>
      </c>
      <c r="D2544" t="str">
        <f>_xlfn.XLOOKUP(B2544,G_P!A:A,G_P!C:C,"",0)</f>
        <v/>
      </c>
    </row>
    <row r="2545" spans="1:4" x14ac:dyDescent="0.35">
      <c r="A2545" s="146" t="s">
        <v>35676</v>
      </c>
      <c r="B2545" s="146" t="s">
        <v>231</v>
      </c>
      <c r="D2545" t="str">
        <f>_xlfn.XLOOKUP(B2545,G_P!A:A,G_P!C:C,"",0)</f>
        <v/>
      </c>
    </row>
    <row r="2546" spans="1:4" x14ac:dyDescent="0.35">
      <c r="A2546" s="147" t="s">
        <v>35677</v>
      </c>
      <c r="B2546" s="147" t="s">
        <v>231</v>
      </c>
      <c r="D2546" t="str">
        <f>_xlfn.XLOOKUP(B2546,G_P!A:A,G_P!C:C,"",0)</f>
        <v/>
      </c>
    </row>
    <row r="2547" spans="1:4" x14ac:dyDescent="0.35">
      <c r="A2547" s="146" t="s">
        <v>35678</v>
      </c>
      <c r="B2547" s="146" t="s">
        <v>231</v>
      </c>
      <c r="D2547" t="str">
        <f>_xlfn.XLOOKUP(B2547,G_P!A:A,G_P!C:C,"",0)</f>
        <v/>
      </c>
    </row>
    <row r="2548" spans="1:4" x14ac:dyDescent="0.35">
      <c r="A2548" s="147" t="s">
        <v>35679</v>
      </c>
      <c r="B2548" s="147" t="s">
        <v>231</v>
      </c>
      <c r="D2548" t="str">
        <f>_xlfn.XLOOKUP(B2548,G_P!A:A,G_P!C:C,"",0)</f>
        <v/>
      </c>
    </row>
    <row r="2549" spans="1:4" x14ac:dyDescent="0.35">
      <c r="A2549" s="146" t="s">
        <v>35680</v>
      </c>
      <c r="B2549" s="146" t="s">
        <v>231</v>
      </c>
      <c r="D2549" t="str">
        <f>_xlfn.XLOOKUP(B2549,G_P!A:A,G_P!C:C,"",0)</f>
        <v/>
      </c>
    </row>
    <row r="2550" spans="1:4" x14ac:dyDescent="0.35">
      <c r="A2550" s="147" t="s">
        <v>35681</v>
      </c>
      <c r="B2550" s="147" t="s">
        <v>231</v>
      </c>
      <c r="D2550" t="str">
        <f>_xlfn.XLOOKUP(B2550,G_P!A:A,G_P!C:C,"",0)</f>
        <v/>
      </c>
    </row>
    <row r="2551" spans="1:4" x14ac:dyDescent="0.35">
      <c r="A2551" s="146" t="s">
        <v>35682</v>
      </c>
      <c r="B2551" s="146" t="s">
        <v>231</v>
      </c>
      <c r="D2551" t="str">
        <f>_xlfn.XLOOKUP(B2551,G_P!A:A,G_P!C:C,"",0)</f>
        <v/>
      </c>
    </row>
    <row r="2552" spans="1:4" x14ac:dyDescent="0.35">
      <c r="A2552" s="147" t="s">
        <v>35683</v>
      </c>
      <c r="B2552" s="147" t="s">
        <v>231</v>
      </c>
      <c r="D2552" t="str">
        <f>_xlfn.XLOOKUP(B2552,G_P!A:A,G_P!C:C,"",0)</f>
        <v/>
      </c>
    </row>
    <row r="2553" spans="1:4" x14ac:dyDescent="0.35">
      <c r="A2553" s="146" t="s">
        <v>35684</v>
      </c>
      <c r="B2553" s="146" t="s">
        <v>231</v>
      </c>
      <c r="D2553" t="str">
        <f>_xlfn.XLOOKUP(B2553,G_P!A:A,G_P!C:C,"",0)</f>
        <v/>
      </c>
    </row>
    <row r="2554" spans="1:4" x14ac:dyDescent="0.35">
      <c r="A2554" s="147" t="s">
        <v>35685</v>
      </c>
      <c r="B2554" s="147" t="s">
        <v>231</v>
      </c>
      <c r="D2554" t="str">
        <f>_xlfn.XLOOKUP(B2554,G_P!A:A,G_P!C:C,"",0)</f>
        <v/>
      </c>
    </row>
    <row r="2555" spans="1:4" x14ac:dyDescent="0.35">
      <c r="A2555" s="146" t="s">
        <v>35686</v>
      </c>
      <c r="B2555" s="146" t="s">
        <v>231</v>
      </c>
      <c r="D2555" t="str">
        <f>_xlfn.XLOOKUP(B2555,G_P!A:A,G_P!C:C,"",0)</f>
        <v/>
      </c>
    </row>
    <row r="2556" spans="1:4" x14ac:dyDescent="0.35">
      <c r="A2556" s="147" t="s">
        <v>35687</v>
      </c>
      <c r="B2556" s="147" t="s">
        <v>231</v>
      </c>
      <c r="D2556" t="str">
        <f>_xlfn.XLOOKUP(B2556,G_P!A:A,G_P!C:C,"",0)</f>
        <v/>
      </c>
    </row>
    <row r="2557" spans="1:4" x14ac:dyDescent="0.35">
      <c r="A2557" s="146" t="s">
        <v>35688</v>
      </c>
      <c r="B2557" s="146" t="s">
        <v>231</v>
      </c>
      <c r="D2557" t="str">
        <f>_xlfn.XLOOKUP(B2557,G_P!A:A,G_P!C:C,"",0)</f>
        <v/>
      </c>
    </row>
    <row r="2558" spans="1:4" x14ac:dyDescent="0.35">
      <c r="A2558" s="147" t="s">
        <v>35689</v>
      </c>
      <c r="B2558" s="147" t="s">
        <v>231</v>
      </c>
      <c r="D2558" t="str">
        <f>_xlfn.XLOOKUP(B2558,G_P!A:A,G_P!C:C,"",0)</f>
        <v/>
      </c>
    </row>
    <row r="2559" spans="1:4" x14ac:dyDescent="0.35">
      <c r="A2559" s="146" t="s">
        <v>35690</v>
      </c>
      <c r="B2559" s="146" t="s">
        <v>231</v>
      </c>
      <c r="D2559" t="str">
        <f>_xlfn.XLOOKUP(B2559,G_P!A:A,G_P!C:C,"",0)</f>
        <v/>
      </c>
    </row>
    <row r="2560" spans="1:4" x14ac:dyDescent="0.35">
      <c r="A2560" s="147" t="s">
        <v>35691</v>
      </c>
      <c r="B2560" s="147" t="s">
        <v>231</v>
      </c>
      <c r="D2560" t="str">
        <f>_xlfn.XLOOKUP(B2560,G_P!A:A,G_P!C:C,"",0)</f>
        <v/>
      </c>
    </row>
    <row r="2561" spans="1:4" x14ac:dyDescent="0.35">
      <c r="A2561" s="146" t="s">
        <v>35692</v>
      </c>
      <c r="B2561" s="146" t="s">
        <v>231</v>
      </c>
      <c r="D2561" t="str">
        <f>_xlfn.XLOOKUP(B2561,G_P!A:A,G_P!C:C,"",0)</f>
        <v/>
      </c>
    </row>
  </sheetData>
  <autoFilter ref="A1:V2561" xr:uid="{88C386B2-EDF9-4F9D-84F4-04019A79DB76}"/>
  <conditionalFormatting sqref="B2:B2342">
    <cfRule type="duplicateValues" dxfId="5" priority="1"/>
    <cfRule type="duplicateValues" dxfId="4"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CE06-0F7D-45E1-8DA0-37D711082A02}">
  <dimension ref="A1:G200"/>
  <sheetViews>
    <sheetView workbookViewId="0">
      <pane ySplit="1" topLeftCell="A2" activePane="bottomLeft" state="frozen"/>
      <selection pane="bottomLeft" activeCell="D2" sqref="D2"/>
    </sheetView>
  </sheetViews>
  <sheetFormatPr defaultColWidth="11.453125" defaultRowHeight="14.5" x14ac:dyDescent="0.35"/>
  <cols>
    <col min="1" max="1" width="10.1796875" bestFit="1" customWidth="1"/>
    <col min="2" max="2" width="14.7265625" bestFit="1" customWidth="1"/>
    <col min="3" max="3" width="28.26953125" bestFit="1" customWidth="1"/>
    <col min="4" max="4" width="8.1796875" bestFit="1" customWidth="1"/>
    <col min="5" max="5" width="14.1796875" bestFit="1" customWidth="1"/>
    <col min="6" max="6" width="12" bestFit="1" customWidth="1"/>
    <col min="7" max="7" width="22.1796875" bestFit="1" customWidth="1"/>
    <col min="8" max="8" width="40.54296875" bestFit="1" customWidth="1"/>
    <col min="9" max="9" width="18.1796875" bestFit="1" customWidth="1"/>
  </cols>
  <sheetData>
    <row r="1" spans="1:7" x14ac:dyDescent="0.35">
      <c r="A1" s="339" t="s">
        <v>193</v>
      </c>
      <c r="B1" s="339" t="s">
        <v>37146</v>
      </c>
      <c r="C1" s="339" t="s">
        <v>35031</v>
      </c>
      <c r="D1" s="339" t="s">
        <v>37149</v>
      </c>
      <c r="E1" s="339" t="s">
        <v>169</v>
      </c>
      <c r="F1" s="339" t="s">
        <v>31522</v>
      </c>
      <c r="G1" s="339" t="s">
        <v>31523</v>
      </c>
    </row>
    <row r="2" spans="1:7" x14ac:dyDescent="0.35">
      <c r="A2" t="s">
        <v>37143</v>
      </c>
      <c r="B2" t="s">
        <v>37140</v>
      </c>
      <c r="C2" t="s">
        <v>37157</v>
      </c>
      <c r="D2" s="12">
        <v>5.1999282768513547E-3</v>
      </c>
      <c r="E2" t="s">
        <v>159</v>
      </c>
      <c r="F2" t="s">
        <v>159</v>
      </c>
      <c r="G2" t="s">
        <v>31769</v>
      </c>
    </row>
    <row r="3" spans="1:7" x14ac:dyDescent="0.35">
      <c r="A3" t="s">
        <v>37143</v>
      </c>
      <c r="B3" t="s">
        <v>37140</v>
      </c>
      <c r="C3" t="s">
        <v>37158</v>
      </c>
      <c r="D3" s="12">
        <v>5.1999282768513547E-3</v>
      </c>
      <c r="E3" t="s">
        <v>159</v>
      </c>
      <c r="F3" t="s">
        <v>159</v>
      </c>
      <c r="G3" t="s">
        <v>31759</v>
      </c>
    </row>
    <row r="4" spans="1:7" x14ac:dyDescent="0.35">
      <c r="A4" t="s">
        <v>37143</v>
      </c>
      <c r="B4" t="s">
        <v>37140</v>
      </c>
      <c r="C4" t="s">
        <v>37159</v>
      </c>
      <c r="D4" s="12">
        <v>5.1999282768513547E-3</v>
      </c>
      <c r="E4" t="s">
        <v>159</v>
      </c>
      <c r="F4" t="s">
        <v>158</v>
      </c>
      <c r="G4" t="s">
        <v>158</v>
      </c>
    </row>
    <row r="5" spans="1:7" x14ac:dyDescent="0.35">
      <c r="A5" t="s">
        <v>37143</v>
      </c>
      <c r="B5" t="s">
        <v>37140</v>
      </c>
      <c r="C5" t="s">
        <v>37160</v>
      </c>
      <c r="D5" s="12">
        <v>5.1999282768513547E-3</v>
      </c>
      <c r="E5" t="s">
        <v>159</v>
      </c>
      <c r="F5" t="s">
        <v>159</v>
      </c>
      <c r="G5" t="s">
        <v>31756</v>
      </c>
    </row>
    <row r="6" spans="1:7" x14ac:dyDescent="0.35">
      <c r="A6" t="s">
        <v>37143</v>
      </c>
      <c r="B6" t="s">
        <v>37140</v>
      </c>
      <c r="C6" t="s">
        <v>37161</v>
      </c>
      <c r="D6" s="12">
        <v>5.1999282768513547E-3</v>
      </c>
      <c r="E6" t="s">
        <v>159</v>
      </c>
      <c r="F6" t="s">
        <v>159</v>
      </c>
      <c r="G6" t="s">
        <v>31748</v>
      </c>
    </row>
    <row r="7" spans="1:7" x14ac:dyDescent="0.35">
      <c r="A7" t="s">
        <v>37143</v>
      </c>
      <c r="B7" t="s">
        <v>37140</v>
      </c>
      <c r="C7" t="s">
        <v>37162</v>
      </c>
      <c r="D7" s="12">
        <v>5.1999282768513547E-3</v>
      </c>
      <c r="E7" t="s">
        <v>159</v>
      </c>
      <c r="F7" t="s">
        <v>159</v>
      </c>
      <c r="G7" t="s">
        <v>31753</v>
      </c>
    </row>
    <row r="8" spans="1:7" x14ac:dyDescent="0.35">
      <c r="A8" t="s">
        <v>37143</v>
      </c>
      <c r="B8" t="s">
        <v>37140</v>
      </c>
      <c r="C8" t="s">
        <v>37163</v>
      </c>
      <c r="D8" s="12">
        <v>5.1999282768513547E-3</v>
      </c>
      <c r="E8" t="s">
        <v>159</v>
      </c>
      <c r="F8" t="s">
        <v>159</v>
      </c>
      <c r="G8" t="s">
        <v>31752</v>
      </c>
    </row>
    <row r="9" spans="1:7" x14ac:dyDescent="0.35">
      <c r="A9" t="s">
        <v>37143</v>
      </c>
      <c r="B9" t="s">
        <v>37140</v>
      </c>
      <c r="C9" t="s">
        <v>37164</v>
      </c>
      <c r="D9" s="12">
        <v>5.1999282768513547E-3</v>
      </c>
      <c r="E9" t="s">
        <v>159</v>
      </c>
      <c r="F9" t="s">
        <v>159</v>
      </c>
      <c r="G9" t="s">
        <v>31665</v>
      </c>
    </row>
    <row r="10" spans="1:7" x14ac:dyDescent="0.35">
      <c r="A10" t="s">
        <v>37143</v>
      </c>
      <c r="B10" t="s">
        <v>37140</v>
      </c>
      <c r="C10" t="s">
        <v>37165</v>
      </c>
      <c r="D10" s="12">
        <v>5.1999282768513547E-3</v>
      </c>
      <c r="E10" t="s">
        <v>152</v>
      </c>
      <c r="F10" t="s">
        <v>152</v>
      </c>
      <c r="G10" t="s">
        <v>37145</v>
      </c>
    </row>
    <row r="11" spans="1:7" x14ac:dyDescent="0.35">
      <c r="A11" t="s">
        <v>37143</v>
      </c>
      <c r="B11" t="s">
        <v>37140</v>
      </c>
      <c r="C11" t="s">
        <v>37166</v>
      </c>
      <c r="D11" s="12">
        <v>5.1999282768513547E-3</v>
      </c>
      <c r="E11" t="s">
        <v>147</v>
      </c>
      <c r="F11" t="s">
        <v>31693</v>
      </c>
      <c r="G11" t="s">
        <v>31693</v>
      </c>
    </row>
    <row r="12" spans="1:7" x14ac:dyDescent="0.35">
      <c r="A12" t="s">
        <v>37143</v>
      </c>
      <c r="B12" t="s">
        <v>37140</v>
      </c>
      <c r="C12" t="s">
        <v>37167</v>
      </c>
      <c r="D12" s="12">
        <v>5.1999282768513547E-3</v>
      </c>
      <c r="E12" t="s">
        <v>146</v>
      </c>
      <c r="F12" t="s">
        <v>31684</v>
      </c>
      <c r="G12" t="s">
        <v>31684</v>
      </c>
    </row>
    <row r="13" spans="1:7" x14ac:dyDescent="0.35">
      <c r="A13" t="s">
        <v>37143</v>
      </c>
      <c r="B13" t="s">
        <v>37140</v>
      </c>
      <c r="C13" t="s">
        <v>37168</v>
      </c>
      <c r="D13" s="12">
        <v>5.1999282768513547E-3</v>
      </c>
      <c r="E13" t="s">
        <v>138</v>
      </c>
      <c r="F13" t="s">
        <v>138</v>
      </c>
      <c r="G13" t="s">
        <v>37144</v>
      </c>
    </row>
    <row r="14" spans="1:7" x14ac:dyDescent="0.35">
      <c r="A14" t="s">
        <v>37143</v>
      </c>
      <c r="B14" t="s">
        <v>37140</v>
      </c>
      <c r="C14" t="s">
        <v>37169</v>
      </c>
      <c r="D14" s="12">
        <v>5.1999282768513547E-3</v>
      </c>
      <c r="E14" t="s">
        <v>36392</v>
      </c>
      <c r="F14" t="s">
        <v>31839</v>
      </c>
      <c r="G14" t="s">
        <v>31839</v>
      </c>
    </row>
    <row r="15" spans="1:7" x14ac:dyDescent="0.35">
      <c r="A15" t="s">
        <v>37143</v>
      </c>
      <c r="B15" t="s">
        <v>37140</v>
      </c>
      <c r="C15" t="s">
        <v>37170</v>
      </c>
      <c r="D15" s="12">
        <v>5.1999282768513547E-3</v>
      </c>
      <c r="E15" t="s">
        <v>140</v>
      </c>
      <c r="F15" t="s">
        <v>140</v>
      </c>
      <c r="G15" t="s">
        <v>140</v>
      </c>
    </row>
    <row r="16" spans="1:7" x14ac:dyDescent="0.35">
      <c r="A16" t="s">
        <v>37143</v>
      </c>
      <c r="B16" t="s">
        <v>37140</v>
      </c>
      <c r="C16" t="s">
        <v>37171</v>
      </c>
      <c r="D16" s="12">
        <v>5.1999282768513547E-3</v>
      </c>
      <c r="E16" t="s">
        <v>144</v>
      </c>
      <c r="F16" t="s">
        <v>144</v>
      </c>
      <c r="G16" t="s">
        <v>144</v>
      </c>
    </row>
    <row r="17" spans="1:7" x14ac:dyDescent="0.35">
      <c r="A17" t="s">
        <v>37143</v>
      </c>
      <c r="B17" t="s">
        <v>37140</v>
      </c>
      <c r="C17" t="s">
        <v>37172</v>
      </c>
      <c r="D17" s="12">
        <v>5.1999282768513547E-3</v>
      </c>
      <c r="E17" t="s">
        <v>141</v>
      </c>
      <c r="F17" t="s">
        <v>141</v>
      </c>
      <c r="G17" t="s">
        <v>141</v>
      </c>
    </row>
    <row r="18" spans="1:7" x14ac:dyDescent="0.35">
      <c r="A18" t="s">
        <v>37141</v>
      </c>
      <c r="B18" t="s">
        <v>37140</v>
      </c>
      <c r="C18" t="s">
        <v>37150</v>
      </c>
      <c r="D18" s="12">
        <v>5.1999282768513547E-3</v>
      </c>
      <c r="E18" t="s">
        <v>159</v>
      </c>
      <c r="F18" t="s">
        <v>159</v>
      </c>
      <c r="G18" t="s">
        <v>31525</v>
      </c>
    </row>
    <row r="19" spans="1:7" x14ac:dyDescent="0.35">
      <c r="A19" t="s">
        <v>37141</v>
      </c>
      <c r="B19" t="s">
        <v>37140</v>
      </c>
      <c r="C19" t="s">
        <v>37151</v>
      </c>
      <c r="D19" s="12">
        <v>5.1999282768513547E-3</v>
      </c>
      <c r="E19" t="s">
        <v>159</v>
      </c>
      <c r="F19" t="s">
        <v>159</v>
      </c>
      <c r="G19" t="s">
        <v>31525</v>
      </c>
    </row>
    <row r="20" spans="1:7" x14ac:dyDescent="0.35">
      <c r="A20" t="s">
        <v>37141</v>
      </c>
      <c r="B20" t="s">
        <v>37140</v>
      </c>
      <c r="C20" t="s">
        <v>37173</v>
      </c>
      <c r="D20" s="12">
        <v>5.1999282768513547E-3</v>
      </c>
      <c r="E20" t="s">
        <v>159</v>
      </c>
      <c r="F20" t="s">
        <v>159</v>
      </c>
      <c r="G20" t="s">
        <v>31525</v>
      </c>
    </row>
    <row r="21" spans="1:7" x14ac:dyDescent="0.35">
      <c r="A21" t="s">
        <v>37141</v>
      </c>
      <c r="B21" t="s">
        <v>37140</v>
      </c>
      <c r="C21" t="s">
        <v>37152</v>
      </c>
      <c r="D21" s="12">
        <v>5.1999282768513547E-3</v>
      </c>
      <c r="E21" t="s">
        <v>159</v>
      </c>
      <c r="F21" t="s">
        <v>159</v>
      </c>
      <c r="G21" t="s">
        <v>31746</v>
      </c>
    </row>
    <row r="22" spans="1:7" x14ac:dyDescent="0.35">
      <c r="A22" t="s">
        <v>37141</v>
      </c>
      <c r="B22" t="s">
        <v>37140</v>
      </c>
      <c r="C22" t="s">
        <v>37153</v>
      </c>
      <c r="D22" s="12">
        <v>5.1999282768513547E-3</v>
      </c>
      <c r="E22" t="s">
        <v>159</v>
      </c>
      <c r="F22" t="s">
        <v>159</v>
      </c>
      <c r="G22" t="s">
        <v>31746</v>
      </c>
    </row>
    <row r="23" spans="1:7" x14ac:dyDescent="0.35">
      <c r="A23" t="s">
        <v>37141</v>
      </c>
      <c r="B23" t="s">
        <v>37140</v>
      </c>
      <c r="C23" t="s">
        <v>37154</v>
      </c>
      <c r="D23" s="12">
        <v>5.1999282768513547E-3</v>
      </c>
      <c r="E23" t="s">
        <v>159</v>
      </c>
      <c r="F23" t="s">
        <v>159</v>
      </c>
      <c r="G23" t="s">
        <v>31746</v>
      </c>
    </row>
    <row r="24" spans="1:7" x14ac:dyDescent="0.35">
      <c r="A24" t="s">
        <v>37141</v>
      </c>
      <c r="B24" t="s">
        <v>37140</v>
      </c>
      <c r="C24" t="s">
        <v>37155</v>
      </c>
      <c r="D24" s="12">
        <v>5.1999282768513547E-3</v>
      </c>
      <c r="E24" t="s">
        <v>159</v>
      </c>
      <c r="F24" t="s">
        <v>159</v>
      </c>
      <c r="G24" t="s">
        <v>31767</v>
      </c>
    </row>
    <row r="25" spans="1:7" x14ac:dyDescent="0.35">
      <c r="A25" t="s">
        <v>37141</v>
      </c>
      <c r="B25" t="s">
        <v>37140</v>
      </c>
      <c r="C25" t="s">
        <v>37156</v>
      </c>
      <c r="D25" s="12">
        <v>5.1999282768513547E-3</v>
      </c>
      <c r="E25" t="s">
        <v>159</v>
      </c>
      <c r="F25" t="s">
        <v>159</v>
      </c>
      <c r="G25" t="s">
        <v>37142</v>
      </c>
    </row>
    <row r="26" spans="1:7" x14ac:dyDescent="0.35">
      <c r="A26" t="s">
        <v>37141</v>
      </c>
      <c r="B26" t="s">
        <v>37140</v>
      </c>
      <c r="C26" t="s">
        <v>37156</v>
      </c>
      <c r="D26" s="12">
        <v>5.1999282768513547E-3</v>
      </c>
      <c r="E26" t="s">
        <v>159</v>
      </c>
      <c r="F26" t="s">
        <v>159</v>
      </c>
      <c r="G26" t="s">
        <v>31737</v>
      </c>
    </row>
    <row r="27" spans="1:7" x14ac:dyDescent="0.35">
      <c r="A27" t="s">
        <v>37289</v>
      </c>
      <c r="B27" t="s">
        <v>37140</v>
      </c>
      <c r="C27" t="s">
        <v>37290</v>
      </c>
      <c r="D27" s="12">
        <v>5.1999282768513547E-3</v>
      </c>
      <c r="E27" t="s">
        <v>159</v>
      </c>
      <c r="F27" t="s">
        <v>159</v>
      </c>
      <c r="G27" t="s">
        <v>31525</v>
      </c>
    </row>
    <row r="28" spans="1:7" x14ac:dyDescent="0.35">
      <c r="A28" t="s">
        <v>37289</v>
      </c>
      <c r="B28" t="s">
        <v>37140</v>
      </c>
      <c r="C28" t="s">
        <v>37291</v>
      </c>
      <c r="D28" s="12">
        <v>5.1999282768513547E-3</v>
      </c>
      <c r="E28" t="s">
        <v>159</v>
      </c>
      <c r="F28" t="s">
        <v>159</v>
      </c>
      <c r="G28" t="s">
        <v>32634</v>
      </c>
    </row>
    <row r="29" spans="1:7" x14ac:dyDescent="0.35">
      <c r="A29" t="s">
        <v>37289</v>
      </c>
      <c r="B29" t="s">
        <v>37140</v>
      </c>
      <c r="C29" t="s">
        <v>37292</v>
      </c>
      <c r="D29" s="12">
        <v>5.1999282768513547E-3</v>
      </c>
      <c r="E29" t="s">
        <v>159</v>
      </c>
      <c r="F29" t="s">
        <v>159</v>
      </c>
      <c r="G29" t="s">
        <v>32634</v>
      </c>
    </row>
    <row r="30" spans="1:7" x14ac:dyDescent="0.35">
      <c r="A30" t="s">
        <v>37289</v>
      </c>
      <c r="B30" t="s">
        <v>37140</v>
      </c>
      <c r="C30" t="s">
        <v>37293</v>
      </c>
      <c r="D30" s="12">
        <v>5.1999282768513547E-3</v>
      </c>
      <c r="E30" t="s">
        <v>159</v>
      </c>
      <c r="F30" t="s">
        <v>159</v>
      </c>
      <c r="G30" t="s">
        <v>31753</v>
      </c>
    </row>
    <row r="31" spans="1:7" x14ac:dyDescent="0.35">
      <c r="A31" t="s">
        <v>37289</v>
      </c>
      <c r="B31" t="s">
        <v>37140</v>
      </c>
      <c r="C31" t="s">
        <v>37294</v>
      </c>
      <c r="D31" s="12">
        <v>5.1999282768513547E-3</v>
      </c>
      <c r="E31" t="s">
        <v>159</v>
      </c>
      <c r="F31" t="s">
        <v>159</v>
      </c>
      <c r="G31" t="s">
        <v>31753</v>
      </c>
    </row>
    <row r="32" spans="1:7" x14ac:dyDescent="0.35">
      <c r="A32" t="s">
        <v>37289</v>
      </c>
      <c r="B32" t="s">
        <v>37140</v>
      </c>
      <c r="C32" t="s">
        <v>37295</v>
      </c>
      <c r="D32" s="12">
        <v>5.1999282768513547E-3</v>
      </c>
      <c r="E32" t="s">
        <v>159</v>
      </c>
      <c r="F32" t="s">
        <v>159</v>
      </c>
      <c r="G32" t="s">
        <v>37003</v>
      </c>
    </row>
    <row r="33" spans="1:7" x14ac:dyDescent="0.35">
      <c r="A33" t="s">
        <v>37289</v>
      </c>
      <c r="B33" t="s">
        <v>37140</v>
      </c>
      <c r="C33" t="s">
        <v>37296</v>
      </c>
      <c r="D33" s="12">
        <v>5.1999282768513547E-3</v>
      </c>
      <c r="E33" t="s">
        <v>159</v>
      </c>
      <c r="F33" t="s">
        <v>159</v>
      </c>
      <c r="G33" t="s">
        <v>37003</v>
      </c>
    </row>
    <row r="34" spans="1:7" x14ac:dyDescent="0.35">
      <c r="A34" t="s">
        <v>37289</v>
      </c>
      <c r="B34" t="s">
        <v>37140</v>
      </c>
      <c r="C34" t="s">
        <v>37297</v>
      </c>
      <c r="D34" s="12">
        <v>5.1999282768513547E-3</v>
      </c>
      <c r="E34" t="s">
        <v>159</v>
      </c>
      <c r="F34" t="s">
        <v>159</v>
      </c>
      <c r="G34" t="s">
        <v>31749</v>
      </c>
    </row>
    <row r="35" spans="1:7" x14ac:dyDescent="0.35">
      <c r="A35" t="s">
        <v>37289</v>
      </c>
      <c r="B35" t="s">
        <v>37140</v>
      </c>
      <c r="C35" t="s">
        <v>37298</v>
      </c>
      <c r="D35" s="12">
        <v>5.1999282768513547E-3</v>
      </c>
      <c r="E35" t="s">
        <v>159</v>
      </c>
      <c r="F35" t="s">
        <v>159</v>
      </c>
      <c r="G35" t="s">
        <v>31750</v>
      </c>
    </row>
    <row r="36" spans="1:7" x14ac:dyDescent="0.35">
      <c r="A36" t="s">
        <v>37289</v>
      </c>
      <c r="B36" t="s">
        <v>37140</v>
      </c>
      <c r="C36" t="s">
        <v>37299</v>
      </c>
      <c r="D36" s="12">
        <v>5.1999282768513547E-3</v>
      </c>
      <c r="E36" t="s">
        <v>159</v>
      </c>
      <c r="F36" t="s">
        <v>159</v>
      </c>
      <c r="G36" t="s">
        <v>37300</v>
      </c>
    </row>
    <row r="37" spans="1:7" x14ac:dyDescent="0.35">
      <c r="A37" t="s">
        <v>37289</v>
      </c>
      <c r="B37" t="s">
        <v>37140</v>
      </c>
      <c r="C37" t="s">
        <v>37301</v>
      </c>
      <c r="D37" s="12">
        <v>5.1999282768513547E-3</v>
      </c>
      <c r="E37" t="s">
        <v>159</v>
      </c>
      <c r="F37" t="s">
        <v>31712</v>
      </c>
      <c r="G37" t="s">
        <v>31739</v>
      </c>
    </row>
    <row r="38" spans="1:7" x14ac:dyDescent="0.35">
      <c r="A38" t="s">
        <v>37289</v>
      </c>
      <c r="B38" t="s">
        <v>37140</v>
      </c>
      <c r="C38" t="s">
        <v>37302</v>
      </c>
      <c r="D38" s="12">
        <v>5.1999282768513547E-3</v>
      </c>
      <c r="E38" t="s">
        <v>159</v>
      </c>
      <c r="F38" t="s">
        <v>159</v>
      </c>
      <c r="G38" t="s">
        <v>37303</v>
      </c>
    </row>
    <row r="39" spans="1:7" x14ac:dyDescent="0.35">
      <c r="A39" t="s">
        <v>37289</v>
      </c>
      <c r="B39" t="s">
        <v>37140</v>
      </c>
      <c r="C39" t="s">
        <v>37304</v>
      </c>
      <c r="D39" s="12">
        <v>5.1999282768513547E-3</v>
      </c>
      <c r="E39" t="s">
        <v>159</v>
      </c>
      <c r="F39" t="s">
        <v>159</v>
      </c>
      <c r="G39" t="s">
        <v>31747</v>
      </c>
    </row>
    <row r="40" spans="1:7" x14ac:dyDescent="0.35">
      <c r="A40" t="s">
        <v>37289</v>
      </c>
      <c r="B40" t="s">
        <v>37140</v>
      </c>
      <c r="C40" t="s">
        <v>37305</v>
      </c>
      <c r="D40" s="12">
        <v>5.1999282768513547E-3</v>
      </c>
      <c r="E40" t="s">
        <v>159</v>
      </c>
      <c r="F40" t="s">
        <v>159</v>
      </c>
      <c r="G40" t="s">
        <v>31754</v>
      </c>
    </row>
    <row r="41" spans="1:7" x14ac:dyDescent="0.35">
      <c r="A41" t="s">
        <v>37289</v>
      </c>
      <c r="B41" t="s">
        <v>37140</v>
      </c>
      <c r="C41" t="s">
        <v>37306</v>
      </c>
      <c r="D41" s="12">
        <v>5.1999282768513547E-3</v>
      </c>
      <c r="E41" t="s">
        <v>159</v>
      </c>
      <c r="F41" t="s">
        <v>159</v>
      </c>
      <c r="G41" t="s">
        <v>37300</v>
      </c>
    </row>
    <row r="42" spans="1:7" x14ac:dyDescent="0.35">
      <c r="A42" t="s">
        <v>37289</v>
      </c>
      <c r="B42" t="s">
        <v>37140</v>
      </c>
      <c r="C42" t="s">
        <v>37307</v>
      </c>
      <c r="D42" s="12">
        <v>5.1999282768513547E-3</v>
      </c>
      <c r="E42" t="s">
        <v>159</v>
      </c>
      <c r="F42" t="s">
        <v>159</v>
      </c>
      <c r="G42" t="s">
        <v>31749</v>
      </c>
    </row>
    <row r="43" spans="1:7" x14ac:dyDescent="0.35">
      <c r="A43" t="s">
        <v>37289</v>
      </c>
      <c r="B43" t="s">
        <v>37140</v>
      </c>
      <c r="C43" t="s">
        <v>37308</v>
      </c>
      <c r="D43" s="12">
        <v>5.1999282768513547E-3</v>
      </c>
      <c r="E43" t="s">
        <v>159</v>
      </c>
      <c r="F43" t="s">
        <v>159</v>
      </c>
      <c r="G43" t="s">
        <v>31764</v>
      </c>
    </row>
    <row r="44" spans="1:7" x14ac:dyDescent="0.35">
      <c r="A44" t="s">
        <v>37289</v>
      </c>
      <c r="B44" t="s">
        <v>37140</v>
      </c>
      <c r="C44" t="s">
        <v>37309</v>
      </c>
      <c r="D44" s="12">
        <v>5.1999282768513547E-3</v>
      </c>
      <c r="E44" t="s">
        <v>159</v>
      </c>
      <c r="F44" t="s">
        <v>159</v>
      </c>
      <c r="G44" t="s">
        <v>31748</v>
      </c>
    </row>
    <row r="45" spans="1:7" x14ac:dyDescent="0.35">
      <c r="A45" t="s">
        <v>37289</v>
      </c>
      <c r="B45" t="s">
        <v>37140</v>
      </c>
      <c r="C45" t="s">
        <v>37310</v>
      </c>
      <c r="D45" s="12">
        <v>5.1999282768513547E-3</v>
      </c>
      <c r="E45" t="s">
        <v>159</v>
      </c>
      <c r="F45" t="s">
        <v>159</v>
      </c>
      <c r="G45" t="s">
        <v>31764</v>
      </c>
    </row>
    <row r="46" spans="1:7" x14ac:dyDescent="0.35">
      <c r="A46" t="s">
        <v>37289</v>
      </c>
      <c r="B46" t="s">
        <v>37140</v>
      </c>
      <c r="C46" t="s">
        <v>37311</v>
      </c>
      <c r="D46" s="12">
        <v>5.1999282768513547E-3</v>
      </c>
      <c r="E46" t="s">
        <v>159</v>
      </c>
      <c r="F46" t="s">
        <v>159</v>
      </c>
      <c r="G46" t="s">
        <v>31746</v>
      </c>
    </row>
    <row r="47" spans="1:7" x14ac:dyDescent="0.35">
      <c r="A47" t="s">
        <v>37289</v>
      </c>
      <c r="B47" t="s">
        <v>37140</v>
      </c>
      <c r="C47" t="s">
        <v>37312</v>
      </c>
      <c r="D47" s="12">
        <v>5.1999282768513547E-3</v>
      </c>
      <c r="E47" t="s">
        <v>159</v>
      </c>
      <c r="F47" t="s">
        <v>159</v>
      </c>
      <c r="G47" t="s">
        <v>31746</v>
      </c>
    </row>
    <row r="48" spans="1:7" x14ac:dyDescent="0.35">
      <c r="A48" t="s">
        <v>37289</v>
      </c>
      <c r="B48" t="s">
        <v>37140</v>
      </c>
      <c r="C48" t="s">
        <v>37313</v>
      </c>
      <c r="D48" s="12">
        <v>5.1999282768513547E-3</v>
      </c>
      <c r="E48" t="s">
        <v>159</v>
      </c>
      <c r="F48" t="s">
        <v>159</v>
      </c>
      <c r="G48" t="s">
        <v>31764</v>
      </c>
    </row>
    <row r="49" spans="1:7" x14ac:dyDescent="0.35">
      <c r="A49" t="s">
        <v>37289</v>
      </c>
      <c r="B49" t="s">
        <v>37140</v>
      </c>
      <c r="C49" t="s">
        <v>37314</v>
      </c>
      <c r="D49" s="12">
        <v>5.1999282768513547E-3</v>
      </c>
      <c r="E49" t="s">
        <v>159</v>
      </c>
      <c r="F49" t="s">
        <v>159</v>
      </c>
      <c r="G49" t="s">
        <v>31753</v>
      </c>
    </row>
    <row r="50" spans="1:7" x14ac:dyDescent="0.35">
      <c r="A50" t="s">
        <v>37289</v>
      </c>
      <c r="B50" t="s">
        <v>37140</v>
      </c>
      <c r="C50" t="s">
        <v>37315</v>
      </c>
      <c r="D50" s="12">
        <v>5.1999282768513547E-3</v>
      </c>
      <c r="E50" t="s">
        <v>159</v>
      </c>
      <c r="F50" t="s">
        <v>159</v>
      </c>
      <c r="G50" t="s">
        <v>31747</v>
      </c>
    </row>
    <row r="51" spans="1:7" x14ac:dyDescent="0.35">
      <c r="A51" t="s">
        <v>37289</v>
      </c>
      <c r="B51" t="s">
        <v>37140</v>
      </c>
      <c r="C51" t="s">
        <v>37316</v>
      </c>
      <c r="D51" s="12">
        <v>5.1999282768513547E-3</v>
      </c>
      <c r="E51" t="s">
        <v>159</v>
      </c>
      <c r="F51" t="s">
        <v>159</v>
      </c>
      <c r="G51" t="s">
        <v>31748</v>
      </c>
    </row>
    <row r="52" spans="1:7" x14ac:dyDescent="0.35">
      <c r="A52" t="s">
        <v>37289</v>
      </c>
      <c r="B52" t="s">
        <v>37140</v>
      </c>
      <c r="C52" t="s">
        <v>37317</v>
      </c>
      <c r="D52" s="12">
        <v>5.1999282768513547E-3</v>
      </c>
      <c r="E52" t="s">
        <v>159</v>
      </c>
      <c r="F52" t="s">
        <v>159</v>
      </c>
      <c r="G52" t="s">
        <v>31768</v>
      </c>
    </row>
    <row r="53" spans="1:7" x14ac:dyDescent="0.35">
      <c r="A53" t="s">
        <v>37289</v>
      </c>
      <c r="B53" t="s">
        <v>37140</v>
      </c>
      <c r="C53" t="s">
        <v>37318</v>
      </c>
      <c r="D53" s="12">
        <v>5.1999282768513547E-3</v>
      </c>
      <c r="E53" t="s">
        <v>159</v>
      </c>
      <c r="F53" t="s">
        <v>159</v>
      </c>
      <c r="G53" t="s">
        <v>31747</v>
      </c>
    </row>
    <row r="54" spans="1:7" x14ac:dyDescent="0.35">
      <c r="A54" t="s">
        <v>37289</v>
      </c>
      <c r="B54" t="s">
        <v>37140</v>
      </c>
      <c r="C54" t="s">
        <v>37319</v>
      </c>
      <c r="D54" s="12">
        <v>5.1999282768513547E-3</v>
      </c>
      <c r="E54" t="s">
        <v>159</v>
      </c>
      <c r="F54" t="s">
        <v>159</v>
      </c>
      <c r="G54" t="s">
        <v>31749</v>
      </c>
    </row>
    <row r="55" spans="1:7" x14ac:dyDescent="0.35">
      <c r="A55" t="s">
        <v>37289</v>
      </c>
      <c r="B55" t="s">
        <v>37140</v>
      </c>
      <c r="C55" t="s">
        <v>37320</v>
      </c>
      <c r="D55" s="12">
        <v>5.1999282768513547E-3</v>
      </c>
      <c r="E55" t="s">
        <v>159</v>
      </c>
      <c r="F55" t="s">
        <v>159</v>
      </c>
      <c r="G55" t="s">
        <v>31768</v>
      </c>
    </row>
    <row r="56" spans="1:7" x14ac:dyDescent="0.35">
      <c r="A56" t="s">
        <v>37289</v>
      </c>
      <c r="B56" t="s">
        <v>37140</v>
      </c>
      <c r="C56" t="s">
        <v>37321</v>
      </c>
      <c r="D56" s="12">
        <v>5.1999282768513547E-3</v>
      </c>
      <c r="E56" t="s">
        <v>159</v>
      </c>
      <c r="F56" t="s">
        <v>159</v>
      </c>
      <c r="G56" t="s">
        <v>31749</v>
      </c>
    </row>
    <row r="57" spans="1:7" x14ac:dyDescent="0.35">
      <c r="A57" t="s">
        <v>37289</v>
      </c>
      <c r="B57" t="s">
        <v>37140</v>
      </c>
      <c r="C57" t="s">
        <v>37322</v>
      </c>
      <c r="D57" s="12">
        <v>5.1999282768513547E-3</v>
      </c>
      <c r="E57" t="s">
        <v>159</v>
      </c>
      <c r="F57" t="s">
        <v>159</v>
      </c>
      <c r="G57" t="s">
        <v>31756</v>
      </c>
    </row>
    <row r="58" spans="1:7" x14ac:dyDescent="0.35">
      <c r="A58" t="s">
        <v>37289</v>
      </c>
      <c r="B58" t="s">
        <v>37140</v>
      </c>
      <c r="C58" t="s">
        <v>37323</v>
      </c>
      <c r="D58" s="12">
        <v>5.1999282768513547E-3</v>
      </c>
      <c r="E58" t="s">
        <v>158</v>
      </c>
      <c r="F58" t="s">
        <v>158</v>
      </c>
      <c r="G58" t="s">
        <v>158</v>
      </c>
    </row>
    <row r="59" spans="1:7" x14ac:dyDescent="0.35">
      <c r="A59" t="s">
        <v>37289</v>
      </c>
      <c r="B59" t="s">
        <v>37140</v>
      </c>
      <c r="C59" t="s">
        <v>37324</v>
      </c>
      <c r="D59" s="12">
        <v>5.1999282768513547E-3</v>
      </c>
      <c r="E59" t="s">
        <v>159</v>
      </c>
      <c r="F59" t="s">
        <v>159</v>
      </c>
      <c r="G59" t="s">
        <v>31764</v>
      </c>
    </row>
    <row r="60" spans="1:7" x14ac:dyDescent="0.35">
      <c r="A60" t="s">
        <v>37289</v>
      </c>
      <c r="B60" t="s">
        <v>37140</v>
      </c>
      <c r="C60" t="s">
        <v>37325</v>
      </c>
      <c r="D60" s="12">
        <v>5.1999282768513547E-3</v>
      </c>
      <c r="E60" t="s">
        <v>159</v>
      </c>
      <c r="F60" t="s">
        <v>159</v>
      </c>
      <c r="G60" t="s">
        <v>31696</v>
      </c>
    </row>
    <row r="61" spans="1:7" x14ac:dyDescent="0.35">
      <c r="A61" t="s">
        <v>37289</v>
      </c>
      <c r="B61" t="s">
        <v>37140</v>
      </c>
      <c r="C61" t="s">
        <v>37326</v>
      </c>
      <c r="D61" s="12">
        <v>5.1999282768513547E-3</v>
      </c>
      <c r="E61" t="s">
        <v>159</v>
      </c>
      <c r="F61" t="s">
        <v>159</v>
      </c>
      <c r="G61" t="s">
        <v>31764</v>
      </c>
    </row>
    <row r="62" spans="1:7" x14ac:dyDescent="0.35">
      <c r="A62" t="s">
        <v>37289</v>
      </c>
      <c r="B62" t="s">
        <v>37140</v>
      </c>
      <c r="C62" t="s">
        <v>37327</v>
      </c>
      <c r="D62" s="12">
        <v>5.1999282768513547E-3</v>
      </c>
      <c r="E62" t="s">
        <v>159</v>
      </c>
      <c r="F62" t="s">
        <v>159</v>
      </c>
      <c r="G62" t="s">
        <v>31764</v>
      </c>
    </row>
    <row r="63" spans="1:7" x14ac:dyDescent="0.35">
      <c r="A63" t="s">
        <v>37289</v>
      </c>
      <c r="B63" t="s">
        <v>37140</v>
      </c>
      <c r="C63" t="s">
        <v>37328</v>
      </c>
      <c r="D63" s="12">
        <v>5.1999282768513547E-3</v>
      </c>
      <c r="E63" t="s">
        <v>159</v>
      </c>
      <c r="F63" t="s">
        <v>159</v>
      </c>
      <c r="G63" t="s">
        <v>31764</v>
      </c>
    </row>
    <row r="64" spans="1:7" x14ac:dyDescent="0.35">
      <c r="A64" t="s">
        <v>37289</v>
      </c>
      <c r="B64" t="s">
        <v>37140</v>
      </c>
      <c r="C64" t="s">
        <v>37329</v>
      </c>
      <c r="D64" s="12">
        <v>5.1999282768513547E-3</v>
      </c>
      <c r="E64" t="s">
        <v>158</v>
      </c>
      <c r="F64" t="s">
        <v>158</v>
      </c>
      <c r="G64" t="s">
        <v>31527</v>
      </c>
    </row>
    <row r="65" spans="1:7" x14ac:dyDescent="0.35">
      <c r="A65" t="s">
        <v>37289</v>
      </c>
      <c r="B65" t="s">
        <v>37140</v>
      </c>
      <c r="C65" t="s">
        <v>37330</v>
      </c>
      <c r="D65" s="12">
        <v>5.1999282768513547E-3</v>
      </c>
      <c r="E65" t="s">
        <v>159</v>
      </c>
      <c r="F65" t="s">
        <v>159</v>
      </c>
      <c r="G65" t="s">
        <v>31747</v>
      </c>
    </row>
    <row r="66" spans="1:7" x14ac:dyDescent="0.35">
      <c r="A66" t="s">
        <v>37289</v>
      </c>
      <c r="B66" t="s">
        <v>37140</v>
      </c>
      <c r="C66" t="s">
        <v>37331</v>
      </c>
      <c r="D66" s="12">
        <v>5.1999282768513547E-3</v>
      </c>
      <c r="E66" t="s">
        <v>159</v>
      </c>
      <c r="F66" t="s">
        <v>159</v>
      </c>
      <c r="G66" t="s">
        <v>31771</v>
      </c>
    </row>
    <row r="67" spans="1:7" x14ac:dyDescent="0.35">
      <c r="A67" t="s">
        <v>37289</v>
      </c>
      <c r="B67" t="s">
        <v>37140</v>
      </c>
      <c r="C67" t="s">
        <v>37332</v>
      </c>
      <c r="D67" s="12">
        <v>5.1999282768513547E-3</v>
      </c>
      <c r="E67" t="s">
        <v>159</v>
      </c>
      <c r="F67" t="s">
        <v>159</v>
      </c>
      <c r="G67" t="s">
        <v>31770</v>
      </c>
    </row>
    <row r="68" spans="1:7" x14ac:dyDescent="0.35">
      <c r="A68" t="s">
        <v>37289</v>
      </c>
      <c r="B68" t="s">
        <v>37140</v>
      </c>
      <c r="C68" t="s">
        <v>37333</v>
      </c>
      <c r="D68" s="12">
        <v>5.1999282768513547E-3</v>
      </c>
      <c r="E68" t="s">
        <v>159</v>
      </c>
      <c r="F68" t="s">
        <v>159</v>
      </c>
      <c r="G68" t="s">
        <v>31753</v>
      </c>
    </row>
    <row r="69" spans="1:7" x14ac:dyDescent="0.35">
      <c r="A69" t="s">
        <v>37289</v>
      </c>
      <c r="B69" t="s">
        <v>37140</v>
      </c>
      <c r="C69" t="s">
        <v>37334</v>
      </c>
      <c r="D69" s="12">
        <v>5.1999282768513547E-3</v>
      </c>
      <c r="E69" t="s">
        <v>159</v>
      </c>
      <c r="F69" t="s">
        <v>159</v>
      </c>
      <c r="G69" t="s">
        <v>31753</v>
      </c>
    </row>
    <row r="70" spans="1:7" x14ac:dyDescent="0.35">
      <c r="A70" t="s">
        <v>37289</v>
      </c>
      <c r="B70" t="s">
        <v>37140</v>
      </c>
      <c r="C70" t="s">
        <v>37335</v>
      </c>
      <c r="D70" s="12">
        <v>5.1999282768513547E-3</v>
      </c>
      <c r="E70" t="s">
        <v>159</v>
      </c>
      <c r="F70" t="s">
        <v>31710</v>
      </c>
      <c r="G70" t="s">
        <v>31710</v>
      </c>
    </row>
    <row r="71" spans="1:7" x14ac:dyDescent="0.35">
      <c r="A71" t="s">
        <v>37289</v>
      </c>
      <c r="B71" t="s">
        <v>37140</v>
      </c>
      <c r="C71" t="s">
        <v>37336</v>
      </c>
      <c r="D71" s="12">
        <v>5.1999282768513547E-3</v>
      </c>
      <c r="E71" t="s">
        <v>159</v>
      </c>
      <c r="F71" t="s">
        <v>159</v>
      </c>
      <c r="G71" t="s">
        <v>31696</v>
      </c>
    </row>
    <row r="72" spans="1:7" x14ac:dyDescent="0.35">
      <c r="A72" t="s">
        <v>37289</v>
      </c>
      <c r="B72" t="s">
        <v>37140</v>
      </c>
      <c r="C72" t="s">
        <v>37337</v>
      </c>
      <c r="D72" s="12">
        <v>5.1999282768513547E-3</v>
      </c>
      <c r="E72" t="s">
        <v>159</v>
      </c>
      <c r="F72" t="s">
        <v>159</v>
      </c>
      <c r="G72" t="s">
        <v>31776</v>
      </c>
    </row>
    <row r="73" spans="1:7" x14ac:dyDescent="0.35">
      <c r="A73" t="s">
        <v>37289</v>
      </c>
      <c r="B73" t="s">
        <v>37140</v>
      </c>
      <c r="C73" t="s">
        <v>37338</v>
      </c>
      <c r="D73" s="12">
        <v>5.1999282768513547E-3</v>
      </c>
      <c r="E73" t="s">
        <v>159</v>
      </c>
      <c r="F73" t="s">
        <v>159</v>
      </c>
      <c r="G73" t="s">
        <v>31536</v>
      </c>
    </row>
    <row r="74" spans="1:7" x14ac:dyDescent="0.35">
      <c r="A74" t="s">
        <v>37289</v>
      </c>
      <c r="B74" t="s">
        <v>37140</v>
      </c>
      <c r="C74" t="s">
        <v>37339</v>
      </c>
      <c r="D74" s="12">
        <v>5.1999282768513547E-3</v>
      </c>
      <c r="E74" t="s">
        <v>159</v>
      </c>
      <c r="F74" t="s">
        <v>159</v>
      </c>
      <c r="G74" t="s">
        <v>31774</v>
      </c>
    </row>
    <row r="75" spans="1:7" x14ac:dyDescent="0.35">
      <c r="A75" t="s">
        <v>37289</v>
      </c>
      <c r="B75" t="s">
        <v>37140</v>
      </c>
      <c r="C75" t="s">
        <v>37340</v>
      </c>
      <c r="D75" s="12">
        <v>5.1999282768513547E-3</v>
      </c>
      <c r="E75" t="s">
        <v>159</v>
      </c>
      <c r="F75" t="s">
        <v>159</v>
      </c>
      <c r="G75" t="s">
        <v>37003</v>
      </c>
    </row>
    <row r="76" spans="1:7" x14ac:dyDescent="0.35">
      <c r="A76" t="s">
        <v>37289</v>
      </c>
      <c r="B76" t="s">
        <v>37140</v>
      </c>
      <c r="C76" t="s">
        <v>37341</v>
      </c>
      <c r="D76" s="12">
        <v>5.1999282768513547E-3</v>
      </c>
      <c r="E76" t="s">
        <v>159</v>
      </c>
      <c r="F76" t="s">
        <v>159</v>
      </c>
      <c r="G76" t="s">
        <v>31767</v>
      </c>
    </row>
    <row r="77" spans="1:7" x14ac:dyDescent="0.35">
      <c r="A77" t="s">
        <v>37289</v>
      </c>
      <c r="B77" t="s">
        <v>37140</v>
      </c>
      <c r="C77" t="s">
        <v>37342</v>
      </c>
      <c r="D77" s="12">
        <v>5.1999282768513547E-3</v>
      </c>
      <c r="E77" t="s">
        <v>158</v>
      </c>
      <c r="F77" t="s">
        <v>158</v>
      </c>
      <c r="G77" t="s">
        <v>31533</v>
      </c>
    </row>
    <row r="78" spans="1:7" x14ac:dyDescent="0.35">
      <c r="A78" t="s">
        <v>37289</v>
      </c>
      <c r="B78" t="s">
        <v>37140</v>
      </c>
      <c r="C78" t="s">
        <v>37343</v>
      </c>
      <c r="D78" s="12">
        <v>5.1999282768513547E-3</v>
      </c>
      <c r="E78" t="s">
        <v>138</v>
      </c>
      <c r="F78" t="s">
        <v>138</v>
      </c>
      <c r="G78" t="s">
        <v>138</v>
      </c>
    </row>
    <row r="79" spans="1:7" x14ac:dyDescent="0.35">
      <c r="A79" t="s">
        <v>37289</v>
      </c>
      <c r="B79" t="s">
        <v>37140</v>
      </c>
      <c r="C79" t="s">
        <v>37344</v>
      </c>
      <c r="D79" s="12">
        <v>5.1999282768513547E-3</v>
      </c>
      <c r="E79" t="s">
        <v>138</v>
      </c>
      <c r="F79" t="s">
        <v>138</v>
      </c>
      <c r="G79" t="s">
        <v>31548</v>
      </c>
    </row>
    <row r="80" spans="1:7" x14ac:dyDescent="0.35">
      <c r="A80" t="s">
        <v>37289</v>
      </c>
      <c r="B80" t="s">
        <v>37140</v>
      </c>
      <c r="C80" t="s">
        <v>37345</v>
      </c>
      <c r="D80" s="12">
        <v>5.1999282768513547E-3</v>
      </c>
      <c r="E80" t="s">
        <v>147</v>
      </c>
      <c r="F80" t="s">
        <v>31693</v>
      </c>
      <c r="G80" t="s">
        <v>31693</v>
      </c>
    </row>
    <row r="81" spans="1:7" x14ac:dyDescent="0.35">
      <c r="A81" t="s">
        <v>37289</v>
      </c>
      <c r="B81" t="s">
        <v>37140</v>
      </c>
      <c r="C81" t="s">
        <v>37346</v>
      </c>
      <c r="D81" s="12">
        <v>5.1999282768513547E-3</v>
      </c>
      <c r="E81" t="s">
        <v>36390</v>
      </c>
      <c r="F81" t="s">
        <v>31545</v>
      </c>
      <c r="G81" t="s">
        <v>171</v>
      </c>
    </row>
    <row r="82" spans="1:7" x14ac:dyDescent="0.35">
      <c r="A82" t="s">
        <v>37289</v>
      </c>
      <c r="B82" t="s">
        <v>37140</v>
      </c>
      <c r="C82" t="s">
        <v>37347</v>
      </c>
      <c r="D82" s="12">
        <v>5.1999282768513547E-3</v>
      </c>
      <c r="E82" t="s">
        <v>36390</v>
      </c>
      <c r="F82" t="s">
        <v>31545</v>
      </c>
      <c r="G82" t="s">
        <v>171</v>
      </c>
    </row>
    <row r="83" spans="1:7" x14ac:dyDescent="0.35">
      <c r="A83" t="s">
        <v>37289</v>
      </c>
      <c r="B83" t="s">
        <v>37140</v>
      </c>
      <c r="C83" t="s">
        <v>37348</v>
      </c>
      <c r="D83" s="12">
        <v>5.1999282768513547E-3</v>
      </c>
      <c r="E83" t="s">
        <v>145</v>
      </c>
      <c r="F83" t="s">
        <v>31665</v>
      </c>
      <c r="G83" t="s">
        <v>31665</v>
      </c>
    </row>
    <row r="84" spans="1:7" x14ac:dyDescent="0.35">
      <c r="A84" t="s">
        <v>37289</v>
      </c>
      <c r="B84" t="s">
        <v>37140</v>
      </c>
      <c r="C84" t="s">
        <v>37349</v>
      </c>
      <c r="D84" s="12">
        <v>5.1999282768513547E-3</v>
      </c>
      <c r="E84" t="s">
        <v>145</v>
      </c>
      <c r="F84" t="s">
        <v>31665</v>
      </c>
      <c r="G84" t="s">
        <v>31672</v>
      </c>
    </row>
    <row r="85" spans="1:7" x14ac:dyDescent="0.35">
      <c r="A85" t="s">
        <v>37289</v>
      </c>
      <c r="B85" t="s">
        <v>37140</v>
      </c>
      <c r="C85" t="s">
        <v>37350</v>
      </c>
      <c r="D85" s="12">
        <v>5.1999282768513547E-3</v>
      </c>
      <c r="E85" t="s">
        <v>143</v>
      </c>
      <c r="F85" t="s">
        <v>143</v>
      </c>
      <c r="G85" t="s">
        <v>143</v>
      </c>
    </row>
    <row r="86" spans="1:7" x14ac:dyDescent="0.35">
      <c r="A86" t="s">
        <v>37289</v>
      </c>
      <c r="B86" t="s">
        <v>37140</v>
      </c>
      <c r="C86" t="s">
        <v>37351</v>
      </c>
      <c r="D86" s="12">
        <v>5.1999282768513547E-3</v>
      </c>
      <c r="E86" t="s">
        <v>144</v>
      </c>
      <c r="F86" t="s">
        <v>144</v>
      </c>
      <c r="G86" t="s">
        <v>144</v>
      </c>
    </row>
    <row r="87" spans="1:7" x14ac:dyDescent="0.35">
      <c r="A87" t="s">
        <v>37289</v>
      </c>
      <c r="B87" t="s">
        <v>37140</v>
      </c>
      <c r="C87" t="s">
        <v>37352</v>
      </c>
      <c r="D87" s="12">
        <v>5.1999282768513547E-3</v>
      </c>
      <c r="E87" t="s">
        <v>153</v>
      </c>
      <c r="F87" t="s">
        <v>37353</v>
      </c>
      <c r="G87" t="s">
        <v>31835</v>
      </c>
    </row>
    <row r="88" spans="1:7" x14ac:dyDescent="0.35">
      <c r="A88" t="s">
        <v>37289</v>
      </c>
      <c r="B88" t="s">
        <v>37140</v>
      </c>
      <c r="C88" t="s">
        <v>37354</v>
      </c>
      <c r="D88" s="12">
        <v>5.1999282768513547E-3</v>
      </c>
      <c r="E88" t="s">
        <v>36390</v>
      </c>
      <c r="F88" t="s">
        <v>31545</v>
      </c>
      <c r="G88" t="s">
        <v>31575</v>
      </c>
    </row>
    <row r="89" spans="1:7" x14ac:dyDescent="0.35">
      <c r="A89" t="s">
        <v>37289</v>
      </c>
      <c r="B89" t="s">
        <v>37140</v>
      </c>
      <c r="C89" t="s">
        <v>37355</v>
      </c>
      <c r="D89" s="12">
        <v>5.1999282768513547E-3</v>
      </c>
      <c r="E89" t="s">
        <v>152</v>
      </c>
      <c r="F89" t="s">
        <v>152</v>
      </c>
      <c r="G89" t="s">
        <v>152</v>
      </c>
    </row>
    <row r="90" spans="1:7" x14ac:dyDescent="0.35">
      <c r="A90" t="s">
        <v>37289</v>
      </c>
      <c r="B90" t="s">
        <v>37140</v>
      </c>
      <c r="C90" t="s">
        <v>37356</v>
      </c>
      <c r="D90" s="12">
        <v>5.1999282768513547E-3</v>
      </c>
      <c r="E90" t="s">
        <v>153</v>
      </c>
      <c r="F90" t="s">
        <v>153</v>
      </c>
      <c r="G90" t="s">
        <v>153</v>
      </c>
    </row>
    <row r="91" spans="1:7" x14ac:dyDescent="0.35">
      <c r="A91" t="s">
        <v>37289</v>
      </c>
      <c r="B91" t="s">
        <v>37140</v>
      </c>
      <c r="C91" t="s">
        <v>37357</v>
      </c>
      <c r="D91" s="12">
        <v>5.1999282768513547E-3</v>
      </c>
      <c r="E91" t="s">
        <v>152</v>
      </c>
      <c r="F91" t="s">
        <v>31804</v>
      </c>
      <c r="G91" t="s">
        <v>31804</v>
      </c>
    </row>
    <row r="92" spans="1:7" x14ac:dyDescent="0.35">
      <c r="A92" t="s">
        <v>37289</v>
      </c>
      <c r="B92" t="s">
        <v>37140</v>
      </c>
      <c r="C92" t="s">
        <v>37358</v>
      </c>
      <c r="D92" s="12">
        <v>5.1999282768513547E-3</v>
      </c>
      <c r="E92" t="s">
        <v>154</v>
      </c>
      <c r="F92" t="s">
        <v>154</v>
      </c>
      <c r="G92" t="s">
        <v>154</v>
      </c>
    </row>
    <row r="93" spans="1:7" x14ac:dyDescent="0.35">
      <c r="A93" t="s">
        <v>37289</v>
      </c>
      <c r="B93" t="s">
        <v>37140</v>
      </c>
      <c r="C93" t="s">
        <v>37359</v>
      </c>
      <c r="D93" s="12">
        <v>5.1999282768513547E-3</v>
      </c>
      <c r="E93" t="s">
        <v>152</v>
      </c>
      <c r="F93" t="s">
        <v>31805</v>
      </c>
      <c r="G93" t="s">
        <v>31818</v>
      </c>
    </row>
    <row r="94" spans="1:7" x14ac:dyDescent="0.35">
      <c r="A94" t="s">
        <v>37289</v>
      </c>
      <c r="B94" t="s">
        <v>37140</v>
      </c>
      <c r="C94" t="s">
        <v>37360</v>
      </c>
      <c r="D94" s="12">
        <v>5.1999282768513547E-3</v>
      </c>
      <c r="E94" t="s">
        <v>146</v>
      </c>
      <c r="F94" t="s">
        <v>31684</v>
      </c>
      <c r="G94" t="s">
        <v>31684</v>
      </c>
    </row>
    <row r="95" spans="1:7" x14ac:dyDescent="0.35">
      <c r="A95" t="s">
        <v>37289</v>
      </c>
      <c r="B95" t="s">
        <v>37140</v>
      </c>
      <c r="C95" t="s">
        <v>37361</v>
      </c>
      <c r="D95" s="12">
        <v>5.1999282768513547E-3</v>
      </c>
      <c r="E95" t="s">
        <v>146</v>
      </c>
      <c r="F95" t="s">
        <v>31684</v>
      </c>
      <c r="G95" t="s">
        <v>31684</v>
      </c>
    </row>
    <row r="96" spans="1:7" x14ac:dyDescent="0.35">
      <c r="A96" t="s">
        <v>37289</v>
      </c>
      <c r="B96" t="s">
        <v>37140</v>
      </c>
      <c r="C96" t="s">
        <v>37362</v>
      </c>
      <c r="D96" s="12">
        <v>5.1999282768513547E-3</v>
      </c>
      <c r="E96" t="s">
        <v>146</v>
      </c>
      <c r="F96" t="s">
        <v>31684</v>
      </c>
      <c r="G96" t="s">
        <v>31684</v>
      </c>
    </row>
    <row r="97" spans="1:7" x14ac:dyDescent="0.35">
      <c r="A97" t="s">
        <v>37289</v>
      </c>
      <c r="B97" t="s">
        <v>37140</v>
      </c>
      <c r="C97" t="s">
        <v>37363</v>
      </c>
      <c r="D97" s="12">
        <v>5.1999282768513547E-3</v>
      </c>
      <c r="E97" t="s">
        <v>141</v>
      </c>
      <c r="F97" t="s">
        <v>141</v>
      </c>
      <c r="G97" t="s">
        <v>141</v>
      </c>
    </row>
    <row r="98" spans="1:7" x14ac:dyDescent="0.35">
      <c r="A98" t="s">
        <v>37289</v>
      </c>
      <c r="B98" t="s">
        <v>37140</v>
      </c>
      <c r="C98" t="s">
        <v>37364</v>
      </c>
      <c r="D98" s="12">
        <v>5.1999282768513547E-3</v>
      </c>
      <c r="E98" t="s">
        <v>140</v>
      </c>
      <c r="F98" t="s">
        <v>140</v>
      </c>
      <c r="G98" t="s">
        <v>140</v>
      </c>
    </row>
    <row r="99" spans="1:7" x14ac:dyDescent="0.35">
      <c r="A99" t="s">
        <v>37289</v>
      </c>
      <c r="B99" t="s">
        <v>37140</v>
      </c>
      <c r="C99" t="s">
        <v>37365</v>
      </c>
      <c r="D99" s="12">
        <v>5.1999282768513547E-3</v>
      </c>
      <c r="E99" t="s">
        <v>152</v>
      </c>
      <c r="F99" t="s">
        <v>31802</v>
      </c>
      <c r="G99" t="s">
        <v>31802</v>
      </c>
    </row>
    <row r="100" spans="1:7" x14ac:dyDescent="0.35">
      <c r="A100" t="s">
        <v>37289</v>
      </c>
      <c r="B100" t="s">
        <v>37140</v>
      </c>
      <c r="C100" t="s">
        <v>37366</v>
      </c>
      <c r="D100" s="12">
        <v>5.1999282768513547E-3</v>
      </c>
      <c r="E100" t="s">
        <v>159</v>
      </c>
      <c r="F100" t="s">
        <v>31707</v>
      </c>
      <c r="G100" t="s">
        <v>31707</v>
      </c>
    </row>
    <row r="101" spans="1:7" x14ac:dyDescent="0.35">
      <c r="A101" t="s">
        <v>37289</v>
      </c>
      <c r="B101" t="s">
        <v>37140</v>
      </c>
      <c r="C101" t="s">
        <v>37367</v>
      </c>
      <c r="D101" s="12">
        <v>5.1999282768513547E-3</v>
      </c>
      <c r="E101" t="s">
        <v>158</v>
      </c>
      <c r="F101" t="s">
        <v>158</v>
      </c>
      <c r="G101" t="s">
        <v>31524</v>
      </c>
    </row>
    <row r="102" spans="1:7" x14ac:dyDescent="0.35">
      <c r="A102" t="s">
        <v>37289</v>
      </c>
      <c r="B102" t="s">
        <v>37140</v>
      </c>
      <c r="C102" t="s">
        <v>37368</v>
      </c>
      <c r="D102" s="12">
        <v>5.1999282768513547E-3</v>
      </c>
      <c r="E102" t="s">
        <v>156</v>
      </c>
      <c r="F102" t="s">
        <v>31855</v>
      </c>
      <c r="G102" t="s">
        <v>36389</v>
      </c>
    </row>
    <row r="103" spans="1:7" x14ac:dyDescent="0.35">
      <c r="A103" t="s">
        <v>37289</v>
      </c>
      <c r="B103" t="s">
        <v>37140</v>
      </c>
      <c r="C103" t="s">
        <v>37369</v>
      </c>
      <c r="D103" s="12">
        <v>5.1999282768513547E-3</v>
      </c>
      <c r="E103" t="s">
        <v>159</v>
      </c>
      <c r="F103" t="s">
        <v>159</v>
      </c>
      <c r="G103" t="s">
        <v>31748</v>
      </c>
    </row>
    <row r="104" spans="1:7" x14ac:dyDescent="0.35">
      <c r="A104" t="s">
        <v>37289</v>
      </c>
      <c r="B104" t="s">
        <v>37140</v>
      </c>
      <c r="C104" t="s">
        <v>37370</v>
      </c>
      <c r="D104" s="12">
        <v>5.1999282768513547E-3</v>
      </c>
      <c r="E104" t="s">
        <v>141</v>
      </c>
      <c r="F104" t="s">
        <v>141</v>
      </c>
      <c r="G104" t="s">
        <v>36593</v>
      </c>
    </row>
    <row r="105" spans="1:7" x14ac:dyDescent="0.35">
      <c r="A105" t="s">
        <v>37289</v>
      </c>
      <c r="B105" t="s">
        <v>37140</v>
      </c>
      <c r="C105" t="s">
        <v>37371</v>
      </c>
      <c r="D105" s="12">
        <v>5.1999282768513547E-3</v>
      </c>
      <c r="E105" t="s">
        <v>159</v>
      </c>
      <c r="F105" t="s">
        <v>159</v>
      </c>
      <c r="G105" t="s">
        <v>37300</v>
      </c>
    </row>
    <row r="106" spans="1:7" x14ac:dyDescent="0.35">
      <c r="A106" t="s">
        <v>37289</v>
      </c>
      <c r="B106" t="s">
        <v>37140</v>
      </c>
      <c r="C106" t="s">
        <v>37372</v>
      </c>
      <c r="D106" s="12">
        <v>5.1999282768513547E-3</v>
      </c>
      <c r="E106" t="s">
        <v>159</v>
      </c>
      <c r="F106" t="s">
        <v>159</v>
      </c>
      <c r="G106" t="s">
        <v>31746</v>
      </c>
    </row>
    <row r="107" spans="1:7" x14ac:dyDescent="0.35">
      <c r="A107" t="s">
        <v>37289</v>
      </c>
      <c r="B107" t="s">
        <v>37140</v>
      </c>
      <c r="C107" t="s">
        <v>37373</v>
      </c>
      <c r="D107" s="12">
        <v>5.1999282768513547E-3</v>
      </c>
      <c r="E107" t="s">
        <v>144</v>
      </c>
      <c r="F107" t="s">
        <v>31655</v>
      </c>
      <c r="G107" t="s">
        <v>31655</v>
      </c>
    </row>
    <row r="108" spans="1:7" x14ac:dyDescent="0.35">
      <c r="A108" t="s">
        <v>37289</v>
      </c>
      <c r="B108" t="s">
        <v>37140</v>
      </c>
      <c r="C108" t="s">
        <v>37374</v>
      </c>
      <c r="D108" s="12">
        <v>5.1999282768513547E-3</v>
      </c>
      <c r="E108" t="s">
        <v>159</v>
      </c>
      <c r="F108" t="s">
        <v>159</v>
      </c>
      <c r="G108" t="s">
        <v>31696</v>
      </c>
    </row>
    <row r="109" spans="1:7" x14ac:dyDescent="0.35">
      <c r="A109" t="s">
        <v>37289</v>
      </c>
      <c r="B109" t="s">
        <v>37140</v>
      </c>
      <c r="C109" t="s">
        <v>37375</v>
      </c>
      <c r="D109" s="12">
        <v>5.1999282768513547E-3</v>
      </c>
      <c r="E109" t="s">
        <v>150</v>
      </c>
      <c r="F109" t="s">
        <v>31788</v>
      </c>
      <c r="G109" t="s">
        <v>150</v>
      </c>
    </row>
    <row r="110" spans="1:7" x14ac:dyDescent="0.35">
      <c r="A110" t="s">
        <v>37289</v>
      </c>
      <c r="B110" t="s">
        <v>37140</v>
      </c>
      <c r="C110" t="s">
        <v>37376</v>
      </c>
      <c r="D110" s="12">
        <v>5.1999282768513547E-3</v>
      </c>
      <c r="E110" t="s">
        <v>140</v>
      </c>
      <c r="F110" t="s">
        <v>35369</v>
      </c>
      <c r="G110" t="s">
        <v>35369</v>
      </c>
    </row>
    <row r="111" spans="1:7" x14ac:dyDescent="0.35">
      <c r="A111" t="s">
        <v>37289</v>
      </c>
      <c r="B111" t="s">
        <v>37140</v>
      </c>
      <c r="C111" t="s">
        <v>37377</v>
      </c>
      <c r="D111" s="12">
        <v>5.1999282768513547E-3</v>
      </c>
      <c r="E111" t="s">
        <v>159</v>
      </c>
      <c r="F111" t="s">
        <v>159</v>
      </c>
      <c r="G111" t="s">
        <v>31775</v>
      </c>
    </row>
    <row r="112" spans="1:7" x14ac:dyDescent="0.35">
      <c r="A112" t="s">
        <v>37289</v>
      </c>
      <c r="B112" t="s">
        <v>37140</v>
      </c>
      <c r="C112" t="s">
        <v>37378</v>
      </c>
      <c r="D112" s="12">
        <v>5.1999282768513547E-3</v>
      </c>
      <c r="E112" t="s">
        <v>159</v>
      </c>
      <c r="F112" t="s">
        <v>159</v>
      </c>
      <c r="G112" t="s">
        <v>31748</v>
      </c>
    </row>
    <row r="113" spans="1:7" x14ac:dyDescent="0.35">
      <c r="A113" t="s">
        <v>37289</v>
      </c>
      <c r="B113" t="s">
        <v>37140</v>
      </c>
      <c r="C113" t="s">
        <v>37379</v>
      </c>
      <c r="D113" s="12">
        <v>5.1999282768513547E-3</v>
      </c>
      <c r="E113" t="s">
        <v>159</v>
      </c>
      <c r="F113" t="s">
        <v>159</v>
      </c>
      <c r="G113" t="s">
        <v>37006</v>
      </c>
    </row>
    <row r="114" spans="1:7" x14ac:dyDescent="0.35">
      <c r="A114" t="s">
        <v>37289</v>
      </c>
      <c r="B114" t="s">
        <v>37140</v>
      </c>
      <c r="C114" t="s">
        <v>37380</v>
      </c>
      <c r="D114" s="12">
        <v>5.1999282768513547E-3</v>
      </c>
      <c r="E114" t="s">
        <v>159</v>
      </c>
      <c r="F114" t="s">
        <v>159</v>
      </c>
      <c r="G114" t="s">
        <v>31750</v>
      </c>
    </row>
    <row r="115" spans="1:7" x14ac:dyDescent="0.35">
      <c r="A115" t="s">
        <v>37289</v>
      </c>
      <c r="B115" t="s">
        <v>37140</v>
      </c>
      <c r="C115" t="s">
        <v>37381</v>
      </c>
      <c r="D115" s="12">
        <v>5.1999282768513547E-3</v>
      </c>
      <c r="E115" t="s">
        <v>159</v>
      </c>
      <c r="F115" t="s">
        <v>159</v>
      </c>
      <c r="G115" t="s">
        <v>31772</v>
      </c>
    </row>
    <row r="116" spans="1:7" x14ac:dyDescent="0.35">
      <c r="A116" t="s">
        <v>37289</v>
      </c>
      <c r="B116" t="s">
        <v>37140</v>
      </c>
      <c r="C116" t="s">
        <v>37382</v>
      </c>
      <c r="D116" s="12">
        <v>5.1999282768513547E-3</v>
      </c>
      <c r="E116" t="s">
        <v>36392</v>
      </c>
      <c r="F116" t="s">
        <v>36392</v>
      </c>
      <c r="G116" t="s">
        <v>31847</v>
      </c>
    </row>
    <row r="117" spans="1:7" x14ac:dyDescent="0.35">
      <c r="A117" t="s">
        <v>37289</v>
      </c>
      <c r="B117" t="s">
        <v>37140</v>
      </c>
      <c r="C117" t="s">
        <v>37383</v>
      </c>
      <c r="D117" s="12">
        <v>5.1999282768513547E-3</v>
      </c>
      <c r="E117" t="s">
        <v>147</v>
      </c>
      <c r="F117" t="s">
        <v>31693</v>
      </c>
      <c r="G117" t="s">
        <v>31693</v>
      </c>
    </row>
    <row r="118" spans="1:7" x14ac:dyDescent="0.35">
      <c r="A118" t="s">
        <v>37289</v>
      </c>
      <c r="B118" t="s">
        <v>37140</v>
      </c>
      <c r="C118" t="s">
        <v>37384</v>
      </c>
      <c r="D118" s="12">
        <v>5.1999282768513547E-3</v>
      </c>
      <c r="E118" t="s">
        <v>155</v>
      </c>
      <c r="F118" t="s">
        <v>155</v>
      </c>
      <c r="G118" t="s">
        <v>155</v>
      </c>
    </row>
    <row r="119" spans="1:7" s="25" customFormat="1" x14ac:dyDescent="0.35">
      <c r="D119" s="367"/>
    </row>
    <row r="120" spans="1:7" x14ac:dyDescent="0.35">
      <c r="D120" s="367"/>
    </row>
    <row r="121" spans="1:7" x14ac:dyDescent="0.35">
      <c r="D121" s="367"/>
    </row>
    <row r="122" spans="1:7" x14ac:dyDescent="0.35">
      <c r="D122" s="367"/>
    </row>
    <row r="123" spans="1:7" x14ac:dyDescent="0.35">
      <c r="D123" s="367"/>
    </row>
    <row r="124" spans="1:7" x14ac:dyDescent="0.35">
      <c r="D124" s="367"/>
    </row>
    <row r="125" spans="1:7" x14ac:dyDescent="0.35">
      <c r="D125" s="367"/>
    </row>
    <row r="126" spans="1:7" x14ac:dyDescent="0.35">
      <c r="D126" s="367"/>
    </row>
    <row r="127" spans="1:7" x14ac:dyDescent="0.35">
      <c r="D127" s="367"/>
    </row>
    <row r="128" spans="1:7" x14ac:dyDescent="0.35">
      <c r="D128" s="367"/>
    </row>
    <row r="129" spans="4:4" x14ac:dyDescent="0.35">
      <c r="D129" s="367"/>
    </row>
    <row r="130" spans="4:4" x14ac:dyDescent="0.35">
      <c r="D130" s="367"/>
    </row>
    <row r="131" spans="4:4" x14ac:dyDescent="0.35">
      <c r="D131" s="367"/>
    </row>
    <row r="132" spans="4:4" x14ac:dyDescent="0.35">
      <c r="D132" s="367"/>
    </row>
    <row r="133" spans="4:4" x14ac:dyDescent="0.35">
      <c r="D133" s="367"/>
    </row>
    <row r="134" spans="4:4" x14ac:dyDescent="0.35">
      <c r="D134" s="367"/>
    </row>
    <row r="135" spans="4:4" x14ac:dyDescent="0.35">
      <c r="D135" s="367"/>
    </row>
    <row r="136" spans="4:4" x14ac:dyDescent="0.35">
      <c r="D136" s="367"/>
    </row>
    <row r="137" spans="4:4" x14ac:dyDescent="0.35">
      <c r="D137" s="367"/>
    </row>
    <row r="138" spans="4:4" x14ac:dyDescent="0.35">
      <c r="D138" s="367"/>
    </row>
    <row r="139" spans="4:4" x14ac:dyDescent="0.35">
      <c r="D139" s="367"/>
    </row>
    <row r="140" spans="4:4" x14ac:dyDescent="0.35">
      <c r="D140" s="367"/>
    </row>
    <row r="141" spans="4:4" x14ac:dyDescent="0.35">
      <c r="D141" s="367"/>
    </row>
    <row r="142" spans="4:4" x14ac:dyDescent="0.35">
      <c r="D142" s="367"/>
    </row>
    <row r="143" spans="4:4" x14ac:dyDescent="0.35">
      <c r="D143" s="367"/>
    </row>
    <row r="144" spans="4:4" x14ac:dyDescent="0.35">
      <c r="D144" s="367"/>
    </row>
    <row r="145" spans="4:4" x14ac:dyDescent="0.35">
      <c r="D145" s="367"/>
    </row>
    <row r="146" spans="4:4" x14ac:dyDescent="0.35">
      <c r="D146" s="367"/>
    </row>
    <row r="147" spans="4:4" x14ac:dyDescent="0.35">
      <c r="D147" s="367"/>
    </row>
    <row r="148" spans="4:4" x14ac:dyDescent="0.35">
      <c r="D148" s="367"/>
    </row>
    <row r="149" spans="4:4" x14ac:dyDescent="0.35">
      <c r="D149" s="367"/>
    </row>
    <row r="150" spans="4:4" x14ac:dyDescent="0.35">
      <c r="D150" s="367"/>
    </row>
    <row r="151" spans="4:4" x14ac:dyDescent="0.35">
      <c r="D151" s="367"/>
    </row>
    <row r="152" spans="4:4" x14ac:dyDescent="0.35">
      <c r="D152" s="367"/>
    </row>
    <row r="153" spans="4:4" x14ac:dyDescent="0.35">
      <c r="D153" s="367"/>
    </row>
    <row r="154" spans="4:4" x14ac:dyDescent="0.35">
      <c r="D154" s="367"/>
    </row>
    <row r="155" spans="4:4" x14ac:dyDescent="0.35">
      <c r="D155" s="367"/>
    </row>
    <row r="156" spans="4:4" x14ac:dyDescent="0.35">
      <c r="D156" s="367"/>
    </row>
    <row r="157" spans="4:4" x14ac:dyDescent="0.35">
      <c r="D157" s="367"/>
    </row>
    <row r="158" spans="4:4" x14ac:dyDescent="0.35">
      <c r="D158" s="367"/>
    </row>
    <row r="159" spans="4:4" x14ac:dyDescent="0.35">
      <c r="D159" s="367"/>
    </row>
    <row r="160" spans="4:4" x14ac:dyDescent="0.35">
      <c r="D160" s="367"/>
    </row>
    <row r="161" spans="4:4" x14ac:dyDescent="0.35">
      <c r="D161" s="367"/>
    </row>
    <row r="162" spans="4:4" x14ac:dyDescent="0.35">
      <c r="D162" s="367"/>
    </row>
    <row r="163" spans="4:4" x14ac:dyDescent="0.35">
      <c r="D163" s="367"/>
    </row>
    <row r="164" spans="4:4" x14ac:dyDescent="0.35">
      <c r="D164" s="367"/>
    </row>
    <row r="165" spans="4:4" x14ac:dyDescent="0.35">
      <c r="D165" s="367"/>
    </row>
    <row r="166" spans="4:4" x14ac:dyDescent="0.35">
      <c r="D166" s="367"/>
    </row>
    <row r="167" spans="4:4" x14ac:dyDescent="0.35">
      <c r="D167" s="367"/>
    </row>
    <row r="168" spans="4:4" x14ac:dyDescent="0.35">
      <c r="D168" s="367"/>
    </row>
    <row r="169" spans="4:4" x14ac:dyDescent="0.35">
      <c r="D169" s="367"/>
    </row>
    <row r="170" spans="4:4" x14ac:dyDescent="0.35">
      <c r="D170" s="367"/>
    </row>
    <row r="171" spans="4:4" x14ac:dyDescent="0.35">
      <c r="D171" s="367"/>
    </row>
    <row r="172" spans="4:4" x14ac:dyDescent="0.35">
      <c r="D172" s="367"/>
    </row>
    <row r="173" spans="4:4" x14ac:dyDescent="0.35">
      <c r="D173" s="367"/>
    </row>
    <row r="174" spans="4:4" x14ac:dyDescent="0.35">
      <c r="D174" s="367"/>
    </row>
    <row r="175" spans="4:4" x14ac:dyDescent="0.35">
      <c r="D175" s="367"/>
    </row>
    <row r="176" spans="4:4" x14ac:dyDescent="0.35">
      <c r="D176" s="367"/>
    </row>
    <row r="177" spans="4:4" x14ac:dyDescent="0.35">
      <c r="D177" s="367"/>
    </row>
    <row r="178" spans="4:4" x14ac:dyDescent="0.35">
      <c r="D178" s="367"/>
    </row>
    <row r="179" spans="4:4" x14ac:dyDescent="0.35">
      <c r="D179" s="367"/>
    </row>
    <row r="180" spans="4:4" x14ac:dyDescent="0.35">
      <c r="D180" s="367"/>
    </row>
    <row r="181" spans="4:4" x14ac:dyDescent="0.35">
      <c r="D181" s="367"/>
    </row>
    <row r="182" spans="4:4" x14ac:dyDescent="0.35">
      <c r="D182" s="367"/>
    </row>
    <row r="183" spans="4:4" x14ac:dyDescent="0.35">
      <c r="D183" s="367"/>
    </row>
    <row r="184" spans="4:4" x14ac:dyDescent="0.35">
      <c r="D184" s="367"/>
    </row>
    <row r="185" spans="4:4" x14ac:dyDescent="0.35">
      <c r="D185" s="367"/>
    </row>
    <row r="186" spans="4:4" x14ac:dyDescent="0.35">
      <c r="D186" s="367"/>
    </row>
    <row r="187" spans="4:4" x14ac:dyDescent="0.35">
      <c r="D187" s="367"/>
    </row>
    <row r="188" spans="4:4" x14ac:dyDescent="0.35">
      <c r="D188" s="367"/>
    </row>
    <row r="189" spans="4:4" x14ac:dyDescent="0.35">
      <c r="D189" s="367"/>
    </row>
    <row r="190" spans="4:4" x14ac:dyDescent="0.35">
      <c r="D190" s="367"/>
    </row>
    <row r="191" spans="4:4" x14ac:dyDescent="0.35">
      <c r="D191" s="367"/>
    </row>
    <row r="192" spans="4:4" x14ac:dyDescent="0.35">
      <c r="D192" s="367"/>
    </row>
    <row r="193" spans="4:4" x14ac:dyDescent="0.35">
      <c r="D193" s="367"/>
    </row>
    <row r="194" spans="4:4" x14ac:dyDescent="0.35">
      <c r="D194" s="367"/>
    </row>
    <row r="195" spans="4:4" x14ac:dyDescent="0.35">
      <c r="D195" s="367"/>
    </row>
    <row r="196" spans="4:4" x14ac:dyDescent="0.35">
      <c r="D196" s="367"/>
    </row>
    <row r="197" spans="4:4" x14ac:dyDescent="0.35">
      <c r="D197" s="367"/>
    </row>
    <row r="198" spans="4:4" x14ac:dyDescent="0.35">
      <c r="D198" s="367"/>
    </row>
    <row r="199" spans="4:4" x14ac:dyDescent="0.35">
      <c r="D199" s="367"/>
    </row>
    <row r="200" spans="4:4" x14ac:dyDescent="0.35">
      <c r="D200" s="367"/>
    </row>
  </sheetData>
  <autoFilter ref="A1:G201" xr:uid="{4B07CE06-0F7D-45E1-8DA0-37D711082A0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FA4CB-05D6-446E-BADE-D6F9658BF17E}">
  <dimension ref="A1:J26"/>
  <sheetViews>
    <sheetView zoomScale="90" zoomScaleNormal="90" workbookViewId="0">
      <selection activeCell="A7" sqref="A7"/>
    </sheetView>
  </sheetViews>
  <sheetFormatPr defaultColWidth="8.54296875" defaultRowHeight="14.5" x14ac:dyDescent="0.35"/>
  <cols>
    <col min="1" max="1" width="23.26953125" style="369" customWidth="1"/>
    <col min="2" max="2" width="20" style="369" customWidth="1"/>
    <col min="3" max="3" width="12" style="369" customWidth="1"/>
    <col min="4" max="4" width="11" style="369" customWidth="1"/>
    <col min="5" max="5" width="30" style="369" customWidth="1"/>
    <col min="6" max="6" width="18" style="369" customWidth="1"/>
    <col min="7" max="7" width="8.54296875" style="369"/>
    <col min="8" max="8" width="42" style="369" customWidth="1"/>
    <col min="9" max="9" width="10" style="369" customWidth="1"/>
    <col min="10" max="10" width="16" style="369" customWidth="1"/>
    <col min="11" max="16384" width="8.54296875" style="369"/>
  </cols>
  <sheetData>
    <row r="1" spans="1:10" x14ac:dyDescent="0.35">
      <c r="A1" s="368" t="s">
        <v>37190</v>
      </c>
      <c r="B1" s="368" t="s">
        <v>37146</v>
      </c>
      <c r="C1" s="368" t="s">
        <v>37149</v>
      </c>
      <c r="D1" s="368" t="s">
        <v>37386</v>
      </c>
      <c r="E1" s="368" t="s">
        <v>37387</v>
      </c>
      <c r="F1" s="368" t="s">
        <v>37388</v>
      </c>
      <c r="H1" s="370" t="s">
        <v>37389</v>
      </c>
    </row>
    <row r="2" spans="1:10" x14ac:dyDescent="0.35">
      <c r="A2" s="371" t="s">
        <v>36368</v>
      </c>
      <c r="B2" s="371" t="s">
        <v>37143</v>
      </c>
      <c r="C2" s="372">
        <f>$J$4*$I$10*$I$15</f>
        <v>0.36375000000000002</v>
      </c>
      <c r="D2" s="371" t="s">
        <v>37390</v>
      </c>
      <c r="E2" s="371" t="s">
        <v>37282</v>
      </c>
      <c r="F2" s="371" t="s">
        <v>37143</v>
      </c>
    </row>
    <row r="3" spans="1:10" x14ac:dyDescent="0.35">
      <c r="A3" s="371" t="s">
        <v>36368</v>
      </c>
      <c r="B3" s="371" t="s">
        <v>37391</v>
      </c>
      <c r="C3" s="372">
        <f>$J$5*$I$10*$I$15</f>
        <v>0.18187500000000001</v>
      </c>
      <c r="D3" s="371" t="s">
        <v>37390</v>
      </c>
      <c r="E3" s="371" t="s">
        <v>37282</v>
      </c>
      <c r="F3" s="371" t="s">
        <v>37392</v>
      </c>
      <c r="H3" s="373" t="s">
        <v>37393</v>
      </c>
      <c r="J3" s="373" t="s">
        <v>37394</v>
      </c>
    </row>
    <row r="4" spans="1:10" x14ac:dyDescent="0.35">
      <c r="A4" s="371" t="s">
        <v>36368</v>
      </c>
      <c r="B4" s="371" t="s">
        <v>37395</v>
      </c>
      <c r="C4" s="372">
        <f>$J$6*$I$10*$I$15</f>
        <v>3.6374999999999998E-2</v>
      </c>
      <c r="D4" s="371" t="s">
        <v>37396</v>
      </c>
      <c r="E4" s="371"/>
      <c r="F4" s="371"/>
      <c r="H4" s="374" t="s">
        <v>37143</v>
      </c>
      <c r="I4" s="375">
        <v>10</v>
      </c>
      <c r="J4" s="376">
        <f>I4/$I$7</f>
        <v>0.625</v>
      </c>
    </row>
    <row r="5" spans="1:10" x14ac:dyDescent="0.35">
      <c r="A5" s="371" t="s">
        <v>36368</v>
      </c>
      <c r="B5" s="371" t="s">
        <v>37397</v>
      </c>
      <c r="C5" s="372">
        <f>$I$11*$I$15</f>
        <v>0.38800000000000001</v>
      </c>
      <c r="D5" s="371" t="s">
        <v>37396</v>
      </c>
      <c r="E5" s="371"/>
      <c r="F5" s="371"/>
      <c r="H5" s="374" t="s">
        <v>37391</v>
      </c>
      <c r="I5" s="375">
        <v>5</v>
      </c>
      <c r="J5" s="376">
        <f>I5/$I$7</f>
        <v>0.3125</v>
      </c>
    </row>
    <row r="6" spans="1:10" x14ac:dyDescent="0.35">
      <c r="A6" s="371" t="s">
        <v>36368</v>
      </c>
      <c r="B6" s="371" t="s">
        <v>37398</v>
      </c>
      <c r="C6" s="372">
        <f>$I$16</f>
        <v>0.03</v>
      </c>
      <c r="D6" s="371" t="s">
        <v>37390</v>
      </c>
      <c r="E6" s="371" t="s">
        <v>37399</v>
      </c>
      <c r="F6" s="371" t="s">
        <v>37400</v>
      </c>
      <c r="H6" s="374" t="s">
        <v>37395</v>
      </c>
      <c r="I6" s="375">
        <v>1</v>
      </c>
      <c r="J6" s="376">
        <f>I6/$I$7</f>
        <v>6.25E-2</v>
      </c>
    </row>
    <row r="7" spans="1:10" x14ac:dyDescent="0.35">
      <c r="A7" s="390" t="s">
        <v>37</v>
      </c>
      <c r="B7" s="390" t="s">
        <v>37143</v>
      </c>
      <c r="C7" s="390">
        <v>0.375</v>
      </c>
      <c r="H7" s="377" t="s">
        <v>37401</v>
      </c>
      <c r="I7" s="374">
        <f>SUM(I4:I6)</f>
        <v>16</v>
      </c>
    </row>
    <row r="8" spans="1:10" x14ac:dyDescent="0.35">
      <c r="A8" s="390" t="s">
        <v>37</v>
      </c>
      <c r="B8" s="390" t="s">
        <v>37391</v>
      </c>
      <c r="C8" s="390">
        <v>0.1875</v>
      </c>
    </row>
    <row r="9" spans="1:10" x14ac:dyDescent="0.35">
      <c r="A9" s="390" t="s">
        <v>37</v>
      </c>
      <c r="B9" s="390" t="s">
        <v>37395</v>
      </c>
      <c r="C9" s="390">
        <v>3.7499999999999999E-2</v>
      </c>
      <c r="H9" s="373" t="s">
        <v>37403</v>
      </c>
    </row>
    <row r="10" spans="1:10" x14ac:dyDescent="0.35">
      <c r="A10" s="390" t="s">
        <v>37</v>
      </c>
      <c r="B10" s="390" t="s">
        <v>37397</v>
      </c>
      <c r="C10" s="390">
        <v>0.4</v>
      </c>
      <c r="H10" s="374" t="s">
        <v>37405</v>
      </c>
      <c r="I10" s="379">
        <v>0.6</v>
      </c>
    </row>
    <row r="11" spans="1:10" x14ac:dyDescent="0.35">
      <c r="A11" s="390" t="s">
        <v>942</v>
      </c>
      <c r="B11" s="390" t="s">
        <v>37143</v>
      </c>
      <c r="C11" s="390">
        <v>0.36375000000000002</v>
      </c>
      <c r="H11" s="374" t="s">
        <v>37397</v>
      </c>
      <c r="I11" s="379">
        <v>0.4</v>
      </c>
    </row>
    <row r="12" spans="1:10" x14ac:dyDescent="0.35">
      <c r="A12" s="390" t="s">
        <v>942</v>
      </c>
      <c r="B12" s="390" t="s">
        <v>37391</v>
      </c>
      <c r="C12" s="390">
        <v>0.18187500000000001</v>
      </c>
      <c r="H12" s="377" t="s">
        <v>37401</v>
      </c>
      <c r="I12" s="374">
        <f>I10+I11</f>
        <v>1</v>
      </c>
    </row>
    <row r="13" spans="1:10" x14ac:dyDescent="0.35">
      <c r="A13" s="390" t="s">
        <v>942</v>
      </c>
      <c r="B13" s="390" t="s">
        <v>37395</v>
      </c>
      <c r="C13" s="390">
        <v>3.6374999999999998E-2</v>
      </c>
    </row>
    <row r="14" spans="1:10" x14ac:dyDescent="0.35">
      <c r="A14" s="390" t="s">
        <v>942</v>
      </c>
      <c r="B14" s="390" t="s">
        <v>37397</v>
      </c>
      <c r="C14" s="390">
        <v>0.38800000000000001</v>
      </c>
      <c r="H14" s="373" t="s">
        <v>37410</v>
      </c>
    </row>
    <row r="15" spans="1:10" x14ac:dyDescent="0.35">
      <c r="A15" s="390" t="s">
        <v>942</v>
      </c>
      <c r="B15" s="390" t="s">
        <v>37398</v>
      </c>
      <c r="C15" s="390">
        <v>0.03</v>
      </c>
      <c r="H15" s="374" t="s">
        <v>37412</v>
      </c>
      <c r="I15" s="379">
        <v>0.97</v>
      </c>
    </row>
    <row r="16" spans="1:10" x14ac:dyDescent="0.35">
      <c r="A16" s="390" t="s">
        <v>36</v>
      </c>
      <c r="B16" s="390" t="s">
        <v>37398</v>
      </c>
      <c r="C16" s="390">
        <v>1</v>
      </c>
      <c r="H16" s="374" t="s">
        <v>37398</v>
      </c>
      <c r="I16" s="379">
        <v>0.03</v>
      </c>
    </row>
    <row r="17" spans="1:9" x14ac:dyDescent="0.35">
      <c r="H17" s="377" t="s">
        <v>37401</v>
      </c>
      <c r="I17" s="374">
        <f>I15+I16</f>
        <v>1</v>
      </c>
    </row>
    <row r="18" spans="1:9" x14ac:dyDescent="0.35">
      <c r="A18" s="370" t="s">
        <v>37402</v>
      </c>
    </row>
    <row r="19" spans="1:9" x14ac:dyDescent="0.35">
      <c r="A19" s="378" t="s">
        <v>37404</v>
      </c>
      <c r="H19" s="378" t="s">
        <v>37415</v>
      </c>
    </row>
    <row r="20" spans="1:9" x14ac:dyDescent="0.35">
      <c r="A20" s="378" t="s">
        <v>37406</v>
      </c>
    </row>
    <row r="21" spans="1:9" x14ac:dyDescent="0.35">
      <c r="A21" s="378" t="s">
        <v>37407</v>
      </c>
    </row>
    <row r="22" spans="1:9" x14ac:dyDescent="0.35">
      <c r="A22" s="378" t="s">
        <v>37408</v>
      </c>
    </row>
    <row r="23" spans="1:9" x14ac:dyDescent="0.35">
      <c r="A23" s="378" t="s">
        <v>37409</v>
      </c>
    </row>
    <row r="24" spans="1:9" x14ac:dyDescent="0.35">
      <c r="A24" s="378" t="s">
        <v>37411</v>
      </c>
    </row>
    <row r="25" spans="1:9" x14ac:dyDescent="0.35">
      <c r="A25" s="378" t="s">
        <v>37413</v>
      </c>
    </row>
    <row r="26" spans="1:9" x14ac:dyDescent="0.35">
      <c r="A26" s="378" t="s">
        <v>37414</v>
      </c>
    </row>
  </sheetData>
  <pageMargins left="0.75" right="0.75" top="1" bottom="1" header="0.511811023622047" footer="0.511811023622047"/>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6CFE-8A4B-4597-BA9B-BE6CF6D1F094}">
  <dimension ref="A1:J26"/>
  <sheetViews>
    <sheetView zoomScale="90" zoomScaleNormal="90" workbookViewId="0">
      <selection activeCell="C35" sqref="C35"/>
    </sheetView>
  </sheetViews>
  <sheetFormatPr defaultColWidth="8.54296875" defaultRowHeight="14.5" x14ac:dyDescent="0.35"/>
  <cols>
    <col min="1" max="1" width="23.26953125" style="369" customWidth="1"/>
    <col min="2" max="2" width="20" style="369" customWidth="1"/>
    <col min="3" max="3" width="12" style="369" customWidth="1"/>
    <col min="4" max="4" width="11" style="369" customWidth="1"/>
    <col min="5" max="5" width="30" style="369" customWidth="1"/>
    <col min="6" max="6" width="18" style="369" customWidth="1"/>
    <col min="7" max="7" width="8.54296875" style="369"/>
    <col min="8" max="8" width="42" style="369" customWidth="1"/>
    <col min="9" max="9" width="10" style="369" customWidth="1"/>
    <col min="10" max="10" width="16" style="369" customWidth="1"/>
    <col min="11" max="16384" width="8.54296875" style="369"/>
  </cols>
  <sheetData>
    <row r="1" spans="1:10" x14ac:dyDescent="0.35">
      <c r="A1" s="368" t="s">
        <v>37190</v>
      </c>
      <c r="B1" s="368" t="s">
        <v>37146</v>
      </c>
      <c r="C1" s="368" t="s">
        <v>37149</v>
      </c>
      <c r="D1" s="368" t="s">
        <v>37386</v>
      </c>
      <c r="E1" s="368" t="s">
        <v>37387</v>
      </c>
      <c r="F1" s="368" t="s">
        <v>37388</v>
      </c>
      <c r="H1" s="370" t="s">
        <v>37389</v>
      </c>
    </row>
    <row r="2" spans="1:10" x14ac:dyDescent="0.35">
      <c r="A2" s="371" t="s">
        <v>942</v>
      </c>
      <c r="B2" s="371" t="s">
        <v>37143</v>
      </c>
      <c r="C2" s="372">
        <v>0.36375000000000002</v>
      </c>
      <c r="D2" s="371" t="s">
        <v>37390</v>
      </c>
      <c r="E2" s="371" t="s">
        <v>37282</v>
      </c>
      <c r="F2" s="371" t="s">
        <v>37143</v>
      </c>
    </row>
    <row r="3" spans="1:10" x14ac:dyDescent="0.35">
      <c r="A3" s="371" t="s">
        <v>942</v>
      </c>
      <c r="B3" s="371" t="s">
        <v>37391</v>
      </c>
      <c r="C3" s="372">
        <v>0.18187500000000001</v>
      </c>
      <c r="D3" s="371" t="s">
        <v>37390</v>
      </c>
      <c r="E3" s="371" t="s">
        <v>37282</v>
      </c>
      <c r="F3" s="371" t="s">
        <v>37392</v>
      </c>
      <c r="H3" s="373" t="s">
        <v>37393</v>
      </c>
      <c r="J3" s="373" t="s">
        <v>37394</v>
      </c>
    </row>
    <row r="4" spans="1:10" x14ac:dyDescent="0.35">
      <c r="A4" s="371" t="s">
        <v>942</v>
      </c>
      <c r="B4" s="371" t="s">
        <v>37395</v>
      </c>
      <c r="C4" s="372">
        <v>3.6374999999999998E-2</v>
      </c>
      <c r="D4" s="371" t="s">
        <v>37396</v>
      </c>
      <c r="E4" s="371"/>
      <c r="F4" s="371"/>
      <c r="H4" s="374" t="s">
        <v>37143</v>
      </c>
      <c r="I4" s="375">
        <v>10</v>
      </c>
      <c r="J4" s="376">
        <f>I4/$I$7</f>
        <v>0.625</v>
      </c>
    </row>
    <row r="5" spans="1:10" x14ac:dyDescent="0.35">
      <c r="A5" s="371" t="s">
        <v>942</v>
      </c>
      <c r="B5" s="371" t="s">
        <v>37397</v>
      </c>
      <c r="C5" s="372">
        <v>0.38800000000000001</v>
      </c>
      <c r="D5" s="371" t="s">
        <v>37396</v>
      </c>
      <c r="E5" s="371"/>
      <c r="F5" s="371"/>
      <c r="H5" s="374" t="s">
        <v>37391</v>
      </c>
      <c r="I5" s="375">
        <v>5</v>
      </c>
      <c r="J5" s="376">
        <f>I5/$I$7</f>
        <v>0.3125</v>
      </c>
    </row>
    <row r="6" spans="1:10" x14ac:dyDescent="0.35">
      <c r="A6" s="371" t="s">
        <v>942</v>
      </c>
      <c r="B6" s="371" t="s">
        <v>37398</v>
      </c>
      <c r="C6" s="372">
        <v>0.03</v>
      </c>
      <c r="D6" s="371" t="s">
        <v>37390</v>
      </c>
      <c r="E6" s="371" t="s">
        <v>37399</v>
      </c>
      <c r="F6" s="371" t="s">
        <v>37400</v>
      </c>
      <c r="H6" s="374" t="s">
        <v>37395</v>
      </c>
      <c r="I6" s="375">
        <v>1</v>
      </c>
      <c r="J6" s="376">
        <f>I6/$I$7</f>
        <v>6.25E-2</v>
      </c>
    </row>
    <row r="7" spans="1:10" x14ac:dyDescent="0.35">
      <c r="A7" s="390" t="s">
        <v>37</v>
      </c>
      <c r="B7" s="390" t="s">
        <v>37143</v>
      </c>
      <c r="C7" s="390">
        <v>0.375</v>
      </c>
      <c r="D7" s="369" t="s">
        <v>37390</v>
      </c>
      <c r="E7" s="369" t="s">
        <v>37282</v>
      </c>
      <c r="F7" s="369" t="s">
        <v>37143</v>
      </c>
      <c r="H7" s="377" t="s">
        <v>37401</v>
      </c>
      <c r="I7" s="374">
        <f>SUM(I4:I6)</f>
        <v>16</v>
      </c>
    </row>
    <row r="8" spans="1:10" x14ac:dyDescent="0.35">
      <c r="A8" s="390" t="s">
        <v>37</v>
      </c>
      <c r="B8" s="390" t="s">
        <v>37391</v>
      </c>
      <c r="C8" s="390">
        <v>0.1875</v>
      </c>
      <c r="D8" s="369" t="s">
        <v>37390</v>
      </c>
      <c r="E8" s="369" t="s">
        <v>37282</v>
      </c>
      <c r="F8" s="369" t="s">
        <v>37392</v>
      </c>
    </row>
    <row r="9" spans="1:10" x14ac:dyDescent="0.35">
      <c r="A9" s="390" t="s">
        <v>37</v>
      </c>
      <c r="B9" s="390" t="s">
        <v>37395</v>
      </c>
      <c r="C9" s="390">
        <v>3.7499999999999999E-2</v>
      </c>
      <c r="D9" s="369" t="s">
        <v>37396</v>
      </c>
      <c r="H9" s="373" t="s">
        <v>37403</v>
      </c>
    </row>
    <row r="10" spans="1:10" x14ac:dyDescent="0.35">
      <c r="A10" s="390" t="s">
        <v>37</v>
      </c>
      <c r="B10" s="390" t="s">
        <v>37397</v>
      </c>
      <c r="C10" s="390">
        <v>0.4</v>
      </c>
      <c r="D10" s="369" t="s">
        <v>37396</v>
      </c>
      <c r="H10" s="374" t="s">
        <v>37405</v>
      </c>
      <c r="I10" s="379">
        <v>0.6</v>
      </c>
    </row>
    <row r="11" spans="1:10" x14ac:dyDescent="0.35">
      <c r="A11" s="390" t="s">
        <v>36</v>
      </c>
      <c r="B11" s="390" t="s">
        <v>37398</v>
      </c>
      <c r="C11" s="390">
        <v>1</v>
      </c>
      <c r="H11" s="374" t="s">
        <v>37397</v>
      </c>
      <c r="I11" s="379">
        <v>0.4</v>
      </c>
    </row>
    <row r="12" spans="1:10" x14ac:dyDescent="0.35">
      <c r="A12" s="390"/>
      <c r="B12" s="390"/>
      <c r="C12" s="390"/>
      <c r="H12" s="377" t="s">
        <v>37401</v>
      </c>
      <c r="I12" s="374">
        <f>I10+I11</f>
        <v>1</v>
      </c>
    </row>
    <row r="13" spans="1:10" x14ac:dyDescent="0.35">
      <c r="A13" s="390"/>
      <c r="B13" s="390"/>
      <c r="C13" s="390"/>
    </row>
    <row r="14" spans="1:10" x14ac:dyDescent="0.35">
      <c r="A14" s="390"/>
      <c r="B14" s="390"/>
      <c r="C14" s="390"/>
      <c r="H14" s="373" t="s">
        <v>37410</v>
      </c>
    </row>
    <row r="15" spans="1:10" x14ac:dyDescent="0.35">
      <c r="A15" s="390"/>
      <c r="B15" s="390"/>
      <c r="C15" s="390"/>
      <c r="H15" s="374" t="s">
        <v>37412</v>
      </c>
      <c r="I15" s="379">
        <v>0.97</v>
      </c>
    </row>
    <row r="16" spans="1:10" x14ac:dyDescent="0.35">
      <c r="A16" s="390"/>
      <c r="B16" s="390"/>
      <c r="C16" s="390"/>
      <c r="H16" s="374" t="s">
        <v>37398</v>
      </c>
      <c r="I16" s="379">
        <v>0.03</v>
      </c>
    </row>
    <row r="17" spans="1:9" x14ac:dyDescent="0.35">
      <c r="H17" s="377" t="s">
        <v>37401</v>
      </c>
      <c r="I17" s="374">
        <f>I15+I16</f>
        <v>1</v>
      </c>
    </row>
    <row r="18" spans="1:9" x14ac:dyDescent="0.35">
      <c r="A18" s="370" t="s">
        <v>37402</v>
      </c>
    </row>
    <row r="19" spans="1:9" x14ac:dyDescent="0.35">
      <c r="A19" s="378" t="s">
        <v>37404</v>
      </c>
      <c r="H19" s="378" t="s">
        <v>37415</v>
      </c>
    </row>
    <row r="20" spans="1:9" x14ac:dyDescent="0.35">
      <c r="A20" s="378" t="s">
        <v>37406</v>
      </c>
    </row>
    <row r="21" spans="1:9" x14ac:dyDescent="0.35">
      <c r="A21" s="378" t="s">
        <v>37407</v>
      </c>
    </row>
    <row r="22" spans="1:9" x14ac:dyDescent="0.35">
      <c r="A22" s="378" t="s">
        <v>37408</v>
      </c>
    </row>
    <row r="23" spans="1:9" x14ac:dyDescent="0.35">
      <c r="A23" s="378" t="s">
        <v>37409</v>
      </c>
    </row>
    <row r="24" spans="1:9" x14ac:dyDescent="0.35">
      <c r="A24" s="378" t="s">
        <v>37411</v>
      </c>
    </row>
    <row r="25" spans="1:9" x14ac:dyDescent="0.35">
      <c r="A25" s="378" t="s">
        <v>37413</v>
      </c>
    </row>
    <row r="26" spans="1:9" x14ac:dyDescent="0.35">
      <c r="A26" s="378" t="s">
        <v>37414</v>
      </c>
    </row>
  </sheetData>
  <pageMargins left="0.75" right="0.75" top="1" bottom="1" header="0.511811023622047" footer="0.511811023622047"/>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83D4-7A0A-4FB0-838D-23EC332C0871}">
  <sheetPr filterMode="1"/>
  <dimension ref="A1:N82"/>
  <sheetViews>
    <sheetView zoomScale="130" zoomScaleNormal="130" workbookViewId="0">
      <selection activeCell="C63" sqref="C63"/>
    </sheetView>
  </sheetViews>
  <sheetFormatPr defaultColWidth="8.54296875" defaultRowHeight="14.5" x14ac:dyDescent="0.35"/>
  <cols>
    <col min="1" max="1" width="12" style="381" customWidth="1"/>
    <col min="2" max="2" width="12.7265625" style="381" customWidth="1"/>
    <col min="3" max="3" width="16.7265625" style="381" customWidth="1"/>
    <col min="4" max="4" width="12" style="381" customWidth="1"/>
    <col min="5" max="5" width="11.453125" style="381" bestFit="1" customWidth="1"/>
    <col min="6" max="6" width="10.54296875" style="381" bestFit="1" customWidth="1"/>
    <col min="7" max="7" width="8.54296875" style="381"/>
    <col min="8" max="8" width="16.1796875" style="381" bestFit="1" customWidth="1"/>
    <col min="9" max="9" width="12.54296875" style="381" bestFit="1" customWidth="1"/>
    <col min="10" max="10" width="13.54296875" style="381" bestFit="1" customWidth="1"/>
    <col min="11" max="16384" width="8.54296875" style="381"/>
  </cols>
  <sheetData>
    <row r="1" spans="1:14" x14ac:dyDescent="0.35">
      <c r="A1" s="380" t="s">
        <v>37190</v>
      </c>
      <c r="B1" s="380" t="s">
        <v>169</v>
      </c>
      <c r="C1" s="380" t="s">
        <v>37146</v>
      </c>
      <c r="D1" s="380" t="s">
        <v>37416</v>
      </c>
      <c r="E1" s="380" t="s">
        <v>31429</v>
      </c>
      <c r="F1" s="388" t="s">
        <v>27920</v>
      </c>
      <c r="J1" s="381" t="s">
        <v>37428</v>
      </c>
      <c r="K1" s="381" t="s">
        <v>37429</v>
      </c>
    </row>
    <row r="2" spans="1:14" hidden="1" x14ac:dyDescent="0.35">
      <c r="A2" s="382" t="s">
        <v>36368</v>
      </c>
      <c r="B2" s="382" t="s">
        <v>140</v>
      </c>
      <c r="C2" s="382" t="s">
        <v>37143</v>
      </c>
      <c r="D2" s="383">
        <v>0</v>
      </c>
      <c r="E2" s="381" t="str">
        <f>_xlfn.XLOOKUP(B2,FEN_Apoyo!A:A,FEN_Apoyo!C:C)</f>
        <v>Norte</v>
      </c>
      <c r="F2" s="381" t="str">
        <f>_xlfn.XLOOKUP(B2,FEN_Apoyo!A:A,FEN_Apoyo!B:B)</f>
        <v>Lluvias</v>
      </c>
      <c r="H2" s="386" t="s">
        <v>37391</v>
      </c>
      <c r="I2" s="381" t="s">
        <v>37425</v>
      </c>
      <c r="J2" s="381">
        <v>112</v>
      </c>
      <c r="K2" s="381">
        <f>SUMIFS(D:D,C:C,H2)</f>
        <v>110</v>
      </c>
    </row>
    <row r="3" spans="1:14" hidden="1" x14ac:dyDescent="0.35">
      <c r="A3" s="382" t="s">
        <v>36368</v>
      </c>
      <c r="B3" s="382" t="s">
        <v>141</v>
      </c>
      <c r="C3" s="382" t="s">
        <v>37143</v>
      </c>
      <c r="D3" s="383">
        <v>1</v>
      </c>
      <c r="E3" s="381" t="str">
        <f>_xlfn.XLOOKUP(B3,FEN_Apoyo!A:A,FEN_Apoyo!C:C)</f>
        <v>Sur</v>
      </c>
      <c r="F3" s="381" t="str">
        <f>_xlfn.XLOOKUP(B3,FEN_Apoyo!A:A,FEN_Apoyo!B:B)</f>
        <v>Sequías</v>
      </c>
      <c r="H3" s="386" t="s">
        <v>37143</v>
      </c>
      <c r="I3" s="381" t="s">
        <v>37423</v>
      </c>
      <c r="J3" s="381">
        <v>27</v>
      </c>
      <c r="K3" s="381">
        <f>SUMIFS(D:D,C:C,H3)</f>
        <v>27</v>
      </c>
      <c r="M3" s="381" t="s">
        <v>37426</v>
      </c>
      <c r="N3" s="381" t="s">
        <v>37427</v>
      </c>
    </row>
    <row r="4" spans="1:14" hidden="1" x14ac:dyDescent="0.35">
      <c r="A4" s="382" t="s">
        <v>36368</v>
      </c>
      <c r="B4" s="382" t="s">
        <v>145</v>
      </c>
      <c r="C4" s="382" t="s">
        <v>37143</v>
      </c>
      <c r="D4" s="383">
        <v>1</v>
      </c>
      <c r="E4" s="381" t="str">
        <f>_xlfn.XLOOKUP(B4,FEN_Apoyo!A:A,FEN_Apoyo!C:C)</f>
        <v>Centro</v>
      </c>
      <c r="F4" s="381" t="str">
        <f>_xlfn.XLOOKUP(B4,FEN_Apoyo!A:A,FEN_Apoyo!B:B)</f>
        <v>Sin Impacto</v>
      </c>
      <c r="H4" s="386" t="s">
        <v>37395</v>
      </c>
      <c r="I4" s="381" t="s">
        <v>37424</v>
      </c>
      <c r="J4" s="381">
        <v>1582</v>
      </c>
      <c r="K4" s="381">
        <f>SUMIFS(D:D,C:C,H4)</f>
        <v>1590</v>
      </c>
      <c r="M4" s="389">
        <f>127/K5</f>
        <v>5.0217477263740609E-2</v>
      </c>
      <c r="N4" s="389">
        <f>127/K7</f>
        <v>2.9679831736387007E-2</v>
      </c>
    </row>
    <row r="5" spans="1:14" hidden="1" x14ac:dyDescent="0.35">
      <c r="A5" s="382" t="s">
        <v>36368</v>
      </c>
      <c r="B5" s="382" t="s">
        <v>142</v>
      </c>
      <c r="C5" s="382" t="s">
        <v>37395</v>
      </c>
      <c r="D5" s="385">
        <v>1</v>
      </c>
      <c r="E5" s="381" t="str">
        <f>_xlfn.XLOOKUP(B5,FEN_Apoyo!A:A,FEN_Apoyo!C:C)</f>
        <v>Sur</v>
      </c>
      <c r="F5" s="381" t="str">
        <f>_xlfn.XLOOKUP(B5,FEN_Apoyo!A:A,FEN_Apoyo!B:B)</f>
        <v>Sequías</v>
      </c>
      <c r="I5" s="381" t="s">
        <v>37397</v>
      </c>
      <c r="J5" s="381">
        <v>2529</v>
      </c>
      <c r="K5" s="381">
        <f>SUMIFS(D:D,C:C,I5)</f>
        <v>2529</v>
      </c>
    </row>
    <row r="6" spans="1:14" hidden="1" x14ac:dyDescent="0.35">
      <c r="A6" s="382" t="s">
        <v>36368</v>
      </c>
      <c r="B6" s="382" t="s">
        <v>139</v>
      </c>
      <c r="C6" s="382" t="s">
        <v>37391</v>
      </c>
      <c r="D6" s="383">
        <v>1</v>
      </c>
      <c r="E6" s="381" t="str">
        <f>_xlfn.XLOOKUP(B6,FEN_Apoyo!A:A,FEN_Apoyo!C:C)</f>
        <v>Sur</v>
      </c>
      <c r="F6" s="381" t="str">
        <f>_xlfn.XLOOKUP(B6,FEN_Apoyo!A:A,FEN_Apoyo!B:B)</f>
        <v>Sequías</v>
      </c>
      <c r="H6" s="386" t="s">
        <v>37398</v>
      </c>
      <c r="I6" s="381" t="s">
        <v>37422</v>
      </c>
      <c r="J6" s="381">
        <v>23</v>
      </c>
      <c r="K6" s="381">
        <f>SUMIFS(D:D,C:C,H6)</f>
        <v>23</v>
      </c>
    </row>
    <row r="7" spans="1:14" hidden="1" x14ac:dyDescent="0.35">
      <c r="A7" s="382" t="s">
        <v>36368</v>
      </c>
      <c r="B7" s="382" t="s">
        <v>143</v>
      </c>
      <c r="C7" s="382" t="s">
        <v>37391</v>
      </c>
      <c r="D7" s="383">
        <v>1</v>
      </c>
      <c r="E7" s="381" t="str">
        <f>_xlfn.XLOOKUP(B7,FEN_Apoyo!A:A,FEN_Apoyo!C:C)</f>
        <v>Centro</v>
      </c>
      <c r="F7" s="381" t="str">
        <f>_xlfn.XLOOKUP(B7,FEN_Apoyo!A:A,FEN_Apoyo!B:B)</f>
        <v>Sin Impacto</v>
      </c>
      <c r="J7" s="381">
        <f>SUM(J2:J6)</f>
        <v>4273</v>
      </c>
      <c r="K7" s="381">
        <f>SUM(K2:K6)</f>
        <v>4279</v>
      </c>
    </row>
    <row r="8" spans="1:14" hidden="1" x14ac:dyDescent="0.35">
      <c r="A8" s="382" t="s">
        <v>36368</v>
      </c>
      <c r="B8" s="382" t="s">
        <v>147</v>
      </c>
      <c r="C8" s="382" t="s">
        <v>37143</v>
      </c>
      <c r="D8" s="383">
        <v>1</v>
      </c>
      <c r="E8" s="381" t="str">
        <f>_xlfn.XLOOKUP(B8,FEN_Apoyo!A:A,FEN_Apoyo!C:C)</f>
        <v>Norte</v>
      </c>
      <c r="F8" s="381" t="str">
        <f>_xlfn.XLOOKUP(B8,FEN_Apoyo!A:A,FEN_Apoyo!B:B)</f>
        <v>Lluvias</v>
      </c>
    </row>
    <row r="9" spans="1:14" hidden="1" x14ac:dyDescent="0.35">
      <c r="A9" s="382" t="s">
        <v>36368</v>
      </c>
      <c r="B9" s="382" t="s">
        <v>36390</v>
      </c>
      <c r="C9" s="382" t="s">
        <v>37143</v>
      </c>
      <c r="D9" s="383">
        <v>1</v>
      </c>
      <c r="E9" s="381" t="str">
        <f>_xlfn.XLOOKUP(B9,FEN_Apoyo!A:A,FEN_Apoyo!C:C)</f>
        <v>Norte</v>
      </c>
      <c r="F9" s="381" t="str">
        <f>_xlfn.XLOOKUP(B9,FEN_Apoyo!A:A,FEN_Apoyo!B:B)</f>
        <v>Lluvias</v>
      </c>
    </row>
    <row r="10" spans="1:14" hidden="1" x14ac:dyDescent="0.35">
      <c r="A10" s="382" t="s">
        <v>36368</v>
      </c>
      <c r="B10" s="382" t="s">
        <v>154</v>
      </c>
      <c r="C10" s="382" t="s">
        <v>37391</v>
      </c>
      <c r="D10" s="383">
        <v>1</v>
      </c>
      <c r="E10" s="381" t="str">
        <f>_xlfn.XLOOKUP(B10,FEN_Apoyo!A:A,FEN_Apoyo!C:C)</f>
        <v>Sur</v>
      </c>
      <c r="F10" s="381" t="str">
        <f>_xlfn.XLOOKUP(B10,FEN_Apoyo!A:A,FEN_Apoyo!B:B)</f>
        <v>Sequías</v>
      </c>
    </row>
    <row r="11" spans="1:14" hidden="1" x14ac:dyDescent="0.35">
      <c r="A11" s="382" t="s">
        <v>36368</v>
      </c>
      <c r="B11" s="382" t="s">
        <v>155</v>
      </c>
      <c r="C11" s="382" t="s">
        <v>37391</v>
      </c>
      <c r="D11" s="383">
        <v>1</v>
      </c>
      <c r="E11" s="381" t="str">
        <f>_xlfn.XLOOKUP(B11,FEN_Apoyo!A:A,FEN_Apoyo!C:C)</f>
        <v>Norte</v>
      </c>
      <c r="F11" s="381" t="str">
        <f>_xlfn.XLOOKUP(B11,FEN_Apoyo!A:A,FEN_Apoyo!B:B)</f>
        <v>Lluvias</v>
      </c>
    </row>
    <row r="12" spans="1:14" hidden="1" x14ac:dyDescent="0.35">
      <c r="A12" s="382" t="s">
        <v>36368</v>
      </c>
      <c r="B12" s="382" t="s">
        <v>156</v>
      </c>
      <c r="C12" s="382" t="s">
        <v>37391</v>
      </c>
      <c r="D12" s="383">
        <v>1</v>
      </c>
      <c r="E12" s="381" t="str">
        <f>_xlfn.XLOOKUP(B12,FEN_Apoyo!A:A,FEN_Apoyo!C:C)</f>
        <v>Oriente</v>
      </c>
      <c r="F12" s="381" t="str">
        <f>_xlfn.XLOOKUP(B12,FEN_Apoyo!A:A,FEN_Apoyo!B:B)</f>
        <v>Sin Impacto</v>
      </c>
    </row>
    <row r="13" spans="1:14" hidden="1" x14ac:dyDescent="0.35">
      <c r="A13" s="382" t="s">
        <v>36368</v>
      </c>
      <c r="B13" s="382" t="s">
        <v>36390</v>
      </c>
      <c r="C13" s="382" t="s">
        <v>37398</v>
      </c>
      <c r="D13" s="383">
        <v>1</v>
      </c>
      <c r="E13" s="381" t="str">
        <f>_xlfn.XLOOKUP(B13,FEN_Apoyo!A:A,FEN_Apoyo!C:C)</f>
        <v>Norte</v>
      </c>
      <c r="F13" s="381" t="str">
        <f>_xlfn.XLOOKUP(B13,FEN_Apoyo!A:A,FEN_Apoyo!B:B)</f>
        <v>Lluvias</v>
      </c>
    </row>
    <row r="14" spans="1:14" hidden="1" x14ac:dyDescent="0.35">
      <c r="A14" s="382" t="s">
        <v>36368</v>
      </c>
      <c r="B14" s="382" t="s">
        <v>138</v>
      </c>
      <c r="C14" s="382" t="s">
        <v>37398</v>
      </c>
      <c r="D14" s="383">
        <v>1</v>
      </c>
      <c r="E14" s="381" t="str">
        <f>_xlfn.XLOOKUP(B14,FEN_Apoyo!A:A,FEN_Apoyo!C:C)</f>
        <v>Sur</v>
      </c>
      <c r="F14" s="381" t="str">
        <f>_xlfn.XLOOKUP(B14,FEN_Apoyo!A:A,FEN_Apoyo!B:B)</f>
        <v>Sequías</v>
      </c>
    </row>
    <row r="15" spans="1:14" hidden="1" x14ac:dyDescent="0.35">
      <c r="A15" s="382" t="s">
        <v>36368</v>
      </c>
      <c r="B15" s="382" t="s">
        <v>140</v>
      </c>
      <c r="C15" s="382" t="s">
        <v>37398</v>
      </c>
      <c r="D15" s="383">
        <v>1</v>
      </c>
      <c r="E15" s="381" t="str">
        <f>_xlfn.XLOOKUP(B15,FEN_Apoyo!A:A,FEN_Apoyo!C:C)</f>
        <v>Norte</v>
      </c>
      <c r="F15" s="381" t="str">
        <f>_xlfn.XLOOKUP(B15,FEN_Apoyo!A:A,FEN_Apoyo!B:B)</f>
        <v>Lluvias</v>
      </c>
    </row>
    <row r="16" spans="1:14" hidden="1" x14ac:dyDescent="0.35">
      <c r="A16" s="382" t="s">
        <v>36368</v>
      </c>
      <c r="B16" s="382" t="s">
        <v>141</v>
      </c>
      <c r="C16" s="382" t="s">
        <v>37398</v>
      </c>
      <c r="D16" s="383">
        <v>1</v>
      </c>
      <c r="E16" s="381" t="str">
        <f>_xlfn.XLOOKUP(B16,FEN_Apoyo!A:A,FEN_Apoyo!C:C)</f>
        <v>Sur</v>
      </c>
      <c r="F16" s="381" t="str">
        <f>_xlfn.XLOOKUP(B16,FEN_Apoyo!A:A,FEN_Apoyo!B:B)</f>
        <v>Sequías</v>
      </c>
    </row>
    <row r="17" spans="1:6" hidden="1" x14ac:dyDescent="0.35">
      <c r="A17" s="382" t="s">
        <v>36368</v>
      </c>
      <c r="B17" s="382" t="s">
        <v>143</v>
      </c>
      <c r="C17" s="382" t="s">
        <v>37398</v>
      </c>
      <c r="D17" s="383">
        <v>1</v>
      </c>
      <c r="E17" s="381" t="str">
        <f>_xlfn.XLOOKUP(B17,FEN_Apoyo!A:A,FEN_Apoyo!C:C)</f>
        <v>Centro</v>
      </c>
      <c r="F17" s="381" t="str">
        <f>_xlfn.XLOOKUP(B17,FEN_Apoyo!A:A,FEN_Apoyo!B:B)</f>
        <v>Sin Impacto</v>
      </c>
    </row>
    <row r="18" spans="1:6" hidden="1" x14ac:dyDescent="0.35">
      <c r="A18" s="382" t="s">
        <v>36368</v>
      </c>
      <c r="B18" s="382" t="s">
        <v>145</v>
      </c>
      <c r="C18" s="382" t="s">
        <v>37398</v>
      </c>
      <c r="D18" s="383">
        <v>1</v>
      </c>
      <c r="E18" s="381" t="str">
        <f>_xlfn.XLOOKUP(B18,FEN_Apoyo!A:A,FEN_Apoyo!C:C)</f>
        <v>Centro</v>
      </c>
      <c r="F18" s="381" t="str">
        <f>_xlfn.XLOOKUP(B18,FEN_Apoyo!A:A,FEN_Apoyo!B:B)</f>
        <v>Sin Impacto</v>
      </c>
    </row>
    <row r="19" spans="1:6" hidden="1" x14ac:dyDescent="0.35">
      <c r="A19" s="382" t="s">
        <v>36368</v>
      </c>
      <c r="B19" s="382" t="s">
        <v>146</v>
      </c>
      <c r="C19" s="382" t="s">
        <v>37398</v>
      </c>
      <c r="D19" s="383">
        <v>1</v>
      </c>
      <c r="E19" s="381" t="str">
        <f>_xlfn.XLOOKUP(B19,FEN_Apoyo!A:A,FEN_Apoyo!C:C)</f>
        <v>Norte</v>
      </c>
      <c r="F19" s="381" t="str">
        <f>_xlfn.XLOOKUP(B19,FEN_Apoyo!A:A,FEN_Apoyo!B:B)</f>
        <v>Lluvias</v>
      </c>
    </row>
    <row r="20" spans="1:6" hidden="1" x14ac:dyDescent="0.35">
      <c r="A20" s="382" t="s">
        <v>36368</v>
      </c>
      <c r="B20" s="382" t="s">
        <v>147</v>
      </c>
      <c r="C20" s="382" t="s">
        <v>37398</v>
      </c>
      <c r="D20" s="383">
        <v>1</v>
      </c>
      <c r="E20" s="381" t="str">
        <f>_xlfn.XLOOKUP(B20,FEN_Apoyo!A:A,FEN_Apoyo!C:C)</f>
        <v>Norte</v>
      </c>
      <c r="F20" s="381" t="str">
        <f>_xlfn.XLOOKUP(B20,FEN_Apoyo!A:A,FEN_Apoyo!B:B)</f>
        <v>Lluvias</v>
      </c>
    </row>
    <row r="21" spans="1:6" hidden="1" x14ac:dyDescent="0.35">
      <c r="A21" s="382" t="s">
        <v>36368</v>
      </c>
      <c r="B21" s="382" t="s">
        <v>153</v>
      </c>
      <c r="C21" s="382" t="s">
        <v>37398</v>
      </c>
      <c r="D21" s="383">
        <v>1</v>
      </c>
      <c r="E21" s="381" t="str">
        <f>_xlfn.XLOOKUP(B21,FEN_Apoyo!A:A,FEN_Apoyo!C:C)</f>
        <v>Sur</v>
      </c>
      <c r="F21" s="381" t="str">
        <f>_xlfn.XLOOKUP(B21,FEN_Apoyo!A:A,FEN_Apoyo!B:B)</f>
        <v>Sequías</v>
      </c>
    </row>
    <row r="22" spans="1:6" hidden="1" x14ac:dyDescent="0.35">
      <c r="A22" s="382" t="s">
        <v>36368</v>
      </c>
      <c r="B22" s="382" t="s">
        <v>36392</v>
      </c>
      <c r="C22" s="382" t="s">
        <v>37398</v>
      </c>
      <c r="D22" s="383">
        <v>1</v>
      </c>
      <c r="E22" s="381" t="str">
        <f>_xlfn.XLOOKUP(B22,FEN_Apoyo!A:A,FEN_Apoyo!C:C)</f>
        <v>Oriente</v>
      </c>
      <c r="F22" s="381" t="str">
        <f>_xlfn.XLOOKUP(B22,FEN_Apoyo!A:A,FEN_Apoyo!B:B)</f>
        <v>Sin Impacto</v>
      </c>
    </row>
    <row r="23" spans="1:6" hidden="1" x14ac:dyDescent="0.35">
      <c r="A23" s="382" t="s">
        <v>36368</v>
      </c>
      <c r="B23" s="382" t="s">
        <v>156</v>
      </c>
      <c r="C23" s="382" t="s">
        <v>37398</v>
      </c>
      <c r="D23" s="383">
        <v>1</v>
      </c>
      <c r="E23" s="381" t="str">
        <f>_xlfn.XLOOKUP(B23,FEN_Apoyo!A:A,FEN_Apoyo!C:C)</f>
        <v>Oriente</v>
      </c>
      <c r="F23" s="381" t="str">
        <f>_xlfn.XLOOKUP(B23,FEN_Apoyo!A:A,FEN_Apoyo!B:B)</f>
        <v>Sin Impacto</v>
      </c>
    </row>
    <row r="24" spans="1:6" hidden="1" x14ac:dyDescent="0.35">
      <c r="A24" s="382" t="s">
        <v>36368</v>
      </c>
      <c r="B24" s="382" t="s">
        <v>138</v>
      </c>
      <c r="C24" s="382" t="s">
        <v>37143</v>
      </c>
      <c r="D24" s="383">
        <v>2</v>
      </c>
      <c r="E24" s="381" t="str">
        <f>_xlfn.XLOOKUP(B24,FEN_Apoyo!A:A,FEN_Apoyo!C:C)</f>
        <v>Sur</v>
      </c>
      <c r="F24" s="381" t="str">
        <f>_xlfn.XLOOKUP(B24,FEN_Apoyo!A:A,FEN_Apoyo!B:B)</f>
        <v>Sequías</v>
      </c>
    </row>
    <row r="25" spans="1:6" hidden="1" x14ac:dyDescent="0.35">
      <c r="A25" s="382" t="s">
        <v>36368</v>
      </c>
      <c r="B25" s="382" t="s">
        <v>146</v>
      </c>
      <c r="C25" s="382" t="s">
        <v>37143</v>
      </c>
      <c r="D25" s="383">
        <v>2</v>
      </c>
      <c r="E25" s="381" t="str">
        <f>_xlfn.XLOOKUP(B25,FEN_Apoyo!A:A,FEN_Apoyo!C:C)</f>
        <v>Norte</v>
      </c>
      <c r="F25" s="381" t="str">
        <f>_xlfn.XLOOKUP(B25,FEN_Apoyo!A:A,FEN_Apoyo!B:B)</f>
        <v>Lluvias</v>
      </c>
    </row>
    <row r="26" spans="1:6" hidden="1" x14ac:dyDescent="0.35">
      <c r="A26" s="382" t="s">
        <v>36368</v>
      </c>
      <c r="B26" s="382" t="s">
        <v>140</v>
      </c>
      <c r="C26" s="382" t="s">
        <v>37391</v>
      </c>
      <c r="D26" s="383">
        <v>2</v>
      </c>
      <c r="E26" s="381" t="str">
        <f>_xlfn.XLOOKUP(B26,FEN_Apoyo!A:A,FEN_Apoyo!C:C)</f>
        <v>Norte</v>
      </c>
      <c r="F26" s="381" t="str">
        <f>_xlfn.XLOOKUP(B26,FEN_Apoyo!A:A,FEN_Apoyo!B:B)</f>
        <v>Lluvias</v>
      </c>
    </row>
    <row r="27" spans="1:6" hidden="1" x14ac:dyDescent="0.35">
      <c r="A27" s="382" t="s">
        <v>36368</v>
      </c>
      <c r="B27" s="382" t="s">
        <v>138</v>
      </c>
      <c r="C27" s="382" t="s">
        <v>37391</v>
      </c>
      <c r="D27" s="383">
        <v>2</v>
      </c>
      <c r="E27" s="381" t="str">
        <f>_xlfn.XLOOKUP(B27,FEN_Apoyo!A:A,FEN_Apoyo!C:C)</f>
        <v>Sur</v>
      </c>
      <c r="F27" s="381" t="str">
        <f>_xlfn.XLOOKUP(B27,FEN_Apoyo!A:A,FEN_Apoyo!B:B)</f>
        <v>Sequías</v>
      </c>
    </row>
    <row r="28" spans="1:6" hidden="1" x14ac:dyDescent="0.35">
      <c r="A28" s="382" t="s">
        <v>36368</v>
      </c>
      <c r="B28" s="382" t="s">
        <v>147</v>
      </c>
      <c r="C28" s="382" t="s">
        <v>37391</v>
      </c>
      <c r="D28" s="383">
        <v>2</v>
      </c>
      <c r="E28" s="381" t="str">
        <f>_xlfn.XLOOKUP(B28,FEN_Apoyo!A:A,FEN_Apoyo!C:C)</f>
        <v>Norte</v>
      </c>
      <c r="F28" s="381" t="str">
        <f>_xlfn.XLOOKUP(B28,FEN_Apoyo!A:A,FEN_Apoyo!B:B)</f>
        <v>Lluvias</v>
      </c>
    </row>
    <row r="29" spans="1:6" hidden="1" x14ac:dyDescent="0.35">
      <c r="A29" s="382" t="s">
        <v>36368</v>
      </c>
      <c r="B29" s="382" t="s">
        <v>141</v>
      </c>
      <c r="C29" s="382" t="s">
        <v>37391</v>
      </c>
      <c r="D29" s="383">
        <v>2</v>
      </c>
      <c r="E29" s="381" t="str">
        <f>_xlfn.XLOOKUP(B29,FEN_Apoyo!A:A,FEN_Apoyo!C:C)</f>
        <v>Sur</v>
      </c>
      <c r="F29" s="381" t="str">
        <f>_xlfn.XLOOKUP(B29,FEN_Apoyo!A:A,FEN_Apoyo!B:B)</f>
        <v>Sequías</v>
      </c>
    </row>
    <row r="30" spans="1:6" hidden="1" x14ac:dyDescent="0.35">
      <c r="A30" s="382" t="s">
        <v>36368</v>
      </c>
      <c r="B30" s="382" t="s">
        <v>145</v>
      </c>
      <c r="C30" s="382" t="s">
        <v>37391</v>
      </c>
      <c r="D30" s="383">
        <v>2</v>
      </c>
      <c r="E30" s="381" t="str">
        <f>_xlfn.XLOOKUP(B30,FEN_Apoyo!A:A,FEN_Apoyo!C:C)</f>
        <v>Centro</v>
      </c>
      <c r="F30" s="381" t="str">
        <f>_xlfn.XLOOKUP(B30,FEN_Apoyo!A:A,FEN_Apoyo!B:B)</f>
        <v>Sin Impacto</v>
      </c>
    </row>
    <row r="31" spans="1:6" hidden="1" x14ac:dyDescent="0.35">
      <c r="A31" s="382" t="s">
        <v>36368</v>
      </c>
      <c r="B31" s="382" t="s">
        <v>152</v>
      </c>
      <c r="C31" s="382" t="s">
        <v>37398</v>
      </c>
      <c r="D31" s="383">
        <v>2</v>
      </c>
      <c r="E31" s="381" t="str">
        <f>_xlfn.XLOOKUP(B31,FEN_Apoyo!A:A,FEN_Apoyo!C:C)</f>
        <v>Norte</v>
      </c>
      <c r="F31" s="381" t="str">
        <f>_xlfn.XLOOKUP(B31,FEN_Apoyo!A:A,FEN_Apoyo!B:B)</f>
        <v>Lluvias</v>
      </c>
    </row>
    <row r="32" spans="1:6" hidden="1" x14ac:dyDescent="0.35">
      <c r="A32" s="382" t="s">
        <v>36368</v>
      </c>
      <c r="B32" s="382" t="s">
        <v>153</v>
      </c>
      <c r="C32" s="382" t="s">
        <v>37391</v>
      </c>
      <c r="D32" s="383">
        <v>2</v>
      </c>
      <c r="E32" s="381" t="str">
        <f>_xlfn.XLOOKUP(B32,FEN_Apoyo!A:A,FEN_Apoyo!C:C)</f>
        <v>Sur</v>
      </c>
      <c r="F32" s="381" t="str">
        <f>_xlfn.XLOOKUP(B32,FEN_Apoyo!A:A,FEN_Apoyo!B:B)</f>
        <v>Sequías</v>
      </c>
    </row>
    <row r="33" spans="1:6" hidden="1" x14ac:dyDescent="0.35">
      <c r="A33" s="382" t="s">
        <v>36368</v>
      </c>
      <c r="B33" s="382" t="s">
        <v>36392</v>
      </c>
      <c r="C33" s="382" t="s">
        <v>37391</v>
      </c>
      <c r="D33" s="383">
        <v>2</v>
      </c>
      <c r="E33" s="381" t="str">
        <f>_xlfn.XLOOKUP(B33,FEN_Apoyo!A:A,FEN_Apoyo!C:C)</f>
        <v>Oriente</v>
      </c>
      <c r="F33" s="381" t="str">
        <f>_xlfn.XLOOKUP(B33,FEN_Apoyo!A:A,FEN_Apoyo!B:B)</f>
        <v>Sin Impacto</v>
      </c>
    </row>
    <row r="34" spans="1:6" hidden="1" x14ac:dyDescent="0.35">
      <c r="A34" s="382" t="s">
        <v>36368</v>
      </c>
      <c r="B34" s="382" t="s">
        <v>144</v>
      </c>
      <c r="C34" s="382" t="s">
        <v>37143</v>
      </c>
      <c r="D34" s="383">
        <v>3</v>
      </c>
      <c r="E34" s="381" t="str">
        <f>_xlfn.XLOOKUP(B34,FEN_Apoyo!A:A,FEN_Apoyo!C:C)</f>
        <v>Centro</v>
      </c>
      <c r="F34" s="381" t="str">
        <f>_xlfn.XLOOKUP(B34,FEN_Apoyo!A:A,FEN_Apoyo!B:B)</f>
        <v>Sin Impacto</v>
      </c>
    </row>
    <row r="35" spans="1:6" hidden="1" x14ac:dyDescent="0.35">
      <c r="A35" s="382" t="s">
        <v>36368</v>
      </c>
      <c r="B35" s="382" t="s">
        <v>152</v>
      </c>
      <c r="C35" s="382" t="s">
        <v>37143</v>
      </c>
      <c r="D35" s="383">
        <v>3</v>
      </c>
      <c r="E35" s="381" t="str">
        <f>_xlfn.XLOOKUP(B35,FEN_Apoyo!A:A,FEN_Apoyo!C:C)</f>
        <v>Norte</v>
      </c>
      <c r="F35" s="381" t="str">
        <f>_xlfn.XLOOKUP(B35,FEN_Apoyo!A:A,FEN_Apoyo!B:B)</f>
        <v>Lluvias</v>
      </c>
    </row>
    <row r="36" spans="1:6" hidden="1" x14ac:dyDescent="0.35">
      <c r="A36" s="382" t="s">
        <v>36368</v>
      </c>
      <c r="B36" s="382" t="s">
        <v>36390</v>
      </c>
      <c r="C36" s="382" t="s">
        <v>37391</v>
      </c>
      <c r="D36" s="383">
        <v>3</v>
      </c>
      <c r="E36" s="381" t="str">
        <f>_xlfn.XLOOKUP(B36,FEN_Apoyo!A:A,FEN_Apoyo!C:C)</f>
        <v>Norte</v>
      </c>
      <c r="F36" s="381" t="str">
        <f>_xlfn.XLOOKUP(B36,FEN_Apoyo!A:A,FEN_Apoyo!B:B)</f>
        <v>Lluvias</v>
      </c>
    </row>
    <row r="37" spans="1:6" hidden="1" x14ac:dyDescent="0.35">
      <c r="A37" s="382" t="s">
        <v>36368</v>
      </c>
      <c r="B37" s="382" t="s">
        <v>144</v>
      </c>
      <c r="C37" s="382" t="s">
        <v>37391</v>
      </c>
      <c r="D37" s="383">
        <v>3</v>
      </c>
      <c r="E37" s="381" t="str">
        <f>_xlfn.XLOOKUP(B37,FEN_Apoyo!A:A,FEN_Apoyo!C:C)</f>
        <v>Centro</v>
      </c>
      <c r="F37" s="381" t="str">
        <f>_xlfn.XLOOKUP(B37,FEN_Apoyo!A:A,FEN_Apoyo!B:B)</f>
        <v>Sin Impacto</v>
      </c>
    </row>
    <row r="38" spans="1:6" hidden="1" x14ac:dyDescent="0.35">
      <c r="A38" s="382" t="s">
        <v>36368</v>
      </c>
      <c r="B38" s="382" t="s">
        <v>143</v>
      </c>
      <c r="C38" s="382" t="s">
        <v>37395</v>
      </c>
      <c r="D38" s="385">
        <v>4</v>
      </c>
      <c r="E38" s="381" t="str">
        <f>_xlfn.XLOOKUP(B38,FEN_Apoyo!A:A,FEN_Apoyo!C:C)</f>
        <v>Centro</v>
      </c>
      <c r="F38" s="381" t="str">
        <f>_xlfn.XLOOKUP(B38,FEN_Apoyo!A:A,FEN_Apoyo!B:B)</f>
        <v>Sin Impacto</v>
      </c>
    </row>
    <row r="39" spans="1:6" hidden="1" x14ac:dyDescent="0.35">
      <c r="A39" s="382" t="s">
        <v>36368</v>
      </c>
      <c r="B39" s="382" t="s">
        <v>146</v>
      </c>
      <c r="C39" s="382" t="s">
        <v>37391</v>
      </c>
      <c r="D39" s="383">
        <v>5</v>
      </c>
      <c r="E39" s="381" t="str">
        <f>_xlfn.XLOOKUP(B39,FEN_Apoyo!A:A,FEN_Apoyo!C:C)</f>
        <v>Norte</v>
      </c>
      <c r="F39" s="381" t="str">
        <f>_xlfn.XLOOKUP(B39,FEN_Apoyo!A:A,FEN_Apoyo!B:B)</f>
        <v>Lluvias</v>
      </c>
    </row>
    <row r="40" spans="1:6" hidden="1" x14ac:dyDescent="0.35">
      <c r="A40" s="382" t="s">
        <v>36368</v>
      </c>
      <c r="B40" s="382" t="s">
        <v>152</v>
      </c>
      <c r="C40" s="382" t="s">
        <v>37391</v>
      </c>
      <c r="D40" s="383">
        <v>5</v>
      </c>
      <c r="E40" s="381" t="str">
        <f>_xlfn.XLOOKUP(B40,FEN_Apoyo!A:A,FEN_Apoyo!C:C)</f>
        <v>Norte</v>
      </c>
      <c r="F40" s="381" t="str">
        <f>_xlfn.XLOOKUP(B40,FEN_Apoyo!A:A,FEN_Apoyo!B:B)</f>
        <v>Lluvias</v>
      </c>
    </row>
    <row r="41" spans="1:6" x14ac:dyDescent="0.35">
      <c r="A41" s="382" t="s">
        <v>36368</v>
      </c>
      <c r="B41" s="382" t="s">
        <v>142</v>
      </c>
      <c r="C41" s="382" t="s">
        <v>37397</v>
      </c>
      <c r="D41" s="383">
        <v>6</v>
      </c>
      <c r="E41" s="381" t="str">
        <f>_xlfn.XLOOKUP(B41,FEN_Apoyo!A:A,FEN_Apoyo!C:C)</f>
        <v>Sur</v>
      </c>
      <c r="F41" s="381" t="str">
        <f>_xlfn.XLOOKUP(B41,FEN_Apoyo!A:A,FEN_Apoyo!B:B)</f>
        <v>Sequías</v>
      </c>
    </row>
    <row r="42" spans="1:6" hidden="1" x14ac:dyDescent="0.35">
      <c r="A42" s="382" t="s">
        <v>36368</v>
      </c>
      <c r="B42" s="382" t="s">
        <v>155</v>
      </c>
      <c r="C42" s="382" t="s">
        <v>37395</v>
      </c>
      <c r="D42" s="385">
        <v>7</v>
      </c>
      <c r="E42" s="381" t="str">
        <f>_xlfn.XLOOKUP(B42,FEN_Apoyo!A:A,FEN_Apoyo!C:C)</f>
        <v>Norte</v>
      </c>
      <c r="F42" s="381" t="str">
        <f>_xlfn.XLOOKUP(B42,FEN_Apoyo!A:A,FEN_Apoyo!B:B)</f>
        <v>Lluvias</v>
      </c>
    </row>
    <row r="43" spans="1:6" hidden="1" x14ac:dyDescent="0.35">
      <c r="A43" s="382" t="s">
        <v>36368</v>
      </c>
      <c r="B43" s="382" t="s">
        <v>159</v>
      </c>
      <c r="C43" s="382" t="s">
        <v>37398</v>
      </c>
      <c r="D43" s="383">
        <v>10</v>
      </c>
      <c r="E43" s="381" t="str">
        <f>_xlfn.XLOOKUP(B43,FEN_Apoyo!A:A,FEN_Apoyo!C:C)</f>
        <v>Centro</v>
      </c>
      <c r="F43" s="381" t="str">
        <f>_xlfn.XLOOKUP(B43,FEN_Apoyo!A:A,FEN_Apoyo!B:B)</f>
        <v>Sin Impacto</v>
      </c>
    </row>
    <row r="44" spans="1:6" x14ac:dyDescent="0.35">
      <c r="A44" s="382" t="s">
        <v>36368</v>
      </c>
      <c r="B44" s="382" t="s">
        <v>149</v>
      </c>
      <c r="C44" s="382" t="s">
        <v>37397</v>
      </c>
      <c r="D44" s="383">
        <v>11</v>
      </c>
      <c r="E44" s="381" t="str">
        <f>_xlfn.XLOOKUP(B44,FEN_Apoyo!A:A,FEN_Apoyo!C:C)</f>
        <v>Oriente</v>
      </c>
      <c r="F44" s="381" t="str">
        <f>_xlfn.XLOOKUP(B44,FEN_Apoyo!A:A,FEN_Apoyo!B:B)</f>
        <v>Sin Impacto</v>
      </c>
    </row>
    <row r="45" spans="1:6" hidden="1" x14ac:dyDescent="0.35">
      <c r="A45" s="382" t="s">
        <v>36368</v>
      </c>
      <c r="B45" s="382" t="s">
        <v>159</v>
      </c>
      <c r="C45" s="382" t="s">
        <v>37143</v>
      </c>
      <c r="D45" s="383">
        <v>13</v>
      </c>
      <c r="E45" s="381" t="str">
        <f>_xlfn.XLOOKUP(B45,FEN_Apoyo!A:A,FEN_Apoyo!C:C)</f>
        <v>Centro</v>
      </c>
      <c r="F45" s="381" t="str">
        <f>_xlfn.XLOOKUP(B45,FEN_Apoyo!A:A,FEN_Apoyo!B:B)</f>
        <v>Sin Impacto</v>
      </c>
    </row>
    <row r="46" spans="1:6" x14ac:dyDescent="0.35">
      <c r="A46" s="382" t="s">
        <v>36368</v>
      </c>
      <c r="B46" s="382" t="s">
        <v>137</v>
      </c>
      <c r="C46" s="382" t="s">
        <v>37397</v>
      </c>
      <c r="D46" s="383">
        <v>13</v>
      </c>
      <c r="E46" s="381" t="str">
        <f>_xlfn.XLOOKUP(B46,FEN_Apoyo!A:A,FEN_Apoyo!C:C)</f>
        <v>Oriente</v>
      </c>
      <c r="F46" s="381" t="str">
        <f>_xlfn.XLOOKUP(B46,FEN_Apoyo!A:A,FEN_Apoyo!B:B)</f>
        <v>Sin Impacto</v>
      </c>
    </row>
    <row r="47" spans="1:6" x14ac:dyDescent="0.35">
      <c r="A47" s="382" t="s">
        <v>36368</v>
      </c>
      <c r="B47" s="382" t="s">
        <v>151</v>
      </c>
      <c r="C47" s="382" t="s">
        <v>37397</v>
      </c>
      <c r="D47" s="383">
        <v>13</v>
      </c>
      <c r="E47" s="381" t="str">
        <f>_xlfn.XLOOKUP(B47,FEN_Apoyo!A:A,FEN_Apoyo!C:C)</f>
        <v>Centro</v>
      </c>
      <c r="F47" s="381" t="str">
        <f>_xlfn.XLOOKUP(B47,FEN_Apoyo!A:A,FEN_Apoyo!B:B)</f>
        <v>Sin Impacto</v>
      </c>
    </row>
    <row r="48" spans="1:6" x14ac:dyDescent="0.35">
      <c r="A48" s="382" t="s">
        <v>36368</v>
      </c>
      <c r="B48" s="382" t="s">
        <v>150</v>
      </c>
      <c r="C48" s="382" t="s">
        <v>37397</v>
      </c>
      <c r="D48" s="383">
        <v>14</v>
      </c>
      <c r="E48" s="381" t="str">
        <f>_xlfn.XLOOKUP(B48,FEN_Apoyo!A:A,FEN_Apoyo!C:C)</f>
        <v>Sur</v>
      </c>
      <c r="F48" s="381" t="str">
        <f>_xlfn.XLOOKUP(B48,FEN_Apoyo!A:A,FEN_Apoyo!B:B)</f>
        <v>Sequías</v>
      </c>
    </row>
    <row r="49" spans="1:6" x14ac:dyDescent="0.35">
      <c r="A49" s="382" t="s">
        <v>36368</v>
      </c>
      <c r="B49" s="382" t="s">
        <v>36391</v>
      </c>
      <c r="C49" s="382" t="s">
        <v>37397</v>
      </c>
      <c r="D49" s="383">
        <v>15</v>
      </c>
      <c r="E49" s="381" t="str">
        <f>_xlfn.XLOOKUP(B49,FEN_Apoyo!A:A,FEN_Apoyo!C:C)</f>
        <v>Sur</v>
      </c>
      <c r="F49" s="381" t="str">
        <f>_xlfn.XLOOKUP(B49,FEN_Apoyo!A:A,FEN_Apoyo!B:B)</f>
        <v>Sequías</v>
      </c>
    </row>
    <row r="50" spans="1:6" x14ac:dyDescent="0.35">
      <c r="A50" s="382" t="s">
        <v>36368</v>
      </c>
      <c r="B50" s="382" t="s">
        <v>155</v>
      </c>
      <c r="C50" s="382" t="s">
        <v>37397</v>
      </c>
      <c r="D50" s="383">
        <v>19</v>
      </c>
      <c r="E50" s="381" t="str">
        <f>_xlfn.XLOOKUP(B50,FEN_Apoyo!A:A,FEN_Apoyo!C:C)</f>
        <v>Norte</v>
      </c>
      <c r="F50" s="381" t="str">
        <f>_xlfn.XLOOKUP(B50,FEN_Apoyo!A:A,FEN_Apoyo!B:B)</f>
        <v>Lluvias</v>
      </c>
    </row>
    <row r="51" spans="1:6" hidden="1" x14ac:dyDescent="0.35">
      <c r="A51" s="382" t="s">
        <v>36368</v>
      </c>
      <c r="B51" s="382" t="s">
        <v>141</v>
      </c>
      <c r="C51" s="382" t="s">
        <v>37395</v>
      </c>
      <c r="D51" s="385">
        <v>23</v>
      </c>
      <c r="E51" s="381" t="str">
        <f>_xlfn.XLOOKUP(B51,FEN_Apoyo!A:A,FEN_Apoyo!C:C)</f>
        <v>Sur</v>
      </c>
      <c r="F51" s="381" t="str">
        <f>_xlfn.XLOOKUP(B51,FEN_Apoyo!A:A,FEN_Apoyo!B:B)</f>
        <v>Sequías</v>
      </c>
    </row>
    <row r="52" spans="1:6" x14ac:dyDescent="0.35">
      <c r="A52" s="382" t="s">
        <v>36368</v>
      </c>
      <c r="B52" s="382" t="s">
        <v>139</v>
      </c>
      <c r="C52" s="382" t="s">
        <v>37397</v>
      </c>
      <c r="D52" s="383">
        <v>26</v>
      </c>
      <c r="E52" s="381" t="str">
        <f>_xlfn.XLOOKUP(B52,FEN_Apoyo!A:A,FEN_Apoyo!C:C)</f>
        <v>Sur</v>
      </c>
      <c r="F52" s="381" t="str">
        <f>_xlfn.XLOOKUP(B52,FEN_Apoyo!A:A,FEN_Apoyo!B:B)</f>
        <v>Sequías</v>
      </c>
    </row>
    <row r="53" spans="1:6" x14ac:dyDescent="0.35">
      <c r="A53" s="382" t="s">
        <v>36368</v>
      </c>
      <c r="B53" s="382" t="s">
        <v>156</v>
      </c>
      <c r="C53" s="382" t="s">
        <v>37397</v>
      </c>
      <c r="D53" s="383">
        <v>29</v>
      </c>
      <c r="E53" s="381" t="str">
        <f>_xlfn.XLOOKUP(B53,FEN_Apoyo!A:A,FEN_Apoyo!C:C)</f>
        <v>Oriente</v>
      </c>
      <c r="F53" s="381" t="str">
        <f>_xlfn.XLOOKUP(B53,FEN_Apoyo!A:A,FEN_Apoyo!B:B)</f>
        <v>Sin Impacto</v>
      </c>
    </row>
    <row r="54" spans="1:6" x14ac:dyDescent="0.35">
      <c r="A54" s="382" t="s">
        <v>36368</v>
      </c>
      <c r="B54" s="382" t="s">
        <v>154</v>
      </c>
      <c r="C54" s="382" t="s">
        <v>37397</v>
      </c>
      <c r="D54" s="383">
        <v>31</v>
      </c>
      <c r="E54" s="381" t="str">
        <f>_xlfn.XLOOKUP(B54,FEN_Apoyo!A:A,FEN_Apoyo!C:C)</f>
        <v>Sur</v>
      </c>
      <c r="F54" s="381" t="str">
        <f>_xlfn.XLOOKUP(B54,FEN_Apoyo!A:A,FEN_Apoyo!B:B)</f>
        <v>Sequías</v>
      </c>
    </row>
    <row r="55" spans="1:6" x14ac:dyDescent="0.35">
      <c r="A55" s="382" t="s">
        <v>36368</v>
      </c>
      <c r="B55" s="382" t="s">
        <v>153</v>
      </c>
      <c r="C55" s="382" t="s">
        <v>37397</v>
      </c>
      <c r="D55" s="383">
        <v>34</v>
      </c>
      <c r="E55" s="381" t="str">
        <f>_xlfn.XLOOKUP(B55,FEN_Apoyo!A:A,FEN_Apoyo!C:C)</f>
        <v>Sur</v>
      </c>
      <c r="F55" s="381" t="str">
        <f>_xlfn.XLOOKUP(B55,FEN_Apoyo!A:A,FEN_Apoyo!B:B)</f>
        <v>Sequías</v>
      </c>
    </row>
    <row r="56" spans="1:6" x14ac:dyDescent="0.35">
      <c r="A56" s="382" t="s">
        <v>36368</v>
      </c>
      <c r="B56" s="382" t="s">
        <v>143</v>
      </c>
      <c r="C56" s="382" t="s">
        <v>37397</v>
      </c>
      <c r="D56" s="383">
        <v>38</v>
      </c>
      <c r="E56" s="381" t="str">
        <f>_xlfn.XLOOKUP(B56,FEN_Apoyo!A:A,FEN_Apoyo!C:C)</f>
        <v>Centro</v>
      </c>
      <c r="F56" s="381" t="str">
        <f>_xlfn.XLOOKUP(B56,FEN_Apoyo!A:A,FEN_Apoyo!B:B)</f>
        <v>Sin Impacto</v>
      </c>
    </row>
    <row r="57" spans="1:6" hidden="1" x14ac:dyDescent="0.35">
      <c r="A57" s="382" t="s">
        <v>36368</v>
      </c>
      <c r="B57" s="382" t="s">
        <v>36390</v>
      </c>
      <c r="C57" s="382" t="s">
        <v>37395</v>
      </c>
      <c r="D57" s="385">
        <v>52</v>
      </c>
      <c r="E57" s="381" t="str">
        <f>_xlfn.XLOOKUP(B57,FEN_Apoyo!A:A,FEN_Apoyo!C:C)</f>
        <v>Norte</v>
      </c>
      <c r="F57" s="381" t="str">
        <f>_xlfn.XLOOKUP(B57,FEN_Apoyo!A:A,FEN_Apoyo!B:B)</f>
        <v>Lluvias</v>
      </c>
    </row>
    <row r="58" spans="1:6" x14ac:dyDescent="0.35">
      <c r="A58" s="382" t="s">
        <v>36368</v>
      </c>
      <c r="B58" s="382" t="s">
        <v>148</v>
      </c>
      <c r="C58" s="382" t="s">
        <v>37397</v>
      </c>
      <c r="D58" s="383">
        <v>59</v>
      </c>
      <c r="E58" s="381" t="str">
        <f>_xlfn.XLOOKUP(B58,FEN_Apoyo!A:A,FEN_Apoyo!C:C)</f>
        <v>Oriente</v>
      </c>
      <c r="F58" s="381" t="str">
        <f>_xlfn.XLOOKUP(B58,FEN_Apoyo!A:A,FEN_Apoyo!B:B)</f>
        <v>Sin Impacto</v>
      </c>
    </row>
    <row r="59" spans="1:6" x14ac:dyDescent="0.35">
      <c r="A59" s="382" t="s">
        <v>36368</v>
      </c>
      <c r="B59" s="382" t="s">
        <v>36392</v>
      </c>
      <c r="C59" s="382" t="s">
        <v>37397</v>
      </c>
      <c r="D59" s="383">
        <v>67</v>
      </c>
      <c r="E59" s="381" t="str">
        <f>_xlfn.XLOOKUP(B59,FEN_Apoyo!A:A,FEN_Apoyo!C:C)</f>
        <v>Oriente</v>
      </c>
      <c r="F59" s="381" t="str">
        <f>_xlfn.XLOOKUP(B59,FEN_Apoyo!A:A,FEN_Apoyo!B:B)</f>
        <v>Sin Impacto</v>
      </c>
    </row>
    <row r="60" spans="1:6" x14ac:dyDescent="0.35">
      <c r="A60" s="382" t="s">
        <v>36368</v>
      </c>
      <c r="B60" s="382" t="s">
        <v>141</v>
      </c>
      <c r="C60" s="382" t="s">
        <v>37397</v>
      </c>
      <c r="D60" s="383">
        <v>68</v>
      </c>
      <c r="E60" s="381" t="str">
        <f>_xlfn.XLOOKUP(B60,FEN_Apoyo!A:A,FEN_Apoyo!C:C)</f>
        <v>Sur</v>
      </c>
      <c r="F60" s="381" t="str">
        <f>_xlfn.XLOOKUP(B60,FEN_Apoyo!A:A,FEN_Apoyo!B:B)</f>
        <v>Sequías</v>
      </c>
    </row>
    <row r="61" spans="1:6" hidden="1" x14ac:dyDescent="0.35">
      <c r="A61" s="382" t="s">
        <v>36368</v>
      </c>
      <c r="B61" s="382" t="s">
        <v>145</v>
      </c>
      <c r="C61" s="382" t="s">
        <v>37395</v>
      </c>
      <c r="D61" s="385">
        <v>69</v>
      </c>
      <c r="E61" s="381" t="str">
        <f>_xlfn.XLOOKUP(B61,FEN_Apoyo!A:A,FEN_Apoyo!C:C)</f>
        <v>Centro</v>
      </c>
      <c r="F61" s="381" t="str">
        <f>_xlfn.XLOOKUP(B61,FEN_Apoyo!A:A,FEN_Apoyo!B:B)</f>
        <v>Sin Impacto</v>
      </c>
    </row>
    <row r="62" spans="1:6" hidden="1" x14ac:dyDescent="0.35">
      <c r="A62" s="382" t="s">
        <v>36368</v>
      </c>
      <c r="B62" s="382" t="s">
        <v>147</v>
      </c>
      <c r="C62" s="382" t="s">
        <v>37395</v>
      </c>
      <c r="D62" s="385">
        <v>72</v>
      </c>
      <c r="E62" s="381" t="str">
        <f>_xlfn.XLOOKUP(B62,FEN_Apoyo!A:A,FEN_Apoyo!C:C)</f>
        <v>Norte</v>
      </c>
      <c r="F62" s="381" t="str">
        <f>_xlfn.XLOOKUP(B62,FEN_Apoyo!A:A,FEN_Apoyo!B:B)</f>
        <v>Lluvias</v>
      </c>
    </row>
    <row r="63" spans="1:6" x14ac:dyDescent="0.35">
      <c r="A63" s="382" t="s">
        <v>36368</v>
      </c>
      <c r="B63" s="382" t="s">
        <v>36390</v>
      </c>
      <c r="C63" s="382" t="s">
        <v>37397</v>
      </c>
      <c r="D63" s="383">
        <v>75</v>
      </c>
      <c r="E63" s="381" t="str">
        <f>_xlfn.XLOOKUP(B63,FEN_Apoyo!A:A,FEN_Apoyo!C:C)</f>
        <v>Norte</v>
      </c>
      <c r="F63" s="381" t="str">
        <f>_xlfn.XLOOKUP(B63,FEN_Apoyo!A:A,FEN_Apoyo!B:B)</f>
        <v>Lluvias</v>
      </c>
    </row>
    <row r="64" spans="1:6" hidden="1" x14ac:dyDescent="0.35">
      <c r="A64" s="382" t="s">
        <v>36368</v>
      </c>
      <c r="B64" s="382" t="s">
        <v>159</v>
      </c>
      <c r="C64" s="382" t="s">
        <v>37391</v>
      </c>
      <c r="D64" s="383">
        <v>75</v>
      </c>
      <c r="E64" s="381" t="str">
        <f>_xlfn.XLOOKUP(B64,FEN_Apoyo!A:A,FEN_Apoyo!C:C)</f>
        <v>Centro</v>
      </c>
      <c r="F64" s="381" t="str">
        <f>_xlfn.XLOOKUP(B64,FEN_Apoyo!A:A,FEN_Apoyo!B:B)</f>
        <v>Sin Impacto</v>
      </c>
    </row>
    <row r="65" spans="1:6" x14ac:dyDescent="0.35">
      <c r="A65" s="382" t="s">
        <v>36368</v>
      </c>
      <c r="B65" s="382" t="s">
        <v>140</v>
      </c>
      <c r="C65" s="382" t="s">
        <v>37397</v>
      </c>
      <c r="D65" s="383">
        <v>79</v>
      </c>
      <c r="E65" s="381" t="str">
        <f>_xlfn.XLOOKUP(B65,FEN_Apoyo!A:A,FEN_Apoyo!C:C)</f>
        <v>Norte</v>
      </c>
      <c r="F65" s="381" t="str">
        <f>_xlfn.XLOOKUP(B65,FEN_Apoyo!A:A,FEN_Apoyo!B:B)</f>
        <v>Lluvias</v>
      </c>
    </row>
    <row r="66" spans="1:6" hidden="1" x14ac:dyDescent="0.35">
      <c r="A66" s="382" t="s">
        <v>36368</v>
      </c>
      <c r="B66" s="382" t="s">
        <v>144</v>
      </c>
      <c r="C66" s="382" t="s">
        <v>37395</v>
      </c>
      <c r="D66" s="385">
        <v>89</v>
      </c>
      <c r="E66" s="381" t="str">
        <f>_xlfn.XLOOKUP(B66,FEN_Apoyo!A:A,FEN_Apoyo!C:C)</f>
        <v>Centro</v>
      </c>
      <c r="F66" s="381" t="str">
        <f>_xlfn.XLOOKUP(B66,FEN_Apoyo!A:A,FEN_Apoyo!B:B)</f>
        <v>Sin Impacto</v>
      </c>
    </row>
    <row r="67" spans="1:6" x14ac:dyDescent="0.35">
      <c r="A67" s="382" t="s">
        <v>36368</v>
      </c>
      <c r="B67" s="382" t="s">
        <v>145</v>
      </c>
      <c r="C67" s="382" t="s">
        <v>37397</v>
      </c>
      <c r="D67" s="383">
        <v>89</v>
      </c>
      <c r="E67" s="381" t="str">
        <f>_xlfn.XLOOKUP(B67,FEN_Apoyo!A:A,FEN_Apoyo!C:C)</f>
        <v>Centro</v>
      </c>
      <c r="F67" s="381" t="str">
        <f>_xlfn.XLOOKUP(B67,FEN_Apoyo!A:A,FEN_Apoyo!B:B)</f>
        <v>Sin Impacto</v>
      </c>
    </row>
    <row r="68" spans="1:6" x14ac:dyDescent="0.35">
      <c r="A68" s="382" t="s">
        <v>36368</v>
      </c>
      <c r="B68" s="382" t="s">
        <v>144</v>
      </c>
      <c r="C68" s="382" t="s">
        <v>37397</v>
      </c>
      <c r="D68" s="383">
        <v>95</v>
      </c>
      <c r="E68" s="381" t="str">
        <f>_xlfn.XLOOKUP(B68,FEN_Apoyo!A:A,FEN_Apoyo!C:C)</f>
        <v>Centro</v>
      </c>
      <c r="F68" s="381" t="str">
        <f>_xlfn.XLOOKUP(B68,FEN_Apoyo!A:A,FEN_Apoyo!B:B)</f>
        <v>Sin Impacto</v>
      </c>
    </row>
    <row r="69" spans="1:6" x14ac:dyDescent="0.35">
      <c r="A69" s="382" t="s">
        <v>36368</v>
      </c>
      <c r="B69" s="382" t="s">
        <v>147</v>
      </c>
      <c r="C69" s="382" t="s">
        <v>37397</v>
      </c>
      <c r="D69" s="383">
        <v>108</v>
      </c>
      <c r="E69" s="381" t="str">
        <f>_xlfn.XLOOKUP(B69,FEN_Apoyo!A:A,FEN_Apoyo!C:C)</f>
        <v>Norte</v>
      </c>
      <c r="F69" s="381" t="str">
        <f>_xlfn.XLOOKUP(B69,FEN_Apoyo!A:A,FEN_Apoyo!B:B)</f>
        <v>Lluvias</v>
      </c>
    </row>
    <row r="70" spans="1:6" hidden="1" x14ac:dyDescent="0.35">
      <c r="A70" s="382" t="s">
        <v>36368</v>
      </c>
      <c r="B70" s="382" t="s">
        <v>152</v>
      </c>
      <c r="C70" s="382" t="s">
        <v>37395</v>
      </c>
      <c r="D70" s="385">
        <v>124</v>
      </c>
      <c r="E70" s="381" t="str">
        <f>_xlfn.XLOOKUP(B70,FEN_Apoyo!A:A,FEN_Apoyo!C:C)</f>
        <v>Norte</v>
      </c>
      <c r="F70" s="381" t="str">
        <f>_xlfn.XLOOKUP(B70,FEN_Apoyo!A:A,FEN_Apoyo!B:B)</f>
        <v>Lluvias</v>
      </c>
    </row>
    <row r="71" spans="1:6" x14ac:dyDescent="0.35">
      <c r="A71" s="382" t="s">
        <v>36368</v>
      </c>
      <c r="B71" s="382" t="s">
        <v>152</v>
      </c>
      <c r="C71" s="382" t="s">
        <v>37397</v>
      </c>
      <c r="D71" s="383">
        <v>127</v>
      </c>
      <c r="E71" s="381" t="str">
        <f>_xlfn.XLOOKUP(B71,FEN_Apoyo!A:A,FEN_Apoyo!C:C)</f>
        <v>Norte</v>
      </c>
      <c r="F71" s="381" t="str">
        <f>_xlfn.XLOOKUP(B71,FEN_Apoyo!A:A,FEN_Apoyo!B:B)</f>
        <v>Lluvias</v>
      </c>
    </row>
    <row r="72" spans="1:6" hidden="1" x14ac:dyDescent="0.35">
      <c r="A72" s="382" t="s">
        <v>36368</v>
      </c>
      <c r="B72" s="382" t="s">
        <v>146</v>
      </c>
      <c r="C72" s="382" t="s">
        <v>37395</v>
      </c>
      <c r="D72" s="385">
        <v>138</v>
      </c>
      <c r="E72" s="381" t="str">
        <f>_xlfn.XLOOKUP(B72,FEN_Apoyo!A:A,FEN_Apoyo!C:C)</f>
        <v>Norte</v>
      </c>
      <c r="F72" s="381" t="str">
        <f>_xlfn.XLOOKUP(B72,FEN_Apoyo!A:A,FEN_Apoyo!B:B)</f>
        <v>Lluvias</v>
      </c>
    </row>
    <row r="73" spans="1:6" hidden="1" x14ac:dyDescent="0.35">
      <c r="A73" s="382" t="s">
        <v>36368</v>
      </c>
      <c r="B73" s="382" t="s">
        <v>138</v>
      </c>
      <c r="C73" s="382" t="s">
        <v>37395</v>
      </c>
      <c r="D73" s="385">
        <v>144</v>
      </c>
      <c r="E73" s="381" t="str">
        <f>_xlfn.XLOOKUP(B73,FEN_Apoyo!A:A,FEN_Apoyo!C:C)</f>
        <v>Sur</v>
      </c>
      <c r="F73" s="381" t="str">
        <f>_xlfn.XLOOKUP(B73,FEN_Apoyo!A:A,FEN_Apoyo!B:B)</f>
        <v>Sequías</v>
      </c>
    </row>
    <row r="74" spans="1:6" x14ac:dyDescent="0.35">
      <c r="A74" s="382" t="s">
        <v>36368</v>
      </c>
      <c r="B74" s="382" t="s">
        <v>138</v>
      </c>
      <c r="C74" s="382" t="s">
        <v>37397</v>
      </c>
      <c r="D74" s="383">
        <v>147</v>
      </c>
      <c r="E74" s="381" t="str">
        <f>_xlfn.XLOOKUP(B74,FEN_Apoyo!A:A,FEN_Apoyo!C:C)</f>
        <v>Sur</v>
      </c>
      <c r="F74" s="381" t="str">
        <f>_xlfn.XLOOKUP(B74,FEN_Apoyo!A:A,FEN_Apoyo!B:B)</f>
        <v>Sequías</v>
      </c>
    </row>
    <row r="75" spans="1:6" x14ac:dyDescent="0.35">
      <c r="A75" s="382" t="s">
        <v>36368</v>
      </c>
      <c r="B75" s="382" t="s">
        <v>146</v>
      </c>
      <c r="C75" s="382" t="s">
        <v>37397</v>
      </c>
      <c r="D75" s="383">
        <v>157</v>
      </c>
      <c r="E75" s="381" t="str">
        <f>_xlfn.XLOOKUP(B75,FEN_Apoyo!A:A,FEN_Apoyo!C:C)</f>
        <v>Norte</v>
      </c>
      <c r="F75" s="381" t="str">
        <f>_xlfn.XLOOKUP(B75,FEN_Apoyo!A:A,FEN_Apoyo!B:B)</f>
        <v>Lluvias</v>
      </c>
    </row>
    <row r="76" spans="1:6" hidden="1" x14ac:dyDescent="0.35">
      <c r="A76" s="382" t="s">
        <v>36368</v>
      </c>
      <c r="B76" s="382" t="s">
        <v>159</v>
      </c>
      <c r="C76" s="382" t="s">
        <v>37395</v>
      </c>
      <c r="D76" s="385">
        <v>867</v>
      </c>
      <c r="E76" s="381" t="str">
        <f>_xlfn.XLOOKUP(B76,FEN_Apoyo!A:A,FEN_Apoyo!C:C)</f>
        <v>Centro</v>
      </c>
      <c r="F76" s="381" t="str">
        <f>_xlfn.XLOOKUP(B76,FEN_Apoyo!A:A,FEN_Apoyo!B:B)</f>
        <v>Sin Impacto</v>
      </c>
    </row>
    <row r="77" spans="1:6" x14ac:dyDescent="0.35">
      <c r="A77" s="382" t="s">
        <v>36368</v>
      </c>
      <c r="B77" s="382" t="s">
        <v>159</v>
      </c>
      <c r="C77" s="382" t="s">
        <v>37397</v>
      </c>
      <c r="D77" s="383">
        <v>1209</v>
      </c>
      <c r="E77" s="381" t="str">
        <f>_xlfn.XLOOKUP(B77,FEN_Apoyo!A:A,FEN_Apoyo!C:C)</f>
        <v>Centro</v>
      </c>
      <c r="F77" s="381" t="str">
        <f>_xlfn.XLOOKUP(B77,FEN_Apoyo!A:A,FEN_Apoyo!B:B)</f>
        <v>Sin Impacto</v>
      </c>
    </row>
    <row r="79" spans="1:6" x14ac:dyDescent="0.35">
      <c r="A79" s="384" t="s">
        <v>37417</v>
      </c>
    </row>
    <row r="80" spans="1:6" x14ac:dyDescent="0.35">
      <c r="A80" s="384" t="s">
        <v>37418</v>
      </c>
    </row>
    <row r="81" spans="1:1" x14ac:dyDescent="0.35">
      <c r="A81" s="384" t="s">
        <v>37419</v>
      </c>
    </row>
    <row r="82" spans="1:1" x14ac:dyDescent="0.35">
      <c r="A82" s="384" t="s">
        <v>37420</v>
      </c>
    </row>
  </sheetData>
  <autoFilter ref="A1:F77" xr:uid="{5FA683D4-7A0A-4FB0-838D-23EC332C0871}">
    <filterColumn colId="2">
      <filters>
        <filter val="Pharmacies"/>
      </filters>
    </filterColumn>
    <sortState xmlns:xlrd2="http://schemas.microsoft.com/office/spreadsheetml/2017/richdata2" ref="A2:F77">
      <sortCondition ref="D1:D77"/>
    </sortState>
  </autoFilter>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59E-B71A-41F0-9F4C-AFE4D0C28644}">
  <sheetPr codeName="Sheet39">
    <tabColor rgb="FFB7DCEB"/>
  </sheetPr>
  <dimension ref="A1:U36"/>
  <sheetViews>
    <sheetView showGridLines="0" topLeftCell="H1" zoomScale="91" zoomScaleNormal="91" workbookViewId="0">
      <selection activeCell="H1" sqref="H1"/>
    </sheetView>
  </sheetViews>
  <sheetFormatPr defaultColWidth="8.7265625" defaultRowHeight="14.5" outlineLevelCol="1" x14ac:dyDescent="0.35"/>
  <cols>
    <col min="1" max="1" width="30.7265625" hidden="1" customWidth="1" outlineLevel="1"/>
    <col min="2" max="2" width="13.7265625" hidden="1" customWidth="1" outlineLevel="1"/>
    <col min="3" max="3" width="14.81640625" hidden="1" customWidth="1" outlineLevel="1"/>
    <col min="4" max="4" width="20.7265625" hidden="1" customWidth="1" outlineLevel="1"/>
    <col min="5" max="6" width="12.54296875" hidden="1" customWidth="1" outlineLevel="1"/>
    <col min="7" max="7" width="3.453125" hidden="1" customWidth="1" outlineLevel="1"/>
    <col min="8" max="8" width="12.54296875" customWidth="1" collapsed="1"/>
    <col min="9" max="9" width="14" bestFit="1" customWidth="1"/>
    <col min="10" max="10" width="14.81640625" bestFit="1" customWidth="1"/>
    <col min="11" max="11" width="20.7265625" bestFit="1" customWidth="1"/>
    <col min="12" max="12" width="12.54296875" customWidth="1"/>
    <col min="13" max="13" width="10.81640625" bestFit="1" customWidth="1"/>
    <col min="14" max="14" width="21" bestFit="1" customWidth="1"/>
    <col min="15" max="15" width="13.453125" bestFit="1" customWidth="1"/>
    <col min="16" max="16" width="4.26953125" customWidth="1"/>
  </cols>
  <sheetData>
    <row r="1" spans="1:21" x14ac:dyDescent="0.35">
      <c r="A1" s="29" t="s">
        <v>32944</v>
      </c>
      <c r="B1" s="29" t="s">
        <v>169</v>
      </c>
      <c r="C1" s="29" t="s">
        <v>31522</v>
      </c>
      <c r="D1" s="29" t="s">
        <v>31523</v>
      </c>
      <c r="E1" s="29" t="s">
        <v>32179</v>
      </c>
      <c r="F1" s="29" t="s">
        <v>31537</v>
      </c>
      <c r="G1" s="160"/>
      <c r="H1" s="29" t="s">
        <v>31537</v>
      </c>
      <c r="I1" s="29" t="s">
        <v>169</v>
      </c>
      <c r="J1" s="29" t="s">
        <v>31522</v>
      </c>
      <c r="K1" s="29" t="s">
        <v>31523</v>
      </c>
      <c r="L1" s="29" t="s">
        <v>37149</v>
      </c>
      <c r="M1" s="29" t="s">
        <v>32180</v>
      </c>
      <c r="N1" s="29" t="s">
        <v>32181</v>
      </c>
      <c r="O1" s="29" t="s">
        <v>32182</v>
      </c>
      <c r="Q1" s="283" t="s">
        <v>32963</v>
      </c>
      <c r="U1" s="169" t="s">
        <v>32964</v>
      </c>
    </row>
    <row r="2" spans="1:21" x14ac:dyDescent="0.35">
      <c r="A2" s="148" t="s">
        <v>32945</v>
      </c>
      <c r="B2" s="148" t="s">
        <v>138</v>
      </c>
      <c r="C2" s="148" t="s">
        <v>138</v>
      </c>
      <c r="D2" s="148" t="s">
        <v>138</v>
      </c>
      <c r="E2" s="163">
        <f t="shared" ref="E2:E21" si="0">1/COUNTA($D$2:$D$21)</f>
        <v>0.05</v>
      </c>
      <c r="F2" s="163" t="s">
        <v>31888</v>
      </c>
      <c r="G2" s="288"/>
      <c r="H2" s="163" t="s">
        <v>31888</v>
      </c>
      <c r="I2" s="163" t="s">
        <v>138</v>
      </c>
      <c r="J2" s="163" t="s">
        <v>138</v>
      </c>
      <c r="K2" s="163" t="s">
        <v>138</v>
      </c>
      <c r="L2" s="163">
        <f t="shared" ref="L2:L21" si="1">+SUMIF($F$2:$F$21,H2,$E$2:$E$21)</f>
        <v>0.05</v>
      </c>
      <c r="M2" s="163" t="s">
        <v>32187</v>
      </c>
      <c r="N2" s="163" t="s">
        <v>32185</v>
      </c>
      <c r="O2" s="163" t="s">
        <v>925</v>
      </c>
    </row>
    <row r="3" spans="1:21" x14ac:dyDescent="0.35">
      <c r="A3" s="148" t="s">
        <v>32946</v>
      </c>
      <c r="B3" s="148" t="s">
        <v>140</v>
      </c>
      <c r="C3" s="148" t="s">
        <v>140</v>
      </c>
      <c r="D3" s="148" t="s">
        <v>140</v>
      </c>
      <c r="E3" s="163">
        <f t="shared" si="0"/>
        <v>0.05</v>
      </c>
      <c r="F3" s="163" t="s">
        <v>31918</v>
      </c>
      <c r="G3" s="288"/>
      <c r="H3" s="163" t="s">
        <v>31918</v>
      </c>
      <c r="I3" s="163" t="s">
        <v>140</v>
      </c>
      <c r="J3" s="163" t="s">
        <v>140</v>
      </c>
      <c r="K3" s="163" t="s">
        <v>140</v>
      </c>
      <c r="L3" s="163">
        <f t="shared" si="1"/>
        <v>0.05</v>
      </c>
      <c r="M3" s="163" t="s">
        <v>32184</v>
      </c>
      <c r="N3" s="163" t="s">
        <v>32184</v>
      </c>
      <c r="O3" s="163" t="s">
        <v>32188</v>
      </c>
    </row>
    <row r="4" spans="1:21" x14ac:dyDescent="0.35">
      <c r="A4" s="148" t="s">
        <v>32947</v>
      </c>
      <c r="B4" s="148" t="s">
        <v>159</v>
      </c>
      <c r="C4" s="148" t="s">
        <v>159</v>
      </c>
      <c r="D4" s="148" t="s">
        <v>159</v>
      </c>
      <c r="E4" s="163">
        <f t="shared" si="0"/>
        <v>0.05</v>
      </c>
      <c r="F4" s="163" t="s">
        <v>32066</v>
      </c>
      <c r="G4" s="288"/>
      <c r="H4" s="163" t="s">
        <v>32066</v>
      </c>
      <c r="I4" s="163" t="s">
        <v>159</v>
      </c>
      <c r="J4" s="163" t="s">
        <v>159</v>
      </c>
      <c r="K4" s="163" t="s">
        <v>159</v>
      </c>
      <c r="L4" s="163">
        <f t="shared" si="1"/>
        <v>0.05</v>
      </c>
      <c r="M4" s="163" t="s">
        <v>32184</v>
      </c>
      <c r="N4" s="163" t="s">
        <v>32185</v>
      </c>
      <c r="O4" s="163" t="s">
        <v>925</v>
      </c>
    </row>
    <row r="5" spans="1:21" x14ac:dyDescent="0.35">
      <c r="A5" s="148" t="s">
        <v>32948</v>
      </c>
      <c r="B5" s="148" t="s">
        <v>147</v>
      </c>
      <c r="C5" s="148" t="s">
        <v>31693</v>
      </c>
      <c r="D5" s="148" t="s">
        <v>31693</v>
      </c>
      <c r="E5" s="163">
        <f t="shared" si="0"/>
        <v>0.05</v>
      </c>
      <c r="F5" s="163" t="s">
        <v>32013</v>
      </c>
      <c r="G5" s="288"/>
      <c r="H5" s="163" t="s">
        <v>32013</v>
      </c>
      <c r="I5" s="163" t="s">
        <v>147</v>
      </c>
      <c r="J5" s="163" t="s">
        <v>31693</v>
      </c>
      <c r="K5" s="163" t="s">
        <v>31693</v>
      </c>
      <c r="L5" s="163">
        <f t="shared" si="1"/>
        <v>0.05</v>
      </c>
      <c r="M5" s="163" t="s">
        <v>32184</v>
      </c>
      <c r="N5" s="163" t="s">
        <v>32186</v>
      </c>
      <c r="O5" s="163" t="s">
        <v>925</v>
      </c>
    </row>
    <row r="6" spans="1:21" x14ac:dyDescent="0.35">
      <c r="A6" s="148" t="s">
        <v>32949</v>
      </c>
      <c r="B6" s="148" t="s">
        <v>173</v>
      </c>
      <c r="C6" s="148" t="s">
        <v>31545</v>
      </c>
      <c r="D6" s="148" t="s">
        <v>31575</v>
      </c>
      <c r="E6" s="163">
        <f t="shared" si="0"/>
        <v>0.05</v>
      </c>
      <c r="F6" s="163" t="s">
        <v>31875</v>
      </c>
      <c r="G6" s="288"/>
      <c r="H6" s="163" t="s">
        <v>31875</v>
      </c>
      <c r="I6" s="163" t="s">
        <v>173</v>
      </c>
      <c r="J6" s="163" t="s">
        <v>31545</v>
      </c>
      <c r="K6" s="163" t="s">
        <v>31575</v>
      </c>
      <c r="L6" s="163">
        <f t="shared" si="1"/>
        <v>0.05</v>
      </c>
      <c r="M6" s="163" t="s">
        <v>32188</v>
      </c>
      <c r="N6" s="163" t="s">
        <v>32185</v>
      </c>
      <c r="O6" s="163" t="s">
        <v>925</v>
      </c>
    </row>
    <row r="7" spans="1:21" x14ac:dyDescent="0.35">
      <c r="A7" s="148" t="s">
        <v>32950</v>
      </c>
      <c r="B7" s="148" t="s">
        <v>141</v>
      </c>
      <c r="C7" s="148" t="s">
        <v>141</v>
      </c>
      <c r="D7" s="148" t="s">
        <v>141</v>
      </c>
      <c r="E7" s="163">
        <f t="shared" si="0"/>
        <v>0.05</v>
      </c>
      <c r="F7" s="163" t="s">
        <v>31952</v>
      </c>
      <c r="G7" s="288"/>
      <c r="H7" s="163" t="s">
        <v>31952</v>
      </c>
      <c r="I7" s="163" t="s">
        <v>141</v>
      </c>
      <c r="J7" s="163" t="s">
        <v>141</v>
      </c>
      <c r="K7" s="163" t="s">
        <v>141</v>
      </c>
      <c r="L7" s="163">
        <f t="shared" si="1"/>
        <v>0.05</v>
      </c>
      <c r="M7" s="163" t="s">
        <v>32185</v>
      </c>
      <c r="N7" s="163" t="s">
        <v>32184</v>
      </c>
      <c r="O7" s="163" t="s">
        <v>32188</v>
      </c>
    </row>
    <row r="8" spans="1:21" x14ac:dyDescent="0.35">
      <c r="A8" s="148" t="s">
        <v>32951</v>
      </c>
      <c r="B8" s="148" t="s">
        <v>159</v>
      </c>
      <c r="C8" s="148" t="s">
        <v>159</v>
      </c>
      <c r="D8" s="148" t="s">
        <v>31753</v>
      </c>
      <c r="E8" s="163">
        <f t="shared" si="0"/>
        <v>0.05</v>
      </c>
      <c r="F8" s="163" t="s">
        <v>32076</v>
      </c>
      <c r="G8" s="288"/>
      <c r="H8" s="163" t="s">
        <v>32076</v>
      </c>
      <c r="I8" s="163" t="s">
        <v>159</v>
      </c>
      <c r="J8" s="163" t="s">
        <v>159</v>
      </c>
      <c r="K8" s="163" t="s">
        <v>31753</v>
      </c>
      <c r="L8" s="163">
        <f t="shared" si="1"/>
        <v>0.05</v>
      </c>
      <c r="M8" s="163" t="s">
        <v>32184</v>
      </c>
      <c r="N8" s="163" t="s">
        <v>32185</v>
      </c>
      <c r="O8" s="163" t="s">
        <v>925</v>
      </c>
    </row>
    <row r="9" spans="1:21" x14ac:dyDescent="0.35">
      <c r="A9" s="148" t="s">
        <v>32952</v>
      </c>
      <c r="B9" s="148" t="s">
        <v>172</v>
      </c>
      <c r="C9" s="148" t="s">
        <v>31665</v>
      </c>
      <c r="D9" s="148" t="s">
        <v>31665</v>
      </c>
      <c r="E9" s="163">
        <f t="shared" si="0"/>
        <v>0.05</v>
      </c>
      <c r="F9" s="163" t="s">
        <v>31988</v>
      </c>
      <c r="G9" s="288"/>
      <c r="H9" s="163" t="s">
        <v>31988</v>
      </c>
      <c r="I9" s="163" t="s">
        <v>172</v>
      </c>
      <c r="J9" s="163" t="s">
        <v>31665</v>
      </c>
      <c r="K9" s="163" t="s">
        <v>31665</v>
      </c>
      <c r="L9" s="163">
        <f t="shared" si="1"/>
        <v>0.05</v>
      </c>
      <c r="M9" s="163" t="s">
        <v>32185</v>
      </c>
      <c r="N9" s="163" t="s">
        <v>32184</v>
      </c>
      <c r="O9" s="163" t="s">
        <v>32188</v>
      </c>
    </row>
    <row r="10" spans="1:21" x14ac:dyDescent="0.35">
      <c r="A10" s="148" t="s">
        <v>32953</v>
      </c>
      <c r="B10" s="148" t="s">
        <v>170</v>
      </c>
      <c r="C10" s="148" t="s">
        <v>170</v>
      </c>
      <c r="D10" s="148" t="s">
        <v>170</v>
      </c>
      <c r="E10" s="163">
        <f t="shared" si="0"/>
        <v>0.05</v>
      </c>
      <c r="F10" s="163" t="s">
        <v>31970</v>
      </c>
      <c r="G10" s="288"/>
      <c r="H10" s="163" t="s">
        <v>31970</v>
      </c>
      <c r="I10" s="163" t="s">
        <v>170</v>
      </c>
      <c r="J10" s="163" t="s">
        <v>170</v>
      </c>
      <c r="K10" s="163" t="s">
        <v>170</v>
      </c>
      <c r="L10" s="163">
        <f t="shared" si="1"/>
        <v>0.05</v>
      </c>
      <c r="M10" s="163" t="s">
        <v>32188</v>
      </c>
      <c r="N10" s="163" t="s">
        <v>32184</v>
      </c>
      <c r="O10" s="163" t="s">
        <v>32184</v>
      </c>
    </row>
    <row r="11" spans="1:21" x14ac:dyDescent="0.35">
      <c r="A11" s="148" t="s">
        <v>32954</v>
      </c>
      <c r="B11" s="148" t="s">
        <v>153</v>
      </c>
      <c r="C11" s="148" t="s">
        <v>31826</v>
      </c>
      <c r="D11" s="148" t="s">
        <v>31835</v>
      </c>
      <c r="E11" s="163">
        <f t="shared" si="0"/>
        <v>0.05</v>
      </c>
      <c r="F11" s="163" t="s">
        <v>32155</v>
      </c>
      <c r="G11" s="288"/>
      <c r="H11" s="163" t="s">
        <v>32155</v>
      </c>
      <c r="I11" s="163" t="s">
        <v>153</v>
      </c>
      <c r="J11" s="163" t="s">
        <v>31826</v>
      </c>
      <c r="K11" s="163" t="s">
        <v>31835</v>
      </c>
      <c r="L11" s="163">
        <f t="shared" si="1"/>
        <v>0.05</v>
      </c>
      <c r="M11" s="163" t="s">
        <v>32186</v>
      </c>
      <c r="N11" s="163" t="s">
        <v>32188</v>
      </c>
      <c r="O11" s="163" t="s">
        <v>32184</v>
      </c>
    </row>
    <row r="12" spans="1:21" x14ac:dyDescent="0.35">
      <c r="A12" s="148" t="s">
        <v>32955</v>
      </c>
      <c r="B12" s="148" t="s">
        <v>152</v>
      </c>
      <c r="C12" s="148" t="s">
        <v>152</v>
      </c>
      <c r="D12" s="148" t="s">
        <v>152</v>
      </c>
      <c r="E12" s="163">
        <f t="shared" si="0"/>
        <v>0.05</v>
      </c>
      <c r="F12" s="163" t="s">
        <v>32133</v>
      </c>
      <c r="G12" s="288"/>
      <c r="H12" s="163" t="s">
        <v>32133</v>
      </c>
      <c r="I12" s="163" t="s">
        <v>152</v>
      </c>
      <c r="J12" s="163" t="s">
        <v>152</v>
      </c>
      <c r="K12" s="163" t="s">
        <v>152</v>
      </c>
      <c r="L12" s="163">
        <f t="shared" si="1"/>
        <v>0.05</v>
      </c>
      <c r="M12" s="163" t="s">
        <v>32187</v>
      </c>
      <c r="N12" s="163" t="s">
        <v>32186</v>
      </c>
      <c r="O12" s="163" t="s">
        <v>925</v>
      </c>
    </row>
    <row r="13" spans="1:21" x14ac:dyDescent="0.35">
      <c r="A13" s="148" t="s">
        <v>32956</v>
      </c>
      <c r="B13" s="148" t="s">
        <v>159</v>
      </c>
      <c r="C13" s="148" t="s">
        <v>159</v>
      </c>
      <c r="D13" s="148" t="s">
        <v>31770</v>
      </c>
      <c r="E13" s="163">
        <f t="shared" si="0"/>
        <v>0.05</v>
      </c>
      <c r="F13" s="163" t="s">
        <v>32094</v>
      </c>
      <c r="G13" s="288"/>
      <c r="H13" s="163" t="s">
        <v>32094</v>
      </c>
      <c r="I13" s="163" t="s">
        <v>159</v>
      </c>
      <c r="J13" s="163" t="s">
        <v>159</v>
      </c>
      <c r="K13" s="163" t="s">
        <v>31770</v>
      </c>
      <c r="L13" s="163">
        <f t="shared" si="1"/>
        <v>0.05</v>
      </c>
      <c r="M13" s="163" t="s">
        <v>32185</v>
      </c>
      <c r="N13" s="163" t="s">
        <v>32186</v>
      </c>
      <c r="O13" s="163" t="s">
        <v>925</v>
      </c>
    </row>
    <row r="14" spans="1:21" x14ac:dyDescent="0.35">
      <c r="A14" s="148" t="s">
        <v>32957</v>
      </c>
      <c r="B14" s="148" t="s">
        <v>159</v>
      </c>
      <c r="C14" s="148" t="s">
        <v>159</v>
      </c>
      <c r="D14" s="148" t="s">
        <v>31757</v>
      </c>
      <c r="E14" s="163">
        <f t="shared" si="0"/>
        <v>0.05</v>
      </c>
      <c r="F14" s="163" t="s">
        <v>32080</v>
      </c>
      <c r="G14" s="288"/>
      <c r="H14" s="163" t="s">
        <v>32080</v>
      </c>
      <c r="I14" s="163" t="s">
        <v>159</v>
      </c>
      <c r="J14" s="163" t="s">
        <v>159</v>
      </c>
      <c r="K14" s="163" t="s">
        <v>31757</v>
      </c>
      <c r="L14" s="163">
        <f t="shared" si="1"/>
        <v>0.05</v>
      </c>
      <c r="M14" s="163" t="s">
        <v>32187</v>
      </c>
      <c r="N14" s="163" t="s">
        <v>32185</v>
      </c>
      <c r="O14" s="163" t="s">
        <v>925</v>
      </c>
    </row>
    <row r="15" spans="1:21" x14ac:dyDescent="0.35">
      <c r="A15" s="148" t="s">
        <v>32958</v>
      </c>
      <c r="B15" s="148" t="s">
        <v>156</v>
      </c>
      <c r="C15" s="148" t="s">
        <v>31855</v>
      </c>
      <c r="D15" s="148" t="s">
        <v>31858</v>
      </c>
      <c r="E15" s="163">
        <f t="shared" si="0"/>
        <v>0.05</v>
      </c>
      <c r="F15" s="163" t="s">
        <v>32175</v>
      </c>
      <c r="G15" s="288"/>
      <c r="H15" s="163" t="s">
        <v>32175</v>
      </c>
      <c r="I15" s="163" t="s">
        <v>156</v>
      </c>
      <c r="J15" s="163" t="s">
        <v>31855</v>
      </c>
      <c r="K15" s="163" t="s">
        <v>31858</v>
      </c>
      <c r="L15" s="163">
        <f t="shared" si="1"/>
        <v>0.05</v>
      </c>
      <c r="M15" s="163" t="s">
        <v>32187</v>
      </c>
      <c r="N15" s="163" t="s">
        <v>32186</v>
      </c>
      <c r="O15" s="163" t="s">
        <v>32185</v>
      </c>
    </row>
    <row r="16" spans="1:21" x14ac:dyDescent="0.35">
      <c r="A16" s="148" t="s">
        <v>32959</v>
      </c>
      <c r="B16" s="148" t="s">
        <v>159</v>
      </c>
      <c r="C16" s="148" t="s">
        <v>159</v>
      </c>
      <c r="D16" s="148" t="s">
        <v>31747</v>
      </c>
      <c r="E16" s="163">
        <f t="shared" si="0"/>
        <v>0.05</v>
      </c>
      <c r="F16" s="163" t="s">
        <v>32069</v>
      </c>
      <c r="G16" s="288"/>
      <c r="H16" s="163" t="s">
        <v>32069</v>
      </c>
      <c r="I16" s="163" t="s">
        <v>159</v>
      </c>
      <c r="J16" s="163" t="s">
        <v>159</v>
      </c>
      <c r="K16" s="163" t="s">
        <v>31747</v>
      </c>
      <c r="L16" s="163">
        <f t="shared" si="1"/>
        <v>0.1</v>
      </c>
      <c r="M16" s="163" t="s">
        <v>32188</v>
      </c>
      <c r="N16" s="163" t="s">
        <v>32184</v>
      </c>
      <c r="O16" s="163" t="s">
        <v>925</v>
      </c>
    </row>
    <row r="17" spans="1:15" x14ac:dyDescent="0.35">
      <c r="A17" s="148" t="s">
        <v>32960</v>
      </c>
      <c r="B17" s="148" t="s">
        <v>159</v>
      </c>
      <c r="C17" s="148" t="s">
        <v>159</v>
      </c>
      <c r="D17" s="148" t="s">
        <v>31773</v>
      </c>
      <c r="E17" s="163">
        <f t="shared" si="0"/>
        <v>0.05</v>
      </c>
      <c r="F17" s="163" t="s">
        <v>32097</v>
      </c>
      <c r="G17" s="288"/>
      <c r="H17" s="163" t="s">
        <v>32097</v>
      </c>
      <c r="I17" s="163" t="s">
        <v>159</v>
      </c>
      <c r="J17" s="163" t="s">
        <v>159</v>
      </c>
      <c r="K17" s="163" t="s">
        <v>31773</v>
      </c>
      <c r="L17" s="163">
        <f t="shared" si="1"/>
        <v>0.05</v>
      </c>
      <c r="M17" s="163" t="s">
        <v>32184</v>
      </c>
      <c r="N17" s="163" t="s">
        <v>32186</v>
      </c>
      <c r="O17" s="163" t="s">
        <v>925</v>
      </c>
    </row>
    <row r="18" spans="1:15" x14ac:dyDescent="0.35">
      <c r="A18" s="148" t="s">
        <v>32961</v>
      </c>
      <c r="B18" s="148" t="s">
        <v>152</v>
      </c>
      <c r="C18" s="148" t="s">
        <v>31804</v>
      </c>
      <c r="D18" s="148" t="s">
        <v>31804</v>
      </c>
      <c r="E18" s="163">
        <f t="shared" si="0"/>
        <v>0.05</v>
      </c>
      <c r="F18" s="163" t="s">
        <v>32141</v>
      </c>
      <c r="G18" s="288"/>
      <c r="H18" s="163" t="s">
        <v>32141</v>
      </c>
      <c r="I18" s="163" t="s">
        <v>152</v>
      </c>
      <c r="J18" s="163" t="s">
        <v>31804</v>
      </c>
      <c r="K18" s="163" t="s">
        <v>31804</v>
      </c>
      <c r="L18" s="163">
        <f t="shared" si="1"/>
        <v>0.05</v>
      </c>
      <c r="M18" s="163" t="s">
        <v>32187</v>
      </c>
      <c r="N18" s="163" t="s">
        <v>32185</v>
      </c>
      <c r="O18" s="163" t="s">
        <v>32185</v>
      </c>
    </row>
    <row r="19" spans="1:15" x14ac:dyDescent="0.35">
      <c r="A19" s="148" t="s">
        <v>32962</v>
      </c>
      <c r="B19" s="148" t="s">
        <v>159</v>
      </c>
      <c r="C19" s="148" t="s">
        <v>159</v>
      </c>
      <c r="D19" s="148" t="s">
        <v>31751</v>
      </c>
      <c r="E19" s="163">
        <f t="shared" si="0"/>
        <v>0.05</v>
      </c>
      <c r="F19" s="163" t="s">
        <v>32074</v>
      </c>
      <c r="G19" s="288"/>
      <c r="H19" s="163" t="s">
        <v>32074</v>
      </c>
      <c r="I19" s="163" t="s">
        <v>159</v>
      </c>
      <c r="J19" s="163" t="s">
        <v>159</v>
      </c>
      <c r="K19" s="163" t="s">
        <v>31751</v>
      </c>
      <c r="L19" s="163">
        <f t="shared" si="1"/>
        <v>0.05</v>
      </c>
      <c r="M19" s="163" t="s">
        <v>32186</v>
      </c>
      <c r="N19" s="163" t="s">
        <v>32184</v>
      </c>
      <c r="O19" s="163" t="s">
        <v>925</v>
      </c>
    </row>
    <row r="20" spans="1:15" x14ac:dyDescent="0.35">
      <c r="A20" s="148" t="s">
        <v>32977</v>
      </c>
      <c r="B20" s="148" t="s">
        <v>159</v>
      </c>
      <c r="C20" s="148" t="s">
        <v>159</v>
      </c>
      <c r="D20" s="148" t="s">
        <v>31747</v>
      </c>
      <c r="E20" s="163">
        <f t="shared" si="0"/>
        <v>0.05</v>
      </c>
      <c r="F20" s="163" t="s">
        <v>32069</v>
      </c>
      <c r="G20" s="288"/>
      <c r="H20" s="163" t="s">
        <v>32091</v>
      </c>
      <c r="I20" s="163" t="s">
        <v>159</v>
      </c>
      <c r="J20" s="163" t="s">
        <v>159</v>
      </c>
      <c r="K20" s="163" t="s">
        <v>31768</v>
      </c>
      <c r="L20" s="163">
        <f t="shared" si="1"/>
        <v>0.05</v>
      </c>
      <c r="M20" s="163" t="s">
        <v>32188</v>
      </c>
      <c r="N20" s="163" t="s">
        <v>32184</v>
      </c>
      <c r="O20" s="163" t="s">
        <v>925</v>
      </c>
    </row>
    <row r="21" spans="1:15" x14ac:dyDescent="0.35">
      <c r="A21" s="148" t="s">
        <v>32978</v>
      </c>
      <c r="B21" s="148" t="s">
        <v>159</v>
      </c>
      <c r="C21" s="148" t="s">
        <v>159</v>
      </c>
      <c r="D21" s="148" t="s">
        <v>31768</v>
      </c>
      <c r="E21" s="163">
        <f t="shared" si="0"/>
        <v>0.05</v>
      </c>
      <c r="F21" s="163" t="s">
        <v>32091</v>
      </c>
      <c r="G21" s="288"/>
      <c r="H21" s="163" t="s">
        <v>32007</v>
      </c>
      <c r="I21" s="163" t="s">
        <v>146</v>
      </c>
      <c r="J21" s="163" t="s">
        <v>31684</v>
      </c>
      <c r="K21" s="163" t="s">
        <v>31684</v>
      </c>
      <c r="L21" s="163">
        <f t="shared" si="1"/>
        <v>0</v>
      </c>
      <c r="M21" s="163" t="s">
        <v>32187</v>
      </c>
      <c r="N21" s="163" t="s">
        <v>32186</v>
      </c>
      <c r="O21" s="163" t="s">
        <v>925</v>
      </c>
    </row>
    <row r="22" spans="1:15" x14ac:dyDescent="0.35">
      <c r="D22" s="148" t="s">
        <v>160</v>
      </c>
      <c r="E22" s="184">
        <f>+SUM(E2:E21)</f>
        <v>1.0000000000000002</v>
      </c>
      <c r="F22" s="185"/>
      <c r="G22" s="185"/>
      <c r="H22" s="185"/>
      <c r="I22" s="185"/>
      <c r="J22" s="185"/>
      <c r="K22" s="185"/>
      <c r="L22" s="185"/>
      <c r="M22" s="185"/>
      <c r="N22" s="185"/>
      <c r="O22" s="185"/>
    </row>
    <row r="24" spans="1:15" x14ac:dyDescent="0.35">
      <c r="H24" s="163"/>
    </row>
    <row r="25" spans="1:15" x14ac:dyDescent="0.35">
      <c r="H25" s="163"/>
    </row>
    <row r="26" spans="1:15" x14ac:dyDescent="0.35">
      <c r="H26" s="163"/>
    </row>
    <row r="27" spans="1:15" x14ac:dyDescent="0.35">
      <c r="H27" s="163"/>
    </row>
    <row r="28" spans="1:15" x14ac:dyDescent="0.35">
      <c r="H28" s="163"/>
    </row>
    <row r="29" spans="1:15" x14ac:dyDescent="0.35">
      <c r="H29" s="163"/>
    </row>
    <row r="30" spans="1:15" x14ac:dyDescent="0.35">
      <c r="H30" s="163"/>
    </row>
    <row r="31" spans="1:15" x14ac:dyDescent="0.35">
      <c r="H31" s="163"/>
    </row>
    <row r="32" spans="1:15" x14ac:dyDescent="0.35">
      <c r="H32" s="163"/>
    </row>
    <row r="33" spans="8:8" x14ac:dyDescent="0.35">
      <c r="H33" s="163"/>
    </row>
    <row r="34" spans="8:8" x14ac:dyDescent="0.35">
      <c r="H34" s="163"/>
    </row>
    <row r="35" spans="8:8" x14ac:dyDescent="0.35">
      <c r="H35" s="163"/>
    </row>
    <row r="36" spans="8:8" x14ac:dyDescent="0.35">
      <c r="H36" s="387"/>
    </row>
  </sheetData>
  <autoFilter ref="H1:O21" xr:uid="{68CA959E-B71A-41F0-9F4C-AFE4D0C28644}"/>
  <hyperlinks>
    <hyperlink ref="U1" r:id="rId1" display="https://www.realplaza.com/" xr:uid="{39776870-73C8-4943-A2EF-9767B55810B3}"/>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CF99-484D-46CC-B67B-E93EF0FF327A}">
  <dimension ref="A1:G27"/>
  <sheetViews>
    <sheetView workbookViewId="0">
      <selection activeCell="C11" sqref="C11:E11"/>
    </sheetView>
  </sheetViews>
  <sheetFormatPr defaultRowHeight="14.5" x14ac:dyDescent="0.35"/>
  <cols>
    <col min="1" max="1" width="24.7265625" bestFit="1" customWidth="1"/>
    <col min="2" max="2" width="13.1796875" bestFit="1" customWidth="1"/>
    <col min="3" max="3" width="28" bestFit="1" customWidth="1"/>
    <col min="4" max="4" width="22.453125" bestFit="1" customWidth="1"/>
    <col min="5" max="5" width="11.453125" bestFit="1" customWidth="1"/>
    <col min="6" max="6" width="10.453125" bestFit="1" customWidth="1"/>
    <col min="7" max="7" width="16.26953125" customWidth="1"/>
  </cols>
  <sheetData>
    <row r="1" spans="1:7" x14ac:dyDescent="0.35">
      <c r="A1" s="338" t="s">
        <v>37190</v>
      </c>
      <c r="B1" s="338" t="s">
        <v>32448</v>
      </c>
      <c r="C1" s="338" t="s">
        <v>37175</v>
      </c>
      <c r="D1" s="338" t="s">
        <v>37147</v>
      </c>
      <c r="E1" s="338" t="s">
        <v>37148</v>
      </c>
      <c r="F1" s="338" t="s">
        <v>1026</v>
      </c>
      <c r="G1" s="338" t="s">
        <v>32366</v>
      </c>
    </row>
    <row r="2" spans="1:7" x14ac:dyDescent="0.35">
      <c r="A2" t="s">
        <v>969</v>
      </c>
      <c r="B2" t="s">
        <v>37174</v>
      </c>
      <c r="C2" t="s">
        <v>37176</v>
      </c>
      <c r="E2">
        <v>0.6</v>
      </c>
      <c r="F2" t="s">
        <v>37234</v>
      </c>
      <c r="G2" t="s">
        <v>32369</v>
      </c>
    </row>
    <row r="3" spans="1:7" x14ac:dyDescent="0.35">
      <c r="A3" t="s">
        <v>969</v>
      </c>
      <c r="B3" t="s">
        <v>37421</v>
      </c>
      <c r="D3" t="s">
        <v>942</v>
      </c>
      <c r="E3">
        <v>0.4</v>
      </c>
      <c r="F3" t="s">
        <v>37234</v>
      </c>
      <c r="G3" t="s">
        <v>32369</v>
      </c>
    </row>
    <row r="4" spans="1:7" x14ac:dyDescent="0.35">
      <c r="A4" t="s">
        <v>977</v>
      </c>
      <c r="B4" t="s">
        <v>37174</v>
      </c>
      <c r="C4" t="s">
        <v>37176</v>
      </c>
      <c r="E4">
        <v>1</v>
      </c>
      <c r="F4" t="s">
        <v>37234</v>
      </c>
      <c r="G4" t="s">
        <v>32369</v>
      </c>
    </row>
    <row r="5" spans="1:7" x14ac:dyDescent="0.35">
      <c r="A5" t="s">
        <v>31</v>
      </c>
      <c r="B5" t="s">
        <v>37174</v>
      </c>
      <c r="C5" t="s">
        <v>37176</v>
      </c>
      <c r="E5">
        <v>1</v>
      </c>
      <c r="F5" t="s">
        <v>37234</v>
      </c>
      <c r="G5" t="s">
        <v>32369</v>
      </c>
    </row>
    <row r="6" spans="1:7" x14ac:dyDescent="0.35">
      <c r="A6" t="s">
        <v>929</v>
      </c>
      <c r="B6" t="s">
        <v>37174</v>
      </c>
      <c r="C6" t="s">
        <v>929</v>
      </c>
      <c r="E6">
        <v>1</v>
      </c>
      <c r="F6" t="s">
        <v>37234</v>
      </c>
      <c r="G6" t="s">
        <v>32369</v>
      </c>
    </row>
    <row r="7" spans="1:7" x14ac:dyDescent="0.35">
      <c r="A7" t="s">
        <v>32213</v>
      </c>
      <c r="B7" t="s">
        <v>37174</v>
      </c>
      <c r="C7" t="s">
        <v>37177</v>
      </c>
      <c r="E7">
        <v>0.16</v>
      </c>
      <c r="F7" t="s">
        <v>37234</v>
      </c>
      <c r="G7" t="s">
        <v>32369</v>
      </c>
    </row>
    <row r="8" spans="1:7" x14ac:dyDescent="0.35">
      <c r="A8" t="s">
        <v>953</v>
      </c>
      <c r="B8" t="s">
        <v>37174</v>
      </c>
      <c r="C8" t="s">
        <v>37178</v>
      </c>
      <c r="E8">
        <v>0.84</v>
      </c>
      <c r="F8" t="s">
        <v>37234</v>
      </c>
      <c r="G8" t="s">
        <v>32369</v>
      </c>
    </row>
    <row r="9" spans="1:7" x14ac:dyDescent="0.35">
      <c r="A9" t="s">
        <v>974</v>
      </c>
      <c r="B9" t="s">
        <v>37174</v>
      </c>
      <c r="C9" t="s">
        <v>37179</v>
      </c>
      <c r="E9">
        <v>1</v>
      </c>
      <c r="F9" t="s">
        <v>37234</v>
      </c>
      <c r="G9" t="s">
        <v>32369</v>
      </c>
    </row>
    <row r="10" spans="1:7" x14ac:dyDescent="0.35">
      <c r="A10" t="s">
        <v>37187</v>
      </c>
      <c r="B10" t="s">
        <v>37174</v>
      </c>
      <c r="C10" t="s">
        <v>37180</v>
      </c>
      <c r="E10">
        <v>1</v>
      </c>
      <c r="F10" t="s">
        <v>37234</v>
      </c>
      <c r="G10" t="s">
        <v>32369</v>
      </c>
    </row>
    <row r="11" spans="1:7" x14ac:dyDescent="0.35">
      <c r="A11" t="s">
        <v>37186</v>
      </c>
      <c r="B11" t="s">
        <v>37174</v>
      </c>
      <c r="C11" t="s">
        <v>37181</v>
      </c>
      <c r="E11">
        <v>1</v>
      </c>
      <c r="F11" t="s">
        <v>37234</v>
      </c>
      <c r="G11" t="s">
        <v>32369</v>
      </c>
    </row>
    <row r="12" spans="1:7" x14ac:dyDescent="0.35">
      <c r="A12" t="s">
        <v>37185</v>
      </c>
      <c r="B12" t="s">
        <v>37174</v>
      </c>
      <c r="C12" t="s">
        <v>37182</v>
      </c>
      <c r="E12">
        <v>1</v>
      </c>
      <c r="F12" t="s">
        <v>37234</v>
      </c>
      <c r="G12" t="s">
        <v>32369</v>
      </c>
    </row>
    <row r="13" spans="1:7" x14ac:dyDescent="0.35">
      <c r="A13" t="s">
        <v>37184</v>
      </c>
      <c r="B13" t="s">
        <v>37174</v>
      </c>
      <c r="C13" t="s">
        <v>37183</v>
      </c>
      <c r="E13">
        <v>1</v>
      </c>
      <c r="F13" t="s">
        <v>37234</v>
      </c>
      <c r="G13" t="s">
        <v>32369</v>
      </c>
    </row>
    <row r="14" spans="1:7" x14ac:dyDescent="0.35">
      <c r="A14" t="s">
        <v>37237</v>
      </c>
      <c r="B14" t="s">
        <v>37174</v>
      </c>
      <c r="C14" t="s">
        <v>37188</v>
      </c>
      <c r="E14">
        <v>1</v>
      </c>
      <c r="F14" t="s">
        <v>37234</v>
      </c>
      <c r="G14" t="s">
        <v>32369</v>
      </c>
    </row>
    <row r="15" spans="1:7" x14ac:dyDescent="0.35">
      <c r="A15" t="s">
        <v>7</v>
      </c>
      <c r="E15">
        <v>0.75</v>
      </c>
      <c r="F15" t="s">
        <v>36365</v>
      </c>
      <c r="G15" t="s">
        <v>32369</v>
      </c>
    </row>
    <row r="16" spans="1:7" x14ac:dyDescent="0.35">
      <c r="A16" t="s">
        <v>7</v>
      </c>
      <c r="E16">
        <v>0.25</v>
      </c>
      <c r="F16" t="s">
        <v>36365</v>
      </c>
      <c r="G16" t="s">
        <v>164</v>
      </c>
    </row>
    <row r="17" spans="1:7" x14ac:dyDescent="0.35">
      <c r="A17" t="s">
        <v>2</v>
      </c>
      <c r="B17" t="s">
        <v>36405</v>
      </c>
      <c r="E17" s="353">
        <v>0.72824810094211867</v>
      </c>
      <c r="F17" t="s">
        <v>190</v>
      </c>
      <c r="G17" t="s">
        <v>32369</v>
      </c>
    </row>
    <row r="18" spans="1:7" x14ac:dyDescent="0.35">
      <c r="A18" t="s">
        <v>2</v>
      </c>
      <c r="E18" s="353">
        <v>0.12967296101918527</v>
      </c>
      <c r="F18" t="s">
        <v>190</v>
      </c>
      <c r="G18" t="s">
        <v>165</v>
      </c>
    </row>
    <row r="19" spans="1:7" x14ac:dyDescent="0.35">
      <c r="A19" t="s">
        <v>2</v>
      </c>
      <c r="E19" s="353">
        <v>0.14207893803869603</v>
      </c>
      <c r="F19" t="s">
        <v>190</v>
      </c>
      <c r="G19" t="s">
        <v>162</v>
      </c>
    </row>
    <row r="20" spans="1:7" x14ac:dyDescent="0.35">
      <c r="A20" t="s">
        <v>934</v>
      </c>
      <c r="B20" t="s">
        <v>36405</v>
      </c>
      <c r="E20" s="353">
        <v>0.86363611570202858</v>
      </c>
      <c r="F20" t="s">
        <v>29862</v>
      </c>
      <c r="G20" t="s">
        <v>32369</v>
      </c>
    </row>
    <row r="21" spans="1:7" x14ac:dyDescent="0.35">
      <c r="A21" t="s">
        <v>934</v>
      </c>
      <c r="E21" s="353">
        <v>5.4545553719188573E-2</v>
      </c>
      <c r="F21" t="s">
        <v>29862</v>
      </c>
      <c r="G21" t="s">
        <v>37232</v>
      </c>
    </row>
    <row r="22" spans="1:7" x14ac:dyDescent="0.35">
      <c r="A22" t="s">
        <v>934</v>
      </c>
      <c r="E22" s="353">
        <v>2.7272776859594287E-2</v>
      </c>
      <c r="F22" t="s">
        <v>29862</v>
      </c>
      <c r="G22" t="s">
        <v>36393</v>
      </c>
    </row>
    <row r="23" spans="1:7" x14ac:dyDescent="0.35">
      <c r="A23" t="s">
        <v>934</v>
      </c>
      <c r="E23" s="353">
        <v>2.7272776859594287E-2</v>
      </c>
      <c r="F23" t="s">
        <v>29862</v>
      </c>
      <c r="G23" t="s">
        <v>165</v>
      </c>
    </row>
    <row r="24" spans="1:7" x14ac:dyDescent="0.35">
      <c r="A24" t="s">
        <v>934</v>
      </c>
      <c r="E24" s="353">
        <v>2.7272776859594287E-2</v>
      </c>
      <c r="F24" t="s">
        <v>29862</v>
      </c>
      <c r="G24" t="s">
        <v>37233</v>
      </c>
    </row>
    <row r="25" spans="1:7" x14ac:dyDescent="0.35">
      <c r="A25" t="s">
        <v>37235</v>
      </c>
      <c r="B25" t="s">
        <v>37174</v>
      </c>
      <c r="C25" t="s">
        <v>37247</v>
      </c>
      <c r="E25">
        <v>1</v>
      </c>
      <c r="F25" t="s">
        <v>37234</v>
      </c>
      <c r="G25" t="s">
        <v>32369</v>
      </c>
    </row>
    <row r="26" spans="1:7" x14ac:dyDescent="0.35">
      <c r="A26" t="s">
        <v>37238</v>
      </c>
      <c r="B26" t="s">
        <v>37174</v>
      </c>
      <c r="C26" t="s">
        <v>37248</v>
      </c>
      <c r="E26">
        <v>1</v>
      </c>
      <c r="F26" t="s">
        <v>37234</v>
      </c>
      <c r="G26" t="s">
        <v>32369</v>
      </c>
    </row>
    <row r="27" spans="1:7" x14ac:dyDescent="0.35">
      <c r="A27" t="s">
        <v>25871</v>
      </c>
      <c r="B27" t="s">
        <v>37174</v>
      </c>
      <c r="C27" t="s">
        <v>37262</v>
      </c>
      <c r="E27">
        <v>1</v>
      </c>
      <c r="F27" t="s">
        <v>37234</v>
      </c>
      <c r="G27" t="s">
        <v>32369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36BD-B782-419D-B0F6-B4A899E738C8}">
  <dimension ref="A1:U9"/>
  <sheetViews>
    <sheetView workbookViewId="0">
      <selection activeCell="U1" sqref="U1"/>
    </sheetView>
  </sheetViews>
  <sheetFormatPr defaultRowHeight="14.5" x14ac:dyDescent="0.35"/>
  <cols>
    <col min="1" max="1" width="13.54296875" bestFit="1" customWidth="1"/>
    <col min="2" max="2" width="8.7265625" customWidth="1"/>
    <col min="4" max="4" width="23.81640625" bestFit="1" customWidth="1"/>
    <col min="7" max="7" width="19.7265625" bestFit="1" customWidth="1"/>
    <col min="10" max="10" width="15.453125" bestFit="1" customWidth="1"/>
    <col min="13" max="13" width="15.54296875" bestFit="1" customWidth="1"/>
    <col min="16" max="16" width="9.7265625" bestFit="1" customWidth="1"/>
    <col min="17" max="17" width="9.1796875" style="352"/>
    <col min="19" max="19" width="9.81640625" customWidth="1"/>
    <col min="20" max="20" width="20.7265625" bestFit="1" customWidth="1"/>
  </cols>
  <sheetData>
    <row r="1" spans="1:21" x14ac:dyDescent="0.35">
      <c r="A1" t="s">
        <v>969</v>
      </c>
      <c r="B1" s="9">
        <f>SUM(B2:B5)-B2</f>
        <v>1</v>
      </c>
      <c r="D1" t="s">
        <v>974</v>
      </c>
      <c r="E1" s="9">
        <f>SUM(E2:E5)</f>
        <v>1</v>
      </c>
      <c r="G1" t="s">
        <v>37225</v>
      </c>
      <c r="H1" s="9">
        <f>SUM(H2:H5)</f>
        <v>1</v>
      </c>
      <c r="J1" t="s">
        <v>2</v>
      </c>
      <c r="K1" s="9">
        <f>SUM(K2:K5)</f>
        <v>1</v>
      </c>
      <c r="M1" t="s">
        <v>31423</v>
      </c>
      <c r="N1" s="9">
        <f>SUM(N2:N5)</f>
        <v>0.99999999999999989</v>
      </c>
      <c r="P1" t="s">
        <v>934</v>
      </c>
      <c r="Q1" s="352">
        <f>SUM(Q2:Q6)</f>
        <v>1</v>
      </c>
      <c r="T1" t="s">
        <v>37439</v>
      </c>
      <c r="U1" s="11">
        <v>0.86658114344428383</v>
      </c>
    </row>
    <row r="2" spans="1:21" x14ac:dyDescent="0.35">
      <c r="A2" t="s">
        <v>977</v>
      </c>
      <c r="B2" s="9">
        <f>B3</f>
        <v>0.6</v>
      </c>
      <c r="D2" t="s">
        <v>32213</v>
      </c>
      <c r="E2" s="352">
        <v>0.16009888751545118</v>
      </c>
      <c r="G2" t="s">
        <v>7</v>
      </c>
      <c r="H2" s="9">
        <v>0.75</v>
      </c>
      <c r="J2" t="s">
        <v>37227</v>
      </c>
      <c r="K2" s="352">
        <v>0.72824810094211867</v>
      </c>
      <c r="M2" t="s">
        <v>37231</v>
      </c>
      <c r="N2" s="352">
        <v>0.41852620388637318</v>
      </c>
      <c r="P2" t="s">
        <v>32369</v>
      </c>
      <c r="Q2" s="352">
        <v>0.86363611570202858</v>
      </c>
      <c r="T2" t="s">
        <v>37440</v>
      </c>
      <c r="U2" s="11">
        <v>4.2550179036854797E-2</v>
      </c>
    </row>
    <row r="3" spans="1:21" x14ac:dyDescent="0.35">
      <c r="A3" t="s">
        <v>31</v>
      </c>
      <c r="B3" s="352">
        <v>0.6</v>
      </c>
      <c r="D3" t="s">
        <v>953</v>
      </c>
      <c r="E3" s="352">
        <v>0.8399011124845488</v>
      </c>
      <c r="G3" t="s">
        <v>37226</v>
      </c>
      <c r="H3" s="9">
        <v>0.25</v>
      </c>
      <c r="J3" t="s">
        <v>37228</v>
      </c>
      <c r="K3" s="352">
        <v>0.12967296101918527</v>
      </c>
      <c r="M3" t="s">
        <v>37230</v>
      </c>
      <c r="N3" s="352">
        <v>0.58147379611362671</v>
      </c>
      <c r="P3" t="s">
        <v>37232</v>
      </c>
      <c r="Q3" s="352">
        <v>5.4545553719188573E-2</v>
      </c>
      <c r="T3" t="s">
        <v>37441</v>
      </c>
      <c r="U3" s="11">
        <v>3.6388797851114853E-2</v>
      </c>
    </row>
    <row r="4" spans="1:21" x14ac:dyDescent="0.35">
      <c r="A4" t="s">
        <v>37282</v>
      </c>
      <c r="B4" s="352">
        <v>0.4</v>
      </c>
      <c r="J4" t="s">
        <v>37229</v>
      </c>
      <c r="K4" s="352">
        <v>0.14207893803869603</v>
      </c>
      <c r="P4" t="s">
        <v>36393</v>
      </c>
      <c r="Q4" s="352">
        <v>2.7272776859594287E-2</v>
      </c>
      <c r="T4" t="s">
        <v>37442</v>
      </c>
      <c r="U4" s="11">
        <v>3.3782549387377293E-3</v>
      </c>
    </row>
    <row r="5" spans="1:21" x14ac:dyDescent="0.35">
      <c r="P5" t="s">
        <v>165</v>
      </c>
      <c r="Q5" s="352">
        <v>2.7272776859594287E-2</v>
      </c>
      <c r="T5" t="s">
        <v>37443</v>
      </c>
      <c r="U5" s="11">
        <v>7.464297814576722E-3</v>
      </c>
    </row>
    <row r="6" spans="1:21" x14ac:dyDescent="0.35">
      <c r="P6" t="s">
        <v>37233</v>
      </c>
      <c r="Q6" s="352">
        <v>2.7272776859594287E-2</v>
      </c>
      <c r="T6" t="s">
        <v>37444</v>
      </c>
      <c r="U6" s="11">
        <v>9.5358992699016575E-4</v>
      </c>
    </row>
    <row r="7" spans="1:21" x14ac:dyDescent="0.35">
      <c r="T7" t="s">
        <v>37445</v>
      </c>
      <c r="U7" s="11">
        <v>1.1074929747133971E-3</v>
      </c>
    </row>
    <row r="8" spans="1:21" x14ac:dyDescent="0.35">
      <c r="T8" t="s">
        <v>37446</v>
      </c>
      <c r="U8" s="11">
        <v>0</v>
      </c>
    </row>
    <row r="9" spans="1:21" x14ac:dyDescent="0.35">
      <c r="T9" t="s">
        <v>37447</v>
      </c>
      <c r="U9" s="11">
        <v>4.157624401272856E-2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3435-0C7C-4B6C-ABAC-CB7EB09C4603}">
  <dimension ref="B3:BB48"/>
  <sheetViews>
    <sheetView topLeftCell="L1" zoomScale="60" zoomScaleNormal="60" workbookViewId="0">
      <selection activeCell="Z34" sqref="Z34"/>
    </sheetView>
  </sheetViews>
  <sheetFormatPr defaultColWidth="8.7265625" defaultRowHeight="14.5" x14ac:dyDescent="0.35"/>
  <cols>
    <col min="27" max="27" width="18.81640625" bestFit="1" customWidth="1"/>
    <col min="28" max="28" width="47.7265625" bestFit="1" customWidth="1"/>
    <col min="29" max="29" width="22.54296875" bestFit="1" customWidth="1"/>
    <col min="30" max="30" width="11.54296875" bestFit="1" customWidth="1"/>
    <col min="31" max="31" width="17.54296875" bestFit="1" customWidth="1"/>
    <col min="32" max="32" width="14.453125" customWidth="1"/>
    <col min="33" max="33" width="9.54296875" bestFit="1" customWidth="1"/>
    <col min="34" max="34" width="10.7265625" bestFit="1" customWidth="1"/>
    <col min="35" max="35" width="16.1796875" bestFit="1" customWidth="1"/>
    <col min="36" max="36" width="14.1796875" customWidth="1"/>
    <col min="37" max="37" width="13.1796875" bestFit="1" customWidth="1"/>
    <col min="39" max="39" width="18.26953125" customWidth="1"/>
    <col min="40" max="40" width="22.54296875" bestFit="1" customWidth="1"/>
    <col min="41" max="41" width="10.54296875" bestFit="1" customWidth="1"/>
    <col min="42" max="42" width="12.1796875" bestFit="1" customWidth="1"/>
    <col min="44" max="44" width="21.54296875" bestFit="1" customWidth="1"/>
    <col min="45" max="45" width="13.7265625" bestFit="1" customWidth="1"/>
    <col min="46" max="46" width="10.26953125" bestFit="1" customWidth="1"/>
    <col min="50" max="50" width="10.453125" bestFit="1" customWidth="1"/>
  </cols>
  <sheetData>
    <row r="3" spans="2:29" x14ac:dyDescent="0.35">
      <c r="B3" s="5" t="s">
        <v>37276</v>
      </c>
    </row>
    <row r="12" spans="2:29" x14ac:dyDescent="0.35">
      <c r="AA12" s="393" t="s">
        <v>37277</v>
      </c>
      <c r="AB12" s="393"/>
      <c r="AC12" s="393"/>
    </row>
    <row r="13" spans="2:29" x14ac:dyDescent="0.35">
      <c r="AA13" s="393"/>
      <c r="AB13" s="393"/>
      <c r="AC13" s="393"/>
    </row>
    <row r="14" spans="2:29" x14ac:dyDescent="0.35">
      <c r="AA14" s="393"/>
      <c r="AB14" s="393"/>
      <c r="AC14" s="393"/>
    </row>
    <row r="15" spans="2:29" x14ac:dyDescent="0.35">
      <c r="AB15" s="275" t="s">
        <v>32367</v>
      </c>
    </row>
    <row r="16" spans="2:29" x14ac:dyDescent="0.35">
      <c r="AA16" s="192" t="s">
        <v>37175</v>
      </c>
      <c r="AB16" s="193">
        <v>7812858</v>
      </c>
      <c r="AC16" s="362">
        <f>$AC$20*AB16/$AB$20</f>
        <v>0.73503352163754865</v>
      </c>
    </row>
    <row r="17" spans="27:30" x14ac:dyDescent="0.35">
      <c r="AA17" s="192" t="s">
        <v>37278</v>
      </c>
      <c r="AB17" s="193">
        <v>1695222</v>
      </c>
      <c r="AC17" s="11">
        <f t="shared" ref="AC17:AC19" si="0">$AC$20*AB17/$AB$20</f>
        <v>0.15948645125989086</v>
      </c>
    </row>
    <row r="18" spans="27:30" x14ac:dyDescent="0.35">
      <c r="AA18" s="192" t="s">
        <v>37279</v>
      </c>
      <c r="AB18" s="193">
        <v>291408</v>
      </c>
      <c r="AC18" s="11">
        <f t="shared" si="0"/>
        <v>2.7415658709444707E-2</v>
      </c>
    </row>
    <row r="19" spans="27:30" x14ac:dyDescent="0.35">
      <c r="AA19" s="192" t="s">
        <v>37280</v>
      </c>
      <c r="AB19" s="193">
        <v>829766</v>
      </c>
      <c r="AC19" s="11">
        <f t="shared" si="0"/>
        <v>7.8064368393115827E-2</v>
      </c>
    </row>
    <row r="20" spans="27:30" x14ac:dyDescent="0.35">
      <c r="AB20" s="203">
        <f>SUM(AB16:AB19)</f>
        <v>10629254</v>
      </c>
      <c r="AC20" s="9">
        <v>1</v>
      </c>
    </row>
    <row r="22" spans="27:30" x14ac:dyDescent="0.35">
      <c r="AB22" s="192" t="s">
        <v>32367</v>
      </c>
    </row>
    <row r="23" spans="27:30" x14ac:dyDescent="0.35">
      <c r="AA23" s="4" t="s">
        <v>37281</v>
      </c>
      <c r="AB23" s="206">
        <f>AB16+AB17+AB18+AB19</f>
        <v>10629254</v>
      </c>
    </row>
    <row r="24" spans="27:30" x14ac:dyDescent="0.35">
      <c r="AA24" s="4" t="s">
        <v>37282</v>
      </c>
      <c r="AB24" s="203">
        <f>2761666+2794230</f>
        <v>5555896</v>
      </c>
    </row>
    <row r="25" spans="27:30" x14ac:dyDescent="0.35">
      <c r="AA25" s="4" t="s">
        <v>37283</v>
      </c>
      <c r="AB25" s="203">
        <v>650114</v>
      </c>
    </row>
    <row r="26" spans="27:30" x14ac:dyDescent="0.35">
      <c r="AA26" s="4" t="s">
        <v>36394</v>
      </c>
      <c r="AB26" s="203">
        <v>2677890</v>
      </c>
      <c r="AC26">
        <v>3</v>
      </c>
      <c r="AD26" s="8">
        <f>AB26/AC26</f>
        <v>892630</v>
      </c>
    </row>
    <row r="29" spans="27:30" x14ac:dyDescent="0.35">
      <c r="AA29" s="394" t="s">
        <v>37284</v>
      </c>
      <c r="AB29" s="394"/>
      <c r="AC29" s="394"/>
    </row>
    <row r="30" spans="27:30" x14ac:dyDescent="0.35">
      <c r="AA30" s="394"/>
      <c r="AB30" s="394"/>
      <c r="AC30" s="394"/>
    </row>
    <row r="31" spans="27:30" x14ac:dyDescent="0.35">
      <c r="AA31" s="394"/>
      <c r="AB31" s="394"/>
      <c r="AC31" s="394"/>
    </row>
    <row r="33" spans="27:54" x14ac:dyDescent="0.35">
      <c r="AA33" s="4" t="s">
        <v>37234</v>
      </c>
      <c r="AB33" s="363">
        <f>AB23+AD26</f>
        <v>11521884</v>
      </c>
      <c r="AC33" s="11">
        <f>$AC$36*AB33/$AB$36</f>
        <v>0.5904675379490163</v>
      </c>
    </row>
    <row r="34" spans="27:54" x14ac:dyDescent="0.35">
      <c r="AA34" s="4" t="s">
        <v>37282</v>
      </c>
      <c r="AB34" s="363">
        <f>AB24+AD26</f>
        <v>6448526</v>
      </c>
      <c r="AC34" s="207">
        <f t="shared" ref="AC34:AC35" si="1">$AC$36*AB34/$AB$36</f>
        <v>0.330470717342773</v>
      </c>
    </row>
    <row r="35" spans="27:54" x14ac:dyDescent="0.35">
      <c r="AA35" s="4" t="s">
        <v>37283</v>
      </c>
      <c r="AB35" s="363">
        <f>AB25+AD26</f>
        <v>1542744</v>
      </c>
      <c r="AC35" s="207">
        <f t="shared" si="1"/>
        <v>7.9061744708210674E-2</v>
      </c>
    </row>
    <row r="36" spans="27:54" x14ac:dyDescent="0.35">
      <c r="AB36" s="363">
        <f>SUM(AB33:AB35)</f>
        <v>19513154</v>
      </c>
      <c r="AC36" s="6">
        <v>1</v>
      </c>
    </row>
    <row r="39" spans="27:54" x14ac:dyDescent="0.35">
      <c r="AC39" s="192" t="s">
        <v>137</v>
      </c>
      <c r="AD39" s="192" t="s">
        <v>173</v>
      </c>
      <c r="AE39" s="192" t="s">
        <v>174</v>
      </c>
      <c r="AF39" s="192" t="s">
        <v>138</v>
      </c>
      <c r="AG39" s="192" t="s">
        <v>139</v>
      </c>
      <c r="AH39" s="192" t="s">
        <v>140</v>
      </c>
      <c r="AI39" s="192" t="s">
        <v>158</v>
      </c>
      <c r="AJ39" s="192" t="s">
        <v>141</v>
      </c>
      <c r="AK39" s="192" t="s">
        <v>142</v>
      </c>
      <c r="AL39" s="192" t="s">
        <v>170</v>
      </c>
      <c r="AM39" s="192" t="s">
        <v>144</v>
      </c>
      <c r="AN39" s="192" t="s">
        <v>172</v>
      </c>
      <c r="AO39" s="192" t="s">
        <v>146</v>
      </c>
      <c r="AP39" s="192" t="s">
        <v>147</v>
      </c>
      <c r="AQ39" s="192" t="s">
        <v>159</v>
      </c>
      <c r="AR39" s="192" t="s">
        <v>148</v>
      </c>
      <c r="AS39" s="192" t="s">
        <v>149</v>
      </c>
      <c r="AT39" s="192" t="s">
        <v>150</v>
      </c>
      <c r="AU39" s="192" t="s">
        <v>151</v>
      </c>
      <c r="AV39" s="192" t="s">
        <v>152</v>
      </c>
      <c r="AW39" s="192" t="s">
        <v>153</v>
      </c>
      <c r="AX39" s="192" t="s">
        <v>175</v>
      </c>
      <c r="AY39" s="192" t="s">
        <v>154</v>
      </c>
      <c r="AZ39" s="192" t="s">
        <v>155</v>
      </c>
      <c r="BA39" s="192" t="s">
        <v>156</v>
      </c>
    </row>
    <row r="40" spans="27:54" x14ac:dyDescent="0.35">
      <c r="AB40" s="192" t="s">
        <v>37285</v>
      </c>
      <c r="AC40" s="11">
        <v>0</v>
      </c>
      <c r="AD40" s="11">
        <v>8.6477589556648998E-3</v>
      </c>
      <c r="AE40" s="11">
        <v>1.610143809682171E-3</v>
      </c>
      <c r="AF40" s="11">
        <v>2.3229400620291499E-2</v>
      </c>
      <c r="AG40" s="11">
        <v>4.5969498102383984E-3</v>
      </c>
      <c r="AH40" s="11">
        <v>1.1535804156537884E-2</v>
      </c>
      <c r="AI40" s="364">
        <v>2.6248358979186512E-3</v>
      </c>
      <c r="AJ40" s="364">
        <v>7.6175949548918341E-3</v>
      </c>
      <c r="AK40" s="11">
        <v>0</v>
      </c>
      <c r="AL40" s="11">
        <v>3.1298055498311236E-3</v>
      </c>
      <c r="AM40" s="11">
        <v>1.7342450081013427E-2</v>
      </c>
      <c r="AN40" s="11">
        <v>1.1926091375192741E-2</v>
      </c>
      <c r="AO40" s="11">
        <v>2.8310827907645265E-2</v>
      </c>
      <c r="AP40" s="11">
        <v>1.1116234139597678E-2</v>
      </c>
      <c r="AQ40" s="11">
        <v>0.82133429015285397</v>
      </c>
      <c r="AR40" s="11">
        <v>5.1565843458434169E-3</v>
      </c>
      <c r="AS40" s="11">
        <v>1.3614337296980275E-3</v>
      </c>
      <c r="AT40" s="11">
        <v>1.5978379022951728E-3</v>
      </c>
      <c r="AU40" s="11">
        <v>9.5102797831957825E-4</v>
      </c>
      <c r="AV40" s="11">
        <v>1.4311393951967134E-2</v>
      </c>
      <c r="AW40" s="11">
        <v>6.1039413447037142E-3</v>
      </c>
      <c r="AX40" s="11">
        <v>6.9393363702430913E-3</v>
      </c>
      <c r="AY40" s="11">
        <v>5.2915717064732793E-3</v>
      </c>
      <c r="AZ40" s="11">
        <v>1.6978554957511472E-3</v>
      </c>
      <c r="BA40" s="11">
        <v>3.5668297633457864E-3</v>
      </c>
    </row>
    <row r="41" spans="27:54" x14ac:dyDescent="0.35">
      <c r="AB41" s="192" t="s">
        <v>37282</v>
      </c>
      <c r="AC41" s="11">
        <v>1.9803205643913612E-3</v>
      </c>
      <c r="AD41" s="11">
        <v>2.4541574830887293E-2</v>
      </c>
      <c r="AE41" s="11">
        <v>2.3103739917899211E-3</v>
      </c>
      <c r="AF41" s="11">
        <v>6.2247997067602243E-2</v>
      </c>
      <c r="AG41" s="11">
        <v>4.1256678424820021E-3</v>
      </c>
      <c r="AH41" s="11">
        <v>1.788675359131452E-2</v>
      </c>
      <c r="AI41" s="11">
        <v>0</v>
      </c>
      <c r="AJ41" s="11">
        <v>1.7061620022818118E-2</v>
      </c>
      <c r="AK41" s="11">
        <v>9.9016028219568058E-4</v>
      </c>
      <c r="AL41" s="11">
        <v>7.2358858522915707E-3</v>
      </c>
      <c r="AM41" s="11">
        <v>4.0367081296284836E-2</v>
      </c>
      <c r="AN41" s="11">
        <v>2.7666966570982908E-2</v>
      </c>
      <c r="AO41" s="11">
        <v>6.8773196964143191E-2</v>
      </c>
      <c r="AP41" s="11">
        <v>2.6727385389740736E-2</v>
      </c>
      <c r="AQ41" s="11">
        <v>0.58614563052105606</v>
      </c>
      <c r="AR41" s="11">
        <v>9.9016028219568036E-3</v>
      </c>
      <c r="AS41" s="11">
        <v>1.4852404232935205E-3</v>
      </c>
      <c r="AT41" s="11">
        <v>2.3103739917899211E-3</v>
      </c>
      <c r="AU41" s="11">
        <v>2.1453472780906409E-3</v>
      </c>
      <c r="AV41" s="11">
        <v>5.9282574131110558E-2</v>
      </c>
      <c r="AW41" s="11">
        <v>8.3657832977097786E-3</v>
      </c>
      <c r="AX41" s="11">
        <v>1.0701446839976453E-2</v>
      </c>
      <c r="AY41" s="11">
        <v>6.7408057111937305E-3</v>
      </c>
      <c r="AZ41" s="11">
        <v>4.7604851468023698E-3</v>
      </c>
      <c r="BA41" s="11">
        <v>6.2457255700958903E-3</v>
      </c>
    </row>
    <row r="42" spans="27:54" x14ac:dyDescent="0.35">
      <c r="AB42" s="192" t="s">
        <v>37283</v>
      </c>
      <c r="AC42" s="10">
        <v>0</v>
      </c>
      <c r="AD42" s="10">
        <v>1.3263562094047446E-2</v>
      </c>
      <c r="AE42" s="10">
        <v>0</v>
      </c>
      <c r="AF42" s="10">
        <v>2.9722643753465904E-2</v>
      </c>
      <c r="AG42" s="10">
        <v>0</v>
      </c>
      <c r="AH42" s="10">
        <v>4.0981220932809051E-2</v>
      </c>
      <c r="AI42" s="10">
        <v>0</v>
      </c>
      <c r="AJ42" s="10">
        <v>7.1915958314519135E-2</v>
      </c>
      <c r="AK42" s="10">
        <v>0</v>
      </c>
      <c r="AL42" s="10">
        <v>3.4294344720865136E-2</v>
      </c>
      <c r="AM42" s="10">
        <v>0</v>
      </c>
      <c r="AN42" s="10">
        <v>5.4277121493222696E-2</v>
      </c>
      <c r="AO42" s="10">
        <v>6.2388087946255867E-2</v>
      </c>
      <c r="AP42" s="10">
        <v>6.0280099027570339E-2</v>
      </c>
      <c r="AQ42" s="10">
        <v>0.47319680112681589</v>
      </c>
      <c r="AR42" s="10">
        <v>0</v>
      </c>
      <c r="AS42" s="10">
        <v>0</v>
      </c>
      <c r="AT42" s="10">
        <v>0</v>
      </c>
      <c r="AU42" s="10">
        <v>0</v>
      </c>
      <c r="AV42" s="10">
        <v>8.1483353475007764E-2</v>
      </c>
      <c r="AW42" s="10">
        <v>3.5839404780583506E-2</v>
      </c>
      <c r="AX42" s="10">
        <v>0</v>
      </c>
      <c r="AY42" s="10">
        <v>0</v>
      </c>
      <c r="AZ42" s="10">
        <v>0</v>
      </c>
      <c r="BA42" s="10">
        <v>4.2357402334837271E-2</v>
      </c>
    </row>
    <row r="43" spans="27:54" x14ac:dyDescent="0.35">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spans="27:54" x14ac:dyDescent="0.35">
      <c r="AC44" s="192" t="s">
        <v>137</v>
      </c>
      <c r="AD44" s="192" t="s">
        <v>173</v>
      </c>
      <c r="AE44" s="192" t="s">
        <v>174</v>
      </c>
      <c r="AF44" s="192" t="s">
        <v>138</v>
      </c>
      <c r="AG44" s="192" t="s">
        <v>139</v>
      </c>
      <c r="AH44" s="192" t="s">
        <v>140</v>
      </c>
      <c r="AI44" s="192" t="s">
        <v>158</v>
      </c>
      <c r="AJ44" s="192" t="s">
        <v>141</v>
      </c>
      <c r="AK44" s="192" t="s">
        <v>142</v>
      </c>
      <c r="AL44" s="192" t="s">
        <v>170</v>
      </c>
      <c r="AM44" s="192" t="s">
        <v>144</v>
      </c>
      <c r="AN44" s="192" t="s">
        <v>172</v>
      </c>
      <c r="AO44" s="192" t="s">
        <v>146</v>
      </c>
      <c r="AP44" s="192" t="s">
        <v>147</v>
      </c>
      <c r="AQ44" s="192" t="s">
        <v>159</v>
      </c>
      <c r="AR44" s="192" t="s">
        <v>148</v>
      </c>
      <c r="AS44" s="192" t="s">
        <v>149</v>
      </c>
      <c r="AT44" s="192" t="s">
        <v>150</v>
      </c>
      <c r="AU44" s="192" t="s">
        <v>151</v>
      </c>
      <c r="AV44" s="192" t="s">
        <v>152</v>
      </c>
      <c r="AW44" s="192" t="s">
        <v>153</v>
      </c>
      <c r="AX44" s="192" t="s">
        <v>175</v>
      </c>
      <c r="AY44" s="192" t="s">
        <v>154</v>
      </c>
      <c r="AZ44" s="192" t="s">
        <v>155</v>
      </c>
      <c r="BA44" s="192" t="s">
        <v>156</v>
      </c>
    </row>
    <row r="45" spans="27:54" x14ac:dyDescent="0.35">
      <c r="AB45" s="192" t="s">
        <v>37285</v>
      </c>
      <c r="AC45" s="11">
        <f>$AC$33*AC40</f>
        <v>0</v>
      </c>
      <c r="AD45" s="11">
        <f>$AC$33*AD40</f>
        <v>5.1062209393280102E-3</v>
      </c>
      <c r="AE45" s="11">
        <f>$AC$33*AE40</f>
        <v>9.5073765104688101E-4</v>
      </c>
      <c r="AF45" s="11">
        <f>$AC$33*AF40</f>
        <v>1.3716206992294873E-2</v>
      </c>
      <c r="AG45" s="11">
        <f t="shared" ref="AG45:BA45" si="2">$AC$33*AG40</f>
        <v>2.7143496365266647E-3</v>
      </c>
      <c r="AH45" s="11">
        <f t="shared" si="2"/>
        <v>6.8115178785729527E-3</v>
      </c>
      <c r="AI45" s="11">
        <f t="shared" si="2"/>
        <v>1.5498803901642215E-3</v>
      </c>
      <c r="AJ45" s="11">
        <f t="shared" si="2"/>
        <v>4.4979425381078296E-3</v>
      </c>
      <c r="AK45" s="11">
        <f t="shared" si="2"/>
        <v>0</v>
      </c>
      <c r="AL45" s="11">
        <f t="shared" si="2"/>
        <v>1.8480485772679508E-3</v>
      </c>
      <c r="AM45" s="11">
        <f t="shared" si="2"/>
        <v>1.0240153801339717E-2</v>
      </c>
      <c r="AN45" s="11">
        <f t="shared" si="2"/>
        <v>7.0419698116650558E-3</v>
      </c>
      <c r="AO45" s="11">
        <f t="shared" si="2"/>
        <v>1.6716624851925599E-2</v>
      </c>
      <c r="AP45" s="11">
        <f t="shared" si="2"/>
        <v>6.5637754036730429E-3</v>
      </c>
      <c r="AQ45" s="11">
        <f t="shared" si="2"/>
        <v>0.48497123613965865</v>
      </c>
      <c r="AR45" s="11">
        <f t="shared" si="2"/>
        <v>3.0447956629166013E-3</v>
      </c>
      <c r="AS45" s="11">
        <f t="shared" si="2"/>
        <v>8.0388242245554083E-4</v>
      </c>
      <c r="AT45" s="11">
        <f t="shared" si="2"/>
        <v>9.4347141220985152E-4</v>
      </c>
      <c r="AU45" s="11">
        <f t="shared" si="2"/>
        <v>5.6155114887899179E-4</v>
      </c>
      <c r="AV45" s="11">
        <f t="shared" si="2"/>
        <v>8.4504135514364767E-3</v>
      </c>
      <c r="AW45" s="11">
        <f t="shared" si="2"/>
        <v>3.6041792175924101E-3</v>
      </c>
      <c r="AX45" s="11">
        <f t="shared" si="2"/>
        <v>4.0974528615375016E-3</v>
      </c>
      <c r="AY45" s="11">
        <f t="shared" si="2"/>
        <v>3.124501317401952E-3</v>
      </c>
      <c r="AZ45" s="11">
        <f t="shared" si="2"/>
        <v>1.0025285543693865E-3</v>
      </c>
      <c r="BA45" s="11">
        <f t="shared" si="2"/>
        <v>2.1060971886460588E-3</v>
      </c>
      <c r="BB45" s="365">
        <f>SUM(AC45:BA45)</f>
        <v>0.5904675379490163</v>
      </c>
    </row>
    <row r="46" spans="27:54" x14ac:dyDescent="0.35">
      <c r="AB46" s="192" t="s">
        <v>37286</v>
      </c>
      <c r="AC46" s="11">
        <f>$AC$34*AC41</f>
        <v>6.5443795748305823E-4</v>
      </c>
      <c r="AD46" s="11">
        <f t="shared" ref="AD46:BA46" si="3">$AC$34*AD41</f>
        <v>8.1102718390846668E-3</v>
      </c>
      <c r="AE46" s="11">
        <f t="shared" si="3"/>
        <v>7.6351095039690117E-4</v>
      </c>
      <c r="AF46" s="11">
        <f t="shared" si="3"/>
        <v>2.0571140244081344E-2</v>
      </c>
      <c r="AG46" s="11">
        <f t="shared" si="3"/>
        <v>1.3634124114230378E-3</v>
      </c>
      <c r="AH46" s="11">
        <f t="shared" si="3"/>
        <v>5.9110482902551302E-3</v>
      </c>
      <c r="AI46" s="11">
        <f t="shared" si="3"/>
        <v>0</v>
      </c>
      <c r="AJ46" s="11">
        <f t="shared" si="3"/>
        <v>5.6383658079705223E-3</v>
      </c>
      <c r="AK46" s="11">
        <f t="shared" si="3"/>
        <v>3.2721897874152912E-4</v>
      </c>
      <c r="AL46" s="11">
        <f t="shared" si="3"/>
        <v>2.3912483882172178E-3</v>
      </c>
      <c r="AM46" s="11">
        <f t="shared" si="3"/>
        <v>1.3340138313017285E-2</v>
      </c>
      <c r="AN46" s="11">
        <f t="shared" si="3"/>
        <v>9.1431222894112416E-3</v>
      </c>
      <c r="AO46" s="11">
        <f t="shared" si="3"/>
        <v>2.2727527734696218E-2</v>
      </c>
      <c r="AP46" s="11">
        <f t="shared" si="3"/>
        <v>8.8326182224443706E-3</v>
      </c>
      <c r="AQ46" s="11">
        <f t="shared" si="3"/>
        <v>0.19370396698562536</v>
      </c>
      <c r="AR46" s="11">
        <f t="shared" si="3"/>
        <v>3.2721897874152905E-3</v>
      </c>
      <c r="AS46" s="11">
        <f t="shared" si="3"/>
        <v>4.9082846811229351E-4</v>
      </c>
      <c r="AT46" s="11">
        <f t="shared" si="3"/>
        <v>7.6351095039690117E-4</v>
      </c>
      <c r="AU46" s="11">
        <f t="shared" si="3"/>
        <v>7.0897445393997959E-4</v>
      </c>
      <c r="AV46" s="11">
        <f t="shared" si="3"/>
        <v>1.9591154799034224E-2</v>
      </c>
      <c r="AW46" s="11">
        <f t="shared" si="3"/>
        <v>2.7646464075283396E-3</v>
      </c>
      <c r="AX46" s="11">
        <f t="shared" si="3"/>
        <v>3.5365148138125696E-3</v>
      </c>
      <c r="AY46" s="11">
        <f t="shared" si="3"/>
        <v>2.2276388988464531E-3</v>
      </c>
      <c r="AZ46" s="11">
        <f t="shared" si="3"/>
        <v>1.5732009413633953E-3</v>
      </c>
      <c r="BA46" s="11">
        <f t="shared" si="3"/>
        <v>2.0640294094756888E-3</v>
      </c>
      <c r="BB46" s="365">
        <f t="shared" ref="BB46:BB47" si="4">SUM(AC46:BA46)</f>
        <v>0.33047071734277295</v>
      </c>
    </row>
    <row r="47" spans="27:54" x14ac:dyDescent="0.35">
      <c r="AB47" s="192" t="s">
        <v>37287</v>
      </c>
      <c r="AC47" s="11">
        <f>$AC$35*AC42</f>
        <v>0</v>
      </c>
      <c r="AD47" s="11">
        <f t="shared" ref="AD47:BA47" si="5">$AC$35*AD42</f>
        <v>1.0486403602010795E-3</v>
      </c>
      <c r="AE47" s="11">
        <f t="shared" si="5"/>
        <v>0</v>
      </c>
      <c r="AF47" s="11">
        <f t="shared" si="5"/>
        <v>2.3499240724896139E-3</v>
      </c>
      <c r="AG47" s="11">
        <f t="shared" si="5"/>
        <v>0</v>
      </c>
      <c r="AH47" s="11">
        <f t="shared" si="5"/>
        <v>3.2400468272205285E-3</v>
      </c>
      <c r="AI47" s="11">
        <f t="shared" si="5"/>
        <v>0</v>
      </c>
      <c r="AJ47" s="11">
        <f t="shared" si="5"/>
        <v>5.6858011367088325E-3</v>
      </c>
      <c r="AK47" s="11">
        <f t="shared" si="5"/>
        <v>0</v>
      </c>
      <c r="AL47" s="11">
        <f t="shared" si="5"/>
        <v>2.7113707272564116E-3</v>
      </c>
      <c r="AM47" s="11">
        <f t="shared" si="5"/>
        <v>0</v>
      </c>
      <c r="AN47" s="11">
        <f t="shared" si="5"/>
        <v>4.2912439229937076E-3</v>
      </c>
      <c r="AO47" s="11">
        <f t="shared" si="5"/>
        <v>4.932511082040277E-3</v>
      </c>
      <c r="AP47" s="11">
        <f t="shared" si="5"/>
        <v>4.7658498003034242E-3</v>
      </c>
      <c r="AQ47" s="11">
        <f t="shared" si="5"/>
        <v>3.7411764687430252E-2</v>
      </c>
      <c r="AR47" s="11">
        <f t="shared" si="5"/>
        <v>0</v>
      </c>
      <c r="AS47" s="11">
        <f t="shared" si="5"/>
        <v>0</v>
      </c>
      <c r="AT47" s="11">
        <f t="shared" si="5"/>
        <v>0</v>
      </c>
      <c r="AU47" s="11">
        <f t="shared" si="5"/>
        <v>0</v>
      </c>
      <c r="AV47" s="11">
        <f t="shared" si="5"/>
        <v>6.4422160904099553E-3</v>
      </c>
      <c r="AW47" s="11">
        <f t="shared" si="5"/>
        <v>2.8335258712567182E-3</v>
      </c>
      <c r="AX47" s="11">
        <f t="shared" si="5"/>
        <v>0</v>
      </c>
      <c r="AY47" s="11">
        <f t="shared" si="5"/>
        <v>0</v>
      </c>
      <c r="AZ47" s="11">
        <f t="shared" si="5"/>
        <v>0</v>
      </c>
      <c r="BA47" s="11">
        <f t="shared" si="5"/>
        <v>3.3488501298998712E-3</v>
      </c>
      <c r="BB47" s="365">
        <f t="shared" si="4"/>
        <v>7.9061744708210674E-2</v>
      </c>
    </row>
    <row r="48" spans="27:54" x14ac:dyDescent="0.35">
      <c r="AB48" s="366" t="s">
        <v>37288</v>
      </c>
      <c r="AC48" s="197">
        <f>SUM(AC45:AC47)</f>
        <v>6.5443795748305823E-4</v>
      </c>
      <c r="AD48" s="197">
        <f t="shared" ref="AD48:BA48" si="6">SUM(AD45:AD47)</f>
        <v>1.4265133138613757E-2</v>
      </c>
      <c r="AE48" s="197">
        <f t="shared" si="6"/>
        <v>1.7142486014437822E-3</v>
      </c>
      <c r="AF48" s="197">
        <f t="shared" si="6"/>
        <v>3.6637271308865835E-2</v>
      </c>
      <c r="AG48" s="197">
        <f t="shared" si="6"/>
        <v>4.0777620479497028E-3</v>
      </c>
      <c r="AH48" s="197">
        <f t="shared" si="6"/>
        <v>1.5962612996048613E-2</v>
      </c>
      <c r="AI48" s="197">
        <f t="shared" si="6"/>
        <v>1.5498803901642215E-3</v>
      </c>
      <c r="AJ48" s="197">
        <f t="shared" si="6"/>
        <v>1.5822109482787186E-2</v>
      </c>
      <c r="AK48" s="197">
        <f t="shared" si="6"/>
        <v>3.2721897874152912E-4</v>
      </c>
      <c r="AL48" s="197">
        <f t="shared" si="6"/>
        <v>6.95066769274158E-3</v>
      </c>
      <c r="AM48" s="197">
        <f t="shared" si="6"/>
        <v>2.3580292114357002E-2</v>
      </c>
      <c r="AN48" s="197">
        <f t="shared" si="6"/>
        <v>2.0476336024070008E-2</v>
      </c>
      <c r="AO48" s="197">
        <f t="shared" si="6"/>
        <v>4.4376663668662095E-2</v>
      </c>
      <c r="AP48" s="197">
        <f t="shared" si="6"/>
        <v>2.0162243426420836E-2</v>
      </c>
      <c r="AQ48" s="197">
        <f t="shared" si="6"/>
        <v>0.7160869678127143</v>
      </c>
      <c r="AR48" s="197">
        <f t="shared" si="6"/>
        <v>6.3169854503318922E-3</v>
      </c>
      <c r="AS48" s="197">
        <f t="shared" si="6"/>
        <v>1.2947108905678345E-3</v>
      </c>
      <c r="AT48" s="197">
        <f t="shared" si="6"/>
        <v>1.7069823626067527E-3</v>
      </c>
      <c r="AU48" s="197">
        <f t="shared" si="6"/>
        <v>1.2705256028189714E-3</v>
      </c>
      <c r="AV48" s="197">
        <f t="shared" si="6"/>
        <v>3.4483784440880655E-2</v>
      </c>
      <c r="AW48" s="197">
        <f t="shared" si="6"/>
        <v>9.2023514963774679E-3</v>
      </c>
      <c r="AX48" s="197">
        <f t="shared" si="6"/>
        <v>7.6339676753500712E-3</v>
      </c>
      <c r="AY48" s="197">
        <f t="shared" si="6"/>
        <v>5.3521402162484046E-3</v>
      </c>
      <c r="AZ48" s="197">
        <f t="shared" si="6"/>
        <v>2.5757294957327818E-3</v>
      </c>
      <c r="BA48" s="197">
        <f t="shared" si="6"/>
        <v>7.5189767280216188E-3</v>
      </c>
    </row>
  </sheetData>
  <mergeCells count="2">
    <mergeCell ref="AA12:AC14"/>
    <mergeCell ref="AA29:AC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C02F-629D-4893-B749-F905C9A5A4EC}">
  <sheetPr codeName="Sheet60"/>
  <dimension ref="A1:N4997"/>
  <sheetViews>
    <sheetView topLeftCell="B1" workbookViewId="0">
      <selection activeCell="E2" sqref="E2"/>
    </sheetView>
  </sheetViews>
  <sheetFormatPr defaultColWidth="9.1796875" defaultRowHeight="14.5" x14ac:dyDescent="0.35"/>
  <cols>
    <col min="1" max="1" width="26" bestFit="1" customWidth="1"/>
    <col min="2" max="2" width="72.26953125" bestFit="1" customWidth="1"/>
    <col min="3" max="3" width="72.7265625" bestFit="1" customWidth="1"/>
    <col min="4" max="4" width="8.1796875" bestFit="1" customWidth="1"/>
    <col min="5" max="6" width="14" bestFit="1" customWidth="1"/>
    <col min="7" max="7" width="24.1796875" bestFit="1" customWidth="1"/>
    <col min="8" max="8" width="18" bestFit="1" customWidth="1"/>
    <col min="9" max="9" width="24.1796875" bestFit="1" customWidth="1"/>
    <col min="10" max="10" width="19.54296875" bestFit="1" customWidth="1"/>
    <col min="11" max="12" width="24.1796875" bestFit="1" customWidth="1"/>
    <col min="13" max="13" width="7.54296875" bestFit="1" customWidth="1"/>
  </cols>
  <sheetData>
    <row r="1" spans="1:14" x14ac:dyDescent="0.35">
      <c r="A1" t="s">
        <v>44</v>
      </c>
      <c r="B1" t="s">
        <v>27913</v>
      </c>
      <c r="C1" t="s">
        <v>204</v>
      </c>
      <c r="D1" t="s">
        <v>208</v>
      </c>
      <c r="E1" t="s">
        <v>24946</v>
      </c>
      <c r="F1" t="s">
        <v>27914</v>
      </c>
      <c r="G1" t="s">
        <v>27915</v>
      </c>
      <c r="H1" t="s">
        <v>27916</v>
      </c>
      <c r="I1" t="s">
        <v>27917</v>
      </c>
      <c r="J1" t="s">
        <v>27918</v>
      </c>
      <c r="K1" t="s">
        <v>27919</v>
      </c>
      <c r="L1" t="s">
        <v>27920</v>
      </c>
      <c r="M1" t="s">
        <v>27921</v>
      </c>
      <c r="N1" t="s">
        <v>35693</v>
      </c>
    </row>
    <row r="2" spans="1:14" x14ac:dyDescent="0.35">
      <c r="A2" t="s">
        <v>27943</v>
      </c>
      <c r="B2" t="s">
        <v>27944</v>
      </c>
      <c r="C2" t="s">
        <v>27945</v>
      </c>
      <c r="D2" t="s">
        <v>858</v>
      </c>
      <c r="E2" t="s">
        <v>41</v>
      </c>
      <c r="F2" t="s">
        <v>27946</v>
      </c>
      <c r="G2" t="s">
        <v>27947</v>
      </c>
      <c r="H2" t="s">
        <v>27929</v>
      </c>
      <c r="I2" t="s">
        <v>27929</v>
      </c>
      <c r="J2" t="s">
        <v>27929</v>
      </c>
      <c r="K2" t="s">
        <v>27948</v>
      </c>
      <c r="L2" t="s">
        <v>27948</v>
      </c>
    </row>
    <row r="3" spans="1:14" x14ac:dyDescent="0.35">
      <c r="A3" t="s">
        <v>27951</v>
      </c>
      <c r="B3" t="s">
        <v>27952</v>
      </c>
      <c r="C3" t="s">
        <v>27953</v>
      </c>
      <c r="D3" t="s">
        <v>858</v>
      </c>
      <c r="E3" t="s">
        <v>41</v>
      </c>
      <c r="F3" t="s">
        <v>27954</v>
      </c>
      <c r="G3" t="s">
        <v>27955</v>
      </c>
      <c r="H3" t="s">
        <v>27929</v>
      </c>
      <c r="I3" t="s">
        <v>27929</v>
      </c>
      <c r="J3" t="s">
        <v>27929</v>
      </c>
      <c r="K3" t="s">
        <v>27956</v>
      </c>
      <c r="L3" t="s">
        <v>27956</v>
      </c>
      <c r="N3">
        <v>1</v>
      </c>
    </row>
    <row r="4" spans="1:14" x14ac:dyDescent="0.35">
      <c r="A4" t="s">
        <v>27957</v>
      </c>
      <c r="B4" t="s">
        <v>27958</v>
      </c>
      <c r="C4" t="s">
        <v>27959</v>
      </c>
      <c r="D4" t="s">
        <v>858</v>
      </c>
      <c r="E4" t="s">
        <v>42</v>
      </c>
      <c r="F4" t="s">
        <v>27935</v>
      </c>
      <c r="G4" t="s">
        <v>27928</v>
      </c>
      <c r="H4" t="s">
        <v>27946</v>
      </c>
      <c r="I4" t="s">
        <v>27960</v>
      </c>
      <c r="J4" t="s">
        <v>27961</v>
      </c>
      <c r="K4" t="s">
        <v>27962</v>
      </c>
      <c r="L4" t="s">
        <v>27962</v>
      </c>
      <c r="N4">
        <v>1</v>
      </c>
    </row>
    <row r="5" spans="1:14" x14ac:dyDescent="0.35">
      <c r="A5" t="s">
        <v>35694</v>
      </c>
      <c r="B5" t="s">
        <v>35695</v>
      </c>
      <c r="C5" t="s">
        <v>27959</v>
      </c>
      <c r="D5" t="s">
        <v>858</v>
      </c>
      <c r="E5" t="s">
        <v>42</v>
      </c>
      <c r="F5" t="s">
        <v>27935</v>
      </c>
      <c r="G5" t="s">
        <v>27928</v>
      </c>
      <c r="H5" t="s">
        <v>27946</v>
      </c>
      <c r="I5" t="s">
        <v>27960</v>
      </c>
      <c r="J5" t="s">
        <v>27961</v>
      </c>
      <c r="L5" t="s">
        <v>27962</v>
      </c>
      <c r="N5">
        <v>1</v>
      </c>
    </row>
    <row r="6" spans="1:14" x14ac:dyDescent="0.35">
      <c r="A6" t="s">
        <v>24951</v>
      </c>
      <c r="B6" t="s">
        <v>27965</v>
      </c>
      <c r="C6" t="s">
        <v>24955</v>
      </c>
      <c r="D6" t="s">
        <v>864</v>
      </c>
      <c r="E6" t="s">
        <v>24949</v>
      </c>
      <c r="F6" t="s">
        <v>27928</v>
      </c>
      <c r="G6" t="s">
        <v>190</v>
      </c>
      <c r="H6" t="s">
        <v>27929</v>
      </c>
      <c r="I6" t="s">
        <v>27929</v>
      </c>
      <c r="J6" t="s">
        <v>27929</v>
      </c>
      <c r="K6" t="s">
        <v>27930</v>
      </c>
      <c r="L6" t="s">
        <v>27930</v>
      </c>
      <c r="N6">
        <v>1</v>
      </c>
    </row>
    <row r="7" spans="1:14" x14ac:dyDescent="0.35">
      <c r="A7" t="s">
        <v>24953</v>
      </c>
      <c r="B7" t="s">
        <v>27966</v>
      </c>
      <c r="C7" t="s">
        <v>24957</v>
      </c>
      <c r="D7" t="s">
        <v>858</v>
      </c>
      <c r="E7" t="s">
        <v>24949</v>
      </c>
      <c r="F7" t="s">
        <v>27928</v>
      </c>
      <c r="G7" t="s">
        <v>190</v>
      </c>
      <c r="H7" t="s">
        <v>27929</v>
      </c>
      <c r="I7" t="s">
        <v>27929</v>
      </c>
      <c r="J7" t="s">
        <v>27929</v>
      </c>
      <c r="L7" t="s">
        <v>27930</v>
      </c>
      <c r="N7">
        <v>1</v>
      </c>
    </row>
    <row r="8" spans="1:14" x14ac:dyDescent="0.35">
      <c r="A8" t="s">
        <v>778</v>
      </c>
      <c r="B8" t="s">
        <v>24959</v>
      </c>
      <c r="C8" t="s">
        <v>24959</v>
      </c>
      <c r="D8" t="s">
        <v>858</v>
      </c>
      <c r="E8" t="s">
        <v>24949</v>
      </c>
      <c r="F8" t="s">
        <v>27928</v>
      </c>
      <c r="G8" t="s">
        <v>190</v>
      </c>
      <c r="H8" t="s">
        <v>27929</v>
      </c>
      <c r="I8" t="s">
        <v>27929</v>
      </c>
      <c r="J8" t="s">
        <v>27929</v>
      </c>
      <c r="L8" t="s">
        <v>27930</v>
      </c>
      <c r="N8">
        <v>1</v>
      </c>
    </row>
    <row r="9" spans="1:14" x14ac:dyDescent="0.35">
      <c r="A9" t="s">
        <v>24956</v>
      </c>
      <c r="B9" t="s">
        <v>24962</v>
      </c>
      <c r="C9" t="s">
        <v>24962</v>
      </c>
      <c r="D9" t="s">
        <v>858</v>
      </c>
      <c r="E9" t="s">
        <v>24949</v>
      </c>
      <c r="F9" t="s">
        <v>27928</v>
      </c>
      <c r="G9" t="s">
        <v>190</v>
      </c>
      <c r="H9" t="s">
        <v>27929</v>
      </c>
      <c r="I9" t="s">
        <v>27929</v>
      </c>
      <c r="J9" t="s">
        <v>27929</v>
      </c>
      <c r="L9" t="s">
        <v>27930</v>
      </c>
      <c r="N9">
        <v>1</v>
      </c>
    </row>
    <row r="10" spans="1:14" x14ac:dyDescent="0.35">
      <c r="A10" t="s">
        <v>24958</v>
      </c>
      <c r="B10" t="s">
        <v>24964</v>
      </c>
      <c r="C10" t="s">
        <v>24964</v>
      </c>
      <c r="D10" t="s">
        <v>864</v>
      </c>
      <c r="E10" t="s">
        <v>24949</v>
      </c>
      <c r="F10" t="s">
        <v>27928</v>
      </c>
      <c r="G10" t="s">
        <v>190</v>
      </c>
      <c r="H10" t="s">
        <v>27929</v>
      </c>
      <c r="I10" t="s">
        <v>27929</v>
      </c>
      <c r="J10" t="s">
        <v>27929</v>
      </c>
      <c r="L10" t="s">
        <v>27930</v>
      </c>
      <c r="N10">
        <v>1</v>
      </c>
    </row>
    <row r="11" spans="1:14" x14ac:dyDescent="0.35">
      <c r="A11" t="s">
        <v>24961</v>
      </c>
      <c r="B11" t="s">
        <v>27967</v>
      </c>
      <c r="C11" t="s">
        <v>24967</v>
      </c>
      <c r="D11" t="s">
        <v>864</v>
      </c>
      <c r="E11" t="s">
        <v>24949</v>
      </c>
      <c r="F11" t="s">
        <v>27928</v>
      </c>
      <c r="G11" t="s">
        <v>190</v>
      </c>
      <c r="H11" t="s">
        <v>27929</v>
      </c>
      <c r="I11" t="s">
        <v>27929</v>
      </c>
      <c r="J11" t="s">
        <v>27929</v>
      </c>
      <c r="L11" t="s">
        <v>27930</v>
      </c>
      <c r="N11">
        <v>1</v>
      </c>
    </row>
    <row r="12" spans="1:14" x14ac:dyDescent="0.35">
      <c r="A12" t="s">
        <v>27969</v>
      </c>
      <c r="B12" t="s">
        <v>27970</v>
      </c>
      <c r="C12" t="s">
        <v>27971</v>
      </c>
      <c r="D12" t="s">
        <v>864</v>
      </c>
      <c r="E12" t="s">
        <v>24949</v>
      </c>
      <c r="F12" t="s">
        <v>27928</v>
      </c>
      <c r="G12" t="s">
        <v>190</v>
      </c>
      <c r="H12" t="s">
        <v>27929</v>
      </c>
      <c r="I12" t="s">
        <v>27929</v>
      </c>
      <c r="J12" t="s">
        <v>27929</v>
      </c>
      <c r="L12" t="s">
        <v>27930</v>
      </c>
      <c r="N12">
        <v>1</v>
      </c>
    </row>
    <row r="13" spans="1:14" x14ac:dyDescent="0.35">
      <c r="A13" t="s">
        <v>24963</v>
      </c>
      <c r="B13" t="s">
        <v>24969</v>
      </c>
      <c r="C13" t="s">
        <v>24969</v>
      </c>
      <c r="D13" t="s">
        <v>858</v>
      </c>
      <c r="E13" t="s">
        <v>24949</v>
      </c>
      <c r="F13" t="s">
        <v>27928</v>
      </c>
      <c r="G13" t="s">
        <v>190</v>
      </c>
      <c r="H13" t="s">
        <v>27929</v>
      </c>
      <c r="I13" t="s">
        <v>27929</v>
      </c>
      <c r="J13" t="s">
        <v>27929</v>
      </c>
      <c r="L13" t="s">
        <v>27930</v>
      </c>
      <c r="N13">
        <v>1</v>
      </c>
    </row>
    <row r="14" spans="1:14" x14ac:dyDescent="0.35">
      <c r="A14" t="s">
        <v>24966</v>
      </c>
      <c r="B14" t="s">
        <v>27972</v>
      </c>
      <c r="C14" t="s">
        <v>24971</v>
      </c>
      <c r="D14" t="s">
        <v>858</v>
      </c>
      <c r="E14" t="s">
        <v>24949</v>
      </c>
      <c r="F14" t="s">
        <v>27928</v>
      </c>
      <c r="G14" t="s">
        <v>190</v>
      </c>
      <c r="H14" t="s">
        <v>27929</v>
      </c>
      <c r="I14" t="s">
        <v>27929</v>
      </c>
      <c r="J14" t="s">
        <v>27929</v>
      </c>
      <c r="L14" t="s">
        <v>27930</v>
      </c>
      <c r="N14">
        <v>1</v>
      </c>
    </row>
    <row r="15" spans="1:14" x14ac:dyDescent="0.35">
      <c r="A15" t="s">
        <v>24968</v>
      </c>
      <c r="B15" t="s">
        <v>24974</v>
      </c>
      <c r="C15" t="s">
        <v>24974</v>
      </c>
      <c r="D15" t="s">
        <v>858</v>
      </c>
      <c r="E15" t="s">
        <v>24949</v>
      </c>
      <c r="F15" t="s">
        <v>27928</v>
      </c>
      <c r="G15" t="s">
        <v>27973</v>
      </c>
      <c r="H15" t="s">
        <v>27929</v>
      </c>
      <c r="I15" t="s">
        <v>27929</v>
      </c>
      <c r="J15" t="s">
        <v>27929</v>
      </c>
      <c r="K15" t="s">
        <v>27974</v>
      </c>
      <c r="L15" t="s">
        <v>27974</v>
      </c>
      <c r="N15">
        <v>1</v>
      </c>
    </row>
    <row r="16" spans="1:14" x14ac:dyDescent="0.35">
      <c r="A16" t="s">
        <v>27976</v>
      </c>
      <c r="B16" t="s">
        <v>27977</v>
      </c>
      <c r="C16" t="s">
        <v>27977</v>
      </c>
      <c r="D16" t="s">
        <v>858</v>
      </c>
      <c r="E16" t="s">
        <v>24949</v>
      </c>
      <c r="F16" t="s">
        <v>27928</v>
      </c>
      <c r="G16" t="s">
        <v>27973</v>
      </c>
      <c r="H16" t="s">
        <v>27929</v>
      </c>
      <c r="I16" t="s">
        <v>27929</v>
      </c>
      <c r="J16" t="s">
        <v>27929</v>
      </c>
      <c r="L16" t="s">
        <v>27974</v>
      </c>
    </row>
    <row r="17" spans="1:14" x14ac:dyDescent="0.35">
      <c r="A17" t="s">
        <v>24970</v>
      </c>
      <c r="B17" t="s">
        <v>24975</v>
      </c>
      <c r="C17" t="s">
        <v>24975</v>
      </c>
      <c r="D17" t="s">
        <v>858</v>
      </c>
      <c r="E17" t="s">
        <v>24949</v>
      </c>
      <c r="F17" t="s">
        <v>27928</v>
      </c>
      <c r="G17" t="s">
        <v>27973</v>
      </c>
      <c r="H17" t="s">
        <v>27929</v>
      </c>
      <c r="I17" t="s">
        <v>27929</v>
      </c>
      <c r="J17" t="s">
        <v>27929</v>
      </c>
      <c r="L17" t="s">
        <v>27974</v>
      </c>
      <c r="N17">
        <v>1</v>
      </c>
    </row>
    <row r="18" spans="1:14" x14ac:dyDescent="0.35">
      <c r="A18" t="s">
        <v>709</v>
      </c>
      <c r="B18" t="s">
        <v>27978</v>
      </c>
      <c r="C18" t="s">
        <v>24978</v>
      </c>
      <c r="D18" t="s">
        <v>858</v>
      </c>
      <c r="E18" t="s">
        <v>24949</v>
      </c>
      <c r="F18" t="s">
        <v>27928</v>
      </c>
      <c r="G18" t="s">
        <v>27973</v>
      </c>
      <c r="H18" t="s">
        <v>27929</v>
      </c>
      <c r="I18" t="s">
        <v>27929</v>
      </c>
      <c r="J18" t="s">
        <v>27929</v>
      </c>
      <c r="L18" t="s">
        <v>27974</v>
      </c>
    </row>
    <row r="19" spans="1:14" x14ac:dyDescent="0.35">
      <c r="A19" t="s">
        <v>730</v>
      </c>
      <c r="B19" t="s">
        <v>24979</v>
      </c>
      <c r="C19" t="s">
        <v>24979</v>
      </c>
      <c r="D19" t="s">
        <v>858</v>
      </c>
      <c r="E19" t="s">
        <v>24949</v>
      </c>
      <c r="F19" t="s">
        <v>27928</v>
      </c>
      <c r="G19" t="s">
        <v>27973</v>
      </c>
      <c r="H19" t="s">
        <v>27929</v>
      </c>
      <c r="I19" t="s">
        <v>27929</v>
      </c>
      <c r="J19" t="s">
        <v>27929</v>
      </c>
      <c r="L19" t="s">
        <v>27974</v>
      </c>
    </row>
    <row r="20" spans="1:14" x14ac:dyDescent="0.35">
      <c r="A20" t="s">
        <v>735</v>
      </c>
      <c r="B20" t="s">
        <v>24982</v>
      </c>
      <c r="C20" t="s">
        <v>24982</v>
      </c>
      <c r="D20" t="s">
        <v>858</v>
      </c>
      <c r="E20" t="s">
        <v>24949</v>
      </c>
      <c r="F20" t="s">
        <v>27928</v>
      </c>
      <c r="G20" t="s">
        <v>27973</v>
      </c>
      <c r="H20" t="s">
        <v>27929</v>
      </c>
      <c r="I20" t="s">
        <v>27929</v>
      </c>
      <c r="J20" t="s">
        <v>27929</v>
      </c>
      <c r="L20" t="s">
        <v>27974</v>
      </c>
      <c r="N20">
        <v>1</v>
      </c>
    </row>
    <row r="21" spans="1:14" x14ac:dyDescent="0.35">
      <c r="A21" t="s">
        <v>739</v>
      </c>
      <c r="B21" t="s">
        <v>27979</v>
      </c>
      <c r="C21" t="s">
        <v>24984</v>
      </c>
      <c r="D21" t="s">
        <v>858</v>
      </c>
      <c r="E21" t="s">
        <v>24949</v>
      </c>
      <c r="F21" t="s">
        <v>27928</v>
      </c>
      <c r="G21" t="s">
        <v>27973</v>
      </c>
      <c r="H21" t="s">
        <v>27929</v>
      </c>
      <c r="I21" t="s">
        <v>27929</v>
      </c>
      <c r="J21" t="s">
        <v>27929</v>
      </c>
      <c r="L21" t="s">
        <v>27974</v>
      </c>
      <c r="N21">
        <v>1</v>
      </c>
    </row>
    <row r="22" spans="1:14" x14ac:dyDescent="0.35">
      <c r="A22" t="s">
        <v>35696</v>
      </c>
      <c r="B22" t="s">
        <v>35697</v>
      </c>
      <c r="C22" t="s">
        <v>35697</v>
      </c>
      <c r="D22" t="s">
        <v>858</v>
      </c>
      <c r="E22" t="s">
        <v>24949</v>
      </c>
      <c r="F22" t="s">
        <v>27928</v>
      </c>
      <c r="G22" t="s">
        <v>27985</v>
      </c>
      <c r="H22" t="s">
        <v>27986</v>
      </c>
      <c r="I22" t="s">
        <v>27929</v>
      </c>
      <c r="J22" t="s">
        <v>27929</v>
      </c>
      <c r="K22" t="s">
        <v>27987</v>
      </c>
      <c r="L22" t="s">
        <v>27987</v>
      </c>
    </row>
    <row r="23" spans="1:14" x14ac:dyDescent="0.35">
      <c r="A23" t="s">
        <v>741</v>
      </c>
      <c r="B23" t="s">
        <v>27980</v>
      </c>
      <c r="C23" t="s">
        <v>24986</v>
      </c>
      <c r="D23" t="s">
        <v>858</v>
      </c>
      <c r="E23" t="s">
        <v>24949</v>
      </c>
      <c r="F23" t="s">
        <v>27928</v>
      </c>
      <c r="G23" t="s">
        <v>27973</v>
      </c>
      <c r="H23" t="s">
        <v>27929</v>
      </c>
      <c r="I23" t="s">
        <v>27929</v>
      </c>
      <c r="J23" t="s">
        <v>27929</v>
      </c>
      <c r="L23" t="s">
        <v>27974</v>
      </c>
      <c r="N23">
        <v>1</v>
      </c>
    </row>
    <row r="24" spans="1:14" x14ac:dyDescent="0.35">
      <c r="A24" t="s">
        <v>24985</v>
      </c>
      <c r="B24" t="s">
        <v>27981</v>
      </c>
      <c r="C24" t="s">
        <v>24988</v>
      </c>
      <c r="D24" t="s">
        <v>858</v>
      </c>
      <c r="E24" t="s">
        <v>24949</v>
      </c>
      <c r="F24" t="s">
        <v>27928</v>
      </c>
      <c r="G24" t="s">
        <v>27973</v>
      </c>
      <c r="H24" t="s">
        <v>27929</v>
      </c>
      <c r="I24" t="s">
        <v>27929</v>
      </c>
      <c r="J24" t="s">
        <v>27929</v>
      </c>
      <c r="L24" t="s">
        <v>27974</v>
      </c>
      <c r="N24">
        <v>1</v>
      </c>
    </row>
    <row r="25" spans="1:14" x14ac:dyDescent="0.35">
      <c r="A25" t="s">
        <v>24987</v>
      </c>
      <c r="B25" t="s">
        <v>24991</v>
      </c>
      <c r="C25" t="s">
        <v>24991</v>
      </c>
      <c r="D25" t="s">
        <v>858</v>
      </c>
      <c r="E25" t="s">
        <v>24949</v>
      </c>
      <c r="F25" t="s">
        <v>27928</v>
      </c>
      <c r="G25" t="s">
        <v>27973</v>
      </c>
      <c r="H25" t="s">
        <v>27929</v>
      </c>
      <c r="I25" t="s">
        <v>27929</v>
      </c>
      <c r="J25" t="s">
        <v>27929</v>
      </c>
      <c r="L25" t="s">
        <v>27974</v>
      </c>
      <c r="N25">
        <v>1</v>
      </c>
    </row>
    <row r="26" spans="1:14" x14ac:dyDescent="0.35">
      <c r="A26" t="s">
        <v>24990</v>
      </c>
      <c r="B26" t="s">
        <v>24993</v>
      </c>
      <c r="C26" t="s">
        <v>24993</v>
      </c>
      <c r="D26" t="s">
        <v>858</v>
      </c>
      <c r="E26" t="s">
        <v>24949</v>
      </c>
      <c r="F26" t="s">
        <v>27928</v>
      </c>
      <c r="G26" t="s">
        <v>27973</v>
      </c>
      <c r="H26" t="s">
        <v>27929</v>
      </c>
      <c r="I26" t="s">
        <v>27929</v>
      </c>
      <c r="J26" t="s">
        <v>27929</v>
      </c>
      <c r="L26" t="s">
        <v>27974</v>
      </c>
      <c r="N26">
        <v>1</v>
      </c>
    </row>
    <row r="27" spans="1:14" x14ac:dyDescent="0.35">
      <c r="A27" t="s">
        <v>24992</v>
      </c>
      <c r="B27" t="s">
        <v>24995</v>
      </c>
      <c r="C27" t="s">
        <v>24995</v>
      </c>
      <c r="D27" t="s">
        <v>858</v>
      </c>
      <c r="E27" t="s">
        <v>24949</v>
      </c>
      <c r="F27" t="s">
        <v>27928</v>
      </c>
      <c r="G27" t="s">
        <v>27973</v>
      </c>
      <c r="H27" t="s">
        <v>27929</v>
      </c>
      <c r="I27" t="s">
        <v>27929</v>
      </c>
      <c r="J27" t="s">
        <v>27929</v>
      </c>
      <c r="L27" t="s">
        <v>27974</v>
      </c>
      <c r="N27">
        <v>1</v>
      </c>
    </row>
    <row r="28" spans="1:14" x14ac:dyDescent="0.35">
      <c r="A28" t="s">
        <v>24994</v>
      </c>
      <c r="B28" t="s">
        <v>27982</v>
      </c>
      <c r="C28" t="s">
        <v>24997</v>
      </c>
      <c r="D28" t="s">
        <v>864</v>
      </c>
      <c r="E28" t="s">
        <v>24949</v>
      </c>
      <c r="F28" t="s">
        <v>27928</v>
      </c>
      <c r="G28" t="s">
        <v>27973</v>
      </c>
      <c r="H28" t="s">
        <v>27929</v>
      </c>
      <c r="I28" t="s">
        <v>27929</v>
      </c>
      <c r="J28" t="s">
        <v>27929</v>
      </c>
      <c r="L28" t="s">
        <v>27974</v>
      </c>
      <c r="N28">
        <v>1</v>
      </c>
    </row>
    <row r="29" spans="1:14" x14ac:dyDescent="0.35">
      <c r="A29" t="s">
        <v>24996</v>
      </c>
      <c r="B29" t="s">
        <v>24999</v>
      </c>
      <c r="C29" t="s">
        <v>24999</v>
      </c>
      <c r="D29" t="s">
        <v>858</v>
      </c>
      <c r="E29" t="s">
        <v>24949</v>
      </c>
      <c r="F29" t="s">
        <v>27928</v>
      </c>
      <c r="G29" t="s">
        <v>27973</v>
      </c>
      <c r="H29" t="s">
        <v>27929</v>
      </c>
      <c r="I29" t="s">
        <v>27929</v>
      </c>
      <c r="J29" t="s">
        <v>27929</v>
      </c>
      <c r="L29" t="s">
        <v>27974</v>
      </c>
      <c r="N29">
        <v>1</v>
      </c>
    </row>
    <row r="30" spans="1:14" x14ac:dyDescent="0.35">
      <c r="A30" t="s">
        <v>24998</v>
      </c>
      <c r="B30" t="s">
        <v>27983</v>
      </c>
      <c r="C30" t="s">
        <v>25002</v>
      </c>
      <c r="D30" t="s">
        <v>864</v>
      </c>
      <c r="E30" t="s">
        <v>24949</v>
      </c>
      <c r="F30" t="s">
        <v>27928</v>
      </c>
      <c r="G30" t="s">
        <v>27973</v>
      </c>
      <c r="H30" t="s">
        <v>27929</v>
      </c>
      <c r="I30" t="s">
        <v>27929</v>
      </c>
      <c r="J30" t="s">
        <v>27929</v>
      </c>
      <c r="L30" t="s">
        <v>27974</v>
      </c>
      <c r="N30">
        <v>1</v>
      </c>
    </row>
    <row r="31" spans="1:14" x14ac:dyDescent="0.35">
      <c r="A31" t="s">
        <v>35698</v>
      </c>
      <c r="B31" t="s">
        <v>35699</v>
      </c>
      <c r="C31" t="s">
        <v>35699</v>
      </c>
      <c r="D31" t="s">
        <v>864</v>
      </c>
      <c r="E31" t="s">
        <v>24949</v>
      </c>
      <c r="F31" t="s">
        <v>27928</v>
      </c>
      <c r="G31" t="s">
        <v>27973</v>
      </c>
      <c r="H31" t="s">
        <v>27929</v>
      </c>
      <c r="I31" t="s">
        <v>27929</v>
      </c>
      <c r="J31" t="s">
        <v>27929</v>
      </c>
      <c r="L31" t="s">
        <v>27974</v>
      </c>
      <c r="N31">
        <v>1</v>
      </c>
    </row>
    <row r="32" spans="1:14" x14ac:dyDescent="0.35">
      <c r="A32" t="s">
        <v>25001</v>
      </c>
      <c r="B32" t="s">
        <v>27981</v>
      </c>
      <c r="C32" t="s">
        <v>25004</v>
      </c>
      <c r="D32" t="s">
        <v>858</v>
      </c>
      <c r="E32" t="s">
        <v>24949</v>
      </c>
      <c r="F32" t="s">
        <v>27928</v>
      </c>
      <c r="G32" t="s">
        <v>27973</v>
      </c>
      <c r="H32" t="s">
        <v>27929</v>
      </c>
      <c r="I32" t="s">
        <v>27929</v>
      </c>
      <c r="J32" t="s">
        <v>27929</v>
      </c>
      <c r="L32" t="s">
        <v>27974</v>
      </c>
    </row>
    <row r="33" spans="1:14" x14ac:dyDescent="0.35">
      <c r="A33" t="s">
        <v>25003</v>
      </c>
      <c r="B33" t="s">
        <v>24993</v>
      </c>
      <c r="C33" t="s">
        <v>25006</v>
      </c>
      <c r="D33" t="s">
        <v>858</v>
      </c>
      <c r="E33" t="s">
        <v>24949</v>
      </c>
      <c r="F33" t="s">
        <v>27928</v>
      </c>
      <c r="G33" t="s">
        <v>27973</v>
      </c>
      <c r="H33" t="s">
        <v>27929</v>
      </c>
      <c r="I33" t="s">
        <v>27929</v>
      </c>
      <c r="J33" t="s">
        <v>27929</v>
      </c>
      <c r="L33" t="s">
        <v>27974</v>
      </c>
    </row>
    <row r="34" spans="1:14" x14ac:dyDescent="0.35">
      <c r="A34" t="s">
        <v>25005</v>
      </c>
      <c r="B34" t="s">
        <v>25008</v>
      </c>
      <c r="C34" t="s">
        <v>25008</v>
      </c>
      <c r="D34" t="s">
        <v>858</v>
      </c>
      <c r="E34" t="s">
        <v>24949</v>
      </c>
      <c r="F34" t="s">
        <v>27928</v>
      </c>
      <c r="G34" t="s">
        <v>27973</v>
      </c>
      <c r="H34" t="s">
        <v>27929</v>
      </c>
      <c r="I34" t="s">
        <v>27929</v>
      </c>
      <c r="J34" t="s">
        <v>27929</v>
      </c>
      <c r="L34" t="s">
        <v>27974</v>
      </c>
      <c r="N34">
        <v>1</v>
      </c>
    </row>
    <row r="35" spans="1:14" x14ac:dyDescent="0.35">
      <c r="A35" t="s">
        <v>25007</v>
      </c>
      <c r="B35" t="s">
        <v>25010</v>
      </c>
      <c r="C35" t="s">
        <v>25010</v>
      </c>
      <c r="D35" t="s">
        <v>858</v>
      </c>
      <c r="E35" t="s">
        <v>24949</v>
      </c>
      <c r="F35" t="s">
        <v>27928</v>
      </c>
      <c r="G35" t="s">
        <v>27973</v>
      </c>
      <c r="H35" t="s">
        <v>27929</v>
      </c>
      <c r="I35" t="s">
        <v>27929</v>
      </c>
      <c r="J35" t="s">
        <v>27929</v>
      </c>
      <c r="L35" t="s">
        <v>27974</v>
      </c>
      <c r="N35">
        <v>1</v>
      </c>
    </row>
    <row r="36" spans="1:14" x14ac:dyDescent="0.35">
      <c r="A36" t="s">
        <v>25009</v>
      </c>
      <c r="B36" t="s">
        <v>27984</v>
      </c>
      <c r="C36" t="s">
        <v>25012</v>
      </c>
      <c r="D36" t="s">
        <v>864</v>
      </c>
      <c r="E36" t="s">
        <v>24949</v>
      </c>
      <c r="F36" t="s">
        <v>27928</v>
      </c>
      <c r="G36" t="s">
        <v>27985</v>
      </c>
      <c r="H36" t="s">
        <v>27986</v>
      </c>
      <c r="I36" t="s">
        <v>27929</v>
      </c>
      <c r="J36" t="s">
        <v>27929</v>
      </c>
      <c r="L36" t="s">
        <v>27987</v>
      </c>
      <c r="N36">
        <v>1</v>
      </c>
    </row>
    <row r="37" spans="1:14" x14ac:dyDescent="0.35">
      <c r="A37" t="s">
        <v>25011</v>
      </c>
      <c r="B37" t="s">
        <v>27988</v>
      </c>
      <c r="C37" t="s">
        <v>25014</v>
      </c>
      <c r="D37" t="s">
        <v>864</v>
      </c>
      <c r="E37" t="s">
        <v>24949</v>
      </c>
      <c r="F37" t="s">
        <v>27928</v>
      </c>
      <c r="G37" t="s">
        <v>27985</v>
      </c>
      <c r="H37" t="s">
        <v>27986</v>
      </c>
      <c r="I37" t="s">
        <v>27929</v>
      </c>
      <c r="J37" t="s">
        <v>27929</v>
      </c>
      <c r="L37" t="s">
        <v>27987</v>
      </c>
      <c r="N37">
        <v>1</v>
      </c>
    </row>
    <row r="38" spans="1:14" x14ac:dyDescent="0.35">
      <c r="A38" t="s">
        <v>25013</v>
      </c>
      <c r="B38" t="s">
        <v>27989</v>
      </c>
      <c r="C38" t="s">
        <v>25015</v>
      </c>
      <c r="D38" t="s">
        <v>858</v>
      </c>
      <c r="E38" t="s">
        <v>24949</v>
      </c>
      <c r="F38" t="s">
        <v>27928</v>
      </c>
      <c r="G38" t="s">
        <v>27985</v>
      </c>
      <c r="H38" t="s">
        <v>27986</v>
      </c>
      <c r="I38" t="s">
        <v>27929</v>
      </c>
      <c r="J38" t="s">
        <v>27929</v>
      </c>
      <c r="L38" t="s">
        <v>27987</v>
      </c>
      <c r="N38">
        <v>1</v>
      </c>
    </row>
    <row r="39" spans="1:14" x14ac:dyDescent="0.35">
      <c r="A39" t="s">
        <v>710</v>
      </c>
      <c r="B39" t="s">
        <v>27990</v>
      </c>
      <c r="C39" t="s">
        <v>25017</v>
      </c>
      <c r="D39" t="s">
        <v>858</v>
      </c>
      <c r="E39" t="s">
        <v>24949</v>
      </c>
      <c r="F39" t="s">
        <v>27928</v>
      </c>
      <c r="G39" t="s">
        <v>27985</v>
      </c>
      <c r="H39" t="s">
        <v>27986</v>
      </c>
      <c r="I39" t="s">
        <v>27929</v>
      </c>
      <c r="J39" t="s">
        <v>27929</v>
      </c>
      <c r="L39" t="s">
        <v>27987</v>
      </c>
      <c r="N39">
        <v>1</v>
      </c>
    </row>
    <row r="40" spans="1:14" x14ac:dyDescent="0.35">
      <c r="A40" t="s">
        <v>25016</v>
      </c>
      <c r="B40" t="s">
        <v>27991</v>
      </c>
      <c r="C40" t="s">
        <v>25019</v>
      </c>
      <c r="D40" t="s">
        <v>864</v>
      </c>
      <c r="E40" t="s">
        <v>24949</v>
      </c>
      <c r="F40" t="s">
        <v>27928</v>
      </c>
      <c r="G40" t="s">
        <v>27985</v>
      </c>
      <c r="H40" t="s">
        <v>27986</v>
      </c>
      <c r="I40" t="s">
        <v>27929</v>
      </c>
      <c r="J40" t="s">
        <v>27929</v>
      </c>
      <c r="L40" t="s">
        <v>27987</v>
      </c>
      <c r="N40">
        <v>1</v>
      </c>
    </row>
    <row r="41" spans="1:14" x14ac:dyDescent="0.35">
      <c r="A41" t="s">
        <v>25018</v>
      </c>
      <c r="B41" t="s">
        <v>25022</v>
      </c>
      <c r="C41" t="s">
        <v>25022</v>
      </c>
      <c r="D41" t="s">
        <v>858</v>
      </c>
      <c r="E41" t="s">
        <v>24949</v>
      </c>
      <c r="F41" t="s">
        <v>27928</v>
      </c>
      <c r="G41" t="s">
        <v>27985</v>
      </c>
      <c r="H41" t="s">
        <v>27986</v>
      </c>
      <c r="I41" t="s">
        <v>27929</v>
      </c>
      <c r="J41" t="s">
        <v>27929</v>
      </c>
      <c r="L41" t="s">
        <v>27987</v>
      </c>
      <c r="N41">
        <v>1</v>
      </c>
    </row>
    <row r="42" spans="1:14" x14ac:dyDescent="0.35">
      <c r="A42" t="s">
        <v>25021</v>
      </c>
      <c r="B42" t="s">
        <v>27992</v>
      </c>
      <c r="C42" t="s">
        <v>25024</v>
      </c>
      <c r="D42" t="s">
        <v>858</v>
      </c>
      <c r="E42" t="s">
        <v>24949</v>
      </c>
      <c r="F42" t="s">
        <v>27928</v>
      </c>
      <c r="G42" t="s">
        <v>27985</v>
      </c>
      <c r="H42" t="s">
        <v>27986</v>
      </c>
      <c r="I42" t="s">
        <v>27929</v>
      </c>
      <c r="J42" t="s">
        <v>27929</v>
      </c>
      <c r="L42" t="s">
        <v>27987</v>
      </c>
      <c r="N42">
        <v>1</v>
      </c>
    </row>
    <row r="43" spans="1:14" x14ac:dyDescent="0.35">
      <c r="A43" t="s">
        <v>25023</v>
      </c>
      <c r="B43" t="s">
        <v>25027</v>
      </c>
      <c r="C43" t="s">
        <v>25027</v>
      </c>
      <c r="D43" t="s">
        <v>858</v>
      </c>
      <c r="E43" t="s">
        <v>24949</v>
      </c>
      <c r="F43" t="s">
        <v>27928</v>
      </c>
      <c r="G43" t="s">
        <v>27985</v>
      </c>
      <c r="H43" t="s">
        <v>27986</v>
      </c>
      <c r="I43" t="s">
        <v>27929</v>
      </c>
      <c r="J43" t="s">
        <v>27929</v>
      </c>
      <c r="L43" t="s">
        <v>27987</v>
      </c>
      <c r="N43">
        <v>1</v>
      </c>
    </row>
    <row r="44" spans="1:14" x14ac:dyDescent="0.35">
      <c r="A44" t="s">
        <v>25026</v>
      </c>
      <c r="B44" t="s">
        <v>25029</v>
      </c>
      <c r="C44" t="s">
        <v>25029</v>
      </c>
      <c r="D44" t="s">
        <v>893</v>
      </c>
      <c r="E44" t="s">
        <v>24949</v>
      </c>
      <c r="F44" t="s">
        <v>27928</v>
      </c>
      <c r="G44" t="s">
        <v>27985</v>
      </c>
      <c r="H44" t="s">
        <v>27985</v>
      </c>
      <c r="I44" t="s">
        <v>27929</v>
      </c>
      <c r="J44" t="s">
        <v>27929</v>
      </c>
      <c r="K44" t="s">
        <v>27993</v>
      </c>
      <c r="L44" t="s">
        <v>27993</v>
      </c>
    </row>
    <row r="45" spans="1:14" x14ac:dyDescent="0.35">
      <c r="A45" t="s">
        <v>25028</v>
      </c>
      <c r="B45" t="s">
        <v>25031</v>
      </c>
      <c r="C45" t="s">
        <v>25031</v>
      </c>
      <c r="D45" t="s">
        <v>858</v>
      </c>
      <c r="E45" t="s">
        <v>24949</v>
      </c>
      <c r="F45" t="s">
        <v>27928</v>
      </c>
      <c r="G45" t="s">
        <v>27985</v>
      </c>
      <c r="H45" t="s">
        <v>27985</v>
      </c>
      <c r="I45" t="s">
        <v>27929</v>
      </c>
      <c r="J45" t="s">
        <v>27929</v>
      </c>
      <c r="L45" t="s">
        <v>27993</v>
      </c>
      <c r="N45">
        <v>1</v>
      </c>
    </row>
    <row r="46" spans="1:14" x14ac:dyDescent="0.35">
      <c r="A46" t="s">
        <v>35700</v>
      </c>
      <c r="B46" t="s">
        <v>35701</v>
      </c>
      <c r="C46" t="s">
        <v>35701</v>
      </c>
      <c r="D46" t="s">
        <v>858</v>
      </c>
      <c r="E46" t="s">
        <v>24949</v>
      </c>
      <c r="F46" t="s">
        <v>27928</v>
      </c>
      <c r="G46" t="s">
        <v>27985</v>
      </c>
      <c r="H46" t="s">
        <v>27985</v>
      </c>
      <c r="I46" t="s">
        <v>27929</v>
      </c>
      <c r="J46" t="s">
        <v>27929</v>
      </c>
      <c r="L46" t="s">
        <v>27993</v>
      </c>
      <c r="N46">
        <v>1</v>
      </c>
    </row>
    <row r="47" spans="1:14" x14ac:dyDescent="0.35">
      <c r="A47" t="s">
        <v>25030</v>
      </c>
      <c r="B47" t="s">
        <v>27994</v>
      </c>
      <c r="C47" t="s">
        <v>25034</v>
      </c>
      <c r="D47" t="s">
        <v>858</v>
      </c>
      <c r="E47" t="s">
        <v>24949</v>
      </c>
      <c r="F47" t="s">
        <v>27928</v>
      </c>
      <c r="G47" t="s">
        <v>27985</v>
      </c>
      <c r="H47" t="s">
        <v>27985</v>
      </c>
      <c r="I47" t="s">
        <v>27929</v>
      </c>
      <c r="J47" t="s">
        <v>27929</v>
      </c>
      <c r="L47" t="s">
        <v>27993</v>
      </c>
      <c r="N47">
        <v>1</v>
      </c>
    </row>
    <row r="48" spans="1:14" x14ac:dyDescent="0.35">
      <c r="A48" t="s">
        <v>25033</v>
      </c>
      <c r="B48" t="s">
        <v>27995</v>
      </c>
      <c r="C48" t="s">
        <v>25036</v>
      </c>
      <c r="D48" t="s">
        <v>858</v>
      </c>
      <c r="E48" t="s">
        <v>24949</v>
      </c>
      <c r="F48" t="s">
        <v>27928</v>
      </c>
      <c r="G48" t="s">
        <v>27985</v>
      </c>
      <c r="H48" t="s">
        <v>27985</v>
      </c>
      <c r="I48" t="s">
        <v>27929</v>
      </c>
      <c r="J48" t="s">
        <v>27929</v>
      </c>
      <c r="L48" t="s">
        <v>27993</v>
      </c>
      <c r="N48">
        <v>1</v>
      </c>
    </row>
    <row r="49" spans="1:14" x14ac:dyDescent="0.35">
      <c r="A49" t="s">
        <v>25035</v>
      </c>
      <c r="B49" t="s">
        <v>25038</v>
      </c>
      <c r="C49" t="s">
        <v>25038</v>
      </c>
      <c r="D49" t="s">
        <v>858</v>
      </c>
      <c r="E49" t="s">
        <v>24949</v>
      </c>
      <c r="F49" t="s">
        <v>27928</v>
      </c>
      <c r="G49" t="s">
        <v>27985</v>
      </c>
      <c r="H49" t="s">
        <v>27985</v>
      </c>
      <c r="I49" t="s">
        <v>27929</v>
      </c>
      <c r="J49" t="s">
        <v>27929</v>
      </c>
      <c r="L49" t="s">
        <v>27993</v>
      </c>
      <c r="N49">
        <v>1</v>
      </c>
    </row>
    <row r="50" spans="1:14" x14ac:dyDescent="0.35">
      <c r="A50" t="s">
        <v>25037</v>
      </c>
      <c r="B50" t="s">
        <v>25040</v>
      </c>
      <c r="C50" t="s">
        <v>25040</v>
      </c>
      <c r="D50" t="s">
        <v>864</v>
      </c>
      <c r="E50" t="s">
        <v>24949</v>
      </c>
      <c r="F50" t="s">
        <v>27928</v>
      </c>
      <c r="G50" t="s">
        <v>27985</v>
      </c>
      <c r="H50" t="s">
        <v>27985</v>
      </c>
      <c r="I50" t="s">
        <v>27929</v>
      </c>
      <c r="J50" t="s">
        <v>27929</v>
      </c>
      <c r="L50" t="s">
        <v>27993</v>
      </c>
      <c r="N50">
        <v>1</v>
      </c>
    </row>
    <row r="51" spans="1:14" x14ac:dyDescent="0.35">
      <c r="A51" t="s">
        <v>35702</v>
      </c>
      <c r="B51" t="s">
        <v>35703</v>
      </c>
      <c r="C51" t="s">
        <v>35703</v>
      </c>
      <c r="D51" t="s">
        <v>864</v>
      </c>
      <c r="E51" t="s">
        <v>24949</v>
      </c>
      <c r="F51" t="s">
        <v>27928</v>
      </c>
      <c r="G51" t="s">
        <v>27985</v>
      </c>
      <c r="H51" t="s">
        <v>27985</v>
      </c>
      <c r="I51" t="s">
        <v>27929</v>
      </c>
      <c r="J51" t="s">
        <v>27929</v>
      </c>
      <c r="L51" t="s">
        <v>27993</v>
      </c>
      <c r="N51">
        <v>1</v>
      </c>
    </row>
    <row r="52" spans="1:14" x14ac:dyDescent="0.35">
      <c r="A52" t="s">
        <v>701</v>
      </c>
      <c r="B52" t="s">
        <v>27996</v>
      </c>
      <c r="C52" t="s">
        <v>25042</v>
      </c>
      <c r="D52" t="s">
        <v>858</v>
      </c>
      <c r="E52" t="s">
        <v>24949</v>
      </c>
      <c r="F52" t="s">
        <v>27928</v>
      </c>
      <c r="G52" t="s">
        <v>27985</v>
      </c>
      <c r="H52" t="s">
        <v>27985</v>
      </c>
      <c r="I52" t="s">
        <v>27929</v>
      </c>
      <c r="J52" t="s">
        <v>27929</v>
      </c>
      <c r="L52" t="s">
        <v>27993</v>
      </c>
      <c r="N52">
        <v>1</v>
      </c>
    </row>
    <row r="53" spans="1:14" x14ac:dyDescent="0.35">
      <c r="A53" t="s">
        <v>25041</v>
      </c>
      <c r="B53" t="s">
        <v>27997</v>
      </c>
      <c r="C53" t="s">
        <v>25045</v>
      </c>
      <c r="D53" t="s">
        <v>858</v>
      </c>
      <c r="E53" t="s">
        <v>24949</v>
      </c>
      <c r="F53" t="s">
        <v>27928</v>
      </c>
      <c r="G53" t="s">
        <v>27985</v>
      </c>
      <c r="H53" t="s">
        <v>27985</v>
      </c>
      <c r="I53" t="s">
        <v>27929</v>
      </c>
      <c r="J53" t="s">
        <v>27929</v>
      </c>
      <c r="L53" t="s">
        <v>27993</v>
      </c>
      <c r="N53">
        <v>1</v>
      </c>
    </row>
    <row r="54" spans="1:14" x14ac:dyDescent="0.35">
      <c r="A54" t="s">
        <v>25044</v>
      </c>
      <c r="B54" t="s">
        <v>25047</v>
      </c>
      <c r="C54" t="s">
        <v>25047</v>
      </c>
      <c r="D54" t="s">
        <v>858</v>
      </c>
      <c r="E54" t="s">
        <v>24949</v>
      </c>
      <c r="F54" t="s">
        <v>27928</v>
      </c>
      <c r="G54" t="s">
        <v>27985</v>
      </c>
      <c r="H54" t="s">
        <v>27985</v>
      </c>
      <c r="I54" t="s">
        <v>27929</v>
      </c>
      <c r="J54" t="s">
        <v>27929</v>
      </c>
      <c r="L54" t="s">
        <v>27993</v>
      </c>
      <c r="N54">
        <v>1</v>
      </c>
    </row>
    <row r="55" spans="1:14" x14ac:dyDescent="0.35">
      <c r="A55" t="s">
        <v>705</v>
      </c>
      <c r="B55" t="s">
        <v>27998</v>
      </c>
      <c r="C55" t="s">
        <v>25050</v>
      </c>
      <c r="D55" t="s">
        <v>864</v>
      </c>
      <c r="E55" t="s">
        <v>24949</v>
      </c>
      <c r="F55" t="s">
        <v>27928</v>
      </c>
      <c r="G55" t="s">
        <v>27985</v>
      </c>
      <c r="H55" t="s">
        <v>27985</v>
      </c>
      <c r="I55" t="s">
        <v>27929</v>
      </c>
      <c r="J55" t="s">
        <v>27929</v>
      </c>
      <c r="L55" t="s">
        <v>27993</v>
      </c>
      <c r="N55">
        <v>1</v>
      </c>
    </row>
    <row r="56" spans="1:14" x14ac:dyDescent="0.35">
      <c r="A56" t="s">
        <v>25049</v>
      </c>
      <c r="B56" t="s">
        <v>25052</v>
      </c>
      <c r="C56" t="s">
        <v>25052</v>
      </c>
      <c r="D56" t="s">
        <v>858</v>
      </c>
      <c r="E56" t="s">
        <v>24949</v>
      </c>
      <c r="F56" t="s">
        <v>27928</v>
      </c>
      <c r="G56" t="s">
        <v>27985</v>
      </c>
      <c r="H56" t="s">
        <v>27985</v>
      </c>
      <c r="I56" t="s">
        <v>27929</v>
      </c>
      <c r="J56" t="s">
        <v>27929</v>
      </c>
      <c r="L56" t="s">
        <v>27993</v>
      </c>
      <c r="N56">
        <v>1</v>
      </c>
    </row>
    <row r="57" spans="1:14" x14ac:dyDescent="0.35">
      <c r="A57" t="s">
        <v>25051</v>
      </c>
      <c r="B57" t="s">
        <v>27999</v>
      </c>
      <c r="C57" t="s">
        <v>25053</v>
      </c>
      <c r="D57" t="s">
        <v>858</v>
      </c>
      <c r="E57" t="s">
        <v>24949</v>
      </c>
      <c r="F57" t="s">
        <v>27928</v>
      </c>
      <c r="G57" t="s">
        <v>27985</v>
      </c>
      <c r="H57" t="s">
        <v>27985</v>
      </c>
      <c r="I57" t="s">
        <v>27929</v>
      </c>
      <c r="J57" t="s">
        <v>27929</v>
      </c>
      <c r="L57" t="s">
        <v>27993</v>
      </c>
      <c r="N57">
        <v>1</v>
      </c>
    </row>
    <row r="58" spans="1:14" x14ac:dyDescent="0.35">
      <c r="A58" t="s">
        <v>723</v>
      </c>
      <c r="B58" t="s">
        <v>724</v>
      </c>
      <c r="C58" t="s">
        <v>25055</v>
      </c>
      <c r="D58" t="s">
        <v>864</v>
      </c>
      <c r="E58" t="s">
        <v>24949</v>
      </c>
      <c r="F58" t="s">
        <v>27928</v>
      </c>
      <c r="G58" t="s">
        <v>27985</v>
      </c>
      <c r="H58" t="s">
        <v>27985</v>
      </c>
      <c r="I58" t="s">
        <v>27929</v>
      </c>
      <c r="J58" t="s">
        <v>27929</v>
      </c>
      <c r="L58" t="s">
        <v>27993</v>
      </c>
      <c r="N58">
        <v>1</v>
      </c>
    </row>
    <row r="59" spans="1:14" x14ac:dyDescent="0.35">
      <c r="A59" t="s">
        <v>776</v>
      </c>
      <c r="B59" t="s">
        <v>28000</v>
      </c>
      <c r="C59" t="s">
        <v>25057</v>
      </c>
      <c r="D59" t="s">
        <v>858</v>
      </c>
      <c r="E59" t="s">
        <v>24949</v>
      </c>
      <c r="F59" t="s">
        <v>27928</v>
      </c>
      <c r="G59" t="s">
        <v>27985</v>
      </c>
      <c r="H59" t="s">
        <v>27985</v>
      </c>
      <c r="I59" t="s">
        <v>27929</v>
      </c>
      <c r="J59" t="s">
        <v>27929</v>
      </c>
      <c r="L59" t="s">
        <v>27993</v>
      </c>
      <c r="N59">
        <v>1</v>
      </c>
    </row>
    <row r="60" spans="1:14" x14ac:dyDescent="0.35">
      <c r="A60" t="s">
        <v>25056</v>
      </c>
      <c r="B60" t="s">
        <v>25059</v>
      </c>
      <c r="C60" t="s">
        <v>25059</v>
      </c>
      <c r="D60" t="s">
        <v>858</v>
      </c>
      <c r="E60" t="s">
        <v>24949</v>
      </c>
      <c r="F60" t="s">
        <v>27928</v>
      </c>
      <c r="G60" t="s">
        <v>27985</v>
      </c>
      <c r="H60" t="s">
        <v>27985</v>
      </c>
      <c r="I60" t="s">
        <v>27929</v>
      </c>
      <c r="J60" t="s">
        <v>27929</v>
      </c>
      <c r="L60" t="s">
        <v>27993</v>
      </c>
    </row>
    <row r="61" spans="1:14" x14ac:dyDescent="0.35">
      <c r="A61" t="s">
        <v>25058</v>
      </c>
      <c r="B61" t="s">
        <v>25062</v>
      </c>
      <c r="C61" t="s">
        <v>25062</v>
      </c>
      <c r="D61" t="s">
        <v>858</v>
      </c>
      <c r="E61" t="s">
        <v>24949</v>
      </c>
      <c r="F61" t="s">
        <v>27928</v>
      </c>
      <c r="G61" t="s">
        <v>27985</v>
      </c>
      <c r="H61" t="s">
        <v>27985</v>
      </c>
      <c r="I61" t="s">
        <v>27929</v>
      </c>
      <c r="J61" t="s">
        <v>27929</v>
      </c>
      <c r="L61" t="s">
        <v>27993</v>
      </c>
      <c r="N61">
        <v>1</v>
      </c>
    </row>
    <row r="62" spans="1:14" x14ac:dyDescent="0.35">
      <c r="A62" t="s">
        <v>25061</v>
      </c>
      <c r="B62" t="s">
        <v>28001</v>
      </c>
      <c r="C62" t="s">
        <v>25063</v>
      </c>
      <c r="D62" t="s">
        <v>858</v>
      </c>
      <c r="E62" t="s">
        <v>24949</v>
      </c>
      <c r="F62" t="s">
        <v>27928</v>
      </c>
      <c r="G62" t="s">
        <v>27985</v>
      </c>
      <c r="H62" t="s">
        <v>27985</v>
      </c>
      <c r="I62" t="s">
        <v>27929</v>
      </c>
      <c r="J62" t="s">
        <v>27929</v>
      </c>
      <c r="L62" t="s">
        <v>27993</v>
      </c>
      <c r="N62">
        <v>1</v>
      </c>
    </row>
    <row r="63" spans="1:14" x14ac:dyDescent="0.35">
      <c r="A63" t="s">
        <v>25065</v>
      </c>
      <c r="B63" t="s">
        <v>25066</v>
      </c>
      <c r="C63" t="s">
        <v>25066</v>
      </c>
      <c r="D63" t="s">
        <v>864</v>
      </c>
      <c r="E63" t="s">
        <v>24949</v>
      </c>
      <c r="F63" t="s">
        <v>27928</v>
      </c>
      <c r="G63" t="s">
        <v>27985</v>
      </c>
      <c r="H63" t="s">
        <v>27985</v>
      </c>
      <c r="I63" t="s">
        <v>27929</v>
      </c>
      <c r="J63" t="s">
        <v>27929</v>
      </c>
      <c r="L63" t="s">
        <v>27993</v>
      </c>
      <c r="N63">
        <v>1</v>
      </c>
    </row>
    <row r="64" spans="1:14" x14ac:dyDescent="0.35">
      <c r="A64" t="s">
        <v>25067</v>
      </c>
      <c r="B64" t="s">
        <v>25068</v>
      </c>
      <c r="C64" t="s">
        <v>25068</v>
      </c>
      <c r="D64" t="s">
        <v>864</v>
      </c>
      <c r="E64" t="s">
        <v>24949</v>
      </c>
      <c r="F64" t="s">
        <v>27928</v>
      </c>
      <c r="G64" t="s">
        <v>27985</v>
      </c>
      <c r="H64" t="s">
        <v>27985</v>
      </c>
      <c r="I64" t="s">
        <v>27929</v>
      </c>
      <c r="J64" t="s">
        <v>27929</v>
      </c>
      <c r="L64" t="s">
        <v>27993</v>
      </c>
      <c r="N64">
        <v>1</v>
      </c>
    </row>
    <row r="65" spans="1:14" x14ac:dyDescent="0.35">
      <c r="A65" t="s">
        <v>750</v>
      </c>
      <c r="B65" t="s">
        <v>25069</v>
      </c>
      <c r="C65" t="s">
        <v>25069</v>
      </c>
      <c r="D65" t="s">
        <v>858</v>
      </c>
      <c r="E65" t="s">
        <v>24949</v>
      </c>
      <c r="F65" t="s">
        <v>27928</v>
      </c>
      <c r="G65" t="s">
        <v>27985</v>
      </c>
      <c r="H65" t="s">
        <v>27985</v>
      </c>
      <c r="I65" t="s">
        <v>27929</v>
      </c>
      <c r="J65" t="s">
        <v>27929</v>
      </c>
      <c r="L65" t="s">
        <v>27993</v>
      </c>
      <c r="N65">
        <v>1</v>
      </c>
    </row>
    <row r="66" spans="1:14" x14ac:dyDescent="0.35">
      <c r="A66" t="s">
        <v>762</v>
      </c>
      <c r="B66" t="s">
        <v>25071</v>
      </c>
      <c r="C66" t="s">
        <v>25071</v>
      </c>
      <c r="D66" t="s">
        <v>864</v>
      </c>
      <c r="E66" t="s">
        <v>24949</v>
      </c>
      <c r="F66" t="s">
        <v>27928</v>
      </c>
      <c r="G66" t="s">
        <v>27985</v>
      </c>
      <c r="H66" t="s">
        <v>27985</v>
      </c>
      <c r="I66" t="s">
        <v>27929</v>
      </c>
      <c r="J66" t="s">
        <v>27929</v>
      </c>
      <c r="L66" t="s">
        <v>27993</v>
      </c>
      <c r="N66">
        <v>1</v>
      </c>
    </row>
    <row r="67" spans="1:14" x14ac:dyDescent="0.35">
      <c r="A67" t="s">
        <v>760</v>
      </c>
      <c r="B67" t="s">
        <v>25071</v>
      </c>
      <c r="C67" t="s">
        <v>25071</v>
      </c>
      <c r="D67" t="s">
        <v>864</v>
      </c>
      <c r="E67" t="s">
        <v>24949</v>
      </c>
      <c r="F67" t="s">
        <v>27928</v>
      </c>
      <c r="G67" t="s">
        <v>27985</v>
      </c>
      <c r="H67" t="s">
        <v>27985</v>
      </c>
      <c r="I67" t="s">
        <v>27929</v>
      </c>
      <c r="J67" t="s">
        <v>27929</v>
      </c>
      <c r="L67" t="s">
        <v>27993</v>
      </c>
      <c r="N67">
        <v>1</v>
      </c>
    </row>
    <row r="68" spans="1:14" x14ac:dyDescent="0.35">
      <c r="A68" t="s">
        <v>748</v>
      </c>
      <c r="B68" t="s">
        <v>28002</v>
      </c>
      <c r="C68" t="s">
        <v>25074</v>
      </c>
      <c r="D68" t="s">
        <v>858</v>
      </c>
      <c r="E68" t="s">
        <v>24949</v>
      </c>
      <c r="F68" t="s">
        <v>27928</v>
      </c>
      <c r="G68" t="s">
        <v>27985</v>
      </c>
      <c r="H68" t="s">
        <v>27985</v>
      </c>
      <c r="I68" t="s">
        <v>27929</v>
      </c>
      <c r="J68" t="s">
        <v>27929</v>
      </c>
      <c r="L68" t="s">
        <v>27993</v>
      </c>
      <c r="N68">
        <v>1</v>
      </c>
    </row>
    <row r="69" spans="1:14" x14ac:dyDescent="0.35">
      <c r="A69" t="s">
        <v>754</v>
      </c>
      <c r="B69" t="s">
        <v>28003</v>
      </c>
      <c r="C69" t="s">
        <v>25076</v>
      </c>
      <c r="D69" t="s">
        <v>864</v>
      </c>
      <c r="E69" t="s">
        <v>24949</v>
      </c>
      <c r="F69" t="s">
        <v>27928</v>
      </c>
      <c r="G69" t="s">
        <v>27985</v>
      </c>
      <c r="H69" t="s">
        <v>27985</v>
      </c>
      <c r="I69" t="s">
        <v>27929</v>
      </c>
      <c r="J69" t="s">
        <v>27929</v>
      </c>
      <c r="L69" t="s">
        <v>27993</v>
      </c>
      <c r="N69">
        <v>1</v>
      </c>
    </row>
    <row r="70" spans="1:14" x14ac:dyDescent="0.35">
      <c r="A70" t="s">
        <v>25072</v>
      </c>
      <c r="B70" t="s">
        <v>28004</v>
      </c>
      <c r="C70" t="s">
        <v>25078</v>
      </c>
      <c r="D70" t="s">
        <v>864</v>
      </c>
      <c r="E70" t="s">
        <v>24949</v>
      </c>
      <c r="F70" t="s">
        <v>27928</v>
      </c>
      <c r="G70" t="s">
        <v>27985</v>
      </c>
      <c r="H70" t="s">
        <v>27985</v>
      </c>
      <c r="I70" t="s">
        <v>27929</v>
      </c>
      <c r="J70" t="s">
        <v>27929</v>
      </c>
      <c r="L70" t="s">
        <v>27993</v>
      </c>
      <c r="N70">
        <v>1</v>
      </c>
    </row>
    <row r="71" spans="1:14" x14ac:dyDescent="0.35">
      <c r="A71" t="s">
        <v>25073</v>
      </c>
      <c r="B71" t="s">
        <v>28005</v>
      </c>
      <c r="C71" t="s">
        <v>25079</v>
      </c>
      <c r="D71" t="s">
        <v>864</v>
      </c>
      <c r="E71" t="s">
        <v>24949</v>
      </c>
      <c r="F71" t="s">
        <v>27928</v>
      </c>
      <c r="G71" t="s">
        <v>27985</v>
      </c>
      <c r="H71" t="s">
        <v>27985</v>
      </c>
      <c r="I71" t="s">
        <v>27929</v>
      </c>
      <c r="J71" t="s">
        <v>27929</v>
      </c>
      <c r="L71" t="s">
        <v>27993</v>
      </c>
      <c r="N71">
        <v>1</v>
      </c>
    </row>
    <row r="72" spans="1:14" x14ac:dyDescent="0.35">
      <c r="A72" t="s">
        <v>25075</v>
      </c>
      <c r="B72" t="s">
        <v>25081</v>
      </c>
      <c r="C72" t="s">
        <v>25081</v>
      </c>
      <c r="D72" t="s">
        <v>864</v>
      </c>
      <c r="E72" t="s">
        <v>24949</v>
      </c>
      <c r="F72" t="s">
        <v>27928</v>
      </c>
      <c r="G72" t="s">
        <v>27985</v>
      </c>
      <c r="H72" t="s">
        <v>27985</v>
      </c>
      <c r="I72" t="s">
        <v>27929</v>
      </c>
      <c r="J72" t="s">
        <v>27929</v>
      </c>
      <c r="L72" t="s">
        <v>27993</v>
      </c>
      <c r="N72">
        <v>1</v>
      </c>
    </row>
    <row r="73" spans="1:14" x14ac:dyDescent="0.35">
      <c r="A73" t="s">
        <v>25077</v>
      </c>
      <c r="B73" t="s">
        <v>25083</v>
      </c>
      <c r="C73" t="s">
        <v>25083</v>
      </c>
      <c r="D73" t="s">
        <v>864</v>
      </c>
      <c r="E73" t="s">
        <v>24949</v>
      </c>
      <c r="F73" t="s">
        <v>27928</v>
      </c>
      <c r="G73" t="s">
        <v>27985</v>
      </c>
      <c r="H73" t="s">
        <v>27985</v>
      </c>
      <c r="I73" t="s">
        <v>27929</v>
      </c>
      <c r="J73" t="s">
        <v>27929</v>
      </c>
      <c r="L73" t="s">
        <v>27993</v>
      </c>
      <c r="N73">
        <v>1</v>
      </c>
    </row>
    <row r="74" spans="1:14" x14ac:dyDescent="0.35">
      <c r="A74" t="s">
        <v>752</v>
      </c>
      <c r="B74" t="s">
        <v>25085</v>
      </c>
      <c r="C74" t="s">
        <v>25085</v>
      </c>
      <c r="D74" t="s">
        <v>858</v>
      </c>
      <c r="E74" t="s">
        <v>24949</v>
      </c>
      <c r="F74" t="s">
        <v>27928</v>
      </c>
      <c r="G74" t="s">
        <v>27985</v>
      </c>
      <c r="H74" t="s">
        <v>27985</v>
      </c>
      <c r="I74" t="s">
        <v>27929</v>
      </c>
      <c r="J74" t="s">
        <v>27929</v>
      </c>
      <c r="L74" t="s">
        <v>27993</v>
      </c>
      <c r="N74">
        <v>1</v>
      </c>
    </row>
    <row r="75" spans="1:14" x14ac:dyDescent="0.35">
      <c r="A75" t="s">
        <v>25080</v>
      </c>
      <c r="B75" t="s">
        <v>28006</v>
      </c>
      <c r="C75" t="s">
        <v>25087</v>
      </c>
      <c r="D75" t="s">
        <v>864</v>
      </c>
      <c r="E75" t="s">
        <v>24949</v>
      </c>
      <c r="F75" t="s">
        <v>27928</v>
      </c>
      <c r="G75" t="s">
        <v>27985</v>
      </c>
      <c r="H75" t="s">
        <v>27985</v>
      </c>
      <c r="I75" t="s">
        <v>27929</v>
      </c>
      <c r="J75" t="s">
        <v>27929</v>
      </c>
      <c r="L75" t="s">
        <v>27993</v>
      </c>
      <c r="N75">
        <v>1</v>
      </c>
    </row>
    <row r="76" spans="1:14" x14ac:dyDescent="0.35">
      <c r="A76" t="s">
        <v>25082</v>
      </c>
      <c r="B76" t="s">
        <v>25089</v>
      </c>
      <c r="C76" t="s">
        <v>25089</v>
      </c>
      <c r="D76" t="s">
        <v>858</v>
      </c>
      <c r="E76" t="s">
        <v>24949</v>
      </c>
      <c r="F76" t="s">
        <v>27928</v>
      </c>
      <c r="G76" t="s">
        <v>27985</v>
      </c>
      <c r="H76" t="s">
        <v>27985</v>
      </c>
      <c r="I76" t="s">
        <v>27929</v>
      </c>
      <c r="J76" t="s">
        <v>27929</v>
      </c>
      <c r="L76" t="s">
        <v>27993</v>
      </c>
      <c r="N76">
        <v>1</v>
      </c>
    </row>
    <row r="77" spans="1:14" x14ac:dyDescent="0.35">
      <c r="A77" t="s">
        <v>25084</v>
      </c>
      <c r="B77" t="s">
        <v>25091</v>
      </c>
      <c r="C77" t="s">
        <v>25091</v>
      </c>
      <c r="D77" t="s">
        <v>858</v>
      </c>
      <c r="E77" t="s">
        <v>24949</v>
      </c>
      <c r="F77" t="s">
        <v>27928</v>
      </c>
      <c r="G77" t="s">
        <v>27985</v>
      </c>
      <c r="H77" t="s">
        <v>27985</v>
      </c>
      <c r="I77" t="s">
        <v>27929</v>
      </c>
      <c r="J77" t="s">
        <v>27929</v>
      </c>
      <c r="L77" t="s">
        <v>27993</v>
      </c>
      <c r="N77">
        <v>1</v>
      </c>
    </row>
    <row r="78" spans="1:14" x14ac:dyDescent="0.35">
      <c r="A78" t="s">
        <v>25086</v>
      </c>
      <c r="B78" t="s">
        <v>25093</v>
      </c>
      <c r="C78" t="s">
        <v>25093</v>
      </c>
      <c r="D78" t="s">
        <v>864</v>
      </c>
      <c r="E78" t="s">
        <v>24949</v>
      </c>
      <c r="F78" t="s">
        <v>27928</v>
      </c>
      <c r="G78" t="s">
        <v>27985</v>
      </c>
      <c r="H78" t="s">
        <v>27985</v>
      </c>
      <c r="I78" t="s">
        <v>27929</v>
      </c>
      <c r="J78" t="s">
        <v>27929</v>
      </c>
      <c r="L78" t="s">
        <v>27993</v>
      </c>
      <c r="N78">
        <v>1</v>
      </c>
    </row>
    <row r="79" spans="1:14" x14ac:dyDescent="0.35">
      <c r="A79" t="s">
        <v>25088</v>
      </c>
      <c r="B79" t="s">
        <v>28007</v>
      </c>
      <c r="C79" t="s">
        <v>25094</v>
      </c>
      <c r="D79" t="s">
        <v>864</v>
      </c>
      <c r="E79" t="s">
        <v>24949</v>
      </c>
      <c r="F79" t="s">
        <v>27928</v>
      </c>
      <c r="G79" t="s">
        <v>27985</v>
      </c>
      <c r="H79" t="s">
        <v>27985</v>
      </c>
      <c r="I79" t="s">
        <v>27929</v>
      </c>
      <c r="J79" t="s">
        <v>27929</v>
      </c>
      <c r="L79" t="s">
        <v>27993</v>
      </c>
    </row>
    <row r="80" spans="1:14" x14ac:dyDescent="0.35">
      <c r="A80" t="s">
        <v>25090</v>
      </c>
      <c r="B80" t="s">
        <v>25096</v>
      </c>
      <c r="C80" t="s">
        <v>25096</v>
      </c>
      <c r="D80" t="s">
        <v>858</v>
      </c>
      <c r="E80" t="s">
        <v>24949</v>
      </c>
      <c r="F80" t="s">
        <v>27928</v>
      </c>
      <c r="G80" t="s">
        <v>27985</v>
      </c>
      <c r="H80" t="s">
        <v>27985</v>
      </c>
      <c r="I80" t="s">
        <v>27929</v>
      </c>
      <c r="J80" t="s">
        <v>27929</v>
      </c>
      <c r="L80" t="s">
        <v>27993</v>
      </c>
      <c r="N80">
        <v>1</v>
      </c>
    </row>
    <row r="81" spans="1:14" x14ac:dyDescent="0.35">
      <c r="A81" t="s">
        <v>25092</v>
      </c>
      <c r="B81" t="s">
        <v>28008</v>
      </c>
      <c r="C81" t="s">
        <v>25098</v>
      </c>
      <c r="D81" t="s">
        <v>858</v>
      </c>
      <c r="E81" t="s">
        <v>24949</v>
      </c>
      <c r="F81" t="s">
        <v>27928</v>
      </c>
      <c r="G81" t="s">
        <v>27985</v>
      </c>
      <c r="H81" t="s">
        <v>27985</v>
      </c>
      <c r="I81" t="s">
        <v>27929</v>
      </c>
      <c r="J81" t="s">
        <v>27929</v>
      </c>
      <c r="L81" t="s">
        <v>27993</v>
      </c>
    </row>
    <row r="82" spans="1:14" x14ac:dyDescent="0.35">
      <c r="A82" t="s">
        <v>774</v>
      </c>
      <c r="B82" t="s">
        <v>28009</v>
      </c>
      <c r="C82" t="s">
        <v>25100</v>
      </c>
      <c r="D82" t="s">
        <v>858</v>
      </c>
      <c r="E82" t="s">
        <v>24949</v>
      </c>
      <c r="F82" t="s">
        <v>27928</v>
      </c>
      <c r="G82" t="s">
        <v>27985</v>
      </c>
      <c r="H82" t="s">
        <v>27985</v>
      </c>
      <c r="I82" t="s">
        <v>27929</v>
      </c>
      <c r="J82" t="s">
        <v>27929</v>
      </c>
      <c r="L82" t="s">
        <v>27993</v>
      </c>
      <c r="N82">
        <v>1</v>
      </c>
    </row>
    <row r="83" spans="1:14" x14ac:dyDescent="0.35">
      <c r="A83" t="s">
        <v>25095</v>
      </c>
      <c r="B83" t="s">
        <v>28010</v>
      </c>
      <c r="C83" t="s">
        <v>25101</v>
      </c>
      <c r="D83" t="s">
        <v>864</v>
      </c>
      <c r="E83" t="s">
        <v>24949</v>
      </c>
      <c r="F83" t="s">
        <v>27928</v>
      </c>
      <c r="G83" t="s">
        <v>27985</v>
      </c>
      <c r="H83" t="s">
        <v>27985</v>
      </c>
      <c r="I83" t="s">
        <v>27929</v>
      </c>
      <c r="J83" t="s">
        <v>27929</v>
      </c>
      <c r="L83" t="s">
        <v>27993</v>
      </c>
    </row>
    <row r="84" spans="1:14" x14ac:dyDescent="0.35">
      <c r="A84" t="s">
        <v>25097</v>
      </c>
      <c r="B84" t="s">
        <v>25102</v>
      </c>
      <c r="C84" t="s">
        <v>25102</v>
      </c>
      <c r="D84" t="s">
        <v>858</v>
      </c>
      <c r="E84" t="s">
        <v>24949</v>
      </c>
      <c r="F84" t="s">
        <v>27928</v>
      </c>
      <c r="G84" t="s">
        <v>27985</v>
      </c>
      <c r="H84" t="s">
        <v>27985</v>
      </c>
      <c r="I84" t="s">
        <v>27929</v>
      </c>
      <c r="J84" t="s">
        <v>27929</v>
      </c>
      <c r="L84" t="s">
        <v>27993</v>
      </c>
      <c r="N84">
        <v>1</v>
      </c>
    </row>
    <row r="85" spans="1:14" x14ac:dyDescent="0.35">
      <c r="A85" t="s">
        <v>25103</v>
      </c>
      <c r="B85" t="s">
        <v>25104</v>
      </c>
      <c r="C85" t="s">
        <v>25104</v>
      </c>
      <c r="D85" t="s">
        <v>858</v>
      </c>
      <c r="E85" t="s">
        <v>24949</v>
      </c>
      <c r="F85" t="s">
        <v>27928</v>
      </c>
      <c r="G85" t="s">
        <v>27985</v>
      </c>
      <c r="H85" t="s">
        <v>27985</v>
      </c>
      <c r="I85" t="s">
        <v>27929</v>
      </c>
      <c r="J85" t="s">
        <v>27929</v>
      </c>
      <c r="L85" t="s">
        <v>27993</v>
      </c>
      <c r="N85">
        <v>1</v>
      </c>
    </row>
    <row r="86" spans="1:14" x14ac:dyDescent="0.35">
      <c r="A86" t="s">
        <v>25099</v>
      </c>
      <c r="B86" t="s">
        <v>25106</v>
      </c>
      <c r="C86" t="s">
        <v>25106</v>
      </c>
      <c r="D86" t="s">
        <v>858</v>
      </c>
      <c r="E86" t="s">
        <v>24949</v>
      </c>
      <c r="F86" t="s">
        <v>27928</v>
      </c>
      <c r="G86" t="s">
        <v>27985</v>
      </c>
      <c r="H86" t="s">
        <v>27985</v>
      </c>
      <c r="I86" t="s">
        <v>27929</v>
      </c>
      <c r="J86" t="s">
        <v>27929</v>
      </c>
      <c r="L86" t="s">
        <v>27993</v>
      </c>
    </row>
    <row r="87" spans="1:14" x14ac:dyDescent="0.35">
      <c r="A87" t="s">
        <v>764</v>
      </c>
      <c r="B87" t="s">
        <v>28011</v>
      </c>
      <c r="C87" t="s">
        <v>25108</v>
      </c>
      <c r="D87" t="s">
        <v>864</v>
      </c>
      <c r="E87" t="s">
        <v>24949</v>
      </c>
      <c r="F87" t="s">
        <v>27928</v>
      </c>
      <c r="G87" t="s">
        <v>27985</v>
      </c>
      <c r="H87" t="s">
        <v>27985</v>
      </c>
      <c r="I87" t="s">
        <v>27929</v>
      </c>
      <c r="J87" t="s">
        <v>27929</v>
      </c>
      <c r="L87" t="s">
        <v>27993</v>
      </c>
      <c r="N87">
        <v>1</v>
      </c>
    </row>
    <row r="88" spans="1:14" x14ac:dyDescent="0.35">
      <c r="A88" t="s">
        <v>758</v>
      </c>
      <c r="B88" t="s">
        <v>28013</v>
      </c>
      <c r="C88" t="s">
        <v>25110</v>
      </c>
      <c r="D88" t="s">
        <v>858</v>
      </c>
      <c r="E88" t="s">
        <v>24949</v>
      </c>
      <c r="F88" t="s">
        <v>27928</v>
      </c>
      <c r="G88" t="s">
        <v>27985</v>
      </c>
      <c r="H88" t="s">
        <v>27985</v>
      </c>
      <c r="I88" t="s">
        <v>27929</v>
      </c>
      <c r="J88" t="s">
        <v>27929</v>
      </c>
      <c r="L88" t="s">
        <v>27993</v>
      </c>
      <c r="N88">
        <v>1</v>
      </c>
    </row>
    <row r="89" spans="1:14" x14ac:dyDescent="0.35">
      <c r="A89" t="s">
        <v>769</v>
      </c>
      <c r="B89" t="s">
        <v>25112</v>
      </c>
      <c r="C89" t="s">
        <v>25112</v>
      </c>
      <c r="D89" t="s">
        <v>858</v>
      </c>
      <c r="E89" t="s">
        <v>24949</v>
      </c>
      <c r="F89" t="s">
        <v>27928</v>
      </c>
      <c r="G89" t="s">
        <v>27985</v>
      </c>
      <c r="H89" t="s">
        <v>27985</v>
      </c>
      <c r="I89" t="s">
        <v>27929</v>
      </c>
      <c r="J89" t="s">
        <v>27929</v>
      </c>
      <c r="L89" t="s">
        <v>27993</v>
      </c>
      <c r="N89">
        <v>1</v>
      </c>
    </row>
    <row r="90" spans="1:14" x14ac:dyDescent="0.35">
      <c r="A90" t="s">
        <v>25105</v>
      </c>
      <c r="B90" t="s">
        <v>25114</v>
      </c>
      <c r="C90" t="s">
        <v>25114</v>
      </c>
      <c r="D90" t="s">
        <v>858</v>
      </c>
      <c r="E90" t="s">
        <v>24949</v>
      </c>
      <c r="F90" t="s">
        <v>27928</v>
      </c>
      <c r="G90" t="s">
        <v>27985</v>
      </c>
      <c r="H90" t="s">
        <v>27985</v>
      </c>
      <c r="I90" t="s">
        <v>27929</v>
      </c>
      <c r="J90" t="s">
        <v>27929</v>
      </c>
      <c r="L90" t="s">
        <v>27993</v>
      </c>
      <c r="N90">
        <v>1</v>
      </c>
    </row>
    <row r="91" spans="1:14" x14ac:dyDescent="0.35">
      <c r="A91" t="s">
        <v>25107</v>
      </c>
      <c r="B91" t="s">
        <v>25116</v>
      </c>
      <c r="C91" t="s">
        <v>25116</v>
      </c>
      <c r="D91" t="s">
        <v>858</v>
      </c>
      <c r="E91" t="s">
        <v>24949</v>
      </c>
      <c r="F91" t="s">
        <v>27928</v>
      </c>
      <c r="G91" t="s">
        <v>27985</v>
      </c>
      <c r="H91" t="s">
        <v>27985</v>
      </c>
      <c r="I91" t="s">
        <v>27929</v>
      </c>
      <c r="J91" t="s">
        <v>27929</v>
      </c>
      <c r="L91" t="s">
        <v>27993</v>
      </c>
      <c r="N91">
        <v>1</v>
      </c>
    </row>
    <row r="92" spans="1:14" x14ac:dyDescent="0.35">
      <c r="A92" t="s">
        <v>25109</v>
      </c>
      <c r="B92" t="s">
        <v>25117</v>
      </c>
      <c r="C92" t="s">
        <v>25117</v>
      </c>
      <c r="D92" t="s">
        <v>858</v>
      </c>
      <c r="E92" t="s">
        <v>24949</v>
      </c>
      <c r="F92" t="s">
        <v>27928</v>
      </c>
      <c r="G92" t="s">
        <v>27985</v>
      </c>
      <c r="H92" t="s">
        <v>27985</v>
      </c>
      <c r="I92" t="s">
        <v>27929</v>
      </c>
      <c r="J92" t="s">
        <v>27929</v>
      </c>
      <c r="L92" t="s">
        <v>27993</v>
      </c>
      <c r="N92">
        <v>1</v>
      </c>
    </row>
    <row r="93" spans="1:14" x14ac:dyDescent="0.35">
      <c r="A93" t="s">
        <v>25111</v>
      </c>
      <c r="B93" t="s">
        <v>25096</v>
      </c>
      <c r="C93" t="s">
        <v>25096</v>
      </c>
      <c r="D93" t="s">
        <v>858</v>
      </c>
      <c r="E93" t="s">
        <v>24949</v>
      </c>
      <c r="F93" t="s">
        <v>27928</v>
      </c>
      <c r="G93" t="s">
        <v>27985</v>
      </c>
      <c r="H93" t="s">
        <v>27985</v>
      </c>
      <c r="I93" t="s">
        <v>27929</v>
      </c>
      <c r="J93" t="s">
        <v>27929</v>
      </c>
      <c r="L93" t="s">
        <v>27993</v>
      </c>
    </row>
    <row r="94" spans="1:14" x14ac:dyDescent="0.35">
      <c r="A94" t="s">
        <v>25113</v>
      </c>
      <c r="B94" t="s">
        <v>28014</v>
      </c>
      <c r="C94" t="s">
        <v>25120</v>
      </c>
      <c r="D94" t="s">
        <v>858</v>
      </c>
      <c r="E94" t="s">
        <v>24949</v>
      </c>
      <c r="F94" t="s">
        <v>27928</v>
      </c>
      <c r="G94" t="s">
        <v>27985</v>
      </c>
      <c r="H94" t="s">
        <v>28015</v>
      </c>
      <c r="I94" t="s">
        <v>27929</v>
      </c>
      <c r="J94" t="s">
        <v>27929</v>
      </c>
      <c r="K94" t="s">
        <v>28016</v>
      </c>
      <c r="L94" t="s">
        <v>28016</v>
      </c>
      <c r="N94">
        <v>1</v>
      </c>
    </row>
    <row r="95" spans="1:14" x14ac:dyDescent="0.35">
      <c r="A95" t="s">
        <v>25115</v>
      </c>
      <c r="B95" t="s">
        <v>25122</v>
      </c>
      <c r="C95" t="s">
        <v>25122</v>
      </c>
      <c r="D95" t="s">
        <v>858</v>
      </c>
      <c r="E95" t="s">
        <v>24949</v>
      </c>
      <c r="F95" t="s">
        <v>27928</v>
      </c>
      <c r="G95" t="s">
        <v>27985</v>
      </c>
      <c r="H95" t="s">
        <v>28015</v>
      </c>
      <c r="I95" t="s">
        <v>27929</v>
      </c>
      <c r="J95" t="s">
        <v>27929</v>
      </c>
      <c r="L95" t="s">
        <v>28016</v>
      </c>
      <c r="N95">
        <v>1</v>
      </c>
    </row>
    <row r="96" spans="1:14" x14ac:dyDescent="0.35">
      <c r="A96" t="s">
        <v>766</v>
      </c>
      <c r="B96" t="s">
        <v>25124</v>
      </c>
      <c r="C96" t="s">
        <v>25124</v>
      </c>
      <c r="D96" t="s">
        <v>858</v>
      </c>
      <c r="E96" t="s">
        <v>24949</v>
      </c>
      <c r="F96" t="s">
        <v>27928</v>
      </c>
      <c r="G96" t="s">
        <v>27985</v>
      </c>
      <c r="H96" t="s">
        <v>28015</v>
      </c>
      <c r="I96" t="s">
        <v>27929</v>
      </c>
      <c r="J96" t="s">
        <v>27929</v>
      </c>
      <c r="L96" t="s">
        <v>28016</v>
      </c>
      <c r="N96">
        <v>1</v>
      </c>
    </row>
    <row r="97" spans="1:14" x14ac:dyDescent="0.35">
      <c r="A97" t="s">
        <v>25118</v>
      </c>
      <c r="B97" t="s">
        <v>28017</v>
      </c>
      <c r="C97" t="s">
        <v>25125</v>
      </c>
      <c r="D97" t="s">
        <v>858</v>
      </c>
      <c r="E97" t="s">
        <v>24949</v>
      </c>
      <c r="F97" t="s">
        <v>27928</v>
      </c>
      <c r="G97" t="s">
        <v>27985</v>
      </c>
      <c r="H97" t="s">
        <v>28015</v>
      </c>
      <c r="I97" t="s">
        <v>27929</v>
      </c>
      <c r="J97" t="s">
        <v>27929</v>
      </c>
      <c r="L97" t="s">
        <v>28016</v>
      </c>
      <c r="N97">
        <v>1</v>
      </c>
    </row>
    <row r="98" spans="1:14" x14ac:dyDescent="0.35">
      <c r="A98" t="s">
        <v>25119</v>
      </c>
      <c r="B98" t="s">
        <v>28018</v>
      </c>
      <c r="C98" t="s">
        <v>25126</v>
      </c>
      <c r="D98" t="s">
        <v>864</v>
      </c>
      <c r="E98" t="s">
        <v>24949</v>
      </c>
      <c r="F98" t="s">
        <v>27928</v>
      </c>
      <c r="G98" t="s">
        <v>27985</v>
      </c>
      <c r="H98" t="s">
        <v>28015</v>
      </c>
      <c r="I98" t="s">
        <v>27929</v>
      </c>
      <c r="J98" t="s">
        <v>27929</v>
      </c>
      <c r="L98" t="s">
        <v>28016</v>
      </c>
    </row>
    <row r="99" spans="1:14" x14ac:dyDescent="0.35">
      <c r="A99" t="s">
        <v>25121</v>
      </c>
      <c r="B99" t="s">
        <v>25128</v>
      </c>
      <c r="C99" t="s">
        <v>25128</v>
      </c>
      <c r="D99" t="s">
        <v>858</v>
      </c>
      <c r="E99" t="s">
        <v>24949</v>
      </c>
      <c r="F99" t="s">
        <v>27928</v>
      </c>
      <c r="G99" t="s">
        <v>27985</v>
      </c>
      <c r="H99" t="s">
        <v>28015</v>
      </c>
      <c r="I99" t="s">
        <v>27929</v>
      </c>
      <c r="J99" t="s">
        <v>27929</v>
      </c>
      <c r="L99" t="s">
        <v>28016</v>
      </c>
      <c r="N99">
        <v>1</v>
      </c>
    </row>
    <row r="100" spans="1:14" x14ac:dyDescent="0.35">
      <c r="A100" t="s">
        <v>25123</v>
      </c>
      <c r="B100" t="s">
        <v>28019</v>
      </c>
      <c r="C100" t="s">
        <v>25129</v>
      </c>
      <c r="D100" t="s">
        <v>858</v>
      </c>
      <c r="E100" t="s">
        <v>24949</v>
      </c>
      <c r="F100" t="s">
        <v>27928</v>
      </c>
      <c r="G100" t="s">
        <v>27985</v>
      </c>
      <c r="H100" t="s">
        <v>28015</v>
      </c>
      <c r="I100" t="s">
        <v>27929</v>
      </c>
      <c r="J100" t="s">
        <v>27929</v>
      </c>
      <c r="L100" t="s">
        <v>28016</v>
      </c>
      <c r="N100">
        <v>1</v>
      </c>
    </row>
    <row r="101" spans="1:14" x14ac:dyDescent="0.35">
      <c r="A101" t="s">
        <v>717</v>
      </c>
      <c r="B101" t="s">
        <v>28020</v>
      </c>
      <c r="C101" t="s">
        <v>25130</v>
      </c>
      <c r="D101" t="s">
        <v>858</v>
      </c>
      <c r="E101" t="s">
        <v>24949</v>
      </c>
      <c r="F101" t="s">
        <v>27928</v>
      </c>
      <c r="G101" t="s">
        <v>27985</v>
      </c>
      <c r="H101" t="s">
        <v>28015</v>
      </c>
      <c r="I101" t="s">
        <v>27929</v>
      </c>
      <c r="J101" t="s">
        <v>27929</v>
      </c>
      <c r="L101" t="s">
        <v>28016</v>
      </c>
      <c r="N101">
        <v>1</v>
      </c>
    </row>
    <row r="102" spans="1:14" x14ac:dyDescent="0.35">
      <c r="A102" t="s">
        <v>772</v>
      </c>
      <c r="B102" t="s">
        <v>28021</v>
      </c>
      <c r="C102" t="s">
        <v>25131</v>
      </c>
      <c r="D102" t="s">
        <v>858</v>
      </c>
      <c r="E102" t="s">
        <v>24949</v>
      </c>
      <c r="F102" t="s">
        <v>27928</v>
      </c>
      <c r="G102" t="s">
        <v>27985</v>
      </c>
      <c r="H102" t="s">
        <v>28015</v>
      </c>
      <c r="I102" t="s">
        <v>27929</v>
      </c>
      <c r="J102" t="s">
        <v>27929</v>
      </c>
      <c r="L102" t="s">
        <v>28016</v>
      </c>
      <c r="N102">
        <v>1</v>
      </c>
    </row>
    <row r="103" spans="1:14" x14ac:dyDescent="0.35">
      <c r="A103" t="s">
        <v>721</v>
      </c>
      <c r="B103" t="s">
        <v>28022</v>
      </c>
      <c r="C103" t="s">
        <v>25133</v>
      </c>
      <c r="D103" t="s">
        <v>858</v>
      </c>
      <c r="E103" t="s">
        <v>24949</v>
      </c>
      <c r="F103" t="s">
        <v>27928</v>
      </c>
      <c r="G103" t="s">
        <v>27985</v>
      </c>
      <c r="H103" t="s">
        <v>28015</v>
      </c>
      <c r="I103" t="s">
        <v>27929</v>
      </c>
      <c r="J103" t="s">
        <v>27929</v>
      </c>
      <c r="L103" t="s">
        <v>28016</v>
      </c>
      <c r="N103">
        <v>1</v>
      </c>
    </row>
    <row r="104" spans="1:14" x14ac:dyDescent="0.35">
      <c r="A104" t="s">
        <v>727</v>
      </c>
      <c r="B104" t="s">
        <v>28023</v>
      </c>
      <c r="C104" t="s">
        <v>25134</v>
      </c>
      <c r="D104" t="s">
        <v>858</v>
      </c>
      <c r="E104" t="s">
        <v>24949</v>
      </c>
      <c r="F104" t="s">
        <v>27928</v>
      </c>
      <c r="G104" t="s">
        <v>27985</v>
      </c>
      <c r="H104" t="s">
        <v>28015</v>
      </c>
      <c r="I104" t="s">
        <v>27929</v>
      </c>
      <c r="J104" t="s">
        <v>27929</v>
      </c>
      <c r="L104" t="s">
        <v>28016</v>
      </c>
      <c r="N104">
        <v>1</v>
      </c>
    </row>
    <row r="105" spans="1:14" x14ac:dyDescent="0.35">
      <c r="A105" t="s">
        <v>732</v>
      </c>
      <c r="B105" t="s">
        <v>28024</v>
      </c>
      <c r="C105" t="s">
        <v>25135</v>
      </c>
      <c r="D105" t="s">
        <v>858</v>
      </c>
      <c r="E105" t="s">
        <v>24949</v>
      </c>
      <c r="F105" t="s">
        <v>27928</v>
      </c>
      <c r="G105" t="s">
        <v>27985</v>
      </c>
      <c r="H105" t="s">
        <v>28015</v>
      </c>
      <c r="I105" t="s">
        <v>27929</v>
      </c>
      <c r="J105" t="s">
        <v>27929</v>
      </c>
      <c r="L105" t="s">
        <v>28016</v>
      </c>
      <c r="N105">
        <v>1</v>
      </c>
    </row>
    <row r="106" spans="1:14" x14ac:dyDescent="0.35">
      <c r="A106" t="s">
        <v>745</v>
      </c>
      <c r="B106" t="s">
        <v>28025</v>
      </c>
      <c r="C106" t="s">
        <v>25137</v>
      </c>
      <c r="D106" t="s">
        <v>858</v>
      </c>
      <c r="E106" t="s">
        <v>24949</v>
      </c>
      <c r="F106" t="s">
        <v>27928</v>
      </c>
      <c r="G106" t="s">
        <v>27985</v>
      </c>
      <c r="H106" t="s">
        <v>28015</v>
      </c>
      <c r="I106" t="s">
        <v>27929</v>
      </c>
      <c r="J106" t="s">
        <v>27929</v>
      </c>
      <c r="L106" t="s">
        <v>28016</v>
      </c>
      <c r="N106">
        <v>1</v>
      </c>
    </row>
    <row r="107" spans="1:14" x14ac:dyDescent="0.35">
      <c r="A107" t="s">
        <v>25132</v>
      </c>
      <c r="B107" t="s">
        <v>28026</v>
      </c>
      <c r="C107" t="s">
        <v>25139</v>
      </c>
      <c r="D107" t="s">
        <v>858</v>
      </c>
      <c r="E107" t="s">
        <v>24949</v>
      </c>
      <c r="F107" t="s">
        <v>27928</v>
      </c>
      <c r="G107" t="s">
        <v>27985</v>
      </c>
      <c r="H107" t="s">
        <v>28015</v>
      </c>
      <c r="I107" t="s">
        <v>27929</v>
      </c>
      <c r="J107" t="s">
        <v>27929</v>
      </c>
      <c r="L107" t="s">
        <v>28016</v>
      </c>
      <c r="N107">
        <v>1</v>
      </c>
    </row>
    <row r="108" spans="1:14" x14ac:dyDescent="0.35">
      <c r="A108" t="s">
        <v>782</v>
      </c>
      <c r="B108" t="s">
        <v>25142</v>
      </c>
      <c r="C108" t="s">
        <v>25142</v>
      </c>
      <c r="D108" t="s">
        <v>858</v>
      </c>
      <c r="E108" t="s">
        <v>24949</v>
      </c>
      <c r="F108" t="s">
        <v>27928</v>
      </c>
      <c r="G108" t="s">
        <v>27985</v>
      </c>
      <c r="H108" t="s">
        <v>28015</v>
      </c>
      <c r="I108" t="s">
        <v>27929</v>
      </c>
      <c r="J108" t="s">
        <v>27929</v>
      </c>
      <c r="L108" t="s">
        <v>28016</v>
      </c>
      <c r="N108">
        <v>1</v>
      </c>
    </row>
    <row r="109" spans="1:14" x14ac:dyDescent="0.35">
      <c r="A109" t="s">
        <v>699</v>
      </c>
      <c r="B109" t="s">
        <v>28027</v>
      </c>
      <c r="C109" t="s">
        <v>25145</v>
      </c>
      <c r="D109" t="s">
        <v>858</v>
      </c>
      <c r="E109" t="s">
        <v>24949</v>
      </c>
      <c r="F109" t="s">
        <v>27928</v>
      </c>
      <c r="G109" t="s">
        <v>27985</v>
      </c>
      <c r="H109" t="s">
        <v>28015</v>
      </c>
      <c r="I109" t="s">
        <v>27929</v>
      </c>
      <c r="J109" t="s">
        <v>27929</v>
      </c>
      <c r="L109" t="s">
        <v>28016</v>
      </c>
      <c r="N109">
        <v>1</v>
      </c>
    </row>
    <row r="110" spans="1:14" x14ac:dyDescent="0.35">
      <c r="A110" t="s">
        <v>25136</v>
      </c>
      <c r="B110" t="s">
        <v>25147</v>
      </c>
      <c r="C110" t="s">
        <v>25147</v>
      </c>
      <c r="D110" t="s">
        <v>858</v>
      </c>
      <c r="E110" t="s">
        <v>24949</v>
      </c>
      <c r="F110" t="s">
        <v>27928</v>
      </c>
      <c r="G110" t="s">
        <v>4149</v>
      </c>
      <c r="H110" t="s">
        <v>27929</v>
      </c>
      <c r="I110" t="s">
        <v>27929</v>
      </c>
      <c r="J110" t="s">
        <v>27929</v>
      </c>
      <c r="K110" t="s">
        <v>28028</v>
      </c>
      <c r="L110" t="s">
        <v>28028</v>
      </c>
      <c r="N110">
        <v>1</v>
      </c>
    </row>
    <row r="111" spans="1:14" x14ac:dyDescent="0.35">
      <c r="A111" t="s">
        <v>25138</v>
      </c>
      <c r="B111" t="s">
        <v>28029</v>
      </c>
      <c r="C111" t="s">
        <v>25148</v>
      </c>
      <c r="D111" t="s">
        <v>864</v>
      </c>
      <c r="E111" t="s">
        <v>24949</v>
      </c>
      <c r="F111" t="s">
        <v>27928</v>
      </c>
      <c r="G111" t="s">
        <v>4149</v>
      </c>
      <c r="H111" t="s">
        <v>27929</v>
      </c>
      <c r="I111" t="s">
        <v>27929</v>
      </c>
      <c r="J111" t="s">
        <v>27929</v>
      </c>
      <c r="L111" t="s">
        <v>28028</v>
      </c>
      <c r="N111">
        <v>1</v>
      </c>
    </row>
    <row r="112" spans="1:14" x14ac:dyDescent="0.35">
      <c r="A112" t="s">
        <v>25141</v>
      </c>
      <c r="B112" t="s">
        <v>28030</v>
      </c>
      <c r="C112" t="s">
        <v>25150</v>
      </c>
      <c r="D112" t="s">
        <v>858</v>
      </c>
      <c r="E112" t="s">
        <v>24949</v>
      </c>
      <c r="F112" t="s">
        <v>27928</v>
      </c>
      <c r="G112" t="s">
        <v>4149</v>
      </c>
      <c r="H112" t="s">
        <v>27929</v>
      </c>
      <c r="I112" t="s">
        <v>27929</v>
      </c>
      <c r="J112" t="s">
        <v>27929</v>
      </c>
      <c r="L112" t="s">
        <v>28028</v>
      </c>
      <c r="N112">
        <v>1</v>
      </c>
    </row>
    <row r="113" spans="1:14" x14ac:dyDescent="0.35">
      <c r="A113" t="s">
        <v>25144</v>
      </c>
      <c r="B113" t="s">
        <v>28031</v>
      </c>
      <c r="C113" t="s">
        <v>25152</v>
      </c>
      <c r="D113" t="s">
        <v>858</v>
      </c>
      <c r="E113" t="s">
        <v>24949</v>
      </c>
      <c r="F113" t="s">
        <v>27928</v>
      </c>
      <c r="G113" t="s">
        <v>4149</v>
      </c>
      <c r="H113" t="s">
        <v>27929</v>
      </c>
      <c r="I113" t="s">
        <v>27929</v>
      </c>
      <c r="J113" t="s">
        <v>27929</v>
      </c>
      <c r="L113" t="s">
        <v>28028</v>
      </c>
      <c r="N113">
        <v>1</v>
      </c>
    </row>
    <row r="114" spans="1:14" x14ac:dyDescent="0.35">
      <c r="A114" t="s">
        <v>25146</v>
      </c>
      <c r="B114" t="s">
        <v>25155</v>
      </c>
      <c r="C114" t="s">
        <v>25155</v>
      </c>
      <c r="D114" t="s">
        <v>858</v>
      </c>
      <c r="E114" t="s">
        <v>24949</v>
      </c>
      <c r="F114" t="s">
        <v>27928</v>
      </c>
      <c r="G114" t="s">
        <v>4149</v>
      </c>
      <c r="H114" t="s">
        <v>27929</v>
      </c>
      <c r="I114" t="s">
        <v>27929</v>
      </c>
      <c r="J114" t="s">
        <v>27929</v>
      </c>
      <c r="L114" t="s">
        <v>28028</v>
      </c>
      <c r="N114">
        <v>1</v>
      </c>
    </row>
    <row r="115" spans="1:14" x14ac:dyDescent="0.35">
      <c r="A115" t="s">
        <v>756</v>
      </c>
      <c r="B115" t="s">
        <v>28032</v>
      </c>
      <c r="C115" t="s">
        <v>25157</v>
      </c>
      <c r="D115" t="s">
        <v>858</v>
      </c>
      <c r="E115" t="s">
        <v>24949</v>
      </c>
      <c r="F115" t="s">
        <v>27928</v>
      </c>
      <c r="G115" t="s">
        <v>4149</v>
      </c>
      <c r="H115" t="s">
        <v>27929</v>
      </c>
      <c r="I115" t="s">
        <v>27929</v>
      </c>
      <c r="J115" t="s">
        <v>27929</v>
      </c>
      <c r="L115" t="s">
        <v>28028</v>
      </c>
      <c r="N115">
        <v>1</v>
      </c>
    </row>
    <row r="116" spans="1:14" x14ac:dyDescent="0.35">
      <c r="A116" t="s">
        <v>25149</v>
      </c>
      <c r="B116" t="s">
        <v>28033</v>
      </c>
      <c r="C116" t="s">
        <v>25158</v>
      </c>
      <c r="D116" t="s">
        <v>858</v>
      </c>
      <c r="E116" t="s">
        <v>24949</v>
      </c>
      <c r="F116" t="s">
        <v>27928</v>
      </c>
      <c r="G116" t="s">
        <v>4149</v>
      </c>
      <c r="H116" t="s">
        <v>27929</v>
      </c>
      <c r="I116" t="s">
        <v>27929</v>
      </c>
      <c r="J116" t="s">
        <v>27929</v>
      </c>
      <c r="L116" t="s">
        <v>28028</v>
      </c>
      <c r="N116">
        <v>1</v>
      </c>
    </row>
    <row r="117" spans="1:14" x14ac:dyDescent="0.35">
      <c r="A117" t="s">
        <v>25151</v>
      </c>
      <c r="B117" t="s">
        <v>28033</v>
      </c>
      <c r="C117" t="s">
        <v>25158</v>
      </c>
      <c r="D117" t="s">
        <v>858</v>
      </c>
      <c r="E117" t="s">
        <v>24949</v>
      </c>
      <c r="F117" t="s">
        <v>27928</v>
      </c>
      <c r="G117" t="s">
        <v>4149</v>
      </c>
      <c r="H117" t="s">
        <v>27929</v>
      </c>
      <c r="I117" t="s">
        <v>27929</v>
      </c>
      <c r="J117" t="s">
        <v>27929</v>
      </c>
      <c r="L117" t="s">
        <v>28028</v>
      </c>
    </row>
    <row r="118" spans="1:14" x14ac:dyDescent="0.35">
      <c r="A118" t="s">
        <v>25154</v>
      </c>
      <c r="B118" t="s">
        <v>28034</v>
      </c>
      <c r="C118" t="s">
        <v>25160</v>
      </c>
      <c r="D118" t="s">
        <v>858</v>
      </c>
      <c r="E118" t="s">
        <v>24949</v>
      </c>
      <c r="F118" t="s">
        <v>27928</v>
      </c>
      <c r="G118" t="s">
        <v>4149</v>
      </c>
      <c r="H118" t="s">
        <v>27929</v>
      </c>
      <c r="I118" t="s">
        <v>27929</v>
      </c>
      <c r="J118" t="s">
        <v>27929</v>
      </c>
      <c r="L118" t="s">
        <v>28028</v>
      </c>
      <c r="N118">
        <v>1</v>
      </c>
    </row>
    <row r="119" spans="1:14" x14ac:dyDescent="0.35">
      <c r="A119" t="s">
        <v>25156</v>
      </c>
      <c r="B119" t="s">
        <v>28035</v>
      </c>
      <c r="C119" t="s">
        <v>25161</v>
      </c>
      <c r="D119" t="s">
        <v>858</v>
      </c>
      <c r="E119" t="s">
        <v>24949</v>
      </c>
      <c r="F119" t="s">
        <v>27928</v>
      </c>
      <c r="G119" t="s">
        <v>4149</v>
      </c>
      <c r="H119" t="s">
        <v>27929</v>
      </c>
      <c r="I119" t="s">
        <v>27929</v>
      </c>
      <c r="J119" t="s">
        <v>27929</v>
      </c>
      <c r="L119" t="s">
        <v>28028</v>
      </c>
      <c r="N119">
        <v>1</v>
      </c>
    </row>
    <row r="120" spans="1:14" x14ac:dyDescent="0.35">
      <c r="A120" t="s">
        <v>780</v>
      </c>
      <c r="B120" t="s">
        <v>25162</v>
      </c>
      <c r="C120" t="s">
        <v>25162</v>
      </c>
      <c r="D120" t="s">
        <v>858</v>
      </c>
      <c r="E120" t="s">
        <v>24949</v>
      </c>
      <c r="F120" t="s">
        <v>27928</v>
      </c>
      <c r="G120" t="s">
        <v>4149</v>
      </c>
      <c r="H120" t="s">
        <v>27929</v>
      </c>
      <c r="I120" t="s">
        <v>27929</v>
      </c>
      <c r="J120" t="s">
        <v>27929</v>
      </c>
      <c r="L120" t="s">
        <v>28028</v>
      </c>
      <c r="N120">
        <v>1</v>
      </c>
    </row>
    <row r="121" spans="1:14" x14ac:dyDescent="0.35">
      <c r="A121" t="s">
        <v>28036</v>
      </c>
      <c r="B121" t="s">
        <v>28037</v>
      </c>
      <c r="C121" t="s">
        <v>28037</v>
      </c>
      <c r="D121" t="s">
        <v>858</v>
      </c>
      <c r="E121" t="s">
        <v>24949</v>
      </c>
      <c r="F121" t="s">
        <v>27928</v>
      </c>
      <c r="G121" t="s">
        <v>4149</v>
      </c>
      <c r="H121" t="s">
        <v>27929</v>
      </c>
      <c r="I121" t="s">
        <v>27929</v>
      </c>
      <c r="J121" t="s">
        <v>27929</v>
      </c>
      <c r="L121" t="s">
        <v>28028</v>
      </c>
      <c r="N121">
        <v>1</v>
      </c>
    </row>
    <row r="122" spans="1:14" x14ac:dyDescent="0.35">
      <c r="A122" t="s">
        <v>28038</v>
      </c>
      <c r="B122" t="s">
        <v>28039</v>
      </c>
      <c r="D122" t="s">
        <v>893</v>
      </c>
      <c r="E122" t="s">
        <v>24949</v>
      </c>
      <c r="F122" t="s">
        <v>27928</v>
      </c>
      <c r="G122" t="s">
        <v>27985</v>
      </c>
      <c r="H122" t="s">
        <v>27985</v>
      </c>
      <c r="I122" t="s">
        <v>27929</v>
      </c>
      <c r="J122" t="s">
        <v>27929</v>
      </c>
      <c r="L122" t="s">
        <v>27993</v>
      </c>
    </row>
    <row r="123" spans="1:14" x14ac:dyDescent="0.35">
      <c r="A123" t="s">
        <v>28040</v>
      </c>
      <c r="B123" t="s">
        <v>28041</v>
      </c>
      <c r="D123" t="s">
        <v>893</v>
      </c>
      <c r="E123" t="s">
        <v>24949</v>
      </c>
      <c r="F123" t="s">
        <v>27928</v>
      </c>
      <c r="G123" t="s">
        <v>27985</v>
      </c>
      <c r="H123" t="s">
        <v>27985</v>
      </c>
      <c r="I123" t="s">
        <v>27929</v>
      </c>
      <c r="J123" t="s">
        <v>27929</v>
      </c>
      <c r="L123" t="s">
        <v>27993</v>
      </c>
    </row>
    <row r="124" spans="1:14" x14ac:dyDescent="0.35">
      <c r="A124" t="s">
        <v>28042</v>
      </c>
      <c r="B124" t="s">
        <v>28043</v>
      </c>
      <c r="D124" t="s">
        <v>893</v>
      </c>
      <c r="E124" t="s">
        <v>24949</v>
      </c>
      <c r="F124" t="s">
        <v>28044</v>
      </c>
      <c r="G124" t="s">
        <v>27929</v>
      </c>
      <c r="H124" t="s">
        <v>27929</v>
      </c>
      <c r="I124" t="s">
        <v>27929</v>
      </c>
      <c r="J124" t="s">
        <v>27929</v>
      </c>
      <c r="K124" t="s">
        <v>28045</v>
      </c>
      <c r="L124" t="s">
        <v>28045</v>
      </c>
    </row>
    <row r="125" spans="1:14" x14ac:dyDescent="0.35">
      <c r="A125" t="s">
        <v>28046</v>
      </c>
      <c r="B125" t="s">
        <v>28047</v>
      </c>
      <c r="D125" t="s">
        <v>893</v>
      </c>
      <c r="E125" t="s">
        <v>24949</v>
      </c>
      <c r="F125" t="s">
        <v>28044</v>
      </c>
      <c r="G125" t="s">
        <v>27929</v>
      </c>
      <c r="H125" t="s">
        <v>27929</v>
      </c>
      <c r="I125" t="s">
        <v>27929</v>
      </c>
      <c r="J125" t="s">
        <v>27929</v>
      </c>
      <c r="L125" t="s">
        <v>28045</v>
      </c>
    </row>
    <row r="126" spans="1:14" x14ac:dyDescent="0.35">
      <c r="A126" t="s">
        <v>28048</v>
      </c>
      <c r="B126" t="s">
        <v>28049</v>
      </c>
      <c r="D126" t="s">
        <v>893</v>
      </c>
      <c r="E126" t="s">
        <v>24949</v>
      </c>
      <c r="F126" t="s">
        <v>28044</v>
      </c>
      <c r="G126" t="s">
        <v>27929</v>
      </c>
      <c r="H126" t="s">
        <v>27929</v>
      </c>
      <c r="I126" t="s">
        <v>27929</v>
      </c>
      <c r="J126" t="s">
        <v>27929</v>
      </c>
      <c r="L126" t="s">
        <v>28045</v>
      </c>
    </row>
    <row r="127" spans="1:14" x14ac:dyDescent="0.35">
      <c r="A127" t="s">
        <v>25159</v>
      </c>
      <c r="B127" t="s">
        <v>28050</v>
      </c>
      <c r="C127" t="s">
        <v>25163</v>
      </c>
      <c r="D127" t="s">
        <v>893</v>
      </c>
      <c r="E127" t="s">
        <v>24949</v>
      </c>
      <c r="F127" t="s">
        <v>27936</v>
      </c>
      <c r="G127" t="s">
        <v>190</v>
      </c>
      <c r="H127" t="s">
        <v>27929</v>
      </c>
      <c r="I127" t="s">
        <v>27929</v>
      </c>
      <c r="J127" t="s">
        <v>27929</v>
      </c>
      <c r="K127" t="s">
        <v>28051</v>
      </c>
      <c r="L127" t="s">
        <v>28051</v>
      </c>
    </row>
    <row r="128" spans="1:14" x14ac:dyDescent="0.35">
      <c r="A128" t="s">
        <v>538</v>
      </c>
      <c r="B128" t="s">
        <v>28052</v>
      </c>
      <c r="C128" t="s">
        <v>25163</v>
      </c>
      <c r="D128" t="s">
        <v>858</v>
      </c>
      <c r="E128" t="s">
        <v>24949</v>
      </c>
      <c r="F128" t="s">
        <v>27936</v>
      </c>
      <c r="G128" t="s">
        <v>190</v>
      </c>
      <c r="H128" t="s">
        <v>27929</v>
      </c>
      <c r="I128" t="s">
        <v>27929</v>
      </c>
      <c r="J128" t="s">
        <v>27929</v>
      </c>
      <c r="L128" t="s">
        <v>28051</v>
      </c>
      <c r="N128">
        <v>1</v>
      </c>
    </row>
    <row r="129" spans="1:14" x14ac:dyDescent="0.35">
      <c r="A129" t="s">
        <v>535</v>
      </c>
      <c r="B129" t="s">
        <v>28052</v>
      </c>
      <c r="C129" t="s">
        <v>25165</v>
      </c>
      <c r="D129" t="s">
        <v>858</v>
      </c>
      <c r="E129" t="s">
        <v>24949</v>
      </c>
      <c r="F129" t="s">
        <v>27936</v>
      </c>
      <c r="G129" t="s">
        <v>190</v>
      </c>
      <c r="H129" t="s">
        <v>27929</v>
      </c>
      <c r="I129" t="s">
        <v>27929</v>
      </c>
      <c r="J129" t="s">
        <v>27929</v>
      </c>
      <c r="L129" t="s">
        <v>28051</v>
      </c>
      <c r="N129">
        <v>1</v>
      </c>
    </row>
    <row r="130" spans="1:14" x14ac:dyDescent="0.35">
      <c r="A130" t="s">
        <v>558</v>
      </c>
      <c r="B130" t="s">
        <v>28053</v>
      </c>
      <c r="C130" t="s">
        <v>25167</v>
      </c>
      <c r="D130" t="s">
        <v>858</v>
      </c>
      <c r="E130" t="s">
        <v>24949</v>
      </c>
      <c r="F130" t="s">
        <v>27936</v>
      </c>
      <c r="G130" t="s">
        <v>190</v>
      </c>
      <c r="H130" t="s">
        <v>27929</v>
      </c>
      <c r="I130" t="s">
        <v>27929</v>
      </c>
      <c r="J130" t="s">
        <v>27929</v>
      </c>
      <c r="L130" t="s">
        <v>28051</v>
      </c>
      <c r="N130">
        <v>1</v>
      </c>
    </row>
    <row r="131" spans="1:14" x14ac:dyDescent="0.35">
      <c r="A131" t="s">
        <v>532</v>
      </c>
      <c r="B131" t="s">
        <v>25168</v>
      </c>
      <c r="C131" t="s">
        <v>25168</v>
      </c>
      <c r="D131" t="s">
        <v>858</v>
      </c>
      <c r="E131" t="s">
        <v>24949</v>
      </c>
      <c r="F131" t="s">
        <v>27936</v>
      </c>
      <c r="G131" t="s">
        <v>190</v>
      </c>
      <c r="H131" t="s">
        <v>27929</v>
      </c>
      <c r="I131" t="s">
        <v>27929</v>
      </c>
      <c r="J131" t="s">
        <v>27929</v>
      </c>
      <c r="L131" t="s">
        <v>28051</v>
      </c>
      <c r="N131">
        <v>1</v>
      </c>
    </row>
    <row r="132" spans="1:14" x14ac:dyDescent="0.35">
      <c r="A132" t="s">
        <v>25164</v>
      </c>
      <c r="B132" t="s">
        <v>28054</v>
      </c>
      <c r="C132" t="s">
        <v>25171</v>
      </c>
      <c r="D132" t="s">
        <v>858</v>
      </c>
      <c r="E132" t="s">
        <v>24949</v>
      </c>
      <c r="F132" t="s">
        <v>27936</v>
      </c>
      <c r="G132" t="s">
        <v>190</v>
      </c>
      <c r="H132" t="s">
        <v>27929</v>
      </c>
      <c r="I132" t="s">
        <v>27929</v>
      </c>
      <c r="J132" t="s">
        <v>27929</v>
      </c>
      <c r="L132" t="s">
        <v>28051</v>
      </c>
    </row>
    <row r="133" spans="1:14" x14ac:dyDescent="0.35">
      <c r="A133" t="s">
        <v>784</v>
      </c>
      <c r="B133" t="s">
        <v>28055</v>
      </c>
      <c r="C133" t="s">
        <v>25172</v>
      </c>
      <c r="D133" t="s">
        <v>858</v>
      </c>
      <c r="E133" t="s">
        <v>24949</v>
      </c>
      <c r="F133" t="s">
        <v>27936</v>
      </c>
      <c r="G133" t="s">
        <v>27985</v>
      </c>
      <c r="H133" t="s">
        <v>27985</v>
      </c>
      <c r="I133" t="s">
        <v>27929</v>
      </c>
      <c r="J133" t="s">
        <v>27929</v>
      </c>
      <c r="K133" t="s">
        <v>28063</v>
      </c>
      <c r="L133" t="s">
        <v>28063</v>
      </c>
      <c r="N133">
        <v>1</v>
      </c>
    </row>
    <row r="134" spans="1:14" x14ac:dyDescent="0.35">
      <c r="A134" t="s">
        <v>25166</v>
      </c>
      <c r="B134" t="s">
        <v>28058</v>
      </c>
      <c r="C134" t="s">
        <v>25175</v>
      </c>
      <c r="D134" t="s">
        <v>858</v>
      </c>
      <c r="E134" t="s">
        <v>24949</v>
      </c>
      <c r="F134" t="s">
        <v>27936</v>
      </c>
      <c r="G134" t="s">
        <v>27985</v>
      </c>
      <c r="H134" t="s">
        <v>27985</v>
      </c>
      <c r="I134" t="s">
        <v>27929</v>
      </c>
      <c r="J134" t="s">
        <v>27929</v>
      </c>
      <c r="L134" t="s">
        <v>28063</v>
      </c>
    </row>
    <row r="135" spans="1:14" x14ac:dyDescent="0.35">
      <c r="A135" t="s">
        <v>713</v>
      </c>
      <c r="B135" t="s">
        <v>28059</v>
      </c>
      <c r="C135" t="s">
        <v>25178</v>
      </c>
      <c r="D135" t="s">
        <v>858</v>
      </c>
      <c r="E135" t="s">
        <v>24949</v>
      </c>
      <c r="F135" t="s">
        <v>27936</v>
      </c>
      <c r="G135" t="s">
        <v>27985</v>
      </c>
      <c r="H135" t="s">
        <v>27985</v>
      </c>
      <c r="I135" t="s">
        <v>27929</v>
      </c>
      <c r="J135" t="s">
        <v>27929</v>
      </c>
      <c r="L135" t="s">
        <v>28063</v>
      </c>
      <c r="N135">
        <v>1</v>
      </c>
    </row>
    <row r="136" spans="1:14" x14ac:dyDescent="0.35">
      <c r="A136" t="s">
        <v>25170</v>
      </c>
      <c r="B136" t="s">
        <v>28060</v>
      </c>
      <c r="C136" t="s">
        <v>25181</v>
      </c>
      <c r="D136" t="s">
        <v>858</v>
      </c>
      <c r="E136" t="s">
        <v>24949</v>
      </c>
      <c r="F136" t="s">
        <v>27936</v>
      </c>
      <c r="G136" t="s">
        <v>27985</v>
      </c>
      <c r="H136" t="s">
        <v>27973</v>
      </c>
      <c r="I136" t="s">
        <v>27929</v>
      </c>
      <c r="J136" t="s">
        <v>27929</v>
      </c>
      <c r="K136" t="s">
        <v>28061</v>
      </c>
      <c r="L136" t="s">
        <v>28061</v>
      </c>
    </row>
    <row r="137" spans="1:14" x14ac:dyDescent="0.35">
      <c r="A137" t="s">
        <v>508</v>
      </c>
      <c r="B137" t="s">
        <v>28062</v>
      </c>
      <c r="C137" t="s">
        <v>25184</v>
      </c>
      <c r="D137" t="s">
        <v>858</v>
      </c>
      <c r="E137" t="s">
        <v>24949</v>
      </c>
      <c r="F137" t="s">
        <v>27936</v>
      </c>
      <c r="G137" t="s">
        <v>27985</v>
      </c>
      <c r="H137" t="s">
        <v>27985</v>
      </c>
      <c r="I137" t="s">
        <v>27929</v>
      </c>
      <c r="J137" t="s">
        <v>27929</v>
      </c>
      <c r="L137" t="s">
        <v>28063</v>
      </c>
      <c r="N137">
        <v>1</v>
      </c>
    </row>
    <row r="138" spans="1:14" x14ac:dyDescent="0.35">
      <c r="A138" t="s">
        <v>25174</v>
      </c>
      <c r="B138" t="s">
        <v>28065</v>
      </c>
      <c r="C138" t="s">
        <v>25186</v>
      </c>
      <c r="D138" t="s">
        <v>858</v>
      </c>
      <c r="E138" t="s">
        <v>24949</v>
      </c>
      <c r="F138" t="s">
        <v>27936</v>
      </c>
      <c r="G138" t="s">
        <v>27985</v>
      </c>
      <c r="H138" t="s">
        <v>27985</v>
      </c>
      <c r="I138" t="s">
        <v>27929</v>
      </c>
      <c r="J138" t="s">
        <v>27929</v>
      </c>
      <c r="L138" t="s">
        <v>28063</v>
      </c>
    </row>
    <row r="139" spans="1:14" x14ac:dyDescent="0.35">
      <c r="A139" t="s">
        <v>25177</v>
      </c>
      <c r="B139" t="s">
        <v>28067</v>
      </c>
      <c r="C139" t="s">
        <v>25188</v>
      </c>
      <c r="D139" t="s">
        <v>858</v>
      </c>
      <c r="E139" t="s">
        <v>24949</v>
      </c>
      <c r="F139" t="s">
        <v>27936</v>
      </c>
      <c r="G139" t="s">
        <v>27985</v>
      </c>
      <c r="H139" t="s">
        <v>27985</v>
      </c>
      <c r="I139" t="s">
        <v>27929</v>
      </c>
      <c r="J139" t="s">
        <v>27929</v>
      </c>
      <c r="L139" t="s">
        <v>28063</v>
      </c>
    </row>
    <row r="140" spans="1:14" x14ac:dyDescent="0.35">
      <c r="A140" t="s">
        <v>25180</v>
      </c>
      <c r="B140" t="s">
        <v>28068</v>
      </c>
      <c r="C140" t="s">
        <v>25190</v>
      </c>
      <c r="D140" t="s">
        <v>858</v>
      </c>
      <c r="E140" t="s">
        <v>24949</v>
      </c>
      <c r="F140" t="s">
        <v>27936</v>
      </c>
      <c r="G140" t="s">
        <v>27985</v>
      </c>
      <c r="H140" t="s">
        <v>27985</v>
      </c>
      <c r="I140" t="s">
        <v>27929</v>
      </c>
      <c r="J140" t="s">
        <v>27929</v>
      </c>
      <c r="L140" t="s">
        <v>28063</v>
      </c>
    </row>
    <row r="141" spans="1:14" x14ac:dyDescent="0.35">
      <c r="A141" t="s">
        <v>25183</v>
      </c>
      <c r="B141" t="s">
        <v>28069</v>
      </c>
      <c r="C141" t="s">
        <v>25191</v>
      </c>
      <c r="D141" t="s">
        <v>858</v>
      </c>
      <c r="E141" t="s">
        <v>24949</v>
      </c>
      <c r="F141" t="s">
        <v>27936</v>
      </c>
      <c r="G141" t="s">
        <v>27985</v>
      </c>
      <c r="H141" t="s">
        <v>27985</v>
      </c>
      <c r="I141" t="s">
        <v>27929</v>
      </c>
      <c r="J141" t="s">
        <v>27929</v>
      </c>
      <c r="L141" t="s">
        <v>28063</v>
      </c>
    </row>
    <row r="142" spans="1:14" x14ac:dyDescent="0.35">
      <c r="A142" t="s">
        <v>25185</v>
      </c>
      <c r="B142" t="s">
        <v>28070</v>
      </c>
      <c r="C142" t="s">
        <v>25192</v>
      </c>
      <c r="D142" t="s">
        <v>893</v>
      </c>
      <c r="E142" t="s">
        <v>24949</v>
      </c>
      <c r="F142" t="s">
        <v>27936</v>
      </c>
      <c r="G142" t="s">
        <v>27985</v>
      </c>
      <c r="H142" t="s">
        <v>27985</v>
      </c>
      <c r="I142" t="s">
        <v>27929</v>
      </c>
      <c r="J142" t="s">
        <v>27929</v>
      </c>
      <c r="L142" t="s">
        <v>28063</v>
      </c>
    </row>
    <row r="143" spans="1:14" x14ac:dyDescent="0.35">
      <c r="A143" t="s">
        <v>25187</v>
      </c>
      <c r="B143" t="s">
        <v>28071</v>
      </c>
      <c r="C143" t="s">
        <v>25193</v>
      </c>
      <c r="D143" t="s">
        <v>893</v>
      </c>
      <c r="E143" t="s">
        <v>24949</v>
      </c>
      <c r="F143" t="s">
        <v>27936</v>
      </c>
      <c r="G143" t="s">
        <v>27985</v>
      </c>
      <c r="H143" t="s">
        <v>27985</v>
      </c>
      <c r="I143" t="s">
        <v>27929</v>
      </c>
      <c r="J143" t="s">
        <v>27929</v>
      </c>
      <c r="L143" t="s">
        <v>28063</v>
      </c>
    </row>
    <row r="144" spans="1:14" x14ac:dyDescent="0.35">
      <c r="A144" t="s">
        <v>25189</v>
      </c>
      <c r="B144" t="s">
        <v>28072</v>
      </c>
      <c r="C144" t="s">
        <v>25195</v>
      </c>
      <c r="D144" t="s">
        <v>858</v>
      </c>
      <c r="E144" t="s">
        <v>24949</v>
      </c>
      <c r="F144" t="s">
        <v>27936</v>
      </c>
      <c r="G144" t="s">
        <v>27985</v>
      </c>
      <c r="H144" t="s">
        <v>27985</v>
      </c>
      <c r="I144" t="s">
        <v>27929</v>
      </c>
      <c r="J144" t="s">
        <v>27929</v>
      </c>
      <c r="L144" t="s">
        <v>28063</v>
      </c>
    </row>
    <row r="145" spans="1:14" x14ac:dyDescent="0.35">
      <c r="A145" t="s">
        <v>525</v>
      </c>
      <c r="B145" t="s">
        <v>28073</v>
      </c>
      <c r="C145" t="s">
        <v>25197</v>
      </c>
      <c r="D145" t="s">
        <v>893</v>
      </c>
      <c r="E145" t="s">
        <v>24949</v>
      </c>
      <c r="F145" t="s">
        <v>27936</v>
      </c>
      <c r="G145" t="s">
        <v>27985</v>
      </c>
      <c r="H145" t="s">
        <v>27985</v>
      </c>
      <c r="I145" t="s">
        <v>27929</v>
      </c>
      <c r="J145" t="s">
        <v>27929</v>
      </c>
      <c r="L145" t="s">
        <v>28063</v>
      </c>
      <c r="N145">
        <v>1</v>
      </c>
    </row>
    <row r="146" spans="1:14" x14ac:dyDescent="0.35">
      <c r="A146" t="s">
        <v>527</v>
      </c>
      <c r="B146" t="s">
        <v>28074</v>
      </c>
      <c r="C146" t="s">
        <v>25198</v>
      </c>
      <c r="D146" t="s">
        <v>858</v>
      </c>
      <c r="E146" t="s">
        <v>24949</v>
      </c>
      <c r="F146" t="s">
        <v>27936</v>
      </c>
      <c r="G146" t="s">
        <v>27985</v>
      </c>
      <c r="H146" t="s">
        <v>27985</v>
      </c>
      <c r="I146" t="s">
        <v>27929</v>
      </c>
      <c r="J146" t="s">
        <v>27929</v>
      </c>
      <c r="L146" t="s">
        <v>28063</v>
      </c>
      <c r="N146">
        <v>1</v>
      </c>
    </row>
    <row r="147" spans="1:14" x14ac:dyDescent="0.35">
      <c r="A147" t="s">
        <v>550</v>
      </c>
      <c r="B147" t="s">
        <v>28075</v>
      </c>
      <c r="C147" t="s">
        <v>25199</v>
      </c>
      <c r="D147" t="s">
        <v>858</v>
      </c>
      <c r="E147" t="s">
        <v>24949</v>
      </c>
      <c r="F147" t="s">
        <v>27936</v>
      </c>
      <c r="G147" t="s">
        <v>27985</v>
      </c>
      <c r="H147" t="s">
        <v>27985</v>
      </c>
      <c r="I147" t="s">
        <v>27929</v>
      </c>
      <c r="J147" t="s">
        <v>27929</v>
      </c>
      <c r="L147" t="s">
        <v>28063</v>
      </c>
      <c r="N147">
        <v>1</v>
      </c>
    </row>
    <row r="148" spans="1:14" x14ac:dyDescent="0.35">
      <c r="A148" t="s">
        <v>25194</v>
      </c>
      <c r="B148" t="s">
        <v>28076</v>
      </c>
      <c r="C148" t="s">
        <v>25201</v>
      </c>
      <c r="D148" t="s">
        <v>858</v>
      </c>
      <c r="E148" t="s">
        <v>24949</v>
      </c>
      <c r="F148" t="s">
        <v>27936</v>
      </c>
      <c r="G148" t="s">
        <v>27985</v>
      </c>
      <c r="H148" t="s">
        <v>27985</v>
      </c>
      <c r="I148" t="s">
        <v>27929</v>
      </c>
      <c r="J148" t="s">
        <v>27929</v>
      </c>
      <c r="L148" t="s">
        <v>28063</v>
      </c>
    </row>
    <row r="149" spans="1:14" x14ac:dyDescent="0.35">
      <c r="A149" t="s">
        <v>545</v>
      </c>
      <c r="B149" t="s">
        <v>25203</v>
      </c>
      <c r="C149" t="s">
        <v>25203</v>
      </c>
      <c r="D149" t="s">
        <v>858</v>
      </c>
      <c r="E149" t="s">
        <v>24949</v>
      </c>
      <c r="F149" t="s">
        <v>27936</v>
      </c>
      <c r="G149" t="s">
        <v>27985</v>
      </c>
      <c r="H149" t="s">
        <v>27985</v>
      </c>
      <c r="I149" t="s">
        <v>27929</v>
      </c>
      <c r="J149" t="s">
        <v>27929</v>
      </c>
      <c r="L149" t="s">
        <v>28063</v>
      </c>
      <c r="N149">
        <v>1</v>
      </c>
    </row>
    <row r="150" spans="1:14" x14ac:dyDescent="0.35">
      <c r="A150" t="s">
        <v>548</v>
      </c>
      <c r="B150" t="s">
        <v>25205</v>
      </c>
      <c r="C150" t="s">
        <v>25205</v>
      </c>
      <c r="D150" t="s">
        <v>858</v>
      </c>
      <c r="E150" t="s">
        <v>24949</v>
      </c>
      <c r="F150" t="s">
        <v>27936</v>
      </c>
      <c r="G150" t="s">
        <v>27985</v>
      </c>
      <c r="H150" t="s">
        <v>27985</v>
      </c>
      <c r="I150" t="s">
        <v>27929</v>
      </c>
      <c r="J150" t="s">
        <v>27929</v>
      </c>
      <c r="L150" t="s">
        <v>28063</v>
      </c>
      <c r="N150">
        <v>1</v>
      </c>
    </row>
    <row r="151" spans="1:14" x14ac:dyDescent="0.35">
      <c r="A151" t="s">
        <v>542</v>
      </c>
      <c r="B151" t="s">
        <v>28077</v>
      </c>
      <c r="C151" t="s">
        <v>25206</v>
      </c>
      <c r="D151" t="s">
        <v>893</v>
      </c>
      <c r="E151" t="s">
        <v>24949</v>
      </c>
      <c r="F151" t="s">
        <v>27936</v>
      </c>
      <c r="G151" t="s">
        <v>4149</v>
      </c>
      <c r="H151" t="s">
        <v>27929</v>
      </c>
      <c r="I151" t="s">
        <v>27929</v>
      </c>
      <c r="J151" t="s">
        <v>27929</v>
      </c>
      <c r="K151" t="s">
        <v>28078</v>
      </c>
      <c r="L151" t="s">
        <v>28078</v>
      </c>
      <c r="N151">
        <v>1</v>
      </c>
    </row>
    <row r="152" spans="1:14" x14ac:dyDescent="0.35">
      <c r="A152" t="s">
        <v>25200</v>
      </c>
      <c r="B152" t="s">
        <v>28079</v>
      </c>
      <c r="C152" t="s">
        <v>25208</v>
      </c>
      <c r="D152" t="s">
        <v>858</v>
      </c>
      <c r="E152" t="s">
        <v>24949</v>
      </c>
      <c r="F152" t="s">
        <v>27936</v>
      </c>
      <c r="G152" t="s">
        <v>4149</v>
      </c>
      <c r="H152" t="s">
        <v>27929</v>
      </c>
      <c r="I152" t="s">
        <v>27929</v>
      </c>
      <c r="J152" t="s">
        <v>27929</v>
      </c>
      <c r="L152" t="s">
        <v>28078</v>
      </c>
    </row>
    <row r="153" spans="1:14" x14ac:dyDescent="0.35">
      <c r="A153" t="s">
        <v>25202</v>
      </c>
      <c r="B153" t="s">
        <v>28080</v>
      </c>
      <c r="C153" t="s">
        <v>25210</v>
      </c>
      <c r="D153" t="s">
        <v>858</v>
      </c>
      <c r="E153" t="s">
        <v>24949</v>
      </c>
      <c r="F153" t="s">
        <v>27936</v>
      </c>
      <c r="G153" t="s">
        <v>4149</v>
      </c>
      <c r="H153" t="s">
        <v>27929</v>
      </c>
      <c r="I153" t="s">
        <v>27929</v>
      </c>
      <c r="J153" t="s">
        <v>27929</v>
      </c>
      <c r="L153" t="s">
        <v>28078</v>
      </c>
    </row>
    <row r="154" spans="1:14" x14ac:dyDescent="0.35">
      <c r="A154" t="s">
        <v>25204</v>
      </c>
      <c r="B154" t="s">
        <v>28081</v>
      </c>
      <c r="C154" t="s">
        <v>25212</v>
      </c>
      <c r="D154" t="s">
        <v>858</v>
      </c>
      <c r="E154" t="s">
        <v>24949</v>
      </c>
      <c r="F154" t="s">
        <v>27936</v>
      </c>
      <c r="G154" t="s">
        <v>4149</v>
      </c>
      <c r="H154" t="s">
        <v>27929</v>
      </c>
      <c r="I154" t="s">
        <v>27929</v>
      </c>
      <c r="J154" t="s">
        <v>27929</v>
      </c>
      <c r="L154" t="s">
        <v>28078</v>
      </c>
    </row>
    <row r="155" spans="1:14" x14ac:dyDescent="0.35">
      <c r="A155" t="s">
        <v>540</v>
      </c>
      <c r="B155" t="s">
        <v>28082</v>
      </c>
      <c r="C155" t="s">
        <v>25214</v>
      </c>
      <c r="D155" t="s">
        <v>858</v>
      </c>
      <c r="E155" t="s">
        <v>24949</v>
      </c>
      <c r="F155" t="s">
        <v>27936</v>
      </c>
      <c r="G155" t="s">
        <v>4149</v>
      </c>
      <c r="H155" t="s">
        <v>27929</v>
      </c>
      <c r="I155" t="s">
        <v>27929</v>
      </c>
      <c r="J155" t="s">
        <v>27929</v>
      </c>
      <c r="L155" t="s">
        <v>28078</v>
      </c>
      <c r="N155">
        <v>1</v>
      </c>
    </row>
    <row r="156" spans="1:14" x14ac:dyDescent="0.35">
      <c r="A156" t="s">
        <v>556</v>
      </c>
      <c r="B156" t="s">
        <v>28083</v>
      </c>
      <c r="C156" t="s">
        <v>25215</v>
      </c>
      <c r="D156" t="s">
        <v>858</v>
      </c>
      <c r="E156" t="s">
        <v>24949</v>
      </c>
      <c r="F156" t="s">
        <v>27936</v>
      </c>
      <c r="G156" t="s">
        <v>4149</v>
      </c>
      <c r="H156" t="s">
        <v>27929</v>
      </c>
      <c r="I156" t="s">
        <v>27929</v>
      </c>
      <c r="J156" t="s">
        <v>27929</v>
      </c>
      <c r="L156" t="s">
        <v>28078</v>
      </c>
      <c r="N156">
        <v>1</v>
      </c>
    </row>
    <row r="157" spans="1:14" x14ac:dyDescent="0.35">
      <c r="A157" t="s">
        <v>553</v>
      </c>
      <c r="B157" t="s">
        <v>28084</v>
      </c>
      <c r="C157" t="s">
        <v>25217</v>
      </c>
      <c r="D157" t="s">
        <v>858</v>
      </c>
      <c r="E157" t="s">
        <v>24949</v>
      </c>
      <c r="F157" t="s">
        <v>27936</v>
      </c>
      <c r="G157" t="s">
        <v>4149</v>
      </c>
      <c r="H157" t="s">
        <v>27929</v>
      </c>
      <c r="I157" t="s">
        <v>27929</v>
      </c>
      <c r="J157" t="s">
        <v>27929</v>
      </c>
      <c r="L157" t="s">
        <v>28078</v>
      </c>
      <c r="N157">
        <v>1</v>
      </c>
    </row>
    <row r="158" spans="1:14" x14ac:dyDescent="0.35">
      <c r="A158" t="s">
        <v>25211</v>
      </c>
      <c r="B158" t="s">
        <v>28085</v>
      </c>
      <c r="C158" t="s">
        <v>25219</v>
      </c>
      <c r="D158" t="s">
        <v>858</v>
      </c>
      <c r="E158" t="s">
        <v>24949</v>
      </c>
      <c r="F158" t="s">
        <v>27936</v>
      </c>
      <c r="G158" t="s">
        <v>4149</v>
      </c>
      <c r="H158" t="s">
        <v>27929</v>
      </c>
      <c r="I158" t="s">
        <v>27929</v>
      </c>
      <c r="J158" t="s">
        <v>27929</v>
      </c>
      <c r="L158" t="s">
        <v>28078</v>
      </c>
    </row>
    <row r="159" spans="1:14" x14ac:dyDescent="0.35">
      <c r="A159" t="s">
        <v>25213</v>
      </c>
      <c r="B159" t="s">
        <v>28086</v>
      </c>
      <c r="C159" t="s">
        <v>25221</v>
      </c>
      <c r="D159" t="s">
        <v>893</v>
      </c>
      <c r="E159" t="s">
        <v>24949</v>
      </c>
      <c r="F159" t="s">
        <v>27936</v>
      </c>
      <c r="G159" t="s">
        <v>4149</v>
      </c>
      <c r="H159" t="s">
        <v>27929</v>
      </c>
      <c r="I159" t="s">
        <v>27929</v>
      </c>
      <c r="J159" t="s">
        <v>27929</v>
      </c>
      <c r="L159" t="s">
        <v>28078</v>
      </c>
      <c r="N159">
        <v>1</v>
      </c>
    </row>
    <row r="160" spans="1:14" x14ac:dyDescent="0.35">
      <c r="A160" t="s">
        <v>529</v>
      </c>
      <c r="B160" t="s">
        <v>28087</v>
      </c>
      <c r="C160" t="s">
        <v>25223</v>
      </c>
      <c r="D160" t="s">
        <v>893</v>
      </c>
      <c r="E160" t="s">
        <v>24949</v>
      </c>
      <c r="F160" t="s">
        <v>27936</v>
      </c>
      <c r="G160" t="s">
        <v>4149</v>
      </c>
      <c r="H160" t="s">
        <v>27929</v>
      </c>
      <c r="I160" t="s">
        <v>27929</v>
      </c>
      <c r="J160" t="s">
        <v>27929</v>
      </c>
      <c r="L160" t="s">
        <v>28078</v>
      </c>
      <c r="N160">
        <v>1</v>
      </c>
    </row>
    <row r="161" spans="1:14" x14ac:dyDescent="0.35">
      <c r="A161" t="s">
        <v>25216</v>
      </c>
      <c r="B161" t="s">
        <v>28088</v>
      </c>
      <c r="C161" t="s">
        <v>25224</v>
      </c>
      <c r="D161" t="s">
        <v>858</v>
      </c>
      <c r="E161" t="s">
        <v>42</v>
      </c>
      <c r="F161" t="s">
        <v>27935</v>
      </c>
      <c r="G161" t="s">
        <v>27928</v>
      </c>
      <c r="H161" t="s">
        <v>27954</v>
      </c>
      <c r="I161" t="s">
        <v>27960</v>
      </c>
      <c r="J161" t="s">
        <v>28089</v>
      </c>
      <c r="K161" t="s">
        <v>28090</v>
      </c>
      <c r="L161" t="s">
        <v>28090</v>
      </c>
    </row>
    <row r="162" spans="1:14" x14ac:dyDescent="0.35">
      <c r="A162" t="s">
        <v>25218</v>
      </c>
      <c r="B162" t="s">
        <v>28093</v>
      </c>
      <c r="C162" t="s">
        <v>25227</v>
      </c>
      <c r="D162" t="s">
        <v>858</v>
      </c>
      <c r="E162" t="s">
        <v>42</v>
      </c>
      <c r="F162" t="s">
        <v>27935</v>
      </c>
      <c r="G162" t="s">
        <v>27928</v>
      </c>
      <c r="H162" t="s">
        <v>27954</v>
      </c>
      <c r="I162" t="s">
        <v>27960</v>
      </c>
      <c r="J162" t="s">
        <v>28089</v>
      </c>
      <c r="L162" t="s">
        <v>28090</v>
      </c>
      <c r="N162">
        <v>1</v>
      </c>
    </row>
    <row r="163" spans="1:14" x14ac:dyDescent="0.35">
      <c r="A163" t="s">
        <v>25220</v>
      </c>
      <c r="B163" t="s">
        <v>28094</v>
      </c>
      <c r="C163" t="s">
        <v>25229</v>
      </c>
      <c r="D163" t="s">
        <v>858</v>
      </c>
      <c r="E163" t="s">
        <v>42</v>
      </c>
      <c r="F163" t="s">
        <v>27935</v>
      </c>
      <c r="G163" t="s">
        <v>27928</v>
      </c>
      <c r="H163" t="s">
        <v>27954</v>
      </c>
      <c r="I163" t="s">
        <v>27960</v>
      </c>
      <c r="J163" t="s">
        <v>28089</v>
      </c>
      <c r="L163" t="s">
        <v>28090</v>
      </c>
      <c r="N163">
        <v>1</v>
      </c>
    </row>
    <row r="164" spans="1:14" x14ac:dyDescent="0.35">
      <c r="A164" t="s">
        <v>25231</v>
      </c>
      <c r="B164" t="s">
        <v>28095</v>
      </c>
      <c r="C164" t="s">
        <v>25232</v>
      </c>
      <c r="D164" t="s">
        <v>858</v>
      </c>
      <c r="E164" t="s">
        <v>42</v>
      </c>
      <c r="F164" t="s">
        <v>27935</v>
      </c>
      <c r="G164" t="s">
        <v>27928</v>
      </c>
      <c r="H164" t="s">
        <v>27954</v>
      </c>
      <c r="I164" t="s">
        <v>27937</v>
      </c>
      <c r="J164" t="s">
        <v>28096</v>
      </c>
      <c r="K164" t="s">
        <v>28097</v>
      </c>
      <c r="L164" t="s">
        <v>28097</v>
      </c>
    </row>
    <row r="165" spans="1:14" x14ac:dyDescent="0.35">
      <c r="A165" t="s">
        <v>999</v>
      </c>
      <c r="B165" t="s">
        <v>28099</v>
      </c>
      <c r="C165" t="s">
        <v>13843</v>
      </c>
      <c r="D165" t="s">
        <v>858</v>
      </c>
      <c r="E165" t="s">
        <v>42</v>
      </c>
      <c r="F165" t="s">
        <v>27935</v>
      </c>
      <c r="G165" t="s">
        <v>27928</v>
      </c>
      <c r="H165" t="s">
        <v>27954</v>
      </c>
      <c r="I165" t="s">
        <v>27960</v>
      </c>
      <c r="J165" t="s">
        <v>28100</v>
      </c>
      <c r="K165" t="s">
        <v>28101</v>
      </c>
      <c r="L165" t="s">
        <v>28101</v>
      </c>
    </row>
    <row r="166" spans="1:14" x14ac:dyDescent="0.35">
      <c r="A166" t="s">
        <v>25222</v>
      </c>
      <c r="B166" t="s">
        <v>28103</v>
      </c>
      <c r="C166" t="s">
        <v>25236</v>
      </c>
      <c r="D166" t="s">
        <v>858</v>
      </c>
      <c r="E166" t="s">
        <v>42</v>
      </c>
      <c r="F166" t="s">
        <v>27935</v>
      </c>
      <c r="G166" t="s">
        <v>27928</v>
      </c>
      <c r="H166" t="s">
        <v>27954</v>
      </c>
      <c r="I166" t="s">
        <v>27960</v>
      </c>
      <c r="J166" t="s">
        <v>28089</v>
      </c>
      <c r="L166" t="s">
        <v>28090</v>
      </c>
    </row>
    <row r="167" spans="1:14" x14ac:dyDescent="0.35">
      <c r="A167" t="s">
        <v>24930</v>
      </c>
      <c r="B167" t="s">
        <v>28104</v>
      </c>
      <c r="C167" t="s">
        <v>25238</v>
      </c>
      <c r="D167" t="s">
        <v>858</v>
      </c>
      <c r="E167" t="s">
        <v>42</v>
      </c>
      <c r="F167" t="s">
        <v>27935</v>
      </c>
      <c r="G167" t="s">
        <v>27928</v>
      </c>
      <c r="H167" t="s">
        <v>27954</v>
      </c>
      <c r="I167" t="s">
        <v>27960</v>
      </c>
      <c r="J167" t="s">
        <v>28089</v>
      </c>
      <c r="L167" t="s">
        <v>28090</v>
      </c>
      <c r="N167">
        <v>1</v>
      </c>
    </row>
    <row r="168" spans="1:14" x14ac:dyDescent="0.35">
      <c r="A168" t="s">
        <v>25226</v>
      </c>
      <c r="B168" t="s">
        <v>28105</v>
      </c>
      <c r="C168" t="s">
        <v>25243</v>
      </c>
      <c r="D168" t="s">
        <v>864</v>
      </c>
      <c r="E168" t="s">
        <v>42</v>
      </c>
      <c r="F168" t="s">
        <v>27935</v>
      </c>
      <c r="G168" t="s">
        <v>27928</v>
      </c>
      <c r="H168" t="s">
        <v>27954</v>
      </c>
      <c r="I168" t="s">
        <v>27960</v>
      </c>
      <c r="J168" t="s">
        <v>28089</v>
      </c>
      <c r="L168" t="s">
        <v>28090</v>
      </c>
    </row>
    <row r="169" spans="1:14" x14ac:dyDescent="0.35">
      <c r="A169" t="s">
        <v>629</v>
      </c>
      <c r="B169" t="s">
        <v>28106</v>
      </c>
      <c r="C169" t="s">
        <v>1220</v>
      </c>
      <c r="D169" t="s">
        <v>858</v>
      </c>
      <c r="E169" t="s">
        <v>42</v>
      </c>
      <c r="F169" t="s">
        <v>27935</v>
      </c>
      <c r="G169" t="s">
        <v>27928</v>
      </c>
      <c r="H169" t="s">
        <v>27954</v>
      </c>
      <c r="I169" t="s">
        <v>27960</v>
      </c>
      <c r="J169" t="s">
        <v>28089</v>
      </c>
      <c r="L169" t="s">
        <v>28090</v>
      </c>
      <c r="N169">
        <v>1</v>
      </c>
    </row>
    <row r="170" spans="1:14" x14ac:dyDescent="0.35">
      <c r="A170" t="s">
        <v>25240</v>
      </c>
      <c r="B170" t="s">
        <v>28107</v>
      </c>
      <c r="C170" t="s">
        <v>25241</v>
      </c>
      <c r="D170" t="s">
        <v>858</v>
      </c>
      <c r="E170" t="s">
        <v>42</v>
      </c>
      <c r="F170" t="s">
        <v>27935</v>
      </c>
      <c r="G170" t="s">
        <v>27928</v>
      </c>
      <c r="H170" t="s">
        <v>27954</v>
      </c>
      <c r="I170" t="s">
        <v>27960</v>
      </c>
      <c r="J170" t="s">
        <v>28100</v>
      </c>
      <c r="L170" t="s">
        <v>28101</v>
      </c>
    </row>
    <row r="171" spans="1:14" x14ac:dyDescent="0.35">
      <c r="A171" t="s">
        <v>32905</v>
      </c>
      <c r="B171" t="s">
        <v>35704</v>
      </c>
      <c r="C171" t="s">
        <v>32916</v>
      </c>
      <c r="D171" t="s">
        <v>864</v>
      </c>
      <c r="E171" t="s">
        <v>42</v>
      </c>
      <c r="F171" t="s">
        <v>27935</v>
      </c>
      <c r="G171" t="s">
        <v>27928</v>
      </c>
      <c r="H171" t="s">
        <v>27954</v>
      </c>
      <c r="I171" t="s">
        <v>27960</v>
      </c>
      <c r="J171" t="s">
        <v>28100</v>
      </c>
      <c r="L171" t="s">
        <v>28101</v>
      </c>
      <c r="N171">
        <v>1</v>
      </c>
    </row>
    <row r="172" spans="1:14" x14ac:dyDescent="0.35">
      <c r="A172" t="s">
        <v>24972</v>
      </c>
      <c r="B172" t="s">
        <v>28108</v>
      </c>
      <c r="C172" t="s">
        <v>25246</v>
      </c>
      <c r="D172" t="s">
        <v>858</v>
      </c>
      <c r="E172" t="s">
        <v>42</v>
      </c>
      <c r="F172" t="s">
        <v>27935</v>
      </c>
      <c r="G172" t="s">
        <v>27928</v>
      </c>
      <c r="H172" t="s">
        <v>27954</v>
      </c>
      <c r="I172" t="s">
        <v>27960</v>
      </c>
      <c r="J172" t="s">
        <v>28100</v>
      </c>
      <c r="L172" t="s">
        <v>28101</v>
      </c>
      <c r="N172">
        <v>1</v>
      </c>
    </row>
    <row r="173" spans="1:14" x14ac:dyDescent="0.35">
      <c r="A173" t="s">
        <v>31491</v>
      </c>
      <c r="B173" t="s">
        <v>35705</v>
      </c>
      <c r="C173" t="s">
        <v>25246</v>
      </c>
      <c r="D173" t="s">
        <v>864</v>
      </c>
      <c r="E173" t="s">
        <v>42</v>
      </c>
      <c r="F173" t="s">
        <v>27935</v>
      </c>
      <c r="G173" t="s">
        <v>27928</v>
      </c>
      <c r="H173" t="s">
        <v>27954</v>
      </c>
      <c r="I173" t="s">
        <v>27960</v>
      </c>
      <c r="J173" t="s">
        <v>28100</v>
      </c>
      <c r="L173" t="s">
        <v>28101</v>
      </c>
      <c r="N173">
        <v>1</v>
      </c>
    </row>
    <row r="174" spans="1:14" x14ac:dyDescent="0.35">
      <c r="A174" t="s">
        <v>25230</v>
      </c>
      <c r="B174" t="s">
        <v>28109</v>
      </c>
      <c r="C174" t="s">
        <v>25249</v>
      </c>
      <c r="D174" t="s">
        <v>858</v>
      </c>
      <c r="E174" t="s">
        <v>42</v>
      </c>
      <c r="F174" t="s">
        <v>27935</v>
      </c>
      <c r="G174" t="s">
        <v>27928</v>
      </c>
      <c r="H174" t="s">
        <v>27954</v>
      </c>
      <c r="I174" t="s">
        <v>27960</v>
      </c>
      <c r="J174" t="s">
        <v>28100</v>
      </c>
      <c r="L174" t="s">
        <v>28101</v>
      </c>
    </row>
    <row r="175" spans="1:14" x14ac:dyDescent="0.35">
      <c r="A175" t="s">
        <v>25233</v>
      </c>
      <c r="B175" t="s">
        <v>28110</v>
      </c>
      <c r="C175" t="s">
        <v>25251</v>
      </c>
      <c r="D175" t="s">
        <v>864</v>
      </c>
      <c r="E175" t="s">
        <v>42</v>
      </c>
      <c r="F175" t="s">
        <v>27935</v>
      </c>
      <c r="G175" t="s">
        <v>27928</v>
      </c>
      <c r="H175" t="s">
        <v>27954</v>
      </c>
      <c r="I175" t="s">
        <v>27960</v>
      </c>
      <c r="J175" t="s">
        <v>28100</v>
      </c>
      <c r="L175" t="s">
        <v>28101</v>
      </c>
    </row>
    <row r="176" spans="1:14" x14ac:dyDescent="0.35">
      <c r="A176" t="s">
        <v>25235</v>
      </c>
      <c r="B176" t="s">
        <v>28111</v>
      </c>
      <c r="C176" t="s">
        <v>25251</v>
      </c>
      <c r="D176" t="s">
        <v>864</v>
      </c>
      <c r="E176" t="s">
        <v>42</v>
      </c>
      <c r="F176" t="s">
        <v>27935</v>
      </c>
      <c r="G176" t="s">
        <v>27928</v>
      </c>
      <c r="H176" t="s">
        <v>27954</v>
      </c>
      <c r="I176" t="s">
        <v>27960</v>
      </c>
      <c r="J176" t="s">
        <v>28100</v>
      </c>
      <c r="L176" t="s">
        <v>28101</v>
      </c>
    </row>
    <row r="177" spans="1:14" x14ac:dyDescent="0.35">
      <c r="A177" t="s">
        <v>25237</v>
      </c>
      <c r="B177" t="s">
        <v>28112</v>
      </c>
      <c r="C177" t="s">
        <v>25255</v>
      </c>
      <c r="D177" t="s">
        <v>864</v>
      </c>
      <c r="E177" t="s">
        <v>42</v>
      </c>
      <c r="F177" t="s">
        <v>27935</v>
      </c>
      <c r="G177" t="s">
        <v>27928</v>
      </c>
      <c r="H177" t="s">
        <v>27954</v>
      </c>
      <c r="I177" t="s">
        <v>27960</v>
      </c>
      <c r="J177" t="s">
        <v>28100</v>
      </c>
      <c r="L177" t="s">
        <v>28101</v>
      </c>
    </row>
    <row r="178" spans="1:14" x14ac:dyDescent="0.35">
      <c r="A178" t="s">
        <v>35706</v>
      </c>
      <c r="B178" t="s">
        <v>35707</v>
      </c>
      <c r="C178" t="s">
        <v>35708</v>
      </c>
      <c r="D178" t="s">
        <v>858</v>
      </c>
      <c r="E178" t="s">
        <v>42</v>
      </c>
      <c r="F178" t="s">
        <v>27935</v>
      </c>
      <c r="G178" t="s">
        <v>27928</v>
      </c>
      <c r="H178" t="s">
        <v>27954</v>
      </c>
      <c r="I178" t="s">
        <v>27960</v>
      </c>
      <c r="J178" t="s">
        <v>28100</v>
      </c>
      <c r="L178" t="s">
        <v>28101</v>
      </c>
    </row>
    <row r="179" spans="1:14" x14ac:dyDescent="0.35">
      <c r="A179" t="s">
        <v>35709</v>
      </c>
      <c r="B179" t="s">
        <v>35710</v>
      </c>
      <c r="C179" t="s">
        <v>35708</v>
      </c>
      <c r="D179" t="s">
        <v>858</v>
      </c>
      <c r="E179" t="s">
        <v>42</v>
      </c>
      <c r="F179" t="s">
        <v>27935</v>
      </c>
      <c r="G179" t="s">
        <v>27928</v>
      </c>
      <c r="H179" t="s">
        <v>27954</v>
      </c>
      <c r="I179" t="s">
        <v>27960</v>
      </c>
      <c r="J179" t="s">
        <v>28100</v>
      </c>
      <c r="L179" t="s">
        <v>28101</v>
      </c>
      <c r="N179">
        <v>1</v>
      </c>
    </row>
    <row r="180" spans="1:14" x14ac:dyDescent="0.35">
      <c r="A180" t="s">
        <v>25239</v>
      </c>
      <c r="B180" t="s">
        <v>28113</v>
      </c>
      <c r="C180" t="s">
        <v>25257</v>
      </c>
      <c r="D180" t="s">
        <v>864</v>
      </c>
      <c r="E180" t="s">
        <v>42</v>
      </c>
      <c r="F180" t="s">
        <v>27935</v>
      </c>
      <c r="G180" t="s">
        <v>27928</v>
      </c>
      <c r="H180" t="s">
        <v>27954</v>
      </c>
      <c r="I180" t="s">
        <v>27960</v>
      </c>
      <c r="J180" t="s">
        <v>28100</v>
      </c>
      <c r="L180" t="s">
        <v>28101</v>
      </c>
    </row>
    <row r="181" spans="1:14" x14ac:dyDescent="0.35">
      <c r="A181" t="s">
        <v>25242</v>
      </c>
      <c r="B181" t="s">
        <v>28114</v>
      </c>
      <c r="C181" t="s">
        <v>25257</v>
      </c>
      <c r="D181" t="s">
        <v>864</v>
      </c>
      <c r="E181" t="s">
        <v>42</v>
      </c>
      <c r="F181" t="s">
        <v>27935</v>
      </c>
      <c r="G181" t="s">
        <v>27928</v>
      </c>
      <c r="H181" t="s">
        <v>27954</v>
      </c>
      <c r="I181" t="s">
        <v>27960</v>
      </c>
      <c r="J181" t="s">
        <v>28100</v>
      </c>
      <c r="L181" t="s">
        <v>28101</v>
      </c>
    </row>
    <row r="182" spans="1:14" x14ac:dyDescent="0.35">
      <c r="A182" t="s">
        <v>25244</v>
      </c>
      <c r="B182" t="s">
        <v>28115</v>
      </c>
      <c r="C182" t="s">
        <v>25260</v>
      </c>
      <c r="D182" t="s">
        <v>864</v>
      </c>
      <c r="E182" t="s">
        <v>42</v>
      </c>
      <c r="F182" t="s">
        <v>27935</v>
      </c>
      <c r="G182" t="s">
        <v>27928</v>
      </c>
      <c r="H182" t="s">
        <v>27954</v>
      </c>
      <c r="I182" t="s">
        <v>27960</v>
      </c>
      <c r="J182" t="s">
        <v>28100</v>
      </c>
      <c r="L182" t="s">
        <v>28101</v>
      </c>
    </row>
    <row r="183" spans="1:14" x14ac:dyDescent="0.35">
      <c r="A183" t="s">
        <v>25245</v>
      </c>
      <c r="B183" t="s">
        <v>28116</v>
      </c>
      <c r="C183" t="s">
        <v>25262</v>
      </c>
      <c r="D183" t="s">
        <v>858</v>
      </c>
      <c r="E183" t="s">
        <v>42</v>
      </c>
      <c r="F183" t="s">
        <v>27935</v>
      </c>
      <c r="G183" t="s">
        <v>27928</v>
      </c>
      <c r="H183" t="s">
        <v>27954</v>
      </c>
      <c r="I183" t="s">
        <v>27960</v>
      </c>
      <c r="J183" t="s">
        <v>28100</v>
      </c>
      <c r="L183" t="s">
        <v>28101</v>
      </c>
    </row>
    <row r="184" spans="1:14" x14ac:dyDescent="0.35">
      <c r="A184" t="s">
        <v>25248</v>
      </c>
      <c r="B184" t="s">
        <v>28117</v>
      </c>
      <c r="C184" t="s">
        <v>25264</v>
      </c>
      <c r="D184" t="s">
        <v>858</v>
      </c>
      <c r="E184" t="s">
        <v>42</v>
      </c>
      <c r="F184" t="s">
        <v>27935</v>
      </c>
      <c r="G184" t="s">
        <v>27928</v>
      </c>
      <c r="H184" t="s">
        <v>27954</v>
      </c>
      <c r="I184" t="s">
        <v>27960</v>
      </c>
      <c r="J184" t="s">
        <v>28100</v>
      </c>
      <c r="L184" t="s">
        <v>28101</v>
      </c>
    </row>
    <row r="185" spans="1:14" x14ac:dyDescent="0.35">
      <c r="A185" t="s">
        <v>25250</v>
      </c>
      <c r="B185" t="s">
        <v>28118</v>
      </c>
      <c r="C185" t="s">
        <v>25266</v>
      </c>
      <c r="D185" t="s">
        <v>858</v>
      </c>
      <c r="E185" t="s">
        <v>42</v>
      </c>
      <c r="F185" t="s">
        <v>27935</v>
      </c>
      <c r="G185" t="s">
        <v>27928</v>
      </c>
      <c r="H185" t="s">
        <v>27954</v>
      </c>
      <c r="I185" t="s">
        <v>27960</v>
      </c>
      <c r="J185" t="s">
        <v>28100</v>
      </c>
      <c r="L185" t="s">
        <v>28101</v>
      </c>
    </row>
    <row r="186" spans="1:14" x14ac:dyDescent="0.35">
      <c r="A186" t="s">
        <v>25252</v>
      </c>
      <c r="B186" t="s">
        <v>28119</v>
      </c>
      <c r="C186" t="s">
        <v>25268</v>
      </c>
      <c r="D186" t="s">
        <v>858</v>
      </c>
      <c r="E186" t="s">
        <v>42</v>
      </c>
      <c r="F186" t="s">
        <v>27935</v>
      </c>
      <c r="G186" t="s">
        <v>27928</v>
      </c>
      <c r="H186" t="s">
        <v>27954</v>
      </c>
      <c r="I186" t="s">
        <v>27960</v>
      </c>
      <c r="J186" t="s">
        <v>28100</v>
      </c>
      <c r="L186" t="s">
        <v>28101</v>
      </c>
    </row>
    <row r="187" spans="1:14" x14ac:dyDescent="0.35">
      <c r="A187" t="s">
        <v>25254</v>
      </c>
      <c r="B187" t="s">
        <v>28120</v>
      </c>
      <c r="C187" t="s">
        <v>25270</v>
      </c>
      <c r="D187" t="s">
        <v>864</v>
      </c>
      <c r="E187" t="s">
        <v>42</v>
      </c>
      <c r="F187" t="s">
        <v>27935</v>
      </c>
      <c r="G187" t="s">
        <v>27928</v>
      </c>
      <c r="H187" t="s">
        <v>27954</v>
      </c>
      <c r="I187" t="s">
        <v>27960</v>
      </c>
      <c r="J187" t="s">
        <v>28100</v>
      </c>
      <c r="L187" t="s">
        <v>28101</v>
      </c>
    </row>
    <row r="188" spans="1:14" x14ac:dyDescent="0.35">
      <c r="A188" t="s">
        <v>25256</v>
      </c>
      <c r="B188" t="s">
        <v>28121</v>
      </c>
      <c r="C188" t="s">
        <v>25273</v>
      </c>
      <c r="D188" t="s">
        <v>864</v>
      </c>
      <c r="E188" t="s">
        <v>42</v>
      </c>
      <c r="F188" t="s">
        <v>27935</v>
      </c>
      <c r="G188" t="s">
        <v>27928</v>
      </c>
      <c r="H188" t="s">
        <v>27954</v>
      </c>
      <c r="I188" t="s">
        <v>27960</v>
      </c>
      <c r="J188" t="s">
        <v>28100</v>
      </c>
      <c r="L188" t="s">
        <v>28101</v>
      </c>
    </row>
    <row r="189" spans="1:14" x14ac:dyDescent="0.35">
      <c r="A189" t="s">
        <v>25258</v>
      </c>
      <c r="B189" t="s">
        <v>28122</v>
      </c>
      <c r="C189" t="s">
        <v>25268</v>
      </c>
      <c r="D189" t="s">
        <v>858</v>
      </c>
      <c r="E189" t="s">
        <v>42</v>
      </c>
      <c r="F189" t="s">
        <v>27935</v>
      </c>
      <c r="G189" t="s">
        <v>27928</v>
      </c>
      <c r="H189" t="s">
        <v>27954</v>
      </c>
      <c r="I189" t="s">
        <v>27960</v>
      </c>
      <c r="J189" t="s">
        <v>28100</v>
      </c>
      <c r="L189" t="s">
        <v>28101</v>
      </c>
      <c r="N189">
        <v>1</v>
      </c>
    </row>
    <row r="190" spans="1:14" x14ac:dyDescent="0.35">
      <c r="A190" t="s">
        <v>25259</v>
      </c>
      <c r="B190" t="s">
        <v>28123</v>
      </c>
      <c r="C190" t="s">
        <v>25277</v>
      </c>
      <c r="D190" t="s">
        <v>864</v>
      </c>
      <c r="E190" t="s">
        <v>42</v>
      </c>
      <c r="F190" t="s">
        <v>27935</v>
      </c>
      <c r="G190" t="s">
        <v>27928</v>
      </c>
      <c r="H190" t="s">
        <v>27954</v>
      </c>
      <c r="I190" t="s">
        <v>27960</v>
      </c>
      <c r="J190" t="s">
        <v>28100</v>
      </c>
      <c r="L190" t="s">
        <v>28101</v>
      </c>
      <c r="N190">
        <v>1</v>
      </c>
    </row>
    <row r="191" spans="1:14" x14ac:dyDescent="0.35">
      <c r="A191" t="s">
        <v>25261</v>
      </c>
      <c r="B191" t="s">
        <v>28124</v>
      </c>
      <c r="C191" t="s">
        <v>25279</v>
      </c>
      <c r="D191" t="s">
        <v>864</v>
      </c>
      <c r="E191" t="s">
        <v>42</v>
      </c>
      <c r="F191" t="s">
        <v>27935</v>
      </c>
      <c r="G191" t="s">
        <v>27928</v>
      </c>
      <c r="H191" t="s">
        <v>27954</v>
      </c>
      <c r="I191" t="s">
        <v>27960</v>
      </c>
      <c r="J191" t="s">
        <v>28100</v>
      </c>
      <c r="L191" t="s">
        <v>28101</v>
      </c>
    </row>
    <row r="192" spans="1:14" x14ac:dyDescent="0.35">
      <c r="A192" t="s">
        <v>25263</v>
      </c>
      <c r="B192" t="s">
        <v>28125</v>
      </c>
      <c r="C192" t="s">
        <v>25281</v>
      </c>
      <c r="D192" t="s">
        <v>858</v>
      </c>
      <c r="E192" t="s">
        <v>42</v>
      </c>
      <c r="F192" t="s">
        <v>27935</v>
      </c>
      <c r="G192" t="s">
        <v>27928</v>
      </c>
      <c r="H192" t="s">
        <v>27954</v>
      </c>
      <c r="I192" t="s">
        <v>27960</v>
      </c>
      <c r="J192" t="s">
        <v>28100</v>
      </c>
      <c r="L192" t="s">
        <v>28101</v>
      </c>
    </row>
    <row r="193" spans="1:14" x14ac:dyDescent="0.35">
      <c r="A193" t="s">
        <v>25265</v>
      </c>
      <c r="B193" t="s">
        <v>28126</v>
      </c>
      <c r="C193" t="s">
        <v>25282</v>
      </c>
      <c r="D193" t="s">
        <v>858</v>
      </c>
      <c r="E193" t="s">
        <v>42</v>
      </c>
      <c r="F193" t="s">
        <v>27935</v>
      </c>
      <c r="G193" t="s">
        <v>27928</v>
      </c>
      <c r="H193" t="s">
        <v>27954</v>
      </c>
      <c r="I193" t="s">
        <v>27960</v>
      </c>
      <c r="J193" t="s">
        <v>28100</v>
      </c>
      <c r="L193" t="s">
        <v>28101</v>
      </c>
    </row>
    <row r="194" spans="1:14" x14ac:dyDescent="0.35">
      <c r="A194" t="s">
        <v>25267</v>
      </c>
      <c r="B194" t="s">
        <v>28127</v>
      </c>
      <c r="C194" t="s">
        <v>25284</v>
      </c>
      <c r="D194" t="s">
        <v>858</v>
      </c>
      <c r="E194" t="s">
        <v>42</v>
      </c>
      <c r="F194" t="s">
        <v>27935</v>
      </c>
      <c r="G194" t="s">
        <v>27928</v>
      </c>
      <c r="H194" t="s">
        <v>27954</v>
      </c>
      <c r="I194" t="s">
        <v>27960</v>
      </c>
      <c r="J194" t="s">
        <v>28100</v>
      </c>
      <c r="L194" t="s">
        <v>28101</v>
      </c>
    </row>
    <row r="195" spans="1:14" x14ac:dyDescent="0.35">
      <c r="A195" t="s">
        <v>25269</v>
      </c>
      <c r="B195" t="s">
        <v>28128</v>
      </c>
      <c r="C195" t="s">
        <v>25284</v>
      </c>
      <c r="D195" t="s">
        <v>858</v>
      </c>
      <c r="E195" t="s">
        <v>42</v>
      </c>
      <c r="F195" t="s">
        <v>27935</v>
      </c>
      <c r="G195" t="s">
        <v>27928</v>
      </c>
      <c r="H195" t="s">
        <v>27954</v>
      </c>
      <c r="I195" t="s">
        <v>27960</v>
      </c>
      <c r="J195" t="s">
        <v>28100</v>
      </c>
      <c r="L195" t="s">
        <v>28101</v>
      </c>
    </row>
    <row r="196" spans="1:14" x14ac:dyDescent="0.35">
      <c r="A196" t="s">
        <v>25272</v>
      </c>
      <c r="B196" t="s">
        <v>28129</v>
      </c>
      <c r="C196" t="s">
        <v>25287</v>
      </c>
      <c r="D196" t="s">
        <v>858</v>
      </c>
      <c r="E196" t="s">
        <v>42</v>
      </c>
      <c r="F196" t="s">
        <v>27935</v>
      </c>
      <c r="G196" t="s">
        <v>27928</v>
      </c>
      <c r="H196" t="s">
        <v>27954</v>
      </c>
      <c r="I196" t="s">
        <v>27960</v>
      </c>
      <c r="J196" t="s">
        <v>28100</v>
      </c>
      <c r="L196" t="s">
        <v>28101</v>
      </c>
    </row>
    <row r="197" spans="1:14" x14ac:dyDescent="0.35">
      <c r="A197" t="s">
        <v>25275</v>
      </c>
      <c r="B197" t="s">
        <v>28130</v>
      </c>
      <c r="C197" t="s">
        <v>25288</v>
      </c>
      <c r="D197" t="s">
        <v>864</v>
      </c>
      <c r="E197" t="s">
        <v>42</v>
      </c>
      <c r="F197" t="s">
        <v>27935</v>
      </c>
      <c r="G197" t="s">
        <v>27928</v>
      </c>
      <c r="H197" t="s">
        <v>27954</v>
      </c>
      <c r="I197" t="s">
        <v>27960</v>
      </c>
      <c r="J197" t="s">
        <v>28100</v>
      </c>
      <c r="L197" t="s">
        <v>28101</v>
      </c>
    </row>
    <row r="198" spans="1:14" x14ac:dyDescent="0.35">
      <c r="A198" t="s">
        <v>25276</v>
      </c>
      <c r="B198" t="s">
        <v>28131</v>
      </c>
      <c r="C198" t="s">
        <v>25290</v>
      </c>
      <c r="D198" t="s">
        <v>858</v>
      </c>
      <c r="E198" t="s">
        <v>42</v>
      </c>
      <c r="F198" t="s">
        <v>27935</v>
      </c>
      <c r="G198" t="s">
        <v>27928</v>
      </c>
      <c r="H198" t="s">
        <v>27954</v>
      </c>
      <c r="I198" t="s">
        <v>27960</v>
      </c>
      <c r="J198" t="s">
        <v>28100</v>
      </c>
      <c r="L198" t="s">
        <v>28101</v>
      </c>
    </row>
    <row r="199" spans="1:14" x14ac:dyDescent="0.35">
      <c r="A199" t="s">
        <v>28132</v>
      </c>
      <c r="B199" t="s">
        <v>28133</v>
      </c>
      <c r="C199" t="s">
        <v>28134</v>
      </c>
      <c r="D199" t="s">
        <v>858</v>
      </c>
      <c r="E199" t="s">
        <v>42</v>
      </c>
      <c r="F199" t="s">
        <v>27935</v>
      </c>
      <c r="G199" t="s">
        <v>27928</v>
      </c>
      <c r="H199" t="s">
        <v>27954</v>
      </c>
      <c r="I199" t="s">
        <v>27960</v>
      </c>
      <c r="J199" t="s">
        <v>28100</v>
      </c>
      <c r="L199" t="s">
        <v>28101</v>
      </c>
      <c r="N199">
        <v>1</v>
      </c>
    </row>
    <row r="200" spans="1:14" x14ac:dyDescent="0.35">
      <c r="A200" t="s">
        <v>25278</v>
      </c>
      <c r="B200" t="s">
        <v>28135</v>
      </c>
      <c r="C200" t="s">
        <v>25292</v>
      </c>
      <c r="D200" t="s">
        <v>858</v>
      </c>
      <c r="E200" t="s">
        <v>42</v>
      </c>
      <c r="F200" t="s">
        <v>27935</v>
      </c>
      <c r="G200" t="s">
        <v>27928</v>
      </c>
      <c r="H200" t="s">
        <v>27954</v>
      </c>
      <c r="I200" t="s">
        <v>27960</v>
      </c>
      <c r="J200" t="s">
        <v>28100</v>
      </c>
      <c r="L200" t="s">
        <v>28101</v>
      </c>
    </row>
    <row r="201" spans="1:14" x14ac:dyDescent="0.35">
      <c r="A201" t="s">
        <v>25280</v>
      </c>
      <c r="B201" t="s">
        <v>28136</v>
      </c>
      <c r="C201" t="s">
        <v>25294</v>
      </c>
      <c r="D201" t="s">
        <v>858</v>
      </c>
      <c r="E201" t="s">
        <v>42</v>
      </c>
      <c r="F201" t="s">
        <v>27935</v>
      </c>
      <c r="G201" t="s">
        <v>27928</v>
      </c>
      <c r="H201" t="s">
        <v>27954</v>
      </c>
      <c r="I201" t="s">
        <v>27960</v>
      </c>
      <c r="J201" t="s">
        <v>28100</v>
      </c>
      <c r="L201" t="s">
        <v>28101</v>
      </c>
    </row>
    <row r="202" spans="1:14" x14ac:dyDescent="0.35">
      <c r="A202" t="s">
        <v>24936</v>
      </c>
      <c r="B202" t="s">
        <v>28137</v>
      </c>
      <c r="C202" t="s">
        <v>25296</v>
      </c>
      <c r="D202" t="s">
        <v>858</v>
      </c>
      <c r="E202" t="s">
        <v>42</v>
      </c>
      <c r="F202" t="s">
        <v>27935</v>
      </c>
      <c r="G202" t="s">
        <v>27928</v>
      </c>
      <c r="H202" t="s">
        <v>27954</v>
      </c>
      <c r="I202" t="s">
        <v>27960</v>
      </c>
      <c r="J202" t="s">
        <v>28100</v>
      </c>
      <c r="L202" t="s">
        <v>28101</v>
      </c>
    </row>
    <row r="203" spans="1:14" x14ac:dyDescent="0.35">
      <c r="A203" s="315" t="s">
        <v>25283</v>
      </c>
      <c r="B203" t="s">
        <v>28138</v>
      </c>
      <c r="C203" t="s">
        <v>25299</v>
      </c>
      <c r="D203" t="s">
        <v>858</v>
      </c>
      <c r="E203" t="s">
        <v>42</v>
      </c>
      <c r="F203" t="s">
        <v>27935</v>
      </c>
      <c r="G203" t="s">
        <v>27928</v>
      </c>
      <c r="H203" t="s">
        <v>27954</v>
      </c>
      <c r="I203" t="s">
        <v>27960</v>
      </c>
      <c r="J203" t="s">
        <v>28100</v>
      </c>
      <c r="L203" t="s">
        <v>28101</v>
      </c>
      <c r="N203">
        <v>1</v>
      </c>
    </row>
    <row r="204" spans="1:14" x14ac:dyDescent="0.35">
      <c r="A204" t="s">
        <v>35711</v>
      </c>
      <c r="B204" t="s">
        <v>35712</v>
      </c>
      <c r="C204" t="s">
        <v>35713</v>
      </c>
      <c r="D204" t="s">
        <v>864</v>
      </c>
      <c r="E204" t="s">
        <v>42</v>
      </c>
      <c r="F204" t="s">
        <v>27935</v>
      </c>
      <c r="G204" t="s">
        <v>27928</v>
      </c>
      <c r="H204" t="s">
        <v>27954</v>
      </c>
      <c r="I204" t="s">
        <v>27960</v>
      </c>
      <c r="J204" t="s">
        <v>28100</v>
      </c>
      <c r="L204" t="s">
        <v>28101</v>
      </c>
    </row>
    <row r="205" spans="1:14" x14ac:dyDescent="0.35">
      <c r="A205" t="s">
        <v>25285</v>
      </c>
      <c r="B205" t="s">
        <v>28139</v>
      </c>
      <c r="C205" t="s">
        <v>25300</v>
      </c>
      <c r="D205" t="s">
        <v>858</v>
      </c>
      <c r="E205" t="s">
        <v>42</v>
      </c>
      <c r="F205" t="s">
        <v>27935</v>
      </c>
      <c r="G205" t="s">
        <v>27928</v>
      </c>
      <c r="H205" t="s">
        <v>27954</v>
      </c>
      <c r="I205" t="s">
        <v>27960</v>
      </c>
      <c r="J205" t="s">
        <v>28100</v>
      </c>
      <c r="L205" t="s">
        <v>28101</v>
      </c>
    </row>
    <row r="206" spans="1:14" x14ac:dyDescent="0.35">
      <c r="A206" t="s">
        <v>25286</v>
      </c>
      <c r="B206" t="s">
        <v>28140</v>
      </c>
      <c r="C206" t="s">
        <v>25299</v>
      </c>
      <c r="D206" t="s">
        <v>858</v>
      </c>
      <c r="E206" t="s">
        <v>42</v>
      </c>
      <c r="F206" t="s">
        <v>27935</v>
      </c>
      <c r="G206" t="s">
        <v>27928</v>
      </c>
      <c r="H206" t="s">
        <v>27954</v>
      </c>
      <c r="I206" t="s">
        <v>27960</v>
      </c>
      <c r="J206" t="s">
        <v>28100</v>
      </c>
      <c r="L206" t="s">
        <v>28101</v>
      </c>
    </row>
    <row r="207" spans="1:14" x14ac:dyDescent="0.35">
      <c r="A207" t="s">
        <v>1008</v>
      </c>
      <c r="B207" t="s">
        <v>28141</v>
      </c>
      <c r="C207" t="s">
        <v>4302</v>
      </c>
      <c r="D207" t="s">
        <v>858</v>
      </c>
      <c r="E207" t="s">
        <v>42</v>
      </c>
      <c r="F207" t="s">
        <v>27935</v>
      </c>
      <c r="G207" t="s">
        <v>27928</v>
      </c>
      <c r="H207" t="s">
        <v>27954</v>
      </c>
      <c r="I207" t="s">
        <v>27960</v>
      </c>
      <c r="J207" t="s">
        <v>28100</v>
      </c>
      <c r="L207" t="s">
        <v>28101</v>
      </c>
      <c r="N207">
        <v>1</v>
      </c>
    </row>
    <row r="208" spans="1:14" x14ac:dyDescent="0.35">
      <c r="A208" t="s">
        <v>25289</v>
      </c>
      <c r="B208" t="s">
        <v>28142</v>
      </c>
      <c r="C208" t="s">
        <v>25304</v>
      </c>
      <c r="D208" t="s">
        <v>864</v>
      </c>
      <c r="E208" t="s">
        <v>42</v>
      </c>
      <c r="F208" t="s">
        <v>27935</v>
      </c>
      <c r="G208" t="s">
        <v>27928</v>
      </c>
      <c r="H208" t="s">
        <v>27954</v>
      </c>
      <c r="I208" t="s">
        <v>27960</v>
      </c>
      <c r="J208" t="s">
        <v>28100</v>
      </c>
      <c r="L208" t="s">
        <v>28101</v>
      </c>
    </row>
    <row r="209" spans="1:14" x14ac:dyDescent="0.35">
      <c r="A209" t="s">
        <v>25291</v>
      </c>
      <c r="B209" t="s">
        <v>28143</v>
      </c>
      <c r="C209" t="s">
        <v>25306</v>
      </c>
      <c r="D209" t="s">
        <v>858</v>
      </c>
      <c r="E209" t="s">
        <v>42</v>
      </c>
      <c r="F209" t="s">
        <v>27935</v>
      </c>
      <c r="G209" t="s">
        <v>27928</v>
      </c>
      <c r="H209" t="s">
        <v>27954</v>
      </c>
      <c r="I209" t="s">
        <v>27960</v>
      </c>
      <c r="J209" t="s">
        <v>28100</v>
      </c>
      <c r="L209" t="s">
        <v>28101</v>
      </c>
    </row>
    <row r="210" spans="1:14" x14ac:dyDescent="0.35">
      <c r="A210" t="s">
        <v>25293</v>
      </c>
      <c r="B210" t="s">
        <v>28144</v>
      </c>
      <c r="C210" t="s">
        <v>25308</v>
      </c>
      <c r="D210" t="s">
        <v>858</v>
      </c>
      <c r="E210" t="s">
        <v>42</v>
      </c>
      <c r="F210" t="s">
        <v>27935</v>
      </c>
      <c r="G210" t="s">
        <v>27928</v>
      </c>
      <c r="H210" t="s">
        <v>27954</v>
      </c>
      <c r="I210" t="s">
        <v>27960</v>
      </c>
      <c r="J210" t="s">
        <v>28100</v>
      </c>
      <c r="L210" t="s">
        <v>28101</v>
      </c>
    </row>
    <row r="211" spans="1:14" x14ac:dyDescent="0.35">
      <c r="A211" t="s">
        <v>25295</v>
      </c>
      <c r="B211" t="s">
        <v>28145</v>
      </c>
      <c r="C211" t="s">
        <v>25310</v>
      </c>
      <c r="D211" t="s">
        <v>864</v>
      </c>
      <c r="E211" t="s">
        <v>42</v>
      </c>
      <c r="F211" t="s">
        <v>27935</v>
      </c>
      <c r="G211" t="s">
        <v>27928</v>
      </c>
      <c r="H211" t="s">
        <v>27954</v>
      </c>
      <c r="I211" t="s">
        <v>27960</v>
      </c>
      <c r="J211" t="s">
        <v>28100</v>
      </c>
      <c r="L211" t="s">
        <v>28101</v>
      </c>
    </row>
    <row r="212" spans="1:14" x14ac:dyDescent="0.35">
      <c r="A212" t="s">
        <v>25298</v>
      </c>
      <c r="B212" t="s">
        <v>28146</v>
      </c>
      <c r="C212" t="s">
        <v>25312</v>
      </c>
      <c r="D212" t="s">
        <v>864</v>
      </c>
      <c r="E212" t="s">
        <v>42</v>
      </c>
      <c r="F212" t="s">
        <v>27935</v>
      </c>
      <c r="G212" t="s">
        <v>27928</v>
      </c>
      <c r="H212" t="s">
        <v>27954</v>
      </c>
      <c r="I212" t="s">
        <v>27960</v>
      </c>
      <c r="J212" t="s">
        <v>28100</v>
      </c>
      <c r="L212" t="s">
        <v>28101</v>
      </c>
      <c r="N212">
        <v>1</v>
      </c>
    </row>
    <row r="213" spans="1:14" x14ac:dyDescent="0.35">
      <c r="A213" t="s">
        <v>634</v>
      </c>
      <c r="B213" t="s">
        <v>28147</v>
      </c>
      <c r="C213" t="s">
        <v>6165</v>
      </c>
      <c r="D213" t="s">
        <v>864</v>
      </c>
      <c r="E213" t="s">
        <v>42</v>
      </c>
      <c r="F213" t="s">
        <v>27935</v>
      </c>
      <c r="G213" t="s">
        <v>27928</v>
      </c>
      <c r="H213" t="s">
        <v>27954</v>
      </c>
      <c r="I213" t="s">
        <v>27960</v>
      </c>
      <c r="J213" t="s">
        <v>28100</v>
      </c>
      <c r="L213" t="s">
        <v>28101</v>
      </c>
      <c r="N213">
        <v>1</v>
      </c>
    </row>
    <row r="214" spans="1:14" x14ac:dyDescent="0.35">
      <c r="A214" t="s">
        <v>25301</v>
      </c>
      <c r="B214" t="s">
        <v>28148</v>
      </c>
      <c r="C214" t="s">
        <v>25314</v>
      </c>
      <c r="D214" t="s">
        <v>858</v>
      </c>
      <c r="E214" t="s">
        <v>42</v>
      </c>
      <c r="F214" t="s">
        <v>27935</v>
      </c>
      <c r="G214" t="s">
        <v>27928</v>
      </c>
      <c r="H214" t="s">
        <v>27954</v>
      </c>
      <c r="I214" t="s">
        <v>27960</v>
      </c>
      <c r="J214" t="s">
        <v>28100</v>
      </c>
      <c r="L214" t="s">
        <v>28101</v>
      </c>
      <c r="N214">
        <v>1</v>
      </c>
    </row>
    <row r="215" spans="1:14" x14ac:dyDescent="0.35">
      <c r="A215" t="s">
        <v>25302</v>
      </c>
      <c r="B215" t="s">
        <v>28149</v>
      </c>
      <c r="C215" t="s">
        <v>25316</v>
      </c>
      <c r="D215" t="s">
        <v>858</v>
      </c>
      <c r="E215" t="s">
        <v>42</v>
      </c>
      <c r="F215" t="s">
        <v>27935</v>
      </c>
      <c r="G215" t="s">
        <v>27928</v>
      </c>
      <c r="H215" t="s">
        <v>27954</v>
      </c>
      <c r="I215" t="s">
        <v>27960</v>
      </c>
      <c r="J215" t="s">
        <v>28100</v>
      </c>
      <c r="L215" t="s">
        <v>28101</v>
      </c>
    </row>
    <row r="216" spans="1:14" x14ac:dyDescent="0.35">
      <c r="A216" t="s">
        <v>25303</v>
      </c>
      <c r="B216" t="s">
        <v>28150</v>
      </c>
      <c r="C216" t="s">
        <v>25318</v>
      </c>
      <c r="D216" t="s">
        <v>864</v>
      </c>
      <c r="E216" t="s">
        <v>42</v>
      </c>
      <c r="F216" t="s">
        <v>27935</v>
      </c>
      <c r="G216" t="s">
        <v>27928</v>
      </c>
      <c r="H216" t="s">
        <v>27954</v>
      </c>
      <c r="I216" t="s">
        <v>27960</v>
      </c>
      <c r="J216" t="s">
        <v>28100</v>
      </c>
      <c r="L216" t="s">
        <v>28101</v>
      </c>
    </row>
    <row r="217" spans="1:14" x14ac:dyDescent="0.35">
      <c r="A217" t="s">
        <v>35714</v>
      </c>
      <c r="B217" t="s">
        <v>28151</v>
      </c>
      <c r="C217" t="s">
        <v>25319</v>
      </c>
      <c r="D217" t="s">
        <v>864</v>
      </c>
      <c r="E217" t="s">
        <v>42</v>
      </c>
      <c r="F217" t="s">
        <v>27935</v>
      </c>
      <c r="G217" t="s">
        <v>27928</v>
      </c>
      <c r="H217" t="s">
        <v>27954</v>
      </c>
      <c r="I217" t="s">
        <v>27960</v>
      </c>
      <c r="J217" t="s">
        <v>28100</v>
      </c>
      <c r="L217" t="s">
        <v>28101</v>
      </c>
    </row>
    <row r="218" spans="1:14" x14ac:dyDescent="0.35">
      <c r="A218" t="s">
        <v>35715</v>
      </c>
      <c r="B218" t="s">
        <v>35716</v>
      </c>
      <c r="C218" t="s">
        <v>35717</v>
      </c>
      <c r="D218" t="s">
        <v>858</v>
      </c>
      <c r="E218" t="s">
        <v>42</v>
      </c>
      <c r="F218" t="s">
        <v>27935</v>
      </c>
      <c r="G218" t="s">
        <v>27928</v>
      </c>
      <c r="H218" t="s">
        <v>27954</v>
      </c>
      <c r="I218" t="s">
        <v>27960</v>
      </c>
      <c r="J218" t="s">
        <v>28100</v>
      </c>
      <c r="L218" t="s">
        <v>28101</v>
      </c>
    </row>
    <row r="219" spans="1:14" x14ac:dyDescent="0.35">
      <c r="A219" t="s">
        <v>35718</v>
      </c>
      <c r="B219" t="s">
        <v>35719</v>
      </c>
      <c r="C219" t="s">
        <v>35717</v>
      </c>
      <c r="D219" t="s">
        <v>858</v>
      </c>
      <c r="E219" t="s">
        <v>42</v>
      </c>
      <c r="F219" t="s">
        <v>27935</v>
      </c>
      <c r="G219" t="s">
        <v>27928</v>
      </c>
      <c r="H219" t="s">
        <v>27954</v>
      </c>
      <c r="I219" t="s">
        <v>27960</v>
      </c>
      <c r="J219" t="s">
        <v>28100</v>
      </c>
      <c r="L219" t="s">
        <v>28101</v>
      </c>
      <c r="N219">
        <v>1</v>
      </c>
    </row>
    <row r="220" spans="1:14" x14ac:dyDescent="0.35">
      <c r="A220" t="s">
        <v>35720</v>
      </c>
      <c r="B220" t="s">
        <v>35721</v>
      </c>
      <c r="C220" t="s">
        <v>35722</v>
      </c>
      <c r="D220" t="s">
        <v>858</v>
      </c>
      <c r="E220" t="s">
        <v>42</v>
      </c>
      <c r="F220" t="s">
        <v>27935</v>
      </c>
      <c r="G220" t="s">
        <v>27928</v>
      </c>
      <c r="H220" t="s">
        <v>27954</v>
      </c>
      <c r="I220" t="s">
        <v>27960</v>
      </c>
      <c r="J220" t="s">
        <v>28100</v>
      </c>
      <c r="L220" t="s">
        <v>28101</v>
      </c>
    </row>
    <row r="221" spans="1:14" x14ac:dyDescent="0.35">
      <c r="A221" t="s">
        <v>35723</v>
      </c>
      <c r="B221" t="s">
        <v>35724</v>
      </c>
      <c r="C221" t="s">
        <v>35722</v>
      </c>
      <c r="D221" t="s">
        <v>858</v>
      </c>
      <c r="E221" t="s">
        <v>42</v>
      </c>
      <c r="F221" t="s">
        <v>27935</v>
      </c>
      <c r="G221" t="s">
        <v>27928</v>
      </c>
      <c r="H221" t="s">
        <v>27954</v>
      </c>
      <c r="I221" t="s">
        <v>27960</v>
      </c>
      <c r="J221" t="s">
        <v>28100</v>
      </c>
      <c r="L221" t="s">
        <v>28101</v>
      </c>
    </row>
    <row r="222" spans="1:14" x14ac:dyDescent="0.35">
      <c r="A222" t="s">
        <v>25307</v>
      </c>
      <c r="B222" t="s">
        <v>28152</v>
      </c>
      <c r="C222" t="s">
        <v>25320</v>
      </c>
      <c r="D222" t="s">
        <v>864</v>
      </c>
      <c r="E222" t="s">
        <v>42</v>
      </c>
      <c r="F222" t="s">
        <v>27935</v>
      </c>
      <c r="G222" t="s">
        <v>27928</v>
      </c>
      <c r="H222" t="s">
        <v>27954</v>
      </c>
      <c r="I222" t="s">
        <v>27960</v>
      </c>
      <c r="J222" t="s">
        <v>28100</v>
      </c>
      <c r="L222" t="s">
        <v>28101</v>
      </c>
    </row>
    <row r="223" spans="1:14" x14ac:dyDescent="0.35">
      <c r="A223" t="s">
        <v>25309</v>
      </c>
      <c r="B223" t="s">
        <v>28152</v>
      </c>
      <c r="C223" t="s">
        <v>25320</v>
      </c>
      <c r="D223" t="s">
        <v>858</v>
      </c>
      <c r="E223" t="s">
        <v>42</v>
      </c>
      <c r="F223" t="s">
        <v>27935</v>
      </c>
      <c r="G223" t="s">
        <v>27928</v>
      </c>
      <c r="H223" t="s">
        <v>27954</v>
      </c>
      <c r="I223" t="s">
        <v>27960</v>
      </c>
      <c r="J223" t="s">
        <v>28100</v>
      </c>
      <c r="L223" t="s">
        <v>28101</v>
      </c>
    </row>
    <row r="224" spans="1:14" x14ac:dyDescent="0.35">
      <c r="A224" t="s">
        <v>25311</v>
      </c>
      <c r="B224" t="s">
        <v>28153</v>
      </c>
      <c r="C224" t="s">
        <v>25323</v>
      </c>
      <c r="D224" t="s">
        <v>858</v>
      </c>
      <c r="E224" t="s">
        <v>42</v>
      </c>
      <c r="F224" t="s">
        <v>27935</v>
      </c>
      <c r="G224" t="s">
        <v>27928</v>
      </c>
      <c r="H224" t="s">
        <v>27954</v>
      </c>
      <c r="I224" t="s">
        <v>27960</v>
      </c>
      <c r="J224" t="s">
        <v>28100</v>
      </c>
      <c r="L224" t="s">
        <v>28101</v>
      </c>
      <c r="N224">
        <v>1</v>
      </c>
    </row>
    <row r="225" spans="1:14" x14ac:dyDescent="0.35">
      <c r="A225" t="s">
        <v>590</v>
      </c>
      <c r="B225" t="s">
        <v>28154</v>
      </c>
      <c r="C225" t="s">
        <v>14190</v>
      </c>
      <c r="D225" t="s">
        <v>858</v>
      </c>
      <c r="E225" t="s">
        <v>42</v>
      </c>
      <c r="F225" t="s">
        <v>27935</v>
      </c>
      <c r="G225" t="s">
        <v>27928</v>
      </c>
      <c r="H225" t="s">
        <v>27954</v>
      </c>
      <c r="I225" t="s">
        <v>27960</v>
      </c>
      <c r="J225" t="s">
        <v>28100</v>
      </c>
      <c r="L225" t="s">
        <v>28101</v>
      </c>
      <c r="N225">
        <v>1</v>
      </c>
    </row>
    <row r="226" spans="1:14" x14ac:dyDescent="0.35">
      <c r="A226" t="s">
        <v>25313</v>
      </c>
      <c r="B226" t="s">
        <v>28155</v>
      </c>
      <c r="C226" t="s">
        <v>25325</v>
      </c>
      <c r="D226" t="s">
        <v>858</v>
      </c>
      <c r="E226" t="s">
        <v>42</v>
      </c>
      <c r="F226" t="s">
        <v>27935</v>
      </c>
      <c r="G226" t="s">
        <v>27928</v>
      </c>
      <c r="H226" t="s">
        <v>27954</v>
      </c>
      <c r="I226" t="s">
        <v>27960</v>
      </c>
      <c r="J226" t="s">
        <v>28100</v>
      </c>
      <c r="L226" t="s">
        <v>28101</v>
      </c>
    </row>
    <row r="227" spans="1:14" x14ac:dyDescent="0.35">
      <c r="A227" t="s">
        <v>25315</v>
      </c>
      <c r="B227" t="s">
        <v>28156</v>
      </c>
      <c r="C227" t="s">
        <v>25327</v>
      </c>
      <c r="D227" t="s">
        <v>858</v>
      </c>
      <c r="E227" t="s">
        <v>42</v>
      </c>
      <c r="F227" t="s">
        <v>27935</v>
      </c>
      <c r="G227" t="s">
        <v>27928</v>
      </c>
      <c r="H227" t="s">
        <v>27954</v>
      </c>
      <c r="I227" t="s">
        <v>27960</v>
      </c>
      <c r="J227" t="s">
        <v>28100</v>
      </c>
      <c r="L227" t="s">
        <v>28101</v>
      </c>
      <c r="N227">
        <v>1</v>
      </c>
    </row>
    <row r="228" spans="1:14" x14ac:dyDescent="0.35">
      <c r="A228" t="s">
        <v>25317</v>
      </c>
      <c r="B228" t="s">
        <v>28157</v>
      </c>
      <c r="C228" t="s">
        <v>8008</v>
      </c>
      <c r="D228" t="s">
        <v>858</v>
      </c>
      <c r="E228" t="s">
        <v>42</v>
      </c>
      <c r="F228" t="s">
        <v>27935</v>
      </c>
      <c r="G228" t="s">
        <v>27928</v>
      </c>
      <c r="H228" t="s">
        <v>27954</v>
      </c>
      <c r="I228" t="s">
        <v>27960</v>
      </c>
      <c r="J228" t="s">
        <v>28100</v>
      </c>
      <c r="L228" t="s">
        <v>28101</v>
      </c>
    </row>
    <row r="229" spans="1:14" x14ac:dyDescent="0.35">
      <c r="A229" t="s">
        <v>608</v>
      </c>
      <c r="B229" t="s">
        <v>28158</v>
      </c>
      <c r="C229" t="s">
        <v>8008</v>
      </c>
      <c r="D229" t="s">
        <v>858</v>
      </c>
      <c r="E229" t="s">
        <v>42</v>
      </c>
      <c r="F229" t="s">
        <v>27935</v>
      </c>
      <c r="G229" t="s">
        <v>27928</v>
      </c>
      <c r="H229" t="s">
        <v>27954</v>
      </c>
      <c r="I229" t="s">
        <v>27960</v>
      </c>
      <c r="J229" t="s">
        <v>28100</v>
      </c>
      <c r="L229" t="s">
        <v>28101</v>
      </c>
      <c r="N229">
        <v>1</v>
      </c>
    </row>
    <row r="230" spans="1:14" x14ac:dyDescent="0.35">
      <c r="A230" t="s">
        <v>612</v>
      </c>
      <c r="B230" t="s">
        <v>28159</v>
      </c>
      <c r="C230" t="s">
        <v>19641</v>
      </c>
      <c r="D230" t="s">
        <v>858</v>
      </c>
      <c r="E230" t="s">
        <v>42</v>
      </c>
      <c r="F230" t="s">
        <v>27935</v>
      </c>
      <c r="G230" t="s">
        <v>27928</v>
      </c>
      <c r="H230" t="s">
        <v>27954</v>
      </c>
      <c r="I230" t="s">
        <v>27960</v>
      </c>
      <c r="J230" t="s">
        <v>28171</v>
      </c>
      <c r="K230" t="s">
        <v>28172</v>
      </c>
      <c r="L230" t="s">
        <v>28172</v>
      </c>
      <c r="N230">
        <v>1</v>
      </c>
    </row>
    <row r="231" spans="1:14" x14ac:dyDescent="0.35">
      <c r="A231" t="s">
        <v>28160</v>
      </c>
      <c r="B231" t="s">
        <v>28161</v>
      </c>
      <c r="C231" t="s">
        <v>28162</v>
      </c>
      <c r="D231" t="s">
        <v>858</v>
      </c>
      <c r="E231" t="s">
        <v>42</v>
      </c>
      <c r="F231" t="s">
        <v>27935</v>
      </c>
      <c r="G231" t="s">
        <v>27928</v>
      </c>
      <c r="H231" t="s">
        <v>27954</v>
      </c>
      <c r="I231" t="s">
        <v>27960</v>
      </c>
      <c r="J231" t="s">
        <v>28100</v>
      </c>
      <c r="L231" t="s">
        <v>28101</v>
      </c>
      <c r="N231">
        <v>1</v>
      </c>
    </row>
    <row r="232" spans="1:14" x14ac:dyDescent="0.35">
      <c r="A232" t="s">
        <v>35725</v>
      </c>
      <c r="B232" t="s">
        <v>28161</v>
      </c>
      <c r="C232" t="s">
        <v>28162</v>
      </c>
      <c r="D232" t="s">
        <v>858</v>
      </c>
      <c r="E232" t="s">
        <v>42</v>
      </c>
      <c r="F232" t="s">
        <v>27935</v>
      </c>
      <c r="G232" t="s">
        <v>27928</v>
      </c>
      <c r="H232" t="s">
        <v>27954</v>
      </c>
      <c r="I232" t="s">
        <v>27960</v>
      </c>
      <c r="J232" t="s">
        <v>28100</v>
      </c>
      <c r="L232" t="s">
        <v>28101</v>
      </c>
      <c r="N232">
        <v>1</v>
      </c>
    </row>
    <row r="233" spans="1:14" x14ac:dyDescent="0.35">
      <c r="A233" t="s">
        <v>28163</v>
      </c>
      <c r="B233" t="s">
        <v>28164</v>
      </c>
      <c r="C233" t="s">
        <v>20204</v>
      </c>
      <c r="D233" t="s">
        <v>858</v>
      </c>
      <c r="E233" t="s">
        <v>42</v>
      </c>
      <c r="F233" t="s">
        <v>27935</v>
      </c>
      <c r="G233" t="s">
        <v>27928</v>
      </c>
      <c r="H233" t="s">
        <v>27954</v>
      </c>
      <c r="I233" t="s">
        <v>27960</v>
      </c>
      <c r="J233" t="s">
        <v>28100</v>
      </c>
      <c r="L233" t="s">
        <v>28101</v>
      </c>
      <c r="N233">
        <v>1</v>
      </c>
    </row>
    <row r="234" spans="1:14" x14ac:dyDescent="0.35">
      <c r="A234" t="s">
        <v>648</v>
      </c>
      <c r="B234" t="s">
        <v>28165</v>
      </c>
      <c r="C234" t="s">
        <v>20204</v>
      </c>
      <c r="D234" t="s">
        <v>858</v>
      </c>
      <c r="E234" t="s">
        <v>42</v>
      </c>
      <c r="F234" t="s">
        <v>27935</v>
      </c>
      <c r="G234" t="s">
        <v>27928</v>
      </c>
      <c r="H234" t="s">
        <v>27954</v>
      </c>
      <c r="I234" t="s">
        <v>27960</v>
      </c>
      <c r="J234" t="s">
        <v>28100</v>
      </c>
      <c r="L234" t="s">
        <v>28101</v>
      </c>
    </row>
    <row r="235" spans="1:14" x14ac:dyDescent="0.35">
      <c r="A235" t="s">
        <v>25321</v>
      </c>
      <c r="B235" t="s">
        <v>28166</v>
      </c>
      <c r="C235" t="s">
        <v>25334</v>
      </c>
      <c r="D235" t="s">
        <v>864</v>
      </c>
      <c r="E235" t="s">
        <v>42</v>
      </c>
      <c r="F235" t="s">
        <v>27935</v>
      </c>
      <c r="G235" t="s">
        <v>27928</v>
      </c>
      <c r="H235" t="s">
        <v>27954</v>
      </c>
      <c r="I235" t="s">
        <v>27960</v>
      </c>
      <c r="J235" t="s">
        <v>28100</v>
      </c>
      <c r="L235" t="s">
        <v>28101</v>
      </c>
    </row>
    <row r="236" spans="1:14" x14ac:dyDescent="0.35">
      <c r="A236" t="s">
        <v>35726</v>
      </c>
      <c r="B236" t="s">
        <v>35727</v>
      </c>
      <c r="C236" t="s">
        <v>35728</v>
      </c>
      <c r="D236" t="s">
        <v>864</v>
      </c>
      <c r="E236" t="s">
        <v>42</v>
      </c>
      <c r="F236" t="s">
        <v>27935</v>
      </c>
      <c r="G236" t="s">
        <v>27928</v>
      </c>
      <c r="H236" t="s">
        <v>27954</v>
      </c>
      <c r="I236" t="s">
        <v>27960</v>
      </c>
      <c r="J236" t="s">
        <v>28100</v>
      </c>
      <c r="L236" t="s">
        <v>28101</v>
      </c>
      <c r="N236">
        <v>1</v>
      </c>
    </row>
    <row r="237" spans="1:14" x14ac:dyDescent="0.35">
      <c r="A237" t="s">
        <v>35729</v>
      </c>
      <c r="B237" t="s">
        <v>28167</v>
      </c>
      <c r="C237" t="s">
        <v>25336</v>
      </c>
      <c r="D237" t="s">
        <v>864</v>
      </c>
      <c r="E237" t="s">
        <v>42</v>
      </c>
      <c r="F237" t="s">
        <v>27935</v>
      </c>
      <c r="G237" t="s">
        <v>27928</v>
      </c>
      <c r="H237" t="s">
        <v>27954</v>
      </c>
      <c r="I237" t="s">
        <v>27960</v>
      </c>
      <c r="J237" t="s">
        <v>28100</v>
      </c>
      <c r="L237" t="s">
        <v>28101</v>
      </c>
    </row>
    <row r="238" spans="1:14" x14ac:dyDescent="0.35">
      <c r="A238" t="s">
        <v>25324</v>
      </c>
      <c r="B238" t="s">
        <v>28168</v>
      </c>
      <c r="C238" t="s">
        <v>25338</v>
      </c>
      <c r="D238" t="s">
        <v>858</v>
      </c>
      <c r="E238" t="s">
        <v>42</v>
      </c>
      <c r="F238" t="s">
        <v>27935</v>
      </c>
      <c r="G238" t="s">
        <v>27928</v>
      </c>
      <c r="H238" t="s">
        <v>27954</v>
      </c>
      <c r="I238" t="s">
        <v>27960</v>
      </c>
      <c r="J238" t="s">
        <v>28100</v>
      </c>
      <c r="L238" t="s">
        <v>28101</v>
      </c>
    </row>
    <row r="239" spans="1:14" x14ac:dyDescent="0.35">
      <c r="A239" t="s">
        <v>626</v>
      </c>
      <c r="B239" t="s">
        <v>28169</v>
      </c>
      <c r="C239" t="s">
        <v>23516</v>
      </c>
      <c r="D239" t="s">
        <v>864</v>
      </c>
      <c r="E239" t="s">
        <v>42</v>
      </c>
      <c r="F239" t="s">
        <v>27935</v>
      </c>
      <c r="G239" t="s">
        <v>27928</v>
      </c>
      <c r="H239" t="s">
        <v>27954</v>
      </c>
      <c r="I239" t="s">
        <v>27960</v>
      </c>
      <c r="J239" t="s">
        <v>28100</v>
      </c>
      <c r="L239" t="s">
        <v>28101</v>
      </c>
      <c r="N239">
        <v>1</v>
      </c>
    </row>
    <row r="240" spans="1:14" x14ac:dyDescent="0.35">
      <c r="A240" t="s">
        <v>35730</v>
      </c>
      <c r="B240" t="s">
        <v>35731</v>
      </c>
      <c r="C240" t="s">
        <v>23516</v>
      </c>
      <c r="D240" t="s">
        <v>858</v>
      </c>
      <c r="E240" t="s">
        <v>42</v>
      </c>
      <c r="F240" t="s">
        <v>27935</v>
      </c>
      <c r="G240" t="s">
        <v>27928</v>
      </c>
      <c r="H240" t="s">
        <v>27954</v>
      </c>
      <c r="I240" t="s">
        <v>27960</v>
      </c>
      <c r="J240" t="s">
        <v>28100</v>
      </c>
      <c r="L240" t="s">
        <v>28101</v>
      </c>
      <c r="N240">
        <v>1</v>
      </c>
    </row>
    <row r="241" spans="1:12" x14ac:dyDescent="0.35">
      <c r="A241" t="s">
        <v>25326</v>
      </c>
      <c r="B241" t="s">
        <v>28170</v>
      </c>
      <c r="C241" t="s">
        <v>25341</v>
      </c>
      <c r="D241" t="s">
        <v>858</v>
      </c>
      <c r="E241" t="s">
        <v>42</v>
      </c>
      <c r="F241" t="s">
        <v>27935</v>
      </c>
      <c r="G241" t="s">
        <v>27928</v>
      </c>
      <c r="H241" t="s">
        <v>27954</v>
      </c>
      <c r="I241" t="s">
        <v>27960</v>
      </c>
      <c r="J241" t="s">
        <v>28171</v>
      </c>
      <c r="L241" t="s">
        <v>28172</v>
      </c>
    </row>
    <row r="242" spans="1:12" x14ac:dyDescent="0.35">
      <c r="A242" t="s">
        <v>25329</v>
      </c>
      <c r="B242" t="s">
        <v>28174</v>
      </c>
      <c r="C242" t="s">
        <v>25342</v>
      </c>
      <c r="D242" t="s">
        <v>858</v>
      </c>
      <c r="E242" t="s">
        <v>42</v>
      </c>
      <c r="F242" t="s">
        <v>27935</v>
      </c>
      <c r="G242" t="s">
        <v>27928</v>
      </c>
      <c r="H242" t="s">
        <v>27954</v>
      </c>
      <c r="I242" t="s">
        <v>27960</v>
      </c>
      <c r="J242" t="s">
        <v>28171</v>
      </c>
      <c r="L242" t="s">
        <v>28172</v>
      </c>
    </row>
    <row r="243" spans="1:12" x14ac:dyDescent="0.35">
      <c r="A243" s="315" t="s">
        <v>25331</v>
      </c>
      <c r="B243" t="s">
        <v>28175</v>
      </c>
      <c r="C243" t="s">
        <v>25344</v>
      </c>
      <c r="D243" t="s">
        <v>858</v>
      </c>
      <c r="E243" t="s">
        <v>42</v>
      </c>
      <c r="F243" t="s">
        <v>27935</v>
      </c>
      <c r="G243" t="s">
        <v>27928</v>
      </c>
      <c r="H243" t="s">
        <v>27954</v>
      </c>
      <c r="I243" t="s">
        <v>27960</v>
      </c>
      <c r="J243" t="s">
        <v>28171</v>
      </c>
      <c r="L243" t="s">
        <v>28172</v>
      </c>
    </row>
    <row r="244" spans="1:12" x14ac:dyDescent="0.35">
      <c r="A244" s="315" t="s">
        <v>25332</v>
      </c>
      <c r="B244" t="s">
        <v>28176</v>
      </c>
      <c r="C244" t="s">
        <v>25345</v>
      </c>
      <c r="D244" t="s">
        <v>858</v>
      </c>
      <c r="E244" t="s">
        <v>42</v>
      </c>
      <c r="F244" t="s">
        <v>27935</v>
      </c>
      <c r="G244" t="s">
        <v>27928</v>
      </c>
      <c r="H244" t="s">
        <v>27954</v>
      </c>
      <c r="I244" t="s">
        <v>27960</v>
      </c>
      <c r="J244" t="s">
        <v>28171</v>
      </c>
      <c r="L244" t="s">
        <v>28172</v>
      </c>
    </row>
    <row r="245" spans="1:12" x14ac:dyDescent="0.35">
      <c r="A245" t="s">
        <v>25333</v>
      </c>
      <c r="B245" t="s">
        <v>28177</v>
      </c>
      <c r="C245" t="s">
        <v>25347</v>
      </c>
      <c r="D245" t="s">
        <v>858</v>
      </c>
      <c r="E245" t="s">
        <v>42</v>
      </c>
      <c r="F245" t="s">
        <v>27935</v>
      </c>
      <c r="G245" t="s">
        <v>27928</v>
      </c>
      <c r="H245" t="s">
        <v>27954</v>
      </c>
      <c r="I245" t="s">
        <v>27960</v>
      </c>
      <c r="J245" t="s">
        <v>28171</v>
      </c>
      <c r="L245" t="s">
        <v>28172</v>
      </c>
    </row>
    <row r="246" spans="1:12" x14ac:dyDescent="0.35">
      <c r="A246" t="s">
        <v>25335</v>
      </c>
      <c r="B246" t="s">
        <v>28178</v>
      </c>
      <c r="C246" t="s">
        <v>25349</v>
      </c>
      <c r="D246" t="s">
        <v>864</v>
      </c>
      <c r="E246" t="s">
        <v>42</v>
      </c>
      <c r="F246" t="s">
        <v>27935</v>
      </c>
      <c r="G246" t="s">
        <v>27928</v>
      </c>
      <c r="H246" t="s">
        <v>27954</v>
      </c>
      <c r="I246" t="s">
        <v>27960</v>
      </c>
      <c r="J246" t="s">
        <v>28171</v>
      </c>
      <c r="L246" t="s">
        <v>28172</v>
      </c>
    </row>
    <row r="247" spans="1:12" x14ac:dyDescent="0.35">
      <c r="A247" t="s">
        <v>25337</v>
      </c>
      <c r="B247" t="s">
        <v>28179</v>
      </c>
      <c r="C247" t="s">
        <v>25351</v>
      </c>
      <c r="D247" t="s">
        <v>864</v>
      </c>
      <c r="E247" t="s">
        <v>42</v>
      </c>
      <c r="F247" t="s">
        <v>27935</v>
      </c>
      <c r="G247" t="s">
        <v>27928</v>
      </c>
      <c r="H247" t="s">
        <v>27954</v>
      </c>
      <c r="I247" t="s">
        <v>27960</v>
      </c>
      <c r="J247" t="s">
        <v>28171</v>
      </c>
      <c r="L247" t="s">
        <v>28172</v>
      </c>
    </row>
    <row r="248" spans="1:12" x14ac:dyDescent="0.35">
      <c r="A248" t="s">
        <v>28180</v>
      </c>
      <c r="B248" t="s">
        <v>28181</v>
      </c>
      <c r="C248" t="s">
        <v>28182</v>
      </c>
      <c r="D248" t="s">
        <v>858</v>
      </c>
      <c r="E248" t="s">
        <v>42</v>
      </c>
      <c r="F248" t="s">
        <v>27935</v>
      </c>
      <c r="G248" t="s">
        <v>27928</v>
      </c>
      <c r="H248" t="s">
        <v>27954</v>
      </c>
      <c r="I248" t="s">
        <v>27960</v>
      </c>
      <c r="J248" t="s">
        <v>28171</v>
      </c>
      <c r="L248" t="s">
        <v>28172</v>
      </c>
    </row>
    <row r="249" spans="1:12" x14ac:dyDescent="0.35">
      <c r="A249" t="s">
        <v>25339</v>
      </c>
      <c r="B249" t="s">
        <v>28183</v>
      </c>
      <c r="C249" t="s">
        <v>25353</v>
      </c>
      <c r="D249" t="s">
        <v>858</v>
      </c>
      <c r="E249" t="s">
        <v>42</v>
      </c>
      <c r="F249" t="s">
        <v>27935</v>
      </c>
      <c r="G249" t="s">
        <v>27928</v>
      </c>
      <c r="H249" t="s">
        <v>27954</v>
      </c>
      <c r="I249" t="s">
        <v>27960</v>
      </c>
      <c r="J249" t="s">
        <v>28184</v>
      </c>
      <c r="K249" t="s">
        <v>28185</v>
      </c>
      <c r="L249" t="s">
        <v>28185</v>
      </c>
    </row>
    <row r="250" spans="1:12" x14ac:dyDescent="0.35">
      <c r="A250" t="s">
        <v>25340</v>
      </c>
      <c r="B250" t="s">
        <v>28187</v>
      </c>
      <c r="C250" t="s">
        <v>25355</v>
      </c>
      <c r="D250" t="s">
        <v>858</v>
      </c>
      <c r="E250" t="s">
        <v>42</v>
      </c>
      <c r="F250" t="s">
        <v>27935</v>
      </c>
      <c r="G250" t="s">
        <v>27928</v>
      </c>
      <c r="H250" t="s">
        <v>27954</v>
      </c>
      <c r="I250" t="s">
        <v>27960</v>
      </c>
      <c r="J250" t="s">
        <v>28184</v>
      </c>
      <c r="L250" t="s">
        <v>28185</v>
      </c>
    </row>
    <row r="251" spans="1:12" x14ac:dyDescent="0.35">
      <c r="A251" t="s">
        <v>28188</v>
      </c>
      <c r="B251" t="s">
        <v>28189</v>
      </c>
      <c r="C251" t="s">
        <v>28190</v>
      </c>
      <c r="D251" t="s">
        <v>858</v>
      </c>
      <c r="E251" t="s">
        <v>42</v>
      </c>
      <c r="F251" t="s">
        <v>27935</v>
      </c>
      <c r="G251" t="s">
        <v>27928</v>
      </c>
      <c r="H251" t="s">
        <v>27954</v>
      </c>
      <c r="I251" t="s">
        <v>27960</v>
      </c>
      <c r="J251" t="s">
        <v>28184</v>
      </c>
      <c r="L251" t="s">
        <v>28185</v>
      </c>
    </row>
    <row r="252" spans="1:12" x14ac:dyDescent="0.35">
      <c r="A252" t="s">
        <v>28191</v>
      </c>
      <c r="B252" t="s">
        <v>28192</v>
      </c>
      <c r="C252" t="s">
        <v>28193</v>
      </c>
      <c r="D252" t="s">
        <v>858</v>
      </c>
      <c r="E252" t="s">
        <v>42</v>
      </c>
      <c r="F252" t="s">
        <v>27935</v>
      </c>
      <c r="G252" t="s">
        <v>27928</v>
      </c>
      <c r="H252" t="s">
        <v>27954</v>
      </c>
      <c r="I252" t="s">
        <v>27960</v>
      </c>
      <c r="J252" t="s">
        <v>28184</v>
      </c>
      <c r="L252" t="s">
        <v>28185</v>
      </c>
    </row>
    <row r="253" spans="1:12" x14ac:dyDescent="0.35">
      <c r="A253" t="s">
        <v>1018</v>
      </c>
      <c r="B253" t="s">
        <v>28194</v>
      </c>
      <c r="C253" t="s">
        <v>20216</v>
      </c>
      <c r="D253" t="s">
        <v>858</v>
      </c>
      <c r="E253" t="s">
        <v>42</v>
      </c>
      <c r="F253" t="s">
        <v>27935</v>
      </c>
      <c r="G253" t="s">
        <v>27928</v>
      </c>
      <c r="H253" t="s">
        <v>27954</v>
      </c>
      <c r="I253" t="s">
        <v>27960</v>
      </c>
      <c r="J253" t="s">
        <v>28184</v>
      </c>
      <c r="L253" t="s">
        <v>28185</v>
      </c>
    </row>
    <row r="254" spans="1:12" x14ac:dyDescent="0.35">
      <c r="A254" t="s">
        <v>25343</v>
      </c>
      <c r="B254" t="s">
        <v>28195</v>
      </c>
      <c r="C254" t="s">
        <v>25358</v>
      </c>
      <c r="D254" t="s">
        <v>858</v>
      </c>
      <c r="E254" t="s">
        <v>42</v>
      </c>
      <c r="F254" t="s">
        <v>27935</v>
      </c>
      <c r="G254" t="s">
        <v>27928</v>
      </c>
      <c r="H254" t="s">
        <v>27954</v>
      </c>
      <c r="I254" t="s">
        <v>27960</v>
      </c>
      <c r="J254" t="s">
        <v>28184</v>
      </c>
      <c r="L254" t="s">
        <v>28185</v>
      </c>
    </row>
    <row r="255" spans="1:12" x14ac:dyDescent="0.35">
      <c r="A255" t="s">
        <v>35732</v>
      </c>
      <c r="B255" t="s">
        <v>35733</v>
      </c>
      <c r="C255" t="s">
        <v>35734</v>
      </c>
      <c r="D255" t="s">
        <v>858</v>
      </c>
      <c r="E255" t="s">
        <v>42</v>
      </c>
      <c r="F255" t="s">
        <v>27935</v>
      </c>
      <c r="G255" t="s">
        <v>27928</v>
      </c>
      <c r="H255" t="s">
        <v>27954</v>
      </c>
      <c r="I255" t="s">
        <v>27960</v>
      </c>
      <c r="J255" t="s">
        <v>28184</v>
      </c>
      <c r="L255" t="s">
        <v>28185</v>
      </c>
    </row>
    <row r="256" spans="1:12" x14ac:dyDescent="0.35">
      <c r="A256" t="s">
        <v>250</v>
      </c>
      <c r="B256" t="s">
        <v>28196</v>
      </c>
      <c r="C256" t="s">
        <v>25360</v>
      </c>
      <c r="D256" t="s">
        <v>866</v>
      </c>
      <c r="E256" t="s">
        <v>42</v>
      </c>
      <c r="F256" t="s">
        <v>27935</v>
      </c>
      <c r="G256" t="s">
        <v>27928</v>
      </c>
      <c r="H256" t="s">
        <v>27954</v>
      </c>
      <c r="I256" t="s">
        <v>27937</v>
      </c>
      <c r="J256" t="s">
        <v>28197</v>
      </c>
      <c r="K256" t="s">
        <v>28198</v>
      </c>
      <c r="L256" t="s">
        <v>28198</v>
      </c>
    </row>
    <row r="257" spans="1:14" x14ac:dyDescent="0.35">
      <c r="A257" t="s">
        <v>985</v>
      </c>
      <c r="B257" t="s">
        <v>28199</v>
      </c>
      <c r="C257" t="s">
        <v>25360</v>
      </c>
      <c r="D257" t="s">
        <v>866</v>
      </c>
      <c r="E257" t="s">
        <v>42</v>
      </c>
      <c r="F257" t="s">
        <v>27935</v>
      </c>
      <c r="G257" t="s">
        <v>27928</v>
      </c>
      <c r="H257" t="s">
        <v>27954</v>
      </c>
      <c r="I257" t="s">
        <v>27937</v>
      </c>
      <c r="J257" t="s">
        <v>28197</v>
      </c>
      <c r="L257" t="s">
        <v>28198</v>
      </c>
    </row>
    <row r="258" spans="1:14" x14ac:dyDescent="0.35">
      <c r="A258" t="s">
        <v>27906</v>
      </c>
      <c r="B258" t="s">
        <v>28200</v>
      </c>
      <c r="C258" t="s">
        <v>25360</v>
      </c>
      <c r="D258" t="s">
        <v>866</v>
      </c>
      <c r="E258" t="s">
        <v>42</v>
      </c>
      <c r="F258" t="s">
        <v>27935</v>
      </c>
      <c r="G258" t="s">
        <v>27928</v>
      </c>
      <c r="H258" t="s">
        <v>27954</v>
      </c>
      <c r="I258" t="s">
        <v>27937</v>
      </c>
      <c r="J258" t="s">
        <v>28197</v>
      </c>
      <c r="L258" t="s">
        <v>28198</v>
      </c>
    </row>
    <row r="259" spans="1:14" x14ac:dyDescent="0.35">
      <c r="A259" t="s">
        <v>25346</v>
      </c>
      <c r="B259" t="s">
        <v>28201</v>
      </c>
      <c r="C259" t="s">
        <v>25360</v>
      </c>
      <c r="D259" t="s">
        <v>866</v>
      </c>
      <c r="E259" t="s">
        <v>42</v>
      </c>
      <c r="F259" t="s">
        <v>27935</v>
      </c>
      <c r="G259" t="s">
        <v>27928</v>
      </c>
      <c r="H259" t="s">
        <v>27954</v>
      </c>
      <c r="I259" t="s">
        <v>27937</v>
      </c>
      <c r="J259" t="s">
        <v>28197</v>
      </c>
      <c r="L259" t="s">
        <v>28198</v>
      </c>
    </row>
    <row r="260" spans="1:14" x14ac:dyDescent="0.35">
      <c r="A260" t="s">
        <v>25348</v>
      </c>
      <c r="B260" t="s">
        <v>28202</v>
      </c>
      <c r="C260" t="s">
        <v>25362</v>
      </c>
      <c r="D260" t="s">
        <v>833</v>
      </c>
      <c r="E260" t="s">
        <v>42</v>
      </c>
      <c r="F260" t="s">
        <v>27935</v>
      </c>
      <c r="G260" t="s">
        <v>27928</v>
      </c>
      <c r="H260" t="s">
        <v>27954</v>
      </c>
      <c r="I260" t="s">
        <v>27937</v>
      </c>
      <c r="J260" t="s">
        <v>28203</v>
      </c>
      <c r="K260" t="s">
        <v>28204</v>
      </c>
      <c r="L260" t="s">
        <v>28204</v>
      </c>
    </row>
    <row r="261" spans="1:14" x14ac:dyDescent="0.35">
      <c r="A261" t="s">
        <v>256</v>
      </c>
      <c r="B261" t="s">
        <v>28205</v>
      </c>
      <c r="C261" t="s">
        <v>25362</v>
      </c>
      <c r="D261" t="s">
        <v>833</v>
      </c>
      <c r="E261" t="s">
        <v>42</v>
      </c>
      <c r="F261" t="s">
        <v>27935</v>
      </c>
      <c r="G261" t="s">
        <v>27928</v>
      </c>
      <c r="H261" t="s">
        <v>27954</v>
      </c>
      <c r="I261" t="s">
        <v>27937</v>
      </c>
      <c r="J261" t="s">
        <v>28203</v>
      </c>
      <c r="L261" t="s">
        <v>28204</v>
      </c>
    </row>
    <row r="262" spans="1:14" x14ac:dyDescent="0.35">
      <c r="A262" t="s">
        <v>27907</v>
      </c>
      <c r="B262" t="s">
        <v>28206</v>
      </c>
      <c r="C262" t="s">
        <v>25362</v>
      </c>
      <c r="D262" t="s">
        <v>833</v>
      </c>
      <c r="E262" t="s">
        <v>42</v>
      </c>
      <c r="F262" t="s">
        <v>27935</v>
      </c>
      <c r="G262" t="s">
        <v>27928</v>
      </c>
      <c r="H262" t="s">
        <v>27954</v>
      </c>
      <c r="I262" t="s">
        <v>27937</v>
      </c>
      <c r="J262" t="s">
        <v>28203</v>
      </c>
      <c r="L262" t="s">
        <v>28204</v>
      </c>
    </row>
    <row r="263" spans="1:14" x14ac:dyDescent="0.35">
      <c r="A263" t="s">
        <v>25350</v>
      </c>
      <c r="B263" t="s">
        <v>28207</v>
      </c>
      <c r="C263" t="s">
        <v>25362</v>
      </c>
      <c r="D263" t="s">
        <v>833</v>
      </c>
      <c r="E263" t="s">
        <v>42</v>
      </c>
      <c r="F263" t="s">
        <v>27935</v>
      </c>
      <c r="G263" t="s">
        <v>27928</v>
      </c>
      <c r="H263" t="s">
        <v>27954</v>
      </c>
      <c r="I263" t="s">
        <v>27937</v>
      </c>
      <c r="J263" t="s">
        <v>28203</v>
      </c>
      <c r="L263" t="s">
        <v>28204</v>
      </c>
    </row>
    <row r="264" spans="1:14" x14ac:dyDescent="0.35">
      <c r="A264" t="s">
        <v>25352</v>
      </c>
      <c r="B264" t="s">
        <v>28208</v>
      </c>
      <c r="C264" t="s">
        <v>25362</v>
      </c>
      <c r="D264" t="s">
        <v>833</v>
      </c>
      <c r="E264" t="s">
        <v>42</v>
      </c>
      <c r="F264" t="s">
        <v>27935</v>
      </c>
      <c r="G264" t="s">
        <v>27928</v>
      </c>
      <c r="H264" t="s">
        <v>27954</v>
      </c>
      <c r="I264" t="s">
        <v>27937</v>
      </c>
      <c r="J264" t="s">
        <v>28203</v>
      </c>
      <c r="L264" t="s">
        <v>28204</v>
      </c>
    </row>
    <row r="265" spans="1:14" x14ac:dyDescent="0.35">
      <c r="A265" t="s">
        <v>25354</v>
      </c>
      <c r="B265" t="s">
        <v>28209</v>
      </c>
      <c r="C265" t="s">
        <v>25362</v>
      </c>
      <c r="D265" t="s">
        <v>833</v>
      </c>
      <c r="E265" t="s">
        <v>42</v>
      </c>
      <c r="F265" t="s">
        <v>27935</v>
      </c>
      <c r="G265" t="s">
        <v>27928</v>
      </c>
      <c r="H265" t="s">
        <v>27954</v>
      </c>
      <c r="I265" t="s">
        <v>27937</v>
      </c>
      <c r="J265" t="s">
        <v>28203</v>
      </c>
      <c r="L265" t="s">
        <v>28204</v>
      </c>
    </row>
    <row r="266" spans="1:14" x14ac:dyDescent="0.35">
      <c r="A266" t="s">
        <v>25356</v>
      </c>
      <c r="B266" t="s">
        <v>28210</v>
      </c>
      <c r="C266" t="s">
        <v>25362</v>
      </c>
      <c r="D266" t="s">
        <v>833</v>
      </c>
      <c r="E266" t="s">
        <v>42</v>
      </c>
      <c r="F266" t="s">
        <v>27935</v>
      </c>
      <c r="G266" t="s">
        <v>27928</v>
      </c>
      <c r="H266" t="s">
        <v>27954</v>
      </c>
      <c r="I266" t="s">
        <v>27937</v>
      </c>
      <c r="J266" t="s">
        <v>28203</v>
      </c>
      <c r="L266" t="s">
        <v>28204</v>
      </c>
    </row>
    <row r="267" spans="1:14" x14ac:dyDescent="0.35">
      <c r="A267" t="s">
        <v>25357</v>
      </c>
      <c r="B267" t="s">
        <v>28211</v>
      </c>
      <c r="C267" t="s">
        <v>25369</v>
      </c>
      <c r="D267" t="s">
        <v>837</v>
      </c>
      <c r="E267" t="s">
        <v>42</v>
      </c>
      <c r="F267" t="s">
        <v>27935</v>
      </c>
      <c r="G267" t="s">
        <v>27928</v>
      </c>
      <c r="H267" t="s">
        <v>27954</v>
      </c>
      <c r="I267" t="s">
        <v>27937</v>
      </c>
      <c r="J267" t="s">
        <v>28212</v>
      </c>
      <c r="K267" t="s">
        <v>28213</v>
      </c>
      <c r="L267" t="s">
        <v>28213</v>
      </c>
    </row>
    <row r="268" spans="1:14" x14ac:dyDescent="0.35">
      <c r="A268" t="s">
        <v>25359</v>
      </c>
      <c r="B268" t="s">
        <v>28214</v>
      </c>
      <c r="C268" t="s">
        <v>25369</v>
      </c>
      <c r="D268" t="s">
        <v>837</v>
      </c>
      <c r="E268" t="s">
        <v>42</v>
      </c>
      <c r="F268" t="s">
        <v>27935</v>
      </c>
      <c r="G268" t="s">
        <v>27928</v>
      </c>
      <c r="H268" t="s">
        <v>27954</v>
      </c>
      <c r="I268" t="s">
        <v>27937</v>
      </c>
      <c r="J268" t="s">
        <v>28212</v>
      </c>
      <c r="L268" t="s">
        <v>28213</v>
      </c>
    </row>
    <row r="269" spans="1:14" x14ac:dyDescent="0.35">
      <c r="A269" t="s">
        <v>28215</v>
      </c>
      <c r="B269" t="s">
        <v>28216</v>
      </c>
      <c r="C269" t="s">
        <v>28217</v>
      </c>
      <c r="D269" t="s">
        <v>858</v>
      </c>
      <c r="E269" t="s">
        <v>42</v>
      </c>
      <c r="F269" t="s">
        <v>27935</v>
      </c>
      <c r="G269" t="s">
        <v>27928</v>
      </c>
      <c r="H269" t="s">
        <v>27954</v>
      </c>
      <c r="I269" t="s">
        <v>27937</v>
      </c>
      <c r="J269" t="s">
        <v>28096</v>
      </c>
      <c r="L269" t="s">
        <v>28097</v>
      </c>
      <c r="N269">
        <v>1</v>
      </c>
    </row>
    <row r="270" spans="1:14" x14ac:dyDescent="0.35">
      <c r="A270" s="315" t="s">
        <v>25361</v>
      </c>
      <c r="B270" t="s">
        <v>28218</v>
      </c>
      <c r="C270" t="s">
        <v>25373</v>
      </c>
      <c r="D270" t="s">
        <v>858</v>
      </c>
      <c r="E270" t="s">
        <v>42</v>
      </c>
      <c r="F270" t="s">
        <v>27935</v>
      </c>
      <c r="G270" t="s">
        <v>27928</v>
      </c>
      <c r="H270" t="s">
        <v>27954</v>
      </c>
      <c r="I270" t="s">
        <v>27937</v>
      </c>
      <c r="J270" t="s">
        <v>28096</v>
      </c>
      <c r="L270" t="s">
        <v>28097</v>
      </c>
    </row>
    <row r="271" spans="1:14" x14ac:dyDescent="0.35">
      <c r="A271" s="315" t="s">
        <v>1004</v>
      </c>
      <c r="B271" t="s">
        <v>28219</v>
      </c>
      <c r="C271" t="s">
        <v>20587</v>
      </c>
      <c r="D271" t="s">
        <v>858</v>
      </c>
      <c r="E271" t="s">
        <v>42</v>
      </c>
      <c r="F271" t="s">
        <v>27935</v>
      </c>
      <c r="G271" t="s">
        <v>27928</v>
      </c>
      <c r="H271" t="s">
        <v>27954</v>
      </c>
      <c r="I271" t="s">
        <v>27937</v>
      </c>
      <c r="J271" t="s">
        <v>28096</v>
      </c>
      <c r="L271" t="s">
        <v>28097</v>
      </c>
      <c r="N271">
        <v>1</v>
      </c>
    </row>
    <row r="272" spans="1:14" x14ac:dyDescent="0.35">
      <c r="A272" s="315" t="s">
        <v>35735</v>
      </c>
      <c r="B272" t="s">
        <v>35736</v>
      </c>
      <c r="C272" t="s">
        <v>35737</v>
      </c>
      <c r="D272" t="s">
        <v>858</v>
      </c>
      <c r="E272" t="s">
        <v>42</v>
      </c>
      <c r="F272" t="s">
        <v>27935</v>
      </c>
      <c r="G272" t="s">
        <v>27928</v>
      </c>
      <c r="H272" t="s">
        <v>27954</v>
      </c>
      <c r="I272" t="s">
        <v>27937</v>
      </c>
      <c r="J272" t="s">
        <v>28096</v>
      </c>
      <c r="L272" t="s">
        <v>28097</v>
      </c>
    </row>
    <row r="273" spans="1:14" x14ac:dyDescent="0.35">
      <c r="A273" s="315" t="s">
        <v>25363</v>
      </c>
      <c r="B273" t="s">
        <v>28220</v>
      </c>
      <c r="C273" t="s">
        <v>25377</v>
      </c>
      <c r="D273" t="s">
        <v>858</v>
      </c>
      <c r="E273" t="s">
        <v>42</v>
      </c>
      <c r="F273" t="s">
        <v>27935</v>
      </c>
      <c r="G273" t="s">
        <v>27928</v>
      </c>
      <c r="H273" t="s">
        <v>27954</v>
      </c>
      <c r="I273" t="s">
        <v>27937</v>
      </c>
      <c r="J273" t="s">
        <v>28096</v>
      </c>
      <c r="L273" t="s">
        <v>28097</v>
      </c>
    </row>
    <row r="274" spans="1:14" x14ac:dyDescent="0.35">
      <c r="A274" s="315" t="s">
        <v>25364</v>
      </c>
      <c r="B274" t="s">
        <v>28221</v>
      </c>
      <c r="C274" t="s">
        <v>25379</v>
      </c>
      <c r="D274" t="s">
        <v>858</v>
      </c>
      <c r="E274" t="s">
        <v>42</v>
      </c>
      <c r="F274" t="s">
        <v>27935</v>
      </c>
      <c r="G274" t="s">
        <v>27928</v>
      </c>
      <c r="H274" t="s">
        <v>27954</v>
      </c>
      <c r="I274" t="s">
        <v>27937</v>
      </c>
      <c r="J274" t="s">
        <v>28096</v>
      </c>
      <c r="L274" t="s">
        <v>28097</v>
      </c>
    </row>
    <row r="275" spans="1:14" x14ac:dyDescent="0.35">
      <c r="A275" s="315" t="s">
        <v>25365</v>
      </c>
      <c r="B275" t="s">
        <v>28222</v>
      </c>
      <c r="C275" t="s">
        <v>25381</v>
      </c>
      <c r="D275" t="s">
        <v>858</v>
      </c>
      <c r="E275" t="s">
        <v>42</v>
      </c>
      <c r="F275" t="s">
        <v>27935</v>
      </c>
      <c r="G275" t="s">
        <v>27928</v>
      </c>
      <c r="H275" t="s">
        <v>27954</v>
      </c>
      <c r="I275" t="s">
        <v>27937</v>
      </c>
      <c r="J275" t="s">
        <v>28096</v>
      </c>
      <c r="L275" t="s">
        <v>28097</v>
      </c>
    </row>
    <row r="276" spans="1:14" x14ac:dyDescent="0.35">
      <c r="A276" t="s">
        <v>25367</v>
      </c>
      <c r="B276" t="s">
        <v>28223</v>
      </c>
      <c r="C276" t="s">
        <v>25383</v>
      </c>
      <c r="D276" t="s">
        <v>858</v>
      </c>
      <c r="E276" t="s">
        <v>42</v>
      </c>
      <c r="F276" t="s">
        <v>27935</v>
      </c>
      <c r="G276" t="s">
        <v>27928</v>
      </c>
      <c r="H276" t="s">
        <v>27954</v>
      </c>
      <c r="I276" t="s">
        <v>27937</v>
      </c>
      <c r="J276" t="s">
        <v>28096</v>
      </c>
      <c r="L276" t="s">
        <v>28097</v>
      </c>
    </row>
    <row r="277" spans="1:14" x14ac:dyDescent="0.35">
      <c r="A277" s="315" t="s">
        <v>693</v>
      </c>
      <c r="B277" t="s">
        <v>28224</v>
      </c>
      <c r="C277" t="s">
        <v>20621</v>
      </c>
      <c r="D277" t="s">
        <v>858</v>
      </c>
      <c r="E277" t="s">
        <v>42</v>
      </c>
      <c r="F277" t="s">
        <v>27935</v>
      </c>
      <c r="G277" t="s">
        <v>27928</v>
      </c>
      <c r="H277" t="s">
        <v>27954</v>
      </c>
      <c r="I277" t="s">
        <v>27937</v>
      </c>
      <c r="J277" t="s">
        <v>28096</v>
      </c>
      <c r="L277" t="s">
        <v>28097</v>
      </c>
      <c r="N277">
        <v>1</v>
      </c>
    </row>
    <row r="278" spans="1:14" x14ac:dyDescent="0.35">
      <c r="A278" t="s">
        <v>35738</v>
      </c>
      <c r="B278" t="s">
        <v>35739</v>
      </c>
      <c r="C278" t="s">
        <v>25385</v>
      </c>
      <c r="D278" t="s">
        <v>883</v>
      </c>
      <c r="E278" t="s">
        <v>42</v>
      </c>
      <c r="F278" t="s">
        <v>27935</v>
      </c>
      <c r="G278" t="s">
        <v>27928</v>
      </c>
      <c r="H278" t="s">
        <v>27954</v>
      </c>
      <c r="I278" t="s">
        <v>27937</v>
      </c>
      <c r="J278" t="s">
        <v>28226</v>
      </c>
      <c r="K278" t="s">
        <v>28227</v>
      </c>
      <c r="L278" t="s">
        <v>28227</v>
      </c>
    </row>
    <row r="279" spans="1:14" x14ac:dyDescent="0.35">
      <c r="A279" t="s">
        <v>25368</v>
      </c>
      <c r="B279" t="s">
        <v>28225</v>
      </c>
      <c r="C279" t="s">
        <v>25385</v>
      </c>
      <c r="D279" t="s">
        <v>883</v>
      </c>
      <c r="E279" t="s">
        <v>42</v>
      </c>
      <c r="F279" t="s">
        <v>27935</v>
      </c>
      <c r="G279" t="s">
        <v>27928</v>
      </c>
      <c r="H279" t="s">
        <v>27954</v>
      </c>
      <c r="I279" t="s">
        <v>27937</v>
      </c>
      <c r="J279" t="s">
        <v>28226</v>
      </c>
      <c r="L279" t="s">
        <v>28227</v>
      </c>
    </row>
    <row r="280" spans="1:14" x14ac:dyDescent="0.35">
      <c r="A280" t="s">
        <v>25387</v>
      </c>
      <c r="B280" t="s">
        <v>28228</v>
      </c>
      <c r="C280" t="s">
        <v>25385</v>
      </c>
      <c r="D280" t="s">
        <v>883</v>
      </c>
      <c r="E280" t="s">
        <v>42</v>
      </c>
      <c r="F280" t="s">
        <v>27935</v>
      </c>
      <c r="G280" t="s">
        <v>27928</v>
      </c>
      <c r="H280" t="s">
        <v>27954</v>
      </c>
      <c r="I280" t="s">
        <v>27937</v>
      </c>
      <c r="J280" t="s">
        <v>28226</v>
      </c>
      <c r="L280" t="s">
        <v>28227</v>
      </c>
    </row>
    <row r="281" spans="1:14" x14ac:dyDescent="0.35">
      <c r="A281" t="s">
        <v>25371</v>
      </c>
      <c r="B281" t="s">
        <v>28229</v>
      </c>
      <c r="C281" t="s">
        <v>25385</v>
      </c>
      <c r="D281" t="s">
        <v>883</v>
      </c>
      <c r="E281" t="s">
        <v>42</v>
      </c>
      <c r="F281" t="s">
        <v>27935</v>
      </c>
      <c r="G281" t="s">
        <v>27928</v>
      </c>
      <c r="H281" t="s">
        <v>27954</v>
      </c>
      <c r="I281" t="s">
        <v>27937</v>
      </c>
      <c r="J281" t="s">
        <v>28226</v>
      </c>
      <c r="L281" t="s">
        <v>28227</v>
      </c>
    </row>
    <row r="282" spans="1:14" x14ac:dyDescent="0.35">
      <c r="A282" t="s">
        <v>25372</v>
      </c>
      <c r="B282" t="s">
        <v>28230</v>
      </c>
      <c r="C282" t="s">
        <v>25385</v>
      </c>
      <c r="D282" t="s">
        <v>883</v>
      </c>
      <c r="E282" t="s">
        <v>42</v>
      </c>
      <c r="F282" t="s">
        <v>27935</v>
      </c>
      <c r="G282" t="s">
        <v>27928</v>
      </c>
      <c r="H282" t="s">
        <v>27954</v>
      </c>
      <c r="I282" t="s">
        <v>27937</v>
      </c>
      <c r="J282" t="s">
        <v>28226</v>
      </c>
      <c r="L282" t="s">
        <v>28227</v>
      </c>
    </row>
    <row r="283" spans="1:14" x14ac:dyDescent="0.35">
      <c r="A283" t="s">
        <v>25374</v>
      </c>
      <c r="B283" t="s">
        <v>28231</v>
      </c>
      <c r="C283" t="s">
        <v>25385</v>
      </c>
      <c r="D283" t="s">
        <v>883</v>
      </c>
      <c r="E283" t="s">
        <v>42</v>
      </c>
      <c r="F283" t="s">
        <v>27935</v>
      </c>
      <c r="G283" t="s">
        <v>27928</v>
      </c>
      <c r="H283" t="s">
        <v>27954</v>
      </c>
      <c r="I283" t="s">
        <v>27937</v>
      </c>
      <c r="J283" t="s">
        <v>28226</v>
      </c>
      <c r="L283" t="s">
        <v>28227</v>
      </c>
    </row>
    <row r="284" spans="1:14" x14ac:dyDescent="0.35">
      <c r="A284" t="s">
        <v>28232</v>
      </c>
      <c r="B284" t="s">
        <v>28233</v>
      </c>
      <c r="C284" t="s">
        <v>25394</v>
      </c>
      <c r="D284" t="s">
        <v>858</v>
      </c>
      <c r="E284" t="s">
        <v>42</v>
      </c>
      <c r="F284" t="s">
        <v>27935</v>
      </c>
      <c r="G284" t="s">
        <v>27928</v>
      </c>
      <c r="H284" t="s">
        <v>27954</v>
      </c>
      <c r="I284" t="s">
        <v>27937</v>
      </c>
      <c r="J284" t="s">
        <v>28234</v>
      </c>
      <c r="K284" t="s">
        <v>28235</v>
      </c>
      <c r="L284" t="s">
        <v>28235</v>
      </c>
    </row>
    <row r="285" spans="1:14" x14ac:dyDescent="0.35">
      <c r="A285" t="s">
        <v>25393</v>
      </c>
      <c r="B285" t="s">
        <v>28236</v>
      </c>
      <c r="C285" t="s">
        <v>25394</v>
      </c>
      <c r="D285" t="s">
        <v>858</v>
      </c>
      <c r="E285" t="s">
        <v>42</v>
      </c>
      <c r="F285" t="s">
        <v>27935</v>
      </c>
      <c r="G285" t="s">
        <v>27928</v>
      </c>
      <c r="H285" t="s">
        <v>27954</v>
      </c>
      <c r="I285" t="s">
        <v>27937</v>
      </c>
      <c r="J285" t="s">
        <v>28234</v>
      </c>
      <c r="L285" t="s">
        <v>28235</v>
      </c>
    </row>
    <row r="286" spans="1:14" x14ac:dyDescent="0.35">
      <c r="A286" t="s">
        <v>25397</v>
      </c>
      <c r="B286" t="s">
        <v>28237</v>
      </c>
      <c r="C286" t="s">
        <v>25394</v>
      </c>
      <c r="D286" t="s">
        <v>858</v>
      </c>
      <c r="E286" t="s">
        <v>42</v>
      </c>
      <c r="F286" t="s">
        <v>27935</v>
      </c>
      <c r="G286" t="s">
        <v>27928</v>
      </c>
      <c r="H286" t="s">
        <v>27954</v>
      </c>
      <c r="I286" t="s">
        <v>27937</v>
      </c>
      <c r="J286" t="s">
        <v>28234</v>
      </c>
      <c r="L286" t="s">
        <v>28235</v>
      </c>
    </row>
    <row r="287" spans="1:14" x14ac:dyDescent="0.35">
      <c r="A287" t="s">
        <v>25376</v>
      </c>
      <c r="B287" t="s">
        <v>28238</v>
      </c>
      <c r="C287" t="s">
        <v>25394</v>
      </c>
      <c r="D287" t="s">
        <v>858</v>
      </c>
      <c r="E287" t="s">
        <v>42</v>
      </c>
      <c r="F287" t="s">
        <v>27935</v>
      </c>
      <c r="G287" t="s">
        <v>27928</v>
      </c>
      <c r="H287" t="s">
        <v>27954</v>
      </c>
      <c r="I287" t="s">
        <v>27937</v>
      </c>
      <c r="J287" t="s">
        <v>28234</v>
      </c>
      <c r="L287" t="s">
        <v>28235</v>
      </c>
    </row>
    <row r="288" spans="1:14" x14ac:dyDescent="0.35">
      <c r="A288" t="s">
        <v>35740</v>
      </c>
      <c r="B288" t="s">
        <v>35741</v>
      </c>
      <c r="C288" t="s">
        <v>25394</v>
      </c>
      <c r="D288" t="s">
        <v>858</v>
      </c>
      <c r="E288" t="s">
        <v>42</v>
      </c>
      <c r="F288" t="s">
        <v>27935</v>
      </c>
      <c r="G288" t="s">
        <v>27928</v>
      </c>
      <c r="H288" t="s">
        <v>27954</v>
      </c>
      <c r="I288" t="s">
        <v>27937</v>
      </c>
      <c r="J288" t="s">
        <v>28234</v>
      </c>
      <c r="L288" t="s">
        <v>28235</v>
      </c>
      <c r="N288">
        <v>1</v>
      </c>
    </row>
    <row r="289" spans="1:12" x14ac:dyDescent="0.35">
      <c r="A289" t="s">
        <v>25400</v>
      </c>
      <c r="B289" t="s">
        <v>28239</v>
      </c>
      <c r="C289" t="s">
        <v>25394</v>
      </c>
      <c r="D289" t="s">
        <v>858</v>
      </c>
      <c r="E289" t="s">
        <v>42</v>
      </c>
      <c r="F289" t="s">
        <v>27935</v>
      </c>
      <c r="G289" t="s">
        <v>27928</v>
      </c>
      <c r="H289" t="s">
        <v>27954</v>
      </c>
      <c r="I289" t="s">
        <v>27937</v>
      </c>
      <c r="J289" t="s">
        <v>28234</v>
      </c>
      <c r="L289" t="s">
        <v>28235</v>
      </c>
    </row>
    <row r="290" spans="1:12" x14ac:dyDescent="0.35">
      <c r="A290" t="s">
        <v>28240</v>
      </c>
      <c r="B290" t="s">
        <v>28241</v>
      </c>
      <c r="C290" t="s">
        <v>25394</v>
      </c>
      <c r="D290" t="s">
        <v>858</v>
      </c>
      <c r="E290" t="s">
        <v>42</v>
      </c>
      <c r="F290" t="s">
        <v>27935</v>
      </c>
      <c r="G290" t="s">
        <v>27928</v>
      </c>
      <c r="H290" t="s">
        <v>27954</v>
      </c>
      <c r="I290" t="s">
        <v>27937</v>
      </c>
      <c r="J290" t="s">
        <v>28234</v>
      </c>
      <c r="L290" t="s">
        <v>28235</v>
      </c>
    </row>
    <row r="291" spans="1:12" x14ac:dyDescent="0.35">
      <c r="A291" t="s">
        <v>27903</v>
      </c>
      <c r="B291" t="s">
        <v>28242</v>
      </c>
      <c r="C291" t="s">
        <v>25394</v>
      </c>
      <c r="D291" t="s">
        <v>858</v>
      </c>
      <c r="E291" t="s">
        <v>42</v>
      </c>
      <c r="F291" t="s">
        <v>27935</v>
      </c>
      <c r="G291" t="s">
        <v>27928</v>
      </c>
      <c r="H291" t="s">
        <v>27954</v>
      </c>
      <c r="I291" t="s">
        <v>27937</v>
      </c>
      <c r="J291" t="s">
        <v>28234</v>
      </c>
      <c r="L291" t="s">
        <v>28235</v>
      </c>
    </row>
    <row r="292" spans="1:12" x14ac:dyDescent="0.35">
      <c r="A292" t="s">
        <v>25378</v>
      </c>
      <c r="B292" t="s">
        <v>28243</v>
      </c>
      <c r="C292" t="s">
        <v>25394</v>
      </c>
      <c r="D292" t="s">
        <v>858</v>
      </c>
      <c r="E292" t="s">
        <v>42</v>
      </c>
      <c r="F292" t="s">
        <v>27935</v>
      </c>
      <c r="G292" t="s">
        <v>27928</v>
      </c>
      <c r="H292" t="s">
        <v>27954</v>
      </c>
      <c r="I292" t="s">
        <v>27937</v>
      </c>
      <c r="J292" t="s">
        <v>28234</v>
      </c>
      <c r="L292" t="s">
        <v>28235</v>
      </c>
    </row>
    <row r="293" spans="1:12" x14ac:dyDescent="0.35">
      <c r="A293" t="s">
        <v>28244</v>
      </c>
      <c r="B293" t="s">
        <v>28245</v>
      </c>
      <c r="C293" t="s">
        <v>25394</v>
      </c>
      <c r="D293" t="s">
        <v>858</v>
      </c>
      <c r="E293" t="s">
        <v>42</v>
      </c>
      <c r="F293" t="s">
        <v>27935</v>
      </c>
      <c r="G293" t="s">
        <v>27928</v>
      </c>
      <c r="H293" t="s">
        <v>27954</v>
      </c>
      <c r="I293" t="s">
        <v>27937</v>
      </c>
      <c r="J293" t="s">
        <v>28234</v>
      </c>
      <c r="L293" t="s">
        <v>28235</v>
      </c>
    </row>
    <row r="294" spans="1:12" x14ac:dyDescent="0.35">
      <c r="A294" t="s">
        <v>25380</v>
      </c>
      <c r="B294" t="s">
        <v>28246</v>
      </c>
      <c r="C294" t="s">
        <v>25394</v>
      </c>
      <c r="D294" t="s">
        <v>858</v>
      </c>
      <c r="E294" t="s">
        <v>42</v>
      </c>
      <c r="F294" t="s">
        <v>27935</v>
      </c>
      <c r="G294" t="s">
        <v>27928</v>
      </c>
      <c r="H294" t="s">
        <v>27954</v>
      </c>
      <c r="I294" t="s">
        <v>27937</v>
      </c>
      <c r="J294" t="s">
        <v>28234</v>
      </c>
      <c r="L294" t="s">
        <v>28235</v>
      </c>
    </row>
    <row r="295" spans="1:12" x14ac:dyDescent="0.35">
      <c r="A295" t="s">
        <v>25382</v>
      </c>
      <c r="B295" t="s">
        <v>28247</v>
      </c>
      <c r="C295" t="s">
        <v>25394</v>
      </c>
      <c r="D295" t="s">
        <v>858</v>
      </c>
      <c r="E295" t="s">
        <v>42</v>
      </c>
      <c r="F295" t="s">
        <v>27935</v>
      </c>
      <c r="G295" t="s">
        <v>27928</v>
      </c>
      <c r="H295" t="s">
        <v>27954</v>
      </c>
      <c r="I295" t="s">
        <v>27937</v>
      </c>
      <c r="J295" t="s">
        <v>28234</v>
      </c>
      <c r="L295" t="s">
        <v>28235</v>
      </c>
    </row>
    <row r="296" spans="1:12" x14ac:dyDescent="0.35">
      <c r="A296" t="s">
        <v>993</v>
      </c>
      <c r="B296" t="s">
        <v>28248</v>
      </c>
      <c r="C296" t="s">
        <v>25394</v>
      </c>
      <c r="D296" t="s">
        <v>858</v>
      </c>
      <c r="E296" t="s">
        <v>42</v>
      </c>
      <c r="F296" t="s">
        <v>27935</v>
      </c>
      <c r="G296" t="s">
        <v>27928</v>
      </c>
      <c r="H296" t="s">
        <v>27954</v>
      </c>
      <c r="I296" t="s">
        <v>27937</v>
      </c>
      <c r="J296" t="s">
        <v>28234</v>
      </c>
      <c r="L296" t="s">
        <v>28235</v>
      </c>
    </row>
    <row r="297" spans="1:12" x14ac:dyDescent="0.35">
      <c r="A297" t="s">
        <v>35742</v>
      </c>
      <c r="B297" t="s">
        <v>35743</v>
      </c>
      <c r="C297" t="s">
        <v>25394</v>
      </c>
      <c r="D297" t="s">
        <v>858</v>
      </c>
      <c r="E297" t="s">
        <v>42</v>
      </c>
      <c r="F297" t="s">
        <v>27935</v>
      </c>
      <c r="G297" t="s">
        <v>27928</v>
      </c>
      <c r="H297" t="s">
        <v>27954</v>
      </c>
      <c r="I297" t="s">
        <v>27937</v>
      </c>
      <c r="J297" t="s">
        <v>28234</v>
      </c>
      <c r="L297" t="s">
        <v>28235</v>
      </c>
    </row>
    <row r="298" spans="1:12" x14ac:dyDescent="0.35">
      <c r="A298" t="s">
        <v>25406</v>
      </c>
      <c r="B298" t="s">
        <v>28249</v>
      </c>
      <c r="C298" t="s">
        <v>25394</v>
      </c>
      <c r="D298" t="s">
        <v>858</v>
      </c>
      <c r="E298" t="s">
        <v>42</v>
      </c>
      <c r="F298" t="s">
        <v>27935</v>
      </c>
      <c r="G298" t="s">
        <v>27928</v>
      </c>
      <c r="H298" t="s">
        <v>27954</v>
      </c>
      <c r="I298" t="s">
        <v>27937</v>
      </c>
      <c r="J298" t="s">
        <v>28234</v>
      </c>
      <c r="L298" t="s">
        <v>28235</v>
      </c>
    </row>
    <row r="299" spans="1:12" x14ac:dyDescent="0.35">
      <c r="A299" t="s">
        <v>25384</v>
      </c>
      <c r="B299" t="s">
        <v>28250</v>
      </c>
      <c r="C299" t="s">
        <v>25394</v>
      </c>
      <c r="D299" t="s">
        <v>858</v>
      </c>
      <c r="E299" t="s">
        <v>42</v>
      </c>
      <c r="F299" t="s">
        <v>27935</v>
      </c>
      <c r="G299" t="s">
        <v>27928</v>
      </c>
      <c r="H299" t="s">
        <v>27954</v>
      </c>
      <c r="I299" t="s">
        <v>27937</v>
      </c>
      <c r="J299" t="s">
        <v>28234</v>
      </c>
      <c r="L299" t="s">
        <v>28235</v>
      </c>
    </row>
    <row r="300" spans="1:12" x14ac:dyDescent="0.35">
      <c r="A300" t="s">
        <v>27904</v>
      </c>
      <c r="B300" t="s">
        <v>28251</v>
      </c>
      <c r="C300" t="s">
        <v>25394</v>
      </c>
      <c r="D300" t="s">
        <v>858</v>
      </c>
      <c r="E300" t="s">
        <v>42</v>
      </c>
      <c r="F300" t="s">
        <v>27935</v>
      </c>
      <c r="G300" t="s">
        <v>27928</v>
      </c>
      <c r="H300" t="s">
        <v>27954</v>
      </c>
      <c r="I300" t="s">
        <v>27937</v>
      </c>
      <c r="J300" t="s">
        <v>28234</v>
      </c>
      <c r="L300" t="s">
        <v>28235</v>
      </c>
    </row>
    <row r="301" spans="1:12" x14ac:dyDescent="0.35">
      <c r="A301" t="s">
        <v>35744</v>
      </c>
      <c r="B301" t="s">
        <v>35745</v>
      </c>
      <c r="C301" t="s">
        <v>25394</v>
      </c>
      <c r="D301" t="s">
        <v>858</v>
      </c>
      <c r="E301" t="s">
        <v>42</v>
      </c>
      <c r="F301" t="s">
        <v>27935</v>
      </c>
      <c r="G301" t="s">
        <v>27928</v>
      </c>
      <c r="H301" t="s">
        <v>27954</v>
      </c>
      <c r="I301" t="s">
        <v>27937</v>
      </c>
      <c r="J301" t="s">
        <v>28234</v>
      </c>
      <c r="L301" t="s">
        <v>28235</v>
      </c>
    </row>
    <row r="302" spans="1:12" x14ac:dyDescent="0.35">
      <c r="A302" t="s">
        <v>25386</v>
      </c>
      <c r="B302" t="s">
        <v>28252</v>
      </c>
      <c r="C302" t="s">
        <v>25394</v>
      </c>
      <c r="D302" t="s">
        <v>858</v>
      </c>
      <c r="E302" t="s">
        <v>42</v>
      </c>
      <c r="F302" t="s">
        <v>27935</v>
      </c>
      <c r="G302" t="s">
        <v>27928</v>
      </c>
      <c r="H302" t="s">
        <v>27954</v>
      </c>
      <c r="I302" t="s">
        <v>27937</v>
      </c>
      <c r="J302" t="s">
        <v>28234</v>
      </c>
      <c r="L302" t="s">
        <v>28235</v>
      </c>
    </row>
    <row r="303" spans="1:12" x14ac:dyDescent="0.35">
      <c r="A303" t="s">
        <v>25388</v>
      </c>
      <c r="B303" t="s">
        <v>28253</v>
      </c>
      <c r="C303" t="s">
        <v>25394</v>
      </c>
      <c r="D303" t="s">
        <v>858</v>
      </c>
      <c r="E303" t="s">
        <v>42</v>
      </c>
      <c r="F303" t="s">
        <v>27935</v>
      </c>
      <c r="G303" t="s">
        <v>27928</v>
      </c>
      <c r="H303" t="s">
        <v>27954</v>
      </c>
      <c r="I303" t="s">
        <v>27937</v>
      </c>
      <c r="J303" t="s">
        <v>28234</v>
      </c>
      <c r="L303" t="s">
        <v>28235</v>
      </c>
    </row>
    <row r="304" spans="1:12" x14ac:dyDescent="0.35">
      <c r="A304" t="s">
        <v>25389</v>
      </c>
      <c r="B304" t="s">
        <v>28254</v>
      </c>
      <c r="C304" t="s">
        <v>25394</v>
      </c>
      <c r="D304" t="s">
        <v>858</v>
      </c>
      <c r="E304" t="s">
        <v>42</v>
      </c>
      <c r="F304" t="s">
        <v>27935</v>
      </c>
      <c r="G304" t="s">
        <v>27928</v>
      </c>
      <c r="H304" t="s">
        <v>27954</v>
      </c>
      <c r="I304" t="s">
        <v>27937</v>
      </c>
      <c r="J304" t="s">
        <v>28234</v>
      </c>
      <c r="L304" t="s">
        <v>28235</v>
      </c>
    </row>
    <row r="305" spans="1:12" x14ac:dyDescent="0.35">
      <c r="A305" t="s">
        <v>25391</v>
      </c>
      <c r="B305" t="s">
        <v>28255</v>
      </c>
      <c r="C305" t="s">
        <v>25394</v>
      </c>
      <c r="D305" t="s">
        <v>858</v>
      </c>
      <c r="E305" t="s">
        <v>42</v>
      </c>
      <c r="F305" t="s">
        <v>27935</v>
      </c>
      <c r="G305" t="s">
        <v>27928</v>
      </c>
      <c r="H305" t="s">
        <v>27954</v>
      </c>
      <c r="I305" t="s">
        <v>27937</v>
      </c>
      <c r="J305" t="s">
        <v>28234</v>
      </c>
      <c r="L305" t="s">
        <v>28235</v>
      </c>
    </row>
    <row r="306" spans="1:12" x14ac:dyDescent="0.35">
      <c r="A306" t="s">
        <v>25392</v>
      </c>
      <c r="B306" t="s">
        <v>28256</v>
      </c>
      <c r="C306" t="s">
        <v>25394</v>
      </c>
      <c r="D306" t="s">
        <v>858</v>
      </c>
      <c r="E306" t="s">
        <v>42</v>
      </c>
      <c r="F306" t="s">
        <v>27935</v>
      </c>
      <c r="G306" t="s">
        <v>27928</v>
      </c>
      <c r="H306" t="s">
        <v>27954</v>
      </c>
      <c r="I306" t="s">
        <v>27937</v>
      </c>
      <c r="J306" t="s">
        <v>28234</v>
      </c>
      <c r="L306" t="s">
        <v>28235</v>
      </c>
    </row>
    <row r="307" spans="1:12" x14ac:dyDescent="0.35">
      <c r="A307" t="s">
        <v>25396</v>
      </c>
      <c r="B307" t="s">
        <v>28257</v>
      </c>
      <c r="C307" t="s">
        <v>25394</v>
      </c>
      <c r="D307" t="s">
        <v>858</v>
      </c>
      <c r="E307" t="s">
        <v>42</v>
      </c>
      <c r="F307" t="s">
        <v>27935</v>
      </c>
      <c r="G307" t="s">
        <v>27928</v>
      </c>
      <c r="H307" t="s">
        <v>27954</v>
      </c>
      <c r="I307" t="s">
        <v>27937</v>
      </c>
      <c r="J307" t="s">
        <v>28234</v>
      </c>
      <c r="L307" t="s">
        <v>28235</v>
      </c>
    </row>
    <row r="308" spans="1:12" x14ac:dyDescent="0.35">
      <c r="A308" t="s">
        <v>25398</v>
      </c>
      <c r="B308" t="s">
        <v>28258</v>
      </c>
      <c r="C308" t="s">
        <v>25394</v>
      </c>
      <c r="D308" t="s">
        <v>858</v>
      </c>
      <c r="E308" t="s">
        <v>42</v>
      </c>
      <c r="F308" t="s">
        <v>27935</v>
      </c>
      <c r="G308" t="s">
        <v>27928</v>
      </c>
      <c r="H308" t="s">
        <v>27954</v>
      </c>
      <c r="I308" t="s">
        <v>27937</v>
      </c>
      <c r="J308" t="s">
        <v>28234</v>
      </c>
      <c r="L308" t="s">
        <v>28235</v>
      </c>
    </row>
    <row r="309" spans="1:12" x14ac:dyDescent="0.35">
      <c r="A309" t="s">
        <v>25399</v>
      </c>
      <c r="B309" t="s">
        <v>28259</v>
      </c>
      <c r="C309" t="s">
        <v>25394</v>
      </c>
      <c r="D309" t="s">
        <v>858</v>
      </c>
      <c r="E309" t="s">
        <v>42</v>
      </c>
      <c r="F309" t="s">
        <v>27935</v>
      </c>
      <c r="G309" t="s">
        <v>27928</v>
      </c>
      <c r="H309" t="s">
        <v>27954</v>
      </c>
      <c r="I309" t="s">
        <v>27937</v>
      </c>
      <c r="J309" t="s">
        <v>28234</v>
      </c>
      <c r="L309" t="s">
        <v>28235</v>
      </c>
    </row>
    <row r="310" spans="1:12" x14ac:dyDescent="0.35">
      <c r="A310" t="s">
        <v>25401</v>
      </c>
      <c r="B310" t="s">
        <v>28260</v>
      </c>
      <c r="C310" t="s">
        <v>25394</v>
      </c>
      <c r="D310" t="s">
        <v>858</v>
      </c>
      <c r="E310" t="s">
        <v>42</v>
      </c>
      <c r="F310" t="s">
        <v>27935</v>
      </c>
      <c r="G310" t="s">
        <v>27928</v>
      </c>
      <c r="H310" t="s">
        <v>27954</v>
      </c>
      <c r="I310" t="s">
        <v>27937</v>
      </c>
      <c r="J310" t="s">
        <v>28234</v>
      </c>
      <c r="L310" t="s">
        <v>28235</v>
      </c>
    </row>
    <row r="311" spans="1:12" x14ac:dyDescent="0.35">
      <c r="A311" t="s">
        <v>25402</v>
      </c>
      <c r="B311" t="s">
        <v>28261</v>
      </c>
      <c r="C311" t="s">
        <v>25394</v>
      </c>
      <c r="D311" t="s">
        <v>858</v>
      </c>
      <c r="E311" t="s">
        <v>42</v>
      </c>
      <c r="F311" t="s">
        <v>27935</v>
      </c>
      <c r="G311" t="s">
        <v>27928</v>
      </c>
      <c r="H311" t="s">
        <v>27954</v>
      </c>
      <c r="I311" t="s">
        <v>27937</v>
      </c>
      <c r="J311" t="s">
        <v>28234</v>
      </c>
      <c r="L311" t="s">
        <v>28235</v>
      </c>
    </row>
    <row r="312" spans="1:12" x14ac:dyDescent="0.35">
      <c r="A312" t="s">
        <v>25403</v>
      </c>
      <c r="B312" t="s">
        <v>28262</v>
      </c>
      <c r="C312" t="s">
        <v>25394</v>
      </c>
      <c r="D312" t="s">
        <v>858</v>
      </c>
      <c r="E312" t="s">
        <v>42</v>
      </c>
      <c r="F312" t="s">
        <v>27935</v>
      </c>
      <c r="G312" t="s">
        <v>27928</v>
      </c>
      <c r="H312" t="s">
        <v>27954</v>
      </c>
      <c r="I312" t="s">
        <v>27937</v>
      </c>
      <c r="J312" t="s">
        <v>28234</v>
      </c>
      <c r="L312" t="s">
        <v>28235</v>
      </c>
    </row>
    <row r="313" spans="1:12" x14ac:dyDescent="0.35">
      <c r="A313" t="s">
        <v>25405</v>
      </c>
      <c r="B313" t="s">
        <v>28263</v>
      </c>
      <c r="C313" t="s">
        <v>25394</v>
      </c>
      <c r="D313" t="s">
        <v>858</v>
      </c>
      <c r="E313" t="s">
        <v>42</v>
      </c>
      <c r="F313" t="s">
        <v>27935</v>
      </c>
      <c r="G313" t="s">
        <v>27928</v>
      </c>
      <c r="H313" t="s">
        <v>27954</v>
      </c>
      <c r="I313" t="s">
        <v>27937</v>
      </c>
      <c r="J313" t="s">
        <v>28234</v>
      </c>
      <c r="L313" t="s">
        <v>28235</v>
      </c>
    </row>
    <row r="314" spans="1:12" x14ac:dyDescent="0.35">
      <c r="A314" t="s">
        <v>25408</v>
      </c>
      <c r="B314" t="s">
        <v>28264</v>
      </c>
      <c r="C314" t="s">
        <v>25394</v>
      </c>
      <c r="D314" t="s">
        <v>858</v>
      </c>
      <c r="E314" t="s">
        <v>42</v>
      </c>
      <c r="F314" t="s">
        <v>27935</v>
      </c>
      <c r="G314" t="s">
        <v>27928</v>
      </c>
      <c r="H314" t="s">
        <v>27954</v>
      </c>
      <c r="I314" t="s">
        <v>27937</v>
      </c>
      <c r="J314" t="s">
        <v>28234</v>
      </c>
      <c r="L314" t="s">
        <v>28235</v>
      </c>
    </row>
    <row r="315" spans="1:12" x14ac:dyDescent="0.35">
      <c r="A315" t="s">
        <v>25410</v>
      </c>
      <c r="B315" t="s">
        <v>28265</v>
      </c>
      <c r="C315" t="s">
        <v>25394</v>
      </c>
      <c r="D315" t="s">
        <v>858</v>
      </c>
      <c r="E315" t="s">
        <v>42</v>
      </c>
      <c r="F315" t="s">
        <v>27935</v>
      </c>
      <c r="G315" t="s">
        <v>27928</v>
      </c>
      <c r="H315" t="s">
        <v>27954</v>
      </c>
      <c r="I315" t="s">
        <v>27937</v>
      </c>
      <c r="J315" t="s">
        <v>28234</v>
      </c>
      <c r="L315" t="s">
        <v>28235</v>
      </c>
    </row>
    <row r="316" spans="1:12" x14ac:dyDescent="0.35">
      <c r="A316" t="s">
        <v>25411</v>
      </c>
      <c r="B316" t="s">
        <v>28266</v>
      </c>
      <c r="C316" t="s">
        <v>25394</v>
      </c>
      <c r="D316" t="s">
        <v>858</v>
      </c>
      <c r="E316" t="s">
        <v>42</v>
      </c>
      <c r="F316" t="s">
        <v>27935</v>
      </c>
      <c r="G316" t="s">
        <v>27928</v>
      </c>
      <c r="H316" t="s">
        <v>27954</v>
      </c>
      <c r="I316" t="s">
        <v>27937</v>
      </c>
      <c r="J316" t="s">
        <v>28234</v>
      </c>
      <c r="L316" t="s">
        <v>28235</v>
      </c>
    </row>
    <row r="317" spans="1:12" x14ac:dyDescent="0.35">
      <c r="A317" t="s">
        <v>25412</v>
      </c>
      <c r="B317" t="s">
        <v>28267</v>
      </c>
      <c r="C317" t="s">
        <v>25394</v>
      </c>
      <c r="D317" t="s">
        <v>858</v>
      </c>
      <c r="E317" t="s">
        <v>42</v>
      </c>
      <c r="F317" t="s">
        <v>27935</v>
      </c>
      <c r="G317" t="s">
        <v>27928</v>
      </c>
      <c r="H317" t="s">
        <v>27954</v>
      </c>
      <c r="I317" t="s">
        <v>27937</v>
      </c>
      <c r="J317" t="s">
        <v>28234</v>
      </c>
      <c r="L317" t="s">
        <v>28235</v>
      </c>
    </row>
    <row r="318" spans="1:12" x14ac:dyDescent="0.35">
      <c r="A318" t="s">
        <v>25413</v>
      </c>
      <c r="B318" t="s">
        <v>28268</v>
      </c>
      <c r="C318" t="s">
        <v>25394</v>
      </c>
      <c r="D318" t="s">
        <v>858</v>
      </c>
      <c r="E318" t="s">
        <v>42</v>
      </c>
      <c r="F318" t="s">
        <v>27935</v>
      </c>
      <c r="G318" t="s">
        <v>27928</v>
      </c>
      <c r="H318" t="s">
        <v>27954</v>
      </c>
      <c r="I318" t="s">
        <v>27937</v>
      </c>
      <c r="J318" t="s">
        <v>28234</v>
      </c>
      <c r="L318" t="s">
        <v>28235</v>
      </c>
    </row>
    <row r="319" spans="1:12" x14ac:dyDescent="0.35">
      <c r="A319" t="s">
        <v>25414</v>
      </c>
      <c r="B319" t="s">
        <v>28269</v>
      </c>
      <c r="C319" t="s">
        <v>25394</v>
      </c>
      <c r="D319" t="s">
        <v>858</v>
      </c>
      <c r="E319" t="s">
        <v>42</v>
      </c>
      <c r="F319" t="s">
        <v>27935</v>
      </c>
      <c r="G319" t="s">
        <v>27928</v>
      </c>
      <c r="H319" t="s">
        <v>27954</v>
      </c>
      <c r="I319" t="s">
        <v>27937</v>
      </c>
      <c r="J319" t="s">
        <v>28234</v>
      </c>
      <c r="L319" t="s">
        <v>28235</v>
      </c>
    </row>
    <row r="320" spans="1:12" x14ac:dyDescent="0.35">
      <c r="A320" t="s">
        <v>25415</v>
      </c>
      <c r="B320" t="s">
        <v>28270</v>
      </c>
      <c r="C320" t="s">
        <v>25394</v>
      </c>
      <c r="D320" t="s">
        <v>858</v>
      </c>
      <c r="E320" t="s">
        <v>42</v>
      </c>
      <c r="F320" t="s">
        <v>27935</v>
      </c>
      <c r="G320" t="s">
        <v>27928</v>
      </c>
      <c r="H320" t="s">
        <v>27954</v>
      </c>
      <c r="I320" t="s">
        <v>27937</v>
      </c>
      <c r="J320" t="s">
        <v>28234</v>
      </c>
      <c r="L320" t="s">
        <v>28235</v>
      </c>
    </row>
    <row r="321" spans="1:12" x14ac:dyDescent="0.35">
      <c r="A321" t="s">
        <v>25416</v>
      </c>
      <c r="B321" t="s">
        <v>28261</v>
      </c>
      <c r="C321" t="s">
        <v>25394</v>
      </c>
      <c r="D321" t="s">
        <v>858</v>
      </c>
      <c r="E321" t="s">
        <v>42</v>
      </c>
      <c r="F321" t="s">
        <v>27935</v>
      </c>
      <c r="G321" t="s">
        <v>27928</v>
      </c>
      <c r="H321" t="s">
        <v>27954</v>
      </c>
      <c r="I321" t="s">
        <v>27937</v>
      </c>
      <c r="J321" t="s">
        <v>28234</v>
      </c>
      <c r="L321" t="s">
        <v>28235</v>
      </c>
    </row>
    <row r="322" spans="1:12" x14ac:dyDescent="0.35">
      <c r="A322" t="s">
        <v>25417</v>
      </c>
      <c r="B322" t="s">
        <v>28271</v>
      </c>
      <c r="C322" t="s">
        <v>25394</v>
      </c>
      <c r="D322" t="s">
        <v>858</v>
      </c>
      <c r="E322" t="s">
        <v>42</v>
      </c>
      <c r="F322" t="s">
        <v>27935</v>
      </c>
      <c r="G322" t="s">
        <v>27928</v>
      </c>
      <c r="H322" t="s">
        <v>27954</v>
      </c>
      <c r="I322" t="s">
        <v>27937</v>
      </c>
      <c r="J322" t="s">
        <v>28234</v>
      </c>
      <c r="L322" t="s">
        <v>28235</v>
      </c>
    </row>
    <row r="323" spans="1:12" x14ac:dyDescent="0.35">
      <c r="A323" t="s">
        <v>25418</v>
      </c>
      <c r="B323" t="s">
        <v>28272</v>
      </c>
      <c r="C323" t="s">
        <v>25394</v>
      </c>
      <c r="D323" t="s">
        <v>858</v>
      </c>
      <c r="E323" t="s">
        <v>42</v>
      </c>
      <c r="F323" t="s">
        <v>27935</v>
      </c>
      <c r="G323" t="s">
        <v>27928</v>
      </c>
      <c r="H323" t="s">
        <v>27954</v>
      </c>
      <c r="I323" t="s">
        <v>27937</v>
      </c>
      <c r="J323" t="s">
        <v>28234</v>
      </c>
      <c r="L323" t="s">
        <v>28235</v>
      </c>
    </row>
    <row r="324" spans="1:12" x14ac:dyDescent="0.35">
      <c r="A324" t="s">
        <v>25419</v>
      </c>
      <c r="B324" t="s">
        <v>28273</v>
      </c>
      <c r="C324" t="s">
        <v>25394</v>
      </c>
      <c r="D324" t="s">
        <v>858</v>
      </c>
      <c r="E324" t="s">
        <v>42</v>
      </c>
      <c r="F324" t="s">
        <v>27935</v>
      </c>
      <c r="G324" t="s">
        <v>27928</v>
      </c>
      <c r="H324" t="s">
        <v>27954</v>
      </c>
      <c r="I324" t="s">
        <v>27937</v>
      </c>
      <c r="J324" t="s">
        <v>28234</v>
      </c>
      <c r="L324" t="s">
        <v>28235</v>
      </c>
    </row>
    <row r="325" spans="1:12" x14ac:dyDescent="0.35">
      <c r="A325" t="s">
        <v>25420</v>
      </c>
      <c r="B325" t="s">
        <v>28274</v>
      </c>
      <c r="C325" t="s">
        <v>25394</v>
      </c>
      <c r="D325" t="s">
        <v>858</v>
      </c>
      <c r="E325" t="s">
        <v>42</v>
      </c>
      <c r="F325" t="s">
        <v>27935</v>
      </c>
      <c r="G325" t="s">
        <v>27928</v>
      </c>
      <c r="H325" t="s">
        <v>27954</v>
      </c>
      <c r="I325" t="s">
        <v>27937</v>
      </c>
      <c r="J325" t="s">
        <v>28234</v>
      </c>
      <c r="L325" t="s">
        <v>28235</v>
      </c>
    </row>
    <row r="326" spans="1:12" x14ac:dyDescent="0.35">
      <c r="A326" t="s">
        <v>25421</v>
      </c>
      <c r="B326" t="s">
        <v>28275</v>
      </c>
      <c r="C326" t="s">
        <v>25394</v>
      </c>
      <c r="D326" t="s">
        <v>858</v>
      </c>
      <c r="E326" t="s">
        <v>42</v>
      </c>
      <c r="F326" t="s">
        <v>27935</v>
      </c>
      <c r="G326" t="s">
        <v>27928</v>
      </c>
      <c r="H326" t="s">
        <v>27954</v>
      </c>
      <c r="I326" t="s">
        <v>27937</v>
      </c>
      <c r="J326" t="s">
        <v>28234</v>
      </c>
      <c r="L326" t="s">
        <v>28235</v>
      </c>
    </row>
    <row r="327" spans="1:12" x14ac:dyDescent="0.35">
      <c r="A327" t="s">
        <v>25422</v>
      </c>
      <c r="B327" t="s">
        <v>28276</v>
      </c>
      <c r="C327" t="s">
        <v>25394</v>
      </c>
      <c r="D327" t="s">
        <v>858</v>
      </c>
      <c r="E327" t="s">
        <v>42</v>
      </c>
      <c r="F327" t="s">
        <v>27935</v>
      </c>
      <c r="G327" t="s">
        <v>27928</v>
      </c>
      <c r="H327" t="s">
        <v>27954</v>
      </c>
      <c r="I327" t="s">
        <v>27937</v>
      </c>
      <c r="J327" t="s">
        <v>28234</v>
      </c>
      <c r="L327" t="s">
        <v>28235</v>
      </c>
    </row>
    <row r="328" spans="1:12" x14ac:dyDescent="0.35">
      <c r="A328" t="s">
        <v>25423</v>
      </c>
      <c r="B328" t="s">
        <v>28277</v>
      </c>
      <c r="C328" t="s">
        <v>25394</v>
      </c>
      <c r="D328" t="s">
        <v>858</v>
      </c>
      <c r="E328" t="s">
        <v>42</v>
      </c>
      <c r="F328" t="s">
        <v>27935</v>
      </c>
      <c r="G328" t="s">
        <v>27928</v>
      </c>
      <c r="H328" t="s">
        <v>27954</v>
      </c>
      <c r="I328" t="s">
        <v>27937</v>
      </c>
      <c r="J328" t="s">
        <v>28234</v>
      </c>
      <c r="L328" t="s">
        <v>28235</v>
      </c>
    </row>
    <row r="329" spans="1:12" x14ac:dyDescent="0.35">
      <c r="A329" t="s">
        <v>25424</v>
      </c>
      <c r="B329" t="s">
        <v>28278</v>
      </c>
      <c r="C329" t="s">
        <v>25394</v>
      </c>
      <c r="D329" t="s">
        <v>858</v>
      </c>
      <c r="E329" t="s">
        <v>42</v>
      </c>
      <c r="F329" t="s">
        <v>27935</v>
      </c>
      <c r="G329" t="s">
        <v>27928</v>
      </c>
      <c r="H329" t="s">
        <v>27954</v>
      </c>
      <c r="I329" t="s">
        <v>27937</v>
      </c>
      <c r="J329" t="s">
        <v>28234</v>
      </c>
      <c r="L329" t="s">
        <v>28235</v>
      </c>
    </row>
    <row r="330" spans="1:12" x14ac:dyDescent="0.35">
      <c r="A330" t="s">
        <v>25425</v>
      </c>
      <c r="B330" t="s">
        <v>28267</v>
      </c>
      <c r="C330" t="s">
        <v>25394</v>
      </c>
      <c r="D330" t="s">
        <v>858</v>
      </c>
      <c r="E330" t="s">
        <v>42</v>
      </c>
      <c r="F330" t="s">
        <v>27935</v>
      </c>
      <c r="G330" t="s">
        <v>27928</v>
      </c>
      <c r="H330" t="s">
        <v>27954</v>
      </c>
      <c r="I330" t="s">
        <v>27937</v>
      </c>
      <c r="J330" t="s">
        <v>28234</v>
      </c>
      <c r="L330" t="s">
        <v>28235</v>
      </c>
    </row>
    <row r="331" spans="1:12" x14ac:dyDescent="0.35">
      <c r="A331" t="s">
        <v>25426</v>
      </c>
      <c r="B331" t="s">
        <v>28279</v>
      </c>
      <c r="C331" t="s">
        <v>25394</v>
      </c>
      <c r="D331" t="s">
        <v>858</v>
      </c>
      <c r="E331" t="s">
        <v>42</v>
      </c>
      <c r="F331" t="s">
        <v>27935</v>
      </c>
      <c r="G331" t="s">
        <v>27928</v>
      </c>
      <c r="H331" t="s">
        <v>27954</v>
      </c>
      <c r="I331" t="s">
        <v>27937</v>
      </c>
      <c r="J331" t="s">
        <v>28234</v>
      </c>
      <c r="L331" t="s">
        <v>28235</v>
      </c>
    </row>
    <row r="332" spans="1:12" x14ac:dyDescent="0.35">
      <c r="A332" t="s">
        <v>25427</v>
      </c>
      <c r="B332" t="s">
        <v>28280</v>
      </c>
      <c r="C332" t="s">
        <v>25394</v>
      </c>
      <c r="D332" t="s">
        <v>858</v>
      </c>
      <c r="E332" t="s">
        <v>42</v>
      </c>
      <c r="F332" t="s">
        <v>27935</v>
      </c>
      <c r="G332" t="s">
        <v>27928</v>
      </c>
      <c r="H332" t="s">
        <v>27954</v>
      </c>
      <c r="I332" t="s">
        <v>27937</v>
      </c>
      <c r="J332" t="s">
        <v>28234</v>
      </c>
      <c r="L332" t="s">
        <v>28235</v>
      </c>
    </row>
    <row r="333" spans="1:12" x14ac:dyDescent="0.35">
      <c r="A333" t="s">
        <v>25428</v>
      </c>
      <c r="B333" t="s">
        <v>28281</v>
      </c>
      <c r="C333" t="s">
        <v>25394</v>
      </c>
      <c r="D333" t="s">
        <v>858</v>
      </c>
      <c r="E333" t="s">
        <v>42</v>
      </c>
      <c r="F333" t="s">
        <v>27935</v>
      </c>
      <c r="G333" t="s">
        <v>27928</v>
      </c>
      <c r="H333" t="s">
        <v>27954</v>
      </c>
      <c r="I333" t="s">
        <v>27937</v>
      </c>
      <c r="J333" t="s">
        <v>28234</v>
      </c>
      <c r="L333" t="s">
        <v>28235</v>
      </c>
    </row>
    <row r="334" spans="1:12" x14ac:dyDescent="0.35">
      <c r="A334" t="s">
        <v>25429</v>
      </c>
      <c r="B334" t="s">
        <v>28282</v>
      </c>
      <c r="C334" t="s">
        <v>25394</v>
      </c>
      <c r="D334" t="s">
        <v>858</v>
      </c>
      <c r="E334" t="s">
        <v>42</v>
      </c>
      <c r="F334" t="s">
        <v>27935</v>
      </c>
      <c r="G334" t="s">
        <v>27928</v>
      </c>
      <c r="H334" t="s">
        <v>27954</v>
      </c>
      <c r="I334" t="s">
        <v>27937</v>
      </c>
      <c r="J334" t="s">
        <v>28234</v>
      </c>
      <c r="L334" t="s">
        <v>28235</v>
      </c>
    </row>
    <row r="335" spans="1:12" x14ac:dyDescent="0.35">
      <c r="A335" t="s">
        <v>25430</v>
      </c>
      <c r="B335" t="s">
        <v>28283</v>
      </c>
      <c r="C335" t="s">
        <v>25394</v>
      </c>
      <c r="D335" t="s">
        <v>858</v>
      </c>
      <c r="E335" t="s">
        <v>42</v>
      </c>
      <c r="F335" t="s">
        <v>27935</v>
      </c>
      <c r="G335" t="s">
        <v>27928</v>
      </c>
      <c r="H335" t="s">
        <v>27954</v>
      </c>
      <c r="I335" t="s">
        <v>27937</v>
      </c>
      <c r="J335" t="s">
        <v>28234</v>
      </c>
      <c r="L335" t="s">
        <v>28235</v>
      </c>
    </row>
    <row r="336" spans="1:12" x14ac:dyDescent="0.35">
      <c r="A336" t="s">
        <v>25431</v>
      </c>
      <c r="B336" t="s">
        <v>28284</v>
      </c>
      <c r="C336" t="s">
        <v>25394</v>
      </c>
      <c r="D336" t="s">
        <v>858</v>
      </c>
      <c r="E336" t="s">
        <v>42</v>
      </c>
      <c r="F336" t="s">
        <v>27935</v>
      </c>
      <c r="G336" t="s">
        <v>27928</v>
      </c>
      <c r="H336" t="s">
        <v>27954</v>
      </c>
      <c r="I336" t="s">
        <v>27937</v>
      </c>
      <c r="J336" t="s">
        <v>28234</v>
      </c>
      <c r="L336" t="s">
        <v>28235</v>
      </c>
    </row>
    <row r="337" spans="1:14" x14ac:dyDescent="0.35">
      <c r="A337" t="s">
        <v>25432</v>
      </c>
      <c r="B337" t="s">
        <v>28286</v>
      </c>
      <c r="C337" t="s">
        <v>25394</v>
      </c>
      <c r="D337" t="s">
        <v>858</v>
      </c>
      <c r="E337" t="s">
        <v>42</v>
      </c>
      <c r="F337" t="s">
        <v>27935</v>
      </c>
      <c r="G337" t="s">
        <v>27928</v>
      </c>
      <c r="H337" t="s">
        <v>27954</v>
      </c>
      <c r="I337" t="s">
        <v>27937</v>
      </c>
      <c r="J337" t="s">
        <v>28234</v>
      </c>
      <c r="L337" t="s">
        <v>28235</v>
      </c>
    </row>
    <row r="338" spans="1:14" x14ac:dyDescent="0.35">
      <c r="A338" t="s">
        <v>25433</v>
      </c>
      <c r="B338" t="s">
        <v>28287</v>
      </c>
      <c r="C338" t="s">
        <v>25394</v>
      </c>
      <c r="D338" t="s">
        <v>858</v>
      </c>
      <c r="E338" t="s">
        <v>42</v>
      </c>
      <c r="F338" t="s">
        <v>27935</v>
      </c>
      <c r="G338" t="s">
        <v>27928</v>
      </c>
      <c r="H338" t="s">
        <v>27954</v>
      </c>
      <c r="I338" t="s">
        <v>27937</v>
      </c>
      <c r="J338" t="s">
        <v>28234</v>
      </c>
      <c r="L338" t="s">
        <v>28235</v>
      </c>
    </row>
    <row r="339" spans="1:14" x14ac:dyDescent="0.35">
      <c r="A339" t="s">
        <v>25434</v>
      </c>
      <c r="B339" t="s">
        <v>28288</v>
      </c>
      <c r="C339" t="s">
        <v>25394</v>
      </c>
      <c r="D339" t="s">
        <v>858</v>
      </c>
      <c r="E339" t="s">
        <v>42</v>
      </c>
      <c r="F339" t="s">
        <v>27935</v>
      </c>
      <c r="G339" t="s">
        <v>27928</v>
      </c>
      <c r="H339" t="s">
        <v>27954</v>
      </c>
      <c r="I339" t="s">
        <v>27937</v>
      </c>
      <c r="J339" t="s">
        <v>28234</v>
      </c>
      <c r="L339" t="s">
        <v>28235</v>
      </c>
    </row>
    <row r="340" spans="1:14" x14ac:dyDescent="0.35">
      <c r="A340" t="s">
        <v>25435</v>
      </c>
      <c r="B340" t="s">
        <v>28289</v>
      </c>
      <c r="C340" t="s">
        <v>25394</v>
      </c>
      <c r="D340" t="s">
        <v>858</v>
      </c>
      <c r="E340" t="s">
        <v>42</v>
      </c>
      <c r="F340" t="s">
        <v>27935</v>
      </c>
      <c r="G340" t="s">
        <v>27928</v>
      </c>
      <c r="H340" t="s">
        <v>27954</v>
      </c>
      <c r="I340" t="s">
        <v>27937</v>
      </c>
      <c r="J340" t="s">
        <v>28234</v>
      </c>
      <c r="L340" t="s">
        <v>28235</v>
      </c>
    </row>
    <row r="341" spans="1:14" x14ac:dyDescent="0.35">
      <c r="A341" t="s">
        <v>25436</v>
      </c>
      <c r="B341" t="s">
        <v>28290</v>
      </c>
      <c r="C341" t="s">
        <v>25394</v>
      </c>
      <c r="D341" t="s">
        <v>858</v>
      </c>
      <c r="E341" t="s">
        <v>42</v>
      </c>
      <c r="F341" t="s">
        <v>27935</v>
      </c>
      <c r="G341" t="s">
        <v>27928</v>
      </c>
      <c r="H341" t="s">
        <v>27954</v>
      </c>
      <c r="I341" t="s">
        <v>27937</v>
      </c>
      <c r="J341" t="s">
        <v>28234</v>
      </c>
      <c r="L341" t="s">
        <v>28235</v>
      </c>
    </row>
    <row r="342" spans="1:14" x14ac:dyDescent="0.35">
      <c r="A342" t="s">
        <v>25437</v>
      </c>
      <c r="B342" t="s">
        <v>28291</v>
      </c>
      <c r="C342" t="s">
        <v>25394</v>
      </c>
      <c r="D342" t="s">
        <v>858</v>
      </c>
      <c r="E342" t="s">
        <v>42</v>
      </c>
      <c r="F342" t="s">
        <v>27935</v>
      </c>
      <c r="G342" t="s">
        <v>27928</v>
      </c>
      <c r="H342" t="s">
        <v>27954</v>
      </c>
      <c r="I342" t="s">
        <v>27937</v>
      </c>
      <c r="J342" t="s">
        <v>28234</v>
      </c>
      <c r="L342" t="s">
        <v>28235</v>
      </c>
    </row>
    <row r="343" spans="1:14" x14ac:dyDescent="0.35">
      <c r="A343" t="s">
        <v>25438</v>
      </c>
      <c r="B343" t="s">
        <v>28292</v>
      </c>
      <c r="C343" t="s">
        <v>25450</v>
      </c>
      <c r="D343" t="s">
        <v>858</v>
      </c>
      <c r="E343" t="s">
        <v>42</v>
      </c>
      <c r="F343" t="s">
        <v>27935</v>
      </c>
      <c r="G343" t="s">
        <v>27928</v>
      </c>
      <c r="H343" t="s">
        <v>27954</v>
      </c>
      <c r="I343" t="s">
        <v>27937</v>
      </c>
      <c r="J343" t="s">
        <v>28234</v>
      </c>
      <c r="L343" t="s">
        <v>28235</v>
      </c>
    </row>
    <row r="344" spans="1:14" x14ac:dyDescent="0.35">
      <c r="A344" t="s">
        <v>25439</v>
      </c>
      <c r="B344" t="s">
        <v>28293</v>
      </c>
      <c r="C344" t="s">
        <v>25453</v>
      </c>
      <c r="D344" t="s">
        <v>858</v>
      </c>
      <c r="E344" t="s">
        <v>42</v>
      </c>
      <c r="F344" t="s">
        <v>27935</v>
      </c>
      <c r="G344" t="s">
        <v>27928</v>
      </c>
      <c r="H344" t="s">
        <v>27954</v>
      </c>
      <c r="I344" t="s">
        <v>28294</v>
      </c>
      <c r="J344" t="s">
        <v>28096</v>
      </c>
      <c r="K344" t="s">
        <v>28295</v>
      </c>
      <c r="L344" t="s">
        <v>28295</v>
      </c>
    </row>
    <row r="345" spans="1:14" x14ac:dyDescent="0.35">
      <c r="A345" t="s">
        <v>25440</v>
      </c>
      <c r="B345" t="s">
        <v>28297</v>
      </c>
      <c r="C345" t="s">
        <v>25455</v>
      </c>
      <c r="D345" t="s">
        <v>858</v>
      </c>
      <c r="E345" t="s">
        <v>42</v>
      </c>
      <c r="F345" t="s">
        <v>27935</v>
      </c>
      <c r="G345" t="s">
        <v>27928</v>
      </c>
      <c r="H345" t="s">
        <v>27954</v>
      </c>
      <c r="I345" t="s">
        <v>28294</v>
      </c>
      <c r="J345" t="s">
        <v>28096</v>
      </c>
      <c r="L345" t="s">
        <v>28295</v>
      </c>
    </row>
    <row r="346" spans="1:14" x14ac:dyDescent="0.35">
      <c r="A346" t="s">
        <v>25441</v>
      </c>
      <c r="B346" t="s">
        <v>28298</v>
      </c>
      <c r="C346" t="s">
        <v>25455</v>
      </c>
      <c r="D346" t="s">
        <v>858</v>
      </c>
      <c r="E346" t="s">
        <v>42</v>
      </c>
      <c r="F346" t="s">
        <v>27935</v>
      </c>
      <c r="G346" t="s">
        <v>27928</v>
      </c>
      <c r="H346" t="s">
        <v>27954</v>
      </c>
      <c r="I346" t="s">
        <v>28294</v>
      </c>
      <c r="J346" t="s">
        <v>28096</v>
      </c>
      <c r="L346" t="s">
        <v>28295</v>
      </c>
    </row>
    <row r="347" spans="1:14" x14ac:dyDescent="0.35">
      <c r="A347" t="s">
        <v>25442</v>
      </c>
      <c r="B347" t="s">
        <v>28299</v>
      </c>
      <c r="C347" t="s">
        <v>25458</v>
      </c>
      <c r="D347" t="s">
        <v>858</v>
      </c>
      <c r="E347" t="s">
        <v>42</v>
      </c>
      <c r="F347" t="s">
        <v>27935</v>
      </c>
      <c r="G347" t="s">
        <v>27928</v>
      </c>
      <c r="H347" t="s">
        <v>27946</v>
      </c>
      <c r="I347" t="s">
        <v>27960</v>
      </c>
      <c r="J347" t="s">
        <v>28096</v>
      </c>
      <c r="K347" t="s">
        <v>28300</v>
      </c>
      <c r="L347" t="s">
        <v>28300</v>
      </c>
    </row>
    <row r="348" spans="1:14" x14ac:dyDescent="0.35">
      <c r="A348" t="s">
        <v>35746</v>
      </c>
      <c r="B348" t="s">
        <v>28301</v>
      </c>
      <c r="C348" t="s">
        <v>25799</v>
      </c>
      <c r="D348" t="s">
        <v>858</v>
      </c>
      <c r="E348" t="s">
        <v>42</v>
      </c>
      <c r="F348" t="s">
        <v>27935</v>
      </c>
      <c r="G348" t="s">
        <v>27928</v>
      </c>
      <c r="H348" t="s">
        <v>27946</v>
      </c>
      <c r="I348" t="s">
        <v>27960</v>
      </c>
      <c r="J348" t="s">
        <v>28096</v>
      </c>
      <c r="L348" t="s">
        <v>28300</v>
      </c>
    </row>
    <row r="349" spans="1:14" x14ac:dyDescent="0.35">
      <c r="A349" t="s">
        <v>25443</v>
      </c>
      <c r="B349" t="s">
        <v>28302</v>
      </c>
      <c r="C349" t="s">
        <v>25460</v>
      </c>
      <c r="D349" t="s">
        <v>858</v>
      </c>
      <c r="E349" t="s">
        <v>42</v>
      </c>
      <c r="F349" t="s">
        <v>27935</v>
      </c>
      <c r="G349" t="s">
        <v>27928</v>
      </c>
      <c r="H349" t="s">
        <v>27946</v>
      </c>
      <c r="I349" t="s">
        <v>27960</v>
      </c>
      <c r="J349" t="s">
        <v>28096</v>
      </c>
      <c r="L349" t="s">
        <v>28300</v>
      </c>
      <c r="N349">
        <v>1</v>
      </c>
    </row>
    <row r="350" spans="1:14" x14ac:dyDescent="0.35">
      <c r="A350" t="s">
        <v>25447</v>
      </c>
      <c r="B350" t="s">
        <v>28303</v>
      </c>
      <c r="C350" t="s">
        <v>25471</v>
      </c>
      <c r="D350" t="s">
        <v>858</v>
      </c>
      <c r="E350" t="s">
        <v>42</v>
      </c>
      <c r="F350" t="s">
        <v>27935</v>
      </c>
      <c r="G350" t="s">
        <v>27928</v>
      </c>
      <c r="H350" t="s">
        <v>27946</v>
      </c>
      <c r="I350" t="s">
        <v>27960</v>
      </c>
      <c r="J350" t="s">
        <v>28096</v>
      </c>
      <c r="L350" t="s">
        <v>28300</v>
      </c>
    </row>
    <row r="351" spans="1:14" x14ac:dyDescent="0.35">
      <c r="A351" t="s">
        <v>25448</v>
      </c>
      <c r="B351" t="s">
        <v>28304</v>
      </c>
      <c r="C351" t="s">
        <v>25473</v>
      </c>
      <c r="D351" t="s">
        <v>858</v>
      </c>
      <c r="E351" t="s">
        <v>42</v>
      </c>
      <c r="F351" t="s">
        <v>27935</v>
      </c>
      <c r="G351" t="s">
        <v>27928</v>
      </c>
      <c r="H351" t="s">
        <v>27946</v>
      </c>
      <c r="I351" t="s">
        <v>27960</v>
      </c>
      <c r="J351" t="s">
        <v>28096</v>
      </c>
      <c r="L351" t="s">
        <v>28300</v>
      </c>
    </row>
    <row r="352" spans="1:14" x14ac:dyDescent="0.35">
      <c r="A352" t="s">
        <v>28305</v>
      </c>
      <c r="B352" t="s">
        <v>28306</v>
      </c>
      <c r="C352" t="s">
        <v>25474</v>
      </c>
      <c r="D352" t="s">
        <v>858</v>
      </c>
      <c r="E352" t="s">
        <v>42</v>
      </c>
      <c r="F352" t="s">
        <v>27935</v>
      </c>
      <c r="G352" t="s">
        <v>27928</v>
      </c>
      <c r="H352" t="s">
        <v>27946</v>
      </c>
      <c r="I352" t="s">
        <v>27960</v>
      </c>
      <c r="J352" t="s">
        <v>28096</v>
      </c>
      <c r="L352" t="s">
        <v>28300</v>
      </c>
      <c r="N352">
        <v>1</v>
      </c>
    </row>
    <row r="353" spans="1:14" x14ac:dyDescent="0.35">
      <c r="A353" t="s">
        <v>25464</v>
      </c>
      <c r="B353" t="s">
        <v>28307</v>
      </c>
      <c r="C353" t="s">
        <v>25493</v>
      </c>
      <c r="D353" t="s">
        <v>858</v>
      </c>
      <c r="E353" t="s">
        <v>42</v>
      </c>
      <c r="F353" t="s">
        <v>27935</v>
      </c>
      <c r="G353" t="s">
        <v>27928</v>
      </c>
      <c r="H353" t="s">
        <v>27946</v>
      </c>
      <c r="I353" t="s">
        <v>27960</v>
      </c>
      <c r="J353" t="s">
        <v>28096</v>
      </c>
      <c r="L353" t="s">
        <v>28300</v>
      </c>
      <c r="N353">
        <v>1</v>
      </c>
    </row>
    <row r="354" spans="1:14" x14ac:dyDescent="0.35">
      <c r="A354" t="s">
        <v>25449</v>
      </c>
      <c r="B354" t="s">
        <v>28308</v>
      </c>
      <c r="C354" t="s">
        <v>25477</v>
      </c>
      <c r="D354" t="s">
        <v>858</v>
      </c>
      <c r="E354" t="s">
        <v>42</v>
      </c>
      <c r="F354" t="s">
        <v>27935</v>
      </c>
      <c r="G354" t="s">
        <v>27928</v>
      </c>
      <c r="H354" t="s">
        <v>27946</v>
      </c>
      <c r="I354" t="s">
        <v>27960</v>
      </c>
      <c r="J354" t="s">
        <v>28096</v>
      </c>
      <c r="L354" t="s">
        <v>28300</v>
      </c>
    </row>
    <row r="355" spans="1:14" x14ac:dyDescent="0.35">
      <c r="A355" t="s">
        <v>667</v>
      </c>
      <c r="B355" t="s">
        <v>28309</v>
      </c>
      <c r="C355" t="s">
        <v>23565</v>
      </c>
      <c r="D355" t="s">
        <v>858</v>
      </c>
      <c r="E355" t="s">
        <v>42</v>
      </c>
      <c r="F355" t="s">
        <v>27935</v>
      </c>
      <c r="G355" t="s">
        <v>27928</v>
      </c>
      <c r="H355" t="s">
        <v>27946</v>
      </c>
      <c r="I355" t="s">
        <v>27960</v>
      </c>
      <c r="J355" t="s">
        <v>28096</v>
      </c>
      <c r="L355" t="s">
        <v>28300</v>
      </c>
      <c r="N355">
        <v>1</v>
      </c>
    </row>
    <row r="356" spans="1:14" x14ac:dyDescent="0.35">
      <c r="A356" t="s">
        <v>25452</v>
      </c>
      <c r="B356" t="s">
        <v>28310</v>
      </c>
      <c r="C356" t="s">
        <v>25481</v>
      </c>
      <c r="D356" t="s">
        <v>858</v>
      </c>
      <c r="E356" t="s">
        <v>42</v>
      </c>
      <c r="F356" t="s">
        <v>27935</v>
      </c>
      <c r="G356" t="s">
        <v>27928</v>
      </c>
      <c r="H356" t="s">
        <v>27946</v>
      </c>
      <c r="I356" t="s">
        <v>27960</v>
      </c>
      <c r="J356" t="s">
        <v>28096</v>
      </c>
      <c r="L356" t="s">
        <v>28300</v>
      </c>
    </row>
    <row r="357" spans="1:14" x14ac:dyDescent="0.35">
      <c r="A357" t="s">
        <v>25454</v>
      </c>
      <c r="B357" t="s">
        <v>28311</v>
      </c>
      <c r="C357" t="s">
        <v>25483</v>
      </c>
      <c r="D357" t="s">
        <v>858</v>
      </c>
      <c r="E357" t="s">
        <v>42</v>
      </c>
      <c r="F357" t="s">
        <v>27935</v>
      </c>
      <c r="G357" t="s">
        <v>27928</v>
      </c>
      <c r="H357" t="s">
        <v>27946</v>
      </c>
      <c r="I357" t="s">
        <v>27960</v>
      </c>
      <c r="J357" t="s">
        <v>28096</v>
      </c>
      <c r="L357" t="s">
        <v>28300</v>
      </c>
      <c r="N357">
        <v>1</v>
      </c>
    </row>
    <row r="358" spans="1:14" x14ac:dyDescent="0.35">
      <c r="A358" t="s">
        <v>35747</v>
      </c>
      <c r="B358" t="s">
        <v>28312</v>
      </c>
      <c r="C358" t="s">
        <v>25465</v>
      </c>
      <c r="D358" t="s">
        <v>858</v>
      </c>
      <c r="E358" t="s">
        <v>42</v>
      </c>
      <c r="F358" t="s">
        <v>27935</v>
      </c>
      <c r="G358" t="s">
        <v>27928</v>
      </c>
      <c r="H358" t="s">
        <v>27946</v>
      </c>
      <c r="I358" t="s">
        <v>27960</v>
      </c>
      <c r="J358" t="s">
        <v>28096</v>
      </c>
      <c r="L358" t="s">
        <v>28300</v>
      </c>
      <c r="N358">
        <v>1</v>
      </c>
    </row>
    <row r="359" spans="1:14" x14ac:dyDescent="0.35">
      <c r="A359" s="315" t="s">
        <v>25457</v>
      </c>
      <c r="B359" t="s">
        <v>28313</v>
      </c>
      <c r="C359" t="s">
        <v>25487</v>
      </c>
      <c r="D359" t="s">
        <v>858</v>
      </c>
      <c r="E359" t="s">
        <v>42</v>
      </c>
      <c r="F359" t="s">
        <v>27935</v>
      </c>
      <c r="G359" t="s">
        <v>27928</v>
      </c>
      <c r="H359" t="s">
        <v>27946</v>
      </c>
      <c r="I359" t="s">
        <v>27960</v>
      </c>
      <c r="J359" t="s">
        <v>28096</v>
      </c>
      <c r="L359" t="s">
        <v>28300</v>
      </c>
    </row>
    <row r="360" spans="1:14" x14ac:dyDescent="0.35">
      <c r="A360" t="s">
        <v>25459</v>
      </c>
      <c r="B360" t="s">
        <v>28314</v>
      </c>
      <c r="C360" t="s">
        <v>25488</v>
      </c>
      <c r="D360" t="s">
        <v>858</v>
      </c>
      <c r="E360" t="s">
        <v>42</v>
      </c>
      <c r="F360" t="s">
        <v>27935</v>
      </c>
      <c r="G360" t="s">
        <v>27928</v>
      </c>
      <c r="H360" t="s">
        <v>27946</v>
      </c>
      <c r="I360" t="s">
        <v>27960</v>
      </c>
      <c r="J360" t="s">
        <v>28096</v>
      </c>
      <c r="L360" t="s">
        <v>28300</v>
      </c>
    </row>
    <row r="361" spans="1:14" x14ac:dyDescent="0.35">
      <c r="A361" t="s">
        <v>25482</v>
      </c>
      <c r="B361" t="s">
        <v>28315</v>
      </c>
      <c r="C361" t="s">
        <v>25511</v>
      </c>
      <c r="D361" t="s">
        <v>858</v>
      </c>
      <c r="E361" t="s">
        <v>42</v>
      </c>
      <c r="F361" t="s">
        <v>27935</v>
      </c>
      <c r="G361" t="s">
        <v>27928</v>
      </c>
      <c r="H361" t="s">
        <v>27946</v>
      </c>
      <c r="I361" t="s">
        <v>27960</v>
      </c>
      <c r="J361" t="s">
        <v>28096</v>
      </c>
      <c r="L361" t="s">
        <v>28300</v>
      </c>
    </row>
    <row r="362" spans="1:14" x14ac:dyDescent="0.35">
      <c r="A362">
        <v>527474209955</v>
      </c>
      <c r="B362" t="s">
        <v>28316</v>
      </c>
      <c r="C362" t="s">
        <v>25468</v>
      </c>
      <c r="D362" t="s">
        <v>858</v>
      </c>
      <c r="E362" t="s">
        <v>42</v>
      </c>
      <c r="F362" t="s">
        <v>27935</v>
      </c>
      <c r="G362" t="s">
        <v>27928</v>
      </c>
      <c r="H362" t="s">
        <v>27946</v>
      </c>
      <c r="I362" t="s">
        <v>27960</v>
      </c>
      <c r="J362" t="s">
        <v>28096</v>
      </c>
      <c r="L362" t="s">
        <v>28300</v>
      </c>
    </row>
    <row r="363" spans="1:14" x14ac:dyDescent="0.35">
      <c r="A363" t="s">
        <v>25475</v>
      </c>
      <c r="B363" t="s">
        <v>28317</v>
      </c>
      <c r="C363" t="s">
        <v>20703</v>
      </c>
      <c r="D363" t="s">
        <v>858</v>
      </c>
      <c r="E363" t="s">
        <v>42</v>
      </c>
      <c r="F363" t="s">
        <v>27935</v>
      </c>
      <c r="G363" t="s">
        <v>27928</v>
      </c>
      <c r="H363" t="s">
        <v>27946</v>
      </c>
      <c r="I363" t="s">
        <v>27960</v>
      </c>
      <c r="J363" t="s">
        <v>28096</v>
      </c>
      <c r="L363" t="s">
        <v>28300</v>
      </c>
      <c r="N363">
        <v>1</v>
      </c>
    </row>
    <row r="364" spans="1:14" x14ac:dyDescent="0.35">
      <c r="A364" t="s">
        <v>25470</v>
      </c>
      <c r="B364" t="s">
        <v>28318</v>
      </c>
      <c r="C364" t="s">
        <v>25498</v>
      </c>
      <c r="D364" t="s">
        <v>858</v>
      </c>
      <c r="E364" t="s">
        <v>42</v>
      </c>
      <c r="F364" t="s">
        <v>27935</v>
      </c>
      <c r="G364" t="s">
        <v>27928</v>
      </c>
      <c r="H364" t="s">
        <v>27946</v>
      </c>
      <c r="I364" t="s">
        <v>27960</v>
      </c>
      <c r="J364" t="s">
        <v>28096</v>
      </c>
      <c r="L364" t="s">
        <v>28300</v>
      </c>
    </row>
    <row r="365" spans="1:14" x14ac:dyDescent="0.35">
      <c r="A365" t="s">
        <v>646</v>
      </c>
      <c r="B365" t="s">
        <v>28317</v>
      </c>
      <c r="C365" t="s">
        <v>20703</v>
      </c>
      <c r="D365" t="s">
        <v>858</v>
      </c>
      <c r="E365" t="s">
        <v>42</v>
      </c>
      <c r="F365" t="s">
        <v>27935</v>
      </c>
      <c r="G365" t="s">
        <v>27928</v>
      </c>
      <c r="H365" t="s">
        <v>27946</v>
      </c>
      <c r="I365" t="s">
        <v>27960</v>
      </c>
      <c r="J365" t="s">
        <v>28096</v>
      </c>
      <c r="L365" t="s">
        <v>28300</v>
      </c>
      <c r="N365">
        <v>1</v>
      </c>
    </row>
    <row r="366" spans="1:14" x14ac:dyDescent="0.35">
      <c r="A366" t="s">
        <v>25456</v>
      </c>
      <c r="B366" t="s">
        <v>28319</v>
      </c>
      <c r="C366" t="s">
        <v>25486</v>
      </c>
      <c r="D366" t="s">
        <v>858</v>
      </c>
      <c r="E366" t="s">
        <v>42</v>
      </c>
      <c r="F366" t="s">
        <v>27935</v>
      </c>
      <c r="G366" t="s">
        <v>27928</v>
      </c>
      <c r="H366" t="s">
        <v>27946</v>
      </c>
      <c r="I366" t="s">
        <v>27960</v>
      </c>
      <c r="J366" t="s">
        <v>28096</v>
      </c>
      <c r="L366" t="s">
        <v>28300</v>
      </c>
    </row>
    <row r="367" spans="1:14" x14ac:dyDescent="0.35">
      <c r="A367" t="s">
        <v>25444</v>
      </c>
      <c r="B367" t="s">
        <v>28303</v>
      </c>
      <c r="C367" t="s">
        <v>25462</v>
      </c>
      <c r="D367" t="s">
        <v>858</v>
      </c>
      <c r="E367" t="s">
        <v>42</v>
      </c>
      <c r="F367" t="s">
        <v>27935</v>
      </c>
      <c r="G367" t="s">
        <v>27928</v>
      </c>
      <c r="H367" t="s">
        <v>27946</v>
      </c>
      <c r="I367" t="s">
        <v>27960</v>
      </c>
      <c r="J367" t="s">
        <v>28096</v>
      </c>
      <c r="L367" t="s">
        <v>28300</v>
      </c>
    </row>
    <row r="368" spans="1:14" x14ac:dyDescent="0.35">
      <c r="A368" t="s">
        <v>610</v>
      </c>
      <c r="B368" t="s">
        <v>28320</v>
      </c>
      <c r="C368" t="s">
        <v>8787</v>
      </c>
      <c r="D368" t="s">
        <v>858</v>
      </c>
      <c r="E368" t="s">
        <v>42</v>
      </c>
      <c r="F368" t="s">
        <v>27935</v>
      </c>
      <c r="G368" t="s">
        <v>27928</v>
      </c>
      <c r="H368" t="s">
        <v>27946</v>
      </c>
      <c r="I368" t="s">
        <v>27960</v>
      </c>
      <c r="J368" t="s">
        <v>28096</v>
      </c>
      <c r="L368" t="s">
        <v>28300</v>
      </c>
      <c r="N368">
        <v>1</v>
      </c>
    </row>
    <row r="369" spans="1:14" x14ac:dyDescent="0.35">
      <c r="A369" t="s">
        <v>25476</v>
      </c>
      <c r="B369" t="s">
        <v>28321</v>
      </c>
      <c r="C369" t="s">
        <v>25505</v>
      </c>
      <c r="D369" t="s">
        <v>858</v>
      </c>
      <c r="E369" t="s">
        <v>42</v>
      </c>
      <c r="F369" t="s">
        <v>27935</v>
      </c>
      <c r="G369" t="s">
        <v>27928</v>
      </c>
      <c r="H369" t="s">
        <v>27946</v>
      </c>
      <c r="I369" t="s">
        <v>27960</v>
      </c>
      <c r="J369" t="s">
        <v>28096</v>
      </c>
      <c r="L369" t="s">
        <v>28300</v>
      </c>
    </row>
    <row r="370" spans="1:14" x14ac:dyDescent="0.35">
      <c r="A370" t="s">
        <v>25479</v>
      </c>
      <c r="B370" t="s">
        <v>28322</v>
      </c>
      <c r="C370" t="s">
        <v>25507</v>
      </c>
      <c r="D370" t="s">
        <v>858</v>
      </c>
      <c r="E370" t="s">
        <v>42</v>
      </c>
      <c r="F370" t="s">
        <v>27935</v>
      </c>
      <c r="G370" t="s">
        <v>27928</v>
      </c>
      <c r="H370" t="s">
        <v>27946</v>
      </c>
      <c r="I370" t="s">
        <v>27960</v>
      </c>
      <c r="J370" t="s">
        <v>28096</v>
      </c>
      <c r="L370" t="s">
        <v>28300</v>
      </c>
    </row>
    <row r="371" spans="1:14" x14ac:dyDescent="0.35">
      <c r="A371" t="s">
        <v>25480</v>
      </c>
      <c r="B371" t="s">
        <v>28323</v>
      </c>
      <c r="C371" t="s">
        <v>25509</v>
      </c>
      <c r="D371" t="s">
        <v>858</v>
      </c>
      <c r="E371" t="s">
        <v>42</v>
      </c>
      <c r="F371" t="s">
        <v>27935</v>
      </c>
      <c r="G371" t="s">
        <v>27928</v>
      </c>
      <c r="H371" t="s">
        <v>27946</v>
      </c>
      <c r="I371" t="s">
        <v>27960</v>
      </c>
      <c r="J371" t="s">
        <v>28096</v>
      </c>
      <c r="L371" t="s">
        <v>28300</v>
      </c>
    </row>
    <row r="372" spans="1:14" x14ac:dyDescent="0.35">
      <c r="A372" t="s">
        <v>25461</v>
      </c>
      <c r="B372" t="s">
        <v>28324</v>
      </c>
      <c r="C372" t="s">
        <v>25491</v>
      </c>
      <c r="D372" t="s">
        <v>858</v>
      </c>
      <c r="E372" t="s">
        <v>42</v>
      </c>
      <c r="F372" t="s">
        <v>27935</v>
      </c>
      <c r="G372" t="s">
        <v>27928</v>
      </c>
      <c r="H372" t="s">
        <v>27946</v>
      </c>
      <c r="I372" t="s">
        <v>27960</v>
      </c>
      <c r="J372" t="s">
        <v>28096</v>
      </c>
      <c r="L372" t="s">
        <v>28300</v>
      </c>
      <c r="N372">
        <v>1</v>
      </c>
    </row>
    <row r="373" spans="1:14" x14ac:dyDescent="0.35">
      <c r="A373" t="s">
        <v>25529</v>
      </c>
      <c r="B373" t="s">
        <v>28325</v>
      </c>
      <c r="C373" t="s">
        <v>24945</v>
      </c>
      <c r="D373" t="s">
        <v>858</v>
      </c>
      <c r="E373" t="s">
        <v>42</v>
      </c>
      <c r="F373" t="s">
        <v>27935</v>
      </c>
      <c r="G373" t="s">
        <v>27928</v>
      </c>
      <c r="H373" t="s">
        <v>27946</v>
      </c>
      <c r="I373" t="s">
        <v>27960</v>
      </c>
      <c r="J373" t="s">
        <v>27961</v>
      </c>
      <c r="L373" t="s">
        <v>27962</v>
      </c>
    </row>
    <row r="374" spans="1:14" x14ac:dyDescent="0.35">
      <c r="A374" t="s">
        <v>25530</v>
      </c>
      <c r="B374" t="s">
        <v>28326</v>
      </c>
      <c r="C374" t="s">
        <v>24945</v>
      </c>
      <c r="D374" t="s">
        <v>858</v>
      </c>
      <c r="E374" t="s">
        <v>42</v>
      </c>
      <c r="F374" t="s">
        <v>27935</v>
      </c>
      <c r="G374" t="s">
        <v>27928</v>
      </c>
      <c r="H374" t="s">
        <v>27946</v>
      </c>
      <c r="I374" t="s">
        <v>27960</v>
      </c>
      <c r="J374" t="s">
        <v>27961</v>
      </c>
      <c r="L374" t="s">
        <v>27962</v>
      </c>
    </row>
    <row r="375" spans="1:14" x14ac:dyDescent="0.35">
      <c r="A375" t="s">
        <v>25484</v>
      </c>
      <c r="B375" t="s">
        <v>28327</v>
      </c>
      <c r="C375" t="s">
        <v>25513</v>
      </c>
      <c r="D375" t="s">
        <v>858</v>
      </c>
      <c r="E375" t="s">
        <v>42</v>
      </c>
      <c r="F375" t="s">
        <v>27935</v>
      </c>
      <c r="G375" t="s">
        <v>27928</v>
      </c>
      <c r="H375" t="s">
        <v>27946</v>
      </c>
      <c r="I375" t="s">
        <v>27960</v>
      </c>
      <c r="J375" t="s">
        <v>27961</v>
      </c>
      <c r="L375" t="s">
        <v>27962</v>
      </c>
    </row>
    <row r="376" spans="1:14" x14ac:dyDescent="0.35">
      <c r="A376" t="s">
        <v>25490</v>
      </c>
      <c r="B376" t="s">
        <v>28328</v>
      </c>
      <c r="C376" t="s">
        <v>39</v>
      </c>
      <c r="D376" t="s">
        <v>858</v>
      </c>
      <c r="E376" t="s">
        <v>42</v>
      </c>
      <c r="F376" t="s">
        <v>27935</v>
      </c>
      <c r="G376" t="s">
        <v>27928</v>
      </c>
      <c r="H376" t="s">
        <v>27946</v>
      </c>
      <c r="I376" t="s">
        <v>27960</v>
      </c>
      <c r="J376" t="s">
        <v>27961</v>
      </c>
      <c r="L376" t="s">
        <v>27962</v>
      </c>
    </row>
    <row r="377" spans="1:14" x14ac:dyDescent="0.35">
      <c r="A377" t="s">
        <v>25556</v>
      </c>
      <c r="B377" t="s">
        <v>28329</v>
      </c>
      <c r="C377" t="s">
        <v>950</v>
      </c>
      <c r="D377" t="s">
        <v>858</v>
      </c>
      <c r="E377" t="s">
        <v>42</v>
      </c>
      <c r="F377" t="s">
        <v>27935</v>
      </c>
      <c r="G377" t="s">
        <v>27928</v>
      </c>
      <c r="H377" t="s">
        <v>27946</v>
      </c>
      <c r="I377" t="s">
        <v>27960</v>
      </c>
      <c r="J377" t="s">
        <v>27961</v>
      </c>
      <c r="L377" t="s">
        <v>27962</v>
      </c>
    </row>
    <row r="378" spans="1:14" x14ac:dyDescent="0.35">
      <c r="A378" t="s">
        <v>35748</v>
      </c>
      <c r="B378" t="s">
        <v>35749</v>
      </c>
      <c r="C378" t="s">
        <v>950</v>
      </c>
      <c r="D378" t="s">
        <v>858</v>
      </c>
      <c r="E378" t="s">
        <v>42</v>
      </c>
      <c r="F378" t="s">
        <v>27935</v>
      </c>
      <c r="G378" t="s">
        <v>27928</v>
      </c>
      <c r="H378" t="s">
        <v>27946</v>
      </c>
      <c r="I378" t="s">
        <v>27960</v>
      </c>
      <c r="J378" t="s">
        <v>27961</v>
      </c>
      <c r="L378" t="s">
        <v>27962</v>
      </c>
    </row>
    <row r="379" spans="1:14" x14ac:dyDescent="0.35">
      <c r="A379" t="s">
        <v>25492</v>
      </c>
      <c r="B379" t="s">
        <v>28330</v>
      </c>
      <c r="C379" t="s">
        <v>25519</v>
      </c>
      <c r="D379" t="s">
        <v>858</v>
      </c>
      <c r="E379" t="s">
        <v>42</v>
      </c>
      <c r="F379" t="s">
        <v>27935</v>
      </c>
      <c r="G379" t="s">
        <v>27928</v>
      </c>
      <c r="H379" t="s">
        <v>27946</v>
      </c>
      <c r="I379" t="s">
        <v>27960</v>
      </c>
      <c r="J379" t="s">
        <v>27961</v>
      </c>
      <c r="L379" t="s">
        <v>27962</v>
      </c>
    </row>
    <row r="380" spans="1:14" x14ac:dyDescent="0.35">
      <c r="A380" t="s">
        <v>25494</v>
      </c>
      <c r="B380" t="s">
        <v>28331</v>
      </c>
      <c r="C380" t="s">
        <v>25519</v>
      </c>
      <c r="D380" t="s">
        <v>858</v>
      </c>
      <c r="E380" t="s">
        <v>42</v>
      </c>
      <c r="F380" t="s">
        <v>27935</v>
      </c>
      <c r="G380" t="s">
        <v>27928</v>
      </c>
      <c r="H380" t="s">
        <v>27946</v>
      </c>
      <c r="I380" t="s">
        <v>27960</v>
      </c>
      <c r="J380" t="s">
        <v>27961</v>
      </c>
      <c r="L380" t="s">
        <v>27962</v>
      </c>
    </row>
    <row r="381" spans="1:14" x14ac:dyDescent="0.35">
      <c r="A381" t="s">
        <v>25497</v>
      </c>
      <c r="B381" t="s">
        <v>25522</v>
      </c>
      <c r="C381" t="s">
        <v>25522</v>
      </c>
      <c r="D381" t="s">
        <v>858</v>
      </c>
      <c r="E381" t="s">
        <v>42</v>
      </c>
      <c r="F381" t="s">
        <v>27935</v>
      </c>
      <c r="G381" t="s">
        <v>27928</v>
      </c>
      <c r="H381" t="s">
        <v>27946</v>
      </c>
      <c r="I381" t="s">
        <v>27960</v>
      </c>
      <c r="J381" t="s">
        <v>27961</v>
      </c>
      <c r="L381" t="s">
        <v>27962</v>
      </c>
    </row>
    <row r="382" spans="1:14" x14ac:dyDescent="0.35">
      <c r="A382" t="s">
        <v>286</v>
      </c>
      <c r="B382" t="s">
        <v>1027</v>
      </c>
      <c r="C382" t="s">
        <v>950</v>
      </c>
      <c r="D382" t="s">
        <v>858</v>
      </c>
      <c r="E382" t="s">
        <v>42</v>
      </c>
      <c r="F382" t="s">
        <v>27935</v>
      </c>
      <c r="G382" t="s">
        <v>27928</v>
      </c>
      <c r="H382" t="s">
        <v>27946</v>
      </c>
      <c r="I382" t="s">
        <v>27960</v>
      </c>
      <c r="J382" t="s">
        <v>27961</v>
      </c>
      <c r="L382" t="s">
        <v>27962</v>
      </c>
      <c r="N382">
        <v>1</v>
      </c>
    </row>
    <row r="383" spans="1:14" x14ac:dyDescent="0.35">
      <c r="A383" t="s">
        <v>995</v>
      </c>
      <c r="B383" t="s">
        <v>1034</v>
      </c>
      <c r="C383" t="s">
        <v>950</v>
      </c>
      <c r="D383" t="s">
        <v>858</v>
      </c>
      <c r="E383" t="s">
        <v>42</v>
      </c>
      <c r="F383" t="s">
        <v>27935</v>
      </c>
      <c r="G383" t="s">
        <v>27928</v>
      </c>
      <c r="H383" t="s">
        <v>27946</v>
      </c>
      <c r="I383" t="s">
        <v>27960</v>
      </c>
      <c r="J383" t="s">
        <v>27961</v>
      </c>
      <c r="L383" t="s">
        <v>27962</v>
      </c>
      <c r="N383">
        <v>1</v>
      </c>
    </row>
    <row r="384" spans="1:14" x14ac:dyDescent="0.35">
      <c r="A384" t="s">
        <v>25500</v>
      </c>
      <c r="B384" t="s">
        <v>28332</v>
      </c>
      <c r="C384" t="s">
        <v>25528</v>
      </c>
      <c r="D384" t="s">
        <v>858</v>
      </c>
      <c r="E384" t="s">
        <v>42</v>
      </c>
      <c r="F384" t="s">
        <v>27935</v>
      </c>
      <c r="G384" t="s">
        <v>27928</v>
      </c>
      <c r="H384" t="s">
        <v>27946</v>
      </c>
      <c r="I384" t="s">
        <v>27960</v>
      </c>
      <c r="J384" t="s">
        <v>27961</v>
      </c>
      <c r="L384" t="s">
        <v>27962</v>
      </c>
    </row>
    <row r="385" spans="1:14" x14ac:dyDescent="0.35">
      <c r="A385" t="s">
        <v>25501</v>
      </c>
      <c r="B385" t="s">
        <v>28333</v>
      </c>
      <c r="C385" t="s">
        <v>25528</v>
      </c>
      <c r="D385" t="s">
        <v>858</v>
      </c>
      <c r="E385" t="s">
        <v>42</v>
      </c>
      <c r="F385" t="s">
        <v>27935</v>
      </c>
      <c r="G385" t="s">
        <v>27928</v>
      </c>
      <c r="H385" t="s">
        <v>27946</v>
      </c>
      <c r="I385" t="s">
        <v>27960</v>
      </c>
      <c r="J385" t="s">
        <v>27961</v>
      </c>
      <c r="L385" t="s">
        <v>27962</v>
      </c>
    </row>
    <row r="386" spans="1:14" x14ac:dyDescent="0.35">
      <c r="A386" t="s">
        <v>25502</v>
      </c>
      <c r="B386" t="s">
        <v>28334</v>
      </c>
      <c r="C386" t="s">
        <v>25528</v>
      </c>
      <c r="D386" t="s">
        <v>858</v>
      </c>
      <c r="E386" t="s">
        <v>42</v>
      </c>
      <c r="F386" t="s">
        <v>27935</v>
      </c>
      <c r="G386" t="s">
        <v>27928</v>
      </c>
      <c r="H386" t="s">
        <v>27946</v>
      </c>
      <c r="I386" t="s">
        <v>27960</v>
      </c>
      <c r="J386" t="s">
        <v>27961</v>
      </c>
      <c r="L386" t="s">
        <v>27962</v>
      </c>
    </row>
    <row r="387" spans="1:14" x14ac:dyDescent="0.35">
      <c r="A387" t="s">
        <v>25503</v>
      </c>
      <c r="B387" t="s">
        <v>28335</v>
      </c>
      <c r="C387" t="s">
        <v>25532</v>
      </c>
      <c r="D387" t="s">
        <v>858</v>
      </c>
      <c r="E387" t="s">
        <v>42</v>
      </c>
      <c r="F387" t="s">
        <v>27935</v>
      </c>
      <c r="G387" t="s">
        <v>27928</v>
      </c>
      <c r="H387" t="s">
        <v>27946</v>
      </c>
      <c r="I387" t="s">
        <v>27960</v>
      </c>
      <c r="J387" t="s">
        <v>27961</v>
      </c>
      <c r="L387" t="s">
        <v>27962</v>
      </c>
    </row>
    <row r="388" spans="1:14" x14ac:dyDescent="0.35">
      <c r="A388" t="s">
        <v>25577</v>
      </c>
      <c r="B388" t="s">
        <v>28336</v>
      </c>
      <c r="C388" t="s">
        <v>950</v>
      </c>
      <c r="D388" t="s">
        <v>858</v>
      </c>
      <c r="E388" t="s">
        <v>42</v>
      </c>
      <c r="F388" t="s">
        <v>27935</v>
      </c>
      <c r="G388" t="s">
        <v>27928</v>
      </c>
      <c r="H388" t="s">
        <v>27946</v>
      </c>
      <c r="I388" t="s">
        <v>27960</v>
      </c>
      <c r="J388" t="s">
        <v>27961</v>
      </c>
      <c r="L388" t="s">
        <v>27962</v>
      </c>
    </row>
    <row r="389" spans="1:14" x14ac:dyDescent="0.35">
      <c r="A389" t="s">
        <v>25506</v>
      </c>
      <c r="B389" t="s">
        <v>28337</v>
      </c>
      <c r="C389" t="s">
        <v>39</v>
      </c>
      <c r="D389" t="s">
        <v>858</v>
      </c>
      <c r="E389" t="s">
        <v>42</v>
      </c>
      <c r="F389" t="s">
        <v>27935</v>
      </c>
      <c r="G389" t="s">
        <v>27928</v>
      </c>
      <c r="H389" t="s">
        <v>27946</v>
      </c>
      <c r="I389" t="s">
        <v>27960</v>
      </c>
      <c r="J389" t="s">
        <v>27961</v>
      </c>
      <c r="L389" t="s">
        <v>27962</v>
      </c>
    </row>
    <row r="390" spans="1:14" x14ac:dyDescent="0.35">
      <c r="A390" t="s">
        <v>25508</v>
      </c>
      <c r="B390" t="s">
        <v>28338</v>
      </c>
      <c r="C390" t="s">
        <v>39</v>
      </c>
      <c r="D390" t="s">
        <v>858</v>
      </c>
      <c r="E390" t="s">
        <v>42</v>
      </c>
      <c r="F390" t="s">
        <v>27935</v>
      </c>
      <c r="G390" t="s">
        <v>27928</v>
      </c>
      <c r="H390" t="s">
        <v>27946</v>
      </c>
      <c r="I390" t="s">
        <v>27960</v>
      </c>
      <c r="J390" t="s">
        <v>27961</v>
      </c>
      <c r="L390" t="s">
        <v>27962</v>
      </c>
    </row>
    <row r="391" spans="1:14" x14ac:dyDescent="0.35">
      <c r="A391" t="s">
        <v>32891</v>
      </c>
      <c r="B391" t="s">
        <v>35750</v>
      </c>
      <c r="C391" t="s">
        <v>15</v>
      </c>
      <c r="D391" t="s">
        <v>858</v>
      </c>
      <c r="E391" t="s">
        <v>42</v>
      </c>
      <c r="F391" t="s">
        <v>27935</v>
      </c>
      <c r="G391" t="s">
        <v>27928</v>
      </c>
      <c r="H391" t="s">
        <v>27946</v>
      </c>
      <c r="I391" t="s">
        <v>27960</v>
      </c>
      <c r="J391" t="s">
        <v>27961</v>
      </c>
      <c r="L391" t="s">
        <v>27962</v>
      </c>
      <c r="N391">
        <v>1</v>
      </c>
    </row>
    <row r="392" spans="1:14" x14ac:dyDescent="0.35">
      <c r="A392" t="s">
        <v>25574</v>
      </c>
      <c r="B392" t="s">
        <v>28339</v>
      </c>
      <c r="C392" t="s">
        <v>15</v>
      </c>
      <c r="D392" t="s">
        <v>858</v>
      </c>
      <c r="E392" t="s">
        <v>42</v>
      </c>
      <c r="F392" t="s">
        <v>27935</v>
      </c>
      <c r="G392" t="s">
        <v>27928</v>
      </c>
      <c r="H392" t="s">
        <v>27946</v>
      </c>
      <c r="I392" t="s">
        <v>27960</v>
      </c>
      <c r="J392" t="s">
        <v>27961</v>
      </c>
      <c r="L392" t="s">
        <v>27962</v>
      </c>
      <c r="N392">
        <v>1</v>
      </c>
    </row>
    <row r="393" spans="1:14" x14ac:dyDescent="0.35">
      <c r="A393" t="s">
        <v>25510</v>
      </c>
      <c r="B393" t="s">
        <v>28340</v>
      </c>
      <c r="C393" t="s">
        <v>39</v>
      </c>
      <c r="D393" t="s">
        <v>858</v>
      </c>
      <c r="E393" t="s">
        <v>42</v>
      </c>
      <c r="F393" t="s">
        <v>27935</v>
      </c>
      <c r="G393" t="s">
        <v>27928</v>
      </c>
      <c r="H393" t="s">
        <v>27946</v>
      </c>
      <c r="I393" t="s">
        <v>27960</v>
      </c>
      <c r="J393" t="s">
        <v>27961</v>
      </c>
      <c r="L393" t="s">
        <v>27962</v>
      </c>
    </row>
    <row r="394" spans="1:14" x14ac:dyDescent="0.35">
      <c r="A394" t="s">
        <v>290</v>
      </c>
      <c r="B394" t="s">
        <v>28341</v>
      </c>
      <c r="C394" t="s">
        <v>15</v>
      </c>
      <c r="D394" t="s">
        <v>858</v>
      </c>
      <c r="E394" t="s">
        <v>42</v>
      </c>
      <c r="F394" t="s">
        <v>27935</v>
      </c>
      <c r="G394" t="s">
        <v>27928</v>
      </c>
      <c r="H394" t="s">
        <v>27946</v>
      </c>
      <c r="I394" t="s">
        <v>27960</v>
      </c>
      <c r="J394" t="s">
        <v>27961</v>
      </c>
      <c r="L394" t="s">
        <v>27962</v>
      </c>
      <c r="N394">
        <v>1</v>
      </c>
    </row>
    <row r="395" spans="1:14" x14ac:dyDescent="0.35">
      <c r="A395" t="s">
        <v>25514</v>
      </c>
      <c r="B395" t="s">
        <v>28342</v>
      </c>
      <c r="C395" t="s">
        <v>39</v>
      </c>
      <c r="D395" t="s">
        <v>858</v>
      </c>
      <c r="E395" t="s">
        <v>42</v>
      </c>
      <c r="F395" t="s">
        <v>27935</v>
      </c>
      <c r="G395" t="s">
        <v>27928</v>
      </c>
      <c r="H395" t="s">
        <v>27946</v>
      </c>
      <c r="I395" t="s">
        <v>27960</v>
      </c>
      <c r="J395" t="s">
        <v>27961</v>
      </c>
      <c r="L395" t="s">
        <v>27962</v>
      </c>
    </row>
    <row r="396" spans="1:14" x14ac:dyDescent="0.35">
      <c r="A396" t="s">
        <v>25515</v>
      </c>
      <c r="B396" t="s">
        <v>28343</v>
      </c>
      <c r="C396" t="s">
        <v>39</v>
      </c>
      <c r="D396" t="s">
        <v>858</v>
      </c>
      <c r="E396" t="s">
        <v>42</v>
      </c>
      <c r="F396" t="s">
        <v>27935</v>
      </c>
      <c r="G396" t="s">
        <v>27928</v>
      </c>
      <c r="H396" t="s">
        <v>27946</v>
      </c>
      <c r="I396" t="s">
        <v>27960</v>
      </c>
      <c r="J396" t="s">
        <v>27961</v>
      </c>
      <c r="L396" t="s">
        <v>27962</v>
      </c>
    </row>
    <row r="397" spans="1:14" x14ac:dyDescent="0.35">
      <c r="A397" t="s">
        <v>25516</v>
      </c>
      <c r="B397" t="s">
        <v>28344</v>
      </c>
      <c r="C397" t="s">
        <v>39</v>
      </c>
      <c r="D397" t="s">
        <v>858</v>
      </c>
      <c r="E397" t="s">
        <v>42</v>
      </c>
      <c r="F397" t="s">
        <v>27935</v>
      </c>
      <c r="G397" t="s">
        <v>27928</v>
      </c>
      <c r="H397" t="s">
        <v>27946</v>
      </c>
      <c r="I397" t="s">
        <v>27960</v>
      </c>
      <c r="J397" t="s">
        <v>27961</v>
      </c>
      <c r="L397" t="s">
        <v>27962</v>
      </c>
    </row>
    <row r="398" spans="1:14" x14ac:dyDescent="0.35">
      <c r="A398" t="s">
        <v>24942</v>
      </c>
      <c r="B398" t="s">
        <v>28345</v>
      </c>
      <c r="C398" t="s">
        <v>39</v>
      </c>
      <c r="D398" t="s">
        <v>858</v>
      </c>
      <c r="E398" t="s">
        <v>42</v>
      </c>
      <c r="F398" t="s">
        <v>27935</v>
      </c>
      <c r="G398" t="s">
        <v>27928</v>
      </c>
      <c r="H398" t="s">
        <v>27946</v>
      </c>
      <c r="I398" t="s">
        <v>27960</v>
      </c>
      <c r="J398" t="s">
        <v>27961</v>
      </c>
      <c r="L398" t="s">
        <v>27962</v>
      </c>
      <c r="N398">
        <v>1</v>
      </c>
    </row>
    <row r="399" spans="1:14" x14ac:dyDescent="0.35">
      <c r="A399" t="s">
        <v>25517</v>
      </c>
      <c r="B399" t="s">
        <v>28337</v>
      </c>
      <c r="C399" t="s">
        <v>39</v>
      </c>
      <c r="D399" t="s">
        <v>858</v>
      </c>
      <c r="E399" t="s">
        <v>42</v>
      </c>
      <c r="F399" t="s">
        <v>27935</v>
      </c>
      <c r="G399" t="s">
        <v>27928</v>
      </c>
      <c r="H399" t="s">
        <v>27946</v>
      </c>
      <c r="I399" t="s">
        <v>27960</v>
      </c>
      <c r="J399" t="s">
        <v>27961</v>
      </c>
      <c r="L399" t="s">
        <v>27962</v>
      </c>
    </row>
    <row r="400" spans="1:14" x14ac:dyDescent="0.35">
      <c r="A400" t="s">
        <v>25518</v>
      </c>
      <c r="B400" t="s">
        <v>28328</v>
      </c>
      <c r="C400" t="s">
        <v>39</v>
      </c>
      <c r="D400" t="s">
        <v>858</v>
      </c>
      <c r="E400" t="s">
        <v>42</v>
      </c>
      <c r="F400" t="s">
        <v>27935</v>
      </c>
      <c r="G400" t="s">
        <v>27928</v>
      </c>
      <c r="H400" t="s">
        <v>27946</v>
      </c>
      <c r="I400" t="s">
        <v>27960</v>
      </c>
      <c r="J400" t="s">
        <v>27961</v>
      </c>
      <c r="L400" t="s">
        <v>27962</v>
      </c>
    </row>
    <row r="401" spans="1:14" x14ac:dyDescent="0.35">
      <c r="A401" t="s">
        <v>25520</v>
      </c>
      <c r="B401" t="s">
        <v>1110</v>
      </c>
      <c r="C401" t="s">
        <v>39</v>
      </c>
      <c r="D401" t="s">
        <v>858</v>
      </c>
      <c r="E401" t="s">
        <v>42</v>
      </c>
      <c r="F401" t="s">
        <v>27935</v>
      </c>
      <c r="G401" t="s">
        <v>27928</v>
      </c>
      <c r="H401" t="s">
        <v>27946</v>
      </c>
      <c r="I401" t="s">
        <v>27960</v>
      </c>
      <c r="J401" t="s">
        <v>27961</v>
      </c>
      <c r="L401" t="s">
        <v>27962</v>
      </c>
    </row>
    <row r="402" spans="1:14" x14ac:dyDescent="0.35">
      <c r="A402" t="s">
        <v>25521</v>
      </c>
      <c r="B402" t="s">
        <v>28346</v>
      </c>
      <c r="C402" t="s">
        <v>25547</v>
      </c>
      <c r="D402" t="s">
        <v>858</v>
      </c>
      <c r="E402" t="s">
        <v>42</v>
      </c>
      <c r="F402" t="s">
        <v>27935</v>
      </c>
      <c r="G402" t="s">
        <v>27928</v>
      </c>
      <c r="H402" t="s">
        <v>27946</v>
      </c>
      <c r="I402" t="s">
        <v>27960</v>
      </c>
      <c r="J402" t="s">
        <v>27961</v>
      </c>
      <c r="L402" t="s">
        <v>27962</v>
      </c>
    </row>
    <row r="403" spans="1:14" x14ac:dyDescent="0.35">
      <c r="A403" t="s">
        <v>25524</v>
      </c>
      <c r="B403" t="s">
        <v>28347</v>
      </c>
      <c r="C403" t="s">
        <v>25549</v>
      </c>
      <c r="D403" t="s">
        <v>858</v>
      </c>
      <c r="E403" t="s">
        <v>42</v>
      </c>
      <c r="F403" t="s">
        <v>27935</v>
      </c>
      <c r="G403" t="s">
        <v>27928</v>
      </c>
      <c r="H403" t="s">
        <v>27946</v>
      </c>
      <c r="I403" t="s">
        <v>27960</v>
      </c>
      <c r="J403" t="s">
        <v>27961</v>
      </c>
      <c r="L403" t="s">
        <v>27962</v>
      </c>
    </row>
    <row r="404" spans="1:14" x14ac:dyDescent="0.35">
      <c r="A404" t="s">
        <v>25527</v>
      </c>
      <c r="B404" t="s">
        <v>25551</v>
      </c>
      <c r="C404" t="s">
        <v>25551</v>
      </c>
      <c r="D404" t="s">
        <v>858</v>
      </c>
      <c r="E404" t="s">
        <v>42</v>
      </c>
      <c r="F404" t="s">
        <v>27935</v>
      </c>
      <c r="G404" t="s">
        <v>27928</v>
      </c>
      <c r="H404" t="s">
        <v>27946</v>
      </c>
      <c r="I404" t="s">
        <v>27960</v>
      </c>
      <c r="J404" t="s">
        <v>27961</v>
      </c>
      <c r="L404" t="s">
        <v>27962</v>
      </c>
    </row>
    <row r="405" spans="1:14" x14ac:dyDescent="0.35">
      <c r="A405" t="s">
        <v>294</v>
      </c>
      <c r="B405" t="s">
        <v>1037</v>
      </c>
      <c r="C405" t="s">
        <v>15</v>
      </c>
      <c r="D405" t="s">
        <v>858</v>
      </c>
      <c r="E405" t="s">
        <v>42</v>
      </c>
      <c r="F405" t="s">
        <v>27935</v>
      </c>
      <c r="G405" t="s">
        <v>27928</v>
      </c>
      <c r="H405" t="s">
        <v>27946</v>
      </c>
      <c r="I405" t="s">
        <v>27960</v>
      </c>
      <c r="J405" t="s">
        <v>27961</v>
      </c>
      <c r="L405" t="s">
        <v>27962</v>
      </c>
      <c r="N405">
        <v>1</v>
      </c>
    </row>
    <row r="406" spans="1:14" x14ac:dyDescent="0.35">
      <c r="A406" t="s">
        <v>296</v>
      </c>
      <c r="B406" t="s">
        <v>28348</v>
      </c>
      <c r="C406" t="s">
        <v>15</v>
      </c>
      <c r="D406" t="s">
        <v>858</v>
      </c>
      <c r="E406" t="s">
        <v>42</v>
      </c>
      <c r="F406" t="s">
        <v>27935</v>
      </c>
      <c r="G406" t="s">
        <v>27928</v>
      </c>
      <c r="H406" t="s">
        <v>27946</v>
      </c>
      <c r="I406" t="s">
        <v>27960</v>
      </c>
      <c r="J406" t="s">
        <v>27961</v>
      </c>
      <c r="L406" t="s">
        <v>27962</v>
      </c>
      <c r="N406">
        <v>1</v>
      </c>
    </row>
    <row r="407" spans="1:14" x14ac:dyDescent="0.35">
      <c r="A407" t="s">
        <v>25531</v>
      </c>
      <c r="B407" t="s">
        <v>28349</v>
      </c>
      <c r="C407" t="s">
        <v>25555</v>
      </c>
      <c r="D407" t="s">
        <v>858</v>
      </c>
      <c r="E407" t="s">
        <v>42</v>
      </c>
      <c r="F407" t="s">
        <v>27935</v>
      </c>
      <c r="G407" t="s">
        <v>27928</v>
      </c>
      <c r="H407" t="s">
        <v>27946</v>
      </c>
      <c r="I407" t="s">
        <v>27960</v>
      </c>
      <c r="J407" t="s">
        <v>27961</v>
      </c>
      <c r="L407" t="s">
        <v>27962</v>
      </c>
    </row>
    <row r="408" spans="1:14" x14ac:dyDescent="0.35">
      <c r="A408" t="s">
        <v>25533</v>
      </c>
      <c r="B408" t="s">
        <v>28350</v>
      </c>
      <c r="C408" t="s">
        <v>25555</v>
      </c>
      <c r="D408" t="s">
        <v>858</v>
      </c>
      <c r="E408" t="s">
        <v>42</v>
      </c>
      <c r="F408" t="s">
        <v>27935</v>
      </c>
      <c r="G408" t="s">
        <v>27928</v>
      </c>
      <c r="H408" t="s">
        <v>27946</v>
      </c>
      <c r="I408" t="s">
        <v>27960</v>
      </c>
      <c r="J408" t="s">
        <v>27961</v>
      </c>
      <c r="L408" t="s">
        <v>27962</v>
      </c>
    </row>
    <row r="409" spans="1:14" x14ac:dyDescent="0.35">
      <c r="A409" t="s">
        <v>25534</v>
      </c>
      <c r="B409" t="s">
        <v>28351</v>
      </c>
      <c r="C409" t="s">
        <v>25555</v>
      </c>
      <c r="D409" t="s">
        <v>858</v>
      </c>
      <c r="E409" t="s">
        <v>42</v>
      </c>
      <c r="F409" t="s">
        <v>27935</v>
      </c>
      <c r="G409" t="s">
        <v>27928</v>
      </c>
      <c r="H409" t="s">
        <v>27946</v>
      </c>
      <c r="I409" t="s">
        <v>27960</v>
      </c>
      <c r="J409" t="s">
        <v>27961</v>
      </c>
      <c r="L409" t="s">
        <v>27962</v>
      </c>
    </row>
    <row r="410" spans="1:14" x14ac:dyDescent="0.35">
      <c r="A410" t="s">
        <v>25535</v>
      </c>
      <c r="B410" t="s">
        <v>28352</v>
      </c>
      <c r="C410" t="s">
        <v>24989</v>
      </c>
      <c r="D410" t="s">
        <v>858</v>
      </c>
      <c r="E410" t="s">
        <v>42</v>
      </c>
      <c r="F410" t="s">
        <v>27935</v>
      </c>
      <c r="G410" t="s">
        <v>27928</v>
      </c>
      <c r="H410" t="s">
        <v>27946</v>
      </c>
      <c r="I410" t="s">
        <v>27960</v>
      </c>
      <c r="J410" t="s">
        <v>27961</v>
      </c>
      <c r="L410" t="s">
        <v>27962</v>
      </c>
    </row>
    <row r="411" spans="1:14" x14ac:dyDescent="0.35">
      <c r="A411" t="s">
        <v>25536</v>
      </c>
      <c r="B411" t="s">
        <v>28353</v>
      </c>
      <c r="C411" t="s">
        <v>25559</v>
      </c>
      <c r="D411" t="s">
        <v>858</v>
      </c>
      <c r="E411" t="s">
        <v>42</v>
      </c>
      <c r="F411" t="s">
        <v>27935</v>
      </c>
      <c r="G411" t="s">
        <v>27928</v>
      </c>
      <c r="H411" t="s">
        <v>27946</v>
      </c>
      <c r="I411" t="s">
        <v>27960</v>
      </c>
      <c r="J411" t="s">
        <v>27961</v>
      </c>
      <c r="L411" t="s">
        <v>27962</v>
      </c>
    </row>
    <row r="412" spans="1:14" x14ac:dyDescent="0.35">
      <c r="A412" t="s">
        <v>25538</v>
      </c>
      <c r="B412" t="s">
        <v>28354</v>
      </c>
      <c r="C412" t="s">
        <v>25561</v>
      </c>
      <c r="D412" t="s">
        <v>858</v>
      </c>
      <c r="E412" t="s">
        <v>42</v>
      </c>
      <c r="F412" t="s">
        <v>27935</v>
      </c>
      <c r="G412" t="s">
        <v>27928</v>
      </c>
      <c r="H412" t="s">
        <v>27946</v>
      </c>
      <c r="I412" t="s">
        <v>27960</v>
      </c>
      <c r="J412" t="s">
        <v>27961</v>
      </c>
      <c r="L412" t="s">
        <v>27962</v>
      </c>
    </row>
    <row r="413" spans="1:14" x14ac:dyDescent="0.35">
      <c r="A413" t="s">
        <v>25539</v>
      </c>
      <c r="B413" t="s">
        <v>28355</v>
      </c>
      <c r="C413" t="s">
        <v>25563</v>
      </c>
      <c r="D413" t="s">
        <v>858</v>
      </c>
      <c r="E413" t="s">
        <v>42</v>
      </c>
      <c r="F413" t="s">
        <v>27935</v>
      </c>
      <c r="G413" t="s">
        <v>27928</v>
      </c>
      <c r="H413" t="s">
        <v>27946</v>
      </c>
      <c r="I413" t="s">
        <v>27960</v>
      </c>
      <c r="J413" t="s">
        <v>27961</v>
      </c>
      <c r="L413" t="s">
        <v>27962</v>
      </c>
    </row>
    <row r="414" spans="1:14" x14ac:dyDescent="0.35">
      <c r="A414" t="s">
        <v>25540</v>
      </c>
      <c r="B414" t="s">
        <v>28356</v>
      </c>
      <c r="C414" t="s">
        <v>25565</v>
      </c>
      <c r="D414" t="s">
        <v>858</v>
      </c>
      <c r="E414" t="s">
        <v>42</v>
      </c>
      <c r="F414" t="s">
        <v>27935</v>
      </c>
      <c r="G414" t="s">
        <v>27928</v>
      </c>
      <c r="H414" t="s">
        <v>27946</v>
      </c>
      <c r="I414" t="s">
        <v>27960</v>
      </c>
      <c r="J414" t="s">
        <v>27961</v>
      </c>
      <c r="L414" t="s">
        <v>27962</v>
      </c>
    </row>
    <row r="415" spans="1:14" x14ac:dyDescent="0.35">
      <c r="A415" t="s">
        <v>25541</v>
      </c>
      <c r="B415" t="s">
        <v>28357</v>
      </c>
      <c r="C415" t="s">
        <v>25567</v>
      </c>
      <c r="D415" t="s">
        <v>858</v>
      </c>
      <c r="E415" t="s">
        <v>42</v>
      </c>
      <c r="F415" t="s">
        <v>27935</v>
      </c>
      <c r="G415" t="s">
        <v>27928</v>
      </c>
      <c r="H415" t="s">
        <v>27946</v>
      </c>
      <c r="I415" t="s">
        <v>27960</v>
      </c>
      <c r="J415" t="s">
        <v>27961</v>
      </c>
      <c r="L415" t="s">
        <v>27962</v>
      </c>
    </row>
    <row r="416" spans="1:14" x14ac:dyDescent="0.35">
      <c r="A416" t="s">
        <v>25542</v>
      </c>
      <c r="B416" t="s">
        <v>28358</v>
      </c>
      <c r="C416" t="s">
        <v>25569</v>
      </c>
      <c r="D416" t="s">
        <v>858</v>
      </c>
      <c r="E416" t="s">
        <v>42</v>
      </c>
      <c r="F416" t="s">
        <v>27935</v>
      </c>
      <c r="G416" t="s">
        <v>27928</v>
      </c>
      <c r="H416" t="s">
        <v>27946</v>
      </c>
      <c r="I416" t="s">
        <v>27960</v>
      </c>
      <c r="J416" t="s">
        <v>27961</v>
      </c>
      <c r="L416" t="s">
        <v>27962</v>
      </c>
    </row>
    <row r="417" spans="1:14" x14ac:dyDescent="0.35">
      <c r="A417" t="s">
        <v>25543</v>
      </c>
      <c r="B417" t="s">
        <v>28358</v>
      </c>
      <c r="C417" t="s">
        <v>25569</v>
      </c>
      <c r="D417" t="s">
        <v>858</v>
      </c>
      <c r="E417" t="s">
        <v>42</v>
      </c>
      <c r="F417" t="s">
        <v>27935</v>
      </c>
      <c r="G417" t="s">
        <v>27928</v>
      </c>
      <c r="H417" t="s">
        <v>27946</v>
      </c>
      <c r="I417" t="s">
        <v>27960</v>
      </c>
      <c r="J417" t="s">
        <v>27961</v>
      </c>
      <c r="L417" t="s">
        <v>27962</v>
      </c>
    </row>
    <row r="418" spans="1:14" x14ac:dyDescent="0.35">
      <c r="A418" t="s">
        <v>25544</v>
      </c>
      <c r="B418" t="s">
        <v>28359</v>
      </c>
      <c r="C418" t="s">
        <v>25570</v>
      </c>
      <c r="D418" t="s">
        <v>858</v>
      </c>
      <c r="E418" t="s">
        <v>42</v>
      </c>
      <c r="F418" t="s">
        <v>27935</v>
      </c>
      <c r="G418" t="s">
        <v>27928</v>
      </c>
      <c r="H418" t="s">
        <v>27946</v>
      </c>
      <c r="I418" t="s">
        <v>27960</v>
      </c>
      <c r="J418" t="s">
        <v>27961</v>
      </c>
      <c r="L418" t="s">
        <v>27962</v>
      </c>
    </row>
    <row r="419" spans="1:14" x14ac:dyDescent="0.35">
      <c r="A419" t="s">
        <v>25545</v>
      </c>
      <c r="B419" t="s">
        <v>28361</v>
      </c>
      <c r="C419" t="s">
        <v>25570</v>
      </c>
      <c r="D419" t="s">
        <v>858</v>
      </c>
      <c r="E419" t="s">
        <v>42</v>
      </c>
      <c r="F419" t="s">
        <v>27935</v>
      </c>
      <c r="G419" t="s">
        <v>27928</v>
      </c>
      <c r="H419" t="s">
        <v>27946</v>
      </c>
      <c r="I419" t="s">
        <v>27960</v>
      </c>
      <c r="J419" t="s">
        <v>27961</v>
      </c>
      <c r="L419" t="s">
        <v>27962</v>
      </c>
    </row>
    <row r="420" spans="1:14" x14ac:dyDescent="0.35">
      <c r="A420" t="s">
        <v>25546</v>
      </c>
      <c r="B420" t="s">
        <v>28362</v>
      </c>
      <c r="C420" t="s">
        <v>25573</v>
      </c>
      <c r="D420" t="s">
        <v>858</v>
      </c>
      <c r="E420" t="s">
        <v>42</v>
      </c>
      <c r="F420" t="s">
        <v>27935</v>
      </c>
      <c r="G420" t="s">
        <v>27928</v>
      </c>
      <c r="H420" t="s">
        <v>27946</v>
      </c>
      <c r="I420" t="s">
        <v>27960</v>
      </c>
      <c r="J420" t="s">
        <v>27961</v>
      </c>
      <c r="L420" t="s">
        <v>27962</v>
      </c>
    </row>
    <row r="421" spans="1:14" x14ac:dyDescent="0.35">
      <c r="A421" t="s">
        <v>25548</v>
      </c>
      <c r="B421" t="s">
        <v>28363</v>
      </c>
      <c r="C421" t="s">
        <v>25573</v>
      </c>
      <c r="D421" t="s">
        <v>858</v>
      </c>
      <c r="E421" t="s">
        <v>42</v>
      </c>
      <c r="F421" t="s">
        <v>27935</v>
      </c>
      <c r="G421" t="s">
        <v>27928</v>
      </c>
      <c r="H421" t="s">
        <v>27946</v>
      </c>
      <c r="I421" t="s">
        <v>27960</v>
      </c>
      <c r="J421" t="s">
        <v>27961</v>
      </c>
      <c r="L421" t="s">
        <v>27962</v>
      </c>
    </row>
    <row r="422" spans="1:14" x14ac:dyDescent="0.35">
      <c r="A422" t="s">
        <v>25550</v>
      </c>
      <c r="B422" t="s">
        <v>28364</v>
      </c>
      <c r="C422" t="s">
        <v>25573</v>
      </c>
      <c r="D422" t="s">
        <v>858</v>
      </c>
      <c r="E422" t="s">
        <v>42</v>
      </c>
      <c r="F422" t="s">
        <v>27935</v>
      </c>
      <c r="G422" t="s">
        <v>27928</v>
      </c>
      <c r="H422" t="s">
        <v>27946</v>
      </c>
      <c r="I422" t="s">
        <v>27960</v>
      </c>
      <c r="J422" t="s">
        <v>27961</v>
      </c>
      <c r="L422" t="s">
        <v>27962</v>
      </c>
    </row>
    <row r="423" spans="1:14" x14ac:dyDescent="0.35">
      <c r="A423" t="s">
        <v>25552</v>
      </c>
      <c r="B423" t="s">
        <v>28365</v>
      </c>
      <c r="C423" t="s">
        <v>950</v>
      </c>
      <c r="D423" t="s">
        <v>858</v>
      </c>
      <c r="E423" t="s">
        <v>42</v>
      </c>
      <c r="F423" t="s">
        <v>27935</v>
      </c>
      <c r="G423" t="s">
        <v>27928</v>
      </c>
      <c r="H423" t="s">
        <v>27946</v>
      </c>
      <c r="I423" t="s">
        <v>27960</v>
      </c>
      <c r="J423" t="s">
        <v>27961</v>
      </c>
      <c r="L423" t="s">
        <v>27962</v>
      </c>
    </row>
    <row r="424" spans="1:14" x14ac:dyDescent="0.35">
      <c r="A424" t="s">
        <v>25564</v>
      </c>
      <c r="B424" t="s">
        <v>28366</v>
      </c>
      <c r="C424" t="s">
        <v>949</v>
      </c>
      <c r="D424" t="s">
        <v>858</v>
      </c>
      <c r="E424" t="s">
        <v>42</v>
      </c>
      <c r="F424" t="s">
        <v>27935</v>
      </c>
      <c r="G424" t="s">
        <v>27928</v>
      </c>
      <c r="H424" t="s">
        <v>27946</v>
      </c>
      <c r="I424" t="s">
        <v>27960</v>
      </c>
      <c r="J424" t="s">
        <v>27961</v>
      </c>
      <c r="L424" t="s">
        <v>27962</v>
      </c>
    </row>
    <row r="425" spans="1:14" x14ac:dyDescent="0.35">
      <c r="A425" t="s">
        <v>300</v>
      </c>
      <c r="B425" t="s">
        <v>1033</v>
      </c>
      <c r="C425" t="s">
        <v>949</v>
      </c>
      <c r="D425" t="s">
        <v>858</v>
      </c>
      <c r="E425" t="s">
        <v>42</v>
      </c>
      <c r="F425" t="s">
        <v>27935</v>
      </c>
      <c r="G425" t="s">
        <v>27928</v>
      </c>
      <c r="H425" t="s">
        <v>27946</v>
      </c>
      <c r="I425" t="s">
        <v>27960</v>
      </c>
      <c r="J425" t="s">
        <v>27961</v>
      </c>
      <c r="L425" t="s">
        <v>27962</v>
      </c>
      <c r="N425">
        <v>1</v>
      </c>
    </row>
    <row r="426" spans="1:14" x14ac:dyDescent="0.35">
      <c r="A426" t="s">
        <v>25553</v>
      </c>
      <c r="B426" t="s">
        <v>28367</v>
      </c>
      <c r="C426" t="s">
        <v>950</v>
      </c>
      <c r="D426" t="s">
        <v>858</v>
      </c>
      <c r="E426" t="s">
        <v>42</v>
      </c>
      <c r="F426" t="s">
        <v>27935</v>
      </c>
      <c r="G426" t="s">
        <v>27928</v>
      </c>
      <c r="H426" t="s">
        <v>27946</v>
      </c>
      <c r="I426" t="s">
        <v>27960</v>
      </c>
      <c r="J426" t="s">
        <v>27961</v>
      </c>
      <c r="L426" t="s">
        <v>27962</v>
      </c>
    </row>
    <row r="427" spans="1:14" x14ac:dyDescent="0.35">
      <c r="A427" t="s">
        <v>25554</v>
      </c>
      <c r="B427" t="s">
        <v>28368</v>
      </c>
      <c r="C427" t="s">
        <v>950</v>
      </c>
      <c r="D427" t="s">
        <v>858</v>
      </c>
      <c r="E427" t="s">
        <v>42</v>
      </c>
      <c r="F427" t="s">
        <v>27935</v>
      </c>
      <c r="G427" t="s">
        <v>27928</v>
      </c>
      <c r="H427" t="s">
        <v>27946</v>
      </c>
      <c r="I427" t="s">
        <v>27960</v>
      </c>
      <c r="J427" t="s">
        <v>27961</v>
      </c>
      <c r="L427" t="s">
        <v>27962</v>
      </c>
    </row>
    <row r="428" spans="1:14" x14ac:dyDescent="0.35">
      <c r="A428" t="s">
        <v>25562</v>
      </c>
      <c r="B428" t="s">
        <v>28369</v>
      </c>
      <c r="C428" t="s">
        <v>949</v>
      </c>
      <c r="D428" t="s">
        <v>858</v>
      </c>
      <c r="E428" t="s">
        <v>42</v>
      </c>
      <c r="F428" t="s">
        <v>27935</v>
      </c>
      <c r="G428" t="s">
        <v>27928</v>
      </c>
      <c r="H428" t="s">
        <v>27946</v>
      </c>
      <c r="I428" t="s">
        <v>27960</v>
      </c>
      <c r="J428" t="s">
        <v>27961</v>
      </c>
      <c r="L428" t="s">
        <v>27962</v>
      </c>
    </row>
    <row r="429" spans="1:14" x14ac:dyDescent="0.35">
      <c r="A429" t="s">
        <v>25525</v>
      </c>
      <c r="B429" t="s">
        <v>28370</v>
      </c>
      <c r="C429" t="s">
        <v>25526</v>
      </c>
      <c r="D429" t="s">
        <v>858</v>
      </c>
      <c r="E429" t="s">
        <v>42</v>
      </c>
      <c r="F429" t="s">
        <v>27935</v>
      </c>
      <c r="G429" t="s">
        <v>27928</v>
      </c>
      <c r="H429" t="s">
        <v>27946</v>
      </c>
      <c r="I429" t="s">
        <v>27960</v>
      </c>
      <c r="J429" t="s">
        <v>27961</v>
      </c>
      <c r="L429" t="s">
        <v>27962</v>
      </c>
    </row>
    <row r="430" spans="1:14" x14ac:dyDescent="0.35">
      <c r="A430" t="s">
        <v>25557</v>
      </c>
      <c r="B430" t="s">
        <v>28371</v>
      </c>
      <c r="C430" t="s">
        <v>949</v>
      </c>
      <c r="D430" t="s">
        <v>858</v>
      </c>
      <c r="E430" t="s">
        <v>42</v>
      </c>
      <c r="F430" t="s">
        <v>27935</v>
      </c>
      <c r="G430" t="s">
        <v>27928</v>
      </c>
      <c r="H430" t="s">
        <v>27946</v>
      </c>
      <c r="I430" t="s">
        <v>27960</v>
      </c>
      <c r="J430" t="s">
        <v>27961</v>
      </c>
      <c r="L430" t="s">
        <v>27962</v>
      </c>
    </row>
    <row r="431" spans="1:14" x14ac:dyDescent="0.35">
      <c r="A431" t="s">
        <v>25558</v>
      </c>
      <c r="B431" t="s">
        <v>28372</v>
      </c>
      <c r="C431" t="s">
        <v>949</v>
      </c>
      <c r="D431" t="s">
        <v>858</v>
      </c>
      <c r="E431" t="s">
        <v>42</v>
      </c>
      <c r="F431" t="s">
        <v>27935</v>
      </c>
      <c r="G431" t="s">
        <v>27928</v>
      </c>
      <c r="H431" t="s">
        <v>27946</v>
      </c>
      <c r="I431" t="s">
        <v>27960</v>
      </c>
      <c r="J431" t="s">
        <v>27961</v>
      </c>
      <c r="L431" t="s">
        <v>27962</v>
      </c>
    </row>
    <row r="432" spans="1:14" x14ac:dyDescent="0.35">
      <c r="A432" t="s">
        <v>25560</v>
      </c>
      <c r="B432" t="s">
        <v>28373</v>
      </c>
      <c r="C432" t="s">
        <v>949</v>
      </c>
      <c r="D432" t="s">
        <v>858</v>
      </c>
      <c r="E432" t="s">
        <v>42</v>
      </c>
      <c r="F432" t="s">
        <v>27935</v>
      </c>
      <c r="G432" t="s">
        <v>27928</v>
      </c>
      <c r="H432" t="s">
        <v>27946</v>
      </c>
      <c r="I432" t="s">
        <v>27960</v>
      </c>
      <c r="J432" t="s">
        <v>27961</v>
      </c>
      <c r="L432" t="s">
        <v>27962</v>
      </c>
    </row>
    <row r="433" spans="1:14" x14ac:dyDescent="0.35">
      <c r="A433" t="s">
        <v>797</v>
      </c>
      <c r="B433" t="s">
        <v>1109</v>
      </c>
      <c r="C433" t="s">
        <v>39</v>
      </c>
      <c r="D433" t="s">
        <v>858</v>
      </c>
      <c r="E433" t="s">
        <v>42</v>
      </c>
      <c r="F433" t="s">
        <v>27935</v>
      </c>
      <c r="G433" t="s">
        <v>27928</v>
      </c>
      <c r="H433" t="s">
        <v>27946</v>
      </c>
      <c r="I433" t="s">
        <v>27960</v>
      </c>
      <c r="J433" t="s">
        <v>27961</v>
      </c>
      <c r="L433" t="s">
        <v>27962</v>
      </c>
      <c r="N433">
        <v>1</v>
      </c>
    </row>
    <row r="434" spans="1:14" x14ac:dyDescent="0.35">
      <c r="A434" t="s">
        <v>792</v>
      </c>
      <c r="B434" t="s">
        <v>1110</v>
      </c>
      <c r="C434" t="s">
        <v>39</v>
      </c>
      <c r="D434" t="s">
        <v>858</v>
      </c>
      <c r="E434" t="s">
        <v>42</v>
      </c>
      <c r="F434" t="s">
        <v>27935</v>
      </c>
      <c r="G434" t="s">
        <v>27928</v>
      </c>
      <c r="H434" t="s">
        <v>27946</v>
      </c>
      <c r="I434" t="s">
        <v>27960</v>
      </c>
      <c r="J434" t="s">
        <v>27961</v>
      </c>
      <c r="L434" t="s">
        <v>27962</v>
      </c>
      <c r="N434">
        <v>1</v>
      </c>
    </row>
    <row r="435" spans="1:14" x14ac:dyDescent="0.35">
      <c r="A435" t="s">
        <v>25566</v>
      </c>
      <c r="B435" t="s">
        <v>28374</v>
      </c>
      <c r="C435" t="s">
        <v>949</v>
      </c>
      <c r="D435" t="s">
        <v>858</v>
      </c>
      <c r="E435" t="s">
        <v>42</v>
      </c>
      <c r="F435" t="s">
        <v>27935</v>
      </c>
      <c r="G435" t="s">
        <v>27928</v>
      </c>
      <c r="H435" t="s">
        <v>27946</v>
      </c>
      <c r="I435" t="s">
        <v>27960</v>
      </c>
      <c r="J435" t="s">
        <v>27961</v>
      </c>
      <c r="L435" t="s">
        <v>27962</v>
      </c>
    </row>
    <row r="436" spans="1:14" x14ac:dyDescent="0.35">
      <c r="A436" t="s">
        <v>25568</v>
      </c>
      <c r="B436" t="s">
        <v>28375</v>
      </c>
      <c r="C436" t="s">
        <v>15</v>
      </c>
      <c r="D436" t="s">
        <v>858</v>
      </c>
      <c r="E436" t="s">
        <v>42</v>
      </c>
      <c r="F436" t="s">
        <v>27935</v>
      </c>
      <c r="G436" t="s">
        <v>27928</v>
      </c>
      <c r="H436" t="s">
        <v>27946</v>
      </c>
      <c r="I436" t="s">
        <v>27960</v>
      </c>
      <c r="J436" t="s">
        <v>27961</v>
      </c>
      <c r="L436" t="s">
        <v>27962</v>
      </c>
    </row>
    <row r="437" spans="1:14" x14ac:dyDescent="0.35">
      <c r="A437" t="s">
        <v>25512</v>
      </c>
      <c r="B437" t="s">
        <v>28342</v>
      </c>
      <c r="C437" t="s">
        <v>39</v>
      </c>
      <c r="D437" t="s">
        <v>858</v>
      </c>
      <c r="E437" t="s">
        <v>42</v>
      </c>
      <c r="F437" t="s">
        <v>27935</v>
      </c>
      <c r="G437" t="s">
        <v>27928</v>
      </c>
      <c r="H437" t="s">
        <v>27946</v>
      </c>
      <c r="I437" t="s">
        <v>27960</v>
      </c>
      <c r="J437" t="s">
        <v>27961</v>
      </c>
      <c r="L437" t="s">
        <v>27962</v>
      </c>
      <c r="N437">
        <v>1</v>
      </c>
    </row>
    <row r="438" spans="1:14" x14ac:dyDescent="0.35">
      <c r="A438" t="s">
        <v>795</v>
      </c>
      <c r="B438" t="s">
        <v>1111</v>
      </c>
      <c r="C438" t="s">
        <v>39</v>
      </c>
      <c r="D438" t="s">
        <v>858</v>
      </c>
      <c r="E438" t="s">
        <v>42</v>
      </c>
      <c r="F438" t="s">
        <v>27935</v>
      </c>
      <c r="G438" t="s">
        <v>27928</v>
      </c>
      <c r="H438" t="s">
        <v>27946</v>
      </c>
      <c r="I438" t="s">
        <v>27960</v>
      </c>
      <c r="J438" t="s">
        <v>27961</v>
      </c>
      <c r="L438" t="s">
        <v>27962</v>
      </c>
      <c r="N438">
        <v>1</v>
      </c>
    </row>
    <row r="439" spans="1:14" x14ac:dyDescent="0.35">
      <c r="A439" t="s">
        <v>789</v>
      </c>
      <c r="B439" t="s">
        <v>28376</v>
      </c>
      <c r="C439" t="s">
        <v>39</v>
      </c>
      <c r="D439" t="s">
        <v>858</v>
      </c>
      <c r="E439" t="s">
        <v>42</v>
      </c>
      <c r="F439" t="s">
        <v>27935</v>
      </c>
      <c r="G439" t="s">
        <v>27928</v>
      </c>
      <c r="H439" t="s">
        <v>27946</v>
      </c>
      <c r="I439" t="s">
        <v>27960</v>
      </c>
      <c r="J439" t="s">
        <v>27961</v>
      </c>
      <c r="L439" t="s">
        <v>27962</v>
      </c>
      <c r="N439">
        <v>1</v>
      </c>
    </row>
    <row r="440" spans="1:14" x14ac:dyDescent="0.35">
      <c r="A440" t="s">
        <v>25571</v>
      </c>
      <c r="B440" t="s">
        <v>28377</v>
      </c>
      <c r="C440" t="s">
        <v>15</v>
      </c>
      <c r="D440" t="s">
        <v>858</v>
      </c>
      <c r="E440" t="s">
        <v>42</v>
      </c>
      <c r="F440" t="s">
        <v>27935</v>
      </c>
      <c r="G440" t="s">
        <v>27928</v>
      </c>
      <c r="H440" t="s">
        <v>27946</v>
      </c>
      <c r="I440" t="s">
        <v>27960</v>
      </c>
      <c r="J440" t="s">
        <v>27961</v>
      </c>
      <c r="L440" t="s">
        <v>27962</v>
      </c>
    </row>
    <row r="441" spans="1:14" x14ac:dyDescent="0.35">
      <c r="A441" t="s">
        <v>25572</v>
      </c>
      <c r="B441" t="s">
        <v>28378</v>
      </c>
      <c r="C441" t="s">
        <v>15</v>
      </c>
      <c r="D441" t="s">
        <v>858</v>
      </c>
      <c r="E441" t="s">
        <v>42</v>
      </c>
      <c r="F441" t="s">
        <v>27935</v>
      </c>
      <c r="G441" t="s">
        <v>27928</v>
      </c>
      <c r="H441" t="s">
        <v>27946</v>
      </c>
      <c r="I441" t="s">
        <v>27960</v>
      </c>
      <c r="J441" t="s">
        <v>27961</v>
      </c>
      <c r="L441" t="s">
        <v>27962</v>
      </c>
    </row>
    <row r="442" spans="1:14" x14ac:dyDescent="0.35">
      <c r="A442" t="s">
        <v>25537</v>
      </c>
      <c r="B442" t="s">
        <v>28379</v>
      </c>
      <c r="C442" t="s">
        <v>39</v>
      </c>
      <c r="D442" t="s">
        <v>858</v>
      </c>
      <c r="E442" t="s">
        <v>42</v>
      </c>
      <c r="F442" t="s">
        <v>27935</v>
      </c>
      <c r="G442" t="s">
        <v>27928</v>
      </c>
      <c r="H442" t="s">
        <v>27946</v>
      </c>
      <c r="I442" t="s">
        <v>27960</v>
      </c>
      <c r="J442" t="s">
        <v>27961</v>
      </c>
      <c r="L442" t="s">
        <v>27962</v>
      </c>
    </row>
    <row r="443" spans="1:14" x14ac:dyDescent="0.35">
      <c r="A443" t="s">
        <v>298</v>
      </c>
      <c r="B443" t="s">
        <v>1038</v>
      </c>
      <c r="C443" t="s">
        <v>951</v>
      </c>
      <c r="D443" t="s">
        <v>858</v>
      </c>
      <c r="E443" t="s">
        <v>42</v>
      </c>
      <c r="F443" t="s">
        <v>27935</v>
      </c>
      <c r="G443" t="s">
        <v>27928</v>
      </c>
      <c r="H443" t="s">
        <v>27946</v>
      </c>
      <c r="I443" t="s">
        <v>27960</v>
      </c>
      <c r="J443" t="s">
        <v>27961</v>
      </c>
      <c r="L443" t="s">
        <v>27962</v>
      </c>
      <c r="N443">
        <v>1</v>
      </c>
    </row>
    <row r="444" spans="1:14" x14ac:dyDescent="0.35">
      <c r="A444" t="s">
        <v>25575</v>
      </c>
      <c r="B444" t="s">
        <v>28380</v>
      </c>
      <c r="C444" t="s">
        <v>951</v>
      </c>
      <c r="D444" t="s">
        <v>858</v>
      </c>
      <c r="E444" t="s">
        <v>42</v>
      </c>
      <c r="F444" t="s">
        <v>27935</v>
      </c>
      <c r="G444" t="s">
        <v>27928</v>
      </c>
      <c r="H444" t="s">
        <v>27946</v>
      </c>
      <c r="I444" t="s">
        <v>27960</v>
      </c>
      <c r="J444" t="s">
        <v>27961</v>
      </c>
      <c r="L444" t="s">
        <v>27962</v>
      </c>
    </row>
    <row r="445" spans="1:14" x14ac:dyDescent="0.35">
      <c r="A445" t="s">
        <v>25576</v>
      </c>
      <c r="B445" t="s">
        <v>28381</v>
      </c>
      <c r="C445" t="s">
        <v>951</v>
      </c>
      <c r="D445" t="s">
        <v>858</v>
      </c>
      <c r="E445" t="s">
        <v>42</v>
      </c>
      <c r="F445" t="s">
        <v>27935</v>
      </c>
      <c r="G445" t="s">
        <v>27928</v>
      </c>
      <c r="H445" t="s">
        <v>27946</v>
      </c>
      <c r="I445" t="s">
        <v>27960</v>
      </c>
      <c r="J445" t="s">
        <v>27961</v>
      </c>
      <c r="L445" t="s">
        <v>27962</v>
      </c>
    </row>
    <row r="446" spans="1:14" x14ac:dyDescent="0.35">
      <c r="A446" t="s">
        <v>25578</v>
      </c>
      <c r="B446" t="s">
        <v>25600</v>
      </c>
      <c r="C446" t="s">
        <v>25600</v>
      </c>
      <c r="D446" t="s">
        <v>858</v>
      </c>
      <c r="E446" t="s">
        <v>42</v>
      </c>
      <c r="F446" t="s">
        <v>27935</v>
      </c>
      <c r="G446" t="s">
        <v>27928</v>
      </c>
      <c r="H446" t="s">
        <v>27946</v>
      </c>
      <c r="I446" t="s">
        <v>27960</v>
      </c>
      <c r="J446" t="s">
        <v>27961</v>
      </c>
      <c r="L446" t="s">
        <v>27962</v>
      </c>
    </row>
    <row r="447" spans="1:14" x14ac:dyDescent="0.35">
      <c r="A447" t="s">
        <v>32512</v>
      </c>
      <c r="B447" t="s">
        <v>35751</v>
      </c>
      <c r="C447" t="s">
        <v>20816</v>
      </c>
      <c r="D447" t="s">
        <v>858</v>
      </c>
      <c r="E447" t="s">
        <v>42</v>
      </c>
      <c r="F447" t="s">
        <v>27935</v>
      </c>
      <c r="G447" t="s">
        <v>27928</v>
      </c>
      <c r="H447" t="s">
        <v>27946</v>
      </c>
      <c r="I447" t="s">
        <v>27960</v>
      </c>
      <c r="J447" t="s">
        <v>27961</v>
      </c>
      <c r="L447" t="s">
        <v>27962</v>
      </c>
      <c r="N447">
        <v>1</v>
      </c>
    </row>
    <row r="448" spans="1:14" x14ac:dyDescent="0.35">
      <c r="A448" t="s">
        <v>25579</v>
      </c>
      <c r="B448" t="s">
        <v>28382</v>
      </c>
      <c r="C448" t="s">
        <v>20816</v>
      </c>
      <c r="D448" t="s">
        <v>858</v>
      </c>
      <c r="E448" t="s">
        <v>42</v>
      </c>
      <c r="F448" t="s">
        <v>27935</v>
      </c>
      <c r="G448" t="s">
        <v>27928</v>
      </c>
      <c r="H448" t="s">
        <v>27946</v>
      </c>
      <c r="I448" t="s">
        <v>27960</v>
      </c>
      <c r="J448" t="s">
        <v>27961</v>
      </c>
      <c r="L448" t="s">
        <v>27962</v>
      </c>
    </row>
    <row r="449" spans="1:14" x14ac:dyDescent="0.35">
      <c r="A449" t="s">
        <v>25580</v>
      </c>
      <c r="B449" t="s">
        <v>28383</v>
      </c>
      <c r="C449" t="s">
        <v>25603</v>
      </c>
      <c r="D449" t="s">
        <v>858</v>
      </c>
      <c r="E449" t="s">
        <v>42</v>
      </c>
      <c r="F449" t="s">
        <v>27935</v>
      </c>
      <c r="G449" t="s">
        <v>27928</v>
      </c>
      <c r="H449" t="s">
        <v>27946</v>
      </c>
      <c r="I449" t="s">
        <v>27960</v>
      </c>
      <c r="J449" t="s">
        <v>27961</v>
      </c>
      <c r="L449" t="s">
        <v>27962</v>
      </c>
    </row>
    <row r="450" spans="1:14" x14ac:dyDescent="0.35">
      <c r="A450" t="s">
        <v>25581</v>
      </c>
      <c r="B450" t="s">
        <v>28384</v>
      </c>
      <c r="C450" t="s">
        <v>25603</v>
      </c>
      <c r="D450" t="s">
        <v>858</v>
      </c>
      <c r="E450" t="s">
        <v>42</v>
      </c>
      <c r="F450" t="s">
        <v>27935</v>
      </c>
      <c r="G450" t="s">
        <v>27928</v>
      </c>
      <c r="H450" t="s">
        <v>27946</v>
      </c>
      <c r="I450" t="s">
        <v>27960</v>
      </c>
      <c r="J450" t="s">
        <v>27961</v>
      </c>
      <c r="L450" t="s">
        <v>27962</v>
      </c>
    </row>
    <row r="451" spans="1:14" x14ac:dyDescent="0.35">
      <c r="A451" t="s">
        <v>25582</v>
      </c>
      <c r="B451" t="s">
        <v>28385</v>
      </c>
      <c r="C451" t="s">
        <v>25606</v>
      </c>
      <c r="D451" t="s">
        <v>858</v>
      </c>
      <c r="E451" t="s">
        <v>42</v>
      </c>
      <c r="F451" t="s">
        <v>27935</v>
      </c>
      <c r="G451" t="s">
        <v>27928</v>
      </c>
      <c r="H451" t="s">
        <v>27946</v>
      </c>
      <c r="I451" t="s">
        <v>27960</v>
      </c>
      <c r="J451" t="s">
        <v>27961</v>
      </c>
      <c r="L451" t="s">
        <v>27962</v>
      </c>
    </row>
    <row r="452" spans="1:14" x14ac:dyDescent="0.35">
      <c r="A452" t="s">
        <v>25608</v>
      </c>
      <c r="B452" t="s">
        <v>28386</v>
      </c>
      <c r="C452" t="s">
        <v>25609</v>
      </c>
      <c r="D452" t="s">
        <v>858</v>
      </c>
      <c r="E452" t="s">
        <v>42</v>
      </c>
      <c r="F452" t="s">
        <v>27935</v>
      </c>
      <c r="G452" t="s">
        <v>27928</v>
      </c>
      <c r="H452" t="s">
        <v>27946</v>
      </c>
      <c r="I452" t="s">
        <v>27960</v>
      </c>
      <c r="J452" t="s">
        <v>27961</v>
      </c>
      <c r="L452" t="s">
        <v>27962</v>
      </c>
    </row>
    <row r="453" spans="1:14" x14ac:dyDescent="0.35">
      <c r="A453" t="s">
        <v>35752</v>
      </c>
      <c r="B453" t="s">
        <v>35753</v>
      </c>
      <c r="C453" t="s">
        <v>25609</v>
      </c>
      <c r="D453" t="s">
        <v>858</v>
      </c>
      <c r="E453" t="s">
        <v>42</v>
      </c>
      <c r="F453" t="s">
        <v>27935</v>
      </c>
      <c r="G453" t="s">
        <v>27928</v>
      </c>
      <c r="H453" t="s">
        <v>27946</v>
      </c>
      <c r="I453" t="s">
        <v>27960</v>
      </c>
      <c r="J453" t="s">
        <v>28407</v>
      </c>
      <c r="K453" t="s">
        <v>28408</v>
      </c>
      <c r="L453" t="s">
        <v>28408</v>
      </c>
      <c r="N453">
        <v>1</v>
      </c>
    </row>
    <row r="454" spans="1:14" x14ac:dyDescent="0.35">
      <c r="A454" t="s">
        <v>25583</v>
      </c>
      <c r="B454" t="s">
        <v>28387</v>
      </c>
      <c r="C454" t="s">
        <v>25611</v>
      </c>
      <c r="D454" t="s">
        <v>858</v>
      </c>
      <c r="E454" t="s">
        <v>42</v>
      </c>
      <c r="F454" t="s">
        <v>27935</v>
      </c>
      <c r="G454" t="s">
        <v>27928</v>
      </c>
      <c r="H454" t="s">
        <v>27946</v>
      </c>
      <c r="I454" t="s">
        <v>27960</v>
      </c>
      <c r="J454" t="s">
        <v>27961</v>
      </c>
      <c r="L454" t="s">
        <v>27962</v>
      </c>
    </row>
    <row r="455" spans="1:14" x14ac:dyDescent="0.35">
      <c r="A455" t="s">
        <v>25584</v>
      </c>
      <c r="B455" t="s">
        <v>28388</v>
      </c>
      <c r="C455" t="s">
        <v>28389</v>
      </c>
      <c r="D455" t="s">
        <v>858</v>
      </c>
      <c r="E455" t="s">
        <v>42</v>
      </c>
      <c r="F455" t="s">
        <v>27935</v>
      </c>
      <c r="G455" t="s">
        <v>27928</v>
      </c>
      <c r="H455" t="s">
        <v>27946</v>
      </c>
      <c r="I455" t="s">
        <v>27960</v>
      </c>
      <c r="J455" t="s">
        <v>27961</v>
      </c>
      <c r="L455" t="s">
        <v>27962</v>
      </c>
    </row>
    <row r="456" spans="1:14" x14ac:dyDescent="0.35">
      <c r="A456" t="s">
        <v>25585</v>
      </c>
      <c r="B456" t="s">
        <v>28352</v>
      </c>
      <c r="C456" t="s">
        <v>24989</v>
      </c>
      <c r="D456" t="s">
        <v>858</v>
      </c>
      <c r="E456" t="s">
        <v>42</v>
      </c>
      <c r="F456" t="s">
        <v>27935</v>
      </c>
      <c r="G456" t="s">
        <v>27928</v>
      </c>
      <c r="H456" t="s">
        <v>27946</v>
      </c>
      <c r="I456" t="s">
        <v>27960</v>
      </c>
      <c r="J456" t="s">
        <v>27961</v>
      </c>
      <c r="L456" t="s">
        <v>27962</v>
      </c>
    </row>
    <row r="457" spans="1:14" x14ac:dyDescent="0.35">
      <c r="A457" t="s">
        <v>25587</v>
      </c>
      <c r="B457" t="s">
        <v>28352</v>
      </c>
      <c r="C457" t="s">
        <v>24989</v>
      </c>
      <c r="D457" t="s">
        <v>858</v>
      </c>
      <c r="E457" t="s">
        <v>42</v>
      </c>
      <c r="F457" t="s">
        <v>27935</v>
      </c>
      <c r="G457" t="s">
        <v>27928</v>
      </c>
      <c r="H457" t="s">
        <v>27946</v>
      </c>
      <c r="I457" t="s">
        <v>27960</v>
      </c>
      <c r="J457" t="s">
        <v>27961</v>
      </c>
      <c r="L457" t="s">
        <v>27962</v>
      </c>
    </row>
    <row r="458" spans="1:14" x14ac:dyDescent="0.35">
      <c r="A458" t="s">
        <v>25590</v>
      </c>
      <c r="B458" t="s">
        <v>28391</v>
      </c>
      <c r="C458" t="s">
        <v>970</v>
      </c>
      <c r="D458" t="s">
        <v>858</v>
      </c>
      <c r="E458" t="s">
        <v>42</v>
      </c>
      <c r="F458" t="s">
        <v>27935</v>
      </c>
      <c r="G458" t="s">
        <v>27928</v>
      </c>
      <c r="H458" t="s">
        <v>27946</v>
      </c>
      <c r="I458" t="s">
        <v>27960</v>
      </c>
      <c r="J458" t="s">
        <v>27961</v>
      </c>
      <c r="L458" t="s">
        <v>27962</v>
      </c>
    </row>
    <row r="459" spans="1:14" x14ac:dyDescent="0.35">
      <c r="A459" t="s">
        <v>25589</v>
      </c>
      <c r="B459" t="s">
        <v>28392</v>
      </c>
      <c r="C459" t="s">
        <v>25616</v>
      </c>
      <c r="D459" t="s">
        <v>858</v>
      </c>
      <c r="E459" t="s">
        <v>42</v>
      </c>
      <c r="F459" t="s">
        <v>27935</v>
      </c>
      <c r="G459" t="s">
        <v>27928</v>
      </c>
      <c r="H459" t="s">
        <v>27946</v>
      </c>
      <c r="I459" t="s">
        <v>27960</v>
      </c>
      <c r="J459" t="s">
        <v>27961</v>
      </c>
      <c r="L459" t="s">
        <v>27962</v>
      </c>
    </row>
    <row r="460" spans="1:14" x14ac:dyDescent="0.35">
      <c r="A460" t="s">
        <v>25591</v>
      </c>
      <c r="B460" t="s">
        <v>28393</v>
      </c>
      <c r="C460" t="s">
        <v>970</v>
      </c>
      <c r="D460" t="s">
        <v>858</v>
      </c>
      <c r="E460" t="s">
        <v>42</v>
      </c>
      <c r="F460" t="s">
        <v>27935</v>
      </c>
      <c r="G460" t="s">
        <v>27928</v>
      </c>
      <c r="H460" t="s">
        <v>27946</v>
      </c>
      <c r="I460" t="s">
        <v>27960</v>
      </c>
      <c r="J460" t="s">
        <v>27961</v>
      </c>
      <c r="L460" t="s">
        <v>27962</v>
      </c>
      <c r="N460">
        <v>1</v>
      </c>
    </row>
    <row r="461" spans="1:14" x14ac:dyDescent="0.35">
      <c r="A461" t="s">
        <v>25588</v>
      </c>
      <c r="B461" t="s">
        <v>28394</v>
      </c>
      <c r="C461" t="s">
        <v>24989</v>
      </c>
      <c r="D461" t="s">
        <v>858</v>
      </c>
      <c r="E461" t="s">
        <v>42</v>
      </c>
      <c r="F461" t="s">
        <v>27935</v>
      </c>
      <c r="G461" t="s">
        <v>27928</v>
      </c>
      <c r="H461" t="s">
        <v>27946</v>
      </c>
      <c r="I461" t="s">
        <v>27960</v>
      </c>
      <c r="J461" t="s">
        <v>27961</v>
      </c>
      <c r="L461" t="s">
        <v>27962</v>
      </c>
    </row>
    <row r="462" spans="1:14" x14ac:dyDescent="0.35">
      <c r="A462" t="s">
        <v>25592</v>
      </c>
      <c r="B462" t="s">
        <v>28395</v>
      </c>
      <c r="C462" t="s">
        <v>970</v>
      </c>
      <c r="D462" t="s">
        <v>858</v>
      </c>
      <c r="E462" t="s">
        <v>42</v>
      </c>
      <c r="F462" t="s">
        <v>27935</v>
      </c>
      <c r="G462" t="s">
        <v>27928</v>
      </c>
      <c r="H462" t="s">
        <v>27946</v>
      </c>
      <c r="I462" t="s">
        <v>27960</v>
      </c>
      <c r="J462" t="s">
        <v>27961</v>
      </c>
      <c r="L462" t="s">
        <v>27962</v>
      </c>
    </row>
    <row r="463" spans="1:14" x14ac:dyDescent="0.35">
      <c r="A463" t="s">
        <v>25593</v>
      </c>
      <c r="B463" t="s">
        <v>28396</v>
      </c>
      <c r="C463" t="s">
        <v>25603</v>
      </c>
      <c r="D463" t="s">
        <v>858</v>
      </c>
      <c r="E463" t="s">
        <v>42</v>
      </c>
      <c r="F463" t="s">
        <v>27935</v>
      </c>
      <c r="G463" t="s">
        <v>27928</v>
      </c>
      <c r="H463" t="s">
        <v>27946</v>
      </c>
      <c r="I463" t="s">
        <v>27960</v>
      </c>
      <c r="J463" t="s">
        <v>27961</v>
      </c>
      <c r="L463" t="s">
        <v>27962</v>
      </c>
    </row>
    <row r="464" spans="1:14" x14ac:dyDescent="0.35">
      <c r="A464" t="s">
        <v>25594</v>
      </c>
      <c r="B464" t="s">
        <v>28397</v>
      </c>
      <c r="C464" t="s">
        <v>28389</v>
      </c>
      <c r="D464" t="s">
        <v>858</v>
      </c>
      <c r="E464" t="s">
        <v>42</v>
      </c>
      <c r="F464" t="s">
        <v>27935</v>
      </c>
      <c r="G464" t="s">
        <v>27928</v>
      </c>
      <c r="H464" t="s">
        <v>27946</v>
      </c>
      <c r="I464" t="s">
        <v>27960</v>
      </c>
      <c r="J464" t="s">
        <v>27961</v>
      </c>
      <c r="L464" t="s">
        <v>27962</v>
      </c>
    </row>
    <row r="465" spans="1:14" x14ac:dyDescent="0.35">
      <c r="A465" t="s">
        <v>25595</v>
      </c>
      <c r="B465" t="s">
        <v>28398</v>
      </c>
      <c r="C465" t="s">
        <v>28389</v>
      </c>
      <c r="D465" t="s">
        <v>858</v>
      </c>
      <c r="E465" t="s">
        <v>42</v>
      </c>
      <c r="F465" t="s">
        <v>27935</v>
      </c>
      <c r="G465" t="s">
        <v>27928</v>
      </c>
      <c r="H465" t="s">
        <v>27946</v>
      </c>
      <c r="I465" t="s">
        <v>27960</v>
      </c>
      <c r="J465" t="s">
        <v>27961</v>
      </c>
      <c r="L465" t="s">
        <v>27962</v>
      </c>
    </row>
    <row r="466" spans="1:14" x14ac:dyDescent="0.35">
      <c r="A466" t="s">
        <v>25596</v>
      </c>
      <c r="B466" t="s">
        <v>28399</v>
      </c>
      <c r="C466" t="s">
        <v>25528</v>
      </c>
      <c r="D466" t="s">
        <v>858</v>
      </c>
      <c r="E466" t="s">
        <v>42</v>
      </c>
      <c r="F466" t="s">
        <v>27935</v>
      </c>
      <c r="G466" t="s">
        <v>27928</v>
      </c>
      <c r="H466" t="s">
        <v>27946</v>
      </c>
      <c r="I466" t="s">
        <v>27960</v>
      </c>
      <c r="J466" t="s">
        <v>27961</v>
      </c>
      <c r="L466" t="s">
        <v>27962</v>
      </c>
    </row>
    <row r="467" spans="1:14" x14ac:dyDescent="0.35">
      <c r="A467" t="s">
        <v>25597</v>
      </c>
      <c r="B467" t="s">
        <v>28400</v>
      </c>
      <c r="C467" t="s">
        <v>25603</v>
      </c>
      <c r="D467" t="s">
        <v>858</v>
      </c>
      <c r="E467" t="s">
        <v>42</v>
      </c>
      <c r="F467" t="s">
        <v>27935</v>
      </c>
      <c r="G467" t="s">
        <v>27928</v>
      </c>
      <c r="H467" t="s">
        <v>27946</v>
      </c>
      <c r="I467" t="s">
        <v>27960</v>
      </c>
      <c r="J467" t="s">
        <v>27961</v>
      </c>
      <c r="L467" t="s">
        <v>27962</v>
      </c>
    </row>
    <row r="468" spans="1:14" x14ac:dyDescent="0.35">
      <c r="A468" t="s">
        <v>28401</v>
      </c>
      <c r="B468" t="s">
        <v>28402</v>
      </c>
      <c r="C468" t="s">
        <v>28403</v>
      </c>
      <c r="D468" t="s">
        <v>858</v>
      </c>
      <c r="E468" t="s">
        <v>42</v>
      </c>
      <c r="F468" t="s">
        <v>27935</v>
      </c>
      <c r="G468" t="s">
        <v>27928</v>
      </c>
      <c r="H468" t="s">
        <v>27946</v>
      </c>
      <c r="I468" t="s">
        <v>27960</v>
      </c>
      <c r="J468" t="s">
        <v>27961</v>
      </c>
      <c r="L468" t="s">
        <v>27962</v>
      </c>
    </row>
    <row r="469" spans="1:14" x14ac:dyDescent="0.35">
      <c r="A469" t="s">
        <v>281</v>
      </c>
      <c r="B469" t="s">
        <v>1031</v>
      </c>
      <c r="C469" t="s">
        <v>12</v>
      </c>
      <c r="D469" t="s">
        <v>858</v>
      </c>
      <c r="E469" t="s">
        <v>42</v>
      </c>
      <c r="F469" t="s">
        <v>27935</v>
      </c>
      <c r="G469" t="s">
        <v>27928</v>
      </c>
      <c r="H469" t="s">
        <v>27946</v>
      </c>
      <c r="I469" t="s">
        <v>27960</v>
      </c>
      <c r="J469" t="s">
        <v>27961</v>
      </c>
      <c r="L469" t="s">
        <v>27962</v>
      </c>
      <c r="N469">
        <v>1</v>
      </c>
    </row>
    <row r="470" spans="1:14" x14ac:dyDescent="0.35">
      <c r="A470" t="s">
        <v>35754</v>
      </c>
      <c r="B470" t="s">
        <v>35755</v>
      </c>
      <c r="C470" t="s">
        <v>25395</v>
      </c>
      <c r="D470" t="s">
        <v>858</v>
      </c>
      <c r="E470" t="s">
        <v>42</v>
      </c>
      <c r="F470" t="s">
        <v>27935</v>
      </c>
      <c r="G470" t="s">
        <v>27928</v>
      </c>
      <c r="H470" t="s">
        <v>27946</v>
      </c>
      <c r="I470" t="s">
        <v>27960</v>
      </c>
      <c r="J470" t="s">
        <v>27961</v>
      </c>
      <c r="L470" t="s">
        <v>27962</v>
      </c>
      <c r="N470">
        <v>1</v>
      </c>
    </row>
    <row r="471" spans="1:14" x14ac:dyDescent="0.35">
      <c r="A471" t="s">
        <v>28404</v>
      </c>
      <c r="B471" t="s">
        <v>28405</v>
      </c>
      <c r="C471" t="s">
        <v>28406</v>
      </c>
      <c r="D471" t="s">
        <v>858</v>
      </c>
      <c r="E471" t="s">
        <v>42</v>
      </c>
      <c r="F471" t="s">
        <v>27935</v>
      </c>
      <c r="G471" t="s">
        <v>27928</v>
      </c>
      <c r="H471" t="s">
        <v>27946</v>
      </c>
      <c r="I471" t="s">
        <v>27960</v>
      </c>
      <c r="J471" t="s">
        <v>28407</v>
      </c>
      <c r="L471" t="s">
        <v>28408</v>
      </c>
    </row>
    <row r="472" spans="1:14" x14ac:dyDescent="0.35">
      <c r="A472" t="s">
        <v>25599</v>
      </c>
      <c r="B472" t="s">
        <v>28409</v>
      </c>
      <c r="C472" t="s">
        <v>25551</v>
      </c>
      <c r="D472" t="s">
        <v>858</v>
      </c>
      <c r="E472" t="s">
        <v>42</v>
      </c>
      <c r="F472" t="s">
        <v>27935</v>
      </c>
      <c r="G472" t="s">
        <v>27928</v>
      </c>
      <c r="H472" t="s">
        <v>27946</v>
      </c>
      <c r="I472" t="s">
        <v>27960</v>
      </c>
      <c r="J472" t="s">
        <v>28407</v>
      </c>
      <c r="L472" t="s">
        <v>28408</v>
      </c>
    </row>
    <row r="473" spans="1:14" x14ac:dyDescent="0.35">
      <c r="A473" t="s">
        <v>25601</v>
      </c>
      <c r="B473" t="s">
        <v>28410</v>
      </c>
      <c r="C473" t="s">
        <v>25630</v>
      </c>
      <c r="D473" t="s">
        <v>858</v>
      </c>
      <c r="E473" t="s">
        <v>42</v>
      </c>
      <c r="F473" t="s">
        <v>27935</v>
      </c>
      <c r="G473" t="s">
        <v>27928</v>
      </c>
      <c r="H473" t="s">
        <v>27946</v>
      </c>
      <c r="I473" t="s">
        <v>27960</v>
      </c>
      <c r="J473" t="s">
        <v>28407</v>
      </c>
      <c r="L473" t="s">
        <v>28408</v>
      </c>
    </row>
    <row r="474" spans="1:14" x14ac:dyDescent="0.35">
      <c r="A474" t="s">
        <v>25602</v>
      </c>
      <c r="B474" t="s">
        <v>28411</v>
      </c>
      <c r="C474" t="s">
        <v>25632</v>
      </c>
      <c r="D474" t="s">
        <v>858</v>
      </c>
      <c r="E474" t="s">
        <v>42</v>
      </c>
      <c r="F474" t="s">
        <v>27935</v>
      </c>
      <c r="G474" t="s">
        <v>27928</v>
      </c>
      <c r="H474" t="s">
        <v>27946</v>
      </c>
      <c r="I474" t="s">
        <v>27960</v>
      </c>
      <c r="J474" t="s">
        <v>28407</v>
      </c>
      <c r="L474" t="s">
        <v>28408</v>
      </c>
    </row>
    <row r="475" spans="1:14" x14ac:dyDescent="0.35">
      <c r="A475" t="s">
        <v>25604</v>
      </c>
      <c r="B475" t="s">
        <v>28412</v>
      </c>
      <c r="C475" t="s">
        <v>25632</v>
      </c>
      <c r="D475" t="s">
        <v>858</v>
      </c>
      <c r="E475" t="s">
        <v>42</v>
      </c>
      <c r="F475" t="s">
        <v>27935</v>
      </c>
      <c r="G475" t="s">
        <v>27928</v>
      </c>
      <c r="H475" t="s">
        <v>27946</v>
      </c>
      <c r="I475" t="s">
        <v>27960</v>
      </c>
      <c r="J475" t="s">
        <v>28407</v>
      </c>
      <c r="L475" t="s">
        <v>28408</v>
      </c>
    </row>
    <row r="476" spans="1:14" x14ac:dyDescent="0.35">
      <c r="A476" t="s">
        <v>25605</v>
      </c>
      <c r="B476" t="s">
        <v>28413</v>
      </c>
      <c r="C476" t="s">
        <v>25632</v>
      </c>
      <c r="D476" t="s">
        <v>858</v>
      </c>
      <c r="E476" t="s">
        <v>42</v>
      </c>
      <c r="F476" t="s">
        <v>27935</v>
      </c>
      <c r="G476" t="s">
        <v>27928</v>
      </c>
      <c r="H476" t="s">
        <v>27946</v>
      </c>
      <c r="I476" t="s">
        <v>27960</v>
      </c>
      <c r="J476" t="s">
        <v>28407</v>
      </c>
      <c r="L476" t="s">
        <v>28408</v>
      </c>
    </row>
    <row r="477" spans="1:14" x14ac:dyDescent="0.35">
      <c r="A477" t="s">
        <v>25607</v>
      </c>
      <c r="B477" t="s">
        <v>28414</v>
      </c>
      <c r="C477" t="s">
        <v>25632</v>
      </c>
      <c r="D477" t="s">
        <v>858</v>
      </c>
      <c r="E477" t="s">
        <v>42</v>
      </c>
      <c r="F477" t="s">
        <v>27935</v>
      </c>
      <c r="G477" t="s">
        <v>27928</v>
      </c>
      <c r="H477" t="s">
        <v>27946</v>
      </c>
      <c r="I477" t="s">
        <v>27960</v>
      </c>
      <c r="J477" t="s">
        <v>28407</v>
      </c>
      <c r="L477" t="s">
        <v>28408</v>
      </c>
    </row>
    <row r="478" spans="1:14" x14ac:dyDescent="0.35">
      <c r="A478" t="s">
        <v>25610</v>
      </c>
      <c r="B478" t="s">
        <v>28415</v>
      </c>
      <c r="C478" t="s">
        <v>25638</v>
      </c>
      <c r="D478" t="s">
        <v>858</v>
      </c>
      <c r="E478" t="s">
        <v>42</v>
      </c>
      <c r="F478" t="s">
        <v>27935</v>
      </c>
      <c r="G478" t="s">
        <v>27928</v>
      </c>
      <c r="H478" t="s">
        <v>27946</v>
      </c>
      <c r="I478" t="s">
        <v>27960</v>
      </c>
      <c r="J478" t="s">
        <v>28407</v>
      </c>
      <c r="L478" t="s">
        <v>28408</v>
      </c>
    </row>
    <row r="479" spans="1:14" x14ac:dyDescent="0.35">
      <c r="A479" t="s">
        <v>28416</v>
      </c>
      <c r="B479" t="s">
        <v>28417</v>
      </c>
      <c r="C479" t="s">
        <v>25676</v>
      </c>
      <c r="D479" t="s">
        <v>858</v>
      </c>
      <c r="E479" t="s">
        <v>42</v>
      </c>
      <c r="F479" t="s">
        <v>27935</v>
      </c>
      <c r="G479" t="s">
        <v>27928</v>
      </c>
      <c r="H479" t="s">
        <v>27946</v>
      </c>
      <c r="I479" t="s">
        <v>27960</v>
      </c>
      <c r="J479" t="s">
        <v>28407</v>
      </c>
      <c r="L479" t="s">
        <v>28408</v>
      </c>
    </row>
    <row r="480" spans="1:14" x14ac:dyDescent="0.35">
      <c r="A480" t="s">
        <v>25649</v>
      </c>
      <c r="B480" t="s">
        <v>28418</v>
      </c>
      <c r="C480" t="s">
        <v>25676</v>
      </c>
      <c r="D480" t="s">
        <v>858</v>
      </c>
      <c r="E480" t="s">
        <v>42</v>
      </c>
      <c r="F480" t="s">
        <v>27935</v>
      </c>
      <c r="G480" t="s">
        <v>27928</v>
      </c>
      <c r="H480" t="s">
        <v>27946</v>
      </c>
      <c r="I480" t="s">
        <v>27960</v>
      </c>
      <c r="J480" t="s">
        <v>28407</v>
      </c>
      <c r="L480" t="s">
        <v>28408</v>
      </c>
      <c r="N480">
        <v>1</v>
      </c>
    </row>
    <row r="481" spans="1:12" x14ac:dyDescent="0.35">
      <c r="A481" t="s">
        <v>25612</v>
      </c>
      <c r="B481" t="s">
        <v>28419</v>
      </c>
      <c r="C481" t="s">
        <v>12</v>
      </c>
      <c r="D481" t="s">
        <v>858</v>
      </c>
      <c r="E481" t="s">
        <v>42</v>
      </c>
      <c r="F481" t="s">
        <v>27935</v>
      </c>
      <c r="G481" t="s">
        <v>27928</v>
      </c>
      <c r="H481" t="s">
        <v>27946</v>
      </c>
      <c r="I481" t="s">
        <v>27960</v>
      </c>
      <c r="J481" t="s">
        <v>28407</v>
      </c>
      <c r="L481" t="s">
        <v>28408</v>
      </c>
    </row>
    <row r="482" spans="1:12" x14ac:dyDescent="0.35">
      <c r="A482" t="s">
        <v>25613</v>
      </c>
      <c r="B482" t="s">
        <v>28420</v>
      </c>
      <c r="C482" t="s">
        <v>12</v>
      </c>
      <c r="D482" t="s">
        <v>858</v>
      </c>
      <c r="E482" t="s">
        <v>42</v>
      </c>
      <c r="F482" t="s">
        <v>27935</v>
      </c>
      <c r="G482" t="s">
        <v>27928</v>
      </c>
      <c r="H482" t="s">
        <v>27946</v>
      </c>
      <c r="I482" t="s">
        <v>27960</v>
      </c>
      <c r="J482" t="s">
        <v>28407</v>
      </c>
      <c r="L482" t="s">
        <v>28408</v>
      </c>
    </row>
    <row r="483" spans="1:12" x14ac:dyDescent="0.35">
      <c r="A483" t="s">
        <v>25614</v>
      </c>
      <c r="B483" t="s">
        <v>28421</v>
      </c>
      <c r="C483" t="s">
        <v>12</v>
      </c>
      <c r="D483" t="s">
        <v>858</v>
      </c>
      <c r="E483" t="s">
        <v>42</v>
      </c>
      <c r="F483" t="s">
        <v>27935</v>
      </c>
      <c r="G483" t="s">
        <v>27928</v>
      </c>
      <c r="H483" t="s">
        <v>27946</v>
      </c>
      <c r="I483" t="s">
        <v>27960</v>
      </c>
      <c r="J483" t="s">
        <v>28407</v>
      </c>
      <c r="L483" t="s">
        <v>28408</v>
      </c>
    </row>
    <row r="484" spans="1:12" x14ac:dyDescent="0.35">
      <c r="A484" t="s">
        <v>25615</v>
      </c>
      <c r="B484" t="s">
        <v>25644</v>
      </c>
      <c r="C484" t="s">
        <v>25644</v>
      </c>
      <c r="D484" t="s">
        <v>858</v>
      </c>
      <c r="E484" t="s">
        <v>42</v>
      </c>
      <c r="F484" t="s">
        <v>27935</v>
      </c>
      <c r="G484" t="s">
        <v>27928</v>
      </c>
      <c r="H484" t="s">
        <v>27946</v>
      </c>
      <c r="I484" t="s">
        <v>27960</v>
      </c>
      <c r="J484" t="s">
        <v>28407</v>
      </c>
      <c r="L484" t="s">
        <v>28408</v>
      </c>
    </row>
    <row r="485" spans="1:12" x14ac:dyDescent="0.35">
      <c r="A485" t="s">
        <v>25618</v>
      </c>
      <c r="B485" t="s">
        <v>28422</v>
      </c>
      <c r="C485" t="s">
        <v>25646</v>
      </c>
      <c r="D485" t="s">
        <v>858</v>
      </c>
      <c r="E485" t="s">
        <v>42</v>
      </c>
      <c r="F485" t="s">
        <v>27935</v>
      </c>
      <c r="G485" t="s">
        <v>27928</v>
      </c>
      <c r="H485" t="s">
        <v>27946</v>
      </c>
      <c r="I485" t="s">
        <v>27960</v>
      </c>
      <c r="J485" t="s">
        <v>28407</v>
      </c>
      <c r="L485" t="s">
        <v>28408</v>
      </c>
    </row>
    <row r="486" spans="1:12" x14ac:dyDescent="0.35">
      <c r="A486" t="s">
        <v>25619</v>
      </c>
      <c r="B486" t="s">
        <v>28423</v>
      </c>
      <c r="C486" t="s">
        <v>28389</v>
      </c>
      <c r="D486" t="s">
        <v>858</v>
      </c>
      <c r="E486" t="s">
        <v>42</v>
      </c>
      <c r="F486" t="s">
        <v>27935</v>
      </c>
      <c r="G486" t="s">
        <v>27928</v>
      </c>
      <c r="H486" t="s">
        <v>27946</v>
      </c>
      <c r="I486" t="s">
        <v>27960</v>
      </c>
      <c r="J486" t="s">
        <v>28407</v>
      </c>
      <c r="L486" t="s">
        <v>28408</v>
      </c>
    </row>
    <row r="487" spans="1:12" x14ac:dyDescent="0.35">
      <c r="A487" t="s">
        <v>25621</v>
      </c>
      <c r="B487" t="s">
        <v>28424</v>
      </c>
      <c r="C487" t="s">
        <v>25549</v>
      </c>
      <c r="D487" t="s">
        <v>858</v>
      </c>
      <c r="E487" t="s">
        <v>42</v>
      </c>
      <c r="F487" t="s">
        <v>27935</v>
      </c>
      <c r="G487" t="s">
        <v>27928</v>
      </c>
      <c r="H487" t="s">
        <v>27946</v>
      </c>
      <c r="I487" t="s">
        <v>27960</v>
      </c>
      <c r="J487" t="s">
        <v>28407</v>
      </c>
      <c r="L487" t="s">
        <v>28408</v>
      </c>
    </row>
    <row r="488" spans="1:12" x14ac:dyDescent="0.35">
      <c r="A488" t="s">
        <v>25622</v>
      </c>
      <c r="B488" t="s">
        <v>28425</v>
      </c>
      <c r="C488" t="s">
        <v>25549</v>
      </c>
      <c r="D488" t="s">
        <v>858</v>
      </c>
      <c r="E488" t="s">
        <v>42</v>
      </c>
      <c r="F488" t="s">
        <v>27935</v>
      </c>
      <c r="G488" t="s">
        <v>27928</v>
      </c>
      <c r="H488" t="s">
        <v>27946</v>
      </c>
      <c r="I488" t="s">
        <v>27960</v>
      </c>
      <c r="J488" t="s">
        <v>28407</v>
      </c>
      <c r="L488" t="s">
        <v>28408</v>
      </c>
    </row>
    <row r="489" spans="1:12" x14ac:dyDescent="0.35">
      <c r="A489" t="s">
        <v>25623</v>
      </c>
      <c r="B489" t="s">
        <v>28426</v>
      </c>
      <c r="C489" t="s">
        <v>25651</v>
      </c>
      <c r="D489" t="s">
        <v>858</v>
      </c>
      <c r="E489" t="s">
        <v>42</v>
      </c>
      <c r="F489" t="s">
        <v>27935</v>
      </c>
      <c r="G489" t="s">
        <v>27928</v>
      </c>
      <c r="H489" t="s">
        <v>27946</v>
      </c>
      <c r="I489" t="s">
        <v>27960</v>
      </c>
      <c r="J489" t="s">
        <v>28407</v>
      </c>
      <c r="L489" t="s">
        <v>28408</v>
      </c>
    </row>
    <row r="490" spans="1:12" x14ac:dyDescent="0.35">
      <c r="A490" t="s">
        <v>25624</v>
      </c>
      <c r="B490" t="s">
        <v>28427</v>
      </c>
      <c r="C490" t="s">
        <v>25025</v>
      </c>
      <c r="D490" t="s">
        <v>858</v>
      </c>
      <c r="E490" t="s">
        <v>42</v>
      </c>
      <c r="F490" t="s">
        <v>27935</v>
      </c>
      <c r="G490" t="s">
        <v>27928</v>
      </c>
      <c r="H490" t="s">
        <v>27946</v>
      </c>
      <c r="I490" t="s">
        <v>27960</v>
      </c>
      <c r="J490" t="s">
        <v>28407</v>
      </c>
      <c r="L490" t="s">
        <v>28408</v>
      </c>
    </row>
    <row r="491" spans="1:12" x14ac:dyDescent="0.35">
      <c r="A491" t="s">
        <v>25625</v>
      </c>
      <c r="B491" t="s">
        <v>28428</v>
      </c>
      <c r="C491" t="s">
        <v>25551</v>
      </c>
      <c r="D491" t="s">
        <v>858</v>
      </c>
      <c r="E491" t="s">
        <v>42</v>
      </c>
      <c r="F491" t="s">
        <v>27935</v>
      </c>
      <c r="G491" t="s">
        <v>27928</v>
      </c>
      <c r="H491" t="s">
        <v>27946</v>
      </c>
      <c r="I491" t="s">
        <v>27960</v>
      </c>
      <c r="J491" t="s">
        <v>28407</v>
      </c>
      <c r="L491" t="s">
        <v>28408</v>
      </c>
    </row>
    <row r="492" spans="1:12" x14ac:dyDescent="0.35">
      <c r="A492" t="s">
        <v>25655</v>
      </c>
      <c r="B492" t="s">
        <v>28429</v>
      </c>
      <c r="C492" t="s">
        <v>25395</v>
      </c>
      <c r="D492" t="s">
        <v>858</v>
      </c>
      <c r="E492" t="s">
        <v>42</v>
      </c>
      <c r="F492" t="s">
        <v>27935</v>
      </c>
      <c r="G492" t="s">
        <v>27928</v>
      </c>
      <c r="H492" t="s">
        <v>27946</v>
      </c>
      <c r="I492" t="s">
        <v>27960</v>
      </c>
      <c r="J492" t="s">
        <v>28407</v>
      </c>
      <c r="L492" t="s">
        <v>28408</v>
      </c>
    </row>
    <row r="493" spans="1:12" x14ac:dyDescent="0.35">
      <c r="A493" t="s">
        <v>25627</v>
      </c>
      <c r="B493" t="s">
        <v>28430</v>
      </c>
      <c r="C493" t="s">
        <v>25025</v>
      </c>
      <c r="D493" t="s">
        <v>858</v>
      </c>
      <c r="E493" t="s">
        <v>42</v>
      </c>
      <c r="F493" t="s">
        <v>27935</v>
      </c>
      <c r="G493" t="s">
        <v>27928</v>
      </c>
      <c r="H493" t="s">
        <v>27946</v>
      </c>
      <c r="I493" t="s">
        <v>27960</v>
      </c>
      <c r="J493" t="s">
        <v>28407</v>
      </c>
      <c r="L493" t="s">
        <v>28408</v>
      </c>
    </row>
    <row r="494" spans="1:12" x14ac:dyDescent="0.35">
      <c r="A494" t="s">
        <v>25635</v>
      </c>
      <c r="B494" t="s">
        <v>28431</v>
      </c>
      <c r="C494" t="s">
        <v>25660</v>
      </c>
      <c r="D494" t="s">
        <v>858</v>
      </c>
      <c r="E494" t="s">
        <v>42</v>
      </c>
      <c r="F494" t="s">
        <v>27935</v>
      </c>
      <c r="G494" t="s">
        <v>27928</v>
      </c>
      <c r="H494" t="s">
        <v>27946</v>
      </c>
      <c r="I494" t="s">
        <v>27960</v>
      </c>
      <c r="J494" t="s">
        <v>28407</v>
      </c>
      <c r="L494" t="s">
        <v>28408</v>
      </c>
    </row>
    <row r="495" spans="1:12" x14ac:dyDescent="0.35">
      <c r="A495" t="s">
        <v>25633</v>
      </c>
      <c r="B495" t="s">
        <v>28432</v>
      </c>
      <c r="C495" t="s">
        <v>25660</v>
      </c>
      <c r="D495" t="s">
        <v>858</v>
      </c>
      <c r="E495" t="s">
        <v>42</v>
      </c>
      <c r="F495" t="s">
        <v>27935</v>
      </c>
      <c r="G495" t="s">
        <v>27928</v>
      </c>
      <c r="H495" t="s">
        <v>27946</v>
      </c>
      <c r="I495" t="s">
        <v>27960</v>
      </c>
      <c r="J495" t="s">
        <v>28407</v>
      </c>
      <c r="L495" t="s">
        <v>28408</v>
      </c>
    </row>
    <row r="496" spans="1:12" x14ac:dyDescent="0.35">
      <c r="A496" t="s">
        <v>25628</v>
      </c>
      <c r="B496" t="s">
        <v>28433</v>
      </c>
      <c r="C496" t="s">
        <v>25551</v>
      </c>
      <c r="D496" t="s">
        <v>858</v>
      </c>
      <c r="E496" t="s">
        <v>42</v>
      </c>
      <c r="F496" t="s">
        <v>27935</v>
      </c>
      <c r="G496" t="s">
        <v>27928</v>
      </c>
      <c r="H496" t="s">
        <v>27946</v>
      </c>
      <c r="I496" t="s">
        <v>27960</v>
      </c>
      <c r="J496" t="s">
        <v>28407</v>
      </c>
      <c r="L496" t="s">
        <v>28408</v>
      </c>
    </row>
    <row r="497" spans="1:12" x14ac:dyDescent="0.35">
      <c r="A497" t="s">
        <v>25629</v>
      </c>
      <c r="B497" t="s">
        <v>28434</v>
      </c>
      <c r="C497" t="s">
        <v>25025</v>
      </c>
      <c r="D497" t="s">
        <v>858</v>
      </c>
      <c r="E497" t="s">
        <v>42</v>
      </c>
      <c r="F497" t="s">
        <v>27935</v>
      </c>
      <c r="G497" t="s">
        <v>27928</v>
      </c>
      <c r="H497" t="s">
        <v>27946</v>
      </c>
      <c r="I497" t="s">
        <v>27960</v>
      </c>
      <c r="J497" t="s">
        <v>28407</v>
      </c>
      <c r="L497" t="s">
        <v>28408</v>
      </c>
    </row>
    <row r="498" spans="1:12" x14ac:dyDescent="0.35">
      <c r="A498" t="s">
        <v>25626</v>
      </c>
      <c r="B498" t="s">
        <v>28435</v>
      </c>
      <c r="C498" t="s">
        <v>25025</v>
      </c>
      <c r="D498" t="s">
        <v>858</v>
      </c>
      <c r="E498" t="s">
        <v>42</v>
      </c>
      <c r="F498" t="s">
        <v>27935</v>
      </c>
      <c r="G498" t="s">
        <v>27928</v>
      </c>
      <c r="H498" t="s">
        <v>27946</v>
      </c>
      <c r="I498" t="s">
        <v>27960</v>
      </c>
      <c r="J498" t="s">
        <v>28407</v>
      </c>
      <c r="L498" t="s">
        <v>28408</v>
      </c>
    </row>
    <row r="499" spans="1:12" x14ac:dyDescent="0.35">
      <c r="A499" t="s">
        <v>25636</v>
      </c>
      <c r="B499" t="s">
        <v>28436</v>
      </c>
      <c r="C499" t="s">
        <v>25660</v>
      </c>
      <c r="D499" t="s">
        <v>858</v>
      </c>
      <c r="E499" t="s">
        <v>42</v>
      </c>
      <c r="F499" t="s">
        <v>27935</v>
      </c>
      <c r="G499" t="s">
        <v>27928</v>
      </c>
      <c r="H499" t="s">
        <v>27946</v>
      </c>
      <c r="I499" t="s">
        <v>27960</v>
      </c>
      <c r="J499" t="s">
        <v>28407</v>
      </c>
      <c r="L499" t="s">
        <v>28408</v>
      </c>
    </row>
    <row r="500" spans="1:12" x14ac:dyDescent="0.35">
      <c r="A500" t="s">
        <v>25637</v>
      </c>
      <c r="B500" t="s">
        <v>28437</v>
      </c>
      <c r="C500" t="s">
        <v>28438</v>
      </c>
      <c r="D500" t="s">
        <v>858</v>
      </c>
      <c r="E500" t="s">
        <v>42</v>
      </c>
      <c r="F500" t="s">
        <v>27935</v>
      </c>
      <c r="G500" t="s">
        <v>27928</v>
      </c>
      <c r="H500" t="s">
        <v>27946</v>
      </c>
      <c r="I500" t="s">
        <v>27960</v>
      </c>
      <c r="J500" t="s">
        <v>28407</v>
      </c>
      <c r="L500" t="s">
        <v>28408</v>
      </c>
    </row>
    <row r="501" spans="1:12" x14ac:dyDescent="0.35">
      <c r="A501" t="s">
        <v>25639</v>
      </c>
      <c r="B501" t="s">
        <v>28439</v>
      </c>
      <c r="C501" t="s">
        <v>25666</v>
      </c>
      <c r="D501" t="s">
        <v>858</v>
      </c>
      <c r="E501" t="s">
        <v>42</v>
      </c>
      <c r="F501" t="s">
        <v>27935</v>
      </c>
      <c r="G501" t="s">
        <v>27928</v>
      </c>
      <c r="H501" t="s">
        <v>27946</v>
      </c>
      <c r="I501" t="s">
        <v>27960</v>
      </c>
      <c r="J501" t="s">
        <v>28407</v>
      </c>
      <c r="L501" t="s">
        <v>28408</v>
      </c>
    </row>
    <row r="502" spans="1:12" x14ac:dyDescent="0.35">
      <c r="A502" t="s">
        <v>28440</v>
      </c>
      <c r="B502" t="s">
        <v>28441</v>
      </c>
      <c r="C502" t="s">
        <v>25666</v>
      </c>
      <c r="D502" t="s">
        <v>858</v>
      </c>
      <c r="E502" t="s">
        <v>42</v>
      </c>
      <c r="F502" t="s">
        <v>27935</v>
      </c>
      <c r="G502" t="s">
        <v>27928</v>
      </c>
      <c r="H502" t="s">
        <v>27946</v>
      </c>
      <c r="I502" t="s">
        <v>27960</v>
      </c>
      <c r="J502" t="s">
        <v>28407</v>
      </c>
      <c r="L502" t="s">
        <v>28408</v>
      </c>
    </row>
    <row r="503" spans="1:12" x14ac:dyDescent="0.35">
      <c r="A503" t="s">
        <v>25640</v>
      </c>
      <c r="B503" t="s">
        <v>28442</v>
      </c>
      <c r="C503" t="s">
        <v>25651</v>
      </c>
      <c r="D503" t="s">
        <v>858</v>
      </c>
      <c r="E503" t="s">
        <v>42</v>
      </c>
      <c r="F503" t="s">
        <v>27935</v>
      </c>
      <c r="G503" t="s">
        <v>27928</v>
      </c>
      <c r="H503" t="s">
        <v>27946</v>
      </c>
      <c r="I503" t="s">
        <v>27960</v>
      </c>
      <c r="J503" t="s">
        <v>28407</v>
      </c>
      <c r="L503" t="s">
        <v>28408</v>
      </c>
    </row>
    <row r="504" spans="1:12" x14ac:dyDescent="0.35">
      <c r="A504" t="s">
        <v>25641</v>
      </c>
      <c r="B504" t="s">
        <v>28443</v>
      </c>
      <c r="C504" t="s">
        <v>15</v>
      </c>
      <c r="D504" t="s">
        <v>858</v>
      </c>
      <c r="E504" t="s">
        <v>42</v>
      </c>
      <c r="F504" t="s">
        <v>27935</v>
      </c>
      <c r="G504" t="s">
        <v>27928</v>
      </c>
      <c r="H504" t="s">
        <v>27946</v>
      </c>
      <c r="I504" t="s">
        <v>27960</v>
      </c>
      <c r="J504" t="s">
        <v>28407</v>
      </c>
      <c r="L504" t="s">
        <v>28408</v>
      </c>
    </row>
    <row r="505" spans="1:12" x14ac:dyDescent="0.35">
      <c r="A505" t="s">
        <v>25642</v>
      </c>
      <c r="B505" t="s">
        <v>28444</v>
      </c>
      <c r="C505" t="s">
        <v>25551</v>
      </c>
      <c r="D505" t="s">
        <v>858</v>
      </c>
      <c r="E505" t="s">
        <v>42</v>
      </c>
      <c r="F505" t="s">
        <v>27935</v>
      </c>
      <c r="G505" t="s">
        <v>27928</v>
      </c>
      <c r="H505" t="s">
        <v>27946</v>
      </c>
      <c r="I505" t="s">
        <v>27960</v>
      </c>
      <c r="J505" t="s">
        <v>28407</v>
      </c>
      <c r="L505" t="s">
        <v>28408</v>
      </c>
    </row>
    <row r="506" spans="1:12" x14ac:dyDescent="0.35">
      <c r="A506" t="s">
        <v>25643</v>
      </c>
      <c r="B506" t="s">
        <v>28445</v>
      </c>
      <c r="C506" t="s">
        <v>20816</v>
      </c>
      <c r="D506" t="s">
        <v>858</v>
      </c>
      <c r="E506" t="s">
        <v>42</v>
      </c>
      <c r="F506" t="s">
        <v>27935</v>
      </c>
      <c r="G506" t="s">
        <v>27928</v>
      </c>
      <c r="H506" t="s">
        <v>27946</v>
      </c>
      <c r="I506" t="s">
        <v>27960</v>
      </c>
      <c r="J506" t="s">
        <v>28407</v>
      </c>
      <c r="L506" t="s">
        <v>28408</v>
      </c>
    </row>
    <row r="507" spans="1:12" x14ac:dyDescent="0.35">
      <c r="A507" t="s">
        <v>25645</v>
      </c>
      <c r="B507" t="s">
        <v>28446</v>
      </c>
      <c r="C507" t="s">
        <v>25606</v>
      </c>
      <c r="D507" t="s">
        <v>858</v>
      </c>
      <c r="E507" t="s">
        <v>42</v>
      </c>
      <c r="F507" t="s">
        <v>27935</v>
      </c>
      <c r="G507" t="s">
        <v>27928</v>
      </c>
      <c r="H507" t="s">
        <v>27946</v>
      </c>
      <c r="I507" t="s">
        <v>27960</v>
      </c>
      <c r="J507" t="s">
        <v>28407</v>
      </c>
      <c r="L507" t="s">
        <v>28408</v>
      </c>
    </row>
    <row r="508" spans="1:12" x14ac:dyDescent="0.35">
      <c r="A508" t="s">
        <v>25647</v>
      </c>
      <c r="B508" t="s">
        <v>28447</v>
      </c>
      <c r="C508" t="s">
        <v>28389</v>
      </c>
      <c r="D508" t="s">
        <v>858</v>
      </c>
      <c r="E508" t="s">
        <v>42</v>
      </c>
      <c r="F508" t="s">
        <v>27935</v>
      </c>
      <c r="G508" t="s">
        <v>27928</v>
      </c>
      <c r="H508" t="s">
        <v>27946</v>
      </c>
      <c r="I508" t="s">
        <v>27960</v>
      </c>
      <c r="J508" t="s">
        <v>28407</v>
      </c>
      <c r="L508" t="s">
        <v>28408</v>
      </c>
    </row>
    <row r="509" spans="1:12" x14ac:dyDescent="0.35">
      <c r="A509" t="s">
        <v>28448</v>
      </c>
      <c r="B509" t="s">
        <v>28449</v>
      </c>
      <c r="C509" t="s">
        <v>28389</v>
      </c>
      <c r="D509" t="s">
        <v>858</v>
      </c>
      <c r="E509" t="s">
        <v>42</v>
      </c>
      <c r="F509" t="s">
        <v>27935</v>
      </c>
      <c r="G509" t="s">
        <v>27928</v>
      </c>
      <c r="H509" t="s">
        <v>27946</v>
      </c>
      <c r="I509" t="s">
        <v>27960</v>
      </c>
      <c r="J509" t="s">
        <v>28407</v>
      </c>
      <c r="L509" t="s">
        <v>28408</v>
      </c>
    </row>
    <row r="510" spans="1:12" x14ac:dyDescent="0.35">
      <c r="A510" t="s">
        <v>25648</v>
      </c>
      <c r="B510" t="s">
        <v>28450</v>
      </c>
      <c r="C510" t="s">
        <v>28389</v>
      </c>
      <c r="D510" t="s">
        <v>858</v>
      </c>
      <c r="E510" t="s">
        <v>42</v>
      </c>
      <c r="F510" t="s">
        <v>27935</v>
      </c>
      <c r="G510" t="s">
        <v>27928</v>
      </c>
      <c r="H510" t="s">
        <v>27946</v>
      </c>
      <c r="I510" t="s">
        <v>27960</v>
      </c>
      <c r="J510" t="s">
        <v>28407</v>
      </c>
      <c r="L510" t="s">
        <v>28408</v>
      </c>
    </row>
    <row r="511" spans="1:12" x14ac:dyDescent="0.35">
      <c r="A511" t="s">
        <v>28451</v>
      </c>
      <c r="B511" t="s">
        <v>28452</v>
      </c>
      <c r="C511" t="s">
        <v>28453</v>
      </c>
      <c r="D511" t="s">
        <v>858</v>
      </c>
      <c r="E511" t="s">
        <v>42</v>
      </c>
      <c r="F511" t="s">
        <v>27935</v>
      </c>
      <c r="G511" t="s">
        <v>27928</v>
      </c>
      <c r="H511" t="s">
        <v>27946</v>
      </c>
      <c r="I511" t="s">
        <v>27960</v>
      </c>
      <c r="J511" t="s">
        <v>28407</v>
      </c>
      <c r="L511" t="s">
        <v>28408</v>
      </c>
    </row>
    <row r="512" spans="1:12" x14ac:dyDescent="0.35">
      <c r="A512" t="s">
        <v>25631</v>
      </c>
      <c r="B512" t="s">
        <v>28454</v>
      </c>
      <c r="C512" t="s">
        <v>28453</v>
      </c>
      <c r="D512" t="s">
        <v>858</v>
      </c>
      <c r="E512" t="s">
        <v>42</v>
      </c>
      <c r="F512" t="s">
        <v>27935</v>
      </c>
      <c r="G512" t="s">
        <v>27928</v>
      </c>
      <c r="H512" t="s">
        <v>27946</v>
      </c>
      <c r="I512" t="s">
        <v>27960</v>
      </c>
      <c r="J512" t="s">
        <v>28407</v>
      </c>
      <c r="L512" t="s">
        <v>28408</v>
      </c>
    </row>
    <row r="513" spans="1:12" x14ac:dyDescent="0.35">
      <c r="A513" t="s">
        <v>25650</v>
      </c>
      <c r="B513" t="s">
        <v>28455</v>
      </c>
      <c r="C513" t="s">
        <v>25676</v>
      </c>
      <c r="D513" t="s">
        <v>858</v>
      </c>
      <c r="E513" t="s">
        <v>42</v>
      </c>
      <c r="F513" t="s">
        <v>27935</v>
      </c>
      <c r="G513" t="s">
        <v>27928</v>
      </c>
      <c r="H513" t="s">
        <v>27946</v>
      </c>
      <c r="I513" t="s">
        <v>27960</v>
      </c>
      <c r="J513" t="s">
        <v>28407</v>
      </c>
      <c r="L513" t="s">
        <v>28408</v>
      </c>
    </row>
    <row r="514" spans="1:12" x14ac:dyDescent="0.35">
      <c r="A514" t="s">
        <v>25652</v>
      </c>
      <c r="B514" t="s">
        <v>28456</v>
      </c>
      <c r="C514" t="s">
        <v>25679</v>
      </c>
      <c r="D514" t="s">
        <v>858</v>
      </c>
      <c r="E514" t="s">
        <v>42</v>
      </c>
      <c r="F514" t="s">
        <v>27935</v>
      </c>
      <c r="G514" t="s">
        <v>27928</v>
      </c>
      <c r="H514" t="s">
        <v>27946</v>
      </c>
      <c r="I514" t="s">
        <v>27960</v>
      </c>
      <c r="J514" t="s">
        <v>28407</v>
      </c>
      <c r="L514" t="s">
        <v>28408</v>
      </c>
    </row>
    <row r="515" spans="1:12" x14ac:dyDescent="0.35">
      <c r="A515" t="s">
        <v>25681</v>
      </c>
      <c r="B515" t="s">
        <v>28457</v>
      </c>
      <c r="C515" t="s">
        <v>25679</v>
      </c>
      <c r="D515" t="s">
        <v>858</v>
      </c>
      <c r="E515" t="s">
        <v>42</v>
      </c>
      <c r="F515" t="s">
        <v>27935</v>
      </c>
      <c r="G515" t="s">
        <v>27928</v>
      </c>
      <c r="H515" t="s">
        <v>27946</v>
      </c>
      <c r="I515" t="s">
        <v>27960</v>
      </c>
      <c r="J515" t="s">
        <v>28407</v>
      </c>
      <c r="L515" t="s">
        <v>28408</v>
      </c>
    </row>
    <row r="516" spans="1:12" x14ac:dyDescent="0.35">
      <c r="A516" t="s">
        <v>25653</v>
      </c>
      <c r="B516" t="s">
        <v>28458</v>
      </c>
      <c r="C516" t="s">
        <v>25679</v>
      </c>
      <c r="D516" t="s">
        <v>858</v>
      </c>
      <c r="E516" t="s">
        <v>42</v>
      </c>
      <c r="F516" t="s">
        <v>27935</v>
      </c>
      <c r="G516" t="s">
        <v>27928</v>
      </c>
      <c r="H516" t="s">
        <v>27946</v>
      </c>
      <c r="I516" t="s">
        <v>27960</v>
      </c>
      <c r="J516" t="s">
        <v>28407</v>
      </c>
      <c r="L516" t="s">
        <v>28408</v>
      </c>
    </row>
    <row r="517" spans="1:12" x14ac:dyDescent="0.35">
      <c r="A517" t="s">
        <v>25654</v>
      </c>
      <c r="B517" t="s">
        <v>28459</v>
      </c>
      <c r="C517" t="s">
        <v>25684</v>
      </c>
      <c r="D517" t="s">
        <v>858</v>
      </c>
      <c r="E517" t="s">
        <v>42</v>
      </c>
      <c r="F517" t="s">
        <v>27935</v>
      </c>
      <c r="G517" t="s">
        <v>27928</v>
      </c>
      <c r="H517" t="s">
        <v>27946</v>
      </c>
      <c r="I517" t="s">
        <v>27960</v>
      </c>
      <c r="J517" t="s">
        <v>28407</v>
      </c>
      <c r="L517" t="s">
        <v>28408</v>
      </c>
    </row>
    <row r="518" spans="1:12" x14ac:dyDescent="0.35">
      <c r="A518" t="s">
        <v>28460</v>
      </c>
      <c r="B518" t="s">
        <v>28461</v>
      </c>
      <c r="C518" t="s">
        <v>28461</v>
      </c>
      <c r="D518" t="s">
        <v>858</v>
      </c>
      <c r="E518" t="s">
        <v>42</v>
      </c>
      <c r="F518" t="s">
        <v>27935</v>
      </c>
      <c r="G518" t="s">
        <v>27928</v>
      </c>
      <c r="H518" t="s">
        <v>27946</v>
      </c>
      <c r="I518" t="s">
        <v>27960</v>
      </c>
      <c r="J518" t="s">
        <v>28407</v>
      </c>
      <c r="L518" t="s">
        <v>28408</v>
      </c>
    </row>
    <row r="519" spans="1:12" x14ac:dyDescent="0.35">
      <c r="A519" t="s">
        <v>25657</v>
      </c>
      <c r="B519" t="s">
        <v>28462</v>
      </c>
      <c r="C519" t="s">
        <v>25046</v>
      </c>
      <c r="D519" t="s">
        <v>858</v>
      </c>
      <c r="E519" t="s">
        <v>42</v>
      </c>
      <c r="F519" t="s">
        <v>27935</v>
      </c>
      <c r="G519" t="s">
        <v>27928</v>
      </c>
      <c r="H519" t="s">
        <v>27946</v>
      </c>
      <c r="I519" t="s">
        <v>27960</v>
      </c>
      <c r="J519" t="s">
        <v>28407</v>
      </c>
      <c r="L519" t="s">
        <v>28408</v>
      </c>
    </row>
    <row r="520" spans="1:12" x14ac:dyDescent="0.35">
      <c r="A520" t="s">
        <v>25656</v>
      </c>
      <c r="B520" t="s">
        <v>28463</v>
      </c>
      <c r="C520" t="s">
        <v>25603</v>
      </c>
      <c r="D520" t="s">
        <v>858</v>
      </c>
      <c r="E520" t="s">
        <v>42</v>
      </c>
      <c r="F520" t="s">
        <v>27935</v>
      </c>
      <c r="G520" t="s">
        <v>27928</v>
      </c>
      <c r="H520" t="s">
        <v>27946</v>
      </c>
      <c r="I520" t="s">
        <v>27960</v>
      </c>
      <c r="J520" t="s">
        <v>28407</v>
      </c>
      <c r="L520" t="s">
        <v>28408</v>
      </c>
    </row>
    <row r="521" spans="1:12" x14ac:dyDescent="0.35">
      <c r="A521" t="s">
        <v>25659</v>
      </c>
      <c r="B521" t="s">
        <v>28464</v>
      </c>
      <c r="C521" t="s">
        <v>25046</v>
      </c>
      <c r="D521" t="s">
        <v>858</v>
      </c>
      <c r="E521" t="s">
        <v>42</v>
      </c>
      <c r="F521" t="s">
        <v>27935</v>
      </c>
      <c r="G521" t="s">
        <v>27928</v>
      </c>
      <c r="H521" t="s">
        <v>27946</v>
      </c>
      <c r="I521" t="s">
        <v>27960</v>
      </c>
      <c r="J521" t="s">
        <v>28407</v>
      </c>
      <c r="L521" t="s">
        <v>28408</v>
      </c>
    </row>
    <row r="522" spans="1:12" x14ac:dyDescent="0.35">
      <c r="A522" t="s">
        <v>25689</v>
      </c>
      <c r="B522" t="s">
        <v>28465</v>
      </c>
      <c r="C522" t="s">
        <v>25046</v>
      </c>
      <c r="D522" t="s">
        <v>858</v>
      </c>
      <c r="E522" t="s">
        <v>42</v>
      </c>
      <c r="F522" t="s">
        <v>27935</v>
      </c>
      <c r="G522" t="s">
        <v>27928</v>
      </c>
      <c r="H522" t="s">
        <v>27946</v>
      </c>
      <c r="I522" t="s">
        <v>27960</v>
      </c>
      <c r="J522" t="s">
        <v>28407</v>
      </c>
      <c r="L522" t="s">
        <v>28408</v>
      </c>
    </row>
    <row r="523" spans="1:12" x14ac:dyDescent="0.35">
      <c r="A523" t="s">
        <v>25658</v>
      </c>
      <c r="B523" t="s">
        <v>28466</v>
      </c>
      <c r="C523" t="s">
        <v>25046</v>
      </c>
      <c r="D523" t="s">
        <v>858</v>
      </c>
      <c r="E523" t="s">
        <v>42</v>
      </c>
      <c r="F523" t="s">
        <v>27935</v>
      </c>
      <c r="G523" t="s">
        <v>27928</v>
      </c>
      <c r="H523" t="s">
        <v>27946</v>
      </c>
      <c r="I523" t="s">
        <v>27960</v>
      </c>
      <c r="J523" t="s">
        <v>28407</v>
      </c>
      <c r="L523" t="s">
        <v>28408</v>
      </c>
    </row>
    <row r="524" spans="1:12" x14ac:dyDescent="0.35">
      <c r="A524" t="s">
        <v>25661</v>
      </c>
      <c r="B524" t="s">
        <v>28467</v>
      </c>
      <c r="C524" t="s">
        <v>25046</v>
      </c>
      <c r="D524" t="s">
        <v>858</v>
      </c>
      <c r="E524" t="s">
        <v>42</v>
      </c>
      <c r="F524" t="s">
        <v>27935</v>
      </c>
      <c r="G524" t="s">
        <v>27928</v>
      </c>
      <c r="H524" t="s">
        <v>27946</v>
      </c>
      <c r="I524" t="s">
        <v>27960</v>
      </c>
      <c r="J524" t="s">
        <v>28407</v>
      </c>
      <c r="L524" t="s">
        <v>28408</v>
      </c>
    </row>
    <row r="525" spans="1:12" x14ac:dyDescent="0.35">
      <c r="A525" t="s">
        <v>25598</v>
      </c>
      <c r="B525" t="s">
        <v>28468</v>
      </c>
      <c r="C525" t="s">
        <v>25551</v>
      </c>
      <c r="D525" t="s">
        <v>858</v>
      </c>
      <c r="E525" t="s">
        <v>42</v>
      </c>
      <c r="F525" t="s">
        <v>27935</v>
      </c>
      <c r="G525" t="s">
        <v>27928</v>
      </c>
      <c r="H525" t="s">
        <v>27946</v>
      </c>
      <c r="I525" t="s">
        <v>27960</v>
      </c>
      <c r="J525" t="s">
        <v>28407</v>
      </c>
      <c r="L525" t="s">
        <v>28408</v>
      </c>
    </row>
    <row r="526" spans="1:12" x14ac:dyDescent="0.35">
      <c r="A526" t="s">
        <v>25663</v>
      </c>
      <c r="B526" t="s">
        <v>28469</v>
      </c>
      <c r="C526" t="s">
        <v>25025</v>
      </c>
      <c r="D526" t="s">
        <v>858</v>
      </c>
      <c r="E526" t="s">
        <v>42</v>
      </c>
      <c r="F526" t="s">
        <v>27935</v>
      </c>
      <c r="G526" t="s">
        <v>27928</v>
      </c>
      <c r="H526" t="s">
        <v>27946</v>
      </c>
      <c r="I526" t="s">
        <v>27960</v>
      </c>
      <c r="J526" t="s">
        <v>28407</v>
      </c>
      <c r="L526" t="s">
        <v>28408</v>
      </c>
    </row>
    <row r="527" spans="1:12" x14ac:dyDescent="0.35">
      <c r="A527" t="s">
        <v>25664</v>
      </c>
      <c r="B527" t="s">
        <v>28470</v>
      </c>
      <c r="C527" t="s">
        <v>25698</v>
      </c>
      <c r="D527" t="s">
        <v>858</v>
      </c>
      <c r="E527" t="s">
        <v>42</v>
      </c>
      <c r="F527" t="s">
        <v>27935</v>
      </c>
      <c r="G527" t="s">
        <v>27928</v>
      </c>
      <c r="H527" t="s">
        <v>27946</v>
      </c>
      <c r="I527" t="s">
        <v>27960</v>
      </c>
      <c r="J527" t="s">
        <v>28407</v>
      </c>
      <c r="L527" t="s">
        <v>28408</v>
      </c>
    </row>
    <row r="528" spans="1:12" x14ac:dyDescent="0.35">
      <c r="A528" t="s">
        <v>25665</v>
      </c>
      <c r="B528" t="s">
        <v>28471</v>
      </c>
      <c r="C528" t="s">
        <v>25684</v>
      </c>
      <c r="D528" t="s">
        <v>858</v>
      </c>
      <c r="E528" t="s">
        <v>42</v>
      </c>
      <c r="F528" t="s">
        <v>27935</v>
      </c>
      <c r="G528" t="s">
        <v>27928</v>
      </c>
      <c r="H528" t="s">
        <v>27946</v>
      </c>
      <c r="I528" t="s">
        <v>27960</v>
      </c>
      <c r="J528" t="s">
        <v>28407</v>
      </c>
      <c r="L528" t="s">
        <v>28408</v>
      </c>
    </row>
    <row r="529" spans="1:12" x14ac:dyDescent="0.35">
      <c r="A529" t="s">
        <v>25667</v>
      </c>
      <c r="B529" t="s">
        <v>28472</v>
      </c>
      <c r="C529" t="s">
        <v>25701</v>
      </c>
      <c r="D529" t="s">
        <v>858</v>
      </c>
      <c r="E529" t="s">
        <v>42</v>
      </c>
      <c r="F529" t="s">
        <v>27935</v>
      </c>
      <c r="G529" t="s">
        <v>27928</v>
      </c>
      <c r="H529" t="s">
        <v>27946</v>
      </c>
      <c r="I529" t="s">
        <v>27937</v>
      </c>
      <c r="J529" t="s">
        <v>164</v>
      </c>
      <c r="K529" t="s">
        <v>28473</v>
      </c>
      <c r="L529" t="s">
        <v>28473</v>
      </c>
    </row>
    <row r="530" spans="1:12" x14ac:dyDescent="0.35">
      <c r="A530" t="s">
        <v>25703</v>
      </c>
      <c r="B530" t="s">
        <v>28475</v>
      </c>
      <c r="C530" t="s">
        <v>25701</v>
      </c>
      <c r="D530" t="s">
        <v>858</v>
      </c>
      <c r="E530" t="s">
        <v>42</v>
      </c>
      <c r="F530" t="s">
        <v>27935</v>
      </c>
      <c r="G530" t="s">
        <v>27928</v>
      </c>
      <c r="H530" t="s">
        <v>27946</v>
      </c>
      <c r="I530" t="s">
        <v>27937</v>
      </c>
      <c r="J530" t="s">
        <v>164</v>
      </c>
      <c r="L530" t="s">
        <v>28473</v>
      </c>
    </row>
    <row r="531" spans="1:12" x14ac:dyDescent="0.35">
      <c r="A531" t="s">
        <v>25668</v>
      </c>
      <c r="B531" t="s">
        <v>28476</v>
      </c>
      <c r="C531" t="s">
        <v>25701</v>
      </c>
      <c r="D531" t="s">
        <v>858</v>
      </c>
      <c r="E531" t="s">
        <v>42</v>
      </c>
      <c r="F531" t="s">
        <v>27935</v>
      </c>
      <c r="G531" t="s">
        <v>27928</v>
      </c>
      <c r="H531" t="s">
        <v>27946</v>
      </c>
      <c r="I531" t="s">
        <v>27937</v>
      </c>
      <c r="J531" t="s">
        <v>164</v>
      </c>
      <c r="L531" t="s">
        <v>28473</v>
      </c>
    </row>
    <row r="532" spans="1:12" x14ac:dyDescent="0.35">
      <c r="A532" t="s">
        <v>25669</v>
      </c>
      <c r="B532" t="s">
        <v>28477</v>
      </c>
      <c r="C532" t="s">
        <v>25701</v>
      </c>
      <c r="D532" t="s">
        <v>858</v>
      </c>
      <c r="E532" t="s">
        <v>42</v>
      </c>
      <c r="F532" t="s">
        <v>27935</v>
      </c>
      <c r="G532" t="s">
        <v>27928</v>
      </c>
      <c r="H532" t="s">
        <v>27946</v>
      </c>
      <c r="I532" t="s">
        <v>27937</v>
      </c>
      <c r="J532" t="s">
        <v>164</v>
      </c>
      <c r="L532" t="s">
        <v>28473</v>
      </c>
    </row>
    <row r="533" spans="1:12" x14ac:dyDescent="0.35">
      <c r="A533" t="s">
        <v>25670</v>
      </c>
      <c r="B533" t="s">
        <v>28478</v>
      </c>
      <c r="C533" t="s">
        <v>25701</v>
      </c>
      <c r="D533" t="s">
        <v>858</v>
      </c>
      <c r="E533" t="s">
        <v>42</v>
      </c>
      <c r="F533" t="s">
        <v>27935</v>
      </c>
      <c r="G533" t="s">
        <v>27928</v>
      </c>
      <c r="H533" t="s">
        <v>27946</v>
      </c>
      <c r="I533" t="s">
        <v>27937</v>
      </c>
      <c r="J533" t="s">
        <v>164</v>
      </c>
      <c r="L533" t="s">
        <v>28473</v>
      </c>
    </row>
    <row r="534" spans="1:12" x14ac:dyDescent="0.35">
      <c r="A534" t="s">
        <v>25671</v>
      </c>
      <c r="B534" t="s">
        <v>28479</v>
      </c>
      <c r="C534" t="s">
        <v>25701</v>
      </c>
      <c r="D534" t="s">
        <v>858</v>
      </c>
      <c r="E534" t="s">
        <v>42</v>
      </c>
      <c r="F534" t="s">
        <v>27935</v>
      </c>
      <c r="G534" t="s">
        <v>27928</v>
      </c>
      <c r="H534" t="s">
        <v>27946</v>
      </c>
      <c r="I534" t="s">
        <v>27937</v>
      </c>
      <c r="J534" t="s">
        <v>164</v>
      </c>
      <c r="L534" t="s">
        <v>28473</v>
      </c>
    </row>
    <row r="535" spans="1:12" x14ac:dyDescent="0.35">
      <c r="A535" t="s">
        <v>25672</v>
      </c>
      <c r="B535" t="s">
        <v>28480</v>
      </c>
      <c r="C535" t="s">
        <v>25701</v>
      </c>
      <c r="D535" t="s">
        <v>858</v>
      </c>
      <c r="E535" t="s">
        <v>42</v>
      </c>
      <c r="F535" t="s">
        <v>27935</v>
      </c>
      <c r="G535" t="s">
        <v>27928</v>
      </c>
      <c r="H535" t="s">
        <v>27946</v>
      </c>
      <c r="I535" t="s">
        <v>27937</v>
      </c>
      <c r="J535" t="s">
        <v>164</v>
      </c>
      <c r="L535" t="s">
        <v>28473</v>
      </c>
    </row>
    <row r="536" spans="1:12" x14ac:dyDescent="0.35">
      <c r="A536" t="s">
        <v>25674</v>
      </c>
      <c r="B536" t="s">
        <v>28481</v>
      </c>
      <c r="C536" t="s">
        <v>25701</v>
      </c>
      <c r="D536" t="s">
        <v>858</v>
      </c>
      <c r="E536" t="s">
        <v>42</v>
      </c>
      <c r="F536" t="s">
        <v>27935</v>
      </c>
      <c r="G536" t="s">
        <v>27928</v>
      </c>
      <c r="H536" t="s">
        <v>27946</v>
      </c>
      <c r="I536" t="s">
        <v>27937</v>
      </c>
      <c r="J536" t="s">
        <v>164</v>
      </c>
      <c r="L536" t="s">
        <v>28473</v>
      </c>
    </row>
    <row r="537" spans="1:12" x14ac:dyDescent="0.35">
      <c r="A537" t="s">
        <v>25675</v>
      </c>
      <c r="B537" t="s">
        <v>28482</v>
      </c>
      <c r="C537" t="s">
        <v>25701</v>
      </c>
      <c r="D537" t="s">
        <v>858</v>
      </c>
      <c r="E537" t="s">
        <v>42</v>
      </c>
      <c r="F537" t="s">
        <v>27935</v>
      </c>
      <c r="G537" t="s">
        <v>27928</v>
      </c>
      <c r="H537" t="s">
        <v>27946</v>
      </c>
      <c r="I537" t="s">
        <v>27937</v>
      </c>
      <c r="J537" t="s">
        <v>164</v>
      </c>
      <c r="L537" t="s">
        <v>28473</v>
      </c>
    </row>
    <row r="538" spans="1:12" x14ac:dyDescent="0.35">
      <c r="A538" t="s">
        <v>25677</v>
      </c>
      <c r="B538" t="s">
        <v>28481</v>
      </c>
      <c r="C538" t="s">
        <v>25701</v>
      </c>
      <c r="D538" t="s">
        <v>858</v>
      </c>
      <c r="E538" t="s">
        <v>42</v>
      </c>
      <c r="F538" t="s">
        <v>27935</v>
      </c>
      <c r="G538" t="s">
        <v>27928</v>
      </c>
      <c r="H538" t="s">
        <v>27946</v>
      </c>
      <c r="I538" t="s">
        <v>27937</v>
      </c>
      <c r="J538" t="s">
        <v>164</v>
      </c>
      <c r="L538" t="s">
        <v>28473</v>
      </c>
    </row>
    <row r="539" spans="1:12" x14ac:dyDescent="0.35">
      <c r="A539" t="s">
        <v>25678</v>
      </c>
      <c r="B539" t="s">
        <v>28483</v>
      </c>
      <c r="C539" t="s">
        <v>25701</v>
      </c>
      <c r="D539" t="s">
        <v>858</v>
      </c>
      <c r="E539" t="s">
        <v>42</v>
      </c>
      <c r="F539" t="s">
        <v>27935</v>
      </c>
      <c r="G539" t="s">
        <v>27928</v>
      </c>
      <c r="H539" t="s">
        <v>27946</v>
      </c>
      <c r="I539" t="s">
        <v>27937</v>
      </c>
      <c r="J539" t="s">
        <v>164</v>
      </c>
      <c r="L539" t="s">
        <v>28473</v>
      </c>
    </row>
    <row r="540" spans="1:12" x14ac:dyDescent="0.35">
      <c r="A540" t="s">
        <v>25680</v>
      </c>
      <c r="B540" t="s">
        <v>28484</v>
      </c>
      <c r="C540" t="s">
        <v>25701</v>
      </c>
      <c r="D540" t="s">
        <v>858</v>
      </c>
      <c r="E540" t="s">
        <v>42</v>
      </c>
      <c r="F540" t="s">
        <v>27935</v>
      </c>
      <c r="G540" t="s">
        <v>27928</v>
      </c>
      <c r="H540" t="s">
        <v>27946</v>
      </c>
      <c r="I540" t="s">
        <v>27937</v>
      </c>
      <c r="J540" t="s">
        <v>164</v>
      </c>
      <c r="L540" t="s">
        <v>28473</v>
      </c>
    </row>
    <row r="541" spans="1:12" x14ac:dyDescent="0.35">
      <c r="A541" t="s">
        <v>25682</v>
      </c>
      <c r="B541" t="s">
        <v>28485</v>
      </c>
      <c r="C541" t="s">
        <v>25701</v>
      </c>
      <c r="D541" t="s">
        <v>858</v>
      </c>
      <c r="E541" t="s">
        <v>42</v>
      </c>
      <c r="F541" t="s">
        <v>27935</v>
      </c>
      <c r="G541" t="s">
        <v>27928</v>
      </c>
      <c r="H541" t="s">
        <v>27946</v>
      </c>
      <c r="I541" t="s">
        <v>27937</v>
      </c>
      <c r="J541" t="s">
        <v>164</v>
      </c>
      <c r="L541" t="s">
        <v>28473</v>
      </c>
    </row>
    <row r="542" spans="1:12" x14ac:dyDescent="0.35">
      <c r="A542" t="s">
        <v>25683</v>
      </c>
      <c r="B542" t="s">
        <v>28486</v>
      </c>
      <c r="C542" t="s">
        <v>25701</v>
      </c>
      <c r="D542" t="s">
        <v>858</v>
      </c>
      <c r="E542" t="s">
        <v>42</v>
      </c>
      <c r="F542" t="s">
        <v>27935</v>
      </c>
      <c r="G542" t="s">
        <v>27928</v>
      </c>
      <c r="H542" t="s">
        <v>27946</v>
      </c>
      <c r="I542" t="s">
        <v>27937</v>
      </c>
      <c r="J542" t="s">
        <v>164</v>
      </c>
      <c r="L542" t="s">
        <v>28473</v>
      </c>
    </row>
    <row r="543" spans="1:12" x14ac:dyDescent="0.35">
      <c r="A543" t="s">
        <v>25685</v>
      </c>
      <c r="B543" t="s">
        <v>28487</v>
      </c>
      <c r="C543" t="s">
        <v>25717</v>
      </c>
      <c r="D543" t="s">
        <v>858</v>
      </c>
      <c r="E543" t="s">
        <v>42</v>
      </c>
      <c r="F543" t="s">
        <v>27935</v>
      </c>
      <c r="G543" t="s">
        <v>27928</v>
      </c>
      <c r="H543" t="s">
        <v>27946</v>
      </c>
      <c r="I543" t="s">
        <v>27937</v>
      </c>
      <c r="J543" t="s">
        <v>165</v>
      </c>
      <c r="K543" t="s">
        <v>28488</v>
      </c>
      <c r="L543" t="s">
        <v>28488</v>
      </c>
    </row>
    <row r="544" spans="1:12" x14ac:dyDescent="0.35">
      <c r="A544" t="s">
        <v>25686</v>
      </c>
      <c r="B544" t="s">
        <v>28489</v>
      </c>
      <c r="C544" t="s">
        <v>25717</v>
      </c>
      <c r="D544" t="s">
        <v>858</v>
      </c>
      <c r="E544" t="s">
        <v>42</v>
      </c>
      <c r="F544" t="s">
        <v>27935</v>
      </c>
      <c r="G544" t="s">
        <v>27928</v>
      </c>
      <c r="H544" t="s">
        <v>27946</v>
      </c>
      <c r="I544" t="s">
        <v>27937</v>
      </c>
      <c r="J544" t="s">
        <v>165</v>
      </c>
      <c r="L544" t="s">
        <v>28488</v>
      </c>
    </row>
    <row r="545" spans="1:14" x14ac:dyDescent="0.35">
      <c r="A545" t="s">
        <v>25687</v>
      </c>
      <c r="B545" t="s">
        <v>28490</v>
      </c>
      <c r="C545" t="s">
        <v>25717</v>
      </c>
      <c r="D545" t="s">
        <v>858</v>
      </c>
      <c r="E545" t="s">
        <v>42</v>
      </c>
      <c r="F545" t="s">
        <v>27935</v>
      </c>
      <c r="G545" t="s">
        <v>27928</v>
      </c>
      <c r="H545" t="s">
        <v>27946</v>
      </c>
      <c r="I545" t="s">
        <v>27937</v>
      </c>
      <c r="J545" t="s">
        <v>165</v>
      </c>
      <c r="L545" t="s">
        <v>28488</v>
      </c>
    </row>
    <row r="546" spans="1:14" x14ac:dyDescent="0.35">
      <c r="A546" t="s">
        <v>25688</v>
      </c>
      <c r="B546" t="s">
        <v>28491</v>
      </c>
      <c r="C546" t="s">
        <v>25717</v>
      </c>
      <c r="D546" t="s">
        <v>858</v>
      </c>
      <c r="E546" t="s">
        <v>42</v>
      </c>
      <c r="F546" t="s">
        <v>27935</v>
      </c>
      <c r="G546" t="s">
        <v>27928</v>
      </c>
      <c r="H546" t="s">
        <v>27946</v>
      </c>
      <c r="I546" t="s">
        <v>27937</v>
      </c>
      <c r="J546" t="s">
        <v>165</v>
      </c>
      <c r="L546" t="s">
        <v>28488</v>
      </c>
    </row>
    <row r="547" spans="1:14" x14ac:dyDescent="0.35">
      <c r="A547" t="s">
        <v>25690</v>
      </c>
      <c r="B547" t="s">
        <v>28492</v>
      </c>
      <c r="C547" t="s">
        <v>25717</v>
      </c>
      <c r="D547" t="s">
        <v>858</v>
      </c>
      <c r="E547" t="s">
        <v>42</v>
      </c>
      <c r="F547" t="s">
        <v>27935</v>
      </c>
      <c r="G547" t="s">
        <v>27928</v>
      </c>
      <c r="H547" t="s">
        <v>27946</v>
      </c>
      <c r="I547" t="s">
        <v>27937</v>
      </c>
      <c r="J547" t="s">
        <v>165</v>
      </c>
      <c r="L547" t="s">
        <v>28488</v>
      </c>
    </row>
    <row r="548" spans="1:14" x14ac:dyDescent="0.35">
      <c r="A548" t="s">
        <v>25692</v>
      </c>
      <c r="B548" t="s">
        <v>28493</v>
      </c>
      <c r="C548" t="s">
        <v>25717</v>
      </c>
      <c r="D548" t="s">
        <v>858</v>
      </c>
      <c r="E548" t="s">
        <v>42</v>
      </c>
      <c r="F548" t="s">
        <v>27935</v>
      </c>
      <c r="G548" t="s">
        <v>27928</v>
      </c>
      <c r="H548" t="s">
        <v>27946</v>
      </c>
      <c r="I548" t="s">
        <v>27937</v>
      </c>
      <c r="J548" t="s">
        <v>165</v>
      </c>
      <c r="L548" t="s">
        <v>28488</v>
      </c>
    </row>
    <row r="549" spans="1:14" x14ac:dyDescent="0.35">
      <c r="A549" t="s">
        <v>25694</v>
      </c>
      <c r="B549" t="s">
        <v>28494</v>
      </c>
      <c r="C549" t="s">
        <v>25717</v>
      </c>
      <c r="D549" t="s">
        <v>858</v>
      </c>
      <c r="E549" t="s">
        <v>42</v>
      </c>
      <c r="F549" t="s">
        <v>27935</v>
      </c>
      <c r="G549" t="s">
        <v>27928</v>
      </c>
      <c r="H549" t="s">
        <v>27946</v>
      </c>
      <c r="I549" t="s">
        <v>27937</v>
      </c>
      <c r="J549" t="s">
        <v>165</v>
      </c>
      <c r="L549" t="s">
        <v>28488</v>
      </c>
    </row>
    <row r="550" spans="1:14" x14ac:dyDescent="0.35">
      <c r="A550" t="s">
        <v>35756</v>
      </c>
      <c r="B550" t="s">
        <v>35757</v>
      </c>
      <c r="C550" t="s">
        <v>25729</v>
      </c>
      <c r="D550" t="s">
        <v>858</v>
      </c>
      <c r="E550" t="s">
        <v>42</v>
      </c>
      <c r="F550" t="s">
        <v>27935</v>
      </c>
      <c r="G550" t="s">
        <v>27928</v>
      </c>
      <c r="H550" t="s">
        <v>27946</v>
      </c>
      <c r="I550" t="s">
        <v>27937</v>
      </c>
      <c r="J550" t="s">
        <v>162</v>
      </c>
      <c r="K550" t="s">
        <v>28496</v>
      </c>
      <c r="L550" t="s">
        <v>28496</v>
      </c>
    </row>
    <row r="551" spans="1:14" x14ac:dyDescent="0.35">
      <c r="A551" t="s">
        <v>25728</v>
      </c>
      <c r="B551" t="s">
        <v>28495</v>
      </c>
      <c r="C551" t="s">
        <v>25729</v>
      </c>
      <c r="D551" t="s">
        <v>858</v>
      </c>
      <c r="E551" t="s">
        <v>42</v>
      </c>
      <c r="F551" t="s">
        <v>27935</v>
      </c>
      <c r="G551" t="s">
        <v>27928</v>
      </c>
      <c r="H551" t="s">
        <v>27946</v>
      </c>
      <c r="I551" t="s">
        <v>27937</v>
      </c>
      <c r="J551" t="s">
        <v>162</v>
      </c>
      <c r="K551" t="s">
        <v>28496</v>
      </c>
      <c r="L551" t="s">
        <v>28496</v>
      </c>
    </row>
    <row r="552" spans="1:14" x14ac:dyDescent="0.35">
      <c r="A552" t="s">
        <v>25696</v>
      </c>
      <c r="B552" t="s">
        <v>28497</v>
      </c>
      <c r="C552" t="s">
        <v>25729</v>
      </c>
      <c r="D552" t="s">
        <v>858</v>
      </c>
      <c r="E552" t="s">
        <v>42</v>
      </c>
      <c r="F552" t="s">
        <v>27935</v>
      </c>
      <c r="G552" t="s">
        <v>27928</v>
      </c>
      <c r="H552" t="s">
        <v>27946</v>
      </c>
      <c r="I552" t="s">
        <v>27937</v>
      </c>
      <c r="J552" t="s">
        <v>162</v>
      </c>
      <c r="L552" t="s">
        <v>28496</v>
      </c>
    </row>
    <row r="553" spans="1:14" x14ac:dyDescent="0.35">
      <c r="A553" t="s">
        <v>25697</v>
      </c>
      <c r="B553" t="s">
        <v>28498</v>
      </c>
      <c r="C553" t="s">
        <v>25729</v>
      </c>
      <c r="D553" t="s">
        <v>858</v>
      </c>
      <c r="E553" t="s">
        <v>42</v>
      </c>
      <c r="F553" t="s">
        <v>27935</v>
      </c>
      <c r="G553" t="s">
        <v>27928</v>
      </c>
      <c r="H553" t="s">
        <v>27946</v>
      </c>
      <c r="I553" t="s">
        <v>27937</v>
      </c>
      <c r="J553" t="s">
        <v>162</v>
      </c>
      <c r="L553" t="s">
        <v>28496</v>
      </c>
    </row>
    <row r="554" spans="1:14" x14ac:dyDescent="0.35">
      <c r="A554" t="s">
        <v>35758</v>
      </c>
      <c r="B554" t="s">
        <v>35759</v>
      </c>
      <c r="C554" t="s">
        <v>25729</v>
      </c>
      <c r="D554" t="s">
        <v>858</v>
      </c>
      <c r="E554" t="s">
        <v>42</v>
      </c>
      <c r="F554" t="s">
        <v>27935</v>
      </c>
      <c r="G554" t="s">
        <v>27928</v>
      </c>
      <c r="H554" t="s">
        <v>27946</v>
      </c>
      <c r="I554" t="s">
        <v>27937</v>
      </c>
      <c r="J554" t="s">
        <v>162</v>
      </c>
      <c r="L554" t="s">
        <v>28496</v>
      </c>
      <c r="N554">
        <v>1</v>
      </c>
    </row>
    <row r="555" spans="1:14" x14ac:dyDescent="0.35">
      <c r="A555" t="s">
        <v>35760</v>
      </c>
      <c r="B555" t="s">
        <v>35761</v>
      </c>
      <c r="C555" t="s">
        <v>25729</v>
      </c>
      <c r="D555" t="s">
        <v>858</v>
      </c>
      <c r="E555" t="s">
        <v>42</v>
      </c>
      <c r="F555" t="s">
        <v>27935</v>
      </c>
      <c r="G555" t="s">
        <v>27928</v>
      </c>
      <c r="H555" t="s">
        <v>27946</v>
      </c>
      <c r="I555" t="s">
        <v>27937</v>
      </c>
      <c r="J555" t="s">
        <v>162</v>
      </c>
      <c r="L555" t="s">
        <v>28496</v>
      </c>
    </row>
    <row r="556" spans="1:14" x14ac:dyDescent="0.35">
      <c r="A556" t="s">
        <v>25732</v>
      </c>
      <c r="B556" t="s">
        <v>28499</v>
      </c>
      <c r="C556" t="s">
        <v>25729</v>
      </c>
      <c r="D556" t="s">
        <v>858</v>
      </c>
      <c r="E556" t="s">
        <v>42</v>
      </c>
      <c r="F556" t="s">
        <v>27935</v>
      </c>
      <c r="G556" t="s">
        <v>27928</v>
      </c>
      <c r="H556" t="s">
        <v>27946</v>
      </c>
      <c r="I556" t="s">
        <v>27937</v>
      </c>
      <c r="J556" t="s">
        <v>162</v>
      </c>
      <c r="L556" t="s">
        <v>28496</v>
      </c>
    </row>
    <row r="557" spans="1:14" x14ac:dyDescent="0.35">
      <c r="A557" t="s">
        <v>25734</v>
      </c>
      <c r="B557" t="s">
        <v>28500</v>
      </c>
      <c r="C557" t="s">
        <v>25729</v>
      </c>
      <c r="D557" t="s">
        <v>858</v>
      </c>
      <c r="E557" t="s">
        <v>42</v>
      </c>
      <c r="F557" t="s">
        <v>27935</v>
      </c>
      <c r="G557" t="s">
        <v>27928</v>
      </c>
      <c r="H557" t="s">
        <v>27946</v>
      </c>
      <c r="I557" t="s">
        <v>27937</v>
      </c>
      <c r="J557" t="s">
        <v>162</v>
      </c>
      <c r="L557" t="s">
        <v>28496</v>
      </c>
    </row>
    <row r="558" spans="1:14" x14ac:dyDescent="0.35">
      <c r="A558" t="s">
        <v>25699</v>
      </c>
      <c r="B558" t="s">
        <v>28501</v>
      </c>
      <c r="C558" t="s">
        <v>25729</v>
      </c>
      <c r="D558" t="s">
        <v>858</v>
      </c>
      <c r="E558" t="s">
        <v>42</v>
      </c>
      <c r="F558" t="s">
        <v>27935</v>
      </c>
      <c r="G558" t="s">
        <v>27928</v>
      </c>
      <c r="H558" t="s">
        <v>27946</v>
      </c>
      <c r="I558" t="s">
        <v>27937</v>
      </c>
      <c r="J558" t="s">
        <v>162</v>
      </c>
      <c r="L558" t="s">
        <v>28496</v>
      </c>
    </row>
    <row r="559" spans="1:14" x14ac:dyDescent="0.35">
      <c r="A559" t="s">
        <v>25700</v>
      </c>
      <c r="B559" t="s">
        <v>28502</v>
      </c>
      <c r="C559" t="s">
        <v>25729</v>
      </c>
      <c r="D559" t="s">
        <v>858</v>
      </c>
      <c r="E559" t="s">
        <v>42</v>
      </c>
      <c r="F559" t="s">
        <v>27935</v>
      </c>
      <c r="G559" t="s">
        <v>27928</v>
      </c>
      <c r="H559" t="s">
        <v>27946</v>
      </c>
      <c r="I559" t="s">
        <v>27937</v>
      </c>
      <c r="J559" t="s">
        <v>162</v>
      </c>
      <c r="L559" t="s">
        <v>28496</v>
      </c>
    </row>
    <row r="560" spans="1:14" x14ac:dyDescent="0.35">
      <c r="A560" t="s">
        <v>25702</v>
      </c>
      <c r="B560" t="s">
        <v>28503</v>
      </c>
      <c r="C560" t="s">
        <v>25729</v>
      </c>
      <c r="D560" t="s">
        <v>858</v>
      </c>
      <c r="E560" t="s">
        <v>42</v>
      </c>
      <c r="F560" t="s">
        <v>27935</v>
      </c>
      <c r="G560" t="s">
        <v>27928</v>
      </c>
      <c r="H560" t="s">
        <v>27946</v>
      </c>
      <c r="I560" t="s">
        <v>27937</v>
      </c>
      <c r="J560" t="s">
        <v>162</v>
      </c>
      <c r="L560" t="s">
        <v>28496</v>
      </c>
    </row>
    <row r="561" spans="1:14" x14ac:dyDescent="0.35">
      <c r="A561" t="s">
        <v>25704</v>
      </c>
      <c r="B561" t="s">
        <v>28504</v>
      </c>
      <c r="C561" t="s">
        <v>25729</v>
      </c>
      <c r="D561" t="s">
        <v>858</v>
      </c>
      <c r="E561" t="s">
        <v>42</v>
      </c>
      <c r="F561" t="s">
        <v>27935</v>
      </c>
      <c r="G561" t="s">
        <v>27928</v>
      </c>
      <c r="H561" t="s">
        <v>27946</v>
      </c>
      <c r="I561" t="s">
        <v>27937</v>
      </c>
      <c r="J561" t="s">
        <v>162</v>
      </c>
      <c r="L561" t="s">
        <v>28496</v>
      </c>
    </row>
    <row r="562" spans="1:14" x14ac:dyDescent="0.35">
      <c r="A562" t="s">
        <v>25705</v>
      </c>
      <c r="B562" t="s">
        <v>28505</v>
      </c>
      <c r="C562" t="s">
        <v>25729</v>
      </c>
      <c r="D562" t="s">
        <v>858</v>
      </c>
      <c r="E562" t="s">
        <v>42</v>
      </c>
      <c r="F562" t="s">
        <v>27935</v>
      </c>
      <c r="G562" t="s">
        <v>27928</v>
      </c>
      <c r="H562" t="s">
        <v>27946</v>
      </c>
      <c r="I562" t="s">
        <v>27937</v>
      </c>
      <c r="J562" t="s">
        <v>162</v>
      </c>
      <c r="L562" t="s">
        <v>28496</v>
      </c>
      <c r="N562">
        <v>1</v>
      </c>
    </row>
    <row r="563" spans="1:14" x14ac:dyDescent="0.35">
      <c r="A563" t="s">
        <v>25706</v>
      </c>
      <c r="B563" t="s">
        <v>28506</v>
      </c>
      <c r="C563" t="s">
        <v>25729</v>
      </c>
      <c r="D563" t="s">
        <v>858</v>
      </c>
      <c r="E563" t="s">
        <v>42</v>
      </c>
      <c r="F563" t="s">
        <v>27935</v>
      </c>
      <c r="G563" t="s">
        <v>27928</v>
      </c>
      <c r="H563" t="s">
        <v>27946</v>
      </c>
      <c r="I563" t="s">
        <v>27937</v>
      </c>
      <c r="J563" t="s">
        <v>162</v>
      </c>
      <c r="L563" t="s">
        <v>28496</v>
      </c>
    </row>
    <row r="564" spans="1:14" x14ac:dyDescent="0.35">
      <c r="A564" t="s">
        <v>25707</v>
      </c>
      <c r="B564" t="s">
        <v>28507</v>
      </c>
      <c r="C564" t="s">
        <v>25729</v>
      </c>
      <c r="D564" t="s">
        <v>858</v>
      </c>
      <c r="E564" t="s">
        <v>42</v>
      </c>
      <c r="F564" t="s">
        <v>27935</v>
      </c>
      <c r="G564" t="s">
        <v>27928</v>
      </c>
      <c r="H564" t="s">
        <v>27946</v>
      </c>
      <c r="I564" t="s">
        <v>27937</v>
      </c>
      <c r="J564" t="s">
        <v>162</v>
      </c>
      <c r="L564" t="s">
        <v>28496</v>
      </c>
    </row>
    <row r="565" spans="1:14" x14ac:dyDescent="0.35">
      <c r="A565" t="s">
        <v>273</v>
      </c>
      <c r="B565" t="s">
        <v>28508</v>
      </c>
      <c r="C565" t="s">
        <v>25729</v>
      </c>
      <c r="D565" t="s">
        <v>858</v>
      </c>
      <c r="E565" t="s">
        <v>42</v>
      </c>
      <c r="F565" t="s">
        <v>27935</v>
      </c>
      <c r="G565" t="s">
        <v>27928</v>
      </c>
      <c r="H565" t="s">
        <v>27946</v>
      </c>
      <c r="I565" t="s">
        <v>27937</v>
      </c>
      <c r="J565" t="s">
        <v>162</v>
      </c>
      <c r="L565" t="s">
        <v>28496</v>
      </c>
    </row>
    <row r="566" spans="1:14" x14ac:dyDescent="0.35">
      <c r="A566" t="s">
        <v>25708</v>
      </c>
      <c r="B566" t="s">
        <v>28509</v>
      </c>
      <c r="C566" t="s">
        <v>25729</v>
      </c>
      <c r="D566" t="s">
        <v>858</v>
      </c>
      <c r="E566" t="s">
        <v>42</v>
      </c>
      <c r="F566" t="s">
        <v>27935</v>
      </c>
      <c r="G566" t="s">
        <v>27928</v>
      </c>
      <c r="H566" t="s">
        <v>27946</v>
      </c>
      <c r="I566" t="s">
        <v>27937</v>
      </c>
      <c r="J566" t="s">
        <v>162</v>
      </c>
      <c r="L566" t="s">
        <v>28496</v>
      </c>
    </row>
    <row r="567" spans="1:14" x14ac:dyDescent="0.35">
      <c r="A567" t="s">
        <v>25709</v>
      </c>
      <c r="B567" t="s">
        <v>28510</v>
      </c>
      <c r="C567" t="s">
        <v>25729</v>
      </c>
      <c r="D567" t="s">
        <v>858</v>
      </c>
      <c r="E567" t="s">
        <v>42</v>
      </c>
      <c r="F567" t="s">
        <v>27935</v>
      </c>
      <c r="G567" t="s">
        <v>27928</v>
      </c>
      <c r="H567" t="s">
        <v>27946</v>
      </c>
      <c r="I567" t="s">
        <v>27937</v>
      </c>
      <c r="J567" t="s">
        <v>162</v>
      </c>
      <c r="L567" t="s">
        <v>28496</v>
      </c>
    </row>
    <row r="568" spans="1:14" x14ac:dyDescent="0.35">
      <c r="A568" t="s">
        <v>25710</v>
      </c>
      <c r="B568" t="s">
        <v>28511</v>
      </c>
      <c r="C568" t="s">
        <v>25729</v>
      </c>
      <c r="D568" t="s">
        <v>858</v>
      </c>
      <c r="E568" t="s">
        <v>42</v>
      </c>
      <c r="F568" t="s">
        <v>27935</v>
      </c>
      <c r="G568" t="s">
        <v>27928</v>
      </c>
      <c r="H568" t="s">
        <v>27946</v>
      </c>
      <c r="I568" t="s">
        <v>27937</v>
      </c>
      <c r="J568" t="s">
        <v>162</v>
      </c>
      <c r="L568" t="s">
        <v>28496</v>
      </c>
    </row>
    <row r="569" spans="1:14" x14ac:dyDescent="0.35">
      <c r="A569" t="s">
        <v>25711</v>
      </c>
      <c r="B569" t="s">
        <v>28512</v>
      </c>
      <c r="C569" t="s">
        <v>25729</v>
      </c>
      <c r="D569" t="s">
        <v>858</v>
      </c>
      <c r="E569" t="s">
        <v>42</v>
      </c>
      <c r="F569" t="s">
        <v>27935</v>
      </c>
      <c r="G569" t="s">
        <v>27928</v>
      </c>
      <c r="H569" t="s">
        <v>27946</v>
      </c>
      <c r="I569" t="s">
        <v>27937</v>
      </c>
      <c r="J569" t="s">
        <v>162</v>
      </c>
      <c r="L569" t="s">
        <v>28496</v>
      </c>
    </row>
    <row r="570" spans="1:14" x14ac:dyDescent="0.35">
      <c r="A570" t="s">
        <v>25712</v>
      </c>
      <c r="B570" t="s">
        <v>28513</v>
      </c>
      <c r="C570" t="s">
        <v>25729</v>
      </c>
      <c r="D570" t="s">
        <v>858</v>
      </c>
      <c r="E570" t="s">
        <v>42</v>
      </c>
      <c r="F570" t="s">
        <v>27935</v>
      </c>
      <c r="G570" t="s">
        <v>27928</v>
      </c>
      <c r="H570" t="s">
        <v>27946</v>
      </c>
      <c r="I570" t="s">
        <v>27937</v>
      </c>
      <c r="J570" t="s">
        <v>162</v>
      </c>
      <c r="L570" t="s">
        <v>28496</v>
      </c>
    </row>
    <row r="571" spans="1:14" x14ac:dyDescent="0.35">
      <c r="A571">
        <v>84004460236</v>
      </c>
      <c r="B571" t="s">
        <v>35762</v>
      </c>
      <c r="C571" t="s">
        <v>25729</v>
      </c>
      <c r="D571" t="s">
        <v>864</v>
      </c>
      <c r="E571" t="s">
        <v>42</v>
      </c>
      <c r="F571" t="s">
        <v>27935</v>
      </c>
      <c r="G571" t="s">
        <v>27928</v>
      </c>
      <c r="H571" t="s">
        <v>27946</v>
      </c>
      <c r="I571" t="s">
        <v>27937</v>
      </c>
      <c r="J571" t="s">
        <v>162</v>
      </c>
      <c r="L571" t="s">
        <v>28496</v>
      </c>
    </row>
    <row r="572" spans="1:14" x14ac:dyDescent="0.35">
      <c r="A572" t="s">
        <v>989</v>
      </c>
      <c r="B572" t="s">
        <v>28514</v>
      </c>
      <c r="C572" t="s">
        <v>25729</v>
      </c>
      <c r="D572" t="s">
        <v>858</v>
      </c>
      <c r="E572" t="s">
        <v>42</v>
      </c>
      <c r="F572" t="s">
        <v>27935</v>
      </c>
      <c r="G572" t="s">
        <v>27928</v>
      </c>
      <c r="H572" t="s">
        <v>27946</v>
      </c>
      <c r="I572" t="s">
        <v>27937</v>
      </c>
      <c r="J572" t="s">
        <v>162</v>
      </c>
      <c r="L572" t="s">
        <v>28496</v>
      </c>
    </row>
    <row r="573" spans="1:14" x14ac:dyDescent="0.35">
      <c r="A573" t="s">
        <v>25715</v>
      </c>
      <c r="B573" t="s">
        <v>28515</v>
      </c>
      <c r="C573" t="s">
        <v>25729</v>
      </c>
      <c r="D573" t="s">
        <v>858</v>
      </c>
      <c r="E573" t="s">
        <v>42</v>
      </c>
      <c r="F573" t="s">
        <v>27935</v>
      </c>
      <c r="G573" t="s">
        <v>27928</v>
      </c>
      <c r="H573" t="s">
        <v>27946</v>
      </c>
      <c r="I573" t="s">
        <v>27937</v>
      </c>
      <c r="J573" t="s">
        <v>162</v>
      </c>
      <c r="L573" t="s">
        <v>28496</v>
      </c>
    </row>
    <row r="574" spans="1:14" x14ac:dyDescent="0.35">
      <c r="A574" t="s">
        <v>25716</v>
      </c>
      <c r="B574" t="s">
        <v>28516</v>
      </c>
      <c r="C574" t="s">
        <v>25729</v>
      </c>
      <c r="D574" t="s">
        <v>858</v>
      </c>
      <c r="E574" t="s">
        <v>42</v>
      </c>
      <c r="F574" t="s">
        <v>27935</v>
      </c>
      <c r="G574" t="s">
        <v>27928</v>
      </c>
      <c r="H574" t="s">
        <v>27946</v>
      </c>
      <c r="I574" t="s">
        <v>27937</v>
      </c>
      <c r="J574" t="s">
        <v>162</v>
      </c>
      <c r="L574" t="s">
        <v>28496</v>
      </c>
    </row>
    <row r="575" spans="1:14" x14ac:dyDescent="0.35">
      <c r="A575" t="s">
        <v>25718</v>
      </c>
      <c r="B575" t="s">
        <v>28517</v>
      </c>
      <c r="C575" t="s">
        <v>25729</v>
      </c>
      <c r="D575" t="s">
        <v>858</v>
      </c>
      <c r="E575" t="s">
        <v>42</v>
      </c>
      <c r="F575" t="s">
        <v>27935</v>
      </c>
      <c r="G575" t="s">
        <v>27928</v>
      </c>
      <c r="H575" t="s">
        <v>27946</v>
      </c>
      <c r="I575" t="s">
        <v>27937</v>
      </c>
      <c r="J575" t="s">
        <v>162</v>
      </c>
      <c r="L575" t="s">
        <v>28496</v>
      </c>
      <c r="N575">
        <v>1</v>
      </c>
    </row>
    <row r="576" spans="1:14" x14ac:dyDescent="0.35">
      <c r="A576" t="s">
        <v>25719</v>
      </c>
      <c r="B576" t="s">
        <v>28518</v>
      </c>
      <c r="C576" t="s">
        <v>25729</v>
      </c>
      <c r="D576" t="s">
        <v>858</v>
      </c>
      <c r="E576" t="s">
        <v>42</v>
      </c>
      <c r="F576" t="s">
        <v>27935</v>
      </c>
      <c r="G576" t="s">
        <v>27928</v>
      </c>
      <c r="H576" t="s">
        <v>27946</v>
      </c>
      <c r="I576" t="s">
        <v>27937</v>
      </c>
      <c r="J576" t="s">
        <v>162</v>
      </c>
      <c r="L576" t="s">
        <v>28496</v>
      </c>
    </row>
    <row r="577" spans="1:14" x14ac:dyDescent="0.35">
      <c r="A577" t="s">
        <v>28519</v>
      </c>
      <c r="B577" t="s">
        <v>28520</v>
      </c>
      <c r="C577" t="s">
        <v>25729</v>
      </c>
      <c r="D577" t="s">
        <v>858</v>
      </c>
      <c r="E577" t="s">
        <v>42</v>
      </c>
      <c r="F577" t="s">
        <v>27935</v>
      </c>
      <c r="G577" t="s">
        <v>27928</v>
      </c>
      <c r="H577" t="s">
        <v>27946</v>
      </c>
      <c r="I577" t="s">
        <v>27937</v>
      </c>
      <c r="J577" t="s">
        <v>162</v>
      </c>
      <c r="L577" t="s">
        <v>28496</v>
      </c>
    </row>
    <row r="578" spans="1:14" x14ac:dyDescent="0.35">
      <c r="A578" t="s">
        <v>25721</v>
      </c>
      <c r="B578" t="s">
        <v>28521</v>
      </c>
      <c r="C578" t="s">
        <v>25729</v>
      </c>
      <c r="D578" t="s">
        <v>858</v>
      </c>
      <c r="E578" t="s">
        <v>42</v>
      </c>
      <c r="F578" t="s">
        <v>27935</v>
      </c>
      <c r="G578" t="s">
        <v>27928</v>
      </c>
      <c r="H578" t="s">
        <v>27946</v>
      </c>
      <c r="I578" t="s">
        <v>27937</v>
      </c>
      <c r="J578" t="s">
        <v>162</v>
      </c>
      <c r="L578" t="s">
        <v>28496</v>
      </c>
    </row>
    <row r="579" spans="1:14" x14ac:dyDescent="0.35">
      <c r="A579" t="s">
        <v>25723</v>
      </c>
      <c r="B579" t="s">
        <v>28522</v>
      </c>
      <c r="C579" t="s">
        <v>25729</v>
      </c>
      <c r="D579" t="s">
        <v>858</v>
      </c>
      <c r="E579" t="s">
        <v>42</v>
      </c>
      <c r="F579" t="s">
        <v>27935</v>
      </c>
      <c r="G579" t="s">
        <v>27928</v>
      </c>
      <c r="H579" t="s">
        <v>27946</v>
      </c>
      <c r="I579" t="s">
        <v>27937</v>
      </c>
      <c r="J579" t="s">
        <v>162</v>
      </c>
      <c r="L579" t="s">
        <v>28496</v>
      </c>
    </row>
    <row r="580" spans="1:14" x14ac:dyDescent="0.35">
      <c r="A580" t="s">
        <v>35763</v>
      </c>
      <c r="B580" t="s">
        <v>35764</v>
      </c>
      <c r="C580" t="s">
        <v>28525</v>
      </c>
      <c r="D580" t="s">
        <v>858</v>
      </c>
      <c r="E580" t="s">
        <v>42</v>
      </c>
      <c r="F580" t="s">
        <v>28526</v>
      </c>
      <c r="G580" t="s">
        <v>27937</v>
      </c>
      <c r="H580" t="s">
        <v>28096</v>
      </c>
      <c r="I580" t="s">
        <v>27929</v>
      </c>
      <c r="J580" t="s">
        <v>27929</v>
      </c>
      <c r="K580" t="s">
        <v>28527</v>
      </c>
      <c r="L580" t="s">
        <v>28527</v>
      </c>
      <c r="N580">
        <v>1</v>
      </c>
    </row>
    <row r="581" spans="1:14" x14ac:dyDescent="0.35">
      <c r="A581" t="s">
        <v>28523</v>
      </c>
      <c r="B581" t="s">
        <v>35765</v>
      </c>
      <c r="C581" t="s">
        <v>28525</v>
      </c>
      <c r="D581" t="s">
        <v>858</v>
      </c>
      <c r="E581" t="s">
        <v>42</v>
      </c>
      <c r="F581" t="s">
        <v>28526</v>
      </c>
      <c r="G581" t="s">
        <v>27937</v>
      </c>
      <c r="H581" t="s">
        <v>28096</v>
      </c>
      <c r="I581" t="s">
        <v>27929</v>
      </c>
      <c r="J581" t="s">
        <v>27929</v>
      </c>
      <c r="L581" t="s">
        <v>28527</v>
      </c>
      <c r="N581">
        <v>1</v>
      </c>
    </row>
    <row r="582" spans="1:14" x14ac:dyDescent="0.35">
      <c r="A582" t="s">
        <v>25725</v>
      </c>
      <c r="B582" t="s">
        <v>28529</v>
      </c>
      <c r="C582" t="s">
        <v>25752</v>
      </c>
      <c r="D582" t="s">
        <v>858</v>
      </c>
      <c r="E582" t="s">
        <v>42</v>
      </c>
      <c r="F582" t="s">
        <v>27935</v>
      </c>
      <c r="G582" t="s">
        <v>27928</v>
      </c>
      <c r="H582" t="s">
        <v>27946</v>
      </c>
      <c r="I582" t="s">
        <v>27937</v>
      </c>
      <c r="J582" t="s">
        <v>28096</v>
      </c>
      <c r="K582" t="s">
        <v>28530</v>
      </c>
      <c r="L582" t="s">
        <v>28530</v>
      </c>
    </row>
    <row r="583" spans="1:14" x14ac:dyDescent="0.35">
      <c r="A583" t="s">
        <v>25726</v>
      </c>
      <c r="B583" t="s">
        <v>28531</v>
      </c>
      <c r="C583" t="s">
        <v>25754</v>
      </c>
      <c r="D583" t="s">
        <v>858</v>
      </c>
      <c r="E583" t="s">
        <v>42</v>
      </c>
      <c r="F583" t="s">
        <v>27935</v>
      </c>
      <c r="G583" t="s">
        <v>27928</v>
      </c>
      <c r="H583" t="s">
        <v>27946</v>
      </c>
      <c r="I583" t="s">
        <v>27937</v>
      </c>
      <c r="J583" t="s">
        <v>28096</v>
      </c>
      <c r="L583" t="s">
        <v>28530</v>
      </c>
    </row>
    <row r="584" spans="1:14" x14ac:dyDescent="0.35">
      <c r="A584" t="s">
        <v>25727</v>
      </c>
      <c r="B584" t="s">
        <v>28532</v>
      </c>
      <c r="C584" t="s">
        <v>25756</v>
      </c>
      <c r="D584" t="s">
        <v>858</v>
      </c>
      <c r="E584" t="s">
        <v>42</v>
      </c>
      <c r="F584" t="s">
        <v>27935</v>
      </c>
      <c r="G584" t="s">
        <v>27928</v>
      </c>
      <c r="H584" t="s">
        <v>27946</v>
      </c>
      <c r="I584" t="s">
        <v>27937</v>
      </c>
      <c r="J584" t="s">
        <v>28096</v>
      </c>
      <c r="L584" t="s">
        <v>28530</v>
      </c>
      <c r="N584">
        <v>1</v>
      </c>
    </row>
    <row r="585" spans="1:14" x14ac:dyDescent="0.35">
      <c r="A585" t="s">
        <v>25730</v>
      </c>
      <c r="B585" t="s">
        <v>28533</v>
      </c>
      <c r="C585" t="s">
        <v>25756</v>
      </c>
      <c r="D585" t="s">
        <v>858</v>
      </c>
      <c r="E585" t="s">
        <v>42</v>
      </c>
      <c r="F585" t="s">
        <v>27935</v>
      </c>
      <c r="G585" t="s">
        <v>27928</v>
      </c>
      <c r="H585" t="s">
        <v>27946</v>
      </c>
      <c r="I585" t="s">
        <v>27937</v>
      </c>
      <c r="J585" t="s">
        <v>28096</v>
      </c>
      <c r="L585" t="s">
        <v>28530</v>
      </c>
    </row>
    <row r="586" spans="1:14" x14ac:dyDescent="0.35">
      <c r="A586" t="s">
        <v>35554</v>
      </c>
      <c r="B586" t="s">
        <v>28534</v>
      </c>
      <c r="C586" t="s">
        <v>25495</v>
      </c>
      <c r="D586" t="s">
        <v>858</v>
      </c>
      <c r="E586" t="s">
        <v>42</v>
      </c>
      <c r="F586" t="s">
        <v>27935</v>
      </c>
      <c r="G586" t="s">
        <v>27928</v>
      </c>
      <c r="H586" t="s">
        <v>27946</v>
      </c>
      <c r="I586" t="s">
        <v>27937</v>
      </c>
      <c r="J586" t="s">
        <v>28096</v>
      </c>
      <c r="L586" t="s">
        <v>28530</v>
      </c>
      <c r="N586">
        <v>1</v>
      </c>
    </row>
    <row r="587" spans="1:14" x14ac:dyDescent="0.35">
      <c r="A587" t="s">
        <v>570</v>
      </c>
      <c r="B587" t="s">
        <v>28535</v>
      </c>
      <c r="C587" t="s">
        <v>21085</v>
      </c>
      <c r="D587" t="s">
        <v>858</v>
      </c>
      <c r="E587" t="s">
        <v>42</v>
      </c>
      <c r="F587" t="s">
        <v>27935</v>
      </c>
      <c r="G587" t="s">
        <v>27928</v>
      </c>
      <c r="H587" t="s">
        <v>27946</v>
      </c>
      <c r="I587" t="s">
        <v>27937</v>
      </c>
      <c r="J587" t="s">
        <v>28096</v>
      </c>
      <c r="L587" t="s">
        <v>28530</v>
      </c>
      <c r="N587">
        <v>1</v>
      </c>
    </row>
    <row r="588" spans="1:14" x14ac:dyDescent="0.35">
      <c r="A588" t="s">
        <v>25731</v>
      </c>
      <c r="B588" t="s">
        <v>28536</v>
      </c>
      <c r="C588" t="s">
        <v>25760</v>
      </c>
      <c r="D588" t="s">
        <v>858</v>
      </c>
      <c r="E588" t="s">
        <v>42</v>
      </c>
      <c r="F588" t="s">
        <v>27935</v>
      </c>
      <c r="G588" t="s">
        <v>27928</v>
      </c>
      <c r="H588" t="s">
        <v>27946</v>
      </c>
      <c r="I588" t="s">
        <v>27937</v>
      </c>
      <c r="J588" t="s">
        <v>28096</v>
      </c>
      <c r="L588" t="s">
        <v>28530</v>
      </c>
    </row>
    <row r="589" spans="1:14" x14ac:dyDescent="0.35">
      <c r="A589" t="s">
        <v>25733</v>
      </c>
      <c r="B589" t="s">
        <v>28537</v>
      </c>
      <c r="C589" t="s">
        <v>25762</v>
      </c>
      <c r="D589" t="s">
        <v>858</v>
      </c>
      <c r="E589" t="s">
        <v>42</v>
      </c>
      <c r="F589" t="s">
        <v>27935</v>
      </c>
      <c r="G589" t="s">
        <v>27928</v>
      </c>
      <c r="H589" t="s">
        <v>27946</v>
      </c>
      <c r="I589" t="s">
        <v>27937</v>
      </c>
      <c r="J589" t="s">
        <v>28096</v>
      </c>
      <c r="L589" t="s">
        <v>28530</v>
      </c>
    </row>
    <row r="590" spans="1:14" x14ac:dyDescent="0.35">
      <c r="A590" t="s">
        <v>25735</v>
      </c>
      <c r="B590" t="s">
        <v>28538</v>
      </c>
      <c r="C590" t="s">
        <v>25764</v>
      </c>
      <c r="D590" t="s">
        <v>858</v>
      </c>
      <c r="E590" t="s">
        <v>42</v>
      </c>
      <c r="F590" t="s">
        <v>27935</v>
      </c>
      <c r="G590" t="s">
        <v>27928</v>
      </c>
      <c r="H590" t="s">
        <v>27946</v>
      </c>
      <c r="I590" t="s">
        <v>27937</v>
      </c>
      <c r="J590" t="s">
        <v>28096</v>
      </c>
      <c r="L590" t="s">
        <v>28530</v>
      </c>
    </row>
    <row r="591" spans="1:14" x14ac:dyDescent="0.35">
      <c r="A591" t="s">
        <v>25736</v>
      </c>
      <c r="B591" t="s">
        <v>28539</v>
      </c>
      <c r="C591" t="s">
        <v>25766</v>
      </c>
      <c r="D591" t="s">
        <v>858</v>
      </c>
      <c r="E591" t="s">
        <v>42</v>
      </c>
      <c r="F591" t="s">
        <v>27935</v>
      </c>
      <c r="G591" t="s">
        <v>27928</v>
      </c>
      <c r="H591" t="s">
        <v>27946</v>
      </c>
      <c r="I591" t="s">
        <v>27937</v>
      </c>
      <c r="J591" t="s">
        <v>28096</v>
      </c>
      <c r="L591" t="s">
        <v>28530</v>
      </c>
    </row>
    <row r="592" spans="1:14" x14ac:dyDescent="0.35">
      <c r="A592" s="315" t="s">
        <v>24915</v>
      </c>
      <c r="B592" t="s">
        <v>28540</v>
      </c>
      <c r="C592" t="s">
        <v>25768</v>
      </c>
      <c r="D592" t="s">
        <v>858</v>
      </c>
      <c r="E592" t="s">
        <v>42</v>
      </c>
      <c r="F592" t="s">
        <v>27935</v>
      </c>
      <c r="G592" t="s">
        <v>27928</v>
      </c>
      <c r="H592" t="s">
        <v>27946</v>
      </c>
      <c r="I592" t="s">
        <v>27937</v>
      </c>
      <c r="J592" t="s">
        <v>28096</v>
      </c>
      <c r="L592" t="s">
        <v>28530</v>
      </c>
      <c r="N592">
        <v>1</v>
      </c>
    </row>
    <row r="593" spans="1:14" x14ac:dyDescent="0.35">
      <c r="A593" t="s">
        <v>25737</v>
      </c>
      <c r="B593" t="s">
        <v>28541</v>
      </c>
      <c r="C593" t="s">
        <v>25770</v>
      </c>
      <c r="D593" t="s">
        <v>858</v>
      </c>
      <c r="E593" t="s">
        <v>42</v>
      </c>
      <c r="F593" t="s">
        <v>27935</v>
      </c>
      <c r="G593" t="s">
        <v>27928</v>
      </c>
      <c r="H593" t="s">
        <v>27946</v>
      </c>
      <c r="I593" t="s">
        <v>27937</v>
      </c>
      <c r="J593" t="s">
        <v>28096</v>
      </c>
      <c r="L593" t="s">
        <v>28530</v>
      </c>
    </row>
    <row r="594" spans="1:14" x14ac:dyDescent="0.35">
      <c r="A594" t="s">
        <v>35766</v>
      </c>
      <c r="B594" t="s">
        <v>35767</v>
      </c>
      <c r="C594" t="s">
        <v>35768</v>
      </c>
      <c r="D594" t="s">
        <v>858</v>
      </c>
      <c r="E594" t="s">
        <v>42</v>
      </c>
      <c r="F594" t="s">
        <v>27935</v>
      </c>
      <c r="G594" t="s">
        <v>27928</v>
      </c>
      <c r="H594" t="s">
        <v>27954</v>
      </c>
      <c r="I594" t="s">
        <v>27960</v>
      </c>
      <c r="J594" t="s">
        <v>28100</v>
      </c>
      <c r="L594" t="s">
        <v>28101</v>
      </c>
      <c r="N594">
        <v>1</v>
      </c>
    </row>
    <row r="595" spans="1:14" x14ac:dyDescent="0.35">
      <c r="A595" t="s">
        <v>690</v>
      </c>
      <c r="B595" t="s">
        <v>28542</v>
      </c>
      <c r="C595" t="s">
        <v>8789</v>
      </c>
      <c r="D595" t="s">
        <v>858</v>
      </c>
      <c r="E595" t="s">
        <v>42</v>
      </c>
      <c r="F595" t="s">
        <v>27935</v>
      </c>
      <c r="G595" t="s">
        <v>27928</v>
      </c>
      <c r="H595" t="s">
        <v>27946</v>
      </c>
      <c r="I595" t="s">
        <v>27937</v>
      </c>
      <c r="J595" t="s">
        <v>28096</v>
      </c>
      <c r="L595" t="s">
        <v>28530</v>
      </c>
      <c r="N595">
        <v>1</v>
      </c>
    </row>
    <row r="596" spans="1:14" x14ac:dyDescent="0.35">
      <c r="A596" t="s">
        <v>695</v>
      </c>
      <c r="B596" t="s">
        <v>28543</v>
      </c>
      <c r="C596" t="s">
        <v>9146</v>
      </c>
      <c r="D596" t="s">
        <v>858</v>
      </c>
      <c r="E596" t="s">
        <v>42</v>
      </c>
      <c r="F596" t="s">
        <v>27935</v>
      </c>
      <c r="G596" t="s">
        <v>27928</v>
      </c>
      <c r="H596" t="s">
        <v>27946</v>
      </c>
      <c r="I596" t="s">
        <v>27937</v>
      </c>
      <c r="J596" t="s">
        <v>28096</v>
      </c>
      <c r="L596" t="s">
        <v>28530</v>
      </c>
      <c r="N596">
        <v>1</v>
      </c>
    </row>
    <row r="597" spans="1:14" x14ac:dyDescent="0.35">
      <c r="A597" s="315" t="s">
        <v>35769</v>
      </c>
      <c r="B597" t="s">
        <v>35770</v>
      </c>
      <c r="C597" t="s">
        <v>35771</v>
      </c>
      <c r="D597" t="s">
        <v>858</v>
      </c>
      <c r="E597" t="s">
        <v>42</v>
      </c>
      <c r="F597" t="s">
        <v>27935</v>
      </c>
      <c r="G597" t="s">
        <v>27928</v>
      </c>
      <c r="H597" t="s">
        <v>27946</v>
      </c>
      <c r="I597" t="s">
        <v>27937</v>
      </c>
      <c r="J597" t="s">
        <v>28096</v>
      </c>
      <c r="L597" t="s">
        <v>28530</v>
      </c>
    </row>
    <row r="598" spans="1:14" x14ac:dyDescent="0.35">
      <c r="A598" t="s">
        <v>25738</v>
      </c>
      <c r="B598" t="s">
        <v>28544</v>
      </c>
      <c r="C598" t="s">
        <v>25774</v>
      </c>
      <c r="D598" t="s">
        <v>858</v>
      </c>
      <c r="E598" t="s">
        <v>42</v>
      </c>
      <c r="F598" t="s">
        <v>27935</v>
      </c>
      <c r="G598" t="s">
        <v>27928</v>
      </c>
      <c r="H598" t="s">
        <v>27946</v>
      </c>
      <c r="I598" t="s">
        <v>27937</v>
      </c>
      <c r="J598" t="s">
        <v>28096</v>
      </c>
      <c r="L598" t="s">
        <v>28530</v>
      </c>
    </row>
    <row r="599" spans="1:14" x14ac:dyDescent="0.35">
      <c r="A599" t="s">
        <v>25739</v>
      </c>
      <c r="B599" t="s">
        <v>28545</v>
      </c>
      <c r="C599" t="s">
        <v>25776</v>
      </c>
      <c r="D599" t="s">
        <v>858</v>
      </c>
      <c r="E599" t="s">
        <v>42</v>
      </c>
      <c r="F599" t="s">
        <v>27935</v>
      </c>
      <c r="G599" t="s">
        <v>27928</v>
      </c>
      <c r="H599" t="s">
        <v>27946</v>
      </c>
      <c r="I599" t="s">
        <v>27937</v>
      </c>
      <c r="J599" t="s">
        <v>28096</v>
      </c>
      <c r="L599" t="s">
        <v>28530</v>
      </c>
    </row>
    <row r="600" spans="1:14" x14ac:dyDescent="0.35">
      <c r="A600" t="s">
        <v>25740</v>
      </c>
      <c r="B600" t="s">
        <v>28546</v>
      </c>
      <c r="C600" t="s">
        <v>25779</v>
      </c>
      <c r="D600" t="s">
        <v>858</v>
      </c>
      <c r="E600" t="s">
        <v>42</v>
      </c>
      <c r="F600" t="s">
        <v>27935</v>
      </c>
      <c r="G600" t="s">
        <v>27928</v>
      </c>
      <c r="H600" t="s">
        <v>27946</v>
      </c>
      <c r="I600" t="s">
        <v>27937</v>
      </c>
      <c r="J600" t="s">
        <v>28096</v>
      </c>
      <c r="L600" t="s">
        <v>28530</v>
      </c>
    </row>
    <row r="601" spans="1:14" x14ac:dyDescent="0.35">
      <c r="A601" t="s">
        <v>35772</v>
      </c>
      <c r="B601" t="s">
        <v>35773</v>
      </c>
      <c r="C601" t="s">
        <v>35774</v>
      </c>
      <c r="D601" t="s">
        <v>858</v>
      </c>
      <c r="E601" t="s">
        <v>42</v>
      </c>
      <c r="F601" t="s">
        <v>27935</v>
      </c>
      <c r="G601" t="s">
        <v>27928</v>
      </c>
      <c r="H601" t="s">
        <v>27946</v>
      </c>
      <c r="I601" t="s">
        <v>27937</v>
      </c>
      <c r="J601" t="s">
        <v>28096</v>
      </c>
      <c r="L601" t="s">
        <v>28530</v>
      </c>
      <c r="N601">
        <v>1</v>
      </c>
    </row>
    <row r="602" spans="1:14" x14ac:dyDescent="0.35">
      <c r="A602" t="s">
        <v>35775</v>
      </c>
      <c r="B602" t="s">
        <v>28547</v>
      </c>
      <c r="C602" t="s">
        <v>25781</v>
      </c>
      <c r="D602" t="s">
        <v>858</v>
      </c>
      <c r="E602" t="s">
        <v>42</v>
      </c>
      <c r="F602" t="s">
        <v>27935</v>
      </c>
      <c r="G602" t="s">
        <v>27928</v>
      </c>
      <c r="H602" t="s">
        <v>27946</v>
      </c>
      <c r="I602" t="s">
        <v>27937</v>
      </c>
      <c r="J602" t="s">
        <v>28096</v>
      </c>
      <c r="L602" t="s">
        <v>28530</v>
      </c>
      <c r="N602">
        <v>1</v>
      </c>
    </row>
    <row r="603" spans="1:14" x14ac:dyDescent="0.35">
      <c r="A603" t="s">
        <v>562</v>
      </c>
      <c r="B603" t="s">
        <v>28548</v>
      </c>
      <c r="C603" t="s">
        <v>1029</v>
      </c>
      <c r="D603" t="s">
        <v>858</v>
      </c>
      <c r="E603" t="s">
        <v>42</v>
      </c>
      <c r="F603" t="s">
        <v>27935</v>
      </c>
      <c r="G603" t="s">
        <v>27928</v>
      </c>
      <c r="H603" t="s">
        <v>27946</v>
      </c>
      <c r="I603" t="s">
        <v>27937</v>
      </c>
      <c r="J603" t="s">
        <v>28096</v>
      </c>
      <c r="L603" t="s">
        <v>28530</v>
      </c>
      <c r="N603">
        <v>1</v>
      </c>
    </row>
    <row r="604" spans="1:14" x14ac:dyDescent="0.35">
      <c r="A604" t="s">
        <v>32532</v>
      </c>
      <c r="B604" t="s">
        <v>35776</v>
      </c>
      <c r="C604" t="s">
        <v>32915</v>
      </c>
      <c r="D604" t="s">
        <v>858</v>
      </c>
      <c r="E604" t="s">
        <v>42</v>
      </c>
      <c r="F604" t="s">
        <v>27935</v>
      </c>
      <c r="G604" t="s">
        <v>27928</v>
      </c>
      <c r="H604" t="s">
        <v>27954</v>
      </c>
      <c r="I604" t="s">
        <v>27960</v>
      </c>
      <c r="J604" t="s">
        <v>28100</v>
      </c>
      <c r="L604" t="s">
        <v>28101</v>
      </c>
      <c r="N604">
        <v>1</v>
      </c>
    </row>
    <row r="605" spans="1:14" x14ac:dyDescent="0.35">
      <c r="A605" t="s">
        <v>28549</v>
      </c>
      <c r="B605" t="s">
        <v>28550</v>
      </c>
      <c r="C605" t="s">
        <v>28551</v>
      </c>
      <c r="D605" t="s">
        <v>858</v>
      </c>
      <c r="E605" t="s">
        <v>42</v>
      </c>
      <c r="F605" t="s">
        <v>27935</v>
      </c>
      <c r="G605" t="s">
        <v>27928</v>
      </c>
      <c r="H605" t="s">
        <v>27946</v>
      </c>
      <c r="I605" t="s">
        <v>27937</v>
      </c>
      <c r="J605" t="s">
        <v>28096</v>
      </c>
      <c r="L605" t="s">
        <v>28530</v>
      </c>
    </row>
    <row r="606" spans="1:14" x14ac:dyDescent="0.35">
      <c r="A606" t="s">
        <v>28552</v>
      </c>
      <c r="B606" t="s">
        <v>28553</v>
      </c>
      <c r="C606" t="s">
        <v>28554</v>
      </c>
      <c r="D606" t="s">
        <v>858</v>
      </c>
      <c r="E606" t="s">
        <v>42</v>
      </c>
      <c r="F606" t="s">
        <v>27935</v>
      </c>
      <c r="G606" t="s">
        <v>27928</v>
      </c>
      <c r="H606" t="s">
        <v>27946</v>
      </c>
      <c r="I606" t="s">
        <v>27937</v>
      </c>
      <c r="J606" t="s">
        <v>28096</v>
      </c>
      <c r="L606" t="s">
        <v>28530</v>
      </c>
    </row>
    <row r="607" spans="1:14" x14ac:dyDescent="0.35">
      <c r="A607" t="s">
        <v>25743</v>
      </c>
      <c r="B607" t="s">
        <v>28555</v>
      </c>
      <c r="C607" t="s">
        <v>25785</v>
      </c>
      <c r="D607" t="s">
        <v>858</v>
      </c>
      <c r="E607" t="s">
        <v>42</v>
      </c>
      <c r="F607" t="s">
        <v>27935</v>
      </c>
      <c r="G607" t="s">
        <v>27928</v>
      </c>
      <c r="H607" t="s">
        <v>27946</v>
      </c>
      <c r="I607" t="s">
        <v>27937</v>
      </c>
      <c r="J607" t="s">
        <v>28096</v>
      </c>
      <c r="L607" t="s">
        <v>28530</v>
      </c>
      <c r="N607">
        <v>1</v>
      </c>
    </row>
    <row r="608" spans="1:14" x14ac:dyDescent="0.35">
      <c r="A608" t="s">
        <v>35777</v>
      </c>
      <c r="B608" t="s">
        <v>28556</v>
      </c>
      <c r="C608" t="s">
        <v>25788</v>
      </c>
      <c r="D608" t="s">
        <v>858</v>
      </c>
      <c r="E608" t="s">
        <v>42</v>
      </c>
      <c r="F608" t="s">
        <v>27935</v>
      </c>
      <c r="G608" t="s">
        <v>27928</v>
      </c>
      <c r="H608" t="s">
        <v>27946</v>
      </c>
      <c r="I608" t="s">
        <v>27937</v>
      </c>
      <c r="J608" t="s">
        <v>28096</v>
      </c>
      <c r="L608" t="s">
        <v>28530</v>
      </c>
      <c r="N608">
        <v>1</v>
      </c>
    </row>
    <row r="609" spans="1:14" x14ac:dyDescent="0.35">
      <c r="A609" t="s">
        <v>28557</v>
      </c>
      <c r="B609" t="s">
        <v>28558</v>
      </c>
      <c r="C609" t="s">
        <v>25791</v>
      </c>
      <c r="D609" t="s">
        <v>858</v>
      </c>
      <c r="E609" t="s">
        <v>42</v>
      </c>
      <c r="F609" t="s">
        <v>27935</v>
      </c>
      <c r="G609" t="s">
        <v>27928</v>
      </c>
      <c r="H609" t="s">
        <v>27946</v>
      </c>
      <c r="I609" t="s">
        <v>27937</v>
      </c>
      <c r="J609" t="s">
        <v>28096</v>
      </c>
      <c r="L609" t="s">
        <v>28530</v>
      </c>
      <c r="N609">
        <v>1</v>
      </c>
    </row>
    <row r="610" spans="1:14" x14ac:dyDescent="0.35">
      <c r="A610" t="s">
        <v>25745</v>
      </c>
      <c r="B610" t="s">
        <v>28559</v>
      </c>
      <c r="C610" t="s">
        <v>25793</v>
      </c>
      <c r="D610" t="s">
        <v>858</v>
      </c>
      <c r="E610" t="s">
        <v>42</v>
      </c>
      <c r="F610" t="s">
        <v>27935</v>
      </c>
      <c r="G610" t="s">
        <v>27928</v>
      </c>
      <c r="H610" t="s">
        <v>27946</v>
      </c>
      <c r="I610" t="s">
        <v>27937</v>
      </c>
      <c r="J610" t="s">
        <v>28096</v>
      </c>
      <c r="L610" t="s">
        <v>28530</v>
      </c>
    </row>
    <row r="611" spans="1:14" x14ac:dyDescent="0.35">
      <c r="A611" t="s">
        <v>997</v>
      </c>
      <c r="B611" t="s">
        <v>28125</v>
      </c>
      <c r="C611" t="s">
        <v>1497</v>
      </c>
      <c r="D611" t="s">
        <v>858</v>
      </c>
      <c r="E611" t="s">
        <v>42</v>
      </c>
      <c r="F611" t="s">
        <v>27935</v>
      </c>
      <c r="G611" t="s">
        <v>27928</v>
      </c>
      <c r="H611" t="s">
        <v>27954</v>
      </c>
      <c r="I611" t="s">
        <v>27960</v>
      </c>
      <c r="J611" t="s">
        <v>28100</v>
      </c>
      <c r="L611" t="s">
        <v>28101</v>
      </c>
      <c r="N611">
        <v>1</v>
      </c>
    </row>
    <row r="612" spans="1:14" x14ac:dyDescent="0.35">
      <c r="A612" t="s">
        <v>25746</v>
      </c>
      <c r="B612" t="s">
        <v>28560</v>
      </c>
      <c r="C612" t="s">
        <v>25795</v>
      </c>
      <c r="D612" t="s">
        <v>858</v>
      </c>
      <c r="E612" t="s">
        <v>42</v>
      </c>
      <c r="F612" t="s">
        <v>27935</v>
      </c>
      <c r="G612" t="s">
        <v>27928</v>
      </c>
      <c r="H612" t="s">
        <v>27954</v>
      </c>
      <c r="I612" t="s">
        <v>27960</v>
      </c>
      <c r="J612" t="s">
        <v>28100</v>
      </c>
      <c r="L612" t="s">
        <v>28101</v>
      </c>
      <c r="N612">
        <v>1</v>
      </c>
    </row>
    <row r="613" spans="1:14" x14ac:dyDescent="0.35">
      <c r="A613" t="s">
        <v>565</v>
      </c>
      <c r="B613" t="s">
        <v>28561</v>
      </c>
      <c r="C613" t="s">
        <v>1030</v>
      </c>
      <c r="D613" t="s">
        <v>858</v>
      </c>
      <c r="E613" t="s">
        <v>42</v>
      </c>
      <c r="F613" t="s">
        <v>27935</v>
      </c>
      <c r="G613" t="s">
        <v>27928</v>
      </c>
      <c r="H613" t="s">
        <v>27946</v>
      </c>
      <c r="I613" t="s">
        <v>27960</v>
      </c>
      <c r="J613" t="s">
        <v>28096</v>
      </c>
      <c r="L613" t="s">
        <v>28300</v>
      </c>
      <c r="N613">
        <v>1</v>
      </c>
    </row>
    <row r="614" spans="1:14" x14ac:dyDescent="0.35">
      <c r="A614" t="s">
        <v>25747</v>
      </c>
      <c r="B614" t="s">
        <v>28562</v>
      </c>
      <c r="C614" t="s">
        <v>25802</v>
      </c>
      <c r="D614" t="s">
        <v>858</v>
      </c>
      <c r="E614" t="s">
        <v>42</v>
      </c>
      <c r="F614" t="s">
        <v>27935</v>
      </c>
      <c r="G614" t="s">
        <v>27928</v>
      </c>
      <c r="H614" t="s">
        <v>27946</v>
      </c>
      <c r="I614" t="s">
        <v>27937</v>
      </c>
      <c r="J614" t="s">
        <v>28096</v>
      </c>
      <c r="L614" t="s">
        <v>28530</v>
      </c>
    </row>
    <row r="615" spans="1:14" x14ac:dyDescent="0.35">
      <c r="A615" t="s">
        <v>28563</v>
      </c>
      <c r="B615" t="s">
        <v>28564</v>
      </c>
      <c r="C615" t="s">
        <v>25805</v>
      </c>
      <c r="D615" t="s">
        <v>858</v>
      </c>
      <c r="E615" t="s">
        <v>42</v>
      </c>
      <c r="F615" t="s">
        <v>27935</v>
      </c>
      <c r="G615" t="s">
        <v>27928</v>
      </c>
      <c r="H615" t="s">
        <v>27946</v>
      </c>
      <c r="I615" t="s">
        <v>27937</v>
      </c>
      <c r="J615" t="s">
        <v>195</v>
      </c>
      <c r="K615" t="s">
        <v>28565</v>
      </c>
      <c r="L615" t="s">
        <v>28565</v>
      </c>
    </row>
    <row r="616" spans="1:14" x14ac:dyDescent="0.35">
      <c r="A616">
        <v>84005237039</v>
      </c>
      <c r="B616" t="s">
        <v>28566</v>
      </c>
      <c r="C616" t="s">
        <v>25805</v>
      </c>
      <c r="D616" t="s">
        <v>858</v>
      </c>
      <c r="E616" t="s">
        <v>42</v>
      </c>
      <c r="F616" t="s">
        <v>27935</v>
      </c>
      <c r="G616" t="s">
        <v>27928</v>
      </c>
      <c r="H616" t="s">
        <v>27946</v>
      </c>
      <c r="I616" t="s">
        <v>27937</v>
      </c>
      <c r="J616" t="s">
        <v>195</v>
      </c>
      <c r="L616" t="s">
        <v>28565</v>
      </c>
    </row>
    <row r="617" spans="1:14" x14ac:dyDescent="0.35">
      <c r="A617" t="s">
        <v>25807</v>
      </c>
      <c r="B617" t="s">
        <v>28567</v>
      </c>
      <c r="C617" t="s">
        <v>25805</v>
      </c>
      <c r="D617" t="s">
        <v>858</v>
      </c>
      <c r="E617" t="s">
        <v>42</v>
      </c>
      <c r="F617" t="s">
        <v>27935</v>
      </c>
      <c r="G617" t="s">
        <v>27928</v>
      </c>
      <c r="H617" t="s">
        <v>27946</v>
      </c>
      <c r="I617" t="s">
        <v>27937</v>
      </c>
      <c r="J617" t="s">
        <v>195</v>
      </c>
      <c r="L617" t="s">
        <v>28565</v>
      </c>
    </row>
    <row r="618" spans="1:14" x14ac:dyDescent="0.35">
      <c r="A618" t="s">
        <v>35778</v>
      </c>
      <c r="B618" t="s">
        <v>35779</v>
      </c>
      <c r="C618" t="s">
        <v>25805</v>
      </c>
      <c r="D618" t="s">
        <v>858</v>
      </c>
      <c r="E618" t="s">
        <v>42</v>
      </c>
      <c r="F618" t="s">
        <v>27935</v>
      </c>
      <c r="G618" t="s">
        <v>27928</v>
      </c>
      <c r="H618" t="s">
        <v>27946</v>
      </c>
      <c r="I618" t="s">
        <v>27937</v>
      </c>
      <c r="J618" t="s">
        <v>195</v>
      </c>
      <c r="L618" t="s">
        <v>28565</v>
      </c>
    </row>
    <row r="619" spans="1:14" x14ac:dyDescent="0.35">
      <c r="A619" t="s">
        <v>25809</v>
      </c>
      <c r="B619" t="s">
        <v>28568</v>
      </c>
      <c r="C619" t="s">
        <v>25805</v>
      </c>
      <c r="D619" t="s">
        <v>858</v>
      </c>
      <c r="E619" t="s">
        <v>42</v>
      </c>
      <c r="F619" t="s">
        <v>27935</v>
      </c>
      <c r="G619" t="s">
        <v>27928</v>
      </c>
      <c r="H619" t="s">
        <v>27946</v>
      </c>
      <c r="I619" t="s">
        <v>27937</v>
      </c>
      <c r="J619" t="s">
        <v>195</v>
      </c>
      <c r="L619" t="s">
        <v>28565</v>
      </c>
    </row>
    <row r="620" spans="1:14" x14ac:dyDescent="0.35">
      <c r="A620" t="s">
        <v>35780</v>
      </c>
      <c r="B620" t="s">
        <v>35781</v>
      </c>
      <c r="C620" t="s">
        <v>25805</v>
      </c>
      <c r="D620" t="s">
        <v>858</v>
      </c>
      <c r="E620" t="s">
        <v>42</v>
      </c>
      <c r="F620" t="s">
        <v>27935</v>
      </c>
      <c r="G620" t="s">
        <v>27928</v>
      </c>
      <c r="H620" t="s">
        <v>27946</v>
      </c>
      <c r="I620" t="s">
        <v>27937</v>
      </c>
      <c r="J620" t="s">
        <v>195</v>
      </c>
      <c r="L620" t="s">
        <v>28565</v>
      </c>
    </row>
    <row r="621" spans="1:14" x14ac:dyDescent="0.35">
      <c r="A621" t="s">
        <v>35782</v>
      </c>
      <c r="B621" t="s">
        <v>35783</v>
      </c>
      <c r="C621" t="s">
        <v>25805</v>
      </c>
      <c r="D621" t="s">
        <v>858</v>
      </c>
      <c r="E621" t="s">
        <v>42</v>
      </c>
      <c r="F621" t="s">
        <v>27935</v>
      </c>
      <c r="G621" t="s">
        <v>27928</v>
      </c>
      <c r="H621" t="s">
        <v>27946</v>
      </c>
      <c r="I621" t="s">
        <v>27937</v>
      </c>
      <c r="J621" t="s">
        <v>195</v>
      </c>
      <c r="L621" t="s">
        <v>28565</v>
      </c>
    </row>
    <row r="622" spans="1:14" x14ac:dyDescent="0.35">
      <c r="A622" t="s">
        <v>25811</v>
      </c>
      <c r="B622" t="s">
        <v>28569</v>
      </c>
      <c r="C622" t="s">
        <v>25805</v>
      </c>
      <c r="D622" t="s">
        <v>858</v>
      </c>
      <c r="E622" t="s">
        <v>42</v>
      </c>
      <c r="F622" t="s">
        <v>27935</v>
      </c>
      <c r="G622" t="s">
        <v>27928</v>
      </c>
      <c r="H622" t="s">
        <v>27946</v>
      </c>
      <c r="I622" t="s">
        <v>27937</v>
      </c>
      <c r="J622" t="s">
        <v>195</v>
      </c>
      <c r="L622" t="s">
        <v>28565</v>
      </c>
    </row>
    <row r="623" spans="1:14" x14ac:dyDescent="0.35">
      <c r="A623" t="s">
        <v>25749</v>
      </c>
      <c r="B623" t="s">
        <v>28570</v>
      </c>
      <c r="C623" t="s">
        <v>28571</v>
      </c>
      <c r="D623" t="s">
        <v>858</v>
      </c>
      <c r="E623" t="s">
        <v>42</v>
      </c>
      <c r="F623" t="s">
        <v>27935</v>
      </c>
      <c r="G623" t="s">
        <v>27928</v>
      </c>
      <c r="H623" t="s">
        <v>27946</v>
      </c>
      <c r="I623" t="s">
        <v>27937</v>
      </c>
      <c r="J623" t="s">
        <v>195</v>
      </c>
      <c r="L623" t="s">
        <v>28565</v>
      </c>
    </row>
    <row r="624" spans="1:14" x14ac:dyDescent="0.35">
      <c r="A624" t="s">
        <v>25750</v>
      </c>
      <c r="B624" t="s">
        <v>28572</v>
      </c>
      <c r="C624" t="s">
        <v>28571</v>
      </c>
      <c r="D624" t="s">
        <v>858</v>
      </c>
      <c r="E624" t="s">
        <v>42</v>
      </c>
      <c r="F624" t="s">
        <v>27935</v>
      </c>
      <c r="G624" t="s">
        <v>27928</v>
      </c>
      <c r="H624" t="s">
        <v>27946</v>
      </c>
      <c r="I624" t="s">
        <v>27937</v>
      </c>
      <c r="J624" t="s">
        <v>195</v>
      </c>
      <c r="L624" t="s">
        <v>28565</v>
      </c>
    </row>
    <row r="625" spans="1:14" x14ac:dyDescent="0.35">
      <c r="A625" t="s">
        <v>25751</v>
      </c>
      <c r="B625" t="s">
        <v>28573</v>
      </c>
      <c r="C625" t="s">
        <v>28571</v>
      </c>
      <c r="D625" t="s">
        <v>858</v>
      </c>
      <c r="E625" t="s">
        <v>42</v>
      </c>
      <c r="F625" t="s">
        <v>27935</v>
      </c>
      <c r="G625" t="s">
        <v>27928</v>
      </c>
      <c r="H625" t="s">
        <v>27946</v>
      </c>
      <c r="I625" t="s">
        <v>27937</v>
      </c>
      <c r="J625" t="s">
        <v>195</v>
      </c>
      <c r="L625" t="s">
        <v>28565</v>
      </c>
    </row>
    <row r="626" spans="1:14" x14ac:dyDescent="0.35">
      <c r="A626" t="s">
        <v>25753</v>
      </c>
      <c r="B626" t="s">
        <v>28574</v>
      </c>
      <c r="C626" t="s">
        <v>28571</v>
      </c>
      <c r="D626" t="s">
        <v>858</v>
      </c>
      <c r="E626" t="s">
        <v>42</v>
      </c>
      <c r="F626" t="s">
        <v>27935</v>
      </c>
      <c r="G626" t="s">
        <v>27928</v>
      </c>
      <c r="H626" t="s">
        <v>27946</v>
      </c>
      <c r="I626" t="s">
        <v>27937</v>
      </c>
      <c r="J626" t="s">
        <v>195</v>
      </c>
      <c r="L626" t="s">
        <v>28565</v>
      </c>
    </row>
    <row r="627" spans="1:14" x14ac:dyDescent="0.35">
      <c r="A627" t="s">
        <v>25755</v>
      </c>
      <c r="B627" t="s">
        <v>28575</v>
      </c>
      <c r="C627" t="s">
        <v>28571</v>
      </c>
      <c r="D627" t="s">
        <v>858</v>
      </c>
      <c r="E627" t="s">
        <v>42</v>
      </c>
      <c r="F627" t="s">
        <v>27935</v>
      </c>
      <c r="G627" t="s">
        <v>27928</v>
      </c>
      <c r="H627" t="s">
        <v>27946</v>
      </c>
      <c r="I627" t="s">
        <v>27937</v>
      </c>
      <c r="J627" t="s">
        <v>195</v>
      </c>
      <c r="L627" t="s">
        <v>28565</v>
      </c>
    </row>
    <row r="628" spans="1:14" x14ac:dyDescent="0.35">
      <c r="A628" t="s">
        <v>25757</v>
      </c>
      <c r="B628" t="s">
        <v>28576</v>
      </c>
      <c r="C628" t="s">
        <v>28571</v>
      </c>
      <c r="D628" t="s">
        <v>858</v>
      </c>
      <c r="E628" t="s">
        <v>42</v>
      </c>
      <c r="F628" t="s">
        <v>27935</v>
      </c>
      <c r="G628" t="s">
        <v>27928</v>
      </c>
      <c r="H628" t="s">
        <v>27946</v>
      </c>
      <c r="I628" t="s">
        <v>27937</v>
      </c>
      <c r="J628" t="s">
        <v>195</v>
      </c>
      <c r="L628" t="s">
        <v>28565</v>
      </c>
    </row>
    <row r="629" spans="1:14" x14ac:dyDescent="0.35">
      <c r="A629" t="s">
        <v>25758</v>
      </c>
      <c r="B629" t="s">
        <v>28577</v>
      </c>
      <c r="C629" t="s">
        <v>28571</v>
      </c>
      <c r="D629" t="s">
        <v>858</v>
      </c>
      <c r="E629" t="s">
        <v>42</v>
      </c>
      <c r="F629" t="s">
        <v>27935</v>
      </c>
      <c r="G629" t="s">
        <v>27928</v>
      </c>
      <c r="H629" t="s">
        <v>27946</v>
      </c>
      <c r="I629" t="s">
        <v>27937</v>
      </c>
      <c r="J629" t="s">
        <v>195</v>
      </c>
      <c r="L629" t="s">
        <v>28565</v>
      </c>
    </row>
    <row r="630" spans="1:14" x14ac:dyDescent="0.35">
      <c r="A630" t="s">
        <v>25759</v>
      </c>
      <c r="B630" t="s">
        <v>28578</v>
      </c>
      <c r="C630" t="s">
        <v>28571</v>
      </c>
      <c r="D630" t="s">
        <v>858</v>
      </c>
      <c r="E630" t="s">
        <v>42</v>
      </c>
      <c r="F630" t="s">
        <v>27935</v>
      </c>
      <c r="G630" t="s">
        <v>27928</v>
      </c>
      <c r="H630" t="s">
        <v>27946</v>
      </c>
      <c r="I630" t="s">
        <v>27937</v>
      </c>
      <c r="J630" t="s">
        <v>195</v>
      </c>
      <c r="L630" t="s">
        <v>28565</v>
      </c>
    </row>
    <row r="631" spans="1:14" x14ac:dyDescent="0.35">
      <c r="A631" t="s">
        <v>25761</v>
      </c>
      <c r="B631" t="s">
        <v>28579</v>
      </c>
      <c r="C631" t="s">
        <v>28571</v>
      </c>
      <c r="D631" t="s">
        <v>858</v>
      </c>
      <c r="E631" t="s">
        <v>42</v>
      </c>
      <c r="F631" t="s">
        <v>27935</v>
      </c>
      <c r="G631" t="s">
        <v>27928</v>
      </c>
      <c r="H631" t="s">
        <v>27946</v>
      </c>
      <c r="I631" t="s">
        <v>27937</v>
      </c>
      <c r="J631" t="s">
        <v>195</v>
      </c>
      <c r="L631" t="s">
        <v>28565</v>
      </c>
    </row>
    <row r="632" spans="1:14" x14ac:dyDescent="0.35">
      <c r="A632" t="s">
        <v>25763</v>
      </c>
      <c r="B632" t="s">
        <v>28580</v>
      </c>
      <c r="C632" t="s">
        <v>28571</v>
      </c>
      <c r="D632" t="s">
        <v>858</v>
      </c>
      <c r="E632" t="s">
        <v>42</v>
      </c>
      <c r="F632" t="s">
        <v>27935</v>
      </c>
      <c r="G632" t="s">
        <v>27928</v>
      </c>
      <c r="H632" t="s">
        <v>27946</v>
      </c>
      <c r="I632" t="s">
        <v>27937</v>
      </c>
      <c r="J632" t="s">
        <v>195</v>
      </c>
      <c r="L632" t="s">
        <v>28565</v>
      </c>
    </row>
    <row r="633" spans="1:14" x14ac:dyDescent="0.35">
      <c r="A633" t="s">
        <v>25765</v>
      </c>
      <c r="B633" t="s">
        <v>28581</v>
      </c>
      <c r="C633" t="s">
        <v>28571</v>
      </c>
      <c r="D633" t="s">
        <v>858</v>
      </c>
      <c r="E633" t="s">
        <v>42</v>
      </c>
      <c r="F633" t="s">
        <v>27935</v>
      </c>
      <c r="G633" t="s">
        <v>27928</v>
      </c>
      <c r="H633" t="s">
        <v>27946</v>
      </c>
      <c r="I633" t="s">
        <v>27937</v>
      </c>
      <c r="J633" t="s">
        <v>195</v>
      </c>
      <c r="L633" t="s">
        <v>28565</v>
      </c>
    </row>
    <row r="634" spans="1:14" x14ac:dyDescent="0.35">
      <c r="A634" t="s">
        <v>35784</v>
      </c>
      <c r="B634" t="s">
        <v>35785</v>
      </c>
      <c r="C634" t="s">
        <v>28571</v>
      </c>
      <c r="D634" t="s">
        <v>858</v>
      </c>
      <c r="E634" t="s">
        <v>42</v>
      </c>
      <c r="F634" t="s">
        <v>27935</v>
      </c>
      <c r="G634" t="s">
        <v>27928</v>
      </c>
      <c r="H634" t="s">
        <v>27946</v>
      </c>
      <c r="I634" t="s">
        <v>27937</v>
      </c>
      <c r="J634" t="s">
        <v>195</v>
      </c>
      <c r="L634" t="s">
        <v>28565</v>
      </c>
      <c r="N634">
        <v>1</v>
      </c>
    </row>
    <row r="635" spans="1:14" x14ac:dyDescent="0.35">
      <c r="A635" t="s">
        <v>25767</v>
      </c>
      <c r="B635" t="s">
        <v>28582</v>
      </c>
      <c r="C635" t="s">
        <v>28571</v>
      </c>
      <c r="D635" t="s">
        <v>858</v>
      </c>
      <c r="E635" t="s">
        <v>42</v>
      </c>
      <c r="F635" t="s">
        <v>27935</v>
      </c>
      <c r="G635" t="s">
        <v>27928</v>
      </c>
      <c r="H635" t="s">
        <v>27946</v>
      </c>
      <c r="I635" t="s">
        <v>27937</v>
      </c>
      <c r="J635" t="s">
        <v>195</v>
      </c>
      <c r="L635" t="s">
        <v>28565</v>
      </c>
    </row>
    <row r="636" spans="1:14" x14ac:dyDescent="0.35">
      <c r="A636" t="s">
        <v>25769</v>
      </c>
      <c r="B636" t="s">
        <v>28583</v>
      </c>
      <c r="C636" t="s">
        <v>28571</v>
      </c>
      <c r="D636" t="s">
        <v>858</v>
      </c>
      <c r="E636" t="s">
        <v>42</v>
      </c>
      <c r="F636" t="s">
        <v>27935</v>
      </c>
      <c r="G636" t="s">
        <v>27928</v>
      </c>
      <c r="H636" t="s">
        <v>27946</v>
      </c>
      <c r="I636" t="s">
        <v>27937</v>
      </c>
      <c r="J636" t="s">
        <v>195</v>
      </c>
      <c r="L636" t="s">
        <v>28565</v>
      </c>
      <c r="N636">
        <v>1</v>
      </c>
    </row>
    <row r="637" spans="1:14" x14ac:dyDescent="0.35">
      <c r="A637" t="s">
        <v>25771</v>
      </c>
      <c r="B637" t="s">
        <v>28584</v>
      </c>
      <c r="C637" t="s">
        <v>28571</v>
      </c>
      <c r="D637" t="s">
        <v>858</v>
      </c>
      <c r="E637" t="s">
        <v>42</v>
      </c>
      <c r="F637" t="s">
        <v>27935</v>
      </c>
      <c r="G637" t="s">
        <v>27928</v>
      </c>
      <c r="H637" t="s">
        <v>27946</v>
      </c>
      <c r="I637" t="s">
        <v>27937</v>
      </c>
      <c r="J637" t="s">
        <v>195</v>
      </c>
      <c r="L637" t="s">
        <v>28565</v>
      </c>
    </row>
    <row r="638" spans="1:14" x14ac:dyDescent="0.35">
      <c r="A638" t="s">
        <v>25772</v>
      </c>
      <c r="B638" t="s">
        <v>28585</v>
      </c>
      <c r="C638" t="s">
        <v>28571</v>
      </c>
      <c r="D638" t="s">
        <v>858</v>
      </c>
      <c r="E638" t="s">
        <v>42</v>
      </c>
      <c r="F638" t="s">
        <v>27935</v>
      </c>
      <c r="G638" t="s">
        <v>27928</v>
      </c>
      <c r="H638" t="s">
        <v>27946</v>
      </c>
      <c r="I638" t="s">
        <v>27937</v>
      </c>
      <c r="J638" t="s">
        <v>195</v>
      </c>
      <c r="L638" t="s">
        <v>28565</v>
      </c>
    </row>
    <row r="639" spans="1:14" x14ac:dyDescent="0.35">
      <c r="A639" t="s">
        <v>25773</v>
      </c>
      <c r="B639" t="s">
        <v>28586</v>
      </c>
      <c r="C639" t="s">
        <v>28571</v>
      </c>
      <c r="D639" t="s">
        <v>858</v>
      </c>
      <c r="E639" t="s">
        <v>42</v>
      </c>
      <c r="F639" t="s">
        <v>27935</v>
      </c>
      <c r="G639" t="s">
        <v>27928</v>
      </c>
      <c r="H639" t="s">
        <v>27946</v>
      </c>
      <c r="I639" t="s">
        <v>27937</v>
      </c>
      <c r="J639" t="s">
        <v>195</v>
      </c>
      <c r="L639" t="s">
        <v>28565</v>
      </c>
    </row>
    <row r="640" spans="1:14" x14ac:dyDescent="0.35">
      <c r="A640" t="s">
        <v>25775</v>
      </c>
      <c r="B640" t="s">
        <v>28587</v>
      </c>
      <c r="C640" t="s">
        <v>28571</v>
      </c>
      <c r="D640" t="s">
        <v>858</v>
      </c>
      <c r="E640" t="s">
        <v>42</v>
      </c>
      <c r="F640" t="s">
        <v>27935</v>
      </c>
      <c r="G640" t="s">
        <v>27928</v>
      </c>
      <c r="H640" t="s">
        <v>27946</v>
      </c>
      <c r="I640" t="s">
        <v>27937</v>
      </c>
      <c r="J640" t="s">
        <v>195</v>
      </c>
      <c r="L640" t="s">
        <v>28565</v>
      </c>
    </row>
    <row r="641" spans="1:14" x14ac:dyDescent="0.35">
      <c r="A641" t="s">
        <v>25778</v>
      </c>
      <c r="B641" t="s">
        <v>28588</v>
      </c>
      <c r="C641" t="s">
        <v>28571</v>
      </c>
      <c r="D641" t="s">
        <v>858</v>
      </c>
      <c r="E641" t="s">
        <v>42</v>
      </c>
      <c r="F641" t="s">
        <v>27935</v>
      </c>
      <c r="G641" t="s">
        <v>27928</v>
      </c>
      <c r="H641" t="s">
        <v>27946</v>
      </c>
      <c r="I641" t="s">
        <v>27937</v>
      </c>
      <c r="J641" t="s">
        <v>195</v>
      </c>
      <c r="L641" t="s">
        <v>28565</v>
      </c>
    </row>
    <row r="642" spans="1:14" x14ac:dyDescent="0.35">
      <c r="A642" t="s">
        <v>25780</v>
      </c>
      <c r="B642" t="s">
        <v>28581</v>
      </c>
      <c r="C642" t="s">
        <v>28571</v>
      </c>
      <c r="D642" t="s">
        <v>858</v>
      </c>
      <c r="E642" t="s">
        <v>42</v>
      </c>
      <c r="F642" t="s">
        <v>27935</v>
      </c>
      <c r="G642" t="s">
        <v>27928</v>
      </c>
      <c r="H642" t="s">
        <v>27946</v>
      </c>
      <c r="I642" t="s">
        <v>27937</v>
      </c>
      <c r="J642" t="s">
        <v>195</v>
      </c>
      <c r="L642" t="s">
        <v>28565</v>
      </c>
      <c r="N642">
        <v>1</v>
      </c>
    </row>
    <row r="643" spans="1:14" x14ac:dyDescent="0.35">
      <c r="A643" t="s">
        <v>25783</v>
      </c>
      <c r="B643" t="s">
        <v>28589</v>
      </c>
      <c r="C643" t="s">
        <v>28571</v>
      </c>
      <c r="D643" t="s">
        <v>858</v>
      </c>
      <c r="E643" t="s">
        <v>42</v>
      </c>
      <c r="F643" t="s">
        <v>27935</v>
      </c>
      <c r="G643" t="s">
        <v>27928</v>
      </c>
      <c r="H643" t="s">
        <v>27946</v>
      </c>
      <c r="I643" t="s">
        <v>27937</v>
      </c>
      <c r="J643" t="s">
        <v>195</v>
      </c>
      <c r="L643" t="s">
        <v>28565</v>
      </c>
    </row>
    <row r="644" spans="1:14" x14ac:dyDescent="0.35">
      <c r="A644" t="s">
        <v>25784</v>
      </c>
      <c r="B644" t="s">
        <v>28590</v>
      </c>
      <c r="C644" t="s">
        <v>28571</v>
      </c>
      <c r="D644" t="s">
        <v>858</v>
      </c>
      <c r="E644" t="s">
        <v>42</v>
      </c>
      <c r="F644" t="s">
        <v>27935</v>
      </c>
      <c r="G644" t="s">
        <v>27928</v>
      </c>
      <c r="H644" t="s">
        <v>27946</v>
      </c>
      <c r="I644" t="s">
        <v>27937</v>
      </c>
      <c r="J644" t="s">
        <v>195</v>
      </c>
      <c r="L644" t="s">
        <v>28565</v>
      </c>
    </row>
    <row r="645" spans="1:14" x14ac:dyDescent="0.35">
      <c r="A645" t="s">
        <v>25787</v>
      </c>
      <c r="B645" t="s">
        <v>28591</v>
      </c>
      <c r="C645" t="s">
        <v>28571</v>
      </c>
      <c r="D645" t="s">
        <v>858</v>
      </c>
      <c r="E645" t="s">
        <v>42</v>
      </c>
      <c r="F645" t="s">
        <v>27935</v>
      </c>
      <c r="G645" t="s">
        <v>27928</v>
      </c>
      <c r="H645" t="s">
        <v>27946</v>
      </c>
      <c r="I645" t="s">
        <v>27937</v>
      </c>
      <c r="J645" t="s">
        <v>195</v>
      </c>
      <c r="L645" t="s">
        <v>28565</v>
      </c>
    </row>
    <row r="646" spans="1:14" x14ac:dyDescent="0.35">
      <c r="A646" t="s">
        <v>25790</v>
      </c>
      <c r="B646" t="s">
        <v>28592</v>
      </c>
      <c r="C646" t="s">
        <v>28571</v>
      </c>
      <c r="D646" t="s">
        <v>858</v>
      </c>
      <c r="E646" t="s">
        <v>42</v>
      </c>
      <c r="F646" t="s">
        <v>27935</v>
      </c>
      <c r="G646" t="s">
        <v>27928</v>
      </c>
      <c r="H646" t="s">
        <v>27946</v>
      </c>
      <c r="I646" t="s">
        <v>27937</v>
      </c>
      <c r="J646" t="s">
        <v>195</v>
      </c>
      <c r="L646" t="s">
        <v>28565</v>
      </c>
    </row>
    <row r="647" spans="1:14" x14ac:dyDescent="0.35">
      <c r="A647" t="s">
        <v>25792</v>
      </c>
      <c r="B647" t="s">
        <v>28593</v>
      </c>
      <c r="C647" t="s">
        <v>28571</v>
      </c>
      <c r="D647" t="s">
        <v>858</v>
      </c>
      <c r="E647" t="s">
        <v>42</v>
      </c>
      <c r="F647" t="s">
        <v>27935</v>
      </c>
      <c r="G647" t="s">
        <v>27928</v>
      </c>
      <c r="H647" t="s">
        <v>27946</v>
      </c>
      <c r="I647" t="s">
        <v>27937</v>
      </c>
      <c r="J647" t="s">
        <v>195</v>
      </c>
      <c r="L647" t="s">
        <v>28565</v>
      </c>
    </row>
    <row r="648" spans="1:14" x14ac:dyDescent="0.35">
      <c r="A648" t="s">
        <v>25794</v>
      </c>
      <c r="B648" t="s">
        <v>28594</v>
      </c>
      <c r="C648" t="s">
        <v>28571</v>
      </c>
      <c r="D648" t="s">
        <v>858</v>
      </c>
      <c r="E648" t="s">
        <v>42</v>
      </c>
      <c r="F648" t="s">
        <v>27935</v>
      </c>
      <c r="G648" t="s">
        <v>27928</v>
      </c>
      <c r="H648" t="s">
        <v>27946</v>
      </c>
      <c r="I648" t="s">
        <v>27937</v>
      </c>
      <c r="J648" t="s">
        <v>195</v>
      </c>
      <c r="L648" t="s">
        <v>28565</v>
      </c>
    </row>
    <row r="649" spans="1:14" x14ac:dyDescent="0.35">
      <c r="A649" t="s">
        <v>25797</v>
      </c>
      <c r="B649" t="s">
        <v>28595</v>
      </c>
      <c r="C649" t="s">
        <v>28571</v>
      </c>
      <c r="D649" t="s">
        <v>858</v>
      </c>
      <c r="E649" t="s">
        <v>42</v>
      </c>
      <c r="F649" t="s">
        <v>27935</v>
      </c>
      <c r="G649" t="s">
        <v>27928</v>
      </c>
      <c r="H649" t="s">
        <v>27946</v>
      </c>
      <c r="I649" t="s">
        <v>27937</v>
      </c>
      <c r="J649" t="s">
        <v>195</v>
      </c>
      <c r="L649" t="s">
        <v>28565</v>
      </c>
    </row>
    <row r="650" spans="1:14" x14ac:dyDescent="0.35">
      <c r="A650" t="s">
        <v>35786</v>
      </c>
      <c r="B650" t="s">
        <v>35787</v>
      </c>
      <c r="C650" t="s">
        <v>28571</v>
      </c>
      <c r="D650" t="s">
        <v>858</v>
      </c>
      <c r="E650" t="s">
        <v>42</v>
      </c>
      <c r="F650" t="s">
        <v>27935</v>
      </c>
      <c r="G650" t="s">
        <v>27928</v>
      </c>
      <c r="H650" t="s">
        <v>27946</v>
      </c>
      <c r="I650" t="s">
        <v>27937</v>
      </c>
      <c r="J650" t="s">
        <v>195</v>
      </c>
      <c r="L650" t="s">
        <v>28565</v>
      </c>
    </row>
    <row r="651" spans="1:14" x14ac:dyDescent="0.35">
      <c r="A651" t="s">
        <v>25801</v>
      </c>
      <c r="B651" t="s">
        <v>28596</v>
      </c>
      <c r="C651" t="s">
        <v>28571</v>
      </c>
      <c r="D651" t="s">
        <v>858</v>
      </c>
      <c r="E651" t="s">
        <v>42</v>
      </c>
      <c r="F651" t="s">
        <v>27935</v>
      </c>
      <c r="G651" t="s">
        <v>27928</v>
      </c>
      <c r="H651" t="s">
        <v>27946</v>
      </c>
      <c r="I651" t="s">
        <v>27937</v>
      </c>
      <c r="J651" t="s">
        <v>195</v>
      </c>
      <c r="L651" t="s">
        <v>28565</v>
      </c>
    </row>
    <row r="652" spans="1:14" x14ac:dyDescent="0.35">
      <c r="A652" t="s">
        <v>25804</v>
      </c>
      <c r="B652" t="s">
        <v>28597</v>
      </c>
      <c r="C652" t="s">
        <v>28571</v>
      </c>
      <c r="D652" t="s">
        <v>858</v>
      </c>
      <c r="E652" t="s">
        <v>42</v>
      </c>
      <c r="F652" t="s">
        <v>27935</v>
      </c>
      <c r="G652" t="s">
        <v>27928</v>
      </c>
      <c r="H652" t="s">
        <v>27946</v>
      </c>
      <c r="I652" t="s">
        <v>27937</v>
      </c>
      <c r="J652" t="s">
        <v>195</v>
      </c>
      <c r="L652" t="s">
        <v>28565</v>
      </c>
    </row>
    <row r="653" spans="1:14" x14ac:dyDescent="0.35">
      <c r="A653" t="s">
        <v>25806</v>
      </c>
      <c r="B653" t="s">
        <v>28598</v>
      </c>
      <c r="C653" t="s">
        <v>28571</v>
      </c>
      <c r="D653" t="s">
        <v>858</v>
      </c>
      <c r="E653" t="s">
        <v>42</v>
      </c>
      <c r="F653" t="s">
        <v>27935</v>
      </c>
      <c r="G653" t="s">
        <v>27928</v>
      </c>
      <c r="H653" t="s">
        <v>27946</v>
      </c>
      <c r="I653" t="s">
        <v>27937</v>
      </c>
      <c r="J653" t="s">
        <v>195</v>
      </c>
      <c r="L653" t="s">
        <v>28565</v>
      </c>
    </row>
    <row r="654" spans="1:14" x14ac:dyDescent="0.35">
      <c r="A654" t="s">
        <v>25812</v>
      </c>
      <c r="B654" t="s">
        <v>25847</v>
      </c>
      <c r="C654" t="s">
        <v>25847</v>
      </c>
      <c r="D654" t="s">
        <v>858</v>
      </c>
      <c r="E654" t="s">
        <v>42</v>
      </c>
      <c r="F654" t="s">
        <v>27935</v>
      </c>
      <c r="G654" t="s">
        <v>27936</v>
      </c>
      <c r="H654" t="s">
        <v>27960</v>
      </c>
      <c r="I654" t="s">
        <v>28096</v>
      </c>
      <c r="J654" t="s">
        <v>27929</v>
      </c>
      <c r="K654" t="s">
        <v>28599</v>
      </c>
      <c r="L654" t="s">
        <v>28599</v>
      </c>
      <c r="N654">
        <v>1</v>
      </c>
    </row>
    <row r="655" spans="1:14" x14ac:dyDescent="0.35">
      <c r="A655" t="s">
        <v>25810</v>
      </c>
      <c r="B655" t="s">
        <v>28601</v>
      </c>
      <c r="C655" t="s">
        <v>25845</v>
      </c>
      <c r="D655" t="s">
        <v>858</v>
      </c>
      <c r="E655" t="s">
        <v>42</v>
      </c>
      <c r="F655" t="s">
        <v>27935</v>
      </c>
      <c r="G655" t="s">
        <v>27936</v>
      </c>
      <c r="H655" t="s">
        <v>27960</v>
      </c>
      <c r="I655" t="s">
        <v>28096</v>
      </c>
      <c r="J655" t="s">
        <v>27929</v>
      </c>
      <c r="L655" t="s">
        <v>28599</v>
      </c>
    </row>
    <row r="656" spans="1:14" x14ac:dyDescent="0.35">
      <c r="A656" t="s">
        <v>25854</v>
      </c>
      <c r="B656" t="s">
        <v>25855</v>
      </c>
      <c r="C656" t="s">
        <v>25855</v>
      </c>
      <c r="D656" t="s">
        <v>858</v>
      </c>
      <c r="E656" t="s">
        <v>42</v>
      </c>
      <c r="F656" t="s">
        <v>27935</v>
      </c>
      <c r="G656" t="s">
        <v>27936</v>
      </c>
      <c r="H656" t="s">
        <v>27960</v>
      </c>
      <c r="I656" t="s">
        <v>28096</v>
      </c>
      <c r="J656" t="s">
        <v>27929</v>
      </c>
      <c r="L656" t="s">
        <v>28599</v>
      </c>
    </row>
    <row r="657" spans="1:14" x14ac:dyDescent="0.35">
      <c r="A657" t="s">
        <v>25813</v>
      </c>
      <c r="B657" t="s">
        <v>28602</v>
      </c>
      <c r="C657" t="s">
        <v>25849</v>
      </c>
      <c r="D657" t="s">
        <v>858</v>
      </c>
      <c r="E657" t="s">
        <v>42</v>
      </c>
      <c r="F657" t="s">
        <v>27935</v>
      </c>
      <c r="G657" t="s">
        <v>27936</v>
      </c>
      <c r="H657" t="s">
        <v>27960</v>
      </c>
      <c r="I657" t="s">
        <v>28096</v>
      </c>
      <c r="J657" t="s">
        <v>27929</v>
      </c>
      <c r="L657" t="s">
        <v>28599</v>
      </c>
    </row>
    <row r="658" spans="1:14" x14ac:dyDescent="0.35">
      <c r="A658" t="s">
        <v>25814</v>
      </c>
      <c r="B658" t="s">
        <v>28603</v>
      </c>
      <c r="C658" t="s">
        <v>25851</v>
      </c>
      <c r="D658" t="s">
        <v>858</v>
      </c>
      <c r="E658" t="s">
        <v>42</v>
      </c>
      <c r="F658" t="s">
        <v>27935</v>
      </c>
      <c r="G658" t="s">
        <v>27936</v>
      </c>
      <c r="H658" t="s">
        <v>27960</v>
      </c>
      <c r="I658" t="s">
        <v>28096</v>
      </c>
      <c r="J658" t="s">
        <v>27929</v>
      </c>
      <c r="L658" t="s">
        <v>28599</v>
      </c>
    </row>
    <row r="659" spans="1:14" x14ac:dyDescent="0.35">
      <c r="A659" t="s">
        <v>515</v>
      </c>
      <c r="B659" t="s">
        <v>28604</v>
      </c>
      <c r="C659" t="s">
        <v>971</v>
      </c>
      <c r="D659" t="s">
        <v>858</v>
      </c>
      <c r="E659" t="s">
        <v>42</v>
      </c>
      <c r="F659" t="s">
        <v>27935</v>
      </c>
      <c r="G659" t="s">
        <v>27936</v>
      </c>
      <c r="H659" t="s">
        <v>27960</v>
      </c>
      <c r="I659" t="s">
        <v>28096</v>
      </c>
      <c r="J659" t="s">
        <v>27929</v>
      </c>
      <c r="L659" t="s">
        <v>28599</v>
      </c>
      <c r="N659">
        <v>1</v>
      </c>
    </row>
    <row r="660" spans="1:14" x14ac:dyDescent="0.35">
      <c r="A660" t="s">
        <v>25816</v>
      </c>
      <c r="B660" t="s">
        <v>25858</v>
      </c>
      <c r="C660" t="s">
        <v>25858</v>
      </c>
      <c r="D660" t="s">
        <v>858</v>
      </c>
      <c r="E660" t="s">
        <v>42</v>
      </c>
      <c r="F660" t="s">
        <v>27935</v>
      </c>
      <c r="G660" t="s">
        <v>27936</v>
      </c>
      <c r="H660" t="s">
        <v>27960</v>
      </c>
      <c r="I660" t="s">
        <v>28096</v>
      </c>
      <c r="J660" t="s">
        <v>27929</v>
      </c>
      <c r="L660" t="s">
        <v>28599</v>
      </c>
      <c r="N660">
        <v>1</v>
      </c>
    </row>
    <row r="661" spans="1:14" x14ac:dyDescent="0.35">
      <c r="A661" t="s">
        <v>25815</v>
      </c>
      <c r="B661" t="s">
        <v>25855</v>
      </c>
      <c r="C661" t="s">
        <v>25855</v>
      </c>
      <c r="D661" t="s">
        <v>893</v>
      </c>
      <c r="E661" t="s">
        <v>42</v>
      </c>
      <c r="F661" t="s">
        <v>27935</v>
      </c>
      <c r="G661" t="s">
        <v>27936</v>
      </c>
      <c r="H661" t="s">
        <v>27960</v>
      </c>
      <c r="I661" t="s">
        <v>28096</v>
      </c>
      <c r="J661" t="s">
        <v>27929</v>
      </c>
      <c r="L661" t="s">
        <v>28599</v>
      </c>
    </row>
    <row r="662" spans="1:14" x14ac:dyDescent="0.35">
      <c r="A662" t="s">
        <v>25817</v>
      </c>
      <c r="B662" t="s">
        <v>28605</v>
      </c>
      <c r="C662" t="s">
        <v>25860</v>
      </c>
      <c r="D662" t="s">
        <v>893</v>
      </c>
      <c r="E662" t="s">
        <v>42</v>
      </c>
      <c r="F662" t="s">
        <v>27935</v>
      </c>
      <c r="G662" t="s">
        <v>27936</v>
      </c>
      <c r="H662" t="s">
        <v>27960</v>
      </c>
      <c r="I662" t="s">
        <v>28096</v>
      </c>
      <c r="J662" t="s">
        <v>27929</v>
      </c>
      <c r="L662" t="s">
        <v>28599</v>
      </c>
      <c r="N662">
        <v>1</v>
      </c>
    </row>
    <row r="663" spans="1:14" x14ac:dyDescent="0.35">
      <c r="A663" t="s">
        <v>25818</v>
      </c>
      <c r="B663" t="s">
        <v>28606</v>
      </c>
      <c r="C663" t="s">
        <v>25862</v>
      </c>
      <c r="D663" t="s">
        <v>858</v>
      </c>
      <c r="E663" t="s">
        <v>42</v>
      </c>
      <c r="F663" t="s">
        <v>27935</v>
      </c>
      <c r="G663" t="s">
        <v>27936</v>
      </c>
      <c r="H663" t="s">
        <v>27960</v>
      </c>
      <c r="I663" t="s">
        <v>28096</v>
      </c>
      <c r="J663" t="s">
        <v>27929</v>
      </c>
      <c r="L663" t="s">
        <v>28599</v>
      </c>
    </row>
    <row r="664" spans="1:14" x14ac:dyDescent="0.35">
      <c r="A664" t="s">
        <v>35788</v>
      </c>
      <c r="B664" t="s">
        <v>35789</v>
      </c>
      <c r="C664" t="s">
        <v>35790</v>
      </c>
      <c r="D664" t="s">
        <v>893</v>
      </c>
      <c r="E664" t="s">
        <v>42</v>
      </c>
      <c r="F664" t="s">
        <v>27935</v>
      </c>
      <c r="G664" t="s">
        <v>27936</v>
      </c>
      <c r="H664" t="s">
        <v>27960</v>
      </c>
      <c r="I664" t="s">
        <v>28096</v>
      </c>
      <c r="J664" t="s">
        <v>27929</v>
      </c>
      <c r="L664" t="s">
        <v>28599</v>
      </c>
    </row>
    <row r="665" spans="1:14" x14ac:dyDescent="0.35">
      <c r="A665" t="s">
        <v>35791</v>
      </c>
      <c r="B665" t="s">
        <v>35792</v>
      </c>
      <c r="C665" t="s">
        <v>35793</v>
      </c>
      <c r="D665" t="s">
        <v>858</v>
      </c>
      <c r="E665" t="s">
        <v>42</v>
      </c>
      <c r="F665" t="s">
        <v>27935</v>
      </c>
      <c r="G665" t="s">
        <v>27936</v>
      </c>
      <c r="H665" t="s">
        <v>27960</v>
      </c>
      <c r="I665" t="s">
        <v>28096</v>
      </c>
      <c r="J665" t="s">
        <v>27929</v>
      </c>
      <c r="L665" t="s">
        <v>28599</v>
      </c>
    </row>
    <row r="666" spans="1:14" x14ac:dyDescent="0.35">
      <c r="A666" t="s">
        <v>518</v>
      </c>
      <c r="B666" t="s">
        <v>28607</v>
      </c>
      <c r="C666" t="s">
        <v>973</v>
      </c>
      <c r="D666" t="s">
        <v>858</v>
      </c>
      <c r="E666" t="s">
        <v>42</v>
      </c>
      <c r="F666" t="s">
        <v>27935</v>
      </c>
      <c r="G666" t="s">
        <v>27936</v>
      </c>
      <c r="H666" t="s">
        <v>27960</v>
      </c>
      <c r="I666" t="s">
        <v>28096</v>
      </c>
      <c r="J666" t="s">
        <v>27929</v>
      </c>
      <c r="L666" t="s">
        <v>28599</v>
      </c>
      <c r="N666">
        <v>1</v>
      </c>
    </row>
    <row r="667" spans="1:14" x14ac:dyDescent="0.35">
      <c r="A667" t="s">
        <v>25819</v>
      </c>
      <c r="B667" t="s">
        <v>28608</v>
      </c>
      <c r="C667" t="s">
        <v>25864</v>
      </c>
      <c r="D667" t="s">
        <v>858</v>
      </c>
      <c r="E667" t="s">
        <v>42</v>
      </c>
      <c r="F667" t="s">
        <v>27935</v>
      </c>
      <c r="G667" t="s">
        <v>27936</v>
      </c>
      <c r="H667" t="s">
        <v>27960</v>
      </c>
      <c r="I667" t="s">
        <v>28096</v>
      </c>
      <c r="J667" t="s">
        <v>27929</v>
      </c>
      <c r="L667" t="s">
        <v>28599</v>
      </c>
    </row>
    <row r="668" spans="1:14" x14ac:dyDescent="0.35">
      <c r="A668" t="s">
        <v>25820</v>
      </c>
      <c r="B668" t="s">
        <v>28608</v>
      </c>
      <c r="C668" t="s">
        <v>25864</v>
      </c>
      <c r="D668" t="s">
        <v>858</v>
      </c>
      <c r="E668" t="s">
        <v>42</v>
      </c>
      <c r="F668" t="s">
        <v>27935</v>
      </c>
      <c r="G668" t="s">
        <v>27936</v>
      </c>
      <c r="H668" t="s">
        <v>27960</v>
      </c>
      <c r="I668" t="s">
        <v>28096</v>
      </c>
      <c r="J668" t="s">
        <v>27929</v>
      </c>
      <c r="L668" t="s">
        <v>28599</v>
      </c>
    </row>
    <row r="669" spans="1:14" x14ac:dyDescent="0.35">
      <c r="A669" t="s">
        <v>25822</v>
      </c>
      <c r="B669" t="s">
        <v>28609</v>
      </c>
      <c r="C669" t="s">
        <v>25228</v>
      </c>
      <c r="D669" t="s">
        <v>858</v>
      </c>
      <c r="E669" t="s">
        <v>42</v>
      </c>
      <c r="F669" t="s">
        <v>27935</v>
      </c>
      <c r="G669" t="s">
        <v>27936</v>
      </c>
      <c r="H669" t="s">
        <v>27960</v>
      </c>
      <c r="I669" t="s">
        <v>28610</v>
      </c>
      <c r="J669" t="s">
        <v>27929</v>
      </c>
      <c r="K669" t="s">
        <v>28611</v>
      </c>
      <c r="L669" t="s">
        <v>28611</v>
      </c>
    </row>
    <row r="670" spans="1:14" x14ac:dyDescent="0.35">
      <c r="A670" t="s">
        <v>25823</v>
      </c>
      <c r="B670" t="s">
        <v>28613</v>
      </c>
      <c r="C670" t="s">
        <v>25228</v>
      </c>
      <c r="D670" t="s">
        <v>858</v>
      </c>
      <c r="E670" t="s">
        <v>42</v>
      </c>
      <c r="F670" t="s">
        <v>27935</v>
      </c>
      <c r="G670" t="s">
        <v>27936</v>
      </c>
      <c r="H670" t="s">
        <v>27960</v>
      </c>
      <c r="I670" t="s">
        <v>28610</v>
      </c>
      <c r="J670" t="s">
        <v>27929</v>
      </c>
      <c r="L670" t="s">
        <v>28611</v>
      </c>
    </row>
    <row r="671" spans="1:14" x14ac:dyDescent="0.35">
      <c r="A671" t="s">
        <v>25824</v>
      </c>
      <c r="B671" t="s">
        <v>28614</v>
      </c>
      <c r="C671" t="s">
        <v>25228</v>
      </c>
      <c r="D671" t="s">
        <v>858</v>
      </c>
      <c r="E671" t="s">
        <v>42</v>
      </c>
      <c r="F671" t="s">
        <v>27935</v>
      </c>
      <c r="G671" t="s">
        <v>27936</v>
      </c>
      <c r="H671" t="s">
        <v>27960</v>
      </c>
      <c r="I671" t="s">
        <v>28610</v>
      </c>
      <c r="J671" t="s">
        <v>27929</v>
      </c>
      <c r="L671" t="s">
        <v>28611</v>
      </c>
    </row>
    <row r="672" spans="1:14" x14ac:dyDescent="0.35">
      <c r="A672" t="s">
        <v>25825</v>
      </c>
      <c r="B672" t="s">
        <v>28615</v>
      </c>
      <c r="C672" t="s">
        <v>931</v>
      </c>
      <c r="D672" t="s">
        <v>858</v>
      </c>
      <c r="E672" t="s">
        <v>42</v>
      </c>
      <c r="F672" t="s">
        <v>27935</v>
      </c>
      <c r="G672" t="s">
        <v>27936</v>
      </c>
      <c r="H672" t="s">
        <v>27960</v>
      </c>
      <c r="I672" t="s">
        <v>28610</v>
      </c>
      <c r="J672" t="s">
        <v>27929</v>
      </c>
      <c r="L672" t="s">
        <v>28611</v>
      </c>
    </row>
    <row r="673" spans="1:12" x14ac:dyDescent="0.35">
      <c r="A673" t="s">
        <v>25826</v>
      </c>
      <c r="B673" t="s">
        <v>28617</v>
      </c>
      <c r="C673" t="s">
        <v>25871</v>
      </c>
      <c r="D673" t="s">
        <v>858</v>
      </c>
      <c r="E673" t="s">
        <v>42</v>
      </c>
      <c r="F673" t="s">
        <v>27935</v>
      </c>
      <c r="G673" t="s">
        <v>27936</v>
      </c>
      <c r="H673" t="s">
        <v>27960</v>
      </c>
      <c r="I673" t="s">
        <v>28610</v>
      </c>
      <c r="J673" t="s">
        <v>27929</v>
      </c>
      <c r="L673" t="s">
        <v>28611</v>
      </c>
    </row>
    <row r="674" spans="1:12" x14ac:dyDescent="0.35">
      <c r="A674" t="s">
        <v>25827</v>
      </c>
      <c r="B674" t="s">
        <v>28618</v>
      </c>
      <c r="C674" t="s">
        <v>25370</v>
      </c>
      <c r="D674" t="s">
        <v>858</v>
      </c>
      <c r="E674" t="s">
        <v>42</v>
      </c>
      <c r="F674" t="s">
        <v>27935</v>
      </c>
      <c r="G674" t="s">
        <v>27936</v>
      </c>
      <c r="H674" t="s">
        <v>27960</v>
      </c>
      <c r="I674" t="s">
        <v>28610</v>
      </c>
      <c r="J674" t="s">
        <v>27929</v>
      </c>
      <c r="L674" t="s">
        <v>28611</v>
      </c>
    </row>
    <row r="675" spans="1:12" x14ac:dyDescent="0.35">
      <c r="A675" t="s">
        <v>25828</v>
      </c>
      <c r="B675" t="s">
        <v>28619</v>
      </c>
      <c r="C675" t="s">
        <v>25370</v>
      </c>
      <c r="D675" t="s">
        <v>858</v>
      </c>
      <c r="E675" t="s">
        <v>42</v>
      </c>
      <c r="F675" t="s">
        <v>27935</v>
      </c>
      <c r="G675" t="s">
        <v>27936</v>
      </c>
      <c r="H675" t="s">
        <v>27960</v>
      </c>
      <c r="I675" t="s">
        <v>28610</v>
      </c>
      <c r="J675" t="s">
        <v>27929</v>
      </c>
      <c r="L675" t="s">
        <v>28611</v>
      </c>
    </row>
    <row r="676" spans="1:12" x14ac:dyDescent="0.35">
      <c r="A676" t="s">
        <v>25829</v>
      </c>
      <c r="B676" t="s">
        <v>28620</v>
      </c>
      <c r="C676" t="s">
        <v>25370</v>
      </c>
      <c r="D676" t="s">
        <v>858</v>
      </c>
      <c r="E676" t="s">
        <v>42</v>
      </c>
      <c r="F676" t="s">
        <v>27935</v>
      </c>
      <c r="G676" t="s">
        <v>27936</v>
      </c>
      <c r="H676" t="s">
        <v>27960</v>
      </c>
      <c r="I676" t="s">
        <v>28610</v>
      </c>
      <c r="J676" t="s">
        <v>27929</v>
      </c>
      <c r="L676" t="s">
        <v>28611</v>
      </c>
    </row>
    <row r="677" spans="1:12" x14ac:dyDescent="0.35">
      <c r="A677" t="s">
        <v>25830</v>
      </c>
      <c r="B677" t="s">
        <v>28621</v>
      </c>
      <c r="C677" t="s">
        <v>953</v>
      </c>
      <c r="D677" t="s">
        <v>858</v>
      </c>
      <c r="E677" t="s">
        <v>42</v>
      </c>
      <c r="F677" t="s">
        <v>27935</v>
      </c>
      <c r="G677" t="s">
        <v>27936</v>
      </c>
      <c r="H677" t="s">
        <v>27960</v>
      </c>
      <c r="I677" t="s">
        <v>28610</v>
      </c>
      <c r="J677" t="s">
        <v>27929</v>
      </c>
      <c r="L677" t="s">
        <v>28611</v>
      </c>
    </row>
    <row r="678" spans="1:12" x14ac:dyDescent="0.35">
      <c r="A678" t="s">
        <v>25831</v>
      </c>
      <c r="B678" t="s">
        <v>28622</v>
      </c>
      <c r="C678" t="s">
        <v>953</v>
      </c>
      <c r="D678" t="s">
        <v>858</v>
      </c>
      <c r="E678" t="s">
        <v>42</v>
      </c>
      <c r="F678" t="s">
        <v>27935</v>
      </c>
      <c r="G678" t="s">
        <v>27936</v>
      </c>
      <c r="H678" t="s">
        <v>27960</v>
      </c>
      <c r="I678" t="s">
        <v>28610</v>
      </c>
      <c r="J678" t="s">
        <v>27929</v>
      </c>
      <c r="L678" t="s">
        <v>28611</v>
      </c>
    </row>
    <row r="679" spans="1:12" x14ac:dyDescent="0.35">
      <c r="A679" t="s">
        <v>25832</v>
      </c>
      <c r="B679" t="s">
        <v>28623</v>
      </c>
      <c r="C679" t="s">
        <v>953</v>
      </c>
      <c r="D679" t="s">
        <v>858</v>
      </c>
      <c r="E679" t="s">
        <v>42</v>
      </c>
      <c r="F679" t="s">
        <v>27935</v>
      </c>
      <c r="G679" t="s">
        <v>27936</v>
      </c>
      <c r="H679" t="s">
        <v>27960</v>
      </c>
      <c r="I679" t="s">
        <v>28610</v>
      </c>
      <c r="J679" t="s">
        <v>27929</v>
      </c>
      <c r="L679" t="s">
        <v>28611</v>
      </c>
    </row>
    <row r="680" spans="1:12" x14ac:dyDescent="0.35">
      <c r="A680" t="s">
        <v>25833</v>
      </c>
      <c r="B680" t="s">
        <v>28624</v>
      </c>
      <c r="C680" t="s">
        <v>953</v>
      </c>
      <c r="D680" t="s">
        <v>858</v>
      </c>
      <c r="E680" t="s">
        <v>42</v>
      </c>
      <c r="F680" t="s">
        <v>27935</v>
      </c>
      <c r="G680" t="s">
        <v>27936</v>
      </c>
      <c r="H680" t="s">
        <v>27960</v>
      </c>
      <c r="I680" t="s">
        <v>28610</v>
      </c>
      <c r="J680" t="s">
        <v>27929</v>
      </c>
      <c r="L680" t="s">
        <v>28611</v>
      </c>
    </row>
    <row r="681" spans="1:12" x14ac:dyDescent="0.35">
      <c r="A681" t="s">
        <v>25835</v>
      </c>
      <c r="B681" t="s">
        <v>28625</v>
      </c>
      <c r="C681" t="s">
        <v>953</v>
      </c>
      <c r="D681" t="s">
        <v>858</v>
      </c>
      <c r="E681" t="s">
        <v>42</v>
      </c>
      <c r="F681" t="s">
        <v>27935</v>
      </c>
      <c r="G681" t="s">
        <v>27936</v>
      </c>
      <c r="H681" t="s">
        <v>27960</v>
      </c>
      <c r="I681" t="s">
        <v>28610</v>
      </c>
      <c r="J681" t="s">
        <v>27929</v>
      </c>
      <c r="L681" t="s">
        <v>28611</v>
      </c>
    </row>
    <row r="682" spans="1:12" x14ac:dyDescent="0.35">
      <c r="A682" t="s">
        <v>25836</v>
      </c>
      <c r="B682" t="s">
        <v>28626</v>
      </c>
      <c r="C682" t="s">
        <v>953</v>
      </c>
      <c r="D682" t="s">
        <v>858</v>
      </c>
      <c r="E682" t="s">
        <v>42</v>
      </c>
      <c r="F682" t="s">
        <v>27935</v>
      </c>
      <c r="G682" t="s">
        <v>27936</v>
      </c>
      <c r="H682" t="s">
        <v>27960</v>
      </c>
      <c r="I682" t="s">
        <v>28610</v>
      </c>
      <c r="J682" t="s">
        <v>27929</v>
      </c>
      <c r="L682" t="s">
        <v>28611</v>
      </c>
    </row>
    <row r="683" spans="1:12" x14ac:dyDescent="0.35">
      <c r="A683" t="s">
        <v>25837</v>
      </c>
      <c r="B683" t="s">
        <v>28627</v>
      </c>
      <c r="C683" t="s">
        <v>963</v>
      </c>
      <c r="D683" t="s">
        <v>858</v>
      </c>
      <c r="E683" t="s">
        <v>42</v>
      </c>
      <c r="F683" t="s">
        <v>27935</v>
      </c>
      <c r="G683" t="s">
        <v>27936</v>
      </c>
      <c r="H683" t="s">
        <v>27960</v>
      </c>
      <c r="I683" t="s">
        <v>28610</v>
      </c>
      <c r="J683" t="s">
        <v>27929</v>
      </c>
      <c r="L683" t="s">
        <v>28611</v>
      </c>
    </row>
    <row r="684" spans="1:12" x14ac:dyDescent="0.35">
      <c r="A684" t="s">
        <v>25838</v>
      </c>
      <c r="B684" t="s">
        <v>28629</v>
      </c>
      <c r="C684" t="s">
        <v>963</v>
      </c>
      <c r="D684" t="s">
        <v>858</v>
      </c>
      <c r="E684" t="s">
        <v>42</v>
      </c>
      <c r="F684" t="s">
        <v>27935</v>
      </c>
      <c r="G684" t="s">
        <v>27936</v>
      </c>
      <c r="H684" t="s">
        <v>27960</v>
      </c>
      <c r="I684" t="s">
        <v>28610</v>
      </c>
      <c r="J684" t="s">
        <v>27929</v>
      </c>
      <c r="L684" t="s">
        <v>28611</v>
      </c>
    </row>
    <row r="685" spans="1:12" x14ac:dyDescent="0.35">
      <c r="A685" t="s">
        <v>25839</v>
      </c>
      <c r="B685" t="s">
        <v>28630</v>
      </c>
      <c r="C685" t="s">
        <v>963</v>
      </c>
      <c r="D685" t="s">
        <v>858</v>
      </c>
      <c r="E685" t="s">
        <v>42</v>
      </c>
      <c r="F685" t="s">
        <v>27935</v>
      </c>
      <c r="G685" t="s">
        <v>27936</v>
      </c>
      <c r="H685" t="s">
        <v>27960</v>
      </c>
      <c r="I685" t="s">
        <v>28610</v>
      </c>
      <c r="J685" t="s">
        <v>27929</v>
      </c>
      <c r="L685" t="s">
        <v>28611</v>
      </c>
    </row>
    <row r="686" spans="1:12" x14ac:dyDescent="0.35">
      <c r="A686" t="s">
        <v>25840</v>
      </c>
      <c r="B686" t="s">
        <v>28631</v>
      </c>
      <c r="C686" t="s">
        <v>931</v>
      </c>
      <c r="D686" t="s">
        <v>858</v>
      </c>
      <c r="E686" t="s">
        <v>42</v>
      </c>
      <c r="F686" t="s">
        <v>27935</v>
      </c>
      <c r="G686" t="s">
        <v>27936</v>
      </c>
      <c r="H686" t="s">
        <v>27960</v>
      </c>
      <c r="I686" t="s">
        <v>28610</v>
      </c>
      <c r="J686" t="s">
        <v>27929</v>
      </c>
      <c r="L686" t="s">
        <v>28611</v>
      </c>
    </row>
    <row r="687" spans="1:12" x14ac:dyDescent="0.35">
      <c r="A687" t="s">
        <v>25841</v>
      </c>
      <c r="B687" t="s">
        <v>28632</v>
      </c>
      <c r="C687" t="s">
        <v>931</v>
      </c>
      <c r="D687" t="s">
        <v>858</v>
      </c>
      <c r="E687" t="s">
        <v>42</v>
      </c>
      <c r="F687" t="s">
        <v>27935</v>
      </c>
      <c r="G687" t="s">
        <v>27936</v>
      </c>
      <c r="H687" t="s">
        <v>27960</v>
      </c>
      <c r="I687" t="s">
        <v>28610</v>
      </c>
      <c r="J687" t="s">
        <v>27929</v>
      </c>
      <c r="L687" t="s">
        <v>28611</v>
      </c>
    </row>
    <row r="688" spans="1:12" x14ac:dyDescent="0.35">
      <c r="A688" t="s">
        <v>25842</v>
      </c>
      <c r="B688" t="s">
        <v>28633</v>
      </c>
      <c r="C688" t="s">
        <v>931</v>
      </c>
      <c r="D688" t="s">
        <v>858</v>
      </c>
      <c r="E688" t="s">
        <v>42</v>
      </c>
      <c r="F688" t="s">
        <v>27935</v>
      </c>
      <c r="G688" t="s">
        <v>27936</v>
      </c>
      <c r="H688" t="s">
        <v>27960</v>
      </c>
      <c r="I688" t="s">
        <v>28610</v>
      </c>
      <c r="J688" t="s">
        <v>27929</v>
      </c>
      <c r="L688" t="s">
        <v>28611</v>
      </c>
    </row>
    <row r="689" spans="1:14" x14ac:dyDescent="0.35">
      <c r="A689" t="s">
        <v>25844</v>
      </c>
      <c r="B689" t="s">
        <v>28634</v>
      </c>
      <c r="C689" t="s">
        <v>931</v>
      </c>
      <c r="D689" t="s">
        <v>858</v>
      </c>
      <c r="E689" t="s">
        <v>42</v>
      </c>
      <c r="F689" t="s">
        <v>27935</v>
      </c>
      <c r="G689" t="s">
        <v>27936</v>
      </c>
      <c r="H689" t="s">
        <v>27960</v>
      </c>
      <c r="I689" t="s">
        <v>28610</v>
      </c>
      <c r="J689" t="s">
        <v>27929</v>
      </c>
      <c r="L689" t="s">
        <v>28611</v>
      </c>
    </row>
    <row r="690" spans="1:14" x14ac:dyDescent="0.35">
      <c r="A690" t="s">
        <v>25846</v>
      </c>
      <c r="B690" t="s">
        <v>28635</v>
      </c>
      <c r="C690" t="s">
        <v>25889</v>
      </c>
      <c r="D690" t="s">
        <v>858</v>
      </c>
      <c r="E690" t="s">
        <v>42</v>
      </c>
      <c r="F690" t="s">
        <v>27935</v>
      </c>
      <c r="G690" t="s">
        <v>27936</v>
      </c>
      <c r="H690" t="s">
        <v>27960</v>
      </c>
      <c r="I690" t="s">
        <v>28610</v>
      </c>
      <c r="J690" t="s">
        <v>27929</v>
      </c>
      <c r="L690" t="s">
        <v>28611</v>
      </c>
    </row>
    <row r="691" spans="1:14" x14ac:dyDescent="0.35">
      <c r="A691" t="s">
        <v>119</v>
      </c>
      <c r="B691" t="s">
        <v>342</v>
      </c>
      <c r="C691" t="s">
        <v>26</v>
      </c>
      <c r="D691" t="s">
        <v>858</v>
      </c>
      <c r="E691" t="s">
        <v>42</v>
      </c>
      <c r="F691" t="s">
        <v>27935</v>
      </c>
      <c r="G691" t="s">
        <v>27936</v>
      </c>
      <c r="H691" t="s">
        <v>27960</v>
      </c>
      <c r="I691" t="s">
        <v>28610</v>
      </c>
      <c r="J691" t="s">
        <v>27929</v>
      </c>
      <c r="L691" t="s">
        <v>28611</v>
      </c>
      <c r="N691">
        <v>1</v>
      </c>
    </row>
    <row r="692" spans="1:14" x14ac:dyDescent="0.35">
      <c r="A692" t="s">
        <v>25850</v>
      </c>
      <c r="B692" t="s">
        <v>28636</v>
      </c>
      <c r="C692" t="s">
        <v>955</v>
      </c>
      <c r="D692" t="s">
        <v>858</v>
      </c>
      <c r="E692" t="s">
        <v>42</v>
      </c>
      <c r="F692" t="s">
        <v>27935</v>
      </c>
      <c r="G692" t="s">
        <v>27936</v>
      </c>
      <c r="H692" t="s">
        <v>27960</v>
      </c>
      <c r="I692" t="s">
        <v>28610</v>
      </c>
      <c r="J692" t="s">
        <v>27929</v>
      </c>
      <c r="L692" t="s">
        <v>28611</v>
      </c>
    </row>
    <row r="693" spans="1:14" x14ac:dyDescent="0.35">
      <c r="A693" t="s">
        <v>25848</v>
      </c>
      <c r="B693" t="s">
        <v>28637</v>
      </c>
      <c r="C693" t="s">
        <v>955</v>
      </c>
      <c r="D693" t="s">
        <v>858</v>
      </c>
      <c r="E693" t="s">
        <v>42</v>
      </c>
      <c r="F693" t="s">
        <v>27935</v>
      </c>
      <c r="G693" t="s">
        <v>27936</v>
      </c>
      <c r="H693" t="s">
        <v>27960</v>
      </c>
      <c r="I693" t="s">
        <v>28610</v>
      </c>
      <c r="J693" t="s">
        <v>27929</v>
      </c>
      <c r="L693" t="s">
        <v>28611</v>
      </c>
    </row>
    <row r="694" spans="1:14" x14ac:dyDescent="0.35">
      <c r="A694" t="s">
        <v>25853</v>
      </c>
      <c r="B694" t="s">
        <v>28638</v>
      </c>
      <c r="C694" t="s">
        <v>25000</v>
      </c>
      <c r="D694" t="s">
        <v>858</v>
      </c>
      <c r="E694" t="s">
        <v>42</v>
      </c>
      <c r="F694" t="s">
        <v>27935</v>
      </c>
      <c r="G694" t="s">
        <v>27936</v>
      </c>
      <c r="H694" t="s">
        <v>27960</v>
      </c>
      <c r="I694" t="s">
        <v>28610</v>
      </c>
      <c r="J694" t="s">
        <v>27929</v>
      </c>
      <c r="L694" t="s">
        <v>28611</v>
      </c>
    </row>
    <row r="695" spans="1:14" x14ac:dyDescent="0.35">
      <c r="A695" t="s">
        <v>25856</v>
      </c>
      <c r="B695" t="s">
        <v>28639</v>
      </c>
      <c r="C695" t="s">
        <v>25000</v>
      </c>
      <c r="D695" t="s">
        <v>858</v>
      </c>
      <c r="E695" t="s">
        <v>42</v>
      </c>
      <c r="F695" t="s">
        <v>27935</v>
      </c>
      <c r="G695" t="s">
        <v>27936</v>
      </c>
      <c r="H695" t="s">
        <v>27960</v>
      </c>
      <c r="I695" t="s">
        <v>28610</v>
      </c>
      <c r="J695" t="s">
        <v>27929</v>
      </c>
      <c r="L695" t="s">
        <v>28611</v>
      </c>
    </row>
    <row r="696" spans="1:14" x14ac:dyDescent="0.35">
      <c r="A696" t="s">
        <v>28640</v>
      </c>
      <c r="B696" t="s">
        <v>28641</v>
      </c>
      <c r="C696" t="s">
        <v>25000</v>
      </c>
      <c r="D696" t="s">
        <v>858</v>
      </c>
      <c r="E696" t="s">
        <v>42</v>
      </c>
      <c r="F696" t="s">
        <v>27935</v>
      </c>
      <c r="G696" t="s">
        <v>27936</v>
      </c>
      <c r="H696" t="s">
        <v>27960</v>
      </c>
      <c r="I696" t="s">
        <v>28610</v>
      </c>
      <c r="J696" t="s">
        <v>27929</v>
      </c>
      <c r="L696" t="s">
        <v>28611</v>
      </c>
      <c r="N696">
        <v>1</v>
      </c>
    </row>
    <row r="697" spans="1:14" x14ac:dyDescent="0.35">
      <c r="A697" t="s">
        <v>113</v>
      </c>
      <c r="B697" t="s">
        <v>1068</v>
      </c>
      <c r="C697" t="s">
        <v>966</v>
      </c>
      <c r="D697" t="s">
        <v>858</v>
      </c>
      <c r="E697" t="s">
        <v>42</v>
      </c>
      <c r="F697" t="s">
        <v>27935</v>
      </c>
      <c r="G697" t="s">
        <v>27936</v>
      </c>
      <c r="H697" t="s">
        <v>27960</v>
      </c>
      <c r="I697" t="s">
        <v>28610</v>
      </c>
      <c r="J697" t="s">
        <v>27929</v>
      </c>
      <c r="L697" t="s">
        <v>28611</v>
      </c>
      <c r="N697">
        <v>1</v>
      </c>
    </row>
    <row r="698" spans="1:14" x14ac:dyDescent="0.35">
      <c r="A698" t="s">
        <v>25915</v>
      </c>
      <c r="B698" t="s">
        <v>28642</v>
      </c>
      <c r="C698" t="s">
        <v>25478</v>
      </c>
      <c r="D698" t="s">
        <v>858</v>
      </c>
      <c r="E698" t="s">
        <v>42</v>
      </c>
      <c r="F698" t="s">
        <v>27935</v>
      </c>
      <c r="G698" t="s">
        <v>27936</v>
      </c>
      <c r="H698" t="s">
        <v>27960</v>
      </c>
      <c r="I698" t="s">
        <v>28610</v>
      </c>
      <c r="J698" t="s">
        <v>27929</v>
      </c>
      <c r="L698" t="s">
        <v>28611</v>
      </c>
      <c r="N698">
        <v>1</v>
      </c>
    </row>
    <row r="699" spans="1:14" x14ac:dyDescent="0.35">
      <c r="A699" t="s">
        <v>25861</v>
      </c>
      <c r="B699" t="s">
        <v>28643</v>
      </c>
      <c r="C699" t="s">
        <v>25253</v>
      </c>
      <c r="D699" t="s">
        <v>858</v>
      </c>
      <c r="E699" t="s">
        <v>42</v>
      </c>
      <c r="F699" t="s">
        <v>27935</v>
      </c>
      <c r="G699" t="s">
        <v>27936</v>
      </c>
      <c r="H699" t="s">
        <v>27960</v>
      </c>
      <c r="I699" t="s">
        <v>28610</v>
      </c>
      <c r="J699" t="s">
        <v>27929</v>
      </c>
      <c r="L699" t="s">
        <v>28611</v>
      </c>
    </row>
    <row r="700" spans="1:14" x14ac:dyDescent="0.35">
      <c r="A700" t="s">
        <v>25902</v>
      </c>
      <c r="B700" t="s">
        <v>28644</v>
      </c>
      <c r="C700" t="s">
        <v>25695</v>
      </c>
      <c r="D700" t="s">
        <v>858</v>
      </c>
      <c r="E700" t="s">
        <v>42</v>
      </c>
      <c r="F700" t="s">
        <v>27935</v>
      </c>
      <c r="G700" t="s">
        <v>27936</v>
      </c>
      <c r="H700" t="s">
        <v>27960</v>
      </c>
      <c r="I700" t="s">
        <v>28610</v>
      </c>
      <c r="J700" t="s">
        <v>27929</v>
      </c>
      <c r="L700" t="s">
        <v>28611</v>
      </c>
      <c r="N700">
        <v>1</v>
      </c>
    </row>
    <row r="701" spans="1:14" x14ac:dyDescent="0.35">
      <c r="A701" t="s">
        <v>28645</v>
      </c>
      <c r="B701" t="s">
        <v>28646</v>
      </c>
      <c r="C701" t="s">
        <v>25695</v>
      </c>
      <c r="D701" t="s">
        <v>858</v>
      </c>
      <c r="E701" t="s">
        <v>42</v>
      </c>
      <c r="F701" t="s">
        <v>27935</v>
      </c>
      <c r="G701" t="s">
        <v>27936</v>
      </c>
      <c r="H701" t="s">
        <v>27960</v>
      </c>
      <c r="I701" t="s">
        <v>28610</v>
      </c>
      <c r="J701" t="s">
        <v>27929</v>
      </c>
      <c r="L701" t="s">
        <v>28611</v>
      </c>
    </row>
    <row r="702" spans="1:14" x14ac:dyDescent="0.35">
      <c r="A702" t="s">
        <v>25885</v>
      </c>
      <c r="B702" t="s">
        <v>28647</v>
      </c>
      <c r="C702" t="s">
        <v>28648</v>
      </c>
      <c r="D702" t="s">
        <v>858</v>
      </c>
      <c r="E702" t="s">
        <v>42</v>
      </c>
      <c r="F702" t="s">
        <v>27935</v>
      </c>
      <c r="G702" t="s">
        <v>27936</v>
      </c>
      <c r="H702" t="s">
        <v>27960</v>
      </c>
      <c r="I702" t="s">
        <v>28610</v>
      </c>
      <c r="J702" t="s">
        <v>27929</v>
      </c>
      <c r="L702" t="s">
        <v>28611</v>
      </c>
    </row>
    <row r="703" spans="1:14" x14ac:dyDescent="0.35">
      <c r="A703" t="s">
        <v>25865</v>
      </c>
      <c r="B703" t="s">
        <v>28649</v>
      </c>
      <c r="C703" t="s">
        <v>25800</v>
      </c>
      <c r="D703" t="s">
        <v>858</v>
      </c>
      <c r="E703" t="s">
        <v>42</v>
      </c>
      <c r="F703" t="s">
        <v>27935</v>
      </c>
      <c r="G703" t="s">
        <v>27936</v>
      </c>
      <c r="H703" t="s">
        <v>27960</v>
      </c>
      <c r="I703" t="s">
        <v>28610</v>
      </c>
      <c r="J703" t="s">
        <v>27929</v>
      </c>
      <c r="L703" t="s">
        <v>28611</v>
      </c>
    </row>
    <row r="704" spans="1:14" x14ac:dyDescent="0.35">
      <c r="A704" t="s">
        <v>25866</v>
      </c>
      <c r="B704" t="s">
        <v>28651</v>
      </c>
      <c r="C704" t="s">
        <v>25662</v>
      </c>
      <c r="D704" t="s">
        <v>858</v>
      </c>
      <c r="E704" t="s">
        <v>42</v>
      </c>
      <c r="F704" t="s">
        <v>27935</v>
      </c>
      <c r="G704" t="s">
        <v>27936</v>
      </c>
      <c r="H704" t="s">
        <v>27960</v>
      </c>
      <c r="I704" t="s">
        <v>28610</v>
      </c>
      <c r="J704" t="s">
        <v>27929</v>
      </c>
      <c r="L704" t="s">
        <v>28611</v>
      </c>
    </row>
    <row r="705" spans="1:14" x14ac:dyDescent="0.35">
      <c r="A705" t="s">
        <v>25867</v>
      </c>
      <c r="B705" t="s">
        <v>28652</v>
      </c>
      <c r="C705" t="s">
        <v>25662</v>
      </c>
      <c r="D705" t="s">
        <v>858</v>
      </c>
      <c r="E705" t="s">
        <v>42</v>
      </c>
      <c r="F705" t="s">
        <v>27935</v>
      </c>
      <c r="G705" t="s">
        <v>27936</v>
      </c>
      <c r="H705" t="s">
        <v>27960</v>
      </c>
      <c r="I705" t="s">
        <v>28610</v>
      </c>
      <c r="J705" t="s">
        <v>27929</v>
      </c>
      <c r="L705" t="s">
        <v>28611</v>
      </c>
    </row>
    <row r="706" spans="1:14" x14ac:dyDescent="0.35">
      <c r="A706" t="s">
        <v>25868</v>
      </c>
      <c r="B706" t="s">
        <v>28653</v>
      </c>
      <c r="C706" t="s">
        <v>25662</v>
      </c>
      <c r="D706" t="s">
        <v>858</v>
      </c>
      <c r="E706" t="s">
        <v>42</v>
      </c>
      <c r="F706" t="s">
        <v>27935</v>
      </c>
      <c r="G706" t="s">
        <v>27936</v>
      </c>
      <c r="H706" t="s">
        <v>27960</v>
      </c>
      <c r="I706" t="s">
        <v>28610</v>
      </c>
      <c r="J706" t="s">
        <v>27929</v>
      </c>
      <c r="L706" t="s">
        <v>28611</v>
      </c>
    </row>
    <row r="707" spans="1:14" x14ac:dyDescent="0.35">
      <c r="A707" t="s">
        <v>25869</v>
      </c>
      <c r="B707" t="s">
        <v>28654</v>
      </c>
      <c r="C707" t="s">
        <v>25662</v>
      </c>
      <c r="D707" t="s">
        <v>858</v>
      </c>
      <c r="E707" t="s">
        <v>42</v>
      </c>
      <c r="F707" t="s">
        <v>27935</v>
      </c>
      <c r="G707" t="s">
        <v>27936</v>
      </c>
      <c r="H707" t="s">
        <v>27960</v>
      </c>
      <c r="I707" t="s">
        <v>28610</v>
      </c>
      <c r="J707" t="s">
        <v>27929</v>
      </c>
      <c r="L707" t="s">
        <v>28611</v>
      </c>
    </row>
    <row r="708" spans="1:14" x14ac:dyDescent="0.35">
      <c r="A708" t="s">
        <v>25870</v>
      </c>
      <c r="B708" t="s">
        <v>28655</v>
      </c>
      <c r="C708" t="s">
        <v>25662</v>
      </c>
      <c r="D708" t="s">
        <v>858</v>
      </c>
      <c r="E708" t="s">
        <v>42</v>
      </c>
      <c r="F708" t="s">
        <v>27935</v>
      </c>
      <c r="G708" t="s">
        <v>27936</v>
      </c>
      <c r="H708" t="s">
        <v>27960</v>
      </c>
      <c r="I708" t="s">
        <v>28610</v>
      </c>
      <c r="J708" t="s">
        <v>27929</v>
      </c>
      <c r="L708" t="s">
        <v>28611</v>
      </c>
    </row>
    <row r="709" spans="1:14" x14ac:dyDescent="0.35">
      <c r="A709" t="s">
        <v>25872</v>
      </c>
      <c r="B709" t="s">
        <v>28656</v>
      </c>
      <c r="C709" t="s">
        <v>25906</v>
      </c>
      <c r="D709" t="s">
        <v>858</v>
      </c>
      <c r="E709" t="s">
        <v>42</v>
      </c>
      <c r="F709" t="s">
        <v>27935</v>
      </c>
      <c r="G709" t="s">
        <v>27936</v>
      </c>
      <c r="H709" t="s">
        <v>27960</v>
      </c>
      <c r="I709" t="s">
        <v>28610</v>
      </c>
      <c r="J709" t="s">
        <v>27929</v>
      </c>
      <c r="L709" t="s">
        <v>28611</v>
      </c>
    </row>
    <row r="710" spans="1:14" x14ac:dyDescent="0.35">
      <c r="A710" t="s">
        <v>25873</v>
      </c>
      <c r="B710" t="s">
        <v>28657</v>
      </c>
      <c r="C710" t="s">
        <v>25906</v>
      </c>
      <c r="D710" t="s">
        <v>858</v>
      </c>
      <c r="E710" t="s">
        <v>42</v>
      </c>
      <c r="F710" t="s">
        <v>27935</v>
      </c>
      <c r="G710" t="s">
        <v>27936</v>
      </c>
      <c r="H710" t="s">
        <v>27960</v>
      </c>
      <c r="I710" t="s">
        <v>28610</v>
      </c>
      <c r="J710" t="s">
        <v>27929</v>
      </c>
      <c r="L710" t="s">
        <v>28611</v>
      </c>
    </row>
    <row r="711" spans="1:14" x14ac:dyDescent="0.35">
      <c r="A711" t="s">
        <v>25874</v>
      </c>
      <c r="B711" t="s">
        <v>28658</v>
      </c>
      <c r="C711" t="s">
        <v>25909</v>
      </c>
      <c r="D711" t="s">
        <v>858</v>
      </c>
      <c r="E711" t="s">
        <v>42</v>
      </c>
      <c r="F711" t="s">
        <v>27935</v>
      </c>
      <c r="G711" t="s">
        <v>27936</v>
      </c>
      <c r="H711" t="s">
        <v>27960</v>
      </c>
      <c r="I711" t="s">
        <v>28610</v>
      </c>
      <c r="J711" t="s">
        <v>27929</v>
      </c>
      <c r="L711" t="s">
        <v>28611</v>
      </c>
    </row>
    <row r="712" spans="1:14" x14ac:dyDescent="0.35">
      <c r="A712" t="s">
        <v>25875</v>
      </c>
      <c r="B712" t="s">
        <v>28659</v>
      </c>
      <c r="C712" t="s">
        <v>25909</v>
      </c>
      <c r="D712" t="s">
        <v>858</v>
      </c>
      <c r="E712" t="s">
        <v>42</v>
      </c>
      <c r="F712" t="s">
        <v>27935</v>
      </c>
      <c r="G712" t="s">
        <v>27936</v>
      </c>
      <c r="H712" t="s">
        <v>27960</v>
      </c>
      <c r="I712" t="s">
        <v>28610</v>
      </c>
      <c r="J712" t="s">
        <v>27929</v>
      </c>
      <c r="L712" t="s">
        <v>28611</v>
      </c>
    </row>
    <row r="713" spans="1:14" x14ac:dyDescent="0.35">
      <c r="A713" t="s">
        <v>25876</v>
      </c>
      <c r="B713" t="s">
        <v>28660</v>
      </c>
      <c r="C713" t="s">
        <v>25182</v>
      </c>
      <c r="D713" t="s">
        <v>858</v>
      </c>
      <c r="E713" t="s">
        <v>42</v>
      </c>
      <c r="F713" t="s">
        <v>27935</v>
      </c>
      <c r="G713" t="s">
        <v>27936</v>
      </c>
      <c r="H713" t="s">
        <v>27960</v>
      </c>
      <c r="I713" t="s">
        <v>28610</v>
      </c>
      <c r="J713" t="s">
        <v>27929</v>
      </c>
      <c r="L713" t="s">
        <v>28611</v>
      </c>
    </row>
    <row r="714" spans="1:14" x14ac:dyDescent="0.35">
      <c r="A714" t="s">
        <v>25877</v>
      </c>
      <c r="B714" t="s">
        <v>28661</v>
      </c>
      <c r="C714" t="s">
        <v>25182</v>
      </c>
      <c r="D714" t="s">
        <v>858</v>
      </c>
      <c r="E714" t="s">
        <v>42</v>
      </c>
      <c r="F714" t="s">
        <v>27935</v>
      </c>
      <c r="G714" t="s">
        <v>27936</v>
      </c>
      <c r="H714" t="s">
        <v>27960</v>
      </c>
      <c r="I714" t="s">
        <v>28610</v>
      </c>
      <c r="J714" t="s">
        <v>27929</v>
      </c>
      <c r="L714" t="s">
        <v>28611</v>
      </c>
    </row>
    <row r="715" spans="1:14" x14ac:dyDescent="0.35">
      <c r="A715" t="s">
        <v>25878</v>
      </c>
      <c r="B715" t="s">
        <v>28662</v>
      </c>
      <c r="C715" t="s">
        <v>25370</v>
      </c>
      <c r="D715" t="s">
        <v>858</v>
      </c>
      <c r="E715" t="s">
        <v>42</v>
      </c>
      <c r="F715" t="s">
        <v>27935</v>
      </c>
      <c r="G715" t="s">
        <v>27936</v>
      </c>
      <c r="H715" t="s">
        <v>27960</v>
      </c>
      <c r="I715" t="s">
        <v>28610</v>
      </c>
      <c r="J715" t="s">
        <v>27929</v>
      </c>
      <c r="L715" t="s">
        <v>28611</v>
      </c>
    </row>
    <row r="716" spans="1:14" x14ac:dyDescent="0.35">
      <c r="A716" t="s">
        <v>25879</v>
      </c>
      <c r="B716" t="s">
        <v>28663</v>
      </c>
      <c r="C716" t="s">
        <v>25182</v>
      </c>
      <c r="D716" t="s">
        <v>858</v>
      </c>
      <c r="E716" t="s">
        <v>42</v>
      </c>
      <c r="F716" t="s">
        <v>27935</v>
      </c>
      <c r="G716" t="s">
        <v>27936</v>
      </c>
      <c r="H716" t="s">
        <v>27960</v>
      </c>
      <c r="I716" t="s">
        <v>28610</v>
      </c>
      <c r="J716" t="s">
        <v>27929</v>
      </c>
      <c r="L716" t="s">
        <v>28611</v>
      </c>
    </row>
    <row r="717" spans="1:14" x14ac:dyDescent="0.35">
      <c r="A717" t="s">
        <v>25880</v>
      </c>
      <c r="B717" t="s">
        <v>28664</v>
      </c>
      <c r="C717" t="s">
        <v>25182</v>
      </c>
      <c r="D717" t="s">
        <v>858</v>
      </c>
      <c r="E717" t="s">
        <v>42</v>
      </c>
      <c r="F717" t="s">
        <v>27935</v>
      </c>
      <c r="G717" t="s">
        <v>27936</v>
      </c>
      <c r="H717" t="s">
        <v>27960</v>
      </c>
      <c r="I717" t="s">
        <v>28610</v>
      </c>
      <c r="J717" t="s">
        <v>27929</v>
      </c>
      <c r="L717" t="s">
        <v>28611</v>
      </c>
    </row>
    <row r="718" spans="1:14" x14ac:dyDescent="0.35">
      <c r="A718" t="s">
        <v>121</v>
      </c>
      <c r="B718" t="s">
        <v>344</v>
      </c>
      <c r="C718" t="s">
        <v>962</v>
      </c>
      <c r="D718" t="s">
        <v>858</v>
      </c>
      <c r="E718" t="s">
        <v>42</v>
      </c>
      <c r="F718" t="s">
        <v>27935</v>
      </c>
      <c r="G718" t="s">
        <v>27936</v>
      </c>
      <c r="H718" t="s">
        <v>27960</v>
      </c>
      <c r="I718" t="s">
        <v>28610</v>
      </c>
      <c r="J718" t="s">
        <v>27929</v>
      </c>
      <c r="L718" t="s">
        <v>28611</v>
      </c>
      <c r="N718">
        <v>1</v>
      </c>
    </row>
    <row r="719" spans="1:14" x14ac:dyDescent="0.35">
      <c r="A719" t="s">
        <v>25882</v>
      </c>
      <c r="B719" t="s">
        <v>28665</v>
      </c>
      <c r="C719" t="s">
        <v>25182</v>
      </c>
      <c r="D719" t="s">
        <v>858</v>
      </c>
      <c r="E719" t="s">
        <v>42</v>
      </c>
      <c r="F719" t="s">
        <v>27935</v>
      </c>
      <c r="G719" t="s">
        <v>27936</v>
      </c>
      <c r="H719" t="s">
        <v>27960</v>
      </c>
      <c r="I719" t="s">
        <v>28610</v>
      </c>
      <c r="J719" t="s">
        <v>27929</v>
      </c>
      <c r="L719" t="s">
        <v>28611</v>
      </c>
    </row>
    <row r="720" spans="1:14" x14ac:dyDescent="0.35">
      <c r="A720" t="s">
        <v>25883</v>
      </c>
      <c r="B720" t="s">
        <v>28666</v>
      </c>
      <c r="C720" t="s">
        <v>25182</v>
      </c>
      <c r="D720" t="s">
        <v>858</v>
      </c>
      <c r="E720" t="s">
        <v>42</v>
      </c>
      <c r="F720" t="s">
        <v>27935</v>
      </c>
      <c r="G720" t="s">
        <v>27936</v>
      </c>
      <c r="H720" t="s">
        <v>27960</v>
      </c>
      <c r="I720" t="s">
        <v>28610</v>
      </c>
      <c r="J720" t="s">
        <v>27929</v>
      </c>
      <c r="L720" t="s">
        <v>28611</v>
      </c>
    </row>
    <row r="721" spans="1:14" x14ac:dyDescent="0.35">
      <c r="A721" t="s">
        <v>25884</v>
      </c>
      <c r="B721" t="s">
        <v>28667</v>
      </c>
      <c r="C721" t="s">
        <v>28648</v>
      </c>
      <c r="D721" t="s">
        <v>858</v>
      </c>
      <c r="E721" t="s">
        <v>42</v>
      </c>
      <c r="F721" t="s">
        <v>27935</v>
      </c>
      <c r="G721" t="s">
        <v>27936</v>
      </c>
      <c r="H721" t="s">
        <v>27960</v>
      </c>
      <c r="I721" t="s">
        <v>28610</v>
      </c>
      <c r="J721" t="s">
        <v>27929</v>
      </c>
      <c r="L721" t="s">
        <v>28611</v>
      </c>
    </row>
    <row r="722" spans="1:14" x14ac:dyDescent="0.35">
      <c r="A722" t="s">
        <v>25857</v>
      </c>
      <c r="B722" t="s">
        <v>28668</v>
      </c>
      <c r="C722" t="s">
        <v>25000</v>
      </c>
      <c r="D722" t="s">
        <v>858</v>
      </c>
      <c r="E722" t="s">
        <v>42</v>
      </c>
      <c r="F722" t="s">
        <v>27935</v>
      </c>
      <c r="G722" t="s">
        <v>27936</v>
      </c>
      <c r="H722" t="s">
        <v>27960</v>
      </c>
      <c r="I722" t="s">
        <v>28610</v>
      </c>
      <c r="J722" t="s">
        <v>27929</v>
      </c>
      <c r="L722" t="s">
        <v>28611</v>
      </c>
    </row>
    <row r="723" spans="1:14" x14ac:dyDescent="0.35">
      <c r="A723" t="s">
        <v>25886</v>
      </c>
      <c r="B723" t="s">
        <v>28669</v>
      </c>
      <c r="C723" t="s">
        <v>957</v>
      </c>
      <c r="D723" t="s">
        <v>858</v>
      </c>
      <c r="E723" t="s">
        <v>42</v>
      </c>
      <c r="F723" t="s">
        <v>27935</v>
      </c>
      <c r="G723" t="s">
        <v>27936</v>
      </c>
      <c r="H723" t="s">
        <v>27960</v>
      </c>
      <c r="I723" t="s">
        <v>28610</v>
      </c>
      <c r="J723" t="s">
        <v>27929</v>
      </c>
      <c r="L723" t="s">
        <v>28611</v>
      </c>
    </row>
    <row r="724" spans="1:14" x14ac:dyDescent="0.35">
      <c r="A724" t="s">
        <v>25887</v>
      </c>
      <c r="B724" t="s">
        <v>28670</v>
      </c>
      <c r="C724" t="s">
        <v>957</v>
      </c>
      <c r="D724" t="s">
        <v>858</v>
      </c>
      <c r="E724" t="s">
        <v>42</v>
      </c>
      <c r="F724" t="s">
        <v>27935</v>
      </c>
      <c r="G724" t="s">
        <v>27936</v>
      </c>
      <c r="H724" t="s">
        <v>27960</v>
      </c>
      <c r="I724" t="s">
        <v>28610</v>
      </c>
      <c r="J724" t="s">
        <v>27929</v>
      </c>
      <c r="L724" t="s">
        <v>28611</v>
      </c>
    </row>
    <row r="725" spans="1:14" x14ac:dyDescent="0.35">
      <c r="A725" t="s">
        <v>25888</v>
      </c>
      <c r="B725" t="s">
        <v>28671</v>
      </c>
      <c r="C725" t="s">
        <v>25209</v>
      </c>
      <c r="D725" t="s">
        <v>858</v>
      </c>
      <c r="E725" t="s">
        <v>42</v>
      </c>
      <c r="F725" t="s">
        <v>27935</v>
      </c>
      <c r="G725" t="s">
        <v>27936</v>
      </c>
      <c r="H725" t="s">
        <v>27960</v>
      </c>
      <c r="I725" t="s">
        <v>28610</v>
      </c>
      <c r="J725" t="s">
        <v>27929</v>
      </c>
      <c r="L725" t="s">
        <v>28611</v>
      </c>
    </row>
    <row r="726" spans="1:14" x14ac:dyDescent="0.35">
      <c r="A726" t="s">
        <v>25890</v>
      </c>
      <c r="B726" t="s">
        <v>28672</v>
      </c>
      <c r="C726" t="s">
        <v>25209</v>
      </c>
      <c r="D726" t="s">
        <v>858</v>
      </c>
      <c r="E726" t="s">
        <v>42</v>
      </c>
      <c r="F726" t="s">
        <v>27935</v>
      </c>
      <c r="G726" t="s">
        <v>27936</v>
      </c>
      <c r="H726" t="s">
        <v>27960</v>
      </c>
      <c r="I726" t="s">
        <v>28610</v>
      </c>
      <c r="J726" t="s">
        <v>27929</v>
      </c>
      <c r="L726" t="s">
        <v>28611</v>
      </c>
    </row>
    <row r="727" spans="1:14" x14ac:dyDescent="0.35">
      <c r="A727" t="s">
        <v>25891</v>
      </c>
      <c r="B727" t="s">
        <v>28673</v>
      </c>
      <c r="C727" t="s">
        <v>25925</v>
      </c>
      <c r="D727" t="s">
        <v>858</v>
      </c>
      <c r="E727" t="s">
        <v>42</v>
      </c>
      <c r="F727" t="s">
        <v>27935</v>
      </c>
      <c r="G727" t="s">
        <v>27936</v>
      </c>
      <c r="H727" t="s">
        <v>27960</v>
      </c>
      <c r="I727" t="s">
        <v>28610</v>
      </c>
      <c r="J727" t="s">
        <v>27929</v>
      </c>
      <c r="L727" t="s">
        <v>28611</v>
      </c>
    </row>
    <row r="728" spans="1:14" x14ac:dyDescent="0.35">
      <c r="A728" t="s">
        <v>25892</v>
      </c>
      <c r="B728" t="s">
        <v>28674</v>
      </c>
      <c r="C728" t="s">
        <v>25207</v>
      </c>
      <c r="D728" t="s">
        <v>858</v>
      </c>
      <c r="E728" t="s">
        <v>42</v>
      </c>
      <c r="F728" t="s">
        <v>27935</v>
      </c>
      <c r="G728" t="s">
        <v>27936</v>
      </c>
      <c r="H728" t="s">
        <v>27960</v>
      </c>
      <c r="I728" t="s">
        <v>28610</v>
      </c>
      <c r="J728" t="s">
        <v>27929</v>
      </c>
      <c r="L728" t="s">
        <v>28611</v>
      </c>
    </row>
    <row r="729" spans="1:14" x14ac:dyDescent="0.35">
      <c r="A729" t="s">
        <v>25893</v>
      </c>
      <c r="B729" t="s">
        <v>28675</v>
      </c>
      <c r="C729" t="s">
        <v>25207</v>
      </c>
      <c r="D729" t="s">
        <v>858</v>
      </c>
      <c r="E729" t="s">
        <v>42</v>
      </c>
      <c r="F729" t="s">
        <v>27935</v>
      </c>
      <c r="G729" t="s">
        <v>27936</v>
      </c>
      <c r="H729" t="s">
        <v>27960</v>
      </c>
      <c r="I729" t="s">
        <v>28610</v>
      </c>
      <c r="J729" t="s">
        <v>27929</v>
      </c>
      <c r="L729" t="s">
        <v>28611</v>
      </c>
    </row>
    <row r="730" spans="1:14" x14ac:dyDescent="0.35">
      <c r="A730" t="s">
        <v>25894</v>
      </c>
      <c r="B730" t="s">
        <v>28676</v>
      </c>
      <c r="C730" t="s">
        <v>25929</v>
      </c>
      <c r="D730" t="s">
        <v>858</v>
      </c>
      <c r="E730" t="s">
        <v>42</v>
      </c>
      <c r="F730" t="s">
        <v>27935</v>
      </c>
      <c r="G730" t="s">
        <v>27936</v>
      </c>
      <c r="H730" t="s">
        <v>27960</v>
      </c>
      <c r="I730" t="s">
        <v>28610</v>
      </c>
      <c r="J730" t="s">
        <v>27929</v>
      </c>
      <c r="L730" t="s">
        <v>28611</v>
      </c>
    </row>
    <row r="731" spans="1:14" x14ac:dyDescent="0.35">
      <c r="A731" t="s">
        <v>25895</v>
      </c>
      <c r="B731" t="s">
        <v>28677</v>
      </c>
      <c r="C731" t="s">
        <v>25929</v>
      </c>
      <c r="D731" t="s">
        <v>858</v>
      </c>
      <c r="E731" t="s">
        <v>42</v>
      </c>
      <c r="F731" t="s">
        <v>27935</v>
      </c>
      <c r="G731" t="s">
        <v>27936</v>
      </c>
      <c r="H731" t="s">
        <v>27960</v>
      </c>
      <c r="I731" t="s">
        <v>28610</v>
      </c>
      <c r="J731" t="s">
        <v>27929</v>
      </c>
      <c r="L731" t="s">
        <v>28611</v>
      </c>
    </row>
    <row r="732" spans="1:14" x14ac:dyDescent="0.35">
      <c r="A732" t="s">
        <v>25859</v>
      </c>
      <c r="B732" t="s">
        <v>28678</v>
      </c>
      <c r="C732" t="s">
        <v>25000</v>
      </c>
      <c r="D732" t="s">
        <v>858</v>
      </c>
      <c r="E732" t="s">
        <v>42</v>
      </c>
      <c r="F732" t="s">
        <v>27935</v>
      </c>
      <c r="G732" t="s">
        <v>27936</v>
      </c>
      <c r="H732" t="s">
        <v>27960</v>
      </c>
      <c r="I732" t="s">
        <v>28610</v>
      </c>
      <c r="J732" t="s">
        <v>27929</v>
      </c>
      <c r="L732" t="s">
        <v>28611</v>
      </c>
    </row>
    <row r="733" spans="1:14" x14ac:dyDescent="0.35">
      <c r="A733" t="s">
        <v>25852</v>
      </c>
      <c r="B733" t="s">
        <v>28679</v>
      </c>
      <c r="C733" t="s">
        <v>25000</v>
      </c>
      <c r="D733" t="s">
        <v>858</v>
      </c>
      <c r="E733" t="s">
        <v>42</v>
      </c>
      <c r="F733" t="s">
        <v>27935</v>
      </c>
      <c r="G733" t="s">
        <v>27936</v>
      </c>
      <c r="H733" t="s">
        <v>27960</v>
      </c>
      <c r="I733" t="s">
        <v>28610</v>
      </c>
      <c r="J733" t="s">
        <v>27929</v>
      </c>
      <c r="L733" t="s">
        <v>28611</v>
      </c>
    </row>
    <row r="734" spans="1:14" x14ac:dyDescent="0.35">
      <c r="A734" t="s">
        <v>25897</v>
      </c>
      <c r="B734" t="s">
        <v>28680</v>
      </c>
      <c r="C734" t="s">
        <v>959</v>
      </c>
      <c r="D734" t="s">
        <v>858</v>
      </c>
      <c r="E734" t="s">
        <v>42</v>
      </c>
      <c r="F734" t="s">
        <v>27935</v>
      </c>
      <c r="G734" t="s">
        <v>27936</v>
      </c>
      <c r="H734" t="s">
        <v>27960</v>
      </c>
      <c r="I734" t="s">
        <v>28610</v>
      </c>
      <c r="J734" t="s">
        <v>27929</v>
      </c>
      <c r="L734" t="s">
        <v>28611</v>
      </c>
    </row>
    <row r="735" spans="1:14" x14ac:dyDescent="0.35">
      <c r="A735" t="s">
        <v>325</v>
      </c>
      <c r="B735" t="s">
        <v>327</v>
      </c>
      <c r="C735" t="s">
        <v>22</v>
      </c>
      <c r="D735" t="s">
        <v>858</v>
      </c>
      <c r="E735" t="s">
        <v>42</v>
      </c>
      <c r="F735" t="s">
        <v>27935</v>
      </c>
      <c r="G735" t="s">
        <v>27936</v>
      </c>
      <c r="H735" t="s">
        <v>27960</v>
      </c>
      <c r="I735" t="s">
        <v>28610</v>
      </c>
      <c r="J735" t="s">
        <v>27929</v>
      </c>
      <c r="L735" t="s">
        <v>28611</v>
      </c>
      <c r="N735">
        <v>1</v>
      </c>
    </row>
    <row r="736" spans="1:14" x14ac:dyDescent="0.35">
      <c r="A736" t="s">
        <v>25899</v>
      </c>
      <c r="B736" t="s">
        <v>28681</v>
      </c>
      <c r="C736" t="s">
        <v>931</v>
      </c>
      <c r="D736" t="s">
        <v>858</v>
      </c>
      <c r="E736" t="s">
        <v>42</v>
      </c>
      <c r="F736" t="s">
        <v>27935</v>
      </c>
      <c r="G736" t="s">
        <v>27936</v>
      </c>
      <c r="H736" t="s">
        <v>27960</v>
      </c>
      <c r="I736" t="s">
        <v>28610</v>
      </c>
      <c r="J736" t="s">
        <v>27929</v>
      </c>
      <c r="L736" t="s">
        <v>28611</v>
      </c>
    </row>
    <row r="737" spans="1:14" x14ac:dyDescent="0.35">
      <c r="A737" t="s">
        <v>25900</v>
      </c>
      <c r="B737" t="s">
        <v>28683</v>
      </c>
      <c r="C737" t="s">
        <v>25936</v>
      </c>
      <c r="D737" t="s">
        <v>858</v>
      </c>
      <c r="E737" t="s">
        <v>42</v>
      </c>
      <c r="F737" t="s">
        <v>27935</v>
      </c>
      <c r="G737" t="s">
        <v>27936</v>
      </c>
      <c r="H737" t="s">
        <v>27960</v>
      </c>
      <c r="I737" t="s">
        <v>28610</v>
      </c>
      <c r="J737" t="s">
        <v>27929</v>
      </c>
      <c r="L737" t="s">
        <v>28611</v>
      </c>
    </row>
    <row r="738" spans="1:14" x14ac:dyDescent="0.35">
      <c r="A738" t="s">
        <v>25901</v>
      </c>
      <c r="B738" t="s">
        <v>28684</v>
      </c>
      <c r="C738" t="s">
        <v>25370</v>
      </c>
      <c r="D738" t="s">
        <v>858</v>
      </c>
      <c r="E738" t="s">
        <v>42</v>
      </c>
      <c r="F738" t="s">
        <v>27935</v>
      </c>
      <c r="G738" t="s">
        <v>27936</v>
      </c>
      <c r="H738" t="s">
        <v>27960</v>
      </c>
      <c r="I738" t="s">
        <v>28610</v>
      </c>
      <c r="J738" t="s">
        <v>27929</v>
      </c>
      <c r="L738" t="s">
        <v>28611</v>
      </c>
    </row>
    <row r="739" spans="1:14" x14ac:dyDescent="0.35">
      <c r="A739" t="s">
        <v>25903</v>
      </c>
      <c r="B739" t="s">
        <v>28686</v>
      </c>
      <c r="C739" t="s">
        <v>25695</v>
      </c>
      <c r="D739" t="s">
        <v>858</v>
      </c>
      <c r="E739" t="s">
        <v>42</v>
      </c>
      <c r="F739" t="s">
        <v>27935</v>
      </c>
      <c r="G739" t="s">
        <v>27936</v>
      </c>
      <c r="H739" t="s">
        <v>27960</v>
      </c>
      <c r="I739" t="s">
        <v>28610</v>
      </c>
      <c r="J739" t="s">
        <v>27929</v>
      </c>
      <c r="L739" t="s">
        <v>28611</v>
      </c>
    </row>
    <row r="740" spans="1:14" x14ac:dyDescent="0.35">
      <c r="A740" t="s">
        <v>25904</v>
      </c>
      <c r="B740" t="s">
        <v>28687</v>
      </c>
      <c r="C740" t="s">
        <v>25695</v>
      </c>
      <c r="D740" t="s">
        <v>858</v>
      </c>
      <c r="E740" t="s">
        <v>42</v>
      </c>
      <c r="F740" t="s">
        <v>27935</v>
      </c>
      <c r="G740" t="s">
        <v>27936</v>
      </c>
      <c r="H740" t="s">
        <v>27960</v>
      </c>
      <c r="I740" t="s">
        <v>28610</v>
      </c>
      <c r="J740" t="s">
        <v>27929</v>
      </c>
      <c r="L740" t="s">
        <v>28611</v>
      </c>
    </row>
    <row r="741" spans="1:14" x14ac:dyDescent="0.35">
      <c r="A741" t="s">
        <v>25905</v>
      </c>
      <c r="B741" t="s">
        <v>28688</v>
      </c>
      <c r="C741" t="s">
        <v>25695</v>
      </c>
      <c r="D741" t="s">
        <v>858</v>
      </c>
      <c r="E741" t="s">
        <v>42</v>
      </c>
      <c r="F741" t="s">
        <v>27935</v>
      </c>
      <c r="G741" t="s">
        <v>27936</v>
      </c>
      <c r="H741" t="s">
        <v>27960</v>
      </c>
      <c r="I741" t="s">
        <v>28610</v>
      </c>
      <c r="J741" t="s">
        <v>27929</v>
      </c>
      <c r="L741" t="s">
        <v>28611</v>
      </c>
    </row>
    <row r="742" spans="1:14" x14ac:dyDescent="0.35">
      <c r="A742" t="s">
        <v>25907</v>
      </c>
      <c r="B742" t="s">
        <v>28689</v>
      </c>
      <c r="C742" t="s">
        <v>25695</v>
      </c>
      <c r="D742" t="s">
        <v>858</v>
      </c>
      <c r="E742" t="s">
        <v>42</v>
      </c>
      <c r="F742" t="s">
        <v>27935</v>
      </c>
      <c r="G742" t="s">
        <v>27936</v>
      </c>
      <c r="H742" t="s">
        <v>27960</v>
      </c>
      <c r="I742" t="s">
        <v>28610</v>
      </c>
      <c r="J742" t="s">
        <v>27929</v>
      </c>
      <c r="L742" t="s">
        <v>28611</v>
      </c>
    </row>
    <row r="743" spans="1:14" x14ac:dyDescent="0.35">
      <c r="A743" t="s">
        <v>25908</v>
      </c>
      <c r="B743" t="s">
        <v>28690</v>
      </c>
      <c r="C743" t="s">
        <v>25695</v>
      </c>
      <c r="D743" t="s">
        <v>858</v>
      </c>
      <c r="E743" t="s">
        <v>42</v>
      </c>
      <c r="F743" t="s">
        <v>27935</v>
      </c>
      <c r="G743" t="s">
        <v>27936</v>
      </c>
      <c r="H743" t="s">
        <v>27960</v>
      </c>
      <c r="I743" t="s">
        <v>28610</v>
      </c>
      <c r="J743" t="s">
        <v>27929</v>
      </c>
      <c r="L743" t="s">
        <v>28611</v>
      </c>
    </row>
    <row r="744" spans="1:14" x14ac:dyDescent="0.35">
      <c r="A744" t="s">
        <v>25910</v>
      </c>
      <c r="B744" t="s">
        <v>28691</v>
      </c>
      <c r="C744" t="s">
        <v>25695</v>
      </c>
      <c r="D744" t="s">
        <v>858</v>
      </c>
      <c r="E744" t="s">
        <v>42</v>
      </c>
      <c r="F744" t="s">
        <v>27935</v>
      </c>
      <c r="G744" t="s">
        <v>27936</v>
      </c>
      <c r="H744" t="s">
        <v>27960</v>
      </c>
      <c r="I744" t="s">
        <v>28610</v>
      </c>
      <c r="J744" t="s">
        <v>27929</v>
      </c>
      <c r="L744" t="s">
        <v>28611</v>
      </c>
    </row>
    <row r="745" spans="1:14" x14ac:dyDescent="0.35">
      <c r="A745" t="s">
        <v>25911</v>
      </c>
      <c r="B745" t="s">
        <v>28692</v>
      </c>
      <c r="C745" t="s">
        <v>25946</v>
      </c>
      <c r="D745" t="s">
        <v>858</v>
      </c>
      <c r="E745" t="s">
        <v>42</v>
      </c>
      <c r="F745" t="s">
        <v>27935</v>
      </c>
      <c r="G745" t="s">
        <v>27936</v>
      </c>
      <c r="H745" t="s">
        <v>27960</v>
      </c>
      <c r="I745" t="s">
        <v>28610</v>
      </c>
      <c r="J745" t="s">
        <v>27929</v>
      </c>
      <c r="L745" t="s">
        <v>28611</v>
      </c>
    </row>
    <row r="746" spans="1:14" x14ac:dyDescent="0.35">
      <c r="A746" t="s">
        <v>25912</v>
      </c>
      <c r="B746" t="s">
        <v>28693</v>
      </c>
      <c r="C746" t="s">
        <v>25127</v>
      </c>
      <c r="D746" t="s">
        <v>858</v>
      </c>
      <c r="E746" t="s">
        <v>42</v>
      </c>
      <c r="F746" t="s">
        <v>27935</v>
      </c>
      <c r="G746" t="s">
        <v>27936</v>
      </c>
      <c r="H746" t="s">
        <v>27960</v>
      </c>
      <c r="I746" t="s">
        <v>28610</v>
      </c>
      <c r="J746" t="s">
        <v>27929</v>
      </c>
      <c r="L746" t="s">
        <v>28611</v>
      </c>
    </row>
    <row r="747" spans="1:14" x14ac:dyDescent="0.35">
      <c r="A747" t="s">
        <v>25913</v>
      </c>
      <c r="B747" t="s">
        <v>28694</v>
      </c>
      <c r="C747" t="s">
        <v>25127</v>
      </c>
      <c r="D747" t="s">
        <v>858</v>
      </c>
      <c r="E747" t="s">
        <v>42</v>
      </c>
      <c r="F747" t="s">
        <v>27935</v>
      </c>
      <c r="G747" t="s">
        <v>27936</v>
      </c>
      <c r="H747" t="s">
        <v>27960</v>
      </c>
      <c r="I747" t="s">
        <v>28610</v>
      </c>
      <c r="J747" t="s">
        <v>27929</v>
      </c>
      <c r="L747" t="s">
        <v>28611</v>
      </c>
    </row>
    <row r="748" spans="1:14" x14ac:dyDescent="0.35">
      <c r="A748" t="s">
        <v>25914</v>
      </c>
      <c r="B748" t="s">
        <v>28695</v>
      </c>
      <c r="C748" t="s">
        <v>25127</v>
      </c>
      <c r="D748" t="s">
        <v>858</v>
      </c>
      <c r="E748" t="s">
        <v>42</v>
      </c>
      <c r="F748" t="s">
        <v>27935</v>
      </c>
      <c r="G748" t="s">
        <v>27936</v>
      </c>
      <c r="H748" t="s">
        <v>27960</v>
      </c>
      <c r="I748" t="s">
        <v>28610</v>
      </c>
      <c r="J748" t="s">
        <v>27929</v>
      </c>
      <c r="L748" t="s">
        <v>28611</v>
      </c>
    </row>
    <row r="749" spans="1:14" x14ac:dyDescent="0.35">
      <c r="A749" t="s">
        <v>25863</v>
      </c>
      <c r="B749" t="s">
        <v>28696</v>
      </c>
      <c r="C749" t="s">
        <v>25253</v>
      </c>
      <c r="D749" t="s">
        <v>858</v>
      </c>
      <c r="E749" t="s">
        <v>42</v>
      </c>
      <c r="F749" t="s">
        <v>27935</v>
      </c>
      <c r="G749" t="s">
        <v>27936</v>
      </c>
      <c r="H749" t="s">
        <v>27960</v>
      </c>
      <c r="I749" t="s">
        <v>28610</v>
      </c>
      <c r="J749" t="s">
        <v>27929</v>
      </c>
      <c r="L749" t="s">
        <v>28611</v>
      </c>
      <c r="N749">
        <v>1</v>
      </c>
    </row>
    <row r="750" spans="1:14" x14ac:dyDescent="0.35">
      <c r="A750" t="s">
        <v>25898</v>
      </c>
      <c r="B750" t="s">
        <v>28697</v>
      </c>
      <c r="C750" t="s">
        <v>25253</v>
      </c>
      <c r="D750" t="s">
        <v>858</v>
      </c>
      <c r="E750" t="s">
        <v>42</v>
      </c>
      <c r="F750" t="s">
        <v>27935</v>
      </c>
      <c r="G750" t="s">
        <v>27936</v>
      </c>
      <c r="H750" t="s">
        <v>27960</v>
      </c>
      <c r="I750" t="s">
        <v>28610</v>
      </c>
      <c r="J750" t="s">
        <v>27929</v>
      </c>
      <c r="L750" t="s">
        <v>28611</v>
      </c>
      <c r="N750">
        <v>1</v>
      </c>
    </row>
    <row r="751" spans="1:14" x14ac:dyDescent="0.35">
      <c r="A751" t="s">
        <v>25916</v>
      </c>
      <c r="B751" t="s">
        <v>28698</v>
      </c>
      <c r="C751" t="s">
        <v>25179</v>
      </c>
      <c r="D751" t="s">
        <v>858</v>
      </c>
      <c r="E751" t="s">
        <v>42</v>
      </c>
      <c r="F751" t="s">
        <v>27935</v>
      </c>
      <c r="G751" t="s">
        <v>27936</v>
      </c>
      <c r="H751" t="s">
        <v>27960</v>
      </c>
      <c r="I751" t="s">
        <v>28610</v>
      </c>
      <c r="J751" t="s">
        <v>27929</v>
      </c>
      <c r="L751" t="s">
        <v>28611</v>
      </c>
      <c r="N751">
        <v>1</v>
      </c>
    </row>
    <row r="752" spans="1:14" x14ac:dyDescent="0.35">
      <c r="A752" t="s">
        <v>25917</v>
      </c>
      <c r="B752" t="s">
        <v>28699</v>
      </c>
      <c r="C752" t="s">
        <v>963</v>
      </c>
      <c r="D752" t="s">
        <v>858</v>
      </c>
      <c r="E752" t="s">
        <v>42</v>
      </c>
      <c r="F752" t="s">
        <v>27935</v>
      </c>
      <c r="G752" t="s">
        <v>27936</v>
      </c>
      <c r="H752" t="s">
        <v>27960</v>
      </c>
      <c r="I752" t="s">
        <v>28610</v>
      </c>
      <c r="J752" t="s">
        <v>27929</v>
      </c>
      <c r="L752" t="s">
        <v>28611</v>
      </c>
    </row>
    <row r="753" spans="1:14" x14ac:dyDescent="0.35">
      <c r="A753" t="s">
        <v>25918</v>
      </c>
      <c r="B753" t="s">
        <v>28700</v>
      </c>
      <c r="C753" t="s">
        <v>963</v>
      </c>
      <c r="D753" t="s">
        <v>858</v>
      </c>
      <c r="E753" t="s">
        <v>42</v>
      </c>
      <c r="F753" t="s">
        <v>27935</v>
      </c>
      <c r="G753" t="s">
        <v>27936</v>
      </c>
      <c r="H753" t="s">
        <v>27960</v>
      </c>
      <c r="I753" t="s">
        <v>28610</v>
      </c>
      <c r="J753" t="s">
        <v>27929</v>
      </c>
      <c r="L753" t="s">
        <v>28611</v>
      </c>
    </row>
    <row r="754" spans="1:14" x14ac:dyDescent="0.35">
      <c r="A754" t="s">
        <v>25919</v>
      </c>
      <c r="B754" t="s">
        <v>28701</v>
      </c>
      <c r="C754" t="s">
        <v>955</v>
      </c>
      <c r="D754" t="s">
        <v>858</v>
      </c>
      <c r="E754" t="s">
        <v>42</v>
      </c>
      <c r="F754" t="s">
        <v>27935</v>
      </c>
      <c r="G754" t="s">
        <v>27936</v>
      </c>
      <c r="H754" t="s">
        <v>27960</v>
      </c>
      <c r="I754" t="s">
        <v>28610</v>
      </c>
      <c r="J754" t="s">
        <v>27929</v>
      </c>
      <c r="L754" t="s">
        <v>28611</v>
      </c>
    </row>
    <row r="755" spans="1:14" x14ac:dyDescent="0.35">
      <c r="A755" t="s">
        <v>25920</v>
      </c>
      <c r="B755" t="s">
        <v>28702</v>
      </c>
      <c r="C755" t="s">
        <v>955</v>
      </c>
      <c r="D755" t="s">
        <v>858</v>
      </c>
      <c r="E755" t="s">
        <v>42</v>
      </c>
      <c r="F755" t="s">
        <v>27935</v>
      </c>
      <c r="G755" t="s">
        <v>27936</v>
      </c>
      <c r="H755" t="s">
        <v>27960</v>
      </c>
      <c r="I755" t="s">
        <v>28610</v>
      </c>
      <c r="J755" t="s">
        <v>27929</v>
      </c>
      <c r="L755" t="s">
        <v>28611</v>
      </c>
    </row>
    <row r="756" spans="1:14" x14ac:dyDescent="0.35">
      <c r="A756" t="s">
        <v>25921</v>
      </c>
      <c r="B756" t="s">
        <v>28703</v>
      </c>
      <c r="C756" t="s">
        <v>25140</v>
      </c>
      <c r="D756" t="s">
        <v>858</v>
      </c>
      <c r="E756" t="s">
        <v>42</v>
      </c>
      <c r="F756" t="s">
        <v>27935</v>
      </c>
      <c r="G756" t="s">
        <v>27936</v>
      </c>
      <c r="H756" t="s">
        <v>27960</v>
      </c>
      <c r="I756" t="s">
        <v>28610</v>
      </c>
      <c r="J756" t="s">
        <v>27929</v>
      </c>
      <c r="L756" t="s">
        <v>28611</v>
      </c>
    </row>
    <row r="757" spans="1:14" x14ac:dyDescent="0.35">
      <c r="A757" t="s">
        <v>25922</v>
      </c>
      <c r="B757" t="s">
        <v>28705</v>
      </c>
      <c r="C757" t="s">
        <v>25695</v>
      </c>
      <c r="D757" t="s">
        <v>858</v>
      </c>
      <c r="E757" t="s">
        <v>42</v>
      </c>
      <c r="F757" t="s">
        <v>27935</v>
      </c>
      <c r="G757" t="s">
        <v>27936</v>
      </c>
      <c r="H757" t="s">
        <v>27960</v>
      </c>
      <c r="I757" t="s">
        <v>28610</v>
      </c>
      <c r="J757" t="s">
        <v>27929</v>
      </c>
      <c r="L757" t="s">
        <v>28611</v>
      </c>
    </row>
    <row r="758" spans="1:14" x14ac:dyDescent="0.35">
      <c r="A758" t="s">
        <v>25923</v>
      </c>
      <c r="B758" t="s">
        <v>28706</v>
      </c>
      <c r="C758" t="s">
        <v>25695</v>
      </c>
      <c r="D758" t="s">
        <v>858</v>
      </c>
      <c r="E758" t="s">
        <v>42</v>
      </c>
      <c r="F758" t="s">
        <v>27935</v>
      </c>
      <c r="G758" t="s">
        <v>27936</v>
      </c>
      <c r="H758" t="s">
        <v>27960</v>
      </c>
      <c r="I758" t="s">
        <v>28610</v>
      </c>
      <c r="J758" t="s">
        <v>27929</v>
      </c>
      <c r="L758" t="s">
        <v>28611</v>
      </c>
    </row>
    <row r="759" spans="1:14" x14ac:dyDescent="0.35">
      <c r="A759" t="s">
        <v>25924</v>
      </c>
      <c r="B759" t="s">
        <v>28707</v>
      </c>
      <c r="C759" t="s">
        <v>25946</v>
      </c>
      <c r="D759" t="s">
        <v>858</v>
      </c>
      <c r="E759" t="s">
        <v>42</v>
      </c>
      <c r="F759" t="s">
        <v>27935</v>
      </c>
      <c r="G759" t="s">
        <v>27936</v>
      </c>
      <c r="H759" t="s">
        <v>27960</v>
      </c>
      <c r="I759" t="s">
        <v>28610</v>
      </c>
      <c r="J759" t="s">
        <v>27929</v>
      </c>
      <c r="L759" t="s">
        <v>28611</v>
      </c>
    </row>
    <row r="760" spans="1:14" x14ac:dyDescent="0.35">
      <c r="A760" t="s">
        <v>25926</v>
      </c>
      <c r="B760" t="s">
        <v>28708</v>
      </c>
      <c r="C760" t="s">
        <v>25946</v>
      </c>
      <c r="D760" t="s">
        <v>858</v>
      </c>
      <c r="E760" t="s">
        <v>42</v>
      </c>
      <c r="F760" t="s">
        <v>27935</v>
      </c>
      <c r="G760" t="s">
        <v>27936</v>
      </c>
      <c r="H760" t="s">
        <v>27960</v>
      </c>
      <c r="I760" t="s">
        <v>28610</v>
      </c>
      <c r="J760" t="s">
        <v>27929</v>
      </c>
      <c r="L760" t="s">
        <v>28611</v>
      </c>
    </row>
    <row r="761" spans="1:14" x14ac:dyDescent="0.35">
      <c r="A761" t="s">
        <v>25927</v>
      </c>
      <c r="B761" t="s">
        <v>28709</v>
      </c>
      <c r="C761" t="s">
        <v>25499</v>
      </c>
      <c r="D761" t="s">
        <v>858</v>
      </c>
      <c r="E761" t="s">
        <v>42</v>
      </c>
      <c r="F761" t="s">
        <v>27935</v>
      </c>
      <c r="G761" t="s">
        <v>27936</v>
      </c>
      <c r="H761" t="s">
        <v>27960</v>
      </c>
      <c r="I761" t="s">
        <v>28610</v>
      </c>
      <c r="J761" t="s">
        <v>27929</v>
      </c>
      <c r="L761" t="s">
        <v>28611</v>
      </c>
    </row>
    <row r="762" spans="1:14" x14ac:dyDescent="0.35">
      <c r="A762" t="s">
        <v>25928</v>
      </c>
      <c r="B762" t="s">
        <v>28710</v>
      </c>
      <c r="C762" t="s">
        <v>25032</v>
      </c>
      <c r="D762" t="s">
        <v>858</v>
      </c>
      <c r="E762" t="s">
        <v>42</v>
      </c>
      <c r="F762" t="s">
        <v>27935</v>
      </c>
      <c r="G762" t="s">
        <v>27936</v>
      </c>
      <c r="H762" t="s">
        <v>27960</v>
      </c>
      <c r="I762" t="s">
        <v>28610</v>
      </c>
      <c r="J762" t="s">
        <v>27929</v>
      </c>
      <c r="L762" t="s">
        <v>28611</v>
      </c>
    </row>
    <row r="763" spans="1:14" x14ac:dyDescent="0.35">
      <c r="A763" t="s">
        <v>25930</v>
      </c>
      <c r="B763" t="s">
        <v>28711</v>
      </c>
      <c r="C763" t="s">
        <v>25673</v>
      </c>
      <c r="D763" t="s">
        <v>858</v>
      </c>
      <c r="E763" t="s">
        <v>42</v>
      </c>
      <c r="F763" t="s">
        <v>27935</v>
      </c>
      <c r="G763" t="s">
        <v>27936</v>
      </c>
      <c r="H763" t="s">
        <v>27960</v>
      </c>
      <c r="I763" t="s">
        <v>28610</v>
      </c>
      <c r="J763" t="s">
        <v>27929</v>
      </c>
      <c r="L763" t="s">
        <v>28611</v>
      </c>
    </row>
    <row r="764" spans="1:14" x14ac:dyDescent="0.35">
      <c r="A764" t="s">
        <v>25931</v>
      </c>
      <c r="B764" t="s">
        <v>28712</v>
      </c>
      <c r="C764" t="s">
        <v>931</v>
      </c>
      <c r="D764" t="s">
        <v>858</v>
      </c>
      <c r="E764" t="s">
        <v>42</v>
      </c>
      <c r="F764" t="s">
        <v>27935</v>
      </c>
      <c r="G764" t="s">
        <v>27936</v>
      </c>
      <c r="H764" t="s">
        <v>27960</v>
      </c>
      <c r="I764" t="s">
        <v>28610</v>
      </c>
      <c r="J764" t="s">
        <v>27929</v>
      </c>
      <c r="L764" t="s">
        <v>28611</v>
      </c>
    </row>
    <row r="765" spans="1:14" x14ac:dyDescent="0.35">
      <c r="A765" t="s">
        <v>25932</v>
      </c>
      <c r="B765" t="s">
        <v>28713</v>
      </c>
      <c r="C765" t="s">
        <v>28714</v>
      </c>
      <c r="D765" t="s">
        <v>858</v>
      </c>
      <c r="E765" t="s">
        <v>42</v>
      </c>
      <c r="F765" t="s">
        <v>27935</v>
      </c>
      <c r="G765" t="s">
        <v>27936</v>
      </c>
      <c r="H765" t="s">
        <v>27960</v>
      </c>
      <c r="I765" t="s">
        <v>28610</v>
      </c>
      <c r="J765" t="s">
        <v>27929</v>
      </c>
      <c r="L765" t="s">
        <v>28611</v>
      </c>
    </row>
    <row r="766" spans="1:14" x14ac:dyDescent="0.35">
      <c r="A766" t="s">
        <v>25933</v>
      </c>
      <c r="B766" t="s">
        <v>28716</v>
      </c>
      <c r="C766" t="s">
        <v>25889</v>
      </c>
      <c r="D766" t="s">
        <v>858</v>
      </c>
      <c r="E766" t="s">
        <v>42</v>
      </c>
      <c r="F766" t="s">
        <v>27935</v>
      </c>
      <c r="G766" t="s">
        <v>27936</v>
      </c>
      <c r="H766" t="s">
        <v>27960</v>
      </c>
      <c r="I766" t="s">
        <v>28610</v>
      </c>
      <c r="J766" t="s">
        <v>27929</v>
      </c>
      <c r="L766" t="s">
        <v>28611</v>
      </c>
    </row>
    <row r="767" spans="1:14" x14ac:dyDescent="0.35">
      <c r="A767" t="s">
        <v>25934</v>
      </c>
      <c r="B767" t="s">
        <v>28717</v>
      </c>
      <c r="C767" t="s">
        <v>25968</v>
      </c>
      <c r="D767" t="s">
        <v>858</v>
      </c>
      <c r="E767" t="s">
        <v>42</v>
      </c>
      <c r="F767" t="s">
        <v>27935</v>
      </c>
      <c r="G767" t="s">
        <v>27936</v>
      </c>
      <c r="H767" t="s">
        <v>27960</v>
      </c>
      <c r="I767" t="s">
        <v>28610</v>
      </c>
      <c r="J767" t="s">
        <v>27929</v>
      </c>
      <c r="L767" t="s">
        <v>28611</v>
      </c>
    </row>
    <row r="768" spans="1:14" x14ac:dyDescent="0.35">
      <c r="A768" t="s">
        <v>25881</v>
      </c>
      <c r="B768" t="s">
        <v>28718</v>
      </c>
      <c r="C768" t="s">
        <v>25182</v>
      </c>
      <c r="D768" t="s">
        <v>858</v>
      </c>
      <c r="E768" t="s">
        <v>42</v>
      </c>
      <c r="F768" t="s">
        <v>27935</v>
      </c>
      <c r="G768" t="s">
        <v>27936</v>
      </c>
      <c r="H768" t="s">
        <v>27960</v>
      </c>
      <c r="I768" t="s">
        <v>28610</v>
      </c>
      <c r="J768" t="s">
        <v>27929</v>
      </c>
      <c r="L768" t="s">
        <v>28611</v>
      </c>
      <c r="N768">
        <v>1</v>
      </c>
    </row>
    <row r="769" spans="1:14" x14ac:dyDescent="0.35">
      <c r="A769" t="s">
        <v>25935</v>
      </c>
      <c r="B769" t="s">
        <v>25796</v>
      </c>
      <c r="C769" t="s">
        <v>25796</v>
      </c>
      <c r="D769" t="s">
        <v>858</v>
      </c>
      <c r="E769" t="s">
        <v>42</v>
      </c>
      <c r="F769" t="s">
        <v>27935</v>
      </c>
      <c r="G769" t="s">
        <v>27936</v>
      </c>
      <c r="H769" t="s">
        <v>27960</v>
      </c>
      <c r="I769" t="s">
        <v>28719</v>
      </c>
      <c r="J769" t="s">
        <v>27929</v>
      </c>
      <c r="K769" t="s">
        <v>28720</v>
      </c>
      <c r="L769" t="s">
        <v>28720</v>
      </c>
    </row>
    <row r="770" spans="1:14" x14ac:dyDescent="0.35">
      <c r="A770" t="s">
        <v>25937</v>
      </c>
      <c r="B770" t="s">
        <v>28721</v>
      </c>
      <c r="C770" t="s">
        <v>25271</v>
      </c>
      <c r="D770" t="s">
        <v>858</v>
      </c>
      <c r="E770" t="s">
        <v>42</v>
      </c>
      <c r="F770" t="s">
        <v>27935</v>
      </c>
      <c r="G770" t="s">
        <v>27936</v>
      </c>
      <c r="H770" t="s">
        <v>27960</v>
      </c>
      <c r="I770" t="s">
        <v>28719</v>
      </c>
      <c r="J770" t="s">
        <v>27929</v>
      </c>
      <c r="L770" t="s">
        <v>28720</v>
      </c>
    </row>
    <row r="771" spans="1:14" x14ac:dyDescent="0.35">
      <c r="A771" t="s">
        <v>25938</v>
      </c>
      <c r="B771" t="s">
        <v>28722</v>
      </c>
      <c r="C771" t="s">
        <v>25271</v>
      </c>
      <c r="D771" t="s">
        <v>858</v>
      </c>
      <c r="E771" t="s">
        <v>42</v>
      </c>
      <c r="F771" t="s">
        <v>27935</v>
      </c>
      <c r="G771" t="s">
        <v>27936</v>
      </c>
      <c r="H771" t="s">
        <v>27960</v>
      </c>
      <c r="I771" t="s">
        <v>28719</v>
      </c>
      <c r="J771" t="s">
        <v>27929</v>
      </c>
      <c r="L771" t="s">
        <v>28720</v>
      </c>
    </row>
    <row r="772" spans="1:14" x14ac:dyDescent="0.35">
      <c r="A772">
        <v>165172231857</v>
      </c>
      <c r="B772" t="s">
        <v>28723</v>
      </c>
      <c r="C772" t="s">
        <v>25472</v>
      </c>
      <c r="D772" t="s">
        <v>858</v>
      </c>
      <c r="E772" t="s">
        <v>42</v>
      </c>
      <c r="F772" t="s">
        <v>27935</v>
      </c>
      <c r="G772" t="s">
        <v>27936</v>
      </c>
      <c r="H772" t="s">
        <v>27960</v>
      </c>
      <c r="I772" t="s">
        <v>28719</v>
      </c>
      <c r="J772" t="s">
        <v>27929</v>
      </c>
      <c r="L772" t="s">
        <v>28720</v>
      </c>
    </row>
    <row r="773" spans="1:14" x14ac:dyDescent="0.35">
      <c r="A773">
        <v>182111238405</v>
      </c>
      <c r="B773" t="s">
        <v>28724</v>
      </c>
      <c r="C773" t="s">
        <v>25173</v>
      </c>
      <c r="D773" t="s">
        <v>858</v>
      </c>
      <c r="E773" t="s">
        <v>42</v>
      </c>
      <c r="F773" t="s">
        <v>27935</v>
      </c>
      <c r="G773" t="s">
        <v>27936</v>
      </c>
      <c r="H773" t="s">
        <v>27960</v>
      </c>
      <c r="I773" t="s">
        <v>28719</v>
      </c>
      <c r="J773" t="s">
        <v>27929</v>
      </c>
      <c r="L773" t="s">
        <v>28720</v>
      </c>
    </row>
    <row r="774" spans="1:14" x14ac:dyDescent="0.35">
      <c r="A774" t="s">
        <v>25941</v>
      </c>
      <c r="B774" t="s">
        <v>28725</v>
      </c>
      <c r="C774" t="s">
        <v>953</v>
      </c>
      <c r="D774" t="s">
        <v>858</v>
      </c>
      <c r="E774" t="s">
        <v>42</v>
      </c>
      <c r="F774" t="s">
        <v>27935</v>
      </c>
      <c r="G774" t="s">
        <v>27936</v>
      </c>
      <c r="H774" t="s">
        <v>27960</v>
      </c>
      <c r="I774" t="s">
        <v>28719</v>
      </c>
      <c r="J774" t="s">
        <v>27929</v>
      </c>
      <c r="L774" t="s">
        <v>28720</v>
      </c>
    </row>
    <row r="775" spans="1:14" x14ac:dyDescent="0.35">
      <c r="A775" t="s">
        <v>126</v>
      </c>
      <c r="B775" t="s">
        <v>1042</v>
      </c>
      <c r="C775" t="s">
        <v>953</v>
      </c>
      <c r="D775" t="s">
        <v>858</v>
      </c>
      <c r="E775" t="s">
        <v>42</v>
      </c>
      <c r="F775" t="s">
        <v>27935</v>
      </c>
      <c r="G775" t="s">
        <v>27936</v>
      </c>
      <c r="H775" t="s">
        <v>27960</v>
      </c>
      <c r="I775" t="s">
        <v>28719</v>
      </c>
      <c r="J775" t="s">
        <v>27929</v>
      </c>
      <c r="L775" t="s">
        <v>28720</v>
      </c>
      <c r="N775">
        <v>1</v>
      </c>
    </row>
    <row r="776" spans="1:14" x14ac:dyDescent="0.35">
      <c r="A776" t="s">
        <v>35794</v>
      </c>
      <c r="B776" t="s">
        <v>35795</v>
      </c>
      <c r="C776" t="s">
        <v>953</v>
      </c>
      <c r="D776" t="s">
        <v>858</v>
      </c>
      <c r="E776" t="s">
        <v>42</v>
      </c>
      <c r="F776" t="s">
        <v>27935</v>
      </c>
      <c r="G776" t="s">
        <v>27936</v>
      </c>
      <c r="H776" t="s">
        <v>27960</v>
      </c>
      <c r="I776" t="s">
        <v>28719</v>
      </c>
      <c r="J776" t="s">
        <v>27929</v>
      </c>
      <c r="L776" t="s">
        <v>28720</v>
      </c>
      <c r="N776">
        <v>1</v>
      </c>
    </row>
    <row r="777" spans="1:14" x14ac:dyDescent="0.35">
      <c r="A777" t="s">
        <v>31483</v>
      </c>
      <c r="B777" t="s">
        <v>35796</v>
      </c>
      <c r="C777" t="s">
        <v>953</v>
      </c>
      <c r="D777" t="s">
        <v>858</v>
      </c>
      <c r="E777" t="s">
        <v>42</v>
      </c>
      <c r="F777" t="s">
        <v>27935</v>
      </c>
      <c r="G777" t="s">
        <v>27936</v>
      </c>
      <c r="H777" t="s">
        <v>27960</v>
      </c>
      <c r="I777" t="s">
        <v>28719</v>
      </c>
      <c r="J777" t="s">
        <v>27929</v>
      </c>
      <c r="L777" t="s">
        <v>28720</v>
      </c>
      <c r="N777">
        <v>1</v>
      </c>
    </row>
    <row r="778" spans="1:14" x14ac:dyDescent="0.35">
      <c r="A778" t="s">
        <v>25942</v>
      </c>
      <c r="B778" t="s">
        <v>28726</v>
      </c>
      <c r="C778" t="s">
        <v>953</v>
      </c>
      <c r="D778" t="s">
        <v>858</v>
      </c>
      <c r="E778" t="s">
        <v>42</v>
      </c>
      <c r="F778" t="s">
        <v>27935</v>
      </c>
      <c r="G778" t="s">
        <v>27936</v>
      </c>
      <c r="H778" t="s">
        <v>27960</v>
      </c>
      <c r="I778" t="s">
        <v>28719</v>
      </c>
      <c r="J778" t="s">
        <v>27929</v>
      </c>
      <c r="L778" t="s">
        <v>28720</v>
      </c>
    </row>
    <row r="779" spans="1:14" x14ac:dyDescent="0.35">
      <c r="A779" t="s">
        <v>25943</v>
      </c>
      <c r="B779" t="s">
        <v>28727</v>
      </c>
      <c r="C779" t="s">
        <v>953</v>
      </c>
      <c r="D779" t="s">
        <v>858</v>
      </c>
      <c r="E779" t="s">
        <v>42</v>
      </c>
      <c r="F779" t="s">
        <v>27935</v>
      </c>
      <c r="G779" t="s">
        <v>27936</v>
      </c>
      <c r="H779" t="s">
        <v>27960</v>
      </c>
      <c r="I779" t="s">
        <v>28719</v>
      </c>
      <c r="J779" t="s">
        <v>27929</v>
      </c>
      <c r="L779" t="s">
        <v>28720</v>
      </c>
    </row>
    <row r="780" spans="1:14" x14ac:dyDescent="0.35">
      <c r="A780" t="s">
        <v>25944</v>
      </c>
      <c r="B780" t="s">
        <v>28728</v>
      </c>
      <c r="C780" t="s">
        <v>953</v>
      </c>
      <c r="D780" t="s">
        <v>858</v>
      </c>
      <c r="E780" t="s">
        <v>42</v>
      </c>
      <c r="F780" t="s">
        <v>27935</v>
      </c>
      <c r="G780" t="s">
        <v>27936</v>
      </c>
      <c r="H780" t="s">
        <v>27960</v>
      </c>
      <c r="I780" t="s">
        <v>28719</v>
      </c>
      <c r="J780" t="s">
        <v>27929</v>
      </c>
      <c r="L780" t="s">
        <v>28720</v>
      </c>
    </row>
    <row r="781" spans="1:14" x14ac:dyDescent="0.35">
      <c r="A781" t="s">
        <v>25945</v>
      </c>
      <c r="B781" t="s">
        <v>28729</v>
      </c>
      <c r="C781" t="s">
        <v>953</v>
      </c>
      <c r="D781" t="s">
        <v>858</v>
      </c>
      <c r="E781" t="s">
        <v>42</v>
      </c>
      <c r="F781" t="s">
        <v>27935</v>
      </c>
      <c r="G781" t="s">
        <v>27936</v>
      </c>
      <c r="H781" t="s">
        <v>27960</v>
      </c>
      <c r="I781" t="s">
        <v>28719</v>
      </c>
      <c r="J781" t="s">
        <v>27929</v>
      </c>
      <c r="L781" t="s">
        <v>28720</v>
      </c>
    </row>
    <row r="782" spans="1:14" x14ac:dyDescent="0.35">
      <c r="A782" t="s">
        <v>25947</v>
      </c>
      <c r="B782" t="s">
        <v>28730</v>
      </c>
      <c r="C782" t="s">
        <v>953</v>
      </c>
      <c r="D782" t="s">
        <v>858</v>
      </c>
      <c r="E782" t="s">
        <v>42</v>
      </c>
      <c r="F782" t="s">
        <v>27935</v>
      </c>
      <c r="G782" t="s">
        <v>27936</v>
      </c>
      <c r="H782" t="s">
        <v>27960</v>
      </c>
      <c r="I782" t="s">
        <v>28719</v>
      </c>
      <c r="J782" t="s">
        <v>27929</v>
      </c>
      <c r="L782" t="s">
        <v>28720</v>
      </c>
    </row>
    <row r="783" spans="1:14" x14ac:dyDescent="0.35">
      <c r="A783" t="s">
        <v>25948</v>
      </c>
      <c r="B783" t="s">
        <v>28727</v>
      </c>
      <c r="C783" t="s">
        <v>953</v>
      </c>
      <c r="D783" t="s">
        <v>858</v>
      </c>
      <c r="E783" t="s">
        <v>42</v>
      </c>
      <c r="F783" t="s">
        <v>27935</v>
      </c>
      <c r="G783" t="s">
        <v>27936</v>
      </c>
      <c r="H783" t="s">
        <v>27960</v>
      </c>
      <c r="I783" t="s">
        <v>28719</v>
      </c>
      <c r="J783" t="s">
        <v>27929</v>
      </c>
      <c r="L783" t="s">
        <v>28720</v>
      </c>
    </row>
    <row r="784" spans="1:14" x14ac:dyDescent="0.35">
      <c r="A784" t="s">
        <v>25949</v>
      </c>
      <c r="B784" t="s">
        <v>28726</v>
      </c>
      <c r="C784" t="s">
        <v>953</v>
      </c>
      <c r="D784" t="s">
        <v>858</v>
      </c>
      <c r="E784" t="s">
        <v>42</v>
      </c>
      <c r="F784" t="s">
        <v>27935</v>
      </c>
      <c r="G784" t="s">
        <v>27936</v>
      </c>
      <c r="H784" t="s">
        <v>27960</v>
      </c>
      <c r="I784" t="s">
        <v>28719</v>
      </c>
      <c r="J784" t="s">
        <v>27929</v>
      </c>
      <c r="L784" t="s">
        <v>28720</v>
      </c>
    </row>
    <row r="785" spans="1:14" x14ac:dyDescent="0.35">
      <c r="A785" t="s">
        <v>27912</v>
      </c>
      <c r="B785" t="s">
        <v>28731</v>
      </c>
      <c r="C785" t="s">
        <v>931</v>
      </c>
      <c r="D785" t="s">
        <v>858</v>
      </c>
      <c r="E785" t="s">
        <v>42</v>
      </c>
      <c r="F785" t="s">
        <v>27935</v>
      </c>
      <c r="G785" t="s">
        <v>27936</v>
      </c>
      <c r="H785" t="s">
        <v>27960</v>
      </c>
      <c r="I785" t="s">
        <v>28719</v>
      </c>
      <c r="J785" t="s">
        <v>27929</v>
      </c>
      <c r="L785" t="s">
        <v>28720</v>
      </c>
      <c r="N785">
        <v>1</v>
      </c>
    </row>
    <row r="786" spans="1:14" x14ac:dyDescent="0.35">
      <c r="A786" t="s">
        <v>25951</v>
      </c>
      <c r="B786" t="s">
        <v>28732</v>
      </c>
      <c r="C786" t="s">
        <v>963</v>
      </c>
      <c r="D786" t="s">
        <v>858</v>
      </c>
      <c r="E786" t="s">
        <v>42</v>
      </c>
      <c r="F786" t="s">
        <v>27935</v>
      </c>
      <c r="G786" t="s">
        <v>27936</v>
      </c>
      <c r="H786" t="s">
        <v>27960</v>
      </c>
      <c r="I786" t="s">
        <v>28719</v>
      </c>
      <c r="J786" t="s">
        <v>27929</v>
      </c>
      <c r="L786" t="s">
        <v>28720</v>
      </c>
    </row>
    <row r="787" spans="1:14" x14ac:dyDescent="0.35">
      <c r="A787" t="s">
        <v>25950</v>
      </c>
      <c r="B787" t="s">
        <v>28733</v>
      </c>
      <c r="C787" t="s">
        <v>953</v>
      </c>
      <c r="D787" t="s">
        <v>858</v>
      </c>
      <c r="E787" t="s">
        <v>42</v>
      </c>
      <c r="F787" t="s">
        <v>27935</v>
      </c>
      <c r="G787" t="s">
        <v>27936</v>
      </c>
      <c r="H787" t="s">
        <v>27960</v>
      </c>
      <c r="I787" t="s">
        <v>28719</v>
      </c>
      <c r="J787" t="s">
        <v>27929</v>
      </c>
      <c r="L787" t="s">
        <v>28720</v>
      </c>
    </row>
    <row r="788" spans="1:14" x14ac:dyDescent="0.35">
      <c r="A788" t="s">
        <v>25952</v>
      </c>
      <c r="B788" t="s">
        <v>28734</v>
      </c>
      <c r="C788" t="s">
        <v>963</v>
      </c>
      <c r="D788" t="s">
        <v>858</v>
      </c>
      <c r="E788" t="s">
        <v>42</v>
      </c>
      <c r="F788" t="s">
        <v>27935</v>
      </c>
      <c r="G788" t="s">
        <v>27936</v>
      </c>
      <c r="H788" t="s">
        <v>27960</v>
      </c>
      <c r="I788" t="s">
        <v>28719</v>
      </c>
      <c r="J788" t="s">
        <v>27929</v>
      </c>
      <c r="L788" t="s">
        <v>28720</v>
      </c>
    </row>
    <row r="789" spans="1:14" x14ac:dyDescent="0.35">
      <c r="A789" t="s">
        <v>24911</v>
      </c>
      <c r="B789" t="s">
        <v>28735</v>
      </c>
      <c r="C789" t="s">
        <v>963</v>
      </c>
      <c r="D789" t="s">
        <v>858</v>
      </c>
      <c r="E789" t="s">
        <v>42</v>
      </c>
      <c r="F789" t="s">
        <v>27935</v>
      </c>
      <c r="G789" t="s">
        <v>27936</v>
      </c>
      <c r="H789" t="s">
        <v>27960</v>
      </c>
      <c r="I789" t="s">
        <v>28719</v>
      </c>
      <c r="J789" t="s">
        <v>27929</v>
      </c>
      <c r="L789" t="s">
        <v>28720</v>
      </c>
      <c r="N789">
        <v>1</v>
      </c>
    </row>
    <row r="790" spans="1:14" x14ac:dyDescent="0.35">
      <c r="A790">
        <v>210003271536</v>
      </c>
      <c r="B790" t="s">
        <v>28736</v>
      </c>
      <c r="C790" t="s">
        <v>963</v>
      </c>
      <c r="D790" t="s">
        <v>858</v>
      </c>
      <c r="E790" t="s">
        <v>42</v>
      </c>
      <c r="F790" t="s">
        <v>27935</v>
      </c>
      <c r="G790" t="s">
        <v>27936</v>
      </c>
      <c r="H790" t="s">
        <v>27960</v>
      </c>
      <c r="I790" t="s">
        <v>28719</v>
      </c>
      <c r="J790" t="s">
        <v>27929</v>
      </c>
      <c r="L790" t="s">
        <v>28720</v>
      </c>
    </row>
    <row r="791" spans="1:14" x14ac:dyDescent="0.35">
      <c r="A791" t="s">
        <v>25954</v>
      </c>
      <c r="B791" t="s">
        <v>28737</v>
      </c>
      <c r="C791" t="s">
        <v>963</v>
      </c>
      <c r="D791" t="s">
        <v>858</v>
      </c>
      <c r="E791" t="s">
        <v>42</v>
      </c>
      <c r="F791" t="s">
        <v>27935</v>
      </c>
      <c r="G791" t="s">
        <v>27936</v>
      </c>
      <c r="H791" t="s">
        <v>27960</v>
      </c>
      <c r="I791" t="s">
        <v>28719</v>
      </c>
      <c r="J791" t="s">
        <v>27929</v>
      </c>
      <c r="L791" t="s">
        <v>28720</v>
      </c>
    </row>
    <row r="792" spans="1:14" x14ac:dyDescent="0.35">
      <c r="A792" t="s">
        <v>25955</v>
      </c>
      <c r="B792" t="s">
        <v>28738</v>
      </c>
      <c r="C792" t="s">
        <v>963</v>
      </c>
      <c r="D792" t="s">
        <v>858</v>
      </c>
      <c r="E792" t="s">
        <v>42</v>
      </c>
      <c r="F792" t="s">
        <v>27935</v>
      </c>
      <c r="G792" t="s">
        <v>27936</v>
      </c>
      <c r="H792" t="s">
        <v>27960</v>
      </c>
      <c r="I792" t="s">
        <v>28719</v>
      </c>
      <c r="J792" t="s">
        <v>27929</v>
      </c>
      <c r="L792" t="s">
        <v>28720</v>
      </c>
    </row>
    <row r="793" spans="1:14" x14ac:dyDescent="0.35">
      <c r="A793" t="s">
        <v>25956</v>
      </c>
      <c r="B793" t="s">
        <v>28739</v>
      </c>
      <c r="C793" t="s">
        <v>25020</v>
      </c>
      <c r="D793" t="s">
        <v>858</v>
      </c>
      <c r="E793" t="s">
        <v>42</v>
      </c>
      <c r="F793" t="s">
        <v>27935</v>
      </c>
      <c r="G793" t="s">
        <v>27936</v>
      </c>
      <c r="H793" t="s">
        <v>27960</v>
      </c>
      <c r="I793" t="s">
        <v>28719</v>
      </c>
      <c r="J793" t="s">
        <v>27929</v>
      </c>
      <c r="L793" t="s">
        <v>28720</v>
      </c>
    </row>
    <row r="794" spans="1:14" x14ac:dyDescent="0.35">
      <c r="A794" t="s">
        <v>25957</v>
      </c>
      <c r="B794" t="s">
        <v>28740</v>
      </c>
      <c r="C794" t="s">
        <v>931</v>
      </c>
      <c r="D794" t="s">
        <v>858</v>
      </c>
      <c r="E794" t="s">
        <v>42</v>
      </c>
      <c r="F794" t="s">
        <v>27935</v>
      </c>
      <c r="G794" t="s">
        <v>27936</v>
      </c>
      <c r="H794" t="s">
        <v>27960</v>
      </c>
      <c r="I794" t="s">
        <v>28719</v>
      </c>
      <c r="J794" t="s">
        <v>27929</v>
      </c>
      <c r="L794" t="s">
        <v>28720</v>
      </c>
    </row>
    <row r="795" spans="1:14" x14ac:dyDescent="0.35">
      <c r="A795" t="s">
        <v>25987</v>
      </c>
      <c r="B795" t="s">
        <v>28741</v>
      </c>
      <c r="C795" t="s">
        <v>963</v>
      </c>
      <c r="D795" t="s">
        <v>858</v>
      </c>
      <c r="E795" t="s">
        <v>42</v>
      </c>
      <c r="F795" t="s">
        <v>27935</v>
      </c>
      <c r="G795" t="s">
        <v>27936</v>
      </c>
      <c r="H795" t="s">
        <v>27960</v>
      </c>
      <c r="I795" t="s">
        <v>28719</v>
      </c>
      <c r="J795" t="s">
        <v>27929</v>
      </c>
      <c r="L795" t="s">
        <v>28720</v>
      </c>
      <c r="N795">
        <v>1</v>
      </c>
    </row>
    <row r="796" spans="1:14" x14ac:dyDescent="0.35">
      <c r="A796" t="s">
        <v>25958</v>
      </c>
      <c r="B796" t="s">
        <v>28742</v>
      </c>
      <c r="C796" t="s">
        <v>24960</v>
      </c>
      <c r="D796" t="s">
        <v>858</v>
      </c>
      <c r="E796" t="s">
        <v>42</v>
      </c>
      <c r="F796" t="s">
        <v>27935</v>
      </c>
      <c r="G796" t="s">
        <v>27936</v>
      </c>
      <c r="H796" t="s">
        <v>27960</v>
      </c>
      <c r="I796" t="s">
        <v>28719</v>
      </c>
      <c r="J796" t="s">
        <v>27929</v>
      </c>
      <c r="L796" t="s">
        <v>28720</v>
      </c>
    </row>
    <row r="797" spans="1:14" x14ac:dyDescent="0.35">
      <c r="A797" t="s">
        <v>32508</v>
      </c>
      <c r="B797" t="s">
        <v>35797</v>
      </c>
      <c r="C797" t="s">
        <v>32912</v>
      </c>
      <c r="D797" t="s">
        <v>858</v>
      </c>
      <c r="E797" t="s">
        <v>42</v>
      </c>
      <c r="F797" t="s">
        <v>27935</v>
      </c>
      <c r="G797" t="s">
        <v>27928</v>
      </c>
      <c r="H797" t="s">
        <v>27946</v>
      </c>
      <c r="I797" t="s">
        <v>27960</v>
      </c>
      <c r="J797" t="s">
        <v>27961</v>
      </c>
      <c r="L797" t="s">
        <v>27962</v>
      </c>
      <c r="N797">
        <v>1</v>
      </c>
    </row>
    <row r="798" spans="1:14" x14ac:dyDescent="0.35">
      <c r="A798" t="s">
        <v>35798</v>
      </c>
      <c r="B798" t="s">
        <v>35799</v>
      </c>
      <c r="C798" t="s">
        <v>28745</v>
      </c>
      <c r="D798" t="s">
        <v>858</v>
      </c>
      <c r="E798" t="s">
        <v>42</v>
      </c>
      <c r="F798" t="s">
        <v>27935</v>
      </c>
      <c r="G798" t="s">
        <v>27936</v>
      </c>
      <c r="H798" t="s">
        <v>27960</v>
      </c>
      <c r="I798" t="s">
        <v>28719</v>
      </c>
      <c r="J798" t="s">
        <v>27929</v>
      </c>
      <c r="L798" t="s">
        <v>28720</v>
      </c>
    </row>
    <row r="799" spans="1:14" x14ac:dyDescent="0.35">
      <c r="A799" t="s">
        <v>28743</v>
      </c>
      <c r="B799" t="s">
        <v>28744</v>
      </c>
      <c r="C799" t="s">
        <v>28745</v>
      </c>
      <c r="D799" t="s">
        <v>858</v>
      </c>
      <c r="E799" t="s">
        <v>42</v>
      </c>
      <c r="F799" t="s">
        <v>27935</v>
      </c>
      <c r="G799" t="s">
        <v>27936</v>
      </c>
      <c r="H799" t="s">
        <v>27960</v>
      </c>
      <c r="I799" t="s">
        <v>28719</v>
      </c>
      <c r="J799" t="s">
        <v>27929</v>
      </c>
      <c r="L799" t="s">
        <v>28720</v>
      </c>
    </row>
    <row r="800" spans="1:14" x14ac:dyDescent="0.35">
      <c r="A800" t="s">
        <v>25999</v>
      </c>
      <c r="B800" t="s">
        <v>28746</v>
      </c>
      <c r="C800" t="s">
        <v>10</v>
      </c>
      <c r="D800" t="s">
        <v>858</v>
      </c>
      <c r="E800" t="s">
        <v>42</v>
      </c>
      <c r="F800" t="s">
        <v>27935</v>
      </c>
      <c r="G800" t="s">
        <v>27936</v>
      </c>
      <c r="H800" t="s">
        <v>27960</v>
      </c>
      <c r="I800" t="s">
        <v>28719</v>
      </c>
      <c r="J800" t="s">
        <v>27929</v>
      </c>
      <c r="L800" t="s">
        <v>28720</v>
      </c>
    </row>
    <row r="801" spans="1:14" x14ac:dyDescent="0.35">
      <c r="A801" t="s">
        <v>25959</v>
      </c>
      <c r="B801" t="s">
        <v>28747</v>
      </c>
      <c r="C801" t="s">
        <v>10</v>
      </c>
      <c r="D801" t="s">
        <v>858</v>
      </c>
      <c r="E801" t="s">
        <v>42</v>
      </c>
      <c r="F801" t="s">
        <v>27935</v>
      </c>
      <c r="G801" t="s">
        <v>27936</v>
      </c>
      <c r="H801" t="s">
        <v>27960</v>
      </c>
      <c r="I801" t="s">
        <v>28719</v>
      </c>
      <c r="J801" t="s">
        <v>27929</v>
      </c>
      <c r="L801" t="s">
        <v>28720</v>
      </c>
    </row>
    <row r="802" spans="1:14" x14ac:dyDescent="0.35">
      <c r="A802" t="s">
        <v>31436</v>
      </c>
      <c r="B802" t="s">
        <v>28747</v>
      </c>
      <c r="C802" t="s">
        <v>10</v>
      </c>
      <c r="D802" t="s">
        <v>858</v>
      </c>
      <c r="E802" t="s">
        <v>42</v>
      </c>
      <c r="F802" t="s">
        <v>27935</v>
      </c>
      <c r="G802" t="s">
        <v>27936</v>
      </c>
      <c r="H802" t="s">
        <v>27960</v>
      </c>
      <c r="I802" t="s">
        <v>28719</v>
      </c>
      <c r="J802" t="s">
        <v>27929</v>
      </c>
      <c r="L802" t="s">
        <v>28720</v>
      </c>
    </row>
    <row r="803" spans="1:14" x14ac:dyDescent="0.35">
      <c r="A803" t="s">
        <v>25960</v>
      </c>
      <c r="B803" t="s">
        <v>28748</v>
      </c>
      <c r="C803" t="s">
        <v>946</v>
      </c>
      <c r="D803" t="s">
        <v>858</v>
      </c>
      <c r="E803" t="s">
        <v>42</v>
      </c>
      <c r="F803" t="s">
        <v>27935</v>
      </c>
      <c r="G803" t="s">
        <v>27936</v>
      </c>
      <c r="H803" t="s">
        <v>27960</v>
      </c>
      <c r="I803" t="s">
        <v>28719</v>
      </c>
      <c r="J803" t="s">
        <v>27929</v>
      </c>
      <c r="L803" t="s">
        <v>28720</v>
      </c>
    </row>
    <row r="804" spans="1:14" x14ac:dyDescent="0.35">
      <c r="A804" t="s">
        <v>24913</v>
      </c>
      <c r="B804" t="s">
        <v>28749</v>
      </c>
      <c r="C804" t="s">
        <v>946</v>
      </c>
      <c r="D804" t="s">
        <v>858</v>
      </c>
      <c r="E804" t="s">
        <v>42</v>
      </c>
      <c r="F804" t="s">
        <v>27935</v>
      </c>
      <c r="G804" t="s">
        <v>27936</v>
      </c>
      <c r="H804" t="s">
        <v>27960</v>
      </c>
      <c r="I804" t="s">
        <v>28719</v>
      </c>
      <c r="J804" t="s">
        <v>27929</v>
      </c>
      <c r="L804" t="s">
        <v>28720</v>
      </c>
      <c r="N804">
        <v>1</v>
      </c>
    </row>
    <row r="805" spans="1:14" x14ac:dyDescent="0.35">
      <c r="A805" t="s">
        <v>25961</v>
      </c>
      <c r="B805" t="s">
        <v>28750</v>
      </c>
      <c r="C805" t="s">
        <v>933</v>
      </c>
      <c r="D805" t="s">
        <v>858</v>
      </c>
      <c r="E805" t="s">
        <v>42</v>
      </c>
      <c r="F805" t="s">
        <v>27935</v>
      </c>
      <c r="G805" t="s">
        <v>27936</v>
      </c>
      <c r="H805" t="s">
        <v>27960</v>
      </c>
      <c r="I805" t="s">
        <v>28719</v>
      </c>
      <c r="J805" t="s">
        <v>27929</v>
      </c>
      <c r="L805" t="s">
        <v>28720</v>
      </c>
    </row>
    <row r="806" spans="1:14" x14ac:dyDescent="0.35">
      <c r="A806" t="s">
        <v>25962</v>
      </c>
      <c r="B806" t="s">
        <v>28751</v>
      </c>
      <c r="C806" t="s">
        <v>1</v>
      </c>
      <c r="D806" t="s">
        <v>858</v>
      </c>
      <c r="E806" t="s">
        <v>42</v>
      </c>
      <c r="F806" t="s">
        <v>27935</v>
      </c>
      <c r="G806" t="s">
        <v>27936</v>
      </c>
      <c r="H806" t="s">
        <v>27960</v>
      </c>
      <c r="I806" t="s">
        <v>28719</v>
      </c>
      <c r="J806" t="s">
        <v>27929</v>
      </c>
      <c r="L806" t="s">
        <v>28720</v>
      </c>
    </row>
    <row r="807" spans="1:14" x14ac:dyDescent="0.35">
      <c r="A807" t="s">
        <v>35546</v>
      </c>
      <c r="B807" t="s">
        <v>35800</v>
      </c>
      <c r="C807" t="s">
        <v>35801</v>
      </c>
      <c r="D807" t="s">
        <v>858</v>
      </c>
      <c r="E807" t="s">
        <v>42</v>
      </c>
      <c r="F807" t="s">
        <v>27935</v>
      </c>
      <c r="G807" t="s">
        <v>27936</v>
      </c>
      <c r="H807" t="s">
        <v>27960</v>
      </c>
      <c r="I807" t="s">
        <v>28719</v>
      </c>
      <c r="J807" t="s">
        <v>27929</v>
      </c>
      <c r="L807" t="s">
        <v>28720</v>
      </c>
      <c r="N807">
        <v>1</v>
      </c>
    </row>
    <row r="808" spans="1:14" x14ac:dyDescent="0.35">
      <c r="A808" t="s">
        <v>25963</v>
      </c>
      <c r="B808" t="s">
        <v>28752</v>
      </c>
      <c r="C808" t="s">
        <v>978</v>
      </c>
      <c r="D808" t="s">
        <v>858</v>
      </c>
      <c r="E808" t="s">
        <v>42</v>
      </c>
      <c r="F808" t="s">
        <v>27935</v>
      </c>
      <c r="G808" t="s">
        <v>27936</v>
      </c>
      <c r="H808" t="s">
        <v>27960</v>
      </c>
      <c r="I808" t="s">
        <v>28719</v>
      </c>
      <c r="J808" t="s">
        <v>27929</v>
      </c>
      <c r="L808" t="s">
        <v>28720</v>
      </c>
    </row>
    <row r="809" spans="1:14" x14ac:dyDescent="0.35">
      <c r="A809" t="s">
        <v>25990</v>
      </c>
      <c r="B809" t="s">
        <v>28753</v>
      </c>
      <c r="C809" t="s">
        <v>26032</v>
      </c>
      <c r="D809" t="s">
        <v>858</v>
      </c>
      <c r="E809" t="s">
        <v>42</v>
      </c>
      <c r="F809" t="s">
        <v>27935</v>
      </c>
      <c r="G809" t="s">
        <v>27936</v>
      </c>
      <c r="H809" t="s">
        <v>27960</v>
      </c>
      <c r="I809" t="s">
        <v>28719</v>
      </c>
      <c r="J809" t="s">
        <v>27929</v>
      </c>
      <c r="L809" t="s">
        <v>28720</v>
      </c>
    </row>
    <row r="810" spans="1:14" x14ac:dyDescent="0.35">
      <c r="A810" t="s">
        <v>120</v>
      </c>
      <c r="B810" t="s">
        <v>1060</v>
      </c>
      <c r="C810" t="s">
        <v>961</v>
      </c>
      <c r="D810" t="s">
        <v>858</v>
      </c>
      <c r="E810" t="s">
        <v>42</v>
      </c>
      <c r="F810" t="s">
        <v>27935</v>
      </c>
      <c r="G810" t="s">
        <v>27936</v>
      </c>
      <c r="H810" t="s">
        <v>27960</v>
      </c>
      <c r="I810" t="s">
        <v>28719</v>
      </c>
      <c r="J810" t="s">
        <v>27929</v>
      </c>
      <c r="L810" t="s">
        <v>28720</v>
      </c>
    </row>
    <row r="811" spans="1:14" x14ac:dyDescent="0.35">
      <c r="A811" t="s">
        <v>31486</v>
      </c>
      <c r="B811" t="s">
        <v>35802</v>
      </c>
      <c r="C811" t="s">
        <v>961</v>
      </c>
      <c r="D811" t="s">
        <v>858</v>
      </c>
      <c r="E811" t="s">
        <v>42</v>
      </c>
      <c r="F811" t="s">
        <v>27935</v>
      </c>
      <c r="G811" t="s">
        <v>27936</v>
      </c>
      <c r="H811" t="s">
        <v>27960</v>
      </c>
      <c r="I811" t="s">
        <v>28719</v>
      </c>
      <c r="J811" t="s">
        <v>27929</v>
      </c>
      <c r="L811" t="s">
        <v>28720</v>
      </c>
      <c r="N811">
        <v>1</v>
      </c>
    </row>
    <row r="812" spans="1:14" x14ac:dyDescent="0.35">
      <c r="A812" t="s">
        <v>25965</v>
      </c>
      <c r="B812" t="s">
        <v>28754</v>
      </c>
      <c r="C812" t="s">
        <v>28714</v>
      </c>
      <c r="D812" t="s">
        <v>858</v>
      </c>
      <c r="E812" t="s">
        <v>42</v>
      </c>
      <c r="F812" t="s">
        <v>27935</v>
      </c>
      <c r="G812" t="s">
        <v>27936</v>
      </c>
      <c r="H812" t="s">
        <v>27960</v>
      </c>
      <c r="I812" t="s">
        <v>28719</v>
      </c>
      <c r="J812" t="s">
        <v>27929</v>
      </c>
      <c r="L812" t="s">
        <v>28720</v>
      </c>
    </row>
    <row r="813" spans="1:14" x14ac:dyDescent="0.35">
      <c r="A813" t="s">
        <v>26041</v>
      </c>
      <c r="B813" t="s">
        <v>28755</v>
      </c>
      <c r="C813" t="s">
        <v>37</v>
      </c>
      <c r="D813" t="s">
        <v>858</v>
      </c>
      <c r="E813" t="s">
        <v>42</v>
      </c>
      <c r="F813" t="s">
        <v>27935</v>
      </c>
      <c r="G813" t="s">
        <v>27936</v>
      </c>
      <c r="H813" t="s">
        <v>27960</v>
      </c>
      <c r="I813" t="s">
        <v>28719</v>
      </c>
      <c r="J813" t="s">
        <v>27929</v>
      </c>
      <c r="L813" t="s">
        <v>28720</v>
      </c>
      <c r="N813">
        <v>1</v>
      </c>
    </row>
    <row r="814" spans="1:14" x14ac:dyDescent="0.35">
      <c r="A814" t="s">
        <v>25967</v>
      </c>
      <c r="B814" t="s">
        <v>28756</v>
      </c>
      <c r="C814" t="s">
        <v>939</v>
      </c>
      <c r="D814" t="s">
        <v>858</v>
      </c>
      <c r="E814" t="s">
        <v>42</v>
      </c>
      <c r="F814" t="s">
        <v>27935</v>
      </c>
      <c r="G814" t="s">
        <v>27936</v>
      </c>
      <c r="H814" t="s">
        <v>27960</v>
      </c>
      <c r="I814" t="s">
        <v>28719</v>
      </c>
      <c r="J814" t="s">
        <v>27929</v>
      </c>
      <c r="L814" t="s">
        <v>28720</v>
      </c>
    </row>
    <row r="815" spans="1:14" x14ac:dyDescent="0.35">
      <c r="A815" t="s">
        <v>25969</v>
      </c>
      <c r="B815" t="s">
        <v>28757</v>
      </c>
      <c r="C815" t="s">
        <v>25724</v>
      </c>
      <c r="D815" t="s">
        <v>858</v>
      </c>
      <c r="E815" t="s">
        <v>42</v>
      </c>
      <c r="F815" t="s">
        <v>27935</v>
      </c>
      <c r="G815" t="s">
        <v>27936</v>
      </c>
      <c r="H815" t="s">
        <v>27960</v>
      </c>
      <c r="I815" t="s">
        <v>28719</v>
      </c>
      <c r="J815" t="s">
        <v>27929</v>
      </c>
      <c r="L815" t="s">
        <v>28720</v>
      </c>
    </row>
    <row r="816" spans="1:14" x14ac:dyDescent="0.35">
      <c r="A816" t="s">
        <v>25970</v>
      </c>
      <c r="B816" t="s">
        <v>28758</v>
      </c>
      <c r="C816" t="s">
        <v>25724</v>
      </c>
      <c r="D816" t="s">
        <v>858</v>
      </c>
      <c r="E816" t="s">
        <v>42</v>
      </c>
      <c r="F816" t="s">
        <v>27935</v>
      </c>
      <c r="G816" t="s">
        <v>27936</v>
      </c>
      <c r="H816" t="s">
        <v>27960</v>
      </c>
      <c r="I816" t="s">
        <v>28719</v>
      </c>
      <c r="J816" t="s">
        <v>27929</v>
      </c>
      <c r="L816" t="s">
        <v>28720</v>
      </c>
    </row>
    <row r="817" spans="1:14" x14ac:dyDescent="0.35">
      <c r="A817" t="s">
        <v>25971</v>
      </c>
      <c r="B817" t="s">
        <v>28759</v>
      </c>
      <c r="C817" t="s">
        <v>25724</v>
      </c>
      <c r="D817" t="s">
        <v>858</v>
      </c>
      <c r="E817" t="s">
        <v>42</v>
      </c>
      <c r="F817" t="s">
        <v>27935</v>
      </c>
      <c r="G817" t="s">
        <v>27936</v>
      </c>
      <c r="H817" t="s">
        <v>27960</v>
      </c>
      <c r="I817" t="s">
        <v>28719</v>
      </c>
      <c r="J817" t="s">
        <v>27929</v>
      </c>
      <c r="L817" t="s">
        <v>28720</v>
      </c>
    </row>
    <row r="818" spans="1:14" x14ac:dyDescent="0.35">
      <c r="A818" t="s">
        <v>25972</v>
      </c>
      <c r="B818" t="s">
        <v>28760</v>
      </c>
      <c r="C818" t="s">
        <v>26012</v>
      </c>
      <c r="D818" t="s">
        <v>858</v>
      </c>
      <c r="E818" t="s">
        <v>42</v>
      </c>
      <c r="F818" t="s">
        <v>27935</v>
      </c>
      <c r="G818" t="s">
        <v>27936</v>
      </c>
      <c r="H818" t="s">
        <v>27960</v>
      </c>
      <c r="I818" t="s">
        <v>28719</v>
      </c>
      <c r="J818" t="s">
        <v>27929</v>
      </c>
      <c r="L818" t="s">
        <v>28720</v>
      </c>
    </row>
    <row r="819" spans="1:14" x14ac:dyDescent="0.35">
      <c r="A819" t="s">
        <v>25973</v>
      </c>
      <c r="B819" t="s">
        <v>28761</v>
      </c>
      <c r="C819" t="s">
        <v>25586</v>
      </c>
      <c r="D819" t="s">
        <v>858</v>
      </c>
      <c r="E819" t="s">
        <v>42</v>
      </c>
      <c r="F819" t="s">
        <v>27935</v>
      </c>
      <c r="G819" t="s">
        <v>27936</v>
      </c>
      <c r="H819" t="s">
        <v>27960</v>
      </c>
      <c r="I819" t="s">
        <v>28719</v>
      </c>
      <c r="J819" t="s">
        <v>27929</v>
      </c>
      <c r="L819" t="s">
        <v>28720</v>
      </c>
    </row>
    <row r="820" spans="1:14" x14ac:dyDescent="0.35">
      <c r="A820" t="s">
        <v>26040</v>
      </c>
      <c r="B820" t="s">
        <v>28762</v>
      </c>
      <c r="C820" t="s">
        <v>36</v>
      </c>
      <c r="D820" t="s">
        <v>858</v>
      </c>
      <c r="E820" t="s">
        <v>42</v>
      </c>
      <c r="F820" t="s">
        <v>27935</v>
      </c>
      <c r="G820" t="s">
        <v>27936</v>
      </c>
      <c r="H820" t="s">
        <v>27960</v>
      </c>
      <c r="I820" t="s">
        <v>28719</v>
      </c>
      <c r="J820" t="s">
        <v>27929</v>
      </c>
      <c r="L820" t="s">
        <v>28720</v>
      </c>
    </row>
    <row r="821" spans="1:14" x14ac:dyDescent="0.35">
      <c r="A821" t="s">
        <v>25975</v>
      </c>
      <c r="B821" t="s">
        <v>28763</v>
      </c>
      <c r="C821" t="s">
        <v>26015</v>
      </c>
      <c r="D821" t="s">
        <v>858</v>
      </c>
      <c r="E821" t="s">
        <v>42</v>
      </c>
      <c r="F821" t="s">
        <v>27935</v>
      </c>
      <c r="G821" t="s">
        <v>27936</v>
      </c>
      <c r="H821" t="s">
        <v>27960</v>
      </c>
      <c r="I821" t="s">
        <v>28719</v>
      </c>
      <c r="J821" t="s">
        <v>27929</v>
      </c>
      <c r="L821" t="s">
        <v>28720</v>
      </c>
    </row>
    <row r="822" spans="1:14" x14ac:dyDescent="0.35">
      <c r="A822" t="s">
        <v>26051</v>
      </c>
      <c r="B822" t="s">
        <v>28764</v>
      </c>
      <c r="C822" t="s">
        <v>25409</v>
      </c>
      <c r="D822" t="s">
        <v>858</v>
      </c>
      <c r="E822" t="s">
        <v>42</v>
      </c>
      <c r="F822" t="s">
        <v>27935</v>
      </c>
      <c r="G822" t="s">
        <v>27936</v>
      </c>
      <c r="H822" t="s">
        <v>27960</v>
      </c>
      <c r="I822" t="s">
        <v>28719</v>
      </c>
      <c r="J822" t="s">
        <v>27929</v>
      </c>
      <c r="L822" t="s">
        <v>28720</v>
      </c>
    </row>
    <row r="823" spans="1:14" x14ac:dyDescent="0.35">
      <c r="A823" t="s">
        <v>25977</v>
      </c>
      <c r="B823" t="s">
        <v>28765</v>
      </c>
      <c r="C823" t="s">
        <v>26020</v>
      </c>
      <c r="D823" t="s">
        <v>858</v>
      </c>
      <c r="E823" t="s">
        <v>42</v>
      </c>
      <c r="F823" t="s">
        <v>27935</v>
      </c>
      <c r="G823" t="s">
        <v>27936</v>
      </c>
      <c r="H823" t="s">
        <v>27960</v>
      </c>
      <c r="I823" t="s">
        <v>28719</v>
      </c>
      <c r="J823" t="s">
        <v>27929</v>
      </c>
      <c r="L823" t="s">
        <v>28720</v>
      </c>
    </row>
    <row r="824" spans="1:14" x14ac:dyDescent="0.35">
      <c r="A824" t="s">
        <v>25978</v>
      </c>
      <c r="B824" t="s">
        <v>28766</v>
      </c>
      <c r="C824" t="s">
        <v>26020</v>
      </c>
      <c r="D824" t="s">
        <v>858</v>
      </c>
      <c r="E824" t="s">
        <v>42</v>
      </c>
      <c r="F824" t="s">
        <v>27935</v>
      </c>
      <c r="G824" t="s">
        <v>27936</v>
      </c>
      <c r="H824" t="s">
        <v>27960</v>
      </c>
      <c r="I824" t="s">
        <v>28719</v>
      </c>
      <c r="J824" t="s">
        <v>27929</v>
      </c>
      <c r="L824" t="s">
        <v>28720</v>
      </c>
    </row>
    <row r="825" spans="1:14" x14ac:dyDescent="0.35">
      <c r="A825" t="s">
        <v>25979</v>
      </c>
      <c r="B825" t="s">
        <v>28767</v>
      </c>
      <c r="C825" t="s">
        <v>25366</v>
      </c>
      <c r="D825" t="s">
        <v>858</v>
      </c>
      <c r="E825" t="s">
        <v>42</v>
      </c>
      <c r="F825" t="s">
        <v>27935</v>
      </c>
      <c r="G825" t="s">
        <v>27936</v>
      </c>
      <c r="H825" t="s">
        <v>27960</v>
      </c>
      <c r="I825" t="s">
        <v>28719</v>
      </c>
      <c r="J825" t="s">
        <v>27929</v>
      </c>
      <c r="L825" t="s">
        <v>28720</v>
      </c>
    </row>
    <row r="826" spans="1:14" x14ac:dyDescent="0.35">
      <c r="A826" t="s">
        <v>25980</v>
      </c>
      <c r="B826" t="s">
        <v>28767</v>
      </c>
      <c r="C826" t="s">
        <v>25366</v>
      </c>
      <c r="D826" t="s">
        <v>858</v>
      </c>
      <c r="E826" t="s">
        <v>42</v>
      </c>
      <c r="F826" t="s">
        <v>27935</v>
      </c>
      <c r="G826" t="s">
        <v>27936</v>
      </c>
      <c r="H826" t="s">
        <v>27960</v>
      </c>
      <c r="I826" t="s">
        <v>28719</v>
      </c>
      <c r="J826" t="s">
        <v>27929</v>
      </c>
      <c r="L826" t="s">
        <v>28720</v>
      </c>
    </row>
    <row r="827" spans="1:14" x14ac:dyDescent="0.35">
      <c r="A827" t="s">
        <v>25981</v>
      </c>
      <c r="B827" t="s">
        <v>28768</v>
      </c>
      <c r="C827" t="s">
        <v>25925</v>
      </c>
      <c r="D827" t="s">
        <v>858</v>
      </c>
      <c r="E827" t="s">
        <v>42</v>
      </c>
      <c r="F827" t="s">
        <v>27935</v>
      </c>
      <c r="G827" t="s">
        <v>27936</v>
      </c>
      <c r="H827" t="s">
        <v>27960</v>
      </c>
      <c r="I827" t="s">
        <v>28719</v>
      </c>
      <c r="J827" t="s">
        <v>27929</v>
      </c>
      <c r="L827" t="s">
        <v>28720</v>
      </c>
    </row>
    <row r="828" spans="1:14" x14ac:dyDescent="0.35">
      <c r="A828" t="s">
        <v>25982</v>
      </c>
      <c r="B828" t="s">
        <v>28769</v>
      </c>
      <c r="C828" t="s">
        <v>25925</v>
      </c>
      <c r="D828" t="s">
        <v>858</v>
      </c>
      <c r="E828" t="s">
        <v>42</v>
      </c>
      <c r="F828" t="s">
        <v>27935</v>
      </c>
      <c r="G828" t="s">
        <v>27936</v>
      </c>
      <c r="H828" t="s">
        <v>27960</v>
      </c>
      <c r="I828" t="s">
        <v>28719</v>
      </c>
      <c r="J828" t="s">
        <v>27929</v>
      </c>
      <c r="L828" t="s">
        <v>28720</v>
      </c>
    </row>
    <row r="829" spans="1:14" x14ac:dyDescent="0.35">
      <c r="A829" t="s">
        <v>28770</v>
      </c>
      <c r="B829" t="s">
        <v>28771</v>
      </c>
      <c r="C829" t="s">
        <v>25925</v>
      </c>
      <c r="D829" t="s">
        <v>858</v>
      </c>
      <c r="E829" t="s">
        <v>42</v>
      </c>
      <c r="F829" t="s">
        <v>27935</v>
      </c>
      <c r="G829" t="s">
        <v>27936</v>
      </c>
      <c r="H829" t="s">
        <v>27960</v>
      </c>
      <c r="I829" t="s">
        <v>28719</v>
      </c>
      <c r="J829" t="s">
        <v>27929</v>
      </c>
      <c r="L829" t="s">
        <v>28720</v>
      </c>
    </row>
    <row r="830" spans="1:14" x14ac:dyDescent="0.35">
      <c r="A830" t="s">
        <v>35803</v>
      </c>
      <c r="B830" t="s">
        <v>35804</v>
      </c>
      <c r="C830" t="s">
        <v>25925</v>
      </c>
      <c r="D830" t="s">
        <v>858</v>
      </c>
      <c r="E830" t="s">
        <v>42</v>
      </c>
      <c r="F830" t="s">
        <v>27935</v>
      </c>
      <c r="G830" t="s">
        <v>27936</v>
      </c>
      <c r="H830" t="s">
        <v>27960</v>
      </c>
      <c r="I830" t="s">
        <v>28719</v>
      </c>
      <c r="J830" t="s">
        <v>27929</v>
      </c>
      <c r="L830" t="s">
        <v>28720</v>
      </c>
      <c r="N830">
        <v>1</v>
      </c>
    </row>
    <row r="831" spans="1:14" x14ac:dyDescent="0.35">
      <c r="A831" t="s">
        <v>25983</v>
      </c>
      <c r="B831" t="s">
        <v>28772</v>
      </c>
      <c r="C831" t="s">
        <v>26028</v>
      </c>
      <c r="D831" t="s">
        <v>858</v>
      </c>
      <c r="E831" t="s">
        <v>42</v>
      </c>
      <c r="F831" t="s">
        <v>27935</v>
      </c>
      <c r="G831" t="s">
        <v>27936</v>
      </c>
      <c r="H831" t="s">
        <v>27960</v>
      </c>
      <c r="I831" t="s">
        <v>28719</v>
      </c>
      <c r="J831" t="s">
        <v>27929</v>
      </c>
      <c r="L831" t="s">
        <v>28720</v>
      </c>
    </row>
    <row r="832" spans="1:14" x14ac:dyDescent="0.35">
      <c r="A832" t="s">
        <v>25984</v>
      </c>
      <c r="B832" t="s">
        <v>28773</v>
      </c>
      <c r="C832" t="s">
        <v>26030</v>
      </c>
      <c r="D832" t="s">
        <v>858</v>
      </c>
      <c r="E832" t="s">
        <v>42</v>
      </c>
      <c r="F832" t="s">
        <v>27935</v>
      </c>
      <c r="G832" t="s">
        <v>27936</v>
      </c>
      <c r="H832" t="s">
        <v>27960</v>
      </c>
      <c r="I832" t="s">
        <v>28719</v>
      </c>
      <c r="J832" t="s">
        <v>27929</v>
      </c>
      <c r="L832" t="s">
        <v>28720</v>
      </c>
    </row>
    <row r="833" spans="1:14" x14ac:dyDescent="0.35">
      <c r="A833" t="s">
        <v>25985</v>
      </c>
      <c r="B833" t="s">
        <v>28774</v>
      </c>
      <c r="C833" t="s">
        <v>26032</v>
      </c>
      <c r="D833" t="s">
        <v>858</v>
      </c>
      <c r="E833" t="s">
        <v>42</v>
      </c>
      <c r="F833" t="s">
        <v>27935</v>
      </c>
      <c r="G833" t="s">
        <v>27936</v>
      </c>
      <c r="H833" t="s">
        <v>27960</v>
      </c>
      <c r="I833" t="s">
        <v>28719</v>
      </c>
      <c r="J833" t="s">
        <v>27929</v>
      </c>
      <c r="L833" t="s">
        <v>28720</v>
      </c>
    </row>
    <row r="834" spans="1:14" x14ac:dyDescent="0.35">
      <c r="A834" t="s">
        <v>25986</v>
      </c>
      <c r="B834" t="s">
        <v>28774</v>
      </c>
      <c r="C834" t="s">
        <v>26032</v>
      </c>
      <c r="D834" t="s">
        <v>858</v>
      </c>
      <c r="E834" t="s">
        <v>42</v>
      </c>
      <c r="F834" t="s">
        <v>27935</v>
      </c>
      <c r="G834" t="s">
        <v>27936</v>
      </c>
      <c r="H834" t="s">
        <v>27960</v>
      </c>
      <c r="I834" t="s">
        <v>28719</v>
      </c>
      <c r="J834" t="s">
        <v>27929</v>
      </c>
      <c r="L834" t="s">
        <v>28720</v>
      </c>
    </row>
    <row r="835" spans="1:14" x14ac:dyDescent="0.35">
      <c r="A835" t="s">
        <v>25989</v>
      </c>
      <c r="B835" t="s">
        <v>28775</v>
      </c>
      <c r="C835" t="s">
        <v>26032</v>
      </c>
      <c r="D835" t="s">
        <v>858</v>
      </c>
      <c r="E835" t="s">
        <v>42</v>
      </c>
      <c r="F835" t="s">
        <v>27935</v>
      </c>
      <c r="G835" t="s">
        <v>27936</v>
      </c>
      <c r="H835" t="s">
        <v>27960</v>
      </c>
      <c r="I835" t="s">
        <v>28719</v>
      </c>
      <c r="J835" t="s">
        <v>27929</v>
      </c>
      <c r="L835" t="s">
        <v>28720</v>
      </c>
    </row>
    <row r="836" spans="1:14" x14ac:dyDescent="0.35">
      <c r="A836" t="s">
        <v>26054</v>
      </c>
      <c r="B836" t="s">
        <v>28764</v>
      </c>
      <c r="C836" t="s">
        <v>25409</v>
      </c>
      <c r="D836" t="s">
        <v>858</v>
      </c>
      <c r="E836" t="s">
        <v>42</v>
      </c>
      <c r="F836" t="s">
        <v>27935</v>
      </c>
      <c r="G836" t="s">
        <v>27936</v>
      </c>
      <c r="H836" t="s">
        <v>27960</v>
      </c>
      <c r="I836" t="s">
        <v>28719</v>
      </c>
      <c r="J836" t="s">
        <v>27929</v>
      </c>
      <c r="L836" t="s">
        <v>28720</v>
      </c>
    </row>
    <row r="837" spans="1:14" x14ac:dyDescent="0.35">
      <c r="A837" t="s">
        <v>25992</v>
      </c>
      <c r="B837" t="s">
        <v>28776</v>
      </c>
      <c r="C837" t="s">
        <v>20949</v>
      </c>
      <c r="D837" t="s">
        <v>858</v>
      </c>
      <c r="E837" t="s">
        <v>42</v>
      </c>
      <c r="F837" t="s">
        <v>27935</v>
      </c>
      <c r="G837" t="s">
        <v>27936</v>
      </c>
      <c r="H837" t="s">
        <v>27960</v>
      </c>
      <c r="I837" t="s">
        <v>28719</v>
      </c>
      <c r="J837" t="s">
        <v>27929</v>
      </c>
      <c r="L837" t="s">
        <v>28720</v>
      </c>
    </row>
    <row r="838" spans="1:14" x14ac:dyDescent="0.35">
      <c r="A838" t="s">
        <v>25993</v>
      </c>
      <c r="B838" t="s">
        <v>28777</v>
      </c>
      <c r="C838" t="s">
        <v>26038</v>
      </c>
      <c r="D838" t="s">
        <v>858</v>
      </c>
      <c r="E838" t="s">
        <v>42</v>
      </c>
      <c r="F838" t="s">
        <v>27935</v>
      </c>
      <c r="G838" t="s">
        <v>27936</v>
      </c>
      <c r="H838" t="s">
        <v>27960</v>
      </c>
      <c r="I838" t="s">
        <v>28719</v>
      </c>
      <c r="J838" t="s">
        <v>27929</v>
      </c>
      <c r="L838" t="s">
        <v>28720</v>
      </c>
    </row>
    <row r="839" spans="1:14" x14ac:dyDescent="0.35">
      <c r="A839" t="s">
        <v>25995</v>
      </c>
      <c r="B839" t="s">
        <v>28778</v>
      </c>
      <c r="C839" t="s">
        <v>25328</v>
      </c>
      <c r="D839" t="s">
        <v>858</v>
      </c>
      <c r="E839" t="s">
        <v>42</v>
      </c>
      <c r="F839" t="s">
        <v>27935</v>
      </c>
      <c r="G839" t="s">
        <v>27936</v>
      </c>
      <c r="H839" t="s">
        <v>27960</v>
      </c>
      <c r="I839" t="s">
        <v>28719</v>
      </c>
      <c r="J839" t="s">
        <v>27929</v>
      </c>
      <c r="L839" t="s">
        <v>28720</v>
      </c>
    </row>
    <row r="840" spans="1:14" x14ac:dyDescent="0.35">
      <c r="A840" t="s">
        <v>25996</v>
      </c>
      <c r="B840" t="s">
        <v>28779</v>
      </c>
      <c r="C840" t="s">
        <v>158</v>
      </c>
      <c r="D840" t="s">
        <v>858</v>
      </c>
      <c r="E840" t="s">
        <v>42</v>
      </c>
      <c r="F840" t="s">
        <v>27935</v>
      </c>
      <c r="G840" t="s">
        <v>27936</v>
      </c>
      <c r="H840" t="s">
        <v>27960</v>
      </c>
      <c r="I840" t="s">
        <v>28719</v>
      </c>
      <c r="J840" t="s">
        <v>27929</v>
      </c>
      <c r="L840" t="s">
        <v>28720</v>
      </c>
    </row>
    <row r="841" spans="1:14" x14ac:dyDescent="0.35">
      <c r="A841" t="s">
        <v>25997</v>
      </c>
      <c r="B841" t="s">
        <v>28780</v>
      </c>
      <c r="C841" t="s">
        <v>25929</v>
      </c>
      <c r="D841" t="s">
        <v>858</v>
      </c>
      <c r="E841" t="s">
        <v>42</v>
      </c>
      <c r="F841" t="s">
        <v>27935</v>
      </c>
      <c r="G841" t="s">
        <v>27936</v>
      </c>
      <c r="H841" t="s">
        <v>27960</v>
      </c>
      <c r="I841" t="s">
        <v>28719</v>
      </c>
      <c r="J841" t="s">
        <v>27929</v>
      </c>
      <c r="L841" t="s">
        <v>28720</v>
      </c>
    </row>
    <row r="842" spans="1:14" x14ac:dyDescent="0.35">
      <c r="A842" t="s">
        <v>25998</v>
      </c>
      <c r="B842" t="s">
        <v>28781</v>
      </c>
      <c r="C842" t="s">
        <v>25994</v>
      </c>
      <c r="D842" t="s">
        <v>858</v>
      </c>
      <c r="E842" t="s">
        <v>42</v>
      </c>
      <c r="F842" t="s">
        <v>27935</v>
      </c>
      <c r="G842" t="s">
        <v>27936</v>
      </c>
      <c r="H842" t="s">
        <v>27960</v>
      </c>
      <c r="I842" t="s">
        <v>28719</v>
      </c>
      <c r="J842" t="s">
        <v>27929</v>
      </c>
      <c r="L842" t="s">
        <v>28720</v>
      </c>
    </row>
    <row r="843" spans="1:14" x14ac:dyDescent="0.35">
      <c r="A843" t="s">
        <v>26000</v>
      </c>
      <c r="B843" t="s">
        <v>28782</v>
      </c>
      <c r="C843" t="s">
        <v>958</v>
      </c>
      <c r="D843" t="s">
        <v>858</v>
      </c>
      <c r="E843" t="s">
        <v>42</v>
      </c>
      <c r="F843" t="s">
        <v>27935</v>
      </c>
      <c r="G843" t="s">
        <v>27936</v>
      </c>
      <c r="H843" t="s">
        <v>27960</v>
      </c>
      <c r="I843" t="s">
        <v>28719</v>
      </c>
      <c r="J843" t="s">
        <v>27929</v>
      </c>
      <c r="L843" t="s">
        <v>28720</v>
      </c>
    </row>
    <row r="844" spans="1:14" x14ac:dyDescent="0.35">
      <c r="A844" t="s">
        <v>26001</v>
      </c>
      <c r="B844" t="s">
        <v>28783</v>
      </c>
      <c r="C844" t="s">
        <v>958</v>
      </c>
      <c r="D844" t="s">
        <v>858</v>
      </c>
      <c r="E844" t="s">
        <v>42</v>
      </c>
      <c r="F844" t="s">
        <v>27935</v>
      </c>
      <c r="G844" t="s">
        <v>27936</v>
      </c>
      <c r="H844" t="s">
        <v>27960</v>
      </c>
      <c r="I844" t="s">
        <v>28719</v>
      </c>
      <c r="J844" t="s">
        <v>27929</v>
      </c>
      <c r="L844" t="s">
        <v>28720</v>
      </c>
    </row>
    <row r="845" spans="1:14" x14ac:dyDescent="0.35">
      <c r="A845" t="s">
        <v>367</v>
      </c>
      <c r="B845" t="s">
        <v>369</v>
      </c>
      <c r="C845" t="s">
        <v>978</v>
      </c>
      <c r="D845" t="s">
        <v>858</v>
      </c>
      <c r="E845" t="s">
        <v>42</v>
      </c>
      <c r="F845" t="s">
        <v>27935</v>
      </c>
      <c r="G845" t="s">
        <v>27936</v>
      </c>
      <c r="H845" t="s">
        <v>27960</v>
      </c>
      <c r="I845" t="s">
        <v>28719</v>
      </c>
      <c r="J845" t="s">
        <v>27929</v>
      </c>
      <c r="L845" t="s">
        <v>28720</v>
      </c>
    </row>
    <row r="846" spans="1:14" x14ac:dyDescent="0.35">
      <c r="A846" t="s">
        <v>35805</v>
      </c>
      <c r="B846" t="s">
        <v>35806</v>
      </c>
      <c r="C846" t="s">
        <v>25968</v>
      </c>
      <c r="D846" t="s">
        <v>858</v>
      </c>
      <c r="E846" t="s">
        <v>42</v>
      </c>
      <c r="F846" t="s">
        <v>27935</v>
      </c>
      <c r="G846" t="s">
        <v>27936</v>
      </c>
      <c r="H846" t="s">
        <v>27960</v>
      </c>
      <c r="I846" t="s">
        <v>28719</v>
      </c>
      <c r="J846" t="s">
        <v>27929</v>
      </c>
      <c r="L846" t="s">
        <v>28720</v>
      </c>
      <c r="N846">
        <v>1</v>
      </c>
    </row>
    <row r="847" spans="1:14" x14ac:dyDescent="0.35">
      <c r="A847" t="s">
        <v>26002</v>
      </c>
      <c r="B847" t="s">
        <v>28784</v>
      </c>
      <c r="C847" t="s">
        <v>958</v>
      </c>
      <c r="D847" t="s">
        <v>858</v>
      </c>
      <c r="E847" t="s">
        <v>42</v>
      </c>
      <c r="F847" t="s">
        <v>27935</v>
      </c>
      <c r="G847" t="s">
        <v>27936</v>
      </c>
      <c r="H847" t="s">
        <v>27960</v>
      </c>
      <c r="I847" t="s">
        <v>28719</v>
      </c>
      <c r="J847" t="s">
        <v>27929</v>
      </c>
      <c r="L847" t="s">
        <v>28720</v>
      </c>
    </row>
    <row r="848" spans="1:14" x14ac:dyDescent="0.35">
      <c r="A848" t="s">
        <v>26003</v>
      </c>
      <c r="B848" t="s">
        <v>28785</v>
      </c>
      <c r="C848" t="s">
        <v>25782</v>
      </c>
      <c r="D848" t="s">
        <v>858</v>
      </c>
      <c r="E848" t="s">
        <v>42</v>
      </c>
      <c r="F848" t="s">
        <v>27935</v>
      </c>
      <c r="G848" t="s">
        <v>27936</v>
      </c>
      <c r="H848" t="s">
        <v>27960</v>
      </c>
      <c r="I848" t="s">
        <v>28719</v>
      </c>
      <c r="J848" t="s">
        <v>27929</v>
      </c>
      <c r="L848" t="s">
        <v>28720</v>
      </c>
    </row>
    <row r="849" spans="1:12" x14ac:dyDescent="0.35">
      <c r="A849" t="s">
        <v>26004</v>
      </c>
      <c r="B849" t="s">
        <v>28786</v>
      </c>
      <c r="C849" t="s">
        <v>26024</v>
      </c>
      <c r="D849" t="s">
        <v>858</v>
      </c>
      <c r="E849" t="s">
        <v>42</v>
      </c>
      <c r="F849" t="s">
        <v>27935</v>
      </c>
      <c r="G849" t="s">
        <v>27936</v>
      </c>
      <c r="H849" t="s">
        <v>27960</v>
      </c>
      <c r="I849" t="s">
        <v>28719</v>
      </c>
      <c r="J849" t="s">
        <v>27929</v>
      </c>
      <c r="L849" t="s">
        <v>28720</v>
      </c>
    </row>
    <row r="850" spans="1:12" x14ac:dyDescent="0.35">
      <c r="A850" t="s">
        <v>26005</v>
      </c>
      <c r="B850" t="s">
        <v>28787</v>
      </c>
      <c r="C850" t="s">
        <v>26053</v>
      </c>
      <c r="D850" t="s">
        <v>858</v>
      </c>
      <c r="E850" t="s">
        <v>42</v>
      </c>
      <c r="F850" t="s">
        <v>27935</v>
      </c>
      <c r="G850" t="s">
        <v>27936</v>
      </c>
      <c r="H850" t="s">
        <v>27960</v>
      </c>
      <c r="I850" t="s">
        <v>28719</v>
      </c>
      <c r="J850" t="s">
        <v>27929</v>
      </c>
      <c r="L850" t="s">
        <v>28720</v>
      </c>
    </row>
    <row r="851" spans="1:12" x14ac:dyDescent="0.35">
      <c r="A851" t="s">
        <v>26006</v>
      </c>
      <c r="B851" t="s">
        <v>28788</v>
      </c>
      <c r="C851" t="s">
        <v>26055</v>
      </c>
      <c r="D851" t="s">
        <v>858</v>
      </c>
      <c r="E851" t="s">
        <v>42</v>
      </c>
      <c r="F851" t="s">
        <v>27935</v>
      </c>
      <c r="G851" t="s">
        <v>27936</v>
      </c>
      <c r="H851" t="s">
        <v>27960</v>
      </c>
      <c r="I851" t="s">
        <v>28719</v>
      </c>
      <c r="J851" t="s">
        <v>27929</v>
      </c>
      <c r="L851" t="s">
        <v>28720</v>
      </c>
    </row>
    <row r="852" spans="1:12" x14ac:dyDescent="0.35">
      <c r="A852" t="s">
        <v>26007</v>
      </c>
      <c r="B852" t="s">
        <v>28789</v>
      </c>
      <c r="C852" t="s">
        <v>953</v>
      </c>
      <c r="D852" t="s">
        <v>858</v>
      </c>
      <c r="E852" t="s">
        <v>42</v>
      </c>
      <c r="F852" t="s">
        <v>27935</v>
      </c>
      <c r="G852" t="s">
        <v>27936</v>
      </c>
      <c r="H852" t="s">
        <v>27960</v>
      </c>
      <c r="I852" t="s">
        <v>28719</v>
      </c>
      <c r="J852" t="s">
        <v>27929</v>
      </c>
      <c r="L852" t="s">
        <v>28720</v>
      </c>
    </row>
    <row r="853" spans="1:12" x14ac:dyDescent="0.35">
      <c r="A853" t="s">
        <v>26008</v>
      </c>
      <c r="B853" t="s">
        <v>28790</v>
      </c>
      <c r="C853" t="s">
        <v>953</v>
      </c>
      <c r="D853" t="s">
        <v>858</v>
      </c>
      <c r="E853" t="s">
        <v>42</v>
      </c>
      <c r="F853" t="s">
        <v>27935</v>
      </c>
      <c r="G853" t="s">
        <v>27936</v>
      </c>
      <c r="H853" t="s">
        <v>27960</v>
      </c>
      <c r="I853" t="s">
        <v>28719</v>
      </c>
      <c r="J853" t="s">
        <v>27929</v>
      </c>
      <c r="L853" t="s">
        <v>28720</v>
      </c>
    </row>
    <row r="854" spans="1:12" x14ac:dyDescent="0.35">
      <c r="A854" t="s">
        <v>26009</v>
      </c>
      <c r="B854" t="s">
        <v>28791</v>
      </c>
      <c r="C854" t="s">
        <v>953</v>
      </c>
      <c r="D854" t="s">
        <v>858</v>
      </c>
      <c r="E854" t="s">
        <v>42</v>
      </c>
      <c r="F854" t="s">
        <v>27935</v>
      </c>
      <c r="G854" t="s">
        <v>27936</v>
      </c>
      <c r="H854" t="s">
        <v>27960</v>
      </c>
      <c r="I854" t="s">
        <v>28719</v>
      </c>
      <c r="J854" t="s">
        <v>27929</v>
      </c>
      <c r="L854" t="s">
        <v>28720</v>
      </c>
    </row>
    <row r="855" spans="1:12" x14ac:dyDescent="0.35">
      <c r="A855" t="s">
        <v>26010</v>
      </c>
      <c r="B855" t="s">
        <v>28792</v>
      </c>
      <c r="C855" t="s">
        <v>953</v>
      </c>
      <c r="D855" t="s">
        <v>858</v>
      </c>
      <c r="E855" t="s">
        <v>42</v>
      </c>
      <c r="F855" t="s">
        <v>27935</v>
      </c>
      <c r="G855" t="s">
        <v>27936</v>
      </c>
      <c r="H855" t="s">
        <v>27960</v>
      </c>
      <c r="I855" t="s">
        <v>28719</v>
      </c>
      <c r="J855" t="s">
        <v>27929</v>
      </c>
      <c r="L855" t="s">
        <v>28720</v>
      </c>
    </row>
    <row r="856" spans="1:12" x14ac:dyDescent="0.35">
      <c r="A856" t="s">
        <v>26011</v>
      </c>
      <c r="B856" t="s">
        <v>28793</v>
      </c>
      <c r="C856" t="s">
        <v>953</v>
      </c>
      <c r="D856" t="s">
        <v>858</v>
      </c>
      <c r="E856" t="s">
        <v>42</v>
      </c>
      <c r="F856" t="s">
        <v>27935</v>
      </c>
      <c r="G856" t="s">
        <v>27936</v>
      </c>
      <c r="H856" t="s">
        <v>27960</v>
      </c>
      <c r="I856" t="s">
        <v>28719</v>
      </c>
      <c r="J856" t="s">
        <v>27929</v>
      </c>
      <c r="L856" t="s">
        <v>28720</v>
      </c>
    </row>
    <row r="857" spans="1:12" x14ac:dyDescent="0.35">
      <c r="A857" t="s">
        <v>26013</v>
      </c>
      <c r="B857" t="s">
        <v>28794</v>
      </c>
      <c r="C857" t="s">
        <v>953</v>
      </c>
      <c r="D857" t="s">
        <v>858</v>
      </c>
      <c r="E857" t="s">
        <v>42</v>
      </c>
      <c r="F857" t="s">
        <v>27935</v>
      </c>
      <c r="G857" t="s">
        <v>27936</v>
      </c>
      <c r="H857" t="s">
        <v>27960</v>
      </c>
      <c r="I857" t="s">
        <v>28719</v>
      </c>
      <c r="J857" t="s">
        <v>27929</v>
      </c>
      <c r="L857" t="s">
        <v>28720</v>
      </c>
    </row>
    <row r="858" spans="1:12" x14ac:dyDescent="0.35">
      <c r="A858" t="s">
        <v>26014</v>
      </c>
      <c r="B858" t="s">
        <v>28795</v>
      </c>
      <c r="C858" t="s">
        <v>26062</v>
      </c>
      <c r="D858" t="s">
        <v>893</v>
      </c>
      <c r="E858" t="s">
        <v>42</v>
      </c>
      <c r="F858" t="s">
        <v>27935</v>
      </c>
      <c r="G858" t="s">
        <v>27936</v>
      </c>
      <c r="H858" t="s">
        <v>27960</v>
      </c>
      <c r="I858" t="s">
        <v>28719</v>
      </c>
      <c r="J858" t="s">
        <v>27929</v>
      </c>
      <c r="L858" t="s">
        <v>28720</v>
      </c>
    </row>
    <row r="859" spans="1:12" x14ac:dyDescent="0.35">
      <c r="A859" t="s">
        <v>26016</v>
      </c>
      <c r="B859" t="s">
        <v>28796</v>
      </c>
      <c r="C859" t="s">
        <v>963</v>
      </c>
      <c r="D859" t="s">
        <v>858</v>
      </c>
      <c r="E859" t="s">
        <v>42</v>
      </c>
      <c r="F859" t="s">
        <v>27935</v>
      </c>
      <c r="G859" t="s">
        <v>27936</v>
      </c>
      <c r="H859" t="s">
        <v>27960</v>
      </c>
      <c r="I859" t="s">
        <v>28719</v>
      </c>
      <c r="J859" t="s">
        <v>27929</v>
      </c>
      <c r="L859" t="s">
        <v>28720</v>
      </c>
    </row>
    <row r="860" spans="1:12" x14ac:dyDescent="0.35">
      <c r="A860" t="s">
        <v>26017</v>
      </c>
      <c r="B860" t="s">
        <v>28797</v>
      </c>
      <c r="C860" t="s">
        <v>26065</v>
      </c>
      <c r="D860" t="s">
        <v>858</v>
      </c>
      <c r="E860" t="s">
        <v>42</v>
      </c>
      <c r="F860" t="s">
        <v>27935</v>
      </c>
      <c r="G860" t="s">
        <v>27936</v>
      </c>
      <c r="H860" t="s">
        <v>27960</v>
      </c>
      <c r="I860" t="s">
        <v>28719</v>
      </c>
      <c r="J860" t="s">
        <v>27929</v>
      </c>
      <c r="L860" t="s">
        <v>28720</v>
      </c>
    </row>
    <row r="861" spans="1:12" x14ac:dyDescent="0.35">
      <c r="A861" t="s">
        <v>26019</v>
      </c>
      <c r="B861" t="s">
        <v>28797</v>
      </c>
      <c r="C861" t="s">
        <v>26065</v>
      </c>
      <c r="D861" t="s">
        <v>858</v>
      </c>
      <c r="E861" t="s">
        <v>42</v>
      </c>
      <c r="F861" t="s">
        <v>27935</v>
      </c>
      <c r="G861" t="s">
        <v>27936</v>
      </c>
      <c r="H861" t="s">
        <v>27960</v>
      </c>
      <c r="I861" t="s">
        <v>28719</v>
      </c>
      <c r="J861" t="s">
        <v>27929</v>
      </c>
      <c r="L861" t="s">
        <v>28720</v>
      </c>
    </row>
    <row r="862" spans="1:12" x14ac:dyDescent="0.35">
      <c r="A862" t="s">
        <v>26021</v>
      </c>
      <c r="B862" t="s">
        <v>28798</v>
      </c>
      <c r="C862" t="s">
        <v>931</v>
      </c>
      <c r="D862" t="s">
        <v>858</v>
      </c>
      <c r="E862" t="s">
        <v>42</v>
      </c>
      <c r="F862" t="s">
        <v>27935</v>
      </c>
      <c r="G862" t="s">
        <v>27936</v>
      </c>
      <c r="H862" t="s">
        <v>27960</v>
      </c>
      <c r="I862" t="s">
        <v>28719</v>
      </c>
      <c r="J862" t="s">
        <v>27929</v>
      </c>
      <c r="L862" t="s">
        <v>28720</v>
      </c>
    </row>
    <row r="863" spans="1:12" x14ac:dyDescent="0.35">
      <c r="A863" t="s">
        <v>26022</v>
      </c>
      <c r="B863" t="s">
        <v>28799</v>
      </c>
      <c r="C863" t="s">
        <v>931</v>
      </c>
      <c r="D863" t="s">
        <v>858</v>
      </c>
      <c r="E863" t="s">
        <v>42</v>
      </c>
      <c r="F863" t="s">
        <v>27935</v>
      </c>
      <c r="G863" t="s">
        <v>27936</v>
      </c>
      <c r="H863" t="s">
        <v>27960</v>
      </c>
      <c r="I863" t="s">
        <v>28719</v>
      </c>
      <c r="J863" t="s">
        <v>27929</v>
      </c>
      <c r="L863" t="s">
        <v>28720</v>
      </c>
    </row>
    <row r="864" spans="1:12" x14ac:dyDescent="0.35">
      <c r="A864" t="s">
        <v>26023</v>
      </c>
      <c r="B864" t="s">
        <v>28800</v>
      </c>
      <c r="C864" t="s">
        <v>26070</v>
      </c>
      <c r="D864" t="s">
        <v>858</v>
      </c>
      <c r="E864" t="s">
        <v>42</v>
      </c>
      <c r="F864" t="s">
        <v>27935</v>
      </c>
      <c r="G864" t="s">
        <v>27936</v>
      </c>
      <c r="H864" t="s">
        <v>27960</v>
      </c>
      <c r="I864" t="s">
        <v>28719</v>
      </c>
      <c r="J864" t="s">
        <v>27929</v>
      </c>
      <c r="L864" t="s">
        <v>28720</v>
      </c>
    </row>
    <row r="865" spans="1:14" x14ac:dyDescent="0.35">
      <c r="A865" t="s">
        <v>26025</v>
      </c>
      <c r="B865" t="s">
        <v>28801</v>
      </c>
      <c r="C865" t="s">
        <v>26070</v>
      </c>
      <c r="D865" t="s">
        <v>858</v>
      </c>
      <c r="E865" t="s">
        <v>42</v>
      </c>
      <c r="F865" t="s">
        <v>27935</v>
      </c>
      <c r="G865" t="s">
        <v>27936</v>
      </c>
      <c r="H865" t="s">
        <v>27960</v>
      </c>
      <c r="I865" t="s">
        <v>28719</v>
      </c>
      <c r="J865" t="s">
        <v>27929</v>
      </c>
      <c r="L865" t="s">
        <v>28720</v>
      </c>
    </row>
    <row r="866" spans="1:14" x14ac:dyDescent="0.35">
      <c r="A866" t="s">
        <v>26026</v>
      </c>
      <c r="B866" t="s">
        <v>28802</v>
      </c>
      <c r="C866" t="s">
        <v>26070</v>
      </c>
      <c r="D866" t="s">
        <v>858</v>
      </c>
      <c r="E866" t="s">
        <v>42</v>
      </c>
      <c r="F866" t="s">
        <v>27935</v>
      </c>
      <c r="G866" t="s">
        <v>27936</v>
      </c>
      <c r="H866" t="s">
        <v>27960</v>
      </c>
      <c r="I866" t="s">
        <v>28719</v>
      </c>
      <c r="J866" t="s">
        <v>27929</v>
      </c>
      <c r="L866" t="s">
        <v>28720</v>
      </c>
    </row>
    <row r="867" spans="1:14" x14ac:dyDescent="0.35">
      <c r="A867" t="s">
        <v>26027</v>
      </c>
      <c r="B867" t="s">
        <v>28803</v>
      </c>
      <c r="C867" t="s">
        <v>26070</v>
      </c>
      <c r="D867" t="s">
        <v>858</v>
      </c>
      <c r="E867" t="s">
        <v>42</v>
      </c>
      <c r="F867" t="s">
        <v>27935</v>
      </c>
      <c r="G867" t="s">
        <v>27936</v>
      </c>
      <c r="H867" t="s">
        <v>27960</v>
      </c>
      <c r="I867" t="s">
        <v>28719</v>
      </c>
      <c r="J867" t="s">
        <v>27929</v>
      </c>
      <c r="L867" t="s">
        <v>28720</v>
      </c>
    </row>
    <row r="868" spans="1:14" x14ac:dyDescent="0.35">
      <c r="A868" t="s">
        <v>35807</v>
      </c>
      <c r="B868" t="s">
        <v>35808</v>
      </c>
      <c r="C868" t="s">
        <v>35809</v>
      </c>
      <c r="D868" t="s">
        <v>858</v>
      </c>
      <c r="E868" t="s">
        <v>42</v>
      </c>
      <c r="F868" t="s">
        <v>27935</v>
      </c>
      <c r="G868" t="s">
        <v>27928</v>
      </c>
      <c r="H868" t="s">
        <v>27946</v>
      </c>
      <c r="I868" t="s">
        <v>27960</v>
      </c>
      <c r="J868" t="s">
        <v>27961</v>
      </c>
      <c r="L868" t="s">
        <v>27962</v>
      </c>
      <c r="N868">
        <v>1</v>
      </c>
    </row>
    <row r="869" spans="1:14" x14ac:dyDescent="0.35">
      <c r="A869">
        <v>250153209291</v>
      </c>
      <c r="B869" t="s">
        <v>28804</v>
      </c>
      <c r="C869" t="s">
        <v>25496</v>
      </c>
      <c r="D869" t="s">
        <v>858</v>
      </c>
      <c r="E869" t="s">
        <v>42</v>
      </c>
      <c r="F869" t="s">
        <v>27935</v>
      </c>
      <c r="G869" t="s">
        <v>27936</v>
      </c>
      <c r="H869" t="s">
        <v>27960</v>
      </c>
      <c r="I869" t="s">
        <v>28719</v>
      </c>
      <c r="J869" t="s">
        <v>27929</v>
      </c>
      <c r="L869" t="s">
        <v>28720</v>
      </c>
    </row>
    <row r="870" spans="1:14" x14ac:dyDescent="0.35">
      <c r="A870" t="s">
        <v>35810</v>
      </c>
      <c r="B870" t="s">
        <v>35811</v>
      </c>
      <c r="C870" t="s">
        <v>964</v>
      </c>
      <c r="D870" t="s">
        <v>858</v>
      </c>
      <c r="E870" t="s">
        <v>42</v>
      </c>
      <c r="F870" t="s">
        <v>27935</v>
      </c>
      <c r="G870" t="s">
        <v>27936</v>
      </c>
      <c r="H870" t="s">
        <v>27960</v>
      </c>
      <c r="I870" t="s">
        <v>28719</v>
      </c>
      <c r="J870" t="s">
        <v>27929</v>
      </c>
      <c r="L870" t="s">
        <v>28720</v>
      </c>
      <c r="N870">
        <v>1</v>
      </c>
    </row>
    <row r="871" spans="1:14" x14ac:dyDescent="0.35">
      <c r="A871" t="s">
        <v>26031</v>
      </c>
      <c r="B871" t="s">
        <v>28805</v>
      </c>
      <c r="C871" t="s">
        <v>964</v>
      </c>
      <c r="D871" t="s">
        <v>858</v>
      </c>
      <c r="E871" t="s">
        <v>42</v>
      </c>
      <c r="F871" t="s">
        <v>27935</v>
      </c>
      <c r="G871" t="s">
        <v>27936</v>
      </c>
      <c r="H871" t="s">
        <v>27960</v>
      </c>
      <c r="I871" t="s">
        <v>28719</v>
      </c>
      <c r="J871" t="s">
        <v>27929</v>
      </c>
      <c r="L871" t="s">
        <v>28720</v>
      </c>
    </row>
    <row r="872" spans="1:14" x14ac:dyDescent="0.35">
      <c r="A872" t="s">
        <v>26033</v>
      </c>
      <c r="B872" t="s">
        <v>28806</v>
      </c>
      <c r="C872" t="s">
        <v>964</v>
      </c>
      <c r="D872" t="s">
        <v>858</v>
      </c>
      <c r="E872" t="s">
        <v>42</v>
      </c>
      <c r="F872" t="s">
        <v>27935</v>
      </c>
      <c r="G872" t="s">
        <v>27936</v>
      </c>
      <c r="H872" t="s">
        <v>27960</v>
      </c>
      <c r="I872" t="s">
        <v>28719</v>
      </c>
      <c r="J872" t="s">
        <v>27929</v>
      </c>
      <c r="L872" t="s">
        <v>28720</v>
      </c>
    </row>
    <row r="873" spans="1:14" x14ac:dyDescent="0.35">
      <c r="A873" t="s">
        <v>26034</v>
      </c>
      <c r="B873" t="s">
        <v>28807</v>
      </c>
      <c r="C873" t="s">
        <v>964</v>
      </c>
      <c r="D873" t="s">
        <v>858</v>
      </c>
      <c r="E873" t="s">
        <v>42</v>
      </c>
      <c r="F873" t="s">
        <v>27935</v>
      </c>
      <c r="G873" t="s">
        <v>27936</v>
      </c>
      <c r="H873" t="s">
        <v>27960</v>
      </c>
      <c r="I873" t="s">
        <v>28719</v>
      </c>
      <c r="J873" t="s">
        <v>27929</v>
      </c>
      <c r="L873" t="s">
        <v>28720</v>
      </c>
    </row>
    <row r="874" spans="1:14" x14ac:dyDescent="0.35">
      <c r="A874" t="s">
        <v>26035</v>
      </c>
      <c r="B874" t="s">
        <v>28806</v>
      </c>
      <c r="C874" t="s">
        <v>964</v>
      </c>
      <c r="D874" t="s">
        <v>858</v>
      </c>
      <c r="E874" t="s">
        <v>42</v>
      </c>
      <c r="F874" t="s">
        <v>27935</v>
      </c>
      <c r="G874" t="s">
        <v>27936</v>
      </c>
      <c r="H874" t="s">
        <v>27960</v>
      </c>
      <c r="I874" t="s">
        <v>28719</v>
      </c>
      <c r="J874" t="s">
        <v>27929</v>
      </c>
      <c r="L874" t="s">
        <v>28720</v>
      </c>
    </row>
    <row r="875" spans="1:14" x14ac:dyDescent="0.35">
      <c r="A875" t="s">
        <v>26036</v>
      </c>
      <c r="B875" t="s">
        <v>28808</v>
      </c>
      <c r="C875" t="s">
        <v>969</v>
      </c>
      <c r="D875" t="s">
        <v>858</v>
      </c>
      <c r="E875" t="s">
        <v>42</v>
      </c>
      <c r="F875" t="s">
        <v>27935</v>
      </c>
      <c r="G875" t="s">
        <v>27936</v>
      </c>
      <c r="H875" t="s">
        <v>27960</v>
      </c>
      <c r="I875" t="s">
        <v>28719</v>
      </c>
      <c r="J875" t="s">
        <v>27929</v>
      </c>
      <c r="L875" t="s">
        <v>28720</v>
      </c>
    </row>
    <row r="876" spans="1:14" x14ac:dyDescent="0.35">
      <c r="A876" t="s">
        <v>26037</v>
      </c>
      <c r="B876" t="s">
        <v>28809</v>
      </c>
      <c r="C876" t="s">
        <v>969</v>
      </c>
      <c r="D876" t="s">
        <v>858</v>
      </c>
      <c r="E876" t="s">
        <v>42</v>
      </c>
      <c r="F876" t="s">
        <v>27935</v>
      </c>
      <c r="G876" t="s">
        <v>27936</v>
      </c>
      <c r="H876" t="s">
        <v>27960</v>
      </c>
      <c r="I876" t="s">
        <v>28719</v>
      </c>
      <c r="J876" t="s">
        <v>27929</v>
      </c>
      <c r="L876" t="s">
        <v>28720</v>
      </c>
    </row>
    <row r="877" spans="1:14" x14ac:dyDescent="0.35">
      <c r="A877" t="s">
        <v>26039</v>
      </c>
      <c r="B877" t="s">
        <v>28810</v>
      </c>
      <c r="C877" t="s">
        <v>36</v>
      </c>
      <c r="D877" t="s">
        <v>858</v>
      </c>
      <c r="E877" t="s">
        <v>42</v>
      </c>
      <c r="F877" t="s">
        <v>27935</v>
      </c>
      <c r="G877" t="s">
        <v>27936</v>
      </c>
      <c r="H877" t="s">
        <v>27960</v>
      </c>
      <c r="I877" t="s">
        <v>28719</v>
      </c>
      <c r="J877" t="s">
        <v>27929</v>
      </c>
      <c r="L877" t="s">
        <v>28720</v>
      </c>
    </row>
    <row r="878" spans="1:14" x14ac:dyDescent="0.35">
      <c r="A878" t="s">
        <v>32902</v>
      </c>
      <c r="B878" t="s">
        <v>35812</v>
      </c>
      <c r="C878" t="s">
        <v>36</v>
      </c>
      <c r="D878" t="s">
        <v>858</v>
      </c>
      <c r="E878" t="s">
        <v>42</v>
      </c>
      <c r="F878" t="s">
        <v>27935</v>
      </c>
      <c r="G878" t="s">
        <v>27936</v>
      </c>
      <c r="H878" t="s">
        <v>27960</v>
      </c>
      <c r="I878" t="s">
        <v>28719</v>
      </c>
      <c r="J878" t="s">
        <v>27929</v>
      </c>
      <c r="L878" t="s">
        <v>28720</v>
      </c>
      <c r="N878">
        <v>1</v>
      </c>
    </row>
    <row r="879" spans="1:14" x14ac:dyDescent="0.35">
      <c r="A879" t="s">
        <v>129</v>
      </c>
      <c r="B879" t="s">
        <v>1049</v>
      </c>
      <c r="C879" t="s">
        <v>956</v>
      </c>
      <c r="D879" t="s">
        <v>858</v>
      </c>
      <c r="E879" t="s">
        <v>42</v>
      </c>
      <c r="F879" t="s">
        <v>27935</v>
      </c>
      <c r="G879" t="s">
        <v>27936</v>
      </c>
      <c r="H879" t="s">
        <v>27960</v>
      </c>
      <c r="I879" t="s">
        <v>28719</v>
      </c>
      <c r="J879" t="s">
        <v>27929</v>
      </c>
      <c r="L879" t="s">
        <v>28720</v>
      </c>
    </row>
    <row r="880" spans="1:14" x14ac:dyDescent="0.35">
      <c r="A880" t="s">
        <v>32516</v>
      </c>
      <c r="B880" t="s">
        <v>35813</v>
      </c>
      <c r="C880" t="s">
        <v>956</v>
      </c>
      <c r="D880" t="s">
        <v>858</v>
      </c>
      <c r="E880" t="s">
        <v>42</v>
      </c>
      <c r="F880" t="s">
        <v>27935</v>
      </c>
      <c r="G880" t="s">
        <v>27936</v>
      </c>
      <c r="H880" t="s">
        <v>27960</v>
      </c>
      <c r="I880" t="s">
        <v>28719</v>
      </c>
      <c r="J880" t="s">
        <v>27929</v>
      </c>
      <c r="L880" t="s">
        <v>28720</v>
      </c>
      <c r="N880">
        <v>1</v>
      </c>
    </row>
    <row r="881" spans="1:14" x14ac:dyDescent="0.35">
      <c r="A881" t="s">
        <v>25976</v>
      </c>
      <c r="B881" t="s">
        <v>28811</v>
      </c>
      <c r="C881" t="s">
        <v>26018</v>
      </c>
      <c r="D881" t="s">
        <v>858</v>
      </c>
      <c r="E881" t="s">
        <v>42</v>
      </c>
      <c r="F881" t="s">
        <v>27935</v>
      </c>
      <c r="G881" t="s">
        <v>27936</v>
      </c>
      <c r="H881" t="s">
        <v>27960</v>
      </c>
      <c r="I881" t="s">
        <v>28719</v>
      </c>
      <c r="J881" t="s">
        <v>27929</v>
      </c>
      <c r="L881" t="s">
        <v>28720</v>
      </c>
      <c r="N881">
        <v>1</v>
      </c>
    </row>
    <row r="882" spans="1:14" x14ac:dyDescent="0.35">
      <c r="A882" t="s">
        <v>26042</v>
      </c>
      <c r="B882" t="s">
        <v>28812</v>
      </c>
      <c r="C882" t="s">
        <v>37</v>
      </c>
      <c r="D882" t="s">
        <v>858</v>
      </c>
      <c r="E882" t="s">
        <v>42</v>
      </c>
      <c r="F882" t="s">
        <v>27935</v>
      </c>
      <c r="G882" t="s">
        <v>27936</v>
      </c>
      <c r="H882" t="s">
        <v>27960</v>
      </c>
      <c r="I882" t="s">
        <v>28719</v>
      </c>
      <c r="J882" t="s">
        <v>27929</v>
      </c>
      <c r="L882" t="s">
        <v>28720</v>
      </c>
    </row>
    <row r="883" spans="1:14" x14ac:dyDescent="0.35">
      <c r="A883" t="s">
        <v>26043</v>
      </c>
      <c r="B883" t="s">
        <v>28813</v>
      </c>
      <c r="C883" t="s">
        <v>25234</v>
      </c>
      <c r="D883" t="s">
        <v>858</v>
      </c>
      <c r="E883" t="s">
        <v>42</v>
      </c>
      <c r="F883" t="s">
        <v>27935</v>
      </c>
      <c r="G883" t="s">
        <v>27936</v>
      </c>
      <c r="H883" t="s">
        <v>27960</v>
      </c>
      <c r="I883" t="s">
        <v>28719</v>
      </c>
      <c r="J883" t="s">
        <v>27929</v>
      </c>
      <c r="L883" t="s">
        <v>28720</v>
      </c>
    </row>
    <row r="884" spans="1:14" x14ac:dyDescent="0.35">
      <c r="A884" t="s">
        <v>26045</v>
      </c>
      <c r="B884" t="s">
        <v>28814</v>
      </c>
      <c r="C884" t="s">
        <v>25234</v>
      </c>
      <c r="D884" t="s">
        <v>858</v>
      </c>
      <c r="E884" t="s">
        <v>42</v>
      </c>
      <c r="F884" t="s">
        <v>27935</v>
      </c>
      <c r="G884" t="s">
        <v>27936</v>
      </c>
      <c r="H884" t="s">
        <v>27960</v>
      </c>
      <c r="I884" t="s">
        <v>28719</v>
      </c>
      <c r="J884" t="s">
        <v>27929</v>
      </c>
      <c r="L884" t="s">
        <v>28720</v>
      </c>
    </row>
    <row r="885" spans="1:14" x14ac:dyDescent="0.35">
      <c r="A885" t="s">
        <v>26046</v>
      </c>
      <c r="B885" t="s">
        <v>28813</v>
      </c>
      <c r="C885" t="s">
        <v>25234</v>
      </c>
      <c r="D885" t="s">
        <v>858</v>
      </c>
      <c r="E885" t="s">
        <v>42</v>
      </c>
      <c r="F885" t="s">
        <v>27935</v>
      </c>
      <c r="G885" t="s">
        <v>27936</v>
      </c>
      <c r="H885" t="s">
        <v>27960</v>
      </c>
      <c r="I885" t="s">
        <v>28719</v>
      </c>
      <c r="J885" t="s">
        <v>27929</v>
      </c>
      <c r="L885" t="s">
        <v>28720</v>
      </c>
    </row>
    <row r="886" spans="1:14" x14ac:dyDescent="0.35">
      <c r="A886" t="s">
        <v>26048</v>
      </c>
      <c r="B886" t="s">
        <v>28814</v>
      </c>
      <c r="C886" t="s">
        <v>25234</v>
      </c>
      <c r="D886" t="s">
        <v>858</v>
      </c>
      <c r="E886" t="s">
        <v>42</v>
      </c>
      <c r="F886" t="s">
        <v>27935</v>
      </c>
      <c r="G886" t="s">
        <v>27936</v>
      </c>
      <c r="H886" t="s">
        <v>27960</v>
      </c>
      <c r="I886" t="s">
        <v>28719</v>
      </c>
      <c r="J886" t="s">
        <v>27929</v>
      </c>
      <c r="L886" t="s">
        <v>28720</v>
      </c>
    </row>
    <row r="887" spans="1:14" x14ac:dyDescent="0.35">
      <c r="A887" t="s">
        <v>26049</v>
      </c>
      <c r="B887" t="s">
        <v>28815</v>
      </c>
      <c r="C887" t="s">
        <v>25409</v>
      </c>
      <c r="D887" t="s">
        <v>858</v>
      </c>
      <c r="E887" t="s">
        <v>42</v>
      </c>
      <c r="F887" t="s">
        <v>27935</v>
      </c>
      <c r="G887" t="s">
        <v>27936</v>
      </c>
      <c r="H887" t="s">
        <v>27960</v>
      </c>
      <c r="I887" t="s">
        <v>28719</v>
      </c>
      <c r="J887" t="s">
        <v>27929</v>
      </c>
      <c r="L887" t="s">
        <v>28720</v>
      </c>
    </row>
    <row r="888" spans="1:14" x14ac:dyDescent="0.35">
      <c r="A888" t="s">
        <v>26077</v>
      </c>
      <c r="B888" t="s">
        <v>28816</v>
      </c>
      <c r="C888" t="s">
        <v>26015</v>
      </c>
      <c r="D888" t="s">
        <v>858</v>
      </c>
      <c r="E888" t="s">
        <v>42</v>
      </c>
      <c r="F888" t="s">
        <v>27935</v>
      </c>
      <c r="G888" t="s">
        <v>27936</v>
      </c>
      <c r="H888" t="s">
        <v>27960</v>
      </c>
      <c r="I888" t="s">
        <v>28719</v>
      </c>
      <c r="J888" t="s">
        <v>27929</v>
      </c>
      <c r="L888" t="s">
        <v>28720</v>
      </c>
    </row>
    <row r="889" spans="1:14" x14ac:dyDescent="0.35">
      <c r="A889" t="s">
        <v>26052</v>
      </c>
      <c r="B889" t="s">
        <v>28815</v>
      </c>
      <c r="C889" t="s">
        <v>25409</v>
      </c>
      <c r="D889" t="s">
        <v>858</v>
      </c>
      <c r="E889" t="s">
        <v>42</v>
      </c>
      <c r="F889" t="s">
        <v>27935</v>
      </c>
      <c r="G889" t="s">
        <v>27936</v>
      </c>
      <c r="H889" t="s">
        <v>27960</v>
      </c>
      <c r="I889" t="s">
        <v>28719</v>
      </c>
      <c r="J889" t="s">
        <v>27929</v>
      </c>
      <c r="L889" t="s">
        <v>28720</v>
      </c>
    </row>
    <row r="890" spans="1:14" x14ac:dyDescent="0.35">
      <c r="A890" t="s">
        <v>25974</v>
      </c>
      <c r="B890" t="s">
        <v>28817</v>
      </c>
      <c r="C890" t="s">
        <v>26015</v>
      </c>
      <c r="D890" t="s">
        <v>858</v>
      </c>
      <c r="E890" t="s">
        <v>42</v>
      </c>
      <c r="F890" t="s">
        <v>27935</v>
      </c>
      <c r="G890" t="s">
        <v>27936</v>
      </c>
      <c r="H890" t="s">
        <v>27960</v>
      </c>
      <c r="I890" t="s">
        <v>28719</v>
      </c>
      <c r="J890" t="s">
        <v>27929</v>
      </c>
      <c r="L890" t="s">
        <v>28720</v>
      </c>
    </row>
    <row r="891" spans="1:14" x14ac:dyDescent="0.35">
      <c r="A891" t="s">
        <v>26056</v>
      </c>
      <c r="B891" t="s">
        <v>28818</v>
      </c>
      <c r="C891" t="s">
        <v>25409</v>
      </c>
      <c r="D891" t="s">
        <v>858</v>
      </c>
      <c r="E891" t="s">
        <v>42</v>
      </c>
      <c r="F891" t="s">
        <v>27935</v>
      </c>
      <c r="G891" t="s">
        <v>27936</v>
      </c>
      <c r="H891" t="s">
        <v>27960</v>
      </c>
      <c r="I891" t="s">
        <v>28719</v>
      </c>
      <c r="J891" t="s">
        <v>27929</v>
      </c>
      <c r="L891" t="s">
        <v>28720</v>
      </c>
    </row>
    <row r="892" spans="1:14" x14ac:dyDescent="0.35">
      <c r="A892" t="s">
        <v>26057</v>
      </c>
      <c r="B892" t="s">
        <v>28819</v>
      </c>
      <c r="C892" t="s">
        <v>25407</v>
      </c>
      <c r="D892" t="s">
        <v>858</v>
      </c>
      <c r="E892" t="s">
        <v>42</v>
      </c>
      <c r="F892" t="s">
        <v>27935</v>
      </c>
      <c r="G892" t="s">
        <v>27936</v>
      </c>
      <c r="H892" t="s">
        <v>27960</v>
      </c>
      <c r="I892" t="s">
        <v>28719</v>
      </c>
      <c r="J892" t="s">
        <v>27929</v>
      </c>
      <c r="L892" t="s">
        <v>28720</v>
      </c>
    </row>
    <row r="893" spans="1:14" x14ac:dyDescent="0.35">
      <c r="A893" t="s">
        <v>26058</v>
      </c>
      <c r="B893" t="s">
        <v>28820</v>
      </c>
      <c r="C893" t="s">
        <v>25463</v>
      </c>
      <c r="D893" t="s">
        <v>858</v>
      </c>
      <c r="E893" t="s">
        <v>42</v>
      </c>
      <c r="F893" t="s">
        <v>27935</v>
      </c>
      <c r="G893" t="s">
        <v>27936</v>
      </c>
      <c r="H893" t="s">
        <v>27960</v>
      </c>
      <c r="I893" t="s">
        <v>28719</v>
      </c>
      <c r="J893" t="s">
        <v>27929</v>
      </c>
      <c r="L893" t="s">
        <v>28720</v>
      </c>
    </row>
    <row r="894" spans="1:14" x14ac:dyDescent="0.35">
      <c r="A894" t="s">
        <v>26059</v>
      </c>
      <c r="B894" t="s">
        <v>28820</v>
      </c>
      <c r="C894" t="s">
        <v>25463</v>
      </c>
      <c r="D894" t="s">
        <v>858</v>
      </c>
      <c r="E894" t="s">
        <v>42</v>
      </c>
      <c r="F894" t="s">
        <v>27935</v>
      </c>
      <c r="G894" t="s">
        <v>27936</v>
      </c>
      <c r="H894" t="s">
        <v>27960</v>
      </c>
      <c r="I894" t="s">
        <v>28719</v>
      </c>
      <c r="J894" t="s">
        <v>27929</v>
      </c>
      <c r="L894" t="s">
        <v>28720</v>
      </c>
    </row>
    <row r="895" spans="1:14" x14ac:dyDescent="0.35">
      <c r="A895">
        <v>274308284595</v>
      </c>
      <c r="B895" t="s">
        <v>28821</v>
      </c>
      <c r="C895" t="s">
        <v>26096</v>
      </c>
      <c r="D895" t="s">
        <v>858</v>
      </c>
      <c r="E895" t="s">
        <v>42</v>
      </c>
      <c r="F895" t="s">
        <v>27935</v>
      </c>
      <c r="G895" t="s">
        <v>27936</v>
      </c>
      <c r="H895" t="s">
        <v>27960</v>
      </c>
      <c r="I895" t="s">
        <v>28719</v>
      </c>
      <c r="J895" t="s">
        <v>27929</v>
      </c>
      <c r="L895" t="s">
        <v>28720</v>
      </c>
    </row>
    <row r="896" spans="1:14" x14ac:dyDescent="0.35">
      <c r="A896" t="s">
        <v>26061</v>
      </c>
      <c r="B896" t="s">
        <v>28822</v>
      </c>
      <c r="C896" t="s">
        <v>26098</v>
      </c>
      <c r="D896" t="s">
        <v>858</v>
      </c>
      <c r="E896" t="s">
        <v>42</v>
      </c>
      <c r="F896" t="s">
        <v>27935</v>
      </c>
      <c r="G896" t="s">
        <v>27936</v>
      </c>
      <c r="H896" t="s">
        <v>27960</v>
      </c>
      <c r="I896" t="s">
        <v>28719</v>
      </c>
      <c r="J896" t="s">
        <v>27929</v>
      </c>
      <c r="L896" t="s">
        <v>28720</v>
      </c>
    </row>
    <row r="897" spans="1:14" x14ac:dyDescent="0.35">
      <c r="A897" t="s">
        <v>26853</v>
      </c>
      <c r="B897" t="s">
        <v>28823</v>
      </c>
      <c r="C897" t="s">
        <v>25489</v>
      </c>
      <c r="D897" t="s">
        <v>923</v>
      </c>
      <c r="E897" t="s">
        <v>42</v>
      </c>
      <c r="F897" t="s">
        <v>895</v>
      </c>
      <c r="G897" t="s">
        <v>28824</v>
      </c>
      <c r="H897" t="s">
        <v>27960</v>
      </c>
      <c r="I897" t="s">
        <v>27929</v>
      </c>
      <c r="J897" t="s">
        <v>27929</v>
      </c>
      <c r="K897" t="s">
        <v>28825</v>
      </c>
      <c r="L897" t="s">
        <v>28825</v>
      </c>
    </row>
    <row r="898" spans="1:14" x14ac:dyDescent="0.35">
      <c r="A898" t="s">
        <v>26877</v>
      </c>
      <c r="B898" t="s">
        <v>28826</v>
      </c>
      <c r="C898" t="s">
        <v>25691</v>
      </c>
      <c r="D898" t="s">
        <v>893</v>
      </c>
      <c r="E898" t="s">
        <v>42</v>
      </c>
      <c r="F898" t="s">
        <v>895</v>
      </c>
      <c r="G898" t="s">
        <v>28824</v>
      </c>
      <c r="H898" t="s">
        <v>27960</v>
      </c>
      <c r="I898" t="s">
        <v>27929</v>
      </c>
      <c r="J898" t="s">
        <v>27929</v>
      </c>
      <c r="L898" t="s">
        <v>28825</v>
      </c>
    </row>
    <row r="899" spans="1:14" x14ac:dyDescent="0.35">
      <c r="A899" t="s">
        <v>130</v>
      </c>
      <c r="B899" t="s">
        <v>1051</v>
      </c>
      <c r="C899" t="s">
        <v>957</v>
      </c>
      <c r="D899" t="s">
        <v>923</v>
      </c>
      <c r="E899" t="s">
        <v>42</v>
      </c>
      <c r="F899" t="s">
        <v>895</v>
      </c>
      <c r="G899" t="s">
        <v>28824</v>
      </c>
      <c r="H899" t="s">
        <v>27960</v>
      </c>
      <c r="I899" t="s">
        <v>27929</v>
      </c>
      <c r="J899" t="s">
        <v>27929</v>
      </c>
      <c r="L899" t="s">
        <v>28825</v>
      </c>
    </row>
    <row r="900" spans="1:14" x14ac:dyDescent="0.35">
      <c r="A900" t="s">
        <v>26066</v>
      </c>
      <c r="B900" t="s">
        <v>28827</v>
      </c>
      <c r="C900" t="s">
        <v>25722</v>
      </c>
      <c r="D900" t="s">
        <v>858</v>
      </c>
      <c r="E900" t="s">
        <v>42</v>
      </c>
      <c r="F900" t="s">
        <v>27935</v>
      </c>
      <c r="G900" t="s">
        <v>27936</v>
      </c>
      <c r="H900" t="s">
        <v>27960</v>
      </c>
      <c r="I900" t="s">
        <v>28719</v>
      </c>
      <c r="J900" t="s">
        <v>27929</v>
      </c>
      <c r="L900" t="s">
        <v>28720</v>
      </c>
    </row>
    <row r="901" spans="1:14" x14ac:dyDescent="0.35">
      <c r="A901" t="s">
        <v>26067</v>
      </c>
      <c r="B901" t="s">
        <v>28828</v>
      </c>
      <c r="C901" t="s">
        <v>25720</v>
      </c>
      <c r="D901" t="s">
        <v>858</v>
      </c>
      <c r="E901" t="s">
        <v>42</v>
      </c>
      <c r="F901" t="s">
        <v>27935</v>
      </c>
      <c r="G901" t="s">
        <v>27936</v>
      </c>
      <c r="H901" t="s">
        <v>27960</v>
      </c>
      <c r="I901" t="s">
        <v>28719</v>
      </c>
      <c r="J901" t="s">
        <v>27929</v>
      </c>
      <c r="L901" t="s">
        <v>28720</v>
      </c>
    </row>
    <row r="902" spans="1:14" x14ac:dyDescent="0.35">
      <c r="A902" t="s">
        <v>26068</v>
      </c>
      <c r="B902" t="s">
        <v>28829</v>
      </c>
      <c r="C902" t="s">
        <v>26103</v>
      </c>
      <c r="D902" t="s">
        <v>858</v>
      </c>
      <c r="E902" t="s">
        <v>42</v>
      </c>
      <c r="F902" t="s">
        <v>27935</v>
      </c>
      <c r="G902" t="s">
        <v>27936</v>
      </c>
      <c r="H902" t="s">
        <v>27960</v>
      </c>
      <c r="I902" t="s">
        <v>28719</v>
      </c>
      <c r="J902" t="s">
        <v>27929</v>
      </c>
      <c r="L902" t="s">
        <v>28720</v>
      </c>
    </row>
    <row r="903" spans="1:14" x14ac:dyDescent="0.35">
      <c r="A903">
        <v>274331229698</v>
      </c>
      <c r="B903" t="s">
        <v>28830</v>
      </c>
      <c r="C903" t="s">
        <v>25225</v>
      </c>
      <c r="D903" t="s">
        <v>858</v>
      </c>
      <c r="E903" t="s">
        <v>42</v>
      </c>
      <c r="F903" t="s">
        <v>27935</v>
      </c>
      <c r="G903" t="s">
        <v>27936</v>
      </c>
      <c r="H903" t="s">
        <v>27960</v>
      </c>
      <c r="I903" t="s">
        <v>28719</v>
      </c>
      <c r="J903" t="s">
        <v>27929</v>
      </c>
      <c r="L903" t="s">
        <v>28720</v>
      </c>
    </row>
    <row r="904" spans="1:14" x14ac:dyDescent="0.35">
      <c r="A904" t="s">
        <v>26071</v>
      </c>
      <c r="B904" t="s">
        <v>28831</v>
      </c>
      <c r="C904" t="s">
        <v>25404</v>
      </c>
      <c r="D904" t="s">
        <v>858</v>
      </c>
      <c r="E904" t="s">
        <v>42</v>
      </c>
      <c r="F904" t="s">
        <v>27935</v>
      </c>
      <c r="G904" t="s">
        <v>27936</v>
      </c>
      <c r="H904" t="s">
        <v>27960</v>
      </c>
      <c r="I904" t="s">
        <v>28719</v>
      </c>
      <c r="J904" t="s">
        <v>27929</v>
      </c>
      <c r="L904" t="s">
        <v>28720</v>
      </c>
    </row>
    <row r="905" spans="1:14" x14ac:dyDescent="0.35">
      <c r="A905" t="s">
        <v>26072</v>
      </c>
      <c r="B905" t="s">
        <v>28832</v>
      </c>
      <c r="C905" t="s">
        <v>26107</v>
      </c>
      <c r="D905" t="s">
        <v>858</v>
      </c>
      <c r="E905" t="s">
        <v>42</v>
      </c>
      <c r="F905" t="s">
        <v>27935</v>
      </c>
      <c r="G905" t="s">
        <v>27936</v>
      </c>
      <c r="H905" t="s">
        <v>27960</v>
      </c>
      <c r="I905" t="s">
        <v>28719</v>
      </c>
      <c r="J905" t="s">
        <v>27929</v>
      </c>
      <c r="L905" t="s">
        <v>28720</v>
      </c>
    </row>
    <row r="906" spans="1:14" x14ac:dyDescent="0.35">
      <c r="A906">
        <v>275321293727</v>
      </c>
      <c r="B906" t="s">
        <v>28833</v>
      </c>
      <c r="C906" t="s">
        <v>25404</v>
      </c>
      <c r="D906" t="s">
        <v>858</v>
      </c>
      <c r="E906" t="s">
        <v>42</v>
      </c>
      <c r="F906" t="s">
        <v>27935</v>
      </c>
      <c r="G906" t="s">
        <v>27936</v>
      </c>
      <c r="H906" t="s">
        <v>27960</v>
      </c>
      <c r="I906" t="s">
        <v>28719</v>
      </c>
      <c r="J906" t="s">
        <v>27929</v>
      </c>
      <c r="L906" t="s">
        <v>28720</v>
      </c>
    </row>
    <row r="907" spans="1:14" x14ac:dyDescent="0.35">
      <c r="A907">
        <v>275361279716</v>
      </c>
      <c r="B907" t="s">
        <v>28834</v>
      </c>
      <c r="C907" t="s">
        <v>25803</v>
      </c>
      <c r="D907" t="s">
        <v>858</v>
      </c>
      <c r="E907" t="s">
        <v>42</v>
      </c>
      <c r="F907" t="s">
        <v>27935</v>
      </c>
      <c r="G907" t="s">
        <v>27936</v>
      </c>
      <c r="H907" t="s">
        <v>27960</v>
      </c>
      <c r="I907" t="s">
        <v>28719</v>
      </c>
      <c r="J907" t="s">
        <v>27929</v>
      </c>
      <c r="L907" t="s">
        <v>28720</v>
      </c>
    </row>
    <row r="908" spans="1:14" x14ac:dyDescent="0.35">
      <c r="A908" t="s">
        <v>26075</v>
      </c>
      <c r="B908" t="s">
        <v>28835</v>
      </c>
      <c r="C908" t="s">
        <v>25803</v>
      </c>
      <c r="D908" t="s">
        <v>858</v>
      </c>
      <c r="E908" t="s">
        <v>42</v>
      </c>
      <c r="F908" t="s">
        <v>27935</v>
      </c>
      <c r="G908" t="s">
        <v>27936</v>
      </c>
      <c r="H908" t="s">
        <v>27960</v>
      </c>
      <c r="I908" t="s">
        <v>28719</v>
      </c>
      <c r="J908" t="s">
        <v>27929</v>
      </c>
      <c r="L908" t="s">
        <v>28720</v>
      </c>
    </row>
    <row r="909" spans="1:14" x14ac:dyDescent="0.35">
      <c r="A909" t="s">
        <v>26076</v>
      </c>
      <c r="B909" t="s">
        <v>28836</v>
      </c>
      <c r="C909" t="s">
        <v>931</v>
      </c>
      <c r="D909" t="s">
        <v>858</v>
      </c>
      <c r="E909" t="s">
        <v>42</v>
      </c>
      <c r="F909" t="s">
        <v>27935</v>
      </c>
      <c r="G909" t="s">
        <v>27936</v>
      </c>
      <c r="H909" t="s">
        <v>27960</v>
      </c>
      <c r="I909" t="s">
        <v>28719</v>
      </c>
      <c r="J909" t="s">
        <v>27929</v>
      </c>
      <c r="L909" t="s">
        <v>28720</v>
      </c>
    </row>
    <row r="910" spans="1:14" x14ac:dyDescent="0.35">
      <c r="A910" t="s">
        <v>131</v>
      </c>
      <c r="B910" t="s">
        <v>1053</v>
      </c>
      <c r="C910" t="s">
        <v>958</v>
      </c>
      <c r="D910" t="s">
        <v>858</v>
      </c>
      <c r="E910" t="s">
        <v>42</v>
      </c>
      <c r="F910" t="s">
        <v>27935</v>
      </c>
      <c r="G910" t="s">
        <v>27936</v>
      </c>
      <c r="H910" t="s">
        <v>27960</v>
      </c>
      <c r="I910" t="s">
        <v>28719</v>
      </c>
      <c r="J910" t="s">
        <v>27929</v>
      </c>
      <c r="L910" t="s">
        <v>28720</v>
      </c>
    </row>
    <row r="911" spans="1:14" x14ac:dyDescent="0.35">
      <c r="A911" t="s">
        <v>25964</v>
      </c>
      <c r="B911" t="s">
        <v>28837</v>
      </c>
      <c r="C911" t="s">
        <v>28714</v>
      </c>
      <c r="D911" t="s">
        <v>858</v>
      </c>
      <c r="E911" t="s">
        <v>42</v>
      </c>
      <c r="F911" t="s">
        <v>27935</v>
      </c>
      <c r="G911" t="s">
        <v>27936</v>
      </c>
      <c r="H911" t="s">
        <v>27960</v>
      </c>
      <c r="I911" t="s">
        <v>28719</v>
      </c>
      <c r="J911" t="s">
        <v>27929</v>
      </c>
      <c r="L911" t="s">
        <v>28720</v>
      </c>
    </row>
    <row r="912" spans="1:14" x14ac:dyDescent="0.35">
      <c r="A912" t="s">
        <v>35814</v>
      </c>
      <c r="B912" t="s">
        <v>35815</v>
      </c>
      <c r="C912" t="s">
        <v>28714</v>
      </c>
      <c r="D912" t="s">
        <v>858</v>
      </c>
      <c r="E912" t="s">
        <v>42</v>
      </c>
      <c r="F912" t="s">
        <v>27935</v>
      </c>
      <c r="G912" t="s">
        <v>27936</v>
      </c>
      <c r="H912" t="s">
        <v>27960</v>
      </c>
      <c r="I912" t="s">
        <v>28719</v>
      </c>
      <c r="J912" t="s">
        <v>27929</v>
      </c>
      <c r="L912" t="s">
        <v>28720</v>
      </c>
      <c r="N912">
        <v>1</v>
      </c>
    </row>
    <row r="913" spans="1:14" x14ac:dyDescent="0.35">
      <c r="A913" t="s">
        <v>26078</v>
      </c>
      <c r="B913" t="s">
        <v>28838</v>
      </c>
      <c r="C913" t="s">
        <v>25445</v>
      </c>
      <c r="D913" t="s">
        <v>858</v>
      </c>
      <c r="E913" t="s">
        <v>42</v>
      </c>
      <c r="F913" t="s">
        <v>27935</v>
      </c>
      <c r="G913" t="s">
        <v>27936</v>
      </c>
      <c r="H913" t="s">
        <v>27960</v>
      </c>
      <c r="I913" t="s">
        <v>28719</v>
      </c>
      <c r="J913" t="s">
        <v>27929</v>
      </c>
      <c r="L913" t="s">
        <v>28720</v>
      </c>
    </row>
    <row r="914" spans="1:14" x14ac:dyDescent="0.35">
      <c r="A914" t="s">
        <v>26079</v>
      </c>
      <c r="B914" t="s">
        <v>28839</v>
      </c>
      <c r="C914" t="s">
        <v>1107</v>
      </c>
      <c r="D914" t="s">
        <v>858</v>
      </c>
      <c r="E914" t="s">
        <v>42</v>
      </c>
      <c r="F914" t="s">
        <v>27935</v>
      </c>
      <c r="G914" t="s">
        <v>27936</v>
      </c>
      <c r="H914" t="s">
        <v>27960</v>
      </c>
      <c r="I914" t="s">
        <v>28719</v>
      </c>
      <c r="J914" t="s">
        <v>27929</v>
      </c>
      <c r="L914" t="s">
        <v>28720</v>
      </c>
    </row>
    <row r="915" spans="1:14" x14ac:dyDescent="0.35">
      <c r="A915" t="s">
        <v>26080</v>
      </c>
      <c r="B915" t="s">
        <v>28840</v>
      </c>
      <c r="C915" t="s">
        <v>1107</v>
      </c>
      <c r="D915" t="s">
        <v>858</v>
      </c>
      <c r="E915" t="s">
        <v>42</v>
      </c>
      <c r="F915" t="s">
        <v>27935</v>
      </c>
      <c r="G915" t="s">
        <v>27936</v>
      </c>
      <c r="H915" t="s">
        <v>27960</v>
      </c>
      <c r="I915" t="s">
        <v>28719</v>
      </c>
      <c r="J915" t="s">
        <v>27929</v>
      </c>
      <c r="L915" t="s">
        <v>28720</v>
      </c>
    </row>
    <row r="916" spans="1:14" x14ac:dyDescent="0.35">
      <c r="A916" t="s">
        <v>35816</v>
      </c>
      <c r="B916" t="s">
        <v>28840</v>
      </c>
      <c r="C916" t="s">
        <v>1107</v>
      </c>
      <c r="D916" t="s">
        <v>858</v>
      </c>
      <c r="E916" t="s">
        <v>42</v>
      </c>
      <c r="F916" t="s">
        <v>27935</v>
      </c>
      <c r="G916" t="s">
        <v>27936</v>
      </c>
      <c r="H916" t="s">
        <v>27960</v>
      </c>
      <c r="I916" t="s">
        <v>28719</v>
      </c>
      <c r="J916" t="s">
        <v>27929</v>
      </c>
      <c r="L916" t="s">
        <v>28720</v>
      </c>
    </row>
    <row r="917" spans="1:14" x14ac:dyDescent="0.35">
      <c r="A917" t="s">
        <v>31481</v>
      </c>
      <c r="B917" t="s">
        <v>35817</v>
      </c>
      <c r="C917" t="s">
        <v>1107</v>
      </c>
      <c r="D917" t="s">
        <v>858</v>
      </c>
      <c r="E917" t="s">
        <v>42</v>
      </c>
      <c r="F917" t="s">
        <v>27935</v>
      </c>
      <c r="G917" t="s">
        <v>27936</v>
      </c>
      <c r="H917" t="s">
        <v>27960</v>
      </c>
      <c r="I917" t="s">
        <v>28719</v>
      </c>
      <c r="J917" t="s">
        <v>27929</v>
      </c>
      <c r="L917" t="s">
        <v>28720</v>
      </c>
    </row>
    <row r="918" spans="1:14" x14ac:dyDescent="0.35">
      <c r="A918" t="s">
        <v>26081</v>
      </c>
      <c r="B918" t="s">
        <v>28841</v>
      </c>
      <c r="C918" t="s">
        <v>961</v>
      </c>
      <c r="D918" t="s">
        <v>858</v>
      </c>
      <c r="E918" t="s">
        <v>42</v>
      </c>
      <c r="F918" t="s">
        <v>27935</v>
      </c>
      <c r="G918" t="s">
        <v>27936</v>
      </c>
      <c r="H918" t="s">
        <v>27960</v>
      </c>
      <c r="I918" t="s">
        <v>28719</v>
      </c>
      <c r="J918" t="s">
        <v>27929</v>
      </c>
      <c r="L918" t="s">
        <v>28720</v>
      </c>
    </row>
    <row r="919" spans="1:14" x14ac:dyDescent="0.35">
      <c r="A919" t="s">
        <v>25966</v>
      </c>
      <c r="B919" t="s">
        <v>28837</v>
      </c>
      <c r="C919" t="s">
        <v>28714</v>
      </c>
      <c r="D919" t="s">
        <v>858</v>
      </c>
      <c r="E919" t="s">
        <v>42</v>
      </c>
      <c r="F919" t="s">
        <v>27935</v>
      </c>
      <c r="G919" t="s">
        <v>27936</v>
      </c>
      <c r="H919" t="s">
        <v>27960</v>
      </c>
      <c r="I919" t="s">
        <v>28719</v>
      </c>
      <c r="J919" t="s">
        <v>27929</v>
      </c>
      <c r="L919" t="s">
        <v>28720</v>
      </c>
    </row>
    <row r="920" spans="1:14" x14ac:dyDescent="0.35">
      <c r="A920" t="s">
        <v>28842</v>
      </c>
      <c r="B920" t="s">
        <v>28843</v>
      </c>
      <c r="C920" t="s">
        <v>28844</v>
      </c>
      <c r="D920" t="s">
        <v>858</v>
      </c>
      <c r="E920" t="s">
        <v>42</v>
      </c>
      <c r="F920" t="s">
        <v>27935</v>
      </c>
      <c r="G920" t="s">
        <v>27936</v>
      </c>
      <c r="H920" t="s">
        <v>27960</v>
      </c>
      <c r="I920" t="s">
        <v>28719</v>
      </c>
      <c r="J920" t="s">
        <v>27929</v>
      </c>
      <c r="L920" t="s">
        <v>28720</v>
      </c>
    </row>
    <row r="921" spans="1:14" x14ac:dyDescent="0.35">
      <c r="A921" t="s">
        <v>28845</v>
      </c>
      <c r="B921" t="s">
        <v>28846</v>
      </c>
      <c r="C921" t="s">
        <v>25209</v>
      </c>
      <c r="D921" t="s">
        <v>858</v>
      </c>
      <c r="E921" t="s">
        <v>42</v>
      </c>
      <c r="F921" t="s">
        <v>27935</v>
      </c>
      <c r="G921" t="s">
        <v>27936</v>
      </c>
      <c r="H921" t="s">
        <v>27960</v>
      </c>
      <c r="I921" t="s">
        <v>28719</v>
      </c>
      <c r="J921" t="s">
        <v>27929</v>
      </c>
      <c r="L921" t="s">
        <v>28720</v>
      </c>
    </row>
    <row r="922" spans="1:14" x14ac:dyDescent="0.35">
      <c r="A922" t="s">
        <v>28847</v>
      </c>
      <c r="B922" t="s">
        <v>28848</v>
      </c>
      <c r="C922" t="s">
        <v>26119</v>
      </c>
      <c r="D922" t="s">
        <v>858</v>
      </c>
      <c r="E922" t="s">
        <v>42</v>
      </c>
      <c r="F922" t="s">
        <v>27935</v>
      </c>
      <c r="G922" t="s">
        <v>27936</v>
      </c>
      <c r="H922" t="s">
        <v>27937</v>
      </c>
      <c r="I922" t="s">
        <v>27929</v>
      </c>
      <c r="J922" t="s">
        <v>27929</v>
      </c>
      <c r="K922" t="s">
        <v>27938</v>
      </c>
      <c r="L922" t="s">
        <v>27938</v>
      </c>
    </row>
    <row r="923" spans="1:14" x14ac:dyDescent="0.35">
      <c r="A923" t="s">
        <v>26082</v>
      </c>
      <c r="B923" t="s">
        <v>28849</v>
      </c>
      <c r="C923" t="s">
        <v>26119</v>
      </c>
      <c r="D923" t="s">
        <v>858</v>
      </c>
      <c r="E923" t="s">
        <v>42</v>
      </c>
      <c r="F923" t="s">
        <v>27935</v>
      </c>
      <c r="G923" t="s">
        <v>27936</v>
      </c>
      <c r="H923" t="s">
        <v>27937</v>
      </c>
      <c r="I923" t="s">
        <v>27929</v>
      </c>
      <c r="J923" t="s">
        <v>27929</v>
      </c>
      <c r="L923" t="s">
        <v>27938</v>
      </c>
    </row>
    <row r="924" spans="1:14" x14ac:dyDescent="0.35">
      <c r="A924" t="s">
        <v>26083</v>
      </c>
      <c r="B924" t="s">
        <v>28850</v>
      </c>
      <c r="C924" t="s">
        <v>26119</v>
      </c>
      <c r="D924" t="s">
        <v>858</v>
      </c>
      <c r="E924" t="s">
        <v>42</v>
      </c>
      <c r="F924" t="s">
        <v>27935</v>
      </c>
      <c r="G924" t="s">
        <v>27936</v>
      </c>
      <c r="H924" t="s">
        <v>27937</v>
      </c>
      <c r="I924" t="s">
        <v>27929</v>
      </c>
      <c r="J924" t="s">
        <v>27929</v>
      </c>
      <c r="L924" t="s">
        <v>27938</v>
      </c>
    </row>
    <row r="925" spans="1:14" x14ac:dyDescent="0.35">
      <c r="A925" t="s">
        <v>26084</v>
      </c>
      <c r="B925" t="s">
        <v>28851</v>
      </c>
      <c r="C925" t="s">
        <v>26119</v>
      </c>
      <c r="D925" t="s">
        <v>858</v>
      </c>
      <c r="E925" t="s">
        <v>42</v>
      </c>
      <c r="F925" t="s">
        <v>27935</v>
      </c>
      <c r="G925" t="s">
        <v>27936</v>
      </c>
      <c r="H925" t="s">
        <v>27937</v>
      </c>
      <c r="I925" t="s">
        <v>27929</v>
      </c>
      <c r="J925" t="s">
        <v>27929</v>
      </c>
      <c r="L925" t="s">
        <v>27938</v>
      </c>
    </row>
    <row r="926" spans="1:14" x14ac:dyDescent="0.35">
      <c r="A926" t="s">
        <v>26085</v>
      </c>
      <c r="B926" t="s">
        <v>28852</v>
      </c>
      <c r="C926" t="s">
        <v>26119</v>
      </c>
      <c r="D926" t="s">
        <v>858</v>
      </c>
      <c r="E926" t="s">
        <v>42</v>
      </c>
      <c r="F926" t="s">
        <v>27935</v>
      </c>
      <c r="G926" t="s">
        <v>27936</v>
      </c>
      <c r="H926" t="s">
        <v>27937</v>
      </c>
      <c r="I926" t="s">
        <v>27929</v>
      </c>
      <c r="J926" t="s">
        <v>27929</v>
      </c>
      <c r="L926" t="s">
        <v>27938</v>
      </c>
      <c r="N926">
        <v>1</v>
      </c>
    </row>
    <row r="927" spans="1:14" x14ac:dyDescent="0.35">
      <c r="A927" t="s">
        <v>26086</v>
      </c>
      <c r="B927" t="s">
        <v>28853</v>
      </c>
      <c r="C927" t="s">
        <v>26119</v>
      </c>
      <c r="D927" t="s">
        <v>858</v>
      </c>
      <c r="E927" t="s">
        <v>42</v>
      </c>
      <c r="F927" t="s">
        <v>27935</v>
      </c>
      <c r="G927" t="s">
        <v>27936</v>
      </c>
      <c r="H927" t="s">
        <v>27937</v>
      </c>
      <c r="I927" t="s">
        <v>27929</v>
      </c>
      <c r="J927" t="s">
        <v>27929</v>
      </c>
      <c r="L927" t="s">
        <v>27938</v>
      </c>
      <c r="N927">
        <v>1</v>
      </c>
    </row>
    <row r="928" spans="1:14" x14ac:dyDescent="0.35">
      <c r="A928" t="s">
        <v>26087</v>
      </c>
      <c r="B928" t="s">
        <v>28854</v>
      </c>
      <c r="C928" t="s">
        <v>26119</v>
      </c>
      <c r="D928" t="s">
        <v>858</v>
      </c>
      <c r="E928" t="s">
        <v>42</v>
      </c>
      <c r="F928" t="s">
        <v>27935</v>
      </c>
      <c r="G928" t="s">
        <v>27936</v>
      </c>
      <c r="H928" t="s">
        <v>27937</v>
      </c>
      <c r="I928" t="s">
        <v>27929</v>
      </c>
      <c r="J928" t="s">
        <v>27929</v>
      </c>
      <c r="L928" t="s">
        <v>27938</v>
      </c>
    </row>
    <row r="929" spans="1:14" x14ac:dyDescent="0.35">
      <c r="A929" t="s">
        <v>26088</v>
      </c>
      <c r="B929" t="s">
        <v>28855</v>
      </c>
      <c r="C929" t="s">
        <v>26119</v>
      </c>
      <c r="D929" t="s">
        <v>858</v>
      </c>
      <c r="E929" t="s">
        <v>42</v>
      </c>
      <c r="F929" t="s">
        <v>27935</v>
      </c>
      <c r="G929" t="s">
        <v>27936</v>
      </c>
      <c r="H929" t="s">
        <v>27937</v>
      </c>
      <c r="I929" t="s">
        <v>27929</v>
      </c>
      <c r="J929" t="s">
        <v>27929</v>
      </c>
      <c r="L929" t="s">
        <v>27938</v>
      </c>
    </row>
    <row r="930" spans="1:14" x14ac:dyDescent="0.35">
      <c r="A930" t="s">
        <v>26089</v>
      </c>
      <c r="B930" t="s">
        <v>28856</v>
      </c>
      <c r="C930" t="s">
        <v>26119</v>
      </c>
      <c r="D930" t="s">
        <v>858</v>
      </c>
      <c r="E930" t="s">
        <v>42</v>
      </c>
      <c r="F930" t="s">
        <v>27935</v>
      </c>
      <c r="G930" t="s">
        <v>27936</v>
      </c>
      <c r="H930" t="s">
        <v>27937</v>
      </c>
      <c r="I930" t="s">
        <v>27929</v>
      </c>
      <c r="J930" t="s">
        <v>27929</v>
      </c>
      <c r="L930" t="s">
        <v>27938</v>
      </c>
    </row>
    <row r="931" spans="1:14" x14ac:dyDescent="0.35">
      <c r="A931" t="s">
        <v>26090</v>
      </c>
      <c r="B931" t="s">
        <v>28857</v>
      </c>
      <c r="C931" t="s">
        <v>26119</v>
      </c>
      <c r="D931" t="s">
        <v>858</v>
      </c>
      <c r="E931" t="s">
        <v>42</v>
      </c>
      <c r="F931" t="s">
        <v>27935</v>
      </c>
      <c r="G931" t="s">
        <v>27936</v>
      </c>
      <c r="H931" t="s">
        <v>27937</v>
      </c>
      <c r="I931" t="s">
        <v>27929</v>
      </c>
      <c r="J931" t="s">
        <v>27929</v>
      </c>
      <c r="L931" t="s">
        <v>27938</v>
      </c>
    </row>
    <row r="932" spans="1:14" x14ac:dyDescent="0.35">
      <c r="A932" t="s">
        <v>26091</v>
      </c>
      <c r="B932" t="s">
        <v>28858</v>
      </c>
      <c r="C932" t="s">
        <v>26119</v>
      </c>
      <c r="D932" t="s">
        <v>858</v>
      </c>
      <c r="E932" t="s">
        <v>42</v>
      </c>
      <c r="F932" t="s">
        <v>27935</v>
      </c>
      <c r="G932" t="s">
        <v>27936</v>
      </c>
      <c r="H932" t="s">
        <v>27937</v>
      </c>
      <c r="I932" t="s">
        <v>27929</v>
      </c>
      <c r="J932" t="s">
        <v>27929</v>
      </c>
      <c r="L932" t="s">
        <v>27938</v>
      </c>
    </row>
    <row r="933" spans="1:14" x14ac:dyDescent="0.35">
      <c r="A933" t="s">
        <v>26092</v>
      </c>
      <c r="B933" t="s">
        <v>28859</v>
      </c>
      <c r="C933" t="s">
        <v>26119</v>
      </c>
      <c r="D933" t="s">
        <v>858</v>
      </c>
      <c r="E933" t="s">
        <v>42</v>
      </c>
      <c r="F933" t="s">
        <v>27935</v>
      </c>
      <c r="G933" t="s">
        <v>27936</v>
      </c>
      <c r="H933" t="s">
        <v>27937</v>
      </c>
      <c r="I933" t="s">
        <v>27929</v>
      </c>
      <c r="J933" t="s">
        <v>27929</v>
      </c>
      <c r="L933" t="s">
        <v>27938</v>
      </c>
    </row>
    <row r="934" spans="1:14" x14ac:dyDescent="0.35">
      <c r="A934" t="s">
        <v>26093</v>
      </c>
      <c r="B934" t="s">
        <v>28860</v>
      </c>
      <c r="C934" t="s">
        <v>26119</v>
      </c>
      <c r="D934" t="s">
        <v>858</v>
      </c>
      <c r="E934" t="s">
        <v>42</v>
      </c>
      <c r="F934" t="s">
        <v>27935</v>
      </c>
      <c r="G934" t="s">
        <v>27936</v>
      </c>
      <c r="H934" t="s">
        <v>27937</v>
      </c>
      <c r="I934" t="s">
        <v>27929</v>
      </c>
      <c r="J934" t="s">
        <v>27929</v>
      </c>
      <c r="L934" t="s">
        <v>27938</v>
      </c>
    </row>
    <row r="935" spans="1:14" x14ac:dyDescent="0.35">
      <c r="A935" t="s">
        <v>26094</v>
      </c>
      <c r="B935" t="s">
        <v>28861</v>
      </c>
      <c r="C935" t="s">
        <v>26119</v>
      </c>
      <c r="D935" t="s">
        <v>858</v>
      </c>
      <c r="E935" t="s">
        <v>42</v>
      </c>
      <c r="F935" t="s">
        <v>27935</v>
      </c>
      <c r="G935" t="s">
        <v>27936</v>
      </c>
      <c r="H935" t="s">
        <v>27937</v>
      </c>
      <c r="I935" t="s">
        <v>27929</v>
      </c>
      <c r="J935" t="s">
        <v>27929</v>
      </c>
      <c r="L935" t="s">
        <v>27938</v>
      </c>
    </row>
    <row r="936" spans="1:14" x14ac:dyDescent="0.35">
      <c r="A936" t="s">
        <v>26095</v>
      </c>
      <c r="B936" t="s">
        <v>28862</v>
      </c>
      <c r="C936" t="s">
        <v>26119</v>
      </c>
      <c r="D936" t="s">
        <v>858</v>
      </c>
      <c r="E936" t="s">
        <v>42</v>
      </c>
      <c r="F936" t="s">
        <v>27935</v>
      </c>
      <c r="G936" t="s">
        <v>27936</v>
      </c>
      <c r="H936" t="s">
        <v>27937</v>
      </c>
      <c r="I936" t="s">
        <v>27929</v>
      </c>
      <c r="J936" t="s">
        <v>27929</v>
      </c>
      <c r="L936" t="s">
        <v>27938</v>
      </c>
    </row>
    <row r="937" spans="1:14" x14ac:dyDescent="0.35">
      <c r="A937" t="s">
        <v>26097</v>
      </c>
      <c r="B937" t="s">
        <v>28863</v>
      </c>
      <c r="C937" t="s">
        <v>26119</v>
      </c>
      <c r="D937" t="s">
        <v>858</v>
      </c>
      <c r="E937" t="s">
        <v>42</v>
      </c>
      <c r="F937" t="s">
        <v>27935</v>
      </c>
      <c r="G937" t="s">
        <v>27936</v>
      </c>
      <c r="H937" t="s">
        <v>27937</v>
      </c>
      <c r="I937" t="s">
        <v>27929</v>
      </c>
      <c r="J937" t="s">
        <v>27929</v>
      </c>
      <c r="L937" t="s">
        <v>27938</v>
      </c>
    </row>
    <row r="938" spans="1:14" x14ac:dyDescent="0.35">
      <c r="A938" t="s">
        <v>35818</v>
      </c>
      <c r="B938" t="s">
        <v>35819</v>
      </c>
      <c r="C938" t="s">
        <v>26119</v>
      </c>
      <c r="D938" t="s">
        <v>858</v>
      </c>
      <c r="E938" t="s">
        <v>42</v>
      </c>
      <c r="F938" t="s">
        <v>27935</v>
      </c>
      <c r="G938" t="s">
        <v>27936</v>
      </c>
      <c r="H938" t="s">
        <v>27937</v>
      </c>
      <c r="I938" t="s">
        <v>27929</v>
      </c>
      <c r="J938" t="s">
        <v>27929</v>
      </c>
      <c r="L938" t="s">
        <v>27938</v>
      </c>
    </row>
    <row r="939" spans="1:14" x14ac:dyDescent="0.35">
      <c r="A939">
        <v>11000481182</v>
      </c>
      <c r="B939" t="s">
        <v>28864</v>
      </c>
      <c r="C939" t="s">
        <v>26119</v>
      </c>
      <c r="D939" t="s">
        <v>864</v>
      </c>
      <c r="E939" t="s">
        <v>42</v>
      </c>
      <c r="F939" t="s">
        <v>27935</v>
      </c>
      <c r="G939" t="s">
        <v>27936</v>
      </c>
      <c r="H939" t="s">
        <v>27937</v>
      </c>
      <c r="I939" t="s">
        <v>27929</v>
      </c>
      <c r="J939" t="s">
        <v>27929</v>
      </c>
      <c r="L939" t="s">
        <v>27938</v>
      </c>
    </row>
    <row r="940" spans="1:14" x14ac:dyDescent="0.35">
      <c r="A940">
        <v>11000481708</v>
      </c>
      <c r="B940" t="s">
        <v>28865</v>
      </c>
      <c r="C940" t="s">
        <v>26119</v>
      </c>
      <c r="D940" t="s">
        <v>864</v>
      </c>
      <c r="E940" t="s">
        <v>42</v>
      </c>
      <c r="F940" t="s">
        <v>27935</v>
      </c>
      <c r="G940" t="s">
        <v>27936</v>
      </c>
      <c r="H940" t="s">
        <v>27937</v>
      </c>
      <c r="I940" t="s">
        <v>27929</v>
      </c>
      <c r="J940" t="s">
        <v>27929</v>
      </c>
      <c r="L940" t="s">
        <v>27938</v>
      </c>
    </row>
    <row r="941" spans="1:14" x14ac:dyDescent="0.35">
      <c r="A941" t="s">
        <v>26101</v>
      </c>
      <c r="B941" t="s">
        <v>28866</v>
      </c>
      <c r="C941" t="s">
        <v>25458</v>
      </c>
      <c r="D941" t="s">
        <v>858</v>
      </c>
      <c r="E941" t="s">
        <v>42</v>
      </c>
      <c r="F941" t="s">
        <v>28526</v>
      </c>
      <c r="G941" t="s">
        <v>27960</v>
      </c>
      <c r="H941" t="s">
        <v>28096</v>
      </c>
      <c r="I941" t="s">
        <v>27929</v>
      </c>
      <c r="J941" t="s">
        <v>27929</v>
      </c>
      <c r="K941" t="s">
        <v>28867</v>
      </c>
      <c r="L941" t="s">
        <v>28867</v>
      </c>
    </row>
    <row r="942" spans="1:14" x14ac:dyDescent="0.35">
      <c r="A942" t="s">
        <v>32544</v>
      </c>
      <c r="B942" t="s">
        <v>35820</v>
      </c>
      <c r="C942" t="s">
        <v>32922</v>
      </c>
      <c r="D942" t="s">
        <v>858</v>
      </c>
      <c r="E942" t="s">
        <v>42</v>
      </c>
      <c r="F942" t="s">
        <v>27935</v>
      </c>
      <c r="G942" t="s">
        <v>27928</v>
      </c>
      <c r="H942" t="s">
        <v>27954</v>
      </c>
      <c r="I942" t="s">
        <v>27960</v>
      </c>
      <c r="J942" t="s">
        <v>28171</v>
      </c>
      <c r="L942" t="s">
        <v>28172</v>
      </c>
      <c r="N942">
        <v>1</v>
      </c>
    </row>
    <row r="943" spans="1:14" x14ac:dyDescent="0.35">
      <c r="A943" t="s">
        <v>632</v>
      </c>
      <c r="B943" t="s">
        <v>28868</v>
      </c>
      <c r="C943" t="s">
        <v>23984</v>
      </c>
      <c r="D943" t="s">
        <v>858</v>
      </c>
      <c r="E943" t="s">
        <v>42</v>
      </c>
      <c r="F943" t="s">
        <v>28526</v>
      </c>
      <c r="G943" t="s">
        <v>27960</v>
      </c>
      <c r="H943" t="s">
        <v>28096</v>
      </c>
      <c r="I943" t="s">
        <v>27929</v>
      </c>
      <c r="J943" t="s">
        <v>27929</v>
      </c>
      <c r="L943" t="s">
        <v>28867</v>
      </c>
      <c r="N943">
        <v>1</v>
      </c>
    </row>
    <row r="944" spans="1:14" x14ac:dyDescent="0.35">
      <c r="A944" t="s">
        <v>26102</v>
      </c>
      <c r="B944" t="s">
        <v>28869</v>
      </c>
      <c r="C944" t="s">
        <v>25509</v>
      </c>
      <c r="D944" t="s">
        <v>858</v>
      </c>
      <c r="E944" t="s">
        <v>42</v>
      </c>
      <c r="F944" t="s">
        <v>28526</v>
      </c>
      <c r="G944" t="s">
        <v>27960</v>
      </c>
      <c r="H944" t="s">
        <v>28096</v>
      </c>
      <c r="I944" t="s">
        <v>27929</v>
      </c>
      <c r="J944" t="s">
        <v>27929</v>
      </c>
      <c r="L944" t="s">
        <v>28867</v>
      </c>
    </row>
    <row r="945" spans="1:14" x14ac:dyDescent="0.35">
      <c r="A945" t="s">
        <v>26104</v>
      </c>
      <c r="B945" t="s">
        <v>26140</v>
      </c>
      <c r="C945" t="s">
        <v>26140</v>
      </c>
      <c r="D945" t="s">
        <v>835</v>
      </c>
      <c r="E945" t="s">
        <v>42</v>
      </c>
      <c r="F945" t="s">
        <v>28526</v>
      </c>
      <c r="G945" t="s">
        <v>27960</v>
      </c>
      <c r="H945" t="s">
        <v>27961</v>
      </c>
      <c r="I945" t="s">
        <v>27929</v>
      </c>
      <c r="J945" t="s">
        <v>27929</v>
      </c>
      <c r="K945" t="s">
        <v>28870</v>
      </c>
      <c r="L945" t="s">
        <v>28870</v>
      </c>
    </row>
    <row r="946" spans="1:14" x14ac:dyDescent="0.35">
      <c r="A946" t="s">
        <v>26105</v>
      </c>
      <c r="B946" t="s">
        <v>28871</v>
      </c>
      <c r="C946" t="s">
        <v>25547</v>
      </c>
      <c r="D946" t="s">
        <v>835</v>
      </c>
      <c r="E946" t="s">
        <v>42</v>
      </c>
      <c r="F946" t="s">
        <v>28526</v>
      </c>
      <c r="G946" t="s">
        <v>27960</v>
      </c>
      <c r="H946" t="s">
        <v>27961</v>
      </c>
      <c r="I946" t="s">
        <v>27929</v>
      </c>
      <c r="J946" t="s">
        <v>27929</v>
      </c>
      <c r="L946" t="s">
        <v>28870</v>
      </c>
    </row>
    <row r="947" spans="1:14" x14ac:dyDescent="0.35">
      <c r="A947" t="s">
        <v>26106</v>
      </c>
      <c r="B947" t="s">
        <v>28872</v>
      </c>
      <c r="C947" t="s">
        <v>25651</v>
      </c>
      <c r="D947" t="s">
        <v>835</v>
      </c>
      <c r="E947" t="s">
        <v>42</v>
      </c>
      <c r="F947" t="s">
        <v>28526</v>
      </c>
      <c r="G947" t="s">
        <v>27960</v>
      </c>
      <c r="H947" t="s">
        <v>27961</v>
      </c>
      <c r="I947" t="s">
        <v>27929</v>
      </c>
      <c r="J947" t="s">
        <v>27929</v>
      </c>
      <c r="L947" t="s">
        <v>28870</v>
      </c>
    </row>
    <row r="948" spans="1:14" x14ac:dyDescent="0.35">
      <c r="A948" t="s">
        <v>26108</v>
      </c>
      <c r="B948" t="s">
        <v>28873</v>
      </c>
      <c r="C948" t="s">
        <v>26143</v>
      </c>
      <c r="D948" t="s">
        <v>850</v>
      </c>
      <c r="E948" t="s">
        <v>42</v>
      </c>
      <c r="F948" t="s">
        <v>28526</v>
      </c>
      <c r="G948" t="s">
        <v>27960</v>
      </c>
      <c r="H948" t="s">
        <v>27961</v>
      </c>
      <c r="I948" t="s">
        <v>27929</v>
      </c>
      <c r="J948" t="s">
        <v>27929</v>
      </c>
      <c r="L948" t="s">
        <v>28870</v>
      </c>
    </row>
    <row r="949" spans="1:14" x14ac:dyDescent="0.35">
      <c r="A949" t="s">
        <v>26109</v>
      </c>
      <c r="B949" t="s">
        <v>28874</v>
      </c>
      <c r="C949" t="s">
        <v>15</v>
      </c>
      <c r="D949" t="s">
        <v>888</v>
      </c>
      <c r="E949" t="s">
        <v>42</v>
      </c>
      <c r="F949" t="s">
        <v>28526</v>
      </c>
      <c r="G949" t="s">
        <v>27960</v>
      </c>
      <c r="H949" t="s">
        <v>27961</v>
      </c>
      <c r="I949" t="s">
        <v>27929</v>
      </c>
      <c r="J949" t="s">
        <v>27929</v>
      </c>
      <c r="L949" t="s">
        <v>28870</v>
      </c>
    </row>
    <row r="950" spans="1:14" x14ac:dyDescent="0.35">
      <c r="A950" t="s">
        <v>26110</v>
      </c>
      <c r="B950" t="s">
        <v>28875</v>
      </c>
      <c r="C950" t="s">
        <v>26145</v>
      </c>
      <c r="D950" t="s">
        <v>850</v>
      </c>
      <c r="E950" t="s">
        <v>42</v>
      </c>
      <c r="F950" t="s">
        <v>28526</v>
      </c>
      <c r="G950" t="s">
        <v>27960</v>
      </c>
      <c r="H950" t="s">
        <v>27961</v>
      </c>
      <c r="I950" t="s">
        <v>27929</v>
      </c>
      <c r="J950" t="s">
        <v>27929</v>
      </c>
      <c r="L950" t="s">
        <v>28870</v>
      </c>
    </row>
    <row r="951" spans="1:14" x14ac:dyDescent="0.35">
      <c r="A951" t="s">
        <v>26111</v>
      </c>
      <c r="B951" t="s">
        <v>28876</v>
      </c>
      <c r="C951" t="s">
        <v>970</v>
      </c>
      <c r="D951" t="s">
        <v>850</v>
      </c>
      <c r="E951" t="s">
        <v>42</v>
      </c>
      <c r="F951" t="s">
        <v>28526</v>
      </c>
      <c r="G951" t="s">
        <v>27960</v>
      </c>
      <c r="H951" t="s">
        <v>27961</v>
      </c>
      <c r="I951" t="s">
        <v>27929</v>
      </c>
      <c r="J951" t="s">
        <v>27929</v>
      </c>
      <c r="L951" t="s">
        <v>28870</v>
      </c>
    </row>
    <row r="952" spans="1:14" x14ac:dyDescent="0.35">
      <c r="A952" t="s">
        <v>26112</v>
      </c>
      <c r="B952" t="s">
        <v>1113</v>
      </c>
      <c r="C952" t="s">
        <v>970</v>
      </c>
      <c r="D952" t="s">
        <v>850</v>
      </c>
      <c r="E952" t="s">
        <v>42</v>
      </c>
      <c r="F952" t="s">
        <v>28526</v>
      </c>
      <c r="G952" t="s">
        <v>27960</v>
      </c>
      <c r="H952" t="s">
        <v>27961</v>
      </c>
      <c r="I952" t="s">
        <v>27929</v>
      </c>
      <c r="J952" t="s">
        <v>27929</v>
      </c>
      <c r="L952" t="s">
        <v>28870</v>
      </c>
    </row>
    <row r="953" spans="1:14" x14ac:dyDescent="0.35">
      <c r="A953" t="s">
        <v>26113</v>
      </c>
      <c r="B953" t="s">
        <v>28877</v>
      </c>
      <c r="C953" t="s">
        <v>25684</v>
      </c>
      <c r="D953" t="s">
        <v>835</v>
      </c>
      <c r="E953" t="s">
        <v>42</v>
      </c>
      <c r="F953" t="s">
        <v>28526</v>
      </c>
      <c r="G953" t="s">
        <v>27960</v>
      </c>
      <c r="H953" t="s">
        <v>27961</v>
      </c>
      <c r="I953" t="s">
        <v>27929</v>
      </c>
      <c r="J953" t="s">
        <v>27929</v>
      </c>
      <c r="L953" t="s">
        <v>28870</v>
      </c>
    </row>
    <row r="954" spans="1:14" x14ac:dyDescent="0.35">
      <c r="A954" t="s">
        <v>799</v>
      </c>
      <c r="B954" t="s">
        <v>1113</v>
      </c>
      <c r="C954" t="s">
        <v>970</v>
      </c>
      <c r="D954" t="s">
        <v>850</v>
      </c>
      <c r="E954" t="s">
        <v>42</v>
      </c>
      <c r="F954" t="s">
        <v>28526</v>
      </c>
      <c r="G954" t="s">
        <v>27960</v>
      </c>
      <c r="H954" t="s">
        <v>27961</v>
      </c>
      <c r="I954" t="s">
        <v>27929</v>
      </c>
      <c r="J954" t="s">
        <v>27929</v>
      </c>
      <c r="L954" t="s">
        <v>28870</v>
      </c>
      <c r="N954">
        <v>1</v>
      </c>
    </row>
    <row r="955" spans="1:14" x14ac:dyDescent="0.35">
      <c r="A955" t="s">
        <v>26114</v>
      </c>
      <c r="B955" t="s">
        <v>1113</v>
      </c>
      <c r="C955" t="s">
        <v>970</v>
      </c>
      <c r="D955" t="s">
        <v>850</v>
      </c>
      <c r="E955" t="s">
        <v>42</v>
      </c>
      <c r="F955" t="s">
        <v>28526</v>
      </c>
      <c r="G955" t="s">
        <v>27960</v>
      </c>
      <c r="H955" t="s">
        <v>27961</v>
      </c>
      <c r="I955" t="s">
        <v>27929</v>
      </c>
      <c r="J955" t="s">
        <v>27929</v>
      </c>
      <c r="L955" t="s">
        <v>28870</v>
      </c>
    </row>
    <row r="956" spans="1:14" x14ac:dyDescent="0.35">
      <c r="A956" t="s">
        <v>26115</v>
      </c>
      <c r="B956" t="s">
        <v>28878</v>
      </c>
      <c r="C956" t="s">
        <v>25528</v>
      </c>
      <c r="D956" t="s">
        <v>835</v>
      </c>
      <c r="E956" t="s">
        <v>42</v>
      </c>
      <c r="F956" t="s">
        <v>28526</v>
      </c>
      <c r="G956" t="s">
        <v>27960</v>
      </c>
      <c r="H956" t="s">
        <v>28407</v>
      </c>
      <c r="I956" t="s">
        <v>27929</v>
      </c>
      <c r="J956" t="s">
        <v>27929</v>
      </c>
      <c r="K956" t="s">
        <v>28879</v>
      </c>
      <c r="L956" t="s">
        <v>28879</v>
      </c>
    </row>
    <row r="957" spans="1:14" x14ac:dyDescent="0.35">
      <c r="A957">
        <v>125037906935</v>
      </c>
      <c r="B957" t="s">
        <v>28880</v>
      </c>
      <c r="C957" t="s">
        <v>26152</v>
      </c>
      <c r="D957" t="s">
        <v>888</v>
      </c>
      <c r="E957" t="s">
        <v>42</v>
      </c>
      <c r="F957" t="s">
        <v>28526</v>
      </c>
      <c r="G957" t="s">
        <v>27960</v>
      </c>
      <c r="H957" t="s">
        <v>28407</v>
      </c>
      <c r="I957" t="s">
        <v>27929</v>
      </c>
      <c r="J957" t="s">
        <v>27929</v>
      </c>
      <c r="L957" t="s">
        <v>28879</v>
      </c>
    </row>
    <row r="958" spans="1:14" x14ac:dyDescent="0.35">
      <c r="A958">
        <v>125037959440</v>
      </c>
      <c r="B958" t="s">
        <v>28882</v>
      </c>
      <c r="C958" t="s">
        <v>26152</v>
      </c>
      <c r="D958" t="s">
        <v>888</v>
      </c>
      <c r="E958" t="s">
        <v>42</v>
      </c>
      <c r="F958" t="s">
        <v>28526</v>
      </c>
      <c r="G958" t="s">
        <v>27960</v>
      </c>
      <c r="H958" t="s">
        <v>28407</v>
      </c>
      <c r="I958" t="s">
        <v>27929</v>
      </c>
      <c r="J958" t="s">
        <v>27929</v>
      </c>
      <c r="L958" t="s">
        <v>28879</v>
      </c>
    </row>
    <row r="959" spans="1:14" x14ac:dyDescent="0.35">
      <c r="A959">
        <v>125072963779</v>
      </c>
      <c r="B959" t="s">
        <v>28883</v>
      </c>
      <c r="C959" t="s">
        <v>26154</v>
      </c>
      <c r="D959" t="s">
        <v>888</v>
      </c>
      <c r="E959" t="s">
        <v>42</v>
      </c>
      <c r="F959" t="s">
        <v>28526</v>
      </c>
      <c r="G959" t="s">
        <v>27960</v>
      </c>
      <c r="H959" t="s">
        <v>28407</v>
      </c>
      <c r="I959" t="s">
        <v>27929</v>
      </c>
      <c r="J959" t="s">
        <v>27929</v>
      </c>
      <c r="L959" t="s">
        <v>28879</v>
      </c>
    </row>
    <row r="960" spans="1:14" x14ac:dyDescent="0.35">
      <c r="A960" t="s">
        <v>26118</v>
      </c>
      <c r="B960" t="s">
        <v>28884</v>
      </c>
      <c r="C960" t="s">
        <v>12</v>
      </c>
      <c r="D960" t="s">
        <v>842</v>
      </c>
      <c r="E960" t="s">
        <v>42</v>
      </c>
      <c r="F960" t="s">
        <v>28526</v>
      </c>
      <c r="G960" t="s">
        <v>27960</v>
      </c>
      <c r="H960" t="s">
        <v>28407</v>
      </c>
      <c r="I960" t="s">
        <v>27929</v>
      </c>
      <c r="J960" t="s">
        <v>27929</v>
      </c>
      <c r="L960" t="s">
        <v>28879</v>
      </c>
    </row>
    <row r="961" spans="1:12" x14ac:dyDescent="0.35">
      <c r="A961" t="s">
        <v>26120</v>
      </c>
      <c r="B961" t="s">
        <v>28885</v>
      </c>
      <c r="C961" t="s">
        <v>26157</v>
      </c>
      <c r="D961" t="s">
        <v>850</v>
      </c>
      <c r="E961" t="s">
        <v>42</v>
      </c>
      <c r="F961" t="s">
        <v>28526</v>
      </c>
      <c r="G961" t="s">
        <v>27960</v>
      </c>
      <c r="H961" t="s">
        <v>28407</v>
      </c>
      <c r="I961" t="s">
        <v>27929</v>
      </c>
      <c r="J961" t="s">
        <v>27929</v>
      </c>
      <c r="L961" t="s">
        <v>28879</v>
      </c>
    </row>
    <row r="962" spans="1:12" x14ac:dyDescent="0.35">
      <c r="A962" t="s">
        <v>26121</v>
      </c>
      <c r="B962" t="s">
        <v>28886</v>
      </c>
      <c r="C962" t="s">
        <v>26159</v>
      </c>
      <c r="D962" t="s">
        <v>835</v>
      </c>
      <c r="E962" t="s">
        <v>42</v>
      </c>
      <c r="F962" t="s">
        <v>28526</v>
      </c>
      <c r="G962" t="s">
        <v>27960</v>
      </c>
      <c r="H962" t="s">
        <v>28407</v>
      </c>
      <c r="I962" t="s">
        <v>27929</v>
      </c>
      <c r="J962" t="s">
        <v>27929</v>
      </c>
      <c r="L962" t="s">
        <v>28879</v>
      </c>
    </row>
    <row r="963" spans="1:12" x14ac:dyDescent="0.35">
      <c r="A963" t="s">
        <v>26122</v>
      </c>
      <c r="B963" t="s">
        <v>28887</v>
      </c>
      <c r="C963" t="s">
        <v>26161</v>
      </c>
      <c r="D963" t="s">
        <v>835</v>
      </c>
      <c r="E963" t="s">
        <v>42</v>
      </c>
      <c r="F963" t="s">
        <v>28526</v>
      </c>
      <c r="G963" t="s">
        <v>27960</v>
      </c>
      <c r="H963" t="s">
        <v>28407</v>
      </c>
      <c r="I963" t="s">
        <v>27929</v>
      </c>
      <c r="J963" t="s">
        <v>27929</v>
      </c>
      <c r="L963" t="s">
        <v>28879</v>
      </c>
    </row>
    <row r="964" spans="1:12" x14ac:dyDescent="0.35">
      <c r="A964">
        <v>155104920379</v>
      </c>
      <c r="B964" t="s">
        <v>28888</v>
      </c>
      <c r="C964" t="s">
        <v>26163</v>
      </c>
      <c r="D964" t="s">
        <v>888</v>
      </c>
      <c r="E964" t="s">
        <v>42</v>
      </c>
      <c r="F964" t="s">
        <v>28526</v>
      </c>
      <c r="G964" t="s">
        <v>27960</v>
      </c>
      <c r="H964" t="s">
        <v>28407</v>
      </c>
      <c r="I964" t="s">
        <v>27929</v>
      </c>
      <c r="J964" t="s">
        <v>27929</v>
      </c>
      <c r="L964" t="s">
        <v>28879</v>
      </c>
    </row>
    <row r="965" spans="1:12" x14ac:dyDescent="0.35">
      <c r="A965" t="s">
        <v>26124</v>
      </c>
      <c r="B965" t="s">
        <v>28889</v>
      </c>
      <c r="C965" t="s">
        <v>26165</v>
      </c>
      <c r="D965" t="s">
        <v>835</v>
      </c>
      <c r="E965" t="s">
        <v>42</v>
      </c>
      <c r="F965" t="s">
        <v>28526</v>
      </c>
      <c r="G965" t="s">
        <v>27960</v>
      </c>
      <c r="H965" t="s">
        <v>28407</v>
      </c>
      <c r="I965" t="s">
        <v>27929</v>
      </c>
      <c r="J965" t="s">
        <v>27929</v>
      </c>
      <c r="L965" t="s">
        <v>28879</v>
      </c>
    </row>
    <row r="966" spans="1:12" x14ac:dyDescent="0.35">
      <c r="A966" t="s">
        <v>26125</v>
      </c>
      <c r="B966" t="s">
        <v>28890</v>
      </c>
      <c r="C966" t="s">
        <v>26167</v>
      </c>
      <c r="D966" t="s">
        <v>842</v>
      </c>
      <c r="E966" t="s">
        <v>42</v>
      </c>
      <c r="F966" t="s">
        <v>28526</v>
      </c>
      <c r="G966" t="s">
        <v>27960</v>
      </c>
      <c r="H966" t="s">
        <v>28407</v>
      </c>
      <c r="I966" t="s">
        <v>27929</v>
      </c>
      <c r="J966" t="s">
        <v>27929</v>
      </c>
      <c r="L966" t="s">
        <v>28879</v>
      </c>
    </row>
    <row r="967" spans="1:12" x14ac:dyDescent="0.35">
      <c r="A967" t="s">
        <v>26126</v>
      </c>
      <c r="B967" t="s">
        <v>28891</v>
      </c>
      <c r="C967" t="s">
        <v>26169</v>
      </c>
      <c r="D967" t="s">
        <v>835</v>
      </c>
      <c r="E967" t="s">
        <v>42</v>
      </c>
      <c r="F967" t="s">
        <v>28526</v>
      </c>
      <c r="G967" t="s">
        <v>27960</v>
      </c>
      <c r="H967" t="s">
        <v>28407</v>
      </c>
      <c r="I967" t="s">
        <v>27929</v>
      </c>
      <c r="J967" t="s">
        <v>27929</v>
      </c>
      <c r="L967" t="s">
        <v>28879</v>
      </c>
    </row>
    <row r="968" spans="1:12" x14ac:dyDescent="0.35">
      <c r="A968" t="s">
        <v>26127</v>
      </c>
      <c r="B968" t="s">
        <v>28892</v>
      </c>
      <c r="C968" t="s">
        <v>26169</v>
      </c>
      <c r="D968" t="s">
        <v>835</v>
      </c>
      <c r="E968" t="s">
        <v>42</v>
      </c>
      <c r="F968" t="s">
        <v>28526</v>
      </c>
      <c r="G968" t="s">
        <v>27960</v>
      </c>
      <c r="H968" t="s">
        <v>28407</v>
      </c>
      <c r="I968" t="s">
        <v>27929</v>
      </c>
      <c r="J968" t="s">
        <v>27929</v>
      </c>
      <c r="L968" t="s">
        <v>28879</v>
      </c>
    </row>
    <row r="969" spans="1:12" x14ac:dyDescent="0.35">
      <c r="A969">
        <v>155310165785</v>
      </c>
      <c r="B969" t="s">
        <v>28893</v>
      </c>
      <c r="C969" t="s">
        <v>26172</v>
      </c>
      <c r="D969" t="s">
        <v>893</v>
      </c>
      <c r="E969" t="s">
        <v>42</v>
      </c>
      <c r="F969" t="s">
        <v>28526</v>
      </c>
      <c r="G969" t="s">
        <v>27960</v>
      </c>
      <c r="H969" t="s">
        <v>28407</v>
      </c>
      <c r="I969" t="s">
        <v>27929</v>
      </c>
      <c r="J969" t="s">
        <v>27929</v>
      </c>
      <c r="L969" t="s">
        <v>28879</v>
      </c>
    </row>
    <row r="970" spans="1:12" x14ac:dyDescent="0.35">
      <c r="A970" t="s">
        <v>26129</v>
      </c>
      <c r="B970" t="s">
        <v>28894</v>
      </c>
      <c r="C970" t="s">
        <v>20816</v>
      </c>
      <c r="D970" t="s">
        <v>850</v>
      </c>
      <c r="E970" t="s">
        <v>42</v>
      </c>
      <c r="F970" t="s">
        <v>28526</v>
      </c>
      <c r="G970" t="s">
        <v>27960</v>
      </c>
      <c r="H970" t="s">
        <v>28407</v>
      </c>
      <c r="I970" t="s">
        <v>27929</v>
      </c>
      <c r="J970" t="s">
        <v>27929</v>
      </c>
      <c r="L970" t="s">
        <v>28879</v>
      </c>
    </row>
    <row r="971" spans="1:12" x14ac:dyDescent="0.35">
      <c r="A971" t="s">
        <v>26130</v>
      </c>
      <c r="B971" t="s">
        <v>28895</v>
      </c>
      <c r="C971" t="s">
        <v>25606</v>
      </c>
      <c r="D971" t="s">
        <v>850</v>
      </c>
      <c r="E971" t="s">
        <v>42</v>
      </c>
      <c r="F971" t="s">
        <v>28526</v>
      </c>
      <c r="G971" t="s">
        <v>27960</v>
      </c>
      <c r="H971" t="s">
        <v>28407</v>
      </c>
      <c r="I971" t="s">
        <v>27929</v>
      </c>
      <c r="J971" t="s">
        <v>27929</v>
      </c>
      <c r="L971" t="s">
        <v>28879</v>
      </c>
    </row>
    <row r="972" spans="1:12" x14ac:dyDescent="0.35">
      <c r="A972" t="s">
        <v>26131</v>
      </c>
      <c r="B972" t="s">
        <v>28896</v>
      </c>
      <c r="C972" t="s">
        <v>26176</v>
      </c>
      <c r="D972" t="s">
        <v>893</v>
      </c>
      <c r="E972" t="s">
        <v>42</v>
      </c>
      <c r="F972" t="s">
        <v>28526</v>
      </c>
      <c r="G972" t="s">
        <v>27960</v>
      </c>
      <c r="H972" t="s">
        <v>28407</v>
      </c>
      <c r="I972" t="s">
        <v>27929</v>
      </c>
      <c r="J972" t="s">
        <v>27929</v>
      </c>
      <c r="L972" t="s">
        <v>28879</v>
      </c>
    </row>
    <row r="973" spans="1:12" x14ac:dyDescent="0.35">
      <c r="A973">
        <v>160301123346</v>
      </c>
      <c r="B973" t="s">
        <v>28898</v>
      </c>
      <c r="C973" t="s">
        <v>26178</v>
      </c>
      <c r="D973" t="s">
        <v>893</v>
      </c>
      <c r="E973" t="s">
        <v>42</v>
      </c>
      <c r="F973" t="s">
        <v>28526</v>
      </c>
      <c r="G973" t="s">
        <v>27960</v>
      </c>
      <c r="H973" t="s">
        <v>28407</v>
      </c>
      <c r="I973" t="s">
        <v>27929</v>
      </c>
      <c r="J973" t="s">
        <v>27929</v>
      </c>
      <c r="L973" t="s">
        <v>28879</v>
      </c>
    </row>
    <row r="974" spans="1:12" x14ac:dyDescent="0.35">
      <c r="A974">
        <v>270300887474</v>
      </c>
      <c r="B974" t="s">
        <v>28899</v>
      </c>
      <c r="C974" t="s">
        <v>26176</v>
      </c>
      <c r="D974" t="s">
        <v>835</v>
      </c>
      <c r="E974" t="s">
        <v>42</v>
      </c>
      <c r="F974" t="s">
        <v>28526</v>
      </c>
      <c r="G974" t="s">
        <v>27960</v>
      </c>
      <c r="H974" t="s">
        <v>28407</v>
      </c>
      <c r="I974" t="s">
        <v>27929</v>
      </c>
      <c r="J974" t="s">
        <v>27929</v>
      </c>
      <c r="L974" t="s">
        <v>28879</v>
      </c>
    </row>
    <row r="975" spans="1:12" x14ac:dyDescent="0.35">
      <c r="A975">
        <v>294102106139</v>
      </c>
      <c r="B975" t="s">
        <v>28900</v>
      </c>
      <c r="C975" t="s">
        <v>26181</v>
      </c>
      <c r="D975" t="s">
        <v>893</v>
      </c>
      <c r="E975" t="s">
        <v>42</v>
      </c>
      <c r="F975" t="s">
        <v>28526</v>
      </c>
      <c r="G975" t="s">
        <v>27960</v>
      </c>
      <c r="H975" t="s">
        <v>28407</v>
      </c>
      <c r="I975" t="s">
        <v>27929</v>
      </c>
      <c r="J975" t="s">
        <v>27929</v>
      </c>
      <c r="L975" t="s">
        <v>28879</v>
      </c>
    </row>
    <row r="976" spans="1:12" x14ac:dyDescent="0.35">
      <c r="A976" t="s">
        <v>26135</v>
      </c>
      <c r="B976" t="s">
        <v>28902</v>
      </c>
      <c r="C976" t="s">
        <v>970</v>
      </c>
      <c r="D976" t="s">
        <v>850</v>
      </c>
      <c r="E976" t="s">
        <v>42</v>
      </c>
      <c r="F976" t="s">
        <v>28526</v>
      </c>
      <c r="G976" t="s">
        <v>27960</v>
      </c>
      <c r="H976" t="s">
        <v>28407</v>
      </c>
      <c r="I976" t="s">
        <v>27929</v>
      </c>
      <c r="J976" t="s">
        <v>27929</v>
      </c>
      <c r="L976" t="s">
        <v>28879</v>
      </c>
    </row>
    <row r="977" spans="1:14" x14ac:dyDescent="0.35">
      <c r="A977" t="s">
        <v>26136</v>
      </c>
      <c r="B977" t="s">
        <v>28903</v>
      </c>
      <c r="C977" t="s">
        <v>25701</v>
      </c>
      <c r="D977" t="s">
        <v>835</v>
      </c>
      <c r="E977" t="s">
        <v>42</v>
      </c>
      <c r="F977" t="s">
        <v>28526</v>
      </c>
      <c r="G977" t="s">
        <v>27937</v>
      </c>
      <c r="H977" t="s">
        <v>164</v>
      </c>
      <c r="I977" t="s">
        <v>27929</v>
      </c>
      <c r="J977" t="s">
        <v>27929</v>
      </c>
      <c r="K977" t="s">
        <v>28904</v>
      </c>
      <c r="L977" t="s">
        <v>28904</v>
      </c>
    </row>
    <row r="978" spans="1:14" x14ac:dyDescent="0.35">
      <c r="A978" t="s">
        <v>26137</v>
      </c>
      <c r="B978" t="s">
        <v>28905</v>
      </c>
      <c r="C978" t="s">
        <v>25701</v>
      </c>
      <c r="D978" t="s">
        <v>835</v>
      </c>
      <c r="E978" t="s">
        <v>42</v>
      </c>
      <c r="F978" t="s">
        <v>28526</v>
      </c>
      <c r="G978" t="s">
        <v>27937</v>
      </c>
      <c r="H978" t="s">
        <v>164</v>
      </c>
      <c r="I978" t="s">
        <v>27929</v>
      </c>
      <c r="J978" t="s">
        <v>27929</v>
      </c>
      <c r="L978" t="s">
        <v>28904</v>
      </c>
    </row>
    <row r="979" spans="1:14" x14ac:dyDescent="0.35">
      <c r="A979" t="s">
        <v>263</v>
      </c>
      <c r="B979" t="s">
        <v>28906</v>
      </c>
      <c r="C979" t="s">
        <v>25701</v>
      </c>
      <c r="D979" t="s">
        <v>835</v>
      </c>
      <c r="E979" t="s">
        <v>42</v>
      </c>
      <c r="F979" t="s">
        <v>28526</v>
      </c>
      <c r="G979" t="s">
        <v>27937</v>
      </c>
      <c r="H979" t="s">
        <v>164</v>
      </c>
      <c r="I979" t="s">
        <v>27929</v>
      </c>
      <c r="J979" t="s">
        <v>27929</v>
      </c>
      <c r="L979" t="s">
        <v>28904</v>
      </c>
      <c r="N979">
        <v>1</v>
      </c>
    </row>
    <row r="980" spans="1:14" x14ac:dyDescent="0.35">
      <c r="A980" t="s">
        <v>35551</v>
      </c>
      <c r="B980" t="s">
        <v>35821</v>
      </c>
      <c r="C980" t="s">
        <v>25701</v>
      </c>
      <c r="D980" t="s">
        <v>835</v>
      </c>
      <c r="E980" t="s">
        <v>42</v>
      </c>
      <c r="F980" t="s">
        <v>28526</v>
      </c>
      <c r="G980" t="s">
        <v>27937</v>
      </c>
      <c r="H980" t="s">
        <v>164</v>
      </c>
      <c r="I980" t="s">
        <v>27929</v>
      </c>
      <c r="J980" t="s">
        <v>27929</v>
      </c>
      <c r="L980" t="s">
        <v>28904</v>
      </c>
      <c r="N980">
        <v>1</v>
      </c>
    </row>
    <row r="981" spans="1:14" x14ac:dyDescent="0.35">
      <c r="A981" t="s">
        <v>26138</v>
      </c>
      <c r="B981" t="s">
        <v>28907</v>
      </c>
      <c r="C981" t="s">
        <v>25701</v>
      </c>
      <c r="D981" t="s">
        <v>835</v>
      </c>
      <c r="E981" t="s">
        <v>42</v>
      </c>
      <c r="F981" t="s">
        <v>28526</v>
      </c>
      <c r="G981" t="s">
        <v>27937</v>
      </c>
      <c r="H981" t="s">
        <v>164</v>
      </c>
      <c r="I981" t="s">
        <v>27929</v>
      </c>
      <c r="J981" t="s">
        <v>27929</v>
      </c>
      <c r="L981" t="s">
        <v>28904</v>
      </c>
    </row>
    <row r="982" spans="1:14" x14ac:dyDescent="0.35">
      <c r="A982" t="s">
        <v>35822</v>
      </c>
      <c r="B982" t="s">
        <v>35823</v>
      </c>
      <c r="C982" t="s">
        <v>25701</v>
      </c>
      <c r="D982" t="s">
        <v>858</v>
      </c>
      <c r="E982" t="s">
        <v>42</v>
      </c>
      <c r="F982" t="s">
        <v>28526</v>
      </c>
      <c r="G982" t="s">
        <v>27937</v>
      </c>
      <c r="H982" t="s">
        <v>164</v>
      </c>
      <c r="I982" t="s">
        <v>27929</v>
      </c>
      <c r="J982" t="s">
        <v>27929</v>
      </c>
      <c r="L982" t="s">
        <v>28904</v>
      </c>
      <c r="N982">
        <v>1</v>
      </c>
    </row>
    <row r="983" spans="1:14" x14ac:dyDescent="0.35">
      <c r="A983" t="s">
        <v>35824</v>
      </c>
      <c r="B983" t="s">
        <v>35825</v>
      </c>
      <c r="C983" t="s">
        <v>25701</v>
      </c>
      <c r="D983" t="s">
        <v>858</v>
      </c>
      <c r="E983" t="s">
        <v>42</v>
      </c>
      <c r="F983" t="s">
        <v>28526</v>
      </c>
      <c r="G983" t="s">
        <v>27937</v>
      </c>
      <c r="H983" t="s">
        <v>164</v>
      </c>
      <c r="I983" t="s">
        <v>27929</v>
      </c>
      <c r="J983" t="s">
        <v>27929</v>
      </c>
      <c r="L983" t="s">
        <v>28904</v>
      </c>
    </row>
    <row r="984" spans="1:14" x14ac:dyDescent="0.35">
      <c r="A984" t="s">
        <v>26139</v>
      </c>
      <c r="B984" t="s">
        <v>28908</v>
      </c>
      <c r="C984" t="s">
        <v>25701</v>
      </c>
      <c r="D984" t="s">
        <v>835</v>
      </c>
      <c r="E984" t="s">
        <v>42</v>
      </c>
      <c r="F984" t="s">
        <v>28526</v>
      </c>
      <c r="G984" t="s">
        <v>27937</v>
      </c>
      <c r="H984" t="s">
        <v>164</v>
      </c>
      <c r="I984" t="s">
        <v>27929</v>
      </c>
      <c r="J984" t="s">
        <v>27929</v>
      </c>
      <c r="L984" t="s">
        <v>28904</v>
      </c>
      <c r="N984">
        <v>1</v>
      </c>
    </row>
    <row r="985" spans="1:14" x14ac:dyDescent="0.35">
      <c r="A985" t="s">
        <v>265</v>
      </c>
      <c r="B985" t="s">
        <v>28909</v>
      </c>
      <c r="C985" t="s">
        <v>25701</v>
      </c>
      <c r="D985" t="s">
        <v>835</v>
      </c>
      <c r="E985" t="s">
        <v>42</v>
      </c>
      <c r="F985" t="s">
        <v>28526</v>
      </c>
      <c r="G985" t="s">
        <v>27937</v>
      </c>
      <c r="H985" t="s">
        <v>164</v>
      </c>
      <c r="I985" t="s">
        <v>27929</v>
      </c>
      <c r="J985" t="s">
        <v>27929</v>
      </c>
      <c r="L985" t="s">
        <v>28904</v>
      </c>
      <c r="N985">
        <v>1</v>
      </c>
    </row>
    <row r="986" spans="1:14" x14ac:dyDescent="0.35">
      <c r="A986" t="s">
        <v>26141</v>
      </c>
      <c r="B986" t="s">
        <v>28910</v>
      </c>
      <c r="C986" t="s">
        <v>25701</v>
      </c>
      <c r="D986" t="s">
        <v>835</v>
      </c>
      <c r="E986" t="s">
        <v>42</v>
      </c>
      <c r="F986" t="s">
        <v>28526</v>
      </c>
      <c r="G986" t="s">
        <v>27937</v>
      </c>
      <c r="H986" t="s">
        <v>164</v>
      </c>
      <c r="I986" t="s">
        <v>27929</v>
      </c>
      <c r="J986" t="s">
        <v>27929</v>
      </c>
      <c r="L986" t="s">
        <v>28904</v>
      </c>
    </row>
    <row r="987" spans="1:14" x14ac:dyDescent="0.35">
      <c r="A987" t="s">
        <v>26142</v>
      </c>
      <c r="B987" t="s">
        <v>28911</v>
      </c>
      <c r="C987" t="s">
        <v>25701</v>
      </c>
      <c r="D987" t="s">
        <v>835</v>
      </c>
      <c r="E987" t="s">
        <v>42</v>
      </c>
      <c r="F987" t="s">
        <v>28526</v>
      </c>
      <c r="G987" t="s">
        <v>27937</v>
      </c>
      <c r="H987" t="s">
        <v>164</v>
      </c>
      <c r="I987" t="s">
        <v>27929</v>
      </c>
      <c r="J987" t="s">
        <v>27929</v>
      </c>
      <c r="L987" t="s">
        <v>28904</v>
      </c>
    </row>
    <row r="988" spans="1:14" x14ac:dyDescent="0.35">
      <c r="A988" t="s">
        <v>24900</v>
      </c>
      <c r="B988" t="s">
        <v>28912</v>
      </c>
      <c r="C988" t="s">
        <v>25701</v>
      </c>
      <c r="D988" t="s">
        <v>835</v>
      </c>
      <c r="E988" t="s">
        <v>42</v>
      </c>
      <c r="F988" t="s">
        <v>28526</v>
      </c>
      <c r="G988" t="s">
        <v>27937</v>
      </c>
      <c r="H988" t="s">
        <v>164</v>
      </c>
      <c r="I988" t="s">
        <v>27929</v>
      </c>
      <c r="J988" t="s">
        <v>27929</v>
      </c>
      <c r="L988" t="s">
        <v>28904</v>
      </c>
      <c r="N988">
        <v>1</v>
      </c>
    </row>
    <row r="989" spans="1:14" x14ac:dyDescent="0.35">
      <c r="A989" t="s">
        <v>26144</v>
      </c>
      <c r="B989" t="s">
        <v>28913</v>
      </c>
      <c r="C989" t="s">
        <v>25701</v>
      </c>
      <c r="D989" t="s">
        <v>835</v>
      </c>
      <c r="E989" t="s">
        <v>42</v>
      </c>
      <c r="F989" t="s">
        <v>28526</v>
      </c>
      <c r="G989" t="s">
        <v>27937</v>
      </c>
      <c r="H989" t="s">
        <v>164</v>
      </c>
      <c r="I989" t="s">
        <v>27929</v>
      </c>
      <c r="J989" t="s">
        <v>27929</v>
      </c>
      <c r="L989" t="s">
        <v>28904</v>
      </c>
    </row>
    <row r="990" spans="1:14" x14ac:dyDescent="0.35">
      <c r="A990" t="s">
        <v>26146</v>
      </c>
      <c r="B990" t="s">
        <v>28914</v>
      </c>
      <c r="C990" t="s">
        <v>25701</v>
      </c>
      <c r="D990" t="s">
        <v>835</v>
      </c>
      <c r="E990" t="s">
        <v>42</v>
      </c>
      <c r="F990" t="s">
        <v>28526</v>
      </c>
      <c r="G990" t="s">
        <v>27937</v>
      </c>
      <c r="H990" t="s">
        <v>164</v>
      </c>
      <c r="I990" t="s">
        <v>27929</v>
      </c>
      <c r="J990" t="s">
        <v>27929</v>
      </c>
      <c r="L990" t="s">
        <v>28904</v>
      </c>
    </row>
    <row r="991" spans="1:14" x14ac:dyDescent="0.35">
      <c r="A991" t="s">
        <v>26147</v>
      </c>
      <c r="B991" t="s">
        <v>28910</v>
      </c>
      <c r="C991" t="s">
        <v>25701</v>
      </c>
      <c r="D991" t="s">
        <v>835</v>
      </c>
      <c r="E991" t="s">
        <v>42</v>
      </c>
      <c r="F991" t="s">
        <v>28526</v>
      </c>
      <c r="G991" t="s">
        <v>27937</v>
      </c>
      <c r="H991" t="s">
        <v>164</v>
      </c>
      <c r="I991" t="s">
        <v>27929</v>
      </c>
      <c r="J991" t="s">
        <v>27929</v>
      </c>
      <c r="L991" t="s">
        <v>28904</v>
      </c>
    </row>
    <row r="992" spans="1:14" x14ac:dyDescent="0.35">
      <c r="A992" t="s">
        <v>259</v>
      </c>
      <c r="B992" t="s">
        <v>28915</v>
      </c>
      <c r="C992" t="s">
        <v>25701</v>
      </c>
      <c r="D992" t="s">
        <v>835</v>
      </c>
      <c r="E992" t="s">
        <v>42</v>
      </c>
      <c r="F992" t="s">
        <v>28526</v>
      </c>
      <c r="G992" t="s">
        <v>27937</v>
      </c>
      <c r="H992" t="s">
        <v>164</v>
      </c>
      <c r="I992" t="s">
        <v>27929</v>
      </c>
      <c r="J992" t="s">
        <v>27929</v>
      </c>
      <c r="L992" t="s">
        <v>28904</v>
      </c>
      <c r="N992">
        <v>1</v>
      </c>
    </row>
    <row r="993" spans="1:14" x14ac:dyDescent="0.35">
      <c r="A993" t="s">
        <v>26148</v>
      </c>
      <c r="B993" t="s">
        <v>28916</v>
      </c>
      <c r="C993" t="s">
        <v>25701</v>
      </c>
      <c r="D993" t="s">
        <v>835</v>
      </c>
      <c r="E993" t="s">
        <v>42</v>
      </c>
      <c r="F993" t="s">
        <v>28526</v>
      </c>
      <c r="G993" t="s">
        <v>27937</v>
      </c>
      <c r="H993" t="s">
        <v>164</v>
      </c>
      <c r="I993" t="s">
        <v>27929</v>
      </c>
      <c r="J993" t="s">
        <v>27929</v>
      </c>
      <c r="L993" t="s">
        <v>28904</v>
      </c>
    </row>
    <row r="994" spans="1:14" x14ac:dyDescent="0.35">
      <c r="A994" t="s">
        <v>26149</v>
      </c>
      <c r="B994" t="s">
        <v>28917</v>
      </c>
      <c r="C994" t="s">
        <v>25701</v>
      </c>
      <c r="D994" t="s">
        <v>835</v>
      </c>
      <c r="E994" t="s">
        <v>42</v>
      </c>
      <c r="F994" t="s">
        <v>28526</v>
      </c>
      <c r="G994" t="s">
        <v>27937</v>
      </c>
      <c r="H994" t="s">
        <v>164</v>
      </c>
      <c r="I994" t="s">
        <v>27929</v>
      </c>
      <c r="J994" t="s">
        <v>27929</v>
      </c>
      <c r="L994" t="s">
        <v>28904</v>
      </c>
    </row>
    <row r="995" spans="1:14" x14ac:dyDescent="0.35">
      <c r="A995" t="s">
        <v>26150</v>
      </c>
      <c r="B995" t="s">
        <v>28918</v>
      </c>
      <c r="C995" t="s">
        <v>25701</v>
      </c>
      <c r="D995" t="s">
        <v>835</v>
      </c>
      <c r="E995" t="s">
        <v>42</v>
      </c>
      <c r="F995" t="s">
        <v>28526</v>
      </c>
      <c r="G995" t="s">
        <v>27937</v>
      </c>
      <c r="H995" t="s">
        <v>164</v>
      </c>
      <c r="I995" t="s">
        <v>27929</v>
      </c>
      <c r="J995" t="s">
        <v>27929</v>
      </c>
      <c r="L995" t="s">
        <v>28904</v>
      </c>
    </row>
    <row r="996" spans="1:14" x14ac:dyDescent="0.35">
      <c r="A996" t="s">
        <v>26151</v>
      </c>
      <c r="B996" t="s">
        <v>28919</v>
      </c>
      <c r="C996" t="s">
        <v>25717</v>
      </c>
      <c r="D996" t="s">
        <v>842</v>
      </c>
      <c r="E996" t="s">
        <v>42</v>
      </c>
      <c r="F996" t="s">
        <v>28526</v>
      </c>
      <c r="G996" t="s">
        <v>27937</v>
      </c>
      <c r="H996" t="s">
        <v>165</v>
      </c>
      <c r="I996" t="s">
        <v>27929</v>
      </c>
      <c r="J996" t="s">
        <v>27929</v>
      </c>
      <c r="K996" t="s">
        <v>28920</v>
      </c>
      <c r="L996" t="s">
        <v>28920</v>
      </c>
    </row>
    <row r="997" spans="1:14" x14ac:dyDescent="0.35">
      <c r="A997" t="s">
        <v>987</v>
      </c>
      <c r="B997" t="s">
        <v>28921</v>
      </c>
      <c r="C997" t="s">
        <v>25717</v>
      </c>
      <c r="D997" t="s">
        <v>842</v>
      </c>
      <c r="E997" t="s">
        <v>42</v>
      </c>
      <c r="F997" t="s">
        <v>28526</v>
      </c>
      <c r="G997" t="s">
        <v>27937</v>
      </c>
      <c r="H997" t="s">
        <v>165</v>
      </c>
      <c r="I997" t="s">
        <v>27929</v>
      </c>
      <c r="J997" t="s">
        <v>27929</v>
      </c>
      <c r="L997" t="s">
        <v>28920</v>
      </c>
      <c r="N997">
        <v>1</v>
      </c>
    </row>
    <row r="998" spans="1:14" x14ac:dyDescent="0.35">
      <c r="A998" t="s">
        <v>26153</v>
      </c>
      <c r="B998" t="s">
        <v>28922</v>
      </c>
      <c r="C998" t="s">
        <v>25717</v>
      </c>
      <c r="D998" t="s">
        <v>842</v>
      </c>
      <c r="E998" t="s">
        <v>42</v>
      </c>
      <c r="F998" t="s">
        <v>28526</v>
      </c>
      <c r="G998" t="s">
        <v>27937</v>
      </c>
      <c r="H998" t="s">
        <v>165</v>
      </c>
      <c r="I998" t="s">
        <v>27929</v>
      </c>
      <c r="J998" t="s">
        <v>27929</v>
      </c>
      <c r="L998" t="s">
        <v>28920</v>
      </c>
    </row>
    <row r="999" spans="1:14" x14ac:dyDescent="0.35">
      <c r="A999" t="s">
        <v>26155</v>
      </c>
      <c r="B999" t="s">
        <v>28923</v>
      </c>
      <c r="C999" t="s">
        <v>25717</v>
      </c>
      <c r="D999" t="s">
        <v>842</v>
      </c>
      <c r="E999" t="s">
        <v>42</v>
      </c>
      <c r="F999" t="s">
        <v>28526</v>
      </c>
      <c r="G999" t="s">
        <v>27937</v>
      </c>
      <c r="H999" t="s">
        <v>165</v>
      </c>
      <c r="I999" t="s">
        <v>27929</v>
      </c>
      <c r="J999" t="s">
        <v>27929</v>
      </c>
      <c r="L999" t="s">
        <v>28920</v>
      </c>
      <c r="N999">
        <v>1</v>
      </c>
    </row>
    <row r="1000" spans="1:14" x14ac:dyDescent="0.35">
      <c r="A1000" t="s">
        <v>26156</v>
      </c>
      <c r="B1000" t="s">
        <v>28924</v>
      </c>
      <c r="C1000" t="s">
        <v>25717</v>
      </c>
      <c r="D1000" t="s">
        <v>842</v>
      </c>
      <c r="E1000" t="s">
        <v>42</v>
      </c>
      <c r="F1000" t="s">
        <v>28526</v>
      </c>
      <c r="G1000" t="s">
        <v>27937</v>
      </c>
      <c r="H1000" t="s">
        <v>165</v>
      </c>
      <c r="I1000" t="s">
        <v>27929</v>
      </c>
      <c r="J1000" t="s">
        <v>27929</v>
      </c>
      <c r="L1000" t="s">
        <v>28920</v>
      </c>
    </row>
    <row r="1001" spans="1:14" x14ac:dyDescent="0.35">
      <c r="A1001" t="s">
        <v>26158</v>
      </c>
      <c r="B1001" t="s">
        <v>28925</v>
      </c>
      <c r="C1001" t="s">
        <v>25717</v>
      </c>
      <c r="D1001" t="s">
        <v>842</v>
      </c>
      <c r="E1001" t="s">
        <v>42</v>
      </c>
      <c r="F1001" t="s">
        <v>28526</v>
      </c>
      <c r="G1001" t="s">
        <v>27937</v>
      </c>
      <c r="H1001" t="s">
        <v>165</v>
      </c>
      <c r="I1001" t="s">
        <v>27929</v>
      </c>
      <c r="J1001" t="s">
        <v>27929</v>
      </c>
      <c r="L1001" t="s">
        <v>28920</v>
      </c>
    </row>
    <row r="1002" spans="1:14" x14ac:dyDescent="0.35">
      <c r="A1002" t="s">
        <v>26160</v>
      </c>
      <c r="B1002" t="s">
        <v>28926</v>
      </c>
      <c r="C1002" t="s">
        <v>25717</v>
      </c>
      <c r="D1002" t="s">
        <v>842</v>
      </c>
      <c r="E1002" t="s">
        <v>42</v>
      </c>
      <c r="F1002" t="s">
        <v>28526</v>
      </c>
      <c r="G1002" t="s">
        <v>27937</v>
      </c>
      <c r="H1002" t="s">
        <v>165</v>
      </c>
      <c r="I1002" t="s">
        <v>27929</v>
      </c>
      <c r="J1002" t="s">
        <v>27929</v>
      </c>
      <c r="L1002" t="s">
        <v>28920</v>
      </c>
    </row>
    <row r="1003" spans="1:14" x14ac:dyDescent="0.35">
      <c r="A1003" t="s">
        <v>26162</v>
      </c>
      <c r="B1003" t="s">
        <v>28927</v>
      </c>
      <c r="C1003" t="s">
        <v>25717</v>
      </c>
      <c r="D1003" t="s">
        <v>842</v>
      </c>
      <c r="E1003" t="s">
        <v>42</v>
      </c>
      <c r="F1003" t="s">
        <v>28526</v>
      </c>
      <c r="G1003" t="s">
        <v>27937</v>
      </c>
      <c r="H1003" t="s">
        <v>165</v>
      </c>
      <c r="I1003" t="s">
        <v>27929</v>
      </c>
      <c r="J1003" t="s">
        <v>27929</v>
      </c>
      <c r="L1003" t="s">
        <v>28920</v>
      </c>
    </row>
    <row r="1004" spans="1:14" x14ac:dyDescent="0.35">
      <c r="A1004" t="s">
        <v>26164</v>
      </c>
      <c r="B1004" t="s">
        <v>28928</v>
      </c>
      <c r="C1004" t="s">
        <v>25717</v>
      </c>
      <c r="D1004" t="s">
        <v>842</v>
      </c>
      <c r="E1004" t="s">
        <v>42</v>
      </c>
      <c r="F1004" t="s">
        <v>28526</v>
      </c>
      <c r="G1004" t="s">
        <v>27937</v>
      </c>
      <c r="H1004" t="s">
        <v>165</v>
      </c>
      <c r="I1004" t="s">
        <v>27929</v>
      </c>
      <c r="J1004" t="s">
        <v>27929</v>
      </c>
      <c r="L1004" t="s">
        <v>28920</v>
      </c>
    </row>
    <row r="1005" spans="1:14" x14ac:dyDescent="0.35">
      <c r="A1005" t="s">
        <v>26166</v>
      </c>
      <c r="B1005" t="s">
        <v>28929</v>
      </c>
      <c r="C1005" t="s">
        <v>25717</v>
      </c>
      <c r="D1005" t="s">
        <v>842</v>
      </c>
      <c r="E1005" t="s">
        <v>42</v>
      </c>
      <c r="F1005" t="s">
        <v>28526</v>
      </c>
      <c r="G1005" t="s">
        <v>27937</v>
      </c>
      <c r="H1005" t="s">
        <v>165</v>
      </c>
      <c r="I1005" t="s">
        <v>27929</v>
      </c>
      <c r="J1005" t="s">
        <v>27929</v>
      </c>
      <c r="L1005" t="s">
        <v>28920</v>
      </c>
    </row>
    <row r="1006" spans="1:14" x14ac:dyDescent="0.35">
      <c r="A1006" t="s">
        <v>26168</v>
      </c>
      <c r="B1006" t="s">
        <v>28930</v>
      </c>
      <c r="C1006" t="s">
        <v>25717</v>
      </c>
      <c r="D1006" t="s">
        <v>842</v>
      </c>
      <c r="E1006" t="s">
        <v>42</v>
      </c>
      <c r="F1006" t="s">
        <v>28526</v>
      </c>
      <c r="G1006" t="s">
        <v>27937</v>
      </c>
      <c r="H1006" t="s">
        <v>165</v>
      </c>
      <c r="I1006" t="s">
        <v>27929</v>
      </c>
      <c r="J1006" t="s">
        <v>27929</v>
      </c>
      <c r="L1006" t="s">
        <v>28920</v>
      </c>
    </row>
    <row r="1007" spans="1:14" x14ac:dyDescent="0.35">
      <c r="A1007" t="s">
        <v>26170</v>
      </c>
      <c r="B1007" t="s">
        <v>28931</v>
      </c>
      <c r="C1007" t="s">
        <v>25717</v>
      </c>
      <c r="D1007" t="s">
        <v>842</v>
      </c>
      <c r="E1007" t="s">
        <v>42</v>
      </c>
      <c r="F1007" t="s">
        <v>28526</v>
      </c>
      <c r="G1007" t="s">
        <v>27937</v>
      </c>
      <c r="H1007" t="s">
        <v>165</v>
      </c>
      <c r="I1007" t="s">
        <v>27929</v>
      </c>
      <c r="J1007" t="s">
        <v>27929</v>
      </c>
      <c r="L1007" t="s">
        <v>28920</v>
      </c>
    </row>
    <row r="1008" spans="1:14" x14ac:dyDescent="0.35">
      <c r="A1008" t="s">
        <v>253</v>
      </c>
      <c r="B1008" t="s">
        <v>28932</v>
      </c>
      <c r="C1008" t="s">
        <v>25717</v>
      </c>
      <c r="D1008" t="s">
        <v>842</v>
      </c>
      <c r="E1008" t="s">
        <v>42</v>
      </c>
      <c r="F1008" t="s">
        <v>28526</v>
      </c>
      <c r="G1008" t="s">
        <v>27937</v>
      </c>
      <c r="H1008" t="s">
        <v>165</v>
      </c>
      <c r="I1008" t="s">
        <v>27929</v>
      </c>
      <c r="J1008" t="s">
        <v>27929</v>
      </c>
      <c r="L1008" t="s">
        <v>28920</v>
      </c>
    </row>
    <row r="1009" spans="1:14" x14ac:dyDescent="0.35">
      <c r="A1009" t="s">
        <v>27911</v>
      </c>
      <c r="B1009" t="s">
        <v>28933</v>
      </c>
      <c r="C1009" t="s">
        <v>25717</v>
      </c>
      <c r="D1009" t="s">
        <v>842</v>
      </c>
      <c r="E1009" t="s">
        <v>42</v>
      </c>
      <c r="F1009" t="s">
        <v>28526</v>
      </c>
      <c r="G1009" t="s">
        <v>27937</v>
      </c>
      <c r="H1009" t="s">
        <v>165</v>
      </c>
      <c r="I1009" t="s">
        <v>27929</v>
      </c>
      <c r="J1009" t="s">
        <v>27929</v>
      </c>
      <c r="L1009" t="s">
        <v>28920</v>
      </c>
    </row>
    <row r="1010" spans="1:14" x14ac:dyDescent="0.35">
      <c r="A1010" t="s">
        <v>32887</v>
      </c>
      <c r="B1010" t="s">
        <v>35826</v>
      </c>
      <c r="C1010" t="s">
        <v>25717</v>
      </c>
      <c r="D1010" t="s">
        <v>842</v>
      </c>
      <c r="E1010" t="s">
        <v>42</v>
      </c>
      <c r="F1010" t="s">
        <v>28526</v>
      </c>
      <c r="G1010" t="s">
        <v>27937</v>
      </c>
      <c r="H1010" t="s">
        <v>165</v>
      </c>
      <c r="I1010" t="s">
        <v>27929</v>
      </c>
      <c r="J1010" t="s">
        <v>27929</v>
      </c>
      <c r="L1010" t="s">
        <v>28920</v>
      </c>
    </row>
    <row r="1011" spans="1:14" x14ac:dyDescent="0.35">
      <c r="A1011" t="s">
        <v>26171</v>
      </c>
      <c r="B1011" t="s">
        <v>28934</v>
      </c>
      <c r="C1011" t="s">
        <v>25717</v>
      </c>
      <c r="D1011" t="s">
        <v>842</v>
      </c>
      <c r="E1011" t="s">
        <v>42</v>
      </c>
      <c r="F1011" t="s">
        <v>28526</v>
      </c>
      <c r="G1011" t="s">
        <v>27937</v>
      </c>
      <c r="H1011" t="s">
        <v>165</v>
      </c>
      <c r="I1011" t="s">
        <v>27929</v>
      </c>
      <c r="J1011" t="s">
        <v>27929</v>
      </c>
      <c r="L1011" t="s">
        <v>28920</v>
      </c>
    </row>
    <row r="1012" spans="1:14" x14ac:dyDescent="0.35">
      <c r="A1012" t="s">
        <v>26173</v>
      </c>
      <c r="B1012" t="s">
        <v>28935</v>
      </c>
      <c r="C1012" t="s">
        <v>25717</v>
      </c>
      <c r="D1012" t="s">
        <v>842</v>
      </c>
      <c r="E1012" t="s">
        <v>42</v>
      </c>
      <c r="F1012" t="s">
        <v>28526</v>
      </c>
      <c r="G1012" t="s">
        <v>27937</v>
      </c>
      <c r="H1012" t="s">
        <v>165</v>
      </c>
      <c r="I1012" t="s">
        <v>27929</v>
      </c>
      <c r="J1012" t="s">
        <v>27929</v>
      </c>
      <c r="L1012" t="s">
        <v>28920</v>
      </c>
    </row>
    <row r="1013" spans="1:14" x14ac:dyDescent="0.35">
      <c r="A1013" t="s">
        <v>26174</v>
      </c>
      <c r="B1013" t="s">
        <v>28936</v>
      </c>
      <c r="C1013" t="s">
        <v>25717</v>
      </c>
      <c r="D1013" t="s">
        <v>842</v>
      </c>
      <c r="E1013" t="s">
        <v>42</v>
      </c>
      <c r="F1013" t="s">
        <v>28526</v>
      </c>
      <c r="G1013" t="s">
        <v>27937</v>
      </c>
      <c r="H1013" t="s">
        <v>165</v>
      </c>
      <c r="I1013" t="s">
        <v>27929</v>
      </c>
      <c r="J1013" t="s">
        <v>27929</v>
      </c>
      <c r="L1013" t="s">
        <v>28920</v>
      </c>
    </row>
    <row r="1014" spans="1:14" x14ac:dyDescent="0.35">
      <c r="A1014" t="s">
        <v>26175</v>
      </c>
      <c r="B1014" t="s">
        <v>28937</v>
      </c>
      <c r="C1014" t="s">
        <v>25717</v>
      </c>
      <c r="D1014" t="s">
        <v>842</v>
      </c>
      <c r="E1014" t="s">
        <v>42</v>
      </c>
      <c r="F1014" t="s">
        <v>28526</v>
      </c>
      <c r="G1014" t="s">
        <v>27937</v>
      </c>
      <c r="H1014" t="s">
        <v>165</v>
      </c>
      <c r="I1014" t="s">
        <v>27929</v>
      </c>
      <c r="J1014" t="s">
        <v>27929</v>
      </c>
      <c r="L1014" t="s">
        <v>28920</v>
      </c>
    </row>
    <row r="1015" spans="1:14" x14ac:dyDescent="0.35">
      <c r="A1015" t="s">
        <v>26177</v>
      </c>
      <c r="B1015" t="s">
        <v>28938</v>
      </c>
      <c r="C1015" t="s">
        <v>25717</v>
      </c>
      <c r="D1015" t="s">
        <v>842</v>
      </c>
      <c r="E1015" t="s">
        <v>42</v>
      </c>
      <c r="F1015" t="s">
        <v>28526</v>
      </c>
      <c r="G1015" t="s">
        <v>27937</v>
      </c>
      <c r="H1015" t="s">
        <v>165</v>
      </c>
      <c r="I1015" t="s">
        <v>27929</v>
      </c>
      <c r="J1015" t="s">
        <v>27929</v>
      </c>
      <c r="L1015" t="s">
        <v>28920</v>
      </c>
    </row>
    <row r="1016" spans="1:14" x14ac:dyDescent="0.35">
      <c r="A1016" t="s">
        <v>26179</v>
      </c>
      <c r="B1016" t="s">
        <v>28939</v>
      </c>
      <c r="C1016" t="s">
        <v>25717</v>
      </c>
      <c r="D1016" t="s">
        <v>842</v>
      </c>
      <c r="E1016" t="s">
        <v>42</v>
      </c>
      <c r="F1016" t="s">
        <v>28526</v>
      </c>
      <c r="G1016" t="s">
        <v>27937</v>
      </c>
      <c r="H1016" t="s">
        <v>165</v>
      </c>
      <c r="I1016" t="s">
        <v>27929</v>
      </c>
      <c r="J1016" t="s">
        <v>27929</v>
      </c>
      <c r="L1016" t="s">
        <v>28920</v>
      </c>
    </row>
    <row r="1017" spans="1:14" x14ac:dyDescent="0.35">
      <c r="A1017" t="s">
        <v>26180</v>
      </c>
      <c r="B1017" t="s">
        <v>28940</v>
      </c>
      <c r="C1017" t="s">
        <v>25717</v>
      </c>
      <c r="D1017" t="s">
        <v>842</v>
      </c>
      <c r="E1017" t="s">
        <v>42</v>
      </c>
      <c r="F1017" t="s">
        <v>28526</v>
      </c>
      <c r="G1017" t="s">
        <v>27937</v>
      </c>
      <c r="H1017" t="s">
        <v>165</v>
      </c>
      <c r="I1017" t="s">
        <v>27929</v>
      </c>
      <c r="J1017" t="s">
        <v>27929</v>
      </c>
      <c r="L1017" t="s">
        <v>28920</v>
      </c>
    </row>
    <row r="1018" spans="1:14" x14ac:dyDescent="0.35">
      <c r="A1018" t="s">
        <v>26182</v>
      </c>
      <c r="B1018" t="s">
        <v>28941</v>
      </c>
      <c r="C1018" t="s">
        <v>25717</v>
      </c>
      <c r="D1018" t="s">
        <v>842</v>
      </c>
      <c r="E1018" t="s">
        <v>42</v>
      </c>
      <c r="F1018" t="s">
        <v>28526</v>
      </c>
      <c r="G1018" t="s">
        <v>27937</v>
      </c>
      <c r="H1018" t="s">
        <v>165</v>
      </c>
      <c r="I1018" t="s">
        <v>27929</v>
      </c>
      <c r="J1018" t="s">
        <v>27929</v>
      </c>
      <c r="L1018" t="s">
        <v>28920</v>
      </c>
    </row>
    <row r="1019" spans="1:14" x14ac:dyDescent="0.35">
      <c r="A1019" t="s">
        <v>26183</v>
      </c>
      <c r="B1019" t="s">
        <v>28942</v>
      </c>
      <c r="C1019" t="s">
        <v>25717</v>
      </c>
      <c r="D1019" t="s">
        <v>842</v>
      </c>
      <c r="E1019" t="s">
        <v>42</v>
      </c>
      <c r="F1019" t="s">
        <v>28526</v>
      </c>
      <c r="G1019" t="s">
        <v>27937</v>
      </c>
      <c r="H1019" t="s">
        <v>165</v>
      </c>
      <c r="I1019" t="s">
        <v>27929</v>
      </c>
      <c r="J1019" t="s">
        <v>27929</v>
      </c>
      <c r="L1019" t="s">
        <v>28920</v>
      </c>
    </row>
    <row r="1020" spans="1:14" x14ac:dyDescent="0.35">
      <c r="A1020" t="s">
        <v>26184</v>
      </c>
      <c r="B1020" t="s">
        <v>28943</v>
      </c>
      <c r="C1020" t="s">
        <v>25729</v>
      </c>
      <c r="D1020" t="s">
        <v>850</v>
      </c>
      <c r="E1020" t="s">
        <v>42</v>
      </c>
      <c r="F1020" t="s">
        <v>28526</v>
      </c>
      <c r="G1020" t="s">
        <v>27937</v>
      </c>
      <c r="H1020" t="s">
        <v>162</v>
      </c>
      <c r="I1020" t="s">
        <v>27929</v>
      </c>
      <c r="J1020" t="s">
        <v>27929</v>
      </c>
      <c r="K1020" t="s">
        <v>28944</v>
      </c>
      <c r="L1020" t="s">
        <v>28944</v>
      </c>
    </row>
    <row r="1021" spans="1:14" x14ac:dyDescent="0.35">
      <c r="A1021" t="s">
        <v>26185</v>
      </c>
      <c r="B1021" t="s">
        <v>28945</v>
      </c>
      <c r="C1021" t="s">
        <v>25729</v>
      </c>
      <c r="D1021" t="s">
        <v>850</v>
      </c>
      <c r="E1021" t="s">
        <v>42</v>
      </c>
      <c r="F1021" t="s">
        <v>28526</v>
      </c>
      <c r="G1021" t="s">
        <v>27937</v>
      </c>
      <c r="H1021" t="s">
        <v>162</v>
      </c>
      <c r="I1021" t="s">
        <v>27929</v>
      </c>
      <c r="J1021" t="s">
        <v>27929</v>
      </c>
      <c r="L1021" t="s">
        <v>28944</v>
      </c>
    </row>
    <row r="1022" spans="1:14" x14ac:dyDescent="0.35">
      <c r="A1022" t="s">
        <v>35543</v>
      </c>
      <c r="B1022" t="s">
        <v>35827</v>
      </c>
      <c r="C1022" t="s">
        <v>25729</v>
      </c>
      <c r="D1022" t="s">
        <v>850</v>
      </c>
      <c r="E1022" t="s">
        <v>42</v>
      </c>
      <c r="F1022" t="s">
        <v>28526</v>
      </c>
      <c r="G1022" t="s">
        <v>27937</v>
      </c>
      <c r="H1022" t="s">
        <v>162</v>
      </c>
      <c r="I1022" t="s">
        <v>27929</v>
      </c>
      <c r="J1022" t="s">
        <v>27929</v>
      </c>
      <c r="L1022" t="s">
        <v>28944</v>
      </c>
      <c r="N1022">
        <v>1</v>
      </c>
    </row>
    <row r="1023" spans="1:14" x14ac:dyDescent="0.35">
      <c r="A1023" t="s">
        <v>269</v>
      </c>
      <c r="B1023" t="s">
        <v>28946</v>
      </c>
      <c r="C1023" t="s">
        <v>25729</v>
      </c>
      <c r="D1023" t="s">
        <v>850</v>
      </c>
      <c r="E1023" t="s">
        <v>42</v>
      </c>
      <c r="F1023" t="s">
        <v>28526</v>
      </c>
      <c r="G1023" t="s">
        <v>27937</v>
      </c>
      <c r="H1023" t="s">
        <v>162</v>
      </c>
      <c r="I1023" t="s">
        <v>27929</v>
      </c>
      <c r="J1023" t="s">
        <v>27929</v>
      </c>
      <c r="L1023" t="s">
        <v>28944</v>
      </c>
    </row>
    <row r="1024" spans="1:14" x14ac:dyDescent="0.35">
      <c r="A1024" t="s">
        <v>35828</v>
      </c>
      <c r="B1024" t="s">
        <v>35829</v>
      </c>
      <c r="C1024" t="s">
        <v>25729</v>
      </c>
      <c r="D1024" t="s">
        <v>850</v>
      </c>
      <c r="E1024" t="s">
        <v>42</v>
      </c>
      <c r="F1024" t="s">
        <v>28526</v>
      </c>
      <c r="G1024" t="s">
        <v>27937</v>
      </c>
      <c r="H1024" t="s">
        <v>162</v>
      </c>
      <c r="I1024" t="s">
        <v>27929</v>
      </c>
      <c r="J1024" t="s">
        <v>27929</v>
      </c>
      <c r="L1024" t="s">
        <v>28944</v>
      </c>
    </row>
    <row r="1025" spans="1:14" x14ac:dyDescent="0.35">
      <c r="A1025" t="s">
        <v>26186</v>
      </c>
      <c r="B1025" t="s">
        <v>28947</v>
      </c>
      <c r="C1025" t="s">
        <v>25729</v>
      </c>
      <c r="D1025" t="s">
        <v>850</v>
      </c>
      <c r="E1025" t="s">
        <v>42</v>
      </c>
      <c r="F1025" t="s">
        <v>28526</v>
      </c>
      <c r="G1025" t="s">
        <v>27937</v>
      </c>
      <c r="H1025" t="s">
        <v>162</v>
      </c>
      <c r="I1025" t="s">
        <v>27929</v>
      </c>
      <c r="J1025" t="s">
        <v>27929</v>
      </c>
      <c r="L1025" t="s">
        <v>28944</v>
      </c>
      <c r="N1025">
        <v>1</v>
      </c>
    </row>
    <row r="1026" spans="1:14" x14ac:dyDescent="0.35">
      <c r="A1026" t="s">
        <v>271</v>
      </c>
      <c r="B1026" t="s">
        <v>28948</v>
      </c>
      <c r="C1026" t="s">
        <v>25729</v>
      </c>
      <c r="D1026" t="s">
        <v>850</v>
      </c>
      <c r="E1026" t="s">
        <v>42</v>
      </c>
      <c r="F1026" t="s">
        <v>28526</v>
      </c>
      <c r="G1026" t="s">
        <v>27937</v>
      </c>
      <c r="H1026" t="s">
        <v>162</v>
      </c>
      <c r="I1026" t="s">
        <v>27929</v>
      </c>
      <c r="J1026" t="s">
        <v>27929</v>
      </c>
      <c r="L1026" t="s">
        <v>28944</v>
      </c>
      <c r="N1026">
        <v>1</v>
      </c>
    </row>
    <row r="1027" spans="1:14" x14ac:dyDescent="0.35">
      <c r="A1027" t="s">
        <v>26187</v>
      </c>
      <c r="B1027" t="s">
        <v>28949</v>
      </c>
      <c r="C1027" t="s">
        <v>25729</v>
      </c>
      <c r="D1027" t="s">
        <v>850</v>
      </c>
      <c r="E1027" t="s">
        <v>42</v>
      </c>
      <c r="F1027" t="s">
        <v>28526</v>
      </c>
      <c r="G1027" t="s">
        <v>27937</v>
      </c>
      <c r="H1027" t="s">
        <v>162</v>
      </c>
      <c r="I1027" t="s">
        <v>27929</v>
      </c>
      <c r="J1027" t="s">
        <v>27929</v>
      </c>
      <c r="L1027" t="s">
        <v>28944</v>
      </c>
      <c r="N1027">
        <v>1</v>
      </c>
    </row>
    <row r="1028" spans="1:14" x14ac:dyDescent="0.35">
      <c r="A1028" t="s">
        <v>26188</v>
      </c>
      <c r="B1028" t="s">
        <v>28950</v>
      </c>
      <c r="C1028" t="s">
        <v>25729</v>
      </c>
      <c r="D1028" t="s">
        <v>850</v>
      </c>
      <c r="E1028" t="s">
        <v>42</v>
      </c>
      <c r="F1028" t="s">
        <v>28526</v>
      </c>
      <c r="G1028" t="s">
        <v>27937</v>
      </c>
      <c r="H1028" t="s">
        <v>162</v>
      </c>
      <c r="I1028" t="s">
        <v>27929</v>
      </c>
      <c r="J1028" t="s">
        <v>27929</v>
      </c>
      <c r="L1028" t="s">
        <v>28944</v>
      </c>
    </row>
    <row r="1029" spans="1:14" x14ac:dyDescent="0.35">
      <c r="A1029" t="s">
        <v>26189</v>
      </c>
      <c r="B1029" t="s">
        <v>28951</v>
      </c>
      <c r="C1029" t="s">
        <v>25729</v>
      </c>
      <c r="D1029" t="s">
        <v>850</v>
      </c>
      <c r="E1029" t="s">
        <v>42</v>
      </c>
      <c r="F1029" t="s">
        <v>28526</v>
      </c>
      <c r="G1029" t="s">
        <v>27937</v>
      </c>
      <c r="H1029" t="s">
        <v>162</v>
      </c>
      <c r="I1029" t="s">
        <v>27929</v>
      </c>
      <c r="J1029" t="s">
        <v>27929</v>
      </c>
      <c r="L1029" t="s">
        <v>28944</v>
      </c>
    </row>
    <row r="1030" spans="1:14" x14ac:dyDescent="0.35">
      <c r="A1030" t="s">
        <v>26190</v>
      </c>
      <c r="B1030" t="s">
        <v>28952</v>
      </c>
      <c r="C1030" t="s">
        <v>25729</v>
      </c>
      <c r="D1030" t="s">
        <v>850</v>
      </c>
      <c r="E1030" t="s">
        <v>42</v>
      </c>
      <c r="F1030" t="s">
        <v>28526</v>
      </c>
      <c r="G1030" t="s">
        <v>27937</v>
      </c>
      <c r="H1030" t="s">
        <v>162</v>
      </c>
      <c r="I1030" t="s">
        <v>27929</v>
      </c>
      <c r="J1030" t="s">
        <v>27929</v>
      </c>
      <c r="L1030" t="s">
        <v>28944</v>
      </c>
    </row>
    <row r="1031" spans="1:14" x14ac:dyDescent="0.35">
      <c r="A1031" t="s">
        <v>26191</v>
      </c>
      <c r="B1031" t="s">
        <v>28953</v>
      </c>
      <c r="C1031" t="s">
        <v>25729</v>
      </c>
      <c r="D1031" t="s">
        <v>850</v>
      </c>
      <c r="E1031" t="s">
        <v>42</v>
      </c>
      <c r="F1031" t="s">
        <v>28526</v>
      </c>
      <c r="G1031" t="s">
        <v>27937</v>
      </c>
      <c r="H1031" t="s">
        <v>162</v>
      </c>
      <c r="I1031" t="s">
        <v>27929</v>
      </c>
      <c r="J1031" t="s">
        <v>27929</v>
      </c>
      <c r="L1031" t="s">
        <v>28944</v>
      </c>
    </row>
    <row r="1032" spans="1:14" x14ac:dyDescent="0.35">
      <c r="A1032" t="s">
        <v>26192</v>
      </c>
      <c r="B1032" t="s">
        <v>28954</v>
      </c>
      <c r="C1032" t="s">
        <v>25729</v>
      </c>
      <c r="D1032" t="s">
        <v>850</v>
      </c>
      <c r="E1032" t="s">
        <v>42</v>
      </c>
      <c r="F1032" t="s">
        <v>28526</v>
      </c>
      <c r="G1032" t="s">
        <v>27937</v>
      </c>
      <c r="H1032" t="s">
        <v>162</v>
      </c>
      <c r="I1032" t="s">
        <v>27929</v>
      </c>
      <c r="J1032" t="s">
        <v>27929</v>
      </c>
      <c r="L1032" t="s">
        <v>28944</v>
      </c>
    </row>
    <row r="1033" spans="1:14" x14ac:dyDescent="0.35">
      <c r="A1033" t="s">
        <v>26193</v>
      </c>
      <c r="B1033" t="s">
        <v>28955</v>
      </c>
      <c r="C1033" t="s">
        <v>25729</v>
      </c>
      <c r="D1033" t="s">
        <v>850</v>
      </c>
      <c r="E1033" t="s">
        <v>42</v>
      </c>
      <c r="F1033" t="s">
        <v>28526</v>
      </c>
      <c r="G1033" t="s">
        <v>27937</v>
      </c>
      <c r="H1033" t="s">
        <v>162</v>
      </c>
      <c r="I1033" t="s">
        <v>27929</v>
      </c>
      <c r="J1033" t="s">
        <v>27929</v>
      </c>
      <c r="L1033" t="s">
        <v>28944</v>
      </c>
    </row>
    <row r="1034" spans="1:14" x14ac:dyDescent="0.35">
      <c r="A1034" t="s">
        <v>26194</v>
      </c>
      <c r="B1034" t="s">
        <v>28956</v>
      </c>
      <c r="C1034" t="s">
        <v>25729</v>
      </c>
      <c r="D1034" t="s">
        <v>850</v>
      </c>
      <c r="E1034" t="s">
        <v>42</v>
      </c>
      <c r="F1034" t="s">
        <v>28526</v>
      </c>
      <c r="G1034" t="s">
        <v>27937</v>
      </c>
      <c r="H1034" t="s">
        <v>162</v>
      </c>
      <c r="I1034" t="s">
        <v>27929</v>
      </c>
      <c r="J1034" t="s">
        <v>27929</v>
      </c>
      <c r="L1034" t="s">
        <v>28944</v>
      </c>
    </row>
    <row r="1035" spans="1:14" x14ac:dyDescent="0.35">
      <c r="A1035" t="s">
        <v>26195</v>
      </c>
      <c r="B1035" t="s">
        <v>28957</v>
      </c>
      <c r="C1035" t="s">
        <v>25729</v>
      </c>
      <c r="D1035" t="s">
        <v>850</v>
      </c>
      <c r="E1035" t="s">
        <v>42</v>
      </c>
      <c r="F1035" t="s">
        <v>28526</v>
      </c>
      <c r="G1035" t="s">
        <v>27937</v>
      </c>
      <c r="H1035" t="s">
        <v>162</v>
      </c>
      <c r="I1035" t="s">
        <v>27929</v>
      </c>
      <c r="J1035" t="s">
        <v>27929</v>
      </c>
      <c r="L1035" t="s">
        <v>28944</v>
      </c>
    </row>
    <row r="1036" spans="1:14" x14ac:dyDescent="0.35">
      <c r="A1036" t="s">
        <v>26196</v>
      </c>
      <c r="B1036" t="s">
        <v>28958</v>
      </c>
      <c r="C1036" t="s">
        <v>25729</v>
      </c>
      <c r="D1036" t="s">
        <v>850</v>
      </c>
      <c r="E1036" t="s">
        <v>42</v>
      </c>
      <c r="F1036" t="s">
        <v>28526</v>
      </c>
      <c r="G1036" t="s">
        <v>27937</v>
      </c>
      <c r="H1036" t="s">
        <v>162</v>
      </c>
      <c r="I1036" t="s">
        <v>27929</v>
      </c>
      <c r="J1036" t="s">
        <v>27929</v>
      </c>
      <c r="L1036" t="s">
        <v>28944</v>
      </c>
    </row>
    <row r="1037" spans="1:14" x14ac:dyDescent="0.35">
      <c r="A1037" t="s">
        <v>26197</v>
      </c>
      <c r="B1037" t="s">
        <v>28959</v>
      </c>
      <c r="C1037" t="s">
        <v>25729</v>
      </c>
      <c r="D1037" t="s">
        <v>850</v>
      </c>
      <c r="E1037" t="s">
        <v>42</v>
      </c>
      <c r="F1037" t="s">
        <v>28526</v>
      </c>
      <c r="G1037" t="s">
        <v>27937</v>
      </c>
      <c r="H1037" t="s">
        <v>162</v>
      </c>
      <c r="I1037" t="s">
        <v>27929</v>
      </c>
      <c r="J1037" t="s">
        <v>27929</v>
      </c>
      <c r="L1037" t="s">
        <v>28944</v>
      </c>
    </row>
    <row r="1038" spans="1:14" x14ac:dyDescent="0.35">
      <c r="A1038" t="s">
        <v>24902</v>
      </c>
      <c r="B1038" t="s">
        <v>28960</v>
      </c>
      <c r="C1038" t="s">
        <v>25729</v>
      </c>
      <c r="D1038" t="s">
        <v>850</v>
      </c>
      <c r="E1038" t="s">
        <v>42</v>
      </c>
      <c r="F1038" t="s">
        <v>28526</v>
      </c>
      <c r="G1038" t="s">
        <v>27937</v>
      </c>
      <c r="H1038" t="s">
        <v>162</v>
      </c>
      <c r="I1038" t="s">
        <v>27929</v>
      </c>
      <c r="J1038" t="s">
        <v>27929</v>
      </c>
      <c r="L1038" t="s">
        <v>28944</v>
      </c>
    </row>
    <row r="1039" spans="1:14" x14ac:dyDescent="0.35">
      <c r="A1039" t="s">
        <v>26198</v>
      </c>
      <c r="B1039" t="s">
        <v>28961</v>
      </c>
      <c r="C1039" t="s">
        <v>25729</v>
      </c>
      <c r="D1039" t="s">
        <v>850</v>
      </c>
      <c r="E1039" t="s">
        <v>42</v>
      </c>
      <c r="F1039" t="s">
        <v>28526</v>
      </c>
      <c r="G1039" t="s">
        <v>27937</v>
      </c>
      <c r="H1039" t="s">
        <v>162</v>
      </c>
      <c r="I1039" t="s">
        <v>27929</v>
      </c>
      <c r="J1039" t="s">
        <v>27929</v>
      </c>
      <c r="L1039" t="s">
        <v>28944</v>
      </c>
    </row>
    <row r="1040" spans="1:14" x14ac:dyDescent="0.35">
      <c r="A1040" t="s">
        <v>24904</v>
      </c>
      <c r="B1040" t="s">
        <v>28962</v>
      </c>
      <c r="C1040" t="s">
        <v>25729</v>
      </c>
      <c r="D1040" t="s">
        <v>850</v>
      </c>
      <c r="E1040" t="s">
        <v>42</v>
      </c>
      <c r="F1040" t="s">
        <v>28526</v>
      </c>
      <c r="G1040" t="s">
        <v>27937</v>
      </c>
      <c r="H1040" t="s">
        <v>162</v>
      </c>
      <c r="I1040" t="s">
        <v>27929</v>
      </c>
      <c r="J1040" t="s">
        <v>27929</v>
      </c>
      <c r="L1040" t="s">
        <v>28944</v>
      </c>
      <c r="N1040">
        <v>1</v>
      </c>
    </row>
    <row r="1041" spans="1:14" x14ac:dyDescent="0.35">
      <c r="A1041" t="s">
        <v>26199</v>
      </c>
      <c r="B1041" t="s">
        <v>28962</v>
      </c>
      <c r="C1041" t="s">
        <v>25729</v>
      </c>
      <c r="D1041" t="s">
        <v>850</v>
      </c>
      <c r="E1041" t="s">
        <v>42</v>
      </c>
      <c r="F1041" t="s">
        <v>28526</v>
      </c>
      <c r="G1041" t="s">
        <v>27937</v>
      </c>
      <c r="H1041" t="s">
        <v>162</v>
      </c>
      <c r="I1041" t="s">
        <v>27929</v>
      </c>
      <c r="J1041" t="s">
        <v>27929</v>
      </c>
      <c r="L1041" t="s">
        <v>28944</v>
      </c>
    </row>
    <row r="1042" spans="1:14" x14ac:dyDescent="0.35">
      <c r="A1042" t="s">
        <v>24906</v>
      </c>
      <c r="B1042" t="s">
        <v>28963</v>
      </c>
      <c r="C1042" t="s">
        <v>25729</v>
      </c>
      <c r="D1042" t="s">
        <v>850</v>
      </c>
      <c r="E1042" t="s">
        <v>42</v>
      </c>
      <c r="F1042" t="s">
        <v>28526</v>
      </c>
      <c r="G1042" t="s">
        <v>27937</v>
      </c>
      <c r="H1042" t="s">
        <v>162</v>
      </c>
      <c r="I1042" t="s">
        <v>27929</v>
      </c>
      <c r="J1042" t="s">
        <v>27929</v>
      </c>
      <c r="L1042" t="s">
        <v>28944</v>
      </c>
      <c r="N1042">
        <v>1</v>
      </c>
    </row>
    <row r="1043" spans="1:14" x14ac:dyDescent="0.35">
      <c r="A1043" t="s">
        <v>26200</v>
      </c>
      <c r="B1043" t="s">
        <v>28964</v>
      </c>
      <c r="C1043" t="s">
        <v>25729</v>
      </c>
      <c r="D1043" t="s">
        <v>850</v>
      </c>
      <c r="E1043" t="s">
        <v>42</v>
      </c>
      <c r="F1043" t="s">
        <v>28526</v>
      </c>
      <c r="G1043" t="s">
        <v>27937</v>
      </c>
      <c r="H1043" t="s">
        <v>162</v>
      </c>
      <c r="I1043" t="s">
        <v>27929</v>
      </c>
      <c r="J1043" t="s">
        <v>27929</v>
      </c>
      <c r="L1043" t="s">
        <v>28944</v>
      </c>
    </row>
    <row r="1044" spans="1:14" x14ac:dyDescent="0.35">
      <c r="A1044" t="s">
        <v>26230</v>
      </c>
      <c r="B1044" t="s">
        <v>28965</v>
      </c>
      <c r="C1044" t="s">
        <v>26231</v>
      </c>
      <c r="D1044" t="s">
        <v>858</v>
      </c>
      <c r="E1044" t="s">
        <v>42</v>
      </c>
      <c r="F1044" t="s">
        <v>28526</v>
      </c>
      <c r="G1044" t="s">
        <v>27937</v>
      </c>
      <c r="H1044" t="s">
        <v>28096</v>
      </c>
      <c r="I1044" t="s">
        <v>27929</v>
      </c>
      <c r="J1044" t="s">
        <v>27929</v>
      </c>
      <c r="L1044" t="s">
        <v>28527</v>
      </c>
      <c r="N1044">
        <v>1</v>
      </c>
    </row>
    <row r="1045" spans="1:14" x14ac:dyDescent="0.35">
      <c r="A1045" t="s">
        <v>26201</v>
      </c>
      <c r="B1045" t="s">
        <v>28966</v>
      </c>
      <c r="C1045" t="s">
        <v>26233</v>
      </c>
      <c r="D1045" t="s">
        <v>858</v>
      </c>
      <c r="E1045" t="s">
        <v>42</v>
      </c>
      <c r="F1045" t="s">
        <v>28526</v>
      </c>
      <c r="G1045" t="s">
        <v>27937</v>
      </c>
      <c r="H1045" t="s">
        <v>28096</v>
      </c>
      <c r="I1045" t="s">
        <v>27929</v>
      </c>
      <c r="J1045" t="s">
        <v>27929</v>
      </c>
      <c r="L1045" t="s">
        <v>28527</v>
      </c>
    </row>
    <row r="1046" spans="1:14" x14ac:dyDescent="0.35">
      <c r="A1046" t="s">
        <v>26202</v>
      </c>
      <c r="B1046" t="s">
        <v>28967</v>
      </c>
      <c r="C1046" t="s">
        <v>26233</v>
      </c>
      <c r="D1046" t="s">
        <v>864</v>
      </c>
      <c r="E1046" t="s">
        <v>42</v>
      </c>
      <c r="F1046" t="s">
        <v>28526</v>
      </c>
      <c r="G1046" t="s">
        <v>27937</v>
      </c>
      <c r="H1046" t="s">
        <v>28096</v>
      </c>
      <c r="I1046" t="s">
        <v>27929</v>
      </c>
      <c r="J1046" t="s">
        <v>27929</v>
      </c>
      <c r="L1046" t="s">
        <v>28527</v>
      </c>
    </row>
    <row r="1047" spans="1:14" x14ac:dyDescent="0.35">
      <c r="A1047" t="s">
        <v>26203</v>
      </c>
      <c r="B1047" t="s">
        <v>28968</v>
      </c>
      <c r="C1047" t="s">
        <v>26235</v>
      </c>
      <c r="D1047" t="s">
        <v>858</v>
      </c>
      <c r="E1047" t="s">
        <v>42</v>
      </c>
      <c r="F1047" t="s">
        <v>28526</v>
      </c>
      <c r="G1047" t="s">
        <v>27937</v>
      </c>
      <c r="H1047" t="s">
        <v>28096</v>
      </c>
      <c r="I1047" t="s">
        <v>27929</v>
      </c>
      <c r="J1047" t="s">
        <v>27929</v>
      </c>
      <c r="L1047" t="s">
        <v>28527</v>
      </c>
    </row>
    <row r="1048" spans="1:14" x14ac:dyDescent="0.35">
      <c r="A1048" t="s">
        <v>26204</v>
      </c>
      <c r="B1048" t="s">
        <v>28969</v>
      </c>
      <c r="C1048" t="s">
        <v>26237</v>
      </c>
      <c r="D1048" t="s">
        <v>858</v>
      </c>
      <c r="E1048" t="s">
        <v>42</v>
      </c>
      <c r="F1048" t="s">
        <v>28526</v>
      </c>
      <c r="G1048" t="s">
        <v>27937</v>
      </c>
      <c r="H1048" t="s">
        <v>28096</v>
      </c>
      <c r="I1048" t="s">
        <v>27929</v>
      </c>
      <c r="J1048" t="s">
        <v>27929</v>
      </c>
      <c r="L1048" t="s">
        <v>28527</v>
      </c>
    </row>
    <row r="1049" spans="1:14" x14ac:dyDescent="0.35">
      <c r="A1049" t="s">
        <v>26205</v>
      </c>
      <c r="B1049" t="s">
        <v>28970</v>
      </c>
      <c r="C1049" t="s">
        <v>26237</v>
      </c>
      <c r="D1049" t="s">
        <v>864</v>
      </c>
      <c r="E1049" t="s">
        <v>42</v>
      </c>
      <c r="F1049" t="s">
        <v>28526</v>
      </c>
      <c r="G1049" t="s">
        <v>27937</v>
      </c>
      <c r="H1049" t="s">
        <v>28096</v>
      </c>
      <c r="I1049" t="s">
        <v>27929</v>
      </c>
      <c r="J1049" t="s">
        <v>27929</v>
      </c>
      <c r="L1049" t="s">
        <v>28527</v>
      </c>
    </row>
    <row r="1050" spans="1:14" x14ac:dyDescent="0.35">
      <c r="A1050" t="s">
        <v>567</v>
      </c>
      <c r="B1050" t="s">
        <v>28971</v>
      </c>
      <c r="C1050" t="s">
        <v>21109</v>
      </c>
      <c r="D1050" t="s">
        <v>858</v>
      </c>
      <c r="E1050" t="s">
        <v>42</v>
      </c>
      <c r="F1050" t="s">
        <v>28526</v>
      </c>
      <c r="G1050" t="s">
        <v>27937</v>
      </c>
      <c r="H1050" t="s">
        <v>28096</v>
      </c>
      <c r="I1050" t="s">
        <v>27929</v>
      </c>
      <c r="J1050" t="s">
        <v>27929</v>
      </c>
      <c r="L1050" t="s">
        <v>28527</v>
      </c>
      <c r="N1050">
        <v>1</v>
      </c>
    </row>
    <row r="1051" spans="1:14" x14ac:dyDescent="0.35">
      <c r="A1051" t="s">
        <v>26206</v>
      </c>
      <c r="B1051" t="s">
        <v>28972</v>
      </c>
      <c r="C1051" t="s">
        <v>26240</v>
      </c>
      <c r="D1051" t="s">
        <v>866</v>
      </c>
      <c r="E1051" t="s">
        <v>42</v>
      </c>
      <c r="F1051" t="s">
        <v>28526</v>
      </c>
      <c r="G1051" t="s">
        <v>27937</v>
      </c>
      <c r="H1051" t="s">
        <v>28096</v>
      </c>
      <c r="I1051" t="s">
        <v>27929</v>
      </c>
      <c r="J1051" t="s">
        <v>27929</v>
      </c>
      <c r="L1051" t="s">
        <v>28527</v>
      </c>
    </row>
    <row r="1052" spans="1:14" x14ac:dyDescent="0.35">
      <c r="A1052" t="s">
        <v>26207</v>
      </c>
      <c r="B1052" t="s">
        <v>28973</v>
      </c>
      <c r="C1052" t="s">
        <v>26242</v>
      </c>
      <c r="D1052" t="s">
        <v>858</v>
      </c>
      <c r="E1052" t="s">
        <v>42</v>
      </c>
      <c r="F1052" t="s">
        <v>28526</v>
      </c>
      <c r="G1052" t="s">
        <v>27937</v>
      </c>
      <c r="H1052" t="s">
        <v>28096</v>
      </c>
      <c r="I1052" t="s">
        <v>27929</v>
      </c>
      <c r="J1052" t="s">
        <v>27929</v>
      </c>
      <c r="L1052" t="s">
        <v>28527</v>
      </c>
    </row>
    <row r="1053" spans="1:14" x14ac:dyDescent="0.35">
      <c r="A1053" t="s">
        <v>1022</v>
      </c>
      <c r="B1053" t="s">
        <v>28974</v>
      </c>
      <c r="C1053" t="s">
        <v>24103</v>
      </c>
      <c r="D1053" t="s">
        <v>858</v>
      </c>
      <c r="E1053" t="s">
        <v>42</v>
      </c>
      <c r="F1053" t="s">
        <v>28526</v>
      </c>
      <c r="G1053" t="s">
        <v>27937</v>
      </c>
      <c r="H1053" t="s">
        <v>28096</v>
      </c>
      <c r="I1053" t="s">
        <v>27929</v>
      </c>
      <c r="J1053" t="s">
        <v>27929</v>
      </c>
      <c r="L1053" t="s">
        <v>28527</v>
      </c>
      <c r="N1053">
        <v>1</v>
      </c>
    </row>
    <row r="1054" spans="1:14" x14ac:dyDescent="0.35">
      <c r="A1054" t="s">
        <v>26208</v>
      </c>
      <c r="B1054" t="s">
        <v>28975</v>
      </c>
      <c r="C1054" t="s">
        <v>26245</v>
      </c>
      <c r="D1054" t="s">
        <v>858</v>
      </c>
      <c r="E1054" t="s">
        <v>42</v>
      </c>
      <c r="F1054" t="s">
        <v>28526</v>
      </c>
      <c r="G1054" t="s">
        <v>27937</v>
      </c>
      <c r="H1054" t="s">
        <v>28096</v>
      </c>
      <c r="I1054" t="s">
        <v>27929</v>
      </c>
      <c r="J1054" t="s">
        <v>27929</v>
      </c>
      <c r="L1054" t="s">
        <v>28527</v>
      </c>
      <c r="N1054">
        <v>1</v>
      </c>
    </row>
    <row r="1055" spans="1:14" x14ac:dyDescent="0.35">
      <c r="A1055" t="s">
        <v>26209</v>
      </c>
      <c r="B1055" t="s">
        <v>28976</v>
      </c>
      <c r="C1055" t="s">
        <v>26247</v>
      </c>
      <c r="D1055" t="s">
        <v>858</v>
      </c>
      <c r="E1055" t="s">
        <v>42</v>
      </c>
      <c r="F1055" t="s">
        <v>28526</v>
      </c>
      <c r="G1055" t="s">
        <v>27937</v>
      </c>
      <c r="H1055" t="s">
        <v>28096</v>
      </c>
      <c r="I1055" t="s">
        <v>27929</v>
      </c>
      <c r="J1055" t="s">
        <v>27929</v>
      </c>
      <c r="L1055" t="s">
        <v>28527</v>
      </c>
    </row>
    <row r="1056" spans="1:14" x14ac:dyDescent="0.35">
      <c r="A1056" t="s">
        <v>26210</v>
      </c>
      <c r="B1056" t="s">
        <v>28977</v>
      </c>
      <c r="C1056" t="s">
        <v>26249</v>
      </c>
      <c r="D1056" t="s">
        <v>858</v>
      </c>
      <c r="E1056" t="s">
        <v>42</v>
      </c>
      <c r="F1056" t="s">
        <v>28526</v>
      </c>
      <c r="G1056" t="s">
        <v>27937</v>
      </c>
      <c r="H1056" t="s">
        <v>28096</v>
      </c>
      <c r="I1056" t="s">
        <v>27929</v>
      </c>
      <c r="J1056" t="s">
        <v>27929</v>
      </c>
      <c r="L1056" t="s">
        <v>28527</v>
      </c>
    </row>
    <row r="1057" spans="1:14" x14ac:dyDescent="0.35">
      <c r="A1057" t="s">
        <v>673</v>
      </c>
      <c r="B1057" t="s">
        <v>28978</v>
      </c>
      <c r="C1057" t="s">
        <v>21308</v>
      </c>
      <c r="D1057" t="s">
        <v>858</v>
      </c>
      <c r="E1057" t="s">
        <v>42</v>
      </c>
      <c r="F1057" t="s">
        <v>28526</v>
      </c>
      <c r="G1057" t="s">
        <v>27937</v>
      </c>
      <c r="H1057" t="s">
        <v>28096</v>
      </c>
      <c r="I1057" t="s">
        <v>27929</v>
      </c>
      <c r="J1057" t="s">
        <v>27929</v>
      </c>
      <c r="L1057" t="s">
        <v>28527</v>
      </c>
      <c r="N1057">
        <v>1</v>
      </c>
    </row>
    <row r="1058" spans="1:14" x14ac:dyDescent="0.35">
      <c r="A1058" t="s">
        <v>26211</v>
      </c>
      <c r="B1058" t="s">
        <v>28979</v>
      </c>
      <c r="C1058" t="s">
        <v>26252</v>
      </c>
      <c r="D1058" t="s">
        <v>858</v>
      </c>
      <c r="E1058" t="s">
        <v>42</v>
      </c>
      <c r="F1058" t="s">
        <v>28526</v>
      </c>
      <c r="G1058" t="s">
        <v>27937</v>
      </c>
      <c r="H1058" t="s">
        <v>28096</v>
      </c>
      <c r="I1058" t="s">
        <v>27929</v>
      </c>
      <c r="J1058" t="s">
        <v>27929</v>
      </c>
      <c r="L1058" t="s">
        <v>28527</v>
      </c>
    </row>
    <row r="1059" spans="1:14" x14ac:dyDescent="0.35">
      <c r="A1059" t="s">
        <v>26212</v>
      </c>
      <c r="B1059" t="s">
        <v>28980</v>
      </c>
      <c r="C1059" t="s">
        <v>26254</v>
      </c>
      <c r="D1059" t="s">
        <v>864</v>
      </c>
      <c r="E1059" t="s">
        <v>42</v>
      </c>
      <c r="F1059" t="s">
        <v>28526</v>
      </c>
      <c r="G1059" t="s">
        <v>27937</v>
      </c>
      <c r="H1059" t="s">
        <v>28096</v>
      </c>
      <c r="I1059" t="s">
        <v>27929</v>
      </c>
      <c r="J1059" t="s">
        <v>27929</v>
      </c>
      <c r="L1059" t="s">
        <v>28527</v>
      </c>
    </row>
    <row r="1060" spans="1:14" x14ac:dyDescent="0.35">
      <c r="A1060" t="s">
        <v>26213</v>
      </c>
      <c r="B1060" t="s">
        <v>28981</v>
      </c>
      <c r="C1060" t="s">
        <v>26256</v>
      </c>
      <c r="D1060" t="s">
        <v>858</v>
      </c>
      <c r="E1060" t="s">
        <v>42</v>
      </c>
      <c r="F1060" t="s">
        <v>28526</v>
      </c>
      <c r="G1060" t="s">
        <v>27937</v>
      </c>
      <c r="H1060" t="s">
        <v>28096</v>
      </c>
      <c r="I1060" t="s">
        <v>27929</v>
      </c>
      <c r="J1060" t="s">
        <v>27929</v>
      </c>
      <c r="L1060" t="s">
        <v>28527</v>
      </c>
      <c r="N1060">
        <v>1</v>
      </c>
    </row>
    <row r="1061" spans="1:14" x14ac:dyDescent="0.35">
      <c r="A1061" s="315" t="s">
        <v>26214</v>
      </c>
      <c r="B1061" t="s">
        <v>28982</v>
      </c>
      <c r="C1061" t="s">
        <v>26258</v>
      </c>
      <c r="D1061" t="s">
        <v>858</v>
      </c>
      <c r="E1061" t="s">
        <v>42</v>
      </c>
      <c r="F1061" t="s">
        <v>28526</v>
      </c>
      <c r="G1061" t="s">
        <v>27937</v>
      </c>
      <c r="H1061" t="s">
        <v>28096</v>
      </c>
      <c r="I1061" t="s">
        <v>27929</v>
      </c>
      <c r="J1061" t="s">
        <v>27929</v>
      </c>
      <c r="L1061" t="s">
        <v>28527</v>
      </c>
    </row>
    <row r="1062" spans="1:14" x14ac:dyDescent="0.35">
      <c r="A1062" t="s">
        <v>26215</v>
      </c>
      <c r="B1062" t="s">
        <v>28983</v>
      </c>
      <c r="C1062" t="s">
        <v>26260</v>
      </c>
      <c r="D1062" t="s">
        <v>858</v>
      </c>
      <c r="E1062" t="s">
        <v>42</v>
      </c>
      <c r="F1062" t="s">
        <v>28526</v>
      </c>
      <c r="G1062" t="s">
        <v>27937</v>
      </c>
      <c r="H1062" t="s">
        <v>28096</v>
      </c>
      <c r="I1062" t="s">
        <v>27929</v>
      </c>
      <c r="J1062" t="s">
        <v>27929</v>
      </c>
      <c r="L1062" t="s">
        <v>28527</v>
      </c>
    </row>
    <row r="1063" spans="1:14" x14ac:dyDescent="0.35">
      <c r="A1063" t="s">
        <v>26216</v>
      </c>
      <c r="B1063" t="s">
        <v>28984</v>
      </c>
      <c r="C1063" t="s">
        <v>26262</v>
      </c>
      <c r="D1063" t="s">
        <v>858</v>
      </c>
      <c r="E1063" t="s">
        <v>42</v>
      </c>
      <c r="F1063" t="s">
        <v>28526</v>
      </c>
      <c r="G1063" t="s">
        <v>27937</v>
      </c>
      <c r="H1063" t="s">
        <v>28096</v>
      </c>
      <c r="I1063" t="s">
        <v>27929</v>
      </c>
      <c r="J1063" t="s">
        <v>27929</v>
      </c>
      <c r="L1063" t="s">
        <v>28527</v>
      </c>
    </row>
    <row r="1064" spans="1:14" x14ac:dyDescent="0.35">
      <c r="A1064" t="s">
        <v>35830</v>
      </c>
      <c r="B1064" t="s">
        <v>28985</v>
      </c>
      <c r="C1064" t="s">
        <v>26264</v>
      </c>
      <c r="D1064" t="s">
        <v>864</v>
      </c>
      <c r="E1064" t="s">
        <v>42</v>
      </c>
      <c r="F1064" t="s">
        <v>28526</v>
      </c>
      <c r="G1064" t="s">
        <v>27937</v>
      </c>
      <c r="H1064" t="s">
        <v>28096</v>
      </c>
      <c r="I1064" t="s">
        <v>27929</v>
      </c>
      <c r="J1064" t="s">
        <v>27929</v>
      </c>
      <c r="L1064" t="s">
        <v>28527</v>
      </c>
    </row>
    <row r="1065" spans="1:14" x14ac:dyDescent="0.35">
      <c r="A1065" t="s">
        <v>26218</v>
      </c>
      <c r="B1065" t="s">
        <v>28986</v>
      </c>
      <c r="C1065" t="s">
        <v>26266</v>
      </c>
      <c r="D1065" t="s">
        <v>858</v>
      </c>
      <c r="E1065" t="s">
        <v>42</v>
      </c>
      <c r="F1065" t="s">
        <v>28526</v>
      </c>
      <c r="G1065" t="s">
        <v>27937</v>
      </c>
      <c r="H1065" t="s">
        <v>28096</v>
      </c>
      <c r="I1065" t="s">
        <v>27929</v>
      </c>
      <c r="J1065" t="s">
        <v>27929</v>
      </c>
      <c r="L1065" t="s">
        <v>28527</v>
      </c>
    </row>
    <row r="1066" spans="1:14" x14ac:dyDescent="0.35">
      <c r="A1066" t="s">
        <v>24934</v>
      </c>
      <c r="B1066" t="s">
        <v>28987</v>
      </c>
      <c r="C1066" t="s">
        <v>26268</v>
      </c>
      <c r="D1066" t="s">
        <v>858</v>
      </c>
      <c r="E1066" t="s">
        <v>42</v>
      </c>
      <c r="F1066" t="s">
        <v>28526</v>
      </c>
      <c r="G1066" t="s">
        <v>27937</v>
      </c>
      <c r="H1066" t="s">
        <v>28096</v>
      </c>
      <c r="I1066" t="s">
        <v>27929</v>
      </c>
      <c r="J1066" t="s">
        <v>27929</v>
      </c>
      <c r="L1066" t="s">
        <v>28527</v>
      </c>
      <c r="N1066">
        <v>1</v>
      </c>
    </row>
    <row r="1067" spans="1:14" x14ac:dyDescent="0.35">
      <c r="A1067" t="s">
        <v>26219</v>
      </c>
      <c r="B1067" t="s">
        <v>28988</v>
      </c>
      <c r="C1067" t="s">
        <v>26270</v>
      </c>
      <c r="D1067" t="s">
        <v>858</v>
      </c>
      <c r="E1067" t="s">
        <v>42</v>
      </c>
      <c r="F1067" t="s">
        <v>28526</v>
      </c>
      <c r="G1067" t="s">
        <v>27937</v>
      </c>
      <c r="H1067" t="s">
        <v>28096</v>
      </c>
      <c r="I1067" t="s">
        <v>27929</v>
      </c>
      <c r="J1067" t="s">
        <v>27929</v>
      </c>
      <c r="L1067" t="s">
        <v>28527</v>
      </c>
      <c r="N1067">
        <v>1</v>
      </c>
    </row>
    <row r="1068" spans="1:14" x14ac:dyDescent="0.35">
      <c r="A1068" t="s">
        <v>26220</v>
      </c>
      <c r="B1068" t="s">
        <v>28989</v>
      </c>
      <c r="C1068" t="s">
        <v>26272</v>
      </c>
      <c r="D1068" t="s">
        <v>858</v>
      </c>
      <c r="E1068" t="s">
        <v>42</v>
      </c>
      <c r="F1068" t="s">
        <v>28526</v>
      </c>
      <c r="G1068" t="s">
        <v>27937</v>
      </c>
      <c r="H1068" t="s">
        <v>28096</v>
      </c>
      <c r="I1068" t="s">
        <v>27929</v>
      </c>
      <c r="J1068" t="s">
        <v>27929</v>
      </c>
      <c r="L1068" t="s">
        <v>28527</v>
      </c>
    </row>
    <row r="1069" spans="1:14" x14ac:dyDescent="0.35">
      <c r="A1069" t="s">
        <v>605</v>
      </c>
      <c r="B1069" t="s">
        <v>28990</v>
      </c>
      <c r="C1069" t="s">
        <v>24415</v>
      </c>
      <c r="D1069" t="s">
        <v>858</v>
      </c>
      <c r="E1069" t="s">
        <v>42</v>
      </c>
      <c r="F1069" t="s">
        <v>28526</v>
      </c>
      <c r="G1069" t="s">
        <v>27937</v>
      </c>
      <c r="H1069" t="s">
        <v>28096</v>
      </c>
      <c r="I1069" t="s">
        <v>27929</v>
      </c>
      <c r="J1069" t="s">
        <v>27929</v>
      </c>
      <c r="L1069" t="s">
        <v>28527</v>
      </c>
      <c r="N1069">
        <v>1</v>
      </c>
    </row>
    <row r="1070" spans="1:14" x14ac:dyDescent="0.35">
      <c r="A1070" t="s">
        <v>26221</v>
      </c>
      <c r="B1070" t="s">
        <v>28991</v>
      </c>
      <c r="C1070" t="s">
        <v>26275</v>
      </c>
      <c r="D1070" t="s">
        <v>858</v>
      </c>
      <c r="E1070" t="s">
        <v>42</v>
      </c>
      <c r="F1070" t="s">
        <v>28526</v>
      </c>
      <c r="G1070" t="s">
        <v>27937</v>
      </c>
      <c r="H1070" t="s">
        <v>28096</v>
      </c>
      <c r="I1070" t="s">
        <v>27929</v>
      </c>
      <c r="J1070" t="s">
        <v>27929</v>
      </c>
      <c r="L1070" t="s">
        <v>28527</v>
      </c>
    </row>
    <row r="1071" spans="1:14" x14ac:dyDescent="0.35">
      <c r="A1071" t="s">
        <v>623</v>
      </c>
      <c r="B1071" t="s">
        <v>28992</v>
      </c>
      <c r="C1071" t="s">
        <v>35831</v>
      </c>
      <c r="D1071" t="s">
        <v>858</v>
      </c>
      <c r="E1071" t="s">
        <v>42</v>
      </c>
      <c r="F1071" t="s">
        <v>28526</v>
      </c>
      <c r="G1071" t="s">
        <v>27937</v>
      </c>
      <c r="H1071" t="s">
        <v>28096</v>
      </c>
      <c r="I1071" t="s">
        <v>27929</v>
      </c>
      <c r="J1071" t="s">
        <v>27929</v>
      </c>
      <c r="L1071" t="s">
        <v>28527</v>
      </c>
      <c r="N1071">
        <v>1</v>
      </c>
    </row>
    <row r="1072" spans="1:14" x14ac:dyDescent="0.35">
      <c r="A1072" t="s">
        <v>26222</v>
      </c>
      <c r="B1072" t="s">
        <v>28993</v>
      </c>
      <c r="C1072" t="s">
        <v>26278</v>
      </c>
      <c r="D1072" t="s">
        <v>858</v>
      </c>
      <c r="E1072" t="s">
        <v>42</v>
      </c>
      <c r="F1072" t="s">
        <v>28526</v>
      </c>
      <c r="G1072" t="s">
        <v>27937</v>
      </c>
      <c r="H1072" t="s">
        <v>28096</v>
      </c>
      <c r="I1072" t="s">
        <v>27929</v>
      </c>
      <c r="J1072" t="s">
        <v>27929</v>
      </c>
      <c r="L1072" t="s">
        <v>28527</v>
      </c>
    </row>
    <row r="1073" spans="1:14" x14ac:dyDescent="0.35">
      <c r="A1073" t="s">
        <v>35832</v>
      </c>
      <c r="B1073" t="s">
        <v>35833</v>
      </c>
      <c r="C1073" t="s">
        <v>35834</v>
      </c>
      <c r="D1073" t="s">
        <v>858</v>
      </c>
      <c r="E1073" t="s">
        <v>42</v>
      </c>
      <c r="F1073" t="s">
        <v>28526</v>
      </c>
      <c r="G1073" t="s">
        <v>27937</v>
      </c>
      <c r="H1073" t="s">
        <v>28096</v>
      </c>
      <c r="I1073" t="s">
        <v>27929</v>
      </c>
      <c r="J1073" t="s">
        <v>27929</v>
      </c>
      <c r="L1073" t="s">
        <v>28527</v>
      </c>
      <c r="N1073">
        <v>1</v>
      </c>
    </row>
    <row r="1074" spans="1:14" x14ac:dyDescent="0.35">
      <c r="A1074" t="s">
        <v>26223</v>
      </c>
      <c r="B1074" t="s">
        <v>28994</v>
      </c>
      <c r="C1074" t="s">
        <v>26280</v>
      </c>
      <c r="D1074" t="s">
        <v>858</v>
      </c>
      <c r="E1074" t="s">
        <v>42</v>
      </c>
      <c r="F1074" t="s">
        <v>28526</v>
      </c>
      <c r="G1074" t="s">
        <v>27937</v>
      </c>
      <c r="H1074" t="s">
        <v>28096</v>
      </c>
      <c r="I1074" t="s">
        <v>27929</v>
      </c>
      <c r="J1074" t="s">
        <v>27929</v>
      </c>
      <c r="L1074" t="s">
        <v>28527</v>
      </c>
    </row>
    <row r="1075" spans="1:14" x14ac:dyDescent="0.35">
      <c r="A1075">
        <v>84005900015</v>
      </c>
      <c r="B1075" t="s">
        <v>28995</v>
      </c>
      <c r="C1075" t="s">
        <v>28571</v>
      </c>
      <c r="D1075" t="s">
        <v>888</v>
      </c>
      <c r="E1075" t="s">
        <v>42</v>
      </c>
      <c r="F1075" t="s">
        <v>28526</v>
      </c>
      <c r="G1075" t="s">
        <v>27937</v>
      </c>
      <c r="H1075" t="s">
        <v>195</v>
      </c>
      <c r="I1075" t="s">
        <v>27929</v>
      </c>
      <c r="J1075" t="s">
        <v>27929</v>
      </c>
      <c r="K1075" t="s">
        <v>28996</v>
      </c>
      <c r="L1075" t="s">
        <v>28996</v>
      </c>
    </row>
    <row r="1076" spans="1:14" x14ac:dyDescent="0.35">
      <c r="A1076">
        <v>84005900056</v>
      </c>
      <c r="B1076" t="s">
        <v>28997</v>
      </c>
      <c r="C1076" t="s">
        <v>28571</v>
      </c>
      <c r="D1076" t="s">
        <v>888</v>
      </c>
      <c r="E1076" t="s">
        <v>42</v>
      </c>
      <c r="F1076" t="s">
        <v>28526</v>
      </c>
      <c r="G1076" t="s">
        <v>27937</v>
      </c>
      <c r="H1076" t="s">
        <v>195</v>
      </c>
      <c r="I1076" t="s">
        <v>27929</v>
      </c>
      <c r="J1076" t="s">
        <v>27929</v>
      </c>
      <c r="L1076" t="s">
        <v>28996</v>
      </c>
    </row>
    <row r="1077" spans="1:14" x14ac:dyDescent="0.35">
      <c r="A1077" t="s">
        <v>26226</v>
      </c>
      <c r="B1077" t="s">
        <v>28998</v>
      </c>
      <c r="C1077" t="s">
        <v>28571</v>
      </c>
      <c r="D1077" t="s">
        <v>888</v>
      </c>
      <c r="E1077" t="s">
        <v>42</v>
      </c>
      <c r="F1077" t="s">
        <v>28526</v>
      </c>
      <c r="G1077" t="s">
        <v>27937</v>
      </c>
      <c r="H1077" t="s">
        <v>195</v>
      </c>
      <c r="I1077" t="s">
        <v>27929</v>
      </c>
      <c r="J1077" t="s">
        <v>27929</v>
      </c>
      <c r="L1077" t="s">
        <v>28996</v>
      </c>
      <c r="N1077">
        <v>1</v>
      </c>
    </row>
    <row r="1078" spans="1:14" x14ac:dyDescent="0.35">
      <c r="A1078" t="s">
        <v>26227</v>
      </c>
      <c r="B1078" t="s">
        <v>28999</v>
      </c>
      <c r="C1078" t="s">
        <v>28571</v>
      </c>
      <c r="D1078" t="s">
        <v>888</v>
      </c>
      <c r="E1078" t="s">
        <v>42</v>
      </c>
      <c r="F1078" t="s">
        <v>28526</v>
      </c>
      <c r="G1078" t="s">
        <v>27937</v>
      </c>
      <c r="H1078" t="s">
        <v>195</v>
      </c>
      <c r="I1078" t="s">
        <v>27929</v>
      </c>
      <c r="J1078" t="s">
        <v>27929</v>
      </c>
      <c r="L1078" t="s">
        <v>28996</v>
      </c>
    </row>
    <row r="1079" spans="1:14" x14ac:dyDescent="0.35">
      <c r="A1079" t="s">
        <v>26228</v>
      </c>
      <c r="B1079" t="s">
        <v>29000</v>
      </c>
      <c r="C1079" t="s">
        <v>28571</v>
      </c>
      <c r="D1079" t="s">
        <v>888</v>
      </c>
      <c r="E1079" t="s">
        <v>42</v>
      </c>
      <c r="F1079" t="s">
        <v>28526</v>
      </c>
      <c r="G1079" t="s">
        <v>27937</v>
      </c>
      <c r="H1079" t="s">
        <v>195</v>
      </c>
      <c r="I1079" t="s">
        <v>27929</v>
      </c>
      <c r="J1079" t="s">
        <v>27929</v>
      </c>
      <c r="L1079" t="s">
        <v>28996</v>
      </c>
    </row>
    <row r="1080" spans="1:14" x14ac:dyDescent="0.35">
      <c r="A1080" t="s">
        <v>991</v>
      </c>
      <c r="B1080" t="s">
        <v>29001</v>
      </c>
      <c r="C1080" t="s">
        <v>28571</v>
      </c>
      <c r="D1080" t="s">
        <v>888</v>
      </c>
      <c r="E1080" t="s">
        <v>42</v>
      </c>
      <c r="F1080" t="s">
        <v>28526</v>
      </c>
      <c r="G1080" t="s">
        <v>27937</v>
      </c>
      <c r="H1080" t="s">
        <v>195</v>
      </c>
      <c r="I1080" t="s">
        <v>27929</v>
      </c>
      <c r="J1080" t="s">
        <v>27929</v>
      </c>
      <c r="L1080" t="s">
        <v>28996</v>
      </c>
      <c r="N1080">
        <v>1</v>
      </c>
    </row>
    <row r="1081" spans="1:14" x14ac:dyDescent="0.35">
      <c r="A1081" t="s">
        <v>26229</v>
      </c>
      <c r="B1081" t="s">
        <v>29002</v>
      </c>
      <c r="C1081" t="s">
        <v>28571</v>
      </c>
      <c r="D1081" t="s">
        <v>888</v>
      </c>
      <c r="E1081" t="s">
        <v>42</v>
      </c>
      <c r="F1081" t="s">
        <v>28526</v>
      </c>
      <c r="G1081" t="s">
        <v>27937</v>
      </c>
      <c r="H1081" t="s">
        <v>195</v>
      </c>
      <c r="I1081" t="s">
        <v>27929</v>
      </c>
      <c r="J1081" t="s">
        <v>27929</v>
      </c>
      <c r="L1081" t="s">
        <v>28996</v>
      </c>
    </row>
    <row r="1082" spans="1:14" x14ac:dyDescent="0.35">
      <c r="A1082" t="s">
        <v>26232</v>
      </c>
      <c r="B1082" t="s">
        <v>29003</v>
      </c>
      <c r="C1082" t="s">
        <v>28571</v>
      </c>
      <c r="D1082" t="s">
        <v>888</v>
      </c>
      <c r="E1082" t="s">
        <v>42</v>
      </c>
      <c r="F1082" t="s">
        <v>28526</v>
      </c>
      <c r="G1082" t="s">
        <v>27937</v>
      </c>
      <c r="H1082" t="s">
        <v>195</v>
      </c>
      <c r="I1082" t="s">
        <v>27929</v>
      </c>
      <c r="J1082" t="s">
        <v>27929</v>
      </c>
      <c r="L1082" t="s">
        <v>28996</v>
      </c>
    </row>
    <row r="1083" spans="1:14" x14ac:dyDescent="0.35">
      <c r="A1083" t="s">
        <v>24908</v>
      </c>
      <c r="B1083" t="s">
        <v>29004</v>
      </c>
      <c r="C1083" t="s">
        <v>28571</v>
      </c>
      <c r="D1083" t="s">
        <v>888</v>
      </c>
      <c r="E1083" t="s">
        <v>42</v>
      </c>
      <c r="F1083" t="s">
        <v>28526</v>
      </c>
      <c r="G1083" t="s">
        <v>27937</v>
      </c>
      <c r="H1083" t="s">
        <v>195</v>
      </c>
      <c r="I1083" t="s">
        <v>27929</v>
      </c>
      <c r="J1083" t="s">
        <v>27929</v>
      </c>
      <c r="L1083" t="s">
        <v>28996</v>
      </c>
    </row>
    <row r="1084" spans="1:14" x14ac:dyDescent="0.35">
      <c r="A1084" t="s">
        <v>27905</v>
      </c>
      <c r="B1084" t="s">
        <v>29005</v>
      </c>
      <c r="C1084" t="s">
        <v>28571</v>
      </c>
      <c r="D1084" t="s">
        <v>888</v>
      </c>
      <c r="E1084" t="s">
        <v>42</v>
      </c>
      <c r="F1084" t="s">
        <v>28526</v>
      </c>
      <c r="G1084" t="s">
        <v>27937</v>
      </c>
      <c r="H1084" t="s">
        <v>195</v>
      </c>
      <c r="I1084" t="s">
        <v>27929</v>
      </c>
      <c r="J1084" t="s">
        <v>27929</v>
      </c>
      <c r="L1084" t="s">
        <v>28996</v>
      </c>
    </row>
    <row r="1085" spans="1:14" x14ac:dyDescent="0.35">
      <c r="A1085" t="s">
        <v>26234</v>
      </c>
      <c r="B1085" t="s">
        <v>29006</v>
      </c>
      <c r="C1085" t="s">
        <v>28571</v>
      </c>
      <c r="D1085" t="s">
        <v>888</v>
      </c>
      <c r="E1085" t="s">
        <v>42</v>
      </c>
      <c r="F1085" t="s">
        <v>28526</v>
      </c>
      <c r="G1085" t="s">
        <v>27937</v>
      </c>
      <c r="H1085" t="s">
        <v>195</v>
      </c>
      <c r="I1085" t="s">
        <v>27929</v>
      </c>
      <c r="J1085" t="s">
        <v>27929</v>
      </c>
      <c r="L1085" t="s">
        <v>28996</v>
      </c>
      <c r="N1085">
        <v>1</v>
      </c>
    </row>
    <row r="1086" spans="1:14" x14ac:dyDescent="0.35">
      <c r="A1086" t="s">
        <v>26236</v>
      </c>
      <c r="B1086" t="s">
        <v>29007</v>
      </c>
      <c r="C1086" t="s">
        <v>28571</v>
      </c>
      <c r="D1086" t="s">
        <v>888</v>
      </c>
      <c r="E1086" t="s">
        <v>42</v>
      </c>
      <c r="F1086" t="s">
        <v>28526</v>
      </c>
      <c r="G1086" t="s">
        <v>27937</v>
      </c>
      <c r="H1086" t="s">
        <v>195</v>
      </c>
      <c r="I1086" t="s">
        <v>27929</v>
      </c>
      <c r="J1086" t="s">
        <v>27929</v>
      </c>
      <c r="L1086" t="s">
        <v>28996</v>
      </c>
    </row>
    <row r="1087" spans="1:14" x14ac:dyDescent="0.35">
      <c r="A1087" t="s">
        <v>26238</v>
      </c>
      <c r="B1087" t="s">
        <v>29008</v>
      </c>
      <c r="C1087" t="s">
        <v>28571</v>
      </c>
      <c r="D1087" t="s">
        <v>888</v>
      </c>
      <c r="E1087" t="s">
        <v>42</v>
      </c>
      <c r="F1087" t="s">
        <v>28526</v>
      </c>
      <c r="G1087" t="s">
        <v>27937</v>
      </c>
      <c r="H1087" t="s">
        <v>195</v>
      </c>
      <c r="I1087" t="s">
        <v>27929</v>
      </c>
      <c r="J1087" t="s">
        <v>27929</v>
      </c>
      <c r="L1087" t="s">
        <v>28996</v>
      </c>
    </row>
    <row r="1088" spans="1:14" x14ac:dyDescent="0.35">
      <c r="A1088" t="s">
        <v>24910</v>
      </c>
      <c r="B1088" t="s">
        <v>29009</v>
      </c>
      <c r="C1088" t="s">
        <v>28571</v>
      </c>
      <c r="D1088" t="s">
        <v>888</v>
      </c>
      <c r="E1088" t="s">
        <v>42</v>
      </c>
      <c r="F1088" t="s">
        <v>28526</v>
      </c>
      <c r="G1088" t="s">
        <v>27937</v>
      </c>
      <c r="H1088" t="s">
        <v>195</v>
      </c>
      <c r="I1088" t="s">
        <v>27929</v>
      </c>
      <c r="J1088" t="s">
        <v>27929</v>
      </c>
      <c r="L1088" t="s">
        <v>28996</v>
      </c>
    </row>
    <row r="1089" spans="1:14" x14ac:dyDescent="0.35">
      <c r="A1089" t="s">
        <v>26239</v>
      </c>
      <c r="B1089" t="s">
        <v>29010</v>
      </c>
      <c r="C1089" t="s">
        <v>28571</v>
      </c>
      <c r="D1089" t="s">
        <v>888</v>
      </c>
      <c r="E1089" t="s">
        <v>42</v>
      </c>
      <c r="F1089" t="s">
        <v>28526</v>
      </c>
      <c r="G1089" t="s">
        <v>27937</v>
      </c>
      <c r="H1089" t="s">
        <v>195</v>
      </c>
      <c r="I1089" t="s">
        <v>27929</v>
      </c>
      <c r="J1089" t="s">
        <v>27929</v>
      </c>
      <c r="L1089" t="s">
        <v>28996</v>
      </c>
    </row>
    <row r="1090" spans="1:14" x14ac:dyDescent="0.35">
      <c r="A1090" t="s">
        <v>26241</v>
      </c>
      <c r="B1090" t="s">
        <v>29011</v>
      </c>
      <c r="C1090" t="s">
        <v>25805</v>
      </c>
      <c r="D1090" t="s">
        <v>888</v>
      </c>
      <c r="E1090" t="s">
        <v>42</v>
      </c>
      <c r="F1090" t="s">
        <v>28526</v>
      </c>
      <c r="G1090" t="s">
        <v>27937</v>
      </c>
      <c r="H1090" t="s">
        <v>195</v>
      </c>
      <c r="I1090" t="s">
        <v>27929</v>
      </c>
      <c r="J1090" t="s">
        <v>27929</v>
      </c>
      <c r="L1090" t="s">
        <v>28996</v>
      </c>
      <c r="N1090">
        <v>1</v>
      </c>
    </row>
    <row r="1091" spans="1:14" x14ac:dyDescent="0.35">
      <c r="A1091" s="315">
        <v>8400590010000</v>
      </c>
      <c r="B1091" t="s">
        <v>29012</v>
      </c>
      <c r="C1091" t="s">
        <v>25805</v>
      </c>
      <c r="D1091" t="s">
        <v>888</v>
      </c>
      <c r="E1091" t="s">
        <v>42</v>
      </c>
      <c r="F1091" t="s">
        <v>28526</v>
      </c>
      <c r="G1091" t="s">
        <v>27937</v>
      </c>
      <c r="H1091" t="s">
        <v>195</v>
      </c>
      <c r="I1091" t="s">
        <v>27929</v>
      </c>
      <c r="J1091" t="s">
        <v>27929</v>
      </c>
      <c r="L1091" t="s">
        <v>28996</v>
      </c>
      <c r="N1091">
        <v>1</v>
      </c>
    </row>
    <row r="1092" spans="1:14" x14ac:dyDescent="0.35">
      <c r="A1092" t="s">
        <v>26243</v>
      </c>
      <c r="B1092" t="s">
        <v>29013</v>
      </c>
      <c r="C1092" t="s">
        <v>28571</v>
      </c>
      <c r="D1092" t="s">
        <v>888</v>
      </c>
      <c r="E1092" t="s">
        <v>42</v>
      </c>
      <c r="F1092" t="s">
        <v>28526</v>
      </c>
      <c r="G1092" t="s">
        <v>27937</v>
      </c>
      <c r="H1092" t="s">
        <v>195</v>
      </c>
      <c r="I1092" t="s">
        <v>27929</v>
      </c>
      <c r="J1092" t="s">
        <v>27929</v>
      </c>
      <c r="L1092" t="s">
        <v>28996</v>
      </c>
    </row>
    <row r="1093" spans="1:14" x14ac:dyDescent="0.35">
      <c r="A1093" t="s">
        <v>26244</v>
      </c>
      <c r="B1093" t="s">
        <v>29014</v>
      </c>
      <c r="C1093" t="s">
        <v>28571</v>
      </c>
      <c r="D1093" t="s">
        <v>888</v>
      </c>
      <c r="E1093" t="s">
        <v>42</v>
      </c>
      <c r="F1093" t="s">
        <v>28526</v>
      </c>
      <c r="G1093" t="s">
        <v>27937</v>
      </c>
      <c r="H1093" t="s">
        <v>195</v>
      </c>
      <c r="I1093" t="s">
        <v>27929</v>
      </c>
      <c r="J1093" t="s">
        <v>27929</v>
      </c>
      <c r="L1093" t="s">
        <v>28996</v>
      </c>
    </row>
    <row r="1094" spans="1:14" x14ac:dyDescent="0.35">
      <c r="A1094" t="s">
        <v>26246</v>
      </c>
      <c r="B1094" t="s">
        <v>29015</v>
      </c>
      <c r="C1094" t="s">
        <v>28571</v>
      </c>
      <c r="D1094" t="s">
        <v>888</v>
      </c>
      <c r="E1094" t="s">
        <v>42</v>
      </c>
      <c r="F1094" t="s">
        <v>28526</v>
      </c>
      <c r="G1094" t="s">
        <v>27937</v>
      </c>
      <c r="H1094" t="s">
        <v>195</v>
      </c>
      <c r="I1094" t="s">
        <v>27929</v>
      </c>
      <c r="J1094" t="s">
        <v>27929</v>
      </c>
      <c r="L1094" t="s">
        <v>28996</v>
      </c>
    </row>
    <row r="1095" spans="1:14" x14ac:dyDescent="0.35">
      <c r="A1095" t="s">
        <v>26248</v>
      </c>
      <c r="B1095" t="s">
        <v>29016</v>
      </c>
      <c r="C1095" t="s">
        <v>28571</v>
      </c>
      <c r="D1095" t="s">
        <v>888</v>
      </c>
      <c r="E1095" t="s">
        <v>42</v>
      </c>
      <c r="F1095" t="s">
        <v>28526</v>
      </c>
      <c r="G1095" t="s">
        <v>27937</v>
      </c>
      <c r="H1095" t="s">
        <v>195</v>
      </c>
      <c r="I1095" t="s">
        <v>27929</v>
      </c>
      <c r="J1095" t="s">
        <v>27929</v>
      </c>
      <c r="L1095" t="s">
        <v>28996</v>
      </c>
    </row>
    <row r="1096" spans="1:14" x14ac:dyDescent="0.35">
      <c r="A1096" t="s">
        <v>26250</v>
      </c>
      <c r="B1096" t="s">
        <v>29017</v>
      </c>
      <c r="C1096" t="s">
        <v>28571</v>
      </c>
      <c r="D1096" t="s">
        <v>888</v>
      </c>
      <c r="E1096" t="s">
        <v>42</v>
      </c>
      <c r="F1096" t="s">
        <v>28526</v>
      </c>
      <c r="G1096" t="s">
        <v>27937</v>
      </c>
      <c r="H1096" t="s">
        <v>195</v>
      </c>
      <c r="I1096" t="s">
        <v>27929</v>
      </c>
      <c r="J1096" t="s">
        <v>27929</v>
      </c>
      <c r="L1096" t="s">
        <v>28996</v>
      </c>
    </row>
    <row r="1097" spans="1:14" x14ac:dyDescent="0.35">
      <c r="A1097" t="s">
        <v>26251</v>
      </c>
      <c r="B1097" t="s">
        <v>29018</v>
      </c>
      <c r="C1097" t="s">
        <v>28571</v>
      </c>
      <c r="D1097" t="s">
        <v>888</v>
      </c>
      <c r="E1097" t="s">
        <v>42</v>
      </c>
      <c r="F1097" t="s">
        <v>28526</v>
      </c>
      <c r="G1097" t="s">
        <v>27937</v>
      </c>
      <c r="H1097" t="s">
        <v>195</v>
      </c>
      <c r="I1097" t="s">
        <v>27929</v>
      </c>
      <c r="J1097" t="s">
        <v>27929</v>
      </c>
      <c r="L1097" t="s">
        <v>28996</v>
      </c>
    </row>
    <row r="1098" spans="1:14" x14ac:dyDescent="0.35">
      <c r="A1098" t="s">
        <v>26253</v>
      </c>
      <c r="B1098" t="s">
        <v>29019</v>
      </c>
      <c r="C1098" t="s">
        <v>28571</v>
      </c>
      <c r="D1098" t="s">
        <v>888</v>
      </c>
      <c r="E1098" t="s">
        <v>42</v>
      </c>
      <c r="F1098" t="s">
        <v>28526</v>
      </c>
      <c r="G1098" t="s">
        <v>27937</v>
      </c>
      <c r="H1098" t="s">
        <v>195</v>
      </c>
      <c r="I1098" t="s">
        <v>27929</v>
      </c>
      <c r="J1098" t="s">
        <v>27929</v>
      </c>
      <c r="L1098" t="s">
        <v>28996</v>
      </c>
    </row>
    <row r="1099" spans="1:14" x14ac:dyDescent="0.35">
      <c r="A1099" t="s">
        <v>26255</v>
      </c>
      <c r="B1099" t="s">
        <v>29020</v>
      </c>
      <c r="C1099" t="s">
        <v>28571</v>
      </c>
      <c r="D1099" t="s">
        <v>888</v>
      </c>
      <c r="E1099" t="s">
        <v>42</v>
      </c>
      <c r="F1099" t="s">
        <v>28526</v>
      </c>
      <c r="G1099" t="s">
        <v>27937</v>
      </c>
      <c r="H1099" t="s">
        <v>195</v>
      </c>
      <c r="I1099" t="s">
        <v>27929</v>
      </c>
      <c r="J1099" t="s">
        <v>27929</v>
      </c>
      <c r="L1099" t="s">
        <v>28996</v>
      </c>
    </row>
    <row r="1100" spans="1:14" x14ac:dyDescent="0.35">
      <c r="A1100" t="s">
        <v>26257</v>
      </c>
      <c r="B1100" t="s">
        <v>29021</v>
      </c>
      <c r="C1100" t="s">
        <v>28571</v>
      </c>
      <c r="D1100" t="s">
        <v>888</v>
      </c>
      <c r="E1100" t="s">
        <v>42</v>
      </c>
      <c r="F1100" t="s">
        <v>28526</v>
      </c>
      <c r="G1100" t="s">
        <v>27937</v>
      </c>
      <c r="H1100" t="s">
        <v>195</v>
      </c>
      <c r="I1100" t="s">
        <v>27929</v>
      </c>
      <c r="J1100" t="s">
        <v>27929</v>
      </c>
      <c r="L1100" t="s">
        <v>28996</v>
      </c>
    </row>
    <row r="1101" spans="1:14" x14ac:dyDescent="0.35">
      <c r="A1101" t="s">
        <v>26259</v>
      </c>
      <c r="B1101" t="s">
        <v>29022</v>
      </c>
      <c r="C1101" t="s">
        <v>28571</v>
      </c>
      <c r="D1101" t="s">
        <v>888</v>
      </c>
      <c r="E1101" t="s">
        <v>42</v>
      </c>
      <c r="F1101" t="s">
        <v>28526</v>
      </c>
      <c r="G1101" t="s">
        <v>27937</v>
      </c>
      <c r="H1101" t="s">
        <v>195</v>
      </c>
      <c r="I1101" t="s">
        <v>27929</v>
      </c>
      <c r="J1101" t="s">
        <v>27929</v>
      </c>
      <c r="L1101" t="s">
        <v>28996</v>
      </c>
    </row>
    <row r="1102" spans="1:14" x14ac:dyDescent="0.35">
      <c r="A1102" t="s">
        <v>26261</v>
      </c>
      <c r="B1102" t="s">
        <v>29023</v>
      </c>
      <c r="C1102" t="s">
        <v>28571</v>
      </c>
      <c r="D1102" t="s">
        <v>888</v>
      </c>
      <c r="E1102" t="s">
        <v>42</v>
      </c>
      <c r="F1102" t="s">
        <v>28526</v>
      </c>
      <c r="G1102" t="s">
        <v>27937</v>
      </c>
      <c r="H1102" t="s">
        <v>195</v>
      </c>
      <c r="I1102" t="s">
        <v>27929</v>
      </c>
      <c r="J1102" t="s">
        <v>27929</v>
      </c>
      <c r="L1102" t="s">
        <v>28996</v>
      </c>
    </row>
    <row r="1103" spans="1:14" x14ac:dyDescent="0.35">
      <c r="A1103" t="s">
        <v>26263</v>
      </c>
      <c r="B1103" t="s">
        <v>29024</v>
      </c>
      <c r="C1103" t="s">
        <v>28571</v>
      </c>
      <c r="D1103" t="s">
        <v>888</v>
      </c>
      <c r="E1103" t="s">
        <v>42</v>
      </c>
      <c r="F1103" t="s">
        <v>28526</v>
      </c>
      <c r="G1103" t="s">
        <v>27937</v>
      </c>
      <c r="H1103" t="s">
        <v>195</v>
      </c>
      <c r="I1103" t="s">
        <v>27929</v>
      </c>
      <c r="J1103" t="s">
        <v>27929</v>
      </c>
      <c r="L1103" t="s">
        <v>28996</v>
      </c>
    </row>
    <row r="1104" spans="1:14" x14ac:dyDescent="0.35">
      <c r="A1104" t="s">
        <v>26265</v>
      </c>
      <c r="B1104" t="s">
        <v>29025</v>
      </c>
      <c r="C1104" t="s">
        <v>28571</v>
      </c>
      <c r="D1104" t="s">
        <v>888</v>
      </c>
      <c r="E1104" t="s">
        <v>42</v>
      </c>
      <c r="F1104" t="s">
        <v>28526</v>
      </c>
      <c r="G1104" t="s">
        <v>27937</v>
      </c>
      <c r="H1104" t="s">
        <v>195</v>
      </c>
      <c r="I1104" t="s">
        <v>27929</v>
      </c>
      <c r="J1104" t="s">
        <v>27929</v>
      </c>
      <c r="L1104" t="s">
        <v>28996</v>
      </c>
    </row>
    <row r="1105" spans="1:14" x14ac:dyDescent="0.35">
      <c r="A1105" t="s">
        <v>26267</v>
      </c>
      <c r="B1105" t="s">
        <v>29026</v>
      </c>
      <c r="C1105" t="s">
        <v>28571</v>
      </c>
      <c r="D1105" t="s">
        <v>888</v>
      </c>
      <c r="E1105" t="s">
        <v>42</v>
      </c>
      <c r="F1105" t="s">
        <v>28526</v>
      </c>
      <c r="G1105" t="s">
        <v>27937</v>
      </c>
      <c r="H1105" t="s">
        <v>195</v>
      </c>
      <c r="I1105" t="s">
        <v>27929</v>
      </c>
      <c r="J1105" t="s">
        <v>27929</v>
      </c>
      <c r="L1105" t="s">
        <v>28996</v>
      </c>
    </row>
    <row r="1106" spans="1:14" x14ac:dyDescent="0.35">
      <c r="A1106" t="s">
        <v>26269</v>
      </c>
      <c r="B1106" t="s">
        <v>29027</v>
      </c>
      <c r="C1106" t="s">
        <v>28571</v>
      </c>
      <c r="D1106" t="s">
        <v>888</v>
      </c>
      <c r="E1106" t="s">
        <v>42</v>
      </c>
      <c r="F1106" t="s">
        <v>28526</v>
      </c>
      <c r="G1106" t="s">
        <v>27937</v>
      </c>
      <c r="H1106" t="s">
        <v>195</v>
      </c>
      <c r="I1106" t="s">
        <v>27929</v>
      </c>
      <c r="J1106" t="s">
        <v>27929</v>
      </c>
      <c r="L1106" t="s">
        <v>28996</v>
      </c>
    </row>
    <row r="1107" spans="1:14" x14ac:dyDescent="0.35">
      <c r="A1107" t="s">
        <v>26271</v>
      </c>
      <c r="B1107" t="s">
        <v>29028</v>
      </c>
      <c r="C1107" t="s">
        <v>28571</v>
      </c>
      <c r="D1107" t="s">
        <v>888</v>
      </c>
      <c r="E1107" t="s">
        <v>42</v>
      </c>
      <c r="F1107" t="s">
        <v>28526</v>
      </c>
      <c r="G1107" t="s">
        <v>27937</v>
      </c>
      <c r="H1107" t="s">
        <v>195</v>
      </c>
      <c r="I1107" t="s">
        <v>27929</v>
      </c>
      <c r="J1107" t="s">
        <v>27929</v>
      </c>
      <c r="L1107" t="s">
        <v>28996</v>
      </c>
    </row>
    <row r="1108" spans="1:14" x14ac:dyDescent="0.35">
      <c r="A1108" t="s">
        <v>26273</v>
      </c>
      <c r="B1108" t="s">
        <v>29029</v>
      </c>
      <c r="C1108" t="s">
        <v>28571</v>
      </c>
      <c r="D1108" t="s">
        <v>888</v>
      </c>
      <c r="E1108" t="s">
        <v>42</v>
      </c>
      <c r="F1108" t="s">
        <v>28526</v>
      </c>
      <c r="G1108" t="s">
        <v>27937</v>
      </c>
      <c r="H1108" t="s">
        <v>195</v>
      </c>
      <c r="I1108" t="s">
        <v>27929</v>
      </c>
      <c r="J1108" t="s">
        <v>27929</v>
      </c>
      <c r="L1108" t="s">
        <v>28996</v>
      </c>
    </row>
    <row r="1109" spans="1:14" x14ac:dyDescent="0.35">
      <c r="A1109" t="s">
        <v>26274</v>
      </c>
      <c r="B1109" t="s">
        <v>29030</v>
      </c>
      <c r="C1109" t="s">
        <v>28571</v>
      </c>
      <c r="D1109" t="s">
        <v>888</v>
      </c>
      <c r="E1109" t="s">
        <v>42</v>
      </c>
      <c r="F1109" t="s">
        <v>28526</v>
      </c>
      <c r="G1109" t="s">
        <v>27937</v>
      </c>
      <c r="H1109" t="s">
        <v>195</v>
      </c>
      <c r="I1109" t="s">
        <v>27929</v>
      </c>
      <c r="J1109" t="s">
        <v>27929</v>
      </c>
      <c r="L1109" t="s">
        <v>28996</v>
      </c>
    </row>
    <row r="1110" spans="1:14" x14ac:dyDescent="0.35">
      <c r="A1110" t="s">
        <v>26276</v>
      </c>
      <c r="B1110" t="s">
        <v>29031</v>
      </c>
      <c r="C1110" t="s">
        <v>28571</v>
      </c>
      <c r="D1110" t="s">
        <v>888</v>
      </c>
      <c r="E1110" t="s">
        <v>42</v>
      </c>
      <c r="F1110" t="s">
        <v>28526</v>
      </c>
      <c r="G1110" t="s">
        <v>27937</v>
      </c>
      <c r="H1110" t="s">
        <v>195</v>
      </c>
      <c r="I1110" t="s">
        <v>27929</v>
      </c>
      <c r="J1110" t="s">
        <v>27929</v>
      </c>
      <c r="L1110" t="s">
        <v>28996</v>
      </c>
    </row>
    <row r="1111" spans="1:14" x14ac:dyDescent="0.35">
      <c r="A1111" t="s">
        <v>26277</v>
      </c>
      <c r="B1111" t="s">
        <v>29032</v>
      </c>
      <c r="C1111" t="s">
        <v>28571</v>
      </c>
      <c r="D1111" t="s">
        <v>888</v>
      </c>
      <c r="E1111" t="s">
        <v>42</v>
      </c>
      <c r="F1111" t="s">
        <v>28526</v>
      </c>
      <c r="G1111" t="s">
        <v>27937</v>
      </c>
      <c r="H1111" t="s">
        <v>195</v>
      </c>
      <c r="I1111" t="s">
        <v>27929</v>
      </c>
      <c r="J1111" t="s">
        <v>27929</v>
      </c>
      <c r="L1111" t="s">
        <v>28996</v>
      </c>
    </row>
    <row r="1112" spans="1:14" x14ac:dyDescent="0.35">
      <c r="A1112" t="s">
        <v>26279</v>
      </c>
      <c r="B1112" t="s">
        <v>29033</v>
      </c>
      <c r="C1112" t="s">
        <v>28571</v>
      </c>
      <c r="D1112" t="s">
        <v>888</v>
      </c>
      <c r="E1112" t="s">
        <v>42</v>
      </c>
      <c r="F1112" t="s">
        <v>28526</v>
      </c>
      <c r="G1112" t="s">
        <v>27937</v>
      </c>
      <c r="H1112" t="s">
        <v>195</v>
      </c>
      <c r="I1112" t="s">
        <v>27929</v>
      </c>
      <c r="J1112" t="s">
        <v>27929</v>
      </c>
      <c r="L1112" t="s">
        <v>28996</v>
      </c>
    </row>
    <row r="1113" spans="1:14" x14ac:dyDescent="0.35">
      <c r="A1113" t="s">
        <v>26281</v>
      </c>
      <c r="B1113" t="s">
        <v>29034</v>
      </c>
      <c r="C1113" t="s">
        <v>28571</v>
      </c>
      <c r="D1113" t="s">
        <v>888</v>
      </c>
      <c r="E1113" t="s">
        <v>42</v>
      </c>
      <c r="F1113" t="s">
        <v>28526</v>
      </c>
      <c r="G1113" t="s">
        <v>27937</v>
      </c>
      <c r="H1113" t="s">
        <v>195</v>
      </c>
      <c r="I1113" t="s">
        <v>27929</v>
      </c>
      <c r="J1113" t="s">
        <v>27929</v>
      </c>
      <c r="L1113" t="s">
        <v>28996</v>
      </c>
    </row>
    <row r="1114" spans="1:14" x14ac:dyDescent="0.35">
      <c r="A1114" t="s">
        <v>26282</v>
      </c>
      <c r="B1114" t="s">
        <v>29035</v>
      </c>
      <c r="C1114" t="s">
        <v>28571</v>
      </c>
      <c r="D1114" t="s">
        <v>888</v>
      </c>
      <c r="E1114" t="s">
        <v>42</v>
      </c>
      <c r="F1114" t="s">
        <v>28526</v>
      </c>
      <c r="G1114" t="s">
        <v>27937</v>
      </c>
      <c r="H1114" t="s">
        <v>195</v>
      </c>
      <c r="I1114" t="s">
        <v>27929</v>
      </c>
      <c r="J1114" t="s">
        <v>27929</v>
      </c>
      <c r="L1114" t="s">
        <v>28996</v>
      </c>
    </row>
    <row r="1115" spans="1:14" x14ac:dyDescent="0.35">
      <c r="A1115">
        <v>84005900078</v>
      </c>
      <c r="B1115" t="s">
        <v>29035</v>
      </c>
      <c r="C1115" t="s">
        <v>28571</v>
      </c>
      <c r="D1115" t="s">
        <v>888</v>
      </c>
      <c r="E1115" t="s">
        <v>42</v>
      </c>
      <c r="F1115" t="s">
        <v>28526</v>
      </c>
      <c r="G1115" t="s">
        <v>27937</v>
      </c>
      <c r="H1115" t="s">
        <v>195</v>
      </c>
      <c r="I1115" t="s">
        <v>27929</v>
      </c>
      <c r="J1115" t="s">
        <v>27929</v>
      </c>
      <c r="L1115" t="s">
        <v>28996</v>
      </c>
    </row>
    <row r="1116" spans="1:14" x14ac:dyDescent="0.35">
      <c r="A1116" t="s">
        <v>26284</v>
      </c>
      <c r="B1116" t="s">
        <v>29036</v>
      </c>
      <c r="C1116" t="s">
        <v>28571</v>
      </c>
      <c r="D1116" t="s">
        <v>888</v>
      </c>
      <c r="E1116" t="s">
        <v>42</v>
      </c>
      <c r="F1116" t="s">
        <v>28526</v>
      </c>
      <c r="G1116" t="s">
        <v>27937</v>
      </c>
      <c r="H1116" t="s">
        <v>195</v>
      </c>
      <c r="I1116" t="s">
        <v>27929</v>
      </c>
      <c r="J1116" t="s">
        <v>27929</v>
      </c>
      <c r="L1116" t="s">
        <v>28996</v>
      </c>
    </row>
    <row r="1117" spans="1:14" x14ac:dyDescent="0.35">
      <c r="A1117" t="s">
        <v>26285</v>
      </c>
      <c r="B1117" t="s">
        <v>29037</v>
      </c>
      <c r="C1117" t="s">
        <v>28571</v>
      </c>
      <c r="D1117" t="s">
        <v>888</v>
      </c>
      <c r="E1117" t="s">
        <v>42</v>
      </c>
      <c r="F1117" t="s">
        <v>28526</v>
      </c>
      <c r="G1117" t="s">
        <v>27937</v>
      </c>
      <c r="H1117" t="s">
        <v>195</v>
      </c>
      <c r="I1117" t="s">
        <v>27929</v>
      </c>
      <c r="J1117" t="s">
        <v>27929</v>
      </c>
      <c r="L1117" t="s">
        <v>28996</v>
      </c>
    </row>
    <row r="1118" spans="1:14" x14ac:dyDescent="0.35">
      <c r="A1118" t="s">
        <v>26286</v>
      </c>
      <c r="B1118" t="s">
        <v>29038</v>
      </c>
      <c r="C1118" t="s">
        <v>28571</v>
      </c>
      <c r="D1118" t="s">
        <v>888</v>
      </c>
      <c r="E1118" t="s">
        <v>42</v>
      </c>
      <c r="F1118" t="s">
        <v>28526</v>
      </c>
      <c r="G1118" t="s">
        <v>27937</v>
      </c>
      <c r="H1118" t="s">
        <v>195</v>
      </c>
      <c r="I1118" t="s">
        <v>27929</v>
      </c>
      <c r="J1118" t="s">
        <v>27929</v>
      </c>
      <c r="L1118" t="s">
        <v>28996</v>
      </c>
    </row>
    <row r="1119" spans="1:14" x14ac:dyDescent="0.35">
      <c r="A1119" t="s">
        <v>26287</v>
      </c>
      <c r="B1119" t="s">
        <v>29039</v>
      </c>
      <c r="C1119" t="s">
        <v>28571</v>
      </c>
      <c r="D1119" t="s">
        <v>888</v>
      </c>
      <c r="E1119" t="s">
        <v>42</v>
      </c>
      <c r="F1119" t="s">
        <v>28526</v>
      </c>
      <c r="G1119" t="s">
        <v>27937</v>
      </c>
      <c r="H1119" t="s">
        <v>195</v>
      </c>
      <c r="I1119" t="s">
        <v>27929</v>
      </c>
      <c r="J1119" t="s">
        <v>27929</v>
      </c>
      <c r="L1119" t="s">
        <v>28996</v>
      </c>
    </row>
    <row r="1120" spans="1:14" x14ac:dyDescent="0.35">
      <c r="A1120" t="s">
        <v>35545</v>
      </c>
      <c r="B1120" t="s">
        <v>35835</v>
      </c>
      <c r="C1120" t="s">
        <v>35836</v>
      </c>
      <c r="D1120" t="s">
        <v>926</v>
      </c>
      <c r="E1120" t="s">
        <v>42</v>
      </c>
      <c r="F1120" t="s">
        <v>28526</v>
      </c>
      <c r="G1120" t="s">
        <v>27937</v>
      </c>
      <c r="H1120" t="s">
        <v>35837</v>
      </c>
      <c r="I1120" t="s">
        <v>27929</v>
      </c>
      <c r="J1120" t="s">
        <v>27929</v>
      </c>
      <c r="K1120" t="s">
        <v>35838</v>
      </c>
      <c r="L1120" t="s">
        <v>35838</v>
      </c>
      <c r="N1120">
        <v>1</v>
      </c>
    </row>
    <row r="1121" spans="1:14" x14ac:dyDescent="0.35">
      <c r="A1121" t="s">
        <v>35544</v>
      </c>
      <c r="B1121" t="s">
        <v>35839</v>
      </c>
      <c r="C1121" t="s">
        <v>35836</v>
      </c>
      <c r="D1121" t="s">
        <v>926</v>
      </c>
      <c r="E1121" t="s">
        <v>42</v>
      </c>
      <c r="F1121" t="s">
        <v>28526</v>
      </c>
      <c r="G1121" t="s">
        <v>27937</v>
      </c>
      <c r="H1121" t="s">
        <v>35837</v>
      </c>
      <c r="I1121" t="s">
        <v>27929</v>
      </c>
      <c r="J1121" t="s">
        <v>27929</v>
      </c>
      <c r="L1121" t="s">
        <v>35838</v>
      </c>
      <c r="N1121">
        <v>1</v>
      </c>
    </row>
    <row r="1122" spans="1:14" x14ac:dyDescent="0.35">
      <c r="A1122" t="s">
        <v>26288</v>
      </c>
      <c r="B1122" t="s">
        <v>26323</v>
      </c>
      <c r="C1122" t="s">
        <v>26323</v>
      </c>
      <c r="D1122" t="s">
        <v>905</v>
      </c>
      <c r="E1122" t="s">
        <v>42</v>
      </c>
      <c r="F1122" t="s">
        <v>28526</v>
      </c>
      <c r="G1122" t="s">
        <v>27937</v>
      </c>
      <c r="H1122" t="s">
        <v>29040</v>
      </c>
      <c r="I1122" t="s">
        <v>27929</v>
      </c>
      <c r="J1122" t="s">
        <v>27929</v>
      </c>
      <c r="K1122" t="s">
        <v>29041</v>
      </c>
      <c r="L1122" t="s">
        <v>29041</v>
      </c>
    </row>
    <row r="1123" spans="1:14" x14ac:dyDescent="0.35">
      <c r="A1123" t="s">
        <v>26294</v>
      </c>
      <c r="B1123" t="s">
        <v>29042</v>
      </c>
      <c r="C1123" t="s">
        <v>26334</v>
      </c>
      <c r="D1123" t="s">
        <v>893</v>
      </c>
      <c r="E1123" t="s">
        <v>42</v>
      </c>
      <c r="F1123" t="s">
        <v>895</v>
      </c>
      <c r="G1123" t="s">
        <v>29043</v>
      </c>
      <c r="H1123" t="s">
        <v>27960</v>
      </c>
      <c r="I1123" t="s">
        <v>28096</v>
      </c>
      <c r="J1123" t="s">
        <v>27929</v>
      </c>
      <c r="K1123" t="s">
        <v>29044</v>
      </c>
      <c r="L1123" t="s">
        <v>29044</v>
      </c>
    </row>
    <row r="1124" spans="1:14" x14ac:dyDescent="0.35">
      <c r="A1124" t="s">
        <v>26289</v>
      </c>
      <c r="B1124" t="s">
        <v>29045</v>
      </c>
      <c r="C1124" t="s">
        <v>26326</v>
      </c>
      <c r="D1124" t="s">
        <v>893</v>
      </c>
      <c r="E1124" t="s">
        <v>42</v>
      </c>
      <c r="F1124" t="s">
        <v>895</v>
      </c>
      <c r="G1124" t="s">
        <v>29043</v>
      </c>
      <c r="H1124" t="s">
        <v>27960</v>
      </c>
      <c r="I1124" t="s">
        <v>28096</v>
      </c>
      <c r="J1124" t="s">
        <v>27929</v>
      </c>
      <c r="L1124" t="s">
        <v>29044</v>
      </c>
    </row>
    <row r="1125" spans="1:14" x14ac:dyDescent="0.35">
      <c r="A1125" t="s">
        <v>26290</v>
      </c>
      <c r="B1125" t="s">
        <v>29046</v>
      </c>
      <c r="C1125" t="s">
        <v>26328</v>
      </c>
      <c r="D1125" t="s">
        <v>893</v>
      </c>
      <c r="E1125" t="s">
        <v>42</v>
      </c>
      <c r="F1125" t="s">
        <v>895</v>
      </c>
      <c r="G1125" t="s">
        <v>29043</v>
      </c>
      <c r="H1125" t="s">
        <v>27960</v>
      </c>
      <c r="I1125" t="s">
        <v>28096</v>
      </c>
      <c r="J1125" t="s">
        <v>27929</v>
      </c>
      <c r="L1125" t="s">
        <v>29044</v>
      </c>
    </row>
    <row r="1126" spans="1:14" x14ac:dyDescent="0.35">
      <c r="A1126" t="s">
        <v>26291</v>
      </c>
      <c r="B1126" t="s">
        <v>29047</v>
      </c>
      <c r="C1126" t="s">
        <v>26330</v>
      </c>
      <c r="D1126" t="s">
        <v>893</v>
      </c>
      <c r="E1126" t="s">
        <v>42</v>
      </c>
      <c r="F1126" t="s">
        <v>895</v>
      </c>
      <c r="G1126" t="s">
        <v>29043</v>
      </c>
      <c r="H1126" t="s">
        <v>27960</v>
      </c>
      <c r="I1126" t="s">
        <v>28096</v>
      </c>
      <c r="J1126" t="s">
        <v>27929</v>
      </c>
      <c r="L1126" t="s">
        <v>29044</v>
      </c>
    </row>
    <row r="1127" spans="1:14" x14ac:dyDescent="0.35">
      <c r="A1127" t="s">
        <v>26292</v>
      </c>
      <c r="B1127" t="s">
        <v>28077</v>
      </c>
      <c r="C1127" t="s">
        <v>26331</v>
      </c>
      <c r="D1127" t="s">
        <v>893</v>
      </c>
      <c r="E1127" t="s">
        <v>42</v>
      </c>
      <c r="F1127" t="s">
        <v>895</v>
      </c>
      <c r="G1127" t="s">
        <v>29043</v>
      </c>
      <c r="H1127" t="s">
        <v>27960</v>
      </c>
      <c r="I1127" t="s">
        <v>28096</v>
      </c>
      <c r="J1127" t="s">
        <v>27929</v>
      </c>
      <c r="L1127" t="s">
        <v>29044</v>
      </c>
      <c r="N1127">
        <v>1</v>
      </c>
    </row>
    <row r="1128" spans="1:14" x14ac:dyDescent="0.35">
      <c r="A1128" t="s">
        <v>29048</v>
      </c>
      <c r="B1128" t="s">
        <v>28077</v>
      </c>
      <c r="C1128" t="s">
        <v>29049</v>
      </c>
      <c r="D1128" t="s">
        <v>893</v>
      </c>
      <c r="E1128" t="s">
        <v>42</v>
      </c>
      <c r="F1128" t="s">
        <v>895</v>
      </c>
      <c r="G1128" t="s">
        <v>29043</v>
      </c>
      <c r="H1128" t="s">
        <v>27960</v>
      </c>
      <c r="I1128" t="s">
        <v>28096</v>
      </c>
      <c r="J1128" t="s">
        <v>27929</v>
      </c>
      <c r="L1128" t="s">
        <v>29044</v>
      </c>
      <c r="N1128">
        <v>1</v>
      </c>
    </row>
    <row r="1129" spans="1:14" x14ac:dyDescent="0.35">
      <c r="A1129" t="s">
        <v>35840</v>
      </c>
      <c r="B1129" t="s">
        <v>35841</v>
      </c>
      <c r="C1129" t="s">
        <v>35841</v>
      </c>
      <c r="D1129" t="s">
        <v>893</v>
      </c>
      <c r="E1129" t="s">
        <v>42</v>
      </c>
      <c r="F1129" t="s">
        <v>895</v>
      </c>
      <c r="G1129" t="s">
        <v>29043</v>
      </c>
      <c r="H1129" t="s">
        <v>27960</v>
      </c>
      <c r="I1129" t="s">
        <v>28096</v>
      </c>
      <c r="J1129" t="s">
        <v>27929</v>
      </c>
      <c r="L1129" t="s">
        <v>29044</v>
      </c>
    </row>
    <row r="1130" spans="1:14" x14ac:dyDescent="0.35">
      <c r="A1130" t="s">
        <v>26293</v>
      </c>
      <c r="B1130" t="s">
        <v>29050</v>
      </c>
      <c r="C1130" t="s">
        <v>25862</v>
      </c>
      <c r="D1130" t="s">
        <v>858</v>
      </c>
      <c r="E1130" t="s">
        <v>42</v>
      </c>
      <c r="F1130" t="s">
        <v>895</v>
      </c>
      <c r="G1130" t="s">
        <v>29043</v>
      </c>
      <c r="H1130" t="s">
        <v>27960</v>
      </c>
      <c r="I1130" t="s">
        <v>28096</v>
      </c>
      <c r="J1130" t="s">
        <v>27929</v>
      </c>
      <c r="L1130" t="s">
        <v>29044</v>
      </c>
      <c r="N1130">
        <v>1</v>
      </c>
    </row>
    <row r="1131" spans="1:14" x14ac:dyDescent="0.35">
      <c r="A1131" t="s">
        <v>512</v>
      </c>
      <c r="B1131" t="s">
        <v>25054</v>
      </c>
      <c r="C1131" t="s">
        <v>25054</v>
      </c>
      <c r="D1131" t="s">
        <v>893</v>
      </c>
      <c r="E1131" t="s">
        <v>42</v>
      </c>
      <c r="F1131" t="s">
        <v>895</v>
      </c>
      <c r="G1131" t="s">
        <v>29043</v>
      </c>
      <c r="H1131" t="s">
        <v>27960</v>
      </c>
      <c r="I1131" t="s">
        <v>28096</v>
      </c>
      <c r="J1131" t="s">
        <v>27929</v>
      </c>
      <c r="L1131" t="s">
        <v>29044</v>
      </c>
      <c r="N1131">
        <v>1</v>
      </c>
    </row>
    <row r="1132" spans="1:14" x14ac:dyDescent="0.35">
      <c r="A1132" t="s">
        <v>26295</v>
      </c>
      <c r="B1132" t="s">
        <v>29051</v>
      </c>
      <c r="C1132" t="s">
        <v>26335</v>
      </c>
      <c r="D1132" t="s">
        <v>893</v>
      </c>
      <c r="E1132" t="s">
        <v>42</v>
      </c>
      <c r="F1132" t="s">
        <v>895</v>
      </c>
      <c r="G1132" t="s">
        <v>29043</v>
      </c>
      <c r="H1132" t="s">
        <v>27960</v>
      </c>
      <c r="I1132" t="s">
        <v>28096</v>
      </c>
      <c r="J1132" t="s">
        <v>27929</v>
      </c>
      <c r="L1132" t="s">
        <v>29044</v>
      </c>
    </row>
    <row r="1133" spans="1:14" x14ac:dyDescent="0.35">
      <c r="A1133" t="s">
        <v>26296</v>
      </c>
      <c r="B1133" t="s">
        <v>29051</v>
      </c>
      <c r="C1133" t="s">
        <v>26335</v>
      </c>
      <c r="D1133" t="s">
        <v>893</v>
      </c>
      <c r="E1133" t="s">
        <v>42</v>
      </c>
      <c r="F1133" t="s">
        <v>895</v>
      </c>
      <c r="G1133" t="s">
        <v>29043</v>
      </c>
      <c r="H1133" t="s">
        <v>27960</v>
      </c>
      <c r="I1133" t="s">
        <v>28096</v>
      </c>
      <c r="J1133" t="s">
        <v>27929</v>
      </c>
      <c r="L1133" t="s">
        <v>29044</v>
      </c>
    </row>
    <row r="1134" spans="1:14" x14ac:dyDescent="0.35">
      <c r="A1134" t="s">
        <v>35842</v>
      </c>
      <c r="B1134" t="s">
        <v>35843</v>
      </c>
      <c r="C1134" t="s">
        <v>19952</v>
      </c>
      <c r="D1134" t="s">
        <v>893</v>
      </c>
      <c r="E1134" t="s">
        <v>42</v>
      </c>
      <c r="F1134" t="s">
        <v>895</v>
      </c>
      <c r="G1134" t="s">
        <v>29043</v>
      </c>
      <c r="H1134" t="s">
        <v>27960</v>
      </c>
      <c r="I1134" t="s">
        <v>28610</v>
      </c>
      <c r="J1134" t="s">
        <v>27929</v>
      </c>
      <c r="K1134" t="s">
        <v>29053</v>
      </c>
      <c r="L1134" t="s">
        <v>29053</v>
      </c>
      <c r="N1134">
        <v>1</v>
      </c>
    </row>
    <row r="1135" spans="1:14" x14ac:dyDescent="0.35">
      <c r="A1135" t="s">
        <v>26750</v>
      </c>
      <c r="B1135" t="s">
        <v>29052</v>
      </c>
      <c r="C1135" t="s">
        <v>1</v>
      </c>
      <c r="D1135" t="s">
        <v>893</v>
      </c>
      <c r="E1135" t="s">
        <v>42</v>
      </c>
      <c r="F1135" t="s">
        <v>895</v>
      </c>
      <c r="G1135" t="s">
        <v>29043</v>
      </c>
      <c r="H1135" t="s">
        <v>27960</v>
      </c>
      <c r="I1135" t="s">
        <v>28610</v>
      </c>
      <c r="J1135" t="s">
        <v>27929</v>
      </c>
      <c r="L1135" t="s">
        <v>29053</v>
      </c>
    </row>
    <row r="1136" spans="1:14" x14ac:dyDescent="0.35">
      <c r="A1136" t="s">
        <v>31502</v>
      </c>
      <c r="B1136" t="s">
        <v>35844</v>
      </c>
      <c r="C1136" t="s">
        <v>1</v>
      </c>
      <c r="D1136" t="s">
        <v>893</v>
      </c>
      <c r="E1136" t="s">
        <v>42</v>
      </c>
      <c r="F1136" t="s">
        <v>895</v>
      </c>
      <c r="G1136" t="s">
        <v>29043</v>
      </c>
      <c r="H1136" t="s">
        <v>27960</v>
      </c>
      <c r="I1136" t="s">
        <v>28719</v>
      </c>
      <c r="J1136" t="s">
        <v>27929</v>
      </c>
      <c r="K1136" t="s">
        <v>29489</v>
      </c>
      <c r="L1136" t="s">
        <v>29489</v>
      </c>
      <c r="N1136">
        <v>1</v>
      </c>
    </row>
    <row r="1137" spans="1:12" x14ac:dyDescent="0.35">
      <c r="A1137" t="s">
        <v>29054</v>
      </c>
      <c r="B1137" t="s">
        <v>29055</v>
      </c>
      <c r="C1137" t="s">
        <v>1</v>
      </c>
      <c r="D1137" t="s">
        <v>893</v>
      </c>
      <c r="E1137" t="s">
        <v>42</v>
      </c>
      <c r="F1137" t="s">
        <v>895</v>
      </c>
      <c r="G1137" t="s">
        <v>29043</v>
      </c>
      <c r="H1137" t="s">
        <v>27960</v>
      </c>
      <c r="I1137" t="s">
        <v>28610</v>
      </c>
      <c r="J1137" t="s">
        <v>27929</v>
      </c>
      <c r="L1137" t="s">
        <v>29053</v>
      </c>
    </row>
    <row r="1138" spans="1:12" x14ac:dyDescent="0.35">
      <c r="A1138">
        <v>94104130111</v>
      </c>
      <c r="B1138" t="s">
        <v>29056</v>
      </c>
      <c r="C1138" t="s">
        <v>25786</v>
      </c>
      <c r="D1138" t="s">
        <v>893</v>
      </c>
      <c r="E1138" t="s">
        <v>42</v>
      </c>
      <c r="F1138" t="s">
        <v>895</v>
      </c>
      <c r="G1138" t="s">
        <v>29043</v>
      </c>
      <c r="H1138" t="s">
        <v>27960</v>
      </c>
      <c r="I1138" t="s">
        <v>28610</v>
      </c>
      <c r="J1138" t="s">
        <v>27929</v>
      </c>
      <c r="L1138" t="s">
        <v>29053</v>
      </c>
    </row>
    <row r="1139" spans="1:12" x14ac:dyDescent="0.35">
      <c r="A1139" t="s">
        <v>26299</v>
      </c>
      <c r="B1139" t="s">
        <v>29058</v>
      </c>
      <c r="C1139" t="s">
        <v>26340</v>
      </c>
      <c r="D1139" t="s">
        <v>893</v>
      </c>
      <c r="E1139" t="s">
        <v>42</v>
      </c>
      <c r="F1139" t="s">
        <v>895</v>
      </c>
      <c r="G1139" t="s">
        <v>29043</v>
      </c>
      <c r="H1139" t="s">
        <v>27960</v>
      </c>
      <c r="I1139" t="s">
        <v>28610</v>
      </c>
      <c r="J1139" t="s">
        <v>27929</v>
      </c>
      <c r="L1139" t="s">
        <v>29053</v>
      </c>
    </row>
    <row r="1140" spans="1:12" x14ac:dyDescent="0.35">
      <c r="A1140" t="s">
        <v>26377</v>
      </c>
      <c r="B1140" t="s">
        <v>29059</v>
      </c>
      <c r="C1140" t="s">
        <v>1</v>
      </c>
      <c r="D1140" t="s">
        <v>893</v>
      </c>
      <c r="E1140" t="s">
        <v>42</v>
      </c>
      <c r="F1140" t="s">
        <v>895</v>
      </c>
      <c r="G1140" t="s">
        <v>29043</v>
      </c>
      <c r="H1140" t="s">
        <v>27960</v>
      </c>
      <c r="I1140" t="s">
        <v>28610</v>
      </c>
      <c r="J1140" t="s">
        <v>27929</v>
      </c>
      <c r="L1140" t="s">
        <v>29053</v>
      </c>
    </row>
    <row r="1141" spans="1:12" x14ac:dyDescent="0.35">
      <c r="A1141" t="s">
        <v>26300</v>
      </c>
      <c r="B1141" t="s">
        <v>29060</v>
      </c>
      <c r="C1141" t="s">
        <v>25789</v>
      </c>
      <c r="D1141" t="s">
        <v>893</v>
      </c>
      <c r="E1141" t="s">
        <v>42</v>
      </c>
      <c r="F1141" t="s">
        <v>895</v>
      </c>
      <c r="G1141" t="s">
        <v>29043</v>
      </c>
      <c r="H1141" t="s">
        <v>27960</v>
      </c>
      <c r="I1141" t="s">
        <v>28610</v>
      </c>
      <c r="J1141" t="s">
        <v>27929</v>
      </c>
      <c r="L1141" t="s">
        <v>29053</v>
      </c>
    </row>
    <row r="1142" spans="1:12" x14ac:dyDescent="0.35">
      <c r="A1142" t="s">
        <v>26301</v>
      </c>
      <c r="B1142" t="s">
        <v>29061</v>
      </c>
      <c r="C1142" t="s">
        <v>25789</v>
      </c>
      <c r="D1142" t="s">
        <v>893</v>
      </c>
      <c r="E1142" t="s">
        <v>42</v>
      </c>
      <c r="F1142" t="s">
        <v>895</v>
      </c>
      <c r="G1142" t="s">
        <v>29043</v>
      </c>
      <c r="H1142" t="s">
        <v>27960</v>
      </c>
      <c r="I1142" t="s">
        <v>28610</v>
      </c>
      <c r="J1142" t="s">
        <v>27929</v>
      </c>
      <c r="L1142" t="s">
        <v>29053</v>
      </c>
    </row>
    <row r="1143" spans="1:12" x14ac:dyDescent="0.35">
      <c r="A1143" t="s">
        <v>26302</v>
      </c>
      <c r="B1143" t="s">
        <v>29062</v>
      </c>
      <c r="C1143" t="s">
        <v>25741</v>
      </c>
      <c r="D1143" t="s">
        <v>893</v>
      </c>
      <c r="E1143" t="s">
        <v>42</v>
      </c>
      <c r="F1143" t="s">
        <v>895</v>
      </c>
      <c r="G1143" t="s">
        <v>29043</v>
      </c>
      <c r="H1143" t="s">
        <v>27960</v>
      </c>
      <c r="I1143" t="s">
        <v>28610</v>
      </c>
      <c r="J1143" t="s">
        <v>27929</v>
      </c>
      <c r="L1143" t="s">
        <v>29053</v>
      </c>
    </row>
    <row r="1144" spans="1:12" x14ac:dyDescent="0.35">
      <c r="A1144" t="s">
        <v>26303</v>
      </c>
      <c r="B1144" t="s">
        <v>29063</v>
      </c>
      <c r="C1144" t="s">
        <v>25169</v>
      </c>
      <c r="D1144" t="s">
        <v>893</v>
      </c>
      <c r="E1144" t="s">
        <v>42</v>
      </c>
      <c r="F1144" t="s">
        <v>895</v>
      </c>
      <c r="G1144" t="s">
        <v>29043</v>
      </c>
      <c r="H1144" t="s">
        <v>27960</v>
      </c>
      <c r="I1144" t="s">
        <v>28610</v>
      </c>
      <c r="J1144" t="s">
        <v>27929</v>
      </c>
      <c r="L1144" t="s">
        <v>29053</v>
      </c>
    </row>
    <row r="1145" spans="1:12" x14ac:dyDescent="0.35">
      <c r="A1145" t="s">
        <v>26304</v>
      </c>
      <c r="B1145" t="s">
        <v>29064</v>
      </c>
      <c r="C1145" t="s">
        <v>26347</v>
      </c>
      <c r="D1145" t="s">
        <v>893</v>
      </c>
      <c r="E1145" t="s">
        <v>42</v>
      </c>
      <c r="F1145" t="s">
        <v>895</v>
      </c>
      <c r="G1145" t="s">
        <v>29043</v>
      </c>
      <c r="H1145" t="s">
        <v>27960</v>
      </c>
      <c r="I1145" t="s">
        <v>28610</v>
      </c>
      <c r="J1145" t="s">
        <v>27929</v>
      </c>
      <c r="L1145" t="s">
        <v>29053</v>
      </c>
    </row>
    <row r="1146" spans="1:12" x14ac:dyDescent="0.35">
      <c r="A1146" t="s">
        <v>26305</v>
      </c>
      <c r="B1146" t="s">
        <v>29065</v>
      </c>
      <c r="C1146" t="s">
        <v>25489</v>
      </c>
      <c r="D1146" t="s">
        <v>893</v>
      </c>
      <c r="E1146" t="s">
        <v>42</v>
      </c>
      <c r="F1146" t="s">
        <v>895</v>
      </c>
      <c r="G1146" t="s">
        <v>29043</v>
      </c>
      <c r="H1146" t="s">
        <v>27960</v>
      </c>
      <c r="I1146" t="s">
        <v>28610</v>
      </c>
      <c r="J1146" t="s">
        <v>27929</v>
      </c>
      <c r="L1146" t="s">
        <v>29053</v>
      </c>
    </row>
    <row r="1147" spans="1:12" x14ac:dyDescent="0.35">
      <c r="A1147" t="s">
        <v>26306</v>
      </c>
      <c r="B1147" t="s">
        <v>29066</v>
      </c>
      <c r="C1147" t="s">
        <v>953</v>
      </c>
      <c r="D1147" t="s">
        <v>893</v>
      </c>
      <c r="E1147" t="s">
        <v>42</v>
      </c>
      <c r="F1147" t="s">
        <v>895</v>
      </c>
      <c r="G1147" t="s">
        <v>29043</v>
      </c>
      <c r="H1147" t="s">
        <v>27960</v>
      </c>
      <c r="I1147" t="s">
        <v>28610</v>
      </c>
      <c r="J1147" t="s">
        <v>27929</v>
      </c>
      <c r="L1147" t="s">
        <v>29053</v>
      </c>
    </row>
    <row r="1148" spans="1:12" x14ac:dyDescent="0.35">
      <c r="A1148" t="s">
        <v>26307</v>
      </c>
      <c r="B1148" t="s">
        <v>29067</v>
      </c>
      <c r="C1148" t="s">
        <v>931</v>
      </c>
      <c r="D1148" t="s">
        <v>893</v>
      </c>
      <c r="E1148" t="s">
        <v>42</v>
      </c>
      <c r="F1148" t="s">
        <v>895</v>
      </c>
      <c r="G1148" t="s">
        <v>29043</v>
      </c>
      <c r="H1148" t="s">
        <v>27960</v>
      </c>
      <c r="I1148" t="s">
        <v>28610</v>
      </c>
      <c r="J1148" t="s">
        <v>27929</v>
      </c>
      <c r="L1148" t="s">
        <v>29053</v>
      </c>
    </row>
    <row r="1149" spans="1:12" x14ac:dyDescent="0.35">
      <c r="A1149" t="s">
        <v>26308</v>
      </c>
      <c r="B1149" t="s">
        <v>29068</v>
      </c>
      <c r="C1149" t="s">
        <v>931</v>
      </c>
      <c r="D1149" t="s">
        <v>893</v>
      </c>
      <c r="E1149" t="s">
        <v>42</v>
      </c>
      <c r="F1149" t="s">
        <v>895</v>
      </c>
      <c r="G1149" t="s">
        <v>29043</v>
      </c>
      <c r="H1149" t="s">
        <v>27960</v>
      </c>
      <c r="I1149" t="s">
        <v>28610</v>
      </c>
      <c r="J1149" t="s">
        <v>27929</v>
      </c>
      <c r="L1149" t="s">
        <v>29053</v>
      </c>
    </row>
    <row r="1150" spans="1:12" x14ac:dyDescent="0.35">
      <c r="A1150" t="s">
        <v>26309</v>
      </c>
      <c r="B1150" t="s">
        <v>29069</v>
      </c>
      <c r="C1150" t="s">
        <v>931</v>
      </c>
      <c r="D1150" t="s">
        <v>893</v>
      </c>
      <c r="E1150" t="s">
        <v>42</v>
      </c>
      <c r="F1150" t="s">
        <v>895</v>
      </c>
      <c r="G1150" t="s">
        <v>29043</v>
      </c>
      <c r="H1150" t="s">
        <v>27960</v>
      </c>
      <c r="I1150" t="s">
        <v>28610</v>
      </c>
      <c r="J1150" t="s">
        <v>27929</v>
      </c>
      <c r="L1150" t="s">
        <v>29053</v>
      </c>
    </row>
    <row r="1151" spans="1:12" x14ac:dyDescent="0.35">
      <c r="A1151" t="s">
        <v>26310</v>
      </c>
      <c r="B1151" t="s">
        <v>29070</v>
      </c>
      <c r="C1151" t="s">
        <v>931</v>
      </c>
      <c r="D1151" t="s">
        <v>893</v>
      </c>
      <c r="E1151" t="s">
        <v>42</v>
      </c>
      <c r="F1151" t="s">
        <v>895</v>
      </c>
      <c r="G1151" t="s">
        <v>29043</v>
      </c>
      <c r="H1151" t="s">
        <v>27960</v>
      </c>
      <c r="I1151" t="s">
        <v>28610</v>
      </c>
      <c r="J1151" t="s">
        <v>27929</v>
      </c>
      <c r="L1151" t="s">
        <v>29053</v>
      </c>
    </row>
    <row r="1152" spans="1:12" x14ac:dyDescent="0.35">
      <c r="A1152" t="s">
        <v>26311</v>
      </c>
      <c r="B1152" t="s">
        <v>29071</v>
      </c>
      <c r="C1152" t="s">
        <v>931</v>
      </c>
      <c r="D1152" t="s">
        <v>893</v>
      </c>
      <c r="E1152" t="s">
        <v>42</v>
      </c>
      <c r="F1152" t="s">
        <v>895</v>
      </c>
      <c r="G1152" t="s">
        <v>29043</v>
      </c>
      <c r="H1152" t="s">
        <v>27960</v>
      </c>
      <c r="I1152" t="s">
        <v>28610</v>
      </c>
      <c r="J1152" t="s">
        <v>27929</v>
      </c>
      <c r="L1152" t="s">
        <v>29053</v>
      </c>
    </row>
    <row r="1153" spans="1:14" x14ac:dyDescent="0.35">
      <c r="A1153" t="s">
        <v>26312</v>
      </c>
      <c r="B1153" t="s">
        <v>29072</v>
      </c>
      <c r="C1153" t="s">
        <v>931</v>
      </c>
      <c r="D1153" t="s">
        <v>893</v>
      </c>
      <c r="E1153" t="s">
        <v>42</v>
      </c>
      <c r="F1153" t="s">
        <v>895</v>
      </c>
      <c r="G1153" t="s">
        <v>29043</v>
      </c>
      <c r="H1153" t="s">
        <v>27960</v>
      </c>
      <c r="I1153" t="s">
        <v>28610</v>
      </c>
      <c r="J1153" t="s">
        <v>27929</v>
      </c>
      <c r="L1153" t="s">
        <v>29053</v>
      </c>
    </row>
    <row r="1154" spans="1:14" x14ac:dyDescent="0.35">
      <c r="A1154" t="s">
        <v>26313</v>
      </c>
      <c r="B1154" t="s">
        <v>29073</v>
      </c>
      <c r="C1154" t="s">
        <v>931</v>
      </c>
      <c r="D1154" t="s">
        <v>893</v>
      </c>
      <c r="E1154" t="s">
        <v>42</v>
      </c>
      <c r="F1154" t="s">
        <v>895</v>
      </c>
      <c r="G1154" t="s">
        <v>29043</v>
      </c>
      <c r="H1154" t="s">
        <v>27960</v>
      </c>
      <c r="I1154" t="s">
        <v>28610</v>
      </c>
      <c r="J1154" t="s">
        <v>27929</v>
      </c>
      <c r="L1154" t="s">
        <v>29053</v>
      </c>
    </row>
    <row r="1155" spans="1:14" x14ac:dyDescent="0.35">
      <c r="A1155" t="s">
        <v>26314</v>
      </c>
      <c r="B1155" t="s">
        <v>29074</v>
      </c>
      <c r="C1155" t="s">
        <v>25889</v>
      </c>
      <c r="D1155" t="s">
        <v>893</v>
      </c>
      <c r="E1155" t="s">
        <v>42</v>
      </c>
      <c r="F1155" t="s">
        <v>895</v>
      </c>
      <c r="G1155" t="s">
        <v>29043</v>
      </c>
      <c r="H1155" t="s">
        <v>27960</v>
      </c>
      <c r="I1155" t="s">
        <v>28610</v>
      </c>
      <c r="J1155" t="s">
        <v>27929</v>
      </c>
      <c r="L1155" t="s">
        <v>29053</v>
      </c>
    </row>
    <row r="1156" spans="1:14" x14ac:dyDescent="0.35">
      <c r="A1156" t="s">
        <v>26315</v>
      </c>
      <c r="B1156" t="s">
        <v>29075</v>
      </c>
      <c r="C1156" t="s">
        <v>25889</v>
      </c>
      <c r="D1156" t="s">
        <v>893</v>
      </c>
      <c r="E1156" t="s">
        <v>42</v>
      </c>
      <c r="F1156" t="s">
        <v>895</v>
      </c>
      <c r="G1156" t="s">
        <v>29043</v>
      </c>
      <c r="H1156" t="s">
        <v>27960</v>
      </c>
      <c r="I1156" t="s">
        <v>28610</v>
      </c>
      <c r="J1156" t="s">
        <v>27929</v>
      </c>
      <c r="L1156" t="s">
        <v>29053</v>
      </c>
    </row>
    <row r="1157" spans="1:14" x14ac:dyDescent="0.35">
      <c r="A1157" t="s">
        <v>26316</v>
      </c>
      <c r="B1157" t="s">
        <v>29076</v>
      </c>
      <c r="C1157" t="s">
        <v>953</v>
      </c>
      <c r="D1157" t="s">
        <v>893</v>
      </c>
      <c r="E1157" t="s">
        <v>42</v>
      </c>
      <c r="F1157" t="s">
        <v>895</v>
      </c>
      <c r="G1157" t="s">
        <v>29043</v>
      </c>
      <c r="H1157" t="s">
        <v>27960</v>
      </c>
      <c r="I1157" t="s">
        <v>28610</v>
      </c>
      <c r="J1157" t="s">
        <v>27929</v>
      </c>
      <c r="L1157" t="s">
        <v>29053</v>
      </c>
    </row>
    <row r="1158" spans="1:14" x14ac:dyDescent="0.35">
      <c r="A1158" t="s">
        <v>26317</v>
      </c>
      <c r="B1158" t="s">
        <v>29077</v>
      </c>
      <c r="C1158" t="s">
        <v>963</v>
      </c>
      <c r="D1158" t="s">
        <v>893</v>
      </c>
      <c r="E1158" t="s">
        <v>42</v>
      </c>
      <c r="F1158" t="s">
        <v>895</v>
      </c>
      <c r="G1158" t="s">
        <v>29043</v>
      </c>
      <c r="H1158" t="s">
        <v>27960</v>
      </c>
      <c r="I1158" t="s">
        <v>28610</v>
      </c>
      <c r="J1158" t="s">
        <v>27929</v>
      </c>
      <c r="L1158" t="s">
        <v>29053</v>
      </c>
    </row>
    <row r="1159" spans="1:14" x14ac:dyDescent="0.35">
      <c r="A1159" t="s">
        <v>26318</v>
      </c>
      <c r="B1159" t="s">
        <v>29078</v>
      </c>
      <c r="C1159" t="s">
        <v>963</v>
      </c>
      <c r="D1159" t="s">
        <v>893</v>
      </c>
      <c r="E1159" t="s">
        <v>42</v>
      </c>
      <c r="F1159" t="s">
        <v>895</v>
      </c>
      <c r="G1159" t="s">
        <v>29043</v>
      </c>
      <c r="H1159" t="s">
        <v>27960</v>
      </c>
      <c r="I1159" t="s">
        <v>28610</v>
      </c>
      <c r="J1159" t="s">
        <v>27929</v>
      </c>
      <c r="L1159" t="s">
        <v>29053</v>
      </c>
    </row>
    <row r="1160" spans="1:14" x14ac:dyDescent="0.35">
      <c r="A1160" t="s">
        <v>26319</v>
      </c>
      <c r="B1160" t="s">
        <v>29079</v>
      </c>
      <c r="C1160" t="s">
        <v>963</v>
      </c>
      <c r="D1160" t="s">
        <v>893</v>
      </c>
      <c r="E1160" t="s">
        <v>42</v>
      </c>
      <c r="F1160" t="s">
        <v>895</v>
      </c>
      <c r="G1160" t="s">
        <v>29043</v>
      </c>
      <c r="H1160" t="s">
        <v>27960</v>
      </c>
      <c r="I1160" t="s">
        <v>28610</v>
      </c>
      <c r="J1160" t="s">
        <v>27929</v>
      </c>
      <c r="L1160" t="s">
        <v>29053</v>
      </c>
    </row>
    <row r="1161" spans="1:14" x14ac:dyDescent="0.35">
      <c r="A1161" t="s">
        <v>128</v>
      </c>
      <c r="B1161" t="s">
        <v>310</v>
      </c>
      <c r="C1161" t="s">
        <v>955</v>
      </c>
      <c r="D1161" t="s">
        <v>893</v>
      </c>
      <c r="E1161" t="s">
        <v>42</v>
      </c>
      <c r="F1161" t="s">
        <v>895</v>
      </c>
      <c r="G1161" t="s">
        <v>29043</v>
      </c>
      <c r="H1161" t="s">
        <v>27960</v>
      </c>
      <c r="I1161" t="s">
        <v>28610</v>
      </c>
      <c r="J1161" t="s">
        <v>27929</v>
      </c>
      <c r="L1161" t="s">
        <v>29053</v>
      </c>
      <c r="N1161">
        <v>1</v>
      </c>
    </row>
    <row r="1162" spans="1:14" x14ac:dyDescent="0.35">
      <c r="A1162" t="s">
        <v>26320</v>
      </c>
      <c r="B1162" t="s">
        <v>29080</v>
      </c>
      <c r="C1162" t="s">
        <v>963</v>
      </c>
      <c r="D1162" t="s">
        <v>893</v>
      </c>
      <c r="E1162" t="s">
        <v>42</v>
      </c>
      <c r="F1162" t="s">
        <v>895</v>
      </c>
      <c r="G1162" t="s">
        <v>29043</v>
      </c>
      <c r="H1162" t="s">
        <v>27960</v>
      </c>
      <c r="I1162" t="s">
        <v>28610</v>
      </c>
      <c r="J1162" t="s">
        <v>27929</v>
      </c>
      <c r="L1162" t="s">
        <v>29053</v>
      </c>
    </row>
    <row r="1163" spans="1:14" x14ac:dyDescent="0.35">
      <c r="A1163" t="s">
        <v>26336</v>
      </c>
      <c r="B1163" t="s">
        <v>29081</v>
      </c>
      <c r="C1163" t="s">
        <v>955</v>
      </c>
      <c r="D1163" t="s">
        <v>893</v>
      </c>
      <c r="E1163" t="s">
        <v>42</v>
      </c>
      <c r="F1163" t="s">
        <v>895</v>
      </c>
      <c r="G1163" t="s">
        <v>29043</v>
      </c>
      <c r="H1163" t="s">
        <v>27960</v>
      </c>
      <c r="I1163" t="s">
        <v>28610</v>
      </c>
      <c r="J1163" t="s">
        <v>27929</v>
      </c>
      <c r="L1163" t="s">
        <v>29053</v>
      </c>
    </row>
    <row r="1164" spans="1:14" x14ac:dyDescent="0.35">
      <c r="A1164" t="s">
        <v>26322</v>
      </c>
      <c r="B1164" t="s">
        <v>29082</v>
      </c>
      <c r="C1164" t="s">
        <v>931</v>
      </c>
      <c r="D1164" t="s">
        <v>893</v>
      </c>
      <c r="E1164" t="s">
        <v>42</v>
      </c>
      <c r="F1164" t="s">
        <v>895</v>
      </c>
      <c r="G1164" t="s">
        <v>29043</v>
      </c>
      <c r="H1164" t="s">
        <v>27960</v>
      </c>
      <c r="I1164" t="s">
        <v>28610</v>
      </c>
      <c r="J1164" t="s">
        <v>27929</v>
      </c>
      <c r="L1164" t="s">
        <v>29053</v>
      </c>
    </row>
    <row r="1165" spans="1:14" x14ac:dyDescent="0.35">
      <c r="A1165" t="s">
        <v>26324</v>
      </c>
      <c r="B1165" t="s">
        <v>29083</v>
      </c>
      <c r="C1165" t="s">
        <v>931</v>
      </c>
      <c r="D1165" t="s">
        <v>893</v>
      </c>
      <c r="E1165" t="s">
        <v>42</v>
      </c>
      <c r="F1165" t="s">
        <v>895</v>
      </c>
      <c r="G1165" t="s">
        <v>29043</v>
      </c>
      <c r="H1165" t="s">
        <v>27960</v>
      </c>
      <c r="I1165" t="s">
        <v>28610</v>
      </c>
      <c r="J1165" t="s">
        <v>27929</v>
      </c>
      <c r="L1165" t="s">
        <v>29053</v>
      </c>
    </row>
    <row r="1166" spans="1:14" x14ac:dyDescent="0.35">
      <c r="A1166" t="s">
        <v>35845</v>
      </c>
      <c r="B1166" t="s">
        <v>35846</v>
      </c>
      <c r="C1166" t="s">
        <v>931</v>
      </c>
      <c r="D1166" t="s">
        <v>893</v>
      </c>
      <c r="E1166" t="s">
        <v>42</v>
      </c>
      <c r="F1166" t="s">
        <v>895</v>
      </c>
      <c r="G1166" t="s">
        <v>29043</v>
      </c>
      <c r="H1166" t="s">
        <v>27960</v>
      </c>
      <c r="I1166" t="s">
        <v>28610</v>
      </c>
      <c r="J1166" t="s">
        <v>27929</v>
      </c>
      <c r="L1166" t="s">
        <v>29053</v>
      </c>
      <c r="N1166">
        <v>1</v>
      </c>
    </row>
    <row r="1167" spans="1:14" x14ac:dyDescent="0.35">
      <c r="A1167" t="s">
        <v>26325</v>
      </c>
      <c r="B1167" t="s">
        <v>29084</v>
      </c>
      <c r="C1167" t="s">
        <v>931</v>
      </c>
      <c r="D1167" t="s">
        <v>893</v>
      </c>
      <c r="E1167" t="s">
        <v>42</v>
      </c>
      <c r="F1167" t="s">
        <v>895</v>
      </c>
      <c r="G1167" t="s">
        <v>29043</v>
      </c>
      <c r="H1167" t="s">
        <v>27960</v>
      </c>
      <c r="I1167" t="s">
        <v>28610</v>
      </c>
      <c r="J1167" t="s">
        <v>27929</v>
      </c>
      <c r="L1167" t="s">
        <v>29053</v>
      </c>
    </row>
    <row r="1168" spans="1:14" x14ac:dyDescent="0.35">
      <c r="A1168" t="s">
        <v>26327</v>
      </c>
      <c r="B1168" t="s">
        <v>29085</v>
      </c>
      <c r="C1168" t="s">
        <v>931</v>
      </c>
      <c r="D1168" t="s">
        <v>893</v>
      </c>
      <c r="E1168" t="s">
        <v>42</v>
      </c>
      <c r="F1168" t="s">
        <v>895</v>
      </c>
      <c r="G1168" t="s">
        <v>29043</v>
      </c>
      <c r="H1168" t="s">
        <v>27960</v>
      </c>
      <c r="I1168" t="s">
        <v>28610</v>
      </c>
      <c r="J1168" t="s">
        <v>27929</v>
      </c>
      <c r="L1168" t="s">
        <v>29053</v>
      </c>
    </row>
    <row r="1169" spans="1:14" x14ac:dyDescent="0.35">
      <c r="A1169" t="s">
        <v>26329</v>
      </c>
      <c r="B1169" t="s">
        <v>29086</v>
      </c>
      <c r="C1169" t="s">
        <v>931</v>
      </c>
      <c r="D1169" t="s">
        <v>893</v>
      </c>
      <c r="E1169" t="s">
        <v>42</v>
      </c>
      <c r="F1169" t="s">
        <v>895</v>
      </c>
      <c r="G1169" t="s">
        <v>29043</v>
      </c>
      <c r="H1169" t="s">
        <v>27960</v>
      </c>
      <c r="I1169" t="s">
        <v>28610</v>
      </c>
      <c r="J1169" t="s">
        <v>27929</v>
      </c>
      <c r="L1169" t="s">
        <v>29053</v>
      </c>
    </row>
    <row r="1170" spans="1:14" x14ac:dyDescent="0.35">
      <c r="A1170" t="s">
        <v>127</v>
      </c>
      <c r="B1170" t="s">
        <v>313</v>
      </c>
      <c r="C1170" t="s">
        <v>954</v>
      </c>
      <c r="D1170" t="s">
        <v>893</v>
      </c>
      <c r="E1170" t="s">
        <v>42</v>
      </c>
      <c r="F1170" t="s">
        <v>895</v>
      </c>
      <c r="G1170" t="s">
        <v>29043</v>
      </c>
      <c r="H1170" t="s">
        <v>27960</v>
      </c>
      <c r="I1170" t="s">
        <v>28610</v>
      </c>
      <c r="J1170" t="s">
        <v>27929</v>
      </c>
      <c r="L1170" t="s">
        <v>29053</v>
      </c>
      <c r="N1170">
        <v>1</v>
      </c>
    </row>
    <row r="1171" spans="1:14" x14ac:dyDescent="0.35">
      <c r="A1171" t="s">
        <v>26332</v>
      </c>
      <c r="B1171" t="s">
        <v>29087</v>
      </c>
      <c r="C1171" t="s">
        <v>25889</v>
      </c>
      <c r="D1171" t="s">
        <v>893</v>
      </c>
      <c r="E1171" t="s">
        <v>42</v>
      </c>
      <c r="F1171" t="s">
        <v>895</v>
      </c>
      <c r="G1171" t="s">
        <v>29043</v>
      </c>
      <c r="H1171" t="s">
        <v>27960</v>
      </c>
      <c r="I1171" t="s">
        <v>28610</v>
      </c>
      <c r="J1171" t="s">
        <v>27929</v>
      </c>
      <c r="L1171" t="s">
        <v>29053</v>
      </c>
    </row>
    <row r="1172" spans="1:14" x14ac:dyDescent="0.35">
      <c r="A1172" t="s">
        <v>26333</v>
      </c>
      <c r="B1172" t="s">
        <v>29088</v>
      </c>
      <c r="C1172" t="s">
        <v>25889</v>
      </c>
      <c r="D1172" t="s">
        <v>893</v>
      </c>
      <c r="E1172" t="s">
        <v>42</v>
      </c>
      <c r="F1172" t="s">
        <v>895</v>
      </c>
      <c r="G1172" t="s">
        <v>29043</v>
      </c>
      <c r="H1172" t="s">
        <v>27960</v>
      </c>
      <c r="I1172" t="s">
        <v>28610</v>
      </c>
      <c r="J1172" t="s">
        <v>27929</v>
      </c>
      <c r="L1172" t="s">
        <v>29053</v>
      </c>
    </row>
    <row r="1173" spans="1:14" x14ac:dyDescent="0.35">
      <c r="A1173" t="s">
        <v>112</v>
      </c>
      <c r="B1173" t="s">
        <v>407</v>
      </c>
      <c r="C1173" t="s">
        <v>34</v>
      </c>
      <c r="D1173" t="s">
        <v>893</v>
      </c>
      <c r="E1173" t="s">
        <v>42</v>
      </c>
      <c r="F1173" t="s">
        <v>895</v>
      </c>
      <c r="G1173" t="s">
        <v>29043</v>
      </c>
      <c r="H1173" t="s">
        <v>27960</v>
      </c>
      <c r="I1173" t="s">
        <v>28610</v>
      </c>
      <c r="J1173" t="s">
        <v>27929</v>
      </c>
      <c r="L1173" t="s">
        <v>29053</v>
      </c>
    </row>
    <row r="1174" spans="1:14" x14ac:dyDescent="0.35">
      <c r="A1174" t="s">
        <v>26747</v>
      </c>
      <c r="B1174" t="s">
        <v>29089</v>
      </c>
      <c r="C1174" t="s">
        <v>26783</v>
      </c>
      <c r="D1174" t="s">
        <v>893</v>
      </c>
      <c r="E1174" t="s">
        <v>42</v>
      </c>
      <c r="F1174" t="s">
        <v>895</v>
      </c>
      <c r="G1174" t="s">
        <v>29043</v>
      </c>
      <c r="H1174" t="s">
        <v>27960</v>
      </c>
      <c r="I1174" t="s">
        <v>28610</v>
      </c>
      <c r="J1174" t="s">
        <v>27929</v>
      </c>
      <c r="L1174" t="s">
        <v>29053</v>
      </c>
      <c r="N1174">
        <v>1</v>
      </c>
    </row>
    <row r="1175" spans="1:14" x14ac:dyDescent="0.35">
      <c r="A1175" t="s">
        <v>26748</v>
      </c>
      <c r="B1175" t="s">
        <v>29090</v>
      </c>
      <c r="C1175" t="s">
        <v>26783</v>
      </c>
      <c r="D1175" t="s">
        <v>893</v>
      </c>
      <c r="E1175" t="s">
        <v>42</v>
      </c>
      <c r="F1175" t="s">
        <v>895</v>
      </c>
      <c r="G1175" t="s">
        <v>29043</v>
      </c>
      <c r="H1175" t="s">
        <v>27960</v>
      </c>
      <c r="I1175" t="s">
        <v>28610</v>
      </c>
      <c r="J1175" t="s">
        <v>27929</v>
      </c>
      <c r="L1175" t="s">
        <v>29053</v>
      </c>
    </row>
    <row r="1176" spans="1:14" x14ac:dyDescent="0.35">
      <c r="A1176" t="s">
        <v>26338</v>
      </c>
      <c r="B1176" t="s">
        <v>29091</v>
      </c>
      <c r="C1176" t="s">
        <v>25297</v>
      </c>
      <c r="D1176" t="s">
        <v>893</v>
      </c>
      <c r="E1176" t="s">
        <v>42</v>
      </c>
      <c r="F1176" t="s">
        <v>895</v>
      </c>
      <c r="G1176" t="s">
        <v>29043</v>
      </c>
      <c r="H1176" t="s">
        <v>27960</v>
      </c>
      <c r="I1176" t="s">
        <v>28610</v>
      </c>
      <c r="J1176" t="s">
        <v>27929</v>
      </c>
      <c r="L1176" t="s">
        <v>29053</v>
      </c>
    </row>
    <row r="1177" spans="1:14" x14ac:dyDescent="0.35">
      <c r="A1177" t="s">
        <v>26461</v>
      </c>
      <c r="B1177" t="s">
        <v>29092</v>
      </c>
      <c r="C1177" t="s">
        <v>25777</v>
      </c>
      <c r="D1177" t="s">
        <v>893</v>
      </c>
      <c r="E1177" t="s">
        <v>42</v>
      </c>
      <c r="F1177" t="s">
        <v>895</v>
      </c>
      <c r="G1177" t="s">
        <v>29043</v>
      </c>
      <c r="H1177" t="s">
        <v>27960</v>
      </c>
      <c r="I1177" t="s">
        <v>28610</v>
      </c>
      <c r="J1177" t="s">
        <v>27929</v>
      </c>
      <c r="L1177" t="s">
        <v>29053</v>
      </c>
    </row>
    <row r="1178" spans="1:14" x14ac:dyDescent="0.35">
      <c r="A1178" t="s">
        <v>26341</v>
      </c>
      <c r="B1178" t="s">
        <v>29093</v>
      </c>
      <c r="C1178" t="s">
        <v>933</v>
      </c>
      <c r="D1178" t="s">
        <v>893</v>
      </c>
      <c r="E1178" t="s">
        <v>42</v>
      </c>
      <c r="F1178" t="s">
        <v>895</v>
      </c>
      <c r="G1178" t="s">
        <v>29043</v>
      </c>
      <c r="H1178" t="s">
        <v>27960</v>
      </c>
      <c r="I1178" t="s">
        <v>28610</v>
      </c>
      <c r="J1178" t="s">
        <v>27929</v>
      </c>
      <c r="L1178" t="s">
        <v>29053</v>
      </c>
    </row>
    <row r="1179" spans="1:14" x14ac:dyDescent="0.35">
      <c r="A1179" t="s">
        <v>26342</v>
      </c>
      <c r="B1179" t="s">
        <v>29094</v>
      </c>
      <c r="C1179" t="s">
        <v>933</v>
      </c>
      <c r="D1179" t="s">
        <v>893</v>
      </c>
      <c r="E1179" t="s">
        <v>42</v>
      </c>
      <c r="F1179" t="s">
        <v>895</v>
      </c>
      <c r="G1179" t="s">
        <v>29043</v>
      </c>
      <c r="H1179" t="s">
        <v>27960</v>
      </c>
      <c r="I1179" t="s">
        <v>28610</v>
      </c>
      <c r="J1179" t="s">
        <v>27929</v>
      </c>
      <c r="L1179" t="s">
        <v>29053</v>
      </c>
    </row>
    <row r="1180" spans="1:14" x14ac:dyDescent="0.35">
      <c r="A1180" t="s">
        <v>26343</v>
      </c>
      <c r="B1180" t="s">
        <v>29095</v>
      </c>
      <c r="C1180" t="s">
        <v>933</v>
      </c>
      <c r="D1180" t="s">
        <v>893</v>
      </c>
      <c r="E1180" t="s">
        <v>42</v>
      </c>
      <c r="F1180" t="s">
        <v>895</v>
      </c>
      <c r="G1180" t="s">
        <v>29043</v>
      </c>
      <c r="H1180" t="s">
        <v>27960</v>
      </c>
      <c r="I1180" t="s">
        <v>28610</v>
      </c>
      <c r="J1180" t="s">
        <v>27929</v>
      </c>
      <c r="L1180" t="s">
        <v>29053</v>
      </c>
    </row>
    <row r="1181" spans="1:14" x14ac:dyDescent="0.35">
      <c r="A1181" t="s">
        <v>26344</v>
      </c>
      <c r="B1181" t="s">
        <v>29096</v>
      </c>
      <c r="C1181" t="s">
        <v>933</v>
      </c>
      <c r="D1181" t="s">
        <v>893</v>
      </c>
      <c r="E1181" t="s">
        <v>42</v>
      </c>
      <c r="F1181" t="s">
        <v>895</v>
      </c>
      <c r="G1181" t="s">
        <v>29043</v>
      </c>
      <c r="H1181" t="s">
        <v>27960</v>
      </c>
      <c r="I1181" t="s">
        <v>28610</v>
      </c>
      <c r="J1181" t="s">
        <v>27929</v>
      </c>
      <c r="L1181" t="s">
        <v>29053</v>
      </c>
    </row>
    <row r="1182" spans="1:14" x14ac:dyDescent="0.35">
      <c r="A1182" t="s">
        <v>26345</v>
      </c>
      <c r="B1182" t="s">
        <v>29097</v>
      </c>
      <c r="C1182" t="s">
        <v>933</v>
      </c>
      <c r="D1182" t="s">
        <v>893</v>
      </c>
      <c r="E1182" t="s">
        <v>42</v>
      </c>
      <c r="F1182" t="s">
        <v>895</v>
      </c>
      <c r="G1182" t="s">
        <v>29043</v>
      </c>
      <c r="H1182" t="s">
        <v>27960</v>
      </c>
      <c r="I1182" t="s">
        <v>28610</v>
      </c>
      <c r="J1182" t="s">
        <v>27929</v>
      </c>
      <c r="L1182" t="s">
        <v>29053</v>
      </c>
    </row>
    <row r="1183" spans="1:14" x14ac:dyDescent="0.35">
      <c r="A1183" t="s">
        <v>26346</v>
      </c>
      <c r="B1183" t="s">
        <v>29098</v>
      </c>
      <c r="C1183" t="s">
        <v>933</v>
      </c>
      <c r="D1183" t="s">
        <v>893</v>
      </c>
      <c r="E1183" t="s">
        <v>42</v>
      </c>
      <c r="F1183" t="s">
        <v>895</v>
      </c>
      <c r="G1183" t="s">
        <v>29043</v>
      </c>
      <c r="H1183" t="s">
        <v>27960</v>
      </c>
      <c r="I1183" t="s">
        <v>28610</v>
      </c>
      <c r="J1183" t="s">
        <v>27929</v>
      </c>
      <c r="L1183" t="s">
        <v>29053</v>
      </c>
    </row>
    <row r="1184" spans="1:14" x14ac:dyDescent="0.35">
      <c r="A1184" t="s">
        <v>26348</v>
      </c>
      <c r="B1184" t="s">
        <v>29099</v>
      </c>
      <c r="C1184" t="s">
        <v>933</v>
      </c>
      <c r="D1184" t="s">
        <v>893</v>
      </c>
      <c r="E1184" t="s">
        <v>42</v>
      </c>
      <c r="F1184" t="s">
        <v>895</v>
      </c>
      <c r="G1184" t="s">
        <v>29043</v>
      </c>
      <c r="H1184" t="s">
        <v>27960</v>
      </c>
      <c r="I1184" t="s">
        <v>28610</v>
      </c>
      <c r="J1184" t="s">
        <v>27929</v>
      </c>
      <c r="L1184" t="s">
        <v>29053</v>
      </c>
    </row>
    <row r="1185" spans="1:12" x14ac:dyDescent="0.35">
      <c r="A1185" t="s">
        <v>26349</v>
      </c>
      <c r="B1185" t="s">
        <v>29100</v>
      </c>
      <c r="C1185" t="s">
        <v>933</v>
      </c>
      <c r="D1185" t="s">
        <v>893</v>
      </c>
      <c r="E1185" t="s">
        <v>42</v>
      </c>
      <c r="F1185" t="s">
        <v>895</v>
      </c>
      <c r="G1185" t="s">
        <v>29043</v>
      </c>
      <c r="H1185" t="s">
        <v>27960</v>
      </c>
      <c r="I1185" t="s">
        <v>28610</v>
      </c>
      <c r="J1185" t="s">
        <v>27929</v>
      </c>
      <c r="L1185" t="s">
        <v>29053</v>
      </c>
    </row>
    <row r="1186" spans="1:12" x14ac:dyDescent="0.35">
      <c r="A1186" t="s">
        <v>26350</v>
      </c>
      <c r="B1186" t="s">
        <v>29101</v>
      </c>
      <c r="C1186" t="s">
        <v>25330</v>
      </c>
      <c r="D1186" t="s">
        <v>893</v>
      </c>
      <c r="E1186" t="s">
        <v>42</v>
      </c>
      <c r="F1186" t="s">
        <v>895</v>
      </c>
      <c r="G1186" t="s">
        <v>29043</v>
      </c>
      <c r="H1186" t="s">
        <v>27960</v>
      </c>
      <c r="I1186" t="s">
        <v>28610</v>
      </c>
      <c r="J1186" t="s">
        <v>27929</v>
      </c>
      <c r="L1186" t="s">
        <v>29053</v>
      </c>
    </row>
    <row r="1187" spans="1:12" x14ac:dyDescent="0.35">
      <c r="A1187" t="s">
        <v>26351</v>
      </c>
      <c r="B1187" t="s">
        <v>29102</v>
      </c>
      <c r="C1187" t="s">
        <v>25330</v>
      </c>
      <c r="D1187" t="s">
        <v>893</v>
      </c>
      <c r="E1187" t="s">
        <v>42</v>
      </c>
      <c r="F1187" t="s">
        <v>895</v>
      </c>
      <c r="G1187" t="s">
        <v>29043</v>
      </c>
      <c r="H1187" t="s">
        <v>27960</v>
      </c>
      <c r="I1187" t="s">
        <v>28610</v>
      </c>
      <c r="J1187" t="s">
        <v>27929</v>
      </c>
      <c r="L1187" t="s">
        <v>29053</v>
      </c>
    </row>
    <row r="1188" spans="1:12" x14ac:dyDescent="0.35">
      <c r="A1188" t="s">
        <v>26352</v>
      </c>
      <c r="B1188" t="s">
        <v>29103</v>
      </c>
      <c r="C1188" t="s">
        <v>25330</v>
      </c>
      <c r="D1188" t="s">
        <v>893</v>
      </c>
      <c r="E1188" t="s">
        <v>42</v>
      </c>
      <c r="F1188" t="s">
        <v>895</v>
      </c>
      <c r="G1188" t="s">
        <v>29043</v>
      </c>
      <c r="H1188" t="s">
        <v>27960</v>
      </c>
      <c r="I1188" t="s">
        <v>28610</v>
      </c>
      <c r="J1188" t="s">
        <v>27929</v>
      </c>
      <c r="L1188" t="s">
        <v>29053</v>
      </c>
    </row>
    <row r="1189" spans="1:12" x14ac:dyDescent="0.35">
      <c r="A1189" t="s">
        <v>26353</v>
      </c>
      <c r="B1189" t="s">
        <v>29104</v>
      </c>
      <c r="C1189" t="s">
        <v>25330</v>
      </c>
      <c r="D1189" t="s">
        <v>893</v>
      </c>
      <c r="E1189" t="s">
        <v>42</v>
      </c>
      <c r="F1189" t="s">
        <v>895</v>
      </c>
      <c r="G1189" t="s">
        <v>29043</v>
      </c>
      <c r="H1189" t="s">
        <v>27960</v>
      </c>
      <c r="I1189" t="s">
        <v>28610</v>
      </c>
      <c r="J1189" t="s">
        <v>27929</v>
      </c>
      <c r="L1189" t="s">
        <v>29053</v>
      </c>
    </row>
    <row r="1190" spans="1:12" x14ac:dyDescent="0.35">
      <c r="A1190" t="s">
        <v>26354</v>
      </c>
      <c r="B1190" t="s">
        <v>29105</v>
      </c>
      <c r="C1190" t="s">
        <v>25330</v>
      </c>
      <c r="D1190" t="s">
        <v>893</v>
      </c>
      <c r="E1190" t="s">
        <v>42</v>
      </c>
      <c r="F1190" t="s">
        <v>895</v>
      </c>
      <c r="G1190" t="s">
        <v>29043</v>
      </c>
      <c r="H1190" t="s">
        <v>27960</v>
      </c>
      <c r="I1190" t="s">
        <v>28610</v>
      </c>
      <c r="J1190" t="s">
        <v>27929</v>
      </c>
      <c r="L1190" t="s">
        <v>29053</v>
      </c>
    </row>
    <row r="1191" spans="1:12" x14ac:dyDescent="0.35">
      <c r="A1191" t="s">
        <v>26355</v>
      </c>
      <c r="B1191" t="s">
        <v>29106</v>
      </c>
      <c r="C1191" t="s">
        <v>25330</v>
      </c>
      <c r="D1191" t="s">
        <v>893</v>
      </c>
      <c r="E1191" t="s">
        <v>42</v>
      </c>
      <c r="F1191" t="s">
        <v>895</v>
      </c>
      <c r="G1191" t="s">
        <v>29043</v>
      </c>
      <c r="H1191" t="s">
        <v>27960</v>
      </c>
      <c r="I1191" t="s">
        <v>28610</v>
      </c>
      <c r="J1191" t="s">
        <v>27929</v>
      </c>
      <c r="L1191" t="s">
        <v>29053</v>
      </c>
    </row>
    <row r="1192" spans="1:12" x14ac:dyDescent="0.35">
      <c r="A1192" t="s">
        <v>26356</v>
      </c>
      <c r="B1192" t="s">
        <v>29107</v>
      </c>
      <c r="C1192" t="s">
        <v>25330</v>
      </c>
      <c r="D1192" t="s">
        <v>893</v>
      </c>
      <c r="E1192" t="s">
        <v>42</v>
      </c>
      <c r="F1192" t="s">
        <v>895</v>
      </c>
      <c r="G1192" t="s">
        <v>29043</v>
      </c>
      <c r="H1192" t="s">
        <v>27960</v>
      </c>
      <c r="I1192" t="s">
        <v>28610</v>
      </c>
      <c r="J1192" t="s">
        <v>27929</v>
      </c>
      <c r="L1192" t="s">
        <v>29053</v>
      </c>
    </row>
    <row r="1193" spans="1:12" x14ac:dyDescent="0.35">
      <c r="A1193" t="s">
        <v>26357</v>
      </c>
      <c r="B1193" t="s">
        <v>29108</v>
      </c>
      <c r="C1193" t="s">
        <v>25330</v>
      </c>
      <c r="D1193" t="s">
        <v>893</v>
      </c>
      <c r="E1193" t="s">
        <v>42</v>
      </c>
      <c r="F1193" t="s">
        <v>895</v>
      </c>
      <c r="G1193" t="s">
        <v>29043</v>
      </c>
      <c r="H1193" t="s">
        <v>27960</v>
      </c>
      <c r="I1193" t="s">
        <v>28610</v>
      </c>
      <c r="J1193" t="s">
        <v>27929</v>
      </c>
      <c r="L1193" t="s">
        <v>29053</v>
      </c>
    </row>
    <row r="1194" spans="1:12" x14ac:dyDescent="0.35">
      <c r="A1194" t="s">
        <v>26358</v>
      </c>
      <c r="B1194" t="s">
        <v>29109</v>
      </c>
      <c r="C1194" t="s">
        <v>25330</v>
      </c>
      <c r="D1194" t="s">
        <v>893</v>
      </c>
      <c r="E1194" t="s">
        <v>42</v>
      </c>
      <c r="F1194" t="s">
        <v>895</v>
      </c>
      <c r="G1194" t="s">
        <v>29043</v>
      </c>
      <c r="H1194" t="s">
        <v>27960</v>
      </c>
      <c r="I1194" t="s">
        <v>28610</v>
      </c>
      <c r="J1194" t="s">
        <v>27929</v>
      </c>
      <c r="L1194" t="s">
        <v>29053</v>
      </c>
    </row>
    <row r="1195" spans="1:12" x14ac:dyDescent="0.35">
      <c r="A1195" t="s">
        <v>26359</v>
      </c>
      <c r="B1195" t="s">
        <v>29110</v>
      </c>
      <c r="C1195" t="s">
        <v>25330</v>
      </c>
      <c r="D1195" t="s">
        <v>893</v>
      </c>
      <c r="E1195" t="s">
        <v>42</v>
      </c>
      <c r="F1195" t="s">
        <v>895</v>
      </c>
      <c r="G1195" t="s">
        <v>29043</v>
      </c>
      <c r="H1195" t="s">
        <v>27960</v>
      </c>
      <c r="I1195" t="s">
        <v>28610</v>
      </c>
      <c r="J1195" t="s">
        <v>27929</v>
      </c>
      <c r="L1195" t="s">
        <v>29053</v>
      </c>
    </row>
    <row r="1196" spans="1:12" x14ac:dyDescent="0.35">
      <c r="A1196" t="s">
        <v>26360</v>
      </c>
      <c r="B1196" t="s">
        <v>29111</v>
      </c>
      <c r="C1196" t="s">
        <v>25330</v>
      </c>
      <c r="D1196" t="s">
        <v>893</v>
      </c>
      <c r="E1196" t="s">
        <v>42</v>
      </c>
      <c r="F1196" t="s">
        <v>895</v>
      </c>
      <c r="G1196" t="s">
        <v>29043</v>
      </c>
      <c r="H1196" t="s">
        <v>27960</v>
      </c>
      <c r="I1196" t="s">
        <v>28610</v>
      </c>
      <c r="J1196" t="s">
        <v>27929</v>
      </c>
      <c r="L1196" t="s">
        <v>29053</v>
      </c>
    </row>
    <row r="1197" spans="1:12" x14ac:dyDescent="0.35">
      <c r="A1197" t="s">
        <v>26361</v>
      </c>
      <c r="B1197" t="s">
        <v>29112</v>
      </c>
      <c r="C1197" t="s">
        <v>25330</v>
      </c>
      <c r="D1197" t="s">
        <v>893</v>
      </c>
      <c r="E1197" t="s">
        <v>42</v>
      </c>
      <c r="F1197" t="s">
        <v>895</v>
      </c>
      <c r="G1197" t="s">
        <v>29043</v>
      </c>
      <c r="H1197" t="s">
        <v>27960</v>
      </c>
      <c r="I1197" t="s">
        <v>28610</v>
      </c>
      <c r="J1197" t="s">
        <v>27929</v>
      </c>
      <c r="L1197" t="s">
        <v>29053</v>
      </c>
    </row>
    <row r="1198" spans="1:12" x14ac:dyDescent="0.35">
      <c r="A1198" t="s">
        <v>26362</v>
      </c>
      <c r="B1198" t="s">
        <v>29113</v>
      </c>
      <c r="C1198" t="s">
        <v>25330</v>
      </c>
      <c r="D1198" t="s">
        <v>893</v>
      </c>
      <c r="E1198" t="s">
        <v>42</v>
      </c>
      <c r="F1198" t="s">
        <v>895</v>
      </c>
      <c r="G1198" t="s">
        <v>29043</v>
      </c>
      <c r="H1198" t="s">
        <v>27960</v>
      </c>
      <c r="I1198" t="s">
        <v>28610</v>
      </c>
      <c r="J1198" t="s">
        <v>27929</v>
      </c>
      <c r="L1198" t="s">
        <v>29053</v>
      </c>
    </row>
    <row r="1199" spans="1:12" x14ac:dyDescent="0.35">
      <c r="A1199" t="s">
        <v>26363</v>
      </c>
      <c r="B1199" t="s">
        <v>29114</v>
      </c>
      <c r="C1199" t="s">
        <v>25330</v>
      </c>
      <c r="D1199" t="s">
        <v>893</v>
      </c>
      <c r="E1199" t="s">
        <v>42</v>
      </c>
      <c r="F1199" t="s">
        <v>895</v>
      </c>
      <c r="G1199" t="s">
        <v>29043</v>
      </c>
      <c r="H1199" t="s">
        <v>27960</v>
      </c>
      <c r="I1199" t="s">
        <v>28610</v>
      </c>
      <c r="J1199" t="s">
        <v>27929</v>
      </c>
      <c r="L1199" t="s">
        <v>29053</v>
      </c>
    </row>
    <row r="1200" spans="1:12" x14ac:dyDescent="0.35">
      <c r="A1200" t="s">
        <v>26364</v>
      </c>
      <c r="B1200" t="s">
        <v>29115</v>
      </c>
      <c r="C1200" t="s">
        <v>25330</v>
      </c>
      <c r="D1200" t="s">
        <v>893</v>
      </c>
      <c r="E1200" t="s">
        <v>42</v>
      </c>
      <c r="F1200" t="s">
        <v>895</v>
      </c>
      <c r="G1200" t="s">
        <v>29043</v>
      </c>
      <c r="H1200" t="s">
        <v>27960</v>
      </c>
      <c r="I1200" t="s">
        <v>28610</v>
      </c>
      <c r="J1200" t="s">
        <v>27929</v>
      </c>
      <c r="L1200" t="s">
        <v>29053</v>
      </c>
    </row>
    <row r="1201" spans="1:14" x14ac:dyDescent="0.35">
      <c r="A1201" t="s">
        <v>26365</v>
      </c>
      <c r="B1201" t="s">
        <v>29116</v>
      </c>
      <c r="C1201" t="s">
        <v>25330</v>
      </c>
      <c r="D1201" t="s">
        <v>893</v>
      </c>
      <c r="E1201" t="s">
        <v>42</v>
      </c>
      <c r="F1201" t="s">
        <v>895</v>
      </c>
      <c r="G1201" t="s">
        <v>29043</v>
      </c>
      <c r="H1201" t="s">
        <v>27960</v>
      </c>
      <c r="I1201" t="s">
        <v>28610</v>
      </c>
      <c r="J1201" t="s">
        <v>27929</v>
      </c>
      <c r="L1201" t="s">
        <v>29053</v>
      </c>
    </row>
    <row r="1202" spans="1:14" x14ac:dyDescent="0.35">
      <c r="A1202" t="s">
        <v>26366</v>
      </c>
      <c r="B1202" t="s">
        <v>29117</v>
      </c>
      <c r="C1202" t="s">
        <v>25330</v>
      </c>
      <c r="D1202" t="s">
        <v>893</v>
      </c>
      <c r="E1202" t="s">
        <v>42</v>
      </c>
      <c r="F1202" t="s">
        <v>895</v>
      </c>
      <c r="G1202" t="s">
        <v>29043</v>
      </c>
      <c r="H1202" t="s">
        <v>27960</v>
      </c>
      <c r="I1202" t="s">
        <v>28610</v>
      </c>
      <c r="J1202" t="s">
        <v>27929</v>
      </c>
      <c r="L1202" t="s">
        <v>29053</v>
      </c>
    </row>
    <row r="1203" spans="1:14" x14ac:dyDescent="0.35">
      <c r="A1203" t="s">
        <v>26367</v>
      </c>
      <c r="B1203" t="s">
        <v>29118</v>
      </c>
      <c r="C1203" t="s">
        <v>25330</v>
      </c>
      <c r="D1203" t="s">
        <v>893</v>
      </c>
      <c r="E1203" t="s">
        <v>42</v>
      </c>
      <c r="F1203" t="s">
        <v>895</v>
      </c>
      <c r="G1203" t="s">
        <v>29043</v>
      </c>
      <c r="H1203" t="s">
        <v>27960</v>
      </c>
      <c r="I1203" t="s">
        <v>28610</v>
      </c>
      <c r="J1203" t="s">
        <v>27929</v>
      </c>
      <c r="L1203" t="s">
        <v>29053</v>
      </c>
    </row>
    <row r="1204" spans="1:14" x14ac:dyDescent="0.35">
      <c r="A1204" t="s">
        <v>26459</v>
      </c>
      <c r="B1204" t="s">
        <v>29119</v>
      </c>
      <c r="C1204" t="s">
        <v>26038</v>
      </c>
      <c r="D1204" t="s">
        <v>893</v>
      </c>
      <c r="E1204" t="s">
        <v>42</v>
      </c>
      <c r="F1204" t="s">
        <v>895</v>
      </c>
      <c r="G1204" t="s">
        <v>29043</v>
      </c>
      <c r="H1204" t="s">
        <v>27960</v>
      </c>
      <c r="I1204" t="s">
        <v>28610</v>
      </c>
      <c r="J1204" t="s">
        <v>27929</v>
      </c>
      <c r="L1204" t="s">
        <v>29053</v>
      </c>
    </row>
    <row r="1205" spans="1:14" x14ac:dyDescent="0.35">
      <c r="A1205" t="s">
        <v>26369</v>
      </c>
      <c r="B1205" t="s">
        <v>29120</v>
      </c>
      <c r="C1205" t="s">
        <v>25330</v>
      </c>
      <c r="D1205" t="s">
        <v>893</v>
      </c>
      <c r="E1205" t="s">
        <v>42</v>
      </c>
      <c r="F1205" t="s">
        <v>895</v>
      </c>
      <c r="G1205" t="s">
        <v>29043</v>
      </c>
      <c r="H1205" t="s">
        <v>27960</v>
      </c>
      <c r="I1205" t="s">
        <v>28610</v>
      </c>
      <c r="J1205" t="s">
        <v>27929</v>
      </c>
      <c r="L1205" t="s">
        <v>29053</v>
      </c>
    </row>
    <row r="1206" spans="1:14" x14ac:dyDescent="0.35">
      <c r="A1206" t="s">
        <v>26370</v>
      </c>
      <c r="B1206" t="s">
        <v>29121</v>
      </c>
      <c r="C1206" t="s">
        <v>25330</v>
      </c>
      <c r="D1206" t="s">
        <v>893</v>
      </c>
      <c r="E1206" t="s">
        <v>42</v>
      </c>
      <c r="F1206" t="s">
        <v>895</v>
      </c>
      <c r="G1206" t="s">
        <v>29043</v>
      </c>
      <c r="H1206" t="s">
        <v>27960</v>
      </c>
      <c r="I1206" t="s">
        <v>28610</v>
      </c>
      <c r="J1206" t="s">
        <v>27929</v>
      </c>
      <c r="L1206" t="s">
        <v>29053</v>
      </c>
    </row>
    <row r="1207" spans="1:14" x14ac:dyDescent="0.35">
      <c r="A1207" t="s">
        <v>26563</v>
      </c>
      <c r="B1207" t="s">
        <v>29122</v>
      </c>
      <c r="C1207" t="s">
        <v>26070</v>
      </c>
      <c r="D1207" t="s">
        <v>893</v>
      </c>
      <c r="E1207" t="s">
        <v>42</v>
      </c>
      <c r="F1207" t="s">
        <v>895</v>
      </c>
      <c r="G1207" t="s">
        <v>29043</v>
      </c>
      <c r="H1207" t="s">
        <v>27960</v>
      </c>
      <c r="I1207" t="s">
        <v>28610</v>
      </c>
      <c r="J1207" t="s">
        <v>27929</v>
      </c>
      <c r="L1207" t="s">
        <v>29053</v>
      </c>
      <c r="N1207">
        <v>1</v>
      </c>
    </row>
    <row r="1208" spans="1:14" x14ac:dyDescent="0.35">
      <c r="A1208" t="s">
        <v>26372</v>
      </c>
      <c r="B1208" t="s">
        <v>29123</v>
      </c>
      <c r="C1208" t="s">
        <v>25330</v>
      </c>
      <c r="D1208" t="s">
        <v>893</v>
      </c>
      <c r="E1208" t="s">
        <v>42</v>
      </c>
      <c r="F1208" t="s">
        <v>895</v>
      </c>
      <c r="G1208" t="s">
        <v>29043</v>
      </c>
      <c r="H1208" t="s">
        <v>27960</v>
      </c>
      <c r="I1208" t="s">
        <v>28610</v>
      </c>
      <c r="J1208" t="s">
        <v>27929</v>
      </c>
      <c r="L1208" t="s">
        <v>29053</v>
      </c>
    </row>
    <row r="1209" spans="1:14" x14ac:dyDescent="0.35">
      <c r="A1209" t="s">
        <v>26373</v>
      </c>
      <c r="B1209" t="s">
        <v>29124</v>
      </c>
      <c r="C1209" t="s">
        <v>25330</v>
      </c>
      <c r="D1209" t="s">
        <v>893</v>
      </c>
      <c r="E1209" t="s">
        <v>42</v>
      </c>
      <c r="F1209" t="s">
        <v>895</v>
      </c>
      <c r="G1209" t="s">
        <v>29043</v>
      </c>
      <c r="H1209" t="s">
        <v>27960</v>
      </c>
      <c r="I1209" t="s">
        <v>28610</v>
      </c>
      <c r="J1209" t="s">
        <v>27929</v>
      </c>
      <c r="L1209" t="s">
        <v>29053</v>
      </c>
    </row>
    <row r="1210" spans="1:14" x14ac:dyDescent="0.35">
      <c r="A1210" t="s">
        <v>32519</v>
      </c>
      <c r="B1210" t="s">
        <v>35847</v>
      </c>
      <c r="C1210" t="s">
        <v>25330</v>
      </c>
      <c r="D1210" t="s">
        <v>893</v>
      </c>
      <c r="E1210" t="s">
        <v>42</v>
      </c>
      <c r="F1210" t="s">
        <v>895</v>
      </c>
      <c r="G1210" t="s">
        <v>29043</v>
      </c>
      <c r="H1210" t="s">
        <v>27960</v>
      </c>
      <c r="I1210" t="s">
        <v>28719</v>
      </c>
      <c r="J1210" t="s">
        <v>27929</v>
      </c>
      <c r="L1210" t="s">
        <v>29489</v>
      </c>
      <c r="N1210">
        <v>1</v>
      </c>
    </row>
    <row r="1211" spans="1:14" x14ac:dyDescent="0.35">
      <c r="A1211" t="s">
        <v>26374</v>
      </c>
      <c r="B1211" t="s">
        <v>29125</v>
      </c>
      <c r="C1211" t="s">
        <v>1</v>
      </c>
      <c r="D1211" t="s">
        <v>893</v>
      </c>
      <c r="E1211" t="s">
        <v>42</v>
      </c>
      <c r="F1211" t="s">
        <v>895</v>
      </c>
      <c r="G1211" t="s">
        <v>29043</v>
      </c>
      <c r="H1211" t="s">
        <v>27960</v>
      </c>
      <c r="I1211" t="s">
        <v>28610</v>
      </c>
      <c r="J1211" t="s">
        <v>27929</v>
      </c>
      <c r="L1211" t="s">
        <v>29053</v>
      </c>
    </row>
    <row r="1212" spans="1:14" x14ac:dyDescent="0.35">
      <c r="A1212" t="s">
        <v>26375</v>
      </c>
      <c r="B1212" t="s">
        <v>29126</v>
      </c>
      <c r="C1212" t="s">
        <v>1</v>
      </c>
      <c r="D1212" t="s">
        <v>893</v>
      </c>
      <c r="E1212" t="s">
        <v>42</v>
      </c>
      <c r="F1212" t="s">
        <v>895</v>
      </c>
      <c r="G1212" t="s">
        <v>29043</v>
      </c>
      <c r="H1212" t="s">
        <v>27960</v>
      </c>
      <c r="I1212" t="s">
        <v>28610</v>
      </c>
      <c r="J1212" t="s">
        <v>27929</v>
      </c>
      <c r="L1212" t="s">
        <v>29053</v>
      </c>
    </row>
    <row r="1213" spans="1:14" x14ac:dyDescent="0.35">
      <c r="A1213" t="s">
        <v>26376</v>
      </c>
      <c r="B1213" t="s">
        <v>29127</v>
      </c>
      <c r="C1213" t="s">
        <v>1</v>
      </c>
      <c r="D1213" t="s">
        <v>893</v>
      </c>
      <c r="E1213" t="s">
        <v>42</v>
      </c>
      <c r="F1213" t="s">
        <v>895</v>
      </c>
      <c r="G1213" t="s">
        <v>29043</v>
      </c>
      <c r="H1213" t="s">
        <v>27960</v>
      </c>
      <c r="I1213" t="s">
        <v>28610</v>
      </c>
      <c r="J1213" t="s">
        <v>27929</v>
      </c>
      <c r="L1213" t="s">
        <v>29053</v>
      </c>
    </row>
    <row r="1214" spans="1:14" x14ac:dyDescent="0.35">
      <c r="A1214" t="s">
        <v>26559</v>
      </c>
      <c r="B1214" t="s">
        <v>29128</v>
      </c>
      <c r="C1214" t="s">
        <v>24960</v>
      </c>
      <c r="D1214" t="s">
        <v>893</v>
      </c>
      <c r="E1214" t="s">
        <v>42</v>
      </c>
      <c r="F1214" t="s">
        <v>895</v>
      </c>
      <c r="G1214" t="s">
        <v>29043</v>
      </c>
      <c r="H1214" t="s">
        <v>27960</v>
      </c>
      <c r="I1214" t="s">
        <v>28610</v>
      </c>
      <c r="J1214" t="s">
        <v>27929</v>
      </c>
      <c r="L1214" t="s">
        <v>29053</v>
      </c>
    </row>
    <row r="1215" spans="1:14" x14ac:dyDescent="0.35">
      <c r="A1215" t="s">
        <v>26378</v>
      </c>
      <c r="B1215" t="s">
        <v>29129</v>
      </c>
      <c r="C1215" t="s">
        <v>1</v>
      </c>
      <c r="D1215" t="s">
        <v>893</v>
      </c>
      <c r="E1215" t="s">
        <v>42</v>
      </c>
      <c r="F1215" t="s">
        <v>895</v>
      </c>
      <c r="G1215" t="s">
        <v>29043</v>
      </c>
      <c r="H1215" t="s">
        <v>27960</v>
      </c>
      <c r="I1215" t="s">
        <v>28610</v>
      </c>
      <c r="J1215" t="s">
        <v>27929</v>
      </c>
      <c r="L1215" t="s">
        <v>29053</v>
      </c>
    </row>
    <row r="1216" spans="1:14" x14ac:dyDescent="0.35">
      <c r="A1216" t="s">
        <v>26379</v>
      </c>
      <c r="B1216" t="s">
        <v>29130</v>
      </c>
      <c r="C1216" t="s">
        <v>1</v>
      </c>
      <c r="D1216" t="s">
        <v>893</v>
      </c>
      <c r="E1216" t="s">
        <v>42</v>
      </c>
      <c r="F1216" t="s">
        <v>895</v>
      </c>
      <c r="G1216" t="s">
        <v>29043</v>
      </c>
      <c r="H1216" t="s">
        <v>27960</v>
      </c>
      <c r="I1216" t="s">
        <v>28610</v>
      </c>
      <c r="J1216" t="s">
        <v>27929</v>
      </c>
      <c r="L1216" t="s">
        <v>29053</v>
      </c>
    </row>
    <row r="1217" spans="1:14" x14ac:dyDescent="0.35">
      <c r="A1217" t="s">
        <v>26380</v>
      </c>
      <c r="B1217" t="s">
        <v>29131</v>
      </c>
      <c r="C1217" t="s">
        <v>1</v>
      </c>
      <c r="D1217" t="s">
        <v>893</v>
      </c>
      <c r="E1217" t="s">
        <v>42</v>
      </c>
      <c r="F1217" t="s">
        <v>895</v>
      </c>
      <c r="G1217" t="s">
        <v>29043</v>
      </c>
      <c r="H1217" t="s">
        <v>27960</v>
      </c>
      <c r="I1217" t="s">
        <v>28610</v>
      </c>
      <c r="J1217" t="s">
        <v>27929</v>
      </c>
      <c r="L1217" t="s">
        <v>29053</v>
      </c>
    </row>
    <row r="1218" spans="1:14" x14ac:dyDescent="0.35">
      <c r="A1218" t="s">
        <v>26381</v>
      </c>
      <c r="B1218" t="s">
        <v>29132</v>
      </c>
      <c r="C1218" t="s">
        <v>25504</v>
      </c>
      <c r="D1218" t="s">
        <v>893</v>
      </c>
      <c r="E1218" t="s">
        <v>42</v>
      </c>
      <c r="F1218" t="s">
        <v>895</v>
      </c>
      <c r="G1218" t="s">
        <v>29043</v>
      </c>
      <c r="H1218" t="s">
        <v>27960</v>
      </c>
      <c r="I1218" t="s">
        <v>28610</v>
      </c>
      <c r="J1218" t="s">
        <v>27929</v>
      </c>
      <c r="L1218" t="s">
        <v>29053</v>
      </c>
    </row>
    <row r="1219" spans="1:14" x14ac:dyDescent="0.35">
      <c r="A1219" t="s">
        <v>26382</v>
      </c>
      <c r="B1219" t="s">
        <v>29133</v>
      </c>
      <c r="C1219" t="s">
        <v>25504</v>
      </c>
      <c r="D1219" t="s">
        <v>893</v>
      </c>
      <c r="E1219" t="s">
        <v>42</v>
      </c>
      <c r="F1219" t="s">
        <v>895</v>
      </c>
      <c r="G1219" t="s">
        <v>29043</v>
      </c>
      <c r="H1219" t="s">
        <v>27960</v>
      </c>
      <c r="I1219" t="s">
        <v>28610</v>
      </c>
      <c r="J1219" t="s">
        <v>27929</v>
      </c>
      <c r="L1219" t="s">
        <v>29053</v>
      </c>
    </row>
    <row r="1220" spans="1:14" x14ac:dyDescent="0.35">
      <c r="A1220" t="s">
        <v>26383</v>
      </c>
      <c r="B1220" t="s">
        <v>29134</v>
      </c>
      <c r="C1220" t="s">
        <v>25504</v>
      </c>
      <c r="D1220" t="s">
        <v>893</v>
      </c>
      <c r="E1220" t="s">
        <v>42</v>
      </c>
      <c r="F1220" t="s">
        <v>895</v>
      </c>
      <c r="G1220" t="s">
        <v>29043</v>
      </c>
      <c r="H1220" t="s">
        <v>27960</v>
      </c>
      <c r="I1220" t="s">
        <v>28610</v>
      </c>
      <c r="J1220" t="s">
        <v>27929</v>
      </c>
      <c r="L1220" t="s">
        <v>29053</v>
      </c>
    </row>
    <row r="1221" spans="1:14" x14ac:dyDescent="0.35">
      <c r="A1221" t="s">
        <v>26384</v>
      </c>
      <c r="B1221" t="s">
        <v>29135</v>
      </c>
      <c r="C1221" t="s">
        <v>25504</v>
      </c>
      <c r="D1221" t="s">
        <v>893</v>
      </c>
      <c r="E1221" t="s">
        <v>42</v>
      </c>
      <c r="F1221" t="s">
        <v>895</v>
      </c>
      <c r="G1221" t="s">
        <v>29043</v>
      </c>
      <c r="H1221" t="s">
        <v>27960</v>
      </c>
      <c r="I1221" t="s">
        <v>28610</v>
      </c>
      <c r="J1221" t="s">
        <v>27929</v>
      </c>
      <c r="L1221" t="s">
        <v>29053</v>
      </c>
    </row>
    <row r="1222" spans="1:14" x14ac:dyDescent="0.35">
      <c r="A1222" t="s">
        <v>26385</v>
      </c>
      <c r="B1222" t="s">
        <v>29136</v>
      </c>
      <c r="C1222" t="s">
        <v>25504</v>
      </c>
      <c r="D1222" t="s">
        <v>893</v>
      </c>
      <c r="E1222" t="s">
        <v>42</v>
      </c>
      <c r="F1222" t="s">
        <v>895</v>
      </c>
      <c r="G1222" t="s">
        <v>29043</v>
      </c>
      <c r="H1222" t="s">
        <v>27960</v>
      </c>
      <c r="I1222" t="s">
        <v>28610</v>
      </c>
      <c r="J1222" t="s">
        <v>27929</v>
      </c>
      <c r="L1222" t="s">
        <v>29053</v>
      </c>
    </row>
    <row r="1223" spans="1:14" x14ac:dyDescent="0.35">
      <c r="A1223" t="s">
        <v>26386</v>
      </c>
      <c r="B1223" t="s">
        <v>29137</v>
      </c>
      <c r="C1223" t="s">
        <v>25504</v>
      </c>
      <c r="D1223" t="s">
        <v>893</v>
      </c>
      <c r="E1223" t="s">
        <v>42</v>
      </c>
      <c r="F1223" t="s">
        <v>895</v>
      </c>
      <c r="G1223" t="s">
        <v>29043</v>
      </c>
      <c r="H1223" t="s">
        <v>27960</v>
      </c>
      <c r="I1223" t="s">
        <v>28610</v>
      </c>
      <c r="J1223" t="s">
        <v>27929</v>
      </c>
      <c r="L1223" t="s">
        <v>29053</v>
      </c>
    </row>
    <row r="1224" spans="1:14" x14ac:dyDescent="0.35">
      <c r="A1224" t="s">
        <v>26387</v>
      </c>
      <c r="B1224" t="s">
        <v>29138</v>
      </c>
      <c r="C1224" t="s">
        <v>25504</v>
      </c>
      <c r="D1224" t="s">
        <v>893</v>
      </c>
      <c r="E1224" t="s">
        <v>42</v>
      </c>
      <c r="F1224" t="s">
        <v>895</v>
      </c>
      <c r="G1224" t="s">
        <v>29043</v>
      </c>
      <c r="H1224" t="s">
        <v>27960</v>
      </c>
      <c r="I1224" t="s">
        <v>28610</v>
      </c>
      <c r="J1224" t="s">
        <v>27929</v>
      </c>
      <c r="L1224" t="s">
        <v>29053</v>
      </c>
    </row>
    <row r="1225" spans="1:14" x14ac:dyDescent="0.35">
      <c r="A1225" t="s">
        <v>26388</v>
      </c>
      <c r="B1225" t="s">
        <v>29139</v>
      </c>
      <c r="C1225" t="s">
        <v>25504</v>
      </c>
      <c r="D1225" t="s">
        <v>893</v>
      </c>
      <c r="E1225" t="s">
        <v>42</v>
      </c>
      <c r="F1225" t="s">
        <v>895</v>
      </c>
      <c r="G1225" t="s">
        <v>29043</v>
      </c>
      <c r="H1225" t="s">
        <v>27960</v>
      </c>
      <c r="I1225" t="s">
        <v>28610</v>
      </c>
      <c r="J1225" t="s">
        <v>27929</v>
      </c>
      <c r="L1225" t="s">
        <v>29053</v>
      </c>
    </row>
    <row r="1226" spans="1:14" x14ac:dyDescent="0.35">
      <c r="A1226" t="s">
        <v>408</v>
      </c>
      <c r="B1226" t="s">
        <v>410</v>
      </c>
      <c r="C1226" t="s">
        <v>981</v>
      </c>
      <c r="D1226" t="s">
        <v>893</v>
      </c>
      <c r="E1226" t="s">
        <v>42</v>
      </c>
      <c r="F1226" t="s">
        <v>895</v>
      </c>
      <c r="G1226" t="s">
        <v>29043</v>
      </c>
      <c r="H1226" t="s">
        <v>27960</v>
      </c>
      <c r="I1226" t="s">
        <v>28610</v>
      </c>
      <c r="J1226" t="s">
        <v>27929</v>
      </c>
      <c r="L1226" t="s">
        <v>29053</v>
      </c>
      <c r="N1226">
        <v>1</v>
      </c>
    </row>
    <row r="1227" spans="1:14" x14ac:dyDescent="0.35">
      <c r="A1227" t="s">
        <v>26468</v>
      </c>
      <c r="B1227" t="s">
        <v>29140</v>
      </c>
      <c r="C1227" t="s">
        <v>25713</v>
      </c>
      <c r="D1227" t="s">
        <v>893</v>
      </c>
      <c r="E1227" t="s">
        <v>42</v>
      </c>
      <c r="F1227" t="s">
        <v>895</v>
      </c>
      <c r="G1227" t="s">
        <v>29043</v>
      </c>
      <c r="H1227" t="s">
        <v>27960</v>
      </c>
      <c r="I1227" t="s">
        <v>28610</v>
      </c>
      <c r="J1227" t="s">
        <v>27929</v>
      </c>
      <c r="L1227" t="s">
        <v>29053</v>
      </c>
    </row>
    <row r="1228" spans="1:14" x14ac:dyDescent="0.35">
      <c r="A1228" t="s">
        <v>26391</v>
      </c>
      <c r="B1228" t="s">
        <v>29141</v>
      </c>
      <c r="C1228" t="s">
        <v>25634</v>
      </c>
      <c r="D1228" t="s">
        <v>893</v>
      </c>
      <c r="E1228" t="s">
        <v>42</v>
      </c>
      <c r="F1228" t="s">
        <v>895</v>
      </c>
      <c r="G1228" t="s">
        <v>29043</v>
      </c>
      <c r="H1228" t="s">
        <v>27960</v>
      </c>
      <c r="I1228" t="s">
        <v>28610</v>
      </c>
      <c r="J1228" t="s">
        <v>27929</v>
      </c>
      <c r="L1228" t="s">
        <v>29053</v>
      </c>
    </row>
    <row r="1229" spans="1:14" x14ac:dyDescent="0.35">
      <c r="A1229" t="s">
        <v>26392</v>
      </c>
      <c r="B1229" t="s">
        <v>29142</v>
      </c>
      <c r="C1229" t="s">
        <v>25634</v>
      </c>
      <c r="D1229" t="s">
        <v>893</v>
      </c>
      <c r="E1229" t="s">
        <v>42</v>
      </c>
      <c r="F1229" t="s">
        <v>895</v>
      </c>
      <c r="G1229" t="s">
        <v>29043</v>
      </c>
      <c r="H1229" t="s">
        <v>27960</v>
      </c>
      <c r="I1229" t="s">
        <v>28610</v>
      </c>
      <c r="J1229" t="s">
        <v>27929</v>
      </c>
      <c r="L1229" t="s">
        <v>29053</v>
      </c>
    </row>
    <row r="1230" spans="1:14" x14ac:dyDescent="0.35">
      <c r="A1230" t="s">
        <v>26393</v>
      </c>
      <c r="B1230" t="s">
        <v>29143</v>
      </c>
      <c r="C1230" t="s">
        <v>25634</v>
      </c>
      <c r="D1230" t="s">
        <v>893</v>
      </c>
      <c r="E1230" t="s">
        <v>42</v>
      </c>
      <c r="F1230" t="s">
        <v>895</v>
      </c>
      <c r="G1230" t="s">
        <v>29043</v>
      </c>
      <c r="H1230" t="s">
        <v>27960</v>
      </c>
      <c r="I1230" t="s">
        <v>28610</v>
      </c>
      <c r="J1230" t="s">
        <v>27929</v>
      </c>
      <c r="L1230" t="s">
        <v>29053</v>
      </c>
    </row>
    <row r="1231" spans="1:14" x14ac:dyDescent="0.35">
      <c r="A1231" t="s">
        <v>26394</v>
      </c>
      <c r="B1231" t="s">
        <v>29144</v>
      </c>
      <c r="C1231" t="s">
        <v>25634</v>
      </c>
      <c r="D1231" t="s">
        <v>893</v>
      </c>
      <c r="E1231" t="s">
        <v>42</v>
      </c>
      <c r="F1231" t="s">
        <v>895</v>
      </c>
      <c r="G1231" t="s">
        <v>29043</v>
      </c>
      <c r="H1231" t="s">
        <v>27960</v>
      </c>
      <c r="I1231" t="s">
        <v>28610</v>
      </c>
      <c r="J1231" t="s">
        <v>27929</v>
      </c>
      <c r="L1231" t="s">
        <v>29053</v>
      </c>
    </row>
    <row r="1232" spans="1:14" x14ac:dyDescent="0.35">
      <c r="A1232" t="s">
        <v>26395</v>
      </c>
      <c r="B1232" t="s">
        <v>29145</v>
      </c>
      <c r="C1232" t="s">
        <v>25634</v>
      </c>
      <c r="D1232" t="s">
        <v>893</v>
      </c>
      <c r="E1232" t="s">
        <v>42</v>
      </c>
      <c r="F1232" t="s">
        <v>895</v>
      </c>
      <c r="G1232" t="s">
        <v>29043</v>
      </c>
      <c r="H1232" t="s">
        <v>27960</v>
      </c>
      <c r="I1232" t="s">
        <v>28610</v>
      </c>
      <c r="J1232" t="s">
        <v>27929</v>
      </c>
      <c r="L1232" t="s">
        <v>29053</v>
      </c>
    </row>
    <row r="1233" spans="1:12" x14ac:dyDescent="0.35">
      <c r="A1233" t="s">
        <v>26396</v>
      </c>
      <c r="B1233" t="s">
        <v>29146</v>
      </c>
      <c r="C1233" t="s">
        <v>25634</v>
      </c>
      <c r="D1233" t="s">
        <v>893</v>
      </c>
      <c r="E1233" t="s">
        <v>42</v>
      </c>
      <c r="F1233" t="s">
        <v>895</v>
      </c>
      <c r="G1233" t="s">
        <v>29043</v>
      </c>
      <c r="H1233" t="s">
        <v>27960</v>
      </c>
      <c r="I1233" t="s">
        <v>28610</v>
      </c>
      <c r="J1233" t="s">
        <v>27929</v>
      </c>
      <c r="L1233" t="s">
        <v>29053</v>
      </c>
    </row>
    <row r="1234" spans="1:12" x14ac:dyDescent="0.35">
      <c r="A1234" t="s">
        <v>26397</v>
      </c>
      <c r="B1234" t="s">
        <v>29147</v>
      </c>
      <c r="C1234" t="s">
        <v>25634</v>
      </c>
      <c r="D1234" t="s">
        <v>893</v>
      </c>
      <c r="E1234" t="s">
        <v>42</v>
      </c>
      <c r="F1234" t="s">
        <v>895</v>
      </c>
      <c r="G1234" t="s">
        <v>29043</v>
      </c>
      <c r="H1234" t="s">
        <v>27960</v>
      </c>
      <c r="I1234" t="s">
        <v>28610</v>
      </c>
      <c r="J1234" t="s">
        <v>27929</v>
      </c>
      <c r="L1234" t="s">
        <v>29053</v>
      </c>
    </row>
    <row r="1235" spans="1:12" x14ac:dyDescent="0.35">
      <c r="A1235" t="s">
        <v>26398</v>
      </c>
      <c r="B1235" t="s">
        <v>29148</v>
      </c>
      <c r="C1235" t="s">
        <v>25634</v>
      </c>
      <c r="D1235" t="s">
        <v>893</v>
      </c>
      <c r="E1235" t="s">
        <v>42</v>
      </c>
      <c r="F1235" t="s">
        <v>895</v>
      </c>
      <c r="G1235" t="s">
        <v>29043</v>
      </c>
      <c r="H1235" t="s">
        <v>27960</v>
      </c>
      <c r="I1235" t="s">
        <v>28610</v>
      </c>
      <c r="J1235" t="s">
        <v>27929</v>
      </c>
      <c r="L1235" t="s">
        <v>29053</v>
      </c>
    </row>
    <row r="1236" spans="1:12" x14ac:dyDescent="0.35">
      <c r="A1236" t="s">
        <v>26399</v>
      </c>
      <c r="B1236" t="s">
        <v>29149</v>
      </c>
      <c r="C1236" t="s">
        <v>25634</v>
      </c>
      <c r="D1236" t="s">
        <v>893</v>
      </c>
      <c r="E1236" t="s">
        <v>42</v>
      </c>
      <c r="F1236" t="s">
        <v>895</v>
      </c>
      <c r="G1236" t="s">
        <v>29043</v>
      </c>
      <c r="H1236" t="s">
        <v>27960</v>
      </c>
      <c r="I1236" t="s">
        <v>28610</v>
      </c>
      <c r="J1236" t="s">
        <v>27929</v>
      </c>
      <c r="L1236" t="s">
        <v>29053</v>
      </c>
    </row>
    <row r="1237" spans="1:12" x14ac:dyDescent="0.35">
      <c r="A1237" t="s">
        <v>26400</v>
      </c>
      <c r="B1237" t="s">
        <v>29150</v>
      </c>
      <c r="C1237" t="s">
        <v>25634</v>
      </c>
      <c r="D1237" t="s">
        <v>893</v>
      </c>
      <c r="E1237" t="s">
        <v>42</v>
      </c>
      <c r="F1237" t="s">
        <v>895</v>
      </c>
      <c r="G1237" t="s">
        <v>29043</v>
      </c>
      <c r="H1237" t="s">
        <v>27960</v>
      </c>
      <c r="I1237" t="s">
        <v>28610</v>
      </c>
      <c r="J1237" t="s">
        <v>27929</v>
      </c>
      <c r="L1237" t="s">
        <v>29053</v>
      </c>
    </row>
    <row r="1238" spans="1:12" x14ac:dyDescent="0.35">
      <c r="A1238" t="s">
        <v>26401</v>
      </c>
      <c r="B1238" t="s">
        <v>29151</v>
      </c>
      <c r="C1238" t="s">
        <v>25634</v>
      </c>
      <c r="D1238" t="s">
        <v>893</v>
      </c>
      <c r="E1238" t="s">
        <v>42</v>
      </c>
      <c r="F1238" t="s">
        <v>895</v>
      </c>
      <c r="G1238" t="s">
        <v>29043</v>
      </c>
      <c r="H1238" t="s">
        <v>27960</v>
      </c>
      <c r="I1238" t="s">
        <v>28610</v>
      </c>
      <c r="J1238" t="s">
        <v>27929</v>
      </c>
      <c r="L1238" t="s">
        <v>29053</v>
      </c>
    </row>
    <row r="1239" spans="1:12" x14ac:dyDescent="0.35">
      <c r="A1239" t="s">
        <v>26402</v>
      </c>
      <c r="B1239" t="s">
        <v>29152</v>
      </c>
      <c r="C1239" t="s">
        <v>25634</v>
      </c>
      <c r="D1239" t="s">
        <v>893</v>
      </c>
      <c r="E1239" t="s">
        <v>42</v>
      </c>
      <c r="F1239" t="s">
        <v>895</v>
      </c>
      <c r="G1239" t="s">
        <v>29043</v>
      </c>
      <c r="H1239" t="s">
        <v>27960</v>
      </c>
      <c r="I1239" t="s">
        <v>28610</v>
      </c>
      <c r="J1239" t="s">
        <v>27929</v>
      </c>
      <c r="L1239" t="s">
        <v>29053</v>
      </c>
    </row>
    <row r="1240" spans="1:12" x14ac:dyDescent="0.35">
      <c r="A1240" t="s">
        <v>26403</v>
      </c>
      <c r="B1240" t="s">
        <v>29153</v>
      </c>
      <c r="C1240" t="s">
        <v>25634</v>
      </c>
      <c r="D1240" t="s">
        <v>893</v>
      </c>
      <c r="E1240" t="s">
        <v>42</v>
      </c>
      <c r="F1240" t="s">
        <v>895</v>
      </c>
      <c r="G1240" t="s">
        <v>29043</v>
      </c>
      <c r="H1240" t="s">
        <v>27960</v>
      </c>
      <c r="I1240" t="s">
        <v>28610</v>
      </c>
      <c r="J1240" t="s">
        <v>27929</v>
      </c>
      <c r="L1240" t="s">
        <v>29053</v>
      </c>
    </row>
    <row r="1241" spans="1:12" x14ac:dyDescent="0.35">
      <c r="A1241" t="s">
        <v>26404</v>
      </c>
      <c r="B1241" t="s">
        <v>29154</v>
      </c>
      <c r="C1241" t="s">
        <v>25634</v>
      </c>
      <c r="D1241" t="s">
        <v>893</v>
      </c>
      <c r="E1241" t="s">
        <v>42</v>
      </c>
      <c r="F1241" t="s">
        <v>895</v>
      </c>
      <c r="G1241" t="s">
        <v>29043</v>
      </c>
      <c r="H1241" t="s">
        <v>27960</v>
      </c>
      <c r="I1241" t="s">
        <v>28610</v>
      </c>
      <c r="J1241" t="s">
        <v>27929</v>
      </c>
      <c r="L1241" t="s">
        <v>29053</v>
      </c>
    </row>
    <row r="1242" spans="1:12" x14ac:dyDescent="0.35">
      <c r="A1242" t="s">
        <v>26405</v>
      </c>
      <c r="B1242" t="s">
        <v>29155</v>
      </c>
      <c r="C1242" t="s">
        <v>25634</v>
      </c>
      <c r="D1242" t="s">
        <v>893</v>
      </c>
      <c r="E1242" t="s">
        <v>42</v>
      </c>
      <c r="F1242" t="s">
        <v>895</v>
      </c>
      <c r="G1242" t="s">
        <v>29043</v>
      </c>
      <c r="H1242" t="s">
        <v>27960</v>
      </c>
      <c r="I1242" t="s">
        <v>28610</v>
      </c>
      <c r="J1242" t="s">
        <v>27929</v>
      </c>
      <c r="L1242" t="s">
        <v>29053</v>
      </c>
    </row>
    <row r="1243" spans="1:12" x14ac:dyDescent="0.35">
      <c r="A1243" t="s">
        <v>26406</v>
      </c>
      <c r="B1243" t="s">
        <v>29156</v>
      </c>
      <c r="C1243" t="s">
        <v>25634</v>
      </c>
      <c r="D1243" t="s">
        <v>893</v>
      </c>
      <c r="E1243" t="s">
        <v>42</v>
      </c>
      <c r="F1243" t="s">
        <v>895</v>
      </c>
      <c r="G1243" t="s">
        <v>29043</v>
      </c>
      <c r="H1243" t="s">
        <v>27960</v>
      </c>
      <c r="I1243" t="s">
        <v>28610</v>
      </c>
      <c r="J1243" t="s">
        <v>27929</v>
      </c>
      <c r="L1243" t="s">
        <v>29053</v>
      </c>
    </row>
    <row r="1244" spans="1:12" x14ac:dyDescent="0.35">
      <c r="A1244" t="s">
        <v>26407</v>
      </c>
      <c r="B1244" t="s">
        <v>29157</v>
      </c>
      <c r="C1244" t="s">
        <v>25634</v>
      </c>
      <c r="D1244" t="s">
        <v>893</v>
      </c>
      <c r="E1244" t="s">
        <v>42</v>
      </c>
      <c r="F1244" t="s">
        <v>895</v>
      </c>
      <c r="G1244" t="s">
        <v>29043</v>
      </c>
      <c r="H1244" t="s">
        <v>27960</v>
      </c>
      <c r="I1244" t="s">
        <v>28610</v>
      </c>
      <c r="J1244" t="s">
        <v>27929</v>
      </c>
      <c r="L1244" t="s">
        <v>29053</v>
      </c>
    </row>
    <row r="1245" spans="1:12" x14ac:dyDescent="0.35">
      <c r="A1245" t="s">
        <v>26408</v>
      </c>
      <c r="B1245" t="s">
        <v>29158</v>
      </c>
      <c r="C1245" t="s">
        <v>25634</v>
      </c>
      <c r="D1245" t="s">
        <v>893</v>
      </c>
      <c r="E1245" t="s">
        <v>42</v>
      </c>
      <c r="F1245" t="s">
        <v>895</v>
      </c>
      <c r="G1245" t="s">
        <v>29043</v>
      </c>
      <c r="H1245" t="s">
        <v>27960</v>
      </c>
      <c r="I1245" t="s">
        <v>28610</v>
      </c>
      <c r="J1245" t="s">
        <v>27929</v>
      </c>
      <c r="L1245" t="s">
        <v>29053</v>
      </c>
    </row>
    <row r="1246" spans="1:12" x14ac:dyDescent="0.35">
      <c r="A1246" t="s">
        <v>26409</v>
      </c>
      <c r="B1246" t="s">
        <v>29159</v>
      </c>
      <c r="C1246" t="s">
        <v>25634</v>
      </c>
      <c r="D1246" t="s">
        <v>893</v>
      </c>
      <c r="E1246" t="s">
        <v>42</v>
      </c>
      <c r="F1246" t="s">
        <v>895</v>
      </c>
      <c r="G1246" t="s">
        <v>29043</v>
      </c>
      <c r="H1246" t="s">
        <v>27960</v>
      </c>
      <c r="I1246" t="s">
        <v>28610</v>
      </c>
      <c r="J1246" t="s">
        <v>27929</v>
      </c>
      <c r="L1246" t="s">
        <v>29053</v>
      </c>
    </row>
    <row r="1247" spans="1:12" x14ac:dyDescent="0.35">
      <c r="A1247" t="s">
        <v>26410</v>
      </c>
      <c r="B1247" t="s">
        <v>29160</v>
      </c>
      <c r="C1247" t="s">
        <v>25634</v>
      </c>
      <c r="D1247" t="s">
        <v>893</v>
      </c>
      <c r="E1247" t="s">
        <v>42</v>
      </c>
      <c r="F1247" t="s">
        <v>895</v>
      </c>
      <c r="G1247" t="s">
        <v>29043</v>
      </c>
      <c r="H1247" t="s">
        <v>27960</v>
      </c>
      <c r="I1247" t="s">
        <v>28610</v>
      </c>
      <c r="J1247" t="s">
        <v>27929</v>
      </c>
      <c r="L1247" t="s">
        <v>29053</v>
      </c>
    </row>
    <row r="1248" spans="1:12" x14ac:dyDescent="0.35">
      <c r="A1248" t="s">
        <v>26431</v>
      </c>
      <c r="B1248" t="s">
        <v>29161</v>
      </c>
      <c r="C1248" t="s">
        <v>939</v>
      </c>
      <c r="D1248" t="s">
        <v>893</v>
      </c>
      <c r="E1248" t="s">
        <v>42</v>
      </c>
      <c r="F1248" t="s">
        <v>895</v>
      </c>
      <c r="G1248" t="s">
        <v>29043</v>
      </c>
      <c r="H1248" t="s">
        <v>27960</v>
      </c>
      <c r="I1248" t="s">
        <v>28610</v>
      </c>
      <c r="J1248" t="s">
        <v>27929</v>
      </c>
      <c r="L1248" t="s">
        <v>29053</v>
      </c>
    </row>
    <row r="1249" spans="1:12" x14ac:dyDescent="0.35">
      <c r="A1249" t="s">
        <v>26412</v>
      </c>
      <c r="B1249" t="s">
        <v>29162</v>
      </c>
      <c r="C1249" t="s">
        <v>25634</v>
      </c>
      <c r="D1249" t="s">
        <v>893</v>
      </c>
      <c r="E1249" t="s">
        <v>42</v>
      </c>
      <c r="F1249" t="s">
        <v>895</v>
      </c>
      <c r="G1249" t="s">
        <v>29043</v>
      </c>
      <c r="H1249" t="s">
        <v>27960</v>
      </c>
      <c r="I1249" t="s">
        <v>28610</v>
      </c>
      <c r="J1249" t="s">
        <v>27929</v>
      </c>
      <c r="L1249" t="s">
        <v>29053</v>
      </c>
    </row>
    <row r="1250" spans="1:12" x14ac:dyDescent="0.35">
      <c r="A1250" t="s">
        <v>26413</v>
      </c>
      <c r="B1250" t="s">
        <v>29163</v>
      </c>
      <c r="C1250" t="s">
        <v>25634</v>
      </c>
      <c r="D1250" t="s">
        <v>893</v>
      </c>
      <c r="E1250" t="s">
        <v>42</v>
      </c>
      <c r="F1250" t="s">
        <v>895</v>
      </c>
      <c r="G1250" t="s">
        <v>29043</v>
      </c>
      <c r="H1250" t="s">
        <v>27960</v>
      </c>
      <c r="I1250" t="s">
        <v>28610</v>
      </c>
      <c r="J1250" t="s">
        <v>27929</v>
      </c>
      <c r="L1250" t="s">
        <v>29053</v>
      </c>
    </row>
    <row r="1251" spans="1:12" x14ac:dyDescent="0.35">
      <c r="A1251" t="s">
        <v>26414</v>
      </c>
      <c r="B1251" t="s">
        <v>29164</v>
      </c>
      <c r="C1251" t="s">
        <v>25662</v>
      </c>
      <c r="D1251" t="s">
        <v>893</v>
      </c>
      <c r="E1251" t="s">
        <v>42</v>
      </c>
      <c r="F1251" t="s">
        <v>895</v>
      </c>
      <c r="G1251" t="s">
        <v>29043</v>
      </c>
      <c r="H1251" t="s">
        <v>27960</v>
      </c>
      <c r="I1251" t="s">
        <v>28610</v>
      </c>
      <c r="J1251" t="s">
        <v>27929</v>
      </c>
      <c r="L1251" t="s">
        <v>29053</v>
      </c>
    </row>
    <row r="1252" spans="1:12" x14ac:dyDescent="0.35">
      <c r="A1252" t="s">
        <v>26415</v>
      </c>
      <c r="B1252" t="s">
        <v>29165</v>
      </c>
      <c r="C1252" t="s">
        <v>25634</v>
      </c>
      <c r="D1252" t="s">
        <v>893</v>
      </c>
      <c r="E1252" t="s">
        <v>42</v>
      </c>
      <c r="F1252" t="s">
        <v>895</v>
      </c>
      <c r="G1252" t="s">
        <v>29043</v>
      </c>
      <c r="H1252" t="s">
        <v>27960</v>
      </c>
      <c r="I1252" t="s">
        <v>28610</v>
      </c>
      <c r="J1252" t="s">
        <v>27929</v>
      </c>
      <c r="L1252" t="s">
        <v>29053</v>
      </c>
    </row>
    <row r="1253" spans="1:12" x14ac:dyDescent="0.35">
      <c r="A1253" t="s">
        <v>26416</v>
      </c>
      <c r="B1253" t="s">
        <v>29166</v>
      </c>
      <c r="C1253" t="s">
        <v>25662</v>
      </c>
      <c r="D1253" t="s">
        <v>893</v>
      </c>
      <c r="E1253" t="s">
        <v>42</v>
      </c>
      <c r="F1253" t="s">
        <v>895</v>
      </c>
      <c r="G1253" t="s">
        <v>29043</v>
      </c>
      <c r="H1253" t="s">
        <v>27960</v>
      </c>
      <c r="I1253" t="s">
        <v>28610</v>
      </c>
      <c r="J1253" t="s">
        <v>27929</v>
      </c>
      <c r="L1253" t="s">
        <v>29053</v>
      </c>
    </row>
    <row r="1254" spans="1:12" x14ac:dyDescent="0.35">
      <c r="A1254" t="s">
        <v>26417</v>
      </c>
      <c r="B1254" t="s">
        <v>29167</v>
      </c>
      <c r="C1254" t="s">
        <v>25634</v>
      </c>
      <c r="D1254" t="s">
        <v>893</v>
      </c>
      <c r="E1254" t="s">
        <v>42</v>
      </c>
      <c r="F1254" t="s">
        <v>895</v>
      </c>
      <c r="G1254" t="s">
        <v>29043</v>
      </c>
      <c r="H1254" t="s">
        <v>27960</v>
      </c>
      <c r="I1254" t="s">
        <v>28610</v>
      </c>
      <c r="J1254" t="s">
        <v>27929</v>
      </c>
      <c r="L1254" t="s">
        <v>29053</v>
      </c>
    </row>
    <row r="1255" spans="1:12" x14ac:dyDescent="0.35">
      <c r="A1255" t="s">
        <v>26418</v>
      </c>
      <c r="B1255" t="s">
        <v>29168</v>
      </c>
      <c r="C1255" t="s">
        <v>25634</v>
      </c>
      <c r="D1255" t="s">
        <v>893</v>
      </c>
      <c r="E1255" t="s">
        <v>42</v>
      </c>
      <c r="F1255" t="s">
        <v>895</v>
      </c>
      <c r="G1255" t="s">
        <v>29043</v>
      </c>
      <c r="H1255" t="s">
        <v>27960</v>
      </c>
      <c r="I1255" t="s">
        <v>28610</v>
      </c>
      <c r="J1255" t="s">
        <v>27929</v>
      </c>
      <c r="L1255" t="s">
        <v>29053</v>
      </c>
    </row>
    <row r="1256" spans="1:12" x14ac:dyDescent="0.35">
      <c r="A1256" t="s">
        <v>26419</v>
      </c>
      <c r="B1256" t="s">
        <v>29169</v>
      </c>
      <c r="C1256" t="s">
        <v>25634</v>
      </c>
      <c r="D1256" t="s">
        <v>893</v>
      </c>
      <c r="E1256" t="s">
        <v>42</v>
      </c>
      <c r="F1256" t="s">
        <v>895</v>
      </c>
      <c r="G1256" t="s">
        <v>29043</v>
      </c>
      <c r="H1256" t="s">
        <v>27960</v>
      </c>
      <c r="I1256" t="s">
        <v>28610</v>
      </c>
      <c r="J1256" t="s">
        <v>27929</v>
      </c>
      <c r="L1256" t="s">
        <v>29053</v>
      </c>
    </row>
    <row r="1257" spans="1:12" x14ac:dyDescent="0.35">
      <c r="A1257" t="s">
        <v>26420</v>
      </c>
      <c r="B1257" t="s">
        <v>29170</v>
      </c>
      <c r="C1257" t="s">
        <v>25634</v>
      </c>
      <c r="D1257" t="s">
        <v>893</v>
      </c>
      <c r="E1257" t="s">
        <v>42</v>
      </c>
      <c r="F1257" t="s">
        <v>895</v>
      </c>
      <c r="G1257" t="s">
        <v>29043</v>
      </c>
      <c r="H1257" t="s">
        <v>27960</v>
      </c>
      <c r="I1257" t="s">
        <v>28610</v>
      </c>
      <c r="J1257" t="s">
        <v>27929</v>
      </c>
      <c r="L1257" t="s">
        <v>29053</v>
      </c>
    </row>
    <row r="1258" spans="1:12" x14ac:dyDescent="0.35">
      <c r="A1258" t="s">
        <v>26421</v>
      </c>
      <c r="B1258" t="s">
        <v>29171</v>
      </c>
      <c r="C1258" t="s">
        <v>26458</v>
      </c>
      <c r="D1258" t="s">
        <v>893</v>
      </c>
      <c r="E1258" t="s">
        <v>42</v>
      </c>
      <c r="F1258" t="s">
        <v>895</v>
      </c>
      <c r="G1258" t="s">
        <v>29043</v>
      </c>
      <c r="H1258" t="s">
        <v>27960</v>
      </c>
      <c r="I1258" t="s">
        <v>28610</v>
      </c>
      <c r="J1258" t="s">
        <v>27929</v>
      </c>
      <c r="L1258" t="s">
        <v>29053</v>
      </c>
    </row>
    <row r="1259" spans="1:12" x14ac:dyDescent="0.35">
      <c r="A1259" t="s">
        <v>26422</v>
      </c>
      <c r="B1259" t="s">
        <v>29172</v>
      </c>
      <c r="C1259" t="s">
        <v>26458</v>
      </c>
      <c r="D1259" t="s">
        <v>893</v>
      </c>
      <c r="E1259" t="s">
        <v>42</v>
      </c>
      <c r="F1259" t="s">
        <v>895</v>
      </c>
      <c r="G1259" t="s">
        <v>29043</v>
      </c>
      <c r="H1259" t="s">
        <v>27960</v>
      </c>
      <c r="I1259" t="s">
        <v>28610</v>
      </c>
      <c r="J1259" t="s">
        <v>27929</v>
      </c>
      <c r="L1259" t="s">
        <v>29053</v>
      </c>
    </row>
    <row r="1260" spans="1:12" x14ac:dyDescent="0.35">
      <c r="A1260" t="s">
        <v>26423</v>
      </c>
      <c r="B1260" t="s">
        <v>29173</v>
      </c>
      <c r="C1260" t="s">
        <v>26458</v>
      </c>
      <c r="D1260" t="s">
        <v>893</v>
      </c>
      <c r="E1260" t="s">
        <v>42</v>
      </c>
      <c r="F1260" t="s">
        <v>895</v>
      </c>
      <c r="G1260" t="s">
        <v>29043</v>
      </c>
      <c r="H1260" t="s">
        <v>27960</v>
      </c>
      <c r="I1260" t="s">
        <v>28610</v>
      </c>
      <c r="J1260" t="s">
        <v>27929</v>
      </c>
      <c r="L1260" t="s">
        <v>29053</v>
      </c>
    </row>
    <row r="1261" spans="1:12" x14ac:dyDescent="0.35">
      <c r="A1261" t="s">
        <v>26424</v>
      </c>
      <c r="B1261" t="s">
        <v>29174</v>
      </c>
      <c r="C1261" t="s">
        <v>26458</v>
      </c>
      <c r="D1261" t="s">
        <v>893</v>
      </c>
      <c r="E1261" t="s">
        <v>42</v>
      </c>
      <c r="F1261" t="s">
        <v>895</v>
      </c>
      <c r="G1261" t="s">
        <v>29043</v>
      </c>
      <c r="H1261" t="s">
        <v>27960</v>
      </c>
      <c r="I1261" t="s">
        <v>28610</v>
      </c>
      <c r="J1261" t="s">
        <v>27929</v>
      </c>
      <c r="L1261" t="s">
        <v>29053</v>
      </c>
    </row>
    <row r="1262" spans="1:12" x14ac:dyDescent="0.35">
      <c r="A1262" t="s">
        <v>26425</v>
      </c>
      <c r="B1262" t="s">
        <v>29175</v>
      </c>
      <c r="C1262" t="s">
        <v>26458</v>
      </c>
      <c r="D1262" t="s">
        <v>893</v>
      </c>
      <c r="E1262" t="s">
        <v>42</v>
      </c>
      <c r="F1262" t="s">
        <v>895</v>
      </c>
      <c r="G1262" t="s">
        <v>29043</v>
      </c>
      <c r="H1262" t="s">
        <v>27960</v>
      </c>
      <c r="I1262" t="s">
        <v>28610</v>
      </c>
      <c r="J1262" t="s">
        <v>27929</v>
      </c>
      <c r="L1262" t="s">
        <v>29053</v>
      </c>
    </row>
    <row r="1263" spans="1:12" x14ac:dyDescent="0.35">
      <c r="A1263" t="s">
        <v>26426</v>
      </c>
      <c r="B1263" t="s">
        <v>29176</v>
      </c>
      <c r="C1263" t="s">
        <v>25196</v>
      </c>
      <c r="D1263" t="s">
        <v>893</v>
      </c>
      <c r="E1263" t="s">
        <v>42</v>
      </c>
      <c r="F1263" t="s">
        <v>895</v>
      </c>
      <c r="G1263" t="s">
        <v>29043</v>
      </c>
      <c r="H1263" t="s">
        <v>27960</v>
      </c>
      <c r="I1263" t="s">
        <v>28610</v>
      </c>
      <c r="J1263" t="s">
        <v>27929</v>
      </c>
      <c r="L1263" t="s">
        <v>29053</v>
      </c>
    </row>
    <row r="1264" spans="1:12" x14ac:dyDescent="0.35">
      <c r="A1264" t="s">
        <v>26427</v>
      </c>
      <c r="B1264" t="s">
        <v>29177</v>
      </c>
      <c r="C1264" t="s">
        <v>25662</v>
      </c>
      <c r="D1264" t="s">
        <v>893</v>
      </c>
      <c r="E1264" t="s">
        <v>42</v>
      </c>
      <c r="F1264" t="s">
        <v>895</v>
      </c>
      <c r="G1264" t="s">
        <v>29043</v>
      </c>
      <c r="H1264" t="s">
        <v>27960</v>
      </c>
      <c r="I1264" t="s">
        <v>28610</v>
      </c>
      <c r="J1264" t="s">
        <v>27929</v>
      </c>
      <c r="L1264" t="s">
        <v>29053</v>
      </c>
    </row>
    <row r="1265" spans="1:14" x14ac:dyDescent="0.35">
      <c r="A1265" t="s">
        <v>26428</v>
      </c>
      <c r="B1265" t="s">
        <v>29178</v>
      </c>
      <c r="C1265" t="s">
        <v>25662</v>
      </c>
      <c r="D1265" t="s">
        <v>893</v>
      </c>
      <c r="E1265" t="s">
        <v>42</v>
      </c>
      <c r="F1265" t="s">
        <v>895</v>
      </c>
      <c r="G1265" t="s">
        <v>29043</v>
      </c>
      <c r="H1265" t="s">
        <v>27960</v>
      </c>
      <c r="I1265" t="s">
        <v>28610</v>
      </c>
      <c r="J1265" t="s">
        <v>27929</v>
      </c>
      <c r="L1265" t="s">
        <v>29053</v>
      </c>
    </row>
    <row r="1266" spans="1:14" x14ac:dyDescent="0.35">
      <c r="A1266" t="s">
        <v>26429</v>
      </c>
      <c r="B1266" t="s">
        <v>29179</v>
      </c>
      <c r="C1266" t="s">
        <v>25662</v>
      </c>
      <c r="D1266" t="s">
        <v>893</v>
      </c>
      <c r="E1266" t="s">
        <v>42</v>
      </c>
      <c r="F1266" t="s">
        <v>895</v>
      </c>
      <c r="G1266" t="s">
        <v>29043</v>
      </c>
      <c r="H1266" t="s">
        <v>27960</v>
      </c>
      <c r="I1266" t="s">
        <v>28610</v>
      </c>
      <c r="J1266" t="s">
        <v>27929</v>
      </c>
      <c r="L1266" t="s">
        <v>29053</v>
      </c>
    </row>
    <row r="1267" spans="1:14" x14ac:dyDescent="0.35">
      <c r="A1267" t="s">
        <v>26430</v>
      </c>
      <c r="B1267" t="s">
        <v>29180</v>
      </c>
      <c r="C1267" t="s">
        <v>25662</v>
      </c>
      <c r="D1267" t="s">
        <v>893</v>
      </c>
      <c r="E1267" t="s">
        <v>42</v>
      </c>
      <c r="F1267" t="s">
        <v>895</v>
      </c>
      <c r="G1267" t="s">
        <v>29043</v>
      </c>
      <c r="H1267" t="s">
        <v>27960</v>
      </c>
      <c r="I1267" t="s">
        <v>28610</v>
      </c>
      <c r="J1267" t="s">
        <v>27929</v>
      </c>
      <c r="L1267" t="s">
        <v>29053</v>
      </c>
    </row>
    <row r="1268" spans="1:14" x14ac:dyDescent="0.35">
      <c r="A1268" t="s">
        <v>26337</v>
      </c>
      <c r="B1268" t="s">
        <v>29181</v>
      </c>
      <c r="C1268" t="s">
        <v>24965</v>
      </c>
      <c r="D1268" t="s">
        <v>893</v>
      </c>
      <c r="E1268" t="s">
        <v>42</v>
      </c>
      <c r="F1268" t="s">
        <v>895</v>
      </c>
      <c r="G1268" t="s">
        <v>29043</v>
      </c>
      <c r="H1268" t="s">
        <v>27960</v>
      </c>
      <c r="I1268" t="s">
        <v>28610</v>
      </c>
      <c r="J1268" t="s">
        <v>27929</v>
      </c>
      <c r="L1268" t="s">
        <v>29053</v>
      </c>
    </row>
    <row r="1269" spans="1:14" x14ac:dyDescent="0.35">
      <c r="A1269" t="s">
        <v>26432</v>
      </c>
      <c r="B1269" t="s">
        <v>29182</v>
      </c>
      <c r="C1269" t="s">
        <v>939</v>
      </c>
      <c r="D1269" t="s">
        <v>893</v>
      </c>
      <c r="E1269" t="s">
        <v>42</v>
      </c>
      <c r="F1269" t="s">
        <v>895</v>
      </c>
      <c r="G1269" t="s">
        <v>29043</v>
      </c>
      <c r="H1269" t="s">
        <v>27960</v>
      </c>
      <c r="I1269" t="s">
        <v>28610</v>
      </c>
      <c r="J1269" t="s">
        <v>27929</v>
      </c>
      <c r="L1269" t="s">
        <v>29053</v>
      </c>
    </row>
    <row r="1270" spans="1:14" x14ac:dyDescent="0.35">
      <c r="A1270" t="s">
        <v>26389</v>
      </c>
      <c r="B1270" t="s">
        <v>29183</v>
      </c>
      <c r="C1270" t="s">
        <v>25634</v>
      </c>
      <c r="D1270" t="s">
        <v>893</v>
      </c>
      <c r="E1270" t="s">
        <v>42</v>
      </c>
      <c r="F1270" t="s">
        <v>895</v>
      </c>
      <c r="G1270" t="s">
        <v>29043</v>
      </c>
      <c r="H1270" t="s">
        <v>27960</v>
      </c>
      <c r="I1270" t="s">
        <v>28610</v>
      </c>
      <c r="J1270" t="s">
        <v>27929</v>
      </c>
      <c r="L1270" t="s">
        <v>29053</v>
      </c>
      <c r="N1270">
        <v>1</v>
      </c>
    </row>
    <row r="1271" spans="1:14" x14ac:dyDescent="0.35">
      <c r="A1271" t="s">
        <v>26433</v>
      </c>
      <c r="B1271" t="s">
        <v>29184</v>
      </c>
      <c r="C1271" t="s">
        <v>25182</v>
      </c>
      <c r="D1271" t="s">
        <v>893</v>
      </c>
      <c r="E1271" t="s">
        <v>42</v>
      </c>
      <c r="F1271" t="s">
        <v>895</v>
      </c>
      <c r="G1271" t="s">
        <v>29043</v>
      </c>
      <c r="H1271" t="s">
        <v>27960</v>
      </c>
      <c r="I1271" t="s">
        <v>28610</v>
      </c>
      <c r="J1271" t="s">
        <v>27929</v>
      </c>
      <c r="L1271" t="s">
        <v>29053</v>
      </c>
    </row>
    <row r="1272" spans="1:14" x14ac:dyDescent="0.35">
      <c r="A1272" t="s">
        <v>26434</v>
      </c>
      <c r="B1272" t="s">
        <v>29185</v>
      </c>
      <c r="C1272" t="s">
        <v>25182</v>
      </c>
      <c r="D1272" t="s">
        <v>893</v>
      </c>
      <c r="E1272" t="s">
        <v>42</v>
      </c>
      <c r="F1272" t="s">
        <v>895</v>
      </c>
      <c r="G1272" t="s">
        <v>29043</v>
      </c>
      <c r="H1272" t="s">
        <v>27960</v>
      </c>
      <c r="I1272" t="s">
        <v>28610</v>
      </c>
      <c r="J1272" t="s">
        <v>27929</v>
      </c>
      <c r="L1272" t="s">
        <v>29053</v>
      </c>
    </row>
    <row r="1273" spans="1:14" x14ac:dyDescent="0.35">
      <c r="A1273" t="s">
        <v>26435</v>
      </c>
      <c r="B1273" t="s">
        <v>29186</v>
      </c>
      <c r="C1273" t="s">
        <v>28648</v>
      </c>
      <c r="D1273" t="s">
        <v>893</v>
      </c>
      <c r="E1273" t="s">
        <v>42</v>
      </c>
      <c r="F1273" t="s">
        <v>895</v>
      </c>
      <c r="G1273" t="s">
        <v>29043</v>
      </c>
      <c r="H1273" t="s">
        <v>27960</v>
      </c>
      <c r="I1273" t="s">
        <v>28610</v>
      </c>
      <c r="J1273" t="s">
        <v>27929</v>
      </c>
      <c r="L1273" t="s">
        <v>29053</v>
      </c>
    </row>
    <row r="1274" spans="1:14" x14ac:dyDescent="0.35">
      <c r="A1274" t="s">
        <v>26436</v>
      </c>
      <c r="B1274" t="s">
        <v>29187</v>
      </c>
      <c r="C1274" t="s">
        <v>28648</v>
      </c>
      <c r="D1274" t="s">
        <v>893</v>
      </c>
      <c r="E1274" t="s">
        <v>42</v>
      </c>
      <c r="F1274" t="s">
        <v>895</v>
      </c>
      <c r="G1274" t="s">
        <v>29043</v>
      </c>
      <c r="H1274" t="s">
        <v>27960</v>
      </c>
      <c r="I1274" t="s">
        <v>28610</v>
      </c>
      <c r="J1274" t="s">
        <v>27929</v>
      </c>
      <c r="L1274" t="s">
        <v>29053</v>
      </c>
    </row>
    <row r="1275" spans="1:14" x14ac:dyDescent="0.35">
      <c r="A1275" t="s">
        <v>26437</v>
      </c>
      <c r="B1275" t="s">
        <v>29188</v>
      </c>
      <c r="C1275" t="s">
        <v>28648</v>
      </c>
      <c r="D1275" t="s">
        <v>893</v>
      </c>
      <c r="E1275" t="s">
        <v>42</v>
      </c>
      <c r="F1275" t="s">
        <v>895</v>
      </c>
      <c r="G1275" t="s">
        <v>29043</v>
      </c>
      <c r="H1275" t="s">
        <v>27960</v>
      </c>
      <c r="I1275" t="s">
        <v>28610</v>
      </c>
      <c r="J1275" t="s">
        <v>27929</v>
      </c>
      <c r="L1275" t="s">
        <v>29053</v>
      </c>
    </row>
    <row r="1276" spans="1:14" x14ac:dyDescent="0.35">
      <c r="A1276" t="s">
        <v>26438</v>
      </c>
      <c r="B1276" t="s">
        <v>29189</v>
      </c>
      <c r="C1276" t="s">
        <v>28648</v>
      </c>
      <c r="D1276" t="s">
        <v>893</v>
      </c>
      <c r="E1276" t="s">
        <v>42</v>
      </c>
      <c r="F1276" t="s">
        <v>895</v>
      </c>
      <c r="G1276" t="s">
        <v>29043</v>
      </c>
      <c r="H1276" t="s">
        <v>27960</v>
      </c>
      <c r="I1276" t="s">
        <v>28610</v>
      </c>
      <c r="J1276" t="s">
        <v>27929</v>
      </c>
      <c r="L1276" t="s">
        <v>29053</v>
      </c>
    </row>
    <row r="1277" spans="1:14" x14ac:dyDescent="0.35">
      <c r="A1277" t="s">
        <v>26439</v>
      </c>
      <c r="B1277" t="s">
        <v>29190</v>
      </c>
      <c r="C1277" t="s">
        <v>28648</v>
      </c>
      <c r="D1277" t="s">
        <v>893</v>
      </c>
      <c r="E1277" t="s">
        <v>42</v>
      </c>
      <c r="F1277" t="s">
        <v>895</v>
      </c>
      <c r="G1277" t="s">
        <v>29043</v>
      </c>
      <c r="H1277" t="s">
        <v>27960</v>
      </c>
      <c r="I1277" t="s">
        <v>28610</v>
      </c>
      <c r="J1277" t="s">
        <v>27929</v>
      </c>
      <c r="L1277" t="s">
        <v>29053</v>
      </c>
    </row>
    <row r="1278" spans="1:14" x14ac:dyDescent="0.35">
      <c r="A1278" t="s">
        <v>26411</v>
      </c>
      <c r="B1278" t="s">
        <v>29191</v>
      </c>
      <c r="C1278" t="s">
        <v>25662</v>
      </c>
      <c r="D1278" t="s">
        <v>893</v>
      </c>
      <c r="E1278" t="s">
        <v>42</v>
      </c>
      <c r="F1278" t="s">
        <v>895</v>
      </c>
      <c r="G1278" t="s">
        <v>29043</v>
      </c>
      <c r="H1278" t="s">
        <v>27960</v>
      </c>
      <c r="I1278" t="s">
        <v>28610</v>
      </c>
      <c r="J1278" t="s">
        <v>27929</v>
      </c>
      <c r="L1278" t="s">
        <v>29053</v>
      </c>
      <c r="N1278">
        <v>1</v>
      </c>
    </row>
    <row r="1279" spans="1:14" x14ac:dyDescent="0.35">
      <c r="A1279" t="s">
        <v>26441</v>
      </c>
      <c r="B1279" t="s">
        <v>29192</v>
      </c>
      <c r="C1279" t="s">
        <v>25070</v>
      </c>
      <c r="D1279" t="s">
        <v>893</v>
      </c>
      <c r="E1279" t="s">
        <v>42</v>
      </c>
      <c r="F1279" t="s">
        <v>895</v>
      </c>
      <c r="G1279" t="s">
        <v>29043</v>
      </c>
      <c r="H1279" t="s">
        <v>27960</v>
      </c>
      <c r="I1279" t="s">
        <v>28610</v>
      </c>
      <c r="J1279" t="s">
        <v>27929</v>
      </c>
      <c r="L1279" t="s">
        <v>29053</v>
      </c>
    </row>
    <row r="1280" spans="1:14" x14ac:dyDescent="0.35">
      <c r="A1280" t="s">
        <v>26442</v>
      </c>
      <c r="B1280" t="s">
        <v>29193</v>
      </c>
      <c r="C1280" t="s">
        <v>25070</v>
      </c>
      <c r="D1280" t="s">
        <v>893</v>
      </c>
      <c r="E1280" t="s">
        <v>42</v>
      </c>
      <c r="F1280" t="s">
        <v>895</v>
      </c>
      <c r="G1280" t="s">
        <v>29043</v>
      </c>
      <c r="H1280" t="s">
        <v>27960</v>
      </c>
      <c r="I1280" t="s">
        <v>28610</v>
      </c>
      <c r="J1280" t="s">
        <v>27929</v>
      </c>
      <c r="L1280" t="s">
        <v>29053</v>
      </c>
    </row>
    <row r="1281" spans="1:12" x14ac:dyDescent="0.35">
      <c r="A1281" t="s">
        <v>26443</v>
      </c>
      <c r="B1281" t="s">
        <v>29194</v>
      </c>
      <c r="C1281" t="s">
        <v>25070</v>
      </c>
      <c r="D1281" t="s">
        <v>893</v>
      </c>
      <c r="E1281" t="s">
        <v>42</v>
      </c>
      <c r="F1281" t="s">
        <v>895</v>
      </c>
      <c r="G1281" t="s">
        <v>29043</v>
      </c>
      <c r="H1281" t="s">
        <v>27960</v>
      </c>
      <c r="I1281" t="s">
        <v>28610</v>
      </c>
      <c r="J1281" t="s">
        <v>27929</v>
      </c>
      <c r="L1281" t="s">
        <v>29053</v>
      </c>
    </row>
    <row r="1282" spans="1:12" x14ac:dyDescent="0.35">
      <c r="A1282" t="s">
        <v>26444</v>
      </c>
      <c r="B1282" t="s">
        <v>29195</v>
      </c>
      <c r="C1282" t="s">
        <v>25153</v>
      </c>
      <c r="D1282" t="s">
        <v>893</v>
      </c>
      <c r="E1282" t="s">
        <v>42</v>
      </c>
      <c r="F1282" t="s">
        <v>895</v>
      </c>
      <c r="G1282" t="s">
        <v>29043</v>
      </c>
      <c r="H1282" t="s">
        <v>27960</v>
      </c>
      <c r="I1282" t="s">
        <v>28610</v>
      </c>
      <c r="J1282" t="s">
        <v>27929</v>
      </c>
      <c r="L1282" t="s">
        <v>29053</v>
      </c>
    </row>
    <row r="1283" spans="1:12" x14ac:dyDescent="0.35">
      <c r="A1283" t="s">
        <v>26445</v>
      </c>
      <c r="B1283" t="s">
        <v>29196</v>
      </c>
      <c r="C1283" t="s">
        <v>26347</v>
      </c>
      <c r="D1283" t="s">
        <v>893</v>
      </c>
      <c r="E1283" t="s">
        <v>42</v>
      </c>
      <c r="F1283" t="s">
        <v>895</v>
      </c>
      <c r="G1283" t="s">
        <v>29043</v>
      </c>
      <c r="H1283" t="s">
        <v>27960</v>
      </c>
      <c r="I1283" t="s">
        <v>28610</v>
      </c>
      <c r="J1283" t="s">
        <v>27929</v>
      </c>
      <c r="L1283" t="s">
        <v>29053</v>
      </c>
    </row>
    <row r="1284" spans="1:12" x14ac:dyDescent="0.35">
      <c r="A1284" t="s">
        <v>26446</v>
      </c>
      <c r="B1284" t="s">
        <v>29197</v>
      </c>
      <c r="C1284" t="s">
        <v>25153</v>
      </c>
      <c r="D1284" t="s">
        <v>893</v>
      </c>
      <c r="E1284" t="s">
        <v>42</v>
      </c>
      <c r="F1284" t="s">
        <v>895</v>
      </c>
      <c r="G1284" t="s">
        <v>29043</v>
      </c>
      <c r="H1284" t="s">
        <v>27960</v>
      </c>
      <c r="I1284" t="s">
        <v>28610</v>
      </c>
      <c r="J1284" t="s">
        <v>27929</v>
      </c>
      <c r="L1284" t="s">
        <v>29053</v>
      </c>
    </row>
    <row r="1285" spans="1:12" x14ac:dyDescent="0.35">
      <c r="A1285" t="s">
        <v>26447</v>
      </c>
      <c r="B1285" t="s">
        <v>29198</v>
      </c>
      <c r="C1285" t="s">
        <v>25153</v>
      </c>
      <c r="D1285" t="s">
        <v>893</v>
      </c>
      <c r="E1285" t="s">
        <v>42</v>
      </c>
      <c r="F1285" t="s">
        <v>895</v>
      </c>
      <c r="G1285" t="s">
        <v>29043</v>
      </c>
      <c r="H1285" t="s">
        <v>27960</v>
      </c>
      <c r="I1285" t="s">
        <v>28610</v>
      </c>
      <c r="J1285" t="s">
        <v>27929</v>
      </c>
      <c r="L1285" t="s">
        <v>29053</v>
      </c>
    </row>
    <row r="1286" spans="1:12" x14ac:dyDescent="0.35">
      <c r="A1286" t="s">
        <v>26448</v>
      </c>
      <c r="B1286" t="s">
        <v>29199</v>
      </c>
      <c r="C1286" t="s">
        <v>25153</v>
      </c>
      <c r="D1286" t="s">
        <v>893</v>
      </c>
      <c r="E1286" t="s">
        <v>42</v>
      </c>
      <c r="F1286" t="s">
        <v>895</v>
      </c>
      <c r="G1286" t="s">
        <v>29043</v>
      </c>
      <c r="H1286" t="s">
        <v>27960</v>
      </c>
      <c r="I1286" t="s">
        <v>28610</v>
      </c>
      <c r="J1286" t="s">
        <v>27929</v>
      </c>
      <c r="L1286" t="s">
        <v>29053</v>
      </c>
    </row>
    <row r="1287" spans="1:12" x14ac:dyDescent="0.35">
      <c r="A1287" t="s">
        <v>26449</v>
      </c>
      <c r="B1287" t="s">
        <v>29200</v>
      </c>
      <c r="C1287" t="s">
        <v>25153</v>
      </c>
      <c r="D1287" t="s">
        <v>893</v>
      </c>
      <c r="E1287" t="s">
        <v>42</v>
      </c>
      <c r="F1287" t="s">
        <v>895</v>
      </c>
      <c r="G1287" t="s">
        <v>29043</v>
      </c>
      <c r="H1287" t="s">
        <v>27960</v>
      </c>
      <c r="I1287" t="s">
        <v>28610</v>
      </c>
      <c r="J1287" t="s">
        <v>27929</v>
      </c>
      <c r="L1287" t="s">
        <v>29053</v>
      </c>
    </row>
    <row r="1288" spans="1:12" x14ac:dyDescent="0.35">
      <c r="A1288" t="s">
        <v>26450</v>
      </c>
      <c r="B1288" t="s">
        <v>29201</v>
      </c>
      <c r="C1288" t="s">
        <v>25247</v>
      </c>
      <c r="D1288" t="s">
        <v>893</v>
      </c>
      <c r="E1288" t="s">
        <v>42</v>
      </c>
      <c r="F1288" t="s">
        <v>895</v>
      </c>
      <c r="G1288" t="s">
        <v>29043</v>
      </c>
      <c r="H1288" t="s">
        <v>27960</v>
      </c>
      <c r="I1288" t="s">
        <v>28610</v>
      </c>
      <c r="J1288" t="s">
        <v>27929</v>
      </c>
      <c r="L1288" t="s">
        <v>29053</v>
      </c>
    </row>
    <row r="1289" spans="1:12" x14ac:dyDescent="0.35">
      <c r="A1289" t="s">
        <v>26693</v>
      </c>
      <c r="B1289" t="s">
        <v>29202</v>
      </c>
      <c r="C1289" t="s">
        <v>26730</v>
      </c>
      <c r="D1289" t="s">
        <v>893</v>
      </c>
      <c r="E1289" t="s">
        <v>42</v>
      </c>
      <c r="F1289" t="s">
        <v>895</v>
      </c>
      <c r="G1289" t="s">
        <v>29043</v>
      </c>
      <c r="H1289" t="s">
        <v>27960</v>
      </c>
      <c r="I1289" t="s">
        <v>28610</v>
      </c>
      <c r="J1289" t="s">
        <v>27929</v>
      </c>
      <c r="L1289" t="s">
        <v>29053</v>
      </c>
    </row>
    <row r="1290" spans="1:12" x14ac:dyDescent="0.35">
      <c r="A1290" t="s">
        <v>26452</v>
      </c>
      <c r="B1290" t="s">
        <v>29203</v>
      </c>
      <c r="C1290" t="s">
        <v>25247</v>
      </c>
      <c r="D1290" t="s">
        <v>893</v>
      </c>
      <c r="E1290" t="s">
        <v>42</v>
      </c>
      <c r="F1290" t="s">
        <v>895</v>
      </c>
      <c r="G1290" t="s">
        <v>29043</v>
      </c>
      <c r="H1290" t="s">
        <v>27960</v>
      </c>
      <c r="I1290" t="s">
        <v>28610</v>
      </c>
      <c r="J1290" t="s">
        <v>27929</v>
      </c>
      <c r="L1290" t="s">
        <v>29053</v>
      </c>
    </row>
    <row r="1291" spans="1:12" x14ac:dyDescent="0.35">
      <c r="A1291" t="s">
        <v>26453</v>
      </c>
      <c r="B1291" t="s">
        <v>29204</v>
      </c>
      <c r="C1291" t="s">
        <v>25247</v>
      </c>
      <c r="D1291" t="s">
        <v>893</v>
      </c>
      <c r="E1291" t="s">
        <v>42</v>
      </c>
      <c r="F1291" t="s">
        <v>895</v>
      </c>
      <c r="G1291" t="s">
        <v>29043</v>
      </c>
      <c r="H1291" t="s">
        <v>27960</v>
      </c>
      <c r="I1291" t="s">
        <v>28610</v>
      </c>
      <c r="J1291" t="s">
        <v>27929</v>
      </c>
      <c r="L1291" t="s">
        <v>29053</v>
      </c>
    </row>
    <row r="1292" spans="1:12" x14ac:dyDescent="0.35">
      <c r="A1292" t="s">
        <v>26454</v>
      </c>
      <c r="B1292" t="s">
        <v>29205</v>
      </c>
      <c r="C1292" t="s">
        <v>26020</v>
      </c>
      <c r="D1292" t="s">
        <v>893</v>
      </c>
      <c r="E1292" t="s">
        <v>42</v>
      </c>
      <c r="F1292" t="s">
        <v>895</v>
      </c>
      <c r="G1292" t="s">
        <v>29043</v>
      </c>
      <c r="H1292" t="s">
        <v>27960</v>
      </c>
      <c r="I1292" t="s">
        <v>28610</v>
      </c>
      <c r="J1292" t="s">
        <v>27929</v>
      </c>
      <c r="L1292" t="s">
        <v>29053</v>
      </c>
    </row>
    <row r="1293" spans="1:12" x14ac:dyDescent="0.35">
      <c r="A1293" t="s">
        <v>26455</v>
      </c>
      <c r="B1293" t="s">
        <v>29206</v>
      </c>
      <c r="C1293" t="s">
        <v>25451</v>
      </c>
      <c r="D1293" t="s">
        <v>893</v>
      </c>
      <c r="E1293" t="s">
        <v>42</v>
      </c>
      <c r="F1293" t="s">
        <v>895</v>
      </c>
      <c r="G1293" t="s">
        <v>29043</v>
      </c>
      <c r="H1293" t="s">
        <v>27960</v>
      </c>
      <c r="I1293" t="s">
        <v>28610</v>
      </c>
      <c r="J1293" t="s">
        <v>27929</v>
      </c>
      <c r="L1293" t="s">
        <v>29053</v>
      </c>
    </row>
    <row r="1294" spans="1:12" x14ac:dyDescent="0.35">
      <c r="A1294" t="s">
        <v>26456</v>
      </c>
      <c r="B1294" t="s">
        <v>29207</v>
      </c>
      <c r="C1294" t="s">
        <v>26491</v>
      </c>
      <c r="D1294" t="s">
        <v>893</v>
      </c>
      <c r="E1294" t="s">
        <v>42</v>
      </c>
      <c r="F1294" t="s">
        <v>895</v>
      </c>
      <c r="G1294" t="s">
        <v>29043</v>
      </c>
      <c r="H1294" t="s">
        <v>27960</v>
      </c>
      <c r="I1294" t="s">
        <v>28610</v>
      </c>
      <c r="J1294" t="s">
        <v>27929</v>
      </c>
      <c r="L1294" t="s">
        <v>29053</v>
      </c>
    </row>
    <row r="1295" spans="1:12" x14ac:dyDescent="0.35">
      <c r="A1295" t="s">
        <v>26457</v>
      </c>
      <c r="B1295" t="s">
        <v>29208</v>
      </c>
      <c r="C1295" t="s">
        <v>26491</v>
      </c>
      <c r="D1295" t="s">
        <v>893</v>
      </c>
      <c r="E1295" t="s">
        <v>42</v>
      </c>
      <c r="F1295" t="s">
        <v>895</v>
      </c>
      <c r="G1295" t="s">
        <v>29043</v>
      </c>
      <c r="H1295" t="s">
        <v>27960</v>
      </c>
      <c r="I1295" t="s">
        <v>28610</v>
      </c>
      <c r="J1295" t="s">
        <v>27929</v>
      </c>
      <c r="L1295" t="s">
        <v>29053</v>
      </c>
    </row>
    <row r="1296" spans="1:12" x14ac:dyDescent="0.35">
      <c r="A1296" t="s">
        <v>26694</v>
      </c>
      <c r="B1296" t="s">
        <v>29209</v>
      </c>
      <c r="C1296" t="s">
        <v>26730</v>
      </c>
      <c r="D1296" t="s">
        <v>893</v>
      </c>
      <c r="E1296" t="s">
        <v>42</v>
      </c>
      <c r="F1296" t="s">
        <v>895</v>
      </c>
      <c r="G1296" t="s">
        <v>29043</v>
      </c>
      <c r="H1296" t="s">
        <v>27960</v>
      </c>
      <c r="I1296" t="s">
        <v>28610</v>
      </c>
      <c r="J1296" t="s">
        <v>27929</v>
      </c>
      <c r="L1296" t="s">
        <v>29053</v>
      </c>
    </row>
    <row r="1297" spans="1:14" x14ac:dyDescent="0.35">
      <c r="A1297" t="s">
        <v>26460</v>
      </c>
      <c r="B1297" t="s">
        <v>29210</v>
      </c>
      <c r="C1297" t="s">
        <v>25777</v>
      </c>
      <c r="D1297" t="s">
        <v>893</v>
      </c>
      <c r="E1297" t="s">
        <v>42</v>
      </c>
      <c r="F1297" t="s">
        <v>895</v>
      </c>
      <c r="G1297" t="s">
        <v>29043</v>
      </c>
      <c r="H1297" t="s">
        <v>27960</v>
      </c>
      <c r="I1297" t="s">
        <v>28610</v>
      </c>
      <c r="J1297" t="s">
        <v>27929</v>
      </c>
      <c r="L1297" t="s">
        <v>29053</v>
      </c>
    </row>
    <row r="1298" spans="1:14" x14ac:dyDescent="0.35">
      <c r="A1298" t="s">
        <v>26390</v>
      </c>
      <c r="B1298" t="s">
        <v>29211</v>
      </c>
      <c r="C1298" t="s">
        <v>25634</v>
      </c>
      <c r="D1298" t="s">
        <v>893</v>
      </c>
      <c r="E1298" t="s">
        <v>42</v>
      </c>
      <c r="F1298" t="s">
        <v>895</v>
      </c>
      <c r="G1298" t="s">
        <v>29043</v>
      </c>
      <c r="H1298" t="s">
        <v>27960</v>
      </c>
      <c r="I1298" t="s">
        <v>28610</v>
      </c>
      <c r="J1298" t="s">
        <v>27929</v>
      </c>
      <c r="L1298" t="s">
        <v>29053</v>
      </c>
      <c r="N1298">
        <v>1</v>
      </c>
    </row>
    <row r="1299" spans="1:14" x14ac:dyDescent="0.35">
      <c r="A1299" t="s">
        <v>26462</v>
      </c>
      <c r="B1299" t="s">
        <v>29212</v>
      </c>
      <c r="C1299" t="s">
        <v>25469</v>
      </c>
      <c r="D1299" t="s">
        <v>893</v>
      </c>
      <c r="E1299" t="s">
        <v>42</v>
      </c>
      <c r="F1299" t="s">
        <v>895</v>
      </c>
      <c r="G1299" t="s">
        <v>29043</v>
      </c>
      <c r="H1299" t="s">
        <v>27960</v>
      </c>
      <c r="I1299" t="s">
        <v>28610</v>
      </c>
      <c r="J1299" t="s">
        <v>27929</v>
      </c>
      <c r="L1299" t="s">
        <v>29053</v>
      </c>
    </row>
    <row r="1300" spans="1:14" x14ac:dyDescent="0.35">
      <c r="A1300" t="s">
        <v>26463</v>
      </c>
      <c r="B1300" t="s">
        <v>29213</v>
      </c>
      <c r="C1300" t="s">
        <v>25274</v>
      </c>
      <c r="D1300" t="s">
        <v>893</v>
      </c>
      <c r="E1300" t="s">
        <v>42</v>
      </c>
      <c r="F1300" t="s">
        <v>895</v>
      </c>
      <c r="G1300" t="s">
        <v>29043</v>
      </c>
      <c r="H1300" t="s">
        <v>27960</v>
      </c>
      <c r="I1300" t="s">
        <v>28610</v>
      </c>
      <c r="J1300" t="s">
        <v>27929</v>
      </c>
      <c r="L1300" t="s">
        <v>29053</v>
      </c>
    </row>
    <row r="1301" spans="1:14" x14ac:dyDescent="0.35">
      <c r="A1301" t="s">
        <v>26440</v>
      </c>
      <c r="B1301" t="s">
        <v>29214</v>
      </c>
      <c r="C1301" t="s">
        <v>28648</v>
      </c>
      <c r="D1301" t="s">
        <v>893</v>
      </c>
      <c r="E1301" t="s">
        <v>42</v>
      </c>
      <c r="F1301" t="s">
        <v>895</v>
      </c>
      <c r="G1301" t="s">
        <v>29043</v>
      </c>
      <c r="H1301" t="s">
        <v>27960</v>
      </c>
      <c r="I1301" t="s">
        <v>28610</v>
      </c>
      <c r="J1301" t="s">
        <v>27929</v>
      </c>
      <c r="L1301" t="s">
        <v>29053</v>
      </c>
      <c r="N1301">
        <v>1</v>
      </c>
    </row>
    <row r="1302" spans="1:14" x14ac:dyDescent="0.35">
      <c r="A1302" t="s">
        <v>26465</v>
      </c>
      <c r="B1302" t="s">
        <v>29215</v>
      </c>
      <c r="C1302" t="s">
        <v>24976</v>
      </c>
      <c r="D1302" t="s">
        <v>893</v>
      </c>
      <c r="E1302" t="s">
        <v>42</v>
      </c>
      <c r="F1302" t="s">
        <v>895</v>
      </c>
      <c r="G1302" t="s">
        <v>29043</v>
      </c>
      <c r="H1302" t="s">
        <v>27960</v>
      </c>
      <c r="I1302" t="s">
        <v>28610</v>
      </c>
      <c r="J1302" t="s">
        <v>27929</v>
      </c>
      <c r="L1302" t="s">
        <v>29053</v>
      </c>
    </row>
    <row r="1303" spans="1:14" x14ac:dyDescent="0.35">
      <c r="A1303" t="s">
        <v>26466</v>
      </c>
      <c r="B1303" t="s">
        <v>29216</v>
      </c>
      <c r="C1303" t="s">
        <v>24976</v>
      </c>
      <c r="D1303" t="s">
        <v>893</v>
      </c>
      <c r="E1303" t="s">
        <v>42</v>
      </c>
      <c r="F1303" t="s">
        <v>895</v>
      </c>
      <c r="G1303" t="s">
        <v>29043</v>
      </c>
      <c r="H1303" t="s">
        <v>27960</v>
      </c>
      <c r="I1303" t="s">
        <v>28610</v>
      </c>
      <c r="J1303" t="s">
        <v>27929</v>
      </c>
      <c r="L1303" t="s">
        <v>29053</v>
      </c>
    </row>
    <row r="1304" spans="1:14" x14ac:dyDescent="0.35">
      <c r="A1304" t="s">
        <v>26467</v>
      </c>
      <c r="B1304" t="s">
        <v>29217</v>
      </c>
      <c r="C1304" t="s">
        <v>24976</v>
      </c>
      <c r="D1304" t="s">
        <v>893</v>
      </c>
      <c r="E1304" t="s">
        <v>42</v>
      </c>
      <c r="F1304" t="s">
        <v>895</v>
      </c>
      <c r="G1304" t="s">
        <v>29043</v>
      </c>
      <c r="H1304" t="s">
        <v>27960</v>
      </c>
      <c r="I1304" t="s">
        <v>28610</v>
      </c>
      <c r="J1304" t="s">
        <v>27929</v>
      </c>
      <c r="L1304" t="s">
        <v>29053</v>
      </c>
    </row>
    <row r="1305" spans="1:14" x14ac:dyDescent="0.35">
      <c r="A1305" t="s">
        <v>322</v>
      </c>
      <c r="B1305" t="s">
        <v>324</v>
      </c>
      <c r="C1305" t="s">
        <v>24976</v>
      </c>
      <c r="D1305" t="s">
        <v>893</v>
      </c>
      <c r="E1305" t="s">
        <v>42</v>
      </c>
      <c r="F1305" t="s">
        <v>895</v>
      </c>
      <c r="G1305" t="s">
        <v>29043</v>
      </c>
      <c r="H1305" t="s">
        <v>27960</v>
      </c>
      <c r="I1305" t="s">
        <v>28610</v>
      </c>
      <c r="J1305" t="s">
        <v>27929</v>
      </c>
      <c r="L1305" t="s">
        <v>29053</v>
      </c>
    </row>
    <row r="1306" spans="1:14" x14ac:dyDescent="0.35">
      <c r="A1306" t="s">
        <v>26738</v>
      </c>
      <c r="B1306" t="s">
        <v>29218</v>
      </c>
      <c r="C1306" t="s">
        <v>24976</v>
      </c>
      <c r="D1306" t="s">
        <v>893</v>
      </c>
      <c r="E1306" t="s">
        <v>42</v>
      </c>
      <c r="F1306" t="s">
        <v>895</v>
      </c>
      <c r="G1306" t="s">
        <v>29043</v>
      </c>
      <c r="H1306" t="s">
        <v>27960</v>
      </c>
      <c r="I1306" t="s">
        <v>28610</v>
      </c>
      <c r="J1306" t="s">
        <v>27929</v>
      </c>
      <c r="L1306" t="s">
        <v>29053</v>
      </c>
      <c r="N1306">
        <v>1</v>
      </c>
    </row>
    <row r="1307" spans="1:14" x14ac:dyDescent="0.35">
      <c r="A1307" t="s">
        <v>26469</v>
      </c>
      <c r="B1307" t="s">
        <v>29219</v>
      </c>
      <c r="C1307" t="s">
        <v>959</v>
      </c>
      <c r="D1307" t="s">
        <v>893</v>
      </c>
      <c r="E1307" t="s">
        <v>42</v>
      </c>
      <c r="F1307" t="s">
        <v>895</v>
      </c>
      <c r="G1307" t="s">
        <v>29043</v>
      </c>
      <c r="H1307" t="s">
        <v>27960</v>
      </c>
      <c r="I1307" t="s">
        <v>28610</v>
      </c>
      <c r="J1307" t="s">
        <v>27929</v>
      </c>
      <c r="L1307" t="s">
        <v>29053</v>
      </c>
    </row>
    <row r="1308" spans="1:14" x14ac:dyDescent="0.35">
      <c r="A1308" t="s">
        <v>35848</v>
      </c>
      <c r="B1308" t="s">
        <v>35849</v>
      </c>
      <c r="C1308" t="s">
        <v>964</v>
      </c>
      <c r="D1308" t="s">
        <v>893</v>
      </c>
      <c r="E1308" t="s">
        <v>42</v>
      </c>
      <c r="F1308" t="s">
        <v>895</v>
      </c>
      <c r="G1308" t="s">
        <v>29043</v>
      </c>
      <c r="H1308" t="s">
        <v>27960</v>
      </c>
      <c r="I1308" t="s">
        <v>28610</v>
      </c>
      <c r="J1308" t="s">
        <v>27929</v>
      </c>
      <c r="L1308" t="s">
        <v>29053</v>
      </c>
      <c r="N1308">
        <v>1</v>
      </c>
    </row>
    <row r="1309" spans="1:14" x14ac:dyDescent="0.35">
      <c r="A1309" t="s">
        <v>26603</v>
      </c>
      <c r="B1309" t="s">
        <v>29220</v>
      </c>
      <c r="C1309" t="s">
        <v>964</v>
      </c>
      <c r="D1309" t="s">
        <v>893</v>
      </c>
      <c r="E1309" t="s">
        <v>42</v>
      </c>
      <c r="F1309" t="s">
        <v>895</v>
      </c>
      <c r="G1309" t="s">
        <v>29043</v>
      </c>
      <c r="H1309" t="s">
        <v>27960</v>
      </c>
      <c r="I1309" t="s">
        <v>28610</v>
      </c>
      <c r="J1309" t="s">
        <v>27929</v>
      </c>
      <c r="L1309" t="s">
        <v>29053</v>
      </c>
    </row>
    <row r="1310" spans="1:14" x14ac:dyDescent="0.35">
      <c r="A1310" t="s">
        <v>117</v>
      </c>
      <c r="B1310" t="s">
        <v>381</v>
      </c>
      <c r="C1310" t="s">
        <v>964</v>
      </c>
      <c r="D1310" t="s">
        <v>893</v>
      </c>
      <c r="E1310" t="s">
        <v>42</v>
      </c>
      <c r="F1310" t="s">
        <v>895</v>
      </c>
      <c r="G1310" t="s">
        <v>29043</v>
      </c>
      <c r="H1310" t="s">
        <v>27960</v>
      </c>
      <c r="I1310" t="s">
        <v>28610</v>
      </c>
      <c r="J1310" t="s">
        <v>27929</v>
      </c>
      <c r="L1310" t="s">
        <v>29053</v>
      </c>
    </row>
    <row r="1311" spans="1:14" x14ac:dyDescent="0.35">
      <c r="A1311" t="s">
        <v>26472</v>
      </c>
      <c r="B1311" t="s">
        <v>29221</v>
      </c>
      <c r="C1311" t="s">
        <v>959</v>
      </c>
      <c r="D1311" t="s">
        <v>893</v>
      </c>
      <c r="E1311" t="s">
        <v>42</v>
      </c>
      <c r="F1311" t="s">
        <v>895</v>
      </c>
      <c r="G1311" t="s">
        <v>29043</v>
      </c>
      <c r="H1311" t="s">
        <v>27960</v>
      </c>
      <c r="I1311" t="s">
        <v>28610</v>
      </c>
      <c r="J1311" t="s">
        <v>27929</v>
      </c>
      <c r="L1311" t="s">
        <v>29053</v>
      </c>
    </row>
    <row r="1312" spans="1:14" x14ac:dyDescent="0.35">
      <c r="A1312" t="s">
        <v>26473</v>
      </c>
      <c r="B1312" t="s">
        <v>29222</v>
      </c>
      <c r="C1312" t="s">
        <v>959</v>
      </c>
      <c r="D1312" t="s">
        <v>893</v>
      </c>
      <c r="E1312" t="s">
        <v>42</v>
      </c>
      <c r="F1312" t="s">
        <v>895</v>
      </c>
      <c r="G1312" t="s">
        <v>29043</v>
      </c>
      <c r="H1312" t="s">
        <v>27960</v>
      </c>
      <c r="I1312" t="s">
        <v>28610</v>
      </c>
      <c r="J1312" t="s">
        <v>27929</v>
      </c>
      <c r="L1312" t="s">
        <v>29053</v>
      </c>
    </row>
    <row r="1313" spans="1:14" x14ac:dyDescent="0.35">
      <c r="A1313" t="s">
        <v>26474</v>
      </c>
      <c r="B1313" t="s">
        <v>29223</v>
      </c>
      <c r="C1313" t="s">
        <v>959</v>
      </c>
      <c r="D1313" t="s">
        <v>893</v>
      </c>
      <c r="E1313" t="s">
        <v>42</v>
      </c>
      <c r="F1313" t="s">
        <v>895</v>
      </c>
      <c r="G1313" t="s">
        <v>29043</v>
      </c>
      <c r="H1313" t="s">
        <v>27960</v>
      </c>
      <c r="I1313" t="s">
        <v>28610</v>
      </c>
      <c r="J1313" t="s">
        <v>27929</v>
      </c>
      <c r="L1313" t="s">
        <v>29053</v>
      </c>
    </row>
    <row r="1314" spans="1:14" x14ac:dyDescent="0.35">
      <c r="A1314" t="s">
        <v>26475</v>
      </c>
      <c r="B1314" t="s">
        <v>29224</v>
      </c>
      <c r="C1314" t="s">
        <v>959</v>
      </c>
      <c r="D1314" t="s">
        <v>893</v>
      </c>
      <c r="E1314" t="s">
        <v>42</v>
      </c>
      <c r="F1314" t="s">
        <v>895</v>
      </c>
      <c r="G1314" t="s">
        <v>29043</v>
      </c>
      <c r="H1314" t="s">
        <v>27960</v>
      </c>
      <c r="I1314" t="s">
        <v>28610</v>
      </c>
      <c r="J1314" t="s">
        <v>27929</v>
      </c>
      <c r="L1314" t="s">
        <v>29053</v>
      </c>
    </row>
    <row r="1315" spans="1:14" x14ac:dyDescent="0.35">
      <c r="A1315" t="s">
        <v>26476</v>
      </c>
      <c r="B1315" t="s">
        <v>29225</v>
      </c>
      <c r="C1315" t="s">
        <v>959</v>
      </c>
      <c r="D1315" t="s">
        <v>893</v>
      </c>
      <c r="E1315" t="s">
        <v>42</v>
      </c>
      <c r="F1315" t="s">
        <v>895</v>
      </c>
      <c r="G1315" t="s">
        <v>29043</v>
      </c>
      <c r="H1315" t="s">
        <v>27960</v>
      </c>
      <c r="I1315" t="s">
        <v>28610</v>
      </c>
      <c r="J1315" t="s">
        <v>27929</v>
      </c>
      <c r="L1315" t="s">
        <v>29053</v>
      </c>
    </row>
    <row r="1316" spans="1:14" x14ac:dyDescent="0.35">
      <c r="A1316" t="s">
        <v>26477</v>
      </c>
      <c r="B1316" t="s">
        <v>29226</v>
      </c>
      <c r="C1316" t="s">
        <v>959</v>
      </c>
      <c r="D1316" t="s">
        <v>893</v>
      </c>
      <c r="E1316" t="s">
        <v>42</v>
      </c>
      <c r="F1316" t="s">
        <v>895</v>
      </c>
      <c r="G1316" t="s">
        <v>29043</v>
      </c>
      <c r="H1316" t="s">
        <v>27960</v>
      </c>
      <c r="I1316" t="s">
        <v>28610</v>
      </c>
      <c r="J1316" t="s">
        <v>27929</v>
      </c>
      <c r="L1316" t="s">
        <v>29053</v>
      </c>
    </row>
    <row r="1317" spans="1:14" x14ac:dyDescent="0.35">
      <c r="A1317" t="s">
        <v>26478</v>
      </c>
      <c r="B1317" t="s">
        <v>29227</v>
      </c>
      <c r="C1317" t="s">
        <v>959</v>
      </c>
      <c r="D1317" t="s">
        <v>893</v>
      </c>
      <c r="E1317" t="s">
        <v>42</v>
      </c>
      <c r="F1317" t="s">
        <v>895</v>
      </c>
      <c r="G1317" t="s">
        <v>29043</v>
      </c>
      <c r="H1317" t="s">
        <v>27960</v>
      </c>
      <c r="I1317" t="s">
        <v>28610</v>
      </c>
      <c r="J1317" t="s">
        <v>27929</v>
      </c>
      <c r="L1317" t="s">
        <v>29053</v>
      </c>
    </row>
    <row r="1318" spans="1:14" x14ac:dyDescent="0.35">
      <c r="A1318" t="s">
        <v>26479</v>
      </c>
      <c r="B1318" t="s">
        <v>29228</v>
      </c>
      <c r="C1318" t="s">
        <v>959</v>
      </c>
      <c r="D1318" t="s">
        <v>893</v>
      </c>
      <c r="E1318" t="s">
        <v>42</v>
      </c>
      <c r="F1318" t="s">
        <v>895</v>
      </c>
      <c r="G1318" t="s">
        <v>29043</v>
      </c>
      <c r="H1318" t="s">
        <v>27960</v>
      </c>
      <c r="I1318" t="s">
        <v>28610</v>
      </c>
      <c r="J1318" t="s">
        <v>27929</v>
      </c>
      <c r="L1318" t="s">
        <v>29053</v>
      </c>
    </row>
    <row r="1319" spans="1:14" x14ac:dyDescent="0.35">
      <c r="A1319" t="s">
        <v>26480</v>
      </c>
      <c r="B1319" t="s">
        <v>29229</v>
      </c>
      <c r="C1319" t="s">
        <v>26515</v>
      </c>
      <c r="D1319" t="s">
        <v>893</v>
      </c>
      <c r="E1319" t="s">
        <v>42</v>
      </c>
      <c r="F1319" t="s">
        <v>895</v>
      </c>
      <c r="G1319" t="s">
        <v>29043</v>
      </c>
      <c r="H1319" t="s">
        <v>27960</v>
      </c>
      <c r="I1319" t="s">
        <v>28610</v>
      </c>
      <c r="J1319" t="s">
        <v>27929</v>
      </c>
      <c r="L1319" t="s">
        <v>29053</v>
      </c>
    </row>
    <row r="1320" spans="1:14" x14ac:dyDescent="0.35">
      <c r="A1320" t="s">
        <v>26481</v>
      </c>
      <c r="B1320" t="s">
        <v>29230</v>
      </c>
      <c r="C1320" t="s">
        <v>26515</v>
      </c>
      <c r="D1320" t="s">
        <v>893</v>
      </c>
      <c r="E1320" t="s">
        <v>42</v>
      </c>
      <c r="F1320" t="s">
        <v>895</v>
      </c>
      <c r="G1320" t="s">
        <v>29043</v>
      </c>
      <c r="H1320" t="s">
        <v>27960</v>
      </c>
      <c r="I1320" t="s">
        <v>28610</v>
      </c>
      <c r="J1320" t="s">
        <v>27929</v>
      </c>
      <c r="L1320" t="s">
        <v>29053</v>
      </c>
    </row>
    <row r="1321" spans="1:14" x14ac:dyDescent="0.35">
      <c r="A1321" t="s">
        <v>26482</v>
      </c>
      <c r="B1321" t="s">
        <v>29231</v>
      </c>
      <c r="C1321" t="s">
        <v>26515</v>
      </c>
      <c r="D1321" t="s">
        <v>893</v>
      </c>
      <c r="E1321" t="s">
        <v>42</v>
      </c>
      <c r="F1321" t="s">
        <v>895</v>
      </c>
      <c r="G1321" t="s">
        <v>29043</v>
      </c>
      <c r="H1321" t="s">
        <v>27960</v>
      </c>
      <c r="I1321" t="s">
        <v>28610</v>
      </c>
      <c r="J1321" t="s">
        <v>27929</v>
      </c>
      <c r="L1321" t="s">
        <v>29053</v>
      </c>
    </row>
    <row r="1322" spans="1:14" x14ac:dyDescent="0.35">
      <c r="A1322" t="s">
        <v>26483</v>
      </c>
      <c r="B1322" t="s">
        <v>29232</v>
      </c>
      <c r="C1322" t="s">
        <v>26515</v>
      </c>
      <c r="D1322" t="s">
        <v>893</v>
      </c>
      <c r="E1322" t="s">
        <v>42</v>
      </c>
      <c r="F1322" t="s">
        <v>895</v>
      </c>
      <c r="G1322" t="s">
        <v>29043</v>
      </c>
      <c r="H1322" t="s">
        <v>27960</v>
      </c>
      <c r="I1322" t="s">
        <v>28610</v>
      </c>
      <c r="J1322" t="s">
        <v>27929</v>
      </c>
      <c r="L1322" t="s">
        <v>29053</v>
      </c>
    </row>
    <row r="1323" spans="1:14" x14ac:dyDescent="0.35">
      <c r="A1323" t="s">
        <v>26484</v>
      </c>
      <c r="B1323" t="s">
        <v>29233</v>
      </c>
      <c r="C1323" t="s">
        <v>26515</v>
      </c>
      <c r="D1323" t="s">
        <v>893</v>
      </c>
      <c r="E1323" t="s">
        <v>42</v>
      </c>
      <c r="F1323" t="s">
        <v>895</v>
      </c>
      <c r="G1323" t="s">
        <v>29043</v>
      </c>
      <c r="H1323" t="s">
        <v>27960</v>
      </c>
      <c r="I1323" t="s">
        <v>28610</v>
      </c>
      <c r="J1323" t="s">
        <v>27929</v>
      </c>
      <c r="L1323" t="s">
        <v>29053</v>
      </c>
    </row>
    <row r="1324" spans="1:14" x14ac:dyDescent="0.35">
      <c r="A1324" t="s">
        <v>26485</v>
      </c>
      <c r="B1324" t="s">
        <v>29234</v>
      </c>
      <c r="C1324" t="s">
        <v>26515</v>
      </c>
      <c r="D1324" t="s">
        <v>893</v>
      </c>
      <c r="E1324" t="s">
        <v>42</v>
      </c>
      <c r="F1324" t="s">
        <v>895</v>
      </c>
      <c r="G1324" t="s">
        <v>29043</v>
      </c>
      <c r="H1324" t="s">
        <v>27960</v>
      </c>
      <c r="I1324" t="s">
        <v>28610</v>
      </c>
      <c r="J1324" t="s">
        <v>27929</v>
      </c>
      <c r="L1324" t="s">
        <v>29053</v>
      </c>
    </row>
    <row r="1325" spans="1:14" x14ac:dyDescent="0.35">
      <c r="A1325" t="s">
        <v>26486</v>
      </c>
      <c r="B1325" t="s">
        <v>29235</v>
      </c>
      <c r="C1325" t="s">
        <v>26515</v>
      </c>
      <c r="D1325" t="s">
        <v>893</v>
      </c>
      <c r="E1325" t="s">
        <v>42</v>
      </c>
      <c r="F1325" t="s">
        <v>895</v>
      </c>
      <c r="G1325" t="s">
        <v>29043</v>
      </c>
      <c r="H1325" t="s">
        <v>27960</v>
      </c>
      <c r="I1325" t="s">
        <v>28610</v>
      </c>
      <c r="J1325" t="s">
        <v>27929</v>
      </c>
      <c r="L1325" t="s">
        <v>29053</v>
      </c>
    </row>
    <row r="1326" spans="1:14" x14ac:dyDescent="0.35">
      <c r="A1326" t="s">
        <v>35850</v>
      </c>
      <c r="B1326" t="s">
        <v>35851</v>
      </c>
      <c r="C1326" t="s">
        <v>35852</v>
      </c>
      <c r="D1326" t="s">
        <v>893</v>
      </c>
      <c r="E1326" t="s">
        <v>42</v>
      </c>
      <c r="F1326" t="s">
        <v>895</v>
      </c>
      <c r="G1326" t="s">
        <v>29043</v>
      </c>
      <c r="H1326" t="s">
        <v>27960</v>
      </c>
      <c r="I1326" t="s">
        <v>28719</v>
      </c>
      <c r="J1326" t="s">
        <v>27929</v>
      </c>
      <c r="L1326" t="s">
        <v>29489</v>
      </c>
      <c r="N1326">
        <v>1</v>
      </c>
    </row>
    <row r="1327" spans="1:14" x14ac:dyDescent="0.35">
      <c r="A1327" t="s">
        <v>382</v>
      </c>
      <c r="B1327" t="s">
        <v>384</v>
      </c>
      <c r="C1327" t="s">
        <v>964</v>
      </c>
      <c r="D1327" t="s">
        <v>893</v>
      </c>
      <c r="E1327" t="s">
        <v>42</v>
      </c>
      <c r="F1327" t="s">
        <v>895</v>
      </c>
      <c r="G1327" t="s">
        <v>29043</v>
      </c>
      <c r="H1327" t="s">
        <v>27960</v>
      </c>
      <c r="I1327" t="s">
        <v>28610</v>
      </c>
      <c r="J1327" t="s">
        <v>27929</v>
      </c>
      <c r="L1327" t="s">
        <v>29053</v>
      </c>
      <c r="N1327">
        <v>1</v>
      </c>
    </row>
    <row r="1328" spans="1:14" x14ac:dyDescent="0.35">
      <c r="A1328" t="s">
        <v>26487</v>
      </c>
      <c r="B1328" t="s">
        <v>29236</v>
      </c>
      <c r="C1328" t="s">
        <v>24</v>
      </c>
      <c r="D1328" t="s">
        <v>893</v>
      </c>
      <c r="E1328" t="s">
        <v>42</v>
      </c>
      <c r="F1328" t="s">
        <v>895</v>
      </c>
      <c r="G1328" t="s">
        <v>29043</v>
      </c>
      <c r="H1328" t="s">
        <v>27960</v>
      </c>
      <c r="I1328" t="s">
        <v>28610</v>
      </c>
      <c r="J1328" t="s">
        <v>27929</v>
      </c>
      <c r="L1328" t="s">
        <v>29053</v>
      </c>
    </row>
    <row r="1329" spans="1:14" x14ac:dyDescent="0.35">
      <c r="A1329" t="s">
        <v>26602</v>
      </c>
      <c r="B1329" t="s">
        <v>29237</v>
      </c>
      <c r="C1329" t="s">
        <v>964</v>
      </c>
      <c r="D1329" t="s">
        <v>893</v>
      </c>
      <c r="E1329" t="s">
        <v>42</v>
      </c>
      <c r="F1329" t="s">
        <v>895</v>
      </c>
      <c r="G1329" t="s">
        <v>29043</v>
      </c>
      <c r="H1329" t="s">
        <v>27960</v>
      </c>
      <c r="I1329" t="s">
        <v>28610</v>
      </c>
      <c r="J1329" t="s">
        <v>27929</v>
      </c>
      <c r="L1329" t="s">
        <v>29053</v>
      </c>
      <c r="N1329">
        <v>1</v>
      </c>
    </row>
    <row r="1330" spans="1:14" x14ac:dyDescent="0.35">
      <c r="A1330" t="s">
        <v>26297</v>
      </c>
      <c r="B1330" t="s">
        <v>29238</v>
      </c>
      <c r="C1330" t="s">
        <v>24980</v>
      </c>
      <c r="D1330" t="s">
        <v>893</v>
      </c>
      <c r="E1330" t="s">
        <v>42</v>
      </c>
      <c r="F1330" t="s">
        <v>895</v>
      </c>
      <c r="G1330" t="s">
        <v>29043</v>
      </c>
      <c r="H1330" t="s">
        <v>27960</v>
      </c>
      <c r="I1330" t="s">
        <v>28610</v>
      </c>
      <c r="J1330" t="s">
        <v>27929</v>
      </c>
      <c r="L1330" t="s">
        <v>29053</v>
      </c>
    </row>
    <row r="1331" spans="1:14" x14ac:dyDescent="0.35">
      <c r="A1331" t="s">
        <v>118</v>
      </c>
      <c r="B1331" t="s">
        <v>341</v>
      </c>
      <c r="C1331" t="s">
        <v>960</v>
      </c>
      <c r="D1331" t="s">
        <v>893</v>
      </c>
      <c r="E1331" t="s">
        <v>42</v>
      </c>
      <c r="F1331" t="s">
        <v>895</v>
      </c>
      <c r="G1331" t="s">
        <v>29043</v>
      </c>
      <c r="H1331" t="s">
        <v>27960</v>
      </c>
      <c r="I1331" t="s">
        <v>28610</v>
      </c>
      <c r="J1331" t="s">
        <v>27929</v>
      </c>
      <c r="L1331" t="s">
        <v>29053</v>
      </c>
      <c r="N1331">
        <v>1</v>
      </c>
    </row>
    <row r="1332" spans="1:14" x14ac:dyDescent="0.35">
      <c r="A1332" t="s">
        <v>136</v>
      </c>
      <c r="B1332" t="s">
        <v>394</v>
      </c>
      <c r="C1332" t="s">
        <v>963</v>
      </c>
      <c r="D1332" t="s">
        <v>893</v>
      </c>
      <c r="E1332" t="s">
        <v>42</v>
      </c>
      <c r="F1332" t="s">
        <v>895</v>
      </c>
      <c r="G1332" t="s">
        <v>29043</v>
      </c>
      <c r="H1332" t="s">
        <v>27960</v>
      </c>
      <c r="I1332" t="s">
        <v>28610</v>
      </c>
      <c r="J1332" t="s">
        <v>27929</v>
      </c>
      <c r="L1332" t="s">
        <v>29053</v>
      </c>
      <c r="N1332">
        <v>1</v>
      </c>
    </row>
    <row r="1333" spans="1:14" x14ac:dyDescent="0.35">
      <c r="A1333" t="s">
        <v>413</v>
      </c>
      <c r="B1333" t="s">
        <v>415</v>
      </c>
      <c r="C1333" t="s">
        <v>965</v>
      </c>
      <c r="D1333" t="s">
        <v>893</v>
      </c>
      <c r="E1333" t="s">
        <v>42</v>
      </c>
      <c r="F1333" t="s">
        <v>895</v>
      </c>
      <c r="G1333" t="s">
        <v>29043</v>
      </c>
      <c r="H1333" t="s">
        <v>27960</v>
      </c>
      <c r="I1333" t="s">
        <v>28610</v>
      </c>
      <c r="J1333" t="s">
        <v>27929</v>
      </c>
      <c r="L1333" t="s">
        <v>29053</v>
      </c>
      <c r="N1333">
        <v>1</v>
      </c>
    </row>
    <row r="1334" spans="1:14" x14ac:dyDescent="0.35">
      <c r="A1334" t="s">
        <v>26739</v>
      </c>
      <c r="B1334" t="s">
        <v>29239</v>
      </c>
      <c r="C1334" t="s">
        <v>25445</v>
      </c>
      <c r="D1334" t="s">
        <v>893</v>
      </c>
      <c r="E1334" t="s">
        <v>42</v>
      </c>
      <c r="F1334" t="s">
        <v>895</v>
      </c>
      <c r="G1334" t="s">
        <v>29043</v>
      </c>
      <c r="H1334" t="s">
        <v>27960</v>
      </c>
      <c r="I1334" t="s">
        <v>28610</v>
      </c>
      <c r="J1334" t="s">
        <v>27929</v>
      </c>
      <c r="L1334" t="s">
        <v>29053</v>
      </c>
    </row>
    <row r="1335" spans="1:14" x14ac:dyDescent="0.35">
      <c r="A1335" t="s">
        <v>26492</v>
      </c>
      <c r="B1335" t="s">
        <v>29240</v>
      </c>
      <c r="C1335" t="s">
        <v>959</v>
      </c>
      <c r="D1335" t="s">
        <v>893</v>
      </c>
      <c r="E1335" t="s">
        <v>42</v>
      </c>
      <c r="F1335" t="s">
        <v>895</v>
      </c>
      <c r="G1335" t="s">
        <v>29043</v>
      </c>
      <c r="H1335" t="s">
        <v>27960</v>
      </c>
      <c r="I1335" t="s">
        <v>28610</v>
      </c>
      <c r="J1335" t="s">
        <v>27929</v>
      </c>
      <c r="L1335" t="s">
        <v>29053</v>
      </c>
    </row>
    <row r="1336" spans="1:14" x14ac:dyDescent="0.35">
      <c r="A1336" t="s">
        <v>26493</v>
      </c>
      <c r="B1336" t="s">
        <v>29241</v>
      </c>
      <c r="C1336" t="s">
        <v>26532</v>
      </c>
      <c r="D1336" t="s">
        <v>893</v>
      </c>
      <c r="E1336" t="s">
        <v>42</v>
      </c>
      <c r="F1336" t="s">
        <v>895</v>
      </c>
      <c r="G1336" t="s">
        <v>29043</v>
      </c>
      <c r="H1336" t="s">
        <v>27960</v>
      </c>
      <c r="I1336" t="s">
        <v>28610</v>
      </c>
      <c r="J1336" t="s">
        <v>27929</v>
      </c>
      <c r="L1336" t="s">
        <v>29053</v>
      </c>
    </row>
    <row r="1337" spans="1:14" x14ac:dyDescent="0.35">
      <c r="A1337" t="s">
        <v>26494</v>
      </c>
      <c r="B1337" t="s">
        <v>29242</v>
      </c>
      <c r="C1337" t="s">
        <v>953</v>
      </c>
      <c r="D1337" t="s">
        <v>893</v>
      </c>
      <c r="E1337" t="s">
        <v>42</v>
      </c>
      <c r="F1337" t="s">
        <v>895</v>
      </c>
      <c r="G1337" t="s">
        <v>29043</v>
      </c>
      <c r="H1337" t="s">
        <v>27960</v>
      </c>
      <c r="I1337" t="s">
        <v>28610</v>
      </c>
      <c r="J1337" t="s">
        <v>27929</v>
      </c>
      <c r="L1337" t="s">
        <v>29053</v>
      </c>
    </row>
    <row r="1338" spans="1:14" x14ac:dyDescent="0.35">
      <c r="A1338" t="s">
        <v>26495</v>
      </c>
      <c r="B1338" t="s">
        <v>29243</v>
      </c>
      <c r="C1338" t="s">
        <v>953</v>
      </c>
      <c r="D1338" t="s">
        <v>893</v>
      </c>
      <c r="E1338" t="s">
        <v>42</v>
      </c>
      <c r="F1338" t="s">
        <v>895</v>
      </c>
      <c r="G1338" t="s">
        <v>29043</v>
      </c>
      <c r="H1338" t="s">
        <v>27960</v>
      </c>
      <c r="I1338" t="s">
        <v>28610</v>
      </c>
      <c r="J1338" t="s">
        <v>27929</v>
      </c>
      <c r="L1338" t="s">
        <v>29053</v>
      </c>
    </row>
    <row r="1339" spans="1:14" x14ac:dyDescent="0.35">
      <c r="A1339" t="s">
        <v>26496</v>
      </c>
      <c r="B1339" t="s">
        <v>29244</v>
      </c>
      <c r="C1339" t="s">
        <v>953</v>
      </c>
      <c r="D1339" t="s">
        <v>893</v>
      </c>
      <c r="E1339" t="s">
        <v>42</v>
      </c>
      <c r="F1339" t="s">
        <v>895</v>
      </c>
      <c r="G1339" t="s">
        <v>29043</v>
      </c>
      <c r="H1339" t="s">
        <v>27960</v>
      </c>
      <c r="I1339" t="s">
        <v>28610</v>
      </c>
      <c r="J1339" t="s">
        <v>27929</v>
      </c>
      <c r="L1339" t="s">
        <v>29053</v>
      </c>
    </row>
    <row r="1340" spans="1:14" x14ac:dyDescent="0.35">
      <c r="A1340" t="s">
        <v>26497</v>
      </c>
      <c r="B1340" t="s">
        <v>29245</v>
      </c>
      <c r="C1340" t="s">
        <v>953</v>
      </c>
      <c r="D1340" t="s">
        <v>893</v>
      </c>
      <c r="E1340" t="s">
        <v>42</v>
      </c>
      <c r="F1340" t="s">
        <v>895</v>
      </c>
      <c r="G1340" t="s">
        <v>29043</v>
      </c>
      <c r="H1340" t="s">
        <v>27960</v>
      </c>
      <c r="I1340" t="s">
        <v>28610</v>
      </c>
      <c r="J1340" t="s">
        <v>27929</v>
      </c>
      <c r="L1340" t="s">
        <v>29053</v>
      </c>
    </row>
    <row r="1341" spans="1:14" x14ac:dyDescent="0.35">
      <c r="A1341" t="s">
        <v>26498</v>
      </c>
      <c r="B1341" t="s">
        <v>29246</v>
      </c>
      <c r="C1341" t="s">
        <v>953</v>
      </c>
      <c r="D1341" t="s">
        <v>893</v>
      </c>
      <c r="E1341" t="s">
        <v>42</v>
      </c>
      <c r="F1341" t="s">
        <v>895</v>
      </c>
      <c r="G1341" t="s">
        <v>29043</v>
      </c>
      <c r="H1341" t="s">
        <v>27960</v>
      </c>
      <c r="I1341" t="s">
        <v>28610</v>
      </c>
      <c r="J1341" t="s">
        <v>27929</v>
      </c>
      <c r="L1341" t="s">
        <v>29053</v>
      </c>
    </row>
    <row r="1342" spans="1:14" x14ac:dyDescent="0.35">
      <c r="A1342" t="s">
        <v>26499</v>
      </c>
      <c r="B1342" t="s">
        <v>29247</v>
      </c>
      <c r="C1342" t="s">
        <v>953</v>
      </c>
      <c r="D1342" t="s">
        <v>893</v>
      </c>
      <c r="E1342" t="s">
        <v>42</v>
      </c>
      <c r="F1342" t="s">
        <v>895</v>
      </c>
      <c r="G1342" t="s">
        <v>29043</v>
      </c>
      <c r="H1342" t="s">
        <v>27960</v>
      </c>
      <c r="I1342" t="s">
        <v>28610</v>
      </c>
      <c r="J1342" t="s">
        <v>27929</v>
      </c>
      <c r="L1342" t="s">
        <v>29053</v>
      </c>
    </row>
    <row r="1343" spans="1:14" x14ac:dyDescent="0.35">
      <c r="A1343" t="s">
        <v>26500</v>
      </c>
      <c r="B1343" t="s">
        <v>29248</v>
      </c>
      <c r="C1343" t="s">
        <v>953</v>
      </c>
      <c r="D1343" t="s">
        <v>893</v>
      </c>
      <c r="E1343" t="s">
        <v>42</v>
      </c>
      <c r="F1343" t="s">
        <v>895</v>
      </c>
      <c r="G1343" t="s">
        <v>29043</v>
      </c>
      <c r="H1343" t="s">
        <v>27960</v>
      </c>
      <c r="I1343" t="s">
        <v>28610</v>
      </c>
      <c r="J1343" t="s">
        <v>27929</v>
      </c>
      <c r="L1343" t="s">
        <v>29053</v>
      </c>
    </row>
    <row r="1344" spans="1:14" x14ac:dyDescent="0.35">
      <c r="A1344" t="s">
        <v>26501</v>
      </c>
      <c r="B1344" t="s">
        <v>29249</v>
      </c>
      <c r="C1344" t="s">
        <v>953</v>
      </c>
      <c r="D1344" t="s">
        <v>893</v>
      </c>
      <c r="E1344" t="s">
        <v>42</v>
      </c>
      <c r="F1344" t="s">
        <v>895</v>
      </c>
      <c r="G1344" t="s">
        <v>29043</v>
      </c>
      <c r="H1344" t="s">
        <v>27960</v>
      </c>
      <c r="I1344" t="s">
        <v>28610</v>
      </c>
      <c r="J1344" t="s">
        <v>27929</v>
      </c>
      <c r="L1344" t="s">
        <v>29053</v>
      </c>
    </row>
    <row r="1345" spans="1:12" x14ac:dyDescent="0.35">
      <c r="A1345" t="s">
        <v>26502</v>
      </c>
      <c r="B1345" t="s">
        <v>29250</v>
      </c>
      <c r="C1345" t="s">
        <v>953</v>
      </c>
      <c r="D1345" t="s">
        <v>893</v>
      </c>
      <c r="E1345" t="s">
        <v>42</v>
      </c>
      <c r="F1345" t="s">
        <v>895</v>
      </c>
      <c r="G1345" t="s">
        <v>29043</v>
      </c>
      <c r="H1345" t="s">
        <v>27960</v>
      </c>
      <c r="I1345" t="s">
        <v>28610</v>
      </c>
      <c r="J1345" t="s">
        <v>27929</v>
      </c>
      <c r="L1345" t="s">
        <v>29053</v>
      </c>
    </row>
    <row r="1346" spans="1:12" x14ac:dyDescent="0.35">
      <c r="A1346" t="s">
        <v>26503</v>
      </c>
      <c r="B1346" t="s">
        <v>29251</v>
      </c>
      <c r="C1346" t="s">
        <v>953</v>
      </c>
      <c r="D1346" t="s">
        <v>893</v>
      </c>
      <c r="E1346" t="s">
        <v>42</v>
      </c>
      <c r="F1346" t="s">
        <v>895</v>
      </c>
      <c r="G1346" t="s">
        <v>29043</v>
      </c>
      <c r="H1346" t="s">
        <v>27960</v>
      </c>
      <c r="I1346" t="s">
        <v>28610</v>
      </c>
      <c r="J1346" t="s">
        <v>27929</v>
      </c>
      <c r="L1346" t="s">
        <v>29053</v>
      </c>
    </row>
    <row r="1347" spans="1:12" x14ac:dyDescent="0.35">
      <c r="A1347" t="s">
        <v>26504</v>
      </c>
      <c r="B1347" t="s">
        <v>29252</v>
      </c>
      <c r="C1347" t="s">
        <v>953</v>
      </c>
      <c r="D1347" t="s">
        <v>893</v>
      </c>
      <c r="E1347" t="s">
        <v>42</v>
      </c>
      <c r="F1347" t="s">
        <v>895</v>
      </c>
      <c r="G1347" t="s">
        <v>29043</v>
      </c>
      <c r="H1347" t="s">
        <v>27960</v>
      </c>
      <c r="I1347" t="s">
        <v>28610</v>
      </c>
      <c r="J1347" t="s">
        <v>27929</v>
      </c>
      <c r="L1347" t="s">
        <v>29053</v>
      </c>
    </row>
    <row r="1348" spans="1:12" x14ac:dyDescent="0.35">
      <c r="A1348" t="s">
        <v>26505</v>
      </c>
      <c r="B1348" t="s">
        <v>29253</v>
      </c>
      <c r="C1348" t="s">
        <v>953</v>
      </c>
      <c r="D1348" t="s">
        <v>893</v>
      </c>
      <c r="E1348" t="s">
        <v>42</v>
      </c>
      <c r="F1348" t="s">
        <v>895</v>
      </c>
      <c r="G1348" t="s">
        <v>29043</v>
      </c>
      <c r="H1348" t="s">
        <v>27960</v>
      </c>
      <c r="I1348" t="s">
        <v>28610</v>
      </c>
      <c r="J1348" t="s">
        <v>27929</v>
      </c>
      <c r="L1348" t="s">
        <v>29053</v>
      </c>
    </row>
    <row r="1349" spans="1:12" x14ac:dyDescent="0.35">
      <c r="A1349" t="s">
        <v>26506</v>
      </c>
      <c r="B1349" t="s">
        <v>29254</v>
      </c>
      <c r="C1349" t="s">
        <v>953</v>
      </c>
      <c r="D1349" t="s">
        <v>893</v>
      </c>
      <c r="E1349" t="s">
        <v>42</v>
      </c>
      <c r="F1349" t="s">
        <v>895</v>
      </c>
      <c r="G1349" t="s">
        <v>29043</v>
      </c>
      <c r="H1349" t="s">
        <v>27960</v>
      </c>
      <c r="I1349" t="s">
        <v>28610</v>
      </c>
      <c r="J1349" t="s">
        <v>27929</v>
      </c>
      <c r="L1349" t="s">
        <v>29053</v>
      </c>
    </row>
    <row r="1350" spans="1:12" x14ac:dyDescent="0.35">
      <c r="A1350" t="s">
        <v>26507</v>
      </c>
      <c r="B1350" t="s">
        <v>29255</v>
      </c>
      <c r="C1350" t="s">
        <v>953</v>
      </c>
      <c r="D1350" t="s">
        <v>893</v>
      </c>
      <c r="E1350" t="s">
        <v>42</v>
      </c>
      <c r="F1350" t="s">
        <v>895</v>
      </c>
      <c r="G1350" t="s">
        <v>29043</v>
      </c>
      <c r="H1350" t="s">
        <v>27960</v>
      </c>
      <c r="I1350" t="s">
        <v>28610</v>
      </c>
      <c r="J1350" t="s">
        <v>27929</v>
      </c>
      <c r="L1350" t="s">
        <v>29053</v>
      </c>
    </row>
    <row r="1351" spans="1:12" x14ac:dyDescent="0.35">
      <c r="A1351" t="s">
        <v>26508</v>
      </c>
      <c r="B1351" t="s">
        <v>29256</v>
      </c>
      <c r="C1351" t="s">
        <v>953</v>
      </c>
      <c r="D1351" t="s">
        <v>893</v>
      </c>
      <c r="E1351" t="s">
        <v>42</v>
      </c>
      <c r="F1351" t="s">
        <v>895</v>
      </c>
      <c r="G1351" t="s">
        <v>29043</v>
      </c>
      <c r="H1351" t="s">
        <v>27960</v>
      </c>
      <c r="I1351" t="s">
        <v>28610</v>
      </c>
      <c r="J1351" t="s">
        <v>27929</v>
      </c>
      <c r="L1351" t="s">
        <v>29053</v>
      </c>
    </row>
    <row r="1352" spans="1:12" x14ac:dyDescent="0.35">
      <c r="A1352" t="s">
        <v>26509</v>
      </c>
      <c r="B1352" t="s">
        <v>29257</v>
      </c>
      <c r="C1352" t="s">
        <v>953</v>
      </c>
      <c r="D1352" t="s">
        <v>893</v>
      </c>
      <c r="E1352" t="s">
        <v>42</v>
      </c>
      <c r="F1352" t="s">
        <v>895</v>
      </c>
      <c r="G1352" t="s">
        <v>29043</v>
      </c>
      <c r="H1352" t="s">
        <v>27960</v>
      </c>
      <c r="I1352" t="s">
        <v>28610</v>
      </c>
      <c r="J1352" t="s">
        <v>27929</v>
      </c>
      <c r="L1352" t="s">
        <v>29053</v>
      </c>
    </row>
    <row r="1353" spans="1:12" x14ac:dyDescent="0.35">
      <c r="A1353" t="s">
        <v>26510</v>
      </c>
      <c r="B1353" t="s">
        <v>29258</v>
      </c>
      <c r="C1353" t="s">
        <v>25020</v>
      </c>
      <c r="D1353" t="s">
        <v>893</v>
      </c>
      <c r="E1353" t="s">
        <v>42</v>
      </c>
      <c r="F1353" t="s">
        <v>895</v>
      </c>
      <c r="G1353" t="s">
        <v>29043</v>
      </c>
      <c r="H1353" t="s">
        <v>27960</v>
      </c>
      <c r="I1353" t="s">
        <v>28610</v>
      </c>
      <c r="J1353" t="s">
        <v>27929</v>
      </c>
      <c r="L1353" t="s">
        <v>29053</v>
      </c>
    </row>
    <row r="1354" spans="1:12" x14ac:dyDescent="0.35">
      <c r="A1354" t="s">
        <v>26511</v>
      </c>
      <c r="B1354" t="s">
        <v>29259</v>
      </c>
      <c r="C1354" t="s">
        <v>25020</v>
      </c>
      <c r="D1354" t="s">
        <v>893</v>
      </c>
      <c r="E1354" t="s">
        <v>42</v>
      </c>
      <c r="F1354" t="s">
        <v>895</v>
      </c>
      <c r="G1354" t="s">
        <v>29043</v>
      </c>
      <c r="H1354" t="s">
        <v>27960</v>
      </c>
      <c r="I1354" t="s">
        <v>28610</v>
      </c>
      <c r="J1354" t="s">
        <v>27929</v>
      </c>
      <c r="L1354" t="s">
        <v>29053</v>
      </c>
    </row>
    <row r="1355" spans="1:12" x14ac:dyDescent="0.35">
      <c r="A1355" t="s">
        <v>26512</v>
      </c>
      <c r="B1355" t="s">
        <v>29260</v>
      </c>
      <c r="C1355" t="s">
        <v>25020</v>
      </c>
      <c r="D1355" t="s">
        <v>893</v>
      </c>
      <c r="E1355" t="s">
        <v>42</v>
      </c>
      <c r="F1355" t="s">
        <v>895</v>
      </c>
      <c r="G1355" t="s">
        <v>29043</v>
      </c>
      <c r="H1355" t="s">
        <v>27960</v>
      </c>
      <c r="I1355" t="s">
        <v>28610</v>
      </c>
      <c r="J1355" t="s">
        <v>27929</v>
      </c>
      <c r="L1355" t="s">
        <v>29053</v>
      </c>
    </row>
    <row r="1356" spans="1:12" x14ac:dyDescent="0.35">
      <c r="A1356" t="s">
        <v>26513</v>
      </c>
      <c r="B1356" t="s">
        <v>29261</v>
      </c>
      <c r="C1356" t="s">
        <v>25020</v>
      </c>
      <c r="D1356" t="s">
        <v>893</v>
      </c>
      <c r="E1356" t="s">
        <v>42</v>
      </c>
      <c r="F1356" t="s">
        <v>895</v>
      </c>
      <c r="G1356" t="s">
        <v>29043</v>
      </c>
      <c r="H1356" t="s">
        <v>27960</v>
      </c>
      <c r="I1356" t="s">
        <v>28610</v>
      </c>
      <c r="J1356" t="s">
        <v>27929</v>
      </c>
      <c r="L1356" t="s">
        <v>29053</v>
      </c>
    </row>
    <row r="1357" spans="1:12" x14ac:dyDescent="0.35">
      <c r="A1357" t="s">
        <v>26514</v>
      </c>
      <c r="B1357" t="s">
        <v>29262</v>
      </c>
      <c r="C1357" t="s">
        <v>25020</v>
      </c>
      <c r="D1357" t="s">
        <v>893</v>
      </c>
      <c r="E1357" t="s">
        <v>42</v>
      </c>
      <c r="F1357" t="s">
        <v>895</v>
      </c>
      <c r="G1357" t="s">
        <v>29043</v>
      </c>
      <c r="H1357" t="s">
        <v>27960</v>
      </c>
      <c r="I1357" t="s">
        <v>28610</v>
      </c>
      <c r="J1357" t="s">
        <v>27929</v>
      </c>
      <c r="L1357" t="s">
        <v>29053</v>
      </c>
    </row>
    <row r="1358" spans="1:12" x14ac:dyDescent="0.35">
      <c r="A1358" t="s">
        <v>26516</v>
      </c>
      <c r="B1358" t="s">
        <v>29263</v>
      </c>
      <c r="C1358" t="s">
        <v>25020</v>
      </c>
      <c r="D1358" t="s">
        <v>893</v>
      </c>
      <c r="E1358" t="s">
        <v>42</v>
      </c>
      <c r="F1358" t="s">
        <v>895</v>
      </c>
      <c r="G1358" t="s">
        <v>29043</v>
      </c>
      <c r="H1358" t="s">
        <v>27960</v>
      </c>
      <c r="I1358" t="s">
        <v>28610</v>
      </c>
      <c r="J1358" t="s">
        <v>27929</v>
      </c>
      <c r="L1358" t="s">
        <v>29053</v>
      </c>
    </row>
    <row r="1359" spans="1:12" x14ac:dyDescent="0.35">
      <c r="A1359" t="s">
        <v>26517</v>
      </c>
      <c r="B1359" t="s">
        <v>29264</v>
      </c>
      <c r="C1359" t="s">
        <v>25020</v>
      </c>
      <c r="D1359" t="s">
        <v>893</v>
      </c>
      <c r="E1359" t="s">
        <v>42</v>
      </c>
      <c r="F1359" t="s">
        <v>895</v>
      </c>
      <c r="G1359" t="s">
        <v>29043</v>
      </c>
      <c r="H1359" t="s">
        <v>27960</v>
      </c>
      <c r="I1359" t="s">
        <v>28610</v>
      </c>
      <c r="J1359" t="s">
        <v>27929</v>
      </c>
      <c r="L1359" t="s">
        <v>29053</v>
      </c>
    </row>
    <row r="1360" spans="1:12" x14ac:dyDescent="0.35">
      <c r="A1360" t="s">
        <v>26518</v>
      </c>
      <c r="B1360" t="s">
        <v>29265</v>
      </c>
      <c r="C1360" t="s">
        <v>25020</v>
      </c>
      <c r="D1360" t="s">
        <v>893</v>
      </c>
      <c r="E1360" t="s">
        <v>42</v>
      </c>
      <c r="F1360" t="s">
        <v>895</v>
      </c>
      <c r="G1360" t="s">
        <v>29043</v>
      </c>
      <c r="H1360" t="s">
        <v>27960</v>
      </c>
      <c r="I1360" t="s">
        <v>28610</v>
      </c>
      <c r="J1360" t="s">
        <v>27929</v>
      </c>
      <c r="L1360" t="s">
        <v>29053</v>
      </c>
    </row>
    <row r="1361" spans="1:12" x14ac:dyDescent="0.35">
      <c r="A1361" t="s">
        <v>26519</v>
      </c>
      <c r="B1361" t="s">
        <v>29266</v>
      </c>
      <c r="C1361" t="s">
        <v>25020</v>
      </c>
      <c r="D1361" t="s">
        <v>893</v>
      </c>
      <c r="E1361" t="s">
        <v>42</v>
      </c>
      <c r="F1361" t="s">
        <v>895</v>
      </c>
      <c r="G1361" t="s">
        <v>29043</v>
      </c>
      <c r="H1361" t="s">
        <v>27960</v>
      </c>
      <c r="I1361" t="s">
        <v>28610</v>
      </c>
      <c r="J1361" t="s">
        <v>27929</v>
      </c>
      <c r="L1361" t="s">
        <v>29053</v>
      </c>
    </row>
    <row r="1362" spans="1:12" x14ac:dyDescent="0.35">
      <c r="A1362" t="s">
        <v>26520</v>
      </c>
      <c r="B1362" t="s">
        <v>29267</v>
      </c>
      <c r="C1362" t="s">
        <v>25020</v>
      </c>
      <c r="D1362" t="s">
        <v>893</v>
      </c>
      <c r="E1362" t="s">
        <v>42</v>
      </c>
      <c r="F1362" t="s">
        <v>895</v>
      </c>
      <c r="G1362" t="s">
        <v>29043</v>
      </c>
      <c r="H1362" t="s">
        <v>27960</v>
      </c>
      <c r="I1362" t="s">
        <v>28610</v>
      </c>
      <c r="J1362" t="s">
        <v>27929</v>
      </c>
      <c r="L1362" t="s">
        <v>29053</v>
      </c>
    </row>
    <row r="1363" spans="1:12" x14ac:dyDescent="0.35">
      <c r="A1363" t="s">
        <v>26521</v>
      </c>
      <c r="B1363" t="s">
        <v>29268</v>
      </c>
      <c r="C1363" t="s">
        <v>25020</v>
      </c>
      <c r="D1363" t="s">
        <v>893</v>
      </c>
      <c r="E1363" t="s">
        <v>42</v>
      </c>
      <c r="F1363" t="s">
        <v>895</v>
      </c>
      <c r="G1363" t="s">
        <v>29043</v>
      </c>
      <c r="H1363" t="s">
        <v>27960</v>
      </c>
      <c r="I1363" t="s">
        <v>28610</v>
      </c>
      <c r="J1363" t="s">
        <v>27929</v>
      </c>
      <c r="L1363" t="s">
        <v>29053</v>
      </c>
    </row>
    <row r="1364" spans="1:12" x14ac:dyDescent="0.35">
      <c r="A1364" t="s">
        <v>26522</v>
      </c>
      <c r="B1364" t="s">
        <v>29269</v>
      </c>
      <c r="C1364" t="s">
        <v>25020</v>
      </c>
      <c r="D1364" t="s">
        <v>893</v>
      </c>
      <c r="E1364" t="s">
        <v>42</v>
      </c>
      <c r="F1364" t="s">
        <v>895</v>
      </c>
      <c r="G1364" t="s">
        <v>29043</v>
      </c>
      <c r="H1364" t="s">
        <v>27960</v>
      </c>
      <c r="I1364" t="s">
        <v>28610</v>
      </c>
      <c r="J1364" t="s">
        <v>27929</v>
      </c>
      <c r="L1364" t="s">
        <v>29053</v>
      </c>
    </row>
    <row r="1365" spans="1:12" x14ac:dyDescent="0.35">
      <c r="A1365" t="s">
        <v>26523</v>
      </c>
      <c r="B1365" t="s">
        <v>29270</v>
      </c>
      <c r="C1365" t="s">
        <v>25020</v>
      </c>
      <c r="D1365" t="s">
        <v>893</v>
      </c>
      <c r="E1365" t="s">
        <v>42</v>
      </c>
      <c r="F1365" t="s">
        <v>895</v>
      </c>
      <c r="G1365" t="s">
        <v>29043</v>
      </c>
      <c r="H1365" t="s">
        <v>27960</v>
      </c>
      <c r="I1365" t="s">
        <v>28610</v>
      </c>
      <c r="J1365" t="s">
        <v>27929</v>
      </c>
      <c r="L1365" t="s">
        <v>29053</v>
      </c>
    </row>
    <row r="1366" spans="1:12" x14ac:dyDescent="0.35">
      <c r="A1366" t="s">
        <v>26524</v>
      </c>
      <c r="B1366" t="s">
        <v>29271</v>
      </c>
      <c r="C1366" t="s">
        <v>25020</v>
      </c>
      <c r="D1366" t="s">
        <v>893</v>
      </c>
      <c r="E1366" t="s">
        <v>42</v>
      </c>
      <c r="F1366" t="s">
        <v>895</v>
      </c>
      <c r="G1366" t="s">
        <v>29043</v>
      </c>
      <c r="H1366" t="s">
        <v>27960</v>
      </c>
      <c r="I1366" t="s">
        <v>28610</v>
      </c>
      <c r="J1366" t="s">
        <v>27929</v>
      </c>
      <c r="L1366" t="s">
        <v>29053</v>
      </c>
    </row>
    <row r="1367" spans="1:12" x14ac:dyDescent="0.35">
      <c r="A1367" t="s">
        <v>26525</v>
      </c>
      <c r="B1367" t="s">
        <v>29272</v>
      </c>
      <c r="C1367" t="s">
        <v>25020</v>
      </c>
      <c r="D1367" t="s">
        <v>893</v>
      </c>
      <c r="E1367" t="s">
        <v>42</v>
      </c>
      <c r="F1367" t="s">
        <v>895</v>
      </c>
      <c r="G1367" t="s">
        <v>29043</v>
      </c>
      <c r="H1367" t="s">
        <v>27960</v>
      </c>
      <c r="I1367" t="s">
        <v>28610</v>
      </c>
      <c r="J1367" t="s">
        <v>27929</v>
      </c>
      <c r="L1367" t="s">
        <v>29053</v>
      </c>
    </row>
    <row r="1368" spans="1:12" x14ac:dyDescent="0.35">
      <c r="A1368" t="s">
        <v>26526</v>
      </c>
      <c r="B1368" t="s">
        <v>29273</v>
      </c>
      <c r="C1368" t="s">
        <v>931</v>
      </c>
      <c r="D1368" t="s">
        <v>893</v>
      </c>
      <c r="E1368" t="s">
        <v>42</v>
      </c>
      <c r="F1368" t="s">
        <v>895</v>
      </c>
      <c r="G1368" t="s">
        <v>29043</v>
      </c>
      <c r="H1368" t="s">
        <v>27960</v>
      </c>
      <c r="I1368" t="s">
        <v>28610</v>
      </c>
      <c r="J1368" t="s">
        <v>27929</v>
      </c>
      <c r="L1368" t="s">
        <v>29053</v>
      </c>
    </row>
    <row r="1369" spans="1:12" x14ac:dyDescent="0.35">
      <c r="A1369" t="s">
        <v>26527</v>
      </c>
      <c r="B1369" t="s">
        <v>29274</v>
      </c>
      <c r="C1369" t="s">
        <v>931</v>
      </c>
      <c r="D1369" t="s">
        <v>893</v>
      </c>
      <c r="E1369" t="s">
        <v>42</v>
      </c>
      <c r="F1369" t="s">
        <v>895</v>
      </c>
      <c r="G1369" t="s">
        <v>29043</v>
      </c>
      <c r="H1369" t="s">
        <v>27960</v>
      </c>
      <c r="I1369" t="s">
        <v>28610</v>
      </c>
      <c r="J1369" t="s">
        <v>27929</v>
      </c>
      <c r="L1369" t="s">
        <v>29053</v>
      </c>
    </row>
    <row r="1370" spans="1:12" x14ac:dyDescent="0.35">
      <c r="A1370" t="s">
        <v>26528</v>
      </c>
      <c r="B1370" t="s">
        <v>29275</v>
      </c>
      <c r="C1370" t="s">
        <v>931</v>
      </c>
      <c r="D1370" t="s">
        <v>893</v>
      </c>
      <c r="E1370" t="s">
        <v>42</v>
      </c>
      <c r="F1370" t="s">
        <v>895</v>
      </c>
      <c r="G1370" t="s">
        <v>29043</v>
      </c>
      <c r="H1370" t="s">
        <v>27960</v>
      </c>
      <c r="I1370" t="s">
        <v>28610</v>
      </c>
      <c r="J1370" t="s">
        <v>27929</v>
      </c>
      <c r="L1370" t="s">
        <v>29053</v>
      </c>
    </row>
    <row r="1371" spans="1:12" x14ac:dyDescent="0.35">
      <c r="A1371" t="s">
        <v>26529</v>
      </c>
      <c r="B1371" t="s">
        <v>29276</v>
      </c>
      <c r="C1371" t="s">
        <v>931</v>
      </c>
      <c r="D1371" t="s">
        <v>893</v>
      </c>
      <c r="E1371" t="s">
        <v>42</v>
      </c>
      <c r="F1371" t="s">
        <v>895</v>
      </c>
      <c r="G1371" t="s">
        <v>29043</v>
      </c>
      <c r="H1371" t="s">
        <v>27960</v>
      </c>
      <c r="I1371" t="s">
        <v>28610</v>
      </c>
      <c r="J1371" t="s">
        <v>27929</v>
      </c>
      <c r="L1371" t="s">
        <v>29053</v>
      </c>
    </row>
    <row r="1372" spans="1:12" x14ac:dyDescent="0.35">
      <c r="A1372" t="s">
        <v>26530</v>
      </c>
      <c r="B1372" t="s">
        <v>29277</v>
      </c>
      <c r="C1372" t="s">
        <v>931</v>
      </c>
      <c r="D1372" t="s">
        <v>893</v>
      </c>
      <c r="E1372" t="s">
        <v>42</v>
      </c>
      <c r="F1372" t="s">
        <v>895</v>
      </c>
      <c r="G1372" t="s">
        <v>29043</v>
      </c>
      <c r="H1372" t="s">
        <v>27960</v>
      </c>
      <c r="I1372" t="s">
        <v>28610</v>
      </c>
      <c r="J1372" t="s">
        <v>27929</v>
      </c>
      <c r="L1372" t="s">
        <v>29053</v>
      </c>
    </row>
    <row r="1373" spans="1:12" x14ac:dyDescent="0.35">
      <c r="A1373" t="s">
        <v>26531</v>
      </c>
      <c r="B1373" t="s">
        <v>29278</v>
      </c>
      <c r="C1373" t="s">
        <v>931</v>
      </c>
      <c r="D1373" t="s">
        <v>893</v>
      </c>
      <c r="E1373" t="s">
        <v>42</v>
      </c>
      <c r="F1373" t="s">
        <v>895</v>
      </c>
      <c r="G1373" t="s">
        <v>29043</v>
      </c>
      <c r="H1373" t="s">
        <v>27960</v>
      </c>
      <c r="I1373" t="s">
        <v>28610</v>
      </c>
      <c r="J1373" t="s">
        <v>27929</v>
      </c>
      <c r="L1373" t="s">
        <v>29053</v>
      </c>
    </row>
    <row r="1374" spans="1:12" x14ac:dyDescent="0.35">
      <c r="A1374" t="s">
        <v>26533</v>
      </c>
      <c r="B1374" t="s">
        <v>29279</v>
      </c>
      <c r="C1374" t="s">
        <v>931</v>
      </c>
      <c r="D1374" t="s">
        <v>893</v>
      </c>
      <c r="E1374" t="s">
        <v>42</v>
      </c>
      <c r="F1374" t="s">
        <v>895</v>
      </c>
      <c r="G1374" t="s">
        <v>29043</v>
      </c>
      <c r="H1374" t="s">
        <v>27960</v>
      </c>
      <c r="I1374" t="s">
        <v>28610</v>
      </c>
      <c r="J1374" t="s">
        <v>27929</v>
      </c>
      <c r="L1374" t="s">
        <v>29053</v>
      </c>
    </row>
    <row r="1375" spans="1:12" x14ac:dyDescent="0.35">
      <c r="A1375" t="s">
        <v>26534</v>
      </c>
      <c r="B1375" t="s">
        <v>29280</v>
      </c>
      <c r="C1375" t="s">
        <v>931</v>
      </c>
      <c r="D1375" t="s">
        <v>893</v>
      </c>
      <c r="E1375" t="s">
        <v>42</v>
      </c>
      <c r="F1375" t="s">
        <v>895</v>
      </c>
      <c r="G1375" t="s">
        <v>29043</v>
      </c>
      <c r="H1375" t="s">
        <v>27960</v>
      </c>
      <c r="I1375" t="s">
        <v>28610</v>
      </c>
      <c r="J1375" t="s">
        <v>27929</v>
      </c>
      <c r="L1375" t="s">
        <v>29053</v>
      </c>
    </row>
    <row r="1376" spans="1:12" x14ac:dyDescent="0.35">
      <c r="A1376" t="s">
        <v>26535</v>
      </c>
      <c r="B1376" t="s">
        <v>29281</v>
      </c>
      <c r="C1376" t="s">
        <v>931</v>
      </c>
      <c r="D1376" t="s">
        <v>893</v>
      </c>
      <c r="E1376" t="s">
        <v>42</v>
      </c>
      <c r="F1376" t="s">
        <v>895</v>
      </c>
      <c r="G1376" t="s">
        <v>29043</v>
      </c>
      <c r="H1376" t="s">
        <v>27960</v>
      </c>
      <c r="I1376" t="s">
        <v>28610</v>
      </c>
      <c r="J1376" t="s">
        <v>27929</v>
      </c>
      <c r="L1376" t="s">
        <v>29053</v>
      </c>
    </row>
    <row r="1377" spans="1:12" x14ac:dyDescent="0.35">
      <c r="A1377" t="s">
        <v>26536</v>
      </c>
      <c r="B1377" t="s">
        <v>29282</v>
      </c>
      <c r="C1377" t="s">
        <v>931</v>
      </c>
      <c r="D1377" t="s">
        <v>893</v>
      </c>
      <c r="E1377" t="s">
        <v>42</v>
      </c>
      <c r="F1377" t="s">
        <v>895</v>
      </c>
      <c r="G1377" t="s">
        <v>29043</v>
      </c>
      <c r="H1377" t="s">
        <v>27960</v>
      </c>
      <c r="I1377" t="s">
        <v>28610</v>
      </c>
      <c r="J1377" t="s">
        <v>27929</v>
      </c>
      <c r="L1377" t="s">
        <v>29053</v>
      </c>
    </row>
    <row r="1378" spans="1:12" x14ac:dyDescent="0.35">
      <c r="A1378" t="s">
        <v>26537</v>
      </c>
      <c r="B1378" t="s">
        <v>29283</v>
      </c>
      <c r="C1378" t="s">
        <v>931</v>
      </c>
      <c r="D1378" t="s">
        <v>893</v>
      </c>
      <c r="E1378" t="s">
        <v>42</v>
      </c>
      <c r="F1378" t="s">
        <v>895</v>
      </c>
      <c r="G1378" t="s">
        <v>29043</v>
      </c>
      <c r="H1378" t="s">
        <v>27960</v>
      </c>
      <c r="I1378" t="s">
        <v>28610</v>
      </c>
      <c r="J1378" t="s">
        <v>27929</v>
      </c>
      <c r="L1378" t="s">
        <v>29053</v>
      </c>
    </row>
    <row r="1379" spans="1:12" x14ac:dyDescent="0.35">
      <c r="A1379" t="s">
        <v>26538</v>
      </c>
      <c r="B1379" t="s">
        <v>29284</v>
      </c>
      <c r="C1379" t="s">
        <v>25889</v>
      </c>
      <c r="D1379" t="s">
        <v>893</v>
      </c>
      <c r="E1379" t="s">
        <v>42</v>
      </c>
      <c r="F1379" t="s">
        <v>895</v>
      </c>
      <c r="G1379" t="s">
        <v>29043</v>
      </c>
      <c r="H1379" t="s">
        <v>27960</v>
      </c>
      <c r="I1379" t="s">
        <v>28610</v>
      </c>
      <c r="J1379" t="s">
        <v>27929</v>
      </c>
      <c r="L1379" t="s">
        <v>29053</v>
      </c>
    </row>
    <row r="1380" spans="1:12" x14ac:dyDescent="0.35">
      <c r="A1380" t="s">
        <v>26539</v>
      </c>
      <c r="B1380" t="s">
        <v>29285</v>
      </c>
      <c r="C1380" t="s">
        <v>25889</v>
      </c>
      <c r="D1380" t="s">
        <v>893</v>
      </c>
      <c r="E1380" t="s">
        <v>42</v>
      </c>
      <c r="F1380" t="s">
        <v>895</v>
      </c>
      <c r="G1380" t="s">
        <v>29043</v>
      </c>
      <c r="H1380" t="s">
        <v>27960</v>
      </c>
      <c r="I1380" t="s">
        <v>28610</v>
      </c>
      <c r="J1380" t="s">
        <v>27929</v>
      </c>
      <c r="L1380" t="s">
        <v>29053</v>
      </c>
    </row>
    <row r="1381" spans="1:12" x14ac:dyDescent="0.35">
      <c r="A1381" t="s">
        <v>26540</v>
      </c>
      <c r="B1381" t="s">
        <v>29286</v>
      </c>
      <c r="C1381" t="s">
        <v>24965</v>
      </c>
      <c r="D1381" t="s">
        <v>893</v>
      </c>
      <c r="E1381" t="s">
        <v>42</v>
      </c>
      <c r="F1381" t="s">
        <v>895</v>
      </c>
      <c r="G1381" t="s">
        <v>29043</v>
      </c>
      <c r="H1381" t="s">
        <v>27960</v>
      </c>
      <c r="I1381" t="s">
        <v>28610</v>
      </c>
      <c r="J1381" t="s">
        <v>27929</v>
      </c>
      <c r="L1381" t="s">
        <v>29053</v>
      </c>
    </row>
    <row r="1382" spans="1:12" x14ac:dyDescent="0.35">
      <c r="A1382" t="s">
        <v>26541</v>
      </c>
      <c r="B1382" t="s">
        <v>29287</v>
      </c>
      <c r="C1382" t="s">
        <v>24965</v>
      </c>
      <c r="D1382" t="s">
        <v>893</v>
      </c>
      <c r="E1382" t="s">
        <v>42</v>
      </c>
      <c r="F1382" t="s">
        <v>895</v>
      </c>
      <c r="G1382" t="s">
        <v>29043</v>
      </c>
      <c r="H1382" t="s">
        <v>27960</v>
      </c>
      <c r="I1382" t="s">
        <v>28610</v>
      </c>
      <c r="J1382" t="s">
        <v>27929</v>
      </c>
      <c r="L1382" t="s">
        <v>29053</v>
      </c>
    </row>
    <row r="1383" spans="1:12" x14ac:dyDescent="0.35">
      <c r="A1383" t="s">
        <v>26542</v>
      </c>
      <c r="B1383" t="s">
        <v>29288</v>
      </c>
      <c r="C1383" t="s">
        <v>24965</v>
      </c>
      <c r="D1383" t="s">
        <v>893</v>
      </c>
      <c r="E1383" t="s">
        <v>42</v>
      </c>
      <c r="F1383" t="s">
        <v>895</v>
      </c>
      <c r="G1383" t="s">
        <v>29043</v>
      </c>
      <c r="H1383" t="s">
        <v>27960</v>
      </c>
      <c r="I1383" t="s">
        <v>28610</v>
      </c>
      <c r="J1383" t="s">
        <v>27929</v>
      </c>
      <c r="L1383" t="s">
        <v>29053</v>
      </c>
    </row>
    <row r="1384" spans="1:12" x14ac:dyDescent="0.35">
      <c r="A1384" t="s">
        <v>26543</v>
      </c>
      <c r="B1384" t="s">
        <v>29289</v>
      </c>
      <c r="C1384" t="s">
        <v>26581</v>
      </c>
      <c r="D1384" t="s">
        <v>893</v>
      </c>
      <c r="E1384" t="s">
        <v>42</v>
      </c>
      <c r="F1384" t="s">
        <v>895</v>
      </c>
      <c r="G1384" t="s">
        <v>29043</v>
      </c>
      <c r="H1384" t="s">
        <v>27960</v>
      </c>
      <c r="I1384" t="s">
        <v>28610</v>
      </c>
      <c r="J1384" t="s">
        <v>27929</v>
      </c>
      <c r="L1384" t="s">
        <v>29053</v>
      </c>
    </row>
    <row r="1385" spans="1:12" x14ac:dyDescent="0.35">
      <c r="A1385" t="s">
        <v>26544</v>
      </c>
      <c r="B1385" t="s">
        <v>29290</v>
      </c>
      <c r="C1385" t="s">
        <v>25297</v>
      </c>
      <c r="D1385" t="s">
        <v>893</v>
      </c>
      <c r="E1385" t="s">
        <v>42</v>
      </c>
      <c r="F1385" t="s">
        <v>895</v>
      </c>
      <c r="G1385" t="s">
        <v>29043</v>
      </c>
      <c r="H1385" t="s">
        <v>27960</v>
      </c>
      <c r="I1385" t="s">
        <v>28610</v>
      </c>
      <c r="J1385" t="s">
        <v>27929</v>
      </c>
      <c r="L1385" t="s">
        <v>29053</v>
      </c>
    </row>
    <row r="1386" spans="1:12" x14ac:dyDescent="0.35">
      <c r="A1386" t="s">
        <v>26545</v>
      </c>
      <c r="B1386" t="s">
        <v>29291</v>
      </c>
      <c r="C1386" t="s">
        <v>25297</v>
      </c>
      <c r="D1386" t="s">
        <v>893</v>
      </c>
      <c r="E1386" t="s">
        <v>42</v>
      </c>
      <c r="F1386" t="s">
        <v>895</v>
      </c>
      <c r="G1386" t="s">
        <v>29043</v>
      </c>
      <c r="H1386" t="s">
        <v>27960</v>
      </c>
      <c r="I1386" t="s">
        <v>28610</v>
      </c>
      <c r="J1386" t="s">
        <v>27929</v>
      </c>
      <c r="L1386" t="s">
        <v>29053</v>
      </c>
    </row>
    <row r="1387" spans="1:12" x14ac:dyDescent="0.35">
      <c r="A1387" t="s">
        <v>26546</v>
      </c>
      <c r="B1387" t="s">
        <v>29292</v>
      </c>
      <c r="C1387" t="s">
        <v>25297</v>
      </c>
      <c r="D1387" t="s">
        <v>893</v>
      </c>
      <c r="E1387" t="s">
        <v>42</v>
      </c>
      <c r="F1387" t="s">
        <v>895</v>
      </c>
      <c r="G1387" t="s">
        <v>29043</v>
      </c>
      <c r="H1387" t="s">
        <v>27960</v>
      </c>
      <c r="I1387" t="s">
        <v>28610</v>
      </c>
      <c r="J1387" t="s">
        <v>27929</v>
      </c>
      <c r="L1387" t="s">
        <v>29053</v>
      </c>
    </row>
    <row r="1388" spans="1:12" x14ac:dyDescent="0.35">
      <c r="A1388" t="s">
        <v>26547</v>
      </c>
      <c r="B1388" t="s">
        <v>29293</v>
      </c>
      <c r="C1388" t="s">
        <v>25297</v>
      </c>
      <c r="D1388" t="s">
        <v>893</v>
      </c>
      <c r="E1388" t="s">
        <v>42</v>
      </c>
      <c r="F1388" t="s">
        <v>895</v>
      </c>
      <c r="G1388" t="s">
        <v>29043</v>
      </c>
      <c r="H1388" t="s">
        <v>27960</v>
      </c>
      <c r="I1388" t="s">
        <v>28610</v>
      </c>
      <c r="J1388" t="s">
        <v>27929</v>
      </c>
      <c r="L1388" t="s">
        <v>29053</v>
      </c>
    </row>
    <row r="1389" spans="1:12" x14ac:dyDescent="0.35">
      <c r="A1389" t="s">
        <v>26548</v>
      </c>
      <c r="B1389" t="s">
        <v>29294</v>
      </c>
      <c r="C1389" t="s">
        <v>25297</v>
      </c>
      <c r="D1389" t="s">
        <v>893</v>
      </c>
      <c r="E1389" t="s">
        <v>42</v>
      </c>
      <c r="F1389" t="s">
        <v>895</v>
      </c>
      <c r="G1389" t="s">
        <v>29043</v>
      </c>
      <c r="H1389" t="s">
        <v>27960</v>
      </c>
      <c r="I1389" t="s">
        <v>28610</v>
      </c>
      <c r="J1389" t="s">
        <v>27929</v>
      </c>
      <c r="L1389" t="s">
        <v>29053</v>
      </c>
    </row>
    <row r="1390" spans="1:12" x14ac:dyDescent="0.35">
      <c r="A1390" t="s">
        <v>26549</v>
      </c>
      <c r="B1390" t="s">
        <v>29295</v>
      </c>
      <c r="C1390" t="s">
        <v>25297</v>
      </c>
      <c r="D1390" t="s">
        <v>893</v>
      </c>
      <c r="E1390" t="s">
        <v>42</v>
      </c>
      <c r="F1390" t="s">
        <v>895</v>
      </c>
      <c r="G1390" t="s">
        <v>29043</v>
      </c>
      <c r="H1390" t="s">
        <v>27960</v>
      </c>
      <c r="I1390" t="s">
        <v>28610</v>
      </c>
      <c r="J1390" t="s">
        <v>27929</v>
      </c>
      <c r="L1390" t="s">
        <v>29053</v>
      </c>
    </row>
    <row r="1391" spans="1:12" x14ac:dyDescent="0.35">
      <c r="A1391" t="s">
        <v>26550</v>
      </c>
      <c r="B1391" t="s">
        <v>29296</v>
      </c>
      <c r="C1391" t="s">
        <v>25297</v>
      </c>
      <c r="D1391" t="s">
        <v>893</v>
      </c>
      <c r="E1391" t="s">
        <v>42</v>
      </c>
      <c r="F1391" t="s">
        <v>895</v>
      </c>
      <c r="G1391" t="s">
        <v>29043</v>
      </c>
      <c r="H1391" t="s">
        <v>27960</v>
      </c>
      <c r="I1391" t="s">
        <v>28610</v>
      </c>
      <c r="J1391" t="s">
        <v>27929</v>
      </c>
      <c r="L1391" t="s">
        <v>29053</v>
      </c>
    </row>
    <row r="1392" spans="1:12" x14ac:dyDescent="0.35">
      <c r="A1392" t="s">
        <v>26551</v>
      </c>
      <c r="B1392" t="s">
        <v>29297</v>
      </c>
      <c r="C1392" t="s">
        <v>25297</v>
      </c>
      <c r="D1392" t="s">
        <v>893</v>
      </c>
      <c r="E1392" t="s">
        <v>42</v>
      </c>
      <c r="F1392" t="s">
        <v>895</v>
      </c>
      <c r="G1392" t="s">
        <v>29043</v>
      </c>
      <c r="H1392" t="s">
        <v>27960</v>
      </c>
      <c r="I1392" t="s">
        <v>28610</v>
      </c>
      <c r="J1392" t="s">
        <v>27929</v>
      </c>
      <c r="L1392" t="s">
        <v>29053</v>
      </c>
    </row>
    <row r="1393" spans="1:14" x14ac:dyDescent="0.35">
      <c r="A1393" t="s">
        <v>385</v>
      </c>
      <c r="B1393" t="s">
        <v>1067</v>
      </c>
      <c r="C1393" t="s">
        <v>969</v>
      </c>
      <c r="D1393" t="s">
        <v>893</v>
      </c>
      <c r="E1393" t="s">
        <v>42</v>
      </c>
      <c r="F1393" t="s">
        <v>895</v>
      </c>
      <c r="G1393" t="s">
        <v>29043</v>
      </c>
      <c r="H1393" t="s">
        <v>27960</v>
      </c>
      <c r="I1393" t="s">
        <v>28610</v>
      </c>
      <c r="J1393" t="s">
        <v>27929</v>
      </c>
      <c r="L1393" t="s">
        <v>29053</v>
      </c>
      <c r="N1393">
        <v>1</v>
      </c>
    </row>
    <row r="1394" spans="1:14" x14ac:dyDescent="0.35">
      <c r="A1394" t="s">
        <v>26553</v>
      </c>
      <c r="B1394" t="s">
        <v>29298</v>
      </c>
      <c r="C1394" t="s">
        <v>24960</v>
      </c>
      <c r="D1394" t="s">
        <v>893</v>
      </c>
      <c r="E1394" t="s">
        <v>42</v>
      </c>
      <c r="F1394" t="s">
        <v>895</v>
      </c>
      <c r="G1394" t="s">
        <v>29043</v>
      </c>
      <c r="H1394" t="s">
        <v>27960</v>
      </c>
      <c r="I1394" t="s">
        <v>28610</v>
      </c>
      <c r="J1394" t="s">
        <v>27929</v>
      </c>
      <c r="L1394" t="s">
        <v>29053</v>
      </c>
    </row>
    <row r="1395" spans="1:14" x14ac:dyDescent="0.35">
      <c r="A1395" t="s">
        <v>26554</v>
      </c>
      <c r="B1395" t="s">
        <v>29299</v>
      </c>
      <c r="C1395" t="s">
        <v>24960</v>
      </c>
      <c r="D1395" t="s">
        <v>893</v>
      </c>
      <c r="E1395" t="s">
        <v>42</v>
      </c>
      <c r="F1395" t="s">
        <v>895</v>
      </c>
      <c r="G1395" t="s">
        <v>29043</v>
      </c>
      <c r="H1395" t="s">
        <v>27960</v>
      </c>
      <c r="I1395" t="s">
        <v>28610</v>
      </c>
      <c r="J1395" t="s">
        <v>27929</v>
      </c>
      <c r="L1395" t="s">
        <v>29053</v>
      </c>
    </row>
    <row r="1396" spans="1:14" x14ac:dyDescent="0.35">
      <c r="A1396" t="s">
        <v>26555</v>
      </c>
      <c r="B1396" t="s">
        <v>29300</v>
      </c>
      <c r="C1396" t="s">
        <v>26070</v>
      </c>
      <c r="D1396" t="s">
        <v>893</v>
      </c>
      <c r="E1396" t="s">
        <v>42</v>
      </c>
      <c r="F1396" t="s">
        <v>895</v>
      </c>
      <c r="G1396" t="s">
        <v>29043</v>
      </c>
      <c r="H1396" t="s">
        <v>27960</v>
      </c>
      <c r="I1396" t="s">
        <v>28610</v>
      </c>
      <c r="J1396" t="s">
        <v>27929</v>
      </c>
      <c r="L1396" t="s">
        <v>29053</v>
      </c>
    </row>
    <row r="1397" spans="1:14" x14ac:dyDescent="0.35">
      <c r="A1397" t="s">
        <v>26556</v>
      </c>
      <c r="B1397" t="s">
        <v>29301</v>
      </c>
      <c r="C1397" t="s">
        <v>26070</v>
      </c>
      <c r="D1397" t="s">
        <v>893</v>
      </c>
      <c r="E1397" t="s">
        <v>42</v>
      </c>
      <c r="F1397" t="s">
        <v>895</v>
      </c>
      <c r="G1397" t="s">
        <v>29043</v>
      </c>
      <c r="H1397" t="s">
        <v>27960</v>
      </c>
      <c r="I1397" t="s">
        <v>28610</v>
      </c>
      <c r="J1397" t="s">
        <v>27929</v>
      </c>
      <c r="L1397" t="s">
        <v>29053</v>
      </c>
    </row>
    <row r="1398" spans="1:14" x14ac:dyDescent="0.35">
      <c r="A1398" t="s">
        <v>26557</v>
      </c>
      <c r="B1398" t="s">
        <v>29302</v>
      </c>
      <c r="C1398" t="s">
        <v>24960</v>
      </c>
      <c r="D1398" t="s">
        <v>893</v>
      </c>
      <c r="E1398" t="s">
        <v>42</v>
      </c>
      <c r="F1398" t="s">
        <v>895</v>
      </c>
      <c r="G1398" t="s">
        <v>29043</v>
      </c>
      <c r="H1398" t="s">
        <v>27960</v>
      </c>
      <c r="I1398" t="s">
        <v>28610</v>
      </c>
      <c r="J1398" t="s">
        <v>27929</v>
      </c>
      <c r="L1398" t="s">
        <v>29053</v>
      </c>
    </row>
    <row r="1399" spans="1:14" x14ac:dyDescent="0.35">
      <c r="A1399" t="s">
        <v>26558</v>
      </c>
      <c r="B1399" t="s">
        <v>29303</v>
      </c>
      <c r="C1399" t="s">
        <v>24960</v>
      </c>
      <c r="D1399" t="s">
        <v>893</v>
      </c>
      <c r="E1399" t="s">
        <v>42</v>
      </c>
      <c r="F1399" t="s">
        <v>895</v>
      </c>
      <c r="G1399" t="s">
        <v>29043</v>
      </c>
      <c r="H1399" t="s">
        <v>27960</v>
      </c>
      <c r="I1399" t="s">
        <v>28610</v>
      </c>
      <c r="J1399" t="s">
        <v>27929</v>
      </c>
      <c r="L1399" t="s">
        <v>29053</v>
      </c>
    </row>
    <row r="1400" spans="1:14" x14ac:dyDescent="0.35">
      <c r="A1400" t="s">
        <v>389</v>
      </c>
      <c r="B1400" t="s">
        <v>29304</v>
      </c>
      <c r="C1400" t="s">
        <v>969</v>
      </c>
      <c r="D1400" t="s">
        <v>893</v>
      </c>
      <c r="E1400" t="s">
        <v>42</v>
      </c>
      <c r="F1400" t="s">
        <v>895</v>
      </c>
      <c r="G1400" t="s">
        <v>29043</v>
      </c>
      <c r="H1400" t="s">
        <v>27960</v>
      </c>
      <c r="I1400" t="s">
        <v>28610</v>
      </c>
      <c r="J1400" t="s">
        <v>27929</v>
      </c>
      <c r="L1400" t="s">
        <v>29053</v>
      </c>
      <c r="N1400">
        <v>1</v>
      </c>
    </row>
    <row r="1401" spans="1:14" x14ac:dyDescent="0.35">
      <c r="A1401" t="s">
        <v>26560</v>
      </c>
      <c r="B1401" t="s">
        <v>29305</v>
      </c>
      <c r="C1401" t="s">
        <v>26070</v>
      </c>
      <c r="D1401" t="s">
        <v>893</v>
      </c>
      <c r="E1401" t="s">
        <v>42</v>
      </c>
      <c r="F1401" t="s">
        <v>895</v>
      </c>
      <c r="G1401" t="s">
        <v>29043</v>
      </c>
      <c r="H1401" t="s">
        <v>27960</v>
      </c>
      <c r="I1401" t="s">
        <v>28610</v>
      </c>
      <c r="J1401" t="s">
        <v>27929</v>
      </c>
      <c r="L1401" t="s">
        <v>29053</v>
      </c>
    </row>
    <row r="1402" spans="1:14" x14ac:dyDescent="0.35">
      <c r="A1402" t="s">
        <v>26561</v>
      </c>
      <c r="B1402" t="s">
        <v>29306</v>
      </c>
      <c r="C1402" t="s">
        <v>24960</v>
      </c>
      <c r="D1402" t="s">
        <v>893</v>
      </c>
      <c r="E1402" t="s">
        <v>42</v>
      </c>
      <c r="F1402" t="s">
        <v>895</v>
      </c>
      <c r="G1402" t="s">
        <v>29043</v>
      </c>
      <c r="H1402" t="s">
        <v>27960</v>
      </c>
      <c r="I1402" t="s">
        <v>28610</v>
      </c>
      <c r="J1402" t="s">
        <v>27929</v>
      </c>
      <c r="L1402" t="s">
        <v>29053</v>
      </c>
    </row>
    <row r="1403" spans="1:14" x14ac:dyDescent="0.35">
      <c r="A1403" t="s">
        <v>26562</v>
      </c>
      <c r="B1403" t="s">
        <v>29307</v>
      </c>
      <c r="C1403" t="s">
        <v>26070</v>
      </c>
      <c r="D1403" t="s">
        <v>893</v>
      </c>
      <c r="E1403" t="s">
        <v>42</v>
      </c>
      <c r="F1403" t="s">
        <v>895</v>
      </c>
      <c r="G1403" t="s">
        <v>29043</v>
      </c>
      <c r="H1403" t="s">
        <v>27960</v>
      </c>
      <c r="I1403" t="s">
        <v>28610</v>
      </c>
      <c r="J1403" t="s">
        <v>27929</v>
      </c>
      <c r="L1403" t="s">
        <v>29053</v>
      </c>
    </row>
    <row r="1404" spans="1:14" x14ac:dyDescent="0.35">
      <c r="A1404">
        <v>182096345816</v>
      </c>
      <c r="B1404" t="s">
        <v>29308</v>
      </c>
      <c r="C1404" t="s">
        <v>952</v>
      </c>
      <c r="D1404" t="s">
        <v>923</v>
      </c>
      <c r="E1404" t="s">
        <v>42</v>
      </c>
      <c r="F1404" t="s">
        <v>895</v>
      </c>
      <c r="G1404" t="s">
        <v>28824</v>
      </c>
      <c r="H1404" t="s">
        <v>27960</v>
      </c>
      <c r="I1404" t="s">
        <v>27929</v>
      </c>
      <c r="J1404" t="s">
        <v>27929</v>
      </c>
      <c r="L1404" t="s">
        <v>28825</v>
      </c>
      <c r="N1404">
        <v>1</v>
      </c>
    </row>
    <row r="1405" spans="1:14" x14ac:dyDescent="0.35">
      <c r="A1405" t="s">
        <v>26564</v>
      </c>
      <c r="B1405" t="s">
        <v>29309</v>
      </c>
      <c r="C1405" t="s">
        <v>26070</v>
      </c>
      <c r="D1405" t="s">
        <v>893</v>
      </c>
      <c r="E1405" t="s">
        <v>42</v>
      </c>
      <c r="F1405" t="s">
        <v>895</v>
      </c>
      <c r="G1405" t="s">
        <v>29043</v>
      </c>
      <c r="H1405" t="s">
        <v>27960</v>
      </c>
      <c r="I1405" t="s">
        <v>28610</v>
      </c>
      <c r="J1405" t="s">
        <v>27929</v>
      </c>
      <c r="L1405" t="s">
        <v>29053</v>
      </c>
    </row>
    <row r="1406" spans="1:14" x14ac:dyDescent="0.35">
      <c r="A1406" t="s">
        <v>26565</v>
      </c>
      <c r="B1406" t="s">
        <v>29310</v>
      </c>
      <c r="C1406" t="s">
        <v>26070</v>
      </c>
      <c r="D1406" t="s">
        <v>893</v>
      </c>
      <c r="E1406" t="s">
        <v>42</v>
      </c>
      <c r="F1406" t="s">
        <v>895</v>
      </c>
      <c r="G1406" t="s">
        <v>29043</v>
      </c>
      <c r="H1406" t="s">
        <v>27960</v>
      </c>
      <c r="I1406" t="s">
        <v>28610</v>
      </c>
      <c r="J1406" t="s">
        <v>27929</v>
      </c>
      <c r="L1406" t="s">
        <v>29053</v>
      </c>
    </row>
    <row r="1407" spans="1:14" x14ac:dyDescent="0.35">
      <c r="A1407" t="s">
        <v>26566</v>
      </c>
      <c r="B1407" t="s">
        <v>29311</v>
      </c>
      <c r="C1407" t="s">
        <v>26070</v>
      </c>
      <c r="D1407" t="s">
        <v>893</v>
      </c>
      <c r="E1407" t="s">
        <v>42</v>
      </c>
      <c r="F1407" t="s">
        <v>895</v>
      </c>
      <c r="G1407" t="s">
        <v>29043</v>
      </c>
      <c r="H1407" t="s">
        <v>27960</v>
      </c>
      <c r="I1407" t="s">
        <v>28610</v>
      </c>
      <c r="J1407" t="s">
        <v>27929</v>
      </c>
      <c r="L1407" t="s">
        <v>29053</v>
      </c>
    </row>
    <row r="1408" spans="1:14" x14ac:dyDescent="0.35">
      <c r="A1408" t="s">
        <v>26567</v>
      </c>
      <c r="B1408" t="s">
        <v>29312</v>
      </c>
      <c r="C1408" t="s">
        <v>26070</v>
      </c>
      <c r="D1408" t="s">
        <v>893</v>
      </c>
      <c r="E1408" t="s">
        <v>42</v>
      </c>
      <c r="F1408" t="s">
        <v>895</v>
      </c>
      <c r="G1408" t="s">
        <v>29043</v>
      </c>
      <c r="H1408" t="s">
        <v>27960</v>
      </c>
      <c r="I1408" t="s">
        <v>28610</v>
      </c>
      <c r="J1408" t="s">
        <v>27929</v>
      </c>
      <c r="L1408" t="s">
        <v>29053</v>
      </c>
    </row>
    <row r="1409" spans="1:12" x14ac:dyDescent="0.35">
      <c r="A1409" t="s">
        <v>26568</v>
      </c>
      <c r="B1409" t="s">
        <v>29313</v>
      </c>
      <c r="C1409" t="s">
        <v>26070</v>
      </c>
      <c r="D1409" t="s">
        <v>893</v>
      </c>
      <c r="E1409" t="s">
        <v>42</v>
      </c>
      <c r="F1409" t="s">
        <v>895</v>
      </c>
      <c r="G1409" t="s">
        <v>29043</v>
      </c>
      <c r="H1409" t="s">
        <v>27960</v>
      </c>
      <c r="I1409" t="s">
        <v>28610</v>
      </c>
      <c r="J1409" t="s">
        <v>27929</v>
      </c>
      <c r="L1409" t="s">
        <v>29053</v>
      </c>
    </row>
    <row r="1410" spans="1:12" x14ac:dyDescent="0.35">
      <c r="A1410" t="s">
        <v>26569</v>
      </c>
      <c r="B1410" t="s">
        <v>29314</v>
      </c>
      <c r="C1410" t="s">
        <v>26070</v>
      </c>
      <c r="D1410" t="s">
        <v>893</v>
      </c>
      <c r="E1410" t="s">
        <v>42</v>
      </c>
      <c r="F1410" t="s">
        <v>895</v>
      </c>
      <c r="G1410" t="s">
        <v>29043</v>
      </c>
      <c r="H1410" t="s">
        <v>27960</v>
      </c>
      <c r="I1410" t="s">
        <v>28610</v>
      </c>
      <c r="J1410" t="s">
        <v>27929</v>
      </c>
      <c r="L1410" t="s">
        <v>29053</v>
      </c>
    </row>
    <row r="1411" spans="1:12" x14ac:dyDescent="0.35">
      <c r="A1411" t="s">
        <v>26570</v>
      </c>
      <c r="B1411" t="s">
        <v>29315</v>
      </c>
      <c r="C1411" t="s">
        <v>26070</v>
      </c>
      <c r="D1411" t="s">
        <v>893</v>
      </c>
      <c r="E1411" t="s">
        <v>42</v>
      </c>
      <c r="F1411" t="s">
        <v>895</v>
      </c>
      <c r="G1411" t="s">
        <v>29043</v>
      </c>
      <c r="H1411" t="s">
        <v>27960</v>
      </c>
      <c r="I1411" t="s">
        <v>28610</v>
      </c>
      <c r="J1411" t="s">
        <v>27929</v>
      </c>
      <c r="L1411" t="s">
        <v>29053</v>
      </c>
    </row>
    <row r="1412" spans="1:12" x14ac:dyDescent="0.35">
      <c r="A1412" t="s">
        <v>26571</v>
      </c>
      <c r="B1412" t="s">
        <v>29316</v>
      </c>
      <c r="C1412" t="s">
        <v>25936</v>
      </c>
      <c r="D1412" t="s">
        <v>893</v>
      </c>
      <c r="E1412" t="s">
        <v>42</v>
      </c>
      <c r="F1412" t="s">
        <v>895</v>
      </c>
      <c r="G1412" t="s">
        <v>29043</v>
      </c>
      <c r="H1412" t="s">
        <v>27960</v>
      </c>
      <c r="I1412" t="s">
        <v>28610</v>
      </c>
      <c r="J1412" t="s">
        <v>27929</v>
      </c>
      <c r="L1412" t="s">
        <v>29053</v>
      </c>
    </row>
    <row r="1413" spans="1:12" x14ac:dyDescent="0.35">
      <c r="A1413" t="s">
        <v>26572</v>
      </c>
      <c r="B1413" t="s">
        <v>29317</v>
      </c>
      <c r="C1413" t="s">
        <v>25936</v>
      </c>
      <c r="D1413" t="s">
        <v>893</v>
      </c>
      <c r="E1413" t="s">
        <v>42</v>
      </c>
      <c r="F1413" t="s">
        <v>895</v>
      </c>
      <c r="G1413" t="s">
        <v>29043</v>
      </c>
      <c r="H1413" t="s">
        <v>27960</v>
      </c>
      <c r="I1413" t="s">
        <v>28610</v>
      </c>
      <c r="J1413" t="s">
        <v>27929</v>
      </c>
      <c r="L1413" t="s">
        <v>29053</v>
      </c>
    </row>
    <row r="1414" spans="1:12" x14ac:dyDescent="0.35">
      <c r="A1414" t="s">
        <v>26573</v>
      </c>
      <c r="B1414" t="s">
        <v>29318</v>
      </c>
      <c r="C1414" t="s">
        <v>25936</v>
      </c>
      <c r="D1414" t="s">
        <v>893</v>
      </c>
      <c r="E1414" t="s">
        <v>42</v>
      </c>
      <c r="F1414" t="s">
        <v>895</v>
      </c>
      <c r="G1414" t="s">
        <v>29043</v>
      </c>
      <c r="H1414" t="s">
        <v>27960</v>
      </c>
      <c r="I1414" t="s">
        <v>28610</v>
      </c>
      <c r="J1414" t="s">
        <v>27929</v>
      </c>
      <c r="L1414" t="s">
        <v>29053</v>
      </c>
    </row>
    <row r="1415" spans="1:12" x14ac:dyDescent="0.35">
      <c r="A1415" t="s">
        <v>26574</v>
      </c>
      <c r="B1415" t="s">
        <v>29319</v>
      </c>
      <c r="C1415" t="s">
        <v>25936</v>
      </c>
      <c r="D1415" t="s">
        <v>893</v>
      </c>
      <c r="E1415" t="s">
        <v>42</v>
      </c>
      <c r="F1415" t="s">
        <v>895</v>
      </c>
      <c r="G1415" t="s">
        <v>29043</v>
      </c>
      <c r="H1415" t="s">
        <v>27960</v>
      </c>
      <c r="I1415" t="s">
        <v>28610</v>
      </c>
      <c r="J1415" t="s">
        <v>27929</v>
      </c>
      <c r="L1415" t="s">
        <v>29053</v>
      </c>
    </row>
    <row r="1416" spans="1:12" x14ac:dyDescent="0.35">
      <c r="A1416" t="s">
        <v>26575</v>
      </c>
      <c r="B1416" t="s">
        <v>29320</v>
      </c>
      <c r="C1416" t="s">
        <v>25936</v>
      </c>
      <c r="D1416" t="s">
        <v>893</v>
      </c>
      <c r="E1416" t="s">
        <v>42</v>
      </c>
      <c r="F1416" t="s">
        <v>895</v>
      </c>
      <c r="G1416" t="s">
        <v>29043</v>
      </c>
      <c r="H1416" t="s">
        <v>27960</v>
      </c>
      <c r="I1416" t="s">
        <v>28610</v>
      </c>
      <c r="J1416" t="s">
        <v>27929</v>
      </c>
      <c r="L1416" t="s">
        <v>29053</v>
      </c>
    </row>
    <row r="1417" spans="1:12" x14ac:dyDescent="0.35">
      <c r="A1417" t="s">
        <v>26576</v>
      </c>
      <c r="B1417" t="s">
        <v>29321</v>
      </c>
      <c r="C1417" t="s">
        <v>26607</v>
      </c>
      <c r="D1417" t="s">
        <v>893</v>
      </c>
      <c r="E1417" t="s">
        <v>42</v>
      </c>
      <c r="F1417" t="s">
        <v>895</v>
      </c>
      <c r="G1417" t="s">
        <v>29043</v>
      </c>
      <c r="H1417" t="s">
        <v>27960</v>
      </c>
      <c r="I1417" t="s">
        <v>28610</v>
      </c>
      <c r="J1417" t="s">
        <v>27929</v>
      </c>
      <c r="L1417" t="s">
        <v>29053</v>
      </c>
    </row>
    <row r="1418" spans="1:12" x14ac:dyDescent="0.35">
      <c r="A1418" t="s">
        <v>26577</v>
      </c>
      <c r="B1418" t="s">
        <v>29322</v>
      </c>
      <c r="C1418" t="s">
        <v>26607</v>
      </c>
      <c r="D1418" t="s">
        <v>893</v>
      </c>
      <c r="E1418" t="s">
        <v>42</v>
      </c>
      <c r="F1418" t="s">
        <v>895</v>
      </c>
      <c r="G1418" t="s">
        <v>29043</v>
      </c>
      <c r="H1418" t="s">
        <v>27960</v>
      </c>
      <c r="I1418" t="s">
        <v>28610</v>
      </c>
      <c r="J1418" t="s">
        <v>27929</v>
      </c>
      <c r="L1418" t="s">
        <v>29053</v>
      </c>
    </row>
    <row r="1419" spans="1:12" x14ac:dyDescent="0.35">
      <c r="A1419" t="s">
        <v>26578</v>
      </c>
      <c r="B1419" t="s">
        <v>29323</v>
      </c>
      <c r="C1419" t="s">
        <v>26607</v>
      </c>
      <c r="D1419" t="s">
        <v>893</v>
      </c>
      <c r="E1419" t="s">
        <v>42</v>
      </c>
      <c r="F1419" t="s">
        <v>895</v>
      </c>
      <c r="G1419" t="s">
        <v>29043</v>
      </c>
      <c r="H1419" t="s">
        <v>27960</v>
      </c>
      <c r="I1419" t="s">
        <v>28610</v>
      </c>
      <c r="J1419" t="s">
        <v>27929</v>
      </c>
      <c r="L1419" t="s">
        <v>29053</v>
      </c>
    </row>
    <row r="1420" spans="1:12" x14ac:dyDescent="0.35">
      <c r="A1420" t="s">
        <v>26579</v>
      </c>
      <c r="B1420" t="s">
        <v>29324</v>
      </c>
      <c r="C1420" t="s">
        <v>26607</v>
      </c>
      <c r="D1420" t="s">
        <v>893</v>
      </c>
      <c r="E1420" t="s">
        <v>42</v>
      </c>
      <c r="F1420" t="s">
        <v>895</v>
      </c>
      <c r="G1420" t="s">
        <v>29043</v>
      </c>
      <c r="H1420" t="s">
        <v>27960</v>
      </c>
      <c r="I1420" t="s">
        <v>28610</v>
      </c>
      <c r="J1420" t="s">
        <v>27929</v>
      </c>
      <c r="L1420" t="s">
        <v>29053</v>
      </c>
    </row>
    <row r="1421" spans="1:12" x14ac:dyDescent="0.35">
      <c r="A1421" t="s">
        <v>26580</v>
      </c>
      <c r="B1421" t="s">
        <v>29325</v>
      </c>
      <c r="C1421" t="s">
        <v>26607</v>
      </c>
      <c r="D1421" t="s">
        <v>893</v>
      </c>
      <c r="E1421" t="s">
        <v>42</v>
      </c>
      <c r="F1421" t="s">
        <v>895</v>
      </c>
      <c r="G1421" t="s">
        <v>29043</v>
      </c>
      <c r="H1421" t="s">
        <v>27960</v>
      </c>
      <c r="I1421" t="s">
        <v>28610</v>
      </c>
      <c r="J1421" t="s">
        <v>27929</v>
      </c>
      <c r="L1421" t="s">
        <v>29053</v>
      </c>
    </row>
    <row r="1422" spans="1:12" x14ac:dyDescent="0.35">
      <c r="A1422" t="s">
        <v>26582</v>
      </c>
      <c r="B1422" t="s">
        <v>29326</v>
      </c>
      <c r="C1422" t="s">
        <v>26607</v>
      </c>
      <c r="D1422" t="s">
        <v>893</v>
      </c>
      <c r="E1422" t="s">
        <v>42</v>
      </c>
      <c r="F1422" t="s">
        <v>895</v>
      </c>
      <c r="G1422" t="s">
        <v>29043</v>
      </c>
      <c r="H1422" t="s">
        <v>27960</v>
      </c>
      <c r="I1422" t="s">
        <v>28610</v>
      </c>
      <c r="J1422" t="s">
        <v>27929</v>
      </c>
      <c r="L1422" t="s">
        <v>29053</v>
      </c>
    </row>
    <row r="1423" spans="1:12" x14ac:dyDescent="0.35">
      <c r="A1423" t="s">
        <v>26583</v>
      </c>
      <c r="B1423" t="s">
        <v>29327</v>
      </c>
      <c r="C1423" t="s">
        <v>26607</v>
      </c>
      <c r="D1423" t="s">
        <v>893</v>
      </c>
      <c r="E1423" t="s">
        <v>42</v>
      </c>
      <c r="F1423" t="s">
        <v>895</v>
      </c>
      <c r="G1423" t="s">
        <v>29043</v>
      </c>
      <c r="H1423" t="s">
        <v>27960</v>
      </c>
      <c r="I1423" t="s">
        <v>28610</v>
      </c>
      <c r="J1423" t="s">
        <v>27929</v>
      </c>
      <c r="L1423" t="s">
        <v>29053</v>
      </c>
    </row>
    <row r="1424" spans="1:12" x14ac:dyDescent="0.35">
      <c r="A1424" t="s">
        <v>26584</v>
      </c>
      <c r="B1424" t="s">
        <v>29328</v>
      </c>
      <c r="C1424" t="s">
        <v>26607</v>
      </c>
      <c r="D1424" t="s">
        <v>893</v>
      </c>
      <c r="E1424" t="s">
        <v>42</v>
      </c>
      <c r="F1424" t="s">
        <v>895</v>
      </c>
      <c r="G1424" t="s">
        <v>29043</v>
      </c>
      <c r="H1424" t="s">
        <v>27960</v>
      </c>
      <c r="I1424" t="s">
        <v>28610</v>
      </c>
      <c r="J1424" t="s">
        <v>27929</v>
      </c>
      <c r="L1424" t="s">
        <v>29053</v>
      </c>
    </row>
    <row r="1425" spans="1:12" x14ac:dyDescent="0.35">
      <c r="A1425" t="s">
        <v>26585</v>
      </c>
      <c r="B1425" t="s">
        <v>29329</v>
      </c>
      <c r="C1425" t="s">
        <v>26607</v>
      </c>
      <c r="D1425" t="s">
        <v>893</v>
      </c>
      <c r="E1425" t="s">
        <v>42</v>
      </c>
      <c r="F1425" t="s">
        <v>895</v>
      </c>
      <c r="G1425" t="s">
        <v>29043</v>
      </c>
      <c r="H1425" t="s">
        <v>27960</v>
      </c>
      <c r="I1425" t="s">
        <v>28610</v>
      </c>
      <c r="J1425" t="s">
        <v>27929</v>
      </c>
      <c r="L1425" t="s">
        <v>29053</v>
      </c>
    </row>
    <row r="1426" spans="1:12" x14ac:dyDescent="0.35">
      <c r="A1426" t="s">
        <v>26586</v>
      </c>
      <c r="B1426" t="s">
        <v>29331</v>
      </c>
      <c r="C1426" t="s">
        <v>26607</v>
      </c>
      <c r="D1426" t="s">
        <v>893</v>
      </c>
      <c r="E1426" t="s">
        <v>42</v>
      </c>
      <c r="F1426" t="s">
        <v>895</v>
      </c>
      <c r="G1426" t="s">
        <v>29043</v>
      </c>
      <c r="H1426" t="s">
        <v>27960</v>
      </c>
      <c r="I1426" t="s">
        <v>28610</v>
      </c>
      <c r="J1426" t="s">
        <v>27929</v>
      </c>
      <c r="L1426" t="s">
        <v>29053</v>
      </c>
    </row>
    <row r="1427" spans="1:12" x14ac:dyDescent="0.35">
      <c r="A1427" t="s">
        <v>26587</v>
      </c>
      <c r="B1427" t="s">
        <v>29332</v>
      </c>
      <c r="C1427" t="s">
        <v>26607</v>
      </c>
      <c r="D1427" t="s">
        <v>893</v>
      </c>
      <c r="E1427" t="s">
        <v>42</v>
      </c>
      <c r="F1427" t="s">
        <v>895</v>
      </c>
      <c r="G1427" t="s">
        <v>29043</v>
      </c>
      <c r="H1427" t="s">
        <v>27960</v>
      </c>
      <c r="I1427" t="s">
        <v>28610</v>
      </c>
      <c r="J1427" t="s">
        <v>27929</v>
      </c>
      <c r="L1427" t="s">
        <v>29053</v>
      </c>
    </row>
    <row r="1428" spans="1:12" x14ac:dyDescent="0.35">
      <c r="A1428" t="s">
        <v>26588</v>
      </c>
      <c r="B1428" t="s">
        <v>29333</v>
      </c>
      <c r="C1428" t="s">
        <v>26607</v>
      </c>
      <c r="D1428" t="s">
        <v>893</v>
      </c>
      <c r="E1428" t="s">
        <v>42</v>
      </c>
      <c r="F1428" t="s">
        <v>895</v>
      </c>
      <c r="G1428" t="s">
        <v>29043</v>
      </c>
      <c r="H1428" t="s">
        <v>27960</v>
      </c>
      <c r="I1428" t="s">
        <v>28610</v>
      </c>
      <c r="J1428" t="s">
        <v>27929</v>
      </c>
      <c r="L1428" t="s">
        <v>29053</v>
      </c>
    </row>
    <row r="1429" spans="1:12" x14ac:dyDescent="0.35">
      <c r="A1429" t="s">
        <v>26589</v>
      </c>
      <c r="B1429" t="s">
        <v>29334</v>
      </c>
      <c r="C1429" t="s">
        <v>26607</v>
      </c>
      <c r="D1429" t="s">
        <v>893</v>
      </c>
      <c r="E1429" t="s">
        <v>42</v>
      </c>
      <c r="F1429" t="s">
        <v>895</v>
      </c>
      <c r="G1429" t="s">
        <v>29043</v>
      </c>
      <c r="H1429" t="s">
        <v>27960</v>
      </c>
      <c r="I1429" t="s">
        <v>28610</v>
      </c>
      <c r="J1429" t="s">
        <v>27929</v>
      </c>
      <c r="L1429" t="s">
        <v>29053</v>
      </c>
    </row>
    <row r="1430" spans="1:12" x14ac:dyDescent="0.35">
      <c r="A1430" t="s">
        <v>26590</v>
      </c>
      <c r="B1430" t="s">
        <v>29335</v>
      </c>
      <c r="C1430" t="s">
        <v>26607</v>
      </c>
      <c r="D1430" t="s">
        <v>893</v>
      </c>
      <c r="E1430" t="s">
        <v>42</v>
      </c>
      <c r="F1430" t="s">
        <v>895</v>
      </c>
      <c r="G1430" t="s">
        <v>29043</v>
      </c>
      <c r="H1430" t="s">
        <v>27960</v>
      </c>
      <c r="I1430" t="s">
        <v>28610</v>
      </c>
      <c r="J1430" t="s">
        <v>27929</v>
      </c>
      <c r="L1430" t="s">
        <v>29053</v>
      </c>
    </row>
    <row r="1431" spans="1:12" x14ac:dyDescent="0.35">
      <c r="A1431" t="s">
        <v>26591</v>
      </c>
      <c r="B1431" t="s">
        <v>29336</v>
      </c>
      <c r="C1431" t="s">
        <v>25620</v>
      </c>
      <c r="D1431" t="s">
        <v>893</v>
      </c>
      <c r="E1431" t="s">
        <v>42</v>
      </c>
      <c r="F1431" t="s">
        <v>895</v>
      </c>
      <c r="G1431" t="s">
        <v>29043</v>
      </c>
      <c r="H1431" t="s">
        <v>27960</v>
      </c>
      <c r="I1431" t="s">
        <v>28610</v>
      </c>
      <c r="J1431" t="s">
        <v>27929</v>
      </c>
      <c r="L1431" t="s">
        <v>29053</v>
      </c>
    </row>
    <row r="1432" spans="1:12" x14ac:dyDescent="0.35">
      <c r="A1432" t="s">
        <v>26592</v>
      </c>
      <c r="B1432" t="s">
        <v>29337</v>
      </c>
      <c r="C1432" t="s">
        <v>25620</v>
      </c>
      <c r="D1432" t="s">
        <v>893</v>
      </c>
      <c r="E1432" t="s">
        <v>42</v>
      </c>
      <c r="F1432" t="s">
        <v>895</v>
      </c>
      <c r="G1432" t="s">
        <v>29043</v>
      </c>
      <c r="H1432" t="s">
        <v>27960</v>
      </c>
      <c r="I1432" t="s">
        <v>28610</v>
      </c>
      <c r="J1432" t="s">
        <v>27929</v>
      </c>
      <c r="L1432" t="s">
        <v>29053</v>
      </c>
    </row>
    <row r="1433" spans="1:12" x14ac:dyDescent="0.35">
      <c r="A1433" t="s">
        <v>26593</v>
      </c>
      <c r="B1433" t="s">
        <v>29338</v>
      </c>
      <c r="C1433" t="s">
        <v>26622</v>
      </c>
      <c r="D1433" t="s">
        <v>893</v>
      </c>
      <c r="E1433" t="s">
        <v>42</v>
      </c>
      <c r="F1433" t="s">
        <v>895</v>
      </c>
      <c r="G1433" t="s">
        <v>29043</v>
      </c>
      <c r="H1433" t="s">
        <v>27960</v>
      </c>
      <c r="I1433" t="s">
        <v>28610</v>
      </c>
      <c r="J1433" t="s">
        <v>27929</v>
      </c>
      <c r="L1433" t="s">
        <v>29053</v>
      </c>
    </row>
    <row r="1434" spans="1:12" x14ac:dyDescent="0.35">
      <c r="A1434" t="s">
        <v>26594</v>
      </c>
      <c r="B1434" t="s">
        <v>29339</v>
      </c>
      <c r="C1434" t="s">
        <v>26624</v>
      </c>
      <c r="D1434" t="s">
        <v>893</v>
      </c>
      <c r="E1434" t="s">
        <v>42</v>
      </c>
      <c r="F1434" t="s">
        <v>895</v>
      </c>
      <c r="G1434" t="s">
        <v>29043</v>
      </c>
      <c r="H1434" t="s">
        <v>27960</v>
      </c>
      <c r="I1434" t="s">
        <v>28610</v>
      </c>
      <c r="J1434" t="s">
        <v>27929</v>
      </c>
      <c r="L1434" t="s">
        <v>29053</v>
      </c>
    </row>
    <row r="1435" spans="1:12" x14ac:dyDescent="0.35">
      <c r="A1435" t="s">
        <v>26595</v>
      </c>
      <c r="B1435" t="s">
        <v>29340</v>
      </c>
      <c r="C1435" t="s">
        <v>26624</v>
      </c>
      <c r="D1435" t="s">
        <v>893</v>
      </c>
      <c r="E1435" t="s">
        <v>42</v>
      </c>
      <c r="F1435" t="s">
        <v>895</v>
      </c>
      <c r="G1435" t="s">
        <v>29043</v>
      </c>
      <c r="H1435" t="s">
        <v>27960</v>
      </c>
      <c r="I1435" t="s">
        <v>28610</v>
      </c>
      <c r="J1435" t="s">
        <v>27929</v>
      </c>
      <c r="L1435" t="s">
        <v>29053</v>
      </c>
    </row>
    <row r="1436" spans="1:12" x14ac:dyDescent="0.35">
      <c r="A1436" t="s">
        <v>26596</v>
      </c>
      <c r="B1436" t="s">
        <v>29341</v>
      </c>
      <c r="C1436" t="s">
        <v>26624</v>
      </c>
      <c r="D1436" t="s">
        <v>893</v>
      </c>
      <c r="E1436" t="s">
        <v>42</v>
      </c>
      <c r="F1436" t="s">
        <v>895</v>
      </c>
      <c r="G1436" t="s">
        <v>29043</v>
      </c>
      <c r="H1436" t="s">
        <v>27960</v>
      </c>
      <c r="I1436" t="s">
        <v>28610</v>
      </c>
      <c r="J1436" t="s">
        <v>27929</v>
      </c>
      <c r="L1436" t="s">
        <v>29053</v>
      </c>
    </row>
    <row r="1437" spans="1:12" x14ac:dyDescent="0.35">
      <c r="A1437" t="s">
        <v>26597</v>
      </c>
      <c r="B1437" t="s">
        <v>29342</v>
      </c>
      <c r="C1437" t="s">
        <v>26624</v>
      </c>
      <c r="D1437" t="s">
        <v>893</v>
      </c>
      <c r="E1437" t="s">
        <v>42</v>
      </c>
      <c r="F1437" t="s">
        <v>895</v>
      </c>
      <c r="G1437" t="s">
        <v>29043</v>
      </c>
      <c r="H1437" t="s">
        <v>27960</v>
      </c>
      <c r="I1437" t="s">
        <v>28610</v>
      </c>
      <c r="J1437" t="s">
        <v>27929</v>
      </c>
      <c r="L1437" t="s">
        <v>29053</v>
      </c>
    </row>
    <row r="1438" spans="1:12" x14ac:dyDescent="0.35">
      <c r="A1438" t="s">
        <v>26598</v>
      </c>
      <c r="B1438" t="s">
        <v>29343</v>
      </c>
      <c r="C1438" t="s">
        <v>26624</v>
      </c>
      <c r="D1438" t="s">
        <v>893</v>
      </c>
      <c r="E1438" t="s">
        <v>42</v>
      </c>
      <c r="F1438" t="s">
        <v>895</v>
      </c>
      <c r="G1438" t="s">
        <v>29043</v>
      </c>
      <c r="H1438" t="s">
        <v>27960</v>
      </c>
      <c r="I1438" t="s">
        <v>28610</v>
      </c>
      <c r="J1438" t="s">
        <v>27929</v>
      </c>
      <c r="L1438" t="s">
        <v>29053</v>
      </c>
    </row>
    <row r="1439" spans="1:12" x14ac:dyDescent="0.35">
      <c r="A1439" t="s">
        <v>26599</v>
      </c>
      <c r="B1439" t="s">
        <v>29344</v>
      </c>
      <c r="C1439" t="s">
        <v>26624</v>
      </c>
      <c r="D1439" t="s">
        <v>893</v>
      </c>
      <c r="E1439" t="s">
        <v>42</v>
      </c>
      <c r="F1439" t="s">
        <v>895</v>
      </c>
      <c r="G1439" t="s">
        <v>29043</v>
      </c>
      <c r="H1439" t="s">
        <v>27960</v>
      </c>
      <c r="I1439" t="s">
        <v>28610</v>
      </c>
      <c r="J1439" t="s">
        <v>27929</v>
      </c>
      <c r="L1439" t="s">
        <v>29053</v>
      </c>
    </row>
    <row r="1440" spans="1:12" x14ac:dyDescent="0.35">
      <c r="A1440" t="s">
        <v>26600</v>
      </c>
      <c r="B1440" t="s">
        <v>29345</v>
      </c>
      <c r="C1440" t="s">
        <v>26624</v>
      </c>
      <c r="D1440" t="s">
        <v>893</v>
      </c>
      <c r="E1440" t="s">
        <v>42</v>
      </c>
      <c r="F1440" t="s">
        <v>895</v>
      </c>
      <c r="G1440" t="s">
        <v>29043</v>
      </c>
      <c r="H1440" t="s">
        <v>27960</v>
      </c>
      <c r="I1440" t="s">
        <v>28610</v>
      </c>
      <c r="J1440" t="s">
        <v>27929</v>
      </c>
      <c r="L1440" t="s">
        <v>29053</v>
      </c>
    </row>
    <row r="1441" spans="1:14" x14ac:dyDescent="0.35">
      <c r="A1441" t="s">
        <v>26601</v>
      </c>
      <c r="B1441" t="s">
        <v>29346</v>
      </c>
      <c r="C1441" t="s">
        <v>964</v>
      </c>
      <c r="D1441" t="s">
        <v>893</v>
      </c>
      <c r="E1441" t="s">
        <v>42</v>
      </c>
      <c r="F1441" t="s">
        <v>895</v>
      </c>
      <c r="G1441" t="s">
        <v>29043</v>
      </c>
      <c r="H1441" t="s">
        <v>27960</v>
      </c>
      <c r="I1441" t="s">
        <v>28610</v>
      </c>
      <c r="J1441" t="s">
        <v>27929</v>
      </c>
      <c r="L1441" t="s">
        <v>29053</v>
      </c>
    </row>
    <row r="1442" spans="1:14" x14ac:dyDescent="0.35">
      <c r="A1442" t="s">
        <v>25896</v>
      </c>
      <c r="B1442" t="s">
        <v>29347</v>
      </c>
      <c r="C1442" t="s">
        <v>22</v>
      </c>
      <c r="D1442" t="s">
        <v>893</v>
      </c>
      <c r="E1442" t="s">
        <v>42</v>
      </c>
      <c r="F1442" t="s">
        <v>895</v>
      </c>
      <c r="G1442" t="s">
        <v>29043</v>
      </c>
      <c r="H1442" t="s">
        <v>27960</v>
      </c>
      <c r="I1442" t="s">
        <v>28610</v>
      </c>
      <c r="J1442" t="s">
        <v>27929</v>
      </c>
      <c r="L1442" t="s">
        <v>29053</v>
      </c>
      <c r="N1442">
        <v>1</v>
      </c>
    </row>
    <row r="1443" spans="1:14" x14ac:dyDescent="0.35">
      <c r="A1443" t="s">
        <v>133</v>
      </c>
      <c r="B1443" t="s">
        <v>330</v>
      </c>
      <c r="C1443" t="s">
        <v>22</v>
      </c>
      <c r="D1443" t="s">
        <v>893</v>
      </c>
      <c r="E1443" t="s">
        <v>42</v>
      </c>
      <c r="F1443" t="s">
        <v>895</v>
      </c>
      <c r="G1443" t="s">
        <v>29043</v>
      </c>
      <c r="H1443" t="s">
        <v>27960</v>
      </c>
      <c r="I1443" t="s">
        <v>28610</v>
      </c>
      <c r="J1443" t="s">
        <v>27929</v>
      </c>
      <c r="L1443" t="s">
        <v>29053</v>
      </c>
      <c r="N1443">
        <v>1</v>
      </c>
    </row>
    <row r="1444" spans="1:14" x14ac:dyDescent="0.35">
      <c r="A1444" t="s">
        <v>26368</v>
      </c>
      <c r="B1444" t="s">
        <v>29348</v>
      </c>
      <c r="C1444" t="s">
        <v>25330</v>
      </c>
      <c r="D1444" t="s">
        <v>893</v>
      </c>
      <c r="E1444" t="s">
        <v>42</v>
      </c>
      <c r="F1444" t="s">
        <v>895</v>
      </c>
      <c r="G1444" t="s">
        <v>29043</v>
      </c>
      <c r="H1444" t="s">
        <v>27960</v>
      </c>
      <c r="I1444" t="s">
        <v>28610</v>
      </c>
      <c r="J1444" t="s">
        <v>27929</v>
      </c>
      <c r="L1444" t="s">
        <v>29053</v>
      </c>
      <c r="N1444">
        <v>1</v>
      </c>
    </row>
    <row r="1445" spans="1:14" x14ac:dyDescent="0.35">
      <c r="A1445" t="s">
        <v>26371</v>
      </c>
      <c r="B1445" t="s">
        <v>29349</v>
      </c>
      <c r="C1445" t="s">
        <v>25330</v>
      </c>
      <c r="D1445" t="s">
        <v>893</v>
      </c>
      <c r="E1445" t="s">
        <v>42</v>
      </c>
      <c r="F1445" t="s">
        <v>895</v>
      </c>
      <c r="G1445" t="s">
        <v>29043</v>
      </c>
      <c r="H1445" t="s">
        <v>27960</v>
      </c>
      <c r="I1445" t="s">
        <v>28610</v>
      </c>
      <c r="J1445" t="s">
        <v>27929</v>
      </c>
      <c r="L1445" t="s">
        <v>29053</v>
      </c>
      <c r="N1445">
        <v>1</v>
      </c>
    </row>
    <row r="1446" spans="1:14" x14ac:dyDescent="0.35">
      <c r="A1446" t="s">
        <v>26736</v>
      </c>
      <c r="B1446" t="s">
        <v>29350</v>
      </c>
      <c r="C1446" t="s">
        <v>25297</v>
      </c>
      <c r="D1446" t="s">
        <v>893</v>
      </c>
      <c r="E1446" t="s">
        <v>42</v>
      </c>
      <c r="F1446" t="s">
        <v>895</v>
      </c>
      <c r="G1446" t="s">
        <v>29043</v>
      </c>
      <c r="H1446" t="s">
        <v>27960</v>
      </c>
      <c r="I1446" t="s">
        <v>28610</v>
      </c>
      <c r="J1446" t="s">
        <v>27929</v>
      </c>
      <c r="L1446" t="s">
        <v>29053</v>
      </c>
    </row>
    <row r="1447" spans="1:14" x14ac:dyDescent="0.35">
      <c r="A1447" t="s">
        <v>26464</v>
      </c>
      <c r="B1447" t="s">
        <v>29351</v>
      </c>
      <c r="C1447" t="s">
        <v>25274</v>
      </c>
      <c r="D1447" t="s">
        <v>893</v>
      </c>
      <c r="E1447" t="s">
        <v>42</v>
      </c>
      <c r="F1447" t="s">
        <v>895</v>
      </c>
      <c r="G1447" t="s">
        <v>29043</v>
      </c>
      <c r="H1447" t="s">
        <v>27960</v>
      </c>
      <c r="I1447" t="s">
        <v>28610</v>
      </c>
      <c r="J1447" t="s">
        <v>27929</v>
      </c>
      <c r="L1447" t="s">
        <v>29053</v>
      </c>
      <c r="N1447">
        <v>1</v>
      </c>
    </row>
    <row r="1448" spans="1:14" x14ac:dyDescent="0.35">
      <c r="A1448" t="s">
        <v>26451</v>
      </c>
      <c r="B1448" t="s">
        <v>29352</v>
      </c>
      <c r="C1448" t="s">
        <v>26488</v>
      </c>
      <c r="D1448" t="s">
        <v>893</v>
      </c>
      <c r="E1448" t="s">
        <v>42</v>
      </c>
      <c r="F1448" t="s">
        <v>895</v>
      </c>
      <c r="G1448" t="s">
        <v>29043</v>
      </c>
      <c r="H1448" t="s">
        <v>27960</v>
      </c>
      <c r="I1448" t="s">
        <v>28610</v>
      </c>
      <c r="J1448" t="s">
        <v>27929</v>
      </c>
      <c r="L1448" t="s">
        <v>29053</v>
      </c>
    </row>
    <row r="1449" spans="1:14" x14ac:dyDescent="0.35">
      <c r="A1449" t="s">
        <v>122</v>
      </c>
      <c r="B1449" t="s">
        <v>347</v>
      </c>
      <c r="C1449" t="s">
        <v>29</v>
      </c>
      <c r="D1449" t="s">
        <v>893</v>
      </c>
      <c r="E1449" t="s">
        <v>42</v>
      </c>
      <c r="F1449" t="s">
        <v>895</v>
      </c>
      <c r="G1449" t="s">
        <v>29043</v>
      </c>
      <c r="H1449" t="s">
        <v>27960</v>
      </c>
      <c r="I1449" t="s">
        <v>28610</v>
      </c>
      <c r="J1449" t="s">
        <v>27929</v>
      </c>
      <c r="L1449" t="s">
        <v>29053</v>
      </c>
    </row>
    <row r="1450" spans="1:14" x14ac:dyDescent="0.35">
      <c r="A1450" t="s">
        <v>26604</v>
      </c>
      <c r="B1450" t="s">
        <v>29353</v>
      </c>
      <c r="C1450" t="s">
        <v>965</v>
      </c>
      <c r="D1450" t="s">
        <v>893</v>
      </c>
      <c r="E1450" t="s">
        <v>42</v>
      </c>
      <c r="F1450" t="s">
        <v>895</v>
      </c>
      <c r="G1450" t="s">
        <v>29043</v>
      </c>
      <c r="H1450" t="s">
        <v>27960</v>
      </c>
      <c r="I1450" t="s">
        <v>28610</v>
      </c>
      <c r="J1450" t="s">
        <v>27929</v>
      </c>
      <c r="L1450" t="s">
        <v>29053</v>
      </c>
    </row>
    <row r="1451" spans="1:14" x14ac:dyDescent="0.35">
      <c r="A1451" t="s">
        <v>26339</v>
      </c>
      <c r="B1451" t="s">
        <v>29354</v>
      </c>
      <c r="C1451" t="s">
        <v>25617</v>
      </c>
      <c r="D1451" t="s">
        <v>893</v>
      </c>
      <c r="E1451" t="s">
        <v>42</v>
      </c>
      <c r="F1451" t="s">
        <v>895</v>
      </c>
      <c r="G1451" t="s">
        <v>29043</v>
      </c>
      <c r="H1451" t="s">
        <v>27960</v>
      </c>
      <c r="I1451" t="s">
        <v>28610</v>
      </c>
      <c r="J1451" t="s">
        <v>27929</v>
      </c>
      <c r="L1451" t="s">
        <v>29053</v>
      </c>
      <c r="N1451">
        <v>1</v>
      </c>
    </row>
    <row r="1452" spans="1:14" x14ac:dyDescent="0.35">
      <c r="A1452" t="s">
        <v>26605</v>
      </c>
      <c r="B1452" t="s">
        <v>29355</v>
      </c>
      <c r="C1452" t="s">
        <v>26642</v>
      </c>
      <c r="D1452" t="s">
        <v>893</v>
      </c>
      <c r="E1452" t="s">
        <v>42</v>
      </c>
      <c r="F1452" t="s">
        <v>895</v>
      </c>
      <c r="G1452" t="s">
        <v>29043</v>
      </c>
      <c r="H1452" t="s">
        <v>27960</v>
      </c>
      <c r="I1452" t="s">
        <v>28610</v>
      </c>
      <c r="J1452" t="s">
        <v>27929</v>
      </c>
      <c r="L1452" t="s">
        <v>29053</v>
      </c>
    </row>
    <row r="1453" spans="1:14" x14ac:dyDescent="0.35">
      <c r="A1453" t="s">
        <v>26489</v>
      </c>
      <c r="B1453" t="s">
        <v>29356</v>
      </c>
      <c r="C1453" t="s">
        <v>24</v>
      </c>
      <c r="D1453" t="s">
        <v>893</v>
      </c>
      <c r="E1453" t="s">
        <v>42</v>
      </c>
      <c r="F1453" t="s">
        <v>895</v>
      </c>
      <c r="G1453" t="s">
        <v>29043</v>
      </c>
      <c r="H1453" t="s">
        <v>27960</v>
      </c>
      <c r="I1453" t="s">
        <v>28610</v>
      </c>
      <c r="J1453" t="s">
        <v>27929</v>
      </c>
      <c r="L1453" t="s">
        <v>29053</v>
      </c>
      <c r="N1453">
        <v>1</v>
      </c>
    </row>
    <row r="1454" spans="1:14" x14ac:dyDescent="0.35">
      <c r="A1454" t="s">
        <v>135</v>
      </c>
      <c r="B1454" t="s">
        <v>333</v>
      </c>
      <c r="C1454" t="s">
        <v>24</v>
      </c>
      <c r="D1454" t="s">
        <v>893</v>
      </c>
      <c r="E1454" t="s">
        <v>42</v>
      </c>
      <c r="F1454" t="s">
        <v>895</v>
      </c>
      <c r="G1454" t="s">
        <v>29043</v>
      </c>
      <c r="H1454" t="s">
        <v>27960</v>
      </c>
      <c r="I1454" t="s">
        <v>28610</v>
      </c>
      <c r="J1454" t="s">
        <v>27929</v>
      </c>
      <c r="L1454" t="s">
        <v>29053</v>
      </c>
      <c r="N1454">
        <v>1</v>
      </c>
    </row>
    <row r="1455" spans="1:14" x14ac:dyDescent="0.35">
      <c r="A1455" t="s">
        <v>26606</v>
      </c>
      <c r="B1455" t="s">
        <v>29357</v>
      </c>
      <c r="C1455" t="s">
        <v>25695</v>
      </c>
      <c r="D1455" t="s">
        <v>893</v>
      </c>
      <c r="E1455" t="s">
        <v>42</v>
      </c>
      <c r="F1455" t="s">
        <v>895</v>
      </c>
      <c r="G1455" t="s">
        <v>29043</v>
      </c>
      <c r="H1455" t="s">
        <v>27960</v>
      </c>
      <c r="I1455" t="s">
        <v>28610</v>
      </c>
      <c r="J1455" t="s">
        <v>27929</v>
      </c>
      <c r="L1455" t="s">
        <v>29053</v>
      </c>
    </row>
    <row r="1456" spans="1:14" x14ac:dyDescent="0.35">
      <c r="A1456" t="s">
        <v>26608</v>
      </c>
      <c r="B1456" t="s">
        <v>29358</v>
      </c>
      <c r="C1456" t="s">
        <v>25695</v>
      </c>
      <c r="D1456" t="s">
        <v>893</v>
      </c>
      <c r="E1456" t="s">
        <v>42</v>
      </c>
      <c r="F1456" t="s">
        <v>895</v>
      </c>
      <c r="G1456" t="s">
        <v>29043</v>
      </c>
      <c r="H1456" t="s">
        <v>27960</v>
      </c>
      <c r="I1456" t="s">
        <v>28610</v>
      </c>
      <c r="J1456" t="s">
        <v>27929</v>
      </c>
      <c r="L1456" t="s">
        <v>29053</v>
      </c>
    </row>
    <row r="1457" spans="1:14" x14ac:dyDescent="0.35">
      <c r="A1457" t="s">
        <v>26609</v>
      </c>
      <c r="B1457" t="s">
        <v>29359</v>
      </c>
      <c r="C1457" t="s">
        <v>25695</v>
      </c>
      <c r="D1457" t="s">
        <v>893</v>
      </c>
      <c r="E1457" t="s">
        <v>42</v>
      </c>
      <c r="F1457" t="s">
        <v>895</v>
      </c>
      <c r="G1457" t="s">
        <v>29043</v>
      </c>
      <c r="H1457" t="s">
        <v>27960</v>
      </c>
      <c r="I1457" t="s">
        <v>28610</v>
      </c>
      <c r="J1457" t="s">
        <v>27929</v>
      </c>
      <c r="L1457" t="s">
        <v>29053</v>
      </c>
      <c r="N1457">
        <v>1</v>
      </c>
    </row>
    <row r="1458" spans="1:14" x14ac:dyDescent="0.35">
      <c r="A1458" t="s">
        <v>26610</v>
      </c>
      <c r="B1458" t="s">
        <v>29360</v>
      </c>
      <c r="C1458" t="s">
        <v>25127</v>
      </c>
      <c r="D1458" t="s">
        <v>893</v>
      </c>
      <c r="E1458" t="s">
        <v>42</v>
      </c>
      <c r="F1458" t="s">
        <v>895</v>
      </c>
      <c r="G1458" t="s">
        <v>29043</v>
      </c>
      <c r="H1458" t="s">
        <v>27960</v>
      </c>
      <c r="I1458" t="s">
        <v>28610</v>
      </c>
      <c r="J1458" t="s">
        <v>27929</v>
      </c>
      <c r="L1458" t="s">
        <v>29053</v>
      </c>
    </row>
    <row r="1459" spans="1:14" x14ac:dyDescent="0.35">
      <c r="A1459" t="s">
        <v>26611</v>
      </c>
      <c r="B1459" t="s">
        <v>29361</v>
      </c>
      <c r="C1459" t="s">
        <v>25127</v>
      </c>
      <c r="D1459" t="s">
        <v>893</v>
      </c>
      <c r="E1459" t="s">
        <v>42</v>
      </c>
      <c r="F1459" t="s">
        <v>895</v>
      </c>
      <c r="G1459" t="s">
        <v>29043</v>
      </c>
      <c r="H1459" t="s">
        <v>27960</v>
      </c>
      <c r="I1459" t="s">
        <v>28610</v>
      </c>
      <c r="J1459" t="s">
        <v>27929</v>
      </c>
      <c r="L1459" t="s">
        <v>29053</v>
      </c>
    </row>
    <row r="1460" spans="1:14" x14ac:dyDescent="0.35">
      <c r="A1460" t="s">
        <v>26612</v>
      </c>
      <c r="B1460" t="s">
        <v>29362</v>
      </c>
      <c r="C1460" t="s">
        <v>25127</v>
      </c>
      <c r="D1460" t="s">
        <v>893</v>
      </c>
      <c r="E1460" t="s">
        <v>42</v>
      </c>
      <c r="F1460" t="s">
        <v>895</v>
      </c>
      <c r="G1460" t="s">
        <v>29043</v>
      </c>
      <c r="H1460" t="s">
        <v>27960</v>
      </c>
      <c r="I1460" t="s">
        <v>28610</v>
      </c>
      <c r="J1460" t="s">
        <v>27929</v>
      </c>
      <c r="L1460" t="s">
        <v>29053</v>
      </c>
    </row>
    <row r="1461" spans="1:14" x14ac:dyDescent="0.35">
      <c r="A1461" t="s">
        <v>26490</v>
      </c>
      <c r="B1461" t="s">
        <v>29363</v>
      </c>
      <c r="C1461" t="s">
        <v>24</v>
      </c>
      <c r="D1461" t="s">
        <v>893</v>
      </c>
      <c r="E1461" t="s">
        <v>42</v>
      </c>
      <c r="F1461" t="s">
        <v>895</v>
      </c>
      <c r="G1461" t="s">
        <v>29043</v>
      </c>
      <c r="H1461" t="s">
        <v>27960</v>
      </c>
      <c r="I1461" t="s">
        <v>28610</v>
      </c>
      <c r="J1461" t="s">
        <v>27929</v>
      </c>
      <c r="L1461" t="s">
        <v>29053</v>
      </c>
      <c r="N1461">
        <v>1</v>
      </c>
    </row>
    <row r="1462" spans="1:14" x14ac:dyDescent="0.35">
      <c r="A1462" t="s">
        <v>335</v>
      </c>
      <c r="B1462" t="s">
        <v>337</v>
      </c>
      <c r="C1462" t="s">
        <v>24</v>
      </c>
      <c r="D1462" t="s">
        <v>893</v>
      </c>
      <c r="E1462" t="s">
        <v>42</v>
      </c>
      <c r="F1462" t="s">
        <v>895</v>
      </c>
      <c r="G1462" t="s">
        <v>29043</v>
      </c>
      <c r="H1462" t="s">
        <v>27960</v>
      </c>
      <c r="I1462" t="s">
        <v>28610</v>
      </c>
      <c r="J1462" t="s">
        <v>27929</v>
      </c>
      <c r="L1462" t="s">
        <v>29053</v>
      </c>
      <c r="N1462">
        <v>1</v>
      </c>
    </row>
    <row r="1463" spans="1:14" x14ac:dyDescent="0.35">
      <c r="A1463" t="s">
        <v>26614</v>
      </c>
      <c r="B1463" t="s">
        <v>29364</v>
      </c>
      <c r="C1463" t="s">
        <v>967</v>
      </c>
      <c r="D1463" t="s">
        <v>893</v>
      </c>
      <c r="E1463" t="s">
        <v>42</v>
      </c>
      <c r="F1463" t="s">
        <v>895</v>
      </c>
      <c r="G1463" t="s">
        <v>29043</v>
      </c>
      <c r="H1463" t="s">
        <v>27960</v>
      </c>
      <c r="I1463" t="s">
        <v>28610</v>
      </c>
      <c r="J1463" t="s">
        <v>27929</v>
      </c>
      <c r="L1463" t="s">
        <v>29053</v>
      </c>
    </row>
    <row r="1464" spans="1:14" x14ac:dyDescent="0.35">
      <c r="A1464" t="s">
        <v>338</v>
      </c>
      <c r="B1464" t="s">
        <v>340</v>
      </c>
      <c r="C1464" t="s">
        <v>24</v>
      </c>
      <c r="D1464" t="s">
        <v>893</v>
      </c>
      <c r="E1464" t="s">
        <v>42</v>
      </c>
      <c r="F1464" t="s">
        <v>895</v>
      </c>
      <c r="G1464" t="s">
        <v>29043</v>
      </c>
      <c r="H1464" t="s">
        <v>27960</v>
      </c>
      <c r="I1464" t="s">
        <v>28610</v>
      </c>
      <c r="J1464" t="s">
        <v>27929</v>
      </c>
      <c r="L1464" t="s">
        <v>29053</v>
      </c>
      <c r="N1464">
        <v>1</v>
      </c>
    </row>
    <row r="1465" spans="1:14" x14ac:dyDescent="0.35">
      <c r="A1465" t="s">
        <v>26615</v>
      </c>
      <c r="B1465" t="s">
        <v>29365</v>
      </c>
      <c r="C1465" t="s">
        <v>25714</v>
      </c>
      <c r="D1465" t="s">
        <v>893</v>
      </c>
      <c r="E1465" t="s">
        <v>42</v>
      </c>
      <c r="F1465" t="s">
        <v>895</v>
      </c>
      <c r="G1465" t="s">
        <v>29043</v>
      </c>
      <c r="H1465" t="s">
        <v>27960</v>
      </c>
      <c r="I1465" t="s">
        <v>28610</v>
      </c>
      <c r="J1465" t="s">
        <v>27929</v>
      </c>
      <c r="L1465" t="s">
        <v>29053</v>
      </c>
    </row>
    <row r="1466" spans="1:14" x14ac:dyDescent="0.35">
      <c r="A1466" t="s">
        <v>26616</v>
      </c>
      <c r="B1466" t="s">
        <v>29366</v>
      </c>
      <c r="C1466" t="s">
        <v>25714</v>
      </c>
      <c r="D1466" t="s">
        <v>893</v>
      </c>
      <c r="E1466" t="s">
        <v>42</v>
      </c>
      <c r="F1466" t="s">
        <v>895</v>
      </c>
      <c r="G1466" t="s">
        <v>29043</v>
      </c>
      <c r="H1466" t="s">
        <v>27960</v>
      </c>
      <c r="I1466" t="s">
        <v>28610</v>
      </c>
      <c r="J1466" t="s">
        <v>27929</v>
      </c>
      <c r="L1466" t="s">
        <v>29053</v>
      </c>
    </row>
    <row r="1467" spans="1:14" x14ac:dyDescent="0.35">
      <c r="A1467" t="s">
        <v>26617</v>
      </c>
      <c r="B1467" t="s">
        <v>29367</v>
      </c>
      <c r="C1467" t="s">
        <v>953</v>
      </c>
      <c r="D1467" t="s">
        <v>893</v>
      </c>
      <c r="E1467" t="s">
        <v>42</v>
      </c>
      <c r="F1467" t="s">
        <v>895</v>
      </c>
      <c r="G1467" t="s">
        <v>29043</v>
      </c>
      <c r="H1467" t="s">
        <v>27960</v>
      </c>
      <c r="I1467" t="s">
        <v>28610</v>
      </c>
      <c r="J1467" t="s">
        <v>27929</v>
      </c>
      <c r="L1467" t="s">
        <v>29053</v>
      </c>
    </row>
    <row r="1468" spans="1:14" x14ac:dyDescent="0.35">
      <c r="A1468" t="s">
        <v>26618</v>
      </c>
      <c r="B1468" t="s">
        <v>29368</v>
      </c>
      <c r="C1468" t="s">
        <v>953</v>
      </c>
      <c r="D1468" t="s">
        <v>893</v>
      </c>
      <c r="E1468" t="s">
        <v>42</v>
      </c>
      <c r="F1468" t="s">
        <v>895</v>
      </c>
      <c r="G1468" t="s">
        <v>29043</v>
      </c>
      <c r="H1468" t="s">
        <v>27960</v>
      </c>
      <c r="I1468" t="s">
        <v>28610</v>
      </c>
      <c r="J1468" t="s">
        <v>27929</v>
      </c>
      <c r="L1468" t="s">
        <v>29053</v>
      </c>
    </row>
    <row r="1469" spans="1:14" x14ac:dyDescent="0.35">
      <c r="A1469" t="s">
        <v>26619</v>
      </c>
      <c r="B1469" t="s">
        <v>29369</v>
      </c>
      <c r="C1469" t="s">
        <v>953</v>
      </c>
      <c r="D1469" t="s">
        <v>893</v>
      </c>
      <c r="E1469" t="s">
        <v>42</v>
      </c>
      <c r="F1469" t="s">
        <v>895</v>
      </c>
      <c r="G1469" t="s">
        <v>29043</v>
      </c>
      <c r="H1469" t="s">
        <v>27960</v>
      </c>
      <c r="I1469" t="s">
        <v>28610</v>
      </c>
      <c r="J1469" t="s">
        <v>27929</v>
      </c>
      <c r="L1469" t="s">
        <v>29053</v>
      </c>
    </row>
    <row r="1470" spans="1:14" x14ac:dyDescent="0.35">
      <c r="A1470" t="s">
        <v>26620</v>
      </c>
      <c r="B1470" t="s">
        <v>29370</v>
      </c>
      <c r="C1470" t="s">
        <v>931</v>
      </c>
      <c r="D1470" t="s">
        <v>893</v>
      </c>
      <c r="E1470" t="s">
        <v>42</v>
      </c>
      <c r="F1470" t="s">
        <v>895</v>
      </c>
      <c r="G1470" t="s">
        <v>29043</v>
      </c>
      <c r="H1470" t="s">
        <v>27960</v>
      </c>
      <c r="I1470" t="s">
        <v>28610</v>
      </c>
      <c r="J1470" t="s">
        <v>27929</v>
      </c>
      <c r="L1470" t="s">
        <v>29053</v>
      </c>
    </row>
    <row r="1471" spans="1:14" x14ac:dyDescent="0.35">
      <c r="A1471" t="s">
        <v>26621</v>
      </c>
      <c r="B1471" t="s">
        <v>29371</v>
      </c>
      <c r="C1471" t="s">
        <v>931</v>
      </c>
      <c r="D1471" t="s">
        <v>893</v>
      </c>
      <c r="E1471" t="s">
        <v>42</v>
      </c>
      <c r="F1471" t="s">
        <v>895</v>
      </c>
      <c r="G1471" t="s">
        <v>29043</v>
      </c>
      <c r="H1471" t="s">
        <v>27960</v>
      </c>
      <c r="I1471" t="s">
        <v>28610</v>
      </c>
      <c r="J1471" t="s">
        <v>27929</v>
      </c>
      <c r="L1471" t="s">
        <v>29053</v>
      </c>
    </row>
    <row r="1472" spans="1:14" x14ac:dyDescent="0.35">
      <c r="A1472" t="s">
        <v>26623</v>
      </c>
      <c r="B1472" t="s">
        <v>29372</v>
      </c>
      <c r="C1472" t="s">
        <v>955</v>
      </c>
      <c r="D1472" t="s">
        <v>893</v>
      </c>
      <c r="E1472" t="s">
        <v>42</v>
      </c>
      <c r="F1472" t="s">
        <v>895</v>
      </c>
      <c r="G1472" t="s">
        <v>29043</v>
      </c>
      <c r="H1472" t="s">
        <v>27960</v>
      </c>
      <c r="I1472" t="s">
        <v>28610</v>
      </c>
      <c r="J1472" t="s">
        <v>27929</v>
      </c>
      <c r="L1472" t="s">
        <v>29053</v>
      </c>
    </row>
    <row r="1473" spans="1:12" x14ac:dyDescent="0.35">
      <c r="A1473" t="s">
        <v>26625</v>
      </c>
      <c r="B1473" t="s">
        <v>29373</v>
      </c>
      <c r="C1473" t="s">
        <v>955</v>
      </c>
      <c r="D1473" t="s">
        <v>893</v>
      </c>
      <c r="E1473" t="s">
        <v>42</v>
      </c>
      <c r="F1473" t="s">
        <v>895</v>
      </c>
      <c r="G1473" t="s">
        <v>29043</v>
      </c>
      <c r="H1473" t="s">
        <v>27960</v>
      </c>
      <c r="I1473" t="s">
        <v>28610</v>
      </c>
      <c r="J1473" t="s">
        <v>27929</v>
      </c>
      <c r="L1473" t="s">
        <v>29053</v>
      </c>
    </row>
    <row r="1474" spans="1:12" x14ac:dyDescent="0.35">
      <c r="A1474" t="s">
        <v>26626</v>
      </c>
      <c r="B1474" t="s">
        <v>29374</v>
      </c>
      <c r="C1474" t="s">
        <v>955</v>
      </c>
      <c r="D1474" t="s">
        <v>893</v>
      </c>
      <c r="E1474" t="s">
        <v>42</v>
      </c>
      <c r="F1474" t="s">
        <v>895</v>
      </c>
      <c r="G1474" t="s">
        <v>29043</v>
      </c>
      <c r="H1474" t="s">
        <v>27960</v>
      </c>
      <c r="I1474" t="s">
        <v>28610</v>
      </c>
      <c r="J1474" t="s">
        <v>27929</v>
      </c>
      <c r="L1474" t="s">
        <v>29053</v>
      </c>
    </row>
    <row r="1475" spans="1:12" x14ac:dyDescent="0.35">
      <c r="A1475" t="s">
        <v>26627</v>
      </c>
      <c r="B1475" t="s">
        <v>29375</v>
      </c>
      <c r="C1475" t="s">
        <v>955</v>
      </c>
      <c r="D1475" t="s">
        <v>893</v>
      </c>
      <c r="E1475" t="s">
        <v>42</v>
      </c>
      <c r="F1475" t="s">
        <v>895</v>
      </c>
      <c r="G1475" t="s">
        <v>29043</v>
      </c>
      <c r="H1475" t="s">
        <v>27960</v>
      </c>
      <c r="I1475" t="s">
        <v>28610</v>
      </c>
      <c r="J1475" t="s">
        <v>27929</v>
      </c>
      <c r="L1475" t="s">
        <v>29053</v>
      </c>
    </row>
    <row r="1476" spans="1:12" x14ac:dyDescent="0.35">
      <c r="A1476" t="s">
        <v>26628</v>
      </c>
      <c r="B1476" t="s">
        <v>29376</v>
      </c>
      <c r="C1476" t="s">
        <v>26581</v>
      </c>
      <c r="D1476" t="s">
        <v>893</v>
      </c>
      <c r="E1476" t="s">
        <v>42</v>
      </c>
      <c r="F1476" t="s">
        <v>895</v>
      </c>
      <c r="G1476" t="s">
        <v>29043</v>
      </c>
      <c r="H1476" t="s">
        <v>27960</v>
      </c>
      <c r="I1476" t="s">
        <v>28610</v>
      </c>
      <c r="J1476" t="s">
        <v>27929</v>
      </c>
      <c r="L1476" t="s">
        <v>29053</v>
      </c>
    </row>
    <row r="1477" spans="1:12" x14ac:dyDescent="0.35">
      <c r="A1477" t="s">
        <v>26629</v>
      </c>
      <c r="B1477" t="s">
        <v>29377</v>
      </c>
      <c r="C1477" t="s">
        <v>26581</v>
      </c>
      <c r="D1477" t="s">
        <v>893</v>
      </c>
      <c r="E1477" t="s">
        <v>42</v>
      </c>
      <c r="F1477" t="s">
        <v>895</v>
      </c>
      <c r="G1477" t="s">
        <v>29043</v>
      </c>
      <c r="H1477" t="s">
        <v>27960</v>
      </c>
      <c r="I1477" t="s">
        <v>28610</v>
      </c>
      <c r="J1477" t="s">
        <v>27929</v>
      </c>
      <c r="L1477" t="s">
        <v>29053</v>
      </c>
    </row>
    <row r="1478" spans="1:12" x14ac:dyDescent="0.35">
      <c r="A1478" t="s">
        <v>26630</v>
      </c>
      <c r="B1478" t="s">
        <v>29378</v>
      </c>
      <c r="C1478" t="s">
        <v>26581</v>
      </c>
      <c r="D1478" t="s">
        <v>893</v>
      </c>
      <c r="E1478" t="s">
        <v>42</v>
      </c>
      <c r="F1478" t="s">
        <v>895</v>
      </c>
      <c r="G1478" t="s">
        <v>29043</v>
      </c>
      <c r="H1478" t="s">
        <v>27960</v>
      </c>
      <c r="I1478" t="s">
        <v>28610</v>
      </c>
      <c r="J1478" t="s">
        <v>27929</v>
      </c>
      <c r="L1478" t="s">
        <v>29053</v>
      </c>
    </row>
    <row r="1479" spans="1:12" x14ac:dyDescent="0.35">
      <c r="A1479" t="s">
        <v>26631</v>
      </c>
      <c r="B1479" t="s">
        <v>29379</v>
      </c>
      <c r="C1479" t="s">
        <v>25499</v>
      </c>
      <c r="D1479" t="s">
        <v>893</v>
      </c>
      <c r="E1479" t="s">
        <v>42</v>
      </c>
      <c r="F1479" t="s">
        <v>895</v>
      </c>
      <c r="G1479" t="s">
        <v>29043</v>
      </c>
      <c r="H1479" t="s">
        <v>27960</v>
      </c>
      <c r="I1479" t="s">
        <v>28610</v>
      </c>
      <c r="J1479" t="s">
        <v>27929</v>
      </c>
      <c r="L1479" t="s">
        <v>29053</v>
      </c>
    </row>
    <row r="1480" spans="1:12" x14ac:dyDescent="0.35">
      <c r="A1480" t="s">
        <v>26632</v>
      </c>
      <c r="B1480" t="s">
        <v>29380</v>
      </c>
      <c r="C1480" t="s">
        <v>25499</v>
      </c>
      <c r="D1480" t="s">
        <v>893</v>
      </c>
      <c r="E1480" t="s">
        <v>42</v>
      </c>
      <c r="F1480" t="s">
        <v>895</v>
      </c>
      <c r="G1480" t="s">
        <v>29043</v>
      </c>
      <c r="H1480" t="s">
        <v>27960</v>
      </c>
      <c r="I1480" t="s">
        <v>28610</v>
      </c>
      <c r="J1480" t="s">
        <v>27929</v>
      </c>
      <c r="L1480" t="s">
        <v>29053</v>
      </c>
    </row>
    <row r="1481" spans="1:12" x14ac:dyDescent="0.35">
      <c r="A1481" t="s">
        <v>26633</v>
      </c>
      <c r="B1481" t="s">
        <v>29381</v>
      </c>
      <c r="C1481" t="s">
        <v>25499</v>
      </c>
      <c r="D1481" t="s">
        <v>893</v>
      </c>
      <c r="E1481" t="s">
        <v>42</v>
      </c>
      <c r="F1481" t="s">
        <v>895</v>
      </c>
      <c r="G1481" t="s">
        <v>29043</v>
      </c>
      <c r="H1481" t="s">
        <v>27960</v>
      </c>
      <c r="I1481" t="s">
        <v>28610</v>
      </c>
      <c r="J1481" t="s">
        <v>27929</v>
      </c>
      <c r="L1481" t="s">
        <v>29053</v>
      </c>
    </row>
    <row r="1482" spans="1:12" x14ac:dyDescent="0.35">
      <c r="A1482" t="s">
        <v>26634</v>
      </c>
      <c r="B1482" t="s">
        <v>29382</v>
      </c>
      <c r="C1482" t="s">
        <v>25499</v>
      </c>
      <c r="D1482" t="s">
        <v>893</v>
      </c>
      <c r="E1482" t="s">
        <v>42</v>
      </c>
      <c r="F1482" t="s">
        <v>895</v>
      </c>
      <c r="G1482" t="s">
        <v>29043</v>
      </c>
      <c r="H1482" t="s">
        <v>27960</v>
      </c>
      <c r="I1482" t="s">
        <v>28610</v>
      </c>
      <c r="J1482" t="s">
        <v>27929</v>
      </c>
      <c r="L1482" t="s">
        <v>29053</v>
      </c>
    </row>
    <row r="1483" spans="1:12" x14ac:dyDescent="0.35">
      <c r="A1483" t="s">
        <v>26635</v>
      </c>
      <c r="B1483" t="s">
        <v>29383</v>
      </c>
      <c r="C1483" t="s">
        <v>25499</v>
      </c>
      <c r="D1483" t="s">
        <v>893</v>
      </c>
      <c r="E1483" t="s">
        <v>42</v>
      </c>
      <c r="F1483" t="s">
        <v>895</v>
      </c>
      <c r="G1483" t="s">
        <v>29043</v>
      </c>
      <c r="H1483" t="s">
        <v>27960</v>
      </c>
      <c r="I1483" t="s">
        <v>28610</v>
      </c>
      <c r="J1483" t="s">
        <v>27929</v>
      </c>
      <c r="L1483" t="s">
        <v>29053</v>
      </c>
    </row>
    <row r="1484" spans="1:12" x14ac:dyDescent="0.35">
      <c r="A1484" t="s">
        <v>26636</v>
      </c>
      <c r="B1484" t="s">
        <v>29384</v>
      </c>
      <c r="C1484" t="s">
        <v>24960</v>
      </c>
      <c r="D1484" t="s">
        <v>893</v>
      </c>
      <c r="E1484" t="s">
        <v>42</v>
      </c>
      <c r="F1484" t="s">
        <v>895</v>
      </c>
      <c r="G1484" t="s">
        <v>29043</v>
      </c>
      <c r="H1484" t="s">
        <v>27960</v>
      </c>
      <c r="I1484" t="s">
        <v>28610</v>
      </c>
      <c r="J1484" t="s">
        <v>27929</v>
      </c>
      <c r="L1484" t="s">
        <v>29053</v>
      </c>
    </row>
    <row r="1485" spans="1:12" x14ac:dyDescent="0.35">
      <c r="A1485" t="s">
        <v>26637</v>
      </c>
      <c r="B1485" t="s">
        <v>29385</v>
      </c>
      <c r="C1485" t="s">
        <v>26070</v>
      </c>
      <c r="D1485" t="s">
        <v>893</v>
      </c>
      <c r="E1485" t="s">
        <v>42</v>
      </c>
      <c r="F1485" t="s">
        <v>895</v>
      </c>
      <c r="G1485" t="s">
        <v>29043</v>
      </c>
      <c r="H1485" t="s">
        <v>27960</v>
      </c>
      <c r="I1485" t="s">
        <v>28610</v>
      </c>
      <c r="J1485" t="s">
        <v>27929</v>
      </c>
      <c r="L1485" t="s">
        <v>29053</v>
      </c>
    </row>
    <row r="1486" spans="1:12" x14ac:dyDescent="0.35">
      <c r="A1486" t="s">
        <v>26638</v>
      </c>
      <c r="B1486" t="s">
        <v>29386</v>
      </c>
      <c r="C1486" t="s">
        <v>24960</v>
      </c>
      <c r="D1486" t="s">
        <v>893</v>
      </c>
      <c r="E1486" t="s">
        <v>42</v>
      </c>
      <c r="F1486" t="s">
        <v>895</v>
      </c>
      <c r="G1486" t="s">
        <v>29043</v>
      </c>
      <c r="H1486" t="s">
        <v>27960</v>
      </c>
      <c r="I1486" t="s">
        <v>28610</v>
      </c>
      <c r="J1486" t="s">
        <v>27929</v>
      </c>
      <c r="L1486" t="s">
        <v>29053</v>
      </c>
    </row>
    <row r="1487" spans="1:12" x14ac:dyDescent="0.35">
      <c r="A1487" t="s">
        <v>26639</v>
      </c>
      <c r="B1487" t="s">
        <v>29387</v>
      </c>
      <c r="C1487" t="s">
        <v>24960</v>
      </c>
      <c r="D1487" t="s">
        <v>893</v>
      </c>
      <c r="E1487" t="s">
        <v>42</v>
      </c>
      <c r="F1487" t="s">
        <v>895</v>
      </c>
      <c r="G1487" t="s">
        <v>29043</v>
      </c>
      <c r="H1487" t="s">
        <v>27960</v>
      </c>
      <c r="I1487" t="s">
        <v>28610</v>
      </c>
      <c r="J1487" t="s">
        <v>27929</v>
      </c>
      <c r="L1487" t="s">
        <v>29053</v>
      </c>
    </row>
    <row r="1488" spans="1:12" x14ac:dyDescent="0.35">
      <c r="A1488" t="s">
        <v>26640</v>
      </c>
      <c r="B1488" t="s">
        <v>29388</v>
      </c>
      <c r="C1488" t="s">
        <v>25936</v>
      </c>
      <c r="D1488" t="s">
        <v>893</v>
      </c>
      <c r="E1488" t="s">
        <v>42</v>
      </c>
      <c r="F1488" t="s">
        <v>895</v>
      </c>
      <c r="G1488" t="s">
        <v>29043</v>
      </c>
      <c r="H1488" t="s">
        <v>27960</v>
      </c>
      <c r="I1488" t="s">
        <v>28610</v>
      </c>
      <c r="J1488" t="s">
        <v>27929</v>
      </c>
      <c r="L1488" t="s">
        <v>29053</v>
      </c>
    </row>
    <row r="1489" spans="1:12" x14ac:dyDescent="0.35">
      <c r="A1489" t="s">
        <v>26641</v>
      </c>
      <c r="B1489" t="s">
        <v>29389</v>
      </c>
      <c r="C1489" t="s">
        <v>26607</v>
      </c>
      <c r="D1489" t="s">
        <v>893</v>
      </c>
      <c r="E1489" t="s">
        <v>42</v>
      </c>
      <c r="F1489" t="s">
        <v>895</v>
      </c>
      <c r="G1489" t="s">
        <v>29043</v>
      </c>
      <c r="H1489" t="s">
        <v>27960</v>
      </c>
      <c r="I1489" t="s">
        <v>28610</v>
      </c>
      <c r="J1489" t="s">
        <v>27929</v>
      </c>
      <c r="L1489" t="s">
        <v>29053</v>
      </c>
    </row>
    <row r="1490" spans="1:12" x14ac:dyDescent="0.35">
      <c r="A1490" t="s">
        <v>26643</v>
      </c>
      <c r="B1490" t="s">
        <v>29390</v>
      </c>
      <c r="C1490" t="s">
        <v>26607</v>
      </c>
      <c r="D1490" t="s">
        <v>893</v>
      </c>
      <c r="E1490" t="s">
        <v>42</v>
      </c>
      <c r="F1490" t="s">
        <v>895</v>
      </c>
      <c r="G1490" t="s">
        <v>29043</v>
      </c>
      <c r="H1490" t="s">
        <v>27960</v>
      </c>
      <c r="I1490" t="s">
        <v>28610</v>
      </c>
      <c r="J1490" t="s">
        <v>27929</v>
      </c>
      <c r="L1490" t="s">
        <v>29053</v>
      </c>
    </row>
    <row r="1491" spans="1:12" x14ac:dyDescent="0.35">
      <c r="A1491" t="s">
        <v>26644</v>
      </c>
      <c r="B1491" t="s">
        <v>29391</v>
      </c>
      <c r="C1491" t="s">
        <v>26607</v>
      </c>
      <c r="D1491" t="s">
        <v>893</v>
      </c>
      <c r="E1491" t="s">
        <v>42</v>
      </c>
      <c r="F1491" t="s">
        <v>895</v>
      </c>
      <c r="G1491" t="s">
        <v>29043</v>
      </c>
      <c r="H1491" t="s">
        <v>27960</v>
      </c>
      <c r="I1491" t="s">
        <v>28610</v>
      </c>
      <c r="J1491" t="s">
        <v>27929</v>
      </c>
      <c r="L1491" t="s">
        <v>29053</v>
      </c>
    </row>
    <row r="1492" spans="1:12" x14ac:dyDescent="0.35">
      <c r="A1492" t="s">
        <v>26645</v>
      </c>
      <c r="B1492" t="s">
        <v>29392</v>
      </c>
      <c r="C1492" t="s">
        <v>26607</v>
      </c>
      <c r="D1492" t="s">
        <v>893</v>
      </c>
      <c r="E1492" t="s">
        <v>42</v>
      </c>
      <c r="F1492" t="s">
        <v>895</v>
      </c>
      <c r="G1492" t="s">
        <v>29043</v>
      </c>
      <c r="H1492" t="s">
        <v>27960</v>
      </c>
      <c r="I1492" t="s">
        <v>28610</v>
      </c>
      <c r="J1492" t="s">
        <v>27929</v>
      </c>
      <c r="L1492" t="s">
        <v>29053</v>
      </c>
    </row>
    <row r="1493" spans="1:12" x14ac:dyDescent="0.35">
      <c r="A1493" t="s">
        <v>26646</v>
      </c>
      <c r="B1493" t="s">
        <v>29393</v>
      </c>
      <c r="C1493" t="s">
        <v>26607</v>
      </c>
      <c r="D1493" t="s">
        <v>893</v>
      </c>
      <c r="E1493" t="s">
        <v>42</v>
      </c>
      <c r="F1493" t="s">
        <v>895</v>
      </c>
      <c r="G1493" t="s">
        <v>29043</v>
      </c>
      <c r="H1493" t="s">
        <v>27960</v>
      </c>
      <c r="I1493" t="s">
        <v>28610</v>
      </c>
      <c r="J1493" t="s">
        <v>27929</v>
      </c>
      <c r="L1493" t="s">
        <v>29053</v>
      </c>
    </row>
    <row r="1494" spans="1:12" x14ac:dyDescent="0.35">
      <c r="A1494" t="s">
        <v>26647</v>
      </c>
      <c r="B1494" t="s">
        <v>29394</v>
      </c>
      <c r="C1494" t="s">
        <v>26607</v>
      </c>
      <c r="D1494" t="s">
        <v>893</v>
      </c>
      <c r="E1494" t="s">
        <v>42</v>
      </c>
      <c r="F1494" t="s">
        <v>895</v>
      </c>
      <c r="G1494" t="s">
        <v>29043</v>
      </c>
      <c r="H1494" t="s">
        <v>27960</v>
      </c>
      <c r="I1494" t="s">
        <v>28610</v>
      </c>
      <c r="J1494" t="s">
        <v>27929</v>
      </c>
      <c r="L1494" t="s">
        <v>29053</v>
      </c>
    </row>
    <row r="1495" spans="1:12" x14ac:dyDescent="0.35">
      <c r="A1495" t="s">
        <v>26648</v>
      </c>
      <c r="B1495" t="s">
        <v>29395</v>
      </c>
      <c r="C1495" t="s">
        <v>26607</v>
      </c>
      <c r="D1495" t="s">
        <v>893</v>
      </c>
      <c r="E1495" t="s">
        <v>42</v>
      </c>
      <c r="F1495" t="s">
        <v>895</v>
      </c>
      <c r="G1495" t="s">
        <v>29043</v>
      </c>
      <c r="H1495" t="s">
        <v>27960</v>
      </c>
      <c r="I1495" t="s">
        <v>28610</v>
      </c>
      <c r="J1495" t="s">
        <v>27929</v>
      </c>
      <c r="L1495" t="s">
        <v>29053</v>
      </c>
    </row>
    <row r="1496" spans="1:12" x14ac:dyDescent="0.35">
      <c r="A1496" t="s">
        <v>26649</v>
      </c>
      <c r="B1496" t="s">
        <v>29396</v>
      </c>
      <c r="C1496" t="s">
        <v>26686</v>
      </c>
      <c r="D1496" t="s">
        <v>893</v>
      </c>
      <c r="E1496" t="s">
        <v>42</v>
      </c>
      <c r="F1496" t="s">
        <v>895</v>
      </c>
      <c r="G1496" t="s">
        <v>29043</v>
      </c>
      <c r="H1496" t="s">
        <v>27960</v>
      </c>
      <c r="I1496" t="s">
        <v>28610</v>
      </c>
      <c r="J1496" t="s">
        <v>27929</v>
      </c>
      <c r="L1496" t="s">
        <v>29053</v>
      </c>
    </row>
    <row r="1497" spans="1:12" x14ac:dyDescent="0.35">
      <c r="A1497" t="s">
        <v>26650</v>
      </c>
      <c r="B1497" t="s">
        <v>29397</v>
      </c>
      <c r="C1497" t="s">
        <v>26688</v>
      </c>
      <c r="D1497" t="s">
        <v>893</v>
      </c>
      <c r="E1497" t="s">
        <v>42</v>
      </c>
      <c r="F1497" t="s">
        <v>895</v>
      </c>
      <c r="G1497" t="s">
        <v>29043</v>
      </c>
      <c r="H1497" t="s">
        <v>27960</v>
      </c>
      <c r="I1497" t="s">
        <v>28610</v>
      </c>
      <c r="J1497" t="s">
        <v>27929</v>
      </c>
      <c r="L1497" t="s">
        <v>29053</v>
      </c>
    </row>
    <row r="1498" spans="1:12" x14ac:dyDescent="0.35">
      <c r="A1498" t="s">
        <v>26651</v>
      </c>
      <c r="B1498" t="s">
        <v>29398</v>
      </c>
      <c r="C1498" t="s">
        <v>26690</v>
      </c>
      <c r="D1498" t="s">
        <v>893</v>
      </c>
      <c r="E1498" t="s">
        <v>42</v>
      </c>
      <c r="F1498" t="s">
        <v>895</v>
      </c>
      <c r="G1498" t="s">
        <v>29043</v>
      </c>
      <c r="H1498" t="s">
        <v>27960</v>
      </c>
      <c r="I1498" t="s">
        <v>28610</v>
      </c>
      <c r="J1498" t="s">
        <v>27929</v>
      </c>
      <c r="L1498" t="s">
        <v>29053</v>
      </c>
    </row>
    <row r="1499" spans="1:12" x14ac:dyDescent="0.35">
      <c r="A1499" t="s">
        <v>26652</v>
      </c>
      <c r="B1499" t="s">
        <v>29399</v>
      </c>
      <c r="C1499" t="s">
        <v>26692</v>
      </c>
      <c r="D1499" t="s">
        <v>893</v>
      </c>
      <c r="E1499" t="s">
        <v>42</v>
      </c>
      <c r="F1499" t="s">
        <v>895</v>
      </c>
      <c r="G1499" t="s">
        <v>29043</v>
      </c>
      <c r="H1499" t="s">
        <v>27960</v>
      </c>
      <c r="I1499" t="s">
        <v>28610</v>
      </c>
      <c r="J1499" t="s">
        <v>27929</v>
      </c>
      <c r="L1499" t="s">
        <v>29053</v>
      </c>
    </row>
    <row r="1500" spans="1:12" x14ac:dyDescent="0.35">
      <c r="A1500" t="s">
        <v>26653</v>
      </c>
      <c r="B1500" t="s">
        <v>29400</v>
      </c>
      <c r="C1500" t="s">
        <v>26692</v>
      </c>
      <c r="D1500" t="s">
        <v>893</v>
      </c>
      <c r="E1500" t="s">
        <v>42</v>
      </c>
      <c r="F1500" t="s">
        <v>895</v>
      </c>
      <c r="G1500" t="s">
        <v>29043</v>
      </c>
      <c r="H1500" t="s">
        <v>27960</v>
      </c>
      <c r="I1500" t="s">
        <v>28610</v>
      </c>
      <c r="J1500" t="s">
        <v>27929</v>
      </c>
      <c r="L1500" t="s">
        <v>29053</v>
      </c>
    </row>
    <row r="1501" spans="1:12" x14ac:dyDescent="0.35">
      <c r="A1501" t="s">
        <v>26654</v>
      </c>
      <c r="B1501" t="s">
        <v>29401</v>
      </c>
      <c r="C1501" t="s">
        <v>26692</v>
      </c>
      <c r="D1501" t="s">
        <v>893</v>
      </c>
      <c r="E1501" t="s">
        <v>42</v>
      </c>
      <c r="F1501" t="s">
        <v>895</v>
      </c>
      <c r="G1501" t="s">
        <v>29043</v>
      </c>
      <c r="H1501" t="s">
        <v>27960</v>
      </c>
      <c r="I1501" t="s">
        <v>28610</v>
      </c>
      <c r="J1501" t="s">
        <v>27929</v>
      </c>
      <c r="L1501" t="s">
        <v>29053</v>
      </c>
    </row>
    <row r="1502" spans="1:12" x14ac:dyDescent="0.35">
      <c r="A1502" t="s">
        <v>26655</v>
      </c>
      <c r="B1502" t="s">
        <v>29402</v>
      </c>
      <c r="C1502" t="s">
        <v>26692</v>
      </c>
      <c r="D1502" t="s">
        <v>893</v>
      </c>
      <c r="E1502" t="s">
        <v>42</v>
      </c>
      <c r="F1502" t="s">
        <v>895</v>
      </c>
      <c r="G1502" t="s">
        <v>29043</v>
      </c>
      <c r="H1502" t="s">
        <v>27960</v>
      </c>
      <c r="I1502" t="s">
        <v>28610</v>
      </c>
      <c r="J1502" t="s">
        <v>27929</v>
      </c>
      <c r="L1502" t="s">
        <v>29053</v>
      </c>
    </row>
    <row r="1503" spans="1:12" x14ac:dyDescent="0.35">
      <c r="A1503" t="s">
        <v>26656</v>
      </c>
      <c r="B1503" t="s">
        <v>29403</v>
      </c>
      <c r="C1503" t="s">
        <v>26692</v>
      </c>
      <c r="D1503" t="s">
        <v>893</v>
      </c>
      <c r="E1503" t="s">
        <v>42</v>
      </c>
      <c r="F1503" t="s">
        <v>895</v>
      </c>
      <c r="G1503" t="s">
        <v>29043</v>
      </c>
      <c r="H1503" t="s">
        <v>27960</v>
      </c>
      <c r="I1503" t="s">
        <v>28610</v>
      </c>
      <c r="J1503" t="s">
        <v>27929</v>
      </c>
      <c r="L1503" t="s">
        <v>29053</v>
      </c>
    </row>
    <row r="1504" spans="1:12" x14ac:dyDescent="0.35">
      <c r="A1504" t="s">
        <v>26657</v>
      </c>
      <c r="B1504" t="s">
        <v>29404</v>
      </c>
      <c r="C1504" t="s">
        <v>26692</v>
      </c>
      <c r="D1504" t="s">
        <v>893</v>
      </c>
      <c r="E1504" t="s">
        <v>42</v>
      </c>
      <c r="F1504" t="s">
        <v>895</v>
      </c>
      <c r="G1504" t="s">
        <v>29043</v>
      </c>
      <c r="H1504" t="s">
        <v>27960</v>
      </c>
      <c r="I1504" t="s">
        <v>28610</v>
      </c>
      <c r="J1504" t="s">
        <v>27929</v>
      </c>
      <c r="L1504" t="s">
        <v>29053</v>
      </c>
    </row>
    <row r="1505" spans="1:12" x14ac:dyDescent="0.35">
      <c r="A1505" t="s">
        <v>26658</v>
      </c>
      <c r="B1505" t="s">
        <v>29405</v>
      </c>
      <c r="C1505" t="s">
        <v>26692</v>
      </c>
      <c r="D1505" t="s">
        <v>893</v>
      </c>
      <c r="E1505" t="s">
        <v>42</v>
      </c>
      <c r="F1505" t="s">
        <v>895</v>
      </c>
      <c r="G1505" t="s">
        <v>29043</v>
      </c>
      <c r="H1505" t="s">
        <v>27960</v>
      </c>
      <c r="I1505" t="s">
        <v>28610</v>
      </c>
      <c r="J1505" t="s">
        <v>27929</v>
      </c>
      <c r="L1505" t="s">
        <v>29053</v>
      </c>
    </row>
    <row r="1506" spans="1:12" x14ac:dyDescent="0.35">
      <c r="A1506" t="s">
        <v>26659</v>
      </c>
      <c r="B1506" t="s">
        <v>29406</v>
      </c>
      <c r="C1506" t="s">
        <v>26692</v>
      </c>
      <c r="D1506" t="s">
        <v>893</v>
      </c>
      <c r="E1506" t="s">
        <v>42</v>
      </c>
      <c r="F1506" t="s">
        <v>895</v>
      </c>
      <c r="G1506" t="s">
        <v>29043</v>
      </c>
      <c r="H1506" t="s">
        <v>27960</v>
      </c>
      <c r="I1506" t="s">
        <v>28610</v>
      </c>
      <c r="J1506" t="s">
        <v>27929</v>
      </c>
      <c r="L1506" t="s">
        <v>29053</v>
      </c>
    </row>
    <row r="1507" spans="1:12" x14ac:dyDescent="0.35">
      <c r="A1507" t="s">
        <v>26660</v>
      </c>
      <c r="B1507" t="s">
        <v>29407</v>
      </c>
      <c r="C1507" t="s">
        <v>25523</v>
      </c>
      <c r="D1507" t="s">
        <v>893</v>
      </c>
      <c r="E1507" t="s">
        <v>42</v>
      </c>
      <c r="F1507" t="s">
        <v>895</v>
      </c>
      <c r="G1507" t="s">
        <v>29043</v>
      </c>
      <c r="H1507" t="s">
        <v>27960</v>
      </c>
      <c r="I1507" t="s">
        <v>28610</v>
      </c>
      <c r="J1507" t="s">
        <v>27929</v>
      </c>
      <c r="L1507" t="s">
        <v>29053</v>
      </c>
    </row>
    <row r="1508" spans="1:12" x14ac:dyDescent="0.35">
      <c r="A1508" t="s">
        <v>26661</v>
      </c>
      <c r="B1508" t="s">
        <v>29408</v>
      </c>
      <c r="C1508" t="s">
        <v>25523</v>
      </c>
      <c r="D1508" t="s">
        <v>893</v>
      </c>
      <c r="E1508" t="s">
        <v>42</v>
      </c>
      <c r="F1508" t="s">
        <v>895</v>
      </c>
      <c r="G1508" t="s">
        <v>29043</v>
      </c>
      <c r="H1508" t="s">
        <v>27960</v>
      </c>
      <c r="I1508" t="s">
        <v>28610</v>
      </c>
      <c r="J1508" t="s">
        <v>27929</v>
      </c>
      <c r="L1508" t="s">
        <v>29053</v>
      </c>
    </row>
    <row r="1509" spans="1:12" x14ac:dyDescent="0.35">
      <c r="A1509" t="s">
        <v>26662</v>
      </c>
      <c r="B1509" t="s">
        <v>29409</v>
      </c>
      <c r="C1509" t="s">
        <v>25523</v>
      </c>
      <c r="D1509" t="s">
        <v>893</v>
      </c>
      <c r="E1509" t="s">
        <v>42</v>
      </c>
      <c r="F1509" t="s">
        <v>895</v>
      </c>
      <c r="G1509" t="s">
        <v>29043</v>
      </c>
      <c r="H1509" t="s">
        <v>27960</v>
      </c>
      <c r="I1509" t="s">
        <v>28610</v>
      </c>
      <c r="J1509" t="s">
        <v>27929</v>
      </c>
      <c r="L1509" t="s">
        <v>29053</v>
      </c>
    </row>
    <row r="1510" spans="1:12" x14ac:dyDescent="0.35">
      <c r="A1510" t="s">
        <v>26663</v>
      </c>
      <c r="B1510" t="s">
        <v>29410</v>
      </c>
      <c r="C1510" t="s">
        <v>25523</v>
      </c>
      <c r="D1510" t="s">
        <v>893</v>
      </c>
      <c r="E1510" t="s">
        <v>42</v>
      </c>
      <c r="F1510" t="s">
        <v>895</v>
      </c>
      <c r="G1510" t="s">
        <v>29043</v>
      </c>
      <c r="H1510" t="s">
        <v>27960</v>
      </c>
      <c r="I1510" t="s">
        <v>28610</v>
      </c>
      <c r="J1510" t="s">
        <v>27929</v>
      </c>
      <c r="L1510" t="s">
        <v>29053</v>
      </c>
    </row>
    <row r="1511" spans="1:12" x14ac:dyDescent="0.35">
      <c r="A1511" t="s">
        <v>26664</v>
      </c>
      <c r="B1511" t="s">
        <v>29411</v>
      </c>
      <c r="C1511" t="s">
        <v>25523</v>
      </c>
      <c r="D1511" t="s">
        <v>893</v>
      </c>
      <c r="E1511" t="s">
        <v>42</v>
      </c>
      <c r="F1511" t="s">
        <v>895</v>
      </c>
      <c r="G1511" t="s">
        <v>29043</v>
      </c>
      <c r="H1511" t="s">
        <v>27960</v>
      </c>
      <c r="I1511" t="s">
        <v>28610</v>
      </c>
      <c r="J1511" t="s">
        <v>27929</v>
      </c>
      <c r="L1511" t="s">
        <v>29053</v>
      </c>
    </row>
    <row r="1512" spans="1:12" x14ac:dyDescent="0.35">
      <c r="A1512" t="s">
        <v>26665</v>
      </c>
      <c r="B1512" t="s">
        <v>29412</v>
      </c>
      <c r="C1512" t="s">
        <v>25523</v>
      </c>
      <c r="D1512" t="s">
        <v>893</v>
      </c>
      <c r="E1512" t="s">
        <v>42</v>
      </c>
      <c r="F1512" t="s">
        <v>895</v>
      </c>
      <c r="G1512" t="s">
        <v>29043</v>
      </c>
      <c r="H1512" t="s">
        <v>27960</v>
      </c>
      <c r="I1512" t="s">
        <v>28610</v>
      </c>
      <c r="J1512" t="s">
        <v>27929</v>
      </c>
      <c r="L1512" t="s">
        <v>29053</v>
      </c>
    </row>
    <row r="1513" spans="1:12" x14ac:dyDescent="0.35">
      <c r="A1513" t="s">
        <v>26666</v>
      </c>
      <c r="B1513" t="s">
        <v>29413</v>
      </c>
      <c r="C1513" t="s">
        <v>25523</v>
      </c>
      <c r="D1513" t="s">
        <v>893</v>
      </c>
      <c r="E1513" t="s">
        <v>42</v>
      </c>
      <c r="F1513" t="s">
        <v>895</v>
      </c>
      <c r="G1513" t="s">
        <v>29043</v>
      </c>
      <c r="H1513" t="s">
        <v>27960</v>
      </c>
      <c r="I1513" t="s">
        <v>28610</v>
      </c>
      <c r="J1513" t="s">
        <v>27929</v>
      </c>
      <c r="L1513" t="s">
        <v>29053</v>
      </c>
    </row>
    <row r="1514" spans="1:12" x14ac:dyDescent="0.35">
      <c r="A1514" t="s">
        <v>26667</v>
      </c>
      <c r="B1514" t="s">
        <v>29414</v>
      </c>
      <c r="C1514" t="s">
        <v>25523</v>
      </c>
      <c r="D1514" t="s">
        <v>893</v>
      </c>
      <c r="E1514" t="s">
        <v>42</v>
      </c>
      <c r="F1514" t="s">
        <v>895</v>
      </c>
      <c r="G1514" t="s">
        <v>29043</v>
      </c>
      <c r="H1514" t="s">
        <v>27960</v>
      </c>
      <c r="I1514" t="s">
        <v>28610</v>
      </c>
      <c r="J1514" t="s">
        <v>27929</v>
      </c>
      <c r="L1514" t="s">
        <v>29053</v>
      </c>
    </row>
    <row r="1515" spans="1:12" x14ac:dyDescent="0.35">
      <c r="A1515" t="s">
        <v>26668</v>
      </c>
      <c r="B1515" t="s">
        <v>29415</v>
      </c>
      <c r="C1515" t="s">
        <v>25523</v>
      </c>
      <c r="D1515" t="s">
        <v>893</v>
      </c>
      <c r="E1515" t="s">
        <v>42</v>
      </c>
      <c r="F1515" t="s">
        <v>895</v>
      </c>
      <c r="G1515" t="s">
        <v>29043</v>
      </c>
      <c r="H1515" t="s">
        <v>27960</v>
      </c>
      <c r="I1515" t="s">
        <v>28610</v>
      </c>
      <c r="J1515" t="s">
        <v>27929</v>
      </c>
      <c r="L1515" t="s">
        <v>29053</v>
      </c>
    </row>
    <row r="1516" spans="1:12" x14ac:dyDescent="0.35">
      <c r="A1516" t="s">
        <v>26669</v>
      </c>
      <c r="B1516" t="s">
        <v>29416</v>
      </c>
      <c r="C1516" t="s">
        <v>25523</v>
      </c>
      <c r="D1516" t="s">
        <v>893</v>
      </c>
      <c r="E1516" t="s">
        <v>42</v>
      </c>
      <c r="F1516" t="s">
        <v>895</v>
      </c>
      <c r="G1516" t="s">
        <v>29043</v>
      </c>
      <c r="H1516" t="s">
        <v>27960</v>
      </c>
      <c r="I1516" t="s">
        <v>28610</v>
      </c>
      <c r="J1516" t="s">
        <v>27929</v>
      </c>
      <c r="L1516" t="s">
        <v>29053</v>
      </c>
    </row>
    <row r="1517" spans="1:12" x14ac:dyDescent="0.35">
      <c r="A1517" t="s">
        <v>26670</v>
      </c>
      <c r="B1517" t="s">
        <v>29417</v>
      </c>
      <c r="C1517" t="s">
        <v>26711</v>
      </c>
      <c r="D1517" t="s">
        <v>893</v>
      </c>
      <c r="E1517" t="s">
        <v>42</v>
      </c>
      <c r="F1517" t="s">
        <v>895</v>
      </c>
      <c r="G1517" t="s">
        <v>29043</v>
      </c>
      <c r="H1517" t="s">
        <v>27960</v>
      </c>
      <c r="I1517" t="s">
        <v>28610</v>
      </c>
      <c r="J1517" t="s">
        <v>27929</v>
      </c>
      <c r="L1517" t="s">
        <v>29053</v>
      </c>
    </row>
    <row r="1518" spans="1:12" x14ac:dyDescent="0.35">
      <c r="A1518" t="s">
        <v>26671</v>
      </c>
      <c r="B1518" t="s">
        <v>29418</v>
      </c>
      <c r="C1518" t="s">
        <v>26711</v>
      </c>
      <c r="D1518" t="s">
        <v>893</v>
      </c>
      <c r="E1518" t="s">
        <v>42</v>
      </c>
      <c r="F1518" t="s">
        <v>895</v>
      </c>
      <c r="G1518" t="s">
        <v>29043</v>
      </c>
      <c r="H1518" t="s">
        <v>27960</v>
      </c>
      <c r="I1518" t="s">
        <v>28610</v>
      </c>
      <c r="J1518" t="s">
        <v>27929</v>
      </c>
      <c r="L1518" t="s">
        <v>29053</v>
      </c>
    </row>
    <row r="1519" spans="1:12" x14ac:dyDescent="0.35">
      <c r="A1519" t="s">
        <v>26672</v>
      </c>
      <c r="B1519" t="s">
        <v>29419</v>
      </c>
      <c r="C1519" t="s">
        <v>26711</v>
      </c>
      <c r="D1519" t="s">
        <v>893</v>
      </c>
      <c r="E1519" t="s">
        <v>42</v>
      </c>
      <c r="F1519" t="s">
        <v>895</v>
      </c>
      <c r="G1519" t="s">
        <v>29043</v>
      </c>
      <c r="H1519" t="s">
        <v>27960</v>
      </c>
      <c r="I1519" t="s">
        <v>28610</v>
      </c>
      <c r="J1519" t="s">
        <v>27929</v>
      </c>
      <c r="L1519" t="s">
        <v>29053</v>
      </c>
    </row>
    <row r="1520" spans="1:12" x14ac:dyDescent="0.35">
      <c r="A1520" t="s">
        <v>26673</v>
      </c>
      <c r="B1520" t="s">
        <v>29420</v>
      </c>
      <c r="C1520" t="s">
        <v>26711</v>
      </c>
      <c r="D1520" t="s">
        <v>893</v>
      </c>
      <c r="E1520" t="s">
        <v>42</v>
      </c>
      <c r="F1520" t="s">
        <v>895</v>
      </c>
      <c r="G1520" t="s">
        <v>29043</v>
      </c>
      <c r="H1520" t="s">
        <v>27960</v>
      </c>
      <c r="I1520" t="s">
        <v>28610</v>
      </c>
      <c r="J1520" t="s">
        <v>27929</v>
      </c>
      <c r="L1520" t="s">
        <v>29053</v>
      </c>
    </row>
    <row r="1521" spans="1:12" x14ac:dyDescent="0.35">
      <c r="A1521" t="s">
        <v>26674</v>
      </c>
      <c r="B1521" t="s">
        <v>29421</v>
      </c>
      <c r="C1521" t="s">
        <v>26711</v>
      </c>
      <c r="D1521" t="s">
        <v>893</v>
      </c>
      <c r="E1521" t="s">
        <v>42</v>
      </c>
      <c r="F1521" t="s">
        <v>895</v>
      </c>
      <c r="G1521" t="s">
        <v>29043</v>
      </c>
      <c r="H1521" t="s">
        <v>27960</v>
      </c>
      <c r="I1521" t="s">
        <v>28610</v>
      </c>
      <c r="J1521" t="s">
        <v>27929</v>
      </c>
      <c r="L1521" t="s">
        <v>29053</v>
      </c>
    </row>
    <row r="1522" spans="1:12" x14ac:dyDescent="0.35">
      <c r="A1522" t="s">
        <v>26675</v>
      </c>
      <c r="B1522" t="s">
        <v>29422</v>
      </c>
      <c r="C1522" t="s">
        <v>26711</v>
      </c>
      <c r="D1522" t="s">
        <v>893</v>
      </c>
      <c r="E1522" t="s">
        <v>42</v>
      </c>
      <c r="F1522" t="s">
        <v>895</v>
      </c>
      <c r="G1522" t="s">
        <v>29043</v>
      </c>
      <c r="H1522" t="s">
        <v>27960</v>
      </c>
      <c r="I1522" t="s">
        <v>28610</v>
      </c>
      <c r="J1522" t="s">
        <v>27929</v>
      </c>
      <c r="L1522" t="s">
        <v>29053</v>
      </c>
    </row>
    <row r="1523" spans="1:12" x14ac:dyDescent="0.35">
      <c r="A1523" t="s">
        <v>26676</v>
      </c>
      <c r="B1523" t="s">
        <v>29423</v>
      </c>
      <c r="C1523" t="s">
        <v>26711</v>
      </c>
      <c r="D1523" t="s">
        <v>893</v>
      </c>
      <c r="E1523" t="s">
        <v>42</v>
      </c>
      <c r="F1523" t="s">
        <v>895</v>
      </c>
      <c r="G1523" t="s">
        <v>29043</v>
      </c>
      <c r="H1523" t="s">
        <v>27960</v>
      </c>
      <c r="I1523" t="s">
        <v>28610</v>
      </c>
      <c r="J1523" t="s">
        <v>27929</v>
      </c>
      <c r="L1523" t="s">
        <v>29053</v>
      </c>
    </row>
    <row r="1524" spans="1:12" x14ac:dyDescent="0.35">
      <c r="A1524" t="s">
        <v>26677</v>
      </c>
      <c r="B1524" t="s">
        <v>29424</v>
      </c>
      <c r="C1524" t="s">
        <v>959</v>
      </c>
      <c r="D1524" t="s">
        <v>893</v>
      </c>
      <c r="E1524" t="s">
        <v>42</v>
      </c>
      <c r="F1524" t="s">
        <v>895</v>
      </c>
      <c r="G1524" t="s">
        <v>29043</v>
      </c>
      <c r="H1524" t="s">
        <v>27960</v>
      </c>
      <c r="I1524" t="s">
        <v>28610</v>
      </c>
      <c r="J1524" t="s">
        <v>27929</v>
      </c>
      <c r="L1524" t="s">
        <v>29053</v>
      </c>
    </row>
    <row r="1525" spans="1:12" x14ac:dyDescent="0.35">
      <c r="A1525" t="s">
        <v>26678</v>
      </c>
      <c r="B1525" t="s">
        <v>29426</v>
      </c>
      <c r="C1525" t="s">
        <v>959</v>
      </c>
      <c r="D1525" t="s">
        <v>893</v>
      </c>
      <c r="E1525" t="s">
        <v>42</v>
      </c>
      <c r="F1525" t="s">
        <v>895</v>
      </c>
      <c r="G1525" t="s">
        <v>29043</v>
      </c>
      <c r="H1525" t="s">
        <v>27960</v>
      </c>
      <c r="I1525" t="s">
        <v>28610</v>
      </c>
      <c r="J1525" t="s">
        <v>27929</v>
      </c>
      <c r="L1525" t="s">
        <v>29053</v>
      </c>
    </row>
    <row r="1526" spans="1:12" x14ac:dyDescent="0.35">
      <c r="A1526" t="s">
        <v>26679</v>
      </c>
      <c r="B1526" t="s">
        <v>29427</v>
      </c>
      <c r="C1526" t="s">
        <v>959</v>
      </c>
      <c r="D1526" t="s">
        <v>893</v>
      </c>
      <c r="E1526" t="s">
        <v>42</v>
      </c>
      <c r="F1526" t="s">
        <v>895</v>
      </c>
      <c r="G1526" t="s">
        <v>29043</v>
      </c>
      <c r="H1526" t="s">
        <v>27960</v>
      </c>
      <c r="I1526" t="s">
        <v>28610</v>
      </c>
      <c r="J1526" t="s">
        <v>27929</v>
      </c>
      <c r="L1526" t="s">
        <v>29053</v>
      </c>
    </row>
    <row r="1527" spans="1:12" x14ac:dyDescent="0.35">
      <c r="A1527" t="s">
        <v>26680</v>
      </c>
      <c r="B1527" t="s">
        <v>29428</v>
      </c>
      <c r="C1527" t="s">
        <v>25620</v>
      </c>
      <c r="D1527" t="s">
        <v>893</v>
      </c>
      <c r="E1527" t="s">
        <v>42</v>
      </c>
      <c r="F1527" t="s">
        <v>895</v>
      </c>
      <c r="G1527" t="s">
        <v>29043</v>
      </c>
      <c r="H1527" t="s">
        <v>27960</v>
      </c>
      <c r="I1527" t="s">
        <v>28610</v>
      </c>
      <c r="J1527" t="s">
        <v>27929</v>
      </c>
      <c r="L1527" t="s">
        <v>29053</v>
      </c>
    </row>
    <row r="1528" spans="1:12" x14ac:dyDescent="0.35">
      <c r="A1528" t="s">
        <v>26681</v>
      </c>
      <c r="B1528" t="s">
        <v>29429</v>
      </c>
      <c r="C1528" t="s">
        <v>26607</v>
      </c>
      <c r="D1528" t="s">
        <v>893</v>
      </c>
      <c r="E1528" t="s">
        <v>42</v>
      </c>
      <c r="F1528" t="s">
        <v>895</v>
      </c>
      <c r="G1528" t="s">
        <v>29043</v>
      </c>
      <c r="H1528" t="s">
        <v>27960</v>
      </c>
      <c r="I1528" t="s">
        <v>28610</v>
      </c>
      <c r="J1528" t="s">
        <v>27929</v>
      </c>
      <c r="L1528" t="s">
        <v>29053</v>
      </c>
    </row>
    <row r="1529" spans="1:12" x14ac:dyDescent="0.35">
      <c r="A1529" t="s">
        <v>26613</v>
      </c>
      <c r="B1529" t="s">
        <v>29430</v>
      </c>
      <c r="C1529" t="s">
        <v>25127</v>
      </c>
      <c r="D1529" t="s">
        <v>893</v>
      </c>
      <c r="E1529" t="s">
        <v>42</v>
      </c>
      <c r="F1529" t="s">
        <v>895</v>
      </c>
      <c r="G1529" t="s">
        <v>29043</v>
      </c>
      <c r="H1529" t="s">
        <v>27960</v>
      </c>
      <c r="I1529" t="s">
        <v>28610</v>
      </c>
      <c r="J1529" t="s">
        <v>27929</v>
      </c>
      <c r="L1529" t="s">
        <v>29053</v>
      </c>
    </row>
    <row r="1530" spans="1:12" x14ac:dyDescent="0.35">
      <c r="A1530" t="s">
        <v>26682</v>
      </c>
      <c r="B1530" t="s">
        <v>29431</v>
      </c>
      <c r="C1530" t="s">
        <v>25620</v>
      </c>
      <c r="D1530" t="s">
        <v>893</v>
      </c>
      <c r="E1530" t="s">
        <v>42</v>
      </c>
      <c r="F1530" t="s">
        <v>895</v>
      </c>
      <c r="G1530" t="s">
        <v>29043</v>
      </c>
      <c r="H1530" t="s">
        <v>27960</v>
      </c>
      <c r="I1530" t="s">
        <v>28610</v>
      </c>
      <c r="J1530" t="s">
        <v>27929</v>
      </c>
      <c r="L1530" t="s">
        <v>29053</v>
      </c>
    </row>
    <row r="1531" spans="1:12" x14ac:dyDescent="0.35">
      <c r="A1531" t="s">
        <v>26683</v>
      </c>
      <c r="B1531" t="s">
        <v>29432</v>
      </c>
      <c r="C1531" t="s">
        <v>25620</v>
      </c>
      <c r="D1531" t="s">
        <v>893</v>
      </c>
      <c r="E1531" t="s">
        <v>42</v>
      </c>
      <c r="F1531" t="s">
        <v>895</v>
      </c>
      <c r="G1531" t="s">
        <v>29043</v>
      </c>
      <c r="H1531" t="s">
        <v>27960</v>
      </c>
      <c r="I1531" t="s">
        <v>28610</v>
      </c>
      <c r="J1531" t="s">
        <v>27929</v>
      </c>
      <c r="L1531" t="s">
        <v>29053</v>
      </c>
    </row>
    <row r="1532" spans="1:12" x14ac:dyDescent="0.35">
      <c r="A1532" t="s">
        <v>26684</v>
      </c>
      <c r="B1532" t="s">
        <v>29433</v>
      </c>
      <c r="C1532" t="s">
        <v>25620</v>
      </c>
      <c r="D1532" t="s">
        <v>893</v>
      </c>
      <c r="E1532" t="s">
        <v>42</v>
      </c>
      <c r="F1532" t="s">
        <v>895</v>
      </c>
      <c r="G1532" t="s">
        <v>29043</v>
      </c>
      <c r="H1532" t="s">
        <v>27960</v>
      </c>
      <c r="I1532" t="s">
        <v>28610</v>
      </c>
      <c r="J1532" t="s">
        <v>27929</v>
      </c>
      <c r="L1532" t="s">
        <v>29053</v>
      </c>
    </row>
    <row r="1533" spans="1:12" x14ac:dyDescent="0.35">
      <c r="A1533" t="s">
        <v>26685</v>
      </c>
      <c r="B1533" t="s">
        <v>29434</v>
      </c>
      <c r="C1533" t="s">
        <v>25620</v>
      </c>
      <c r="D1533" t="s">
        <v>893</v>
      </c>
      <c r="E1533" t="s">
        <v>42</v>
      </c>
      <c r="F1533" t="s">
        <v>895</v>
      </c>
      <c r="G1533" t="s">
        <v>29043</v>
      </c>
      <c r="H1533" t="s">
        <v>27960</v>
      </c>
      <c r="I1533" t="s">
        <v>28610</v>
      </c>
      <c r="J1533" t="s">
        <v>27929</v>
      </c>
      <c r="L1533" t="s">
        <v>29053</v>
      </c>
    </row>
    <row r="1534" spans="1:12" x14ac:dyDescent="0.35">
      <c r="A1534" t="s">
        <v>26687</v>
      </c>
      <c r="B1534" t="s">
        <v>29435</v>
      </c>
      <c r="C1534" t="s">
        <v>25634</v>
      </c>
      <c r="D1534" t="s">
        <v>893</v>
      </c>
      <c r="E1534" t="s">
        <v>42</v>
      </c>
      <c r="F1534" t="s">
        <v>895</v>
      </c>
      <c r="G1534" t="s">
        <v>29043</v>
      </c>
      <c r="H1534" t="s">
        <v>27960</v>
      </c>
      <c r="I1534" t="s">
        <v>28610</v>
      </c>
      <c r="J1534" t="s">
        <v>27929</v>
      </c>
      <c r="L1534" t="s">
        <v>29053</v>
      </c>
    </row>
    <row r="1535" spans="1:12" x14ac:dyDescent="0.35">
      <c r="A1535" t="s">
        <v>26689</v>
      </c>
      <c r="B1535" t="s">
        <v>29436</v>
      </c>
      <c r="C1535" t="s">
        <v>26730</v>
      </c>
      <c r="D1535" t="s">
        <v>893</v>
      </c>
      <c r="E1535" t="s">
        <v>42</v>
      </c>
      <c r="F1535" t="s">
        <v>895</v>
      </c>
      <c r="G1535" t="s">
        <v>29043</v>
      </c>
      <c r="H1535" t="s">
        <v>27960</v>
      </c>
      <c r="I1535" t="s">
        <v>28610</v>
      </c>
      <c r="J1535" t="s">
        <v>27929</v>
      </c>
      <c r="L1535" t="s">
        <v>29053</v>
      </c>
    </row>
    <row r="1536" spans="1:12" x14ac:dyDescent="0.35">
      <c r="A1536" t="s">
        <v>26691</v>
      </c>
      <c r="B1536" t="s">
        <v>29437</v>
      </c>
      <c r="C1536" t="s">
        <v>26730</v>
      </c>
      <c r="D1536" t="s">
        <v>893</v>
      </c>
      <c r="E1536" t="s">
        <v>42</v>
      </c>
      <c r="F1536" t="s">
        <v>895</v>
      </c>
      <c r="G1536" t="s">
        <v>29043</v>
      </c>
      <c r="H1536" t="s">
        <v>27960</v>
      </c>
      <c r="I1536" t="s">
        <v>28610</v>
      </c>
      <c r="J1536" t="s">
        <v>27929</v>
      </c>
      <c r="L1536" t="s">
        <v>29053</v>
      </c>
    </row>
    <row r="1537" spans="1:14" x14ac:dyDescent="0.35">
      <c r="A1537" t="s">
        <v>35496</v>
      </c>
      <c r="B1537" t="s">
        <v>35498</v>
      </c>
      <c r="C1537" t="s">
        <v>35532</v>
      </c>
      <c r="D1537" t="s">
        <v>893</v>
      </c>
      <c r="E1537" t="s">
        <v>42</v>
      </c>
      <c r="F1537" t="s">
        <v>895</v>
      </c>
      <c r="G1537" t="s">
        <v>29043</v>
      </c>
      <c r="H1537" t="s">
        <v>27960</v>
      </c>
      <c r="I1537" t="s">
        <v>28610</v>
      </c>
      <c r="J1537" t="s">
        <v>27929</v>
      </c>
      <c r="L1537" t="s">
        <v>29053</v>
      </c>
      <c r="N1537">
        <v>1</v>
      </c>
    </row>
    <row r="1538" spans="1:14" x14ac:dyDescent="0.35">
      <c r="A1538" t="s">
        <v>35853</v>
      </c>
      <c r="B1538" t="s">
        <v>35854</v>
      </c>
      <c r="C1538" t="s">
        <v>35532</v>
      </c>
      <c r="D1538" t="s">
        <v>893</v>
      </c>
      <c r="E1538" t="s">
        <v>42</v>
      </c>
      <c r="F1538" t="s">
        <v>895</v>
      </c>
      <c r="G1538" t="s">
        <v>29043</v>
      </c>
      <c r="H1538" t="s">
        <v>27960</v>
      </c>
      <c r="I1538" t="s">
        <v>28610</v>
      </c>
      <c r="J1538" t="s">
        <v>27929</v>
      </c>
      <c r="L1538" t="s">
        <v>29053</v>
      </c>
      <c r="N1538">
        <v>1</v>
      </c>
    </row>
    <row r="1539" spans="1:14" x14ac:dyDescent="0.35">
      <c r="A1539" t="s">
        <v>26552</v>
      </c>
      <c r="B1539" t="s">
        <v>29438</v>
      </c>
      <c r="C1539" t="s">
        <v>24960</v>
      </c>
      <c r="D1539" t="s">
        <v>893</v>
      </c>
      <c r="E1539" t="s">
        <v>42</v>
      </c>
      <c r="F1539" t="s">
        <v>895</v>
      </c>
      <c r="G1539" t="s">
        <v>29043</v>
      </c>
      <c r="H1539" t="s">
        <v>27960</v>
      </c>
      <c r="I1539" t="s">
        <v>28610</v>
      </c>
      <c r="J1539" t="s">
        <v>27929</v>
      </c>
      <c r="L1539" t="s">
        <v>29053</v>
      </c>
    </row>
    <row r="1540" spans="1:14" x14ac:dyDescent="0.35">
      <c r="A1540" t="s">
        <v>26321</v>
      </c>
      <c r="B1540" t="s">
        <v>29439</v>
      </c>
      <c r="C1540" t="s">
        <v>25020</v>
      </c>
      <c r="D1540" t="s">
        <v>893</v>
      </c>
      <c r="E1540" t="s">
        <v>42</v>
      </c>
      <c r="F1540" t="s">
        <v>895</v>
      </c>
      <c r="G1540" t="s">
        <v>29043</v>
      </c>
      <c r="H1540" t="s">
        <v>27960</v>
      </c>
      <c r="I1540" t="s">
        <v>28610</v>
      </c>
      <c r="J1540" t="s">
        <v>27929</v>
      </c>
      <c r="L1540" t="s">
        <v>29053</v>
      </c>
    </row>
    <row r="1541" spans="1:14" x14ac:dyDescent="0.35">
      <c r="A1541" t="s">
        <v>115</v>
      </c>
      <c r="B1541" t="s">
        <v>1070</v>
      </c>
      <c r="C1541" t="s">
        <v>968</v>
      </c>
      <c r="D1541" t="s">
        <v>893</v>
      </c>
      <c r="E1541" t="s">
        <v>42</v>
      </c>
      <c r="F1541" t="s">
        <v>895</v>
      </c>
      <c r="G1541" t="s">
        <v>29043</v>
      </c>
      <c r="H1541" t="s">
        <v>27960</v>
      </c>
      <c r="I1541" t="s">
        <v>28610</v>
      </c>
      <c r="J1541" t="s">
        <v>27929</v>
      </c>
      <c r="L1541" t="s">
        <v>29053</v>
      </c>
      <c r="N1541">
        <v>1</v>
      </c>
    </row>
    <row r="1542" spans="1:14" x14ac:dyDescent="0.35">
      <c r="A1542" t="s">
        <v>26696</v>
      </c>
      <c r="B1542" t="s">
        <v>29440</v>
      </c>
      <c r="C1542" t="s">
        <v>959</v>
      </c>
      <c r="D1542" t="s">
        <v>893</v>
      </c>
      <c r="E1542" t="s">
        <v>42</v>
      </c>
      <c r="F1542" t="s">
        <v>895</v>
      </c>
      <c r="G1542" t="s">
        <v>29043</v>
      </c>
      <c r="H1542" t="s">
        <v>27960</v>
      </c>
      <c r="I1542" t="s">
        <v>28610</v>
      </c>
      <c r="J1542" t="s">
        <v>27929</v>
      </c>
      <c r="L1542" t="s">
        <v>29053</v>
      </c>
    </row>
    <row r="1543" spans="1:14" x14ac:dyDescent="0.35">
      <c r="A1543" t="s">
        <v>26697</v>
      </c>
      <c r="B1543" t="s">
        <v>29441</v>
      </c>
      <c r="C1543" t="s">
        <v>959</v>
      </c>
      <c r="D1543" t="s">
        <v>893</v>
      </c>
      <c r="E1543" t="s">
        <v>42</v>
      </c>
      <c r="F1543" t="s">
        <v>895</v>
      </c>
      <c r="G1543" t="s">
        <v>29043</v>
      </c>
      <c r="H1543" t="s">
        <v>27960</v>
      </c>
      <c r="I1543" t="s">
        <v>28610</v>
      </c>
      <c r="J1543" t="s">
        <v>27929</v>
      </c>
      <c r="L1543" t="s">
        <v>29053</v>
      </c>
    </row>
    <row r="1544" spans="1:14" x14ac:dyDescent="0.35">
      <c r="A1544" t="s">
        <v>26698</v>
      </c>
      <c r="B1544" t="s">
        <v>29442</v>
      </c>
      <c r="C1544" t="s">
        <v>25523</v>
      </c>
      <c r="D1544" t="s">
        <v>893</v>
      </c>
      <c r="E1544" t="s">
        <v>42</v>
      </c>
      <c r="F1544" t="s">
        <v>895</v>
      </c>
      <c r="G1544" t="s">
        <v>29043</v>
      </c>
      <c r="H1544" t="s">
        <v>27960</v>
      </c>
      <c r="I1544" t="s">
        <v>28610</v>
      </c>
      <c r="J1544" t="s">
        <v>27929</v>
      </c>
      <c r="L1544" t="s">
        <v>29053</v>
      </c>
    </row>
    <row r="1545" spans="1:14" x14ac:dyDescent="0.35">
      <c r="A1545" t="s">
        <v>26699</v>
      </c>
      <c r="B1545" t="s">
        <v>29443</v>
      </c>
      <c r="C1545" t="s">
        <v>25127</v>
      </c>
      <c r="D1545" t="s">
        <v>893</v>
      </c>
      <c r="E1545" t="s">
        <v>42</v>
      </c>
      <c r="F1545" t="s">
        <v>895</v>
      </c>
      <c r="G1545" t="s">
        <v>29043</v>
      </c>
      <c r="H1545" t="s">
        <v>27960</v>
      </c>
      <c r="I1545" t="s">
        <v>28610</v>
      </c>
      <c r="J1545" t="s">
        <v>27929</v>
      </c>
      <c r="L1545" t="s">
        <v>29053</v>
      </c>
    </row>
    <row r="1546" spans="1:14" x14ac:dyDescent="0.35">
      <c r="A1546" t="s">
        <v>26700</v>
      </c>
      <c r="B1546" t="s">
        <v>29444</v>
      </c>
      <c r="C1546" t="s">
        <v>25504</v>
      </c>
      <c r="D1546" t="s">
        <v>893</v>
      </c>
      <c r="E1546" t="s">
        <v>42</v>
      </c>
      <c r="F1546" t="s">
        <v>895</v>
      </c>
      <c r="G1546" t="s">
        <v>29043</v>
      </c>
      <c r="H1546" t="s">
        <v>27960</v>
      </c>
      <c r="I1546" t="s">
        <v>28610</v>
      </c>
      <c r="J1546" t="s">
        <v>27929</v>
      </c>
      <c r="L1546" t="s">
        <v>29053</v>
      </c>
    </row>
    <row r="1547" spans="1:14" x14ac:dyDescent="0.35">
      <c r="A1547" t="s">
        <v>26701</v>
      </c>
      <c r="B1547" t="s">
        <v>29445</v>
      </c>
      <c r="C1547" t="s">
        <v>959</v>
      </c>
      <c r="D1547" t="s">
        <v>893</v>
      </c>
      <c r="E1547" t="s">
        <v>42</v>
      </c>
      <c r="F1547" t="s">
        <v>895</v>
      </c>
      <c r="G1547" t="s">
        <v>29043</v>
      </c>
      <c r="H1547" t="s">
        <v>27960</v>
      </c>
      <c r="I1547" t="s">
        <v>28610</v>
      </c>
      <c r="J1547" t="s">
        <v>27929</v>
      </c>
      <c r="L1547" t="s">
        <v>29053</v>
      </c>
    </row>
    <row r="1548" spans="1:14" x14ac:dyDescent="0.35">
      <c r="A1548" t="s">
        <v>26702</v>
      </c>
      <c r="B1548" t="s">
        <v>29446</v>
      </c>
      <c r="C1548" t="s">
        <v>25936</v>
      </c>
      <c r="D1548" t="s">
        <v>893</v>
      </c>
      <c r="E1548" t="s">
        <v>42</v>
      </c>
      <c r="F1548" t="s">
        <v>895</v>
      </c>
      <c r="G1548" t="s">
        <v>29043</v>
      </c>
      <c r="H1548" t="s">
        <v>27960</v>
      </c>
      <c r="I1548" t="s">
        <v>28610</v>
      </c>
      <c r="J1548" t="s">
        <v>27929</v>
      </c>
      <c r="L1548" t="s">
        <v>29053</v>
      </c>
    </row>
    <row r="1549" spans="1:14" x14ac:dyDescent="0.35">
      <c r="A1549" t="s">
        <v>26703</v>
      </c>
      <c r="B1549" t="s">
        <v>29447</v>
      </c>
      <c r="C1549" t="s">
        <v>953</v>
      </c>
      <c r="D1549" t="s">
        <v>893</v>
      </c>
      <c r="E1549" t="s">
        <v>42</v>
      </c>
      <c r="F1549" t="s">
        <v>895</v>
      </c>
      <c r="G1549" t="s">
        <v>29043</v>
      </c>
      <c r="H1549" t="s">
        <v>27960</v>
      </c>
      <c r="I1549" t="s">
        <v>28610</v>
      </c>
      <c r="J1549" t="s">
        <v>27929</v>
      </c>
      <c r="L1549" t="s">
        <v>29053</v>
      </c>
    </row>
    <row r="1550" spans="1:14" x14ac:dyDescent="0.35">
      <c r="A1550" t="s">
        <v>26704</v>
      </c>
      <c r="B1550" t="s">
        <v>29448</v>
      </c>
      <c r="C1550" t="s">
        <v>26711</v>
      </c>
      <c r="D1550" t="s">
        <v>893</v>
      </c>
      <c r="E1550" t="s">
        <v>42</v>
      </c>
      <c r="F1550" t="s">
        <v>895</v>
      </c>
      <c r="G1550" t="s">
        <v>29043</v>
      </c>
      <c r="H1550" t="s">
        <v>27960</v>
      </c>
      <c r="I1550" t="s">
        <v>28610</v>
      </c>
      <c r="J1550" t="s">
        <v>27929</v>
      </c>
      <c r="L1550" t="s">
        <v>29053</v>
      </c>
    </row>
    <row r="1551" spans="1:14" x14ac:dyDescent="0.35">
      <c r="A1551" t="s">
        <v>26705</v>
      </c>
      <c r="B1551" t="s">
        <v>29420</v>
      </c>
      <c r="C1551" t="s">
        <v>26711</v>
      </c>
      <c r="D1551" t="s">
        <v>893</v>
      </c>
      <c r="E1551" t="s">
        <v>42</v>
      </c>
      <c r="F1551" t="s">
        <v>895</v>
      </c>
      <c r="G1551" t="s">
        <v>29043</v>
      </c>
      <c r="H1551" t="s">
        <v>27960</v>
      </c>
      <c r="I1551" t="s">
        <v>28610</v>
      </c>
      <c r="J1551" t="s">
        <v>27929</v>
      </c>
      <c r="L1551" t="s">
        <v>29053</v>
      </c>
    </row>
    <row r="1552" spans="1:14" x14ac:dyDescent="0.35">
      <c r="A1552" t="s">
        <v>26706</v>
      </c>
      <c r="B1552" t="s">
        <v>29449</v>
      </c>
      <c r="C1552" t="s">
        <v>26711</v>
      </c>
      <c r="D1552" t="s">
        <v>893</v>
      </c>
      <c r="E1552" t="s">
        <v>42</v>
      </c>
      <c r="F1552" t="s">
        <v>895</v>
      </c>
      <c r="G1552" t="s">
        <v>29043</v>
      </c>
      <c r="H1552" t="s">
        <v>27960</v>
      </c>
      <c r="I1552" t="s">
        <v>28610</v>
      </c>
      <c r="J1552" t="s">
        <v>27929</v>
      </c>
      <c r="L1552" t="s">
        <v>29053</v>
      </c>
    </row>
    <row r="1553" spans="1:12" x14ac:dyDescent="0.35">
      <c r="A1553" t="s">
        <v>26707</v>
      </c>
      <c r="B1553" t="s">
        <v>29450</v>
      </c>
      <c r="C1553" t="s">
        <v>26711</v>
      </c>
      <c r="D1553" t="s">
        <v>893</v>
      </c>
      <c r="E1553" t="s">
        <v>42</v>
      </c>
      <c r="F1553" t="s">
        <v>895</v>
      </c>
      <c r="G1553" t="s">
        <v>29043</v>
      </c>
      <c r="H1553" t="s">
        <v>27960</v>
      </c>
      <c r="I1553" t="s">
        <v>28610</v>
      </c>
      <c r="J1553" t="s">
        <v>27929</v>
      </c>
      <c r="L1553" t="s">
        <v>29053</v>
      </c>
    </row>
    <row r="1554" spans="1:12" x14ac:dyDescent="0.35">
      <c r="A1554" t="s">
        <v>26708</v>
      </c>
      <c r="B1554" t="s">
        <v>29451</v>
      </c>
      <c r="C1554" t="s">
        <v>26711</v>
      </c>
      <c r="D1554" t="s">
        <v>893</v>
      </c>
      <c r="E1554" t="s">
        <v>42</v>
      </c>
      <c r="F1554" t="s">
        <v>895</v>
      </c>
      <c r="G1554" t="s">
        <v>29043</v>
      </c>
      <c r="H1554" t="s">
        <v>27960</v>
      </c>
      <c r="I1554" t="s">
        <v>28610</v>
      </c>
      <c r="J1554" t="s">
        <v>27929</v>
      </c>
      <c r="L1554" t="s">
        <v>29053</v>
      </c>
    </row>
    <row r="1555" spans="1:12" x14ac:dyDescent="0.35">
      <c r="A1555" t="s">
        <v>26709</v>
      </c>
      <c r="B1555" t="s">
        <v>29408</v>
      </c>
      <c r="C1555" t="s">
        <v>25523</v>
      </c>
      <c r="D1555" t="s">
        <v>893</v>
      </c>
      <c r="E1555" t="s">
        <v>42</v>
      </c>
      <c r="F1555" t="s">
        <v>895</v>
      </c>
      <c r="G1555" t="s">
        <v>29043</v>
      </c>
      <c r="H1555" t="s">
        <v>27960</v>
      </c>
      <c r="I1555" t="s">
        <v>28610</v>
      </c>
      <c r="J1555" t="s">
        <v>27929</v>
      </c>
      <c r="L1555" t="s">
        <v>29053</v>
      </c>
    </row>
    <row r="1556" spans="1:12" x14ac:dyDescent="0.35">
      <c r="A1556" t="s">
        <v>26710</v>
      </c>
      <c r="B1556" t="s">
        <v>29428</v>
      </c>
      <c r="C1556" t="s">
        <v>25620</v>
      </c>
      <c r="D1556" t="s">
        <v>893</v>
      </c>
      <c r="E1556" t="s">
        <v>42</v>
      </c>
      <c r="F1556" t="s">
        <v>895</v>
      </c>
      <c r="G1556" t="s">
        <v>29043</v>
      </c>
      <c r="H1556" t="s">
        <v>27960</v>
      </c>
      <c r="I1556" t="s">
        <v>28610</v>
      </c>
      <c r="J1556" t="s">
        <v>27929</v>
      </c>
      <c r="L1556" t="s">
        <v>29053</v>
      </c>
    </row>
    <row r="1557" spans="1:12" x14ac:dyDescent="0.35">
      <c r="A1557" t="s">
        <v>26712</v>
      </c>
      <c r="B1557" t="s">
        <v>29452</v>
      </c>
      <c r="C1557" t="s">
        <v>26607</v>
      </c>
      <c r="D1557" t="s">
        <v>893</v>
      </c>
      <c r="E1557" t="s">
        <v>42</v>
      </c>
      <c r="F1557" t="s">
        <v>895</v>
      </c>
      <c r="G1557" t="s">
        <v>29043</v>
      </c>
      <c r="H1557" t="s">
        <v>27960</v>
      </c>
      <c r="I1557" t="s">
        <v>28610</v>
      </c>
      <c r="J1557" t="s">
        <v>27929</v>
      </c>
      <c r="L1557" t="s">
        <v>29053</v>
      </c>
    </row>
    <row r="1558" spans="1:12" x14ac:dyDescent="0.35">
      <c r="A1558" t="s">
        <v>26713</v>
      </c>
      <c r="B1558" t="s">
        <v>29453</v>
      </c>
      <c r="C1558" t="s">
        <v>26607</v>
      </c>
      <c r="D1558" t="s">
        <v>893</v>
      </c>
      <c r="E1558" t="s">
        <v>42</v>
      </c>
      <c r="F1558" t="s">
        <v>895</v>
      </c>
      <c r="G1558" t="s">
        <v>29043</v>
      </c>
      <c r="H1558" t="s">
        <v>27960</v>
      </c>
      <c r="I1558" t="s">
        <v>28610</v>
      </c>
      <c r="J1558" t="s">
        <v>27929</v>
      </c>
      <c r="L1558" t="s">
        <v>29053</v>
      </c>
    </row>
    <row r="1559" spans="1:12" x14ac:dyDescent="0.35">
      <c r="A1559" t="s">
        <v>26714</v>
      </c>
      <c r="B1559" t="s">
        <v>29454</v>
      </c>
      <c r="C1559" t="s">
        <v>26607</v>
      </c>
      <c r="D1559" t="s">
        <v>893</v>
      </c>
      <c r="E1559" t="s">
        <v>42</v>
      </c>
      <c r="F1559" t="s">
        <v>895</v>
      </c>
      <c r="G1559" t="s">
        <v>29043</v>
      </c>
      <c r="H1559" t="s">
        <v>27960</v>
      </c>
      <c r="I1559" t="s">
        <v>28610</v>
      </c>
      <c r="J1559" t="s">
        <v>27929</v>
      </c>
      <c r="L1559" t="s">
        <v>29053</v>
      </c>
    </row>
    <row r="1560" spans="1:12" x14ac:dyDescent="0.35">
      <c r="A1560" t="s">
        <v>26715</v>
      </c>
      <c r="B1560" t="s">
        <v>29455</v>
      </c>
      <c r="C1560" t="s">
        <v>26607</v>
      </c>
      <c r="D1560" t="s">
        <v>893</v>
      </c>
      <c r="E1560" t="s">
        <v>42</v>
      </c>
      <c r="F1560" t="s">
        <v>895</v>
      </c>
      <c r="G1560" t="s">
        <v>29043</v>
      </c>
      <c r="H1560" t="s">
        <v>27960</v>
      </c>
      <c r="I1560" t="s">
        <v>28610</v>
      </c>
      <c r="J1560" t="s">
        <v>27929</v>
      </c>
      <c r="L1560" t="s">
        <v>29053</v>
      </c>
    </row>
    <row r="1561" spans="1:12" x14ac:dyDescent="0.35">
      <c r="A1561" t="s">
        <v>26716</v>
      </c>
      <c r="B1561" t="s">
        <v>29456</v>
      </c>
      <c r="C1561" t="s">
        <v>26607</v>
      </c>
      <c r="D1561" t="s">
        <v>893</v>
      </c>
      <c r="E1561" t="s">
        <v>42</v>
      </c>
      <c r="F1561" t="s">
        <v>895</v>
      </c>
      <c r="G1561" t="s">
        <v>29043</v>
      </c>
      <c r="H1561" t="s">
        <v>27960</v>
      </c>
      <c r="I1561" t="s">
        <v>28610</v>
      </c>
      <c r="J1561" t="s">
        <v>27929</v>
      </c>
      <c r="L1561" t="s">
        <v>29053</v>
      </c>
    </row>
    <row r="1562" spans="1:12" x14ac:dyDescent="0.35">
      <c r="A1562" t="s">
        <v>26717</v>
      </c>
      <c r="B1562" t="s">
        <v>29457</v>
      </c>
      <c r="C1562" t="s">
        <v>955</v>
      </c>
      <c r="D1562" t="s">
        <v>893</v>
      </c>
      <c r="E1562" t="s">
        <v>42</v>
      </c>
      <c r="F1562" t="s">
        <v>895</v>
      </c>
      <c r="G1562" t="s">
        <v>29043</v>
      </c>
      <c r="H1562" t="s">
        <v>27960</v>
      </c>
      <c r="I1562" t="s">
        <v>28610</v>
      </c>
      <c r="J1562" t="s">
        <v>27929</v>
      </c>
      <c r="L1562" t="s">
        <v>29053</v>
      </c>
    </row>
    <row r="1563" spans="1:12" x14ac:dyDescent="0.35">
      <c r="A1563" t="s">
        <v>26718</v>
      </c>
      <c r="B1563" t="s">
        <v>29458</v>
      </c>
      <c r="C1563" t="s">
        <v>955</v>
      </c>
      <c r="D1563" t="s">
        <v>893</v>
      </c>
      <c r="E1563" t="s">
        <v>42</v>
      </c>
      <c r="F1563" t="s">
        <v>895</v>
      </c>
      <c r="G1563" t="s">
        <v>29043</v>
      </c>
      <c r="H1563" t="s">
        <v>27960</v>
      </c>
      <c r="I1563" t="s">
        <v>28610</v>
      </c>
      <c r="J1563" t="s">
        <v>27929</v>
      </c>
      <c r="L1563" t="s">
        <v>29053</v>
      </c>
    </row>
    <row r="1564" spans="1:12" x14ac:dyDescent="0.35">
      <c r="A1564" t="s">
        <v>26719</v>
      </c>
      <c r="B1564" t="s">
        <v>29459</v>
      </c>
      <c r="C1564" t="s">
        <v>26624</v>
      </c>
      <c r="D1564" t="s">
        <v>893</v>
      </c>
      <c r="E1564" t="s">
        <v>42</v>
      </c>
      <c r="F1564" t="s">
        <v>895</v>
      </c>
      <c r="G1564" t="s">
        <v>29043</v>
      </c>
      <c r="H1564" t="s">
        <v>27960</v>
      </c>
      <c r="I1564" t="s">
        <v>28610</v>
      </c>
      <c r="J1564" t="s">
        <v>27929</v>
      </c>
      <c r="L1564" t="s">
        <v>29053</v>
      </c>
    </row>
    <row r="1565" spans="1:12" x14ac:dyDescent="0.35">
      <c r="A1565" t="s">
        <v>26720</v>
      </c>
      <c r="B1565" t="s">
        <v>29460</v>
      </c>
      <c r="C1565" t="s">
        <v>26624</v>
      </c>
      <c r="D1565" t="s">
        <v>893</v>
      </c>
      <c r="E1565" t="s">
        <v>42</v>
      </c>
      <c r="F1565" t="s">
        <v>895</v>
      </c>
      <c r="G1565" t="s">
        <v>29043</v>
      </c>
      <c r="H1565" t="s">
        <v>27960</v>
      </c>
      <c r="I1565" t="s">
        <v>28610</v>
      </c>
      <c r="J1565" t="s">
        <v>27929</v>
      </c>
      <c r="L1565" t="s">
        <v>29053</v>
      </c>
    </row>
    <row r="1566" spans="1:12" x14ac:dyDescent="0.35">
      <c r="A1566" t="s">
        <v>26721</v>
      </c>
      <c r="B1566" t="s">
        <v>29461</v>
      </c>
      <c r="C1566" t="s">
        <v>26624</v>
      </c>
      <c r="D1566" t="s">
        <v>893</v>
      </c>
      <c r="E1566" t="s">
        <v>42</v>
      </c>
      <c r="F1566" t="s">
        <v>895</v>
      </c>
      <c r="G1566" t="s">
        <v>29043</v>
      </c>
      <c r="H1566" t="s">
        <v>27960</v>
      </c>
      <c r="I1566" t="s">
        <v>28610</v>
      </c>
      <c r="J1566" t="s">
        <v>27929</v>
      </c>
      <c r="L1566" t="s">
        <v>29053</v>
      </c>
    </row>
    <row r="1567" spans="1:12" x14ac:dyDescent="0.35">
      <c r="A1567" t="s">
        <v>26722</v>
      </c>
      <c r="B1567" t="s">
        <v>29462</v>
      </c>
      <c r="C1567" t="s">
        <v>26624</v>
      </c>
      <c r="D1567" t="s">
        <v>893</v>
      </c>
      <c r="E1567" t="s">
        <v>42</v>
      </c>
      <c r="F1567" t="s">
        <v>895</v>
      </c>
      <c r="G1567" t="s">
        <v>29043</v>
      </c>
      <c r="H1567" t="s">
        <v>27960</v>
      </c>
      <c r="I1567" t="s">
        <v>28610</v>
      </c>
      <c r="J1567" t="s">
        <v>27929</v>
      </c>
      <c r="L1567" t="s">
        <v>29053</v>
      </c>
    </row>
    <row r="1568" spans="1:12" x14ac:dyDescent="0.35">
      <c r="A1568" t="s">
        <v>26723</v>
      </c>
      <c r="B1568" t="s">
        <v>29463</v>
      </c>
      <c r="C1568" t="s">
        <v>26624</v>
      </c>
      <c r="D1568" t="s">
        <v>893</v>
      </c>
      <c r="E1568" t="s">
        <v>42</v>
      </c>
      <c r="F1568" t="s">
        <v>895</v>
      </c>
      <c r="G1568" t="s">
        <v>29043</v>
      </c>
      <c r="H1568" t="s">
        <v>27960</v>
      </c>
      <c r="I1568" t="s">
        <v>28610</v>
      </c>
      <c r="J1568" t="s">
        <v>27929</v>
      </c>
      <c r="L1568" t="s">
        <v>29053</v>
      </c>
    </row>
    <row r="1569" spans="1:14" x14ac:dyDescent="0.35">
      <c r="A1569" t="s">
        <v>26724</v>
      </c>
      <c r="B1569" t="s">
        <v>29464</v>
      </c>
      <c r="C1569" t="s">
        <v>26624</v>
      </c>
      <c r="D1569" t="s">
        <v>893</v>
      </c>
      <c r="E1569" t="s">
        <v>42</v>
      </c>
      <c r="F1569" t="s">
        <v>895</v>
      </c>
      <c r="G1569" t="s">
        <v>29043</v>
      </c>
      <c r="H1569" t="s">
        <v>27960</v>
      </c>
      <c r="I1569" t="s">
        <v>28610</v>
      </c>
      <c r="J1569" t="s">
        <v>27929</v>
      </c>
      <c r="L1569" t="s">
        <v>29053</v>
      </c>
    </row>
    <row r="1570" spans="1:14" x14ac:dyDescent="0.35">
      <c r="A1570" t="s">
        <v>26725</v>
      </c>
      <c r="B1570" t="s">
        <v>29465</v>
      </c>
      <c r="C1570" t="s">
        <v>26624</v>
      </c>
      <c r="D1570" t="s">
        <v>893</v>
      </c>
      <c r="E1570" t="s">
        <v>42</v>
      </c>
      <c r="F1570" t="s">
        <v>895</v>
      </c>
      <c r="G1570" t="s">
        <v>29043</v>
      </c>
      <c r="H1570" t="s">
        <v>27960</v>
      </c>
      <c r="I1570" t="s">
        <v>28610</v>
      </c>
      <c r="J1570" t="s">
        <v>27929</v>
      </c>
      <c r="L1570" t="s">
        <v>29053</v>
      </c>
    </row>
    <row r="1571" spans="1:14" x14ac:dyDescent="0.35">
      <c r="A1571" t="s">
        <v>26726</v>
      </c>
      <c r="B1571" t="s">
        <v>29466</v>
      </c>
      <c r="C1571" t="s">
        <v>26624</v>
      </c>
      <c r="D1571" t="s">
        <v>893</v>
      </c>
      <c r="E1571" t="s">
        <v>42</v>
      </c>
      <c r="F1571" t="s">
        <v>895</v>
      </c>
      <c r="G1571" t="s">
        <v>29043</v>
      </c>
      <c r="H1571" t="s">
        <v>27960</v>
      </c>
      <c r="I1571" t="s">
        <v>28610</v>
      </c>
      <c r="J1571" t="s">
        <v>27929</v>
      </c>
      <c r="L1571" t="s">
        <v>29053</v>
      </c>
    </row>
    <row r="1572" spans="1:14" x14ac:dyDescent="0.35">
      <c r="A1572" t="s">
        <v>26727</v>
      </c>
      <c r="B1572" t="s">
        <v>29467</v>
      </c>
      <c r="C1572" t="s">
        <v>26624</v>
      </c>
      <c r="D1572" t="s">
        <v>893</v>
      </c>
      <c r="E1572" t="s">
        <v>42</v>
      </c>
      <c r="F1572" t="s">
        <v>895</v>
      </c>
      <c r="G1572" t="s">
        <v>29043</v>
      </c>
      <c r="H1572" t="s">
        <v>27960</v>
      </c>
      <c r="I1572" t="s">
        <v>28610</v>
      </c>
      <c r="J1572" t="s">
        <v>27929</v>
      </c>
      <c r="L1572" t="s">
        <v>29053</v>
      </c>
    </row>
    <row r="1573" spans="1:14" x14ac:dyDescent="0.35">
      <c r="A1573" t="s">
        <v>26728</v>
      </c>
      <c r="B1573" t="s">
        <v>29468</v>
      </c>
      <c r="C1573" t="s">
        <v>26763</v>
      </c>
      <c r="D1573" t="s">
        <v>893</v>
      </c>
      <c r="E1573" t="s">
        <v>42</v>
      </c>
      <c r="F1573" t="s">
        <v>895</v>
      </c>
      <c r="G1573" t="s">
        <v>29043</v>
      </c>
      <c r="H1573" t="s">
        <v>27960</v>
      </c>
      <c r="I1573" t="s">
        <v>28610</v>
      </c>
      <c r="J1573" t="s">
        <v>27929</v>
      </c>
      <c r="L1573" t="s">
        <v>29053</v>
      </c>
    </row>
    <row r="1574" spans="1:14" x14ac:dyDescent="0.35">
      <c r="A1574" t="s">
        <v>26729</v>
      </c>
      <c r="B1574" t="s">
        <v>29469</v>
      </c>
      <c r="C1574" t="s">
        <v>26763</v>
      </c>
      <c r="D1574" t="s">
        <v>893</v>
      </c>
      <c r="E1574" t="s">
        <v>42</v>
      </c>
      <c r="F1574" t="s">
        <v>895</v>
      </c>
      <c r="G1574" t="s">
        <v>29043</v>
      </c>
      <c r="H1574" t="s">
        <v>27960</v>
      </c>
      <c r="I1574" t="s">
        <v>28610</v>
      </c>
      <c r="J1574" t="s">
        <v>27929</v>
      </c>
      <c r="L1574" t="s">
        <v>29053</v>
      </c>
    </row>
    <row r="1575" spans="1:14" x14ac:dyDescent="0.35">
      <c r="A1575" t="s">
        <v>26731</v>
      </c>
      <c r="B1575" t="s">
        <v>29470</v>
      </c>
      <c r="C1575" t="s">
        <v>26763</v>
      </c>
      <c r="D1575" t="s">
        <v>893</v>
      </c>
      <c r="E1575" t="s">
        <v>42</v>
      </c>
      <c r="F1575" t="s">
        <v>895</v>
      </c>
      <c r="G1575" t="s">
        <v>29043</v>
      </c>
      <c r="H1575" t="s">
        <v>27960</v>
      </c>
      <c r="I1575" t="s">
        <v>28610</v>
      </c>
      <c r="J1575" t="s">
        <v>27929</v>
      </c>
      <c r="L1575" t="s">
        <v>29053</v>
      </c>
    </row>
    <row r="1576" spans="1:14" x14ac:dyDescent="0.35">
      <c r="A1576" t="s">
        <v>26732</v>
      </c>
      <c r="B1576" t="s">
        <v>29471</v>
      </c>
      <c r="C1576" t="s">
        <v>26763</v>
      </c>
      <c r="D1576" t="s">
        <v>893</v>
      </c>
      <c r="E1576" t="s">
        <v>42</v>
      </c>
      <c r="F1576" t="s">
        <v>895</v>
      </c>
      <c r="G1576" t="s">
        <v>29043</v>
      </c>
      <c r="H1576" t="s">
        <v>27960</v>
      </c>
      <c r="I1576" t="s">
        <v>28610</v>
      </c>
      <c r="J1576" t="s">
        <v>27929</v>
      </c>
      <c r="L1576" t="s">
        <v>29053</v>
      </c>
    </row>
    <row r="1577" spans="1:14" x14ac:dyDescent="0.35">
      <c r="A1577" t="s">
        <v>26733</v>
      </c>
      <c r="B1577" t="s">
        <v>29472</v>
      </c>
      <c r="C1577" t="s">
        <v>26763</v>
      </c>
      <c r="D1577" t="s">
        <v>893</v>
      </c>
      <c r="E1577" t="s">
        <v>42</v>
      </c>
      <c r="F1577" t="s">
        <v>895</v>
      </c>
      <c r="G1577" t="s">
        <v>29043</v>
      </c>
      <c r="H1577" t="s">
        <v>27960</v>
      </c>
      <c r="I1577" t="s">
        <v>28610</v>
      </c>
      <c r="J1577" t="s">
        <v>27929</v>
      </c>
      <c r="L1577" t="s">
        <v>29053</v>
      </c>
    </row>
    <row r="1578" spans="1:14" x14ac:dyDescent="0.35">
      <c r="A1578" t="s">
        <v>26734</v>
      </c>
      <c r="B1578" t="s">
        <v>29473</v>
      </c>
      <c r="C1578" t="s">
        <v>26763</v>
      </c>
      <c r="D1578" t="s">
        <v>893</v>
      </c>
      <c r="E1578" t="s">
        <v>42</v>
      </c>
      <c r="F1578" t="s">
        <v>895</v>
      </c>
      <c r="G1578" t="s">
        <v>29043</v>
      </c>
      <c r="H1578" t="s">
        <v>27960</v>
      </c>
      <c r="I1578" t="s">
        <v>28610</v>
      </c>
      <c r="J1578" t="s">
        <v>27929</v>
      </c>
      <c r="L1578" t="s">
        <v>29053</v>
      </c>
    </row>
    <row r="1579" spans="1:14" x14ac:dyDescent="0.35">
      <c r="A1579" t="s">
        <v>26735</v>
      </c>
      <c r="B1579" t="s">
        <v>29474</v>
      </c>
      <c r="C1579" t="s">
        <v>25297</v>
      </c>
      <c r="D1579" t="s">
        <v>893</v>
      </c>
      <c r="E1579" t="s">
        <v>42</v>
      </c>
      <c r="F1579" t="s">
        <v>895</v>
      </c>
      <c r="G1579" t="s">
        <v>29043</v>
      </c>
      <c r="H1579" t="s">
        <v>27960</v>
      </c>
      <c r="I1579" t="s">
        <v>28610</v>
      </c>
      <c r="J1579" t="s">
        <v>27929</v>
      </c>
      <c r="L1579" t="s">
        <v>29053</v>
      </c>
    </row>
    <row r="1580" spans="1:14" x14ac:dyDescent="0.35">
      <c r="A1580" t="s">
        <v>111</v>
      </c>
      <c r="B1580" t="s">
        <v>412</v>
      </c>
      <c r="C1580" t="s">
        <v>965</v>
      </c>
      <c r="D1580" t="s">
        <v>893</v>
      </c>
      <c r="E1580" t="s">
        <v>42</v>
      </c>
      <c r="F1580" t="s">
        <v>895</v>
      </c>
      <c r="G1580" t="s">
        <v>29043</v>
      </c>
      <c r="H1580" t="s">
        <v>27960</v>
      </c>
      <c r="I1580" t="s">
        <v>28610</v>
      </c>
      <c r="J1580" t="s">
        <v>27929</v>
      </c>
      <c r="L1580" t="s">
        <v>29053</v>
      </c>
      <c r="N1580">
        <v>1</v>
      </c>
    </row>
    <row r="1581" spans="1:14" x14ac:dyDescent="0.35">
      <c r="A1581" t="s">
        <v>26737</v>
      </c>
      <c r="B1581" t="s">
        <v>29475</v>
      </c>
      <c r="C1581" t="s">
        <v>28648</v>
      </c>
      <c r="D1581" t="s">
        <v>893</v>
      </c>
      <c r="E1581" t="s">
        <v>42</v>
      </c>
      <c r="F1581" t="s">
        <v>895</v>
      </c>
      <c r="G1581" t="s">
        <v>29043</v>
      </c>
      <c r="H1581" t="s">
        <v>27960</v>
      </c>
      <c r="I1581" t="s">
        <v>28610</v>
      </c>
      <c r="J1581" t="s">
        <v>27929</v>
      </c>
      <c r="L1581" t="s">
        <v>29053</v>
      </c>
    </row>
    <row r="1582" spans="1:14" x14ac:dyDescent="0.35">
      <c r="A1582" t="s">
        <v>356</v>
      </c>
      <c r="B1582" t="s">
        <v>358</v>
      </c>
      <c r="C1582" t="s">
        <v>959</v>
      </c>
      <c r="D1582" t="s">
        <v>893</v>
      </c>
      <c r="E1582" t="s">
        <v>42</v>
      </c>
      <c r="F1582" t="s">
        <v>895</v>
      </c>
      <c r="G1582" t="s">
        <v>29043</v>
      </c>
      <c r="H1582" t="s">
        <v>27960</v>
      </c>
      <c r="I1582" t="s">
        <v>28610</v>
      </c>
      <c r="J1582" t="s">
        <v>27929</v>
      </c>
      <c r="L1582" t="s">
        <v>29053</v>
      </c>
      <c r="N1582">
        <v>1</v>
      </c>
    </row>
    <row r="1583" spans="1:14" x14ac:dyDescent="0.35">
      <c r="A1583" t="s">
        <v>26695</v>
      </c>
      <c r="B1583" t="s">
        <v>29476</v>
      </c>
      <c r="C1583" t="s">
        <v>959</v>
      </c>
      <c r="D1583" t="s">
        <v>893</v>
      </c>
      <c r="E1583" t="s">
        <v>42</v>
      </c>
      <c r="F1583" t="s">
        <v>895</v>
      </c>
      <c r="G1583" t="s">
        <v>29043</v>
      </c>
      <c r="H1583" t="s">
        <v>27960</v>
      </c>
      <c r="I1583" t="s">
        <v>28610</v>
      </c>
      <c r="J1583" t="s">
        <v>27929</v>
      </c>
      <c r="L1583" t="s">
        <v>29053</v>
      </c>
    </row>
    <row r="1584" spans="1:14" x14ac:dyDescent="0.35">
      <c r="A1584" t="s">
        <v>26740</v>
      </c>
      <c r="B1584" t="s">
        <v>29477</v>
      </c>
      <c r="C1584" t="s">
        <v>25127</v>
      </c>
      <c r="D1584" t="s">
        <v>893</v>
      </c>
      <c r="E1584" t="s">
        <v>42</v>
      </c>
      <c r="F1584" t="s">
        <v>895</v>
      </c>
      <c r="G1584" t="s">
        <v>29043</v>
      </c>
      <c r="H1584" t="s">
        <v>27960</v>
      </c>
      <c r="I1584" t="s">
        <v>28610</v>
      </c>
      <c r="J1584" t="s">
        <v>27929</v>
      </c>
      <c r="L1584" t="s">
        <v>29053</v>
      </c>
      <c r="N1584">
        <v>1</v>
      </c>
    </row>
    <row r="1585" spans="1:14" x14ac:dyDescent="0.35">
      <c r="A1585" t="s">
        <v>26741</v>
      </c>
      <c r="B1585" t="s">
        <v>29478</v>
      </c>
      <c r="C1585" t="s">
        <v>26624</v>
      </c>
      <c r="D1585" t="s">
        <v>893</v>
      </c>
      <c r="E1585" t="s">
        <v>42</v>
      </c>
      <c r="F1585" t="s">
        <v>895</v>
      </c>
      <c r="G1585" t="s">
        <v>29043</v>
      </c>
      <c r="H1585" t="s">
        <v>27960</v>
      </c>
      <c r="I1585" t="s">
        <v>28610</v>
      </c>
      <c r="J1585" t="s">
        <v>27929</v>
      </c>
      <c r="L1585" t="s">
        <v>29053</v>
      </c>
    </row>
    <row r="1586" spans="1:14" x14ac:dyDescent="0.35">
      <c r="A1586" t="s">
        <v>26742</v>
      </c>
      <c r="B1586" t="s">
        <v>29479</v>
      </c>
      <c r="C1586" t="s">
        <v>931</v>
      </c>
      <c r="D1586" t="s">
        <v>893</v>
      </c>
      <c r="E1586" t="s">
        <v>42</v>
      </c>
      <c r="F1586" t="s">
        <v>895</v>
      </c>
      <c r="G1586" t="s">
        <v>29043</v>
      </c>
      <c r="H1586" t="s">
        <v>27960</v>
      </c>
      <c r="I1586" t="s">
        <v>28610</v>
      </c>
      <c r="J1586" t="s">
        <v>27929</v>
      </c>
      <c r="L1586" t="s">
        <v>29053</v>
      </c>
    </row>
    <row r="1587" spans="1:14" x14ac:dyDescent="0.35">
      <c r="A1587" t="s">
        <v>26743</v>
      </c>
      <c r="B1587" t="s">
        <v>29480</v>
      </c>
      <c r="C1587" t="s">
        <v>931</v>
      </c>
      <c r="D1587" t="s">
        <v>893</v>
      </c>
      <c r="E1587" t="s">
        <v>42</v>
      </c>
      <c r="F1587" t="s">
        <v>895</v>
      </c>
      <c r="G1587" t="s">
        <v>29043</v>
      </c>
      <c r="H1587" t="s">
        <v>27960</v>
      </c>
      <c r="I1587" t="s">
        <v>28610</v>
      </c>
      <c r="J1587" t="s">
        <v>27929</v>
      </c>
      <c r="L1587" t="s">
        <v>29053</v>
      </c>
    </row>
    <row r="1588" spans="1:14" x14ac:dyDescent="0.35">
      <c r="A1588" t="s">
        <v>26744</v>
      </c>
      <c r="B1588" t="s">
        <v>29481</v>
      </c>
      <c r="C1588" t="s">
        <v>28648</v>
      </c>
      <c r="D1588" t="s">
        <v>893</v>
      </c>
      <c r="E1588" t="s">
        <v>42</v>
      </c>
      <c r="F1588" t="s">
        <v>895</v>
      </c>
      <c r="G1588" t="s">
        <v>29043</v>
      </c>
      <c r="H1588" t="s">
        <v>27960</v>
      </c>
      <c r="I1588" t="s">
        <v>28610</v>
      </c>
      <c r="J1588" t="s">
        <v>27929</v>
      </c>
      <c r="L1588" t="s">
        <v>29053</v>
      </c>
    </row>
    <row r="1589" spans="1:14" x14ac:dyDescent="0.35">
      <c r="A1589" t="s">
        <v>26745</v>
      </c>
      <c r="B1589" t="s">
        <v>29482</v>
      </c>
      <c r="C1589" t="s">
        <v>931</v>
      </c>
      <c r="D1589" t="s">
        <v>893</v>
      </c>
      <c r="E1589" t="s">
        <v>42</v>
      </c>
      <c r="F1589" t="s">
        <v>895</v>
      </c>
      <c r="G1589" t="s">
        <v>29043</v>
      </c>
      <c r="H1589" t="s">
        <v>27960</v>
      </c>
      <c r="I1589" t="s">
        <v>28610</v>
      </c>
      <c r="J1589" t="s">
        <v>27929</v>
      </c>
      <c r="L1589" t="s">
        <v>29053</v>
      </c>
    </row>
    <row r="1590" spans="1:14" x14ac:dyDescent="0.35">
      <c r="A1590" t="s">
        <v>26746</v>
      </c>
      <c r="B1590" t="s">
        <v>29483</v>
      </c>
      <c r="C1590" t="s">
        <v>931</v>
      </c>
      <c r="D1590" t="s">
        <v>893</v>
      </c>
      <c r="E1590" t="s">
        <v>42</v>
      </c>
      <c r="F1590" t="s">
        <v>895</v>
      </c>
      <c r="G1590" t="s">
        <v>29043</v>
      </c>
      <c r="H1590" t="s">
        <v>27960</v>
      </c>
      <c r="I1590" t="s">
        <v>28610</v>
      </c>
      <c r="J1590" t="s">
        <v>27929</v>
      </c>
      <c r="L1590" t="s">
        <v>29053</v>
      </c>
    </row>
    <row r="1591" spans="1:14" x14ac:dyDescent="0.35">
      <c r="A1591" t="s">
        <v>26470</v>
      </c>
      <c r="B1591" t="s">
        <v>29484</v>
      </c>
      <c r="C1591" t="s">
        <v>959</v>
      </c>
      <c r="D1591" t="s">
        <v>893</v>
      </c>
      <c r="E1591" t="s">
        <v>42</v>
      </c>
      <c r="F1591" t="s">
        <v>895</v>
      </c>
      <c r="G1591" t="s">
        <v>29043</v>
      </c>
      <c r="H1591" t="s">
        <v>27960</v>
      </c>
      <c r="I1591" t="s">
        <v>28610</v>
      </c>
      <c r="J1591" t="s">
        <v>27929</v>
      </c>
      <c r="L1591" t="s">
        <v>29053</v>
      </c>
    </row>
    <row r="1592" spans="1:14" x14ac:dyDescent="0.35">
      <c r="A1592" t="s">
        <v>26471</v>
      </c>
      <c r="B1592" t="s">
        <v>29485</v>
      </c>
      <c r="C1592" t="s">
        <v>959</v>
      </c>
      <c r="D1592" t="s">
        <v>893</v>
      </c>
      <c r="E1592" t="s">
        <v>42</v>
      </c>
      <c r="F1592" t="s">
        <v>895</v>
      </c>
      <c r="G1592" t="s">
        <v>29043</v>
      </c>
      <c r="H1592" t="s">
        <v>27960</v>
      </c>
      <c r="I1592" t="s">
        <v>28610</v>
      </c>
      <c r="J1592" t="s">
        <v>27929</v>
      </c>
      <c r="L1592" t="s">
        <v>29053</v>
      </c>
    </row>
    <row r="1593" spans="1:14" x14ac:dyDescent="0.35">
      <c r="A1593" t="s">
        <v>123</v>
      </c>
      <c r="B1593" t="s">
        <v>348</v>
      </c>
      <c r="C1593" t="s">
        <v>30</v>
      </c>
      <c r="D1593" t="s">
        <v>893</v>
      </c>
      <c r="E1593" t="s">
        <v>42</v>
      </c>
      <c r="F1593" t="s">
        <v>895</v>
      </c>
      <c r="G1593" t="s">
        <v>29043</v>
      </c>
      <c r="H1593" t="s">
        <v>27960</v>
      </c>
      <c r="I1593" t="s">
        <v>28610</v>
      </c>
      <c r="J1593" t="s">
        <v>27929</v>
      </c>
      <c r="L1593" t="s">
        <v>29053</v>
      </c>
      <c r="N1593">
        <v>1</v>
      </c>
    </row>
    <row r="1594" spans="1:14" x14ac:dyDescent="0.35">
      <c r="A1594" t="s">
        <v>26749</v>
      </c>
      <c r="B1594" t="s">
        <v>29486</v>
      </c>
      <c r="C1594" t="s">
        <v>26622</v>
      </c>
      <c r="D1594" t="s">
        <v>893</v>
      </c>
      <c r="E1594" t="s">
        <v>42</v>
      </c>
      <c r="F1594" t="s">
        <v>895</v>
      </c>
      <c r="G1594" t="s">
        <v>29043</v>
      </c>
      <c r="H1594" t="s">
        <v>27960</v>
      </c>
      <c r="I1594" t="s">
        <v>28610</v>
      </c>
      <c r="J1594" t="s">
        <v>27929</v>
      </c>
      <c r="L1594" t="s">
        <v>29053</v>
      </c>
    </row>
    <row r="1595" spans="1:14" x14ac:dyDescent="0.35">
      <c r="A1595" t="s">
        <v>114</v>
      </c>
      <c r="B1595" t="s">
        <v>398</v>
      </c>
      <c r="C1595" t="s">
        <v>967</v>
      </c>
      <c r="D1595" t="s">
        <v>893</v>
      </c>
      <c r="E1595" t="s">
        <v>42</v>
      </c>
      <c r="F1595" t="s">
        <v>895</v>
      </c>
      <c r="G1595" t="s">
        <v>29043</v>
      </c>
      <c r="H1595" t="s">
        <v>27960</v>
      </c>
      <c r="I1595" t="s">
        <v>28610</v>
      </c>
      <c r="J1595" t="s">
        <v>27929</v>
      </c>
      <c r="L1595" t="s">
        <v>29053</v>
      </c>
      <c r="N1595">
        <v>1</v>
      </c>
    </row>
    <row r="1596" spans="1:14" x14ac:dyDescent="0.35">
      <c r="A1596" t="s">
        <v>26751</v>
      </c>
      <c r="B1596" t="s">
        <v>29487</v>
      </c>
      <c r="C1596" t="s">
        <v>1</v>
      </c>
      <c r="D1596" t="s">
        <v>893</v>
      </c>
      <c r="E1596" t="s">
        <v>42</v>
      </c>
      <c r="F1596" t="s">
        <v>895</v>
      </c>
      <c r="G1596" t="s">
        <v>29043</v>
      </c>
      <c r="H1596" t="s">
        <v>27960</v>
      </c>
      <c r="I1596" t="s">
        <v>28610</v>
      </c>
      <c r="J1596" t="s">
        <v>27929</v>
      </c>
      <c r="L1596" t="s">
        <v>29053</v>
      </c>
    </row>
    <row r="1597" spans="1:14" x14ac:dyDescent="0.35">
      <c r="A1597">
        <v>210002162267</v>
      </c>
      <c r="B1597" t="s">
        <v>29488</v>
      </c>
      <c r="C1597" t="s">
        <v>953</v>
      </c>
      <c r="D1597" t="s">
        <v>893</v>
      </c>
      <c r="E1597" t="s">
        <v>42</v>
      </c>
      <c r="F1597" t="s">
        <v>895</v>
      </c>
      <c r="G1597" t="s">
        <v>29043</v>
      </c>
      <c r="H1597" t="s">
        <v>27960</v>
      </c>
      <c r="I1597" t="s">
        <v>28719</v>
      </c>
      <c r="J1597" t="s">
        <v>27929</v>
      </c>
      <c r="L1597" t="s">
        <v>29489</v>
      </c>
    </row>
    <row r="1598" spans="1:14" x14ac:dyDescent="0.35">
      <c r="A1598">
        <v>210002162937</v>
      </c>
      <c r="B1598" t="s">
        <v>29488</v>
      </c>
      <c r="C1598" t="s">
        <v>953</v>
      </c>
      <c r="D1598" t="s">
        <v>893</v>
      </c>
      <c r="E1598" t="s">
        <v>42</v>
      </c>
      <c r="F1598" t="s">
        <v>895</v>
      </c>
      <c r="G1598" t="s">
        <v>29043</v>
      </c>
      <c r="H1598" t="s">
        <v>27960</v>
      </c>
      <c r="I1598" t="s">
        <v>28719</v>
      </c>
      <c r="J1598" t="s">
        <v>27929</v>
      </c>
      <c r="L1598" t="s">
        <v>29489</v>
      </c>
    </row>
    <row r="1599" spans="1:14" x14ac:dyDescent="0.35">
      <c r="A1599" t="s">
        <v>349</v>
      </c>
      <c r="B1599" t="s">
        <v>1045</v>
      </c>
      <c r="C1599" t="s">
        <v>1</v>
      </c>
      <c r="D1599" t="s">
        <v>893</v>
      </c>
      <c r="E1599" t="s">
        <v>42</v>
      </c>
      <c r="F1599" t="s">
        <v>895</v>
      </c>
      <c r="G1599" t="s">
        <v>29043</v>
      </c>
      <c r="H1599" t="s">
        <v>27960</v>
      </c>
      <c r="I1599" t="s">
        <v>28719</v>
      </c>
      <c r="J1599" t="s">
        <v>27929</v>
      </c>
      <c r="L1599" t="s">
        <v>29489</v>
      </c>
      <c r="N1599">
        <v>1</v>
      </c>
    </row>
    <row r="1600" spans="1:14" x14ac:dyDescent="0.35">
      <c r="A1600" t="s">
        <v>26755</v>
      </c>
      <c r="B1600" t="s">
        <v>29490</v>
      </c>
      <c r="C1600" t="s">
        <v>953</v>
      </c>
      <c r="D1600" t="s">
        <v>893</v>
      </c>
      <c r="E1600" t="s">
        <v>42</v>
      </c>
      <c r="F1600" t="s">
        <v>895</v>
      </c>
      <c r="G1600" t="s">
        <v>29043</v>
      </c>
      <c r="H1600" t="s">
        <v>27960</v>
      </c>
      <c r="I1600" t="s">
        <v>28719</v>
      </c>
      <c r="J1600" t="s">
        <v>27929</v>
      </c>
      <c r="L1600" t="s">
        <v>29489</v>
      </c>
    </row>
    <row r="1601" spans="1:14" x14ac:dyDescent="0.35">
      <c r="A1601" t="s">
        <v>392</v>
      </c>
      <c r="B1601" t="s">
        <v>1065</v>
      </c>
      <c r="C1601" t="s">
        <v>953</v>
      </c>
      <c r="D1601" t="s">
        <v>893</v>
      </c>
      <c r="E1601" t="s">
        <v>42</v>
      </c>
      <c r="F1601" t="s">
        <v>895</v>
      </c>
      <c r="G1601" t="s">
        <v>29043</v>
      </c>
      <c r="H1601" t="s">
        <v>27960</v>
      </c>
      <c r="I1601" t="s">
        <v>28719</v>
      </c>
      <c r="J1601" t="s">
        <v>27929</v>
      </c>
      <c r="L1601" t="s">
        <v>29489</v>
      </c>
      <c r="N1601">
        <v>1</v>
      </c>
    </row>
    <row r="1602" spans="1:14" x14ac:dyDescent="0.35">
      <c r="A1602" t="s">
        <v>26754</v>
      </c>
      <c r="B1602" t="s">
        <v>29491</v>
      </c>
      <c r="C1602" t="s">
        <v>959</v>
      </c>
      <c r="D1602" t="s">
        <v>893</v>
      </c>
      <c r="E1602" t="s">
        <v>42</v>
      </c>
      <c r="F1602" t="s">
        <v>895</v>
      </c>
      <c r="G1602" t="s">
        <v>29043</v>
      </c>
      <c r="H1602" t="s">
        <v>27960</v>
      </c>
      <c r="I1602" t="s">
        <v>28719</v>
      </c>
      <c r="J1602" t="s">
        <v>27929</v>
      </c>
      <c r="L1602" t="s">
        <v>29489</v>
      </c>
    </row>
    <row r="1603" spans="1:14" x14ac:dyDescent="0.35">
      <c r="A1603" t="s">
        <v>32899</v>
      </c>
      <c r="B1603" t="s">
        <v>32901</v>
      </c>
      <c r="C1603" t="s">
        <v>36</v>
      </c>
      <c r="D1603" t="s">
        <v>893</v>
      </c>
      <c r="E1603" t="s">
        <v>42</v>
      </c>
      <c r="F1603" t="s">
        <v>895</v>
      </c>
      <c r="G1603" t="s">
        <v>29043</v>
      </c>
      <c r="H1603" t="s">
        <v>27960</v>
      </c>
      <c r="I1603" t="s">
        <v>28610</v>
      </c>
      <c r="J1603" t="s">
        <v>27929</v>
      </c>
      <c r="L1603" t="s">
        <v>29053</v>
      </c>
      <c r="N1603">
        <v>1</v>
      </c>
    </row>
    <row r="1604" spans="1:14" x14ac:dyDescent="0.35">
      <c r="A1604" t="s">
        <v>26758</v>
      </c>
      <c r="B1604" t="s">
        <v>29492</v>
      </c>
      <c r="C1604" t="s">
        <v>36</v>
      </c>
      <c r="D1604" t="s">
        <v>893</v>
      </c>
      <c r="E1604" t="s">
        <v>42</v>
      </c>
      <c r="F1604" t="s">
        <v>895</v>
      </c>
      <c r="G1604" t="s">
        <v>29043</v>
      </c>
      <c r="H1604" t="s">
        <v>27960</v>
      </c>
      <c r="I1604" t="s">
        <v>28610</v>
      </c>
      <c r="J1604" t="s">
        <v>27929</v>
      </c>
      <c r="L1604" t="s">
        <v>29053</v>
      </c>
    </row>
    <row r="1605" spans="1:14" x14ac:dyDescent="0.35">
      <c r="A1605" t="s">
        <v>26757</v>
      </c>
      <c r="B1605" t="s">
        <v>29493</v>
      </c>
      <c r="C1605" t="s">
        <v>964</v>
      </c>
      <c r="D1605" t="s">
        <v>893</v>
      </c>
      <c r="E1605" t="s">
        <v>42</v>
      </c>
      <c r="F1605" t="s">
        <v>895</v>
      </c>
      <c r="G1605" t="s">
        <v>29043</v>
      </c>
      <c r="H1605" t="s">
        <v>27960</v>
      </c>
      <c r="I1605" t="s">
        <v>28719</v>
      </c>
      <c r="J1605" t="s">
        <v>27929</v>
      </c>
      <c r="L1605" t="s">
        <v>29489</v>
      </c>
    </row>
    <row r="1606" spans="1:14" x14ac:dyDescent="0.35">
      <c r="A1606" t="s">
        <v>132</v>
      </c>
      <c r="B1606" t="s">
        <v>1054</v>
      </c>
      <c r="C1606" t="s">
        <v>21</v>
      </c>
      <c r="D1606" t="s">
        <v>893</v>
      </c>
      <c r="E1606" t="s">
        <v>42</v>
      </c>
      <c r="F1606" t="s">
        <v>895</v>
      </c>
      <c r="G1606" t="s">
        <v>29043</v>
      </c>
      <c r="H1606" t="s">
        <v>27960</v>
      </c>
      <c r="I1606" t="s">
        <v>28719</v>
      </c>
      <c r="J1606" t="s">
        <v>27929</v>
      </c>
      <c r="L1606" t="s">
        <v>29489</v>
      </c>
    </row>
    <row r="1607" spans="1:14" x14ac:dyDescent="0.35">
      <c r="A1607" t="s">
        <v>26756</v>
      </c>
      <c r="B1607" t="s">
        <v>29494</v>
      </c>
      <c r="C1607" t="s">
        <v>953</v>
      </c>
      <c r="D1607" t="s">
        <v>893</v>
      </c>
      <c r="E1607" t="s">
        <v>42</v>
      </c>
      <c r="F1607" t="s">
        <v>895</v>
      </c>
      <c r="G1607" t="s">
        <v>29043</v>
      </c>
      <c r="H1607" t="s">
        <v>27960</v>
      </c>
      <c r="I1607" t="s">
        <v>28719</v>
      </c>
      <c r="J1607" t="s">
        <v>27929</v>
      </c>
      <c r="L1607" t="s">
        <v>29489</v>
      </c>
    </row>
    <row r="1608" spans="1:14" x14ac:dyDescent="0.35">
      <c r="A1608">
        <v>225917115156</v>
      </c>
      <c r="B1608" t="s">
        <v>1064</v>
      </c>
      <c r="C1608" t="s">
        <v>25060</v>
      </c>
      <c r="D1608" t="s">
        <v>893</v>
      </c>
      <c r="E1608" t="s">
        <v>42</v>
      </c>
      <c r="F1608" t="s">
        <v>895</v>
      </c>
      <c r="G1608" t="s">
        <v>29043</v>
      </c>
      <c r="H1608" t="s">
        <v>27960</v>
      </c>
      <c r="I1608" t="s">
        <v>28719</v>
      </c>
      <c r="J1608" t="s">
        <v>27929</v>
      </c>
      <c r="L1608" t="s">
        <v>29489</v>
      </c>
      <c r="N1608">
        <v>1</v>
      </c>
    </row>
    <row r="1609" spans="1:14" x14ac:dyDescent="0.35">
      <c r="A1609" t="s">
        <v>134</v>
      </c>
      <c r="B1609" t="s">
        <v>1058</v>
      </c>
      <c r="C1609" t="s">
        <v>959</v>
      </c>
      <c r="D1609" t="s">
        <v>893</v>
      </c>
      <c r="E1609" t="s">
        <v>42</v>
      </c>
      <c r="F1609" t="s">
        <v>895</v>
      </c>
      <c r="G1609" t="s">
        <v>29043</v>
      </c>
      <c r="H1609" t="s">
        <v>27960</v>
      </c>
      <c r="I1609" t="s">
        <v>28719</v>
      </c>
      <c r="J1609" t="s">
        <v>27929</v>
      </c>
      <c r="L1609" t="s">
        <v>29489</v>
      </c>
      <c r="N1609">
        <v>1</v>
      </c>
    </row>
    <row r="1610" spans="1:14" x14ac:dyDescent="0.35">
      <c r="A1610" t="s">
        <v>26759</v>
      </c>
      <c r="B1610" t="s">
        <v>29495</v>
      </c>
      <c r="C1610" t="s">
        <v>25693</v>
      </c>
      <c r="D1610" t="s">
        <v>893</v>
      </c>
      <c r="E1610" t="s">
        <v>42</v>
      </c>
      <c r="F1610" t="s">
        <v>895</v>
      </c>
      <c r="G1610" t="s">
        <v>29043</v>
      </c>
      <c r="H1610" t="s">
        <v>27960</v>
      </c>
      <c r="I1610" t="s">
        <v>28719</v>
      </c>
      <c r="J1610" t="s">
        <v>27929</v>
      </c>
      <c r="L1610" t="s">
        <v>29489</v>
      </c>
    </row>
    <row r="1611" spans="1:14" x14ac:dyDescent="0.35">
      <c r="A1611">
        <v>274307120991</v>
      </c>
      <c r="B1611" t="s">
        <v>29496</v>
      </c>
      <c r="C1611" t="s">
        <v>26802</v>
      </c>
      <c r="D1611" t="s">
        <v>893</v>
      </c>
      <c r="E1611" t="s">
        <v>42</v>
      </c>
      <c r="F1611" t="s">
        <v>895</v>
      </c>
      <c r="G1611" t="s">
        <v>29043</v>
      </c>
      <c r="H1611" t="s">
        <v>27960</v>
      </c>
      <c r="I1611" t="s">
        <v>28719</v>
      </c>
      <c r="J1611" t="s">
        <v>27929</v>
      </c>
      <c r="L1611" t="s">
        <v>29489</v>
      </c>
    </row>
    <row r="1612" spans="1:14" x14ac:dyDescent="0.35">
      <c r="A1612" t="s">
        <v>26761</v>
      </c>
      <c r="B1612" t="s">
        <v>29497</v>
      </c>
      <c r="C1612" t="s">
        <v>26119</v>
      </c>
      <c r="D1612" t="s">
        <v>893</v>
      </c>
      <c r="E1612" t="s">
        <v>42</v>
      </c>
      <c r="F1612" t="s">
        <v>895</v>
      </c>
      <c r="G1612" t="s">
        <v>29043</v>
      </c>
      <c r="H1612" t="s">
        <v>27937</v>
      </c>
      <c r="I1612" t="s">
        <v>29498</v>
      </c>
      <c r="J1612" t="s">
        <v>27929</v>
      </c>
      <c r="K1612" t="s">
        <v>29499</v>
      </c>
      <c r="L1612" t="s">
        <v>29499</v>
      </c>
    </row>
    <row r="1613" spans="1:14" x14ac:dyDescent="0.35">
      <c r="A1613" t="s">
        <v>26762</v>
      </c>
      <c r="B1613" t="s">
        <v>29500</v>
      </c>
      <c r="C1613" t="s">
        <v>26119</v>
      </c>
      <c r="D1613" t="s">
        <v>893</v>
      </c>
      <c r="E1613" t="s">
        <v>42</v>
      </c>
      <c r="F1613" t="s">
        <v>895</v>
      </c>
      <c r="G1613" t="s">
        <v>29043</v>
      </c>
      <c r="H1613" t="s">
        <v>27937</v>
      </c>
      <c r="I1613" t="s">
        <v>29498</v>
      </c>
      <c r="J1613" t="s">
        <v>27929</v>
      </c>
      <c r="L1613" t="s">
        <v>29499</v>
      </c>
    </row>
    <row r="1614" spans="1:14" x14ac:dyDescent="0.35">
      <c r="A1614" t="s">
        <v>26764</v>
      </c>
      <c r="B1614" t="s">
        <v>29501</v>
      </c>
      <c r="C1614" t="s">
        <v>26119</v>
      </c>
      <c r="D1614" t="s">
        <v>893</v>
      </c>
      <c r="E1614" t="s">
        <v>42</v>
      </c>
      <c r="F1614" t="s">
        <v>895</v>
      </c>
      <c r="G1614" t="s">
        <v>29043</v>
      </c>
      <c r="H1614" t="s">
        <v>27937</v>
      </c>
      <c r="I1614" t="s">
        <v>29498</v>
      </c>
      <c r="J1614" t="s">
        <v>27929</v>
      </c>
      <c r="L1614" t="s">
        <v>29499</v>
      </c>
    </row>
    <row r="1615" spans="1:14" x14ac:dyDescent="0.35">
      <c r="A1615" t="s">
        <v>26765</v>
      </c>
      <c r="B1615" t="s">
        <v>29502</v>
      </c>
      <c r="C1615" t="s">
        <v>26119</v>
      </c>
      <c r="D1615" t="s">
        <v>893</v>
      </c>
      <c r="E1615" t="s">
        <v>42</v>
      </c>
      <c r="F1615" t="s">
        <v>895</v>
      </c>
      <c r="G1615" t="s">
        <v>29043</v>
      </c>
      <c r="H1615" t="s">
        <v>27937</v>
      </c>
      <c r="I1615" t="s">
        <v>29498</v>
      </c>
      <c r="J1615" t="s">
        <v>27929</v>
      </c>
      <c r="L1615" t="s">
        <v>29499</v>
      </c>
    </row>
    <row r="1616" spans="1:14" x14ac:dyDescent="0.35">
      <c r="A1616" t="s">
        <v>26766</v>
      </c>
      <c r="B1616" t="s">
        <v>29503</v>
      </c>
      <c r="C1616" t="s">
        <v>26119</v>
      </c>
      <c r="D1616" t="s">
        <v>893</v>
      </c>
      <c r="E1616" t="s">
        <v>42</v>
      </c>
      <c r="F1616" t="s">
        <v>895</v>
      </c>
      <c r="G1616" t="s">
        <v>29043</v>
      </c>
      <c r="H1616" t="s">
        <v>27937</v>
      </c>
      <c r="I1616" t="s">
        <v>29498</v>
      </c>
      <c r="J1616" t="s">
        <v>27929</v>
      </c>
      <c r="L1616" t="s">
        <v>29499</v>
      </c>
    </row>
    <row r="1617" spans="1:12" x14ac:dyDescent="0.35">
      <c r="A1617" t="s">
        <v>26767</v>
      </c>
      <c r="B1617" t="s">
        <v>29504</v>
      </c>
      <c r="C1617" t="s">
        <v>26119</v>
      </c>
      <c r="D1617" t="s">
        <v>893</v>
      </c>
      <c r="E1617" t="s">
        <v>42</v>
      </c>
      <c r="F1617" t="s">
        <v>895</v>
      </c>
      <c r="G1617" t="s">
        <v>29043</v>
      </c>
      <c r="H1617" t="s">
        <v>27937</v>
      </c>
      <c r="I1617" t="s">
        <v>29498</v>
      </c>
      <c r="J1617" t="s">
        <v>27929</v>
      </c>
      <c r="L1617" t="s">
        <v>29499</v>
      </c>
    </row>
    <row r="1618" spans="1:12" x14ac:dyDescent="0.35">
      <c r="A1618" t="s">
        <v>26768</v>
      </c>
      <c r="B1618" t="s">
        <v>29505</v>
      </c>
      <c r="C1618" t="s">
        <v>26119</v>
      </c>
      <c r="D1618" t="s">
        <v>893</v>
      </c>
      <c r="E1618" t="s">
        <v>42</v>
      </c>
      <c r="F1618" t="s">
        <v>895</v>
      </c>
      <c r="G1618" t="s">
        <v>29043</v>
      </c>
      <c r="H1618" t="s">
        <v>27937</v>
      </c>
      <c r="I1618" t="s">
        <v>29498</v>
      </c>
      <c r="J1618" t="s">
        <v>27929</v>
      </c>
      <c r="L1618" t="s">
        <v>29499</v>
      </c>
    </row>
    <row r="1619" spans="1:12" x14ac:dyDescent="0.35">
      <c r="A1619" t="s">
        <v>26769</v>
      </c>
      <c r="B1619" t="s">
        <v>29506</v>
      </c>
      <c r="C1619" t="s">
        <v>26119</v>
      </c>
      <c r="D1619" t="s">
        <v>893</v>
      </c>
      <c r="E1619" t="s">
        <v>42</v>
      </c>
      <c r="F1619" t="s">
        <v>895</v>
      </c>
      <c r="G1619" t="s">
        <v>29043</v>
      </c>
      <c r="H1619" t="s">
        <v>27937</v>
      </c>
      <c r="I1619" t="s">
        <v>29498</v>
      </c>
      <c r="J1619" t="s">
        <v>27929</v>
      </c>
      <c r="L1619" t="s">
        <v>29499</v>
      </c>
    </row>
    <row r="1620" spans="1:12" x14ac:dyDescent="0.35">
      <c r="A1620" s="315">
        <v>6.4000110799999995E+23</v>
      </c>
      <c r="B1620" t="s">
        <v>29507</v>
      </c>
      <c r="C1620" t="s">
        <v>26119</v>
      </c>
      <c r="D1620" t="s">
        <v>893</v>
      </c>
      <c r="E1620" t="s">
        <v>42</v>
      </c>
      <c r="F1620" t="s">
        <v>895</v>
      </c>
      <c r="G1620" t="s">
        <v>29043</v>
      </c>
      <c r="H1620" t="s">
        <v>27937</v>
      </c>
      <c r="I1620" t="s">
        <v>29498</v>
      </c>
      <c r="J1620" t="s">
        <v>27929</v>
      </c>
      <c r="L1620" t="s">
        <v>29499</v>
      </c>
    </row>
    <row r="1621" spans="1:12" x14ac:dyDescent="0.35">
      <c r="A1621" t="s">
        <v>26771</v>
      </c>
      <c r="B1621" t="s">
        <v>29508</v>
      </c>
      <c r="C1621" t="s">
        <v>26119</v>
      </c>
      <c r="D1621" t="s">
        <v>893</v>
      </c>
      <c r="E1621" t="s">
        <v>42</v>
      </c>
      <c r="F1621" t="s">
        <v>895</v>
      </c>
      <c r="G1621" t="s">
        <v>29043</v>
      </c>
      <c r="H1621" t="s">
        <v>27937</v>
      </c>
      <c r="I1621" t="s">
        <v>29498</v>
      </c>
      <c r="J1621" t="s">
        <v>27929</v>
      </c>
      <c r="L1621" t="s">
        <v>29499</v>
      </c>
    </row>
    <row r="1622" spans="1:12" x14ac:dyDescent="0.35">
      <c r="A1622" t="s">
        <v>26772</v>
      </c>
      <c r="B1622" t="s">
        <v>29509</v>
      </c>
      <c r="C1622" t="s">
        <v>26119</v>
      </c>
      <c r="D1622" t="s">
        <v>893</v>
      </c>
      <c r="E1622" t="s">
        <v>42</v>
      </c>
      <c r="F1622" t="s">
        <v>895</v>
      </c>
      <c r="G1622" t="s">
        <v>29043</v>
      </c>
      <c r="H1622" t="s">
        <v>27937</v>
      </c>
      <c r="I1622" t="s">
        <v>29498</v>
      </c>
      <c r="J1622" t="s">
        <v>27929</v>
      </c>
      <c r="L1622" t="s">
        <v>29499</v>
      </c>
    </row>
    <row r="1623" spans="1:12" x14ac:dyDescent="0.35">
      <c r="A1623" t="s">
        <v>26773</v>
      </c>
      <c r="B1623" t="s">
        <v>29510</v>
      </c>
      <c r="C1623" t="s">
        <v>26119</v>
      </c>
      <c r="D1623" t="s">
        <v>893</v>
      </c>
      <c r="E1623" t="s">
        <v>42</v>
      </c>
      <c r="F1623" t="s">
        <v>895</v>
      </c>
      <c r="G1623" t="s">
        <v>29043</v>
      </c>
      <c r="H1623" t="s">
        <v>27937</v>
      </c>
      <c r="I1623" t="s">
        <v>29498</v>
      </c>
      <c r="J1623" t="s">
        <v>27929</v>
      </c>
      <c r="L1623" t="s">
        <v>29499</v>
      </c>
    </row>
    <row r="1624" spans="1:12" x14ac:dyDescent="0.35">
      <c r="A1624" t="s">
        <v>26774</v>
      </c>
      <c r="B1624" t="s">
        <v>29511</v>
      </c>
      <c r="C1624" t="s">
        <v>26119</v>
      </c>
      <c r="D1624" t="s">
        <v>893</v>
      </c>
      <c r="E1624" t="s">
        <v>42</v>
      </c>
      <c r="F1624" t="s">
        <v>895</v>
      </c>
      <c r="G1624" t="s">
        <v>29043</v>
      </c>
      <c r="H1624" t="s">
        <v>27937</v>
      </c>
      <c r="I1624" t="s">
        <v>29498</v>
      </c>
      <c r="J1624" t="s">
        <v>27929</v>
      </c>
      <c r="L1624" t="s">
        <v>29499</v>
      </c>
    </row>
    <row r="1625" spans="1:12" x14ac:dyDescent="0.35">
      <c r="A1625" t="s">
        <v>26775</v>
      </c>
      <c r="B1625" t="s">
        <v>29512</v>
      </c>
      <c r="C1625" t="s">
        <v>26119</v>
      </c>
      <c r="D1625" t="s">
        <v>893</v>
      </c>
      <c r="E1625" t="s">
        <v>42</v>
      </c>
      <c r="F1625" t="s">
        <v>895</v>
      </c>
      <c r="G1625" t="s">
        <v>29043</v>
      </c>
      <c r="H1625" t="s">
        <v>27937</v>
      </c>
      <c r="I1625" t="s">
        <v>29498</v>
      </c>
      <c r="J1625" t="s">
        <v>27929</v>
      </c>
      <c r="L1625" t="s">
        <v>29499</v>
      </c>
    </row>
    <row r="1626" spans="1:12" x14ac:dyDescent="0.35">
      <c r="A1626" t="s">
        <v>26776</v>
      </c>
      <c r="B1626" t="s">
        <v>29513</v>
      </c>
      <c r="C1626" t="s">
        <v>26119</v>
      </c>
      <c r="D1626" t="s">
        <v>893</v>
      </c>
      <c r="E1626" t="s">
        <v>42</v>
      </c>
      <c r="F1626" t="s">
        <v>895</v>
      </c>
      <c r="G1626" t="s">
        <v>29043</v>
      </c>
      <c r="H1626" t="s">
        <v>27937</v>
      </c>
      <c r="I1626" t="s">
        <v>29498</v>
      </c>
      <c r="J1626" t="s">
        <v>27929</v>
      </c>
      <c r="L1626" t="s">
        <v>29499</v>
      </c>
    </row>
    <row r="1627" spans="1:12" x14ac:dyDescent="0.35">
      <c r="A1627" t="s">
        <v>26777</v>
      </c>
      <c r="B1627" t="s">
        <v>29502</v>
      </c>
      <c r="C1627" t="s">
        <v>26119</v>
      </c>
      <c r="D1627" t="s">
        <v>893</v>
      </c>
      <c r="E1627" t="s">
        <v>42</v>
      </c>
      <c r="F1627" t="s">
        <v>895</v>
      </c>
      <c r="G1627" t="s">
        <v>29043</v>
      </c>
      <c r="H1627" t="s">
        <v>27937</v>
      </c>
      <c r="I1627" t="s">
        <v>29498</v>
      </c>
      <c r="J1627" t="s">
        <v>27929</v>
      </c>
      <c r="L1627" t="s">
        <v>29499</v>
      </c>
    </row>
    <row r="1628" spans="1:12" x14ac:dyDescent="0.35">
      <c r="A1628" t="s">
        <v>26778</v>
      </c>
      <c r="B1628" t="s">
        <v>29514</v>
      </c>
      <c r="C1628" t="s">
        <v>26119</v>
      </c>
      <c r="D1628" t="s">
        <v>893</v>
      </c>
      <c r="E1628" t="s">
        <v>42</v>
      </c>
      <c r="F1628" t="s">
        <v>895</v>
      </c>
      <c r="G1628" t="s">
        <v>29043</v>
      </c>
      <c r="H1628" t="s">
        <v>27937</v>
      </c>
      <c r="I1628" t="s">
        <v>29498</v>
      </c>
      <c r="J1628" t="s">
        <v>27929</v>
      </c>
      <c r="L1628" t="s">
        <v>29499</v>
      </c>
    </row>
    <row r="1629" spans="1:12" x14ac:dyDescent="0.35">
      <c r="A1629" t="s">
        <v>26779</v>
      </c>
      <c r="B1629" t="s">
        <v>29515</v>
      </c>
      <c r="C1629" t="s">
        <v>26119</v>
      </c>
      <c r="D1629" t="s">
        <v>893</v>
      </c>
      <c r="E1629" t="s">
        <v>42</v>
      </c>
      <c r="F1629" t="s">
        <v>895</v>
      </c>
      <c r="G1629" t="s">
        <v>29043</v>
      </c>
      <c r="H1629" t="s">
        <v>27937</v>
      </c>
      <c r="I1629" t="s">
        <v>29498</v>
      </c>
      <c r="J1629" t="s">
        <v>27929</v>
      </c>
      <c r="L1629" t="s">
        <v>29499</v>
      </c>
    </row>
    <row r="1630" spans="1:12" x14ac:dyDescent="0.35">
      <c r="A1630" t="s">
        <v>26780</v>
      </c>
      <c r="B1630" t="s">
        <v>29516</v>
      </c>
      <c r="C1630" t="s">
        <v>26119</v>
      </c>
      <c r="D1630" t="s">
        <v>893</v>
      </c>
      <c r="E1630" t="s">
        <v>42</v>
      </c>
      <c r="F1630" t="s">
        <v>895</v>
      </c>
      <c r="G1630" t="s">
        <v>29043</v>
      </c>
      <c r="H1630" t="s">
        <v>27937</v>
      </c>
      <c r="I1630" t="s">
        <v>29498</v>
      </c>
      <c r="J1630" t="s">
        <v>27929</v>
      </c>
      <c r="L1630" t="s">
        <v>29499</v>
      </c>
    </row>
    <row r="1631" spans="1:12" x14ac:dyDescent="0.35">
      <c r="A1631" t="s">
        <v>26781</v>
      </c>
      <c r="B1631" t="s">
        <v>29517</v>
      </c>
      <c r="C1631" t="s">
        <v>26119</v>
      </c>
      <c r="D1631" t="s">
        <v>893</v>
      </c>
      <c r="E1631" t="s">
        <v>42</v>
      </c>
      <c r="F1631" t="s">
        <v>895</v>
      </c>
      <c r="G1631" t="s">
        <v>29043</v>
      </c>
      <c r="H1631" t="s">
        <v>27937</v>
      </c>
      <c r="I1631" t="s">
        <v>29498</v>
      </c>
      <c r="J1631" t="s">
        <v>27929</v>
      </c>
      <c r="L1631" t="s">
        <v>29499</v>
      </c>
    </row>
    <row r="1632" spans="1:12" x14ac:dyDescent="0.35">
      <c r="A1632" t="s">
        <v>26782</v>
      </c>
      <c r="B1632" t="s">
        <v>29518</v>
      </c>
      <c r="C1632" t="s">
        <v>26119</v>
      </c>
      <c r="D1632" t="s">
        <v>893</v>
      </c>
      <c r="E1632" t="s">
        <v>42</v>
      </c>
      <c r="F1632" t="s">
        <v>895</v>
      </c>
      <c r="G1632" t="s">
        <v>29043</v>
      </c>
      <c r="H1632" t="s">
        <v>27937</v>
      </c>
      <c r="I1632" t="s">
        <v>29498</v>
      </c>
      <c r="J1632" t="s">
        <v>27929</v>
      </c>
      <c r="L1632" t="s">
        <v>29499</v>
      </c>
    </row>
    <row r="1633" spans="1:12" x14ac:dyDescent="0.35">
      <c r="A1633" t="s">
        <v>26784</v>
      </c>
      <c r="B1633" t="s">
        <v>29519</v>
      </c>
      <c r="C1633" t="s">
        <v>26119</v>
      </c>
      <c r="D1633" t="s">
        <v>893</v>
      </c>
      <c r="E1633" t="s">
        <v>42</v>
      </c>
      <c r="F1633" t="s">
        <v>895</v>
      </c>
      <c r="G1633" t="s">
        <v>29043</v>
      </c>
      <c r="H1633" t="s">
        <v>27937</v>
      </c>
      <c r="I1633" t="s">
        <v>29498</v>
      </c>
      <c r="J1633" t="s">
        <v>27929</v>
      </c>
      <c r="L1633" t="s">
        <v>29499</v>
      </c>
    </row>
    <row r="1634" spans="1:12" x14ac:dyDescent="0.35">
      <c r="A1634" t="s">
        <v>26785</v>
      </c>
      <c r="B1634" t="s">
        <v>29520</v>
      </c>
      <c r="C1634" t="s">
        <v>26119</v>
      </c>
      <c r="D1634" t="s">
        <v>893</v>
      </c>
      <c r="E1634" t="s">
        <v>42</v>
      </c>
      <c r="F1634" t="s">
        <v>895</v>
      </c>
      <c r="G1634" t="s">
        <v>29043</v>
      </c>
      <c r="H1634" t="s">
        <v>27937</v>
      </c>
      <c r="I1634" t="s">
        <v>29498</v>
      </c>
      <c r="J1634" t="s">
        <v>27929</v>
      </c>
      <c r="L1634" t="s">
        <v>29499</v>
      </c>
    </row>
    <row r="1635" spans="1:12" x14ac:dyDescent="0.35">
      <c r="A1635" t="s">
        <v>26786</v>
      </c>
      <c r="B1635" t="s">
        <v>29502</v>
      </c>
      <c r="C1635" t="s">
        <v>26119</v>
      </c>
      <c r="D1635" t="s">
        <v>893</v>
      </c>
      <c r="E1635" t="s">
        <v>42</v>
      </c>
      <c r="F1635" t="s">
        <v>895</v>
      </c>
      <c r="G1635" t="s">
        <v>29043</v>
      </c>
      <c r="H1635" t="s">
        <v>27937</v>
      </c>
      <c r="I1635" t="s">
        <v>29498</v>
      </c>
      <c r="J1635" t="s">
        <v>27929</v>
      </c>
      <c r="L1635" t="s">
        <v>29499</v>
      </c>
    </row>
    <row r="1636" spans="1:12" x14ac:dyDescent="0.35">
      <c r="A1636" t="s">
        <v>26787</v>
      </c>
      <c r="B1636" t="s">
        <v>29502</v>
      </c>
      <c r="C1636" t="s">
        <v>26119</v>
      </c>
      <c r="D1636" t="s">
        <v>893</v>
      </c>
      <c r="E1636" t="s">
        <v>42</v>
      </c>
      <c r="F1636" t="s">
        <v>895</v>
      </c>
      <c r="G1636" t="s">
        <v>29043</v>
      </c>
      <c r="H1636" t="s">
        <v>27937</v>
      </c>
      <c r="I1636" t="s">
        <v>29498</v>
      </c>
      <c r="J1636" t="s">
        <v>27929</v>
      </c>
      <c r="L1636" t="s">
        <v>29499</v>
      </c>
    </row>
    <row r="1637" spans="1:12" x14ac:dyDescent="0.35">
      <c r="A1637" s="315">
        <v>6.4000111500000006E+23</v>
      </c>
      <c r="B1637" t="s">
        <v>29521</v>
      </c>
      <c r="C1637" t="s">
        <v>26119</v>
      </c>
      <c r="D1637" t="s">
        <v>893</v>
      </c>
      <c r="E1637" t="s">
        <v>42</v>
      </c>
      <c r="F1637" t="s">
        <v>895</v>
      </c>
      <c r="G1637" t="s">
        <v>29043</v>
      </c>
      <c r="H1637" t="s">
        <v>27937</v>
      </c>
      <c r="I1637" t="s">
        <v>29498</v>
      </c>
      <c r="J1637" t="s">
        <v>27929</v>
      </c>
      <c r="L1637" t="s">
        <v>29499</v>
      </c>
    </row>
    <row r="1638" spans="1:12" x14ac:dyDescent="0.35">
      <c r="A1638" t="s">
        <v>26789</v>
      </c>
      <c r="B1638" t="s">
        <v>29522</v>
      </c>
      <c r="C1638" t="s">
        <v>26119</v>
      </c>
      <c r="D1638" t="s">
        <v>893</v>
      </c>
      <c r="E1638" t="s">
        <v>42</v>
      </c>
      <c r="F1638" t="s">
        <v>895</v>
      </c>
      <c r="G1638" t="s">
        <v>29043</v>
      </c>
      <c r="H1638" t="s">
        <v>27937</v>
      </c>
      <c r="I1638" t="s">
        <v>29498</v>
      </c>
      <c r="J1638" t="s">
        <v>27929</v>
      </c>
      <c r="L1638" t="s">
        <v>29499</v>
      </c>
    </row>
    <row r="1639" spans="1:12" x14ac:dyDescent="0.35">
      <c r="A1639" t="s">
        <v>26790</v>
      </c>
      <c r="B1639" t="s">
        <v>29523</v>
      </c>
      <c r="C1639" t="s">
        <v>26119</v>
      </c>
      <c r="D1639" t="s">
        <v>893</v>
      </c>
      <c r="E1639" t="s">
        <v>42</v>
      </c>
      <c r="F1639" t="s">
        <v>895</v>
      </c>
      <c r="G1639" t="s">
        <v>29043</v>
      </c>
      <c r="H1639" t="s">
        <v>27937</v>
      </c>
      <c r="I1639" t="s">
        <v>29498</v>
      </c>
      <c r="J1639" t="s">
        <v>27929</v>
      </c>
      <c r="L1639" t="s">
        <v>29499</v>
      </c>
    </row>
    <row r="1640" spans="1:12" x14ac:dyDescent="0.35">
      <c r="A1640" t="s">
        <v>26791</v>
      </c>
      <c r="B1640" t="s">
        <v>29524</v>
      </c>
      <c r="C1640" t="s">
        <v>26119</v>
      </c>
      <c r="D1640" t="s">
        <v>893</v>
      </c>
      <c r="E1640" t="s">
        <v>42</v>
      </c>
      <c r="F1640" t="s">
        <v>895</v>
      </c>
      <c r="G1640" t="s">
        <v>29043</v>
      </c>
      <c r="H1640" t="s">
        <v>27937</v>
      </c>
      <c r="I1640" t="s">
        <v>29498</v>
      </c>
      <c r="J1640" t="s">
        <v>27929</v>
      </c>
      <c r="L1640" t="s">
        <v>29499</v>
      </c>
    </row>
    <row r="1641" spans="1:12" x14ac:dyDescent="0.35">
      <c r="A1641" t="s">
        <v>26792</v>
      </c>
      <c r="B1641" t="s">
        <v>29525</v>
      </c>
      <c r="C1641" t="s">
        <v>26119</v>
      </c>
      <c r="D1641" t="s">
        <v>893</v>
      </c>
      <c r="E1641" t="s">
        <v>42</v>
      </c>
      <c r="F1641" t="s">
        <v>895</v>
      </c>
      <c r="G1641" t="s">
        <v>29043</v>
      </c>
      <c r="H1641" t="s">
        <v>27937</v>
      </c>
      <c r="I1641" t="s">
        <v>29498</v>
      </c>
      <c r="J1641" t="s">
        <v>27929</v>
      </c>
      <c r="L1641" t="s">
        <v>29499</v>
      </c>
    </row>
    <row r="1642" spans="1:12" x14ac:dyDescent="0.35">
      <c r="A1642" t="s">
        <v>26793</v>
      </c>
      <c r="B1642" t="s">
        <v>29526</v>
      </c>
      <c r="C1642" t="s">
        <v>26119</v>
      </c>
      <c r="D1642" t="s">
        <v>893</v>
      </c>
      <c r="E1642" t="s">
        <v>42</v>
      </c>
      <c r="F1642" t="s">
        <v>895</v>
      </c>
      <c r="G1642" t="s">
        <v>29043</v>
      </c>
      <c r="H1642" t="s">
        <v>27937</v>
      </c>
      <c r="I1642" t="s">
        <v>29498</v>
      </c>
      <c r="J1642" t="s">
        <v>27929</v>
      </c>
      <c r="L1642" t="s">
        <v>29499</v>
      </c>
    </row>
    <row r="1643" spans="1:12" x14ac:dyDescent="0.35">
      <c r="A1643" t="s">
        <v>26794</v>
      </c>
      <c r="B1643" t="s">
        <v>29527</v>
      </c>
      <c r="C1643" t="s">
        <v>26119</v>
      </c>
      <c r="D1643" t="s">
        <v>893</v>
      </c>
      <c r="E1643" t="s">
        <v>42</v>
      </c>
      <c r="F1643" t="s">
        <v>895</v>
      </c>
      <c r="G1643" t="s">
        <v>29043</v>
      </c>
      <c r="H1643" t="s">
        <v>27937</v>
      </c>
      <c r="I1643" t="s">
        <v>29498</v>
      </c>
      <c r="J1643" t="s">
        <v>27929</v>
      </c>
      <c r="L1643" t="s">
        <v>29499</v>
      </c>
    </row>
    <row r="1644" spans="1:12" x14ac:dyDescent="0.35">
      <c r="A1644" t="s">
        <v>26795</v>
      </c>
      <c r="B1644" t="s">
        <v>29528</v>
      </c>
      <c r="C1644" t="s">
        <v>26119</v>
      </c>
      <c r="D1644" t="s">
        <v>893</v>
      </c>
      <c r="E1644" t="s">
        <v>42</v>
      </c>
      <c r="F1644" t="s">
        <v>895</v>
      </c>
      <c r="G1644" t="s">
        <v>29043</v>
      </c>
      <c r="H1644" t="s">
        <v>27937</v>
      </c>
      <c r="I1644" t="s">
        <v>29498</v>
      </c>
      <c r="J1644" t="s">
        <v>27929</v>
      </c>
      <c r="L1644" t="s">
        <v>29499</v>
      </c>
    </row>
    <row r="1645" spans="1:12" x14ac:dyDescent="0.35">
      <c r="A1645" t="s">
        <v>26796</v>
      </c>
      <c r="B1645" t="s">
        <v>29529</v>
      </c>
      <c r="C1645" t="s">
        <v>26119</v>
      </c>
      <c r="D1645" t="s">
        <v>893</v>
      </c>
      <c r="E1645" t="s">
        <v>42</v>
      </c>
      <c r="F1645" t="s">
        <v>895</v>
      </c>
      <c r="G1645" t="s">
        <v>29043</v>
      </c>
      <c r="H1645" t="s">
        <v>27937</v>
      </c>
      <c r="I1645" t="s">
        <v>29498</v>
      </c>
      <c r="J1645" t="s">
        <v>27929</v>
      </c>
      <c r="L1645" t="s">
        <v>29499</v>
      </c>
    </row>
    <row r="1646" spans="1:12" x14ac:dyDescent="0.35">
      <c r="A1646" t="s">
        <v>26797</v>
      </c>
      <c r="B1646" t="s">
        <v>29530</v>
      </c>
      <c r="C1646" t="s">
        <v>26119</v>
      </c>
      <c r="D1646" t="s">
        <v>893</v>
      </c>
      <c r="E1646" t="s">
        <v>42</v>
      </c>
      <c r="F1646" t="s">
        <v>895</v>
      </c>
      <c r="G1646" t="s">
        <v>29043</v>
      </c>
      <c r="H1646" t="s">
        <v>27937</v>
      </c>
      <c r="I1646" t="s">
        <v>29498</v>
      </c>
      <c r="J1646" t="s">
        <v>27929</v>
      </c>
      <c r="L1646" t="s">
        <v>29499</v>
      </c>
    </row>
    <row r="1647" spans="1:12" x14ac:dyDescent="0.35">
      <c r="A1647" t="s">
        <v>26798</v>
      </c>
      <c r="B1647" t="s">
        <v>29531</v>
      </c>
      <c r="C1647" t="s">
        <v>26119</v>
      </c>
      <c r="D1647" t="s">
        <v>893</v>
      </c>
      <c r="E1647" t="s">
        <v>42</v>
      </c>
      <c r="F1647" t="s">
        <v>895</v>
      </c>
      <c r="G1647" t="s">
        <v>29043</v>
      </c>
      <c r="H1647" t="s">
        <v>27937</v>
      </c>
      <c r="I1647" t="s">
        <v>29498</v>
      </c>
      <c r="J1647" t="s">
        <v>27929</v>
      </c>
      <c r="L1647" t="s">
        <v>29499</v>
      </c>
    </row>
    <row r="1648" spans="1:12" x14ac:dyDescent="0.35">
      <c r="A1648" t="s">
        <v>26799</v>
      </c>
      <c r="B1648" t="s">
        <v>29532</v>
      </c>
      <c r="C1648" t="s">
        <v>26119</v>
      </c>
      <c r="D1648" t="s">
        <v>893</v>
      </c>
      <c r="E1648" t="s">
        <v>42</v>
      </c>
      <c r="F1648" t="s">
        <v>895</v>
      </c>
      <c r="G1648" t="s">
        <v>29043</v>
      </c>
      <c r="H1648" t="s">
        <v>27937</v>
      </c>
      <c r="I1648" t="s">
        <v>29498</v>
      </c>
      <c r="J1648" t="s">
        <v>27929</v>
      </c>
      <c r="L1648" t="s">
        <v>29499</v>
      </c>
    </row>
    <row r="1649" spans="1:12" x14ac:dyDescent="0.35">
      <c r="A1649" t="s">
        <v>26800</v>
      </c>
      <c r="B1649" t="s">
        <v>29533</v>
      </c>
      <c r="C1649" t="s">
        <v>26119</v>
      </c>
      <c r="D1649" t="s">
        <v>893</v>
      </c>
      <c r="E1649" t="s">
        <v>42</v>
      </c>
      <c r="F1649" t="s">
        <v>895</v>
      </c>
      <c r="G1649" t="s">
        <v>29043</v>
      </c>
      <c r="H1649" t="s">
        <v>27937</v>
      </c>
      <c r="I1649" t="s">
        <v>29498</v>
      </c>
      <c r="J1649" t="s">
        <v>27929</v>
      </c>
      <c r="L1649" t="s">
        <v>29499</v>
      </c>
    </row>
    <row r="1650" spans="1:12" x14ac:dyDescent="0.35">
      <c r="A1650" t="s">
        <v>26801</v>
      </c>
      <c r="B1650" t="s">
        <v>29534</v>
      </c>
      <c r="C1650" t="s">
        <v>26119</v>
      </c>
      <c r="D1650" t="s">
        <v>893</v>
      </c>
      <c r="E1650" t="s">
        <v>42</v>
      </c>
      <c r="F1650" t="s">
        <v>895</v>
      </c>
      <c r="G1650" t="s">
        <v>29043</v>
      </c>
      <c r="H1650" t="s">
        <v>27937</v>
      </c>
      <c r="I1650" t="s">
        <v>29498</v>
      </c>
      <c r="J1650" t="s">
        <v>27929</v>
      </c>
      <c r="L1650" t="s">
        <v>29499</v>
      </c>
    </row>
    <row r="1651" spans="1:12" x14ac:dyDescent="0.35">
      <c r="A1651" t="s">
        <v>26803</v>
      </c>
      <c r="B1651" t="s">
        <v>29535</v>
      </c>
      <c r="C1651" t="s">
        <v>26119</v>
      </c>
      <c r="D1651" t="s">
        <v>893</v>
      </c>
      <c r="E1651" t="s">
        <v>42</v>
      </c>
      <c r="F1651" t="s">
        <v>895</v>
      </c>
      <c r="G1651" t="s">
        <v>29043</v>
      </c>
      <c r="H1651" t="s">
        <v>27937</v>
      </c>
      <c r="I1651" t="s">
        <v>29498</v>
      </c>
      <c r="J1651" t="s">
        <v>27929</v>
      </c>
      <c r="L1651" t="s">
        <v>29499</v>
      </c>
    </row>
    <row r="1652" spans="1:12" x14ac:dyDescent="0.35">
      <c r="A1652" t="s">
        <v>26804</v>
      </c>
      <c r="B1652" t="s">
        <v>29536</v>
      </c>
      <c r="C1652" t="s">
        <v>26119</v>
      </c>
      <c r="D1652" t="s">
        <v>893</v>
      </c>
      <c r="E1652" t="s">
        <v>42</v>
      </c>
      <c r="F1652" t="s">
        <v>895</v>
      </c>
      <c r="G1652" t="s">
        <v>29043</v>
      </c>
      <c r="H1652" t="s">
        <v>27937</v>
      </c>
      <c r="I1652" t="s">
        <v>29498</v>
      </c>
      <c r="J1652" t="s">
        <v>27929</v>
      </c>
      <c r="L1652" t="s">
        <v>29499</v>
      </c>
    </row>
    <row r="1653" spans="1:12" x14ac:dyDescent="0.35">
      <c r="A1653" s="315">
        <v>6.40001105E+25</v>
      </c>
      <c r="B1653" t="s">
        <v>29537</v>
      </c>
      <c r="C1653" t="s">
        <v>26119</v>
      </c>
      <c r="D1653" t="s">
        <v>893</v>
      </c>
      <c r="E1653" t="s">
        <v>42</v>
      </c>
      <c r="F1653" t="s">
        <v>895</v>
      </c>
      <c r="G1653" t="s">
        <v>29043</v>
      </c>
      <c r="H1653" t="s">
        <v>27937</v>
      </c>
      <c r="I1653" t="s">
        <v>29498</v>
      </c>
      <c r="J1653" t="s">
        <v>27929</v>
      </c>
      <c r="L1653" t="s">
        <v>29499</v>
      </c>
    </row>
    <row r="1654" spans="1:12" x14ac:dyDescent="0.35">
      <c r="A1654" s="315">
        <v>6.4000110900000004E+26</v>
      </c>
      <c r="B1654" t="s">
        <v>29538</v>
      </c>
      <c r="C1654" t="s">
        <v>26119</v>
      </c>
      <c r="D1654" t="s">
        <v>893</v>
      </c>
      <c r="E1654" t="s">
        <v>42</v>
      </c>
      <c r="F1654" t="s">
        <v>895</v>
      </c>
      <c r="G1654" t="s">
        <v>29043</v>
      </c>
      <c r="H1654" t="s">
        <v>27937</v>
      </c>
      <c r="I1654" t="s">
        <v>29498</v>
      </c>
      <c r="J1654" t="s">
        <v>27929</v>
      </c>
      <c r="L1654" t="s">
        <v>29499</v>
      </c>
    </row>
    <row r="1655" spans="1:12" x14ac:dyDescent="0.35">
      <c r="A1655" t="s">
        <v>26807</v>
      </c>
      <c r="B1655" t="s">
        <v>29539</v>
      </c>
      <c r="C1655" t="s">
        <v>26119</v>
      </c>
      <c r="D1655" t="s">
        <v>893</v>
      </c>
      <c r="E1655" t="s">
        <v>42</v>
      </c>
      <c r="F1655" t="s">
        <v>895</v>
      </c>
      <c r="G1655" t="s">
        <v>29043</v>
      </c>
      <c r="H1655" t="s">
        <v>27937</v>
      </c>
      <c r="I1655" t="s">
        <v>29498</v>
      </c>
      <c r="J1655" t="s">
        <v>27929</v>
      </c>
      <c r="L1655" t="s">
        <v>29499</v>
      </c>
    </row>
    <row r="1656" spans="1:12" x14ac:dyDescent="0.35">
      <c r="A1656" t="s">
        <v>26808</v>
      </c>
      <c r="B1656" t="s">
        <v>29540</v>
      </c>
      <c r="C1656" t="s">
        <v>26119</v>
      </c>
      <c r="D1656" t="s">
        <v>893</v>
      </c>
      <c r="E1656" t="s">
        <v>42</v>
      </c>
      <c r="F1656" t="s">
        <v>895</v>
      </c>
      <c r="G1656" t="s">
        <v>29043</v>
      </c>
      <c r="H1656" t="s">
        <v>27937</v>
      </c>
      <c r="I1656" t="s">
        <v>29498</v>
      </c>
      <c r="J1656" t="s">
        <v>27929</v>
      </c>
      <c r="L1656" t="s">
        <v>29499</v>
      </c>
    </row>
    <row r="1657" spans="1:12" x14ac:dyDescent="0.35">
      <c r="A1657" t="s">
        <v>26809</v>
      </c>
      <c r="B1657" t="s">
        <v>29541</v>
      </c>
      <c r="C1657" t="s">
        <v>26119</v>
      </c>
      <c r="D1657" t="s">
        <v>893</v>
      </c>
      <c r="E1657" t="s">
        <v>42</v>
      </c>
      <c r="F1657" t="s">
        <v>895</v>
      </c>
      <c r="G1657" t="s">
        <v>29043</v>
      </c>
      <c r="H1657" t="s">
        <v>27937</v>
      </c>
      <c r="I1657" t="s">
        <v>29498</v>
      </c>
      <c r="J1657" t="s">
        <v>27929</v>
      </c>
      <c r="L1657" t="s">
        <v>29499</v>
      </c>
    </row>
    <row r="1658" spans="1:12" x14ac:dyDescent="0.35">
      <c r="A1658" t="s">
        <v>26810</v>
      </c>
      <c r="B1658" t="s">
        <v>29542</v>
      </c>
      <c r="C1658" t="s">
        <v>26119</v>
      </c>
      <c r="D1658" t="s">
        <v>893</v>
      </c>
      <c r="E1658" t="s">
        <v>42</v>
      </c>
      <c r="F1658" t="s">
        <v>895</v>
      </c>
      <c r="G1658" t="s">
        <v>29043</v>
      </c>
      <c r="H1658" t="s">
        <v>27937</v>
      </c>
      <c r="I1658" t="s">
        <v>29498</v>
      </c>
      <c r="J1658" t="s">
        <v>27929</v>
      </c>
      <c r="L1658" t="s">
        <v>29499</v>
      </c>
    </row>
    <row r="1659" spans="1:12" x14ac:dyDescent="0.35">
      <c r="A1659" t="s">
        <v>26811</v>
      </c>
      <c r="B1659" t="s">
        <v>29543</v>
      </c>
      <c r="C1659" t="s">
        <v>26119</v>
      </c>
      <c r="D1659" t="s">
        <v>893</v>
      </c>
      <c r="E1659" t="s">
        <v>42</v>
      </c>
      <c r="F1659" t="s">
        <v>895</v>
      </c>
      <c r="G1659" t="s">
        <v>29043</v>
      </c>
      <c r="H1659" t="s">
        <v>27937</v>
      </c>
      <c r="I1659" t="s">
        <v>29498</v>
      </c>
      <c r="J1659" t="s">
        <v>27929</v>
      </c>
      <c r="L1659" t="s">
        <v>29499</v>
      </c>
    </row>
    <row r="1660" spans="1:12" x14ac:dyDescent="0.35">
      <c r="A1660" t="s">
        <v>26812</v>
      </c>
      <c r="B1660" t="s">
        <v>29544</v>
      </c>
      <c r="C1660" t="s">
        <v>26119</v>
      </c>
      <c r="D1660" t="s">
        <v>893</v>
      </c>
      <c r="E1660" t="s">
        <v>42</v>
      </c>
      <c r="F1660" t="s">
        <v>895</v>
      </c>
      <c r="G1660" t="s">
        <v>29043</v>
      </c>
      <c r="H1660" t="s">
        <v>27937</v>
      </c>
      <c r="I1660" t="s">
        <v>29498</v>
      </c>
      <c r="J1660" t="s">
        <v>27929</v>
      </c>
      <c r="L1660" t="s">
        <v>29499</v>
      </c>
    </row>
    <row r="1661" spans="1:12" x14ac:dyDescent="0.35">
      <c r="A1661" t="s">
        <v>26813</v>
      </c>
      <c r="B1661" t="s">
        <v>29545</v>
      </c>
      <c r="C1661" t="s">
        <v>26119</v>
      </c>
      <c r="D1661" t="s">
        <v>893</v>
      </c>
      <c r="E1661" t="s">
        <v>42</v>
      </c>
      <c r="F1661" t="s">
        <v>895</v>
      </c>
      <c r="G1661" t="s">
        <v>29043</v>
      </c>
      <c r="H1661" t="s">
        <v>27937</v>
      </c>
      <c r="I1661" t="s">
        <v>29498</v>
      </c>
      <c r="J1661" t="s">
        <v>27929</v>
      </c>
      <c r="L1661" t="s">
        <v>29499</v>
      </c>
    </row>
    <row r="1662" spans="1:12" x14ac:dyDescent="0.35">
      <c r="A1662" t="s">
        <v>26814</v>
      </c>
      <c r="B1662" t="s">
        <v>29546</v>
      </c>
      <c r="C1662" t="s">
        <v>26119</v>
      </c>
      <c r="D1662" t="s">
        <v>893</v>
      </c>
      <c r="E1662" t="s">
        <v>42</v>
      </c>
      <c r="F1662" t="s">
        <v>895</v>
      </c>
      <c r="G1662" t="s">
        <v>29043</v>
      </c>
      <c r="H1662" t="s">
        <v>27937</v>
      </c>
      <c r="I1662" t="s">
        <v>29498</v>
      </c>
      <c r="J1662" t="s">
        <v>27929</v>
      </c>
      <c r="L1662" t="s">
        <v>29499</v>
      </c>
    </row>
    <row r="1663" spans="1:12" x14ac:dyDescent="0.35">
      <c r="A1663" t="s">
        <v>26815</v>
      </c>
      <c r="B1663" t="s">
        <v>29547</v>
      </c>
      <c r="C1663" t="s">
        <v>26119</v>
      </c>
      <c r="D1663" t="s">
        <v>893</v>
      </c>
      <c r="E1663" t="s">
        <v>42</v>
      </c>
      <c r="F1663" t="s">
        <v>895</v>
      </c>
      <c r="G1663" t="s">
        <v>29043</v>
      </c>
      <c r="H1663" t="s">
        <v>27937</v>
      </c>
      <c r="I1663" t="s">
        <v>29498</v>
      </c>
      <c r="J1663" t="s">
        <v>27929</v>
      </c>
      <c r="L1663" t="s">
        <v>29499</v>
      </c>
    </row>
    <row r="1664" spans="1:12" x14ac:dyDescent="0.35">
      <c r="A1664" t="s">
        <v>26816</v>
      </c>
      <c r="B1664" t="s">
        <v>29548</v>
      </c>
      <c r="C1664" t="s">
        <v>26119</v>
      </c>
      <c r="D1664" t="s">
        <v>893</v>
      </c>
      <c r="E1664" t="s">
        <v>42</v>
      </c>
      <c r="F1664" t="s">
        <v>895</v>
      </c>
      <c r="G1664" t="s">
        <v>29043</v>
      </c>
      <c r="H1664" t="s">
        <v>27937</v>
      </c>
      <c r="I1664" t="s">
        <v>29498</v>
      </c>
      <c r="J1664" t="s">
        <v>27929</v>
      </c>
      <c r="L1664" t="s">
        <v>29499</v>
      </c>
    </row>
    <row r="1665" spans="1:14" x14ac:dyDescent="0.35">
      <c r="A1665" t="s">
        <v>26817</v>
      </c>
      <c r="B1665" t="s">
        <v>29549</v>
      </c>
      <c r="C1665" t="s">
        <v>26119</v>
      </c>
      <c r="D1665" t="s">
        <v>893</v>
      </c>
      <c r="E1665" t="s">
        <v>42</v>
      </c>
      <c r="F1665" t="s">
        <v>895</v>
      </c>
      <c r="G1665" t="s">
        <v>29043</v>
      </c>
      <c r="H1665" t="s">
        <v>27937</v>
      </c>
      <c r="I1665" t="s">
        <v>29498</v>
      </c>
      <c r="J1665" t="s">
        <v>27929</v>
      </c>
      <c r="L1665" t="s">
        <v>29499</v>
      </c>
    </row>
    <row r="1666" spans="1:14" x14ac:dyDescent="0.35">
      <c r="A1666" t="s">
        <v>26818</v>
      </c>
      <c r="B1666" t="s">
        <v>29550</v>
      </c>
      <c r="C1666" t="s">
        <v>26119</v>
      </c>
      <c r="D1666" t="s">
        <v>893</v>
      </c>
      <c r="E1666" t="s">
        <v>42</v>
      </c>
      <c r="F1666" t="s">
        <v>895</v>
      </c>
      <c r="G1666" t="s">
        <v>29043</v>
      </c>
      <c r="H1666" t="s">
        <v>27937</v>
      </c>
      <c r="I1666" t="s">
        <v>29498</v>
      </c>
      <c r="J1666" t="s">
        <v>27929</v>
      </c>
      <c r="L1666" t="s">
        <v>29499</v>
      </c>
    </row>
    <row r="1667" spans="1:14" x14ac:dyDescent="0.35">
      <c r="A1667" t="s">
        <v>26819</v>
      </c>
      <c r="B1667" t="s">
        <v>29551</v>
      </c>
      <c r="C1667" t="s">
        <v>26119</v>
      </c>
      <c r="D1667" t="s">
        <v>893</v>
      </c>
      <c r="E1667" t="s">
        <v>42</v>
      </c>
      <c r="F1667" t="s">
        <v>895</v>
      </c>
      <c r="G1667" t="s">
        <v>29043</v>
      </c>
      <c r="H1667" t="s">
        <v>27937</v>
      </c>
      <c r="I1667" t="s">
        <v>29498</v>
      </c>
      <c r="J1667" t="s">
        <v>27929</v>
      </c>
      <c r="L1667" t="s">
        <v>29499</v>
      </c>
    </row>
    <row r="1668" spans="1:14" x14ac:dyDescent="0.35">
      <c r="A1668" t="s">
        <v>26820</v>
      </c>
      <c r="B1668" t="s">
        <v>29552</v>
      </c>
      <c r="C1668" t="s">
        <v>26119</v>
      </c>
      <c r="D1668" t="s">
        <v>893</v>
      </c>
      <c r="E1668" t="s">
        <v>42</v>
      </c>
      <c r="F1668" t="s">
        <v>895</v>
      </c>
      <c r="G1668" t="s">
        <v>29043</v>
      </c>
      <c r="H1668" t="s">
        <v>27937</v>
      </c>
      <c r="I1668" t="s">
        <v>29498</v>
      </c>
      <c r="J1668" t="s">
        <v>27929</v>
      </c>
      <c r="L1668" t="s">
        <v>29499</v>
      </c>
    </row>
    <row r="1669" spans="1:14" x14ac:dyDescent="0.35">
      <c r="A1669" t="s">
        <v>26821</v>
      </c>
      <c r="B1669" t="s">
        <v>29553</v>
      </c>
      <c r="C1669" t="s">
        <v>26119</v>
      </c>
      <c r="D1669" t="s">
        <v>893</v>
      </c>
      <c r="E1669" t="s">
        <v>42</v>
      </c>
      <c r="F1669" t="s">
        <v>895</v>
      </c>
      <c r="G1669" t="s">
        <v>29043</v>
      </c>
      <c r="H1669" t="s">
        <v>27937</v>
      </c>
      <c r="I1669" t="s">
        <v>29498</v>
      </c>
      <c r="J1669" t="s">
        <v>27929</v>
      </c>
      <c r="L1669" t="s">
        <v>29499</v>
      </c>
    </row>
    <row r="1670" spans="1:14" x14ac:dyDescent="0.35">
      <c r="A1670" t="s">
        <v>26822</v>
      </c>
      <c r="B1670" t="s">
        <v>29554</v>
      </c>
      <c r="C1670" t="s">
        <v>26119</v>
      </c>
      <c r="D1670" t="s">
        <v>893</v>
      </c>
      <c r="E1670" t="s">
        <v>42</v>
      </c>
      <c r="F1670" t="s">
        <v>895</v>
      </c>
      <c r="G1670" t="s">
        <v>29043</v>
      </c>
      <c r="H1670" t="s">
        <v>27937</v>
      </c>
      <c r="I1670" t="s">
        <v>29498</v>
      </c>
      <c r="J1670" t="s">
        <v>27929</v>
      </c>
      <c r="L1670" t="s">
        <v>29499</v>
      </c>
    </row>
    <row r="1671" spans="1:14" x14ac:dyDescent="0.35">
      <c r="A1671" t="s">
        <v>24898</v>
      </c>
      <c r="B1671" t="s">
        <v>24899</v>
      </c>
      <c r="C1671" t="s">
        <v>26119</v>
      </c>
      <c r="D1671" t="s">
        <v>893</v>
      </c>
      <c r="E1671" t="s">
        <v>42</v>
      </c>
      <c r="F1671" t="s">
        <v>895</v>
      </c>
      <c r="G1671" t="s">
        <v>29043</v>
      </c>
      <c r="H1671" t="s">
        <v>27937</v>
      </c>
      <c r="I1671" t="s">
        <v>29555</v>
      </c>
      <c r="J1671" t="s">
        <v>27929</v>
      </c>
      <c r="K1671" t="s">
        <v>29556</v>
      </c>
      <c r="L1671" t="s">
        <v>29556</v>
      </c>
      <c r="N1671">
        <v>1</v>
      </c>
    </row>
    <row r="1672" spans="1:14" x14ac:dyDescent="0.35">
      <c r="A1672" t="s">
        <v>26823</v>
      </c>
      <c r="B1672" t="s">
        <v>29557</v>
      </c>
      <c r="C1672" t="s">
        <v>26119</v>
      </c>
      <c r="D1672" t="s">
        <v>893</v>
      </c>
      <c r="E1672" t="s">
        <v>42</v>
      </c>
      <c r="F1672" t="s">
        <v>895</v>
      </c>
      <c r="G1672" t="s">
        <v>29043</v>
      </c>
      <c r="H1672" t="s">
        <v>27937</v>
      </c>
      <c r="I1672" t="s">
        <v>29555</v>
      </c>
      <c r="J1672" t="s">
        <v>27929</v>
      </c>
      <c r="L1672" t="s">
        <v>29556</v>
      </c>
    </row>
    <row r="1673" spans="1:14" x14ac:dyDescent="0.35">
      <c r="A1673" t="s">
        <v>26824</v>
      </c>
      <c r="B1673" t="s">
        <v>29558</v>
      </c>
      <c r="C1673" t="s">
        <v>26119</v>
      </c>
      <c r="D1673" t="s">
        <v>893</v>
      </c>
      <c r="E1673" t="s">
        <v>42</v>
      </c>
      <c r="F1673" t="s">
        <v>895</v>
      </c>
      <c r="G1673" t="s">
        <v>29043</v>
      </c>
      <c r="H1673" t="s">
        <v>27937</v>
      </c>
      <c r="I1673" t="s">
        <v>29555</v>
      </c>
      <c r="J1673" t="s">
        <v>27929</v>
      </c>
      <c r="L1673" t="s">
        <v>29556</v>
      </c>
      <c r="N1673">
        <v>1</v>
      </c>
    </row>
    <row r="1674" spans="1:14" x14ac:dyDescent="0.35">
      <c r="A1674" t="s">
        <v>26825</v>
      </c>
      <c r="B1674" t="s">
        <v>29559</v>
      </c>
      <c r="C1674" t="s">
        <v>26119</v>
      </c>
      <c r="D1674" t="s">
        <v>893</v>
      </c>
      <c r="E1674" t="s">
        <v>42</v>
      </c>
      <c r="F1674" t="s">
        <v>895</v>
      </c>
      <c r="G1674" t="s">
        <v>29043</v>
      </c>
      <c r="H1674" t="s">
        <v>27937</v>
      </c>
      <c r="I1674" t="s">
        <v>29555</v>
      </c>
      <c r="J1674" t="s">
        <v>27929</v>
      </c>
      <c r="L1674" t="s">
        <v>29556</v>
      </c>
    </row>
    <row r="1675" spans="1:14" x14ac:dyDescent="0.35">
      <c r="A1675" t="s">
        <v>26826</v>
      </c>
      <c r="B1675" t="s">
        <v>29560</v>
      </c>
      <c r="C1675" t="s">
        <v>26119</v>
      </c>
      <c r="D1675" t="s">
        <v>893</v>
      </c>
      <c r="E1675" t="s">
        <v>42</v>
      </c>
      <c r="F1675" t="s">
        <v>895</v>
      </c>
      <c r="G1675" t="s">
        <v>29043</v>
      </c>
      <c r="H1675" t="s">
        <v>27937</v>
      </c>
      <c r="I1675" t="s">
        <v>29555</v>
      </c>
      <c r="J1675" t="s">
        <v>27929</v>
      </c>
      <c r="L1675" t="s">
        <v>29556</v>
      </c>
      <c r="N1675">
        <v>1</v>
      </c>
    </row>
    <row r="1676" spans="1:14" x14ac:dyDescent="0.35">
      <c r="A1676" t="s">
        <v>227</v>
      </c>
      <c r="B1676" t="s">
        <v>229</v>
      </c>
      <c r="C1676" t="s">
        <v>26119</v>
      </c>
      <c r="D1676" t="s">
        <v>893</v>
      </c>
      <c r="E1676" t="s">
        <v>42</v>
      </c>
      <c r="F1676" t="s">
        <v>895</v>
      </c>
      <c r="G1676" t="s">
        <v>29043</v>
      </c>
      <c r="H1676" t="s">
        <v>27937</v>
      </c>
      <c r="I1676" t="s">
        <v>29555</v>
      </c>
      <c r="J1676" t="s">
        <v>27929</v>
      </c>
      <c r="L1676" t="s">
        <v>29556</v>
      </c>
      <c r="N1676">
        <v>1</v>
      </c>
    </row>
    <row r="1677" spans="1:14" x14ac:dyDescent="0.35">
      <c r="A1677" t="s">
        <v>26827</v>
      </c>
      <c r="B1677" t="s">
        <v>29561</v>
      </c>
      <c r="C1677" t="s">
        <v>26119</v>
      </c>
      <c r="D1677" t="s">
        <v>893</v>
      </c>
      <c r="E1677" t="s">
        <v>42</v>
      </c>
      <c r="F1677" t="s">
        <v>895</v>
      </c>
      <c r="G1677" t="s">
        <v>29043</v>
      </c>
      <c r="H1677" t="s">
        <v>27937</v>
      </c>
      <c r="I1677" t="s">
        <v>29555</v>
      </c>
      <c r="J1677" t="s">
        <v>27929</v>
      </c>
      <c r="L1677" t="s">
        <v>29556</v>
      </c>
    </row>
    <row r="1678" spans="1:14" x14ac:dyDescent="0.35">
      <c r="A1678" t="s">
        <v>26828</v>
      </c>
      <c r="B1678" t="s">
        <v>29562</v>
      </c>
      <c r="C1678" t="s">
        <v>26119</v>
      </c>
      <c r="D1678" t="s">
        <v>893</v>
      </c>
      <c r="E1678" t="s">
        <v>42</v>
      </c>
      <c r="F1678" t="s">
        <v>895</v>
      </c>
      <c r="G1678" t="s">
        <v>29043</v>
      </c>
      <c r="H1678" t="s">
        <v>27937</v>
      </c>
      <c r="I1678" t="s">
        <v>29555</v>
      </c>
      <c r="J1678" t="s">
        <v>27929</v>
      </c>
      <c r="L1678" t="s">
        <v>29556</v>
      </c>
    </row>
    <row r="1679" spans="1:14" x14ac:dyDescent="0.35">
      <c r="A1679" t="s">
        <v>26829</v>
      </c>
      <c r="B1679" t="s">
        <v>29563</v>
      </c>
      <c r="C1679" t="s">
        <v>26119</v>
      </c>
      <c r="D1679" t="s">
        <v>893</v>
      </c>
      <c r="E1679" t="s">
        <v>42</v>
      </c>
      <c r="F1679" t="s">
        <v>895</v>
      </c>
      <c r="G1679" t="s">
        <v>29043</v>
      </c>
      <c r="H1679" t="s">
        <v>27937</v>
      </c>
      <c r="I1679" t="s">
        <v>29555</v>
      </c>
      <c r="J1679" t="s">
        <v>27929</v>
      </c>
      <c r="L1679" t="s">
        <v>29556</v>
      </c>
    </row>
    <row r="1680" spans="1:14" x14ac:dyDescent="0.35">
      <c r="A1680" t="s">
        <v>26830</v>
      </c>
      <c r="B1680" t="s">
        <v>29564</v>
      </c>
      <c r="C1680" t="s">
        <v>26119</v>
      </c>
      <c r="D1680" t="s">
        <v>893</v>
      </c>
      <c r="E1680" t="s">
        <v>42</v>
      </c>
      <c r="F1680" t="s">
        <v>895</v>
      </c>
      <c r="G1680" t="s">
        <v>29043</v>
      </c>
      <c r="H1680" t="s">
        <v>27937</v>
      </c>
      <c r="I1680" t="s">
        <v>29555</v>
      </c>
      <c r="J1680" t="s">
        <v>27929</v>
      </c>
      <c r="L1680" t="s">
        <v>29556</v>
      </c>
    </row>
    <row r="1681" spans="1:14" x14ac:dyDescent="0.35">
      <c r="A1681" t="s">
        <v>26831</v>
      </c>
      <c r="B1681" t="s">
        <v>29565</v>
      </c>
      <c r="C1681" t="s">
        <v>26119</v>
      </c>
      <c r="D1681" t="s">
        <v>893</v>
      </c>
      <c r="E1681" t="s">
        <v>42</v>
      </c>
      <c r="F1681" t="s">
        <v>895</v>
      </c>
      <c r="G1681" t="s">
        <v>29043</v>
      </c>
      <c r="H1681" t="s">
        <v>27937</v>
      </c>
      <c r="I1681" t="s">
        <v>29555</v>
      </c>
      <c r="J1681" t="s">
        <v>27929</v>
      </c>
      <c r="L1681" t="s">
        <v>29556</v>
      </c>
    </row>
    <row r="1682" spans="1:14" x14ac:dyDescent="0.35">
      <c r="A1682" t="s">
        <v>246</v>
      </c>
      <c r="B1682" t="s">
        <v>29566</v>
      </c>
      <c r="C1682" t="s">
        <v>26119</v>
      </c>
      <c r="D1682" t="s">
        <v>893</v>
      </c>
      <c r="E1682" t="s">
        <v>42</v>
      </c>
      <c r="F1682" t="s">
        <v>895</v>
      </c>
      <c r="G1682" t="s">
        <v>29043</v>
      </c>
      <c r="H1682" t="s">
        <v>27937</v>
      </c>
      <c r="I1682" t="s">
        <v>29555</v>
      </c>
      <c r="J1682" t="s">
        <v>27929</v>
      </c>
      <c r="L1682" t="s">
        <v>29556</v>
      </c>
      <c r="N1682">
        <v>1</v>
      </c>
    </row>
    <row r="1683" spans="1:14" x14ac:dyDescent="0.35">
      <c r="A1683" t="s">
        <v>982</v>
      </c>
      <c r="B1683" t="s">
        <v>984</v>
      </c>
      <c r="C1683" t="s">
        <v>26119</v>
      </c>
      <c r="D1683" t="s">
        <v>893</v>
      </c>
      <c r="E1683" t="s">
        <v>42</v>
      </c>
      <c r="F1683" t="s">
        <v>895</v>
      </c>
      <c r="G1683" t="s">
        <v>29043</v>
      </c>
      <c r="H1683" t="s">
        <v>27937</v>
      </c>
      <c r="I1683" t="s">
        <v>29555</v>
      </c>
      <c r="J1683" t="s">
        <v>27929</v>
      </c>
      <c r="L1683" t="s">
        <v>29556</v>
      </c>
      <c r="N1683">
        <v>1</v>
      </c>
    </row>
    <row r="1684" spans="1:14" x14ac:dyDescent="0.35">
      <c r="A1684" t="s">
        <v>31499</v>
      </c>
      <c r="B1684" t="s">
        <v>35855</v>
      </c>
      <c r="C1684" t="s">
        <v>26119</v>
      </c>
      <c r="D1684" t="s">
        <v>893</v>
      </c>
      <c r="E1684" t="s">
        <v>42</v>
      </c>
      <c r="F1684" t="s">
        <v>895</v>
      </c>
      <c r="G1684" t="s">
        <v>29043</v>
      </c>
      <c r="H1684" t="s">
        <v>27937</v>
      </c>
      <c r="I1684" t="s">
        <v>29555</v>
      </c>
      <c r="J1684" t="s">
        <v>27929</v>
      </c>
      <c r="L1684" t="s">
        <v>29556</v>
      </c>
      <c r="N1684">
        <v>1</v>
      </c>
    </row>
    <row r="1685" spans="1:14" x14ac:dyDescent="0.35">
      <c r="A1685" t="s">
        <v>235</v>
      </c>
      <c r="B1685" t="s">
        <v>29567</v>
      </c>
      <c r="C1685" t="s">
        <v>26119</v>
      </c>
      <c r="D1685" t="s">
        <v>893</v>
      </c>
      <c r="E1685" t="s">
        <v>42</v>
      </c>
      <c r="F1685" t="s">
        <v>895</v>
      </c>
      <c r="G1685" t="s">
        <v>29043</v>
      </c>
      <c r="H1685" t="s">
        <v>27937</v>
      </c>
      <c r="I1685" t="s">
        <v>29555</v>
      </c>
      <c r="J1685" t="s">
        <v>27929</v>
      </c>
      <c r="L1685" t="s">
        <v>29556</v>
      </c>
      <c r="N1685">
        <v>1</v>
      </c>
    </row>
    <row r="1686" spans="1:14" x14ac:dyDescent="0.35">
      <c r="A1686" t="s">
        <v>238</v>
      </c>
      <c r="B1686" t="s">
        <v>29568</v>
      </c>
      <c r="C1686" t="s">
        <v>26119</v>
      </c>
      <c r="D1686" t="s">
        <v>893</v>
      </c>
      <c r="E1686" t="s">
        <v>42</v>
      </c>
      <c r="F1686" t="s">
        <v>895</v>
      </c>
      <c r="G1686" t="s">
        <v>29043</v>
      </c>
      <c r="H1686" t="s">
        <v>27937</v>
      </c>
      <c r="I1686" t="s">
        <v>29555</v>
      </c>
      <c r="J1686" t="s">
        <v>27929</v>
      </c>
      <c r="L1686" t="s">
        <v>29556</v>
      </c>
      <c r="N1686">
        <v>1</v>
      </c>
    </row>
    <row r="1687" spans="1:14" x14ac:dyDescent="0.35">
      <c r="A1687" t="s">
        <v>240</v>
      </c>
      <c r="B1687" t="s">
        <v>242</v>
      </c>
      <c r="C1687" t="s">
        <v>26119</v>
      </c>
      <c r="D1687" t="s">
        <v>893</v>
      </c>
      <c r="E1687" t="s">
        <v>42</v>
      </c>
      <c r="F1687" t="s">
        <v>895</v>
      </c>
      <c r="G1687" t="s">
        <v>29043</v>
      </c>
      <c r="H1687" t="s">
        <v>27937</v>
      </c>
      <c r="I1687" t="s">
        <v>29555</v>
      </c>
      <c r="J1687" t="s">
        <v>27929</v>
      </c>
      <c r="L1687" t="s">
        <v>29556</v>
      </c>
      <c r="N1687">
        <v>1</v>
      </c>
    </row>
    <row r="1688" spans="1:14" x14ac:dyDescent="0.35">
      <c r="A1688" t="s">
        <v>26832</v>
      </c>
      <c r="B1688" t="s">
        <v>29569</v>
      </c>
      <c r="C1688" t="s">
        <v>26119</v>
      </c>
      <c r="D1688" t="s">
        <v>893</v>
      </c>
      <c r="E1688" t="s">
        <v>42</v>
      </c>
      <c r="F1688" t="s">
        <v>895</v>
      </c>
      <c r="G1688" t="s">
        <v>29043</v>
      </c>
      <c r="H1688" t="s">
        <v>27937</v>
      </c>
      <c r="I1688" t="s">
        <v>29555</v>
      </c>
      <c r="J1688" t="s">
        <v>27929</v>
      </c>
      <c r="L1688" t="s">
        <v>29556</v>
      </c>
    </row>
    <row r="1689" spans="1:14" x14ac:dyDescent="0.35">
      <c r="A1689" t="s">
        <v>26833</v>
      </c>
      <c r="B1689" t="s">
        <v>29570</v>
      </c>
      <c r="C1689" t="s">
        <v>26119</v>
      </c>
      <c r="D1689" t="s">
        <v>893</v>
      </c>
      <c r="E1689" t="s">
        <v>42</v>
      </c>
      <c r="F1689" t="s">
        <v>895</v>
      </c>
      <c r="G1689" t="s">
        <v>29043</v>
      </c>
      <c r="H1689" t="s">
        <v>27937</v>
      </c>
      <c r="I1689" t="s">
        <v>29555</v>
      </c>
      <c r="J1689" t="s">
        <v>27929</v>
      </c>
      <c r="L1689" t="s">
        <v>29556</v>
      </c>
    </row>
    <row r="1690" spans="1:14" x14ac:dyDescent="0.35">
      <c r="A1690" t="s">
        <v>26834</v>
      </c>
      <c r="B1690" t="s">
        <v>29571</v>
      </c>
      <c r="C1690" t="s">
        <v>26119</v>
      </c>
      <c r="D1690" t="s">
        <v>893</v>
      </c>
      <c r="E1690" t="s">
        <v>42</v>
      </c>
      <c r="F1690" t="s">
        <v>895</v>
      </c>
      <c r="G1690" t="s">
        <v>29043</v>
      </c>
      <c r="H1690" t="s">
        <v>27937</v>
      </c>
      <c r="I1690" t="s">
        <v>29555</v>
      </c>
      <c r="J1690" t="s">
        <v>27929</v>
      </c>
      <c r="L1690" t="s">
        <v>29556</v>
      </c>
    </row>
    <row r="1691" spans="1:14" x14ac:dyDescent="0.35">
      <c r="A1691" t="s">
        <v>26835</v>
      </c>
      <c r="B1691" t="s">
        <v>29572</v>
      </c>
      <c r="C1691" t="s">
        <v>26119</v>
      </c>
      <c r="D1691" t="s">
        <v>893</v>
      </c>
      <c r="E1691" t="s">
        <v>42</v>
      </c>
      <c r="F1691" t="s">
        <v>895</v>
      </c>
      <c r="G1691" t="s">
        <v>29043</v>
      </c>
      <c r="H1691" t="s">
        <v>27937</v>
      </c>
      <c r="I1691" t="s">
        <v>29555</v>
      </c>
      <c r="J1691" t="s">
        <v>27929</v>
      </c>
      <c r="L1691" t="s">
        <v>29556</v>
      </c>
    </row>
    <row r="1692" spans="1:14" x14ac:dyDescent="0.35">
      <c r="A1692" t="s">
        <v>26836</v>
      </c>
      <c r="B1692" t="s">
        <v>29573</v>
      </c>
      <c r="C1692" t="s">
        <v>26119</v>
      </c>
      <c r="D1692" t="s">
        <v>893</v>
      </c>
      <c r="E1692" t="s">
        <v>42</v>
      </c>
      <c r="F1692" t="s">
        <v>895</v>
      </c>
      <c r="G1692" t="s">
        <v>29043</v>
      </c>
      <c r="H1692" t="s">
        <v>27937</v>
      </c>
      <c r="I1692" t="s">
        <v>29555</v>
      </c>
      <c r="J1692" t="s">
        <v>27929</v>
      </c>
      <c r="L1692" t="s">
        <v>29556</v>
      </c>
    </row>
    <row r="1693" spans="1:14" x14ac:dyDescent="0.35">
      <c r="A1693" t="s">
        <v>26837</v>
      </c>
      <c r="B1693" t="s">
        <v>29574</v>
      </c>
      <c r="C1693" t="s">
        <v>26119</v>
      </c>
      <c r="D1693" t="s">
        <v>893</v>
      </c>
      <c r="E1693" t="s">
        <v>42</v>
      </c>
      <c r="F1693" t="s">
        <v>895</v>
      </c>
      <c r="G1693" t="s">
        <v>29043</v>
      </c>
      <c r="H1693" t="s">
        <v>27937</v>
      </c>
      <c r="I1693" t="s">
        <v>29555</v>
      </c>
      <c r="J1693" t="s">
        <v>27929</v>
      </c>
      <c r="L1693" t="s">
        <v>29556</v>
      </c>
    </row>
    <row r="1694" spans="1:14" x14ac:dyDescent="0.35">
      <c r="A1694" t="s">
        <v>26838</v>
      </c>
      <c r="B1694" t="s">
        <v>29575</v>
      </c>
      <c r="C1694" t="s">
        <v>26119</v>
      </c>
      <c r="D1694" t="s">
        <v>893</v>
      </c>
      <c r="E1694" t="s">
        <v>42</v>
      </c>
      <c r="F1694" t="s">
        <v>895</v>
      </c>
      <c r="G1694" t="s">
        <v>29043</v>
      </c>
      <c r="H1694" t="s">
        <v>27937</v>
      </c>
      <c r="I1694" t="s">
        <v>29555</v>
      </c>
      <c r="J1694" t="s">
        <v>27929</v>
      </c>
      <c r="L1694" t="s">
        <v>29556</v>
      </c>
    </row>
    <row r="1695" spans="1:14" x14ac:dyDescent="0.35">
      <c r="A1695" t="s">
        <v>26839</v>
      </c>
      <c r="B1695" t="s">
        <v>29576</v>
      </c>
      <c r="C1695" t="s">
        <v>26119</v>
      </c>
      <c r="D1695" t="s">
        <v>893</v>
      </c>
      <c r="E1695" t="s">
        <v>42</v>
      </c>
      <c r="F1695" t="s">
        <v>895</v>
      </c>
      <c r="G1695" t="s">
        <v>29043</v>
      </c>
      <c r="H1695" t="s">
        <v>27937</v>
      </c>
      <c r="I1695" t="s">
        <v>29555</v>
      </c>
      <c r="J1695" t="s">
        <v>27929</v>
      </c>
      <c r="L1695" t="s">
        <v>29556</v>
      </c>
    </row>
    <row r="1696" spans="1:14" x14ac:dyDescent="0.35">
      <c r="A1696" t="s">
        <v>26840</v>
      </c>
      <c r="B1696" t="s">
        <v>29577</v>
      </c>
      <c r="C1696" t="s">
        <v>26119</v>
      </c>
      <c r="D1696" t="s">
        <v>893</v>
      </c>
      <c r="E1696" t="s">
        <v>42</v>
      </c>
      <c r="F1696" t="s">
        <v>895</v>
      </c>
      <c r="G1696" t="s">
        <v>29043</v>
      </c>
      <c r="H1696" t="s">
        <v>27937</v>
      </c>
      <c r="I1696" t="s">
        <v>29555</v>
      </c>
      <c r="J1696" t="s">
        <v>27929</v>
      </c>
      <c r="L1696" t="s">
        <v>29556</v>
      </c>
    </row>
    <row r="1697" spans="1:14" x14ac:dyDescent="0.35">
      <c r="A1697" t="s">
        <v>26841</v>
      </c>
      <c r="B1697" t="s">
        <v>29578</v>
      </c>
      <c r="C1697" t="s">
        <v>26119</v>
      </c>
      <c r="D1697" t="s">
        <v>893</v>
      </c>
      <c r="E1697" t="s">
        <v>42</v>
      </c>
      <c r="F1697" t="s">
        <v>895</v>
      </c>
      <c r="G1697" t="s">
        <v>29043</v>
      </c>
      <c r="H1697" t="s">
        <v>27937</v>
      </c>
      <c r="I1697" t="s">
        <v>29555</v>
      </c>
      <c r="J1697" t="s">
        <v>27929</v>
      </c>
      <c r="L1697" t="s">
        <v>29556</v>
      </c>
    </row>
    <row r="1698" spans="1:14" x14ac:dyDescent="0.35">
      <c r="A1698" t="s">
        <v>35856</v>
      </c>
      <c r="B1698" t="s">
        <v>29580</v>
      </c>
      <c r="C1698" t="s">
        <v>26119</v>
      </c>
      <c r="D1698" t="s">
        <v>893</v>
      </c>
      <c r="E1698" t="s">
        <v>42</v>
      </c>
      <c r="F1698" t="s">
        <v>895</v>
      </c>
      <c r="G1698" t="s">
        <v>29043</v>
      </c>
      <c r="H1698" t="s">
        <v>27937</v>
      </c>
      <c r="I1698" t="s">
        <v>29555</v>
      </c>
      <c r="J1698" t="s">
        <v>27929</v>
      </c>
      <c r="L1698" t="s">
        <v>29556</v>
      </c>
      <c r="N1698">
        <v>1</v>
      </c>
    </row>
    <row r="1699" spans="1:14" x14ac:dyDescent="0.35">
      <c r="A1699" t="s">
        <v>26842</v>
      </c>
      <c r="B1699" t="s">
        <v>29579</v>
      </c>
      <c r="C1699" t="s">
        <v>26119</v>
      </c>
      <c r="D1699" t="s">
        <v>893</v>
      </c>
      <c r="E1699" t="s">
        <v>42</v>
      </c>
      <c r="F1699" t="s">
        <v>895</v>
      </c>
      <c r="G1699" t="s">
        <v>29043</v>
      </c>
      <c r="H1699" t="s">
        <v>27937</v>
      </c>
      <c r="I1699" t="s">
        <v>29555</v>
      </c>
      <c r="J1699" t="s">
        <v>27929</v>
      </c>
      <c r="L1699" t="s">
        <v>29556</v>
      </c>
    </row>
    <row r="1700" spans="1:14" x14ac:dyDescent="0.35">
      <c r="A1700" t="s">
        <v>26843</v>
      </c>
      <c r="B1700" t="s">
        <v>29580</v>
      </c>
      <c r="C1700" t="s">
        <v>26119</v>
      </c>
      <c r="D1700" t="s">
        <v>893</v>
      </c>
      <c r="E1700" t="s">
        <v>42</v>
      </c>
      <c r="F1700" t="s">
        <v>895</v>
      </c>
      <c r="G1700" t="s">
        <v>29043</v>
      </c>
      <c r="H1700" t="s">
        <v>27937</v>
      </c>
      <c r="I1700" t="s">
        <v>29555</v>
      </c>
      <c r="J1700" t="s">
        <v>27929</v>
      </c>
      <c r="L1700" t="s">
        <v>29556</v>
      </c>
    </row>
    <row r="1701" spans="1:14" x14ac:dyDescent="0.35">
      <c r="A1701" t="s">
        <v>26844</v>
      </c>
      <c r="B1701" t="s">
        <v>29581</v>
      </c>
      <c r="C1701" t="s">
        <v>26119</v>
      </c>
      <c r="D1701" t="s">
        <v>893</v>
      </c>
      <c r="E1701" t="s">
        <v>42</v>
      </c>
      <c r="F1701" t="s">
        <v>895</v>
      </c>
      <c r="G1701" t="s">
        <v>29043</v>
      </c>
      <c r="H1701" t="s">
        <v>27937</v>
      </c>
      <c r="I1701" t="s">
        <v>29555</v>
      </c>
      <c r="J1701" t="s">
        <v>27929</v>
      </c>
      <c r="L1701" t="s">
        <v>29556</v>
      </c>
    </row>
    <row r="1702" spans="1:14" x14ac:dyDescent="0.35">
      <c r="A1702" t="s">
        <v>26845</v>
      </c>
      <c r="B1702" t="s">
        <v>29582</v>
      </c>
      <c r="C1702" t="s">
        <v>26119</v>
      </c>
      <c r="D1702" t="s">
        <v>893</v>
      </c>
      <c r="E1702" t="s">
        <v>42</v>
      </c>
      <c r="F1702" t="s">
        <v>895</v>
      </c>
      <c r="G1702" t="s">
        <v>29043</v>
      </c>
      <c r="H1702" t="s">
        <v>27937</v>
      </c>
      <c r="I1702" t="s">
        <v>29555</v>
      </c>
      <c r="J1702" t="s">
        <v>27929</v>
      </c>
      <c r="L1702" t="s">
        <v>29556</v>
      </c>
    </row>
    <row r="1703" spans="1:14" x14ac:dyDescent="0.35">
      <c r="A1703" t="s">
        <v>26846</v>
      </c>
      <c r="B1703" t="s">
        <v>29583</v>
      </c>
      <c r="C1703" t="s">
        <v>26119</v>
      </c>
      <c r="D1703" t="s">
        <v>893</v>
      </c>
      <c r="E1703" t="s">
        <v>42</v>
      </c>
      <c r="F1703" t="s">
        <v>895</v>
      </c>
      <c r="G1703" t="s">
        <v>29043</v>
      </c>
      <c r="H1703" t="s">
        <v>27937</v>
      </c>
      <c r="I1703" t="s">
        <v>29555</v>
      </c>
      <c r="J1703" t="s">
        <v>27929</v>
      </c>
      <c r="L1703" t="s">
        <v>29556</v>
      </c>
    </row>
    <row r="1704" spans="1:14" x14ac:dyDescent="0.35">
      <c r="A1704" t="s">
        <v>26847</v>
      </c>
      <c r="B1704" t="s">
        <v>29584</v>
      </c>
      <c r="C1704" t="s">
        <v>26119</v>
      </c>
      <c r="D1704" t="s">
        <v>893</v>
      </c>
      <c r="E1704" t="s">
        <v>42</v>
      </c>
      <c r="F1704" t="s">
        <v>895</v>
      </c>
      <c r="G1704" t="s">
        <v>29043</v>
      </c>
      <c r="H1704" t="s">
        <v>27937</v>
      </c>
      <c r="I1704" t="s">
        <v>29555</v>
      </c>
      <c r="J1704" t="s">
        <v>27929</v>
      </c>
      <c r="L1704" t="s">
        <v>29556</v>
      </c>
    </row>
    <row r="1705" spans="1:14" x14ac:dyDescent="0.35">
      <c r="A1705" t="s">
        <v>26848</v>
      </c>
      <c r="B1705" t="s">
        <v>29585</v>
      </c>
      <c r="C1705" t="s">
        <v>26119</v>
      </c>
      <c r="D1705" t="s">
        <v>893</v>
      </c>
      <c r="E1705" t="s">
        <v>42</v>
      </c>
      <c r="F1705" t="s">
        <v>895</v>
      </c>
      <c r="G1705" t="s">
        <v>29043</v>
      </c>
      <c r="H1705" t="s">
        <v>27937</v>
      </c>
      <c r="I1705" t="s">
        <v>29555</v>
      </c>
      <c r="J1705" t="s">
        <v>27929</v>
      </c>
      <c r="L1705" t="s">
        <v>29556</v>
      </c>
    </row>
    <row r="1706" spans="1:14" x14ac:dyDescent="0.35">
      <c r="A1706" t="s">
        <v>503</v>
      </c>
      <c r="B1706" t="s">
        <v>29586</v>
      </c>
      <c r="C1706" t="s">
        <v>26119</v>
      </c>
      <c r="D1706" t="s">
        <v>893</v>
      </c>
      <c r="E1706" t="s">
        <v>42</v>
      </c>
      <c r="F1706" t="s">
        <v>895</v>
      </c>
      <c r="G1706" t="s">
        <v>29043</v>
      </c>
      <c r="H1706" t="s">
        <v>27937</v>
      </c>
      <c r="I1706" t="s">
        <v>29555</v>
      </c>
      <c r="J1706" t="s">
        <v>27929</v>
      </c>
      <c r="L1706" t="s">
        <v>29556</v>
      </c>
      <c r="N1706">
        <v>1</v>
      </c>
    </row>
    <row r="1707" spans="1:14" x14ac:dyDescent="0.35">
      <c r="A1707" t="s">
        <v>26849</v>
      </c>
      <c r="B1707" t="s">
        <v>29587</v>
      </c>
      <c r="C1707" t="s">
        <v>26119</v>
      </c>
      <c r="D1707" t="s">
        <v>893</v>
      </c>
      <c r="E1707" t="s">
        <v>42</v>
      </c>
      <c r="F1707" t="s">
        <v>895</v>
      </c>
      <c r="G1707" t="s">
        <v>29043</v>
      </c>
      <c r="H1707" t="s">
        <v>27937</v>
      </c>
      <c r="I1707" t="s">
        <v>29555</v>
      </c>
      <c r="J1707" t="s">
        <v>27929</v>
      </c>
      <c r="L1707" t="s">
        <v>29556</v>
      </c>
    </row>
    <row r="1708" spans="1:14" x14ac:dyDescent="0.35">
      <c r="A1708" t="s">
        <v>35857</v>
      </c>
      <c r="B1708" t="s">
        <v>35858</v>
      </c>
      <c r="C1708" t="s">
        <v>35858</v>
      </c>
      <c r="D1708" t="s">
        <v>893</v>
      </c>
      <c r="E1708" t="s">
        <v>42</v>
      </c>
      <c r="F1708" t="s">
        <v>895</v>
      </c>
      <c r="G1708" t="s">
        <v>29043</v>
      </c>
      <c r="H1708" t="s">
        <v>27937</v>
      </c>
      <c r="I1708" t="s">
        <v>29555</v>
      </c>
      <c r="J1708" t="s">
        <v>27929</v>
      </c>
      <c r="L1708" t="s">
        <v>29556</v>
      </c>
    </row>
    <row r="1709" spans="1:14" x14ac:dyDescent="0.35">
      <c r="A1709" t="s">
        <v>35859</v>
      </c>
      <c r="B1709" t="s">
        <v>35860</v>
      </c>
      <c r="C1709" t="s">
        <v>35860</v>
      </c>
      <c r="D1709" t="s">
        <v>893</v>
      </c>
      <c r="E1709" t="s">
        <v>42</v>
      </c>
      <c r="F1709" t="s">
        <v>895</v>
      </c>
      <c r="G1709" t="s">
        <v>29043</v>
      </c>
      <c r="H1709" t="s">
        <v>27937</v>
      </c>
      <c r="I1709" t="s">
        <v>29555</v>
      </c>
      <c r="J1709" t="s">
        <v>27929</v>
      </c>
      <c r="L1709" t="s">
        <v>29556</v>
      </c>
    </row>
    <row r="1710" spans="1:14" x14ac:dyDescent="0.35">
      <c r="A1710" t="s">
        <v>26850</v>
      </c>
      <c r="B1710" t="s">
        <v>29588</v>
      </c>
      <c r="C1710" t="s">
        <v>26885</v>
      </c>
      <c r="D1710" t="s">
        <v>893</v>
      </c>
      <c r="E1710" t="s">
        <v>42</v>
      </c>
      <c r="F1710" t="s">
        <v>895</v>
      </c>
      <c r="G1710" t="s">
        <v>29043</v>
      </c>
      <c r="H1710" t="s">
        <v>27937</v>
      </c>
      <c r="I1710" t="s">
        <v>29555</v>
      </c>
      <c r="J1710" t="s">
        <v>27929</v>
      </c>
      <c r="L1710" t="s">
        <v>29556</v>
      </c>
    </row>
    <row r="1711" spans="1:14" x14ac:dyDescent="0.35">
      <c r="A1711" t="s">
        <v>26851</v>
      </c>
      <c r="B1711" t="s">
        <v>29589</v>
      </c>
      <c r="C1711" t="s">
        <v>26119</v>
      </c>
      <c r="D1711" t="s">
        <v>893</v>
      </c>
      <c r="E1711" t="s">
        <v>42</v>
      </c>
      <c r="F1711" t="s">
        <v>895</v>
      </c>
      <c r="G1711" t="s">
        <v>29043</v>
      </c>
      <c r="H1711" t="s">
        <v>27937</v>
      </c>
      <c r="I1711" t="s">
        <v>29555</v>
      </c>
      <c r="J1711" t="s">
        <v>27929</v>
      </c>
      <c r="L1711" t="s">
        <v>29556</v>
      </c>
    </row>
    <row r="1712" spans="1:14" x14ac:dyDescent="0.35">
      <c r="A1712" t="s">
        <v>26852</v>
      </c>
      <c r="B1712" t="s">
        <v>29590</v>
      </c>
      <c r="C1712" t="s">
        <v>26119</v>
      </c>
      <c r="D1712" t="s">
        <v>893</v>
      </c>
      <c r="E1712" t="s">
        <v>42</v>
      </c>
      <c r="F1712" t="s">
        <v>895</v>
      </c>
      <c r="G1712" t="s">
        <v>29043</v>
      </c>
      <c r="H1712" t="s">
        <v>27937</v>
      </c>
      <c r="I1712" t="s">
        <v>29555</v>
      </c>
      <c r="J1712" t="s">
        <v>27929</v>
      </c>
      <c r="L1712" t="s">
        <v>29556</v>
      </c>
    </row>
    <row r="1713" spans="1:14" x14ac:dyDescent="0.35">
      <c r="A1713" t="s">
        <v>243</v>
      </c>
      <c r="B1713" t="s">
        <v>245</v>
      </c>
      <c r="C1713" t="s">
        <v>26119</v>
      </c>
      <c r="D1713" t="s">
        <v>893</v>
      </c>
      <c r="E1713" t="s">
        <v>42</v>
      </c>
      <c r="F1713" t="s">
        <v>895</v>
      </c>
      <c r="G1713" t="s">
        <v>29043</v>
      </c>
      <c r="H1713" t="s">
        <v>27937</v>
      </c>
      <c r="I1713" t="s">
        <v>29555</v>
      </c>
      <c r="J1713" t="s">
        <v>27929</v>
      </c>
      <c r="L1713" t="s">
        <v>29556</v>
      </c>
      <c r="N1713">
        <v>1</v>
      </c>
    </row>
    <row r="1714" spans="1:14" x14ac:dyDescent="0.35">
      <c r="A1714" t="s">
        <v>331</v>
      </c>
      <c r="B1714" t="s">
        <v>1052</v>
      </c>
      <c r="C1714" t="s">
        <v>957</v>
      </c>
      <c r="D1714" t="s">
        <v>923</v>
      </c>
      <c r="E1714" t="s">
        <v>42</v>
      </c>
      <c r="F1714" t="s">
        <v>895</v>
      </c>
      <c r="G1714" t="s">
        <v>28824</v>
      </c>
      <c r="H1714" t="s">
        <v>27960</v>
      </c>
      <c r="I1714" t="s">
        <v>27929</v>
      </c>
      <c r="J1714" t="s">
        <v>27929</v>
      </c>
      <c r="L1714" t="s">
        <v>28825</v>
      </c>
    </row>
    <row r="1715" spans="1:14" x14ac:dyDescent="0.35">
      <c r="A1715" t="s">
        <v>26854</v>
      </c>
      <c r="B1715" t="s">
        <v>29591</v>
      </c>
      <c r="C1715" t="s">
        <v>963</v>
      </c>
      <c r="D1715" t="s">
        <v>923</v>
      </c>
      <c r="E1715" t="s">
        <v>42</v>
      </c>
      <c r="F1715" t="s">
        <v>895</v>
      </c>
      <c r="G1715" t="s">
        <v>28824</v>
      </c>
      <c r="H1715" t="s">
        <v>27960</v>
      </c>
      <c r="I1715" t="s">
        <v>27929</v>
      </c>
      <c r="J1715" t="s">
        <v>27929</v>
      </c>
      <c r="L1715" t="s">
        <v>28825</v>
      </c>
    </row>
    <row r="1716" spans="1:14" x14ac:dyDescent="0.35">
      <c r="A1716" t="s">
        <v>26855</v>
      </c>
      <c r="B1716" t="s">
        <v>29592</v>
      </c>
      <c r="C1716" t="s">
        <v>963</v>
      </c>
      <c r="D1716" t="s">
        <v>923</v>
      </c>
      <c r="E1716" t="s">
        <v>42</v>
      </c>
      <c r="F1716" t="s">
        <v>895</v>
      </c>
      <c r="G1716" t="s">
        <v>28824</v>
      </c>
      <c r="H1716" t="s">
        <v>27960</v>
      </c>
      <c r="I1716" t="s">
        <v>27929</v>
      </c>
      <c r="J1716" t="s">
        <v>27929</v>
      </c>
      <c r="L1716" t="s">
        <v>28825</v>
      </c>
    </row>
    <row r="1717" spans="1:14" x14ac:dyDescent="0.35">
      <c r="A1717" t="s">
        <v>26856</v>
      </c>
      <c r="B1717" t="s">
        <v>29593</v>
      </c>
      <c r="C1717" t="s">
        <v>931</v>
      </c>
      <c r="D1717" t="s">
        <v>923</v>
      </c>
      <c r="E1717" t="s">
        <v>42</v>
      </c>
      <c r="F1717" t="s">
        <v>895</v>
      </c>
      <c r="G1717" t="s">
        <v>28824</v>
      </c>
      <c r="H1717" t="s">
        <v>27960</v>
      </c>
      <c r="I1717" t="s">
        <v>27929</v>
      </c>
      <c r="J1717" t="s">
        <v>27929</v>
      </c>
      <c r="L1717" t="s">
        <v>28825</v>
      </c>
    </row>
    <row r="1718" spans="1:14" x14ac:dyDescent="0.35">
      <c r="A1718" t="s">
        <v>26857</v>
      </c>
      <c r="B1718" t="s">
        <v>29594</v>
      </c>
      <c r="C1718" t="s">
        <v>931</v>
      </c>
      <c r="D1718" t="s">
        <v>923</v>
      </c>
      <c r="E1718" t="s">
        <v>42</v>
      </c>
      <c r="F1718" t="s">
        <v>895</v>
      </c>
      <c r="G1718" t="s">
        <v>28824</v>
      </c>
      <c r="H1718" t="s">
        <v>27960</v>
      </c>
      <c r="I1718" t="s">
        <v>27929</v>
      </c>
      <c r="J1718" t="s">
        <v>27929</v>
      </c>
      <c r="L1718" t="s">
        <v>28825</v>
      </c>
    </row>
    <row r="1719" spans="1:14" x14ac:dyDescent="0.35">
      <c r="A1719" t="s">
        <v>26858</v>
      </c>
      <c r="B1719" t="s">
        <v>29595</v>
      </c>
      <c r="C1719" t="s">
        <v>931</v>
      </c>
      <c r="D1719" t="s">
        <v>923</v>
      </c>
      <c r="E1719" t="s">
        <v>42</v>
      </c>
      <c r="F1719" t="s">
        <v>895</v>
      </c>
      <c r="G1719" t="s">
        <v>28824</v>
      </c>
      <c r="H1719" t="s">
        <v>27960</v>
      </c>
      <c r="I1719" t="s">
        <v>27929</v>
      </c>
      <c r="J1719" t="s">
        <v>27929</v>
      </c>
      <c r="L1719" t="s">
        <v>28825</v>
      </c>
    </row>
    <row r="1720" spans="1:14" x14ac:dyDescent="0.35">
      <c r="A1720" t="s">
        <v>26859</v>
      </c>
      <c r="B1720" t="s">
        <v>29596</v>
      </c>
      <c r="C1720" t="s">
        <v>931</v>
      </c>
      <c r="D1720" t="s">
        <v>923</v>
      </c>
      <c r="E1720" t="s">
        <v>42</v>
      </c>
      <c r="F1720" t="s">
        <v>895</v>
      </c>
      <c r="G1720" t="s">
        <v>28824</v>
      </c>
      <c r="H1720" t="s">
        <v>27960</v>
      </c>
      <c r="I1720" t="s">
        <v>27929</v>
      </c>
      <c r="J1720" t="s">
        <v>27929</v>
      </c>
      <c r="L1720" t="s">
        <v>28825</v>
      </c>
    </row>
    <row r="1721" spans="1:14" x14ac:dyDescent="0.35">
      <c r="A1721" t="s">
        <v>26860</v>
      </c>
      <c r="B1721" t="s">
        <v>29597</v>
      </c>
      <c r="C1721" t="s">
        <v>931</v>
      </c>
      <c r="D1721" t="s">
        <v>923</v>
      </c>
      <c r="E1721" t="s">
        <v>42</v>
      </c>
      <c r="F1721" t="s">
        <v>895</v>
      </c>
      <c r="G1721" t="s">
        <v>28824</v>
      </c>
      <c r="H1721" t="s">
        <v>27960</v>
      </c>
      <c r="I1721" t="s">
        <v>27929</v>
      </c>
      <c r="J1721" t="s">
        <v>27929</v>
      </c>
      <c r="L1721" t="s">
        <v>28825</v>
      </c>
    </row>
    <row r="1722" spans="1:14" x14ac:dyDescent="0.35">
      <c r="A1722" t="s">
        <v>26861</v>
      </c>
      <c r="B1722" t="s">
        <v>29598</v>
      </c>
      <c r="C1722" t="s">
        <v>955</v>
      </c>
      <c r="D1722" t="s">
        <v>923</v>
      </c>
      <c r="E1722" t="s">
        <v>42</v>
      </c>
      <c r="F1722" t="s">
        <v>895</v>
      </c>
      <c r="G1722" t="s">
        <v>28824</v>
      </c>
      <c r="H1722" t="s">
        <v>27960</v>
      </c>
      <c r="I1722" t="s">
        <v>27929</v>
      </c>
      <c r="J1722" t="s">
        <v>27929</v>
      </c>
      <c r="L1722" t="s">
        <v>28825</v>
      </c>
    </row>
    <row r="1723" spans="1:14" x14ac:dyDescent="0.35">
      <c r="A1723" t="s">
        <v>26862</v>
      </c>
      <c r="B1723" t="s">
        <v>29599</v>
      </c>
      <c r="C1723" t="s">
        <v>955</v>
      </c>
      <c r="D1723" t="s">
        <v>923</v>
      </c>
      <c r="E1723" t="s">
        <v>42</v>
      </c>
      <c r="F1723" t="s">
        <v>895</v>
      </c>
      <c r="G1723" t="s">
        <v>28824</v>
      </c>
      <c r="H1723" t="s">
        <v>27960</v>
      </c>
      <c r="I1723" t="s">
        <v>27929</v>
      </c>
      <c r="J1723" t="s">
        <v>27929</v>
      </c>
      <c r="L1723" t="s">
        <v>28825</v>
      </c>
    </row>
    <row r="1724" spans="1:14" x14ac:dyDescent="0.35">
      <c r="A1724" t="s">
        <v>26863</v>
      </c>
      <c r="B1724" t="s">
        <v>29600</v>
      </c>
      <c r="C1724" t="s">
        <v>955</v>
      </c>
      <c r="D1724" t="s">
        <v>923</v>
      </c>
      <c r="E1724" t="s">
        <v>42</v>
      </c>
      <c r="F1724" t="s">
        <v>895</v>
      </c>
      <c r="G1724" t="s">
        <v>28824</v>
      </c>
      <c r="H1724" t="s">
        <v>27960</v>
      </c>
      <c r="I1724" t="s">
        <v>27929</v>
      </c>
      <c r="J1724" t="s">
        <v>27929</v>
      </c>
      <c r="L1724" t="s">
        <v>28825</v>
      </c>
    </row>
    <row r="1725" spans="1:14" x14ac:dyDescent="0.35">
      <c r="A1725" t="s">
        <v>26864</v>
      </c>
      <c r="B1725" t="s">
        <v>29601</v>
      </c>
      <c r="C1725" t="s">
        <v>25634</v>
      </c>
      <c r="D1725" t="s">
        <v>923</v>
      </c>
      <c r="E1725" t="s">
        <v>42</v>
      </c>
      <c r="F1725" t="s">
        <v>895</v>
      </c>
      <c r="G1725" t="s">
        <v>28824</v>
      </c>
      <c r="H1725" t="s">
        <v>27960</v>
      </c>
      <c r="I1725" t="s">
        <v>27929</v>
      </c>
      <c r="J1725" t="s">
        <v>27929</v>
      </c>
      <c r="L1725" t="s">
        <v>28825</v>
      </c>
    </row>
    <row r="1726" spans="1:14" x14ac:dyDescent="0.35">
      <c r="A1726" t="s">
        <v>26865</v>
      </c>
      <c r="B1726" t="s">
        <v>29602</v>
      </c>
      <c r="C1726" t="s">
        <v>25634</v>
      </c>
      <c r="D1726" t="s">
        <v>923</v>
      </c>
      <c r="E1726" t="s">
        <v>42</v>
      </c>
      <c r="F1726" t="s">
        <v>895</v>
      </c>
      <c r="G1726" t="s">
        <v>28824</v>
      </c>
      <c r="H1726" t="s">
        <v>27960</v>
      </c>
      <c r="I1726" t="s">
        <v>27929</v>
      </c>
      <c r="J1726" t="s">
        <v>27929</v>
      </c>
      <c r="L1726" t="s">
        <v>28825</v>
      </c>
    </row>
    <row r="1727" spans="1:14" x14ac:dyDescent="0.35">
      <c r="A1727" t="s">
        <v>26866</v>
      </c>
      <c r="B1727" t="s">
        <v>29603</v>
      </c>
      <c r="C1727" t="s">
        <v>26012</v>
      </c>
      <c r="D1727" t="s">
        <v>923</v>
      </c>
      <c r="E1727" t="s">
        <v>42</v>
      </c>
      <c r="F1727" t="s">
        <v>895</v>
      </c>
      <c r="G1727" t="s">
        <v>28824</v>
      </c>
      <c r="H1727" t="s">
        <v>27960</v>
      </c>
      <c r="I1727" t="s">
        <v>27929</v>
      </c>
      <c r="J1727" t="s">
        <v>27929</v>
      </c>
      <c r="L1727" t="s">
        <v>28825</v>
      </c>
    </row>
    <row r="1728" spans="1:14" x14ac:dyDescent="0.35">
      <c r="A1728" t="s">
        <v>26867</v>
      </c>
      <c r="B1728" t="s">
        <v>29604</v>
      </c>
      <c r="C1728" t="s">
        <v>26012</v>
      </c>
      <c r="D1728" t="s">
        <v>923</v>
      </c>
      <c r="E1728" t="s">
        <v>42</v>
      </c>
      <c r="F1728" t="s">
        <v>895</v>
      </c>
      <c r="G1728" t="s">
        <v>28824</v>
      </c>
      <c r="H1728" t="s">
        <v>27960</v>
      </c>
      <c r="I1728" t="s">
        <v>27929</v>
      </c>
      <c r="J1728" t="s">
        <v>27929</v>
      </c>
      <c r="L1728" t="s">
        <v>28825</v>
      </c>
    </row>
    <row r="1729" spans="1:14" x14ac:dyDescent="0.35">
      <c r="A1729">
        <v>274325395894</v>
      </c>
      <c r="B1729" t="s">
        <v>29605</v>
      </c>
      <c r="C1729" t="s">
        <v>38</v>
      </c>
      <c r="D1729" t="s">
        <v>923</v>
      </c>
      <c r="E1729" t="s">
        <v>42</v>
      </c>
      <c r="F1729" t="s">
        <v>895</v>
      </c>
      <c r="G1729" t="s">
        <v>28824</v>
      </c>
      <c r="H1729" t="s">
        <v>27960</v>
      </c>
      <c r="I1729" t="s">
        <v>27929</v>
      </c>
      <c r="J1729" t="s">
        <v>27929</v>
      </c>
      <c r="L1729" t="s">
        <v>28825</v>
      </c>
      <c r="N1729">
        <v>1</v>
      </c>
    </row>
    <row r="1730" spans="1:14" x14ac:dyDescent="0.35">
      <c r="A1730">
        <v>274325396355</v>
      </c>
      <c r="B1730" t="s">
        <v>29605</v>
      </c>
      <c r="C1730" t="s">
        <v>38</v>
      </c>
      <c r="D1730" t="s">
        <v>923</v>
      </c>
      <c r="E1730" t="s">
        <v>42</v>
      </c>
      <c r="F1730" t="s">
        <v>895</v>
      </c>
      <c r="G1730" t="s">
        <v>28824</v>
      </c>
      <c r="H1730" t="s">
        <v>27960</v>
      </c>
      <c r="I1730" t="s">
        <v>27929</v>
      </c>
      <c r="J1730" t="s">
        <v>27929</v>
      </c>
      <c r="L1730" t="s">
        <v>28825</v>
      </c>
      <c r="N1730">
        <v>1</v>
      </c>
    </row>
    <row r="1731" spans="1:14" x14ac:dyDescent="0.35">
      <c r="A1731">
        <v>222116304874</v>
      </c>
      <c r="B1731" t="s">
        <v>1054</v>
      </c>
      <c r="C1731" t="s">
        <v>21</v>
      </c>
      <c r="D1731" t="s">
        <v>923</v>
      </c>
      <c r="E1731" t="s">
        <v>42</v>
      </c>
      <c r="F1731" t="s">
        <v>895</v>
      </c>
      <c r="G1731" t="s">
        <v>28824</v>
      </c>
      <c r="H1731" t="s">
        <v>27960</v>
      </c>
      <c r="I1731" t="s">
        <v>27929</v>
      </c>
      <c r="J1731" t="s">
        <v>27929</v>
      </c>
      <c r="L1731" t="s">
        <v>28825</v>
      </c>
    </row>
    <row r="1732" spans="1:14" x14ac:dyDescent="0.35">
      <c r="A1732">
        <v>222121371023</v>
      </c>
      <c r="B1732" t="s">
        <v>29606</v>
      </c>
      <c r="C1732" t="s">
        <v>26907</v>
      </c>
      <c r="D1732" t="s">
        <v>923</v>
      </c>
      <c r="E1732" t="s">
        <v>42</v>
      </c>
      <c r="F1732" t="s">
        <v>895</v>
      </c>
      <c r="G1732" t="s">
        <v>28824</v>
      </c>
      <c r="H1732" t="s">
        <v>27960</v>
      </c>
      <c r="I1732" t="s">
        <v>27929</v>
      </c>
      <c r="J1732" t="s">
        <v>27929</v>
      </c>
      <c r="L1732" t="s">
        <v>28825</v>
      </c>
    </row>
    <row r="1733" spans="1:14" x14ac:dyDescent="0.35">
      <c r="A1733" t="s">
        <v>26870</v>
      </c>
      <c r="B1733" t="s">
        <v>29607</v>
      </c>
      <c r="C1733" t="s">
        <v>959</v>
      </c>
      <c r="D1733" t="s">
        <v>923</v>
      </c>
      <c r="E1733" t="s">
        <v>42</v>
      </c>
      <c r="F1733" t="s">
        <v>895</v>
      </c>
      <c r="G1733" t="s">
        <v>28824</v>
      </c>
      <c r="H1733" t="s">
        <v>27960</v>
      </c>
      <c r="I1733" t="s">
        <v>27929</v>
      </c>
      <c r="J1733" t="s">
        <v>27929</v>
      </c>
      <c r="L1733" t="s">
        <v>28825</v>
      </c>
    </row>
    <row r="1734" spans="1:14" x14ac:dyDescent="0.35">
      <c r="A1734" t="s">
        <v>26871</v>
      </c>
      <c r="B1734" t="s">
        <v>29608</v>
      </c>
      <c r="C1734" t="s">
        <v>959</v>
      </c>
      <c r="D1734" t="s">
        <v>923</v>
      </c>
      <c r="E1734" t="s">
        <v>42</v>
      </c>
      <c r="F1734" t="s">
        <v>895</v>
      </c>
      <c r="G1734" t="s">
        <v>28824</v>
      </c>
      <c r="H1734" t="s">
        <v>27960</v>
      </c>
      <c r="I1734" t="s">
        <v>27929</v>
      </c>
      <c r="J1734" t="s">
        <v>27929</v>
      </c>
      <c r="L1734" t="s">
        <v>28825</v>
      </c>
    </row>
    <row r="1735" spans="1:14" x14ac:dyDescent="0.35">
      <c r="A1735">
        <v>274329357609</v>
      </c>
      <c r="B1735" t="s">
        <v>29609</v>
      </c>
      <c r="C1735" t="s">
        <v>25043</v>
      </c>
      <c r="D1735" t="s">
        <v>923</v>
      </c>
      <c r="E1735" t="s">
        <v>42</v>
      </c>
      <c r="F1735" t="s">
        <v>895</v>
      </c>
      <c r="G1735" t="s">
        <v>28824</v>
      </c>
      <c r="H1735" t="s">
        <v>27960</v>
      </c>
      <c r="I1735" t="s">
        <v>27929</v>
      </c>
      <c r="J1735" t="s">
        <v>27929</v>
      </c>
      <c r="L1735" t="s">
        <v>28825</v>
      </c>
    </row>
    <row r="1736" spans="1:14" x14ac:dyDescent="0.35">
      <c r="A1736" t="s">
        <v>362</v>
      </c>
      <c r="B1736" t="s">
        <v>364</v>
      </c>
      <c r="C1736" t="s">
        <v>959</v>
      </c>
      <c r="D1736" t="s">
        <v>923</v>
      </c>
      <c r="E1736" t="s">
        <v>42</v>
      </c>
      <c r="F1736" t="s">
        <v>895</v>
      </c>
      <c r="G1736" t="s">
        <v>28824</v>
      </c>
      <c r="H1736" t="s">
        <v>27960</v>
      </c>
      <c r="I1736" t="s">
        <v>27929</v>
      </c>
      <c r="J1736" t="s">
        <v>27929</v>
      </c>
      <c r="L1736" t="s">
        <v>28825</v>
      </c>
      <c r="N1736">
        <v>1</v>
      </c>
    </row>
    <row r="1737" spans="1:14" x14ac:dyDescent="0.35">
      <c r="A1737" t="s">
        <v>26872</v>
      </c>
      <c r="B1737" t="s">
        <v>29610</v>
      </c>
      <c r="C1737" t="s">
        <v>959</v>
      </c>
      <c r="D1737" t="s">
        <v>923</v>
      </c>
      <c r="E1737" t="s">
        <v>42</v>
      </c>
      <c r="F1737" t="s">
        <v>895</v>
      </c>
      <c r="G1737" t="s">
        <v>28824</v>
      </c>
      <c r="H1737" t="s">
        <v>27960</v>
      </c>
      <c r="I1737" t="s">
        <v>27929</v>
      </c>
      <c r="J1737" t="s">
        <v>27929</v>
      </c>
      <c r="L1737" t="s">
        <v>28825</v>
      </c>
    </row>
    <row r="1738" spans="1:14" x14ac:dyDescent="0.35">
      <c r="A1738" t="s">
        <v>26873</v>
      </c>
      <c r="B1738" t="s">
        <v>29611</v>
      </c>
      <c r="C1738" t="s">
        <v>959</v>
      </c>
      <c r="D1738" t="s">
        <v>923</v>
      </c>
      <c r="E1738" t="s">
        <v>42</v>
      </c>
      <c r="F1738" t="s">
        <v>895</v>
      </c>
      <c r="G1738" t="s">
        <v>28824</v>
      </c>
      <c r="H1738" t="s">
        <v>27960</v>
      </c>
      <c r="I1738" t="s">
        <v>27929</v>
      </c>
      <c r="J1738" t="s">
        <v>27929</v>
      </c>
      <c r="L1738" t="s">
        <v>28825</v>
      </c>
    </row>
    <row r="1739" spans="1:14" x14ac:dyDescent="0.35">
      <c r="A1739" t="s">
        <v>26874</v>
      </c>
      <c r="B1739" t="s">
        <v>29612</v>
      </c>
      <c r="C1739" t="s">
        <v>25695</v>
      </c>
      <c r="D1739" t="s">
        <v>923</v>
      </c>
      <c r="E1739" t="s">
        <v>42</v>
      </c>
      <c r="F1739" t="s">
        <v>895</v>
      </c>
      <c r="G1739" t="s">
        <v>28824</v>
      </c>
      <c r="H1739" t="s">
        <v>27960</v>
      </c>
      <c r="I1739" t="s">
        <v>27929</v>
      </c>
      <c r="J1739" t="s">
        <v>27929</v>
      </c>
      <c r="L1739" t="s">
        <v>28825</v>
      </c>
    </row>
    <row r="1740" spans="1:14" x14ac:dyDescent="0.35">
      <c r="A1740" t="s">
        <v>26875</v>
      </c>
      <c r="B1740" t="s">
        <v>29613</v>
      </c>
      <c r="C1740" t="s">
        <v>25946</v>
      </c>
      <c r="D1740" t="s">
        <v>923</v>
      </c>
      <c r="E1740" t="s">
        <v>42</v>
      </c>
      <c r="F1740" t="s">
        <v>895</v>
      </c>
      <c r="G1740" t="s">
        <v>28824</v>
      </c>
      <c r="H1740" t="s">
        <v>27960</v>
      </c>
      <c r="I1740" t="s">
        <v>27929</v>
      </c>
      <c r="J1740" t="s">
        <v>27929</v>
      </c>
      <c r="L1740" t="s">
        <v>28825</v>
      </c>
    </row>
    <row r="1741" spans="1:14" x14ac:dyDescent="0.35">
      <c r="A1741" t="s">
        <v>26876</v>
      </c>
      <c r="B1741" t="s">
        <v>29614</v>
      </c>
      <c r="C1741" t="s">
        <v>25946</v>
      </c>
      <c r="D1741" t="s">
        <v>923</v>
      </c>
      <c r="E1741" t="s">
        <v>42</v>
      </c>
      <c r="F1741" t="s">
        <v>895</v>
      </c>
      <c r="G1741" t="s">
        <v>28824</v>
      </c>
      <c r="H1741" t="s">
        <v>27960</v>
      </c>
      <c r="I1741" t="s">
        <v>27929</v>
      </c>
      <c r="J1741" t="s">
        <v>27929</v>
      </c>
      <c r="L1741" t="s">
        <v>28825</v>
      </c>
    </row>
    <row r="1742" spans="1:14" x14ac:dyDescent="0.35">
      <c r="A1742" t="s">
        <v>359</v>
      </c>
      <c r="B1742" t="s">
        <v>361</v>
      </c>
      <c r="C1742" t="s">
        <v>959</v>
      </c>
      <c r="D1742" t="s">
        <v>923</v>
      </c>
      <c r="E1742" t="s">
        <v>42</v>
      </c>
      <c r="F1742" t="s">
        <v>895</v>
      </c>
      <c r="G1742" t="s">
        <v>28824</v>
      </c>
      <c r="H1742" t="s">
        <v>27960</v>
      </c>
      <c r="I1742" t="s">
        <v>27929</v>
      </c>
      <c r="J1742" t="s">
        <v>27929</v>
      </c>
      <c r="L1742" t="s">
        <v>28825</v>
      </c>
      <c r="N1742">
        <v>1</v>
      </c>
    </row>
    <row r="1743" spans="1:14" x14ac:dyDescent="0.35">
      <c r="A1743" t="s">
        <v>26878</v>
      </c>
      <c r="B1743" t="s">
        <v>29615</v>
      </c>
      <c r="C1743" t="s">
        <v>25834</v>
      </c>
      <c r="D1743" t="s">
        <v>893</v>
      </c>
      <c r="E1743" t="s">
        <v>42</v>
      </c>
      <c r="F1743" t="s">
        <v>895</v>
      </c>
      <c r="G1743" t="s">
        <v>28824</v>
      </c>
      <c r="H1743" t="s">
        <v>27960</v>
      </c>
      <c r="I1743" t="s">
        <v>27929</v>
      </c>
      <c r="J1743" t="s">
        <v>27929</v>
      </c>
      <c r="L1743" t="s">
        <v>28825</v>
      </c>
    </row>
    <row r="1744" spans="1:14" x14ac:dyDescent="0.35">
      <c r="A1744" t="s">
        <v>26879</v>
      </c>
      <c r="B1744" t="s">
        <v>29616</v>
      </c>
      <c r="C1744" t="s">
        <v>25127</v>
      </c>
      <c r="D1744" t="s">
        <v>923</v>
      </c>
      <c r="E1744" t="s">
        <v>42</v>
      </c>
      <c r="F1744" t="s">
        <v>895</v>
      </c>
      <c r="G1744" t="s">
        <v>28824</v>
      </c>
      <c r="H1744" t="s">
        <v>27960</v>
      </c>
      <c r="I1744" t="s">
        <v>27929</v>
      </c>
      <c r="J1744" t="s">
        <v>27929</v>
      </c>
      <c r="L1744" t="s">
        <v>28825</v>
      </c>
    </row>
    <row r="1745" spans="1:14" x14ac:dyDescent="0.35">
      <c r="A1745" t="s">
        <v>26880</v>
      </c>
      <c r="B1745" t="s">
        <v>29617</v>
      </c>
      <c r="C1745" t="s">
        <v>25390</v>
      </c>
      <c r="D1745" t="s">
        <v>923</v>
      </c>
      <c r="E1745" t="s">
        <v>42</v>
      </c>
      <c r="F1745" t="s">
        <v>895</v>
      </c>
      <c r="G1745" t="s">
        <v>28824</v>
      </c>
      <c r="H1745" t="s">
        <v>27960</v>
      </c>
      <c r="I1745" t="s">
        <v>27929</v>
      </c>
      <c r="J1745" t="s">
        <v>27929</v>
      </c>
      <c r="L1745" t="s">
        <v>28825</v>
      </c>
    </row>
    <row r="1746" spans="1:14" x14ac:dyDescent="0.35">
      <c r="A1746" t="s">
        <v>26881</v>
      </c>
      <c r="B1746" t="s">
        <v>29618</v>
      </c>
      <c r="C1746" t="s">
        <v>26119</v>
      </c>
      <c r="D1746" t="s">
        <v>923</v>
      </c>
      <c r="E1746" t="s">
        <v>42</v>
      </c>
      <c r="F1746" t="s">
        <v>895</v>
      </c>
      <c r="G1746" t="s">
        <v>28824</v>
      </c>
      <c r="H1746" t="s">
        <v>27937</v>
      </c>
      <c r="I1746" t="s">
        <v>27929</v>
      </c>
      <c r="J1746" t="s">
        <v>27929</v>
      </c>
      <c r="K1746" t="s">
        <v>29619</v>
      </c>
      <c r="L1746" t="s">
        <v>29619</v>
      </c>
    </row>
    <row r="1747" spans="1:14" x14ac:dyDescent="0.35">
      <c r="A1747" t="s">
        <v>26882</v>
      </c>
      <c r="B1747" t="s">
        <v>29620</v>
      </c>
      <c r="C1747" t="s">
        <v>26119</v>
      </c>
      <c r="D1747" t="s">
        <v>923</v>
      </c>
      <c r="E1747" t="s">
        <v>42</v>
      </c>
      <c r="F1747" t="s">
        <v>895</v>
      </c>
      <c r="G1747" t="s">
        <v>28824</v>
      </c>
      <c r="H1747" t="s">
        <v>27937</v>
      </c>
      <c r="I1747" t="s">
        <v>27929</v>
      </c>
      <c r="J1747" t="s">
        <v>27929</v>
      </c>
      <c r="L1747" t="s">
        <v>29619</v>
      </c>
    </row>
    <row r="1748" spans="1:14" x14ac:dyDescent="0.35">
      <c r="A1748" t="s">
        <v>26883</v>
      </c>
      <c r="B1748" t="s">
        <v>29621</v>
      </c>
      <c r="C1748" t="s">
        <v>26119</v>
      </c>
      <c r="D1748" t="s">
        <v>923</v>
      </c>
      <c r="E1748" t="s">
        <v>42</v>
      </c>
      <c r="F1748" t="s">
        <v>895</v>
      </c>
      <c r="G1748" t="s">
        <v>28824</v>
      </c>
      <c r="H1748" t="s">
        <v>27937</v>
      </c>
      <c r="I1748" t="s">
        <v>27929</v>
      </c>
      <c r="J1748" t="s">
        <v>27929</v>
      </c>
      <c r="L1748" t="s">
        <v>29619</v>
      </c>
    </row>
    <row r="1749" spans="1:14" x14ac:dyDescent="0.35">
      <c r="A1749" t="s">
        <v>26884</v>
      </c>
      <c r="B1749" t="s">
        <v>29622</v>
      </c>
      <c r="C1749" t="s">
        <v>26119</v>
      </c>
      <c r="D1749" t="s">
        <v>923</v>
      </c>
      <c r="E1749" t="s">
        <v>42</v>
      </c>
      <c r="F1749" t="s">
        <v>895</v>
      </c>
      <c r="G1749" t="s">
        <v>28824</v>
      </c>
      <c r="H1749" t="s">
        <v>27937</v>
      </c>
      <c r="I1749" t="s">
        <v>27929</v>
      </c>
      <c r="J1749" t="s">
        <v>27929</v>
      </c>
      <c r="L1749" t="s">
        <v>29619</v>
      </c>
    </row>
    <row r="1750" spans="1:14" x14ac:dyDescent="0.35">
      <c r="A1750" t="s">
        <v>26886</v>
      </c>
      <c r="B1750" t="s">
        <v>29623</v>
      </c>
      <c r="C1750" t="s">
        <v>26119</v>
      </c>
      <c r="D1750" t="s">
        <v>923</v>
      </c>
      <c r="E1750" t="s">
        <v>42</v>
      </c>
      <c r="F1750" t="s">
        <v>895</v>
      </c>
      <c r="G1750" t="s">
        <v>28824</v>
      </c>
      <c r="H1750" t="s">
        <v>27937</v>
      </c>
      <c r="I1750" t="s">
        <v>27929</v>
      </c>
      <c r="J1750" t="s">
        <v>27929</v>
      </c>
      <c r="L1750" t="s">
        <v>29619</v>
      </c>
      <c r="N1750">
        <v>1</v>
      </c>
    </row>
    <row r="1751" spans="1:14" x14ac:dyDescent="0.35">
      <c r="A1751" t="s">
        <v>26887</v>
      </c>
      <c r="B1751" t="s">
        <v>29624</v>
      </c>
      <c r="C1751" t="s">
        <v>26119</v>
      </c>
      <c r="D1751" t="s">
        <v>923</v>
      </c>
      <c r="E1751" t="s">
        <v>42</v>
      </c>
      <c r="F1751" t="s">
        <v>895</v>
      </c>
      <c r="G1751" t="s">
        <v>28824</v>
      </c>
      <c r="H1751" t="s">
        <v>27937</v>
      </c>
      <c r="I1751" t="s">
        <v>27929</v>
      </c>
      <c r="J1751" t="s">
        <v>27929</v>
      </c>
      <c r="L1751" t="s">
        <v>29619</v>
      </c>
    </row>
    <row r="1752" spans="1:14" x14ac:dyDescent="0.35">
      <c r="A1752" t="s">
        <v>26888</v>
      </c>
      <c r="B1752" t="s">
        <v>29625</v>
      </c>
      <c r="C1752" t="s">
        <v>26119</v>
      </c>
      <c r="D1752" t="s">
        <v>923</v>
      </c>
      <c r="E1752" t="s">
        <v>42</v>
      </c>
      <c r="F1752" t="s">
        <v>895</v>
      </c>
      <c r="G1752" t="s">
        <v>28824</v>
      </c>
      <c r="H1752" t="s">
        <v>27937</v>
      </c>
      <c r="I1752" t="s">
        <v>27929</v>
      </c>
      <c r="J1752" t="s">
        <v>27929</v>
      </c>
      <c r="L1752" t="s">
        <v>29619</v>
      </c>
    </row>
    <row r="1753" spans="1:14" x14ac:dyDescent="0.35">
      <c r="A1753" t="s">
        <v>26889</v>
      </c>
      <c r="B1753" t="s">
        <v>29626</v>
      </c>
      <c r="C1753" t="s">
        <v>26119</v>
      </c>
      <c r="D1753" t="s">
        <v>923</v>
      </c>
      <c r="E1753" t="s">
        <v>42</v>
      </c>
      <c r="F1753" t="s">
        <v>895</v>
      </c>
      <c r="G1753" t="s">
        <v>28824</v>
      </c>
      <c r="H1753" t="s">
        <v>27937</v>
      </c>
      <c r="I1753" t="s">
        <v>27929</v>
      </c>
      <c r="J1753" t="s">
        <v>27929</v>
      </c>
      <c r="L1753" t="s">
        <v>29619</v>
      </c>
    </row>
    <row r="1754" spans="1:14" x14ac:dyDescent="0.35">
      <c r="A1754" t="s">
        <v>26890</v>
      </c>
      <c r="B1754" t="s">
        <v>29627</v>
      </c>
      <c r="C1754" t="s">
        <v>26119</v>
      </c>
      <c r="D1754" t="s">
        <v>923</v>
      </c>
      <c r="E1754" t="s">
        <v>42</v>
      </c>
      <c r="F1754" t="s">
        <v>895</v>
      </c>
      <c r="G1754" t="s">
        <v>28824</v>
      </c>
      <c r="H1754" t="s">
        <v>27937</v>
      </c>
      <c r="I1754" t="s">
        <v>27929</v>
      </c>
      <c r="J1754" t="s">
        <v>27929</v>
      </c>
      <c r="L1754" t="s">
        <v>29619</v>
      </c>
    </row>
    <row r="1755" spans="1:14" x14ac:dyDescent="0.35">
      <c r="A1755" s="315">
        <v>1.100033E+21</v>
      </c>
      <c r="B1755" t="s">
        <v>29628</v>
      </c>
      <c r="C1755" t="s">
        <v>26119</v>
      </c>
      <c r="D1755" t="s">
        <v>923</v>
      </c>
      <c r="E1755" t="s">
        <v>42</v>
      </c>
      <c r="F1755" t="s">
        <v>895</v>
      </c>
      <c r="G1755" t="s">
        <v>28824</v>
      </c>
      <c r="H1755" t="s">
        <v>27937</v>
      </c>
      <c r="I1755" t="s">
        <v>27929</v>
      </c>
      <c r="J1755" t="s">
        <v>27929</v>
      </c>
      <c r="L1755" t="s">
        <v>29619</v>
      </c>
    </row>
    <row r="1756" spans="1:14" x14ac:dyDescent="0.35">
      <c r="A1756" s="315">
        <v>1.1000331E+42</v>
      </c>
      <c r="B1756" t="s">
        <v>29629</v>
      </c>
      <c r="C1756" t="s">
        <v>26119</v>
      </c>
      <c r="D1756" t="s">
        <v>923</v>
      </c>
      <c r="E1756" t="s">
        <v>42</v>
      </c>
      <c r="F1756" t="s">
        <v>895</v>
      </c>
      <c r="G1756" t="s">
        <v>28824</v>
      </c>
      <c r="H1756" t="s">
        <v>27937</v>
      </c>
      <c r="I1756" t="s">
        <v>27929</v>
      </c>
      <c r="J1756" t="s">
        <v>27929</v>
      </c>
      <c r="L1756" t="s">
        <v>29619</v>
      </c>
    </row>
    <row r="1757" spans="1:14" x14ac:dyDescent="0.35">
      <c r="A1757" t="s">
        <v>26893</v>
      </c>
      <c r="B1757" t="s">
        <v>29630</v>
      </c>
      <c r="C1757" t="s">
        <v>26119</v>
      </c>
      <c r="D1757" t="s">
        <v>923</v>
      </c>
      <c r="E1757" t="s">
        <v>42</v>
      </c>
      <c r="F1757" t="s">
        <v>895</v>
      </c>
      <c r="G1757" t="s">
        <v>28824</v>
      </c>
      <c r="H1757" t="s">
        <v>27937</v>
      </c>
      <c r="I1757" t="s">
        <v>27929</v>
      </c>
      <c r="J1757" t="s">
        <v>27929</v>
      </c>
      <c r="L1757" t="s">
        <v>29619</v>
      </c>
    </row>
    <row r="1758" spans="1:14" x14ac:dyDescent="0.35">
      <c r="A1758" t="s">
        <v>26894</v>
      </c>
      <c r="B1758" t="s">
        <v>29631</v>
      </c>
      <c r="C1758" t="s">
        <v>26934</v>
      </c>
      <c r="D1758" t="s">
        <v>858</v>
      </c>
      <c r="E1758" t="s">
        <v>41</v>
      </c>
      <c r="F1758" t="s">
        <v>28056</v>
      </c>
      <c r="G1758" t="s">
        <v>29632</v>
      </c>
      <c r="H1758" t="s">
        <v>35861</v>
      </c>
      <c r="I1758" t="s">
        <v>27929</v>
      </c>
      <c r="J1758" t="s">
        <v>27929</v>
      </c>
      <c r="K1758" t="s">
        <v>35862</v>
      </c>
      <c r="L1758" t="s">
        <v>35862</v>
      </c>
    </row>
    <row r="1759" spans="1:14" x14ac:dyDescent="0.35">
      <c r="A1759" s="315" t="s">
        <v>26895</v>
      </c>
      <c r="B1759" t="s">
        <v>29635</v>
      </c>
      <c r="C1759" t="s">
        <v>26936</v>
      </c>
      <c r="D1759" t="s">
        <v>858</v>
      </c>
      <c r="E1759" t="s">
        <v>41</v>
      </c>
      <c r="F1759" t="s">
        <v>28056</v>
      </c>
      <c r="G1759" t="s">
        <v>29632</v>
      </c>
      <c r="H1759" t="s">
        <v>35861</v>
      </c>
      <c r="I1759" t="s">
        <v>27929</v>
      </c>
      <c r="J1759" t="s">
        <v>27929</v>
      </c>
      <c r="L1759" t="s">
        <v>35862</v>
      </c>
    </row>
    <row r="1760" spans="1:14" x14ac:dyDescent="0.35">
      <c r="A1760" t="s">
        <v>26896</v>
      </c>
      <c r="B1760" t="s">
        <v>29636</v>
      </c>
      <c r="C1760" t="s">
        <v>26938</v>
      </c>
      <c r="D1760" t="s">
        <v>858</v>
      </c>
      <c r="E1760" t="s">
        <v>41</v>
      </c>
      <c r="F1760" t="s">
        <v>28056</v>
      </c>
      <c r="G1760" t="s">
        <v>29632</v>
      </c>
      <c r="H1760" t="s">
        <v>35861</v>
      </c>
      <c r="I1760" t="s">
        <v>27929</v>
      </c>
      <c r="J1760" t="s">
        <v>27929</v>
      </c>
      <c r="L1760" t="s">
        <v>35862</v>
      </c>
    </row>
    <row r="1761" spans="1:14" x14ac:dyDescent="0.35">
      <c r="A1761">
        <v>345878734047</v>
      </c>
      <c r="B1761" t="s">
        <v>29637</v>
      </c>
      <c r="C1761" t="s">
        <v>25375</v>
      </c>
      <c r="D1761" t="s">
        <v>837</v>
      </c>
      <c r="E1761" t="s">
        <v>41</v>
      </c>
      <c r="F1761" t="s">
        <v>28056</v>
      </c>
      <c r="G1761" t="s">
        <v>29632</v>
      </c>
      <c r="H1761" t="s">
        <v>29638</v>
      </c>
      <c r="I1761" t="s">
        <v>27929</v>
      </c>
      <c r="J1761" t="s">
        <v>27929</v>
      </c>
      <c r="K1761" t="s">
        <v>35863</v>
      </c>
      <c r="L1761" t="s">
        <v>35863</v>
      </c>
    </row>
    <row r="1762" spans="1:14" x14ac:dyDescent="0.35">
      <c r="A1762">
        <v>345877731120</v>
      </c>
      <c r="B1762" t="s">
        <v>29640</v>
      </c>
      <c r="C1762" t="s">
        <v>25988</v>
      </c>
      <c r="D1762" t="s">
        <v>837</v>
      </c>
      <c r="E1762" t="s">
        <v>41</v>
      </c>
      <c r="F1762" t="s">
        <v>28056</v>
      </c>
      <c r="G1762" t="s">
        <v>29632</v>
      </c>
      <c r="H1762" t="s">
        <v>29638</v>
      </c>
      <c r="I1762" t="s">
        <v>27929</v>
      </c>
      <c r="J1762" t="s">
        <v>27929</v>
      </c>
      <c r="L1762" t="s">
        <v>35863</v>
      </c>
    </row>
    <row r="1763" spans="1:14" x14ac:dyDescent="0.35">
      <c r="A1763">
        <v>345960241062</v>
      </c>
      <c r="B1763" t="s">
        <v>35864</v>
      </c>
      <c r="C1763" t="s">
        <v>35865</v>
      </c>
      <c r="D1763" t="s">
        <v>858</v>
      </c>
      <c r="E1763" t="s">
        <v>41</v>
      </c>
      <c r="F1763" t="s">
        <v>191</v>
      </c>
      <c r="G1763" t="s">
        <v>30273</v>
      </c>
      <c r="H1763" t="s">
        <v>29632</v>
      </c>
      <c r="I1763" t="s">
        <v>27929</v>
      </c>
      <c r="J1763" t="s">
        <v>27929</v>
      </c>
      <c r="K1763" t="s">
        <v>30285</v>
      </c>
      <c r="L1763" t="s">
        <v>30285</v>
      </c>
    </row>
    <row r="1764" spans="1:14" x14ac:dyDescent="0.35">
      <c r="A1764" t="s">
        <v>687</v>
      </c>
      <c r="B1764" t="s">
        <v>29641</v>
      </c>
      <c r="C1764" t="s">
        <v>21511</v>
      </c>
      <c r="D1764" t="s">
        <v>858</v>
      </c>
      <c r="E1764" t="s">
        <v>41</v>
      </c>
      <c r="F1764" t="s">
        <v>28056</v>
      </c>
      <c r="G1764" t="s">
        <v>29632</v>
      </c>
      <c r="H1764" t="s">
        <v>29638</v>
      </c>
      <c r="I1764" t="s">
        <v>27929</v>
      </c>
      <c r="J1764" t="s">
        <v>27929</v>
      </c>
      <c r="L1764" t="s">
        <v>35863</v>
      </c>
      <c r="N1764">
        <v>1</v>
      </c>
    </row>
    <row r="1765" spans="1:14" x14ac:dyDescent="0.35">
      <c r="A1765" t="s">
        <v>26899</v>
      </c>
      <c r="B1765" t="s">
        <v>29642</v>
      </c>
      <c r="C1765" t="s">
        <v>21511</v>
      </c>
      <c r="D1765" t="s">
        <v>858</v>
      </c>
      <c r="E1765" t="s">
        <v>41</v>
      </c>
      <c r="F1765" t="s">
        <v>28056</v>
      </c>
      <c r="G1765" t="s">
        <v>29632</v>
      </c>
      <c r="H1765" t="s">
        <v>29638</v>
      </c>
      <c r="I1765" t="s">
        <v>27929</v>
      </c>
      <c r="J1765" t="s">
        <v>27929</v>
      </c>
      <c r="L1765" t="s">
        <v>35863</v>
      </c>
    </row>
    <row r="1766" spans="1:14" x14ac:dyDescent="0.35">
      <c r="A1766" t="s">
        <v>26900</v>
      </c>
      <c r="B1766" t="s">
        <v>29643</v>
      </c>
      <c r="C1766" t="s">
        <v>26943</v>
      </c>
      <c r="D1766" t="s">
        <v>858</v>
      </c>
      <c r="E1766" t="s">
        <v>41</v>
      </c>
      <c r="F1766" t="s">
        <v>28056</v>
      </c>
      <c r="G1766" t="s">
        <v>29632</v>
      </c>
      <c r="H1766" t="s">
        <v>29638</v>
      </c>
      <c r="I1766" t="s">
        <v>27929</v>
      </c>
      <c r="J1766" t="s">
        <v>27929</v>
      </c>
      <c r="L1766" t="s">
        <v>35863</v>
      </c>
    </row>
    <row r="1767" spans="1:14" x14ac:dyDescent="0.35">
      <c r="A1767" t="s">
        <v>32542</v>
      </c>
      <c r="B1767" t="s">
        <v>35866</v>
      </c>
      <c r="C1767" t="s">
        <v>32919</v>
      </c>
      <c r="D1767" t="s">
        <v>858</v>
      </c>
      <c r="E1767" t="s">
        <v>41</v>
      </c>
      <c r="F1767" t="s">
        <v>28056</v>
      </c>
      <c r="G1767" t="s">
        <v>29632</v>
      </c>
      <c r="H1767" t="s">
        <v>29638</v>
      </c>
      <c r="I1767" t="s">
        <v>27929</v>
      </c>
      <c r="J1767" t="s">
        <v>27929</v>
      </c>
      <c r="L1767" t="s">
        <v>35863</v>
      </c>
      <c r="N1767">
        <v>1</v>
      </c>
    </row>
    <row r="1768" spans="1:14" x14ac:dyDescent="0.35">
      <c r="A1768" t="s">
        <v>26901</v>
      </c>
      <c r="B1768" t="s">
        <v>29644</v>
      </c>
      <c r="C1768" t="s">
        <v>26945</v>
      </c>
      <c r="D1768" t="s">
        <v>858</v>
      </c>
      <c r="E1768" t="s">
        <v>41</v>
      </c>
      <c r="F1768" t="s">
        <v>27954</v>
      </c>
      <c r="G1768" t="s">
        <v>27955</v>
      </c>
      <c r="H1768" t="s">
        <v>27929</v>
      </c>
      <c r="I1768" t="s">
        <v>27929</v>
      </c>
      <c r="J1768" t="s">
        <v>27929</v>
      </c>
      <c r="L1768" t="s">
        <v>27956</v>
      </c>
    </row>
    <row r="1769" spans="1:14" x14ac:dyDescent="0.35">
      <c r="A1769" s="315" t="s">
        <v>26902</v>
      </c>
      <c r="B1769" t="s">
        <v>29645</v>
      </c>
      <c r="C1769" t="s">
        <v>26947</v>
      </c>
      <c r="D1769" t="s">
        <v>858</v>
      </c>
      <c r="E1769" t="s">
        <v>41</v>
      </c>
      <c r="F1769" t="s">
        <v>27954</v>
      </c>
      <c r="G1769" t="s">
        <v>27955</v>
      </c>
      <c r="H1769" t="s">
        <v>27929</v>
      </c>
      <c r="I1769" t="s">
        <v>27929</v>
      </c>
      <c r="J1769" t="s">
        <v>27929</v>
      </c>
      <c r="L1769" t="s">
        <v>27956</v>
      </c>
    </row>
    <row r="1770" spans="1:14" x14ac:dyDescent="0.35">
      <c r="A1770" t="s">
        <v>26903</v>
      </c>
      <c r="B1770" t="s">
        <v>29646</v>
      </c>
      <c r="C1770" t="s">
        <v>26949</v>
      </c>
      <c r="D1770" t="s">
        <v>858</v>
      </c>
      <c r="E1770" t="s">
        <v>41</v>
      </c>
      <c r="F1770" t="s">
        <v>27954</v>
      </c>
      <c r="G1770" t="s">
        <v>27955</v>
      </c>
      <c r="H1770" t="s">
        <v>27929</v>
      </c>
      <c r="I1770" t="s">
        <v>27929</v>
      </c>
      <c r="J1770" t="s">
        <v>27929</v>
      </c>
      <c r="L1770" t="s">
        <v>27956</v>
      </c>
    </row>
    <row r="1771" spans="1:14" x14ac:dyDescent="0.35">
      <c r="A1771" t="s">
        <v>26904</v>
      </c>
      <c r="B1771" t="s">
        <v>29647</v>
      </c>
      <c r="C1771" t="s">
        <v>26951</v>
      </c>
      <c r="D1771" t="s">
        <v>858</v>
      </c>
      <c r="E1771" t="s">
        <v>41</v>
      </c>
      <c r="F1771" t="s">
        <v>27954</v>
      </c>
      <c r="G1771" t="s">
        <v>27955</v>
      </c>
      <c r="H1771" t="s">
        <v>27929</v>
      </c>
      <c r="I1771" t="s">
        <v>27929</v>
      </c>
      <c r="J1771" t="s">
        <v>27929</v>
      </c>
      <c r="L1771" t="s">
        <v>27956</v>
      </c>
    </row>
    <row r="1772" spans="1:14" x14ac:dyDescent="0.35">
      <c r="A1772" t="s">
        <v>26905</v>
      </c>
      <c r="B1772" t="s">
        <v>29648</v>
      </c>
      <c r="C1772" t="s">
        <v>26953</v>
      </c>
      <c r="D1772" t="s">
        <v>864</v>
      </c>
      <c r="E1772" t="s">
        <v>41</v>
      </c>
      <c r="F1772" t="s">
        <v>27954</v>
      </c>
      <c r="G1772" t="s">
        <v>27955</v>
      </c>
      <c r="H1772" t="s">
        <v>27929</v>
      </c>
      <c r="I1772" t="s">
        <v>27929</v>
      </c>
      <c r="J1772" t="s">
        <v>27929</v>
      </c>
      <c r="L1772" t="s">
        <v>27956</v>
      </c>
    </row>
    <row r="1773" spans="1:14" x14ac:dyDescent="0.35">
      <c r="A1773" t="s">
        <v>26906</v>
      </c>
      <c r="B1773" t="s">
        <v>29649</v>
      </c>
      <c r="C1773" t="s">
        <v>26955</v>
      </c>
      <c r="D1773" t="s">
        <v>864</v>
      </c>
      <c r="E1773" t="s">
        <v>41</v>
      </c>
      <c r="F1773" t="s">
        <v>27954</v>
      </c>
      <c r="G1773" t="s">
        <v>27955</v>
      </c>
      <c r="H1773" t="s">
        <v>27929</v>
      </c>
      <c r="I1773" t="s">
        <v>27929</v>
      </c>
      <c r="J1773" t="s">
        <v>27929</v>
      </c>
      <c r="L1773" t="s">
        <v>27956</v>
      </c>
    </row>
    <row r="1774" spans="1:14" x14ac:dyDescent="0.35">
      <c r="A1774" t="s">
        <v>26908</v>
      </c>
      <c r="B1774" t="s">
        <v>29650</v>
      </c>
      <c r="C1774" t="s">
        <v>26957</v>
      </c>
      <c r="D1774" t="s">
        <v>864</v>
      </c>
      <c r="E1774" t="s">
        <v>41</v>
      </c>
      <c r="F1774" t="s">
        <v>27954</v>
      </c>
      <c r="G1774" t="s">
        <v>27955</v>
      </c>
      <c r="H1774" t="s">
        <v>27929</v>
      </c>
      <c r="I1774" t="s">
        <v>27929</v>
      </c>
      <c r="J1774" t="s">
        <v>27929</v>
      </c>
      <c r="L1774" t="s">
        <v>27956</v>
      </c>
      <c r="N1774">
        <v>1</v>
      </c>
    </row>
    <row r="1775" spans="1:14" x14ac:dyDescent="0.35">
      <c r="A1775" t="s">
        <v>26909</v>
      </c>
      <c r="B1775" t="s">
        <v>29651</v>
      </c>
      <c r="C1775" t="s">
        <v>26959</v>
      </c>
      <c r="D1775" t="s">
        <v>858</v>
      </c>
      <c r="E1775" t="s">
        <v>41</v>
      </c>
      <c r="F1775" t="s">
        <v>27954</v>
      </c>
      <c r="G1775" t="s">
        <v>27955</v>
      </c>
      <c r="H1775" t="s">
        <v>27929</v>
      </c>
      <c r="I1775" t="s">
        <v>27929</v>
      </c>
      <c r="J1775" t="s">
        <v>27929</v>
      </c>
      <c r="L1775" t="s">
        <v>27956</v>
      </c>
      <c r="N1775">
        <v>1</v>
      </c>
    </row>
    <row r="1776" spans="1:14" x14ac:dyDescent="0.35">
      <c r="A1776" t="s">
        <v>26910</v>
      </c>
      <c r="B1776" t="s">
        <v>29652</v>
      </c>
      <c r="C1776" t="s">
        <v>26961</v>
      </c>
      <c r="D1776" t="s">
        <v>858</v>
      </c>
      <c r="E1776" t="s">
        <v>41</v>
      </c>
      <c r="F1776" t="s">
        <v>27954</v>
      </c>
      <c r="G1776" t="s">
        <v>27955</v>
      </c>
      <c r="H1776" t="s">
        <v>27929</v>
      </c>
      <c r="I1776" t="s">
        <v>27929</v>
      </c>
      <c r="J1776" t="s">
        <v>27929</v>
      </c>
      <c r="L1776" t="s">
        <v>27956</v>
      </c>
    </row>
    <row r="1777" spans="1:14" x14ac:dyDescent="0.35">
      <c r="A1777" t="s">
        <v>35867</v>
      </c>
      <c r="B1777" t="s">
        <v>35868</v>
      </c>
      <c r="C1777" t="s">
        <v>35869</v>
      </c>
      <c r="D1777" t="s">
        <v>858</v>
      </c>
      <c r="E1777" t="s">
        <v>41</v>
      </c>
      <c r="F1777" t="s">
        <v>27954</v>
      </c>
      <c r="G1777" t="s">
        <v>27955</v>
      </c>
      <c r="H1777" t="s">
        <v>27929</v>
      </c>
      <c r="I1777" t="s">
        <v>27929</v>
      </c>
      <c r="J1777" t="s">
        <v>27929</v>
      </c>
      <c r="L1777" t="s">
        <v>27956</v>
      </c>
    </row>
    <row r="1778" spans="1:14" x14ac:dyDescent="0.35">
      <c r="A1778" t="s">
        <v>26911</v>
      </c>
      <c r="B1778" t="s">
        <v>29653</v>
      </c>
      <c r="C1778" t="s">
        <v>26963</v>
      </c>
      <c r="D1778" t="s">
        <v>858</v>
      </c>
      <c r="E1778" t="s">
        <v>41</v>
      </c>
      <c r="F1778" t="s">
        <v>27954</v>
      </c>
      <c r="G1778" t="s">
        <v>27955</v>
      </c>
      <c r="H1778" t="s">
        <v>27929</v>
      </c>
      <c r="I1778" t="s">
        <v>27929</v>
      </c>
      <c r="J1778" t="s">
        <v>27929</v>
      </c>
      <c r="L1778" t="s">
        <v>27956</v>
      </c>
    </row>
    <row r="1779" spans="1:14" x14ac:dyDescent="0.35">
      <c r="A1779" s="315" t="s">
        <v>26912</v>
      </c>
      <c r="B1779" t="s">
        <v>29654</v>
      </c>
      <c r="C1779" t="s">
        <v>26965</v>
      </c>
      <c r="D1779" t="s">
        <v>858</v>
      </c>
      <c r="E1779" t="s">
        <v>41</v>
      </c>
      <c r="F1779" t="s">
        <v>27954</v>
      </c>
      <c r="G1779" t="s">
        <v>27955</v>
      </c>
      <c r="H1779" t="s">
        <v>27929</v>
      </c>
      <c r="I1779" t="s">
        <v>27929</v>
      </c>
      <c r="J1779" t="s">
        <v>27929</v>
      </c>
      <c r="L1779" t="s">
        <v>27956</v>
      </c>
    </row>
    <row r="1780" spans="1:14" x14ac:dyDescent="0.35">
      <c r="A1780" s="315" t="s">
        <v>26913</v>
      </c>
      <c r="B1780" t="s">
        <v>29655</v>
      </c>
      <c r="C1780" t="s">
        <v>26967</v>
      </c>
      <c r="D1780" t="s">
        <v>858</v>
      </c>
      <c r="E1780" t="s">
        <v>41</v>
      </c>
      <c r="F1780" t="s">
        <v>27954</v>
      </c>
      <c r="G1780" t="s">
        <v>27955</v>
      </c>
      <c r="H1780" t="s">
        <v>27929</v>
      </c>
      <c r="I1780" t="s">
        <v>27929</v>
      </c>
      <c r="J1780" t="s">
        <v>27929</v>
      </c>
      <c r="L1780" t="s">
        <v>27956</v>
      </c>
    </row>
    <row r="1781" spans="1:14" x14ac:dyDescent="0.35">
      <c r="A1781" s="315" t="s">
        <v>35870</v>
      </c>
      <c r="B1781" t="s">
        <v>35871</v>
      </c>
      <c r="C1781" t="s">
        <v>35872</v>
      </c>
      <c r="D1781" t="s">
        <v>858</v>
      </c>
      <c r="E1781" t="s">
        <v>41</v>
      </c>
      <c r="F1781" t="s">
        <v>27954</v>
      </c>
      <c r="G1781" t="s">
        <v>27955</v>
      </c>
      <c r="H1781" t="s">
        <v>27929</v>
      </c>
      <c r="I1781" t="s">
        <v>27929</v>
      </c>
      <c r="J1781" t="s">
        <v>27929</v>
      </c>
      <c r="L1781" t="s">
        <v>27956</v>
      </c>
    </row>
    <row r="1782" spans="1:14" x14ac:dyDescent="0.35">
      <c r="A1782" t="s">
        <v>26914</v>
      </c>
      <c r="B1782" t="s">
        <v>29656</v>
      </c>
      <c r="C1782" t="s">
        <v>26969</v>
      </c>
      <c r="D1782" t="s">
        <v>858</v>
      </c>
      <c r="E1782" t="s">
        <v>41</v>
      </c>
      <c r="F1782" t="s">
        <v>27954</v>
      </c>
      <c r="G1782" t="s">
        <v>27955</v>
      </c>
      <c r="H1782" t="s">
        <v>27929</v>
      </c>
      <c r="I1782" t="s">
        <v>27929</v>
      </c>
      <c r="J1782" t="s">
        <v>27929</v>
      </c>
      <c r="L1782" t="s">
        <v>27956</v>
      </c>
    </row>
    <row r="1783" spans="1:14" x14ac:dyDescent="0.35">
      <c r="A1783" t="s">
        <v>26915</v>
      </c>
      <c r="B1783" t="s">
        <v>29657</v>
      </c>
      <c r="C1783" t="s">
        <v>26971</v>
      </c>
      <c r="D1783" t="s">
        <v>858</v>
      </c>
      <c r="E1783" t="s">
        <v>41</v>
      </c>
      <c r="F1783" t="s">
        <v>27954</v>
      </c>
      <c r="G1783" t="s">
        <v>27955</v>
      </c>
      <c r="H1783" t="s">
        <v>27929</v>
      </c>
      <c r="I1783" t="s">
        <v>27929</v>
      </c>
      <c r="J1783" t="s">
        <v>27929</v>
      </c>
      <c r="L1783" t="s">
        <v>27956</v>
      </c>
    </row>
    <row r="1784" spans="1:14" x14ac:dyDescent="0.35">
      <c r="A1784" t="s">
        <v>26916</v>
      </c>
      <c r="B1784" t="s">
        <v>29658</v>
      </c>
      <c r="C1784" t="s">
        <v>26973</v>
      </c>
      <c r="D1784" t="s">
        <v>858</v>
      </c>
      <c r="E1784" t="s">
        <v>41</v>
      </c>
      <c r="F1784" t="s">
        <v>27954</v>
      </c>
      <c r="G1784" t="s">
        <v>27955</v>
      </c>
      <c r="H1784" t="s">
        <v>27929</v>
      </c>
      <c r="I1784" t="s">
        <v>27929</v>
      </c>
      <c r="J1784" t="s">
        <v>27929</v>
      </c>
      <c r="L1784" t="s">
        <v>27956</v>
      </c>
    </row>
    <row r="1785" spans="1:14" x14ac:dyDescent="0.35">
      <c r="A1785" t="s">
        <v>26917</v>
      </c>
      <c r="B1785" t="s">
        <v>29659</v>
      </c>
      <c r="C1785" t="s">
        <v>26975</v>
      </c>
      <c r="D1785" t="s">
        <v>858</v>
      </c>
      <c r="E1785" t="s">
        <v>41</v>
      </c>
      <c r="F1785" t="s">
        <v>27954</v>
      </c>
      <c r="G1785" t="s">
        <v>27955</v>
      </c>
      <c r="H1785" t="s">
        <v>27929</v>
      </c>
      <c r="I1785" t="s">
        <v>27929</v>
      </c>
      <c r="J1785" t="s">
        <v>27929</v>
      </c>
      <c r="L1785" t="s">
        <v>27956</v>
      </c>
      <c r="N1785">
        <v>1</v>
      </c>
    </row>
    <row r="1786" spans="1:14" x14ac:dyDescent="0.35">
      <c r="A1786" t="s">
        <v>26918</v>
      </c>
      <c r="B1786" t="s">
        <v>29660</v>
      </c>
      <c r="C1786" t="s">
        <v>26976</v>
      </c>
      <c r="D1786" t="s">
        <v>858</v>
      </c>
      <c r="E1786" t="s">
        <v>41</v>
      </c>
      <c r="F1786" t="s">
        <v>27954</v>
      </c>
      <c r="G1786" t="s">
        <v>27955</v>
      </c>
      <c r="H1786" t="s">
        <v>27929</v>
      </c>
      <c r="I1786" t="s">
        <v>27929</v>
      </c>
      <c r="J1786" t="s">
        <v>27929</v>
      </c>
      <c r="L1786" t="s">
        <v>27956</v>
      </c>
    </row>
    <row r="1787" spans="1:14" x14ac:dyDescent="0.35">
      <c r="A1787" t="s">
        <v>26919</v>
      </c>
      <c r="B1787" t="s">
        <v>29661</v>
      </c>
      <c r="C1787" t="s">
        <v>26977</v>
      </c>
      <c r="D1787" t="s">
        <v>864</v>
      </c>
      <c r="E1787" t="s">
        <v>41</v>
      </c>
      <c r="F1787" t="s">
        <v>27954</v>
      </c>
      <c r="G1787" t="s">
        <v>27955</v>
      </c>
      <c r="H1787" t="s">
        <v>27929</v>
      </c>
      <c r="I1787" t="s">
        <v>27929</v>
      </c>
      <c r="J1787" t="s">
        <v>27929</v>
      </c>
      <c r="L1787" t="s">
        <v>27956</v>
      </c>
    </row>
    <row r="1788" spans="1:14" x14ac:dyDescent="0.35">
      <c r="A1788" t="s">
        <v>26920</v>
      </c>
      <c r="B1788" t="s">
        <v>29662</v>
      </c>
      <c r="C1788" t="s">
        <v>26979</v>
      </c>
      <c r="D1788" t="s">
        <v>858</v>
      </c>
      <c r="E1788" t="s">
        <v>41</v>
      </c>
      <c r="F1788" t="s">
        <v>27954</v>
      </c>
      <c r="G1788" t="s">
        <v>27955</v>
      </c>
      <c r="H1788" t="s">
        <v>27929</v>
      </c>
      <c r="I1788" t="s">
        <v>27929</v>
      </c>
      <c r="J1788" t="s">
        <v>27929</v>
      </c>
      <c r="L1788" t="s">
        <v>27956</v>
      </c>
    </row>
    <row r="1789" spans="1:14" x14ac:dyDescent="0.35">
      <c r="A1789" t="s">
        <v>29663</v>
      </c>
      <c r="B1789" t="s">
        <v>29664</v>
      </c>
      <c r="C1789" t="s">
        <v>29665</v>
      </c>
      <c r="D1789" t="s">
        <v>858</v>
      </c>
      <c r="E1789" t="s">
        <v>41</v>
      </c>
      <c r="F1789" t="s">
        <v>27946</v>
      </c>
      <c r="G1789" t="s">
        <v>27947</v>
      </c>
      <c r="H1789" t="s">
        <v>27929</v>
      </c>
      <c r="I1789" t="s">
        <v>27929</v>
      </c>
      <c r="J1789" t="s">
        <v>27929</v>
      </c>
      <c r="L1789" t="s">
        <v>27948</v>
      </c>
    </row>
    <row r="1790" spans="1:14" x14ac:dyDescent="0.35">
      <c r="A1790" t="s">
        <v>26921</v>
      </c>
      <c r="B1790" t="s">
        <v>29666</v>
      </c>
      <c r="C1790" t="s">
        <v>26981</v>
      </c>
      <c r="D1790" t="s">
        <v>858</v>
      </c>
      <c r="E1790" t="s">
        <v>41</v>
      </c>
      <c r="F1790" t="s">
        <v>28056</v>
      </c>
      <c r="G1790" t="s">
        <v>27947</v>
      </c>
      <c r="H1790" t="s">
        <v>27929</v>
      </c>
      <c r="I1790" t="s">
        <v>27929</v>
      </c>
      <c r="J1790" t="s">
        <v>27929</v>
      </c>
      <c r="K1790" t="s">
        <v>35873</v>
      </c>
      <c r="L1790" t="s">
        <v>35873</v>
      </c>
      <c r="N1790">
        <v>1</v>
      </c>
    </row>
    <row r="1791" spans="1:14" x14ac:dyDescent="0.35">
      <c r="A1791" t="s">
        <v>26922</v>
      </c>
      <c r="B1791" t="s">
        <v>29667</v>
      </c>
      <c r="C1791" t="s">
        <v>26983</v>
      </c>
      <c r="D1791" t="s">
        <v>858</v>
      </c>
      <c r="E1791" t="s">
        <v>41</v>
      </c>
      <c r="F1791" t="s">
        <v>27946</v>
      </c>
      <c r="G1791" t="s">
        <v>27947</v>
      </c>
      <c r="H1791" t="s">
        <v>27929</v>
      </c>
      <c r="I1791" t="s">
        <v>27929</v>
      </c>
      <c r="J1791" t="s">
        <v>27929</v>
      </c>
      <c r="L1791" t="s">
        <v>27948</v>
      </c>
    </row>
    <row r="1792" spans="1:14" x14ac:dyDescent="0.35">
      <c r="A1792" t="s">
        <v>35874</v>
      </c>
      <c r="B1792" t="s">
        <v>35875</v>
      </c>
      <c r="C1792" t="s">
        <v>35876</v>
      </c>
      <c r="D1792" t="s">
        <v>858</v>
      </c>
      <c r="E1792" t="s">
        <v>41</v>
      </c>
      <c r="F1792" t="s">
        <v>27946</v>
      </c>
      <c r="G1792" t="s">
        <v>27947</v>
      </c>
      <c r="H1792" t="s">
        <v>27929</v>
      </c>
      <c r="I1792" t="s">
        <v>27929</v>
      </c>
      <c r="J1792" t="s">
        <v>27929</v>
      </c>
      <c r="L1792" t="s">
        <v>27948</v>
      </c>
      <c r="N1792">
        <v>1</v>
      </c>
    </row>
    <row r="1793" spans="1:14" x14ac:dyDescent="0.35">
      <c r="A1793" t="s">
        <v>26923</v>
      </c>
      <c r="B1793" t="s">
        <v>29668</v>
      </c>
      <c r="C1793" t="s">
        <v>26985</v>
      </c>
      <c r="D1793" t="s">
        <v>858</v>
      </c>
      <c r="E1793" t="s">
        <v>41</v>
      </c>
      <c r="F1793" t="s">
        <v>27954</v>
      </c>
      <c r="G1793" t="s">
        <v>29669</v>
      </c>
      <c r="H1793" t="s">
        <v>27929</v>
      </c>
      <c r="I1793" t="s">
        <v>27929</v>
      </c>
      <c r="J1793" t="s">
        <v>27929</v>
      </c>
      <c r="K1793" t="s">
        <v>29670</v>
      </c>
      <c r="L1793" t="s">
        <v>29670</v>
      </c>
    </row>
    <row r="1794" spans="1:14" x14ac:dyDescent="0.35">
      <c r="A1794" t="s">
        <v>26924</v>
      </c>
      <c r="B1794" t="s">
        <v>29671</v>
      </c>
      <c r="C1794" t="s">
        <v>26987</v>
      </c>
      <c r="D1794" t="s">
        <v>858</v>
      </c>
      <c r="E1794" t="s">
        <v>41</v>
      </c>
      <c r="F1794" t="s">
        <v>27954</v>
      </c>
      <c r="G1794" t="s">
        <v>29669</v>
      </c>
      <c r="H1794" t="s">
        <v>27929</v>
      </c>
      <c r="I1794" t="s">
        <v>27929</v>
      </c>
      <c r="J1794" t="s">
        <v>27929</v>
      </c>
      <c r="L1794" t="s">
        <v>29670</v>
      </c>
    </row>
    <row r="1795" spans="1:14" x14ac:dyDescent="0.35">
      <c r="A1795" t="s">
        <v>26925</v>
      </c>
      <c r="B1795" t="s">
        <v>29672</v>
      </c>
      <c r="C1795" t="s">
        <v>26988</v>
      </c>
      <c r="D1795" t="s">
        <v>858</v>
      </c>
      <c r="E1795" t="s">
        <v>41</v>
      </c>
      <c r="F1795" t="s">
        <v>27954</v>
      </c>
      <c r="G1795" t="s">
        <v>29669</v>
      </c>
      <c r="H1795" t="s">
        <v>27929</v>
      </c>
      <c r="I1795" t="s">
        <v>27929</v>
      </c>
      <c r="J1795" t="s">
        <v>27929</v>
      </c>
      <c r="L1795" t="s">
        <v>29670</v>
      </c>
    </row>
    <row r="1796" spans="1:14" x14ac:dyDescent="0.35">
      <c r="A1796" s="315" t="s">
        <v>26926</v>
      </c>
      <c r="B1796" t="s">
        <v>29673</v>
      </c>
      <c r="C1796" t="s">
        <v>26990</v>
      </c>
      <c r="D1796" t="s">
        <v>858</v>
      </c>
      <c r="E1796" t="s">
        <v>41</v>
      </c>
      <c r="F1796" t="s">
        <v>27954</v>
      </c>
      <c r="G1796" t="s">
        <v>29674</v>
      </c>
      <c r="H1796" t="s">
        <v>29675</v>
      </c>
      <c r="I1796" t="s">
        <v>27929</v>
      </c>
      <c r="J1796" t="s">
        <v>27929</v>
      </c>
      <c r="K1796" t="s">
        <v>29676</v>
      </c>
      <c r="L1796" t="s">
        <v>29676</v>
      </c>
      <c r="N1796">
        <v>1</v>
      </c>
    </row>
    <row r="1797" spans="1:14" x14ac:dyDescent="0.35">
      <c r="A1797" t="s">
        <v>26927</v>
      </c>
      <c r="B1797" t="s">
        <v>29677</v>
      </c>
      <c r="C1797" t="s">
        <v>26992</v>
      </c>
      <c r="D1797" t="s">
        <v>864</v>
      </c>
      <c r="E1797" t="s">
        <v>41</v>
      </c>
      <c r="F1797" t="s">
        <v>27954</v>
      </c>
      <c r="G1797" t="s">
        <v>29674</v>
      </c>
      <c r="H1797" t="s">
        <v>29675</v>
      </c>
      <c r="I1797" t="s">
        <v>27929</v>
      </c>
      <c r="J1797" t="s">
        <v>27929</v>
      </c>
      <c r="L1797" t="s">
        <v>29676</v>
      </c>
    </row>
    <row r="1798" spans="1:14" x14ac:dyDescent="0.35">
      <c r="A1798" t="s">
        <v>26928</v>
      </c>
      <c r="B1798" t="s">
        <v>29678</v>
      </c>
      <c r="C1798" t="s">
        <v>9186</v>
      </c>
      <c r="D1798" t="s">
        <v>864</v>
      </c>
      <c r="E1798" t="s">
        <v>41</v>
      </c>
      <c r="F1798" t="s">
        <v>27954</v>
      </c>
      <c r="G1798" t="s">
        <v>29674</v>
      </c>
      <c r="H1798" t="s">
        <v>29675</v>
      </c>
      <c r="I1798" t="s">
        <v>27929</v>
      </c>
      <c r="J1798" t="s">
        <v>27929</v>
      </c>
      <c r="L1798" t="s">
        <v>29676</v>
      </c>
    </row>
    <row r="1799" spans="1:14" x14ac:dyDescent="0.35">
      <c r="A1799" t="s">
        <v>29679</v>
      </c>
      <c r="B1799" t="s">
        <v>29678</v>
      </c>
      <c r="C1799" t="s">
        <v>9186</v>
      </c>
      <c r="D1799" t="s">
        <v>864</v>
      </c>
      <c r="E1799" t="s">
        <v>41</v>
      </c>
      <c r="F1799" t="s">
        <v>27954</v>
      </c>
      <c r="G1799" t="s">
        <v>29674</v>
      </c>
      <c r="H1799" t="s">
        <v>29675</v>
      </c>
      <c r="I1799" t="s">
        <v>27929</v>
      </c>
      <c r="J1799" t="s">
        <v>27929</v>
      </c>
      <c r="L1799" t="s">
        <v>29676</v>
      </c>
      <c r="N1799">
        <v>1</v>
      </c>
    </row>
    <row r="1800" spans="1:14" x14ac:dyDescent="0.35">
      <c r="A1800" t="s">
        <v>641</v>
      </c>
      <c r="B1800" t="s">
        <v>29678</v>
      </c>
      <c r="C1800" t="s">
        <v>9186</v>
      </c>
      <c r="D1800" t="s">
        <v>864</v>
      </c>
      <c r="E1800" t="s">
        <v>41</v>
      </c>
      <c r="F1800" t="s">
        <v>27954</v>
      </c>
      <c r="G1800" t="s">
        <v>29674</v>
      </c>
      <c r="H1800" t="s">
        <v>29675</v>
      </c>
      <c r="I1800" t="s">
        <v>27929</v>
      </c>
      <c r="J1800" t="s">
        <v>27929</v>
      </c>
      <c r="L1800" t="s">
        <v>29676</v>
      </c>
      <c r="N1800">
        <v>1</v>
      </c>
    </row>
    <row r="1801" spans="1:14" x14ac:dyDescent="0.35">
      <c r="A1801" t="s">
        <v>26929</v>
      </c>
      <c r="B1801" t="s">
        <v>29680</v>
      </c>
      <c r="C1801" t="s">
        <v>26995</v>
      </c>
      <c r="D1801" t="s">
        <v>864</v>
      </c>
      <c r="E1801" t="s">
        <v>41</v>
      </c>
      <c r="F1801" t="s">
        <v>27954</v>
      </c>
      <c r="G1801" t="s">
        <v>29674</v>
      </c>
      <c r="H1801" t="s">
        <v>29675</v>
      </c>
      <c r="I1801" t="s">
        <v>27929</v>
      </c>
      <c r="J1801" t="s">
        <v>27929</v>
      </c>
      <c r="L1801" t="s">
        <v>29676</v>
      </c>
      <c r="N1801">
        <v>1</v>
      </c>
    </row>
    <row r="1802" spans="1:14" x14ac:dyDescent="0.35">
      <c r="A1802" t="s">
        <v>26930</v>
      </c>
      <c r="B1802" t="s">
        <v>29681</v>
      </c>
      <c r="C1802" t="s">
        <v>26997</v>
      </c>
      <c r="D1802" t="s">
        <v>858</v>
      </c>
      <c r="E1802" t="s">
        <v>41</v>
      </c>
      <c r="F1802" t="s">
        <v>27954</v>
      </c>
      <c r="G1802" t="s">
        <v>29674</v>
      </c>
      <c r="H1802" t="s">
        <v>29675</v>
      </c>
      <c r="I1802" t="s">
        <v>27929</v>
      </c>
      <c r="J1802" t="s">
        <v>27929</v>
      </c>
      <c r="L1802" t="s">
        <v>29676</v>
      </c>
    </row>
    <row r="1803" spans="1:14" x14ac:dyDescent="0.35">
      <c r="A1803" t="s">
        <v>26931</v>
      </c>
      <c r="B1803" t="s">
        <v>29682</v>
      </c>
      <c r="C1803" t="s">
        <v>26998</v>
      </c>
      <c r="D1803" t="s">
        <v>864</v>
      </c>
      <c r="E1803" t="s">
        <v>41</v>
      </c>
      <c r="F1803" t="s">
        <v>27954</v>
      </c>
      <c r="G1803" t="s">
        <v>29674</v>
      </c>
      <c r="H1803" t="s">
        <v>29675</v>
      </c>
      <c r="I1803" t="s">
        <v>27929</v>
      </c>
      <c r="J1803" t="s">
        <v>27929</v>
      </c>
      <c r="L1803" t="s">
        <v>29676</v>
      </c>
    </row>
    <row r="1804" spans="1:14" x14ac:dyDescent="0.35">
      <c r="A1804" t="s">
        <v>26932</v>
      </c>
      <c r="B1804" t="s">
        <v>29683</v>
      </c>
      <c r="C1804" t="s">
        <v>26999</v>
      </c>
      <c r="D1804" t="s">
        <v>864</v>
      </c>
      <c r="E1804" t="s">
        <v>41</v>
      </c>
      <c r="F1804" t="s">
        <v>27954</v>
      </c>
      <c r="G1804" t="s">
        <v>29674</v>
      </c>
      <c r="H1804" t="s">
        <v>29675</v>
      </c>
      <c r="I1804" t="s">
        <v>27929</v>
      </c>
      <c r="J1804" t="s">
        <v>27929</v>
      </c>
      <c r="L1804" t="s">
        <v>29676</v>
      </c>
    </row>
    <row r="1805" spans="1:14" x14ac:dyDescent="0.35">
      <c r="A1805">
        <v>527049485137</v>
      </c>
      <c r="B1805" t="s">
        <v>29684</v>
      </c>
      <c r="C1805" t="s">
        <v>27000</v>
      </c>
      <c r="D1805" t="s">
        <v>864</v>
      </c>
      <c r="E1805" t="s">
        <v>41</v>
      </c>
      <c r="F1805" t="s">
        <v>27954</v>
      </c>
      <c r="G1805" t="s">
        <v>29674</v>
      </c>
      <c r="H1805" t="s">
        <v>29675</v>
      </c>
      <c r="I1805" t="s">
        <v>27929</v>
      </c>
      <c r="J1805" t="s">
        <v>27929</v>
      </c>
      <c r="L1805" t="s">
        <v>29676</v>
      </c>
    </row>
    <row r="1806" spans="1:14" x14ac:dyDescent="0.35">
      <c r="A1806" s="315" t="s">
        <v>26935</v>
      </c>
      <c r="B1806" t="s">
        <v>29685</v>
      </c>
      <c r="C1806" t="s">
        <v>27002</v>
      </c>
      <c r="D1806" t="s">
        <v>858</v>
      </c>
      <c r="E1806" t="s">
        <v>41</v>
      </c>
      <c r="F1806" t="s">
        <v>27954</v>
      </c>
      <c r="G1806" t="s">
        <v>29674</v>
      </c>
      <c r="H1806" t="s">
        <v>29675</v>
      </c>
      <c r="I1806" t="s">
        <v>27929</v>
      </c>
      <c r="J1806" t="s">
        <v>27929</v>
      </c>
      <c r="L1806" t="s">
        <v>29676</v>
      </c>
    </row>
    <row r="1807" spans="1:14" x14ac:dyDescent="0.35">
      <c r="A1807" s="315" t="s">
        <v>26937</v>
      </c>
      <c r="B1807" t="s">
        <v>29686</v>
      </c>
      <c r="C1807" t="s">
        <v>27004</v>
      </c>
      <c r="D1807" t="s">
        <v>858</v>
      </c>
      <c r="E1807" t="s">
        <v>41</v>
      </c>
      <c r="F1807" t="s">
        <v>27954</v>
      </c>
      <c r="G1807" t="s">
        <v>29674</v>
      </c>
      <c r="H1807" t="s">
        <v>29675</v>
      </c>
      <c r="I1807" t="s">
        <v>27929</v>
      </c>
      <c r="J1807" t="s">
        <v>27929</v>
      </c>
      <c r="L1807" t="s">
        <v>29676</v>
      </c>
    </row>
    <row r="1808" spans="1:14" x14ac:dyDescent="0.35">
      <c r="A1808" t="s">
        <v>586</v>
      </c>
      <c r="B1808" t="s">
        <v>29687</v>
      </c>
      <c r="C1808" t="s">
        <v>21609</v>
      </c>
      <c r="D1808" t="s">
        <v>864</v>
      </c>
      <c r="E1808" t="s">
        <v>41</v>
      </c>
      <c r="F1808" t="s">
        <v>27954</v>
      </c>
      <c r="G1808" t="s">
        <v>29674</v>
      </c>
      <c r="H1808" t="s">
        <v>29675</v>
      </c>
      <c r="I1808" t="s">
        <v>27929</v>
      </c>
      <c r="J1808" t="s">
        <v>27929</v>
      </c>
      <c r="L1808" t="s">
        <v>29676</v>
      </c>
      <c r="N1808">
        <v>1</v>
      </c>
    </row>
    <row r="1809" spans="1:14" x14ac:dyDescent="0.35">
      <c r="A1809" t="s">
        <v>26939</v>
      </c>
      <c r="B1809" t="s">
        <v>29688</v>
      </c>
      <c r="C1809" t="s">
        <v>27007</v>
      </c>
      <c r="D1809" t="s">
        <v>866</v>
      </c>
      <c r="E1809" t="s">
        <v>41</v>
      </c>
      <c r="F1809" t="s">
        <v>27954</v>
      </c>
      <c r="G1809" t="s">
        <v>29674</v>
      </c>
      <c r="H1809" t="s">
        <v>29675</v>
      </c>
      <c r="I1809" t="s">
        <v>27929</v>
      </c>
      <c r="J1809" t="s">
        <v>27929</v>
      </c>
      <c r="L1809" t="s">
        <v>29676</v>
      </c>
    </row>
    <row r="1810" spans="1:14" x14ac:dyDescent="0.35">
      <c r="A1810" t="s">
        <v>26940</v>
      </c>
      <c r="B1810" t="s">
        <v>29689</v>
      </c>
      <c r="C1810" t="s">
        <v>27009</v>
      </c>
      <c r="D1810" t="s">
        <v>866</v>
      </c>
      <c r="E1810" t="s">
        <v>41</v>
      </c>
      <c r="F1810" t="s">
        <v>27954</v>
      </c>
      <c r="G1810" t="s">
        <v>29674</v>
      </c>
      <c r="H1810" t="s">
        <v>29675</v>
      </c>
      <c r="I1810" t="s">
        <v>27929</v>
      </c>
      <c r="J1810" t="s">
        <v>27929</v>
      </c>
      <c r="L1810" t="s">
        <v>29676</v>
      </c>
    </row>
    <row r="1811" spans="1:14" x14ac:dyDescent="0.35">
      <c r="A1811" t="s">
        <v>26941</v>
      </c>
      <c r="B1811" t="s">
        <v>29690</v>
      </c>
      <c r="C1811" t="s">
        <v>27011</v>
      </c>
      <c r="D1811" t="s">
        <v>864</v>
      </c>
      <c r="E1811" t="s">
        <v>41</v>
      </c>
      <c r="F1811" t="s">
        <v>27954</v>
      </c>
      <c r="G1811" t="s">
        <v>29674</v>
      </c>
      <c r="H1811" t="s">
        <v>29675</v>
      </c>
      <c r="I1811" t="s">
        <v>27929</v>
      </c>
      <c r="J1811" t="s">
        <v>27929</v>
      </c>
      <c r="L1811" t="s">
        <v>29676</v>
      </c>
    </row>
    <row r="1812" spans="1:14" x14ac:dyDescent="0.35">
      <c r="A1812" t="s">
        <v>27013</v>
      </c>
      <c r="B1812" t="s">
        <v>29691</v>
      </c>
      <c r="C1812" t="s">
        <v>27014</v>
      </c>
      <c r="D1812" t="s">
        <v>866</v>
      </c>
      <c r="E1812" t="s">
        <v>41</v>
      </c>
      <c r="F1812" t="s">
        <v>27954</v>
      </c>
      <c r="G1812" t="s">
        <v>29674</v>
      </c>
      <c r="H1812" t="s">
        <v>29710</v>
      </c>
      <c r="I1812" t="s">
        <v>27929</v>
      </c>
      <c r="J1812" t="s">
        <v>27929</v>
      </c>
      <c r="K1812" t="s">
        <v>29711</v>
      </c>
      <c r="L1812" t="s">
        <v>29711</v>
      </c>
      <c r="N1812">
        <v>1</v>
      </c>
    </row>
    <row r="1813" spans="1:14" x14ac:dyDescent="0.35">
      <c r="A1813" t="s">
        <v>26942</v>
      </c>
      <c r="B1813" t="s">
        <v>29692</v>
      </c>
      <c r="C1813" t="s">
        <v>27016</v>
      </c>
      <c r="D1813" t="s">
        <v>866</v>
      </c>
      <c r="E1813" t="s">
        <v>41</v>
      </c>
      <c r="F1813" t="s">
        <v>27954</v>
      </c>
      <c r="G1813" t="s">
        <v>29674</v>
      </c>
      <c r="H1813" t="s">
        <v>29710</v>
      </c>
      <c r="I1813" t="s">
        <v>27929</v>
      </c>
      <c r="J1813" t="s">
        <v>27929</v>
      </c>
      <c r="L1813" t="s">
        <v>29711</v>
      </c>
    </row>
    <row r="1814" spans="1:14" x14ac:dyDescent="0.35">
      <c r="A1814" t="s">
        <v>26944</v>
      </c>
      <c r="B1814" t="s">
        <v>29693</v>
      </c>
      <c r="C1814" t="s">
        <v>27018</v>
      </c>
      <c r="D1814" t="s">
        <v>864</v>
      </c>
      <c r="E1814" t="s">
        <v>41</v>
      </c>
      <c r="F1814" t="s">
        <v>27954</v>
      </c>
      <c r="G1814" t="s">
        <v>29674</v>
      </c>
      <c r="H1814" t="s">
        <v>29675</v>
      </c>
      <c r="I1814" t="s">
        <v>27929</v>
      </c>
      <c r="J1814" t="s">
        <v>27929</v>
      </c>
      <c r="L1814" t="s">
        <v>29676</v>
      </c>
    </row>
    <row r="1815" spans="1:14" x14ac:dyDescent="0.35">
      <c r="A1815" t="s">
        <v>26946</v>
      </c>
      <c r="B1815" t="s">
        <v>29694</v>
      </c>
      <c r="C1815" t="s">
        <v>27020</v>
      </c>
      <c r="D1815" t="s">
        <v>864</v>
      </c>
      <c r="E1815" t="s">
        <v>41</v>
      </c>
      <c r="F1815" t="s">
        <v>27954</v>
      </c>
      <c r="G1815" t="s">
        <v>29674</v>
      </c>
      <c r="H1815" t="s">
        <v>29675</v>
      </c>
      <c r="I1815" t="s">
        <v>27929</v>
      </c>
      <c r="J1815" t="s">
        <v>27929</v>
      </c>
      <c r="L1815" t="s">
        <v>29676</v>
      </c>
    </row>
    <row r="1816" spans="1:14" x14ac:dyDescent="0.35">
      <c r="A1816" t="s">
        <v>26948</v>
      </c>
      <c r="B1816" t="s">
        <v>29695</v>
      </c>
      <c r="C1816" t="s">
        <v>27022</v>
      </c>
      <c r="D1816" t="s">
        <v>864</v>
      </c>
      <c r="E1816" t="s">
        <v>41</v>
      </c>
      <c r="F1816" t="s">
        <v>27954</v>
      </c>
      <c r="G1816" t="s">
        <v>29674</v>
      </c>
      <c r="H1816" t="s">
        <v>29675</v>
      </c>
      <c r="I1816" t="s">
        <v>27929</v>
      </c>
      <c r="J1816" t="s">
        <v>27929</v>
      </c>
      <c r="L1816" t="s">
        <v>29676</v>
      </c>
    </row>
    <row r="1817" spans="1:14" x14ac:dyDescent="0.35">
      <c r="A1817" s="315" t="s">
        <v>26950</v>
      </c>
      <c r="B1817" t="s">
        <v>29696</v>
      </c>
      <c r="C1817" t="s">
        <v>27024</v>
      </c>
      <c r="D1817" t="s">
        <v>864</v>
      </c>
      <c r="E1817" t="s">
        <v>41</v>
      </c>
      <c r="F1817" t="s">
        <v>27954</v>
      </c>
      <c r="G1817" t="s">
        <v>29674</v>
      </c>
      <c r="H1817" t="s">
        <v>29675</v>
      </c>
      <c r="I1817" t="s">
        <v>27929</v>
      </c>
      <c r="J1817" t="s">
        <v>27929</v>
      </c>
      <c r="L1817" t="s">
        <v>29676</v>
      </c>
    </row>
    <row r="1818" spans="1:14" x14ac:dyDescent="0.35">
      <c r="A1818" t="s">
        <v>27026</v>
      </c>
      <c r="B1818" t="s">
        <v>29697</v>
      </c>
      <c r="C1818" t="s">
        <v>27024</v>
      </c>
      <c r="D1818" t="s">
        <v>864</v>
      </c>
      <c r="E1818" t="s">
        <v>41</v>
      </c>
      <c r="F1818" t="s">
        <v>27954</v>
      </c>
      <c r="G1818" t="s">
        <v>29674</v>
      </c>
      <c r="H1818" t="s">
        <v>29675</v>
      </c>
      <c r="I1818" t="s">
        <v>27929</v>
      </c>
      <c r="J1818" t="s">
        <v>27929</v>
      </c>
      <c r="L1818" t="s">
        <v>29676</v>
      </c>
    </row>
    <row r="1819" spans="1:14" x14ac:dyDescent="0.35">
      <c r="A1819" t="s">
        <v>27005</v>
      </c>
      <c r="B1819" t="s">
        <v>29697</v>
      </c>
      <c r="C1819" t="s">
        <v>27024</v>
      </c>
      <c r="D1819" t="s">
        <v>864</v>
      </c>
      <c r="E1819" t="s">
        <v>41</v>
      </c>
      <c r="F1819" t="s">
        <v>27954</v>
      </c>
      <c r="G1819" t="s">
        <v>29674</v>
      </c>
      <c r="H1819" t="s">
        <v>29675</v>
      </c>
      <c r="I1819" t="s">
        <v>27929</v>
      </c>
      <c r="J1819" t="s">
        <v>27929</v>
      </c>
      <c r="L1819" t="s">
        <v>29676</v>
      </c>
    </row>
    <row r="1820" spans="1:14" x14ac:dyDescent="0.35">
      <c r="A1820" t="s">
        <v>26952</v>
      </c>
      <c r="B1820" t="s">
        <v>29698</v>
      </c>
      <c r="C1820" t="s">
        <v>27029</v>
      </c>
      <c r="D1820" t="s">
        <v>866</v>
      </c>
      <c r="E1820" t="s">
        <v>41</v>
      </c>
      <c r="F1820" t="s">
        <v>27946</v>
      </c>
      <c r="G1820" t="s">
        <v>29699</v>
      </c>
      <c r="H1820" t="s">
        <v>29700</v>
      </c>
      <c r="I1820" t="s">
        <v>27929</v>
      </c>
      <c r="J1820" t="s">
        <v>27929</v>
      </c>
      <c r="K1820" t="s">
        <v>29701</v>
      </c>
      <c r="L1820" t="s">
        <v>29701</v>
      </c>
      <c r="N1820">
        <v>1</v>
      </c>
    </row>
    <row r="1821" spans="1:14" x14ac:dyDescent="0.35">
      <c r="A1821" t="s">
        <v>26954</v>
      </c>
      <c r="B1821" t="s">
        <v>29702</v>
      </c>
      <c r="C1821" t="s">
        <v>27031</v>
      </c>
      <c r="D1821" t="s">
        <v>864</v>
      </c>
      <c r="E1821" t="s">
        <v>41</v>
      </c>
      <c r="F1821" t="s">
        <v>27954</v>
      </c>
      <c r="G1821" t="s">
        <v>29674</v>
      </c>
      <c r="H1821" t="s">
        <v>29675</v>
      </c>
      <c r="I1821" t="s">
        <v>27929</v>
      </c>
      <c r="J1821" t="s">
        <v>27929</v>
      </c>
      <c r="L1821" t="s">
        <v>29676</v>
      </c>
    </row>
    <row r="1822" spans="1:14" x14ac:dyDescent="0.35">
      <c r="A1822" t="s">
        <v>26956</v>
      </c>
      <c r="B1822" t="s">
        <v>29703</v>
      </c>
      <c r="C1822" t="s">
        <v>27033</v>
      </c>
      <c r="D1822" t="s">
        <v>866</v>
      </c>
      <c r="E1822" t="s">
        <v>41</v>
      </c>
      <c r="F1822" t="s">
        <v>27954</v>
      </c>
      <c r="G1822" t="s">
        <v>29674</v>
      </c>
      <c r="H1822" t="s">
        <v>29675</v>
      </c>
      <c r="I1822" t="s">
        <v>27929</v>
      </c>
      <c r="J1822" t="s">
        <v>27929</v>
      </c>
      <c r="L1822" t="s">
        <v>29676</v>
      </c>
    </row>
    <row r="1823" spans="1:14" x14ac:dyDescent="0.35">
      <c r="A1823" t="s">
        <v>26958</v>
      </c>
      <c r="B1823" t="s">
        <v>29704</v>
      </c>
      <c r="C1823" t="s">
        <v>27035</v>
      </c>
      <c r="D1823" t="s">
        <v>866</v>
      </c>
      <c r="E1823" t="s">
        <v>41</v>
      </c>
      <c r="F1823" t="s">
        <v>27954</v>
      </c>
      <c r="G1823" t="s">
        <v>29674</v>
      </c>
      <c r="H1823" t="s">
        <v>29710</v>
      </c>
      <c r="I1823" t="s">
        <v>27929</v>
      </c>
      <c r="J1823" t="s">
        <v>27929</v>
      </c>
      <c r="L1823" t="s">
        <v>29711</v>
      </c>
      <c r="N1823">
        <v>1</v>
      </c>
    </row>
    <row r="1824" spans="1:14" x14ac:dyDescent="0.35">
      <c r="A1824" t="s">
        <v>26960</v>
      </c>
      <c r="B1824" t="s">
        <v>29705</v>
      </c>
      <c r="C1824" t="s">
        <v>27033</v>
      </c>
      <c r="D1824" t="s">
        <v>864</v>
      </c>
      <c r="E1824" t="s">
        <v>41</v>
      </c>
      <c r="F1824" t="s">
        <v>27954</v>
      </c>
      <c r="G1824" t="s">
        <v>29674</v>
      </c>
      <c r="H1824" t="s">
        <v>29675</v>
      </c>
      <c r="I1824" t="s">
        <v>27929</v>
      </c>
      <c r="J1824" t="s">
        <v>27929</v>
      </c>
      <c r="L1824" t="s">
        <v>29676</v>
      </c>
      <c r="N1824">
        <v>1</v>
      </c>
    </row>
    <row r="1825" spans="1:14" x14ac:dyDescent="0.35">
      <c r="A1825" t="s">
        <v>26962</v>
      </c>
      <c r="B1825" t="s">
        <v>29706</v>
      </c>
      <c r="C1825" t="s">
        <v>27038</v>
      </c>
      <c r="D1825" t="s">
        <v>864</v>
      </c>
      <c r="E1825" t="s">
        <v>41</v>
      </c>
      <c r="F1825" t="s">
        <v>27954</v>
      </c>
      <c r="G1825" t="s">
        <v>29674</v>
      </c>
      <c r="H1825" t="s">
        <v>29675</v>
      </c>
      <c r="I1825" t="s">
        <v>27929</v>
      </c>
      <c r="J1825" t="s">
        <v>27929</v>
      </c>
      <c r="L1825" t="s">
        <v>29676</v>
      </c>
    </row>
    <row r="1826" spans="1:14" x14ac:dyDescent="0.35">
      <c r="A1826" t="s">
        <v>26964</v>
      </c>
      <c r="B1826" t="s">
        <v>29687</v>
      </c>
      <c r="C1826" t="s">
        <v>21609</v>
      </c>
      <c r="D1826" t="s">
        <v>864</v>
      </c>
      <c r="E1826" t="s">
        <v>41</v>
      </c>
      <c r="F1826" t="s">
        <v>27954</v>
      </c>
      <c r="G1826" t="s">
        <v>29674</v>
      </c>
      <c r="H1826" t="s">
        <v>29675</v>
      </c>
      <c r="I1826" t="s">
        <v>27929</v>
      </c>
      <c r="J1826" t="s">
        <v>27929</v>
      </c>
      <c r="L1826" t="s">
        <v>29676</v>
      </c>
    </row>
    <row r="1827" spans="1:14" x14ac:dyDescent="0.35">
      <c r="A1827" t="s">
        <v>26966</v>
      </c>
      <c r="B1827" t="s">
        <v>29707</v>
      </c>
      <c r="C1827" t="s">
        <v>27041</v>
      </c>
      <c r="D1827" t="s">
        <v>864</v>
      </c>
      <c r="E1827" t="s">
        <v>41</v>
      </c>
      <c r="F1827" t="s">
        <v>27954</v>
      </c>
      <c r="G1827" t="s">
        <v>29674</v>
      </c>
      <c r="H1827" t="s">
        <v>29675</v>
      </c>
      <c r="I1827" t="s">
        <v>27929</v>
      </c>
      <c r="J1827" t="s">
        <v>27929</v>
      </c>
      <c r="L1827" t="s">
        <v>29676</v>
      </c>
    </row>
    <row r="1828" spans="1:14" x14ac:dyDescent="0.35">
      <c r="A1828" t="s">
        <v>650</v>
      </c>
      <c r="B1828" t="s">
        <v>29708</v>
      </c>
      <c r="C1828" t="s">
        <v>21699</v>
      </c>
      <c r="D1828" t="s">
        <v>864</v>
      </c>
      <c r="E1828" t="s">
        <v>41</v>
      </c>
      <c r="F1828" t="s">
        <v>27954</v>
      </c>
      <c r="G1828" t="s">
        <v>29674</v>
      </c>
      <c r="H1828" t="s">
        <v>29675</v>
      </c>
      <c r="I1828" t="s">
        <v>27929</v>
      </c>
      <c r="J1828" t="s">
        <v>27929</v>
      </c>
      <c r="L1828" t="s">
        <v>29676</v>
      </c>
      <c r="N1828">
        <v>1</v>
      </c>
    </row>
    <row r="1829" spans="1:14" x14ac:dyDescent="0.35">
      <c r="A1829" t="s">
        <v>652</v>
      </c>
      <c r="B1829" t="s">
        <v>29692</v>
      </c>
      <c r="C1829" t="s">
        <v>9245</v>
      </c>
      <c r="D1829" t="s">
        <v>866</v>
      </c>
      <c r="E1829" t="s">
        <v>41</v>
      </c>
      <c r="F1829" t="s">
        <v>27954</v>
      </c>
      <c r="G1829" t="s">
        <v>29674</v>
      </c>
      <c r="H1829" t="s">
        <v>29675</v>
      </c>
      <c r="I1829" t="s">
        <v>27929</v>
      </c>
      <c r="J1829" t="s">
        <v>27929</v>
      </c>
      <c r="L1829" t="s">
        <v>29676</v>
      </c>
    </row>
    <row r="1830" spans="1:14" x14ac:dyDescent="0.35">
      <c r="A1830" t="s">
        <v>26968</v>
      </c>
      <c r="B1830" t="s">
        <v>29709</v>
      </c>
      <c r="C1830" t="s">
        <v>27043</v>
      </c>
      <c r="D1830" t="s">
        <v>864</v>
      </c>
      <c r="E1830" t="s">
        <v>41</v>
      </c>
      <c r="F1830" t="s">
        <v>27954</v>
      </c>
      <c r="G1830" t="s">
        <v>29674</v>
      </c>
      <c r="H1830" t="s">
        <v>29710</v>
      </c>
      <c r="I1830" t="s">
        <v>27929</v>
      </c>
      <c r="J1830" t="s">
        <v>27929</v>
      </c>
      <c r="L1830" t="s">
        <v>29711</v>
      </c>
    </row>
    <row r="1831" spans="1:14" x14ac:dyDescent="0.35">
      <c r="A1831" t="s">
        <v>26970</v>
      </c>
      <c r="B1831" t="s">
        <v>29712</v>
      </c>
      <c r="C1831" t="s">
        <v>27045</v>
      </c>
      <c r="D1831" t="s">
        <v>864</v>
      </c>
      <c r="E1831" t="s">
        <v>41</v>
      </c>
      <c r="F1831" t="s">
        <v>27954</v>
      </c>
      <c r="G1831" t="s">
        <v>29674</v>
      </c>
      <c r="H1831" t="s">
        <v>29710</v>
      </c>
      <c r="I1831" t="s">
        <v>27929</v>
      </c>
      <c r="J1831" t="s">
        <v>27929</v>
      </c>
      <c r="L1831" t="s">
        <v>29711</v>
      </c>
    </row>
    <row r="1832" spans="1:14" x14ac:dyDescent="0.35">
      <c r="A1832" t="s">
        <v>26972</v>
      </c>
      <c r="B1832" t="s">
        <v>29713</v>
      </c>
      <c r="C1832" t="s">
        <v>27047</v>
      </c>
      <c r="D1832" t="s">
        <v>864</v>
      </c>
      <c r="E1832" t="s">
        <v>41</v>
      </c>
      <c r="F1832" t="s">
        <v>27954</v>
      </c>
      <c r="G1832" t="s">
        <v>29674</v>
      </c>
      <c r="H1832" t="s">
        <v>29710</v>
      </c>
      <c r="I1832" t="s">
        <v>27929</v>
      </c>
      <c r="J1832" t="s">
        <v>27929</v>
      </c>
      <c r="L1832" t="s">
        <v>29711</v>
      </c>
      <c r="N1832">
        <v>1</v>
      </c>
    </row>
    <row r="1833" spans="1:14" x14ac:dyDescent="0.35">
      <c r="A1833" t="s">
        <v>26974</v>
      </c>
      <c r="B1833" t="s">
        <v>29714</v>
      </c>
      <c r="C1833" t="s">
        <v>27049</v>
      </c>
      <c r="D1833" t="s">
        <v>864</v>
      </c>
      <c r="E1833" t="s">
        <v>41</v>
      </c>
      <c r="F1833" t="s">
        <v>27954</v>
      </c>
      <c r="G1833" t="s">
        <v>29674</v>
      </c>
      <c r="H1833" t="s">
        <v>29710</v>
      </c>
      <c r="I1833" t="s">
        <v>27929</v>
      </c>
      <c r="J1833" t="s">
        <v>27929</v>
      </c>
      <c r="L1833" t="s">
        <v>29711</v>
      </c>
    </row>
    <row r="1834" spans="1:14" x14ac:dyDescent="0.35">
      <c r="A1834" t="s">
        <v>617</v>
      </c>
      <c r="B1834" t="s">
        <v>29715</v>
      </c>
      <c r="C1834" t="s">
        <v>1168</v>
      </c>
      <c r="D1834" t="s">
        <v>864</v>
      </c>
      <c r="E1834" t="s">
        <v>41</v>
      </c>
      <c r="F1834" t="s">
        <v>27954</v>
      </c>
      <c r="G1834" t="s">
        <v>29674</v>
      </c>
      <c r="H1834" t="s">
        <v>29710</v>
      </c>
      <c r="I1834" t="s">
        <v>27929</v>
      </c>
      <c r="J1834" t="s">
        <v>27929</v>
      </c>
      <c r="L1834" t="s">
        <v>29711</v>
      </c>
      <c r="N1834">
        <v>1</v>
      </c>
    </row>
    <row r="1835" spans="1:14" x14ac:dyDescent="0.35">
      <c r="A1835" t="s">
        <v>654</v>
      </c>
      <c r="B1835" t="s">
        <v>29716</v>
      </c>
      <c r="C1835" t="s">
        <v>21731</v>
      </c>
      <c r="D1835" t="s">
        <v>864</v>
      </c>
      <c r="E1835" t="s">
        <v>41</v>
      </c>
      <c r="F1835" t="s">
        <v>27954</v>
      </c>
      <c r="G1835" t="s">
        <v>29674</v>
      </c>
      <c r="H1835" t="s">
        <v>29710</v>
      </c>
      <c r="I1835" t="s">
        <v>27929</v>
      </c>
      <c r="J1835" t="s">
        <v>27929</v>
      </c>
      <c r="L1835" t="s">
        <v>29711</v>
      </c>
      <c r="N1835">
        <v>1</v>
      </c>
    </row>
    <row r="1836" spans="1:14" x14ac:dyDescent="0.35">
      <c r="A1836" t="s">
        <v>26978</v>
      </c>
      <c r="B1836" t="s">
        <v>29717</v>
      </c>
      <c r="C1836" t="s">
        <v>27052</v>
      </c>
      <c r="D1836" t="s">
        <v>864</v>
      </c>
      <c r="E1836" t="s">
        <v>41</v>
      </c>
      <c r="F1836" t="s">
        <v>27954</v>
      </c>
      <c r="G1836" t="s">
        <v>29674</v>
      </c>
      <c r="H1836" t="s">
        <v>29710</v>
      </c>
      <c r="I1836" t="s">
        <v>27929</v>
      </c>
      <c r="J1836" t="s">
        <v>27929</v>
      </c>
      <c r="L1836" t="s">
        <v>29711</v>
      </c>
    </row>
    <row r="1837" spans="1:14" x14ac:dyDescent="0.35">
      <c r="A1837" t="s">
        <v>26980</v>
      </c>
      <c r="B1837" t="s">
        <v>29718</v>
      </c>
      <c r="C1837" t="s">
        <v>27054</v>
      </c>
      <c r="D1837" t="s">
        <v>864</v>
      </c>
      <c r="E1837" t="s">
        <v>41</v>
      </c>
      <c r="F1837" t="s">
        <v>27954</v>
      </c>
      <c r="G1837" t="s">
        <v>29674</v>
      </c>
      <c r="H1837" t="s">
        <v>29710</v>
      </c>
      <c r="I1837" t="s">
        <v>27929</v>
      </c>
      <c r="J1837" t="s">
        <v>27929</v>
      </c>
      <c r="L1837" t="s">
        <v>29711</v>
      </c>
    </row>
    <row r="1838" spans="1:14" x14ac:dyDescent="0.35">
      <c r="A1838" t="s">
        <v>26982</v>
      </c>
      <c r="B1838" t="s">
        <v>29719</v>
      </c>
      <c r="C1838" t="s">
        <v>27056</v>
      </c>
      <c r="D1838" t="s">
        <v>864</v>
      </c>
      <c r="E1838" t="s">
        <v>41</v>
      </c>
      <c r="F1838" t="s">
        <v>27954</v>
      </c>
      <c r="G1838" t="s">
        <v>29674</v>
      </c>
      <c r="H1838" t="s">
        <v>29710</v>
      </c>
      <c r="I1838" t="s">
        <v>27929</v>
      </c>
      <c r="J1838" t="s">
        <v>27929</v>
      </c>
      <c r="L1838" t="s">
        <v>29711</v>
      </c>
    </row>
    <row r="1839" spans="1:14" x14ac:dyDescent="0.35">
      <c r="A1839" t="s">
        <v>26984</v>
      </c>
      <c r="B1839" t="s">
        <v>29720</v>
      </c>
      <c r="C1839" t="s">
        <v>27058</v>
      </c>
      <c r="D1839" t="s">
        <v>864</v>
      </c>
      <c r="E1839" t="s">
        <v>41</v>
      </c>
      <c r="F1839" t="s">
        <v>27954</v>
      </c>
      <c r="G1839" t="s">
        <v>29674</v>
      </c>
      <c r="H1839" t="s">
        <v>29710</v>
      </c>
      <c r="I1839" t="s">
        <v>27929</v>
      </c>
      <c r="J1839" t="s">
        <v>27929</v>
      </c>
      <c r="L1839" t="s">
        <v>29711</v>
      </c>
    </row>
    <row r="1840" spans="1:14" x14ac:dyDescent="0.35">
      <c r="A1840" t="s">
        <v>26986</v>
      </c>
      <c r="B1840" t="s">
        <v>29721</v>
      </c>
      <c r="C1840" t="s">
        <v>27060</v>
      </c>
      <c r="D1840" t="s">
        <v>864</v>
      </c>
      <c r="E1840" t="s">
        <v>41</v>
      </c>
      <c r="F1840" t="s">
        <v>27954</v>
      </c>
      <c r="G1840" t="s">
        <v>29674</v>
      </c>
      <c r="H1840" t="s">
        <v>29710</v>
      </c>
      <c r="I1840" t="s">
        <v>27929</v>
      </c>
      <c r="J1840" t="s">
        <v>27929</v>
      </c>
      <c r="L1840" t="s">
        <v>29711</v>
      </c>
    </row>
    <row r="1841" spans="1:14" x14ac:dyDescent="0.35">
      <c r="A1841" t="s">
        <v>29722</v>
      </c>
      <c r="B1841" t="s">
        <v>29723</v>
      </c>
      <c r="C1841" t="s">
        <v>29724</v>
      </c>
      <c r="D1841" t="s">
        <v>858</v>
      </c>
      <c r="E1841" t="s">
        <v>41</v>
      </c>
      <c r="F1841" t="s">
        <v>27954</v>
      </c>
      <c r="G1841" t="s">
        <v>29674</v>
      </c>
      <c r="H1841" t="s">
        <v>29710</v>
      </c>
      <c r="I1841" t="s">
        <v>27929</v>
      </c>
      <c r="J1841" t="s">
        <v>27929</v>
      </c>
      <c r="L1841" t="s">
        <v>29711</v>
      </c>
    </row>
    <row r="1842" spans="1:14" x14ac:dyDescent="0.35">
      <c r="A1842" s="315" t="s">
        <v>24917</v>
      </c>
      <c r="B1842" t="s">
        <v>29725</v>
      </c>
      <c r="C1842" t="s">
        <v>27061</v>
      </c>
      <c r="D1842" t="s">
        <v>858</v>
      </c>
      <c r="E1842" t="s">
        <v>41</v>
      </c>
      <c r="F1842" t="s">
        <v>27954</v>
      </c>
      <c r="G1842" t="s">
        <v>29674</v>
      </c>
      <c r="H1842" t="s">
        <v>29710</v>
      </c>
      <c r="I1842" t="s">
        <v>27929</v>
      </c>
      <c r="J1842" t="s">
        <v>27929</v>
      </c>
      <c r="L1842" t="s">
        <v>29711</v>
      </c>
    </row>
    <row r="1843" spans="1:14" x14ac:dyDescent="0.35">
      <c r="A1843" t="s">
        <v>26989</v>
      </c>
      <c r="B1843" t="s">
        <v>29726</v>
      </c>
      <c r="C1843" t="s">
        <v>27063</v>
      </c>
      <c r="D1843" t="s">
        <v>858</v>
      </c>
      <c r="E1843" t="s">
        <v>41</v>
      </c>
      <c r="F1843" t="s">
        <v>27954</v>
      </c>
      <c r="G1843" t="s">
        <v>29674</v>
      </c>
      <c r="H1843" t="s">
        <v>29710</v>
      </c>
      <c r="I1843" t="s">
        <v>27929</v>
      </c>
      <c r="J1843" t="s">
        <v>27929</v>
      </c>
      <c r="L1843" t="s">
        <v>29711</v>
      </c>
    </row>
    <row r="1844" spans="1:14" x14ac:dyDescent="0.35">
      <c r="A1844" t="s">
        <v>26991</v>
      </c>
      <c r="B1844" t="s">
        <v>29727</v>
      </c>
      <c r="C1844" t="s">
        <v>27065</v>
      </c>
      <c r="D1844" t="s">
        <v>866</v>
      </c>
      <c r="E1844" t="s">
        <v>41</v>
      </c>
      <c r="F1844" t="s">
        <v>27954</v>
      </c>
      <c r="G1844" t="s">
        <v>29674</v>
      </c>
      <c r="H1844" t="s">
        <v>29710</v>
      </c>
      <c r="I1844" t="s">
        <v>27929</v>
      </c>
      <c r="J1844" t="s">
        <v>27929</v>
      </c>
      <c r="L1844" t="s">
        <v>29711</v>
      </c>
    </row>
    <row r="1845" spans="1:14" x14ac:dyDescent="0.35">
      <c r="A1845" t="s">
        <v>26993</v>
      </c>
      <c r="B1845" t="s">
        <v>29728</v>
      </c>
      <c r="C1845" t="s">
        <v>27067</v>
      </c>
      <c r="D1845" t="s">
        <v>858</v>
      </c>
      <c r="E1845" t="s">
        <v>41</v>
      </c>
      <c r="F1845" t="s">
        <v>27954</v>
      </c>
      <c r="G1845" t="s">
        <v>29674</v>
      </c>
      <c r="H1845" t="s">
        <v>29710</v>
      </c>
      <c r="I1845" t="s">
        <v>27929</v>
      </c>
      <c r="J1845" t="s">
        <v>27929</v>
      </c>
      <c r="L1845" t="s">
        <v>29711</v>
      </c>
    </row>
    <row r="1846" spans="1:14" x14ac:dyDescent="0.35">
      <c r="A1846" s="315" t="s">
        <v>26994</v>
      </c>
      <c r="B1846" t="s">
        <v>29729</v>
      </c>
      <c r="C1846" t="s">
        <v>27069</v>
      </c>
      <c r="D1846" t="s">
        <v>866</v>
      </c>
      <c r="E1846" t="s">
        <v>41</v>
      </c>
      <c r="F1846" t="s">
        <v>27954</v>
      </c>
      <c r="G1846" t="s">
        <v>29674</v>
      </c>
      <c r="H1846" t="s">
        <v>29710</v>
      </c>
      <c r="I1846" t="s">
        <v>27929</v>
      </c>
      <c r="J1846" t="s">
        <v>27929</v>
      </c>
      <c r="L1846" t="s">
        <v>29711</v>
      </c>
    </row>
    <row r="1847" spans="1:14" x14ac:dyDescent="0.35">
      <c r="A1847" t="s">
        <v>26996</v>
      </c>
      <c r="B1847" t="s">
        <v>29730</v>
      </c>
      <c r="C1847" t="s">
        <v>27071</v>
      </c>
      <c r="D1847" t="s">
        <v>864</v>
      </c>
      <c r="E1847" t="s">
        <v>41</v>
      </c>
      <c r="F1847" t="s">
        <v>27954</v>
      </c>
      <c r="G1847" t="s">
        <v>29674</v>
      </c>
      <c r="H1847" t="s">
        <v>29710</v>
      </c>
      <c r="I1847" t="s">
        <v>27929</v>
      </c>
      <c r="J1847" t="s">
        <v>27929</v>
      </c>
      <c r="L1847" t="s">
        <v>29711</v>
      </c>
    </row>
    <row r="1848" spans="1:14" x14ac:dyDescent="0.35">
      <c r="A1848" t="s">
        <v>35877</v>
      </c>
      <c r="B1848" t="s">
        <v>29730</v>
      </c>
      <c r="C1848" t="s">
        <v>27071</v>
      </c>
      <c r="D1848" t="s">
        <v>864</v>
      </c>
      <c r="E1848" t="s">
        <v>41</v>
      </c>
      <c r="F1848" t="s">
        <v>27954</v>
      </c>
      <c r="G1848" t="s">
        <v>29674</v>
      </c>
      <c r="H1848" t="s">
        <v>29710</v>
      </c>
      <c r="I1848" t="s">
        <v>27929</v>
      </c>
      <c r="J1848" t="s">
        <v>27929</v>
      </c>
      <c r="L1848" t="s">
        <v>29711</v>
      </c>
      <c r="N1848">
        <v>1</v>
      </c>
    </row>
    <row r="1849" spans="1:14" x14ac:dyDescent="0.35">
      <c r="A1849" t="s">
        <v>29731</v>
      </c>
      <c r="B1849" t="s">
        <v>29732</v>
      </c>
      <c r="C1849" t="s">
        <v>29733</v>
      </c>
      <c r="D1849" t="s">
        <v>866</v>
      </c>
      <c r="E1849" t="s">
        <v>41</v>
      </c>
      <c r="F1849" t="s">
        <v>27954</v>
      </c>
      <c r="G1849" t="s">
        <v>29674</v>
      </c>
      <c r="H1849" t="s">
        <v>29710</v>
      </c>
      <c r="I1849" t="s">
        <v>27929</v>
      </c>
      <c r="J1849" t="s">
        <v>27929</v>
      </c>
      <c r="L1849" t="s">
        <v>29711</v>
      </c>
    </row>
    <row r="1850" spans="1:14" x14ac:dyDescent="0.35">
      <c r="A1850" t="s">
        <v>595</v>
      </c>
      <c r="B1850" t="s">
        <v>29734</v>
      </c>
      <c r="C1850" t="s">
        <v>21748</v>
      </c>
      <c r="D1850" t="s">
        <v>864</v>
      </c>
      <c r="E1850" t="s">
        <v>41</v>
      </c>
      <c r="F1850" t="s">
        <v>27954</v>
      </c>
      <c r="G1850" t="s">
        <v>29674</v>
      </c>
      <c r="H1850" t="s">
        <v>29710</v>
      </c>
      <c r="I1850" t="s">
        <v>27929</v>
      </c>
      <c r="J1850" t="s">
        <v>27929</v>
      </c>
      <c r="L1850" t="s">
        <v>29711</v>
      </c>
      <c r="N1850">
        <v>1</v>
      </c>
    </row>
    <row r="1851" spans="1:14" x14ac:dyDescent="0.35">
      <c r="A1851" t="s">
        <v>614</v>
      </c>
      <c r="B1851" t="s">
        <v>29735</v>
      </c>
      <c r="C1851" t="s">
        <v>21799</v>
      </c>
      <c r="D1851" t="s">
        <v>866</v>
      </c>
      <c r="E1851" t="s">
        <v>41</v>
      </c>
      <c r="F1851" t="s">
        <v>27954</v>
      </c>
      <c r="G1851" t="s">
        <v>29674</v>
      </c>
      <c r="H1851" t="s">
        <v>29710</v>
      </c>
      <c r="I1851" t="s">
        <v>27929</v>
      </c>
      <c r="J1851" t="s">
        <v>27929</v>
      </c>
      <c r="L1851" t="s">
        <v>29711</v>
      </c>
      <c r="N1851">
        <v>1</v>
      </c>
    </row>
    <row r="1852" spans="1:14" x14ac:dyDescent="0.35">
      <c r="A1852" s="315" t="s">
        <v>24926</v>
      </c>
      <c r="B1852" t="s">
        <v>29736</v>
      </c>
      <c r="C1852" t="s">
        <v>27074</v>
      </c>
      <c r="D1852" t="s">
        <v>864</v>
      </c>
      <c r="E1852" t="s">
        <v>41</v>
      </c>
      <c r="F1852" t="s">
        <v>27954</v>
      </c>
      <c r="G1852" t="s">
        <v>29674</v>
      </c>
      <c r="H1852" t="s">
        <v>29710</v>
      </c>
      <c r="I1852" t="s">
        <v>27929</v>
      </c>
      <c r="J1852" t="s">
        <v>27929</v>
      </c>
      <c r="L1852" t="s">
        <v>29711</v>
      </c>
      <c r="N1852">
        <v>1</v>
      </c>
    </row>
    <row r="1853" spans="1:14" x14ac:dyDescent="0.35">
      <c r="A1853" t="s">
        <v>27001</v>
      </c>
      <c r="B1853" t="s">
        <v>29737</v>
      </c>
      <c r="C1853" t="s">
        <v>27076</v>
      </c>
      <c r="D1853" t="s">
        <v>864</v>
      </c>
      <c r="E1853" t="s">
        <v>41</v>
      </c>
      <c r="F1853" t="s">
        <v>27954</v>
      </c>
      <c r="G1853" t="s">
        <v>29674</v>
      </c>
      <c r="H1853" t="s">
        <v>29710</v>
      </c>
      <c r="I1853" t="s">
        <v>27929</v>
      </c>
      <c r="J1853" t="s">
        <v>27929</v>
      </c>
      <c r="L1853" t="s">
        <v>29711</v>
      </c>
    </row>
    <row r="1854" spans="1:14" x14ac:dyDescent="0.35">
      <c r="A1854" t="s">
        <v>27003</v>
      </c>
      <c r="B1854" t="s">
        <v>29738</v>
      </c>
      <c r="C1854" t="s">
        <v>27076</v>
      </c>
      <c r="D1854" t="s">
        <v>864</v>
      </c>
      <c r="E1854" t="s">
        <v>41</v>
      </c>
      <c r="F1854" t="s">
        <v>27954</v>
      </c>
      <c r="G1854" t="s">
        <v>29674</v>
      </c>
      <c r="H1854" t="s">
        <v>29710</v>
      </c>
      <c r="I1854" t="s">
        <v>27929</v>
      </c>
      <c r="J1854" t="s">
        <v>27929</v>
      </c>
      <c r="L1854" t="s">
        <v>29711</v>
      </c>
    </row>
    <row r="1855" spans="1:14" x14ac:dyDescent="0.35">
      <c r="A1855" t="s">
        <v>27006</v>
      </c>
      <c r="B1855" t="s">
        <v>29739</v>
      </c>
      <c r="C1855" t="s">
        <v>27079</v>
      </c>
      <c r="D1855" t="s">
        <v>858</v>
      </c>
      <c r="E1855" t="s">
        <v>41</v>
      </c>
      <c r="F1855" t="s">
        <v>27954</v>
      </c>
      <c r="G1855" t="s">
        <v>29674</v>
      </c>
      <c r="H1855" t="s">
        <v>29710</v>
      </c>
      <c r="I1855" t="s">
        <v>27929</v>
      </c>
      <c r="J1855" t="s">
        <v>27929</v>
      </c>
      <c r="L1855" t="s">
        <v>29711</v>
      </c>
    </row>
    <row r="1856" spans="1:14" x14ac:dyDescent="0.35">
      <c r="A1856" s="315" t="s">
        <v>27008</v>
      </c>
      <c r="B1856" t="s">
        <v>29740</v>
      </c>
      <c r="C1856" t="s">
        <v>27081</v>
      </c>
      <c r="D1856" t="s">
        <v>858</v>
      </c>
      <c r="E1856" t="s">
        <v>41</v>
      </c>
      <c r="F1856" t="s">
        <v>27954</v>
      </c>
      <c r="G1856" t="s">
        <v>29674</v>
      </c>
      <c r="H1856" t="s">
        <v>29741</v>
      </c>
      <c r="I1856" t="s">
        <v>27929</v>
      </c>
      <c r="J1856" t="s">
        <v>27929</v>
      </c>
      <c r="K1856" t="s">
        <v>29742</v>
      </c>
      <c r="L1856" t="s">
        <v>29742</v>
      </c>
    </row>
    <row r="1857" spans="1:14" x14ac:dyDescent="0.35">
      <c r="A1857" t="s">
        <v>35878</v>
      </c>
      <c r="B1857" t="s">
        <v>35879</v>
      </c>
      <c r="C1857" t="s">
        <v>35880</v>
      </c>
      <c r="D1857" t="s">
        <v>858</v>
      </c>
      <c r="E1857" t="s">
        <v>41</v>
      </c>
      <c r="F1857" t="s">
        <v>27954</v>
      </c>
      <c r="G1857" t="s">
        <v>29674</v>
      </c>
      <c r="H1857" t="s">
        <v>29741</v>
      </c>
      <c r="I1857" t="s">
        <v>27929</v>
      </c>
      <c r="J1857" t="s">
        <v>27929</v>
      </c>
      <c r="L1857" t="s">
        <v>29742</v>
      </c>
    </row>
    <row r="1858" spans="1:14" x14ac:dyDescent="0.35">
      <c r="A1858" t="s">
        <v>27010</v>
      </c>
      <c r="B1858" t="s">
        <v>29743</v>
      </c>
      <c r="C1858" t="s">
        <v>27083</v>
      </c>
      <c r="D1858" t="s">
        <v>864</v>
      </c>
      <c r="E1858" t="s">
        <v>41</v>
      </c>
      <c r="F1858" t="s">
        <v>27954</v>
      </c>
      <c r="G1858" t="s">
        <v>29674</v>
      </c>
      <c r="H1858" t="s">
        <v>29741</v>
      </c>
      <c r="I1858" t="s">
        <v>27929</v>
      </c>
      <c r="J1858" t="s">
        <v>27929</v>
      </c>
      <c r="L1858" t="s">
        <v>29742</v>
      </c>
    </row>
    <row r="1859" spans="1:14" x14ac:dyDescent="0.35">
      <c r="A1859" t="s">
        <v>27012</v>
      </c>
      <c r="B1859" t="s">
        <v>29744</v>
      </c>
      <c r="C1859" t="s">
        <v>27085</v>
      </c>
      <c r="D1859" t="s">
        <v>864</v>
      </c>
      <c r="E1859" t="s">
        <v>41</v>
      </c>
      <c r="F1859" t="s">
        <v>27954</v>
      </c>
      <c r="G1859" t="s">
        <v>29674</v>
      </c>
      <c r="H1859" t="s">
        <v>29741</v>
      </c>
      <c r="I1859" t="s">
        <v>27929</v>
      </c>
      <c r="J1859" t="s">
        <v>27929</v>
      </c>
      <c r="L1859" t="s">
        <v>29742</v>
      </c>
    </row>
    <row r="1860" spans="1:14" x14ac:dyDescent="0.35">
      <c r="A1860" t="s">
        <v>27015</v>
      </c>
      <c r="B1860" t="s">
        <v>29745</v>
      </c>
      <c r="C1860" t="s">
        <v>27087</v>
      </c>
      <c r="D1860" t="s">
        <v>864</v>
      </c>
      <c r="E1860" t="s">
        <v>41</v>
      </c>
      <c r="F1860" t="s">
        <v>27954</v>
      </c>
      <c r="G1860" t="s">
        <v>29674</v>
      </c>
      <c r="H1860" t="s">
        <v>29741</v>
      </c>
      <c r="I1860" t="s">
        <v>27929</v>
      </c>
      <c r="J1860" t="s">
        <v>27929</v>
      </c>
      <c r="L1860" t="s">
        <v>29742</v>
      </c>
    </row>
    <row r="1861" spans="1:14" x14ac:dyDescent="0.35">
      <c r="A1861" t="s">
        <v>27017</v>
      </c>
      <c r="B1861" t="s">
        <v>29746</v>
      </c>
      <c r="C1861" t="s">
        <v>27089</v>
      </c>
      <c r="D1861" t="s">
        <v>866</v>
      </c>
      <c r="E1861" t="s">
        <v>41</v>
      </c>
      <c r="F1861" t="s">
        <v>27954</v>
      </c>
      <c r="G1861" t="s">
        <v>29674</v>
      </c>
      <c r="H1861" t="s">
        <v>29741</v>
      </c>
      <c r="I1861" t="s">
        <v>27929</v>
      </c>
      <c r="J1861" t="s">
        <v>27929</v>
      </c>
      <c r="L1861" t="s">
        <v>29742</v>
      </c>
    </row>
    <row r="1862" spans="1:14" x14ac:dyDescent="0.35">
      <c r="A1862" s="315" t="s">
        <v>27019</v>
      </c>
      <c r="B1862" t="s">
        <v>29747</v>
      </c>
      <c r="C1862" t="s">
        <v>27090</v>
      </c>
      <c r="D1862" t="s">
        <v>858</v>
      </c>
      <c r="E1862" t="s">
        <v>41</v>
      </c>
      <c r="F1862" t="s">
        <v>27954</v>
      </c>
      <c r="G1862" t="s">
        <v>29674</v>
      </c>
      <c r="H1862" t="s">
        <v>29741</v>
      </c>
      <c r="I1862" t="s">
        <v>27929</v>
      </c>
      <c r="J1862" t="s">
        <v>27929</v>
      </c>
      <c r="L1862" t="s">
        <v>29742</v>
      </c>
    </row>
    <row r="1863" spans="1:14" x14ac:dyDescent="0.35">
      <c r="A1863" s="315" t="s">
        <v>27021</v>
      </c>
      <c r="B1863" t="s">
        <v>29748</v>
      </c>
      <c r="C1863" t="s">
        <v>27092</v>
      </c>
      <c r="D1863" t="s">
        <v>858</v>
      </c>
      <c r="E1863" t="s">
        <v>41</v>
      </c>
      <c r="F1863" t="s">
        <v>27954</v>
      </c>
      <c r="G1863" t="s">
        <v>29674</v>
      </c>
      <c r="H1863" t="s">
        <v>29741</v>
      </c>
      <c r="I1863" t="s">
        <v>27929</v>
      </c>
      <c r="J1863" t="s">
        <v>27929</v>
      </c>
      <c r="L1863" t="s">
        <v>29742</v>
      </c>
    </row>
    <row r="1864" spans="1:14" x14ac:dyDescent="0.35">
      <c r="A1864" s="315" t="s">
        <v>27023</v>
      </c>
      <c r="B1864" t="s">
        <v>29749</v>
      </c>
      <c r="C1864" t="s">
        <v>27094</v>
      </c>
      <c r="D1864" t="s">
        <v>858</v>
      </c>
      <c r="E1864" t="s">
        <v>41</v>
      </c>
      <c r="F1864" t="s">
        <v>27954</v>
      </c>
      <c r="G1864" t="s">
        <v>29674</v>
      </c>
      <c r="H1864" t="s">
        <v>29741</v>
      </c>
      <c r="I1864" t="s">
        <v>27929</v>
      </c>
      <c r="J1864" t="s">
        <v>27929</v>
      </c>
      <c r="L1864" t="s">
        <v>29742</v>
      </c>
    </row>
    <row r="1865" spans="1:14" x14ac:dyDescent="0.35">
      <c r="A1865" s="315" t="s">
        <v>27025</v>
      </c>
      <c r="B1865" t="s">
        <v>29750</v>
      </c>
      <c r="C1865" t="s">
        <v>27096</v>
      </c>
      <c r="D1865" t="s">
        <v>858</v>
      </c>
      <c r="E1865" t="s">
        <v>41</v>
      </c>
      <c r="F1865" t="s">
        <v>27954</v>
      </c>
      <c r="G1865" t="s">
        <v>29674</v>
      </c>
      <c r="H1865" t="s">
        <v>29741</v>
      </c>
      <c r="I1865" t="s">
        <v>27929</v>
      </c>
      <c r="J1865" t="s">
        <v>27929</v>
      </c>
      <c r="L1865" t="s">
        <v>29742</v>
      </c>
    </row>
    <row r="1866" spans="1:14" x14ac:dyDescent="0.35">
      <c r="A1866" t="s">
        <v>27027</v>
      </c>
      <c r="B1866" t="s">
        <v>29751</v>
      </c>
      <c r="C1866" t="s">
        <v>27098</v>
      </c>
      <c r="D1866" t="s">
        <v>858</v>
      </c>
      <c r="E1866" t="s">
        <v>41</v>
      </c>
      <c r="F1866" t="s">
        <v>27954</v>
      </c>
      <c r="G1866" t="s">
        <v>29674</v>
      </c>
      <c r="H1866" t="s">
        <v>29741</v>
      </c>
      <c r="I1866" t="s">
        <v>27929</v>
      </c>
      <c r="J1866" t="s">
        <v>27929</v>
      </c>
      <c r="L1866" t="s">
        <v>29742</v>
      </c>
    </row>
    <row r="1867" spans="1:14" x14ac:dyDescent="0.35">
      <c r="A1867" t="s">
        <v>27028</v>
      </c>
      <c r="B1867" t="s">
        <v>29752</v>
      </c>
      <c r="C1867" t="s">
        <v>27100</v>
      </c>
      <c r="D1867" t="s">
        <v>858</v>
      </c>
      <c r="E1867" t="s">
        <v>41</v>
      </c>
      <c r="F1867" t="s">
        <v>27954</v>
      </c>
      <c r="G1867" t="s">
        <v>29674</v>
      </c>
      <c r="H1867" t="s">
        <v>29741</v>
      </c>
      <c r="I1867" t="s">
        <v>27929</v>
      </c>
      <c r="J1867" t="s">
        <v>27929</v>
      </c>
      <c r="L1867" t="s">
        <v>29742</v>
      </c>
    </row>
    <row r="1868" spans="1:14" x14ac:dyDescent="0.35">
      <c r="A1868" t="s">
        <v>27030</v>
      </c>
      <c r="B1868" t="s">
        <v>29753</v>
      </c>
      <c r="C1868" t="s">
        <v>27101</v>
      </c>
      <c r="D1868" t="s">
        <v>864</v>
      </c>
      <c r="E1868" t="s">
        <v>41</v>
      </c>
      <c r="F1868" t="s">
        <v>27954</v>
      </c>
      <c r="G1868" t="s">
        <v>29674</v>
      </c>
      <c r="H1868" t="s">
        <v>29741</v>
      </c>
      <c r="I1868" t="s">
        <v>27929</v>
      </c>
      <c r="J1868" t="s">
        <v>27929</v>
      </c>
      <c r="L1868" t="s">
        <v>29742</v>
      </c>
    </row>
    <row r="1869" spans="1:14" x14ac:dyDescent="0.35">
      <c r="A1869" t="s">
        <v>27032</v>
      </c>
      <c r="B1869" t="s">
        <v>29754</v>
      </c>
      <c r="C1869" t="s">
        <v>27101</v>
      </c>
      <c r="D1869" t="s">
        <v>864</v>
      </c>
      <c r="E1869" t="s">
        <v>41</v>
      </c>
      <c r="F1869" t="s">
        <v>27954</v>
      </c>
      <c r="G1869" t="s">
        <v>29674</v>
      </c>
      <c r="H1869" t="s">
        <v>29741</v>
      </c>
      <c r="I1869" t="s">
        <v>27929</v>
      </c>
      <c r="J1869" t="s">
        <v>27929</v>
      </c>
      <c r="L1869" t="s">
        <v>29742</v>
      </c>
    </row>
    <row r="1870" spans="1:14" x14ac:dyDescent="0.35">
      <c r="A1870" s="315" t="s">
        <v>27034</v>
      </c>
      <c r="B1870" t="s">
        <v>29755</v>
      </c>
      <c r="C1870" t="s">
        <v>27104</v>
      </c>
      <c r="D1870" t="s">
        <v>866</v>
      </c>
      <c r="E1870" t="s">
        <v>41</v>
      </c>
      <c r="F1870" t="s">
        <v>27954</v>
      </c>
      <c r="G1870" t="s">
        <v>29674</v>
      </c>
      <c r="H1870" t="s">
        <v>29741</v>
      </c>
      <c r="I1870" t="s">
        <v>27929</v>
      </c>
      <c r="J1870" t="s">
        <v>27929</v>
      </c>
      <c r="L1870" t="s">
        <v>29742</v>
      </c>
    </row>
    <row r="1871" spans="1:14" x14ac:dyDescent="0.35">
      <c r="A1871" t="s">
        <v>27036</v>
      </c>
      <c r="B1871" t="s">
        <v>29756</v>
      </c>
      <c r="C1871" t="s">
        <v>27106</v>
      </c>
      <c r="D1871" t="s">
        <v>866</v>
      </c>
      <c r="E1871" t="s">
        <v>41</v>
      </c>
      <c r="F1871" t="s">
        <v>27954</v>
      </c>
      <c r="G1871" t="s">
        <v>29674</v>
      </c>
      <c r="H1871" t="s">
        <v>29741</v>
      </c>
      <c r="I1871" t="s">
        <v>27929</v>
      </c>
      <c r="J1871" t="s">
        <v>27929</v>
      </c>
      <c r="L1871" t="s">
        <v>29742</v>
      </c>
      <c r="N1871">
        <v>1</v>
      </c>
    </row>
    <row r="1872" spans="1:14" x14ac:dyDescent="0.35">
      <c r="A1872" t="s">
        <v>27037</v>
      </c>
      <c r="B1872" t="s">
        <v>29757</v>
      </c>
      <c r="C1872" t="s">
        <v>27108</v>
      </c>
      <c r="D1872" t="s">
        <v>864</v>
      </c>
      <c r="E1872" t="s">
        <v>41</v>
      </c>
      <c r="F1872" t="s">
        <v>27954</v>
      </c>
      <c r="G1872" t="s">
        <v>29674</v>
      </c>
      <c r="H1872" t="s">
        <v>29741</v>
      </c>
      <c r="I1872" t="s">
        <v>27929</v>
      </c>
      <c r="J1872" t="s">
        <v>27929</v>
      </c>
      <c r="L1872" t="s">
        <v>29742</v>
      </c>
    </row>
    <row r="1873" spans="1:14" x14ac:dyDescent="0.35">
      <c r="A1873" t="s">
        <v>27039</v>
      </c>
      <c r="B1873" t="s">
        <v>29758</v>
      </c>
      <c r="C1873" t="s">
        <v>27110</v>
      </c>
      <c r="D1873" t="s">
        <v>864</v>
      </c>
      <c r="E1873" t="s">
        <v>41</v>
      </c>
      <c r="F1873" t="s">
        <v>27954</v>
      </c>
      <c r="G1873" t="s">
        <v>29674</v>
      </c>
      <c r="H1873" t="s">
        <v>29741</v>
      </c>
      <c r="I1873" t="s">
        <v>27929</v>
      </c>
      <c r="J1873" t="s">
        <v>27929</v>
      </c>
      <c r="L1873" t="s">
        <v>29742</v>
      </c>
    </row>
    <row r="1874" spans="1:14" x14ac:dyDescent="0.35">
      <c r="A1874" t="s">
        <v>27040</v>
      </c>
      <c r="B1874" t="s">
        <v>29759</v>
      </c>
      <c r="C1874" t="s">
        <v>27112</v>
      </c>
      <c r="D1874" t="s">
        <v>864</v>
      </c>
      <c r="E1874" t="s">
        <v>41</v>
      </c>
      <c r="F1874" t="s">
        <v>27954</v>
      </c>
      <c r="G1874" t="s">
        <v>29674</v>
      </c>
      <c r="H1874" t="s">
        <v>29760</v>
      </c>
      <c r="I1874" t="s">
        <v>27929</v>
      </c>
      <c r="J1874" t="s">
        <v>27929</v>
      </c>
      <c r="K1874" t="s">
        <v>29761</v>
      </c>
      <c r="L1874" t="s">
        <v>29761</v>
      </c>
    </row>
    <row r="1875" spans="1:14" x14ac:dyDescent="0.35">
      <c r="A1875" t="s">
        <v>27042</v>
      </c>
      <c r="B1875" t="s">
        <v>29762</v>
      </c>
      <c r="C1875" t="s">
        <v>27114</v>
      </c>
      <c r="D1875" t="s">
        <v>864</v>
      </c>
      <c r="E1875" t="s">
        <v>41</v>
      </c>
      <c r="F1875" t="s">
        <v>27954</v>
      </c>
      <c r="G1875" t="s">
        <v>29674</v>
      </c>
      <c r="H1875" t="s">
        <v>29760</v>
      </c>
      <c r="I1875" t="s">
        <v>27929</v>
      </c>
      <c r="J1875" t="s">
        <v>27929</v>
      </c>
      <c r="L1875" t="s">
        <v>29761</v>
      </c>
      <c r="N1875">
        <v>1</v>
      </c>
    </row>
    <row r="1876" spans="1:14" x14ac:dyDescent="0.35">
      <c r="A1876" t="s">
        <v>27044</v>
      </c>
      <c r="B1876" t="s">
        <v>29763</v>
      </c>
      <c r="C1876" t="s">
        <v>27116</v>
      </c>
      <c r="D1876" t="s">
        <v>864</v>
      </c>
      <c r="E1876" t="s">
        <v>41</v>
      </c>
      <c r="F1876" t="s">
        <v>27954</v>
      </c>
      <c r="G1876" t="s">
        <v>29674</v>
      </c>
      <c r="H1876" t="s">
        <v>29760</v>
      </c>
      <c r="I1876" t="s">
        <v>27929</v>
      </c>
      <c r="J1876" t="s">
        <v>27929</v>
      </c>
      <c r="L1876" t="s">
        <v>29761</v>
      </c>
    </row>
    <row r="1877" spans="1:14" x14ac:dyDescent="0.35">
      <c r="A1877" t="s">
        <v>27046</v>
      </c>
      <c r="B1877" t="s">
        <v>29764</v>
      </c>
      <c r="C1877" t="s">
        <v>27118</v>
      </c>
      <c r="D1877" t="s">
        <v>864</v>
      </c>
      <c r="E1877" t="s">
        <v>41</v>
      </c>
      <c r="F1877" t="s">
        <v>27954</v>
      </c>
      <c r="G1877" t="s">
        <v>29674</v>
      </c>
      <c r="H1877" t="s">
        <v>29760</v>
      </c>
      <c r="I1877" t="s">
        <v>27929</v>
      </c>
      <c r="J1877" t="s">
        <v>27929</v>
      </c>
      <c r="L1877" t="s">
        <v>29761</v>
      </c>
    </row>
    <row r="1878" spans="1:14" x14ac:dyDescent="0.35">
      <c r="A1878" t="s">
        <v>27048</v>
      </c>
      <c r="B1878" t="s">
        <v>29765</v>
      </c>
      <c r="C1878" t="s">
        <v>27120</v>
      </c>
      <c r="D1878" t="s">
        <v>864</v>
      </c>
      <c r="E1878" t="s">
        <v>41</v>
      </c>
      <c r="F1878" t="s">
        <v>27954</v>
      </c>
      <c r="G1878" t="s">
        <v>29674</v>
      </c>
      <c r="H1878" t="s">
        <v>29760</v>
      </c>
      <c r="I1878" t="s">
        <v>27929</v>
      </c>
      <c r="J1878" t="s">
        <v>27929</v>
      </c>
      <c r="L1878" t="s">
        <v>29761</v>
      </c>
    </row>
    <row r="1879" spans="1:14" x14ac:dyDescent="0.35">
      <c r="A1879" t="s">
        <v>27050</v>
      </c>
      <c r="B1879" t="s">
        <v>29766</v>
      </c>
      <c r="C1879" t="s">
        <v>27122</v>
      </c>
      <c r="D1879" t="s">
        <v>864</v>
      </c>
      <c r="E1879" t="s">
        <v>41</v>
      </c>
      <c r="F1879" t="s">
        <v>27954</v>
      </c>
      <c r="G1879" t="s">
        <v>29674</v>
      </c>
      <c r="H1879" t="s">
        <v>29760</v>
      </c>
      <c r="I1879" t="s">
        <v>27929</v>
      </c>
      <c r="J1879" t="s">
        <v>27929</v>
      </c>
      <c r="L1879" t="s">
        <v>29761</v>
      </c>
    </row>
    <row r="1880" spans="1:14" x14ac:dyDescent="0.35">
      <c r="A1880" t="s">
        <v>27051</v>
      </c>
      <c r="B1880" t="s">
        <v>29767</v>
      </c>
      <c r="C1880" t="s">
        <v>27123</v>
      </c>
      <c r="D1880" t="s">
        <v>864</v>
      </c>
      <c r="E1880" t="s">
        <v>41</v>
      </c>
      <c r="F1880" t="s">
        <v>27954</v>
      </c>
      <c r="G1880" t="s">
        <v>29674</v>
      </c>
      <c r="H1880" t="s">
        <v>29760</v>
      </c>
      <c r="I1880" t="s">
        <v>27929</v>
      </c>
      <c r="J1880" t="s">
        <v>27929</v>
      </c>
      <c r="L1880" t="s">
        <v>29761</v>
      </c>
    </row>
    <row r="1881" spans="1:14" x14ac:dyDescent="0.35">
      <c r="A1881" t="s">
        <v>602</v>
      </c>
      <c r="B1881" t="s">
        <v>29768</v>
      </c>
      <c r="C1881" t="s">
        <v>1606</v>
      </c>
      <c r="D1881" t="s">
        <v>864</v>
      </c>
      <c r="E1881" t="s">
        <v>41</v>
      </c>
      <c r="F1881" t="s">
        <v>27954</v>
      </c>
      <c r="G1881" t="s">
        <v>29674</v>
      </c>
      <c r="H1881" t="s">
        <v>29760</v>
      </c>
      <c r="I1881" t="s">
        <v>27929</v>
      </c>
      <c r="J1881" t="s">
        <v>27929</v>
      </c>
      <c r="L1881" t="s">
        <v>29761</v>
      </c>
      <c r="N1881">
        <v>1</v>
      </c>
    </row>
    <row r="1882" spans="1:14" x14ac:dyDescent="0.35">
      <c r="A1882" t="s">
        <v>27053</v>
      </c>
      <c r="B1882" t="s">
        <v>29769</v>
      </c>
      <c r="C1882" t="s">
        <v>27125</v>
      </c>
      <c r="D1882" t="s">
        <v>864</v>
      </c>
      <c r="E1882" t="s">
        <v>41</v>
      </c>
      <c r="F1882" t="s">
        <v>27954</v>
      </c>
      <c r="G1882" t="s">
        <v>29674</v>
      </c>
      <c r="H1882" t="s">
        <v>29760</v>
      </c>
      <c r="I1882" t="s">
        <v>27929</v>
      </c>
      <c r="J1882" t="s">
        <v>27929</v>
      </c>
      <c r="L1882" t="s">
        <v>29761</v>
      </c>
      <c r="N1882">
        <v>1</v>
      </c>
    </row>
    <row r="1883" spans="1:14" x14ac:dyDescent="0.35">
      <c r="A1883" t="s">
        <v>27055</v>
      </c>
      <c r="B1883" t="s">
        <v>29770</v>
      </c>
      <c r="C1883" t="s">
        <v>27127</v>
      </c>
      <c r="D1883" t="s">
        <v>864</v>
      </c>
      <c r="E1883" t="s">
        <v>41</v>
      </c>
      <c r="F1883" t="s">
        <v>27954</v>
      </c>
      <c r="G1883" t="s">
        <v>29674</v>
      </c>
      <c r="H1883" t="s">
        <v>29760</v>
      </c>
      <c r="I1883" t="s">
        <v>27929</v>
      </c>
      <c r="J1883" t="s">
        <v>27929</v>
      </c>
      <c r="L1883" t="s">
        <v>29761</v>
      </c>
    </row>
    <row r="1884" spans="1:14" x14ac:dyDescent="0.35">
      <c r="A1884" t="s">
        <v>27057</v>
      </c>
      <c r="B1884" t="s">
        <v>29771</v>
      </c>
      <c r="C1884" t="s">
        <v>27129</v>
      </c>
      <c r="D1884" t="s">
        <v>864</v>
      </c>
      <c r="E1884" t="s">
        <v>41</v>
      </c>
      <c r="F1884" t="s">
        <v>27954</v>
      </c>
      <c r="G1884" t="s">
        <v>29674</v>
      </c>
      <c r="H1884" t="s">
        <v>29760</v>
      </c>
      <c r="I1884" t="s">
        <v>27929</v>
      </c>
      <c r="J1884" t="s">
        <v>27929</v>
      </c>
      <c r="L1884" t="s">
        <v>29761</v>
      </c>
    </row>
    <row r="1885" spans="1:14" x14ac:dyDescent="0.35">
      <c r="A1885" t="s">
        <v>27059</v>
      </c>
      <c r="B1885" t="s">
        <v>29771</v>
      </c>
      <c r="C1885" t="s">
        <v>27129</v>
      </c>
      <c r="D1885" t="s">
        <v>864</v>
      </c>
      <c r="E1885" t="s">
        <v>41</v>
      </c>
      <c r="F1885" t="s">
        <v>27954</v>
      </c>
      <c r="G1885" t="s">
        <v>29674</v>
      </c>
      <c r="H1885" t="s">
        <v>29760</v>
      </c>
      <c r="I1885" t="s">
        <v>27929</v>
      </c>
      <c r="J1885" t="s">
        <v>27929</v>
      </c>
      <c r="L1885" t="s">
        <v>29761</v>
      </c>
    </row>
    <row r="1886" spans="1:14" x14ac:dyDescent="0.35">
      <c r="A1886" t="s">
        <v>29772</v>
      </c>
      <c r="B1886" t="s">
        <v>29773</v>
      </c>
      <c r="C1886" t="s">
        <v>29774</v>
      </c>
      <c r="D1886" t="s">
        <v>864</v>
      </c>
      <c r="E1886" t="s">
        <v>41</v>
      </c>
      <c r="F1886" t="s">
        <v>27954</v>
      </c>
      <c r="G1886" t="s">
        <v>29775</v>
      </c>
      <c r="H1886" t="s">
        <v>35881</v>
      </c>
      <c r="I1886" t="s">
        <v>27929</v>
      </c>
      <c r="J1886" t="s">
        <v>27929</v>
      </c>
      <c r="K1886" t="s">
        <v>29776</v>
      </c>
      <c r="L1886" t="s">
        <v>29776</v>
      </c>
    </row>
    <row r="1887" spans="1:14" x14ac:dyDescent="0.35">
      <c r="A1887" t="s">
        <v>32547</v>
      </c>
      <c r="B1887" t="s">
        <v>29778</v>
      </c>
      <c r="C1887" t="s">
        <v>29779</v>
      </c>
      <c r="D1887" t="s">
        <v>883</v>
      </c>
      <c r="E1887" t="s">
        <v>41</v>
      </c>
      <c r="F1887" t="s">
        <v>27954</v>
      </c>
      <c r="G1887" t="s">
        <v>29775</v>
      </c>
      <c r="H1887" t="s">
        <v>35881</v>
      </c>
      <c r="I1887" t="s">
        <v>27929</v>
      </c>
      <c r="J1887" t="s">
        <v>27929</v>
      </c>
      <c r="L1887" t="s">
        <v>29776</v>
      </c>
      <c r="N1887">
        <v>1</v>
      </c>
    </row>
    <row r="1888" spans="1:14" x14ac:dyDescent="0.35">
      <c r="A1888" t="s">
        <v>35882</v>
      </c>
      <c r="B1888" t="s">
        <v>29778</v>
      </c>
      <c r="C1888" t="s">
        <v>29779</v>
      </c>
      <c r="D1888" t="s">
        <v>883</v>
      </c>
      <c r="E1888" t="s">
        <v>41</v>
      </c>
      <c r="F1888" t="s">
        <v>27954</v>
      </c>
      <c r="G1888" t="s">
        <v>29775</v>
      </c>
      <c r="H1888" t="s">
        <v>35881</v>
      </c>
      <c r="I1888" t="s">
        <v>27929</v>
      </c>
      <c r="J1888" t="s">
        <v>27929</v>
      </c>
      <c r="L1888" t="s">
        <v>29776</v>
      </c>
    </row>
    <row r="1889" spans="1:14" x14ac:dyDescent="0.35">
      <c r="A1889" t="s">
        <v>670</v>
      </c>
      <c r="B1889" t="s">
        <v>29780</v>
      </c>
      <c r="C1889" t="s">
        <v>9303</v>
      </c>
      <c r="D1889" t="s">
        <v>858</v>
      </c>
      <c r="E1889" t="s">
        <v>41</v>
      </c>
      <c r="F1889" t="s">
        <v>27954</v>
      </c>
      <c r="G1889" t="s">
        <v>29775</v>
      </c>
      <c r="H1889" t="s">
        <v>35881</v>
      </c>
      <c r="I1889" t="s">
        <v>27929</v>
      </c>
      <c r="J1889" t="s">
        <v>27929</v>
      </c>
      <c r="L1889" t="s">
        <v>29776</v>
      </c>
      <c r="N1889">
        <v>1</v>
      </c>
    </row>
    <row r="1890" spans="1:14" x14ac:dyDescent="0.35">
      <c r="A1890" t="s">
        <v>27062</v>
      </c>
      <c r="B1890" t="s">
        <v>29781</v>
      </c>
      <c r="C1890" t="s">
        <v>27132</v>
      </c>
      <c r="D1890" t="s">
        <v>858</v>
      </c>
      <c r="E1890" t="s">
        <v>41</v>
      </c>
      <c r="F1890" t="s">
        <v>27954</v>
      </c>
      <c r="G1890" t="s">
        <v>29775</v>
      </c>
      <c r="H1890" t="s">
        <v>35881</v>
      </c>
      <c r="I1890" t="s">
        <v>27929</v>
      </c>
      <c r="J1890" t="s">
        <v>27929</v>
      </c>
      <c r="L1890" t="s">
        <v>29776</v>
      </c>
      <c r="N1890">
        <v>1</v>
      </c>
    </row>
    <row r="1891" spans="1:14" x14ac:dyDescent="0.35">
      <c r="A1891" t="s">
        <v>27064</v>
      </c>
      <c r="B1891" t="s">
        <v>29782</v>
      </c>
      <c r="C1891" t="s">
        <v>27134</v>
      </c>
      <c r="D1891" t="s">
        <v>883</v>
      </c>
      <c r="E1891" t="s">
        <v>41</v>
      </c>
      <c r="F1891" t="s">
        <v>27954</v>
      </c>
      <c r="G1891" t="s">
        <v>29775</v>
      </c>
      <c r="H1891" t="s">
        <v>35881</v>
      </c>
      <c r="I1891" t="s">
        <v>27929</v>
      </c>
      <c r="J1891" t="s">
        <v>27929</v>
      </c>
      <c r="L1891" t="s">
        <v>29776</v>
      </c>
    </row>
    <row r="1892" spans="1:14" x14ac:dyDescent="0.35">
      <c r="A1892" t="s">
        <v>27066</v>
      </c>
      <c r="B1892" t="s">
        <v>29783</v>
      </c>
      <c r="C1892" t="s">
        <v>27135</v>
      </c>
      <c r="D1892" t="s">
        <v>883</v>
      </c>
      <c r="E1892" t="s">
        <v>41</v>
      </c>
      <c r="F1892" t="s">
        <v>27954</v>
      </c>
      <c r="G1892" t="s">
        <v>29775</v>
      </c>
      <c r="H1892" t="s">
        <v>35881</v>
      </c>
      <c r="I1892" t="s">
        <v>27929</v>
      </c>
      <c r="J1892" t="s">
        <v>27929</v>
      </c>
      <c r="L1892" t="s">
        <v>29776</v>
      </c>
    </row>
    <row r="1893" spans="1:14" x14ac:dyDescent="0.35">
      <c r="A1893" t="s">
        <v>27068</v>
      </c>
      <c r="B1893" t="s">
        <v>29784</v>
      </c>
      <c r="C1893" t="s">
        <v>27137</v>
      </c>
      <c r="D1893" t="s">
        <v>883</v>
      </c>
      <c r="E1893" t="s">
        <v>41</v>
      </c>
      <c r="F1893" t="s">
        <v>27954</v>
      </c>
      <c r="G1893" t="s">
        <v>29775</v>
      </c>
      <c r="H1893" t="s">
        <v>35881</v>
      </c>
      <c r="I1893" t="s">
        <v>27929</v>
      </c>
      <c r="J1893" t="s">
        <v>27929</v>
      </c>
      <c r="L1893" t="s">
        <v>29776</v>
      </c>
    </row>
    <row r="1894" spans="1:14" x14ac:dyDescent="0.35">
      <c r="A1894" t="s">
        <v>27070</v>
      </c>
      <c r="B1894" t="s">
        <v>29785</v>
      </c>
      <c r="C1894" t="s">
        <v>27139</v>
      </c>
      <c r="D1894" t="s">
        <v>858</v>
      </c>
      <c r="E1894" t="s">
        <v>41</v>
      </c>
      <c r="F1894" t="s">
        <v>27954</v>
      </c>
      <c r="G1894" t="s">
        <v>29775</v>
      </c>
      <c r="H1894" t="s">
        <v>35881</v>
      </c>
      <c r="I1894" t="s">
        <v>27929</v>
      </c>
      <c r="J1894" t="s">
        <v>27929</v>
      </c>
      <c r="L1894" t="s">
        <v>29776</v>
      </c>
    </row>
    <row r="1895" spans="1:14" x14ac:dyDescent="0.35">
      <c r="A1895" t="s">
        <v>27072</v>
      </c>
      <c r="B1895" t="s">
        <v>29786</v>
      </c>
      <c r="C1895" t="s">
        <v>27141</v>
      </c>
      <c r="D1895" t="s">
        <v>858</v>
      </c>
      <c r="E1895" t="s">
        <v>41</v>
      </c>
      <c r="F1895" t="s">
        <v>27954</v>
      </c>
      <c r="G1895" t="s">
        <v>29775</v>
      </c>
      <c r="H1895" t="s">
        <v>35881</v>
      </c>
      <c r="I1895" t="s">
        <v>27929</v>
      </c>
      <c r="J1895" t="s">
        <v>27929</v>
      </c>
      <c r="L1895" t="s">
        <v>29776</v>
      </c>
    </row>
    <row r="1896" spans="1:14" x14ac:dyDescent="0.35">
      <c r="A1896" t="s">
        <v>27073</v>
      </c>
      <c r="B1896" t="s">
        <v>29787</v>
      </c>
      <c r="C1896" t="s">
        <v>27143</v>
      </c>
      <c r="D1896" t="s">
        <v>858</v>
      </c>
      <c r="E1896" t="s">
        <v>41</v>
      </c>
      <c r="F1896" t="s">
        <v>27954</v>
      </c>
      <c r="G1896" t="s">
        <v>29775</v>
      </c>
      <c r="H1896" t="s">
        <v>35881</v>
      </c>
      <c r="I1896" t="s">
        <v>27929</v>
      </c>
      <c r="J1896" t="s">
        <v>27929</v>
      </c>
      <c r="L1896" t="s">
        <v>29776</v>
      </c>
    </row>
    <row r="1897" spans="1:14" x14ac:dyDescent="0.35">
      <c r="A1897" s="315" t="s">
        <v>1001</v>
      </c>
      <c r="B1897" t="s">
        <v>29788</v>
      </c>
      <c r="C1897" t="s">
        <v>9347</v>
      </c>
      <c r="D1897" t="s">
        <v>858</v>
      </c>
      <c r="E1897" t="s">
        <v>41</v>
      </c>
      <c r="F1897" t="s">
        <v>27954</v>
      </c>
      <c r="G1897" t="s">
        <v>29775</v>
      </c>
      <c r="H1897" t="s">
        <v>35881</v>
      </c>
      <c r="I1897" t="s">
        <v>27929</v>
      </c>
      <c r="J1897" t="s">
        <v>27929</v>
      </c>
      <c r="L1897" t="s">
        <v>29776</v>
      </c>
    </row>
    <row r="1898" spans="1:14" x14ac:dyDescent="0.35">
      <c r="A1898" t="s">
        <v>35883</v>
      </c>
      <c r="B1898" t="s">
        <v>35884</v>
      </c>
      <c r="C1898" t="s">
        <v>35885</v>
      </c>
      <c r="D1898" t="s">
        <v>883</v>
      </c>
      <c r="E1898" t="s">
        <v>41</v>
      </c>
      <c r="F1898" t="s">
        <v>27954</v>
      </c>
      <c r="G1898" t="s">
        <v>29775</v>
      </c>
      <c r="H1898" t="s">
        <v>35881</v>
      </c>
      <c r="I1898" t="s">
        <v>27929</v>
      </c>
      <c r="J1898" t="s">
        <v>27929</v>
      </c>
      <c r="L1898" t="s">
        <v>29776</v>
      </c>
      <c r="N1898">
        <v>1</v>
      </c>
    </row>
    <row r="1899" spans="1:14" x14ac:dyDescent="0.35">
      <c r="A1899" t="s">
        <v>27075</v>
      </c>
      <c r="B1899" t="s">
        <v>29789</v>
      </c>
      <c r="C1899" t="s">
        <v>27145</v>
      </c>
      <c r="D1899" t="s">
        <v>866</v>
      </c>
      <c r="E1899" t="s">
        <v>41</v>
      </c>
      <c r="F1899" t="s">
        <v>27954</v>
      </c>
      <c r="G1899" t="s">
        <v>29775</v>
      </c>
      <c r="H1899" t="s">
        <v>35881</v>
      </c>
      <c r="I1899" t="s">
        <v>27929</v>
      </c>
      <c r="J1899" t="s">
        <v>27929</v>
      </c>
      <c r="L1899" t="s">
        <v>29776</v>
      </c>
    </row>
    <row r="1900" spans="1:14" x14ac:dyDescent="0.35">
      <c r="A1900" t="s">
        <v>27077</v>
      </c>
      <c r="B1900" t="s">
        <v>29790</v>
      </c>
      <c r="C1900" t="s">
        <v>27147</v>
      </c>
      <c r="D1900" t="s">
        <v>858</v>
      </c>
      <c r="E1900" t="s">
        <v>41</v>
      </c>
      <c r="F1900" t="s">
        <v>27954</v>
      </c>
      <c r="G1900" t="s">
        <v>29775</v>
      </c>
      <c r="H1900" t="s">
        <v>35881</v>
      </c>
      <c r="I1900" t="s">
        <v>27929</v>
      </c>
      <c r="J1900" t="s">
        <v>27929</v>
      </c>
      <c r="L1900" t="s">
        <v>29776</v>
      </c>
    </row>
    <row r="1901" spans="1:14" x14ac:dyDescent="0.35">
      <c r="A1901" t="s">
        <v>27078</v>
      </c>
      <c r="B1901" t="s">
        <v>29791</v>
      </c>
      <c r="C1901" t="s">
        <v>27149</v>
      </c>
      <c r="D1901" t="s">
        <v>858</v>
      </c>
      <c r="E1901" t="s">
        <v>41</v>
      </c>
      <c r="F1901" t="s">
        <v>27954</v>
      </c>
      <c r="G1901" t="s">
        <v>29775</v>
      </c>
      <c r="H1901" t="s">
        <v>35881</v>
      </c>
      <c r="I1901" t="s">
        <v>27929</v>
      </c>
      <c r="J1901" t="s">
        <v>27929</v>
      </c>
      <c r="L1901" t="s">
        <v>29776</v>
      </c>
      <c r="N1901">
        <v>1</v>
      </c>
    </row>
    <row r="1902" spans="1:14" x14ac:dyDescent="0.35">
      <c r="A1902" t="s">
        <v>27080</v>
      </c>
      <c r="B1902" t="s">
        <v>29792</v>
      </c>
      <c r="C1902" t="s">
        <v>27151</v>
      </c>
      <c r="D1902" t="s">
        <v>858</v>
      </c>
      <c r="E1902" t="s">
        <v>41</v>
      </c>
      <c r="F1902" t="s">
        <v>27954</v>
      </c>
      <c r="G1902" t="s">
        <v>29775</v>
      </c>
      <c r="H1902" t="s">
        <v>35881</v>
      </c>
      <c r="I1902" t="s">
        <v>27929</v>
      </c>
      <c r="J1902" t="s">
        <v>27929</v>
      </c>
      <c r="L1902" t="s">
        <v>29776</v>
      </c>
    </row>
    <row r="1903" spans="1:14" x14ac:dyDescent="0.35">
      <c r="A1903" t="s">
        <v>27082</v>
      </c>
      <c r="B1903" t="s">
        <v>29793</v>
      </c>
      <c r="C1903" t="s">
        <v>27153</v>
      </c>
      <c r="D1903" t="s">
        <v>858</v>
      </c>
      <c r="E1903" t="s">
        <v>41</v>
      </c>
      <c r="F1903" t="s">
        <v>27954</v>
      </c>
      <c r="G1903" t="s">
        <v>29775</v>
      </c>
      <c r="H1903" t="s">
        <v>35881</v>
      </c>
      <c r="I1903" t="s">
        <v>27929</v>
      </c>
      <c r="J1903" t="s">
        <v>27929</v>
      </c>
      <c r="L1903" t="s">
        <v>29776</v>
      </c>
    </row>
    <row r="1904" spans="1:14" x14ac:dyDescent="0.35">
      <c r="A1904" s="315" t="s">
        <v>27084</v>
      </c>
      <c r="B1904" t="s">
        <v>29794</v>
      </c>
      <c r="C1904" t="s">
        <v>27154</v>
      </c>
      <c r="D1904" t="s">
        <v>858</v>
      </c>
      <c r="E1904" t="s">
        <v>41</v>
      </c>
      <c r="F1904" t="s">
        <v>27954</v>
      </c>
      <c r="G1904" t="s">
        <v>29775</v>
      </c>
      <c r="H1904" t="s">
        <v>35881</v>
      </c>
      <c r="I1904" t="s">
        <v>27929</v>
      </c>
      <c r="J1904" t="s">
        <v>27929</v>
      </c>
      <c r="L1904" t="s">
        <v>29776</v>
      </c>
    </row>
    <row r="1905" spans="1:14" x14ac:dyDescent="0.35">
      <c r="A1905" s="315" t="s">
        <v>27086</v>
      </c>
      <c r="B1905" t="s">
        <v>29795</v>
      </c>
      <c r="C1905" t="s">
        <v>27154</v>
      </c>
      <c r="D1905" t="s">
        <v>858</v>
      </c>
      <c r="E1905" t="s">
        <v>41</v>
      </c>
      <c r="F1905" t="s">
        <v>27954</v>
      </c>
      <c r="G1905" t="s">
        <v>29775</v>
      </c>
      <c r="H1905" t="s">
        <v>35881</v>
      </c>
      <c r="I1905" t="s">
        <v>27929</v>
      </c>
      <c r="J1905" t="s">
        <v>27929</v>
      </c>
      <c r="L1905" t="s">
        <v>29776</v>
      </c>
    </row>
    <row r="1906" spans="1:14" x14ac:dyDescent="0.35">
      <c r="A1906" t="s">
        <v>27088</v>
      </c>
      <c r="B1906" t="s">
        <v>29796</v>
      </c>
      <c r="C1906" t="s">
        <v>21831</v>
      </c>
      <c r="D1906" t="s">
        <v>858</v>
      </c>
      <c r="E1906" t="s">
        <v>41</v>
      </c>
      <c r="F1906" t="s">
        <v>27954</v>
      </c>
      <c r="G1906" t="s">
        <v>29775</v>
      </c>
      <c r="H1906" t="s">
        <v>35881</v>
      </c>
      <c r="I1906" t="s">
        <v>27929</v>
      </c>
      <c r="J1906" t="s">
        <v>27929</v>
      </c>
      <c r="L1906" t="s">
        <v>29776</v>
      </c>
    </row>
    <row r="1907" spans="1:14" x14ac:dyDescent="0.35">
      <c r="A1907" t="s">
        <v>598</v>
      </c>
      <c r="B1907" t="s">
        <v>29797</v>
      </c>
      <c r="C1907" t="s">
        <v>21831</v>
      </c>
      <c r="D1907" t="s">
        <v>883</v>
      </c>
      <c r="E1907" t="s">
        <v>41</v>
      </c>
      <c r="F1907" t="s">
        <v>27954</v>
      </c>
      <c r="G1907" t="s">
        <v>29775</v>
      </c>
      <c r="H1907" t="s">
        <v>35881</v>
      </c>
      <c r="I1907" t="s">
        <v>27929</v>
      </c>
      <c r="J1907" t="s">
        <v>27929</v>
      </c>
      <c r="L1907" t="s">
        <v>29776</v>
      </c>
      <c r="N1907">
        <v>1</v>
      </c>
    </row>
    <row r="1908" spans="1:14" x14ac:dyDescent="0.35">
      <c r="A1908" t="s">
        <v>27091</v>
      </c>
      <c r="B1908" t="s">
        <v>29798</v>
      </c>
      <c r="C1908" t="s">
        <v>27157</v>
      </c>
      <c r="D1908" t="s">
        <v>858</v>
      </c>
      <c r="E1908" t="s">
        <v>41</v>
      </c>
      <c r="F1908" t="s">
        <v>27954</v>
      </c>
      <c r="G1908" t="s">
        <v>29775</v>
      </c>
      <c r="H1908" t="s">
        <v>35881</v>
      </c>
      <c r="I1908" t="s">
        <v>27929</v>
      </c>
      <c r="J1908" t="s">
        <v>27929</v>
      </c>
      <c r="L1908" t="s">
        <v>29776</v>
      </c>
    </row>
    <row r="1909" spans="1:14" x14ac:dyDescent="0.35">
      <c r="A1909" t="s">
        <v>27093</v>
      </c>
      <c r="B1909" t="s">
        <v>29799</v>
      </c>
      <c r="C1909" t="s">
        <v>27159</v>
      </c>
      <c r="D1909" t="s">
        <v>883</v>
      </c>
      <c r="E1909" t="s">
        <v>41</v>
      </c>
      <c r="F1909" t="s">
        <v>27954</v>
      </c>
      <c r="G1909" t="s">
        <v>29775</v>
      </c>
      <c r="H1909" t="s">
        <v>35881</v>
      </c>
      <c r="I1909" t="s">
        <v>27929</v>
      </c>
      <c r="J1909" t="s">
        <v>27929</v>
      </c>
      <c r="L1909" t="s">
        <v>29776</v>
      </c>
    </row>
    <row r="1910" spans="1:14" x14ac:dyDescent="0.35">
      <c r="A1910" t="s">
        <v>27095</v>
      </c>
      <c r="B1910" t="s">
        <v>29800</v>
      </c>
      <c r="C1910" t="s">
        <v>27161</v>
      </c>
      <c r="D1910" t="s">
        <v>883</v>
      </c>
      <c r="E1910" t="s">
        <v>41</v>
      </c>
      <c r="F1910" t="s">
        <v>27954</v>
      </c>
      <c r="G1910" t="s">
        <v>29775</v>
      </c>
      <c r="H1910" t="s">
        <v>35881</v>
      </c>
      <c r="I1910" t="s">
        <v>27929</v>
      </c>
      <c r="J1910" t="s">
        <v>27929</v>
      </c>
      <c r="L1910" t="s">
        <v>29776</v>
      </c>
    </row>
    <row r="1911" spans="1:14" x14ac:dyDescent="0.35">
      <c r="A1911" t="s">
        <v>27097</v>
      </c>
      <c r="B1911" t="s">
        <v>29801</v>
      </c>
      <c r="C1911" t="s">
        <v>27163</v>
      </c>
      <c r="D1911" t="s">
        <v>883</v>
      </c>
      <c r="E1911" t="s">
        <v>41</v>
      </c>
      <c r="F1911" t="s">
        <v>27954</v>
      </c>
      <c r="G1911" t="s">
        <v>29775</v>
      </c>
      <c r="H1911" t="s">
        <v>35881</v>
      </c>
      <c r="I1911" t="s">
        <v>27929</v>
      </c>
      <c r="J1911" t="s">
        <v>27929</v>
      </c>
      <c r="L1911" t="s">
        <v>29776</v>
      </c>
    </row>
    <row r="1912" spans="1:14" x14ac:dyDescent="0.35">
      <c r="A1912" t="s">
        <v>27099</v>
      </c>
      <c r="B1912" t="s">
        <v>29802</v>
      </c>
      <c r="C1912" t="s">
        <v>27165</v>
      </c>
      <c r="D1912" t="s">
        <v>866</v>
      </c>
      <c r="E1912" t="s">
        <v>41</v>
      </c>
      <c r="F1912" t="s">
        <v>27954</v>
      </c>
      <c r="G1912" t="s">
        <v>29775</v>
      </c>
      <c r="H1912" t="s">
        <v>35881</v>
      </c>
      <c r="I1912" t="s">
        <v>27929</v>
      </c>
      <c r="J1912" t="s">
        <v>27929</v>
      </c>
      <c r="L1912" t="s">
        <v>29776</v>
      </c>
    </row>
    <row r="1913" spans="1:14" x14ac:dyDescent="0.35">
      <c r="A1913" t="s">
        <v>643</v>
      </c>
      <c r="B1913" t="s">
        <v>29803</v>
      </c>
      <c r="C1913" t="s">
        <v>9668</v>
      </c>
      <c r="D1913" t="s">
        <v>858</v>
      </c>
      <c r="E1913" t="s">
        <v>41</v>
      </c>
      <c r="F1913" t="s">
        <v>27954</v>
      </c>
      <c r="G1913" t="s">
        <v>29775</v>
      </c>
      <c r="H1913" t="s">
        <v>35881</v>
      </c>
      <c r="I1913" t="s">
        <v>27929</v>
      </c>
      <c r="J1913" t="s">
        <v>27929</v>
      </c>
      <c r="L1913" t="s">
        <v>29776</v>
      </c>
      <c r="N1913">
        <v>1</v>
      </c>
    </row>
    <row r="1914" spans="1:14" x14ac:dyDescent="0.35">
      <c r="A1914" t="s">
        <v>27102</v>
      </c>
      <c r="B1914" t="s">
        <v>29804</v>
      </c>
      <c r="C1914" t="s">
        <v>27168</v>
      </c>
      <c r="D1914" t="s">
        <v>864</v>
      </c>
      <c r="E1914" t="s">
        <v>41</v>
      </c>
      <c r="F1914" t="s">
        <v>27954</v>
      </c>
      <c r="G1914" t="s">
        <v>29775</v>
      </c>
      <c r="H1914" t="s">
        <v>35881</v>
      </c>
      <c r="I1914" t="s">
        <v>27929</v>
      </c>
      <c r="J1914" t="s">
        <v>27929</v>
      </c>
      <c r="L1914" t="s">
        <v>29776</v>
      </c>
    </row>
    <row r="1915" spans="1:14" x14ac:dyDescent="0.35">
      <c r="A1915" t="s">
        <v>27103</v>
      </c>
      <c r="B1915" t="s">
        <v>29805</v>
      </c>
      <c r="C1915" t="s">
        <v>27170</v>
      </c>
      <c r="D1915" t="s">
        <v>864</v>
      </c>
      <c r="E1915" t="s">
        <v>41</v>
      </c>
      <c r="F1915" t="s">
        <v>27954</v>
      </c>
      <c r="G1915" t="s">
        <v>29775</v>
      </c>
      <c r="H1915" t="s">
        <v>35881</v>
      </c>
      <c r="I1915" t="s">
        <v>27929</v>
      </c>
      <c r="J1915" t="s">
        <v>27929</v>
      </c>
      <c r="L1915" t="s">
        <v>29776</v>
      </c>
    </row>
    <row r="1916" spans="1:14" x14ac:dyDescent="0.35">
      <c r="A1916" t="s">
        <v>27105</v>
      </c>
      <c r="B1916" t="s">
        <v>29806</v>
      </c>
      <c r="C1916" t="s">
        <v>27170</v>
      </c>
      <c r="D1916" t="s">
        <v>858</v>
      </c>
      <c r="E1916" t="s">
        <v>41</v>
      </c>
      <c r="F1916" t="s">
        <v>27954</v>
      </c>
      <c r="G1916" t="s">
        <v>29775</v>
      </c>
      <c r="H1916" t="s">
        <v>35881</v>
      </c>
      <c r="I1916" t="s">
        <v>27929</v>
      </c>
      <c r="J1916" t="s">
        <v>27929</v>
      </c>
      <c r="L1916" t="s">
        <v>29776</v>
      </c>
    </row>
    <row r="1917" spans="1:14" x14ac:dyDescent="0.35">
      <c r="A1917" t="s">
        <v>27107</v>
      </c>
      <c r="B1917" t="s">
        <v>29807</v>
      </c>
      <c r="C1917" t="s">
        <v>27173</v>
      </c>
      <c r="D1917" t="s">
        <v>858</v>
      </c>
      <c r="E1917" t="s">
        <v>41</v>
      </c>
      <c r="F1917" t="s">
        <v>27954</v>
      </c>
      <c r="G1917" t="s">
        <v>29775</v>
      </c>
      <c r="H1917" t="s">
        <v>35881</v>
      </c>
      <c r="I1917" t="s">
        <v>27929</v>
      </c>
      <c r="J1917" t="s">
        <v>27929</v>
      </c>
      <c r="L1917" t="s">
        <v>29776</v>
      </c>
    </row>
    <row r="1918" spans="1:14" x14ac:dyDescent="0.35">
      <c r="A1918" t="s">
        <v>27109</v>
      </c>
      <c r="B1918" t="s">
        <v>29808</v>
      </c>
      <c r="C1918" t="s">
        <v>27173</v>
      </c>
      <c r="D1918" t="s">
        <v>858</v>
      </c>
      <c r="E1918" t="s">
        <v>41</v>
      </c>
      <c r="F1918" t="s">
        <v>27954</v>
      </c>
      <c r="G1918" t="s">
        <v>29775</v>
      </c>
      <c r="H1918" t="s">
        <v>35881</v>
      </c>
      <c r="I1918" t="s">
        <v>27929</v>
      </c>
      <c r="J1918" t="s">
        <v>27929</v>
      </c>
      <c r="L1918" t="s">
        <v>29776</v>
      </c>
    </row>
    <row r="1919" spans="1:14" x14ac:dyDescent="0.35">
      <c r="A1919" t="s">
        <v>27111</v>
      </c>
      <c r="B1919" t="s">
        <v>29809</v>
      </c>
      <c r="C1919" t="s">
        <v>27176</v>
      </c>
      <c r="D1919" t="s">
        <v>866</v>
      </c>
      <c r="E1919" t="s">
        <v>41</v>
      </c>
      <c r="F1919" t="s">
        <v>27954</v>
      </c>
      <c r="G1919" t="s">
        <v>29775</v>
      </c>
      <c r="H1919" t="s">
        <v>35881</v>
      </c>
      <c r="I1919" t="s">
        <v>27929</v>
      </c>
      <c r="J1919" t="s">
        <v>27929</v>
      </c>
      <c r="L1919" t="s">
        <v>29776</v>
      </c>
    </row>
    <row r="1920" spans="1:14" x14ac:dyDescent="0.35">
      <c r="A1920" t="s">
        <v>27113</v>
      </c>
      <c r="B1920" t="s">
        <v>29810</v>
      </c>
      <c r="C1920" t="s">
        <v>27178</v>
      </c>
      <c r="D1920" t="s">
        <v>858</v>
      </c>
      <c r="E1920" t="s">
        <v>41</v>
      </c>
      <c r="F1920" t="s">
        <v>27954</v>
      </c>
      <c r="G1920" t="s">
        <v>29775</v>
      </c>
      <c r="H1920" t="s">
        <v>35881</v>
      </c>
      <c r="I1920" t="s">
        <v>27929</v>
      </c>
      <c r="J1920" t="s">
        <v>27929</v>
      </c>
      <c r="L1920" t="s">
        <v>29776</v>
      </c>
    </row>
    <row r="1921" spans="1:14" x14ac:dyDescent="0.35">
      <c r="A1921" t="s">
        <v>27115</v>
      </c>
      <c r="B1921" t="s">
        <v>29811</v>
      </c>
      <c r="C1921" t="s">
        <v>27180</v>
      </c>
      <c r="D1921" t="s">
        <v>858</v>
      </c>
      <c r="E1921" t="s">
        <v>41</v>
      </c>
      <c r="F1921" t="s">
        <v>27954</v>
      </c>
      <c r="G1921" t="s">
        <v>29775</v>
      </c>
      <c r="H1921" t="s">
        <v>35881</v>
      </c>
      <c r="I1921" t="s">
        <v>27929</v>
      </c>
      <c r="J1921" t="s">
        <v>27929</v>
      </c>
      <c r="L1921" t="s">
        <v>29776</v>
      </c>
    </row>
    <row r="1922" spans="1:14" x14ac:dyDescent="0.35">
      <c r="A1922" t="s">
        <v>27117</v>
      </c>
      <c r="B1922" t="s">
        <v>29812</v>
      </c>
      <c r="C1922" t="s">
        <v>27182</v>
      </c>
      <c r="D1922" t="s">
        <v>883</v>
      </c>
      <c r="E1922" t="s">
        <v>41</v>
      </c>
      <c r="F1922" t="s">
        <v>27954</v>
      </c>
      <c r="G1922" t="s">
        <v>29775</v>
      </c>
      <c r="H1922" t="s">
        <v>35881</v>
      </c>
      <c r="I1922" t="s">
        <v>27929</v>
      </c>
      <c r="J1922" t="s">
        <v>27929</v>
      </c>
      <c r="L1922" t="s">
        <v>29776</v>
      </c>
      <c r="N1922">
        <v>1</v>
      </c>
    </row>
    <row r="1923" spans="1:14" x14ac:dyDescent="0.35">
      <c r="A1923" t="s">
        <v>27119</v>
      </c>
      <c r="B1923" t="s">
        <v>29813</v>
      </c>
      <c r="C1923" t="s">
        <v>27184</v>
      </c>
      <c r="D1923" t="s">
        <v>883</v>
      </c>
      <c r="E1923" t="s">
        <v>41</v>
      </c>
      <c r="F1923" t="s">
        <v>27954</v>
      </c>
      <c r="G1923" t="s">
        <v>29775</v>
      </c>
      <c r="H1923" t="s">
        <v>29760</v>
      </c>
      <c r="I1923" t="s">
        <v>27929</v>
      </c>
      <c r="J1923" t="s">
        <v>27929</v>
      </c>
      <c r="K1923" t="s">
        <v>29814</v>
      </c>
      <c r="L1923" t="s">
        <v>29814</v>
      </c>
    </row>
    <row r="1924" spans="1:14" x14ac:dyDescent="0.35">
      <c r="A1924" t="s">
        <v>27121</v>
      </c>
      <c r="B1924" t="s">
        <v>29815</v>
      </c>
      <c r="C1924" t="s">
        <v>27186</v>
      </c>
      <c r="D1924" t="s">
        <v>883</v>
      </c>
      <c r="E1924" t="s">
        <v>41</v>
      </c>
      <c r="F1924" t="s">
        <v>27954</v>
      </c>
      <c r="G1924" t="s">
        <v>29775</v>
      </c>
      <c r="H1924" t="s">
        <v>29760</v>
      </c>
      <c r="I1924" t="s">
        <v>27929</v>
      </c>
      <c r="J1924" t="s">
        <v>27929</v>
      </c>
      <c r="L1924" t="s">
        <v>29814</v>
      </c>
    </row>
    <row r="1925" spans="1:14" x14ac:dyDescent="0.35">
      <c r="A1925" t="s">
        <v>29816</v>
      </c>
      <c r="B1925" t="s">
        <v>29817</v>
      </c>
      <c r="C1925" t="s">
        <v>27188</v>
      </c>
      <c r="D1925" t="s">
        <v>866</v>
      </c>
      <c r="E1925" t="s">
        <v>41</v>
      </c>
      <c r="F1925" t="s">
        <v>27954</v>
      </c>
      <c r="G1925" t="s">
        <v>29775</v>
      </c>
      <c r="H1925" t="s">
        <v>29760</v>
      </c>
      <c r="I1925" t="s">
        <v>27929</v>
      </c>
      <c r="J1925" t="s">
        <v>27929</v>
      </c>
      <c r="L1925" t="s">
        <v>29814</v>
      </c>
    </row>
    <row r="1926" spans="1:14" x14ac:dyDescent="0.35">
      <c r="A1926" t="s">
        <v>27124</v>
      </c>
      <c r="B1926" t="s">
        <v>29818</v>
      </c>
      <c r="C1926" t="s">
        <v>27190</v>
      </c>
      <c r="D1926" t="s">
        <v>858</v>
      </c>
      <c r="E1926" t="s">
        <v>41</v>
      </c>
      <c r="F1926" t="s">
        <v>27954</v>
      </c>
      <c r="G1926" t="s">
        <v>29775</v>
      </c>
      <c r="H1926" t="s">
        <v>29760</v>
      </c>
      <c r="I1926" t="s">
        <v>27929</v>
      </c>
      <c r="J1926" t="s">
        <v>27929</v>
      </c>
      <c r="L1926" t="s">
        <v>29814</v>
      </c>
    </row>
    <row r="1927" spans="1:14" x14ac:dyDescent="0.35">
      <c r="A1927" t="s">
        <v>664</v>
      </c>
      <c r="B1927" t="s">
        <v>29819</v>
      </c>
      <c r="C1927" t="s">
        <v>21853</v>
      </c>
      <c r="D1927" t="s">
        <v>883</v>
      </c>
      <c r="E1927" t="s">
        <v>41</v>
      </c>
      <c r="F1927" t="s">
        <v>27954</v>
      </c>
      <c r="G1927" t="s">
        <v>29775</v>
      </c>
      <c r="H1927" t="s">
        <v>29760</v>
      </c>
      <c r="I1927" t="s">
        <v>27929</v>
      </c>
      <c r="J1927" t="s">
        <v>27929</v>
      </c>
      <c r="L1927" t="s">
        <v>29814</v>
      </c>
      <c r="N1927">
        <v>1</v>
      </c>
    </row>
    <row r="1928" spans="1:14" x14ac:dyDescent="0.35">
      <c r="A1928" t="s">
        <v>27126</v>
      </c>
      <c r="B1928" t="s">
        <v>29820</v>
      </c>
      <c r="C1928" t="s">
        <v>27193</v>
      </c>
      <c r="D1928" t="s">
        <v>883</v>
      </c>
      <c r="E1928" t="s">
        <v>41</v>
      </c>
      <c r="F1928" t="s">
        <v>27954</v>
      </c>
      <c r="G1928" t="s">
        <v>29775</v>
      </c>
      <c r="H1928" t="s">
        <v>29760</v>
      </c>
      <c r="I1928" t="s">
        <v>27929</v>
      </c>
      <c r="J1928" t="s">
        <v>27929</v>
      </c>
      <c r="L1928" t="s">
        <v>29814</v>
      </c>
    </row>
    <row r="1929" spans="1:14" x14ac:dyDescent="0.35">
      <c r="A1929" t="s">
        <v>27128</v>
      </c>
      <c r="B1929" t="s">
        <v>29821</v>
      </c>
      <c r="C1929" t="s">
        <v>27195</v>
      </c>
      <c r="D1929" t="s">
        <v>858</v>
      </c>
      <c r="E1929" t="s">
        <v>41</v>
      </c>
      <c r="F1929" t="s">
        <v>27954</v>
      </c>
      <c r="G1929" t="s">
        <v>29775</v>
      </c>
      <c r="H1929" t="s">
        <v>29760</v>
      </c>
      <c r="I1929" t="s">
        <v>27929</v>
      </c>
      <c r="J1929" t="s">
        <v>27929</v>
      </c>
      <c r="L1929" t="s">
        <v>29814</v>
      </c>
    </row>
    <row r="1930" spans="1:14" x14ac:dyDescent="0.35">
      <c r="A1930" t="s">
        <v>27130</v>
      </c>
      <c r="B1930" t="s">
        <v>29822</v>
      </c>
      <c r="C1930" t="s">
        <v>27197</v>
      </c>
      <c r="D1930" t="s">
        <v>883</v>
      </c>
      <c r="E1930" t="s">
        <v>41</v>
      </c>
      <c r="F1930" t="s">
        <v>27954</v>
      </c>
      <c r="G1930" t="s">
        <v>29775</v>
      </c>
      <c r="H1930" t="s">
        <v>29760</v>
      </c>
      <c r="I1930" t="s">
        <v>27929</v>
      </c>
      <c r="J1930" t="s">
        <v>27929</v>
      </c>
      <c r="L1930" t="s">
        <v>29814</v>
      </c>
    </row>
    <row r="1931" spans="1:14" x14ac:dyDescent="0.35">
      <c r="A1931" t="s">
        <v>35886</v>
      </c>
      <c r="B1931" t="s">
        <v>35887</v>
      </c>
      <c r="C1931" t="s">
        <v>35888</v>
      </c>
      <c r="D1931" t="s">
        <v>858</v>
      </c>
      <c r="E1931" t="s">
        <v>41</v>
      </c>
      <c r="F1931" t="s">
        <v>27954</v>
      </c>
      <c r="G1931" t="s">
        <v>28234</v>
      </c>
      <c r="H1931" t="s">
        <v>27947</v>
      </c>
      <c r="I1931" t="s">
        <v>27929</v>
      </c>
      <c r="J1931" t="s">
        <v>27929</v>
      </c>
      <c r="K1931" t="s">
        <v>29824</v>
      </c>
      <c r="L1931" t="s">
        <v>29824</v>
      </c>
      <c r="N1931">
        <v>1</v>
      </c>
    </row>
    <row r="1932" spans="1:14" x14ac:dyDescent="0.35">
      <c r="A1932" t="s">
        <v>27131</v>
      </c>
      <c r="B1932" t="s">
        <v>29823</v>
      </c>
      <c r="C1932" t="s">
        <v>27199</v>
      </c>
      <c r="D1932" t="s">
        <v>858</v>
      </c>
      <c r="E1932" t="s">
        <v>41</v>
      </c>
      <c r="F1932" t="s">
        <v>27954</v>
      </c>
      <c r="G1932" t="s">
        <v>28234</v>
      </c>
      <c r="H1932" t="s">
        <v>27947</v>
      </c>
      <c r="I1932" t="s">
        <v>27929</v>
      </c>
      <c r="J1932" t="s">
        <v>27929</v>
      </c>
      <c r="L1932" t="s">
        <v>29824</v>
      </c>
    </row>
    <row r="1933" spans="1:14" x14ac:dyDescent="0.35">
      <c r="A1933" s="315" t="s">
        <v>24938</v>
      </c>
      <c r="B1933" t="s">
        <v>29825</v>
      </c>
      <c r="C1933" t="s">
        <v>27201</v>
      </c>
      <c r="D1933" t="s">
        <v>858</v>
      </c>
      <c r="E1933" t="s">
        <v>41</v>
      </c>
      <c r="F1933" t="s">
        <v>27954</v>
      </c>
      <c r="G1933" t="s">
        <v>28234</v>
      </c>
      <c r="H1933" t="s">
        <v>27947</v>
      </c>
      <c r="I1933" t="s">
        <v>27929</v>
      </c>
      <c r="J1933" t="s">
        <v>27929</v>
      </c>
      <c r="L1933" t="s">
        <v>29824</v>
      </c>
    </row>
    <row r="1934" spans="1:14" x14ac:dyDescent="0.35">
      <c r="A1934" s="315" t="s">
        <v>27133</v>
      </c>
      <c r="B1934" t="s">
        <v>29826</v>
      </c>
      <c r="C1934" t="s">
        <v>27203</v>
      </c>
      <c r="D1934" t="s">
        <v>858</v>
      </c>
      <c r="E1934" t="s">
        <v>41</v>
      </c>
      <c r="F1934" t="s">
        <v>27954</v>
      </c>
      <c r="G1934" t="s">
        <v>28234</v>
      </c>
      <c r="H1934" t="s">
        <v>27947</v>
      </c>
      <c r="I1934" t="s">
        <v>27929</v>
      </c>
      <c r="J1934" t="s">
        <v>27929</v>
      </c>
      <c r="L1934" t="s">
        <v>29824</v>
      </c>
    </row>
    <row r="1935" spans="1:14" x14ac:dyDescent="0.35">
      <c r="A1935" s="315" t="s">
        <v>24940</v>
      </c>
      <c r="B1935" t="s">
        <v>29827</v>
      </c>
      <c r="C1935" t="s">
        <v>27205</v>
      </c>
      <c r="D1935" t="s">
        <v>858</v>
      </c>
      <c r="E1935" t="s">
        <v>41</v>
      </c>
      <c r="F1935" t="s">
        <v>27954</v>
      </c>
      <c r="G1935" t="s">
        <v>28234</v>
      </c>
      <c r="H1935" t="s">
        <v>27947</v>
      </c>
      <c r="I1935" t="s">
        <v>27929</v>
      </c>
      <c r="J1935" t="s">
        <v>27929</v>
      </c>
      <c r="L1935" t="s">
        <v>29824</v>
      </c>
    </row>
    <row r="1936" spans="1:14" x14ac:dyDescent="0.35">
      <c r="A1936" s="315" t="s">
        <v>27136</v>
      </c>
      <c r="B1936" t="s">
        <v>29828</v>
      </c>
      <c r="C1936" t="s">
        <v>27207</v>
      </c>
      <c r="D1936" t="s">
        <v>858</v>
      </c>
      <c r="E1936" t="s">
        <v>41</v>
      </c>
      <c r="F1936" t="s">
        <v>27954</v>
      </c>
      <c r="G1936" t="s">
        <v>28234</v>
      </c>
      <c r="H1936" t="s">
        <v>27947</v>
      </c>
      <c r="I1936" t="s">
        <v>27929</v>
      </c>
      <c r="J1936" t="s">
        <v>27929</v>
      </c>
      <c r="L1936" t="s">
        <v>29824</v>
      </c>
    </row>
    <row r="1937" spans="1:14" x14ac:dyDescent="0.35">
      <c r="A1937" t="s">
        <v>27138</v>
      </c>
      <c r="B1937" t="s">
        <v>29829</v>
      </c>
      <c r="C1937" t="s">
        <v>27209</v>
      </c>
      <c r="D1937" t="s">
        <v>858</v>
      </c>
      <c r="E1937" t="s">
        <v>41</v>
      </c>
      <c r="F1937" t="s">
        <v>27954</v>
      </c>
      <c r="G1937" t="s">
        <v>28234</v>
      </c>
      <c r="H1937" t="s">
        <v>27947</v>
      </c>
      <c r="I1937" t="s">
        <v>27929</v>
      </c>
      <c r="J1937" t="s">
        <v>27929</v>
      </c>
      <c r="L1937" t="s">
        <v>29824</v>
      </c>
    </row>
    <row r="1938" spans="1:14" x14ac:dyDescent="0.35">
      <c r="A1938" t="s">
        <v>27140</v>
      </c>
      <c r="B1938" t="s">
        <v>29830</v>
      </c>
      <c r="C1938" t="s">
        <v>27211</v>
      </c>
      <c r="D1938" t="s">
        <v>858</v>
      </c>
      <c r="E1938" t="s">
        <v>41</v>
      </c>
      <c r="F1938" t="s">
        <v>27954</v>
      </c>
      <c r="G1938" t="s">
        <v>28234</v>
      </c>
      <c r="H1938" t="s">
        <v>27947</v>
      </c>
      <c r="I1938" t="s">
        <v>27929</v>
      </c>
      <c r="J1938" t="s">
        <v>27929</v>
      </c>
      <c r="L1938" t="s">
        <v>29824</v>
      </c>
    </row>
    <row r="1939" spans="1:14" x14ac:dyDescent="0.35">
      <c r="A1939" t="s">
        <v>27142</v>
      </c>
      <c r="B1939" t="s">
        <v>29831</v>
      </c>
      <c r="C1939" t="s">
        <v>27213</v>
      </c>
      <c r="D1939" t="s">
        <v>858</v>
      </c>
      <c r="E1939" t="s">
        <v>41</v>
      </c>
      <c r="F1939" t="s">
        <v>27954</v>
      </c>
      <c r="G1939" t="s">
        <v>28234</v>
      </c>
      <c r="H1939" t="s">
        <v>27947</v>
      </c>
      <c r="I1939" t="s">
        <v>27929</v>
      </c>
      <c r="J1939" t="s">
        <v>27929</v>
      </c>
      <c r="L1939" t="s">
        <v>29824</v>
      </c>
    </row>
    <row r="1940" spans="1:14" x14ac:dyDescent="0.35">
      <c r="A1940" t="s">
        <v>27144</v>
      </c>
      <c r="B1940" t="s">
        <v>29832</v>
      </c>
      <c r="C1940" t="s">
        <v>27216</v>
      </c>
      <c r="D1940" t="s">
        <v>858</v>
      </c>
      <c r="E1940" t="s">
        <v>41</v>
      </c>
      <c r="F1940" t="s">
        <v>27954</v>
      </c>
      <c r="G1940" t="s">
        <v>28234</v>
      </c>
      <c r="H1940" t="s">
        <v>27947</v>
      </c>
      <c r="I1940" t="s">
        <v>27929</v>
      </c>
      <c r="J1940" t="s">
        <v>27929</v>
      </c>
      <c r="L1940" t="s">
        <v>29824</v>
      </c>
    </row>
    <row r="1941" spans="1:14" x14ac:dyDescent="0.35">
      <c r="A1941" t="s">
        <v>661</v>
      </c>
      <c r="B1941" t="s">
        <v>29833</v>
      </c>
      <c r="C1941" t="s">
        <v>22679</v>
      </c>
      <c r="D1941" t="s">
        <v>858</v>
      </c>
      <c r="E1941" t="s">
        <v>41</v>
      </c>
      <c r="F1941" t="s">
        <v>27954</v>
      </c>
      <c r="G1941" t="s">
        <v>28234</v>
      </c>
      <c r="H1941" t="s">
        <v>27947</v>
      </c>
      <c r="I1941" t="s">
        <v>27929</v>
      </c>
      <c r="J1941" t="s">
        <v>27929</v>
      </c>
      <c r="L1941" t="s">
        <v>29824</v>
      </c>
      <c r="N1941">
        <v>1</v>
      </c>
    </row>
    <row r="1942" spans="1:14" x14ac:dyDescent="0.35">
      <c r="A1942" t="s">
        <v>27146</v>
      </c>
      <c r="B1942" t="s">
        <v>29834</v>
      </c>
      <c r="C1942" t="s">
        <v>27219</v>
      </c>
      <c r="D1942" t="s">
        <v>858</v>
      </c>
      <c r="E1942" t="s">
        <v>41</v>
      </c>
      <c r="F1942" t="s">
        <v>27954</v>
      </c>
      <c r="G1942" t="s">
        <v>28234</v>
      </c>
      <c r="H1942" t="s">
        <v>27947</v>
      </c>
      <c r="I1942" t="s">
        <v>27929</v>
      </c>
      <c r="J1942" t="s">
        <v>27929</v>
      </c>
      <c r="L1942" t="s">
        <v>29824</v>
      </c>
    </row>
    <row r="1943" spans="1:14" x14ac:dyDescent="0.35">
      <c r="A1943" t="s">
        <v>27148</v>
      </c>
      <c r="B1943" t="s">
        <v>29835</v>
      </c>
      <c r="C1943" t="s">
        <v>27221</v>
      </c>
      <c r="D1943" t="s">
        <v>858</v>
      </c>
      <c r="E1943" t="s">
        <v>41</v>
      </c>
      <c r="F1943" t="s">
        <v>27954</v>
      </c>
      <c r="G1943" t="s">
        <v>28234</v>
      </c>
      <c r="H1943" t="s">
        <v>27947</v>
      </c>
      <c r="I1943" t="s">
        <v>27929</v>
      </c>
      <c r="J1943" t="s">
        <v>27929</v>
      </c>
      <c r="L1943" t="s">
        <v>29824</v>
      </c>
    </row>
    <row r="1944" spans="1:14" x14ac:dyDescent="0.35">
      <c r="A1944" t="s">
        <v>27150</v>
      </c>
      <c r="B1944" t="s">
        <v>29836</v>
      </c>
      <c r="C1944" t="s">
        <v>27223</v>
      </c>
      <c r="D1944" t="s">
        <v>858</v>
      </c>
      <c r="E1944" t="s">
        <v>41</v>
      </c>
      <c r="F1944" t="s">
        <v>27954</v>
      </c>
      <c r="G1944" t="s">
        <v>28234</v>
      </c>
      <c r="H1944" t="s">
        <v>27947</v>
      </c>
      <c r="I1944" t="s">
        <v>27929</v>
      </c>
      <c r="J1944" t="s">
        <v>27929</v>
      </c>
      <c r="L1944" t="s">
        <v>29824</v>
      </c>
      <c r="N1944">
        <v>1</v>
      </c>
    </row>
    <row r="1945" spans="1:14" x14ac:dyDescent="0.35">
      <c r="A1945" t="s">
        <v>27152</v>
      </c>
      <c r="B1945" t="s">
        <v>29837</v>
      </c>
      <c r="C1945" t="s">
        <v>27225</v>
      </c>
      <c r="D1945" t="s">
        <v>858</v>
      </c>
      <c r="E1945" t="s">
        <v>41</v>
      </c>
      <c r="F1945" t="s">
        <v>27954</v>
      </c>
      <c r="G1945" t="s">
        <v>28234</v>
      </c>
      <c r="H1945" t="s">
        <v>27947</v>
      </c>
      <c r="I1945" t="s">
        <v>27929</v>
      </c>
      <c r="J1945" t="s">
        <v>27929</v>
      </c>
      <c r="L1945" t="s">
        <v>29824</v>
      </c>
    </row>
    <row r="1946" spans="1:14" x14ac:dyDescent="0.35">
      <c r="A1946" s="315" t="s">
        <v>24924</v>
      </c>
      <c r="B1946" t="s">
        <v>29838</v>
      </c>
      <c r="C1946" t="s">
        <v>27227</v>
      </c>
      <c r="D1946" t="s">
        <v>858</v>
      </c>
      <c r="E1946" t="s">
        <v>41</v>
      </c>
      <c r="F1946" t="s">
        <v>27954</v>
      </c>
      <c r="G1946" t="s">
        <v>28234</v>
      </c>
      <c r="H1946" t="s">
        <v>27947</v>
      </c>
      <c r="I1946" t="s">
        <v>27929</v>
      </c>
      <c r="J1946" t="s">
        <v>27929</v>
      </c>
      <c r="L1946" t="s">
        <v>29824</v>
      </c>
      <c r="N1946">
        <v>1</v>
      </c>
    </row>
    <row r="1947" spans="1:14" x14ac:dyDescent="0.35">
      <c r="A1947" t="s">
        <v>1012</v>
      </c>
      <c r="B1947" t="s">
        <v>29839</v>
      </c>
      <c r="C1947" t="s">
        <v>22680</v>
      </c>
      <c r="D1947" t="s">
        <v>858</v>
      </c>
      <c r="E1947" t="s">
        <v>41</v>
      </c>
      <c r="F1947" t="s">
        <v>27954</v>
      </c>
      <c r="G1947" t="s">
        <v>28234</v>
      </c>
      <c r="H1947" t="s">
        <v>27947</v>
      </c>
      <c r="I1947" t="s">
        <v>27929</v>
      </c>
      <c r="J1947" t="s">
        <v>27929</v>
      </c>
      <c r="L1947" t="s">
        <v>29824</v>
      </c>
      <c r="N1947">
        <v>1</v>
      </c>
    </row>
    <row r="1948" spans="1:14" x14ac:dyDescent="0.35">
      <c r="A1948" s="315" t="s">
        <v>580</v>
      </c>
      <c r="B1948" t="s">
        <v>29840</v>
      </c>
      <c r="C1948" t="s">
        <v>9685</v>
      </c>
      <c r="D1948" t="s">
        <v>858</v>
      </c>
      <c r="E1948" t="s">
        <v>41</v>
      </c>
      <c r="F1948" t="s">
        <v>27954</v>
      </c>
      <c r="G1948" t="s">
        <v>28234</v>
      </c>
      <c r="H1948" t="s">
        <v>27947</v>
      </c>
      <c r="I1948" t="s">
        <v>27929</v>
      </c>
      <c r="J1948" t="s">
        <v>27929</v>
      </c>
      <c r="L1948" t="s">
        <v>29824</v>
      </c>
      <c r="N1948">
        <v>1</v>
      </c>
    </row>
    <row r="1949" spans="1:14" x14ac:dyDescent="0.35">
      <c r="A1949" s="315" t="s">
        <v>27155</v>
      </c>
      <c r="B1949" t="s">
        <v>29841</v>
      </c>
      <c r="C1949" t="s">
        <v>27231</v>
      </c>
      <c r="D1949" t="s">
        <v>858</v>
      </c>
      <c r="E1949" t="s">
        <v>41</v>
      </c>
      <c r="F1949" t="s">
        <v>27954</v>
      </c>
      <c r="G1949" t="s">
        <v>28234</v>
      </c>
      <c r="H1949" t="s">
        <v>27947</v>
      </c>
      <c r="I1949" t="s">
        <v>27929</v>
      </c>
      <c r="J1949" t="s">
        <v>27929</v>
      </c>
      <c r="L1949" t="s">
        <v>29824</v>
      </c>
    </row>
    <row r="1950" spans="1:14" x14ac:dyDescent="0.35">
      <c r="A1950" t="s">
        <v>27156</v>
      </c>
      <c r="B1950" t="s">
        <v>29842</v>
      </c>
      <c r="C1950" t="s">
        <v>27233</v>
      </c>
      <c r="D1950" t="s">
        <v>858</v>
      </c>
      <c r="E1950" t="s">
        <v>41</v>
      </c>
      <c r="F1950" t="s">
        <v>27954</v>
      </c>
      <c r="G1950" t="s">
        <v>28234</v>
      </c>
      <c r="H1950" t="s">
        <v>27947</v>
      </c>
      <c r="I1950" t="s">
        <v>27929</v>
      </c>
      <c r="J1950" t="s">
        <v>27929</v>
      </c>
      <c r="L1950" t="s">
        <v>29824</v>
      </c>
    </row>
    <row r="1951" spans="1:14" x14ac:dyDescent="0.35">
      <c r="A1951" t="s">
        <v>35889</v>
      </c>
      <c r="B1951" t="s">
        <v>35890</v>
      </c>
      <c r="C1951" t="s">
        <v>35891</v>
      </c>
      <c r="D1951" t="s">
        <v>858</v>
      </c>
      <c r="E1951" t="s">
        <v>41</v>
      </c>
      <c r="F1951" t="s">
        <v>27954</v>
      </c>
      <c r="G1951" t="s">
        <v>28234</v>
      </c>
      <c r="H1951" t="s">
        <v>27947</v>
      </c>
      <c r="I1951" t="s">
        <v>27929</v>
      </c>
      <c r="J1951" t="s">
        <v>27929</v>
      </c>
      <c r="L1951" t="s">
        <v>29824</v>
      </c>
    </row>
    <row r="1952" spans="1:14" x14ac:dyDescent="0.35">
      <c r="A1952" t="s">
        <v>27158</v>
      </c>
      <c r="B1952" t="s">
        <v>29843</v>
      </c>
      <c r="C1952" t="s">
        <v>27235</v>
      </c>
      <c r="D1952" t="s">
        <v>858</v>
      </c>
      <c r="E1952" t="s">
        <v>41</v>
      </c>
      <c r="F1952" t="s">
        <v>27954</v>
      </c>
      <c r="G1952" t="s">
        <v>28234</v>
      </c>
      <c r="H1952" t="s">
        <v>27947</v>
      </c>
      <c r="I1952" t="s">
        <v>27929</v>
      </c>
      <c r="J1952" t="s">
        <v>27929</v>
      </c>
      <c r="L1952" t="s">
        <v>29824</v>
      </c>
    </row>
    <row r="1953" spans="1:14" x14ac:dyDescent="0.35">
      <c r="A1953" t="s">
        <v>27160</v>
      </c>
      <c r="B1953" t="s">
        <v>29844</v>
      </c>
      <c r="C1953" t="s">
        <v>27237</v>
      </c>
      <c r="D1953" t="s">
        <v>858</v>
      </c>
      <c r="E1953" t="s">
        <v>41</v>
      </c>
      <c r="F1953" t="s">
        <v>27954</v>
      </c>
      <c r="G1953" t="s">
        <v>28234</v>
      </c>
      <c r="H1953" t="s">
        <v>27947</v>
      </c>
      <c r="I1953" t="s">
        <v>27929</v>
      </c>
      <c r="J1953" t="s">
        <v>27929</v>
      </c>
      <c r="L1953" t="s">
        <v>29824</v>
      </c>
    </row>
    <row r="1954" spans="1:14" x14ac:dyDescent="0.35">
      <c r="A1954" t="s">
        <v>27162</v>
      </c>
      <c r="B1954" t="s">
        <v>29845</v>
      </c>
      <c r="C1954" t="s">
        <v>27239</v>
      </c>
      <c r="D1954" t="s">
        <v>858</v>
      </c>
      <c r="E1954" t="s">
        <v>41</v>
      </c>
      <c r="F1954" t="s">
        <v>27954</v>
      </c>
      <c r="G1954" t="s">
        <v>28234</v>
      </c>
      <c r="H1954" t="s">
        <v>27947</v>
      </c>
      <c r="I1954" t="s">
        <v>27929</v>
      </c>
      <c r="J1954" t="s">
        <v>27929</v>
      </c>
      <c r="L1954" t="s">
        <v>29824</v>
      </c>
    </row>
    <row r="1955" spans="1:14" x14ac:dyDescent="0.35">
      <c r="A1955" t="s">
        <v>27164</v>
      </c>
      <c r="B1955" t="s">
        <v>29846</v>
      </c>
      <c r="C1955" t="s">
        <v>27241</v>
      </c>
      <c r="D1955" t="s">
        <v>858</v>
      </c>
      <c r="E1955" t="s">
        <v>41</v>
      </c>
      <c r="F1955" t="s">
        <v>27954</v>
      </c>
      <c r="G1955" t="s">
        <v>28234</v>
      </c>
      <c r="H1955" t="s">
        <v>27947</v>
      </c>
      <c r="I1955" t="s">
        <v>27929</v>
      </c>
      <c r="J1955" t="s">
        <v>27929</v>
      </c>
      <c r="L1955" t="s">
        <v>29824</v>
      </c>
    </row>
    <row r="1956" spans="1:14" x14ac:dyDescent="0.35">
      <c r="A1956" t="s">
        <v>27166</v>
      </c>
      <c r="B1956" t="s">
        <v>29847</v>
      </c>
      <c r="C1956" t="s">
        <v>27243</v>
      </c>
      <c r="D1956" t="s">
        <v>858</v>
      </c>
      <c r="E1956" t="s">
        <v>41</v>
      </c>
      <c r="F1956" t="s">
        <v>27954</v>
      </c>
      <c r="G1956" t="s">
        <v>28234</v>
      </c>
      <c r="H1956" t="s">
        <v>27947</v>
      </c>
      <c r="I1956" t="s">
        <v>27929</v>
      </c>
      <c r="J1956" t="s">
        <v>27929</v>
      </c>
      <c r="L1956" t="s">
        <v>29824</v>
      </c>
    </row>
    <row r="1957" spans="1:14" x14ac:dyDescent="0.35">
      <c r="A1957" t="s">
        <v>27167</v>
      </c>
      <c r="B1957" t="s">
        <v>29848</v>
      </c>
      <c r="C1957" t="s">
        <v>27245</v>
      </c>
      <c r="D1957" t="s">
        <v>858</v>
      </c>
      <c r="E1957" t="s">
        <v>41</v>
      </c>
      <c r="F1957" t="s">
        <v>27954</v>
      </c>
      <c r="G1957" t="s">
        <v>28234</v>
      </c>
      <c r="H1957" t="s">
        <v>27947</v>
      </c>
      <c r="I1957" t="s">
        <v>27929</v>
      </c>
      <c r="J1957" t="s">
        <v>27929</v>
      </c>
      <c r="L1957" t="s">
        <v>29824</v>
      </c>
    </row>
    <row r="1958" spans="1:14" x14ac:dyDescent="0.35">
      <c r="A1958" t="s">
        <v>27169</v>
      </c>
      <c r="B1958" t="s">
        <v>29849</v>
      </c>
      <c r="C1958" t="s">
        <v>27247</v>
      </c>
      <c r="D1958" t="s">
        <v>858</v>
      </c>
      <c r="E1958" t="s">
        <v>41</v>
      </c>
      <c r="F1958" t="s">
        <v>27954</v>
      </c>
      <c r="G1958" t="s">
        <v>28234</v>
      </c>
      <c r="H1958" t="s">
        <v>27947</v>
      </c>
      <c r="I1958" t="s">
        <v>27929</v>
      </c>
      <c r="J1958" t="s">
        <v>27929</v>
      </c>
      <c r="L1958" t="s">
        <v>29824</v>
      </c>
    </row>
    <row r="1959" spans="1:14" x14ac:dyDescent="0.35">
      <c r="A1959" t="s">
        <v>27171</v>
      </c>
      <c r="B1959" t="s">
        <v>29850</v>
      </c>
      <c r="C1959" t="s">
        <v>27249</v>
      </c>
      <c r="D1959" t="s">
        <v>858</v>
      </c>
      <c r="E1959" t="s">
        <v>41</v>
      </c>
      <c r="F1959" t="s">
        <v>27954</v>
      </c>
      <c r="G1959" t="s">
        <v>28234</v>
      </c>
      <c r="H1959" t="s">
        <v>27947</v>
      </c>
      <c r="I1959" t="s">
        <v>27929</v>
      </c>
      <c r="J1959" t="s">
        <v>27929</v>
      </c>
      <c r="L1959" t="s">
        <v>29824</v>
      </c>
    </row>
    <row r="1960" spans="1:14" x14ac:dyDescent="0.35">
      <c r="A1960" t="s">
        <v>27172</v>
      </c>
      <c r="B1960" t="s">
        <v>29851</v>
      </c>
      <c r="C1960" t="s">
        <v>27251</v>
      </c>
      <c r="D1960" t="s">
        <v>858</v>
      </c>
      <c r="E1960" t="s">
        <v>41</v>
      </c>
      <c r="F1960" t="s">
        <v>27954</v>
      </c>
      <c r="G1960" t="s">
        <v>28234</v>
      </c>
      <c r="H1960" t="s">
        <v>27947</v>
      </c>
      <c r="I1960" t="s">
        <v>27929</v>
      </c>
      <c r="J1960" t="s">
        <v>27929</v>
      </c>
      <c r="L1960" t="s">
        <v>29824</v>
      </c>
    </row>
    <row r="1961" spans="1:14" x14ac:dyDescent="0.35">
      <c r="A1961" t="s">
        <v>27174</v>
      </c>
      <c r="B1961" t="s">
        <v>29852</v>
      </c>
      <c r="C1961" t="s">
        <v>27253</v>
      </c>
      <c r="D1961" t="s">
        <v>858</v>
      </c>
      <c r="E1961" t="s">
        <v>41</v>
      </c>
      <c r="F1961" t="s">
        <v>27954</v>
      </c>
      <c r="G1961" t="s">
        <v>28234</v>
      </c>
      <c r="H1961" t="s">
        <v>27947</v>
      </c>
      <c r="I1961" t="s">
        <v>27929</v>
      </c>
      <c r="J1961" t="s">
        <v>27929</v>
      </c>
      <c r="L1961" t="s">
        <v>29824</v>
      </c>
    </row>
    <row r="1962" spans="1:14" x14ac:dyDescent="0.35">
      <c r="A1962" s="315" t="s">
        <v>27175</v>
      </c>
      <c r="B1962" t="s">
        <v>29853</v>
      </c>
      <c r="C1962" t="s">
        <v>27255</v>
      </c>
      <c r="D1962" t="s">
        <v>858</v>
      </c>
      <c r="E1962" t="s">
        <v>41</v>
      </c>
      <c r="F1962" t="s">
        <v>27954</v>
      </c>
      <c r="G1962" t="s">
        <v>28234</v>
      </c>
      <c r="H1962" t="s">
        <v>27947</v>
      </c>
      <c r="I1962" t="s">
        <v>27929</v>
      </c>
      <c r="J1962" t="s">
        <v>27929</v>
      </c>
      <c r="L1962" t="s">
        <v>29824</v>
      </c>
    </row>
    <row r="1963" spans="1:14" x14ac:dyDescent="0.35">
      <c r="A1963" s="315" t="s">
        <v>27177</v>
      </c>
      <c r="B1963" t="s">
        <v>29854</v>
      </c>
      <c r="C1963" t="s">
        <v>27257</v>
      </c>
      <c r="D1963" t="s">
        <v>858</v>
      </c>
      <c r="E1963" t="s">
        <v>41</v>
      </c>
      <c r="F1963" t="s">
        <v>27954</v>
      </c>
      <c r="G1963" t="s">
        <v>28234</v>
      </c>
      <c r="H1963" t="s">
        <v>27947</v>
      </c>
      <c r="I1963" t="s">
        <v>27929</v>
      </c>
      <c r="J1963" t="s">
        <v>27929</v>
      </c>
      <c r="L1963" t="s">
        <v>29824</v>
      </c>
      <c r="N1963">
        <v>1</v>
      </c>
    </row>
    <row r="1964" spans="1:14" x14ac:dyDescent="0.35">
      <c r="A1964" t="s">
        <v>27179</v>
      </c>
      <c r="B1964" t="s">
        <v>29855</v>
      </c>
      <c r="C1964" t="s">
        <v>27259</v>
      </c>
      <c r="D1964" t="s">
        <v>858</v>
      </c>
      <c r="E1964" t="s">
        <v>41</v>
      </c>
      <c r="F1964" t="s">
        <v>27954</v>
      </c>
      <c r="G1964" t="s">
        <v>28234</v>
      </c>
      <c r="H1964" t="s">
        <v>27947</v>
      </c>
      <c r="I1964" t="s">
        <v>27929</v>
      </c>
      <c r="J1964" t="s">
        <v>27929</v>
      </c>
      <c r="L1964" t="s">
        <v>29824</v>
      </c>
    </row>
    <row r="1965" spans="1:14" x14ac:dyDescent="0.35">
      <c r="A1965" t="s">
        <v>27181</v>
      </c>
      <c r="B1965" t="s">
        <v>29856</v>
      </c>
      <c r="C1965" t="s">
        <v>27261</v>
      </c>
      <c r="D1965" t="s">
        <v>858</v>
      </c>
      <c r="E1965" t="s">
        <v>41</v>
      </c>
      <c r="F1965" t="s">
        <v>27954</v>
      </c>
      <c r="G1965" t="s">
        <v>28234</v>
      </c>
      <c r="H1965" t="s">
        <v>27947</v>
      </c>
      <c r="I1965" t="s">
        <v>27929</v>
      </c>
      <c r="J1965" t="s">
        <v>27929</v>
      </c>
      <c r="L1965" t="s">
        <v>29824</v>
      </c>
    </row>
    <row r="1966" spans="1:14" x14ac:dyDescent="0.35">
      <c r="A1966" t="s">
        <v>27183</v>
      </c>
      <c r="B1966" t="s">
        <v>29857</v>
      </c>
      <c r="C1966" t="s">
        <v>27263</v>
      </c>
      <c r="D1966" t="s">
        <v>858</v>
      </c>
      <c r="E1966" t="s">
        <v>41</v>
      </c>
      <c r="F1966" t="s">
        <v>27954</v>
      </c>
      <c r="G1966" t="s">
        <v>28234</v>
      </c>
      <c r="H1966" t="s">
        <v>27947</v>
      </c>
      <c r="I1966" t="s">
        <v>27929</v>
      </c>
      <c r="J1966" t="s">
        <v>27929</v>
      </c>
      <c r="L1966" t="s">
        <v>29824</v>
      </c>
    </row>
    <row r="1967" spans="1:14" x14ac:dyDescent="0.35">
      <c r="A1967" t="s">
        <v>27185</v>
      </c>
      <c r="B1967" t="s">
        <v>29858</v>
      </c>
      <c r="C1967" t="s">
        <v>27265</v>
      </c>
      <c r="D1967" t="s">
        <v>858</v>
      </c>
      <c r="E1967" t="s">
        <v>41</v>
      </c>
      <c r="F1967" t="s">
        <v>27954</v>
      </c>
      <c r="G1967" t="s">
        <v>28234</v>
      </c>
      <c r="H1967" t="s">
        <v>27947</v>
      </c>
      <c r="I1967" t="s">
        <v>27929</v>
      </c>
      <c r="J1967" t="s">
        <v>27929</v>
      </c>
      <c r="L1967" t="s">
        <v>29824</v>
      </c>
    </row>
    <row r="1968" spans="1:14" x14ac:dyDescent="0.35">
      <c r="A1968" t="s">
        <v>27187</v>
      </c>
      <c r="B1968" t="s">
        <v>29859</v>
      </c>
      <c r="C1968" t="s">
        <v>27267</v>
      </c>
      <c r="D1968" t="s">
        <v>858</v>
      </c>
      <c r="E1968" t="s">
        <v>41</v>
      </c>
      <c r="F1968" t="s">
        <v>27954</v>
      </c>
      <c r="G1968" t="s">
        <v>28234</v>
      </c>
      <c r="H1968" t="s">
        <v>27947</v>
      </c>
      <c r="I1968" t="s">
        <v>27929</v>
      </c>
      <c r="J1968" t="s">
        <v>27929</v>
      </c>
      <c r="L1968" t="s">
        <v>29824</v>
      </c>
    </row>
    <row r="1969" spans="1:14" x14ac:dyDescent="0.35">
      <c r="A1969" t="s">
        <v>27269</v>
      </c>
      <c r="B1969" t="s">
        <v>29860</v>
      </c>
      <c r="C1969" t="s">
        <v>27270</v>
      </c>
      <c r="D1969" t="s">
        <v>858</v>
      </c>
      <c r="E1969" t="s">
        <v>41</v>
      </c>
      <c r="F1969" t="s">
        <v>27954</v>
      </c>
      <c r="G1969" t="s">
        <v>28234</v>
      </c>
      <c r="H1969" t="s">
        <v>27947</v>
      </c>
      <c r="I1969" t="s">
        <v>27929</v>
      </c>
      <c r="J1969" t="s">
        <v>27929</v>
      </c>
      <c r="L1969" t="s">
        <v>29824</v>
      </c>
    </row>
    <row r="1970" spans="1:14" x14ac:dyDescent="0.35">
      <c r="A1970" t="s">
        <v>27189</v>
      </c>
      <c r="B1970" t="s">
        <v>29861</v>
      </c>
      <c r="C1970" t="s">
        <v>27272</v>
      </c>
      <c r="D1970" t="s">
        <v>858</v>
      </c>
      <c r="E1970" t="s">
        <v>41</v>
      </c>
      <c r="F1970" t="s">
        <v>27954</v>
      </c>
      <c r="G1970" t="s">
        <v>28234</v>
      </c>
      <c r="H1970" t="s">
        <v>29862</v>
      </c>
      <c r="I1970" t="s">
        <v>27929</v>
      </c>
      <c r="J1970" t="s">
        <v>27929</v>
      </c>
      <c r="K1970" t="s">
        <v>29863</v>
      </c>
      <c r="L1970" t="s">
        <v>29863</v>
      </c>
    </row>
    <row r="1971" spans="1:14" x14ac:dyDescent="0.35">
      <c r="A1971">
        <v>345432201006</v>
      </c>
      <c r="B1971" t="s">
        <v>29865</v>
      </c>
      <c r="C1971" t="s">
        <v>27274</v>
      </c>
      <c r="D1971" t="s">
        <v>858</v>
      </c>
      <c r="E1971" t="s">
        <v>41</v>
      </c>
      <c r="F1971" t="s">
        <v>27954</v>
      </c>
      <c r="G1971" t="s">
        <v>28234</v>
      </c>
      <c r="H1971" t="s">
        <v>29862</v>
      </c>
      <c r="I1971" t="s">
        <v>27929</v>
      </c>
      <c r="J1971" t="s">
        <v>27929</v>
      </c>
      <c r="L1971" t="s">
        <v>29863</v>
      </c>
    </row>
    <row r="1972" spans="1:14" x14ac:dyDescent="0.35">
      <c r="A1972" t="s">
        <v>27192</v>
      </c>
      <c r="B1972" t="s">
        <v>29866</v>
      </c>
      <c r="C1972" t="s">
        <v>27276</v>
      </c>
      <c r="D1972" t="s">
        <v>858</v>
      </c>
      <c r="E1972" t="s">
        <v>41</v>
      </c>
      <c r="F1972" t="s">
        <v>27954</v>
      </c>
      <c r="G1972" t="s">
        <v>28234</v>
      </c>
      <c r="H1972" t="s">
        <v>29862</v>
      </c>
      <c r="I1972" t="s">
        <v>27929</v>
      </c>
      <c r="J1972" t="s">
        <v>27929</v>
      </c>
      <c r="L1972" t="s">
        <v>29863</v>
      </c>
      <c r="N1972">
        <v>1</v>
      </c>
    </row>
    <row r="1973" spans="1:14" x14ac:dyDescent="0.35">
      <c r="A1973">
        <v>345442271068</v>
      </c>
      <c r="B1973" t="s">
        <v>29867</v>
      </c>
      <c r="C1973" t="s">
        <v>27278</v>
      </c>
      <c r="D1973" t="s">
        <v>858</v>
      </c>
      <c r="E1973" t="s">
        <v>41</v>
      </c>
      <c r="F1973" t="s">
        <v>27954</v>
      </c>
      <c r="G1973" t="s">
        <v>28234</v>
      </c>
      <c r="H1973" t="s">
        <v>29862</v>
      </c>
      <c r="I1973" t="s">
        <v>27929</v>
      </c>
      <c r="J1973" t="s">
        <v>27929</v>
      </c>
      <c r="L1973" t="s">
        <v>29863</v>
      </c>
    </row>
    <row r="1974" spans="1:14" x14ac:dyDescent="0.35">
      <c r="A1974" t="s">
        <v>27196</v>
      </c>
      <c r="B1974" t="s">
        <v>29868</v>
      </c>
      <c r="C1974" t="s">
        <v>27280</v>
      </c>
      <c r="D1974" t="s">
        <v>858</v>
      </c>
      <c r="E1974" t="s">
        <v>41</v>
      </c>
      <c r="F1974" t="s">
        <v>27954</v>
      </c>
      <c r="G1974" t="s">
        <v>28234</v>
      </c>
      <c r="H1974" t="s">
        <v>29862</v>
      </c>
      <c r="I1974" t="s">
        <v>27929</v>
      </c>
      <c r="J1974" t="s">
        <v>27929</v>
      </c>
      <c r="L1974" t="s">
        <v>29863</v>
      </c>
    </row>
    <row r="1975" spans="1:14" x14ac:dyDescent="0.35">
      <c r="A1975" t="s">
        <v>27198</v>
      </c>
      <c r="B1975" t="s">
        <v>29869</v>
      </c>
      <c r="C1975" t="s">
        <v>27282</v>
      </c>
      <c r="D1975" t="s">
        <v>858</v>
      </c>
      <c r="E1975" t="s">
        <v>41</v>
      </c>
      <c r="F1975" t="s">
        <v>27954</v>
      </c>
      <c r="G1975" t="s">
        <v>28234</v>
      </c>
      <c r="H1975" t="s">
        <v>29862</v>
      </c>
      <c r="I1975" t="s">
        <v>27929</v>
      </c>
      <c r="J1975" t="s">
        <v>27929</v>
      </c>
      <c r="L1975" t="s">
        <v>29863</v>
      </c>
    </row>
    <row r="1976" spans="1:14" x14ac:dyDescent="0.35">
      <c r="A1976">
        <v>345575241015</v>
      </c>
      <c r="B1976" t="s">
        <v>29870</v>
      </c>
      <c r="C1976" t="s">
        <v>27284</v>
      </c>
      <c r="D1976" t="s">
        <v>858</v>
      </c>
      <c r="E1976" t="s">
        <v>41</v>
      </c>
      <c r="F1976" t="s">
        <v>27954</v>
      </c>
      <c r="G1976" t="s">
        <v>28234</v>
      </c>
      <c r="H1976" t="s">
        <v>29862</v>
      </c>
      <c r="I1976" t="s">
        <v>27929</v>
      </c>
      <c r="J1976" t="s">
        <v>27929</v>
      </c>
      <c r="L1976" t="s">
        <v>29863</v>
      </c>
    </row>
    <row r="1977" spans="1:14" x14ac:dyDescent="0.35">
      <c r="A1977">
        <v>345576291044</v>
      </c>
      <c r="B1977" t="s">
        <v>29871</v>
      </c>
      <c r="C1977" t="s">
        <v>27286</v>
      </c>
      <c r="D1977" t="s">
        <v>858</v>
      </c>
      <c r="E1977" t="s">
        <v>41</v>
      </c>
      <c r="F1977" t="s">
        <v>27954</v>
      </c>
      <c r="G1977" t="s">
        <v>28234</v>
      </c>
      <c r="H1977" t="s">
        <v>29862</v>
      </c>
      <c r="I1977" t="s">
        <v>27929</v>
      </c>
      <c r="J1977" t="s">
        <v>27929</v>
      </c>
      <c r="L1977" t="s">
        <v>29863</v>
      </c>
    </row>
    <row r="1978" spans="1:14" x14ac:dyDescent="0.35">
      <c r="A1978" t="s">
        <v>27204</v>
      </c>
      <c r="B1978" t="s">
        <v>29872</v>
      </c>
      <c r="C1978" t="s">
        <v>27288</v>
      </c>
      <c r="D1978" t="s">
        <v>858</v>
      </c>
      <c r="E1978" t="s">
        <v>41</v>
      </c>
      <c r="F1978" t="s">
        <v>27954</v>
      </c>
      <c r="G1978" t="s">
        <v>28234</v>
      </c>
      <c r="H1978" t="s">
        <v>29862</v>
      </c>
      <c r="I1978" t="s">
        <v>27929</v>
      </c>
      <c r="J1978" t="s">
        <v>27929</v>
      </c>
      <c r="L1978" t="s">
        <v>29863</v>
      </c>
    </row>
    <row r="1979" spans="1:14" x14ac:dyDescent="0.35">
      <c r="A1979" t="s">
        <v>27206</v>
      </c>
      <c r="B1979" t="s">
        <v>29873</v>
      </c>
      <c r="C1979" t="s">
        <v>27290</v>
      </c>
      <c r="D1979" t="s">
        <v>858</v>
      </c>
      <c r="E1979" t="s">
        <v>41</v>
      </c>
      <c r="F1979" t="s">
        <v>27954</v>
      </c>
      <c r="G1979" t="s">
        <v>28234</v>
      </c>
      <c r="H1979" t="s">
        <v>29862</v>
      </c>
      <c r="I1979" t="s">
        <v>27929</v>
      </c>
      <c r="J1979" t="s">
        <v>27929</v>
      </c>
      <c r="L1979" t="s">
        <v>29863</v>
      </c>
    </row>
    <row r="1980" spans="1:14" x14ac:dyDescent="0.35">
      <c r="A1980" s="315" t="s">
        <v>35892</v>
      </c>
      <c r="B1980" t="s">
        <v>29873</v>
      </c>
      <c r="C1980" t="s">
        <v>27290</v>
      </c>
      <c r="D1980" t="s">
        <v>858</v>
      </c>
      <c r="E1980" t="s">
        <v>41</v>
      </c>
      <c r="F1980" t="s">
        <v>27954</v>
      </c>
      <c r="G1980" t="s">
        <v>28234</v>
      </c>
      <c r="H1980" t="s">
        <v>29862</v>
      </c>
      <c r="I1980" t="s">
        <v>27929</v>
      </c>
      <c r="J1980" t="s">
        <v>27929</v>
      </c>
      <c r="L1980" t="s">
        <v>29863</v>
      </c>
    </row>
    <row r="1981" spans="1:14" x14ac:dyDescent="0.35">
      <c r="A1981" s="315" t="s">
        <v>27208</v>
      </c>
      <c r="B1981" t="s">
        <v>29874</v>
      </c>
      <c r="C1981" t="s">
        <v>27292</v>
      </c>
      <c r="D1981" t="s">
        <v>858</v>
      </c>
      <c r="E1981" t="s">
        <v>41</v>
      </c>
      <c r="F1981" t="s">
        <v>27954</v>
      </c>
      <c r="G1981" t="s">
        <v>28234</v>
      </c>
      <c r="H1981" t="s">
        <v>29862</v>
      </c>
      <c r="I1981" t="s">
        <v>27929</v>
      </c>
      <c r="J1981" t="s">
        <v>27929</v>
      </c>
      <c r="L1981" t="s">
        <v>29863</v>
      </c>
    </row>
    <row r="1982" spans="1:14" x14ac:dyDescent="0.35">
      <c r="A1982" t="s">
        <v>27210</v>
      </c>
      <c r="B1982" t="s">
        <v>29875</v>
      </c>
      <c r="C1982" t="s">
        <v>27294</v>
      </c>
      <c r="D1982" t="s">
        <v>858</v>
      </c>
      <c r="E1982" t="s">
        <v>41</v>
      </c>
      <c r="F1982" t="s">
        <v>27954</v>
      </c>
      <c r="G1982" t="s">
        <v>28234</v>
      </c>
      <c r="H1982" t="s">
        <v>29862</v>
      </c>
      <c r="I1982" t="s">
        <v>27929</v>
      </c>
      <c r="J1982" t="s">
        <v>27929</v>
      </c>
      <c r="L1982" t="s">
        <v>29863</v>
      </c>
    </row>
    <row r="1983" spans="1:14" x14ac:dyDescent="0.35">
      <c r="A1983" t="s">
        <v>27212</v>
      </c>
      <c r="B1983" t="s">
        <v>29876</v>
      </c>
      <c r="C1983" t="s">
        <v>27296</v>
      </c>
      <c r="D1983" t="s">
        <v>858</v>
      </c>
      <c r="E1983" t="s">
        <v>41</v>
      </c>
      <c r="F1983" t="s">
        <v>27954</v>
      </c>
      <c r="G1983" t="s">
        <v>28234</v>
      </c>
      <c r="H1983" t="s">
        <v>29877</v>
      </c>
      <c r="I1983" t="s">
        <v>27929</v>
      </c>
      <c r="J1983" t="s">
        <v>27929</v>
      </c>
      <c r="K1983" t="s">
        <v>29878</v>
      </c>
      <c r="L1983" t="s">
        <v>29878</v>
      </c>
    </row>
    <row r="1984" spans="1:14" x14ac:dyDescent="0.35">
      <c r="A1984" t="s">
        <v>27240</v>
      </c>
      <c r="B1984" t="s">
        <v>27355</v>
      </c>
      <c r="C1984" t="s">
        <v>27355</v>
      </c>
      <c r="D1984" t="s">
        <v>29879</v>
      </c>
      <c r="E1984" t="s">
        <v>27215</v>
      </c>
      <c r="F1984" t="s">
        <v>41</v>
      </c>
      <c r="G1984" t="s">
        <v>29880</v>
      </c>
      <c r="H1984" t="s">
        <v>28234</v>
      </c>
      <c r="I1984" t="s">
        <v>27929</v>
      </c>
      <c r="J1984" t="s">
        <v>27929</v>
      </c>
      <c r="K1984" t="s">
        <v>35893</v>
      </c>
      <c r="L1984" t="s">
        <v>35893</v>
      </c>
    </row>
    <row r="1985" spans="1:12" x14ac:dyDescent="0.35">
      <c r="A1985" t="s">
        <v>27242</v>
      </c>
      <c r="B1985" t="s">
        <v>27357</v>
      </c>
      <c r="C1985" t="s">
        <v>27357</v>
      </c>
      <c r="D1985" t="s">
        <v>29879</v>
      </c>
      <c r="E1985" t="s">
        <v>27215</v>
      </c>
      <c r="F1985" t="s">
        <v>41</v>
      </c>
      <c r="G1985" t="s">
        <v>29880</v>
      </c>
      <c r="H1985" t="s">
        <v>28234</v>
      </c>
      <c r="I1985" t="s">
        <v>27929</v>
      </c>
      <c r="J1985" t="s">
        <v>27929</v>
      </c>
      <c r="L1985" t="s">
        <v>35893</v>
      </c>
    </row>
    <row r="1986" spans="1:12" x14ac:dyDescent="0.35">
      <c r="A1986" t="s">
        <v>27250</v>
      </c>
      <c r="B1986" t="s">
        <v>27364</v>
      </c>
      <c r="C1986" t="s">
        <v>27364</v>
      </c>
      <c r="D1986" t="s">
        <v>29879</v>
      </c>
      <c r="E1986" t="s">
        <v>27215</v>
      </c>
      <c r="F1986" t="s">
        <v>41</v>
      </c>
      <c r="G1986" t="s">
        <v>29880</v>
      </c>
      <c r="H1986" t="s">
        <v>28234</v>
      </c>
      <c r="I1986" t="s">
        <v>27929</v>
      </c>
      <c r="J1986" t="s">
        <v>27929</v>
      </c>
      <c r="L1986" t="s">
        <v>35893</v>
      </c>
    </row>
    <row r="1987" spans="1:12" x14ac:dyDescent="0.35">
      <c r="A1987" t="s">
        <v>27252</v>
      </c>
      <c r="B1987" t="s">
        <v>27366</v>
      </c>
      <c r="C1987" t="s">
        <v>27366</v>
      </c>
      <c r="D1987" t="s">
        <v>29879</v>
      </c>
      <c r="E1987" t="s">
        <v>27215</v>
      </c>
      <c r="F1987" t="s">
        <v>41</v>
      </c>
      <c r="G1987" t="s">
        <v>29880</v>
      </c>
      <c r="H1987" t="s">
        <v>28234</v>
      </c>
      <c r="I1987" t="s">
        <v>27929</v>
      </c>
      <c r="J1987" t="s">
        <v>27929</v>
      </c>
      <c r="L1987" t="s">
        <v>35893</v>
      </c>
    </row>
    <row r="1988" spans="1:12" x14ac:dyDescent="0.35">
      <c r="A1988" t="s">
        <v>27214</v>
      </c>
      <c r="B1988" t="s">
        <v>925</v>
      </c>
      <c r="C1988" t="s">
        <v>925</v>
      </c>
      <c r="D1988" t="s">
        <v>29879</v>
      </c>
      <c r="E1988" t="s">
        <v>27215</v>
      </c>
      <c r="F1988" t="s">
        <v>41</v>
      </c>
      <c r="G1988" t="s">
        <v>29880</v>
      </c>
      <c r="H1988" t="s">
        <v>28234</v>
      </c>
      <c r="I1988" t="s">
        <v>27929</v>
      </c>
      <c r="J1988" t="s">
        <v>27929</v>
      </c>
      <c r="L1988" t="s">
        <v>35893</v>
      </c>
    </row>
    <row r="1989" spans="1:12" x14ac:dyDescent="0.35">
      <c r="A1989" t="s">
        <v>27217</v>
      </c>
      <c r="B1989" t="s">
        <v>925</v>
      </c>
      <c r="C1989" t="s">
        <v>925</v>
      </c>
      <c r="D1989" t="s">
        <v>29879</v>
      </c>
      <c r="E1989" t="s">
        <v>27215</v>
      </c>
      <c r="F1989" t="s">
        <v>41</v>
      </c>
      <c r="G1989" t="s">
        <v>29880</v>
      </c>
      <c r="H1989" t="s">
        <v>28234</v>
      </c>
      <c r="I1989" t="s">
        <v>27929</v>
      </c>
      <c r="J1989" t="s">
        <v>27929</v>
      </c>
      <c r="L1989" t="s">
        <v>35893</v>
      </c>
    </row>
    <row r="1990" spans="1:12" x14ac:dyDescent="0.35">
      <c r="A1990" t="s">
        <v>27295</v>
      </c>
      <c r="B1990" t="s">
        <v>27390</v>
      </c>
      <c r="C1990" t="s">
        <v>27390</v>
      </c>
      <c r="D1990" t="s">
        <v>29879</v>
      </c>
      <c r="E1990" t="s">
        <v>27215</v>
      </c>
      <c r="F1990" t="s">
        <v>41</v>
      </c>
      <c r="G1990" t="s">
        <v>29880</v>
      </c>
      <c r="H1990" t="s">
        <v>28234</v>
      </c>
      <c r="I1990" t="s">
        <v>27929</v>
      </c>
      <c r="J1990" t="s">
        <v>27929</v>
      </c>
      <c r="L1990" t="s">
        <v>35893</v>
      </c>
    </row>
    <row r="1991" spans="1:12" x14ac:dyDescent="0.35">
      <c r="A1991" t="s">
        <v>27298</v>
      </c>
      <c r="B1991" t="s">
        <v>27393</v>
      </c>
      <c r="C1991" t="s">
        <v>27393</v>
      </c>
      <c r="D1991" t="s">
        <v>29879</v>
      </c>
      <c r="E1991" t="s">
        <v>27215</v>
      </c>
      <c r="F1991" t="s">
        <v>41</v>
      </c>
      <c r="G1991" t="s">
        <v>29880</v>
      </c>
      <c r="H1991" t="s">
        <v>28234</v>
      </c>
      <c r="I1991" t="s">
        <v>27929</v>
      </c>
      <c r="J1991" t="s">
        <v>27929</v>
      </c>
      <c r="L1991" t="s">
        <v>35893</v>
      </c>
    </row>
    <row r="1992" spans="1:12" x14ac:dyDescent="0.35">
      <c r="A1992" t="s">
        <v>27244</v>
      </c>
      <c r="B1992" t="s">
        <v>27359</v>
      </c>
      <c r="C1992" t="s">
        <v>27359</v>
      </c>
      <c r="D1992" t="s">
        <v>29879</v>
      </c>
      <c r="E1992" t="s">
        <v>27215</v>
      </c>
      <c r="F1992" t="s">
        <v>41</v>
      </c>
      <c r="G1992" t="s">
        <v>29880</v>
      </c>
      <c r="H1992" t="s">
        <v>28234</v>
      </c>
      <c r="I1992" t="s">
        <v>27929</v>
      </c>
      <c r="J1992" t="s">
        <v>27929</v>
      </c>
      <c r="L1992" t="s">
        <v>35893</v>
      </c>
    </row>
    <row r="1993" spans="1:12" x14ac:dyDescent="0.35">
      <c r="A1993" t="s">
        <v>27293</v>
      </c>
      <c r="B1993" t="s">
        <v>27389</v>
      </c>
      <c r="C1993" t="s">
        <v>27389</v>
      </c>
      <c r="D1993" t="s">
        <v>29879</v>
      </c>
      <c r="E1993" t="s">
        <v>27215</v>
      </c>
      <c r="F1993" t="s">
        <v>41</v>
      </c>
      <c r="G1993" t="s">
        <v>29880</v>
      </c>
      <c r="H1993" t="s">
        <v>28234</v>
      </c>
      <c r="I1993" t="s">
        <v>27929</v>
      </c>
      <c r="J1993" t="s">
        <v>27929</v>
      </c>
      <c r="L1993" t="s">
        <v>35893</v>
      </c>
    </row>
    <row r="1994" spans="1:12" x14ac:dyDescent="0.35">
      <c r="A1994" t="s">
        <v>27297</v>
      </c>
      <c r="B1994" t="s">
        <v>27392</v>
      </c>
      <c r="C1994" t="s">
        <v>27392</v>
      </c>
      <c r="D1994" t="s">
        <v>29879</v>
      </c>
      <c r="E1994" t="s">
        <v>27215</v>
      </c>
      <c r="F1994" t="s">
        <v>41</v>
      </c>
      <c r="G1994" t="s">
        <v>29880</v>
      </c>
      <c r="H1994" t="s">
        <v>28234</v>
      </c>
      <c r="I1994" t="s">
        <v>27929</v>
      </c>
      <c r="J1994" t="s">
        <v>27929</v>
      </c>
      <c r="L1994" t="s">
        <v>35893</v>
      </c>
    </row>
    <row r="1995" spans="1:12" x14ac:dyDescent="0.35">
      <c r="A1995" t="s">
        <v>27246</v>
      </c>
      <c r="B1995" t="s">
        <v>27361</v>
      </c>
      <c r="C1995" t="s">
        <v>27361</v>
      </c>
      <c r="D1995" t="s">
        <v>29879</v>
      </c>
      <c r="E1995" t="s">
        <v>27215</v>
      </c>
      <c r="F1995" t="s">
        <v>41</v>
      </c>
      <c r="G1995" t="s">
        <v>29880</v>
      </c>
      <c r="H1995" t="s">
        <v>28234</v>
      </c>
      <c r="I1995" t="s">
        <v>27929</v>
      </c>
      <c r="J1995" t="s">
        <v>27929</v>
      </c>
      <c r="L1995" t="s">
        <v>35893</v>
      </c>
    </row>
    <row r="1996" spans="1:12" x14ac:dyDescent="0.35">
      <c r="A1996" t="s">
        <v>35894</v>
      </c>
      <c r="B1996" t="s">
        <v>35895</v>
      </c>
      <c r="C1996" t="s">
        <v>35895</v>
      </c>
      <c r="D1996" t="s">
        <v>29879</v>
      </c>
      <c r="E1996" t="s">
        <v>27215</v>
      </c>
      <c r="F1996" t="s">
        <v>41</v>
      </c>
      <c r="G1996" t="s">
        <v>29880</v>
      </c>
      <c r="H1996" t="s">
        <v>28234</v>
      </c>
      <c r="I1996" t="s">
        <v>27929</v>
      </c>
      <c r="J1996" t="s">
        <v>27929</v>
      </c>
      <c r="L1996" t="s">
        <v>35893</v>
      </c>
    </row>
    <row r="1997" spans="1:12" x14ac:dyDescent="0.35">
      <c r="A1997" t="s">
        <v>35896</v>
      </c>
      <c r="B1997" t="s">
        <v>35897</v>
      </c>
      <c r="C1997" t="s">
        <v>35897</v>
      </c>
      <c r="D1997" t="s">
        <v>29879</v>
      </c>
      <c r="E1997" t="s">
        <v>27215</v>
      </c>
      <c r="F1997" t="s">
        <v>41</v>
      </c>
      <c r="G1997" t="s">
        <v>29880</v>
      </c>
      <c r="H1997" t="s">
        <v>28234</v>
      </c>
      <c r="I1997" t="s">
        <v>27929</v>
      </c>
      <c r="J1997" t="s">
        <v>27929</v>
      </c>
      <c r="L1997" t="s">
        <v>35893</v>
      </c>
    </row>
    <row r="1998" spans="1:12" x14ac:dyDescent="0.35">
      <c r="A1998" t="s">
        <v>35898</v>
      </c>
      <c r="B1998" t="s">
        <v>35899</v>
      </c>
      <c r="C1998" t="s">
        <v>35899</v>
      </c>
      <c r="D1998" t="s">
        <v>29879</v>
      </c>
      <c r="E1998" t="s">
        <v>27215</v>
      </c>
      <c r="F1998" t="s">
        <v>41</v>
      </c>
      <c r="G1998" t="s">
        <v>29880</v>
      </c>
      <c r="H1998" t="s">
        <v>28234</v>
      </c>
      <c r="I1998" t="s">
        <v>27929</v>
      </c>
      <c r="J1998" t="s">
        <v>27929</v>
      </c>
      <c r="L1998" t="s">
        <v>35893</v>
      </c>
    </row>
    <row r="1999" spans="1:12" x14ac:dyDescent="0.35">
      <c r="A1999" t="s">
        <v>35900</v>
      </c>
      <c r="B1999" t="s">
        <v>35901</v>
      </c>
      <c r="C1999" t="s">
        <v>35901</v>
      </c>
      <c r="D1999" t="s">
        <v>29879</v>
      </c>
      <c r="E1999" t="s">
        <v>27215</v>
      </c>
      <c r="F1999" t="s">
        <v>41</v>
      </c>
      <c r="G1999" t="s">
        <v>29880</v>
      </c>
      <c r="H1999" t="s">
        <v>28234</v>
      </c>
      <c r="I1999" t="s">
        <v>27929</v>
      </c>
      <c r="J1999" t="s">
        <v>27929</v>
      </c>
      <c r="L1999" t="s">
        <v>35893</v>
      </c>
    </row>
    <row r="2000" spans="1:12" x14ac:dyDescent="0.35">
      <c r="A2000" t="s">
        <v>35902</v>
      </c>
      <c r="B2000" t="s">
        <v>35903</v>
      </c>
      <c r="C2000" t="s">
        <v>35903</v>
      </c>
      <c r="D2000" t="s">
        <v>29879</v>
      </c>
      <c r="E2000" t="s">
        <v>27215</v>
      </c>
      <c r="F2000" t="s">
        <v>41</v>
      </c>
      <c r="G2000" t="s">
        <v>29880</v>
      </c>
      <c r="H2000" t="s">
        <v>28234</v>
      </c>
      <c r="I2000" t="s">
        <v>27929</v>
      </c>
      <c r="J2000" t="s">
        <v>27929</v>
      </c>
      <c r="L2000" t="s">
        <v>35893</v>
      </c>
    </row>
    <row r="2001" spans="1:12" x14ac:dyDescent="0.35">
      <c r="A2001" t="s">
        <v>35904</v>
      </c>
      <c r="B2001" t="s">
        <v>35905</v>
      </c>
      <c r="C2001" t="s">
        <v>35905</v>
      </c>
      <c r="D2001" t="s">
        <v>29879</v>
      </c>
      <c r="E2001" t="s">
        <v>27215</v>
      </c>
      <c r="F2001" t="s">
        <v>41</v>
      </c>
      <c r="G2001" t="s">
        <v>29880</v>
      </c>
      <c r="H2001" t="s">
        <v>28234</v>
      </c>
      <c r="I2001" t="s">
        <v>27929</v>
      </c>
      <c r="J2001" t="s">
        <v>27929</v>
      </c>
      <c r="L2001" t="s">
        <v>35893</v>
      </c>
    </row>
    <row r="2002" spans="1:12" x14ac:dyDescent="0.35">
      <c r="A2002" t="s">
        <v>35906</v>
      </c>
      <c r="B2002" t="s">
        <v>35907</v>
      </c>
      <c r="C2002" t="s">
        <v>35907</v>
      </c>
      <c r="D2002" t="s">
        <v>29879</v>
      </c>
      <c r="E2002" t="s">
        <v>27215</v>
      </c>
      <c r="F2002" t="s">
        <v>41</v>
      </c>
      <c r="G2002" t="s">
        <v>29880</v>
      </c>
      <c r="H2002" t="s">
        <v>28234</v>
      </c>
      <c r="I2002" t="s">
        <v>27929</v>
      </c>
      <c r="J2002" t="s">
        <v>27929</v>
      </c>
      <c r="L2002" t="s">
        <v>35893</v>
      </c>
    </row>
    <row r="2003" spans="1:12" x14ac:dyDescent="0.35">
      <c r="A2003" t="s">
        <v>35908</v>
      </c>
      <c r="B2003" t="s">
        <v>35909</v>
      </c>
      <c r="C2003" t="s">
        <v>35909</v>
      </c>
      <c r="D2003" t="s">
        <v>29879</v>
      </c>
      <c r="E2003" t="s">
        <v>27215</v>
      </c>
      <c r="F2003" t="s">
        <v>41</v>
      </c>
      <c r="G2003" t="s">
        <v>29880</v>
      </c>
      <c r="H2003" t="s">
        <v>28234</v>
      </c>
      <c r="I2003" t="s">
        <v>27929</v>
      </c>
      <c r="J2003" t="s">
        <v>27929</v>
      </c>
      <c r="L2003" t="s">
        <v>35893</v>
      </c>
    </row>
    <row r="2004" spans="1:12" x14ac:dyDescent="0.35">
      <c r="A2004" t="s">
        <v>35910</v>
      </c>
      <c r="B2004" t="s">
        <v>35911</v>
      </c>
      <c r="C2004" t="s">
        <v>35911</v>
      </c>
      <c r="D2004" t="s">
        <v>29879</v>
      </c>
      <c r="E2004" t="s">
        <v>27215</v>
      </c>
      <c r="F2004" t="s">
        <v>41</v>
      </c>
      <c r="G2004" t="s">
        <v>29880</v>
      </c>
      <c r="H2004" t="s">
        <v>28234</v>
      </c>
      <c r="I2004" t="s">
        <v>27929</v>
      </c>
      <c r="J2004" t="s">
        <v>27929</v>
      </c>
      <c r="L2004" t="s">
        <v>35893</v>
      </c>
    </row>
    <row r="2005" spans="1:12" x14ac:dyDescent="0.35">
      <c r="A2005" t="s">
        <v>35912</v>
      </c>
      <c r="B2005" t="s">
        <v>35913</v>
      </c>
      <c r="C2005" t="s">
        <v>35913</v>
      </c>
      <c r="D2005" t="s">
        <v>29879</v>
      </c>
      <c r="E2005" t="s">
        <v>27215</v>
      </c>
      <c r="F2005" t="s">
        <v>41</v>
      </c>
      <c r="G2005" t="s">
        <v>29880</v>
      </c>
      <c r="H2005" t="s">
        <v>28234</v>
      </c>
      <c r="I2005" t="s">
        <v>27929</v>
      </c>
      <c r="J2005" t="s">
        <v>27929</v>
      </c>
      <c r="L2005" t="s">
        <v>35893</v>
      </c>
    </row>
    <row r="2006" spans="1:12" x14ac:dyDescent="0.35">
      <c r="A2006" t="s">
        <v>35914</v>
      </c>
      <c r="B2006" t="s">
        <v>35915</v>
      </c>
      <c r="C2006" t="s">
        <v>35915</v>
      </c>
      <c r="D2006" t="s">
        <v>29879</v>
      </c>
      <c r="E2006" t="s">
        <v>27215</v>
      </c>
      <c r="F2006" t="s">
        <v>41</v>
      </c>
      <c r="G2006" t="s">
        <v>29880</v>
      </c>
      <c r="H2006" t="s">
        <v>28234</v>
      </c>
      <c r="I2006" t="s">
        <v>27929</v>
      </c>
      <c r="J2006" t="s">
        <v>27929</v>
      </c>
      <c r="L2006" t="s">
        <v>35893</v>
      </c>
    </row>
    <row r="2007" spans="1:12" x14ac:dyDescent="0.35">
      <c r="A2007" t="s">
        <v>35916</v>
      </c>
      <c r="B2007" t="s">
        <v>35917</v>
      </c>
      <c r="C2007" t="s">
        <v>35917</v>
      </c>
      <c r="D2007" t="s">
        <v>29879</v>
      </c>
      <c r="E2007" t="s">
        <v>27215</v>
      </c>
      <c r="F2007" t="s">
        <v>41</v>
      </c>
      <c r="G2007" t="s">
        <v>29880</v>
      </c>
      <c r="H2007" t="s">
        <v>28234</v>
      </c>
      <c r="I2007" t="s">
        <v>27929</v>
      </c>
      <c r="J2007" t="s">
        <v>27929</v>
      </c>
      <c r="L2007" t="s">
        <v>35893</v>
      </c>
    </row>
    <row r="2008" spans="1:12" x14ac:dyDescent="0.35">
      <c r="A2008" t="s">
        <v>35918</v>
      </c>
      <c r="B2008" t="s">
        <v>35919</v>
      </c>
      <c r="C2008" t="s">
        <v>35919</v>
      </c>
      <c r="D2008" t="s">
        <v>29879</v>
      </c>
      <c r="E2008" t="s">
        <v>27215</v>
      </c>
      <c r="F2008" t="s">
        <v>41</v>
      </c>
      <c r="G2008" t="s">
        <v>29880</v>
      </c>
      <c r="H2008" t="s">
        <v>28234</v>
      </c>
      <c r="I2008" t="s">
        <v>27929</v>
      </c>
      <c r="J2008" t="s">
        <v>27929</v>
      </c>
      <c r="L2008" t="s">
        <v>35893</v>
      </c>
    </row>
    <row r="2009" spans="1:12" x14ac:dyDescent="0.35">
      <c r="A2009" t="s">
        <v>35920</v>
      </c>
      <c r="B2009" t="s">
        <v>35921</v>
      </c>
      <c r="C2009" t="s">
        <v>35921</v>
      </c>
      <c r="D2009" t="s">
        <v>29879</v>
      </c>
      <c r="E2009" t="s">
        <v>27215</v>
      </c>
      <c r="F2009" t="s">
        <v>41</v>
      </c>
      <c r="G2009" t="s">
        <v>29880</v>
      </c>
      <c r="H2009" t="s">
        <v>28234</v>
      </c>
      <c r="I2009" t="s">
        <v>27929</v>
      </c>
      <c r="J2009" t="s">
        <v>27929</v>
      </c>
      <c r="L2009" t="s">
        <v>35893</v>
      </c>
    </row>
    <row r="2010" spans="1:12" x14ac:dyDescent="0.35">
      <c r="A2010" t="s">
        <v>35922</v>
      </c>
      <c r="B2010" t="s">
        <v>35923</v>
      </c>
      <c r="C2010" t="s">
        <v>35923</v>
      </c>
      <c r="D2010" t="s">
        <v>29879</v>
      </c>
      <c r="E2010" t="s">
        <v>27215</v>
      </c>
      <c r="F2010" t="s">
        <v>41</v>
      </c>
      <c r="G2010" t="s">
        <v>29880</v>
      </c>
      <c r="H2010" t="s">
        <v>28234</v>
      </c>
      <c r="I2010" t="s">
        <v>27929</v>
      </c>
      <c r="J2010" t="s">
        <v>27929</v>
      </c>
      <c r="L2010" t="s">
        <v>35893</v>
      </c>
    </row>
    <row r="2011" spans="1:12" x14ac:dyDescent="0.35">
      <c r="A2011" t="s">
        <v>35924</v>
      </c>
      <c r="B2011" t="s">
        <v>35925</v>
      </c>
      <c r="C2011" t="s">
        <v>35925</v>
      </c>
      <c r="D2011" t="s">
        <v>29879</v>
      </c>
      <c r="E2011" t="s">
        <v>27215</v>
      </c>
      <c r="F2011" t="s">
        <v>41</v>
      </c>
      <c r="G2011" t="s">
        <v>29880</v>
      </c>
      <c r="H2011" t="s">
        <v>28234</v>
      </c>
      <c r="I2011" t="s">
        <v>27929</v>
      </c>
      <c r="J2011" t="s">
        <v>27929</v>
      </c>
      <c r="L2011" t="s">
        <v>35893</v>
      </c>
    </row>
    <row r="2012" spans="1:12" x14ac:dyDescent="0.35">
      <c r="A2012" t="s">
        <v>35926</v>
      </c>
      <c r="B2012" t="s">
        <v>35927</v>
      </c>
      <c r="C2012" t="s">
        <v>35927</v>
      </c>
      <c r="D2012" t="s">
        <v>29879</v>
      </c>
      <c r="E2012" t="s">
        <v>27215</v>
      </c>
      <c r="F2012" t="s">
        <v>41</v>
      </c>
      <c r="G2012" t="s">
        <v>29880</v>
      </c>
      <c r="H2012" t="s">
        <v>28234</v>
      </c>
      <c r="I2012" t="s">
        <v>27929</v>
      </c>
      <c r="J2012" t="s">
        <v>27929</v>
      </c>
      <c r="L2012" t="s">
        <v>35893</v>
      </c>
    </row>
    <row r="2013" spans="1:12" x14ac:dyDescent="0.35">
      <c r="A2013" t="s">
        <v>35928</v>
      </c>
      <c r="B2013" t="s">
        <v>35929</v>
      </c>
      <c r="C2013" t="s">
        <v>35929</v>
      </c>
      <c r="D2013" t="s">
        <v>29879</v>
      </c>
      <c r="E2013" t="s">
        <v>27215</v>
      </c>
      <c r="F2013" t="s">
        <v>41</v>
      </c>
      <c r="G2013" t="s">
        <v>29880</v>
      </c>
      <c r="H2013" t="s">
        <v>28234</v>
      </c>
      <c r="I2013" t="s">
        <v>27929</v>
      </c>
      <c r="J2013" t="s">
        <v>27929</v>
      </c>
      <c r="L2013" t="s">
        <v>35893</v>
      </c>
    </row>
    <row r="2014" spans="1:12" x14ac:dyDescent="0.35">
      <c r="A2014" t="s">
        <v>35930</v>
      </c>
      <c r="B2014" t="s">
        <v>35931</v>
      </c>
      <c r="C2014" t="s">
        <v>35931</v>
      </c>
      <c r="D2014" t="s">
        <v>29879</v>
      </c>
      <c r="E2014" t="s">
        <v>27215</v>
      </c>
      <c r="F2014" t="s">
        <v>41</v>
      </c>
      <c r="G2014" t="s">
        <v>29880</v>
      </c>
      <c r="H2014" t="s">
        <v>28234</v>
      </c>
      <c r="I2014" t="s">
        <v>27929</v>
      </c>
      <c r="J2014" t="s">
        <v>27929</v>
      </c>
      <c r="L2014" t="s">
        <v>35893</v>
      </c>
    </row>
    <row r="2015" spans="1:12" x14ac:dyDescent="0.35">
      <c r="A2015" t="s">
        <v>35932</v>
      </c>
      <c r="B2015" t="s">
        <v>35933</v>
      </c>
      <c r="C2015" t="s">
        <v>35933</v>
      </c>
      <c r="D2015" t="s">
        <v>29879</v>
      </c>
      <c r="E2015" t="s">
        <v>27215</v>
      </c>
      <c r="F2015" t="s">
        <v>41</v>
      </c>
      <c r="G2015" t="s">
        <v>29880</v>
      </c>
      <c r="H2015" t="s">
        <v>28234</v>
      </c>
      <c r="I2015" t="s">
        <v>27929</v>
      </c>
      <c r="J2015" t="s">
        <v>27929</v>
      </c>
      <c r="L2015" t="s">
        <v>35893</v>
      </c>
    </row>
    <row r="2016" spans="1:12" x14ac:dyDescent="0.35">
      <c r="A2016" t="s">
        <v>35934</v>
      </c>
      <c r="B2016" t="s">
        <v>35935</v>
      </c>
      <c r="C2016" t="s">
        <v>35935</v>
      </c>
      <c r="D2016" t="s">
        <v>29879</v>
      </c>
      <c r="E2016" t="s">
        <v>27215</v>
      </c>
      <c r="F2016" t="s">
        <v>41</v>
      </c>
      <c r="G2016" t="s">
        <v>29880</v>
      </c>
      <c r="H2016" t="s">
        <v>28234</v>
      </c>
      <c r="I2016" t="s">
        <v>27929</v>
      </c>
      <c r="J2016" t="s">
        <v>27929</v>
      </c>
      <c r="L2016" t="s">
        <v>35893</v>
      </c>
    </row>
    <row r="2017" spans="1:12" x14ac:dyDescent="0.35">
      <c r="A2017" t="s">
        <v>35936</v>
      </c>
      <c r="B2017" t="s">
        <v>35937</v>
      </c>
      <c r="C2017" t="s">
        <v>35937</v>
      </c>
      <c r="D2017" t="s">
        <v>29879</v>
      </c>
      <c r="E2017" t="s">
        <v>27215</v>
      </c>
      <c r="F2017" t="s">
        <v>41</v>
      </c>
      <c r="G2017" t="s">
        <v>29880</v>
      </c>
      <c r="H2017" t="s">
        <v>28234</v>
      </c>
      <c r="I2017" t="s">
        <v>27929</v>
      </c>
      <c r="J2017" t="s">
        <v>27929</v>
      </c>
      <c r="L2017" t="s">
        <v>35893</v>
      </c>
    </row>
    <row r="2018" spans="1:12" x14ac:dyDescent="0.35">
      <c r="A2018" t="s">
        <v>35938</v>
      </c>
      <c r="B2018" t="s">
        <v>35939</v>
      </c>
      <c r="C2018" t="s">
        <v>35939</v>
      </c>
      <c r="D2018" t="s">
        <v>29879</v>
      </c>
      <c r="E2018" t="s">
        <v>27215</v>
      </c>
      <c r="F2018" t="s">
        <v>41</v>
      </c>
      <c r="G2018" t="s">
        <v>29880</v>
      </c>
      <c r="H2018" t="s">
        <v>28234</v>
      </c>
      <c r="I2018" t="s">
        <v>27929</v>
      </c>
      <c r="J2018" t="s">
        <v>27929</v>
      </c>
      <c r="L2018" t="s">
        <v>35893</v>
      </c>
    </row>
    <row r="2019" spans="1:12" x14ac:dyDescent="0.35">
      <c r="A2019" t="s">
        <v>35940</v>
      </c>
      <c r="B2019" t="s">
        <v>35941</v>
      </c>
      <c r="C2019" t="s">
        <v>35941</v>
      </c>
      <c r="D2019" t="s">
        <v>29879</v>
      </c>
      <c r="E2019" t="s">
        <v>27215</v>
      </c>
      <c r="F2019" t="s">
        <v>41</v>
      </c>
      <c r="G2019" t="s">
        <v>29880</v>
      </c>
      <c r="H2019" t="s">
        <v>28234</v>
      </c>
      <c r="I2019" t="s">
        <v>27929</v>
      </c>
      <c r="J2019" t="s">
        <v>27929</v>
      </c>
      <c r="L2019" t="s">
        <v>35893</v>
      </c>
    </row>
    <row r="2020" spans="1:12" x14ac:dyDescent="0.35">
      <c r="A2020" t="s">
        <v>35942</v>
      </c>
      <c r="B2020" t="s">
        <v>35943</v>
      </c>
      <c r="C2020" t="s">
        <v>35943</v>
      </c>
      <c r="D2020" t="s">
        <v>29879</v>
      </c>
      <c r="E2020" t="s">
        <v>27215</v>
      </c>
      <c r="F2020" t="s">
        <v>41</v>
      </c>
      <c r="G2020" t="s">
        <v>29880</v>
      </c>
      <c r="H2020" t="s">
        <v>28234</v>
      </c>
      <c r="I2020" t="s">
        <v>27929</v>
      </c>
      <c r="J2020" t="s">
        <v>27929</v>
      </c>
      <c r="L2020" t="s">
        <v>35893</v>
      </c>
    </row>
    <row r="2021" spans="1:12" x14ac:dyDescent="0.35">
      <c r="A2021" t="s">
        <v>35944</v>
      </c>
      <c r="B2021" t="s">
        <v>35945</v>
      </c>
      <c r="C2021" t="s">
        <v>35945</v>
      </c>
      <c r="D2021" t="s">
        <v>29879</v>
      </c>
      <c r="E2021" t="s">
        <v>27215</v>
      </c>
      <c r="F2021" t="s">
        <v>41</v>
      </c>
      <c r="G2021" t="s">
        <v>29880</v>
      </c>
      <c r="H2021" t="s">
        <v>28234</v>
      </c>
      <c r="I2021" t="s">
        <v>27929</v>
      </c>
      <c r="J2021" t="s">
        <v>27929</v>
      </c>
      <c r="L2021" t="s">
        <v>35893</v>
      </c>
    </row>
    <row r="2022" spans="1:12" x14ac:dyDescent="0.35">
      <c r="A2022" t="s">
        <v>35946</v>
      </c>
      <c r="B2022" t="s">
        <v>35947</v>
      </c>
      <c r="C2022" t="s">
        <v>35947</v>
      </c>
      <c r="D2022" t="s">
        <v>29879</v>
      </c>
      <c r="E2022" t="s">
        <v>27215</v>
      </c>
      <c r="F2022" t="s">
        <v>41</v>
      </c>
      <c r="G2022" t="s">
        <v>29880</v>
      </c>
      <c r="H2022" t="s">
        <v>28234</v>
      </c>
      <c r="I2022" t="s">
        <v>27929</v>
      </c>
      <c r="J2022" t="s">
        <v>27929</v>
      </c>
      <c r="L2022" t="s">
        <v>35893</v>
      </c>
    </row>
    <row r="2023" spans="1:12" x14ac:dyDescent="0.35">
      <c r="A2023" t="s">
        <v>35948</v>
      </c>
      <c r="B2023" t="s">
        <v>35949</v>
      </c>
      <c r="C2023" t="s">
        <v>35949</v>
      </c>
      <c r="D2023" t="s">
        <v>29879</v>
      </c>
      <c r="E2023" t="s">
        <v>27215</v>
      </c>
      <c r="F2023" t="s">
        <v>41</v>
      </c>
      <c r="G2023" t="s">
        <v>29880</v>
      </c>
      <c r="H2023" t="s">
        <v>28234</v>
      </c>
      <c r="I2023" t="s">
        <v>27929</v>
      </c>
      <c r="J2023" t="s">
        <v>27929</v>
      </c>
      <c r="L2023" t="s">
        <v>35893</v>
      </c>
    </row>
    <row r="2024" spans="1:12" x14ac:dyDescent="0.35">
      <c r="A2024" t="s">
        <v>35950</v>
      </c>
      <c r="B2024" t="s">
        <v>35951</v>
      </c>
      <c r="C2024" t="s">
        <v>35951</v>
      </c>
      <c r="D2024" t="s">
        <v>29879</v>
      </c>
      <c r="E2024" t="s">
        <v>27215</v>
      </c>
      <c r="F2024" t="s">
        <v>41</v>
      </c>
      <c r="G2024" t="s">
        <v>29880</v>
      </c>
      <c r="H2024" t="s">
        <v>28234</v>
      </c>
      <c r="I2024" t="s">
        <v>27929</v>
      </c>
      <c r="J2024" t="s">
        <v>27929</v>
      </c>
      <c r="L2024" t="s">
        <v>35893</v>
      </c>
    </row>
    <row r="2025" spans="1:12" x14ac:dyDescent="0.35">
      <c r="A2025" t="s">
        <v>35952</v>
      </c>
      <c r="B2025" t="s">
        <v>35953</v>
      </c>
      <c r="C2025" t="s">
        <v>35953</v>
      </c>
      <c r="D2025" t="s">
        <v>29879</v>
      </c>
      <c r="E2025" t="s">
        <v>27215</v>
      </c>
      <c r="F2025" t="s">
        <v>41</v>
      </c>
      <c r="G2025" t="s">
        <v>29880</v>
      </c>
      <c r="H2025" t="s">
        <v>28234</v>
      </c>
      <c r="I2025" t="s">
        <v>27929</v>
      </c>
      <c r="J2025" t="s">
        <v>27929</v>
      </c>
      <c r="L2025" t="s">
        <v>35893</v>
      </c>
    </row>
    <row r="2026" spans="1:12" x14ac:dyDescent="0.35">
      <c r="A2026" t="s">
        <v>35954</v>
      </c>
      <c r="B2026" t="s">
        <v>35955</v>
      </c>
      <c r="C2026" t="s">
        <v>35955</v>
      </c>
      <c r="D2026" t="s">
        <v>29879</v>
      </c>
      <c r="E2026" t="s">
        <v>27215</v>
      </c>
      <c r="F2026" t="s">
        <v>41</v>
      </c>
      <c r="G2026" t="s">
        <v>29880</v>
      </c>
      <c r="H2026" t="s">
        <v>28234</v>
      </c>
      <c r="I2026" t="s">
        <v>27929</v>
      </c>
      <c r="J2026" t="s">
        <v>27929</v>
      </c>
      <c r="L2026" t="s">
        <v>35893</v>
      </c>
    </row>
    <row r="2027" spans="1:12" x14ac:dyDescent="0.35">
      <c r="A2027" t="s">
        <v>35956</v>
      </c>
      <c r="B2027" t="s">
        <v>35957</v>
      </c>
      <c r="C2027" t="s">
        <v>35957</v>
      </c>
      <c r="D2027" t="s">
        <v>29879</v>
      </c>
      <c r="E2027" t="s">
        <v>27215</v>
      </c>
      <c r="F2027" t="s">
        <v>41</v>
      </c>
      <c r="G2027" t="s">
        <v>29880</v>
      </c>
      <c r="H2027" t="s">
        <v>28234</v>
      </c>
      <c r="I2027" t="s">
        <v>27929</v>
      </c>
      <c r="J2027" t="s">
        <v>27929</v>
      </c>
      <c r="L2027" t="s">
        <v>35893</v>
      </c>
    </row>
    <row r="2028" spans="1:12" x14ac:dyDescent="0.35">
      <c r="A2028" t="s">
        <v>35958</v>
      </c>
      <c r="B2028" t="s">
        <v>35959</v>
      </c>
      <c r="C2028" t="s">
        <v>35959</v>
      </c>
      <c r="D2028" t="s">
        <v>29879</v>
      </c>
      <c r="E2028" t="s">
        <v>27215</v>
      </c>
      <c r="F2028" t="s">
        <v>41</v>
      </c>
      <c r="G2028" t="s">
        <v>29880</v>
      </c>
      <c r="H2028" t="s">
        <v>28234</v>
      </c>
      <c r="I2028" t="s">
        <v>27929</v>
      </c>
      <c r="J2028" t="s">
        <v>27929</v>
      </c>
      <c r="L2028" t="s">
        <v>35893</v>
      </c>
    </row>
    <row r="2029" spans="1:12" x14ac:dyDescent="0.35">
      <c r="A2029" t="s">
        <v>35960</v>
      </c>
      <c r="B2029" t="s">
        <v>35961</v>
      </c>
      <c r="C2029" t="s">
        <v>35961</v>
      </c>
      <c r="D2029" t="s">
        <v>29879</v>
      </c>
      <c r="E2029" t="s">
        <v>27215</v>
      </c>
      <c r="F2029" t="s">
        <v>41</v>
      </c>
      <c r="G2029" t="s">
        <v>29880</v>
      </c>
      <c r="H2029" t="s">
        <v>28234</v>
      </c>
      <c r="I2029" t="s">
        <v>27929</v>
      </c>
      <c r="J2029" t="s">
        <v>27929</v>
      </c>
      <c r="L2029" t="s">
        <v>35893</v>
      </c>
    </row>
    <row r="2030" spans="1:12" x14ac:dyDescent="0.35">
      <c r="A2030" t="s">
        <v>35962</v>
      </c>
      <c r="B2030" t="s">
        <v>35963</v>
      </c>
      <c r="C2030" t="s">
        <v>35963</v>
      </c>
      <c r="D2030" t="s">
        <v>29879</v>
      </c>
      <c r="E2030" t="s">
        <v>27215</v>
      </c>
      <c r="F2030" t="s">
        <v>41</v>
      </c>
      <c r="G2030" t="s">
        <v>29880</v>
      </c>
      <c r="H2030" t="s">
        <v>28234</v>
      </c>
      <c r="I2030" t="s">
        <v>27929</v>
      </c>
      <c r="J2030" t="s">
        <v>27929</v>
      </c>
      <c r="L2030" t="s">
        <v>35893</v>
      </c>
    </row>
    <row r="2031" spans="1:12" x14ac:dyDescent="0.35">
      <c r="A2031" t="s">
        <v>35964</v>
      </c>
      <c r="B2031" t="s">
        <v>35965</v>
      </c>
      <c r="C2031" t="s">
        <v>35965</v>
      </c>
      <c r="D2031" t="s">
        <v>29879</v>
      </c>
      <c r="E2031" t="s">
        <v>27215</v>
      </c>
      <c r="F2031" t="s">
        <v>41</v>
      </c>
      <c r="G2031" t="s">
        <v>29880</v>
      </c>
      <c r="H2031" t="s">
        <v>28234</v>
      </c>
      <c r="I2031" t="s">
        <v>27929</v>
      </c>
      <c r="J2031" t="s">
        <v>27929</v>
      </c>
      <c r="L2031" t="s">
        <v>35893</v>
      </c>
    </row>
    <row r="2032" spans="1:12" x14ac:dyDescent="0.35">
      <c r="A2032" t="s">
        <v>35966</v>
      </c>
      <c r="B2032" t="s">
        <v>35967</v>
      </c>
      <c r="C2032" t="s">
        <v>35967</v>
      </c>
      <c r="D2032" t="s">
        <v>29879</v>
      </c>
      <c r="E2032" t="s">
        <v>27215</v>
      </c>
      <c r="F2032" t="s">
        <v>41</v>
      </c>
      <c r="G2032" t="s">
        <v>29880</v>
      </c>
      <c r="H2032" t="s">
        <v>28234</v>
      </c>
      <c r="I2032" t="s">
        <v>27929</v>
      </c>
      <c r="J2032" t="s">
        <v>27929</v>
      </c>
      <c r="L2032" t="s">
        <v>35893</v>
      </c>
    </row>
    <row r="2033" spans="1:12" x14ac:dyDescent="0.35">
      <c r="A2033" t="s">
        <v>35968</v>
      </c>
      <c r="B2033" t="s">
        <v>35969</v>
      </c>
      <c r="C2033" t="s">
        <v>35969</v>
      </c>
      <c r="D2033" t="s">
        <v>29879</v>
      </c>
      <c r="E2033" t="s">
        <v>27215</v>
      </c>
      <c r="F2033" t="s">
        <v>41</v>
      </c>
      <c r="G2033" t="s">
        <v>29880</v>
      </c>
      <c r="H2033" t="s">
        <v>28234</v>
      </c>
      <c r="I2033" t="s">
        <v>27929</v>
      </c>
      <c r="J2033" t="s">
        <v>27929</v>
      </c>
      <c r="L2033" t="s">
        <v>35893</v>
      </c>
    </row>
    <row r="2034" spans="1:12" x14ac:dyDescent="0.35">
      <c r="A2034" t="s">
        <v>35970</v>
      </c>
      <c r="B2034" t="s">
        <v>35971</v>
      </c>
      <c r="C2034" t="s">
        <v>35971</v>
      </c>
      <c r="D2034" t="s">
        <v>29879</v>
      </c>
      <c r="E2034" t="s">
        <v>27215</v>
      </c>
      <c r="F2034" t="s">
        <v>41</v>
      </c>
      <c r="G2034" t="s">
        <v>29880</v>
      </c>
      <c r="H2034" t="s">
        <v>28234</v>
      </c>
      <c r="I2034" t="s">
        <v>27929</v>
      </c>
      <c r="J2034" t="s">
        <v>27929</v>
      </c>
      <c r="L2034" t="s">
        <v>35893</v>
      </c>
    </row>
    <row r="2035" spans="1:12" x14ac:dyDescent="0.35">
      <c r="A2035" t="s">
        <v>35972</v>
      </c>
      <c r="B2035" t="s">
        <v>35973</v>
      </c>
      <c r="C2035" t="s">
        <v>35973</v>
      </c>
      <c r="D2035" t="s">
        <v>29879</v>
      </c>
      <c r="E2035" t="s">
        <v>27215</v>
      </c>
      <c r="F2035" t="s">
        <v>41</v>
      </c>
      <c r="G2035" t="s">
        <v>29880</v>
      </c>
      <c r="H2035" t="s">
        <v>28234</v>
      </c>
      <c r="I2035" t="s">
        <v>27929</v>
      </c>
      <c r="J2035" t="s">
        <v>27929</v>
      </c>
      <c r="L2035" t="s">
        <v>35893</v>
      </c>
    </row>
    <row r="2036" spans="1:12" x14ac:dyDescent="0.35">
      <c r="A2036" t="s">
        <v>27262</v>
      </c>
      <c r="B2036" t="s">
        <v>925</v>
      </c>
      <c r="C2036" t="s">
        <v>925</v>
      </c>
      <c r="D2036" t="s">
        <v>29879</v>
      </c>
      <c r="E2036" t="s">
        <v>27215</v>
      </c>
      <c r="F2036" t="s">
        <v>41</v>
      </c>
      <c r="G2036" t="s">
        <v>29880</v>
      </c>
      <c r="H2036" t="s">
        <v>28234</v>
      </c>
      <c r="I2036" t="s">
        <v>27929</v>
      </c>
      <c r="J2036" t="s">
        <v>27929</v>
      </c>
      <c r="L2036" t="s">
        <v>35893</v>
      </c>
    </row>
    <row r="2037" spans="1:12" x14ac:dyDescent="0.35">
      <c r="A2037" t="s">
        <v>27264</v>
      </c>
      <c r="B2037" t="s">
        <v>925</v>
      </c>
      <c r="C2037" t="s">
        <v>925</v>
      </c>
      <c r="D2037" t="s">
        <v>29879</v>
      </c>
      <c r="E2037" t="s">
        <v>27215</v>
      </c>
      <c r="F2037" t="s">
        <v>41</v>
      </c>
      <c r="G2037" t="s">
        <v>29880</v>
      </c>
      <c r="H2037" t="s">
        <v>28234</v>
      </c>
      <c r="I2037" t="s">
        <v>27929</v>
      </c>
      <c r="J2037" t="s">
        <v>27929</v>
      </c>
      <c r="L2037" t="s">
        <v>35893</v>
      </c>
    </row>
    <row r="2038" spans="1:12" x14ac:dyDescent="0.35">
      <c r="A2038" t="s">
        <v>27277</v>
      </c>
      <c r="B2038" t="s">
        <v>925</v>
      </c>
      <c r="C2038" t="s">
        <v>925</v>
      </c>
      <c r="D2038" t="s">
        <v>29879</v>
      </c>
      <c r="E2038" t="s">
        <v>27215</v>
      </c>
      <c r="F2038" t="s">
        <v>41</v>
      </c>
      <c r="G2038" t="s">
        <v>29880</v>
      </c>
      <c r="H2038" t="s">
        <v>28234</v>
      </c>
      <c r="I2038" t="s">
        <v>27929</v>
      </c>
      <c r="J2038" t="s">
        <v>27929</v>
      </c>
      <c r="L2038" t="s">
        <v>35893</v>
      </c>
    </row>
    <row r="2039" spans="1:12" x14ac:dyDescent="0.35">
      <c r="A2039" t="s">
        <v>27279</v>
      </c>
      <c r="B2039" t="s">
        <v>925</v>
      </c>
      <c r="C2039" t="s">
        <v>925</v>
      </c>
      <c r="D2039" t="s">
        <v>29879</v>
      </c>
      <c r="E2039" t="s">
        <v>27215</v>
      </c>
      <c r="F2039" t="s">
        <v>41</v>
      </c>
      <c r="G2039" t="s">
        <v>29880</v>
      </c>
      <c r="H2039" t="s">
        <v>28234</v>
      </c>
      <c r="I2039" t="s">
        <v>27929</v>
      </c>
      <c r="J2039" t="s">
        <v>27929</v>
      </c>
      <c r="L2039" t="s">
        <v>35893</v>
      </c>
    </row>
    <row r="2040" spans="1:12" x14ac:dyDescent="0.35">
      <c r="A2040" t="s">
        <v>27236</v>
      </c>
      <c r="B2040" t="s">
        <v>27351</v>
      </c>
      <c r="C2040" t="s">
        <v>27351</v>
      </c>
      <c r="D2040" t="s">
        <v>29879</v>
      </c>
      <c r="E2040" t="s">
        <v>27215</v>
      </c>
      <c r="F2040" t="s">
        <v>41</v>
      </c>
      <c r="G2040" t="s">
        <v>29880</v>
      </c>
      <c r="H2040" t="s">
        <v>28234</v>
      </c>
      <c r="I2040" t="s">
        <v>27929</v>
      </c>
      <c r="J2040" t="s">
        <v>27929</v>
      </c>
      <c r="L2040" t="s">
        <v>35893</v>
      </c>
    </row>
    <row r="2041" spans="1:12" x14ac:dyDescent="0.35">
      <c r="A2041" t="s">
        <v>27224</v>
      </c>
      <c r="B2041" t="s">
        <v>27306</v>
      </c>
      <c r="C2041" t="s">
        <v>27306</v>
      </c>
      <c r="D2041" t="s">
        <v>29879</v>
      </c>
      <c r="E2041" t="s">
        <v>27215</v>
      </c>
      <c r="F2041" t="s">
        <v>41</v>
      </c>
      <c r="G2041" t="s">
        <v>29880</v>
      </c>
      <c r="H2041" t="s">
        <v>28234</v>
      </c>
      <c r="I2041" t="s">
        <v>27929</v>
      </c>
      <c r="J2041" t="s">
        <v>27929</v>
      </c>
      <c r="L2041" t="s">
        <v>35893</v>
      </c>
    </row>
    <row r="2042" spans="1:12" x14ac:dyDescent="0.35">
      <c r="A2042" t="s">
        <v>27222</v>
      </c>
      <c r="B2042" t="s">
        <v>27304</v>
      </c>
      <c r="C2042" t="s">
        <v>27304</v>
      </c>
      <c r="D2042" t="s">
        <v>29879</v>
      </c>
      <c r="E2042" t="s">
        <v>27215</v>
      </c>
      <c r="F2042" t="s">
        <v>41</v>
      </c>
      <c r="G2042" t="s">
        <v>29880</v>
      </c>
      <c r="H2042" t="s">
        <v>28234</v>
      </c>
      <c r="I2042" t="s">
        <v>27929</v>
      </c>
      <c r="J2042" t="s">
        <v>27929</v>
      </c>
      <c r="L2042" t="s">
        <v>35893</v>
      </c>
    </row>
    <row r="2043" spans="1:12" x14ac:dyDescent="0.35">
      <c r="A2043" t="s">
        <v>27220</v>
      </c>
      <c r="B2043" t="s">
        <v>27302</v>
      </c>
      <c r="C2043" t="s">
        <v>27302</v>
      </c>
      <c r="D2043" t="s">
        <v>29879</v>
      </c>
      <c r="E2043" t="s">
        <v>27215</v>
      </c>
      <c r="F2043" t="s">
        <v>41</v>
      </c>
      <c r="G2043" t="s">
        <v>29880</v>
      </c>
      <c r="H2043" t="s">
        <v>28234</v>
      </c>
      <c r="I2043" t="s">
        <v>27929</v>
      </c>
      <c r="J2043" t="s">
        <v>27929</v>
      </c>
      <c r="L2043" t="s">
        <v>35893</v>
      </c>
    </row>
    <row r="2044" spans="1:12" x14ac:dyDescent="0.35">
      <c r="A2044" t="s">
        <v>27260</v>
      </c>
      <c r="B2044" t="s">
        <v>925</v>
      </c>
      <c r="C2044" t="s">
        <v>925</v>
      </c>
      <c r="D2044" t="s">
        <v>29879</v>
      </c>
      <c r="E2044" t="s">
        <v>27215</v>
      </c>
      <c r="F2044" t="s">
        <v>41</v>
      </c>
      <c r="G2044" t="s">
        <v>29880</v>
      </c>
      <c r="H2044" t="s">
        <v>28234</v>
      </c>
      <c r="I2044" t="s">
        <v>27929</v>
      </c>
      <c r="J2044" t="s">
        <v>27929</v>
      </c>
      <c r="L2044" t="s">
        <v>35893</v>
      </c>
    </row>
    <row r="2045" spans="1:12" x14ac:dyDescent="0.35">
      <c r="A2045" t="s">
        <v>27238</v>
      </c>
      <c r="B2045" t="s">
        <v>27353</v>
      </c>
      <c r="C2045" t="s">
        <v>27353</v>
      </c>
      <c r="D2045" t="s">
        <v>29879</v>
      </c>
      <c r="E2045" t="s">
        <v>27215</v>
      </c>
      <c r="F2045" t="s">
        <v>41</v>
      </c>
      <c r="G2045" t="s">
        <v>29880</v>
      </c>
      <c r="H2045" t="s">
        <v>28234</v>
      </c>
      <c r="I2045" t="s">
        <v>27929</v>
      </c>
      <c r="J2045" t="s">
        <v>27929</v>
      </c>
      <c r="L2045" t="s">
        <v>35893</v>
      </c>
    </row>
    <row r="2046" spans="1:12" x14ac:dyDescent="0.35">
      <c r="A2046" t="s">
        <v>27254</v>
      </c>
      <c r="B2046" t="s">
        <v>925</v>
      </c>
      <c r="D2046" t="s">
        <v>29879</v>
      </c>
      <c r="E2046" t="s">
        <v>27215</v>
      </c>
      <c r="F2046" t="s">
        <v>41</v>
      </c>
      <c r="G2046" t="s">
        <v>29880</v>
      </c>
      <c r="H2046" t="s">
        <v>28234</v>
      </c>
      <c r="I2046" t="s">
        <v>27929</v>
      </c>
      <c r="J2046" t="s">
        <v>27929</v>
      </c>
      <c r="L2046" t="s">
        <v>35893</v>
      </c>
    </row>
    <row r="2047" spans="1:12" x14ac:dyDescent="0.35">
      <c r="A2047" t="s">
        <v>27258</v>
      </c>
      <c r="B2047" t="s">
        <v>27369</v>
      </c>
      <c r="C2047" t="s">
        <v>27369</v>
      </c>
      <c r="D2047" t="s">
        <v>29879</v>
      </c>
      <c r="E2047" t="s">
        <v>27215</v>
      </c>
      <c r="F2047" t="s">
        <v>41</v>
      </c>
      <c r="G2047" t="s">
        <v>29880</v>
      </c>
      <c r="H2047" t="s">
        <v>28234</v>
      </c>
      <c r="I2047" t="s">
        <v>27929</v>
      </c>
      <c r="J2047" t="s">
        <v>27929</v>
      </c>
      <c r="L2047" t="s">
        <v>35893</v>
      </c>
    </row>
    <row r="2048" spans="1:12" x14ac:dyDescent="0.35">
      <c r="A2048" t="s">
        <v>27256</v>
      </c>
      <c r="B2048" t="s">
        <v>27369</v>
      </c>
      <c r="C2048" t="s">
        <v>27369</v>
      </c>
      <c r="D2048" t="s">
        <v>29879</v>
      </c>
      <c r="E2048" t="s">
        <v>27215</v>
      </c>
      <c r="F2048" t="s">
        <v>41</v>
      </c>
      <c r="G2048" t="s">
        <v>29880</v>
      </c>
      <c r="H2048" t="s">
        <v>28234</v>
      </c>
      <c r="I2048" t="s">
        <v>27929</v>
      </c>
      <c r="J2048" t="s">
        <v>27929</v>
      </c>
      <c r="L2048" t="s">
        <v>35893</v>
      </c>
    </row>
    <row r="2049" spans="1:12" x14ac:dyDescent="0.35">
      <c r="A2049" t="s">
        <v>27281</v>
      </c>
      <c r="B2049" t="s">
        <v>27300</v>
      </c>
      <c r="C2049" t="s">
        <v>27300</v>
      </c>
      <c r="D2049" t="s">
        <v>29879</v>
      </c>
      <c r="E2049" t="s">
        <v>27215</v>
      </c>
      <c r="F2049" t="s">
        <v>41</v>
      </c>
      <c r="G2049" t="s">
        <v>29880</v>
      </c>
      <c r="H2049" t="s">
        <v>28234</v>
      </c>
      <c r="I2049" t="s">
        <v>27929</v>
      </c>
      <c r="J2049" t="s">
        <v>27929</v>
      </c>
      <c r="L2049" t="s">
        <v>35893</v>
      </c>
    </row>
    <row r="2050" spans="1:12" x14ac:dyDescent="0.35">
      <c r="A2050" t="s">
        <v>27218</v>
      </c>
      <c r="B2050" t="s">
        <v>27300</v>
      </c>
      <c r="C2050" t="s">
        <v>27300</v>
      </c>
      <c r="D2050" t="s">
        <v>29879</v>
      </c>
      <c r="E2050" t="s">
        <v>27215</v>
      </c>
      <c r="F2050" t="s">
        <v>41</v>
      </c>
      <c r="G2050" t="s">
        <v>29880</v>
      </c>
      <c r="H2050" t="s">
        <v>28234</v>
      </c>
      <c r="I2050" t="s">
        <v>27929</v>
      </c>
      <c r="J2050" t="s">
        <v>27929</v>
      </c>
      <c r="L2050" t="s">
        <v>35893</v>
      </c>
    </row>
    <row r="2051" spans="1:12" x14ac:dyDescent="0.35">
      <c r="A2051" t="s">
        <v>27283</v>
      </c>
      <c r="B2051" t="s">
        <v>27381</v>
      </c>
      <c r="C2051" t="s">
        <v>27381</v>
      </c>
      <c r="D2051" t="s">
        <v>29879</v>
      </c>
      <c r="E2051" t="s">
        <v>27215</v>
      </c>
      <c r="F2051" t="s">
        <v>41</v>
      </c>
      <c r="G2051" t="s">
        <v>29880</v>
      </c>
      <c r="H2051" t="s">
        <v>28234</v>
      </c>
      <c r="I2051" t="s">
        <v>27929</v>
      </c>
      <c r="J2051" t="s">
        <v>27929</v>
      </c>
      <c r="L2051" t="s">
        <v>35893</v>
      </c>
    </row>
    <row r="2052" spans="1:12" x14ac:dyDescent="0.35">
      <c r="A2052" t="s">
        <v>27289</v>
      </c>
      <c r="B2052" t="s">
        <v>27386</v>
      </c>
      <c r="C2052" t="s">
        <v>27386</v>
      </c>
      <c r="D2052" t="s">
        <v>29879</v>
      </c>
      <c r="E2052" t="s">
        <v>27215</v>
      </c>
      <c r="F2052" t="s">
        <v>41</v>
      </c>
      <c r="G2052" t="s">
        <v>29880</v>
      </c>
      <c r="H2052" t="s">
        <v>28234</v>
      </c>
      <c r="I2052" t="s">
        <v>27929</v>
      </c>
      <c r="J2052" t="s">
        <v>27929</v>
      </c>
      <c r="L2052" t="s">
        <v>35893</v>
      </c>
    </row>
    <row r="2053" spans="1:12" x14ac:dyDescent="0.35">
      <c r="A2053" t="s">
        <v>27285</v>
      </c>
      <c r="B2053" t="s">
        <v>27382</v>
      </c>
      <c r="C2053" t="s">
        <v>27382</v>
      </c>
      <c r="D2053" t="s">
        <v>29879</v>
      </c>
      <c r="E2053" t="s">
        <v>27215</v>
      </c>
      <c r="F2053" t="s">
        <v>41</v>
      </c>
      <c r="G2053" t="s">
        <v>29880</v>
      </c>
      <c r="H2053" t="s">
        <v>28234</v>
      </c>
      <c r="I2053" t="s">
        <v>27929</v>
      </c>
      <c r="J2053" t="s">
        <v>27929</v>
      </c>
      <c r="L2053" t="s">
        <v>35893</v>
      </c>
    </row>
    <row r="2054" spans="1:12" x14ac:dyDescent="0.35">
      <c r="A2054" t="s">
        <v>27287</v>
      </c>
      <c r="B2054" t="s">
        <v>27384</v>
      </c>
      <c r="C2054" t="s">
        <v>27384</v>
      </c>
      <c r="D2054" t="s">
        <v>29879</v>
      </c>
      <c r="E2054" t="s">
        <v>27215</v>
      </c>
      <c r="F2054" t="s">
        <v>41</v>
      </c>
      <c r="G2054" t="s">
        <v>29880</v>
      </c>
      <c r="H2054" t="s">
        <v>28234</v>
      </c>
      <c r="I2054" t="s">
        <v>27929</v>
      </c>
      <c r="J2054" t="s">
        <v>27929</v>
      </c>
      <c r="L2054" t="s">
        <v>35893</v>
      </c>
    </row>
    <row r="2055" spans="1:12" x14ac:dyDescent="0.35">
      <c r="A2055" t="s">
        <v>27291</v>
      </c>
      <c r="B2055" t="s">
        <v>27388</v>
      </c>
      <c r="C2055" t="s">
        <v>27388</v>
      </c>
      <c r="D2055" t="s">
        <v>29879</v>
      </c>
      <c r="E2055" t="s">
        <v>27215</v>
      </c>
      <c r="F2055" t="s">
        <v>41</v>
      </c>
      <c r="G2055" t="s">
        <v>29880</v>
      </c>
      <c r="H2055" t="s">
        <v>28234</v>
      </c>
      <c r="I2055" t="s">
        <v>27929</v>
      </c>
      <c r="J2055" t="s">
        <v>27929</v>
      </c>
      <c r="L2055" t="s">
        <v>35893</v>
      </c>
    </row>
    <row r="2056" spans="1:12" x14ac:dyDescent="0.35">
      <c r="A2056" t="s">
        <v>27271</v>
      </c>
      <c r="B2056" t="s">
        <v>27371</v>
      </c>
      <c r="C2056" t="s">
        <v>27371</v>
      </c>
      <c r="D2056" t="s">
        <v>29879</v>
      </c>
      <c r="E2056" t="s">
        <v>27215</v>
      </c>
      <c r="F2056" t="s">
        <v>41</v>
      </c>
      <c r="G2056" t="s">
        <v>29880</v>
      </c>
      <c r="H2056" t="s">
        <v>28234</v>
      </c>
      <c r="I2056" t="s">
        <v>27929</v>
      </c>
      <c r="J2056" t="s">
        <v>27929</v>
      </c>
      <c r="L2056" t="s">
        <v>35893</v>
      </c>
    </row>
    <row r="2057" spans="1:12" x14ac:dyDescent="0.35">
      <c r="A2057" t="s">
        <v>27334</v>
      </c>
      <c r="B2057" t="s">
        <v>27335</v>
      </c>
      <c r="C2057" t="s">
        <v>27335</v>
      </c>
      <c r="D2057" t="s">
        <v>29879</v>
      </c>
      <c r="E2057" t="s">
        <v>27215</v>
      </c>
      <c r="F2057" t="s">
        <v>41</v>
      </c>
      <c r="G2057" t="s">
        <v>29880</v>
      </c>
      <c r="H2057" t="s">
        <v>28234</v>
      </c>
      <c r="I2057" t="s">
        <v>27929</v>
      </c>
      <c r="J2057" t="s">
        <v>27929</v>
      </c>
      <c r="L2057" t="s">
        <v>35893</v>
      </c>
    </row>
    <row r="2058" spans="1:12" x14ac:dyDescent="0.35">
      <c r="A2058" t="s">
        <v>27337</v>
      </c>
      <c r="B2058" t="s">
        <v>27338</v>
      </c>
      <c r="C2058" t="s">
        <v>27338</v>
      </c>
      <c r="D2058" t="s">
        <v>29879</v>
      </c>
      <c r="E2058" t="s">
        <v>27215</v>
      </c>
      <c r="F2058" t="s">
        <v>41</v>
      </c>
      <c r="G2058" t="s">
        <v>29880</v>
      </c>
      <c r="H2058" t="s">
        <v>28234</v>
      </c>
      <c r="I2058" t="s">
        <v>27929</v>
      </c>
      <c r="J2058" t="s">
        <v>27929</v>
      </c>
      <c r="L2058" t="s">
        <v>35893</v>
      </c>
    </row>
    <row r="2059" spans="1:12" x14ac:dyDescent="0.35">
      <c r="A2059" t="s">
        <v>27340</v>
      </c>
      <c r="B2059" t="s">
        <v>27341</v>
      </c>
      <c r="C2059" t="s">
        <v>27341</v>
      </c>
      <c r="D2059" t="s">
        <v>29879</v>
      </c>
      <c r="E2059" t="s">
        <v>27215</v>
      </c>
      <c r="F2059" t="s">
        <v>41</v>
      </c>
      <c r="G2059" t="s">
        <v>29880</v>
      </c>
      <c r="H2059" t="s">
        <v>28234</v>
      </c>
      <c r="I2059" t="s">
        <v>27929</v>
      </c>
      <c r="J2059" t="s">
        <v>27929</v>
      </c>
      <c r="L2059" t="s">
        <v>35893</v>
      </c>
    </row>
    <row r="2060" spans="1:12" x14ac:dyDescent="0.35">
      <c r="A2060" t="s">
        <v>27275</v>
      </c>
      <c r="B2060" t="s">
        <v>27343</v>
      </c>
      <c r="C2060" t="s">
        <v>27343</v>
      </c>
      <c r="D2060" t="s">
        <v>29879</v>
      </c>
      <c r="E2060" t="s">
        <v>27215</v>
      </c>
      <c r="F2060" t="s">
        <v>41</v>
      </c>
      <c r="G2060" t="s">
        <v>29880</v>
      </c>
      <c r="H2060" t="s">
        <v>28234</v>
      </c>
      <c r="I2060" t="s">
        <v>27929</v>
      </c>
      <c r="J2060" t="s">
        <v>27929</v>
      </c>
      <c r="L2060" t="s">
        <v>35893</v>
      </c>
    </row>
    <row r="2061" spans="1:12" x14ac:dyDescent="0.35">
      <c r="A2061" t="s">
        <v>27345</v>
      </c>
      <c r="B2061" t="s">
        <v>27343</v>
      </c>
      <c r="C2061" t="s">
        <v>27343</v>
      </c>
      <c r="D2061" t="s">
        <v>29879</v>
      </c>
      <c r="E2061" t="s">
        <v>27215</v>
      </c>
      <c r="F2061" t="s">
        <v>41</v>
      </c>
      <c r="G2061" t="s">
        <v>29880</v>
      </c>
      <c r="H2061" t="s">
        <v>28234</v>
      </c>
      <c r="I2061" t="s">
        <v>27929</v>
      </c>
      <c r="J2061" t="s">
        <v>27929</v>
      </c>
      <c r="L2061" t="s">
        <v>35893</v>
      </c>
    </row>
    <row r="2062" spans="1:12" x14ac:dyDescent="0.35">
      <c r="A2062" t="s">
        <v>29901</v>
      </c>
      <c r="B2062" t="s">
        <v>29902</v>
      </c>
      <c r="C2062" t="s">
        <v>29902</v>
      </c>
      <c r="D2062" t="s">
        <v>29879</v>
      </c>
      <c r="E2062" t="s">
        <v>27215</v>
      </c>
      <c r="F2062" t="s">
        <v>41</v>
      </c>
      <c r="G2062" t="s">
        <v>29880</v>
      </c>
      <c r="H2062" t="s">
        <v>28234</v>
      </c>
      <c r="I2062" t="s">
        <v>27929</v>
      </c>
      <c r="J2062" t="s">
        <v>27929</v>
      </c>
      <c r="L2062" t="s">
        <v>35893</v>
      </c>
    </row>
    <row r="2063" spans="1:12" x14ac:dyDescent="0.35">
      <c r="A2063" t="s">
        <v>27273</v>
      </c>
      <c r="B2063" t="s">
        <v>29902</v>
      </c>
      <c r="C2063" t="s">
        <v>29902</v>
      </c>
      <c r="D2063" t="s">
        <v>29879</v>
      </c>
      <c r="E2063" t="s">
        <v>27215</v>
      </c>
      <c r="F2063" t="s">
        <v>41</v>
      </c>
      <c r="G2063" t="s">
        <v>29880</v>
      </c>
      <c r="H2063" t="s">
        <v>28234</v>
      </c>
      <c r="I2063" t="s">
        <v>27929</v>
      </c>
      <c r="J2063" t="s">
        <v>27929</v>
      </c>
      <c r="L2063" t="s">
        <v>35893</v>
      </c>
    </row>
    <row r="2064" spans="1:12" x14ac:dyDescent="0.35">
      <c r="A2064" t="s">
        <v>27471</v>
      </c>
      <c r="B2064" t="s">
        <v>29903</v>
      </c>
      <c r="C2064" t="s">
        <v>29903</v>
      </c>
      <c r="D2064" t="s">
        <v>29879</v>
      </c>
      <c r="E2064" t="s">
        <v>27215</v>
      </c>
      <c r="F2064" t="s">
        <v>41</v>
      </c>
      <c r="G2064" t="s">
        <v>29880</v>
      </c>
      <c r="H2064" t="s">
        <v>28234</v>
      </c>
      <c r="I2064" t="s">
        <v>27929</v>
      </c>
      <c r="J2064" t="s">
        <v>27929</v>
      </c>
      <c r="L2064" t="s">
        <v>35893</v>
      </c>
    </row>
    <row r="2065" spans="1:12" x14ac:dyDescent="0.35">
      <c r="A2065" t="s">
        <v>27268</v>
      </c>
      <c r="B2065" t="s">
        <v>29903</v>
      </c>
      <c r="C2065" t="s">
        <v>29903</v>
      </c>
      <c r="D2065" t="s">
        <v>29879</v>
      </c>
      <c r="E2065" t="s">
        <v>27215</v>
      </c>
      <c r="F2065" t="s">
        <v>41</v>
      </c>
      <c r="G2065" t="s">
        <v>29880</v>
      </c>
      <c r="H2065" t="s">
        <v>28234</v>
      </c>
      <c r="I2065" t="s">
        <v>27929</v>
      </c>
      <c r="J2065" t="s">
        <v>27929</v>
      </c>
      <c r="L2065" t="s">
        <v>35893</v>
      </c>
    </row>
    <row r="2066" spans="1:12" x14ac:dyDescent="0.35">
      <c r="A2066" t="s">
        <v>27469</v>
      </c>
      <c r="B2066" t="s">
        <v>30020</v>
      </c>
      <c r="C2066" t="s">
        <v>30020</v>
      </c>
      <c r="D2066" t="s">
        <v>29879</v>
      </c>
      <c r="E2066" t="s">
        <v>27215</v>
      </c>
      <c r="F2066" t="s">
        <v>41</v>
      </c>
      <c r="G2066" t="s">
        <v>29880</v>
      </c>
      <c r="H2066" t="s">
        <v>28234</v>
      </c>
      <c r="I2066" t="s">
        <v>27929</v>
      </c>
      <c r="J2066" t="s">
        <v>27929</v>
      </c>
      <c r="L2066" t="s">
        <v>35893</v>
      </c>
    </row>
    <row r="2067" spans="1:12" x14ac:dyDescent="0.35">
      <c r="A2067" t="s">
        <v>27266</v>
      </c>
      <c r="B2067" t="s">
        <v>29904</v>
      </c>
      <c r="C2067" t="s">
        <v>29904</v>
      </c>
      <c r="D2067" t="s">
        <v>29879</v>
      </c>
      <c r="E2067" t="s">
        <v>27215</v>
      </c>
      <c r="F2067" t="s">
        <v>41</v>
      </c>
      <c r="G2067" t="s">
        <v>29880</v>
      </c>
      <c r="H2067" t="s">
        <v>28234</v>
      </c>
      <c r="I2067" t="s">
        <v>27929</v>
      </c>
      <c r="J2067" t="s">
        <v>27929</v>
      </c>
      <c r="L2067" t="s">
        <v>35893</v>
      </c>
    </row>
    <row r="2068" spans="1:12" x14ac:dyDescent="0.35">
      <c r="A2068" t="s">
        <v>27248</v>
      </c>
      <c r="B2068" t="s">
        <v>29906</v>
      </c>
      <c r="C2068" t="s">
        <v>29906</v>
      </c>
      <c r="D2068" t="s">
        <v>29879</v>
      </c>
      <c r="E2068" t="s">
        <v>27215</v>
      </c>
      <c r="F2068" t="s">
        <v>41</v>
      </c>
      <c r="G2068" t="s">
        <v>29880</v>
      </c>
      <c r="H2068" t="s">
        <v>28234</v>
      </c>
      <c r="I2068" t="s">
        <v>27929</v>
      </c>
      <c r="J2068" t="s">
        <v>27929</v>
      </c>
      <c r="L2068" t="s">
        <v>35893</v>
      </c>
    </row>
    <row r="2069" spans="1:12" x14ac:dyDescent="0.35">
      <c r="A2069" t="s">
        <v>27226</v>
      </c>
      <c r="B2069" t="s">
        <v>27308</v>
      </c>
      <c r="C2069" t="s">
        <v>27308</v>
      </c>
      <c r="D2069" t="s">
        <v>29879</v>
      </c>
      <c r="E2069" t="s">
        <v>27215</v>
      </c>
      <c r="F2069" t="s">
        <v>41</v>
      </c>
      <c r="G2069" t="s">
        <v>29880</v>
      </c>
      <c r="H2069" t="s">
        <v>28234</v>
      </c>
      <c r="I2069" t="s">
        <v>27929</v>
      </c>
      <c r="J2069" t="s">
        <v>27929</v>
      </c>
      <c r="L2069" t="s">
        <v>35893</v>
      </c>
    </row>
    <row r="2070" spans="1:12" x14ac:dyDescent="0.35">
      <c r="A2070" t="s">
        <v>27234</v>
      </c>
      <c r="B2070" t="s">
        <v>29905</v>
      </c>
      <c r="C2070" t="s">
        <v>29905</v>
      </c>
      <c r="D2070" t="s">
        <v>29879</v>
      </c>
      <c r="E2070" t="s">
        <v>27215</v>
      </c>
      <c r="F2070" t="s">
        <v>41</v>
      </c>
      <c r="G2070" t="s">
        <v>29880</v>
      </c>
      <c r="H2070" t="s">
        <v>28234</v>
      </c>
      <c r="I2070" t="s">
        <v>27929</v>
      </c>
      <c r="J2070" t="s">
        <v>27929</v>
      </c>
      <c r="L2070" t="s">
        <v>35893</v>
      </c>
    </row>
    <row r="2071" spans="1:12" x14ac:dyDescent="0.35">
      <c r="A2071" t="s">
        <v>27228</v>
      </c>
      <c r="B2071" t="s">
        <v>27310</v>
      </c>
      <c r="C2071" t="s">
        <v>27310</v>
      </c>
      <c r="D2071" t="s">
        <v>29879</v>
      </c>
      <c r="E2071" t="s">
        <v>27215</v>
      </c>
      <c r="F2071" t="s">
        <v>41</v>
      </c>
      <c r="G2071" t="s">
        <v>29880</v>
      </c>
      <c r="H2071" t="s">
        <v>28234</v>
      </c>
      <c r="I2071" t="s">
        <v>27929</v>
      </c>
      <c r="J2071" t="s">
        <v>27929</v>
      </c>
      <c r="L2071" t="s">
        <v>35893</v>
      </c>
    </row>
    <row r="2072" spans="1:12" x14ac:dyDescent="0.35">
      <c r="A2072" t="s">
        <v>27229</v>
      </c>
      <c r="B2072" t="s">
        <v>27312</v>
      </c>
      <c r="C2072" t="s">
        <v>27312</v>
      </c>
      <c r="D2072" t="s">
        <v>29879</v>
      </c>
      <c r="E2072" t="s">
        <v>27215</v>
      </c>
      <c r="F2072" t="s">
        <v>41</v>
      </c>
      <c r="G2072" t="s">
        <v>29880</v>
      </c>
      <c r="H2072" t="s">
        <v>28234</v>
      </c>
      <c r="I2072" t="s">
        <v>27929</v>
      </c>
      <c r="J2072" t="s">
        <v>27929</v>
      </c>
      <c r="L2072" t="s">
        <v>35893</v>
      </c>
    </row>
    <row r="2073" spans="1:12" x14ac:dyDescent="0.35">
      <c r="A2073" t="s">
        <v>27230</v>
      </c>
      <c r="B2073" t="s">
        <v>27313</v>
      </c>
      <c r="C2073" t="s">
        <v>27313</v>
      </c>
      <c r="D2073" t="s">
        <v>29879</v>
      </c>
      <c r="E2073" t="s">
        <v>27215</v>
      </c>
      <c r="F2073" t="s">
        <v>41</v>
      </c>
      <c r="G2073" t="s">
        <v>29880</v>
      </c>
      <c r="H2073" t="s">
        <v>28234</v>
      </c>
      <c r="I2073" t="s">
        <v>27929</v>
      </c>
      <c r="J2073" t="s">
        <v>27929</v>
      </c>
      <c r="L2073" t="s">
        <v>35893</v>
      </c>
    </row>
    <row r="2074" spans="1:12" x14ac:dyDescent="0.35">
      <c r="A2074" t="s">
        <v>27232</v>
      </c>
      <c r="B2074" t="s">
        <v>27315</v>
      </c>
      <c r="C2074" t="s">
        <v>27315</v>
      </c>
      <c r="D2074" t="s">
        <v>29879</v>
      </c>
      <c r="E2074" t="s">
        <v>27215</v>
      </c>
      <c r="F2074" t="s">
        <v>41</v>
      </c>
      <c r="G2074" t="s">
        <v>29880</v>
      </c>
      <c r="H2074" t="s">
        <v>28234</v>
      </c>
      <c r="I2074" t="s">
        <v>27929</v>
      </c>
      <c r="J2074" t="s">
        <v>27929</v>
      </c>
      <c r="L2074" t="s">
        <v>35893</v>
      </c>
    </row>
    <row r="2075" spans="1:12" x14ac:dyDescent="0.35">
      <c r="A2075" t="s">
        <v>27347</v>
      </c>
      <c r="B2075" t="s">
        <v>27348</v>
      </c>
      <c r="C2075" t="s">
        <v>27348</v>
      </c>
      <c r="D2075" t="s">
        <v>29879</v>
      </c>
      <c r="E2075" t="s">
        <v>27215</v>
      </c>
      <c r="F2075" t="s">
        <v>41</v>
      </c>
      <c r="G2075" t="s">
        <v>29880</v>
      </c>
      <c r="H2075" t="s">
        <v>28234</v>
      </c>
      <c r="I2075" t="s">
        <v>27929</v>
      </c>
      <c r="J2075" t="s">
        <v>27929</v>
      </c>
      <c r="L2075" t="s">
        <v>35893</v>
      </c>
    </row>
    <row r="2076" spans="1:12" x14ac:dyDescent="0.35">
      <c r="A2076" t="s">
        <v>27317</v>
      </c>
      <c r="B2076" t="s">
        <v>27318</v>
      </c>
      <c r="C2076" t="s">
        <v>27318</v>
      </c>
      <c r="D2076" t="s">
        <v>29879</v>
      </c>
      <c r="E2076" t="s">
        <v>27215</v>
      </c>
      <c r="F2076" t="s">
        <v>41</v>
      </c>
      <c r="G2076" t="s">
        <v>29880</v>
      </c>
      <c r="H2076" t="s">
        <v>28234</v>
      </c>
      <c r="I2076" t="s">
        <v>27929</v>
      </c>
      <c r="J2076" t="s">
        <v>27929</v>
      </c>
      <c r="L2076" t="s">
        <v>35893</v>
      </c>
    </row>
    <row r="2077" spans="1:12" x14ac:dyDescent="0.35">
      <c r="A2077" t="s">
        <v>27320</v>
      </c>
      <c r="B2077" t="s">
        <v>27321</v>
      </c>
      <c r="C2077" t="s">
        <v>27321</v>
      </c>
      <c r="D2077" t="s">
        <v>29879</v>
      </c>
      <c r="E2077" t="s">
        <v>27215</v>
      </c>
      <c r="F2077" t="s">
        <v>41</v>
      </c>
      <c r="G2077" t="s">
        <v>29880</v>
      </c>
      <c r="H2077" t="s">
        <v>28234</v>
      </c>
      <c r="I2077" t="s">
        <v>27929</v>
      </c>
      <c r="J2077" t="s">
        <v>27929</v>
      </c>
      <c r="L2077" t="s">
        <v>35893</v>
      </c>
    </row>
    <row r="2078" spans="1:12" x14ac:dyDescent="0.35">
      <c r="A2078" t="s">
        <v>27322</v>
      </c>
      <c r="B2078" t="s">
        <v>27323</v>
      </c>
      <c r="C2078" t="s">
        <v>27323</v>
      </c>
      <c r="D2078" t="s">
        <v>29879</v>
      </c>
      <c r="E2078" t="s">
        <v>27215</v>
      </c>
      <c r="F2078" t="s">
        <v>41</v>
      </c>
      <c r="G2078" t="s">
        <v>29880</v>
      </c>
      <c r="H2078" t="s">
        <v>28234</v>
      </c>
      <c r="I2078" t="s">
        <v>27929</v>
      </c>
      <c r="J2078" t="s">
        <v>27929</v>
      </c>
      <c r="L2078" t="s">
        <v>35893</v>
      </c>
    </row>
    <row r="2079" spans="1:12" x14ac:dyDescent="0.35">
      <c r="A2079" t="s">
        <v>27325</v>
      </c>
      <c r="B2079" t="s">
        <v>27326</v>
      </c>
      <c r="C2079" t="s">
        <v>27326</v>
      </c>
      <c r="D2079" t="s">
        <v>29879</v>
      </c>
      <c r="E2079" t="s">
        <v>27215</v>
      </c>
      <c r="F2079" t="s">
        <v>41</v>
      </c>
      <c r="G2079" t="s">
        <v>29880</v>
      </c>
      <c r="H2079" t="s">
        <v>28234</v>
      </c>
      <c r="I2079" t="s">
        <v>27929</v>
      </c>
      <c r="J2079" t="s">
        <v>27929</v>
      </c>
      <c r="L2079" t="s">
        <v>35893</v>
      </c>
    </row>
    <row r="2080" spans="1:12" x14ac:dyDescent="0.35">
      <c r="A2080" t="s">
        <v>27328</v>
      </c>
      <c r="B2080" t="s">
        <v>27329</v>
      </c>
      <c r="C2080" t="s">
        <v>27329</v>
      </c>
      <c r="D2080" t="s">
        <v>29879</v>
      </c>
      <c r="E2080" t="s">
        <v>27215</v>
      </c>
      <c r="F2080" t="s">
        <v>41</v>
      </c>
      <c r="G2080" t="s">
        <v>29880</v>
      </c>
      <c r="H2080" t="s">
        <v>28234</v>
      </c>
      <c r="I2080" t="s">
        <v>27929</v>
      </c>
      <c r="J2080" t="s">
        <v>27929</v>
      </c>
      <c r="L2080" t="s">
        <v>35893</v>
      </c>
    </row>
    <row r="2081" spans="1:12" x14ac:dyDescent="0.35">
      <c r="A2081" t="s">
        <v>27331</v>
      </c>
      <c r="B2081" t="s">
        <v>27332</v>
      </c>
      <c r="C2081" t="s">
        <v>27332</v>
      </c>
      <c r="D2081" t="s">
        <v>29879</v>
      </c>
      <c r="E2081" t="s">
        <v>27215</v>
      </c>
      <c r="F2081" t="s">
        <v>41</v>
      </c>
      <c r="G2081" t="s">
        <v>29880</v>
      </c>
      <c r="H2081" t="s">
        <v>28234</v>
      </c>
      <c r="I2081" t="s">
        <v>27929</v>
      </c>
      <c r="J2081" t="s">
        <v>27929</v>
      </c>
      <c r="L2081" t="s">
        <v>35893</v>
      </c>
    </row>
    <row r="2082" spans="1:12" x14ac:dyDescent="0.35">
      <c r="A2082" t="s">
        <v>29883</v>
      </c>
      <c r="B2082" t="s">
        <v>29884</v>
      </c>
      <c r="C2082" t="s">
        <v>29884</v>
      </c>
      <c r="D2082" t="s">
        <v>29879</v>
      </c>
      <c r="E2082" t="s">
        <v>27215</v>
      </c>
      <c r="F2082" t="s">
        <v>41</v>
      </c>
      <c r="G2082" t="s">
        <v>29880</v>
      </c>
      <c r="H2082" t="s">
        <v>28234</v>
      </c>
      <c r="I2082" t="s">
        <v>27929</v>
      </c>
      <c r="J2082" t="s">
        <v>27929</v>
      </c>
      <c r="L2082" t="s">
        <v>35893</v>
      </c>
    </row>
    <row r="2083" spans="1:12" x14ac:dyDescent="0.35">
      <c r="A2083" t="s">
        <v>29885</v>
      </c>
      <c r="B2083" t="s">
        <v>29886</v>
      </c>
      <c r="C2083" t="s">
        <v>29886</v>
      </c>
      <c r="D2083" t="s">
        <v>29879</v>
      </c>
      <c r="E2083" t="s">
        <v>27215</v>
      </c>
      <c r="F2083" t="s">
        <v>41</v>
      </c>
      <c r="G2083" t="s">
        <v>29880</v>
      </c>
      <c r="H2083" t="s">
        <v>28234</v>
      </c>
      <c r="I2083" t="s">
        <v>27929</v>
      </c>
      <c r="J2083" t="s">
        <v>27929</v>
      </c>
      <c r="L2083" t="s">
        <v>35893</v>
      </c>
    </row>
    <row r="2084" spans="1:12" x14ac:dyDescent="0.35">
      <c r="A2084" t="s">
        <v>29887</v>
      </c>
      <c r="B2084" t="s">
        <v>29888</v>
      </c>
      <c r="C2084" t="s">
        <v>29888</v>
      </c>
      <c r="D2084" t="s">
        <v>29879</v>
      </c>
      <c r="E2084" t="s">
        <v>27215</v>
      </c>
      <c r="F2084" t="s">
        <v>41</v>
      </c>
      <c r="G2084" t="s">
        <v>29880</v>
      </c>
      <c r="H2084" t="s">
        <v>28234</v>
      </c>
      <c r="I2084" t="s">
        <v>27929</v>
      </c>
      <c r="J2084" t="s">
        <v>27929</v>
      </c>
      <c r="L2084" t="s">
        <v>35893</v>
      </c>
    </row>
    <row r="2085" spans="1:12" x14ac:dyDescent="0.35">
      <c r="A2085" t="s">
        <v>29889</v>
      </c>
      <c r="B2085" t="s">
        <v>29890</v>
      </c>
      <c r="C2085" t="s">
        <v>29890</v>
      </c>
      <c r="D2085" t="s">
        <v>29879</v>
      </c>
      <c r="E2085" t="s">
        <v>27215</v>
      </c>
      <c r="F2085" t="s">
        <v>41</v>
      </c>
      <c r="G2085" t="s">
        <v>29880</v>
      </c>
      <c r="H2085" t="s">
        <v>28234</v>
      </c>
      <c r="I2085" t="s">
        <v>27929</v>
      </c>
      <c r="J2085" t="s">
        <v>27929</v>
      </c>
      <c r="L2085" t="s">
        <v>35893</v>
      </c>
    </row>
    <row r="2086" spans="1:12" x14ac:dyDescent="0.35">
      <c r="A2086" t="s">
        <v>29891</v>
      </c>
      <c r="B2086" t="s">
        <v>29892</v>
      </c>
      <c r="C2086" t="s">
        <v>29892</v>
      </c>
      <c r="D2086" t="s">
        <v>29879</v>
      </c>
      <c r="E2086" t="s">
        <v>27215</v>
      </c>
      <c r="F2086" t="s">
        <v>41</v>
      </c>
      <c r="G2086" t="s">
        <v>29880</v>
      </c>
      <c r="H2086" t="s">
        <v>28234</v>
      </c>
      <c r="I2086" t="s">
        <v>27929</v>
      </c>
      <c r="J2086" t="s">
        <v>27929</v>
      </c>
      <c r="L2086" t="s">
        <v>35893</v>
      </c>
    </row>
    <row r="2087" spans="1:12" x14ac:dyDescent="0.35">
      <c r="A2087" t="s">
        <v>29893</v>
      </c>
      <c r="B2087" t="s">
        <v>29894</v>
      </c>
      <c r="C2087" t="s">
        <v>29894</v>
      </c>
      <c r="D2087" t="s">
        <v>29879</v>
      </c>
      <c r="E2087" t="s">
        <v>27215</v>
      </c>
      <c r="F2087" t="s">
        <v>41</v>
      </c>
      <c r="G2087" t="s">
        <v>29880</v>
      </c>
      <c r="H2087" t="s">
        <v>28234</v>
      </c>
      <c r="I2087" t="s">
        <v>27929</v>
      </c>
      <c r="J2087" t="s">
        <v>27929</v>
      </c>
      <c r="L2087" t="s">
        <v>35893</v>
      </c>
    </row>
    <row r="2088" spans="1:12" x14ac:dyDescent="0.35">
      <c r="A2088" t="s">
        <v>29895</v>
      </c>
      <c r="B2088" t="s">
        <v>29896</v>
      </c>
      <c r="C2088" t="s">
        <v>29896</v>
      </c>
      <c r="D2088" t="s">
        <v>29879</v>
      </c>
      <c r="E2088" t="s">
        <v>27215</v>
      </c>
      <c r="F2088" t="s">
        <v>41</v>
      </c>
      <c r="G2088" t="s">
        <v>29880</v>
      </c>
      <c r="H2088" t="s">
        <v>28234</v>
      </c>
      <c r="I2088" t="s">
        <v>27929</v>
      </c>
      <c r="J2088" t="s">
        <v>27929</v>
      </c>
      <c r="L2088" t="s">
        <v>35893</v>
      </c>
    </row>
    <row r="2089" spans="1:12" x14ac:dyDescent="0.35">
      <c r="A2089" t="s">
        <v>29897</v>
      </c>
      <c r="B2089" t="s">
        <v>35974</v>
      </c>
      <c r="C2089" t="s">
        <v>35974</v>
      </c>
      <c r="D2089" t="s">
        <v>29879</v>
      </c>
      <c r="E2089" t="s">
        <v>27215</v>
      </c>
      <c r="F2089" t="s">
        <v>41</v>
      </c>
      <c r="G2089" t="s">
        <v>29880</v>
      </c>
      <c r="H2089" t="s">
        <v>28234</v>
      </c>
      <c r="I2089" t="s">
        <v>27929</v>
      </c>
      <c r="J2089" t="s">
        <v>27929</v>
      </c>
      <c r="L2089" t="s">
        <v>35893</v>
      </c>
    </row>
    <row r="2090" spans="1:12" x14ac:dyDescent="0.35">
      <c r="A2090" t="s">
        <v>35975</v>
      </c>
      <c r="B2090" t="s">
        <v>35976</v>
      </c>
      <c r="C2090" t="s">
        <v>35976</v>
      </c>
      <c r="D2090" t="s">
        <v>29879</v>
      </c>
      <c r="E2090" t="s">
        <v>27215</v>
      </c>
      <c r="F2090" t="s">
        <v>41</v>
      </c>
      <c r="G2090" t="s">
        <v>29880</v>
      </c>
      <c r="H2090" t="s">
        <v>28234</v>
      </c>
      <c r="I2090" t="s">
        <v>27929</v>
      </c>
      <c r="J2090" t="s">
        <v>27929</v>
      </c>
      <c r="L2090" t="s">
        <v>35893</v>
      </c>
    </row>
    <row r="2091" spans="1:12" x14ac:dyDescent="0.35">
      <c r="A2091" t="s">
        <v>35977</v>
      </c>
      <c r="B2091" t="s">
        <v>35978</v>
      </c>
      <c r="C2091" t="s">
        <v>35978</v>
      </c>
      <c r="D2091" t="s">
        <v>29879</v>
      </c>
      <c r="E2091" t="s">
        <v>27215</v>
      </c>
      <c r="F2091" t="s">
        <v>41</v>
      </c>
      <c r="G2091" t="s">
        <v>29880</v>
      </c>
      <c r="H2091" t="s">
        <v>28234</v>
      </c>
      <c r="I2091" t="s">
        <v>27929</v>
      </c>
      <c r="J2091" t="s">
        <v>27929</v>
      </c>
      <c r="L2091" t="s">
        <v>35893</v>
      </c>
    </row>
    <row r="2092" spans="1:12" x14ac:dyDescent="0.35">
      <c r="A2092" t="s">
        <v>29899</v>
      </c>
      <c r="B2092" t="s">
        <v>29900</v>
      </c>
      <c r="C2092" t="s">
        <v>29900</v>
      </c>
      <c r="D2092" t="s">
        <v>29879</v>
      </c>
      <c r="E2092" t="s">
        <v>27215</v>
      </c>
      <c r="F2092" t="s">
        <v>41</v>
      </c>
      <c r="G2092" t="s">
        <v>29880</v>
      </c>
      <c r="H2092" t="s">
        <v>28234</v>
      </c>
      <c r="I2092" t="s">
        <v>27929</v>
      </c>
      <c r="J2092" t="s">
        <v>27929</v>
      </c>
      <c r="L2092" t="s">
        <v>35893</v>
      </c>
    </row>
    <row r="2093" spans="1:12" x14ac:dyDescent="0.35">
      <c r="A2093" t="s">
        <v>35979</v>
      </c>
      <c r="B2093" t="s">
        <v>29900</v>
      </c>
      <c r="C2093" t="s">
        <v>29900</v>
      </c>
      <c r="D2093" t="s">
        <v>29879</v>
      </c>
      <c r="E2093" t="s">
        <v>27215</v>
      </c>
      <c r="F2093" t="s">
        <v>41</v>
      </c>
      <c r="G2093" t="s">
        <v>29880</v>
      </c>
      <c r="H2093" t="s">
        <v>28234</v>
      </c>
      <c r="I2093" t="s">
        <v>27929</v>
      </c>
      <c r="J2093" t="s">
        <v>27929</v>
      </c>
      <c r="L2093" t="s">
        <v>35893</v>
      </c>
    </row>
    <row r="2094" spans="1:12" x14ac:dyDescent="0.35">
      <c r="A2094" t="s">
        <v>35980</v>
      </c>
      <c r="B2094" t="s">
        <v>35981</v>
      </c>
      <c r="C2094" t="s">
        <v>35981</v>
      </c>
      <c r="D2094" t="s">
        <v>29879</v>
      </c>
      <c r="E2094" t="s">
        <v>27215</v>
      </c>
      <c r="F2094" t="s">
        <v>41</v>
      </c>
      <c r="G2094" t="s">
        <v>29880</v>
      </c>
      <c r="H2094" t="s">
        <v>28234</v>
      </c>
      <c r="I2094" t="s">
        <v>27929</v>
      </c>
      <c r="J2094" t="s">
        <v>27929</v>
      </c>
      <c r="L2094" t="s">
        <v>35893</v>
      </c>
    </row>
    <row r="2095" spans="1:12" x14ac:dyDescent="0.35">
      <c r="A2095" t="s">
        <v>35982</v>
      </c>
      <c r="B2095" t="s">
        <v>35983</v>
      </c>
      <c r="C2095" t="s">
        <v>35983</v>
      </c>
      <c r="D2095" t="s">
        <v>29879</v>
      </c>
      <c r="E2095" t="s">
        <v>27215</v>
      </c>
      <c r="F2095" t="s">
        <v>41</v>
      </c>
      <c r="G2095" t="s">
        <v>29880</v>
      </c>
      <c r="H2095" t="s">
        <v>28234</v>
      </c>
      <c r="I2095" t="s">
        <v>27929</v>
      </c>
      <c r="J2095" t="s">
        <v>27929</v>
      </c>
      <c r="L2095" t="s">
        <v>35893</v>
      </c>
    </row>
    <row r="2096" spans="1:12" x14ac:dyDescent="0.35">
      <c r="A2096" t="s">
        <v>35984</v>
      </c>
      <c r="B2096" t="s">
        <v>35985</v>
      </c>
      <c r="C2096" t="s">
        <v>35985</v>
      </c>
      <c r="D2096" t="s">
        <v>29879</v>
      </c>
      <c r="E2096" t="s">
        <v>27215</v>
      </c>
      <c r="F2096" t="s">
        <v>41</v>
      </c>
      <c r="G2096" t="s">
        <v>29880</v>
      </c>
      <c r="H2096" t="s">
        <v>28234</v>
      </c>
      <c r="I2096" t="s">
        <v>27929</v>
      </c>
      <c r="J2096" t="s">
        <v>27929</v>
      </c>
      <c r="L2096" t="s">
        <v>35893</v>
      </c>
    </row>
    <row r="2097" spans="1:12" x14ac:dyDescent="0.35">
      <c r="A2097" t="s">
        <v>35986</v>
      </c>
      <c r="B2097" t="s">
        <v>35987</v>
      </c>
      <c r="C2097" t="s">
        <v>35987</v>
      </c>
      <c r="D2097" t="s">
        <v>29879</v>
      </c>
      <c r="E2097" t="s">
        <v>27215</v>
      </c>
      <c r="F2097" t="s">
        <v>41</v>
      </c>
      <c r="G2097" t="s">
        <v>29880</v>
      </c>
      <c r="H2097" t="s">
        <v>28234</v>
      </c>
      <c r="I2097" t="s">
        <v>27929</v>
      </c>
      <c r="J2097" t="s">
        <v>27929</v>
      </c>
      <c r="L2097" t="s">
        <v>35893</v>
      </c>
    </row>
    <row r="2098" spans="1:12" x14ac:dyDescent="0.35">
      <c r="A2098" t="s">
        <v>35988</v>
      </c>
      <c r="B2098" t="s">
        <v>35989</v>
      </c>
      <c r="C2098" t="s">
        <v>35989</v>
      </c>
      <c r="D2098" t="s">
        <v>29879</v>
      </c>
      <c r="E2098" t="s">
        <v>27215</v>
      </c>
      <c r="F2098" t="s">
        <v>41</v>
      </c>
      <c r="G2098" t="s">
        <v>29880</v>
      </c>
      <c r="H2098" t="s">
        <v>28234</v>
      </c>
      <c r="I2098" t="s">
        <v>27929</v>
      </c>
      <c r="J2098" t="s">
        <v>27929</v>
      </c>
      <c r="L2098" t="s">
        <v>35893</v>
      </c>
    </row>
    <row r="2099" spans="1:12" x14ac:dyDescent="0.35">
      <c r="A2099" t="s">
        <v>35990</v>
      </c>
      <c r="B2099" t="s">
        <v>35991</v>
      </c>
      <c r="C2099" t="s">
        <v>35991</v>
      </c>
      <c r="D2099" t="s">
        <v>29879</v>
      </c>
      <c r="E2099" t="s">
        <v>27215</v>
      </c>
      <c r="F2099" t="s">
        <v>41</v>
      </c>
      <c r="G2099" t="s">
        <v>29880</v>
      </c>
      <c r="H2099" t="s">
        <v>28234</v>
      </c>
      <c r="I2099" t="s">
        <v>27929</v>
      </c>
      <c r="J2099" t="s">
        <v>27929</v>
      </c>
      <c r="L2099" t="s">
        <v>35893</v>
      </c>
    </row>
    <row r="2100" spans="1:12" x14ac:dyDescent="0.35">
      <c r="A2100" t="s">
        <v>35992</v>
      </c>
      <c r="B2100" t="s">
        <v>35993</v>
      </c>
      <c r="C2100" t="s">
        <v>35993</v>
      </c>
      <c r="D2100" t="s">
        <v>29879</v>
      </c>
      <c r="E2100" t="s">
        <v>27215</v>
      </c>
      <c r="F2100" t="s">
        <v>41</v>
      </c>
      <c r="G2100" t="s">
        <v>29880</v>
      </c>
      <c r="H2100" t="s">
        <v>28234</v>
      </c>
      <c r="I2100" t="s">
        <v>27929</v>
      </c>
      <c r="J2100" t="s">
        <v>27929</v>
      </c>
      <c r="L2100" t="s">
        <v>35893</v>
      </c>
    </row>
    <row r="2101" spans="1:12" x14ac:dyDescent="0.35">
      <c r="A2101" t="s">
        <v>35994</v>
      </c>
      <c r="B2101" t="s">
        <v>35995</v>
      </c>
      <c r="C2101" t="s">
        <v>35995</v>
      </c>
      <c r="D2101" t="s">
        <v>29879</v>
      </c>
      <c r="E2101" t="s">
        <v>27215</v>
      </c>
      <c r="F2101" t="s">
        <v>41</v>
      </c>
      <c r="G2101" t="s">
        <v>29880</v>
      </c>
      <c r="H2101" t="s">
        <v>28234</v>
      </c>
      <c r="I2101" t="s">
        <v>27929</v>
      </c>
      <c r="J2101" t="s">
        <v>27929</v>
      </c>
      <c r="L2101" t="s">
        <v>35893</v>
      </c>
    </row>
    <row r="2102" spans="1:12" x14ac:dyDescent="0.35">
      <c r="A2102" t="s">
        <v>35996</v>
      </c>
      <c r="B2102" t="s">
        <v>35997</v>
      </c>
      <c r="C2102" t="s">
        <v>35997</v>
      </c>
      <c r="D2102" t="s">
        <v>29879</v>
      </c>
      <c r="E2102" t="s">
        <v>27215</v>
      </c>
      <c r="F2102" t="s">
        <v>41</v>
      </c>
      <c r="G2102" t="s">
        <v>29880</v>
      </c>
      <c r="H2102" t="s">
        <v>28234</v>
      </c>
      <c r="I2102" t="s">
        <v>27929</v>
      </c>
      <c r="J2102" t="s">
        <v>27929</v>
      </c>
      <c r="L2102" t="s">
        <v>35893</v>
      </c>
    </row>
    <row r="2103" spans="1:12" x14ac:dyDescent="0.35">
      <c r="A2103" t="s">
        <v>35998</v>
      </c>
      <c r="B2103" t="s">
        <v>35999</v>
      </c>
      <c r="C2103" t="s">
        <v>35999</v>
      </c>
      <c r="D2103" t="s">
        <v>29879</v>
      </c>
      <c r="E2103" t="s">
        <v>27215</v>
      </c>
      <c r="F2103" t="s">
        <v>41</v>
      </c>
      <c r="G2103" t="s">
        <v>29880</v>
      </c>
      <c r="H2103" t="s">
        <v>28234</v>
      </c>
      <c r="I2103" t="s">
        <v>27929</v>
      </c>
      <c r="J2103" t="s">
        <v>27929</v>
      </c>
      <c r="L2103" t="s">
        <v>35893</v>
      </c>
    </row>
    <row r="2104" spans="1:12" x14ac:dyDescent="0.35">
      <c r="A2104" t="s">
        <v>36000</v>
      </c>
      <c r="B2104" t="s">
        <v>36001</v>
      </c>
      <c r="C2104" t="s">
        <v>36001</v>
      </c>
      <c r="D2104" t="s">
        <v>29879</v>
      </c>
      <c r="E2104" t="s">
        <v>27215</v>
      </c>
      <c r="F2104" t="s">
        <v>41</v>
      </c>
      <c r="G2104" t="s">
        <v>29880</v>
      </c>
      <c r="H2104" t="s">
        <v>28234</v>
      </c>
      <c r="I2104" t="s">
        <v>27929</v>
      </c>
      <c r="J2104" t="s">
        <v>27929</v>
      </c>
      <c r="L2104" t="s">
        <v>35893</v>
      </c>
    </row>
    <row r="2105" spans="1:12" x14ac:dyDescent="0.35">
      <c r="A2105" t="s">
        <v>36002</v>
      </c>
      <c r="B2105" t="s">
        <v>36003</v>
      </c>
      <c r="C2105" t="s">
        <v>36003</v>
      </c>
      <c r="D2105" t="s">
        <v>29879</v>
      </c>
      <c r="E2105" t="s">
        <v>27215</v>
      </c>
      <c r="F2105" t="s">
        <v>41</v>
      </c>
      <c r="G2105" t="s">
        <v>29880</v>
      </c>
      <c r="H2105" t="s">
        <v>28234</v>
      </c>
      <c r="I2105" t="s">
        <v>27929</v>
      </c>
      <c r="J2105" t="s">
        <v>27929</v>
      </c>
      <c r="L2105" t="s">
        <v>35893</v>
      </c>
    </row>
    <row r="2106" spans="1:12" x14ac:dyDescent="0.35">
      <c r="A2106" t="s">
        <v>36004</v>
      </c>
      <c r="B2106" t="s">
        <v>36005</v>
      </c>
      <c r="C2106" t="s">
        <v>36005</v>
      </c>
      <c r="D2106" t="s">
        <v>29879</v>
      </c>
      <c r="E2106" t="s">
        <v>27215</v>
      </c>
      <c r="F2106" t="s">
        <v>41</v>
      </c>
      <c r="G2106" t="s">
        <v>29880</v>
      </c>
      <c r="H2106" t="s">
        <v>28234</v>
      </c>
      <c r="I2106" t="s">
        <v>27929</v>
      </c>
      <c r="J2106" t="s">
        <v>27929</v>
      </c>
      <c r="L2106" t="s">
        <v>35893</v>
      </c>
    </row>
    <row r="2107" spans="1:12" x14ac:dyDescent="0.35">
      <c r="A2107" t="s">
        <v>36006</v>
      </c>
      <c r="B2107" t="s">
        <v>36007</v>
      </c>
      <c r="C2107" t="s">
        <v>36007</v>
      </c>
      <c r="D2107" t="s">
        <v>29879</v>
      </c>
      <c r="E2107" t="s">
        <v>27215</v>
      </c>
      <c r="F2107" t="s">
        <v>41</v>
      </c>
      <c r="G2107" t="s">
        <v>29880</v>
      </c>
      <c r="H2107" t="s">
        <v>28234</v>
      </c>
      <c r="I2107" t="s">
        <v>27929</v>
      </c>
      <c r="J2107" t="s">
        <v>27929</v>
      </c>
      <c r="L2107" t="s">
        <v>35893</v>
      </c>
    </row>
    <row r="2108" spans="1:12" x14ac:dyDescent="0.35">
      <c r="A2108" t="s">
        <v>36008</v>
      </c>
      <c r="B2108" t="s">
        <v>36009</v>
      </c>
      <c r="C2108" t="s">
        <v>36009</v>
      </c>
      <c r="D2108" t="s">
        <v>29879</v>
      </c>
      <c r="E2108" t="s">
        <v>27215</v>
      </c>
      <c r="F2108" t="s">
        <v>41</v>
      </c>
      <c r="G2108" t="s">
        <v>29880</v>
      </c>
      <c r="H2108" t="s">
        <v>28234</v>
      </c>
      <c r="I2108" t="s">
        <v>27929</v>
      </c>
      <c r="J2108" t="s">
        <v>27929</v>
      </c>
      <c r="L2108" t="s">
        <v>35893</v>
      </c>
    </row>
    <row r="2109" spans="1:12" x14ac:dyDescent="0.35">
      <c r="A2109" t="s">
        <v>36010</v>
      </c>
      <c r="B2109" t="s">
        <v>36011</v>
      </c>
      <c r="C2109" t="s">
        <v>36011</v>
      </c>
      <c r="D2109" t="s">
        <v>29879</v>
      </c>
      <c r="E2109" t="s">
        <v>27215</v>
      </c>
      <c r="F2109" t="s">
        <v>41</v>
      </c>
      <c r="G2109" t="s">
        <v>29880</v>
      </c>
      <c r="H2109" t="s">
        <v>28234</v>
      </c>
      <c r="I2109" t="s">
        <v>27929</v>
      </c>
      <c r="J2109" t="s">
        <v>27929</v>
      </c>
      <c r="L2109" t="s">
        <v>35893</v>
      </c>
    </row>
    <row r="2110" spans="1:12" x14ac:dyDescent="0.35">
      <c r="A2110" t="s">
        <v>36012</v>
      </c>
      <c r="B2110" t="s">
        <v>36013</v>
      </c>
      <c r="C2110" t="s">
        <v>36013</v>
      </c>
      <c r="D2110" t="s">
        <v>29879</v>
      </c>
      <c r="E2110" t="s">
        <v>27215</v>
      </c>
      <c r="F2110" t="s">
        <v>41</v>
      </c>
      <c r="G2110" t="s">
        <v>29880</v>
      </c>
      <c r="H2110" t="s">
        <v>28234</v>
      </c>
      <c r="I2110" t="s">
        <v>27929</v>
      </c>
      <c r="J2110" t="s">
        <v>27929</v>
      </c>
      <c r="L2110" t="s">
        <v>35893</v>
      </c>
    </row>
    <row r="2111" spans="1:12" x14ac:dyDescent="0.35">
      <c r="A2111" t="s">
        <v>36014</v>
      </c>
      <c r="B2111" t="s">
        <v>36015</v>
      </c>
      <c r="C2111" t="s">
        <v>36015</v>
      </c>
      <c r="D2111" t="s">
        <v>29879</v>
      </c>
      <c r="E2111" t="s">
        <v>27215</v>
      </c>
      <c r="F2111" t="s">
        <v>41</v>
      </c>
      <c r="G2111" t="s">
        <v>29880</v>
      </c>
      <c r="H2111" t="s">
        <v>28234</v>
      </c>
      <c r="I2111" t="s">
        <v>27929</v>
      </c>
      <c r="J2111" t="s">
        <v>27929</v>
      </c>
      <c r="L2111" t="s">
        <v>35893</v>
      </c>
    </row>
    <row r="2112" spans="1:12" x14ac:dyDescent="0.35">
      <c r="A2112" t="s">
        <v>36016</v>
      </c>
      <c r="B2112" t="s">
        <v>36017</v>
      </c>
      <c r="C2112" t="s">
        <v>36017</v>
      </c>
      <c r="D2112" t="s">
        <v>29879</v>
      </c>
      <c r="E2112" t="s">
        <v>27215</v>
      </c>
      <c r="F2112" t="s">
        <v>41</v>
      </c>
      <c r="G2112" t="s">
        <v>29880</v>
      </c>
      <c r="H2112" t="s">
        <v>28234</v>
      </c>
      <c r="I2112" t="s">
        <v>27929</v>
      </c>
      <c r="J2112" t="s">
        <v>27929</v>
      </c>
      <c r="L2112" t="s">
        <v>35893</v>
      </c>
    </row>
    <row r="2113" spans="1:12" x14ac:dyDescent="0.35">
      <c r="A2113" t="s">
        <v>36018</v>
      </c>
      <c r="B2113" t="s">
        <v>36019</v>
      </c>
      <c r="C2113" t="s">
        <v>36019</v>
      </c>
      <c r="D2113" t="s">
        <v>29879</v>
      </c>
      <c r="E2113" t="s">
        <v>27215</v>
      </c>
      <c r="F2113" t="s">
        <v>41</v>
      </c>
      <c r="G2113" t="s">
        <v>29880</v>
      </c>
      <c r="H2113" t="s">
        <v>28234</v>
      </c>
      <c r="I2113" t="s">
        <v>27929</v>
      </c>
      <c r="J2113" t="s">
        <v>27929</v>
      </c>
      <c r="L2113" t="s">
        <v>35893</v>
      </c>
    </row>
    <row r="2114" spans="1:12" x14ac:dyDescent="0.35">
      <c r="A2114" t="s">
        <v>36020</v>
      </c>
      <c r="B2114" t="s">
        <v>36021</v>
      </c>
      <c r="C2114" t="s">
        <v>36021</v>
      </c>
      <c r="D2114" t="s">
        <v>29879</v>
      </c>
      <c r="E2114" t="s">
        <v>27215</v>
      </c>
      <c r="F2114" t="s">
        <v>41</v>
      </c>
      <c r="G2114" t="s">
        <v>29880</v>
      </c>
      <c r="H2114" t="s">
        <v>28234</v>
      </c>
      <c r="I2114" t="s">
        <v>27929</v>
      </c>
      <c r="J2114" t="s">
        <v>27929</v>
      </c>
      <c r="L2114" t="s">
        <v>35893</v>
      </c>
    </row>
    <row r="2115" spans="1:12" x14ac:dyDescent="0.35">
      <c r="A2115" t="s">
        <v>36022</v>
      </c>
      <c r="B2115" t="s">
        <v>36023</v>
      </c>
      <c r="C2115" t="s">
        <v>36023</v>
      </c>
      <c r="D2115" t="s">
        <v>29879</v>
      </c>
      <c r="E2115" t="s">
        <v>27215</v>
      </c>
      <c r="F2115" t="s">
        <v>41</v>
      </c>
      <c r="G2115" t="s">
        <v>29880</v>
      </c>
      <c r="H2115" t="s">
        <v>28234</v>
      </c>
      <c r="I2115" t="s">
        <v>27929</v>
      </c>
      <c r="J2115" t="s">
        <v>27929</v>
      </c>
      <c r="L2115" t="s">
        <v>35893</v>
      </c>
    </row>
    <row r="2116" spans="1:12" x14ac:dyDescent="0.35">
      <c r="A2116" t="s">
        <v>36024</v>
      </c>
      <c r="B2116" t="s">
        <v>36025</v>
      </c>
      <c r="C2116" t="s">
        <v>36025</v>
      </c>
      <c r="D2116" t="s">
        <v>29879</v>
      </c>
      <c r="E2116" t="s">
        <v>27215</v>
      </c>
      <c r="F2116" t="s">
        <v>41</v>
      </c>
      <c r="G2116" t="s">
        <v>29880</v>
      </c>
      <c r="H2116" t="s">
        <v>28234</v>
      </c>
      <c r="I2116" t="s">
        <v>27929</v>
      </c>
      <c r="J2116" t="s">
        <v>27929</v>
      </c>
      <c r="L2116" t="s">
        <v>35893</v>
      </c>
    </row>
    <row r="2117" spans="1:12" x14ac:dyDescent="0.35">
      <c r="A2117" t="s">
        <v>36026</v>
      </c>
      <c r="B2117" t="s">
        <v>36027</v>
      </c>
      <c r="C2117" t="s">
        <v>36027</v>
      </c>
      <c r="D2117" t="s">
        <v>29879</v>
      </c>
      <c r="E2117" t="s">
        <v>27215</v>
      </c>
      <c r="F2117" t="s">
        <v>41</v>
      </c>
      <c r="G2117" t="s">
        <v>29880</v>
      </c>
      <c r="H2117" t="s">
        <v>28234</v>
      </c>
      <c r="I2117" t="s">
        <v>27929</v>
      </c>
      <c r="J2117" t="s">
        <v>27929</v>
      </c>
      <c r="L2117" t="s">
        <v>35893</v>
      </c>
    </row>
    <row r="2118" spans="1:12" x14ac:dyDescent="0.35">
      <c r="A2118" t="s">
        <v>36028</v>
      </c>
      <c r="B2118" t="s">
        <v>36029</v>
      </c>
      <c r="C2118" t="s">
        <v>36029</v>
      </c>
      <c r="D2118" t="s">
        <v>29879</v>
      </c>
      <c r="E2118" t="s">
        <v>27215</v>
      </c>
      <c r="F2118" t="s">
        <v>41</v>
      </c>
      <c r="G2118" t="s">
        <v>29880</v>
      </c>
      <c r="H2118" t="s">
        <v>28234</v>
      </c>
      <c r="I2118" t="s">
        <v>27929</v>
      </c>
      <c r="J2118" t="s">
        <v>27929</v>
      </c>
      <c r="L2118" t="s">
        <v>35893</v>
      </c>
    </row>
    <row r="2119" spans="1:12" x14ac:dyDescent="0.35">
      <c r="A2119" t="s">
        <v>36030</v>
      </c>
      <c r="B2119" t="s">
        <v>36031</v>
      </c>
      <c r="C2119" t="s">
        <v>36031</v>
      </c>
      <c r="D2119" t="s">
        <v>29879</v>
      </c>
      <c r="E2119" t="s">
        <v>27215</v>
      </c>
      <c r="F2119" t="s">
        <v>41</v>
      </c>
      <c r="G2119" t="s">
        <v>29880</v>
      </c>
      <c r="H2119" t="s">
        <v>28234</v>
      </c>
      <c r="I2119" t="s">
        <v>27929</v>
      </c>
      <c r="J2119" t="s">
        <v>27929</v>
      </c>
      <c r="L2119" t="s">
        <v>35893</v>
      </c>
    </row>
    <row r="2120" spans="1:12" x14ac:dyDescent="0.35">
      <c r="A2120" t="s">
        <v>36032</v>
      </c>
      <c r="B2120" t="s">
        <v>36033</v>
      </c>
      <c r="C2120" t="s">
        <v>36033</v>
      </c>
      <c r="D2120" t="s">
        <v>29879</v>
      </c>
      <c r="E2120" t="s">
        <v>27215</v>
      </c>
      <c r="F2120" t="s">
        <v>41</v>
      </c>
      <c r="G2120" t="s">
        <v>29880</v>
      </c>
      <c r="H2120" t="s">
        <v>28234</v>
      </c>
      <c r="I2120" t="s">
        <v>27929</v>
      </c>
      <c r="J2120" t="s">
        <v>27929</v>
      </c>
      <c r="L2120" t="s">
        <v>35893</v>
      </c>
    </row>
    <row r="2121" spans="1:12" x14ac:dyDescent="0.35">
      <c r="A2121" t="s">
        <v>36034</v>
      </c>
      <c r="B2121" t="s">
        <v>36035</v>
      </c>
      <c r="C2121" t="s">
        <v>36035</v>
      </c>
      <c r="D2121" t="s">
        <v>29879</v>
      </c>
      <c r="E2121" t="s">
        <v>27215</v>
      </c>
      <c r="F2121" t="s">
        <v>41</v>
      </c>
      <c r="G2121" t="s">
        <v>29880</v>
      </c>
      <c r="H2121" t="s">
        <v>28234</v>
      </c>
      <c r="I2121" t="s">
        <v>27929</v>
      </c>
      <c r="J2121" t="s">
        <v>27929</v>
      </c>
      <c r="L2121" t="s">
        <v>35893</v>
      </c>
    </row>
    <row r="2122" spans="1:12" x14ac:dyDescent="0.35">
      <c r="A2122" t="s">
        <v>36036</v>
      </c>
      <c r="B2122" t="s">
        <v>36037</v>
      </c>
      <c r="C2122" t="s">
        <v>36037</v>
      </c>
      <c r="D2122" t="s">
        <v>29879</v>
      </c>
      <c r="E2122" t="s">
        <v>27215</v>
      </c>
      <c r="F2122" t="s">
        <v>41</v>
      </c>
      <c r="G2122" t="s">
        <v>29880</v>
      </c>
      <c r="H2122" t="s">
        <v>28234</v>
      </c>
      <c r="I2122" t="s">
        <v>27929</v>
      </c>
      <c r="J2122" t="s">
        <v>27929</v>
      </c>
      <c r="L2122" t="s">
        <v>35893</v>
      </c>
    </row>
    <row r="2123" spans="1:12" x14ac:dyDescent="0.35">
      <c r="A2123" t="s">
        <v>36038</v>
      </c>
      <c r="B2123" t="s">
        <v>36039</v>
      </c>
      <c r="C2123" t="s">
        <v>36039</v>
      </c>
      <c r="D2123" t="s">
        <v>29879</v>
      </c>
      <c r="E2123" t="s">
        <v>27215</v>
      </c>
      <c r="F2123" t="s">
        <v>41</v>
      </c>
      <c r="G2123" t="s">
        <v>29880</v>
      </c>
      <c r="H2123" t="s">
        <v>28234</v>
      </c>
      <c r="I2123" t="s">
        <v>27929</v>
      </c>
      <c r="J2123" t="s">
        <v>27929</v>
      </c>
      <c r="L2123" t="s">
        <v>35893</v>
      </c>
    </row>
    <row r="2124" spans="1:12" x14ac:dyDescent="0.35">
      <c r="A2124" t="s">
        <v>36040</v>
      </c>
      <c r="B2124" t="s">
        <v>36041</v>
      </c>
      <c r="C2124" t="s">
        <v>36041</v>
      </c>
      <c r="D2124" t="s">
        <v>29879</v>
      </c>
      <c r="E2124" t="s">
        <v>27215</v>
      </c>
      <c r="F2124" t="s">
        <v>41</v>
      </c>
      <c r="G2124" t="s">
        <v>29880</v>
      </c>
      <c r="H2124" t="s">
        <v>28234</v>
      </c>
      <c r="I2124" t="s">
        <v>27929</v>
      </c>
      <c r="J2124" t="s">
        <v>27929</v>
      </c>
      <c r="L2124" t="s">
        <v>35893</v>
      </c>
    </row>
    <row r="2125" spans="1:12" x14ac:dyDescent="0.35">
      <c r="A2125" t="s">
        <v>36042</v>
      </c>
      <c r="B2125" t="s">
        <v>36043</v>
      </c>
      <c r="C2125" t="s">
        <v>36043</v>
      </c>
      <c r="D2125" t="s">
        <v>29879</v>
      </c>
      <c r="E2125" t="s">
        <v>27215</v>
      </c>
      <c r="F2125" t="s">
        <v>41</v>
      </c>
      <c r="G2125" t="s">
        <v>29880</v>
      </c>
      <c r="H2125" t="s">
        <v>28234</v>
      </c>
      <c r="I2125" t="s">
        <v>27929</v>
      </c>
      <c r="J2125" t="s">
        <v>27929</v>
      </c>
      <c r="L2125" t="s">
        <v>35893</v>
      </c>
    </row>
    <row r="2126" spans="1:12" x14ac:dyDescent="0.35">
      <c r="A2126" t="s">
        <v>36044</v>
      </c>
      <c r="B2126" t="s">
        <v>36045</v>
      </c>
      <c r="C2126" t="s">
        <v>36045</v>
      </c>
      <c r="D2126" t="s">
        <v>29879</v>
      </c>
      <c r="E2126" t="s">
        <v>27215</v>
      </c>
      <c r="F2126" t="s">
        <v>41</v>
      </c>
      <c r="G2126" t="s">
        <v>29880</v>
      </c>
      <c r="H2126" t="s">
        <v>28234</v>
      </c>
      <c r="I2126" t="s">
        <v>27929</v>
      </c>
      <c r="J2126" t="s">
        <v>27929</v>
      </c>
      <c r="L2126" t="s">
        <v>35893</v>
      </c>
    </row>
    <row r="2127" spans="1:12" x14ac:dyDescent="0.35">
      <c r="A2127" t="s">
        <v>36046</v>
      </c>
      <c r="B2127" t="s">
        <v>36047</v>
      </c>
      <c r="C2127" t="s">
        <v>36047</v>
      </c>
      <c r="D2127" t="s">
        <v>29879</v>
      </c>
      <c r="E2127" t="s">
        <v>27215</v>
      </c>
      <c r="F2127" t="s">
        <v>41</v>
      </c>
      <c r="G2127" t="s">
        <v>29880</v>
      </c>
      <c r="H2127" t="s">
        <v>28234</v>
      </c>
      <c r="I2127" t="s">
        <v>27929</v>
      </c>
      <c r="J2127" t="s">
        <v>27929</v>
      </c>
      <c r="L2127" t="s">
        <v>35893</v>
      </c>
    </row>
    <row r="2128" spans="1:12" x14ac:dyDescent="0.35">
      <c r="A2128" t="s">
        <v>36048</v>
      </c>
      <c r="B2128" t="s">
        <v>36049</v>
      </c>
      <c r="C2128" t="s">
        <v>36049</v>
      </c>
      <c r="D2128" t="s">
        <v>29879</v>
      </c>
      <c r="E2128" t="s">
        <v>27215</v>
      </c>
      <c r="F2128" t="s">
        <v>41</v>
      </c>
      <c r="G2128" t="s">
        <v>29880</v>
      </c>
      <c r="H2128" t="s">
        <v>28234</v>
      </c>
      <c r="I2128" t="s">
        <v>27929</v>
      </c>
      <c r="J2128" t="s">
        <v>27929</v>
      </c>
      <c r="L2128" t="s">
        <v>35893</v>
      </c>
    </row>
    <row r="2129" spans="1:12" x14ac:dyDescent="0.35">
      <c r="A2129" t="s">
        <v>36050</v>
      </c>
      <c r="B2129" t="s">
        <v>36051</v>
      </c>
      <c r="C2129" t="s">
        <v>36051</v>
      </c>
      <c r="D2129" t="s">
        <v>29879</v>
      </c>
      <c r="E2129" t="s">
        <v>27215</v>
      </c>
      <c r="F2129" t="s">
        <v>41</v>
      </c>
      <c r="G2129" t="s">
        <v>29880</v>
      </c>
      <c r="H2129" t="s">
        <v>28234</v>
      </c>
      <c r="I2129" t="s">
        <v>27929</v>
      </c>
      <c r="J2129" t="s">
        <v>27929</v>
      </c>
      <c r="L2129" t="s">
        <v>35893</v>
      </c>
    </row>
    <row r="2130" spans="1:12" x14ac:dyDescent="0.35">
      <c r="A2130" t="s">
        <v>36052</v>
      </c>
      <c r="B2130" t="s">
        <v>36053</v>
      </c>
      <c r="C2130" t="s">
        <v>36053</v>
      </c>
      <c r="D2130" t="s">
        <v>29879</v>
      </c>
      <c r="E2130" t="s">
        <v>27215</v>
      </c>
      <c r="F2130" t="s">
        <v>41</v>
      </c>
      <c r="G2130" t="s">
        <v>29880</v>
      </c>
      <c r="H2130" t="s">
        <v>28234</v>
      </c>
      <c r="I2130" t="s">
        <v>27929</v>
      </c>
      <c r="J2130" t="s">
        <v>27929</v>
      </c>
      <c r="L2130" t="s">
        <v>35893</v>
      </c>
    </row>
    <row r="2131" spans="1:12" x14ac:dyDescent="0.35">
      <c r="A2131" t="s">
        <v>36054</v>
      </c>
      <c r="B2131" t="s">
        <v>36055</v>
      </c>
      <c r="C2131" t="s">
        <v>36055</v>
      </c>
      <c r="D2131" t="s">
        <v>29879</v>
      </c>
      <c r="E2131" t="s">
        <v>27215</v>
      </c>
      <c r="F2131" t="s">
        <v>41</v>
      </c>
      <c r="G2131" t="s">
        <v>29880</v>
      </c>
      <c r="H2131" t="s">
        <v>28234</v>
      </c>
      <c r="I2131" t="s">
        <v>27929</v>
      </c>
      <c r="J2131" t="s">
        <v>27929</v>
      </c>
      <c r="L2131" t="s">
        <v>35893</v>
      </c>
    </row>
    <row r="2132" spans="1:12" x14ac:dyDescent="0.35">
      <c r="A2132" t="s">
        <v>36056</v>
      </c>
      <c r="B2132" t="s">
        <v>36057</v>
      </c>
      <c r="C2132" t="s">
        <v>36057</v>
      </c>
      <c r="D2132" t="s">
        <v>29879</v>
      </c>
      <c r="E2132" t="s">
        <v>27215</v>
      </c>
      <c r="F2132" t="s">
        <v>41</v>
      </c>
      <c r="G2132" t="s">
        <v>29880</v>
      </c>
      <c r="H2132" t="s">
        <v>28234</v>
      </c>
      <c r="I2132" t="s">
        <v>27929</v>
      </c>
      <c r="J2132" t="s">
        <v>27929</v>
      </c>
      <c r="L2132" t="s">
        <v>35893</v>
      </c>
    </row>
    <row r="2133" spans="1:12" x14ac:dyDescent="0.35">
      <c r="A2133" t="s">
        <v>36058</v>
      </c>
      <c r="B2133" t="s">
        <v>36059</v>
      </c>
      <c r="C2133" t="s">
        <v>36059</v>
      </c>
      <c r="D2133" t="s">
        <v>29879</v>
      </c>
      <c r="E2133" t="s">
        <v>27215</v>
      </c>
      <c r="F2133" t="s">
        <v>41</v>
      </c>
      <c r="G2133" t="s">
        <v>29880</v>
      </c>
      <c r="H2133" t="s">
        <v>28234</v>
      </c>
      <c r="I2133" t="s">
        <v>27929</v>
      </c>
      <c r="J2133" t="s">
        <v>27929</v>
      </c>
      <c r="L2133" t="s">
        <v>35893</v>
      </c>
    </row>
    <row r="2134" spans="1:12" x14ac:dyDescent="0.35">
      <c r="A2134" t="s">
        <v>36060</v>
      </c>
      <c r="B2134" t="s">
        <v>36061</v>
      </c>
      <c r="C2134" t="s">
        <v>36061</v>
      </c>
      <c r="D2134" t="s">
        <v>29879</v>
      </c>
      <c r="E2134" t="s">
        <v>27215</v>
      </c>
      <c r="F2134" t="s">
        <v>41</v>
      </c>
      <c r="G2134" t="s">
        <v>29880</v>
      </c>
      <c r="H2134" t="s">
        <v>28234</v>
      </c>
      <c r="I2134" t="s">
        <v>27929</v>
      </c>
      <c r="J2134" t="s">
        <v>27929</v>
      </c>
      <c r="L2134" t="s">
        <v>35893</v>
      </c>
    </row>
    <row r="2135" spans="1:12" x14ac:dyDescent="0.35">
      <c r="A2135" t="s">
        <v>36062</v>
      </c>
      <c r="B2135" t="s">
        <v>36063</v>
      </c>
      <c r="C2135" t="s">
        <v>36063</v>
      </c>
      <c r="D2135" t="s">
        <v>29879</v>
      </c>
      <c r="E2135" t="s">
        <v>27215</v>
      </c>
      <c r="F2135" t="s">
        <v>41</v>
      </c>
      <c r="G2135" t="s">
        <v>29880</v>
      </c>
      <c r="H2135" t="s">
        <v>28234</v>
      </c>
      <c r="I2135" t="s">
        <v>27929</v>
      </c>
      <c r="J2135" t="s">
        <v>27929</v>
      </c>
      <c r="L2135" t="s">
        <v>35893</v>
      </c>
    </row>
    <row r="2136" spans="1:12" x14ac:dyDescent="0.35">
      <c r="A2136" t="s">
        <v>36064</v>
      </c>
      <c r="B2136" t="s">
        <v>36065</v>
      </c>
      <c r="C2136" t="s">
        <v>36065</v>
      </c>
      <c r="D2136" t="s">
        <v>29879</v>
      </c>
      <c r="E2136" t="s">
        <v>27215</v>
      </c>
      <c r="F2136" t="s">
        <v>41</v>
      </c>
      <c r="G2136" t="s">
        <v>29880</v>
      </c>
      <c r="H2136" t="s">
        <v>28234</v>
      </c>
      <c r="I2136" t="s">
        <v>27929</v>
      </c>
      <c r="J2136" t="s">
        <v>27929</v>
      </c>
      <c r="L2136" t="s">
        <v>35893</v>
      </c>
    </row>
    <row r="2137" spans="1:12" x14ac:dyDescent="0.35">
      <c r="A2137" t="s">
        <v>36066</v>
      </c>
      <c r="B2137" t="s">
        <v>36067</v>
      </c>
      <c r="C2137" t="s">
        <v>36067</v>
      </c>
      <c r="D2137" t="s">
        <v>29879</v>
      </c>
      <c r="E2137" t="s">
        <v>27215</v>
      </c>
      <c r="F2137" t="s">
        <v>41</v>
      </c>
      <c r="G2137" t="s">
        <v>29880</v>
      </c>
      <c r="H2137" t="s">
        <v>28234</v>
      </c>
      <c r="I2137" t="s">
        <v>27929</v>
      </c>
      <c r="J2137" t="s">
        <v>27929</v>
      </c>
      <c r="L2137" t="s">
        <v>35893</v>
      </c>
    </row>
    <row r="2138" spans="1:12" x14ac:dyDescent="0.35">
      <c r="A2138" t="s">
        <v>36068</v>
      </c>
      <c r="B2138" t="s">
        <v>36069</v>
      </c>
      <c r="C2138" t="s">
        <v>36069</v>
      </c>
      <c r="D2138" t="s">
        <v>29879</v>
      </c>
      <c r="E2138" t="s">
        <v>27215</v>
      </c>
      <c r="F2138" t="s">
        <v>41</v>
      </c>
      <c r="G2138" t="s">
        <v>29880</v>
      </c>
      <c r="H2138" t="s">
        <v>28234</v>
      </c>
      <c r="I2138" t="s">
        <v>27929</v>
      </c>
      <c r="J2138" t="s">
        <v>27929</v>
      </c>
      <c r="L2138" t="s">
        <v>35893</v>
      </c>
    </row>
    <row r="2139" spans="1:12" x14ac:dyDescent="0.35">
      <c r="A2139" t="s">
        <v>36070</v>
      </c>
      <c r="B2139" t="s">
        <v>36071</v>
      </c>
      <c r="C2139" t="s">
        <v>36071</v>
      </c>
      <c r="D2139" t="s">
        <v>29879</v>
      </c>
      <c r="E2139" t="s">
        <v>27215</v>
      </c>
      <c r="F2139" t="s">
        <v>41</v>
      </c>
      <c r="G2139" t="s">
        <v>29880</v>
      </c>
      <c r="H2139" t="s">
        <v>28234</v>
      </c>
      <c r="I2139" t="s">
        <v>27929</v>
      </c>
      <c r="J2139" t="s">
        <v>27929</v>
      </c>
      <c r="L2139" t="s">
        <v>35893</v>
      </c>
    </row>
    <row r="2140" spans="1:12" x14ac:dyDescent="0.35">
      <c r="A2140" t="s">
        <v>36072</v>
      </c>
      <c r="B2140" t="s">
        <v>36073</v>
      </c>
      <c r="C2140" t="s">
        <v>36073</v>
      </c>
      <c r="D2140" t="s">
        <v>29879</v>
      </c>
      <c r="E2140" t="s">
        <v>27215</v>
      </c>
      <c r="F2140" t="s">
        <v>41</v>
      </c>
      <c r="G2140" t="s">
        <v>29880</v>
      </c>
      <c r="H2140" t="s">
        <v>28234</v>
      </c>
      <c r="I2140" t="s">
        <v>27929</v>
      </c>
      <c r="J2140" t="s">
        <v>27929</v>
      </c>
      <c r="L2140" t="s">
        <v>35893</v>
      </c>
    </row>
    <row r="2141" spans="1:12" x14ac:dyDescent="0.35">
      <c r="A2141" t="s">
        <v>36074</v>
      </c>
      <c r="B2141" t="s">
        <v>36075</v>
      </c>
      <c r="C2141" t="s">
        <v>36075</v>
      </c>
      <c r="D2141" t="s">
        <v>29879</v>
      </c>
      <c r="E2141" t="s">
        <v>27215</v>
      </c>
      <c r="F2141" t="s">
        <v>41</v>
      </c>
      <c r="G2141" t="s">
        <v>29880</v>
      </c>
      <c r="H2141" t="s">
        <v>28234</v>
      </c>
      <c r="I2141" t="s">
        <v>27929</v>
      </c>
      <c r="J2141" t="s">
        <v>27929</v>
      </c>
      <c r="L2141" t="s">
        <v>35893</v>
      </c>
    </row>
    <row r="2142" spans="1:12" x14ac:dyDescent="0.35">
      <c r="A2142" t="s">
        <v>36076</v>
      </c>
      <c r="B2142" t="s">
        <v>36077</v>
      </c>
      <c r="C2142" t="s">
        <v>36077</v>
      </c>
      <c r="D2142" t="s">
        <v>29879</v>
      </c>
      <c r="E2142" t="s">
        <v>27215</v>
      </c>
      <c r="F2142" t="s">
        <v>41</v>
      </c>
      <c r="G2142" t="s">
        <v>29880</v>
      </c>
      <c r="H2142" t="s">
        <v>28234</v>
      </c>
      <c r="I2142" t="s">
        <v>27929</v>
      </c>
      <c r="J2142" t="s">
        <v>27929</v>
      </c>
      <c r="L2142" t="s">
        <v>35893</v>
      </c>
    </row>
    <row r="2143" spans="1:12" x14ac:dyDescent="0.35">
      <c r="A2143" t="s">
        <v>36078</v>
      </c>
      <c r="B2143" t="s">
        <v>36079</v>
      </c>
      <c r="C2143" t="s">
        <v>36079</v>
      </c>
      <c r="D2143" t="s">
        <v>29879</v>
      </c>
      <c r="E2143" t="s">
        <v>27215</v>
      </c>
      <c r="F2143" t="s">
        <v>41</v>
      </c>
      <c r="G2143" t="s">
        <v>29880</v>
      </c>
      <c r="H2143" t="s">
        <v>28234</v>
      </c>
      <c r="I2143" t="s">
        <v>27929</v>
      </c>
      <c r="J2143" t="s">
        <v>27929</v>
      </c>
      <c r="L2143" t="s">
        <v>35893</v>
      </c>
    </row>
    <row r="2144" spans="1:12" x14ac:dyDescent="0.35">
      <c r="A2144" t="s">
        <v>36080</v>
      </c>
      <c r="B2144" t="s">
        <v>36081</v>
      </c>
      <c r="C2144" t="s">
        <v>36081</v>
      </c>
      <c r="D2144" t="s">
        <v>29879</v>
      </c>
      <c r="E2144" t="s">
        <v>27215</v>
      </c>
      <c r="F2144" t="s">
        <v>41</v>
      </c>
      <c r="G2144" t="s">
        <v>29880</v>
      </c>
      <c r="H2144" t="s">
        <v>28234</v>
      </c>
      <c r="I2144" t="s">
        <v>27929</v>
      </c>
      <c r="J2144" t="s">
        <v>27929</v>
      </c>
      <c r="L2144" t="s">
        <v>35893</v>
      </c>
    </row>
    <row r="2145" spans="1:14" x14ac:dyDescent="0.35">
      <c r="A2145" t="s">
        <v>36082</v>
      </c>
      <c r="B2145" t="s">
        <v>36083</v>
      </c>
      <c r="C2145" t="s">
        <v>36083</v>
      </c>
      <c r="D2145" t="s">
        <v>29879</v>
      </c>
      <c r="E2145" t="s">
        <v>27215</v>
      </c>
      <c r="F2145" t="s">
        <v>41</v>
      </c>
      <c r="G2145" t="s">
        <v>29880</v>
      </c>
      <c r="H2145" t="s">
        <v>28234</v>
      </c>
      <c r="I2145" t="s">
        <v>27929</v>
      </c>
      <c r="J2145" t="s">
        <v>27929</v>
      </c>
      <c r="L2145" t="s">
        <v>35893</v>
      </c>
    </row>
    <row r="2146" spans="1:14" x14ac:dyDescent="0.35">
      <c r="A2146" t="s">
        <v>36084</v>
      </c>
      <c r="B2146" t="s">
        <v>36085</v>
      </c>
      <c r="C2146" t="s">
        <v>36085</v>
      </c>
      <c r="D2146" t="s">
        <v>29879</v>
      </c>
      <c r="E2146" t="s">
        <v>27215</v>
      </c>
      <c r="F2146" t="s">
        <v>41</v>
      </c>
      <c r="G2146" t="s">
        <v>29880</v>
      </c>
      <c r="H2146" t="s">
        <v>28234</v>
      </c>
      <c r="I2146" t="s">
        <v>27929</v>
      </c>
      <c r="J2146" t="s">
        <v>27929</v>
      </c>
      <c r="L2146" t="s">
        <v>35893</v>
      </c>
    </row>
    <row r="2147" spans="1:14" x14ac:dyDescent="0.35">
      <c r="A2147" t="s">
        <v>36086</v>
      </c>
      <c r="B2147" t="s">
        <v>36087</v>
      </c>
      <c r="C2147" t="s">
        <v>36087</v>
      </c>
      <c r="D2147" t="s">
        <v>29879</v>
      </c>
      <c r="E2147" t="s">
        <v>27215</v>
      </c>
      <c r="F2147" t="s">
        <v>41</v>
      </c>
      <c r="G2147" t="s">
        <v>29880</v>
      </c>
      <c r="H2147" t="s">
        <v>28234</v>
      </c>
      <c r="I2147" t="s">
        <v>27929</v>
      </c>
      <c r="J2147" t="s">
        <v>27929</v>
      </c>
      <c r="L2147" t="s">
        <v>35893</v>
      </c>
    </row>
    <row r="2148" spans="1:14" x14ac:dyDescent="0.35">
      <c r="A2148" t="s">
        <v>36088</v>
      </c>
      <c r="B2148" t="s">
        <v>36089</v>
      </c>
      <c r="C2148" t="s">
        <v>36089</v>
      </c>
      <c r="D2148" t="s">
        <v>29879</v>
      </c>
      <c r="E2148" t="s">
        <v>27215</v>
      </c>
      <c r="F2148" t="s">
        <v>41</v>
      </c>
      <c r="G2148" t="s">
        <v>29880</v>
      </c>
      <c r="H2148" t="s">
        <v>28234</v>
      </c>
      <c r="I2148" t="s">
        <v>27929</v>
      </c>
      <c r="J2148" t="s">
        <v>27929</v>
      </c>
      <c r="L2148" t="s">
        <v>35893</v>
      </c>
    </row>
    <row r="2149" spans="1:14" x14ac:dyDescent="0.35">
      <c r="A2149" t="s">
        <v>36090</v>
      </c>
      <c r="B2149" t="s">
        <v>36091</v>
      </c>
      <c r="C2149" t="s">
        <v>36091</v>
      </c>
      <c r="D2149" t="s">
        <v>29879</v>
      </c>
      <c r="E2149" t="s">
        <v>27215</v>
      </c>
      <c r="F2149" t="s">
        <v>41</v>
      </c>
      <c r="G2149" t="s">
        <v>29880</v>
      </c>
      <c r="H2149" t="s">
        <v>28234</v>
      </c>
      <c r="I2149" t="s">
        <v>27929</v>
      </c>
      <c r="J2149" t="s">
        <v>27929</v>
      </c>
      <c r="L2149" t="s">
        <v>35893</v>
      </c>
    </row>
    <row r="2150" spans="1:14" x14ac:dyDescent="0.35">
      <c r="A2150" t="s">
        <v>36092</v>
      </c>
      <c r="B2150" t="s">
        <v>36093</v>
      </c>
      <c r="C2150" t="s">
        <v>36093</v>
      </c>
      <c r="D2150" t="s">
        <v>29879</v>
      </c>
      <c r="E2150" t="s">
        <v>27215</v>
      </c>
      <c r="F2150" t="s">
        <v>41</v>
      </c>
      <c r="G2150" t="s">
        <v>29880</v>
      </c>
      <c r="H2150" t="s">
        <v>28234</v>
      </c>
      <c r="I2150" t="s">
        <v>27929</v>
      </c>
      <c r="J2150" t="s">
        <v>27929</v>
      </c>
      <c r="L2150" t="s">
        <v>35893</v>
      </c>
    </row>
    <row r="2151" spans="1:14" x14ac:dyDescent="0.35">
      <c r="A2151" t="s">
        <v>36094</v>
      </c>
      <c r="B2151" t="s">
        <v>36095</v>
      </c>
      <c r="C2151" t="s">
        <v>36095</v>
      </c>
      <c r="D2151" t="s">
        <v>29879</v>
      </c>
      <c r="E2151" t="s">
        <v>27215</v>
      </c>
      <c r="F2151" t="s">
        <v>41</v>
      </c>
      <c r="G2151" t="s">
        <v>29880</v>
      </c>
      <c r="H2151" t="s">
        <v>28234</v>
      </c>
      <c r="I2151" t="s">
        <v>27929</v>
      </c>
      <c r="J2151" t="s">
        <v>27929</v>
      </c>
      <c r="L2151" t="s">
        <v>35893</v>
      </c>
    </row>
    <row r="2152" spans="1:14" x14ac:dyDescent="0.35">
      <c r="A2152" t="s">
        <v>36096</v>
      </c>
      <c r="B2152" t="s">
        <v>36097</v>
      </c>
      <c r="C2152" t="s">
        <v>36097</v>
      </c>
      <c r="D2152" t="s">
        <v>29879</v>
      </c>
      <c r="E2152" t="s">
        <v>27215</v>
      </c>
      <c r="F2152" t="s">
        <v>41</v>
      </c>
      <c r="G2152" t="s">
        <v>29880</v>
      </c>
      <c r="H2152" t="s">
        <v>28234</v>
      </c>
      <c r="I2152" t="s">
        <v>27929</v>
      </c>
      <c r="J2152" t="s">
        <v>27929</v>
      </c>
      <c r="L2152" t="s">
        <v>35893</v>
      </c>
      <c r="N2152">
        <v>1</v>
      </c>
    </row>
    <row r="2153" spans="1:14" x14ac:dyDescent="0.35">
      <c r="A2153" t="s">
        <v>36098</v>
      </c>
      <c r="B2153" t="s">
        <v>36099</v>
      </c>
      <c r="C2153" t="s">
        <v>36099</v>
      </c>
      <c r="D2153" t="s">
        <v>29879</v>
      </c>
      <c r="E2153" t="s">
        <v>27215</v>
      </c>
      <c r="F2153" t="s">
        <v>41</v>
      </c>
      <c r="G2153" t="s">
        <v>29880</v>
      </c>
      <c r="H2153" t="s">
        <v>28234</v>
      </c>
      <c r="I2153" t="s">
        <v>27929</v>
      </c>
      <c r="J2153" t="s">
        <v>27929</v>
      </c>
      <c r="L2153" t="s">
        <v>35893</v>
      </c>
      <c r="N2153">
        <v>1</v>
      </c>
    </row>
    <row r="2154" spans="1:14" x14ac:dyDescent="0.35">
      <c r="A2154" t="s">
        <v>36100</v>
      </c>
      <c r="B2154" t="s">
        <v>36101</v>
      </c>
      <c r="C2154" t="s">
        <v>36101</v>
      </c>
      <c r="D2154" t="s">
        <v>29879</v>
      </c>
      <c r="E2154" t="s">
        <v>27215</v>
      </c>
      <c r="F2154" t="s">
        <v>41</v>
      </c>
      <c r="G2154" t="s">
        <v>29880</v>
      </c>
      <c r="H2154" t="s">
        <v>28234</v>
      </c>
      <c r="I2154" t="s">
        <v>27929</v>
      </c>
      <c r="J2154" t="s">
        <v>27929</v>
      </c>
      <c r="L2154" t="s">
        <v>35893</v>
      </c>
      <c r="N2154">
        <v>1</v>
      </c>
    </row>
    <row r="2155" spans="1:14" x14ac:dyDescent="0.35">
      <c r="A2155" t="s">
        <v>36102</v>
      </c>
      <c r="B2155" t="s">
        <v>36103</v>
      </c>
      <c r="C2155" t="s">
        <v>36103</v>
      </c>
      <c r="D2155" t="s">
        <v>29879</v>
      </c>
      <c r="E2155" t="s">
        <v>27215</v>
      </c>
      <c r="F2155" t="s">
        <v>41</v>
      </c>
      <c r="G2155" t="s">
        <v>29880</v>
      </c>
      <c r="H2155" t="s">
        <v>28234</v>
      </c>
      <c r="I2155" t="s">
        <v>27929</v>
      </c>
      <c r="J2155" t="s">
        <v>27929</v>
      </c>
      <c r="L2155" t="s">
        <v>35893</v>
      </c>
      <c r="N2155">
        <v>1</v>
      </c>
    </row>
    <row r="2156" spans="1:14" x14ac:dyDescent="0.35">
      <c r="A2156" t="s">
        <v>27479</v>
      </c>
      <c r="B2156" t="s">
        <v>27568</v>
      </c>
      <c r="C2156" t="s">
        <v>27568</v>
      </c>
      <c r="D2156" t="s">
        <v>29879</v>
      </c>
      <c r="E2156" t="s">
        <v>27215</v>
      </c>
      <c r="F2156" t="s">
        <v>41</v>
      </c>
      <c r="G2156" t="s">
        <v>29880</v>
      </c>
      <c r="H2156" t="s">
        <v>30021</v>
      </c>
      <c r="I2156" t="s">
        <v>30022</v>
      </c>
      <c r="J2156" t="s">
        <v>27929</v>
      </c>
      <c r="K2156" t="s">
        <v>36104</v>
      </c>
      <c r="L2156" t="s">
        <v>36104</v>
      </c>
    </row>
    <row r="2157" spans="1:14" x14ac:dyDescent="0.35">
      <c r="A2157" t="s">
        <v>27475</v>
      </c>
      <c r="B2157" t="s">
        <v>27568</v>
      </c>
      <c r="C2157" t="s">
        <v>27568</v>
      </c>
      <c r="D2157" t="s">
        <v>29879</v>
      </c>
      <c r="E2157" t="s">
        <v>27215</v>
      </c>
      <c r="F2157" t="s">
        <v>41</v>
      </c>
      <c r="G2157" t="s">
        <v>29880</v>
      </c>
      <c r="H2157" t="s">
        <v>30021</v>
      </c>
      <c r="I2157" t="s">
        <v>30022</v>
      </c>
      <c r="J2157" t="s">
        <v>27929</v>
      </c>
      <c r="L2157" t="s">
        <v>36104</v>
      </c>
    </row>
    <row r="2158" spans="1:14" x14ac:dyDescent="0.35">
      <c r="A2158" t="s">
        <v>27477</v>
      </c>
      <c r="B2158" t="s">
        <v>27569</v>
      </c>
      <c r="C2158" t="s">
        <v>27569</v>
      </c>
      <c r="D2158" t="s">
        <v>29879</v>
      </c>
      <c r="E2158" t="s">
        <v>27215</v>
      </c>
      <c r="F2158" t="s">
        <v>41</v>
      </c>
      <c r="G2158" t="s">
        <v>29880</v>
      </c>
      <c r="H2158" t="s">
        <v>30021</v>
      </c>
      <c r="I2158" t="s">
        <v>30022</v>
      </c>
      <c r="J2158" t="s">
        <v>27929</v>
      </c>
      <c r="L2158" t="s">
        <v>36104</v>
      </c>
    </row>
    <row r="2159" spans="1:14" x14ac:dyDescent="0.35">
      <c r="A2159" t="s">
        <v>27481</v>
      </c>
      <c r="B2159" t="s">
        <v>27569</v>
      </c>
      <c r="C2159" t="s">
        <v>27569</v>
      </c>
      <c r="D2159" t="s">
        <v>29879</v>
      </c>
      <c r="E2159" t="s">
        <v>27215</v>
      </c>
      <c r="F2159" t="s">
        <v>41</v>
      </c>
      <c r="G2159" t="s">
        <v>29880</v>
      </c>
      <c r="H2159" t="s">
        <v>30021</v>
      </c>
      <c r="I2159" t="s">
        <v>30022</v>
      </c>
      <c r="J2159" t="s">
        <v>27929</v>
      </c>
      <c r="L2159" t="s">
        <v>36104</v>
      </c>
    </row>
    <row r="2160" spans="1:14" x14ac:dyDescent="0.35">
      <c r="A2160" t="s">
        <v>27483</v>
      </c>
      <c r="B2160" t="s">
        <v>27572</v>
      </c>
      <c r="C2160" t="s">
        <v>27572</v>
      </c>
      <c r="D2160" t="s">
        <v>29879</v>
      </c>
      <c r="E2160" t="s">
        <v>27215</v>
      </c>
      <c r="F2160" t="s">
        <v>41</v>
      </c>
      <c r="G2160" t="s">
        <v>29880</v>
      </c>
      <c r="H2160" t="s">
        <v>30021</v>
      </c>
      <c r="I2160" t="s">
        <v>30022</v>
      </c>
      <c r="J2160" t="s">
        <v>27929</v>
      </c>
      <c r="L2160" t="s">
        <v>36104</v>
      </c>
    </row>
    <row r="2161" spans="1:14" x14ac:dyDescent="0.35">
      <c r="A2161" t="s">
        <v>27595</v>
      </c>
      <c r="B2161" t="s">
        <v>27688</v>
      </c>
      <c r="C2161" t="s">
        <v>27688</v>
      </c>
      <c r="D2161" t="s">
        <v>29879</v>
      </c>
      <c r="E2161" t="s">
        <v>27215</v>
      </c>
      <c r="F2161" t="s">
        <v>41</v>
      </c>
      <c r="G2161" t="s">
        <v>29880</v>
      </c>
      <c r="H2161" t="s">
        <v>30021</v>
      </c>
      <c r="I2161" t="s">
        <v>30123</v>
      </c>
      <c r="J2161" t="s">
        <v>27929</v>
      </c>
      <c r="K2161" t="s">
        <v>36105</v>
      </c>
      <c r="L2161" t="s">
        <v>36105</v>
      </c>
    </row>
    <row r="2162" spans="1:14" x14ac:dyDescent="0.35">
      <c r="A2162" t="s">
        <v>27594</v>
      </c>
      <c r="B2162" t="s">
        <v>27688</v>
      </c>
      <c r="C2162" t="s">
        <v>27688</v>
      </c>
      <c r="D2162" t="s">
        <v>29879</v>
      </c>
      <c r="E2162" t="s">
        <v>27215</v>
      </c>
      <c r="F2162" t="s">
        <v>41</v>
      </c>
      <c r="G2162" t="s">
        <v>29880</v>
      </c>
      <c r="H2162" t="s">
        <v>30021</v>
      </c>
      <c r="I2162" t="s">
        <v>30123</v>
      </c>
      <c r="J2162" t="s">
        <v>27929</v>
      </c>
      <c r="L2162" t="s">
        <v>36105</v>
      </c>
    </row>
    <row r="2163" spans="1:14" x14ac:dyDescent="0.35">
      <c r="A2163">
        <v>345071270108</v>
      </c>
      <c r="B2163" t="s">
        <v>29907</v>
      </c>
      <c r="C2163" t="s">
        <v>27395</v>
      </c>
      <c r="D2163" t="s">
        <v>858</v>
      </c>
      <c r="E2163" t="s">
        <v>41</v>
      </c>
      <c r="F2163" t="s">
        <v>27954</v>
      </c>
      <c r="G2163" t="s">
        <v>28234</v>
      </c>
      <c r="H2163" t="s">
        <v>1028</v>
      </c>
      <c r="I2163" t="s">
        <v>27929</v>
      </c>
      <c r="J2163" t="s">
        <v>27929</v>
      </c>
      <c r="K2163" t="s">
        <v>29908</v>
      </c>
      <c r="L2163" t="s">
        <v>29908</v>
      </c>
    </row>
    <row r="2164" spans="1:14" x14ac:dyDescent="0.35">
      <c r="A2164">
        <v>345403291080</v>
      </c>
      <c r="B2164" t="s">
        <v>29910</v>
      </c>
      <c r="C2164" t="s">
        <v>27397</v>
      </c>
      <c r="D2164" t="s">
        <v>858</v>
      </c>
      <c r="E2164" t="s">
        <v>41</v>
      </c>
      <c r="F2164" t="s">
        <v>27954</v>
      </c>
      <c r="G2164" t="s">
        <v>28234</v>
      </c>
      <c r="H2164" t="s">
        <v>1028</v>
      </c>
      <c r="I2164" t="s">
        <v>27929</v>
      </c>
      <c r="J2164" t="s">
        <v>27929</v>
      </c>
      <c r="L2164" t="s">
        <v>29908</v>
      </c>
    </row>
    <row r="2165" spans="1:14" x14ac:dyDescent="0.35">
      <c r="A2165" t="s">
        <v>27303</v>
      </c>
      <c r="B2165" t="s">
        <v>29911</v>
      </c>
      <c r="C2165" t="s">
        <v>27398</v>
      </c>
      <c r="D2165" t="s">
        <v>858</v>
      </c>
      <c r="E2165" t="s">
        <v>41</v>
      </c>
      <c r="F2165" t="s">
        <v>27954</v>
      </c>
      <c r="G2165" t="s">
        <v>28234</v>
      </c>
      <c r="H2165" t="s">
        <v>1028</v>
      </c>
      <c r="I2165" t="s">
        <v>27929</v>
      </c>
      <c r="J2165" t="s">
        <v>27929</v>
      </c>
      <c r="L2165" t="s">
        <v>29908</v>
      </c>
    </row>
    <row r="2166" spans="1:14" x14ac:dyDescent="0.35">
      <c r="A2166" t="s">
        <v>27305</v>
      </c>
      <c r="B2166" t="s">
        <v>29912</v>
      </c>
      <c r="C2166" t="s">
        <v>27400</v>
      </c>
      <c r="D2166" t="s">
        <v>858</v>
      </c>
      <c r="E2166" t="s">
        <v>41</v>
      </c>
      <c r="F2166" t="s">
        <v>27954</v>
      </c>
      <c r="G2166" t="s">
        <v>28234</v>
      </c>
      <c r="H2166" t="s">
        <v>1028</v>
      </c>
      <c r="I2166" t="s">
        <v>27929</v>
      </c>
      <c r="J2166" t="s">
        <v>27929</v>
      </c>
      <c r="L2166" t="s">
        <v>29908</v>
      </c>
    </row>
    <row r="2167" spans="1:14" x14ac:dyDescent="0.35">
      <c r="A2167" t="s">
        <v>27307</v>
      </c>
      <c r="B2167" t="s">
        <v>29913</v>
      </c>
      <c r="C2167" t="s">
        <v>27402</v>
      </c>
      <c r="D2167" t="s">
        <v>858</v>
      </c>
      <c r="E2167" t="s">
        <v>41</v>
      </c>
      <c r="F2167" t="s">
        <v>27954</v>
      </c>
      <c r="G2167" t="s">
        <v>28234</v>
      </c>
      <c r="H2167" t="s">
        <v>1028</v>
      </c>
      <c r="I2167" t="s">
        <v>27929</v>
      </c>
      <c r="J2167" t="s">
        <v>27929</v>
      </c>
      <c r="L2167" t="s">
        <v>29908</v>
      </c>
    </row>
    <row r="2168" spans="1:14" x14ac:dyDescent="0.35">
      <c r="A2168" t="s">
        <v>27309</v>
      </c>
      <c r="B2168" t="s">
        <v>29914</v>
      </c>
      <c r="C2168" t="s">
        <v>27404</v>
      </c>
      <c r="D2168" t="s">
        <v>858</v>
      </c>
      <c r="E2168" t="s">
        <v>41</v>
      </c>
      <c r="F2168" t="s">
        <v>27954</v>
      </c>
      <c r="G2168" t="s">
        <v>28234</v>
      </c>
      <c r="H2168" t="s">
        <v>1028</v>
      </c>
      <c r="I2168" t="s">
        <v>27929</v>
      </c>
      <c r="J2168" t="s">
        <v>27929</v>
      </c>
      <c r="L2168" t="s">
        <v>29908</v>
      </c>
    </row>
    <row r="2169" spans="1:14" x14ac:dyDescent="0.35">
      <c r="A2169" t="s">
        <v>27311</v>
      </c>
      <c r="B2169" t="s">
        <v>29915</v>
      </c>
      <c r="C2169" t="s">
        <v>27406</v>
      </c>
      <c r="D2169" t="s">
        <v>858</v>
      </c>
      <c r="E2169" t="s">
        <v>41</v>
      </c>
      <c r="F2169" t="s">
        <v>27954</v>
      </c>
      <c r="G2169" t="s">
        <v>28234</v>
      </c>
      <c r="H2169" t="s">
        <v>1028</v>
      </c>
      <c r="I2169" t="s">
        <v>27929</v>
      </c>
      <c r="J2169" t="s">
        <v>27929</v>
      </c>
      <c r="L2169" t="s">
        <v>29908</v>
      </c>
    </row>
    <row r="2170" spans="1:14" x14ac:dyDescent="0.35">
      <c r="A2170" t="s">
        <v>682</v>
      </c>
      <c r="B2170" t="s">
        <v>29916</v>
      </c>
      <c r="C2170" t="s">
        <v>13464</v>
      </c>
      <c r="D2170" t="s">
        <v>858</v>
      </c>
      <c r="E2170" t="s">
        <v>41</v>
      </c>
      <c r="F2170" t="s">
        <v>27954</v>
      </c>
      <c r="G2170" t="s">
        <v>28234</v>
      </c>
      <c r="H2170" t="s">
        <v>1028</v>
      </c>
      <c r="I2170" t="s">
        <v>27929</v>
      </c>
      <c r="J2170" t="s">
        <v>27929</v>
      </c>
      <c r="L2170" t="s">
        <v>29908</v>
      </c>
    </row>
    <row r="2171" spans="1:14" x14ac:dyDescent="0.35">
      <c r="A2171" t="s">
        <v>27314</v>
      </c>
      <c r="B2171" t="s">
        <v>29917</v>
      </c>
      <c r="C2171" t="s">
        <v>27409</v>
      </c>
      <c r="D2171" t="s">
        <v>858</v>
      </c>
      <c r="E2171" t="s">
        <v>41</v>
      </c>
      <c r="F2171" t="s">
        <v>27954</v>
      </c>
      <c r="G2171" t="s">
        <v>28234</v>
      </c>
      <c r="H2171" t="s">
        <v>1028</v>
      </c>
      <c r="I2171" t="s">
        <v>27929</v>
      </c>
      <c r="J2171" t="s">
        <v>27929</v>
      </c>
      <c r="L2171" t="s">
        <v>29908</v>
      </c>
    </row>
    <row r="2172" spans="1:14" x14ac:dyDescent="0.35">
      <c r="A2172" s="315" t="s">
        <v>27316</v>
      </c>
      <c r="B2172" t="s">
        <v>29918</v>
      </c>
      <c r="C2172" t="s">
        <v>27411</v>
      </c>
      <c r="D2172" t="s">
        <v>858</v>
      </c>
      <c r="E2172" t="s">
        <v>41</v>
      </c>
      <c r="F2172" t="s">
        <v>27954</v>
      </c>
      <c r="G2172" t="s">
        <v>28234</v>
      </c>
      <c r="H2172" t="s">
        <v>1028</v>
      </c>
      <c r="I2172" t="s">
        <v>27929</v>
      </c>
      <c r="J2172" t="s">
        <v>27929</v>
      </c>
      <c r="L2172" t="s">
        <v>29908</v>
      </c>
    </row>
    <row r="2173" spans="1:14" x14ac:dyDescent="0.35">
      <c r="A2173" s="315" t="s">
        <v>27319</v>
      </c>
      <c r="B2173" t="s">
        <v>29919</v>
      </c>
      <c r="C2173" t="s">
        <v>27413</v>
      </c>
      <c r="D2173" t="s">
        <v>858</v>
      </c>
      <c r="E2173" t="s">
        <v>41</v>
      </c>
      <c r="F2173" t="s">
        <v>27954</v>
      </c>
      <c r="G2173" t="s">
        <v>28234</v>
      </c>
      <c r="H2173" t="s">
        <v>1028</v>
      </c>
      <c r="I2173" t="s">
        <v>27929</v>
      </c>
      <c r="J2173" t="s">
        <v>27929</v>
      </c>
      <c r="L2173" t="s">
        <v>29908</v>
      </c>
    </row>
    <row r="2174" spans="1:14" x14ac:dyDescent="0.35">
      <c r="A2174" t="s">
        <v>1010</v>
      </c>
      <c r="B2174" t="s">
        <v>29920</v>
      </c>
      <c r="C2174" t="s">
        <v>23061</v>
      </c>
      <c r="D2174" t="s">
        <v>858</v>
      </c>
      <c r="E2174" t="s">
        <v>41</v>
      </c>
      <c r="F2174" t="s">
        <v>27954</v>
      </c>
      <c r="G2174" t="s">
        <v>28234</v>
      </c>
      <c r="H2174" t="s">
        <v>1028</v>
      </c>
      <c r="I2174" t="s">
        <v>27929</v>
      </c>
      <c r="J2174" t="s">
        <v>27929</v>
      </c>
      <c r="L2174" t="s">
        <v>29908</v>
      </c>
      <c r="N2174">
        <v>1</v>
      </c>
    </row>
    <row r="2175" spans="1:14" x14ac:dyDescent="0.35">
      <c r="A2175" t="s">
        <v>27324</v>
      </c>
      <c r="B2175" t="s">
        <v>36106</v>
      </c>
      <c r="C2175" t="s">
        <v>27416</v>
      </c>
      <c r="D2175" t="s">
        <v>858</v>
      </c>
      <c r="E2175" t="s">
        <v>41</v>
      </c>
      <c r="F2175" t="s">
        <v>27954</v>
      </c>
      <c r="G2175" t="s">
        <v>28234</v>
      </c>
      <c r="H2175" t="s">
        <v>1028</v>
      </c>
      <c r="I2175" t="s">
        <v>27929</v>
      </c>
      <c r="J2175" t="s">
        <v>27929</v>
      </c>
      <c r="L2175" t="s">
        <v>29908</v>
      </c>
    </row>
    <row r="2176" spans="1:14" x14ac:dyDescent="0.35">
      <c r="A2176" t="s">
        <v>27327</v>
      </c>
      <c r="B2176" t="s">
        <v>29922</v>
      </c>
      <c r="C2176" t="s">
        <v>27418</v>
      </c>
      <c r="D2176" t="s">
        <v>858</v>
      </c>
      <c r="E2176" t="s">
        <v>41</v>
      </c>
      <c r="F2176" t="s">
        <v>27954</v>
      </c>
      <c r="G2176" t="s">
        <v>28234</v>
      </c>
      <c r="H2176" t="s">
        <v>29923</v>
      </c>
      <c r="I2176" t="s">
        <v>27929</v>
      </c>
      <c r="J2176" t="s">
        <v>27929</v>
      </c>
      <c r="K2176" t="s">
        <v>29924</v>
      </c>
      <c r="L2176" t="s">
        <v>29924</v>
      </c>
    </row>
    <row r="2177" spans="1:12" x14ac:dyDescent="0.35">
      <c r="A2177" t="s">
        <v>36107</v>
      </c>
      <c r="B2177" t="s">
        <v>29925</v>
      </c>
      <c r="C2177" t="s">
        <v>27419</v>
      </c>
      <c r="D2177" t="s">
        <v>858</v>
      </c>
      <c r="E2177" t="s">
        <v>41</v>
      </c>
      <c r="F2177" t="s">
        <v>27954</v>
      </c>
      <c r="G2177" t="s">
        <v>28234</v>
      </c>
      <c r="H2177" t="s">
        <v>29923</v>
      </c>
      <c r="I2177" t="s">
        <v>27929</v>
      </c>
      <c r="J2177" t="s">
        <v>27929</v>
      </c>
      <c r="L2177" t="s">
        <v>29924</v>
      </c>
    </row>
    <row r="2178" spans="1:12" x14ac:dyDescent="0.35">
      <c r="A2178" t="s">
        <v>27333</v>
      </c>
      <c r="B2178" t="s">
        <v>29926</v>
      </c>
      <c r="C2178" t="s">
        <v>27421</v>
      </c>
      <c r="D2178" t="s">
        <v>858</v>
      </c>
      <c r="E2178" t="s">
        <v>41</v>
      </c>
      <c r="F2178" t="s">
        <v>27954</v>
      </c>
      <c r="G2178" t="s">
        <v>28234</v>
      </c>
      <c r="H2178" t="s">
        <v>29923</v>
      </c>
      <c r="I2178" t="s">
        <v>27929</v>
      </c>
      <c r="J2178" t="s">
        <v>27929</v>
      </c>
      <c r="L2178" t="s">
        <v>29924</v>
      </c>
    </row>
    <row r="2179" spans="1:12" x14ac:dyDescent="0.35">
      <c r="A2179" t="s">
        <v>27336</v>
      </c>
      <c r="B2179" t="s">
        <v>29927</v>
      </c>
      <c r="C2179" t="s">
        <v>27423</v>
      </c>
      <c r="D2179" t="s">
        <v>858</v>
      </c>
      <c r="E2179" t="s">
        <v>41</v>
      </c>
      <c r="F2179" t="s">
        <v>27954</v>
      </c>
      <c r="G2179" t="s">
        <v>28234</v>
      </c>
      <c r="H2179" t="s">
        <v>29923</v>
      </c>
      <c r="I2179" t="s">
        <v>27929</v>
      </c>
      <c r="J2179" t="s">
        <v>27929</v>
      </c>
      <c r="L2179" t="s">
        <v>29924</v>
      </c>
    </row>
    <row r="2180" spans="1:12" x14ac:dyDescent="0.35">
      <c r="A2180" t="s">
        <v>27339</v>
      </c>
      <c r="B2180" t="s">
        <v>29928</v>
      </c>
      <c r="C2180" t="s">
        <v>27425</v>
      </c>
      <c r="D2180" t="s">
        <v>858</v>
      </c>
      <c r="E2180" t="s">
        <v>41</v>
      </c>
      <c r="F2180" t="s">
        <v>27954</v>
      </c>
      <c r="G2180" t="s">
        <v>28234</v>
      </c>
      <c r="H2180" t="s">
        <v>29923</v>
      </c>
      <c r="I2180" t="s">
        <v>27929</v>
      </c>
      <c r="J2180" t="s">
        <v>27929</v>
      </c>
      <c r="L2180" t="s">
        <v>29924</v>
      </c>
    </row>
    <row r="2181" spans="1:12" x14ac:dyDescent="0.35">
      <c r="A2181" t="s">
        <v>27342</v>
      </c>
      <c r="B2181" t="s">
        <v>29929</v>
      </c>
      <c r="C2181" t="s">
        <v>27426</v>
      </c>
      <c r="D2181" t="s">
        <v>858</v>
      </c>
      <c r="E2181" t="s">
        <v>41</v>
      </c>
      <c r="F2181" t="s">
        <v>27954</v>
      </c>
      <c r="G2181" t="s">
        <v>28234</v>
      </c>
      <c r="H2181" t="s">
        <v>29923</v>
      </c>
      <c r="I2181" t="s">
        <v>27929</v>
      </c>
      <c r="J2181" t="s">
        <v>27929</v>
      </c>
      <c r="L2181" t="s">
        <v>29924</v>
      </c>
    </row>
    <row r="2182" spans="1:12" x14ac:dyDescent="0.35">
      <c r="A2182" s="315" t="s">
        <v>27344</v>
      </c>
      <c r="B2182" t="s">
        <v>29930</v>
      </c>
      <c r="C2182" t="s">
        <v>27428</v>
      </c>
      <c r="D2182" t="s">
        <v>858</v>
      </c>
      <c r="E2182" t="s">
        <v>41</v>
      </c>
      <c r="F2182" t="s">
        <v>27954</v>
      </c>
      <c r="G2182" t="s">
        <v>28234</v>
      </c>
      <c r="H2182" t="s">
        <v>29923</v>
      </c>
      <c r="I2182" t="s">
        <v>27929</v>
      </c>
      <c r="J2182" t="s">
        <v>27929</v>
      </c>
      <c r="L2182" t="s">
        <v>29924</v>
      </c>
    </row>
    <row r="2183" spans="1:12" x14ac:dyDescent="0.35">
      <c r="A2183" t="s">
        <v>27430</v>
      </c>
      <c r="B2183" t="s">
        <v>29931</v>
      </c>
      <c r="C2183" t="s">
        <v>27431</v>
      </c>
      <c r="D2183" t="s">
        <v>858</v>
      </c>
      <c r="E2183" t="s">
        <v>41</v>
      </c>
      <c r="F2183" t="s">
        <v>27954</v>
      </c>
      <c r="G2183" t="s">
        <v>28234</v>
      </c>
      <c r="H2183" t="s">
        <v>29923</v>
      </c>
      <c r="I2183" t="s">
        <v>27929</v>
      </c>
      <c r="J2183" t="s">
        <v>27929</v>
      </c>
      <c r="L2183" t="s">
        <v>29924</v>
      </c>
    </row>
    <row r="2184" spans="1:12" x14ac:dyDescent="0.35">
      <c r="A2184" s="315" t="s">
        <v>27346</v>
      </c>
      <c r="B2184" t="s">
        <v>29932</v>
      </c>
      <c r="C2184" t="s">
        <v>27433</v>
      </c>
      <c r="D2184" t="s">
        <v>858</v>
      </c>
      <c r="E2184" t="s">
        <v>41</v>
      </c>
      <c r="F2184" t="s">
        <v>27954</v>
      </c>
      <c r="G2184" t="s">
        <v>28234</v>
      </c>
      <c r="H2184" t="s">
        <v>29923</v>
      </c>
      <c r="I2184" t="s">
        <v>27929</v>
      </c>
      <c r="J2184" t="s">
        <v>27929</v>
      </c>
      <c r="L2184" t="s">
        <v>29924</v>
      </c>
    </row>
    <row r="2185" spans="1:12" x14ac:dyDescent="0.35">
      <c r="A2185" s="315" t="s">
        <v>27349</v>
      </c>
      <c r="B2185" t="s">
        <v>29933</v>
      </c>
      <c r="C2185" t="s">
        <v>27435</v>
      </c>
      <c r="D2185" t="s">
        <v>858</v>
      </c>
      <c r="E2185" t="s">
        <v>41</v>
      </c>
      <c r="F2185" t="s">
        <v>27954</v>
      </c>
      <c r="G2185" t="s">
        <v>28234</v>
      </c>
      <c r="H2185" t="s">
        <v>29923</v>
      </c>
      <c r="I2185" t="s">
        <v>27929</v>
      </c>
      <c r="J2185" t="s">
        <v>27929</v>
      </c>
      <c r="L2185" t="s">
        <v>29924</v>
      </c>
    </row>
    <row r="2186" spans="1:12" x14ac:dyDescent="0.35">
      <c r="A2186" t="s">
        <v>27350</v>
      </c>
      <c r="B2186" t="s">
        <v>29934</v>
      </c>
      <c r="C2186" t="s">
        <v>27437</v>
      </c>
      <c r="D2186" t="s">
        <v>858</v>
      </c>
      <c r="E2186" t="s">
        <v>41</v>
      </c>
      <c r="F2186" t="s">
        <v>27954</v>
      </c>
      <c r="G2186" t="s">
        <v>28234</v>
      </c>
      <c r="H2186" t="s">
        <v>29923</v>
      </c>
      <c r="I2186" t="s">
        <v>27929</v>
      </c>
      <c r="J2186" t="s">
        <v>27929</v>
      </c>
      <c r="L2186" t="s">
        <v>29924</v>
      </c>
    </row>
    <row r="2187" spans="1:12" x14ac:dyDescent="0.35">
      <c r="A2187" t="s">
        <v>27352</v>
      </c>
      <c r="B2187" t="s">
        <v>29935</v>
      </c>
      <c r="C2187" t="s">
        <v>27439</v>
      </c>
      <c r="D2187" t="s">
        <v>858</v>
      </c>
      <c r="E2187" t="s">
        <v>41</v>
      </c>
      <c r="F2187" t="s">
        <v>27954</v>
      </c>
      <c r="G2187" t="s">
        <v>28234</v>
      </c>
      <c r="H2187" t="s">
        <v>29923</v>
      </c>
      <c r="I2187" t="s">
        <v>27929</v>
      </c>
      <c r="J2187" t="s">
        <v>27929</v>
      </c>
      <c r="L2187" t="s">
        <v>29924</v>
      </c>
    </row>
    <row r="2188" spans="1:12" x14ac:dyDescent="0.35">
      <c r="A2188">
        <v>345214221022</v>
      </c>
      <c r="B2188" t="s">
        <v>29936</v>
      </c>
      <c r="C2188" t="s">
        <v>27441</v>
      </c>
      <c r="D2188" t="s">
        <v>858</v>
      </c>
      <c r="E2188" t="s">
        <v>41</v>
      </c>
      <c r="F2188" t="s">
        <v>27954</v>
      </c>
      <c r="G2188" t="s">
        <v>28234</v>
      </c>
      <c r="H2188" t="s">
        <v>1041</v>
      </c>
      <c r="I2188" t="s">
        <v>27929</v>
      </c>
      <c r="J2188" t="s">
        <v>27929</v>
      </c>
      <c r="K2188" t="s">
        <v>29937</v>
      </c>
      <c r="L2188" t="s">
        <v>29937</v>
      </c>
    </row>
    <row r="2189" spans="1:12" x14ac:dyDescent="0.35">
      <c r="A2189">
        <v>345315201095</v>
      </c>
      <c r="B2189" t="s">
        <v>29938</v>
      </c>
      <c r="C2189" t="s">
        <v>27443</v>
      </c>
      <c r="D2189" t="s">
        <v>858</v>
      </c>
      <c r="E2189" t="s">
        <v>41</v>
      </c>
      <c r="F2189" t="s">
        <v>27954</v>
      </c>
      <c r="G2189" t="s">
        <v>28234</v>
      </c>
      <c r="H2189" t="s">
        <v>1041</v>
      </c>
      <c r="I2189" t="s">
        <v>27929</v>
      </c>
      <c r="J2189" t="s">
        <v>27929</v>
      </c>
      <c r="L2189" t="s">
        <v>29937</v>
      </c>
    </row>
    <row r="2190" spans="1:12" x14ac:dyDescent="0.35">
      <c r="A2190" t="s">
        <v>27358</v>
      </c>
      <c r="B2190" t="s">
        <v>29939</v>
      </c>
      <c r="C2190" t="s">
        <v>27445</v>
      </c>
      <c r="D2190" t="s">
        <v>858</v>
      </c>
      <c r="E2190" t="s">
        <v>41</v>
      </c>
      <c r="F2190" t="s">
        <v>27954</v>
      </c>
      <c r="G2190" t="s">
        <v>28234</v>
      </c>
      <c r="H2190" t="s">
        <v>1041</v>
      </c>
      <c r="I2190" t="s">
        <v>27929</v>
      </c>
      <c r="J2190" t="s">
        <v>27929</v>
      </c>
      <c r="L2190" t="s">
        <v>29937</v>
      </c>
    </row>
    <row r="2191" spans="1:12" x14ac:dyDescent="0.35">
      <c r="A2191" t="s">
        <v>27360</v>
      </c>
      <c r="B2191" t="s">
        <v>29940</v>
      </c>
      <c r="C2191" t="s">
        <v>27447</v>
      </c>
      <c r="D2191" t="s">
        <v>858</v>
      </c>
      <c r="E2191" t="s">
        <v>41</v>
      </c>
      <c r="F2191" t="s">
        <v>27954</v>
      </c>
      <c r="G2191" t="s">
        <v>28234</v>
      </c>
      <c r="H2191" t="s">
        <v>1041</v>
      </c>
      <c r="I2191" t="s">
        <v>27929</v>
      </c>
      <c r="J2191" t="s">
        <v>27929</v>
      </c>
      <c r="L2191" t="s">
        <v>29937</v>
      </c>
    </row>
    <row r="2192" spans="1:12" x14ac:dyDescent="0.35">
      <c r="A2192">
        <v>345708261066</v>
      </c>
      <c r="B2192" t="s">
        <v>29941</v>
      </c>
      <c r="C2192" t="s">
        <v>27449</v>
      </c>
      <c r="D2192" t="s">
        <v>858</v>
      </c>
      <c r="E2192" t="s">
        <v>41</v>
      </c>
      <c r="F2192" t="s">
        <v>27954</v>
      </c>
      <c r="G2192" t="s">
        <v>28234</v>
      </c>
      <c r="H2192" t="s">
        <v>1041</v>
      </c>
      <c r="I2192" t="s">
        <v>27929</v>
      </c>
      <c r="J2192" t="s">
        <v>27929</v>
      </c>
      <c r="L2192" t="s">
        <v>29937</v>
      </c>
    </row>
    <row r="2193" spans="1:14" x14ac:dyDescent="0.35">
      <c r="A2193" t="s">
        <v>27363</v>
      </c>
      <c r="B2193" t="s">
        <v>29942</v>
      </c>
      <c r="C2193" t="s">
        <v>27451</v>
      </c>
      <c r="D2193" t="s">
        <v>858</v>
      </c>
      <c r="E2193" t="s">
        <v>41</v>
      </c>
      <c r="F2193" t="s">
        <v>27954</v>
      </c>
      <c r="G2193" t="s">
        <v>28234</v>
      </c>
      <c r="H2193" t="s">
        <v>1041</v>
      </c>
      <c r="I2193" t="s">
        <v>27929</v>
      </c>
      <c r="J2193" t="s">
        <v>27929</v>
      </c>
      <c r="L2193" t="s">
        <v>29937</v>
      </c>
    </row>
    <row r="2194" spans="1:14" x14ac:dyDescent="0.35">
      <c r="A2194" t="s">
        <v>27365</v>
      </c>
      <c r="B2194" t="s">
        <v>29943</v>
      </c>
      <c r="C2194" t="s">
        <v>27452</v>
      </c>
      <c r="D2194" t="s">
        <v>858</v>
      </c>
      <c r="E2194" t="s">
        <v>41</v>
      </c>
      <c r="F2194" t="s">
        <v>27954</v>
      </c>
      <c r="G2194" t="s">
        <v>28234</v>
      </c>
      <c r="H2194" t="s">
        <v>1041</v>
      </c>
      <c r="I2194" t="s">
        <v>27929</v>
      </c>
      <c r="J2194" t="s">
        <v>27929</v>
      </c>
      <c r="L2194" t="s">
        <v>29937</v>
      </c>
    </row>
    <row r="2195" spans="1:14" x14ac:dyDescent="0.35">
      <c r="A2195" s="315" t="s">
        <v>27367</v>
      </c>
      <c r="B2195" t="s">
        <v>29944</v>
      </c>
      <c r="C2195" t="s">
        <v>27454</v>
      </c>
      <c r="D2195" t="s">
        <v>858</v>
      </c>
      <c r="E2195" t="s">
        <v>41</v>
      </c>
      <c r="F2195" t="s">
        <v>27954</v>
      </c>
      <c r="G2195" t="s">
        <v>28234</v>
      </c>
      <c r="H2195" t="s">
        <v>1041</v>
      </c>
      <c r="I2195" t="s">
        <v>27929</v>
      </c>
      <c r="J2195" t="s">
        <v>27929</v>
      </c>
      <c r="L2195" t="s">
        <v>29937</v>
      </c>
    </row>
    <row r="2196" spans="1:14" x14ac:dyDescent="0.35">
      <c r="A2196" t="s">
        <v>27368</v>
      </c>
      <c r="B2196" t="s">
        <v>29945</v>
      </c>
      <c r="C2196" t="s">
        <v>27456</v>
      </c>
      <c r="D2196" t="s">
        <v>858</v>
      </c>
      <c r="E2196" t="s">
        <v>41</v>
      </c>
      <c r="F2196" t="s">
        <v>27954</v>
      </c>
      <c r="G2196" t="s">
        <v>28234</v>
      </c>
      <c r="H2196" t="s">
        <v>1041</v>
      </c>
      <c r="I2196" t="s">
        <v>27929</v>
      </c>
      <c r="J2196" t="s">
        <v>27929</v>
      </c>
      <c r="L2196" t="s">
        <v>29937</v>
      </c>
    </row>
    <row r="2197" spans="1:14" x14ac:dyDescent="0.35">
      <c r="A2197" t="s">
        <v>27370</v>
      </c>
      <c r="B2197" t="s">
        <v>29946</v>
      </c>
      <c r="C2197" t="s">
        <v>27458</v>
      </c>
      <c r="D2197" t="s">
        <v>858</v>
      </c>
      <c r="E2197" t="s">
        <v>41</v>
      </c>
      <c r="F2197" t="s">
        <v>27954</v>
      </c>
      <c r="G2197" t="s">
        <v>28234</v>
      </c>
      <c r="H2197" t="s">
        <v>29947</v>
      </c>
      <c r="I2197" t="s">
        <v>36108</v>
      </c>
      <c r="J2197" t="s">
        <v>27929</v>
      </c>
      <c r="K2197" t="s">
        <v>36109</v>
      </c>
      <c r="L2197" t="s">
        <v>36109</v>
      </c>
      <c r="N2197">
        <v>1</v>
      </c>
    </row>
    <row r="2198" spans="1:14" x14ac:dyDescent="0.35">
      <c r="A2198" t="s">
        <v>27372</v>
      </c>
      <c r="B2198" t="s">
        <v>29949</v>
      </c>
      <c r="C2198" t="s">
        <v>27460</v>
      </c>
      <c r="D2198" t="s">
        <v>858</v>
      </c>
      <c r="E2198" t="s">
        <v>41</v>
      </c>
      <c r="F2198" t="s">
        <v>27954</v>
      </c>
      <c r="G2198" t="s">
        <v>28234</v>
      </c>
      <c r="H2198" t="s">
        <v>29947</v>
      </c>
      <c r="I2198" t="s">
        <v>36108</v>
      </c>
      <c r="J2198" t="s">
        <v>27929</v>
      </c>
      <c r="L2198" t="s">
        <v>36109</v>
      </c>
    </row>
    <row r="2199" spans="1:14" x14ac:dyDescent="0.35">
      <c r="A2199">
        <v>345426231005</v>
      </c>
      <c r="B2199" t="s">
        <v>29950</v>
      </c>
      <c r="C2199" t="s">
        <v>27462</v>
      </c>
      <c r="D2199" t="s">
        <v>858</v>
      </c>
      <c r="E2199" t="s">
        <v>41</v>
      </c>
      <c r="F2199" t="s">
        <v>27954</v>
      </c>
      <c r="G2199" t="s">
        <v>28234</v>
      </c>
      <c r="H2199" t="s">
        <v>29947</v>
      </c>
      <c r="I2199" t="s">
        <v>36108</v>
      </c>
      <c r="J2199" t="s">
        <v>27929</v>
      </c>
      <c r="L2199" t="s">
        <v>36109</v>
      </c>
    </row>
    <row r="2200" spans="1:14" x14ac:dyDescent="0.35">
      <c r="A2200">
        <v>345499251036</v>
      </c>
      <c r="B2200" t="s">
        <v>29951</v>
      </c>
      <c r="C2200" t="s">
        <v>27464</v>
      </c>
      <c r="D2200" t="s">
        <v>858</v>
      </c>
      <c r="E2200" t="s">
        <v>41</v>
      </c>
      <c r="F2200" t="s">
        <v>27954</v>
      </c>
      <c r="G2200" t="s">
        <v>28234</v>
      </c>
      <c r="H2200" t="s">
        <v>29947</v>
      </c>
      <c r="I2200" t="s">
        <v>36110</v>
      </c>
      <c r="J2200" t="s">
        <v>27929</v>
      </c>
      <c r="K2200" t="s">
        <v>36111</v>
      </c>
      <c r="L2200" t="s">
        <v>36111</v>
      </c>
    </row>
    <row r="2201" spans="1:14" x14ac:dyDescent="0.35">
      <c r="A2201" t="s">
        <v>36112</v>
      </c>
      <c r="B2201" t="s">
        <v>36113</v>
      </c>
      <c r="C2201" t="s">
        <v>36114</v>
      </c>
      <c r="D2201" t="s">
        <v>858</v>
      </c>
      <c r="E2201" t="s">
        <v>41</v>
      </c>
      <c r="F2201" t="s">
        <v>27954</v>
      </c>
      <c r="G2201" t="s">
        <v>28234</v>
      </c>
      <c r="H2201" t="s">
        <v>1041</v>
      </c>
      <c r="I2201" t="s">
        <v>27929</v>
      </c>
      <c r="J2201" t="s">
        <v>27929</v>
      </c>
      <c r="L2201" t="s">
        <v>29937</v>
      </c>
      <c r="N2201">
        <v>1</v>
      </c>
    </row>
    <row r="2202" spans="1:14" x14ac:dyDescent="0.35">
      <c r="A2202" t="s">
        <v>27375</v>
      </c>
      <c r="B2202" t="s">
        <v>29952</v>
      </c>
      <c r="C2202" t="s">
        <v>27466</v>
      </c>
      <c r="D2202" t="s">
        <v>858</v>
      </c>
      <c r="E2202" t="s">
        <v>41</v>
      </c>
      <c r="F2202" t="s">
        <v>27954</v>
      </c>
      <c r="G2202" t="s">
        <v>28234</v>
      </c>
      <c r="H2202" t="s">
        <v>29947</v>
      </c>
      <c r="I2202" t="s">
        <v>29978</v>
      </c>
      <c r="J2202" t="s">
        <v>27929</v>
      </c>
      <c r="K2202" t="s">
        <v>36115</v>
      </c>
      <c r="L2202" t="s">
        <v>36115</v>
      </c>
    </row>
    <row r="2203" spans="1:14" x14ac:dyDescent="0.35">
      <c r="A2203" t="s">
        <v>29953</v>
      </c>
      <c r="B2203" t="s">
        <v>29954</v>
      </c>
      <c r="C2203" t="s">
        <v>29955</v>
      </c>
      <c r="D2203" t="s">
        <v>858</v>
      </c>
      <c r="E2203" t="s">
        <v>41</v>
      </c>
      <c r="F2203" t="s">
        <v>27954</v>
      </c>
      <c r="G2203" t="s">
        <v>28234</v>
      </c>
      <c r="H2203" t="s">
        <v>29947</v>
      </c>
      <c r="I2203" t="s">
        <v>36110</v>
      </c>
      <c r="J2203" t="s">
        <v>27929</v>
      </c>
      <c r="L2203" t="s">
        <v>36111</v>
      </c>
    </row>
    <row r="2204" spans="1:14" x14ac:dyDescent="0.35">
      <c r="A2204" t="s">
        <v>679</v>
      </c>
      <c r="B2204" t="s">
        <v>29956</v>
      </c>
      <c r="C2204" t="s">
        <v>13512</v>
      </c>
      <c r="D2204" t="s">
        <v>858</v>
      </c>
      <c r="E2204" t="s">
        <v>41</v>
      </c>
      <c r="F2204" t="s">
        <v>27954</v>
      </c>
      <c r="G2204" t="s">
        <v>28234</v>
      </c>
      <c r="H2204" t="s">
        <v>29947</v>
      </c>
      <c r="I2204" t="s">
        <v>36108</v>
      </c>
      <c r="J2204" t="s">
        <v>27929</v>
      </c>
      <c r="L2204" t="s">
        <v>36109</v>
      </c>
      <c r="N2204">
        <v>1</v>
      </c>
    </row>
    <row r="2205" spans="1:14" x14ac:dyDescent="0.35">
      <c r="A2205" t="s">
        <v>29957</v>
      </c>
      <c r="B2205" t="s">
        <v>29958</v>
      </c>
      <c r="C2205" t="s">
        <v>29959</v>
      </c>
      <c r="D2205" t="s">
        <v>858</v>
      </c>
      <c r="E2205" t="s">
        <v>41</v>
      </c>
      <c r="F2205" t="s">
        <v>27954</v>
      </c>
      <c r="G2205" t="s">
        <v>28234</v>
      </c>
      <c r="H2205" t="s">
        <v>29947</v>
      </c>
      <c r="I2205" t="s">
        <v>36108</v>
      </c>
      <c r="J2205" t="s">
        <v>27929</v>
      </c>
      <c r="L2205" t="s">
        <v>36109</v>
      </c>
    </row>
    <row r="2206" spans="1:14" x14ac:dyDescent="0.35">
      <c r="A2206" t="s">
        <v>27376</v>
      </c>
      <c r="B2206" t="s">
        <v>29960</v>
      </c>
      <c r="C2206" t="s">
        <v>27470</v>
      </c>
      <c r="D2206" t="s">
        <v>858</v>
      </c>
      <c r="E2206" t="s">
        <v>41</v>
      </c>
      <c r="F2206" t="s">
        <v>27954</v>
      </c>
      <c r="G2206" t="s">
        <v>28234</v>
      </c>
      <c r="H2206" t="s">
        <v>29947</v>
      </c>
      <c r="I2206" t="s">
        <v>36108</v>
      </c>
      <c r="J2206" t="s">
        <v>27929</v>
      </c>
      <c r="L2206" t="s">
        <v>36109</v>
      </c>
    </row>
    <row r="2207" spans="1:14" x14ac:dyDescent="0.35">
      <c r="A2207" t="s">
        <v>36116</v>
      </c>
      <c r="B2207" t="s">
        <v>36117</v>
      </c>
      <c r="C2207" t="s">
        <v>36118</v>
      </c>
      <c r="D2207" t="s">
        <v>858</v>
      </c>
      <c r="E2207" t="s">
        <v>41</v>
      </c>
      <c r="F2207" t="s">
        <v>27954</v>
      </c>
      <c r="G2207" t="s">
        <v>28234</v>
      </c>
      <c r="H2207" t="s">
        <v>29947</v>
      </c>
      <c r="I2207" t="s">
        <v>29978</v>
      </c>
      <c r="J2207" t="s">
        <v>27929</v>
      </c>
      <c r="L2207" t="s">
        <v>36115</v>
      </c>
    </row>
    <row r="2208" spans="1:14" x14ac:dyDescent="0.35">
      <c r="A2208" t="s">
        <v>27377</v>
      </c>
      <c r="B2208" t="s">
        <v>29961</v>
      </c>
      <c r="C2208" t="s">
        <v>27472</v>
      </c>
      <c r="D2208" t="s">
        <v>858</v>
      </c>
      <c r="E2208" t="s">
        <v>41</v>
      </c>
      <c r="F2208" t="s">
        <v>27954</v>
      </c>
      <c r="G2208" t="s">
        <v>28234</v>
      </c>
      <c r="H2208" t="s">
        <v>29947</v>
      </c>
      <c r="I2208" t="s">
        <v>36119</v>
      </c>
      <c r="J2208" t="s">
        <v>27929</v>
      </c>
      <c r="K2208" t="s">
        <v>36120</v>
      </c>
      <c r="L2208" t="s">
        <v>36120</v>
      </c>
      <c r="N2208">
        <v>1</v>
      </c>
    </row>
    <row r="2209" spans="1:14" x14ac:dyDescent="0.35">
      <c r="A2209" t="s">
        <v>35549</v>
      </c>
      <c r="B2209" t="s">
        <v>36121</v>
      </c>
      <c r="C2209" t="s">
        <v>36122</v>
      </c>
      <c r="D2209" t="s">
        <v>858</v>
      </c>
      <c r="E2209" t="s">
        <v>41</v>
      </c>
      <c r="F2209" t="s">
        <v>27954</v>
      </c>
      <c r="G2209" t="s">
        <v>28234</v>
      </c>
      <c r="H2209" t="s">
        <v>29947</v>
      </c>
      <c r="I2209" t="s">
        <v>29978</v>
      </c>
      <c r="J2209" t="s">
        <v>27929</v>
      </c>
      <c r="L2209" t="s">
        <v>36115</v>
      </c>
      <c r="N2209">
        <v>1</v>
      </c>
    </row>
    <row r="2210" spans="1:14" x14ac:dyDescent="0.35">
      <c r="A2210" t="s">
        <v>27378</v>
      </c>
      <c r="B2210" t="s">
        <v>29962</v>
      </c>
      <c r="C2210" t="s">
        <v>27473</v>
      </c>
      <c r="D2210" t="s">
        <v>864</v>
      </c>
      <c r="E2210" t="s">
        <v>41</v>
      </c>
      <c r="F2210" t="s">
        <v>27954</v>
      </c>
      <c r="G2210" t="s">
        <v>28234</v>
      </c>
      <c r="H2210" t="s">
        <v>29947</v>
      </c>
      <c r="I2210" t="s">
        <v>29978</v>
      </c>
      <c r="J2210" t="s">
        <v>27929</v>
      </c>
      <c r="L2210" t="s">
        <v>36115</v>
      </c>
      <c r="N2210">
        <v>1</v>
      </c>
    </row>
    <row r="2211" spans="1:14" x14ac:dyDescent="0.35">
      <c r="A2211" t="s">
        <v>27379</v>
      </c>
      <c r="B2211" t="s">
        <v>29963</v>
      </c>
      <c r="C2211" t="s">
        <v>27474</v>
      </c>
      <c r="D2211" t="s">
        <v>858</v>
      </c>
      <c r="E2211" t="s">
        <v>41</v>
      </c>
      <c r="F2211" t="s">
        <v>27954</v>
      </c>
      <c r="G2211" t="s">
        <v>28234</v>
      </c>
      <c r="H2211" t="s">
        <v>29947</v>
      </c>
      <c r="I2211" t="s">
        <v>29978</v>
      </c>
      <c r="J2211" t="s">
        <v>27929</v>
      </c>
      <c r="L2211" t="s">
        <v>36115</v>
      </c>
    </row>
    <row r="2212" spans="1:14" x14ac:dyDescent="0.35">
      <c r="A2212" t="s">
        <v>31495</v>
      </c>
      <c r="B2212" t="s">
        <v>36123</v>
      </c>
      <c r="C2212" t="s">
        <v>32918</v>
      </c>
      <c r="D2212" t="s">
        <v>858</v>
      </c>
      <c r="E2212" t="s">
        <v>41</v>
      </c>
      <c r="F2212" t="s">
        <v>27954</v>
      </c>
      <c r="G2212" t="s">
        <v>28234</v>
      </c>
      <c r="H2212" t="s">
        <v>1041</v>
      </c>
      <c r="I2212" t="s">
        <v>27929</v>
      </c>
      <c r="J2212" t="s">
        <v>27929</v>
      </c>
      <c r="L2212" t="s">
        <v>29937</v>
      </c>
      <c r="N2212">
        <v>1</v>
      </c>
    </row>
    <row r="2213" spans="1:14" x14ac:dyDescent="0.35">
      <c r="A2213" t="s">
        <v>36124</v>
      </c>
      <c r="B2213" t="s">
        <v>36125</v>
      </c>
      <c r="C2213" t="s">
        <v>36126</v>
      </c>
      <c r="D2213" t="s">
        <v>858</v>
      </c>
      <c r="E2213" t="s">
        <v>41</v>
      </c>
      <c r="F2213" t="s">
        <v>27954</v>
      </c>
      <c r="G2213" t="s">
        <v>28234</v>
      </c>
      <c r="H2213" t="s">
        <v>1041</v>
      </c>
      <c r="I2213" t="s">
        <v>27929</v>
      </c>
      <c r="J2213" t="s">
        <v>27929</v>
      </c>
      <c r="L2213" t="s">
        <v>29937</v>
      </c>
    </row>
    <row r="2214" spans="1:14" x14ac:dyDescent="0.35">
      <c r="A2214" t="s">
        <v>35552</v>
      </c>
      <c r="B2214" t="s">
        <v>36127</v>
      </c>
      <c r="C2214" t="s">
        <v>36128</v>
      </c>
      <c r="D2214" t="s">
        <v>858</v>
      </c>
      <c r="E2214" t="s">
        <v>41</v>
      </c>
      <c r="F2214" t="s">
        <v>27954</v>
      </c>
      <c r="G2214" t="s">
        <v>28234</v>
      </c>
      <c r="H2214" t="s">
        <v>1041</v>
      </c>
      <c r="I2214" t="s">
        <v>27929</v>
      </c>
      <c r="J2214" t="s">
        <v>27929</v>
      </c>
      <c r="L2214" t="s">
        <v>29937</v>
      </c>
      <c r="N2214">
        <v>1</v>
      </c>
    </row>
    <row r="2215" spans="1:14" x14ac:dyDescent="0.35">
      <c r="A2215" t="s">
        <v>27380</v>
      </c>
      <c r="B2215" t="s">
        <v>29964</v>
      </c>
      <c r="C2215" t="s">
        <v>27476</v>
      </c>
      <c r="D2215" t="s">
        <v>858</v>
      </c>
      <c r="E2215" t="s">
        <v>41</v>
      </c>
      <c r="F2215" t="s">
        <v>27954</v>
      </c>
      <c r="G2215" t="s">
        <v>28234</v>
      </c>
      <c r="H2215" t="s">
        <v>29947</v>
      </c>
      <c r="I2215" t="s">
        <v>36119</v>
      </c>
      <c r="J2215" t="s">
        <v>27929</v>
      </c>
      <c r="L2215" t="s">
        <v>36120</v>
      </c>
    </row>
    <row r="2216" spans="1:14" x14ac:dyDescent="0.35">
      <c r="A2216" s="315" t="s">
        <v>24921</v>
      </c>
      <c r="B2216" t="s">
        <v>24923</v>
      </c>
      <c r="C2216" t="s">
        <v>27478</v>
      </c>
      <c r="D2216" t="s">
        <v>858</v>
      </c>
      <c r="E2216" t="s">
        <v>41</v>
      </c>
      <c r="F2216" t="s">
        <v>27954</v>
      </c>
      <c r="G2216" t="s">
        <v>28234</v>
      </c>
      <c r="H2216" t="s">
        <v>29947</v>
      </c>
      <c r="I2216" t="s">
        <v>36119</v>
      </c>
      <c r="J2216" t="s">
        <v>27929</v>
      </c>
      <c r="L2216" t="s">
        <v>36120</v>
      </c>
      <c r="N2216">
        <v>1</v>
      </c>
    </row>
    <row r="2217" spans="1:14" x14ac:dyDescent="0.35">
      <c r="A2217" t="s">
        <v>27909</v>
      </c>
      <c r="B2217" t="s">
        <v>29965</v>
      </c>
      <c r="C2217" t="s">
        <v>27910</v>
      </c>
      <c r="D2217" t="s">
        <v>858</v>
      </c>
      <c r="E2217" t="s">
        <v>41</v>
      </c>
      <c r="F2217" t="s">
        <v>27954</v>
      </c>
      <c r="G2217" t="s">
        <v>28234</v>
      </c>
      <c r="H2217" t="s">
        <v>29947</v>
      </c>
      <c r="I2217" t="s">
        <v>36108</v>
      </c>
      <c r="J2217" t="s">
        <v>27929</v>
      </c>
      <c r="L2217" t="s">
        <v>36109</v>
      </c>
      <c r="N2217">
        <v>1</v>
      </c>
    </row>
    <row r="2218" spans="1:14" x14ac:dyDescent="0.35">
      <c r="A2218" t="s">
        <v>36129</v>
      </c>
      <c r="B2218" t="s">
        <v>36130</v>
      </c>
      <c r="C2218" t="s">
        <v>36131</v>
      </c>
      <c r="D2218" t="s">
        <v>858</v>
      </c>
      <c r="E2218" t="s">
        <v>41</v>
      </c>
      <c r="F2218" t="s">
        <v>27954</v>
      </c>
      <c r="G2218" t="s">
        <v>28234</v>
      </c>
      <c r="H2218" t="s">
        <v>29947</v>
      </c>
      <c r="I2218" t="s">
        <v>36108</v>
      </c>
      <c r="J2218" t="s">
        <v>27929</v>
      </c>
      <c r="L2218" t="s">
        <v>36109</v>
      </c>
    </row>
    <row r="2219" spans="1:14" x14ac:dyDescent="0.35">
      <c r="A2219" t="s">
        <v>27383</v>
      </c>
      <c r="B2219" t="s">
        <v>29966</v>
      </c>
      <c r="C2219" t="s">
        <v>27480</v>
      </c>
      <c r="D2219" t="s">
        <v>858</v>
      </c>
      <c r="E2219" t="s">
        <v>41</v>
      </c>
      <c r="F2219" t="s">
        <v>27946</v>
      </c>
      <c r="G2219" t="s">
        <v>29699</v>
      </c>
      <c r="H2219" t="s">
        <v>30028</v>
      </c>
      <c r="I2219" t="s">
        <v>27929</v>
      </c>
      <c r="J2219" t="s">
        <v>27929</v>
      </c>
      <c r="K2219" t="s">
        <v>30029</v>
      </c>
      <c r="L2219" t="s">
        <v>30029</v>
      </c>
    </row>
    <row r="2220" spans="1:14" x14ac:dyDescent="0.35">
      <c r="A2220" s="315" t="s">
        <v>27385</v>
      </c>
      <c r="B2220" t="s">
        <v>29967</v>
      </c>
      <c r="C2220" t="s">
        <v>27482</v>
      </c>
      <c r="D2220" t="s">
        <v>858</v>
      </c>
      <c r="E2220" t="s">
        <v>41</v>
      </c>
      <c r="F2220" t="s">
        <v>27954</v>
      </c>
      <c r="G2220" t="s">
        <v>28234</v>
      </c>
      <c r="H2220" t="s">
        <v>29947</v>
      </c>
      <c r="I2220" t="s">
        <v>29978</v>
      </c>
      <c r="J2220" t="s">
        <v>27929</v>
      </c>
      <c r="L2220" t="s">
        <v>36115</v>
      </c>
    </row>
    <row r="2221" spans="1:14" x14ac:dyDescent="0.35">
      <c r="A2221" t="s">
        <v>27387</v>
      </c>
      <c r="B2221" t="s">
        <v>29968</v>
      </c>
      <c r="C2221" t="s">
        <v>27484</v>
      </c>
      <c r="D2221" t="s">
        <v>858</v>
      </c>
      <c r="E2221" t="s">
        <v>41</v>
      </c>
      <c r="F2221" t="s">
        <v>27954</v>
      </c>
      <c r="G2221" t="s">
        <v>28234</v>
      </c>
      <c r="H2221" t="s">
        <v>29923</v>
      </c>
      <c r="I2221" t="s">
        <v>27929</v>
      </c>
      <c r="J2221" t="s">
        <v>27929</v>
      </c>
      <c r="L2221" t="s">
        <v>29924</v>
      </c>
    </row>
    <row r="2222" spans="1:14" x14ac:dyDescent="0.35">
      <c r="A2222" t="s">
        <v>1020</v>
      </c>
      <c r="B2222" t="s">
        <v>29969</v>
      </c>
      <c r="C2222" t="s">
        <v>13667</v>
      </c>
      <c r="D2222" t="s">
        <v>858</v>
      </c>
      <c r="E2222" t="s">
        <v>41</v>
      </c>
      <c r="F2222" t="s">
        <v>27954</v>
      </c>
      <c r="G2222" t="s">
        <v>28234</v>
      </c>
      <c r="H2222" t="s">
        <v>29947</v>
      </c>
      <c r="I2222" t="s">
        <v>36110</v>
      </c>
      <c r="J2222" t="s">
        <v>27929</v>
      </c>
      <c r="L2222" t="s">
        <v>36111</v>
      </c>
      <c r="N2222">
        <v>1</v>
      </c>
    </row>
    <row r="2223" spans="1:14" x14ac:dyDescent="0.35">
      <c r="A2223" t="s">
        <v>32549</v>
      </c>
      <c r="B2223" t="s">
        <v>36132</v>
      </c>
      <c r="C2223" t="s">
        <v>32923</v>
      </c>
      <c r="D2223" t="s">
        <v>858</v>
      </c>
      <c r="E2223" t="s">
        <v>41</v>
      </c>
      <c r="F2223" t="s">
        <v>27954</v>
      </c>
      <c r="G2223" t="s">
        <v>28234</v>
      </c>
      <c r="H2223" t="s">
        <v>29947</v>
      </c>
      <c r="I2223" t="s">
        <v>29978</v>
      </c>
      <c r="J2223" t="s">
        <v>27929</v>
      </c>
      <c r="L2223" t="s">
        <v>36115</v>
      </c>
    </row>
    <row r="2224" spans="1:14" x14ac:dyDescent="0.35">
      <c r="A2224" s="315" t="s">
        <v>582</v>
      </c>
      <c r="B2224" t="s">
        <v>29970</v>
      </c>
      <c r="C2224" t="s">
        <v>23063</v>
      </c>
      <c r="D2224" t="s">
        <v>858</v>
      </c>
      <c r="E2224" t="s">
        <v>41</v>
      </c>
      <c r="F2224" t="s">
        <v>27954</v>
      </c>
      <c r="G2224" t="s">
        <v>28234</v>
      </c>
      <c r="H2224" t="s">
        <v>29947</v>
      </c>
      <c r="I2224" t="s">
        <v>36110</v>
      </c>
      <c r="J2224" t="s">
        <v>27929</v>
      </c>
      <c r="L2224" t="s">
        <v>36111</v>
      </c>
      <c r="N2224">
        <v>1</v>
      </c>
    </row>
    <row r="2225" spans="1:14" x14ac:dyDescent="0.35">
      <c r="A2225" t="s">
        <v>27391</v>
      </c>
      <c r="B2225" t="s">
        <v>29971</v>
      </c>
      <c r="C2225" t="s">
        <v>27488</v>
      </c>
      <c r="D2225" t="s">
        <v>858</v>
      </c>
      <c r="E2225" t="s">
        <v>41</v>
      </c>
      <c r="F2225" t="s">
        <v>27954</v>
      </c>
      <c r="G2225" t="s">
        <v>28234</v>
      </c>
      <c r="H2225" t="s">
        <v>29947</v>
      </c>
      <c r="I2225" t="s">
        <v>36119</v>
      </c>
      <c r="J2225" t="s">
        <v>27929</v>
      </c>
      <c r="L2225" t="s">
        <v>36120</v>
      </c>
    </row>
    <row r="2226" spans="1:14" x14ac:dyDescent="0.35">
      <c r="A2226" t="s">
        <v>36133</v>
      </c>
      <c r="B2226" t="s">
        <v>36134</v>
      </c>
      <c r="C2226" t="s">
        <v>36135</v>
      </c>
      <c r="D2226" t="s">
        <v>858</v>
      </c>
      <c r="E2226" t="s">
        <v>41</v>
      </c>
      <c r="F2226" t="s">
        <v>27954</v>
      </c>
      <c r="G2226" t="s">
        <v>28234</v>
      </c>
      <c r="H2226" t="s">
        <v>29947</v>
      </c>
      <c r="I2226" t="s">
        <v>36108</v>
      </c>
      <c r="J2226" t="s">
        <v>27929</v>
      </c>
      <c r="L2226" t="s">
        <v>36109</v>
      </c>
    </row>
    <row r="2227" spans="1:14" x14ac:dyDescent="0.35">
      <c r="A2227" t="s">
        <v>36136</v>
      </c>
      <c r="B2227" t="s">
        <v>36137</v>
      </c>
      <c r="C2227" t="s">
        <v>36138</v>
      </c>
      <c r="D2227" t="s">
        <v>858</v>
      </c>
      <c r="E2227" t="s">
        <v>41</v>
      </c>
      <c r="F2227" t="s">
        <v>27954</v>
      </c>
      <c r="G2227" t="s">
        <v>28234</v>
      </c>
      <c r="H2227" t="s">
        <v>29947</v>
      </c>
      <c r="I2227" t="s">
        <v>36108</v>
      </c>
      <c r="J2227" t="s">
        <v>27929</v>
      </c>
      <c r="L2227" t="s">
        <v>36109</v>
      </c>
    </row>
    <row r="2228" spans="1:14" x14ac:dyDescent="0.35">
      <c r="A2228" t="s">
        <v>35502</v>
      </c>
      <c r="B2228" t="s">
        <v>29972</v>
      </c>
      <c r="C2228" t="s">
        <v>23083</v>
      </c>
      <c r="D2228" t="s">
        <v>858</v>
      </c>
      <c r="E2228" t="s">
        <v>41</v>
      </c>
      <c r="F2228" t="s">
        <v>27954</v>
      </c>
      <c r="G2228" t="s">
        <v>28234</v>
      </c>
      <c r="H2228" t="s">
        <v>29947</v>
      </c>
      <c r="I2228" t="s">
        <v>36108</v>
      </c>
      <c r="J2228" t="s">
        <v>27929</v>
      </c>
      <c r="L2228" t="s">
        <v>36109</v>
      </c>
      <c r="N2228">
        <v>1</v>
      </c>
    </row>
    <row r="2229" spans="1:14" x14ac:dyDescent="0.35">
      <c r="A2229" t="s">
        <v>1014</v>
      </c>
      <c r="B2229" t="s">
        <v>29972</v>
      </c>
      <c r="C2229" t="s">
        <v>23083</v>
      </c>
      <c r="D2229" t="s">
        <v>858</v>
      </c>
      <c r="E2229" t="s">
        <v>41</v>
      </c>
      <c r="F2229" t="s">
        <v>27954</v>
      </c>
      <c r="G2229" t="s">
        <v>28234</v>
      </c>
      <c r="H2229" t="s">
        <v>29947</v>
      </c>
      <c r="I2229" t="s">
        <v>36108</v>
      </c>
      <c r="J2229" t="s">
        <v>27929</v>
      </c>
      <c r="L2229" t="s">
        <v>36109</v>
      </c>
    </row>
    <row r="2230" spans="1:14" x14ac:dyDescent="0.35">
      <c r="A2230" s="315" t="s">
        <v>27394</v>
      </c>
      <c r="B2230" t="s">
        <v>29973</v>
      </c>
      <c r="C2230" t="s">
        <v>27490</v>
      </c>
      <c r="D2230" t="s">
        <v>858</v>
      </c>
      <c r="E2230" t="s">
        <v>41</v>
      </c>
      <c r="F2230" t="s">
        <v>27954</v>
      </c>
      <c r="G2230" t="s">
        <v>28234</v>
      </c>
      <c r="H2230" t="s">
        <v>29947</v>
      </c>
      <c r="I2230" t="s">
        <v>36108</v>
      </c>
      <c r="J2230" t="s">
        <v>27929</v>
      </c>
      <c r="L2230" t="s">
        <v>36109</v>
      </c>
      <c r="N2230">
        <v>1</v>
      </c>
    </row>
    <row r="2231" spans="1:14" x14ac:dyDescent="0.35">
      <c r="A2231" t="s">
        <v>27396</v>
      </c>
      <c r="B2231" t="s">
        <v>29974</v>
      </c>
      <c r="C2231" t="s">
        <v>27492</v>
      </c>
      <c r="D2231" t="s">
        <v>858</v>
      </c>
      <c r="E2231" t="s">
        <v>41</v>
      </c>
      <c r="F2231" t="s">
        <v>27954</v>
      </c>
      <c r="G2231" t="s">
        <v>28234</v>
      </c>
      <c r="H2231" t="s">
        <v>29862</v>
      </c>
      <c r="I2231" t="s">
        <v>27929</v>
      </c>
      <c r="J2231" t="s">
        <v>27929</v>
      </c>
      <c r="L2231" t="s">
        <v>29863</v>
      </c>
    </row>
    <row r="2232" spans="1:14" x14ac:dyDescent="0.35">
      <c r="A2232" t="s">
        <v>24932</v>
      </c>
      <c r="B2232" t="s">
        <v>29975</v>
      </c>
      <c r="C2232" t="s">
        <v>27494</v>
      </c>
      <c r="D2232" t="s">
        <v>858</v>
      </c>
      <c r="E2232" t="s">
        <v>41</v>
      </c>
      <c r="F2232" t="s">
        <v>27954</v>
      </c>
      <c r="G2232" t="s">
        <v>28234</v>
      </c>
      <c r="H2232" t="s">
        <v>29947</v>
      </c>
      <c r="I2232" t="s">
        <v>36119</v>
      </c>
      <c r="J2232" t="s">
        <v>27929</v>
      </c>
      <c r="L2232" t="s">
        <v>36120</v>
      </c>
    </row>
    <row r="2233" spans="1:14" x14ac:dyDescent="0.35">
      <c r="A2233" t="s">
        <v>27496</v>
      </c>
      <c r="B2233" t="s">
        <v>29976</v>
      </c>
      <c r="C2233" t="s">
        <v>27497</v>
      </c>
      <c r="D2233" t="s">
        <v>858</v>
      </c>
      <c r="E2233" t="s">
        <v>41</v>
      </c>
      <c r="F2233" t="s">
        <v>27954</v>
      </c>
      <c r="G2233" t="s">
        <v>28234</v>
      </c>
      <c r="H2233" t="s">
        <v>29947</v>
      </c>
      <c r="I2233" t="s">
        <v>29978</v>
      </c>
      <c r="J2233" t="s">
        <v>27929</v>
      </c>
      <c r="L2233" t="s">
        <v>36115</v>
      </c>
    </row>
    <row r="2234" spans="1:14" x14ac:dyDescent="0.35">
      <c r="A2234" t="s">
        <v>27399</v>
      </c>
      <c r="B2234" t="s">
        <v>29977</v>
      </c>
      <c r="C2234" t="s">
        <v>27498</v>
      </c>
      <c r="D2234" t="s">
        <v>858</v>
      </c>
      <c r="E2234" t="s">
        <v>41</v>
      </c>
      <c r="F2234" t="s">
        <v>27954</v>
      </c>
      <c r="G2234" t="s">
        <v>28234</v>
      </c>
      <c r="H2234" t="s">
        <v>29978</v>
      </c>
      <c r="I2234" t="s">
        <v>27929</v>
      </c>
      <c r="J2234" t="s">
        <v>27929</v>
      </c>
      <c r="K2234" t="s">
        <v>29979</v>
      </c>
      <c r="L2234" t="s">
        <v>29979</v>
      </c>
    </row>
    <row r="2235" spans="1:14" x14ac:dyDescent="0.35">
      <c r="A2235" t="s">
        <v>27401</v>
      </c>
      <c r="B2235" t="s">
        <v>29980</v>
      </c>
      <c r="C2235" t="s">
        <v>27500</v>
      </c>
      <c r="D2235" t="s">
        <v>858</v>
      </c>
      <c r="E2235" t="s">
        <v>41</v>
      </c>
      <c r="F2235" t="s">
        <v>27954</v>
      </c>
      <c r="G2235" t="s">
        <v>28234</v>
      </c>
      <c r="H2235" t="s">
        <v>29981</v>
      </c>
      <c r="I2235" t="s">
        <v>27929</v>
      </c>
      <c r="J2235" t="s">
        <v>27929</v>
      </c>
      <c r="K2235" t="s">
        <v>29982</v>
      </c>
      <c r="L2235" t="s">
        <v>29982</v>
      </c>
    </row>
    <row r="2236" spans="1:14" x14ac:dyDescent="0.35">
      <c r="A2236" t="s">
        <v>27403</v>
      </c>
      <c r="B2236" t="s">
        <v>29983</v>
      </c>
      <c r="C2236" t="s">
        <v>27501</v>
      </c>
      <c r="D2236" t="s">
        <v>858</v>
      </c>
      <c r="E2236" t="s">
        <v>41</v>
      </c>
      <c r="F2236" t="s">
        <v>27954</v>
      </c>
      <c r="G2236" t="s">
        <v>28234</v>
      </c>
      <c r="H2236" t="s">
        <v>29981</v>
      </c>
      <c r="I2236" t="s">
        <v>27929</v>
      </c>
      <c r="J2236" t="s">
        <v>27929</v>
      </c>
      <c r="L2236" t="s">
        <v>29982</v>
      </c>
    </row>
    <row r="2237" spans="1:14" x14ac:dyDescent="0.35">
      <c r="A2237" t="s">
        <v>27405</v>
      </c>
      <c r="B2237" t="s">
        <v>29984</v>
      </c>
      <c r="C2237" t="s">
        <v>27503</v>
      </c>
      <c r="D2237" t="s">
        <v>858</v>
      </c>
      <c r="E2237" t="s">
        <v>41</v>
      </c>
      <c r="F2237" t="s">
        <v>27946</v>
      </c>
      <c r="G2237" t="s">
        <v>27947</v>
      </c>
      <c r="H2237" t="s">
        <v>27929</v>
      </c>
      <c r="I2237" t="s">
        <v>27929</v>
      </c>
      <c r="J2237" t="s">
        <v>27929</v>
      </c>
      <c r="L2237" t="s">
        <v>27948</v>
      </c>
    </row>
    <row r="2238" spans="1:14" x14ac:dyDescent="0.35">
      <c r="A2238">
        <v>527417246594</v>
      </c>
      <c r="B2238" t="s">
        <v>29985</v>
      </c>
      <c r="C2238" t="s">
        <v>27504</v>
      </c>
      <c r="D2238" t="s">
        <v>858</v>
      </c>
      <c r="E2238" t="s">
        <v>41</v>
      </c>
      <c r="F2238" t="s">
        <v>27946</v>
      </c>
      <c r="G2238" t="s">
        <v>27947</v>
      </c>
      <c r="H2238" t="s">
        <v>27929</v>
      </c>
      <c r="I2238" t="s">
        <v>27929</v>
      </c>
      <c r="J2238" t="s">
        <v>27929</v>
      </c>
      <c r="L2238" t="s">
        <v>27948</v>
      </c>
    </row>
    <row r="2239" spans="1:14" x14ac:dyDescent="0.35">
      <c r="A2239" s="315" t="s">
        <v>27408</v>
      </c>
      <c r="B2239" t="s">
        <v>29986</v>
      </c>
      <c r="C2239" t="s">
        <v>27506</v>
      </c>
      <c r="D2239" t="s">
        <v>858</v>
      </c>
      <c r="E2239" t="s">
        <v>41</v>
      </c>
      <c r="F2239" t="s">
        <v>27946</v>
      </c>
      <c r="G2239" t="s">
        <v>27947</v>
      </c>
      <c r="H2239" t="s">
        <v>27929</v>
      </c>
      <c r="I2239" t="s">
        <v>27929</v>
      </c>
      <c r="J2239" t="s">
        <v>27929</v>
      </c>
      <c r="L2239" t="s">
        <v>27948</v>
      </c>
    </row>
    <row r="2240" spans="1:14" x14ac:dyDescent="0.35">
      <c r="A2240" t="s">
        <v>27410</v>
      </c>
      <c r="B2240" t="s">
        <v>29987</v>
      </c>
      <c r="C2240" t="s">
        <v>27507</v>
      </c>
      <c r="D2240" t="s">
        <v>858</v>
      </c>
      <c r="E2240" t="s">
        <v>41</v>
      </c>
      <c r="F2240" t="s">
        <v>27946</v>
      </c>
      <c r="G2240" t="s">
        <v>27947</v>
      </c>
      <c r="H2240" t="s">
        <v>27929</v>
      </c>
      <c r="I2240" t="s">
        <v>27929</v>
      </c>
      <c r="J2240" t="s">
        <v>27929</v>
      </c>
      <c r="L2240" t="s">
        <v>27948</v>
      </c>
    </row>
    <row r="2241" spans="1:14" x14ac:dyDescent="0.35">
      <c r="A2241">
        <v>527025212106</v>
      </c>
      <c r="B2241" t="s">
        <v>29988</v>
      </c>
      <c r="C2241" t="s">
        <v>27509</v>
      </c>
      <c r="D2241" t="s">
        <v>858</v>
      </c>
      <c r="E2241" t="s">
        <v>41</v>
      </c>
      <c r="F2241" t="s">
        <v>27946</v>
      </c>
      <c r="G2241" t="s">
        <v>27947</v>
      </c>
      <c r="H2241" t="s">
        <v>27929</v>
      </c>
      <c r="I2241" t="s">
        <v>27929</v>
      </c>
      <c r="J2241" t="s">
        <v>27929</v>
      </c>
      <c r="L2241" t="s">
        <v>27948</v>
      </c>
    </row>
    <row r="2242" spans="1:14" x14ac:dyDescent="0.35">
      <c r="A2242">
        <v>527040275426</v>
      </c>
      <c r="B2242" t="s">
        <v>29989</v>
      </c>
      <c r="C2242" t="s">
        <v>27511</v>
      </c>
      <c r="D2242" t="s">
        <v>858</v>
      </c>
      <c r="E2242" t="s">
        <v>41</v>
      </c>
      <c r="F2242" t="s">
        <v>27946</v>
      </c>
      <c r="G2242" t="s">
        <v>27947</v>
      </c>
      <c r="H2242" t="s">
        <v>27929</v>
      </c>
      <c r="I2242" t="s">
        <v>27929</v>
      </c>
      <c r="J2242" t="s">
        <v>27929</v>
      </c>
      <c r="L2242" t="s">
        <v>27948</v>
      </c>
      <c r="N2242">
        <v>1</v>
      </c>
    </row>
    <row r="2243" spans="1:14" x14ac:dyDescent="0.35">
      <c r="A2243" t="s">
        <v>27415</v>
      </c>
      <c r="B2243" t="s">
        <v>29990</v>
      </c>
      <c r="C2243" t="s">
        <v>27513</v>
      </c>
      <c r="D2243" t="s">
        <v>858</v>
      </c>
      <c r="E2243" t="s">
        <v>41</v>
      </c>
      <c r="F2243" t="s">
        <v>27946</v>
      </c>
      <c r="G2243" t="s">
        <v>27947</v>
      </c>
      <c r="H2243" t="s">
        <v>27929</v>
      </c>
      <c r="I2243" t="s">
        <v>27929</v>
      </c>
      <c r="J2243" t="s">
        <v>27929</v>
      </c>
      <c r="L2243" t="s">
        <v>27948</v>
      </c>
    </row>
    <row r="2244" spans="1:14" x14ac:dyDescent="0.35">
      <c r="A2244" s="315" t="s">
        <v>27417</v>
      </c>
      <c r="B2244" t="s">
        <v>29991</v>
      </c>
      <c r="C2244" t="s">
        <v>27515</v>
      </c>
      <c r="D2244" t="s">
        <v>858</v>
      </c>
      <c r="E2244" t="s">
        <v>41</v>
      </c>
      <c r="F2244" t="s">
        <v>27946</v>
      </c>
      <c r="G2244" t="s">
        <v>27947</v>
      </c>
      <c r="H2244" t="s">
        <v>27929</v>
      </c>
      <c r="I2244" t="s">
        <v>27929</v>
      </c>
      <c r="J2244" t="s">
        <v>27929</v>
      </c>
      <c r="L2244" t="s">
        <v>27948</v>
      </c>
    </row>
    <row r="2245" spans="1:14" x14ac:dyDescent="0.35">
      <c r="A2245" s="315" t="s">
        <v>1002</v>
      </c>
      <c r="B2245" t="s">
        <v>29992</v>
      </c>
      <c r="C2245" t="s">
        <v>3008</v>
      </c>
      <c r="D2245" t="s">
        <v>858</v>
      </c>
      <c r="E2245" t="s">
        <v>41</v>
      </c>
      <c r="F2245" t="s">
        <v>27946</v>
      </c>
      <c r="G2245" t="s">
        <v>27947</v>
      </c>
      <c r="H2245" t="s">
        <v>27929</v>
      </c>
      <c r="I2245" t="s">
        <v>27929</v>
      </c>
      <c r="J2245" t="s">
        <v>27929</v>
      </c>
      <c r="L2245" t="s">
        <v>27948</v>
      </c>
    </row>
    <row r="2246" spans="1:14" x14ac:dyDescent="0.35">
      <c r="A2246" t="s">
        <v>27420</v>
      </c>
      <c r="B2246" t="s">
        <v>29993</v>
      </c>
      <c r="C2246" t="s">
        <v>27518</v>
      </c>
      <c r="D2246" t="s">
        <v>858</v>
      </c>
      <c r="E2246" t="s">
        <v>41</v>
      </c>
      <c r="F2246" t="s">
        <v>27946</v>
      </c>
      <c r="G2246" t="s">
        <v>27947</v>
      </c>
      <c r="H2246" t="s">
        <v>27929</v>
      </c>
      <c r="I2246" t="s">
        <v>27929</v>
      </c>
      <c r="J2246" t="s">
        <v>27929</v>
      </c>
      <c r="L2246" t="s">
        <v>27948</v>
      </c>
    </row>
    <row r="2247" spans="1:14" x14ac:dyDescent="0.35">
      <c r="A2247" t="s">
        <v>27422</v>
      </c>
      <c r="B2247" t="s">
        <v>29994</v>
      </c>
      <c r="C2247" t="s">
        <v>27520</v>
      </c>
      <c r="D2247" t="s">
        <v>858</v>
      </c>
      <c r="E2247" t="s">
        <v>41</v>
      </c>
      <c r="F2247" t="s">
        <v>27946</v>
      </c>
      <c r="G2247" t="s">
        <v>27947</v>
      </c>
      <c r="H2247" t="s">
        <v>27929</v>
      </c>
      <c r="I2247" t="s">
        <v>27929</v>
      </c>
      <c r="J2247" t="s">
        <v>27929</v>
      </c>
      <c r="L2247" t="s">
        <v>27948</v>
      </c>
    </row>
    <row r="2248" spans="1:14" x14ac:dyDescent="0.35">
      <c r="A2248" t="s">
        <v>27424</v>
      </c>
      <c r="B2248" t="s">
        <v>29995</v>
      </c>
      <c r="C2248" t="s">
        <v>27522</v>
      </c>
      <c r="D2248" t="s">
        <v>858</v>
      </c>
      <c r="E2248" t="s">
        <v>41</v>
      </c>
      <c r="F2248" t="s">
        <v>27946</v>
      </c>
      <c r="G2248" t="s">
        <v>27947</v>
      </c>
      <c r="H2248" t="s">
        <v>27929</v>
      </c>
      <c r="I2248" t="s">
        <v>27929</v>
      </c>
      <c r="J2248" t="s">
        <v>27929</v>
      </c>
      <c r="L2248" t="s">
        <v>27948</v>
      </c>
    </row>
    <row r="2249" spans="1:14" x14ac:dyDescent="0.35">
      <c r="A2249" t="s">
        <v>24919</v>
      </c>
      <c r="B2249" t="s">
        <v>29996</v>
      </c>
      <c r="C2249" t="s">
        <v>27524</v>
      </c>
      <c r="D2249" t="s">
        <v>858</v>
      </c>
      <c r="E2249" t="s">
        <v>41</v>
      </c>
      <c r="F2249" t="s">
        <v>27946</v>
      </c>
      <c r="G2249" t="s">
        <v>27947</v>
      </c>
      <c r="H2249" t="s">
        <v>27929</v>
      </c>
      <c r="I2249" t="s">
        <v>27929</v>
      </c>
      <c r="J2249" t="s">
        <v>27929</v>
      </c>
      <c r="L2249" t="s">
        <v>27948</v>
      </c>
      <c r="N2249">
        <v>1</v>
      </c>
    </row>
    <row r="2250" spans="1:14" x14ac:dyDescent="0.35">
      <c r="A2250" t="s">
        <v>27427</v>
      </c>
      <c r="B2250" t="s">
        <v>29997</v>
      </c>
      <c r="C2250" t="s">
        <v>27526</v>
      </c>
      <c r="D2250" t="s">
        <v>858</v>
      </c>
      <c r="E2250" t="s">
        <v>41</v>
      </c>
      <c r="F2250" t="s">
        <v>27946</v>
      </c>
      <c r="G2250" t="s">
        <v>27947</v>
      </c>
      <c r="H2250" t="s">
        <v>27929</v>
      </c>
      <c r="I2250" t="s">
        <v>27929</v>
      </c>
      <c r="J2250" t="s">
        <v>27929</v>
      </c>
      <c r="L2250" t="s">
        <v>27948</v>
      </c>
    </row>
    <row r="2251" spans="1:14" x14ac:dyDescent="0.35">
      <c r="A2251" t="s">
        <v>27429</v>
      </c>
      <c r="B2251" t="s">
        <v>29998</v>
      </c>
      <c r="C2251" t="s">
        <v>27528</v>
      </c>
      <c r="D2251" t="s">
        <v>858</v>
      </c>
      <c r="E2251" t="s">
        <v>41</v>
      </c>
      <c r="F2251" t="s">
        <v>27946</v>
      </c>
      <c r="G2251" t="s">
        <v>27947</v>
      </c>
      <c r="H2251" t="s">
        <v>27929</v>
      </c>
      <c r="I2251" t="s">
        <v>27929</v>
      </c>
      <c r="J2251" t="s">
        <v>27929</v>
      </c>
      <c r="L2251" t="s">
        <v>27948</v>
      </c>
    </row>
    <row r="2252" spans="1:14" x14ac:dyDescent="0.35">
      <c r="A2252" t="s">
        <v>27432</v>
      </c>
      <c r="B2252" t="s">
        <v>29999</v>
      </c>
      <c r="C2252" t="s">
        <v>27529</v>
      </c>
      <c r="D2252" t="s">
        <v>858</v>
      </c>
      <c r="E2252" t="s">
        <v>41</v>
      </c>
      <c r="F2252" t="s">
        <v>27946</v>
      </c>
      <c r="G2252" t="s">
        <v>27947</v>
      </c>
      <c r="H2252" t="s">
        <v>27929</v>
      </c>
      <c r="I2252" t="s">
        <v>27929</v>
      </c>
      <c r="J2252" t="s">
        <v>27929</v>
      </c>
      <c r="L2252" t="s">
        <v>27948</v>
      </c>
    </row>
    <row r="2253" spans="1:14" x14ac:dyDescent="0.35">
      <c r="A2253" t="s">
        <v>27434</v>
      </c>
      <c r="B2253" t="s">
        <v>30000</v>
      </c>
      <c r="C2253" t="s">
        <v>27531</v>
      </c>
      <c r="D2253" t="s">
        <v>858</v>
      </c>
      <c r="E2253" t="s">
        <v>41</v>
      </c>
      <c r="F2253" t="s">
        <v>27946</v>
      </c>
      <c r="G2253" t="s">
        <v>27947</v>
      </c>
      <c r="H2253" t="s">
        <v>27929</v>
      </c>
      <c r="I2253" t="s">
        <v>27929</v>
      </c>
      <c r="J2253" t="s">
        <v>27929</v>
      </c>
      <c r="L2253" t="s">
        <v>27948</v>
      </c>
      <c r="N2253">
        <v>1</v>
      </c>
    </row>
    <row r="2254" spans="1:14" x14ac:dyDescent="0.35">
      <c r="A2254" t="s">
        <v>27436</v>
      </c>
      <c r="B2254" t="s">
        <v>30001</v>
      </c>
      <c r="C2254" t="s">
        <v>27533</v>
      </c>
      <c r="D2254" t="s">
        <v>864</v>
      </c>
      <c r="E2254" t="s">
        <v>41</v>
      </c>
      <c r="F2254" t="s">
        <v>27946</v>
      </c>
      <c r="G2254" t="s">
        <v>27947</v>
      </c>
      <c r="H2254" t="s">
        <v>27929</v>
      </c>
      <c r="I2254" t="s">
        <v>27929</v>
      </c>
      <c r="J2254" t="s">
        <v>27929</v>
      </c>
      <c r="L2254" t="s">
        <v>27948</v>
      </c>
    </row>
    <row r="2255" spans="1:14" x14ac:dyDescent="0.35">
      <c r="A2255" t="s">
        <v>27438</v>
      </c>
      <c r="B2255" t="s">
        <v>30002</v>
      </c>
      <c r="C2255" t="s">
        <v>27534</v>
      </c>
      <c r="D2255" t="s">
        <v>858</v>
      </c>
      <c r="E2255" t="s">
        <v>41</v>
      </c>
      <c r="F2255" t="s">
        <v>27946</v>
      </c>
      <c r="G2255" t="s">
        <v>27947</v>
      </c>
      <c r="H2255" t="s">
        <v>27929</v>
      </c>
      <c r="I2255" t="s">
        <v>27929</v>
      </c>
      <c r="J2255" t="s">
        <v>27929</v>
      </c>
      <c r="L2255" t="s">
        <v>27948</v>
      </c>
    </row>
    <row r="2256" spans="1:14" x14ac:dyDescent="0.35">
      <c r="A2256" t="s">
        <v>27440</v>
      </c>
      <c r="B2256" t="s">
        <v>30003</v>
      </c>
      <c r="C2256" t="s">
        <v>27536</v>
      </c>
      <c r="D2256" t="s">
        <v>858</v>
      </c>
      <c r="E2256" t="s">
        <v>41</v>
      </c>
      <c r="F2256" t="s">
        <v>27946</v>
      </c>
      <c r="G2256" t="s">
        <v>27947</v>
      </c>
      <c r="H2256" t="s">
        <v>27929</v>
      </c>
      <c r="I2256" t="s">
        <v>27929</v>
      </c>
      <c r="J2256" t="s">
        <v>27929</v>
      </c>
      <c r="L2256" t="s">
        <v>27948</v>
      </c>
    </row>
    <row r="2257" spans="1:14" x14ac:dyDescent="0.35">
      <c r="A2257" t="s">
        <v>27442</v>
      </c>
      <c r="B2257" t="s">
        <v>30004</v>
      </c>
      <c r="C2257" t="s">
        <v>27538</v>
      </c>
      <c r="D2257" t="s">
        <v>858</v>
      </c>
      <c r="E2257" t="s">
        <v>41</v>
      </c>
      <c r="F2257" t="s">
        <v>27946</v>
      </c>
      <c r="G2257" t="s">
        <v>27947</v>
      </c>
      <c r="H2257" t="s">
        <v>27929</v>
      </c>
      <c r="I2257" t="s">
        <v>27929</v>
      </c>
      <c r="J2257" t="s">
        <v>27929</v>
      </c>
      <c r="L2257" t="s">
        <v>27948</v>
      </c>
    </row>
    <row r="2258" spans="1:14" x14ac:dyDescent="0.35">
      <c r="A2258" t="s">
        <v>27444</v>
      </c>
      <c r="B2258" t="s">
        <v>30005</v>
      </c>
      <c r="C2258" t="s">
        <v>27539</v>
      </c>
      <c r="D2258" t="s">
        <v>858</v>
      </c>
      <c r="E2258" t="s">
        <v>41</v>
      </c>
      <c r="F2258" t="s">
        <v>27946</v>
      </c>
      <c r="G2258" t="s">
        <v>27947</v>
      </c>
      <c r="H2258" t="s">
        <v>27929</v>
      </c>
      <c r="I2258" t="s">
        <v>27929</v>
      </c>
      <c r="J2258" t="s">
        <v>27929</v>
      </c>
      <c r="L2258" t="s">
        <v>27948</v>
      </c>
    </row>
    <row r="2259" spans="1:14" x14ac:dyDescent="0.35">
      <c r="A2259" t="s">
        <v>27446</v>
      </c>
      <c r="B2259" t="s">
        <v>30006</v>
      </c>
      <c r="C2259" t="s">
        <v>27541</v>
      </c>
      <c r="D2259" t="s">
        <v>858</v>
      </c>
      <c r="E2259" t="s">
        <v>41</v>
      </c>
      <c r="F2259" t="s">
        <v>27946</v>
      </c>
      <c r="G2259" t="s">
        <v>27947</v>
      </c>
      <c r="H2259" t="s">
        <v>27929</v>
      </c>
      <c r="I2259" t="s">
        <v>27929</v>
      </c>
      <c r="J2259" t="s">
        <v>27929</v>
      </c>
      <c r="L2259" t="s">
        <v>27948</v>
      </c>
      <c r="N2259">
        <v>1</v>
      </c>
    </row>
    <row r="2260" spans="1:14" x14ac:dyDescent="0.35">
      <c r="A2260" t="s">
        <v>27448</v>
      </c>
      <c r="B2260" t="s">
        <v>30007</v>
      </c>
      <c r="C2260" t="s">
        <v>27543</v>
      </c>
      <c r="D2260" t="s">
        <v>864</v>
      </c>
      <c r="E2260" t="s">
        <v>41</v>
      </c>
      <c r="F2260" t="s">
        <v>27946</v>
      </c>
      <c r="G2260" t="s">
        <v>27947</v>
      </c>
      <c r="H2260" t="s">
        <v>27929</v>
      </c>
      <c r="I2260" t="s">
        <v>27929</v>
      </c>
      <c r="J2260" t="s">
        <v>27929</v>
      </c>
      <c r="L2260" t="s">
        <v>27948</v>
      </c>
    </row>
    <row r="2261" spans="1:14" x14ac:dyDescent="0.35">
      <c r="A2261" t="s">
        <v>27450</v>
      </c>
      <c r="B2261" t="s">
        <v>30008</v>
      </c>
      <c r="C2261" t="s">
        <v>27545</v>
      </c>
      <c r="D2261" t="s">
        <v>864</v>
      </c>
      <c r="E2261" t="s">
        <v>41</v>
      </c>
      <c r="F2261" t="s">
        <v>27946</v>
      </c>
      <c r="G2261" t="s">
        <v>27947</v>
      </c>
      <c r="H2261" t="s">
        <v>27929</v>
      </c>
      <c r="I2261" t="s">
        <v>27929</v>
      </c>
      <c r="J2261" t="s">
        <v>27929</v>
      </c>
      <c r="L2261" t="s">
        <v>27948</v>
      </c>
    </row>
    <row r="2262" spans="1:14" x14ac:dyDescent="0.35">
      <c r="A2262" t="s">
        <v>36139</v>
      </c>
      <c r="B2262" t="s">
        <v>30010</v>
      </c>
      <c r="C2262" t="s">
        <v>27547</v>
      </c>
      <c r="D2262" t="s">
        <v>858</v>
      </c>
      <c r="E2262" t="s">
        <v>41</v>
      </c>
      <c r="F2262" t="s">
        <v>27946</v>
      </c>
      <c r="G2262" t="s">
        <v>27947</v>
      </c>
      <c r="H2262" t="s">
        <v>27929</v>
      </c>
      <c r="I2262" t="s">
        <v>27929</v>
      </c>
      <c r="J2262" t="s">
        <v>27929</v>
      </c>
      <c r="L2262" t="s">
        <v>27948</v>
      </c>
      <c r="N2262">
        <v>1</v>
      </c>
    </row>
    <row r="2263" spans="1:14" x14ac:dyDescent="0.35">
      <c r="A2263" t="s">
        <v>27453</v>
      </c>
      <c r="B2263" t="s">
        <v>30011</v>
      </c>
      <c r="C2263" t="s">
        <v>27549</v>
      </c>
      <c r="D2263" t="s">
        <v>858</v>
      </c>
      <c r="E2263" t="s">
        <v>41</v>
      </c>
      <c r="F2263" t="s">
        <v>27946</v>
      </c>
      <c r="G2263" t="s">
        <v>27947</v>
      </c>
      <c r="H2263" t="s">
        <v>27929</v>
      </c>
      <c r="I2263" t="s">
        <v>27929</v>
      </c>
      <c r="J2263" t="s">
        <v>27929</v>
      </c>
      <c r="L2263" t="s">
        <v>27948</v>
      </c>
    </row>
    <row r="2264" spans="1:14" x14ac:dyDescent="0.35">
      <c r="A2264" t="s">
        <v>27455</v>
      </c>
      <c r="B2264" t="s">
        <v>30012</v>
      </c>
      <c r="C2264" t="s">
        <v>27551</v>
      </c>
      <c r="D2264" t="s">
        <v>858</v>
      </c>
      <c r="E2264" t="s">
        <v>41</v>
      </c>
      <c r="F2264" t="s">
        <v>27946</v>
      </c>
      <c r="G2264" t="s">
        <v>27947</v>
      </c>
      <c r="H2264" t="s">
        <v>27929</v>
      </c>
      <c r="I2264" t="s">
        <v>27929</v>
      </c>
      <c r="J2264" t="s">
        <v>27929</v>
      </c>
      <c r="L2264" t="s">
        <v>27948</v>
      </c>
    </row>
    <row r="2265" spans="1:14" x14ac:dyDescent="0.35">
      <c r="A2265" t="s">
        <v>27457</v>
      </c>
      <c r="B2265" t="s">
        <v>30013</v>
      </c>
      <c r="C2265" t="s">
        <v>27553</v>
      </c>
      <c r="D2265" t="s">
        <v>858</v>
      </c>
      <c r="E2265" t="s">
        <v>41</v>
      </c>
      <c r="F2265" t="s">
        <v>27946</v>
      </c>
      <c r="G2265" t="s">
        <v>27947</v>
      </c>
      <c r="H2265" t="s">
        <v>27929</v>
      </c>
      <c r="I2265" t="s">
        <v>27929</v>
      </c>
      <c r="J2265" t="s">
        <v>27929</v>
      </c>
      <c r="L2265" t="s">
        <v>27948</v>
      </c>
    </row>
    <row r="2266" spans="1:14" x14ac:dyDescent="0.35">
      <c r="A2266" t="s">
        <v>27459</v>
      </c>
      <c r="B2266" t="s">
        <v>30014</v>
      </c>
      <c r="C2266" t="s">
        <v>27555</v>
      </c>
      <c r="D2266" t="s">
        <v>858</v>
      </c>
      <c r="E2266" t="s">
        <v>41</v>
      </c>
      <c r="F2266" t="s">
        <v>27946</v>
      </c>
      <c r="G2266" t="s">
        <v>27947</v>
      </c>
      <c r="H2266" t="s">
        <v>27929</v>
      </c>
      <c r="I2266" t="s">
        <v>27929</v>
      </c>
      <c r="J2266" t="s">
        <v>27929</v>
      </c>
      <c r="L2266" t="s">
        <v>27948</v>
      </c>
    </row>
    <row r="2267" spans="1:14" x14ac:dyDescent="0.35">
      <c r="A2267" t="s">
        <v>27461</v>
      </c>
      <c r="B2267" t="s">
        <v>30015</v>
      </c>
      <c r="C2267" t="s">
        <v>27557</v>
      </c>
      <c r="D2267" t="s">
        <v>858</v>
      </c>
      <c r="E2267" t="s">
        <v>41</v>
      </c>
      <c r="F2267" t="s">
        <v>27946</v>
      </c>
      <c r="G2267" t="s">
        <v>27947</v>
      </c>
      <c r="H2267" t="s">
        <v>27929</v>
      </c>
      <c r="I2267" t="s">
        <v>27929</v>
      </c>
      <c r="J2267" t="s">
        <v>27929</v>
      </c>
      <c r="L2267" t="s">
        <v>27948</v>
      </c>
      <c r="N2267">
        <v>1</v>
      </c>
    </row>
    <row r="2268" spans="1:14" x14ac:dyDescent="0.35">
      <c r="A2268" t="s">
        <v>36140</v>
      </c>
      <c r="B2268" t="s">
        <v>30016</v>
      </c>
      <c r="C2268" t="s">
        <v>27558</v>
      </c>
      <c r="D2268" t="s">
        <v>864</v>
      </c>
      <c r="E2268" t="s">
        <v>41</v>
      </c>
      <c r="F2268" t="s">
        <v>27946</v>
      </c>
      <c r="G2268" t="s">
        <v>27947</v>
      </c>
      <c r="H2268" t="s">
        <v>27929</v>
      </c>
      <c r="I2268" t="s">
        <v>27929</v>
      </c>
      <c r="J2268" t="s">
        <v>27929</v>
      </c>
      <c r="L2268" t="s">
        <v>27948</v>
      </c>
    </row>
    <row r="2269" spans="1:14" x14ac:dyDescent="0.35">
      <c r="A2269" t="s">
        <v>27465</v>
      </c>
      <c r="B2269" t="s">
        <v>30017</v>
      </c>
      <c r="C2269" t="s">
        <v>27560</v>
      </c>
      <c r="D2269" t="s">
        <v>864</v>
      </c>
      <c r="E2269" t="s">
        <v>41</v>
      </c>
      <c r="F2269" t="s">
        <v>27946</v>
      </c>
      <c r="G2269" t="s">
        <v>27947</v>
      </c>
      <c r="H2269" t="s">
        <v>27929</v>
      </c>
      <c r="I2269" t="s">
        <v>27929</v>
      </c>
      <c r="J2269" t="s">
        <v>27929</v>
      </c>
      <c r="L2269" t="s">
        <v>27948</v>
      </c>
    </row>
    <row r="2270" spans="1:14" x14ac:dyDescent="0.35">
      <c r="A2270" t="s">
        <v>27467</v>
      </c>
      <c r="B2270" t="s">
        <v>30018</v>
      </c>
      <c r="C2270" t="s">
        <v>27562</v>
      </c>
      <c r="D2270" t="s">
        <v>858</v>
      </c>
      <c r="E2270" t="s">
        <v>41</v>
      </c>
      <c r="F2270" t="s">
        <v>27946</v>
      </c>
      <c r="G2270" t="s">
        <v>27947</v>
      </c>
      <c r="H2270" t="s">
        <v>27929</v>
      </c>
      <c r="I2270" t="s">
        <v>27929</v>
      </c>
      <c r="J2270" t="s">
        <v>27929</v>
      </c>
      <c r="L2270" t="s">
        <v>27948</v>
      </c>
    </row>
    <row r="2271" spans="1:14" x14ac:dyDescent="0.35">
      <c r="A2271" t="s">
        <v>27468</v>
      </c>
      <c r="B2271" t="s">
        <v>30019</v>
      </c>
      <c r="C2271" t="s">
        <v>27564</v>
      </c>
      <c r="D2271" t="s">
        <v>858</v>
      </c>
      <c r="E2271" t="s">
        <v>41</v>
      </c>
      <c r="F2271" t="s">
        <v>27946</v>
      </c>
      <c r="G2271" t="s">
        <v>27947</v>
      </c>
      <c r="H2271" t="s">
        <v>27929</v>
      </c>
      <c r="I2271" t="s">
        <v>27929</v>
      </c>
      <c r="J2271" t="s">
        <v>27929</v>
      </c>
      <c r="L2271" t="s">
        <v>27948</v>
      </c>
    </row>
    <row r="2272" spans="1:14" x14ac:dyDescent="0.35">
      <c r="A2272" t="s">
        <v>27485</v>
      </c>
      <c r="B2272" t="s">
        <v>30024</v>
      </c>
      <c r="C2272" t="s">
        <v>27574</v>
      </c>
      <c r="D2272" t="s">
        <v>858</v>
      </c>
      <c r="E2272" t="s">
        <v>41</v>
      </c>
      <c r="F2272" t="s">
        <v>27946</v>
      </c>
      <c r="G2272" t="s">
        <v>29699</v>
      </c>
      <c r="H2272" t="s">
        <v>30025</v>
      </c>
      <c r="I2272" t="s">
        <v>27929</v>
      </c>
      <c r="J2272" t="s">
        <v>27929</v>
      </c>
      <c r="K2272" t="s">
        <v>30026</v>
      </c>
      <c r="L2272" t="s">
        <v>30026</v>
      </c>
    </row>
    <row r="2273" spans="1:14" x14ac:dyDescent="0.35">
      <c r="A2273" t="s">
        <v>27486</v>
      </c>
      <c r="B2273" t="s">
        <v>30027</v>
      </c>
      <c r="C2273" t="s">
        <v>27576</v>
      </c>
      <c r="D2273" t="s">
        <v>858</v>
      </c>
      <c r="E2273" t="s">
        <v>41</v>
      </c>
      <c r="F2273" t="s">
        <v>27946</v>
      </c>
      <c r="G2273" t="s">
        <v>29699</v>
      </c>
      <c r="H2273" t="s">
        <v>30028</v>
      </c>
      <c r="I2273" t="s">
        <v>27929</v>
      </c>
      <c r="J2273" t="s">
        <v>27929</v>
      </c>
      <c r="L2273" t="s">
        <v>30029</v>
      </c>
    </row>
    <row r="2274" spans="1:14" x14ac:dyDescent="0.35">
      <c r="A2274" t="s">
        <v>27487</v>
      </c>
      <c r="B2274" t="s">
        <v>30030</v>
      </c>
      <c r="C2274" t="s">
        <v>27578</v>
      </c>
      <c r="D2274" t="s">
        <v>858</v>
      </c>
      <c r="E2274" t="s">
        <v>41</v>
      </c>
      <c r="F2274" t="s">
        <v>27946</v>
      </c>
      <c r="G2274" t="s">
        <v>29699</v>
      </c>
      <c r="H2274" t="s">
        <v>30028</v>
      </c>
      <c r="I2274" t="s">
        <v>27929</v>
      </c>
      <c r="J2274" t="s">
        <v>27929</v>
      </c>
      <c r="L2274" t="s">
        <v>30029</v>
      </c>
    </row>
    <row r="2275" spans="1:14" x14ac:dyDescent="0.35">
      <c r="A2275" t="s">
        <v>684</v>
      </c>
      <c r="B2275" t="s">
        <v>30031</v>
      </c>
      <c r="C2275" t="s">
        <v>3009</v>
      </c>
      <c r="D2275" t="s">
        <v>858</v>
      </c>
      <c r="E2275" t="s">
        <v>41</v>
      </c>
      <c r="F2275" t="s">
        <v>27946</v>
      </c>
      <c r="G2275" t="s">
        <v>29699</v>
      </c>
      <c r="H2275" t="s">
        <v>30028</v>
      </c>
      <c r="I2275" t="s">
        <v>27929</v>
      </c>
      <c r="J2275" t="s">
        <v>27929</v>
      </c>
      <c r="L2275" t="s">
        <v>30029</v>
      </c>
      <c r="N2275">
        <v>1</v>
      </c>
    </row>
    <row r="2276" spans="1:14" x14ac:dyDescent="0.35">
      <c r="A2276" t="s">
        <v>27489</v>
      </c>
      <c r="B2276" t="s">
        <v>30032</v>
      </c>
      <c r="C2276" t="s">
        <v>27580</v>
      </c>
      <c r="D2276" t="s">
        <v>858</v>
      </c>
      <c r="E2276" t="s">
        <v>41</v>
      </c>
      <c r="F2276" t="s">
        <v>27946</v>
      </c>
      <c r="G2276" t="s">
        <v>29699</v>
      </c>
      <c r="H2276" t="s">
        <v>30028</v>
      </c>
      <c r="I2276" t="s">
        <v>27929</v>
      </c>
      <c r="J2276" t="s">
        <v>27929</v>
      </c>
      <c r="L2276" t="s">
        <v>30029</v>
      </c>
    </row>
    <row r="2277" spans="1:14" x14ac:dyDescent="0.35">
      <c r="A2277" t="s">
        <v>27491</v>
      </c>
      <c r="B2277" t="s">
        <v>30033</v>
      </c>
      <c r="C2277" t="s">
        <v>27582</v>
      </c>
      <c r="D2277" t="s">
        <v>858</v>
      </c>
      <c r="E2277" t="s">
        <v>41</v>
      </c>
      <c r="F2277" t="s">
        <v>27946</v>
      </c>
      <c r="G2277" t="s">
        <v>29699</v>
      </c>
      <c r="H2277" t="s">
        <v>30028</v>
      </c>
      <c r="I2277" t="s">
        <v>27929</v>
      </c>
      <c r="J2277" t="s">
        <v>27929</v>
      </c>
      <c r="L2277" t="s">
        <v>30029</v>
      </c>
    </row>
    <row r="2278" spans="1:14" x14ac:dyDescent="0.35">
      <c r="A2278" t="s">
        <v>27493</v>
      </c>
      <c r="B2278" t="s">
        <v>30034</v>
      </c>
      <c r="C2278" t="s">
        <v>27584</v>
      </c>
      <c r="D2278" t="s">
        <v>858</v>
      </c>
      <c r="E2278" t="s">
        <v>41</v>
      </c>
      <c r="F2278" t="s">
        <v>27946</v>
      </c>
      <c r="G2278" t="s">
        <v>29699</v>
      </c>
      <c r="H2278" t="s">
        <v>30028</v>
      </c>
      <c r="I2278" t="s">
        <v>27929</v>
      </c>
      <c r="J2278" t="s">
        <v>27929</v>
      </c>
      <c r="L2278" t="s">
        <v>30029</v>
      </c>
    </row>
    <row r="2279" spans="1:14" x14ac:dyDescent="0.35">
      <c r="A2279" t="s">
        <v>27495</v>
      </c>
      <c r="B2279" t="s">
        <v>30035</v>
      </c>
      <c r="C2279" t="s">
        <v>27586</v>
      </c>
      <c r="D2279" t="s">
        <v>864</v>
      </c>
      <c r="E2279" t="s">
        <v>41</v>
      </c>
      <c r="F2279" t="s">
        <v>27946</v>
      </c>
      <c r="G2279" t="s">
        <v>29699</v>
      </c>
      <c r="H2279" t="s">
        <v>30028</v>
      </c>
      <c r="I2279" t="s">
        <v>27929</v>
      </c>
      <c r="J2279" t="s">
        <v>27929</v>
      </c>
      <c r="L2279" t="s">
        <v>30029</v>
      </c>
    </row>
    <row r="2280" spans="1:14" x14ac:dyDescent="0.35">
      <c r="A2280" t="s">
        <v>637</v>
      </c>
      <c r="B2280" t="s">
        <v>30036</v>
      </c>
      <c r="C2280" t="s">
        <v>13677</v>
      </c>
      <c r="D2280" t="s">
        <v>858</v>
      </c>
      <c r="E2280" t="s">
        <v>41</v>
      </c>
      <c r="F2280" t="s">
        <v>27946</v>
      </c>
      <c r="G2280" t="s">
        <v>29699</v>
      </c>
      <c r="H2280" t="s">
        <v>30028</v>
      </c>
      <c r="I2280" t="s">
        <v>27929</v>
      </c>
      <c r="J2280" t="s">
        <v>27929</v>
      </c>
      <c r="L2280" t="s">
        <v>30029</v>
      </c>
      <c r="N2280">
        <v>1</v>
      </c>
    </row>
    <row r="2281" spans="1:14" x14ac:dyDescent="0.35">
      <c r="A2281" t="s">
        <v>27499</v>
      </c>
      <c r="B2281" t="s">
        <v>30037</v>
      </c>
      <c r="C2281" t="s">
        <v>27589</v>
      </c>
      <c r="D2281" t="s">
        <v>858</v>
      </c>
      <c r="E2281" t="s">
        <v>41</v>
      </c>
      <c r="F2281" t="s">
        <v>27946</v>
      </c>
      <c r="G2281" t="s">
        <v>29699</v>
      </c>
      <c r="H2281" t="s">
        <v>30028</v>
      </c>
      <c r="I2281" t="s">
        <v>27929</v>
      </c>
      <c r="J2281" t="s">
        <v>27929</v>
      </c>
      <c r="L2281" t="s">
        <v>30029</v>
      </c>
    </row>
    <row r="2282" spans="1:14" x14ac:dyDescent="0.35">
      <c r="A2282" s="315" t="s">
        <v>24928</v>
      </c>
      <c r="B2282" t="s">
        <v>30038</v>
      </c>
      <c r="C2282" t="s">
        <v>27591</v>
      </c>
      <c r="D2282" t="s">
        <v>858</v>
      </c>
      <c r="E2282" t="s">
        <v>41</v>
      </c>
      <c r="F2282" t="s">
        <v>27946</v>
      </c>
      <c r="G2282" t="s">
        <v>29699</v>
      </c>
      <c r="H2282" t="s">
        <v>30028</v>
      </c>
      <c r="I2282" t="s">
        <v>27929</v>
      </c>
      <c r="J2282" t="s">
        <v>27929</v>
      </c>
      <c r="L2282" t="s">
        <v>30029</v>
      </c>
    </row>
    <row r="2283" spans="1:14" x14ac:dyDescent="0.35">
      <c r="A2283" t="s">
        <v>27502</v>
      </c>
      <c r="B2283" t="s">
        <v>30039</v>
      </c>
      <c r="C2283" t="s">
        <v>27593</v>
      </c>
      <c r="D2283" t="s">
        <v>858</v>
      </c>
      <c r="E2283" t="s">
        <v>41</v>
      </c>
      <c r="F2283" t="s">
        <v>27946</v>
      </c>
      <c r="G2283" t="s">
        <v>29699</v>
      </c>
      <c r="H2283" t="s">
        <v>30028</v>
      </c>
      <c r="I2283" t="s">
        <v>27929</v>
      </c>
      <c r="J2283" t="s">
        <v>27929</v>
      </c>
      <c r="L2283" t="s">
        <v>30029</v>
      </c>
    </row>
    <row r="2284" spans="1:14" x14ac:dyDescent="0.35">
      <c r="A2284" t="s">
        <v>657</v>
      </c>
      <c r="B2284" t="s">
        <v>30040</v>
      </c>
      <c r="C2284" t="s">
        <v>23090</v>
      </c>
      <c r="D2284" t="s">
        <v>858</v>
      </c>
      <c r="E2284" t="s">
        <v>41</v>
      </c>
      <c r="F2284" t="s">
        <v>27946</v>
      </c>
      <c r="G2284" t="s">
        <v>29699</v>
      </c>
      <c r="H2284" t="s">
        <v>30028</v>
      </c>
      <c r="I2284" t="s">
        <v>27929</v>
      </c>
      <c r="J2284" t="s">
        <v>27929</v>
      </c>
      <c r="L2284" t="s">
        <v>30029</v>
      </c>
      <c r="N2284">
        <v>1</v>
      </c>
    </row>
    <row r="2285" spans="1:14" x14ac:dyDescent="0.35">
      <c r="A2285" s="315" t="s">
        <v>27505</v>
      </c>
      <c r="B2285" t="s">
        <v>30041</v>
      </c>
      <c r="C2285" t="s">
        <v>27596</v>
      </c>
      <c r="D2285" t="s">
        <v>858</v>
      </c>
      <c r="E2285" t="s">
        <v>41</v>
      </c>
      <c r="F2285" t="s">
        <v>27946</v>
      </c>
      <c r="G2285" t="s">
        <v>29699</v>
      </c>
      <c r="H2285" t="s">
        <v>30028</v>
      </c>
      <c r="I2285" t="s">
        <v>27929</v>
      </c>
      <c r="J2285" t="s">
        <v>27929</v>
      </c>
      <c r="L2285" t="s">
        <v>30029</v>
      </c>
    </row>
    <row r="2286" spans="1:14" x14ac:dyDescent="0.35">
      <c r="A2286" s="315" t="s">
        <v>578</v>
      </c>
      <c r="B2286" t="s">
        <v>30042</v>
      </c>
      <c r="C2286" t="s">
        <v>23095</v>
      </c>
      <c r="D2286" t="s">
        <v>858</v>
      </c>
      <c r="E2286" t="s">
        <v>41</v>
      </c>
      <c r="F2286" t="s">
        <v>27946</v>
      </c>
      <c r="G2286" t="s">
        <v>29699</v>
      </c>
      <c r="H2286" t="s">
        <v>30028</v>
      </c>
      <c r="I2286" t="s">
        <v>27929</v>
      </c>
      <c r="J2286" t="s">
        <v>27929</v>
      </c>
      <c r="L2286" t="s">
        <v>30029</v>
      </c>
      <c r="N2286">
        <v>1</v>
      </c>
    </row>
    <row r="2287" spans="1:14" x14ac:dyDescent="0.35">
      <c r="A2287" t="s">
        <v>27508</v>
      </c>
      <c r="B2287" t="s">
        <v>30043</v>
      </c>
      <c r="C2287" t="s">
        <v>27599</v>
      </c>
      <c r="D2287" t="s">
        <v>858</v>
      </c>
      <c r="E2287" t="s">
        <v>41</v>
      </c>
      <c r="F2287" t="s">
        <v>27946</v>
      </c>
      <c r="G2287" t="s">
        <v>29699</v>
      </c>
      <c r="H2287" t="s">
        <v>30028</v>
      </c>
      <c r="I2287" t="s">
        <v>27929</v>
      </c>
      <c r="J2287" t="s">
        <v>27929</v>
      </c>
      <c r="L2287" t="s">
        <v>30029</v>
      </c>
    </row>
    <row r="2288" spans="1:14" x14ac:dyDescent="0.35">
      <c r="A2288" t="s">
        <v>27510</v>
      </c>
      <c r="B2288" t="s">
        <v>30044</v>
      </c>
      <c r="C2288" t="s">
        <v>27601</v>
      </c>
      <c r="D2288" t="s">
        <v>858</v>
      </c>
      <c r="E2288" t="s">
        <v>41</v>
      </c>
      <c r="F2288" t="s">
        <v>27946</v>
      </c>
      <c r="G2288" t="s">
        <v>29699</v>
      </c>
      <c r="H2288" t="s">
        <v>30028</v>
      </c>
      <c r="I2288" t="s">
        <v>27929</v>
      </c>
      <c r="J2288" t="s">
        <v>27929</v>
      </c>
      <c r="L2288" t="s">
        <v>30029</v>
      </c>
    </row>
    <row r="2289" spans="1:14" x14ac:dyDescent="0.35">
      <c r="A2289" t="s">
        <v>27512</v>
      </c>
      <c r="B2289" t="s">
        <v>30045</v>
      </c>
      <c r="C2289" t="s">
        <v>27603</v>
      </c>
      <c r="D2289" t="s">
        <v>858</v>
      </c>
      <c r="E2289" t="s">
        <v>41</v>
      </c>
      <c r="F2289" t="s">
        <v>27946</v>
      </c>
      <c r="G2289" t="s">
        <v>29699</v>
      </c>
      <c r="H2289" t="s">
        <v>30028</v>
      </c>
      <c r="I2289" t="s">
        <v>27929</v>
      </c>
      <c r="J2289" t="s">
        <v>27929</v>
      </c>
      <c r="L2289" t="s">
        <v>30029</v>
      </c>
    </row>
    <row r="2290" spans="1:14" x14ac:dyDescent="0.35">
      <c r="A2290" t="s">
        <v>27514</v>
      </c>
      <c r="B2290" t="s">
        <v>30047</v>
      </c>
      <c r="C2290" t="s">
        <v>27605</v>
      </c>
      <c r="D2290" t="s">
        <v>858</v>
      </c>
      <c r="E2290" t="s">
        <v>41</v>
      </c>
      <c r="F2290" t="s">
        <v>27946</v>
      </c>
      <c r="G2290" t="s">
        <v>29699</v>
      </c>
      <c r="H2290" t="s">
        <v>30028</v>
      </c>
      <c r="I2290" t="s">
        <v>27929</v>
      </c>
      <c r="J2290" t="s">
        <v>27929</v>
      </c>
      <c r="L2290" t="s">
        <v>30029</v>
      </c>
    </row>
    <row r="2291" spans="1:14" x14ac:dyDescent="0.35">
      <c r="A2291" s="315" t="s">
        <v>27516</v>
      </c>
      <c r="B2291" t="s">
        <v>30048</v>
      </c>
      <c r="C2291" t="s">
        <v>27607</v>
      </c>
      <c r="D2291" t="s">
        <v>858</v>
      </c>
      <c r="E2291" t="s">
        <v>41</v>
      </c>
      <c r="F2291" t="s">
        <v>27946</v>
      </c>
      <c r="G2291" t="s">
        <v>29699</v>
      </c>
      <c r="H2291" t="s">
        <v>30028</v>
      </c>
      <c r="I2291" t="s">
        <v>27929</v>
      </c>
      <c r="J2291" t="s">
        <v>27929</v>
      </c>
      <c r="L2291" t="s">
        <v>30029</v>
      </c>
      <c r="N2291">
        <v>1</v>
      </c>
    </row>
    <row r="2292" spans="1:14" x14ac:dyDescent="0.35">
      <c r="A2292" t="s">
        <v>27517</v>
      </c>
      <c r="B2292" t="s">
        <v>30049</v>
      </c>
      <c r="C2292" t="s">
        <v>27609</v>
      </c>
      <c r="D2292" t="s">
        <v>858</v>
      </c>
      <c r="E2292" t="s">
        <v>41</v>
      </c>
      <c r="F2292" t="s">
        <v>27946</v>
      </c>
      <c r="G2292" t="s">
        <v>29699</v>
      </c>
      <c r="H2292" t="s">
        <v>30028</v>
      </c>
      <c r="I2292" t="s">
        <v>27929</v>
      </c>
      <c r="J2292" t="s">
        <v>27929</v>
      </c>
      <c r="L2292" t="s">
        <v>30029</v>
      </c>
    </row>
    <row r="2293" spans="1:14" x14ac:dyDescent="0.35">
      <c r="A2293" t="s">
        <v>27519</v>
      </c>
      <c r="B2293" t="s">
        <v>30050</v>
      </c>
      <c r="C2293" t="s">
        <v>27611</v>
      </c>
      <c r="D2293" t="s">
        <v>858</v>
      </c>
      <c r="E2293" t="s">
        <v>41</v>
      </c>
      <c r="F2293" t="s">
        <v>27946</v>
      </c>
      <c r="G2293" t="s">
        <v>29699</v>
      </c>
      <c r="H2293" t="s">
        <v>30028</v>
      </c>
      <c r="I2293" t="s">
        <v>27929</v>
      </c>
      <c r="J2293" t="s">
        <v>27929</v>
      </c>
      <c r="L2293" t="s">
        <v>30029</v>
      </c>
      <c r="N2293">
        <v>1</v>
      </c>
    </row>
    <row r="2294" spans="1:14" x14ac:dyDescent="0.35">
      <c r="A2294" t="s">
        <v>27521</v>
      </c>
      <c r="B2294" t="s">
        <v>30051</v>
      </c>
      <c r="C2294" t="s">
        <v>27612</v>
      </c>
      <c r="D2294" t="s">
        <v>858</v>
      </c>
      <c r="E2294" t="s">
        <v>41</v>
      </c>
      <c r="F2294" t="s">
        <v>27946</v>
      </c>
      <c r="G2294" t="s">
        <v>29699</v>
      </c>
      <c r="H2294" t="s">
        <v>30028</v>
      </c>
      <c r="I2294" t="s">
        <v>27929</v>
      </c>
      <c r="J2294" t="s">
        <v>27929</v>
      </c>
      <c r="L2294" t="s">
        <v>30029</v>
      </c>
    </row>
    <row r="2295" spans="1:14" x14ac:dyDescent="0.35">
      <c r="A2295" t="s">
        <v>27523</v>
      </c>
      <c r="B2295" t="s">
        <v>30052</v>
      </c>
      <c r="C2295" t="s">
        <v>27614</v>
      </c>
      <c r="D2295" t="s">
        <v>858</v>
      </c>
      <c r="E2295" t="s">
        <v>41</v>
      </c>
      <c r="F2295" t="s">
        <v>27946</v>
      </c>
      <c r="G2295" t="s">
        <v>29699</v>
      </c>
      <c r="H2295" t="s">
        <v>30028</v>
      </c>
      <c r="I2295" t="s">
        <v>27929</v>
      </c>
      <c r="J2295" t="s">
        <v>27929</v>
      </c>
      <c r="L2295" t="s">
        <v>30029</v>
      </c>
    </row>
    <row r="2296" spans="1:14" x14ac:dyDescent="0.35">
      <c r="A2296" t="s">
        <v>27525</v>
      </c>
      <c r="B2296" t="s">
        <v>30053</v>
      </c>
      <c r="C2296" t="s">
        <v>27616</v>
      </c>
      <c r="D2296" t="s">
        <v>858</v>
      </c>
      <c r="E2296" t="s">
        <v>41</v>
      </c>
      <c r="F2296" t="s">
        <v>27946</v>
      </c>
      <c r="G2296" t="s">
        <v>29699</v>
      </c>
      <c r="H2296" t="s">
        <v>30028</v>
      </c>
      <c r="I2296" t="s">
        <v>27929</v>
      </c>
      <c r="J2296" t="s">
        <v>27929</v>
      </c>
      <c r="L2296" t="s">
        <v>30029</v>
      </c>
    </row>
    <row r="2297" spans="1:14" x14ac:dyDescent="0.35">
      <c r="A2297" t="s">
        <v>27527</v>
      </c>
      <c r="B2297" t="s">
        <v>30054</v>
      </c>
      <c r="C2297" t="s">
        <v>27618</v>
      </c>
      <c r="D2297" t="s">
        <v>858</v>
      </c>
      <c r="E2297" t="s">
        <v>41</v>
      </c>
      <c r="F2297" t="s">
        <v>27946</v>
      </c>
      <c r="G2297" t="s">
        <v>29699</v>
      </c>
      <c r="H2297" t="s">
        <v>30028</v>
      </c>
      <c r="I2297" t="s">
        <v>27929</v>
      </c>
      <c r="J2297" t="s">
        <v>27929</v>
      </c>
      <c r="L2297" t="s">
        <v>30029</v>
      </c>
    </row>
    <row r="2298" spans="1:14" x14ac:dyDescent="0.35">
      <c r="A2298" t="s">
        <v>659</v>
      </c>
      <c r="B2298" t="s">
        <v>30055</v>
      </c>
      <c r="C2298" t="s">
        <v>1039</v>
      </c>
      <c r="D2298" t="s">
        <v>858</v>
      </c>
      <c r="E2298" t="s">
        <v>41</v>
      </c>
      <c r="F2298" t="s">
        <v>27946</v>
      </c>
      <c r="G2298" t="s">
        <v>29699</v>
      </c>
      <c r="H2298" t="s">
        <v>30028</v>
      </c>
      <c r="I2298" t="s">
        <v>27929</v>
      </c>
      <c r="J2298" t="s">
        <v>27929</v>
      </c>
      <c r="L2298" t="s">
        <v>30029</v>
      </c>
      <c r="N2298">
        <v>1</v>
      </c>
    </row>
    <row r="2299" spans="1:14" x14ac:dyDescent="0.35">
      <c r="A2299" t="s">
        <v>27530</v>
      </c>
      <c r="B2299" t="s">
        <v>30056</v>
      </c>
      <c r="C2299" t="s">
        <v>27621</v>
      </c>
      <c r="D2299" t="s">
        <v>858</v>
      </c>
      <c r="E2299" t="s">
        <v>41</v>
      </c>
      <c r="F2299" t="s">
        <v>27946</v>
      </c>
      <c r="G2299" t="s">
        <v>29699</v>
      </c>
      <c r="H2299" t="s">
        <v>30028</v>
      </c>
      <c r="I2299" t="s">
        <v>27929</v>
      </c>
      <c r="J2299" t="s">
        <v>27929</v>
      </c>
      <c r="L2299" t="s">
        <v>30029</v>
      </c>
    </row>
    <row r="2300" spans="1:14" x14ac:dyDescent="0.35">
      <c r="A2300" t="s">
        <v>27532</v>
      </c>
      <c r="B2300" t="s">
        <v>30057</v>
      </c>
      <c r="C2300" t="s">
        <v>27623</v>
      </c>
      <c r="D2300" t="s">
        <v>858</v>
      </c>
      <c r="E2300" t="s">
        <v>41</v>
      </c>
      <c r="F2300" t="s">
        <v>27946</v>
      </c>
      <c r="G2300" t="s">
        <v>29699</v>
      </c>
      <c r="H2300" t="s">
        <v>30028</v>
      </c>
      <c r="I2300" t="s">
        <v>27929</v>
      </c>
      <c r="J2300" t="s">
        <v>27929</v>
      </c>
      <c r="L2300" t="s">
        <v>30029</v>
      </c>
      <c r="N2300">
        <v>1</v>
      </c>
    </row>
    <row r="2301" spans="1:14" x14ac:dyDescent="0.35">
      <c r="A2301" t="s">
        <v>593</v>
      </c>
      <c r="B2301" t="s">
        <v>30058</v>
      </c>
      <c r="C2301" t="s">
        <v>24714</v>
      </c>
      <c r="D2301" t="s">
        <v>858</v>
      </c>
      <c r="E2301" t="s">
        <v>41</v>
      </c>
      <c r="F2301" t="s">
        <v>27946</v>
      </c>
      <c r="G2301" t="s">
        <v>29699</v>
      </c>
      <c r="H2301" t="s">
        <v>30028</v>
      </c>
      <c r="I2301" t="s">
        <v>27929</v>
      </c>
      <c r="J2301" t="s">
        <v>27929</v>
      </c>
      <c r="L2301" t="s">
        <v>30029</v>
      </c>
      <c r="N2301">
        <v>1</v>
      </c>
    </row>
    <row r="2302" spans="1:14" x14ac:dyDescent="0.35">
      <c r="A2302" t="s">
        <v>27535</v>
      </c>
      <c r="B2302" t="s">
        <v>30059</v>
      </c>
      <c r="C2302" t="s">
        <v>27626</v>
      </c>
      <c r="D2302" t="s">
        <v>858</v>
      </c>
      <c r="E2302" t="s">
        <v>41</v>
      </c>
      <c r="F2302" t="s">
        <v>27946</v>
      </c>
      <c r="G2302" t="s">
        <v>29699</v>
      </c>
      <c r="H2302" t="s">
        <v>30028</v>
      </c>
      <c r="I2302" t="s">
        <v>27929</v>
      </c>
      <c r="J2302" t="s">
        <v>27929</v>
      </c>
      <c r="L2302" t="s">
        <v>30029</v>
      </c>
      <c r="N2302">
        <v>1</v>
      </c>
    </row>
    <row r="2303" spans="1:14" x14ac:dyDescent="0.35">
      <c r="A2303" t="s">
        <v>27537</v>
      </c>
      <c r="B2303" t="s">
        <v>30060</v>
      </c>
      <c r="C2303" t="s">
        <v>27628</v>
      </c>
      <c r="D2303" t="s">
        <v>858</v>
      </c>
      <c r="E2303" t="s">
        <v>41</v>
      </c>
      <c r="F2303" t="s">
        <v>27946</v>
      </c>
      <c r="G2303" t="s">
        <v>29699</v>
      </c>
      <c r="H2303" t="s">
        <v>30028</v>
      </c>
      <c r="I2303" t="s">
        <v>27929</v>
      </c>
      <c r="J2303" t="s">
        <v>27929</v>
      </c>
      <c r="L2303" t="s">
        <v>30029</v>
      </c>
      <c r="N2303">
        <v>1</v>
      </c>
    </row>
    <row r="2304" spans="1:14" x14ac:dyDescent="0.35">
      <c r="A2304" t="s">
        <v>676</v>
      </c>
      <c r="B2304" t="s">
        <v>30061</v>
      </c>
      <c r="C2304" t="s">
        <v>24806</v>
      </c>
      <c r="D2304" t="s">
        <v>858</v>
      </c>
      <c r="E2304" t="s">
        <v>41</v>
      </c>
      <c r="F2304" t="s">
        <v>27946</v>
      </c>
      <c r="G2304" t="s">
        <v>29699</v>
      </c>
      <c r="H2304" t="s">
        <v>29700</v>
      </c>
      <c r="I2304" t="s">
        <v>27929</v>
      </c>
      <c r="J2304" t="s">
        <v>27929</v>
      </c>
      <c r="L2304" t="s">
        <v>29701</v>
      </c>
      <c r="N2304">
        <v>1</v>
      </c>
    </row>
    <row r="2305" spans="1:14" x14ac:dyDescent="0.35">
      <c r="A2305" t="s">
        <v>36141</v>
      </c>
      <c r="B2305" t="s">
        <v>30061</v>
      </c>
      <c r="C2305" t="s">
        <v>24806</v>
      </c>
      <c r="D2305" t="s">
        <v>858</v>
      </c>
      <c r="E2305" t="s">
        <v>41</v>
      </c>
      <c r="F2305" t="s">
        <v>27946</v>
      </c>
      <c r="G2305" t="s">
        <v>29699</v>
      </c>
      <c r="H2305" t="s">
        <v>29700</v>
      </c>
      <c r="I2305" t="s">
        <v>27929</v>
      </c>
      <c r="J2305" t="s">
        <v>27929</v>
      </c>
      <c r="L2305" t="s">
        <v>29701</v>
      </c>
    </row>
    <row r="2306" spans="1:14" x14ac:dyDescent="0.35">
      <c r="A2306" t="s">
        <v>27540</v>
      </c>
      <c r="B2306" t="s">
        <v>30062</v>
      </c>
      <c r="C2306" t="s">
        <v>27630</v>
      </c>
      <c r="D2306" t="s">
        <v>858</v>
      </c>
      <c r="E2306" t="s">
        <v>41</v>
      </c>
      <c r="F2306" t="s">
        <v>27946</v>
      </c>
      <c r="G2306" t="s">
        <v>29699</v>
      </c>
      <c r="H2306" t="s">
        <v>29700</v>
      </c>
      <c r="I2306" t="s">
        <v>27929</v>
      </c>
      <c r="J2306" t="s">
        <v>27929</v>
      </c>
      <c r="L2306" t="s">
        <v>29701</v>
      </c>
    </row>
    <row r="2307" spans="1:14" x14ac:dyDescent="0.35">
      <c r="A2307" t="s">
        <v>27542</v>
      </c>
      <c r="B2307" t="s">
        <v>30063</v>
      </c>
      <c r="C2307" t="s">
        <v>27632</v>
      </c>
      <c r="D2307" t="s">
        <v>864</v>
      </c>
      <c r="E2307" t="s">
        <v>41</v>
      </c>
      <c r="F2307" t="s">
        <v>27946</v>
      </c>
      <c r="G2307" t="s">
        <v>29699</v>
      </c>
      <c r="H2307" t="s">
        <v>29700</v>
      </c>
      <c r="I2307" t="s">
        <v>27929</v>
      </c>
      <c r="J2307" t="s">
        <v>27929</v>
      </c>
      <c r="L2307" t="s">
        <v>29701</v>
      </c>
    </row>
    <row r="2308" spans="1:14" x14ac:dyDescent="0.35">
      <c r="A2308" t="s">
        <v>27544</v>
      </c>
      <c r="B2308" t="s">
        <v>30064</v>
      </c>
      <c r="C2308" t="s">
        <v>27634</v>
      </c>
      <c r="D2308" t="s">
        <v>858</v>
      </c>
      <c r="E2308" t="s">
        <v>41</v>
      </c>
      <c r="F2308" t="s">
        <v>27946</v>
      </c>
      <c r="G2308" t="s">
        <v>29699</v>
      </c>
      <c r="H2308" t="s">
        <v>29700</v>
      </c>
      <c r="I2308" t="s">
        <v>27929</v>
      </c>
      <c r="J2308" t="s">
        <v>27929</v>
      </c>
      <c r="L2308" t="s">
        <v>29701</v>
      </c>
    </row>
    <row r="2309" spans="1:14" x14ac:dyDescent="0.35">
      <c r="A2309">
        <v>527049208755</v>
      </c>
      <c r="B2309" t="s">
        <v>30065</v>
      </c>
      <c r="C2309" t="s">
        <v>27636</v>
      </c>
      <c r="D2309" t="s">
        <v>858</v>
      </c>
      <c r="E2309" t="s">
        <v>41</v>
      </c>
      <c r="F2309" t="s">
        <v>27946</v>
      </c>
      <c r="G2309" t="s">
        <v>29699</v>
      </c>
      <c r="H2309" t="s">
        <v>29700</v>
      </c>
      <c r="I2309" t="s">
        <v>27929</v>
      </c>
      <c r="J2309" t="s">
        <v>27929</v>
      </c>
      <c r="L2309" t="s">
        <v>29701</v>
      </c>
    </row>
    <row r="2310" spans="1:14" x14ac:dyDescent="0.35">
      <c r="A2310" s="315" t="s">
        <v>27548</v>
      </c>
      <c r="B2310" t="s">
        <v>30066</v>
      </c>
      <c r="C2310" t="s">
        <v>27638</v>
      </c>
      <c r="D2310" t="s">
        <v>858</v>
      </c>
      <c r="E2310" t="s">
        <v>41</v>
      </c>
      <c r="F2310" t="s">
        <v>27946</v>
      </c>
      <c r="G2310" t="s">
        <v>29699</v>
      </c>
      <c r="H2310" t="s">
        <v>29700</v>
      </c>
      <c r="I2310" t="s">
        <v>27929</v>
      </c>
      <c r="J2310" t="s">
        <v>27929</v>
      </c>
      <c r="L2310" t="s">
        <v>29701</v>
      </c>
    </row>
    <row r="2311" spans="1:14" x14ac:dyDescent="0.35">
      <c r="A2311" s="315" t="s">
        <v>27550</v>
      </c>
      <c r="B2311" t="s">
        <v>30067</v>
      </c>
      <c r="C2311" t="s">
        <v>27640</v>
      </c>
      <c r="D2311" t="s">
        <v>858</v>
      </c>
      <c r="E2311" t="s">
        <v>41</v>
      </c>
      <c r="F2311" t="s">
        <v>27946</v>
      </c>
      <c r="G2311" t="s">
        <v>29699</v>
      </c>
      <c r="H2311" t="s">
        <v>29700</v>
      </c>
      <c r="I2311" t="s">
        <v>27929</v>
      </c>
      <c r="J2311" t="s">
        <v>27929</v>
      </c>
      <c r="L2311" t="s">
        <v>29701</v>
      </c>
    </row>
    <row r="2312" spans="1:14" x14ac:dyDescent="0.35">
      <c r="A2312" t="s">
        <v>27552</v>
      </c>
      <c r="B2312" t="s">
        <v>30068</v>
      </c>
      <c r="C2312" t="s">
        <v>27642</v>
      </c>
      <c r="D2312" t="s">
        <v>858</v>
      </c>
      <c r="E2312" t="s">
        <v>41</v>
      </c>
      <c r="F2312" t="s">
        <v>27946</v>
      </c>
      <c r="G2312" t="s">
        <v>29699</v>
      </c>
      <c r="H2312" t="s">
        <v>29700</v>
      </c>
      <c r="I2312" t="s">
        <v>27929</v>
      </c>
      <c r="J2312" t="s">
        <v>27929</v>
      </c>
      <c r="L2312" t="s">
        <v>29701</v>
      </c>
    </row>
    <row r="2313" spans="1:14" x14ac:dyDescent="0.35">
      <c r="A2313" t="s">
        <v>27554</v>
      </c>
      <c r="B2313" t="s">
        <v>30069</v>
      </c>
      <c r="C2313" t="s">
        <v>27644</v>
      </c>
      <c r="D2313" t="s">
        <v>858</v>
      </c>
      <c r="E2313" t="s">
        <v>41</v>
      </c>
      <c r="F2313" t="s">
        <v>27946</v>
      </c>
      <c r="G2313" t="s">
        <v>29699</v>
      </c>
      <c r="H2313" t="s">
        <v>29700</v>
      </c>
      <c r="I2313" t="s">
        <v>27929</v>
      </c>
      <c r="J2313" t="s">
        <v>27929</v>
      </c>
      <c r="L2313" t="s">
        <v>29701</v>
      </c>
    </row>
    <row r="2314" spans="1:14" x14ac:dyDescent="0.35">
      <c r="A2314" t="s">
        <v>27556</v>
      </c>
      <c r="B2314" t="s">
        <v>30070</v>
      </c>
      <c r="C2314" t="s">
        <v>27646</v>
      </c>
      <c r="D2314" t="s">
        <v>858</v>
      </c>
      <c r="E2314" t="s">
        <v>41</v>
      </c>
      <c r="F2314" t="s">
        <v>27946</v>
      </c>
      <c r="G2314" t="s">
        <v>29699</v>
      </c>
      <c r="H2314" t="s">
        <v>29700</v>
      </c>
      <c r="I2314" t="s">
        <v>27929</v>
      </c>
      <c r="J2314" t="s">
        <v>27929</v>
      </c>
      <c r="L2314" t="s">
        <v>29701</v>
      </c>
    </row>
    <row r="2315" spans="1:14" x14ac:dyDescent="0.35">
      <c r="A2315" t="s">
        <v>639</v>
      </c>
      <c r="B2315" t="s">
        <v>30071</v>
      </c>
      <c r="C2315" t="s">
        <v>23099</v>
      </c>
      <c r="D2315" t="s">
        <v>866</v>
      </c>
      <c r="E2315" t="s">
        <v>41</v>
      </c>
      <c r="F2315" t="s">
        <v>27946</v>
      </c>
      <c r="G2315" t="s">
        <v>29699</v>
      </c>
      <c r="H2315" t="s">
        <v>29700</v>
      </c>
      <c r="I2315" t="s">
        <v>27929</v>
      </c>
      <c r="J2315" t="s">
        <v>27929</v>
      </c>
      <c r="L2315" t="s">
        <v>29701</v>
      </c>
      <c r="N2315">
        <v>1</v>
      </c>
    </row>
    <row r="2316" spans="1:14" x14ac:dyDescent="0.35">
      <c r="A2316" t="s">
        <v>27559</v>
      </c>
      <c r="B2316" t="s">
        <v>30072</v>
      </c>
      <c r="C2316" t="s">
        <v>27649</v>
      </c>
      <c r="D2316" t="s">
        <v>858</v>
      </c>
      <c r="E2316" t="s">
        <v>41</v>
      </c>
      <c r="F2316" t="s">
        <v>27946</v>
      </c>
      <c r="G2316" t="s">
        <v>29699</v>
      </c>
      <c r="H2316" t="s">
        <v>29700</v>
      </c>
      <c r="I2316" t="s">
        <v>27929</v>
      </c>
      <c r="J2316" t="s">
        <v>27929</v>
      </c>
      <c r="L2316" t="s">
        <v>29701</v>
      </c>
    </row>
    <row r="2317" spans="1:14" x14ac:dyDescent="0.35">
      <c r="A2317" t="s">
        <v>27561</v>
      </c>
      <c r="B2317" t="s">
        <v>30073</v>
      </c>
      <c r="C2317" t="s">
        <v>27651</v>
      </c>
      <c r="D2317" t="s">
        <v>864</v>
      </c>
      <c r="E2317" t="s">
        <v>41</v>
      </c>
      <c r="F2317" t="s">
        <v>27946</v>
      </c>
      <c r="G2317" t="s">
        <v>29699</v>
      </c>
      <c r="H2317" t="s">
        <v>29700</v>
      </c>
      <c r="I2317" t="s">
        <v>27929</v>
      </c>
      <c r="J2317" t="s">
        <v>27929</v>
      </c>
      <c r="L2317" t="s">
        <v>29701</v>
      </c>
    </row>
    <row r="2318" spans="1:14" x14ac:dyDescent="0.35">
      <c r="A2318" t="s">
        <v>27563</v>
      </c>
      <c r="B2318" t="s">
        <v>30074</v>
      </c>
      <c r="C2318" t="s">
        <v>27652</v>
      </c>
      <c r="D2318" t="s">
        <v>858</v>
      </c>
      <c r="E2318" t="s">
        <v>41</v>
      </c>
      <c r="F2318" t="s">
        <v>27946</v>
      </c>
      <c r="G2318" t="s">
        <v>29699</v>
      </c>
      <c r="H2318" t="s">
        <v>29700</v>
      </c>
      <c r="I2318" t="s">
        <v>27929</v>
      </c>
      <c r="J2318" t="s">
        <v>27929</v>
      </c>
      <c r="L2318" t="s">
        <v>29701</v>
      </c>
    </row>
    <row r="2319" spans="1:14" x14ac:dyDescent="0.35">
      <c r="A2319" t="s">
        <v>27565</v>
      </c>
      <c r="B2319" t="s">
        <v>30075</v>
      </c>
      <c r="C2319" t="s">
        <v>27654</v>
      </c>
      <c r="D2319" t="s">
        <v>858</v>
      </c>
      <c r="E2319" t="s">
        <v>41</v>
      </c>
      <c r="F2319" t="s">
        <v>27946</v>
      </c>
      <c r="G2319" t="s">
        <v>29699</v>
      </c>
      <c r="H2319" t="s">
        <v>29700</v>
      </c>
      <c r="I2319" t="s">
        <v>27929</v>
      </c>
      <c r="J2319" t="s">
        <v>27929</v>
      </c>
      <c r="L2319" t="s">
        <v>29701</v>
      </c>
    </row>
    <row r="2320" spans="1:14" x14ac:dyDescent="0.35">
      <c r="A2320" t="s">
        <v>27566</v>
      </c>
      <c r="B2320" t="s">
        <v>30076</v>
      </c>
      <c r="C2320" t="s">
        <v>27656</v>
      </c>
      <c r="D2320" t="s">
        <v>858</v>
      </c>
      <c r="E2320" t="s">
        <v>41</v>
      </c>
      <c r="F2320" t="s">
        <v>27946</v>
      </c>
      <c r="G2320" t="s">
        <v>29699</v>
      </c>
      <c r="H2320" t="s">
        <v>29700</v>
      </c>
      <c r="I2320" t="s">
        <v>27929</v>
      </c>
      <c r="J2320" t="s">
        <v>27929</v>
      </c>
      <c r="L2320" t="s">
        <v>29701</v>
      </c>
      <c r="N2320">
        <v>1</v>
      </c>
    </row>
    <row r="2321" spans="1:14" x14ac:dyDescent="0.35">
      <c r="A2321" t="s">
        <v>27567</v>
      </c>
      <c r="B2321" t="s">
        <v>30077</v>
      </c>
      <c r="C2321" t="s">
        <v>23147</v>
      </c>
      <c r="D2321" t="s">
        <v>858</v>
      </c>
      <c r="E2321" t="s">
        <v>41</v>
      </c>
      <c r="F2321" t="s">
        <v>27946</v>
      </c>
      <c r="G2321" t="s">
        <v>29699</v>
      </c>
      <c r="H2321" t="s">
        <v>29700</v>
      </c>
      <c r="I2321" t="s">
        <v>27929</v>
      </c>
      <c r="J2321" t="s">
        <v>27929</v>
      </c>
      <c r="L2321" t="s">
        <v>29701</v>
      </c>
    </row>
    <row r="2322" spans="1:14" x14ac:dyDescent="0.35">
      <c r="A2322" t="s">
        <v>572</v>
      </c>
      <c r="B2322" t="s">
        <v>30078</v>
      </c>
      <c r="C2322" t="s">
        <v>4208</v>
      </c>
      <c r="D2322" t="s">
        <v>858</v>
      </c>
      <c r="E2322" t="s">
        <v>41</v>
      </c>
      <c r="F2322" t="s">
        <v>27946</v>
      </c>
      <c r="G2322" t="s">
        <v>29699</v>
      </c>
      <c r="H2322" t="s">
        <v>29700</v>
      </c>
      <c r="I2322" t="s">
        <v>27929</v>
      </c>
      <c r="J2322" t="s">
        <v>27929</v>
      </c>
      <c r="L2322" t="s">
        <v>29701</v>
      </c>
      <c r="N2322">
        <v>1</v>
      </c>
    </row>
    <row r="2323" spans="1:14" x14ac:dyDescent="0.35">
      <c r="A2323" t="s">
        <v>27570</v>
      </c>
      <c r="B2323" t="s">
        <v>30079</v>
      </c>
      <c r="C2323" t="s">
        <v>27660</v>
      </c>
      <c r="D2323" t="s">
        <v>858</v>
      </c>
      <c r="E2323" t="s">
        <v>41</v>
      </c>
      <c r="F2323" t="s">
        <v>27946</v>
      </c>
      <c r="G2323" t="s">
        <v>29699</v>
      </c>
      <c r="H2323" t="s">
        <v>29700</v>
      </c>
      <c r="I2323" t="s">
        <v>27929</v>
      </c>
      <c r="J2323" t="s">
        <v>27929</v>
      </c>
      <c r="L2323" t="s">
        <v>29701</v>
      </c>
    </row>
    <row r="2324" spans="1:14" x14ac:dyDescent="0.35">
      <c r="A2324" t="s">
        <v>620</v>
      </c>
      <c r="B2324" t="s">
        <v>30080</v>
      </c>
      <c r="C2324" t="s">
        <v>23147</v>
      </c>
      <c r="D2324" t="s">
        <v>858</v>
      </c>
      <c r="E2324" t="s">
        <v>41</v>
      </c>
      <c r="F2324" t="s">
        <v>27946</v>
      </c>
      <c r="G2324" t="s">
        <v>29699</v>
      </c>
      <c r="H2324" t="s">
        <v>29700</v>
      </c>
      <c r="I2324" t="s">
        <v>27929</v>
      </c>
      <c r="J2324" t="s">
        <v>27929</v>
      </c>
      <c r="L2324" t="s">
        <v>29701</v>
      </c>
      <c r="N2324">
        <v>1</v>
      </c>
    </row>
    <row r="2325" spans="1:14" x14ac:dyDescent="0.35">
      <c r="A2325" t="s">
        <v>36142</v>
      </c>
      <c r="B2325" t="s">
        <v>36143</v>
      </c>
      <c r="C2325" t="s">
        <v>36144</v>
      </c>
      <c r="D2325" t="s">
        <v>858</v>
      </c>
      <c r="E2325" t="s">
        <v>41</v>
      </c>
      <c r="F2325" t="s">
        <v>27946</v>
      </c>
      <c r="G2325" t="s">
        <v>29699</v>
      </c>
      <c r="H2325" t="s">
        <v>29700</v>
      </c>
      <c r="I2325" t="s">
        <v>27929</v>
      </c>
      <c r="J2325" t="s">
        <v>27929</v>
      </c>
      <c r="L2325" t="s">
        <v>29701</v>
      </c>
      <c r="N2325">
        <v>1</v>
      </c>
    </row>
    <row r="2326" spans="1:14" x14ac:dyDescent="0.35">
      <c r="A2326" t="s">
        <v>1016</v>
      </c>
      <c r="B2326" t="s">
        <v>30081</v>
      </c>
      <c r="C2326" t="s">
        <v>23241</v>
      </c>
      <c r="D2326" t="s">
        <v>858</v>
      </c>
      <c r="E2326" t="s">
        <v>41</v>
      </c>
      <c r="F2326" t="s">
        <v>27946</v>
      </c>
      <c r="G2326" t="s">
        <v>29699</v>
      </c>
      <c r="H2326" t="s">
        <v>30082</v>
      </c>
      <c r="I2326" t="s">
        <v>27929</v>
      </c>
      <c r="J2326" t="s">
        <v>27929</v>
      </c>
      <c r="K2326" t="s">
        <v>30083</v>
      </c>
      <c r="L2326" t="s">
        <v>30083</v>
      </c>
      <c r="N2326">
        <v>1</v>
      </c>
    </row>
    <row r="2327" spans="1:14" x14ac:dyDescent="0.35">
      <c r="A2327" t="s">
        <v>36145</v>
      </c>
      <c r="B2327" t="s">
        <v>36146</v>
      </c>
      <c r="C2327" t="s">
        <v>36147</v>
      </c>
      <c r="D2327" t="s">
        <v>858</v>
      </c>
      <c r="E2327" t="s">
        <v>41</v>
      </c>
      <c r="F2327" t="s">
        <v>27946</v>
      </c>
      <c r="G2327" t="s">
        <v>29699</v>
      </c>
      <c r="H2327" t="s">
        <v>30082</v>
      </c>
      <c r="I2327" t="s">
        <v>27929</v>
      </c>
      <c r="J2327" t="s">
        <v>27929</v>
      </c>
      <c r="L2327" t="s">
        <v>30083</v>
      </c>
    </row>
    <row r="2328" spans="1:14" x14ac:dyDescent="0.35">
      <c r="A2328" t="s">
        <v>30084</v>
      </c>
      <c r="B2328" t="s">
        <v>30085</v>
      </c>
      <c r="C2328" t="s">
        <v>30086</v>
      </c>
      <c r="D2328" t="s">
        <v>858</v>
      </c>
      <c r="E2328" t="s">
        <v>41</v>
      </c>
      <c r="F2328" t="s">
        <v>27946</v>
      </c>
      <c r="G2328" t="s">
        <v>29699</v>
      </c>
      <c r="H2328" t="s">
        <v>30082</v>
      </c>
      <c r="I2328" t="s">
        <v>27929</v>
      </c>
      <c r="J2328" t="s">
        <v>27929</v>
      </c>
      <c r="L2328" t="s">
        <v>30083</v>
      </c>
      <c r="N2328">
        <v>1</v>
      </c>
    </row>
    <row r="2329" spans="1:14" x14ac:dyDescent="0.35">
      <c r="A2329" t="s">
        <v>27571</v>
      </c>
      <c r="B2329" t="s">
        <v>30087</v>
      </c>
      <c r="C2329" t="s">
        <v>27663</v>
      </c>
      <c r="D2329" t="s">
        <v>858</v>
      </c>
      <c r="E2329" t="s">
        <v>41</v>
      </c>
      <c r="F2329" t="s">
        <v>27946</v>
      </c>
      <c r="G2329" t="s">
        <v>29699</v>
      </c>
      <c r="H2329" t="s">
        <v>30082</v>
      </c>
      <c r="I2329" t="s">
        <v>27929</v>
      </c>
      <c r="J2329" t="s">
        <v>27929</v>
      </c>
      <c r="L2329" t="s">
        <v>30083</v>
      </c>
      <c r="N2329">
        <v>1</v>
      </c>
    </row>
    <row r="2330" spans="1:14" x14ac:dyDescent="0.35">
      <c r="A2330" t="s">
        <v>30088</v>
      </c>
      <c r="B2330" t="s">
        <v>30089</v>
      </c>
      <c r="C2330" t="s">
        <v>30090</v>
      </c>
      <c r="D2330" t="s">
        <v>858</v>
      </c>
      <c r="E2330" t="s">
        <v>41</v>
      </c>
      <c r="F2330" t="s">
        <v>27946</v>
      </c>
      <c r="G2330" t="s">
        <v>29699</v>
      </c>
      <c r="H2330" t="s">
        <v>30082</v>
      </c>
      <c r="I2330" t="s">
        <v>27929</v>
      </c>
      <c r="J2330" t="s">
        <v>27929</v>
      </c>
      <c r="L2330" t="s">
        <v>30083</v>
      </c>
    </row>
    <row r="2331" spans="1:14" x14ac:dyDescent="0.35">
      <c r="A2331" t="s">
        <v>27573</v>
      </c>
      <c r="B2331" t="s">
        <v>30091</v>
      </c>
      <c r="C2331" t="s">
        <v>27665</v>
      </c>
      <c r="D2331" t="s">
        <v>858</v>
      </c>
      <c r="E2331" t="s">
        <v>41</v>
      </c>
      <c r="F2331" t="s">
        <v>27946</v>
      </c>
      <c r="G2331" t="s">
        <v>29699</v>
      </c>
      <c r="H2331" t="s">
        <v>30082</v>
      </c>
      <c r="I2331" t="s">
        <v>27929</v>
      </c>
      <c r="J2331" t="s">
        <v>27929</v>
      </c>
      <c r="L2331" t="s">
        <v>30083</v>
      </c>
    </row>
    <row r="2332" spans="1:14" x14ac:dyDescent="0.35">
      <c r="A2332" t="s">
        <v>27575</v>
      </c>
      <c r="B2332" t="s">
        <v>30092</v>
      </c>
      <c r="C2332" t="s">
        <v>27667</v>
      </c>
      <c r="D2332" t="s">
        <v>858</v>
      </c>
      <c r="E2332" t="s">
        <v>41</v>
      </c>
      <c r="F2332" t="s">
        <v>27946</v>
      </c>
      <c r="G2332" t="s">
        <v>29699</v>
      </c>
      <c r="H2332" t="s">
        <v>30082</v>
      </c>
      <c r="I2332" t="s">
        <v>27929</v>
      </c>
      <c r="J2332" t="s">
        <v>27929</v>
      </c>
      <c r="L2332" t="s">
        <v>30083</v>
      </c>
      <c r="N2332">
        <v>1</v>
      </c>
    </row>
    <row r="2333" spans="1:14" x14ac:dyDescent="0.35">
      <c r="A2333" t="s">
        <v>27577</v>
      </c>
      <c r="B2333" t="s">
        <v>30093</v>
      </c>
      <c r="C2333" t="s">
        <v>27669</v>
      </c>
      <c r="D2333" t="s">
        <v>858</v>
      </c>
      <c r="E2333" t="s">
        <v>41</v>
      </c>
      <c r="F2333" t="s">
        <v>27946</v>
      </c>
      <c r="G2333" t="s">
        <v>29699</v>
      </c>
      <c r="H2333" t="s">
        <v>30082</v>
      </c>
      <c r="I2333" t="s">
        <v>27929</v>
      </c>
      <c r="J2333" t="s">
        <v>27929</v>
      </c>
      <c r="L2333" t="s">
        <v>30083</v>
      </c>
    </row>
    <row r="2334" spans="1:14" x14ac:dyDescent="0.35">
      <c r="A2334" t="s">
        <v>30094</v>
      </c>
      <c r="B2334" t="s">
        <v>30095</v>
      </c>
      <c r="C2334" t="s">
        <v>30096</v>
      </c>
      <c r="D2334" t="s">
        <v>858</v>
      </c>
      <c r="E2334" t="s">
        <v>41</v>
      </c>
      <c r="F2334" t="s">
        <v>27946</v>
      </c>
      <c r="G2334" t="s">
        <v>29699</v>
      </c>
      <c r="H2334" t="s">
        <v>30082</v>
      </c>
      <c r="I2334" t="s">
        <v>27929</v>
      </c>
      <c r="J2334" t="s">
        <v>27929</v>
      </c>
      <c r="L2334" t="s">
        <v>30083</v>
      </c>
    </row>
    <row r="2335" spans="1:14" x14ac:dyDescent="0.35">
      <c r="A2335" t="s">
        <v>30097</v>
      </c>
      <c r="B2335" t="s">
        <v>30098</v>
      </c>
      <c r="C2335" t="s">
        <v>30099</v>
      </c>
      <c r="D2335" t="s">
        <v>858</v>
      </c>
      <c r="E2335" t="s">
        <v>41</v>
      </c>
      <c r="F2335" t="s">
        <v>27946</v>
      </c>
      <c r="G2335" t="s">
        <v>29699</v>
      </c>
      <c r="H2335" t="s">
        <v>30082</v>
      </c>
      <c r="I2335" t="s">
        <v>27929</v>
      </c>
      <c r="J2335" t="s">
        <v>27929</v>
      </c>
      <c r="L2335" t="s">
        <v>30083</v>
      </c>
    </row>
    <row r="2336" spans="1:14" x14ac:dyDescent="0.35">
      <c r="A2336" t="s">
        <v>576</v>
      </c>
      <c r="B2336" t="s">
        <v>30100</v>
      </c>
      <c r="C2336" t="s">
        <v>13729</v>
      </c>
      <c r="D2336" t="s">
        <v>858</v>
      </c>
      <c r="E2336" t="s">
        <v>41</v>
      </c>
      <c r="F2336" t="s">
        <v>27946</v>
      </c>
      <c r="G2336" t="s">
        <v>29699</v>
      </c>
      <c r="H2336" t="s">
        <v>30082</v>
      </c>
      <c r="I2336" t="s">
        <v>27929</v>
      </c>
      <c r="J2336" t="s">
        <v>27929</v>
      </c>
      <c r="L2336" t="s">
        <v>30083</v>
      </c>
    </row>
    <row r="2337" spans="1:14" x14ac:dyDescent="0.35">
      <c r="A2337" t="s">
        <v>27579</v>
      </c>
      <c r="B2337" t="s">
        <v>30101</v>
      </c>
      <c r="C2337" t="s">
        <v>27672</v>
      </c>
      <c r="D2337" t="s">
        <v>858</v>
      </c>
      <c r="E2337" t="s">
        <v>41</v>
      </c>
      <c r="F2337" t="s">
        <v>27946</v>
      </c>
      <c r="G2337" t="s">
        <v>29699</v>
      </c>
      <c r="H2337" t="s">
        <v>30082</v>
      </c>
      <c r="I2337" t="s">
        <v>27929</v>
      </c>
      <c r="J2337" t="s">
        <v>27929</v>
      </c>
      <c r="L2337" t="s">
        <v>30083</v>
      </c>
    </row>
    <row r="2338" spans="1:14" x14ac:dyDescent="0.35">
      <c r="A2338" t="s">
        <v>27581</v>
      </c>
      <c r="B2338" t="s">
        <v>30102</v>
      </c>
      <c r="C2338" t="s">
        <v>27674</v>
      </c>
      <c r="D2338" t="s">
        <v>858</v>
      </c>
      <c r="E2338" t="s">
        <v>41</v>
      </c>
      <c r="F2338" t="s">
        <v>27946</v>
      </c>
      <c r="G2338" t="s">
        <v>29699</v>
      </c>
      <c r="H2338" t="s">
        <v>30082</v>
      </c>
      <c r="I2338" t="s">
        <v>27929</v>
      </c>
      <c r="J2338" t="s">
        <v>27929</v>
      </c>
      <c r="L2338" t="s">
        <v>30083</v>
      </c>
    </row>
    <row r="2339" spans="1:14" x14ac:dyDescent="0.35">
      <c r="A2339" t="s">
        <v>30103</v>
      </c>
      <c r="B2339" t="s">
        <v>30104</v>
      </c>
      <c r="C2339" t="s">
        <v>30105</v>
      </c>
      <c r="D2339" t="s">
        <v>858</v>
      </c>
      <c r="E2339" t="s">
        <v>41</v>
      </c>
      <c r="F2339" t="s">
        <v>27946</v>
      </c>
      <c r="G2339" t="s">
        <v>29699</v>
      </c>
      <c r="H2339" t="s">
        <v>30082</v>
      </c>
      <c r="I2339" t="s">
        <v>27929</v>
      </c>
      <c r="J2339" t="s">
        <v>27929</v>
      </c>
      <c r="L2339" t="s">
        <v>30083</v>
      </c>
    </row>
    <row r="2340" spans="1:14" x14ac:dyDescent="0.35">
      <c r="A2340" t="s">
        <v>30106</v>
      </c>
      <c r="B2340" t="s">
        <v>30107</v>
      </c>
      <c r="C2340" t="s">
        <v>30108</v>
      </c>
      <c r="D2340" t="s">
        <v>858</v>
      </c>
      <c r="E2340" t="s">
        <v>41</v>
      </c>
      <c r="F2340" t="s">
        <v>27946</v>
      </c>
      <c r="G2340" t="s">
        <v>29699</v>
      </c>
      <c r="H2340" t="s">
        <v>30082</v>
      </c>
      <c r="I2340" t="s">
        <v>27929</v>
      </c>
      <c r="J2340" t="s">
        <v>27929</v>
      </c>
      <c r="L2340" t="s">
        <v>30083</v>
      </c>
    </row>
    <row r="2341" spans="1:14" x14ac:dyDescent="0.35">
      <c r="A2341" t="s">
        <v>36148</v>
      </c>
      <c r="B2341" t="s">
        <v>36149</v>
      </c>
      <c r="C2341" t="s">
        <v>30099</v>
      </c>
      <c r="D2341" t="s">
        <v>858</v>
      </c>
      <c r="E2341" t="s">
        <v>41</v>
      </c>
      <c r="F2341" t="s">
        <v>27946</v>
      </c>
      <c r="G2341" t="s">
        <v>29699</v>
      </c>
      <c r="H2341" t="s">
        <v>30082</v>
      </c>
      <c r="I2341" t="s">
        <v>27929</v>
      </c>
      <c r="J2341" t="s">
        <v>27929</v>
      </c>
      <c r="L2341" t="s">
        <v>30083</v>
      </c>
    </row>
    <row r="2342" spans="1:14" x14ac:dyDescent="0.35">
      <c r="A2342" t="s">
        <v>27583</v>
      </c>
      <c r="B2342" t="s">
        <v>30109</v>
      </c>
      <c r="C2342" t="s">
        <v>27676</v>
      </c>
      <c r="D2342" t="s">
        <v>858</v>
      </c>
      <c r="E2342" t="s">
        <v>41</v>
      </c>
      <c r="F2342" t="s">
        <v>27946</v>
      </c>
      <c r="G2342" t="s">
        <v>29699</v>
      </c>
      <c r="H2342" t="s">
        <v>30110</v>
      </c>
      <c r="I2342" t="s">
        <v>27929</v>
      </c>
      <c r="J2342" t="s">
        <v>27929</v>
      </c>
      <c r="K2342" t="s">
        <v>30111</v>
      </c>
      <c r="L2342" t="s">
        <v>30111</v>
      </c>
    </row>
    <row r="2343" spans="1:14" x14ac:dyDescent="0.35">
      <c r="A2343" t="s">
        <v>32534</v>
      </c>
      <c r="B2343" t="s">
        <v>36150</v>
      </c>
      <c r="C2343" t="s">
        <v>32917</v>
      </c>
      <c r="D2343" t="s">
        <v>858</v>
      </c>
      <c r="E2343" t="s">
        <v>41</v>
      </c>
      <c r="F2343" t="s">
        <v>27946</v>
      </c>
      <c r="G2343" t="s">
        <v>29699</v>
      </c>
      <c r="H2343" t="s">
        <v>30110</v>
      </c>
      <c r="I2343" t="s">
        <v>27929</v>
      </c>
      <c r="J2343" t="s">
        <v>27929</v>
      </c>
      <c r="L2343" t="s">
        <v>30111</v>
      </c>
      <c r="N2343">
        <v>1</v>
      </c>
    </row>
    <row r="2344" spans="1:14" x14ac:dyDescent="0.35">
      <c r="A2344" s="315" t="s">
        <v>27585</v>
      </c>
      <c r="B2344" t="s">
        <v>30112</v>
      </c>
      <c r="C2344" t="s">
        <v>27678</v>
      </c>
      <c r="D2344" t="s">
        <v>858</v>
      </c>
      <c r="E2344" t="s">
        <v>41</v>
      </c>
      <c r="F2344" t="s">
        <v>27946</v>
      </c>
      <c r="G2344" t="s">
        <v>29699</v>
      </c>
      <c r="H2344" t="s">
        <v>30110</v>
      </c>
      <c r="I2344" t="s">
        <v>27929</v>
      </c>
      <c r="J2344" t="s">
        <v>27929</v>
      </c>
      <c r="L2344" t="s">
        <v>30111</v>
      </c>
      <c r="N2344">
        <v>1</v>
      </c>
    </row>
    <row r="2345" spans="1:14" x14ac:dyDescent="0.35">
      <c r="A2345" t="s">
        <v>27587</v>
      </c>
      <c r="B2345" t="s">
        <v>30113</v>
      </c>
      <c r="C2345" t="s">
        <v>27680</v>
      </c>
      <c r="D2345" t="s">
        <v>858</v>
      </c>
      <c r="E2345" t="s">
        <v>41</v>
      </c>
      <c r="F2345" t="s">
        <v>27946</v>
      </c>
      <c r="G2345" t="s">
        <v>29699</v>
      </c>
      <c r="H2345" t="s">
        <v>30110</v>
      </c>
      <c r="I2345" t="s">
        <v>27929</v>
      </c>
      <c r="J2345" t="s">
        <v>27929</v>
      </c>
      <c r="L2345" t="s">
        <v>30111</v>
      </c>
    </row>
    <row r="2346" spans="1:14" x14ac:dyDescent="0.35">
      <c r="A2346" t="s">
        <v>27588</v>
      </c>
      <c r="B2346" t="s">
        <v>30114</v>
      </c>
      <c r="C2346" t="s">
        <v>27682</v>
      </c>
      <c r="D2346" t="s">
        <v>858</v>
      </c>
      <c r="E2346" t="s">
        <v>41</v>
      </c>
      <c r="F2346" t="s">
        <v>27946</v>
      </c>
      <c r="G2346" t="s">
        <v>29699</v>
      </c>
      <c r="H2346" t="s">
        <v>30115</v>
      </c>
      <c r="I2346" t="s">
        <v>27929</v>
      </c>
      <c r="J2346" t="s">
        <v>27929</v>
      </c>
      <c r="K2346" t="s">
        <v>30116</v>
      </c>
      <c r="L2346" t="s">
        <v>30116</v>
      </c>
    </row>
    <row r="2347" spans="1:14" x14ac:dyDescent="0.35">
      <c r="A2347" t="s">
        <v>27590</v>
      </c>
      <c r="B2347" t="s">
        <v>30117</v>
      </c>
      <c r="C2347" t="s">
        <v>27684</v>
      </c>
      <c r="D2347" t="s">
        <v>858</v>
      </c>
      <c r="E2347" t="s">
        <v>41</v>
      </c>
      <c r="F2347" t="s">
        <v>27954</v>
      </c>
      <c r="G2347" t="s">
        <v>29699</v>
      </c>
      <c r="H2347" t="s">
        <v>30118</v>
      </c>
      <c r="I2347" t="s">
        <v>27929</v>
      </c>
      <c r="J2347" t="s">
        <v>27929</v>
      </c>
      <c r="K2347" t="s">
        <v>36151</v>
      </c>
      <c r="L2347" t="s">
        <v>36151</v>
      </c>
    </row>
    <row r="2348" spans="1:14" x14ac:dyDescent="0.35">
      <c r="A2348" s="315" t="s">
        <v>27592</v>
      </c>
      <c r="B2348" t="s">
        <v>30120</v>
      </c>
      <c r="C2348" t="s">
        <v>27686</v>
      </c>
      <c r="D2348" t="s">
        <v>858</v>
      </c>
      <c r="E2348" t="s">
        <v>41</v>
      </c>
      <c r="F2348" t="s">
        <v>27946</v>
      </c>
      <c r="G2348" t="s">
        <v>29699</v>
      </c>
      <c r="H2348" t="s">
        <v>30121</v>
      </c>
      <c r="I2348" t="s">
        <v>27929</v>
      </c>
      <c r="J2348" t="s">
        <v>27929</v>
      </c>
      <c r="K2348" t="s">
        <v>30122</v>
      </c>
      <c r="L2348" t="s">
        <v>30122</v>
      </c>
    </row>
    <row r="2349" spans="1:14" x14ac:dyDescent="0.35">
      <c r="A2349" t="s">
        <v>27597</v>
      </c>
      <c r="B2349" t="s">
        <v>30125</v>
      </c>
      <c r="C2349" t="s">
        <v>27691</v>
      </c>
      <c r="D2349" t="s">
        <v>864</v>
      </c>
      <c r="E2349" t="s">
        <v>41</v>
      </c>
      <c r="F2349" t="s">
        <v>27946</v>
      </c>
      <c r="G2349" t="s">
        <v>29674</v>
      </c>
      <c r="H2349" t="s">
        <v>27929</v>
      </c>
      <c r="I2349" t="s">
        <v>27929</v>
      </c>
      <c r="J2349" t="s">
        <v>27929</v>
      </c>
      <c r="K2349" t="s">
        <v>30126</v>
      </c>
      <c r="L2349" t="s">
        <v>30126</v>
      </c>
    </row>
    <row r="2350" spans="1:14" x14ac:dyDescent="0.35">
      <c r="A2350" t="s">
        <v>27598</v>
      </c>
      <c r="B2350" t="s">
        <v>30127</v>
      </c>
      <c r="C2350" t="s">
        <v>27693</v>
      </c>
      <c r="D2350" t="s">
        <v>858</v>
      </c>
      <c r="E2350" t="s">
        <v>41</v>
      </c>
      <c r="F2350" t="s">
        <v>27946</v>
      </c>
      <c r="G2350" t="s">
        <v>29674</v>
      </c>
      <c r="H2350" t="s">
        <v>27929</v>
      </c>
      <c r="I2350" t="s">
        <v>27929</v>
      </c>
      <c r="J2350" t="s">
        <v>27929</v>
      </c>
      <c r="L2350" t="s">
        <v>30126</v>
      </c>
    </row>
    <row r="2351" spans="1:14" x14ac:dyDescent="0.35">
      <c r="A2351" t="s">
        <v>27600</v>
      </c>
      <c r="B2351" t="s">
        <v>30128</v>
      </c>
      <c r="C2351" t="s">
        <v>27695</v>
      </c>
      <c r="D2351" t="s">
        <v>858</v>
      </c>
      <c r="E2351" t="s">
        <v>41</v>
      </c>
      <c r="F2351" t="s">
        <v>27946</v>
      </c>
      <c r="G2351" t="s">
        <v>29674</v>
      </c>
      <c r="H2351" t="s">
        <v>27929</v>
      </c>
      <c r="I2351" t="s">
        <v>27929</v>
      </c>
      <c r="J2351" t="s">
        <v>27929</v>
      </c>
      <c r="L2351" t="s">
        <v>30126</v>
      </c>
    </row>
    <row r="2352" spans="1:14" x14ac:dyDescent="0.35">
      <c r="A2352" t="s">
        <v>27602</v>
      </c>
      <c r="B2352" t="s">
        <v>30129</v>
      </c>
      <c r="C2352" t="s">
        <v>27697</v>
      </c>
      <c r="D2352" t="s">
        <v>858</v>
      </c>
      <c r="E2352" t="s">
        <v>41</v>
      </c>
      <c r="F2352" t="s">
        <v>27946</v>
      </c>
      <c r="G2352" t="s">
        <v>29674</v>
      </c>
      <c r="H2352" t="s">
        <v>27929</v>
      </c>
      <c r="I2352" t="s">
        <v>27929</v>
      </c>
      <c r="J2352" t="s">
        <v>27929</v>
      </c>
      <c r="L2352" t="s">
        <v>30126</v>
      </c>
    </row>
    <row r="2353" spans="1:14" x14ac:dyDescent="0.35">
      <c r="A2353" t="s">
        <v>27604</v>
      </c>
      <c r="B2353" t="s">
        <v>30130</v>
      </c>
      <c r="C2353" t="s">
        <v>27699</v>
      </c>
      <c r="D2353" t="s">
        <v>858</v>
      </c>
      <c r="E2353" t="s">
        <v>41</v>
      </c>
      <c r="F2353" t="s">
        <v>27946</v>
      </c>
      <c r="G2353" t="s">
        <v>29674</v>
      </c>
      <c r="H2353" t="s">
        <v>27929</v>
      </c>
      <c r="I2353" t="s">
        <v>27929</v>
      </c>
      <c r="J2353" t="s">
        <v>27929</v>
      </c>
      <c r="L2353" t="s">
        <v>30126</v>
      </c>
    </row>
    <row r="2354" spans="1:14" x14ac:dyDescent="0.35">
      <c r="A2354" t="s">
        <v>27606</v>
      </c>
      <c r="B2354" t="s">
        <v>30131</v>
      </c>
      <c r="C2354" t="s">
        <v>27701</v>
      </c>
      <c r="D2354" t="s">
        <v>864</v>
      </c>
      <c r="E2354" t="s">
        <v>41</v>
      </c>
      <c r="F2354" t="s">
        <v>27946</v>
      </c>
      <c r="G2354" t="s">
        <v>29674</v>
      </c>
      <c r="H2354" t="s">
        <v>27929</v>
      </c>
      <c r="I2354" t="s">
        <v>27929</v>
      </c>
      <c r="J2354" t="s">
        <v>27929</v>
      </c>
      <c r="L2354" t="s">
        <v>30126</v>
      </c>
    </row>
    <row r="2355" spans="1:14" x14ac:dyDescent="0.35">
      <c r="A2355" t="s">
        <v>27608</v>
      </c>
      <c r="B2355" t="s">
        <v>30132</v>
      </c>
      <c r="C2355" t="s">
        <v>27703</v>
      </c>
      <c r="D2355" t="s">
        <v>864</v>
      </c>
      <c r="E2355" t="s">
        <v>41</v>
      </c>
      <c r="F2355" t="s">
        <v>27946</v>
      </c>
      <c r="G2355" t="s">
        <v>29674</v>
      </c>
      <c r="H2355" t="s">
        <v>27929</v>
      </c>
      <c r="I2355" t="s">
        <v>27929</v>
      </c>
      <c r="J2355" t="s">
        <v>27929</v>
      </c>
      <c r="L2355" t="s">
        <v>30126</v>
      </c>
    </row>
    <row r="2356" spans="1:14" x14ac:dyDescent="0.35">
      <c r="A2356">
        <v>527023418073</v>
      </c>
      <c r="B2356" t="s">
        <v>30133</v>
      </c>
      <c r="C2356" t="s">
        <v>27705</v>
      </c>
      <c r="D2356" t="s">
        <v>864</v>
      </c>
      <c r="E2356" t="s">
        <v>41</v>
      </c>
      <c r="F2356" t="s">
        <v>27946</v>
      </c>
      <c r="G2356" t="s">
        <v>29674</v>
      </c>
      <c r="H2356" t="s">
        <v>27929</v>
      </c>
      <c r="I2356" t="s">
        <v>27929</v>
      </c>
      <c r="J2356" t="s">
        <v>27929</v>
      </c>
      <c r="L2356" t="s">
        <v>30126</v>
      </c>
    </row>
    <row r="2357" spans="1:14" x14ac:dyDescent="0.35">
      <c r="A2357" t="s">
        <v>35550</v>
      </c>
      <c r="B2357" t="s">
        <v>30134</v>
      </c>
      <c r="C2357" t="s">
        <v>27708</v>
      </c>
      <c r="D2357" t="s">
        <v>864</v>
      </c>
      <c r="E2357" t="s">
        <v>41</v>
      </c>
      <c r="F2357" t="s">
        <v>27946</v>
      </c>
      <c r="G2357" t="s">
        <v>29674</v>
      </c>
      <c r="H2357" t="s">
        <v>27929</v>
      </c>
      <c r="I2357" t="s">
        <v>27929</v>
      </c>
      <c r="J2357" t="s">
        <v>27929</v>
      </c>
      <c r="L2357" t="s">
        <v>30126</v>
      </c>
      <c r="N2357">
        <v>1</v>
      </c>
    </row>
    <row r="2358" spans="1:14" x14ac:dyDescent="0.35">
      <c r="A2358" t="s">
        <v>36152</v>
      </c>
      <c r="B2358" t="s">
        <v>36153</v>
      </c>
      <c r="C2358" t="s">
        <v>36154</v>
      </c>
      <c r="D2358" t="s">
        <v>864</v>
      </c>
      <c r="E2358" t="s">
        <v>41</v>
      </c>
      <c r="F2358" t="s">
        <v>27946</v>
      </c>
      <c r="G2358" t="s">
        <v>29674</v>
      </c>
      <c r="H2358" t="s">
        <v>27929</v>
      </c>
      <c r="I2358" t="s">
        <v>27929</v>
      </c>
      <c r="J2358" t="s">
        <v>27929</v>
      </c>
      <c r="L2358" t="s">
        <v>30126</v>
      </c>
    </row>
    <row r="2359" spans="1:14" x14ac:dyDescent="0.35">
      <c r="A2359" t="s">
        <v>27615</v>
      </c>
      <c r="B2359" t="s">
        <v>30135</v>
      </c>
      <c r="C2359" t="s">
        <v>27710</v>
      </c>
      <c r="D2359" t="s">
        <v>835</v>
      </c>
      <c r="E2359" t="s">
        <v>41</v>
      </c>
      <c r="F2359" t="s">
        <v>27946</v>
      </c>
      <c r="G2359" t="s">
        <v>30136</v>
      </c>
      <c r="H2359" t="s">
        <v>164</v>
      </c>
      <c r="I2359" t="s">
        <v>30137</v>
      </c>
      <c r="J2359" t="s">
        <v>27929</v>
      </c>
      <c r="K2359" t="s">
        <v>30138</v>
      </c>
      <c r="L2359" t="s">
        <v>30138</v>
      </c>
    </row>
    <row r="2360" spans="1:14" x14ac:dyDescent="0.35">
      <c r="A2360" t="s">
        <v>27617</v>
      </c>
      <c r="B2360" t="s">
        <v>30139</v>
      </c>
      <c r="C2360" t="s">
        <v>27712</v>
      </c>
      <c r="D2360" t="s">
        <v>858</v>
      </c>
      <c r="E2360" t="s">
        <v>41</v>
      </c>
      <c r="F2360" t="s">
        <v>27946</v>
      </c>
      <c r="G2360" t="s">
        <v>30136</v>
      </c>
      <c r="H2360" t="s">
        <v>164</v>
      </c>
      <c r="I2360" t="s">
        <v>30140</v>
      </c>
      <c r="J2360" t="s">
        <v>27929</v>
      </c>
      <c r="K2360" t="s">
        <v>30141</v>
      </c>
      <c r="L2360" t="s">
        <v>30141</v>
      </c>
    </row>
    <row r="2361" spans="1:14" x14ac:dyDescent="0.35">
      <c r="A2361" t="s">
        <v>27619</v>
      </c>
      <c r="B2361" t="s">
        <v>30142</v>
      </c>
      <c r="C2361" t="s">
        <v>27714</v>
      </c>
      <c r="D2361" t="s">
        <v>835</v>
      </c>
      <c r="E2361" t="s">
        <v>41</v>
      </c>
      <c r="F2361" t="s">
        <v>27946</v>
      </c>
      <c r="G2361" t="s">
        <v>30136</v>
      </c>
      <c r="H2361" t="s">
        <v>164</v>
      </c>
      <c r="I2361" t="s">
        <v>30140</v>
      </c>
      <c r="J2361" t="s">
        <v>27929</v>
      </c>
      <c r="L2361" t="s">
        <v>30141</v>
      </c>
    </row>
    <row r="2362" spans="1:14" x14ac:dyDescent="0.35">
      <c r="A2362" t="s">
        <v>27620</v>
      </c>
      <c r="B2362" t="s">
        <v>30143</v>
      </c>
      <c r="C2362" t="s">
        <v>27716</v>
      </c>
      <c r="D2362" t="s">
        <v>835</v>
      </c>
      <c r="E2362" t="s">
        <v>41</v>
      </c>
      <c r="F2362" t="s">
        <v>27946</v>
      </c>
      <c r="G2362" t="s">
        <v>30136</v>
      </c>
      <c r="H2362" t="s">
        <v>164</v>
      </c>
      <c r="I2362" t="s">
        <v>30140</v>
      </c>
      <c r="J2362" t="s">
        <v>27929</v>
      </c>
      <c r="L2362" t="s">
        <v>30141</v>
      </c>
    </row>
    <row r="2363" spans="1:14" x14ac:dyDescent="0.35">
      <c r="A2363" t="s">
        <v>27622</v>
      </c>
      <c r="B2363" t="s">
        <v>30144</v>
      </c>
      <c r="C2363" t="s">
        <v>27718</v>
      </c>
      <c r="D2363" t="s">
        <v>835</v>
      </c>
      <c r="E2363" t="s">
        <v>41</v>
      </c>
      <c r="F2363" t="s">
        <v>27946</v>
      </c>
      <c r="G2363" t="s">
        <v>30136</v>
      </c>
      <c r="H2363" t="s">
        <v>164</v>
      </c>
      <c r="I2363" t="s">
        <v>30140</v>
      </c>
      <c r="J2363" t="s">
        <v>27929</v>
      </c>
      <c r="L2363" t="s">
        <v>30141</v>
      </c>
    </row>
    <row r="2364" spans="1:14" x14ac:dyDescent="0.35">
      <c r="A2364">
        <v>345206231073</v>
      </c>
      <c r="B2364" t="s">
        <v>30145</v>
      </c>
      <c r="C2364" t="s">
        <v>27720</v>
      </c>
      <c r="D2364" t="s">
        <v>858</v>
      </c>
      <c r="E2364" t="s">
        <v>41</v>
      </c>
      <c r="F2364" t="s">
        <v>27946</v>
      </c>
      <c r="G2364" t="s">
        <v>30136</v>
      </c>
      <c r="H2364" t="s">
        <v>164</v>
      </c>
      <c r="I2364" t="s">
        <v>30146</v>
      </c>
      <c r="J2364" t="s">
        <v>27929</v>
      </c>
      <c r="K2364" t="s">
        <v>30147</v>
      </c>
      <c r="L2364" t="s">
        <v>30147</v>
      </c>
    </row>
    <row r="2365" spans="1:14" x14ac:dyDescent="0.35">
      <c r="A2365" t="s">
        <v>27625</v>
      </c>
      <c r="B2365" t="s">
        <v>30148</v>
      </c>
      <c r="C2365" t="s">
        <v>27722</v>
      </c>
      <c r="D2365" t="s">
        <v>864</v>
      </c>
      <c r="E2365" t="s">
        <v>41</v>
      </c>
      <c r="F2365" t="s">
        <v>27946</v>
      </c>
      <c r="G2365" t="s">
        <v>30136</v>
      </c>
      <c r="H2365" t="s">
        <v>164</v>
      </c>
      <c r="I2365" t="s">
        <v>28096</v>
      </c>
      <c r="J2365" t="s">
        <v>27929</v>
      </c>
      <c r="K2365" t="s">
        <v>30149</v>
      </c>
      <c r="L2365" t="s">
        <v>30149</v>
      </c>
      <c r="N2365">
        <v>1</v>
      </c>
    </row>
    <row r="2366" spans="1:14" x14ac:dyDescent="0.35">
      <c r="A2366" t="s">
        <v>27627</v>
      </c>
      <c r="B2366" t="s">
        <v>30150</v>
      </c>
      <c r="C2366" t="s">
        <v>27723</v>
      </c>
      <c r="D2366" t="s">
        <v>858</v>
      </c>
      <c r="E2366" t="s">
        <v>41</v>
      </c>
      <c r="F2366" t="s">
        <v>27946</v>
      </c>
      <c r="G2366" t="s">
        <v>30136</v>
      </c>
      <c r="H2366" t="s">
        <v>164</v>
      </c>
      <c r="I2366" t="s">
        <v>28096</v>
      </c>
      <c r="J2366" t="s">
        <v>27929</v>
      </c>
      <c r="L2366" t="s">
        <v>30149</v>
      </c>
    </row>
    <row r="2367" spans="1:14" x14ac:dyDescent="0.35">
      <c r="A2367" t="s">
        <v>27629</v>
      </c>
      <c r="B2367" t="s">
        <v>30150</v>
      </c>
      <c r="C2367" t="s">
        <v>27723</v>
      </c>
      <c r="D2367" t="s">
        <v>858</v>
      </c>
      <c r="E2367" t="s">
        <v>41</v>
      </c>
      <c r="F2367" t="s">
        <v>27946</v>
      </c>
      <c r="G2367" t="s">
        <v>30136</v>
      </c>
      <c r="H2367" t="s">
        <v>164</v>
      </c>
      <c r="I2367" t="s">
        <v>28096</v>
      </c>
      <c r="J2367" t="s">
        <v>27929</v>
      </c>
      <c r="L2367" t="s">
        <v>30149</v>
      </c>
    </row>
    <row r="2368" spans="1:14" x14ac:dyDescent="0.35">
      <c r="A2368" t="s">
        <v>1006</v>
      </c>
      <c r="B2368" t="s">
        <v>30151</v>
      </c>
      <c r="C2368" t="s">
        <v>13731</v>
      </c>
      <c r="D2368" t="s">
        <v>858</v>
      </c>
      <c r="E2368" t="s">
        <v>41</v>
      </c>
      <c r="F2368" t="s">
        <v>27946</v>
      </c>
      <c r="G2368" t="s">
        <v>30136</v>
      </c>
      <c r="H2368" t="s">
        <v>164</v>
      </c>
      <c r="I2368" t="s">
        <v>28096</v>
      </c>
      <c r="J2368" t="s">
        <v>27929</v>
      </c>
      <c r="L2368" t="s">
        <v>30149</v>
      </c>
    </row>
    <row r="2369" spans="1:14" x14ac:dyDescent="0.35">
      <c r="A2369" s="315" t="s">
        <v>584</v>
      </c>
      <c r="B2369" t="s">
        <v>30152</v>
      </c>
      <c r="C2369" t="s">
        <v>13732</v>
      </c>
      <c r="D2369" t="s">
        <v>858</v>
      </c>
      <c r="E2369" t="s">
        <v>41</v>
      </c>
      <c r="F2369" t="s">
        <v>27946</v>
      </c>
      <c r="G2369" t="s">
        <v>30136</v>
      </c>
      <c r="H2369" t="s">
        <v>164</v>
      </c>
      <c r="I2369" t="s">
        <v>28096</v>
      </c>
      <c r="J2369" t="s">
        <v>27929</v>
      </c>
      <c r="L2369" t="s">
        <v>30149</v>
      </c>
      <c r="N2369">
        <v>1</v>
      </c>
    </row>
    <row r="2370" spans="1:14" x14ac:dyDescent="0.35">
      <c r="A2370" s="315" t="s">
        <v>27631</v>
      </c>
      <c r="B2370" t="s">
        <v>30153</v>
      </c>
      <c r="C2370" t="s">
        <v>27726</v>
      </c>
      <c r="D2370" t="s">
        <v>858</v>
      </c>
      <c r="E2370" t="s">
        <v>41</v>
      </c>
      <c r="F2370" t="s">
        <v>27946</v>
      </c>
      <c r="G2370" t="s">
        <v>30136</v>
      </c>
      <c r="H2370" t="s">
        <v>164</v>
      </c>
      <c r="I2370" t="s">
        <v>28096</v>
      </c>
      <c r="J2370" t="s">
        <v>27929</v>
      </c>
      <c r="L2370" t="s">
        <v>30149</v>
      </c>
    </row>
    <row r="2371" spans="1:14" x14ac:dyDescent="0.35">
      <c r="A2371" t="s">
        <v>27633</v>
      </c>
      <c r="B2371" t="s">
        <v>30154</v>
      </c>
      <c r="C2371" t="s">
        <v>27728</v>
      </c>
      <c r="D2371" t="s">
        <v>835</v>
      </c>
      <c r="E2371" t="s">
        <v>41</v>
      </c>
      <c r="F2371" t="s">
        <v>27946</v>
      </c>
      <c r="G2371" t="s">
        <v>30136</v>
      </c>
      <c r="H2371" t="s">
        <v>164</v>
      </c>
      <c r="I2371" t="s">
        <v>189</v>
      </c>
      <c r="J2371" t="s">
        <v>27929</v>
      </c>
      <c r="K2371" t="s">
        <v>30155</v>
      </c>
      <c r="L2371" t="s">
        <v>30155</v>
      </c>
    </row>
    <row r="2372" spans="1:14" x14ac:dyDescent="0.35">
      <c r="A2372">
        <v>335082271050</v>
      </c>
      <c r="B2372" t="s">
        <v>30156</v>
      </c>
      <c r="C2372" t="s">
        <v>27730</v>
      </c>
      <c r="D2372" t="s">
        <v>858</v>
      </c>
      <c r="E2372" t="s">
        <v>41</v>
      </c>
      <c r="F2372" t="s">
        <v>27946</v>
      </c>
      <c r="G2372" t="s">
        <v>30136</v>
      </c>
      <c r="H2372" t="s">
        <v>164</v>
      </c>
      <c r="I2372" t="s">
        <v>30157</v>
      </c>
      <c r="J2372" t="s">
        <v>27929</v>
      </c>
      <c r="K2372" t="s">
        <v>30158</v>
      </c>
      <c r="L2372" t="s">
        <v>30158</v>
      </c>
    </row>
    <row r="2373" spans="1:14" x14ac:dyDescent="0.35">
      <c r="A2373" t="s">
        <v>27637</v>
      </c>
      <c r="B2373" t="s">
        <v>30159</v>
      </c>
      <c r="C2373" t="s">
        <v>27732</v>
      </c>
      <c r="D2373" t="s">
        <v>858</v>
      </c>
      <c r="E2373" t="s">
        <v>41</v>
      </c>
      <c r="F2373" t="s">
        <v>27946</v>
      </c>
      <c r="G2373" t="s">
        <v>30136</v>
      </c>
      <c r="H2373" t="s">
        <v>164</v>
      </c>
      <c r="I2373" t="s">
        <v>30160</v>
      </c>
      <c r="J2373" t="s">
        <v>27929</v>
      </c>
      <c r="K2373" t="s">
        <v>30161</v>
      </c>
      <c r="L2373" t="s">
        <v>30161</v>
      </c>
    </row>
    <row r="2374" spans="1:14" x14ac:dyDescent="0.35">
      <c r="A2374" t="s">
        <v>27639</v>
      </c>
      <c r="B2374" t="s">
        <v>30162</v>
      </c>
      <c r="C2374" t="s">
        <v>27734</v>
      </c>
      <c r="D2374" t="s">
        <v>858</v>
      </c>
      <c r="E2374" t="s">
        <v>41</v>
      </c>
      <c r="F2374" t="s">
        <v>27946</v>
      </c>
      <c r="G2374" t="s">
        <v>30136</v>
      </c>
      <c r="H2374" t="s">
        <v>164</v>
      </c>
      <c r="I2374" t="s">
        <v>26063</v>
      </c>
      <c r="J2374" t="s">
        <v>27929</v>
      </c>
      <c r="K2374" t="s">
        <v>30163</v>
      </c>
      <c r="L2374" t="s">
        <v>30163</v>
      </c>
    </row>
    <row r="2375" spans="1:14" x14ac:dyDescent="0.35">
      <c r="A2375" t="s">
        <v>27641</v>
      </c>
      <c r="B2375" t="s">
        <v>30164</v>
      </c>
      <c r="C2375" t="s">
        <v>25616</v>
      </c>
      <c r="D2375" t="s">
        <v>858</v>
      </c>
      <c r="E2375" t="s">
        <v>41</v>
      </c>
      <c r="F2375" t="s">
        <v>27946</v>
      </c>
      <c r="G2375" t="s">
        <v>30136</v>
      </c>
      <c r="H2375" t="s">
        <v>165</v>
      </c>
      <c r="I2375" t="s">
        <v>30165</v>
      </c>
      <c r="J2375" t="s">
        <v>27929</v>
      </c>
      <c r="K2375" t="s">
        <v>30166</v>
      </c>
      <c r="L2375" t="s">
        <v>30166</v>
      </c>
    </row>
    <row r="2376" spans="1:14" x14ac:dyDescent="0.35">
      <c r="A2376" t="s">
        <v>27643</v>
      </c>
      <c r="B2376" t="s">
        <v>30167</v>
      </c>
      <c r="C2376" t="s">
        <v>25616</v>
      </c>
      <c r="D2376" t="s">
        <v>842</v>
      </c>
      <c r="E2376" t="s">
        <v>41</v>
      </c>
      <c r="F2376" t="s">
        <v>27946</v>
      </c>
      <c r="G2376" t="s">
        <v>30136</v>
      </c>
      <c r="H2376" t="s">
        <v>165</v>
      </c>
      <c r="I2376" t="s">
        <v>30165</v>
      </c>
      <c r="J2376" t="s">
        <v>27929</v>
      </c>
      <c r="L2376" t="s">
        <v>30166</v>
      </c>
    </row>
    <row r="2377" spans="1:14" x14ac:dyDescent="0.35">
      <c r="A2377" t="s">
        <v>27645</v>
      </c>
      <c r="B2377" t="s">
        <v>30168</v>
      </c>
      <c r="C2377" t="s">
        <v>25632</v>
      </c>
      <c r="D2377" t="s">
        <v>842</v>
      </c>
      <c r="E2377" t="s">
        <v>41</v>
      </c>
      <c r="F2377" t="s">
        <v>27946</v>
      </c>
      <c r="G2377" t="s">
        <v>30136</v>
      </c>
      <c r="H2377" t="s">
        <v>165</v>
      </c>
      <c r="I2377" t="s">
        <v>30140</v>
      </c>
      <c r="J2377" t="s">
        <v>27929</v>
      </c>
      <c r="K2377" t="s">
        <v>30169</v>
      </c>
      <c r="L2377" t="s">
        <v>30169</v>
      </c>
    </row>
    <row r="2378" spans="1:14" x14ac:dyDescent="0.35">
      <c r="A2378" t="s">
        <v>27647</v>
      </c>
      <c r="B2378" t="s">
        <v>30170</v>
      </c>
      <c r="C2378" t="s">
        <v>12</v>
      </c>
      <c r="D2378" t="s">
        <v>842</v>
      </c>
      <c r="E2378" t="s">
        <v>41</v>
      </c>
      <c r="F2378" t="s">
        <v>27946</v>
      </c>
      <c r="G2378" t="s">
        <v>30136</v>
      </c>
      <c r="H2378" t="s">
        <v>165</v>
      </c>
      <c r="I2378" t="s">
        <v>30140</v>
      </c>
      <c r="J2378" t="s">
        <v>27929</v>
      </c>
      <c r="L2378" t="s">
        <v>30169</v>
      </c>
    </row>
    <row r="2379" spans="1:14" x14ac:dyDescent="0.35">
      <c r="A2379" t="s">
        <v>27648</v>
      </c>
      <c r="B2379" t="s">
        <v>30171</v>
      </c>
      <c r="C2379" t="s">
        <v>27736</v>
      </c>
      <c r="D2379" t="s">
        <v>858</v>
      </c>
      <c r="E2379" t="s">
        <v>41</v>
      </c>
      <c r="F2379" t="s">
        <v>27946</v>
      </c>
      <c r="G2379" t="s">
        <v>30136</v>
      </c>
      <c r="H2379" t="s">
        <v>165</v>
      </c>
      <c r="I2379" t="s">
        <v>30172</v>
      </c>
      <c r="J2379" t="s">
        <v>27929</v>
      </c>
      <c r="K2379" t="s">
        <v>30173</v>
      </c>
      <c r="L2379" t="s">
        <v>30173</v>
      </c>
    </row>
    <row r="2380" spans="1:14" x14ac:dyDescent="0.35">
      <c r="A2380" t="s">
        <v>32540</v>
      </c>
      <c r="B2380" t="s">
        <v>36155</v>
      </c>
      <c r="C2380" t="s">
        <v>32921</v>
      </c>
      <c r="D2380" t="s">
        <v>858</v>
      </c>
      <c r="E2380" t="s">
        <v>41</v>
      </c>
      <c r="F2380" t="s">
        <v>27946</v>
      </c>
      <c r="G2380" t="s">
        <v>30136</v>
      </c>
      <c r="H2380" t="s">
        <v>163</v>
      </c>
      <c r="I2380" t="s">
        <v>28096</v>
      </c>
      <c r="J2380" t="s">
        <v>27929</v>
      </c>
      <c r="K2380" t="s">
        <v>36156</v>
      </c>
      <c r="L2380" t="s">
        <v>36156</v>
      </c>
    </row>
    <row r="2381" spans="1:14" x14ac:dyDescent="0.35">
      <c r="A2381" s="315" t="s">
        <v>27650</v>
      </c>
      <c r="B2381" t="s">
        <v>30174</v>
      </c>
      <c r="C2381" t="s">
        <v>27738</v>
      </c>
      <c r="D2381" t="s">
        <v>858</v>
      </c>
      <c r="E2381" t="s">
        <v>41</v>
      </c>
      <c r="F2381" t="s">
        <v>27946</v>
      </c>
      <c r="G2381" t="s">
        <v>30136</v>
      </c>
      <c r="H2381" t="s">
        <v>165</v>
      </c>
      <c r="I2381" t="s">
        <v>28096</v>
      </c>
      <c r="J2381" t="s">
        <v>27929</v>
      </c>
      <c r="K2381" t="s">
        <v>30175</v>
      </c>
      <c r="L2381" t="s">
        <v>30175</v>
      </c>
    </row>
    <row r="2382" spans="1:14" x14ac:dyDescent="0.35">
      <c r="A2382" t="s">
        <v>493</v>
      </c>
      <c r="B2382" t="s">
        <v>495</v>
      </c>
      <c r="C2382" t="s">
        <v>25039</v>
      </c>
      <c r="D2382" t="s">
        <v>837</v>
      </c>
      <c r="E2382" t="s">
        <v>41</v>
      </c>
      <c r="F2382" t="s">
        <v>191</v>
      </c>
      <c r="G2382" t="s">
        <v>30273</v>
      </c>
      <c r="H2382" t="s">
        <v>30274</v>
      </c>
      <c r="I2382" t="s">
        <v>27929</v>
      </c>
      <c r="J2382" t="s">
        <v>27929</v>
      </c>
      <c r="K2382" t="s">
        <v>30275</v>
      </c>
      <c r="L2382" t="s">
        <v>30275</v>
      </c>
    </row>
    <row r="2383" spans="1:14" x14ac:dyDescent="0.35">
      <c r="A2383">
        <v>335158201064</v>
      </c>
      <c r="B2383" t="s">
        <v>30177</v>
      </c>
      <c r="C2383" t="s">
        <v>25616</v>
      </c>
      <c r="D2383" t="s">
        <v>858</v>
      </c>
      <c r="E2383" t="s">
        <v>41</v>
      </c>
      <c r="F2383" t="s">
        <v>27946</v>
      </c>
      <c r="G2383" t="s">
        <v>30136</v>
      </c>
      <c r="H2383" t="s">
        <v>165</v>
      </c>
      <c r="I2383" t="s">
        <v>26063</v>
      </c>
      <c r="J2383" t="s">
        <v>27929</v>
      </c>
      <c r="K2383" t="s">
        <v>30178</v>
      </c>
      <c r="L2383" t="s">
        <v>30178</v>
      </c>
    </row>
    <row r="2384" spans="1:14" x14ac:dyDescent="0.35">
      <c r="A2384" t="s">
        <v>27655</v>
      </c>
      <c r="B2384" t="s">
        <v>30179</v>
      </c>
      <c r="C2384" t="s">
        <v>25871</v>
      </c>
      <c r="D2384" t="s">
        <v>858</v>
      </c>
      <c r="E2384" t="s">
        <v>41</v>
      </c>
      <c r="F2384" t="s">
        <v>27946</v>
      </c>
      <c r="G2384" t="s">
        <v>30136</v>
      </c>
      <c r="H2384" t="s">
        <v>165</v>
      </c>
      <c r="I2384" t="s">
        <v>26063</v>
      </c>
      <c r="J2384" t="s">
        <v>27929</v>
      </c>
      <c r="L2384" t="s">
        <v>30178</v>
      </c>
    </row>
    <row r="2385" spans="1:14" x14ac:dyDescent="0.35">
      <c r="A2385" t="s">
        <v>27657</v>
      </c>
      <c r="B2385" t="s">
        <v>30180</v>
      </c>
      <c r="C2385" t="s">
        <v>27742</v>
      </c>
      <c r="D2385" t="s">
        <v>858</v>
      </c>
      <c r="E2385" t="s">
        <v>41</v>
      </c>
      <c r="F2385" t="s">
        <v>27946</v>
      </c>
      <c r="G2385" t="s">
        <v>30136</v>
      </c>
      <c r="H2385" t="s">
        <v>162</v>
      </c>
      <c r="I2385" t="s">
        <v>30165</v>
      </c>
      <c r="J2385" t="s">
        <v>27929</v>
      </c>
      <c r="K2385" t="s">
        <v>30181</v>
      </c>
      <c r="L2385" t="s">
        <v>30181</v>
      </c>
    </row>
    <row r="2386" spans="1:14" x14ac:dyDescent="0.35">
      <c r="A2386" t="s">
        <v>27658</v>
      </c>
      <c r="B2386" t="s">
        <v>30182</v>
      </c>
      <c r="C2386" t="s">
        <v>27742</v>
      </c>
      <c r="D2386" t="s">
        <v>850</v>
      </c>
      <c r="E2386" t="s">
        <v>41</v>
      </c>
      <c r="F2386" t="s">
        <v>27946</v>
      </c>
      <c r="G2386" t="s">
        <v>30136</v>
      </c>
      <c r="H2386" t="s">
        <v>162</v>
      </c>
      <c r="I2386" t="s">
        <v>30165</v>
      </c>
      <c r="J2386" t="s">
        <v>27929</v>
      </c>
      <c r="L2386" t="s">
        <v>30181</v>
      </c>
    </row>
    <row r="2387" spans="1:14" x14ac:dyDescent="0.35">
      <c r="A2387" t="s">
        <v>27659</v>
      </c>
      <c r="B2387" t="s">
        <v>30183</v>
      </c>
      <c r="C2387" t="s">
        <v>25555</v>
      </c>
      <c r="D2387" t="s">
        <v>837</v>
      </c>
      <c r="E2387" t="s">
        <v>41</v>
      </c>
      <c r="F2387" t="s">
        <v>27946</v>
      </c>
      <c r="G2387" t="s">
        <v>30136</v>
      </c>
      <c r="H2387" t="s">
        <v>162</v>
      </c>
      <c r="I2387" t="s">
        <v>30146</v>
      </c>
      <c r="J2387" t="s">
        <v>27929</v>
      </c>
      <c r="K2387" t="s">
        <v>30184</v>
      </c>
      <c r="L2387" t="s">
        <v>30184</v>
      </c>
    </row>
    <row r="2388" spans="1:14" x14ac:dyDescent="0.35">
      <c r="A2388" t="s">
        <v>27661</v>
      </c>
      <c r="B2388" t="s">
        <v>30185</v>
      </c>
      <c r="C2388" t="s">
        <v>27744</v>
      </c>
      <c r="D2388" t="s">
        <v>858</v>
      </c>
      <c r="E2388" t="s">
        <v>41</v>
      </c>
      <c r="F2388" t="s">
        <v>27946</v>
      </c>
      <c r="G2388" t="s">
        <v>30136</v>
      </c>
      <c r="H2388" t="s">
        <v>162</v>
      </c>
      <c r="I2388" t="s">
        <v>26063</v>
      </c>
      <c r="J2388" t="s">
        <v>27929</v>
      </c>
      <c r="K2388" t="s">
        <v>30186</v>
      </c>
      <c r="L2388" t="s">
        <v>30186</v>
      </c>
    </row>
    <row r="2389" spans="1:14" x14ac:dyDescent="0.35">
      <c r="A2389" t="s">
        <v>27662</v>
      </c>
      <c r="B2389" t="s">
        <v>30187</v>
      </c>
      <c r="C2389" t="s">
        <v>27746</v>
      </c>
      <c r="D2389" t="s">
        <v>858</v>
      </c>
      <c r="E2389" t="s">
        <v>41</v>
      </c>
      <c r="F2389" t="s">
        <v>27946</v>
      </c>
      <c r="G2389" t="s">
        <v>30136</v>
      </c>
      <c r="H2389" t="s">
        <v>162</v>
      </c>
      <c r="I2389" t="s">
        <v>26063</v>
      </c>
      <c r="J2389" t="s">
        <v>27929</v>
      </c>
      <c r="L2389" t="s">
        <v>30186</v>
      </c>
    </row>
    <row r="2390" spans="1:14" x14ac:dyDescent="0.35">
      <c r="A2390" t="s">
        <v>27664</v>
      </c>
      <c r="B2390" t="s">
        <v>30188</v>
      </c>
      <c r="C2390" t="s">
        <v>27747</v>
      </c>
      <c r="D2390" t="s">
        <v>850</v>
      </c>
      <c r="E2390" t="s">
        <v>41</v>
      </c>
      <c r="F2390" t="s">
        <v>27946</v>
      </c>
      <c r="G2390" t="s">
        <v>30136</v>
      </c>
      <c r="H2390" t="s">
        <v>162</v>
      </c>
      <c r="I2390" t="s">
        <v>26063</v>
      </c>
      <c r="J2390" t="s">
        <v>27929</v>
      </c>
      <c r="L2390" t="s">
        <v>30186</v>
      </c>
    </row>
    <row r="2391" spans="1:14" x14ac:dyDescent="0.35">
      <c r="A2391" t="s">
        <v>27666</v>
      </c>
      <c r="B2391" t="s">
        <v>30189</v>
      </c>
      <c r="C2391" t="s">
        <v>27748</v>
      </c>
      <c r="D2391" t="s">
        <v>858</v>
      </c>
      <c r="E2391" t="s">
        <v>41</v>
      </c>
      <c r="F2391" t="s">
        <v>27946</v>
      </c>
      <c r="G2391" t="s">
        <v>30136</v>
      </c>
      <c r="H2391" t="s">
        <v>28096</v>
      </c>
      <c r="I2391" t="s">
        <v>27929</v>
      </c>
      <c r="J2391" t="s">
        <v>27929</v>
      </c>
      <c r="K2391" t="s">
        <v>30190</v>
      </c>
      <c r="L2391" t="s">
        <v>30190</v>
      </c>
      <c r="N2391">
        <v>1</v>
      </c>
    </row>
    <row r="2392" spans="1:14" x14ac:dyDescent="0.35">
      <c r="A2392" t="s">
        <v>27670</v>
      </c>
      <c r="B2392" t="s">
        <v>30191</v>
      </c>
      <c r="C2392" t="s">
        <v>27749</v>
      </c>
      <c r="D2392" t="s">
        <v>858</v>
      </c>
      <c r="E2392" t="s">
        <v>41</v>
      </c>
      <c r="F2392" t="s">
        <v>27946</v>
      </c>
      <c r="G2392" t="s">
        <v>30136</v>
      </c>
      <c r="H2392" t="s">
        <v>28096</v>
      </c>
      <c r="I2392" t="s">
        <v>27929</v>
      </c>
      <c r="J2392" t="s">
        <v>27929</v>
      </c>
      <c r="L2392" t="s">
        <v>30190</v>
      </c>
    </row>
    <row r="2393" spans="1:14" x14ac:dyDescent="0.35">
      <c r="A2393" t="s">
        <v>27750</v>
      </c>
      <c r="B2393" t="s">
        <v>30192</v>
      </c>
      <c r="C2393" t="s">
        <v>27751</v>
      </c>
      <c r="D2393" t="s">
        <v>858</v>
      </c>
      <c r="E2393" t="s">
        <v>41</v>
      </c>
      <c r="F2393" t="s">
        <v>27946</v>
      </c>
      <c r="G2393" t="s">
        <v>30136</v>
      </c>
      <c r="H2393" t="s">
        <v>28096</v>
      </c>
      <c r="I2393" t="s">
        <v>27929</v>
      </c>
      <c r="J2393" t="s">
        <v>27929</v>
      </c>
      <c r="L2393" t="s">
        <v>30190</v>
      </c>
      <c r="N2393">
        <v>1</v>
      </c>
    </row>
    <row r="2394" spans="1:14" x14ac:dyDescent="0.35">
      <c r="A2394" t="s">
        <v>27671</v>
      </c>
      <c r="B2394" t="s">
        <v>30193</v>
      </c>
      <c r="C2394" t="s">
        <v>30194</v>
      </c>
      <c r="D2394" t="s">
        <v>864</v>
      </c>
      <c r="E2394" t="s">
        <v>41</v>
      </c>
      <c r="F2394" t="s">
        <v>27946</v>
      </c>
      <c r="G2394" t="s">
        <v>30136</v>
      </c>
      <c r="H2394" t="s">
        <v>28096</v>
      </c>
      <c r="I2394" t="s">
        <v>27929</v>
      </c>
      <c r="J2394" t="s">
        <v>27929</v>
      </c>
      <c r="L2394" t="s">
        <v>30190</v>
      </c>
      <c r="N2394">
        <v>1</v>
      </c>
    </row>
    <row r="2395" spans="1:14" x14ac:dyDescent="0.35">
      <c r="A2395" t="s">
        <v>30195</v>
      </c>
      <c r="B2395" t="s">
        <v>30196</v>
      </c>
      <c r="C2395" t="s">
        <v>30197</v>
      </c>
      <c r="D2395" t="s">
        <v>864</v>
      </c>
      <c r="E2395" t="s">
        <v>41</v>
      </c>
      <c r="F2395" t="s">
        <v>27946</v>
      </c>
      <c r="G2395" t="s">
        <v>30136</v>
      </c>
      <c r="H2395" t="s">
        <v>28096</v>
      </c>
      <c r="I2395" t="s">
        <v>27929</v>
      </c>
      <c r="J2395" t="s">
        <v>27929</v>
      </c>
      <c r="L2395" t="s">
        <v>30190</v>
      </c>
      <c r="N2395">
        <v>1</v>
      </c>
    </row>
    <row r="2396" spans="1:14" x14ac:dyDescent="0.35">
      <c r="A2396" s="315" t="s">
        <v>27673</v>
      </c>
      <c r="B2396" t="s">
        <v>30198</v>
      </c>
      <c r="C2396" t="s">
        <v>27754</v>
      </c>
      <c r="D2396" t="s">
        <v>858</v>
      </c>
      <c r="E2396" t="s">
        <v>41</v>
      </c>
      <c r="F2396" t="s">
        <v>27946</v>
      </c>
      <c r="G2396" t="s">
        <v>30136</v>
      </c>
      <c r="H2396" t="s">
        <v>28096</v>
      </c>
      <c r="I2396" t="s">
        <v>27929</v>
      </c>
      <c r="J2396" t="s">
        <v>27929</v>
      </c>
      <c r="L2396" t="s">
        <v>30190</v>
      </c>
    </row>
    <row r="2397" spans="1:14" x14ac:dyDescent="0.35">
      <c r="A2397" t="s">
        <v>27668</v>
      </c>
      <c r="B2397" t="s">
        <v>30199</v>
      </c>
      <c r="C2397" t="s">
        <v>27756</v>
      </c>
      <c r="D2397" t="s">
        <v>858</v>
      </c>
      <c r="E2397" t="s">
        <v>41</v>
      </c>
      <c r="F2397" t="s">
        <v>27946</v>
      </c>
      <c r="G2397" t="s">
        <v>30136</v>
      </c>
      <c r="H2397" t="s">
        <v>28096</v>
      </c>
      <c r="I2397" t="s">
        <v>27929</v>
      </c>
      <c r="J2397" t="s">
        <v>27929</v>
      </c>
      <c r="L2397" t="s">
        <v>30190</v>
      </c>
    </row>
    <row r="2398" spans="1:14" x14ac:dyDescent="0.35">
      <c r="A2398" t="s">
        <v>27675</v>
      </c>
      <c r="B2398" t="s">
        <v>30200</v>
      </c>
      <c r="C2398" t="s">
        <v>27757</v>
      </c>
      <c r="D2398" t="s">
        <v>858</v>
      </c>
      <c r="E2398" t="s">
        <v>41</v>
      </c>
      <c r="F2398" t="s">
        <v>27946</v>
      </c>
      <c r="G2398" t="s">
        <v>30136</v>
      </c>
      <c r="H2398" t="s">
        <v>28096</v>
      </c>
      <c r="I2398" t="s">
        <v>27929</v>
      </c>
      <c r="J2398" t="s">
        <v>27929</v>
      </c>
      <c r="L2398" t="s">
        <v>30190</v>
      </c>
    </row>
    <row r="2399" spans="1:14" x14ac:dyDescent="0.35">
      <c r="A2399" t="s">
        <v>27677</v>
      </c>
      <c r="B2399" t="s">
        <v>30201</v>
      </c>
      <c r="C2399" t="s">
        <v>27758</v>
      </c>
      <c r="D2399" t="s">
        <v>858</v>
      </c>
      <c r="E2399" t="s">
        <v>41</v>
      </c>
      <c r="F2399" t="s">
        <v>27946</v>
      </c>
      <c r="G2399" t="s">
        <v>30136</v>
      </c>
      <c r="H2399" t="s">
        <v>28096</v>
      </c>
      <c r="I2399" t="s">
        <v>27929</v>
      </c>
      <c r="J2399" t="s">
        <v>27929</v>
      </c>
      <c r="L2399" t="s">
        <v>30190</v>
      </c>
    </row>
    <row r="2400" spans="1:14" x14ac:dyDescent="0.35">
      <c r="A2400" t="s">
        <v>27679</v>
      </c>
      <c r="B2400" t="s">
        <v>30201</v>
      </c>
      <c r="C2400" t="s">
        <v>27759</v>
      </c>
      <c r="D2400" t="s">
        <v>858</v>
      </c>
      <c r="E2400" t="s">
        <v>41</v>
      </c>
      <c r="F2400" t="s">
        <v>27946</v>
      </c>
      <c r="G2400" t="s">
        <v>30136</v>
      </c>
      <c r="H2400" t="s">
        <v>28096</v>
      </c>
      <c r="I2400" t="s">
        <v>27929</v>
      </c>
      <c r="J2400" t="s">
        <v>27929</v>
      </c>
      <c r="L2400" t="s">
        <v>30190</v>
      </c>
    </row>
    <row r="2401" spans="1:12" x14ac:dyDescent="0.35">
      <c r="A2401" t="s">
        <v>27681</v>
      </c>
      <c r="B2401" t="s">
        <v>30202</v>
      </c>
      <c r="C2401" t="s">
        <v>27761</v>
      </c>
      <c r="D2401" t="s">
        <v>858</v>
      </c>
      <c r="E2401" t="s">
        <v>41</v>
      </c>
      <c r="F2401" t="s">
        <v>27946</v>
      </c>
      <c r="G2401" t="s">
        <v>30136</v>
      </c>
      <c r="H2401" t="s">
        <v>28096</v>
      </c>
      <c r="I2401" t="s">
        <v>27929</v>
      </c>
      <c r="J2401" t="s">
        <v>27929</v>
      </c>
      <c r="L2401" t="s">
        <v>30190</v>
      </c>
    </row>
    <row r="2402" spans="1:12" x14ac:dyDescent="0.35">
      <c r="A2402" t="s">
        <v>27683</v>
      </c>
      <c r="B2402" t="s">
        <v>30203</v>
      </c>
      <c r="C2402" t="s">
        <v>27763</v>
      </c>
      <c r="D2402" t="s">
        <v>858</v>
      </c>
      <c r="E2402" t="s">
        <v>41</v>
      </c>
      <c r="F2402" t="s">
        <v>27946</v>
      </c>
      <c r="G2402" t="s">
        <v>30136</v>
      </c>
      <c r="H2402" t="s">
        <v>28096</v>
      </c>
      <c r="I2402" t="s">
        <v>27929</v>
      </c>
      <c r="J2402" t="s">
        <v>27929</v>
      </c>
      <c r="L2402" t="s">
        <v>30190</v>
      </c>
    </row>
    <row r="2403" spans="1:12" x14ac:dyDescent="0.35">
      <c r="A2403" t="s">
        <v>27685</v>
      </c>
      <c r="B2403" t="s">
        <v>30204</v>
      </c>
      <c r="C2403" t="s">
        <v>27764</v>
      </c>
      <c r="D2403" t="s">
        <v>858</v>
      </c>
      <c r="E2403" t="s">
        <v>41</v>
      </c>
      <c r="F2403" t="s">
        <v>27946</v>
      </c>
      <c r="G2403" t="s">
        <v>30136</v>
      </c>
      <c r="H2403" t="s">
        <v>28096</v>
      </c>
      <c r="I2403" t="s">
        <v>27929</v>
      </c>
      <c r="J2403" t="s">
        <v>27929</v>
      </c>
      <c r="L2403" t="s">
        <v>30190</v>
      </c>
    </row>
    <row r="2404" spans="1:12" x14ac:dyDescent="0.35">
      <c r="A2404" t="s">
        <v>27687</v>
      </c>
      <c r="B2404" t="s">
        <v>30205</v>
      </c>
      <c r="C2404" t="s">
        <v>27766</v>
      </c>
      <c r="D2404" t="s">
        <v>888</v>
      </c>
      <c r="E2404" t="s">
        <v>41</v>
      </c>
      <c r="F2404" t="s">
        <v>27946</v>
      </c>
      <c r="G2404" t="s">
        <v>30136</v>
      </c>
      <c r="H2404" t="s">
        <v>195</v>
      </c>
      <c r="I2404" t="s">
        <v>30137</v>
      </c>
      <c r="J2404" t="s">
        <v>27929</v>
      </c>
      <c r="K2404" t="s">
        <v>30206</v>
      </c>
      <c r="L2404" t="s">
        <v>30206</v>
      </c>
    </row>
    <row r="2405" spans="1:12" x14ac:dyDescent="0.35">
      <c r="A2405">
        <v>335447291064</v>
      </c>
      <c r="B2405" t="s">
        <v>30207</v>
      </c>
      <c r="C2405" t="s">
        <v>27768</v>
      </c>
      <c r="D2405" t="s">
        <v>858</v>
      </c>
      <c r="E2405" t="s">
        <v>41</v>
      </c>
      <c r="F2405" t="s">
        <v>27946</v>
      </c>
      <c r="G2405" t="s">
        <v>30136</v>
      </c>
      <c r="H2405" t="s">
        <v>195</v>
      </c>
      <c r="I2405" t="s">
        <v>30140</v>
      </c>
      <c r="J2405" t="s">
        <v>27929</v>
      </c>
      <c r="K2405" t="s">
        <v>30208</v>
      </c>
      <c r="L2405" t="s">
        <v>30208</v>
      </c>
    </row>
    <row r="2406" spans="1:12" x14ac:dyDescent="0.35">
      <c r="A2406">
        <v>345824900038</v>
      </c>
      <c r="B2406" t="s">
        <v>30209</v>
      </c>
      <c r="C2406" t="s">
        <v>30210</v>
      </c>
      <c r="D2406" t="s">
        <v>888</v>
      </c>
      <c r="E2406" t="s">
        <v>41</v>
      </c>
      <c r="F2406" t="s">
        <v>27946</v>
      </c>
      <c r="G2406" t="s">
        <v>30136</v>
      </c>
      <c r="H2406" t="s">
        <v>195</v>
      </c>
      <c r="I2406" t="s">
        <v>30140</v>
      </c>
      <c r="J2406" t="s">
        <v>27929</v>
      </c>
      <c r="L2406" t="s">
        <v>30208</v>
      </c>
    </row>
    <row r="2407" spans="1:12" x14ac:dyDescent="0.35">
      <c r="A2407">
        <v>335073241108</v>
      </c>
      <c r="B2407" t="s">
        <v>30211</v>
      </c>
      <c r="C2407" t="s">
        <v>27770</v>
      </c>
      <c r="D2407" t="s">
        <v>858</v>
      </c>
      <c r="E2407" t="s">
        <v>41</v>
      </c>
      <c r="F2407" t="s">
        <v>27946</v>
      </c>
      <c r="G2407" t="s">
        <v>30136</v>
      </c>
      <c r="H2407" t="s">
        <v>195</v>
      </c>
      <c r="I2407" t="s">
        <v>30140</v>
      </c>
      <c r="J2407" t="s">
        <v>27929</v>
      </c>
      <c r="L2407" t="s">
        <v>30208</v>
      </c>
    </row>
    <row r="2408" spans="1:12" x14ac:dyDescent="0.35">
      <c r="A2408" s="315" t="s">
        <v>27694</v>
      </c>
      <c r="B2408" t="s">
        <v>30212</v>
      </c>
      <c r="C2408" t="s">
        <v>27771</v>
      </c>
      <c r="D2408" t="s">
        <v>858</v>
      </c>
      <c r="E2408" t="s">
        <v>41</v>
      </c>
      <c r="F2408" t="s">
        <v>27946</v>
      </c>
      <c r="G2408" t="s">
        <v>30136</v>
      </c>
      <c r="H2408" t="s">
        <v>195</v>
      </c>
      <c r="I2408" t="s">
        <v>28096</v>
      </c>
      <c r="J2408" t="s">
        <v>27929</v>
      </c>
      <c r="K2408" t="s">
        <v>30213</v>
      </c>
      <c r="L2408" t="s">
        <v>30213</v>
      </c>
    </row>
    <row r="2409" spans="1:12" x14ac:dyDescent="0.35">
      <c r="A2409" t="s">
        <v>27696</v>
      </c>
      <c r="B2409" t="s">
        <v>30214</v>
      </c>
      <c r="C2409" t="s">
        <v>27773</v>
      </c>
      <c r="D2409" t="s">
        <v>888</v>
      </c>
      <c r="E2409" t="s">
        <v>41</v>
      </c>
      <c r="F2409" t="s">
        <v>27946</v>
      </c>
      <c r="G2409" t="s">
        <v>30136</v>
      </c>
      <c r="H2409" t="s">
        <v>195</v>
      </c>
      <c r="I2409" t="s">
        <v>28096</v>
      </c>
      <c r="J2409" t="s">
        <v>27929</v>
      </c>
      <c r="L2409" t="s">
        <v>30213</v>
      </c>
    </row>
    <row r="2410" spans="1:12" x14ac:dyDescent="0.35">
      <c r="A2410">
        <v>345420900005</v>
      </c>
      <c r="B2410" t="s">
        <v>30215</v>
      </c>
      <c r="C2410" t="s">
        <v>27775</v>
      </c>
      <c r="D2410" t="s">
        <v>888</v>
      </c>
      <c r="E2410" t="s">
        <v>41</v>
      </c>
      <c r="F2410" t="s">
        <v>27946</v>
      </c>
      <c r="G2410" t="s">
        <v>30136</v>
      </c>
      <c r="H2410" t="s">
        <v>195</v>
      </c>
      <c r="I2410" t="s">
        <v>190</v>
      </c>
      <c r="J2410" t="s">
        <v>27929</v>
      </c>
      <c r="K2410" t="s">
        <v>30216</v>
      </c>
      <c r="L2410" t="s">
        <v>30216</v>
      </c>
    </row>
    <row r="2411" spans="1:12" x14ac:dyDescent="0.35">
      <c r="A2411" t="s">
        <v>27700</v>
      </c>
      <c r="B2411" t="s">
        <v>30217</v>
      </c>
      <c r="C2411" t="s">
        <v>27776</v>
      </c>
      <c r="D2411" t="s">
        <v>888</v>
      </c>
      <c r="E2411" t="s">
        <v>41</v>
      </c>
      <c r="F2411" t="s">
        <v>27946</v>
      </c>
      <c r="G2411" t="s">
        <v>30136</v>
      </c>
      <c r="H2411" t="s">
        <v>195</v>
      </c>
      <c r="I2411" t="s">
        <v>189</v>
      </c>
      <c r="J2411" t="s">
        <v>27929</v>
      </c>
      <c r="K2411" t="s">
        <v>30218</v>
      </c>
      <c r="L2411" t="s">
        <v>30218</v>
      </c>
    </row>
    <row r="2412" spans="1:12" x14ac:dyDescent="0.35">
      <c r="A2412">
        <v>335407208898</v>
      </c>
      <c r="B2412" t="s">
        <v>30219</v>
      </c>
      <c r="C2412" t="s">
        <v>27778</v>
      </c>
      <c r="D2412" t="s">
        <v>858</v>
      </c>
      <c r="E2412" t="s">
        <v>41</v>
      </c>
      <c r="F2412" t="s">
        <v>27946</v>
      </c>
      <c r="G2412" t="s">
        <v>30136</v>
      </c>
      <c r="H2412" t="s">
        <v>195</v>
      </c>
      <c r="I2412" t="s">
        <v>30157</v>
      </c>
      <c r="J2412" t="s">
        <v>27929</v>
      </c>
      <c r="K2412" t="s">
        <v>30220</v>
      </c>
      <c r="L2412" t="s">
        <v>30220</v>
      </c>
    </row>
    <row r="2413" spans="1:12" x14ac:dyDescent="0.35">
      <c r="A2413">
        <v>345407911567</v>
      </c>
      <c r="B2413" t="s">
        <v>30221</v>
      </c>
      <c r="C2413" t="s">
        <v>27778</v>
      </c>
      <c r="D2413" t="s">
        <v>888</v>
      </c>
      <c r="E2413" t="s">
        <v>41</v>
      </c>
      <c r="F2413" t="s">
        <v>27946</v>
      </c>
      <c r="G2413" t="s">
        <v>30136</v>
      </c>
      <c r="H2413" t="s">
        <v>195</v>
      </c>
      <c r="I2413" t="s">
        <v>30157</v>
      </c>
      <c r="J2413" t="s">
        <v>27929</v>
      </c>
      <c r="L2413" t="s">
        <v>30220</v>
      </c>
    </row>
    <row r="2414" spans="1:12" x14ac:dyDescent="0.35">
      <c r="A2414">
        <v>345205941019</v>
      </c>
      <c r="B2414" t="s">
        <v>30222</v>
      </c>
      <c r="C2414" t="s">
        <v>27780</v>
      </c>
      <c r="D2414" t="s">
        <v>888</v>
      </c>
      <c r="E2414" t="s">
        <v>41</v>
      </c>
      <c r="F2414" t="s">
        <v>27946</v>
      </c>
      <c r="G2414" t="s">
        <v>30136</v>
      </c>
      <c r="H2414" t="s">
        <v>195</v>
      </c>
      <c r="I2414" t="s">
        <v>30160</v>
      </c>
      <c r="J2414" t="s">
        <v>27929</v>
      </c>
      <c r="K2414" t="s">
        <v>30223</v>
      </c>
      <c r="L2414" t="s">
        <v>30223</v>
      </c>
    </row>
    <row r="2415" spans="1:12" x14ac:dyDescent="0.35">
      <c r="A2415">
        <v>345217200001</v>
      </c>
      <c r="B2415" t="s">
        <v>1116</v>
      </c>
      <c r="C2415" t="s">
        <v>25025</v>
      </c>
      <c r="D2415" t="s">
        <v>858</v>
      </c>
      <c r="E2415" t="s">
        <v>41</v>
      </c>
      <c r="F2415" t="s">
        <v>27946</v>
      </c>
      <c r="G2415" t="s">
        <v>30136</v>
      </c>
      <c r="H2415" t="s">
        <v>195</v>
      </c>
      <c r="I2415" t="s">
        <v>30160</v>
      </c>
      <c r="J2415" t="s">
        <v>27929</v>
      </c>
      <c r="L2415" t="s">
        <v>30223</v>
      </c>
    </row>
    <row r="2416" spans="1:12" x14ac:dyDescent="0.35">
      <c r="A2416">
        <v>345438950007</v>
      </c>
      <c r="B2416" t="s">
        <v>30224</v>
      </c>
      <c r="C2416" t="s">
        <v>27781</v>
      </c>
      <c r="D2416" t="s">
        <v>888</v>
      </c>
      <c r="E2416" t="s">
        <v>41</v>
      </c>
      <c r="F2416" t="s">
        <v>27946</v>
      </c>
      <c r="G2416" t="s">
        <v>30136</v>
      </c>
      <c r="H2416" t="s">
        <v>195</v>
      </c>
      <c r="I2416" t="s">
        <v>30225</v>
      </c>
      <c r="J2416" t="s">
        <v>27929</v>
      </c>
      <c r="K2416" t="s">
        <v>30226</v>
      </c>
      <c r="L2416" t="s">
        <v>30226</v>
      </c>
    </row>
    <row r="2417" spans="1:14" x14ac:dyDescent="0.35">
      <c r="A2417" t="s">
        <v>27711</v>
      </c>
      <c r="B2417" t="s">
        <v>30227</v>
      </c>
      <c r="C2417" t="s">
        <v>30228</v>
      </c>
      <c r="D2417" t="s">
        <v>858</v>
      </c>
      <c r="E2417" t="s">
        <v>41</v>
      </c>
      <c r="F2417" t="s">
        <v>27946</v>
      </c>
      <c r="G2417" t="s">
        <v>30136</v>
      </c>
      <c r="H2417" t="s">
        <v>195</v>
      </c>
      <c r="I2417" t="s">
        <v>26063</v>
      </c>
      <c r="J2417" t="s">
        <v>27929</v>
      </c>
      <c r="K2417" t="s">
        <v>30229</v>
      </c>
      <c r="L2417" t="s">
        <v>30229</v>
      </c>
    </row>
    <row r="2418" spans="1:14" x14ac:dyDescent="0.35">
      <c r="A2418">
        <v>345119911014</v>
      </c>
      <c r="B2418" t="s">
        <v>30230</v>
      </c>
      <c r="C2418" t="s">
        <v>950</v>
      </c>
      <c r="D2418" t="s">
        <v>888</v>
      </c>
      <c r="E2418" t="s">
        <v>41</v>
      </c>
      <c r="F2418" t="s">
        <v>27946</v>
      </c>
      <c r="G2418" t="s">
        <v>30136</v>
      </c>
      <c r="H2418" t="s">
        <v>195</v>
      </c>
      <c r="I2418" t="s">
        <v>26063</v>
      </c>
      <c r="J2418" t="s">
        <v>27929</v>
      </c>
      <c r="L2418" t="s">
        <v>30229</v>
      </c>
    </row>
    <row r="2419" spans="1:14" x14ac:dyDescent="0.35">
      <c r="A2419">
        <v>345296261054</v>
      </c>
      <c r="B2419" t="s">
        <v>30231</v>
      </c>
      <c r="C2419" t="s">
        <v>27785</v>
      </c>
      <c r="D2419" t="s">
        <v>858</v>
      </c>
      <c r="E2419" t="s">
        <v>41</v>
      </c>
      <c r="F2419" t="s">
        <v>27946</v>
      </c>
      <c r="G2419" t="s">
        <v>30136</v>
      </c>
      <c r="H2419" t="s">
        <v>196</v>
      </c>
      <c r="I2419" t="s">
        <v>30165</v>
      </c>
      <c r="J2419" t="s">
        <v>27929</v>
      </c>
      <c r="K2419" t="s">
        <v>30232</v>
      </c>
      <c r="L2419" t="s">
        <v>30232</v>
      </c>
    </row>
    <row r="2420" spans="1:14" x14ac:dyDescent="0.35">
      <c r="A2420" s="315" t="s">
        <v>521</v>
      </c>
      <c r="B2420" t="s">
        <v>30233</v>
      </c>
      <c r="C2420" t="s">
        <v>25064</v>
      </c>
      <c r="D2420" t="s">
        <v>858</v>
      </c>
      <c r="E2420" t="s">
        <v>41</v>
      </c>
      <c r="F2420" t="s">
        <v>191</v>
      </c>
      <c r="G2420" t="s">
        <v>30234</v>
      </c>
      <c r="H2420" t="s">
        <v>36157</v>
      </c>
      <c r="I2420" t="s">
        <v>27929</v>
      </c>
      <c r="J2420" t="s">
        <v>27929</v>
      </c>
      <c r="K2420" t="s">
        <v>36158</v>
      </c>
      <c r="L2420" t="s">
        <v>36158</v>
      </c>
      <c r="N2420">
        <v>1</v>
      </c>
    </row>
    <row r="2421" spans="1:14" x14ac:dyDescent="0.35">
      <c r="A2421" s="315" t="s">
        <v>36159</v>
      </c>
      <c r="B2421" t="s">
        <v>30233</v>
      </c>
      <c r="C2421" t="s">
        <v>25064</v>
      </c>
      <c r="D2421" t="s">
        <v>858</v>
      </c>
      <c r="E2421" t="s">
        <v>41</v>
      </c>
      <c r="F2421" t="s">
        <v>191</v>
      </c>
      <c r="G2421" t="s">
        <v>30234</v>
      </c>
      <c r="H2421" t="s">
        <v>36157</v>
      </c>
      <c r="I2421" t="s">
        <v>27929</v>
      </c>
      <c r="J2421" t="s">
        <v>27929</v>
      </c>
      <c r="L2421" t="s">
        <v>36158</v>
      </c>
    </row>
    <row r="2422" spans="1:14" x14ac:dyDescent="0.35">
      <c r="A2422" s="315" t="s">
        <v>27719</v>
      </c>
      <c r="B2422" t="s">
        <v>30236</v>
      </c>
      <c r="C2422" t="s">
        <v>24952</v>
      </c>
      <c r="D2422" t="s">
        <v>858</v>
      </c>
      <c r="E2422" t="s">
        <v>41</v>
      </c>
      <c r="F2422" t="s">
        <v>191</v>
      </c>
      <c r="G2422" t="s">
        <v>30234</v>
      </c>
      <c r="H2422" t="s">
        <v>36157</v>
      </c>
      <c r="I2422" t="s">
        <v>27929</v>
      </c>
      <c r="J2422" t="s">
        <v>27929</v>
      </c>
      <c r="L2422" t="s">
        <v>36158</v>
      </c>
      <c r="N2422">
        <v>1</v>
      </c>
    </row>
    <row r="2423" spans="1:14" x14ac:dyDescent="0.35">
      <c r="A2423" t="s">
        <v>36160</v>
      </c>
      <c r="B2423" t="s">
        <v>36161</v>
      </c>
      <c r="C2423" t="s">
        <v>36161</v>
      </c>
      <c r="D2423" t="s">
        <v>858</v>
      </c>
      <c r="E2423" t="s">
        <v>41</v>
      </c>
      <c r="F2423" t="s">
        <v>191</v>
      </c>
      <c r="G2423" t="s">
        <v>30234</v>
      </c>
      <c r="H2423" t="s">
        <v>36162</v>
      </c>
      <c r="I2423" t="s">
        <v>27929</v>
      </c>
      <c r="J2423" t="s">
        <v>27929</v>
      </c>
      <c r="K2423" t="s">
        <v>36163</v>
      </c>
      <c r="L2423" t="s">
        <v>36163</v>
      </c>
      <c r="N2423">
        <v>1</v>
      </c>
    </row>
    <row r="2424" spans="1:14" x14ac:dyDescent="0.35">
      <c r="A2424" t="s">
        <v>27721</v>
      </c>
      <c r="B2424" t="s">
        <v>30237</v>
      </c>
      <c r="C2424" t="s">
        <v>30238</v>
      </c>
      <c r="D2424" t="s">
        <v>893</v>
      </c>
      <c r="E2424" t="s">
        <v>41</v>
      </c>
      <c r="F2424" t="s">
        <v>191</v>
      </c>
      <c r="G2424" t="s">
        <v>30137</v>
      </c>
      <c r="H2424" t="s">
        <v>27929</v>
      </c>
      <c r="I2424" t="s">
        <v>27929</v>
      </c>
      <c r="J2424" t="s">
        <v>27929</v>
      </c>
      <c r="K2424" t="s">
        <v>30239</v>
      </c>
      <c r="L2424" t="s">
        <v>30239</v>
      </c>
    </row>
    <row r="2425" spans="1:14" x14ac:dyDescent="0.35">
      <c r="A2425">
        <v>302011100001</v>
      </c>
      <c r="B2425" t="s">
        <v>1077</v>
      </c>
      <c r="C2425" t="s">
        <v>30238</v>
      </c>
      <c r="D2425" t="s">
        <v>893</v>
      </c>
      <c r="E2425" t="s">
        <v>41</v>
      </c>
      <c r="F2425" t="s">
        <v>191</v>
      </c>
      <c r="G2425" t="s">
        <v>30137</v>
      </c>
      <c r="H2425" t="s">
        <v>27929</v>
      </c>
      <c r="I2425" t="s">
        <v>27929</v>
      </c>
      <c r="J2425" t="s">
        <v>27929</v>
      </c>
      <c r="L2425" t="s">
        <v>30239</v>
      </c>
      <c r="N2425">
        <v>1</v>
      </c>
    </row>
    <row r="2426" spans="1:14" x14ac:dyDescent="0.35">
      <c r="A2426">
        <v>312011100001</v>
      </c>
      <c r="B2426" t="s">
        <v>30241</v>
      </c>
      <c r="C2426" t="s">
        <v>30238</v>
      </c>
      <c r="D2426" t="s">
        <v>893</v>
      </c>
      <c r="E2426" t="s">
        <v>41</v>
      </c>
      <c r="F2426" t="s">
        <v>191</v>
      </c>
      <c r="G2426" t="s">
        <v>30137</v>
      </c>
      <c r="H2426" t="s">
        <v>27929</v>
      </c>
      <c r="I2426" t="s">
        <v>27929</v>
      </c>
      <c r="J2426" t="s">
        <v>27929</v>
      </c>
      <c r="L2426" t="s">
        <v>30239</v>
      </c>
    </row>
    <row r="2427" spans="1:14" x14ac:dyDescent="0.35">
      <c r="A2427">
        <v>312026100001</v>
      </c>
      <c r="B2427" t="s">
        <v>30242</v>
      </c>
      <c r="C2427" t="s">
        <v>26044</v>
      </c>
      <c r="D2427" t="s">
        <v>893</v>
      </c>
      <c r="E2427" t="s">
        <v>41</v>
      </c>
      <c r="F2427" t="s">
        <v>191</v>
      </c>
      <c r="G2427" t="s">
        <v>30137</v>
      </c>
      <c r="H2427" t="s">
        <v>27929</v>
      </c>
      <c r="I2427" t="s">
        <v>27929</v>
      </c>
      <c r="J2427" t="s">
        <v>27929</v>
      </c>
      <c r="L2427" t="s">
        <v>30239</v>
      </c>
    </row>
    <row r="2428" spans="1:14" x14ac:dyDescent="0.35">
      <c r="A2428" t="s">
        <v>72</v>
      </c>
      <c r="B2428" t="s">
        <v>1092</v>
      </c>
      <c r="C2428" t="s">
        <v>942</v>
      </c>
      <c r="D2428" t="s">
        <v>858</v>
      </c>
      <c r="E2428" t="s">
        <v>41</v>
      </c>
      <c r="F2428" t="s">
        <v>191</v>
      </c>
      <c r="G2428" t="s">
        <v>30137</v>
      </c>
      <c r="H2428" t="s">
        <v>27929</v>
      </c>
      <c r="I2428" t="s">
        <v>27929</v>
      </c>
      <c r="J2428" t="s">
        <v>27929</v>
      </c>
      <c r="L2428" t="s">
        <v>30239</v>
      </c>
      <c r="N2428">
        <v>1</v>
      </c>
    </row>
    <row r="2429" spans="1:14" x14ac:dyDescent="0.35">
      <c r="A2429">
        <v>302059100001</v>
      </c>
      <c r="B2429" t="s">
        <v>30244</v>
      </c>
      <c r="C2429" t="s">
        <v>25176</v>
      </c>
      <c r="D2429" t="s">
        <v>893</v>
      </c>
      <c r="E2429" t="s">
        <v>41</v>
      </c>
      <c r="F2429" t="s">
        <v>191</v>
      </c>
      <c r="G2429" t="s">
        <v>30146</v>
      </c>
      <c r="H2429" t="s">
        <v>27929</v>
      </c>
      <c r="I2429" t="s">
        <v>27929</v>
      </c>
      <c r="J2429" t="s">
        <v>27929</v>
      </c>
      <c r="K2429" t="s">
        <v>30245</v>
      </c>
      <c r="L2429" t="s">
        <v>30245</v>
      </c>
    </row>
    <row r="2430" spans="1:14" x14ac:dyDescent="0.35">
      <c r="A2430">
        <v>302082600001</v>
      </c>
      <c r="B2430" t="s">
        <v>30246</v>
      </c>
      <c r="C2430" t="s">
        <v>27795</v>
      </c>
      <c r="D2430" t="s">
        <v>866</v>
      </c>
      <c r="E2430" t="s">
        <v>41</v>
      </c>
      <c r="F2430" t="s">
        <v>191</v>
      </c>
      <c r="G2430" t="s">
        <v>30146</v>
      </c>
      <c r="H2430" t="s">
        <v>27929</v>
      </c>
      <c r="I2430" t="s">
        <v>27929</v>
      </c>
      <c r="J2430" t="s">
        <v>27929</v>
      </c>
      <c r="L2430" t="s">
        <v>30245</v>
      </c>
    </row>
    <row r="2431" spans="1:14" x14ac:dyDescent="0.35">
      <c r="A2431">
        <v>402059100001</v>
      </c>
      <c r="B2431" t="s">
        <v>30247</v>
      </c>
      <c r="C2431" t="s">
        <v>25176</v>
      </c>
      <c r="D2431" t="s">
        <v>893</v>
      </c>
      <c r="E2431" t="s">
        <v>41</v>
      </c>
      <c r="F2431" t="s">
        <v>191</v>
      </c>
      <c r="G2431" t="s">
        <v>30146</v>
      </c>
      <c r="H2431" t="s">
        <v>27929</v>
      </c>
      <c r="I2431" t="s">
        <v>27929</v>
      </c>
      <c r="J2431" t="s">
        <v>27929</v>
      </c>
      <c r="L2431" t="s">
        <v>30245</v>
      </c>
    </row>
    <row r="2432" spans="1:14" x14ac:dyDescent="0.35">
      <c r="A2432">
        <v>300009100001</v>
      </c>
      <c r="B2432" t="s">
        <v>30248</v>
      </c>
      <c r="C2432" t="s">
        <v>27798</v>
      </c>
      <c r="D2432" t="s">
        <v>893</v>
      </c>
      <c r="E2432" t="s">
        <v>41</v>
      </c>
      <c r="F2432" t="s">
        <v>191</v>
      </c>
      <c r="G2432" t="s">
        <v>26063</v>
      </c>
      <c r="H2432" t="s">
        <v>27929</v>
      </c>
      <c r="I2432" t="s">
        <v>27929</v>
      </c>
      <c r="J2432" t="s">
        <v>27929</v>
      </c>
      <c r="K2432" t="s">
        <v>30249</v>
      </c>
      <c r="L2432" t="s">
        <v>30249</v>
      </c>
    </row>
    <row r="2433" spans="1:14" x14ac:dyDescent="0.35">
      <c r="A2433">
        <v>300011100001</v>
      </c>
      <c r="B2433" t="s">
        <v>30251</v>
      </c>
      <c r="C2433" t="s">
        <v>931</v>
      </c>
      <c r="D2433" t="s">
        <v>893</v>
      </c>
      <c r="E2433" t="s">
        <v>41</v>
      </c>
      <c r="F2433" t="s">
        <v>191</v>
      </c>
      <c r="G2433" t="s">
        <v>26063</v>
      </c>
      <c r="H2433" t="s">
        <v>27929</v>
      </c>
      <c r="I2433" t="s">
        <v>27929</v>
      </c>
      <c r="J2433" t="s">
        <v>27929</v>
      </c>
      <c r="L2433" t="s">
        <v>30249</v>
      </c>
      <c r="N2433">
        <v>1</v>
      </c>
    </row>
    <row r="2434" spans="1:14" x14ac:dyDescent="0.35">
      <c r="A2434">
        <v>300013200001</v>
      </c>
      <c r="B2434" t="s">
        <v>1074</v>
      </c>
      <c r="C2434" t="s">
        <v>932</v>
      </c>
      <c r="D2434" t="s">
        <v>858</v>
      </c>
      <c r="E2434" t="s">
        <v>41</v>
      </c>
      <c r="F2434" t="s">
        <v>191</v>
      </c>
      <c r="G2434" t="s">
        <v>26063</v>
      </c>
      <c r="H2434" t="s">
        <v>27929</v>
      </c>
      <c r="I2434" t="s">
        <v>27929</v>
      </c>
      <c r="J2434" t="s">
        <v>27929</v>
      </c>
      <c r="L2434" t="s">
        <v>30249</v>
      </c>
    </row>
    <row r="2435" spans="1:14" x14ac:dyDescent="0.35">
      <c r="A2435">
        <v>300013200002</v>
      </c>
      <c r="B2435" t="s">
        <v>460</v>
      </c>
      <c r="C2435" t="s">
        <v>932</v>
      </c>
      <c r="D2435" t="s">
        <v>858</v>
      </c>
      <c r="E2435" t="s">
        <v>41</v>
      </c>
      <c r="F2435" t="s">
        <v>191</v>
      </c>
      <c r="G2435" t="s">
        <v>26063</v>
      </c>
      <c r="H2435" t="s">
        <v>27929</v>
      </c>
      <c r="I2435" t="s">
        <v>27929</v>
      </c>
      <c r="J2435" t="s">
        <v>27929</v>
      </c>
      <c r="L2435" t="s">
        <v>30249</v>
      </c>
      <c r="N2435">
        <v>1</v>
      </c>
    </row>
    <row r="2436" spans="1:14" x14ac:dyDescent="0.35">
      <c r="A2436">
        <v>302012200001</v>
      </c>
      <c r="B2436" t="s">
        <v>1079</v>
      </c>
      <c r="C2436" t="s">
        <v>935</v>
      </c>
      <c r="D2436" t="s">
        <v>858</v>
      </c>
      <c r="E2436" t="s">
        <v>41</v>
      </c>
      <c r="F2436" t="s">
        <v>191</v>
      </c>
      <c r="G2436" t="s">
        <v>26063</v>
      </c>
      <c r="H2436" t="s">
        <v>27929</v>
      </c>
      <c r="I2436" t="s">
        <v>27929</v>
      </c>
      <c r="J2436" t="s">
        <v>27929</v>
      </c>
      <c r="L2436" t="s">
        <v>30249</v>
      </c>
      <c r="N2436">
        <v>1</v>
      </c>
    </row>
    <row r="2437" spans="1:14" x14ac:dyDescent="0.35">
      <c r="A2437">
        <v>302002100001</v>
      </c>
      <c r="B2437" t="s">
        <v>1075</v>
      </c>
      <c r="C2437" t="s">
        <v>933</v>
      </c>
      <c r="D2437" t="s">
        <v>893</v>
      </c>
      <c r="E2437" t="s">
        <v>41</v>
      </c>
      <c r="F2437" t="s">
        <v>191</v>
      </c>
      <c r="G2437" t="s">
        <v>30157</v>
      </c>
      <c r="H2437" t="s">
        <v>27929</v>
      </c>
      <c r="I2437" t="s">
        <v>27929</v>
      </c>
      <c r="J2437" t="s">
        <v>27929</v>
      </c>
      <c r="K2437" t="s">
        <v>30252</v>
      </c>
      <c r="L2437" t="s">
        <v>30252</v>
      </c>
      <c r="N2437">
        <v>1</v>
      </c>
    </row>
    <row r="2438" spans="1:14" x14ac:dyDescent="0.35">
      <c r="A2438" t="s">
        <v>36164</v>
      </c>
      <c r="B2438" t="s">
        <v>36165</v>
      </c>
      <c r="C2438" t="s">
        <v>933</v>
      </c>
      <c r="D2438" t="s">
        <v>893</v>
      </c>
      <c r="E2438" t="s">
        <v>41</v>
      </c>
      <c r="F2438" t="s">
        <v>191</v>
      </c>
      <c r="G2438" t="s">
        <v>30157</v>
      </c>
      <c r="H2438" t="s">
        <v>27929</v>
      </c>
      <c r="I2438" t="s">
        <v>27929</v>
      </c>
      <c r="J2438" t="s">
        <v>27929</v>
      </c>
      <c r="L2438" t="s">
        <v>30252</v>
      </c>
    </row>
    <row r="2439" spans="1:14" x14ac:dyDescent="0.35">
      <c r="A2439">
        <v>305962100001</v>
      </c>
      <c r="B2439" t="s">
        <v>36166</v>
      </c>
      <c r="C2439" t="s">
        <v>36167</v>
      </c>
      <c r="D2439" t="s">
        <v>893</v>
      </c>
      <c r="E2439" t="s">
        <v>41</v>
      </c>
      <c r="F2439" t="s">
        <v>191</v>
      </c>
      <c r="G2439" t="s">
        <v>30157</v>
      </c>
      <c r="H2439" t="s">
        <v>27929</v>
      </c>
      <c r="I2439" t="s">
        <v>27929</v>
      </c>
      <c r="J2439" t="s">
        <v>27929</v>
      </c>
      <c r="L2439" t="s">
        <v>30252</v>
      </c>
      <c r="N2439">
        <v>1</v>
      </c>
    </row>
    <row r="2440" spans="1:14" x14ac:dyDescent="0.35">
      <c r="A2440" t="s">
        <v>27737</v>
      </c>
      <c r="B2440" t="s">
        <v>30253</v>
      </c>
      <c r="C2440" t="s">
        <v>27805</v>
      </c>
      <c r="D2440" t="s">
        <v>893</v>
      </c>
      <c r="E2440" t="s">
        <v>41</v>
      </c>
      <c r="F2440" t="s">
        <v>191</v>
      </c>
      <c r="G2440" t="s">
        <v>30157</v>
      </c>
      <c r="H2440" t="s">
        <v>27929</v>
      </c>
      <c r="I2440" t="s">
        <v>27929</v>
      </c>
      <c r="J2440" t="s">
        <v>27929</v>
      </c>
      <c r="L2440" t="s">
        <v>30252</v>
      </c>
    </row>
    <row r="2441" spans="1:14" x14ac:dyDescent="0.35">
      <c r="A2441">
        <v>402029100004</v>
      </c>
      <c r="B2441" t="s">
        <v>30254</v>
      </c>
      <c r="C2441" t="s">
        <v>27805</v>
      </c>
      <c r="D2441" t="s">
        <v>893</v>
      </c>
      <c r="E2441" t="s">
        <v>41</v>
      </c>
      <c r="F2441" t="s">
        <v>191</v>
      </c>
      <c r="G2441" t="s">
        <v>30157</v>
      </c>
      <c r="H2441" t="s">
        <v>27929</v>
      </c>
      <c r="I2441" t="s">
        <v>27929</v>
      </c>
      <c r="J2441" t="s">
        <v>27929</v>
      </c>
      <c r="L2441" t="s">
        <v>30252</v>
      </c>
    </row>
    <row r="2442" spans="1:14" x14ac:dyDescent="0.35">
      <c r="A2442">
        <v>302029100001</v>
      </c>
      <c r="B2442" t="s">
        <v>30255</v>
      </c>
      <c r="C2442" t="s">
        <v>936</v>
      </c>
      <c r="D2442" t="s">
        <v>893</v>
      </c>
      <c r="E2442" t="s">
        <v>41</v>
      </c>
      <c r="F2442" t="s">
        <v>191</v>
      </c>
      <c r="G2442" t="s">
        <v>30157</v>
      </c>
      <c r="H2442" t="s">
        <v>27929</v>
      </c>
      <c r="I2442" t="s">
        <v>27929</v>
      </c>
      <c r="J2442" t="s">
        <v>27929</v>
      </c>
      <c r="L2442" t="s">
        <v>30252</v>
      </c>
      <c r="N2442">
        <v>1</v>
      </c>
    </row>
    <row r="2443" spans="1:14" x14ac:dyDescent="0.35">
      <c r="A2443">
        <v>402029200001</v>
      </c>
      <c r="B2443" t="s">
        <v>30256</v>
      </c>
      <c r="C2443" t="s">
        <v>936</v>
      </c>
      <c r="D2443" t="s">
        <v>858</v>
      </c>
      <c r="E2443" t="s">
        <v>41</v>
      </c>
      <c r="F2443" t="s">
        <v>191</v>
      </c>
      <c r="G2443" t="s">
        <v>30157</v>
      </c>
      <c r="H2443" t="s">
        <v>27929</v>
      </c>
      <c r="I2443" t="s">
        <v>27929</v>
      </c>
      <c r="J2443" t="s">
        <v>27929</v>
      </c>
      <c r="L2443" t="s">
        <v>30252</v>
      </c>
    </row>
    <row r="2444" spans="1:14" x14ac:dyDescent="0.35">
      <c r="A2444">
        <v>402029100002</v>
      </c>
      <c r="B2444" t="s">
        <v>30258</v>
      </c>
      <c r="C2444" t="s">
        <v>936</v>
      </c>
      <c r="D2444" t="s">
        <v>893</v>
      </c>
      <c r="E2444" t="s">
        <v>41</v>
      </c>
      <c r="F2444" t="s">
        <v>191</v>
      </c>
      <c r="G2444" t="s">
        <v>30157</v>
      </c>
      <c r="H2444" t="s">
        <v>27929</v>
      </c>
      <c r="I2444" t="s">
        <v>27929</v>
      </c>
      <c r="J2444" t="s">
        <v>27929</v>
      </c>
      <c r="L2444" t="s">
        <v>30252</v>
      </c>
    </row>
    <row r="2445" spans="1:14" x14ac:dyDescent="0.35">
      <c r="A2445">
        <v>402029100003</v>
      </c>
      <c r="B2445" t="s">
        <v>30259</v>
      </c>
      <c r="C2445" t="s">
        <v>936</v>
      </c>
      <c r="D2445" t="s">
        <v>893</v>
      </c>
      <c r="E2445" t="s">
        <v>41</v>
      </c>
      <c r="F2445" t="s">
        <v>191</v>
      </c>
      <c r="G2445" t="s">
        <v>30157</v>
      </c>
      <c r="H2445" t="s">
        <v>27929</v>
      </c>
      <c r="I2445" t="s">
        <v>27929</v>
      </c>
      <c r="J2445" t="s">
        <v>27929</v>
      </c>
      <c r="L2445" t="s">
        <v>30252</v>
      </c>
    </row>
    <row r="2446" spans="1:14" x14ac:dyDescent="0.35">
      <c r="A2446">
        <v>312034100001</v>
      </c>
      <c r="B2446" t="s">
        <v>30260</v>
      </c>
      <c r="C2446" t="s">
        <v>27812</v>
      </c>
      <c r="D2446" t="s">
        <v>893</v>
      </c>
      <c r="E2446" t="s">
        <v>41</v>
      </c>
      <c r="F2446" t="s">
        <v>191</v>
      </c>
      <c r="G2446" t="s">
        <v>30157</v>
      </c>
      <c r="H2446" t="s">
        <v>27929</v>
      </c>
      <c r="I2446" t="s">
        <v>27929</v>
      </c>
      <c r="J2446" t="s">
        <v>27929</v>
      </c>
      <c r="L2446" t="s">
        <v>30252</v>
      </c>
      <c r="N2446">
        <v>1</v>
      </c>
    </row>
    <row r="2447" spans="1:14" x14ac:dyDescent="0.35">
      <c r="A2447">
        <v>302051100001</v>
      </c>
      <c r="B2447" t="s">
        <v>1088</v>
      </c>
      <c r="C2447" t="s">
        <v>26050</v>
      </c>
      <c r="D2447" t="s">
        <v>893</v>
      </c>
      <c r="E2447" t="s">
        <v>41</v>
      </c>
      <c r="F2447" t="s">
        <v>191</v>
      </c>
      <c r="G2447" t="s">
        <v>30157</v>
      </c>
      <c r="H2447" t="s">
        <v>27929</v>
      </c>
      <c r="I2447" t="s">
        <v>27929</v>
      </c>
      <c r="J2447" t="s">
        <v>27929</v>
      </c>
      <c r="L2447" t="s">
        <v>30252</v>
      </c>
      <c r="N2447">
        <v>1</v>
      </c>
    </row>
    <row r="2448" spans="1:14" x14ac:dyDescent="0.35">
      <c r="A2448">
        <v>302107100001</v>
      </c>
      <c r="B2448" t="s">
        <v>1093</v>
      </c>
      <c r="C2448" t="s">
        <v>943</v>
      </c>
      <c r="D2448" t="s">
        <v>893</v>
      </c>
      <c r="E2448" t="s">
        <v>41</v>
      </c>
      <c r="F2448" t="s">
        <v>191</v>
      </c>
      <c r="G2448" t="s">
        <v>30157</v>
      </c>
      <c r="H2448" t="s">
        <v>27929</v>
      </c>
      <c r="I2448" t="s">
        <v>27929</v>
      </c>
      <c r="J2448" t="s">
        <v>27929</v>
      </c>
      <c r="L2448" t="s">
        <v>30252</v>
      </c>
      <c r="N2448">
        <v>1</v>
      </c>
    </row>
    <row r="2449" spans="1:14" x14ac:dyDescent="0.35">
      <c r="A2449">
        <v>312051100001</v>
      </c>
      <c r="B2449" t="s">
        <v>30261</v>
      </c>
      <c r="C2449" t="s">
        <v>30262</v>
      </c>
      <c r="D2449" t="s">
        <v>893</v>
      </c>
      <c r="E2449" t="s">
        <v>41</v>
      </c>
      <c r="F2449" t="s">
        <v>191</v>
      </c>
      <c r="G2449" t="s">
        <v>30157</v>
      </c>
      <c r="H2449" t="s">
        <v>27929</v>
      </c>
      <c r="I2449" t="s">
        <v>27929</v>
      </c>
      <c r="J2449" t="s">
        <v>27929</v>
      </c>
      <c r="L2449" t="s">
        <v>30252</v>
      </c>
    </row>
    <row r="2450" spans="1:14" x14ac:dyDescent="0.35">
      <c r="A2450" t="s">
        <v>27745</v>
      </c>
      <c r="B2450" t="s">
        <v>30263</v>
      </c>
      <c r="C2450" t="s">
        <v>936</v>
      </c>
      <c r="D2450" t="s">
        <v>858</v>
      </c>
      <c r="E2450" t="s">
        <v>41</v>
      </c>
      <c r="F2450" t="s">
        <v>191</v>
      </c>
      <c r="G2450" t="s">
        <v>30157</v>
      </c>
      <c r="H2450" t="s">
        <v>27929</v>
      </c>
      <c r="I2450" t="s">
        <v>27929</v>
      </c>
      <c r="J2450" t="s">
        <v>27929</v>
      </c>
      <c r="L2450" t="s">
        <v>30252</v>
      </c>
    </row>
    <row r="2451" spans="1:14" x14ac:dyDescent="0.35">
      <c r="A2451" t="s">
        <v>485</v>
      </c>
      <c r="B2451" t="s">
        <v>1101</v>
      </c>
      <c r="C2451" t="s">
        <v>30264</v>
      </c>
      <c r="D2451" t="s">
        <v>858</v>
      </c>
      <c r="E2451" t="s">
        <v>41</v>
      </c>
      <c r="F2451" t="s">
        <v>191</v>
      </c>
      <c r="G2451" t="s">
        <v>30157</v>
      </c>
      <c r="H2451" t="s">
        <v>27929</v>
      </c>
      <c r="I2451" t="s">
        <v>27929</v>
      </c>
      <c r="J2451" t="s">
        <v>27929</v>
      </c>
      <c r="L2451" t="s">
        <v>30252</v>
      </c>
      <c r="N2451">
        <v>1</v>
      </c>
    </row>
    <row r="2452" spans="1:14" x14ac:dyDescent="0.35">
      <c r="A2452">
        <v>312025100001</v>
      </c>
      <c r="B2452" t="s">
        <v>1097</v>
      </c>
      <c r="C2452" t="s">
        <v>1096</v>
      </c>
      <c r="D2452" t="s">
        <v>893</v>
      </c>
      <c r="E2452" t="s">
        <v>41</v>
      </c>
      <c r="F2452" t="s">
        <v>191</v>
      </c>
      <c r="G2452" t="s">
        <v>30268</v>
      </c>
      <c r="H2452" t="s">
        <v>27929</v>
      </c>
      <c r="I2452" t="s">
        <v>27929</v>
      </c>
      <c r="J2452" t="s">
        <v>27929</v>
      </c>
      <c r="K2452" t="s">
        <v>30269</v>
      </c>
      <c r="L2452" t="s">
        <v>30269</v>
      </c>
      <c r="N2452">
        <v>1</v>
      </c>
    </row>
    <row r="2453" spans="1:14" x14ac:dyDescent="0.35">
      <c r="A2453">
        <v>305923100001</v>
      </c>
      <c r="B2453" t="s">
        <v>430</v>
      </c>
      <c r="C2453" t="s">
        <v>30267</v>
      </c>
      <c r="D2453" t="s">
        <v>893</v>
      </c>
      <c r="E2453" t="s">
        <v>41</v>
      </c>
      <c r="F2453" t="s">
        <v>191</v>
      </c>
      <c r="G2453" t="s">
        <v>30268</v>
      </c>
      <c r="H2453" t="s">
        <v>27929</v>
      </c>
      <c r="I2453" t="s">
        <v>27929</v>
      </c>
      <c r="J2453" t="s">
        <v>27929</v>
      </c>
      <c r="L2453" t="s">
        <v>30269</v>
      </c>
      <c r="N2453">
        <v>1</v>
      </c>
    </row>
    <row r="2454" spans="1:14" x14ac:dyDescent="0.35">
      <c r="A2454">
        <v>305923100002</v>
      </c>
      <c r="B2454" t="s">
        <v>30270</v>
      </c>
      <c r="C2454" t="s">
        <v>30271</v>
      </c>
      <c r="D2454" t="s">
        <v>893</v>
      </c>
      <c r="E2454" t="s">
        <v>41</v>
      </c>
      <c r="F2454" t="s">
        <v>191</v>
      </c>
      <c r="G2454" t="s">
        <v>30268</v>
      </c>
      <c r="H2454" t="s">
        <v>27929</v>
      </c>
      <c r="I2454" t="s">
        <v>27929</v>
      </c>
      <c r="J2454" t="s">
        <v>27929</v>
      </c>
      <c r="L2454" t="s">
        <v>30269</v>
      </c>
      <c r="N2454">
        <v>1</v>
      </c>
    </row>
    <row r="2455" spans="1:14" x14ac:dyDescent="0.35">
      <c r="A2455" t="s">
        <v>36168</v>
      </c>
      <c r="B2455" t="s">
        <v>36169</v>
      </c>
      <c r="C2455" t="s">
        <v>36170</v>
      </c>
      <c r="D2455" t="s">
        <v>868</v>
      </c>
      <c r="E2455" t="s">
        <v>41</v>
      </c>
      <c r="F2455" t="s">
        <v>191</v>
      </c>
      <c r="G2455" t="s">
        <v>30273</v>
      </c>
      <c r="H2455" t="s">
        <v>30274</v>
      </c>
      <c r="I2455" t="s">
        <v>27929</v>
      </c>
      <c r="J2455" t="s">
        <v>27929</v>
      </c>
      <c r="L2455" t="s">
        <v>30275</v>
      </c>
      <c r="N2455">
        <v>1</v>
      </c>
    </row>
    <row r="2456" spans="1:14" x14ac:dyDescent="0.35">
      <c r="A2456">
        <v>302043100001</v>
      </c>
      <c r="B2456" t="s">
        <v>1086</v>
      </c>
      <c r="C2456" t="s">
        <v>30272</v>
      </c>
      <c r="D2456" t="s">
        <v>893</v>
      </c>
      <c r="E2456" t="s">
        <v>41</v>
      </c>
      <c r="F2456" t="s">
        <v>191</v>
      </c>
      <c r="G2456" t="s">
        <v>30273</v>
      </c>
      <c r="H2456" t="s">
        <v>30274</v>
      </c>
      <c r="I2456" t="s">
        <v>27929</v>
      </c>
      <c r="J2456" t="s">
        <v>27929</v>
      </c>
      <c r="L2456" t="s">
        <v>30275</v>
      </c>
      <c r="N2456">
        <v>1</v>
      </c>
    </row>
    <row r="2457" spans="1:14" x14ac:dyDescent="0.35">
      <c r="A2457">
        <v>302043100002</v>
      </c>
      <c r="B2457" t="s">
        <v>1087</v>
      </c>
      <c r="C2457" t="s">
        <v>30276</v>
      </c>
      <c r="D2457" t="s">
        <v>893</v>
      </c>
      <c r="E2457" t="s">
        <v>41</v>
      </c>
      <c r="F2457" t="s">
        <v>191</v>
      </c>
      <c r="G2457" t="s">
        <v>30273</v>
      </c>
      <c r="H2457" t="s">
        <v>30274</v>
      </c>
      <c r="I2457" t="s">
        <v>27929</v>
      </c>
      <c r="J2457" t="s">
        <v>27929</v>
      </c>
      <c r="L2457" t="s">
        <v>30275</v>
      </c>
      <c r="N2457">
        <v>1</v>
      </c>
    </row>
    <row r="2458" spans="1:14" x14ac:dyDescent="0.35">
      <c r="A2458">
        <v>302048100001</v>
      </c>
      <c r="B2458" t="s">
        <v>30277</v>
      </c>
      <c r="C2458" t="s">
        <v>27825</v>
      </c>
      <c r="D2458" t="s">
        <v>893</v>
      </c>
      <c r="E2458" t="s">
        <v>41</v>
      </c>
      <c r="F2458" t="s">
        <v>191</v>
      </c>
      <c r="G2458" t="s">
        <v>30273</v>
      </c>
      <c r="H2458" t="s">
        <v>30274</v>
      </c>
      <c r="I2458" t="s">
        <v>27929</v>
      </c>
      <c r="J2458" t="s">
        <v>27929</v>
      </c>
      <c r="L2458" t="s">
        <v>30275</v>
      </c>
    </row>
    <row r="2459" spans="1:14" x14ac:dyDescent="0.35">
      <c r="A2459">
        <v>302048100002</v>
      </c>
      <c r="B2459" t="s">
        <v>30278</v>
      </c>
      <c r="C2459" t="s">
        <v>25991</v>
      </c>
      <c r="D2459" t="s">
        <v>893</v>
      </c>
      <c r="E2459" t="s">
        <v>41</v>
      </c>
      <c r="F2459" t="s">
        <v>191</v>
      </c>
      <c r="G2459" t="s">
        <v>30273</v>
      </c>
      <c r="H2459" t="s">
        <v>30274</v>
      </c>
      <c r="I2459" t="s">
        <v>27929</v>
      </c>
      <c r="J2459" t="s">
        <v>27929</v>
      </c>
      <c r="L2459" t="s">
        <v>30275</v>
      </c>
    </row>
    <row r="2460" spans="1:14" x14ac:dyDescent="0.35">
      <c r="A2460">
        <v>302057100001</v>
      </c>
      <c r="B2460" t="s">
        <v>30279</v>
      </c>
      <c r="C2460" t="s">
        <v>25821</v>
      </c>
      <c r="D2460" t="s">
        <v>893</v>
      </c>
      <c r="E2460" t="s">
        <v>41</v>
      </c>
      <c r="F2460" t="s">
        <v>191</v>
      </c>
      <c r="G2460" t="s">
        <v>30273</v>
      </c>
      <c r="H2460" t="s">
        <v>30274</v>
      </c>
      <c r="I2460" t="s">
        <v>27929</v>
      </c>
      <c r="J2460" t="s">
        <v>27929</v>
      </c>
      <c r="L2460" t="s">
        <v>30275</v>
      </c>
    </row>
    <row r="2461" spans="1:14" x14ac:dyDescent="0.35">
      <c r="A2461">
        <v>302845100002</v>
      </c>
      <c r="B2461" t="s">
        <v>30280</v>
      </c>
      <c r="C2461" t="s">
        <v>944</v>
      </c>
      <c r="D2461" t="s">
        <v>893</v>
      </c>
      <c r="E2461" t="s">
        <v>41</v>
      </c>
      <c r="F2461" t="s">
        <v>191</v>
      </c>
      <c r="G2461" t="s">
        <v>30273</v>
      </c>
      <c r="H2461" t="s">
        <v>30274</v>
      </c>
      <c r="I2461" t="s">
        <v>27929</v>
      </c>
      <c r="J2461" t="s">
        <v>27929</v>
      </c>
      <c r="L2461" t="s">
        <v>30275</v>
      </c>
      <c r="N2461">
        <v>1</v>
      </c>
    </row>
    <row r="2462" spans="1:14" x14ac:dyDescent="0.35">
      <c r="A2462">
        <v>312039100001</v>
      </c>
      <c r="B2462" t="s">
        <v>1098</v>
      </c>
      <c r="C2462" t="s">
        <v>945</v>
      </c>
      <c r="D2462" t="s">
        <v>893</v>
      </c>
      <c r="E2462" t="s">
        <v>41</v>
      </c>
      <c r="F2462" t="s">
        <v>191</v>
      </c>
      <c r="G2462" t="s">
        <v>30273</v>
      </c>
      <c r="H2462" t="s">
        <v>30274</v>
      </c>
      <c r="I2462" t="s">
        <v>27929</v>
      </c>
      <c r="J2462" t="s">
        <v>27929</v>
      </c>
      <c r="L2462" t="s">
        <v>30275</v>
      </c>
      <c r="N2462">
        <v>1</v>
      </c>
    </row>
    <row r="2463" spans="1:14" x14ac:dyDescent="0.35">
      <c r="A2463">
        <v>302072200001</v>
      </c>
      <c r="B2463" t="s">
        <v>438</v>
      </c>
      <c r="C2463" t="s">
        <v>941</v>
      </c>
      <c r="D2463" t="s">
        <v>858</v>
      </c>
      <c r="E2463" t="s">
        <v>41</v>
      </c>
      <c r="F2463" t="s">
        <v>191</v>
      </c>
      <c r="G2463" t="s">
        <v>30273</v>
      </c>
      <c r="H2463" t="s">
        <v>30274</v>
      </c>
      <c r="I2463" t="s">
        <v>27929</v>
      </c>
      <c r="J2463" t="s">
        <v>27929</v>
      </c>
      <c r="L2463" t="s">
        <v>30275</v>
      </c>
    </row>
    <row r="2464" spans="1:14" x14ac:dyDescent="0.35">
      <c r="A2464" t="s">
        <v>27760</v>
      </c>
      <c r="B2464" t="s">
        <v>30281</v>
      </c>
      <c r="C2464" t="s">
        <v>27832</v>
      </c>
      <c r="D2464" t="s">
        <v>858</v>
      </c>
      <c r="E2464" t="s">
        <v>41</v>
      </c>
      <c r="F2464" t="s">
        <v>191</v>
      </c>
      <c r="G2464" t="s">
        <v>30273</v>
      </c>
      <c r="H2464" t="s">
        <v>30274</v>
      </c>
      <c r="I2464" t="s">
        <v>27929</v>
      </c>
      <c r="J2464" t="s">
        <v>27929</v>
      </c>
      <c r="L2464" t="s">
        <v>30275</v>
      </c>
    </row>
    <row r="2465" spans="1:14" x14ac:dyDescent="0.35">
      <c r="A2465" t="s">
        <v>27762</v>
      </c>
      <c r="B2465" t="s">
        <v>30282</v>
      </c>
      <c r="C2465" t="s">
        <v>27832</v>
      </c>
      <c r="D2465" t="s">
        <v>837</v>
      </c>
      <c r="E2465" t="s">
        <v>41</v>
      </c>
      <c r="F2465" t="s">
        <v>191</v>
      </c>
      <c r="G2465" t="s">
        <v>30273</v>
      </c>
      <c r="H2465" t="s">
        <v>30274</v>
      </c>
      <c r="I2465" t="s">
        <v>27929</v>
      </c>
      <c r="J2465" t="s">
        <v>27929</v>
      </c>
      <c r="L2465" t="s">
        <v>30275</v>
      </c>
    </row>
    <row r="2466" spans="1:14" x14ac:dyDescent="0.35">
      <c r="A2466">
        <v>395833228291</v>
      </c>
      <c r="B2466" t="s">
        <v>1108</v>
      </c>
      <c r="C2466" t="s">
        <v>948</v>
      </c>
      <c r="D2466" t="s">
        <v>858</v>
      </c>
      <c r="E2466" t="s">
        <v>41</v>
      </c>
      <c r="F2466" t="s">
        <v>191</v>
      </c>
      <c r="G2466" t="s">
        <v>30273</v>
      </c>
      <c r="H2466" t="s">
        <v>30274</v>
      </c>
      <c r="I2466" t="s">
        <v>27929</v>
      </c>
      <c r="J2466" t="s">
        <v>27929</v>
      </c>
      <c r="L2466" t="s">
        <v>30275</v>
      </c>
      <c r="N2466">
        <v>1</v>
      </c>
    </row>
    <row r="2467" spans="1:14" x14ac:dyDescent="0.35">
      <c r="A2467">
        <v>402057100003</v>
      </c>
      <c r="B2467" t="s">
        <v>30283</v>
      </c>
      <c r="C2467" t="s">
        <v>27836</v>
      </c>
      <c r="D2467" t="s">
        <v>893</v>
      </c>
      <c r="E2467" t="s">
        <v>41</v>
      </c>
      <c r="F2467" t="s">
        <v>191</v>
      </c>
      <c r="G2467" t="s">
        <v>30273</v>
      </c>
      <c r="H2467" t="s">
        <v>30274</v>
      </c>
      <c r="I2467" t="s">
        <v>27929</v>
      </c>
      <c r="J2467" t="s">
        <v>27929</v>
      </c>
      <c r="L2467" t="s">
        <v>30275</v>
      </c>
    </row>
    <row r="2468" spans="1:14" x14ac:dyDescent="0.35">
      <c r="A2468" t="s">
        <v>27767</v>
      </c>
      <c r="B2468" t="s">
        <v>30284</v>
      </c>
      <c r="C2468" t="s">
        <v>27836</v>
      </c>
      <c r="D2468" t="s">
        <v>893</v>
      </c>
      <c r="E2468" t="s">
        <v>41</v>
      </c>
      <c r="F2468" t="s">
        <v>191</v>
      </c>
      <c r="G2468" t="s">
        <v>30273</v>
      </c>
      <c r="H2468" t="s">
        <v>30274</v>
      </c>
      <c r="I2468" t="s">
        <v>27929</v>
      </c>
      <c r="J2468" t="s">
        <v>27929</v>
      </c>
      <c r="L2468" t="s">
        <v>30275</v>
      </c>
    </row>
    <row r="2469" spans="1:14" x14ac:dyDescent="0.35">
      <c r="A2469">
        <v>302008100002</v>
      </c>
      <c r="B2469" t="s">
        <v>1076</v>
      </c>
      <c r="C2469" t="s">
        <v>946</v>
      </c>
      <c r="D2469" t="s">
        <v>893</v>
      </c>
      <c r="E2469" t="s">
        <v>41</v>
      </c>
      <c r="F2469" t="s">
        <v>191</v>
      </c>
      <c r="G2469" t="s">
        <v>30273</v>
      </c>
      <c r="H2469" t="s">
        <v>29632</v>
      </c>
      <c r="I2469" t="s">
        <v>27929</v>
      </c>
      <c r="J2469" t="s">
        <v>27929</v>
      </c>
      <c r="L2469" t="s">
        <v>30285</v>
      </c>
      <c r="N2469">
        <v>1</v>
      </c>
    </row>
    <row r="2470" spans="1:14" x14ac:dyDescent="0.35">
      <c r="A2470" t="s">
        <v>27769</v>
      </c>
      <c r="B2470" t="s">
        <v>30286</v>
      </c>
      <c r="C2470" t="s">
        <v>27840</v>
      </c>
      <c r="D2470" t="s">
        <v>866</v>
      </c>
      <c r="E2470" t="s">
        <v>41</v>
      </c>
      <c r="F2470" t="s">
        <v>191</v>
      </c>
      <c r="G2470" t="s">
        <v>30273</v>
      </c>
      <c r="H2470" t="s">
        <v>29632</v>
      </c>
      <c r="I2470" t="s">
        <v>27929</v>
      </c>
      <c r="J2470" t="s">
        <v>27929</v>
      </c>
      <c r="L2470" t="s">
        <v>30285</v>
      </c>
    </row>
    <row r="2471" spans="1:14" x14ac:dyDescent="0.35">
      <c r="A2471" t="s">
        <v>31508</v>
      </c>
      <c r="B2471" t="s">
        <v>30286</v>
      </c>
      <c r="C2471" t="s">
        <v>27840</v>
      </c>
      <c r="D2471" t="s">
        <v>866</v>
      </c>
      <c r="E2471" t="s">
        <v>41</v>
      </c>
      <c r="F2471" t="s">
        <v>191</v>
      </c>
      <c r="G2471" t="s">
        <v>30273</v>
      </c>
      <c r="H2471" t="s">
        <v>29632</v>
      </c>
      <c r="I2471" t="s">
        <v>27929</v>
      </c>
      <c r="J2471" t="s">
        <v>27929</v>
      </c>
      <c r="L2471" t="s">
        <v>30285</v>
      </c>
      <c r="N2471">
        <v>1</v>
      </c>
    </row>
    <row r="2472" spans="1:14" x14ac:dyDescent="0.35">
      <c r="A2472" t="s">
        <v>80</v>
      </c>
      <c r="B2472" t="s">
        <v>1099</v>
      </c>
      <c r="C2472" t="s">
        <v>30287</v>
      </c>
      <c r="D2472" t="s">
        <v>858</v>
      </c>
      <c r="E2472" t="s">
        <v>41</v>
      </c>
      <c r="F2472" t="s">
        <v>191</v>
      </c>
      <c r="G2472" t="s">
        <v>30273</v>
      </c>
      <c r="H2472" t="s">
        <v>29632</v>
      </c>
      <c r="I2472" t="s">
        <v>27929</v>
      </c>
      <c r="J2472" t="s">
        <v>27929</v>
      </c>
      <c r="L2472" t="s">
        <v>30285</v>
      </c>
      <c r="N2472">
        <v>1</v>
      </c>
    </row>
    <row r="2473" spans="1:14" x14ac:dyDescent="0.35">
      <c r="A2473" t="s">
        <v>27772</v>
      </c>
      <c r="B2473" t="s">
        <v>30288</v>
      </c>
      <c r="C2473" t="s">
        <v>27840</v>
      </c>
      <c r="D2473" t="s">
        <v>866</v>
      </c>
      <c r="E2473" t="s">
        <v>41</v>
      </c>
      <c r="F2473" t="s">
        <v>191</v>
      </c>
      <c r="G2473" t="s">
        <v>30273</v>
      </c>
      <c r="H2473" t="s">
        <v>29632</v>
      </c>
      <c r="I2473" t="s">
        <v>27929</v>
      </c>
      <c r="J2473" t="s">
        <v>27929</v>
      </c>
      <c r="L2473" t="s">
        <v>30285</v>
      </c>
    </row>
    <row r="2474" spans="1:14" x14ac:dyDescent="0.35">
      <c r="A2474">
        <v>345874294721</v>
      </c>
      <c r="B2474" t="s">
        <v>490</v>
      </c>
      <c r="C2474" t="s">
        <v>30289</v>
      </c>
      <c r="D2474" t="s">
        <v>858</v>
      </c>
      <c r="E2474" t="s">
        <v>41</v>
      </c>
      <c r="F2474" t="s">
        <v>191</v>
      </c>
      <c r="G2474" t="s">
        <v>30290</v>
      </c>
      <c r="H2474" t="s">
        <v>27929</v>
      </c>
      <c r="I2474" t="s">
        <v>27929</v>
      </c>
      <c r="J2474" t="s">
        <v>27929</v>
      </c>
      <c r="K2474" t="s">
        <v>30291</v>
      </c>
      <c r="L2474" t="s">
        <v>30291</v>
      </c>
      <c r="N2474">
        <v>1</v>
      </c>
    </row>
    <row r="2475" spans="1:14" x14ac:dyDescent="0.35">
      <c r="A2475">
        <v>302128100001</v>
      </c>
      <c r="B2475" t="s">
        <v>30292</v>
      </c>
      <c r="C2475" t="s">
        <v>25048</v>
      </c>
      <c r="D2475" t="s">
        <v>893</v>
      </c>
      <c r="E2475" t="s">
        <v>41</v>
      </c>
      <c r="F2475" t="s">
        <v>191</v>
      </c>
      <c r="G2475" t="s">
        <v>30273</v>
      </c>
      <c r="H2475" t="s">
        <v>30274</v>
      </c>
      <c r="I2475" t="s">
        <v>27929</v>
      </c>
      <c r="J2475" t="s">
        <v>27929</v>
      </c>
      <c r="L2475" t="s">
        <v>30275</v>
      </c>
      <c r="N2475">
        <v>1</v>
      </c>
    </row>
    <row r="2476" spans="1:14" x14ac:dyDescent="0.35">
      <c r="A2476" t="s">
        <v>481</v>
      </c>
      <c r="B2476" t="s">
        <v>30295</v>
      </c>
      <c r="C2476" t="s">
        <v>25048</v>
      </c>
      <c r="D2476" t="s">
        <v>858</v>
      </c>
      <c r="E2476" t="s">
        <v>41</v>
      </c>
      <c r="F2476" t="s">
        <v>191</v>
      </c>
      <c r="G2476" t="s">
        <v>30273</v>
      </c>
      <c r="H2476" t="s">
        <v>30274</v>
      </c>
      <c r="I2476" t="s">
        <v>27929</v>
      </c>
      <c r="J2476" t="s">
        <v>27929</v>
      </c>
      <c r="L2476" t="s">
        <v>30275</v>
      </c>
      <c r="N2476">
        <v>1</v>
      </c>
    </row>
    <row r="2477" spans="1:14" x14ac:dyDescent="0.35">
      <c r="A2477">
        <v>345445781022</v>
      </c>
      <c r="B2477" t="s">
        <v>36171</v>
      </c>
      <c r="C2477" t="s">
        <v>32914</v>
      </c>
      <c r="D2477" t="s">
        <v>837</v>
      </c>
      <c r="E2477" t="s">
        <v>41</v>
      </c>
      <c r="F2477" t="s">
        <v>191</v>
      </c>
      <c r="G2477" t="s">
        <v>30273</v>
      </c>
      <c r="H2477" t="s">
        <v>30274</v>
      </c>
      <c r="I2477" t="s">
        <v>27929</v>
      </c>
      <c r="J2477" t="s">
        <v>27929</v>
      </c>
      <c r="L2477" t="s">
        <v>30275</v>
      </c>
    </row>
    <row r="2478" spans="1:14" x14ac:dyDescent="0.35">
      <c r="A2478">
        <v>345445281022</v>
      </c>
      <c r="B2478" t="s">
        <v>36172</v>
      </c>
      <c r="C2478" t="s">
        <v>32914</v>
      </c>
      <c r="D2478" t="s">
        <v>858</v>
      </c>
      <c r="E2478" t="s">
        <v>41</v>
      </c>
      <c r="F2478" t="s">
        <v>191</v>
      </c>
      <c r="G2478" t="s">
        <v>30273</v>
      </c>
      <c r="H2478" t="s">
        <v>30274</v>
      </c>
      <c r="I2478" t="s">
        <v>27929</v>
      </c>
      <c r="J2478" t="s">
        <v>27929</v>
      </c>
      <c r="L2478" t="s">
        <v>30275</v>
      </c>
      <c r="N2478">
        <v>1</v>
      </c>
    </row>
    <row r="2479" spans="1:14" x14ac:dyDescent="0.35">
      <c r="A2479">
        <v>302068100001</v>
      </c>
      <c r="B2479" t="s">
        <v>30296</v>
      </c>
      <c r="C2479" t="s">
        <v>25586</v>
      </c>
      <c r="D2479" t="s">
        <v>893</v>
      </c>
      <c r="E2479" t="s">
        <v>41</v>
      </c>
      <c r="F2479" t="s">
        <v>191</v>
      </c>
      <c r="G2479" t="s">
        <v>30268</v>
      </c>
      <c r="H2479" t="s">
        <v>27929</v>
      </c>
      <c r="I2479" t="s">
        <v>27929</v>
      </c>
      <c r="J2479" t="s">
        <v>27929</v>
      </c>
      <c r="L2479" t="s">
        <v>30269</v>
      </c>
    </row>
    <row r="2480" spans="1:14" x14ac:dyDescent="0.35">
      <c r="A2480">
        <v>302009100001</v>
      </c>
      <c r="B2480" t="s">
        <v>30297</v>
      </c>
      <c r="C2480" t="s">
        <v>27847</v>
      </c>
      <c r="D2480" t="s">
        <v>893</v>
      </c>
      <c r="E2480" t="s">
        <v>41</v>
      </c>
      <c r="F2480" t="s">
        <v>191</v>
      </c>
      <c r="G2480" t="s">
        <v>30172</v>
      </c>
      <c r="H2480" t="s">
        <v>30298</v>
      </c>
      <c r="I2480" t="s">
        <v>27929</v>
      </c>
      <c r="J2480" t="s">
        <v>27929</v>
      </c>
      <c r="K2480" t="s">
        <v>30299</v>
      </c>
      <c r="L2480" t="s">
        <v>30299</v>
      </c>
    </row>
    <row r="2481" spans="1:14" x14ac:dyDescent="0.35">
      <c r="A2481">
        <v>302030100001</v>
      </c>
      <c r="B2481" t="s">
        <v>36173</v>
      </c>
      <c r="C2481" t="s">
        <v>937</v>
      </c>
      <c r="D2481" t="s">
        <v>893</v>
      </c>
      <c r="E2481" t="s">
        <v>41</v>
      </c>
      <c r="F2481" t="s">
        <v>191</v>
      </c>
      <c r="G2481" t="s">
        <v>30172</v>
      </c>
      <c r="H2481" t="s">
        <v>30298</v>
      </c>
      <c r="I2481" t="s">
        <v>27929</v>
      </c>
      <c r="J2481" t="s">
        <v>27929</v>
      </c>
      <c r="L2481" t="s">
        <v>30299</v>
      </c>
      <c r="N2481">
        <v>1</v>
      </c>
    </row>
    <row r="2482" spans="1:14" x14ac:dyDescent="0.35">
      <c r="A2482" t="s">
        <v>30301</v>
      </c>
      <c r="B2482" t="s">
        <v>30302</v>
      </c>
      <c r="C2482" t="s">
        <v>937</v>
      </c>
      <c r="D2482" t="s">
        <v>893</v>
      </c>
      <c r="E2482" t="s">
        <v>41</v>
      </c>
      <c r="F2482" t="s">
        <v>191</v>
      </c>
      <c r="G2482" t="s">
        <v>30172</v>
      </c>
      <c r="H2482" t="s">
        <v>30298</v>
      </c>
      <c r="I2482" t="s">
        <v>27929</v>
      </c>
      <c r="J2482" t="s">
        <v>27929</v>
      </c>
      <c r="L2482" t="s">
        <v>30299</v>
      </c>
    </row>
    <row r="2483" spans="1:14" x14ac:dyDescent="0.35">
      <c r="A2483">
        <v>302032100002</v>
      </c>
      <c r="B2483" t="s">
        <v>36174</v>
      </c>
      <c r="C2483" t="s">
        <v>938</v>
      </c>
      <c r="D2483" t="s">
        <v>893</v>
      </c>
      <c r="E2483" t="s">
        <v>41</v>
      </c>
      <c r="F2483" t="s">
        <v>191</v>
      </c>
      <c r="G2483" t="s">
        <v>30172</v>
      </c>
      <c r="H2483" t="s">
        <v>30304</v>
      </c>
      <c r="I2483" t="s">
        <v>27929</v>
      </c>
      <c r="J2483" t="s">
        <v>27929</v>
      </c>
      <c r="K2483" t="s">
        <v>30305</v>
      </c>
      <c r="L2483" t="s">
        <v>30305</v>
      </c>
      <c r="N2483">
        <v>1</v>
      </c>
    </row>
    <row r="2484" spans="1:14" x14ac:dyDescent="0.35">
      <c r="A2484" t="s">
        <v>30306</v>
      </c>
      <c r="B2484" t="s">
        <v>30307</v>
      </c>
      <c r="C2484" t="s">
        <v>938</v>
      </c>
      <c r="D2484" t="s">
        <v>893</v>
      </c>
      <c r="E2484" t="s">
        <v>41</v>
      </c>
      <c r="F2484" t="s">
        <v>191</v>
      </c>
      <c r="G2484" t="s">
        <v>30172</v>
      </c>
      <c r="H2484" t="s">
        <v>30304</v>
      </c>
      <c r="I2484" t="s">
        <v>27929</v>
      </c>
      <c r="J2484" t="s">
        <v>27929</v>
      </c>
      <c r="L2484" t="s">
        <v>30305</v>
      </c>
    </row>
    <row r="2485" spans="1:14" x14ac:dyDescent="0.35">
      <c r="A2485">
        <v>302061100001</v>
      </c>
      <c r="B2485" t="s">
        <v>30308</v>
      </c>
      <c r="C2485" t="s">
        <v>26047</v>
      </c>
      <c r="D2485" t="s">
        <v>893</v>
      </c>
      <c r="E2485" t="s">
        <v>41</v>
      </c>
      <c r="F2485" t="s">
        <v>191</v>
      </c>
      <c r="G2485" t="s">
        <v>30172</v>
      </c>
      <c r="H2485" t="s">
        <v>30304</v>
      </c>
      <c r="I2485" t="s">
        <v>27929</v>
      </c>
      <c r="J2485" t="s">
        <v>27929</v>
      </c>
      <c r="L2485" t="s">
        <v>30305</v>
      </c>
      <c r="N2485">
        <v>1</v>
      </c>
    </row>
    <row r="2486" spans="1:14" x14ac:dyDescent="0.35">
      <c r="A2486">
        <v>345020242204</v>
      </c>
      <c r="B2486" t="s">
        <v>30309</v>
      </c>
      <c r="C2486" t="s">
        <v>27852</v>
      </c>
      <c r="D2486" t="s">
        <v>858</v>
      </c>
      <c r="E2486" t="s">
        <v>41</v>
      </c>
      <c r="F2486" t="s">
        <v>28056</v>
      </c>
      <c r="G2486" t="s">
        <v>30310</v>
      </c>
      <c r="H2486" t="s">
        <v>27929</v>
      </c>
      <c r="I2486" t="s">
        <v>27929</v>
      </c>
      <c r="J2486" t="s">
        <v>27929</v>
      </c>
      <c r="K2486" t="s">
        <v>36175</v>
      </c>
      <c r="L2486" t="s">
        <v>36175</v>
      </c>
    </row>
    <row r="2487" spans="1:14" x14ac:dyDescent="0.35">
      <c r="A2487">
        <v>345129271014</v>
      </c>
      <c r="B2487" t="s">
        <v>30312</v>
      </c>
      <c r="C2487" t="s">
        <v>27854</v>
      </c>
      <c r="D2487" t="s">
        <v>858</v>
      </c>
      <c r="E2487" t="s">
        <v>41</v>
      </c>
      <c r="F2487" t="s">
        <v>28056</v>
      </c>
      <c r="G2487" t="s">
        <v>30310</v>
      </c>
      <c r="H2487" t="s">
        <v>27929</v>
      </c>
      <c r="I2487" t="s">
        <v>27929</v>
      </c>
      <c r="J2487" t="s">
        <v>27929</v>
      </c>
      <c r="L2487" t="s">
        <v>36175</v>
      </c>
    </row>
    <row r="2488" spans="1:14" x14ac:dyDescent="0.35">
      <c r="A2488">
        <v>345325741052</v>
      </c>
      <c r="B2488" t="s">
        <v>30313</v>
      </c>
      <c r="C2488" t="s">
        <v>27856</v>
      </c>
      <c r="D2488" t="s">
        <v>837</v>
      </c>
      <c r="E2488" t="s">
        <v>41</v>
      </c>
      <c r="F2488" t="s">
        <v>28056</v>
      </c>
      <c r="G2488" t="s">
        <v>30310</v>
      </c>
      <c r="H2488" t="s">
        <v>27929</v>
      </c>
      <c r="I2488" t="s">
        <v>27929</v>
      </c>
      <c r="J2488" t="s">
        <v>27929</v>
      </c>
      <c r="L2488" t="s">
        <v>36175</v>
      </c>
    </row>
    <row r="2489" spans="1:14" x14ac:dyDescent="0.35">
      <c r="A2489" t="s">
        <v>27786</v>
      </c>
      <c r="B2489" t="s">
        <v>30314</v>
      </c>
      <c r="C2489" t="s">
        <v>27858</v>
      </c>
      <c r="D2489" t="s">
        <v>858</v>
      </c>
      <c r="E2489" t="s">
        <v>41</v>
      </c>
      <c r="F2489" t="s">
        <v>28056</v>
      </c>
      <c r="G2489" t="s">
        <v>30310</v>
      </c>
      <c r="H2489" t="s">
        <v>27929</v>
      </c>
      <c r="I2489" t="s">
        <v>27929</v>
      </c>
      <c r="J2489" t="s">
        <v>27929</v>
      </c>
      <c r="L2489" t="s">
        <v>36175</v>
      </c>
    </row>
    <row r="2490" spans="1:14" x14ac:dyDescent="0.35">
      <c r="A2490" t="s">
        <v>27787</v>
      </c>
      <c r="B2490" t="s">
        <v>30315</v>
      </c>
      <c r="C2490" t="s">
        <v>27860</v>
      </c>
      <c r="D2490" t="s">
        <v>858</v>
      </c>
      <c r="E2490" t="s">
        <v>41</v>
      </c>
      <c r="F2490" t="s">
        <v>28056</v>
      </c>
      <c r="G2490" t="s">
        <v>30310</v>
      </c>
      <c r="H2490" t="s">
        <v>27929</v>
      </c>
      <c r="I2490" t="s">
        <v>27929</v>
      </c>
      <c r="J2490" t="s">
        <v>27929</v>
      </c>
      <c r="L2490" t="s">
        <v>36175</v>
      </c>
    </row>
    <row r="2491" spans="1:14" x14ac:dyDescent="0.35">
      <c r="A2491" t="s">
        <v>27788</v>
      </c>
      <c r="B2491" t="s">
        <v>30316</v>
      </c>
      <c r="C2491" t="s">
        <v>27862</v>
      </c>
      <c r="D2491" t="s">
        <v>858</v>
      </c>
      <c r="E2491" t="s">
        <v>41</v>
      </c>
      <c r="F2491" t="s">
        <v>28056</v>
      </c>
      <c r="G2491" t="s">
        <v>30310</v>
      </c>
      <c r="H2491" t="s">
        <v>27929</v>
      </c>
      <c r="I2491" t="s">
        <v>27929</v>
      </c>
      <c r="J2491" t="s">
        <v>27929</v>
      </c>
      <c r="L2491" t="s">
        <v>36175</v>
      </c>
      <c r="N2491">
        <v>1</v>
      </c>
    </row>
    <row r="2492" spans="1:14" x14ac:dyDescent="0.35">
      <c r="A2492" t="s">
        <v>36176</v>
      </c>
      <c r="B2492" t="s">
        <v>36177</v>
      </c>
      <c r="C2492" t="s">
        <v>36178</v>
      </c>
      <c r="D2492" t="s">
        <v>858</v>
      </c>
      <c r="E2492" t="s">
        <v>41</v>
      </c>
      <c r="F2492" t="s">
        <v>28056</v>
      </c>
      <c r="G2492" t="s">
        <v>30310</v>
      </c>
      <c r="H2492" t="s">
        <v>27929</v>
      </c>
      <c r="I2492" t="s">
        <v>27929</v>
      </c>
      <c r="J2492" t="s">
        <v>27929</v>
      </c>
      <c r="L2492" t="s">
        <v>36175</v>
      </c>
    </row>
    <row r="2493" spans="1:14" x14ac:dyDescent="0.35">
      <c r="A2493" t="s">
        <v>32538</v>
      </c>
      <c r="B2493" t="s">
        <v>36179</v>
      </c>
      <c r="C2493" t="s">
        <v>32920</v>
      </c>
      <c r="D2493" t="s">
        <v>858</v>
      </c>
      <c r="E2493" t="s">
        <v>41</v>
      </c>
      <c r="F2493" t="s">
        <v>28056</v>
      </c>
      <c r="G2493" t="s">
        <v>32381</v>
      </c>
      <c r="H2493" t="s">
        <v>36180</v>
      </c>
      <c r="I2493" t="s">
        <v>27929</v>
      </c>
      <c r="J2493" t="s">
        <v>27929</v>
      </c>
      <c r="K2493" t="s">
        <v>36181</v>
      </c>
      <c r="L2493" t="s">
        <v>36181</v>
      </c>
      <c r="N2493">
        <v>1</v>
      </c>
    </row>
    <row r="2494" spans="1:14" x14ac:dyDescent="0.35">
      <c r="A2494" t="s">
        <v>27789</v>
      </c>
      <c r="B2494" t="s">
        <v>30317</v>
      </c>
      <c r="C2494" t="s">
        <v>27864</v>
      </c>
      <c r="D2494" t="s">
        <v>858</v>
      </c>
      <c r="E2494" t="s">
        <v>41</v>
      </c>
      <c r="F2494" t="s">
        <v>28056</v>
      </c>
      <c r="G2494" t="s">
        <v>30310</v>
      </c>
      <c r="H2494" t="s">
        <v>27929</v>
      </c>
      <c r="I2494" t="s">
        <v>27929</v>
      </c>
      <c r="J2494" t="s">
        <v>27929</v>
      </c>
      <c r="L2494" t="s">
        <v>36175</v>
      </c>
    </row>
    <row r="2495" spans="1:14" x14ac:dyDescent="0.35">
      <c r="A2495" t="s">
        <v>27790</v>
      </c>
      <c r="B2495" t="s">
        <v>30318</v>
      </c>
      <c r="C2495" t="s">
        <v>27866</v>
      </c>
      <c r="D2495" t="s">
        <v>858</v>
      </c>
      <c r="E2495" t="s">
        <v>41</v>
      </c>
      <c r="F2495" t="s">
        <v>28056</v>
      </c>
      <c r="G2495" t="s">
        <v>30310</v>
      </c>
      <c r="H2495" t="s">
        <v>27929</v>
      </c>
      <c r="I2495" t="s">
        <v>27929</v>
      </c>
      <c r="J2495" t="s">
        <v>27929</v>
      </c>
      <c r="L2495" t="s">
        <v>36175</v>
      </c>
      <c r="N2495">
        <v>1</v>
      </c>
    </row>
    <row r="2496" spans="1:14" x14ac:dyDescent="0.35">
      <c r="A2496">
        <v>345387251017</v>
      </c>
      <c r="B2496" t="s">
        <v>30319</v>
      </c>
      <c r="C2496" t="s">
        <v>27868</v>
      </c>
      <c r="D2496" t="s">
        <v>858</v>
      </c>
      <c r="E2496" t="s">
        <v>41</v>
      </c>
      <c r="F2496" t="s">
        <v>28056</v>
      </c>
      <c r="G2496" t="s">
        <v>32381</v>
      </c>
      <c r="H2496" t="s">
        <v>30320</v>
      </c>
      <c r="I2496" t="s">
        <v>27929</v>
      </c>
      <c r="J2496" t="s">
        <v>27929</v>
      </c>
      <c r="K2496" t="s">
        <v>36182</v>
      </c>
      <c r="L2496" t="s">
        <v>36182</v>
      </c>
    </row>
    <row r="2497" spans="1:14" x14ac:dyDescent="0.35">
      <c r="A2497" t="s">
        <v>27792</v>
      </c>
      <c r="B2497" t="s">
        <v>30323</v>
      </c>
      <c r="C2497" t="s">
        <v>27870</v>
      </c>
      <c r="D2497" t="s">
        <v>858</v>
      </c>
      <c r="E2497" t="s">
        <v>41</v>
      </c>
      <c r="F2497" t="s">
        <v>28056</v>
      </c>
      <c r="G2497" t="s">
        <v>32381</v>
      </c>
      <c r="H2497" t="s">
        <v>30320</v>
      </c>
      <c r="I2497" t="s">
        <v>27929</v>
      </c>
      <c r="J2497" t="s">
        <v>27929</v>
      </c>
      <c r="L2497" t="s">
        <v>36182</v>
      </c>
    </row>
    <row r="2498" spans="1:14" x14ac:dyDescent="0.35">
      <c r="A2498">
        <v>345508251012</v>
      </c>
      <c r="B2498" t="s">
        <v>30324</v>
      </c>
      <c r="C2498" t="s">
        <v>27871</v>
      </c>
      <c r="D2498" t="s">
        <v>858</v>
      </c>
      <c r="E2498" t="s">
        <v>41</v>
      </c>
      <c r="F2498" t="s">
        <v>28056</v>
      </c>
      <c r="G2498" t="s">
        <v>32381</v>
      </c>
      <c r="H2498" t="s">
        <v>30320</v>
      </c>
      <c r="I2498" t="s">
        <v>27929</v>
      </c>
      <c r="J2498" t="s">
        <v>27929</v>
      </c>
      <c r="L2498" t="s">
        <v>36182</v>
      </c>
    </row>
    <row r="2499" spans="1:14" x14ac:dyDescent="0.35">
      <c r="A2499" t="s">
        <v>27794</v>
      </c>
      <c r="B2499" t="s">
        <v>30325</v>
      </c>
      <c r="C2499" t="s">
        <v>27872</v>
      </c>
      <c r="D2499" t="s">
        <v>858</v>
      </c>
      <c r="E2499" t="s">
        <v>41</v>
      </c>
      <c r="F2499" t="s">
        <v>28056</v>
      </c>
      <c r="G2499" t="s">
        <v>32381</v>
      </c>
      <c r="H2499" t="s">
        <v>30320</v>
      </c>
      <c r="I2499" t="s">
        <v>27929</v>
      </c>
      <c r="J2499" t="s">
        <v>27929</v>
      </c>
      <c r="L2499" t="s">
        <v>36182</v>
      </c>
    </row>
    <row r="2500" spans="1:14" x14ac:dyDescent="0.35">
      <c r="A2500" s="315" t="s">
        <v>27796</v>
      </c>
      <c r="B2500" t="s">
        <v>30326</v>
      </c>
      <c r="C2500" t="s">
        <v>27873</v>
      </c>
      <c r="D2500" t="s">
        <v>858</v>
      </c>
      <c r="E2500" t="s">
        <v>41</v>
      </c>
      <c r="F2500" t="s">
        <v>28056</v>
      </c>
      <c r="G2500" t="s">
        <v>32381</v>
      </c>
      <c r="H2500" t="s">
        <v>30320</v>
      </c>
      <c r="I2500" t="s">
        <v>27929</v>
      </c>
      <c r="J2500" t="s">
        <v>27929</v>
      </c>
      <c r="L2500" t="s">
        <v>36182</v>
      </c>
      <c r="N2500">
        <v>1</v>
      </c>
    </row>
    <row r="2501" spans="1:14" x14ac:dyDescent="0.35">
      <c r="A2501" t="s">
        <v>27797</v>
      </c>
      <c r="B2501" t="s">
        <v>30327</v>
      </c>
      <c r="C2501" t="s">
        <v>27874</v>
      </c>
      <c r="D2501" t="s">
        <v>858</v>
      </c>
      <c r="E2501" t="s">
        <v>41</v>
      </c>
      <c r="F2501" t="s">
        <v>28056</v>
      </c>
      <c r="G2501" t="s">
        <v>32381</v>
      </c>
      <c r="H2501" t="s">
        <v>30320</v>
      </c>
      <c r="I2501" t="s">
        <v>27929</v>
      </c>
      <c r="J2501" t="s">
        <v>27929</v>
      </c>
      <c r="L2501" t="s">
        <v>36182</v>
      </c>
    </row>
    <row r="2502" spans="1:14" x14ac:dyDescent="0.35">
      <c r="A2502" t="s">
        <v>36183</v>
      </c>
      <c r="B2502" t="s">
        <v>36184</v>
      </c>
      <c r="C2502" t="s">
        <v>36185</v>
      </c>
      <c r="D2502" t="s">
        <v>858</v>
      </c>
      <c r="E2502" t="s">
        <v>42</v>
      </c>
      <c r="F2502" t="s">
        <v>27935</v>
      </c>
      <c r="G2502" t="s">
        <v>27928</v>
      </c>
      <c r="H2502" t="s">
        <v>27954</v>
      </c>
      <c r="I2502" t="s">
        <v>27960</v>
      </c>
      <c r="J2502" t="s">
        <v>28100</v>
      </c>
      <c r="L2502" t="s">
        <v>28101</v>
      </c>
      <c r="N2502">
        <v>1</v>
      </c>
    </row>
    <row r="2503" spans="1:14" x14ac:dyDescent="0.35">
      <c r="A2503" t="s">
        <v>36186</v>
      </c>
      <c r="B2503" t="s">
        <v>36187</v>
      </c>
      <c r="C2503" t="s">
        <v>36188</v>
      </c>
      <c r="D2503" t="s">
        <v>866</v>
      </c>
      <c r="E2503" t="s">
        <v>42</v>
      </c>
      <c r="F2503" t="s">
        <v>27935</v>
      </c>
      <c r="G2503" t="s">
        <v>27928</v>
      </c>
      <c r="H2503" t="s">
        <v>27954</v>
      </c>
      <c r="I2503" t="s">
        <v>27960</v>
      </c>
      <c r="J2503" t="s">
        <v>28171</v>
      </c>
      <c r="L2503" t="s">
        <v>28172</v>
      </c>
      <c r="N2503">
        <v>1</v>
      </c>
    </row>
    <row r="2504" spans="1:14" x14ac:dyDescent="0.35">
      <c r="A2504" t="s">
        <v>36189</v>
      </c>
      <c r="B2504" t="s">
        <v>36190</v>
      </c>
      <c r="C2504" t="s">
        <v>36191</v>
      </c>
      <c r="D2504" t="s">
        <v>858</v>
      </c>
      <c r="E2504" t="s">
        <v>41</v>
      </c>
      <c r="F2504" t="s">
        <v>27954</v>
      </c>
      <c r="G2504" t="s">
        <v>28234</v>
      </c>
      <c r="H2504" t="s">
        <v>27947</v>
      </c>
      <c r="I2504" t="s">
        <v>27929</v>
      </c>
      <c r="J2504" t="s">
        <v>27929</v>
      </c>
      <c r="L2504" t="s">
        <v>29824</v>
      </c>
    </row>
    <row r="2505" spans="1:14" x14ac:dyDescent="0.35">
      <c r="A2505" t="s">
        <v>24948</v>
      </c>
      <c r="B2505" t="s">
        <v>24954</v>
      </c>
      <c r="C2505" t="s">
        <v>24954</v>
      </c>
      <c r="D2505" t="s">
        <v>864</v>
      </c>
      <c r="E2505" t="s">
        <v>24949</v>
      </c>
      <c r="F2505" t="s">
        <v>27928</v>
      </c>
      <c r="G2505" t="s">
        <v>190</v>
      </c>
      <c r="H2505" t="s">
        <v>27929</v>
      </c>
      <c r="I2505" t="s">
        <v>27929</v>
      </c>
      <c r="J2505" t="s">
        <v>27929</v>
      </c>
      <c r="L2505" t="s">
        <v>27930</v>
      </c>
      <c r="N2505">
        <v>1</v>
      </c>
    </row>
    <row r="2506" spans="1:14" x14ac:dyDescent="0.35">
      <c r="A2506" t="s">
        <v>36192</v>
      </c>
      <c r="B2506" t="s">
        <v>36193</v>
      </c>
      <c r="C2506" t="s">
        <v>36193</v>
      </c>
      <c r="D2506" t="s">
        <v>864</v>
      </c>
      <c r="E2506" t="s">
        <v>24949</v>
      </c>
      <c r="F2506" t="s">
        <v>27928</v>
      </c>
      <c r="G2506" t="s">
        <v>190</v>
      </c>
      <c r="H2506" t="s">
        <v>27929</v>
      </c>
      <c r="I2506" t="s">
        <v>27929</v>
      </c>
      <c r="J2506" t="s">
        <v>27929</v>
      </c>
      <c r="L2506" t="s">
        <v>27930</v>
      </c>
      <c r="N2506">
        <v>1</v>
      </c>
    </row>
    <row r="2507" spans="1:14" x14ac:dyDescent="0.35">
      <c r="A2507" t="s">
        <v>27933</v>
      </c>
      <c r="B2507" t="s">
        <v>27934</v>
      </c>
      <c r="C2507" t="s">
        <v>26119</v>
      </c>
      <c r="D2507" t="s">
        <v>858</v>
      </c>
      <c r="E2507" t="s">
        <v>42</v>
      </c>
      <c r="F2507" t="s">
        <v>27935</v>
      </c>
      <c r="G2507" t="s">
        <v>27936</v>
      </c>
      <c r="H2507" t="s">
        <v>27937</v>
      </c>
      <c r="I2507" t="s">
        <v>27929</v>
      </c>
      <c r="J2507" t="s">
        <v>27929</v>
      </c>
      <c r="L2507" t="s">
        <v>27938</v>
      </c>
    </row>
    <row r="2508" spans="1:14" x14ac:dyDescent="0.35">
      <c r="A2508" t="s">
        <v>27941</v>
      </c>
      <c r="B2508" t="s">
        <v>27942</v>
      </c>
      <c r="C2508" t="s">
        <v>26119</v>
      </c>
      <c r="D2508" t="s">
        <v>858</v>
      </c>
      <c r="E2508" t="s">
        <v>42</v>
      </c>
      <c r="F2508" t="s">
        <v>27935</v>
      </c>
      <c r="G2508" t="s">
        <v>27936</v>
      </c>
      <c r="H2508" t="s">
        <v>27937</v>
      </c>
      <c r="I2508" t="s">
        <v>27929</v>
      </c>
      <c r="J2508" t="s">
        <v>27929</v>
      </c>
      <c r="L2508" t="s">
        <v>27938</v>
      </c>
    </row>
    <row r="2509" spans="1:14" x14ac:dyDescent="0.35">
      <c r="A2509" t="s">
        <v>27799</v>
      </c>
      <c r="B2509" t="s">
        <v>30328</v>
      </c>
      <c r="C2509" t="s">
        <v>27875</v>
      </c>
      <c r="D2509" t="s">
        <v>858</v>
      </c>
      <c r="E2509" t="s">
        <v>41</v>
      </c>
      <c r="F2509" t="s">
        <v>28056</v>
      </c>
      <c r="G2509" t="s">
        <v>32381</v>
      </c>
      <c r="H2509" t="s">
        <v>30320</v>
      </c>
      <c r="I2509" t="s">
        <v>27929</v>
      </c>
      <c r="J2509" t="s">
        <v>27929</v>
      </c>
      <c r="L2509" t="s">
        <v>36182</v>
      </c>
    </row>
    <row r="2510" spans="1:14" x14ac:dyDescent="0.35">
      <c r="A2510" t="s">
        <v>27800</v>
      </c>
      <c r="B2510" t="s">
        <v>30328</v>
      </c>
      <c r="C2510" t="s">
        <v>27876</v>
      </c>
      <c r="D2510" t="s">
        <v>858</v>
      </c>
      <c r="E2510" t="s">
        <v>41</v>
      </c>
      <c r="F2510" t="s">
        <v>28056</v>
      </c>
      <c r="G2510" t="s">
        <v>32381</v>
      </c>
      <c r="H2510" t="s">
        <v>30320</v>
      </c>
      <c r="I2510" t="s">
        <v>27929</v>
      </c>
      <c r="J2510" t="s">
        <v>27929</v>
      </c>
      <c r="L2510" t="s">
        <v>36182</v>
      </c>
      <c r="N2510">
        <v>1</v>
      </c>
    </row>
    <row r="2511" spans="1:14" x14ac:dyDescent="0.35">
      <c r="A2511" t="s">
        <v>27801</v>
      </c>
      <c r="B2511" t="s">
        <v>30329</v>
      </c>
      <c r="C2511" t="s">
        <v>27877</v>
      </c>
      <c r="D2511" t="s">
        <v>858</v>
      </c>
      <c r="E2511" t="s">
        <v>41</v>
      </c>
      <c r="F2511" t="s">
        <v>28056</v>
      </c>
      <c r="G2511" t="s">
        <v>32381</v>
      </c>
      <c r="H2511" t="s">
        <v>30320</v>
      </c>
      <c r="I2511" t="s">
        <v>27929</v>
      </c>
      <c r="J2511" t="s">
        <v>27929</v>
      </c>
      <c r="L2511" t="s">
        <v>36182</v>
      </c>
    </row>
    <row r="2512" spans="1:14" x14ac:dyDescent="0.35">
      <c r="A2512" t="s">
        <v>27802</v>
      </c>
      <c r="B2512" t="s">
        <v>30330</v>
      </c>
      <c r="C2512" t="s">
        <v>27878</v>
      </c>
      <c r="D2512" t="s">
        <v>858</v>
      </c>
      <c r="E2512" t="s">
        <v>41</v>
      </c>
      <c r="F2512" t="s">
        <v>28056</v>
      </c>
      <c r="G2512" t="s">
        <v>32381</v>
      </c>
      <c r="H2512" t="s">
        <v>30320</v>
      </c>
      <c r="I2512" t="s">
        <v>27929</v>
      </c>
      <c r="J2512" t="s">
        <v>27929</v>
      </c>
      <c r="L2512" t="s">
        <v>36182</v>
      </c>
    </row>
    <row r="2513" spans="1:14" x14ac:dyDescent="0.35">
      <c r="A2513">
        <v>345260291016</v>
      </c>
      <c r="B2513" t="s">
        <v>30331</v>
      </c>
      <c r="C2513" t="s">
        <v>27879</v>
      </c>
      <c r="D2513" t="s">
        <v>858</v>
      </c>
      <c r="E2513" t="s">
        <v>41</v>
      </c>
      <c r="F2513" t="s">
        <v>28056</v>
      </c>
      <c r="G2513" t="s">
        <v>32381</v>
      </c>
      <c r="H2513" t="s">
        <v>30320</v>
      </c>
      <c r="I2513" t="s">
        <v>27929</v>
      </c>
      <c r="J2513" t="s">
        <v>27929</v>
      </c>
      <c r="L2513" t="s">
        <v>36182</v>
      </c>
    </row>
    <row r="2514" spans="1:14" x14ac:dyDescent="0.35">
      <c r="A2514">
        <v>345219261017</v>
      </c>
      <c r="B2514" t="s">
        <v>30334</v>
      </c>
      <c r="C2514" t="s">
        <v>27880</v>
      </c>
      <c r="D2514" t="s">
        <v>858</v>
      </c>
      <c r="E2514" t="s">
        <v>41</v>
      </c>
      <c r="F2514" t="s">
        <v>28056</v>
      </c>
      <c r="G2514" t="s">
        <v>32381</v>
      </c>
      <c r="H2514" t="s">
        <v>30320</v>
      </c>
      <c r="I2514" t="s">
        <v>27929</v>
      </c>
      <c r="J2514" t="s">
        <v>27929</v>
      </c>
      <c r="L2514" t="s">
        <v>36182</v>
      </c>
    </row>
    <row r="2515" spans="1:14" x14ac:dyDescent="0.35">
      <c r="A2515">
        <v>345220271086</v>
      </c>
      <c r="B2515" t="s">
        <v>30337</v>
      </c>
      <c r="C2515" t="s">
        <v>25143</v>
      </c>
      <c r="D2515" t="s">
        <v>858</v>
      </c>
      <c r="E2515" t="s">
        <v>41</v>
      </c>
      <c r="F2515" t="s">
        <v>28056</v>
      </c>
      <c r="G2515" t="s">
        <v>32381</v>
      </c>
      <c r="H2515" t="s">
        <v>30320</v>
      </c>
      <c r="I2515" t="s">
        <v>27929</v>
      </c>
      <c r="J2515" t="s">
        <v>27929</v>
      </c>
      <c r="L2515" t="s">
        <v>36182</v>
      </c>
    </row>
    <row r="2516" spans="1:14" x14ac:dyDescent="0.35">
      <c r="A2516">
        <v>345318241075</v>
      </c>
      <c r="B2516" t="s">
        <v>30338</v>
      </c>
      <c r="C2516" t="s">
        <v>27881</v>
      </c>
      <c r="D2516" t="s">
        <v>858</v>
      </c>
      <c r="E2516" t="s">
        <v>41</v>
      </c>
      <c r="F2516" t="s">
        <v>28056</v>
      </c>
      <c r="G2516" t="s">
        <v>32381</v>
      </c>
      <c r="H2516" t="s">
        <v>30320</v>
      </c>
      <c r="I2516" t="s">
        <v>27929</v>
      </c>
      <c r="J2516" t="s">
        <v>27929</v>
      </c>
      <c r="L2516" t="s">
        <v>36182</v>
      </c>
    </row>
    <row r="2517" spans="1:14" x14ac:dyDescent="0.35">
      <c r="A2517" t="s">
        <v>27808</v>
      </c>
      <c r="B2517" t="s">
        <v>30339</v>
      </c>
      <c r="C2517" t="s">
        <v>27882</v>
      </c>
      <c r="D2517" t="s">
        <v>858</v>
      </c>
      <c r="E2517" t="s">
        <v>41</v>
      </c>
      <c r="F2517" t="s">
        <v>28056</v>
      </c>
      <c r="G2517" t="s">
        <v>32381</v>
      </c>
      <c r="H2517" t="s">
        <v>30320</v>
      </c>
      <c r="I2517" t="s">
        <v>27929</v>
      </c>
      <c r="J2517" t="s">
        <v>27929</v>
      </c>
      <c r="L2517" t="s">
        <v>36182</v>
      </c>
    </row>
    <row r="2518" spans="1:14" x14ac:dyDescent="0.35">
      <c r="A2518" t="s">
        <v>27809</v>
      </c>
      <c r="B2518" t="s">
        <v>30340</v>
      </c>
      <c r="C2518" t="s">
        <v>27882</v>
      </c>
      <c r="D2518" t="s">
        <v>858</v>
      </c>
      <c r="E2518" t="s">
        <v>41</v>
      </c>
      <c r="F2518" t="s">
        <v>28056</v>
      </c>
      <c r="G2518" t="s">
        <v>32381</v>
      </c>
      <c r="H2518" t="s">
        <v>30320</v>
      </c>
      <c r="I2518" t="s">
        <v>27929</v>
      </c>
      <c r="J2518" t="s">
        <v>27929</v>
      </c>
      <c r="L2518" t="s">
        <v>36182</v>
      </c>
    </row>
    <row r="2519" spans="1:14" x14ac:dyDescent="0.35">
      <c r="A2519" s="315" t="s">
        <v>27811</v>
      </c>
      <c r="B2519" t="s">
        <v>30341</v>
      </c>
      <c r="C2519" t="s">
        <v>27883</v>
      </c>
      <c r="D2519" t="s">
        <v>858</v>
      </c>
      <c r="E2519" t="s">
        <v>41</v>
      </c>
      <c r="F2519" t="s">
        <v>28056</v>
      </c>
      <c r="G2519" t="s">
        <v>32381</v>
      </c>
      <c r="H2519" t="s">
        <v>30320</v>
      </c>
      <c r="I2519" t="s">
        <v>27929</v>
      </c>
      <c r="J2519" t="s">
        <v>27929</v>
      </c>
      <c r="L2519" t="s">
        <v>36182</v>
      </c>
      <c r="N2519">
        <v>1</v>
      </c>
    </row>
    <row r="2520" spans="1:14" x14ac:dyDescent="0.35">
      <c r="A2520" t="s">
        <v>27813</v>
      </c>
      <c r="B2520" t="s">
        <v>30342</v>
      </c>
      <c r="C2520" t="s">
        <v>27884</v>
      </c>
      <c r="D2520" t="s">
        <v>858</v>
      </c>
      <c r="E2520" t="s">
        <v>41</v>
      </c>
      <c r="F2520" t="s">
        <v>28056</v>
      </c>
      <c r="G2520" t="s">
        <v>32381</v>
      </c>
      <c r="H2520" t="s">
        <v>30320</v>
      </c>
      <c r="I2520" t="s">
        <v>27929</v>
      </c>
      <c r="J2520" t="s">
        <v>27929</v>
      </c>
      <c r="L2520" t="s">
        <v>36182</v>
      </c>
      <c r="N2520">
        <v>1</v>
      </c>
    </row>
    <row r="2521" spans="1:14" x14ac:dyDescent="0.35">
      <c r="A2521" t="s">
        <v>27814</v>
      </c>
      <c r="B2521" t="s">
        <v>30343</v>
      </c>
      <c r="C2521" t="s">
        <v>27885</v>
      </c>
      <c r="D2521" t="s">
        <v>858</v>
      </c>
      <c r="E2521" t="s">
        <v>41</v>
      </c>
      <c r="F2521" t="s">
        <v>28056</v>
      </c>
      <c r="G2521" t="s">
        <v>32381</v>
      </c>
      <c r="H2521" t="s">
        <v>30320</v>
      </c>
      <c r="I2521" t="s">
        <v>27929</v>
      </c>
      <c r="J2521" t="s">
        <v>27929</v>
      </c>
      <c r="L2521" t="s">
        <v>36182</v>
      </c>
    </row>
    <row r="2522" spans="1:14" x14ac:dyDescent="0.35">
      <c r="A2522" t="s">
        <v>27815</v>
      </c>
      <c r="B2522" t="s">
        <v>30344</v>
      </c>
      <c r="C2522" t="s">
        <v>27886</v>
      </c>
      <c r="D2522" t="s">
        <v>858</v>
      </c>
      <c r="E2522" t="s">
        <v>41</v>
      </c>
      <c r="F2522" t="s">
        <v>28056</v>
      </c>
      <c r="G2522" t="s">
        <v>30345</v>
      </c>
      <c r="H2522" t="s">
        <v>27929</v>
      </c>
      <c r="I2522" t="s">
        <v>27929</v>
      </c>
      <c r="J2522" t="s">
        <v>27929</v>
      </c>
      <c r="K2522" t="s">
        <v>36194</v>
      </c>
      <c r="L2522" t="s">
        <v>36194</v>
      </c>
    </row>
    <row r="2523" spans="1:14" x14ac:dyDescent="0.35">
      <c r="A2523" t="s">
        <v>27816</v>
      </c>
      <c r="B2523" t="s">
        <v>30347</v>
      </c>
      <c r="C2523" t="s">
        <v>27887</v>
      </c>
      <c r="D2523" t="s">
        <v>858</v>
      </c>
      <c r="E2523" t="s">
        <v>41</v>
      </c>
      <c r="F2523" t="s">
        <v>28056</v>
      </c>
      <c r="G2523" t="s">
        <v>30345</v>
      </c>
      <c r="H2523" t="s">
        <v>27929</v>
      </c>
      <c r="I2523" t="s">
        <v>27929</v>
      </c>
      <c r="J2523" t="s">
        <v>27929</v>
      </c>
      <c r="L2523" t="s">
        <v>36194</v>
      </c>
    </row>
    <row r="2524" spans="1:14" x14ac:dyDescent="0.35">
      <c r="A2524" t="s">
        <v>27817</v>
      </c>
      <c r="B2524" t="s">
        <v>30348</v>
      </c>
      <c r="C2524" t="s">
        <v>27888</v>
      </c>
      <c r="D2524" t="s">
        <v>858</v>
      </c>
      <c r="E2524" t="s">
        <v>41</v>
      </c>
      <c r="F2524" t="s">
        <v>28056</v>
      </c>
      <c r="G2524" t="s">
        <v>30345</v>
      </c>
      <c r="H2524" t="s">
        <v>27929</v>
      </c>
      <c r="I2524" t="s">
        <v>27929</v>
      </c>
      <c r="J2524" t="s">
        <v>27929</v>
      </c>
      <c r="L2524" t="s">
        <v>36194</v>
      </c>
    </row>
    <row r="2525" spans="1:14" x14ac:dyDescent="0.35">
      <c r="A2525" t="s">
        <v>36195</v>
      </c>
      <c r="B2525" t="s">
        <v>36196</v>
      </c>
      <c r="D2525" t="s">
        <v>30351</v>
      </c>
      <c r="E2525" t="s">
        <v>27215</v>
      </c>
      <c r="F2525" t="s">
        <v>41</v>
      </c>
      <c r="G2525" t="s">
        <v>30352</v>
      </c>
      <c r="H2525" t="s">
        <v>28234</v>
      </c>
      <c r="I2525" t="s">
        <v>27929</v>
      </c>
      <c r="J2525" t="s">
        <v>27929</v>
      </c>
      <c r="K2525" t="s">
        <v>36197</v>
      </c>
      <c r="L2525" t="s">
        <v>36197</v>
      </c>
    </row>
    <row r="2526" spans="1:14" x14ac:dyDescent="0.35">
      <c r="A2526" t="s">
        <v>36198</v>
      </c>
      <c r="B2526" t="s">
        <v>36199</v>
      </c>
      <c r="D2526" t="s">
        <v>30351</v>
      </c>
      <c r="E2526" t="s">
        <v>27215</v>
      </c>
      <c r="F2526" t="s">
        <v>41</v>
      </c>
      <c r="G2526" t="s">
        <v>30352</v>
      </c>
      <c r="H2526" t="s">
        <v>28234</v>
      </c>
      <c r="I2526" t="s">
        <v>27929</v>
      </c>
      <c r="J2526" t="s">
        <v>27929</v>
      </c>
      <c r="L2526" t="s">
        <v>36197</v>
      </c>
    </row>
    <row r="2527" spans="1:14" x14ac:dyDescent="0.35">
      <c r="A2527" t="s">
        <v>36200</v>
      </c>
      <c r="B2527" t="s">
        <v>36201</v>
      </c>
      <c r="D2527" t="s">
        <v>30351</v>
      </c>
      <c r="E2527" t="s">
        <v>27215</v>
      </c>
      <c r="F2527" t="s">
        <v>41</v>
      </c>
      <c r="G2527" t="s">
        <v>30352</v>
      </c>
      <c r="H2527" t="s">
        <v>28234</v>
      </c>
      <c r="I2527" t="s">
        <v>27929</v>
      </c>
      <c r="J2527" t="s">
        <v>27929</v>
      </c>
      <c r="L2527" t="s">
        <v>36197</v>
      </c>
    </row>
    <row r="2528" spans="1:14" x14ac:dyDescent="0.35">
      <c r="A2528" t="s">
        <v>36202</v>
      </c>
      <c r="B2528" t="s">
        <v>36203</v>
      </c>
      <c r="D2528" t="s">
        <v>30351</v>
      </c>
      <c r="E2528" t="s">
        <v>27215</v>
      </c>
      <c r="F2528" t="s">
        <v>41</v>
      </c>
      <c r="G2528" t="s">
        <v>30352</v>
      </c>
      <c r="H2528" t="s">
        <v>28234</v>
      </c>
      <c r="I2528" t="s">
        <v>27929</v>
      </c>
      <c r="J2528" t="s">
        <v>27929</v>
      </c>
      <c r="L2528" t="s">
        <v>36197</v>
      </c>
    </row>
    <row r="2529" spans="1:12" x14ac:dyDescent="0.35">
      <c r="A2529" t="s">
        <v>36204</v>
      </c>
      <c r="B2529" t="s">
        <v>36205</v>
      </c>
      <c r="D2529" t="s">
        <v>30351</v>
      </c>
      <c r="E2529" t="s">
        <v>27215</v>
      </c>
      <c r="F2529" t="s">
        <v>42</v>
      </c>
      <c r="G2529" t="s">
        <v>30352</v>
      </c>
      <c r="H2529" t="s">
        <v>28234</v>
      </c>
      <c r="I2529" t="s">
        <v>27929</v>
      </c>
      <c r="J2529" t="s">
        <v>27929</v>
      </c>
      <c r="K2529" t="s">
        <v>36206</v>
      </c>
      <c r="L2529" t="s">
        <v>36206</v>
      </c>
    </row>
    <row r="2530" spans="1:12" x14ac:dyDescent="0.35">
      <c r="A2530" t="s">
        <v>36207</v>
      </c>
      <c r="B2530" t="s">
        <v>36208</v>
      </c>
      <c r="D2530" t="s">
        <v>30351</v>
      </c>
      <c r="E2530" t="s">
        <v>27215</v>
      </c>
      <c r="F2530" t="s">
        <v>42</v>
      </c>
      <c r="G2530" t="s">
        <v>30352</v>
      </c>
      <c r="H2530" t="s">
        <v>28234</v>
      </c>
      <c r="I2530" t="s">
        <v>27929</v>
      </c>
      <c r="J2530" t="s">
        <v>27929</v>
      </c>
      <c r="L2530" t="s">
        <v>36206</v>
      </c>
    </row>
    <row r="2531" spans="1:12" x14ac:dyDescent="0.35">
      <c r="A2531" t="s">
        <v>30349</v>
      </c>
      <c r="B2531" t="s">
        <v>30350</v>
      </c>
      <c r="D2531" t="s">
        <v>30351</v>
      </c>
      <c r="E2531" t="s">
        <v>27215</v>
      </c>
      <c r="F2531" t="s">
        <v>42</v>
      </c>
      <c r="G2531" t="s">
        <v>30352</v>
      </c>
      <c r="H2531" t="s">
        <v>28234</v>
      </c>
      <c r="I2531" t="s">
        <v>27929</v>
      </c>
      <c r="J2531" t="s">
        <v>27929</v>
      </c>
      <c r="L2531" t="s">
        <v>36206</v>
      </c>
    </row>
    <row r="2532" spans="1:12" x14ac:dyDescent="0.35">
      <c r="A2532" t="s">
        <v>36209</v>
      </c>
      <c r="B2532" t="s">
        <v>36210</v>
      </c>
      <c r="D2532" t="s">
        <v>30351</v>
      </c>
      <c r="E2532" t="s">
        <v>27215</v>
      </c>
      <c r="F2532" t="s">
        <v>42</v>
      </c>
      <c r="G2532" t="s">
        <v>30352</v>
      </c>
      <c r="H2532" t="s">
        <v>28234</v>
      </c>
      <c r="I2532" t="s">
        <v>27929</v>
      </c>
      <c r="J2532" t="s">
        <v>27929</v>
      </c>
      <c r="L2532" t="s">
        <v>36206</v>
      </c>
    </row>
    <row r="2533" spans="1:12" x14ac:dyDescent="0.35">
      <c r="A2533" t="s">
        <v>36211</v>
      </c>
      <c r="B2533" t="s">
        <v>36212</v>
      </c>
      <c r="D2533" t="s">
        <v>30351</v>
      </c>
      <c r="E2533" t="s">
        <v>27215</v>
      </c>
      <c r="F2533" t="s">
        <v>42</v>
      </c>
      <c r="G2533" t="s">
        <v>30352</v>
      </c>
      <c r="H2533" t="s">
        <v>28234</v>
      </c>
      <c r="I2533" t="s">
        <v>27929</v>
      </c>
      <c r="J2533" t="s">
        <v>27929</v>
      </c>
      <c r="L2533" t="s">
        <v>36206</v>
      </c>
    </row>
    <row r="2534" spans="1:12" x14ac:dyDescent="0.35">
      <c r="A2534" t="s">
        <v>27818</v>
      </c>
      <c r="B2534" t="s">
        <v>30355</v>
      </c>
      <c r="D2534" t="s">
        <v>30351</v>
      </c>
      <c r="E2534" t="s">
        <v>27215</v>
      </c>
      <c r="F2534" t="s">
        <v>42</v>
      </c>
      <c r="G2534" t="s">
        <v>30352</v>
      </c>
      <c r="H2534" t="s">
        <v>28234</v>
      </c>
      <c r="I2534" t="s">
        <v>27929</v>
      </c>
      <c r="J2534" t="s">
        <v>27929</v>
      </c>
      <c r="L2534" t="s">
        <v>36206</v>
      </c>
    </row>
    <row r="2535" spans="1:12" x14ac:dyDescent="0.35">
      <c r="A2535" t="s">
        <v>27819</v>
      </c>
      <c r="B2535" t="s">
        <v>30356</v>
      </c>
      <c r="D2535" t="s">
        <v>30351</v>
      </c>
      <c r="E2535" t="s">
        <v>27215</v>
      </c>
      <c r="F2535" t="s">
        <v>42</v>
      </c>
      <c r="G2535" t="s">
        <v>30352</v>
      </c>
      <c r="H2535" t="s">
        <v>28234</v>
      </c>
      <c r="I2535" t="s">
        <v>27929</v>
      </c>
      <c r="J2535" t="s">
        <v>27929</v>
      </c>
      <c r="L2535" t="s">
        <v>36206</v>
      </c>
    </row>
    <row r="2536" spans="1:12" x14ac:dyDescent="0.35">
      <c r="A2536" t="s">
        <v>27820</v>
      </c>
      <c r="B2536" t="s">
        <v>30357</v>
      </c>
      <c r="D2536" t="s">
        <v>30351</v>
      </c>
      <c r="E2536" t="s">
        <v>27215</v>
      </c>
      <c r="F2536" t="s">
        <v>42</v>
      </c>
      <c r="G2536" t="s">
        <v>30352</v>
      </c>
      <c r="H2536" t="s">
        <v>28234</v>
      </c>
      <c r="I2536" t="s">
        <v>27929</v>
      </c>
      <c r="J2536" t="s">
        <v>27929</v>
      </c>
      <c r="L2536" t="s">
        <v>36206</v>
      </c>
    </row>
    <row r="2537" spans="1:12" x14ac:dyDescent="0.35">
      <c r="A2537" t="s">
        <v>27821</v>
      </c>
      <c r="B2537" t="s">
        <v>30358</v>
      </c>
      <c r="D2537" t="s">
        <v>30351</v>
      </c>
      <c r="E2537" t="s">
        <v>27215</v>
      </c>
      <c r="F2537" t="s">
        <v>42</v>
      </c>
      <c r="G2537" t="s">
        <v>30352</v>
      </c>
      <c r="H2537" t="s">
        <v>28234</v>
      </c>
      <c r="I2537" t="s">
        <v>27929</v>
      </c>
      <c r="J2537" t="s">
        <v>27929</v>
      </c>
      <c r="L2537" t="s">
        <v>36206</v>
      </c>
    </row>
    <row r="2538" spans="1:12" x14ac:dyDescent="0.35">
      <c r="A2538" t="s">
        <v>27822</v>
      </c>
      <c r="B2538" t="s">
        <v>30359</v>
      </c>
      <c r="D2538" t="s">
        <v>30351</v>
      </c>
      <c r="E2538" t="s">
        <v>27215</v>
      </c>
      <c r="F2538" t="s">
        <v>42</v>
      </c>
      <c r="G2538" t="s">
        <v>30352</v>
      </c>
      <c r="H2538" t="s">
        <v>28234</v>
      </c>
      <c r="I2538" t="s">
        <v>27929</v>
      </c>
      <c r="J2538" t="s">
        <v>27929</v>
      </c>
      <c r="L2538" t="s">
        <v>36206</v>
      </c>
    </row>
    <row r="2539" spans="1:12" x14ac:dyDescent="0.35">
      <c r="A2539" t="s">
        <v>27823</v>
      </c>
      <c r="B2539" t="s">
        <v>30360</v>
      </c>
      <c r="D2539" t="s">
        <v>30351</v>
      </c>
      <c r="E2539" t="s">
        <v>27215</v>
      </c>
      <c r="F2539" t="s">
        <v>42</v>
      </c>
      <c r="G2539" t="s">
        <v>30352</v>
      </c>
      <c r="H2539" t="s">
        <v>28234</v>
      </c>
      <c r="I2539" t="s">
        <v>27929</v>
      </c>
      <c r="J2539" t="s">
        <v>27929</v>
      </c>
      <c r="L2539" t="s">
        <v>36206</v>
      </c>
    </row>
    <row r="2540" spans="1:12" x14ac:dyDescent="0.35">
      <c r="A2540" t="s">
        <v>27824</v>
      </c>
      <c r="B2540" t="s">
        <v>30361</v>
      </c>
      <c r="D2540" t="s">
        <v>30351</v>
      </c>
      <c r="E2540" t="s">
        <v>27215</v>
      </c>
      <c r="F2540" t="s">
        <v>42</v>
      </c>
      <c r="G2540" t="s">
        <v>30352</v>
      </c>
      <c r="H2540" t="s">
        <v>28234</v>
      </c>
      <c r="I2540" t="s">
        <v>27929</v>
      </c>
      <c r="J2540" t="s">
        <v>27929</v>
      </c>
      <c r="L2540" t="s">
        <v>36206</v>
      </c>
    </row>
    <row r="2541" spans="1:12" x14ac:dyDescent="0.35">
      <c r="A2541" t="s">
        <v>27826</v>
      </c>
      <c r="B2541" t="s">
        <v>30362</v>
      </c>
      <c r="D2541" t="s">
        <v>30351</v>
      </c>
      <c r="E2541" t="s">
        <v>27215</v>
      </c>
      <c r="F2541" t="s">
        <v>42</v>
      </c>
      <c r="G2541" t="s">
        <v>30352</v>
      </c>
      <c r="H2541" t="s">
        <v>28234</v>
      </c>
      <c r="I2541" t="s">
        <v>27929</v>
      </c>
      <c r="J2541" t="s">
        <v>27929</v>
      </c>
      <c r="L2541" t="s">
        <v>36206</v>
      </c>
    </row>
    <row r="2542" spans="1:12" x14ac:dyDescent="0.35">
      <c r="A2542" t="s">
        <v>27827</v>
      </c>
      <c r="B2542" t="s">
        <v>30363</v>
      </c>
      <c r="D2542" t="s">
        <v>30351</v>
      </c>
      <c r="E2542" t="s">
        <v>27215</v>
      </c>
      <c r="F2542" t="s">
        <v>42</v>
      </c>
      <c r="G2542" t="s">
        <v>30352</v>
      </c>
      <c r="H2542" t="s">
        <v>28234</v>
      </c>
      <c r="I2542" t="s">
        <v>27929</v>
      </c>
      <c r="J2542" t="s">
        <v>27929</v>
      </c>
      <c r="L2542" t="s">
        <v>36206</v>
      </c>
    </row>
    <row r="2543" spans="1:12" x14ac:dyDescent="0.35">
      <c r="A2543" t="s">
        <v>27828</v>
      </c>
      <c r="B2543" t="s">
        <v>30364</v>
      </c>
      <c r="D2543" t="s">
        <v>30351</v>
      </c>
      <c r="E2543" t="s">
        <v>27215</v>
      </c>
      <c r="F2543" t="s">
        <v>42</v>
      </c>
      <c r="G2543" t="s">
        <v>30352</v>
      </c>
      <c r="H2543" t="s">
        <v>28234</v>
      </c>
      <c r="I2543" t="s">
        <v>27929</v>
      </c>
      <c r="J2543" t="s">
        <v>27929</v>
      </c>
      <c r="L2543" t="s">
        <v>36206</v>
      </c>
    </row>
    <row r="2544" spans="1:12" x14ac:dyDescent="0.35">
      <c r="A2544" t="s">
        <v>27829</v>
      </c>
      <c r="B2544" t="s">
        <v>30365</v>
      </c>
      <c r="D2544" t="s">
        <v>30351</v>
      </c>
      <c r="E2544" t="s">
        <v>27215</v>
      </c>
      <c r="F2544" t="s">
        <v>42</v>
      </c>
      <c r="G2544" t="s">
        <v>30352</v>
      </c>
      <c r="H2544" t="s">
        <v>28234</v>
      </c>
      <c r="I2544" t="s">
        <v>27929</v>
      </c>
      <c r="J2544" t="s">
        <v>27929</v>
      </c>
      <c r="L2544" t="s">
        <v>36206</v>
      </c>
    </row>
    <row r="2545" spans="1:12" x14ac:dyDescent="0.35">
      <c r="A2545" t="s">
        <v>27830</v>
      </c>
      <c r="B2545" t="s">
        <v>30366</v>
      </c>
      <c r="D2545" t="s">
        <v>30351</v>
      </c>
      <c r="E2545" t="s">
        <v>27215</v>
      </c>
      <c r="F2545" t="s">
        <v>42</v>
      </c>
      <c r="G2545" t="s">
        <v>30352</v>
      </c>
      <c r="H2545" t="s">
        <v>28234</v>
      </c>
      <c r="I2545" t="s">
        <v>27929</v>
      </c>
      <c r="J2545" t="s">
        <v>27929</v>
      </c>
      <c r="L2545" t="s">
        <v>36206</v>
      </c>
    </row>
    <row r="2546" spans="1:12" x14ac:dyDescent="0.35">
      <c r="A2546" t="s">
        <v>27831</v>
      </c>
      <c r="B2546" t="s">
        <v>30367</v>
      </c>
      <c r="D2546" t="s">
        <v>30351</v>
      </c>
      <c r="E2546" t="s">
        <v>27215</v>
      </c>
      <c r="F2546" t="s">
        <v>42</v>
      </c>
      <c r="G2546" t="s">
        <v>30352</v>
      </c>
      <c r="H2546" t="s">
        <v>28234</v>
      </c>
      <c r="I2546" t="s">
        <v>27929</v>
      </c>
      <c r="J2546" t="s">
        <v>27929</v>
      </c>
      <c r="L2546" t="s">
        <v>36206</v>
      </c>
    </row>
    <row r="2547" spans="1:12" x14ac:dyDescent="0.35">
      <c r="A2547" t="s">
        <v>27833</v>
      </c>
      <c r="B2547" t="s">
        <v>30368</v>
      </c>
      <c r="D2547" t="s">
        <v>30351</v>
      </c>
      <c r="E2547" t="s">
        <v>27215</v>
      </c>
      <c r="F2547" t="s">
        <v>42</v>
      </c>
      <c r="G2547" t="s">
        <v>30352</v>
      </c>
      <c r="H2547" t="s">
        <v>28234</v>
      </c>
      <c r="I2547" t="s">
        <v>27929</v>
      </c>
      <c r="J2547" t="s">
        <v>27929</v>
      </c>
      <c r="L2547" t="s">
        <v>36206</v>
      </c>
    </row>
    <row r="2548" spans="1:12" x14ac:dyDescent="0.35">
      <c r="A2548" t="s">
        <v>27889</v>
      </c>
      <c r="B2548" t="s">
        <v>30369</v>
      </c>
      <c r="D2548" t="s">
        <v>30351</v>
      </c>
      <c r="E2548" t="s">
        <v>27215</v>
      </c>
      <c r="F2548" t="s">
        <v>42</v>
      </c>
      <c r="G2548" t="s">
        <v>30352</v>
      </c>
      <c r="H2548" t="s">
        <v>28234</v>
      </c>
      <c r="I2548" t="s">
        <v>27929</v>
      </c>
      <c r="J2548" t="s">
        <v>27929</v>
      </c>
      <c r="L2548" t="s">
        <v>36206</v>
      </c>
    </row>
    <row r="2549" spans="1:12" x14ac:dyDescent="0.35">
      <c r="A2549" t="s">
        <v>30370</v>
      </c>
      <c r="B2549" t="s">
        <v>30371</v>
      </c>
      <c r="D2549" t="s">
        <v>30351</v>
      </c>
      <c r="E2549" t="s">
        <v>27215</v>
      </c>
      <c r="F2549" t="s">
        <v>42</v>
      </c>
      <c r="G2549" t="s">
        <v>30352</v>
      </c>
      <c r="H2549" t="s">
        <v>28234</v>
      </c>
      <c r="I2549" t="s">
        <v>27929</v>
      </c>
      <c r="J2549" t="s">
        <v>27929</v>
      </c>
      <c r="L2549" t="s">
        <v>36206</v>
      </c>
    </row>
    <row r="2550" spans="1:12" x14ac:dyDescent="0.35">
      <c r="A2550" t="s">
        <v>30372</v>
      </c>
      <c r="B2550" t="s">
        <v>30373</v>
      </c>
      <c r="D2550" t="s">
        <v>30351</v>
      </c>
      <c r="E2550" t="s">
        <v>27215</v>
      </c>
      <c r="F2550" t="s">
        <v>42</v>
      </c>
      <c r="G2550" t="s">
        <v>30352</v>
      </c>
      <c r="H2550" t="s">
        <v>28234</v>
      </c>
      <c r="I2550" t="s">
        <v>27929</v>
      </c>
      <c r="J2550" t="s">
        <v>27929</v>
      </c>
      <c r="L2550" t="s">
        <v>36206</v>
      </c>
    </row>
    <row r="2551" spans="1:12" x14ac:dyDescent="0.35">
      <c r="A2551" t="s">
        <v>36213</v>
      </c>
      <c r="B2551" t="s">
        <v>36214</v>
      </c>
      <c r="D2551" t="s">
        <v>30351</v>
      </c>
      <c r="E2551" t="s">
        <v>27215</v>
      </c>
      <c r="F2551" t="s">
        <v>42</v>
      </c>
      <c r="G2551" t="s">
        <v>30352</v>
      </c>
      <c r="H2551" t="s">
        <v>28234</v>
      </c>
      <c r="I2551" t="s">
        <v>27929</v>
      </c>
      <c r="J2551" t="s">
        <v>27929</v>
      </c>
      <c r="L2551" t="s">
        <v>36206</v>
      </c>
    </row>
    <row r="2552" spans="1:12" x14ac:dyDescent="0.35">
      <c r="A2552" t="s">
        <v>30374</v>
      </c>
      <c r="B2552" t="s">
        <v>30375</v>
      </c>
      <c r="D2552" t="s">
        <v>30351</v>
      </c>
      <c r="E2552" t="s">
        <v>27215</v>
      </c>
      <c r="F2552" t="s">
        <v>42</v>
      </c>
      <c r="G2552" t="s">
        <v>30352</v>
      </c>
      <c r="H2552" t="s">
        <v>28234</v>
      </c>
      <c r="I2552" t="s">
        <v>27929</v>
      </c>
      <c r="J2552" t="s">
        <v>27929</v>
      </c>
      <c r="L2552" t="s">
        <v>36206</v>
      </c>
    </row>
    <row r="2553" spans="1:12" x14ac:dyDescent="0.35">
      <c r="A2553" t="s">
        <v>30376</v>
      </c>
      <c r="B2553" t="s">
        <v>30377</v>
      </c>
      <c r="D2553" t="s">
        <v>30351</v>
      </c>
      <c r="E2553" t="s">
        <v>27215</v>
      </c>
      <c r="F2553" t="s">
        <v>42</v>
      </c>
      <c r="G2553" t="s">
        <v>30352</v>
      </c>
      <c r="H2553" t="s">
        <v>28234</v>
      </c>
      <c r="I2553" t="s">
        <v>27929</v>
      </c>
      <c r="J2553" t="s">
        <v>27929</v>
      </c>
      <c r="L2553" t="s">
        <v>36206</v>
      </c>
    </row>
    <row r="2554" spans="1:12" x14ac:dyDescent="0.35">
      <c r="A2554" t="s">
        <v>30378</v>
      </c>
      <c r="B2554" t="s">
        <v>30379</v>
      </c>
      <c r="D2554" t="s">
        <v>30351</v>
      </c>
      <c r="E2554" t="s">
        <v>27215</v>
      </c>
      <c r="F2554" t="s">
        <v>42</v>
      </c>
      <c r="G2554" t="s">
        <v>30352</v>
      </c>
      <c r="H2554" t="s">
        <v>28234</v>
      </c>
      <c r="I2554" t="s">
        <v>27929</v>
      </c>
      <c r="J2554" t="s">
        <v>27929</v>
      </c>
      <c r="L2554" t="s">
        <v>36206</v>
      </c>
    </row>
    <row r="2555" spans="1:12" x14ac:dyDescent="0.35">
      <c r="A2555" t="s">
        <v>30380</v>
      </c>
      <c r="B2555" t="s">
        <v>30381</v>
      </c>
      <c r="D2555" t="s">
        <v>30351</v>
      </c>
      <c r="E2555" t="s">
        <v>27215</v>
      </c>
      <c r="F2555" t="s">
        <v>42</v>
      </c>
      <c r="G2555" t="s">
        <v>30352</v>
      </c>
      <c r="H2555" t="s">
        <v>28234</v>
      </c>
      <c r="I2555" t="s">
        <v>27929</v>
      </c>
      <c r="J2555" t="s">
        <v>27929</v>
      </c>
      <c r="L2555" t="s">
        <v>36206</v>
      </c>
    </row>
    <row r="2556" spans="1:12" x14ac:dyDescent="0.35">
      <c r="A2556" t="s">
        <v>30382</v>
      </c>
      <c r="B2556" t="s">
        <v>30383</v>
      </c>
      <c r="D2556" t="s">
        <v>30351</v>
      </c>
      <c r="E2556" t="s">
        <v>27215</v>
      </c>
      <c r="F2556" t="s">
        <v>42</v>
      </c>
      <c r="G2556" t="s">
        <v>30352</v>
      </c>
      <c r="H2556" t="s">
        <v>28234</v>
      </c>
      <c r="I2556" t="s">
        <v>27929</v>
      </c>
      <c r="J2556" t="s">
        <v>27929</v>
      </c>
      <c r="L2556" t="s">
        <v>36206</v>
      </c>
    </row>
    <row r="2557" spans="1:12" x14ac:dyDescent="0.35">
      <c r="A2557" t="s">
        <v>30384</v>
      </c>
      <c r="B2557" t="s">
        <v>30385</v>
      </c>
      <c r="D2557" t="s">
        <v>30351</v>
      </c>
      <c r="E2557" t="s">
        <v>27215</v>
      </c>
      <c r="F2557" t="s">
        <v>42</v>
      </c>
      <c r="G2557" t="s">
        <v>30352</v>
      </c>
      <c r="H2557" t="s">
        <v>28234</v>
      </c>
      <c r="I2557" t="s">
        <v>27929</v>
      </c>
      <c r="J2557" t="s">
        <v>27929</v>
      </c>
      <c r="L2557" t="s">
        <v>36206</v>
      </c>
    </row>
    <row r="2558" spans="1:12" x14ac:dyDescent="0.35">
      <c r="A2558" t="s">
        <v>36215</v>
      </c>
      <c r="B2558" t="s">
        <v>36216</v>
      </c>
      <c r="D2558" t="s">
        <v>30351</v>
      </c>
      <c r="E2558" t="s">
        <v>27215</v>
      </c>
      <c r="F2558" t="s">
        <v>42</v>
      </c>
      <c r="G2558" t="s">
        <v>30352</v>
      </c>
      <c r="H2558" t="s">
        <v>28234</v>
      </c>
      <c r="I2558" t="s">
        <v>27929</v>
      </c>
      <c r="J2558" t="s">
        <v>27929</v>
      </c>
      <c r="L2558" t="s">
        <v>36206</v>
      </c>
    </row>
    <row r="2559" spans="1:12" x14ac:dyDescent="0.35">
      <c r="A2559" t="s">
        <v>27890</v>
      </c>
      <c r="B2559" t="s">
        <v>30386</v>
      </c>
      <c r="D2559" t="s">
        <v>30351</v>
      </c>
      <c r="E2559" t="s">
        <v>27215</v>
      </c>
      <c r="F2559" t="s">
        <v>42</v>
      </c>
      <c r="G2559" t="s">
        <v>30352</v>
      </c>
      <c r="H2559" t="s">
        <v>28234</v>
      </c>
      <c r="I2559" t="s">
        <v>27929</v>
      </c>
      <c r="J2559" t="s">
        <v>27929</v>
      </c>
      <c r="L2559" t="s">
        <v>36206</v>
      </c>
    </row>
    <row r="2560" spans="1:12" x14ac:dyDescent="0.35">
      <c r="A2560" t="s">
        <v>36217</v>
      </c>
      <c r="B2560" t="s">
        <v>36218</v>
      </c>
      <c r="D2560" t="s">
        <v>30351</v>
      </c>
      <c r="E2560" t="s">
        <v>27215</v>
      </c>
      <c r="F2560" t="s">
        <v>42</v>
      </c>
      <c r="G2560" t="s">
        <v>30352</v>
      </c>
      <c r="H2560" t="s">
        <v>28234</v>
      </c>
      <c r="I2560" t="s">
        <v>27929</v>
      </c>
      <c r="J2560" t="s">
        <v>27929</v>
      </c>
      <c r="L2560" t="s">
        <v>36206</v>
      </c>
    </row>
    <row r="2561" spans="1:12" x14ac:dyDescent="0.35">
      <c r="A2561" t="s">
        <v>27834</v>
      </c>
      <c r="B2561" t="s">
        <v>30387</v>
      </c>
      <c r="D2561" t="s">
        <v>30351</v>
      </c>
      <c r="E2561" t="s">
        <v>27215</v>
      </c>
      <c r="F2561" t="s">
        <v>42</v>
      </c>
      <c r="G2561" t="s">
        <v>30352</v>
      </c>
      <c r="H2561" t="s">
        <v>28234</v>
      </c>
      <c r="I2561" t="s">
        <v>27929</v>
      </c>
      <c r="J2561" t="s">
        <v>27929</v>
      </c>
      <c r="L2561" t="s">
        <v>36206</v>
      </c>
    </row>
    <row r="2562" spans="1:12" x14ac:dyDescent="0.35">
      <c r="A2562" t="s">
        <v>27835</v>
      </c>
      <c r="B2562" t="s">
        <v>30388</v>
      </c>
      <c r="D2562" t="s">
        <v>30351</v>
      </c>
      <c r="E2562" t="s">
        <v>27215</v>
      </c>
      <c r="F2562" t="s">
        <v>42</v>
      </c>
      <c r="G2562" t="s">
        <v>30352</v>
      </c>
      <c r="H2562" t="s">
        <v>28234</v>
      </c>
      <c r="I2562" t="s">
        <v>27929</v>
      </c>
      <c r="J2562" t="s">
        <v>27929</v>
      </c>
      <c r="L2562" t="s">
        <v>36206</v>
      </c>
    </row>
    <row r="2563" spans="1:12" x14ac:dyDescent="0.35">
      <c r="A2563" t="s">
        <v>27837</v>
      </c>
      <c r="B2563" t="s">
        <v>30389</v>
      </c>
      <c r="D2563" t="s">
        <v>30351</v>
      </c>
      <c r="E2563" t="s">
        <v>27215</v>
      </c>
      <c r="F2563" t="s">
        <v>42</v>
      </c>
      <c r="G2563" t="s">
        <v>30352</v>
      </c>
      <c r="H2563" t="s">
        <v>28234</v>
      </c>
      <c r="I2563" t="s">
        <v>27929</v>
      </c>
      <c r="J2563" t="s">
        <v>27929</v>
      </c>
      <c r="L2563" t="s">
        <v>36206</v>
      </c>
    </row>
    <row r="2564" spans="1:12" x14ac:dyDescent="0.35">
      <c r="A2564" t="s">
        <v>27838</v>
      </c>
      <c r="B2564" t="s">
        <v>30390</v>
      </c>
      <c r="D2564" t="s">
        <v>30351</v>
      </c>
      <c r="E2564" t="s">
        <v>27215</v>
      </c>
      <c r="F2564" t="s">
        <v>42</v>
      </c>
      <c r="G2564" t="s">
        <v>30352</v>
      </c>
      <c r="H2564" t="s">
        <v>28234</v>
      </c>
      <c r="I2564" t="s">
        <v>27929</v>
      </c>
      <c r="J2564" t="s">
        <v>27929</v>
      </c>
      <c r="L2564" t="s">
        <v>36206</v>
      </c>
    </row>
    <row r="2565" spans="1:12" x14ac:dyDescent="0.35">
      <c r="A2565" t="s">
        <v>27839</v>
      </c>
      <c r="B2565" t="s">
        <v>30391</v>
      </c>
      <c r="D2565" t="s">
        <v>30351</v>
      </c>
      <c r="E2565" t="s">
        <v>27215</v>
      </c>
      <c r="F2565" t="s">
        <v>42</v>
      </c>
      <c r="G2565" t="s">
        <v>30352</v>
      </c>
      <c r="H2565" t="s">
        <v>28234</v>
      </c>
      <c r="I2565" t="s">
        <v>27929</v>
      </c>
      <c r="J2565" t="s">
        <v>27929</v>
      </c>
      <c r="L2565" t="s">
        <v>36206</v>
      </c>
    </row>
    <row r="2566" spans="1:12" x14ac:dyDescent="0.35">
      <c r="A2566" t="s">
        <v>27841</v>
      </c>
      <c r="B2566" t="s">
        <v>30392</v>
      </c>
      <c r="D2566" t="s">
        <v>30351</v>
      </c>
      <c r="E2566" t="s">
        <v>27215</v>
      </c>
      <c r="F2566" t="s">
        <v>42</v>
      </c>
      <c r="G2566" t="s">
        <v>30352</v>
      </c>
      <c r="H2566" t="s">
        <v>28234</v>
      </c>
      <c r="I2566" t="s">
        <v>27929</v>
      </c>
      <c r="J2566" t="s">
        <v>27929</v>
      </c>
      <c r="L2566" t="s">
        <v>36206</v>
      </c>
    </row>
    <row r="2567" spans="1:12" x14ac:dyDescent="0.35">
      <c r="A2567" t="s">
        <v>27842</v>
      </c>
      <c r="B2567" t="s">
        <v>30393</v>
      </c>
      <c r="C2567" t="s">
        <v>27891</v>
      </c>
      <c r="D2567" t="s">
        <v>30351</v>
      </c>
      <c r="E2567" t="s">
        <v>27215</v>
      </c>
      <c r="F2567" t="s">
        <v>42</v>
      </c>
      <c r="G2567" t="s">
        <v>30352</v>
      </c>
      <c r="H2567" t="s">
        <v>28234</v>
      </c>
      <c r="I2567" t="s">
        <v>27929</v>
      </c>
      <c r="J2567" t="s">
        <v>27929</v>
      </c>
      <c r="L2567" t="s">
        <v>36206</v>
      </c>
    </row>
    <row r="2568" spans="1:12" x14ac:dyDescent="0.35">
      <c r="A2568" t="s">
        <v>27843</v>
      </c>
      <c r="B2568" t="s">
        <v>30394</v>
      </c>
      <c r="C2568" t="s">
        <v>27892</v>
      </c>
      <c r="D2568" t="s">
        <v>30351</v>
      </c>
      <c r="E2568" t="s">
        <v>27215</v>
      </c>
      <c r="F2568" t="s">
        <v>42</v>
      </c>
      <c r="G2568" t="s">
        <v>30352</v>
      </c>
      <c r="H2568" t="s">
        <v>28234</v>
      </c>
      <c r="I2568" t="s">
        <v>27929</v>
      </c>
      <c r="J2568" t="s">
        <v>27929</v>
      </c>
      <c r="L2568" t="s">
        <v>36206</v>
      </c>
    </row>
    <row r="2569" spans="1:12" x14ac:dyDescent="0.35">
      <c r="A2569" t="s">
        <v>36219</v>
      </c>
      <c r="B2569" t="s">
        <v>36220</v>
      </c>
      <c r="D2569" t="s">
        <v>30351</v>
      </c>
      <c r="E2569" t="s">
        <v>27215</v>
      </c>
      <c r="F2569" t="s">
        <v>42</v>
      </c>
      <c r="G2569" t="s">
        <v>30352</v>
      </c>
      <c r="H2569" t="s">
        <v>28234</v>
      </c>
      <c r="I2569" t="s">
        <v>27929</v>
      </c>
      <c r="J2569" t="s">
        <v>27929</v>
      </c>
      <c r="L2569" t="s">
        <v>36206</v>
      </c>
    </row>
    <row r="2570" spans="1:12" x14ac:dyDescent="0.35">
      <c r="A2570" t="s">
        <v>36221</v>
      </c>
      <c r="B2570" t="s">
        <v>36222</v>
      </c>
      <c r="D2570" t="s">
        <v>30351</v>
      </c>
      <c r="E2570" t="s">
        <v>27215</v>
      </c>
      <c r="F2570" t="s">
        <v>42</v>
      </c>
      <c r="G2570" t="s">
        <v>30352</v>
      </c>
      <c r="H2570" t="s">
        <v>28234</v>
      </c>
      <c r="I2570" t="s">
        <v>27929</v>
      </c>
      <c r="J2570" t="s">
        <v>27929</v>
      </c>
      <c r="L2570" t="s">
        <v>36206</v>
      </c>
    </row>
    <row r="2571" spans="1:12" x14ac:dyDescent="0.35">
      <c r="A2571" t="s">
        <v>27844</v>
      </c>
      <c r="B2571" t="s">
        <v>30395</v>
      </c>
      <c r="C2571" t="s">
        <v>27893</v>
      </c>
      <c r="D2571" t="s">
        <v>30351</v>
      </c>
      <c r="E2571" t="s">
        <v>27215</v>
      </c>
      <c r="F2571" t="s">
        <v>42</v>
      </c>
      <c r="G2571" t="s">
        <v>30352</v>
      </c>
      <c r="H2571" t="s">
        <v>28234</v>
      </c>
      <c r="I2571" t="s">
        <v>27929</v>
      </c>
      <c r="J2571" t="s">
        <v>27929</v>
      </c>
      <c r="L2571" t="s">
        <v>36206</v>
      </c>
    </row>
    <row r="2572" spans="1:12" x14ac:dyDescent="0.35">
      <c r="A2572" t="s">
        <v>27845</v>
      </c>
      <c r="B2572" t="s">
        <v>30396</v>
      </c>
      <c r="C2572" t="s">
        <v>27894</v>
      </c>
      <c r="D2572" t="s">
        <v>30351</v>
      </c>
      <c r="E2572" t="s">
        <v>27215</v>
      </c>
      <c r="F2572" t="s">
        <v>42</v>
      </c>
      <c r="G2572" t="s">
        <v>30352</v>
      </c>
      <c r="H2572" t="s">
        <v>28234</v>
      </c>
      <c r="I2572" t="s">
        <v>27929</v>
      </c>
      <c r="J2572" t="s">
        <v>27929</v>
      </c>
      <c r="L2572" t="s">
        <v>36206</v>
      </c>
    </row>
    <row r="2573" spans="1:12" x14ac:dyDescent="0.35">
      <c r="A2573" t="s">
        <v>27846</v>
      </c>
      <c r="B2573" t="s">
        <v>30397</v>
      </c>
      <c r="C2573" t="s">
        <v>27895</v>
      </c>
      <c r="D2573" t="s">
        <v>30351</v>
      </c>
      <c r="E2573" t="s">
        <v>27215</v>
      </c>
      <c r="F2573" t="s">
        <v>42</v>
      </c>
      <c r="G2573" t="s">
        <v>30352</v>
      </c>
      <c r="H2573" t="s">
        <v>28234</v>
      </c>
      <c r="I2573" t="s">
        <v>27929</v>
      </c>
      <c r="J2573" t="s">
        <v>27929</v>
      </c>
      <c r="L2573" t="s">
        <v>36206</v>
      </c>
    </row>
    <row r="2574" spans="1:12" x14ac:dyDescent="0.35">
      <c r="A2574" t="s">
        <v>27848</v>
      </c>
      <c r="B2574" t="s">
        <v>30398</v>
      </c>
      <c r="C2574" t="s">
        <v>27896</v>
      </c>
      <c r="D2574" t="s">
        <v>30351</v>
      </c>
      <c r="E2574" t="s">
        <v>27215</v>
      </c>
      <c r="F2574" t="s">
        <v>42</v>
      </c>
      <c r="G2574" t="s">
        <v>30352</v>
      </c>
      <c r="H2574" t="s">
        <v>28234</v>
      </c>
      <c r="I2574" t="s">
        <v>27929</v>
      </c>
      <c r="J2574" t="s">
        <v>27929</v>
      </c>
      <c r="L2574" t="s">
        <v>36206</v>
      </c>
    </row>
    <row r="2575" spans="1:12" x14ac:dyDescent="0.35">
      <c r="A2575" t="s">
        <v>27849</v>
      </c>
      <c r="B2575" t="s">
        <v>30399</v>
      </c>
      <c r="D2575" t="s">
        <v>30351</v>
      </c>
      <c r="E2575" t="s">
        <v>27215</v>
      </c>
      <c r="F2575" t="s">
        <v>42</v>
      </c>
      <c r="G2575" t="s">
        <v>30352</v>
      </c>
      <c r="H2575" t="s">
        <v>28234</v>
      </c>
      <c r="I2575" t="s">
        <v>27929</v>
      </c>
      <c r="J2575" t="s">
        <v>27929</v>
      </c>
      <c r="L2575" t="s">
        <v>36206</v>
      </c>
    </row>
    <row r="2576" spans="1:12" x14ac:dyDescent="0.35">
      <c r="A2576" t="s">
        <v>27850</v>
      </c>
      <c r="B2576" t="s">
        <v>30400</v>
      </c>
      <c r="D2576" t="s">
        <v>30351</v>
      </c>
      <c r="E2576" t="s">
        <v>27215</v>
      </c>
      <c r="F2576" t="s">
        <v>42</v>
      </c>
      <c r="G2576" t="s">
        <v>30352</v>
      </c>
      <c r="H2576" t="s">
        <v>28234</v>
      </c>
      <c r="I2576" t="s">
        <v>27929</v>
      </c>
      <c r="J2576" t="s">
        <v>27929</v>
      </c>
      <c r="L2576" t="s">
        <v>36206</v>
      </c>
    </row>
    <row r="2577" spans="1:12" x14ac:dyDescent="0.35">
      <c r="A2577" t="s">
        <v>30401</v>
      </c>
      <c r="B2577" t="s">
        <v>30402</v>
      </c>
      <c r="D2577" t="s">
        <v>30351</v>
      </c>
      <c r="E2577" t="s">
        <v>27215</v>
      </c>
      <c r="F2577" t="s">
        <v>42</v>
      </c>
      <c r="G2577" t="s">
        <v>30352</v>
      </c>
      <c r="H2577" t="s">
        <v>28234</v>
      </c>
      <c r="I2577" t="s">
        <v>27929</v>
      </c>
      <c r="J2577" t="s">
        <v>27929</v>
      </c>
      <c r="L2577" t="s">
        <v>36206</v>
      </c>
    </row>
    <row r="2578" spans="1:12" x14ac:dyDescent="0.35">
      <c r="A2578" t="s">
        <v>27851</v>
      </c>
      <c r="B2578" t="s">
        <v>30403</v>
      </c>
      <c r="D2578" t="s">
        <v>30351</v>
      </c>
      <c r="E2578" t="s">
        <v>27215</v>
      </c>
      <c r="F2578" t="s">
        <v>42</v>
      </c>
      <c r="G2578" t="s">
        <v>30352</v>
      </c>
      <c r="H2578" t="s">
        <v>28234</v>
      </c>
      <c r="I2578" t="s">
        <v>27929</v>
      </c>
      <c r="J2578" t="s">
        <v>27929</v>
      </c>
      <c r="L2578" t="s">
        <v>36206</v>
      </c>
    </row>
    <row r="2579" spans="1:12" x14ac:dyDescent="0.35">
      <c r="A2579" t="s">
        <v>27853</v>
      </c>
      <c r="B2579" t="s">
        <v>30404</v>
      </c>
      <c r="D2579" t="s">
        <v>30351</v>
      </c>
      <c r="E2579" t="s">
        <v>27215</v>
      </c>
      <c r="F2579" t="s">
        <v>42</v>
      </c>
      <c r="G2579" t="s">
        <v>30352</v>
      </c>
      <c r="H2579" t="s">
        <v>28234</v>
      </c>
      <c r="I2579" t="s">
        <v>27929</v>
      </c>
      <c r="J2579" t="s">
        <v>27929</v>
      </c>
      <c r="L2579" t="s">
        <v>36206</v>
      </c>
    </row>
    <row r="2580" spans="1:12" x14ac:dyDescent="0.35">
      <c r="A2580" t="s">
        <v>36223</v>
      </c>
      <c r="B2580" t="s">
        <v>36224</v>
      </c>
      <c r="D2580" t="s">
        <v>30351</v>
      </c>
      <c r="E2580" t="s">
        <v>27215</v>
      </c>
      <c r="F2580" t="s">
        <v>42</v>
      </c>
      <c r="G2580" t="s">
        <v>30352</v>
      </c>
      <c r="H2580" t="s">
        <v>28234</v>
      </c>
      <c r="I2580" t="s">
        <v>27929</v>
      </c>
      <c r="J2580" t="s">
        <v>27929</v>
      </c>
      <c r="L2580" t="s">
        <v>36206</v>
      </c>
    </row>
    <row r="2581" spans="1:12" x14ac:dyDescent="0.35">
      <c r="A2581" t="s">
        <v>36225</v>
      </c>
      <c r="B2581" t="s">
        <v>36226</v>
      </c>
      <c r="D2581" t="s">
        <v>30351</v>
      </c>
      <c r="E2581" t="s">
        <v>27215</v>
      </c>
      <c r="F2581" t="s">
        <v>42</v>
      </c>
      <c r="G2581" t="s">
        <v>30352</v>
      </c>
      <c r="H2581" t="s">
        <v>28234</v>
      </c>
      <c r="I2581" t="s">
        <v>27929</v>
      </c>
      <c r="J2581" t="s">
        <v>27929</v>
      </c>
      <c r="L2581" t="s">
        <v>36206</v>
      </c>
    </row>
    <row r="2582" spans="1:12" x14ac:dyDescent="0.35">
      <c r="A2582" t="s">
        <v>27855</v>
      </c>
      <c r="B2582" t="s">
        <v>30405</v>
      </c>
      <c r="C2582" t="s">
        <v>27897</v>
      </c>
      <c r="D2582" t="s">
        <v>30351</v>
      </c>
      <c r="E2582" t="s">
        <v>27215</v>
      </c>
      <c r="F2582" t="s">
        <v>42</v>
      </c>
      <c r="G2582" t="s">
        <v>30352</v>
      </c>
      <c r="H2582" t="s">
        <v>28234</v>
      </c>
      <c r="I2582" t="s">
        <v>27929</v>
      </c>
      <c r="J2582" t="s">
        <v>27929</v>
      </c>
      <c r="L2582" t="s">
        <v>36206</v>
      </c>
    </row>
    <row r="2583" spans="1:12" x14ac:dyDescent="0.35">
      <c r="A2583" t="s">
        <v>27857</v>
      </c>
      <c r="B2583" t="s">
        <v>925</v>
      </c>
      <c r="C2583" t="s">
        <v>925</v>
      </c>
      <c r="D2583" t="s">
        <v>893</v>
      </c>
      <c r="E2583" t="s">
        <v>27215</v>
      </c>
      <c r="F2583" t="s">
        <v>42</v>
      </c>
      <c r="G2583" t="s">
        <v>30352</v>
      </c>
      <c r="H2583" t="s">
        <v>28234</v>
      </c>
      <c r="I2583" t="s">
        <v>27929</v>
      </c>
      <c r="J2583" t="s">
        <v>27929</v>
      </c>
      <c r="L2583" t="s">
        <v>36206</v>
      </c>
    </row>
    <row r="2584" spans="1:12" x14ac:dyDescent="0.35">
      <c r="A2584" t="s">
        <v>27859</v>
      </c>
      <c r="B2584" t="s">
        <v>30406</v>
      </c>
      <c r="C2584" t="s">
        <v>27898</v>
      </c>
      <c r="D2584" t="s">
        <v>30351</v>
      </c>
      <c r="E2584" t="s">
        <v>27215</v>
      </c>
      <c r="F2584" t="s">
        <v>42</v>
      </c>
      <c r="G2584" t="s">
        <v>30352</v>
      </c>
      <c r="H2584" t="s">
        <v>28234</v>
      </c>
      <c r="I2584" t="s">
        <v>27929</v>
      </c>
      <c r="J2584" t="s">
        <v>27929</v>
      </c>
      <c r="L2584" t="s">
        <v>36206</v>
      </c>
    </row>
    <row r="2585" spans="1:12" x14ac:dyDescent="0.35">
      <c r="A2585" t="s">
        <v>27861</v>
      </c>
      <c r="B2585" t="s">
        <v>30407</v>
      </c>
      <c r="C2585" t="s">
        <v>27899</v>
      </c>
      <c r="D2585" t="s">
        <v>30351</v>
      </c>
      <c r="E2585" t="s">
        <v>27215</v>
      </c>
      <c r="F2585" t="s">
        <v>42</v>
      </c>
      <c r="G2585" t="s">
        <v>30352</v>
      </c>
      <c r="H2585" t="s">
        <v>28234</v>
      </c>
      <c r="I2585" t="s">
        <v>27929</v>
      </c>
      <c r="J2585" t="s">
        <v>27929</v>
      </c>
      <c r="L2585" t="s">
        <v>36206</v>
      </c>
    </row>
    <row r="2586" spans="1:12" x14ac:dyDescent="0.35">
      <c r="A2586" t="s">
        <v>27863</v>
      </c>
      <c r="B2586" t="s">
        <v>30408</v>
      </c>
      <c r="C2586" t="s">
        <v>27900</v>
      </c>
      <c r="D2586" t="s">
        <v>30351</v>
      </c>
      <c r="E2586" t="s">
        <v>27215</v>
      </c>
      <c r="F2586" t="s">
        <v>42</v>
      </c>
      <c r="G2586" t="s">
        <v>30352</v>
      </c>
      <c r="H2586" t="s">
        <v>28234</v>
      </c>
      <c r="I2586" t="s">
        <v>27929</v>
      </c>
      <c r="J2586" t="s">
        <v>27929</v>
      </c>
      <c r="L2586" t="s">
        <v>36206</v>
      </c>
    </row>
    <row r="2587" spans="1:12" x14ac:dyDescent="0.35">
      <c r="A2587" t="s">
        <v>27865</v>
      </c>
      <c r="B2587" t="s">
        <v>30409</v>
      </c>
      <c r="C2587" t="s">
        <v>27901</v>
      </c>
      <c r="D2587" t="s">
        <v>30351</v>
      </c>
      <c r="E2587" t="s">
        <v>27215</v>
      </c>
      <c r="F2587" t="s">
        <v>42</v>
      </c>
      <c r="G2587" t="s">
        <v>30352</v>
      </c>
      <c r="H2587" t="s">
        <v>28234</v>
      </c>
      <c r="I2587" t="s">
        <v>27929</v>
      </c>
      <c r="J2587" t="s">
        <v>27929</v>
      </c>
      <c r="L2587" t="s">
        <v>36206</v>
      </c>
    </row>
    <row r="2588" spans="1:12" x14ac:dyDescent="0.35">
      <c r="A2588" t="s">
        <v>27867</v>
      </c>
      <c r="B2588" t="s">
        <v>30410</v>
      </c>
      <c r="C2588" t="s">
        <v>27902</v>
      </c>
      <c r="D2588" t="s">
        <v>30351</v>
      </c>
      <c r="E2588" t="s">
        <v>27215</v>
      </c>
      <c r="F2588" t="s">
        <v>42</v>
      </c>
      <c r="G2588" t="s">
        <v>30352</v>
      </c>
      <c r="H2588" t="s">
        <v>28234</v>
      </c>
      <c r="I2588" t="s">
        <v>27929</v>
      </c>
      <c r="J2588" t="s">
        <v>27929</v>
      </c>
      <c r="L2588" t="s">
        <v>36206</v>
      </c>
    </row>
    <row r="2589" spans="1:12" x14ac:dyDescent="0.35">
      <c r="A2589" t="s">
        <v>27869</v>
      </c>
      <c r="B2589" t="s">
        <v>30411</v>
      </c>
      <c r="C2589" t="s">
        <v>27902</v>
      </c>
      <c r="D2589" t="s">
        <v>30351</v>
      </c>
      <c r="E2589" t="s">
        <v>27215</v>
      </c>
      <c r="F2589" t="s">
        <v>42</v>
      </c>
      <c r="G2589" t="s">
        <v>30352</v>
      </c>
      <c r="H2589" t="s">
        <v>28234</v>
      </c>
      <c r="I2589" t="s">
        <v>27929</v>
      </c>
      <c r="J2589" t="s">
        <v>27929</v>
      </c>
      <c r="L2589" t="s">
        <v>36206</v>
      </c>
    </row>
    <row r="2590" spans="1:12" x14ac:dyDescent="0.35">
      <c r="A2590" t="s">
        <v>30412</v>
      </c>
      <c r="B2590" t="s">
        <v>30413</v>
      </c>
      <c r="C2590" t="s">
        <v>30414</v>
      </c>
      <c r="D2590" t="s">
        <v>30351</v>
      </c>
      <c r="E2590" t="s">
        <v>27215</v>
      </c>
      <c r="F2590" t="s">
        <v>42</v>
      </c>
      <c r="G2590" t="s">
        <v>30352</v>
      </c>
      <c r="H2590" t="s">
        <v>28234</v>
      </c>
      <c r="I2590" t="s">
        <v>27929</v>
      </c>
      <c r="J2590" t="s">
        <v>27929</v>
      </c>
      <c r="L2590" t="s">
        <v>36206</v>
      </c>
    </row>
    <row r="2591" spans="1:12" x14ac:dyDescent="0.35">
      <c r="A2591" t="s">
        <v>30415</v>
      </c>
      <c r="B2591" t="s">
        <v>30416</v>
      </c>
      <c r="C2591" t="s">
        <v>30417</v>
      </c>
      <c r="D2591" t="s">
        <v>30351</v>
      </c>
      <c r="E2591" t="s">
        <v>27215</v>
      </c>
      <c r="F2591" t="s">
        <v>42</v>
      </c>
      <c r="G2591" t="s">
        <v>30352</v>
      </c>
      <c r="H2591" t="s">
        <v>28234</v>
      </c>
      <c r="I2591" t="s">
        <v>27929</v>
      </c>
      <c r="J2591" t="s">
        <v>27929</v>
      </c>
      <c r="L2591" t="s">
        <v>36206</v>
      </c>
    </row>
    <row r="2593" spans="1:12" x14ac:dyDescent="0.35">
      <c r="A2593" t="s">
        <v>893</v>
      </c>
      <c r="B2593" t="s">
        <v>893</v>
      </c>
      <c r="E2593" t="s">
        <v>36227</v>
      </c>
      <c r="F2593" t="s">
        <v>27946</v>
      </c>
      <c r="G2593" t="s">
        <v>895</v>
      </c>
      <c r="L2593" t="s">
        <v>36228</v>
      </c>
    </row>
    <row r="2594" spans="1:12" x14ac:dyDescent="0.35">
      <c r="A2594" t="s">
        <v>923</v>
      </c>
      <c r="B2594" t="s">
        <v>923</v>
      </c>
      <c r="E2594" t="s">
        <v>36227</v>
      </c>
      <c r="F2594" t="s">
        <v>27946</v>
      </c>
      <c r="G2594" t="s">
        <v>895</v>
      </c>
      <c r="L2594" t="s">
        <v>36228</v>
      </c>
    </row>
    <row r="2595" spans="1:12" x14ac:dyDescent="0.35">
      <c r="A2595" t="s">
        <v>833</v>
      </c>
      <c r="B2595" t="s">
        <v>833</v>
      </c>
      <c r="E2595" t="s">
        <v>36227</v>
      </c>
      <c r="F2595" t="s">
        <v>27954</v>
      </c>
      <c r="G2595" t="s">
        <v>833</v>
      </c>
      <c r="L2595" t="s">
        <v>36229</v>
      </c>
    </row>
    <row r="2596" spans="1:12" x14ac:dyDescent="0.35">
      <c r="A2596" t="s">
        <v>835</v>
      </c>
      <c r="B2596" t="s">
        <v>835</v>
      </c>
      <c r="E2596" t="s">
        <v>36227</v>
      </c>
      <c r="F2596" t="s">
        <v>27946</v>
      </c>
      <c r="G2596" t="s">
        <v>835</v>
      </c>
      <c r="L2596" t="s">
        <v>36230</v>
      </c>
    </row>
    <row r="2597" spans="1:12" x14ac:dyDescent="0.35">
      <c r="A2597" t="s">
        <v>837</v>
      </c>
      <c r="B2597" t="s">
        <v>837</v>
      </c>
      <c r="E2597" t="s">
        <v>36227</v>
      </c>
      <c r="F2597" t="s">
        <v>27954</v>
      </c>
      <c r="G2597" t="s">
        <v>837</v>
      </c>
      <c r="L2597" t="s">
        <v>36231</v>
      </c>
    </row>
    <row r="2598" spans="1:12" x14ac:dyDescent="0.35">
      <c r="A2598" t="s">
        <v>839</v>
      </c>
      <c r="B2598" t="s">
        <v>839</v>
      </c>
      <c r="E2598" t="s">
        <v>36227</v>
      </c>
      <c r="F2598" t="s">
        <v>27954</v>
      </c>
      <c r="G2598" t="s">
        <v>839</v>
      </c>
      <c r="L2598" t="s">
        <v>36232</v>
      </c>
    </row>
    <row r="2599" spans="1:12" x14ac:dyDescent="0.35">
      <c r="A2599" t="s">
        <v>842</v>
      </c>
      <c r="B2599" t="s">
        <v>842</v>
      </c>
      <c r="E2599" t="s">
        <v>36227</v>
      </c>
      <c r="F2599" t="s">
        <v>27946</v>
      </c>
      <c r="G2599" t="s">
        <v>842</v>
      </c>
      <c r="L2599" t="s">
        <v>36233</v>
      </c>
    </row>
    <row r="2600" spans="1:12" x14ac:dyDescent="0.35">
      <c r="A2600" t="s">
        <v>844</v>
      </c>
      <c r="B2600" t="s">
        <v>844</v>
      </c>
      <c r="E2600" t="s">
        <v>36227</v>
      </c>
      <c r="F2600" t="s">
        <v>27946</v>
      </c>
      <c r="G2600" t="s">
        <v>844</v>
      </c>
      <c r="L2600" t="s">
        <v>36234</v>
      </c>
    </row>
    <row r="2601" spans="1:12" x14ac:dyDescent="0.35">
      <c r="A2601" t="s">
        <v>847</v>
      </c>
      <c r="B2601" t="s">
        <v>847</v>
      </c>
      <c r="E2601" t="s">
        <v>36227</v>
      </c>
      <c r="F2601" t="s">
        <v>27946</v>
      </c>
      <c r="G2601" t="s">
        <v>847</v>
      </c>
      <c r="L2601" t="s">
        <v>36235</v>
      </c>
    </row>
    <row r="2602" spans="1:12" x14ac:dyDescent="0.35">
      <c r="A2602" t="s">
        <v>850</v>
      </c>
      <c r="B2602" t="s">
        <v>850</v>
      </c>
      <c r="E2602" t="s">
        <v>36227</v>
      </c>
      <c r="F2602" t="s">
        <v>27946</v>
      </c>
      <c r="G2602" t="s">
        <v>850</v>
      </c>
      <c r="L2602" t="s">
        <v>36236</v>
      </c>
    </row>
    <row r="2603" spans="1:12" x14ac:dyDescent="0.35">
      <c r="A2603" t="s">
        <v>852</v>
      </c>
      <c r="B2603" t="s">
        <v>852</v>
      </c>
      <c r="E2603" t="s">
        <v>36227</v>
      </c>
      <c r="F2603" t="s">
        <v>27946</v>
      </c>
      <c r="G2603" t="s">
        <v>852</v>
      </c>
      <c r="L2603" t="s">
        <v>36237</v>
      </c>
    </row>
    <row r="2604" spans="1:12" x14ac:dyDescent="0.35">
      <c r="A2604" t="s">
        <v>855</v>
      </c>
      <c r="B2604" t="s">
        <v>855</v>
      </c>
      <c r="E2604" t="s">
        <v>36227</v>
      </c>
      <c r="F2604" t="s">
        <v>27954</v>
      </c>
      <c r="G2604" t="s">
        <v>36238</v>
      </c>
      <c r="L2604" t="s">
        <v>36239</v>
      </c>
    </row>
    <row r="2605" spans="1:12" x14ac:dyDescent="0.35">
      <c r="A2605" t="s">
        <v>858</v>
      </c>
      <c r="B2605" t="s">
        <v>858</v>
      </c>
      <c r="E2605" t="s">
        <v>36227</v>
      </c>
      <c r="F2605" t="s">
        <v>27954</v>
      </c>
      <c r="G2605" t="s">
        <v>860</v>
      </c>
      <c r="L2605" t="s">
        <v>36240</v>
      </c>
    </row>
    <row r="2606" spans="1:12" x14ac:dyDescent="0.35">
      <c r="A2606" t="s">
        <v>861</v>
      </c>
      <c r="B2606" t="s">
        <v>861</v>
      </c>
      <c r="E2606" t="s">
        <v>36227</v>
      </c>
      <c r="F2606" t="s">
        <v>27946</v>
      </c>
      <c r="G2606" t="s">
        <v>36241</v>
      </c>
      <c r="L2606" t="s">
        <v>36242</v>
      </c>
    </row>
    <row r="2607" spans="1:12" x14ac:dyDescent="0.35">
      <c r="A2607" t="s">
        <v>864</v>
      </c>
      <c r="B2607" t="s">
        <v>864</v>
      </c>
      <c r="E2607" t="s">
        <v>36227</v>
      </c>
      <c r="F2607" t="s">
        <v>27954</v>
      </c>
      <c r="G2607" t="s">
        <v>864</v>
      </c>
      <c r="L2607" t="s">
        <v>36243</v>
      </c>
    </row>
    <row r="2608" spans="1:12" x14ac:dyDescent="0.35">
      <c r="A2608" t="s">
        <v>866</v>
      </c>
      <c r="B2608" t="s">
        <v>866</v>
      </c>
      <c r="E2608" t="s">
        <v>36227</v>
      </c>
      <c r="F2608" t="s">
        <v>27954</v>
      </c>
      <c r="G2608" t="s">
        <v>866</v>
      </c>
      <c r="L2608" t="s">
        <v>36244</v>
      </c>
    </row>
    <row r="2609" spans="1:12" x14ac:dyDescent="0.35">
      <c r="A2609" t="s">
        <v>868</v>
      </c>
      <c r="B2609" t="s">
        <v>868</v>
      </c>
      <c r="E2609" t="s">
        <v>36227</v>
      </c>
      <c r="F2609" t="s">
        <v>27954</v>
      </c>
      <c r="G2609" t="s">
        <v>868</v>
      </c>
      <c r="L2609" t="s">
        <v>36245</v>
      </c>
    </row>
    <row r="2610" spans="1:12" x14ac:dyDescent="0.35">
      <c r="A2610" t="s">
        <v>871</v>
      </c>
      <c r="B2610" t="s">
        <v>871</v>
      </c>
      <c r="E2610" t="s">
        <v>36227</v>
      </c>
      <c r="F2610" t="s">
        <v>27946</v>
      </c>
      <c r="G2610" t="s">
        <v>871</v>
      </c>
      <c r="L2610" t="s">
        <v>36246</v>
      </c>
    </row>
    <row r="2611" spans="1:12" x14ac:dyDescent="0.35">
      <c r="A2611" t="s">
        <v>874</v>
      </c>
      <c r="B2611" t="s">
        <v>874</v>
      </c>
      <c r="E2611" t="s">
        <v>36227</v>
      </c>
      <c r="F2611" t="s">
        <v>27946</v>
      </c>
      <c r="G2611" t="s">
        <v>874</v>
      </c>
      <c r="L2611" t="s">
        <v>36247</v>
      </c>
    </row>
    <row r="2612" spans="1:12" x14ac:dyDescent="0.35">
      <c r="A2612" t="s">
        <v>877</v>
      </c>
      <c r="B2612" t="s">
        <v>877</v>
      </c>
      <c r="E2612" t="s">
        <v>36227</v>
      </c>
      <c r="F2612" t="s">
        <v>27946</v>
      </c>
      <c r="G2612" t="s">
        <v>36241</v>
      </c>
      <c r="L2612" t="s">
        <v>36242</v>
      </c>
    </row>
    <row r="2613" spans="1:12" x14ac:dyDescent="0.35">
      <c r="A2613" t="s">
        <v>883</v>
      </c>
      <c r="B2613" t="s">
        <v>883</v>
      </c>
      <c r="E2613" t="s">
        <v>36227</v>
      </c>
      <c r="F2613" t="s">
        <v>27954</v>
      </c>
      <c r="G2613" t="s">
        <v>883</v>
      </c>
      <c r="L2613" t="s">
        <v>36248</v>
      </c>
    </row>
    <row r="2614" spans="1:12" x14ac:dyDescent="0.35">
      <c r="A2614" t="s">
        <v>888</v>
      </c>
      <c r="B2614" t="s">
        <v>888</v>
      </c>
      <c r="E2614" t="s">
        <v>36227</v>
      </c>
      <c r="F2614" t="s">
        <v>27946</v>
      </c>
      <c r="G2614" t="s">
        <v>888</v>
      </c>
      <c r="L2614" t="s">
        <v>36249</v>
      </c>
    </row>
    <row r="2615" spans="1:12" x14ac:dyDescent="0.35">
      <c r="A2615" t="s">
        <v>890</v>
      </c>
      <c r="B2615" t="s">
        <v>890</v>
      </c>
      <c r="E2615" t="s">
        <v>36227</v>
      </c>
      <c r="F2615" t="s">
        <v>27954</v>
      </c>
      <c r="G2615" t="s">
        <v>890</v>
      </c>
      <c r="L2615" t="s">
        <v>36250</v>
      </c>
    </row>
    <row r="2616" spans="1:12" x14ac:dyDescent="0.35">
      <c r="A2616" t="s">
        <v>896</v>
      </c>
      <c r="B2616" t="s">
        <v>896</v>
      </c>
      <c r="E2616" t="s">
        <v>36227</v>
      </c>
      <c r="F2616" t="s">
        <v>27954</v>
      </c>
      <c r="G2616" t="s">
        <v>36238</v>
      </c>
      <c r="L2616" t="s">
        <v>36239</v>
      </c>
    </row>
    <row r="2617" spans="1:12" x14ac:dyDescent="0.35">
      <c r="A2617" t="s">
        <v>899</v>
      </c>
      <c r="B2617" t="s">
        <v>899</v>
      </c>
      <c r="E2617" t="s">
        <v>36227</v>
      </c>
      <c r="F2617" t="s">
        <v>27946</v>
      </c>
      <c r="G2617" t="s">
        <v>899</v>
      </c>
      <c r="L2617" t="s">
        <v>36251</v>
      </c>
    </row>
    <row r="2618" spans="1:12" x14ac:dyDescent="0.35">
      <c r="A2618" t="s">
        <v>902</v>
      </c>
      <c r="B2618" t="s">
        <v>902</v>
      </c>
      <c r="E2618" t="s">
        <v>36227</v>
      </c>
      <c r="F2618" t="s">
        <v>27946</v>
      </c>
      <c r="G2618" t="s">
        <v>36241</v>
      </c>
      <c r="L2618" t="s">
        <v>36242</v>
      </c>
    </row>
    <row r="2619" spans="1:12" x14ac:dyDescent="0.35">
      <c r="A2619" t="s">
        <v>908</v>
      </c>
      <c r="B2619" t="s">
        <v>908</v>
      </c>
      <c r="E2619" t="s">
        <v>36227</v>
      </c>
      <c r="F2619" t="s">
        <v>27954</v>
      </c>
      <c r="G2619" t="s">
        <v>908</v>
      </c>
      <c r="L2619" t="s">
        <v>36252</v>
      </c>
    </row>
    <row r="2620" spans="1:12" x14ac:dyDescent="0.35">
      <c r="A2620" t="s">
        <v>911</v>
      </c>
      <c r="B2620" t="s">
        <v>911</v>
      </c>
      <c r="E2620" t="s">
        <v>36227</v>
      </c>
      <c r="F2620" t="s">
        <v>27954</v>
      </c>
      <c r="G2620" t="s">
        <v>36238</v>
      </c>
      <c r="L2620" t="s">
        <v>36239</v>
      </c>
    </row>
    <row r="2621" spans="1:12" x14ac:dyDescent="0.35">
      <c r="A2621" t="s">
        <v>914</v>
      </c>
      <c r="B2621" t="s">
        <v>914</v>
      </c>
      <c r="E2621" t="s">
        <v>36227</v>
      </c>
      <c r="F2621" t="s">
        <v>27946</v>
      </c>
      <c r="G2621" t="s">
        <v>914</v>
      </c>
      <c r="L2621" t="s">
        <v>36253</v>
      </c>
    </row>
    <row r="2622" spans="1:12" x14ac:dyDescent="0.35">
      <c r="A2622" t="s">
        <v>917</v>
      </c>
      <c r="B2622" t="s">
        <v>917</v>
      </c>
      <c r="E2622" t="s">
        <v>36227</v>
      </c>
      <c r="F2622" t="s">
        <v>27946</v>
      </c>
      <c r="G2622" t="s">
        <v>917</v>
      </c>
      <c r="L2622" t="s">
        <v>36254</v>
      </c>
    </row>
    <row r="2623" spans="1:12" x14ac:dyDescent="0.35">
      <c r="A2623" t="s">
        <v>926</v>
      </c>
      <c r="B2623" t="s">
        <v>926</v>
      </c>
      <c r="E2623" t="s">
        <v>36227</v>
      </c>
      <c r="F2623" t="s">
        <v>27946</v>
      </c>
      <c r="G2623" t="s">
        <v>926</v>
      </c>
      <c r="L2623" t="s">
        <v>36255</v>
      </c>
    </row>
    <row r="2624" spans="1:12" x14ac:dyDescent="0.35">
      <c r="A2624" t="s">
        <v>905</v>
      </c>
      <c r="B2624" t="s">
        <v>905</v>
      </c>
      <c r="E2624" t="s">
        <v>36227</v>
      </c>
      <c r="F2624" t="s">
        <v>27946</v>
      </c>
      <c r="G2624" t="s">
        <v>36241</v>
      </c>
      <c r="L2624" t="s">
        <v>36242</v>
      </c>
    </row>
    <row r="2625" spans="1:12" x14ac:dyDescent="0.35">
      <c r="A2625" t="s">
        <v>885</v>
      </c>
      <c r="B2625" t="s">
        <v>885</v>
      </c>
      <c r="E2625" t="s">
        <v>36227</v>
      </c>
      <c r="F2625" t="s">
        <v>27946</v>
      </c>
      <c r="G2625" t="s">
        <v>885</v>
      </c>
      <c r="L2625" t="s">
        <v>36256</v>
      </c>
    </row>
    <row r="2626" spans="1:12" x14ac:dyDescent="0.35">
      <c r="A2626" t="s">
        <v>920</v>
      </c>
      <c r="B2626" t="s">
        <v>920</v>
      </c>
      <c r="E2626" t="s">
        <v>36227</v>
      </c>
      <c r="F2626" t="s">
        <v>27946</v>
      </c>
      <c r="G2626" t="s">
        <v>920</v>
      </c>
      <c r="L2626" t="s">
        <v>36257</v>
      </c>
    </row>
    <row r="2627" spans="1:12" x14ac:dyDescent="0.35">
      <c r="A2627" t="s">
        <v>880</v>
      </c>
      <c r="B2627" t="s">
        <v>880</v>
      </c>
      <c r="E2627" t="s">
        <v>36227</v>
      </c>
      <c r="F2627" t="s">
        <v>27946</v>
      </c>
      <c r="G2627" t="s">
        <v>880</v>
      </c>
      <c r="L2627" t="s">
        <v>36258</v>
      </c>
    </row>
    <row r="2628" spans="1:12" x14ac:dyDescent="0.35">
      <c r="A2628" t="s">
        <v>36259</v>
      </c>
      <c r="B2628" t="s">
        <v>36259</v>
      </c>
      <c r="E2628" t="s">
        <v>36227</v>
      </c>
      <c r="F2628" t="s">
        <v>27946</v>
      </c>
      <c r="G2628" t="s">
        <v>36241</v>
      </c>
      <c r="L2628" t="s">
        <v>36242</v>
      </c>
    </row>
    <row r="2629" spans="1:12" x14ac:dyDescent="0.35">
      <c r="A2629" t="s">
        <v>36260</v>
      </c>
      <c r="B2629" t="s">
        <v>36260</v>
      </c>
      <c r="E2629" t="s">
        <v>36227</v>
      </c>
      <c r="F2629" t="s">
        <v>27946</v>
      </c>
      <c r="G2629" t="s">
        <v>36260</v>
      </c>
      <c r="L2629" t="s">
        <v>36261</v>
      </c>
    </row>
    <row r="2630" spans="1:12" x14ac:dyDescent="0.35">
      <c r="A2630" t="s">
        <v>36262</v>
      </c>
      <c r="B2630" t="s">
        <v>36262</v>
      </c>
      <c r="E2630" t="s">
        <v>36227</v>
      </c>
      <c r="F2630" t="s">
        <v>27946</v>
      </c>
      <c r="G2630" t="s">
        <v>36241</v>
      </c>
      <c r="L2630" t="s">
        <v>36242</v>
      </c>
    </row>
    <row r="2631" spans="1:12" x14ac:dyDescent="0.35">
      <c r="A2631" t="s">
        <v>36263</v>
      </c>
      <c r="B2631" t="s">
        <v>36263</v>
      </c>
      <c r="E2631" t="s">
        <v>36227</v>
      </c>
      <c r="F2631" t="s">
        <v>27946</v>
      </c>
      <c r="G2631" t="s">
        <v>36241</v>
      </c>
      <c r="L2631" t="s">
        <v>36242</v>
      </c>
    </row>
    <row r="2632" spans="1:12" x14ac:dyDescent="0.35">
      <c r="A2632" t="s">
        <v>36264</v>
      </c>
      <c r="B2632" t="s">
        <v>36264</v>
      </c>
      <c r="E2632" t="s">
        <v>36227</v>
      </c>
      <c r="F2632" t="s">
        <v>27946</v>
      </c>
      <c r="G2632" t="s">
        <v>36241</v>
      </c>
      <c r="L2632" t="s">
        <v>36242</v>
      </c>
    </row>
    <row r="2633" spans="1:12" x14ac:dyDescent="0.35">
      <c r="A2633" t="s">
        <v>36265</v>
      </c>
      <c r="B2633" t="s">
        <v>36265</v>
      </c>
      <c r="E2633" t="s">
        <v>36227</v>
      </c>
      <c r="F2633" t="s">
        <v>27946</v>
      </c>
      <c r="G2633" t="s">
        <v>36241</v>
      </c>
      <c r="L2633" t="s">
        <v>36242</v>
      </c>
    </row>
    <row r="2634" spans="1:12" x14ac:dyDescent="0.35">
      <c r="A2634" t="s">
        <v>36266</v>
      </c>
      <c r="B2634" t="s">
        <v>36266</v>
      </c>
      <c r="E2634" t="s">
        <v>36227</v>
      </c>
      <c r="F2634" t="s">
        <v>27946</v>
      </c>
      <c r="G2634" t="s">
        <v>36241</v>
      </c>
      <c r="L2634" t="s">
        <v>36242</v>
      </c>
    </row>
    <row r="2635" spans="1:12" x14ac:dyDescent="0.35">
      <c r="A2635" t="s">
        <v>36267</v>
      </c>
      <c r="B2635" t="s">
        <v>36267</v>
      </c>
      <c r="E2635" t="s">
        <v>36227</v>
      </c>
      <c r="F2635" t="s">
        <v>27946</v>
      </c>
      <c r="G2635" t="s">
        <v>36241</v>
      </c>
      <c r="L2635" t="s">
        <v>36242</v>
      </c>
    </row>
    <row r="2636" spans="1:12" x14ac:dyDescent="0.35">
      <c r="A2636" t="s">
        <v>36268</v>
      </c>
      <c r="B2636" t="s">
        <v>36268</v>
      </c>
      <c r="E2636" t="s">
        <v>36227</v>
      </c>
      <c r="F2636" t="s">
        <v>27946</v>
      </c>
      <c r="G2636" t="s">
        <v>36241</v>
      </c>
      <c r="L2636" t="s">
        <v>36242</v>
      </c>
    </row>
    <row r="2637" spans="1:12" x14ac:dyDescent="0.35">
      <c r="A2637" t="s">
        <v>36269</v>
      </c>
      <c r="B2637" t="s">
        <v>36269</v>
      </c>
      <c r="E2637" t="s">
        <v>36227</v>
      </c>
      <c r="F2637" t="s">
        <v>27946</v>
      </c>
      <c r="G2637" t="s">
        <v>36241</v>
      </c>
      <c r="L2637" t="s">
        <v>36242</v>
      </c>
    </row>
    <row r="2638" spans="1:12" x14ac:dyDescent="0.35">
      <c r="A2638" t="s">
        <v>36270</v>
      </c>
      <c r="B2638" t="s">
        <v>36270</v>
      </c>
      <c r="E2638" t="s">
        <v>36227</v>
      </c>
      <c r="F2638" t="s">
        <v>27946</v>
      </c>
      <c r="G2638" t="s">
        <v>36241</v>
      </c>
      <c r="L2638" t="s">
        <v>36242</v>
      </c>
    </row>
    <row r="2639" spans="1:12" x14ac:dyDescent="0.35">
      <c r="A2639" t="s">
        <v>36271</v>
      </c>
      <c r="B2639" t="s">
        <v>36271</v>
      </c>
      <c r="E2639" t="s">
        <v>36227</v>
      </c>
      <c r="F2639" t="s">
        <v>27946</v>
      </c>
      <c r="G2639" t="s">
        <v>36241</v>
      </c>
      <c r="L2639" t="s">
        <v>36242</v>
      </c>
    </row>
    <row r="2640" spans="1:12" x14ac:dyDescent="0.35">
      <c r="A2640" t="s">
        <v>36272</v>
      </c>
      <c r="B2640" t="s">
        <v>36272</v>
      </c>
      <c r="E2640" t="s">
        <v>36227</v>
      </c>
      <c r="F2640" t="s">
        <v>27946</v>
      </c>
      <c r="G2640" t="s">
        <v>36241</v>
      </c>
      <c r="L2640" t="s">
        <v>36242</v>
      </c>
    </row>
    <row r="2641" spans="1:12" x14ac:dyDescent="0.35">
      <c r="A2641" t="s">
        <v>36273</v>
      </c>
      <c r="B2641" t="s">
        <v>36273</v>
      </c>
      <c r="E2641" t="s">
        <v>36227</v>
      </c>
      <c r="F2641" t="s">
        <v>27946</v>
      </c>
      <c r="G2641" t="s">
        <v>36241</v>
      </c>
      <c r="L2641" t="s">
        <v>36242</v>
      </c>
    </row>
    <row r="2642" spans="1:12" x14ac:dyDescent="0.35">
      <c r="A2642" t="s">
        <v>36274</v>
      </c>
      <c r="B2642" t="s">
        <v>36274</v>
      </c>
      <c r="E2642" t="s">
        <v>36227</v>
      </c>
      <c r="F2642" t="s">
        <v>27946</v>
      </c>
      <c r="G2642" t="s">
        <v>36241</v>
      </c>
      <c r="L2642" t="s">
        <v>36242</v>
      </c>
    </row>
    <row r="2643" spans="1:12" x14ac:dyDescent="0.35">
      <c r="A2643" t="s">
        <v>36275</v>
      </c>
      <c r="B2643" t="s">
        <v>36275</v>
      </c>
      <c r="E2643" t="s">
        <v>36227</v>
      </c>
      <c r="F2643" t="s">
        <v>27946</v>
      </c>
      <c r="G2643" t="s">
        <v>36241</v>
      </c>
      <c r="L2643" t="s">
        <v>36242</v>
      </c>
    </row>
    <row r="2644" spans="1:12" x14ac:dyDescent="0.35">
      <c r="A2644" t="s">
        <v>36276</v>
      </c>
      <c r="B2644" t="s">
        <v>36276</v>
      </c>
      <c r="E2644" t="s">
        <v>36276</v>
      </c>
      <c r="L2644" t="s">
        <v>36277</v>
      </c>
    </row>
    <row r="2648" spans="1:12" x14ac:dyDescent="0.35">
      <c r="A2648" t="s">
        <v>36278</v>
      </c>
      <c r="E2648" t="s">
        <v>36278</v>
      </c>
      <c r="L2648" t="s">
        <v>36278</v>
      </c>
    </row>
    <row r="2649" spans="1:12" x14ac:dyDescent="0.35">
      <c r="A2649" t="s">
        <v>36279</v>
      </c>
      <c r="E2649" t="s">
        <v>36280</v>
      </c>
      <c r="L2649" t="s">
        <v>36280</v>
      </c>
    </row>
    <row r="2650" spans="1:12" x14ac:dyDescent="0.35">
      <c r="A2650" t="s">
        <v>36281</v>
      </c>
      <c r="E2650" t="s">
        <v>36282</v>
      </c>
      <c r="L2650" t="s">
        <v>36282</v>
      </c>
    </row>
    <row r="3485" spans="1:2" x14ac:dyDescent="0.35">
      <c r="A3485" t="s">
        <v>27355</v>
      </c>
      <c r="B3485" t="str">
        <f t="shared" ref="B3485:B3516" si="0">_xlfn.XLOOKUP(A3485,C:C,E:E)</f>
        <v>Derivados</v>
      </c>
    </row>
    <row r="3486" spans="1:2" x14ac:dyDescent="0.35">
      <c r="A3486" t="s">
        <v>27357</v>
      </c>
      <c r="B3486" t="str">
        <f t="shared" si="0"/>
        <v>Derivados</v>
      </c>
    </row>
    <row r="3487" spans="1:2" x14ac:dyDescent="0.35">
      <c r="A3487" t="s">
        <v>27364</v>
      </c>
      <c r="B3487" t="str">
        <f t="shared" si="0"/>
        <v>Derivados</v>
      </c>
    </row>
    <row r="3488" spans="1:2" x14ac:dyDescent="0.35">
      <c r="A3488" t="s">
        <v>27366</v>
      </c>
      <c r="B3488" t="str">
        <f t="shared" si="0"/>
        <v>Derivados</v>
      </c>
    </row>
    <row r="3489" spans="1:2" x14ac:dyDescent="0.35">
      <c r="A3489" t="s">
        <v>925</v>
      </c>
      <c r="B3489" t="str">
        <f t="shared" si="0"/>
        <v>Derivados</v>
      </c>
    </row>
    <row r="3490" spans="1:2" x14ac:dyDescent="0.35">
      <c r="A3490" t="s">
        <v>27390</v>
      </c>
      <c r="B3490" t="str">
        <f t="shared" si="0"/>
        <v>Derivados</v>
      </c>
    </row>
    <row r="3491" spans="1:2" x14ac:dyDescent="0.35">
      <c r="A3491" t="s">
        <v>27393</v>
      </c>
      <c r="B3491" t="str">
        <f t="shared" si="0"/>
        <v>Derivados</v>
      </c>
    </row>
    <row r="3492" spans="1:2" x14ac:dyDescent="0.35">
      <c r="A3492" t="s">
        <v>27359</v>
      </c>
      <c r="B3492" t="str">
        <f t="shared" si="0"/>
        <v>Derivados</v>
      </c>
    </row>
    <row r="3493" spans="1:2" x14ac:dyDescent="0.35">
      <c r="A3493" t="s">
        <v>27389</v>
      </c>
      <c r="B3493" t="str">
        <f t="shared" si="0"/>
        <v>Derivados</v>
      </c>
    </row>
    <row r="3494" spans="1:2" x14ac:dyDescent="0.35">
      <c r="A3494" t="s">
        <v>27392</v>
      </c>
      <c r="B3494" t="str">
        <f t="shared" si="0"/>
        <v>Derivados</v>
      </c>
    </row>
    <row r="3495" spans="1:2" x14ac:dyDescent="0.35">
      <c r="A3495" t="s">
        <v>27361</v>
      </c>
      <c r="B3495" t="str">
        <f t="shared" si="0"/>
        <v>Derivados</v>
      </c>
    </row>
    <row r="3496" spans="1:2" x14ac:dyDescent="0.35">
      <c r="A3496" t="s">
        <v>35895</v>
      </c>
      <c r="B3496" t="str">
        <f t="shared" si="0"/>
        <v>Derivados</v>
      </c>
    </row>
    <row r="3497" spans="1:2" x14ac:dyDescent="0.35">
      <c r="A3497" t="s">
        <v>35897</v>
      </c>
      <c r="B3497" t="str">
        <f t="shared" si="0"/>
        <v>Derivados</v>
      </c>
    </row>
    <row r="3498" spans="1:2" x14ac:dyDescent="0.35">
      <c r="A3498" t="s">
        <v>35899</v>
      </c>
      <c r="B3498" t="str">
        <f t="shared" si="0"/>
        <v>Derivados</v>
      </c>
    </row>
    <row r="3499" spans="1:2" x14ac:dyDescent="0.35">
      <c r="A3499" t="s">
        <v>35901</v>
      </c>
      <c r="B3499" t="str">
        <f t="shared" si="0"/>
        <v>Derivados</v>
      </c>
    </row>
    <row r="3500" spans="1:2" x14ac:dyDescent="0.35">
      <c r="A3500" t="s">
        <v>35903</v>
      </c>
      <c r="B3500" t="str">
        <f t="shared" si="0"/>
        <v>Derivados</v>
      </c>
    </row>
    <row r="3501" spans="1:2" x14ac:dyDescent="0.35">
      <c r="A3501" t="s">
        <v>35905</v>
      </c>
      <c r="B3501" t="str">
        <f t="shared" si="0"/>
        <v>Derivados</v>
      </c>
    </row>
    <row r="3502" spans="1:2" x14ac:dyDescent="0.35">
      <c r="A3502" t="s">
        <v>35907</v>
      </c>
      <c r="B3502" t="str">
        <f t="shared" si="0"/>
        <v>Derivados</v>
      </c>
    </row>
    <row r="3503" spans="1:2" x14ac:dyDescent="0.35">
      <c r="A3503" t="s">
        <v>35909</v>
      </c>
      <c r="B3503" t="str">
        <f t="shared" si="0"/>
        <v>Derivados</v>
      </c>
    </row>
    <row r="3504" spans="1:2" x14ac:dyDescent="0.35">
      <c r="A3504" t="s">
        <v>35911</v>
      </c>
      <c r="B3504" t="str">
        <f t="shared" si="0"/>
        <v>Derivados</v>
      </c>
    </row>
    <row r="3505" spans="1:2" x14ac:dyDescent="0.35">
      <c r="A3505" t="s">
        <v>35913</v>
      </c>
      <c r="B3505" t="str">
        <f t="shared" si="0"/>
        <v>Derivados</v>
      </c>
    </row>
    <row r="3506" spans="1:2" x14ac:dyDescent="0.35">
      <c r="A3506" t="s">
        <v>35915</v>
      </c>
      <c r="B3506" t="str">
        <f t="shared" si="0"/>
        <v>Derivados</v>
      </c>
    </row>
    <row r="3507" spans="1:2" x14ac:dyDescent="0.35">
      <c r="A3507" t="s">
        <v>35917</v>
      </c>
      <c r="B3507" t="str">
        <f t="shared" si="0"/>
        <v>Derivados</v>
      </c>
    </row>
    <row r="3508" spans="1:2" x14ac:dyDescent="0.35">
      <c r="A3508" t="s">
        <v>35919</v>
      </c>
      <c r="B3508" t="str">
        <f t="shared" si="0"/>
        <v>Derivados</v>
      </c>
    </row>
    <row r="3509" spans="1:2" x14ac:dyDescent="0.35">
      <c r="A3509" t="s">
        <v>35921</v>
      </c>
      <c r="B3509" t="str">
        <f t="shared" si="0"/>
        <v>Derivados</v>
      </c>
    </row>
    <row r="3510" spans="1:2" x14ac:dyDescent="0.35">
      <c r="A3510" t="s">
        <v>35923</v>
      </c>
      <c r="B3510" t="str">
        <f t="shared" si="0"/>
        <v>Derivados</v>
      </c>
    </row>
    <row r="3511" spans="1:2" x14ac:dyDescent="0.35">
      <c r="A3511" t="s">
        <v>35925</v>
      </c>
      <c r="B3511" t="str">
        <f t="shared" si="0"/>
        <v>Derivados</v>
      </c>
    </row>
    <row r="3512" spans="1:2" x14ac:dyDescent="0.35">
      <c r="A3512" t="s">
        <v>35927</v>
      </c>
      <c r="B3512" t="str">
        <f t="shared" si="0"/>
        <v>Derivados</v>
      </c>
    </row>
    <row r="3513" spans="1:2" x14ac:dyDescent="0.35">
      <c r="A3513" t="s">
        <v>35929</v>
      </c>
      <c r="B3513" t="str">
        <f t="shared" si="0"/>
        <v>Derivados</v>
      </c>
    </row>
    <row r="3514" spans="1:2" x14ac:dyDescent="0.35">
      <c r="A3514" t="s">
        <v>35931</v>
      </c>
      <c r="B3514" t="str">
        <f t="shared" si="0"/>
        <v>Derivados</v>
      </c>
    </row>
    <row r="3515" spans="1:2" x14ac:dyDescent="0.35">
      <c r="A3515" t="s">
        <v>35933</v>
      </c>
      <c r="B3515" t="str">
        <f t="shared" si="0"/>
        <v>Derivados</v>
      </c>
    </row>
    <row r="3516" spans="1:2" x14ac:dyDescent="0.35">
      <c r="A3516" t="s">
        <v>35935</v>
      </c>
      <c r="B3516" t="str">
        <f t="shared" si="0"/>
        <v>Derivados</v>
      </c>
    </row>
    <row r="3517" spans="1:2" x14ac:dyDescent="0.35">
      <c r="A3517" t="s">
        <v>35937</v>
      </c>
      <c r="B3517" t="str">
        <f t="shared" ref="B3517:B3548" si="1">_xlfn.XLOOKUP(A3517,C:C,E:E)</f>
        <v>Derivados</v>
      </c>
    </row>
    <row r="3518" spans="1:2" x14ac:dyDescent="0.35">
      <c r="A3518" t="s">
        <v>35939</v>
      </c>
      <c r="B3518" t="str">
        <f t="shared" si="1"/>
        <v>Derivados</v>
      </c>
    </row>
    <row r="3519" spans="1:2" x14ac:dyDescent="0.35">
      <c r="A3519" t="s">
        <v>35941</v>
      </c>
      <c r="B3519" t="str">
        <f t="shared" si="1"/>
        <v>Derivados</v>
      </c>
    </row>
    <row r="3520" spans="1:2" x14ac:dyDescent="0.35">
      <c r="A3520" t="s">
        <v>35943</v>
      </c>
      <c r="B3520" t="str">
        <f t="shared" si="1"/>
        <v>Derivados</v>
      </c>
    </row>
    <row r="3521" spans="1:2" x14ac:dyDescent="0.35">
      <c r="A3521" t="s">
        <v>35945</v>
      </c>
      <c r="B3521" t="str">
        <f t="shared" si="1"/>
        <v>Derivados</v>
      </c>
    </row>
    <row r="3522" spans="1:2" x14ac:dyDescent="0.35">
      <c r="A3522" t="s">
        <v>35947</v>
      </c>
      <c r="B3522" t="str">
        <f t="shared" si="1"/>
        <v>Derivados</v>
      </c>
    </row>
    <row r="3523" spans="1:2" x14ac:dyDescent="0.35">
      <c r="A3523" t="s">
        <v>35949</v>
      </c>
      <c r="B3523" t="str">
        <f t="shared" si="1"/>
        <v>Derivados</v>
      </c>
    </row>
    <row r="3524" spans="1:2" x14ac:dyDescent="0.35">
      <c r="A3524" t="s">
        <v>35951</v>
      </c>
      <c r="B3524" t="str">
        <f t="shared" si="1"/>
        <v>Derivados</v>
      </c>
    </row>
    <row r="3525" spans="1:2" x14ac:dyDescent="0.35">
      <c r="A3525" t="s">
        <v>35953</v>
      </c>
      <c r="B3525" t="str">
        <f t="shared" si="1"/>
        <v>Derivados</v>
      </c>
    </row>
    <row r="3526" spans="1:2" x14ac:dyDescent="0.35">
      <c r="A3526" t="s">
        <v>35955</v>
      </c>
      <c r="B3526" t="str">
        <f t="shared" si="1"/>
        <v>Derivados</v>
      </c>
    </row>
    <row r="3527" spans="1:2" x14ac:dyDescent="0.35">
      <c r="A3527" t="s">
        <v>35957</v>
      </c>
      <c r="B3527" t="str">
        <f t="shared" si="1"/>
        <v>Derivados</v>
      </c>
    </row>
    <row r="3528" spans="1:2" x14ac:dyDescent="0.35">
      <c r="A3528" t="s">
        <v>35959</v>
      </c>
      <c r="B3528" t="str">
        <f t="shared" si="1"/>
        <v>Derivados</v>
      </c>
    </row>
    <row r="3529" spans="1:2" x14ac:dyDescent="0.35">
      <c r="A3529" t="s">
        <v>35961</v>
      </c>
      <c r="B3529" t="str">
        <f t="shared" si="1"/>
        <v>Derivados</v>
      </c>
    </row>
    <row r="3530" spans="1:2" x14ac:dyDescent="0.35">
      <c r="A3530" t="s">
        <v>35963</v>
      </c>
      <c r="B3530" t="str">
        <f t="shared" si="1"/>
        <v>Derivados</v>
      </c>
    </row>
    <row r="3531" spans="1:2" x14ac:dyDescent="0.35">
      <c r="A3531" t="s">
        <v>35965</v>
      </c>
      <c r="B3531" t="str">
        <f t="shared" si="1"/>
        <v>Derivados</v>
      </c>
    </row>
    <row r="3532" spans="1:2" x14ac:dyDescent="0.35">
      <c r="A3532" t="s">
        <v>35967</v>
      </c>
      <c r="B3532" t="str">
        <f t="shared" si="1"/>
        <v>Derivados</v>
      </c>
    </row>
    <row r="3533" spans="1:2" x14ac:dyDescent="0.35">
      <c r="A3533" t="s">
        <v>35969</v>
      </c>
      <c r="B3533" t="str">
        <f t="shared" si="1"/>
        <v>Derivados</v>
      </c>
    </row>
    <row r="3534" spans="1:2" x14ac:dyDescent="0.35">
      <c r="A3534" t="s">
        <v>35971</v>
      </c>
      <c r="B3534" t="str">
        <f t="shared" si="1"/>
        <v>Derivados</v>
      </c>
    </row>
    <row r="3535" spans="1:2" x14ac:dyDescent="0.35">
      <c r="A3535" t="s">
        <v>35973</v>
      </c>
      <c r="B3535" t="str">
        <f t="shared" si="1"/>
        <v>Derivados</v>
      </c>
    </row>
    <row r="3536" spans="1:2" x14ac:dyDescent="0.35">
      <c r="A3536" t="s">
        <v>27351</v>
      </c>
      <c r="B3536" t="str">
        <f t="shared" si="1"/>
        <v>Derivados</v>
      </c>
    </row>
    <row r="3537" spans="1:2" x14ac:dyDescent="0.35">
      <c r="A3537" t="s">
        <v>27306</v>
      </c>
      <c r="B3537" t="str">
        <f t="shared" si="1"/>
        <v>Derivados</v>
      </c>
    </row>
    <row r="3538" spans="1:2" x14ac:dyDescent="0.35">
      <c r="A3538" t="s">
        <v>27304</v>
      </c>
      <c r="B3538" t="str">
        <f t="shared" si="1"/>
        <v>Derivados</v>
      </c>
    </row>
    <row r="3539" spans="1:2" x14ac:dyDescent="0.35">
      <c r="A3539" t="s">
        <v>27302</v>
      </c>
      <c r="B3539" t="str">
        <f t="shared" si="1"/>
        <v>Derivados</v>
      </c>
    </row>
    <row r="3540" spans="1:2" x14ac:dyDescent="0.35">
      <c r="A3540" t="s">
        <v>27353</v>
      </c>
      <c r="B3540" t="str">
        <f t="shared" si="1"/>
        <v>Derivados</v>
      </c>
    </row>
    <row r="3541" spans="1:2" x14ac:dyDescent="0.35">
      <c r="A3541" t="s">
        <v>27369</v>
      </c>
      <c r="B3541" t="str">
        <f t="shared" si="1"/>
        <v>Derivados</v>
      </c>
    </row>
    <row r="3542" spans="1:2" x14ac:dyDescent="0.35">
      <c r="A3542" t="s">
        <v>27300</v>
      </c>
      <c r="B3542" t="str">
        <f t="shared" si="1"/>
        <v>Derivados</v>
      </c>
    </row>
    <row r="3543" spans="1:2" x14ac:dyDescent="0.35">
      <c r="A3543" t="s">
        <v>27381</v>
      </c>
      <c r="B3543" t="str">
        <f t="shared" si="1"/>
        <v>Derivados</v>
      </c>
    </row>
    <row r="3544" spans="1:2" x14ac:dyDescent="0.35">
      <c r="A3544" t="s">
        <v>27386</v>
      </c>
      <c r="B3544" t="str">
        <f t="shared" si="1"/>
        <v>Derivados</v>
      </c>
    </row>
    <row r="3545" spans="1:2" x14ac:dyDescent="0.35">
      <c r="A3545" t="s">
        <v>27382</v>
      </c>
      <c r="B3545" t="str">
        <f t="shared" si="1"/>
        <v>Derivados</v>
      </c>
    </row>
    <row r="3546" spans="1:2" x14ac:dyDescent="0.35">
      <c r="A3546" t="s">
        <v>27384</v>
      </c>
      <c r="B3546" t="str">
        <f t="shared" si="1"/>
        <v>Derivados</v>
      </c>
    </row>
    <row r="3547" spans="1:2" x14ac:dyDescent="0.35">
      <c r="A3547" t="s">
        <v>27388</v>
      </c>
      <c r="B3547" t="str">
        <f t="shared" si="1"/>
        <v>Derivados</v>
      </c>
    </row>
    <row r="3548" spans="1:2" x14ac:dyDescent="0.35">
      <c r="A3548" t="s">
        <v>27371</v>
      </c>
      <c r="B3548" t="str">
        <f t="shared" si="1"/>
        <v>Derivados</v>
      </c>
    </row>
    <row r="3549" spans="1:2" x14ac:dyDescent="0.35">
      <c r="A3549" t="s">
        <v>27335</v>
      </c>
      <c r="B3549" t="str">
        <f t="shared" ref="B3549:B3580" si="2">_xlfn.XLOOKUP(A3549,C:C,E:E)</f>
        <v>Derivados</v>
      </c>
    </row>
    <row r="3550" spans="1:2" x14ac:dyDescent="0.35">
      <c r="A3550" t="s">
        <v>27338</v>
      </c>
      <c r="B3550" t="str">
        <f t="shared" si="2"/>
        <v>Derivados</v>
      </c>
    </row>
    <row r="3551" spans="1:2" x14ac:dyDescent="0.35">
      <c r="A3551" t="s">
        <v>27341</v>
      </c>
      <c r="B3551" t="str">
        <f t="shared" si="2"/>
        <v>Derivados</v>
      </c>
    </row>
    <row r="3552" spans="1:2" x14ac:dyDescent="0.35">
      <c r="A3552" t="s">
        <v>27343</v>
      </c>
      <c r="B3552" t="str">
        <f t="shared" si="2"/>
        <v>Derivados</v>
      </c>
    </row>
    <row r="3553" spans="1:2" x14ac:dyDescent="0.35">
      <c r="A3553" t="s">
        <v>29902</v>
      </c>
      <c r="B3553" t="str">
        <f t="shared" si="2"/>
        <v>Derivados</v>
      </c>
    </row>
    <row r="3554" spans="1:2" x14ac:dyDescent="0.35">
      <c r="A3554" t="s">
        <v>29903</v>
      </c>
      <c r="B3554" t="str">
        <f t="shared" si="2"/>
        <v>Derivados</v>
      </c>
    </row>
    <row r="3555" spans="1:2" x14ac:dyDescent="0.35">
      <c r="A3555" t="s">
        <v>30020</v>
      </c>
      <c r="B3555" t="str">
        <f t="shared" si="2"/>
        <v>Derivados</v>
      </c>
    </row>
    <row r="3556" spans="1:2" x14ac:dyDescent="0.35">
      <c r="A3556" t="s">
        <v>29904</v>
      </c>
      <c r="B3556" t="str">
        <f t="shared" si="2"/>
        <v>Derivados</v>
      </c>
    </row>
    <row r="3557" spans="1:2" x14ac:dyDescent="0.35">
      <c r="A3557" t="s">
        <v>29906</v>
      </c>
      <c r="B3557" t="str">
        <f t="shared" si="2"/>
        <v>Derivados</v>
      </c>
    </row>
    <row r="3558" spans="1:2" x14ac:dyDescent="0.35">
      <c r="A3558" t="s">
        <v>27308</v>
      </c>
      <c r="B3558" t="str">
        <f t="shared" si="2"/>
        <v>Derivados</v>
      </c>
    </row>
    <row r="3559" spans="1:2" x14ac:dyDescent="0.35">
      <c r="A3559" t="s">
        <v>29905</v>
      </c>
      <c r="B3559" t="str">
        <f t="shared" si="2"/>
        <v>Derivados</v>
      </c>
    </row>
    <row r="3560" spans="1:2" x14ac:dyDescent="0.35">
      <c r="A3560" t="s">
        <v>27310</v>
      </c>
      <c r="B3560" t="str">
        <f t="shared" si="2"/>
        <v>Derivados</v>
      </c>
    </row>
    <row r="3561" spans="1:2" x14ac:dyDescent="0.35">
      <c r="A3561" t="s">
        <v>27312</v>
      </c>
      <c r="B3561" t="str">
        <f t="shared" si="2"/>
        <v>Derivados</v>
      </c>
    </row>
    <row r="3562" spans="1:2" x14ac:dyDescent="0.35">
      <c r="A3562" t="s">
        <v>27313</v>
      </c>
      <c r="B3562" t="str">
        <f t="shared" si="2"/>
        <v>Derivados</v>
      </c>
    </row>
    <row r="3563" spans="1:2" x14ac:dyDescent="0.35">
      <c r="A3563" t="s">
        <v>27315</v>
      </c>
      <c r="B3563" t="str">
        <f t="shared" si="2"/>
        <v>Derivados</v>
      </c>
    </row>
    <row r="3564" spans="1:2" x14ac:dyDescent="0.35">
      <c r="A3564" t="s">
        <v>27348</v>
      </c>
      <c r="B3564" t="str">
        <f t="shared" si="2"/>
        <v>Derivados</v>
      </c>
    </row>
    <row r="3565" spans="1:2" x14ac:dyDescent="0.35">
      <c r="A3565" t="s">
        <v>27318</v>
      </c>
      <c r="B3565" t="str">
        <f t="shared" si="2"/>
        <v>Derivados</v>
      </c>
    </row>
    <row r="3566" spans="1:2" x14ac:dyDescent="0.35">
      <c r="A3566" t="s">
        <v>27321</v>
      </c>
      <c r="B3566" t="str">
        <f t="shared" si="2"/>
        <v>Derivados</v>
      </c>
    </row>
    <row r="3567" spans="1:2" x14ac:dyDescent="0.35">
      <c r="A3567" t="s">
        <v>27323</v>
      </c>
      <c r="B3567" t="str">
        <f t="shared" si="2"/>
        <v>Derivados</v>
      </c>
    </row>
    <row r="3568" spans="1:2" x14ac:dyDescent="0.35">
      <c r="A3568" t="s">
        <v>27326</v>
      </c>
      <c r="B3568" t="str">
        <f t="shared" si="2"/>
        <v>Derivados</v>
      </c>
    </row>
    <row r="3569" spans="1:2" x14ac:dyDescent="0.35">
      <c r="A3569" t="s">
        <v>27329</v>
      </c>
      <c r="B3569" t="str">
        <f t="shared" si="2"/>
        <v>Derivados</v>
      </c>
    </row>
    <row r="3570" spans="1:2" x14ac:dyDescent="0.35">
      <c r="A3570" t="s">
        <v>27332</v>
      </c>
      <c r="B3570" t="str">
        <f t="shared" si="2"/>
        <v>Derivados</v>
      </c>
    </row>
    <row r="3571" spans="1:2" x14ac:dyDescent="0.35">
      <c r="A3571" t="s">
        <v>29884</v>
      </c>
      <c r="B3571" t="str">
        <f t="shared" si="2"/>
        <v>Derivados</v>
      </c>
    </row>
    <row r="3572" spans="1:2" x14ac:dyDescent="0.35">
      <c r="A3572" t="s">
        <v>29886</v>
      </c>
      <c r="B3572" t="str">
        <f t="shared" si="2"/>
        <v>Derivados</v>
      </c>
    </row>
    <row r="3573" spans="1:2" x14ac:dyDescent="0.35">
      <c r="A3573" t="s">
        <v>29888</v>
      </c>
      <c r="B3573" t="str">
        <f t="shared" si="2"/>
        <v>Derivados</v>
      </c>
    </row>
    <row r="3574" spans="1:2" x14ac:dyDescent="0.35">
      <c r="A3574" t="s">
        <v>29890</v>
      </c>
      <c r="B3574" t="str">
        <f t="shared" si="2"/>
        <v>Derivados</v>
      </c>
    </row>
    <row r="3575" spans="1:2" x14ac:dyDescent="0.35">
      <c r="A3575" t="s">
        <v>29892</v>
      </c>
      <c r="B3575" t="str">
        <f t="shared" si="2"/>
        <v>Derivados</v>
      </c>
    </row>
    <row r="3576" spans="1:2" x14ac:dyDescent="0.35">
      <c r="A3576" t="s">
        <v>29894</v>
      </c>
      <c r="B3576" t="str">
        <f t="shared" si="2"/>
        <v>Derivados</v>
      </c>
    </row>
    <row r="3577" spans="1:2" x14ac:dyDescent="0.35">
      <c r="A3577" t="s">
        <v>29896</v>
      </c>
      <c r="B3577" t="str">
        <f t="shared" si="2"/>
        <v>Derivados</v>
      </c>
    </row>
    <row r="3578" spans="1:2" x14ac:dyDescent="0.35">
      <c r="A3578" t="s">
        <v>35974</v>
      </c>
      <c r="B3578" t="str">
        <f t="shared" si="2"/>
        <v>Derivados</v>
      </c>
    </row>
    <row r="3579" spans="1:2" x14ac:dyDescent="0.35">
      <c r="A3579" t="s">
        <v>35976</v>
      </c>
      <c r="B3579" t="str">
        <f t="shared" si="2"/>
        <v>Derivados</v>
      </c>
    </row>
    <row r="3580" spans="1:2" x14ac:dyDescent="0.35">
      <c r="A3580" t="s">
        <v>35978</v>
      </c>
      <c r="B3580" t="str">
        <f t="shared" si="2"/>
        <v>Derivados</v>
      </c>
    </row>
    <row r="3581" spans="1:2" x14ac:dyDescent="0.35">
      <c r="A3581" t="s">
        <v>29900</v>
      </c>
      <c r="B3581" t="str">
        <f t="shared" ref="B3581:B3612" si="3">_xlfn.XLOOKUP(A3581,C:C,E:E)</f>
        <v>Derivados</v>
      </c>
    </row>
    <row r="3582" spans="1:2" x14ac:dyDescent="0.35">
      <c r="A3582" t="s">
        <v>35981</v>
      </c>
      <c r="B3582" t="str">
        <f t="shared" si="3"/>
        <v>Derivados</v>
      </c>
    </row>
    <row r="3583" spans="1:2" x14ac:dyDescent="0.35">
      <c r="A3583" t="s">
        <v>35983</v>
      </c>
      <c r="B3583" t="str">
        <f t="shared" si="3"/>
        <v>Derivados</v>
      </c>
    </row>
    <row r="3584" spans="1:2" x14ac:dyDescent="0.35">
      <c r="A3584" t="s">
        <v>35985</v>
      </c>
      <c r="B3584" t="str">
        <f t="shared" si="3"/>
        <v>Derivados</v>
      </c>
    </row>
    <row r="3585" spans="1:2" x14ac:dyDescent="0.35">
      <c r="A3585" t="s">
        <v>35987</v>
      </c>
      <c r="B3585" t="str">
        <f t="shared" si="3"/>
        <v>Derivados</v>
      </c>
    </row>
    <row r="3586" spans="1:2" x14ac:dyDescent="0.35">
      <c r="A3586" t="s">
        <v>35989</v>
      </c>
      <c r="B3586" t="str">
        <f t="shared" si="3"/>
        <v>Derivados</v>
      </c>
    </row>
    <row r="3587" spans="1:2" x14ac:dyDescent="0.35">
      <c r="A3587" t="s">
        <v>35991</v>
      </c>
      <c r="B3587" t="str">
        <f t="shared" si="3"/>
        <v>Derivados</v>
      </c>
    </row>
    <row r="3588" spans="1:2" x14ac:dyDescent="0.35">
      <c r="A3588" t="s">
        <v>35993</v>
      </c>
      <c r="B3588" t="str">
        <f t="shared" si="3"/>
        <v>Derivados</v>
      </c>
    </row>
    <row r="3589" spans="1:2" x14ac:dyDescent="0.35">
      <c r="A3589" t="s">
        <v>35995</v>
      </c>
      <c r="B3589" t="str">
        <f t="shared" si="3"/>
        <v>Derivados</v>
      </c>
    </row>
    <row r="3590" spans="1:2" x14ac:dyDescent="0.35">
      <c r="A3590" t="s">
        <v>35997</v>
      </c>
      <c r="B3590" t="str">
        <f t="shared" si="3"/>
        <v>Derivados</v>
      </c>
    </row>
    <row r="3591" spans="1:2" x14ac:dyDescent="0.35">
      <c r="A3591" t="s">
        <v>35999</v>
      </c>
      <c r="B3591" t="str">
        <f t="shared" si="3"/>
        <v>Derivados</v>
      </c>
    </row>
    <row r="3592" spans="1:2" x14ac:dyDescent="0.35">
      <c r="A3592" t="s">
        <v>36001</v>
      </c>
      <c r="B3592" t="str">
        <f t="shared" si="3"/>
        <v>Derivados</v>
      </c>
    </row>
    <row r="3593" spans="1:2" x14ac:dyDescent="0.35">
      <c r="A3593" t="s">
        <v>36003</v>
      </c>
      <c r="B3593" t="str">
        <f t="shared" si="3"/>
        <v>Derivados</v>
      </c>
    </row>
    <row r="3594" spans="1:2" x14ac:dyDescent="0.35">
      <c r="A3594" t="s">
        <v>36005</v>
      </c>
      <c r="B3594" t="str">
        <f t="shared" si="3"/>
        <v>Derivados</v>
      </c>
    </row>
    <row r="3595" spans="1:2" x14ac:dyDescent="0.35">
      <c r="A3595" t="s">
        <v>36007</v>
      </c>
      <c r="B3595" t="str">
        <f t="shared" si="3"/>
        <v>Derivados</v>
      </c>
    </row>
    <row r="3596" spans="1:2" x14ac:dyDescent="0.35">
      <c r="A3596" t="s">
        <v>36009</v>
      </c>
      <c r="B3596" t="str">
        <f t="shared" si="3"/>
        <v>Derivados</v>
      </c>
    </row>
    <row r="3597" spans="1:2" x14ac:dyDescent="0.35">
      <c r="A3597" t="s">
        <v>36011</v>
      </c>
      <c r="B3597" t="str">
        <f t="shared" si="3"/>
        <v>Derivados</v>
      </c>
    </row>
    <row r="3598" spans="1:2" x14ac:dyDescent="0.35">
      <c r="A3598" t="s">
        <v>36013</v>
      </c>
      <c r="B3598" t="str">
        <f t="shared" si="3"/>
        <v>Derivados</v>
      </c>
    </row>
    <row r="3599" spans="1:2" x14ac:dyDescent="0.35">
      <c r="A3599" t="s">
        <v>36015</v>
      </c>
      <c r="B3599" t="str">
        <f t="shared" si="3"/>
        <v>Derivados</v>
      </c>
    </row>
    <row r="3600" spans="1:2" x14ac:dyDescent="0.35">
      <c r="A3600" t="s">
        <v>36017</v>
      </c>
      <c r="B3600" t="str">
        <f t="shared" si="3"/>
        <v>Derivados</v>
      </c>
    </row>
    <row r="3601" spans="1:2" x14ac:dyDescent="0.35">
      <c r="A3601" t="s">
        <v>36019</v>
      </c>
      <c r="B3601" t="str">
        <f t="shared" si="3"/>
        <v>Derivados</v>
      </c>
    </row>
    <row r="3602" spans="1:2" x14ac:dyDescent="0.35">
      <c r="A3602" t="s">
        <v>36021</v>
      </c>
      <c r="B3602" t="str">
        <f t="shared" si="3"/>
        <v>Derivados</v>
      </c>
    </row>
    <row r="3603" spans="1:2" x14ac:dyDescent="0.35">
      <c r="A3603" t="s">
        <v>36023</v>
      </c>
      <c r="B3603" t="str">
        <f t="shared" si="3"/>
        <v>Derivados</v>
      </c>
    </row>
    <row r="3604" spans="1:2" x14ac:dyDescent="0.35">
      <c r="A3604" t="s">
        <v>36025</v>
      </c>
      <c r="B3604" t="str">
        <f t="shared" si="3"/>
        <v>Derivados</v>
      </c>
    </row>
    <row r="3605" spans="1:2" x14ac:dyDescent="0.35">
      <c r="A3605" t="s">
        <v>36027</v>
      </c>
      <c r="B3605" t="str">
        <f t="shared" si="3"/>
        <v>Derivados</v>
      </c>
    </row>
    <row r="3606" spans="1:2" x14ac:dyDescent="0.35">
      <c r="A3606" t="s">
        <v>36029</v>
      </c>
      <c r="B3606" t="str">
        <f t="shared" si="3"/>
        <v>Derivados</v>
      </c>
    </row>
    <row r="3607" spans="1:2" x14ac:dyDescent="0.35">
      <c r="A3607" t="s">
        <v>36031</v>
      </c>
      <c r="B3607" t="str">
        <f t="shared" si="3"/>
        <v>Derivados</v>
      </c>
    </row>
    <row r="3608" spans="1:2" x14ac:dyDescent="0.35">
      <c r="A3608" t="s">
        <v>36033</v>
      </c>
      <c r="B3608" t="str">
        <f t="shared" si="3"/>
        <v>Derivados</v>
      </c>
    </row>
    <row r="3609" spans="1:2" x14ac:dyDescent="0.35">
      <c r="A3609" t="s">
        <v>36035</v>
      </c>
      <c r="B3609" t="str">
        <f t="shared" si="3"/>
        <v>Derivados</v>
      </c>
    </row>
    <row r="3610" spans="1:2" x14ac:dyDescent="0.35">
      <c r="A3610" t="s">
        <v>36037</v>
      </c>
      <c r="B3610" t="str">
        <f t="shared" si="3"/>
        <v>Derivados</v>
      </c>
    </row>
    <row r="3611" spans="1:2" x14ac:dyDescent="0.35">
      <c r="A3611" t="s">
        <v>36039</v>
      </c>
      <c r="B3611" t="str">
        <f t="shared" si="3"/>
        <v>Derivados</v>
      </c>
    </row>
    <row r="3612" spans="1:2" x14ac:dyDescent="0.35">
      <c r="A3612" t="s">
        <v>36041</v>
      </c>
      <c r="B3612" t="str">
        <f t="shared" si="3"/>
        <v>Derivados</v>
      </c>
    </row>
    <row r="3613" spans="1:2" x14ac:dyDescent="0.35">
      <c r="A3613" t="s">
        <v>36043</v>
      </c>
      <c r="B3613" t="str">
        <f t="shared" ref="B3613:B3644" si="4">_xlfn.XLOOKUP(A3613,C:C,E:E)</f>
        <v>Derivados</v>
      </c>
    </row>
    <row r="3614" spans="1:2" x14ac:dyDescent="0.35">
      <c r="A3614" t="s">
        <v>36045</v>
      </c>
      <c r="B3614" t="str">
        <f t="shared" si="4"/>
        <v>Derivados</v>
      </c>
    </row>
    <row r="3615" spans="1:2" x14ac:dyDescent="0.35">
      <c r="A3615" t="s">
        <v>36047</v>
      </c>
      <c r="B3615" t="str">
        <f t="shared" si="4"/>
        <v>Derivados</v>
      </c>
    </row>
    <row r="3616" spans="1:2" x14ac:dyDescent="0.35">
      <c r="A3616" t="s">
        <v>36049</v>
      </c>
      <c r="B3616" t="str">
        <f t="shared" si="4"/>
        <v>Derivados</v>
      </c>
    </row>
    <row r="3617" spans="1:2" x14ac:dyDescent="0.35">
      <c r="A3617" t="s">
        <v>36051</v>
      </c>
      <c r="B3617" t="str">
        <f t="shared" si="4"/>
        <v>Derivados</v>
      </c>
    </row>
    <row r="3618" spans="1:2" x14ac:dyDescent="0.35">
      <c r="A3618" t="s">
        <v>36053</v>
      </c>
      <c r="B3618" t="str">
        <f t="shared" si="4"/>
        <v>Derivados</v>
      </c>
    </row>
    <row r="3619" spans="1:2" x14ac:dyDescent="0.35">
      <c r="A3619" t="s">
        <v>36055</v>
      </c>
      <c r="B3619" t="str">
        <f t="shared" si="4"/>
        <v>Derivados</v>
      </c>
    </row>
    <row r="3620" spans="1:2" x14ac:dyDescent="0.35">
      <c r="A3620" t="s">
        <v>36057</v>
      </c>
      <c r="B3620" t="str">
        <f t="shared" si="4"/>
        <v>Derivados</v>
      </c>
    </row>
    <row r="3621" spans="1:2" x14ac:dyDescent="0.35">
      <c r="A3621" t="s">
        <v>36059</v>
      </c>
      <c r="B3621" t="str">
        <f t="shared" si="4"/>
        <v>Derivados</v>
      </c>
    </row>
    <row r="3622" spans="1:2" x14ac:dyDescent="0.35">
      <c r="A3622" t="s">
        <v>36061</v>
      </c>
      <c r="B3622" t="str">
        <f t="shared" si="4"/>
        <v>Derivados</v>
      </c>
    </row>
    <row r="3623" spans="1:2" x14ac:dyDescent="0.35">
      <c r="A3623" t="s">
        <v>36063</v>
      </c>
      <c r="B3623" t="str">
        <f t="shared" si="4"/>
        <v>Derivados</v>
      </c>
    </row>
    <row r="3624" spans="1:2" x14ac:dyDescent="0.35">
      <c r="A3624" t="s">
        <v>36065</v>
      </c>
      <c r="B3624" t="str">
        <f t="shared" si="4"/>
        <v>Derivados</v>
      </c>
    </row>
    <row r="3625" spans="1:2" x14ac:dyDescent="0.35">
      <c r="A3625" t="s">
        <v>36067</v>
      </c>
      <c r="B3625" t="str">
        <f t="shared" si="4"/>
        <v>Derivados</v>
      </c>
    </row>
    <row r="3626" spans="1:2" x14ac:dyDescent="0.35">
      <c r="A3626" t="s">
        <v>36069</v>
      </c>
      <c r="B3626" t="str">
        <f t="shared" si="4"/>
        <v>Derivados</v>
      </c>
    </row>
    <row r="3627" spans="1:2" x14ac:dyDescent="0.35">
      <c r="A3627" t="s">
        <v>36071</v>
      </c>
      <c r="B3627" t="str">
        <f t="shared" si="4"/>
        <v>Derivados</v>
      </c>
    </row>
    <row r="3628" spans="1:2" x14ac:dyDescent="0.35">
      <c r="A3628" t="s">
        <v>36073</v>
      </c>
      <c r="B3628" t="str">
        <f t="shared" si="4"/>
        <v>Derivados</v>
      </c>
    </row>
    <row r="3629" spans="1:2" x14ac:dyDescent="0.35">
      <c r="A3629" t="s">
        <v>36075</v>
      </c>
      <c r="B3629" t="str">
        <f t="shared" si="4"/>
        <v>Derivados</v>
      </c>
    </row>
    <row r="3630" spans="1:2" x14ac:dyDescent="0.35">
      <c r="A3630" t="s">
        <v>36077</v>
      </c>
      <c r="B3630" t="str">
        <f t="shared" si="4"/>
        <v>Derivados</v>
      </c>
    </row>
    <row r="3631" spans="1:2" x14ac:dyDescent="0.35">
      <c r="A3631" t="s">
        <v>36079</v>
      </c>
      <c r="B3631" t="str">
        <f t="shared" si="4"/>
        <v>Derivados</v>
      </c>
    </row>
    <row r="3632" spans="1:2" x14ac:dyDescent="0.35">
      <c r="A3632" t="s">
        <v>36081</v>
      </c>
      <c r="B3632" t="str">
        <f t="shared" si="4"/>
        <v>Derivados</v>
      </c>
    </row>
    <row r="3633" spans="1:2" x14ac:dyDescent="0.35">
      <c r="A3633" t="s">
        <v>36083</v>
      </c>
      <c r="B3633" t="str">
        <f t="shared" si="4"/>
        <v>Derivados</v>
      </c>
    </row>
    <row r="3634" spans="1:2" x14ac:dyDescent="0.35">
      <c r="A3634" t="s">
        <v>36085</v>
      </c>
      <c r="B3634" t="str">
        <f t="shared" si="4"/>
        <v>Derivados</v>
      </c>
    </row>
    <row r="3635" spans="1:2" x14ac:dyDescent="0.35">
      <c r="A3635" t="s">
        <v>36087</v>
      </c>
      <c r="B3635" t="str">
        <f t="shared" si="4"/>
        <v>Derivados</v>
      </c>
    </row>
    <row r="3636" spans="1:2" x14ac:dyDescent="0.35">
      <c r="A3636" t="s">
        <v>36089</v>
      </c>
      <c r="B3636" t="str">
        <f t="shared" si="4"/>
        <v>Derivados</v>
      </c>
    </row>
    <row r="3637" spans="1:2" x14ac:dyDescent="0.35">
      <c r="A3637" t="s">
        <v>36091</v>
      </c>
      <c r="B3637" t="str">
        <f t="shared" si="4"/>
        <v>Derivados</v>
      </c>
    </row>
    <row r="3638" spans="1:2" x14ac:dyDescent="0.35">
      <c r="A3638" t="s">
        <v>36093</v>
      </c>
      <c r="B3638" t="str">
        <f t="shared" si="4"/>
        <v>Derivados</v>
      </c>
    </row>
    <row r="3639" spans="1:2" x14ac:dyDescent="0.35">
      <c r="A3639" t="s">
        <v>36095</v>
      </c>
      <c r="B3639" t="str">
        <f t="shared" si="4"/>
        <v>Derivados</v>
      </c>
    </row>
    <row r="3640" spans="1:2" x14ac:dyDescent="0.35">
      <c r="A3640" t="s">
        <v>36097</v>
      </c>
      <c r="B3640" t="str">
        <f t="shared" si="4"/>
        <v>Derivados</v>
      </c>
    </row>
    <row r="3641" spans="1:2" x14ac:dyDescent="0.35">
      <c r="A3641" t="s">
        <v>36099</v>
      </c>
      <c r="B3641" t="str">
        <f t="shared" si="4"/>
        <v>Derivados</v>
      </c>
    </row>
    <row r="3642" spans="1:2" x14ac:dyDescent="0.35">
      <c r="A3642" t="s">
        <v>36101</v>
      </c>
      <c r="B3642" t="str">
        <f t="shared" si="4"/>
        <v>Derivados</v>
      </c>
    </row>
    <row r="3643" spans="1:2" x14ac:dyDescent="0.35">
      <c r="A3643" t="s">
        <v>36103</v>
      </c>
      <c r="B3643" t="str">
        <f t="shared" si="4"/>
        <v>Derivados</v>
      </c>
    </row>
    <row r="3644" spans="1:2" x14ac:dyDescent="0.35">
      <c r="A3644" t="s">
        <v>27568</v>
      </c>
      <c r="B3644" t="str">
        <f t="shared" si="4"/>
        <v>Derivados</v>
      </c>
    </row>
    <row r="3645" spans="1:2" x14ac:dyDescent="0.35">
      <c r="A3645" t="s">
        <v>27569</v>
      </c>
      <c r="B3645" t="str">
        <f t="shared" ref="B3645:B3647" si="5">_xlfn.XLOOKUP(A3645,C:C,E:E)</f>
        <v>Derivados</v>
      </c>
    </row>
    <row r="3646" spans="1:2" x14ac:dyDescent="0.35">
      <c r="A3646" t="s">
        <v>27572</v>
      </c>
      <c r="B3646" t="str">
        <f t="shared" si="5"/>
        <v>Derivados</v>
      </c>
    </row>
    <row r="3647" spans="1:2" x14ac:dyDescent="0.35">
      <c r="A3647" t="s">
        <v>27688</v>
      </c>
      <c r="B3647" t="str">
        <f t="shared" si="5"/>
        <v>Derivados</v>
      </c>
    </row>
    <row r="3968" spans="1:2" x14ac:dyDescent="0.35">
      <c r="A3968" t="s">
        <v>27891</v>
      </c>
      <c r="B3968" t="str">
        <f t="shared" ref="B3968:B3981" si="6">_xlfn.XLOOKUP(A3968,C:C,E:E)</f>
        <v>Derivados</v>
      </c>
    </row>
    <row r="3969" spans="1:2" x14ac:dyDescent="0.35">
      <c r="A3969" t="s">
        <v>27892</v>
      </c>
      <c r="B3969" t="str">
        <f t="shared" si="6"/>
        <v>Derivados</v>
      </c>
    </row>
    <row r="3970" spans="1:2" x14ac:dyDescent="0.35">
      <c r="A3970" t="s">
        <v>27893</v>
      </c>
      <c r="B3970" t="str">
        <f t="shared" si="6"/>
        <v>Derivados</v>
      </c>
    </row>
    <row r="3971" spans="1:2" x14ac:dyDescent="0.35">
      <c r="A3971" t="s">
        <v>27894</v>
      </c>
      <c r="B3971" t="str">
        <f t="shared" si="6"/>
        <v>Derivados</v>
      </c>
    </row>
    <row r="3972" spans="1:2" x14ac:dyDescent="0.35">
      <c r="A3972" t="s">
        <v>27895</v>
      </c>
      <c r="B3972" t="str">
        <f t="shared" si="6"/>
        <v>Derivados</v>
      </c>
    </row>
    <row r="3973" spans="1:2" x14ac:dyDescent="0.35">
      <c r="A3973" t="s">
        <v>27896</v>
      </c>
      <c r="B3973" t="str">
        <f t="shared" si="6"/>
        <v>Derivados</v>
      </c>
    </row>
    <row r="3974" spans="1:2" x14ac:dyDescent="0.35">
      <c r="A3974" t="s">
        <v>27897</v>
      </c>
      <c r="B3974" t="str">
        <f t="shared" si="6"/>
        <v>Derivados</v>
      </c>
    </row>
    <row r="3975" spans="1:2" x14ac:dyDescent="0.35">
      <c r="A3975" t="s">
        <v>27898</v>
      </c>
      <c r="B3975" t="str">
        <f t="shared" si="6"/>
        <v>Derivados</v>
      </c>
    </row>
    <row r="3976" spans="1:2" x14ac:dyDescent="0.35">
      <c r="A3976" t="s">
        <v>27899</v>
      </c>
      <c r="B3976" t="str">
        <f t="shared" si="6"/>
        <v>Derivados</v>
      </c>
    </row>
    <row r="3977" spans="1:2" x14ac:dyDescent="0.35">
      <c r="A3977" t="s">
        <v>27900</v>
      </c>
      <c r="B3977" t="str">
        <f t="shared" si="6"/>
        <v>Derivados</v>
      </c>
    </row>
    <row r="3978" spans="1:2" x14ac:dyDescent="0.35">
      <c r="A3978" t="s">
        <v>27901</v>
      </c>
      <c r="B3978" t="str">
        <f t="shared" si="6"/>
        <v>Derivados</v>
      </c>
    </row>
    <row r="3979" spans="1:2" x14ac:dyDescent="0.35">
      <c r="A3979" t="s">
        <v>27902</v>
      </c>
      <c r="B3979" t="str">
        <f t="shared" si="6"/>
        <v>Derivados</v>
      </c>
    </row>
    <row r="3980" spans="1:2" x14ac:dyDescent="0.35">
      <c r="A3980" t="s">
        <v>30414</v>
      </c>
      <c r="B3980" t="str">
        <f t="shared" si="6"/>
        <v>Derivados</v>
      </c>
    </row>
    <row r="3981" spans="1:2" x14ac:dyDescent="0.35">
      <c r="A3981" t="s">
        <v>30417</v>
      </c>
      <c r="B3981" t="str">
        <f t="shared" si="6"/>
        <v>Derivados</v>
      </c>
    </row>
    <row r="4997" spans="2:2" x14ac:dyDescent="0.35">
      <c r="B4997" s="36"/>
    </row>
  </sheetData>
  <autoFilter ref="A1:N2591" xr:uid="{D97C2D00-1DE0-46D6-A12E-CE74C601B5BC}"/>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81C3-DC0E-4EA3-9C92-427D5DD263A6}">
  <sheetPr codeName="Sheet6"/>
  <dimension ref="A1:F38"/>
  <sheetViews>
    <sheetView showGridLines="0" zoomScale="85" zoomScaleNormal="85" workbookViewId="0">
      <selection activeCell="B1" sqref="B1"/>
    </sheetView>
  </sheetViews>
  <sheetFormatPr defaultColWidth="11.453125" defaultRowHeight="14.5" x14ac:dyDescent="0.35"/>
  <cols>
    <col min="1" max="1" width="20.26953125" bestFit="1" customWidth="1"/>
    <col min="2" max="2" width="35.54296875" bestFit="1" customWidth="1"/>
    <col min="3" max="3" width="10.54296875" bestFit="1" customWidth="1"/>
    <col min="4" max="4" width="10.26953125" bestFit="1" customWidth="1"/>
    <col min="5" max="5" width="24.7265625" bestFit="1" customWidth="1"/>
    <col min="6" max="6" width="27.81640625" bestFit="1" customWidth="1"/>
  </cols>
  <sheetData>
    <row r="1" spans="1:6" x14ac:dyDescent="0.35">
      <c r="A1" s="5" t="s">
        <v>825</v>
      </c>
      <c r="B1" s="18">
        <f>+'Valorización de Instrumentos_of'!B1</f>
        <v>20251231</v>
      </c>
      <c r="C1" s="5" t="s">
        <v>826</v>
      </c>
      <c r="D1" s="27">
        <f>B1</f>
        <v>20251231</v>
      </c>
    </row>
    <row r="3" spans="1:6" x14ac:dyDescent="0.35">
      <c r="A3" t="s">
        <v>827</v>
      </c>
      <c r="B3" t="s">
        <v>828</v>
      </c>
      <c r="C3" t="s">
        <v>829</v>
      </c>
      <c r="D3" t="s">
        <v>830</v>
      </c>
      <c r="E3" t="s">
        <v>831</v>
      </c>
      <c r="F3" t="s">
        <v>832</v>
      </c>
    </row>
    <row r="4" spans="1:6" x14ac:dyDescent="0.35">
      <c r="A4" t="s">
        <v>833</v>
      </c>
      <c r="B4" t="s">
        <v>834</v>
      </c>
      <c r="C4" t="s">
        <v>35557</v>
      </c>
      <c r="D4">
        <v>2.2430647000000001</v>
      </c>
      <c r="E4" t="s">
        <v>258</v>
      </c>
      <c r="F4" t="s">
        <v>833</v>
      </c>
    </row>
    <row r="5" spans="1:6" x14ac:dyDescent="0.35">
      <c r="A5" t="s">
        <v>835</v>
      </c>
      <c r="B5" t="s">
        <v>836</v>
      </c>
      <c r="C5" t="s">
        <v>35557</v>
      </c>
      <c r="D5">
        <v>0.61131729999999995</v>
      </c>
      <c r="E5" t="s">
        <v>262</v>
      </c>
      <c r="F5" t="s">
        <v>835</v>
      </c>
    </row>
    <row r="6" spans="1:6" x14ac:dyDescent="0.35">
      <c r="A6" t="s">
        <v>837</v>
      </c>
      <c r="B6" t="s">
        <v>838</v>
      </c>
      <c r="C6" t="s">
        <v>35557</v>
      </c>
      <c r="D6">
        <v>2.4501713000000001</v>
      </c>
      <c r="E6" t="s">
        <v>496</v>
      </c>
      <c r="F6" t="s">
        <v>837</v>
      </c>
    </row>
    <row r="7" spans="1:6" x14ac:dyDescent="0.35">
      <c r="A7" t="s">
        <v>839</v>
      </c>
      <c r="B7" t="s">
        <v>840</v>
      </c>
      <c r="C7" t="s">
        <v>35557</v>
      </c>
      <c r="D7">
        <v>4.2387439000000002</v>
      </c>
      <c r="E7" t="s">
        <v>841</v>
      </c>
      <c r="F7" t="s">
        <v>839</v>
      </c>
    </row>
    <row r="8" spans="1:6" x14ac:dyDescent="0.35">
      <c r="A8" t="s">
        <v>842</v>
      </c>
      <c r="B8" t="s">
        <v>843</v>
      </c>
      <c r="C8" t="s">
        <v>35557</v>
      </c>
      <c r="D8">
        <v>3.7265000000000002E-3</v>
      </c>
      <c r="E8" t="s">
        <v>255</v>
      </c>
      <c r="F8" t="s">
        <v>842</v>
      </c>
    </row>
    <row r="9" spans="1:6" x14ac:dyDescent="0.35">
      <c r="A9" t="s">
        <v>844</v>
      </c>
      <c r="B9" t="s">
        <v>845</v>
      </c>
      <c r="C9" t="s">
        <v>35557</v>
      </c>
      <c r="D9">
        <v>0.48173899999999997</v>
      </c>
      <c r="E9" t="s">
        <v>846</v>
      </c>
      <c r="F9" t="s">
        <v>844</v>
      </c>
    </row>
    <row r="10" spans="1:6" x14ac:dyDescent="0.35">
      <c r="A10" t="s">
        <v>847</v>
      </c>
      <c r="B10" t="s">
        <v>848</v>
      </c>
      <c r="C10" t="s">
        <v>35557</v>
      </c>
      <c r="D10">
        <v>0.48077419999999998</v>
      </c>
      <c r="E10" t="s">
        <v>849</v>
      </c>
      <c r="F10" t="s">
        <v>847</v>
      </c>
    </row>
    <row r="11" spans="1:6" x14ac:dyDescent="0.35">
      <c r="A11" t="s">
        <v>850</v>
      </c>
      <c r="B11" t="s">
        <v>851</v>
      </c>
      <c r="C11" t="s">
        <v>35557</v>
      </c>
      <c r="D11">
        <v>8.8900000000000003E-4</v>
      </c>
      <c r="E11" t="s">
        <v>268</v>
      </c>
      <c r="F11" t="s">
        <v>850</v>
      </c>
    </row>
    <row r="12" spans="1:6" x14ac:dyDescent="0.35">
      <c r="A12" t="s">
        <v>852</v>
      </c>
      <c r="B12" t="s">
        <v>853</v>
      </c>
      <c r="C12" t="s">
        <v>35557</v>
      </c>
      <c r="D12">
        <v>0.16329080000000001</v>
      </c>
      <c r="E12" t="s">
        <v>854</v>
      </c>
      <c r="F12" t="s">
        <v>852</v>
      </c>
    </row>
    <row r="13" spans="1:6" x14ac:dyDescent="0.35">
      <c r="A13" t="s">
        <v>855</v>
      </c>
      <c r="B13" t="s">
        <v>856</v>
      </c>
      <c r="C13" t="s">
        <v>35557</v>
      </c>
      <c r="D13">
        <v>0.52831050000000002</v>
      </c>
      <c r="E13" t="s">
        <v>857</v>
      </c>
      <c r="F13" t="s">
        <v>855</v>
      </c>
    </row>
    <row r="14" spans="1:6" x14ac:dyDescent="0.35">
      <c r="A14" t="s">
        <v>858</v>
      </c>
      <c r="B14" t="s">
        <v>859</v>
      </c>
      <c r="C14" t="s">
        <v>35557</v>
      </c>
      <c r="D14">
        <v>3.3609</v>
      </c>
      <c r="E14" t="s">
        <v>275</v>
      </c>
      <c r="F14" t="s">
        <v>860</v>
      </c>
    </row>
    <row r="15" spans="1:6" x14ac:dyDescent="0.35">
      <c r="A15" t="s">
        <v>861</v>
      </c>
      <c r="B15" t="s">
        <v>862</v>
      </c>
      <c r="C15" t="s">
        <v>35557</v>
      </c>
      <c r="D15">
        <v>7.0435899999999996E-2</v>
      </c>
      <c r="E15" t="s">
        <v>863</v>
      </c>
      <c r="F15" t="s">
        <v>861</v>
      </c>
    </row>
    <row r="16" spans="1:6" x14ac:dyDescent="0.35">
      <c r="A16" t="s">
        <v>864</v>
      </c>
      <c r="B16" t="s">
        <v>865</v>
      </c>
      <c r="C16" t="s">
        <v>35557</v>
      </c>
      <c r="D16">
        <v>3.9460326999999999</v>
      </c>
      <c r="E16" t="s">
        <v>589</v>
      </c>
      <c r="F16" t="s">
        <v>864</v>
      </c>
    </row>
    <row r="17" spans="1:6" x14ac:dyDescent="0.35">
      <c r="A17" t="s">
        <v>866</v>
      </c>
      <c r="B17" t="s">
        <v>867</v>
      </c>
      <c r="C17" t="s">
        <v>35557</v>
      </c>
      <c r="D17">
        <v>4.5224270000000004</v>
      </c>
      <c r="E17" t="s">
        <v>252</v>
      </c>
      <c r="F17" t="s">
        <v>866</v>
      </c>
    </row>
    <row r="18" spans="1:6" x14ac:dyDescent="0.35">
      <c r="A18" t="s">
        <v>868</v>
      </c>
      <c r="B18" t="s">
        <v>869</v>
      </c>
      <c r="C18" t="s">
        <v>35557</v>
      </c>
      <c r="D18">
        <v>0.43182579999999998</v>
      </c>
      <c r="E18" t="s">
        <v>870</v>
      </c>
      <c r="F18" t="s">
        <v>868</v>
      </c>
    </row>
    <row r="19" spans="1:6" x14ac:dyDescent="0.35">
      <c r="A19" t="s">
        <v>871</v>
      </c>
      <c r="B19" t="s">
        <v>872</v>
      </c>
      <c r="C19" t="s">
        <v>35557</v>
      </c>
      <c r="D19">
        <v>1.0260099999999999E-2</v>
      </c>
      <c r="E19" t="s">
        <v>873</v>
      </c>
      <c r="F19" t="s">
        <v>871</v>
      </c>
    </row>
    <row r="20" spans="1:6" x14ac:dyDescent="0.35">
      <c r="A20" t="s">
        <v>874</v>
      </c>
      <c r="B20" t="s">
        <v>875</v>
      </c>
      <c r="C20" t="s">
        <v>35557</v>
      </c>
      <c r="D20">
        <v>2.0139999999999999E-4</v>
      </c>
      <c r="E20" t="s">
        <v>876</v>
      </c>
      <c r="F20" t="s">
        <v>874</v>
      </c>
    </row>
    <row r="21" spans="1:6" x14ac:dyDescent="0.35">
      <c r="A21" t="s">
        <v>877</v>
      </c>
      <c r="B21" t="s">
        <v>878</v>
      </c>
      <c r="C21" t="s">
        <v>35557</v>
      </c>
      <c r="D21">
        <v>1.0544</v>
      </c>
      <c r="E21" t="s">
        <v>879</v>
      </c>
      <c r="F21" t="s">
        <v>877</v>
      </c>
    </row>
    <row r="22" spans="1:6" x14ac:dyDescent="0.35">
      <c r="A22" t="s">
        <v>880</v>
      </c>
      <c r="B22" t="s">
        <v>881</v>
      </c>
      <c r="C22" t="s">
        <v>35557</v>
      </c>
      <c r="D22">
        <v>3.7393200000000001E-2</v>
      </c>
      <c r="E22" t="s">
        <v>882</v>
      </c>
      <c r="F22" t="s">
        <v>880</v>
      </c>
    </row>
    <row r="23" spans="1:6" x14ac:dyDescent="0.35">
      <c r="A23" t="s">
        <v>883</v>
      </c>
      <c r="B23" t="s">
        <v>884</v>
      </c>
      <c r="C23" t="s">
        <v>35557</v>
      </c>
      <c r="D23">
        <v>2.14425E-2</v>
      </c>
      <c r="E23" t="s">
        <v>601</v>
      </c>
      <c r="F23" t="s">
        <v>883</v>
      </c>
    </row>
    <row r="24" spans="1:6" x14ac:dyDescent="0.35">
      <c r="A24" t="s">
        <v>885</v>
      </c>
      <c r="B24" t="s">
        <v>886</v>
      </c>
      <c r="C24" t="s">
        <v>35557</v>
      </c>
      <c r="D24">
        <v>2.3261000000000002E-3</v>
      </c>
      <c r="E24" t="s">
        <v>887</v>
      </c>
      <c r="F24" t="s">
        <v>885</v>
      </c>
    </row>
    <row r="25" spans="1:6" x14ac:dyDescent="0.35">
      <c r="A25" t="s">
        <v>888</v>
      </c>
      <c r="B25" t="s">
        <v>889</v>
      </c>
      <c r="C25" t="s">
        <v>35557</v>
      </c>
      <c r="D25">
        <v>0.18666170000000001</v>
      </c>
      <c r="E25" t="s">
        <v>278</v>
      </c>
      <c r="F25" t="s">
        <v>888</v>
      </c>
    </row>
    <row r="26" spans="1:6" x14ac:dyDescent="0.35">
      <c r="A26" t="s">
        <v>890</v>
      </c>
      <c r="B26" t="s">
        <v>891</v>
      </c>
      <c r="C26" t="s">
        <v>35557</v>
      </c>
      <c r="D26">
        <v>0.33304929999999999</v>
      </c>
      <c r="E26" t="s">
        <v>892</v>
      </c>
      <c r="F26" t="s">
        <v>890</v>
      </c>
    </row>
    <row r="27" spans="1:6" x14ac:dyDescent="0.35">
      <c r="A27" t="s">
        <v>893</v>
      </c>
      <c r="B27" t="s">
        <v>894</v>
      </c>
      <c r="C27" t="s">
        <v>35557</v>
      </c>
      <c r="D27">
        <v>1</v>
      </c>
      <c r="E27" t="s">
        <v>231</v>
      </c>
      <c r="F27" t="s">
        <v>895</v>
      </c>
    </row>
    <row r="28" spans="1:6" x14ac:dyDescent="0.35">
      <c r="A28" t="s">
        <v>896</v>
      </c>
      <c r="B28" t="s">
        <v>897</v>
      </c>
      <c r="C28" t="s">
        <v>35557</v>
      </c>
      <c r="D28">
        <v>1.9335258</v>
      </c>
      <c r="E28" t="s">
        <v>898</v>
      </c>
      <c r="F28" t="s">
        <v>896</v>
      </c>
    </row>
    <row r="29" spans="1:6" x14ac:dyDescent="0.35">
      <c r="A29" t="s">
        <v>899</v>
      </c>
      <c r="B29" t="s">
        <v>900</v>
      </c>
      <c r="C29" t="s">
        <v>35557</v>
      </c>
      <c r="D29">
        <v>0.93498579999999998</v>
      </c>
      <c r="E29" t="s">
        <v>901</v>
      </c>
      <c r="F29" t="s">
        <v>899</v>
      </c>
    </row>
    <row r="30" spans="1:6" x14ac:dyDescent="0.35">
      <c r="A30" t="s">
        <v>902</v>
      </c>
      <c r="B30" t="s">
        <v>903</v>
      </c>
      <c r="C30" t="s">
        <v>35557</v>
      </c>
      <c r="D30">
        <v>0.77425820000000001</v>
      </c>
      <c r="E30" t="s">
        <v>904</v>
      </c>
      <c r="F30" t="s">
        <v>902</v>
      </c>
    </row>
    <row r="31" spans="1:6" x14ac:dyDescent="0.35">
      <c r="A31" t="s">
        <v>905</v>
      </c>
      <c r="B31" t="s">
        <v>906</v>
      </c>
      <c r="C31" t="s">
        <v>35557</v>
      </c>
      <c r="D31">
        <v>4.24719E-2</v>
      </c>
      <c r="E31" t="s">
        <v>907</v>
      </c>
      <c r="F31" t="s">
        <v>905</v>
      </c>
    </row>
    <row r="32" spans="1:6" x14ac:dyDescent="0.35">
      <c r="A32" t="s">
        <v>908</v>
      </c>
      <c r="B32" t="s">
        <v>909</v>
      </c>
      <c r="C32" t="s">
        <v>35557</v>
      </c>
      <c r="D32">
        <v>0.3645465</v>
      </c>
      <c r="E32" t="s">
        <v>910</v>
      </c>
      <c r="F32" t="s">
        <v>908</v>
      </c>
    </row>
    <row r="33" spans="1:6" x14ac:dyDescent="0.35">
      <c r="A33" t="s">
        <v>911</v>
      </c>
      <c r="B33" t="s">
        <v>912</v>
      </c>
      <c r="C33" t="s">
        <v>35557</v>
      </c>
      <c r="D33">
        <v>2.6132493999999999</v>
      </c>
      <c r="E33" t="s">
        <v>913</v>
      </c>
      <c r="F33" t="s">
        <v>911</v>
      </c>
    </row>
    <row r="34" spans="1:6" x14ac:dyDescent="0.35">
      <c r="A34" t="s">
        <v>914</v>
      </c>
      <c r="B34" t="s">
        <v>915</v>
      </c>
      <c r="C34" t="s">
        <v>35557</v>
      </c>
      <c r="D34">
        <v>0.1065599</v>
      </c>
      <c r="E34" t="s">
        <v>916</v>
      </c>
      <c r="F34" t="s">
        <v>914</v>
      </c>
    </row>
    <row r="35" spans="1:6" x14ac:dyDescent="0.35">
      <c r="A35" t="s">
        <v>917</v>
      </c>
      <c r="B35" t="s">
        <v>918</v>
      </c>
      <c r="C35" t="s">
        <v>35557</v>
      </c>
      <c r="D35">
        <v>7.8228099999999995E-2</v>
      </c>
      <c r="E35" t="s">
        <v>919</v>
      </c>
      <c r="F35" t="s">
        <v>917</v>
      </c>
    </row>
    <row r="36" spans="1:6" x14ac:dyDescent="0.35">
      <c r="A36" t="s">
        <v>920</v>
      </c>
      <c r="B36" t="s">
        <v>921</v>
      </c>
      <c r="C36" t="s">
        <v>35557</v>
      </c>
      <c r="D36">
        <v>0.1069261</v>
      </c>
      <c r="E36" t="s">
        <v>922</v>
      </c>
      <c r="F36" t="s">
        <v>920</v>
      </c>
    </row>
    <row r="37" spans="1:6" x14ac:dyDescent="0.35">
      <c r="A37" t="s">
        <v>923</v>
      </c>
      <c r="B37" t="s">
        <v>924</v>
      </c>
      <c r="C37" t="s">
        <v>35557</v>
      </c>
      <c r="D37">
        <v>1</v>
      </c>
      <c r="E37" t="s">
        <v>307</v>
      </c>
      <c r="F37" t="s">
        <v>925</v>
      </c>
    </row>
    <row r="38" spans="1:6" x14ac:dyDescent="0.35">
      <c r="A38" t="s">
        <v>926</v>
      </c>
      <c r="B38" t="s">
        <v>927</v>
      </c>
      <c r="C38" t="s">
        <v>35557</v>
      </c>
      <c r="D38">
        <v>0.20286219999999999</v>
      </c>
      <c r="E38" t="s">
        <v>928</v>
      </c>
      <c r="F38" t="s">
        <v>926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C6D5-C38E-4545-A04B-B0CDF95BBFE2}">
  <sheetPr>
    <tabColor rgb="FFFFFF00"/>
  </sheetPr>
  <dimension ref="A1:LU4"/>
  <sheetViews>
    <sheetView workbookViewId="0">
      <selection activeCell="C2" sqref="C2"/>
    </sheetView>
  </sheetViews>
  <sheetFormatPr defaultRowHeight="14.5" x14ac:dyDescent="0.35"/>
  <cols>
    <col min="1" max="1" width="15.7265625" customWidth="1"/>
  </cols>
  <sheetData>
    <row r="1" spans="1:333" ht="43.5" x14ac:dyDescent="0.35">
      <c r="A1" s="240" t="s">
        <v>32507</v>
      </c>
      <c r="B1" s="124" t="s">
        <v>31859</v>
      </c>
      <c r="C1" s="124" t="s">
        <v>31860</v>
      </c>
      <c r="D1" s="124" t="s">
        <v>31861</v>
      </c>
      <c r="E1" s="124" t="s">
        <v>33431</v>
      </c>
      <c r="F1" s="124" t="s">
        <v>31862</v>
      </c>
      <c r="G1" s="124" t="s">
        <v>31863</v>
      </c>
      <c r="H1" s="124" t="s">
        <v>31864</v>
      </c>
      <c r="I1" s="124" t="s">
        <v>31865</v>
      </c>
      <c r="J1" s="124" t="s">
        <v>32868</v>
      </c>
      <c r="K1" s="124" t="s">
        <v>31866</v>
      </c>
      <c r="L1" s="124" t="s">
        <v>31867</v>
      </c>
      <c r="M1" s="124" t="s">
        <v>31868</v>
      </c>
      <c r="N1" s="124" t="s">
        <v>31869</v>
      </c>
      <c r="O1" s="124" t="s">
        <v>31870</v>
      </c>
      <c r="P1" s="124" t="s">
        <v>31871</v>
      </c>
      <c r="Q1" s="124" t="s">
        <v>31872</v>
      </c>
      <c r="R1" s="124" t="s">
        <v>31873</v>
      </c>
      <c r="S1" s="124" t="s">
        <v>31874</v>
      </c>
      <c r="T1" s="124" t="s">
        <v>31875</v>
      </c>
      <c r="U1" s="124" t="s">
        <v>31876</v>
      </c>
      <c r="V1" s="124" t="s">
        <v>31877</v>
      </c>
      <c r="W1" s="124" t="s">
        <v>31878</v>
      </c>
      <c r="X1" s="124" t="s">
        <v>31879</v>
      </c>
      <c r="Y1" s="124" t="s">
        <v>31880</v>
      </c>
      <c r="Z1" s="124" t="s">
        <v>31881</v>
      </c>
      <c r="AA1" s="124" t="s">
        <v>31882</v>
      </c>
      <c r="AB1" s="124" t="s">
        <v>31883</v>
      </c>
      <c r="AC1" s="124" t="s">
        <v>31884</v>
      </c>
      <c r="AD1" s="124" t="s">
        <v>31885</v>
      </c>
      <c r="AE1" s="124" t="s">
        <v>31886</v>
      </c>
      <c r="AF1" s="124" t="s">
        <v>31887</v>
      </c>
      <c r="AG1" s="124" t="s">
        <v>31888</v>
      </c>
      <c r="AH1" s="124" t="s">
        <v>31889</v>
      </c>
      <c r="AI1" s="124" t="s">
        <v>31890</v>
      </c>
      <c r="AJ1" s="124" t="s">
        <v>32867</v>
      </c>
      <c r="AK1" s="124" t="s">
        <v>31891</v>
      </c>
      <c r="AL1" s="124" t="s">
        <v>31892</v>
      </c>
      <c r="AM1" s="124" t="s">
        <v>31893</v>
      </c>
      <c r="AN1" s="124" t="s">
        <v>31894</v>
      </c>
      <c r="AO1" s="124" t="s">
        <v>31895</v>
      </c>
      <c r="AP1" s="124" t="s">
        <v>31896</v>
      </c>
      <c r="AQ1" s="124" t="s">
        <v>31897</v>
      </c>
      <c r="AR1" s="124" t="s">
        <v>31898</v>
      </c>
      <c r="AS1" s="124" t="s">
        <v>31899</v>
      </c>
      <c r="AT1" s="124" t="s">
        <v>31900</v>
      </c>
      <c r="AU1" s="124" t="s">
        <v>32500</v>
      </c>
      <c r="AV1" s="124" t="s">
        <v>31901</v>
      </c>
      <c r="AW1" s="124" t="s">
        <v>31902</v>
      </c>
      <c r="AX1" s="124" t="s">
        <v>31903</v>
      </c>
      <c r="AY1" s="124" t="s">
        <v>31904</v>
      </c>
      <c r="AZ1" s="124" t="s">
        <v>31905</v>
      </c>
      <c r="BA1" s="124" t="s">
        <v>31906</v>
      </c>
      <c r="BB1" s="124" t="s">
        <v>31907</v>
      </c>
      <c r="BC1" s="124" t="s">
        <v>31908</v>
      </c>
      <c r="BD1" s="124" t="s">
        <v>31909</v>
      </c>
      <c r="BE1" s="124" t="s">
        <v>31910</v>
      </c>
      <c r="BF1" s="124" t="s">
        <v>31911</v>
      </c>
      <c r="BG1" s="124" t="s">
        <v>31912</v>
      </c>
      <c r="BH1" s="124" t="s">
        <v>31913</v>
      </c>
      <c r="BI1" s="124" t="s">
        <v>31914</v>
      </c>
      <c r="BJ1" s="124" t="s">
        <v>31915</v>
      </c>
      <c r="BK1" s="124" t="s">
        <v>32875</v>
      </c>
      <c r="BL1" s="124" t="s">
        <v>31916</v>
      </c>
      <c r="BM1" s="124" t="s">
        <v>31917</v>
      </c>
      <c r="BN1" s="124" t="s">
        <v>32871</v>
      </c>
      <c r="BO1" s="124" t="s">
        <v>31918</v>
      </c>
      <c r="BP1" s="124" t="s">
        <v>31919</v>
      </c>
      <c r="BQ1" s="124" t="s">
        <v>31920</v>
      </c>
      <c r="BR1" s="124" t="s">
        <v>31921</v>
      </c>
      <c r="BS1" s="124" t="s">
        <v>31922</v>
      </c>
      <c r="BT1" s="124" t="s">
        <v>31923</v>
      </c>
      <c r="BU1" s="124" t="s">
        <v>31924</v>
      </c>
      <c r="BV1" s="124" t="s">
        <v>31925</v>
      </c>
      <c r="BW1" s="124" t="s">
        <v>31926</v>
      </c>
      <c r="BX1" s="124" t="s">
        <v>31927</v>
      </c>
      <c r="BY1" s="124" t="s">
        <v>31928</v>
      </c>
      <c r="BZ1" s="124" t="s">
        <v>31929</v>
      </c>
      <c r="CA1" s="124" t="s">
        <v>31930</v>
      </c>
      <c r="CB1" s="124" t="s">
        <v>31931</v>
      </c>
      <c r="CC1" s="124" t="s">
        <v>31932</v>
      </c>
      <c r="CD1" s="124" t="s">
        <v>32874</v>
      </c>
      <c r="CE1" s="124" t="s">
        <v>31933</v>
      </c>
      <c r="CF1" s="124" t="s">
        <v>31934</v>
      </c>
      <c r="CG1" s="124" t="s">
        <v>31935</v>
      </c>
      <c r="CH1" s="124" t="s">
        <v>31936</v>
      </c>
      <c r="CI1" s="124" t="s">
        <v>31937</v>
      </c>
      <c r="CJ1" s="124" t="s">
        <v>31938</v>
      </c>
      <c r="CK1" s="124" t="s">
        <v>31939</v>
      </c>
      <c r="CL1" s="124" t="s">
        <v>31940</v>
      </c>
      <c r="CM1" s="124" t="s">
        <v>31941</v>
      </c>
      <c r="CN1" s="124" t="s">
        <v>31942</v>
      </c>
      <c r="CO1" s="124" t="s">
        <v>31943</v>
      </c>
      <c r="CP1" s="124" t="s">
        <v>31944</v>
      </c>
      <c r="CQ1" s="124" t="s">
        <v>32872</v>
      </c>
      <c r="CR1" s="124" t="s">
        <v>31945</v>
      </c>
      <c r="CS1" s="124" t="s">
        <v>31946</v>
      </c>
      <c r="CT1" s="124" t="s">
        <v>31947</v>
      </c>
      <c r="CU1" s="124" t="s">
        <v>31948</v>
      </c>
      <c r="CV1" s="124" t="s">
        <v>31949</v>
      </c>
      <c r="CW1" s="124" t="s">
        <v>31950</v>
      </c>
      <c r="CX1" s="124" t="s">
        <v>32503</v>
      </c>
      <c r="CY1" s="124" t="s">
        <v>31951</v>
      </c>
      <c r="CZ1" s="124" t="s">
        <v>31952</v>
      </c>
      <c r="DA1" s="124" t="s">
        <v>31953</v>
      </c>
      <c r="DB1" s="124" t="s">
        <v>31954</v>
      </c>
      <c r="DC1" s="124" t="s">
        <v>31955</v>
      </c>
      <c r="DD1" s="124" t="s">
        <v>31956</v>
      </c>
      <c r="DE1" s="124" t="s">
        <v>31957</v>
      </c>
      <c r="DF1" s="124" t="s">
        <v>31958</v>
      </c>
      <c r="DG1" s="124" t="s">
        <v>31959</v>
      </c>
      <c r="DH1" s="124" t="s">
        <v>31960</v>
      </c>
      <c r="DI1" s="124" t="s">
        <v>31961</v>
      </c>
      <c r="DJ1" s="124" t="s">
        <v>31962</v>
      </c>
      <c r="DK1" s="124" t="s">
        <v>31963</v>
      </c>
      <c r="DL1" s="124" t="s">
        <v>31964</v>
      </c>
      <c r="DM1" s="124" t="s">
        <v>31965</v>
      </c>
      <c r="DN1" s="124" t="s">
        <v>31966</v>
      </c>
      <c r="DO1" s="124" t="s">
        <v>31967</v>
      </c>
      <c r="DP1" s="124" t="s">
        <v>31968</v>
      </c>
      <c r="DQ1" s="124" t="s">
        <v>31969</v>
      </c>
      <c r="DR1" s="124" t="s">
        <v>32870</v>
      </c>
      <c r="DS1" s="124" t="s">
        <v>31970</v>
      </c>
      <c r="DT1" s="124" t="s">
        <v>31971</v>
      </c>
      <c r="DU1" s="124" t="s">
        <v>31972</v>
      </c>
      <c r="DV1" s="124" t="s">
        <v>31973</v>
      </c>
      <c r="DW1" s="124" t="s">
        <v>31974</v>
      </c>
      <c r="DX1" s="124" t="s">
        <v>31975</v>
      </c>
      <c r="DY1" s="124" t="s">
        <v>32869</v>
      </c>
      <c r="DZ1" s="124" t="s">
        <v>31976</v>
      </c>
      <c r="EA1" s="124" t="s">
        <v>31977</v>
      </c>
      <c r="EB1" s="124" t="s">
        <v>31978</v>
      </c>
      <c r="EC1" s="124" t="s">
        <v>31979</v>
      </c>
      <c r="ED1" s="124" t="s">
        <v>31980</v>
      </c>
      <c r="EE1" s="124" t="s">
        <v>31981</v>
      </c>
      <c r="EF1" s="124" t="s">
        <v>32501</v>
      </c>
      <c r="EG1" s="124" t="s">
        <v>31982</v>
      </c>
      <c r="EH1" s="124" t="s">
        <v>31983</v>
      </c>
      <c r="EI1" s="124" t="s">
        <v>31984</v>
      </c>
      <c r="EJ1" s="124" t="s">
        <v>31985</v>
      </c>
      <c r="EK1" s="124" t="s">
        <v>31986</v>
      </c>
      <c r="EL1" s="124" t="s">
        <v>31987</v>
      </c>
      <c r="EM1" s="124" t="s">
        <v>31988</v>
      </c>
      <c r="EN1" s="124" t="s">
        <v>31989</v>
      </c>
      <c r="EO1" s="124" t="s">
        <v>31990</v>
      </c>
      <c r="EP1" s="124" t="s">
        <v>31991</v>
      </c>
      <c r="EQ1" s="124" t="s">
        <v>31992</v>
      </c>
      <c r="ER1" s="124" t="s">
        <v>31993</v>
      </c>
      <c r="ES1" s="124" t="s">
        <v>31994</v>
      </c>
      <c r="ET1" s="124" t="s">
        <v>31995</v>
      </c>
      <c r="EU1" s="124" t="s">
        <v>31996</v>
      </c>
      <c r="EV1" s="124" t="s">
        <v>32873</v>
      </c>
      <c r="EW1" s="124" t="s">
        <v>31997</v>
      </c>
      <c r="EX1" s="124" t="s">
        <v>31998</v>
      </c>
      <c r="EY1" s="124" t="s">
        <v>31999</v>
      </c>
      <c r="EZ1" s="124" t="s">
        <v>32000</v>
      </c>
      <c r="FA1" s="124" t="s">
        <v>32001</v>
      </c>
      <c r="FB1" s="124" t="s">
        <v>32002</v>
      </c>
      <c r="FC1" s="124" t="s">
        <v>32003</v>
      </c>
      <c r="FD1" s="124" t="s">
        <v>32004</v>
      </c>
      <c r="FE1" s="124" t="s">
        <v>32005</v>
      </c>
      <c r="FF1" s="124" t="s">
        <v>32006</v>
      </c>
      <c r="FG1" s="124" t="s">
        <v>32007</v>
      </c>
      <c r="FH1" s="124" t="s">
        <v>32008</v>
      </c>
      <c r="FI1" s="124" t="s">
        <v>32009</v>
      </c>
      <c r="FJ1" s="124" t="s">
        <v>32987</v>
      </c>
      <c r="FK1" s="124" t="s">
        <v>32010</v>
      </c>
      <c r="FL1" s="124" t="s">
        <v>32011</v>
      </c>
      <c r="FM1" s="124" t="s">
        <v>32012</v>
      </c>
      <c r="FN1" s="124" t="s">
        <v>32013</v>
      </c>
      <c r="FO1" s="124" t="s">
        <v>32014</v>
      </c>
      <c r="FP1" s="124" t="s">
        <v>32015</v>
      </c>
      <c r="FQ1" s="124" t="s">
        <v>32016</v>
      </c>
      <c r="FR1" s="124" t="s">
        <v>32017</v>
      </c>
      <c r="FS1" s="124" t="s">
        <v>32018</v>
      </c>
      <c r="FT1" s="124" t="s">
        <v>32019</v>
      </c>
      <c r="FU1" s="124" t="s">
        <v>32020</v>
      </c>
      <c r="FV1" s="124" t="s">
        <v>32021</v>
      </c>
      <c r="FW1" s="124" t="s">
        <v>32022</v>
      </c>
      <c r="FX1" s="124" t="s">
        <v>32023</v>
      </c>
      <c r="FY1" s="124" t="s">
        <v>32024</v>
      </c>
      <c r="FZ1" s="124" t="s">
        <v>32025</v>
      </c>
      <c r="GA1" s="124" t="s">
        <v>32026</v>
      </c>
      <c r="GB1" s="124" t="s">
        <v>32027</v>
      </c>
      <c r="GC1" s="124" t="s">
        <v>32028</v>
      </c>
      <c r="GD1" s="124" t="s">
        <v>32029</v>
      </c>
      <c r="GE1" s="124" t="s">
        <v>32030</v>
      </c>
      <c r="GF1" s="124" t="s">
        <v>32031</v>
      </c>
      <c r="GG1" s="124" t="s">
        <v>32032</v>
      </c>
      <c r="GH1" s="124" t="s">
        <v>32033</v>
      </c>
      <c r="GI1" s="124" t="s">
        <v>32034</v>
      </c>
      <c r="GJ1" s="124" t="s">
        <v>32035</v>
      </c>
      <c r="GK1" s="124" t="s">
        <v>32036</v>
      </c>
      <c r="GL1" s="124" t="s">
        <v>32037</v>
      </c>
      <c r="GM1" s="124" t="s">
        <v>32038</v>
      </c>
      <c r="GN1" s="124" t="s">
        <v>32039</v>
      </c>
      <c r="GO1" s="124" t="s">
        <v>32040</v>
      </c>
      <c r="GP1" s="124" t="s">
        <v>32041</v>
      </c>
      <c r="GQ1" s="124" t="s">
        <v>32042</v>
      </c>
      <c r="GR1" s="124" t="s">
        <v>32043</v>
      </c>
      <c r="GS1" s="124" t="s">
        <v>32044</v>
      </c>
      <c r="GT1" s="124" t="s">
        <v>32045</v>
      </c>
      <c r="GU1" s="124" t="s">
        <v>32046</v>
      </c>
      <c r="GV1" s="124" t="s">
        <v>32047</v>
      </c>
      <c r="GW1" s="124" t="s">
        <v>32048</v>
      </c>
      <c r="GX1" s="124" t="s">
        <v>32049</v>
      </c>
      <c r="GY1" s="124" t="s">
        <v>32050</v>
      </c>
      <c r="GZ1" s="124" t="s">
        <v>32051</v>
      </c>
      <c r="HA1" s="124" t="s">
        <v>32052</v>
      </c>
      <c r="HB1" s="124" t="s">
        <v>32053</v>
      </c>
      <c r="HC1" s="124" t="s">
        <v>32054</v>
      </c>
      <c r="HD1" s="124" t="s">
        <v>32055</v>
      </c>
      <c r="HE1" s="124" t="s">
        <v>32056</v>
      </c>
      <c r="HF1" s="124" t="s">
        <v>32057</v>
      </c>
      <c r="HG1" s="124" t="s">
        <v>32058</v>
      </c>
      <c r="HH1" s="124" t="s">
        <v>32059</v>
      </c>
      <c r="HI1" s="124" t="s">
        <v>32060</v>
      </c>
      <c r="HJ1" s="124" t="s">
        <v>32061</v>
      </c>
      <c r="HK1" s="124" t="s">
        <v>32062</v>
      </c>
      <c r="HL1" s="124" t="s">
        <v>32063</v>
      </c>
      <c r="HM1" s="124" t="s">
        <v>32064</v>
      </c>
      <c r="HN1" s="124" t="s">
        <v>32065</v>
      </c>
      <c r="HO1" s="124" t="s">
        <v>32066</v>
      </c>
      <c r="HP1" s="124" t="s">
        <v>32067</v>
      </c>
      <c r="HQ1" s="124" t="s">
        <v>32068</v>
      </c>
      <c r="HR1" s="124" t="s">
        <v>32069</v>
      </c>
      <c r="HS1" s="124" t="s">
        <v>32070</v>
      </c>
      <c r="HT1" s="124" t="s">
        <v>32071</v>
      </c>
      <c r="HU1" s="124" t="s">
        <v>32072</v>
      </c>
      <c r="HV1" s="124" t="s">
        <v>32073</v>
      </c>
      <c r="HW1" s="124" t="s">
        <v>32074</v>
      </c>
      <c r="HX1" s="124" t="s">
        <v>32075</v>
      </c>
      <c r="HY1" s="124" t="s">
        <v>32076</v>
      </c>
      <c r="HZ1" s="124" t="s">
        <v>32077</v>
      </c>
      <c r="IA1" s="124" t="s">
        <v>32078</v>
      </c>
      <c r="IB1" s="124" t="s">
        <v>32079</v>
      </c>
      <c r="IC1" s="124" t="s">
        <v>32080</v>
      </c>
      <c r="ID1" s="124" t="s">
        <v>32081</v>
      </c>
      <c r="IE1" s="124" t="s">
        <v>32082</v>
      </c>
      <c r="IF1" s="124" t="s">
        <v>32083</v>
      </c>
      <c r="IG1" s="124" t="s">
        <v>32084</v>
      </c>
      <c r="IH1" s="124" t="s">
        <v>32085</v>
      </c>
      <c r="II1" s="124" t="s">
        <v>32086</v>
      </c>
      <c r="IJ1" s="124" t="s">
        <v>32087</v>
      </c>
      <c r="IK1" s="124" t="s">
        <v>32088</v>
      </c>
      <c r="IL1" s="124" t="s">
        <v>32089</v>
      </c>
      <c r="IM1" s="124" t="s">
        <v>32090</v>
      </c>
      <c r="IN1" s="124" t="s">
        <v>32091</v>
      </c>
      <c r="IO1" s="124" t="s">
        <v>32092</v>
      </c>
      <c r="IP1" s="124" t="s">
        <v>32093</v>
      </c>
      <c r="IQ1" s="124" t="s">
        <v>32094</v>
      </c>
      <c r="IR1" s="124" t="s">
        <v>32095</v>
      </c>
      <c r="IS1" s="124" t="s">
        <v>32096</v>
      </c>
      <c r="IT1" s="124" t="s">
        <v>32097</v>
      </c>
      <c r="IU1" s="124" t="s">
        <v>32098</v>
      </c>
      <c r="IV1" s="124" t="s">
        <v>32099</v>
      </c>
      <c r="IW1" s="124" t="s">
        <v>32100</v>
      </c>
      <c r="IX1" s="124" t="s">
        <v>32101</v>
      </c>
      <c r="IY1" s="124" t="s">
        <v>32102</v>
      </c>
      <c r="IZ1" s="124" t="s">
        <v>32103</v>
      </c>
      <c r="JA1" s="124" t="s">
        <v>32104</v>
      </c>
      <c r="JB1" s="124" t="s">
        <v>32105</v>
      </c>
      <c r="JC1" s="124" t="s">
        <v>32106</v>
      </c>
      <c r="JD1" s="124" t="s">
        <v>32107</v>
      </c>
      <c r="JE1" s="124" t="s">
        <v>32108</v>
      </c>
      <c r="JF1" s="124" t="s">
        <v>32109</v>
      </c>
      <c r="JG1" s="124" t="s">
        <v>32110</v>
      </c>
      <c r="JH1" s="124" t="s">
        <v>32111</v>
      </c>
      <c r="JI1" s="124" t="s">
        <v>32112</v>
      </c>
      <c r="JJ1" s="124" t="s">
        <v>32113</v>
      </c>
      <c r="JK1" s="124" t="s">
        <v>32114</v>
      </c>
      <c r="JL1" s="124" t="s">
        <v>32115</v>
      </c>
      <c r="JM1" s="124" t="s">
        <v>32116</v>
      </c>
      <c r="JN1" s="124" t="s">
        <v>32117</v>
      </c>
      <c r="JO1" s="124" t="s">
        <v>32118</v>
      </c>
      <c r="JP1" s="124" t="s">
        <v>32119</v>
      </c>
      <c r="JQ1" s="124" t="s">
        <v>32120</v>
      </c>
      <c r="JR1" s="124" t="s">
        <v>32121</v>
      </c>
      <c r="JS1" s="124" t="s">
        <v>32122</v>
      </c>
      <c r="JT1" s="124" t="s">
        <v>32123</v>
      </c>
      <c r="JU1" s="124" t="s">
        <v>32124</v>
      </c>
      <c r="JV1" s="124" t="s">
        <v>32125</v>
      </c>
      <c r="JW1" s="124" t="s">
        <v>32126</v>
      </c>
      <c r="JX1" s="124" t="s">
        <v>32127</v>
      </c>
      <c r="JY1" s="124" t="s">
        <v>32128</v>
      </c>
      <c r="JZ1" s="124" t="s">
        <v>32129</v>
      </c>
      <c r="KA1" s="124" t="s">
        <v>32130</v>
      </c>
      <c r="KB1" s="124" t="s">
        <v>32131</v>
      </c>
      <c r="KC1" s="124" t="s">
        <v>32132</v>
      </c>
      <c r="KD1" s="124" t="s">
        <v>32133</v>
      </c>
      <c r="KE1" s="124" t="s">
        <v>32134</v>
      </c>
      <c r="KF1" s="124" t="s">
        <v>32135</v>
      </c>
      <c r="KG1" s="124" t="s">
        <v>32136</v>
      </c>
      <c r="KH1" s="124" t="s">
        <v>32137</v>
      </c>
      <c r="KI1" s="124" t="s">
        <v>32138</v>
      </c>
      <c r="KJ1" s="124" t="s">
        <v>32139</v>
      </c>
      <c r="KK1" s="124" t="s">
        <v>32140</v>
      </c>
      <c r="KL1" s="124" t="s">
        <v>32141</v>
      </c>
      <c r="KM1" s="124" t="s">
        <v>32142</v>
      </c>
      <c r="KN1" s="124" t="s">
        <v>32143</v>
      </c>
      <c r="KO1" s="124" t="s">
        <v>32144</v>
      </c>
      <c r="KP1" s="124" t="s">
        <v>32145</v>
      </c>
      <c r="KQ1" s="124" t="s">
        <v>32146</v>
      </c>
      <c r="KR1" s="124" t="s">
        <v>32147</v>
      </c>
      <c r="KS1" s="124" t="s">
        <v>32148</v>
      </c>
      <c r="KT1" s="124" t="s">
        <v>32149</v>
      </c>
      <c r="KU1" s="124" t="s">
        <v>32150</v>
      </c>
      <c r="KV1" s="124" t="s">
        <v>32151</v>
      </c>
      <c r="KW1" s="124" t="s">
        <v>32152</v>
      </c>
      <c r="KX1" s="124" t="s">
        <v>32153</v>
      </c>
      <c r="KY1" s="124" t="s">
        <v>32154</v>
      </c>
      <c r="KZ1" s="124" t="s">
        <v>32155</v>
      </c>
      <c r="LA1" s="124" t="s">
        <v>32156</v>
      </c>
      <c r="LB1" s="124" t="s">
        <v>32157</v>
      </c>
      <c r="LC1" s="124" t="s">
        <v>32158</v>
      </c>
      <c r="LD1" s="124" t="s">
        <v>32159</v>
      </c>
      <c r="LE1" s="124" t="s">
        <v>32160</v>
      </c>
      <c r="LF1" s="124" t="s">
        <v>32161</v>
      </c>
      <c r="LG1" s="124" t="s">
        <v>32162</v>
      </c>
      <c r="LH1" s="124" t="s">
        <v>32163</v>
      </c>
      <c r="LI1" s="124" t="s">
        <v>32164</v>
      </c>
      <c r="LJ1" s="124" t="s">
        <v>32165</v>
      </c>
      <c r="LK1" s="124" t="s">
        <v>32166</v>
      </c>
      <c r="LL1" s="124" t="s">
        <v>32167</v>
      </c>
      <c r="LM1" s="124" t="s">
        <v>32168</v>
      </c>
      <c r="LN1" s="124" t="s">
        <v>32169</v>
      </c>
      <c r="LO1" s="124" t="s">
        <v>32170</v>
      </c>
      <c r="LP1" s="124" t="s">
        <v>32171</v>
      </c>
      <c r="LQ1" s="124" t="s">
        <v>32172</v>
      </c>
      <c r="LR1" s="124" t="s">
        <v>32173</v>
      </c>
      <c r="LS1" s="124" t="s">
        <v>32174</v>
      </c>
      <c r="LT1" s="124" t="s">
        <v>32175</v>
      </c>
      <c r="LU1" s="124" t="s">
        <v>32176</v>
      </c>
    </row>
    <row r="2" spans="1:333" ht="29" x14ac:dyDescent="0.35">
      <c r="A2" s="232" t="s">
        <v>32181</v>
      </c>
      <c r="B2" s="234">
        <v>4</v>
      </c>
      <c r="C2" s="230">
        <v>5</v>
      </c>
      <c r="D2" s="230">
        <v>4</v>
      </c>
      <c r="E2" s="230">
        <v>3</v>
      </c>
      <c r="F2" s="230">
        <v>5</v>
      </c>
      <c r="G2" s="230">
        <v>5</v>
      </c>
      <c r="H2" s="230">
        <v>4</v>
      </c>
      <c r="I2" s="230">
        <v>3</v>
      </c>
      <c r="J2" s="230">
        <v>4</v>
      </c>
      <c r="K2" s="230">
        <v>4</v>
      </c>
      <c r="L2" s="230">
        <v>5</v>
      </c>
      <c r="M2" s="230">
        <v>4</v>
      </c>
      <c r="N2" s="230">
        <v>3</v>
      </c>
      <c r="O2" s="230">
        <v>4</v>
      </c>
      <c r="P2" s="230">
        <v>5</v>
      </c>
      <c r="Q2" s="230">
        <v>5</v>
      </c>
      <c r="R2" s="230">
        <v>4</v>
      </c>
      <c r="S2" s="230">
        <v>5</v>
      </c>
      <c r="T2" s="230">
        <v>2</v>
      </c>
      <c r="U2" s="230">
        <v>1</v>
      </c>
      <c r="V2" s="230">
        <v>2</v>
      </c>
      <c r="W2" s="230">
        <v>5</v>
      </c>
      <c r="X2" s="230">
        <v>5</v>
      </c>
      <c r="Y2" s="230">
        <v>4</v>
      </c>
      <c r="Z2" s="230">
        <v>3</v>
      </c>
      <c r="AA2" s="230">
        <v>4</v>
      </c>
      <c r="AB2" s="230">
        <v>3</v>
      </c>
      <c r="AC2" s="230">
        <v>3</v>
      </c>
      <c r="AD2" s="230">
        <v>4</v>
      </c>
      <c r="AE2" s="230">
        <v>3</v>
      </c>
      <c r="AF2" s="230">
        <v>3</v>
      </c>
      <c r="AG2" s="230">
        <v>2</v>
      </c>
      <c r="AH2" s="230">
        <v>4</v>
      </c>
      <c r="AI2" s="230">
        <v>5</v>
      </c>
      <c r="AJ2" s="230">
        <v>4</v>
      </c>
      <c r="AK2" s="230">
        <v>2</v>
      </c>
      <c r="AL2" s="230">
        <v>4</v>
      </c>
      <c r="AM2" s="230">
        <v>5</v>
      </c>
      <c r="AN2" s="230">
        <v>4</v>
      </c>
      <c r="AO2" s="230">
        <v>3</v>
      </c>
      <c r="AP2" s="230">
        <v>5</v>
      </c>
      <c r="AQ2" s="230">
        <v>4</v>
      </c>
      <c r="AR2" s="230">
        <v>5</v>
      </c>
      <c r="AS2" s="230">
        <v>4</v>
      </c>
      <c r="AT2" s="230">
        <v>2</v>
      </c>
      <c r="AU2" s="230">
        <v>4</v>
      </c>
      <c r="AV2" s="230">
        <v>4</v>
      </c>
      <c r="AW2" s="230">
        <v>4</v>
      </c>
      <c r="AX2" s="230">
        <v>4</v>
      </c>
      <c r="AY2" s="230">
        <v>4</v>
      </c>
      <c r="AZ2" s="230">
        <v>4</v>
      </c>
      <c r="BA2" s="230">
        <v>4</v>
      </c>
      <c r="BB2" s="230">
        <v>2</v>
      </c>
      <c r="BC2" s="230">
        <v>4</v>
      </c>
      <c r="BD2" s="230">
        <v>4</v>
      </c>
      <c r="BE2" s="230">
        <v>4</v>
      </c>
      <c r="BF2" s="230">
        <v>4</v>
      </c>
      <c r="BG2" s="230">
        <v>4</v>
      </c>
      <c r="BH2" s="230">
        <v>4</v>
      </c>
      <c r="BI2" s="230">
        <v>5</v>
      </c>
      <c r="BJ2" s="230">
        <v>4</v>
      </c>
      <c r="BK2" s="230">
        <v>4</v>
      </c>
      <c r="BL2" s="230">
        <v>4</v>
      </c>
      <c r="BM2" s="230">
        <v>4</v>
      </c>
      <c r="BN2" s="230">
        <v>4</v>
      </c>
      <c r="BO2" s="230">
        <v>4</v>
      </c>
      <c r="BP2" s="230">
        <v>5</v>
      </c>
      <c r="BQ2" s="230">
        <v>4</v>
      </c>
      <c r="BR2" s="230">
        <v>4</v>
      </c>
      <c r="BS2" s="230">
        <v>4</v>
      </c>
      <c r="BT2" s="230">
        <v>4</v>
      </c>
      <c r="BU2" s="230">
        <v>4</v>
      </c>
      <c r="BV2" s="230">
        <v>4</v>
      </c>
      <c r="BW2" s="230">
        <v>4</v>
      </c>
      <c r="BX2" s="230">
        <v>4</v>
      </c>
      <c r="BY2" s="230">
        <v>4</v>
      </c>
      <c r="BZ2" s="230">
        <v>4</v>
      </c>
      <c r="CA2" s="230">
        <v>4</v>
      </c>
      <c r="CB2" s="230">
        <v>4</v>
      </c>
      <c r="CC2" s="230">
        <v>3</v>
      </c>
      <c r="CD2" s="230">
        <v>3</v>
      </c>
      <c r="CE2" s="230">
        <v>4</v>
      </c>
      <c r="CF2" s="230">
        <v>4</v>
      </c>
      <c r="CG2" s="230">
        <v>3</v>
      </c>
      <c r="CH2" s="230">
        <v>1</v>
      </c>
      <c r="CI2" s="230">
        <v>3</v>
      </c>
      <c r="CJ2" s="230">
        <v>1</v>
      </c>
      <c r="CK2" s="230">
        <v>1</v>
      </c>
      <c r="CL2" s="230">
        <v>1</v>
      </c>
      <c r="CM2" s="230">
        <v>1</v>
      </c>
      <c r="CN2" s="230">
        <v>3</v>
      </c>
      <c r="CO2" s="230">
        <v>4</v>
      </c>
      <c r="CP2" s="230">
        <v>4</v>
      </c>
      <c r="CQ2" s="230">
        <v>4</v>
      </c>
      <c r="CR2" s="230">
        <v>4</v>
      </c>
      <c r="CS2" s="230">
        <v>4</v>
      </c>
      <c r="CT2" s="230">
        <v>4</v>
      </c>
      <c r="CU2" s="230">
        <v>4</v>
      </c>
      <c r="CV2" s="230">
        <v>4</v>
      </c>
      <c r="CW2" s="230">
        <v>4</v>
      </c>
      <c r="CX2" s="230">
        <v>3</v>
      </c>
      <c r="CY2" s="230">
        <v>4</v>
      </c>
      <c r="CZ2" s="230">
        <v>4</v>
      </c>
      <c r="DA2" s="230">
        <v>3</v>
      </c>
      <c r="DB2" s="230">
        <v>4</v>
      </c>
      <c r="DC2" s="230">
        <v>4</v>
      </c>
      <c r="DD2" s="230">
        <v>4</v>
      </c>
      <c r="DE2" s="230">
        <v>3</v>
      </c>
      <c r="DF2" s="230">
        <v>4</v>
      </c>
      <c r="DG2" s="230">
        <v>4</v>
      </c>
      <c r="DH2" s="230">
        <v>4</v>
      </c>
      <c r="DI2" s="230">
        <v>4</v>
      </c>
      <c r="DJ2" s="230">
        <v>4</v>
      </c>
      <c r="DK2" s="230">
        <v>4</v>
      </c>
      <c r="DL2" s="230">
        <v>4</v>
      </c>
      <c r="DM2" s="230">
        <v>4</v>
      </c>
      <c r="DN2" s="230">
        <v>4</v>
      </c>
      <c r="DO2" s="230">
        <v>4</v>
      </c>
      <c r="DP2" s="230">
        <v>4</v>
      </c>
      <c r="DQ2" s="230">
        <v>4</v>
      </c>
      <c r="DR2" s="230">
        <v>5</v>
      </c>
      <c r="DS2" s="230">
        <v>4</v>
      </c>
      <c r="DT2" s="230">
        <v>4</v>
      </c>
      <c r="DU2" s="230">
        <v>4</v>
      </c>
      <c r="DV2" s="230">
        <v>4</v>
      </c>
      <c r="DW2" s="230">
        <v>4</v>
      </c>
      <c r="DX2" s="230">
        <v>4</v>
      </c>
      <c r="DY2" s="230">
        <v>2</v>
      </c>
      <c r="DZ2" s="230">
        <v>1</v>
      </c>
      <c r="EA2" s="230">
        <v>4</v>
      </c>
      <c r="EB2" s="230">
        <v>4</v>
      </c>
      <c r="EC2" s="230">
        <v>3</v>
      </c>
      <c r="ED2" s="230">
        <v>3</v>
      </c>
      <c r="EE2" s="230">
        <v>3</v>
      </c>
      <c r="EF2" s="230">
        <v>3</v>
      </c>
      <c r="EG2" s="230">
        <v>3</v>
      </c>
      <c r="EH2" s="230">
        <v>5</v>
      </c>
      <c r="EI2" s="230">
        <v>4</v>
      </c>
      <c r="EJ2" s="230">
        <v>5</v>
      </c>
      <c r="EK2" s="230">
        <v>1</v>
      </c>
      <c r="EL2" s="230">
        <v>3</v>
      </c>
      <c r="EM2" s="230">
        <v>4</v>
      </c>
      <c r="EN2" s="230">
        <v>4</v>
      </c>
      <c r="EO2" s="230">
        <v>4</v>
      </c>
      <c r="EP2" s="230">
        <v>3</v>
      </c>
      <c r="EQ2" s="230">
        <v>4</v>
      </c>
      <c r="ER2" s="230">
        <v>4</v>
      </c>
      <c r="ES2" s="230">
        <v>3</v>
      </c>
      <c r="ET2" s="230">
        <v>5</v>
      </c>
      <c r="EU2" s="230">
        <v>4</v>
      </c>
      <c r="EV2" s="230">
        <v>4</v>
      </c>
      <c r="EW2" s="230">
        <v>4</v>
      </c>
      <c r="EX2" s="230">
        <v>4</v>
      </c>
      <c r="EY2" s="230">
        <v>5</v>
      </c>
      <c r="EZ2" s="230">
        <v>1</v>
      </c>
      <c r="FA2" s="230">
        <v>5</v>
      </c>
      <c r="FB2" s="230">
        <v>5</v>
      </c>
      <c r="FC2" s="230">
        <v>2</v>
      </c>
      <c r="FD2" s="230">
        <v>5</v>
      </c>
      <c r="FE2" s="230">
        <v>4</v>
      </c>
      <c r="FF2" s="230">
        <v>4</v>
      </c>
      <c r="FG2" s="230">
        <v>1</v>
      </c>
      <c r="FH2" s="230">
        <v>5</v>
      </c>
      <c r="FI2" s="230">
        <v>1</v>
      </c>
      <c r="FJ2" s="230">
        <v>1</v>
      </c>
      <c r="FK2" s="230">
        <v>2</v>
      </c>
      <c r="FL2" s="230">
        <v>2</v>
      </c>
      <c r="FM2" s="230">
        <v>5</v>
      </c>
      <c r="FN2" s="230">
        <v>1</v>
      </c>
      <c r="FO2" s="230">
        <v>1</v>
      </c>
      <c r="FP2" s="230">
        <v>1</v>
      </c>
      <c r="FQ2" s="230">
        <v>2</v>
      </c>
      <c r="FR2" s="230">
        <v>1</v>
      </c>
      <c r="FS2" s="230">
        <v>1</v>
      </c>
      <c r="FT2" s="230">
        <v>2</v>
      </c>
      <c r="FU2" s="230">
        <v>5</v>
      </c>
      <c r="FV2" s="230">
        <v>1</v>
      </c>
      <c r="FW2" s="230">
        <v>1</v>
      </c>
      <c r="FX2" s="230">
        <v>1</v>
      </c>
      <c r="FY2" s="230">
        <v>1</v>
      </c>
      <c r="FZ2" s="230">
        <v>2</v>
      </c>
      <c r="GA2" s="230">
        <v>3</v>
      </c>
      <c r="GB2" s="230">
        <v>3</v>
      </c>
      <c r="GC2" s="230">
        <v>3</v>
      </c>
      <c r="GD2" s="230">
        <v>4</v>
      </c>
      <c r="GE2" s="230">
        <v>4</v>
      </c>
      <c r="GF2" s="230">
        <v>3</v>
      </c>
      <c r="GG2" s="230">
        <v>4</v>
      </c>
      <c r="GH2" s="230">
        <v>5</v>
      </c>
      <c r="GI2" s="230">
        <v>4</v>
      </c>
      <c r="GJ2" s="230">
        <v>4</v>
      </c>
      <c r="GK2" s="230">
        <v>5</v>
      </c>
      <c r="GL2" s="230">
        <v>5</v>
      </c>
      <c r="GM2" s="230">
        <v>3</v>
      </c>
      <c r="GN2" s="230">
        <v>4</v>
      </c>
      <c r="GO2" s="230">
        <v>3</v>
      </c>
      <c r="GP2" s="230">
        <v>1</v>
      </c>
      <c r="GQ2" s="230">
        <v>3</v>
      </c>
      <c r="GR2" s="230">
        <v>4</v>
      </c>
      <c r="GS2" s="230">
        <v>3</v>
      </c>
      <c r="GT2" s="230">
        <v>4</v>
      </c>
      <c r="GU2" s="230">
        <v>5</v>
      </c>
      <c r="GV2" s="230">
        <v>4</v>
      </c>
      <c r="GW2" s="230">
        <v>4</v>
      </c>
      <c r="GX2" s="230">
        <v>4</v>
      </c>
      <c r="GY2" s="230">
        <v>4</v>
      </c>
      <c r="GZ2" s="230">
        <v>4</v>
      </c>
      <c r="HA2" s="230">
        <v>5</v>
      </c>
      <c r="HB2" s="230">
        <v>4</v>
      </c>
      <c r="HC2" s="230">
        <v>4</v>
      </c>
      <c r="HD2" s="230">
        <v>4</v>
      </c>
      <c r="HE2" s="230">
        <v>4</v>
      </c>
      <c r="HF2" s="230">
        <v>4</v>
      </c>
      <c r="HG2" s="230">
        <v>3</v>
      </c>
      <c r="HH2" s="230">
        <v>1</v>
      </c>
      <c r="HI2" s="230">
        <v>1</v>
      </c>
      <c r="HJ2" s="230">
        <v>4</v>
      </c>
      <c r="HK2" s="230">
        <v>3</v>
      </c>
      <c r="HL2" s="230">
        <v>5</v>
      </c>
      <c r="HM2" s="230">
        <v>3</v>
      </c>
      <c r="HN2" s="230">
        <v>5</v>
      </c>
      <c r="HO2" s="230">
        <v>2</v>
      </c>
      <c r="HP2" s="230">
        <v>1</v>
      </c>
      <c r="HQ2" s="230">
        <v>2</v>
      </c>
      <c r="HR2" s="230">
        <v>4</v>
      </c>
      <c r="HS2" s="230">
        <v>5</v>
      </c>
      <c r="HT2" s="230">
        <v>1</v>
      </c>
      <c r="HU2" s="230">
        <v>1</v>
      </c>
      <c r="HV2" s="230">
        <v>1</v>
      </c>
      <c r="HW2" s="230">
        <v>4</v>
      </c>
      <c r="HX2" s="230">
        <v>2</v>
      </c>
      <c r="HY2" s="230">
        <v>2</v>
      </c>
      <c r="HZ2" s="230">
        <v>2</v>
      </c>
      <c r="IA2" s="230">
        <v>4</v>
      </c>
      <c r="IB2" s="230">
        <v>3</v>
      </c>
      <c r="IC2" s="230">
        <v>2</v>
      </c>
      <c r="ID2" s="230">
        <v>3</v>
      </c>
      <c r="IE2" s="230">
        <v>5</v>
      </c>
      <c r="IF2" s="230">
        <v>3</v>
      </c>
      <c r="IG2" s="230">
        <v>5</v>
      </c>
      <c r="IH2" s="230">
        <v>2</v>
      </c>
      <c r="II2" s="230">
        <v>1</v>
      </c>
      <c r="IJ2" s="230">
        <v>1</v>
      </c>
      <c r="IK2" s="230">
        <v>1</v>
      </c>
      <c r="IL2" s="230">
        <v>4</v>
      </c>
      <c r="IM2" s="230">
        <v>2</v>
      </c>
      <c r="IN2" s="230">
        <v>4</v>
      </c>
      <c r="IO2" s="230">
        <v>2</v>
      </c>
      <c r="IP2" s="230">
        <v>1</v>
      </c>
      <c r="IQ2" s="230">
        <v>1</v>
      </c>
      <c r="IR2" s="230">
        <v>1</v>
      </c>
      <c r="IS2" s="230">
        <v>1</v>
      </c>
      <c r="IT2" s="230">
        <v>1</v>
      </c>
      <c r="IU2" s="230">
        <v>1</v>
      </c>
      <c r="IV2" s="230">
        <v>4</v>
      </c>
      <c r="IW2" s="230">
        <v>1</v>
      </c>
      <c r="IX2" s="230">
        <v>3</v>
      </c>
      <c r="IY2" s="230">
        <v>5</v>
      </c>
      <c r="IZ2" s="230">
        <v>4</v>
      </c>
      <c r="JA2" s="230">
        <v>5</v>
      </c>
      <c r="JB2" s="230">
        <v>3</v>
      </c>
      <c r="JC2" s="230">
        <v>3</v>
      </c>
      <c r="JD2" s="230">
        <v>3</v>
      </c>
      <c r="JE2" s="230">
        <v>3</v>
      </c>
      <c r="JF2" s="230">
        <v>4</v>
      </c>
      <c r="JG2" s="230">
        <v>4</v>
      </c>
      <c r="JH2" s="230">
        <v>4</v>
      </c>
      <c r="JI2" s="230">
        <v>5</v>
      </c>
      <c r="JJ2" s="230">
        <v>4</v>
      </c>
      <c r="JK2" s="230">
        <v>4</v>
      </c>
      <c r="JL2" s="230">
        <v>3</v>
      </c>
      <c r="JM2" s="230">
        <v>4</v>
      </c>
      <c r="JN2" s="230">
        <v>4</v>
      </c>
      <c r="JO2" s="230">
        <v>4</v>
      </c>
      <c r="JP2" s="230">
        <v>4</v>
      </c>
      <c r="JQ2" s="230">
        <v>4</v>
      </c>
      <c r="JR2" s="230">
        <v>4</v>
      </c>
      <c r="JS2" s="230">
        <v>5</v>
      </c>
      <c r="JT2" s="230">
        <v>4</v>
      </c>
      <c r="JU2" s="230">
        <v>5</v>
      </c>
      <c r="JV2" s="230">
        <v>5</v>
      </c>
      <c r="JW2" s="230">
        <v>2</v>
      </c>
      <c r="JX2" s="230">
        <v>4</v>
      </c>
      <c r="JY2" s="230">
        <v>2</v>
      </c>
      <c r="JZ2" s="230">
        <v>5</v>
      </c>
      <c r="KA2" s="230">
        <v>2</v>
      </c>
      <c r="KB2" s="230">
        <v>2</v>
      </c>
      <c r="KC2" s="230">
        <v>2</v>
      </c>
      <c r="KD2" s="230">
        <v>1</v>
      </c>
      <c r="KE2" s="230">
        <v>2</v>
      </c>
      <c r="KF2" s="230">
        <v>4</v>
      </c>
      <c r="KG2" s="230">
        <v>2</v>
      </c>
      <c r="KH2" s="230">
        <v>2</v>
      </c>
      <c r="KI2" s="230">
        <v>4</v>
      </c>
      <c r="KJ2" s="230">
        <v>1</v>
      </c>
      <c r="KK2" s="230">
        <v>2</v>
      </c>
      <c r="KL2" s="230">
        <v>2</v>
      </c>
      <c r="KM2" s="230">
        <v>3</v>
      </c>
      <c r="KN2" s="230">
        <v>3</v>
      </c>
      <c r="KO2" s="230">
        <v>3</v>
      </c>
      <c r="KP2" s="230">
        <v>4</v>
      </c>
      <c r="KQ2" s="230">
        <v>4</v>
      </c>
      <c r="KR2" s="230">
        <v>1</v>
      </c>
      <c r="KS2" s="230">
        <v>3</v>
      </c>
      <c r="KT2" s="230">
        <v>3</v>
      </c>
      <c r="KU2" s="230">
        <v>3</v>
      </c>
      <c r="KV2" s="230">
        <v>4</v>
      </c>
      <c r="KW2" s="230">
        <v>4</v>
      </c>
      <c r="KX2" s="230">
        <v>4</v>
      </c>
      <c r="KY2" s="230">
        <v>4</v>
      </c>
      <c r="KZ2" s="230">
        <v>3</v>
      </c>
      <c r="LA2" s="230">
        <v>1</v>
      </c>
      <c r="LB2" s="230">
        <v>4</v>
      </c>
      <c r="LC2" s="230">
        <v>5</v>
      </c>
      <c r="LD2" s="230">
        <v>4</v>
      </c>
      <c r="LE2" s="230">
        <v>4</v>
      </c>
      <c r="LF2" s="230">
        <v>4</v>
      </c>
      <c r="LG2" s="230">
        <v>3</v>
      </c>
      <c r="LH2" s="230">
        <v>4</v>
      </c>
      <c r="LI2" s="230">
        <v>4</v>
      </c>
      <c r="LJ2" s="230">
        <v>4</v>
      </c>
      <c r="LK2" s="230">
        <v>4</v>
      </c>
      <c r="LL2" s="230">
        <v>5</v>
      </c>
      <c r="LM2" s="230">
        <v>4</v>
      </c>
      <c r="LN2" s="230">
        <v>3</v>
      </c>
      <c r="LO2" s="230">
        <v>3</v>
      </c>
      <c r="LP2" s="230">
        <v>4</v>
      </c>
      <c r="LQ2" s="230">
        <v>4</v>
      </c>
      <c r="LR2" s="230">
        <v>3</v>
      </c>
      <c r="LS2" s="230">
        <v>4</v>
      </c>
      <c r="LT2" s="230">
        <v>1</v>
      </c>
      <c r="LU2" s="235">
        <v>3</v>
      </c>
    </row>
    <row r="3" spans="1:333" x14ac:dyDescent="0.35">
      <c r="A3" s="232" t="s">
        <v>32180</v>
      </c>
      <c r="B3" s="236">
        <v>4</v>
      </c>
      <c r="C3" s="233">
        <v>2</v>
      </c>
      <c r="D3" s="233">
        <v>1</v>
      </c>
      <c r="E3" s="233">
        <v>1</v>
      </c>
      <c r="F3" s="233">
        <v>3</v>
      </c>
      <c r="G3" s="233">
        <v>3</v>
      </c>
      <c r="H3" s="233">
        <v>3</v>
      </c>
      <c r="I3" s="233">
        <v>4</v>
      </c>
      <c r="J3" s="233">
        <v>3</v>
      </c>
      <c r="K3" s="233">
        <v>3</v>
      </c>
      <c r="L3" s="233">
        <v>3</v>
      </c>
      <c r="M3" s="233">
        <v>3</v>
      </c>
      <c r="N3" s="233">
        <v>4</v>
      </c>
      <c r="O3" s="233">
        <v>3</v>
      </c>
      <c r="P3" s="233">
        <v>3</v>
      </c>
      <c r="Q3" s="233">
        <v>4</v>
      </c>
      <c r="R3" s="233">
        <v>3</v>
      </c>
      <c r="S3" s="233">
        <v>4</v>
      </c>
      <c r="T3" s="233">
        <v>3</v>
      </c>
      <c r="U3" s="233">
        <v>4</v>
      </c>
      <c r="V3" s="233">
        <v>4</v>
      </c>
      <c r="W3" s="233">
        <v>3</v>
      </c>
      <c r="X3" s="233">
        <v>3</v>
      </c>
      <c r="Y3" s="233">
        <v>2</v>
      </c>
      <c r="Z3" s="233">
        <v>2</v>
      </c>
      <c r="AA3" s="233">
        <v>3</v>
      </c>
      <c r="AB3" s="233">
        <v>3</v>
      </c>
      <c r="AC3" s="233">
        <v>3</v>
      </c>
      <c r="AD3" s="233">
        <v>2</v>
      </c>
      <c r="AE3" s="233">
        <v>3</v>
      </c>
      <c r="AF3" s="233">
        <v>3</v>
      </c>
      <c r="AG3" s="233">
        <v>5</v>
      </c>
      <c r="AH3" s="233">
        <v>4</v>
      </c>
      <c r="AI3" s="233">
        <v>4</v>
      </c>
      <c r="AJ3" s="233">
        <v>5</v>
      </c>
      <c r="AK3" s="233">
        <v>5</v>
      </c>
      <c r="AL3" s="233">
        <v>4</v>
      </c>
      <c r="AM3" s="233">
        <v>3</v>
      </c>
      <c r="AN3" s="233">
        <v>4</v>
      </c>
      <c r="AO3" s="233">
        <v>5</v>
      </c>
      <c r="AP3" s="233">
        <v>3</v>
      </c>
      <c r="AQ3" s="233">
        <v>3</v>
      </c>
      <c r="AR3" s="233">
        <v>3</v>
      </c>
      <c r="AS3" s="233">
        <v>3</v>
      </c>
      <c r="AT3" s="233">
        <v>5</v>
      </c>
      <c r="AU3" s="233">
        <v>3</v>
      </c>
      <c r="AV3" s="233">
        <v>4</v>
      </c>
      <c r="AW3" s="233">
        <v>3</v>
      </c>
      <c r="AX3" s="233">
        <v>4</v>
      </c>
      <c r="AY3" s="233">
        <v>2</v>
      </c>
      <c r="AZ3" s="233">
        <v>2</v>
      </c>
      <c r="BA3" s="233">
        <v>4</v>
      </c>
      <c r="BB3" s="233">
        <v>4</v>
      </c>
      <c r="BC3" s="233">
        <v>4</v>
      </c>
      <c r="BD3" s="233">
        <v>4</v>
      </c>
      <c r="BE3" s="233">
        <v>4</v>
      </c>
      <c r="BF3" s="233">
        <v>3</v>
      </c>
      <c r="BG3" s="233">
        <v>3</v>
      </c>
      <c r="BH3" s="233">
        <v>3</v>
      </c>
      <c r="BI3" s="233">
        <v>3</v>
      </c>
      <c r="BJ3" s="233">
        <v>4</v>
      </c>
      <c r="BK3" s="233">
        <v>3</v>
      </c>
      <c r="BL3" s="233">
        <v>4</v>
      </c>
      <c r="BM3" s="233">
        <v>3</v>
      </c>
      <c r="BN3" s="233">
        <v>4</v>
      </c>
      <c r="BO3" s="233">
        <v>4</v>
      </c>
      <c r="BP3" s="233">
        <v>3</v>
      </c>
      <c r="BQ3" s="233">
        <v>2</v>
      </c>
      <c r="BR3" s="233">
        <v>3</v>
      </c>
      <c r="BS3" s="233">
        <v>2</v>
      </c>
      <c r="BT3" s="233">
        <v>2</v>
      </c>
      <c r="BU3" s="233">
        <v>1</v>
      </c>
      <c r="BV3" s="233">
        <v>2</v>
      </c>
      <c r="BW3" s="233">
        <v>2</v>
      </c>
      <c r="BX3" s="233">
        <v>2</v>
      </c>
      <c r="BY3" s="233">
        <v>3</v>
      </c>
      <c r="BZ3" s="233">
        <v>2</v>
      </c>
      <c r="CA3" s="233">
        <v>3</v>
      </c>
      <c r="CB3" s="233">
        <v>2</v>
      </c>
      <c r="CC3" s="233">
        <v>2</v>
      </c>
      <c r="CD3" s="233">
        <v>2</v>
      </c>
      <c r="CE3" s="233">
        <v>1</v>
      </c>
      <c r="CF3" s="233">
        <v>1</v>
      </c>
      <c r="CG3" s="233">
        <v>2</v>
      </c>
      <c r="CH3" s="233">
        <v>4</v>
      </c>
      <c r="CI3" s="233">
        <v>3</v>
      </c>
      <c r="CJ3" s="233">
        <v>5</v>
      </c>
      <c r="CK3" s="233">
        <v>4</v>
      </c>
      <c r="CL3" s="233">
        <v>4</v>
      </c>
      <c r="CM3" s="233">
        <v>4</v>
      </c>
      <c r="CN3" s="233">
        <v>1</v>
      </c>
      <c r="CO3" s="233">
        <v>2</v>
      </c>
      <c r="CP3" s="233">
        <v>2</v>
      </c>
      <c r="CQ3" s="233">
        <v>3</v>
      </c>
      <c r="CR3" s="233">
        <v>2</v>
      </c>
      <c r="CS3" s="233">
        <v>2</v>
      </c>
      <c r="CT3" s="233">
        <v>2</v>
      </c>
      <c r="CU3" s="233">
        <v>3</v>
      </c>
      <c r="CV3" s="233">
        <v>3</v>
      </c>
      <c r="CW3" s="233">
        <v>3</v>
      </c>
      <c r="CX3" s="233">
        <v>2</v>
      </c>
      <c r="CY3" s="233">
        <v>3</v>
      </c>
      <c r="CZ3" s="233">
        <v>2</v>
      </c>
      <c r="DA3" s="233">
        <v>4</v>
      </c>
      <c r="DB3" s="233">
        <v>2</v>
      </c>
      <c r="DC3" s="233">
        <v>2</v>
      </c>
      <c r="DD3" s="233">
        <v>2</v>
      </c>
      <c r="DE3" s="233">
        <v>3</v>
      </c>
      <c r="DF3" s="233">
        <v>2</v>
      </c>
      <c r="DG3" s="233">
        <v>2</v>
      </c>
      <c r="DH3" s="233">
        <v>2</v>
      </c>
      <c r="DI3" s="233">
        <v>3</v>
      </c>
      <c r="DJ3" s="233">
        <v>3</v>
      </c>
      <c r="DK3" s="233">
        <v>2</v>
      </c>
      <c r="DL3" s="233">
        <v>2</v>
      </c>
      <c r="DM3" s="233">
        <v>3</v>
      </c>
      <c r="DN3" s="233">
        <v>2</v>
      </c>
      <c r="DO3" s="233">
        <v>3</v>
      </c>
      <c r="DP3" s="233">
        <v>1</v>
      </c>
      <c r="DQ3" s="233">
        <v>3</v>
      </c>
      <c r="DR3" s="233">
        <v>2</v>
      </c>
      <c r="DS3" s="233">
        <v>3</v>
      </c>
      <c r="DT3" s="233">
        <v>3</v>
      </c>
      <c r="DU3" s="233">
        <v>4</v>
      </c>
      <c r="DV3" s="233">
        <v>2</v>
      </c>
      <c r="DW3" s="233">
        <v>1</v>
      </c>
      <c r="DX3" s="233">
        <v>4</v>
      </c>
      <c r="DY3" s="233">
        <v>4</v>
      </c>
      <c r="DZ3" s="233">
        <v>5</v>
      </c>
      <c r="EA3" s="233">
        <v>5</v>
      </c>
      <c r="EB3" s="233">
        <v>4</v>
      </c>
      <c r="EC3" s="233">
        <v>4</v>
      </c>
      <c r="ED3" s="233">
        <v>5</v>
      </c>
      <c r="EE3" s="233">
        <v>5</v>
      </c>
      <c r="EF3" s="233">
        <v>4</v>
      </c>
      <c r="EG3" s="233">
        <v>4</v>
      </c>
      <c r="EH3" s="233">
        <v>2</v>
      </c>
      <c r="EI3" s="233">
        <v>2</v>
      </c>
      <c r="EJ3" s="233">
        <v>2</v>
      </c>
      <c r="EK3" s="233">
        <v>5</v>
      </c>
      <c r="EL3" s="233">
        <v>4</v>
      </c>
      <c r="EM3" s="233">
        <v>2</v>
      </c>
      <c r="EN3" s="233">
        <v>2</v>
      </c>
      <c r="EO3" s="233">
        <v>2</v>
      </c>
      <c r="EP3" s="233">
        <v>1</v>
      </c>
      <c r="EQ3" s="233">
        <v>2</v>
      </c>
      <c r="ER3" s="233">
        <v>3</v>
      </c>
      <c r="ES3" s="233">
        <v>2</v>
      </c>
      <c r="ET3" s="233">
        <v>2</v>
      </c>
      <c r="EU3" s="233">
        <v>3</v>
      </c>
      <c r="EV3" s="233">
        <v>3</v>
      </c>
      <c r="EW3" s="233">
        <v>3</v>
      </c>
      <c r="EX3" s="233">
        <v>2</v>
      </c>
      <c r="EY3" s="233">
        <v>2</v>
      </c>
      <c r="EZ3" s="233">
        <v>5</v>
      </c>
      <c r="FA3" s="233">
        <v>4</v>
      </c>
      <c r="FB3" s="233">
        <v>2</v>
      </c>
      <c r="FC3" s="233">
        <v>4</v>
      </c>
      <c r="FD3" s="233">
        <v>2</v>
      </c>
      <c r="FE3" s="233">
        <v>4</v>
      </c>
      <c r="FF3" s="233">
        <v>2</v>
      </c>
      <c r="FG3" s="233">
        <v>5</v>
      </c>
      <c r="FH3" s="233">
        <v>4</v>
      </c>
      <c r="FI3" s="233">
        <v>4</v>
      </c>
      <c r="FJ3" s="233">
        <v>4</v>
      </c>
      <c r="FK3" s="233">
        <v>4</v>
      </c>
      <c r="FL3" s="233">
        <v>4</v>
      </c>
      <c r="FM3" s="233">
        <v>4</v>
      </c>
      <c r="FN3" s="233">
        <v>4</v>
      </c>
      <c r="FO3" s="233">
        <v>4</v>
      </c>
      <c r="FP3" s="233">
        <v>4</v>
      </c>
      <c r="FQ3" s="233">
        <v>4</v>
      </c>
      <c r="FR3" s="233">
        <v>4</v>
      </c>
      <c r="FS3" s="233">
        <v>4</v>
      </c>
      <c r="FT3" s="233">
        <v>4</v>
      </c>
      <c r="FU3" s="233">
        <v>4</v>
      </c>
      <c r="FV3" s="233">
        <v>4</v>
      </c>
      <c r="FW3" s="233">
        <v>4</v>
      </c>
      <c r="FX3" s="233">
        <v>4</v>
      </c>
      <c r="FY3" s="233">
        <v>4</v>
      </c>
      <c r="FZ3" s="233">
        <v>5</v>
      </c>
      <c r="GA3" s="233">
        <v>5</v>
      </c>
      <c r="GB3" s="233">
        <v>5</v>
      </c>
      <c r="GC3" s="233">
        <v>4</v>
      </c>
      <c r="GD3" s="233">
        <v>3</v>
      </c>
      <c r="GE3" s="233">
        <v>4</v>
      </c>
      <c r="GF3" s="233">
        <v>4</v>
      </c>
      <c r="GG3" s="233">
        <v>1</v>
      </c>
      <c r="GH3" s="233">
        <v>2</v>
      </c>
      <c r="GI3" s="233">
        <v>1</v>
      </c>
      <c r="GJ3" s="233">
        <v>1</v>
      </c>
      <c r="GK3" s="233">
        <v>1</v>
      </c>
      <c r="GL3" s="233">
        <v>2</v>
      </c>
      <c r="GM3" s="233">
        <v>5</v>
      </c>
      <c r="GN3" s="233">
        <v>3</v>
      </c>
      <c r="GO3" s="233">
        <v>3</v>
      </c>
      <c r="GP3" s="233">
        <v>4</v>
      </c>
      <c r="GQ3" s="233">
        <v>3</v>
      </c>
      <c r="GR3" s="233">
        <v>4</v>
      </c>
      <c r="GS3" s="233">
        <v>4</v>
      </c>
      <c r="GT3" s="233">
        <v>1</v>
      </c>
      <c r="GU3" s="233">
        <v>2</v>
      </c>
      <c r="GV3" s="233">
        <v>3</v>
      </c>
      <c r="GW3" s="233">
        <v>1</v>
      </c>
      <c r="GX3" s="233">
        <v>2</v>
      </c>
      <c r="GY3" s="233">
        <v>2</v>
      </c>
      <c r="GZ3" s="233">
        <v>2</v>
      </c>
      <c r="HA3" s="233">
        <v>2</v>
      </c>
      <c r="HB3" s="233">
        <v>1</v>
      </c>
      <c r="HC3" s="233">
        <v>1</v>
      </c>
      <c r="HD3" s="233">
        <v>1</v>
      </c>
      <c r="HE3" s="233">
        <v>1</v>
      </c>
      <c r="HF3" s="233">
        <v>1</v>
      </c>
      <c r="HG3" s="233">
        <v>3</v>
      </c>
      <c r="HH3" s="233">
        <v>5</v>
      </c>
      <c r="HI3" s="233">
        <v>5</v>
      </c>
      <c r="HJ3" s="233">
        <v>4</v>
      </c>
      <c r="HK3" s="233">
        <v>3</v>
      </c>
      <c r="HL3" s="233">
        <v>4</v>
      </c>
      <c r="HM3" s="233">
        <v>4</v>
      </c>
      <c r="HN3" s="233">
        <v>4</v>
      </c>
      <c r="HO3" s="233">
        <v>4</v>
      </c>
      <c r="HP3" s="233">
        <v>4</v>
      </c>
      <c r="HQ3" s="233">
        <v>4</v>
      </c>
      <c r="HR3" s="233">
        <v>3</v>
      </c>
      <c r="HS3" s="233">
        <v>2</v>
      </c>
      <c r="HT3" s="233">
        <v>4</v>
      </c>
      <c r="HU3" s="233">
        <v>3</v>
      </c>
      <c r="HV3" s="233">
        <v>3</v>
      </c>
      <c r="HW3" s="233">
        <v>1</v>
      </c>
      <c r="HX3" s="233">
        <v>3</v>
      </c>
      <c r="HY3" s="233">
        <v>4</v>
      </c>
      <c r="HZ3" s="233">
        <v>3</v>
      </c>
      <c r="IA3" s="233">
        <v>2</v>
      </c>
      <c r="IB3" s="233">
        <v>3</v>
      </c>
      <c r="IC3" s="233">
        <v>5</v>
      </c>
      <c r="ID3" s="233">
        <v>3</v>
      </c>
      <c r="IE3" s="233">
        <v>2</v>
      </c>
      <c r="IF3" s="233">
        <v>3</v>
      </c>
      <c r="IG3" s="233">
        <v>3</v>
      </c>
      <c r="IH3" s="233">
        <v>4</v>
      </c>
      <c r="II3" s="233">
        <v>3</v>
      </c>
      <c r="IJ3" s="233">
        <v>3</v>
      </c>
      <c r="IK3" s="233">
        <v>4</v>
      </c>
      <c r="IL3" s="233">
        <v>2</v>
      </c>
      <c r="IM3" s="233">
        <v>4</v>
      </c>
      <c r="IN3" s="233">
        <v>3</v>
      </c>
      <c r="IO3" s="233">
        <v>4</v>
      </c>
      <c r="IP3" s="233">
        <v>4</v>
      </c>
      <c r="IQ3" s="233">
        <v>2</v>
      </c>
      <c r="IR3" s="233">
        <v>4</v>
      </c>
      <c r="IS3" s="233">
        <v>4</v>
      </c>
      <c r="IT3" s="233">
        <v>4</v>
      </c>
      <c r="IU3" s="233">
        <v>3</v>
      </c>
      <c r="IV3" s="233">
        <v>4</v>
      </c>
      <c r="IW3" s="233">
        <v>4</v>
      </c>
      <c r="IX3" s="233">
        <v>2</v>
      </c>
      <c r="IY3" s="233">
        <v>3</v>
      </c>
      <c r="IZ3" s="233">
        <v>2</v>
      </c>
      <c r="JA3" s="233">
        <v>2</v>
      </c>
      <c r="JB3" s="233">
        <v>3</v>
      </c>
      <c r="JC3" s="233">
        <v>4</v>
      </c>
      <c r="JD3" s="233">
        <v>4</v>
      </c>
      <c r="JE3" s="233">
        <v>2</v>
      </c>
      <c r="JF3" s="233">
        <v>3</v>
      </c>
      <c r="JG3" s="233">
        <v>2</v>
      </c>
      <c r="JH3" s="233">
        <v>2</v>
      </c>
      <c r="JI3" s="233">
        <v>3</v>
      </c>
      <c r="JJ3" s="233">
        <v>4</v>
      </c>
      <c r="JK3" s="233">
        <v>3</v>
      </c>
      <c r="JL3" s="233">
        <v>2</v>
      </c>
      <c r="JM3" s="233">
        <v>3</v>
      </c>
      <c r="JN3" s="233">
        <v>2</v>
      </c>
      <c r="JO3" s="233">
        <v>4</v>
      </c>
      <c r="JP3" s="233">
        <v>4</v>
      </c>
      <c r="JQ3" s="233">
        <v>2</v>
      </c>
      <c r="JR3" s="233">
        <v>2</v>
      </c>
      <c r="JS3" s="233">
        <v>1</v>
      </c>
      <c r="JT3" s="233">
        <v>2</v>
      </c>
      <c r="JU3" s="233">
        <v>2</v>
      </c>
      <c r="JV3" s="233">
        <v>2</v>
      </c>
      <c r="JW3" s="233">
        <v>5</v>
      </c>
      <c r="JX3" s="233">
        <v>4</v>
      </c>
      <c r="JY3" s="233">
        <v>5</v>
      </c>
      <c r="JZ3" s="233">
        <v>4</v>
      </c>
      <c r="KA3" s="233">
        <v>4</v>
      </c>
      <c r="KB3" s="233">
        <v>5</v>
      </c>
      <c r="KC3" s="233">
        <v>5</v>
      </c>
      <c r="KD3" s="233">
        <v>5</v>
      </c>
      <c r="KE3" s="233">
        <v>5</v>
      </c>
      <c r="KF3" s="233">
        <v>4</v>
      </c>
      <c r="KG3" s="233">
        <v>5</v>
      </c>
      <c r="KH3" s="233">
        <v>4</v>
      </c>
      <c r="KI3" s="233">
        <v>3</v>
      </c>
      <c r="KJ3" s="233">
        <v>4</v>
      </c>
      <c r="KK3" s="233">
        <v>5</v>
      </c>
      <c r="KL3" s="233">
        <v>5</v>
      </c>
      <c r="KM3" s="233">
        <v>4</v>
      </c>
      <c r="KN3" s="233">
        <v>4</v>
      </c>
      <c r="KO3" s="233">
        <v>3</v>
      </c>
      <c r="KP3" s="233">
        <v>3</v>
      </c>
      <c r="KQ3" s="233">
        <v>2</v>
      </c>
      <c r="KR3" s="233">
        <v>1</v>
      </c>
      <c r="KS3" s="233">
        <v>2</v>
      </c>
      <c r="KT3" s="233">
        <v>3</v>
      </c>
      <c r="KU3" s="233">
        <v>3</v>
      </c>
      <c r="KV3" s="233">
        <v>2</v>
      </c>
      <c r="KW3" s="233">
        <v>3</v>
      </c>
      <c r="KX3" s="233">
        <v>3</v>
      </c>
      <c r="KY3" s="233">
        <v>3</v>
      </c>
      <c r="KZ3" s="233">
        <v>1</v>
      </c>
      <c r="LA3" s="233">
        <v>2</v>
      </c>
      <c r="LB3" s="233">
        <v>4</v>
      </c>
      <c r="LC3" s="233">
        <v>3</v>
      </c>
      <c r="LD3" s="233">
        <v>2</v>
      </c>
      <c r="LE3" s="233">
        <v>4</v>
      </c>
      <c r="LF3" s="233">
        <v>4</v>
      </c>
      <c r="LG3" s="233">
        <v>3</v>
      </c>
      <c r="LH3" s="233">
        <v>4</v>
      </c>
      <c r="LI3" s="233">
        <v>2</v>
      </c>
      <c r="LJ3" s="233">
        <v>4</v>
      </c>
      <c r="LK3" s="233">
        <v>3</v>
      </c>
      <c r="LL3" s="233">
        <v>3</v>
      </c>
      <c r="LM3" s="233">
        <v>2</v>
      </c>
      <c r="LN3" s="233">
        <v>3</v>
      </c>
      <c r="LO3" s="233">
        <v>5</v>
      </c>
      <c r="LP3" s="233">
        <v>3</v>
      </c>
      <c r="LQ3" s="233">
        <v>3</v>
      </c>
      <c r="LR3" s="233">
        <v>5</v>
      </c>
      <c r="LS3" s="233">
        <v>4</v>
      </c>
      <c r="LT3" s="233">
        <v>5</v>
      </c>
      <c r="LU3" s="231">
        <v>2</v>
      </c>
    </row>
    <row r="4" spans="1:333" x14ac:dyDescent="0.35">
      <c r="A4" s="232" t="s">
        <v>32506</v>
      </c>
      <c r="B4" s="237">
        <v>3</v>
      </c>
      <c r="C4" s="238">
        <v>3</v>
      </c>
      <c r="D4" s="238">
        <v>2</v>
      </c>
      <c r="E4" s="238">
        <v>2</v>
      </c>
      <c r="F4" s="238">
        <v>3</v>
      </c>
      <c r="G4" s="238">
        <v>4</v>
      </c>
      <c r="H4" s="238">
        <v>3</v>
      </c>
      <c r="I4" s="238" t="s">
        <v>233</v>
      </c>
      <c r="J4" s="238">
        <v>3</v>
      </c>
      <c r="K4" s="238">
        <v>4</v>
      </c>
      <c r="L4" s="238">
        <v>3</v>
      </c>
      <c r="M4" s="238">
        <v>3</v>
      </c>
      <c r="N4" s="238" t="s">
        <v>233</v>
      </c>
      <c r="O4" s="238">
        <v>4</v>
      </c>
      <c r="P4" s="238">
        <v>4</v>
      </c>
      <c r="Q4" s="238">
        <v>3</v>
      </c>
      <c r="R4" s="238">
        <v>3</v>
      </c>
      <c r="S4" s="238">
        <v>3</v>
      </c>
      <c r="T4" s="238" t="s">
        <v>233</v>
      </c>
      <c r="U4" s="238" t="s">
        <v>233</v>
      </c>
      <c r="V4" s="238" t="s">
        <v>233</v>
      </c>
      <c r="W4" s="238">
        <v>3</v>
      </c>
      <c r="X4" s="238">
        <v>3</v>
      </c>
      <c r="Y4" s="238">
        <v>3</v>
      </c>
      <c r="Z4" s="238">
        <v>4</v>
      </c>
      <c r="AA4" s="238">
        <v>3</v>
      </c>
      <c r="AB4" s="238">
        <v>3</v>
      </c>
      <c r="AC4" s="238">
        <v>3</v>
      </c>
      <c r="AD4" s="238">
        <v>4</v>
      </c>
      <c r="AE4" s="238">
        <v>3</v>
      </c>
      <c r="AF4" s="238">
        <v>3</v>
      </c>
      <c r="AG4" s="238" t="s">
        <v>233</v>
      </c>
      <c r="AH4" s="238">
        <v>2</v>
      </c>
      <c r="AI4" s="238">
        <v>2</v>
      </c>
      <c r="AJ4" s="238" t="s">
        <v>233</v>
      </c>
      <c r="AK4" s="238" t="s">
        <v>233</v>
      </c>
      <c r="AL4" s="238" t="s">
        <v>233</v>
      </c>
      <c r="AM4" s="238">
        <v>2</v>
      </c>
      <c r="AN4" s="238" t="s">
        <v>233</v>
      </c>
      <c r="AO4" s="238" t="s">
        <v>233</v>
      </c>
      <c r="AP4" s="238">
        <v>4</v>
      </c>
      <c r="AQ4" s="238">
        <v>4</v>
      </c>
      <c r="AR4" s="238">
        <v>4</v>
      </c>
      <c r="AS4" s="238">
        <v>2</v>
      </c>
      <c r="AT4" s="238" t="s">
        <v>233</v>
      </c>
      <c r="AU4" s="238" t="s">
        <v>233</v>
      </c>
      <c r="AV4" s="238" t="s">
        <v>233</v>
      </c>
      <c r="AW4" s="238">
        <v>4</v>
      </c>
      <c r="AX4" s="238" t="s">
        <v>233</v>
      </c>
      <c r="AY4" s="238">
        <v>4</v>
      </c>
      <c r="AZ4" s="238">
        <v>3</v>
      </c>
      <c r="BA4" s="238" t="s">
        <v>233</v>
      </c>
      <c r="BB4" s="238" t="s">
        <v>233</v>
      </c>
      <c r="BC4" s="238" t="s">
        <v>233</v>
      </c>
      <c r="BD4" s="238" t="s">
        <v>233</v>
      </c>
      <c r="BE4" s="238">
        <v>4</v>
      </c>
      <c r="BF4" s="238">
        <v>4</v>
      </c>
      <c r="BG4" s="238">
        <v>3</v>
      </c>
      <c r="BH4" s="238">
        <v>3</v>
      </c>
      <c r="BI4" s="238">
        <v>4</v>
      </c>
      <c r="BJ4" s="238">
        <v>4</v>
      </c>
      <c r="BK4" s="238">
        <v>4</v>
      </c>
      <c r="BL4" s="238">
        <v>4</v>
      </c>
      <c r="BM4" s="238">
        <v>2</v>
      </c>
      <c r="BN4" s="238">
        <v>3</v>
      </c>
      <c r="BO4" s="238">
        <v>3</v>
      </c>
      <c r="BP4" s="238">
        <v>3</v>
      </c>
      <c r="BQ4" s="238">
        <v>3</v>
      </c>
      <c r="BR4" s="238">
        <v>3</v>
      </c>
      <c r="BS4" s="238">
        <v>3</v>
      </c>
      <c r="BT4" s="238">
        <v>3</v>
      </c>
      <c r="BU4" s="238">
        <v>3</v>
      </c>
      <c r="BV4" s="238">
        <v>3</v>
      </c>
      <c r="BW4" s="238">
        <v>3</v>
      </c>
      <c r="BX4" s="238">
        <v>3</v>
      </c>
      <c r="BY4" s="238">
        <v>2</v>
      </c>
      <c r="BZ4" s="238">
        <v>2</v>
      </c>
      <c r="CA4" s="238">
        <v>3</v>
      </c>
      <c r="CB4" s="238">
        <v>4</v>
      </c>
      <c r="CC4" s="238">
        <v>2</v>
      </c>
      <c r="CD4" s="238">
        <v>2</v>
      </c>
      <c r="CE4" s="238">
        <v>4</v>
      </c>
      <c r="CF4" s="238">
        <v>3</v>
      </c>
      <c r="CG4" s="238">
        <v>3</v>
      </c>
      <c r="CH4" s="238" t="s">
        <v>233</v>
      </c>
      <c r="CI4" s="238" t="s">
        <v>233</v>
      </c>
      <c r="CJ4" s="238" t="s">
        <v>233</v>
      </c>
      <c r="CK4" s="238" t="s">
        <v>233</v>
      </c>
      <c r="CL4" s="238" t="s">
        <v>233</v>
      </c>
      <c r="CM4" s="238" t="s">
        <v>233</v>
      </c>
      <c r="CN4" s="238" t="s">
        <v>233</v>
      </c>
      <c r="CO4" s="238">
        <v>3</v>
      </c>
      <c r="CP4" s="238">
        <v>3</v>
      </c>
      <c r="CQ4" s="238">
        <v>3</v>
      </c>
      <c r="CR4" s="238">
        <v>3</v>
      </c>
      <c r="CS4" s="238">
        <v>3</v>
      </c>
      <c r="CT4" s="238">
        <v>4</v>
      </c>
      <c r="CU4" s="238">
        <v>3</v>
      </c>
      <c r="CV4" s="238">
        <v>3</v>
      </c>
      <c r="CW4" s="238">
        <v>3</v>
      </c>
      <c r="CX4" s="238">
        <v>3</v>
      </c>
      <c r="CY4" s="238">
        <v>3</v>
      </c>
      <c r="CZ4" s="238">
        <v>3</v>
      </c>
      <c r="DA4" s="238">
        <v>4</v>
      </c>
      <c r="DB4" s="238">
        <v>3</v>
      </c>
      <c r="DC4" s="238">
        <v>3</v>
      </c>
      <c r="DD4" s="238">
        <v>3</v>
      </c>
      <c r="DE4" s="238">
        <v>3</v>
      </c>
      <c r="DF4" s="238">
        <v>2</v>
      </c>
      <c r="DG4" s="238">
        <v>2</v>
      </c>
      <c r="DH4" s="238">
        <v>3</v>
      </c>
      <c r="DI4" s="238">
        <v>3</v>
      </c>
      <c r="DJ4" s="238">
        <v>4</v>
      </c>
      <c r="DK4" s="238">
        <v>3</v>
      </c>
      <c r="DL4" s="238">
        <v>3</v>
      </c>
      <c r="DM4" s="238">
        <v>3</v>
      </c>
      <c r="DN4" s="238">
        <v>3</v>
      </c>
      <c r="DO4" s="238">
        <v>3</v>
      </c>
      <c r="DP4" s="238">
        <v>4</v>
      </c>
      <c r="DQ4" s="238">
        <v>3</v>
      </c>
      <c r="DR4" s="238">
        <v>3</v>
      </c>
      <c r="DS4" s="238">
        <v>4</v>
      </c>
      <c r="DT4" s="238">
        <v>2</v>
      </c>
      <c r="DU4" s="238">
        <v>2</v>
      </c>
      <c r="DV4" s="238">
        <v>3</v>
      </c>
      <c r="DW4" s="238">
        <v>4</v>
      </c>
      <c r="DX4" s="238" t="s">
        <v>233</v>
      </c>
      <c r="DY4" s="238" t="s">
        <v>233</v>
      </c>
      <c r="DZ4" s="238" t="s">
        <v>233</v>
      </c>
      <c r="EA4" s="238" t="s">
        <v>233</v>
      </c>
      <c r="EB4" s="238" t="s">
        <v>233</v>
      </c>
      <c r="EC4" s="238" t="s">
        <v>233</v>
      </c>
      <c r="ED4" s="238" t="s">
        <v>233</v>
      </c>
      <c r="EE4" s="238" t="s">
        <v>233</v>
      </c>
      <c r="EF4" s="238" t="s">
        <v>233</v>
      </c>
      <c r="EG4" s="238" t="s">
        <v>233</v>
      </c>
      <c r="EH4" s="238">
        <v>3</v>
      </c>
      <c r="EI4" s="238">
        <v>2</v>
      </c>
      <c r="EJ4" s="238">
        <v>3</v>
      </c>
      <c r="EK4" s="238">
        <v>3</v>
      </c>
      <c r="EL4" s="238">
        <v>4</v>
      </c>
      <c r="EM4" s="238">
        <v>3</v>
      </c>
      <c r="EN4" s="238">
        <v>3</v>
      </c>
      <c r="EO4" s="238">
        <v>3</v>
      </c>
      <c r="EP4" s="238">
        <v>4</v>
      </c>
      <c r="EQ4" s="238">
        <v>3</v>
      </c>
      <c r="ER4" s="238">
        <v>2</v>
      </c>
      <c r="ES4" s="238" t="s">
        <v>233</v>
      </c>
      <c r="ET4" s="238">
        <v>5</v>
      </c>
      <c r="EU4" s="238">
        <v>4</v>
      </c>
      <c r="EV4" s="238">
        <v>3</v>
      </c>
      <c r="EW4" s="238">
        <v>2</v>
      </c>
      <c r="EX4" s="238">
        <v>3</v>
      </c>
      <c r="EY4" s="238">
        <v>4</v>
      </c>
      <c r="EZ4" s="238" t="s">
        <v>233</v>
      </c>
      <c r="FA4" s="238" t="s">
        <v>233</v>
      </c>
      <c r="FB4" s="238">
        <v>3</v>
      </c>
      <c r="FC4" s="238" t="s">
        <v>233</v>
      </c>
      <c r="FD4" s="238">
        <v>2</v>
      </c>
      <c r="FE4" s="238">
        <v>3</v>
      </c>
      <c r="FF4" s="238">
        <v>4</v>
      </c>
      <c r="FG4" s="238" t="s">
        <v>233</v>
      </c>
      <c r="FH4" s="238" t="s">
        <v>233</v>
      </c>
      <c r="FI4" s="238" t="s">
        <v>233</v>
      </c>
      <c r="FJ4" s="238"/>
      <c r="FK4" s="238" t="s">
        <v>233</v>
      </c>
      <c r="FL4" s="238" t="s">
        <v>233</v>
      </c>
      <c r="FM4" s="238">
        <v>3</v>
      </c>
      <c r="FN4" s="238" t="s">
        <v>233</v>
      </c>
      <c r="FO4" s="238" t="s">
        <v>233</v>
      </c>
      <c r="FP4" s="238" t="s">
        <v>233</v>
      </c>
      <c r="FQ4" s="238" t="s">
        <v>233</v>
      </c>
      <c r="FR4" s="238" t="s">
        <v>233</v>
      </c>
      <c r="FS4" s="238" t="s">
        <v>233</v>
      </c>
      <c r="FT4" s="238" t="s">
        <v>233</v>
      </c>
      <c r="FU4" s="238">
        <v>2</v>
      </c>
      <c r="FV4" s="238" t="s">
        <v>233</v>
      </c>
      <c r="FW4" s="238" t="s">
        <v>233</v>
      </c>
      <c r="FX4" s="238" t="s">
        <v>233</v>
      </c>
      <c r="FY4" s="238" t="s">
        <v>233</v>
      </c>
      <c r="FZ4" s="238" t="s">
        <v>233</v>
      </c>
      <c r="GA4" s="238">
        <v>3</v>
      </c>
      <c r="GB4" s="238">
        <v>3</v>
      </c>
      <c r="GC4" s="238" t="s">
        <v>233</v>
      </c>
      <c r="GD4" s="238" t="s">
        <v>233</v>
      </c>
      <c r="GE4" s="238" t="s">
        <v>233</v>
      </c>
      <c r="GF4" s="238" t="s">
        <v>233</v>
      </c>
      <c r="GG4" s="238">
        <v>3</v>
      </c>
      <c r="GH4" s="238">
        <v>4</v>
      </c>
      <c r="GI4" s="238">
        <v>2</v>
      </c>
      <c r="GJ4" s="238">
        <v>4</v>
      </c>
      <c r="GK4" s="238">
        <v>4</v>
      </c>
      <c r="GL4" s="238">
        <v>4</v>
      </c>
      <c r="GM4" s="238" t="s">
        <v>233</v>
      </c>
      <c r="GN4" s="238" t="s">
        <v>233</v>
      </c>
      <c r="GO4" s="238" t="s">
        <v>233</v>
      </c>
      <c r="GP4" s="238" t="s">
        <v>233</v>
      </c>
      <c r="GQ4" s="238" t="s">
        <v>233</v>
      </c>
      <c r="GR4" s="238" t="s">
        <v>233</v>
      </c>
      <c r="GS4" s="238" t="s">
        <v>233</v>
      </c>
      <c r="GT4" s="238">
        <v>2</v>
      </c>
      <c r="GU4" s="238">
        <v>4</v>
      </c>
      <c r="GV4" s="238" t="s">
        <v>233</v>
      </c>
      <c r="GW4" s="238">
        <v>5</v>
      </c>
      <c r="GX4" s="238">
        <v>2</v>
      </c>
      <c r="GY4" s="238">
        <v>4</v>
      </c>
      <c r="GZ4" s="238">
        <v>2</v>
      </c>
      <c r="HA4" s="238">
        <v>5</v>
      </c>
      <c r="HB4" s="238">
        <v>4</v>
      </c>
      <c r="HC4" s="238">
        <v>4</v>
      </c>
      <c r="HD4" s="238">
        <v>3</v>
      </c>
      <c r="HE4" s="238">
        <v>4</v>
      </c>
      <c r="HF4" s="238">
        <v>4</v>
      </c>
      <c r="HG4" s="238" t="s">
        <v>233</v>
      </c>
      <c r="HH4" s="238" t="s">
        <v>233</v>
      </c>
      <c r="HI4" s="238" t="s">
        <v>233</v>
      </c>
      <c r="HJ4" s="238" t="s">
        <v>233</v>
      </c>
      <c r="HK4" s="238" t="s">
        <v>233</v>
      </c>
      <c r="HL4" s="238" t="s">
        <v>233</v>
      </c>
      <c r="HM4" s="238" t="s">
        <v>233</v>
      </c>
      <c r="HN4" s="238" t="s">
        <v>233</v>
      </c>
      <c r="HO4" s="238" t="s">
        <v>233</v>
      </c>
      <c r="HP4" s="238" t="s">
        <v>233</v>
      </c>
      <c r="HQ4" s="238" t="s">
        <v>233</v>
      </c>
      <c r="HR4" s="238" t="s">
        <v>233</v>
      </c>
      <c r="HS4" s="238" t="s">
        <v>233</v>
      </c>
      <c r="HT4" s="238" t="s">
        <v>233</v>
      </c>
      <c r="HU4" s="238" t="s">
        <v>233</v>
      </c>
      <c r="HV4" s="238" t="s">
        <v>233</v>
      </c>
      <c r="HW4" s="238" t="s">
        <v>233</v>
      </c>
      <c r="HX4" s="238" t="s">
        <v>233</v>
      </c>
      <c r="HY4" s="238" t="s">
        <v>233</v>
      </c>
      <c r="HZ4" s="238" t="s">
        <v>233</v>
      </c>
      <c r="IA4" s="238" t="s">
        <v>233</v>
      </c>
      <c r="IB4" s="238" t="s">
        <v>233</v>
      </c>
      <c r="IC4" s="238" t="s">
        <v>233</v>
      </c>
      <c r="ID4" s="238" t="s">
        <v>233</v>
      </c>
      <c r="IE4" s="238" t="s">
        <v>233</v>
      </c>
      <c r="IF4" s="238" t="s">
        <v>233</v>
      </c>
      <c r="IG4" s="238" t="s">
        <v>233</v>
      </c>
      <c r="IH4" s="238" t="s">
        <v>233</v>
      </c>
      <c r="II4" s="238" t="s">
        <v>233</v>
      </c>
      <c r="IJ4" s="238" t="s">
        <v>233</v>
      </c>
      <c r="IK4" s="238" t="s">
        <v>233</v>
      </c>
      <c r="IL4" s="238" t="s">
        <v>233</v>
      </c>
      <c r="IM4" s="238" t="s">
        <v>233</v>
      </c>
      <c r="IN4" s="238" t="s">
        <v>233</v>
      </c>
      <c r="IO4" s="238" t="s">
        <v>233</v>
      </c>
      <c r="IP4" s="238" t="s">
        <v>233</v>
      </c>
      <c r="IQ4" s="238" t="s">
        <v>233</v>
      </c>
      <c r="IR4" s="238" t="s">
        <v>233</v>
      </c>
      <c r="IS4" s="238" t="s">
        <v>233</v>
      </c>
      <c r="IT4" s="238" t="s">
        <v>233</v>
      </c>
      <c r="IU4" s="238" t="s">
        <v>233</v>
      </c>
      <c r="IV4" s="238" t="s">
        <v>233</v>
      </c>
      <c r="IW4" s="238" t="s">
        <v>233</v>
      </c>
      <c r="IX4" s="238" t="s">
        <v>233</v>
      </c>
      <c r="IY4" s="238">
        <v>3</v>
      </c>
      <c r="IZ4" s="238">
        <v>4</v>
      </c>
      <c r="JA4" s="238">
        <v>4</v>
      </c>
      <c r="JB4" s="238">
        <v>2</v>
      </c>
      <c r="JC4" s="238">
        <v>2</v>
      </c>
      <c r="JD4" s="238">
        <v>2</v>
      </c>
      <c r="JE4" s="238">
        <v>2</v>
      </c>
      <c r="JF4" s="238">
        <v>4</v>
      </c>
      <c r="JG4" s="238" t="s">
        <v>233</v>
      </c>
      <c r="JH4" s="238" t="s">
        <v>233</v>
      </c>
      <c r="JI4" s="238">
        <v>4</v>
      </c>
      <c r="JJ4" s="238" t="s">
        <v>233</v>
      </c>
      <c r="JK4" s="238">
        <v>2</v>
      </c>
      <c r="JL4" s="238">
        <v>2</v>
      </c>
      <c r="JM4" s="238">
        <v>3</v>
      </c>
      <c r="JN4" s="238">
        <v>3</v>
      </c>
      <c r="JO4" s="238">
        <v>3</v>
      </c>
      <c r="JP4" s="238">
        <v>3</v>
      </c>
      <c r="JQ4" s="238">
        <v>3</v>
      </c>
      <c r="JR4" s="238">
        <v>3</v>
      </c>
      <c r="JS4" s="238">
        <v>3</v>
      </c>
      <c r="JT4" s="238">
        <v>4</v>
      </c>
      <c r="JU4" s="238">
        <v>4</v>
      </c>
      <c r="JV4" s="238">
        <v>4</v>
      </c>
      <c r="JW4" s="238">
        <v>2</v>
      </c>
      <c r="JX4" s="238">
        <v>4</v>
      </c>
      <c r="JY4" s="238">
        <v>2</v>
      </c>
      <c r="JZ4" s="238">
        <v>5</v>
      </c>
      <c r="KA4" s="238" t="s">
        <v>233</v>
      </c>
      <c r="KB4" s="238" t="s">
        <v>233</v>
      </c>
      <c r="KC4" s="238" t="s">
        <v>233</v>
      </c>
      <c r="KD4" s="238" t="s">
        <v>233</v>
      </c>
      <c r="KE4" s="238" t="s">
        <v>233</v>
      </c>
      <c r="KF4" s="238">
        <v>2</v>
      </c>
      <c r="KG4" s="238" t="s">
        <v>233</v>
      </c>
      <c r="KH4" s="238" t="s">
        <v>233</v>
      </c>
      <c r="KI4" s="238">
        <v>4</v>
      </c>
      <c r="KJ4" s="238" t="s">
        <v>233</v>
      </c>
      <c r="KK4" s="238" t="s">
        <v>233</v>
      </c>
      <c r="KL4" s="238">
        <v>2</v>
      </c>
      <c r="KM4" s="238" t="s">
        <v>233</v>
      </c>
      <c r="KN4" s="238">
        <v>3</v>
      </c>
      <c r="KO4" s="238" t="s">
        <v>233</v>
      </c>
      <c r="KP4" s="238">
        <v>4</v>
      </c>
      <c r="KQ4" s="238">
        <v>2</v>
      </c>
      <c r="KR4" s="238">
        <v>4</v>
      </c>
      <c r="KS4" s="238">
        <v>3</v>
      </c>
      <c r="KT4" s="238">
        <v>4</v>
      </c>
      <c r="KU4" s="238">
        <v>4</v>
      </c>
      <c r="KV4" s="238">
        <v>3</v>
      </c>
      <c r="KW4" s="238">
        <v>3</v>
      </c>
      <c r="KX4" s="238">
        <v>3</v>
      </c>
      <c r="KY4" s="238">
        <v>3</v>
      </c>
      <c r="KZ4" s="238">
        <v>4</v>
      </c>
      <c r="LA4" s="238">
        <v>3</v>
      </c>
      <c r="LB4" s="238">
        <v>3</v>
      </c>
      <c r="LC4" s="238">
        <v>2</v>
      </c>
      <c r="LD4" s="238">
        <v>2</v>
      </c>
      <c r="LE4" s="238">
        <v>2</v>
      </c>
      <c r="LF4" s="238">
        <v>2</v>
      </c>
      <c r="LG4" s="238">
        <v>2</v>
      </c>
      <c r="LH4" s="238">
        <v>2</v>
      </c>
      <c r="LI4" s="238">
        <v>2</v>
      </c>
      <c r="LJ4" s="238">
        <v>2</v>
      </c>
      <c r="LK4" s="238">
        <v>1</v>
      </c>
      <c r="LL4" s="238">
        <v>3</v>
      </c>
      <c r="LM4" s="238">
        <v>4</v>
      </c>
      <c r="LN4" s="238" t="s">
        <v>233</v>
      </c>
      <c r="LO4" s="238" t="s">
        <v>233</v>
      </c>
      <c r="LP4" s="238" t="s">
        <v>233</v>
      </c>
      <c r="LQ4" s="238">
        <v>4</v>
      </c>
      <c r="LR4" s="238">
        <v>4</v>
      </c>
      <c r="LS4" s="238">
        <v>2</v>
      </c>
      <c r="LT4" s="238">
        <v>2</v>
      </c>
      <c r="LU4" s="239">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2901-B7A7-416B-8C1C-60337AF455FD}">
  <sheetPr>
    <tabColor rgb="FFFFFF00"/>
  </sheetPr>
  <dimension ref="A1:B26"/>
  <sheetViews>
    <sheetView workbookViewId="0">
      <selection activeCell="C1" sqref="C1:C16"/>
    </sheetView>
  </sheetViews>
  <sheetFormatPr defaultRowHeight="14.5" x14ac:dyDescent="0.35"/>
  <sheetData>
    <row r="1" spans="1:2" x14ac:dyDescent="0.35">
      <c r="A1" t="s">
        <v>36443</v>
      </c>
      <c r="B1" t="s">
        <v>36444</v>
      </c>
    </row>
    <row r="2" spans="1:2" x14ac:dyDescent="0.35">
      <c r="A2">
        <v>1</v>
      </c>
      <c r="B2" t="s">
        <v>137</v>
      </c>
    </row>
    <row r="3" spans="1:2" x14ac:dyDescent="0.35">
      <c r="A3">
        <v>2</v>
      </c>
      <c r="B3" t="s">
        <v>36390</v>
      </c>
    </row>
    <row r="4" spans="1:2" x14ac:dyDescent="0.35">
      <c r="A4">
        <v>3</v>
      </c>
      <c r="B4" t="s">
        <v>36391</v>
      </c>
    </row>
    <row r="5" spans="1:2" x14ac:dyDescent="0.35">
      <c r="A5">
        <v>4</v>
      </c>
      <c r="B5" t="s">
        <v>138</v>
      </c>
    </row>
    <row r="6" spans="1:2" x14ac:dyDescent="0.35">
      <c r="A6">
        <v>5</v>
      </c>
      <c r="B6" t="s">
        <v>139</v>
      </c>
    </row>
    <row r="7" spans="1:2" x14ac:dyDescent="0.35">
      <c r="A7">
        <v>6</v>
      </c>
      <c r="B7" t="s">
        <v>140</v>
      </c>
    </row>
    <row r="8" spans="1:2" x14ac:dyDescent="0.35">
      <c r="A8">
        <v>7</v>
      </c>
      <c r="B8" t="s">
        <v>158</v>
      </c>
    </row>
    <row r="9" spans="1:2" x14ac:dyDescent="0.35">
      <c r="A9">
        <v>8</v>
      </c>
      <c r="B9" t="s">
        <v>141</v>
      </c>
    </row>
    <row r="10" spans="1:2" x14ac:dyDescent="0.35">
      <c r="A10">
        <v>9</v>
      </c>
      <c r="B10" t="s">
        <v>142</v>
      </c>
    </row>
    <row r="11" spans="1:2" x14ac:dyDescent="0.35">
      <c r="A11">
        <v>10</v>
      </c>
      <c r="B11" t="s">
        <v>143</v>
      </c>
    </row>
    <row r="12" spans="1:2" x14ac:dyDescent="0.35">
      <c r="A12">
        <v>11</v>
      </c>
      <c r="B12" t="s">
        <v>144</v>
      </c>
    </row>
    <row r="13" spans="1:2" x14ac:dyDescent="0.35">
      <c r="A13">
        <v>12</v>
      </c>
      <c r="B13" t="s">
        <v>145</v>
      </c>
    </row>
    <row r="14" spans="1:2" x14ac:dyDescent="0.35">
      <c r="A14">
        <v>13</v>
      </c>
      <c r="B14" t="s">
        <v>146</v>
      </c>
    </row>
    <row r="15" spans="1:2" x14ac:dyDescent="0.35">
      <c r="A15">
        <v>14</v>
      </c>
      <c r="B15" t="s">
        <v>147</v>
      </c>
    </row>
    <row r="16" spans="1:2" x14ac:dyDescent="0.35">
      <c r="A16">
        <v>15</v>
      </c>
      <c r="B16" t="s">
        <v>159</v>
      </c>
    </row>
    <row r="17" spans="1:2" x14ac:dyDescent="0.35">
      <c r="A17">
        <v>16</v>
      </c>
      <c r="B17" t="s">
        <v>148</v>
      </c>
    </row>
    <row r="18" spans="1:2" x14ac:dyDescent="0.35">
      <c r="A18">
        <v>17</v>
      </c>
      <c r="B18" t="s">
        <v>149</v>
      </c>
    </row>
    <row r="19" spans="1:2" x14ac:dyDescent="0.35">
      <c r="A19">
        <v>18</v>
      </c>
      <c r="B19" t="s">
        <v>150</v>
      </c>
    </row>
    <row r="20" spans="1:2" x14ac:dyDescent="0.35">
      <c r="A20">
        <v>19</v>
      </c>
      <c r="B20" t="s">
        <v>151</v>
      </c>
    </row>
    <row r="21" spans="1:2" x14ac:dyDescent="0.35">
      <c r="A21">
        <v>20</v>
      </c>
      <c r="B21" t="s">
        <v>152</v>
      </c>
    </row>
    <row r="22" spans="1:2" x14ac:dyDescent="0.35">
      <c r="A22">
        <v>21</v>
      </c>
      <c r="B22" t="s">
        <v>153</v>
      </c>
    </row>
    <row r="23" spans="1:2" x14ac:dyDescent="0.35">
      <c r="A23">
        <v>22</v>
      </c>
      <c r="B23" t="s">
        <v>36392</v>
      </c>
    </row>
    <row r="24" spans="1:2" x14ac:dyDescent="0.35">
      <c r="A24">
        <v>23</v>
      </c>
      <c r="B24" t="s">
        <v>154</v>
      </c>
    </row>
    <row r="25" spans="1:2" x14ac:dyDescent="0.35">
      <c r="A25">
        <v>24</v>
      </c>
      <c r="B25" t="s">
        <v>155</v>
      </c>
    </row>
    <row r="26" spans="1:2" x14ac:dyDescent="0.35">
      <c r="A26">
        <v>25</v>
      </c>
      <c r="B26" t="s">
        <v>156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349B-37CB-4CB3-B66B-F6798EF04592}">
  <sheetPr>
    <tabColor rgb="FFFFFF00"/>
  </sheetPr>
  <dimension ref="A1:C197"/>
  <sheetViews>
    <sheetView topLeftCell="A87" workbookViewId="0">
      <selection activeCell="H122" sqref="H122"/>
    </sheetView>
  </sheetViews>
  <sheetFormatPr defaultRowHeight="14.5" x14ac:dyDescent="0.35"/>
  <sheetData>
    <row r="1" spans="1:3" x14ac:dyDescent="0.35">
      <c r="A1" t="s">
        <v>36443</v>
      </c>
      <c r="B1" t="s">
        <v>36444</v>
      </c>
      <c r="C1" t="s">
        <v>36445</v>
      </c>
    </row>
    <row r="2" spans="1:3" x14ac:dyDescent="0.35">
      <c r="A2">
        <v>101</v>
      </c>
      <c r="B2" t="s">
        <v>31539</v>
      </c>
      <c r="C2">
        <v>1</v>
      </c>
    </row>
    <row r="3" spans="1:3" x14ac:dyDescent="0.35">
      <c r="A3">
        <v>102</v>
      </c>
      <c r="B3" t="s">
        <v>31538</v>
      </c>
      <c r="C3">
        <v>1</v>
      </c>
    </row>
    <row r="4" spans="1:3" x14ac:dyDescent="0.35">
      <c r="A4">
        <v>103</v>
      </c>
      <c r="B4" t="s">
        <v>36446</v>
      </c>
      <c r="C4">
        <v>1</v>
      </c>
    </row>
    <row r="5" spans="1:3" x14ac:dyDescent="0.35">
      <c r="A5">
        <v>104</v>
      </c>
      <c r="B5" t="s">
        <v>34133</v>
      </c>
      <c r="C5">
        <v>1</v>
      </c>
    </row>
    <row r="6" spans="1:3" x14ac:dyDescent="0.35">
      <c r="A6">
        <v>105</v>
      </c>
      <c r="B6" t="s">
        <v>34469</v>
      </c>
      <c r="C6">
        <v>1</v>
      </c>
    </row>
    <row r="7" spans="1:3" x14ac:dyDescent="0.35">
      <c r="A7">
        <v>106</v>
      </c>
      <c r="B7" t="s">
        <v>36447</v>
      </c>
      <c r="C7">
        <v>1</v>
      </c>
    </row>
    <row r="8" spans="1:3" x14ac:dyDescent="0.35">
      <c r="A8">
        <v>107</v>
      </c>
      <c r="B8" t="s">
        <v>31540</v>
      </c>
      <c r="C8">
        <v>1</v>
      </c>
    </row>
    <row r="9" spans="1:3" x14ac:dyDescent="0.35">
      <c r="A9">
        <v>201</v>
      </c>
      <c r="B9" t="s">
        <v>31543</v>
      </c>
      <c r="C9">
        <v>2</v>
      </c>
    </row>
    <row r="10" spans="1:3" x14ac:dyDescent="0.35">
      <c r="A10">
        <v>202</v>
      </c>
      <c r="B10" t="s">
        <v>34548</v>
      </c>
      <c r="C10">
        <v>2</v>
      </c>
    </row>
    <row r="11" spans="1:3" x14ac:dyDescent="0.35">
      <c r="A11">
        <v>203</v>
      </c>
      <c r="B11" t="s">
        <v>34382</v>
      </c>
      <c r="C11">
        <v>2</v>
      </c>
    </row>
    <row r="12" spans="1:3" x14ac:dyDescent="0.35">
      <c r="A12">
        <v>204</v>
      </c>
      <c r="B12" t="s">
        <v>36448</v>
      </c>
      <c r="C12">
        <v>2</v>
      </c>
    </row>
    <row r="13" spans="1:3" x14ac:dyDescent="0.35">
      <c r="A13">
        <v>205</v>
      </c>
      <c r="B13" t="s">
        <v>31583</v>
      </c>
      <c r="C13">
        <v>2</v>
      </c>
    </row>
    <row r="14" spans="1:3" x14ac:dyDescent="0.35">
      <c r="A14">
        <v>206</v>
      </c>
      <c r="B14" t="s">
        <v>31579</v>
      </c>
      <c r="C14">
        <v>2</v>
      </c>
    </row>
    <row r="15" spans="1:3" x14ac:dyDescent="0.35">
      <c r="A15">
        <v>207</v>
      </c>
      <c r="B15" t="s">
        <v>36449</v>
      </c>
      <c r="C15">
        <v>2</v>
      </c>
    </row>
    <row r="16" spans="1:3" x14ac:dyDescent="0.35">
      <c r="A16">
        <v>208</v>
      </c>
      <c r="B16" t="s">
        <v>31542</v>
      </c>
      <c r="C16">
        <v>2</v>
      </c>
    </row>
    <row r="17" spans="1:3" x14ac:dyDescent="0.35">
      <c r="A17">
        <v>209</v>
      </c>
      <c r="B17" t="s">
        <v>34385</v>
      </c>
      <c r="C17">
        <v>2</v>
      </c>
    </row>
    <row r="18" spans="1:3" x14ac:dyDescent="0.35">
      <c r="A18">
        <v>210</v>
      </c>
      <c r="B18" t="s">
        <v>31577</v>
      </c>
      <c r="C18">
        <v>2</v>
      </c>
    </row>
    <row r="19" spans="1:3" x14ac:dyDescent="0.35">
      <c r="A19">
        <v>211</v>
      </c>
      <c r="B19" t="s">
        <v>31574</v>
      </c>
      <c r="C19">
        <v>2</v>
      </c>
    </row>
    <row r="20" spans="1:3" x14ac:dyDescent="0.35">
      <c r="A20">
        <v>212</v>
      </c>
      <c r="B20" t="s">
        <v>31530</v>
      </c>
      <c r="C20">
        <v>2</v>
      </c>
    </row>
    <row r="21" spans="1:3" x14ac:dyDescent="0.35">
      <c r="A21">
        <v>213</v>
      </c>
      <c r="B21" t="s">
        <v>34558</v>
      </c>
      <c r="C21">
        <v>2</v>
      </c>
    </row>
    <row r="22" spans="1:3" x14ac:dyDescent="0.35">
      <c r="A22">
        <v>214</v>
      </c>
      <c r="B22" t="s">
        <v>34218</v>
      </c>
      <c r="C22">
        <v>2</v>
      </c>
    </row>
    <row r="23" spans="1:3" x14ac:dyDescent="0.35">
      <c r="A23">
        <v>215</v>
      </c>
      <c r="B23" t="s">
        <v>34250</v>
      </c>
      <c r="C23">
        <v>2</v>
      </c>
    </row>
    <row r="24" spans="1:3" x14ac:dyDescent="0.35">
      <c r="A24">
        <v>216</v>
      </c>
      <c r="B24" t="s">
        <v>31585</v>
      </c>
      <c r="C24">
        <v>2</v>
      </c>
    </row>
    <row r="25" spans="1:3" x14ac:dyDescent="0.35">
      <c r="A25">
        <v>217</v>
      </c>
      <c r="B25" t="s">
        <v>31581</v>
      </c>
      <c r="C25">
        <v>2</v>
      </c>
    </row>
    <row r="26" spans="1:3" x14ac:dyDescent="0.35">
      <c r="A26">
        <v>218</v>
      </c>
      <c r="B26" t="s">
        <v>31545</v>
      </c>
      <c r="C26">
        <v>2</v>
      </c>
    </row>
    <row r="27" spans="1:3" x14ac:dyDescent="0.35">
      <c r="A27">
        <v>219</v>
      </c>
      <c r="B27" t="s">
        <v>31582</v>
      </c>
      <c r="C27">
        <v>2</v>
      </c>
    </row>
    <row r="28" spans="1:3" x14ac:dyDescent="0.35">
      <c r="A28">
        <v>220</v>
      </c>
      <c r="B28" t="s">
        <v>31580</v>
      </c>
      <c r="C28">
        <v>2</v>
      </c>
    </row>
    <row r="29" spans="1:3" x14ac:dyDescent="0.35">
      <c r="A29">
        <v>301</v>
      </c>
      <c r="B29" t="s">
        <v>31546</v>
      </c>
      <c r="C29">
        <v>3</v>
      </c>
    </row>
    <row r="30" spans="1:3" x14ac:dyDescent="0.35">
      <c r="A30">
        <v>302</v>
      </c>
      <c r="B30" t="s">
        <v>31547</v>
      </c>
      <c r="C30">
        <v>3</v>
      </c>
    </row>
    <row r="31" spans="1:3" x14ac:dyDescent="0.35">
      <c r="A31">
        <v>303</v>
      </c>
      <c r="B31" t="s">
        <v>34270</v>
      </c>
      <c r="C31">
        <v>3</v>
      </c>
    </row>
    <row r="32" spans="1:3" x14ac:dyDescent="0.35">
      <c r="A32">
        <v>304</v>
      </c>
      <c r="B32" t="s">
        <v>31627</v>
      </c>
      <c r="C32">
        <v>3</v>
      </c>
    </row>
    <row r="33" spans="1:3" x14ac:dyDescent="0.35">
      <c r="A33">
        <v>305</v>
      </c>
      <c r="B33" t="s">
        <v>31625</v>
      </c>
      <c r="C33">
        <v>3</v>
      </c>
    </row>
    <row r="34" spans="1:3" x14ac:dyDescent="0.35">
      <c r="A34">
        <v>306</v>
      </c>
      <c r="B34" t="s">
        <v>34109</v>
      </c>
      <c r="C34">
        <v>3</v>
      </c>
    </row>
    <row r="35" spans="1:3" x14ac:dyDescent="0.35">
      <c r="A35">
        <v>307</v>
      </c>
      <c r="B35" t="s">
        <v>34148</v>
      </c>
      <c r="C35">
        <v>3</v>
      </c>
    </row>
    <row r="36" spans="1:3" x14ac:dyDescent="0.35">
      <c r="A36">
        <v>401</v>
      </c>
      <c r="B36" t="s">
        <v>138</v>
      </c>
      <c r="C36">
        <v>4</v>
      </c>
    </row>
    <row r="37" spans="1:3" x14ac:dyDescent="0.35">
      <c r="A37">
        <v>402</v>
      </c>
      <c r="B37" t="s">
        <v>36450</v>
      </c>
      <c r="C37">
        <v>4</v>
      </c>
    </row>
    <row r="38" spans="1:3" x14ac:dyDescent="0.35">
      <c r="A38">
        <v>403</v>
      </c>
      <c r="B38" t="s">
        <v>36451</v>
      </c>
      <c r="C38">
        <v>4</v>
      </c>
    </row>
    <row r="39" spans="1:3" x14ac:dyDescent="0.35">
      <c r="A39">
        <v>404</v>
      </c>
      <c r="B39" t="s">
        <v>31526</v>
      </c>
      <c r="C39">
        <v>4</v>
      </c>
    </row>
    <row r="40" spans="1:3" x14ac:dyDescent="0.35">
      <c r="A40">
        <v>405</v>
      </c>
      <c r="B40" t="s">
        <v>31557</v>
      </c>
      <c r="C40">
        <v>4</v>
      </c>
    </row>
    <row r="41" spans="1:3" x14ac:dyDescent="0.35">
      <c r="A41">
        <v>406</v>
      </c>
      <c r="B41" t="s">
        <v>34116</v>
      </c>
      <c r="C41">
        <v>4</v>
      </c>
    </row>
    <row r="42" spans="1:3" x14ac:dyDescent="0.35">
      <c r="A42">
        <v>407</v>
      </c>
      <c r="B42" t="s">
        <v>31559</v>
      </c>
      <c r="C42">
        <v>4</v>
      </c>
    </row>
    <row r="43" spans="1:3" x14ac:dyDescent="0.35">
      <c r="A43">
        <v>408</v>
      </c>
      <c r="B43" t="s">
        <v>36452</v>
      </c>
      <c r="C43">
        <v>4</v>
      </c>
    </row>
    <row r="44" spans="1:3" x14ac:dyDescent="0.35">
      <c r="A44">
        <v>501</v>
      </c>
      <c r="B44" t="s">
        <v>31561</v>
      </c>
      <c r="C44">
        <v>5</v>
      </c>
    </row>
    <row r="45" spans="1:3" x14ac:dyDescent="0.35">
      <c r="A45">
        <v>502</v>
      </c>
      <c r="B45" t="s">
        <v>31597</v>
      </c>
      <c r="C45">
        <v>5</v>
      </c>
    </row>
    <row r="46" spans="1:3" x14ac:dyDescent="0.35">
      <c r="A46">
        <v>503</v>
      </c>
      <c r="B46" t="s">
        <v>34299</v>
      </c>
      <c r="C46">
        <v>5</v>
      </c>
    </row>
    <row r="47" spans="1:3" x14ac:dyDescent="0.35">
      <c r="A47">
        <v>504</v>
      </c>
      <c r="B47" t="s">
        <v>31594</v>
      </c>
      <c r="C47">
        <v>5</v>
      </c>
    </row>
    <row r="48" spans="1:3" x14ac:dyDescent="0.35">
      <c r="A48">
        <v>505</v>
      </c>
      <c r="B48" t="s">
        <v>31595</v>
      </c>
      <c r="C48">
        <v>5</v>
      </c>
    </row>
    <row r="49" spans="1:3" x14ac:dyDescent="0.35">
      <c r="A49">
        <v>506</v>
      </c>
      <c r="B49" t="s">
        <v>31632</v>
      </c>
      <c r="C49">
        <v>5</v>
      </c>
    </row>
    <row r="50" spans="1:3" x14ac:dyDescent="0.35">
      <c r="A50">
        <v>507</v>
      </c>
      <c r="B50" t="s">
        <v>31633</v>
      </c>
      <c r="C50">
        <v>5</v>
      </c>
    </row>
    <row r="51" spans="1:3" x14ac:dyDescent="0.35">
      <c r="A51">
        <v>508</v>
      </c>
      <c r="B51" t="s">
        <v>36453</v>
      </c>
      <c r="C51">
        <v>5</v>
      </c>
    </row>
    <row r="52" spans="1:3" x14ac:dyDescent="0.35">
      <c r="A52">
        <v>509</v>
      </c>
      <c r="B52" t="s">
        <v>34338</v>
      </c>
      <c r="C52">
        <v>5</v>
      </c>
    </row>
    <row r="53" spans="1:3" x14ac:dyDescent="0.35">
      <c r="A53">
        <v>510</v>
      </c>
      <c r="B53" t="s">
        <v>36454</v>
      </c>
      <c r="C53">
        <v>5</v>
      </c>
    </row>
    <row r="54" spans="1:3" x14ac:dyDescent="0.35">
      <c r="A54">
        <v>511</v>
      </c>
      <c r="B54" t="s">
        <v>36455</v>
      </c>
      <c r="C54">
        <v>5</v>
      </c>
    </row>
    <row r="55" spans="1:3" x14ac:dyDescent="0.35">
      <c r="A55">
        <v>601</v>
      </c>
      <c r="B55" t="s">
        <v>140</v>
      </c>
      <c r="C55">
        <v>6</v>
      </c>
    </row>
    <row r="56" spans="1:3" x14ac:dyDescent="0.35">
      <c r="A56">
        <v>602</v>
      </c>
      <c r="B56" t="s">
        <v>31598</v>
      </c>
      <c r="C56">
        <v>6</v>
      </c>
    </row>
    <row r="57" spans="1:3" x14ac:dyDescent="0.35">
      <c r="A57">
        <v>603</v>
      </c>
      <c r="B57" t="s">
        <v>36456</v>
      </c>
      <c r="C57">
        <v>6</v>
      </c>
    </row>
    <row r="58" spans="1:3" x14ac:dyDescent="0.35">
      <c r="A58">
        <v>604</v>
      </c>
      <c r="B58" t="s">
        <v>31528</v>
      </c>
      <c r="C58">
        <v>6</v>
      </c>
    </row>
    <row r="59" spans="1:3" x14ac:dyDescent="0.35">
      <c r="A59">
        <v>605</v>
      </c>
      <c r="B59" t="s">
        <v>36457</v>
      </c>
      <c r="C59">
        <v>6</v>
      </c>
    </row>
    <row r="60" spans="1:3" x14ac:dyDescent="0.35">
      <c r="A60">
        <v>606</v>
      </c>
      <c r="B60" t="s">
        <v>31603</v>
      </c>
      <c r="C60">
        <v>6</v>
      </c>
    </row>
    <row r="61" spans="1:3" x14ac:dyDescent="0.35">
      <c r="A61">
        <v>607</v>
      </c>
      <c r="B61" t="s">
        <v>31604</v>
      </c>
      <c r="C61">
        <v>6</v>
      </c>
    </row>
    <row r="62" spans="1:3" x14ac:dyDescent="0.35">
      <c r="A62">
        <v>608</v>
      </c>
      <c r="B62" t="s">
        <v>35369</v>
      </c>
      <c r="C62">
        <v>6</v>
      </c>
    </row>
    <row r="63" spans="1:3" x14ac:dyDescent="0.35">
      <c r="A63">
        <v>609</v>
      </c>
      <c r="B63" t="s">
        <v>31610</v>
      </c>
      <c r="C63">
        <v>6</v>
      </c>
    </row>
    <row r="64" spans="1:3" x14ac:dyDescent="0.35">
      <c r="A64">
        <v>610</v>
      </c>
      <c r="B64" t="s">
        <v>31578</v>
      </c>
      <c r="C64">
        <v>6</v>
      </c>
    </row>
    <row r="65" spans="1:3" x14ac:dyDescent="0.35">
      <c r="A65">
        <v>611</v>
      </c>
      <c r="B65" t="s">
        <v>31536</v>
      </c>
      <c r="C65">
        <v>6</v>
      </c>
    </row>
    <row r="66" spans="1:3" x14ac:dyDescent="0.35">
      <c r="A66">
        <v>612</v>
      </c>
      <c r="B66" t="s">
        <v>31607</v>
      </c>
      <c r="C66">
        <v>6</v>
      </c>
    </row>
    <row r="67" spans="1:3" x14ac:dyDescent="0.35">
      <c r="A67">
        <v>613</v>
      </c>
      <c r="B67" t="s">
        <v>31609</v>
      </c>
      <c r="C67">
        <v>6</v>
      </c>
    </row>
    <row r="68" spans="1:3" x14ac:dyDescent="0.35">
      <c r="A68">
        <v>701</v>
      </c>
      <c r="B68" t="s">
        <v>36386</v>
      </c>
      <c r="C68">
        <v>7</v>
      </c>
    </row>
    <row r="69" spans="1:3" x14ac:dyDescent="0.35">
      <c r="A69">
        <v>801</v>
      </c>
      <c r="B69" t="s">
        <v>141</v>
      </c>
      <c r="C69">
        <v>8</v>
      </c>
    </row>
    <row r="70" spans="1:3" x14ac:dyDescent="0.35">
      <c r="A70">
        <v>802</v>
      </c>
      <c r="B70" t="s">
        <v>31621</v>
      </c>
      <c r="C70">
        <v>8</v>
      </c>
    </row>
    <row r="71" spans="1:3" x14ac:dyDescent="0.35">
      <c r="A71">
        <v>803</v>
      </c>
      <c r="B71" t="s">
        <v>31611</v>
      </c>
      <c r="C71">
        <v>8</v>
      </c>
    </row>
    <row r="72" spans="1:3" x14ac:dyDescent="0.35">
      <c r="A72">
        <v>804</v>
      </c>
      <c r="B72" t="s">
        <v>31612</v>
      </c>
      <c r="C72">
        <v>8</v>
      </c>
    </row>
    <row r="73" spans="1:3" x14ac:dyDescent="0.35">
      <c r="A73">
        <v>805</v>
      </c>
      <c r="B73" t="s">
        <v>31638</v>
      </c>
      <c r="C73">
        <v>8</v>
      </c>
    </row>
    <row r="74" spans="1:3" x14ac:dyDescent="0.35">
      <c r="A74">
        <v>806</v>
      </c>
      <c r="B74" t="s">
        <v>31564</v>
      </c>
      <c r="C74">
        <v>8</v>
      </c>
    </row>
    <row r="75" spans="1:3" x14ac:dyDescent="0.35">
      <c r="A75">
        <v>807</v>
      </c>
      <c r="B75" t="s">
        <v>31623</v>
      </c>
      <c r="C75">
        <v>8</v>
      </c>
    </row>
    <row r="76" spans="1:3" x14ac:dyDescent="0.35">
      <c r="A76">
        <v>808</v>
      </c>
      <c r="B76" t="s">
        <v>31616</v>
      </c>
      <c r="C76">
        <v>8</v>
      </c>
    </row>
    <row r="77" spans="1:3" x14ac:dyDescent="0.35">
      <c r="A77">
        <v>809</v>
      </c>
      <c r="B77" t="s">
        <v>36458</v>
      </c>
      <c r="C77">
        <v>8</v>
      </c>
    </row>
    <row r="78" spans="1:3" x14ac:dyDescent="0.35">
      <c r="A78">
        <v>810</v>
      </c>
      <c r="B78" t="s">
        <v>34167</v>
      </c>
      <c r="C78">
        <v>8</v>
      </c>
    </row>
    <row r="79" spans="1:3" x14ac:dyDescent="0.35">
      <c r="A79">
        <v>811</v>
      </c>
      <c r="B79" t="s">
        <v>31532</v>
      </c>
      <c r="C79">
        <v>8</v>
      </c>
    </row>
    <row r="80" spans="1:3" x14ac:dyDescent="0.35">
      <c r="A80">
        <v>812</v>
      </c>
      <c r="B80" t="s">
        <v>31619</v>
      </c>
      <c r="C80">
        <v>8</v>
      </c>
    </row>
    <row r="81" spans="1:3" x14ac:dyDescent="0.35">
      <c r="A81">
        <v>813</v>
      </c>
      <c r="B81" t="s">
        <v>31570</v>
      </c>
      <c r="C81">
        <v>8</v>
      </c>
    </row>
    <row r="82" spans="1:3" x14ac:dyDescent="0.35">
      <c r="A82">
        <v>901</v>
      </c>
      <c r="B82" t="s">
        <v>142</v>
      </c>
      <c r="C82">
        <v>9</v>
      </c>
    </row>
    <row r="83" spans="1:3" x14ac:dyDescent="0.35">
      <c r="A83">
        <v>902</v>
      </c>
      <c r="B83" t="s">
        <v>31641</v>
      </c>
      <c r="C83">
        <v>9</v>
      </c>
    </row>
    <row r="84" spans="1:3" x14ac:dyDescent="0.35">
      <c r="A84">
        <v>903</v>
      </c>
      <c r="B84" t="s">
        <v>31642</v>
      </c>
      <c r="C84">
        <v>9</v>
      </c>
    </row>
    <row r="85" spans="1:3" x14ac:dyDescent="0.35">
      <c r="A85">
        <v>904</v>
      </c>
      <c r="B85" t="s">
        <v>34209</v>
      </c>
      <c r="C85">
        <v>9</v>
      </c>
    </row>
    <row r="86" spans="1:3" x14ac:dyDescent="0.35">
      <c r="A86">
        <v>905</v>
      </c>
      <c r="B86" t="s">
        <v>34180</v>
      </c>
      <c r="C86">
        <v>9</v>
      </c>
    </row>
    <row r="87" spans="1:3" x14ac:dyDescent="0.35">
      <c r="A87">
        <v>906</v>
      </c>
      <c r="B87" t="s">
        <v>36459</v>
      </c>
      <c r="C87">
        <v>9</v>
      </c>
    </row>
    <row r="88" spans="1:3" x14ac:dyDescent="0.35">
      <c r="A88">
        <v>907</v>
      </c>
      <c r="B88" t="s">
        <v>31643</v>
      </c>
      <c r="C88">
        <v>9</v>
      </c>
    </row>
    <row r="89" spans="1:3" x14ac:dyDescent="0.35">
      <c r="A89">
        <v>1001</v>
      </c>
      <c r="B89" t="s">
        <v>143</v>
      </c>
      <c r="C89">
        <v>10</v>
      </c>
    </row>
    <row r="90" spans="1:3" x14ac:dyDescent="0.35">
      <c r="A90">
        <v>1002</v>
      </c>
      <c r="B90" t="s">
        <v>34044</v>
      </c>
      <c r="C90">
        <v>10</v>
      </c>
    </row>
    <row r="91" spans="1:3" x14ac:dyDescent="0.35">
      <c r="A91">
        <v>1003</v>
      </c>
      <c r="B91" t="s">
        <v>31647</v>
      </c>
      <c r="C91">
        <v>10</v>
      </c>
    </row>
    <row r="92" spans="1:3" x14ac:dyDescent="0.35">
      <c r="A92">
        <v>1004</v>
      </c>
      <c r="B92" t="s">
        <v>34352</v>
      </c>
      <c r="C92">
        <v>10</v>
      </c>
    </row>
    <row r="93" spans="1:3" x14ac:dyDescent="0.35">
      <c r="A93">
        <v>1005</v>
      </c>
      <c r="B93" t="s">
        <v>36460</v>
      </c>
      <c r="C93">
        <v>10</v>
      </c>
    </row>
    <row r="94" spans="1:3" x14ac:dyDescent="0.35">
      <c r="A94">
        <v>1006</v>
      </c>
      <c r="B94" t="s">
        <v>31648</v>
      </c>
      <c r="C94">
        <v>10</v>
      </c>
    </row>
    <row r="95" spans="1:3" x14ac:dyDescent="0.35">
      <c r="A95">
        <v>1007</v>
      </c>
      <c r="B95" t="s">
        <v>36461</v>
      </c>
      <c r="C95">
        <v>10</v>
      </c>
    </row>
    <row r="96" spans="1:3" x14ac:dyDescent="0.35">
      <c r="A96">
        <v>1008</v>
      </c>
      <c r="B96" t="s">
        <v>31649</v>
      </c>
      <c r="C96">
        <v>10</v>
      </c>
    </row>
    <row r="97" spans="1:3" x14ac:dyDescent="0.35">
      <c r="A97">
        <v>1009</v>
      </c>
      <c r="B97" t="s">
        <v>34497</v>
      </c>
      <c r="C97">
        <v>10</v>
      </c>
    </row>
    <row r="98" spans="1:3" x14ac:dyDescent="0.35">
      <c r="A98">
        <v>1010</v>
      </c>
      <c r="B98" t="s">
        <v>36462</v>
      </c>
      <c r="C98">
        <v>10</v>
      </c>
    </row>
    <row r="99" spans="1:3" x14ac:dyDescent="0.35">
      <c r="A99">
        <v>1011</v>
      </c>
      <c r="B99" t="s">
        <v>36463</v>
      </c>
      <c r="C99">
        <v>10</v>
      </c>
    </row>
    <row r="100" spans="1:3" x14ac:dyDescent="0.35">
      <c r="A100">
        <v>1101</v>
      </c>
      <c r="B100" t="s">
        <v>36464</v>
      </c>
      <c r="C100">
        <v>11</v>
      </c>
    </row>
    <row r="101" spans="1:3" x14ac:dyDescent="0.35">
      <c r="A101">
        <v>1102</v>
      </c>
      <c r="B101" t="s">
        <v>36465</v>
      </c>
      <c r="C101">
        <v>11</v>
      </c>
    </row>
    <row r="102" spans="1:3" x14ac:dyDescent="0.35">
      <c r="A102">
        <v>1103</v>
      </c>
      <c r="B102" t="s">
        <v>37244</v>
      </c>
      <c r="C102">
        <v>11</v>
      </c>
    </row>
    <row r="103" spans="1:3" x14ac:dyDescent="0.35">
      <c r="A103">
        <v>1104</v>
      </c>
      <c r="B103" t="s">
        <v>36466</v>
      </c>
      <c r="C103">
        <v>11</v>
      </c>
    </row>
    <row r="104" spans="1:3" x14ac:dyDescent="0.35">
      <c r="A104">
        <v>1105</v>
      </c>
      <c r="B104" t="s">
        <v>36467</v>
      </c>
      <c r="C104">
        <v>11</v>
      </c>
    </row>
    <row r="105" spans="1:3" x14ac:dyDescent="0.35">
      <c r="A105">
        <v>1201</v>
      </c>
      <c r="B105" t="s">
        <v>36468</v>
      </c>
      <c r="C105">
        <v>12</v>
      </c>
    </row>
    <row r="106" spans="1:3" x14ac:dyDescent="0.35">
      <c r="A106">
        <v>1202</v>
      </c>
      <c r="B106" t="s">
        <v>36469</v>
      </c>
      <c r="C106">
        <v>12</v>
      </c>
    </row>
    <row r="107" spans="1:3" x14ac:dyDescent="0.35">
      <c r="A107">
        <v>1203</v>
      </c>
      <c r="B107" t="s">
        <v>36470</v>
      </c>
      <c r="C107">
        <v>12</v>
      </c>
    </row>
    <row r="108" spans="1:3" x14ac:dyDescent="0.35">
      <c r="A108">
        <v>1204</v>
      </c>
      <c r="B108" t="s">
        <v>36471</v>
      </c>
      <c r="C108">
        <v>12</v>
      </c>
    </row>
    <row r="109" spans="1:3" x14ac:dyDescent="0.35">
      <c r="A109">
        <v>1205</v>
      </c>
      <c r="B109" t="s">
        <v>36472</v>
      </c>
      <c r="C109">
        <v>12</v>
      </c>
    </row>
    <row r="110" spans="1:3" x14ac:dyDescent="0.35">
      <c r="A110">
        <v>1206</v>
      </c>
      <c r="B110" t="s">
        <v>36473</v>
      </c>
      <c r="C110">
        <v>12</v>
      </c>
    </row>
    <row r="111" spans="1:3" x14ac:dyDescent="0.35">
      <c r="A111">
        <v>1207</v>
      </c>
      <c r="B111" t="s">
        <v>36474</v>
      </c>
      <c r="C111">
        <v>12</v>
      </c>
    </row>
    <row r="112" spans="1:3" x14ac:dyDescent="0.35">
      <c r="A112">
        <v>1208</v>
      </c>
      <c r="B112" t="s">
        <v>36475</v>
      </c>
      <c r="C112">
        <v>12</v>
      </c>
    </row>
    <row r="113" spans="1:3" x14ac:dyDescent="0.35">
      <c r="A113">
        <v>1209</v>
      </c>
      <c r="B113" t="s">
        <v>36476</v>
      </c>
      <c r="C113">
        <v>12</v>
      </c>
    </row>
    <row r="114" spans="1:3" x14ac:dyDescent="0.35">
      <c r="A114">
        <v>1301</v>
      </c>
      <c r="B114" t="s">
        <v>36477</v>
      </c>
      <c r="C114">
        <v>13</v>
      </c>
    </row>
    <row r="115" spans="1:3" x14ac:dyDescent="0.35">
      <c r="A115">
        <v>1302</v>
      </c>
      <c r="B115" t="s">
        <v>36478</v>
      </c>
      <c r="C115">
        <v>13</v>
      </c>
    </row>
    <row r="116" spans="1:3" x14ac:dyDescent="0.35">
      <c r="A116">
        <v>1303</v>
      </c>
      <c r="B116" t="s">
        <v>36479</v>
      </c>
      <c r="C116">
        <v>13</v>
      </c>
    </row>
    <row r="117" spans="1:3" x14ac:dyDescent="0.35">
      <c r="A117">
        <v>1304</v>
      </c>
      <c r="B117" t="s">
        <v>36480</v>
      </c>
      <c r="C117">
        <v>13</v>
      </c>
    </row>
    <row r="118" spans="1:3" x14ac:dyDescent="0.35">
      <c r="A118">
        <v>1305</v>
      </c>
      <c r="B118" t="s">
        <v>36481</v>
      </c>
      <c r="C118">
        <v>13</v>
      </c>
    </row>
    <row r="119" spans="1:3" x14ac:dyDescent="0.35">
      <c r="A119">
        <v>1306</v>
      </c>
      <c r="B119" t="s">
        <v>36482</v>
      </c>
      <c r="C119">
        <v>13</v>
      </c>
    </row>
    <row r="120" spans="1:3" x14ac:dyDescent="0.35">
      <c r="A120">
        <v>1307</v>
      </c>
      <c r="B120" t="s">
        <v>36483</v>
      </c>
      <c r="C120">
        <v>13</v>
      </c>
    </row>
    <row r="121" spans="1:3" x14ac:dyDescent="0.35">
      <c r="A121">
        <v>1308</v>
      </c>
      <c r="B121" t="s">
        <v>36484</v>
      </c>
      <c r="C121">
        <v>13</v>
      </c>
    </row>
    <row r="122" spans="1:3" x14ac:dyDescent="0.35">
      <c r="A122">
        <v>1309</v>
      </c>
      <c r="B122" t="s">
        <v>36485</v>
      </c>
      <c r="C122">
        <v>13</v>
      </c>
    </row>
    <row r="123" spans="1:3" x14ac:dyDescent="0.35">
      <c r="A123">
        <v>1310</v>
      </c>
      <c r="B123" t="s">
        <v>36486</v>
      </c>
      <c r="C123">
        <v>13</v>
      </c>
    </row>
    <row r="124" spans="1:3" x14ac:dyDescent="0.35">
      <c r="A124">
        <v>1311</v>
      </c>
      <c r="B124" t="s">
        <v>36487</v>
      </c>
      <c r="C124">
        <v>13</v>
      </c>
    </row>
    <row r="125" spans="1:3" x14ac:dyDescent="0.35">
      <c r="A125">
        <v>1312</v>
      </c>
      <c r="B125" t="s">
        <v>36488</v>
      </c>
      <c r="C125">
        <v>13</v>
      </c>
    </row>
    <row r="126" spans="1:3" x14ac:dyDescent="0.35">
      <c r="A126">
        <v>1401</v>
      </c>
      <c r="B126" t="s">
        <v>36489</v>
      </c>
      <c r="C126">
        <v>14</v>
      </c>
    </row>
    <row r="127" spans="1:3" x14ac:dyDescent="0.35">
      <c r="A127">
        <v>1402</v>
      </c>
      <c r="B127" t="s">
        <v>36490</v>
      </c>
      <c r="C127">
        <v>14</v>
      </c>
    </row>
    <row r="128" spans="1:3" x14ac:dyDescent="0.35">
      <c r="A128">
        <v>1403</v>
      </c>
      <c r="B128" t="s">
        <v>36491</v>
      </c>
      <c r="C128">
        <v>14</v>
      </c>
    </row>
    <row r="129" spans="1:3" x14ac:dyDescent="0.35">
      <c r="A129">
        <v>1501</v>
      </c>
      <c r="B129" t="s">
        <v>157</v>
      </c>
      <c r="C129">
        <v>15</v>
      </c>
    </row>
    <row r="130" spans="1:3" x14ac:dyDescent="0.35">
      <c r="A130">
        <v>1502</v>
      </c>
      <c r="B130" t="s">
        <v>36492</v>
      </c>
      <c r="C130">
        <v>15</v>
      </c>
    </row>
    <row r="131" spans="1:3" x14ac:dyDescent="0.35">
      <c r="A131">
        <v>1503</v>
      </c>
      <c r="B131" t="s">
        <v>36493</v>
      </c>
      <c r="C131">
        <v>15</v>
      </c>
    </row>
    <row r="132" spans="1:3" x14ac:dyDescent="0.35">
      <c r="A132">
        <v>1504</v>
      </c>
      <c r="B132" t="s">
        <v>36494</v>
      </c>
      <c r="C132">
        <v>15</v>
      </c>
    </row>
    <row r="133" spans="1:3" x14ac:dyDescent="0.35">
      <c r="A133">
        <v>1505</v>
      </c>
      <c r="B133" t="s">
        <v>36495</v>
      </c>
      <c r="C133">
        <v>15</v>
      </c>
    </row>
    <row r="134" spans="1:3" x14ac:dyDescent="0.35">
      <c r="A134">
        <v>1506</v>
      </c>
      <c r="B134" t="s">
        <v>36496</v>
      </c>
      <c r="C134">
        <v>15</v>
      </c>
    </row>
    <row r="135" spans="1:3" x14ac:dyDescent="0.35">
      <c r="A135">
        <v>1507</v>
      </c>
      <c r="B135" t="s">
        <v>36497</v>
      </c>
      <c r="C135">
        <v>15</v>
      </c>
    </row>
    <row r="136" spans="1:3" x14ac:dyDescent="0.35">
      <c r="A136">
        <v>1508</v>
      </c>
      <c r="B136" t="s">
        <v>36498</v>
      </c>
      <c r="C136">
        <v>15</v>
      </c>
    </row>
    <row r="137" spans="1:3" x14ac:dyDescent="0.35">
      <c r="A137">
        <v>1509</v>
      </c>
      <c r="B137" t="s">
        <v>36499</v>
      </c>
      <c r="C137">
        <v>15</v>
      </c>
    </row>
    <row r="138" spans="1:3" x14ac:dyDescent="0.35">
      <c r="A138">
        <v>1510</v>
      </c>
      <c r="B138" t="s">
        <v>36500</v>
      </c>
      <c r="C138">
        <v>15</v>
      </c>
    </row>
    <row r="139" spans="1:3" x14ac:dyDescent="0.35">
      <c r="A139">
        <v>1601</v>
      </c>
      <c r="B139" t="s">
        <v>36501</v>
      </c>
      <c r="C139">
        <v>16</v>
      </c>
    </row>
    <row r="140" spans="1:3" x14ac:dyDescent="0.35">
      <c r="A140">
        <v>1602</v>
      </c>
      <c r="B140" t="s">
        <v>36502</v>
      </c>
      <c r="C140">
        <v>16</v>
      </c>
    </row>
    <row r="141" spans="1:3" x14ac:dyDescent="0.35">
      <c r="A141">
        <v>1603</v>
      </c>
      <c r="B141" t="s">
        <v>36503</v>
      </c>
      <c r="C141">
        <v>16</v>
      </c>
    </row>
    <row r="142" spans="1:3" x14ac:dyDescent="0.35">
      <c r="A142">
        <v>1604</v>
      </c>
      <c r="B142" t="s">
        <v>36504</v>
      </c>
      <c r="C142">
        <v>16</v>
      </c>
    </row>
    <row r="143" spans="1:3" x14ac:dyDescent="0.35">
      <c r="A143">
        <v>1605</v>
      </c>
      <c r="B143" t="s">
        <v>36505</v>
      </c>
      <c r="C143">
        <v>16</v>
      </c>
    </row>
    <row r="144" spans="1:3" x14ac:dyDescent="0.35">
      <c r="A144">
        <v>1606</v>
      </c>
      <c r="B144" t="s">
        <v>36506</v>
      </c>
      <c r="C144">
        <v>16</v>
      </c>
    </row>
    <row r="145" spans="1:3" x14ac:dyDescent="0.35">
      <c r="A145">
        <v>1607</v>
      </c>
      <c r="B145" t="s">
        <v>36507</v>
      </c>
      <c r="C145">
        <v>16</v>
      </c>
    </row>
    <row r="146" spans="1:3" x14ac:dyDescent="0.35">
      <c r="A146">
        <v>1608</v>
      </c>
      <c r="B146" t="s">
        <v>34920</v>
      </c>
      <c r="C146">
        <v>16</v>
      </c>
    </row>
    <row r="147" spans="1:3" x14ac:dyDescent="0.35">
      <c r="A147">
        <v>1701</v>
      </c>
      <c r="B147" t="s">
        <v>36508</v>
      </c>
      <c r="C147">
        <v>17</v>
      </c>
    </row>
    <row r="148" spans="1:3" x14ac:dyDescent="0.35">
      <c r="A148">
        <v>1702</v>
      </c>
      <c r="B148" t="s">
        <v>36509</v>
      </c>
      <c r="C148">
        <v>17</v>
      </c>
    </row>
    <row r="149" spans="1:3" x14ac:dyDescent="0.35">
      <c r="A149">
        <v>1703</v>
      </c>
      <c r="B149" t="s">
        <v>36510</v>
      </c>
      <c r="C149">
        <v>17</v>
      </c>
    </row>
    <row r="150" spans="1:3" x14ac:dyDescent="0.35">
      <c r="A150">
        <v>1801</v>
      </c>
      <c r="B150" t="s">
        <v>36511</v>
      </c>
      <c r="C150">
        <v>18</v>
      </c>
    </row>
    <row r="151" spans="1:3" x14ac:dyDescent="0.35">
      <c r="A151">
        <v>1802</v>
      </c>
      <c r="B151" t="s">
        <v>36512</v>
      </c>
      <c r="C151">
        <v>18</v>
      </c>
    </row>
    <row r="152" spans="1:3" x14ac:dyDescent="0.35">
      <c r="A152">
        <v>1803</v>
      </c>
      <c r="B152" t="s">
        <v>36513</v>
      </c>
      <c r="C152">
        <v>18</v>
      </c>
    </row>
    <row r="153" spans="1:3" x14ac:dyDescent="0.35">
      <c r="A153">
        <v>1901</v>
      </c>
      <c r="B153" t="s">
        <v>36514</v>
      </c>
      <c r="C153">
        <v>19</v>
      </c>
    </row>
    <row r="154" spans="1:3" x14ac:dyDescent="0.35">
      <c r="A154">
        <v>1902</v>
      </c>
      <c r="B154" t="s">
        <v>36515</v>
      </c>
      <c r="C154">
        <v>19</v>
      </c>
    </row>
    <row r="155" spans="1:3" x14ac:dyDescent="0.35">
      <c r="A155">
        <v>1903</v>
      </c>
      <c r="B155" t="s">
        <v>36516</v>
      </c>
      <c r="C155">
        <v>19</v>
      </c>
    </row>
    <row r="156" spans="1:3" x14ac:dyDescent="0.35">
      <c r="A156">
        <v>2001</v>
      </c>
      <c r="B156" t="s">
        <v>36517</v>
      </c>
      <c r="C156">
        <v>20</v>
      </c>
    </row>
    <row r="157" spans="1:3" x14ac:dyDescent="0.35">
      <c r="A157">
        <v>2002</v>
      </c>
      <c r="B157" t="s">
        <v>36518</v>
      </c>
      <c r="C157">
        <v>20</v>
      </c>
    </row>
    <row r="158" spans="1:3" x14ac:dyDescent="0.35">
      <c r="A158">
        <v>2003</v>
      </c>
      <c r="B158" t="s">
        <v>36519</v>
      </c>
      <c r="C158">
        <v>20</v>
      </c>
    </row>
    <row r="159" spans="1:3" x14ac:dyDescent="0.35">
      <c r="A159">
        <v>2004</v>
      </c>
      <c r="B159" t="s">
        <v>36520</v>
      </c>
      <c r="C159">
        <v>20</v>
      </c>
    </row>
    <row r="160" spans="1:3" x14ac:dyDescent="0.35">
      <c r="A160">
        <v>2005</v>
      </c>
      <c r="B160" t="s">
        <v>36521</v>
      </c>
      <c r="C160">
        <v>20</v>
      </c>
    </row>
    <row r="161" spans="1:3" x14ac:dyDescent="0.35">
      <c r="A161">
        <v>2006</v>
      </c>
      <c r="B161" t="s">
        <v>36522</v>
      </c>
      <c r="C161">
        <v>20</v>
      </c>
    </row>
    <row r="162" spans="1:3" x14ac:dyDescent="0.35">
      <c r="A162">
        <v>2007</v>
      </c>
      <c r="B162" t="s">
        <v>36523</v>
      </c>
      <c r="C162">
        <v>20</v>
      </c>
    </row>
    <row r="163" spans="1:3" x14ac:dyDescent="0.35">
      <c r="A163">
        <v>2008</v>
      </c>
      <c r="B163" t="s">
        <v>36524</v>
      </c>
      <c r="C163">
        <v>20</v>
      </c>
    </row>
    <row r="164" spans="1:3" x14ac:dyDescent="0.35">
      <c r="A164">
        <v>2101</v>
      </c>
      <c r="B164" t="s">
        <v>36525</v>
      </c>
      <c r="C164">
        <v>21</v>
      </c>
    </row>
    <row r="165" spans="1:3" x14ac:dyDescent="0.35">
      <c r="A165">
        <v>2102</v>
      </c>
      <c r="B165" t="s">
        <v>36526</v>
      </c>
      <c r="C165">
        <v>21</v>
      </c>
    </row>
    <row r="166" spans="1:3" x14ac:dyDescent="0.35">
      <c r="A166">
        <v>2103</v>
      </c>
      <c r="B166" t="s">
        <v>36527</v>
      </c>
      <c r="C166">
        <v>21</v>
      </c>
    </row>
    <row r="167" spans="1:3" x14ac:dyDescent="0.35">
      <c r="A167">
        <v>2104</v>
      </c>
      <c r="B167" t="s">
        <v>36528</v>
      </c>
      <c r="C167">
        <v>21</v>
      </c>
    </row>
    <row r="168" spans="1:3" x14ac:dyDescent="0.35">
      <c r="A168">
        <v>2105</v>
      </c>
      <c r="B168" t="s">
        <v>36529</v>
      </c>
      <c r="C168">
        <v>21</v>
      </c>
    </row>
    <row r="169" spans="1:3" x14ac:dyDescent="0.35">
      <c r="A169">
        <v>2106</v>
      </c>
      <c r="B169" t="s">
        <v>36530</v>
      </c>
      <c r="C169">
        <v>21</v>
      </c>
    </row>
    <row r="170" spans="1:3" x14ac:dyDescent="0.35">
      <c r="A170">
        <v>2107</v>
      </c>
      <c r="B170" t="s">
        <v>36531</v>
      </c>
      <c r="C170">
        <v>21</v>
      </c>
    </row>
    <row r="171" spans="1:3" x14ac:dyDescent="0.35">
      <c r="A171">
        <v>2108</v>
      </c>
      <c r="B171" t="s">
        <v>36532</v>
      </c>
      <c r="C171">
        <v>21</v>
      </c>
    </row>
    <row r="172" spans="1:3" x14ac:dyDescent="0.35">
      <c r="A172">
        <v>2109</v>
      </c>
      <c r="B172" t="s">
        <v>36533</v>
      </c>
      <c r="C172">
        <v>21</v>
      </c>
    </row>
    <row r="173" spans="1:3" x14ac:dyDescent="0.35">
      <c r="A173">
        <v>2110</v>
      </c>
      <c r="B173" t="s">
        <v>36534</v>
      </c>
      <c r="C173">
        <v>21</v>
      </c>
    </row>
    <row r="174" spans="1:3" x14ac:dyDescent="0.35">
      <c r="A174">
        <v>2111</v>
      </c>
      <c r="B174" t="s">
        <v>36535</v>
      </c>
      <c r="C174">
        <v>21</v>
      </c>
    </row>
    <row r="175" spans="1:3" x14ac:dyDescent="0.35">
      <c r="A175">
        <v>2112</v>
      </c>
      <c r="B175" t="s">
        <v>36536</v>
      </c>
      <c r="C175">
        <v>21</v>
      </c>
    </row>
    <row r="176" spans="1:3" x14ac:dyDescent="0.35">
      <c r="A176">
        <v>2113</v>
      </c>
      <c r="B176" t="s">
        <v>36537</v>
      </c>
      <c r="C176">
        <v>21</v>
      </c>
    </row>
    <row r="177" spans="1:3" x14ac:dyDescent="0.35">
      <c r="A177">
        <v>2201</v>
      </c>
      <c r="B177" t="s">
        <v>36538</v>
      </c>
      <c r="C177">
        <v>22</v>
      </c>
    </row>
    <row r="178" spans="1:3" x14ac:dyDescent="0.35">
      <c r="A178">
        <v>2202</v>
      </c>
      <c r="B178" t="s">
        <v>36539</v>
      </c>
      <c r="C178">
        <v>22</v>
      </c>
    </row>
    <row r="179" spans="1:3" x14ac:dyDescent="0.35">
      <c r="A179">
        <v>2203</v>
      </c>
      <c r="B179" t="s">
        <v>36540</v>
      </c>
      <c r="C179">
        <v>22</v>
      </c>
    </row>
    <row r="180" spans="1:3" x14ac:dyDescent="0.35">
      <c r="A180">
        <v>2204</v>
      </c>
      <c r="B180" t="s">
        <v>36541</v>
      </c>
      <c r="C180">
        <v>22</v>
      </c>
    </row>
    <row r="181" spans="1:3" x14ac:dyDescent="0.35">
      <c r="A181">
        <v>2205</v>
      </c>
      <c r="B181" t="s">
        <v>36542</v>
      </c>
      <c r="C181">
        <v>22</v>
      </c>
    </row>
    <row r="182" spans="1:3" x14ac:dyDescent="0.35">
      <c r="A182">
        <v>2206</v>
      </c>
      <c r="B182" t="s">
        <v>36543</v>
      </c>
      <c r="C182">
        <v>22</v>
      </c>
    </row>
    <row r="183" spans="1:3" x14ac:dyDescent="0.35">
      <c r="A183">
        <v>2207</v>
      </c>
      <c r="B183" t="s">
        <v>36544</v>
      </c>
      <c r="C183">
        <v>22</v>
      </c>
    </row>
    <row r="184" spans="1:3" x14ac:dyDescent="0.35">
      <c r="A184">
        <v>2208</v>
      </c>
      <c r="B184" t="s">
        <v>36545</v>
      </c>
      <c r="C184">
        <v>22</v>
      </c>
    </row>
    <row r="185" spans="1:3" x14ac:dyDescent="0.35">
      <c r="A185">
        <v>2209</v>
      </c>
      <c r="B185" t="s">
        <v>36546</v>
      </c>
      <c r="C185">
        <v>22</v>
      </c>
    </row>
    <row r="186" spans="1:3" x14ac:dyDescent="0.35">
      <c r="A186">
        <v>2210</v>
      </c>
      <c r="B186" t="s">
        <v>36547</v>
      </c>
      <c r="C186">
        <v>22</v>
      </c>
    </row>
    <row r="187" spans="1:3" x14ac:dyDescent="0.35">
      <c r="A187">
        <v>2301</v>
      </c>
      <c r="B187" t="s">
        <v>36548</v>
      </c>
      <c r="C187">
        <v>23</v>
      </c>
    </row>
    <row r="188" spans="1:3" x14ac:dyDescent="0.35">
      <c r="A188">
        <v>2302</v>
      </c>
      <c r="B188" t="s">
        <v>36549</v>
      </c>
      <c r="C188">
        <v>23</v>
      </c>
    </row>
    <row r="189" spans="1:3" x14ac:dyDescent="0.35">
      <c r="A189">
        <v>2303</v>
      </c>
      <c r="B189" t="s">
        <v>36550</v>
      </c>
      <c r="C189">
        <v>23</v>
      </c>
    </row>
    <row r="190" spans="1:3" x14ac:dyDescent="0.35">
      <c r="A190">
        <v>2304</v>
      </c>
      <c r="B190" t="s">
        <v>36551</v>
      </c>
      <c r="C190">
        <v>23</v>
      </c>
    </row>
    <row r="191" spans="1:3" x14ac:dyDescent="0.35">
      <c r="A191">
        <v>2401</v>
      </c>
      <c r="B191" t="s">
        <v>36552</v>
      </c>
      <c r="C191">
        <v>24</v>
      </c>
    </row>
    <row r="192" spans="1:3" x14ac:dyDescent="0.35">
      <c r="A192">
        <v>2402</v>
      </c>
      <c r="B192" t="s">
        <v>36553</v>
      </c>
      <c r="C192">
        <v>24</v>
      </c>
    </row>
    <row r="193" spans="1:3" x14ac:dyDescent="0.35">
      <c r="A193">
        <v>2403</v>
      </c>
      <c r="B193" t="s">
        <v>36554</v>
      </c>
      <c r="C193">
        <v>24</v>
      </c>
    </row>
    <row r="194" spans="1:3" x14ac:dyDescent="0.35">
      <c r="A194">
        <v>2501</v>
      </c>
      <c r="B194" t="s">
        <v>36555</v>
      </c>
      <c r="C194">
        <v>25</v>
      </c>
    </row>
    <row r="195" spans="1:3" x14ac:dyDescent="0.35">
      <c r="A195">
        <v>2502</v>
      </c>
      <c r="B195" t="s">
        <v>36556</v>
      </c>
      <c r="C195">
        <v>25</v>
      </c>
    </row>
    <row r="196" spans="1:3" x14ac:dyDescent="0.35">
      <c r="A196">
        <v>2503</v>
      </c>
      <c r="B196" t="s">
        <v>36557</v>
      </c>
      <c r="C196">
        <v>25</v>
      </c>
    </row>
    <row r="197" spans="1:3" x14ac:dyDescent="0.35">
      <c r="A197">
        <v>2504</v>
      </c>
      <c r="B197" t="s">
        <v>36558</v>
      </c>
      <c r="C197">
        <v>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1A51-ADFF-4C1C-A6AE-869823687B89}">
  <sheetPr>
    <tabColor rgb="FFFFFF00"/>
  </sheetPr>
  <dimension ref="A1:H1875"/>
  <sheetViews>
    <sheetView workbookViewId="0">
      <selection sqref="A1:A1048576"/>
    </sheetView>
  </sheetViews>
  <sheetFormatPr defaultRowHeight="14.5" x14ac:dyDescent="0.35"/>
  <cols>
    <col min="1" max="1" width="9.54296875" style="359" bestFit="1" customWidth="1"/>
    <col min="2" max="2" width="35" bestFit="1" customWidth="1"/>
    <col min="4" max="4" width="13.81640625" bestFit="1" customWidth="1"/>
    <col min="5" max="5" width="13.81640625" customWidth="1"/>
    <col min="6" max="6" width="30" bestFit="1" customWidth="1"/>
    <col min="7" max="8" width="26" bestFit="1" customWidth="1"/>
  </cols>
  <sheetData>
    <row r="1" spans="1:8" x14ac:dyDescent="0.35">
      <c r="A1" s="359" t="s">
        <v>36443</v>
      </c>
      <c r="B1" t="s">
        <v>36444</v>
      </c>
      <c r="C1" t="s">
        <v>36559</v>
      </c>
      <c r="D1" t="s">
        <v>36445</v>
      </c>
      <c r="E1" t="s">
        <v>169</v>
      </c>
      <c r="F1" s="232" t="s">
        <v>32181</v>
      </c>
      <c r="G1" s="232" t="s">
        <v>32180</v>
      </c>
      <c r="H1" s="232" t="s">
        <v>32506</v>
      </c>
    </row>
    <row r="2" spans="1:8" x14ac:dyDescent="0.35">
      <c r="A2" s="359">
        <v>10101</v>
      </c>
      <c r="B2" t="s">
        <v>31539</v>
      </c>
      <c r="C2">
        <v>101</v>
      </c>
      <c r="D2">
        <v>1</v>
      </c>
      <c r="E2" t="str">
        <f>_xlfn.XLOOKUP(D2,'Ubigeo Departamental'!A:A,'Ubigeo Departamental'!B:B)</f>
        <v>Amazonas</v>
      </c>
      <c r="F2" t="str" cm="1">
        <f t="array" ref="F2">IFERROR(IF(INDEX('CENEPRED DISTRITAL'!$B:$XFD,
            _xlfn.XMATCH($F$1,'CENEPRED DISTRITAL'!$A:$A,0),
            _xlfn.XMATCH(A2,'CENEPRED DISTRITAL'!$B$1:$XFD$1,0)
        )&lt;&gt;"",        "CON COBERTURA CENEPRED",        "SIN COBERTURA CENEPRED"    ),    "SIN COBERTURA CENEPRED")</f>
        <v>CON COBERTURA CENEPRED</v>
      </c>
      <c r="G2" t="str" cm="1">
        <f t="array" ref="G2">IFERROR(
    IF(
        INDEX(
            'CENEPRED DISTRITAL'!$B:$XFD,
            _xlfn.XMATCH($G$1,'CENEPRED DISTRITAL'!$A:$A,0),
            _xlfn.XMATCH(A2,'CENEPRED DISTRITAL'!$B$1:$XFD$1,0)
        )&lt;&gt;"",
        "CON COBERTURA CENEPRED",
        "SIN COBERTURA CENEPRED"
    ),
    "SIN COBERTURA CENEPRED"
)</f>
        <v>CON COBERTURA CENEPRED</v>
      </c>
      <c r="H2" t="str" cm="1">
        <f t="array" ref="H2">IFERROR(
    IF(
        INDEX(
            'CENEPRED DISTRITAL'!$B:$XFD,
            _xlfn.XMATCH($H$1,'CENEPRED DISTRITAL'!$A:$A,0),
            _xlfn.XMATCH(A2,'CENEPRED DISTRITAL'!$B$1:$XFD$1,0)
        )&lt;&gt;"",
        "CON COBERTURA CENEPRED",
        "SIN COBERTURA CENEPRED"
    ),
    "SIN COBERTURA CENEPRED"
)</f>
        <v>CON COBERTURA CENEPRED</v>
      </c>
    </row>
    <row r="3" spans="1:8" x14ac:dyDescent="0.35">
      <c r="A3" s="359">
        <v>10102</v>
      </c>
      <c r="B3" t="s">
        <v>36448</v>
      </c>
      <c r="C3">
        <v>101</v>
      </c>
      <c r="D3">
        <v>1</v>
      </c>
      <c r="E3" t="str">
        <f>_xlfn.XLOOKUP(D3,'Ubigeo Departamental'!A:A,'Ubigeo Departamental'!B:B)</f>
        <v>Amazonas</v>
      </c>
      <c r="F3" t="str" cm="1">
        <f t="array" ref="F3">IFERROR(IF(INDEX('CENEPRED DISTRITAL'!$B:$XFD,
            _xlfn.XMATCH($F$1,'CENEPRED DISTRITAL'!$A:$A,0),
            _xlfn.XMATCH(A3,'CENEPRED DISTRITAL'!$B$1:$XFD$1,0)
        )&lt;&gt;"",        "CON COBERTURA CENEPRED",        "SIN COBERTURA CENEPRED"    ),    "SIN COBERTURA CENEPRED")</f>
        <v>SIN COBERTURA CENEPRED</v>
      </c>
      <c r="G3" t="str" cm="1">
        <f t="array" ref="G3">IFERROR(
    IF(
        INDEX(
            'CENEPRED DISTRITAL'!$B:$XFD,
            _xlfn.XMATCH($G$1,'CENEPRED DISTRITAL'!$A:$A,0),
            _xlfn.XMATCH(A3,'CENEPRED DISTRITAL'!$B$1:$XFD$1,0)
        )&lt;&gt;"",
        "CON COBERTURA CENEPRED",
        "SIN COBERTURA CENEPRED"
    ),
    "SIN COBERTURA CENEPRED"
)</f>
        <v>SIN COBERTURA CENEPRED</v>
      </c>
      <c r="H3" t="str" cm="1">
        <f t="array" ref="H3">IFERROR(
    IF(
        INDEX(
            'CENEPRED DISTRITAL'!$B:$XFD,
            _xlfn.XMATCH($H$1,'CENEPRED DISTRITAL'!$A:$A,0),
            _xlfn.XMATCH(A3,'CENEPRED DISTRITAL'!$B$1:$XFD$1,0)
        )&lt;&gt;"",
        "CON COBERTURA CENEPRED",
        "SIN COBERTURA CENEPRED"
    ),
    "SIN COBERTURA CENEPRED"
)</f>
        <v>SIN COBERTURA CENEPRED</v>
      </c>
    </row>
    <row r="4" spans="1:8" x14ac:dyDescent="0.35">
      <c r="A4" s="359">
        <v>10103</v>
      </c>
      <c r="B4" t="s">
        <v>36560</v>
      </c>
      <c r="C4">
        <v>101</v>
      </c>
      <c r="D4">
        <v>1</v>
      </c>
      <c r="E4" t="str">
        <f>_xlfn.XLOOKUP(D4,'Ubigeo Departamental'!A:A,'Ubigeo Departamental'!B:B)</f>
        <v>Amazonas</v>
      </c>
      <c r="F4" t="str" cm="1">
        <f t="array" ref="F4">IFERROR(IF(INDEX('CENEPRED DISTRITAL'!$B:$XFD,
            _xlfn.XMATCH($F$1,'CENEPRED DISTRITAL'!$A:$A,0),
            _xlfn.XMATCH(A4,'CENEPRED DISTRITAL'!$B$1:$XFD$1,0)
        )&lt;&gt;"",        "CON COBERTURA CENEPRED",        "SIN COBERTURA CENEPRED"    ),    "SIN COBERTURA CENEPRED")</f>
        <v>SIN COBERTURA CENEPRED</v>
      </c>
      <c r="G4" t="str" cm="1">
        <f t="array" ref="G4">IFERROR(
    IF(
        INDEX(
            'CENEPRED DISTRITAL'!$B:$XFD,
            _xlfn.XMATCH($G$1,'CENEPRED DISTRITAL'!$A:$A,0),
            _xlfn.XMATCH(A4,'CENEPRED DISTRITAL'!$B$1:$XFD$1,0)
        )&lt;&gt;"",
        "CON COBERTURA CENEPRED",
        "SIN COBERTURA CENEPRED"
    ),
    "SIN COBERTURA CENEPRED"
)</f>
        <v>SIN COBERTURA CENEPRED</v>
      </c>
      <c r="H4" t="str" cm="1">
        <f t="array" ref="H4">IFERROR(
    IF(
        INDEX(
            'CENEPRED DISTRITAL'!$B:$XFD,
            _xlfn.XMATCH($H$1,'CENEPRED DISTRITAL'!$A:$A,0),
            _xlfn.XMATCH(A4,'CENEPRED DISTRITAL'!$B$1:$XFD$1,0)
        )&lt;&gt;"",
        "CON COBERTURA CENEPRED",
        "SIN COBERTURA CENEPRED"
    ),
    "SIN COBERTURA CENEPRED"
)</f>
        <v>SIN COBERTURA CENEPRED</v>
      </c>
    </row>
    <row r="5" spans="1:8" x14ac:dyDescent="0.35">
      <c r="A5" s="359">
        <v>10104</v>
      </c>
      <c r="B5" t="s">
        <v>36561</v>
      </c>
      <c r="C5">
        <v>101</v>
      </c>
      <c r="D5">
        <v>1</v>
      </c>
      <c r="E5" t="str">
        <f>_xlfn.XLOOKUP(D5,'Ubigeo Departamental'!A:A,'Ubigeo Departamental'!B:B)</f>
        <v>Amazonas</v>
      </c>
      <c r="F5" t="str" cm="1">
        <f t="array" ref="F5">IFERROR(IF(INDEX('CENEPRED DISTRITAL'!$B:$XFD,
            _xlfn.XMATCH($F$1,'CENEPRED DISTRITAL'!$A:$A,0),
            _xlfn.XMATCH(A5,'CENEPRED DISTRITAL'!$B$1:$XFD$1,0)
        )&lt;&gt;"",        "CON COBERTURA CENEPRED",        "SIN COBERTURA CENEPRED"    ),    "SIN COBERTURA CENEPRED")</f>
        <v>SIN COBERTURA CENEPRED</v>
      </c>
      <c r="G5" t="str" cm="1">
        <f t="array" ref="G5">IFERROR(
    IF(
        INDEX(
            'CENEPRED DISTRITAL'!$B:$XFD,
            _xlfn.XMATCH($G$1,'CENEPRED DISTRITAL'!$A:$A,0),
            _xlfn.XMATCH(A5,'CENEPRED DISTRITAL'!$B$1:$XFD$1,0)
        )&lt;&gt;"",
        "CON COBERTURA CENEPRED",
        "SIN COBERTURA CENEPRED"
    ),
    "SIN COBERTURA CENEPRED"
)</f>
        <v>SIN COBERTURA CENEPRED</v>
      </c>
      <c r="H5" t="str" cm="1">
        <f t="array" ref="H5">IFERROR(
    IF(
        INDEX(
            'CENEPRED DISTRITAL'!$B:$XFD,
            _xlfn.XMATCH($H$1,'CENEPRED DISTRITAL'!$A:$A,0),
            _xlfn.XMATCH(A5,'CENEPRED DISTRITAL'!$B$1:$XFD$1,0)
        )&lt;&gt;"",
        "CON COBERTURA CENEPRED",
        "SIN COBERTURA CENEPRED"
    ),
    "SIN COBERTURA CENEPRED"
)</f>
        <v>SIN COBERTURA CENEPRED</v>
      </c>
    </row>
    <row r="6" spans="1:8" x14ac:dyDescent="0.35">
      <c r="A6" s="359">
        <v>10105</v>
      </c>
      <c r="B6" t="s">
        <v>36562</v>
      </c>
      <c r="C6">
        <v>101</v>
      </c>
      <c r="D6">
        <v>1</v>
      </c>
      <c r="E6" t="str">
        <f>_xlfn.XLOOKUP(D6,'Ubigeo Departamental'!A:A,'Ubigeo Departamental'!B:B)</f>
        <v>Amazonas</v>
      </c>
      <c r="F6" t="str" cm="1">
        <f t="array" ref="F6">IFERROR(IF(INDEX('CENEPRED DISTRITAL'!$B:$XFD,
            _xlfn.XMATCH($F$1,'CENEPRED DISTRITAL'!$A:$A,0),
            _xlfn.XMATCH(A6,'CENEPRED DISTRITAL'!$B$1:$XFD$1,0)
        )&lt;&gt;"",        "CON COBERTURA CENEPRED",        "SIN COBERTURA CENEPRED"    ),    "SIN COBERTURA CENEPRED")</f>
        <v>SIN COBERTURA CENEPRED</v>
      </c>
      <c r="G6" t="str" cm="1">
        <f t="array" ref="G6">IFERROR(
    IF(
        INDEX(
            'CENEPRED DISTRITAL'!$B:$XFD,
            _xlfn.XMATCH($G$1,'CENEPRED DISTRITAL'!$A:$A,0),
            _xlfn.XMATCH(A6,'CENEPRED DISTRITAL'!$B$1:$XFD$1,0)
        )&lt;&gt;"",
        "CON COBERTURA CENEPRED",
        "SIN COBERTURA CENEPRED"
    ),
    "SIN COBERTURA CENEPRED"
)</f>
        <v>SIN COBERTURA CENEPRED</v>
      </c>
      <c r="H6" t="str" cm="1">
        <f t="array" ref="H6">IFERROR(
    IF(
        INDEX(
            'CENEPRED DISTRITAL'!$B:$XFD,
            _xlfn.XMATCH($H$1,'CENEPRED DISTRITAL'!$A:$A,0),
            _xlfn.XMATCH(A6,'CENEPRED DISTRITAL'!$B$1:$XFD$1,0)
        )&lt;&gt;"",
        "CON COBERTURA CENEPRED",
        "SIN COBERTURA CENEPRED"
    ),
    "SIN COBERTURA CENEPRED"
)</f>
        <v>SIN COBERTURA CENEPRED</v>
      </c>
    </row>
    <row r="7" spans="1:8" x14ac:dyDescent="0.35">
      <c r="A7" s="359">
        <v>10106</v>
      </c>
      <c r="B7" t="s">
        <v>34273</v>
      </c>
      <c r="C7">
        <v>101</v>
      </c>
      <c r="D7">
        <v>1</v>
      </c>
      <c r="E7" t="str">
        <f>_xlfn.XLOOKUP(D7,'Ubigeo Departamental'!A:A,'Ubigeo Departamental'!B:B)</f>
        <v>Amazonas</v>
      </c>
      <c r="F7" t="str" cm="1">
        <f t="array" ref="F7">IFERROR(IF(INDEX('CENEPRED DISTRITAL'!$B:$XFD,
            _xlfn.XMATCH($F$1,'CENEPRED DISTRITAL'!$A:$A,0),
            _xlfn.XMATCH(A7,'CENEPRED DISTRITAL'!$B$1:$XFD$1,0)
        )&lt;&gt;"",        "CON COBERTURA CENEPRED",        "SIN COBERTURA CENEPRED"    ),    "SIN COBERTURA CENEPRED")</f>
        <v>SIN COBERTURA CENEPRED</v>
      </c>
      <c r="G7" t="str" cm="1">
        <f t="array" ref="G7">IFERROR(
    IF(
        INDEX(
            'CENEPRED DISTRITAL'!$B:$XFD,
            _xlfn.XMATCH($G$1,'CENEPRED DISTRITAL'!$A:$A,0),
            _xlfn.XMATCH(A7,'CENEPRED DISTRITAL'!$B$1:$XFD$1,0)
        )&lt;&gt;"",
        "CON COBERTURA CENEPRED",
        "SIN COBERTURA CENEPRED"
    ),
    "SIN COBERTURA CENEPRED"
)</f>
        <v>SIN COBERTURA CENEPRED</v>
      </c>
      <c r="H7" t="str" cm="1">
        <f t="array" ref="H7">IFERROR(
    IF(
        INDEX(
            'CENEPRED DISTRITAL'!$B:$XFD,
            _xlfn.XMATCH($H$1,'CENEPRED DISTRITAL'!$A:$A,0),
            _xlfn.XMATCH(A7,'CENEPRED DISTRITAL'!$B$1:$XFD$1,0)
        )&lt;&gt;"",
        "CON COBERTURA CENEPRED",
        "SIN COBERTURA CENEPRED"
    ),
    "SIN COBERTURA CENEPRED"
)</f>
        <v>SIN COBERTURA CENEPRED</v>
      </c>
    </row>
    <row r="8" spans="1:8" x14ac:dyDescent="0.35">
      <c r="A8" s="359">
        <v>10107</v>
      </c>
      <c r="B8" t="s">
        <v>36563</v>
      </c>
      <c r="C8">
        <v>101</v>
      </c>
      <c r="D8">
        <v>1</v>
      </c>
      <c r="E8" t="str">
        <f>_xlfn.XLOOKUP(D8,'Ubigeo Departamental'!A:A,'Ubigeo Departamental'!B:B)</f>
        <v>Amazonas</v>
      </c>
      <c r="F8" t="str" cm="1">
        <f t="array" ref="F8">IFERROR(IF(INDEX('CENEPRED DISTRITAL'!$B:$XFD,
            _xlfn.XMATCH($F$1,'CENEPRED DISTRITAL'!$A:$A,0),
            _xlfn.XMATCH(A8,'CENEPRED DISTRITAL'!$B$1:$XFD$1,0)
        )&lt;&gt;"",        "CON COBERTURA CENEPRED",        "SIN COBERTURA CENEPRED"    ),    "SIN COBERTURA CENEPRED")</f>
        <v>SIN COBERTURA CENEPRED</v>
      </c>
      <c r="G8" t="str" cm="1">
        <f t="array" ref="G8">IFERROR(
    IF(
        INDEX(
            'CENEPRED DISTRITAL'!$B:$XFD,
            _xlfn.XMATCH($G$1,'CENEPRED DISTRITAL'!$A:$A,0),
            _xlfn.XMATCH(A8,'CENEPRED DISTRITAL'!$B$1:$XFD$1,0)
        )&lt;&gt;"",
        "CON COBERTURA CENEPRED",
        "SIN COBERTURA CENEPRED"
    ),
    "SIN COBERTURA CENEPRED"
)</f>
        <v>SIN COBERTURA CENEPRED</v>
      </c>
      <c r="H8" t="str" cm="1">
        <f t="array" ref="H8">IFERROR(
    IF(
        INDEX(
            'CENEPRED DISTRITAL'!$B:$XFD,
            _xlfn.XMATCH($H$1,'CENEPRED DISTRITAL'!$A:$A,0),
            _xlfn.XMATCH(A8,'CENEPRED DISTRITAL'!$B$1:$XFD$1,0)
        )&lt;&gt;"",
        "CON COBERTURA CENEPRED",
        "SIN COBERTURA CENEPRED"
    ),
    "SIN COBERTURA CENEPRED"
)</f>
        <v>SIN COBERTURA CENEPRED</v>
      </c>
    </row>
    <row r="9" spans="1:8" x14ac:dyDescent="0.35">
      <c r="A9" s="359">
        <v>10108</v>
      </c>
      <c r="B9" t="s">
        <v>36564</v>
      </c>
      <c r="C9">
        <v>101</v>
      </c>
      <c r="D9">
        <v>1</v>
      </c>
      <c r="E9" t="str">
        <f>_xlfn.XLOOKUP(D9,'Ubigeo Departamental'!A:A,'Ubigeo Departamental'!B:B)</f>
        <v>Amazonas</v>
      </c>
      <c r="F9" t="str" cm="1">
        <f t="array" ref="F9">IFERROR(IF(INDEX('CENEPRED DISTRITAL'!$B:$XFD,
            _xlfn.XMATCH($F$1,'CENEPRED DISTRITAL'!$A:$A,0),
            _xlfn.XMATCH(A9,'CENEPRED DISTRITAL'!$B$1:$XFD$1,0)
        )&lt;&gt;"",        "CON COBERTURA CENEPRED",        "SIN COBERTURA CENEPRED"    ),    "SIN COBERTURA CENEPRED")</f>
        <v>SIN COBERTURA CENEPRED</v>
      </c>
      <c r="G9" t="str" cm="1">
        <f t="array" ref="G9">IFERROR(
    IF(
        INDEX(
            'CENEPRED DISTRITAL'!$B:$XFD,
            _xlfn.XMATCH($G$1,'CENEPRED DISTRITAL'!$A:$A,0),
            _xlfn.XMATCH(A9,'CENEPRED DISTRITAL'!$B$1:$XFD$1,0)
        )&lt;&gt;"",
        "CON COBERTURA CENEPRED",
        "SIN COBERTURA CENEPRED"
    ),
    "SIN COBERTURA CENEPRED"
)</f>
        <v>SIN COBERTURA CENEPRED</v>
      </c>
      <c r="H9" t="str" cm="1">
        <f t="array" ref="H9">IFERROR(
    IF(
        INDEX(
            'CENEPRED DISTRITAL'!$B:$XFD,
            _xlfn.XMATCH($H$1,'CENEPRED DISTRITAL'!$A:$A,0),
            _xlfn.XMATCH(A9,'CENEPRED DISTRITAL'!$B$1:$XFD$1,0)
        )&lt;&gt;"",
        "CON COBERTURA CENEPRED",
        "SIN COBERTURA CENEPRED"
    ),
    "SIN COBERTURA CENEPRED"
)</f>
        <v>SIN COBERTURA CENEPRED</v>
      </c>
    </row>
    <row r="10" spans="1:8" x14ac:dyDescent="0.35">
      <c r="A10" s="359">
        <v>10109</v>
      </c>
      <c r="B10" t="s">
        <v>34294</v>
      </c>
      <c r="C10">
        <v>101</v>
      </c>
      <c r="D10">
        <v>1</v>
      </c>
      <c r="E10" t="str">
        <f>_xlfn.XLOOKUP(D10,'Ubigeo Departamental'!A:A,'Ubigeo Departamental'!B:B)</f>
        <v>Amazonas</v>
      </c>
      <c r="F10" t="str" cm="1">
        <f t="array" ref="F10">IFERROR(IF(INDEX('CENEPRED DISTRITAL'!$B:$XFD,
            _xlfn.XMATCH($F$1,'CENEPRED DISTRITAL'!$A:$A,0),
            _xlfn.XMATCH(A10,'CENEPRED DISTRITAL'!$B$1:$XFD$1,0)
        )&lt;&gt;"",        "CON COBERTURA CENEPRED",        "SIN COBERTURA CENEPRED"    ),    "SIN COBERTURA CENEPRED")</f>
        <v>SIN COBERTURA CENEPRED</v>
      </c>
      <c r="G10" t="str" cm="1">
        <f t="array" ref="G10">IFERROR(
    IF(
        INDEX(
            'CENEPRED DISTRITAL'!$B:$XFD,
            _xlfn.XMATCH($G$1,'CENEPRED DISTRITAL'!$A:$A,0),
            _xlfn.XMATCH(A10,'CENEPRED DISTRITAL'!$B$1:$XFD$1,0)
        )&lt;&gt;"",
        "CON COBERTURA CENEPRED",
        "SIN COBERTURA CENEPRED"
    ),
    "SIN COBERTURA CENEPRED"
)</f>
        <v>SIN COBERTURA CENEPRED</v>
      </c>
      <c r="H10" t="str" cm="1">
        <f t="array" ref="H10">IFERROR(
    IF(
        INDEX(
            'CENEPRED DISTRITAL'!$B:$XFD,
            _xlfn.XMATCH($H$1,'CENEPRED DISTRITAL'!$A:$A,0),
            _xlfn.XMATCH(A10,'CENEPRED DISTRITAL'!$B$1:$XFD$1,0)
        )&lt;&gt;"",
        "CON COBERTURA CENEPRED",
        "SIN COBERTURA CENEPRED"
    ),
    "SIN COBERTURA CENEPRED"
)</f>
        <v>SIN COBERTURA CENEPRED</v>
      </c>
    </row>
    <row r="11" spans="1:8" x14ac:dyDescent="0.35">
      <c r="A11" s="359">
        <v>10110</v>
      </c>
      <c r="B11" t="s">
        <v>36565</v>
      </c>
      <c r="C11">
        <v>101</v>
      </c>
      <c r="D11">
        <v>1</v>
      </c>
      <c r="E11" t="str">
        <f>_xlfn.XLOOKUP(D11,'Ubigeo Departamental'!A:A,'Ubigeo Departamental'!B:B)</f>
        <v>Amazonas</v>
      </c>
      <c r="F11" t="str" cm="1">
        <f t="array" ref="F11">IFERROR(IF(INDEX('CENEPRED DISTRITAL'!$B:$XFD,
            _xlfn.XMATCH($F$1,'CENEPRED DISTRITAL'!$A:$A,0),
            _xlfn.XMATCH(A11,'CENEPRED DISTRITAL'!$B$1:$XFD$1,0)
        )&lt;&gt;"",        "CON COBERTURA CENEPRED",        "SIN COBERTURA CENEPRED"    ),    "SIN COBERTURA CENEPRED")</f>
        <v>SIN COBERTURA CENEPRED</v>
      </c>
      <c r="G11" t="str" cm="1">
        <f t="array" ref="G11">IFERROR(
    IF(
        INDEX(
            'CENEPRED DISTRITAL'!$B:$XFD,
            _xlfn.XMATCH($G$1,'CENEPRED DISTRITAL'!$A:$A,0),
            _xlfn.XMATCH(A11,'CENEPRED DISTRITAL'!$B$1:$XFD$1,0)
        )&lt;&gt;"",
        "CON COBERTURA CENEPRED",
        "SIN COBERTURA CENEPRED"
    ),
    "SIN COBERTURA CENEPRED"
)</f>
        <v>SIN COBERTURA CENEPRED</v>
      </c>
      <c r="H11" t="str" cm="1">
        <f t="array" ref="H11">IFERROR(
    IF(
        INDEX(
            'CENEPRED DISTRITAL'!$B:$XFD,
            _xlfn.XMATCH($H$1,'CENEPRED DISTRITAL'!$A:$A,0),
            _xlfn.XMATCH(A11,'CENEPRED DISTRITAL'!$B$1:$XFD$1,0)
        )&lt;&gt;"",
        "CON COBERTURA CENEPRED",
        "SIN COBERTURA CENEPRED"
    ),
    "SIN COBERTURA CENEPRED"
)</f>
        <v>SIN COBERTURA CENEPRED</v>
      </c>
    </row>
    <row r="12" spans="1:8" x14ac:dyDescent="0.35">
      <c r="A12" s="359">
        <v>10111</v>
      </c>
      <c r="B12" t="s">
        <v>36566</v>
      </c>
      <c r="C12">
        <v>101</v>
      </c>
      <c r="D12">
        <v>1</v>
      </c>
      <c r="E12" t="str">
        <f>_xlfn.XLOOKUP(D12,'Ubigeo Departamental'!A:A,'Ubigeo Departamental'!B:B)</f>
        <v>Amazonas</v>
      </c>
      <c r="F12" t="str" cm="1">
        <f t="array" ref="F12">IFERROR(IF(INDEX('CENEPRED DISTRITAL'!$B:$XFD,
            _xlfn.XMATCH($F$1,'CENEPRED DISTRITAL'!$A:$A,0),
            _xlfn.XMATCH(A12,'CENEPRED DISTRITAL'!$B$1:$XFD$1,0)
        )&lt;&gt;"",        "CON COBERTURA CENEPRED",        "SIN COBERTURA CENEPRED"    ),    "SIN COBERTURA CENEPRED")</f>
        <v>SIN COBERTURA CENEPRED</v>
      </c>
      <c r="G12" t="str" cm="1">
        <f t="array" ref="G12">IFERROR(
    IF(
        INDEX(
            'CENEPRED DISTRITAL'!$B:$XFD,
            _xlfn.XMATCH($G$1,'CENEPRED DISTRITAL'!$A:$A,0),
            _xlfn.XMATCH(A12,'CENEPRED DISTRITAL'!$B$1:$XFD$1,0)
        )&lt;&gt;"",
        "CON COBERTURA CENEPRED",
        "SIN COBERTURA CENEPRED"
    ),
    "SIN COBERTURA CENEPRED"
)</f>
        <v>SIN COBERTURA CENEPRED</v>
      </c>
      <c r="H12" t="str" cm="1">
        <f t="array" ref="H12">IFERROR(
    IF(
        INDEX(
            'CENEPRED DISTRITAL'!$B:$XFD,
            _xlfn.XMATCH($H$1,'CENEPRED DISTRITAL'!$A:$A,0),
            _xlfn.XMATCH(A12,'CENEPRED DISTRITAL'!$B$1:$XFD$1,0)
        )&lt;&gt;"",
        "CON COBERTURA CENEPRED",
        "SIN COBERTURA CENEPRED"
    ),
    "SIN COBERTURA CENEPRED"
)</f>
        <v>SIN COBERTURA CENEPRED</v>
      </c>
    </row>
    <row r="13" spans="1:8" x14ac:dyDescent="0.35">
      <c r="A13" s="359">
        <v>10112</v>
      </c>
      <c r="B13" t="s">
        <v>34302</v>
      </c>
      <c r="C13">
        <v>101</v>
      </c>
      <c r="D13">
        <v>1</v>
      </c>
      <c r="E13" t="str">
        <f>_xlfn.XLOOKUP(D13,'Ubigeo Departamental'!A:A,'Ubigeo Departamental'!B:B)</f>
        <v>Amazonas</v>
      </c>
      <c r="F13" t="str" cm="1">
        <f t="array" ref="F13">IFERROR(IF(INDEX('CENEPRED DISTRITAL'!$B:$XFD,
            _xlfn.XMATCH($F$1,'CENEPRED DISTRITAL'!$A:$A,0),
            _xlfn.XMATCH(A13,'CENEPRED DISTRITAL'!$B$1:$XFD$1,0)
        )&lt;&gt;"",        "CON COBERTURA CENEPRED",        "SIN COBERTURA CENEPRED"    ),    "SIN COBERTURA CENEPRED")</f>
        <v>SIN COBERTURA CENEPRED</v>
      </c>
      <c r="G13" t="str" cm="1">
        <f t="array" ref="G13">IFERROR(
    IF(
        INDEX(
            'CENEPRED DISTRITAL'!$B:$XFD,
            _xlfn.XMATCH($G$1,'CENEPRED DISTRITAL'!$A:$A,0),
            _xlfn.XMATCH(A13,'CENEPRED DISTRITAL'!$B$1:$XFD$1,0)
        )&lt;&gt;"",
        "CON COBERTURA CENEPRED",
        "SIN COBERTURA CENEPRED"
    ),
    "SIN COBERTURA CENEPRED"
)</f>
        <v>SIN COBERTURA CENEPRED</v>
      </c>
      <c r="H13" t="str" cm="1">
        <f t="array" ref="H13">IFERROR(
    IF(
        INDEX(
            'CENEPRED DISTRITAL'!$B:$XFD,
            _xlfn.XMATCH($H$1,'CENEPRED DISTRITAL'!$A:$A,0),
            _xlfn.XMATCH(A13,'CENEPRED DISTRITAL'!$B$1:$XFD$1,0)
        )&lt;&gt;"",
        "CON COBERTURA CENEPRED",
        "SIN COBERTURA CENEPRED"
    ),
    "SIN COBERTURA CENEPRED"
)</f>
        <v>SIN COBERTURA CENEPRED</v>
      </c>
    </row>
    <row r="14" spans="1:8" x14ac:dyDescent="0.35">
      <c r="A14" s="359">
        <v>10113</v>
      </c>
      <c r="B14" t="s">
        <v>34378</v>
      </c>
      <c r="C14">
        <v>101</v>
      </c>
      <c r="D14">
        <v>1</v>
      </c>
      <c r="E14" t="str">
        <f>_xlfn.XLOOKUP(D14,'Ubigeo Departamental'!A:A,'Ubigeo Departamental'!B:B)</f>
        <v>Amazonas</v>
      </c>
      <c r="F14" t="str" cm="1">
        <f t="array" ref="F14">IFERROR(IF(INDEX('CENEPRED DISTRITAL'!$B:$XFD,
            _xlfn.XMATCH($F$1,'CENEPRED DISTRITAL'!$A:$A,0),
            _xlfn.XMATCH(A14,'CENEPRED DISTRITAL'!$B$1:$XFD$1,0)
        )&lt;&gt;"",        "CON COBERTURA CENEPRED",        "SIN COBERTURA CENEPRED"    ),    "SIN COBERTURA CENEPRED")</f>
        <v>SIN COBERTURA CENEPRED</v>
      </c>
      <c r="G14" t="str" cm="1">
        <f t="array" ref="G14">IFERROR(
    IF(
        INDEX(
            'CENEPRED DISTRITAL'!$B:$XFD,
            _xlfn.XMATCH($G$1,'CENEPRED DISTRITAL'!$A:$A,0),
            _xlfn.XMATCH(A14,'CENEPRED DISTRITAL'!$B$1:$XFD$1,0)
        )&lt;&gt;"",
        "CON COBERTURA CENEPRED",
        "SIN COBERTURA CENEPRED"
    ),
    "SIN COBERTURA CENEPRED"
)</f>
        <v>SIN COBERTURA CENEPRED</v>
      </c>
      <c r="H14" t="str" cm="1">
        <f t="array" ref="H14">IFERROR(
    IF(
        INDEX(
            'CENEPRED DISTRITAL'!$B:$XFD,
            _xlfn.XMATCH($H$1,'CENEPRED DISTRITAL'!$A:$A,0),
            _xlfn.XMATCH(A14,'CENEPRED DISTRITAL'!$B$1:$XFD$1,0)
        )&lt;&gt;"",
        "CON COBERTURA CENEPRED",
        "SIN COBERTURA CENEPRED"
    ),
    "SIN COBERTURA CENEPRED"
)</f>
        <v>SIN COBERTURA CENEPRED</v>
      </c>
    </row>
    <row r="15" spans="1:8" x14ac:dyDescent="0.35">
      <c r="A15" s="359">
        <v>10114</v>
      </c>
      <c r="B15" t="s">
        <v>34789</v>
      </c>
      <c r="C15">
        <v>101</v>
      </c>
      <c r="D15">
        <v>1</v>
      </c>
      <c r="E15" t="str">
        <f>_xlfn.XLOOKUP(D15,'Ubigeo Departamental'!A:A,'Ubigeo Departamental'!B:B)</f>
        <v>Amazonas</v>
      </c>
      <c r="F15" t="str" cm="1">
        <f t="array" ref="F15">IFERROR(IF(INDEX('CENEPRED DISTRITAL'!$B:$XFD,
            _xlfn.XMATCH($F$1,'CENEPRED DISTRITAL'!$A:$A,0),
            _xlfn.XMATCH(A15,'CENEPRED DISTRITAL'!$B$1:$XFD$1,0)
        )&lt;&gt;"",        "CON COBERTURA CENEPRED",        "SIN COBERTURA CENEPRED"    ),    "SIN COBERTURA CENEPRED")</f>
        <v>SIN COBERTURA CENEPRED</v>
      </c>
      <c r="G15" t="str" cm="1">
        <f t="array" ref="G15">IFERROR(
    IF(
        INDEX(
            'CENEPRED DISTRITAL'!$B:$XFD,
            _xlfn.XMATCH($G$1,'CENEPRED DISTRITAL'!$A:$A,0),
            _xlfn.XMATCH(A15,'CENEPRED DISTRITAL'!$B$1:$XFD$1,0)
        )&lt;&gt;"",
        "CON COBERTURA CENEPRED",
        "SIN COBERTURA CENEPRED"
    ),
    "SIN COBERTURA CENEPRED"
)</f>
        <v>SIN COBERTURA CENEPRED</v>
      </c>
      <c r="H15" t="str" cm="1">
        <f t="array" ref="H15">IFERROR(
    IF(
        INDEX(
            'CENEPRED DISTRITAL'!$B:$XFD,
            _xlfn.XMATCH($H$1,'CENEPRED DISTRITAL'!$A:$A,0),
            _xlfn.XMATCH(A15,'CENEPRED DISTRITAL'!$B$1:$XFD$1,0)
        )&lt;&gt;"",
        "CON COBERTURA CENEPRED",
        "SIN COBERTURA CENEPRED"
    ),
    "SIN COBERTURA CENEPRED"
)</f>
        <v>SIN COBERTURA CENEPRED</v>
      </c>
    </row>
    <row r="16" spans="1:8" x14ac:dyDescent="0.35">
      <c r="A16" s="359">
        <v>10115</v>
      </c>
      <c r="B16" t="s">
        <v>36567</v>
      </c>
      <c r="C16">
        <v>101</v>
      </c>
      <c r="D16">
        <v>1</v>
      </c>
      <c r="E16" t="str">
        <f>_xlfn.XLOOKUP(D16,'Ubigeo Departamental'!A:A,'Ubigeo Departamental'!B:B)</f>
        <v>Amazonas</v>
      </c>
      <c r="F16" t="str" cm="1">
        <f t="array" ref="F16">IFERROR(IF(INDEX('CENEPRED DISTRITAL'!$B:$XFD,
            _xlfn.XMATCH($F$1,'CENEPRED DISTRITAL'!$A:$A,0),
            _xlfn.XMATCH(A16,'CENEPRED DISTRITAL'!$B$1:$XFD$1,0)
        )&lt;&gt;"",        "CON COBERTURA CENEPRED",        "SIN COBERTURA CENEPRED"    ),    "SIN COBERTURA CENEPRED")</f>
        <v>SIN COBERTURA CENEPRED</v>
      </c>
      <c r="G16" t="str" cm="1">
        <f t="array" ref="G16">IFERROR(
    IF(
        INDEX(
            'CENEPRED DISTRITAL'!$B:$XFD,
            _xlfn.XMATCH($G$1,'CENEPRED DISTRITAL'!$A:$A,0),
            _xlfn.XMATCH(A16,'CENEPRED DISTRITAL'!$B$1:$XFD$1,0)
        )&lt;&gt;"",
        "CON COBERTURA CENEPRED",
        "SIN COBERTURA CENEPRED"
    ),
    "SIN COBERTURA CENEPRED"
)</f>
        <v>SIN COBERTURA CENEPRED</v>
      </c>
      <c r="H16" t="str" cm="1">
        <f t="array" ref="H16">IFERROR(
    IF(
        INDEX(
            'CENEPRED DISTRITAL'!$B:$XFD,
            _xlfn.XMATCH($H$1,'CENEPRED DISTRITAL'!$A:$A,0),
            _xlfn.XMATCH(A16,'CENEPRED DISTRITAL'!$B$1:$XFD$1,0)
        )&lt;&gt;"",
        "CON COBERTURA CENEPRED",
        "SIN COBERTURA CENEPRED"
    ),
    "SIN COBERTURA CENEPRED"
)</f>
        <v>SIN COBERTURA CENEPRED</v>
      </c>
    </row>
    <row r="17" spans="1:8" x14ac:dyDescent="0.35">
      <c r="A17" s="359">
        <v>10116</v>
      </c>
      <c r="B17" t="s">
        <v>34471</v>
      </c>
      <c r="C17">
        <v>101</v>
      </c>
      <c r="D17">
        <v>1</v>
      </c>
      <c r="E17" t="str">
        <f>_xlfn.XLOOKUP(D17,'Ubigeo Departamental'!A:A,'Ubigeo Departamental'!B:B)</f>
        <v>Amazonas</v>
      </c>
      <c r="F17" t="str" cm="1">
        <f t="array" ref="F17">IFERROR(IF(INDEX('CENEPRED DISTRITAL'!$B:$XFD,
            _xlfn.XMATCH($F$1,'CENEPRED DISTRITAL'!$A:$A,0),
            _xlfn.XMATCH(A17,'CENEPRED DISTRITAL'!$B$1:$XFD$1,0)
        )&lt;&gt;"",        "CON COBERTURA CENEPRED",        "SIN COBERTURA CENEPRED"    ),    "SIN COBERTURA CENEPRED")</f>
        <v>SIN COBERTURA CENEPRED</v>
      </c>
      <c r="G17" t="str" cm="1">
        <f t="array" ref="G17">IFERROR(
    IF(
        INDEX(
            'CENEPRED DISTRITAL'!$B:$XFD,
            _xlfn.XMATCH($G$1,'CENEPRED DISTRITAL'!$A:$A,0),
            _xlfn.XMATCH(A17,'CENEPRED DISTRITAL'!$B$1:$XFD$1,0)
        )&lt;&gt;"",
        "CON COBERTURA CENEPRED",
        "SIN COBERTURA CENEPRED"
    ),
    "SIN COBERTURA CENEPRED"
)</f>
        <v>SIN COBERTURA CENEPRED</v>
      </c>
      <c r="H17" t="str" cm="1">
        <f t="array" ref="H17">IFERROR(
    IF(
        INDEX(
            'CENEPRED DISTRITAL'!$B:$XFD,
            _xlfn.XMATCH($H$1,'CENEPRED DISTRITAL'!$A:$A,0),
            _xlfn.XMATCH(A17,'CENEPRED DISTRITAL'!$B$1:$XFD$1,0)
        )&lt;&gt;"",
        "CON COBERTURA CENEPRED",
        "SIN COBERTURA CENEPRED"
    ),
    "SIN COBERTURA CENEPRED"
)</f>
        <v>SIN COBERTURA CENEPRED</v>
      </c>
    </row>
    <row r="18" spans="1:8" x14ac:dyDescent="0.35">
      <c r="A18" s="359">
        <v>10117</v>
      </c>
      <c r="B18" t="s">
        <v>36568</v>
      </c>
      <c r="C18">
        <v>101</v>
      </c>
      <c r="D18">
        <v>1</v>
      </c>
      <c r="E18" t="str">
        <f>_xlfn.XLOOKUP(D18,'Ubigeo Departamental'!A:A,'Ubigeo Departamental'!B:B)</f>
        <v>Amazonas</v>
      </c>
      <c r="F18" t="str" cm="1">
        <f t="array" ref="F18">IFERROR(IF(INDEX('CENEPRED DISTRITAL'!$B:$XFD,
            _xlfn.XMATCH($F$1,'CENEPRED DISTRITAL'!$A:$A,0),
            _xlfn.XMATCH(A18,'CENEPRED DISTRITAL'!$B$1:$XFD$1,0)
        )&lt;&gt;"",        "CON COBERTURA CENEPRED",        "SIN COBERTURA CENEPRED"    ),    "SIN COBERTURA CENEPRED")</f>
        <v>SIN COBERTURA CENEPRED</v>
      </c>
      <c r="G18" t="str" cm="1">
        <f t="array" ref="G18">IFERROR(
    IF(
        INDEX(
            'CENEPRED DISTRITAL'!$B:$XFD,
            _xlfn.XMATCH($G$1,'CENEPRED DISTRITAL'!$A:$A,0),
            _xlfn.XMATCH(A18,'CENEPRED DISTRITAL'!$B$1:$XFD$1,0)
        )&lt;&gt;"",
        "CON COBERTURA CENEPRED",
        "SIN COBERTURA CENEPRED"
    ),
    "SIN COBERTURA CENEPRED"
)</f>
        <v>SIN COBERTURA CENEPRED</v>
      </c>
      <c r="H18" t="str" cm="1">
        <f t="array" ref="H18">IFERROR(
    IF(
        INDEX(
            'CENEPRED DISTRITAL'!$B:$XFD,
            _xlfn.XMATCH($H$1,'CENEPRED DISTRITAL'!$A:$A,0),
            _xlfn.XMATCH(A18,'CENEPRED DISTRITAL'!$B$1:$XFD$1,0)
        )&lt;&gt;"",
        "CON COBERTURA CENEPRED",
        "SIN COBERTURA CENEPRED"
    ),
    "SIN COBERTURA CENEPRED"
)</f>
        <v>SIN COBERTURA CENEPRED</v>
      </c>
    </row>
    <row r="19" spans="1:8" x14ac:dyDescent="0.35">
      <c r="A19" s="359">
        <v>10118</v>
      </c>
      <c r="B19" t="s">
        <v>36569</v>
      </c>
      <c r="C19">
        <v>101</v>
      </c>
      <c r="D19">
        <v>1</v>
      </c>
      <c r="E19" t="str">
        <f>_xlfn.XLOOKUP(D19,'Ubigeo Departamental'!A:A,'Ubigeo Departamental'!B:B)</f>
        <v>Amazonas</v>
      </c>
      <c r="F19" t="str" cm="1">
        <f t="array" ref="F19">IFERROR(IF(INDEX('CENEPRED DISTRITAL'!$B:$XFD,
            _xlfn.XMATCH($F$1,'CENEPRED DISTRITAL'!$A:$A,0),
            _xlfn.XMATCH(A19,'CENEPRED DISTRITAL'!$B$1:$XFD$1,0)
        )&lt;&gt;"",        "CON COBERTURA CENEPRED",        "SIN COBERTURA CENEPRED"    ),    "SIN COBERTURA CENEPRED")</f>
        <v>SIN COBERTURA CENEPRED</v>
      </c>
      <c r="G19" t="str" cm="1">
        <f t="array" ref="G19">IFERROR(
    IF(
        INDEX(
            'CENEPRED DISTRITAL'!$B:$XFD,
            _xlfn.XMATCH($G$1,'CENEPRED DISTRITAL'!$A:$A,0),
            _xlfn.XMATCH(A19,'CENEPRED DISTRITAL'!$B$1:$XFD$1,0)
        )&lt;&gt;"",
        "CON COBERTURA CENEPRED",
        "SIN COBERTURA CENEPRED"
    ),
    "SIN COBERTURA CENEPRED"
)</f>
        <v>SIN COBERTURA CENEPRED</v>
      </c>
      <c r="H19" t="str" cm="1">
        <f t="array" ref="H19">IFERROR(
    IF(
        INDEX(
            'CENEPRED DISTRITAL'!$B:$XFD,
            _xlfn.XMATCH($H$1,'CENEPRED DISTRITAL'!$A:$A,0),
            _xlfn.XMATCH(A19,'CENEPRED DISTRITAL'!$B$1:$XFD$1,0)
        )&lt;&gt;"",
        "CON COBERTURA CENEPRED",
        "SIN COBERTURA CENEPRED"
    ),
    "SIN COBERTURA CENEPRED"
)</f>
        <v>SIN COBERTURA CENEPRED</v>
      </c>
    </row>
    <row r="20" spans="1:8" x14ac:dyDescent="0.35">
      <c r="A20" s="359">
        <v>10119</v>
      </c>
      <c r="B20" t="s">
        <v>36570</v>
      </c>
      <c r="C20">
        <v>101</v>
      </c>
      <c r="D20">
        <v>1</v>
      </c>
      <c r="E20" t="str">
        <f>_xlfn.XLOOKUP(D20,'Ubigeo Departamental'!A:A,'Ubigeo Departamental'!B:B)</f>
        <v>Amazonas</v>
      </c>
      <c r="F20" t="str" cm="1">
        <f t="array" ref="F20">IFERROR(IF(INDEX('CENEPRED DISTRITAL'!$B:$XFD,
            _xlfn.XMATCH($F$1,'CENEPRED DISTRITAL'!$A:$A,0),
            _xlfn.XMATCH(A20,'CENEPRED DISTRITAL'!$B$1:$XFD$1,0)
        )&lt;&gt;"",        "CON COBERTURA CENEPRED",        "SIN COBERTURA CENEPRED"    ),    "SIN COBERTURA CENEPRED")</f>
        <v>SIN COBERTURA CENEPRED</v>
      </c>
      <c r="G20" t="str" cm="1">
        <f t="array" ref="G20">IFERROR(
    IF(
        INDEX(
            'CENEPRED DISTRITAL'!$B:$XFD,
            _xlfn.XMATCH($G$1,'CENEPRED DISTRITAL'!$A:$A,0),
            _xlfn.XMATCH(A20,'CENEPRED DISTRITAL'!$B$1:$XFD$1,0)
        )&lt;&gt;"",
        "CON COBERTURA CENEPRED",
        "SIN COBERTURA CENEPRED"
    ),
    "SIN COBERTURA CENEPRED"
)</f>
        <v>SIN COBERTURA CENEPRED</v>
      </c>
      <c r="H20" t="str" cm="1">
        <f t="array" ref="H20">IFERROR(
    IF(
        INDEX(
            'CENEPRED DISTRITAL'!$B:$XFD,
            _xlfn.XMATCH($H$1,'CENEPRED DISTRITAL'!$A:$A,0),
            _xlfn.XMATCH(A20,'CENEPRED DISTRITAL'!$B$1:$XFD$1,0)
        )&lt;&gt;"",
        "CON COBERTURA CENEPRED",
        "SIN COBERTURA CENEPRED"
    ),
    "SIN COBERTURA CENEPRED"
)</f>
        <v>SIN COBERTURA CENEPRED</v>
      </c>
    </row>
    <row r="21" spans="1:8" x14ac:dyDescent="0.35">
      <c r="A21" s="359">
        <v>10120</v>
      </c>
      <c r="B21" t="s">
        <v>36571</v>
      </c>
      <c r="C21">
        <v>101</v>
      </c>
      <c r="D21">
        <v>1</v>
      </c>
      <c r="E21" t="str">
        <f>_xlfn.XLOOKUP(D21,'Ubigeo Departamental'!A:A,'Ubigeo Departamental'!B:B)</f>
        <v>Amazonas</v>
      </c>
      <c r="F21" t="str" cm="1">
        <f t="array" ref="F21">IFERROR(IF(INDEX('CENEPRED DISTRITAL'!$B:$XFD,
            _xlfn.XMATCH($F$1,'CENEPRED DISTRITAL'!$A:$A,0),
            _xlfn.XMATCH(A21,'CENEPRED DISTRITAL'!$B$1:$XFD$1,0)
        )&lt;&gt;"",        "CON COBERTURA CENEPRED",        "SIN COBERTURA CENEPRED"    ),    "SIN COBERTURA CENEPRED")</f>
        <v>SIN COBERTURA CENEPRED</v>
      </c>
      <c r="G21" t="str" cm="1">
        <f t="array" ref="G21">IFERROR(
    IF(
        INDEX(
            'CENEPRED DISTRITAL'!$B:$XFD,
            _xlfn.XMATCH($G$1,'CENEPRED DISTRITAL'!$A:$A,0),
            _xlfn.XMATCH(A21,'CENEPRED DISTRITAL'!$B$1:$XFD$1,0)
        )&lt;&gt;"",
        "CON COBERTURA CENEPRED",
        "SIN COBERTURA CENEPRED"
    ),
    "SIN COBERTURA CENEPRED"
)</f>
        <v>SIN COBERTURA CENEPRED</v>
      </c>
      <c r="H21" t="str" cm="1">
        <f t="array" ref="H21">IFERROR(
    IF(
        INDEX(
            'CENEPRED DISTRITAL'!$B:$XFD,
            _xlfn.XMATCH($H$1,'CENEPRED DISTRITAL'!$A:$A,0),
            _xlfn.XMATCH(A21,'CENEPRED DISTRITAL'!$B$1:$XFD$1,0)
        )&lt;&gt;"",
        "CON COBERTURA CENEPRED",
        "SIN COBERTURA CENEPRED"
    ),
    "SIN COBERTURA CENEPRED"
)</f>
        <v>SIN COBERTURA CENEPRED</v>
      </c>
    </row>
    <row r="22" spans="1:8" x14ac:dyDescent="0.35">
      <c r="A22" s="359">
        <v>10121</v>
      </c>
      <c r="B22" t="s">
        <v>36572</v>
      </c>
      <c r="C22">
        <v>101</v>
      </c>
      <c r="D22">
        <v>1</v>
      </c>
      <c r="E22" t="str">
        <f>_xlfn.XLOOKUP(D22,'Ubigeo Departamental'!A:A,'Ubigeo Departamental'!B:B)</f>
        <v>Amazonas</v>
      </c>
      <c r="F22" t="str" cm="1">
        <f t="array" ref="F22">IFERROR(IF(INDEX('CENEPRED DISTRITAL'!$B:$XFD,
            _xlfn.XMATCH($F$1,'CENEPRED DISTRITAL'!$A:$A,0),
            _xlfn.XMATCH(A22,'CENEPRED DISTRITAL'!$B$1:$XFD$1,0)
        )&lt;&gt;"",        "CON COBERTURA CENEPRED",        "SIN COBERTURA CENEPRED"    ),    "SIN COBERTURA CENEPRED")</f>
        <v>SIN COBERTURA CENEPRED</v>
      </c>
      <c r="G22" t="str" cm="1">
        <f t="array" ref="G22">IFERROR(
    IF(
        INDEX(
            'CENEPRED DISTRITAL'!$B:$XFD,
            _xlfn.XMATCH($G$1,'CENEPRED DISTRITAL'!$A:$A,0),
            _xlfn.XMATCH(A22,'CENEPRED DISTRITAL'!$B$1:$XFD$1,0)
        )&lt;&gt;"",
        "CON COBERTURA CENEPRED",
        "SIN COBERTURA CENEPRED"
    ),
    "SIN COBERTURA CENEPRED"
)</f>
        <v>SIN COBERTURA CENEPRED</v>
      </c>
      <c r="H22" t="str" cm="1">
        <f t="array" ref="H22">IFERROR(
    IF(
        INDEX(
            'CENEPRED DISTRITAL'!$B:$XFD,
            _xlfn.XMATCH($H$1,'CENEPRED DISTRITAL'!$A:$A,0),
            _xlfn.XMATCH(A22,'CENEPRED DISTRITAL'!$B$1:$XFD$1,0)
        )&lt;&gt;"",
        "CON COBERTURA CENEPRED",
        "SIN COBERTURA CENEPRED"
    ),
    "SIN COBERTURA CENEPRED"
)</f>
        <v>SIN COBERTURA CENEPRED</v>
      </c>
    </row>
    <row r="23" spans="1:8" x14ac:dyDescent="0.35">
      <c r="A23" s="359">
        <v>10201</v>
      </c>
      <c r="B23" t="s">
        <v>31538</v>
      </c>
      <c r="C23">
        <v>102</v>
      </c>
      <c r="D23">
        <v>1</v>
      </c>
      <c r="E23" t="str">
        <f>_xlfn.XLOOKUP(D23,'Ubigeo Departamental'!A:A,'Ubigeo Departamental'!B:B)</f>
        <v>Amazonas</v>
      </c>
      <c r="F23" t="str" cm="1">
        <f t="array" ref="F23">IFERROR(IF(INDEX('CENEPRED DISTRITAL'!$B:$XFD,
            _xlfn.XMATCH($F$1,'CENEPRED DISTRITAL'!$A:$A,0),
            _xlfn.XMATCH(A23,'CENEPRED DISTRITAL'!$B$1:$XFD$1,0)
        )&lt;&gt;"",        "CON COBERTURA CENEPRED",        "SIN COBERTURA CENEPRED"    ),    "SIN COBERTURA CENEPRED")</f>
        <v>CON COBERTURA CENEPRED</v>
      </c>
      <c r="G23" t="str" cm="1">
        <f t="array" ref="G23">IFERROR(
    IF(
        INDEX(
            'CENEPRED DISTRITAL'!$B:$XFD,
            _xlfn.XMATCH($G$1,'CENEPRED DISTRITAL'!$A:$A,0),
            _xlfn.XMATCH(A23,'CENEPRED DISTRITAL'!$B$1:$XFD$1,0)
        )&lt;&gt;"",
        "CON COBERTURA CENEPRED",
        "SIN COBERTURA CENEPRED"
    ),
    "SIN COBERTURA CENEPRED"
)</f>
        <v>CON COBERTURA CENEPRED</v>
      </c>
      <c r="H23" t="str" cm="1">
        <f t="array" ref="H23">IFERROR(
    IF(
        INDEX(
            'CENEPRED DISTRITAL'!$B:$XFD,
            _xlfn.XMATCH($H$1,'CENEPRED DISTRITAL'!$A:$A,0),
            _xlfn.XMATCH(A23,'CENEPRED DISTRITAL'!$B$1:$XFD$1,0)
        )&lt;&gt;"",
        "CON COBERTURA CENEPRED",
        "SIN COBERTURA CENEPRED"
    ),
    "SIN COBERTURA CENEPRED"
)</f>
        <v>CON COBERTURA CENEPRED</v>
      </c>
    </row>
    <row r="24" spans="1:8" x14ac:dyDescent="0.35">
      <c r="A24" s="359">
        <v>10202</v>
      </c>
      <c r="B24" t="s">
        <v>34323</v>
      </c>
      <c r="C24">
        <v>102</v>
      </c>
      <c r="D24">
        <v>1</v>
      </c>
      <c r="E24" t="str">
        <f>_xlfn.XLOOKUP(D24,'Ubigeo Departamental'!A:A,'Ubigeo Departamental'!B:B)</f>
        <v>Amazonas</v>
      </c>
      <c r="F24" t="str" cm="1">
        <f t="array" ref="F24">IFERROR(IF(INDEX('CENEPRED DISTRITAL'!$B:$XFD,
            _xlfn.XMATCH($F$1,'CENEPRED DISTRITAL'!$A:$A,0),
            _xlfn.XMATCH(A24,'CENEPRED DISTRITAL'!$B$1:$XFD$1,0)
        )&lt;&gt;"",        "CON COBERTURA CENEPRED",        "SIN COBERTURA CENEPRED"    ),    "SIN COBERTURA CENEPRED")</f>
        <v>SIN COBERTURA CENEPRED</v>
      </c>
      <c r="G24" t="str" cm="1">
        <f t="array" ref="G24">IFERROR(
    IF(
        INDEX(
            'CENEPRED DISTRITAL'!$B:$XFD,
            _xlfn.XMATCH($G$1,'CENEPRED DISTRITAL'!$A:$A,0),
            _xlfn.XMATCH(A24,'CENEPRED DISTRITAL'!$B$1:$XFD$1,0)
        )&lt;&gt;"",
        "CON COBERTURA CENEPRED",
        "SIN COBERTURA CENEPRED"
    ),
    "SIN COBERTURA CENEPRED"
)</f>
        <v>SIN COBERTURA CENEPRED</v>
      </c>
      <c r="H24" t="str" cm="1">
        <f t="array" ref="H24">IFERROR(
    IF(
        INDEX(
            'CENEPRED DISTRITAL'!$B:$XFD,
            _xlfn.XMATCH($H$1,'CENEPRED DISTRITAL'!$A:$A,0),
            _xlfn.XMATCH(A24,'CENEPRED DISTRITAL'!$B$1:$XFD$1,0)
        )&lt;&gt;"",
        "CON COBERTURA CENEPRED",
        "SIN COBERTURA CENEPRED"
    ),
    "SIN COBERTURA CENEPRED"
)</f>
        <v>SIN COBERTURA CENEPRED</v>
      </c>
    </row>
    <row r="25" spans="1:8" x14ac:dyDescent="0.35">
      <c r="A25" s="359">
        <v>10203</v>
      </c>
      <c r="B25" t="s">
        <v>34539</v>
      </c>
      <c r="C25">
        <v>102</v>
      </c>
      <c r="D25">
        <v>1</v>
      </c>
      <c r="E25" t="str">
        <f>_xlfn.XLOOKUP(D25,'Ubigeo Departamental'!A:A,'Ubigeo Departamental'!B:B)</f>
        <v>Amazonas</v>
      </c>
      <c r="F25" t="str" cm="1">
        <f t="array" ref="F25">IFERROR(IF(INDEX('CENEPRED DISTRITAL'!$B:$XFD,
            _xlfn.XMATCH($F$1,'CENEPRED DISTRITAL'!$A:$A,0),
            _xlfn.XMATCH(A25,'CENEPRED DISTRITAL'!$B$1:$XFD$1,0)
        )&lt;&gt;"",        "CON COBERTURA CENEPRED",        "SIN COBERTURA CENEPRED"    ),    "SIN COBERTURA CENEPRED")</f>
        <v>SIN COBERTURA CENEPRED</v>
      </c>
      <c r="G25" t="str" cm="1">
        <f t="array" ref="G25">IFERROR(
    IF(
        INDEX(
            'CENEPRED DISTRITAL'!$B:$XFD,
            _xlfn.XMATCH($G$1,'CENEPRED DISTRITAL'!$A:$A,0),
            _xlfn.XMATCH(A25,'CENEPRED DISTRITAL'!$B$1:$XFD$1,0)
        )&lt;&gt;"",
        "CON COBERTURA CENEPRED",
        "SIN COBERTURA CENEPRED"
    ),
    "SIN COBERTURA CENEPRED"
)</f>
        <v>SIN COBERTURA CENEPRED</v>
      </c>
      <c r="H25" t="str" cm="1">
        <f t="array" ref="H25">IFERROR(
    IF(
        INDEX(
            'CENEPRED DISTRITAL'!$B:$XFD,
            _xlfn.XMATCH($H$1,'CENEPRED DISTRITAL'!$A:$A,0),
            _xlfn.XMATCH(A25,'CENEPRED DISTRITAL'!$B$1:$XFD$1,0)
        )&lt;&gt;"",
        "CON COBERTURA CENEPRED",
        "SIN COBERTURA CENEPRED"
    ),
    "SIN COBERTURA CENEPRED"
)</f>
        <v>SIN COBERTURA CENEPRED</v>
      </c>
    </row>
    <row r="26" spans="1:8" x14ac:dyDescent="0.35">
      <c r="A26" s="359">
        <v>10204</v>
      </c>
      <c r="B26" t="s">
        <v>36573</v>
      </c>
      <c r="C26">
        <v>102</v>
      </c>
      <c r="D26">
        <v>1</v>
      </c>
      <c r="E26" t="str">
        <f>_xlfn.XLOOKUP(D26,'Ubigeo Departamental'!A:A,'Ubigeo Departamental'!B:B)</f>
        <v>Amazonas</v>
      </c>
      <c r="F26" t="str" cm="1">
        <f t="array" ref="F26">IFERROR(IF(INDEX('CENEPRED DISTRITAL'!$B:$XFD,
            _xlfn.XMATCH($F$1,'CENEPRED DISTRITAL'!$A:$A,0),
            _xlfn.XMATCH(A26,'CENEPRED DISTRITAL'!$B$1:$XFD$1,0)
        )&lt;&gt;"",        "CON COBERTURA CENEPRED",        "SIN COBERTURA CENEPRED"    ),    "SIN COBERTURA CENEPRED")</f>
        <v>SIN COBERTURA CENEPRED</v>
      </c>
      <c r="G26" t="str" cm="1">
        <f t="array" ref="G26">IFERROR(
    IF(
        INDEX(
            'CENEPRED DISTRITAL'!$B:$XFD,
            _xlfn.XMATCH($G$1,'CENEPRED DISTRITAL'!$A:$A,0),
            _xlfn.XMATCH(A26,'CENEPRED DISTRITAL'!$B$1:$XFD$1,0)
        )&lt;&gt;"",
        "CON COBERTURA CENEPRED",
        "SIN COBERTURA CENEPRED"
    ),
    "SIN COBERTURA CENEPRED"
)</f>
        <v>SIN COBERTURA CENEPRED</v>
      </c>
      <c r="H26" t="str" cm="1">
        <f t="array" ref="H26">IFERROR(
    IF(
        INDEX(
            'CENEPRED DISTRITAL'!$B:$XFD,
            _xlfn.XMATCH($H$1,'CENEPRED DISTRITAL'!$A:$A,0),
            _xlfn.XMATCH(A26,'CENEPRED DISTRITAL'!$B$1:$XFD$1,0)
        )&lt;&gt;"",
        "CON COBERTURA CENEPRED",
        "SIN COBERTURA CENEPRED"
    ),
    "SIN COBERTURA CENEPRED"
)</f>
        <v>SIN COBERTURA CENEPRED</v>
      </c>
    </row>
    <row r="27" spans="1:8" x14ac:dyDescent="0.35">
      <c r="A27" s="359">
        <v>10205</v>
      </c>
      <c r="B27" t="s">
        <v>34115</v>
      </c>
      <c r="C27">
        <v>102</v>
      </c>
      <c r="D27">
        <v>1</v>
      </c>
      <c r="E27" t="str">
        <f>_xlfn.XLOOKUP(D27,'Ubigeo Departamental'!A:A,'Ubigeo Departamental'!B:B)</f>
        <v>Amazonas</v>
      </c>
      <c r="F27" t="str" cm="1">
        <f t="array" ref="F27">IFERROR(IF(INDEX('CENEPRED DISTRITAL'!$B:$XFD,
            _xlfn.XMATCH($F$1,'CENEPRED DISTRITAL'!$A:$A,0),
            _xlfn.XMATCH(A27,'CENEPRED DISTRITAL'!$B$1:$XFD$1,0)
        )&lt;&gt;"",        "CON COBERTURA CENEPRED",        "SIN COBERTURA CENEPRED"    ),    "SIN COBERTURA CENEPRED")</f>
        <v>SIN COBERTURA CENEPRED</v>
      </c>
      <c r="G27" t="str" cm="1">
        <f t="array" ref="G27">IFERROR(
    IF(
        INDEX(
            'CENEPRED DISTRITAL'!$B:$XFD,
            _xlfn.XMATCH($G$1,'CENEPRED DISTRITAL'!$A:$A,0),
            _xlfn.XMATCH(A27,'CENEPRED DISTRITAL'!$B$1:$XFD$1,0)
        )&lt;&gt;"",
        "CON COBERTURA CENEPRED",
        "SIN COBERTURA CENEPRED"
    ),
    "SIN COBERTURA CENEPRED"
)</f>
        <v>SIN COBERTURA CENEPRED</v>
      </c>
      <c r="H27" t="str" cm="1">
        <f t="array" ref="H27">IFERROR(
    IF(
        INDEX(
            'CENEPRED DISTRITAL'!$B:$XFD,
            _xlfn.XMATCH($H$1,'CENEPRED DISTRITAL'!$A:$A,0),
            _xlfn.XMATCH(A27,'CENEPRED DISTRITAL'!$B$1:$XFD$1,0)
        )&lt;&gt;"",
        "CON COBERTURA CENEPRED",
        "SIN COBERTURA CENEPRED"
    ),
    "SIN COBERTURA CENEPRED"
)</f>
        <v>SIN COBERTURA CENEPRED</v>
      </c>
    </row>
    <row r="28" spans="1:8" x14ac:dyDescent="0.35">
      <c r="A28" s="359">
        <v>10206</v>
      </c>
      <c r="B28" t="s">
        <v>34132</v>
      </c>
      <c r="C28">
        <v>102</v>
      </c>
      <c r="D28">
        <v>1</v>
      </c>
      <c r="E28" t="str">
        <f>_xlfn.XLOOKUP(D28,'Ubigeo Departamental'!A:A,'Ubigeo Departamental'!B:B)</f>
        <v>Amazonas</v>
      </c>
      <c r="F28" t="str" cm="1">
        <f t="array" ref="F28">IFERROR(IF(INDEX('CENEPRED DISTRITAL'!$B:$XFD,
            _xlfn.XMATCH($F$1,'CENEPRED DISTRITAL'!$A:$A,0),
            _xlfn.XMATCH(A28,'CENEPRED DISTRITAL'!$B$1:$XFD$1,0)
        )&lt;&gt;"",        "CON COBERTURA CENEPRED",        "SIN COBERTURA CENEPRED"    ),    "SIN COBERTURA CENEPRED")</f>
        <v>SIN COBERTURA CENEPRED</v>
      </c>
      <c r="G28" t="str" cm="1">
        <f t="array" ref="G28">IFERROR(
    IF(
        INDEX(
            'CENEPRED DISTRITAL'!$B:$XFD,
            _xlfn.XMATCH($G$1,'CENEPRED DISTRITAL'!$A:$A,0),
            _xlfn.XMATCH(A28,'CENEPRED DISTRITAL'!$B$1:$XFD$1,0)
        )&lt;&gt;"",
        "CON COBERTURA CENEPRED",
        "SIN COBERTURA CENEPRED"
    ),
    "SIN COBERTURA CENEPRED"
)</f>
        <v>SIN COBERTURA CENEPRED</v>
      </c>
      <c r="H28" t="str" cm="1">
        <f t="array" ref="H28">IFERROR(
    IF(
        INDEX(
            'CENEPRED DISTRITAL'!$B:$XFD,
            _xlfn.XMATCH($H$1,'CENEPRED DISTRITAL'!$A:$A,0),
            _xlfn.XMATCH(A28,'CENEPRED DISTRITAL'!$B$1:$XFD$1,0)
        )&lt;&gt;"",
        "CON COBERTURA CENEPRED",
        "SIN COBERTURA CENEPRED"
    ),
    "SIN COBERTURA CENEPRED"
)</f>
        <v>SIN COBERTURA CENEPRED</v>
      </c>
    </row>
    <row r="29" spans="1:8" x14ac:dyDescent="0.35">
      <c r="A29" s="359">
        <v>10301</v>
      </c>
      <c r="B29" t="s">
        <v>34979</v>
      </c>
      <c r="C29">
        <v>103</v>
      </c>
      <c r="D29">
        <v>1</v>
      </c>
      <c r="E29" t="str">
        <f>_xlfn.XLOOKUP(D29,'Ubigeo Departamental'!A:A,'Ubigeo Departamental'!B:B)</f>
        <v>Amazonas</v>
      </c>
      <c r="F29" t="str" cm="1">
        <f t="array" ref="F29">IFERROR(IF(INDEX('CENEPRED DISTRITAL'!$B:$XFD,
            _xlfn.XMATCH($F$1,'CENEPRED DISTRITAL'!$A:$A,0),
            _xlfn.XMATCH(A29,'CENEPRED DISTRITAL'!$B$1:$XFD$1,0)
        )&lt;&gt;"",        "CON COBERTURA CENEPRED",        "SIN COBERTURA CENEPRED"    ),    "SIN COBERTURA CENEPRED")</f>
        <v>SIN COBERTURA CENEPRED</v>
      </c>
      <c r="G29" t="str" cm="1">
        <f t="array" ref="G29">IFERROR(
    IF(
        INDEX(
            'CENEPRED DISTRITAL'!$B:$XFD,
            _xlfn.XMATCH($G$1,'CENEPRED DISTRITAL'!$A:$A,0),
            _xlfn.XMATCH(A29,'CENEPRED DISTRITAL'!$B$1:$XFD$1,0)
        )&lt;&gt;"",
        "CON COBERTURA CENEPRED",
        "SIN COBERTURA CENEPRED"
    ),
    "SIN COBERTURA CENEPRED"
)</f>
        <v>SIN COBERTURA CENEPRED</v>
      </c>
      <c r="H29" t="str" cm="1">
        <f t="array" ref="H29">IFERROR(
    IF(
        INDEX(
            'CENEPRED DISTRITAL'!$B:$XFD,
            _xlfn.XMATCH($H$1,'CENEPRED DISTRITAL'!$A:$A,0),
            _xlfn.XMATCH(A29,'CENEPRED DISTRITAL'!$B$1:$XFD$1,0)
        )&lt;&gt;"",
        "CON COBERTURA CENEPRED",
        "SIN COBERTURA CENEPRED"
    ),
    "SIN COBERTURA CENEPRED"
)</f>
        <v>SIN COBERTURA CENEPRED</v>
      </c>
    </row>
    <row r="30" spans="1:8" x14ac:dyDescent="0.35">
      <c r="A30" s="359">
        <v>10302</v>
      </c>
      <c r="B30" t="s">
        <v>36574</v>
      </c>
      <c r="C30">
        <v>103</v>
      </c>
      <c r="D30">
        <v>1</v>
      </c>
      <c r="E30" t="str">
        <f>_xlfn.XLOOKUP(D30,'Ubigeo Departamental'!A:A,'Ubigeo Departamental'!B:B)</f>
        <v>Amazonas</v>
      </c>
      <c r="F30" t="str" cm="1">
        <f t="array" ref="F30">IFERROR(IF(INDEX('CENEPRED DISTRITAL'!$B:$XFD,
            _xlfn.XMATCH($F$1,'CENEPRED DISTRITAL'!$A:$A,0),
            _xlfn.XMATCH(A30,'CENEPRED DISTRITAL'!$B$1:$XFD$1,0)
        )&lt;&gt;"",        "CON COBERTURA CENEPRED",        "SIN COBERTURA CENEPRED"    ),    "SIN COBERTURA CENEPRED")</f>
        <v>SIN COBERTURA CENEPRED</v>
      </c>
      <c r="G30" t="str" cm="1">
        <f t="array" ref="G30">IFERROR(
    IF(
        INDEX(
            'CENEPRED DISTRITAL'!$B:$XFD,
            _xlfn.XMATCH($G$1,'CENEPRED DISTRITAL'!$A:$A,0),
            _xlfn.XMATCH(A30,'CENEPRED DISTRITAL'!$B$1:$XFD$1,0)
        )&lt;&gt;"",
        "CON COBERTURA CENEPRED",
        "SIN COBERTURA CENEPRED"
    ),
    "SIN COBERTURA CENEPRED"
)</f>
        <v>SIN COBERTURA CENEPRED</v>
      </c>
      <c r="H30" t="str" cm="1">
        <f t="array" ref="H30">IFERROR(
    IF(
        INDEX(
            'CENEPRED DISTRITAL'!$B:$XFD,
            _xlfn.XMATCH($H$1,'CENEPRED DISTRITAL'!$A:$A,0),
            _xlfn.XMATCH(A30,'CENEPRED DISTRITAL'!$B$1:$XFD$1,0)
        )&lt;&gt;"",
        "CON COBERTURA CENEPRED",
        "SIN COBERTURA CENEPRED"
    ),
    "SIN COBERTURA CENEPRED"
)</f>
        <v>SIN COBERTURA CENEPRED</v>
      </c>
    </row>
    <row r="31" spans="1:8" x14ac:dyDescent="0.35">
      <c r="A31" s="359">
        <v>10303</v>
      </c>
      <c r="B31" t="s">
        <v>36575</v>
      </c>
      <c r="C31">
        <v>103</v>
      </c>
      <c r="D31">
        <v>1</v>
      </c>
      <c r="E31" t="str">
        <f>_xlfn.XLOOKUP(D31,'Ubigeo Departamental'!A:A,'Ubigeo Departamental'!B:B)</f>
        <v>Amazonas</v>
      </c>
      <c r="F31" t="str" cm="1">
        <f t="array" ref="F31">IFERROR(IF(INDEX('CENEPRED DISTRITAL'!$B:$XFD,
            _xlfn.XMATCH($F$1,'CENEPRED DISTRITAL'!$A:$A,0),
            _xlfn.XMATCH(A31,'CENEPRED DISTRITAL'!$B$1:$XFD$1,0)
        )&lt;&gt;"",        "CON COBERTURA CENEPRED",        "SIN COBERTURA CENEPRED"    ),    "SIN COBERTURA CENEPRED")</f>
        <v>SIN COBERTURA CENEPRED</v>
      </c>
      <c r="G31" t="str" cm="1">
        <f t="array" ref="G31">IFERROR(
    IF(
        INDEX(
            'CENEPRED DISTRITAL'!$B:$XFD,
            _xlfn.XMATCH($G$1,'CENEPRED DISTRITAL'!$A:$A,0),
            _xlfn.XMATCH(A31,'CENEPRED DISTRITAL'!$B$1:$XFD$1,0)
        )&lt;&gt;"",
        "CON COBERTURA CENEPRED",
        "SIN COBERTURA CENEPRED"
    ),
    "SIN COBERTURA CENEPRED"
)</f>
        <v>SIN COBERTURA CENEPRED</v>
      </c>
      <c r="H31" t="str" cm="1">
        <f t="array" ref="H31">IFERROR(
    IF(
        INDEX(
            'CENEPRED DISTRITAL'!$B:$XFD,
            _xlfn.XMATCH($H$1,'CENEPRED DISTRITAL'!$A:$A,0),
            _xlfn.XMATCH(A31,'CENEPRED DISTRITAL'!$B$1:$XFD$1,0)
        )&lt;&gt;"",
        "CON COBERTURA CENEPRED",
        "SIN COBERTURA CENEPRED"
    ),
    "SIN COBERTURA CENEPRED"
)</f>
        <v>SIN COBERTURA CENEPRED</v>
      </c>
    </row>
    <row r="32" spans="1:8" x14ac:dyDescent="0.35">
      <c r="A32" s="359">
        <v>10304</v>
      </c>
      <c r="B32" t="s">
        <v>36576</v>
      </c>
      <c r="C32">
        <v>103</v>
      </c>
      <c r="D32">
        <v>1</v>
      </c>
      <c r="E32" t="str">
        <f>_xlfn.XLOOKUP(D32,'Ubigeo Departamental'!A:A,'Ubigeo Departamental'!B:B)</f>
        <v>Amazonas</v>
      </c>
      <c r="F32" t="str" cm="1">
        <f t="array" ref="F32">IFERROR(IF(INDEX('CENEPRED DISTRITAL'!$B:$XFD,
            _xlfn.XMATCH($F$1,'CENEPRED DISTRITAL'!$A:$A,0),
            _xlfn.XMATCH(A32,'CENEPRED DISTRITAL'!$B$1:$XFD$1,0)
        )&lt;&gt;"",        "CON COBERTURA CENEPRED",        "SIN COBERTURA CENEPRED"    ),    "SIN COBERTURA CENEPRED")</f>
        <v>SIN COBERTURA CENEPRED</v>
      </c>
      <c r="G32" t="str" cm="1">
        <f t="array" ref="G32">IFERROR(
    IF(
        INDEX(
            'CENEPRED DISTRITAL'!$B:$XFD,
            _xlfn.XMATCH($G$1,'CENEPRED DISTRITAL'!$A:$A,0),
            _xlfn.XMATCH(A32,'CENEPRED DISTRITAL'!$B$1:$XFD$1,0)
        )&lt;&gt;"",
        "CON COBERTURA CENEPRED",
        "SIN COBERTURA CENEPRED"
    ),
    "SIN COBERTURA CENEPRED"
)</f>
        <v>SIN COBERTURA CENEPRED</v>
      </c>
      <c r="H32" t="str" cm="1">
        <f t="array" ref="H32">IFERROR(
    IF(
        INDEX(
            'CENEPRED DISTRITAL'!$B:$XFD,
            _xlfn.XMATCH($H$1,'CENEPRED DISTRITAL'!$A:$A,0),
            _xlfn.XMATCH(A32,'CENEPRED DISTRITAL'!$B$1:$XFD$1,0)
        )&lt;&gt;"",
        "CON COBERTURA CENEPRED",
        "SIN COBERTURA CENEPRED"
    ),
    "SIN COBERTURA CENEPRED"
)</f>
        <v>SIN COBERTURA CENEPRED</v>
      </c>
    </row>
    <row r="33" spans="1:8" x14ac:dyDescent="0.35">
      <c r="A33" s="359">
        <v>10305</v>
      </c>
      <c r="B33" t="s">
        <v>36577</v>
      </c>
      <c r="C33">
        <v>103</v>
      </c>
      <c r="D33">
        <v>1</v>
      </c>
      <c r="E33" t="str">
        <f>_xlfn.XLOOKUP(D33,'Ubigeo Departamental'!A:A,'Ubigeo Departamental'!B:B)</f>
        <v>Amazonas</v>
      </c>
      <c r="F33" t="str" cm="1">
        <f t="array" ref="F33">IFERROR(IF(INDEX('CENEPRED DISTRITAL'!$B:$XFD,
            _xlfn.XMATCH($F$1,'CENEPRED DISTRITAL'!$A:$A,0),
            _xlfn.XMATCH(A33,'CENEPRED DISTRITAL'!$B$1:$XFD$1,0)
        )&lt;&gt;"",        "CON COBERTURA CENEPRED",        "SIN COBERTURA CENEPRED"    ),    "SIN COBERTURA CENEPRED")</f>
        <v>SIN COBERTURA CENEPRED</v>
      </c>
      <c r="G33" t="str" cm="1">
        <f t="array" ref="G33">IFERROR(
    IF(
        INDEX(
            'CENEPRED DISTRITAL'!$B:$XFD,
            _xlfn.XMATCH($G$1,'CENEPRED DISTRITAL'!$A:$A,0),
            _xlfn.XMATCH(A33,'CENEPRED DISTRITAL'!$B$1:$XFD$1,0)
        )&lt;&gt;"",
        "CON COBERTURA CENEPRED",
        "SIN COBERTURA CENEPRED"
    ),
    "SIN COBERTURA CENEPRED"
)</f>
        <v>SIN COBERTURA CENEPRED</v>
      </c>
      <c r="H33" t="str" cm="1">
        <f t="array" ref="H33">IFERROR(
    IF(
        INDEX(
            'CENEPRED DISTRITAL'!$B:$XFD,
            _xlfn.XMATCH($H$1,'CENEPRED DISTRITAL'!$A:$A,0),
            _xlfn.XMATCH(A33,'CENEPRED DISTRITAL'!$B$1:$XFD$1,0)
        )&lt;&gt;"",
        "CON COBERTURA CENEPRED",
        "SIN COBERTURA CENEPRED"
    ),
    "SIN COBERTURA CENEPRED"
)</f>
        <v>SIN COBERTURA CENEPRED</v>
      </c>
    </row>
    <row r="34" spans="1:8" x14ac:dyDescent="0.35">
      <c r="A34" s="359">
        <v>10306</v>
      </c>
      <c r="B34" t="s">
        <v>34265</v>
      </c>
      <c r="C34">
        <v>103</v>
      </c>
      <c r="D34">
        <v>1</v>
      </c>
      <c r="E34" t="str">
        <f>_xlfn.XLOOKUP(D34,'Ubigeo Departamental'!A:A,'Ubigeo Departamental'!B:B)</f>
        <v>Amazonas</v>
      </c>
      <c r="F34" t="str" cm="1">
        <f t="array" ref="F34">IFERROR(IF(INDEX('CENEPRED DISTRITAL'!$B:$XFD,
            _xlfn.XMATCH($F$1,'CENEPRED DISTRITAL'!$A:$A,0),
            _xlfn.XMATCH(A34,'CENEPRED DISTRITAL'!$B$1:$XFD$1,0)
        )&lt;&gt;"",        "CON COBERTURA CENEPRED",        "SIN COBERTURA CENEPRED"    ),    "SIN COBERTURA CENEPRED")</f>
        <v>SIN COBERTURA CENEPRED</v>
      </c>
      <c r="G34" t="str" cm="1">
        <f t="array" ref="G34">IFERROR(
    IF(
        INDEX(
            'CENEPRED DISTRITAL'!$B:$XFD,
            _xlfn.XMATCH($G$1,'CENEPRED DISTRITAL'!$A:$A,0),
            _xlfn.XMATCH(A34,'CENEPRED DISTRITAL'!$B$1:$XFD$1,0)
        )&lt;&gt;"",
        "CON COBERTURA CENEPRED",
        "SIN COBERTURA CENEPRED"
    ),
    "SIN COBERTURA CENEPRED"
)</f>
        <v>SIN COBERTURA CENEPRED</v>
      </c>
      <c r="H34" t="str" cm="1">
        <f t="array" ref="H34">IFERROR(
    IF(
        INDEX(
            'CENEPRED DISTRITAL'!$B:$XFD,
            _xlfn.XMATCH($H$1,'CENEPRED DISTRITAL'!$A:$A,0),
            _xlfn.XMATCH(A34,'CENEPRED DISTRITAL'!$B$1:$XFD$1,0)
        )&lt;&gt;"",
        "CON COBERTURA CENEPRED",
        "SIN COBERTURA CENEPRED"
    ),
    "SIN COBERTURA CENEPRED"
)</f>
        <v>SIN COBERTURA CENEPRED</v>
      </c>
    </row>
    <row r="35" spans="1:8" x14ac:dyDescent="0.35">
      <c r="A35" s="359">
        <v>10307</v>
      </c>
      <c r="B35" t="s">
        <v>31573</v>
      </c>
      <c r="C35">
        <v>103</v>
      </c>
      <c r="D35">
        <v>1</v>
      </c>
      <c r="E35" t="str">
        <f>_xlfn.XLOOKUP(D35,'Ubigeo Departamental'!A:A,'Ubigeo Departamental'!B:B)</f>
        <v>Amazonas</v>
      </c>
      <c r="F35" t="str" cm="1">
        <f t="array" ref="F35">IFERROR(IF(INDEX('CENEPRED DISTRITAL'!$B:$XFD,
            _xlfn.XMATCH($F$1,'CENEPRED DISTRITAL'!$A:$A,0),
            _xlfn.XMATCH(A35,'CENEPRED DISTRITAL'!$B$1:$XFD$1,0)
        )&lt;&gt;"",        "CON COBERTURA CENEPRED",        "SIN COBERTURA CENEPRED"    ),    "SIN COBERTURA CENEPRED")</f>
        <v>CON COBERTURA CENEPRED</v>
      </c>
      <c r="G35" t="str" cm="1">
        <f t="array" ref="G35">IFERROR(
    IF(
        INDEX(
            'CENEPRED DISTRITAL'!$B:$XFD,
            _xlfn.XMATCH($G$1,'CENEPRED DISTRITAL'!$A:$A,0),
            _xlfn.XMATCH(A35,'CENEPRED DISTRITAL'!$B$1:$XFD$1,0)
        )&lt;&gt;"",
        "CON COBERTURA CENEPRED",
        "SIN COBERTURA CENEPRED"
    ),
    "SIN COBERTURA CENEPRED"
)</f>
        <v>CON COBERTURA CENEPRED</v>
      </c>
      <c r="H35" t="str" cm="1">
        <f t="array" ref="H35">IFERROR(
    IF(
        INDEX(
            'CENEPRED DISTRITAL'!$B:$XFD,
            _xlfn.XMATCH($H$1,'CENEPRED DISTRITAL'!$A:$A,0),
            _xlfn.XMATCH(A35,'CENEPRED DISTRITAL'!$B$1:$XFD$1,0)
        )&lt;&gt;"",
        "CON COBERTURA CENEPRED",
        "SIN COBERTURA CENEPRED"
    ),
    "SIN COBERTURA CENEPRED"
)</f>
        <v>CON COBERTURA CENEPRED</v>
      </c>
    </row>
    <row r="36" spans="1:8" x14ac:dyDescent="0.35">
      <c r="A36" s="359">
        <v>10308</v>
      </c>
      <c r="B36" t="s">
        <v>36578</v>
      </c>
      <c r="C36">
        <v>103</v>
      </c>
      <c r="D36">
        <v>1</v>
      </c>
      <c r="E36" t="str">
        <f>_xlfn.XLOOKUP(D36,'Ubigeo Departamental'!A:A,'Ubigeo Departamental'!B:B)</f>
        <v>Amazonas</v>
      </c>
      <c r="F36" t="str" cm="1">
        <f t="array" ref="F36">IFERROR(IF(INDEX('CENEPRED DISTRITAL'!$B:$XFD,
            _xlfn.XMATCH($F$1,'CENEPRED DISTRITAL'!$A:$A,0),
            _xlfn.XMATCH(A36,'CENEPRED DISTRITAL'!$B$1:$XFD$1,0)
        )&lt;&gt;"",        "CON COBERTURA CENEPRED",        "SIN COBERTURA CENEPRED"    ),    "SIN COBERTURA CENEPRED")</f>
        <v>SIN COBERTURA CENEPRED</v>
      </c>
      <c r="G36" t="str" cm="1">
        <f t="array" ref="G36">IFERROR(
    IF(
        INDEX(
            'CENEPRED DISTRITAL'!$B:$XFD,
            _xlfn.XMATCH($G$1,'CENEPRED DISTRITAL'!$A:$A,0),
            _xlfn.XMATCH(A36,'CENEPRED DISTRITAL'!$B$1:$XFD$1,0)
        )&lt;&gt;"",
        "CON COBERTURA CENEPRED",
        "SIN COBERTURA CENEPRED"
    ),
    "SIN COBERTURA CENEPRED"
)</f>
        <v>SIN COBERTURA CENEPRED</v>
      </c>
      <c r="H36" t="str" cm="1">
        <f t="array" ref="H36">IFERROR(
    IF(
        INDEX(
            'CENEPRED DISTRITAL'!$B:$XFD,
            _xlfn.XMATCH($H$1,'CENEPRED DISTRITAL'!$A:$A,0),
            _xlfn.XMATCH(A36,'CENEPRED DISTRITAL'!$B$1:$XFD$1,0)
        )&lt;&gt;"",
        "CON COBERTURA CENEPRED",
        "SIN COBERTURA CENEPRED"
    ),
    "SIN COBERTURA CENEPRED"
)</f>
        <v>SIN COBERTURA CENEPRED</v>
      </c>
    </row>
    <row r="37" spans="1:8" x14ac:dyDescent="0.35">
      <c r="A37" s="359">
        <v>10309</v>
      </c>
      <c r="B37" t="s">
        <v>36579</v>
      </c>
      <c r="C37">
        <v>103</v>
      </c>
      <c r="D37">
        <v>1</v>
      </c>
      <c r="E37" t="str">
        <f>_xlfn.XLOOKUP(D37,'Ubigeo Departamental'!A:A,'Ubigeo Departamental'!B:B)</f>
        <v>Amazonas</v>
      </c>
      <c r="F37" t="str" cm="1">
        <f t="array" ref="F37">IFERROR(IF(INDEX('CENEPRED DISTRITAL'!$B:$XFD,
            _xlfn.XMATCH($F$1,'CENEPRED DISTRITAL'!$A:$A,0),
            _xlfn.XMATCH(A37,'CENEPRED DISTRITAL'!$B$1:$XFD$1,0)
        )&lt;&gt;"",        "CON COBERTURA CENEPRED",        "SIN COBERTURA CENEPRED"    ),    "SIN COBERTURA CENEPRED")</f>
        <v>SIN COBERTURA CENEPRED</v>
      </c>
      <c r="G37" t="str" cm="1">
        <f t="array" ref="G37">IFERROR(
    IF(
        INDEX(
            'CENEPRED DISTRITAL'!$B:$XFD,
            _xlfn.XMATCH($G$1,'CENEPRED DISTRITAL'!$A:$A,0),
            _xlfn.XMATCH(A37,'CENEPRED DISTRITAL'!$B$1:$XFD$1,0)
        )&lt;&gt;"",
        "CON COBERTURA CENEPRED",
        "SIN COBERTURA CENEPRED"
    ),
    "SIN COBERTURA CENEPRED"
)</f>
        <v>SIN COBERTURA CENEPRED</v>
      </c>
      <c r="H37" t="str" cm="1">
        <f t="array" ref="H37">IFERROR(
    IF(
        INDEX(
            'CENEPRED DISTRITAL'!$B:$XFD,
            _xlfn.XMATCH($H$1,'CENEPRED DISTRITAL'!$A:$A,0),
            _xlfn.XMATCH(A37,'CENEPRED DISTRITAL'!$B$1:$XFD$1,0)
        )&lt;&gt;"",
        "CON COBERTURA CENEPRED",
        "SIN COBERTURA CENEPRED"
    ),
    "SIN COBERTURA CENEPRED"
)</f>
        <v>SIN COBERTURA CENEPRED</v>
      </c>
    </row>
    <row r="38" spans="1:8" x14ac:dyDescent="0.35">
      <c r="A38" s="359">
        <v>10310</v>
      </c>
      <c r="B38" t="s">
        <v>36580</v>
      </c>
      <c r="C38">
        <v>103</v>
      </c>
      <c r="D38">
        <v>1</v>
      </c>
      <c r="E38" t="str">
        <f>_xlfn.XLOOKUP(D38,'Ubigeo Departamental'!A:A,'Ubigeo Departamental'!B:B)</f>
        <v>Amazonas</v>
      </c>
      <c r="F38" t="str" cm="1">
        <f t="array" ref="F38">IFERROR(IF(INDEX('CENEPRED DISTRITAL'!$B:$XFD,
            _xlfn.XMATCH($F$1,'CENEPRED DISTRITAL'!$A:$A,0),
            _xlfn.XMATCH(A38,'CENEPRED DISTRITAL'!$B$1:$XFD$1,0)
        )&lt;&gt;"",        "CON COBERTURA CENEPRED",        "SIN COBERTURA CENEPRED"    ),    "SIN COBERTURA CENEPRED")</f>
        <v>SIN COBERTURA CENEPRED</v>
      </c>
      <c r="G38" t="str" cm="1">
        <f t="array" ref="G38">IFERROR(
    IF(
        INDEX(
            'CENEPRED DISTRITAL'!$B:$XFD,
            _xlfn.XMATCH($G$1,'CENEPRED DISTRITAL'!$A:$A,0),
            _xlfn.XMATCH(A38,'CENEPRED DISTRITAL'!$B$1:$XFD$1,0)
        )&lt;&gt;"",
        "CON COBERTURA CENEPRED",
        "SIN COBERTURA CENEPRED"
    ),
    "SIN COBERTURA CENEPRED"
)</f>
        <v>SIN COBERTURA CENEPRED</v>
      </c>
      <c r="H38" t="str" cm="1">
        <f t="array" ref="H38">IFERROR(
    IF(
        INDEX(
            'CENEPRED DISTRITAL'!$B:$XFD,
            _xlfn.XMATCH($H$1,'CENEPRED DISTRITAL'!$A:$A,0),
            _xlfn.XMATCH(A38,'CENEPRED DISTRITAL'!$B$1:$XFD$1,0)
        )&lt;&gt;"",
        "CON COBERTURA CENEPRED",
        "SIN COBERTURA CENEPRED"
    ),
    "SIN COBERTURA CENEPRED"
)</f>
        <v>SIN COBERTURA CENEPRED</v>
      </c>
    </row>
    <row r="39" spans="1:8" x14ac:dyDescent="0.35">
      <c r="A39" s="359">
        <v>10311</v>
      </c>
      <c r="B39" t="s">
        <v>34741</v>
      </c>
      <c r="C39">
        <v>103</v>
      </c>
      <c r="D39">
        <v>1</v>
      </c>
      <c r="E39" t="str">
        <f>_xlfn.XLOOKUP(D39,'Ubigeo Departamental'!A:A,'Ubigeo Departamental'!B:B)</f>
        <v>Amazonas</v>
      </c>
      <c r="F39" t="str" cm="1">
        <f t="array" ref="F39">IFERROR(IF(INDEX('CENEPRED DISTRITAL'!$B:$XFD,
            _xlfn.XMATCH($F$1,'CENEPRED DISTRITAL'!$A:$A,0),
            _xlfn.XMATCH(A39,'CENEPRED DISTRITAL'!$B$1:$XFD$1,0)
        )&lt;&gt;"",        "CON COBERTURA CENEPRED",        "SIN COBERTURA CENEPRED"    ),    "SIN COBERTURA CENEPRED")</f>
        <v>SIN COBERTURA CENEPRED</v>
      </c>
      <c r="G39" t="str" cm="1">
        <f t="array" ref="G39">IFERROR(
    IF(
        INDEX(
            'CENEPRED DISTRITAL'!$B:$XFD,
            _xlfn.XMATCH($G$1,'CENEPRED DISTRITAL'!$A:$A,0),
            _xlfn.XMATCH(A39,'CENEPRED DISTRITAL'!$B$1:$XFD$1,0)
        )&lt;&gt;"",
        "CON COBERTURA CENEPRED",
        "SIN COBERTURA CENEPRED"
    ),
    "SIN COBERTURA CENEPRED"
)</f>
        <v>SIN COBERTURA CENEPRED</v>
      </c>
      <c r="H39" t="str" cm="1">
        <f t="array" ref="H39">IFERROR(
    IF(
        INDEX(
            'CENEPRED DISTRITAL'!$B:$XFD,
            _xlfn.XMATCH($H$1,'CENEPRED DISTRITAL'!$A:$A,0),
            _xlfn.XMATCH(A39,'CENEPRED DISTRITAL'!$B$1:$XFD$1,0)
        )&lt;&gt;"",
        "CON COBERTURA CENEPRED",
        "SIN COBERTURA CENEPRED"
    ),
    "SIN COBERTURA CENEPRED"
)</f>
        <v>SIN COBERTURA CENEPRED</v>
      </c>
    </row>
    <row r="40" spans="1:8" x14ac:dyDescent="0.35">
      <c r="A40" s="359">
        <v>10312</v>
      </c>
      <c r="B40" t="s">
        <v>36581</v>
      </c>
      <c r="C40">
        <v>103</v>
      </c>
      <c r="D40">
        <v>1</v>
      </c>
      <c r="E40" t="str">
        <f>_xlfn.XLOOKUP(D40,'Ubigeo Departamental'!A:A,'Ubigeo Departamental'!B:B)</f>
        <v>Amazonas</v>
      </c>
      <c r="F40" t="str" cm="1">
        <f t="array" ref="F40">IFERROR(IF(INDEX('CENEPRED DISTRITAL'!$B:$XFD,
            _xlfn.XMATCH($F$1,'CENEPRED DISTRITAL'!$A:$A,0),
            _xlfn.XMATCH(A40,'CENEPRED DISTRITAL'!$B$1:$XFD$1,0)
        )&lt;&gt;"",        "CON COBERTURA CENEPRED",        "SIN COBERTURA CENEPRED"    ),    "SIN COBERTURA CENEPRED")</f>
        <v>SIN COBERTURA CENEPRED</v>
      </c>
      <c r="G40" t="str" cm="1">
        <f t="array" ref="G40">IFERROR(
    IF(
        INDEX(
            'CENEPRED DISTRITAL'!$B:$XFD,
            _xlfn.XMATCH($G$1,'CENEPRED DISTRITAL'!$A:$A,0),
            _xlfn.XMATCH(A40,'CENEPRED DISTRITAL'!$B$1:$XFD$1,0)
        )&lt;&gt;"",
        "CON COBERTURA CENEPRED",
        "SIN COBERTURA CENEPRED"
    ),
    "SIN COBERTURA CENEPRED"
)</f>
        <v>SIN COBERTURA CENEPRED</v>
      </c>
      <c r="H40" t="str" cm="1">
        <f t="array" ref="H40">IFERROR(
    IF(
        INDEX(
            'CENEPRED DISTRITAL'!$B:$XFD,
            _xlfn.XMATCH($H$1,'CENEPRED DISTRITAL'!$A:$A,0),
            _xlfn.XMATCH(A40,'CENEPRED DISTRITAL'!$B$1:$XFD$1,0)
        )&lt;&gt;"",
        "CON COBERTURA CENEPRED",
        "SIN COBERTURA CENEPRED"
    ),
    "SIN COBERTURA CENEPRED"
)</f>
        <v>SIN COBERTURA CENEPRED</v>
      </c>
    </row>
    <row r="41" spans="1:8" x14ac:dyDescent="0.35">
      <c r="A41" s="359">
        <v>10401</v>
      </c>
      <c r="B41" t="s">
        <v>34134</v>
      </c>
      <c r="C41">
        <v>104</v>
      </c>
      <c r="D41">
        <v>1</v>
      </c>
      <c r="E41" t="str">
        <f>_xlfn.XLOOKUP(D41,'Ubigeo Departamental'!A:A,'Ubigeo Departamental'!B:B)</f>
        <v>Amazonas</v>
      </c>
      <c r="F41" t="str" cm="1">
        <f t="array" ref="F41">IFERROR(IF(INDEX('CENEPRED DISTRITAL'!$B:$XFD,
            _xlfn.XMATCH($F$1,'CENEPRED DISTRITAL'!$A:$A,0),
            _xlfn.XMATCH(A41,'CENEPRED DISTRITAL'!$B$1:$XFD$1,0)
        )&lt;&gt;"",        "CON COBERTURA CENEPRED",        "SIN COBERTURA CENEPRED"    ),    "SIN COBERTURA CENEPRED")</f>
        <v>SIN COBERTURA CENEPRED</v>
      </c>
      <c r="G41" t="str" cm="1">
        <f t="array" ref="G41">IFERROR(
    IF(
        INDEX(
            'CENEPRED DISTRITAL'!$B:$XFD,
            _xlfn.XMATCH($G$1,'CENEPRED DISTRITAL'!$A:$A,0),
            _xlfn.XMATCH(A41,'CENEPRED DISTRITAL'!$B$1:$XFD$1,0)
        )&lt;&gt;"",
        "CON COBERTURA CENEPRED",
        "SIN COBERTURA CENEPRED"
    ),
    "SIN COBERTURA CENEPRED"
)</f>
        <v>SIN COBERTURA CENEPRED</v>
      </c>
      <c r="H41" t="str" cm="1">
        <f t="array" ref="H41">IFERROR(
    IF(
        INDEX(
            'CENEPRED DISTRITAL'!$B:$XFD,
            _xlfn.XMATCH($H$1,'CENEPRED DISTRITAL'!$A:$A,0),
            _xlfn.XMATCH(A41,'CENEPRED DISTRITAL'!$B$1:$XFD$1,0)
        )&lt;&gt;"",
        "CON COBERTURA CENEPRED",
        "SIN COBERTURA CENEPRED"
    ),
    "SIN COBERTURA CENEPRED"
)</f>
        <v>SIN COBERTURA CENEPRED</v>
      </c>
    </row>
    <row r="42" spans="1:8" x14ac:dyDescent="0.35">
      <c r="A42" s="359">
        <v>10402</v>
      </c>
      <c r="B42" t="s">
        <v>34324</v>
      </c>
      <c r="C42">
        <v>104</v>
      </c>
      <c r="D42">
        <v>1</v>
      </c>
      <c r="E42" t="str">
        <f>_xlfn.XLOOKUP(D42,'Ubigeo Departamental'!A:A,'Ubigeo Departamental'!B:B)</f>
        <v>Amazonas</v>
      </c>
      <c r="F42" t="str" cm="1">
        <f t="array" ref="F42">IFERROR(IF(INDEX('CENEPRED DISTRITAL'!$B:$XFD,
            _xlfn.XMATCH($F$1,'CENEPRED DISTRITAL'!$A:$A,0),
            _xlfn.XMATCH(A42,'CENEPRED DISTRITAL'!$B$1:$XFD$1,0)
        )&lt;&gt;"",        "CON COBERTURA CENEPRED",        "SIN COBERTURA CENEPRED"    ),    "SIN COBERTURA CENEPRED")</f>
        <v>CON COBERTURA CENEPRED</v>
      </c>
      <c r="G42" t="str" cm="1">
        <f t="array" ref="G42">IFERROR(
    IF(
        INDEX(
            'CENEPRED DISTRITAL'!$B:$XFD,
            _xlfn.XMATCH($G$1,'CENEPRED DISTRITAL'!$A:$A,0),
            _xlfn.XMATCH(A42,'CENEPRED DISTRITAL'!$B$1:$XFD$1,0)
        )&lt;&gt;"",
        "CON COBERTURA CENEPRED",
        "SIN COBERTURA CENEPRED"
    ),
    "SIN COBERTURA CENEPRED"
)</f>
        <v>CON COBERTURA CENEPRED</v>
      </c>
      <c r="H42" t="str" cm="1">
        <f t="array" ref="H42">IFERROR(
    IF(
        INDEX(
            'CENEPRED DISTRITAL'!$B:$XFD,
            _xlfn.XMATCH($H$1,'CENEPRED DISTRITAL'!$A:$A,0),
            _xlfn.XMATCH(A42,'CENEPRED DISTRITAL'!$B$1:$XFD$1,0)
        )&lt;&gt;"",
        "CON COBERTURA CENEPRED",
        "SIN COBERTURA CENEPRED"
    ),
    "SIN COBERTURA CENEPRED"
)</f>
        <v>CON COBERTURA CENEPRED</v>
      </c>
    </row>
    <row r="43" spans="1:8" x14ac:dyDescent="0.35">
      <c r="A43" s="359">
        <v>10403</v>
      </c>
      <c r="B43" t="s">
        <v>36582</v>
      </c>
      <c r="C43">
        <v>104</v>
      </c>
      <c r="D43">
        <v>1</v>
      </c>
      <c r="E43" t="str">
        <f>_xlfn.XLOOKUP(D43,'Ubigeo Departamental'!A:A,'Ubigeo Departamental'!B:B)</f>
        <v>Amazonas</v>
      </c>
      <c r="F43" t="str" cm="1">
        <f t="array" ref="F43">IFERROR(IF(INDEX('CENEPRED DISTRITAL'!$B:$XFD,
            _xlfn.XMATCH($F$1,'CENEPRED DISTRITAL'!$A:$A,0),
            _xlfn.XMATCH(A43,'CENEPRED DISTRITAL'!$B$1:$XFD$1,0)
        )&lt;&gt;"",        "CON COBERTURA CENEPRED",        "SIN COBERTURA CENEPRED"    ),    "SIN COBERTURA CENEPRED")</f>
        <v>SIN COBERTURA CENEPRED</v>
      </c>
      <c r="G43" t="str" cm="1">
        <f t="array" ref="G43">IFERROR(
    IF(
        INDEX(
            'CENEPRED DISTRITAL'!$B:$XFD,
            _xlfn.XMATCH($G$1,'CENEPRED DISTRITAL'!$A:$A,0),
            _xlfn.XMATCH(A43,'CENEPRED DISTRITAL'!$B$1:$XFD$1,0)
        )&lt;&gt;"",
        "CON COBERTURA CENEPRED",
        "SIN COBERTURA CENEPRED"
    ),
    "SIN COBERTURA CENEPRED"
)</f>
        <v>SIN COBERTURA CENEPRED</v>
      </c>
      <c r="H43" t="str" cm="1">
        <f t="array" ref="H43">IFERROR(
    IF(
        INDEX(
            'CENEPRED DISTRITAL'!$B:$XFD,
            _xlfn.XMATCH($H$1,'CENEPRED DISTRITAL'!$A:$A,0),
            _xlfn.XMATCH(A43,'CENEPRED DISTRITAL'!$B$1:$XFD$1,0)
        )&lt;&gt;"",
        "CON COBERTURA CENEPRED",
        "SIN COBERTURA CENEPRED"
    ),
    "SIN COBERTURA CENEPRED"
)</f>
        <v>SIN COBERTURA CENEPRED</v>
      </c>
    </row>
    <row r="44" spans="1:8" x14ac:dyDescent="0.35">
      <c r="A44" s="359">
        <v>10501</v>
      </c>
      <c r="B44" t="s">
        <v>34791</v>
      </c>
      <c r="C44">
        <v>105</v>
      </c>
      <c r="D44">
        <v>1</v>
      </c>
      <c r="E44" t="str">
        <f>_xlfn.XLOOKUP(D44,'Ubigeo Departamental'!A:A,'Ubigeo Departamental'!B:B)</f>
        <v>Amazonas</v>
      </c>
      <c r="F44" t="str" cm="1">
        <f t="array" ref="F44">IFERROR(IF(INDEX('CENEPRED DISTRITAL'!$B:$XFD,
            _xlfn.XMATCH($F$1,'CENEPRED DISTRITAL'!$A:$A,0),
            _xlfn.XMATCH(A44,'CENEPRED DISTRITAL'!$B$1:$XFD$1,0)
        )&lt;&gt;"",        "CON COBERTURA CENEPRED",        "SIN COBERTURA CENEPRED"    ),    "SIN COBERTURA CENEPRED")</f>
        <v>SIN COBERTURA CENEPRED</v>
      </c>
      <c r="G44" t="str" cm="1">
        <f t="array" ref="G44">IFERROR(
    IF(
        INDEX(
            'CENEPRED DISTRITAL'!$B:$XFD,
            _xlfn.XMATCH($G$1,'CENEPRED DISTRITAL'!$A:$A,0),
            _xlfn.XMATCH(A44,'CENEPRED DISTRITAL'!$B$1:$XFD$1,0)
        )&lt;&gt;"",
        "CON COBERTURA CENEPRED",
        "SIN COBERTURA CENEPRED"
    ),
    "SIN COBERTURA CENEPRED"
)</f>
        <v>SIN COBERTURA CENEPRED</v>
      </c>
      <c r="H44" t="str" cm="1">
        <f t="array" ref="H44">IFERROR(
    IF(
        INDEX(
            'CENEPRED DISTRITAL'!$B:$XFD,
            _xlfn.XMATCH($H$1,'CENEPRED DISTRITAL'!$A:$A,0),
            _xlfn.XMATCH(A44,'CENEPRED DISTRITAL'!$B$1:$XFD$1,0)
        )&lt;&gt;"",
        "CON COBERTURA CENEPRED",
        "SIN COBERTURA CENEPRED"
    ),
    "SIN COBERTURA CENEPRED"
)</f>
        <v>SIN COBERTURA CENEPRED</v>
      </c>
    </row>
    <row r="45" spans="1:8" x14ac:dyDescent="0.35">
      <c r="A45" s="359">
        <v>10502</v>
      </c>
      <c r="B45" t="s">
        <v>34742</v>
      </c>
      <c r="C45">
        <v>105</v>
      </c>
      <c r="D45">
        <v>1</v>
      </c>
      <c r="E45" t="str">
        <f>_xlfn.XLOOKUP(D45,'Ubigeo Departamental'!A:A,'Ubigeo Departamental'!B:B)</f>
        <v>Amazonas</v>
      </c>
      <c r="F45" t="str" cm="1">
        <f t="array" ref="F45">IFERROR(IF(INDEX('CENEPRED DISTRITAL'!$B:$XFD,
            _xlfn.XMATCH($F$1,'CENEPRED DISTRITAL'!$A:$A,0),
            _xlfn.XMATCH(A45,'CENEPRED DISTRITAL'!$B$1:$XFD$1,0)
        )&lt;&gt;"",        "CON COBERTURA CENEPRED",        "SIN COBERTURA CENEPRED"    ),    "SIN COBERTURA CENEPRED")</f>
        <v>SIN COBERTURA CENEPRED</v>
      </c>
      <c r="G45" t="str" cm="1">
        <f t="array" ref="G45">IFERROR(
    IF(
        INDEX(
            'CENEPRED DISTRITAL'!$B:$XFD,
            _xlfn.XMATCH($G$1,'CENEPRED DISTRITAL'!$A:$A,0),
            _xlfn.XMATCH(A45,'CENEPRED DISTRITAL'!$B$1:$XFD$1,0)
        )&lt;&gt;"",
        "CON COBERTURA CENEPRED",
        "SIN COBERTURA CENEPRED"
    ),
    "SIN COBERTURA CENEPRED"
)</f>
        <v>SIN COBERTURA CENEPRED</v>
      </c>
      <c r="H45" t="str" cm="1">
        <f t="array" ref="H45">IFERROR(
    IF(
        INDEX(
            'CENEPRED DISTRITAL'!$B:$XFD,
            _xlfn.XMATCH($H$1,'CENEPRED DISTRITAL'!$A:$A,0),
            _xlfn.XMATCH(A45,'CENEPRED DISTRITAL'!$B$1:$XFD$1,0)
        )&lt;&gt;"",
        "CON COBERTURA CENEPRED",
        "SIN COBERTURA CENEPRED"
    ),
    "SIN COBERTURA CENEPRED"
)</f>
        <v>SIN COBERTURA CENEPRED</v>
      </c>
    </row>
    <row r="46" spans="1:8" x14ac:dyDescent="0.35">
      <c r="A46" s="359">
        <v>10503</v>
      </c>
      <c r="B46" t="s">
        <v>36583</v>
      </c>
      <c r="C46">
        <v>105</v>
      </c>
      <c r="D46">
        <v>1</v>
      </c>
      <c r="E46" t="str">
        <f>_xlfn.XLOOKUP(D46,'Ubigeo Departamental'!A:A,'Ubigeo Departamental'!B:B)</f>
        <v>Amazonas</v>
      </c>
      <c r="F46" t="str" cm="1">
        <f t="array" ref="F46">IFERROR(IF(INDEX('CENEPRED DISTRITAL'!$B:$XFD,
            _xlfn.XMATCH($F$1,'CENEPRED DISTRITAL'!$A:$A,0),
            _xlfn.XMATCH(A46,'CENEPRED DISTRITAL'!$B$1:$XFD$1,0)
        )&lt;&gt;"",        "CON COBERTURA CENEPRED",        "SIN COBERTURA CENEPRED"    ),    "SIN COBERTURA CENEPRED")</f>
        <v>SIN COBERTURA CENEPRED</v>
      </c>
      <c r="G46" t="str" cm="1">
        <f t="array" ref="G46">IFERROR(
    IF(
        INDEX(
            'CENEPRED DISTRITAL'!$B:$XFD,
            _xlfn.XMATCH($G$1,'CENEPRED DISTRITAL'!$A:$A,0),
            _xlfn.XMATCH(A46,'CENEPRED DISTRITAL'!$B$1:$XFD$1,0)
        )&lt;&gt;"",
        "CON COBERTURA CENEPRED",
        "SIN COBERTURA CENEPRED"
    ),
    "SIN COBERTURA CENEPRED"
)</f>
        <v>SIN COBERTURA CENEPRED</v>
      </c>
      <c r="H46" t="str" cm="1">
        <f t="array" ref="H46">IFERROR(
    IF(
        INDEX(
            'CENEPRED DISTRITAL'!$B:$XFD,
            _xlfn.XMATCH($H$1,'CENEPRED DISTRITAL'!$A:$A,0),
            _xlfn.XMATCH(A46,'CENEPRED DISTRITAL'!$B$1:$XFD$1,0)
        )&lt;&gt;"",
        "CON COBERTURA CENEPRED",
        "SIN COBERTURA CENEPRED"
    ),
    "SIN COBERTURA CENEPRED"
)</f>
        <v>SIN COBERTURA CENEPRED</v>
      </c>
    </row>
    <row r="47" spans="1:8" x14ac:dyDescent="0.35">
      <c r="A47" s="359">
        <v>10504</v>
      </c>
      <c r="B47" t="s">
        <v>36584</v>
      </c>
      <c r="C47">
        <v>105</v>
      </c>
      <c r="D47">
        <v>1</v>
      </c>
      <c r="E47" t="str">
        <f>_xlfn.XLOOKUP(D47,'Ubigeo Departamental'!A:A,'Ubigeo Departamental'!B:B)</f>
        <v>Amazonas</v>
      </c>
      <c r="F47" t="str" cm="1">
        <f t="array" ref="F47">IFERROR(IF(INDEX('CENEPRED DISTRITAL'!$B:$XFD,
            _xlfn.XMATCH($F$1,'CENEPRED DISTRITAL'!$A:$A,0),
            _xlfn.XMATCH(A47,'CENEPRED DISTRITAL'!$B$1:$XFD$1,0)
        )&lt;&gt;"",        "CON COBERTURA CENEPRED",        "SIN COBERTURA CENEPRED"    ),    "SIN COBERTURA CENEPRED")</f>
        <v>SIN COBERTURA CENEPRED</v>
      </c>
      <c r="G47" t="str" cm="1">
        <f t="array" ref="G47">IFERROR(
    IF(
        INDEX(
            'CENEPRED DISTRITAL'!$B:$XFD,
            _xlfn.XMATCH($G$1,'CENEPRED DISTRITAL'!$A:$A,0),
            _xlfn.XMATCH(A47,'CENEPRED DISTRITAL'!$B$1:$XFD$1,0)
        )&lt;&gt;"",
        "CON COBERTURA CENEPRED",
        "SIN COBERTURA CENEPRED"
    ),
    "SIN COBERTURA CENEPRED"
)</f>
        <v>SIN COBERTURA CENEPRED</v>
      </c>
      <c r="H47" t="str" cm="1">
        <f t="array" ref="H47">IFERROR(
    IF(
        INDEX(
            'CENEPRED DISTRITAL'!$B:$XFD,
            _xlfn.XMATCH($H$1,'CENEPRED DISTRITAL'!$A:$A,0),
            _xlfn.XMATCH(A47,'CENEPRED DISTRITAL'!$B$1:$XFD$1,0)
        )&lt;&gt;"",
        "CON COBERTURA CENEPRED",
        "SIN COBERTURA CENEPRED"
    ),
    "SIN COBERTURA CENEPRED"
)</f>
        <v>SIN COBERTURA CENEPRED</v>
      </c>
    </row>
    <row r="48" spans="1:8" x14ac:dyDescent="0.35">
      <c r="A48" s="359">
        <v>10505</v>
      </c>
      <c r="B48" t="s">
        <v>34792</v>
      </c>
      <c r="C48">
        <v>105</v>
      </c>
      <c r="D48">
        <v>1</v>
      </c>
      <c r="E48" t="str">
        <f>_xlfn.XLOOKUP(D48,'Ubigeo Departamental'!A:A,'Ubigeo Departamental'!B:B)</f>
        <v>Amazonas</v>
      </c>
      <c r="F48" t="str" cm="1">
        <f t="array" ref="F48">IFERROR(IF(INDEX('CENEPRED DISTRITAL'!$B:$XFD,
            _xlfn.XMATCH($F$1,'CENEPRED DISTRITAL'!$A:$A,0),
            _xlfn.XMATCH(A48,'CENEPRED DISTRITAL'!$B$1:$XFD$1,0)
        )&lt;&gt;"",        "CON COBERTURA CENEPRED",        "SIN COBERTURA CENEPRED"    ),    "SIN COBERTURA CENEPRED")</f>
        <v>SIN COBERTURA CENEPRED</v>
      </c>
      <c r="G48" t="str" cm="1">
        <f t="array" ref="G48">IFERROR(
    IF(
        INDEX(
            'CENEPRED DISTRITAL'!$B:$XFD,
            _xlfn.XMATCH($G$1,'CENEPRED DISTRITAL'!$A:$A,0),
            _xlfn.XMATCH(A48,'CENEPRED DISTRITAL'!$B$1:$XFD$1,0)
        )&lt;&gt;"",
        "CON COBERTURA CENEPRED",
        "SIN COBERTURA CENEPRED"
    ),
    "SIN COBERTURA CENEPRED"
)</f>
        <v>SIN COBERTURA CENEPRED</v>
      </c>
      <c r="H48" t="str" cm="1">
        <f t="array" ref="H48">IFERROR(
    IF(
        INDEX(
            'CENEPRED DISTRITAL'!$B:$XFD,
            _xlfn.XMATCH($H$1,'CENEPRED DISTRITAL'!$A:$A,0),
            _xlfn.XMATCH(A48,'CENEPRED DISTRITAL'!$B$1:$XFD$1,0)
        )&lt;&gt;"",
        "CON COBERTURA CENEPRED",
        "SIN COBERTURA CENEPRED"
    ),
    "SIN COBERTURA CENEPRED"
)</f>
        <v>SIN COBERTURA CENEPRED</v>
      </c>
    </row>
    <row r="49" spans="1:8" x14ac:dyDescent="0.35">
      <c r="A49" s="359">
        <v>10506</v>
      </c>
      <c r="B49" t="s">
        <v>36585</v>
      </c>
      <c r="C49">
        <v>105</v>
      </c>
      <c r="D49">
        <v>1</v>
      </c>
      <c r="E49" t="str">
        <f>_xlfn.XLOOKUP(D49,'Ubigeo Departamental'!A:A,'Ubigeo Departamental'!B:B)</f>
        <v>Amazonas</v>
      </c>
      <c r="F49" t="str" cm="1">
        <f t="array" ref="F49">IFERROR(IF(INDEX('CENEPRED DISTRITAL'!$B:$XFD,
            _xlfn.XMATCH($F$1,'CENEPRED DISTRITAL'!$A:$A,0),
            _xlfn.XMATCH(A49,'CENEPRED DISTRITAL'!$B$1:$XFD$1,0)
        )&lt;&gt;"",        "CON COBERTURA CENEPRED",        "SIN COBERTURA CENEPRED"    ),    "SIN COBERTURA CENEPRED")</f>
        <v>SIN COBERTURA CENEPRED</v>
      </c>
      <c r="G49" t="str" cm="1">
        <f t="array" ref="G49">IFERROR(
    IF(
        INDEX(
            'CENEPRED DISTRITAL'!$B:$XFD,
            _xlfn.XMATCH($G$1,'CENEPRED DISTRITAL'!$A:$A,0),
            _xlfn.XMATCH(A49,'CENEPRED DISTRITAL'!$B$1:$XFD$1,0)
        )&lt;&gt;"",
        "CON COBERTURA CENEPRED",
        "SIN COBERTURA CENEPRED"
    ),
    "SIN COBERTURA CENEPRED"
)</f>
        <v>SIN COBERTURA CENEPRED</v>
      </c>
      <c r="H49" t="str" cm="1">
        <f t="array" ref="H49">IFERROR(
    IF(
        INDEX(
            'CENEPRED DISTRITAL'!$B:$XFD,
            _xlfn.XMATCH($H$1,'CENEPRED DISTRITAL'!$A:$A,0),
            _xlfn.XMATCH(A49,'CENEPRED DISTRITAL'!$B$1:$XFD$1,0)
        )&lt;&gt;"",
        "CON COBERTURA CENEPRED",
        "SIN COBERTURA CENEPRED"
    ),
    "SIN COBERTURA CENEPRED"
)</f>
        <v>SIN COBERTURA CENEPRED</v>
      </c>
    </row>
    <row r="50" spans="1:8" x14ac:dyDescent="0.35">
      <c r="A50" s="359">
        <v>10507</v>
      </c>
      <c r="B50" t="s">
        <v>34793</v>
      </c>
      <c r="C50">
        <v>105</v>
      </c>
      <c r="D50">
        <v>1</v>
      </c>
      <c r="E50" t="str">
        <f>_xlfn.XLOOKUP(D50,'Ubigeo Departamental'!A:A,'Ubigeo Departamental'!B:B)</f>
        <v>Amazonas</v>
      </c>
      <c r="F50" t="str" cm="1">
        <f t="array" ref="F50">IFERROR(IF(INDEX('CENEPRED DISTRITAL'!$B:$XFD,
            _xlfn.XMATCH($F$1,'CENEPRED DISTRITAL'!$A:$A,0),
            _xlfn.XMATCH(A50,'CENEPRED DISTRITAL'!$B$1:$XFD$1,0)
        )&lt;&gt;"",        "CON COBERTURA CENEPRED",        "SIN COBERTURA CENEPRED"    ),    "SIN COBERTURA CENEPRED")</f>
        <v>SIN COBERTURA CENEPRED</v>
      </c>
      <c r="G50" t="str" cm="1">
        <f t="array" ref="G50">IFERROR(
    IF(
        INDEX(
            'CENEPRED DISTRITAL'!$B:$XFD,
            _xlfn.XMATCH($G$1,'CENEPRED DISTRITAL'!$A:$A,0),
            _xlfn.XMATCH(A50,'CENEPRED DISTRITAL'!$B$1:$XFD$1,0)
        )&lt;&gt;"",
        "CON COBERTURA CENEPRED",
        "SIN COBERTURA CENEPRED"
    ),
    "SIN COBERTURA CENEPRED"
)</f>
        <v>SIN COBERTURA CENEPRED</v>
      </c>
      <c r="H50" t="str" cm="1">
        <f t="array" ref="H50">IFERROR(
    IF(
        INDEX(
            'CENEPRED DISTRITAL'!$B:$XFD,
            _xlfn.XMATCH($H$1,'CENEPRED DISTRITAL'!$A:$A,0),
            _xlfn.XMATCH(A50,'CENEPRED DISTRITAL'!$B$1:$XFD$1,0)
        )&lt;&gt;"",
        "CON COBERTURA CENEPRED",
        "SIN COBERTURA CENEPRED"
    ),
    "SIN COBERTURA CENEPRED"
)</f>
        <v>SIN COBERTURA CENEPRED</v>
      </c>
    </row>
    <row r="51" spans="1:8" x14ac:dyDescent="0.35">
      <c r="A51" s="359">
        <v>10508</v>
      </c>
      <c r="B51" t="s">
        <v>36586</v>
      </c>
      <c r="C51">
        <v>105</v>
      </c>
      <c r="D51">
        <v>1</v>
      </c>
      <c r="E51" t="str">
        <f>_xlfn.XLOOKUP(D51,'Ubigeo Departamental'!A:A,'Ubigeo Departamental'!B:B)</f>
        <v>Amazonas</v>
      </c>
      <c r="F51" t="str" cm="1">
        <f t="array" ref="F51">IFERROR(IF(INDEX('CENEPRED DISTRITAL'!$B:$XFD,
            _xlfn.XMATCH($F$1,'CENEPRED DISTRITAL'!$A:$A,0),
            _xlfn.XMATCH(A51,'CENEPRED DISTRITAL'!$B$1:$XFD$1,0)
        )&lt;&gt;"",        "CON COBERTURA CENEPRED",        "SIN COBERTURA CENEPRED"    ),    "SIN COBERTURA CENEPRED")</f>
        <v>SIN COBERTURA CENEPRED</v>
      </c>
      <c r="G51" t="str" cm="1">
        <f t="array" ref="G51">IFERROR(
    IF(
        INDEX(
            'CENEPRED DISTRITAL'!$B:$XFD,
            _xlfn.XMATCH($G$1,'CENEPRED DISTRITAL'!$A:$A,0),
            _xlfn.XMATCH(A51,'CENEPRED DISTRITAL'!$B$1:$XFD$1,0)
        )&lt;&gt;"",
        "CON COBERTURA CENEPRED",
        "SIN COBERTURA CENEPRED"
    ),
    "SIN COBERTURA CENEPRED"
)</f>
        <v>SIN COBERTURA CENEPRED</v>
      </c>
      <c r="H51" t="str" cm="1">
        <f t="array" ref="H51">IFERROR(
    IF(
        INDEX(
            'CENEPRED DISTRITAL'!$B:$XFD,
            _xlfn.XMATCH($H$1,'CENEPRED DISTRITAL'!$A:$A,0),
            _xlfn.XMATCH(A51,'CENEPRED DISTRITAL'!$B$1:$XFD$1,0)
        )&lt;&gt;"",
        "CON COBERTURA CENEPRED",
        "SIN COBERTURA CENEPRED"
    ),
    "SIN COBERTURA CENEPRED"
)</f>
        <v>SIN COBERTURA CENEPRED</v>
      </c>
    </row>
    <row r="52" spans="1:8" x14ac:dyDescent="0.35">
      <c r="A52" s="359">
        <v>10509</v>
      </c>
      <c r="B52" t="s">
        <v>34469</v>
      </c>
      <c r="C52">
        <v>105</v>
      </c>
      <c r="D52">
        <v>1</v>
      </c>
      <c r="E52" t="str">
        <f>_xlfn.XLOOKUP(D52,'Ubigeo Departamental'!A:A,'Ubigeo Departamental'!B:B)</f>
        <v>Amazonas</v>
      </c>
      <c r="F52" t="str" cm="1">
        <f t="array" ref="F52">IFERROR(IF(INDEX('CENEPRED DISTRITAL'!$B:$XFD,
            _xlfn.XMATCH($F$1,'CENEPRED DISTRITAL'!$A:$A,0),
            _xlfn.XMATCH(A52,'CENEPRED DISTRITAL'!$B$1:$XFD$1,0)
        )&lt;&gt;"",        "CON COBERTURA CENEPRED",        "SIN COBERTURA CENEPRED"    ),    "SIN COBERTURA CENEPRED")</f>
        <v>SIN COBERTURA CENEPRED</v>
      </c>
      <c r="G52" t="str" cm="1">
        <f t="array" ref="G52">IFERROR(
    IF(
        INDEX(
            'CENEPRED DISTRITAL'!$B:$XFD,
            _xlfn.XMATCH($G$1,'CENEPRED DISTRITAL'!$A:$A,0),
            _xlfn.XMATCH(A52,'CENEPRED DISTRITAL'!$B$1:$XFD$1,0)
        )&lt;&gt;"",
        "CON COBERTURA CENEPRED",
        "SIN COBERTURA CENEPRED"
    ),
    "SIN COBERTURA CENEPRED"
)</f>
        <v>SIN COBERTURA CENEPRED</v>
      </c>
      <c r="H52" t="str" cm="1">
        <f t="array" ref="H52">IFERROR(
    IF(
        INDEX(
            'CENEPRED DISTRITAL'!$B:$XFD,
            _xlfn.XMATCH($H$1,'CENEPRED DISTRITAL'!$A:$A,0),
            _xlfn.XMATCH(A52,'CENEPRED DISTRITAL'!$B$1:$XFD$1,0)
        )&lt;&gt;"",
        "CON COBERTURA CENEPRED",
        "SIN COBERTURA CENEPRED"
    ),
    "SIN COBERTURA CENEPRED"
)</f>
        <v>SIN COBERTURA CENEPRED</v>
      </c>
    </row>
    <row r="53" spans="1:8" x14ac:dyDescent="0.35">
      <c r="A53" s="359">
        <v>10510</v>
      </c>
      <c r="B53" t="s">
        <v>36587</v>
      </c>
      <c r="C53">
        <v>105</v>
      </c>
      <c r="D53">
        <v>1</v>
      </c>
      <c r="E53" t="str">
        <f>_xlfn.XLOOKUP(D53,'Ubigeo Departamental'!A:A,'Ubigeo Departamental'!B:B)</f>
        <v>Amazonas</v>
      </c>
      <c r="F53" t="str" cm="1">
        <f t="array" ref="F53">IFERROR(IF(INDEX('CENEPRED DISTRITAL'!$B:$XFD,
            _xlfn.XMATCH($F$1,'CENEPRED DISTRITAL'!$A:$A,0),
            _xlfn.XMATCH(A53,'CENEPRED DISTRITAL'!$B$1:$XFD$1,0)
        )&lt;&gt;"",        "CON COBERTURA CENEPRED",        "SIN COBERTURA CENEPRED"    ),    "SIN COBERTURA CENEPRED")</f>
        <v>SIN COBERTURA CENEPRED</v>
      </c>
      <c r="G53" t="str" cm="1">
        <f t="array" ref="G53">IFERROR(
    IF(
        INDEX(
            'CENEPRED DISTRITAL'!$B:$XFD,
            _xlfn.XMATCH($G$1,'CENEPRED DISTRITAL'!$A:$A,0),
            _xlfn.XMATCH(A53,'CENEPRED DISTRITAL'!$B$1:$XFD$1,0)
        )&lt;&gt;"",
        "CON COBERTURA CENEPRED",
        "SIN COBERTURA CENEPRED"
    ),
    "SIN COBERTURA CENEPRED"
)</f>
        <v>SIN COBERTURA CENEPRED</v>
      </c>
      <c r="H53" t="str" cm="1">
        <f t="array" ref="H53">IFERROR(
    IF(
        INDEX(
            'CENEPRED DISTRITAL'!$B:$XFD,
            _xlfn.XMATCH($H$1,'CENEPRED DISTRITAL'!$A:$A,0),
            _xlfn.XMATCH(A53,'CENEPRED DISTRITAL'!$B$1:$XFD$1,0)
        )&lt;&gt;"",
        "CON COBERTURA CENEPRED",
        "SIN COBERTURA CENEPRED"
    ),
    "SIN COBERTURA CENEPRED"
)</f>
        <v>SIN COBERTURA CENEPRED</v>
      </c>
    </row>
    <row r="54" spans="1:8" x14ac:dyDescent="0.35">
      <c r="A54" s="359">
        <v>10511</v>
      </c>
      <c r="B54" t="s">
        <v>36588</v>
      </c>
      <c r="C54">
        <v>105</v>
      </c>
      <c r="D54">
        <v>1</v>
      </c>
      <c r="E54" t="str">
        <f>_xlfn.XLOOKUP(D54,'Ubigeo Departamental'!A:A,'Ubigeo Departamental'!B:B)</f>
        <v>Amazonas</v>
      </c>
      <c r="F54" t="str" cm="1">
        <f t="array" ref="F54">IFERROR(IF(INDEX('CENEPRED DISTRITAL'!$B:$XFD,
            _xlfn.XMATCH($F$1,'CENEPRED DISTRITAL'!$A:$A,0),
            _xlfn.XMATCH(A54,'CENEPRED DISTRITAL'!$B$1:$XFD$1,0)
        )&lt;&gt;"",        "CON COBERTURA CENEPRED",        "SIN COBERTURA CENEPRED"    ),    "SIN COBERTURA CENEPRED")</f>
        <v>SIN COBERTURA CENEPRED</v>
      </c>
      <c r="G54" t="str" cm="1">
        <f t="array" ref="G54">IFERROR(
    IF(
        INDEX(
            'CENEPRED DISTRITAL'!$B:$XFD,
            _xlfn.XMATCH($G$1,'CENEPRED DISTRITAL'!$A:$A,0),
            _xlfn.XMATCH(A54,'CENEPRED DISTRITAL'!$B$1:$XFD$1,0)
        )&lt;&gt;"",
        "CON COBERTURA CENEPRED",
        "SIN COBERTURA CENEPRED"
    ),
    "SIN COBERTURA CENEPRED"
)</f>
        <v>SIN COBERTURA CENEPRED</v>
      </c>
      <c r="H54" t="str" cm="1">
        <f t="array" ref="H54">IFERROR(
    IF(
        INDEX(
            'CENEPRED DISTRITAL'!$B:$XFD,
            _xlfn.XMATCH($H$1,'CENEPRED DISTRITAL'!$A:$A,0),
            _xlfn.XMATCH(A54,'CENEPRED DISTRITAL'!$B$1:$XFD$1,0)
        )&lt;&gt;"",
        "CON COBERTURA CENEPRED",
        "SIN COBERTURA CENEPRED"
    ),
    "SIN COBERTURA CENEPRED"
)</f>
        <v>SIN COBERTURA CENEPRED</v>
      </c>
    </row>
    <row r="55" spans="1:8" x14ac:dyDescent="0.35">
      <c r="A55" s="359">
        <v>10512</v>
      </c>
      <c r="B55" t="s">
        <v>34470</v>
      </c>
      <c r="C55">
        <v>105</v>
      </c>
      <c r="D55">
        <v>1</v>
      </c>
      <c r="E55" t="str">
        <f>_xlfn.XLOOKUP(D55,'Ubigeo Departamental'!A:A,'Ubigeo Departamental'!B:B)</f>
        <v>Amazonas</v>
      </c>
      <c r="F55" t="str" cm="1">
        <f t="array" ref="F55">IFERROR(IF(INDEX('CENEPRED DISTRITAL'!$B:$XFD,
            _xlfn.XMATCH($F$1,'CENEPRED DISTRITAL'!$A:$A,0),
            _xlfn.XMATCH(A55,'CENEPRED DISTRITAL'!$B$1:$XFD$1,0)
        )&lt;&gt;"",        "CON COBERTURA CENEPRED",        "SIN COBERTURA CENEPRED"    ),    "SIN COBERTURA CENEPRED")</f>
        <v>SIN COBERTURA CENEPRED</v>
      </c>
      <c r="G55" t="str" cm="1">
        <f t="array" ref="G55">IFERROR(
    IF(
        INDEX(
            'CENEPRED DISTRITAL'!$B:$XFD,
            _xlfn.XMATCH($G$1,'CENEPRED DISTRITAL'!$A:$A,0),
            _xlfn.XMATCH(A55,'CENEPRED DISTRITAL'!$B$1:$XFD$1,0)
        )&lt;&gt;"",
        "CON COBERTURA CENEPRED",
        "SIN COBERTURA CENEPRED"
    ),
    "SIN COBERTURA CENEPRED"
)</f>
        <v>SIN COBERTURA CENEPRED</v>
      </c>
      <c r="H55" t="str" cm="1">
        <f t="array" ref="H55">IFERROR(
    IF(
        INDEX(
            'CENEPRED DISTRITAL'!$B:$XFD,
            _xlfn.XMATCH($H$1,'CENEPRED DISTRITAL'!$A:$A,0),
            _xlfn.XMATCH(A55,'CENEPRED DISTRITAL'!$B$1:$XFD$1,0)
        )&lt;&gt;"",
        "CON COBERTURA CENEPRED",
        "SIN COBERTURA CENEPRED"
    ),
    "SIN COBERTURA CENEPRED"
)</f>
        <v>SIN COBERTURA CENEPRED</v>
      </c>
    </row>
    <row r="56" spans="1:8" x14ac:dyDescent="0.35">
      <c r="A56" s="359">
        <v>10513</v>
      </c>
      <c r="B56" t="s">
        <v>36589</v>
      </c>
      <c r="C56">
        <v>105</v>
      </c>
      <c r="D56">
        <v>1</v>
      </c>
      <c r="E56" t="str">
        <f>_xlfn.XLOOKUP(D56,'Ubigeo Departamental'!A:A,'Ubigeo Departamental'!B:B)</f>
        <v>Amazonas</v>
      </c>
      <c r="F56" t="str" cm="1">
        <f t="array" ref="F56">IFERROR(IF(INDEX('CENEPRED DISTRITAL'!$B:$XFD,
            _xlfn.XMATCH($F$1,'CENEPRED DISTRITAL'!$A:$A,0),
            _xlfn.XMATCH(A56,'CENEPRED DISTRITAL'!$B$1:$XFD$1,0)
        )&lt;&gt;"",        "CON COBERTURA CENEPRED",        "SIN COBERTURA CENEPRED"    ),    "SIN COBERTURA CENEPRED")</f>
        <v>SIN COBERTURA CENEPRED</v>
      </c>
      <c r="G56" t="str" cm="1">
        <f t="array" ref="G56">IFERROR(
    IF(
        INDEX(
            'CENEPRED DISTRITAL'!$B:$XFD,
            _xlfn.XMATCH($G$1,'CENEPRED DISTRITAL'!$A:$A,0),
            _xlfn.XMATCH(A56,'CENEPRED DISTRITAL'!$B$1:$XFD$1,0)
        )&lt;&gt;"",
        "CON COBERTURA CENEPRED",
        "SIN COBERTURA CENEPRED"
    ),
    "SIN COBERTURA CENEPRED"
)</f>
        <v>SIN COBERTURA CENEPRED</v>
      </c>
      <c r="H56" t="str" cm="1">
        <f t="array" ref="H56">IFERROR(
    IF(
        INDEX(
            'CENEPRED DISTRITAL'!$B:$XFD,
            _xlfn.XMATCH($H$1,'CENEPRED DISTRITAL'!$A:$A,0),
            _xlfn.XMATCH(A56,'CENEPRED DISTRITAL'!$B$1:$XFD$1,0)
        )&lt;&gt;"",
        "CON COBERTURA CENEPRED",
        "SIN COBERTURA CENEPRED"
    ),
    "SIN COBERTURA CENEPRED"
)</f>
        <v>SIN COBERTURA CENEPRED</v>
      </c>
    </row>
    <row r="57" spans="1:8" x14ac:dyDescent="0.35">
      <c r="A57" s="359">
        <v>10514</v>
      </c>
      <c r="B57" t="s">
        <v>36590</v>
      </c>
      <c r="C57">
        <v>105</v>
      </c>
      <c r="D57">
        <v>1</v>
      </c>
      <c r="E57" t="str">
        <f>_xlfn.XLOOKUP(D57,'Ubigeo Departamental'!A:A,'Ubigeo Departamental'!B:B)</f>
        <v>Amazonas</v>
      </c>
      <c r="F57" t="str" cm="1">
        <f t="array" ref="F57">IFERROR(IF(INDEX('CENEPRED DISTRITAL'!$B:$XFD,
            _xlfn.XMATCH($F$1,'CENEPRED DISTRITAL'!$A:$A,0),
            _xlfn.XMATCH(A57,'CENEPRED DISTRITAL'!$B$1:$XFD$1,0)
        )&lt;&gt;"",        "CON COBERTURA CENEPRED",        "SIN COBERTURA CENEPRED"    ),    "SIN COBERTURA CENEPRED")</f>
        <v>SIN COBERTURA CENEPRED</v>
      </c>
      <c r="G57" t="str" cm="1">
        <f t="array" ref="G57">IFERROR(
    IF(
        INDEX(
            'CENEPRED DISTRITAL'!$B:$XFD,
            _xlfn.XMATCH($G$1,'CENEPRED DISTRITAL'!$A:$A,0),
            _xlfn.XMATCH(A57,'CENEPRED DISTRITAL'!$B$1:$XFD$1,0)
        )&lt;&gt;"",
        "CON COBERTURA CENEPRED",
        "SIN COBERTURA CENEPRED"
    ),
    "SIN COBERTURA CENEPRED"
)</f>
        <v>SIN COBERTURA CENEPRED</v>
      </c>
      <c r="H57" t="str" cm="1">
        <f t="array" ref="H57">IFERROR(
    IF(
        INDEX(
            'CENEPRED DISTRITAL'!$B:$XFD,
            _xlfn.XMATCH($H$1,'CENEPRED DISTRITAL'!$A:$A,0),
            _xlfn.XMATCH(A57,'CENEPRED DISTRITAL'!$B$1:$XFD$1,0)
        )&lt;&gt;"",
        "CON COBERTURA CENEPRED",
        "SIN COBERTURA CENEPRED"
    ),
    "SIN COBERTURA CENEPRED"
)</f>
        <v>SIN COBERTURA CENEPRED</v>
      </c>
    </row>
    <row r="58" spans="1:8" x14ac:dyDescent="0.35">
      <c r="A58" s="359">
        <v>10515</v>
      </c>
      <c r="B58" t="s">
        <v>34794</v>
      </c>
      <c r="C58">
        <v>105</v>
      </c>
      <c r="D58">
        <v>1</v>
      </c>
      <c r="E58" t="str">
        <f>_xlfn.XLOOKUP(D58,'Ubigeo Departamental'!A:A,'Ubigeo Departamental'!B:B)</f>
        <v>Amazonas</v>
      </c>
      <c r="F58" t="str" cm="1">
        <f t="array" ref="F58">IFERROR(IF(INDEX('CENEPRED DISTRITAL'!$B:$XFD,
            _xlfn.XMATCH($F$1,'CENEPRED DISTRITAL'!$A:$A,0),
            _xlfn.XMATCH(A58,'CENEPRED DISTRITAL'!$B$1:$XFD$1,0)
        )&lt;&gt;"",        "CON COBERTURA CENEPRED",        "SIN COBERTURA CENEPRED"    ),    "SIN COBERTURA CENEPRED")</f>
        <v>SIN COBERTURA CENEPRED</v>
      </c>
      <c r="G58" t="str" cm="1">
        <f t="array" ref="G58">IFERROR(
    IF(
        INDEX(
            'CENEPRED DISTRITAL'!$B:$XFD,
            _xlfn.XMATCH($G$1,'CENEPRED DISTRITAL'!$A:$A,0),
            _xlfn.XMATCH(A58,'CENEPRED DISTRITAL'!$B$1:$XFD$1,0)
        )&lt;&gt;"",
        "CON COBERTURA CENEPRED",
        "SIN COBERTURA CENEPRED"
    ),
    "SIN COBERTURA CENEPRED"
)</f>
        <v>SIN COBERTURA CENEPRED</v>
      </c>
      <c r="H58" t="str" cm="1">
        <f t="array" ref="H58">IFERROR(
    IF(
        INDEX(
            'CENEPRED DISTRITAL'!$B:$XFD,
            _xlfn.XMATCH($H$1,'CENEPRED DISTRITAL'!$A:$A,0),
            _xlfn.XMATCH(A58,'CENEPRED DISTRITAL'!$B$1:$XFD$1,0)
        )&lt;&gt;"",
        "CON COBERTURA CENEPRED",
        "SIN COBERTURA CENEPRED"
    ),
    "SIN COBERTURA CENEPRED"
)</f>
        <v>SIN COBERTURA CENEPRED</v>
      </c>
    </row>
    <row r="59" spans="1:8" x14ac:dyDescent="0.35">
      <c r="A59" s="359">
        <v>10516</v>
      </c>
      <c r="B59" t="s">
        <v>36591</v>
      </c>
      <c r="C59">
        <v>105</v>
      </c>
      <c r="D59">
        <v>1</v>
      </c>
      <c r="E59" t="str">
        <f>_xlfn.XLOOKUP(D59,'Ubigeo Departamental'!A:A,'Ubigeo Departamental'!B:B)</f>
        <v>Amazonas</v>
      </c>
      <c r="F59" t="str" cm="1">
        <f t="array" ref="F59">IFERROR(IF(INDEX('CENEPRED DISTRITAL'!$B:$XFD,
            _xlfn.XMATCH($F$1,'CENEPRED DISTRITAL'!$A:$A,0),
            _xlfn.XMATCH(A59,'CENEPRED DISTRITAL'!$B$1:$XFD$1,0)
        )&lt;&gt;"",        "CON COBERTURA CENEPRED",        "SIN COBERTURA CENEPRED"    ),    "SIN COBERTURA CENEPRED")</f>
        <v>SIN COBERTURA CENEPRED</v>
      </c>
      <c r="G59" t="str" cm="1">
        <f t="array" ref="G59">IFERROR(
    IF(
        INDEX(
            'CENEPRED DISTRITAL'!$B:$XFD,
            _xlfn.XMATCH($G$1,'CENEPRED DISTRITAL'!$A:$A,0),
            _xlfn.XMATCH(A59,'CENEPRED DISTRITAL'!$B$1:$XFD$1,0)
        )&lt;&gt;"",
        "CON COBERTURA CENEPRED",
        "SIN COBERTURA CENEPRED"
    ),
    "SIN COBERTURA CENEPRED"
)</f>
        <v>SIN COBERTURA CENEPRED</v>
      </c>
      <c r="H59" t="str" cm="1">
        <f t="array" ref="H59">IFERROR(
    IF(
        INDEX(
            'CENEPRED DISTRITAL'!$B:$XFD,
            _xlfn.XMATCH($H$1,'CENEPRED DISTRITAL'!$A:$A,0),
            _xlfn.XMATCH(A59,'CENEPRED DISTRITAL'!$B$1:$XFD$1,0)
        )&lt;&gt;"",
        "CON COBERTURA CENEPRED",
        "SIN COBERTURA CENEPRED"
    ),
    "SIN COBERTURA CENEPRED"
)</f>
        <v>SIN COBERTURA CENEPRED</v>
      </c>
    </row>
    <row r="60" spans="1:8" x14ac:dyDescent="0.35">
      <c r="A60" s="359">
        <v>10517</v>
      </c>
      <c r="B60" t="s">
        <v>36592</v>
      </c>
      <c r="C60">
        <v>105</v>
      </c>
      <c r="D60">
        <v>1</v>
      </c>
      <c r="E60" t="str">
        <f>_xlfn.XLOOKUP(D60,'Ubigeo Departamental'!A:A,'Ubigeo Departamental'!B:B)</f>
        <v>Amazonas</v>
      </c>
      <c r="F60" t="str" cm="1">
        <f t="array" ref="F60">IFERROR(IF(INDEX('CENEPRED DISTRITAL'!$B:$XFD,
            _xlfn.XMATCH($F$1,'CENEPRED DISTRITAL'!$A:$A,0),
            _xlfn.XMATCH(A60,'CENEPRED DISTRITAL'!$B$1:$XFD$1,0)
        )&lt;&gt;"",        "CON COBERTURA CENEPRED",        "SIN COBERTURA CENEPRED"    ),    "SIN COBERTURA CENEPRED")</f>
        <v>SIN COBERTURA CENEPRED</v>
      </c>
      <c r="G60" t="str" cm="1">
        <f t="array" ref="G60">IFERROR(
    IF(
        INDEX(
            'CENEPRED DISTRITAL'!$B:$XFD,
            _xlfn.XMATCH($G$1,'CENEPRED DISTRITAL'!$A:$A,0),
            _xlfn.XMATCH(A60,'CENEPRED DISTRITAL'!$B$1:$XFD$1,0)
        )&lt;&gt;"",
        "CON COBERTURA CENEPRED",
        "SIN COBERTURA CENEPRED"
    ),
    "SIN COBERTURA CENEPRED"
)</f>
        <v>SIN COBERTURA CENEPRED</v>
      </c>
      <c r="H60" t="str" cm="1">
        <f t="array" ref="H60">IFERROR(
    IF(
        INDEX(
            'CENEPRED DISTRITAL'!$B:$XFD,
            _xlfn.XMATCH($H$1,'CENEPRED DISTRITAL'!$A:$A,0),
            _xlfn.XMATCH(A60,'CENEPRED DISTRITAL'!$B$1:$XFD$1,0)
        )&lt;&gt;"",
        "CON COBERTURA CENEPRED",
        "SIN COBERTURA CENEPRED"
    ),
    "SIN COBERTURA CENEPRED"
)</f>
        <v>SIN COBERTURA CENEPRED</v>
      </c>
    </row>
    <row r="61" spans="1:8" x14ac:dyDescent="0.35">
      <c r="A61" s="359">
        <v>10518</v>
      </c>
      <c r="B61" t="s">
        <v>36593</v>
      </c>
      <c r="C61">
        <v>105</v>
      </c>
      <c r="D61">
        <v>1</v>
      </c>
      <c r="E61" t="str">
        <f>_xlfn.XLOOKUP(D61,'Ubigeo Departamental'!A:A,'Ubigeo Departamental'!B:B)</f>
        <v>Amazonas</v>
      </c>
      <c r="F61" t="str" cm="1">
        <f t="array" ref="F61">IFERROR(IF(INDEX('CENEPRED DISTRITAL'!$B:$XFD,
            _xlfn.XMATCH($F$1,'CENEPRED DISTRITAL'!$A:$A,0),
            _xlfn.XMATCH(A61,'CENEPRED DISTRITAL'!$B$1:$XFD$1,0)
        )&lt;&gt;"",        "CON COBERTURA CENEPRED",        "SIN COBERTURA CENEPRED"    ),    "SIN COBERTURA CENEPRED")</f>
        <v>SIN COBERTURA CENEPRED</v>
      </c>
      <c r="G61" t="str" cm="1">
        <f t="array" ref="G61">IFERROR(
    IF(
        INDEX(
            'CENEPRED DISTRITAL'!$B:$XFD,
            _xlfn.XMATCH($G$1,'CENEPRED DISTRITAL'!$A:$A,0),
            _xlfn.XMATCH(A61,'CENEPRED DISTRITAL'!$B$1:$XFD$1,0)
        )&lt;&gt;"",
        "CON COBERTURA CENEPRED",
        "SIN COBERTURA CENEPRED"
    ),
    "SIN COBERTURA CENEPRED"
)</f>
        <v>SIN COBERTURA CENEPRED</v>
      </c>
      <c r="H61" t="str" cm="1">
        <f t="array" ref="H61">IFERROR(
    IF(
        INDEX(
            'CENEPRED DISTRITAL'!$B:$XFD,
            _xlfn.XMATCH($H$1,'CENEPRED DISTRITAL'!$A:$A,0),
            _xlfn.XMATCH(A61,'CENEPRED DISTRITAL'!$B$1:$XFD$1,0)
        )&lt;&gt;"",
        "CON COBERTURA CENEPRED",
        "SIN COBERTURA CENEPRED"
    ),
    "SIN COBERTURA CENEPRED"
)</f>
        <v>SIN COBERTURA CENEPRED</v>
      </c>
    </row>
    <row r="62" spans="1:8" x14ac:dyDescent="0.35">
      <c r="A62" s="359">
        <v>10519</v>
      </c>
      <c r="B62" t="s">
        <v>36594</v>
      </c>
      <c r="C62">
        <v>105</v>
      </c>
      <c r="D62">
        <v>1</v>
      </c>
      <c r="E62" t="str">
        <f>_xlfn.XLOOKUP(D62,'Ubigeo Departamental'!A:A,'Ubigeo Departamental'!B:B)</f>
        <v>Amazonas</v>
      </c>
      <c r="F62" t="str" cm="1">
        <f t="array" ref="F62">IFERROR(IF(INDEX('CENEPRED DISTRITAL'!$B:$XFD,
            _xlfn.XMATCH($F$1,'CENEPRED DISTRITAL'!$A:$A,0),
            _xlfn.XMATCH(A62,'CENEPRED DISTRITAL'!$B$1:$XFD$1,0)
        )&lt;&gt;"",        "CON COBERTURA CENEPRED",        "SIN COBERTURA CENEPRED"    ),    "SIN COBERTURA CENEPRED")</f>
        <v>SIN COBERTURA CENEPRED</v>
      </c>
      <c r="G62" t="str" cm="1">
        <f t="array" ref="G62">IFERROR(
    IF(
        INDEX(
            'CENEPRED DISTRITAL'!$B:$XFD,
            _xlfn.XMATCH($G$1,'CENEPRED DISTRITAL'!$A:$A,0),
            _xlfn.XMATCH(A62,'CENEPRED DISTRITAL'!$B$1:$XFD$1,0)
        )&lt;&gt;"",
        "CON COBERTURA CENEPRED",
        "SIN COBERTURA CENEPRED"
    ),
    "SIN COBERTURA CENEPRED"
)</f>
        <v>SIN COBERTURA CENEPRED</v>
      </c>
      <c r="H62" t="str" cm="1">
        <f t="array" ref="H62">IFERROR(
    IF(
        INDEX(
            'CENEPRED DISTRITAL'!$B:$XFD,
            _xlfn.XMATCH($H$1,'CENEPRED DISTRITAL'!$A:$A,0),
            _xlfn.XMATCH(A62,'CENEPRED DISTRITAL'!$B$1:$XFD$1,0)
        )&lt;&gt;"",
        "CON COBERTURA CENEPRED",
        "SIN COBERTURA CENEPRED"
    ),
    "SIN COBERTURA CENEPRED"
)</f>
        <v>SIN COBERTURA CENEPRED</v>
      </c>
    </row>
    <row r="63" spans="1:8" x14ac:dyDescent="0.35">
      <c r="A63" s="359">
        <v>10520</v>
      </c>
      <c r="B63" t="s">
        <v>34542</v>
      </c>
      <c r="C63">
        <v>105</v>
      </c>
      <c r="D63">
        <v>1</v>
      </c>
      <c r="E63" t="str">
        <f>_xlfn.XLOOKUP(D63,'Ubigeo Departamental'!A:A,'Ubigeo Departamental'!B:B)</f>
        <v>Amazonas</v>
      </c>
      <c r="F63" t="str" cm="1">
        <f t="array" ref="F63">IFERROR(IF(INDEX('CENEPRED DISTRITAL'!$B:$XFD,
            _xlfn.XMATCH($F$1,'CENEPRED DISTRITAL'!$A:$A,0),
            _xlfn.XMATCH(A63,'CENEPRED DISTRITAL'!$B$1:$XFD$1,0)
        )&lt;&gt;"",        "CON COBERTURA CENEPRED",        "SIN COBERTURA CENEPRED"    ),    "SIN COBERTURA CENEPRED")</f>
        <v>SIN COBERTURA CENEPRED</v>
      </c>
      <c r="G63" t="str" cm="1">
        <f t="array" ref="G63">IFERROR(
    IF(
        INDEX(
            'CENEPRED DISTRITAL'!$B:$XFD,
            _xlfn.XMATCH($G$1,'CENEPRED DISTRITAL'!$A:$A,0),
            _xlfn.XMATCH(A63,'CENEPRED DISTRITAL'!$B$1:$XFD$1,0)
        )&lt;&gt;"",
        "CON COBERTURA CENEPRED",
        "SIN COBERTURA CENEPRED"
    ),
    "SIN COBERTURA CENEPRED"
)</f>
        <v>SIN COBERTURA CENEPRED</v>
      </c>
      <c r="H63" t="str" cm="1">
        <f t="array" ref="H63">IFERROR(
    IF(
        INDEX(
            'CENEPRED DISTRITAL'!$B:$XFD,
            _xlfn.XMATCH($H$1,'CENEPRED DISTRITAL'!$A:$A,0),
            _xlfn.XMATCH(A63,'CENEPRED DISTRITAL'!$B$1:$XFD$1,0)
        )&lt;&gt;"",
        "CON COBERTURA CENEPRED",
        "SIN COBERTURA CENEPRED"
    ),
    "SIN COBERTURA CENEPRED"
)</f>
        <v>SIN COBERTURA CENEPRED</v>
      </c>
    </row>
    <row r="64" spans="1:8" x14ac:dyDescent="0.35">
      <c r="A64" s="359">
        <v>10521</v>
      </c>
      <c r="B64" t="s">
        <v>31624</v>
      </c>
      <c r="C64">
        <v>105</v>
      </c>
      <c r="D64">
        <v>1</v>
      </c>
      <c r="E64" t="str">
        <f>_xlfn.XLOOKUP(D64,'Ubigeo Departamental'!A:A,'Ubigeo Departamental'!B:B)</f>
        <v>Amazonas</v>
      </c>
      <c r="F64" t="str" cm="1">
        <f t="array" ref="F64">IFERROR(IF(INDEX('CENEPRED DISTRITAL'!$B:$XFD,
            _xlfn.XMATCH($F$1,'CENEPRED DISTRITAL'!$A:$A,0),
            _xlfn.XMATCH(A64,'CENEPRED DISTRITAL'!$B$1:$XFD$1,0)
        )&lt;&gt;"",        "CON COBERTURA CENEPRED",        "SIN COBERTURA CENEPRED"    ),    "SIN COBERTURA CENEPRED")</f>
        <v>SIN COBERTURA CENEPRED</v>
      </c>
      <c r="G64" t="str" cm="1">
        <f t="array" ref="G64">IFERROR(
    IF(
        INDEX(
            'CENEPRED DISTRITAL'!$B:$XFD,
            _xlfn.XMATCH($G$1,'CENEPRED DISTRITAL'!$A:$A,0),
            _xlfn.XMATCH(A64,'CENEPRED DISTRITAL'!$B$1:$XFD$1,0)
        )&lt;&gt;"",
        "CON COBERTURA CENEPRED",
        "SIN COBERTURA CENEPRED"
    ),
    "SIN COBERTURA CENEPRED"
)</f>
        <v>SIN COBERTURA CENEPRED</v>
      </c>
      <c r="H64" t="str" cm="1">
        <f t="array" ref="H64">IFERROR(
    IF(
        INDEX(
            'CENEPRED DISTRITAL'!$B:$XFD,
            _xlfn.XMATCH($H$1,'CENEPRED DISTRITAL'!$A:$A,0),
            _xlfn.XMATCH(A64,'CENEPRED DISTRITAL'!$B$1:$XFD$1,0)
        )&lt;&gt;"",
        "CON COBERTURA CENEPRED",
        "SIN COBERTURA CENEPRED"
    ),
    "SIN COBERTURA CENEPRED"
)</f>
        <v>SIN COBERTURA CENEPRED</v>
      </c>
    </row>
    <row r="65" spans="1:8" x14ac:dyDescent="0.35">
      <c r="A65" s="359">
        <v>10522</v>
      </c>
      <c r="B65" t="s">
        <v>34543</v>
      </c>
      <c r="C65">
        <v>105</v>
      </c>
      <c r="D65">
        <v>1</v>
      </c>
      <c r="E65" t="str">
        <f>_xlfn.XLOOKUP(D65,'Ubigeo Departamental'!A:A,'Ubigeo Departamental'!B:B)</f>
        <v>Amazonas</v>
      </c>
      <c r="F65" t="str" cm="1">
        <f t="array" ref="F65">IFERROR(IF(INDEX('CENEPRED DISTRITAL'!$B:$XFD,
            _xlfn.XMATCH($F$1,'CENEPRED DISTRITAL'!$A:$A,0),
            _xlfn.XMATCH(A65,'CENEPRED DISTRITAL'!$B$1:$XFD$1,0)
        )&lt;&gt;"",        "CON COBERTURA CENEPRED",        "SIN COBERTURA CENEPRED"    ),    "SIN COBERTURA CENEPRED")</f>
        <v>SIN COBERTURA CENEPRED</v>
      </c>
      <c r="G65" t="str" cm="1">
        <f t="array" ref="G65">IFERROR(
    IF(
        INDEX(
            'CENEPRED DISTRITAL'!$B:$XFD,
            _xlfn.XMATCH($G$1,'CENEPRED DISTRITAL'!$A:$A,0),
            _xlfn.XMATCH(A65,'CENEPRED DISTRITAL'!$B$1:$XFD$1,0)
        )&lt;&gt;"",
        "CON COBERTURA CENEPRED",
        "SIN COBERTURA CENEPRED"
    ),
    "SIN COBERTURA CENEPRED"
)</f>
        <v>SIN COBERTURA CENEPRED</v>
      </c>
      <c r="H65" t="str" cm="1">
        <f t="array" ref="H65">IFERROR(
    IF(
        INDEX(
            'CENEPRED DISTRITAL'!$B:$XFD,
            _xlfn.XMATCH($H$1,'CENEPRED DISTRITAL'!$A:$A,0),
            _xlfn.XMATCH(A65,'CENEPRED DISTRITAL'!$B$1:$XFD$1,0)
        )&lt;&gt;"",
        "CON COBERTURA CENEPRED",
        "SIN COBERTURA CENEPRED"
    ),
    "SIN COBERTURA CENEPRED"
)</f>
        <v>SIN COBERTURA CENEPRED</v>
      </c>
    </row>
    <row r="66" spans="1:8" x14ac:dyDescent="0.35">
      <c r="A66" s="359">
        <v>10523</v>
      </c>
      <c r="B66" t="s">
        <v>36595</v>
      </c>
      <c r="C66">
        <v>105</v>
      </c>
      <c r="D66">
        <v>1</v>
      </c>
      <c r="E66" t="str">
        <f>_xlfn.XLOOKUP(D66,'Ubigeo Departamental'!A:A,'Ubigeo Departamental'!B:B)</f>
        <v>Amazonas</v>
      </c>
      <c r="F66" t="str" cm="1">
        <f t="array" ref="F66">IFERROR(IF(INDEX('CENEPRED DISTRITAL'!$B:$XFD,
            _xlfn.XMATCH($F$1,'CENEPRED DISTRITAL'!$A:$A,0),
            _xlfn.XMATCH(A66,'CENEPRED DISTRITAL'!$B$1:$XFD$1,0)
        )&lt;&gt;"",        "CON COBERTURA CENEPRED",        "SIN COBERTURA CENEPRED"    ),    "SIN COBERTURA CENEPRED")</f>
        <v>SIN COBERTURA CENEPRED</v>
      </c>
      <c r="G66" t="str" cm="1">
        <f t="array" ref="G66">IFERROR(
    IF(
        INDEX(
            'CENEPRED DISTRITAL'!$B:$XFD,
            _xlfn.XMATCH($G$1,'CENEPRED DISTRITAL'!$A:$A,0),
            _xlfn.XMATCH(A66,'CENEPRED DISTRITAL'!$B$1:$XFD$1,0)
        )&lt;&gt;"",
        "CON COBERTURA CENEPRED",
        "SIN COBERTURA CENEPRED"
    ),
    "SIN COBERTURA CENEPRED"
)</f>
        <v>SIN COBERTURA CENEPRED</v>
      </c>
      <c r="H66" t="str" cm="1">
        <f t="array" ref="H66">IFERROR(
    IF(
        INDEX(
            'CENEPRED DISTRITAL'!$B:$XFD,
            _xlfn.XMATCH($H$1,'CENEPRED DISTRITAL'!$A:$A,0),
            _xlfn.XMATCH(A66,'CENEPRED DISTRITAL'!$B$1:$XFD$1,0)
        )&lt;&gt;"",
        "CON COBERTURA CENEPRED",
        "SIN COBERTURA CENEPRED"
    ),
    "SIN COBERTURA CENEPRED"
)</f>
        <v>SIN COBERTURA CENEPRED</v>
      </c>
    </row>
    <row r="67" spans="1:8" x14ac:dyDescent="0.35">
      <c r="A67" s="359">
        <v>10601</v>
      </c>
      <c r="B67" t="s">
        <v>36596</v>
      </c>
      <c r="C67">
        <v>106</v>
      </c>
      <c r="D67">
        <v>1</v>
      </c>
      <c r="E67" t="str">
        <f>_xlfn.XLOOKUP(D67,'Ubigeo Departamental'!A:A,'Ubigeo Departamental'!B:B)</f>
        <v>Amazonas</v>
      </c>
      <c r="F67" t="str" cm="1">
        <f t="array" ref="F67">IFERROR(IF(INDEX('CENEPRED DISTRITAL'!$B:$XFD,
            _xlfn.XMATCH($F$1,'CENEPRED DISTRITAL'!$A:$A,0),
            _xlfn.XMATCH(A67,'CENEPRED DISTRITAL'!$B$1:$XFD$1,0)
        )&lt;&gt;"",        "CON COBERTURA CENEPRED",        "SIN COBERTURA CENEPRED"    ),    "SIN COBERTURA CENEPRED")</f>
        <v>SIN COBERTURA CENEPRED</v>
      </c>
      <c r="G67" t="str" cm="1">
        <f t="array" ref="G67">IFERROR(
    IF(
        INDEX(
            'CENEPRED DISTRITAL'!$B:$XFD,
            _xlfn.XMATCH($G$1,'CENEPRED DISTRITAL'!$A:$A,0),
            _xlfn.XMATCH(A67,'CENEPRED DISTRITAL'!$B$1:$XFD$1,0)
        )&lt;&gt;"",
        "CON COBERTURA CENEPRED",
        "SIN COBERTURA CENEPRED"
    ),
    "SIN COBERTURA CENEPRED"
)</f>
        <v>SIN COBERTURA CENEPRED</v>
      </c>
      <c r="H67" t="str" cm="1">
        <f t="array" ref="H67">IFERROR(
    IF(
        INDEX(
            'CENEPRED DISTRITAL'!$B:$XFD,
            _xlfn.XMATCH($H$1,'CENEPRED DISTRITAL'!$A:$A,0),
            _xlfn.XMATCH(A67,'CENEPRED DISTRITAL'!$B$1:$XFD$1,0)
        )&lt;&gt;"",
        "CON COBERTURA CENEPRED",
        "SIN COBERTURA CENEPRED"
    ),
    "SIN COBERTURA CENEPRED"
)</f>
        <v>SIN COBERTURA CENEPRED</v>
      </c>
    </row>
    <row r="68" spans="1:8" x14ac:dyDescent="0.35">
      <c r="A68" s="359">
        <v>10602</v>
      </c>
      <c r="B68" t="s">
        <v>36597</v>
      </c>
      <c r="C68">
        <v>106</v>
      </c>
      <c r="D68">
        <v>1</v>
      </c>
      <c r="E68" t="str">
        <f>_xlfn.XLOOKUP(D68,'Ubigeo Departamental'!A:A,'Ubigeo Departamental'!B:B)</f>
        <v>Amazonas</v>
      </c>
      <c r="F68" t="str" cm="1">
        <f t="array" ref="F68">IFERROR(IF(INDEX('CENEPRED DISTRITAL'!$B:$XFD,
            _xlfn.XMATCH($F$1,'CENEPRED DISTRITAL'!$A:$A,0),
            _xlfn.XMATCH(A68,'CENEPRED DISTRITAL'!$B$1:$XFD$1,0)
        )&lt;&gt;"",        "CON COBERTURA CENEPRED",        "SIN COBERTURA CENEPRED"    ),    "SIN COBERTURA CENEPRED")</f>
        <v>SIN COBERTURA CENEPRED</v>
      </c>
      <c r="G68" t="str" cm="1">
        <f t="array" ref="G68">IFERROR(
    IF(
        INDEX(
            'CENEPRED DISTRITAL'!$B:$XFD,
            _xlfn.XMATCH($G$1,'CENEPRED DISTRITAL'!$A:$A,0),
            _xlfn.XMATCH(A68,'CENEPRED DISTRITAL'!$B$1:$XFD$1,0)
        )&lt;&gt;"",
        "CON COBERTURA CENEPRED",
        "SIN COBERTURA CENEPRED"
    ),
    "SIN COBERTURA CENEPRED"
)</f>
        <v>SIN COBERTURA CENEPRED</v>
      </c>
      <c r="H68" t="str" cm="1">
        <f t="array" ref="H68">IFERROR(
    IF(
        INDEX(
            'CENEPRED DISTRITAL'!$B:$XFD,
            _xlfn.XMATCH($H$1,'CENEPRED DISTRITAL'!$A:$A,0),
            _xlfn.XMATCH(A68,'CENEPRED DISTRITAL'!$B$1:$XFD$1,0)
        )&lt;&gt;"",
        "CON COBERTURA CENEPRED",
        "SIN COBERTURA CENEPRED"
    ),
    "SIN COBERTURA CENEPRED"
)</f>
        <v>SIN COBERTURA CENEPRED</v>
      </c>
    </row>
    <row r="69" spans="1:8" x14ac:dyDescent="0.35">
      <c r="A69" s="359">
        <v>10603</v>
      </c>
      <c r="B69" t="s">
        <v>36598</v>
      </c>
      <c r="C69">
        <v>106</v>
      </c>
      <c r="D69">
        <v>1</v>
      </c>
      <c r="E69" t="str">
        <f>_xlfn.XLOOKUP(D69,'Ubigeo Departamental'!A:A,'Ubigeo Departamental'!B:B)</f>
        <v>Amazonas</v>
      </c>
      <c r="F69" t="str" cm="1">
        <f t="array" ref="F69">IFERROR(IF(INDEX('CENEPRED DISTRITAL'!$B:$XFD,
            _xlfn.XMATCH($F$1,'CENEPRED DISTRITAL'!$A:$A,0),
            _xlfn.XMATCH(A69,'CENEPRED DISTRITAL'!$B$1:$XFD$1,0)
        )&lt;&gt;"",        "CON COBERTURA CENEPRED",        "SIN COBERTURA CENEPRED"    ),    "SIN COBERTURA CENEPRED")</f>
        <v>SIN COBERTURA CENEPRED</v>
      </c>
      <c r="G69" t="str" cm="1">
        <f t="array" ref="G69">IFERROR(
    IF(
        INDEX(
            'CENEPRED DISTRITAL'!$B:$XFD,
            _xlfn.XMATCH($G$1,'CENEPRED DISTRITAL'!$A:$A,0),
            _xlfn.XMATCH(A69,'CENEPRED DISTRITAL'!$B$1:$XFD$1,0)
        )&lt;&gt;"",
        "CON COBERTURA CENEPRED",
        "SIN COBERTURA CENEPRED"
    ),
    "SIN COBERTURA CENEPRED"
)</f>
        <v>SIN COBERTURA CENEPRED</v>
      </c>
      <c r="H69" t="str" cm="1">
        <f t="array" ref="H69">IFERROR(
    IF(
        INDEX(
            'CENEPRED DISTRITAL'!$B:$XFD,
            _xlfn.XMATCH($H$1,'CENEPRED DISTRITAL'!$A:$A,0),
            _xlfn.XMATCH(A69,'CENEPRED DISTRITAL'!$B$1:$XFD$1,0)
        )&lt;&gt;"",
        "CON COBERTURA CENEPRED",
        "SIN COBERTURA CENEPRED"
    ),
    "SIN COBERTURA CENEPRED"
)</f>
        <v>SIN COBERTURA CENEPRED</v>
      </c>
    </row>
    <row r="70" spans="1:8" x14ac:dyDescent="0.35">
      <c r="A70" s="359">
        <v>10604</v>
      </c>
      <c r="B70" t="s">
        <v>34380</v>
      </c>
      <c r="C70">
        <v>106</v>
      </c>
      <c r="D70">
        <v>1</v>
      </c>
      <c r="E70" t="str">
        <f>_xlfn.XLOOKUP(D70,'Ubigeo Departamental'!A:A,'Ubigeo Departamental'!B:B)</f>
        <v>Amazonas</v>
      </c>
      <c r="F70" t="str" cm="1">
        <f t="array" ref="F70">IFERROR(IF(INDEX('CENEPRED DISTRITAL'!$B:$XFD,
            _xlfn.XMATCH($F$1,'CENEPRED DISTRITAL'!$A:$A,0),
            _xlfn.XMATCH(A70,'CENEPRED DISTRITAL'!$B$1:$XFD$1,0)
        )&lt;&gt;"",        "CON COBERTURA CENEPRED",        "SIN COBERTURA CENEPRED"    ),    "SIN COBERTURA CENEPRED")</f>
        <v>SIN COBERTURA CENEPRED</v>
      </c>
      <c r="G70" t="str" cm="1">
        <f t="array" ref="G70">IFERROR(
    IF(
        INDEX(
            'CENEPRED DISTRITAL'!$B:$XFD,
            _xlfn.XMATCH($G$1,'CENEPRED DISTRITAL'!$A:$A,0),
            _xlfn.XMATCH(A70,'CENEPRED DISTRITAL'!$B$1:$XFD$1,0)
        )&lt;&gt;"",
        "CON COBERTURA CENEPRED",
        "SIN COBERTURA CENEPRED"
    ),
    "SIN COBERTURA CENEPRED"
)</f>
        <v>SIN COBERTURA CENEPRED</v>
      </c>
      <c r="H70" t="str" cm="1">
        <f t="array" ref="H70">IFERROR(
    IF(
        INDEX(
            'CENEPRED DISTRITAL'!$B:$XFD,
            _xlfn.XMATCH($H$1,'CENEPRED DISTRITAL'!$A:$A,0),
            _xlfn.XMATCH(A70,'CENEPRED DISTRITAL'!$B$1:$XFD$1,0)
        )&lt;&gt;"",
        "CON COBERTURA CENEPRED",
        "SIN COBERTURA CENEPRED"
    ),
    "SIN COBERTURA CENEPRED"
)</f>
        <v>SIN COBERTURA CENEPRED</v>
      </c>
    </row>
    <row r="71" spans="1:8" x14ac:dyDescent="0.35">
      <c r="A71" s="359">
        <v>10605</v>
      </c>
      <c r="B71" t="s">
        <v>36599</v>
      </c>
      <c r="C71">
        <v>106</v>
      </c>
      <c r="D71">
        <v>1</v>
      </c>
      <c r="E71" t="str">
        <f>_xlfn.XLOOKUP(D71,'Ubigeo Departamental'!A:A,'Ubigeo Departamental'!B:B)</f>
        <v>Amazonas</v>
      </c>
      <c r="F71" t="str" cm="1">
        <f t="array" ref="F71">IFERROR(IF(INDEX('CENEPRED DISTRITAL'!$B:$XFD,
            _xlfn.XMATCH($F$1,'CENEPRED DISTRITAL'!$A:$A,0),
            _xlfn.XMATCH(A71,'CENEPRED DISTRITAL'!$B$1:$XFD$1,0)
        )&lt;&gt;"",        "CON COBERTURA CENEPRED",        "SIN COBERTURA CENEPRED"    ),    "SIN COBERTURA CENEPRED")</f>
        <v>SIN COBERTURA CENEPRED</v>
      </c>
      <c r="G71" t="str" cm="1">
        <f t="array" ref="G71">IFERROR(
    IF(
        INDEX(
            'CENEPRED DISTRITAL'!$B:$XFD,
            _xlfn.XMATCH($G$1,'CENEPRED DISTRITAL'!$A:$A,0),
            _xlfn.XMATCH(A71,'CENEPRED DISTRITAL'!$B$1:$XFD$1,0)
        )&lt;&gt;"",
        "CON COBERTURA CENEPRED",
        "SIN COBERTURA CENEPRED"
    ),
    "SIN COBERTURA CENEPRED"
)</f>
        <v>SIN COBERTURA CENEPRED</v>
      </c>
      <c r="H71" t="str" cm="1">
        <f t="array" ref="H71">IFERROR(
    IF(
        INDEX(
            'CENEPRED DISTRITAL'!$B:$XFD,
            _xlfn.XMATCH($H$1,'CENEPRED DISTRITAL'!$A:$A,0),
            _xlfn.XMATCH(A71,'CENEPRED DISTRITAL'!$B$1:$XFD$1,0)
        )&lt;&gt;"",
        "CON COBERTURA CENEPRED",
        "SIN COBERTURA CENEPRED"
    ),
    "SIN COBERTURA CENEPRED"
)</f>
        <v>SIN COBERTURA CENEPRED</v>
      </c>
    </row>
    <row r="72" spans="1:8" x14ac:dyDescent="0.35">
      <c r="A72" s="359">
        <v>10606</v>
      </c>
      <c r="B72" t="s">
        <v>36600</v>
      </c>
      <c r="C72">
        <v>106</v>
      </c>
      <c r="D72">
        <v>1</v>
      </c>
      <c r="E72" t="str">
        <f>_xlfn.XLOOKUP(D72,'Ubigeo Departamental'!A:A,'Ubigeo Departamental'!B:B)</f>
        <v>Amazonas</v>
      </c>
      <c r="F72" t="str" cm="1">
        <f t="array" ref="F72">IFERROR(IF(INDEX('CENEPRED DISTRITAL'!$B:$XFD,
            _xlfn.XMATCH($F$1,'CENEPRED DISTRITAL'!$A:$A,0),
            _xlfn.XMATCH(A72,'CENEPRED DISTRITAL'!$B$1:$XFD$1,0)
        )&lt;&gt;"",        "CON COBERTURA CENEPRED",        "SIN COBERTURA CENEPRED"    ),    "SIN COBERTURA CENEPRED")</f>
        <v>SIN COBERTURA CENEPRED</v>
      </c>
      <c r="G72" t="str" cm="1">
        <f t="array" ref="G72">IFERROR(
    IF(
        INDEX(
            'CENEPRED DISTRITAL'!$B:$XFD,
            _xlfn.XMATCH($G$1,'CENEPRED DISTRITAL'!$A:$A,0),
            _xlfn.XMATCH(A72,'CENEPRED DISTRITAL'!$B$1:$XFD$1,0)
        )&lt;&gt;"",
        "CON COBERTURA CENEPRED",
        "SIN COBERTURA CENEPRED"
    ),
    "SIN COBERTURA CENEPRED"
)</f>
        <v>SIN COBERTURA CENEPRED</v>
      </c>
      <c r="H72" t="str" cm="1">
        <f t="array" ref="H72">IFERROR(
    IF(
        INDEX(
            'CENEPRED DISTRITAL'!$B:$XFD,
            _xlfn.XMATCH($H$1,'CENEPRED DISTRITAL'!$A:$A,0),
            _xlfn.XMATCH(A72,'CENEPRED DISTRITAL'!$B$1:$XFD$1,0)
        )&lt;&gt;"",
        "CON COBERTURA CENEPRED",
        "SIN COBERTURA CENEPRED"
    ),
    "SIN COBERTURA CENEPRED"
)</f>
        <v>SIN COBERTURA CENEPRED</v>
      </c>
    </row>
    <row r="73" spans="1:8" x14ac:dyDescent="0.35">
      <c r="A73" s="359">
        <v>10607</v>
      </c>
      <c r="B73" t="s">
        <v>34986</v>
      </c>
      <c r="C73">
        <v>106</v>
      </c>
      <c r="D73">
        <v>1</v>
      </c>
      <c r="E73" t="str">
        <f>_xlfn.XLOOKUP(D73,'Ubigeo Departamental'!A:A,'Ubigeo Departamental'!B:B)</f>
        <v>Amazonas</v>
      </c>
      <c r="F73" t="str" cm="1">
        <f t="array" ref="F73">IFERROR(IF(INDEX('CENEPRED DISTRITAL'!$B:$XFD,
            _xlfn.XMATCH($F$1,'CENEPRED DISTRITAL'!$A:$A,0),
            _xlfn.XMATCH(A73,'CENEPRED DISTRITAL'!$B$1:$XFD$1,0)
        )&lt;&gt;"",        "CON COBERTURA CENEPRED",        "SIN COBERTURA CENEPRED"    ),    "SIN COBERTURA CENEPRED")</f>
        <v>SIN COBERTURA CENEPRED</v>
      </c>
      <c r="G73" t="str" cm="1">
        <f t="array" ref="G73">IFERROR(
    IF(
        INDEX(
            'CENEPRED DISTRITAL'!$B:$XFD,
            _xlfn.XMATCH($G$1,'CENEPRED DISTRITAL'!$A:$A,0),
            _xlfn.XMATCH(A73,'CENEPRED DISTRITAL'!$B$1:$XFD$1,0)
        )&lt;&gt;"",
        "CON COBERTURA CENEPRED",
        "SIN COBERTURA CENEPRED"
    ),
    "SIN COBERTURA CENEPRED"
)</f>
        <v>SIN COBERTURA CENEPRED</v>
      </c>
      <c r="H73" t="str" cm="1">
        <f t="array" ref="H73">IFERROR(
    IF(
        INDEX(
            'CENEPRED DISTRITAL'!$B:$XFD,
            _xlfn.XMATCH($H$1,'CENEPRED DISTRITAL'!$A:$A,0),
            _xlfn.XMATCH(A73,'CENEPRED DISTRITAL'!$B$1:$XFD$1,0)
        )&lt;&gt;"",
        "CON COBERTURA CENEPRED",
        "SIN COBERTURA CENEPRED"
    ),
    "SIN COBERTURA CENEPRED"
)</f>
        <v>SIN COBERTURA CENEPRED</v>
      </c>
    </row>
    <row r="74" spans="1:8" x14ac:dyDescent="0.35">
      <c r="A74" s="359">
        <v>10608</v>
      </c>
      <c r="B74" t="s">
        <v>34795</v>
      </c>
      <c r="C74">
        <v>106</v>
      </c>
      <c r="D74">
        <v>1</v>
      </c>
      <c r="E74" t="str">
        <f>_xlfn.XLOOKUP(D74,'Ubigeo Departamental'!A:A,'Ubigeo Departamental'!B:B)</f>
        <v>Amazonas</v>
      </c>
      <c r="F74" t="str" cm="1">
        <f t="array" ref="F74">IFERROR(IF(INDEX('CENEPRED DISTRITAL'!$B:$XFD,
            _xlfn.XMATCH($F$1,'CENEPRED DISTRITAL'!$A:$A,0),
            _xlfn.XMATCH(A74,'CENEPRED DISTRITAL'!$B$1:$XFD$1,0)
        )&lt;&gt;"",        "CON COBERTURA CENEPRED",        "SIN COBERTURA CENEPRED"    ),    "SIN COBERTURA CENEPRED")</f>
        <v>SIN COBERTURA CENEPRED</v>
      </c>
      <c r="G74" t="str" cm="1">
        <f t="array" ref="G74">IFERROR(
    IF(
        INDEX(
            'CENEPRED DISTRITAL'!$B:$XFD,
            _xlfn.XMATCH($G$1,'CENEPRED DISTRITAL'!$A:$A,0),
            _xlfn.XMATCH(A74,'CENEPRED DISTRITAL'!$B$1:$XFD$1,0)
        )&lt;&gt;"",
        "CON COBERTURA CENEPRED",
        "SIN COBERTURA CENEPRED"
    ),
    "SIN COBERTURA CENEPRED"
)</f>
        <v>SIN COBERTURA CENEPRED</v>
      </c>
      <c r="H74" t="str" cm="1">
        <f t="array" ref="H74">IFERROR(
    IF(
        INDEX(
            'CENEPRED DISTRITAL'!$B:$XFD,
            _xlfn.XMATCH($H$1,'CENEPRED DISTRITAL'!$A:$A,0),
            _xlfn.XMATCH(A74,'CENEPRED DISTRITAL'!$B$1:$XFD$1,0)
        )&lt;&gt;"",
        "CON COBERTURA CENEPRED",
        "SIN COBERTURA CENEPRED"
    ),
    "SIN COBERTURA CENEPRED"
)</f>
        <v>SIN COBERTURA CENEPRED</v>
      </c>
    </row>
    <row r="75" spans="1:8" x14ac:dyDescent="0.35">
      <c r="A75" s="359">
        <v>10609</v>
      </c>
      <c r="B75" t="s">
        <v>34743</v>
      </c>
      <c r="C75">
        <v>106</v>
      </c>
      <c r="D75">
        <v>1</v>
      </c>
      <c r="E75" t="str">
        <f>_xlfn.XLOOKUP(D75,'Ubigeo Departamental'!A:A,'Ubigeo Departamental'!B:B)</f>
        <v>Amazonas</v>
      </c>
      <c r="F75" t="str" cm="1">
        <f t="array" ref="F75">IFERROR(IF(INDEX('CENEPRED DISTRITAL'!$B:$XFD,
            _xlfn.XMATCH($F$1,'CENEPRED DISTRITAL'!$A:$A,0),
            _xlfn.XMATCH(A75,'CENEPRED DISTRITAL'!$B$1:$XFD$1,0)
        )&lt;&gt;"",        "CON COBERTURA CENEPRED",        "SIN COBERTURA CENEPRED"    ),    "SIN COBERTURA CENEPRED")</f>
        <v>SIN COBERTURA CENEPRED</v>
      </c>
      <c r="G75" t="str" cm="1">
        <f t="array" ref="G75">IFERROR(
    IF(
        INDEX(
            'CENEPRED DISTRITAL'!$B:$XFD,
            _xlfn.XMATCH($G$1,'CENEPRED DISTRITAL'!$A:$A,0),
            _xlfn.XMATCH(A75,'CENEPRED DISTRITAL'!$B$1:$XFD$1,0)
        )&lt;&gt;"",
        "CON COBERTURA CENEPRED",
        "SIN COBERTURA CENEPRED"
    ),
    "SIN COBERTURA CENEPRED"
)</f>
        <v>SIN COBERTURA CENEPRED</v>
      </c>
      <c r="H75" t="str" cm="1">
        <f t="array" ref="H75">IFERROR(
    IF(
        INDEX(
            'CENEPRED DISTRITAL'!$B:$XFD,
            _xlfn.XMATCH($H$1,'CENEPRED DISTRITAL'!$A:$A,0),
            _xlfn.XMATCH(A75,'CENEPRED DISTRITAL'!$B$1:$XFD$1,0)
        )&lt;&gt;"",
        "CON COBERTURA CENEPRED",
        "SIN COBERTURA CENEPRED"
    ),
    "SIN COBERTURA CENEPRED"
)</f>
        <v>SIN COBERTURA CENEPRED</v>
      </c>
    </row>
    <row r="76" spans="1:8" x14ac:dyDescent="0.35">
      <c r="A76" s="359">
        <v>10610</v>
      </c>
      <c r="B76" t="s">
        <v>31777</v>
      </c>
      <c r="C76">
        <v>106</v>
      </c>
      <c r="D76">
        <v>1</v>
      </c>
      <c r="E76" t="str">
        <f>_xlfn.XLOOKUP(D76,'Ubigeo Departamental'!A:A,'Ubigeo Departamental'!B:B)</f>
        <v>Amazonas</v>
      </c>
      <c r="F76" t="str" cm="1">
        <f t="array" ref="F76">IFERROR(IF(INDEX('CENEPRED DISTRITAL'!$B:$XFD,
            _xlfn.XMATCH($F$1,'CENEPRED DISTRITAL'!$A:$A,0),
            _xlfn.XMATCH(A76,'CENEPRED DISTRITAL'!$B$1:$XFD$1,0)
        )&lt;&gt;"",        "CON COBERTURA CENEPRED",        "SIN COBERTURA CENEPRED"    ),    "SIN COBERTURA CENEPRED")</f>
        <v>SIN COBERTURA CENEPRED</v>
      </c>
      <c r="G76" t="str" cm="1">
        <f t="array" ref="G76">IFERROR(
    IF(
        INDEX(
            'CENEPRED DISTRITAL'!$B:$XFD,
            _xlfn.XMATCH($G$1,'CENEPRED DISTRITAL'!$A:$A,0),
            _xlfn.XMATCH(A76,'CENEPRED DISTRITAL'!$B$1:$XFD$1,0)
        )&lt;&gt;"",
        "CON COBERTURA CENEPRED",
        "SIN COBERTURA CENEPRED"
    ),
    "SIN COBERTURA CENEPRED"
)</f>
        <v>SIN COBERTURA CENEPRED</v>
      </c>
      <c r="H76" t="str" cm="1">
        <f t="array" ref="H76">IFERROR(
    IF(
        INDEX(
            'CENEPRED DISTRITAL'!$B:$XFD,
            _xlfn.XMATCH($H$1,'CENEPRED DISTRITAL'!$A:$A,0),
            _xlfn.XMATCH(A76,'CENEPRED DISTRITAL'!$B$1:$XFD$1,0)
        )&lt;&gt;"",
        "CON COBERTURA CENEPRED",
        "SIN COBERTURA CENEPRED"
    ),
    "SIN COBERTURA CENEPRED"
)</f>
        <v>SIN COBERTURA CENEPRED</v>
      </c>
    </row>
    <row r="77" spans="1:8" x14ac:dyDescent="0.35">
      <c r="A77" s="359">
        <v>10611</v>
      </c>
      <c r="B77" t="s">
        <v>36601</v>
      </c>
      <c r="C77">
        <v>106</v>
      </c>
      <c r="D77">
        <v>1</v>
      </c>
      <c r="E77" t="str">
        <f>_xlfn.XLOOKUP(D77,'Ubigeo Departamental'!A:A,'Ubigeo Departamental'!B:B)</f>
        <v>Amazonas</v>
      </c>
      <c r="F77" t="str" cm="1">
        <f t="array" ref="F77">IFERROR(IF(INDEX('CENEPRED DISTRITAL'!$B:$XFD,
            _xlfn.XMATCH($F$1,'CENEPRED DISTRITAL'!$A:$A,0),
            _xlfn.XMATCH(A77,'CENEPRED DISTRITAL'!$B$1:$XFD$1,0)
        )&lt;&gt;"",        "CON COBERTURA CENEPRED",        "SIN COBERTURA CENEPRED"    ),    "SIN COBERTURA CENEPRED")</f>
        <v>SIN COBERTURA CENEPRED</v>
      </c>
      <c r="G77" t="str" cm="1">
        <f t="array" ref="G77">IFERROR(
    IF(
        INDEX(
            'CENEPRED DISTRITAL'!$B:$XFD,
            _xlfn.XMATCH($G$1,'CENEPRED DISTRITAL'!$A:$A,0),
            _xlfn.XMATCH(A77,'CENEPRED DISTRITAL'!$B$1:$XFD$1,0)
        )&lt;&gt;"",
        "CON COBERTURA CENEPRED",
        "SIN COBERTURA CENEPRED"
    ),
    "SIN COBERTURA CENEPRED"
)</f>
        <v>SIN COBERTURA CENEPRED</v>
      </c>
      <c r="H77" t="str" cm="1">
        <f t="array" ref="H77">IFERROR(
    IF(
        INDEX(
            'CENEPRED DISTRITAL'!$B:$XFD,
            _xlfn.XMATCH($H$1,'CENEPRED DISTRITAL'!$A:$A,0),
            _xlfn.XMATCH(A77,'CENEPRED DISTRITAL'!$B$1:$XFD$1,0)
        )&lt;&gt;"",
        "CON COBERTURA CENEPRED",
        "SIN COBERTURA CENEPRED"
    ),
    "SIN COBERTURA CENEPRED"
)</f>
        <v>SIN COBERTURA CENEPRED</v>
      </c>
    </row>
    <row r="78" spans="1:8" x14ac:dyDescent="0.35">
      <c r="A78" s="359">
        <v>10612</v>
      </c>
      <c r="B78" t="s">
        <v>34161</v>
      </c>
      <c r="C78">
        <v>106</v>
      </c>
      <c r="D78">
        <v>1</v>
      </c>
      <c r="E78" t="str">
        <f>_xlfn.XLOOKUP(D78,'Ubigeo Departamental'!A:A,'Ubigeo Departamental'!B:B)</f>
        <v>Amazonas</v>
      </c>
      <c r="F78" t="str" cm="1">
        <f t="array" ref="F78">IFERROR(IF(INDEX('CENEPRED DISTRITAL'!$B:$XFD,
            _xlfn.XMATCH($F$1,'CENEPRED DISTRITAL'!$A:$A,0),
            _xlfn.XMATCH(A78,'CENEPRED DISTRITAL'!$B$1:$XFD$1,0)
        )&lt;&gt;"",        "CON COBERTURA CENEPRED",        "SIN COBERTURA CENEPRED"    ),    "SIN COBERTURA CENEPRED")</f>
        <v>SIN COBERTURA CENEPRED</v>
      </c>
      <c r="G78" t="str" cm="1">
        <f t="array" ref="G78">IFERROR(
    IF(
        INDEX(
            'CENEPRED DISTRITAL'!$B:$XFD,
            _xlfn.XMATCH($G$1,'CENEPRED DISTRITAL'!$A:$A,0),
            _xlfn.XMATCH(A78,'CENEPRED DISTRITAL'!$B$1:$XFD$1,0)
        )&lt;&gt;"",
        "CON COBERTURA CENEPRED",
        "SIN COBERTURA CENEPRED"
    ),
    "SIN COBERTURA CENEPRED"
)</f>
        <v>SIN COBERTURA CENEPRED</v>
      </c>
      <c r="H78" t="str" cm="1">
        <f t="array" ref="H78">IFERROR(
    IF(
        INDEX(
            'CENEPRED DISTRITAL'!$B:$XFD,
            _xlfn.XMATCH($H$1,'CENEPRED DISTRITAL'!$A:$A,0),
            _xlfn.XMATCH(A78,'CENEPRED DISTRITAL'!$B$1:$XFD$1,0)
        )&lt;&gt;"",
        "CON COBERTURA CENEPRED",
        "SIN COBERTURA CENEPRED"
    ),
    "SIN COBERTURA CENEPRED"
)</f>
        <v>SIN COBERTURA CENEPRED</v>
      </c>
    </row>
    <row r="79" spans="1:8" x14ac:dyDescent="0.35">
      <c r="A79" s="359">
        <v>10701</v>
      </c>
      <c r="B79" t="s">
        <v>31541</v>
      </c>
      <c r="C79">
        <v>107</v>
      </c>
      <c r="D79">
        <v>1</v>
      </c>
      <c r="E79" t="str">
        <f>_xlfn.XLOOKUP(D79,'Ubigeo Departamental'!A:A,'Ubigeo Departamental'!B:B)</f>
        <v>Amazonas</v>
      </c>
      <c r="F79" t="str" cm="1">
        <f t="array" ref="F79">IFERROR(IF(INDEX('CENEPRED DISTRITAL'!$B:$XFD,
            _xlfn.XMATCH($F$1,'CENEPRED DISTRITAL'!$A:$A,0),
            _xlfn.XMATCH(A79,'CENEPRED DISTRITAL'!$B$1:$XFD$1,0)
        )&lt;&gt;"",        "CON COBERTURA CENEPRED",        "SIN COBERTURA CENEPRED"    ),    "SIN COBERTURA CENEPRED")</f>
        <v>CON COBERTURA CENEPRED</v>
      </c>
      <c r="G79" t="str" cm="1">
        <f t="array" ref="G79">IFERROR(
    IF(
        INDEX(
            'CENEPRED DISTRITAL'!$B:$XFD,
            _xlfn.XMATCH($G$1,'CENEPRED DISTRITAL'!$A:$A,0),
            _xlfn.XMATCH(A79,'CENEPRED DISTRITAL'!$B$1:$XFD$1,0)
        )&lt;&gt;"",
        "CON COBERTURA CENEPRED",
        "SIN COBERTURA CENEPRED"
    ),
    "SIN COBERTURA CENEPRED"
)</f>
        <v>CON COBERTURA CENEPRED</v>
      </c>
      <c r="H79" t="str" cm="1">
        <f t="array" ref="H79">IFERROR(
    IF(
        INDEX(
            'CENEPRED DISTRITAL'!$B:$XFD,
            _xlfn.XMATCH($H$1,'CENEPRED DISTRITAL'!$A:$A,0),
            _xlfn.XMATCH(A79,'CENEPRED DISTRITAL'!$B$1:$XFD$1,0)
        )&lt;&gt;"",
        "CON COBERTURA CENEPRED",
        "SIN COBERTURA CENEPRED"
    ),
    "SIN COBERTURA CENEPRED"
)</f>
        <v>CON COBERTURA CENEPRED</v>
      </c>
    </row>
    <row r="80" spans="1:8" x14ac:dyDescent="0.35">
      <c r="A80" s="359">
        <v>10702</v>
      </c>
      <c r="B80" t="s">
        <v>34325</v>
      </c>
      <c r="C80">
        <v>107</v>
      </c>
      <c r="D80">
        <v>1</v>
      </c>
      <c r="E80" t="str">
        <f>_xlfn.XLOOKUP(D80,'Ubigeo Departamental'!A:A,'Ubigeo Departamental'!B:B)</f>
        <v>Amazonas</v>
      </c>
      <c r="F80" t="str" cm="1">
        <f t="array" ref="F80">IFERROR(IF(INDEX('CENEPRED DISTRITAL'!$B:$XFD,
            _xlfn.XMATCH($F$1,'CENEPRED DISTRITAL'!$A:$A,0),
            _xlfn.XMATCH(A80,'CENEPRED DISTRITAL'!$B$1:$XFD$1,0)
        )&lt;&gt;"",        "CON COBERTURA CENEPRED",        "SIN COBERTURA CENEPRED"    ),    "SIN COBERTURA CENEPRED")</f>
        <v>SIN COBERTURA CENEPRED</v>
      </c>
      <c r="G80" t="str" cm="1">
        <f t="array" ref="G80">IFERROR(
    IF(
        INDEX(
            'CENEPRED DISTRITAL'!$B:$XFD,
            _xlfn.XMATCH($G$1,'CENEPRED DISTRITAL'!$A:$A,0),
            _xlfn.XMATCH(A80,'CENEPRED DISTRITAL'!$B$1:$XFD$1,0)
        )&lt;&gt;"",
        "CON COBERTURA CENEPRED",
        "SIN COBERTURA CENEPRED"
    ),
    "SIN COBERTURA CENEPRED"
)</f>
        <v>SIN COBERTURA CENEPRED</v>
      </c>
      <c r="H80" t="str" cm="1">
        <f t="array" ref="H80">IFERROR(
    IF(
        INDEX(
            'CENEPRED DISTRITAL'!$B:$XFD,
            _xlfn.XMATCH($H$1,'CENEPRED DISTRITAL'!$A:$A,0),
            _xlfn.XMATCH(A80,'CENEPRED DISTRITAL'!$B$1:$XFD$1,0)
        )&lt;&gt;"",
        "CON COBERTURA CENEPRED",
        "SIN COBERTURA CENEPRED"
    ),
    "SIN COBERTURA CENEPRED"
)</f>
        <v>SIN COBERTURA CENEPRED</v>
      </c>
    </row>
    <row r="81" spans="1:8" x14ac:dyDescent="0.35">
      <c r="A81" s="359">
        <v>10703</v>
      </c>
      <c r="B81" t="s">
        <v>34079</v>
      </c>
      <c r="C81">
        <v>107</v>
      </c>
      <c r="D81">
        <v>1</v>
      </c>
      <c r="E81" t="str">
        <f>_xlfn.XLOOKUP(D81,'Ubigeo Departamental'!A:A,'Ubigeo Departamental'!B:B)</f>
        <v>Amazonas</v>
      </c>
      <c r="F81" t="str" cm="1">
        <f t="array" ref="F81">IFERROR(IF(INDEX('CENEPRED DISTRITAL'!$B:$XFD,
            _xlfn.XMATCH($F$1,'CENEPRED DISTRITAL'!$A:$A,0),
            _xlfn.XMATCH(A81,'CENEPRED DISTRITAL'!$B$1:$XFD$1,0)
        )&lt;&gt;"",        "CON COBERTURA CENEPRED",        "SIN COBERTURA CENEPRED"    ),    "SIN COBERTURA CENEPRED")</f>
        <v>SIN COBERTURA CENEPRED</v>
      </c>
      <c r="G81" t="str" cm="1">
        <f t="array" ref="G81">IFERROR(
    IF(
        INDEX(
            'CENEPRED DISTRITAL'!$B:$XFD,
            _xlfn.XMATCH($G$1,'CENEPRED DISTRITAL'!$A:$A,0),
            _xlfn.XMATCH(A81,'CENEPRED DISTRITAL'!$B$1:$XFD$1,0)
        )&lt;&gt;"",
        "CON COBERTURA CENEPRED",
        "SIN COBERTURA CENEPRED"
    ),
    "SIN COBERTURA CENEPRED"
)</f>
        <v>SIN COBERTURA CENEPRED</v>
      </c>
      <c r="H81" t="str" cm="1">
        <f t="array" ref="H81">IFERROR(
    IF(
        INDEX(
            'CENEPRED DISTRITAL'!$B:$XFD,
            _xlfn.XMATCH($H$1,'CENEPRED DISTRITAL'!$A:$A,0),
            _xlfn.XMATCH(A81,'CENEPRED DISTRITAL'!$B$1:$XFD$1,0)
        )&lt;&gt;"",
        "CON COBERTURA CENEPRED",
        "SIN COBERTURA CENEPRED"
    ),
    "SIN COBERTURA CENEPRED"
)</f>
        <v>SIN COBERTURA CENEPRED</v>
      </c>
    </row>
    <row r="82" spans="1:8" x14ac:dyDescent="0.35">
      <c r="A82" s="359">
        <v>10704</v>
      </c>
      <c r="B82" t="s">
        <v>34796</v>
      </c>
      <c r="C82">
        <v>107</v>
      </c>
      <c r="D82">
        <v>1</v>
      </c>
      <c r="E82" t="str">
        <f>_xlfn.XLOOKUP(D82,'Ubigeo Departamental'!A:A,'Ubigeo Departamental'!B:B)</f>
        <v>Amazonas</v>
      </c>
      <c r="F82" t="str" cm="1">
        <f t="array" ref="F82">IFERROR(IF(INDEX('CENEPRED DISTRITAL'!$B:$XFD,
            _xlfn.XMATCH($F$1,'CENEPRED DISTRITAL'!$A:$A,0),
            _xlfn.XMATCH(A82,'CENEPRED DISTRITAL'!$B$1:$XFD$1,0)
        )&lt;&gt;"",        "CON COBERTURA CENEPRED",        "SIN COBERTURA CENEPRED"    ),    "SIN COBERTURA CENEPRED")</f>
        <v>SIN COBERTURA CENEPRED</v>
      </c>
      <c r="G82" t="str" cm="1">
        <f t="array" ref="G82">IFERROR(
    IF(
        INDEX(
            'CENEPRED DISTRITAL'!$B:$XFD,
            _xlfn.XMATCH($G$1,'CENEPRED DISTRITAL'!$A:$A,0),
            _xlfn.XMATCH(A82,'CENEPRED DISTRITAL'!$B$1:$XFD$1,0)
        )&lt;&gt;"",
        "CON COBERTURA CENEPRED",
        "SIN COBERTURA CENEPRED"
    ),
    "SIN COBERTURA CENEPRED"
)</f>
        <v>SIN COBERTURA CENEPRED</v>
      </c>
      <c r="H82" t="str" cm="1">
        <f t="array" ref="H82">IFERROR(
    IF(
        INDEX(
            'CENEPRED DISTRITAL'!$B:$XFD,
            _xlfn.XMATCH($H$1,'CENEPRED DISTRITAL'!$A:$A,0),
            _xlfn.XMATCH(A82,'CENEPRED DISTRITAL'!$B$1:$XFD$1,0)
        )&lt;&gt;"",
        "CON COBERTURA CENEPRED",
        "SIN COBERTURA CENEPRED"
    ),
    "SIN COBERTURA CENEPRED"
)</f>
        <v>SIN COBERTURA CENEPRED</v>
      </c>
    </row>
    <row r="83" spans="1:8" x14ac:dyDescent="0.35">
      <c r="A83" s="359">
        <v>10705</v>
      </c>
      <c r="B83" t="s">
        <v>34381</v>
      </c>
      <c r="C83">
        <v>107</v>
      </c>
      <c r="D83">
        <v>1</v>
      </c>
      <c r="E83" t="str">
        <f>_xlfn.XLOOKUP(D83,'Ubigeo Departamental'!A:A,'Ubigeo Departamental'!B:B)</f>
        <v>Amazonas</v>
      </c>
      <c r="F83" t="str" cm="1">
        <f t="array" ref="F83">IFERROR(IF(INDEX('CENEPRED DISTRITAL'!$B:$XFD,
            _xlfn.XMATCH($F$1,'CENEPRED DISTRITAL'!$A:$A,0),
            _xlfn.XMATCH(A83,'CENEPRED DISTRITAL'!$B$1:$XFD$1,0)
        )&lt;&gt;"",        "CON COBERTURA CENEPRED",        "SIN COBERTURA CENEPRED"    ),    "SIN COBERTURA CENEPRED")</f>
        <v>SIN COBERTURA CENEPRED</v>
      </c>
      <c r="G83" t="str" cm="1">
        <f t="array" ref="G83">IFERROR(
    IF(
        INDEX(
            'CENEPRED DISTRITAL'!$B:$XFD,
            _xlfn.XMATCH($G$1,'CENEPRED DISTRITAL'!$A:$A,0),
            _xlfn.XMATCH(A83,'CENEPRED DISTRITAL'!$B$1:$XFD$1,0)
        )&lt;&gt;"",
        "CON COBERTURA CENEPRED",
        "SIN COBERTURA CENEPRED"
    ),
    "SIN COBERTURA CENEPRED"
)</f>
        <v>SIN COBERTURA CENEPRED</v>
      </c>
      <c r="H83" t="str" cm="1">
        <f t="array" ref="H83">IFERROR(
    IF(
        INDEX(
            'CENEPRED DISTRITAL'!$B:$XFD,
            _xlfn.XMATCH($H$1,'CENEPRED DISTRITAL'!$A:$A,0),
            _xlfn.XMATCH(A83,'CENEPRED DISTRITAL'!$B$1:$XFD$1,0)
        )&lt;&gt;"",
        "CON COBERTURA CENEPRED",
        "SIN COBERTURA CENEPRED"
    ),
    "SIN COBERTURA CENEPRED"
)</f>
        <v>SIN COBERTURA CENEPRED</v>
      </c>
    </row>
    <row r="84" spans="1:8" x14ac:dyDescent="0.35">
      <c r="A84" s="359">
        <v>10706</v>
      </c>
      <c r="B84" t="s">
        <v>34249</v>
      </c>
      <c r="C84">
        <v>107</v>
      </c>
      <c r="D84">
        <v>1</v>
      </c>
      <c r="E84" t="str">
        <f>_xlfn.XLOOKUP(D84,'Ubigeo Departamental'!A:A,'Ubigeo Departamental'!B:B)</f>
        <v>Amazonas</v>
      </c>
      <c r="F84" t="str" cm="1">
        <f t="array" ref="F84">IFERROR(IF(INDEX('CENEPRED DISTRITAL'!$B:$XFD,
            _xlfn.XMATCH($F$1,'CENEPRED DISTRITAL'!$A:$A,0),
            _xlfn.XMATCH(A84,'CENEPRED DISTRITAL'!$B$1:$XFD$1,0)
        )&lt;&gt;"",        "CON COBERTURA CENEPRED",        "SIN COBERTURA CENEPRED"    ),    "SIN COBERTURA CENEPRED")</f>
        <v>SIN COBERTURA CENEPRED</v>
      </c>
      <c r="G84" t="str" cm="1">
        <f t="array" ref="G84">IFERROR(
    IF(
        INDEX(
            'CENEPRED DISTRITAL'!$B:$XFD,
            _xlfn.XMATCH($G$1,'CENEPRED DISTRITAL'!$A:$A,0),
            _xlfn.XMATCH(A84,'CENEPRED DISTRITAL'!$B$1:$XFD$1,0)
        )&lt;&gt;"",
        "CON COBERTURA CENEPRED",
        "SIN COBERTURA CENEPRED"
    ),
    "SIN COBERTURA CENEPRED"
)</f>
        <v>SIN COBERTURA CENEPRED</v>
      </c>
      <c r="H84" t="str" cm="1">
        <f t="array" ref="H84">IFERROR(
    IF(
        INDEX(
            'CENEPRED DISTRITAL'!$B:$XFD,
            _xlfn.XMATCH($H$1,'CENEPRED DISTRITAL'!$A:$A,0),
            _xlfn.XMATCH(A84,'CENEPRED DISTRITAL'!$B$1:$XFD$1,0)
        )&lt;&gt;"",
        "CON COBERTURA CENEPRED",
        "SIN COBERTURA CENEPRED"
    ),
    "SIN COBERTURA CENEPRED"
)</f>
        <v>SIN COBERTURA CENEPRED</v>
      </c>
    </row>
    <row r="85" spans="1:8" x14ac:dyDescent="0.35">
      <c r="A85" s="359">
        <v>10707</v>
      </c>
      <c r="B85" t="s">
        <v>34545</v>
      </c>
      <c r="C85">
        <v>107</v>
      </c>
      <c r="D85">
        <v>1</v>
      </c>
      <c r="E85" t="str">
        <f>_xlfn.XLOOKUP(D85,'Ubigeo Departamental'!A:A,'Ubigeo Departamental'!B:B)</f>
        <v>Amazonas</v>
      </c>
      <c r="F85" t="str" cm="1">
        <f t="array" ref="F85">IFERROR(IF(INDEX('CENEPRED DISTRITAL'!$B:$XFD,
            _xlfn.XMATCH($F$1,'CENEPRED DISTRITAL'!$A:$A,0),
            _xlfn.XMATCH(A85,'CENEPRED DISTRITAL'!$B$1:$XFD$1,0)
        )&lt;&gt;"",        "CON COBERTURA CENEPRED",        "SIN COBERTURA CENEPRED"    ),    "SIN COBERTURA CENEPRED")</f>
        <v>SIN COBERTURA CENEPRED</v>
      </c>
      <c r="G85" t="str" cm="1">
        <f t="array" ref="G85">IFERROR(
    IF(
        INDEX(
            'CENEPRED DISTRITAL'!$B:$XFD,
            _xlfn.XMATCH($G$1,'CENEPRED DISTRITAL'!$A:$A,0),
            _xlfn.XMATCH(A85,'CENEPRED DISTRITAL'!$B$1:$XFD$1,0)
        )&lt;&gt;"",
        "CON COBERTURA CENEPRED",
        "SIN COBERTURA CENEPRED"
    ),
    "SIN COBERTURA CENEPRED"
)</f>
        <v>SIN COBERTURA CENEPRED</v>
      </c>
      <c r="H85" t="str" cm="1">
        <f t="array" ref="H85">IFERROR(
    IF(
        INDEX(
            'CENEPRED DISTRITAL'!$B:$XFD,
            _xlfn.XMATCH($H$1,'CENEPRED DISTRITAL'!$A:$A,0),
            _xlfn.XMATCH(A85,'CENEPRED DISTRITAL'!$B$1:$XFD$1,0)
        )&lt;&gt;"",
        "CON COBERTURA CENEPRED",
        "SIN COBERTURA CENEPRED"
    ),
    "SIN COBERTURA CENEPRED"
)</f>
        <v>SIN COBERTURA CENEPRED</v>
      </c>
    </row>
    <row r="86" spans="1:8" x14ac:dyDescent="0.35">
      <c r="A86" s="359">
        <v>20101</v>
      </c>
      <c r="B86" t="s">
        <v>31543</v>
      </c>
      <c r="C86">
        <v>201</v>
      </c>
      <c r="D86">
        <v>2</v>
      </c>
      <c r="E86" t="str">
        <f>_xlfn.XLOOKUP(D86,'Ubigeo Departamental'!A:A,'Ubigeo Departamental'!B:B)</f>
        <v>Áncash</v>
      </c>
      <c r="F86" t="str" cm="1">
        <f t="array" ref="F86">IFERROR(IF(INDEX('CENEPRED DISTRITAL'!$B:$XFD,
            _xlfn.XMATCH($F$1,'CENEPRED DISTRITAL'!$A:$A,0),
            _xlfn.XMATCH(A86,'CENEPRED DISTRITAL'!$B$1:$XFD$1,0)
        )&lt;&gt;"",        "CON COBERTURA CENEPRED",        "SIN COBERTURA CENEPRED"    ),    "SIN COBERTURA CENEPRED")</f>
        <v>CON COBERTURA CENEPRED</v>
      </c>
      <c r="G86" t="str" cm="1">
        <f t="array" ref="G86">IFERROR(
    IF(
        INDEX(
            'CENEPRED DISTRITAL'!$B:$XFD,
            _xlfn.XMATCH($G$1,'CENEPRED DISTRITAL'!$A:$A,0),
            _xlfn.XMATCH(A86,'CENEPRED DISTRITAL'!$B$1:$XFD$1,0)
        )&lt;&gt;"",
        "CON COBERTURA CENEPRED",
        "SIN COBERTURA CENEPRED"
    ),
    "SIN COBERTURA CENEPRED"
)</f>
        <v>CON COBERTURA CENEPRED</v>
      </c>
      <c r="H86" t="str" cm="1">
        <f t="array" ref="H86">IFERROR(
    IF(
        INDEX(
            'CENEPRED DISTRITAL'!$B:$XFD,
            _xlfn.XMATCH($H$1,'CENEPRED DISTRITAL'!$A:$A,0),
            _xlfn.XMATCH(A86,'CENEPRED DISTRITAL'!$B$1:$XFD$1,0)
        )&lt;&gt;"",
        "CON COBERTURA CENEPRED",
        "SIN COBERTURA CENEPRED"
    ),
    "SIN COBERTURA CENEPRED"
)</f>
        <v>CON COBERTURA CENEPRED</v>
      </c>
    </row>
    <row r="87" spans="1:8" x14ac:dyDescent="0.35">
      <c r="A87" s="359">
        <v>20102</v>
      </c>
      <c r="B87" t="s">
        <v>34546</v>
      </c>
      <c r="C87">
        <v>201</v>
      </c>
      <c r="D87">
        <v>2</v>
      </c>
      <c r="E87" t="str">
        <f>_xlfn.XLOOKUP(D87,'Ubigeo Departamental'!A:A,'Ubigeo Departamental'!B:B)</f>
        <v>Áncash</v>
      </c>
      <c r="F87" t="str" cm="1">
        <f t="array" ref="F87">IFERROR(IF(INDEX('CENEPRED DISTRITAL'!$B:$XFD,
            _xlfn.XMATCH($F$1,'CENEPRED DISTRITAL'!$A:$A,0),
            _xlfn.XMATCH(A87,'CENEPRED DISTRITAL'!$B$1:$XFD$1,0)
        )&lt;&gt;"",        "CON COBERTURA CENEPRED",        "SIN COBERTURA CENEPRED"    ),    "SIN COBERTURA CENEPRED")</f>
        <v>SIN COBERTURA CENEPRED</v>
      </c>
      <c r="G87" t="str" cm="1">
        <f t="array" ref="G87">IFERROR(
    IF(
        INDEX(
            'CENEPRED DISTRITAL'!$B:$XFD,
            _xlfn.XMATCH($G$1,'CENEPRED DISTRITAL'!$A:$A,0),
            _xlfn.XMATCH(A87,'CENEPRED DISTRITAL'!$B$1:$XFD$1,0)
        )&lt;&gt;"",
        "CON COBERTURA CENEPRED",
        "SIN COBERTURA CENEPRED"
    ),
    "SIN COBERTURA CENEPRED"
)</f>
        <v>SIN COBERTURA CENEPRED</v>
      </c>
      <c r="H87" t="str" cm="1">
        <f t="array" ref="H87">IFERROR(
    IF(
        INDEX(
            'CENEPRED DISTRITAL'!$B:$XFD,
            _xlfn.XMATCH($H$1,'CENEPRED DISTRITAL'!$A:$A,0),
            _xlfn.XMATCH(A87,'CENEPRED DISTRITAL'!$B$1:$XFD$1,0)
        )&lt;&gt;"",
        "CON COBERTURA CENEPRED",
        "SIN COBERTURA CENEPRED"
    ),
    "SIN COBERTURA CENEPRED"
)</f>
        <v>SIN COBERTURA CENEPRED</v>
      </c>
    </row>
    <row r="88" spans="1:8" x14ac:dyDescent="0.35">
      <c r="A88" s="359">
        <v>20103</v>
      </c>
      <c r="B88" t="s">
        <v>34565</v>
      </c>
      <c r="C88">
        <v>201</v>
      </c>
      <c r="D88">
        <v>2</v>
      </c>
      <c r="E88" t="str">
        <f>_xlfn.XLOOKUP(D88,'Ubigeo Departamental'!A:A,'Ubigeo Departamental'!B:B)</f>
        <v>Áncash</v>
      </c>
      <c r="F88" t="str" cm="1">
        <f t="array" ref="F88">IFERROR(IF(INDEX('CENEPRED DISTRITAL'!$B:$XFD,
            _xlfn.XMATCH($F$1,'CENEPRED DISTRITAL'!$A:$A,0),
            _xlfn.XMATCH(A88,'CENEPRED DISTRITAL'!$B$1:$XFD$1,0)
        )&lt;&gt;"",        "CON COBERTURA CENEPRED",        "SIN COBERTURA CENEPRED"    ),    "SIN COBERTURA CENEPRED")</f>
        <v>SIN COBERTURA CENEPRED</v>
      </c>
      <c r="G88" t="str" cm="1">
        <f t="array" ref="G88">IFERROR(
    IF(
        INDEX(
            'CENEPRED DISTRITAL'!$B:$XFD,
            _xlfn.XMATCH($G$1,'CENEPRED DISTRITAL'!$A:$A,0),
            _xlfn.XMATCH(A88,'CENEPRED DISTRITAL'!$B$1:$XFD$1,0)
        )&lt;&gt;"",
        "CON COBERTURA CENEPRED",
        "SIN COBERTURA CENEPRED"
    ),
    "SIN COBERTURA CENEPRED"
)</f>
        <v>SIN COBERTURA CENEPRED</v>
      </c>
      <c r="H88" t="str" cm="1">
        <f t="array" ref="H88">IFERROR(
    IF(
        INDEX(
            'CENEPRED DISTRITAL'!$B:$XFD,
            _xlfn.XMATCH($H$1,'CENEPRED DISTRITAL'!$A:$A,0),
            _xlfn.XMATCH(A88,'CENEPRED DISTRITAL'!$B$1:$XFD$1,0)
        )&lt;&gt;"",
        "CON COBERTURA CENEPRED",
        "SIN COBERTURA CENEPRED"
    ),
    "SIN COBERTURA CENEPRED"
)</f>
        <v>SIN COBERTURA CENEPRED</v>
      </c>
    </row>
    <row r="89" spans="1:8" x14ac:dyDescent="0.35">
      <c r="A89" s="359">
        <v>20104</v>
      </c>
      <c r="B89" t="s">
        <v>36602</v>
      </c>
      <c r="C89">
        <v>201</v>
      </c>
      <c r="D89">
        <v>2</v>
      </c>
      <c r="E89" t="str">
        <f>_xlfn.XLOOKUP(D89,'Ubigeo Departamental'!A:A,'Ubigeo Departamental'!B:B)</f>
        <v>Áncash</v>
      </c>
      <c r="F89" t="str" cm="1">
        <f t="array" ref="F89">IFERROR(IF(INDEX('CENEPRED DISTRITAL'!$B:$XFD,
            _xlfn.XMATCH($F$1,'CENEPRED DISTRITAL'!$A:$A,0),
            _xlfn.XMATCH(A89,'CENEPRED DISTRITAL'!$B$1:$XFD$1,0)
        )&lt;&gt;"",        "CON COBERTURA CENEPRED",        "SIN COBERTURA CENEPRED"    ),    "SIN COBERTURA CENEPRED")</f>
        <v>SIN COBERTURA CENEPRED</v>
      </c>
      <c r="G89" t="str" cm="1">
        <f t="array" ref="G89">IFERROR(
    IF(
        INDEX(
            'CENEPRED DISTRITAL'!$B:$XFD,
            _xlfn.XMATCH($G$1,'CENEPRED DISTRITAL'!$A:$A,0),
            _xlfn.XMATCH(A89,'CENEPRED DISTRITAL'!$B$1:$XFD$1,0)
        )&lt;&gt;"",
        "CON COBERTURA CENEPRED",
        "SIN COBERTURA CENEPRED"
    ),
    "SIN COBERTURA CENEPRED"
)</f>
        <v>SIN COBERTURA CENEPRED</v>
      </c>
      <c r="H89" t="str" cm="1">
        <f t="array" ref="H89">IFERROR(
    IF(
        INDEX(
            'CENEPRED DISTRITAL'!$B:$XFD,
            _xlfn.XMATCH($H$1,'CENEPRED DISTRITAL'!$A:$A,0),
            _xlfn.XMATCH(A89,'CENEPRED DISTRITAL'!$B$1:$XFD$1,0)
        )&lt;&gt;"",
        "CON COBERTURA CENEPRED",
        "SIN COBERTURA CENEPRED"
    ),
    "SIN COBERTURA CENEPRED"
)</f>
        <v>SIN COBERTURA CENEPRED</v>
      </c>
    </row>
    <row r="90" spans="1:8" x14ac:dyDescent="0.35">
      <c r="A90" s="359">
        <v>20105</v>
      </c>
      <c r="B90" t="s">
        <v>31759</v>
      </c>
      <c r="C90">
        <v>201</v>
      </c>
      <c r="D90">
        <v>2</v>
      </c>
      <c r="E90" t="str">
        <f>_xlfn.XLOOKUP(D90,'Ubigeo Departamental'!A:A,'Ubigeo Departamental'!B:B)</f>
        <v>Áncash</v>
      </c>
      <c r="F90" t="str" cm="1">
        <f t="array" ref="F90">IFERROR(IF(INDEX('CENEPRED DISTRITAL'!$B:$XFD,
            _xlfn.XMATCH($F$1,'CENEPRED DISTRITAL'!$A:$A,0),
            _xlfn.XMATCH(A90,'CENEPRED DISTRITAL'!$B$1:$XFD$1,0)
        )&lt;&gt;"",        "CON COBERTURA CENEPRED",        "SIN COBERTURA CENEPRED"    ),    "SIN COBERTURA CENEPRED")</f>
        <v>CON COBERTURA CENEPRED</v>
      </c>
      <c r="G90" t="str" cm="1">
        <f t="array" ref="G90">IFERROR(
    IF(
        INDEX(
            'CENEPRED DISTRITAL'!$B:$XFD,
            _xlfn.XMATCH($G$1,'CENEPRED DISTRITAL'!$A:$A,0),
            _xlfn.XMATCH(A90,'CENEPRED DISTRITAL'!$B$1:$XFD$1,0)
        )&lt;&gt;"",
        "CON COBERTURA CENEPRED",
        "SIN COBERTURA CENEPRED"
    ),
    "SIN COBERTURA CENEPRED"
)</f>
        <v>CON COBERTURA CENEPRED</v>
      </c>
      <c r="H90" t="str" cm="1">
        <f t="array" ref="H90">IFERROR(
    IF(
        INDEX(
            'CENEPRED DISTRITAL'!$B:$XFD,
            _xlfn.XMATCH($H$1,'CENEPRED DISTRITAL'!$A:$A,0),
            _xlfn.XMATCH(A90,'CENEPRED DISTRITAL'!$B$1:$XFD$1,0)
        )&lt;&gt;"",
        "CON COBERTURA CENEPRED",
        "SIN COBERTURA CENEPRED"
    ),
    "SIN COBERTURA CENEPRED"
)</f>
        <v>CON COBERTURA CENEPRED</v>
      </c>
    </row>
    <row r="91" spans="1:8" x14ac:dyDescent="0.35">
      <c r="A91" s="359">
        <v>20106</v>
      </c>
      <c r="B91" t="s">
        <v>36603</v>
      </c>
      <c r="C91">
        <v>201</v>
      </c>
      <c r="D91">
        <v>2</v>
      </c>
      <c r="E91" t="str">
        <f>_xlfn.XLOOKUP(D91,'Ubigeo Departamental'!A:A,'Ubigeo Departamental'!B:B)</f>
        <v>Áncash</v>
      </c>
      <c r="F91" t="str" cm="1">
        <f t="array" ref="F91">IFERROR(IF(INDEX('CENEPRED DISTRITAL'!$B:$XFD,
            _xlfn.XMATCH($F$1,'CENEPRED DISTRITAL'!$A:$A,0),
            _xlfn.XMATCH(A91,'CENEPRED DISTRITAL'!$B$1:$XFD$1,0)
        )&lt;&gt;"",        "CON COBERTURA CENEPRED",        "SIN COBERTURA CENEPRED"    ),    "SIN COBERTURA CENEPRED")</f>
        <v>SIN COBERTURA CENEPRED</v>
      </c>
      <c r="G91" t="str" cm="1">
        <f t="array" ref="G91">IFERROR(
    IF(
        INDEX(
            'CENEPRED DISTRITAL'!$B:$XFD,
            _xlfn.XMATCH($G$1,'CENEPRED DISTRITAL'!$A:$A,0),
            _xlfn.XMATCH(A91,'CENEPRED DISTRITAL'!$B$1:$XFD$1,0)
        )&lt;&gt;"",
        "CON COBERTURA CENEPRED",
        "SIN COBERTURA CENEPRED"
    ),
    "SIN COBERTURA CENEPRED"
)</f>
        <v>SIN COBERTURA CENEPRED</v>
      </c>
      <c r="H91" t="str" cm="1">
        <f t="array" ref="H91">IFERROR(
    IF(
        INDEX(
            'CENEPRED DISTRITAL'!$B:$XFD,
            _xlfn.XMATCH($H$1,'CENEPRED DISTRITAL'!$A:$A,0),
            _xlfn.XMATCH(A91,'CENEPRED DISTRITAL'!$B$1:$XFD$1,0)
        )&lt;&gt;"",
        "CON COBERTURA CENEPRED",
        "SIN COBERTURA CENEPRED"
    ),
    "SIN COBERTURA CENEPRED"
)</f>
        <v>SIN COBERTURA CENEPRED</v>
      </c>
    </row>
    <row r="92" spans="1:8" x14ac:dyDescent="0.35">
      <c r="A92" s="359">
        <v>20107</v>
      </c>
      <c r="B92" t="s">
        <v>146</v>
      </c>
      <c r="C92">
        <v>201</v>
      </c>
      <c r="D92">
        <v>2</v>
      </c>
      <c r="E92" t="str">
        <f>_xlfn.XLOOKUP(D92,'Ubigeo Departamental'!A:A,'Ubigeo Departamental'!B:B)</f>
        <v>Áncash</v>
      </c>
      <c r="F92" t="str" cm="1">
        <f t="array" ref="F92">IFERROR(IF(INDEX('CENEPRED DISTRITAL'!$B:$XFD,
            _xlfn.XMATCH($F$1,'CENEPRED DISTRITAL'!$A:$A,0),
            _xlfn.XMATCH(A92,'CENEPRED DISTRITAL'!$B$1:$XFD$1,0)
        )&lt;&gt;"",        "CON COBERTURA CENEPRED",        "SIN COBERTURA CENEPRED"    ),    "SIN COBERTURA CENEPRED")</f>
        <v>SIN COBERTURA CENEPRED</v>
      </c>
      <c r="G92" t="str" cm="1">
        <f t="array" ref="G92">IFERROR(
    IF(
        INDEX(
            'CENEPRED DISTRITAL'!$B:$XFD,
            _xlfn.XMATCH($G$1,'CENEPRED DISTRITAL'!$A:$A,0),
            _xlfn.XMATCH(A92,'CENEPRED DISTRITAL'!$B$1:$XFD$1,0)
        )&lt;&gt;"",
        "CON COBERTURA CENEPRED",
        "SIN COBERTURA CENEPRED"
    ),
    "SIN COBERTURA CENEPRED"
)</f>
        <v>SIN COBERTURA CENEPRED</v>
      </c>
      <c r="H92" t="str" cm="1">
        <f t="array" ref="H92">IFERROR(
    IF(
        INDEX(
            'CENEPRED DISTRITAL'!$B:$XFD,
            _xlfn.XMATCH($H$1,'CENEPRED DISTRITAL'!$A:$A,0),
            _xlfn.XMATCH(A92,'CENEPRED DISTRITAL'!$B$1:$XFD$1,0)
        )&lt;&gt;"",
        "CON COBERTURA CENEPRED",
        "SIN COBERTURA CENEPRED"
    ),
    "SIN COBERTURA CENEPRED"
)</f>
        <v>SIN COBERTURA CENEPRED</v>
      </c>
    </row>
    <row r="93" spans="1:8" x14ac:dyDescent="0.35">
      <c r="A93" s="359">
        <v>20108</v>
      </c>
      <c r="B93" t="s">
        <v>34471</v>
      </c>
      <c r="C93">
        <v>201</v>
      </c>
      <c r="D93">
        <v>2</v>
      </c>
      <c r="E93" t="str">
        <f>_xlfn.XLOOKUP(D93,'Ubigeo Departamental'!A:A,'Ubigeo Departamental'!B:B)</f>
        <v>Áncash</v>
      </c>
      <c r="F93" t="str" cm="1">
        <f t="array" ref="F93">IFERROR(IF(INDEX('CENEPRED DISTRITAL'!$B:$XFD,
            _xlfn.XMATCH($F$1,'CENEPRED DISTRITAL'!$A:$A,0),
            _xlfn.XMATCH(A93,'CENEPRED DISTRITAL'!$B$1:$XFD$1,0)
        )&lt;&gt;"",        "CON COBERTURA CENEPRED",        "SIN COBERTURA CENEPRED"    ),    "SIN COBERTURA CENEPRED")</f>
        <v>SIN COBERTURA CENEPRED</v>
      </c>
      <c r="G93" t="str" cm="1">
        <f t="array" ref="G93">IFERROR(
    IF(
        INDEX(
            'CENEPRED DISTRITAL'!$B:$XFD,
            _xlfn.XMATCH($G$1,'CENEPRED DISTRITAL'!$A:$A,0),
            _xlfn.XMATCH(A93,'CENEPRED DISTRITAL'!$B$1:$XFD$1,0)
        )&lt;&gt;"",
        "CON COBERTURA CENEPRED",
        "SIN COBERTURA CENEPRED"
    ),
    "SIN COBERTURA CENEPRED"
)</f>
        <v>SIN COBERTURA CENEPRED</v>
      </c>
      <c r="H93" t="str" cm="1">
        <f t="array" ref="H93">IFERROR(
    IF(
        INDEX(
            'CENEPRED DISTRITAL'!$B:$XFD,
            _xlfn.XMATCH($H$1,'CENEPRED DISTRITAL'!$A:$A,0),
            _xlfn.XMATCH(A93,'CENEPRED DISTRITAL'!$B$1:$XFD$1,0)
        )&lt;&gt;"",
        "CON COBERTURA CENEPRED",
        "SIN COBERTURA CENEPRED"
    ),
    "SIN COBERTURA CENEPRED"
)</f>
        <v>SIN COBERTURA CENEPRED</v>
      </c>
    </row>
    <row r="94" spans="1:8" x14ac:dyDescent="0.35">
      <c r="A94" s="359">
        <v>20109</v>
      </c>
      <c r="B94" t="s">
        <v>36604</v>
      </c>
      <c r="C94">
        <v>201</v>
      </c>
      <c r="D94">
        <v>2</v>
      </c>
      <c r="E94" t="str">
        <f>_xlfn.XLOOKUP(D94,'Ubigeo Departamental'!A:A,'Ubigeo Departamental'!B:B)</f>
        <v>Áncash</v>
      </c>
      <c r="F94" t="str" cm="1">
        <f t="array" ref="F94">IFERROR(IF(INDEX('CENEPRED DISTRITAL'!$B:$XFD,
            _xlfn.XMATCH($F$1,'CENEPRED DISTRITAL'!$A:$A,0),
            _xlfn.XMATCH(A94,'CENEPRED DISTRITAL'!$B$1:$XFD$1,0)
        )&lt;&gt;"",        "CON COBERTURA CENEPRED",        "SIN COBERTURA CENEPRED"    ),    "SIN COBERTURA CENEPRED")</f>
        <v>SIN COBERTURA CENEPRED</v>
      </c>
      <c r="G94" t="str" cm="1">
        <f t="array" ref="G94">IFERROR(
    IF(
        INDEX(
            'CENEPRED DISTRITAL'!$B:$XFD,
            _xlfn.XMATCH($G$1,'CENEPRED DISTRITAL'!$A:$A,0),
            _xlfn.XMATCH(A94,'CENEPRED DISTRITAL'!$B$1:$XFD$1,0)
        )&lt;&gt;"",
        "CON COBERTURA CENEPRED",
        "SIN COBERTURA CENEPRED"
    ),
    "SIN COBERTURA CENEPRED"
)</f>
        <v>SIN COBERTURA CENEPRED</v>
      </c>
      <c r="H94" t="str" cm="1">
        <f t="array" ref="H94">IFERROR(
    IF(
        INDEX(
            'CENEPRED DISTRITAL'!$B:$XFD,
            _xlfn.XMATCH($H$1,'CENEPRED DISTRITAL'!$A:$A,0),
            _xlfn.XMATCH(A94,'CENEPRED DISTRITAL'!$B$1:$XFD$1,0)
        )&lt;&gt;"",
        "CON COBERTURA CENEPRED",
        "SIN COBERTURA CENEPRED"
    ),
    "SIN COBERTURA CENEPRED"
)</f>
        <v>SIN COBERTURA CENEPRED</v>
      </c>
    </row>
    <row r="95" spans="1:8" x14ac:dyDescent="0.35">
      <c r="A95" s="359">
        <v>20110</v>
      </c>
      <c r="B95" t="s">
        <v>34744</v>
      </c>
      <c r="C95">
        <v>201</v>
      </c>
      <c r="D95">
        <v>2</v>
      </c>
      <c r="E95" t="str">
        <f>_xlfn.XLOOKUP(D95,'Ubigeo Departamental'!A:A,'Ubigeo Departamental'!B:B)</f>
        <v>Áncash</v>
      </c>
      <c r="F95" t="str" cm="1">
        <f t="array" ref="F95">IFERROR(IF(INDEX('CENEPRED DISTRITAL'!$B:$XFD,
            _xlfn.XMATCH($F$1,'CENEPRED DISTRITAL'!$A:$A,0),
            _xlfn.XMATCH(A95,'CENEPRED DISTRITAL'!$B$1:$XFD$1,0)
        )&lt;&gt;"",        "CON COBERTURA CENEPRED",        "SIN COBERTURA CENEPRED"    ),    "SIN COBERTURA CENEPRED")</f>
        <v>SIN COBERTURA CENEPRED</v>
      </c>
      <c r="G95" t="str" cm="1">
        <f t="array" ref="G95">IFERROR(
    IF(
        INDEX(
            'CENEPRED DISTRITAL'!$B:$XFD,
            _xlfn.XMATCH($G$1,'CENEPRED DISTRITAL'!$A:$A,0),
            _xlfn.XMATCH(A95,'CENEPRED DISTRITAL'!$B$1:$XFD$1,0)
        )&lt;&gt;"",
        "CON COBERTURA CENEPRED",
        "SIN COBERTURA CENEPRED"
    ),
    "SIN COBERTURA CENEPRED"
)</f>
        <v>SIN COBERTURA CENEPRED</v>
      </c>
      <c r="H95" t="str" cm="1">
        <f t="array" ref="H95">IFERROR(
    IF(
        INDEX(
            'CENEPRED DISTRITAL'!$B:$XFD,
            _xlfn.XMATCH($H$1,'CENEPRED DISTRITAL'!$A:$A,0),
            _xlfn.XMATCH(A95,'CENEPRED DISTRITAL'!$B$1:$XFD$1,0)
        )&lt;&gt;"",
        "CON COBERTURA CENEPRED",
        "SIN COBERTURA CENEPRED"
    ),
    "SIN COBERTURA CENEPRED"
)</f>
        <v>SIN COBERTURA CENEPRED</v>
      </c>
    </row>
    <row r="96" spans="1:8" x14ac:dyDescent="0.35">
      <c r="A96" s="359">
        <v>20111</v>
      </c>
      <c r="B96" t="s">
        <v>34547</v>
      </c>
      <c r="C96">
        <v>201</v>
      </c>
      <c r="D96">
        <v>2</v>
      </c>
      <c r="E96" t="str">
        <f>_xlfn.XLOOKUP(D96,'Ubigeo Departamental'!A:A,'Ubigeo Departamental'!B:B)</f>
        <v>Áncash</v>
      </c>
      <c r="F96" t="str" cm="1">
        <f t="array" ref="F96">IFERROR(IF(INDEX('CENEPRED DISTRITAL'!$B:$XFD,
            _xlfn.XMATCH($F$1,'CENEPRED DISTRITAL'!$A:$A,0),
            _xlfn.XMATCH(A96,'CENEPRED DISTRITAL'!$B$1:$XFD$1,0)
        )&lt;&gt;"",        "CON COBERTURA CENEPRED",        "SIN COBERTURA CENEPRED"    ),    "SIN COBERTURA CENEPRED")</f>
        <v>SIN COBERTURA CENEPRED</v>
      </c>
      <c r="G96" t="str" cm="1">
        <f t="array" ref="G96">IFERROR(
    IF(
        INDEX(
            'CENEPRED DISTRITAL'!$B:$XFD,
            _xlfn.XMATCH($G$1,'CENEPRED DISTRITAL'!$A:$A,0),
            _xlfn.XMATCH(A96,'CENEPRED DISTRITAL'!$B$1:$XFD$1,0)
        )&lt;&gt;"",
        "CON COBERTURA CENEPRED",
        "SIN COBERTURA CENEPRED"
    ),
    "SIN COBERTURA CENEPRED"
)</f>
        <v>SIN COBERTURA CENEPRED</v>
      </c>
      <c r="H96" t="str" cm="1">
        <f t="array" ref="H96">IFERROR(
    IF(
        INDEX(
            'CENEPRED DISTRITAL'!$B:$XFD,
            _xlfn.XMATCH($H$1,'CENEPRED DISTRITAL'!$A:$A,0),
            _xlfn.XMATCH(A96,'CENEPRED DISTRITAL'!$B$1:$XFD$1,0)
        )&lt;&gt;"",
        "CON COBERTURA CENEPRED",
        "SIN COBERTURA CENEPRED"
    ),
    "SIN COBERTURA CENEPRED"
)</f>
        <v>SIN COBERTURA CENEPRED</v>
      </c>
    </row>
    <row r="97" spans="1:8" x14ac:dyDescent="0.35">
      <c r="A97" s="359">
        <v>20112</v>
      </c>
      <c r="B97" t="s">
        <v>36605</v>
      </c>
      <c r="C97">
        <v>201</v>
      </c>
      <c r="D97">
        <v>2</v>
      </c>
      <c r="E97" t="str">
        <f>_xlfn.XLOOKUP(D97,'Ubigeo Departamental'!A:A,'Ubigeo Departamental'!B:B)</f>
        <v>Áncash</v>
      </c>
      <c r="F97" t="str" cm="1">
        <f t="array" ref="F97">IFERROR(IF(INDEX('CENEPRED DISTRITAL'!$B:$XFD,
            _xlfn.XMATCH($F$1,'CENEPRED DISTRITAL'!$A:$A,0),
            _xlfn.XMATCH(A97,'CENEPRED DISTRITAL'!$B$1:$XFD$1,0)
        )&lt;&gt;"",        "CON COBERTURA CENEPRED",        "SIN COBERTURA CENEPRED"    ),    "SIN COBERTURA CENEPRED")</f>
        <v>SIN COBERTURA CENEPRED</v>
      </c>
      <c r="G97" t="str" cm="1">
        <f t="array" ref="G97">IFERROR(
    IF(
        INDEX(
            'CENEPRED DISTRITAL'!$B:$XFD,
            _xlfn.XMATCH($G$1,'CENEPRED DISTRITAL'!$A:$A,0),
            _xlfn.XMATCH(A97,'CENEPRED DISTRITAL'!$B$1:$XFD$1,0)
        )&lt;&gt;"",
        "CON COBERTURA CENEPRED",
        "SIN COBERTURA CENEPRED"
    ),
    "SIN COBERTURA CENEPRED"
)</f>
        <v>SIN COBERTURA CENEPRED</v>
      </c>
      <c r="H97" t="str" cm="1">
        <f t="array" ref="H97">IFERROR(
    IF(
        INDEX(
            'CENEPRED DISTRITAL'!$B:$XFD,
            _xlfn.XMATCH($H$1,'CENEPRED DISTRITAL'!$A:$A,0),
            _xlfn.XMATCH(A97,'CENEPRED DISTRITAL'!$B$1:$XFD$1,0)
        )&lt;&gt;"",
        "CON COBERTURA CENEPRED",
        "SIN COBERTURA CENEPRED"
    ),
    "SIN COBERTURA CENEPRED"
)</f>
        <v>SIN COBERTURA CENEPRED</v>
      </c>
    </row>
    <row r="98" spans="1:8" x14ac:dyDescent="0.35">
      <c r="A98" s="359">
        <v>20201</v>
      </c>
      <c r="B98" t="s">
        <v>34548</v>
      </c>
      <c r="C98">
        <v>202</v>
      </c>
      <c r="D98">
        <v>2</v>
      </c>
      <c r="E98" t="str">
        <f>_xlfn.XLOOKUP(D98,'Ubigeo Departamental'!A:A,'Ubigeo Departamental'!B:B)</f>
        <v>Áncash</v>
      </c>
      <c r="F98" t="str" cm="1">
        <f t="array" ref="F98">IFERROR(IF(INDEX('CENEPRED DISTRITAL'!$B:$XFD,
            _xlfn.XMATCH($F$1,'CENEPRED DISTRITAL'!$A:$A,0),
            _xlfn.XMATCH(A98,'CENEPRED DISTRITAL'!$B$1:$XFD$1,0)
        )&lt;&gt;"",        "CON COBERTURA CENEPRED",        "SIN COBERTURA CENEPRED"    ),    "SIN COBERTURA CENEPRED")</f>
        <v>SIN COBERTURA CENEPRED</v>
      </c>
      <c r="G98" t="str" cm="1">
        <f t="array" ref="G98">IFERROR(
    IF(
        INDEX(
            'CENEPRED DISTRITAL'!$B:$XFD,
            _xlfn.XMATCH($G$1,'CENEPRED DISTRITAL'!$A:$A,0),
            _xlfn.XMATCH(A98,'CENEPRED DISTRITAL'!$B$1:$XFD$1,0)
        )&lt;&gt;"",
        "CON COBERTURA CENEPRED",
        "SIN COBERTURA CENEPRED"
    ),
    "SIN COBERTURA CENEPRED"
)</f>
        <v>SIN COBERTURA CENEPRED</v>
      </c>
      <c r="H98" t="str" cm="1">
        <f t="array" ref="H98">IFERROR(
    IF(
        INDEX(
            'CENEPRED DISTRITAL'!$B:$XFD,
            _xlfn.XMATCH($H$1,'CENEPRED DISTRITAL'!$A:$A,0),
            _xlfn.XMATCH(A98,'CENEPRED DISTRITAL'!$B$1:$XFD$1,0)
        )&lt;&gt;"",
        "CON COBERTURA CENEPRED",
        "SIN COBERTURA CENEPRED"
    ),
    "SIN COBERTURA CENEPRED"
)</f>
        <v>SIN COBERTURA CENEPRED</v>
      </c>
    </row>
    <row r="99" spans="1:8" x14ac:dyDescent="0.35">
      <c r="A99" s="359">
        <v>20202</v>
      </c>
      <c r="B99" t="s">
        <v>34549</v>
      </c>
      <c r="C99">
        <v>202</v>
      </c>
      <c r="D99">
        <v>2</v>
      </c>
      <c r="E99" t="str">
        <f>_xlfn.XLOOKUP(D99,'Ubigeo Departamental'!A:A,'Ubigeo Departamental'!B:B)</f>
        <v>Áncash</v>
      </c>
      <c r="F99" t="str" cm="1">
        <f t="array" ref="F99">IFERROR(IF(INDEX('CENEPRED DISTRITAL'!$B:$XFD,
            _xlfn.XMATCH($F$1,'CENEPRED DISTRITAL'!$A:$A,0),
            _xlfn.XMATCH(A99,'CENEPRED DISTRITAL'!$B$1:$XFD$1,0)
        )&lt;&gt;"",        "CON COBERTURA CENEPRED",        "SIN COBERTURA CENEPRED"    ),    "SIN COBERTURA CENEPRED")</f>
        <v>SIN COBERTURA CENEPRED</v>
      </c>
      <c r="G99" t="str" cm="1">
        <f t="array" ref="G99">IFERROR(
    IF(
        INDEX(
            'CENEPRED DISTRITAL'!$B:$XFD,
            _xlfn.XMATCH($G$1,'CENEPRED DISTRITAL'!$A:$A,0),
            _xlfn.XMATCH(A99,'CENEPRED DISTRITAL'!$B$1:$XFD$1,0)
        )&lt;&gt;"",
        "CON COBERTURA CENEPRED",
        "SIN COBERTURA CENEPRED"
    ),
    "SIN COBERTURA CENEPRED"
)</f>
        <v>SIN COBERTURA CENEPRED</v>
      </c>
      <c r="H99" t="str" cm="1">
        <f t="array" ref="H99">IFERROR(
    IF(
        INDEX(
            'CENEPRED DISTRITAL'!$B:$XFD,
            _xlfn.XMATCH($H$1,'CENEPRED DISTRITAL'!$A:$A,0),
            _xlfn.XMATCH(A99,'CENEPRED DISTRITAL'!$B$1:$XFD$1,0)
        )&lt;&gt;"",
        "CON COBERTURA CENEPRED",
        "SIN COBERTURA CENEPRED"
    ),
    "SIN COBERTURA CENEPRED"
)</f>
        <v>SIN COBERTURA CENEPRED</v>
      </c>
    </row>
    <row r="100" spans="1:8" x14ac:dyDescent="0.35">
      <c r="A100" s="359">
        <v>20203</v>
      </c>
      <c r="B100" t="s">
        <v>34550</v>
      </c>
      <c r="C100">
        <v>202</v>
      </c>
      <c r="D100">
        <v>2</v>
      </c>
      <c r="E100" t="str">
        <f>_xlfn.XLOOKUP(D100,'Ubigeo Departamental'!A:A,'Ubigeo Departamental'!B:B)</f>
        <v>Áncash</v>
      </c>
      <c r="F100" t="str" cm="1">
        <f t="array" ref="F100">IFERROR(IF(INDEX('CENEPRED DISTRITAL'!$B:$XFD,
            _xlfn.XMATCH($F$1,'CENEPRED DISTRITAL'!$A:$A,0),
            _xlfn.XMATCH(A100,'CENEPRED DISTRITAL'!$B$1:$XFD$1,0)
        )&lt;&gt;"",        "CON COBERTURA CENEPRED",        "SIN COBERTURA CENEPRED"    ),    "SIN COBERTURA CENEPRED")</f>
        <v>SIN COBERTURA CENEPRED</v>
      </c>
      <c r="G100" t="str" cm="1">
        <f t="array" ref="G100">IFERROR(
    IF(
        INDEX(
            'CENEPRED DISTRITAL'!$B:$XFD,
            _xlfn.XMATCH($G$1,'CENEPRED DISTRITAL'!$A:$A,0),
            _xlfn.XMATCH(A100,'CENEPRED DISTRITAL'!$B$1:$XFD$1,0)
        )&lt;&gt;"",
        "CON COBERTURA CENEPRED",
        "SIN COBERTURA CENEPRED"
    ),
    "SIN COBERTURA CENEPRED"
)</f>
        <v>SIN COBERTURA CENEPRED</v>
      </c>
      <c r="H100" t="str" cm="1">
        <f t="array" ref="H100">IFERROR(
    IF(
        INDEX(
            'CENEPRED DISTRITAL'!$B:$XFD,
            _xlfn.XMATCH($H$1,'CENEPRED DISTRITAL'!$A:$A,0),
            _xlfn.XMATCH(A100,'CENEPRED DISTRITAL'!$B$1:$XFD$1,0)
        )&lt;&gt;"",
        "CON COBERTURA CENEPRED",
        "SIN COBERTURA CENEPRED"
    ),
    "SIN COBERTURA CENEPRED"
)</f>
        <v>SIN COBERTURA CENEPRED</v>
      </c>
    </row>
    <row r="101" spans="1:8" x14ac:dyDescent="0.35">
      <c r="A101" s="359">
        <v>20204</v>
      </c>
      <c r="B101" t="s">
        <v>36606</v>
      </c>
      <c r="C101">
        <v>202</v>
      </c>
      <c r="D101">
        <v>2</v>
      </c>
      <c r="E101" t="str">
        <f>_xlfn.XLOOKUP(D101,'Ubigeo Departamental'!A:A,'Ubigeo Departamental'!B:B)</f>
        <v>Áncash</v>
      </c>
      <c r="F101" t="str" cm="1">
        <f t="array" ref="F101">IFERROR(IF(INDEX('CENEPRED DISTRITAL'!$B:$XFD,
            _xlfn.XMATCH($F$1,'CENEPRED DISTRITAL'!$A:$A,0),
            _xlfn.XMATCH(A101,'CENEPRED DISTRITAL'!$B$1:$XFD$1,0)
        )&lt;&gt;"",        "CON COBERTURA CENEPRED",        "SIN COBERTURA CENEPRED"    ),    "SIN COBERTURA CENEPRED")</f>
        <v>SIN COBERTURA CENEPRED</v>
      </c>
      <c r="G101" t="str" cm="1">
        <f t="array" ref="G101">IFERROR(
    IF(
        INDEX(
            'CENEPRED DISTRITAL'!$B:$XFD,
            _xlfn.XMATCH($G$1,'CENEPRED DISTRITAL'!$A:$A,0),
            _xlfn.XMATCH(A101,'CENEPRED DISTRITAL'!$B$1:$XFD$1,0)
        )&lt;&gt;"",
        "CON COBERTURA CENEPRED",
        "SIN COBERTURA CENEPRED"
    ),
    "SIN COBERTURA CENEPRED"
)</f>
        <v>SIN COBERTURA CENEPRED</v>
      </c>
      <c r="H101" t="str" cm="1">
        <f t="array" ref="H101">IFERROR(
    IF(
        INDEX(
            'CENEPRED DISTRITAL'!$B:$XFD,
            _xlfn.XMATCH($H$1,'CENEPRED DISTRITAL'!$A:$A,0),
            _xlfn.XMATCH(A101,'CENEPRED DISTRITAL'!$B$1:$XFD$1,0)
        )&lt;&gt;"",
        "CON COBERTURA CENEPRED",
        "SIN COBERTURA CENEPRED"
    ),
    "SIN COBERTURA CENEPRED"
)</f>
        <v>SIN COBERTURA CENEPRED</v>
      </c>
    </row>
    <row r="102" spans="1:8" x14ac:dyDescent="0.35">
      <c r="A102" s="359">
        <v>20205</v>
      </c>
      <c r="B102" t="s">
        <v>36607</v>
      </c>
      <c r="C102">
        <v>202</v>
      </c>
      <c r="D102">
        <v>2</v>
      </c>
      <c r="E102" t="str">
        <f>_xlfn.XLOOKUP(D102,'Ubigeo Departamental'!A:A,'Ubigeo Departamental'!B:B)</f>
        <v>Áncash</v>
      </c>
      <c r="F102" t="str" cm="1">
        <f t="array" ref="F102">IFERROR(IF(INDEX('CENEPRED DISTRITAL'!$B:$XFD,
            _xlfn.XMATCH($F$1,'CENEPRED DISTRITAL'!$A:$A,0),
            _xlfn.XMATCH(A102,'CENEPRED DISTRITAL'!$B$1:$XFD$1,0)
        )&lt;&gt;"",        "CON COBERTURA CENEPRED",        "SIN COBERTURA CENEPRED"    ),    "SIN COBERTURA CENEPRED")</f>
        <v>SIN COBERTURA CENEPRED</v>
      </c>
      <c r="G102" t="str" cm="1">
        <f t="array" ref="G102">IFERROR(
    IF(
        INDEX(
            'CENEPRED DISTRITAL'!$B:$XFD,
            _xlfn.XMATCH($G$1,'CENEPRED DISTRITAL'!$A:$A,0),
            _xlfn.XMATCH(A102,'CENEPRED DISTRITAL'!$B$1:$XFD$1,0)
        )&lt;&gt;"",
        "CON COBERTURA CENEPRED",
        "SIN COBERTURA CENEPRED"
    ),
    "SIN COBERTURA CENEPRED"
)</f>
        <v>SIN COBERTURA CENEPRED</v>
      </c>
      <c r="H102" t="str" cm="1">
        <f t="array" ref="H102">IFERROR(
    IF(
        INDEX(
            'CENEPRED DISTRITAL'!$B:$XFD,
            _xlfn.XMATCH($H$1,'CENEPRED DISTRITAL'!$A:$A,0),
            _xlfn.XMATCH(A102,'CENEPRED DISTRITAL'!$B$1:$XFD$1,0)
        )&lt;&gt;"",
        "CON COBERTURA CENEPRED",
        "SIN COBERTURA CENEPRED"
    ),
    "SIN COBERTURA CENEPRED"
)</f>
        <v>SIN COBERTURA CENEPRED</v>
      </c>
    </row>
    <row r="103" spans="1:8" x14ac:dyDescent="0.35">
      <c r="A103" s="359">
        <v>20301</v>
      </c>
      <c r="B103" t="s">
        <v>34551</v>
      </c>
      <c r="C103">
        <v>203</v>
      </c>
      <c r="D103">
        <v>2</v>
      </c>
      <c r="E103" t="str">
        <f>_xlfn.XLOOKUP(D103,'Ubigeo Departamental'!A:A,'Ubigeo Departamental'!B:B)</f>
        <v>Áncash</v>
      </c>
      <c r="F103" t="str" cm="1">
        <f t="array" ref="F103">IFERROR(IF(INDEX('CENEPRED DISTRITAL'!$B:$XFD,
            _xlfn.XMATCH($F$1,'CENEPRED DISTRITAL'!$A:$A,0),
            _xlfn.XMATCH(A103,'CENEPRED DISTRITAL'!$B$1:$XFD$1,0)
        )&lt;&gt;"",        "CON COBERTURA CENEPRED",        "SIN COBERTURA CENEPRED"    ),    "SIN COBERTURA CENEPRED")</f>
        <v>SIN COBERTURA CENEPRED</v>
      </c>
      <c r="G103" t="str" cm="1">
        <f t="array" ref="G103">IFERROR(
    IF(
        INDEX(
            'CENEPRED DISTRITAL'!$B:$XFD,
            _xlfn.XMATCH($G$1,'CENEPRED DISTRITAL'!$A:$A,0),
            _xlfn.XMATCH(A103,'CENEPRED DISTRITAL'!$B$1:$XFD$1,0)
        )&lt;&gt;"",
        "CON COBERTURA CENEPRED",
        "SIN COBERTURA CENEPRED"
    ),
    "SIN COBERTURA CENEPRED"
)</f>
        <v>SIN COBERTURA CENEPRED</v>
      </c>
      <c r="H103" t="str" cm="1">
        <f t="array" ref="H103">IFERROR(
    IF(
        INDEX(
            'CENEPRED DISTRITAL'!$B:$XFD,
            _xlfn.XMATCH($H$1,'CENEPRED DISTRITAL'!$A:$A,0),
            _xlfn.XMATCH(A103,'CENEPRED DISTRITAL'!$B$1:$XFD$1,0)
        )&lt;&gt;"",
        "CON COBERTURA CENEPRED",
        "SIN COBERTURA CENEPRED"
    ),
    "SIN COBERTURA CENEPRED"
)</f>
        <v>SIN COBERTURA CENEPRED</v>
      </c>
    </row>
    <row r="104" spans="1:8" x14ac:dyDescent="0.35">
      <c r="A104" s="359">
        <v>20302</v>
      </c>
      <c r="B104" t="s">
        <v>34745</v>
      </c>
      <c r="C104">
        <v>203</v>
      </c>
      <c r="D104">
        <v>2</v>
      </c>
      <c r="E104" t="str">
        <f>_xlfn.XLOOKUP(D104,'Ubigeo Departamental'!A:A,'Ubigeo Departamental'!B:B)</f>
        <v>Áncash</v>
      </c>
      <c r="F104" t="str" cm="1">
        <f t="array" ref="F104">IFERROR(IF(INDEX('CENEPRED DISTRITAL'!$B:$XFD,
            _xlfn.XMATCH($F$1,'CENEPRED DISTRITAL'!$A:$A,0),
            _xlfn.XMATCH(A104,'CENEPRED DISTRITAL'!$B$1:$XFD$1,0)
        )&lt;&gt;"",        "CON COBERTURA CENEPRED",        "SIN COBERTURA CENEPRED"    ),    "SIN COBERTURA CENEPRED")</f>
        <v>SIN COBERTURA CENEPRED</v>
      </c>
      <c r="G104" t="str" cm="1">
        <f t="array" ref="G104">IFERROR(
    IF(
        INDEX(
            'CENEPRED DISTRITAL'!$B:$XFD,
            _xlfn.XMATCH($G$1,'CENEPRED DISTRITAL'!$A:$A,0),
            _xlfn.XMATCH(A104,'CENEPRED DISTRITAL'!$B$1:$XFD$1,0)
        )&lt;&gt;"",
        "CON COBERTURA CENEPRED",
        "SIN COBERTURA CENEPRED"
    ),
    "SIN COBERTURA CENEPRED"
)</f>
        <v>SIN COBERTURA CENEPRED</v>
      </c>
      <c r="H104" t="str" cm="1">
        <f t="array" ref="H104">IFERROR(
    IF(
        INDEX(
            'CENEPRED DISTRITAL'!$B:$XFD,
            _xlfn.XMATCH($H$1,'CENEPRED DISTRITAL'!$A:$A,0),
            _xlfn.XMATCH(A104,'CENEPRED DISTRITAL'!$B$1:$XFD$1,0)
        )&lt;&gt;"",
        "CON COBERTURA CENEPRED",
        "SIN COBERTURA CENEPRED"
    ),
    "SIN COBERTURA CENEPRED"
)</f>
        <v>SIN COBERTURA CENEPRED</v>
      </c>
    </row>
    <row r="105" spans="1:8" x14ac:dyDescent="0.35">
      <c r="A105" s="359">
        <v>20303</v>
      </c>
      <c r="B105" t="s">
        <v>36608</v>
      </c>
      <c r="C105">
        <v>203</v>
      </c>
      <c r="D105">
        <v>2</v>
      </c>
      <c r="E105" t="str">
        <f>_xlfn.XLOOKUP(D105,'Ubigeo Departamental'!A:A,'Ubigeo Departamental'!B:B)</f>
        <v>Áncash</v>
      </c>
      <c r="F105" t="str" cm="1">
        <f t="array" ref="F105">IFERROR(IF(INDEX('CENEPRED DISTRITAL'!$B:$XFD,
            _xlfn.XMATCH($F$1,'CENEPRED DISTRITAL'!$A:$A,0),
            _xlfn.XMATCH(A105,'CENEPRED DISTRITAL'!$B$1:$XFD$1,0)
        )&lt;&gt;"",        "CON COBERTURA CENEPRED",        "SIN COBERTURA CENEPRED"    ),    "SIN COBERTURA CENEPRED")</f>
        <v>SIN COBERTURA CENEPRED</v>
      </c>
      <c r="G105" t="str" cm="1">
        <f t="array" ref="G105">IFERROR(
    IF(
        INDEX(
            'CENEPRED DISTRITAL'!$B:$XFD,
            _xlfn.XMATCH($G$1,'CENEPRED DISTRITAL'!$A:$A,0),
            _xlfn.XMATCH(A105,'CENEPRED DISTRITAL'!$B$1:$XFD$1,0)
        )&lt;&gt;"",
        "CON COBERTURA CENEPRED",
        "SIN COBERTURA CENEPRED"
    ),
    "SIN COBERTURA CENEPRED"
)</f>
        <v>SIN COBERTURA CENEPRED</v>
      </c>
      <c r="H105" t="str" cm="1">
        <f t="array" ref="H105">IFERROR(
    IF(
        INDEX(
            'CENEPRED DISTRITAL'!$B:$XFD,
            _xlfn.XMATCH($H$1,'CENEPRED DISTRITAL'!$A:$A,0),
            _xlfn.XMATCH(A105,'CENEPRED DISTRITAL'!$B$1:$XFD$1,0)
        )&lt;&gt;"",
        "CON COBERTURA CENEPRED",
        "SIN COBERTURA CENEPRED"
    ),
    "SIN COBERTURA CENEPRED"
)</f>
        <v>SIN COBERTURA CENEPRED</v>
      </c>
    </row>
    <row r="106" spans="1:8" x14ac:dyDescent="0.35">
      <c r="A106" s="359">
        <v>20304</v>
      </c>
      <c r="B106" t="s">
        <v>36609</v>
      </c>
      <c r="C106">
        <v>203</v>
      </c>
      <c r="D106">
        <v>2</v>
      </c>
      <c r="E106" t="str">
        <f>_xlfn.XLOOKUP(D106,'Ubigeo Departamental'!A:A,'Ubigeo Departamental'!B:B)</f>
        <v>Áncash</v>
      </c>
      <c r="F106" t="str" cm="1">
        <f t="array" ref="F106">IFERROR(IF(INDEX('CENEPRED DISTRITAL'!$B:$XFD,
            _xlfn.XMATCH($F$1,'CENEPRED DISTRITAL'!$A:$A,0),
            _xlfn.XMATCH(A106,'CENEPRED DISTRITAL'!$B$1:$XFD$1,0)
        )&lt;&gt;"",        "CON COBERTURA CENEPRED",        "SIN COBERTURA CENEPRED"    ),    "SIN COBERTURA CENEPRED")</f>
        <v>SIN COBERTURA CENEPRED</v>
      </c>
      <c r="G106" t="str" cm="1">
        <f t="array" ref="G106">IFERROR(
    IF(
        INDEX(
            'CENEPRED DISTRITAL'!$B:$XFD,
            _xlfn.XMATCH($G$1,'CENEPRED DISTRITAL'!$A:$A,0),
            _xlfn.XMATCH(A106,'CENEPRED DISTRITAL'!$B$1:$XFD$1,0)
        )&lt;&gt;"",
        "CON COBERTURA CENEPRED",
        "SIN COBERTURA CENEPRED"
    ),
    "SIN COBERTURA CENEPRED"
)</f>
        <v>SIN COBERTURA CENEPRED</v>
      </c>
      <c r="H106" t="str" cm="1">
        <f t="array" ref="H106">IFERROR(
    IF(
        INDEX(
            'CENEPRED DISTRITAL'!$B:$XFD,
            _xlfn.XMATCH($H$1,'CENEPRED DISTRITAL'!$A:$A,0),
            _xlfn.XMATCH(A106,'CENEPRED DISTRITAL'!$B$1:$XFD$1,0)
        )&lt;&gt;"",
        "CON COBERTURA CENEPRED",
        "SIN COBERTURA CENEPRED"
    ),
    "SIN COBERTURA CENEPRED"
)</f>
        <v>SIN COBERTURA CENEPRED</v>
      </c>
    </row>
    <row r="107" spans="1:8" x14ac:dyDescent="0.35">
      <c r="A107" s="359">
        <v>20305</v>
      </c>
      <c r="B107" t="s">
        <v>34383</v>
      </c>
      <c r="C107">
        <v>203</v>
      </c>
      <c r="D107">
        <v>2</v>
      </c>
      <c r="E107" t="str">
        <f>_xlfn.XLOOKUP(D107,'Ubigeo Departamental'!A:A,'Ubigeo Departamental'!B:B)</f>
        <v>Áncash</v>
      </c>
      <c r="F107" t="str" cm="1">
        <f t="array" ref="F107">IFERROR(IF(INDEX('CENEPRED DISTRITAL'!$B:$XFD,
            _xlfn.XMATCH($F$1,'CENEPRED DISTRITAL'!$A:$A,0),
            _xlfn.XMATCH(A107,'CENEPRED DISTRITAL'!$B$1:$XFD$1,0)
        )&lt;&gt;"",        "CON COBERTURA CENEPRED",        "SIN COBERTURA CENEPRED"    ),    "SIN COBERTURA CENEPRED")</f>
        <v>SIN COBERTURA CENEPRED</v>
      </c>
      <c r="G107" t="str" cm="1">
        <f t="array" ref="G107">IFERROR(
    IF(
        INDEX(
            'CENEPRED DISTRITAL'!$B:$XFD,
            _xlfn.XMATCH($G$1,'CENEPRED DISTRITAL'!$A:$A,0),
            _xlfn.XMATCH(A107,'CENEPRED DISTRITAL'!$B$1:$XFD$1,0)
        )&lt;&gt;"",
        "CON COBERTURA CENEPRED",
        "SIN COBERTURA CENEPRED"
    ),
    "SIN COBERTURA CENEPRED"
)</f>
        <v>SIN COBERTURA CENEPRED</v>
      </c>
      <c r="H107" t="str" cm="1">
        <f t="array" ref="H107">IFERROR(
    IF(
        INDEX(
            'CENEPRED DISTRITAL'!$B:$XFD,
            _xlfn.XMATCH($H$1,'CENEPRED DISTRITAL'!$A:$A,0),
            _xlfn.XMATCH(A107,'CENEPRED DISTRITAL'!$B$1:$XFD$1,0)
        )&lt;&gt;"",
        "CON COBERTURA CENEPRED",
        "SIN COBERTURA CENEPRED"
    ),
    "SIN COBERTURA CENEPRED"
)</f>
        <v>SIN COBERTURA CENEPRED</v>
      </c>
    </row>
    <row r="108" spans="1:8" x14ac:dyDescent="0.35">
      <c r="A108" s="359">
        <v>20306</v>
      </c>
      <c r="B108" t="s">
        <v>36610</v>
      </c>
      <c r="C108">
        <v>203</v>
      </c>
      <c r="D108">
        <v>2</v>
      </c>
      <c r="E108" t="str">
        <f>_xlfn.XLOOKUP(D108,'Ubigeo Departamental'!A:A,'Ubigeo Departamental'!B:B)</f>
        <v>Áncash</v>
      </c>
      <c r="F108" t="str" cm="1">
        <f t="array" ref="F108">IFERROR(IF(INDEX('CENEPRED DISTRITAL'!$B:$XFD,
            _xlfn.XMATCH($F$1,'CENEPRED DISTRITAL'!$A:$A,0),
            _xlfn.XMATCH(A108,'CENEPRED DISTRITAL'!$B$1:$XFD$1,0)
        )&lt;&gt;"",        "CON COBERTURA CENEPRED",        "SIN COBERTURA CENEPRED"    ),    "SIN COBERTURA CENEPRED")</f>
        <v>SIN COBERTURA CENEPRED</v>
      </c>
      <c r="G108" t="str" cm="1">
        <f t="array" ref="G108">IFERROR(
    IF(
        INDEX(
            'CENEPRED DISTRITAL'!$B:$XFD,
            _xlfn.XMATCH($G$1,'CENEPRED DISTRITAL'!$A:$A,0),
            _xlfn.XMATCH(A108,'CENEPRED DISTRITAL'!$B$1:$XFD$1,0)
        )&lt;&gt;"",
        "CON COBERTURA CENEPRED",
        "SIN COBERTURA CENEPRED"
    ),
    "SIN COBERTURA CENEPRED"
)</f>
        <v>SIN COBERTURA CENEPRED</v>
      </c>
      <c r="H108" t="str" cm="1">
        <f t="array" ref="H108">IFERROR(
    IF(
        INDEX(
            'CENEPRED DISTRITAL'!$B:$XFD,
            _xlfn.XMATCH($H$1,'CENEPRED DISTRITAL'!$A:$A,0),
            _xlfn.XMATCH(A108,'CENEPRED DISTRITAL'!$B$1:$XFD$1,0)
        )&lt;&gt;"",
        "CON COBERTURA CENEPRED",
        "SIN COBERTURA CENEPRED"
    ),
    "SIN COBERTURA CENEPRED"
)</f>
        <v>SIN COBERTURA CENEPRED</v>
      </c>
    </row>
    <row r="109" spans="1:8" x14ac:dyDescent="0.35">
      <c r="A109" s="359">
        <v>20401</v>
      </c>
      <c r="B109" t="s">
        <v>34797</v>
      </c>
      <c r="C109">
        <v>204</v>
      </c>
      <c r="D109">
        <v>2</v>
      </c>
      <c r="E109" t="str">
        <f>_xlfn.XLOOKUP(D109,'Ubigeo Departamental'!A:A,'Ubigeo Departamental'!B:B)</f>
        <v>Áncash</v>
      </c>
      <c r="F109" t="str" cm="1">
        <f t="array" ref="F109">IFERROR(IF(INDEX('CENEPRED DISTRITAL'!$B:$XFD,
            _xlfn.XMATCH($F$1,'CENEPRED DISTRITAL'!$A:$A,0),
            _xlfn.XMATCH(A109,'CENEPRED DISTRITAL'!$B$1:$XFD$1,0)
        )&lt;&gt;"",        "CON COBERTURA CENEPRED",        "SIN COBERTURA CENEPRED"    ),    "SIN COBERTURA CENEPRED")</f>
        <v>SIN COBERTURA CENEPRED</v>
      </c>
      <c r="G109" t="str" cm="1">
        <f t="array" ref="G109">IFERROR(
    IF(
        INDEX(
            'CENEPRED DISTRITAL'!$B:$XFD,
            _xlfn.XMATCH($G$1,'CENEPRED DISTRITAL'!$A:$A,0),
            _xlfn.XMATCH(A109,'CENEPRED DISTRITAL'!$B$1:$XFD$1,0)
        )&lt;&gt;"",
        "CON COBERTURA CENEPRED",
        "SIN COBERTURA CENEPRED"
    ),
    "SIN COBERTURA CENEPRED"
)</f>
        <v>SIN COBERTURA CENEPRED</v>
      </c>
      <c r="H109" t="str" cm="1">
        <f t="array" ref="H109">IFERROR(
    IF(
        INDEX(
            'CENEPRED DISTRITAL'!$B:$XFD,
            _xlfn.XMATCH($H$1,'CENEPRED DISTRITAL'!$A:$A,0),
            _xlfn.XMATCH(A109,'CENEPRED DISTRITAL'!$B$1:$XFD$1,0)
        )&lt;&gt;"",
        "CON COBERTURA CENEPRED",
        "SIN COBERTURA CENEPRED"
    ),
    "SIN COBERTURA CENEPRED"
)</f>
        <v>SIN COBERTURA CENEPRED</v>
      </c>
    </row>
    <row r="110" spans="1:8" x14ac:dyDescent="0.35">
      <c r="A110" s="359">
        <v>20402</v>
      </c>
      <c r="B110" t="s">
        <v>36611</v>
      </c>
      <c r="C110">
        <v>204</v>
      </c>
      <c r="D110">
        <v>2</v>
      </c>
      <c r="E110" t="str">
        <f>_xlfn.XLOOKUP(D110,'Ubigeo Departamental'!A:A,'Ubigeo Departamental'!B:B)</f>
        <v>Áncash</v>
      </c>
      <c r="F110" t="str" cm="1">
        <f t="array" ref="F110">IFERROR(IF(INDEX('CENEPRED DISTRITAL'!$B:$XFD,
            _xlfn.XMATCH($F$1,'CENEPRED DISTRITAL'!$A:$A,0),
            _xlfn.XMATCH(A110,'CENEPRED DISTRITAL'!$B$1:$XFD$1,0)
        )&lt;&gt;"",        "CON COBERTURA CENEPRED",        "SIN COBERTURA CENEPRED"    ),    "SIN COBERTURA CENEPRED")</f>
        <v>SIN COBERTURA CENEPRED</v>
      </c>
      <c r="G110" t="str" cm="1">
        <f t="array" ref="G110">IFERROR(
    IF(
        INDEX(
            'CENEPRED DISTRITAL'!$B:$XFD,
            _xlfn.XMATCH($G$1,'CENEPRED DISTRITAL'!$A:$A,0),
            _xlfn.XMATCH(A110,'CENEPRED DISTRITAL'!$B$1:$XFD$1,0)
        )&lt;&gt;"",
        "CON COBERTURA CENEPRED",
        "SIN COBERTURA CENEPRED"
    ),
    "SIN COBERTURA CENEPRED"
)</f>
        <v>SIN COBERTURA CENEPRED</v>
      </c>
      <c r="H110" t="str" cm="1">
        <f t="array" ref="H110">IFERROR(
    IF(
        INDEX(
            'CENEPRED DISTRITAL'!$B:$XFD,
            _xlfn.XMATCH($H$1,'CENEPRED DISTRITAL'!$A:$A,0),
            _xlfn.XMATCH(A110,'CENEPRED DISTRITAL'!$B$1:$XFD$1,0)
        )&lt;&gt;"",
        "CON COBERTURA CENEPRED",
        "SIN COBERTURA CENEPRED"
    ),
    "SIN COBERTURA CENEPRED"
)</f>
        <v>SIN COBERTURA CENEPRED</v>
      </c>
    </row>
    <row r="111" spans="1:8" x14ac:dyDescent="0.35">
      <c r="A111" s="359">
        <v>20501</v>
      </c>
      <c r="B111" t="s">
        <v>31584</v>
      </c>
      <c r="C111">
        <v>205</v>
      </c>
      <c r="D111">
        <v>2</v>
      </c>
      <c r="E111" t="str">
        <f>_xlfn.XLOOKUP(D111,'Ubigeo Departamental'!A:A,'Ubigeo Departamental'!B:B)</f>
        <v>Áncash</v>
      </c>
      <c r="F111" t="str" cm="1">
        <f t="array" ref="F111">IFERROR(IF(INDEX('CENEPRED DISTRITAL'!$B:$XFD,
            _xlfn.XMATCH($F$1,'CENEPRED DISTRITAL'!$A:$A,0),
            _xlfn.XMATCH(A111,'CENEPRED DISTRITAL'!$B$1:$XFD$1,0)
        )&lt;&gt;"",        "CON COBERTURA CENEPRED",        "SIN COBERTURA CENEPRED"    ),    "SIN COBERTURA CENEPRED")</f>
        <v>CON COBERTURA CENEPRED</v>
      </c>
      <c r="G111" t="str" cm="1">
        <f t="array" ref="G111">IFERROR(
    IF(
        INDEX(
            'CENEPRED DISTRITAL'!$B:$XFD,
            _xlfn.XMATCH($G$1,'CENEPRED DISTRITAL'!$A:$A,0),
            _xlfn.XMATCH(A111,'CENEPRED DISTRITAL'!$B$1:$XFD$1,0)
        )&lt;&gt;"",
        "CON COBERTURA CENEPRED",
        "SIN COBERTURA CENEPRED"
    ),
    "SIN COBERTURA CENEPRED"
)</f>
        <v>CON COBERTURA CENEPRED</v>
      </c>
      <c r="H111" t="str" cm="1">
        <f t="array" ref="H111">IFERROR(
    IF(
        INDEX(
            'CENEPRED DISTRITAL'!$B:$XFD,
            _xlfn.XMATCH($H$1,'CENEPRED DISTRITAL'!$A:$A,0),
            _xlfn.XMATCH(A111,'CENEPRED DISTRITAL'!$B$1:$XFD$1,0)
        )&lt;&gt;"",
        "CON COBERTURA CENEPRED",
        "SIN COBERTURA CENEPRED"
    ),
    "SIN COBERTURA CENEPRED"
)</f>
        <v>CON COBERTURA CENEPRED</v>
      </c>
    </row>
    <row r="112" spans="1:8" x14ac:dyDescent="0.35">
      <c r="A112" s="359">
        <v>20502</v>
      </c>
      <c r="B112" t="s">
        <v>36612</v>
      </c>
      <c r="C112">
        <v>205</v>
      </c>
      <c r="D112">
        <v>2</v>
      </c>
      <c r="E112" t="str">
        <f>_xlfn.XLOOKUP(D112,'Ubigeo Departamental'!A:A,'Ubigeo Departamental'!B:B)</f>
        <v>Áncash</v>
      </c>
      <c r="F112" t="str" cm="1">
        <f t="array" ref="F112">IFERROR(IF(INDEX('CENEPRED DISTRITAL'!$B:$XFD,
            _xlfn.XMATCH($F$1,'CENEPRED DISTRITAL'!$A:$A,0),
            _xlfn.XMATCH(A112,'CENEPRED DISTRITAL'!$B$1:$XFD$1,0)
        )&lt;&gt;"",        "CON COBERTURA CENEPRED",        "SIN COBERTURA CENEPRED"    ),    "SIN COBERTURA CENEPRED")</f>
        <v>SIN COBERTURA CENEPRED</v>
      </c>
      <c r="G112" t="str" cm="1">
        <f t="array" ref="G112">IFERROR(
    IF(
        INDEX(
            'CENEPRED DISTRITAL'!$B:$XFD,
            _xlfn.XMATCH($G$1,'CENEPRED DISTRITAL'!$A:$A,0),
            _xlfn.XMATCH(A112,'CENEPRED DISTRITAL'!$B$1:$XFD$1,0)
        )&lt;&gt;"",
        "CON COBERTURA CENEPRED",
        "SIN COBERTURA CENEPRED"
    ),
    "SIN COBERTURA CENEPRED"
)</f>
        <v>SIN COBERTURA CENEPRED</v>
      </c>
      <c r="H112" t="str" cm="1">
        <f t="array" ref="H112">IFERROR(
    IF(
        INDEX(
            'CENEPRED DISTRITAL'!$B:$XFD,
            _xlfn.XMATCH($H$1,'CENEPRED DISTRITAL'!$A:$A,0),
            _xlfn.XMATCH(A112,'CENEPRED DISTRITAL'!$B$1:$XFD$1,0)
        )&lt;&gt;"",
        "CON COBERTURA CENEPRED",
        "SIN COBERTURA CENEPRED"
    ),
    "SIN COBERTURA CENEPRED"
)</f>
        <v>SIN COBERTURA CENEPRED</v>
      </c>
    </row>
    <row r="113" spans="1:8" x14ac:dyDescent="0.35">
      <c r="A113" s="359">
        <v>20503</v>
      </c>
      <c r="B113" t="s">
        <v>34382</v>
      </c>
      <c r="C113">
        <v>205</v>
      </c>
      <c r="D113">
        <v>2</v>
      </c>
      <c r="E113" t="str">
        <f>_xlfn.XLOOKUP(D113,'Ubigeo Departamental'!A:A,'Ubigeo Departamental'!B:B)</f>
        <v>Áncash</v>
      </c>
      <c r="F113" t="str" cm="1">
        <f t="array" ref="F113">IFERROR(IF(INDEX('CENEPRED DISTRITAL'!$B:$XFD,
            _xlfn.XMATCH($F$1,'CENEPRED DISTRITAL'!$A:$A,0),
            _xlfn.XMATCH(A113,'CENEPRED DISTRITAL'!$B$1:$XFD$1,0)
        )&lt;&gt;"",        "CON COBERTURA CENEPRED",        "SIN COBERTURA CENEPRED"    ),    "SIN COBERTURA CENEPRED")</f>
        <v>SIN COBERTURA CENEPRED</v>
      </c>
      <c r="G113" t="str" cm="1">
        <f t="array" ref="G113">IFERROR(
    IF(
        INDEX(
            'CENEPRED DISTRITAL'!$B:$XFD,
            _xlfn.XMATCH($G$1,'CENEPRED DISTRITAL'!$A:$A,0),
            _xlfn.XMATCH(A113,'CENEPRED DISTRITAL'!$B$1:$XFD$1,0)
        )&lt;&gt;"",
        "CON COBERTURA CENEPRED",
        "SIN COBERTURA CENEPRED"
    ),
    "SIN COBERTURA CENEPRED"
)</f>
        <v>SIN COBERTURA CENEPRED</v>
      </c>
      <c r="H113" t="str" cm="1">
        <f t="array" ref="H113">IFERROR(
    IF(
        INDEX(
            'CENEPRED DISTRITAL'!$B:$XFD,
            _xlfn.XMATCH($H$1,'CENEPRED DISTRITAL'!$A:$A,0),
            _xlfn.XMATCH(A113,'CENEPRED DISTRITAL'!$B$1:$XFD$1,0)
        )&lt;&gt;"",
        "CON COBERTURA CENEPRED",
        "SIN COBERTURA CENEPRED"
    ),
    "SIN COBERTURA CENEPRED"
)</f>
        <v>SIN COBERTURA CENEPRED</v>
      </c>
    </row>
    <row r="114" spans="1:8" x14ac:dyDescent="0.35">
      <c r="A114" s="359">
        <v>20504</v>
      </c>
      <c r="B114" t="s">
        <v>36613</v>
      </c>
      <c r="C114">
        <v>205</v>
      </c>
      <c r="D114">
        <v>2</v>
      </c>
      <c r="E114" t="str">
        <f>_xlfn.XLOOKUP(D114,'Ubigeo Departamental'!A:A,'Ubigeo Departamental'!B:B)</f>
        <v>Áncash</v>
      </c>
      <c r="F114" t="str" cm="1">
        <f t="array" ref="F114">IFERROR(IF(INDEX('CENEPRED DISTRITAL'!$B:$XFD,
            _xlfn.XMATCH($F$1,'CENEPRED DISTRITAL'!$A:$A,0),
            _xlfn.XMATCH(A114,'CENEPRED DISTRITAL'!$B$1:$XFD$1,0)
        )&lt;&gt;"",        "CON COBERTURA CENEPRED",        "SIN COBERTURA CENEPRED"    ),    "SIN COBERTURA CENEPRED")</f>
        <v>SIN COBERTURA CENEPRED</v>
      </c>
      <c r="G114" t="str" cm="1">
        <f t="array" ref="G114">IFERROR(
    IF(
        INDEX(
            'CENEPRED DISTRITAL'!$B:$XFD,
            _xlfn.XMATCH($G$1,'CENEPRED DISTRITAL'!$A:$A,0),
            _xlfn.XMATCH(A114,'CENEPRED DISTRITAL'!$B$1:$XFD$1,0)
        )&lt;&gt;"",
        "CON COBERTURA CENEPRED",
        "SIN COBERTURA CENEPRED"
    ),
    "SIN COBERTURA CENEPRED"
)</f>
        <v>SIN COBERTURA CENEPRED</v>
      </c>
      <c r="H114" t="str" cm="1">
        <f t="array" ref="H114">IFERROR(
    IF(
        INDEX(
            'CENEPRED DISTRITAL'!$B:$XFD,
            _xlfn.XMATCH($H$1,'CENEPRED DISTRITAL'!$A:$A,0),
            _xlfn.XMATCH(A114,'CENEPRED DISTRITAL'!$B$1:$XFD$1,0)
        )&lt;&gt;"",
        "CON COBERTURA CENEPRED",
        "SIN COBERTURA CENEPRED"
    ),
    "SIN COBERTURA CENEPRED"
)</f>
        <v>SIN COBERTURA CENEPRED</v>
      </c>
    </row>
    <row r="115" spans="1:8" x14ac:dyDescent="0.35">
      <c r="A115" s="359">
        <v>20505</v>
      </c>
      <c r="B115" t="s">
        <v>36614</v>
      </c>
      <c r="C115">
        <v>205</v>
      </c>
      <c r="D115">
        <v>2</v>
      </c>
      <c r="E115" t="str">
        <f>_xlfn.XLOOKUP(D115,'Ubigeo Departamental'!A:A,'Ubigeo Departamental'!B:B)</f>
        <v>Áncash</v>
      </c>
      <c r="F115" t="str" cm="1">
        <f t="array" ref="F115">IFERROR(IF(INDEX('CENEPRED DISTRITAL'!$B:$XFD,
            _xlfn.XMATCH($F$1,'CENEPRED DISTRITAL'!$A:$A,0),
            _xlfn.XMATCH(A115,'CENEPRED DISTRITAL'!$B$1:$XFD$1,0)
        )&lt;&gt;"",        "CON COBERTURA CENEPRED",        "SIN COBERTURA CENEPRED"    ),    "SIN COBERTURA CENEPRED")</f>
        <v>SIN COBERTURA CENEPRED</v>
      </c>
      <c r="G115" t="str" cm="1">
        <f t="array" ref="G115">IFERROR(
    IF(
        INDEX(
            'CENEPRED DISTRITAL'!$B:$XFD,
            _xlfn.XMATCH($G$1,'CENEPRED DISTRITAL'!$A:$A,0),
            _xlfn.XMATCH(A115,'CENEPRED DISTRITAL'!$B$1:$XFD$1,0)
        )&lt;&gt;"",
        "CON COBERTURA CENEPRED",
        "SIN COBERTURA CENEPRED"
    ),
    "SIN COBERTURA CENEPRED"
)</f>
        <v>SIN COBERTURA CENEPRED</v>
      </c>
      <c r="H115" t="str" cm="1">
        <f t="array" ref="H115">IFERROR(
    IF(
        INDEX(
            'CENEPRED DISTRITAL'!$B:$XFD,
            _xlfn.XMATCH($H$1,'CENEPRED DISTRITAL'!$A:$A,0),
            _xlfn.XMATCH(A115,'CENEPRED DISTRITAL'!$B$1:$XFD$1,0)
        )&lt;&gt;"",
        "CON COBERTURA CENEPRED",
        "SIN COBERTURA CENEPRED"
    ),
    "SIN COBERTURA CENEPRED"
)</f>
        <v>SIN COBERTURA CENEPRED</v>
      </c>
    </row>
    <row r="116" spans="1:8" x14ac:dyDescent="0.35">
      <c r="A116" s="359">
        <v>20506</v>
      </c>
      <c r="B116" t="s">
        <v>36615</v>
      </c>
      <c r="C116">
        <v>205</v>
      </c>
      <c r="D116">
        <v>2</v>
      </c>
      <c r="E116" t="str">
        <f>_xlfn.XLOOKUP(D116,'Ubigeo Departamental'!A:A,'Ubigeo Departamental'!B:B)</f>
        <v>Áncash</v>
      </c>
      <c r="F116" t="str" cm="1">
        <f t="array" ref="F116">IFERROR(IF(INDEX('CENEPRED DISTRITAL'!$B:$XFD,
            _xlfn.XMATCH($F$1,'CENEPRED DISTRITAL'!$A:$A,0),
            _xlfn.XMATCH(A116,'CENEPRED DISTRITAL'!$B$1:$XFD$1,0)
        )&lt;&gt;"",        "CON COBERTURA CENEPRED",        "SIN COBERTURA CENEPRED"    ),    "SIN COBERTURA CENEPRED")</f>
        <v>SIN COBERTURA CENEPRED</v>
      </c>
      <c r="G116" t="str" cm="1">
        <f t="array" ref="G116">IFERROR(
    IF(
        INDEX(
            'CENEPRED DISTRITAL'!$B:$XFD,
            _xlfn.XMATCH($G$1,'CENEPRED DISTRITAL'!$A:$A,0),
            _xlfn.XMATCH(A116,'CENEPRED DISTRITAL'!$B$1:$XFD$1,0)
        )&lt;&gt;"",
        "CON COBERTURA CENEPRED",
        "SIN COBERTURA CENEPRED"
    ),
    "SIN COBERTURA CENEPRED"
)</f>
        <v>SIN COBERTURA CENEPRED</v>
      </c>
      <c r="H116" t="str" cm="1">
        <f t="array" ref="H116">IFERROR(
    IF(
        INDEX(
            'CENEPRED DISTRITAL'!$B:$XFD,
            _xlfn.XMATCH($H$1,'CENEPRED DISTRITAL'!$A:$A,0),
            _xlfn.XMATCH(A116,'CENEPRED DISTRITAL'!$B$1:$XFD$1,0)
        )&lt;&gt;"",
        "CON COBERTURA CENEPRED",
        "SIN COBERTURA CENEPRED"
    ),
    "SIN COBERTURA CENEPRED"
)</f>
        <v>SIN COBERTURA CENEPRED</v>
      </c>
    </row>
    <row r="117" spans="1:8" x14ac:dyDescent="0.35">
      <c r="A117" s="359">
        <v>20507</v>
      </c>
      <c r="B117" t="s">
        <v>34384</v>
      </c>
      <c r="C117">
        <v>205</v>
      </c>
      <c r="D117">
        <v>2</v>
      </c>
      <c r="E117" t="str">
        <f>_xlfn.XLOOKUP(D117,'Ubigeo Departamental'!A:A,'Ubigeo Departamental'!B:B)</f>
        <v>Áncash</v>
      </c>
      <c r="F117" t="str" cm="1">
        <f t="array" ref="F117">IFERROR(IF(INDEX('CENEPRED DISTRITAL'!$B:$XFD,
            _xlfn.XMATCH($F$1,'CENEPRED DISTRITAL'!$A:$A,0),
            _xlfn.XMATCH(A117,'CENEPRED DISTRITAL'!$B$1:$XFD$1,0)
        )&lt;&gt;"",        "CON COBERTURA CENEPRED",        "SIN COBERTURA CENEPRED"    ),    "SIN COBERTURA CENEPRED")</f>
        <v>SIN COBERTURA CENEPRED</v>
      </c>
      <c r="G117" t="str" cm="1">
        <f t="array" ref="G117">IFERROR(
    IF(
        INDEX(
            'CENEPRED DISTRITAL'!$B:$XFD,
            _xlfn.XMATCH($G$1,'CENEPRED DISTRITAL'!$A:$A,0),
            _xlfn.XMATCH(A117,'CENEPRED DISTRITAL'!$B$1:$XFD$1,0)
        )&lt;&gt;"",
        "CON COBERTURA CENEPRED",
        "SIN COBERTURA CENEPRED"
    ),
    "SIN COBERTURA CENEPRED"
)</f>
        <v>SIN COBERTURA CENEPRED</v>
      </c>
      <c r="H117" t="str" cm="1">
        <f t="array" ref="H117">IFERROR(
    IF(
        INDEX(
            'CENEPRED DISTRITAL'!$B:$XFD,
            _xlfn.XMATCH($H$1,'CENEPRED DISTRITAL'!$A:$A,0),
            _xlfn.XMATCH(A117,'CENEPRED DISTRITAL'!$B$1:$XFD$1,0)
        )&lt;&gt;"",
        "CON COBERTURA CENEPRED",
        "SIN COBERTURA CENEPRED"
    ),
    "SIN COBERTURA CENEPRED"
)</f>
        <v>SIN COBERTURA CENEPRED</v>
      </c>
    </row>
    <row r="118" spans="1:8" x14ac:dyDescent="0.35">
      <c r="A118" s="359">
        <v>20508</v>
      </c>
      <c r="B118" t="s">
        <v>32970</v>
      </c>
      <c r="C118">
        <v>205</v>
      </c>
      <c r="D118">
        <v>2</v>
      </c>
      <c r="E118" t="str">
        <f>_xlfn.XLOOKUP(D118,'Ubigeo Departamental'!A:A,'Ubigeo Departamental'!B:B)</f>
        <v>Áncash</v>
      </c>
      <c r="F118" t="str" cm="1">
        <f t="array" ref="F118">IFERROR(IF(INDEX('CENEPRED DISTRITAL'!$B:$XFD,
            _xlfn.XMATCH($F$1,'CENEPRED DISTRITAL'!$A:$A,0),
            _xlfn.XMATCH(A118,'CENEPRED DISTRITAL'!$B$1:$XFD$1,0)
        )&lt;&gt;"",        "CON COBERTURA CENEPRED",        "SIN COBERTURA CENEPRED"    ),    "SIN COBERTURA CENEPRED")</f>
        <v>SIN COBERTURA CENEPRED</v>
      </c>
      <c r="G118" t="str" cm="1">
        <f t="array" ref="G118">IFERROR(
    IF(
        INDEX(
            'CENEPRED DISTRITAL'!$B:$XFD,
            _xlfn.XMATCH($G$1,'CENEPRED DISTRITAL'!$A:$A,0),
            _xlfn.XMATCH(A118,'CENEPRED DISTRITAL'!$B$1:$XFD$1,0)
        )&lt;&gt;"",
        "CON COBERTURA CENEPRED",
        "SIN COBERTURA CENEPRED"
    ),
    "SIN COBERTURA CENEPRED"
)</f>
        <v>SIN COBERTURA CENEPRED</v>
      </c>
      <c r="H118" t="str" cm="1">
        <f t="array" ref="H118">IFERROR(
    IF(
        INDEX(
            'CENEPRED DISTRITAL'!$B:$XFD,
            _xlfn.XMATCH($H$1,'CENEPRED DISTRITAL'!$A:$A,0),
            _xlfn.XMATCH(A118,'CENEPRED DISTRITAL'!$B$1:$XFD$1,0)
        )&lt;&gt;"",
        "CON COBERTURA CENEPRED",
        "SIN COBERTURA CENEPRED"
    ),
    "SIN COBERTURA CENEPRED"
)</f>
        <v>SIN COBERTURA CENEPRED</v>
      </c>
    </row>
    <row r="119" spans="1:8" x14ac:dyDescent="0.35">
      <c r="A119" s="359">
        <v>20509</v>
      </c>
      <c r="B119" t="s">
        <v>36616</v>
      </c>
      <c r="C119">
        <v>205</v>
      </c>
      <c r="D119">
        <v>2</v>
      </c>
      <c r="E119" t="str">
        <f>_xlfn.XLOOKUP(D119,'Ubigeo Departamental'!A:A,'Ubigeo Departamental'!B:B)</f>
        <v>Áncash</v>
      </c>
      <c r="F119" t="str" cm="1">
        <f t="array" ref="F119">IFERROR(IF(INDEX('CENEPRED DISTRITAL'!$B:$XFD,
            _xlfn.XMATCH($F$1,'CENEPRED DISTRITAL'!$A:$A,0),
            _xlfn.XMATCH(A119,'CENEPRED DISTRITAL'!$B$1:$XFD$1,0)
        )&lt;&gt;"",        "CON COBERTURA CENEPRED",        "SIN COBERTURA CENEPRED"    ),    "SIN COBERTURA CENEPRED")</f>
        <v>SIN COBERTURA CENEPRED</v>
      </c>
      <c r="G119" t="str" cm="1">
        <f t="array" ref="G119">IFERROR(
    IF(
        INDEX(
            'CENEPRED DISTRITAL'!$B:$XFD,
            _xlfn.XMATCH($G$1,'CENEPRED DISTRITAL'!$A:$A,0),
            _xlfn.XMATCH(A119,'CENEPRED DISTRITAL'!$B$1:$XFD$1,0)
        )&lt;&gt;"",
        "CON COBERTURA CENEPRED",
        "SIN COBERTURA CENEPRED"
    ),
    "SIN COBERTURA CENEPRED"
)</f>
        <v>SIN COBERTURA CENEPRED</v>
      </c>
      <c r="H119" t="str" cm="1">
        <f t="array" ref="H119">IFERROR(
    IF(
        INDEX(
            'CENEPRED DISTRITAL'!$B:$XFD,
            _xlfn.XMATCH($H$1,'CENEPRED DISTRITAL'!$A:$A,0),
            _xlfn.XMATCH(A119,'CENEPRED DISTRITAL'!$B$1:$XFD$1,0)
        )&lt;&gt;"",
        "CON COBERTURA CENEPRED",
        "SIN COBERTURA CENEPRED"
    ),
    "SIN COBERTURA CENEPRED"
)</f>
        <v>SIN COBERTURA CENEPRED</v>
      </c>
    </row>
    <row r="120" spans="1:8" x14ac:dyDescent="0.35">
      <c r="A120" s="359">
        <v>20510</v>
      </c>
      <c r="B120" t="s">
        <v>36617</v>
      </c>
      <c r="C120">
        <v>205</v>
      </c>
      <c r="D120">
        <v>2</v>
      </c>
      <c r="E120" t="str">
        <f>_xlfn.XLOOKUP(D120,'Ubigeo Departamental'!A:A,'Ubigeo Departamental'!B:B)</f>
        <v>Áncash</v>
      </c>
      <c r="F120" t="str" cm="1">
        <f t="array" ref="F120">IFERROR(IF(INDEX('CENEPRED DISTRITAL'!$B:$XFD,
            _xlfn.XMATCH($F$1,'CENEPRED DISTRITAL'!$A:$A,0),
            _xlfn.XMATCH(A120,'CENEPRED DISTRITAL'!$B$1:$XFD$1,0)
        )&lt;&gt;"",        "CON COBERTURA CENEPRED",        "SIN COBERTURA CENEPRED"    ),    "SIN COBERTURA CENEPRED")</f>
        <v>SIN COBERTURA CENEPRED</v>
      </c>
      <c r="G120" t="str" cm="1">
        <f t="array" ref="G120">IFERROR(
    IF(
        INDEX(
            'CENEPRED DISTRITAL'!$B:$XFD,
            _xlfn.XMATCH($G$1,'CENEPRED DISTRITAL'!$A:$A,0),
            _xlfn.XMATCH(A120,'CENEPRED DISTRITAL'!$B$1:$XFD$1,0)
        )&lt;&gt;"",
        "CON COBERTURA CENEPRED",
        "SIN COBERTURA CENEPRED"
    ),
    "SIN COBERTURA CENEPRED"
)</f>
        <v>SIN COBERTURA CENEPRED</v>
      </c>
      <c r="H120" t="str" cm="1">
        <f t="array" ref="H120">IFERROR(
    IF(
        INDEX(
            'CENEPRED DISTRITAL'!$B:$XFD,
            _xlfn.XMATCH($H$1,'CENEPRED DISTRITAL'!$A:$A,0),
            _xlfn.XMATCH(A120,'CENEPRED DISTRITAL'!$B$1:$XFD$1,0)
        )&lt;&gt;"",
        "CON COBERTURA CENEPRED",
        "SIN COBERTURA CENEPRED"
    ),
    "SIN COBERTURA CENEPRED"
)</f>
        <v>SIN COBERTURA CENEPRED</v>
      </c>
    </row>
    <row r="121" spans="1:8" x14ac:dyDescent="0.35">
      <c r="A121" s="359">
        <v>20511</v>
      </c>
      <c r="B121" t="s">
        <v>36618</v>
      </c>
      <c r="C121">
        <v>205</v>
      </c>
      <c r="D121">
        <v>2</v>
      </c>
      <c r="E121" t="str">
        <f>_xlfn.XLOOKUP(D121,'Ubigeo Departamental'!A:A,'Ubigeo Departamental'!B:B)</f>
        <v>Áncash</v>
      </c>
      <c r="F121" t="str" cm="1">
        <f t="array" ref="F121">IFERROR(IF(INDEX('CENEPRED DISTRITAL'!$B:$XFD,
            _xlfn.XMATCH($F$1,'CENEPRED DISTRITAL'!$A:$A,0),
            _xlfn.XMATCH(A121,'CENEPRED DISTRITAL'!$B$1:$XFD$1,0)
        )&lt;&gt;"",        "CON COBERTURA CENEPRED",        "SIN COBERTURA CENEPRED"    ),    "SIN COBERTURA CENEPRED")</f>
        <v>SIN COBERTURA CENEPRED</v>
      </c>
      <c r="G121" t="str" cm="1">
        <f t="array" ref="G121">IFERROR(
    IF(
        INDEX(
            'CENEPRED DISTRITAL'!$B:$XFD,
            _xlfn.XMATCH($G$1,'CENEPRED DISTRITAL'!$A:$A,0),
            _xlfn.XMATCH(A121,'CENEPRED DISTRITAL'!$B$1:$XFD$1,0)
        )&lt;&gt;"",
        "CON COBERTURA CENEPRED",
        "SIN COBERTURA CENEPRED"
    ),
    "SIN COBERTURA CENEPRED"
)</f>
        <v>SIN COBERTURA CENEPRED</v>
      </c>
      <c r="H121" t="str" cm="1">
        <f t="array" ref="H121">IFERROR(
    IF(
        INDEX(
            'CENEPRED DISTRITAL'!$B:$XFD,
            _xlfn.XMATCH($H$1,'CENEPRED DISTRITAL'!$A:$A,0),
            _xlfn.XMATCH(A121,'CENEPRED DISTRITAL'!$B$1:$XFD$1,0)
        )&lt;&gt;"",
        "CON COBERTURA CENEPRED",
        "SIN COBERTURA CENEPRED"
    ),
    "SIN COBERTURA CENEPRED"
)</f>
        <v>SIN COBERTURA CENEPRED</v>
      </c>
    </row>
    <row r="122" spans="1:8" x14ac:dyDescent="0.35">
      <c r="A122" s="359">
        <v>20512</v>
      </c>
      <c r="B122" t="s">
        <v>36619</v>
      </c>
      <c r="C122">
        <v>205</v>
      </c>
      <c r="D122">
        <v>2</v>
      </c>
      <c r="E122" t="str">
        <f>_xlfn.XLOOKUP(D122,'Ubigeo Departamental'!A:A,'Ubigeo Departamental'!B:B)</f>
        <v>Áncash</v>
      </c>
      <c r="F122" t="str" cm="1">
        <f t="array" ref="F122">IFERROR(IF(INDEX('CENEPRED DISTRITAL'!$B:$XFD,
            _xlfn.XMATCH($F$1,'CENEPRED DISTRITAL'!$A:$A,0),
            _xlfn.XMATCH(A122,'CENEPRED DISTRITAL'!$B$1:$XFD$1,0)
        )&lt;&gt;"",        "CON COBERTURA CENEPRED",        "SIN COBERTURA CENEPRED"    ),    "SIN COBERTURA CENEPRED")</f>
        <v>SIN COBERTURA CENEPRED</v>
      </c>
      <c r="G122" t="str" cm="1">
        <f t="array" ref="G122">IFERROR(
    IF(
        INDEX(
            'CENEPRED DISTRITAL'!$B:$XFD,
            _xlfn.XMATCH($G$1,'CENEPRED DISTRITAL'!$A:$A,0),
            _xlfn.XMATCH(A122,'CENEPRED DISTRITAL'!$B$1:$XFD$1,0)
        )&lt;&gt;"",
        "CON COBERTURA CENEPRED",
        "SIN COBERTURA CENEPRED"
    ),
    "SIN COBERTURA CENEPRED"
)</f>
        <v>SIN COBERTURA CENEPRED</v>
      </c>
      <c r="H122" t="str" cm="1">
        <f t="array" ref="H122">IFERROR(
    IF(
        INDEX(
            'CENEPRED DISTRITAL'!$B:$XFD,
            _xlfn.XMATCH($H$1,'CENEPRED DISTRITAL'!$A:$A,0),
            _xlfn.XMATCH(A122,'CENEPRED DISTRITAL'!$B$1:$XFD$1,0)
        )&lt;&gt;"",
        "CON COBERTURA CENEPRED",
        "SIN COBERTURA CENEPRED"
    ),
    "SIN COBERTURA CENEPRED"
)</f>
        <v>SIN COBERTURA CENEPRED</v>
      </c>
    </row>
    <row r="123" spans="1:8" x14ac:dyDescent="0.35">
      <c r="A123" s="359">
        <v>20513</v>
      </c>
      <c r="B123" t="s">
        <v>34326</v>
      </c>
      <c r="C123">
        <v>205</v>
      </c>
      <c r="D123">
        <v>2</v>
      </c>
      <c r="E123" t="str">
        <f>_xlfn.XLOOKUP(D123,'Ubigeo Departamental'!A:A,'Ubigeo Departamental'!B:B)</f>
        <v>Áncash</v>
      </c>
      <c r="F123" t="str" cm="1">
        <f t="array" ref="F123">IFERROR(IF(INDEX('CENEPRED DISTRITAL'!$B:$XFD,
            _xlfn.XMATCH($F$1,'CENEPRED DISTRITAL'!$A:$A,0),
            _xlfn.XMATCH(A123,'CENEPRED DISTRITAL'!$B$1:$XFD$1,0)
        )&lt;&gt;"",        "CON COBERTURA CENEPRED",        "SIN COBERTURA CENEPRED"    ),    "SIN COBERTURA CENEPRED")</f>
        <v>SIN COBERTURA CENEPRED</v>
      </c>
      <c r="G123" t="str" cm="1">
        <f t="array" ref="G123">IFERROR(
    IF(
        INDEX(
            'CENEPRED DISTRITAL'!$B:$XFD,
            _xlfn.XMATCH($G$1,'CENEPRED DISTRITAL'!$A:$A,0),
            _xlfn.XMATCH(A123,'CENEPRED DISTRITAL'!$B$1:$XFD$1,0)
        )&lt;&gt;"",
        "CON COBERTURA CENEPRED",
        "SIN COBERTURA CENEPRED"
    ),
    "SIN COBERTURA CENEPRED"
)</f>
        <v>SIN COBERTURA CENEPRED</v>
      </c>
      <c r="H123" t="str" cm="1">
        <f t="array" ref="H123">IFERROR(
    IF(
        INDEX(
            'CENEPRED DISTRITAL'!$B:$XFD,
            _xlfn.XMATCH($H$1,'CENEPRED DISTRITAL'!$A:$A,0),
            _xlfn.XMATCH(A123,'CENEPRED DISTRITAL'!$B$1:$XFD$1,0)
        )&lt;&gt;"",
        "CON COBERTURA CENEPRED",
        "SIN COBERTURA CENEPRED"
    ),
    "SIN COBERTURA CENEPRED"
)</f>
        <v>SIN COBERTURA CENEPRED</v>
      </c>
    </row>
    <row r="124" spans="1:8" x14ac:dyDescent="0.35">
      <c r="A124" s="359">
        <v>20514</v>
      </c>
      <c r="B124" t="s">
        <v>36620</v>
      </c>
      <c r="C124">
        <v>205</v>
      </c>
      <c r="D124">
        <v>2</v>
      </c>
      <c r="E124" t="str">
        <f>_xlfn.XLOOKUP(D124,'Ubigeo Departamental'!A:A,'Ubigeo Departamental'!B:B)</f>
        <v>Áncash</v>
      </c>
      <c r="F124" t="str" cm="1">
        <f t="array" ref="F124">IFERROR(IF(INDEX('CENEPRED DISTRITAL'!$B:$XFD,
            _xlfn.XMATCH($F$1,'CENEPRED DISTRITAL'!$A:$A,0),
            _xlfn.XMATCH(A124,'CENEPRED DISTRITAL'!$B$1:$XFD$1,0)
        )&lt;&gt;"",        "CON COBERTURA CENEPRED",        "SIN COBERTURA CENEPRED"    ),    "SIN COBERTURA CENEPRED")</f>
        <v>SIN COBERTURA CENEPRED</v>
      </c>
      <c r="G124" t="str" cm="1">
        <f t="array" ref="G124">IFERROR(
    IF(
        INDEX(
            'CENEPRED DISTRITAL'!$B:$XFD,
            _xlfn.XMATCH($G$1,'CENEPRED DISTRITAL'!$A:$A,0),
            _xlfn.XMATCH(A124,'CENEPRED DISTRITAL'!$B$1:$XFD$1,0)
        )&lt;&gt;"",
        "CON COBERTURA CENEPRED",
        "SIN COBERTURA CENEPRED"
    ),
    "SIN COBERTURA CENEPRED"
)</f>
        <v>SIN COBERTURA CENEPRED</v>
      </c>
      <c r="H124" t="str" cm="1">
        <f t="array" ref="H124">IFERROR(
    IF(
        INDEX(
            'CENEPRED DISTRITAL'!$B:$XFD,
            _xlfn.XMATCH($H$1,'CENEPRED DISTRITAL'!$A:$A,0),
            _xlfn.XMATCH(A124,'CENEPRED DISTRITAL'!$B$1:$XFD$1,0)
        )&lt;&gt;"",
        "CON COBERTURA CENEPRED",
        "SIN COBERTURA CENEPRED"
    ),
    "SIN COBERTURA CENEPRED"
)</f>
        <v>SIN COBERTURA CENEPRED</v>
      </c>
    </row>
    <row r="125" spans="1:8" x14ac:dyDescent="0.35">
      <c r="A125" s="359">
        <v>20515</v>
      </c>
      <c r="B125" t="s">
        <v>36621</v>
      </c>
      <c r="C125">
        <v>205</v>
      </c>
      <c r="D125">
        <v>2</v>
      </c>
      <c r="E125" t="str">
        <f>_xlfn.XLOOKUP(D125,'Ubigeo Departamental'!A:A,'Ubigeo Departamental'!B:B)</f>
        <v>Áncash</v>
      </c>
      <c r="F125" t="str" cm="1">
        <f t="array" ref="F125">IFERROR(IF(INDEX('CENEPRED DISTRITAL'!$B:$XFD,
            _xlfn.XMATCH($F$1,'CENEPRED DISTRITAL'!$A:$A,0),
            _xlfn.XMATCH(A125,'CENEPRED DISTRITAL'!$B$1:$XFD$1,0)
        )&lt;&gt;"",        "CON COBERTURA CENEPRED",        "SIN COBERTURA CENEPRED"    ),    "SIN COBERTURA CENEPRED")</f>
        <v>SIN COBERTURA CENEPRED</v>
      </c>
      <c r="G125" t="str" cm="1">
        <f t="array" ref="G125">IFERROR(
    IF(
        INDEX(
            'CENEPRED DISTRITAL'!$B:$XFD,
            _xlfn.XMATCH($G$1,'CENEPRED DISTRITAL'!$A:$A,0),
            _xlfn.XMATCH(A125,'CENEPRED DISTRITAL'!$B$1:$XFD$1,0)
        )&lt;&gt;"",
        "CON COBERTURA CENEPRED",
        "SIN COBERTURA CENEPRED"
    ),
    "SIN COBERTURA CENEPRED"
)</f>
        <v>SIN COBERTURA CENEPRED</v>
      </c>
      <c r="H125" t="str" cm="1">
        <f t="array" ref="H125">IFERROR(
    IF(
        INDEX(
            'CENEPRED DISTRITAL'!$B:$XFD,
            _xlfn.XMATCH($H$1,'CENEPRED DISTRITAL'!$A:$A,0),
            _xlfn.XMATCH(A125,'CENEPRED DISTRITAL'!$B$1:$XFD$1,0)
        )&lt;&gt;"",
        "CON COBERTURA CENEPRED",
        "SIN COBERTURA CENEPRED"
    ),
    "SIN COBERTURA CENEPRED"
)</f>
        <v>SIN COBERTURA CENEPRED</v>
      </c>
    </row>
    <row r="126" spans="1:8" x14ac:dyDescent="0.35">
      <c r="A126" s="359">
        <v>20601</v>
      </c>
      <c r="B126" t="s">
        <v>31579</v>
      </c>
      <c r="C126">
        <v>206</v>
      </c>
      <c r="D126">
        <v>2</v>
      </c>
      <c r="E126" t="str">
        <f>_xlfn.XLOOKUP(D126,'Ubigeo Departamental'!A:A,'Ubigeo Departamental'!B:B)</f>
        <v>Áncash</v>
      </c>
      <c r="F126" t="str" cm="1">
        <f t="array" ref="F126">IFERROR(IF(INDEX('CENEPRED DISTRITAL'!$B:$XFD,
            _xlfn.XMATCH($F$1,'CENEPRED DISTRITAL'!$A:$A,0),
            _xlfn.XMATCH(A126,'CENEPRED DISTRITAL'!$B$1:$XFD$1,0)
        )&lt;&gt;"",        "CON COBERTURA CENEPRED",        "SIN COBERTURA CENEPRED"    ),    "SIN COBERTURA CENEPRED")</f>
        <v>CON COBERTURA CENEPRED</v>
      </c>
      <c r="G126" t="str" cm="1">
        <f t="array" ref="G126">IFERROR(
    IF(
        INDEX(
            'CENEPRED DISTRITAL'!$B:$XFD,
            _xlfn.XMATCH($G$1,'CENEPRED DISTRITAL'!$A:$A,0),
            _xlfn.XMATCH(A126,'CENEPRED DISTRITAL'!$B$1:$XFD$1,0)
        )&lt;&gt;"",
        "CON COBERTURA CENEPRED",
        "SIN COBERTURA CENEPRED"
    ),
    "SIN COBERTURA CENEPRED"
)</f>
        <v>CON COBERTURA CENEPRED</v>
      </c>
      <c r="H126" t="str" cm="1">
        <f t="array" ref="H126">IFERROR(
    IF(
        INDEX(
            'CENEPRED DISTRITAL'!$B:$XFD,
            _xlfn.XMATCH($H$1,'CENEPRED DISTRITAL'!$A:$A,0),
            _xlfn.XMATCH(A126,'CENEPRED DISTRITAL'!$B$1:$XFD$1,0)
        )&lt;&gt;"",
        "CON COBERTURA CENEPRED",
        "SIN COBERTURA CENEPRED"
    ),
    "SIN COBERTURA CENEPRED"
)</f>
        <v>CON COBERTURA CENEPRED</v>
      </c>
    </row>
    <row r="127" spans="1:8" x14ac:dyDescent="0.35">
      <c r="A127" s="359">
        <v>20602</v>
      </c>
      <c r="B127" t="s">
        <v>34983</v>
      </c>
      <c r="C127">
        <v>206</v>
      </c>
      <c r="D127">
        <v>2</v>
      </c>
      <c r="E127" t="str">
        <f>_xlfn.XLOOKUP(D127,'Ubigeo Departamental'!A:A,'Ubigeo Departamental'!B:B)</f>
        <v>Áncash</v>
      </c>
      <c r="F127" t="str" cm="1">
        <f t="array" ref="F127">IFERROR(IF(INDEX('CENEPRED DISTRITAL'!$B:$XFD,
            _xlfn.XMATCH($F$1,'CENEPRED DISTRITAL'!$A:$A,0),
            _xlfn.XMATCH(A127,'CENEPRED DISTRITAL'!$B$1:$XFD$1,0)
        )&lt;&gt;"",        "CON COBERTURA CENEPRED",        "SIN COBERTURA CENEPRED"    ),    "SIN COBERTURA CENEPRED")</f>
        <v>SIN COBERTURA CENEPRED</v>
      </c>
      <c r="G127" t="str" cm="1">
        <f t="array" ref="G127">IFERROR(
    IF(
        INDEX(
            'CENEPRED DISTRITAL'!$B:$XFD,
            _xlfn.XMATCH($G$1,'CENEPRED DISTRITAL'!$A:$A,0),
            _xlfn.XMATCH(A127,'CENEPRED DISTRITAL'!$B$1:$XFD$1,0)
        )&lt;&gt;"",
        "CON COBERTURA CENEPRED",
        "SIN COBERTURA CENEPRED"
    ),
    "SIN COBERTURA CENEPRED"
)</f>
        <v>SIN COBERTURA CENEPRED</v>
      </c>
      <c r="H127" t="str" cm="1">
        <f t="array" ref="H127">IFERROR(
    IF(
        INDEX(
            'CENEPRED DISTRITAL'!$B:$XFD,
            _xlfn.XMATCH($H$1,'CENEPRED DISTRITAL'!$A:$A,0),
            _xlfn.XMATCH(A127,'CENEPRED DISTRITAL'!$B$1:$XFD$1,0)
        )&lt;&gt;"",
        "CON COBERTURA CENEPRED",
        "SIN COBERTURA CENEPRED"
    ),
    "SIN COBERTURA CENEPRED"
)</f>
        <v>SIN COBERTURA CENEPRED</v>
      </c>
    </row>
    <row r="128" spans="1:8" x14ac:dyDescent="0.35">
      <c r="A128" s="359">
        <v>20603</v>
      </c>
      <c r="B128" t="s">
        <v>34798</v>
      </c>
      <c r="C128">
        <v>206</v>
      </c>
      <c r="D128">
        <v>2</v>
      </c>
      <c r="E128" t="str">
        <f>_xlfn.XLOOKUP(D128,'Ubigeo Departamental'!A:A,'Ubigeo Departamental'!B:B)</f>
        <v>Áncash</v>
      </c>
      <c r="F128" t="str" cm="1">
        <f t="array" ref="F128">IFERROR(IF(INDEX('CENEPRED DISTRITAL'!$B:$XFD,
            _xlfn.XMATCH($F$1,'CENEPRED DISTRITAL'!$A:$A,0),
            _xlfn.XMATCH(A128,'CENEPRED DISTRITAL'!$B$1:$XFD$1,0)
        )&lt;&gt;"",        "CON COBERTURA CENEPRED",        "SIN COBERTURA CENEPRED"    ),    "SIN COBERTURA CENEPRED")</f>
        <v>SIN COBERTURA CENEPRED</v>
      </c>
      <c r="G128" t="str" cm="1">
        <f t="array" ref="G128">IFERROR(
    IF(
        INDEX(
            'CENEPRED DISTRITAL'!$B:$XFD,
            _xlfn.XMATCH($G$1,'CENEPRED DISTRITAL'!$A:$A,0),
            _xlfn.XMATCH(A128,'CENEPRED DISTRITAL'!$B$1:$XFD$1,0)
        )&lt;&gt;"",
        "CON COBERTURA CENEPRED",
        "SIN COBERTURA CENEPRED"
    ),
    "SIN COBERTURA CENEPRED"
)</f>
        <v>SIN COBERTURA CENEPRED</v>
      </c>
      <c r="H128" t="str" cm="1">
        <f t="array" ref="H128">IFERROR(
    IF(
        INDEX(
            'CENEPRED DISTRITAL'!$B:$XFD,
            _xlfn.XMATCH($H$1,'CENEPRED DISTRITAL'!$A:$A,0),
            _xlfn.XMATCH(A128,'CENEPRED DISTRITAL'!$B$1:$XFD$1,0)
        )&lt;&gt;"",
        "CON COBERTURA CENEPRED",
        "SIN COBERTURA CENEPRED"
    ),
    "SIN COBERTURA CENEPRED"
)</f>
        <v>SIN COBERTURA CENEPRED</v>
      </c>
    </row>
    <row r="129" spans="1:8" x14ac:dyDescent="0.35">
      <c r="A129" s="359">
        <v>20604</v>
      </c>
      <c r="B129" t="s">
        <v>31611</v>
      </c>
      <c r="C129">
        <v>206</v>
      </c>
      <c r="D129">
        <v>2</v>
      </c>
      <c r="E129" t="str">
        <f>_xlfn.XLOOKUP(D129,'Ubigeo Departamental'!A:A,'Ubigeo Departamental'!B:B)</f>
        <v>Áncash</v>
      </c>
      <c r="F129" t="str" cm="1">
        <f t="array" ref="F129">IFERROR(IF(INDEX('CENEPRED DISTRITAL'!$B:$XFD,
            _xlfn.XMATCH($F$1,'CENEPRED DISTRITAL'!$A:$A,0),
            _xlfn.XMATCH(A129,'CENEPRED DISTRITAL'!$B$1:$XFD$1,0)
        )&lt;&gt;"",        "CON COBERTURA CENEPRED",        "SIN COBERTURA CENEPRED"    ),    "SIN COBERTURA CENEPRED")</f>
        <v>SIN COBERTURA CENEPRED</v>
      </c>
      <c r="G129" t="str" cm="1">
        <f t="array" ref="G129">IFERROR(
    IF(
        INDEX(
            'CENEPRED DISTRITAL'!$B:$XFD,
            _xlfn.XMATCH($G$1,'CENEPRED DISTRITAL'!$A:$A,0),
            _xlfn.XMATCH(A129,'CENEPRED DISTRITAL'!$B$1:$XFD$1,0)
        )&lt;&gt;"",
        "CON COBERTURA CENEPRED",
        "SIN COBERTURA CENEPRED"
    ),
    "SIN COBERTURA CENEPRED"
)</f>
        <v>SIN COBERTURA CENEPRED</v>
      </c>
      <c r="H129" t="str" cm="1">
        <f t="array" ref="H129">IFERROR(
    IF(
        INDEX(
            'CENEPRED DISTRITAL'!$B:$XFD,
            _xlfn.XMATCH($H$1,'CENEPRED DISTRITAL'!$A:$A,0),
            _xlfn.XMATCH(A129,'CENEPRED DISTRITAL'!$B$1:$XFD$1,0)
        )&lt;&gt;"",
        "CON COBERTURA CENEPRED",
        "SIN COBERTURA CENEPRED"
    ),
    "SIN COBERTURA CENEPRED"
)</f>
        <v>SIN COBERTURA CENEPRED</v>
      </c>
    </row>
    <row r="130" spans="1:8" x14ac:dyDescent="0.35">
      <c r="A130" s="359">
        <v>20605</v>
      </c>
      <c r="B130" t="s">
        <v>36622</v>
      </c>
      <c r="C130">
        <v>206</v>
      </c>
      <c r="D130">
        <v>2</v>
      </c>
      <c r="E130" t="str">
        <f>_xlfn.XLOOKUP(D130,'Ubigeo Departamental'!A:A,'Ubigeo Departamental'!B:B)</f>
        <v>Áncash</v>
      </c>
      <c r="F130" t="str" cm="1">
        <f t="array" ref="F130">IFERROR(IF(INDEX('CENEPRED DISTRITAL'!$B:$XFD,
            _xlfn.XMATCH($F$1,'CENEPRED DISTRITAL'!$A:$A,0),
            _xlfn.XMATCH(A130,'CENEPRED DISTRITAL'!$B$1:$XFD$1,0)
        )&lt;&gt;"",        "CON COBERTURA CENEPRED",        "SIN COBERTURA CENEPRED"    ),    "SIN COBERTURA CENEPRED")</f>
        <v>SIN COBERTURA CENEPRED</v>
      </c>
      <c r="G130" t="str" cm="1">
        <f t="array" ref="G130">IFERROR(
    IF(
        INDEX(
            'CENEPRED DISTRITAL'!$B:$XFD,
            _xlfn.XMATCH($G$1,'CENEPRED DISTRITAL'!$A:$A,0),
            _xlfn.XMATCH(A130,'CENEPRED DISTRITAL'!$B$1:$XFD$1,0)
        )&lt;&gt;"",
        "CON COBERTURA CENEPRED",
        "SIN COBERTURA CENEPRED"
    ),
    "SIN COBERTURA CENEPRED"
)</f>
        <v>SIN COBERTURA CENEPRED</v>
      </c>
      <c r="H130" t="str" cm="1">
        <f t="array" ref="H130">IFERROR(
    IF(
        INDEX(
            'CENEPRED DISTRITAL'!$B:$XFD,
            _xlfn.XMATCH($H$1,'CENEPRED DISTRITAL'!$A:$A,0),
            _xlfn.XMATCH(A130,'CENEPRED DISTRITAL'!$B$1:$XFD$1,0)
        )&lt;&gt;"",
        "CON COBERTURA CENEPRED",
        "SIN COBERTURA CENEPRED"
    ),
    "SIN COBERTURA CENEPRED"
)</f>
        <v>SIN COBERTURA CENEPRED</v>
      </c>
    </row>
    <row r="131" spans="1:8" x14ac:dyDescent="0.35">
      <c r="A131" s="359">
        <v>20606</v>
      </c>
      <c r="B131" t="s">
        <v>34327</v>
      </c>
      <c r="C131">
        <v>206</v>
      </c>
      <c r="D131">
        <v>2</v>
      </c>
      <c r="E131" t="str">
        <f>_xlfn.XLOOKUP(D131,'Ubigeo Departamental'!A:A,'Ubigeo Departamental'!B:B)</f>
        <v>Áncash</v>
      </c>
      <c r="F131" t="str" cm="1">
        <f t="array" ref="F131">IFERROR(IF(INDEX('CENEPRED DISTRITAL'!$B:$XFD,
            _xlfn.XMATCH($F$1,'CENEPRED DISTRITAL'!$A:$A,0),
            _xlfn.XMATCH(A131,'CENEPRED DISTRITAL'!$B$1:$XFD$1,0)
        )&lt;&gt;"",        "CON COBERTURA CENEPRED",        "SIN COBERTURA CENEPRED"    ),    "SIN COBERTURA CENEPRED")</f>
        <v>SIN COBERTURA CENEPRED</v>
      </c>
      <c r="G131" t="str" cm="1">
        <f t="array" ref="G131">IFERROR(
    IF(
        INDEX(
            'CENEPRED DISTRITAL'!$B:$XFD,
            _xlfn.XMATCH($G$1,'CENEPRED DISTRITAL'!$A:$A,0),
            _xlfn.XMATCH(A131,'CENEPRED DISTRITAL'!$B$1:$XFD$1,0)
        )&lt;&gt;"",
        "CON COBERTURA CENEPRED",
        "SIN COBERTURA CENEPRED"
    ),
    "SIN COBERTURA CENEPRED"
)</f>
        <v>SIN COBERTURA CENEPRED</v>
      </c>
      <c r="H131" t="str" cm="1">
        <f t="array" ref="H131">IFERROR(
    IF(
        INDEX(
            'CENEPRED DISTRITAL'!$B:$XFD,
            _xlfn.XMATCH($H$1,'CENEPRED DISTRITAL'!$A:$A,0),
            _xlfn.XMATCH(A131,'CENEPRED DISTRITAL'!$B$1:$XFD$1,0)
        )&lt;&gt;"",
        "CON COBERTURA CENEPRED",
        "SIN COBERTURA CENEPRED"
    ),
    "SIN COBERTURA CENEPRED"
)</f>
        <v>SIN COBERTURA CENEPRED</v>
      </c>
    </row>
    <row r="132" spans="1:8" x14ac:dyDescent="0.35">
      <c r="A132" s="359">
        <v>20607</v>
      </c>
      <c r="B132" t="s">
        <v>34122</v>
      </c>
      <c r="C132">
        <v>206</v>
      </c>
      <c r="D132">
        <v>2</v>
      </c>
      <c r="E132" t="str">
        <f>_xlfn.XLOOKUP(D132,'Ubigeo Departamental'!A:A,'Ubigeo Departamental'!B:B)</f>
        <v>Áncash</v>
      </c>
      <c r="F132" t="str" cm="1">
        <f t="array" ref="F132">IFERROR(IF(INDEX('CENEPRED DISTRITAL'!$B:$XFD,
            _xlfn.XMATCH($F$1,'CENEPRED DISTRITAL'!$A:$A,0),
            _xlfn.XMATCH(A132,'CENEPRED DISTRITAL'!$B$1:$XFD$1,0)
        )&lt;&gt;"",        "CON COBERTURA CENEPRED",        "SIN COBERTURA CENEPRED"    ),    "SIN COBERTURA CENEPRED")</f>
        <v>SIN COBERTURA CENEPRED</v>
      </c>
      <c r="G132" t="str" cm="1">
        <f t="array" ref="G132">IFERROR(
    IF(
        INDEX(
            'CENEPRED DISTRITAL'!$B:$XFD,
            _xlfn.XMATCH($G$1,'CENEPRED DISTRITAL'!$A:$A,0),
            _xlfn.XMATCH(A132,'CENEPRED DISTRITAL'!$B$1:$XFD$1,0)
        )&lt;&gt;"",
        "CON COBERTURA CENEPRED",
        "SIN COBERTURA CENEPRED"
    ),
    "SIN COBERTURA CENEPRED"
)</f>
        <v>SIN COBERTURA CENEPRED</v>
      </c>
      <c r="H132" t="str" cm="1">
        <f t="array" ref="H132">IFERROR(
    IF(
        INDEX(
            'CENEPRED DISTRITAL'!$B:$XFD,
            _xlfn.XMATCH($H$1,'CENEPRED DISTRITAL'!$A:$A,0),
            _xlfn.XMATCH(A132,'CENEPRED DISTRITAL'!$B$1:$XFD$1,0)
        )&lt;&gt;"",
        "CON COBERTURA CENEPRED",
        "SIN COBERTURA CENEPRED"
    ),
    "SIN COBERTURA CENEPRED"
)</f>
        <v>SIN COBERTURA CENEPRED</v>
      </c>
    </row>
    <row r="133" spans="1:8" x14ac:dyDescent="0.35">
      <c r="A133" s="359">
        <v>20608</v>
      </c>
      <c r="B133" t="s">
        <v>36623</v>
      </c>
      <c r="C133">
        <v>206</v>
      </c>
      <c r="D133">
        <v>2</v>
      </c>
      <c r="E133" t="str">
        <f>_xlfn.XLOOKUP(D133,'Ubigeo Departamental'!A:A,'Ubigeo Departamental'!B:B)</f>
        <v>Áncash</v>
      </c>
      <c r="F133" t="str" cm="1">
        <f t="array" ref="F133">IFERROR(IF(INDEX('CENEPRED DISTRITAL'!$B:$XFD,
            _xlfn.XMATCH($F$1,'CENEPRED DISTRITAL'!$A:$A,0),
            _xlfn.XMATCH(A133,'CENEPRED DISTRITAL'!$B$1:$XFD$1,0)
        )&lt;&gt;"",        "CON COBERTURA CENEPRED",        "SIN COBERTURA CENEPRED"    ),    "SIN COBERTURA CENEPRED")</f>
        <v>SIN COBERTURA CENEPRED</v>
      </c>
      <c r="G133" t="str" cm="1">
        <f t="array" ref="G133">IFERROR(
    IF(
        INDEX(
            'CENEPRED DISTRITAL'!$B:$XFD,
            _xlfn.XMATCH($G$1,'CENEPRED DISTRITAL'!$A:$A,0),
            _xlfn.XMATCH(A133,'CENEPRED DISTRITAL'!$B$1:$XFD$1,0)
        )&lt;&gt;"",
        "CON COBERTURA CENEPRED",
        "SIN COBERTURA CENEPRED"
    ),
    "SIN COBERTURA CENEPRED"
)</f>
        <v>SIN COBERTURA CENEPRED</v>
      </c>
      <c r="H133" t="str" cm="1">
        <f t="array" ref="H133">IFERROR(
    IF(
        INDEX(
            'CENEPRED DISTRITAL'!$B:$XFD,
            _xlfn.XMATCH($H$1,'CENEPRED DISTRITAL'!$A:$A,0),
            _xlfn.XMATCH(A133,'CENEPRED DISTRITAL'!$B$1:$XFD$1,0)
        )&lt;&gt;"",
        "CON COBERTURA CENEPRED",
        "SIN COBERTURA CENEPRED"
    ),
    "SIN COBERTURA CENEPRED"
)</f>
        <v>SIN COBERTURA CENEPRED</v>
      </c>
    </row>
    <row r="134" spans="1:8" x14ac:dyDescent="0.35">
      <c r="A134" s="359">
        <v>20609</v>
      </c>
      <c r="B134" t="s">
        <v>34799</v>
      </c>
      <c r="C134">
        <v>206</v>
      </c>
      <c r="D134">
        <v>2</v>
      </c>
      <c r="E134" t="str">
        <f>_xlfn.XLOOKUP(D134,'Ubigeo Departamental'!A:A,'Ubigeo Departamental'!B:B)</f>
        <v>Áncash</v>
      </c>
      <c r="F134" t="str" cm="1">
        <f t="array" ref="F134">IFERROR(IF(INDEX('CENEPRED DISTRITAL'!$B:$XFD,
            _xlfn.XMATCH($F$1,'CENEPRED DISTRITAL'!$A:$A,0),
            _xlfn.XMATCH(A134,'CENEPRED DISTRITAL'!$B$1:$XFD$1,0)
        )&lt;&gt;"",        "CON COBERTURA CENEPRED",        "SIN COBERTURA CENEPRED"    ),    "SIN COBERTURA CENEPRED")</f>
        <v>SIN COBERTURA CENEPRED</v>
      </c>
      <c r="G134" t="str" cm="1">
        <f t="array" ref="G134">IFERROR(
    IF(
        INDEX(
            'CENEPRED DISTRITAL'!$B:$XFD,
            _xlfn.XMATCH($G$1,'CENEPRED DISTRITAL'!$A:$A,0),
            _xlfn.XMATCH(A134,'CENEPRED DISTRITAL'!$B$1:$XFD$1,0)
        )&lt;&gt;"",
        "CON COBERTURA CENEPRED",
        "SIN COBERTURA CENEPRED"
    ),
    "SIN COBERTURA CENEPRED"
)</f>
        <v>SIN COBERTURA CENEPRED</v>
      </c>
      <c r="H134" t="str" cm="1">
        <f t="array" ref="H134">IFERROR(
    IF(
        INDEX(
            'CENEPRED DISTRITAL'!$B:$XFD,
            _xlfn.XMATCH($H$1,'CENEPRED DISTRITAL'!$A:$A,0),
            _xlfn.XMATCH(A134,'CENEPRED DISTRITAL'!$B$1:$XFD$1,0)
        )&lt;&gt;"",
        "CON COBERTURA CENEPRED",
        "SIN COBERTURA CENEPRED"
    ),
    "SIN COBERTURA CENEPRED"
)</f>
        <v>SIN COBERTURA CENEPRED</v>
      </c>
    </row>
    <row r="135" spans="1:8" x14ac:dyDescent="0.35">
      <c r="A135" s="359">
        <v>20610</v>
      </c>
      <c r="B135" t="s">
        <v>34553</v>
      </c>
      <c r="C135">
        <v>206</v>
      </c>
      <c r="D135">
        <v>2</v>
      </c>
      <c r="E135" t="str">
        <f>_xlfn.XLOOKUP(D135,'Ubigeo Departamental'!A:A,'Ubigeo Departamental'!B:B)</f>
        <v>Áncash</v>
      </c>
      <c r="F135" t="str" cm="1">
        <f t="array" ref="F135">IFERROR(IF(INDEX('CENEPRED DISTRITAL'!$B:$XFD,
            _xlfn.XMATCH($F$1,'CENEPRED DISTRITAL'!$A:$A,0),
            _xlfn.XMATCH(A135,'CENEPRED DISTRITAL'!$B$1:$XFD$1,0)
        )&lt;&gt;"",        "CON COBERTURA CENEPRED",        "SIN COBERTURA CENEPRED"    ),    "SIN COBERTURA CENEPRED")</f>
        <v>SIN COBERTURA CENEPRED</v>
      </c>
      <c r="G135" t="str" cm="1">
        <f t="array" ref="G135">IFERROR(
    IF(
        INDEX(
            'CENEPRED DISTRITAL'!$B:$XFD,
            _xlfn.XMATCH($G$1,'CENEPRED DISTRITAL'!$A:$A,0),
            _xlfn.XMATCH(A135,'CENEPRED DISTRITAL'!$B$1:$XFD$1,0)
        )&lt;&gt;"",
        "CON COBERTURA CENEPRED",
        "SIN COBERTURA CENEPRED"
    ),
    "SIN COBERTURA CENEPRED"
)</f>
        <v>SIN COBERTURA CENEPRED</v>
      </c>
      <c r="H135" t="str" cm="1">
        <f t="array" ref="H135">IFERROR(
    IF(
        INDEX(
            'CENEPRED DISTRITAL'!$B:$XFD,
            _xlfn.XMATCH($H$1,'CENEPRED DISTRITAL'!$A:$A,0),
            _xlfn.XMATCH(A135,'CENEPRED DISTRITAL'!$B$1:$XFD$1,0)
        )&lt;&gt;"",
        "CON COBERTURA CENEPRED",
        "SIN COBERTURA CENEPRED"
    ),
    "SIN COBERTURA CENEPRED"
)</f>
        <v>SIN COBERTURA CENEPRED</v>
      </c>
    </row>
    <row r="136" spans="1:8" x14ac:dyDescent="0.35">
      <c r="A136" s="359">
        <v>20611</v>
      </c>
      <c r="B136" t="s">
        <v>36624</v>
      </c>
      <c r="C136">
        <v>206</v>
      </c>
      <c r="D136">
        <v>2</v>
      </c>
      <c r="E136" t="str">
        <f>_xlfn.XLOOKUP(D136,'Ubigeo Departamental'!A:A,'Ubigeo Departamental'!B:B)</f>
        <v>Áncash</v>
      </c>
      <c r="F136" t="str" cm="1">
        <f t="array" ref="F136">IFERROR(IF(INDEX('CENEPRED DISTRITAL'!$B:$XFD,
            _xlfn.XMATCH($F$1,'CENEPRED DISTRITAL'!$A:$A,0),
            _xlfn.XMATCH(A136,'CENEPRED DISTRITAL'!$B$1:$XFD$1,0)
        )&lt;&gt;"",        "CON COBERTURA CENEPRED",        "SIN COBERTURA CENEPRED"    ),    "SIN COBERTURA CENEPRED")</f>
        <v>SIN COBERTURA CENEPRED</v>
      </c>
      <c r="G136" t="str" cm="1">
        <f t="array" ref="G136">IFERROR(
    IF(
        INDEX(
            'CENEPRED DISTRITAL'!$B:$XFD,
            _xlfn.XMATCH($G$1,'CENEPRED DISTRITAL'!$A:$A,0),
            _xlfn.XMATCH(A136,'CENEPRED DISTRITAL'!$B$1:$XFD$1,0)
        )&lt;&gt;"",
        "CON COBERTURA CENEPRED",
        "SIN COBERTURA CENEPRED"
    ),
    "SIN COBERTURA CENEPRED"
)</f>
        <v>SIN COBERTURA CENEPRED</v>
      </c>
      <c r="H136" t="str" cm="1">
        <f t="array" ref="H136">IFERROR(
    IF(
        INDEX(
            'CENEPRED DISTRITAL'!$B:$XFD,
            _xlfn.XMATCH($H$1,'CENEPRED DISTRITAL'!$A:$A,0),
            _xlfn.XMATCH(A136,'CENEPRED DISTRITAL'!$B$1:$XFD$1,0)
        )&lt;&gt;"",
        "CON COBERTURA CENEPRED",
        "SIN COBERTURA CENEPRED"
    ),
    "SIN COBERTURA CENEPRED"
)</f>
        <v>SIN COBERTURA CENEPRED</v>
      </c>
    </row>
    <row r="137" spans="1:8" x14ac:dyDescent="0.35">
      <c r="A137" s="359">
        <v>20701</v>
      </c>
      <c r="B137" t="s">
        <v>31763</v>
      </c>
      <c r="C137">
        <v>207</v>
      </c>
      <c r="D137">
        <v>2</v>
      </c>
      <c r="E137" t="str">
        <f>_xlfn.XLOOKUP(D137,'Ubigeo Departamental'!A:A,'Ubigeo Departamental'!B:B)</f>
        <v>Áncash</v>
      </c>
      <c r="F137" t="str" cm="1">
        <f t="array" ref="F137">IFERROR(IF(INDEX('CENEPRED DISTRITAL'!$B:$XFD,
            _xlfn.XMATCH($F$1,'CENEPRED DISTRITAL'!$A:$A,0),
            _xlfn.XMATCH(A137,'CENEPRED DISTRITAL'!$B$1:$XFD$1,0)
        )&lt;&gt;"",        "CON COBERTURA CENEPRED",        "SIN COBERTURA CENEPRED"    ),    "SIN COBERTURA CENEPRED")</f>
        <v>SIN COBERTURA CENEPRED</v>
      </c>
      <c r="G137" t="str" cm="1">
        <f t="array" ref="G137">IFERROR(
    IF(
        INDEX(
            'CENEPRED DISTRITAL'!$B:$XFD,
            _xlfn.XMATCH($G$1,'CENEPRED DISTRITAL'!$A:$A,0),
            _xlfn.XMATCH(A137,'CENEPRED DISTRITAL'!$B$1:$XFD$1,0)
        )&lt;&gt;"",
        "CON COBERTURA CENEPRED",
        "SIN COBERTURA CENEPRED"
    ),
    "SIN COBERTURA CENEPRED"
)</f>
        <v>SIN COBERTURA CENEPRED</v>
      </c>
      <c r="H137" t="str" cm="1">
        <f t="array" ref="H137">IFERROR(
    IF(
        INDEX(
            'CENEPRED DISTRITAL'!$B:$XFD,
            _xlfn.XMATCH($H$1,'CENEPRED DISTRITAL'!$A:$A,0),
            _xlfn.XMATCH(A137,'CENEPRED DISTRITAL'!$B$1:$XFD$1,0)
        )&lt;&gt;"",
        "CON COBERTURA CENEPRED",
        "SIN COBERTURA CENEPRED"
    ),
    "SIN COBERTURA CENEPRED"
)</f>
        <v>SIN COBERTURA CENEPRED</v>
      </c>
    </row>
    <row r="138" spans="1:8" x14ac:dyDescent="0.35">
      <c r="A138" s="359">
        <v>20702</v>
      </c>
      <c r="B138" t="s">
        <v>36596</v>
      </c>
      <c r="C138">
        <v>207</v>
      </c>
      <c r="D138">
        <v>2</v>
      </c>
      <c r="E138" t="str">
        <f>_xlfn.XLOOKUP(D138,'Ubigeo Departamental'!A:A,'Ubigeo Departamental'!B:B)</f>
        <v>Áncash</v>
      </c>
      <c r="F138" t="str" cm="1">
        <f t="array" ref="F138">IFERROR(IF(INDEX('CENEPRED DISTRITAL'!$B:$XFD,
            _xlfn.XMATCH($F$1,'CENEPRED DISTRITAL'!$A:$A,0),
            _xlfn.XMATCH(A138,'CENEPRED DISTRITAL'!$B$1:$XFD$1,0)
        )&lt;&gt;"",        "CON COBERTURA CENEPRED",        "SIN COBERTURA CENEPRED"    ),    "SIN COBERTURA CENEPRED")</f>
        <v>SIN COBERTURA CENEPRED</v>
      </c>
      <c r="G138" t="str" cm="1">
        <f t="array" ref="G138">IFERROR(
    IF(
        INDEX(
            'CENEPRED DISTRITAL'!$B:$XFD,
            _xlfn.XMATCH($G$1,'CENEPRED DISTRITAL'!$A:$A,0),
            _xlfn.XMATCH(A138,'CENEPRED DISTRITAL'!$B$1:$XFD$1,0)
        )&lt;&gt;"",
        "CON COBERTURA CENEPRED",
        "SIN COBERTURA CENEPRED"
    ),
    "SIN COBERTURA CENEPRED"
)</f>
        <v>SIN COBERTURA CENEPRED</v>
      </c>
      <c r="H138" t="str" cm="1">
        <f t="array" ref="H138">IFERROR(
    IF(
        INDEX(
            'CENEPRED DISTRITAL'!$B:$XFD,
            _xlfn.XMATCH($H$1,'CENEPRED DISTRITAL'!$A:$A,0),
            _xlfn.XMATCH(A138,'CENEPRED DISTRITAL'!$B$1:$XFD$1,0)
        )&lt;&gt;"",
        "CON COBERTURA CENEPRED",
        "SIN COBERTURA CENEPRED"
    ),
    "SIN COBERTURA CENEPRED"
)</f>
        <v>SIN COBERTURA CENEPRED</v>
      </c>
    </row>
    <row r="139" spans="1:8" x14ac:dyDescent="0.35">
      <c r="A139" s="359">
        <v>20703</v>
      </c>
      <c r="B139" t="s">
        <v>36625</v>
      </c>
      <c r="C139">
        <v>207</v>
      </c>
      <c r="D139">
        <v>2</v>
      </c>
      <c r="E139" t="str">
        <f>_xlfn.XLOOKUP(D139,'Ubigeo Departamental'!A:A,'Ubigeo Departamental'!B:B)</f>
        <v>Áncash</v>
      </c>
      <c r="F139" t="str" cm="1">
        <f t="array" ref="F139">IFERROR(IF(INDEX('CENEPRED DISTRITAL'!$B:$XFD,
            _xlfn.XMATCH($F$1,'CENEPRED DISTRITAL'!$A:$A,0),
            _xlfn.XMATCH(A139,'CENEPRED DISTRITAL'!$B$1:$XFD$1,0)
        )&lt;&gt;"",        "CON COBERTURA CENEPRED",        "SIN COBERTURA CENEPRED"    ),    "SIN COBERTURA CENEPRED")</f>
        <v>SIN COBERTURA CENEPRED</v>
      </c>
      <c r="G139" t="str" cm="1">
        <f t="array" ref="G139">IFERROR(
    IF(
        INDEX(
            'CENEPRED DISTRITAL'!$B:$XFD,
            _xlfn.XMATCH($G$1,'CENEPRED DISTRITAL'!$A:$A,0),
            _xlfn.XMATCH(A139,'CENEPRED DISTRITAL'!$B$1:$XFD$1,0)
        )&lt;&gt;"",
        "CON COBERTURA CENEPRED",
        "SIN COBERTURA CENEPRED"
    ),
    "SIN COBERTURA CENEPRED"
)</f>
        <v>SIN COBERTURA CENEPRED</v>
      </c>
      <c r="H139" t="str" cm="1">
        <f t="array" ref="H139">IFERROR(
    IF(
        INDEX(
            'CENEPRED DISTRITAL'!$B:$XFD,
            _xlfn.XMATCH($H$1,'CENEPRED DISTRITAL'!$A:$A,0),
            _xlfn.XMATCH(A139,'CENEPRED DISTRITAL'!$B$1:$XFD$1,0)
        )&lt;&gt;"",
        "CON COBERTURA CENEPRED",
        "SIN COBERTURA CENEPRED"
    ),
    "SIN COBERTURA CENEPRED"
)</f>
        <v>SIN COBERTURA CENEPRED</v>
      </c>
    </row>
    <row r="140" spans="1:8" x14ac:dyDescent="0.35">
      <c r="A140" s="359">
        <v>20801</v>
      </c>
      <c r="B140" t="s">
        <v>31542</v>
      </c>
      <c r="C140">
        <v>208</v>
      </c>
      <c r="D140">
        <v>2</v>
      </c>
      <c r="E140" t="str">
        <f>_xlfn.XLOOKUP(D140,'Ubigeo Departamental'!A:A,'Ubigeo Departamental'!B:B)</f>
        <v>Áncash</v>
      </c>
      <c r="F140" t="str" cm="1">
        <f t="array" ref="F140">IFERROR(IF(INDEX('CENEPRED DISTRITAL'!$B:$XFD,
            _xlfn.XMATCH($F$1,'CENEPRED DISTRITAL'!$A:$A,0),
            _xlfn.XMATCH(A140,'CENEPRED DISTRITAL'!$B$1:$XFD$1,0)
        )&lt;&gt;"",        "CON COBERTURA CENEPRED",        "SIN COBERTURA CENEPRED"    ),    "SIN COBERTURA CENEPRED")</f>
        <v>CON COBERTURA CENEPRED</v>
      </c>
      <c r="G140" t="str" cm="1">
        <f t="array" ref="G140">IFERROR(
    IF(
        INDEX(
            'CENEPRED DISTRITAL'!$B:$XFD,
            _xlfn.XMATCH($G$1,'CENEPRED DISTRITAL'!$A:$A,0),
            _xlfn.XMATCH(A140,'CENEPRED DISTRITAL'!$B$1:$XFD$1,0)
        )&lt;&gt;"",
        "CON COBERTURA CENEPRED",
        "SIN COBERTURA CENEPRED"
    ),
    "SIN COBERTURA CENEPRED"
)</f>
        <v>CON COBERTURA CENEPRED</v>
      </c>
      <c r="H140" t="str" cm="1">
        <f t="array" ref="H140">IFERROR(
    IF(
        INDEX(
            'CENEPRED DISTRITAL'!$B:$XFD,
            _xlfn.XMATCH($H$1,'CENEPRED DISTRITAL'!$A:$A,0),
            _xlfn.XMATCH(A140,'CENEPRED DISTRITAL'!$B$1:$XFD$1,0)
        )&lt;&gt;"",
        "CON COBERTURA CENEPRED",
        "SIN COBERTURA CENEPRED"
    ),
    "SIN COBERTURA CENEPRED"
)</f>
        <v>SIN COBERTURA CENEPRED</v>
      </c>
    </row>
    <row r="141" spans="1:8" x14ac:dyDescent="0.35">
      <c r="A141" s="359">
        <v>20802</v>
      </c>
      <c r="B141" t="s">
        <v>36626</v>
      </c>
      <c r="C141">
        <v>208</v>
      </c>
      <c r="D141">
        <v>2</v>
      </c>
      <c r="E141" t="str">
        <f>_xlfn.XLOOKUP(D141,'Ubigeo Departamental'!A:A,'Ubigeo Departamental'!B:B)</f>
        <v>Áncash</v>
      </c>
      <c r="F141" t="str" cm="1">
        <f t="array" ref="F141">IFERROR(IF(INDEX('CENEPRED DISTRITAL'!$B:$XFD,
            _xlfn.XMATCH($F$1,'CENEPRED DISTRITAL'!$A:$A,0),
            _xlfn.XMATCH(A141,'CENEPRED DISTRITAL'!$B$1:$XFD$1,0)
        )&lt;&gt;"",        "CON COBERTURA CENEPRED",        "SIN COBERTURA CENEPRED"    ),    "SIN COBERTURA CENEPRED")</f>
        <v>SIN COBERTURA CENEPRED</v>
      </c>
      <c r="G141" t="str" cm="1">
        <f t="array" ref="G141">IFERROR(
    IF(
        INDEX(
            'CENEPRED DISTRITAL'!$B:$XFD,
            _xlfn.XMATCH($G$1,'CENEPRED DISTRITAL'!$A:$A,0),
            _xlfn.XMATCH(A141,'CENEPRED DISTRITAL'!$B$1:$XFD$1,0)
        )&lt;&gt;"",
        "CON COBERTURA CENEPRED",
        "SIN COBERTURA CENEPRED"
    ),
    "SIN COBERTURA CENEPRED"
)</f>
        <v>SIN COBERTURA CENEPRED</v>
      </c>
      <c r="H141" t="str" cm="1">
        <f t="array" ref="H141">IFERROR(
    IF(
        INDEX(
            'CENEPRED DISTRITAL'!$B:$XFD,
            _xlfn.XMATCH($H$1,'CENEPRED DISTRITAL'!$A:$A,0),
            _xlfn.XMATCH(A141,'CENEPRED DISTRITAL'!$B$1:$XFD$1,0)
        )&lt;&gt;"",
        "CON COBERTURA CENEPRED",
        "SIN COBERTURA CENEPRED"
    ),
    "SIN COBERTURA CENEPRED"
)</f>
        <v>SIN COBERTURA CENEPRED</v>
      </c>
    </row>
    <row r="142" spans="1:8" x14ac:dyDescent="0.35">
      <c r="A142" s="359">
        <v>20803</v>
      </c>
      <c r="B142" t="s">
        <v>35258</v>
      </c>
      <c r="C142">
        <v>208</v>
      </c>
      <c r="D142">
        <v>2</v>
      </c>
      <c r="E142" t="str">
        <f>_xlfn.XLOOKUP(D142,'Ubigeo Departamental'!A:A,'Ubigeo Departamental'!B:B)</f>
        <v>Áncash</v>
      </c>
      <c r="F142" t="str" cm="1">
        <f t="array" ref="F142">IFERROR(IF(INDEX('CENEPRED DISTRITAL'!$B:$XFD,
            _xlfn.XMATCH($F$1,'CENEPRED DISTRITAL'!$A:$A,0),
            _xlfn.XMATCH(A142,'CENEPRED DISTRITAL'!$B$1:$XFD$1,0)
        )&lt;&gt;"",        "CON COBERTURA CENEPRED",        "SIN COBERTURA CENEPRED"    ),    "SIN COBERTURA CENEPRED")</f>
        <v>SIN COBERTURA CENEPRED</v>
      </c>
      <c r="G142" t="str" cm="1">
        <f t="array" ref="G142">IFERROR(
    IF(
        INDEX(
            'CENEPRED DISTRITAL'!$B:$XFD,
            _xlfn.XMATCH($G$1,'CENEPRED DISTRITAL'!$A:$A,0),
            _xlfn.XMATCH(A142,'CENEPRED DISTRITAL'!$B$1:$XFD$1,0)
        )&lt;&gt;"",
        "CON COBERTURA CENEPRED",
        "SIN COBERTURA CENEPRED"
    ),
    "SIN COBERTURA CENEPRED"
)</f>
        <v>SIN COBERTURA CENEPRED</v>
      </c>
      <c r="H142" t="str" cm="1">
        <f t="array" ref="H142">IFERROR(
    IF(
        INDEX(
            'CENEPRED DISTRITAL'!$B:$XFD,
            _xlfn.XMATCH($H$1,'CENEPRED DISTRITAL'!$A:$A,0),
            _xlfn.XMATCH(A142,'CENEPRED DISTRITAL'!$B$1:$XFD$1,0)
        )&lt;&gt;"",
        "CON COBERTURA CENEPRED",
        "SIN COBERTURA CENEPRED"
    ),
    "SIN COBERTURA CENEPRED"
)</f>
        <v>SIN COBERTURA CENEPRED</v>
      </c>
    </row>
    <row r="143" spans="1:8" x14ac:dyDescent="0.35">
      <c r="A143" s="359">
        <v>20804</v>
      </c>
      <c r="B143" t="s">
        <v>34295</v>
      </c>
      <c r="C143">
        <v>208</v>
      </c>
      <c r="D143">
        <v>2</v>
      </c>
      <c r="E143" t="str">
        <f>_xlfn.XLOOKUP(D143,'Ubigeo Departamental'!A:A,'Ubigeo Departamental'!B:B)</f>
        <v>Áncash</v>
      </c>
      <c r="F143" t="str" cm="1">
        <f t="array" ref="F143">IFERROR(IF(INDEX('CENEPRED DISTRITAL'!$B:$XFD,
            _xlfn.XMATCH($F$1,'CENEPRED DISTRITAL'!$A:$A,0),
            _xlfn.XMATCH(A143,'CENEPRED DISTRITAL'!$B$1:$XFD$1,0)
        )&lt;&gt;"",        "CON COBERTURA CENEPRED",        "SIN COBERTURA CENEPRED"    ),    "SIN COBERTURA CENEPRED")</f>
        <v>SIN COBERTURA CENEPRED</v>
      </c>
      <c r="G143" t="str" cm="1">
        <f t="array" ref="G143">IFERROR(
    IF(
        INDEX(
            'CENEPRED DISTRITAL'!$B:$XFD,
            _xlfn.XMATCH($G$1,'CENEPRED DISTRITAL'!$A:$A,0),
            _xlfn.XMATCH(A143,'CENEPRED DISTRITAL'!$B$1:$XFD$1,0)
        )&lt;&gt;"",
        "CON COBERTURA CENEPRED",
        "SIN COBERTURA CENEPRED"
    ),
    "SIN COBERTURA CENEPRED"
)</f>
        <v>SIN COBERTURA CENEPRED</v>
      </c>
      <c r="H143" t="str" cm="1">
        <f t="array" ref="H143">IFERROR(
    IF(
        INDEX(
            'CENEPRED DISTRITAL'!$B:$XFD,
            _xlfn.XMATCH($H$1,'CENEPRED DISTRITAL'!$A:$A,0),
            _xlfn.XMATCH(A143,'CENEPRED DISTRITAL'!$B$1:$XFD$1,0)
        )&lt;&gt;"",
        "CON COBERTURA CENEPRED",
        "SIN COBERTURA CENEPRED"
    ),
    "SIN COBERTURA CENEPRED"
)</f>
        <v>SIN COBERTURA CENEPRED</v>
      </c>
    </row>
    <row r="144" spans="1:8" x14ac:dyDescent="0.35">
      <c r="A144" s="359">
        <v>20901</v>
      </c>
      <c r="B144" t="s">
        <v>34385</v>
      </c>
      <c r="C144">
        <v>209</v>
      </c>
      <c r="D144">
        <v>2</v>
      </c>
      <c r="E144" t="str">
        <f>_xlfn.XLOOKUP(D144,'Ubigeo Departamental'!A:A,'Ubigeo Departamental'!B:B)</f>
        <v>Áncash</v>
      </c>
      <c r="F144" t="str" cm="1">
        <f t="array" ref="F144">IFERROR(IF(INDEX('CENEPRED DISTRITAL'!$B:$XFD,
            _xlfn.XMATCH($F$1,'CENEPRED DISTRITAL'!$A:$A,0),
            _xlfn.XMATCH(A144,'CENEPRED DISTRITAL'!$B$1:$XFD$1,0)
        )&lt;&gt;"",        "CON COBERTURA CENEPRED",        "SIN COBERTURA CENEPRED"    ),    "SIN COBERTURA CENEPRED")</f>
        <v>SIN COBERTURA CENEPRED</v>
      </c>
      <c r="G144" t="str" cm="1">
        <f t="array" ref="G144">IFERROR(
    IF(
        INDEX(
            'CENEPRED DISTRITAL'!$B:$XFD,
            _xlfn.XMATCH($G$1,'CENEPRED DISTRITAL'!$A:$A,0),
            _xlfn.XMATCH(A144,'CENEPRED DISTRITAL'!$B$1:$XFD$1,0)
        )&lt;&gt;"",
        "CON COBERTURA CENEPRED",
        "SIN COBERTURA CENEPRED"
    ),
    "SIN COBERTURA CENEPRED"
)</f>
        <v>SIN COBERTURA CENEPRED</v>
      </c>
      <c r="H144" t="str" cm="1">
        <f t="array" ref="H144">IFERROR(
    IF(
        INDEX(
            'CENEPRED DISTRITAL'!$B:$XFD,
            _xlfn.XMATCH($H$1,'CENEPRED DISTRITAL'!$A:$A,0),
            _xlfn.XMATCH(A144,'CENEPRED DISTRITAL'!$B$1:$XFD$1,0)
        )&lt;&gt;"",
        "CON COBERTURA CENEPRED",
        "SIN COBERTURA CENEPRED"
    ),
    "SIN COBERTURA CENEPRED"
)</f>
        <v>SIN COBERTURA CENEPRED</v>
      </c>
    </row>
    <row r="145" spans="1:8" x14ac:dyDescent="0.35">
      <c r="A145" s="359">
        <v>20902</v>
      </c>
      <c r="B145" t="s">
        <v>36627</v>
      </c>
      <c r="C145">
        <v>209</v>
      </c>
      <c r="D145">
        <v>2</v>
      </c>
      <c r="E145" t="str">
        <f>_xlfn.XLOOKUP(D145,'Ubigeo Departamental'!A:A,'Ubigeo Departamental'!B:B)</f>
        <v>Áncash</v>
      </c>
      <c r="F145" t="str" cm="1">
        <f t="array" ref="F145">IFERROR(IF(INDEX('CENEPRED DISTRITAL'!$B:$XFD,
            _xlfn.XMATCH($F$1,'CENEPRED DISTRITAL'!$A:$A,0),
            _xlfn.XMATCH(A145,'CENEPRED DISTRITAL'!$B$1:$XFD$1,0)
        )&lt;&gt;"",        "CON COBERTURA CENEPRED",        "SIN COBERTURA CENEPRED"    ),    "SIN COBERTURA CENEPRED")</f>
        <v>SIN COBERTURA CENEPRED</v>
      </c>
      <c r="G145" t="str" cm="1">
        <f t="array" ref="G145">IFERROR(
    IF(
        INDEX(
            'CENEPRED DISTRITAL'!$B:$XFD,
            _xlfn.XMATCH($G$1,'CENEPRED DISTRITAL'!$A:$A,0),
            _xlfn.XMATCH(A145,'CENEPRED DISTRITAL'!$B$1:$XFD$1,0)
        )&lt;&gt;"",
        "CON COBERTURA CENEPRED",
        "SIN COBERTURA CENEPRED"
    ),
    "SIN COBERTURA CENEPRED"
)</f>
        <v>SIN COBERTURA CENEPRED</v>
      </c>
      <c r="H145" t="str" cm="1">
        <f t="array" ref="H145">IFERROR(
    IF(
        INDEX(
            'CENEPRED DISTRITAL'!$B:$XFD,
            _xlfn.XMATCH($H$1,'CENEPRED DISTRITAL'!$A:$A,0),
            _xlfn.XMATCH(A145,'CENEPRED DISTRITAL'!$B$1:$XFD$1,0)
        )&lt;&gt;"",
        "CON COBERTURA CENEPRED",
        "SIN COBERTURA CENEPRED"
    ),
    "SIN COBERTURA CENEPRED"
)</f>
        <v>SIN COBERTURA CENEPRED</v>
      </c>
    </row>
    <row r="146" spans="1:8" x14ac:dyDescent="0.35">
      <c r="A146" s="359">
        <v>20903</v>
      </c>
      <c r="B146" t="s">
        <v>34555</v>
      </c>
      <c r="C146">
        <v>209</v>
      </c>
      <c r="D146">
        <v>2</v>
      </c>
      <c r="E146" t="str">
        <f>_xlfn.XLOOKUP(D146,'Ubigeo Departamental'!A:A,'Ubigeo Departamental'!B:B)</f>
        <v>Áncash</v>
      </c>
      <c r="F146" t="str" cm="1">
        <f t="array" ref="F146">IFERROR(IF(INDEX('CENEPRED DISTRITAL'!$B:$XFD,
            _xlfn.XMATCH($F$1,'CENEPRED DISTRITAL'!$A:$A,0),
            _xlfn.XMATCH(A146,'CENEPRED DISTRITAL'!$B$1:$XFD$1,0)
        )&lt;&gt;"",        "CON COBERTURA CENEPRED",        "SIN COBERTURA CENEPRED"    ),    "SIN COBERTURA CENEPRED")</f>
        <v>SIN COBERTURA CENEPRED</v>
      </c>
      <c r="G146" t="str" cm="1">
        <f t="array" ref="G146">IFERROR(
    IF(
        INDEX(
            'CENEPRED DISTRITAL'!$B:$XFD,
            _xlfn.XMATCH($G$1,'CENEPRED DISTRITAL'!$A:$A,0),
            _xlfn.XMATCH(A146,'CENEPRED DISTRITAL'!$B$1:$XFD$1,0)
        )&lt;&gt;"",
        "CON COBERTURA CENEPRED",
        "SIN COBERTURA CENEPRED"
    ),
    "SIN COBERTURA CENEPRED"
)</f>
        <v>SIN COBERTURA CENEPRED</v>
      </c>
      <c r="H146" t="str" cm="1">
        <f t="array" ref="H146">IFERROR(
    IF(
        INDEX(
            'CENEPRED DISTRITAL'!$B:$XFD,
            _xlfn.XMATCH($H$1,'CENEPRED DISTRITAL'!$A:$A,0),
            _xlfn.XMATCH(A146,'CENEPRED DISTRITAL'!$B$1:$XFD$1,0)
        )&lt;&gt;"",
        "CON COBERTURA CENEPRED",
        "SIN COBERTURA CENEPRED"
    ),
    "SIN COBERTURA CENEPRED"
)</f>
        <v>SIN COBERTURA CENEPRED</v>
      </c>
    </row>
    <row r="147" spans="1:8" x14ac:dyDescent="0.35">
      <c r="A147" s="359">
        <v>20904</v>
      </c>
      <c r="B147" t="s">
        <v>34386</v>
      </c>
      <c r="C147">
        <v>209</v>
      </c>
      <c r="D147">
        <v>2</v>
      </c>
      <c r="E147" t="str">
        <f>_xlfn.XLOOKUP(D147,'Ubigeo Departamental'!A:A,'Ubigeo Departamental'!B:B)</f>
        <v>Áncash</v>
      </c>
      <c r="F147" t="str" cm="1">
        <f t="array" ref="F147">IFERROR(IF(INDEX('CENEPRED DISTRITAL'!$B:$XFD,
            _xlfn.XMATCH($F$1,'CENEPRED DISTRITAL'!$A:$A,0),
            _xlfn.XMATCH(A147,'CENEPRED DISTRITAL'!$B$1:$XFD$1,0)
        )&lt;&gt;"",        "CON COBERTURA CENEPRED",        "SIN COBERTURA CENEPRED"    ),    "SIN COBERTURA CENEPRED")</f>
        <v>SIN COBERTURA CENEPRED</v>
      </c>
      <c r="G147" t="str" cm="1">
        <f t="array" ref="G147">IFERROR(
    IF(
        INDEX(
            'CENEPRED DISTRITAL'!$B:$XFD,
            _xlfn.XMATCH($G$1,'CENEPRED DISTRITAL'!$A:$A,0),
            _xlfn.XMATCH(A147,'CENEPRED DISTRITAL'!$B$1:$XFD$1,0)
        )&lt;&gt;"",
        "CON COBERTURA CENEPRED",
        "SIN COBERTURA CENEPRED"
    ),
    "SIN COBERTURA CENEPRED"
)</f>
        <v>SIN COBERTURA CENEPRED</v>
      </c>
      <c r="H147" t="str" cm="1">
        <f t="array" ref="H147">IFERROR(
    IF(
        INDEX(
            'CENEPRED DISTRITAL'!$B:$XFD,
            _xlfn.XMATCH($H$1,'CENEPRED DISTRITAL'!$A:$A,0),
            _xlfn.XMATCH(A147,'CENEPRED DISTRITAL'!$B$1:$XFD$1,0)
        )&lt;&gt;"",
        "CON COBERTURA CENEPRED",
        "SIN COBERTURA CENEPRED"
    ),
    "SIN COBERTURA CENEPRED"
)</f>
        <v>SIN COBERTURA CENEPRED</v>
      </c>
    </row>
    <row r="148" spans="1:8" x14ac:dyDescent="0.35">
      <c r="A148" s="359">
        <v>20905</v>
      </c>
      <c r="B148" t="s">
        <v>36628</v>
      </c>
      <c r="C148">
        <v>209</v>
      </c>
      <c r="D148">
        <v>2</v>
      </c>
      <c r="E148" t="str">
        <f>_xlfn.XLOOKUP(D148,'Ubigeo Departamental'!A:A,'Ubigeo Departamental'!B:B)</f>
        <v>Áncash</v>
      </c>
      <c r="F148" t="str" cm="1">
        <f t="array" ref="F148">IFERROR(IF(INDEX('CENEPRED DISTRITAL'!$B:$XFD,
            _xlfn.XMATCH($F$1,'CENEPRED DISTRITAL'!$A:$A,0),
            _xlfn.XMATCH(A148,'CENEPRED DISTRITAL'!$B$1:$XFD$1,0)
        )&lt;&gt;"",        "CON COBERTURA CENEPRED",        "SIN COBERTURA CENEPRED"    ),    "SIN COBERTURA CENEPRED")</f>
        <v>SIN COBERTURA CENEPRED</v>
      </c>
      <c r="G148" t="str" cm="1">
        <f t="array" ref="G148">IFERROR(
    IF(
        INDEX(
            'CENEPRED DISTRITAL'!$B:$XFD,
            _xlfn.XMATCH($G$1,'CENEPRED DISTRITAL'!$A:$A,0),
            _xlfn.XMATCH(A148,'CENEPRED DISTRITAL'!$B$1:$XFD$1,0)
        )&lt;&gt;"",
        "CON COBERTURA CENEPRED",
        "SIN COBERTURA CENEPRED"
    ),
    "SIN COBERTURA CENEPRED"
)</f>
        <v>SIN COBERTURA CENEPRED</v>
      </c>
      <c r="H148" t="str" cm="1">
        <f t="array" ref="H148">IFERROR(
    IF(
        INDEX(
            'CENEPRED DISTRITAL'!$B:$XFD,
            _xlfn.XMATCH($H$1,'CENEPRED DISTRITAL'!$A:$A,0),
            _xlfn.XMATCH(A148,'CENEPRED DISTRITAL'!$B$1:$XFD$1,0)
        )&lt;&gt;"",
        "CON COBERTURA CENEPRED",
        "SIN COBERTURA CENEPRED"
    ),
    "SIN COBERTURA CENEPRED"
)</f>
        <v>SIN COBERTURA CENEPRED</v>
      </c>
    </row>
    <row r="149" spans="1:8" x14ac:dyDescent="0.35">
      <c r="A149" s="359">
        <v>20906</v>
      </c>
      <c r="B149" t="s">
        <v>36629</v>
      </c>
      <c r="C149">
        <v>209</v>
      </c>
      <c r="D149">
        <v>2</v>
      </c>
      <c r="E149" t="str">
        <f>_xlfn.XLOOKUP(D149,'Ubigeo Departamental'!A:A,'Ubigeo Departamental'!B:B)</f>
        <v>Áncash</v>
      </c>
      <c r="F149" t="str" cm="1">
        <f t="array" ref="F149">IFERROR(IF(INDEX('CENEPRED DISTRITAL'!$B:$XFD,
            _xlfn.XMATCH($F$1,'CENEPRED DISTRITAL'!$A:$A,0),
            _xlfn.XMATCH(A149,'CENEPRED DISTRITAL'!$B$1:$XFD$1,0)
        )&lt;&gt;"",        "CON COBERTURA CENEPRED",        "SIN COBERTURA CENEPRED"    ),    "SIN COBERTURA CENEPRED")</f>
        <v>SIN COBERTURA CENEPRED</v>
      </c>
      <c r="G149" t="str" cm="1">
        <f t="array" ref="G149">IFERROR(
    IF(
        INDEX(
            'CENEPRED DISTRITAL'!$B:$XFD,
            _xlfn.XMATCH($G$1,'CENEPRED DISTRITAL'!$A:$A,0),
            _xlfn.XMATCH(A149,'CENEPRED DISTRITAL'!$B$1:$XFD$1,0)
        )&lt;&gt;"",
        "CON COBERTURA CENEPRED",
        "SIN COBERTURA CENEPRED"
    ),
    "SIN COBERTURA CENEPRED"
)</f>
        <v>SIN COBERTURA CENEPRED</v>
      </c>
      <c r="H149" t="str" cm="1">
        <f t="array" ref="H149">IFERROR(
    IF(
        INDEX(
            'CENEPRED DISTRITAL'!$B:$XFD,
            _xlfn.XMATCH($H$1,'CENEPRED DISTRITAL'!$A:$A,0),
            _xlfn.XMATCH(A149,'CENEPRED DISTRITAL'!$B$1:$XFD$1,0)
        )&lt;&gt;"",
        "CON COBERTURA CENEPRED",
        "SIN COBERTURA CENEPRED"
    ),
    "SIN COBERTURA CENEPRED"
)</f>
        <v>SIN COBERTURA CENEPRED</v>
      </c>
    </row>
    <row r="150" spans="1:8" x14ac:dyDescent="0.35">
      <c r="A150" s="359">
        <v>20907</v>
      </c>
      <c r="B150" t="s">
        <v>34800</v>
      </c>
      <c r="C150">
        <v>209</v>
      </c>
      <c r="D150">
        <v>2</v>
      </c>
      <c r="E150" t="str">
        <f>_xlfn.XLOOKUP(D150,'Ubigeo Departamental'!A:A,'Ubigeo Departamental'!B:B)</f>
        <v>Áncash</v>
      </c>
      <c r="F150" t="str" cm="1">
        <f t="array" ref="F150">IFERROR(IF(INDEX('CENEPRED DISTRITAL'!$B:$XFD,
            _xlfn.XMATCH($F$1,'CENEPRED DISTRITAL'!$A:$A,0),
            _xlfn.XMATCH(A150,'CENEPRED DISTRITAL'!$B$1:$XFD$1,0)
        )&lt;&gt;"",        "CON COBERTURA CENEPRED",        "SIN COBERTURA CENEPRED"    ),    "SIN COBERTURA CENEPRED")</f>
        <v>SIN COBERTURA CENEPRED</v>
      </c>
      <c r="G150" t="str" cm="1">
        <f t="array" ref="G150">IFERROR(
    IF(
        INDEX(
            'CENEPRED DISTRITAL'!$B:$XFD,
            _xlfn.XMATCH($G$1,'CENEPRED DISTRITAL'!$A:$A,0),
            _xlfn.XMATCH(A150,'CENEPRED DISTRITAL'!$B$1:$XFD$1,0)
        )&lt;&gt;"",
        "CON COBERTURA CENEPRED",
        "SIN COBERTURA CENEPRED"
    ),
    "SIN COBERTURA CENEPRED"
)</f>
        <v>SIN COBERTURA CENEPRED</v>
      </c>
      <c r="H150" t="str" cm="1">
        <f t="array" ref="H150">IFERROR(
    IF(
        INDEX(
            'CENEPRED DISTRITAL'!$B:$XFD,
            _xlfn.XMATCH($H$1,'CENEPRED DISTRITAL'!$A:$A,0),
            _xlfn.XMATCH(A150,'CENEPRED DISTRITAL'!$B$1:$XFD$1,0)
        )&lt;&gt;"",
        "CON COBERTURA CENEPRED",
        "SIN COBERTURA CENEPRED"
    ),
    "SIN COBERTURA CENEPRED"
)</f>
        <v>SIN COBERTURA CENEPRED</v>
      </c>
    </row>
    <row r="151" spans="1:8" x14ac:dyDescent="0.35">
      <c r="A151" s="359">
        <v>21001</v>
      </c>
      <c r="B151" t="s">
        <v>31577</v>
      </c>
      <c r="C151">
        <v>210</v>
      </c>
      <c r="D151">
        <v>2</v>
      </c>
      <c r="E151" t="str">
        <f>_xlfn.XLOOKUP(D151,'Ubigeo Departamental'!A:A,'Ubigeo Departamental'!B:B)</f>
        <v>Áncash</v>
      </c>
      <c r="F151" t="str" cm="1">
        <f t="array" ref="F151">IFERROR(IF(INDEX('CENEPRED DISTRITAL'!$B:$XFD,
            _xlfn.XMATCH($F$1,'CENEPRED DISTRITAL'!$A:$A,0),
            _xlfn.XMATCH(A151,'CENEPRED DISTRITAL'!$B$1:$XFD$1,0)
        )&lt;&gt;"",        "CON COBERTURA CENEPRED",        "SIN COBERTURA CENEPRED"    ),    "SIN COBERTURA CENEPRED")</f>
        <v>CON COBERTURA CENEPRED</v>
      </c>
      <c r="G151" t="str" cm="1">
        <f t="array" ref="G151">IFERROR(
    IF(
        INDEX(
            'CENEPRED DISTRITAL'!$B:$XFD,
            _xlfn.XMATCH($G$1,'CENEPRED DISTRITAL'!$A:$A,0),
            _xlfn.XMATCH(A151,'CENEPRED DISTRITAL'!$B$1:$XFD$1,0)
        )&lt;&gt;"",
        "CON COBERTURA CENEPRED",
        "SIN COBERTURA CENEPRED"
    ),
    "SIN COBERTURA CENEPRED"
)</f>
        <v>CON COBERTURA CENEPRED</v>
      </c>
      <c r="H151" t="str" cm="1">
        <f t="array" ref="H151">IFERROR(
    IF(
        INDEX(
            'CENEPRED DISTRITAL'!$B:$XFD,
            _xlfn.XMATCH($H$1,'CENEPRED DISTRITAL'!$A:$A,0),
            _xlfn.XMATCH(A151,'CENEPRED DISTRITAL'!$B$1:$XFD$1,0)
        )&lt;&gt;"",
        "CON COBERTURA CENEPRED",
        "SIN COBERTURA CENEPRED"
    ),
    "SIN COBERTURA CENEPRED"
)</f>
        <v>CON COBERTURA CENEPRED</v>
      </c>
    </row>
    <row r="152" spans="1:8" x14ac:dyDescent="0.35">
      <c r="A152" s="359">
        <v>21002</v>
      </c>
      <c r="B152" t="s">
        <v>36630</v>
      </c>
      <c r="C152">
        <v>210</v>
      </c>
      <c r="D152">
        <v>2</v>
      </c>
      <c r="E152" t="str">
        <f>_xlfn.XLOOKUP(D152,'Ubigeo Departamental'!A:A,'Ubigeo Departamental'!B:B)</f>
        <v>Áncash</v>
      </c>
      <c r="F152" t="str" cm="1">
        <f t="array" ref="F152">IFERROR(IF(INDEX('CENEPRED DISTRITAL'!$B:$XFD,
            _xlfn.XMATCH($F$1,'CENEPRED DISTRITAL'!$A:$A,0),
            _xlfn.XMATCH(A152,'CENEPRED DISTRITAL'!$B$1:$XFD$1,0)
        )&lt;&gt;"",        "CON COBERTURA CENEPRED",        "SIN COBERTURA CENEPRED"    ),    "SIN COBERTURA CENEPRED")</f>
        <v>SIN COBERTURA CENEPRED</v>
      </c>
      <c r="G152" t="str" cm="1">
        <f t="array" ref="G152">IFERROR(
    IF(
        INDEX(
            'CENEPRED DISTRITAL'!$B:$XFD,
            _xlfn.XMATCH($G$1,'CENEPRED DISTRITAL'!$A:$A,0),
            _xlfn.XMATCH(A152,'CENEPRED DISTRITAL'!$B$1:$XFD$1,0)
        )&lt;&gt;"",
        "CON COBERTURA CENEPRED",
        "SIN COBERTURA CENEPRED"
    ),
    "SIN COBERTURA CENEPRED"
)</f>
        <v>SIN COBERTURA CENEPRED</v>
      </c>
      <c r="H152" t="str" cm="1">
        <f t="array" ref="H152">IFERROR(
    IF(
        INDEX(
            'CENEPRED DISTRITAL'!$B:$XFD,
            _xlfn.XMATCH($H$1,'CENEPRED DISTRITAL'!$A:$A,0),
            _xlfn.XMATCH(A152,'CENEPRED DISTRITAL'!$B$1:$XFD$1,0)
        )&lt;&gt;"",
        "CON COBERTURA CENEPRED",
        "SIN COBERTURA CENEPRED"
    ),
    "SIN COBERTURA CENEPRED"
)</f>
        <v>SIN COBERTURA CENEPRED</v>
      </c>
    </row>
    <row r="153" spans="1:8" x14ac:dyDescent="0.35">
      <c r="A153" s="359">
        <v>21003</v>
      </c>
      <c r="B153" t="s">
        <v>36631</v>
      </c>
      <c r="C153">
        <v>210</v>
      </c>
      <c r="D153">
        <v>2</v>
      </c>
      <c r="E153" t="str">
        <f>_xlfn.XLOOKUP(D153,'Ubigeo Departamental'!A:A,'Ubigeo Departamental'!B:B)</f>
        <v>Áncash</v>
      </c>
      <c r="F153" t="str" cm="1">
        <f t="array" ref="F153">IFERROR(IF(INDEX('CENEPRED DISTRITAL'!$B:$XFD,
            _xlfn.XMATCH($F$1,'CENEPRED DISTRITAL'!$A:$A,0),
            _xlfn.XMATCH(A153,'CENEPRED DISTRITAL'!$B$1:$XFD$1,0)
        )&lt;&gt;"",        "CON COBERTURA CENEPRED",        "SIN COBERTURA CENEPRED"    ),    "SIN COBERTURA CENEPRED")</f>
        <v>SIN COBERTURA CENEPRED</v>
      </c>
      <c r="G153" t="str" cm="1">
        <f t="array" ref="G153">IFERROR(
    IF(
        INDEX(
            'CENEPRED DISTRITAL'!$B:$XFD,
            _xlfn.XMATCH($G$1,'CENEPRED DISTRITAL'!$A:$A,0),
            _xlfn.XMATCH(A153,'CENEPRED DISTRITAL'!$B$1:$XFD$1,0)
        )&lt;&gt;"",
        "CON COBERTURA CENEPRED",
        "SIN COBERTURA CENEPRED"
    ),
    "SIN COBERTURA CENEPRED"
)</f>
        <v>SIN COBERTURA CENEPRED</v>
      </c>
      <c r="H153" t="str" cm="1">
        <f t="array" ref="H153">IFERROR(
    IF(
        INDEX(
            'CENEPRED DISTRITAL'!$B:$XFD,
            _xlfn.XMATCH($H$1,'CENEPRED DISTRITAL'!$A:$A,0),
            _xlfn.XMATCH(A153,'CENEPRED DISTRITAL'!$B$1:$XFD$1,0)
        )&lt;&gt;"",
        "CON COBERTURA CENEPRED",
        "SIN COBERTURA CENEPRED"
    ),
    "SIN COBERTURA CENEPRED"
)</f>
        <v>SIN COBERTURA CENEPRED</v>
      </c>
    </row>
    <row r="154" spans="1:8" x14ac:dyDescent="0.35">
      <c r="A154" s="359">
        <v>21004</v>
      </c>
      <c r="B154" t="s">
        <v>36632</v>
      </c>
      <c r="C154">
        <v>210</v>
      </c>
      <c r="D154">
        <v>2</v>
      </c>
      <c r="E154" t="str">
        <f>_xlfn.XLOOKUP(D154,'Ubigeo Departamental'!A:A,'Ubigeo Departamental'!B:B)</f>
        <v>Áncash</v>
      </c>
      <c r="F154" t="str" cm="1">
        <f t="array" ref="F154">IFERROR(IF(INDEX('CENEPRED DISTRITAL'!$B:$XFD,
            _xlfn.XMATCH($F$1,'CENEPRED DISTRITAL'!$A:$A,0),
            _xlfn.XMATCH(A154,'CENEPRED DISTRITAL'!$B$1:$XFD$1,0)
        )&lt;&gt;"",        "CON COBERTURA CENEPRED",        "SIN COBERTURA CENEPRED"    ),    "SIN COBERTURA CENEPRED")</f>
        <v>SIN COBERTURA CENEPRED</v>
      </c>
      <c r="G154" t="str" cm="1">
        <f t="array" ref="G154">IFERROR(
    IF(
        INDEX(
            'CENEPRED DISTRITAL'!$B:$XFD,
            _xlfn.XMATCH($G$1,'CENEPRED DISTRITAL'!$A:$A,0),
            _xlfn.XMATCH(A154,'CENEPRED DISTRITAL'!$B$1:$XFD$1,0)
        )&lt;&gt;"",
        "CON COBERTURA CENEPRED",
        "SIN COBERTURA CENEPRED"
    ),
    "SIN COBERTURA CENEPRED"
)</f>
        <v>SIN COBERTURA CENEPRED</v>
      </c>
      <c r="H154" t="str" cm="1">
        <f t="array" ref="H154">IFERROR(
    IF(
        INDEX(
            'CENEPRED DISTRITAL'!$B:$XFD,
            _xlfn.XMATCH($H$1,'CENEPRED DISTRITAL'!$A:$A,0),
            _xlfn.XMATCH(A154,'CENEPRED DISTRITAL'!$B$1:$XFD$1,0)
        )&lt;&gt;"",
        "CON COBERTURA CENEPRED",
        "SIN COBERTURA CENEPRED"
    ),
    "SIN COBERTURA CENEPRED"
)</f>
        <v>SIN COBERTURA CENEPRED</v>
      </c>
    </row>
    <row r="155" spans="1:8" x14ac:dyDescent="0.35">
      <c r="A155" s="359">
        <v>21005</v>
      </c>
      <c r="B155" t="s">
        <v>36633</v>
      </c>
      <c r="C155">
        <v>210</v>
      </c>
      <c r="D155">
        <v>2</v>
      </c>
      <c r="E155" t="str">
        <f>_xlfn.XLOOKUP(D155,'Ubigeo Departamental'!A:A,'Ubigeo Departamental'!B:B)</f>
        <v>Áncash</v>
      </c>
      <c r="F155" t="str" cm="1">
        <f t="array" ref="F155">IFERROR(IF(INDEX('CENEPRED DISTRITAL'!$B:$XFD,
            _xlfn.XMATCH($F$1,'CENEPRED DISTRITAL'!$A:$A,0),
            _xlfn.XMATCH(A155,'CENEPRED DISTRITAL'!$B$1:$XFD$1,0)
        )&lt;&gt;"",        "CON COBERTURA CENEPRED",        "SIN COBERTURA CENEPRED"    ),    "SIN COBERTURA CENEPRED")</f>
        <v>SIN COBERTURA CENEPRED</v>
      </c>
      <c r="G155" t="str" cm="1">
        <f t="array" ref="G155">IFERROR(
    IF(
        INDEX(
            'CENEPRED DISTRITAL'!$B:$XFD,
            _xlfn.XMATCH($G$1,'CENEPRED DISTRITAL'!$A:$A,0),
            _xlfn.XMATCH(A155,'CENEPRED DISTRITAL'!$B$1:$XFD$1,0)
        )&lt;&gt;"",
        "CON COBERTURA CENEPRED",
        "SIN COBERTURA CENEPRED"
    ),
    "SIN COBERTURA CENEPRED"
)</f>
        <v>SIN COBERTURA CENEPRED</v>
      </c>
      <c r="H155" t="str" cm="1">
        <f t="array" ref="H155">IFERROR(
    IF(
        INDEX(
            'CENEPRED DISTRITAL'!$B:$XFD,
            _xlfn.XMATCH($H$1,'CENEPRED DISTRITAL'!$A:$A,0),
            _xlfn.XMATCH(A155,'CENEPRED DISTRITAL'!$B$1:$XFD$1,0)
        )&lt;&gt;"",
        "CON COBERTURA CENEPRED",
        "SIN COBERTURA CENEPRED"
    ),
    "SIN COBERTURA CENEPRED"
)</f>
        <v>SIN COBERTURA CENEPRED</v>
      </c>
    </row>
    <row r="156" spans="1:8" x14ac:dyDescent="0.35">
      <c r="A156" s="359">
        <v>21006</v>
      </c>
      <c r="B156" t="s">
        <v>34556</v>
      </c>
      <c r="C156">
        <v>210</v>
      </c>
      <c r="D156">
        <v>2</v>
      </c>
      <c r="E156" t="str">
        <f>_xlfn.XLOOKUP(D156,'Ubigeo Departamental'!A:A,'Ubigeo Departamental'!B:B)</f>
        <v>Áncash</v>
      </c>
      <c r="F156" t="str" cm="1">
        <f t="array" ref="F156">IFERROR(IF(INDEX('CENEPRED DISTRITAL'!$B:$XFD,
            _xlfn.XMATCH($F$1,'CENEPRED DISTRITAL'!$A:$A,0),
            _xlfn.XMATCH(A156,'CENEPRED DISTRITAL'!$B$1:$XFD$1,0)
        )&lt;&gt;"",        "CON COBERTURA CENEPRED",        "SIN COBERTURA CENEPRED"    ),    "SIN COBERTURA CENEPRED")</f>
        <v>SIN COBERTURA CENEPRED</v>
      </c>
      <c r="G156" t="str" cm="1">
        <f t="array" ref="G156">IFERROR(
    IF(
        INDEX(
            'CENEPRED DISTRITAL'!$B:$XFD,
            _xlfn.XMATCH($G$1,'CENEPRED DISTRITAL'!$A:$A,0),
            _xlfn.XMATCH(A156,'CENEPRED DISTRITAL'!$B$1:$XFD$1,0)
        )&lt;&gt;"",
        "CON COBERTURA CENEPRED",
        "SIN COBERTURA CENEPRED"
    ),
    "SIN COBERTURA CENEPRED"
)</f>
        <v>SIN COBERTURA CENEPRED</v>
      </c>
      <c r="H156" t="str" cm="1">
        <f t="array" ref="H156">IFERROR(
    IF(
        INDEX(
            'CENEPRED DISTRITAL'!$B:$XFD,
            _xlfn.XMATCH($H$1,'CENEPRED DISTRITAL'!$A:$A,0),
            _xlfn.XMATCH(A156,'CENEPRED DISTRITAL'!$B$1:$XFD$1,0)
        )&lt;&gt;"",
        "CON COBERTURA CENEPRED",
        "SIN COBERTURA CENEPRED"
    ),
    "SIN COBERTURA CENEPRED"
)</f>
        <v>SIN COBERTURA CENEPRED</v>
      </c>
    </row>
    <row r="157" spans="1:8" x14ac:dyDescent="0.35">
      <c r="A157" s="359">
        <v>21007</v>
      </c>
      <c r="B157" t="s">
        <v>34801</v>
      </c>
      <c r="C157">
        <v>210</v>
      </c>
      <c r="D157">
        <v>2</v>
      </c>
      <c r="E157" t="str">
        <f>_xlfn.XLOOKUP(D157,'Ubigeo Departamental'!A:A,'Ubigeo Departamental'!B:B)</f>
        <v>Áncash</v>
      </c>
      <c r="F157" t="str" cm="1">
        <f t="array" ref="F157">IFERROR(IF(INDEX('CENEPRED DISTRITAL'!$B:$XFD,
            _xlfn.XMATCH($F$1,'CENEPRED DISTRITAL'!$A:$A,0),
            _xlfn.XMATCH(A157,'CENEPRED DISTRITAL'!$B$1:$XFD$1,0)
        )&lt;&gt;"",        "CON COBERTURA CENEPRED",        "SIN COBERTURA CENEPRED"    ),    "SIN COBERTURA CENEPRED")</f>
        <v>SIN COBERTURA CENEPRED</v>
      </c>
      <c r="G157" t="str" cm="1">
        <f t="array" ref="G157">IFERROR(
    IF(
        INDEX(
            'CENEPRED DISTRITAL'!$B:$XFD,
            _xlfn.XMATCH($G$1,'CENEPRED DISTRITAL'!$A:$A,0),
            _xlfn.XMATCH(A157,'CENEPRED DISTRITAL'!$B$1:$XFD$1,0)
        )&lt;&gt;"",
        "CON COBERTURA CENEPRED",
        "SIN COBERTURA CENEPRED"
    ),
    "SIN COBERTURA CENEPRED"
)</f>
        <v>SIN COBERTURA CENEPRED</v>
      </c>
      <c r="H157" t="str" cm="1">
        <f t="array" ref="H157">IFERROR(
    IF(
        INDEX(
            'CENEPRED DISTRITAL'!$B:$XFD,
            _xlfn.XMATCH($H$1,'CENEPRED DISTRITAL'!$A:$A,0),
            _xlfn.XMATCH(A157,'CENEPRED DISTRITAL'!$B$1:$XFD$1,0)
        )&lt;&gt;"",
        "CON COBERTURA CENEPRED",
        "SIN COBERTURA CENEPRED"
    ),
    "SIN COBERTURA CENEPRED"
)</f>
        <v>SIN COBERTURA CENEPRED</v>
      </c>
    </row>
    <row r="158" spans="1:8" x14ac:dyDescent="0.35">
      <c r="A158" s="359">
        <v>21008</v>
      </c>
      <c r="B158" t="s">
        <v>36634</v>
      </c>
      <c r="C158">
        <v>210</v>
      </c>
      <c r="D158">
        <v>2</v>
      </c>
      <c r="E158" t="str">
        <f>_xlfn.XLOOKUP(D158,'Ubigeo Departamental'!A:A,'Ubigeo Departamental'!B:B)</f>
        <v>Áncash</v>
      </c>
      <c r="F158" t="str" cm="1">
        <f t="array" ref="F158">IFERROR(IF(INDEX('CENEPRED DISTRITAL'!$B:$XFD,
            _xlfn.XMATCH($F$1,'CENEPRED DISTRITAL'!$A:$A,0),
            _xlfn.XMATCH(A158,'CENEPRED DISTRITAL'!$B$1:$XFD$1,0)
        )&lt;&gt;"",        "CON COBERTURA CENEPRED",        "SIN COBERTURA CENEPRED"    ),    "SIN COBERTURA CENEPRED")</f>
        <v>SIN COBERTURA CENEPRED</v>
      </c>
      <c r="G158" t="str" cm="1">
        <f t="array" ref="G158">IFERROR(
    IF(
        INDEX(
            'CENEPRED DISTRITAL'!$B:$XFD,
            _xlfn.XMATCH($G$1,'CENEPRED DISTRITAL'!$A:$A,0),
            _xlfn.XMATCH(A158,'CENEPRED DISTRITAL'!$B$1:$XFD$1,0)
        )&lt;&gt;"",
        "CON COBERTURA CENEPRED",
        "SIN COBERTURA CENEPRED"
    ),
    "SIN COBERTURA CENEPRED"
)</f>
        <v>SIN COBERTURA CENEPRED</v>
      </c>
      <c r="H158" t="str" cm="1">
        <f t="array" ref="H158">IFERROR(
    IF(
        INDEX(
            'CENEPRED DISTRITAL'!$B:$XFD,
            _xlfn.XMATCH($H$1,'CENEPRED DISTRITAL'!$A:$A,0),
            _xlfn.XMATCH(A158,'CENEPRED DISTRITAL'!$B$1:$XFD$1,0)
        )&lt;&gt;"",
        "CON COBERTURA CENEPRED",
        "SIN COBERTURA CENEPRED"
    ),
    "SIN COBERTURA CENEPRED"
)</f>
        <v>SIN COBERTURA CENEPRED</v>
      </c>
    </row>
    <row r="159" spans="1:8" x14ac:dyDescent="0.35">
      <c r="A159" s="359">
        <v>21009</v>
      </c>
      <c r="B159" t="s">
        <v>36635</v>
      </c>
      <c r="C159">
        <v>210</v>
      </c>
      <c r="D159">
        <v>2</v>
      </c>
      <c r="E159" t="str">
        <f>_xlfn.XLOOKUP(D159,'Ubigeo Departamental'!A:A,'Ubigeo Departamental'!B:B)</f>
        <v>Áncash</v>
      </c>
      <c r="F159" t="str" cm="1">
        <f t="array" ref="F159">IFERROR(IF(INDEX('CENEPRED DISTRITAL'!$B:$XFD,
            _xlfn.XMATCH($F$1,'CENEPRED DISTRITAL'!$A:$A,0),
            _xlfn.XMATCH(A159,'CENEPRED DISTRITAL'!$B$1:$XFD$1,0)
        )&lt;&gt;"",        "CON COBERTURA CENEPRED",        "SIN COBERTURA CENEPRED"    ),    "SIN COBERTURA CENEPRED")</f>
        <v>SIN COBERTURA CENEPRED</v>
      </c>
      <c r="G159" t="str" cm="1">
        <f t="array" ref="G159">IFERROR(
    IF(
        INDEX(
            'CENEPRED DISTRITAL'!$B:$XFD,
            _xlfn.XMATCH($G$1,'CENEPRED DISTRITAL'!$A:$A,0),
            _xlfn.XMATCH(A159,'CENEPRED DISTRITAL'!$B$1:$XFD$1,0)
        )&lt;&gt;"",
        "CON COBERTURA CENEPRED",
        "SIN COBERTURA CENEPRED"
    ),
    "SIN COBERTURA CENEPRED"
)</f>
        <v>SIN COBERTURA CENEPRED</v>
      </c>
      <c r="H159" t="str" cm="1">
        <f t="array" ref="H159">IFERROR(
    IF(
        INDEX(
            'CENEPRED DISTRITAL'!$B:$XFD,
            _xlfn.XMATCH($H$1,'CENEPRED DISTRITAL'!$A:$A,0),
            _xlfn.XMATCH(A159,'CENEPRED DISTRITAL'!$B$1:$XFD$1,0)
        )&lt;&gt;"",
        "CON COBERTURA CENEPRED",
        "SIN COBERTURA CENEPRED"
    ),
    "SIN COBERTURA CENEPRED"
)</f>
        <v>SIN COBERTURA CENEPRED</v>
      </c>
    </row>
    <row r="160" spans="1:8" x14ac:dyDescent="0.35">
      <c r="A160" s="359">
        <v>21010</v>
      </c>
      <c r="B160" t="s">
        <v>34802</v>
      </c>
      <c r="C160">
        <v>210</v>
      </c>
      <c r="D160">
        <v>2</v>
      </c>
      <c r="E160" t="str">
        <f>_xlfn.XLOOKUP(D160,'Ubigeo Departamental'!A:A,'Ubigeo Departamental'!B:B)</f>
        <v>Áncash</v>
      </c>
      <c r="F160" t="str" cm="1">
        <f t="array" ref="F160">IFERROR(IF(INDEX('CENEPRED DISTRITAL'!$B:$XFD,
            _xlfn.XMATCH($F$1,'CENEPRED DISTRITAL'!$A:$A,0),
            _xlfn.XMATCH(A160,'CENEPRED DISTRITAL'!$B$1:$XFD$1,0)
        )&lt;&gt;"",        "CON COBERTURA CENEPRED",        "SIN COBERTURA CENEPRED"    ),    "SIN COBERTURA CENEPRED")</f>
        <v>SIN COBERTURA CENEPRED</v>
      </c>
      <c r="G160" t="str" cm="1">
        <f t="array" ref="G160">IFERROR(
    IF(
        INDEX(
            'CENEPRED DISTRITAL'!$B:$XFD,
            _xlfn.XMATCH($G$1,'CENEPRED DISTRITAL'!$A:$A,0),
            _xlfn.XMATCH(A160,'CENEPRED DISTRITAL'!$B$1:$XFD$1,0)
        )&lt;&gt;"",
        "CON COBERTURA CENEPRED",
        "SIN COBERTURA CENEPRED"
    ),
    "SIN COBERTURA CENEPRED"
)</f>
        <v>SIN COBERTURA CENEPRED</v>
      </c>
      <c r="H160" t="str" cm="1">
        <f t="array" ref="H160">IFERROR(
    IF(
        INDEX(
            'CENEPRED DISTRITAL'!$B:$XFD,
            _xlfn.XMATCH($H$1,'CENEPRED DISTRITAL'!$A:$A,0),
            _xlfn.XMATCH(A160,'CENEPRED DISTRITAL'!$B$1:$XFD$1,0)
        )&lt;&gt;"",
        "CON COBERTURA CENEPRED",
        "SIN COBERTURA CENEPRED"
    ),
    "SIN COBERTURA CENEPRED"
)</f>
        <v>SIN COBERTURA CENEPRED</v>
      </c>
    </row>
    <row r="161" spans="1:8" x14ac:dyDescent="0.35">
      <c r="A161" s="359">
        <v>21011</v>
      </c>
      <c r="B161" t="s">
        <v>34472</v>
      </c>
      <c r="C161">
        <v>210</v>
      </c>
      <c r="D161">
        <v>2</v>
      </c>
      <c r="E161" t="str">
        <f>_xlfn.XLOOKUP(D161,'Ubigeo Departamental'!A:A,'Ubigeo Departamental'!B:B)</f>
        <v>Áncash</v>
      </c>
      <c r="F161" t="str" cm="1">
        <f t="array" ref="F161">IFERROR(IF(INDEX('CENEPRED DISTRITAL'!$B:$XFD,
            _xlfn.XMATCH($F$1,'CENEPRED DISTRITAL'!$A:$A,0),
            _xlfn.XMATCH(A161,'CENEPRED DISTRITAL'!$B$1:$XFD$1,0)
        )&lt;&gt;"",        "CON COBERTURA CENEPRED",        "SIN COBERTURA CENEPRED"    ),    "SIN COBERTURA CENEPRED")</f>
        <v>SIN COBERTURA CENEPRED</v>
      </c>
      <c r="G161" t="str" cm="1">
        <f t="array" ref="G161">IFERROR(
    IF(
        INDEX(
            'CENEPRED DISTRITAL'!$B:$XFD,
            _xlfn.XMATCH($G$1,'CENEPRED DISTRITAL'!$A:$A,0),
            _xlfn.XMATCH(A161,'CENEPRED DISTRITAL'!$B$1:$XFD$1,0)
        )&lt;&gt;"",
        "CON COBERTURA CENEPRED",
        "SIN COBERTURA CENEPRED"
    ),
    "SIN COBERTURA CENEPRED"
)</f>
        <v>SIN COBERTURA CENEPRED</v>
      </c>
      <c r="H161" t="str" cm="1">
        <f t="array" ref="H161">IFERROR(
    IF(
        INDEX(
            'CENEPRED DISTRITAL'!$B:$XFD,
            _xlfn.XMATCH($H$1,'CENEPRED DISTRITAL'!$A:$A,0),
            _xlfn.XMATCH(A161,'CENEPRED DISTRITAL'!$B$1:$XFD$1,0)
        )&lt;&gt;"",
        "CON COBERTURA CENEPRED",
        "SIN COBERTURA CENEPRED"
    ),
    "SIN COBERTURA CENEPRED"
)</f>
        <v>SIN COBERTURA CENEPRED</v>
      </c>
    </row>
    <row r="162" spans="1:8" x14ac:dyDescent="0.35">
      <c r="A162" s="359">
        <v>21012</v>
      </c>
      <c r="B162" t="s">
        <v>36636</v>
      </c>
      <c r="C162">
        <v>210</v>
      </c>
      <c r="D162">
        <v>2</v>
      </c>
      <c r="E162" t="str">
        <f>_xlfn.XLOOKUP(D162,'Ubigeo Departamental'!A:A,'Ubigeo Departamental'!B:B)</f>
        <v>Áncash</v>
      </c>
      <c r="F162" t="str" cm="1">
        <f t="array" ref="F162">IFERROR(IF(INDEX('CENEPRED DISTRITAL'!$B:$XFD,
            _xlfn.XMATCH($F$1,'CENEPRED DISTRITAL'!$A:$A,0),
            _xlfn.XMATCH(A162,'CENEPRED DISTRITAL'!$B$1:$XFD$1,0)
        )&lt;&gt;"",        "CON COBERTURA CENEPRED",        "SIN COBERTURA CENEPRED"    ),    "SIN COBERTURA CENEPRED")</f>
        <v>SIN COBERTURA CENEPRED</v>
      </c>
      <c r="G162" t="str" cm="1">
        <f t="array" ref="G162">IFERROR(
    IF(
        INDEX(
            'CENEPRED DISTRITAL'!$B:$XFD,
            _xlfn.XMATCH($G$1,'CENEPRED DISTRITAL'!$A:$A,0),
            _xlfn.XMATCH(A162,'CENEPRED DISTRITAL'!$B$1:$XFD$1,0)
        )&lt;&gt;"",
        "CON COBERTURA CENEPRED",
        "SIN COBERTURA CENEPRED"
    ),
    "SIN COBERTURA CENEPRED"
)</f>
        <v>SIN COBERTURA CENEPRED</v>
      </c>
      <c r="H162" t="str" cm="1">
        <f t="array" ref="H162">IFERROR(
    IF(
        INDEX(
            'CENEPRED DISTRITAL'!$B:$XFD,
            _xlfn.XMATCH($H$1,'CENEPRED DISTRITAL'!$A:$A,0),
            _xlfn.XMATCH(A162,'CENEPRED DISTRITAL'!$B$1:$XFD$1,0)
        )&lt;&gt;"",
        "CON COBERTURA CENEPRED",
        "SIN COBERTURA CENEPRED"
    ),
    "SIN COBERTURA CENEPRED"
)</f>
        <v>SIN COBERTURA CENEPRED</v>
      </c>
    </row>
    <row r="163" spans="1:8" x14ac:dyDescent="0.35">
      <c r="A163" s="359">
        <v>21013</v>
      </c>
      <c r="B163" t="s">
        <v>36637</v>
      </c>
      <c r="C163">
        <v>210</v>
      </c>
      <c r="D163">
        <v>2</v>
      </c>
      <c r="E163" t="str">
        <f>_xlfn.XLOOKUP(D163,'Ubigeo Departamental'!A:A,'Ubigeo Departamental'!B:B)</f>
        <v>Áncash</v>
      </c>
      <c r="F163" t="str" cm="1">
        <f t="array" ref="F163">IFERROR(IF(INDEX('CENEPRED DISTRITAL'!$B:$XFD,
            _xlfn.XMATCH($F$1,'CENEPRED DISTRITAL'!$A:$A,0),
            _xlfn.XMATCH(A163,'CENEPRED DISTRITAL'!$B$1:$XFD$1,0)
        )&lt;&gt;"",        "CON COBERTURA CENEPRED",        "SIN COBERTURA CENEPRED"    ),    "SIN COBERTURA CENEPRED")</f>
        <v>SIN COBERTURA CENEPRED</v>
      </c>
      <c r="G163" t="str" cm="1">
        <f t="array" ref="G163">IFERROR(
    IF(
        INDEX(
            'CENEPRED DISTRITAL'!$B:$XFD,
            _xlfn.XMATCH($G$1,'CENEPRED DISTRITAL'!$A:$A,0),
            _xlfn.XMATCH(A163,'CENEPRED DISTRITAL'!$B$1:$XFD$1,0)
        )&lt;&gt;"",
        "CON COBERTURA CENEPRED",
        "SIN COBERTURA CENEPRED"
    ),
    "SIN COBERTURA CENEPRED"
)</f>
        <v>SIN COBERTURA CENEPRED</v>
      </c>
      <c r="H163" t="str" cm="1">
        <f t="array" ref="H163">IFERROR(
    IF(
        INDEX(
            'CENEPRED DISTRITAL'!$B:$XFD,
            _xlfn.XMATCH($H$1,'CENEPRED DISTRITAL'!$A:$A,0),
            _xlfn.XMATCH(A163,'CENEPRED DISTRITAL'!$B$1:$XFD$1,0)
        )&lt;&gt;"",
        "CON COBERTURA CENEPRED",
        "SIN COBERTURA CENEPRED"
    ),
    "SIN COBERTURA CENEPRED"
)</f>
        <v>SIN COBERTURA CENEPRED</v>
      </c>
    </row>
    <row r="164" spans="1:8" x14ac:dyDescent="0.35">
      <c r="A164" s="359">
        <v>21014</v>
      </c>
      <c r="B164" t="s">
        <v>31578</v>
      </c>
      <c r="C164">
        <v>210</v>
      </c>
      <c r="D164">
        <v>2</v>
      </c>
      <c r="E164" t="str">
        <f>_xlfn.XLOOKUP(D164,'Ubigeo Departamental'!A:A,'Ubigeo Departamental'!B:B)</f>
        <v>Áncash</v>
      </c>
      <c r="F164" t="str" cm="1">
        <f t="array" ref="F164">IFERROR(IF(INDEX('CENEPRED DISTRITAL'!$B:$XFD,
            _xlfn.XMATCH($F$1,'CENEPRED DISTRITAL'!$A:$A,0),
            _xlfn.XMATCH(A164,'CENEPRED DISTRITAL'!$B$1:$XFD$1,0)
        )&lt;&gt;"",        "CON COBERTURA CENEPRED",        "SIN COBERTURA CENEPRED"    ),    "SIN COBERTURA CENEPRED")</f>
        <v>CON COBERTURA CENEPRED</v>
      </c>
      <c r="G164" t="str" cm="1">
        <f t="array" ref="G164">IFERROR(
    IF(
        INDEX(
            'CENEPRED DISTRITAL'!$B:$XFD,
            _xlfn.XMATCH($G$1,'CENEPRED DISTRITAL'!$A:$A,0),
            _xlfn.XMATCH(A164,'CENEPRED DISTRITAL'!$B$1:$XFD$1,0)
        )&lt;&gt;"",
        "CON COBERTURA CENEPRED",
        "SIN COBERTURA CENEPRED"
    ),
    "SIN COBERTURA CENEPRED"
)</f>
        <v>CON COBERTURA CENEPRED</v>
      </c>
      <c r="H164" t="str" cm="1">
        <f t="array" ref="H164">IFERROR(
    IF(
        INDEX(
            'CENEPRED DISTRITAL'!$B:$XFD,
            _xlfn.XMATCH($H$1,'CENEPRED DISTRITAL'!$A:$A,0),
            _xlfn.XMATCH(A164,'CENEPRED DISTRITAL'!$B$1:$XFD$1,0)
        )&lt;&gt;"",
        "CON COBERTURA CENEPRED",
        "SIN COBERTURA CENEPRED"
    ),
    "SIN COBERTURA CENEPRED"
)</f>
        <v>CON COBERTURA CENEPRED</v>
      </c>
    </row>
    <row r="165" spans="1:8" x14ac:dyDescent="0.35">
      <c r="A165" s="359">
        <v>21015</v>
      </c>
      <c r="B165" t="s">
        <v>36638</v>
      </c>
      <c r="C165">
        <v>210</v>
      </c>
      <c r="D165">
        <v>2</v>
      </c>
      <c r="E165" t="str">
        <f>_xlfn.XLOOKUP(D165,'Ubigeo Departamental'!A:A,'Ubigeo Departamental'!B:B)</f>
        <v>Áncash</v>
      </c>
      <c r="F165" t="str" cm="1">
        <f t="array" ref="F165">IFERROR(IF(INDEX('CENEPRED DISTRITAL'!$B:$XFD,
            _xlfn.XMATCH($F$1,'CENEPRED DISTRITAL'!$A:$A,0),
            _xlfn.XMATCH(A165,'CENEPRED DISTRITAL'!$B$1:$XFD$1,0)
        )&lt;&gt;"",        "CON COBERTURA CENEPRED",        "SIN COBERTURA CENEPRED"    ),    "SIN COBERTURA CENEPRED")</f>
        <v>SIN COBERTURA CENEPRED</v>
      </c>
      <c r="G165" t="str" cm="1">
        <f t="array" ref="G165">IFERROR(
    IF(
        INDEX(
            'CENEPRED DISTRITAL'!$B:$XFD,
            _xlfn.XMATCH($G$1,'CENEPRED DISTRITAL'!$A:$A,0),
            _xlfn.XMATCH(A165,'CENEPRED DISTRITAL'!$B$1:$XFD$1,0)
        )&lt;&gt;"",
        "CON COBERTURA CENEPRED",
        "SIN COBERTURA CENEPRED"
    ),
    "SIN COBERTURA CENEPRED"
)</f>
        <v>SIN COBERTURA CENEPRED</v>
      </c>
      <c r="H165" t="str" cm="1">
        <f t="array" ref="H165">IFERROR(
    IF(
        INDEX(
            'CENEPRED DISTRITAL'!$B:$XFD,
            _xlfn.XMATCH($H$1,'CENEPRED DISTRITAL'!$A:$A,0),
            _xlfn.XMATCH(A165,'CENEPRED DISTRITAL'!$B$1:$XFD$1,0)
        )&lt;&gt;"",
        "CON COBERTURA CENEPRED",
        "SIN COBERTURA CENEPRED"
    ),
    "SIN COBERTURA CENEPRED"
)</f>
        <v>SIN COBERTURA CENEPRED</v>
      </c>
    </row>
    <row r="166" spans="1:8" x14ac:dyDescent="0.35">
      <c r="A166" s="359">
        <v>21016</v>
      </c>
      <c r="B166" t="s">
        <v>36639</v>
      </c>
      <c r="C166">
        <v>210</v>
      </c>
      <c r="D166">
        <v>2</v>
      </c>
      <c r="E166" t="str">
        <f>_xlfn.XLOOKUP(D166,'Ubigeo Departamental'!A:A,'Ubigeo Departamental'!B:B)</f>
        <v>Áncash</v>
      </c>
      <c r="F166" t="str" cm="1">
        <f t="array" ref="F166">IFERROR(IF(INDEX('CENEPRED DISTRITAL'!$B:$XFD,
            _xlfn.XMATCH($F$1,'CENEPRED DISTRITAL'!$A:$A,0),
            _xlfn.XMATCH(A166,'CENEPRED DISTRITAL'!$B$1:$XFD$1,0)
        )&lt;&gt;"",        "CON COBERTURA CENEPRED",        "SIN COBERTURA CENEPRED"    ),    "SIN COBERTURA CENEPRED")</f>
        <v>SIN COBERTURA CENEPRED</v>
      </c>
      <c r="G166" t="str" cm="1">
        <f t="array" ref="G166">IFERROR(
    IF(
        INDEX(
            'CENEPRED DISTRITAL'!$B:$XFD,
            _xlfn.XMATCH($G$1,'CENEPRED DISTRITAL'!$A:$A,0),
            _xlfn.XMATCH(A166,'CENEPRED DISTRITAL'!$B$1:$XFD$1,0)
        )&lt;&gt;"",
        "CON COBERTURA CENEPRED",
        "SIN COBERTURA CENEPRED"
    ),
    "SIN COBERTURA CENEPRED"
)</f>
        <v>SIN COBERTURA CENEPRED</v>
      </c>
      <c r="H166" t="str" cm="1">
        <f t="array" ref="H166">IFERROR(
    IF(
        INDEX(
            'CENEPRED DISTRITAL'!$B:$XFD,
            _xlfn.XMATCH($H$1,'CENEPRED DISTRITAL'!$A:$A,0),
            _xlfn.XMATCH(A166,'CENEPRED DISTRITAL'!$B$1:$XFD$1,0)
        )&lt;&gt;"",
        "CON COBERTURA CENEPRED",
        "SIN COBERTURA CENEPRED"
    ),
    "SIN COBERTURA CENEPRED"
)</f>
        <v>SIN COBERTURA CENEPRED</v>
      </c>
    </row>
    <row r="167" spans="1:8" x14ac:dyDescent="0.35">
      <c r="A167" s="359">
        <v>21101</v>
      </c>
      <c r="B167" t="s">
        <v>31574</v>
      </c>
      <c r="C167">
        <v>211</v>
      </c>
      <c r="D167">
        <v>2</v>
      </c>
      <c r="E167" t="str">
        <f>_xlfn.XLOOKUP(D167,'Ubigeo Departamental'!A:A,'Ubigeo Departamental'!B:B)</f>
        <v>Áncash</v>
      </c>
      <c r="F167" t="str" cm="1">
        <f t="array" ref="F167">IFERROR(IF(INDEX('CENEPRED DISTRITAL'!$B:$XFD,
            _xlfn.XMATCH($F$1,'CENEPRED DISTRITAL'!$A:$A,0),
            _xlfn.XMATCH(A167,'CENEPRED DISTRITAL'!$B$1:$XFD$1,0)
        )&lt;&gt;"",        "CON COBERTURA CENEPRED",        "SIN COBERTURA CENEPRED"    ),    "SIN COBERTURA CENEPRED")</f>
        <v>CON COBERTURA CENEPRED</v>
      </c>
      <c r="G167" t="str" cm="1">
        <f t="array" ref="G167">IFERROR(
    IF(
        INDEX(
            'CENEPRED DISTRITAL'!$B:$XFD,
            _xlfn.XMATCH($G$1,'CENEPRED DISTRITAL'!$A:$A,0),
            _xlfn.XMATCH(A167,'CENEPRED DISTRITAL'!$B$1:$XFD$1,0)
        )&lt;&gt;"",
        "CON COBERTURA CENEPRED",
        "SIN COBERTURA CENEPRED"
    ),
    "SIN COBERTURA CENEPRED"
)</f>
        <v>CON COBERTURA CENEPRED</v>
      </c>
      <c r="H167" t="str" cm="1">
        <f t="array" ref="H167">IFERROR(
    IF(
        INDEX(
            'CENEPRED DISTRITAL'!$B:$XFD,
            _xlfn.XMATCH($H$1,'CENEPRED DISTRITAL'!$A:$A,0),
            _xlfn.XMATCH(A167,'CENEPRED DISTRITAL'!$B$1:$XFD$1,0)
        )&lt;&gt;"",
        "CON COBERTURA CENEPRED",
        "SIN COBERTURA CENEPRED"
    ),
    "SIN COBERTURA CENEPRED"
)</f>
        <v>SIN COBERTURA CENEPRED</v>
      </c>
    </row>
    <row r="168" spans="1:8" x14ac:dyDescent="0.35">
      <c r="A168" s="359">
        <v>21102</v>
      </c>
      <c r="B168" t="s">
        <v>34803</v>
      </c>
      <c r="C168">
        <v>211</v>
      </c>
      <c r="D168">
        <v>2</v>
      </c>
      <c r="E168" t="str">
        <f>_xlfn.XLOOKUP(D168,'Ubigeo Departamental'!A:A,'Ubigeo Departamental'!B:B)</f>
        <v>Áncash</v>
      </c>
      <c r="F168" t="str" cm="1">
        <f t="array" ref="F168">IFERROR(IF(INDEX('CENEPRED DISTRITAL'!$B:$XFD,
            _xlfn.XMATCH($F$1,'CENEPRED DISTRITAL'!$A:$A,0),
            _xlfn.XMATCH(A168,'CENEPRED DISTRITAL'!$B$1:$XFD$1,0)
        )&lt;&gt;"",        "CON COBERTURA CENEPRED",        "SIN COBERTURA CENEPRED"    ),    "SIN COBERTURA CENEPRED")</f>
        <v>SIN COBERTURA CENEPRED</v>
      </c>
      <c r="G168" t="str" cm="1">
        <f t="array" ref="G168">IFERROR(
    IF(
        INDEX(
            'CENEPRED DISTRITAL'!$B:$XFD,
            _xlfn.XMATCH($G$1,'CENEPRED DISTRITAL'!$A:$A,0),
            _xlfn.XMATCH(A168,'CENEPRED DISTRITAL'!$B$1:$XFD$1,0)
        )&lt;&gt;"",
        "CON COBERTURA CENEPRED",
        "SIN COBERTURA CENEPRED"
    ),
    "SIN COBERTURA CENEPRED"
)</f>
        <v>SIN COBERTURA CENEPRED</v>
      </c>
      <c r="H168" t="str" cm="1">
        <f t="array" ref="H168">IFERROR(
    IF(
        INDEX(
            'CENEPRED DISTRITAL'!$B:$XFD,
            _xlfn.XMATCH($H$1,'CENEPRED DISTRITAL'!$A:$A,0),
            _xlfn.XMATCH(A168,'CENEPRED DISTRITAL'!$B$1:$XFD$1,0)
        )&lt;&gt;"",
        "CON COBERTURA CENEPRED",
        "SIN COBERTURA CENEPRED"
    ),
    "SIN COBERTURA CENEPRED"
)</f>
        <v>SIN COBERTURA CENEPRED</v>
      </c>
    </row>
    <row r="169" spans="1:8" x14ac:dyDescent="0.35">
      <c r="A169" s="359">
        <v>21103</v>
      </c>
      <c r="B169" t="s">
        <v>34746</v>
      </c>
      <c r="C169">
        <v>211</v>
      </c>
      <c r="D169">
        <v>2</v>
      </c>
      <c r="E169" t="str">
        <f>_xlfn.XLOOKUP(D169,'Ubigeo Departamental'!A:A,'Ubigeo Departamental'!B:B)</f>
        <v>Áncash</v>
      </c>
      <c r="F169" t="str" cm="1">
        <f t="array" ref="F169">IFERROR(IF(INDEX('CENEPRED DISTRITAL'!$B:$XFD,
            _xlfn.XMATCH($F$1,'CENEPRED DISTRITAL'!$A:$A,0),
            _xlfn.XMATCH(A169,'CENEPRED DISTRITAL'!$B$1:$XFD$1,0)
        )&lt;&gt;"",        "CON COBERTURA CENEPRED",        "SIN COBERTURA CENEPRED"    ),    "SIN COBERTURA CENEPRED")</f>
        <v>SIN COBERTURA CENEPRED</v>
      </c>
      <c r="G169" t="str" cm="1">
        <f t="array" ref="G169">IFERROR(
    IF(
        INDEX(
            'CENEPRED DISTRITAL'!$B:$XFD,
            _xlfn.XMATCH($G$1,'CENEPRED DISTRITAL'!$A:$A,0),
            _xlfn.XMATCH(A169,'CENEPRED DISTRITAL'!$B$1:$XFD$1,0)
        )&lt;&gt;"",
        "CON COBERTURA CENEPRED",
        "SIN COBERTURA CENEPRED"
    ),
    "SIN COBERTURA CENEPRED"
)</f>
        <v>SIN COBERTURA CENEPRED</v>
      </c>
      <c r="H169" t="str" cm="1">
        <f t="array" ref="H169">IFERROR(
    IF(
        INDEX(
            'CENEPRED DISTRITAL'!$B:$XFD,
            _xlfn.XMATCH($H$1,'CENEPRED DISTRITAL'!$A:$A,0),
            _xlfn.XMATCH(A169,'CENEPRED DISTRITAL'!$B$1:$XFD$1,0)
        )&lt;&gt;"",
        "CON COBERTURA CENEPRED",
        "SIN COBERTURA CENEPRED"
    ),
    "SIN COBERTURA CENEPRED"
)</f>
        <v>SIN COBERTURA CENEPRED</v>
      </c>
    </row>
    <row r="170" spans="1:8" x14ac:dyDescent="0.35">
      <c r="A170" s="359">
        <v>21104</v>
      </c>
      <c r="B170" t="s">
        <v>34557</v>
      </c>
      <c r="C170">
        <v>211</v>
      </c>
      <c r="D170">
        <v>2</v>
      </c>
      <c r="E170" t="str">
        <f>_xlfn.XLOOKUP(D170,'Ubigeo Departamental'!A:A,'Ubigeo Departamental'!B:B)</f>
        <v>Áncash</v>
      </c>
      <c r="F170" t="str" cm="1">
        <f t="array" ref="F170">IFERROR(IF(INDEX('CENEPRED DISTRITAL'!$B:$XFD,
            _xlfn.XMATCH($F$1,'CENEPRED DISTRITAL'!$A:$A,0),
            _xlfn.XMATCH(A170,'CENEPRED DISTRITAL'!$B$1:$XFD$1,0)
        )&lt;&gt;"",        "CON COBERTURA CENEPRED",        "SIN COBERTURA CENEPRED"    ),    "SIN COBERTURA CENEPRED")</f>
        <v>SIN COBERTURA CENEPRED</v>
      </c>
      <c r="G170" t="str" cm="1">
        <f t="array" ref="G170">IFERROR(
    IF(
        INDEX(
            'CENEPRED DISTRITAL'!$B:$XFD,
            _xlfn.XMATCH($G$1,'CENEPRED DISTRITAL'!$A:$A,0),
            _xlfn.XMATCH(A170,'CENEPRED DISTRITAL'!$B$1:$XFD$1,0)
        )&lt;&gt;"",
        "CON COBERTURA CENEPRED",
        "SIN COBERTURA CENEPRED"
    ),
    "SIN COBERTURA CENEPRED"
)</f>
        <v>SIN COBERTURA CENEPRED</v>
      </c>
      <c r="H170" t="str" cm="1">
        <f t="array" ref="H170">IFERROR(
    IF(
        INDEX(
            'CENEPRED DISTRITAL'!$B:$XFD,
            _xlfn.XMATCH($H$1,'CENEPRED DISTRITAL'!$A:$A,0),
            _xlfn.XMATCH(A170,'CENEPRED DISTRITAL'!$B$1:$XFD$1,0)
        )&lt;&gt;"",
        "CON COBERTURA CENEPRED",
        "SIN COBERTURA CENEPRED"
    ),
    "SIN COBERTURA CENEPRED"
)</f>
        <v>SIN COBERTURA CENEPRED</v>
      </c>
    </row>
    <row r="171" spans="1:8" x14ac:dyDescent="0.35">
      <c r="A171" s="359">
        <v>21105</v>
      </c>
      <c r="B171" t="s">
        <v>36640</v>
      </c>
      <c r="C171">
        <v>211</v>
      </c>
      <c r="D171">
        <v>2</v>
      </c>
      <c r="E171" t="str">
        <f>_xlfn.XLOOKUP(D171,'Ubigeo Departamental'!A:A,'Ubigeo Departamental'!B:B)</f>
        <v>Áncash</v>
      </c>
      <c r="F171" t="str" cm="1">
        <f t="array" ref="F171">IFERROR(IF(INDEX('CENEPRED DISTRITAL'!$B:$XFD,
            _xlfn.XMATCH($F$1,'CENEPRED DISTRITAL'!$A:$A,0),
            _xlfn.XMATCH(A171,'CENEPRED DISTRITAL'!$B$1:$XFD$1,0)
        )&lt;&gt;"",        "CON COBERTURA CENEPRED",        "SIN COBERTURA CENEPRED"    ),    "SIN COBERTURA CENEPRED")</f>
        <v>SIN COBERTURA CENEPRED</v>
      </c>
      <c r="G171" t="str" cm="1">
        <f t="array" ref="G171">IFERROR(
    IF(
        INDEX(
            'CENEPRED DISTRITAL'!$B:$XFD,
            _xlfn.XMATCH($G$1,'CENEPRED DISTRITAL'!$A:$A,0),
            _xlfn.XMATCH(A171,'CENEPRED DISTRITAL'!$B$1:$XFD$1,0)
        )&lt;&gt;"",
        "CON COBERTURA CENEPRED",
        "SIN COBERTURA CENEPRED"
    ),
    "SIN COBERTURA CENEPRED"
)</f>
        <v>SIN COBERTURA CENEPRED</v>
      </c>
      <c r="H171" t="str" cm="1">
        <f t="array" ref="H171">IFERROR(
    IF(
        INDEX(
            'CENEPRED DISTRITAL'!$B:$XFD,
            _xlfn.XMATCH($H$1,'CENEPRED DISTRITAL'!$A:$A,0),
            _xlfn.XMATCH(A171,'CENEPRED DISTRITAL'!$B$1:$XFD$1,0)
        )&lt;&gt;"",
        "CON COBERTURA CENEPRED",
        "SIN COBERTURA CENEPRED"
    ),
    "SIN COBERTURA CENEPRED"
)</f>
        <v>SIN COBERTURA CENEPRED</v>
      </c>
    </row>
    <row r="172" spans="1:8" x14ac:dyDescent="0.35">
      <c r="A172" s="359">
        <v>21201</v>
      </c>
      <c r="B172" t="s">
        <v>31544</v>
      </c>
      <c r="C172">
        <v>212</v>
      </c>
      <c r="D172">
        <v>2</v>
      </c>
      <c r="E172" t="str">
        <f>_xlfn.XLOOKUP(D172,'Ubigeo Departamental'!A:A,'Ubigeo Departamental'!B:B)</f>
        <v>Áncash</v>
      </c>
      <c r="F172" t="str" cm="1">
        <f t="array" ref="F172">IFERROR(IF(INDEX('CENEPRED DISTRITAL'!$B:$XFD,
            _xlfn.XMATCH($F$1,'CENEPRED DISTRITAL'!$A:$A,0),
            _xlfn.XMATCH(A172,'CENEPRED DISTRITAL'!$B$1:$XFD$1,0)
        )&lt;&gt;"",        "CON COBERTURA CENEPRED",        "SIN COBERTURA CENEPRED"    ),    "SIN COBERTURA CENEPRED")</f>
        <v>CON COBERTURA CENEPRED</v>
      </c>
      <c r="G172" t="str" cm="1">
        <f t="array" ref="G172">IFERROR(
    IF(
        INDEX(
            'CENEPRED DISTRITAL'!$B:$XFD,
            _xlfn.XMATCH($G$1,'CENEPRED DISTRITAL'!$A:$A,0),
            _xlfn.XMATCH(A172,'CENEPRED DISTRITAL'!$B$1:$XFD$1,0)
        )&lt;&gt;"",
        "CON COBERTURA CENEPRED",
        "SIN COBERTURA CENEPRED"
    ),
    "SIN COBERTURA CENEPRED"
)</f>
        <v>CON COBERTURA CENEPRED</v>
      </c>
      <c r="H172" t="str" cm="1">
        <f t="array" ref="H172">IFERROR(
    IF(
        INDEX(
            'CENEPRED DISTRITAL'!$B:$XFD,
            _xlfn.XMATCH($H$1,'CENEPRED DISTRITAL'!$A:$A,0),
            _xlfn.XMATCH(A172,'CENEPRED DISTRITAL'!$B$1:$XFD$1,0)
        )&lt;&gt;"",
        "CON COBERTURA CENEPRED",
        "SIN COBERTURA CENEPRED"
    ),
    "SIN COBERTURA CENEPRED"
)</f>
        <v>CON COBERTURA CENEPRED</v>
      </c>
    </row>
    <row r="173" spans="1:8" x14ac:dyDescent="0.35">
      <c r="A173" s="359">
        <v>21202</v>
      </c>
      <c r="B173" t="s">
        <v>32970</v>
      </c>
      <c r="C173">
        <v>212</v>
      </c>
      <c r="D173">
        <v>2</v>
      </c>
      <c r="E173" t="str">
        <f>_xlfn.XLOOKUP(D173,'Ubigeo Departamental'!A:A,'Ubigeo Departamental'!B:B)</f>
        <v>Áncash</v>
      </c>
      <c r="F173" t="str" cm="1">
        <f t="array" ref="F173">IFERROR(IF(INDEX('CENEPRED DISTRITAL'!$B:$XFD,
            _xlfn.XMATCH($F$1,'CENEPRED DISTRITAL'!$A:$A,0),
            _xlfn.XMATCH(A173,'CENEPRED DISTRITAL'!$B$1:$XFD$1,0)
        )&lt;&gt;"",        "CON COBERTURA CENEPRED",        "SIN COBERTURA CENEPRED"    ),    "SIN COBERTURA CENEPRED")</f>
        <v>SIN COBERTURA CENEPRED</v>
      </c>
      <c r="G173" t="str" cm="1">
        <f t="array" ref="G173">IFERROR(
    IF(
        INDEX(
            'CENEPRED DISTRITAL'!$B:$XFD,
            _xlfn.XMATCH($G$1,'CENEPRED DISTRITAL'!$A:$A,0),
            _xlfn.XMATCH(A173,'CENEPRED DISTRITAL'!$B$1:$XFD$1,0)
        )&lt;&gt;"",
        "CON COBERTURA CENEPRED",
        "SIN COBERTURA CENEPRED"
    ),
    "SIN COBERTURA CENEPRED"
)</f>
        <v>SIN COBERTURA CENEPRED</v>
      </c>
      <c r="H173" t="str" cm="1">
        <f t="array" ref="H173">IFERROR(
    IF(
        INDEX(
            'CENEPRED DISTRITAL'!$B:$XFD,
            _xlfn.XMATCH($H$1,'CENEPRED DISTRITAL'!$A:$A,0),
            _xlfn.XMATCH(A173,'CENEPRED DISTRITAL'!$B$1:$XFD$1,0)
        )&lt;&gt;"",
        "CON COBERTURA CENEPRED",
        "SIN COBERTURA CENEPRED"
    ),
    "SIN COBERTURA CENEPRED"
)</f>
        <v>SIN COBERTURA CENEPRED</v>
      </c>
    </row>
    <row r="174" spans="1:8" x14ac:dyDescent="0.35">
      <c r="A174" s="359">
        <v>21203</v>
      </c>
      <c r="B174" t="s">
        <v>35001</v>
      </c>
      <c r="C174">
        <v>212</v>
      </c>
      <c r="D174">
        <v>2</v>
      </c>
      <c r="E174" t="str">
        <f>_xlfn.XLOOKUP(D174,'Ubigeo Departamental'!A:A,'Ubigeo Departamental'!B:B)</f>
        <v>Áncash</v>
      </c>
      <c r="F174" t="str" cm="1">
        <f t="array" ref="F174">IFERROR(IF(INDEX('CENEPRED DISTRITAL'!$B:$XFD,
            _xlfn.XMATCH($F$1,'CENEPRED DISTRITAL'!$A:$A,0),
            _xlfn.XMATCH(A174,'CENEPRED DISTRITAL'!$B$1:$XFD$1,0)
        )&lt;&gt;"",        "CON COBERTURA CENEPRED",        "SIN COBERTURA CENEPRED"    ),    "SIN COBERTURA CENEPRED")</f>
        <v>SIN COBERTURA CENEPRED</v>
      </c>
      <c r="G174" t="str" cm="1">
        <f t="array" ref="G174">IFERROR(
    IF(
        INDEX(
            'CENEPRED DISTRITAL'!$B:$XFD,
            _xlfn.XMATCH($G$1,'CENEPRED DISTRITAL'!$A:$A,0),
            _xlfn.XMATCH(A174,'CENEPRED DISTRITAL'!$B$1:$XFD$1,0)
        )&lt;&gt;"",
        "CON COBERTURA CENEPRED",
        "SIN COBERTURA CENEPRED"
    ),
    "SIN COBERTURA CENEPRED"
)</f>
        <v>SIN COBERTURA CENEPRED</v>
      </c>
      <c r="H174" t="str" cm="1">
        <f t="array" ref="H174">IFERROR(
    IF(
        INDEX(
            'CENEPRED DISTRITAL'!$B:$XFD,
            _xlfn.XMATCH($H$1,'CENEPRED DISTRITAL'!$A:$A,0),
            _xlfn.XMATCH(A174,'CENEPRED DISTRITAL'!$B$1:$XFD$1,0)
        )&lt;&gt;"",
        "CON COBERTURA CENEPRED",
        "SIN COBERTURA CENEPRED"
    ),
    "SIN COBERTURA CENEPRED"
)</f>
        <v>SIN COBERTURA CENEPRED</v>
      </c>
    </row>
    <row r="175" spans="1:8" x14ac:dyDescent="0.35">
      <c r="A175" s="359">
        <v>21204</v>
      </c>
      <c r="B175" t="s">
        <v>31530</v>
      </c>
      <c r="C175">
        <v>212</v>
      </c>
      <c r="D175">
        <v>2</v>
      </c>
      <c r="E175" t="str">
        <f>_xlfn.XLOOKUP(D175,'Ubigeo Departamental'!A:A,'Ubigeo Departamental'!B:B)</f>
        <v>Áncash</v>
      </c>
      <c r="F175" t="str" cm="1">
        <f t="array" ref="F175">IFERROR(IF(INDEX('CENEPRED DISTRITAL'!$B:$XFD,
            _xlfn.XMATCH($F$1,'CENEPRED DISTRITAL'!$A:$A,0),
            _xlfn.XMATCH(A175,'CENEPRED DISTRITAL'!$B$1:$XFD$1,0)
        )&lt;&gt;"",        "CON COBERTURA CENEPRED",        "SIN COBERTURA CENEPRED"    ),    "SIN COBERTURA CENEPRED")</f>
        <v>SIN COBERTURA CENEPRED</v>
      </c>
      <c r="G175" t="str" cm="1">
        <f t="array" ref="G175">IFERROR(
    IF(
        INDEX(
            'CENEPRED DISTRITAL'!$B:$XFD,
            _xlfn.XMATCH($G$1,'CENEPRED DISTRITAL'!$A:$A,0),
            _xlfn.XMATCH(A175,'CENEPRED DISTRITAL'!$B$1:$XFD$1,0)
        )&lt;&gt;"",
        "CON COBERTURA CENEPRED",
        "SIN COBERTURA CENEPRED"
    ),
    "SIN COBERTURA CENEPRED"
)</f>
        <v>SIN COBERTURA CENEPRED</v>
      </c>
      <c r="H175" t="str" cm="1">
        <f t="array" ref="H175">IFERROR(
    IF(
        INDEX(
            'CENEPRED DISTRITAL'!$B:$XFD,
            _xlfn.XMATCH($H$1,'CENEPRED DISTRITAL'!$A:$A,0),
            _xlfn.XMATCH(A175,'CENEPRED DISTRITAL'!$B$1:$XFD$1,0)
        )&lt;&gt;"",
        "CON COBERTURA CENEPRED",
        "SIN COBERTURA CENEPRED"
    ),
    "SIN COBERTURA CENEPRED"
)</f>
        <v>SIN COBERTURA CENEPRED</v>
      </c>
    </row>
    <row r="176" spans="1:8" x14ac:dyDescent="0.35">
      <c r="A176" s="359">
        <v>21205</v>
      </c>
      <c r="B176" t="s">
        <v>36641</v>
      </c>
      <c r="C176">
        <v>212</v>
      </c>
      <c r="D176">
        <v>2</v>
      </c>
      <c r="E176" t="str">
        <f>_xlfn.XLOOKUP(D176,'Ubigeo Departamental'!A:A,'Ubigeo Departamental'!B:B)</f>
        <v>Áncash</v>
      </c>
      <c r="F176" t="str" cm="1">
        <f t="array" ref="F176">IFERROR(IF(INDEX('CENEPRED DISTRITAL'!$B:$XFD,
            _xlfn.XMATCH($F$1,'CENEPRED DISTRITAL'!$A:$A,0),
            _xlfn.XMATCH(A176,'CENEPRED DISTRITAL'!$B$1:$XFD$1,0)
        )&lt;&gt;"",        "CON COBERTURA CENEPRED",        "SIN COBERTURA CENEPRED"    ),    "SIN COBERTURA CENEPRED")</f>
        <v>SIN COBERTURA CENEPRED</v>
      </c>
      <c r="G176" t="str" cm="1">
        <f t="array" ref="G176">IFERROR(
    IF(
        INDEX(
            'CENEPRED DISTRITAL'!$B:$XFD,
            _xlfn.XMATCH($G$1,'CENEPRED DISTRITAL'!$A:$A,0),
            _xlfn.XMATCH(A176,'CENEPRED DISTRITAL'!$B$1:$XFD$1,0)
        )&lt;&gt;"",
        "CON COBERTURA CENEPRED",
        "SIN COBERTURA CENEPRED"
    ),
    "SIN COBERTURA CENEPRED"
)</f>
        <v>SIN COBERTURA CENEPRED</v>
      </c>
      <c r="H176" t="str" cm="1">
        <f t="array" ref="H176">IFERROR(
    IF(
        INDEX(
            'CENEPRED DISTRITAL'!$B:$XFD,
            _xlfn.XMATCH($H$1,'CENEPRED DISTRITAL'!$A:$A,0),
            _xlfn.XMATCH(A176,'CENEPRED DISTRITAL'!$B$1:$XFD$1,0)
        )&lt;&gt;"",
        "CON COBERTURA CENEPRED",
        "SIN COBERTURA CENEPRED"
    ),
    "SIN COBERTURA CENEPRED"
)</f>
        <v>SIN COBERTURA CENEPRED</v>
      </c>
    </row>
    <row r="177" spans="1:8" x14ac:dyDescent="0.35">
      <c r="A177" s="359">
        <v>21206</v>
      </c>
      <c r="B177" t="s">
        <v>34221</v>
      </c>
      <c r="C177">
        <v>212</v>
      </c>
      <c r="D177">
        <v>2</v>
      </c>
      <c r="E177" t="str">
        <f>_xlfn.XLOOKUP(D177,'Ubigeo Departamental'!A:A,'Ubigeo Departamental'!B:B)</f>
        <v>Áncash</v>
      </c>
      <c r="F177" t="str" cm="1">
        <f t="array" ref="F177">IFERROR(IF(INDEX('CENEPRED DISTRITAL'!$B:$XFD,
            _xlfn.XMATCH($F$1,'CENEPRED DISTRITAL'!$A:$A,0),
            _xlfn.XMATCH(A177,'CENEPRED DISTRITAL'!$B$1:$XFD$1,0)
        )&lt;&gt;"",        "CON COBERTURA CENEPRED",        "SIN COBERTURA CENEPRED"    ),    "SIN COBERTURA CENEPRED")</f>
        <v>SIN COBERTURA CENEPRED</v>
      </c>
      <c r="G177" t="str" cm="1">
        <f t="array" ref="G177">IFERROR(
    IF(
        INDEX(
            'CENEPRED DISTRITAL'!$B:$XFD,
            _xlfn.XMATCH($G$1,'CENEPRED DISTRITAL'!$A:$A,0),
            _xlfn.XMATCH(A177,'CENEPRED DISTRITAL'!$B$1:$XFD$1,0)
        )&lt;&gt;"",
        "CON COBERTURA CENEPRED",
        "SIN COBERTURA CENEPRED"
    ),
    "SIN COBERTURA CENEPRED"
)</f>
        <v>SIN COBERTURA CENEPRED</v>
      </c>
      <c r="H177" t="str" cm="1">
        <f t="array" ref="H177">IFERROR(
    IF(
        INDEX(
            'CENEPRED DISTRITAL'!$B:$XFD,
            _xlfn.XMATCH($H$1,'CENEPRED DISTRITAL'!$A:$A,0),
            _xlfn.XMATCH(A177,'CENEPRED DISTRITAL'!$B$1:$XFD$1,0)
        )&lt;&gt;"",
        "CON COBERTURA CENEPRED",
        "SIN COBERTURA CENEPRED"
    ),
    "SIN COBERTURA CENEPRED"
)</f>
        <v>SIN COBERTURA CENEPRED</v>
      </c>
    </row>
    <row r="178" spans="1:8" x14ac:dyDescent="0.35">
      <c r="A178" s="359">
        <v>21207</v>
      </c>
      <c r="B178" t="s">
        <v>31772</v>
      </c>
      <c r="C178">
        <v>212</v>
      </c>
      <c r="D178">
        <v>2</v>
      </c>
      <c r="E178" t="str">
        <f>_xlfn.XLOOKUP(D178,'Ubigeo Departamental'!A:A,'Ubigeo Departamental'!B:B)</f>
        <v>Áncash</v>
      </c>
      <c r="F178" t="str" cm="1">
        <f t="array" ref="F178">IFERROR(IF(INDEX('CENEPRED DISTRITAL'!$B:$XFD,
            _xlfn.XMATCH($F$1,'CENEPRED DISTRITAL'!$A:$A,0),
            _xlfn.XMATCH(A178,'CENEPRED DISTRITAL'!$B$1:$XFD$1,0)
        )&lt;&gt;"",        "CON COBERTURA CENEPRED",        "SIN COBERTURA CENEPRED"    ),    "SIN COBERTURA CENEPRED")</f>
        <v>SIN COBERTURA CENEPRED</v>
      </c>
      <c r="G178" t="str" cm="1">
        <f t="array" ref="G178">IFERROR(
    IF(
        INDEX(
            'CENEPRED DISTRITAL'!$B:$XFD,
            _xlfn.XMATCH($G$1,'CENEPRED DISTRITAL'!$A:$A,0),
            _xlfn.XMATCH(A178,'CENEPRED DISTRITAL'!$B$1:$XFD$1,0)
        )&lt;&gt;"",
        "CON COBERTURA CENEPRED",
        "SIN COBERTURA CENEPRED"
    ),
    "SIN COBERTURA CENEPRED"
)</f>
        <v>SIN COBERTURA CENEPRED</v>
      </c>
      <c r="H178" t="str" cm="1">
        <f t="array" ref="H178">IFERROR(
    IF(
        INDEX(
            'CENEPRED DISTRITAL'!$B:$XFD,
            _xlfn.XMATCH($H$1,'CENEPRED DISTRITAL'!$A:$A,0),
            _xlfn.XMATCH(A178,'CENEPRED DISTRITAL'!$B$1:$XFD$1,0)
        )&lt;&gt;"",
        "CON COBERTURA CENEPRED",
        "SIN COBERTURA CENEPRED"
    ),
    "SIN COBERTURA CENEPRED"
)</f>
        <v>SIN COBERTURA CENEPRED</v>
      </c>
    </row>
    <row r="179" spans="1:8" x14ac:dyDescent="0.35">
      <c r="A179" s="359">
        <v>21208</v>
      </c>
      <c r="B179" t="s">
        <v>31609</v>
      </c>
      <c r="C179">
        <v>212</v>
      </c>
      <c r="D179">
        <v>2</v>
      </c>
      <c r="E179" t="str">
        <f>_xlfn.XLOOKUP(D179,'Ubigeo Departamental'!A:A,'Ubigeo Departamental'!B:B)</f>
        <v>Áncash</v>
      </c>
      <c r="F179" t="str" cm="1">
        <f t="array" ref="F179">IFERROR(IF(INDEX('CENEPRED DISTRITAL'!$B:$XFD,
            _xlfn.XMATCH($F$1,'CENEPRED DISTRITAL'!$A:$A,0),
            _xlfn.XMATCH(A179,'CENEPRED DISTRITAL'!$B$1:$XFD$1,0)
        )&lt;&gt;"",        "CON COBERTURA CENEPRED",        "SIN COBERTURA CENEPRED"    ),    "SIN COBERTURA CENEPRED")</f>
        <v>SIN COBERTURA CENEPRED</v>
      </c>
      <c r="G179" t="str" cm="1">
        <f t="array" ref="G179">IFERROR(
    IF(
        INDEX(
            'CENEPRED DISTRITAL'!$B:$XFD,
            _xlfn.XMATCH($G$1,'CENEPRED DISTRITAL'!$A:$A,0),
            _xlfn.XMATCH(A179,'CENEPRED DISTRITAL'!$B$1:$XFD$1,0)
        )&lt;&gt;"",
        "CON COBERTURA CENEPRED",
        "SIN COBERTURA CENEPRED"
    ),
    "SIN COBERTURA CENEPRED"
)</f>
        <v>SIN COBERTURA CENEPRED</v>
      </c>
      <c r="H179" t="str" cm="1">
        <f t="array" ref="H179">IFERROR(
    IF(
        INDEX(
            'CENEPRED DISTRITAL'!$B:$XFD,
            _xlfn.XMATCH($H$1,'CENEPRED DISTRITAL'!$A:$A,0),
            _xlfn.XMATCH(A179,'CENEPRED DISTRITAL'!$B$1:$XFD$1,0)
        )&lt;&gt;"",
        "CON COBERTURA CENEPRED",
        "SIN COBERTURA CENEPRED"
    ),
    "SIN COBERTURA CENEPRED"
)</f>
        <v>SIN COBERTURA CENEPRED</v>
      </c>
    </row>
    <row r="180" spans="1:8" x14ac:dyDescent="0.35">
      <c r="A180" s="359">
        <v>21209</v>
      </c>
      <c r="B180" t="s">
        <v>36642</v>
      </c>
      <c r="C180">
        <v>212</v>
      </c>
      <c r="D180">
        <v>2</v>
      </c>
      <c r="E180" t="str">
        <f>_xlfn.XLOOKUP(D180,'Ubigeo Departamental'!A:A,'Ubigeo Departamental'!B:B)</f>
        <v>Áncash</v>
      </c>
      <c r="F180" t="str" cm="1">
        <f t="array" ref="F180">IFERROR(IF(INDEX('CENEPRED DISTRITAL'!$B:$XFD,
            _xlfn.XMATCH($F$1,'CENEPRED DISTRITAL'!$A:$A,0),
            _xlfn.XMATCH(A180,'CENEPRED DISTRITAL'!$B$1:$XFD$1,0)
        )&lt;&gt;"",        "CON COBERTURA CENEPRED",        "SIN COBERTURA CENEPRED"    ),    "SIN COBERTURA CENEPRED")</f>
        <v>SIN COBERTURA CENEPRED</v>
      </c>
      <c r="G180" t="str" cm="1">
        <f t="array" ref="G180">IFERROR(
    IF(
        INDEX(
            'CENEPRED DISTRITAL'!$B:$XFD,
            _xlfn.XMATCH($G$1,'CENEPRED DISTRITAL'!$A:$A,0),
            _xlfn.XMATCH(A180,'CENEPRED DISTRITAL'!$B$1:$XFD$1,0)
        )&lt;&gt;"",
        "CON COBERTURA CENEPRED",
        "SIN COBERTURA CENEPRED"
    ),
    "SIN COBERTURA CENEPRED"
)</f>
        <v>SIN COBERTURA CENEPRED</v>
      </c>
      <c r="H180" t="str" cm="1">
        <f t="array" ref="H180">IFERROR(
    IF(
        INDEX(
            'CENEPRED DISTRITAL'!$B:$XFD,
            _xlfn.XMATCH($H$1,'CENEPRED DISTRITAL'!$A:$A,0),
            _xlfn.XMATCH(A180,'CENEPRED DISTRITAL'!$B$1:$XFD$1,0)
        )&lt;&gt;"",
        "CON COBERTURA CENEPRED",
        "SIN COBERTURA CENEPRED"
    ),
    "SIN COBERTURA CENEPRED"
)</f>
        <v>SIN COBERTURA CENEPRED</v>
      </c>
    </row>
    <row r="181" spans="1:8" x14ac:dyDescent="0.35">
      <c r="A181" s="359">
        <v>21210</v>
      </c>
      <c r="B181" t="s">
        <v>31531</v>
      </c>
      <c r="C181">
        <v>212</v>
      </c>
      <c r="D181">
        <v>2</v>
      </c>
      <c r="E181" t="str">
        <f>_xlfn.XLOOKUP(D181,'Ubigeo Departamental'!A:A,'Ubigeo Departamental'!B:B)</f>
        <v>Áncash</v>
      </c>
      <c r="F181" t="str" cm="1">
        <f t="array" ref="F181">IFERROR(IF(INDEX('CENEPRED DISTRITAL'!$B:$XFD,
            _xlfn.XMATCH($F$1,'CENEPRED DISTRITAL'!$A:$A,0),
            _xlfn.XMATCH(A181,'CENEPRED DISTRITAL'!$B$1:$XFD$1,0)
        )&lt;&gt;"",        "CON COBERTURA CENEPRED",        "SIN COBERTURA CENEPRED"    ),    "SIN COBERTURA CENEPRED")</f>
        <v>CON COBERTURA CENEPRED</v>
      </c>
      <c r="G181" t="str" cm="1">
        <f t="array" ref="G181">IFERROR(
    IF(
        INDEX(
            'CENEPRED DISTRITAL'!$B:$XFD,
            _xlfn.XMATCH($G$1,'CENEPRED DISTRITAL'!$A:$A,0),
            _xlfn.XMATCH(A181,'CENEPRED DISTRITAL'!$B$1:$XFD$1,0)
        )&lt;&gt;"",
        "CON COBERTURA CENEPRED",
        "SIN COBERTURA CENEPRED"
    ),
    "SIN COBERTURA CENEPRED"
)</f>
        <v>CON COBERTURA CENEPRED</v>
      </c>
      <c r="H181" t="str" cm="1">
        <f t="array" ref="H181">IFERROR(
    IF(
        INDEX(
            'CENEPRED DISTRITAL'!$B:$XFD,
            _xlfn.XMATCH($H$1,'CENEPRED DISTRITAL'!$A:$A,0),
            _xlfn.XMATCH(A181,'CENEPRED DISTRITAL'!$B$1:$XFD$1,0)
        )&lt;&gt;"",
        "CON COBERTURA CENEPRED",
        "SIN COBERTURA CENEPRED"
    ),
    "SIN COBERTURA CENEPRED"
)</f>
        <v>CON COBERTURA CENEPRED</v>
      </c>
    </row>
    <row r="182" spans="1:8" x14ac:dyDescent="0.35">
      <c r="A182" s="359">
        <v>21301</v>
      </c>
      <c r="B182" t="s">
        <v>34978</v>
      </c>
      <c r="C182">
        <v>213</v>
      </c>
      <c r="D182">
        <v>2</v>
      </c>
      <c r="E182" t="str">
        <f>_xlfn.XLOOKUP(D182,'Ubigeo Departamental'!A:A,'Ubigeo Departamental'!B:B)</f>
        <v>Áncash</v>
      </c>
      <c r="F182" t="str" cm="1">
        <f t="array" ref="F182">IFERROR(IF(INDEX('CENEPRED DISTRITAL'!$B:$XFD,
            _xlfn.XMATCH($F$1,'CENEPRED DISTRITAL'!$A:$A,0),
            _xlfn.XMATCH(A182,'CENEPRED DISTRITAL'!$B$1:$XFD$1,0)
        )&lt;&gt;"",        "CON COBERTURA CENEPRED",        "SIN COBERTURA CENEPRED"    ),    "SIN COBERTURA CENEPRED")</f>
        <v>SIN COBERTURA CENEPRED</v>
      </c>
      <c r="G182" t="str" cm="1">
        <f t="array" ref="G182">IFERROR(
    IF(
        INDEX(
            'CENEPRED DISTRITAL'!$B:$XFD,
            _xlfn.XMATCH($G$1,'CENEPRED DISTRITAL'!$A:$A,0),
            _xlfn.XMATCH(A182,'CENEPRED DISTRITAL'!$B$1:$XFD$1,0)
        )&lt;&gt;"",
        "CON COBERTURA CENEPRED",
        "SIN COBERTURA CENEPRED"
    ),
    "SIN COBERTURA CENEPRED"
)</f>
        <v>SIN COBERTURA CENEPRED</v>
      </c>
      <c r="H182" t="str" cm="1">
        <f t="array" ref="H182">IFERROR(
    IF(
        INDEX(
            'CENEPRED DISTRITAL'!$B:$XFD,
            _xlfn.XMATCH($H$1,'CENEPRED DISTRITAL'!$A:$A,0),
            _xlfn.XMATCH(A182,'CENEPRED DISTRITAL'!$B$1:$XFD$1,0)
        )&lt;&gt;"",
        "CON COBERTURA CENEPRED",
        "SIN COBERTURA CENEPRED"
    ),
    "SIN COBERTURA CENEPRED"
)</f>
        <v>SIN COBERTURA CENEPRED</v>
      </c>
    </row>
    <row r="183" spans="1:8" x14ac:dyDescent="0.35">
      <c r="A183" s="359">
        <v>21302</v>
      </c>
      <c r="B183" t="s">
        <v>36643</v>
      </c>
      <c r="C183">
        <v>213</v>
      </c>
      <c r="D183">
        <v>2</v>
      </c>
      <c r="E183" t="str">
        <f>_xlfn.XLOOKUP(D183,'Ubigeo Departamental'!A:A,'Ubigeo Departamental'!B:B)</f>
        <v>Áncash</v>
      </c>
      <c r="F183" t="str" cm="1">
        <f t="array" ref="F183">IFERROR(IF(INDEX('CENEPRED DISTRITAL'!$B:$XFD,
            _xlfn.XMATCH($F$1,'CENEPRED DISTRITAL'!$A:$A,0),
            _xlfn.XMATCH(A183,'CENEPRED DISTRITAL'!$B$1:$XFD$1,0)
        )&lt;&gt;"",        "CON COBERTURA CENEPRED",        "SIN COBERTURA CENEPRED"    ),    "SIN COBERTURA CENEPRED")</f>
        <v>SIN COBERTURA CENEPRED</v>
      </c>
      <c r="G183" t="str" cm="1">
        <f t="array" ref="G183">IFERROR(
    IF(
        INDEX(
            'CENEPRED DISTRITAL'!$B:$XFD,
            _xlfn.XMATCH($G$1,'CENEPRED DISTRITAL'!$A:$A,0),
            _xlfn.XMATCH(A183,'CENEPRED DISTRITAL'!$B$1:$XFD$1,0)
        )&lt;&gt;"",
        "CON COBERTURA CENEPRED",
        "SIN COBERTURA CENEPRED"
    ),
    "SIN COBERTURA CENEPRED"
)</f>
        <v>SIN COBERTURA CENEPRED</v>
      </c>
      <c r="H183" t="str" cm="1">
        <f t="array" ref="H183">IFERROR(
    IF(
        INDEX(
            'CENEPRED DISTRITAL'!$B:$XFD,
            _xlfn.XMATCH($H$1,'CENEPRED DISTRITAL'!$A:$A,0),
            _xlfn.XMATCH(A183,'CENEPRED DISTRITAL'!$B$1:$XFD$1,0)
        )&lt;&gt;"",
        "CON COBERTURA CENEPRED",
        "SIN COBERTURA CENEPRED"
    ),
    "SIN COBERTURA CENEPRED"
)</f>
        <v>SIN COBERTURA CENEPRED</v>
      </c>
    </row>
    <row r="184" spans="1:8" x14ac:dyDescent="0.35">
      <c r="A184" s="359">
        <v>21303</v>
      </c>
      <c r="B184" t="s">
        <v>36644</v>
      </c>
      <c r="C184">
        <v>213</v>
      </c>
      <c r="D184">
        <v>2</v>
      </c>
      <c r="E184" t="str">
        <f>_xlfn.XLOOKUP(D184,'Ubigeo Departamental'!A:A,'Ubigeo Departamental'!B:B)</f>
        <v>Áncash</v>
      </c>
      <c r="F184" t="str" cm="1">
        <f t="array" ref="F184">IFERROR(IF(INDEX('CENEPRED DISTRITAL'!$B:$XFD,
            _xlfn.XMATCH($F$1,'CENEPRED DISTRITAL'!$A:$A,0),
            _xlfn.XMATCH(A184,'CENEPRED DISTRITAL'!$B$1:$XFD$1,0)
        )&lt;&gt;"",        "CON COBERTURA CENEPRED",        "SIN COBERTURA CENEPRED"    ),    "SIN COBERTURA CENEPRED")</f>
        <v>SIN COBERTURA CENEPRED</v>
      </c>
      <c r="G184" t="str" cm="1">
        <f t="array" ref="G184">IFERROR(
    IF(
        INDEX(
            'CENEPRED DISTRITAL'!$B:$XFD,
            _xlfn.XMATCH($G$1,'CENEPRED DISTRITAL'!$A:$A,0),
            _xlfn.XMATCH(A184,'CENEPRED DISTRITAL'!$B$1:$XFD$1,0)
        )&lt;&gt;"",
        "CON COBERTURA CENEPRED",
        "SIN COBERTURA CENEPRED"
    ),
    "SIN COBERTURA CENEPRED"
)</f>
        <v>SIN COBERTURA CENEPRED</v>
      </c>
      <c r="H184" t="str" cm="1">
        <f t="array" ref="H184">IFERROR(
    IF(
        INDEX(
            'CENEPRED DISTRITAL'!$B:$XFD,
            _xlfn.XMATCH($H$1,'CENEPRED DISTRITAL'!$A:$A,0),
            _xlfn.XMATCH(A184,'CENEPRED DISTRITAL'!$B$1:$XFD$1,0)
        )&lt;&gt;"",
        "CON COBERTURA CENEPRED",
        "SIN COBERTURA CENEPRED"
    ),
    "SIN COBERTURA CENEPRED"
)</f>
        <v>SIN COBERTURA CENEPRED</v>
      </c>
    </row>
    <row r="185" spans="1:8" x14ac:dyDescent="0.35">
      <c r="A185" s="359">
        <v>21304</v>
      </c>
      <c r="B185" t="s">
        <v>34804</v>
      </c>
      <c r="C185">
        <v>213</v>
      </c>
      <c r="D185">
        <v>2</v>
      </c>
      <c r="E185" t="str">
        <f>_xlfn.XLOOKUP(D185,'Ubigeo Departamental'!A:A,'Ubigeo Departamental'!B:B)</f>
        <v>Áncash</v>
      </c>
      <c r="F185" t="str" cm="1">
        <f t="array" ref="F185">IFERROR(IF(INDEX('CENEPRED DISTRITAL'!$B:$XFD,
            _xlfn.XMATCH($F$1,'CENEPRED DISTRITAL'!$A:$A,0),
            _xlfn.XMATCH(A185,'CENEPRED DISTRITAL'!$B$1:$XFD$1,0)
        )&lt;&gt;"",        "CON COBERTURA CENEPRED",        "SIN COBERTURA CENEPRED"    ),    "SIN COBERTURA CENEPRED")</f>
        <v>SIN COBERTURA CENEPRED</v>
      </c>
      <c r="G185" t="str" cm="1">
        <f t="array" ref="G185">IFERROR(
    IF(
        INDEX(
            'CENEPRED DISTRITAL'!$B:$XFD,
            _xlfn.XMATCH($G$1,'CENEPRED DISTRITAL'!$A:$A,0),
            _xlfn.XMATCH(A185,'CENEPRED DISTRITAL'!$B$1:$XFD$1,0)
        )&lt;&gt;"",
        "CON COBERTURA CENEPRED",
        "SIN COBERTURA CENEPRED"
    ),
    "SIN COBERTURA CENEPRED"
)</f>
        <v>SIN COBERTURA CENEPRED</v>
      </c>
      <c r="H185" t="str" cm="1">
        <f t="array" ref="H185">IFERROR(
    IF(
        INDEX(
            'CENEPRED DISTRITAL'!$B:$XFD,
            _xlfn.XMATCH($H$1,'CENEPRED DISTRITAL'!$A:$A,0),
            _xlfn.XMATCH(A185,'CENEPRED DISTRITAL'!$B$1:$XFD$1,0)
        )&lt;&gt;"",
        "CON COBERTURA CENEPRED",
        "SIN COBERTURA CENEPRED"
    ),
    "SIN COBERTURA CENEPRED"
)</f>
        <v>SIN COBERTURA CENEPRED</v>
      </c>
    </row>
    <row r="186" spans="1:8" x14ac:dyDescent="0.35">
      <c r="A186" s="359">
        <v>21305</v>
      </c>
      <c r="B186" t="s">
        <v>32976</v>
      </c>
      <c r="C186">
        <v>213</v>
      </c>
      <c r="D186">
        <v>2</v>
      </c>
      <c r="E186" t="str">
        <f>_xlfn.XLOOKUP(D186,'Ubigeo Departamental'!A:A,'Ubigeo Departamental'!B:B)</f>
        <v>Áncash</v>
      </c>
      <c r="F186" t="str" cm="1">
        <f t="array" ref="F186">IFERROR(IF(INDEX('CENEPRED DISTRITAL'!$B:$XFD,
            _xlfn.XMATCH($F$1,'CENEPRED DISTRITAL'!$A:$A,0),
            _xlfn.XMATCH(A186,'CENEPRED DISTRITAL'!$B$1:$XFD$1,0)
        )&lt;&gt;"",        "CON COBERTURA CENEPRED",        "SIN COBERTURA CENEPRED"    ),    "SIN COBERTURA CENEPRED")</f>
        <v>SIN COBERTURA CENEPRED</v>
      </c>
      <c r="G186" t="str" cm="1">
        <f t="array" ref="G186">IFERROR(
    IF(
        INDEX(
            'CENEPRED DISTRITAL'!$B:$XFD,
            _xlfn.XMATCH($G$1,'CENEPRED DISTRITAL'!$A:$A,0),
            _xlfn.XMATCH(A186,'CENEPRED DISTRITAL'!$B$1:$XFD$1,0)
        )&lt;&gt;"",
        "CON COBERTURA CENEPRED",
        "SIN COBERTURA CENEPRED"
    ),
    "SIN COBERTURA CENEPRED"
)</f>
        <v>SIN COBERTURA CENEPRED</v>
      </c>
      <c r="H186" t="str" cm="1">
        <f t="array" ref="H186">IFERROR(
    IF(
        INDEX(
            'CENEPRED DISTRITAL'!$B:$XFD,
            _xlfn.XMATCH($H$1,'CENEPRED DISTRITAL'!$A:$A,0),
            _xlfn.XMATCH(A186,'CENEPRED DISTRITAL'!$B$1:$XFD$1,0)
        )&lt;&gt;"",
        "CON COBERTURA CENEPRED",
        "SIN COBERTURA CENEPRED"
    ),
    "SIN COBERTURA CENEPRED"
)</f>
        <v>SIN COBERTURA CENEPRED</v>
      </c>
    </row>
    <row r="187" spans="1:8" x14ac:dyDescent="0.35">
      <c r="A187" s="359">
        <v>21306</v>
      </c>
      <c r="B187" t="s">
        <v>36645</v>
      </c>
      <c r="C187">
        <v>213</v>
      </c>
      <c r="D187">
        <v>2</v>
      </c>
      <c r="E187" t="str">
        <f>_xlfn.XLOOKUP(D187,'Ubigeo Departamental'!A:A,'Ubigeo Departamental'!B:B)</f>
        <v>Áncash</v>
      </c>
      <c r="F187" t="str" cm="1">
        <f t="array" ref="F187">IFERROR(IF(INDEX('CENEPRED DISTRITAL'!$B:$XFD,
            _xlfn.XMATCH($F$1,'CENEPRED DISTRITAL'!$A:$A,0),
            _xlfn.XMATCH(A187,'CENEPRED DISTRITAL'!$B$1:$XFD$1,0)
        )&lt;&gt;"",        "CON COBERTURA CENEPRED",        "SIN COBERTURA CENEPRED"    ),    "SIN COBERTURA CENEPRED")</f>
        <v>SIN COBERTURA CENEPRED</v>
      </c>
      <c r="G187" t="str" cm="1">
        <f t="array" ref="G187">IFERROR(
    IF(
        INDEX(
            'CENEPRED DISTRITAL'!$B:$XFD,
            _xlfn.XMATCH($G$1,'CENEPRED DISTRITAL'!$A:$A,0),
            _xlfn.XMATCH(A187,'CENEPRED DISTRITAL'!$B$1:$XFD$1,0)
        )&lt;&gt;"",
        "CON COBERTURA CENEPRED",
        "SIN COBERTURA CENEPRED"
    ),
    "SIN COBERTURA CENEPRED"
)</f>
        <v>SIN COBERTURA CENEPRED</v>
      </c>
      <c r="H187" t="str" cm="1">
        <f t="array" ref="H187">IFERROR(
    IF(
        INDEX(
            'CENEPRED DISTRITAL'!$B:$XFD,
            _xlfn.XMATCH($H$1,'CENEPRED DISTRITAL'!$A:$A,0),
            _xlfn.XMATCH(A187,'CENEPRED DISTRITAL'!$B$1:$XFD$1,0)
        )&lt;&gt;"",
        "CON COBERTURA CENEPRED",
        "SIN COBERTURA CENEPRED"
    ),
    "SIN COBERTURA CENEPRED"
)</f>
        <v>SIN COBERTURA CENEPRED</v>
      </c>
    </row>
    <row r="188" spans="1:8" x14ac:dyDescent="0.35">
      <c r="A188" s="359">
        <v>21307</v>
      </c>
      <c r="B188" t="s">
        <v>34437</v>
      </c>
      <c r="C188">
        <v>213</v>
      </c>
      <c r="D188">
        <v>2</v>
      </c>
      <c r="E188" t="str">
        <f>_xlfn.XLOOKUP(D188,'Ubigeo Departamental'!A:A,'Ubigeo Departamental'!B:B)</f>
        <v>Áncash</v>
      </c>
      <c r="F188" t="str" cm="1">
        <f t="array" ref="F188">IFERROR(IF(INDEX('CENEPRED DISTRITAL'!$B:$XFD,
            _xlfn.XMATCH($F$1,'CENEPRED DISTRITAL'!$A:$A,0),
            _xlfn.XMATCH(A188,'CENEPRED DISTRITAL'!$B$1:$XFD$1,0)
        )&lt;&gt;"",        "CON COBERTURA CENEPRED",        "SIN COBERTURA CENEPRED"    ),    "SIN COBERTURA CENEPRED")</f>
        <v>SIN COBERTURA CENEPRED</v>
      </c>
      <c r="G188" t="str" cm="1">
        <f t="array" ref="G188">IFERROR(
    IF(
        INDEX(
            'CENEPRED DISTRITAL'!$B:$XFD,
            _xlfn.XMATCH($G$1,'CENEPRED DISTRITAL'!$A:$A,0),
            _xlfn.XMATCH(A188,'CENEPRED DISTRITAL'!$B$1:$XFD$1,0)
        )&lt;&gt;"",
        "CON COBERTURA CENEPRED",
        "SIN COBERTURA CENEPRED"
    ),
    "SIN COBERTURA CENEPRED"
)</f>
        <v>SIN COBERTURA CENEPRED</v>
      </c>
      <c r="H188" t="str" cm="1">
        <f t="array" ref="H188">IFERROR(
    IF(
        INDEX(
            'CENEPRED DISTRITAL'!$B:$XFD,
            _xlfn.XMATCH($H$1,'CENEPRED DISTRITAL'!$A:$A,0),
            _xlfn.XMATCH(A188,'CENEPRED DISTRITAL'!$B$1:$XFD$1,0)
        )&lt;&gt;"",
        "CON COBERTURA CENEPRED",
        "SIN COBERTURA CENEPRED"
    ),
    "SIN COBERTURA CENEPRED"
)</f>
        <v>SIN COBERTURA CENEPRED</v>
      </c>
    </row>
    <row r="189" spans="1:8" x14ac:dyDescent="0.35">
      <c r="A189" s="359">
        <v>21308</v>
      </c>
      <c r="B189" t="s">
        <v>36646</v>
      </c>
      <c r="C189">
        <v>213</v>
      </c>
      <c r="D189">
        <v>2</v>
      </c>
      <c r="E189" t="str">
        <f>_xlfn.XLOOKUP(D189,'Ubigeo Departamental'!A:A,'Ubigeo Departamental'!B:B)</f>
        <v>Áncash</v>
      </c>
      <c r="F189" t="str" cm="1">
        <f t="array" ref="F189">IFERROR(IF(INDEX('CENEPRED DISTRITAL'!$B:$XFD,
            _xlfn.XMATCH($F$1,'CENEPRED DISTRITAL'!$A:$A,0),
            _xlfn.XMATCH(A189,'CENEPRED DISTRITAL'!$B$1:$XFD$1,0)
        )&lt;&gt;"",        "CON COBERTURA CENEPRED",        "SIN COBERTURA CENEPRED"    ),    "SIN COBERTURA CENEPRED")</f>
        <v>SIN COBERTURA CENEPRED</v>
      </c>
      <c r="G189" t="str" cm="1">
        <f t="array" ref="G189">IFERROR(
    IF(
        INDEX(
            'CENEPRED DISTRITAL'!$B:$XFD,
            _xlfn.XMATCH($G$1,'CENEPRED DISTRITAL'!$A:$A,0),
            _xlfn.XMATCH(A189,'CENEPRED DISTRITAL'!$B$1:$XFD$1,0)
        )&lt;&gt;"",
        "CON COBERTURA CENEPRED",
        "SIN COBERTURA CENEPRED"
    ),
    "SIN COBERTURA CENEPRED"
)</f>
        <v>SIN COBERTURA CENEPRED</v>
      </c>
      <c r="H189" t="str" cm="1">
        <f t="array" ref="H189">IFERROR(
    IF(
        INDEX(
            'CENEPRED DISTRITAL'!$B:$XFD,
            _xlfn.XMATCH($H$1,'CENEPRED DISTRITAL'!$A:$A,0),
            _xlfn.XMATCH(A189,'CENEPRED DISTRITAL'!$B$1:$XFD$1,0)
        )&lt;&gt;"",
        "CON COBERTURA CENEPRED",
        "SIN COBERTURA CENEPRED"
    ),
    "SIN COBERTURA CENEPRED"
)</f>
        <v>SIN COBERTURA CENEPRED</v>
      </c>
    </row>
    <row r="190" spans="1:8" x14ac:dyDescent="0.35">
      <c r="A190" s="359">
        <v>21401</v>
      </c>
      <c r="B190" t="s">
        <v>34218</v>
      </c>
      <c r="C190">
        <v>214</v>
      </c>
      <c r="D190">
        <v>2</v>
      </c>
      <c r="E190" t="str">
        <f>_xlfn.XLOOKUP(D190,'Ubigeo Departamental'!A:A,'Ubigeo Departamental'!B:B)</f>
        <v>Áncash</v>
      </c>
      <c r="F190" t="str" cm="1">
        <f t="array" ref="F190">IFERROR(IF(INDEX('CENEPRED DISTRITAL'!$B:$XFD,
            _xlfn.XMATCH($F$1,'CENEPRED DISTRITAL'!$A:$A,0),
            _xlfn.XMATCH(A190,'CENEPRED DISTRITAL'!$B$1:$XFD$1,0)
        )&lt;&gt;"",        "CON COBERTURA CENEPRED",        "SIN COBERTURA CENEPRED"    ),    "SIN COBERTURA CENEPRED")</f>
        <v>SIN COBERTURA CENEPRED</v>
      </c>
      <c r="G190" t="str" cm="1">
        <f t="array" ref="G190">IFERROR(
    IF(
        INDEX(
            'CENEPRED DISTRITAL'!$B:$XFD,
            _xlfn.XMATCH($G$1,'CENEPRED DISTRITAL'!$A:$A,0),
            _xlfn.XMATCH(A190,'CENEPRED DISTRITAL'!$B$1:$XFD$1,0)
        )&lt;&gt;"",
        "CON COBERTURA CENEPRED",
        "SIN COBERTURA CENEPRED"
    ),
    "SIN COBERTURA CENEPRED"
)</f>
        <v>SIN COBERTURA CENEPRED</v>
      </c>
      <c r="H190" t="str" cm="1">
        <f t="array" ref="H190">IFERROR(
    IF(
        INDEX(
            'CENEPRED DISTRITAL'!$B:$XFD,
            _xlfn.XMATCH($H$1,'CENEPRED DISTRITAL'!$A:$A,0),
            _xlfn.XMATCH(A190,'CENEPRED DISTRITAL'!$B$1:$XFD$1,0)
        )&lt;&gt;"",
        "CON COBERTURA CENEPRED",
        "SIN COBERTURA CENEPRED"
    ),
    "SIN COBERTURA CENEPRED"
)</f>
        <v>SIN COBERTURA CENEPRED</v>
      </c>
    </row>
    <row r="191" spans="1:8" x14ac:dyDescent="0.35">
      <c r="A191" s="359">
        <v>21402</v>
      </c>
      <c r="B191" t="s">
        <v>34560</v>
      </c>
      <c r="C191">
        <v>214</v>
      </c>
      <c r="D191">
        <v>2</v>
      </c>
      <c r="E191" t="str">
        <f>_xlfn.XLOOKUP(D191,'Ubigeo Departamental'!A:A,'Ubigeo Departamental'!B:B)</f>
        <v>Áncash</v>
      </c>
      <c r="F191" t="str" cm="1">
        <f t="array" ref="F191">IFERROR(IF(INDEX('CENEPRED DISTRITAL'!$B:$XFD,
            _xlfn.XMATCH($F$1,'CENEPRED DISTRITAL'!$A:$A,0),
            _xlfn.XMATCH(A191,'CENEPRED DISTRITAL'!$B$1:$XFD$1,0)
        )&lt;&gt;"",        "CON COBERTURA CENEPRED",        "SIN COBERTURA CENEPRED"    ),    "SIN COBERTURA CENEPRED")</f>
        <v>SIN COBERTURA CENEPRED</v>
      </c>
      <c r="G191" t="str" cm="1">
        <f t="array" ref="G191">IFERROR(
    IF(
        INDEX(
            'CENEPRED DISTRITAL'!$B:$XFD,
            _xlfn.XMATCH($G$1,'CENEPRED DISTRITAL'!$A:$A,0),
            _xlfn.XMATCH(A191,'CENEPRED DISTRITAL'!$B$1:$XFD$1,0)
        )&lt;&gt;"",
        "CON COBERTURA CENEPRED",
        "SIN COBERTURA CENEPRED"
    ),
    "SIN COBERTURA CENEPRED"
)</f>
        <v>SIN COBERTURA CENEPRED</v>
      </c>
      <c r="H191" t="str" cm="1">
        <f t="array" ref="H191">IFERROR(
    IF(
        INDEX(
            'CENEPRED DISTRITAL'!$B:$XFD,
            _xlfn.XMATCH($H$1,'CENEPRED DISTRITAL'!$A:$A,0),
            _xlfn.XMATCH(A191,'CENEPRED DISTRITAL'!$B$1:$XFD$1,0)
        )&lt;&gt;"",
        "CON COBERTURA CENEPRED",
        "SIN COBERTURA CENEPRED"
    ),
    "SIN COBERTURA CENEPRED"
)</f>
        <v>SIN COBERTURA CENEPRED</v>
      </c>
    </row>
    <row r="192" spans="1:8" x14ac:dyDescent="0.35">
      <c r="A192" s="359">
        <v>21403</v>
      </c>
      <c r="B192" t="s">
        <v>32474</v>
      </c>
      <c r="C192">
        <v>214</v>
      </c>
      <c r="D192">
        <v>2</v>
      </c>
      <c r="E192" t="str">
        <f>_xlfn.XLOOKUP(D192,'Ubigeo Departamental'!A:A,'Ubigeo Departamental'!B:B)</f>
        <v>Áncash</v>
      </c>
      <c r="F192" t="str" cm="1">
        <f t="array" ref="F192">IFERROR(IF(INDEX('CENEPRED DISTRITAL'!$B:$XFD,
            _xlfn.XMATCH($F$1,'CENEPRED DISTRITAL'!$A:$A,0),
            _xlfn.XMATCH(A192,'CENEPRED DISTRITAL'!$B$1:$XFD$1,0)
        )&lt;&gt;"",        "CON COBERTURA CENEPRED",        "SIN COBERTURA CENEPRED"    ),    "SIN COBERTURA CENEPRED")</f>
        <v>SIN COBERTURA CENEPRED</v>
      </c>
      <c r="G192" t="str" cm="1">
        <f t="array" ref="G192">IFERROR(
    IF(
        INDEX(
            'CENEPRED DISTRITAL'!$B:$XFD,
            _xlfn.XMATCH($G$1,'CENEPRED DISTRITAL'!$A:$A,0),
            _xlfn.XMATCH(A192,'CENEPRED DISTRITAL'!$B$1:$XFD$1,0)
        )&lt;&gt;"",
        "CON COBERTURA CENEPRED",
        "SIN COBERTURA CENEPRED"
    ),
    "SIN COBERTURA CENEPRED"
)</f>
        <v>SIN COBERTURA CENEPRED</v>
      </c>
      <c r="H192" t="str" cm="1">
        <f t="array" ref="H192">IFERROR(
    IF(
        INDEX(
            'CENEPRED DISTRITAL'!$B:$XFD,
            _xlfn.XMATCH($H$1,'CENEPRED DISTRITAL'!$A:$A,0),
            _xlfn.XMATCH(A192,'CENEPRED DISTRITAL'!$B$1:$XFD$1,0)
        )&lt;&gt;"",
        "CON COBERTURA CENEPRED",
        "SIN COBERTURA CENEPRED"
    ),
    "SIN COBERTURA CENEPRED"
)</f>
        <v>SIN COBERTURA CENEPRED</v>
      </c>
    </row>
    <row r="193" spans="1:8" x14ac:dyDescent="0.35">
      <c r="A193" s="359">
        <v>21404</v>
      </c>
      <c r="B193" t="s">
        <v>36647</v>
      </c>
      <c r="C193">
        <v>214</v>
      </c>
      <c r="D193">
        <v>2</v>
      </c>
      <c r="E193" t="str">
        <f>_xlfn.XLOOKUP(D193,'Ubigeo Departamental'!A:A,'Ubigeo Departamental'!B:B)</f>
        <v>Áncash</v>
      </c>
      <c r="F193" t="str" cm="1">
        <f t="array" ref="F193">IFERROR(IF(INDEX('CENEPRED DISTRITAL'!$B:$XFD,
            _xlfn.XMATCH($F$1,'CENEPRED DISTRITAL'!$A:$A,0),
            _xlfn.XMATCH(A193,'CENEPRED DISTRITAL'!$B$1:$XFD$1,0)
        )&lt;&gt;"",        "CON COBERTURA CENEPRED",        "SIN COBERTURA CENEPRED"    ),    "SIN COBERTURA CENEPRED")</f>
        <v>SIN COBERTURA CENEPRED</v>
      </c>
      <c r="G193" t="str" cm="1">
        <f t="array" ref="G193">IFERROR(
    IF(
        INDEX(
            'CENEPRED DISTRITAL'!$B:$XFD,
            _xlfn.XMATCH($G$1,'CENEPRED DISTRITAL'!$A:$A,0),
            _xlfn.XMATCH(A193,'CENEPRED DISTRITAL'!$B$1:$XFD$1,0)
        )&lt;&gt;"",
        "CON COBERTURA CENEPRED",
        "SIN COBERTURA CENEPRED"
    ),
    "SIN COBERTURA CENEPRED"
)</f>
        <v>SIN COBERTURA CENEPRED</v>
      </c>
      <c r="H193" t="str" cm="1">
        <f t="array" ref="H193">IFERROR(
    IF(
        INDEX(
            'CENEPRED DISTRITAL'!$B:$XFD,
            _xlfn.XMATCH($H$1,'CENEPRED DISTRITAL'!$A:$A,0),
            _xlfn.XMATCH(A193,'CENEPRED DISTRITAL'!$B$1:$XFD$1,0)
        )&lt;&gt;"",
        "CON COBERTURA CENEPRED",
        "SIN COBERTURA CENEPRED"
    ),
    "SIN COBERTURA CENEPRED"
)</f>
        <v>SIN COBERTURA CENEPRED</v>
      </c>
    </row>
    <row r="194" spans="1:8" x14ac:dyDescent="0.35">
      <c r="A194" s="359">
        <v>21405</v>
      </c>
      <c r="B194" t="s">
        <v>34504</v>
      </c>
      <c r="C194">
        <v>214</v>
      </c>
      <c r="D194">
        <v>2</v>
      </c>
      <c r="E194" t="str">
        <f>_xlfn.XLOOKUP(D194,'Ubigeo Departamental'!A:A,'Ubigeo Departamental'!B:B)</f>
        <v>Áncash</v>
      </c>
      <c r="F194" t="str" cm="1">
        <f t="array" ref="F194">IFERROR(IF(INDEX('CENEPRED DISTRITAL'!$B:$XFD,
            _xlfn.XMATCH($F$1,'CENEPRED DISTRITAL'!$A:$A,0),
            _xlfn.XMATCH(A194,'CENEPRED DISTRITAL'!$B$1:$XFD$1,0)
        )&lt;&gt;"",        "CON COBERTURA CENEPRED",        "SIN COBERTURA CENEPRED"    ),    "SIN COBERTURA CENEPRED")</f>
        <v>SIN COBERTURA CENEPRED</v>
      </c>
      <c r="G194" t="str" cm="1">
        <f t="array" ref="G194">IFERROR(
    IF(
        INDEX(
            'CENEPRED DISTRITAL'!$B:$XFD,
            _xlfn.XMATCH($G$1,'CENEPRED DISTRITAL'!$A:$A,0),
            _xlfn.XMATCH(A194,'CENEPRED DISTRITAL'!$B$1:$XFD$1,0)
        )&lt;&gt;"",
        "CON COBERTURA CENEPRED",
        "SIN COBERTURA CENEPRED"
    ),
    "SIN COBERTURA CENEPRED"
)</f>
        <v>SIN COBERTURA CENEPRED</v>
      </c>
      <c r="H194" t="str" cm="1">
        <f t="array" ref="H194">IFERROR(
    IF(
        INDEX(
            'CENEPRED DISTRITAL'!$B:$XFD,
            _xlfn.XMATCH($H$1,'CENEPRED DISTRITAL'!$A:$A,0),
            _xlfn.XMATCH(A194,'CENEPRED DISTRITAL'!$B$1:$XFD$1,0)
        )&lt;&gt;"",
        "CON COBERTURA CENEPRED",
        "SIN COBERTURA CENEPRED"
    ),
    "SIN COBERTURA CENEPRED"
)</f>
        <v>SIN COBERTURA CENEPRED</v>
      </c>
    </row>
    <row r="195" spans="1:8" x14ac:dyDescent="0.35">
      <c r="A195" s="359">
        <v>21406</v>
      </c>
      <c r="B195" t="s">
        <v>36648</v>
      </c>
      <c r="C195">
        <v>214</v>
      </c>
      <c r="D195">
        <v>2</v>
      </c>
      <c r="E195" t="str">
        <f>_xlfn.XLOOKUP(D195,'Ubigeo Departamental'!A:A,'Ubigeo Departamental'!B:B)</f>
        <v>Áncash</v>
      </c>
      <c r="F195" t="str" cm="1">
        <f t="array" ref="F195">IFERROR(IF(INDEX('CENEPRED DISTRITAL'!$B:$XFD,
            _xlfn.XMATCH($F$1,'CENEPRED DISTRITAL'!$A:$A,0),
            _xlfn.XMATCH(A195,'CENEPRED DISTRITAL'!$B$1:$XFD$1,0)
        )&lt;&gt;"",        "CON COBERTURA CENEPRED",        "SIN COBERTURA CENEPRED"    ),    "SIN COBERTURA CENEPRED")</f>
        <v>SIN COBERTURA CENEPRED</v>
      </c>
      <c r="G195" t="str" cm="1">
        <f t="array" ref="G195">IFERROR(
    IF(
        INDEX(
            'CENEPRED DISTRITAL'!$B:$XFD,
            _xlfn.XMATCH($G$1,'CENEPRED DISTRITAL'!$A:$A,0),
            _xlfn.XMATCH(A195,'CENEPRED DISTRITAL'!$B$1:$XFD$1,0)
        )&lt;&gt;"",
        "CON COBERTURA CENEPRED",
        "SIN COBERTURA CENEPRED"
    ),
    "SIN COBERTURA CENEPRED"
)</f>
        <v>SIN COBERTURA CENEPRED</v>
      </c>
      <c r="H195" t="str" cm="1">
        <f t="array" ref="H195">IFERROR(
    IF(
        INDEX(
            'CENEPRED DISTRITAL'!$B:$XFD,
            _xlfn.XMATCH($H$1,'CENEPRED DISTRITAL'!$A:$A,0),
            _xlfn.XMATCH(A195,'CENEPRED DISTRITAL'!$B$1:$XFD$1,0)
        )&lt;&gt;"",
        "CON COBERTURA CENEPRED",
        "SIN COBERTURA CENEPRED"
    ),
    "SIN COBERTURA CENEPRED"
)</f>
        <v>SIN COBERTURA CENEPRED</v>
      </c>
    </row>
    <row r="196" spans="1:8" x14ac:dyDescent="0.35">
      <c r="A196" s="359">
        <v>21407</v>
      </c>
      <c r="B196" t="s">
        <v>36649</v>
      </c>
      <c r="C196">
        <v>214</v>
      </c>
      <c r="D196">
        <v>2</v>
      </c>
      <c r="E196" t="str">
        <f>_xlfn.XLOOKUP(D196,'Ubigeo Departamental'!A:A,'Ubigeo Departamental'!B:B)</f>
        <v>Áncash</v>
      </c>
      <c r="F196" t="str" cm="1">
        <f t="array" ref="F196">IFERROR(IF(INDEX('CENEPRED DISTRITAL'!$B:$XFD,
            _xlfn.XMATCH($F$1,'CENEPRED DISTRITAL'!$A:$A,0),
            _xlfn.XMATCH(A196,'CENEPRED DISTRITAL'!$B$1:$XFD$1,0)
        )&lt;&gt;"",        "CON COBERTURA CENEPRED",        "SIN COBERTURA CENEPRED"    ),    "SIN COBERTURA CENEPRED")</f>
        <v>SIN COBERTURA CENEPRED</v>
      </c>
      <c r="G196" t="str" cm="1">
        <f t="array" ref="G196">IFERROR(
    IF(
        INDEX(
            'CENEPRED DISTRITAL'!$B:$XFD,
            _xlfn.XMATCH($G$1,'CENEPRED DISTRITAL'!$A:$A,0),
            _xlfn.XMATCH(A196,'CENEPRED DISTRITAL'!$B$1:$XFD$1,0)
        )&lt;&gt;"",
        "CON COBERTURA CENEPRED",
        "SIN COBERTURA CENEPRED"
    ),
    "SIN COBERTURA CENEPRED"
)</f>
        <v>SIN COBERTURA CENEPRED</v>
      </c>
      <c r="H196" t="str" cm="1">
        <f t="array" ref="H196">IFERROR(
    IF(
        INDEX(
            'CENEPRED DISTRITAL'!$B:$XFD,
            _xlfn.XMATCH($H$1,'CENEPRED DISTRITAL'!$A:$A,0),
            _xlfn.XMATCH(A196,'CENEPRED DISTRITAL'!$B$1:$XFD$1,0)
        )&lt;&gt;"",
        "CON COBERTURA CENEPRED",
        "SIN COBERTURA CENEPRED"
    ),
    "SIN COBERTURA CENEPRED"
)</f>
        <v>SIN COBERTURA CENEPRED</v>
      </c>
    </row>
    <row r="197" spans="1:8" x14ac:dyDescent="0.35">
      <c r="A197" s="359">
        <v>21408</v>
      </c>
      <c r="B197" t="s">
        <v>36650</v>
      </c>
      <c r="C197">
        <v>214</v>
      </c>
      <c r="D197">
        <v>2</v>
      </c>
      <c r="E197" t="str">
        <f>_xlfn.XLOOKUP(D197,'Ubigeo Departamental'!A:A,'Ubigeo Departamental'!B:B)</f>
        <v>Áncash</v>
      </c>
      <c r="F197" t="str" cm="1">
        <f t="array" ref="F197">IFERROR(IF(INDEX('CENEPRED DISTRITAL'!$B:$XFD,
            _xlfn.XMATCH($F$1,'CENEPRED DISTRITAL'!$A:$A,0),
            _xlfn.XMATCH(A197,'CENEPRED DISTRITAL'!$B$1:$XFD$1,0)
        )&lt;&gt;"",        "CON COBERTURA CENEPRED",        "SIN COBERTURA CENEPRED"    ),    "SIN COBERTURA CENEPRED")</f>
        <v>SIN COBERTURA CENEPRED</v>
      </c>
      <c r="G197" t="str" cm="1">
        <f t="array" ref="G197">IFERROR(
    IF(
        INDEX(
            'CENEPRED DISTRITAL'!$B:$XFD,
            _xlfn.XMATCH($G$1,'CENEPRED DISTRITAL'!$A:$A,0),
            _xlfn.XMATCH(A197,'CENEPRED DISTRITAL'!$B$1:$XFD$1,0)
        )&lt;&gt;"",
        "CON COBERTURA CENEPRED",
        "SIN COBERTURA CENEPRED"
    ),
    "SIN COBERTURA CENEPRED"
)</f>
        <v>SIN COBERTURA CENEPRED</v>
      </c>
      <c r="H197" t="str" cm="1">
        <f t="array" ref="H197">IFERROR(
    IF(
        INDEX(
            'CENEPRED DISTRITAL'!$B:$XFD,
            _xlfn.XMATCH($H$1,'CENEPRED DISTRITAL'!$A:$A,0),
            _xlfn.XMATCH(A197,'CENEPRED DISTRITAL'!$B$1:$XFD$1,0)
        )&lt;&gt;"",
        "CON COBERTURA CENEPRED",
        "SIN COBERTURA CENEPRED"
    ),
    "SIN COBERTURA CENEPRED"
)</f>
        <v>SIN COBERTURA CENEPRED</v>
      </c>
    </row>
    <row r="198" spans="1:8" x14ac:dyDescent="0.35">
      <c r="A198" s="359">
        <v>21409</v>
      </c>
      <c r="B198" t="s">
        <v>31634</v>
      </c>
      <c r="C198">
        <v>214</v>
      </c>
      <c r="D198">
        <v>2</v>
      </c>
      <c r="E198" t="str">
        <f>_xlfn.XLOOKUP(D198,'Ubigeo Departamental'!A:A,'Ubigeo Departamental'!B:B)</f>
        <v>Áncash</v>
      </c>
      <c r="F198" t="str" cm="1">
        <f t="array" ref="F198">IFERROR(IF(INDEX('CENEPRED DISTRITAL'!$B:$XFD,
            _xlfn.XMATCH($F$1,'CENEPRED DISTRITAL'!$A:$A,0),
            _xlfn.XMATCH(A198,'CENEPRED DISTRITAL'!$B$1:$XFD$1,0)
        )&lt;&gt;"",        "CON COBERTURA CENEPRED",        "SIN COBERTURA CENEPRED"    ),    "SIN COBERTURA CENEPRED")</f>
        <v>SIN COBERTURA CENEPRED</v>
      </c>
      <c r="G198" t="str" cm="1">
        <f t="array" ref="G198">IFERROR(
    IF(
        INDEX(
            'CENEPRED DISTRITAL'!$B:$XFD,
            _xlfn.XMATCH($G$1,'CENEPRED DISTRITAL'!$A:$A,0),
            _xlfn.XMATCH(A198,'CENEPRED DISTRITAL'!$B$1:$XFD$1,0)
        )&lt;&gt;"",
        "CON COBERTURA CENEPRED",
        "SIN COBERTURA CENEPRED"
    ),
    "SIN COBERTURA CENEPRED"
)</f>
        <v>SIN COBERTURA CENEPRED</v>
      </c>
      <c r="H198" t="str" cm="1">
        <f t="array" ref="H198">IFERROR(
    IF(
        INDEX(
            'CENEPRED DISTRITAL'!$B:$XFD,
            _xlfn.XMATCH($H$1,'CENEPRED DISTRITAL'!$A:$A,0),
            _xlfn.XMATCH(A198,'CENEPRED DISTRITAL'!$B$1:$XFD$1,0)
        )&lt;&gt;"",
        "CON COBERTURA CENEPRED",
        "SIN COBERTURA CENEPRED"
    ),
    "SIN COBERTURA CENEPRED"
)</f>
        <v>SIN COBERTURA CENEPRED</v>
      </c>
    </row>
    <row r="199" spans="1:8" x14ac:dyDescent="0.35">
      <c r="A199" s="359">
        <v>21410</v>
      </c>
      <c r="B199" t="s">
        <v>36651</v>
      </c>
      <c r="C199">
        <v>214</v>
      </c>
      <c r="D199">
        <v>2</v>
      </c>
      <c r="E199" t="str">
        <f>_xlfn.XLOOKUP(D199,'Ubigeo Departamental'!A:A,'Ubigeo Departamental'!B:B)</f>
        <v>Áncash</v>
      </c>
      <c r="F199" t="str" cm="1">
        <f t="array" ref="F199">IFERROR(IF(INDEX('CENEPRED DISTRITAL'!$B:$XFD,
            _xlfn.XMATCH($F$1,'CENEPRED DISTRITAL'!$A:$A,0),
            _xlfn.XMATCH(A199,'CENEPRED DISTRITAL'!$B$1:$XFD$1,0)
        )&lt;&gt;"",        "CON COBERTURA CENEPRED",        "SIN COBERTURA CENEPRED"    ),    "SIN COBERTURA CENEPRED")</f>
        <v>SIN COBERTURA CENEPRED</v>
      </c>
      <c r="G199" t="str" cm="1">
        <f t="array" ref="G199">IFERROR(
    IF(
        INDEX(
            'CENEPRED DISTRITAL'!$B:$XFD,
            _xlfn.XMATCH($G$1,'CENEPRED DISTRITAL'!$A:$A,0),
            _xlfn.XMATCH(A199,'CENEPRED DISTRITAL'!$B$1:$XFD$1,0)
        )&lt;&gt;"",
        "CON COBERTURA CENEPRED",
        "SIN COBERTURA CENEPRED"
    ),
    "SIN COBERTURA CENEPRED"
)</f>
        <v>SIN COBERTURA CENEPRED</v>
      </c>
      <c r="H199" t="str" cm="1">
        <f t="array" ref="H199">IFERROR(
    IF(
        INDEX(
            'CENEPRED DISTRITAL'!$B:$XFD,
            _xlfn.XMATCH($H$1,'CENEPRED DISTRITAL'!$A:$A,0),
            _xlfn.XMATCH(A199,'CENEPRED DISTRITAL'!$B$1:$XFD$1,0)
        )&lt;&gt;"",
        "CON COBERTURA CENEPRED",
        "SIN COBERTURA CENEPRED"
    ),
    "SIN COBERTURA CENEPRED"
)</f>
        <v>SIN COBERTURA CENEPRED</v>
      </c>
    </row>
    <row r="200" spans="1:8" x14ac:dyDescent="0.35">
      <c r="A200" s="359">
        <v>21501</v>
      </c>
      <c r="B200" t="s">
        <v>34301</v>
      </c>
      <c r="C200">
        <v>215</v>
      </c>
      <c r="D200">
        <v>2</v>
      </c>
      <c r="E200" t="str">
        <f>_xlfn.XLOOKUP(D200,'Ubigeo Departamental'!A:A,'Ubigeo Departamental'!B:B)</f>
        <v>Áncash</v>
      </c>
      <c r="F200" t="str" cm="1">
        <f t="array" ref="F200">IFERROR(IF(INDEX('CENEPRED DISTRITAL'!$B:$XFD,
            _xlfn.XMATCH($F$1,'CENEPRED DISTRITAL'!$A:$A,0),
            _xlfn.XMATCH(A200,'CENEPRED DISTRITAL'!$B$1:$XFD$1,0)
        )&lt;&gt;"",        "CON COBERTURA CENEPRED",        "SIN COBERTURA CENEPRED"    ),    "SIN COBERTURA CENEPRED")</f>
        <v>SIN COBERTURA CENEPRED</v>
      </c>
      <c r="G200" t="str" cm="1">
        <f t="array" ref="G200">IFERROR(
    IF(
        INDEX(
            'CENEPRED DISTRITAL'!$B:$XFD,
            _xlfn.XMATCH($G$1,'CENEPRED DISTRITAL'!$A:$A,0),
            _xlfn.XMATCH(A200,'CENEPRED DISTRITAL'!$B$1:$XFD$1,0)
        )&lt;&gt;"",
        "CON COBERTURA CENEPRED",
        "SIN COBERTURA CENEPRED"
    ),
    "SIN COBERTURA CENEPRED"
)</f>
        <v>SIN COBERTURA CENEPRED</v>
      </c>
      <c r="H200" t="str" cm="1">
        <f t="array" ref="H200">IFERROR(
    IF(
        INDEX(
            'CENEPRED DISTRITAL'!$B:$XFD,
            _xlfn.XMATCH($H$1,'CENEPRED DISTRITAL'!$A:$A,0),
            _xlfn.XMATCH(A200,'CENEPRED DISTRITAL'!$B$1:$XFD$1,0)
        )&lt;&gt;"",
        "CON COBERTURA CENEPRED",
        "SIN COBERTURA CENEPRED"
    ),
    "SIN COBERTURA CENEPRED"
)</f>
        <v>SIN COBERTURA CENEPRED</v>
      </c>
    </row>
    <row r="201" spans="1:8" x14ac:dyDescent="0.35">
      <c r="A201" s="359">
        <v>21502</v>
      </c>
      <c r="B201" t="s">
        <v>31583</v>
      </c>
      <c r="C201">
        <v>215</v>
      </c>
      <c r="D201">
        <v>2</v>
      </c>
      <c r="E201" t="str">
        <f>_xlfn.XLOOKUP(D201,'Ubigeo Departamental'!A:A,'Ubigeo Departamental'!B:B)</f>
        <v>Áncash</v>
      </c>
      <c r="F201" t="str" cm="1">
        <f t="array" ref="F201">IFERROR(IF(INDEX('CENEPRED DISTRITAL'!$B:$XFD,
            _xlfn.XMATCH($F$1,'CENEPRED DISTRITAL'!$A:$A,0),
            _xlfn.XMATCH(A201,'CENEPRED DISTRITAL'!$B$1:$XFD$1,0)
        )&lt;&gt;"",        "CON COBERTURA CENEPRED",        "SIN COBERTURA CENEPRED"    ),    "SIN COBERTURA CENEPRED")</f>
        <v>SIN COBERTURA CENEPRED</v>
      </c>
      <c r="G201" t="str" cm="1">
        <f t="array" ref="G201">IFERROR(
    IF(
        INDEX(
            'CENEPRED DISTRITAL'!$B:$XFD,
            _xlfn.XMATCH($G$1,'CENEPRED DISTRITAL'!$A:$A,0),
            _xlfn.XMATCH(A201,'CENEPRED DISTRITAL'!$B$1:$XFD$1,0)
        )&lt;&gt;"",
        "CON COBERTURA CENEPRED",
        "SIN COBERTURA CENEPRED"
    ),
    "SIN COBERTURA CENEPRED"
)</f>
        <v>SIN COBERTURA CENEPRED</v>
      </c>
      <c r="H201" t="str" cm="1">
        <f t="array" ref="H201">IFERROR(
    IF(
        INDEX(
            'CENEPRED DISTRITAL'!$B:$XFD,
            _xlfn.XMATCH($H$1,'CENEPRED DISTRITAL'!$A:$A,0),
            _xlfn.XMATCH(A201,'CENEPRED DISTRITAL'!$B$1:$XFD$1,0)
        )&lt;&gt;"",
        "CON COBERTURA CENEPRED",
        "SIN COBERTURA CENEPRED"
    ),
    "SIN COBERTURA CENEPRED"
)</f>
        <v>SIN COBERTURA CENEPRED</v>
      </c>
    </row>
    <row r="202" spans="1:8" x14ac:dyDescent="0.35">
      <c r="A202" s="359">
        <v>21503</v>
      </c>
      <c r="B202" t="s">
        <v>34328</v>
      </c>
      <c r="C202">
        <v>215</v>
      </c>
      <c r="D202">
        <v>2</v>
      </c>
      <c r="E202" t="str">
        <f>_xlfn.XLOOKUP(D202,'Ubigeo Departamental'!A:A,'Ubigeo Departamental'!B:B)</f>
        <v>Áncash</v>
      </c>
      <c r="F202" t="str" cm="1">
        <f t="array" ref="F202">IFERROR(IF(INDEX('CENEPRED DISTRITAL'!$B:$XFD,
            _xlfn.XMATCH($F$1,'CENEPRED DISTRITAL'!$A:$A,0),
            _xlfn.XMATCH(A202,'CENEPRED DISTRITAL'!$B$1:$XFD$1,0)
        )&lt;&gt;"",        "CON COBERTURA CENEPRED",        "SIN COBERTURA CENEPRED"    ),    "SIN COBERTURA CENEPRED")</f>
        <v>SIN COBERTURA CENEPRED</v>
      </c>
      <c r="G202" t="str" cm="1">
        <f t="array" ref="G202">IFERROR(
    IF(
        INDEX(
            'CENEPRED DISTRITAL'!$B:$XFD,
            _xlfn.XMATCH($G$1,'CENEPRED DISTRITAL'!$A:$A,0),
            _xlfn.XMATCH(A202,'CENEPRED DISTRITAL'!$B$1:$XFD$1,0)
        )&lt;&gt;"",
        "CON COBERTURA CENEPRED",
        "SIN COBERTURA CENEPRED"
    ),
    "SIN COBERTURA CENEPRED"
)</f>
        <v>SIN COBERTURA CENEPRED</v>
      </c>
      <c r="H202" t="str" cm="1">
        <f t="array" ref="H202">IFERROR(
    IF(
        INDEX(
            'CENEPRED DISTRITAL'!$B:$XFD,
            _xlfn.XMATCH($H$1,'CENEPRED DISTRITAL'!$A:$A,0),
            _xlfn.XMATCH(A202,'CENEPRED DISTRITAL'!$B$1:$XFD$1,0)
        )&lt;&gt;"",
        "CON COBERTURA CENEPRED",
        "SIN COBERTURA CENEPRED"
    ),
    "SIN COBERTURA CENEPRED"
)</f>
        <v>SIN COBERTURA CENEPRED</v>
      </c>
    </row>
    <row r="203" spans="1:8" x14ac:dyDescent="0.35">
      <c r="A203" s="359">
        <v>21504</v>
      </c>
      <c r="B203" t="s">
        <v>36652</v>
      </c>
      <c r="C203">
        <v>215</v>
      </c>
      <c r="D203">
        <v>2</v>
      </c>
      <c r="E203" t="str">
        <f>_xlfn.XLOOKUP(D203,'Ubigeo Departamental'!A:A,'Ubigeo Departamental'!B:B)</f>
        <v>Áncash</v>
      </c>
      <c r="F203" t="str" cm="1">
        <f t="array" ref="F203">IFERROR(IF(INDEX('CENEPRED DISTRITAL'!$B:$XFD,
            _xlfn.XMATCH($F$1,'CENEPRED DISTRITAL'!$A:$A,0),
            _xlfn.XMATCH(A203,'CENEPRED DISTRITAL'!$B$1:$XFD$1,0)
        )&lt;&gt;"",        "CON COBERTURA CENEPRED",        "SIN COBERTURA CENEPRED"    ),    "SIN COBERTURA CENEPRED")</f>
        <v>SIN COBERTURA CENEPRED</v>
      </c>
      <c r="G203" t="str" cm="1">
        <f t="array" ref="G203">IFERROR(
    IF(
        INDEX(
            'CENEPRED DISTRITAL'!$B:$XFD,
            _xlfn.XMATCH($G$1,'CENEPRED DISTRITAL'!$A:$A,0),
            _xlfn.XMATCH(A203,'CENEPRED DISTRITAL'!$B$1:$XFD$1,0)
        )&lt;&gt;"",
        "CON COBERTURA CENEPRED",
        "SIN COBERTURA CENEPRED"
    ),
    "SIN COBERTURA CENEPRED"
)</f>
        <v>SIN COBERTURA CENEPRED</v>
      </c>
      <c r="H203" t="str" cm="1">
        <f t="array" ref="H203">IFERROR(
    IF(
        INDEX(
            'CENEPRED DISTRITAL'!$B:$XFD,
            _xlfn.XMATCH($H$1,'CENEPRED DISTRITAL'!$A:$A,0),
            _xlfn.XMATCH(A203,'CENEPRED DISTRITAL'!$B$1:$XFD$1,0)
        )&lt;&gt;"",
        "CON COBERTURA CENEPRED",
        "SIN COBERTURA CENEPRED"
    ),
    "SIN COBERTURA CENEPRED"
)</f>
        <v>SIN COBERTURA CENEPRED</v>
      </c>
    </row>
    <row r="204" spans="1:8" x14ac:dyDescent="0.35">
      <c r="A204" s="359">
        <v>21505</v>
      </c>
      <c r="B204" t="s">
        <v>36653</v>
      </c>
      <c r="C204">
        <v>215</v>
      </c>
      <c r="D204">
        <v>2</v>
      </c>
      <c r="E204" t="str">
        <f>_xlfn.XLOOKUP(D204,'Ubigeo Departamental'!A:A,'Ubigeo Departamental'!B:B)</f>
        <v>Áncash</v>
      </c>
      <c r="F204" t="str" cm="1">
        <f t="array" ref="F204">IFERROR(IF(INDEX('CENEPRED DISTRITAL'!$B:$XFD,
            _xlfn.XMATCH($F$1,'CENEPRED DISTRITAL'!$A:$A,0),
            _xlfn.XMATCH(A204,'CENEPRED DISTRITAL'!$B$1:$XFD$1,0)
        )&lt;&gt;"",        "CON COBERTURA CENEPRED",        "SIN COBERTURA CENEPRED"    ),    "SIN COBERTURA CENEPRED")</f>
        <v>SIN COBERTURA CENEPRED</v>
      </c>
      <c r="G204" t="str" cm="1">
        <f t="array" ref="G204">IFERROR(
    IF(
        INDEX(
            'CENEPRED DISTRITAL'!$B:$XFD,
            _xlfn.XMATCH($G$1,'CENEPRED DISTRITAL'!$A:$A,0),
            _xlfn.XMATCH(A204,'CENEPRED DISTRITAL'!$B$1:$XFD$1,0)
        )&lt;&gt;"",
        "CON COBERTURA CENEPRED",
        "SIN COBERTURA CENEPRED"
    ),
    "SIN COBERTURA CENEPRED"
)</f>
        <v>SIN COBERTURA CENEPRED</v>
      </c>
      <c r="H204" t="str" cm="1">
        <f t="array" ref="H204">IFERROR(
    IF(
        INDEX(
            'CENEPRED DISTRITAL'!$B:$XFD,
            _xlfn.XMATCH($H$1,'CENEPRED DISTRITAL'!$A:$A,0),
            _xlfn.XMATCH(A204,'CENEPRED DISTRITAL'!$B$1:$XFD$1,0)
        )&lt;&gt;"",
        "CON COBERTURA CENEPRED",
        "SIN COBERTURA CENEPRED"
    ),
    "SIN COBERTURA CENEPRED"
)</f>
        <v>SIN COBERTURA CENEPRED</v>
      </c>
    </row>
    <row r="205" spans="1:8" x14ac:dyDescent="0.35">
      <c r="A205" s="359">
        <v>21506</v>
      </c>
      <c r="B205" t="s">
        <v>36654</v>
      </c>
      <c r="C205">
        <v>215</v>
      </c>
      <c r="D205">
        <v>2</v>
      </c>
      <c r="E205" t="str">
        <f>_xlfn.XLOOKUP(D205,'Ubigeo Departamental'!A:A,'Ubigeo Departamental'!B:B)</f>
        <v>Áncash</v>
      </c>
      <c r="F205" t="str" cm="1">
        <f t="array" ref="F205">IFERROR(IF(INDEX('CENEPRED DISTRITAL'!$B:$XFD,
            _xlfn.XMATCH($F$1,'CENEPRED DISTRITAL'!$A:$A,0),
            _xlfn.XMATCH(A205,'CENEPRED DISTRITAL'!$B$1:$XFD$1,0)
        )&lt;&gt;"",        "CON COBERTURA CENEPRED",        "SIN COBERTURA CENEPRED"    ),    "SIN COBERTURA CENEPRED")</f>
        <v>SIN COBERTURA CENEPRED</v>
      </c>
      <c r="G205" t="str" cm="1">
        <f t="array" ref="G205">IFERROR(
    IF(
        INDEX(
            'CENEPRED DISTRITAL'!$B:$XFD,
            _xlfn.XMATCH($G$1,'CENEPRED DISTRITAL'!$A:$A,0),
            _xlfn.XMATCH(A205,'CENEPRED DISTRITAL'!$B$1:$XFD$1,0)
        )&lt;&gt;"",
        "CON COBERTURA CENEPRED",
        "SIN COBERTURA CENEPRED"
    ),
    "SIN COBERTURA CENEPRED"
)</f>
        <v>SIN COBERTURA CENEPRED</v>
      </c>
      <c r="H205" t="str" cm="1">
        <f t="array" ref="H205">IFERROR(
    IF(
        INDEX(
            'CENEPRED DISTRITAL'!$B:$XFD,
            _xlfn.XMATCH($H$1,'CENEPRED DISTRITAL'!$A:$A,0),
            _xlfn.XMATCH(A205,'CENEPRED DISTRITAL'!$B$1:$XFD$1,0)
        )&lt;&gt;"",
        "CON COBERTURA CENEPRED",
        "SIN COBERTURA CENEPRED"
    ),
    "SIN COBERTURA CENEPRED"
)</f>
        <v>SIN COBERTURA CENEPRED</v>
      </c>
    </row>
    <row r="206" spans="1:8" x14ac:dyDescent="0.35">
      <c r="A206" s="359">
        <v>21507</v>
      </c>
      <c r="B206" t="s">
        <v>36655</v>
      </c>
      <c r="C206">
        <v>215</v>
      </c>
      <c r="D206">
        <v>2</v>
      </c>
      <c r="E206" t="str">
        <f>_xlfn.XLOOKUP(D206,'Ubigeo Departamental'!A:A,'Ubigeo Departamental'!B:B)</f>
        <v>Áncash</v>
      </c>
      <c r="F206" t="str" cm="1">
        <f t="array" ref="F206">IFERROR(IF(INDEX('CENEPRED DISTRITAL'!$B:$XFD,
            _xlfn.XMATCH($F$1,'CENEPRED DISTRITAL'!$A:$A,0),
            _xlfn.XMATCH(A206,'CENEPRED DISTRITAL'!$B$1:$XFD$1,0)
        )&lt;&gt;"",        "CON COBERTURA CENEPRED",        "SIN COBERTURA CENEPRED"    ),    "SIN COBERTURA CENEPRED")</f>
        <v>SIN COBERTURA CENEPRED</v>
      </c>
      <c r="G206" t="str" cm="1">
        <f t="array" ref="G206">IFERROR(
    IF(
        INDEX(
            'CENEPRED DISTRITAL'!$B:$XFD,
            _xlfn.XMATCH($G$1,'CENEPRED DISTRITAL'!$A:$A,0),
            _xlfn.XMATCH(A206,'CENEPRED DISTRITAL'!$B$1:$XFD$1,0)
        )&lt;&gt;"",
        "CON COBERTURA CENEPRED",
        "SIN COBERTURA CENEPRED"
    ),
    "SIN COBERTURA CENEPRED"
)</f>
        <v>SIN COBERTURA CENEPRED</v>
      </c>
      <c r="H206" t="str" cm="1">
        <f t="array" ref="H206">IFERROR(
    IF(
        INDEX(
            'CENEPRED DISTRITAL'!$B:$XFD,
            _xlfn.XMATCH($H$1,'CENEPRED DISTRITAL'!$A:$A,0),
            _xlfn.XMATCH(A206,'CENEPRED DISTRITAL'!$B$1:$XFD$1,0)
        )&lt;&gt;"",
        "CON COBERTURA CENEPRED",
        "SIN COBERTURA CENEPRED"
    ),
    "SIN COBERTURA CENEPRED"
)</f>
        <v>SIN COBERTURA CENEPRED</v>
      </c>
    </row>
    <row r="207" spans="1:8" x14ac:dyDescent="0.35">
      <c r="A207" s="359">
        <v>21508</v>
      </c>
      <c r="B207" t="s">
        <v>34250</v>
      </c>
      <c r="C207">
        <v>215</v>
      </c>
      <c r="D207">
        <v>2</v>
      </c>
      <c r="E207" t="str">
        <f>_xlfn.XLOOKUP(D207,'Ubigeo Departamental'!A:A,'Ubigeo Departamental'!B:B)</f>
        <v>Áncash</v>
      </c>
      <c r="F207" t="str" cm="1">
        <f t="array" ref="F207">IFERROR(IF(INDEX('CENEPRED DISTRITAL'!$B:$XFD,
            _xlfn.XMATCH($F$1,'CENEPRED DISTRITAL'!$A:$A,0),
            _xlfn.XMATCH(A207,'CENEPRED DISTRITAL'!$B$1:$XFD$1,0)
        )&lt;&gt;"",        "CON COBERTURA CENEPRED",        "SIN COBERTURA CENEPRED"    ),    "SIN COBERTURA CENEPRED")</f>
        <v>SIN COBERTURA CENEPRED</v>
      </c>
      <c r="G207" t="str" cm="1">
        <f t="array" ref="G207">IFERROR(
    IF(
        INDEX(
            'CENEPRED DISTRITAL'!$B:$XFD,
            _xlfn.XMATCH($G$1,'CENEPRED DISTRITAL'!$A:$A,0),
            _xlfn.XMATCH(A207,'CENEPRED DISTRITAL'!$B$1:$XFD$1,0)
        )&lt;&gt;"",
        "CON COBERTURA CENEPRED",
        "SIN COBERTURA CENEPRED"
    ),
    "SIN COBERTURA CENEPRED"
)</f>
        <v>SIN COBERTURA CENEPRED</v>
      </c>
      <c r="H207" t="str" cm="1">
        <f t="array" ref="H207">IFERROR(
    IF(
        INDEX(
            'CENEPRED DISTRITAL'!$B:$XFD,
            _xlfn.XMATCH($H$1,'CENEPRED DISTRITAL'!$A:$A,0),
            _xlfn.XMATCH(A207,'CENEPRED DISTRITAL'!$B$1:$XFD$1,0)
        )&lt;&gt;"",
        "CON COBERTURA CENEPRED",
        "SIN COBERTURA CENEPRED"
    ),
    "SIN COBERTURA CENEPRED"
)</f>
        <v>SIN COBERTURA CENEPRED</v>
      </c>
    </row>
    <row r="208" spans="1:8" x14ac:dyDescent="0.35">
      <c r="A208" s="359">
        <v>21509</v>
      </c>
      <c r="B208" t="s">
        <v>31646</v>
      </c>
      <c r="C208">
        <v>215</v>
      </c>
      <c r="D208">
        <v>2</v>
      </c>
      <c r="E208" t="str">
        <f>_xlfn.XLOOKUP(D208,'Ubigeo Departamental'!A:A,'Ubigeo Departamental'!B:B)</f>
        <v>Áncash</v>
      </c>
      <c r="F208" t="str" cm="1">
        <f t="array" ref="F208">IFERROR(IF(INDEX('CENEPRED DISTRITAL'!$B:$XFD,
            _xlfn.XMATCH($F$1,'CENEPRED DISTRITAL'!$A:$A,0),
            _xlfn.XMATCH(A208,'CENEPRED DISTRITAL'!$B$1:$XFD$1,0)
        )&lt;&gt;"",        "CON COBERTURA CENEPRED",        "SIN COBERTURA CENEPRED"    ),    "SIN COBERTURA CENEPRED")</f>
        <v>SIN COBERTURA CENEPRED</v>
      </c>
      <c r="G208" t="str" cm="1">
        <f t="array" ref="G208">IFERROR(
    IF(
        INDEX(
            'CENEPRED DISTRITAL'!$B:$XFD,
            _xlfn.XMATCH($G$1,'CENEPRED DISTRITAL'!$A:$A,0),
            _xlfn.XMATCH(A208,'CENEPRED DISTRITAL'!$B$1:$XFD$1,0)
        )&lt;&gt;"",
        "CON COBERTURA CENEPRED",
        "SIN COBERTURA CENEPRED"
    ),
    "SIN COBERTURA CENEPRED"
)</f>
        <v>SIN COBERTURA CENEPRED</v>
      </c>
      <c r="H208" t="str" cm="1">
        <f t="array" ref="H208">IFERROR(
    IF(
        INDEX(
            'CENEPRED DISTRITAL'!$B:$XFD,
            _xlfn.XMATCH($H$1,'CENEPRED DISTRITAL'!$A:$A,0),
            _xlfn.XMATCH(A208,'CENEPRED DISTRITAL'!$B$1:$XFD$1,0)
        )&lt;&gt;"",
        "CON COBERTURA CENEPRED",
        "SIN COBERTURA CENEPRED"
    ),
    "SIN COBERTURA CENEPRED"
)</f>
        <v>SIN COBERTURA CENEPRED</v>
      </c>
    </row>
    <row r="209" spans="1:8" x14ac:dyDescent="0.35">
      <c r="A209" s="359">
        <v>21510</v>
      </c>
      <c r="B209" t="s">
        <v>31777</v>
      </c>
      <c r="C209">
        <v>215</v>
      </c>
      <c r="D209">
        <v>2</v>
      </c>
      <c r="E209" t="str">
        <f>_xlfn.XLOOKUP(D209,'Ubigeo Departamental'!A:A,'Ubigeo Departamental'!B:B)</f>
        <v>Áncash</v>
      </c>
      <c r="F209" t="str" cm="1">
        <f t="array" ref="F209">IFERROR(IF(INDEX('CENEPRED DISTRITAL'!$B:$XFD,
            _xlfn.XMATCH($F$1,'CENEPRED DISTRITAL'!$A:$A,0),
            _xlfn.XMATCH(A209,'CENEPRED DISTRITAL'!$B$1:$XFD$1,0)
        )&lt;&gt;"",        "CON COBERTURA CENEPRED",        "SIN COBERTURA CENEPRED"    ),    "SIN COBERTURA CENEPRED")</f>
        <v>SIN COBERTURA CENEPRED</v>
      </c>
      <c r="G209" t="str" cm="1">
        <f t="array" ref="G209">IFERROR(
    IF(
        INDEX(
            'CENEPRED DISTRITAL'!$B:$XFD,
            _xlfn.XMATCH($G$1,'CENEPRED DISTRITAL'!$A:$A,0),
            _xlfn.XMATCH(A209,'CENEPRED DISTRITAL'!$B$1:$XFD$1,0)
        )&lt;&gt;"",
        "CON COBERTURA CENEPRED",
        "SIN COBERTURA CENEPRED"
    ),
    "SIN COBERTURA CENEPRED"
)</f>
        <v>SIN COBERTURA CENEPRED</v>
      </c>
      <c r="H209" t="str" cm="1">
        <f t="array" ref="H209">IFERROR(
    IF(
        INDEX(
            'CENEPRED DISTRITAL'!$B:$XFD,
            _xlfn.XMATCH($H$1,'CENEPRED DISTRITAL'!$A:$A,0),
            _xlfn.XMATCH(A209,'CENEPRED DISTRITAL'!$B$1:$XFD$1,0)
        )&lt;&gt;"",
        "CON COBERTURA CENEPRED",
        "SIN COBERTURA CENEPRED"
    ),
    "SIN COBERTURA CENEPRED"
)</f>
        <v>SIN COBERTURA CENEPRED</v>
      </c>
    </row>
    <row r="210" spans="1:8" x14ac:dyDescent="0.35">
      <c r="A210" s="359">
        <v>21511</v>
      </c>
      <c r="B210" t="s">
        <v>36656</v>
      </c>
      <c r="C210">
        <v>215</v>
      </c>
      <c r="D210">
        <v>2</v>
      </c>
      <c r="E210" t="str">
        <f>_xlfn.XLOOKUP(D210,'Ubigeo Departamental'!A:A,'Ubigeo Departamental'!B:B)</f>
        <v>Áncash</v>
      </c>
      <c r="F210" t="str" cm="1">
        <f t="array" ref="F210">IFERROR(IF(INDEX('CENEPRED DISTRITAL'!$B:$XFD,
            _xlfn.XMATCH($F$1,'CENEPRED DISTRITAL'!$A:$A,0),
            _xlfn.XMATCH(A210,'CENEPRED DISTRITAL'!$B$1:$XFD$1,0)
        )&lt;&gt;"",        "CON COBERTURA CENEPRED",        "SIN COBERTURA CENEPRED"    ),    "SIN COBERTURA CENEPRED")</f>
        <v>SIN COBERTURA CENEPRED</v>
      </c>
      <c r="G210" t="str" cm="1">
        <f t="array" ref="G210">IFERROR(
    IF(
        INDEX(
            'CENEPRED DISTRITAL'!$B:$XFD,
            _xlfn.XMATCH($G$1,'CENEPRED DISTRITAL'!$A:$A,0),
            _xlfn.XMATCH(A210,'CENEPRED DISTRITAL'!$B$1:$XFD$1,0)
        )&lt;&gt;"",
        "CON COBERTURA CENEPRED",
        "SIN COBERTURA CENEPRED"
    ),
    "SIN COBERTURA CENEPRED"
)</f>
        <v>SIN COBERTURA CENEPRED</v>
      </c>
      <c r="H210" t="str" cm="1">
        <f t="array" ref="H210">IFERROR(
    IF(
        INDEX(
            'CENEPRED DISTRITAL'!$B:$XFD,
            _xlfn.XMATCH($H$1,'CENEPRED DISTRITAL'!$A:$A,0),
            _xlfn.XMATCH(A210,'CENEPRED DISTRITAL'!$B$1:$XFD$1,0)
        )&lt;&gt;"",
        "CON COBERTURA CENEPRED",
        "SIN COBERTURA CENEPRED"
    ),
    "SIN COBERTURA CENEPRED"
)</f>
        <v>SIN COBERTURA CENEPRED</v>
      </c>
    </row>
    <row r="211" spans="1:8" x14ac:dyDescent="0.35">
      <c r="A211" s="359">
        <v>21601</v>
      </c>
      <c r="B211" t="s">
        <v>31585</v>
      </c>
      <c r="C211">
        <v>216</v>
      </c>
      <c r="D211">
        <v>2</v>
      </c>
      <c r="E211" t="str">
        <f>_xlfn.XLOOKUP(D211,'Ubigeo Departamental'!A:A,'Ubigeo Departamental'!B:B)</f>
        <v>Áncash</v>
      </c>
      <c r="F211" t="str" cm="1">
        <f t="array" ref="F211">IFERROR(IF(INDEX('CENEPRED DISTRITAL'!$B:$XFD,
            _xlfn.XMATCH($F$1,'CENEPRED DISTRITAL'!$A:$A,0),
            _xlfn.XMATCH(A211,'CENEPRED DISTRITAL'!$B$1:$XFD$1,0)
        )&lt;&gt;"",        "CON COBERTURA CENEPRED",        "SIN COBERTURA CENEPRED"    ),    "SIN COBERTURA CENEPRED")</f>
        <v>CON COBERTURA CENEPRED</v>
      </c>
      <c r="G211" t="str" cm="1">
        <f t="array" ref="G211">IFERROR(
    IF(
        INDEX(
            'CENEPRED DISTRITAL'!$B:$XFD,
            _xlfn.XMATCH($G$1,'CENEPRED DISTRITAL'!$A:$A,0),
            _xlfn.XMATCH(A211,'CENEPRED DISTRITAL'!$B$1:$XFD$1,0)
        )&lt;&gt;"",
        "CON COBERTURA CENEPRED",
        "SIN COBERTURA CENEPRED"
    ),
    "SIN COBERTURA CENEPRED"
)</f>
        <v>CON COBERTURA CENEPRED</v>
      </c>
      <c r="H211" t="str" cm="1">
        <f t="array" ref="H211">IFERROR(
    IF(
        INDEX(
            'CENEPRED DISTRITAL'!$B:$XFD,
            _xlfn.XMATCH($H$1,'CENEPRED DISTRITAL'!$A:$A,0),
            _xlfn.XMATCH(A211,'CENEPRED DISTRITAL'!$B$1:$XFD$1,0)
        )&lt;&gt;"",
        "CON COBERTURA CENEPRED",
        "SIN COBERTURA CENEPRED"
    ),
    "SIN COBERTURA CENEPRED"
)</f>
        <v>CON COBERTURA CENEPRED</v>
      </c>
    </row>
    <row r="212" spans="1:8" x14ac:dyDescent="0.35">
      <c r="A212" s="359">
        <v>21602</v>
      </c>
      <c r="B212" t="s">
        <v>36657</v>
      </c>
      <c r="C212">
        <v>216</v>
      </c>
      <c r="D212">
        <v>2</v>
      </c>
      <c r="E212" t="str">
        <f>_xlfn.XLOOKUP(D212,'Ubigeo Departamental'!A:A,'Ubigeo Departamental'!B:B)</f>
        <v>Áncash</v>
      </c>
      <c r="F212" t="str" cm="1">
        <f t="array" ref="F212">IFERROR(IF(INDEX('CENEPRED DISTRITAL'!$B:$XFD,
            _xlfn.XMATCH($F$1,'CENEPRED DISTRITAL'!$A:$A,0),
            _xlfn.XMATCH(A212,'CENEPRED DISTRITAL'!$B$1:$XFD$1,0)
        )&lt;&gt;"",        "CON COBERTURA CENEPRED",        "SIN COBERTURA CENEPRED"    ),    "SIN COBERTURA CENEPRED")</f>
        <v>SIN COBERTURA CENEPRED</v>
      </c>
      <c r="G212" t="str" cm="1">
        <f t="array" ref="G212">IFERROR(
    IF(
        INDEX(
            'CENEPRED DISTRITAL'!$B:$XFD,
            _xlfn.XMATCH($G$1,'CENEPRED DISTRITAL'!$A:$A,0),
            _xlfn.XMATCH(A212,'CENEPRED DISTRITAL'!$B$1:$XFD$1,0)
        )&lt;&gt;"",
        "CON COBERTURA CENEPRED",
        "SIN COBERTURA CENEPRED"
    ),
    "SIN COBERTURA CENEPRED"
)</f>
        <v>SIN COBERTURA CENEPRED</v>
      </c>
      <c r="H212" t="str" cm="1">
        <f t="array" ref="H212">IFERROR(
    IF(
        INDEX(
            'CENEPRED DISTRITAL'!$B:$XFD,
            _xlfn.XMATCH($H$1,'CENEPRED DISTRITAL'!$A:$A,0),
            _xlfn.XMATCH(A212,'CENEPRED DISTRITAL'!$B$1:$XFD$1,0)
        )&lt;&gt;"",
        "CON COBERTURA CENEPRED",
        "SIN COBERTURA CENEPRED"
    ),
    "SIN COBERTURA CENEPRED"
)</f>
        <v>SIN COBERTURA CENEPRED</v>
      </c>
    </row>
    <row r="213" spans="1:8" x14ac:dyDescent="0.35">
      <c r="A213" s="359">
        <v>21603</v>
      </c>
      <c r="B213" t="s">
        <v>34127</v>
      </c>
      <c r="C213">
        <v>216</v>
      </c>
      <c r="D213">
        <v>2</v>
      </c>
      <c r="E213" t="str">
        <f>_xlfn.XLOOKUP(D213,'Ubigeo Departamental'!A:A,'Ubigeo Departamental'!B:B)</f>
        <v>Áncash</v>
      </c>
      <c r="F213" t="str" cm="1">
        <f t="array" ref="F213">IFERROR(IF(INDEX('CENEPRED DISTRITAL'!$B:$XFD,
            _xlfn.XMATCH($F$1,'CENEPRED DISTRITAL'!$A:$A,0),
            _xlfn.XMATCH(A213,'CENEPRED DISTRITAL'!$B$1:$XFD$1,0)
        )&lt;&gt;"",        "CON COBERTURA CENEPRED",        "SIN COBERTURA CENEPRED"    ),    "SIN COBERTURA CENEPRED")</f>
        <v>SIN COBERTURA CENEPRED</v>
      </c>
      <c r="G213" t="str" cm="1">
        <f t="array" ref="G213">IFERROR(
    IF(
        INDEX(
            'CENEPRED DISTRITAL'!$B:$XFD,
            _xlfn.XMATCH($G$1,'CENEPRED DISTRITAL'!$A:$A,0),
            _xlfn.XMATCH(A213,'CENEPRED DISTRITAL'!$B$1:$XFD$1,0)
        )&lt;&gt;"",
        "CON COBERTURA CENEPRED",
        "SIN COBERTURA CENEPRED"
    ),
    "SIN COBERTURA CENEPRED"
)</f>
        <v>SIN COBERTURA CENEPRED</v>
      </c>
      <c r="H213" t="str" cm="1">
        <f t="array" ref="H213">IFERROR(
    IF(
        INDEX(
            'CENEPRED DISTRITAL'!$B:$XFD,
            _xlfn.XMATCH($H$1,'CENEPRED DISTRITAL'!$A:$A,0),
            _xlfn.XMATCH(A213,'CENEPRED DISTRITAL'!$B$1:$XFD$1,0)
        )&lt;&gt;"",
        "CON COBERTURA CENEPRED",
        "SIN COBERTURA CENEPRED"
    ),
    "SIN COBERTURA CENEPRED"
)</f>
        <v>SIN COBERTURA CENEPRED</v>
      </c>
    </row>
    <row r="214" spans="1:8" x14ac:dyDescent="0.35">
      <c r="A214" s="359">
        <v>21604</v>
      </c>
      <c r="B214" t="s">
        <v>36658</v>
      </c>
      <c r="C214">
        <v>216</v>
      </c>
      <c r="D214">
        <v>2</v>
      </c>
      <c r="E214" t="str">
        <f>_xlfn.XLOOKUP(D214,'Ubigeo Departamental'!A:A,'Ubigeo Departamental'!B:B)</f>
        <v>Áncash</v>
      </c>
      <c r="F214" t="str" cm="1">
        <f t="array" ref="F214">IFERROR(IF(INDEX('CENEPRED DISTRITAL'!$B:$XFD,
            _xlfn.XMATCH($F$1,'CENEPRED DISTRITAL'!$A:$A,0),
            _xlfn.XMATCH(A214,'CENEPRED DISTRITAL'!$B$1:$XFD$1,0)
        )&lt;&gt;"",        "CON COBERTURA CENEPRED",        "SIN COBERTURA CENEPRED"    ),    "SIN COBERTURA CENEPRED")</f>
        <v>SIN COBERTURA CENEPRED</v>
      </c>
      <c r="G214" t="str" cm="1">
        <f t="array" ref="G214">IFERROR(
    IF(
        INDEX(
            'CENEPRED DISTRITAL'!$B:$XFD,
            _xlfn.XMATCH($G$1,'CENEPRED DISTRITAL'!$A:$A,0),
            _xlfn.XMATCH(A214,'CENEPRED DISTRITAL'!$B$1:$XFD$1,0)
        )&lt;&gt;"",
        "CON COBERTURA CENEPRED",
        "SIN COBERTURA CENEPRED"
    ),
    "SIN COBERTURA CENEPRED"
)</f>
        <v>SIN COBERTURA CENEPRED</v>
      </c>
      <c r="H214" t="str" cm="1">
        <f t="array" ref="H214">IFERROR(
    IF(
        INDEX(
            'CENEPRED DISTRITAL'!$B:$XFD,
            _xlfn.XMATCH($H$1,'CENEPRED DISTRITAL'!$A:$A,0),
            _xlfn.XMATCH(A214,'CENEPRED DISTRITAL'!$B$1:$XFD$1,0)
        )&lt;&gt;"",
        "CON COBERTURA CENEPRED",
        "SIN COBERTURA CENEPRED"
    ),
    "SIN COBERTURA CENEPRED"
)</f>
        <v>SIN COBERTURA CENEPRED</v>
      </c>
    </row>
    <row r="215" spans="1:8" x14ac:dyDescent="0.35">
      <c r="A215" s="359">
        <v>21701</v>
      </c>
      <c r="B215" t="s">
        <v>31581</v>
      </c>
      <c r="C215">
        <v>217</v>
      </c>
      <c r="D215">
        <v>2</v>
      </c>
      <c r="E215" t="str">
        <f>_xlfn.XLOOKUP(D215,'Ubigeo Departamental'!A:A,'Ubigeo Departamental'!B:B)</f>
        <v>Áncash</v>
      </c>
      <c r="F215" t="str" cm="1">
        <f t="array" ref="F215">IFERROR(IF(INDEX('CENEPRED DISTRITAL'!$B:$XFD,
            _xlfn.XMATCH($F$1,'CENEPRED DISTRITAL'!$A:$A,0),
            _xlfn.XMATCH(A215,'CENEPRED DISTRITAL'!$B$1:$XFD$1,0)
        )&lt;&gt;"",        "CON COBERTURA CENEPRED",        "SIN COBERTURA CENEPRED"    ),    "SIN COBERTURA CENEPRED")</f>
        <v>CON COBERTURA CENEPRED</v>
      </c>
      <c r="G215" t="str" cm="1">
        <f t="array" ref="G215">IFERROR(
    IF(
        INDEX(
            'CENEPRED DISTRITAL'!$B:$XFD,
            _xlfn.XMATCH($G$1,'CENEPRED DISTRITAL'!$A:$A,0),
            _xlfn.XMATCH(A215,'CENEPRED DISTRITAL'!$B$1:$XFD$1,0)
        )&lt;&gt;"",
        "CON COBERTURA CENEPRED",
        "SIN COBERTURA CENEPRED"
    ),
    "SIN COBERTURA CENEPRED"
)</f>
        <v>CON COBERTURA CENEPRED</v>
      </c>
      <c r="H215" t="str" cm="1">
        <f t="array" ref="H215">IFERROR(
    IF(
        INDEX(
            'CENEPRED DISTRITAL'!$B:$XFD,
            _xlfn.XMATCH($H$1,'CENEPRED DISTRITAL'!$A:$A,0),
            _xlfn.XMATCH(A215,'CENEPRED DISTRITAL'!$B$1:$XFD$1,0)
        )&lt;&gt;"",
        "CON COBERTURA CENEPRED",
        "SIN COBERTURA CENEPRED"
    ),
    "SIN COBERTURA CENEPRED"
)</f>
        <v>CON COBERTURA CENEPRED</v>
      </c>
    </row>
    <row r="216" spans="1:8" x14ac:dyDescent="0.35">
      <c r="A216" s="359">
        <v>21702</v>
      </c>
      <c r="B216" t="s">
        <v>36659</v>
      </c>
      <c r="C216">
        <v>217</v>
      </c>
      <c r="D216">
        <v>2</v>
      </c>
      <c r="E216" t="str">
        <f>_xlfn.XLOOKUP(D216,'Ubigeo Departamental'!A:A,'Ubigeo Departamental'!B:B)</f>
        <v>Áncash</v>
      </c>
      <c r="F216" t="str" cm="1">
        <f t="array" ref="F216">IFERROR(IF(INDEX('CENEPRED DISTRITAL'!$B:$XFD,
            _xlfn.XMATCH($F$1,'CENEPRED DISTRITAL'!$A:$A,0),
            _xlfn.XMATCH(A216,'CENEPRED DISTRITAL'!$B$1:$XFD$1,0)
        )&lt;&gt;"",        "CON COBERTURA CENEPRED",        "SIN COBERTURA CENEPRED"    ),    "SIN COBERTURA CENEPRED")</f>
        <v>SIN COBERTURA CENEPRED</v>
      </c>
      <c r="G216" t="str" cm="1">
        <f t="array" ref="G216">IFERROR(
    IF(
        INDEX(
            'CENEPRED DISTRITAL'!$B:$XFD,
            _xlfn.XMATCH($G$1,'CENEPRED DISTRITAL'!$A:$A,0),
            _xlfn.XMATCH(A216,'CENEPRED DISTRITAL'!$B$1:$XFD$1,0)
        )&lt;&gt;"",
        "CON COBERTURA CENEPRED",
        "SIN COBERTURA CENEPRED"
    ),
    "SIN COBERTURA CENEPRED"
)</f>
        <v>SIN COBERTURA CENEPRED</v>
      </c>
      <c r="H216" t="str" cm="1">
        <f t="array" ref="H216">IFERROR(
    IF(
        INDEX(
            'CENEPRED DISTRITAL'!$B:$XFD,
            _xlfn.XMATCH($H$1,'CENEPRED DISTRITAL'!$A:$A,0),
            _xlfn.XMATCH(A216,'CENEPRED DISTRITAL'!$B$1:$XFD$1,0)
        )&lt;&gt;"",
        "CON COBERTURA CENEPRED",
        "SIN COBERTURA CENEPRED"
    ),
    "SIN COBERTURA CENEPRED"
)</f>
        <v>SIN COBERTURA CENEPRED</v>
      </c>
    </row>
    <row r="217" spans="1:8" x14ac:dyDescent="0.35">
      <c r="A217" s="359">
        <v>21703</v>
      </c>
      <c r="B217" t="s">
        <v>36660</v>
      </c>
      <c r="C217">
        <v>217</v>
      </c>
      <c r="D217">
        <v>2</v>
      </c>
      <c r="E217" t="str">
        <f>_xlfn.XLOOKUP(D217,'Ubigeo Departamental'!A:A,'Ubigeo Departamental'!B:B)</f>
        <v>Áncash</v>
      </c>
      <c r="F217" t="str" cm="1">
        <f t="array" ref="F217">IFERROR(IF(INDEX('CENEPRED DISTRITAL'!$B:$XFD,
            _xlfn.XMATCH($F$1,'CENEPRED DISTRITAL'!$A:$A,0),
            _xlfn.XMATCH(A217,'CENEPRED DISTRITAL'!$B$1:$XFD$1,0)
        )&lt;&gt;"",        "CON COBERTURA CENEPRED",        "SIN COBERTURA CENEPRED"    ),    "SIN COBERTURA CENEPRED")</f>
        <v>SIN COBERTURA CENEPRED</v>
      </c>
      <c r="G217" t="str" cm="1">
        <f t="array" ref="G217">IFERROR(
    IF(
        INDEX(
            'CENEPRED DISTRITAL'!$B:$XFD,
            _xlfn.XMATCH($G$1,'CENEPRED DISTRITAL'!$A:$A,0),
            _xlfn.XMATCH(A217,'CENEPRED DISTRITAL'!$B$1:$XFD$1,0)
        )&lt;&gt;"",
        "CON COBERTURA CENEPRED",
        "SIN COBERTURA CENEPRED"
    ),
    "SIN COBERTURA CENEPRED"
)</f>
        <v>SIN COBERTURA CENEPRED</v>
      </c>
      <c r="H217" t="str" cm="1">
        <f t="array" ref="H217">IFERROR(
    IF(
        INDEX(
            'CENEPRED DISTRITAL'!$B:$XFD,
            _xlfn.XMATCH($H$1,'CENEPRED DISTRITAL'!$A:$A,0),
            _xlfn.XMATCH(A217,'CENEPRED DISTRITAL'!$B$1:$XFD$1,0)
        )&lt;&gt;"",
        "CON COBERTURA CENEPRED",
        "SIN COBERTURA CENEPRED"
    ),
    "SIN COBERTURA CENEPRED"
)</f>
        <v>SIN COBERTURA CENEPRED</v>
      </c>
    </row>
    <row r="218" spans="1:8" x14ac:dyDescent="0.35">
      <c r="A218" s="359">
        <v>21704</v>
      </c>
      <c r="B218" t="s">
        <v>34387</v>
      </c>
      <c r="C218">
        <v>217</v>
      </c>
      <c r="D218">
        <v>2</v>
      </c>
      <c r="E218" t="str">
        <f>_xlfn.XLOOKUP(D218,'Ubigeo Departamental'!A:A,'Ubigeo Departamental'!B:B)</f>
        <v>Áncash</v>
      </c>
      <c r="F218" t="str" cm="1">
        <f t="array" ref="F218">IFERROR(IF(INDEX('CENEPRED DISTRITAL'!$B:$XFD,
            _xlfn.XMATCH($F$1,'CENEPRED DISTRITAL'!$A:$A,0),
            _xlfn.XMATCH(A218,'CENEPRED DISTRITAL'!$B$1:$XFD$1,0)
        )&lt;&gt;"",        "CON COBERTURA CENEPRED",        "SIN COBERTURA CENEPRED"    ),    "SIN COBERTURA CENEPRED")</f>
        <v>SIN COBERTURA CENEPRED</v>
      </c>
      <c r="G218" t="str" cm="1">
        <f t="array" ref="G218">IFERROR(
    IF(
        INDEX(
            'CENEPRED DISTRITAL'!$B:$XFD,
            _xlfn.XMATCH($G$1,'CENEPRED DISTRITAL'!$A:$A,0),
            _xlfn.XMATCH(A218,'CENEPRED DISTRITAL'!$B$1:$XFD$1,0)
        )&lt;&gt;"",
        "CON COBERTURA CENEPRED",
        "SIN COBERTURA CENEPRED"
    ),
    "SIN COBERTURA CENEPRED"
)</f>
        <v>SIN COBERTURA CENEPRED</v>
      </c>
      <c r="H218" t="str" cm="1">
        <f t="array" ref="H218">IFERROR(
    IF(
        INDEX(
            'CENEPRED DISTRITAL'!$B:$XFD,
            _xlfn.XMATCH($H$1,'CENEPRED DISTRITAL'!$A:$A,0),
            _xlfn.XMATCH(A218,'CENEPRED DISTRITAL'!$B$1:$XFD$1,0)
        )&lt;&gt;"",
        "CON COBERTURA CENEPRED",
        "SIN COBERTURA CENEPRED"
    ),
    "SIN COBERTURA CENEPRED"
)</f>
        <v>SIN COBERTURA CENEPRED</v>
      </c>
    </row>
    <row r="219" spans="1:8" x14ac:dyDescent="0.35">
      <c r="A219" s="359">
        <v>21705</v>
      </c>
      <c r="B219" t="s">
        <v>34805</v>
      </c>
      <c r="C219">
        <v>217</v>
      </c>
      <c r="D219">
        <v>2</v>
      </c>
      <c r="E219" t="str">
        <f>_xlfn.XLOOKUP(D219,'Ubigeo Departamental'!A:A,'Ubigeo Departamental'!B:B)</f>
        <v>Áncash</v>
      </c>
      <c r="F219" t="str" cm="1">
        <f t="array" ref="F219">IFERROR(IF(INDEX('CENEPRED DISTRITAL'!$B:$XFD,
            _xlfn.XMATCH($F$1,'CENEPRED DISTRITAL'!$A:$A,0),
            _xlfn.XMATCH(A219,'CENEPRED DISTRITAL'!$B$1:$XFD$1,0)
        )&lt;&gt;"",        "CON COBERTURA CENEPRED",        "SIN COBERTURA CENEPRED"    ),    "SIN COBERTURA CENEPRED")</f>
        <v>SIN COBERTURA CENEPRED</v>
      </c>
      <c r="G219" t="str" cm="1">
        <f t="array" ref="G219">IFERROR(
    IF(
        INDEX(
            'CENEPRED DISTRITAL'!$B:$XFD,
            _xlfn.XMATCH($G$1,'CENEPRED DISTRITAL'!$A:$A,0),
            _xlfn.XMATCH(A219,'CENEPRED DISTRITAL'!$B$1:$XFD$1,0)
        )&lt;&gt;"",
        "CON COBERTURA CENEPRED",
        "SIN COBERTURA CENEPRED"
    ),
    "SIN COBERTURA CENEPRED"
)</f>
        <v>SIN COBERTURA CENEPRED</v>
      </c>
      <c r="H219" t="str" cm="1">
        <f t="array" ref="H219">IFERROR(
    IF(
        INDEX(
            'CENEPRED DISTRITAL'!$B:$XFD,
            _xlfn.XMATCH($H$1,'CENEPRED DISTRITAL'!$A:$A,0),
            _xlfn.XMATCH(A219,'CENEPRED DISTRITAL'!$B$1:$XFD$1,0)
        )&lt;&gt;"",
        "CON COBERTURA CENEPRED",
        "SIN COBERTURA CENEPRED"
    ),
    "SIN COBERTURA CENEPRED"
)</f>
        <v>SIN COBERTURA CENEPRED</v>
      </c>
    </row>
    <row r="220" spans="1:8" x14ac:dyDescent="0.35">
      <c r="A220" s="359">
        <v>21706</v>
      </c>
      <c r="B220" t="s">
        <v>36661</v>
      </c>
      <c r="C220">
        <v>217</v>
      </c>
      <c r="D220">
        <v>2</v>
      </c>
      <c r="E220" t="str">
        <f>_xlfn.XLOOKUP(D220,'Ubigeo Departamental'!A:A,'Ubigeo Departamental'!B:B)</f>
        <v>Áncash</v>
      </c>
      <c r="F220" t="str" cm="1">
        <f t="array" ref="F220">IFERROR(IF(INDEX('CENEPRED DISTRITAL'!$B:$XFD,
            _xlfn.XMATCH($F$1,'CENEPRED DISTRITAL'!$A:$A,0),
            _xlfn.XMATCH(A220,'CENEPRED DISTRITAL'!$B$1:$XFD$1,0)
        )&lt;&gt;"",        "CON COBERTURA CENEPRED",        "SIN COBERTURA CENEPRED"    ),    "SIN COBERTURA CENEPRED")</f>
        <v>SIN COBERTURA CENEPRED</v>
      </c>
      <c r="G220" t="str" cm="1">
        <f t="array" ref="G220">IFERROR(
    IF(
        INDEX(
            'CENEPRED DISTRITAL'!$B:$XFD,
            _xlfn.XMATCH($G$1,'CENEPRED DISTRITAL'!$A:$A,0),
            _xlfn.XMATCH(A220,'CENEPRED DISTRITAL'!$B$1:$XFD$1,0)
        )&lt;&gt;"",
        "CON COBERTURA CENEPRED",
        "SIN COBERTURA CENEPRED"
    ),
    "SIN COBERTURA CENEPRED"
)</f>
        <v>SIN COBERTURA CENEPRED</v>
      </c>
      <c r="H220" t="str" cm="1">
        <f t="array" ref="H220">IFERROR(
    IF(
        INDEX(
            'CENEPRED DISTRITAL'!$B:$XFD,
            _xlfn.XMATCH($H$1,'CENEPRED DISTRITAL'!$A:$A,0),
            _xlfn.XMATCH(A220,'CENEPRED DISTRITAL'!$B$1:$XFD$1,0)
        )&lt;&gt;"",
        "CON COBERTURA CENEPRED",
        "SIN COBERTURA CENEPRED"
    ),
    "SIN COBERTURA CENEPRED"
)</f>
        <v>SIN COBERTURA CENEPRED</v>
      </c>
    </row>
    <row r="221" spans="1:8" x14ac:dyDescent="0.35">
      <c r="A221" s="359">
        <v>21707</v>
      </c>
      <c r="B221" t="s">
        <v>36662</v>
      </c>
      <c r="C221">
        <v>217</v>
      </c>
      <c r="D221">
        <v>2</v>
      </c>
      <c r="E221" t="str">
        <f>_xlfn.XLOOKUP(D221,'Ubigeo Departamental'!A:A,'Ubigeo Departamental'!B:B)</f>
        <v>Áncash</v>
      </c>
      <c r="F221" t="str" cm="1">
        <f t="array" ref="F221">IFERROR(IF(INDEX('CENEPRED DISTRITAL'!$B:$XFD,
            _xlfn.XMATCH($F$1,'CENEPRED DISTRITAL'!$A:$A,0),
            _xlfn.XMATCH(A221,'CENEPRED DISTRITAL'!$B$1:$XFD$1,0)
        )&lt;&gt;"",        "CON COBERTURA CENEPRED",        "SIN COBERTURA CENEPRED"    ),    "SIN COBERTURA CENEPRED")</f>
        <v>SIN COBERTURA CENEPRED</v>
      </c>
      <c r="G221" t="str" cm="1">
        <f t="array" ref="G221">IFERROR(
    IF(
        INDEX(
            'CENEPRED DISTRITAL'!$B:$XFD,
            _xlfn.XMATCH($G$1,'CENEPRED DISTRITAL'!$A:$A,0),
            _xlfn.XMATCH(A221,'CENEPRED DISTRITAL'!$B$1:$XFD$1,0)
        )&lt;&gt;"",
        "CON COBERTURA CENEPRED",
        "SIN COBERTURA CENEPRED"
    ),
    "SIN COBERTURA CENEPRED"
)</f>
        <v>SIN COBERTURA CENEPRED</v>
      </c>
      <c r="H221" t="str" cm="1">
        <f t="array" ref="H221">IFERROR(
    IF(
        INDEX(
            'CENEPRED DISTRITAL'!$B:$XFD,
            _xlfn.XMATCH($H$1,'CENEPRED DISTRITAL'!$A:$A,0),
            _xlfn.XMATCH(A221,'CENEPRED DISTRITAL'!$B$1:$XFD$1,0)
        )&lt;&gt;"",
        "CON COBERTURA CENEPRED",
        "SIN COBERTURA CENEPRED"
    ),
    "SIN COBERTURA CENEPRED"
)</f>
        <v>SIN COBERTURA CENEPRED</v>
      </c>
    </row>
    <row r="222" spans="1:8" x14ac:dyDescent="0.35">
      <c r="A222" s="359">
        <v>21708</v>
      </c>
      <c r="B222" t="s">
        <v>36663</v>
      </c>
      <c r="C222">
        <v>217</v>
      </c>
      <c r="D222">
        <v>2</v>
      </c>
      <c r="E222" t="str">
        <f>_xlfn.XLOOKUP(D222,'Ubigeo Departamental'!A:A,'Ubigeo Departamental'!B:B)</f>
        <v>Áncash</v>
      </c>
      <c r="F222" t="str" cm="1">
        <f t="array" ref="F222">IFERROR(IF(INDEX('CENEPRED DISTRITAL'!$B:$XFD,
            _xlfn.XMATCH($F$1,'CENEPRED DISTRITAL'!$A:$A,0),
            _xlfn.XMATCH(A222,'CENEPRED DISTRITAL'!$B$1:$XFD$1,0)
        )&lt;&gt;"",        "CON COBERTURA CENEPRED",        "SIN COBERTURA CENEPRED"    ),    "SIN COBERTURA CENEPRED")</f>
        <v>SIN COBERTURA CENEPRED</v>
      </c>
      <c r="G222" t="str" cm="1">
        <f t="array" ref="G222">IFERROR(
    IF(
        INDEX(
            'CENEPRED DISTRITAL'!$B:$XFD,
            _xlfn.XMATCH($G$1,'CENEPRED DISTRITAL'!$A:$A,0),
            _xlfn.XMATCH(A222,'CENEPRED DISTRITAL'!$B$1:$XFD$1,0)
        )&lt;&gt;"",
        "CON COBERTURA CENEPRED",
        "SIN COBERTURA CENEPRED"
    ),
    "SIN COBERTURA CENEPRED"
)</f>
        <v>SIN COBERTURA CENEPRED</v>
      </c>
      <c r="H222" t="str" cm="1">
        <f t="array" ref="H222">IFERROR(
    IF(
        INDEX(
            'CENEPRED DISTRITAL'!$B:$XFD,
            _xlfn.XMATCH($H$1,'CENEPRED DISTRITAL'!$A:$A,0),
            _xlfn.XMATCH(A222,'CENEPRED DISTRITAL'!$B$1:$XFD$1,0)
        )&lt;&gt;"",
        "CON COBERTURA CENEPRED",
        "SIN COBERTURA CENEPRED"
    ),
    "SIN COBERTURA CENEPRED"
)</f>
        <v>SIN COBERTURA CENEPRED</v>
      </c>
    </row>
    <row r="223" spans="1:8" x14ac:dyDescent="0.35">
      <c r="A223" s="359">
        <v>21709</v>
      </c>
      <c r="B223" t="s">
        <v>36664</v>
      </c>
      <c r="C223">
        <v>217</v>
      </c>
      <c r="D223">
        <v>2</v>
      </c>
      <c r="E223" t="str">
        <f>_xlfn.XLOOKUP(D223,'Ubigeo Departamental'!A:A,'Ubigeo Departamental'!B:B)</f>
        <v>Áncash</v>
      </c>
      <c r="F223" t="str" cm="1">
        <f t="array" ref="F223">IFERROR(IF(INDEX('CENEPRED DISTRITAL'!$B:$XFD,
            _xlfn.XMATCH($F$1,'CENEPRED DISTRITAL'!$A:$A,0),
            _xlfn.XMATCH(A223,'CENEPRED DISTRITAL'!$B$1:$XFD$1,0)
        )&lt;&gt;"",        "CON COBERTURA CENEPRED",        "SIN COBERTURA CENEPRED"    ),    "SIN COBERTURA CENEPRED")</f>
        <v>SIN COBERTURA CENEPRED</v>
      </c>
      <c r="G223" t="str" cm="1">
        <f t="array" ref="G223">IFERROR(
    IF(
        INDEX(
            'CENEPRED DISTRITAL'!$B:$XFD,
            _xlfn.XMATCH($G$1,'CENEPRED DISTRITAL'!$A:$A,0),
            _xlfn.XMATCH(A223,'CENEPRED DISTRITAL'!$B$1:$XFD$1,0)
        )&lt;&gt;"",
        "CON COBERTURA CENEPRED",
        "SIN COBERTURA CENEPRED"
    ),
    "SIN COBERTURA CENEPRED"
)</f>
        <v>SIN COBERTURA CENEPRED</v>
      </c>
      <c r="H223" t="str" cm="1">
        <f t="array" ref="H223">IFERROR(
    IF(
        INDEX(
            'CENEPRED DISTRITAL'!$B:$XFD,
            _xlfn.XMATCH($H$1,'CENEPRED DISTRITAL'!$A:$A,0),
            _xlfn.XMATCH(A223,'CENEPRED DISTRITAL'!$B$1:$XFD$1,0)
        )&lt;&gt;"",
        "CON COBERTURA CENEPRED",
        "SIN COBERTURA CENEPRED"
    ),
    "SIN COBERTURA CENEPRED"
)</f>
        <v>SIN COBERTURA CENEPRED</v>
      </c>
    </row>
    <row r="224" spans="1:8" x14ac:dyDescent="0.35">
      <c r="A224" s="359">
        <v>21710</v>
      </c>
      <c r="B224" t="s">
        <v>34388</v>
      </c>
      <c r="C224">
        <v>217</v>
      </c>
      <c r="D224">
        <v>2</v>
      </c>
      <c r="E224" t="str">
        <f>_xlfn.XLOOKUP(D224,'Ubigeo Departamental'!A:A,'Ubigeo Departamental'!B:B)</f>
        <v>Áncash</v>
      </c>
      <c r="F224" t="str" cm="1">
        <f t="array" ref="F224">IFERROR(IF(INDEX('CENEPRED DISTRITAL'!$B:$XFD,
            _xlfn.XMATCH($F$1,'CENEPRED DISTRITAL'!$A:$A,0),
            _xlfn.XMATCH(A224,'CENEPRED DISTRITAL'!$B$1:$XFD$1,0)
        )&lt;&gt;"",        "CON COBERTURA CENEPRED",        "SIN COBERTURA CENEPRED"    ),    "SIN COBERTURA CENEPRED")</f>
        <v>SIN COBERTURA CENEPRED</v>
      </c>
      <c r="G224" t="str" cm="1">
        <f t="array" ref="G224">IFERROR(
    IF(
        INDEX(
            'CENEPRED DISTRITAL'!$B:$XFD,
            _xlfn.XMATCH($G$1,'CENEPRED DISTRITAL'!$A:$A,0),
            _xlfn.XMATCH(A224,'CENEPRED DISTRITAL'!$B$1:$XFD$1,0)
        )&lt;&gt;"",
        "CON COBERTURA CENEPRED",
        "SIN COBERTURA CENEPRED"
    ),
    "SIN COBERTURA CENEPRED"
)</f>
        <v>SIN COBERTURA CENEPRED</v>
      </c>
      <c r="H224" t="str" cm="1">
        <f t="array" ref="H224">IFERROR(
    IF(
        INDEX(
            'CENEPRED DISTRITAL'!$B:$XFD,
            _xlfn.XMATCH($H$1,'CENEPRED DISTRITAL'!$A:$A,0),
            _xlfn.XMATCH(A224,'CENEPRED DISTRITAL'!$B$1:$XFD$1,0)
        )&lt;&gt;"",
        "CON COBERTURA CENEPRED",
        "SIN COBERTURA CENEPRED"
    ),
    "SIN COBERTURA CENEPRED"
)</f>
        <v>SIN COBERTURA CENEPRED</v>
      </c>
    </row>
    <row r="225" spans="1:8" x14ac:dyDescent="0.35">
      <c r="A225" s="359">
        <v>21801</v>
      </c>
      <c r="B225" t="s">
        <v>171</v>
      </c>
      <c r="C225">
        <v>218</v>
      </c>
      <c r="D225">
        <v>2</v>
      </c>
      <c r="E225" t="str">
        <f>_xlfn.XLOOKUP(D225,'Ubigeo Departamental'!A:A,'Ubigeo Departamental'!B:B)</f>
        <v>Áncash</v>
      </c>
      <c r="F225" t="str" cm="1">
        <f t="array" ref="F225">IFERROR(IF(INDEX('CENEPRED DISTRITAL'!$B:$XFD,
            _xlfn.XMATCH($F$1,'CENEPRED DISTRITAL'!$A:$A,0),
            _xlfn.XMATCH(A225,'CENEPRED DISTRITAL'!$B$1:$XFD$1,0)
        )&lt;&gt;"",        "CON COBERTURA CENEPRED",        "SIN COBERTURA CENEPRED"    ),    "SIN COBERTURA CENEPRED")</f>
        <v>CON COBERTURA CENEPRED</v>
      </c>
      <c r="G225" t="str" cm="1">
        <f t="array" ref="G225">IFERROR(
    IF(
        INDEX(
            'CENEPRED DISTRITAL'!$B:$XFD,
            _xlfn.XMATCH($G$1,'CENEPRED DISTRITAL'!$A:$A,0),
            _xlfn.XMATCH(A225,'CENEPRED DISTRITAL'!$B$1:$XFD$1,0)
        )&lt;&gt;"",
        "CON COBERTURA CENEPRED",
        "SIN COBERTURA CENEPRED"
    ),
    "SIN COBERTURA CENEPRED"
)</f>
        <v>CON COBERTURA CENEPRED</v>
      </c>
      <c r="H225" t="str" cm="1">
        <f t="array" ref="H225">IFERROR(
    IF(
        INDEX(
            'CENEPRED DISTRITAL'!$B:$XFD,
            _xlfn.XMATCH($H$1,'CENEPRED DISTRITAL'!$A:$A,0),
            _xlfn.XMATCH(A225,'CENEPRED DISTRITAL'!$B$1:$XFD$1,0)
        )&lt;&gt;"",
        "CON COBERTURA CENEPRED",
        "SIN COBERTURA CENEPRED"
    ),
    "SIN COBERTURA CENEPRED"
)</f>
        <v>CON COBERTURA CENEPRED</v>
      </c>
    </row>
    <row r="226" spans="1:8" x14ac:dyDescent="0.35">
      <c r="A226" s="359">
        <v>21802</v>
      </c>
      <c r="B226" t="s">
        <v>36665</v>
      </c>
      <c r="C226">
        <v>218</v>
      </c>
      <c r="D226">
        <v>2</v>
      </c>
      <c r="E226" t="str">
        <f>_xlfn.XLOOKUP(D226,'Ubigeo Departamental'!A:A,'Ubigeo Departamental'!B:B)</f>
        <v>Áncash</v>
      </c>
      <c r="F226" t="str" cm="1">
        <f t="array" ref="F226">IFERROR(IF(INDEX('CENEPRED DISTRITAL'!$B:$XFD,
            _xlfn.XMATCH($F$1,'CENEPRED DISTRITAL'!$A:$A,0),
            _xlfn.XMATCH(A226,'CENEPRED DISTRITAL'!$B$1:$XFD$1,0)
        )&lt;&gt;"",        "CON COBERTURA CENEPRED",        "SIN COBERTURA CENEPRED"    ),    "SIN COBERTURA CENEPRED")</f>
        <v>SIN COBERTURA CENEPRED</v>
      </c>
      <c r="G226" t="str" cm="1">
        <f t="array" ref="G226">IFERROR(
    IF(
        INDEX(
            'CENEPRED DISTRITAL'!$B:$XFD,
            _xlfn.XMATCH($G$1,'CENEPRED DISTRITAL'!$A:$A,0),
            _xlfn.XMATCH(A226,'CENEPRED DISTRITAL'!$B$1:$XFD$1,0)
        )&lt;&gt;"",
        "CON COBERTURA CENEPRED",
        "SIN COBERTURA CENEPRED"
    ),
    "SIN COBERTURA CENEPRED"
)</f>
        <v>SIN COBERTURA CENEPRED</v>
      </c>
      <c r="H226" t="str" cm="1">
        <f t="array" ref="H226">IFERROR(
    IF(
        INDEX(
            'CENEPRED DISTRITAL'!$B:$XFD,
            _xlfn.XMATCH($H$1,'CENEPRED DISTRITAL'!$A:$A,0),
            _xlfn.XMATCH(A226,'CENEPRED DISTRITAL'!$B$1:$XFD$1,0)
        )&lt;&gt;"",
        "CON COBERTURA CENEPRED",
        "SIN COBERTURA CENEPRED"
    ),
    "SIN COBERTURA CENEPRED"
)</f>
        <v>SIN COBERTURA CENEPRED</v>
      </c>
    </row>
    <row r="227" spans="1:8" x14ac:dyDescent="0.35">
      <c r="A227" s="359">
        <v>21803</v>
      </c>
      <c r="B227" t="s">
        <v>34154</v>
      </c>
      <c r="C227">
        <v>218</v>
      </c>
      <c r="D227">
        <v>2</v>
      </c>
      <c r="E227" t="str">
        <f>_xlfn.XLOOKUP(D227,'Ubigeo Departamental'!A:A,'Ubigeo Departamental'!B:B)</f>
        <v>Áncash</v>
      </c>
      <c r="F227" t="str" cm="1">
        <f t="array" ref="F227">IFERROR(IF(INDEX('CENEPRED DISTRITAL'!$B:$XFD,
            _xlfn.XMATCH($F$1,'CENEPRED DISTRITAL'!$A:$A,0),
            _xlfn.XMATCH(A227,'CENEPRED DISTRITAL'!$B$1:$XFD$1,0)
        )&lt;&gt;"",        "CON COBERTURA CENEPRED",        "SIN COBERTURA CENEPRED"    ),    "SIN COBERTURA CENEPRED")</f>
        <v>SIN COBERTURA CENEPRED</v>
      </c>
      <c r="G227" t="str" cm="1">
        <f t="array" ref="G227">IFERROR(
    IF(
        INDEX(
            'CENEPRED DISTRITAL'!$B:$XFD,
            _xlfn.XMATCH($G$1,'CENEPRED DISTRITAL'!$A:$A,0),
            _xlfn.XMATCH(A227,'CENEPRED DISTRITAL'!$B$1:$XFD$1,0)
        )&lt;&gt;"",
        "CON COBERTURA CENEPRED",
        "SIN COBERTURA CENEPRED"
    ),
    "SIN COBERTURA CENEPRED"
)</f>
        <v>SIN COBERTURA CENEPRED</v>
      </c>
      <c r="H227" t="str" cm="1">
        <f t="array" ref="H227">IFERROR(
    IF(
        INDEX(
            'CENEPRED DISTRITAL'!$B:$XFD,
            _xlfn.XMATCH($H$1,'CENEPRED DISTRITAL'!$A:$A,0),
            _xlfn.XMATCH(A227,'CENEPRED DISTRITAL'!$B$1:$XFD$1,0)
        )&lt;&gt;"",
        "CON COBERTURA CENEPRED",
        "SIN COBERTURA CENEPRED"
    ),
    "SIN COBERTURA CENEPRED"
)</f>
        <v>SIN COBERTURA CENEPRED</v>
      </c>
    </row>
    <row r="228" spans="1:8" x14ac:dyDescent="0.35">
      <c r="A228" s="359">
        <v>21804</v>
      </c>
      <c r="B228" t="s">
        <v>34329</v>
      </c>
      <c r="C228">
        <v>218</v>
      </c>
      <c r="D228">
        <v>2</v>
      </c>
      <c r="E228" t="str">
        <f>_xlfn.XLOOKUP(D228,'Ubigeo Departamental'!A:A,'Ubigeo Departamental'!B:B)</f>
        <v>Áncash</v>
      </c>
      <c r="F228" t="str" cm="1">
        <f t="array" ref="F228">IFERROR(IF(INDEX('CENEPRED DISTRITAL'!$B:$XFD,
            _xlfn.XMATCH($F$1,'CENEPRED DISTRITAL'!$A:$A,0),
            _xlfn.XMATCH(A228,'CENEPRED DISTRITAL'!$B$1:$XFD$1,0)
        )&lt;&gt;"",        "CON COBERTURA CENEPRED",        "SIN COBERTURA CENEPRED"    ),    "SIN COBERTURA CENEPRED")</f>
        <v>SIN COBERTURA CENEPRED</v>
      </c>
      <c r="G228" t="str" cm="1">
        <f t="array" ref="G228">IFERROR(
    IF(
        INDEX(
            'CENEPRED DISTRITAL'!$B:$XFD,
            _xlfn.XMATCH($G$1,'CENEPRED DISTRITAL'!$A:$A,0),
            _xlfn.XMATCH(A228,'CENEPRED DISTRITAL'!$B$1:$XFD$1,0)
        )&lt;&gt;"",
        "CON COBERTURA CENEPRED",
        "SIN COBERTURA CENEPRED"
    ),
    "SIN COBERTURA CENEPRED"
)</f>
        <v>SIN COBERTURA CENEPRED</v>
      </c>
      <c r="H228" t="str" cm="1">
        <f t="array" ref="H228">IFERROR(
    IF(
        INDEX(
            'CENEPRED DISTRITAL'!$B:$XFD,
            _xlfn.XMATCH($H$1,'CENEPRED DISTRITAL'!$A:$A,0),
            _xlfn.XMATCH(A228,'CENEPRED DISTRITAL'!$B$1:$XFD$1,0)
        )&lt;&gt;"",
        "CON COBERTURA CENEPRED",
        "SIN COBERTURA CENEPRED"
    ),
    "SIN COBERTURA CENEPRED"
)</f>
        <v>SIN COBERTURA CENEPRED</v>
      </c>
    </row>
    <row r="229" spans="1:8" x14ac:dyDescent="0.35">
      <c r="A229" s="359">
        <v>21805</v>
      </c>
      <c r="B229" t="s">
        <v>34389</v>
      </c>
      <c r="C229">
        <v>218</v>
      </c>
      <c r="D229">
        <v>2</v>
      </c>
      <c r="E229" t="str">
        <f>_xlfn.XLOOKUP(D229,'Ubigeo Departamental'!A:A,'Ubigeo Departamental'!B:B)</f>
        <v>Áncash</v>
      </c>
      <c r="F229" t="str" cm="1">
        <f t="array" ref="F229">IFERROR(IF(INDEX('CENEPRED DISTRITAL'!$B:$XFD,
            _xlfn.XMATCH($F$1,'CENEPRED DISTRITAL'!$A:$A,0),
            _xlfn.XMATCH(A229,'CENEPRED DISTRITAL'!$B$1:$XFD$1,0)
        )&lt;&gt;"",        "CON COBERTURA CENEPRED",        "SIN COBERTURA CENEPRED"    ),    "SIN COBERTURA CENEPRED")</f>
        <v>SIN COBERTURA CENEPRED</v>
      </c>
      <c r="G229" t="str" cm="1">
        <f t="array" ref="G229">IFERROR(
    IF(
        INDEX(
            'CENEPRED DISTRITAL'!$B:$XFD,
            _xlfn.XMATCH($G$1,'CENEPRED DISTRITAL'!$A:$A,0),
            _xlfn.XMATCH(A229,'CENEPRED DISTRITAL'!$B$1:$XFD$1,0)
        )&lt;&gt;"",
        "CON COBERTURA CENEPRED",
        "SIN COBERTURA CENEPRED"
    ),
    "SIN COBERTURA CENEPRED"
)</f>
        <v>SIN COBERTURA CENEPRED</v>
      </c>
      <c r="H229" t="str" cm="1">
        <f t="array" ref="H229">IFERROR(
    IF(
        INDEX(
            'CENEPRED DISTRITAL'!$B:$XFD,
            _xlfn.XMATCH($H$1,'CENEPRED DISTRITAL'!$A:$A,0),
            _xlfn.XMATCH(A229,'CENEPRED DISTRITAL'!$B$1:$XFD$1,0)
        )&lt;&gt;"",
        "CON COBERTURA CENEPRED",
        "SIN COBERTURA CENEPRED"
    ),
    "SIN COBERTURA CENEPRED"
)</f>
        <v>SIN COBERTURA CENEPRED</v>
      </c>
    </row>
    <row r="230" spans="1:8" x14ac:dyDescent="0.35">
      <c r="A230" s="359">
        <v>21806</v>
      </c>
      <c r="B230" t="s">
        <v>31576</v>
      </c>
      <c r="C230">
        <v>218</v>
      </c>
      <c r="D230">
        <v>2</v>
      </c>
      <c r="E230" t="str">
        <f>_xlfn.XLOOKUP(D230,'Ubigeo Departamental'!A:A,'Ubigeo Departamental'!B:B)</f>
        <v>Áncash</v>
      </c>
      <c r="F230" t="str" cm="1">
        <f t="array" ref="F230">IFERROR(IF(INDEX('CENEPRED DISTRITAL'!$B:$XFD,
            _xlfn.XMATCH($F$1,'CENEPRED DISTRITAL'!$A:$A,0),
            _xlfn.XMATCH(A230,'CENEPRED DISTRITAL'!$B$1:$XFD$1,0)
        )&lt;&gt;"",        "CON COBERTURA CENEPRED",        "SIN COBERTURA CENEPRED"    ),    "SIN COBERTURA CENEPRED")</f>
        <v>CON COBERTURA CENEPRED</v>
      </c>
      <c r="G230" t="str" cm="1">
        <f t="array" ref="G230">IFERROR(
    IF(
        INDEX(
            'CENEPRED DISTRITAL'!$B:$XFD,
            _xlfn.XMATCH($G$1,'CENEPRED DISTRITAL'!$A:$A,0),
            _xlfn.XMATCH(A230,'CENEPRED DISTRITAL'!$B$1:$XFD$1,0)
        )&lt;&gt;"",
        "CON COBERTURA CENEPRED",
        "SIN COBERTURA CENEPRED"
    ),
    "SIN COBERTURA CENEPRED"
)</f>
        <v>CON COBERTURA CENEPRED</v>
      </c>
      <c r="H230" t="str" cm="1">
        <f t="array" ref="H230">IFERROR(
    IF(
        INDEX(
            'CENEPRED DISTRITAL'!$B:$XFD,
            _xlfn.XMATCH($H$1,'CENEPRED DISTRITAL'!$A:$A,0),
            _xlfn.XMATCH(A230,'CENEPRED DISTRITAL'!$B$1:$XFD$1,0)
        )&lt;&gt;"",
        "CON COBERTURA CENEPRED",
        "SIN COBERTURA CENEPRED"
    ),
    "SIN COBERTURA CENEPRED"
)</f>
        <v>SIN COBERTURA CENEPRED</v>
      </c>
    </row>
    <row r="231" spans="1:8" x14ac:dyDescent="0.35">
      <c r="A231" s="359">
        <v>21807</v>
      </c>
      <c r="B231" t="s">
        <v>34987</v>
      </c>
      <c r="C231">
        <v>218</v>
      </c>
      <c r="D231">
        <v>2</v>
      </c>
      <c r="E231" t="str">
        <f>_xlfn.XLOOKUP(D231,'Ubigeo Departamental'!A:A,'Ubigeo Departamental'!B:B)</f>
        <v>Áncash</v>
      </c>
      <c r="F231" t="str" cm="1">
        <f t="array" ref="F231">IFERROR(IF(INDEX('CENEPRED DISTRITAL'!$B:$XFD,
            _xlfn.XMATCH($F$1,'CENEPRED DISTRITAL'!$A:$A,0),
            _xlfn.XMATCH(A231,'CENEPRED DISTRITAL'!$B$1:$XFD$1,0)
        )&lt;&gt;"",        "CON COBERTURA CENEPRED",        "SIN COBERTURA CENEPRED"    ),    "SIN COBERTURA CENEPRED")</f>
        <v>SIN COBERTURA CENEPRED</v>
      </c>
      <c r="G231" t="str" cm="1">
        <f t="array" ref="G231">IFERROR(
    IF(
        INDEX(
            'CENEPRED DISTRITAL'!$B:$XFD,
            _xlfn.XMATCH($G$1,'CENEPRED DISTRITAL'!$A:$A,0),
            _xlfn.XMATCH(A231,'CENEPRED DISTRITAL'!$B$1:$XFD$1,0)
        )&lt;&gt;"",
        "CON COBERTURA CENEPRED",
        "SIN COBERTURA CENEPRED"
    ),
    "SIN COBERTURA CENEPRED"
)</f>
        <v>SIN COBERTURA CENEPRED</v>
      </c>
      <c r="H231" t="str" cm="1">
        <f t="array" ref="H231">IFERROR(
    IF(
        INDEX(
            'CENEPRED DISTRITAL'!$B:$XFD,
            _xlfn.XMATCH($H$1,'CENEPRED DISTRITAL'!$A:$A,0),
            _xlfn.XMATCH(A231,'CENEPRED DISTRITAL'!$B$1:$XFD$1,0)
        )&lt;&gt;"",
        "CON COBERTURA CENEPRED",
        "SIN COBERTURA CENEPRED"
    ),
    "SIN COBERTURA CENEPRED"
)</f>
        <v>SIN COBERTURA CENEPRED</v>
      </c>
    </row>
    <row r="232" spans="1:8" x14ac:dyDescent="0.35">
      <c r="A232" s="359">
        <v>21808</v>
      </c>
      <c r="B232" t="s">
        <v>31545</v>
      </c>
      <c r="C232">
        <v>218</v>
      </c>
      <c r="D232">
        <v>2</v>
      </c>
      <c r="E232" t="str">
        <f>_xlfn.XLOOKUP(D232,'Ubigeo Departamental'!A:A,'Ubigeo Departamental'!B:B)</f>
        <v>Áncash</v>
      </c>
      <c r="F232" t="str" cm="1">
        <f t="array" ref="F232">IFERROR(IF(INDEX('CENEPRED DISTRITAL'!$B:$XFD,
            _xlfn.XMATCH($F$1,'CENEPRED DISTRITAL'!$A:$A,0),
            _xlfn.XMATCH(A232,'CENEPRED DISTRITAL'!$B$1:$XFD$1,0)
        )&lt;&gt;"",        "CON COBERTURA CENEPRED",        "SIN COBERTURA CENEPRED"    ),    "SIN COBERTURA CENEPRED")</f>
        <v>CON COBERTURA CENEPRED</v>
      </c>
      <c r="G232" t="str" cm="1">
        <f t="array" ref="G232">IFERROR(
    IF(
        INDEX(
            'CENEPRED DISTRITAL'!$B:$XFD,
            _xlfn.XMATCH($G$1,'CENEPRED DISTRITAL'!$A:$A,0),
            _xlfn.XMATCH(A232,'CENEPRED DISTRITAL'!$B$1:$XFD$1,0)
        )&lt;&gt;"",
        "CON COBERTURA CENEPRED",
        "SIN COBERTURA CENEPRED"
    ),
    "SIN COBERTURA CENEPRED"
)</f>
        <v>CON COBERTURA CENEPRED</v>
      </c>
      <c r="H232" t="str" cm="1">
        <f t="array" ref="H232">IFERROR(
    IF(
        INDEX(
            'CENEPRED DISTRITAL'!$B:$XFD,
            _xlfn.XMATCH($H$1,'CENEPRED DISTRITAL'!$A:$A,0),
            _xlfn.XMATCH(A232,'CENEPRED DISTRITAL'!$B$1:$XFD$1,0)
        )&lt;&gt;"",
        "CON COBERTURA CENEPRED",
        "SIN COBERTURA CENEPRED"
    ),
    "SIN COBERTURA CENEPRED"
)</f>
        <v>SIN COBERTURA CENEPRED</v>
      </c>
    </row>
    <row r="233" spans="1:8" x14ac:dyDescent="0.35">
      <c r="A233" s="359">
        <v>21809</v>
      </c>
      <c r="B233" t="s">
        <v>31575</v>
      </c>
      <c r="C233">
        <v>218</v>
      </c>
      <c r="D233">
        <v>2</v>
      </c>
      <c r="E233" t="str">
        <f>_xlfn.XLOOKUP(D233,'Ubigeo Departamental'!A:A,'Ubigeo Departamental'!B:B)</f>
        <v>Áncash</v>
      </c>
      <c r="F233" t="str" cm="1">
        <f t="array" ref="F233">IFERROR(IF(INDEX('CENEPRED DISTRITAL'!$B:$XFD,
            _xlfn.XMATCH($F$1,'CENEPRED DISTRITAL'!$A:$A,0),
            _xlfn.XMATCH(A233,'CENEPRED DISTRITAL'!$B$1:$XFD$1,0)
        )&lt;&gt;"",        "CON COBERTURA CENEPRED",        "SIN COBERTURA CENEPRED"    ),    "SIN COBERTURA CENEPRED")</f>
        <v>CON COBERTURA CENEPRED</v>
      </c>
      <c r="G233" t="str" cm="1">
        <f t="array" ref="G233">IFERROR(
    IF(
        INDEX(
            'CENEPRED DISTRITAL'!$B:$XFD,
            _xlfn.XMATCH($G$1,'CENEPRED DISTRITAL'!$A:$A,0),
            _xlfn.XMATCH(A233,'CENEPRED DISTRITAL'!$B$1:$XFD$1,0)
        )&lt;&gt;"",
        "CON COBERTURA CENEPRED",
        "SIN COBERTURA CENEPRED"
    ),
    "SIN COBERTURA CENEPRED"
)</f>
        <v>CON COBERTURA CENEPRED</v>
      </c>
      <c r="H233" t="str" cm="1">
        <f t="array" ref="H233">IFERROR(
    IF(
        INDEX(
            'CENEPRED DISTRITAL'!$B:$XFD,
            _xlfn.XMATCH($H$1,'CENEPRED DISTRITAL'!$A:$A,0),
            _xlfn.XMATCH(A233,'CENEPRED DISTRITAL'!$B$1:$XFD$1,0)
        )&lt;&gt;"",
        "CON COBERTURA CENEPRED",
        "SIN COBERTURA CENEPRED"
    ),
    "SIN COBERTURA CENEPRED"
)</f>
        <v>SIN COBERTURA CENEPRED</v>
      </c>
    </row>
    <row r="234" spans="1:8" x14ac:dyDescent="0.35">
      <c r="A234" s="359">
        <v>21901</v>
      </c>
      <c r="B234" t="s">
        <v>31582</v>
      </c>
      <c r="C234">
        <v>219</v>
      </c>
      <c r="D234">
        <v>2</v>
      </c>
      <c r="E234" t="str">
        <f>_xlfn.XLOOKUP(D234,'Ubigeo Departamental'!A:A,'Ubigeo Departamental'!B:B)</f>
        <v>Áncash</v>
      </c>
      <c r="F234" t="str" cm="1">
        <f t="array" ref="F234">IFERROR(IF(INDEX('CENEPRED DISTRITAL'!$B:$XFD,
            _xlfn.XMATCH($F$1,'CENEPRED DISTRITAL'!$A:$A,0),
            _xlfn.XMATCH(A234,'CENEPRED DISTRITAL'!$B$1:$XFD$1,0)
        )&lt;&gt;"",        "CON COBERTURA CENEPRED",        "SIN COBERTURA CENEPRED"    ),    "SIN COBERTURA CENEPRED")</f>
        <v>CON COBERTURA CENEPRED</v>
      </c>
      <c r="G234" t="str" cm="1">
        <f t="array" ref="G234">IFERROR(
    IF(
        INDEX(
            'CENEPRED DISTRITAL'!$B:$XFD,
            _xlfn.XMATCH($G$1,'CENEPRED DISTRITAL'!$A:$A,0),
            _xlfn.XMATCH(A234,'CENEPRED DISTRITAL'!$B$1:$XFD$1,0)
        )&lt;&gt;"",
        "CON COBERTURA CENEPRED",
        "SIN COBERTURA CENEPRED"
    ),
    "SIN COBERTURA CENEPRED"
)</f>
        <v>CON COBERTURA CENEPRED</v>
      </c>
      <c r="H234" t="str" cm="1">
        <f t="array" ref="H234">IFERROR(
    IF(
        INDEX(
            'CENEPRED DISTRITAL'!$B:$XFD,
            _xlfn.XMATCH($H$1,'CENEPRED DISTRITAL'!$A:$A,0),
            _xlfn.XMATCH(A234,'CENEPRED DISTRITAL'!$B$1:$XFD$1,0)
        )&lt;&gt;"",
        "CON COBERTURA CENEPRED",
        "SIN COBERTURA CENEPRED"
    ),
    "SIN COBERTURA CENEPRED"
)</f>
        <v>CON COBERTURA CENEPRED</v>
      </c>
    </row>
    <row r="235" spans="1:8" x14ac:dyDescent="0.35">
      <c r="A235" s="359">
        <v>21902</v>
      </c>
      <c r="B235" t="s">
        <v>31641</v>
      </c>
      <c r="C235">
        <v>219</v>
      </c>
      <c r="D235">
        <v>2</v>
      </c>
      <c r="E235" t="str">
        <f>_xlfn.XLOOKUP(D235,'Ubigeo Departamental'!A:A,'Ubigeo Departamental'!B:B)</f>
        <v>Áncash</v>
      </c>
      <c r="F235" t="str" cm="1">
        <f t="array" ref="F235">IFERROR(IF(INDEX('CENEPRED DISTRITAL'!$B:$XFD,
            _xlfn.XMATCH($F$1,'CENEPRED DISTRITAL'!$A:$A,0),
            _xlfn.XMATCH(A235,'CENEPRED DISTRITAL'!$B$1:$XFD$1,0)
        )&lt;&gt;"",        "CON COBERTURA CENEPRED",        "SIN COBERTURA CENEPRED"    ),    "SIN COBERTURA CENEPRED")</f>
        <v>SIN COBERTURA CENEPRED</v>
      </c>
      <c r="G235" t="str" cm="1">
        <f t="array" ref="G235">IFERROR(
    IF(
        INDEX(
            'CENEPRED DISTRITAL'!$B:$XFD,
            _xlfn.XMATCH($G$1,'CENEPRED DISTRITAL'!$A:$A,0),
            _xlfn.XMATCH(A235,'CENEPRED DISTRITAL'!$B$1:$XFD$1,0)
        )&lt;&gt;"",
        "CON COBERTURA CENEPRED",
        "SIN COBERTURA CENEPRED"
    ),
    "SIN COBERTURA CENEPRED"
)</f>
        <v>SIN COBERTURA CENEPRED</v>
      </c>
      <c r="H235" t="str" cm="1">
        <f t="array" ref="H235">IFERROR(
    IF(
        INDEX(
            'CENEPRED DISTRITAL'!$B:$XFD,
            _xlfn.XMATCH($H$1,'CENEPRED DISTRITAL'!$A:$A,0),
            _xlfn.XMATCH(A235,'CENEPRED DISTRITAL'!$B$1:$XFD$1,0)
        )&lt;&gt;"",
        "CON COBERTURA CENEPRED",
        "SIN COBERTURA CENEPRED"
    ),
    "SIN COBERTURA CENEPRED"
)</f>
        <v>SIN COBERTURA CENEPRED</v>
      </c>
    </row>
    <row r="236" spans="1:8" x14ac:dyDescent="0.35">
      <c r="A236" s="359">
        <v>21903</v>
      </c>
      <c r="B236" t="s">
        <v>34807</v>
      </c>
      <c r="C236">
        <v>219</v>
      </c>
      <c r="D236">
        <v>2</v>
      </c>
      <c r="E236" t="str">
        <f>_xlfn.XLOOKUP(D236,'Ubigeo Departamental'!A:A,'Ubigeo Departamental'!B:B)</f>
        <v>Áncash</v>
      </c>
      <c r="F236" t="str" cm="1">
        <f t="array" ref="F236">IFERROR(IF(INDEX('CENEPRED DISTRITAL'!$B:$XFD,
            _xlfn.XMATCH($F$1,'CENEPRED DISTRITAL'!$A:$A,0),
            _xlfn.XMATCH(A236,'CENEPRED DISTRITAL'!$B$1:$XFD$1,0)
        )&lt;&gt;"",        "CON COBERTURA CENEPRED",        "SIN COBERTURA CENEPRED"    ),    "SIN COBERTURA CENEPRED")</f>
        <v>SIN COBERTURA CENEPRED</v>
      </c>
      <c r="G236" t="str" cm="1">
        <f t="array" ref="G236">IFERROR(
    IF(
        INDEX(
            'CENEPRED DISTRITAL'!$B:$XFD,
            _xlfn.XMATCH($G$1,'CENEPRED DISTRITAL'!$A:$A,0),
            _xlfn.XMATCH(A236,'CENEPRED DISTRITAL'!$B$1:$XFD$1,0)
        )&lt;&gt;"",
        "CON COBERTURA CENEPRED",
        "SIN COBERTURA CENEPRED"
    ),
    "SIN COBERTURA CENEPRED"
)</f>
        <v>SIN COBERTURA CENEPRED</v>
      </c>
      <c r="H236" t="str" cm="1">
        <f t="array" ref="H236">IFERROR(
    IF(
        INDEX(
            'CENEPRED DISTRITAL'!$B:$XFD,
            _xlfn.XMATCH($H$1,'CENEPRED DISTRITAL'!$A:$A,0),
            _xlfn.XMATCH(A236,'CENEPRED DISTRITAL'!$B$1:$XFD$1,0)
        )&lt;&gt;"",
        "CON COBERTURA CENEPRED",
        "SIN COBERTURA CENEPRED"
    ),
    "SIN COBERTURA CENEPRED"
)</f>
        <v>SIN COBERTURA CENEPRED</v>
      </c>
    </row>
    <row r="237" spans="1:8" x14ac:dyDescent="0.35">
      <c r="A237" s="359">
        <v>21904</v>
      </c>
      <c r="B237" t="s">
        <v>34808</v>
      </c>
      <c r="C237">
        <v>219</v>
      </c>
      <c r="D237">
        <v>2</v>
      </c>
      <c r="E237" t="str">
        <f>_xlfn.XLOOKUP(D237,'Ubigeo Departamental'!A:A,'Ubigeo Departamental'!B:B)</f>
        <v>Áncash</v>
      </c>
      <c r="F237" t="str" cm="1">
        <f t="array" ref="F237">IFERROR(IF(INDEX('CENEPRED DISTRITAL'!$B:$XFD,
            _xlfn.XMATCH($F$1,'CENEPRED DISTRITAL'!$A:$A,0),
            _xlfn.XMATCH(A237,'CENEPRED DISTRITAL'!$B$1:$XFD$1,0)
        )&lt;&gt;"",        "CON COBERTURA CENEPRED",        "SIN COBERTURA CENEPRED"    ),    "SIN COBERTURA CENEPRED")</f>
        <v>SIN COBERTURA CENEPRED</v>
      </c>
      <c r="G237" t="str" cm="1">
        <f t="array" ref="G237">IFERROR(
    IF(
        INDEX(
            'CENEPRED DISTRITAL'!$B:$XFD,
            _xlfn.XMATCH($G$1,'CENEPRED DISTRITAL'!$A:$A,0),
            _xlfn.XMATCH(A237,'CENEPRED DISTRITAL'!$B$1:$XFD$1,0)
        )&lt;&gt;"",
        "CON COBERTURA CENEPRED",
        "SIN COBERTURA CENEPRED"
    ),
    "SIN COBERTURA CENEPRED"
)</f>
        <v>SIN COBERTURA CENEPRED</v>
      </c>
      <c r="H237" t="str" cm="1">
        <f t="array" ref="H237">IFERROR(
    IF(
        INDEX(
            'CENEPRED DISTRITAL'!$B:$XFD,
            _xlfn.XMATCH($H$1,'CENEPRED DISTRITAL'!$A:$A,0),
            _xlfn.XMATCH(A237,'CENEPRED DISTRITAL'!$B$1:$XFD$1,0)
        )&lt;&gt;"",
        "CON COBERTURA CENEPRED",
        "SIN COBERTURA CENEPRED"
    ),
    "SIN COBERTURA CENEPRED"
)</f>
        <v>SIN COBERTURA CENEPRED</v>
      </c>
    </row>
    <row r="238" spans="1:8" x14ac:dyDescent="0.35">
      <c r="A238" s="359">
        <v>21905</v>
      </c>
      <c r="B238" t="s">
        <v>36666</v>
      </c>
      <c r="C238">
        <v>219</v>
      </c>
      <c r="D238">
        <v>2</v>
      </c>
      <c r="E238" t="str">
        <f>_xlfn.XLOOKUP(D238,'Ubigeo Departamental'!A:A,'Ubigeo Departamental'!B:B)</f>
        <v>Áncash</v>
      </c>
      <c r="F238" t="str" cm="1">
        <f t="array" ref="F238">IFERROR(IF(INDEX('CENEPRED DISTRITAL'!$B:$XFD,
            _xlfn.XMATCH($F$1,'CENEPRED DISTRITAL'!$A:$A,0),
            _xlfn.XMATCH(A238,'CENEPRED DISTRITAL'!$B$1:$XFD$1,0)
        )&lt;&gt;"",        "CON COBERTURA CENEPRED",        "SIN COBERTURA CENEPRED"    ),    "SIN COBERTURA CENEPRED")</f>
        <v>SIN COBERTURA CENEPRED</v>
      </c>
      <c r="G238" t="str" cm="1">
        <f t="array" ref="G238">IFERROR(
    IF(
        INDEX(
            'CENEPRED DISTRITAL'!$B:$XFD,
            _xlfn.XMATCH($G$1,'CENEPRED DISTRITAL'!$A:$A,0),
            _xlfn.XMATCH(A238,'CENEPRED DISTRITAL'!$B$1:$XFD$1,0)
        )&lt;&gt;"",
        "CON COBERTURA CENEPRED",
        "SIN COBERTURA CENEPRED"
    ),
    "SIN COBERTURA CENEPRED"
)</f>
        <v>SIN COBERTURA CENEPRED</v>
      </c>
      <c r="H238" t="str" cm="1">
        <f t="array" ref="H238">IFERROR(
    IF(
        INDEX(
            'CENEPRED DISTRITAL'!$B:$XFD,
            _xlfn.XMATCH($H$1,'CENEPRED DISTRITAL'!$A:$A,0),
            _xlfn.XMATCH(A238,'CENEPRED DISTRITAL'!$B$1:$XFD$1,0)
        )&lt;&gt;"",
        "CON COBERTURA CENEPRED",
        "SIN COBERTURA CENEPRED"
    ),
    "SIN COBERTURA CENEPRED"
)</f>
        <v>SIN COBERTURA CENEPRED</v>
      </c>
    </row>
    <row r="239" spans="1:8" x14ac:dyDescent="0.35">
      <c r="A239" s="359">
        <v>21906</v>
      </c>
      <c r="B239" t="s">
        <v>34330</v>
      </c>
      <c r="C239">
        <v>219</v>
      </c>
      <c r="D239">
        <v>2</v>
      </c>
      <c r="E239" t="str">
        <f>_xlfn.XLOOKUP(D239,'Ubigeo Departamental'!A:A,'Ubigeo Departamental'!B:B)</f>
        <v>Áncash</v>
      </c>
      <c r="F239" t="str" cm="1">
        <f t="array" ref="F239">IFERROR(IF(INDEX('CENEPRED DISTRITAL'!$B:$XFD,
            _xlfn.XMATCH($F$1,'CENEPRED DISTRITAL'!$A:$A,0),
            _xlfn.XMATCH(A239,'CENEPRED DISTRITAL'!$B$1:$XFD$1,0)
        )&lt;&gt;"",        "CON COBERTURA CENEPRED",        "SIN COBERTURA CENEPRED"    ),    "SIN COBERTURA CENEPRED")</f>
        <v>SIN COBERTURA CENEPRED</v>
      </c>
      <c r="G239" t="str" cm="1">
        <f t="array" ref="G239">IFERROR(
    IF(
        INDEX(
            'CENEPRED DISTRITAL'!$B:$XFD,
            _xlfn.XMATCH($G$1,'CENEPRED DISTRITAL'!$A:$A,0),
            _xlfn.XMATCH(A239,'CENEPRED DISTRITAL'!$B$1:$XFD$1,0)
        )&lt;&gt;"",
        "CON COBERTURA CENEPRED",
        "SIN COBERTURA CENEPRED"
    ),
    "SIN COBERTURA CENEPRED"
)</f>
        <v>SIN COBERTURA CENEPRED</v>
      </c>
      <c r="H239" t="str" cm="1">
        <f t="array" ref="H239">IFERROR(
    IF(
        INDEX(
            'CENEPRED DISTRITAL'!$B:$XFD,
            _xlfn.XMATCH($H$1,'CENEPRED DISTRITAL'!$A:$A,0),
            _xlfn.XMATCH(A239,'CENEPRED DISTRITAL'!$B$1:$XFD$1,0)
        )&lt;&gt;"",
        "CON COBERTURA CENEPRED",
        "SIN COBERTURA CENEPRED"
    ),
    "SIN COBERTURA CENEPRED"
)</f>
        <v>SIN COBERTURA CENEPRED</v>
      </c>
    </row>
    <row r="240" spans="1:8" x14ac:dyDescent="0.35">
      <c r="A240" s="359">
        <v>21907</v>
      </c>
      <c r="B240" t="s">
        <v>34473</v>
      </c>
      <c r="C240">
        <v>219</v>
      </c>
      <c r="D240">
        <v>2</v>
      </c>
      <c r="E240" t="str">
        <f>_xlfn.XLOOKUP(D240,'Ubigeo Departamental'!A:A,'Ubigeo Departamental'!B:B)</f>
        <v>Áncash</v>
      </c>
      <c r="F240" t="str" cm="1">
        <f t="array" ref="F240">IFERROR(IF(INDEX('CENEPRED DISTRITAL'!$B:$XFD,
            _xlfn.XMATCH($F$1,'CENEPRED DISTRITAL'!$A:$A,0),
            _xlfn.XMATCH(A240,'CENEPRED DISTRITAL'!$B$1:$XFD$1,0)
        )&lt;&gt;"",        "CON COBERTURA CENEPRED",        "SIN COBERTURA CENEPRED"    ),    "SIN COBERTURA CENEPRED")</f>
        <v>SIN COBERTURA CENEPRED</v>
      </c>
      <c r="G240" t="str" cm="1">
        <f t="array" ref="G240">IFERROR(
    IF(
        INDEX(
            'CENEPRED DISTRITAL'!$B:$XFD,
            _xlfn.XMATCH($G$1,'CENEPRED DISTRITAL'!$A:$A,0),
            _xlfn.XMATCH(A240,'CENEPRED DISTRITAL'!$B$1:$XFD$1,0)
        )&lt;&gt;"",
        "CON COBERTURA CENEPRED",
        "SIN COBERTURA CENEPRED"
    ),
    "SIN COBERTURA CENEPRED"
)</f>
        <v>SIN COBERTURA CENEPRED</v>
      </c>
      <c r="H240" t="str" cm="1">
        <f t="array" ref="H240">IFERROR(
    IF(
        INDEX(
            'CENEPRED DISTRITAL'!$B:$XFD,
            _xlfn.XMATCH($H$1,'CENEPRED DISTRITAL'!$A:$A,0),
            _xlfn.XMATCH(A240,'CENEPRED DISTRITAL'!$B$1:$XFD$1,0)
        )&lt;&gt;"",
        "CON COBERTURA CENEPRED",
        "SIN COBERTURA CENEPRED"
    ),
    "SIN COBERTURA CENEPRED"
)</f>
        <v>SIN COBERTURA CENEPRED</v>
      </c>
    </row>
    <row r="241" spans="1:8" x14ac:dyDescent="0.35">
      <c r="A241" s="359">
        <v>21908</v>
      </c>
      <c r="B241" t="s">
        <v>36667</v>
      </c>
      <c r="C241">
        <v>219</v>
      </c>
      <c r="D241">
        <v>2</v>
      </c>
      <c r="E241" t="str">
        <f>_xlfn.XLOOKUP(D241,'Ubigeo Departamental'!A:A,'Ubigeo Departamental'!B:B)</f>
        <v>Áncash</v>
      </c>
      <c r="F241" t="str" cm="1">
        <f t="array" ref="F241">IFERROR(IF(INDEX('CENEPRED DISTRITAL'!$B:$XFD,
            _xlfn.XMATCH($F$1,'CENEPRED DISTRITAL'!$A:$A,0),
            _xlfn.XMATCH(A241,'CENEPRED DISTRITAL'!$B$1:$XFD$1,0)
        )&lt;&gt;"",        "CON COBERTURA CENEPRED",        "SIN COBERTURA CENEPRED"    ),    "SIN COBERTURA CENEPRED")</f>
        <v>SIN COBERTURA CENEPRED</v>
      </c>
      <c r="G241" t="str" cm="1">
        <f t="array" ref="G241">IFERROR(
    IF(
        INDEX(
            'CENEPRED DISTRITAL'!$B:$XFD,
            _xlfn.XMATCH($G$1,'CENEPRED DISTRITAL'!$A:$A,0),
            _xlfn.XMATCH(A241,'CENEPRED DISTRITAL'!$B$1:$XFD$1,0)
        )&lt;&gt;"",
        "CON COBERTURA CENEPRED",
        "SIN COBERTURA CENEPRED"
    ),
    "SIN COBERTURA CENEPRED"
)</f>
        <v>SIN COBERTURA CENEPRED</v>
      </c>
      <c r="H241" t="str" cm="1">
        <f t="array" ref="H241">IFERROR(
    IF(
        INDEX(
            'CENEPRED DISTRITAL'!$B:$XFD,
            _xlfn.XMATCH($H$1,'CENEPRED DISTRITAL'!$A:$A,0),
            _xlfn.XMATCH(A241,'CENEPRED DISTRITAL'!$B$1:$XFD$1,0)
        )&lt;&gt;"",
        "CON COBERTURA CENEPRED",
        "SIN COBERTURA CENEPRED"
    ),
    "SIN COBERTURA CENEPRED"
)</f>
        <v>SIN COBERTURA CENEPRED</v>
      </c>
    </row>
    <row r="242" spans="1:8" x14ac:dyDescent="0.35">
      <c r="A242" s="359">
        <v>21909</v>
      </c>
      <c r="B242" t="s">
        <v>34280</v>
      </c>
      <c r="C242">
        <v>219</v>
      </c>
      <c r="D242">
        <v>2</v>
      </c>
      <c r="E242" t="str">
        <f>_xlfn.XLOOKUP(D242,'Ubigeo Departamental'!A:A,'Ubigeo Departamental'!B:B)</f>
        <v>Áncash</v>
      </c>
      <c r="F242" t="str" cm="1">
        <f t="array" ref="F242">IFERROR(IF(INDEX('CENEPRED DISTRITAL'!$B:$XFD,
            _xlfn.XMATCH($F$1,'CENEPRED DISTRITAL'!$A:$A,0),
            _xlfn.XMATCH(A242,'CENEPRED DISTRITAL'!$B$1:$XFD$1,0)
        )&lt;&gt;"",        "CON COBERTURA CENEPRED",        "SIN COBERTURA CENEPRED"    ),    "SIN COBERTURA CENEPRED")</f>
        <v>SIN COBERTURA CENEPRED</v>
      </c>
      <c r="G242" t="str" cm="1">
        <f t="array" ref="G242">IFERROR(
    IF(
        INDEX(
            'CENEPRED DISTRITAL'!$B:$XFD,
            _xlfn.XMATCH($G$1,'CENEPRED DISTRITAL'!$A:$A,0),
            _xlfn.XMATCH(A242,'CENEPRED DISTRITAL'!$B$1:$XFD$1,0)
        )&lt;&gt;"",
        "CON COBERTURA CENEPRED",
        "SIN COBERTURA CENEPRED"
    ),
    "SIN COBERTURA CENEPRED"
)</f>
        <v>SIN COBERTURA CENEPRED</v>
      </c>
      <c r="H242" t="str" cm="1">
        <f t="array" ref="H242">IFERROR(
    IF(
        INDEX(
            'CENEPRED DISTRITAL'!$B:$XFD,
            _xlfn.XMATCH($H$1,'CENEPRED DISTRITAL'!$A:$A,0),
            _xlfn.XMATCH(A242,'CENEPRED DISTRITAL'!$B$1:$XFD$1,0)
        )&lt;&gt;"",
        "CON COBERTURA CENEPRED",
        "SIN COBERTURA CENEPRED"
    ),
    "SIN COBERTURA CENEPRED"
)</f>
        <v>SIN COBERTURA CENEPRED</v>
      </c>
    </row>
    <row r="243" spans="1:8" x14ac:dyDescent="0.35">
      <c r="A243" s="359">
        <v>21910</v>
      </c>
      <c r="B243" t="s">
        <v>34561</v>
      </c>
      <c r="C243">
        <v>219</v>
      </c>
      <c r="D243">
        <v>2</v>
      </c>
      <c r="E243" t="str">
        <f>_xlfn.XLOOKUP(D243,'Ubigeo Departamental'!A:A,'Ubigeo Departamental'!B:B)</f>
        <v>Áncash</v>
      </c>
      <c r="F243" t="str" cm="1">
        <f t="array" ref="F243">IFERROR(IF(INDEX('CENEPRED DISTRITAL'!$B:$XFD,
            _xlfn.XMATCH($F$1,'CENEPRED DISTRITAL'!$A:$A,0),
            _xlfn.XMATCH(A243,'CENEPRED DISTRITAL'!$B$1:$XFD$1,0)
        )&lt;&gt;"",        "CON COBERTURA CENEPRED",        "SIN COBERTURA CENEPRED"    ),    "SIN COBERTURA CENEPRED")</f>
        <v>SIN COBERTURA CENEPRED</v>
      </c>
      <c r="G243" t="str" cm="1">
        <f t="array" ref="G243">IFERROR(
    IF(
        INDEX(
            'CENEPRED DISTRITAL'!$B:$XFD,
            _xlfn.XMATCH($G$1,'CENEPRED DISTRITAL'!$A:$A,0),
            _xlfn.XMATCH(A243,'CENEPRED DISTRITAL'!$B$1:$XFD$1,0)
        )&lt;&gt;"",
        "CON COBERTURA CENEPRED",
        "SIN COBERTURA CENEPRED"
    ),
    "SIN COBERTURA CENEPRED"
)</f>
        <v>SIN COBERTURA CENEPRED</v>
      </c>
      <c r="H243" t="str" cm="1">
        <f t="array" ref="H243">IFERROR(
    IF(
        INDEX(
            'CENEPRED DISTRITAL'!$B:$XFD,
            _xlfn.XMATCH($H$1,'CENEPRED DISTRITAL'!$A:$A,0),
            _xlfn.XMATCH(A243,'CENEPRED DISTRITAL'!$B$1:$XFD$1,0)
        )&lt;&gt;"",
        "CON COBERTURA CENEPRED",
        "SIN COBERTURA CENEPRED"
    ),
    "SIN COBERTURA CENEPRED"
)</f>
        <v>SIN COBERTURA CENEPRED</v>
      </c>
    </row>
    <row r="244" spans="1:8" x14ac:dyDescent="0.35">
      <c r="A244" s="359">
        <v>22001</v>
      </c>
      <c r="B244" t="s">
        <v>31580</v>
      </c>
      <c r="C244">
        <v>220</v>
      </c>
      <c r="D244">
        <v>2</v>
      </c>
      <c r="E244" t="str">
        <f>_xlfn.XLOOKUP(D244,'Ubigeo Departamental'!A:A,'Ubigeo Departamental'!B:B)</f>
        <v>Áncash</v>
      </c>
      <c r="F244" t="str" cm="1">
        <f t="array" ref="F244">IFERROR(IF(INDEX('CENEPRED DISTRITAL'!$B:$XFD,
            _xlfn.XMATCH($F$1,'CENEPRED DISTRITAL'!$A:$A,0),
            _xlfn.XMATCH(A244,'CENEPRED DISTRITAL'!$B$1:$XFD$1,0)
        )&lt;&gt;"",        "CON COBERTURA CENEPRED",        "SIN COBERTURA CENEPRED"    ),    "SIN COBERTURA CENEPRED")</f>
        <v>CON COBERTURA CENEPRED</v>
      </c>
      <c r="G244" t="str" cm="1">
        <f t="array" ref="G244">IFERROR(
    IF(
        INDEX(
            'CENEPRED DISTRITAL'!$B:$XFD,
            _xlfn.XMATCH($G$1,'CENEPRED DISTRITAL'!$A:$A,0),
            _xlfn.XMATCH(A244,'CENEPRED DISTRITAL'!$B$1:$XFD$1,0)
        )&lt;&gt;"",
        "CON COBERTURA CENEPRED",
        "SIN COBERTURA CENEPRED"
    ),
    "SIN COBERTURA CENEPRED"
)</f>
        <v>CON COBERTURA CENEPRED</v>
      </c>
      <c r="H244" t="str" cm="1">
        <f t="array" ref="H244">IFERROR(
    IF(
        INDEX(
            'CENEPRED DISTRITAL'!$B:$XFD,
            _xlfn.XMATCH($H$1,'CENEPRED DISTRITAL'!$A:$A,0),
            _xlfn.XMATCH(A244,'CENEPRED DISTRITAL'!$B$1:$XFD$1,0)
        )&lt;&gt;"",
        "CON COBERTURA CENEPRED",
        "SIN COBERTURA CENEPRED"
    ),
    "SIN COBERTURA CENEPRED"
)</f>
        <v>CON COBERTURA CENEPRED</v>
      </c>
    </row>
    <row r="245" spans="1:8" x14ac:dyDescent="0.35">
      <c r="A245" s="359">
        <v>22002</v>
      </c>
      <c r="B245" t="s">
        <v>36668</v>
      </c>
      <c r="C245">
        <v>220</v>
      </c>
      <c r="D245">
        <v>2</v>
      </c>
      <c r="E245" t="str">
        <f>_xlfn.XLOOKUP(D245,'Ubigeo Departamental'!A:A,'Ubigeo Departamental'!B:B)</f>
        <v>Áncash</v>
      </c>
      <c r="F245" t="str" cm="1">
        <f t="array" ref="F245">IFERROR(IF(INDEX('CENEPRED DISTRITAL'!$B:$XFD,
            _xlfn.XMATCH($F$1,'CENEPRED DISTRITAL'!$A:$A,0),
            _xlfn.XMATCH(A245,'CENEPRED DISTRITAL'!$B$1:$XFD$1,0)
        )&lt;&gt;"",        "CON COBERTURA CENEPRED",        "SIN COBERTURA CENEPRED"    ),    "SIN COBERTURA CENEPRED")</f>
        <v>SIN COBERTURA CENEPRED</v>
      </c>
      <c r="G245" t="str" cm="1">
        <f t="array" ref="G245">IFERROR(
    IF(
        INDEX(
            'CENEPRED DISTRITAL'!$B:$XFD,
            _xlfn.XMATCH($G$1,'CENEPRED DISTRITAL'!$A:$A,0),
            _xlfn.XMATCH(A245,'CENEPRED DISTRITAL'!$B$1:$XFD$1,0)
        )&lt;&gt;"",
        "CON COBERTURA CENEPRED",
        "SIN COBERTURA CENEPRED"
    ),
    "SIN COBERTURA CENEPRED"
)</f>
        <v>SIN COBERTURA CENEPRED</v>
      </c>
      <c r="H245" t="str" cm="1">
        <f t="array" ref="H245">IFERROR(
    IF(
        INDEX(
            'CENEPRED DISTRITAL'!$B:$XFD,
            _xlfn.XMATCH($H$1,'CENEPRED DISTRITAL'!$A:$A,0),
            _xlfn.XMATCH(A245,'CENEPRED DISTRITAL'!$B$1:$XFD$1,0)
        )&lt;&gt;"",
        "CON COBERTURA CENEPRED",
        "SIN COBERTURA CENEPRED"
    ),
    "SIN COBERTURA CENEPRED"
)</f>
        <v>SIN COBERTURA CENEPRED</v>
      </c>
    </row>
    <row r="246" spans="1:8" x14ac:dyDescent="0.35">
      <c r="A246" s="359">
        <v>22003</v>
      </c>
      <c r="B246" t="s">
        <v>34331</v>
      </c>
      <c r="C246">
        <v>220</v>
      </c>
      <c r="D246">
        <v>2</v>
      </c>
      <c r="E246" t="str">
        <f>_xlfn.XLOOKUP(D246,'Ubigeo Departamental'!A:A,'Ubigeo Departamental'!B:B)</f>
        <v>Áncash</v>
      </c>
      <c r="F246" t="str" cm="1">
        <f t="array" ref="F246">IFERROR(IF(INDEX('CENEPRED DISTRITAL'!$B:$XFD,
            _xlfn.XMATCH($F$1,'CENEPRED DISTRITAL'!$A:$A,0),
            _xlfn.XMATCH(A246,'CENEPRED DISTRITAL'!$B$1:$XFD$1,0)
        )&lt;&gt;"",        "CON COBERTURA CENEPRED",        "SIN COBERTURA CENEPRED"    ),    "SIN COBERTURA CENEPRED")</f>
        <v>SIN COBERTURA CENEPRED</v>
      </c>
      <c r="G246" t="str" cm="1">
        <f t="array" ref="G246">IFERROR(
    IF(
        INDEX(
            'CENEPRED DISTRITAL'!$B:$XFD,
            _xlfn.XMATCH($G$1,'CENEPRED DISTRITAL'!$A:$A,0),
            _xlfn.XMATCH(A246,'CENEPRED DISTRITAL'!$B$1:$XFD$1,0)
        )&lt;&gt;"",
        "CON COBERTURA CENEPRED",
        "SIN COBERTURA CENEPRED"
    ),
    "SIN COBERTURA CENEPRED"
)</f>
        <v>SIN COBERTURA CENEPRED</v>
      </c>
      <c r="H246" t="str" cm="1">
        <f t="array" ref="H246">IFERROR(
    IF(
        INDEX(
            'CENEPRED DISTRITAL'!$B:$XFD,
            _xlfn.XMATCH($H$1,'CENEPRED DISTRITAL'!$A:$A,0),
            _xlfn.XMATCH(A246,'CENEPRED DISTRITAL'!$B$1:$XFD$1,0)
        )&lt;&gt;"",
        "CON COBERTURA CENEPRED",
        "SIN COBERTURA CENEPRED"
    ),
    "SIN COBERTURA CENEPRED"
)</f>
        <v>SIN COBERTURA CENEPRED</v>
      </c>
    </row>
    <row r="247" spans="1:8" x14ac:dyDescent="0.35">
      <c r="A247" s="359">
        <v>22004</v>
      </c>
      <c r="B247" t="s">
        <v>36669</v>
      </c>
      <c r="C247">
        <v>220</v>
      </c>
      <c r="D247">
        <v>2</v>
      </c>
      <c r="E247" t="str">
        <f>_xlfn.XLOOKUP(D247,'Ubigeo Departamental'!A:A,'Ubigeo Departamental'!B:B)</f>
        <v>Áncash</v>
      </c>
      <c r="F247" t="str" cm="1">
        <f t="array" ref="F247">IFERROR(IF(INDEX('CENEPRED DISTRITAL'!$B:$XFD,
            _xlfn.XMATCH($F$1,'CENEPRED DISTRITAL'!$A:$A,0),
            _xlfn.XMATCH(A247,'CENEPRED DISTRITAL'!$B$1:$XFD$1,0)
        )&lt;&gt;"",        "CON COBERTURA CENEPRED",        "SIN COBERTURA CENEPRED"    ),    "SIN COBERTURA CENEPRED")</f>
        <v>SIN COBERTURA CENEPRED</v>
      </c>
      <c r="G247" t="str" cm="1">
        <f t="array" ref="G247">IFERROR(
    IF(
        INDEX(
            'CENEPRED DISTRITAL'!$B:$XFD,
            _xlfn.XMATCH($G$1,'CENEPRED DISTRITAL'!$A:$A,0),
            _xlfn.XMATCH(A247,'CENEPRED DISTRITAL'!$B$1:$XFD$1,0)
        )&lt;&gt;"",
        "CON COBERTURA CENEPRED",
        "SIN COBERTURA CENEPRED"
    ),
    "SIN COBERTURA CENEPRED"
)</f>
        <v>SIN COBERTURA CENEPRED</v>
      </c>
      <c r="H247" t="str" cm="1">
        <f t="array" ref="H247">IFERROR(
    IF(
        INDEX(
            'CENEPRED DISTRITAL'!$B:$XFD,
            _xlfn.XMATCH($H$1,'CENEPRED DISTRITAL'!$A:$A,0),
            _xlfn.XMATCH(A247,'CENEPRED DISTRITAL'!$B$1:$XFD$1,0)
        )&lt;&gt;"",
        "CON COBERTURA CENEPRED",
        "SIN COBERTURA CENEPRED"
    ),
    "SIN COBERTURA CENEPRED"
)</f>
        <v>SIN COBERTURA CENEPRED</v>
      </c>
    </row>
    <row r="248" spans="1:8" x14ac:dyDescent="0.35">
      <c r="A248" s="359">
        <v>22005</v>
      </c>
      <c r="B248" t="s">
        <v>34390</v>
      </c>
      <c r="C248">
        <v>220</v>
      </c>
      <c r="D248">
        <v>2</v>
      </c>
      <c r="E248" t="str">
        <f>_xlfn.XLOOKUP(D248,'Ubigeo Departamental'!A:A,'Ubigeo Departamental'!B:B)</f>
        <v>Áncash</v>
      </c>
      <c r="F248" t="str" cm="1">
        <f t="array" ref="F248">IFERROR(IF(INDEX('CENEPRED DISTRITAL'!$B:$XFD,
            _xlfn.XMATCH($F$1,'CENEPRED DISTRITAL'!$A:$A,0),
            _xlfn.XMATCH(A248,'CENEPRED DISTRITAL'!$B$1:$XFD$1,0)
        )&lt;&gt;"",        "CON COBERTURA CENEPRED",        "SIN COBERTURA CENEPRED"    ),    "SIN COBERTURA CENEPRED")</f>
        <v>SIN COBERTURA CENEPRED</v>
      </c>
      <c r="G248" t="str" cm="1">
        <f t="array" ref="G248">IFERROR(
    IF(
        INDEX(
            'CENEPRED DISTRITAL'!$B:$XFD,
            _xlfn.XMATCH($G$1,'CENEPRED DISTRITAL'!$A:$A,0),
            _xlfn.XMATCH(A248,'CENEPRED DISTRITAL'!$B$1:$XFD$1,0)
        )&lt;&gt;"",
        "CON COBERTURA CENEPRED",
        "SIN COBERTURA CENEPRED"
    ),
    "SIN COBERTURA CENEPRED"
)</f>
        <v>SIN COBERTURA CENEPRED</v>
      </c>
      <c r="H248" t="str" cm="1">
        <f t="array" ref="H248">IFERROR(
    IF(
        INDEX(
            'CENEPRED DISTRITAL'!$B:$XFD,
            _xlfn.XMATCH($H$1,'CENEPRED DISTRITAL'!$A:$A,0),
            _xlfn.XMATCH(A248,'CENEPRED DISTRITAL'!$B$1:$XFD$1,0)
        )&lt;&gt;"",
        "CON COBERTURA CENEPRED",
        "SIN COBERTURA CENEPRED"
    ),
    "SIN COBERTURA CENEPRED"
)</f>
        <v>SIN COBERTURA CENEPRED</v>
      </c>
    </row>
    <row r="249" spans="1:8" x14ac:dyDescent="0.35">
      <c r="A249" s="359">
        <v>22006</v>
      </c>
      <c r="B249" t="s">
        <v>36670</v>
      </c>
      <c r="C249">
        <v>220</v>
      </c>
      <c r="D249">
        <v>2</v>
      </c>
      <c r="E249" t="str">
        <f>_xlfn.XLOOKUP(D249,'Ubigeo Departamental'!A:A,'Ubigeo Departamental'!B:B)</f>
        <v>Áncash</v>
      </c>
      <c r="F249" t="str" cm="1">
        <f t="array" ref="F249">IFERROR(IF(INDEX('CENEPRED DISTRITAL'!$B:$XFD,
            _xlfn.XMATCH($F$1,'CENEPRED DISTRITAL'!$A:$A,0),
            _xlfn.XMATCH(A249,'CENEPRED DISTRITAL'!$B$1:$XFD$1,0)
        )&lt;&gt;"",        "CON COBERTURA CENEPRED",        "SIN COBERTURA CENEPRED"    ),    "SIN COBERTURA CENEPRED")</f>
        <v>SIN COBERTURA CENEPRED</v>
      </c>
      <c r="G249" t="str" cm="1">
        <f t="array" ref="G249">IFERROR(
    IF(
        INDEX(
            'CENEPRED DISTRITAL'!$B:$XFD,
            _xlfn.XMATCH($G$1,'CENEPRED DISTRITAL'!$A:$A,0),
            _xlfn.XMATCH(A249,'CENEPRED DISTRITAL'!$B$1:$XFD$1,0)
        )&lt;&gt;"",
        "CON COBERTURA CENEPRED",
        "SIN COBERTURA CENEPRED"
    ),
    "SIN COBERTURA CENEPRED"
)</f>
        <v>SIN COBERTURA CENEPRED</v>
      </c>
      <c r="H249" t="str" cm="1">
        <f t="array" ref="H249">IFERROR(
    IF(
        INDEX(
            'CENEPRED DISTRITAL'!$B:$XFD,
            _xlfn.XMATCH($H$1,'CENEPRED DISTRITAL'!$A:$A,0),
            _xlfn.XMATCH(A249,'CENEPRED DISTRITAL'!$B$1:$XFD$1,0)
        )&lt;&gt;"",
        "CON COBERTURA CENEPRED",
        "SIN COBERTURA CENEPRED"
    ),
    "SIN COBERTURA CENEPRED"
)</f>
        <v>SIN COBERTURA CENEPRED</v>
      </c>
    </row>
    <row r="250" spans="1:8" x14ac:dyDescent="0.35">
      <c r="A250" s="359">
        <v>22007</v>
      </c>
      <c r="B250" t="s">
        <v>34809</v>
      </c>
      <c r="C250">
        <v>220</v>
      </c>
      <c r="D250">
        <v>2</v>
      </c>
      <c r="E250" t="str">
        <f>_xlfn.XLOOKUP(D250,'Ubigeo Departamental'!A:A,'Ubigeo Departamental'!B:B)</f>
        <v>Áncash</v>
      </c>
      <c r="F250" t="str" cm="1">
        <f t="array" ref="F250">IFERROR(IF(INDEX('CENEPRED DISTRITAL'!$B:$XFD,
            _xlfn.XMATCH($F$1,'CENEPRED DISTRITAL'!$A:$A,0),
            _xlfn.XMATCH(A250,'CENEPRED DISTRITAL'!$B$1:$XFD$1,0)
        )&lt;&gt;"",        "CON COBERTURA CENEPRED",        "SIN COBERTURA CENEPRED"    ),    "SIN COBERTURA CENEPRED")</f>
        <v>SIN COBERTURA CENEPRED</v>
      </c>
      <c r="G250" t="str" cm="1">
        <f t="array" ref="G250">IFERROR(
    IF(
        INDEX(
            'CENEPRED DISTRITAL'!$B:$XFD,
            _xlfn.XMATCH($G$1,'CENEPRED DISTRITAL'!$A:$A,0),
            _xlfn.XMATCH(A250,'CENEPRED DISTRITAL'!$B$1:$XFD$1,0)
        )&lt;&gt;"",
        "CON COBERTURA CENEPRED",
        "SIN COBERTURA CENEPRED"
    ),
    "SIN COBERTURA CENEPRED"
)</f>
        <v>SIN COBERTURA CENEPRED</v>
      </c>
      <c r="H250" t="str" cm="1">
        <f t="array" ref="H250">IFERROR(
    IF(
        INDEX(
            'CENEPRED DISTRITAL'!$B:$XFD,
            _xlfn.XMATCH($H$1,'CENEPRED DISTRITAL'!$A:$A,0),
            _xlfn.XMATCH(A250,'CENEPRED DISTRITAL'!$B$1:$XFD$1,0)
        )&lt;&gt;"",
        "CON COBERTURA CENEPRED",
        "SIN COBERTURA CENEPRED"
    ),
    "SIN COBERTURA CENEPRED"
)</f>
        <v>SIN COBERTURA CENEPRED</v>
      </c>
    </row>
    <row r="251" spans="1:8" x14ac:dyDescent="0.35">
      <c r="A251" s="359">
        <v>22008</v>
      </c>
      <c r="B251" t="s">
        <v>36671</v>
      </c>
      <c r="C251">
        <v>220</v>
      </c>
      <c r="D251">
        <v>2</v>
      </c>
      <c r="E251" t="str">
        <f>_xlfn.XLOOKUP(D251,'Ubigeo Departamental'!A:A,'Ubigeo Departamental'!B:B)</f>
        <v>Áncash</v>
      </c>
      <c r="F251" t="str" cm="1">
        <f t="array" ref="F251">IFERROR(IF(INDEX('CENEPRED DISTRITAL'!$B:$XFD,
            _xlfn.XMATCH($F$1,'CENEPRED DISTRITAL'!$A:$A,0),
            _xlfn.XMATCH(A251,'CENEPRED DISTRITAL'!$B$1:$XFD$1,0)
        )&lt;&gt;"",        "CON COBERTURA CENEPRED",        "SIN COBERTURA CENEPRED"    ),    "SIN COBERTURA CENEPRED")</f>
        <v>SIN COBERTURA CENEPRED</v>
      </c>
      <c r="G251" t="str" cm="1">
        <f t="array" ref="G251">IFERROR(
    IF(
        INDEX(
            'CENEPRED DISTRITAL'!$B:$XFD,
            _xlfn.XMATCH($G$1,'CENEPRED DISTRITAL'!$A:$A,0),
            _xlfn.XMATCH(A251,'CENEPRED DISTRITAL'!$B$1:$XFD$1,0)
        )&lt;&gt;"",
        "CON COBERTURA CENEPRED",
        "SIN COBERTURA CENEPRED"
    ),
    "SIN COBERTURA CENEPRED"
)</f>
        <v>SIN COBERTURA CENEPRED</v>
      </c>
      <c r="H251" t="str" cm="1">
        <f t="array" ref="H251">IFERROR(
    IF(
        INDEX(
            'CENEPRED DISTRITAL'!$B:$XFD,
            _xlfn.XMATCH($H$1,'CENEPRED DISTRITAL'!$A:$A,0),
            _xlfn.XMATCH(A251,'CENEPRED DISTRITAL'!$B$1:$XFD$1,0)
        )&lt;&gt;"",
        "CON COBERTURA CENEPRED",
        "SIN COBERTURA CENEPRED"
    ),
    "SIN COBERTURA CENEPRED"
)</f>
        <v>SIN COBERTURA CENEPRED</v>
      </c>
    </row>
    <row r="252" spans="1:8" x14ac:dyDescent="0.35">
      <c r="A252" s="359">
        <v>30101</v>
      </c>
      <c r="B252" t="s">
        <v>31546</v>
      </c>
      <c r="C252">
        <v>301</v>
      </c>
      <c r="D252">
        <v>3</v>
      </c>
      <c r="E252" t="str">
        <f>_xlfn.XLOOKUP(D252,'Ubigeo Departamental'!A:A,'Ubigeo Departamental'!B:B)</f>
        <v>Apurímac</v>
      </c>
      <c r="F252" t="str" cm="1">
        <f t="array" ref="F252">IFERROR(IF(INDEX('CENEPRED DISTRITAL'!$B:$XFD,
            _xlfn.XMATCH($F$1,'CENEPRED DISTRITAL'!$A:$A,0),
            _xlfn.XMATCH(A252,'CENEPRED DISTRITAL'!$B$1:$XFD$1,0)
        )&lt;&gt;"",        "CON COBERTURA CENEPRED",        "SIN COBERTURA CENEPRED"    ),    "SIN COBERTURA CENEPRED")</f>
        <v>CON COBERTURA CENEPRED</v>
      </c>
      <c r="G252" t="str" cm="1">
        <f t="array" ref="G252">IFERROR(
    IF(
        INDEX(
            'CENEPRED DISTRITAL'!$B:$XFD,
            _xlfn.XMATCH($G$1,'CENEPRED DISTRITAL'!$A:$A,0),
            _xlfn.XMATCH(A252,'CENEPRED DISTRITAL'!$B$1:$XFD$1,0)
        )&lt;&gt;"",
        "CON COBERTURA CENEPRED",
        "SIN COBERTURA CENEPRED"
    ),
    "SIN COBERTURA CENEPRED"
)</f>
        <v>CON COBERTURA CENEPRED</v>
      </c>
      <c r="H252" t="str" cm="1">
        <f t="array" ref="H252">IFERROR(
    IF(
        INDEX(
            'CENEPRED DISTRITAL'!$B:$XFD,
            _xlfn.XMATCH($H$1,'CENEPRED DISTRITAL'!$A:$A,0),
            _xlfn.XMATCH(A252,'CENEPRED DISTRITAL'!$B$1:$XFD$1,0)
        )&lt;&gt;"",
        "CON COBERTURA CENEPRED",
        "SIN COBERTURA CENEPRED"
    ),
    "SIN COBERTURA CENEPRED"
)</f>
        <v>CON COBERTURA CENEPRED</v>
      </c>
    </row>
    <row r="253" spans="1:8" x14ac:dyDescent="0.35">
      <c r="A253" s="359">
        <v>30102</v>
      </c>
      <c r="B253" t="s">
        <v>34562</v>
      </c>
      <c r="C253">
        <v>301</v>
      </c>
      <c r="D253">
        <v>3</v>
      </c>
      <c r="E253" t="str">
        <f>_xlfn.XLOOKUP(D253,'Ubigeo Departamental'!A:A,'Ubigeo Departamental'!B:B)</f>
        <v>Apurímac</v>
      </c>
      <c r="F253" t="str" cm="1">
        <f t="array" ref="F253">IFERROR(IF(INDEX('CENEPRED DISTRITAL'!$B:$XFD,
            _xlfn.XMATCH($F$1,'CENEPRED DISTRITAL'!$A:$A,0),
            _xlfn.XMATCH(A253,'CENEPRED DISTRITAL'!$B$1:$XFD$1,0)
        )&lt;&gt;"",        "CON COBERTURA CENEPRED",        "SIN COBERTURA CENEPRED"    ),    "SIN COBERTURA CENEPRED")</f>
        <v>SIN COBERTURA CENEPRED</v>
      </c>
      <c r="G253" t="str" cm="1">
        <f t="array" ref="G253">IFERROR(
    IF(
        INDEX(
            'CENEPRED DISTRITAL'!$B:$XFD,
            _xlfn.XMATCH($G$1,'CENEPRED DISTRITAL'!$A:$A,0),
            _xlfn.XMATCH(A253,'CENEPRED DISTRITAL'!$B$1:$XFD$1,0)
        )&lt;&gt;"",
        "CON COBERTURA CENEPRED",
        "SIN COBERTURA CENEPRED"
    ),
    "SIN COBERTURA CENEPRED"
)</f>
        <v>SIN COBERTURA CENEPRED</v>
      </c>
      <c r="H253" t="str" cm="1">
        <f t="array" ref="H253">IFERROR(
    IF(
        INDEX(
            'CENEPRED DISTRITAL'!$B:$XFD,
            _xlfn.XMATCH($H$1,'CENEPRED DISTRITAL'!$A:$A,0),
            _xlfn.XMATCH(A253,'CENEPRED DISTRITAL'!$B$1:$XFD$1,0)
        )&lt;&gt;"",
        "CON COBERTURA CENEPRED",
        "SIN COBERTURA CENEPRED"
    ),
    "SIN COBERTURA CENEPRED"
)</f>
        <v>SIN COBERTURA CENEPRED</v>
      </c>
    </row>
    <row r="254" spans="1:8" x14ac:dyDescent="0.35">
      <c r="A254" s="359">
        <v>30103</v>
      </c>
      <c r="B254" t="s">
        <v>34563</v>
      </c>
      <c r="C254">
        <v>301</v>
      </c>
      <c r="D254">
        <v>3</v>
      </c>
      <c r="E254" t="str">
        <f>_xlfn.XLOOKUP(D254,'Ubigeo Departamental'!A:A,'Ubigeo Departamental'!B:B)</f>
        <v>Apurímac</v>
      </c>
      <c r="F254" t="str" cm="1">
        <f t="array" ref="F254">IFERROR(IF(INDEX('CENEPRED DISTRITAL'!$B:$XFD,
            _xlfn.XMATCH($F$1,'CENEPRED DISTRITAL'!$A:$A,0),
            _xlfn.XMATCH(A254,'CENEPRED DISTRITAL'!$B$1:$XFD$1,0)
        )&lt;&gt;"",        "CON COBERTURA CENEPRED",        "SIN COBERTURA CENEPRED"    ),    "SIN COBERTURA CENEPRED")</f>
        <v>SIN COBERTURA CENEPRED</v>
      </c>
      <c r="G254" t="str" cm="1">
        <f t="array" ref="G254">IFERROR(
    IF(
        INDEX(
            'CENEPRED DISTRITAL'!$B:$XFD,
            _xlfn.XMATCH($G$1,'CENEPRED DISTRITAL'!$A:$A,0),
            _xlfn.XMATCH(A254,'CENEPRED DISTRITAL'!$B$1:$XFD$1,0)
        )&lt;&gt;"",
        "CON COBERTURA CENEPRED",
        "SIN COBERTURA CENEPRED"
    ),
    "SIN COBERTURA CENEPRED"
)</f>
        <v>SIN COBERTURA CENEPRED</v>
      </c>
      <c r="H254" t="str" cm="1">
        <f t="array" ref="H254">IFERROR(
    IF(
        INDEX(
            'CENEPRED DISTRITAL'!$B:$XFD,
            _xlfn.XMATCH($H$1,'CENEPRED DISTRITAL'!$A:$A,0),
            _xlfn.XMATCH(A254,'CENEPRED DISTRITAL'!$B$1:$XFD$1,0)
        )&lt;&gt;"",
        "CON COBERTURA CENEPRED",
        "SIN COBERTURA CENEPRED"
    ),
    "SIN COBERTURA CENEPRED"
)</f>
        <v>SIN COBERTURA CENEPRED</v>
      </c>
    </row>
    <row r="255" spans="1:8" x14ac:dyDescent="0.35">
      <c r="A255" s="359">
        <v>30104</v>
      </c>
      <c r="B255" t="s">
        <v>31586</v>
      </c>
      <c r="C255">
        <v>301</v>
      </c>
      <c r="D255">
        <v>3</v>
      </c>
      <c r="E255" t="str">
        <f>_xlfn.XLOOKUP(D255,'Ubigeo Departamental'!A:A,'Ubigeo Departamental'!B:B)</f>
        <v>Apurímac</v>
      </c>
      <c r="F255" t="str" cm="1">
        <f t="array" ref="F255">IFERROR(IF(INDEX('CENEPRED DISTRITAL'!$B:$XFD,
            _xlfn.XMATCH($F$1,'CENEPRED DISTRITAL'!$A:$A,0),
            _xlfn.XMATCH(A255,'CENEPRED DISTRITAL'!$B$1:$XFD$1,0)
        )&lt;&gt;"",        "CON COBERTURA CENEPRED",        "SIN COBERTURA CENEPRED"    ),    "SIN COBERTURA CENEPRED")</f>
        <v>CON COBERTURA CENEPRED</v>
      </c>
      <c r="G255" t="str" cm="1">
        <f t="array" ref="G255">IFERROR(
    IF(
        INDEX(
            'CENEPRED DISTRITAL'!$B:$XFD,
            _xlfn.XMATCH($G$1,'CENEPRED DISTRITAL'!$A:$A,0),
            _xlfn.XMATCH(A255,'CENEPRED DISTRITAL'!$B$1:$XFD$1,0)
        )&lt;&gt;"",
        "CON COBERTURA CENEPRED",
        "SIN COBERTURA CENEPRED"
    ),
    "SIN COBERTURA CENEPRED"
)</f>
        <v>CON COBERTURA CENEPRED</v>
      </c>
      <c r="H255" t="str" cm="1">
        <f t="array" ref="H255">IFERROR(
    IF(
        INDEX(
            'CENEPRED DISTRITAL'!$B:$XFD,
            _xlfn.XMATCH($H$1,'CENEPRED DISTRITAL'!$A:$A,0),
            _xlfn.XMATCH(A255,'CENEPRED DISTRITAL'!$B$1:$XFD$1,0)
        )&lt;&gt;"",
        "CON COBERTURA CENEPRED",
        "SIN COBERTURA CENEPRED"
    ),
    "SIN COBERTURA CENEPRED"
)</f>
        <v>CON COBERTURA CENEPRED</v>
      </c>
    </row>
    <row r="256" spans="1:8" x14ac:dyDescent="0.35">
      <c r="A256" s="359">
        <v>30105</v>
      </c>
      <c r="B256" t="s">
        <v>34391</v>
      </c>
      <c r="C256">
        <v>301</v>
      </c>
      <c r="D256">
        <v>3</v>
      </c>
      <c r="E256" t="str">
        <f>_xlfn.XLOOKUP(D256,'Ubigeo Departamental'!A:A,'Ubigeo Departamental'!B:B)</f>
        <v>Apurímac</v>
      </c>
      <c r="F256" t="str" cm="1">
        <f t="array" ref="F256">IFERROR(IF(INDEX('CENEPRED DISTRITAL'!$B:$XFD,
            _xlfn.XMATCH($F$1,'CENEPRED DISTRITAL'!$A:$A,0),
            _xlfn.XMATCH(A256,'CENEPRED DISTRITAL'!$B$1:$XFD$1,0)
        )&lt;&gt;"",        "CON COBERTURA CENEPRED",        "SIN COBERTURA CENEPRED"    ),    "SIN COBERTURA CENEPRED")</f>
        <v>SIN COBERTURA CENEPRED</v>
      </c>
      <c r="G256" t="str" cm="1">
        <f t="array" ref="G256">IFERROR(
    IF(
        INDEX(
            'CENEPRED DISTRITAL'!$B:$XFD,
            _xlfn.XMATCH($G$1,'CENEPRED DISTRITAL'!$A:$A,0),
            _xlfn.XMATCH(A256,'CENEPRED DISTRITAL'!$B$1:$XFD$1,0)
        )&lt;&gt;"",
        "CON COBERTURA CENEPRED",
        "SIN COBERTURA CENEPRED"
    ),
    "SIN COBERTURA CENEPRED"
)</f>
        <v>SIN COBERTURA CENEPRED</v>
      </c>
      <c r="H256" t="str" cm="1">
        <f t="array" ref="H256">IFERROR(
    IF(
        INDEX(
            'CENEPRED DISTRITAL'!$B:$XFD,
            _xlfn.XMATCH($H$1,'CENEPRED DISTRITAL'!$A:$A,0),
            _xlfn.XMATCH(A256,'CENEPRED DISTRITAL'!$B$1:$XFD$1,0)
        )&lt;&gt;"",
        "CON COBERTURA CENEPRED",
        "SIN COBERTURA CENEPRED"
    ),
    "SIN COBERTURA CENEPRED"
)</f>
        <v>SIN COBERTURA CENEPRED</v>
      </c>
    </row>
    <row r="257" spans="1:8" x14ac:dyDescent="0.35">
      <c r="A257" s="359">
        <v>30106</v>
      </c>
      <c r="B257" t="s">
        <v>34097</v>
      </c>
      <c r="C257">
        <v>301</v>
      </c>
      <c r="D257">
        <v>3</v>
      </c>
      <c r="E257" t="str">
        <f>_xlfn.XLOOKUP(D257,'Ubigeo Departamental'!A:A,'Ubigeo Departamental'!B:B)</f>
        <v>Apurímac</v>
      </c>
      <c r="F257" t="str" cm="1">
        <f t="array" ref="F257">IFERROR(IF(INDEX('CENEPRED DISTRITAL'!$B:$XFD,
            _xlfn.XMATCH($F$1,'CENEPRED DISTRITAL'!$A:$A,0),
            _xlfn.XMATCH(A257,'CENEPRED DISTRITAL'!$B$1:$XFD$1,0)
        )&lt;&gt;"",        "CON COBERTURA CENEPRED",        "SIN COBERTURA CENEPRED"    ),    "SIN COBERTURA CENEPRED")</f>
        <v>SIN COBERTURA CENEPRED</v>
      </c>
      <c r="G257" t="str" cm="1">
        <f t="array" ref="G257">IFERROR(
    IF(
        INDEX(
            'CENEPRED DISTRITAL'!$B:$XFD,
            _xlfn.XMATCH($G$1,'CENEPRED DISTRITAL'!$A:$A,0),
            _xlfn.XMATCH(A257,'CENEPRED DISTRITAL'!$B$1:$XFD$1,0)
        )&lt;&gt;"",
        "CON COBERTURA CENEPRED",
        "SIN COBERTURA CENEPRED"
    ),
    "SIN COBERTURA CENEPRED"
)</f>
        <v>SIN COBERTURA CENEPRED</v>
      </c>
      <c r="H257" t="str" cm="1">
        <f t="array" ref="H257">IFERROR(
    IF(
        INDEX(
            'CENEPRED DISTRITAL'!$B:$XFD,
            _xlfn.XMATCH($H$1,'CENEPRED DISTRITAL'!$A:$A,0),
            _xlfn.XMATCH(A257,'CENEPRED DISTRITAL'!$B$1:$XFD$1,0)
        )&lt;&gt;"",
        "CON COBERTURA CENEPRED",
        "SIN COBERTURA CENEPRED"
    ),
    "SIN COBERTURA CENEPRED"
)</f>
        <v>SIN COBERTURA CENEPRED</v>
      </c>
    </row>
    <row r="258" spans="1:8" x14ac:dyDescent="0.35">
      <c r="A258" s="359">
        <v>30107</v>
      </c>
      <c r="B258" t="s">
        <v>31629</v>
      </c>
      <c r="C258">
        <v>301</v>
      </c>
      <c r="D258">
        <v>3</v>
      </c>
      <c r="E258" t="str">
        <f>_xlfn.XLOOKUP(D258,'Ubigeo Departamental'!A:A,'Ubigeo Departamental'!B:B)</f>
        <v>Apurímac</v>
      </c>
      <c r="F258" t="str" cm="1">
        <f t="array" ref="F258">IFERROR(IF(INDEX('CENEPRED DISTRITAL'!$B:$XFD,
            _xlfn.XMATCH($F$1,'CENEPRED DISTRITAL'!$A:$A,0),
            _xlfn.XMATCH(A258,'CENEPRED DISTRITAL'!$B$1:$XFD$1,0)
        )&lt;&gt;"",        "CON COBERTURA CENEPRED",        "SIN COBERTURA CENEPRED"    ),    "SIN COBERTURA CENEPRED")</f>
        <v>CON COBERTURA CENEPRED</v>
      </c>
      <c r="G258" t="str" cm="1">
        <f t="array" ref="G258">IFERROR(
    IF(
        INDEX(
            'CENEPRED DISTRITAL'!$B:$XFD,
            _xlfn.XMATCH($G$1,'CENEPRED DISTRITAL'!$A:$A,0),
            _xlfn.XMATCH(A258,'CENEPRED DISTRITAL'!$B$1:$XFD$1,0)
        )&lt;&gt;"",
        "CON COBERTURA CENEPRED",
        "SIN COBERTURA CENEPRED"
    ),
    "SIN COBERTURA CENEPRED"
)</f>
        <v>CON COBERTURA CENEPRED</v>
      </c>
      <c r="H258" t="str" cm="1">
        <f t="array" ref="H258">IFERROR(
    IF(
        INDEX(
            'CENEPRED DISTRITAL'!$B:$XFD,
            _xlfn.XMATCH($H$1,'CENEPRED DISTRITAL'!$A:$A,0),
            _xlfn.XMATCH(A258,'CENEPRED DISTRITAL'!$B$1:$XFD$1,0)
        )&lt;&gt;"",
        "CON COBERTURA CENEPRED",
        "SIN COBERTURA CENEPRED"
    ),
    "SIN COBERTURA CENEPRED"
)</f>
        <v>CON COBERTURA CENEPRED</v>
      </c>
    </row>
    <row r="259" spans="1:8" x14ac:dyDescent="0.35">
      <c r="A259" s="359">
        <v>30108</v>
      </c>
      <c r="B259" t="s">
        <v>36672</v>
      </c>
      <c r="C259">
        <v>301</v>
      </c>
      <c r="D259">
        <v>3</v>
      </c>
      <c r="E259" t="str">
        <f>_xlfn.XLOOKUP(D259,'Ubigeo Departamental'!A:A,'Ubigeo Departamental'!B:B)</f>
        <v>Apurímac</v>
      </c>
      <c r="F259" t="str" cm="1">
        <f t="array" ref="F259">IFERROR(IF(INDEX('CENEPRED DISTRITAL'!$B:$XFD,
            _xlfn.XMATCH($F$1,'CENEPRED DISTRITAL'!$A:$A,0),
            _xlfn.XMATCH(A259,'CENEPRED DISTRITAL'!$B$1:$XFD$1,0)
        )&lt;&gt;"",        "CON COBERTURA CENEPRED",        "SIN COBERTURA CENEPRED"    ),    "SIN COBERTURA CENEPRED")</f>
        <v>SIN COBERTURA CENEPRED</v>
      </c>
      <c r="G259" t="str" cm="1">
        <f t="array" ref="G259">IFERROR(
    IF(
        INDEX(
            'CENEPRED DISTRITAL'!$B:$XFD,
            _xlfn.XMATCH($G$1,'CENEPRED DISTRITAL'!$A:$A,0),
            _xlfn.XMATCH(A259,'CENEPRED DISTRITAL'!$B$1:$XFD$1,0)
        )&lt;&gt;"",
        "CON COBERTURA CENEPRED",
        "SIN COBERTURA CENEPRED"
    ),
    "SIN COBERTURA CENEPRED"
)</f>
        <v>SIN COBERTURA CENEPRED</v>
      </c>
      <c r="H259" t="str" cm="1">
        <f t="array" ref="H259">IFERROR(
    IF(
        INDEX(
            'CENEPRED DISTRITAL'!$B:$XFD,
            _xlfn.XMATCH($H$1,'CENEPRED DISTRITAL'!$A:$A,0),
            _xlfn.XMATCH(A259,'CENEPRED DISTRITAL'!$B$1:$XFD$1,0)
        )&lt;&gt;"",
        "CON COBERTURA CENEPRED",
        "SIN COBERTURA CENEPRED"
    ),
    "SIN COBERTURA CENEPRED"
)</f>
        <v>SIN COBERTURA CENEPRED</v>
      </c>
    </row>
    <row r="260" spans="1:8" x14ac:dyDescent="0.35">
      <c r="A260" s="359">
        <v>30109</v>
      </c>
      <c r="B260" t="s">
        <v>31628</v>
      </c>
      <c r="C260">
        <v>301</v>
      </c>
      <c r="D260">
        <v>3</v>
      </c>
      <c r="E260" t="str">
        <f>_xlfn.XLOOKUP(D260,'Ubigeo Departamental'!A:A,'Ubigeo Departamental'!B:B)</f>
        <v>Apurímac</v>
      </c>
      <c r="F260" t="str" cm="1">
        <f t="array" ref="F260">IFERROR(IF(INDEX('CENEPRED DISTRITAL'!$B:$XFD,
            _xlfn.XMATCH($F$1,'CENEPRED DISTRITAL'!$A:$A,0),
            _xlfn.XMATCH(A260,'CENEPRED DISTRITAL'!$B$1:$XFD$1,0)
        )&lt;&gt;"",        "CON COBERTURA CENEPRED",        "SIN COBERTURA CENEPRED"    ),    "SIN COBERTURA CENEPRED")</f>
        <v>CON COBERTURA CENEPRED</v>
      </c>
      <c r="G260" t="str" cm="1">
        <f t="array" ref="G260">IFERROR(
    IF(
        INDEX(
            'CENEPRED DISTRITAL'!$B:$XFD,
            _xlfn.XMATCH($G$1,'CENEPRED DISTRITAL'!$A:$A,0),
            _xlfn.XMATCH(A260,'CENEPRED DISTRITAL'!$B$1:$XFD$1,0)
        )&lt;&gt;"",
        "CON COBERTURA CENEPRED",
        "SIN COBERTURA CENEPRED"
    ),
    "SIN COBERTURA CENEPRED"
)</f>
        <v>CON COBERTURA CENEPRED</v>
      </c>
      <c r="H260" t="str" cm="1">
        <f t="array" ref="H260">IFERROR(
    IF(
        INDEX(
            'CENEPRED DISTRITAL'!$B:$XFD,
            _xlfn.XMATCH($H$1,'CENEPRED DISTRITAL'!$A:$A,0),
            _xlfn.XMATCH(A260,'CENEPRED DISTRITAL'!$B$1:$XFD$1,0)
        )&lt;&gt;"",
        "CON COBERTURA CENEPRED",
        "SIN COBERTURA CENEPRED"
    ),
    "SIN COBERTURA CENEPRED"
)</f>
        <v>CON COBERTURA CENEPRED</v>
      </c>
    </row>
    <row r="261" spans="1:8" x14ac:dyDescent="0.35">
      <c r="A261" s="359">
        <v>30201</v>
      </c>
      <c r="B261" t="s">
        <v>31547</v>
      </c>
      <c r="C261">
        <v>302</v>
      </c>
      <c r="D261">
        <v>3</v>
      </c>
      <c r="E261" t="str">
        <f>_xlfn.XLOOKUP(D261,'Ubigeo Departamental'!A:A,'Ubigeo Departamental'!B:B)</f>
        <v>Apurímac</v>
      </c>
      <c r="F261" t="str" cm="1">
        <f t="array" ref="F261">IFERROR(IF(INDEX('CENEPRED DISTRITAL'!$B:$XFD,
            _xlfn.XMATCH($F$1,'CENEPRED DISTRITAL'!$A:$A,0),
            _xlfn.XMATCH(A261,'CENEPRED DISTRITAL'!$B$1:$XFD$1,0)
        )&lt;&gt;"",        "CON COBERTURA CENEPRED",        "SIN COBERTURA CENEPRED"    ),    "SIN COBERTURA CENEPRED")</f>
        <v>CON COBERTURA CENEPRED</v>
      </c>
      <c r="G261" t="str" cm="1">
        <f t="array" ref="G261">IFERROR(
    IF(
        INDEX(
            'CENEPRED DISTRITAL'!$B:$XFD,
            _xlfn.XMATCH($G$1,'CENEPRED DISTRITAL'!$A:$A,0),
            _xlfn.XMATCH(A261,'CENEPRED DISTRITAL'!$B$1:$XFD$1,0)
        )&lt;&gt;"",
        "CON COBERTURA CENEPRED",
        "SIN COBERTURA CENEPRED"
    ),
    "SIN COBERTURA CENEPRED"
)</f>
        <v>CON COBERTURA CENEPRED</v>
      </c>
      <c r="H261" t="str" cm="1">
        <f t="array" ref="H261">IFERROR(
    IF(
        INDEX(
            'CENEPRED DISTRITAL'!$B:$XFD,
            _xlfn.XMATCH($H$1,'CENEPRED DISTRITAL'!$A:$A,0),
            _xlfn.XMATCH(A261,'CENEPRED DISTRITAL'!$B$1:$XFD$1,0)
        )&lt;&gt;"",
        "CON COBERTURA CENEPRED",
        "SIN COBERTURA CENEPRED"
    ),
    "SIN COBERTURA CENEPRED"
)</f>
        <v>CON COBERTURA CENEPRED</v>
      </c>
    </row>
    <row r="262" spans="1:8" x14ac:dyDescent="0.35">
      <c r="A262" s="359">
        <v>30202</v>
      </c>
      <c r="B262" t="s">
        <v>34106</v>
      </c>
      <c r="C262">
        <v>302</v>
      </c>
      <c r="D262">
        <v>3</v>
      </c>
      <c r="E262" t="str">
        <f>_xlfn.XLOOKUP(D262,'Ubigeo Departamental'!A:A,'Ubigeo Departamental'!B:B)</f>
        <v>Apurímac</v>
      </c>
      <c r="F262" t="str" cm="1">
        <f t="array" ref="F262">IFERROR(IF(INDEX('CENEPRED DISTRITAL'!$B:$XFD,
            _xlfn.XMATCH($F$1,'CENEPRED DISTRITAL'!$A:$A,0),
            _xlfn.XMATCH(A262,'CENEPRED DISTRITAL'!$B$1:$XFD$1,0)
        )&lt;&gt;"",        "CON COBERTURA CENEPRED",        "SIN COBERTURA CENEPRED"    ),    "SIN COBERTURA CENEPRED")</f>
        <v>SIN COBERTURA CENEPRED</v>
      </c>
      <c r="G262" t="str" cm="1">
        <f t="array" ref="G262">IFERROR(
    IF(
        INDEX(
            'CENEPRED DISTRITAL'!$B:$XFD,
            _xlfn.XMATCH($G$1,'CENEPRED DISTRITAL'!$A:$A,0),
            _xlfn.XMATCH(A262,'CENEPRED DISTRITAL'!$B$1:$XFD$1,0)
        )&lt;&gt;"",
        "CON COBERTURA CENEPRED",
        "SIN COBERTURA CENEPRED"
    ),
    "SIN COBERTURA CENEPRED"
)</f>
        <v>SIN COBERTURA CENEPRED</v>
      </c>
      <c r="H262" t="str" cm="1">
        <f t="array" ref="H262">IFERROR(
    IF(
        INDEX(
            'CENEPRED DISTRITAL'!$B:$XFD,
            _xlfn.XMATCH($H$1,'CENEPRED DISTRITAL'!$A:$A,0),
            _xlfn.XMATCH(A262,'CENEPRED DISTRITAL'!$B$1:$XFD$1,0)
        )&lt;&gt;"",
        "CON COBERTURA CENEPRED",
        "SIN COBERTURA CENEPRED"
    ),
    "SIN COBERTURA CENEPRED"
)</f>
        <v>SIN COBERTURA CENEPRED</v>
      </c>
    </row>
    <row r="263" spans="1:8" x14ac:dyDescent="0.35">
      <c r="A263" s="359">
        <v>30203</v>
      </c>
      <c r="B263" t="s">
        <v>34596</v>
      </c>
      <c r="C263">
        <v>302</v>
      </c>
      <c r="D263">
        <v>3</v>
      </c>
      <c r="E263" t="str">
        <f>_xlfn.XLOOKUP(D263,'Ubigeo Departamental'!A:A,'Ubigeo Departamental'!B:B)</f>
        <v>Apurímac</v>
      </c>
      <c r="F263" t="str" cm="1">
        <f t="array" ref="F263">IFERROR(IF(INDEX('CENEPRED DISTRITAL'!$B:$XFD,
            _xlfn.XMATCH($F$1,'CENEPRED DISTRITAL'!$A:$A,0),
            _xlfn.XMATCH(A263,'CENEPRED DISTRITAL'!$B$1:$XFD$1,0)
        )&lt;&gt;"",        "CON COBERTURA CENEPRED",        "SIN COBERTURA CENEPRED"    ),    "SIN COBERTURA CENEPRED")</f>
        <v>SIN COBERTURA CENEPRED</v>
      </c>
      <c r="G263" t="str" cm="1">
        <f t="array" ref="G263">IFERROR(
    IF(
        INDEX(
            'CENEPRED DISTRITAL'!$B:$XFD,
            _xlfn.XMATCH($G$1,'CENEPRED DISTRITAL'!$A:$A,0),
            _xlfn.XMATCH(A263,'CENEPRED DISTRITAL'!$B$1:$XFD$1,0)
        )&lt;&gt;"",
        "CON COBERTURA CENEPRED",
        "SIN COBERTURA CENEPRED"
    ),
    "SIN COBERTURA CENEPRED"
)</f>
        <v>SIN COBERTURA CENEPRED</v>
      </c>
      <c r="H263" t="str" cm="1">
        <f t="array" ref="H263">IFERROR(
    IF(
        INDEX(
            'CENEPRED DISTRITAL'!$B:$XFD,
            _xlfn.XMATCH($H$1,'CENEPRED DISTRITAL'!$A:$A,0),
            _xlfn.XMATCH(A263,'CENEPRED DISTRITAL'!$B$1:$XFD$1,0)
        )&lt;&gt;"",
        "CON COBERTURA CENEPRED",
        "SIN COBERTURA CENEPRED"
    ),
    "SIN COBERTURA CENEPRED"
)</f>
        <v>SIN COBERTURA CENEPRED</v>
      </c>
    </row>
    <row r="264" spans="1:8" x14ac:dyDescent="0.35">
      <c r="A264" s="359">
        <v>30204</v>
      </c>
      <c r="B264" t="s">
        <v>31587</v>
      </c>
      <c r="C264">
        <v>302</v>
      </c>
      <c r="D264">
        <v>3</v>
      </c>
      <c r="E264" t="str">
        <f>_xlfn.XLOOKUP(D264,'Ubigeo Departamental'!A:A,'Ubigeo Departamental'!B:B)</f>
        <v>Apurímac</v>
      </c>
      <c r="F264" t="str" cm="1">
        <f t="array" ref="F264">IFERROR(IF(INDEX('CENEPRED DISTRITAL'!$B:$XFD,
            _xlfn.XMATCH($F$1,'CENEPRED DISTRITAL'!$A:$A,0),
            _xlfn.XMATCH(A264,'CENEPRED DISTRITAL'!$B$1:$XFD$1,0)
        )&lt;&gt;"",        "CON COBERTURA CENEPRED",        "SIN COBERTURA CENEPRED"    ),    "SIN COBERTURA CENEPRED")</f>
        <v>CON COBERTURA CENEPRED</v>
      </c>
      <c r="G264" t="str" cm="1">
        <f t="array" ref="G264">IFERROR(
    IF(
        INDEX(
            'CENEPRED DISTRITAL'!$B:$XFD,
            _xlfn.XMATCH($G$1,'CENEPRED DISTRITAL'!$A:$A,0),
            _xlfn.XMATCH(A264,'CENEPRED DISTRITAL'!$B$1:$XFD$1,0)
        )&lt;&gt;"",
        "CON COBERTURA CENEPRED",
        "SIN COBERTURA CENEPRED"
    ),
    "SIN COBERTURA CENEPRED"
)</f>
        <v>CON COBERTURA CENEPRED</v>
      </c>
      <c r="H264" t="str" cm="1">
        <f t="array" ref="H264">IFERROR(
    IF(
        INDEX(
            'CENEPRED DISTRITAL'!$B:$XFD,
            _xlfn.XMATCH($H$1,'CENEPRED DISTRITAL'!$A:$A,0),
            _xlfn.XMATCH(A264,'CENEPRED DISTRITAL'!$B$1:$XFD$1,0)
        )&lt;&gt;"",
        "CON COBERTURA CENEPRED",
        "SIN COBERTURA CENEPRED"
    ),
    "SIN COBERTURA CENEPRED"
)</f>
        <v>CON COBERTURA CENEPRED</v>
      </c>
    </row>
    <row r="265" spans="1:8" x14ac:dyDescent="0.35">
      <c r="A265" s="359">
        <v>30205</v>
      </c>
      <c r="B265" t="s">
        <v>34266</v>
      </c>
      <c r="C265">
        <v>302</v>
      </c>
      <c r="D265">
        <v>3</v>
      </c>
      <c r="E265" t="str">
        <f>_xlfn.XLOOKUP(D265,'Ubigeo Departamental'!A:A,'Ubigeo Departamental'!B:B)</f>
        <v>Apurímac</v>
      </c>
      <c r="F265" t="str" cm="1">
        <f t="array" ref="F265">IFERROR(IF(INDEX('CENEPRED DISTRITAL'!$B:$XFD,
            _xlfn.XMATCH($F$1,'CENEPRED DISTRITAL'!$A:$A,0),
            _xlfn.XMATCH(A265,'CENEPRED DISTRITAL'!$B$1:$XFD$1,0)
        )&lt;&gt;"",        "CON COBERTURA CENEPRED",        "SIN COBERTURA CENEPRED"    ),    "SIN COBERTURA CENEPRED")</f>
        <v>SIN COBERTURA CENEPRED</v>
      </c>
      <c r="G265" t="str" cm="1">
        <f t="array" ref="G265">IFERROR(
    IF(
        INDEX(
            'CENEPRED DISTRITAL'!$B:$XFD,
            _xlfn.XMATCH($G$1,'CENEPRED DISTRITAL'!$A:$A,0),
            _xlfn.XMATCH(A265,'CENEPRED DISTRITAL'!$B$1:$XFD$1,0)
        )&lt;&gt;"",
        "CON COBERTURA CENEPRED",
        "SIN COBERTURA CENEPRED"
    ),
    "SIN COBERTURA CENEPRED"
)</f>
        <v>SIN COBERTURA CENEPRED</v>
      </c>
      <c r="H265" t="str" cm="1">
        <f t="array" ref="H265">IFERROR(
    IF(
        INDEX(
            'CENEPRED DISTRITAL'!$B:$XFD,
            _xlfn.XMATCH($H$1,'CENEPRED DISTRITAL'!$A:$A,0),
            _xlfn.XMATCH(A265,'CENEPRED DISTRITAL'!$B$1:$XFD$1,0)
        )&lt;&gt;"",
        "CON COBERTURA CENEPRED",
        "SIN COBERTURA CENEPRED"
    ),
    "SIN COBERTURA CENEPRED"
)</f>
        <v>SIN COBERTURA CENEPRED</v>
      </c>
    </row>
    <row r="266" spans="1:8" x14ac:dyDescent="0.35">
      <c r="A266" s="359">
        <v>30206</v>
      </c>
      <c r="B266" t="s">
        <v>34267</v>
      </c>
      <c r="C266">
        <v>302</v>
      </c>
      <c r="D266">
        <v>3</v>
      </c>
      <c r="E266" t="str">
        <f>_xlfn.XLOOKUP(D266,'Ubigeo Departamental'!A:A,'Ubigeo Departamental'!B:B)</f>
        <v>Apurímac</v>
      </c>
      <c r="F266" t="str" cm="1">
        <f t="array" ref="F266">IFERROR(IF(INDEX('CENEPRED DISTRITAL'!$B:$XFD,
            _xlfn.XMATCH($F$1,'CENEPRED DISTRITAL'!$A:$A,0),
            _xlfn.XMATCH(A266,'CENEPRED DISTRITAL'!$B$1:$XFD$1,0)
        )&lt;&gt;"",        "CON COBERTURA CENEPRED",        "SIN COBERTURA CENEPRED"    ),    "SIN COBERTURA CENEPRED")</f>
        <v>SIN COBERTURA CENEPRED</v>
      </c>
      <c r="G266" t="str" cm="1">
        <f t="array" ref="G266">IFERROR(
    IF(
        INDEX(
            'CENEPRED DISTRITAL'!$B:$XFD,
            _xlfn.XMATCH($G$1,'CENEPRED DISTRITAL'!$A:$A,0),
            _xlfn.XMATCH(A266,'CENEPRED DISTRITAL'!$B$1:$XFD$1,0)
        )&lt;&gt;"",
        "CON COBERTURA CENEPRED",
        "SIN COBERTURA CENEPRED"
    ),
    "SIN COBERTURA CENEPRED"
)</f>
        <v>SIN COBERTURA CENEPRED</v>
      </c>
      <c r="H266" t="str" cm="1">
        <f t="array" ref="H266">IFERROR(
    IF(
        INDEX(
            'CENEPRED DISTRITAL'!$B:$XFD,
            _xlfn.XMATCH($H$1,'CENEPRED DISTRITAL'!$A:$A,0),
            _xlfn.XMATCH(A266,'CENEPRED DISTRITAL'!$B$1:$XFD$1,0)
        )&lt;&gt;"",
        "CON COBERTURA CENEPRED",
        "SIN COBERTURA CENEPRED"
    ),
    "SIN COBERTURA CENEPRED"
)</f>
        <v>SIN COBERTURA CENEPRED</v>
      </c>
    </row>
    <row r="267" spans="1:8" x14ac:dyDescent="0.35">
      <c r="A267" s="359">
        <v>30207</v>
      </c>
      <c r="B267" t="s">
        <v>34747</v>
      </c>
      <c r="C267">
        <v>302</v>
      </c>
      <c r="D267">
        <v>3</v>
      </c>
      <c r="E267" t="str">
        <f>_xlfn.XLOOKUP(D267,'Ubigeo Departamental'!A:A,'Ubigeo Departamental'!B:B)</f>
        <v>Apurímac</v>
      </c>
      <c r="F267" t="str" cm="1">
        <f t="array" ref="F267">IFERROR(IF(INDEX('CENEPRED DISTRITAL'!$B:$XFD,
            _xlfn.XMATCH($F$1,'CENEPRED DISTRITAL'!$A:$A,0),
            _xlfn.XMATCH(A267,'CENEPRED DISTRITAL'!$B$1:$XFD$1,0)
        )&lt;&gt;"",        "CON COBERTURA CENEPRED",        "SIN COBERTURA CENEPRED"    ),    "SIN COBERTURA CENEPRED")</f>
        <v>SIN COBERTURA CENEPRED</v>
      </c>
      <c r="G267" t="str" cm="1">
        <f t="array" ref="G267">IFERROR(
    IF(
        INDEX(
            'CENEPRED DISTRITAL'!$B:$XFD,
            _xlfn.XMATCH($G$1,'CENEPRED DISTRITAL'!$A:$A,0),
            _xlfn.XMATCH(A267,'CENEPRED DISTRITAL'!$B$1:$XFD$1,0)
        )&lt;&gt;"",
        "CON COBERTURA CENEPRED",
        "SIN COBERTURA CENEPRED"
    ),
    "SIN COBERTURA CENEPRED"
)</f>
        <v>SIN COBERTURA CENEPRED</v>
      </c>
      <c r="H267" t="str" cm="1">
        <f t="array" ref="H267">IFERROR(
    IF(
        INDEX(
            'CENEPRED DISTRITAL'!$B:$XFD,
            _xlfn.XMATCH($H$1,'CENEPRED DISTRITAL'!$A:$A,0),
            _xlfn.XMATCH(A267,'CENEPRED DISTRITAL'!$B$1:$XFD$1,0)
        )&lt;&gt;"",
        "CON COBERTURA CENEPRED",
        "SIN COBERTURA CENEPRED"
    ),
    "SIN COBERTURA CENEPRED"
)</f>
        <v>SIN COBERTURA CENEPRED</v>
      </c>
    </row>
    <row r="268" spans="1:8" x14ac:dyDescent="0.35">
      <c r="A268" s="359">
        <v>30208</v>
      </c>
      <c r="B268" t="s">
        <v>34108</v>
      </c>
      <c r="C268">
        <v>302</v>
      </c>
      <c r="D268">
        <v>3</v>
      </c>
      <c r="E268" t="str">
        <f>_xlfn.XLOOKUP(D268,'Ubigeo Departamental'!A:A,'Ubigeo Departamental'!B:B)</f>
        <v>Apurímac</v>
      </c>
      <c r="F268" t="str" cm="1">
        <f t="array" ref="F268">IFERROR(IF(INDEX('CENEPRED DISTRITAL'!$B:$XFD,
            _xlfn.XMATCH($F$1,'CENEPRED DISTRITAL'!$A:$A,0),
            _xlfn.XMATCH(A268,'CENEPRED DISTRITAL'!$B$1:$XFD$1,0)
        )&lt;&gt;"",        "CON COBERTURA CENEPRED",        "SIN COBERTURA CENEPRED"    ),    "SIN COBERTURA CENEPRED")</f>
        <v>SIN COBERTURA CENEPRED</v>
      </c>
      <c r="G268" t="str" cm="1">
        <f t="array" ref="G268">IFERROR(
    IF(
        INDEX(
            'CENEPRED DISTRITAL'!$B:$XFD,
            _xlfn.XMATCH($G$1,'CENEPRED DISTRITAL'!$A:$A,0),
            _xlfn.XMATCH(A268,'CENEPRED DISTRITAL'!$B$1:$XFD$1,0)
        )&lt;&gt;"",
        "CON COBERTURA CENEPRED",
        "SIN COBERTURA CENEPRED"
    ),
    "SIN COBERTURA CENEPRED"
)</f>
        <v>SIN COBERTURA CENEPRED</v>
      </c>
      <c r="H268" t="str" cm="1">
        <f t="array" ref="H268">IFERROR(
    IF(
        INDEX(
            'CENEPRED DISTRITAL'!$B:$XFD,
            _xlfn.XMATCH($H$1,'CENEPRED DISTRITAL'!$A:$A,0),
            _xlfn.XMATCH(A268,'CENEPRED DISTRITAL'!$B$1:$XFD$1,0)
        )&lt;&gt;"",
        "CON COBERTURA CENEPRED",
        "SIN COBERTURA CENEPRED"
    ),
    "SIN COBERTURA CENEPRED"
)</f>
        <v>SIN COBERTURA CENEPRED</v>
      </c>
    </row>
    <row r="269" spans="1:8" x14ac:dyDescent="0.35">
      <c r="A269" s="359">
        <v>30209</v>
      </c>
      <c r="B269" t="s">
        <v>34175</v>
      </c>
      <c r="C269">
        <v>302</v>
      </c>
      <c r="D269">
        <v>3</v>
      </c>
      <c r="E269" t="str">
        <f>_xlfn.XLOOKUP(D269,'Ubigeo Departamental'!A:A,'Ubigeo Departamental'!B:B)</f>
        <v>Apurímac</v>
      </c>
      <c r="F269" t="str" cm="1">
        <f t="array" ref="F269">IFERROR(IF(INDEX('CENEPRED DISTRITAL'!$B:$XFD,
            _xlfn.XMATCH($F$1,'CENEPRED DISTRITAL'!$A:$A,0),
            _xlfn.XMATCH(A269,'CENEPRED DISTRITAL'!$B$1:$XFD$1,0)
        )&lt;&gt;"",        "CON COBERTURA CENEPRED",        "SIN COBERTURA CENEPRED"    ),    "SIN COBERTURA CENEPRED")</f>
        <v>SIN COBERTURA CENEPRED</v>
      </c>
      <c r="G269" t="str" cm="1">
        <f t="array" ref="G269">IFERROR(
    IF(
        INDEX(
            'CENEPRED DISTRITAL'!$B:$XFD,
            _xlfn.XMATCH($G$1,'CENEPRED DISTRITAL'!$A:$A,0),
            _xlfn.XMATCH(A269,'CENEPRED DISTRITAL'!$B$1:$XFD$1,0)
        )&lt;&gt;"",
        "CON COBERTURA CENEPRED",
        "SIN COBERTURA CENEPRED"
    ),
    "SIN COBERTURA CENEPRED"
)</f>
        <v>SIN COBERTURA CENEPRED</v>
      </c>
      <c r="H269" t="str" cm="1">
        <f t="array" ref="H269">IFERROR(
    IF(
        INDEX(
            'CENEPRED DISTRITAL'!$B:$XFD,
            _xlfn.XMATCH($H$1,'CENEPRED DISTRITAL'!$A:$A,0),
            _xlfn.XMATCH(A269,'CENEPRED DISTRITAL'!$B$1:$XFD$1,0)
        )&lt;&gt;"",
        "CON COBERTURA CENEPRED",
        "SIN COBERTURA CENEPRED"
    ),
    "SIN COBERTURA CENEPRED"
)</f>
        <v>SIN COBERTURA CENEPRED</v>
      </c>
    </row>
    <row r="270" spans="1:8" x14ac:dyDescent="0.35">
      <c r="A270" s="359">
        <v>30210</v>
      </c>
      <c r="B270" t="s">
        <v>34268</v>
      </c>
      <c r="C270">
        <v>302</v>
      </c>
      <c r="D270">
        <v>3</v>
      </c>
      <c r="E270" t="str">
        <f>_xlfn.XLOOKUP(D270,'Ubigeo Departamental'!A:A,'Ubigeo Departamental'!B:B)</f>
        <v>Apurímac</v>
      </c>
      <c r="F270" t="str" cm="1">
        <f t="array" ref="F270">IFERROR(IF(INDEX('CENEPRED DISTRITAL'!$B:$XFD,
            _xlfn.XMATCH($F$1,'CENEPRED DISTRITAL'!$A:$A,0),
            _xlfn.XMATCH(A270,'CENEPRED DISTRITAL'!$B$1:$XFD$1,0)
        )&lt;&gt;"",        "CON COBERTURA CENEPRED",        "SIN COBERTURA CENEPRED"    ),    "SIN COBERTURA CENEPRED")</f>
        <v>SIN COBERTURA CENEPRED</v>
      </c>
      <c r="G270" t="str" cm="1">
        <f t="array" ref="G270">IFERROR(
    IF(
        INDEX(
            'CENEPRED DISTRITAL'!$B:$XFD,
            _xlfn.XMATCH($G$1,'CENEPRED DISTRITAL'!$A:$A,0),
            _xlfn.XMATCH(A270,'CENEPRED DISTRITAL'!$B$1:$XFD$1,0)
        )&lt;&gt;"",
        "CON COBERTURA CENEPRED",
        "SIN COBERTURA CENEPRED"
    ),
    "SIN COBERTURA CENEPRED"
)</f>
        <v>SIN COBERTURA CENEPRED</v>
      </c>
      <c r="H270" t="str" cm="1">
        <f t="array" ref="H270">IFERROR(
    IF(
        INDEX(
            'CENEPRED DISTRITAL'!$B:$XFD,
            _xlfn.XMATCH($H$1,'CENEPRED DISTRITAL'!$A:$A,0),
            _xlfn.XMATCH(A270,'CENEPRED DISTRITAL'!$B$1:$XFD$1,0)
        )&lt;&gt;"",
        "CON COBERTURA CENEPRED",
        "SIN COBERTURA CENEPRED"
    ),
    "SIN COBERTURA CENEPRED"
)</f>
        <v>SIN COBERTURA CENEPRED</v>
      </c>
    </row>
    <row r="271" spans="1:8" x14ac:dyDescent="0.35">
      <c r="A271" s="359">
        <v>30211</v>
      </c>
      <c r="B271" t="s">
        <v>34269</v>
      </c>
      <c r="C271">
        <v>302</v>
      </c>
      <c r="D271">
        <v>3</v>
      </c>
      <c r="E271" t="str">
        <f>_xlfn.XLOOKUP(D271,'Ubigeo Departamental'!A:A,'Ubigeo Departamental'!B:B)</f>
        <v>Apurímac</v>
      </c>
      <c r="F271" t="str" cm="1">
        <f t="array" ref="F271">IFERROR(IF(INDEX('CENEPRED DISTRITAL'!$B:$XFD,
            _xlfn.XMATCH($F$1,'CENEPRED DISTRITAL'!$A:$A,0),
            _xlfn.XMATCH(A271,'CENEPRED DISTRITAL'!$B$1:$XFD$1,0)
        )&lt;&gt;"",        "CON COBERTURA CENEPRED",        "SIN COBERTURA CENEPRED"    ),    "SIN COBERTURA CENEPRED")</f>
        <v>SIN COBERTURA CENEPRED</v>
      </c>
      <c r="G271" t="str" cm="1">
        <f t="array" ref="G271">IFERROR(
    IF(
        INDEX(
            'CENEPRED DISTRITAL'!$B:$XFD,
            _xlfn.XMATCH($G$1,'CENEPRED DISTRITAL'!$A:$A,0),
            _xlfn.XMATCH(A271,'CENEPRED DISTRITAL'!$B$1:$XFD$1,0)
        )&lt;&gt;"",
        "CON COBERTURA CENEPRED",
        "SIN COBERTURA CENEPRED"
    ),
    "SIN COBERTURA CENEPRED"
)</f>
        <v>SIN COBERTURA CENEPRED</v>
      </c>
      <c r="H271" t="str" cm="1">
        <f t="array" ref="H271">IFERROR(
    IF(
        INDEX(
            'CENEPRED DISTRITAL'!$B:$XFD,
            _xlfn.XMATCH($H$1,'CENEPRED DISTRITAL'!$A:$A,0),
            _xlfn.XMATCH(A271,'CENEPRED DISTRITAL'!$B$1:$XFD$1,0)
        )&lt;&gt;"",
        "CON COBERTURA CENEPRED",
        "SIN COBERTURA CENEPRED"
    ),
    "SIN COBERTURA CENEPRED"
)</f>
        <v>SIN COBERTURA CENEPRED</v>
      </c>
    </row>
    <row r="272" spans="1:8" x14ac:dyDescent="0.35">
      <c r="A272" s="359">
        <v>30212</v>
      </c>
      <c r="B272" t="s">
        <v>36673</v>
      </c>
      <c r="C272">
        <v>302</v>
      </c>
      <c r="D272">
        <v>3</v>
      </c>
      <c r="E272" t="str">
        <f>_xlfn.XLOOKUP(D272,'Ubigeo Departamental'!A:A,'Ubigeo Departamental'!B:B)</f>
        <v>Apurímac</v>
      </c>
      <c r="F272" t="str" cm="1">
        <f t="array" ref="F272">IFERROR(IF(INDEX('CENEPRED DISTRITAL'!$B:$XFD,
            _xlfn.XMATCH($F$1,'CENEPRED DISTRITAL'!$A:$A,0),
            _xlfn.XMATCH(A272,'CENEPRED DISTRITAL'!$B$1:$XFD$1,0)
        )&lt;&gt;"",        "CON COBERTURA CENEPRED",        "SIN COBERTURA CENEPRED"    ),    "SIN COBERTURA CENEPRED")</f>
        <v>SIN COBERTURA CENEPRED</v>
      </c>
      <c r="G272" t="str" cm="1">
        <f t="array" ref="G272">IFERROR(
    IF(
        INDEX(
            'CENEPRED DISTRITAL'!$B:$XFD,
            _xlfn.XMATCH($G$1,'CENEPRED DISTRITAL'!$A:$A,0),
            _xlfn.XMATCH(A272,'CENEPRED DISTRITAL'!$B$1:$XFD$1,0)
        )&lt;&gt;"",
        "CON COBERTURA CENEPRED",
        "SIN COBERTURA CENEPRED"
    ),
    "SIN COBERTURA CENEPRED"
)</f>
        <v>SIN COBERTURA CENEPRED</v>
      </c>
      <c r="H272" t="str" cm="1">
        <f t="array" ref="H272">IFERROR(
    IF(
        INDEX(
            'CENEPRED DISTRITAL'!$B:$XFD,
            _xlfn.XMATCH($H$1,'CENEPRED DISTRITAL'!$A:$A,0),
            _xlfn.XMATCH(A272,'CENEPRED DISTRITAL'!$B$1:$XFD$1,0)
        )&lt;&gt;"",
        "CON COBERTURA CENEPRED",
        "SIN COBERTURA CENEPRED"
    ),
    "SIN COBERTURA CENEPRED"
)</f>
        <v>SIN COBERTURA CENEPRED</v>
      </c>
    </row>
    <row r="273" spans="1:8" x14ac:dyDescent="0.35">
      <c r="A273" s="359">
        <v>30213</v>
      </c>
      <c r="B273" t="s">
        <v>36593</v>
      </c>
      <c r="C273">
        <v>302</v>
      </c>
      <c r="D273">
        <v>3</v>
      </c>
      <c r="E273" t="str">
        <f>_xlfn.XLOOKUP(D273,'Ubigeo Departamental'!A:A,'Ubigeo Departamental'!B:B)</f>
        <v>Apurímac</v>
      </c>
      <c r="F273" t="str" cm="1">
        <f t="array" ref="F273">IFERROR(IF(INDEX('CENEPRED DISTRITAL'!$B:$XFD,
            _xlfn.XMATCH($F$1,'CENEPRED DISTRITAL'!$A:$A,0),
            _xlfn.XMATCH(A273,'CENEPRED DISTRITAL'!$B$1:$XFD$1,0)
        )&lt;&gt;"",        "CON COBERTURA CENEPRED",        "SIN COBERTURA CENEPRED"    ),    "SIN COBERTURA CENEPRED")</f>
        <v>SIN COBERTURA CENEPRED</v>
      </c>
      <c r="G273" t="str" cm="1">
        <f t="array" ref="G273">IFERROR(
    IF(
        INDEX(
            'CENEPRED DISTRITAL'!$B:$XFD,
            _xlfn.XMATCH($G$1,'CENEPRED DISTRITAL'!$A:$A,0),
            _xlfn.XMATCH(A273,'CENEPRED DISTRITAL'!$B$1:$XFD$1,0)
        )&lt;&gt;"",
        "CON COBERTURA CENEPRED",
        "SIN COBERTURA CENEPRED"
    ),
    "SIN COBERTURA CENEPRED"
)</f>
        <v>SIN COBERTURA CENEPRED</v>
      </c>
      <c r="H273" t="str" cm="1">
        <f t="array" ref="H273">IFERROR(
    IF(
        INDEX(
            'CENEPRED DISTRITAL'!$B:$XFD,
            _xlfn.XMATCH($H$1,'CENEPRED DISTRITAL'!$A:$A,0),
            _xlfn.XMATCH(A273,'CENEPRED DISTRITAL'!$B$1:$XFD$1,0)
        )&lt;&gt;"",
        "CON COBERTURA CENEPRED",
        "SIN COBERTURA CENEPRED"
    ),
    "SIN COBERTURA CENEPRED"
)</f>
        <v>SIN COBERTURA CENEPRED</v>
      </c>
    </row>
    <row r="274" spans="1:8" x14ac:dyDescent="0.35">
      <c r="A274" s="359">
        <v>30214</v>
      </c>
      <c r="B274" t="s">
        <v>36674</v>
      </c>
      <c r="C274">
        <v>302</v>
      </c>
      <c r="D274">
        <v>3</v>
      </c>
      <c r="E274" t="str">
        <f>_xlfn.XLOOKUP(D274,'Ubigeo Departamental'!A:A,'Ubigeo Departamental'!B:B)</f>
        <v>Apurímac</v>
      </c>
      <c r="F274" t="str" cm="1">
        <f t="array" ref="F274">IFERROR(IF(INDEX('CENEPRED DISTRITAL'!$B:$XFD,
            _xlfn.XMATCH($F$1,'CENEPRED DISTRITAL'!$A:$A,0),
            _xlfn.XMATCH(A274,'CENEPRED DISTRITAL'!$B$1:$XFD$1,0)
        )&lt;&gt;"",        "CON COBERTURA CENEPRED",        "SIN COBERTURA CENEPRED"    ),    "SIN COBERTURA CENEPRED")</f>
        <v>SIN COBERTURA CENEPRED</v>
      </c>
      <c r="G274" t="str" cm="1">
        <f t="array" ref="G274">IFERROR(
    IF(
        INDEX(
            'CENEPRED DISTRITAL'!$B:$XFD,
            _xlfn.XMATCH($G$1,'CENEPRED DISTRITAL'!$A:$A,0),
            _xlfn.XMATCH(A274,'CENEPRED DISTRITAL'!$B$1:$XFD$1,0)
        )&lt;&gt;"",
        "CON COBERTURA CENEPRED",
        "SIN COBERTURA CENEPRED"
    ),
    "SIN COBERTURA CENEPRED"
)</f>
        <v>SIN COBERTURA CENEPRED</v>
      </c>
      <c r="H274" t="str" cm="1">
        <f t="array" ref="H274">IFERROR(
    IF(
        INDEX(
            'CENEPRED DISTRITAL'!$B:$XFD,
            _xlfn.XMATCH($H$1,'CENEPRED DISTRITAL'!$A:$A,0),
            _xlfn.XMATCH(A274,'CENEPRED DISTRITAL'!$B$1:$XFD$1,0)
        )&lt;&gt;"",
        "CON COBERTURA CENEPRED",
        "SIN COBERTURA CENEPRED"
    ),
    "SIN COBERTURA CENEPRED"
)</f>
        <v>SIN COBERTURA CENEPRED</v>
      </c>
    </row>
    <row r="275" spans="1:8" x14ac:dyDescent="0.35">
      <c r="A275" s="359">
        <v>30215</v>
      </c>
      <c r="B275" t="s">
        <v>36675</v>
      </c>
      <c r="C275">
        <v>302</v>
      </c>
      <c r="D275">
        <v>3</v>
      </c>
      <c r="E275" t="str">
        <f>_xlfn.XLOOKUP(D275,'Ubigeo Departamental'!A:A,'Ubigeo Departamental'!B:B)</f>
        <v>Apurímac</v>
      </c>
      <c r="F275" t="str" cm="1">
        <f t="array" ref="F275">IFERROR(IF(INDEX('CENEPRED DISTRITAL'!$B:$XFD,
            _xlfn.XMATCH($F$1,'CENEPRED DISTRITAL'!$A:$A,0),
            _xlfn.XMATCH(A275,'CENEPRED DISTRITAL'!$B$1:$XFD$1,0)
        )&lt;&gt;"",        "CON COBERTURA CENEPRED",        "SIN COBERTURA CENEPRED"    ),    "SIN COBERTURA CENEPRED")</f>
        <v>SIN COBERTURA CENEPRED</v>
      </c>
      <c r="G275" t="str" cm="1">
        <f t="array" ref="G275">IFERROR(
    IF(
        INDEX(
            'CENEPRED DISTRITAL'!$B:$XFD,
            _xlfn.XMATCH($G$1,'CENEPRED DISTRITAL'!$A:$A,0),
            _xlfn.XMATCH(A275,'CENEPRED DISTRITAL'!$B$1:$XFD$1,0)
        )&lt;&gt;"",
        "CON COBERTURA CENEPRED",
        "SIN COBERTURA CENEPRED"
    ),
    "SIN COBERTURA CENEPRED"
)</f>
        <v>SIN COBERTURA CENEPRED</v>
      </c>
      <c r="H275" t="str" cm="1">
        <f t="array" ref="H275">IFERROR(
    IF(
        INDEX(
            'CENEPRED DISTRITAL'!$B:$XFD,
            _xlfn.XMATCH($H$1,'CENEPRED DISTRITAL'!$A:$A,0),
            _xlfn.XMATCH(A275,'CENEPRED DISTRITAL'!$B$1:$XFD$1,0)
        )&lt;&gt;"",
        "CON COBERTURA CENEPRED",
        "SIN COBERTURA CENEPRED"
    ),
    "SIN COBERTURA CENEPRED"
)</f>
        <v>SIN COBERTURA CENEPRED</v>
      </c>
    </row>
    <row r="276" spans="1:8" x14ac:dyDescent="0.35">
      <c r="A276" s="359">
        <v>30216</v>
      </c>
      <c r="B276" t="s">
        <v>34392</v>
      </c>
      <c r="C276">
        <v>302</v>
      </c>
      <c r="D276">
        <v>3</v>
      </c>
      <c r="E276" t="str">
        <f>_xlfn.XLOOKUP(D276,'Ubigeo Departamental'!A:A,'Ubigeo Departamental'!B:B)</f>
        <v>Apurímac</v>
      </c>
      <c r="F276" t="str" cm="1">
        <f t="array" ref="F276">IFERROR(IF(INDEX('CENEPRED DISTRITAL'!$B:$XFD,
            _xlfn.XMATCH($F$1,'CENEPRED DISTRITAL'!$A:$A,0),
            _xlfn.XMATCH(A276,'CENEPRED DISTRITAL'!$B$1:$XFD$1,0)
        )&lt;&gt;"",        "CON COBERTURA CENEPRED",        "SIN COBERTURA CENEPRED"    ),    "SIN COBERTURA CENEPRED")</f>
        <v>SIN COBERTURA CENEPRED</v>
      </c>
      <c r="G276" t="str" cm="1">
        <f t="array" ref="G276">IFERROR(
    IF(
        INDEX(
            'CENEPRED DISTRITAL'!$B:$XFD,
            _xlfn.XMATCH($G$1,'CENEPRED DISTRITAL'!$A:$A,0),
            _xlfn.XMATCH(A276,'CENEPRED DISTRITAL'!$B$1:$XFD$1,0)
        )&lt;&gt;"",
        "CON COBERTURA CENEPRED",
        "SIN COBERTURA CENEPRED"
    ),
    "SIN COBERTURA CENEPRED"
)</f>
        <v>SIN COBERTURA CENEPRED</v>
      </c>
      <c r="H276" t="str" cm="1">
        <f t="array" ref="H276">IFERROR(
    IF(
        INDEX(
            'CENEPRED DISTRITAL'!$B:$XFD,
            _xlfn.XMATCH($H$1,'CENEPRED DISTRITAL'!$A:$A,0),
            _xlfn.XMATCH(A276,'CENEPRED DISTRITAL'!$B$1:$XFD$1,0)
        )&lt;&gt;"",
        "CON COBERTURA CENEPRED",
        "SIN COBERTURA CENEPRED"
    ),
    "SIN COBERTURA CENEPRED"
)</f>
        <v>SIN COBERTURA CENEPRED</v>
      </c>
    </row>
    <row r="277" spans="1:8" x14ac:dyDescent="0.35">
      <c r="A277" s="359">
        <v>30217</v>
      </c>
      <c r="B277" t="s">
        <v>34393</v>
      </c>
      <c r="C277">
        <v>302</v>
      </c>
      <c r="D277">
        <v>3</v>
      </c>
      <c r="E277" t="str">
        <f>_xlfn.XLOOKUP(D277,'Ubigeo Departamental'!A:A,'Ubigeo Departamental'!B:B)</f>
        <v>Apurímac</v>
      </c>
      <c r="F277" t="str" cm="1">
        <f t="array" ref="F277">IFERROR(IF(INDEX('CENEPRED DISTRITAL'!$B:$XFD,
            _xlfn.XMATCH($F$1,'CENEPRED DISTRITAL'!$A:$A,0),
            _xlfn.XMATCH(A277,'CENEPRED DISTRITAL'!$B$1:$XFD$1,0)
        )&lt;&gt;"",        "CON COBERTURA CENEPRED",        "SIN COBERTURA CENEPRED"    ),    "SIN COBERTURA CENEPRED")</f>
        <v>SIN COBERTURA CENEPRED</v>
      </c>
      <c r="G277" t="str" cm="1">
        <f t="array" ref="G277">IFERROR(
    IF(
        INDEX(
            'CENEPRED DISTRITAL'!$B:$XFD,
            _xlfn.XMATCH($G$1,'CENEPRED DISTRITAL'!$A:$A,0),
            _xlfn.XMATCH(A277,'CENEPRED DISTRITAL'!$B$1:$XFD$1,0)
        )&lt;&gt;"",
        "CON COBERTURA CENEPRED",
        "SIN COBERTURA CENEPRED"
    ),
    "SIN COBERTURA CENEPRED"
)</f>
        <v>SIN COBERTURA CENEPRED</v>
      </c>
      <c r="H277" t="str" cm="1">
        <f t="array" ref="H277">IFERROR(
    IF(
        INDEX(
            'CENEPRED DISTRITAL'!$B:$XFD,
            _xlfn.XMATCH($H$1,'CENEPRED DISTRITAL'!$A:$A,0),
            _xlfn.XMATCH(A277,'CENEPRED DISTRITAL'!$B$1:$XFD$1,0)
        )&lt;&gt;"",
        "CON COBERTURA CENEPRED",
        "SIN COBERTURA CENEPRED"
    ),
    "SIN COBERTURA CENEPRED"
)</f>
        <v>SIN COBERTURA CENEPRED</v>
      </c>
    </row>
    <row r="278" spans="1:8" x14ac:dyDescent="0.35">
      <c r="A278" s="359">
        <v>30218</v>
      </c>
      <c r="B278" t="s">
        <v>34222</v>
      </c>
      <c r="C278">
        <v>302</v>
      </c>
      <c r="D278">
        <v>3</v>
      </c>
      <c r="E278" t="str">
        <f>_xlfn.XLOOKUP(D278,'Ubigeo Departamental'!A:A,'Ubigeo Departamental'!B:B)</f>
        <v>Apurímac</v>
      </c>
      <c r="F278" t="str" cm="1">
        <f t="array" ref="F278">IFERROR(IF(INDEX('CENEPRED DISTRITAL'!$B:$XFD,
            _xlfn.XMATCH($F$1,'CENEPRED DISTRITAL'!$A:$A,0),
            _xlfn.XMATCH(A278,'CENEPRED DISTRITAL'!$B$1:$XFD$1,0)
        )&lt;&gt;"",        "CON COBERTURA CENEPRED",        "SIN COBERTURA CENEPRED"    ),    "SIN COBERTURA CENEPRED")</f>
        <v>SIN COBERTURA CENEPRED</v>
      </c>
      <c r="G278" t="str" cm="1">
        <f t="array" ref="G278">IFERROR(
    IF(
        INDEX(
            'CENEPRED DISTRITAL'!$B:$XFD,
            _xlfn.XMATCH($G$1,'CENEPRED DISTRITAL'!$A:$A,0),
            _xlfn.XMATCH(A278,'CENEPRED DISTRITAL'!$B$1:$XFD$1,0)
        )&lt;&gt;"",
        "CON COBERTURA CENEPRED",
        "SIN COBERTURA CENEPRED"
    ),
    "SIN COBERTURA CENEPRED"
)</f>
        <v>SIN COBERTURA CENEPRED</v>
      </c>
      <c r="H278" t="str" cm="1">
        <f t="array" ref="H278">IFERROR(
    IF(
        INDEX(
            'CENEPRED DISTRITAL'!$B:$XFD,
            _xlfn.XMATCH($H$1,'CENEPRED DISTRITAL'!$A:$A,0),
            _xlfn.XMATCH(A278,'CENEPRED DISTRITAL'!$B$1:$XFD$1,0)
        )&lt;&gt;"",
        "CON COBERTURA CENEPRED",
        "SIN COBERTURA CENEPRED"
    ),
    "SIN COBERTURA CENEPRED"
)</f>
        <v>SIN COBERTURA CENEPRED</v>
      </c>
    </row>
    <row r="279" spans="1:8" x14ac:dyDescent="0.35">
      <c r="A279" s="359">
        <v>30219</v>
      </c>
      <c r="B279" t="s">
        <v>34810</v>
      </c>
      <c r="C279">
        <v>302</v>
      </c>
      <c r="D279">
        <v>3</v>
      </c>
      <c r="E279" t="str">
        <f>_xlfn.XLOOKUP(D279,'Ubigeo Departamental'!A:A,'Ubigeo Departamental'!B:B)</f>
        <v>Apurímac</v>
      </c>
      <c r="F279" t="str" cm="1">
        <f t="array" ref="F279">IFERROR(IF(INDEX('CENEPRED DISTRITAL'!$B:$XFD,
            _xlfn.XMATCH($F$1,'CENEPRED DISTRITAL'!$A:$A,0),
            _xlfn.XMATCH(A279,'CENEPRED DISTRITAL'!$B$1:$XFD$1,0)
        )&lt;&gt;"",        "CON COBERTURA CENEPRED",        "SIN COBERTURA CENEPRED"    ),    "SIN COBERTURA CENEPRED")</f>
        <v>SIN COBERTURA CENEPRED</v>
      </c>
      <c r="G279" t="str" cm="1">
        <f t="array" ref="G279">IFERROR(
    IF(
        INDEX(
            'CENEPRED DISTRITAL'!$B:$XFD,
            _xlfn.XMATCH($G$1,'CENEPRED DISTRITAL'!$A:$A,0),
            _xlfn.XMATCH(A279,'CENEPRED DISTRITAL'!$B$1:$XFD$1,0)
        )&lt;&gt;"",
        "CON COBERTURA CENEPRED",
        "SIN COBERTURA CENEPRED"
    ),
    "SIN COBERTURA CENEPRED"
)</f>
        <v>SIN COBERTURA CENEPRED</v>
      </c>
      <c r="H279" t="str" cm="1">
        <f t="array" ref="H279">IFERROR(
    IF(
        INDEX(
            'CENEPRED DISTRITAL'!$B:$XFD,
            _xlfn.XMATCH($H$1,'CENEPRED DISTRITAL'!$A:$A,0),
            _xlfn.XMATCH(A279,'CENEPRED DISTRITAL'!$B$1:$XFD$1,0)
        )&lt;&gt;"",
        "CON COBERTURA CENEPRED",
        "SIN COBERTURA CENEPRED"
    ),
    "SIN COBERTURA CENEPRED"
)</f>
        <v>SIN COBERTURA CENEPRED</v>
      </c>
    </row>
    <row r="280" spans="1:8" x14ac:dyDescent="0.35">
      <c r="A280" s="359">
        <v>30220</v>
      </c>
      <c r="B280" t="s">
        <v>36676</v>
      </c>
      <c r="C280">
        <v>302</v>
      </c>
      <c r="D280">
        <v>3</v>
      </c>
      <c r="E280" t="str">
        <f>_xlfn.XLOOKUP(D280,'Ubigeo Departamental'!A:A,'Ubigeo Departamental'!B:B)</f>
        <v>Apurímac</v>
      </c>
      <c r="F280" t="str" cm="1">
        <f t="array" ref="F280">IFERROR(IF(INDEX('CENEPRED DISTRITAL'!$B:$XFD,
            _xlfn.XMATCH($F$1,'CENEPRED DISTRITAL'!$A:$A,0),
            _xlfn.XMATCH(A280,'CENEPRED DISTRITAL'!$B$1:$XFD$1,0)
        )&lt;&gt;"",        "CON COBERTURA CENEPRED",        "SIN COBERTURA CENEPRED"    ),    "SIN COBERTURA CENEPRED")</f>
        <v>SIN COBERTURA CENEPRED</v>
      </c>
      <c r="G280" t="str" cm="1">
        <f t="array" ref="G280">IFERROR(
    IF(
        INDEX(
            'CENEPRED DISTRITAL'!$B:$XFD,
            _xlfn.XMATCH($G$1,'CENEPRED DISTRITAL'!$A:$A,0),
            _xlfn.XMATCH(A280,'CENEPRED DISTRITAL'!$B$1:$XFD$1,0)
        )&lt;&gt;"",
        "CON COBERTURA CENEPRED",
        "SIN COBERTURA CENEPRED"
    ),
    "SIN COBERTURA CENEPRED"
)</f>
        <v>SIN COBERTURA CENEPRED</v>
      </c>
      <c r="H280" t="str" cm="1">
        <f t="array" ref="H280">IFERROR(
    IF(
        INDEX(
            'CENEPRED DISTRITAL'!$B:$XFD,
            _xlfn.XMATCH($H$1,'CENEPRED DISTRITAL'!$A:$A,0),
            _xlfn.XMATCH(A280,'CENEPRED DISTRITAL'!$B$1:$XFD$1,0)
        )&lt;&gt;"",
        "CON COBERTURA CENEPRED",
        "SIN COBERTURA CENEPRED"
    ),
    "SIN COBERTURA CENEPRED"
)</f>
        <v>SIN COBERTURA CENEPRED</v>
      </c>
    </row>
    <row r="281" spans="1:8" x14ac:dyDescent="0.35">
      <c r="A281" s="359">
        <v>30301</v>
      </c>
      <c r="B281" t="s">
        <v>34270</v>
      </c>
      <c r="C281">
        <v>303</v>
      </c>
      <c r="D281">
        <v>3</v>
      </c>
      <c r="E281" t="str">
        <f>_xlfn.XLOOKUP(D281,'Ubigeo Departamental'!A:A,'Ubigeo Departamental'!B:B)</f>
        <v>Apurímac</v>
      </c>
      <c r="F281" t="str" cm="1">
        <f t="array" ref="F281">IFERROR(IF(INDEX('CENEPRED DISTRITAL'!$B:$XFD,
            _xlfn.XMATCH($F$1,'CENEPRED DISTRITAL'!$A:$A,0),
            _xlfn.XMATCH(A281,'CENEPRED DISTRITAL'!$B$1:$XFD$1,0)
        )&lt;&gt;"",        "CON COBERTURA CENEPRED",        "SIN COBERTURA CENEPRED"    ),    "SIN COBERTURA CENEPRED")</f>
        <v>SIN COBERTURA CENEPRED</v>
      </c>
      <c r="G281" t="str" cm="1">
        <f t="array" ref="G281">IFERROR(
    IF(
        INDEX(
            'CENEPRED DISTRITAL'!$B:$XFD,
            _xlfn.XMATCH($G$1,'CENEPRED DISTRITAL'!$A:$A,0),
            _xlfn.XMATCH(A281,'CENEPRED DISTRITAL'!$B$1:$XFD$1,0)
        )&lt;&gt;"",
        "CON COBERTURA CENEPRED",
        "SIN COBERTURA CENEPRED"
    ),
    "SIN COBERTURA CENEPRED"
)</f>
        <v>SIN COBERTURA CENEPRED</v>
      </c>
      <c r="H281" t="str" cm="1">
        <f t="array" ref="H281">IFERROR(
    IF(
        INDEX(
            'CENEPRED DISTRITAL'!$B:$XFD,
            _xlfn.XMATCH($H$1,'CENEPRED DISTRITAL'!$A:$A,0),
            _xlfn.XMATCH(A281,'CENEPRED DISTRITAL'!$B$1:$XFD$1,0)
        )&lt;&gt;"",
        "CON COBERTURA CENEPRED",
        "SIN COBERTURA CENEPRED"
    ),
    "SIN COBERTURA CENEPRED"
)</f>
        <v>SIN COBERTURA CENEPRED</v>
      </c>
    </row>
    <row r="282" spans="1:8" x14ac:dyDescent="0.35">
      <c r="A282" s="359">
        <v>30302</v>
      </c>
      <c r="B282" t="s">
        <v>34995</v>
      </c>
      <c r="C282">
        <v>303</v>
      </c>
      <c r="D282">
        <v>3</v>
      </c>
      <c r="E282" t="str">
        <f>_xlfn.XLOOKUP(D282,'Ubigeo Departamental'!A:A,'Ubigeo Departamental'!B:B)</f>
        <v>Apurímac</v>
      </c>
      <c r="F282" t="str" cm="1">
        <f t="array" ref="F282">IFERROR(IF(INDEX('CENEPRED DISTRITAL'!$B:$XFD,
            _xlfn.XMATCH($F$1,'CENEPRED DISTRITAL'!$A:$A,0),
            _xlfn.XMATCH(A282,'CENEPRED DISTRITAL'!$B$1:$XFD$1,0)
        )&lt;&gt;"",        "CON COBERTURA CENEPRED",        "SIN COBERTURA CENEPRED"    ),    "SIN COBERTURA CENEPRED")</f>
        <v>SIN COBERTURA CENEPRED</v>
      </c>
      <c r="G282" t="str" cm="1">
        <f t="array" ref="G282">IFERROR(
    IF(
        INDEX(
            'CENEPRED DISTRITAL'!$B:$XFD,
            _xlfn.XMATCH($G$1,'CENEPRED DISTRITAL'!$A:$A,0),
            _xlfn.XMATCH(A282,'CENEPRED DISTRITAL'!$B$1:$XFD$1,0)
        )&lt;&gt;"",
        "CON COBERTURA CENEPRED",
        "SIN COBERTURA CENEPRED"
    ),
    "SIN COBERTURA CENEPRED"
)</f>
        <v>SIN COBERTURA CENEPRED</v>
      </c>
      <c r="H282" t="str" cm="1">
        <f t="array" ref="H282">IFERROR(
    IF(
        INDEX(
            'CENEPRED DISTRITAL'!$B:$XFD,
            _xlfn.XMATCH($H$1,'CENEPRED DISTRITAL'!$A:$A,0),
            _xlfn.XMATCH(A282,'CENEPRED DISTRITAL'!$B$1:$XFD$1,0)
        )&lt;&gt;"",
        "CON COBERTURA CENEPRED",
        "SIN COBERTURA CENEPRED"
    ),
    "SIN COBERTURA CENEPRED"
)</f>
        <v>SIN COBERTURA CENEPRED</v>
      </c>
    </row>
    <row r="283" spans="1:8" x14ac:dyDescent="0.35">
      <c r="A283" s="359">
        <v>30303</v>
      </c>
      <c r="B283" t="s">
        <v>36677</v>
      </c>
      <c r="C283">
        <v>303</v>
      </c>
      <c r="D283">
        <v>3</v>
      </c>
      <c r="E283" t="str">
        <f>_xlfn.XLOOKUP(D283,'Ubigeo Departamental'!A:A,'Ubigeo Departamental'!B:B)</f>
        <v>Apurímac</v>
      </c>
      <c r="F283" t="str" cm="1">
        <f t="array" ref="F283">IFERROR(IF(INDEX('CENEPRED DISTRITAL'!$B:$XFD,
            _xlfn.XMATCH($F$1,'CENEPRED DISTRITAL'!$A:$A,0),
            _xlfn.XMATCH(A283,'CENEPRED DISTRITAL'!$B$1:$XFD$1,0)
        )&lt;&gt;"",        "CON COBERTURA CENEPRED",        "SIN COBERTURA CENEPRED"    ),    "SIN COBERTURA CENEPRED")</f>
        <v>SIN COBERTURA CENEPRED</v>
      </c>
      <c r="G283" t="str" cm="1">
        <f t="array" ref="G283">IFERROR(
    IF(
        INDEX(
            'CENEPRED DISTRITAL'!$B:$XFD,
            _xlfn.XMATCH($G$1,'CENEPRED DISTRITAL'!$A:$A,0),
            _xlfn.XMATCH(A283,'CENEPRED DISTRITAL'!$B$1:$XFD$1,0)
        )&lt;&gt;"",
        "CON COBERTURA CENEPRED",
        "SIN COBERTURA CENEPRED"
    ),
    "SIN COBERTURA CENEPRED"
)</f>
        <v>SIN COBERTURA CENEPRED</v>
      </c>
      <c r="H283" t="str" cm="1">
        <f t="array" ref="H283">IFERROR(
    IF(
        INDEX(
            'CENEPRED DISTRITAL'!$B:$XFD,
            _xlfn.XMATCH($H$1,'CENEPRED DISTRITAL'!$A:$A,0),
            _xlfn.XMATCH(A283,'CENEPRED DISTRITAL'!$B$1:$XFD$1,0)
        )&lt;&gt;"",
        "CON COBERTURA CENEPRED",
        "SIN COBERTURA CENEPRED"
    ),
    "SIN COBERTURA CENEPRED"
)</f>
        <v>SIN COBERTURA CENEPRED</v>
      </c>
    </row>
    <row r="284" spans="1:8" x14ac:dyDescent="0.35">
      <c r="A284" s="359">
        <v>30304</v>
      </c>
      <c r="B284" t="s">
        <v>34996</v>
      </c>
      <c r="C284">
        <v>303</v>
      </c>
      <c r="D284">
        <v>3</v>
      </c>
      <c r="E284" t="str">
        <f>_xlfn.XLOOKUP(D284,'Ubigeo Departamental'!A:A,'Ubigeo Departamental'!B:B)</f>
        <v>Apurímac</v>
      </c>
      <c r="F284" t="str" cm="1">
        <f t="array" ref="F284">IFERROR(IF(INDEX('CENEPRED DISTRITAL'!$B:$XFD,
            _xlfn.XMATCH($F$1,'CENEPRED DISTRITAL'!$A:$A,0),
            _xlfn.XMATCH(A284,'CENEPRED DISTRITAL'!$B$1:$XFD$1,0)
        )&lt;&gt;"",        "CON COBERTURA CENEPRED",        "SIN COBERTURA CENEPRED"    ),    "SIN COBERTURA CENEPRED")</f>
        <v>SIN COBERTURA CENEPRED</v>
      </c>
      <c r="G284" t="str" cm="1">
        <f t="array" ref="G284">IFERROR(
    IF(
        INDEX(
            'CENEPRED DISTRITAL'!$B:$XFD,
            _xlfn.XMATCH($G$1,'CENEPRED DISTRITAL'!$A:$A,0),
            _xlfn.XMATCH(A284,'CENEPRED DISTRITAL'!$B$1:$XFD$1,0)
        )&lt;&gt;"",
        "CON COBERTURA CENEPRED",
        "SIN COBERTURA CENEPRED"
    ),
    "SIN COBERTURA CENEPRED"
)</f>
        <v>SIN COBERTURA CENEPRED</v>
      </c>
      <c r="H284" t="str" cm="1">
        <f t="array" ref="H284">IFERROR(
    IF(
        INDEX(
            'CENEPRED DISTRITAL'!$B:$XFD,
            _xlfn.XMATCH($H$1,'CENEPRED DISTRITAL'!$A:$A,0),
            _xlfn.XMATCH(A284,'CENEPRED DISTRITAL'!$B$1:$XFD$1,0)
        )&lt;&gt;"",
        "CON COBERTURA CENEPRED",
        "SIN COBERTURA CENEPRED"
    ),
    "SIN COBERTURA CENEPRED"
)</f>
        <v>SIN COBERTURA CENEPRED</v>
      </c>
    </row>
    <row r="285" spans="1:8" x14ac:dyDescent="0.35">
      <c r="A285" s="359">
        <v>30305</v>
      </c>
      <c r="B285" t="s">
        <v>34179</v>
      </c>
      <c r="C285">
        <v>303</v>
      </c>
      <c r="D285">
        <v>3</v>
      </c>
      <c r="E285" t="str">
        <f>_xlfn.XLOOKUP(D285,'Ubigeo Departamental'!A:A,'Ubigeo Departamental'!B:B)</f>
        <v>Apurímac</v>
      </c>
      <c r="F285" t="str" cm="1">
        <f t="array" ref="F285">IFERROR(IF(INDEX('CENEPRED DISTRITAL'!$B:$XFD,
            _xlfn.XMATCH($F$1,'CENEPRED DISTRITAL'!$A:$A,0),
            _xlfn.XMATCH(A285,'CENEPRED DISTRITAL'!$B$1:$XFD$1,0)
        )&lt;&gt;"",        "CON COBERTURA CENEPRED",        "SIN COBERTURA CENEPRED"    ),    "SIN COBERTURA CENEPRED")</f>
        <v>SIN COBERTURA CENEPRED</v>
      </c>
      <c r="G285" t="str" cm="1">
        <f t="array" ref="G285">IFERROR(
    IF(
        INDEX(
            'CENEPRED DISTRITAL'!$B:$XFD,
            _xlfn.XMATCH($G$1,'CENEPRED DISTRITAL'!$A:$A,0),
            _xlfn.XMATCH(A285,'CENEPRED DISTRITAL'!$B$1:$XFD$1,0)
        )&lt;&gt;"",
        "CON COBERTURA CENEPRED",
        "SIN COBERTURA CENEPRED"
    ),
    "SIN COBERTURA CENEPRED"
)</f>
        <v>SIN COBERTURA CENEPRED</v>
      </c>
      <c r="H285" t="str" cm="1">
        <f t="array" ref="H285">IFERROR(
    IF(
        INDEX(
            'CENEPRED DISTRITAL'!$B:$XFD,
            _xlfn.XMATCH($H$1,'CENEPRED DISTRITAL'!$A:$A,0),
            _xlfn.XMATCH(A285,'CENEPRED DISTRITAL'!$B$1:$XFD$1,0)
        )&lt;&gt;"",
        "CON COBERTURA CENEPRED",
        "SIN COBERTURA CENEPRED"
    ),
    "SIN COBERTURA CENEPRED"
)</f>
        <v>SIN COBERTURA CENEPRED</v>
      </c>
    </row>
    <row r="286" spans="1:8" x14ac:dyDescent="0.35">
      <c r="A286" s="359">
        <v>30306</v>
      </c>
      <c r="B286" t="s">
        <v>36678</v>
      </c>
      <c r="C286">
        <v>303</v>
      </c>
      <c r="D286">
        <v>3</v>
      </c>
      <c r="E286" t="str">
        <f>_xlfn.XLOOKUP(D286,'Ubigeo Departamental'!A:A,'Ubigeo Departamental'!B:B)</f>
        <v>Apurímac</v>
      </c>
      <c r="F286" t="str" cm="1">
        <f t="array" ref="F286">IFERROR(IF(INDEX('CENEPRED DISTRITAL'!$B:$XFD,
            _xlfn.XMATCH($F$1,'CENEPRED DISTRITAL'!$A:$A,0),
            _xlfn.XMATCH(A286,'CENEPRED DISTRITAL'!$B$1:$XFD$1,0)
        )&lt;&gt;"",        "CON COBERTURA CENEPRED",        "SIN COBERTURA CENEPRED"    ),    "SIN COBERTURA CENEPRED")</f>
        <v>SIN COBERTURA CENEPRED</v>
      </c>
      <c r="G286" t="str" cm="1">
        <f t="array" ref="G286">IFERROR(
    IF(
        INDEX(
            'CENEPRED DISTRITAL'!$B:$XFD,
            _xlfn.XMATCH($G$1,'CENEPRED DISTRITAL'!$A:$A,0),
            _xlfn.XMATCH(A286,'CENEPRED DISTRITAL'!$B$1:$XFD$1,0)
        )&lt;&gt;"",
        "CON COBERTURA CENEPRED",
        "SIN COBERTURA CENEPRED"
    ),
    "SIN COBERTURA CENEPRED"
)</f>
        <v>SIN COBERTURA CENEPRED</v>
      </c>
      <c r="H286" t="str" cm="1">
        <f t="array" ref="H286">IFERROR(
    IF(
        INDEX(
            'CENEPRED DISTRITAL'!$B:$XFD,
            _xlfn.XMATCH($H$1,'CENEPRED DISTRITAL'!$A:$A,0),
            _xlfn.XMATCH(A286,'CENEPRED DISTRITAL'!$B$1:$XFD$1,0)
        )&lt;&gt;"",
        "CON COBERTURA CENEPRED",
        "SIN COBERTURA CENEPRED"
    ),
    "SIN COBERTURA CENEPRED"
)</f>
        <v>SIN COBERTURA CENEPRED</v>
      </c>
    </row>
    <row r="287" spans="1:8" x14ac:dyDescent="0.35">
      <c r="A287" s="359">
        <v>30307</v>
      </c>
      <c r="B287" t="s">
        <v>34271</v>
      </c>
      <c r="C287">
        <v>303</v>
      </c>
      <c r="D287">
        <v>3</v>
      </c>
      <c r="E287" t="str">
        <f>_xlfn.XLOOKUP(D287,'Ubigeo Departamental'!A:A,'Ubigeo Departamental'!B:B)</f>
        <v>Apurímac</v>
      </c>
      <c r="F287" t="str" cm="1">
        <f t="array" ref="F287">IFERROR(IF(INDEX('CENEPRED DISTRITAL'!$B:$XFD,
            _xlfn.XMATCH($F$1,'CENEPRED DISTRITAL'!$A:$A,0),
            _xlfn.XMATCH(A287,'CENEPRED DISTRITAL'!$B$1:$XFD$1,0)
        )&lt;&gt;"",        "CON COBERTURA CENEPRED",        "SIN COBERTURA CENEPRED"    ),    "SIN COBERTURA CENEPRED")</f>
        <v>SIN COBERTURA CENEPRED</v>
      </c>
      <c r="G287" t="str" cm="1">
        <f t="array" ref="G287">IFERROR(
    IF(
        INDEX(
            'CENEPRED DISTRITAL'!$B:$XFD,
            _xlfn.XMATCH($G$1,'CENEPRED DISTRITAL'!$A:$A,0),
            _xlfn.XMATCH(A287,'CENEPRED DISTRITAL'!$B$1:$XFD$1,0)
        )&lt;&gt;"",
        "CON COBERTURA CENEPRED",
        "SIN COBERTURA CENEPRED"
    ),
    "SIN COBERTURA CENEPRED"
)</f>
        <v>SIN COBERTURA CENEPRED</v>
      </c>
      <c r="H287" t="str" cm="1">
        <f t="array" ref="H287">IFERROR(
    IF(
        INDEX(
            'CENEPRED DISTRITAL'!$B:$XFD,
            _xlfn.XMATCH($H$1,'CENEPRED DISTRITAL'!$A:$A,0),
            _xlfn.XMATCH(A287,'CENEPRED DISTRITAL'!$B$1:$XFD$1,0)
        )&lt;&gt;"",
        "CON COBERTURA CENEPRED",
        "SIN COBERTURA CENEPRED"
    ),
    "SIN COBERTURA CENEPRED"
)</f>
        <v>SIN COBERTURA CENEPRED</v>
      </c>
    </row>
    <row r="288" spans="1:8" x14ac:dyDescent="0.35">
      <c r="A288" s="359">
        <v>30401</v>
      </c>
      <c r="B288" t="s">
        <v>31630</v>
      </c>
      <c r="C288">
        <v>304</v>
      </c>
      <c r="D288">
        <v>3</v>
      </c>
      <c r="E288" t="str">
        <f>_xlfn.XLOOKUP(D288,'Ubigeo Departamental'!A:A,'Ubigeo Departamental'!B:B)</f>
        <v>Apurímac</v>
      </c>
      <c r="F288" t="str" cm="1">
        <f t="array" ref="F288">IFERROR(IF(INDEX('CENEPRED DISTRITAL'!$B:$XFD,
            _xlfn.XMATCH($F$1,'CENEPRED DISTRITAL'!$A:$A,0),
            _xlfn.XMATCH(A288,'CENEPRED DISTRITAL'!$B$1:$XFD$1,0)
        )&lt;&gt;"",        "CON COBERTURA CENEPRED",        "SIN COBERTURA CENEPRED"    ),    "SIN COBERTURA CENEPRED")</f>
        <v>CON COBERTURA CENEPRED</v>
      </c>
      <c r="G288" t="str" cm="1">
        <f t="array" ref="G288">IFERROR(
    IF(
        INDEX(
            'CENEPRED DISTRITAL'!$B:$XFD,
            _xlfn.XMATCH($G$1,'CENEPRED DISTRITAL'!$A:$A,0),
            _xlfn.XMATCH(A288,'CENEPRED DISTRITAL'!$B$1:$XFD$1,0)
        )&lt;&gt;"",
        "CON COBERTURA CENEPRED",
        "SIN COBERTURA CENEPRED"
    ),
    "SIN COBERTURA CENEPRED"
)</f>
        <v>CON COBERTURA CENEPRED</v>
      </c>
      <c r="H288" t="str" cm="1">
        <f t="array" ref="H288">IFERROR(
    IF(
        INDEX(
            'CENEPRED DISTRITAL'!$B:$XFD,
            _xlfn.XMATCH($H$1,'CENEPRED DISTRITAL'!$A:$A,0),
            _xlfn.XMATCH(A288,'CENEPRED DISTRITAL'!$B$1:$XFD$1,0)
        )&lt;&gt;"",
        "CON COBERTURA CENEPRED",
        "SIN COBERTURA CENEPRED"
    ),
    "SIN COBERTURA CENEPRED"
)</f>
        <v>CON COBERTURA CENEPRED</v>
      </c>
    </row>
    <row r="289" spans="1:8" x14ac:dyDescent="0.35">
      <c r="A289" s="359">
        <v>30402</v>
      </c>
      <c r="B289" t="s">
        <v>36679</v>
      </c>
      <c r="C289">
        <v>304</v>
      </c>
      <c r="D289">
        <v>3</v>
      </c>
      <c r="E289" t="str">
        <f>_xlfn.XLOOKUP(D289,'Ubigeo Departamental'!A:A,'Ubigeo Departamental'!B:B)</f>
        <v>Apurímac</v>
      </c>
      <c r="F289" t="str" cm="1">
        <f t="array" ref="F289">IFERROR(IF(INDEX('CENEPRED DISTRITAL'!$B:$XFD,
            _xlfn.XMATCH($F$1,'CENEPRED DISTRITAL'!$A:$A,0),
            _xlfn.XMATCH(A289,'CENEPRED DISTRITAL'!$B$1:$XFD$1,0)
        )&lt;&gt;"",        "CON COBERTURA CENEPRED",        "SIN COBERTURA CENEPRED"    ),    "SIN COBERTURA CENEPRED")</f>
        <v>SIN COBERTURA CENEPRED</v>
      </c>
      <c r="G289" t="str" cm="1">
        <f t="array" ref="G289">IFERROR(
    IF(
        INDEX(
            'CENEPRED DISTRITAL'!$B:$XFD,
            _xlfn.XMATCH($G$1,'CENEPRED DISTRITAL'!$A:$A,0),
            _xlfn.XMATCH(A289,'CENEPRED DISTRITAL'!$B$1:$XFD$1,0)
        )&lt;&gt;"",
        "CON COBERTURA CENEPRED",
        "SIN COBERTURA CENEPRED"
    ),
    "SIN COBERTURA CENEPRED"
)</f>
        <v>SIN COBERTURA CENEPRED</v>
      </c>
      <c r="H289" t="str" cm="1">
        <f t="array" ref="H289">IFERROR(
    IF(
        INDEX(
            'CENEPRED DISTRITAL'!$B:$XFD,
            _xlfn.XMATCH($H$1,'CENEPRED DISTRITAL'!$A:$A,0),
            _xlfn.XMATCH(A289,'CENEPRED DISTRITAL'!$B$1:$XFD$1,0)
        )&lt;&gt;"",
        "CON COBERTURA CENEPRED",
        "SIN COBERTURA CENEPRED"
    ),
    "SIN COBERTURA CENEPRED"
)</f>
        <v>SIN COBERTURA CENEPRED</v>
      </c>
    </row>
    <row r="290" spans="1:8" x14ac:dyDescent="0.35">
      <c r="A290" s="359">
        <v>30403</v>
      </c>
      <c r="B290" t="s">
        <v>34811</v>
      </c>
      <c r="C290">
        <v>304</v>
      </c>
      <c r="D290">
        <v>3</v>
      </c>
      <c r="E290" t="str">
        <f>_xlfn.XLOOKUP(D290,'Ubigeo Departamental'!A:A,'Ubigeo Departamental'!B:B)</f>
        <v>Apurímac</v>
      </c>
      <c r="F290" t="str" cm="1">
        <f t="array" ref="F290">IFERROR(IF(INDEX('CENEPRED DISTRITAL'!$B:$XFD,
            _xlfn.XMATCH($F$1,'CENEPRED DISTRITAL'!$A:$A,0),
            _xlfn.XMATCH(A290,'CENEPRED DISTRITAL'!$B$1:$XFD$1,0)
        )&lt;&gt;"",        "CON COBERTURA CENEPRED",        "SIN COBERTURA CENEPRED"    ),    "SIN COBERTURA CENEPRED")</f>
        <v>SIN COBERTURA CENEPRED</v>
      </c>
      <c r="G290" t="str" cm="1">
        <f t="array" ref="G290">IFERROR(
    IF(
        INDEX(
            'CENEPRED DISTRITAL'!$B:$XFD,
            _xlfn.XMATCH($G$1,'CENEPRED DISTRITAL'!$A:$A,0),
            _xlfn.XMATCH(A290,'CENEPRED DISTRITAL'!$B$1:$XFD$1,0)
        )&lt;&gt;"",
        "CON COBERTURA CENEPRED",
        "SIN COBERTURA CENEPRED"
    ),
    "SIN COBERTURA CENEPRED"
)</f>
        <v>SIN COBERTURA CENEPRED</v>
      </c>
      <c r="H290" t="str" cm="1">
        <f t="array" ref="H290">IFERROR(
    IF(
        INDEX(
            'CENEPRED DISTRITAL'!$B:$XFD,
            _xlfn.XMATCH($H$1,'CENEPRED DISTRITAL'!$A:$A,0),
            _xlfn.XMATCH(A290,'CENEPRED DISTRITAL'!$B$1:$XFD$1,0)
        )&lt;&gt;"",
        "CON COBERTURA CENEPRED",
        "SIN COBERTURA CENEPRED"
    ),
    "SIN COBERTURA CENEPRED"
)</f>
        <v>SIN COBERTURA CENEPRED</v>
      </c>
    </row>
    <row r="291" spans="1:8" x14ac:dyDescent="0.35">
      <c r="A291" s="359">
        <v>30404</v>
      </c>
      <c r="B291" t="s">
        <v>34297</v>
      </c>
      <c r="C291">
        <v>304</v>
      </c>
      <c r="D291">
        <v>3</v>
      </c>
      <c r="E291" t="str">
        <f>_xlfn.XLOOKUP(D291,'Ubigeo Departamental'!A:A,'Ubigeo Departamental'!B:B)</f>
        <v>Apurímac</v>
      </c>
      <c r="F291" t="str" cm="1">
        <f t="array" ref="F291">IFERROR(IF(INDEX('CENEPRED DISTRITAL'!$B:$XFD,
            _xlfn.XMATCH($F$1,'CENEPRED DISTRITAL'!$A:$A,0),
            _xlfn.XMATCH(A291,'CENEPRED DISTRITAL'!$B$1:$XFD$1,0)
        )&lt;&gt;"",        "CON COBERTURA CENEPRED",        "SIN COBERTURA CENEPRED"    ),    "SIN COBERTURA CENEPRED")</f>
        <v>SIN COBERTURA CENEPRED</v>
      </c>
      <c r="G291" t="str" cm="1">
        <f t="array" ref="G291">IFERROR(
    IF(
        INDEX(
            'CENEPRED DISTRITAL'!$B:$XFD,
            _xlfn.XMATCH($G$1,'CENEPRED DISTRITAL'!$A:$A,0),
            _xlfn.XMATCH(A291,'CENEPRED DISTRITAL'!$B$1:$XFD$1,0)
        )&lt;&gt;"",
        "CON COBERTURA CENEPRED",
        "SIN COBERTURA CENEPRED"
    ),
    "SIN COBERTURA CENEPRED"
)</f>
        <v>SIN COBERTURA CENEPRED</v>
      </c>
      <c r="H291" t="str" cm="1">
        <f t="array" ref="H291">IFERROR(
    IF(
        INDEX(
            'CENEPRED DISTRITAL'!$B:$XFD,
            _xlfn.XMATCH($H$1,'CENEPRED DISTRITAL'!$A:$A,0),
            _xlfn.XMATCH(A291,'CENEPRED DISTRITAL'!$B$1:$XFD$1,0)
        )&lt;&gt;"",
        "CON COBERTURA CENEPRED",
        "SIN COBERTURA CENEPRED"
    ),
    "SIN COBERTURA CENEPRED"
)</f>
        <v>SIN COBERTURA CENEPRED</v>
      </c>
    </row>
    <row r="292" spans="1:8" x14ac:dyDescent="0.35">
      <c r="A292" s="359">
        <v>30405</v>
      </c>
      <c r="B292" t="s">
        <v>34565</v>
      </c>
      <c r="C292">
        <v>304</v>
      </c>
      <c r="D292">
        <v>3</v>
      </c>
      <c r="E292" t="str">
        <f>_xlfn.XLOOKUP(D292,'Ubigeo Departamental'!A:A,'Ubigeo Departamental'!B:B)</f>
        <v>Apurímac</v>
      </c>
      <c r="F292" t="str" cm="1">
        <f t="array" ref="F292">IFERROR(IF(INDEX('CENEPRED DISTRITAL'!$B:$XFD,
            _xlfn.XMATCH($F$1,'CENEPRED DISTRITAL'!$A:$A,0),
            _xlfn.XMATCH(A292,'CENEPRED DISTRITAL'!$B$1:$XFD$1,0)
        )&lt;&gt;"",        "CON COBERTURA CENEPRED",        "SIN COBERTURA CENEPRED"    ),    "SIN COBERTURA CENEPRED")</f>
        <v>SIN COBERTURA CENEPRED</v>
      </c>
      <c r="G292" t="str" cm="1">
        <f t="array" ref="G292">IFERROR(
    IF(
        INDEX(
            'CENEPRED DISTRITAL'!$B:$XFD,
            _xlfn.XMATCH($G$1,'CENEPRED DISTRITAL'!$A:$A,0),
            _xlfn.XMATCH(A292,'CENEPRED DISTRITAL'!$B$1:$XFD$1,0)
        )&lt;&gt;"",
        "CON COBERTURA CENEPRED",
        "SIN COBERTURA CENEPRED"
    ),
    "SIN COBERTURA CENEPRED"
)</f>
        <v>SIN COBERTURA CENEPRED</v>
      </c>
      <c r="H292" t="str" cm="1">
        <f t="array" ref="H292">IFERROR(
    IF(
        INDEX(
            'CENEPRED DISTRITAL'!$B:$XFD,
            _xlfn.XMATCH($H$1,'CENEPRED DISTRITAL'!$A:$A,0),
            _xlfn.XMATCH(A292,'CENEPRED DISTRITAL'!$B$1:$XFD$1,0)
        )&lt;&gt;"",
        "CON COBERTURA CENEPRED",
        "SIN COBERTURA CENEPRED"
    ),
    "SIN COBERTURA CENEPRED"
)</f>
        <v>SIN COBERTURA CENEPRED</v>
      </c>
    </row>
    <row r="293" spans="1:8" x14ac:dyDescent="0.35">
      <c r="A293" s="359">
        <v>30406</v>
      </c>
      <c r="B293" t="s">
        <v>34223</v>
      </c>
      <c r="C293">
        <v>304</v>
      </c>
      <c r="D293">
        <v>3</v>
      </c>
      <c r="E293" t="str">
        <f>_xlfn.XLOOKUP(D293,'Ubigeo Departamental'!A:A,'Ubigeo Departamental'!B:B)</f>
        <v>Apurímac</v>
      </c>
      <c r="F293" t="str" cm="1">
        <f t="array" ref="F293">IFERROR(IF(INDEX('CENEPRED DISTRITAL'!$B:$XFD,
            _xlfn.XMATCH($F$1,'CENEPRED DISTRITAL'!$A:$A,0),
            _xlfn.XMATCH(A293,'CENEPRED DISTRITAL'!$B$1:$XFD$1,0)
        )&lt;&gt;"",        "CON COBERTURA CENEPRED",        "SIN COBERTURA CENEPRED"    ),    "SIN COBERTURA CENEPRED")</f>
        <v>SIN COBERTURA CENEPRED</v>
      </c>
      <c r="G293" t="str" cm="1">
        <f t="array" ref="G293">IFERROR(
    IF(
        INDEX(
            'CENEPRED DISTRITAL'!$B:$XFD,
            _xlfn.XMATCH($G$1,'CENEPRED DISTRITAL'!$A:$A,0),
            _xlfn.XMATCH(A293,'CENEPRED DISTRITAL'!$B$1:$XFD$1,0)
        )&lt;&gt;"",
        "CON COBERTURA CENEPRED",
        "SIN COBERTURA CENEPRED"
    ),
    "SIN COBERTURA CENEPRED"
)</f>
        <v>SIN COBERTURA CENEPRED</v>
      </c>
      <c r="H293" t="str" cm="1">
        <f t="array" ref="H293">IFERROR(
    IF(
        INDEX(
            'CENEPRED DISTRITAL'!$B:$XFD,
            _xlfn.XMATCH($H$1,'CENEPRED DISTRITAL'!$A:$A,0),
            _xlfn.XMATCH(A293,'CENEPRED DISTRITAL'!$B$1:$XFD$1,0)
        )&lt;&gt;"",
        "CON COBERTURA CENEPRED",
        "SIN COBERTURA CENEPRED"
    ),
    "SIN COBERTURA CENEPRED"
)</f>
        <v>SIN COBERTURA CENEPRED</v>
      </c>
    </row>
    <row r="294" spans="1:8" x14ac:dyDescent="0.35">
      <c r="A294" s="359">
        <v>30407</v>
      </c>
      <c r="B294" t="s">
        <v>34812</v>
      </c>
      <c r="C294">
        <v>304</v>
      </c>
      <c r="D294">
        <v>3</v>
      </c>
      <c r="E294" t="str">
        <f>_xlfn.XLOOKUP(D294,'Ubigeo Departamental'!A:A,'Ubigeo Departamental'!B:B)</f>
        <v>Apurímac</v>
      </c>
      <c r="F294" t="str" cm="1">
        <f t="array" ref="F294">IFERROR(IF(INDEX('CENEPRED DISTRITAL'!$B:$XFD,
            _xlfn.XMATCH($F$1,'CENEPRED DISTRITAL'!$A:$A,0),
            _xlfn.XMATCH(A294,'CENEPRED DISTRITAL'!$B$1:$XFD$1,0)
        )&lt;&gt;"",        "CON COBERTURA CENEPRED",        "SIN COBERTURA CENEPRED"    ),    "SIN COBERTURA CENEPRED")</f>
        <v>SIN COBERTURA CENEPRED</v>
      </c>
      <c r="G294" t="str" cm="1">
        <f t="array" ref="G294">IFERROR(
    IF(
        INDEX(
            'CENEPRED DISTRITAL'!$B:$XFD,
            _xlfn.XMATCH($G$1,'CENEPRED DISTRITAL'!$A:$A,0),
            _xlfn.XMATCH(A294,'CENEPRED DISTRITAL'!$B$1:$XFD$1,0)
        )&lt;&gt;"",
        "CON COBERTURA CENEPRED",
        "SIN COBERTURA CENEPRED"
    ),
    "SIN COBERTURA CENEPRED"
)</f>
        <v>SIN COBERTURA CENEPRED</v>
      </c>
      <c r="H294" t="str" cm="1">
        <f t="array" ref="H294">IFERROR(
    IF(
        INDEX(
            'CENEPRED DISTRITAL'!$B:$XFD,
            _xlfn.XMATCH($H$1,'CENEPRED DISTRITAL'!$A:$A,0),
            _xlfn.XMATCH(A294,'CENEPRED DISTRITAL'!$B$1:$XFD$1,0)
        )&lt;&gt;"",
        "CON COBERTURA CENEPRED",
        "SIN COBERTURA CENEPRED"
    ),
    "SIN COBERTURA CENEPRED"
)</f>
        <v>SIN COBERTURA CENEPRED</v>
      </c>
    </row>
    <row r="295" spans="1:8" x14ac:dyDescent="0.35">
      <c r="A295" s="359">
        <v>30408</v>
      </c>
      <c r="B295" t="s">
        <v>36680</v>
      </c>
      <c r="C295">
        <v>304</v>
      </c>
      <c r="D295">
        <v>3</v>
      </c>
      <c r="E295" t="str">
        <f>_xlfn.XLOOKUP(D295,'Ubigeo Departamental'!A:A,'Ubigeo Departamental'!B:B)</f>
        <v>Apurímac</v>
      </c>
      <c r="F295" t="str" cm="1">
        <f t="array" ref="F295">IFERROR(IF(INDEX('CENEPRED DISTRITAL'!$B:$XFD,
            _xlfn.XMATCH($F$1,'CENEPRED DISTRITAL'!$A:$A,0),
            _xlfn.XMATCH(A295,'CENEPRED DISTRITAL'!$B$1:$XFD$1,0)
        )&lt;&gt;"",        "CON COBERTURA CENEPRED",        "SIN COBERTURA CENEPRED"    ),    "SIN COBERTURA CENEPRED")</f>
        <v>SIN COBERTURA CENEPRED</v>
      </c>
      <c r="G295" t="str" cm="1">
        <f t="array" ref="G295">IFERROR(
    IF(
        INDEX(
            'CENEPRED DISTRITAL'!$B:$XFD,
            _xlfn.XMATCH($G$1,'CENEPRED DISTRITAL'!$A:$A,0),
            _xlfn.XMATCH(A295,'CENEPRED DISTRITAL'!$B$1:$XFD$1,0)
        )&lt;&gt;"",
        "CON COBERTURA CENEPRED",
        "SIN COBERTURA CENEPRED"
    ),
    "SIN COBERTURA CENEPRED"
)</f>
        <v>SIN COBERTURA CENEPRED</v>
      </c>
      <c r="H295" t="str" cm="1">
        <f t="array" ref="H295">IFERROR(
    IF(
        INDEX(
            'CENEPRED DISTRITAL'!$B:$XFD,
            _xlfn.XMATCH($H$1,'CENEPRED DISTRITAL'!$A:$A,0),
            _xlfn.XMATCH(A295,'CENEPRED DISTRITAL'!$B$1:$XFD$1,0)
        )&lt;&gt;"",
        "CON COBERTURA CENEPRED",
        "SIN COBERTURA CENEPRED"
    ),
    "SIN COBERTURA CENEPRED"
)</f>
        <v>SIN COBERTURA CENEPRED</v>
      </c>
    </row>
    <row r="296" spans="1:8" x14ac:dyDescent="0.35">
      <c r="A296" s="359">
        <v>30409</v>
      </c>
      <c r="B296" t="s">
        <v>34566</v>
      </c>
      <c r="C296">
        <v>304</v>
      </c>
      <c r="D296">
        <v>3</v>
      </c>
      <c r="E296" t="str">
        <f>_xlfn.XLOOKUP(D296,'Ubigeo Departamental'!A:A,'Ubigeo Departamental'!B:B)</f>
        <v>Apurímac</v>
      </c>
      <c r="F296" t="str" cm="1">
        <f t="array" ref="F296">IFERROR(IF(INDEX('CENEPRED DISTRITAL'!$B:$XFD,
            _xlfn.XMATCH($F$1,'CENEPRED DISTRITAL'!$A:$A,0),
            _xlfn.XMATCH(A296,'CENEPRED DISTRITAL'!$B$1:$XFD$1,0)
        )&lt;&gt;"",        "CON COBERTURA CENEPRED",        "SIN COBERTURA CENEPRED"    ),    "SIN COBERTURA CENEPRED")</f>
        <v>SIN COBERTURA CENEPRED</v>
      </c>
      <c r="G296" t="str" cm="1">
        <f t="array" ref="G296">IFERROR(
    IF(
        INDEX(
            'CENEPRED DISTRITAL'!$B:$XFD,
            _xlfn.XMATCH($G$1,'CENEPRED DISTRITAL'!$A:$A,0),
            _xlfn.XMATCH(A296,'CENEPRED DISTRITAL'!$B$1:$XFD$1,0)
        )&lt;&gt;"",
        "CON COBERTURA CENEPRED",
        "SIN COBERTURA CENEPRED"
    ),
    "SIN COBERTURA CENEPRED"
)</f>
        <v>SIN COBERTURA CENEPRED</v>
      </c>
      <c r="H296" t="str" cm="1">
        <f t="array" ref="H296">IFERROR(
    IF(
        INDEX(
            'CENEPRED DISTRITAL'!$B:$XFD,
            _xlfn.XMATCH($H$1,'CENEPRED DISTRITAL'!$A:$A,0),
            _xlfn.XMATCH(A296,'CENEPRED DISTRITAL'!$B$1:$XFD$1,0)
        )&lt;&gt;"",
        "CON COBERTURA CENEPRED",
        "SIN COBERTURA CENEPRED"
    ),
    "SIN COBERTURA CENEPRED"
)</f>
        <v>SIN COBERTURA CENEPRED</v>
      </c>
    </row>
    <row r="297" spans="1:8" x14ac:dyDescent="0.35">
      <c r="A297" s="359">
        <v>30410</v>
      </c>
      <c r="B297" t="s">
        <v>36681</v>
      </c>
      <c r="C297">
        <v>304</v>
      </c>
      <c r="D297">
        <v>3</v>
      </c>
      <c r="E297" t="str">
        <f>_xlfn.XLOOKUP(D297,'Ubigeo Departamental'!A:A,'Ubigeo Departamental'!B:B)</f>
        <v>Apurímac</v>
      </c>
      <c r="F297" t="str" cm="1">
        <f t="array" ref="F297">IFERROR(IF(INDEX('CENEPRED DISTRITAL'!$B:$XFD,
            _xlfn.XMATCH($F$1,'CENEPRED DISTRITAL'!$A:$A,0),
            _xlfn.XMATCH(A297,'CENEPRED DISTRITAL'!$B$1:$XFD$1,0)
        )&lt;&gt;"",        "CON COBERTURA CENEPRED",        "SIN COBERTURA CENEPRED"    ),    "SIN COBERTURA CENEPRED")</f>
        <v>SIN COBERTURA CENEPRED</v>
      </c>
      <c r="G297" t="str" cm="1">
        <f t="array" ref="G297">IFERROR(
    IF(
        INDEX(
            'CENEPRED DISTRITAL'!$B:$XFD,
            _xlfn.XMATCH($G$1,'CENEPRED DISTRITAL'!$A:$A,0),
            _xlfn.XMATCH(A297,'CENEPRED DISTRITAL'!$B$1:$XFD$1,0)
        )&lt;&gt;"",
        "CON COBERTURA CENEPRED",
        "SIN COBERTURA CENEPRED"
    ),
    "SIN COBERTURA CENEPRED"
)</f>
        <v>SIN COBERTURA CENEPRED</v>
      </c>
      <c r="H297" t="str" cm="1">
        <f t="array" ref="H297">IFERROR(
    IF(
        INDEX(
            'CENEPRED DISTRITAL'!$B:$XFD,
            _xlfn.XMATCH($H$1,'CENEPRED DISTRITAL'!$A:$A,0),
            _xlfn.XMATCH(A297,'CENEPRED DISTRITAL'!$B$1:$XFD$1,0)
        )&lt;&gt;"",
        "CON COBERTURA CENEPRED",
        "SIN COBERTURA CENEPRED"
    ),
    "SIN COBERTURA CENEPRED"
)</f>
        <v>SIN COBERTURA CENEPRED</v>
      </c>
    </row>
    <row r="298" spans="1:8" x14ac:dyDescent="0.35">
      <c r="A298" s="359">
        <v>30411</v>
      </c>
      <c r="B298" t="s">
        <v>36682</v>
      </c>
      <c r="C298">
        <v>304</v>
      </c>
      <c r="D298">
        <v>3</v>
      </c>
      <c r="E298" t="str">
        <f>_xlfn.XLOOKUP(D298,'Ubigeo Departamental'!A:A,'Ubigeo Departamental'!B:B)</f>
        <v>Apurímac</v>
      </c>
      <c r="F298" t="str" cm="1">
        <f t="array" ref="F298">IFERROR(IF(INDEX('CENEPRED DISTRITAL'!$B:$XFD,
            _xlfn.XMATCH($F$1,'CENEPRED DISTRITAL'!$A:$A,0),
            _xlfn.XMATCH(A298,'CENEPRED DISTRITAL'!$B$1:$XFD$1,0)
        )&lt;&gt;"",        "CON COBERTURA CENEPRED",        "SIN COBERTURA CENEPRED"    ),    "SIN COBERTURA CENEPRED")</f>
        <v>SIN COBERTURA CENEPRED</v>
      </c>
      <c r="G298" t="str" cm="1">
        <f t="array" ref="G298">IFERROR(
    IF(
        INDEX(
            'CENEPRED DISTRITAL'!$B:$XFD,
            _xlfn.XMATCH($G$1,'CENEPRED DISTRITAL'!$A:$A,0),
            _xlfn.XMATCH(A298,'CENEPRED DISTRITAL'!$B$1:$XFD$1,0)
        )&lt;&gt;"",
        "CON COBERTURA CENEPRED",
        "SIN COBERTURA CENEPRED"
    ),
    "SIN COBERTURA CENEPRED"
)</f>
        <v>SIN COBERTURA CENEPRED</v>
      </c>
      <c r="H298" t="str" cm="1">
        <f t="array" ref="H298">IFERROR(
    IF(
        INDEX(
            'CENEPRED DISTRITAL'!$B:$XFD,
            _xlfn.XMATCH($H$1,'CENEPRED DISTRITAL'!$A:$A,0),
            _xlfn.XMATCH(A298,'CENEPRED DISTRITAL'!$B$1:$XFD$1,0)
        )&lt;&gt;"",
        "CON COBERTURA CENEPRED",
        "SIN COBERTURA CENEPRED"
    ),
    "SIN COBERTURA CENEPRED"
)</f>
        <v>SIN COBERTURA CENEPRED</v>
      </c>
    </row>
    <row r="299" spans="1:8" x14ac:dyDescent="0.35">
      <c r="A299" s="359">
        <v>30412</v>
      </c>
      <c r="B299" t="s">
        <v>34394</v>
      </c>
      <c r="C299">
        <v>304</v>
      </c>
      <c r="D299">
        <v>3</v>
      </c>
      <c r="E299" t="str">
        <f>_xlfn.XLOOKUP(D299,'Ubigeo Departamental'!A:A,'Ubigeo Departamental'!B:B)</f>
        <v>Apurímac</v>
      </c>
      <c r="F299" t="str" cm="1">
        <f t="array" ref="F299">IFERROR(IF(INDEX('CENEPRED DISTRITAL'!$B:$XFD,
            _xlfn.XMATCH($F$1,'CENEPRED DISTRITAL'!$A:$A,0),
            _xlfn.XMATCH(A299,'CENEPRED DISTRITAL'!$B$1:$XFD$1,0)
        )&lt;&gt;"",        "CON COBERTURA CENEPRED",        "SIN COBERTURA CENEPRED"    ),    "SIN COBERTURA CENEPRED")</f>
        <v>SIN COBERTURA CENEPRED</v>
      </c>
      <c r="G299" t="str" cm="1">
        <f t="array" ref="G299">IFERROR(
    IF(
        INDEX(
            'CENEPRED DISTRITAL'!$B:$XFD,
            _xlfn.XMATCH($G$1,'CENEPRED DISTRITAL'!$A:$A,0),
            _xlfn.XMATCH(A299,'CENEPRED DISTRITAL'!$B$1:$XFD$1,0)
        )&lt;&gt;"",
        "CON COBERTURA CENEPRED",
        "SIN COBERTURA CENEPRED"
    ),
    "SIN COBERTURA CENEPRED"
)</f>
        <v>SIN COBERTURA CENEPRED</v>
      </c>
      <c r="H299" t="str" cm="1">
        <f t="array" ref="H299">IFERROR(
    IF(
        INDEX(
            'CENEPRED DISTRITAL'!$B:$XFD,
            _xlfn.XMATCH($H$1,'CENEPRED DISTRITAL'!$A:$A,0),
            _xlfn.XMATCH(A299,'CENEPRED DISTRITAL'!$B$1:$XFD$1,0)
        )&lt;&gt;"",
        "CON COBERTURA CENEPRED",
        "SIN COBERTURA CENEPRED"
    ),
    "SIN COBERTURA CENEPRED"
)</f>
        <v>SIN COBERTURA CENEPRED</v>
      </c>
    </row>
    <row r="300" spans="1:8" x14ac:dyDescent="0.35">
      <c r="A300" s="359">
        <v>30413</v>
      </c>
      <c r="B300" t="s">
        <v>36683</v>
      </c>
      <c r="C300">
        <v>304</v>
      </c>
      <c r="D300">
        <v>3</v>
      </c>
      <c r="E300" t="str">
        <f>_xlfn.XLOOKUP(D300,'Ubigeo Departamental'!A:A,'Ubigeo Departamental'!B:B)</f>
        <v>Apurímac</v>
      </c>
      <c r="F300" t="str" cm="1">
        <f t="array" ref="F300">IFERROR(IF(INDEX('CENEPRED DISTRITAL'!$B:$XFD,
            _xlfn.XMATCH($F$1,'CENEPRED DISTRITAL'!$A:$A,0),
            _xlfn.XMATCH(A300,'CENEPRED DISTRITAL'!$B$1:$XFD$1,0)
        )&lt;&gt;"",        "CON COBERTURA CENEPRED",        "SIN COBERTURA CENEPRED"    ),    "SIN COBERTURA CENEPRED")</f>
        <v>SIN COBERTURA CENEPRED</v>
      </c>
      <c r="G300" t="str" cm="1">
        <f t="array" ref="G300">IFERROR(
    IF(
        INDEX(
            'CENEPRED DISTRITAL'!$B:$XFD,
            _xlfn.XMATCH($G$1,'CENEPRED DISTRITAL'!$A:$A,0),
            _xlfn.XMATCH(A300,'CENEPRED DISTRITAL'!$B$1:$XFD$1,0)
        )&lt;&gt;"",
        "CON COBERTURA CENEPRED",
        "SIN COBERTURA CENEPRED"
    ),
    "SIN COBERTURA CENEPRED"
)</f>
        <v>SIN COBERTURA CENEPRED</v>
      </c>
      <c r="H300" t="str" cm="1">
        <f t="array" ref="H300">IFERROR(
    IF(
        INDEX(
            'CENEPRED DISTRITAL'!$B:$XFD,
            _xlfn.XMATCH($H$1,'CENEPRED DISTRITAL'!$A:$A,0),
            _xlfn.XMATCH(A300,'CENEPRED DISTRITAL'!$B$1:$XFD$1,0)
        )&lt;&gt;"",
        "CON COBERTURA CENEPRED",
        "SIN COBERTURA CENEPRED"
    ),
    "SIN COBERTURA CENEPRED"
)</f>
        <v>SIN COBERTURA CENEPRED</v>
      </c>
    </row>
    <row r="301" spans="1:8" x14ac:dyDescent="0.35">
      <c r="A301" s="359">
        <v>30414</v>
      </c>
      <c r="B301" t="s">
        <v>34567</v>
      </c>
      <c r="C301">
        <v>304</v>
      </c>
      <c r="D301">
        <v>3</v>
      </c>
      <c r="E301" t="str">
        <f>_xlfn.XLOOKUP(D301,'Ubigeo Departamental'!A:A,'Ubigeo Departamental'!B:B)</f>
        <v>Apurímac</v>
      </c>
      <c r="F301" t="str" cm="1">
        <f t="array" ref="F301">IFERROR(IF(INDEX('CENEPRED DISTRITAL'!$B:$XFD,
            _xlfn.XMATCH($F$1,'CENEPRED DISTRITAL'!$A:$A,0),
            _xlfn.XMATCH(A301,'CENEPRED DISTRITAL'!$B$1:$XFD$1,0)
        )&lt;&gt;"",        "CON COBERTURA CENEPRED",        "SIN COBERTURA CENEPRED"    ),    "SIN COBERTURA CENEPRED")</f>
        <v>SIN COBERTURA CENEPRED</v>
      </c>
      <c r="G301" t="str" cm="1">
        <f t="array" ref="G301">IFERROR(
    IF(
        INDEX(
            'CENEPRED DISTRITAL'!$B:$XFD,
            _xlfn.XMATCH($G$1,'CENEPRED DISTRITAL'!$A:$A,0),
            _xlfn.XMATCH(A301,'CENEPRED DISTRITAL'!$B$1:$XFD$1,0)
        )&lt;&gt;"",
        "CON COBERTURA CENEPRED",
        "SIN COBERTURA CENEPRED"
    ),
    "SIN COBERTURA CENEPRED"
)</f>
        <v>SIN COBERTURA CENEPRED</v>
      </c>
      <c r="H301" t="str" cm="1">
        <f t="array" ref="H301">IFERROR(
    IF(
        INDEX(
            'CENEPRED DISTRITAL'!$B:$XFD,
            _xlfn.XMATCH($H$1,'CENEPRED DISTRITAL'!$A:$A,0),
            _xlfn.XMATCH(A301,'CENEPRED DISTRITAL'!$B$1:$XFD$1,0)
        )&lt;&gt;"",
        "CON COBERTURA CENEPRED",
        "SIN COBERTURA CENEPRED"
    ),
    "SIN COBERTURA CENEPRED"
)</f>
        <v>SIN COBERTURA CENEPRED</v>
      </c>
    </row>
    <row r="302" spans="1:8" x14ac:dyDescent="0.35">
      <c r="A302" s="359">
        <v>30415</v>
      </c>
      <c r="B302" t="s">
        <v>36684</v>
      </c>
      <c r="C302">
        <v>304</v>
      </c>
      <c r="D302">
        <v>3</v>
      </c>
      <c r="E302" t="str">
        <f>_xlfn.XLOOKUP(D302,'Ubigeo Departamental'!A:A,'Ubigeo Departamental'!B:B)</f>
        <v>Apurímac</v>
      </c>
      <c r="F302" t="str" cm="1">
        <f t="array" ref="F302">IFERROR(IF(INDEX('CENEPRED DISTRITAL'!$B:$XFD,
            _xlfn.XMATCH($F$1,'CENEPRED DISTRITAL'!$A:$A,0),
            _xlfn.XMATCH(A302,'CENEPRED DISTRITAL'!$B$1:$XFD$1,0)
        )&lt;&gt;"",        "CON COBERTURA CENEPRED",        "SIN COBERTURA CENEPRED"    ),    "SIN COBERTURA CENEPRED")</f>
        <v>SIN COBERTURA CENEPRED</v>
      </c>
      <c r="G302" t="str" cm="1">
        <f t="array" ref="G302">IFERROR(
    IF(
        INDEX(
            'CENEPRED DISTRITAL'!$B:$XFD,
            _xlfn.XMATCH($G$1,'CENEPRED DISTRITAL'!$A:$A,0),
            _xlfn.XMATCH(A302,'CENEPRED DISTRITAL'!$B$1:$XFD$1,0)
        )&lt;&gt;"",
        "CON COBERTURA CENEPRED",
        "SIN COBERTURA CENEPRED"
    ),
    "SIN COBERTURA CENEPRED"
)</f>
        <v>SIN COBERTURA CENEPRED</v>
      </c>
      <c r="H302" t="str" cm="1">
        <f t="array" ref="H302">IFERROR(
    IF(
        INDEX(
            'CENEPRED DISTRITAL'!$B:$XFD,
            _xlfn.XMATCH($H$1,'CENEPRED DISTRITAL'!$A:$A,0),
            _xlfn.XMATCH(A302,'CENEPRED DISTRITAL'!$B$1:$XFD$1,0)
        )&lt;&gt;"",
        "CON COBERTURA CENEPRED",
        "SIN COBERTURA CENEPRED"
    ),
    "SIN COBERTURA CENEPRED"
)</f>
        <v>SIN COBERTURA CENEPRED</v>
      </c>
    </row>
    <row r="303" spans="1:8" x14ac:dyDescent="0.35">
      <c r="A303" s="359">
        <v>30416</v>
      </c>
      <c r="B303" t="s">
        <v>34224</v>
      </c>
      <c r="C303">
        <v>304</v>
      </c>
      <c r="D303">
        <v>3</v>
      </c>
      <c r="E303" t="str">
        <f>_xlfn.XLOOKUP(D303,'Ubigeo Departamental'!A:A,'Ubigeo Departamental'!B:B)</f>
        <v>Apurímac</v>
      </c>
      <c r="F303" t="str" cm="1">
        <f t="array" ref="F303">IFERROR(IF(INDEX('CENEPRED DISTRITAL'!$B:$XFD,
            _xlfn.XMATCH($F$1,'CENEPRED DISTRITAL'!$A:$A,0),
            _xlfn.XMATCH(A303,'CENEPRED DISTRITAL'!$B$1:$XFD$1,0)
        )&lt;&gt;"",        "CON COBERTURA CENEPRED",        "SIN COBERTURA CENEPRED"    ),    "SIN COBERTURA CENEPRED")</f>
        <v>SIN COBERTURA CENEPRED</v>
      </c>
      <c r="G303" t="str" cm="1">
        <f t="array" ref="G303">IFERROR(
    IF(
        INDEX(
            'CENEPRED DISTRITAL'!$B:$XFD,
            _xlfn.XMATCH($G$1,'CENEPRED DISTRITAL'!$A:$A,0),
            _xlfn.XMATCH(A303,'CENEPRED DISTRITAL'!$B$1:$XFD$1,0)
        )&lt;&gt;"",
        "CON COBERTURA CENEPRED",
        "SIN COBERTURA CENEPRED"
    ),
    "SIN COBERTURA CENEPRED"
)</f>
        <v>SIN COBERTURA CENEPRED</v>
      </c>
      <c r="H303" t="str" cm="1">
        <f t="array" ref="H303">IFERROR(
    IF(
        INDEX(
            'CENEPRED DISTRITAL'!$B:$XFD,
            _xlfn.XMATCH($H$1,'CENEPRED DISTRITAL'!$A:$A,0),
            _xlfn.XMATCH(A303,'CENEPRED DISTRITAL'!$B$1:$XFD$1,0)
        )&lt;&gt;"",
        "CON COBERTURA CENEPRED",
        "SIN COBERTURA CENEPRED"
    ),
    "SIN COBERTURA CENEPRED"
)</f>
        <v>SIN COBERTURA CENEPRED</v>
      </c>
    </row>
    <row r="304" spans="1:8" x14ac:dyDescent="0.35">
      <c r="A304" s="359">
        <v>30417</v>
      </c>
      <c r="B304" t="s">
        <v>36685</v>
      </c>
      <c r="C304">
        <v>304</v>
      </c>
      <c r="D304">
        <v>3</v>
      </c>
      <c r="E304" t="str">
        <f>_xlfn.XLOOKUP(D304,'Ubigeo Departamental'!A:A,'Ubigeo Departamental'!B:B)</f>
        <v>Apurímac</v>
      </c>
      <c r="F304" t="str" cm="1">
        <f t="array" ref="F304">IFERROR(IF(INDEX('CENEPRED DISTRITAL'!$B:$XFD,
            _xlfn.XMATCH($F$1,'CENEPRED DISTRITAL'!$A:$A,0),
            _xlfn.XMATCH(A304,'CENEPRED DISTRITAL'!$B$1:$XFD$1,0)
        )&lt;&gt;"",        "CON COBERTURA CENEPRED",        "SIN COBERTURA CENEPRED"    ),    "SIN COBERTURA CENEPRED")</f>
        <v>SIN COBERTURA CENEPRED</v>
      </c>
      <c r="G304" t="str" cm="1">
        <f t="array" ref="G304">IFERROR(
    IF(
        INDEX(
            'CENEPRED DISTRITAL'!$B:$XFD,
            _xlfn.XMATCH($G$1,'CENEPRED DISTRITAL'!$A:$A,0),
            _xlfn.XMATCH(A304,'CENEPRED DISTRITAL'!$B$1:$XFD$1,0)
        )&lt;&gt;"",
        "CON COBERTURA CENEPRED",
        "SIN COBERTURA CENEPRED"
    ),
    "SIN COBERTURA CENEPRED"
)</f>
        <v>SIN COBERTURA CENEPRED</v>
      </c>
      <c r="H304" t="str" cm="1">
        <f t="array" ref="H304">IFERROR(
    IF(
        INDEX(
            'CENEPRED DISTRITAL'!$B:$XFD,
            _xlfn.XMATCH($H$1,'CENEPRED DISTRITAL'!$A:$A,0),
            _xlfn.XMATCH(A304,'CENEPRED DISTRITAL'!$B$1:$XFD$1,0)
        )&lt;&gt;"",
        "CON COBERTURA CENEPRED",
        "SIN COBERTURA CENEPRED"
    ),
    "SIN COBERTURA CENEPRED"
)</f>
        <v>SIN COBERTURA CENEPRED</v>
      </c>
    </row>
    <row r="305" spans="1:8" x14ac:dyDescent="0.35">
      <c r="A305" s="359">
        <v>30501</v>
      </c>
      <c r="B305" t="s">
        <v>34332</v>
      </c>
      <c r="C305">
        <v>305</v>
      </c>
      <c r="D305">
        <v>3</v>
      </c>
      <c r="E305" t="str">
        <f>_xlfn.XLOOKUP(D305,'Ubigeo Departamental'!A:A,'Ubigeo Departamental'!B:B)</f>
        <v>Apurímac</v>
      </c>
      <c r="F305" t="str" cm="1">
        <f t="array" ref="F305">IFERROR(IF(INDEX('CENEPRED DISTRITAL'!$B:$XFD,
            _xlfn.XMATCH($F$1,'CENEPRED DISTRITAL'!$A:$A,0),
            _xlfn.XMATCH(A305,'CENEPRED DISTRITAL'!$B$1:$XFD$1,0)
        )&lt;&gt;"",        "CON COBERTURA CENEPRED",        "SIN COBERTURA CENEPRED"    ),    "SIN COBERTURA CENEPRED")</f>
        <v>SIN COBERTURA CENEPRED</v>
      </c>
      <c r="G305" t="str" cm="1">
        <f t="array" ref="G305">IFERROR(
    IF(
        INDEX(
            'CENEPRED DISTRITAL'!$B:$XFD,
            _xlfn.XMATCH($G$1,'CENEPRED DISTRITAL'!$A:$A,0),
            _xlfn.XMATCH(A305,'CENEPRED DISTRITAL'!$B$1:$XFD$1,0)
        )&lt;&gt;"",
        "CON COBERTURA CENEPRED",
        "SIN COBERTURA CENEPRED"
    ),
    "SIN COBERTURA CENEPRED"
)</f>
        <v>SIN COBERTURA CENEPRED</v>
      </c>
      <c r="H305" t="str" cm="1">
        <f t="array" ref="H305">IFERROR(
    IF(
        INDEX(
            'CENEPRED DISTRITAL'!$B:$XFD,
            _xlfn.XMATCH($H$1,'CENEPRED DISTRITAL'!$A:$A,0),
            _xlfn.XMATCH(A305,'CENEPRED DISTRITAL'!$B$1:$XFD$1,0)
        )&lt;&gt;"",
        "CON COBERTURA CENEPRED",
        "SIN COBERTURA CENEPRED"
    ),
    "SIN COBERTURA CENEPRED"
)</f>
        <v>SIN COBERTURA CENEPRED</v>
      </c>
    </row>
    <row r="306" spans="1:8" x14ac:dyDescent="0.35">
      <c r="A306" s="359">
        <v>30502</v>
      </c>
      <c r="B306" t="s">
        <v>31625</v>
      </c>
      <c r="C306">
        <v>305</v>
      </c>
      <c r="D306">
        <v>3</v>
      </c>
      <c r="E306" t="str">
        <f>_xlfn.XLOOKUP(D306,'Ubigeo Departamental'!A:A,'Ubigeo Departamental'!B:B)</f>
        <v>Apurímac</v>
      </c>
      <c r="F306" t="str" cm="1">
        <f t="array" ref="F306">IFERROR(IF(INDEX('CENEPRED DISTRITAL'!$B:$XFD,
            _xlfn.XMATCH($F$1,'CENEPRED DISTRITAL'!$A:$A,0),
            _xlfn.XMATCH(A306,'CENEPRED DISTRITAL'!$B$1:$XFD$1,0)
        )&lt;&gt;"",        "CON COBERTURA CENEPRED",        "SIN COBERTURA CENEPRED"    ),    "SIN COBERTURA CENEPRED")</f>
        <v>SIN COBERTURA CENEPRED</v>
      </c>
      <c r="G306" t="str" cm="1">
        <f t="array" ref="G306">IFERROR(
    IF(
        INDEX(
            'CENEPRED DISTRITAL'!$B:$XFD,
            _xlfn.XMATCH($G$1,'CENEPRED DISTRITAL'!$A:$A,0),
            _xlfn.XMATCH(A306,'CENEPRED DISTRITAL'!$B$1:$XFD$1,0)
        )&lt;&gt;"",
        "CON COBERTURA CENEPRED",
        "SIN COBERTURA CENEPRED"
    ),
    "SIN COBERTURA CENEPRED"
)</f>
        <v>SIN COBERTURA CENEPRED</v>
      </c>
      <c r="H306" t="str" cm="1">
        <f t="array" ref="H306">IFERROR(
    IF(
        INDEX(
            'CENEPRED DISTRITAL'!$B:$XFD,
            _xlfn.XMATCH($H$1,'CENEPRED DISTRITAL'!$A:$A,0),
            _xlfn.XMATCH(A306,'CENEPRED DISTRITAL'!$B$1:$XFD$1,0)
        )&lt;&gt;"",
        "CON COBERTURA CENEPRED",
        "SIN COBERTURA CENEPRED"
    ),
    "SIN COBERTURA CENEPRED"
)</f>
        <v>SIN COBERTURA CENEPRED</v>
      </c>
    </row>
    <row r="307" spans="1:8" x14ac:dyDescent="0.35">
      <c r="A307" s="359">
        <v>30503</v>
      </c>
      <c r="B307" t="s">
        <v>34192</v>
      </c>
      <c r="C307">
        <v>305</v>
      </c>
      <c r="D307">
        <v>3</v>
      </c>
      <c r="E307" t="str">
        <f>_xlfn.XLOOKUP(D307,'Ubigeo Departamental'!A:A,'Ubigeo Departamental'!B:B)</f>
        <v>Apurímac</v>
      </c>
      <c r="F307" t="str" cm="1">
        <f t="array" ref="F307">IFERROR(IF(INDEX('CENEPRED DISTRITAL'!$B:$XFD,
            _xlfn.XMATCH($F$1,'CENEPRED DISTRITAL'!$A:$A,0),
            _xlfn.XMATCH(A307,'CENEPRED DISTRITAL'!$B$1:$XFD$1,0)
        )&lt;&gt;"",        "CON COBERTURA CENEPRED",        "SIN COBERTURA CENEPRED"    ),    "SIN COBERTURA CENEPRED")</f>
        <v>SIN COBERTURA CENEPRED</v>
      </c>
      <c r="G307" t="str" cm="1">
        <f t="array" ref="G307">IFERROR(
    IF(
        INDEX(
            'CENEPRED DISTRITAL'!$B:$XFD,
            _xlfn.XMATCH($G$1,'CENEPRED DISTRITAL'!$A:$A,0),
            _xlfn.XMATCH(A307,'CENEPRED DISTRITAL'!$B$1:$XFD$1,0)
        )&lt;&gt;"",
        "CON COBERTURA CENEPRED",
        "SIN COBERTURA CENEPRED"
    ),
    "SIN COBERTURA CENEPRED"
)</f>
        <v>SIN COBERTURA CENEPRED</v>
      </c>
      <c r="H307" t="str" cm="1">
        <f t="array" ref="H307">IFERROR(
    IF(
        INDEX(
            'CENEPRED DISTRITAL'!$B:$XFD,
            _xlfn.XMATCH($H$1,'CENEPRED DISTRITAL'!$A:$A,0),
            _xlfn.XMATCH(A307,'CENEPRED DISTRITAL'!$B$1:$XFD$1,0)
        )&lt;&gt;"",
        "CON COBERTURA CENEPRED",
        "SIN COBERTURA CENEPRED"
    ),
    "SIN COBERTURA CENEPRED"
)</f>
        <v>SIN COBERTURA CENEPRED</v>
      </c>
    </row>
    <row r="308" spans="1:8" x14ac:dyDescent="0.35">
      <c r="A308" s="359">
        <v>30504</v>
      </c>
      <c r="B308" t="s">
        <v>34813</v>
      </c>
      <c r="C308">
        <v>305</v>
      </c>
      <c r="D308">
        <v>3</v>
      </c>
      <c r="E308" t="str">
        <f>_xlfn.XLOOKUP(D308,'Ubigeo Departamental'!A:A,'Ubigeo Departamental'!B:B)</f>
        <v>Apurímac</v>
      </c>
      <c r="F308" t="str" cm="1">
        <f t="array" ref="F308">IFERROR(IF(INDEX('CENEPRED DISTRITAL'!$B:$XFD,
            _xlfn.XMATCH($F$1,'CENEPRED DISTRITAL'!$A:$A,0),
            _xlfn.XMATCH(A308,'CENEPRED DISTRITAL'!$B$1:$XFD$1,0)
        )&lt;&gt;"",        "CON COBERTURA CENEPRED",        "SIN COBERTURA CENEPRED"    ),    "SIN COBERTURA CENEPRED")</f>
        <v>SIN COBERTURA CENEPRED</v>
      </c>
      <c r="G308" t="str" cm="1">
        <f t="array" ref="G308">IFERROR(
    IF(
        INDEX(
            'CENEPRED DISTRITAL'!$B:$XFD,
            _xlfn.XMATCH($G$1,'CENEPRED DISTRITAL'!$A:$A,0),
            _xlfn.XMATCH(A308,'CENEPRED DISTRITAL'!$B$1:$XFD$1,0)
        )&lt;&gt;"",
        "CON COBERTURA CENEPRED",
        "SIN COBERTURA CENEPRED"
    ),
    "SIN COBERTURA CENEPRED"
)</f>
        <v>SIN COBERTURA CENEPRED</v>
      </c>
      <c r="H308" t="str" cm="1">
        <f t="array" ref="H308">IFERROR(
    IF(
        INDEX(
            'CENEPRED DISTRITAL'!$B:$XFD,
            _xlfn.XMATCH($H$1,'CENEPRED DISTRITAL'!$A:$A,0),
            _xlfn.XMATCH(A308,'CENEPRED DISTRITAL'!$B$1:$XFD$1,0)
        )&lt;&gt;"",
        "CON COBERTURA CENEPRED",
        "SIN COBERTURA CENEPRED"
    ),
    "SIN COBERTURA CENEPRED"
)</f>
        <v>SIN COBERTURA CENEPRED</v>
      </c>
    </row>
    <row r="309" spans="1:8" x14ac:dyDescent="0.35">
      <c r="A309" s="359">
        <v>30505</v>
      </c>
      <c r="B309" t="s">
        <v>34216</v>
      </c>
      <c r="C309">
        <v>305</v>
      </c>
      <c r="D309">
        <v>3</v>
      </c>
      <c r="E309" t="str">
        <f>_xlfn.XLOOKUP(D309,'Ubigeo Departamental'!A:A,'Ubigeo Departamental'!B:B)</f>
        <v>Apurímac</v>
      </c>
      <c r="F309" t="str" cm="1">
        <f t="array" ref="F309">IFERROR(IF(INDEX('CENEPRED DISTRITAL'!$B:$XFD,
            _xlfn.XMATCH($F$1,'CENEPRED DISTRITAL'!$A:$A,0),
            _xlfn.XMATCH(A309,'CENEPRED DISTRITAL'!$B$1:$XFD$1,0)
        )&lt;&gt;"",        "CON COBERTURA CENEPRED",        "SIN COBERTURA CENEPRED"    ),    "SIN COBERTURA CENEPRED")</f>
        <v>SIN COBERTURA CENEPRED</v>
      </c>
      <c r="G309" t="str" cm="1">
        <f t="array" ref="G309">IFERROR(
    IF(
        INDEX(
            'CENEPRED DISTRITAL'!$B:$XFD,
            _xlfn.XMATCH($G$1,'CENEPRED DISTRITAL'!$A:$A,0),
            _xlfn.XMATCH(A309,'CENEPRED DISTRITAL'!$B$1:$XFD$1,0)
        )&lt;&gt;"",
        "CON COBERTURA CENEPRED",
        "SIN COBERTURA CENEPRED"
    ),
    "SIN COBERTURA CENEPRED"
)</f>
        <v>SIN COBERTURA CENEPRED</v>
      </c>
      <c r="H309" t="str" cm="1">
        <f t="array" ref="H309">IFERROR(
    IF(
        INDEX(
            'CENEPRED DISTRITAL'!$B:$XFD,
            _xlfn.XMATCH($H$1,'CENEPRED DISTRITAL'!$A:$A,0),
            _xlfn.XMATCH(A309,'CENEPRED DISTRITAL'!$B$1:$XFD$1,0)
        )&lt;&gt;"",
        "CON COBERTURA CENEPRED",
        "SIN COBERTURA CENEPRED"
    ),
    "SIN COBERTURA CENEPRED"
)</f>
        <v>SIN COBERTURA CENEPRED</v>
      </c>
    </row>
    <row r="310" spans="1:8" x14ac:dyDescent="0.35">
      <c r="A310" s="359">
        <v>30506</v>
      </c>
      <c r="B310" t="s">
        <v>31626</v>
      </c>
      <c r="C310">
        <v>305</v>
      </c>
      <c r="D310">
        <v>3</v>
      </c>
      <c r="E310" t="str">
        <f>_xlfn.XLOOKUP(D310,'Ubigeo Departamental'!A:A,'Ubigeo Departamental'!B:B)</f>
        <v>Apurímac</v>
      </c>
      <c r="F310" t="str" cm="1">
        <f t="array" ref="F310">IFERROR(IF(INDEX('CENEPRED DISTRITAL'!$B:$XFD,
            _xlfn.XMATCH($F$1,'CENEPRED DISTRITAL'!$A:$A,0),
            _xlfn.XMATCH(A310,'CENEPRED DISTRITAL'!$B$1:$XFD$1,0)
        )&lt;&gt;"",        "CON COBERTURA CENEPRED",        "SIN COBERTURA CENEPRED"    ),    "SIN COBERTURA CENEPRED")</f>
        <v>CON COBERTURA CENEPRED</v>
      </c>
      <c r="G310" t="str" cm="1">
        <f t="array" ref="G310">IFERROR(
    IF(
        INDEX(
            'CENEPRED DISTRITAL'!$B:$XFD,
            _xlfn.XMATCH($G$1,'CENEPRED DISTRITAL'!$A:$A,0),
            _xlfn.XMATCH(A310,'CENEPRED DISTRITAL'!$B$1:$XFD$1,0)
        )&lt;&gt;"",
        "CON COBERTURA CENEPRED",
        "SIN COBERTURA CENEPRED"
    ),
    "SIN COBERTURA CENEPRED"
)</f>
        <v>CON COBERTURA CENEPRED</v>
      </c>
      <c r="H310" t="str" cm="1">
        <f t="array" ref="H310">IFERROR(
    IF(
        INDEX(
            'CENEPRED DISTRITAL'!$B:$XFD,
            _xlfn.XMATCH($H$1,'CENEPRED DISTRITAL'!$A:$A,0),
            _xlfn.XMATCH(A310,'CENEPRED DISTRITAL'!$B$1:$XFD$1,0)
        )&lt;&gt;"",
        "CON COBERTURA CENEPRED",
        "SIN COBERTURA CENEPRED"
    ),
    "SIN COBERTURA CENEPRED"
)</f>
        <v>CON COBERTURA CENEPRED</v>
      </c>
    </row>
    <row r="311" spans="1:8" x14ac:dyDescent="0.35">
      <c r="A311" s="359">
        <v>30601</v>
      </c>
      <c r="B311" t="s">
        <v>34109</v>
      </c>
      <c r="C311">
        <v>306</v>
      </c>
      <c r="D311">
        <v>3</v>
      </c>
      <c r="E311" t="str">
        <f>_xlfn.XLOOKUP(D311,'Ubigeo Departamental'!A:A,'Ubigeo Departamental'!B:B)</f>
        <v>Apurímac</v>
      </c>
      <c r="F311" t="str" cm="1">
        <f t="array" ref="F311">IFERROR(IF(INDEX('CENEPRED DISTRITAL'!$B:$XFD,
            _xlfn.XMATCH($F$1,'CENEPRED DISTRITAL'!$A:$A,0),
            _xlfn.XMATCH(A311,'CENEPRED DISTRITAL'!$B$1:$XFD$1,0)
        )&lt;&gt;"",        "CON COBERTURA CENEPRED",        "SIN COBERTURA CENEPRED"    ),    "SIN COBERTURA CENEPRED")</f>
        <v>SIN COBERTURA CENEPRED</v>
      </c>
      <c r="G311" t="str" cm="1">
        <f t="array" ref="G311">IFERROR(
    IF(
        INDEX(
            'CENEPRED DISTRITAL'!$B:$XFD,
            _xlfn.XMATCH($G$1,'CENEPRED DISTRITAL'!$A:$A,0),
            _xlfn.XMATCH(A311,'CENEPRED DISTRITAL'!$B$1:$XFD$1,0)
        )&lt;&gt;"",
        "CON COBERTURA CENEPRED",
        "SIN COBERTURA CENEPRED"
    ),
    "SIN COBERTURA CENEPRED"
)</f>
        <v>SIN COBERTURA CENEPRED</v>
      </c>
      <c r="H311" t="str" cm="1">
        <f t="array" ref="H311">IFERROR(
    IF(
        INDEX(
            'CENEPRED DISTRITAL'!$B:$XFD,
            _xlfn.XMATCH($H$1,'CENEPRED DISTRITAL'!$A:$A,0),
            _xlfn.XMATCH(A311,'CENEPRED DISTRITAL'!$B$1:$XFD$1,0)
        )&lt;&gt;"",
        "CON COBERTURA CENEPRED",
        "SIN COBERTURA CENEPRED"
    ),
    "SIN COBERTURA CENEPRED"
)</f>
        <v>SIN COBERTURA CENEPRED</v>
      </c>
    </row>
    <row r="312" spans="1:8" x14ac:dyDescent="0.35">
      <c r="A312" s="359">
        <v>30602</v>
      </c>
      <c r="B312" t="s">
        <v>36686</v>
      </c>
      <c r="C312">
        <v>306</v>
      </c>
      <c r="D312">
        <v>3</v>
      </c>
      <c r="E312" t="str">
        <f>_xlfn.XLOOKUP(D312,'Ubigeo Departamental'!A:A,'Ubigeo Departamental'!B:B)</f>
        <v>Apurímac</v>
      </c>
      <c r="F312" t="str" cm="1">
        <f t="array" ref="F312">IFERROR(IF(INDEX('CENEPRED DISTRITAL'!$B:$XFD,
            _xlfn.XMATCH($F$1,'CENEPRED DISTRITAL'!$A:$A,0),
            _xlfn.XMATCH(A312,'CENEPRED DISTRITAL'!$B$1:$XFD$1,0)
        )&lt;&gt;"",        "CON COBERTURA CENEPRED",        "SIN COBERTURA CENEPRED"    ),    "SIN COBERTURA CENEPRED")</f>
        <v>SIN COBERTURA CENEPRED</v>
      </c>
      <c r="G312" t="str" cm="1">
        <f t="array" ref="G312">IFERROR(
    IF(
        INDEX(
            'CENEPRED DISTRITAL'!$B:$XFD,
            _xlfn.XMATCH($G$1,'CENEPRED DISTRITAL'!$A:$A,0),
            _xlfn.XMATCH(A312,'CENEPRED DISTRITAL'!$B$1:$XFD$1,0)
        )&lt;&gt;"",
        "CON COBERTURA CENEPRED",
        "SIN COBERTURA CENEPRED"
    ),
    "SIN COBERTURA CENEPRED"
)</f>
        <v>SIN COBERTURA CENEPRED</v>
      </c>
      <c r="H312" t="str" cm="1">
        <f t="array" ref="H312">IFERROR(
    IF(
        INDEX(
            'CENEPRED DISTRITAL'!$B:$XFD,
            _xlfn.XMATCH($H$1,'CENEPRED DISTRITAL'!$A:$A,0),
            _xlfn.XMATCH(A312,'CENEPRED DISTRITAL'!$B$1:$XFD$1,0)
        )&lt;&gt;"",
        "CON COBERTURA CENEPRED",
        "SIN COBERTURA CENEPRED"
    ),
    "SIN COBERTURA CENEPRED"
)</f>
        <v>SIN COBERTURA CENEPRED</v>
      </c>
    </row>
    <row r="313" spans="1:8" x14ac:dyDescent="0.35">
      <c r="A313" s="359">
        <v>30603</v>
      </c>
      <c r="B313" t="s">
        <v>36687</v>
      </c>
      <c r="C313">
        <v>306</v>
      </c>
      <c r="D313">
        <v>3</v>
      </c>
      <c r="E313" t="str">
        <f>_xlfn.XLOOKUP(D313,'Ubigeo Departamental'!A:A,'Ubigeo Departamental'!B:B)</f>
        <v>Apurímac</v>
      </c>
      <c r="F313" t="str" cm="1">
        <f t="array" ref="F313">IFERROR(IF(INDEX('CENEPRED DISTRITAL'!$B:$XFD,
            _xlfn.XMATCH($F$1,'CENEPRED DISTRITAL'!$A:$A,0),
            _xlfn.XMATCH(A313,'CENEPRED DISTRITAL'!$B$1:$XFD$1,0)
        )&lt;&gt;"",        "CON COBERTURA CENEPRED",        "SIN COBERTURA CENEPRED"    ),    "SIN COBERTURA CENEPRED")</f>
        <v>SIN COBERTURA CENEPRED</v>
      </c>
      <c r="G313" t="str" cm="1">
        <f t="array" ref="G313">IFERROR(
    IF(
        INDEX(
            'CENEPRED DISTRITAL'!$B:$XFD,
            _xlfn.XMATCH($G$1,'CENEPRED DISTRITAL'!$A:$A,0),
            _xlfn.XMATCH(A313,'CENEPRED DISTRITAL'!$B$1:$XFD$1,0)
        )&lt;&gt;"",
        "CON COBERTURA CENEPRED",
        "SIN COBERTURA CENEPRED"
    ),
    "SIN COBERTURA CENEPRED"
)</f>
        <v>SIN COBERTURA CENEPRED</v>
      </c>
      <c r="H313" t="str" cm="1">
        <f t="array" ref="H313">IFERROR(
    IF(
        INDEX(
            'CENEPRED DISTRITAL'!$B:$XFD,
            _xlfn.XMATCH($H$1,'CENEPRED DISTRITAL'!$A:$A,0),
            _xlfn.XMATCH(A313,'CENEPRED DISTRITAL'!$B$1:$XFD$1,0)
        )&lt;&gt;"",
        "CON COBERTURA CENEPRED",
        "SIN COBERTURA CENEPRED"
    ),
    "SIN COBERTURA CENEPRED"
)</f>
        <v>SIN COBERTURA CENEPRED</v>
      </c>
    </row>
    <row r="314" spans="1:8" x14ac:dyDescent="0.35">
      <c r="A314" s="359">
        <v>30604</v>
      </c>
      <c r="B314" t="s">
        <v>34568</v>
      </c>
      <c r="C314">
        <v>306</v>
      </c>
      <c r="D314">
        <v>3</v>
      </c>
      <c r="E314" t="str">
        <f>_xlfn.XLOOKUP(D314,'Ubigeo Departamental'!A:A,'Ubigeo Departamental'!B:B)</f>
        <v>Apurímac</v>
      </c>
      <c r="F314" t="str" cm="1">
        <f t="array" ref="F314">IFERROR(IF(INDEX('CENEPRED DISTRITAL'!$B:$XFD,
            _xlfn.XMATCH($F$1,'CENEPRED DISTRITAL'!$A:$A,0),
            _xlfn.XMATCH(A314,'CENEPRED DISTRITAL'!$B$1:$XFD$1,0)
        )&lt;&gt;"",        "CON COBERTURA CENEPRED",        "SIN COBERTURA CENEPRED"    ),    "SIN COBERTURA CENEPRED")</f>
        <v>SIN COBERTURA CENEPRED</v>
      </c>
      <c r="G314" t="str" cm="1">
        <f t="array" ref="G314">IFERROR(
    IF(
        INDEX(
            'CENEPRED DISTRITAL'!$B:$XFD,
            _xlfn.XMATCH($G$1,'CENEPRED DISTRITAL'!$A:$A,0),
            _xlfn.XMATCH(A314,'CENEPRED DISTRITAL'!$B$1:$XFD$1,0)
        )&lt;&gt;"",
        "CON COBERTURA CENEPRED",
        "SIN COBERTURA CENEPRED"
    ),
    "SIN COBERTURA CENEPRED"
)</f>
        <v>SIN COBERTURA CENEPRED</v>
      </c>
      <c r="H314" t="str" cm="1">
        <f t="array" ref="H314">IFERROR(
    IF(
        INDEX(
            'CENEPRED DISTRITAL'!$B:$XFD,
            _xlfn.XMATCH($H$1,'CENEPRED DISTRITAL'!$A:$A,0),
            _xlfn.XMATCH(A314,'CENEPRED DISTRITAL'!$B$1:$XFD$1,0)
        )&lt;&gt;"",
        "CON COBERTURA CENEPRED",
        "SIN COBERTURA CENEPRED"
    ),
    "SIN COBERTURA CENEPRED"
)</f>
        <v>SIN COBERTURA CENEPRED</v>
      </c>
    </row>
    <row r="315" spans="1:8" x14ac:dyDescent="0.35">
      <c r="A315" s="359">
        <v>30605</v>
      </c>
      <c r="B315" t="s">
        <v>34208</v>
      </c>
      <c r="C315">
        <v>306</v>
      </c>
      <c r="D315">
        <v>3</v>
      </c>
      <c r="E315" t="str">
        <f>_xlfn.XLOOKUP(D315,'Ubigeo Departamental'!A:A,'Ubigeo Departamental'!B:B)</f>
        <v>Apurímac</v>
      </c>
      <c r="F315" t="str" cm="1">
        <f t="array" ref="F315">IFERROR(IF(INDEX('CENEPRED DISTRITAL'!$B:$XFD,
            _xlfn.XMATCH($F$1,'CENEPRED DISTRITAL'!$A:$A,0),
            _xlfn.XMATCH(A315,'CENEPRED DISTRITAL'!$B$1:$XFD$1,0)
        )&lt;&gt;"",        "CON COBERTURA CENEPRED",        "SIN COBERTURA CENEPRED"    ),    "SIN COBERTURA CENEPRED")</f>
        <v>SIN COBERTURA CENEPRED</v>
      </c>
      <c r="G315" t="str" cm="1">
        <f t="array" ref="G315">IFERROR(
    IF(
        INDEX(
            'CENEPRED DISTRITAL'!$B:$XFD,
            _xlfn.XMATCH($G$1,'CENEPRED DISTRITAL'!$A:$A,0),
            _xlfn.XMATCH(A315,'CENEPRED DISTRITAL'!$B$1:$XFD$1,0)
        )&lt;&gt;"",
        "CON COBERTURA CENEPRED",
        "SIN COBERTURA CENEPRED"
    ),
    "SIN COBERTURA CENEPRED"
)</f>
        <v>SIN COBERTURA CENEPRED</v>
      </c>
      <c r="H315" t="str" cm="1">
        <f t="array" ref="H315">IFERROR(
    IF(
        INDEX(
            'CENEPRED DISTRITAL'!$B:$XFD,
            _xlfn.XMATCH($H$1,'CENEPRED DISTRITAL'!$A:$A,0),
            _xlfn.XMATCH(A315,'CENEPRED DISTRITAL'!$B$1:$XFD$1,0)
        )&lt;&gt;"",
        "CON COBERTURA CENEPRED",
        "SIN COBERTURA CENEPRED"
    ),
    "SIN COBERTURA CENEPRED"
)</f>
        <v>SIN COBERTURA CENEPRED</v>
      </c>
    </row>
    <row r="316" spans="1:8" x14ac:dyDescent="0.35">
      <c r="A316" s="359">
        <v>30606</v>
      </c>
      <c r="B316" t="s">
        <v>35002</v>
      </c>
      <c r="C316">
        <v>306</v>
      </c>
      <c r="D316">
        <v>3</v>
      </c>
      <c r="E316" t="str">
        <f>_xlfn.XLOOKUP(D316,'Ubigeo Departamental'!A:A,'Ubigeo Departamental'!B:B)</f>
        <v>Apurímac</v>
      </c>
      <c r="F316" t="str" cm="1">
        <f t="array" ref="F316">IFERROR(IF(INDEX('CENEPRED DISTRITAL'!$B:$XFD,
            _xlfn.XMATCH($F$1,'CENEPRED DISTRITAL'!$A:$A,0),
            _xlfn.XMATCH(A316,'CENEPRED DISTRITAL'!$B$1:$XFD$1,0)
        )&lt;&gt;"",        "CON COBERTURA CENEPRED",        "SIN COBERTURA CENEPRED"    ),    "SIN COBERTURA CENEPRED")</f>
        <v>SIN COBERTURA CENEPRED</v>
      </c>
      <c r="G316" t="str" cm="1">
        <f t="array" ref="G316">IFERROR(
    IF(
        INDEX(
            'CENEPRED DISTRITAL'!$B:$XFD,
            _xlfn.XMATCH($G$1,'CENEPRED DISTRITAL'!$A:$A,0),
            _xlfn.XMATCH(A316,'CENEPRED DISTRITAL'!$B$1:$XFD$1,0)
        )&lt;&gt;"",
        "CON COBERTURA CENEPRED",
        "SIN COBERTURA CENEPRED"
    ),
    "SIN COBERTURA CENEPRED"
)</f>
        <v>SIN COBERTURA CENEPRED</v>
      </c>
      <c r="H316" t="str" cm="1">
        <f t="array" ref="H316">IFERROR(
    IF(
        INDEX(
            'CENEPRED DISTRITAL'!$B:$XFD,
            _xlfn.XMATCH($H$1,'CENEPRED DISTRITAL'!$A:$A,0),
            _xlfn.XMATCH(A316,'CENEPRED DISTRITAL'!$B$1:$XFD$1,0)
        )&lt;&gt;"",
        "CON COBERTURA CENEPRED",
        "SIN COBERTURA CENEPRED"
    ),
    "SIN COBERTURA CENEPRED"
)</f>
        <v>SIN COBERTURA CENEPRED</v>
      </c>
    </row>
    <row r="317" spans="1:8" x14ac:dyDescent="0.35">
      <c r="A317" s="359">
        <v>30607</v>
      </c>
      <c r="B317" t="s">
        <v>34217</v>
      </c>
      <c r="C317">
        <v>306</v>
      </c>
      <c r="D317">
        <v>3</v>
      </c>
      <c r="E317" t="str">
        <f>_xlfn.XLOOKUP(D317,'Ubigeo Departamental'!A:A,'Ubigeo Departamental'!B:B)</f>
        <v>Apurímac</v>
      </c>
      <c r="F317" t="str" cm="1">
        <f t="array" ref="F317">IFERROR(IF(INDEX('CENEPRED DISTRITAL'!$B:$XFD,
            _xlfn.XMATCH($F$1,'CENEPRED DISTRITAL'!$A:$A,0),
            _xlfn.XMATCH(A317,'CENEPRED DISTRITAL'!$B$1:$XFD$1,0)
        )&lt;&gt;"",        "CON COBERTURA CENEPRED",        "SIN COBERTURA CENEPRED"    ),    "SIN COBERTURA CENEPRED")</f>
        <v>SIN COBERTURA CENEPRED</v>
      </c>
      <c r="G317" t="str" cm="1">
        <f t="array" ref="G317">IFERROR(
    IF(
        INDEX(
            'CENEPRED DISTRITAL'!$B:$XFD,
            _xlfn.XMATCH($G$1,'CENEPRED DISTRITAL'!$A:$A,0),
            _xlfn.XMATCH(A317,'CENEPRED DISTRITAL'!$B$1:$XFD$1,0)
        )&lt;&gt;"",
        "CON COBERTURA CENEPRED",
        "SIN COBERTURA CENEPRED"
    ),
    "SIN COBERTURA CENEPRED"
)</f>
        <v>SIN COBERTURA CENEPRED</v>
      </c>
      <c r="H317" t="str" cm="1">
        <f t="array" ref="H317">IFERROR(
    IF(
        INDEX(
            'CENEPRED DISTRITAL'!$B:$XFD,
            _xlfn.XMATCH($H$1,'CENEPRED DISTRITAL'!$A:$A,0),
            _xlfn.XMATCH(A317,'CENEPRED DISTRITAL'!$B$1:$XFD$1,0)
        )&lt;&gt;"",
        "CON COBERTURA CENEPRED",
        "SIN COBERTURA CENEPRED"
    ),
    "SIN COBERTURA CENEPRED"
)</f>
        <v>SIN COBERTURA CENEPRED</v>
      </c>
    </row>
    <row r="318" spans="1:8" x14ac:dyDescent="0.35">
      <c r="A318" s="359">
        <v>30608</v>
      </c>
      <c r="B318" t="s">
        <v>34474</v>
      </c>
      <c r="C318">
        <v>306</v>
      </c>
      <c r="D318">
        <v>3</v>
      </c>
      <c r="E318" t="str">
        <f>_xlfn.XLOOKUP(D318,'Ubigeo Departamental'!A:A,'Ubigeo Departamental'!B:B)</f>
        <v>Apurímac</v>
      </c>
      <c r="F318" t="str" cm="1">
        <f t="array" ref="F318">IFERROR(IF(INDEX('CENEPRED DISTRITAL'!$B:$XFD,
            _xlfn.XMATCH($F$1,'CENEPRED DISTRITAL'!$A:$A,0),
            _xlfn.XMATCH(A318,'CENEPRED DISTRITAL'!$B$1:$XFD$1,0)
        )&lt;&gt;"",        "CON COBERTURA CENEPRED",        "SIN COBERTURA CENEPRED"    ),    "SIN COBERTURA CENEPRED")</f>
        <v>SIN COBERTURA CENEPRED</v>
      </c>
      <c r="G318" t="str" cm="1">
        <f t="array" ref="G318">IFERROR(
    IF(
        INDEX(
            'CENEPRED DISTRITAL'!$B:$XFD,
            _xlfn.XMATCH($G$1,'CENEPRED DISTRITAL'!$A:$A,0),
            _xlfn.XMATCH(A318,'CENEPRED DISTRITAL'!$B$1:$XFD$1,0)
        )&lt;&gt;"",
        "CON COBERTURA CENEPRED",
        "SIN COBERTURA CENEPRED"
    ),
    "SIN COBERTURA CENEPRED"
)</f>
        <v>SIN COBERTURA CENEPRED</v>
      </c>
      <c r="H318" t="str" cm="1">
        <f t="array" ref="H318">IFERROR(
    IF(
        INDEX(
            'CENEPRED DISTRITAL'!$B:$XFD,
            _xlfn.XMATCH($H$1,'CENEPRED DISTRITAL'!$A:$A,0),
            _xlfn.XMATCH(A318,'CENEPRED DISTRITAL'!$B$1:$XFD$1,0)
        )&lt;&gt;"",
        "CON COBERTURA CENEPRED",
        "SIN COBERTURA CENEPRED"
    ),
    "SIN COBERTURA CENEPRED"
)</f>
        <v>SIN COBERTURA CENEPRED</v>
      </c>
    </row>
    <row r="319" spans="1:8" x14ac:dyDescent="0.35">
      <c r="A319" s="359">
        <v>30609</v>
      </c>
      <c r="B319" t="s">
        <v>36688</v>
      </c>
      <c r="C319">
        <v>306</v>
      </c>
      <c r="D319">
        <v>3</v>
      </c>
      <c r="E319" t="str">
        <f>_xlfn.XLOOKUP(D319,'Ubigeo Departamental'!A:A,'Ubigeo Departamental'!B:B)</f>
        <v>Apurímac</v>
      </c>
      <c r="F319" t="str" cm="1">
        <f t="array" ref="F319">IFERROR(IF(INDEX('CENEPRED DISTRITAL'!$B:$XFD,
            _xlfn.XMATCH($F$1,'CENEPRED DISTRITAL'!$A:$A,0),
            _xlfn.XMATCH(A319,'CENEPRED DISTRITAL'!$B$1:$XFD$1,0)
        )&lt;&gt;"",        "CON COBERTURA CENEPRED",        "SIN COBERTURA CENEPRED"    ),    "SIN COBERTURA CENEPRED")</f>
        <v>SIN COBERTURA CENEPRED</v>
      </c>
      <c r="G319" t="str" cm="1">
        <f t="array" ref="G319">IFERROR(
    IF(
        INDEX(
            'CENEPRED DISTRITAL'!$B:$XFD,
            _xlfn.XMATCH($G$1,'CENEPRED DISTRITAL'!$A:$A,0),
            _xlfn.XMATCH(A319,'CENEPRED DISTRITAL'!$B$1:$XFD$1,0)
        )&lt;&gt;"",
        "CON COBERTURA CENEPRED",
        "SIN COBERTURA CENEPRED"
    ),
    "SIN COBERTURA CENEPRED"
)</f>
        <v>SIN COBERTURA CENEPRED</v>
      </c>
      <c r="H319" t="str" cm="1">
        <f t="array" ref="H319">IFERROR(
    IF(
        INDEX(
            'CENEPRED DISTRITAL'!$B:$XFD,
            _xlfn.XMATCH($H$1,'CENEPRED DISTRITAL'!$A:$A,0),
            _xlfn.XMATCH(A319,'CENEPRED DISTRITAL'!$B$1:$XFD$1,0)
        )&lt;&gt;"",
        "CON COBERTURA CENEPRED",
        "SIN COBERTURA CENEPRED"
    ),
    "SIN COBERTURA CENEPRED"
)</f>
        <v>SIN COBERTURA CENEPRED</v>
      </c>
    </row>
    <row r="320" spans="1:8" x14ac:dyDescent="0.35">
      <c r="A320" s="359">
        <v>30610</v>
      </c>
      <c r="B320" t="s">
        <v>31685</v>
      </c>
      <c r="C320">
        <v>306</v>
      </c>
      <c r="D320">
        <v>3</v>
      </c>
      <c r="E320" t="str">
        <f>_xlfn.XLOOKUP(D320,'Ubigeo Departamental'!A:A,'Ubigeo Departamental'!B:B)</f>
        <v>Apurímac</v>
      </c>
      <c r="F320" t="str" cm="1">
        <f t="array" ref="F320">IFERROR(IF(INDEX('CENEPRED DISTRITAL'!$B:$XFD,
            _xlfn.XMATCH($F$1,'CENEPRED DISTRITAL'!$A:$A,0),
            _xlfn.XMATCH(A320,'CENEPRED DISTRITAL'!$B$1:$XFD$1,0)
        )&lt;&gt;"",        "CON COBERTURA CENEPRED",        "SIN COBERTURA CENEPRED"    ),    "SIN COBERTURA CENEPRED")</f>
        <v>SIN COBERTURA CENEPRED</v>
      </c>
      <c r="G320" t="str" cm="1">
        <f t="array" ref="G320">IFERROR(
    IF(
        INDEX(
            'CENEPRED DISTRITAL'!$B:$XFD,
            _xlfn.XMATCH($G$1,'CENEPRED DISTRITAL'!$A:$A,0),
            _xlfn.XMATCH(A320,'CENEPRED DISTRITAL'!$B$1:$XFD$1,0)
        )&lt;&gt;"",
        "CON COBERTURA CENEPRED",
        "SIN COBERTURA CENEPRED"
    ),
    "SIN COBERTURA CENEPRED"
)</f>
        <v>SIN COBERTURA CENEPRED</v>
      </c>
      <c r="H320" t="str" cm="1">
        <f t="array" ref="H320">IFERROR(
    IF(
        INDEX(
            'CENEPRED DISTRITAL'!$B:$XFD,
            _xlfn.XMATCH($H$1,'CENEPRED DISTRITAL'!$A:$A,0),
            _xlfn.XMATCH(A320,'CENEPRED DISTRITAL'!$B$1:$XFD$1,0)
        )&lt;&gt;"",
        "CON COBERTURA CENEPRED",
        "SIN COBERTURA CENEPRED"
    ),
    "SIN COBERTURA CENEPRED"
)</f>
        <v>SIN COBERTURA CENEPRED</v>
      </c>
    </row>
    <row r="321" spans="1:8" x14ac:dyDescent="0.35">
      <c r="A321" s="359">
        <v>30611</v>
      </c>
      <c r="B321" t="s">
        <v>36689</v>
      </c>
      <c r="C321">
        <v>306</v>
      </c>
      <c r="D321">
        <v>3</v>
      </c>
      <c r="E321" t="str">
        <f>_xlfn.XLOOKUP(D321,'Ubigeo Departamental'!A:A,'Ubigeo Departamental'!B:B)</f>
        <v>Apurímac</v>
      </c>
      <c r="F321" t="str" cm="1">
        <f t="array" ref="F321">IFERROR(IF(INDEX('CENEPRED DISTRITAL'!$B:$XFD,
            _xlfn.XMATCH($F$1,'CENEPRED DISTRITAL'!$A:$A,0),
            _xlfn.XMATCH(A321,'CENEPRED DISTRITAL'!$B$1:$XFD$1,0)
        )&lt;&gt;"",        "CON COBERTURA CENEPRED",        "SIN COBERTURA CENEPRED"    ),    "SIN COBERTURA CENEPRED")</f>
        <v>SIN COBERTURA CENEPRED</v>
      </c>
      <c r="G321" t="str" cm="1">
        <f t="array" ref="G321">IFERROR(
    IF(
        INDEX(
            'CENEPRED DISTRITAL'!$B:$XFD,
            _xlfn.XMATCH($G$1,'CENEPRED DISTRITAL'!$A:$A,0),
            _xlfn.XMATCH(A321,'CENEPRED DISTRITAL'!$B$1:$XFD$1,0)
        )&lt;&gt;"",
        "CON COBERTURA CENEPRED",
        "SIN COBERTURA CENEPRED"
    ),
    "SIN COBERTURA CENEPRED"
)</f>
        <v>SIN COBERTURA CENEPRED</v>
      </c>
      <c r="H321" t="str" cm="1">
        <f t="array" ref="H321">IFERROR(
    IF(
        INDEX(
            'CENEPRED DISTRITAL'!$B:$XFD,
            _xlfn.XMATCH($H$1,'CENEPRED DISTRITAL'!$A:$A,0),
            _xlfn.XMATCH(A321,'CENEPRED DISTRITAL'!$B$1:$XFD$1,0)
        )&lt;&gt;"",
        "CON COBERTURA CENEPRED",
        "SIN COBERTURA CENEPRED"
    ),
    "SIN COBERTURA CENEPRED"
)</f>
        <v>SIN COBERTURA CENEPRED</v>
      </c>
    </row>
    <row r="322" spans="1:8" x14ac:dyDescent="0.35">
      <c r="A322" s="359">
        <v>30701</v>
      </c>
      <c r="B322" t="s">
        <v>34149</v>
      </c>
      <c r="C322">
        <v>307</v>
      </c>
      <c r="D322">
        <v>3</v>
      </c>
      <c r="E322" t="str">
        <f>_xlfn.XLOOKUP(D322,'Ubigeo Departamental'!A:A,'Ubigeo Departamental'!B:B)</f>
        <v>Apurímac</v>
      </c>
      <c r="F322" t="str" cm="1">
        <f t="array" ref="F322">IFERROR(IF(INDEX('CENEPRED DISTRITAL'!$B:$XFD,
            _xlfn.XMATCH($F$1,'CENEPRED DISTRITAL'!$A:$A,0),
            _xlfn.XMATCH(A322,'CENEPRED DISTRITAL'!$B$1:$XFD$1,0)
        )&lt;&gt;"",        "CON COBERTURA CENEPRED",        "SIN COBERTURA CENEPRED"    ),    "SIN COBERTURA CENEPRED")</f>
        <v>SIN COBERTURA CENEPRED</v>
      </c>
      <c r="G322" t="str" cm="1">
        <f t="array" ref="G322">IFERROR(
    IF(
        INDEX(
            'CENEPRED DISTRITAL'!$B:$XFD,
            _xlfn.XMATCH($G$1,'CENEPRED DISTRITAL'!$A:$A,0),
            _xlfn.XMATCH(A322,'CENEPRED DISTRITAL'!$B$1:$XFD$1,0)
        )&lt;&gt;"",
        "CON COBERTURA CENEPRED",
        "SIN COBERTURA CENEPRED"
    ),
    "SIN COBERTURA CENEPRED"
)</f>
        <v>SIN COBERTURA CENEPRED</v>
      </c>
      <c r="H322" t="str" cm="1">
        <f t="array" ref="H322">IFERROR(
    IF(
        INDEX(
            'CENEPRED DISTRITAL'!$B:$XFD,
            _xlfn.XMATCH($H$1,'CENEPRED DISTRITAL'!$A:$A,0),
            _xlfn.XMATCH(A322,'CENEPRED DISTRITAL'!$B$1:$XFD$1,0)
        )&lt;&gt;"",
        "CON COBERTURA CENEPRED",
        "SIN COBERTURA CENEPRED"
    ),
    "SIN COBERTURA CENEPRED"
)</f>
        <v>SIN COBERTURA CENEPRED</v>
      </c>
    </row>
    <row r="323" spans="1:8" x14ac:dyDescent="0.35">
      <c r="A323" s="359">
        <v>30702</v>
      </c>
      <c r="B323" t="s">
        <v>34815</v>
      </c>
      <c r="C323">
        <v>307</v>
      </c>
      <c r="D323">
        <v>3</v>
      </c>
      <c r="E323" t="str">
        <f>_xlfn.XLOOKUP(D323,'Ubigeo Departamental'!A:A,'Ubigeo Departamental'!B:B)</f>
        <v>Apurímac</v>
      </c>
      <c r="F323" t="str" cm="1">
        <f t="array" ref="F323">IFERROR(IF(INDEX('CENEPRED DISTRITAL'!$B:$XFD,
            _xlfn.XMATCH($F$1,'CENEPRED DISTRITAL'!$A:$A,0),
            _xlfn.XMATCH(A323,'CENEPRED DISTRITAL'!$B$1:$XFD$1,0)
        )&lt;&gt;"",        "CON COBERTURA CENEPRED",        "SIN COBERTURA CENEPRED"    ),    "SIN COBERTURA CENEPRED")</f>
        <v>SIN COBERTURA CENEPRED</v>
      </c>
      <c r="G323" t="str" cm="1">
        <f t="array" ref="G323">IFERROR(
    IF(
        INDEX(
            'CENEPRED DISTRITAL'!$B:$XFD,
            _xlfn.XMATCH($G$1,'CENEPRED DISTRITAL'!$A:$A,0),
            _xlfn.XMATCH(A323,'CENEPRED DISTRITAL'!$B$1:$XFD$1,0)
        )&lt;&gt;"",
        "CON COBERTURA CENEPRED",
        "SIN COBERTURA CENEPRED"
    ),
    "SIN COBERTURA CENEPRED"
)</f>
        <v>SIN COBERTURA CENEPRED</v>
      </c>
      <c r="H323" t="str" cm="1">
        <f t="array" ref="H323">IFERROR(
    IF(
        INDEX(
            'CENEPRED DISTRITAL'!$B:$XFD,
            _xlfn.XMATCH($H$1,'CENEPRED DISTRITAL'!$A:$A,0),
            _xlfn.XMATCH(A323,'CENEPRED DISTRITAL'!$B$1:$XFD$1,0)
        )&lt;&gt;"",
        "CON COBERTURA CENEPRED",
        "SIN COBERTURA CENEPRED"
    ),
    "SIN COBERTURA CENEPRED"
)</f>
        <v>SIN COBERTURA CENEPRED</v>
      </c>
    </row>
    <row r="324" spans="1:8" x14ac:dyDescent="0.35">
      <c r="A324" s="359">
        <v>30703</v>
      </c>
      <c r="B324" t="s">
        <v>34569</v>
      </c>
      <c r="C324">
        <v>307</v>
      </c>
      <c r="D324">
        <v>3</v>
      </c>
      <c r="E324" t="str">
        <f>_xlfn.XLOOKUP(D324,'Ubigeo Departamental'!A:A,'Ubigeo Departamental'!B:B)</f>
        <v>Apurímac</v>
      </c>
      <c r="F324" t="str" cm="1">
        <f t="array" ref="F324">IFERROR(IF(INDEX('CENEPRED DISTRITAL'!$B:$XFD,
            _xlfn.XMATCH($F$1,'CENEPRED DISTRITAL'!$A:$A,0),
            _xlfn.XMATCH(A324,'CENEPRED DISTRITAL'!$B$1:$XFD$1,0)
        )&lt;&gt;"",        "CON COBERTURA CENEPRED",        "SIN COBERTURA CENEPRED"    ),    "SIN COBERTURA CENEPRED")</f>
        <v>SIN COBERTURA CENEPRED</v>
      </c>
      <c r="G324" t="str" cm="1">
        <f t="array" ref="G324">IFERROR(
    IF(
        INDEX(
            'CENEPRED DISTRITAL'!$B:$XFD,
            _xlfn.XMATCH($G$1,'CENEPRED DISTRITAL'!$A:$A,0),
            _xlfn.XMATCH(A324,'CENEPRED DISTRITAL'!$B$1:$XFD$1,0)
        )&lt;&gt;"",
        "CON COBERTURA CENEPRED",
        "SIN COBERTURA CENEPRED"
    ),
    "SIN COBERTURA CENEPRED"
)</f>
        <v>SIN COBERTURA CENEPRED</v>
      </c>
      <c r="H324" t="str" cm="1">
        <f t="array" ref="H324">IFERROR(
    IF(
        INDEX(
            'CENEPRED DISTRITAL'!$B:$XFD,
            _xlfn.XMATCH($H$1,'CENEPRED DISTRITAL'!$A:$A,0),
            _xlfn.XMATCH(A324,'CENEPRED DISTRITAL'!$B$1:$XFD$1,0)
        )&lt;&gt;"",
        "CON COBERTURA CENEPRED",
        "SIN COBERTURA CENEPRED"
    ),
    "SIN COBERTURA CENEPRED"
)</f>
        <v>SIN COBERTURA CENEPRED</v>
      </c>
    </row>
    <row r="325" spans="1:8" x14ac:dyDescent="0.35">
      <c r="A325" s="359">
        <v>30704</v>
      </c>
      <c r="B325" t="s">
        <v>36690</v>
      </c>
      <c r="C325">
        <v>307</v>
      </c>
      <c r="D325">
        <v>3</v>
      </c>
      <c r="E325" t="str">
        <f>_xlfn.XLOOKUP(D325,'Ubigeo Departamental'!A:A,'Ubigeo Departamental'!B:B)</f>
        <v>Apurímac</v>
      </c>
      <c r="F325" t="str" cm="1">
        <f t="array" ref="F325">IFERROR(IF(INDEX('CENEPRED DISTRITAL'!$B:$XFD,
            _xlfn.XMATCH($F$1,'CENEPRED DISTRITAL'!$A:$A,0),
            _xlfn.XMATCH(A325,'CENEPRED DISTRITAL'!$B$1:$XFD$1,0)
        )&lt;&gt;"",        "CON COBERTURA CENEPRED",        "SIN COBERTURA CENEPRED"    ),    "SIN COBERTURA CENEPRED")</f>
        <v>SIN COBERTURA CENEPRED</v>
      </c>
      <c r="G325" t="str" cm="1">
        <f t="array" ref="G325">IFERROR(
    IF(
        INDEX(
            'CENEPRED DISTRITAL'!$B:$XFD,
            _xlfn.XMATCH($G$1,'CENEPRED DISTRITAL'!$A:$A,0),
            _xlfn.XMATCH(A325,'CENEPRED DISTRITAL'!$B$1:$XFD$1,0)
        )&lt;&gt;"",
        "CON COBERTURA CENEPRED",
        "SIN COBERTURA CENEPRED"
    ),
    "SIN COBERTURA CENEPRED"
)</f>
        <v>SIN COBERTURA CENEPRED</v>
      </c>
      <c r="H325" t="str" cm="1">
        <f t="array" ref="H325">IFERROR(
    IF(
        INDEX(
            'CENEPRED DISTRITAL'!$B:$XFD,
            _xlfn.XMATCH($H$1,'CENEPRED DISTRITAL'!$A:$A,0),
            _xlfn.XMATCH(A325,'CENEPRED DISTRITAL'!$B$1:$XFD$1,0)
        )&lt;&gt;"",
        "CON COBERTURA CENEPRED",
        "SIN COBERTURA CENEPRED"
    ),
    "SIN COBERTURA CENEPRED"
)</f>
        <v>SIN COBERTURA CENEPRED</v>
      </c>
    </row>
    <row r="326" spans="1:8" x14ac:dyDescent="0.35">
      <c r="A326" s="359">
        <v>30705</v>
      </c>
      <c r="B326" t="s">
        <v>34395</v>
      </c>
      <c r="C326">
        <v>307</v>
      </c>
      <c r="D326">
        <v>3</v>
      </c>
      <c r="E326" t="str">
        <f>_xlfn.XLOOKUP(D326,'Ubigeo Departamental'!A:A,'Ubigeo Departamental'!B:B)</f>
        <v>Apurímac</v>
      </c>
      <c r="F326" t="str" cm="1">
        <f t="array" ref="F326">IFERROR(IF(INDEX('CENEPRED DISTRITAL'!$B:$XFD,
            _xlfn.XMATCH($F$1,'CENEPRED DISTRITAL'!$A:$A,0),
            _xlfn.XMATCH(A326,'CENEPRED DISTRITAL'!$B$1:$XFD$1,0)
        )&lt;&gt;"",        "CON COBERTURA CENEPRED",        "SIN COBERTURA CENEPRED"    ),    "SIN COBERTURA CENEPRED")</f>
        <v>SIN COBERTURA CENEPRED</v>
      </c>
      <c r="G326" t="str" cm="1">
        <f t="array" ref="G326">IFERROR(
    IF(
        INDEX(
            'CENEPRED DISTRITAL'!$B:$XFD,
            _xlfn.XMATCH($G$1,'CENEPRED DISTRITAL'!$A:$A,0),
            _xlfn.XMATCH(A326,'CENEPRED DISTRITAL'!$B$1:$XFD$1,0)
        )&lt;&gt;"",
        "CON COBERTURA CENEPRED",
        "SIN COBERTURA CENEPRED"
    ),
    "SIN COBERTURA CENEPRED"
)</f>
        <v>SIN COBERTURA CENEPRED</v>
      </c>
      <c r="H326" t="str" cm="1">
        <f t="array" ref="H326">IFERROR(
    IF(
        INDEX(
            'CENEPRED DISTRITAL'!$B:$XFD,
            _xlfn.XMATCH($H$1,'CENEPRED DISTRITAL'!$A:$A,0),
            _xlfn.XMATCH(A326,'CENEPRED DISTRITAL'!$B$1:$XFD$1,0)
        )&lt;&gt;"",
        "CON COBERTURA CENEPRED",
        "SIN COBERTURA CENEPRED"
    ),
    "SIN COBERTURA CENEPRED"
)</f>
        <v>SIN COBERTURA CENEPRED</v>
      </c>
    </row>
    <row r="327" spans="1:8" x14ac:dyDescent="0.35">
      <c r="A327" s="359">
        <v>30706</v>
      </c>
      <c r="B327" t="s">
        <v>34816</v>
      </c>
      <c r="C327">
        <v>307</v>
      </c>
      <c r="D327">
        <v>3</v>
      </c>
      <c r="E327" t="str">
        <f>_xlfn.XLOOKUP(D327,'Ubigeo Departamental'!A:A,'Ubigeo Departamental'!B:B)</f>
        <v>Apurímac</v>
      </c>
      <c r="F327" t="str" cm="1">
        <f t="array" ref="F327">IFERROR(IF(INDEX('CENEPRED DISTRITAL'!$B:$XFD,
            _xlfn.XMATCH($F$1,'CENEPRED DISTRITAL'!$A:$A,0),
            _xlfn.XMATCH(A327,'CENEPRED DISTRITAL'!$B$1:$XFD$1,0)
        )&lt;&gt;"",        "CON COBERTURA CENEPRED",        "SIN COBERTURA CENEPRED"    ),    "SIN COBERTURA CENEPRED")</f>
        <v>SIN COBERTURA CENEPRED</v>
      </c>
      <c r="G327" t="str" cm="1">
        <f t="array" ref="G327">IFERROR(
    IF(
        INDEX(
            'CENEPRED DISTRITAL'!$B:$XFD,
            _xlfn.XMATCH($G$1,'CENEPRED DISTRITAL'!$A:$A,0),
            _xlfn.XMATCH(A327,'CENEPRED DISTRITAL'!$B$1:$XFD$1,0)
        )&lt;&gt;"",
        "CON COBERTURA CENEPRED",
        "SIN COBERTURA CENEPRED"
    ),
    "SIN COBERTURA CENEPRED"
)</f>
        <v>SIN COBERTURA CENEPRED</v>
      </c>
      <c r="H327" t="str" cm="1">
        <f t="array" ref="H327">IFERROR(
    IF(
        INDEX(
            'CENEPRED DISTRITAL'!$B:$XFD,
            _xlfn.XMATCH($H$1,'CENEPRED DISTRITAL'!$A:$A,0),
            _xlfn.XMATCH(A327,'CENEPRED DISTRITAL'!$B$1:$XFD$1,0)
        )&lt;&gt;"",
        "CON COBERTURA CENEPRED",
        "SIN COBERTURA CENEPRED"
    ),
    "SIN COBERTURA CENEPRED"
)</f>
        <v>SIN COBERTURA CENEPRED</v>
      </c>
    </row>
    <row r="328" spans="1:8" x14ac:dyDescent="0.35">
      <c r="A328" s="359">
        <v>30707</v>
      </c>
      <c r="B328" t="s">
        <v>34396</v>
      </c>
      <c r="C328">
        <v>307</v>
      </c>
      <c r="D328">
        <v>3</v>
      </c>
      <c r="E328" t="str">
        <f>_xlfn.XLOOKUP(D328,'Ubigeo Departamental'!A:A,'Ubigeo Departamental'!B:B)</f>
        <v>Apurímac</v>
      </c>
      <c r="F328" t="str" cm="1">
        <f t="array" ref="F328">IFERROR(IF(INDEX('CENEPRED DISTRITAL'!$B:$XFD,
            _xlfn.XMATCH($F$1,'CENEPRED DISTRITAL'!$A:$A,0),
            _xlfn.XMATCH(A328,'CENEPRED DISTRITAL'!$B$1:$XFD$1,0)
        )&lt;&gt;"",        "CON COBERTURA CENEPRED",        "SIN COBERTURA CENEPRED"    ),    "SIN COBERTURA CENEPRED")</f>
        <v>SIN COBERTURA CENEPRED</v>
      </c>
      <c r="G328" t="str" cm="1">
        <f t="array" ref="G328">IFERROR(
    IF(
        INDEX(
            'CENEPRED DISTRITAL'!$B:$XFD,
            _xlfn.XMATCH($G$1,'CENEPRED DISTRITAL'!$A:$A,0),
            _xlfn.XMATCH(A328,'CENEPRED DISTRITAL'!$B$1:$XFD$1,0)
        )&lt;&gt;"",
        "CON COBERTURA CENEPRED",
        "SIN COBERTURA CENEPRED"
    ),
    "SIN COBERTURA CENEPRED"
)</f>
        <v>SIN COBERTURA CENEPRED</v>
      </c>
      <c r="H328" t="str" cm="1">
        <f t="array" ref="H328">IFERROR(
    IF(
        INDEX(
            'CENEPRED DISTRITAL'!$B:$XFD,
            _xlfn.XMATCH($H$1,'CENEPRED DISTRITAL'!$A:$A,0),
            _xlfn.XMATCH(A328,'CENEPRED DISTRITAL'!$B$1:$XFD$1,0)
        )&lt;&gt;"",
        "CON COBERTURA CENEPRED",
        "SIN COBERTURA CENEPRED"
    ),
    "SIN COBERTURA CENEPRED"
)</f>
        <v>SIN COBERTURA CENEPRED</v>
      </c>
    </row>
    <row r="329" spans="1:8" x14ac:dyDescent="0.35">
      <c r="A329" s="359">
        <v>30708</v>
      </c>
      <c r="B329" t="s">
        <v>36691</v>
      </c>
      <c r="C329">
        <v>307</v>
      </c>
      <c r="D329">
        <v>3</v>
      </c>
      <c r="E329" t="str">
        <f>_xlfn.XLOOKUP(D329,'Ubigeo Departamental'!A:A,'Ubigeo Departamental'!B:B)</f>
        <v>Apurímac</v>
      </c>
      <c r="F329" t="str" cm="1">
        <f t="array" ref="F329">IFERROR(IF(INDEX('CENEPRED DISTRITAL'!$B:$XFD,
            _xlfn.XMATCH($F$1,'CENEPRED DISTRITAL'!$A:$A,0),
            _xlfn.XMATCH(A329,'CENEPRED DISTRITAL'!$B$1:$XFD$1,0)
        )&lt;&gt;"",        "CON COBERTURA CENEPRED",        "SIN COBERTURA CENEPRED"    ),    "SIN COBERTURA CENEPRED")</f>
        <v>SIN COBERTURA CENEPRED</v>
      </c>
      <c r="G329" t="str" cm="1">
        <f t="array" ref="G329">IFERROR(
    IF(
        INDEX(
            'CENEPRED DISTRITAL'!$B:$XFD,
            _xlfn.XMATCH($G$1,'CENEPRED DISTRITAL'!$A:$A,0),
            _xlfn.XMATCH(A329,'CENEPRED DISTRITAL'!$B$1:$XFD$1,0)
        )&lt;&gt;"",
        "CON COBERTURA CENEPRED",
        "SIN COBERTURA CENEPRED"
    ),
    "SIN COBERTURA CENEPRED"
)</f>
        <v>SIN COBERTURA CENEPRED</v>
      </c>
      <c r="H329" t="str" cm="1">
        <f t="array" ref="H329">IFERROR(
    IF(
        INDEX(
            'CENEPRED DISTRITAL'!$B:$XFD,
            _xlfn.XMATCH($H$1,'CENEPRED DISTRITAL'!$A:$A,0),
            _xlfn.XMATCH(A329,'CENEPRED DISTRITAL'!$B$1:$XFD$1,0)
        )&lt;&gt;"",
        "CON COBERTURA CENEPRED",
        "SIN COBERTURA CENEPRED"
    ),
    "SIN COBERTURA CENEPRED"
)</f>
        <v>SIN COBERTURA CENEPRED</v>
      </c>
    </row>
    <row r="330" spans="1:8" x14ac:dyDescent="0.35">
      <c r="A330" s="359">
        <v>30709</v>
      </c>
      <c r="B330" t="s">
        <v>31735</v>
      </c>
      <c r="C330">
        <v>307</v>
      </c>
      <c r="D330">
        <v>3</v>
      </c>
      <c r="E330" t="str">
        <f>_xlfn.XLOOKUP(D330,'Ubigeo Departamental'!A:A,'Ubigeo Departamental'!B:B)</f>
        <v>Apurímac</v>
      </c>
      <c r="F330" t="str" cm="1">
        <f t="array" ref="F330">IFERROR(IF(INDEX('CENEPRED DISTRITAL'!$B:$XFD,
            _xlfn.XMATCH($F$1,'CENEPRED DISTRITAL'!$A:$A,0),
            _xlfn.XMATCH(A330,'CENEPRED DISTRITAL'!$B$1:$XFD$1,0)
        )&lt;&gt;"",        "CON COBERTURA CENEPRED",        "SIN COBERTURA CENEPRED"    ),    "SIN COBERTURA CENEPRED")</f>
        <v>SIN COBERTURA CENEPRED</v>
      </c>
      <c r="G330" t="str" cm="1">
        <f t="array" ref="G330">IFERROR(
    IF(
        INDEX(
            'CENEPRED DISTRITAL'!$B:$XFD,
            _xlfn.XMATCH($G$1,'CENEPRED DISTRITAL'!$A:$A,0),
            _xlfn.XMATCH(A330,'CENEPRED DISTRITAL'!$B$1:$XFD$1,0)
        )&lt;&gt;"",
        "CON COBERTURA CENEPRED",
        "SIN COBERTURA CENEPRED"
    ),
    "SIN COBERTURA CENEPRED"
)</f>
        <v>SIN COBERTURA CENEPRED</v>
      </c>
      <c r="H330" t="str" cm="1">
        <f t="array" ref="H330">IFERROR(
    IF(
        INDEX(
            'CENEPRED DISTRITAL'!$B:$XFD,
            _xlfn.XMATCH($H$1,'CENEPRED DISTRITAL'!$A:$A,0),
            _xlfn.XMATCH(A330,'CENEPRED DISTRITAL'!$B$1:$XFD$1,0)
        )&lt;&gt;"",
        "CON COBERTURA CENEPRED",
        "SIN COBERTURA CENEPRED"
    ),
    "SIN COBERTURA CENEPRED"
)</f>
        <v>SIN COBERTURA CENEPRED</v>
      </c>
    </row>
    <row r="331" spans="1:8" x14ac:dyDescent="0.35">
      <c r="A331" s="359">
        <v>30710</v>
      </c>
      <c r="B331" t="s">
        <v>31777</v>
      </c>
      <c r="C331">
        <v>307</v>
      </c>
      <c r="D331">
        <v>3</v>
      </c>
      <c r="E331" t="str">
        <f>_xlfn.XLOOKUP(D331,'Ubigeo Departamental'!A:A,'Ubigeo Departamental'!B:B)</f>
        <v>Apurímac</v>
      </c>
      <c r="F331" t="str" cm="1">
        <f t="array" ref="F331">IFERROR(IF(INDEX('CENEPRED DISTRITAL'!$B:$XFD,
            _xlfn.XMATCH($F$1,'CENEPRED DISTRITAL'!$A:$A,0),
            _xlfn.XMATCH(A331,'CENEPRED DISTRITAL'!$B$1:$XFD$1,0)
        )&lt;&gt;"",        "CON COBERTURA CENEPRED",        "SIN COBERTURA CENEPRED"    ),    "SIN COBERTURA CENEPRED")</f>
        <v>SIN COBERTURA CENEPRED</v>
      </c>
      <c r="G331" t="str" cm="1">
        <f t="array" ref="G331">IFERROR(
    IF(
        INDEX(
            'CENEPRED DISTRITAL'!$B:$XFD,
            _xlfn.XMATCH($G$1,'CENEPRED DISTRITAL'!$A:$A,0),
            _xlfn.XMATCH(A331,'CENEPRED DISTRITAL'!$B$1:$XFD$1,0)
        )&lt;&gt;"",
        "CON COBERTURA CENEPRED",
        "SIN COBERTURA CENEPRED"
    ),
    "SIN COBERTURA CENEPRED"
)</f>
        <v>SIN COBERTURA CENEPRED</v>
      </c>
      <c r="H331" t="str" cm="1">
        <f t="array" ref="H331">IFERROR(
    IF(
        INDEX(
            'CENEPRED DISTRITAL'!$B:$XFD,
            _xlfn.XMATCH($H$1,'CENEPRED DISTRITAL'!$A:$A,0),
            _xlfn.XMATCH(A331,'CENEPRED DISTRITAL'!$B$1:$XFD$1,0)
        )&lt;&gt;"",
        "CON COBERTURA CENEPRED",
        "SIN COBERTURA CENEPRED"
    ),
    "SIN COBERTURA CENEPRED"
)</f>
        <v>SIN COBERTURA CENEPRED</v>
      </c>
    </row>
    <row r="332" spans="1:8" x14ac:dyDescent="0.35">
      <c r="A332" s="359">
        <v>30711</v>
      </c>
      <c r="B332" t="s">
        <v>34570</v>
      </c>
      <c r="C332">
        <v>307</v>
      </c>
      <c r="D332">
        <v>3</v>
      </c>
      <c r="E332" t="str">
        <f>_xlfn.XLOOKUP(D332,'Ubigeo Departamental'!A:A,'Ubigeo Departamental'!B:B)</f>
        <v>Apurímac</v>
      </c>
      <c r="F332" t="str" cm="1">
        <f t="array" ref="F332">IFERROR(IF(INDEX('CENEPRED DISTRITAL'!$B:$XFD,
            _xlfn.XMATCH($F$1,'CENEPRED DISTRITAL'!$A:$A,0),
            _xlfn.XMATCH(A332,'CENEPRED DISTRITAL'!$B$1:$XFD$1,0)
        )&lt;&gt;"",        "CON COBERTURA CENEPRED",        "SIN COBERTURA CENEPRED"    ),    "SIN COBERTURA CENEPRED")</f>
        <v>SIN COBERTURA CENEPRED</v>
      </c>
      <c r="G332" t="str" cm="1">
        <f t="array" ref="G332">IFERROR(
    IF(
        INDEX(
            'CENEPRED DISTRITAL'!$B:$XFD,
            _xlfn.XMATCH($G$1,'CENEPRED DISTRITAL'!$A:$A,0),
            _xlfn.XMATCH(A332,'CENEPRED DISTRITAL'!$B$1:$XFD$1,0)
        )&lt;&gt;"",
        "CON COBERTURA CENEPRED",
        "SIN COBERTURA CENEPRED"
    ),
    "SIN COBERTURA CENEPRED"
)</f>
        <v>SIN COBERTURA CENEPRED</v>
      </c>
      <c r="H332" t="str" cm="1">
        <f t="array" ref="H332">IFERROR(
    IF(
        INDEX(
            'CENEPRED DISTRITAL'!$B:$XFD,
            _xlfn.XMATCH($H$1,'CENEPRED DISTRITAL'!$A:$A,0),
            _xlfn.XMATCH(A332,'CENEPRED DISTRITAL'!$B$1:$XFD$1,0)
        )&lt;&gt;"",
        "CON COBERTURA CENEPRED",
        "SIN COBERTURA CENEPRED"
    ),
    "SIN COBERTURA CENEPRED"
)</f>
        <v>SIN COBERTURA CENEPRED</v>
      </c>
    </row>
    <row r="333" spans="1:8" x14ac:dyDescent="0.35">
      <c r="A333" s="359">
        <v>30712</v>
      </c>
      <c r="B333" t="s">
        <v>36692</v>
      </c>
      <c r="C333">
        <v>307</v>
      </c>
      <c r="D333">
        <v>3</v>
      </c>
      <c r="E333" t="str">
        <f>_xlfn.XLOOKUP(D333,'Ubigeo Departamental'!A:A,'Ubigeo Departamental'!B:B)</f>
        <v>Apurímac</v>
      </c>
      <c r="F333" t="str" cm="1">
        <f t="array" ref="F333">IFERROR(IF(INDEX('CENEPRED DISTRITAL'!$B:$XFD,
            _xlfn.XMATCH($F$1,'CENEPRED DISTRITAL'!$A:$A,0),
            _xlfn.XMATCH(A333,'CENEPRED DISTRITAL'!$B$1:$XFD$1,0)
        )&lt;&gt;"",        "CON COBERTURA CENEPRED",        "SIN COBERTURA CENEPRED"    ),    "SIN COBERTURA CENEPRED")</f>
        <v>SIN COBERTURA CENEPRED</v>
      </c>
      <c r="G333" t="str" cm="1">
        <f t="array" ref="G333">IFERROR(
    IF(
        INDEX(
            'CENEPRED DISTRITAL'!$B:$XFD,
            _xlfn.XMATCH($G$1,'CENEPRED DISTRITAL'!$A:$A,0),
            _xlfn.XMATCH(A333,'CENEPRED DISTRITAL'!$B$1:$XFD$1,0)
        )&lt;&gt;"",
        "CON COBERTURA CENEPRED",
        "SIN COBERTURA CENEPRED"
    ),
    "SIN COBERTURA CENEPRED"
)</f>
        <v>SIN COBERTURA CENEPRED</v>
      </c>
      <c r="H333" t="str" cm="1">
        <f t="array" ref="H333">IFERROR(
    IF(
        INDEX(
            'CENEPRED DISTRITAL'!$B:$XFD,
            _xlfn.XMATCH($H$1,'CENEPRED DISTRITAL'!$A:$A,0),
            _xlfn.XMATCH(A333,'CENEPRED DISTRITAL'!$B$1:$XFD$1,0)
        )&lt;&gt;"",
        "CON COBERTURA CENEPRED",
        "SIN COBERTURA CENEPRED"
    ),
    "SIN COBERTURA CENEPRED"
)</f>
        <v>SIN COBERTURA CENEPRED</v>
      </c>
    </row>
    <row r="334" spans="1:8" x14ac:dyDescent="0.35">
      <c r="A334" s="359">
        <v>30713</v>
      </c>
      <c r="B334" t="s">
        <v>34397</v>
      </c>
      <c r="C334">
        <v>307</v>
      </c>
      <c r="D334">
        <v>3</v>
      </c>
      <c r="E334" t="str">
        <f>_xlfn.XLOOKUP(D334,'Ubigeo Departamental'!A:A,'Ubigeo Departamental'!B:B)</f>
        <v>Apurímac</v>
      </c>
      <c r="F334" t="str" cm="1">
        <f t="array" ref="F334">IFERROR(IF(INDEX('CENEPRED DISTRITAL'!$B:$XFD,
            _xlfn.XMATCH($F$1,'CENEPRED DISTRITAL'!$A:$A,0),
            _xlfn.XMATCH(A334,'CENEPRED DISTRITAL'!$B$1:$XFD$1,0)
        )&lt;&gt;"",        "CON COBERTURA CENEPRED",        "SIN COBERTURA CENEPRED"    ),    "SIN COBERTURA CENEPRED")</f>
        <v>SIN COBERTURA CENEPRED</v>
      </c>
      <c r="G334" t="str" cm="1">
        <f t="array" ref="G334">IFERROR(
    IF(
        INDEX(
            'CENEPRED DISTRITAL'!$B:$XFD,
            _xlfn.XMATCH($G$1,'CENEPRED DISTRITAL'!$A:$A,0),
            _xlfn.XMATCH(A334,'CENEPRED DISTRITAL'!$B$1:$XFD$1,0)
        )&lt;&gt;"",
        "CON COBERTURA CENEPRED",
        "SIN COBERTURA CENEPRED"
    ),
    "SIN COBERTURA CENEPRED"
)</f>
        <v>SIN COBERTURA CENEPRED</v>
      </c>
      <c r="H334" t="str" cm="1">
        <f t="array" ref="H334">IFERROR(
    IF(
        INDEX(
            'CENEPRED DISTRITAL'!$B:$XFD,
            _xlfn.XMATCH($H$1,'CENEPRED DISTRITAL'!$A:$A,0),
            _xlfn.XMATCH(A334,'CENEPRED DISTRITAL'!$B$1:$XFD$1,0)
        )&lt;&gt;"",
        "CON COBERTURA CENEPRED",
        "SIN COBERTURA CENEPRED"
    ),
    "SIN COBERTURA CENEPRED"
)</f>
        <v>SIN COBERTURA CENEPRED</v>
      </c>
    </row>
    <row r="335" spans="1:8" x14ac:dyDescent="0.35">
      <c r="A335" s="359">
        <v>30714</v>
      </c>
      <c r="B335" t="s">
        <v>34398</v>
      </c>
      <c r="C335">
        <v>307</v>
      </c>
      <c r="D335">
        <v>3</v>
      </c>
      <c r="E335" t="str">
        <f>_xlfn.XLOOKUP(D335,'Ubigeo Departamental'!A:A,'Ubigeo Departamental'!B:B)</f>
        <v>Apurímac</v>
      </c>
      <c r="F335" t="str" cm="1">
        <f t="array" ref="F335">IFERROR(IF(INDEX('CENEPRED DISTRITAL'!$B:$XFD,
            _xlfn.XMATCH($F$1,'CENEPRED DISTRITAL'!$A:$A,0),
            _xlfn.XMATCH(A335,'CENEPRED DISTRITAL'!$B$1:$XFD$1,0)
        )&lt;&gt;"",        "CON COBERTURA CENEPRED",        "SIN COBERTURA CENEPRED"    ),    "SIN COBERTURA CENEPRED")</f>
        <v>SIN COBERTURA CENEPRED</v>
      </c>
      <c r="G335" t="str" cm="1">
        <f t="array" ref="G335">IFERROR(
    IF(
        INDEX(
            'CENEPRED DISTRITAL'!$B:$XFD,
            _xlfn.XMATCH($G$1,'CENEPRED DISTRITAL'!$A:$A,0),
            _xlfn.XMATCH(A335,'CENEPRED DISTRITAL'!$B$1:$XFD$1,0)
        )&lt;&gt;"",
        "CON COBERTURA CENEPRED",
        "SIN COBERTURA CENEPRED"
    ),
    "SIN COBERTURA CENEPRED"
)</f>
        <v>SIN COBERTURA CENEPRED</v>
      </c>
      <c r="H335" t="str" cm="1">
        <f t="array" ref="H335">IFERROR(
    IF(
        INDEX(
            'CENEPRED DISTRITAL'!$B:$XFD,
            _xlfn.XMATCH($H$1,'CENEPRED DISTRITAL'!$A:$A,0),
            _xlfn.XMATCH(A335,'CENEPRED DISTRITAL'!$B$1:$XFD$1,0)
        )&lt;&gt;"",
        "CON COBERTURA CENEPRED",
        "SIN COBERTURA CENEPRED"
    ),
    "SIN COBERTURA CENEPRED"
)</f>
        <v>SIN COBERTURA CENEPRED</v>
      </c>
    </row>
    <row r="336" spans="1:8" x14ac:dyDescent="0.35">
      <c r="A336" s="359">
        <v>40101</v>
      </c>
      <c r="B336" t="s">
        <v>138</v>
      </c>
      <c r="C336">
        <v>401</v>
      </c>
      <c r="D336">
        <v>4</v>
      </c>
      <c r="E336" t="str">
        <f>_xlfn.XLOOKUP(D336,'Ubigeo Departamental'!A:A,'Ubigeo Departamental'!B:B)</f>
        <v>Arequipa</v>
      </c>
      <c r="F336" t="str" cm="1">
        <f t="array" ref="F336">IFERROR(IF(INDEX('CENEPRED DISTRITAL'!$B:$XFD,
            _xlfn.XMATCH($F$1,'CENEPRED DISTRITAL'!$A:$A,0),
            _xlfn.XMATCH(A336,'CENEPRED DISTRITAL'!$B$1:$XFD$1,0)
        )&lt;&gt;"",        "CON COBERTURA CENEPRED",        "SIN COBERTURA CENEPRED"    ),    "SIN COBERTURA CENEPRED")</f>
        <v>CON COBERTURA CENEPRED</v>
      </c>
      <c r="G336" t="str" cm="1">
        <f t="array" ref="G336">IFERROR(
    IF(
        INDEX(
            'CENEPRED DISTRITAL'!$B:$XFD,
            _xlfn.XMATCH($G$1,'CENEPRED DISTRITAL'!$A:$A,0),
            _xlfn.XMATCH(A336,'CENEPRED DISTRITAL'!$B$1:$XFD$1,0)
        )&lt;&gt;"",
        "CON COBERTURA CENEPRED",
        "SIN COBERTURA CENEPRED"
    ),
    "SIN COBERTURA CENEPRED"
)</f>
        <v>CON COBERTURA CENEPRED</v>
      </c>
      <c r="H336" t="str" cm="1">
        <f t="array" ref="H336">IFERROR(
    IF(
        INDEX(
            'CENEPRED DISTRITAL'!$B:$XFD,
            _xlfn.XMATCH($H$1,'CENEPRED DISTRITAL'!$A:$A,0),
            _xlfn.XMATCH(A336,'CENEPRED DISTRITAL'!$B$1:$XFD$1,0)
        )&lt;&gt;"",
        "CON COBERTURA CENEPRED",
        "SIN COBERTURA CENEPRED"
    ),
    "SIN COBERTURA CENEPRED"
)</f>
        <v>SIN COBERTURA CENEPRED</v>
      </c>
    </row>
    <row r="337" spans="1:8" x14ac:dyDescent="0.35">
      <c r="A337" s="359">
        <v>40102</v>
      </c>
      <c r="B337" t="s">
        <v>31589</v>
      </c>
      <c r="C337">
        <v>401</v>
      </c>
      <c r="D337">
        <v>4</v>
      </c>
      <c r="E337" t="str">
        <f>_xlfn.XLOOKUP(D337,'Ubigeo Departamental'!A:A,'Ubigeo Departamental'!B:B)</f>
        <v>Arequipa</v>
      </c>
      <c r="F337" t="str" cm="1">
        <f t="array" ref="F337">IFERROR(IF(INDEX('CENEPRED DISTRITAL'!$B:$XFD,
            _xlfn.XMATCH($F$1,'CENEPRED DISTRITAL'!$A:$A,0),
            _xlfn.XMATCH(A337,'CENEPRED DISTRITAL'!$B$1:$XFD$1,0)
        )&lt;&gt;"",        "CON COBERTURA CENEPRED",        "SIN COBERTURA CENEPRED"    ),    "SIN COBERTURA CENEPRED")</f>
        <v>CON COBERTURA CENEPRED</v>
      </c>
      <c r="G337" t="str" cm="1">
        <f t="array" ref="G337">IFERROR(
    IF(
        INDEX(
            'CENEPRED DISTRITAL'!$B:$XFD,
            _xlfn.XMATCH($G$1,'CENEPRED DISTRITAL'!$A:$A,0),
            _xlfn.XMATCH(A337,'CENEPRED DISTRITAL'!$B$1:$XFD$1,0)
        )&lt;&gt;"",
        "CON COBERTURA CENEPRED",
        "SIN COBERTURA CENEPRED"
    ),
    "SIN COBERTURA CENEPRED"
)</f>
        <v>CON COBERTURA CENEPRED</v>
      </c>
      <c r="H337" t="str" cm="1">
        <f t="array" ref="H337">IFERROR(
    IF(
        INDEX(
            'CENEPRED DISTRITAL'!$B:$XFD,
            _xlfn.XMATCH($H$1,'CENEPRED DISTRITAL'!$A:$A,0),
            _xlfn.XMATCH(A337,'CENEPRED DISTRITAL'!$B$1:$XFD$1,0)
        )&lt;&gt;"",
        "CON COBERTURA CENEPRED",
        "SIN COBERTURA CENEPRED"
    ),
    "SIN COBERTURA CENEPRED"
)</f>
        <v>CON COBERTURA CENEPRED</v>
      </c>
    </row>
    <row r="338" spans="1:8" x14ac:dyDescent="0.35">
      <c r="A338" s="359">
        <v>40103</v>
      </c>
      <c r="B338" t="s">
        <v>31548</v>
      </c>
      <c r="C338">
        <v>401</v>
      </c>
      <c r="D338">
        <v>4</v>
      </c>
      <c r="E338" t="str">
        <f>_xlfn.XLOOKUP(D338,'Ubigeo Departamental'!A:A,'Ubigeo Departamental'!B:B)</f>
        <v>Arequipa</v>
      </c>
      <c r="F338" t="str" cm="1">
        <f t="array" ref="F338">IFERROR(IF(INDEX('CENEPRED DISTRITAL'!$B:$XFD,
            _xlfn.XMATCH($F$1,'CENEPRED DISTRITAL'!$A:$A,0),
            _xlfn.XMATCH(A338,'CENEPRED DISTRITAL'!$B$1:$XFD$1,0)
        )&lt;&gt;"",        "CON COBERTURA CENEPRED",        "SIN COBERTURA CENEPRED"    ),    "SIN COBERTURA CENEPRED")</f>
        <v>CON COBERTURA CENEPRED</v>
      </c>
      <c r="G338" t="str" cm="1">
        <f t="array" ref="G338">IFERROR(
    IF(
        INDEX(
            'CENEPRED DISTRITAL'!$B:$XFD,
            _xlfn.XMATCH($G$1,'CENEPRED DISTRITAL'!$A:$A,0),
            _xlfn.XMATCH(A338,'CENEPRED DISTRITAL'!$B$1:$XFD$1,0)
        )&lt;&gt;"",
        "CON COBERTURA CENEPRED",
        "SIN COBERTURA CENEPRED"
    ),
    "SIN COBERTURA CENEPRED"
)</f>
        <v>CON COBERTURA CENEPRED</v>
      </c>
      <c r="H338" t="str" cm="1">
        <f t="array" ref="H338">IFERROR(
    IF(
        INDEX(
            'CENEPRED DISTRITAL'!$B:$XFD,
            _xlfn.XMATCH($H$1,'CENEPRED DISTRITAL'!$A:$A,0),
            _xlfn.XMATCH(A338,'CENEPRED DISTRITAL'!$B$1:$XFD$1,0)
        )&lt;&gt;"",
        "CON COBERTURA CENEPRED",
        "SIN COBERTURA CENEPRED"
    ),
    "SIN COBERTURA CENEPRED"
)</f>
        <v>CON COBERTURA CENEPRED</v>
      </c>
    </row>
    <row r="339" spans="1:8" x14ac:dyDescent="0.35">
      <c r="A339" s="359">
        <v>40104</v>
      </c>
      <c r="B339" t="s">
        <v>31549</v>
      </c>
      <c r="C339">
        <v>401</v>
      </c>
      <c r="D339">
        <v>4</v>
      </c>
      <c r="E339" t="str">
        <f>_xlfn.XLOOKUP(D339,'Ubigeo Departamental'!A:A,'Ubigeo Departamental'!B:B)</f>
        <v>Arequipa</v>
      </c>
      <c r="F339" t="str" cm="1">
        <f t="array" ref="F339">IFERROR(IF(INDEX('CENEPRED DISTRITAL'!$B:$XFD,
            _xlfn.XMATCH($F$1,'CENEPRED DISTRITAL'!$A:$A,0),
            _xlfn.XMATCH(A339,'CENEPRED DISTRITAL'!$B$1:$XFD$1,0)
        )&lt;&gt;"",        "CON COBERTURA CENEPRED",        "SIN COBERTURA CENEPRED"    ),    "SIN COBERTURA CENEPRED")</f>
        <v>CON COBERTURA CENEPRED</v>
      </c>
      <c r="G339" t="str" cm="1">
        <f t="array" ref="G339">IFERROR(
    IF(
        INDEX(
            'CENEPRED DISTRITAL'!$B:$XFD,
            _xlfn.XMATCH($G$1,'CENEPRED DISTRITAL'!$A:$A,0),
            _xlfn.XMATCH(A339,'CENEPRED DISTRITAL'!$B$1:$XFD$1,0)
        )&lt;&gt;"",
        "CON COBERTURA CENEPRED",
        "SIN COBERTURA CENEPRED"
    ),
    "SIN COBERTURA CENEPRED"
)</f>
        <v>CON COBERTURA CENEPRED</v>
      </c>
      <c r="H339" t="str" cm="1">
        <f t="array" ref="H339">IFERROR(
    IF(
        INDEX(
            'CENEPRED DISTRITAL'!$B:$XFD,
            _xlfn.XMATCH($H$1,'CENEPRED DISTRITAL'!$A:$A,0),
            _xlfn.XMATCH(A339,'CENEPRED DISTRITAL'!$B$1:$XFD$1,0)
        )&lt;&gt;"",
        "CON COBERTURA CENEPRED",
        "SIN COBERTURA CENEPRED"
    ),
    "SIN COBERTURA CENEPRED"
)</f>
        <v>CON COBERTURA CENEPRED</v>
      </c>
    </row>
    <row r="340" spans="1:8" x14ac:dyDescent="0.35">
      <c r="A340" s="359">
        <v>40105</v>
      </c>
      <c r="B340" t="s">
        <v>34081</v>
      </c>
      <c r="C340">
        <v>401</v>
      </c>
      <c r="D340">
        <v>4</v>
      </c>
      <c r="E340" t="str">
        <f>_xlfn.XLOOKUP(D340,'Ubigeo Departamental'!A:A,'Ubigeo Departamental'!B:B)</f>
        <v>Arequipa</v>
      </c>
      <c r="F340" t="str" cm="1">
        <f t="array" ref="F340">IFERROR(IF(INDEX('CENEPRED DISTRITAL'!$B:$XFD,
            _xlfn.XMATCH($F$1,'CENEPRED DISTRITAL'!$A:$A,0),
            _xlfn.XMATCH(A340,'CENEPRED DISTRITAL'!$B$1:$XFD$1,0)
        )&lt;&gt;"",        "CON COBERTURA CENEPRED",        "SIN COBERTURA CENEPRED"    ),    "SIN COBERTURA CENEPRED")</f>
        <v>SIN COBERTURA CENEPRED</v>
      </c>
      <c r="G340" t="str" cm="1">
        <f t="array" ref="G340">IFERROR(
    IF(
        INDEX(
            'CENEPRED DISTRITAL'!$B:$XFD,
            _xlfn.XMATCH($G$1,'CENEPRED DISTRITAL'!$A:$A,0),
            _xlfn.XMATCH(A340,'CENEPRED DISTRITAL'!$B$1:$XFD$1,0)
        )&lt;&gt;"",
        "CON COBERTURA CENEPRED",
        "SIN COBERTURA CENEPRED"
    ),
    "SIN COBERTURA CENEPRED"
)</f>
        <v>SIN COBERTURA CENEPRED</v>
      </c>
      <c r="H340" t="str" cm="1">
        <f t="array" ref="H340">IFERROR(
    IF(
        INDEX(
            'CENEPRED DISTRITAL'!$B:$XFD,
            _xlfn.XMATCH($H$1,'CENEPRED DISTRITAL'!$A:$A,0),
            _xlfn.XMATCH(A340,'CENEPRED DISTRITAL'!$B$1:$XFD$1,0)
        )&lt;&gt;"",
        "CON COBERTURA CENEPRED",
        "SIN COBERTURA CENEPRED"
    ),
    "SIN COBERTURA CENEPRED"
)</f>
        <v>SIN COBERTURA CENEPRED</v>
      </c>
    </row>
    <row r="341" spans="1:8" x14ac:dyDescent="0.35">
      <c r="A341" s="359">
        <v>40106</v>
      </c>
      <c r="B341" t="s">
        <v>36693</v>
      </c>
      <c r="C341">
        <v>401</v>
      </c>
      <c r="D341">
        <v>4</v>
      </c>
      <c r="E341" t="str">
        <f>_xlfn.XLOOKUP(D341,'Ubigeo Departamental'!A:A,'Ubigeo Departamental'!B:B)</f>
        <v>Arequipa</v>
      </c>
      <c r="F341" t="str" cm="1">
        <f t="array" ref="F341">IFERROR(IF(INDEX('CENEPRED DISTRITAL'!$B:$XFD,
            _xlfn.XMATCH($F$1,'CENEPRED DISTRITAL'!$A:$A,0),
            _xlfn.XMATCH(A341,'CENEPRED DISTRITAL'!$B$1:$XFD$1,0)
        )&lt;&gt;"",        "CON COBERTURA CENEPRED",        "SIN COBERTURA CENEPRED"    ),    "SIN COBERTURA CENEPRED")</f>
        <v>SIN COBERTURA CENEPRED</v>
      </c>
      <c r="G341" t="str" cm="1">
        <f t="array" ref="G341">IFERROR(
    IF(
        INDEX(
            'CENEPRED DISTRITAL'!$B:$XFD,
            _xlfn.XMATCH($G$1,'CENEPRED DISTRITAL'!$A:$A,0),
            _xlfn.XMATCH(A341,'CENEPRED DISTRITAL'!$B$1:$XFD$1,0)
        )&lt;&gt;"",
        "CON COBERTURA CENEPRED",
        "SIN COBERTURA CENEPRED"
    ),
    "SIN COBERTURA CENEPRED"
)</f>
        <v>SIN COBERTURA CENEPRED</v>
      </c>
      <c r="H341" t="str" cm="1">
        <f t="array" ref="H341">IFERROR(
    IF(
        INDEX(
            'CENEPRED DISTRITAL'!$B:$XFD,
            _xlfn.XMATCH($H$1,'CENEPRED DISTRITAL'!$A:$A,0),
            _xlfn.XMATCH(A341,'CENEPRED DISTRITAL'!$B$1:$XFD$1,0)
        )&lt;&gt;"",
        "CON COBERTURA CENEPRED",
        "SIN COBERTURA CENEPRED"
    ),
    "SIN COBERTURA CENEPRED"
)</f>
        <v>SIN COBERTURA CENEPRED</v>
      </c>
    </row>
    <row r="342" spans="1:8" x14ac:dyDescent="0.35">
      <c r="A342" s="359">
        <v>40107</v>
      </c>
      <c r="B342" t="s">
        <v>31553</v>
      </c>
      <c r="C342">
        <v>401</v>
      </c>
      <c r="D342">
        <v>4</v>
      </c>
      <c r="E342" t="str">
        <f>_xlfn.XLOOKUP(D342,'Ubigeo Departamental'!A:A,'Ubigeo Departamental'!B:B)</f>
        <v>Arequipa</v>
      </c>
      <c r="F342" t="str" cm="1">
        <f t="array" ref="F342">IFERROR(IF(INDEX('CENEPRED DISTRITAL'!$B:$XFD,
            _xlfn.XMATCH($F$1,'CENEPRED DISTRITAL'!$A:$A,0),
            _xlfn.XMATCH(A342,'CENEPRED DISTRITAL'!$B$1:$XFD$1,0)
        )&lt;&gt;"",        "CON COBERTURA CENEPRED",        "SIN COBERTURA CENEPRED"    ),    "SIN COBERTURA CENEPRED")</f>
        <v>CON COBERTURA CENEPRED</v>
      </c>
      <c r="G342" t="str" cm="1">
        <f t="array" ref="G342">IFERROR(
    IF(
        INDEX(
            'CENEPRED DISTRITAL'!$B:$XFD,
            _xlfn.XMATCH($G$1,'CENEPRED DISTRITAL'!$A:$A,0),
            _xlfn.XMATCH(A342,'CENEPRED DISTRITAL'!$B$1:$XFD$1,0)
        )&lt;&gt;"",
        "CON COBERTURA CENEPRED",
        "SIN COBERTURA CENEPRED"
    ),
    "SIN COBERTURA CENEPRED"
)</f>
        <v>CON COBERTURA CENEPRED</v>
      </c>
      <c r="H342" t="str" cm="1">
        <f t="array" ref="H342">IFERROR(
    IF(
        INDEX(
            'CENEPRED DISTRITAL'!$B:$XFD,
            _xlfn.XMATCH($H$1,'CENEPRED DISTRITAL'!$A:$A,0),
            _xlfn.XMATCH(A342,'CENEPRED DISTRITAL'!$B$1:$XFD$1,0)
        )&lt;&gt;"",
        "CON COBERTURA CENEPRED",
        "SIN COBERTURA CENEPRED"
    ),
    "SIN COBERTURA CENEPRED"
)</f>
        <v>SIN COBERTURA CENEPRED</v>
      </c>
    </row>
    <row r="343" spans="1:8" x14ac:dyDescent="0.35">
      <c r="A343" s="359">
        <v>40108</v>
      </c>
      <c r="B343" t="s">
        <v>31588</v>
      </c>
      <c r="C343">
        <v>401</v>
      </c>
      <c r="D343">
        <v>4</v>
      </c>
      <c r="E343" t="str">
        <f>_xlfn.XLOOKUP(D343,'Ubigeo Departamental'!A:A,'Ubigeo Departamental'!B:B)</f>
        <v>Arequipa</v>
      </c>
      <c r="F343" t="str" cm="1">
        <f t="array" ref="F343">IFERROR(IF(INDEX('CENEPRED DISTRITAL'!$B:$XFD,
            _xlfn.XMATCH($F$1,'CENEPRED DISTRITAL'!$A:$A,0),
            _xlfn.XMATCH(A343,'CENEPRED DISTRITAL'!$B$1:$XFD$1,0)
        )&lt;&gt;"",        "CON COBERTURA CENEPRED",        "SIN COBERTURA CENEPRED"    ),    "SIN COBERTURA CENEPRED")</f>
        <v>CON COBERTURA CENEPRED</v>
      </c>
      <c r="G343" t="str" cm="1">
        <f t="array" ref="G343">IFERROR(
    IF(
        INDEX(
            'CENEPRED DISTRITAL'!$B:$XFD,
            _xlfn.XMATCH($G$1,'CENEPRED DISTRITAL'!$A:$A,0),
            _xlfn.XMATCH(A343,'CENEPRED DISTRITAL'!$B$1:$XFD$1,0)
        )&lt;&gt;"",
        "CON COBERTURA CENEPRED",
        "SIN COBERTURA CENEPRED"
    ),
    "SIN COBERTURA CENEPRED"
)</f>
        <v>CON COBERTURA CENEPRED</v>
      </c>
      <c r="H343" t="str" cm="1">
        <f t="array" ref="H343">IFERROR(
    IF(
        INDEX(
            'CENEPRED DISTRITAL'!$B:$XFD,
            _xlfn.XMATCH($H$1,'CENEPRED DISTRITAL'!$A:$A,0),
            _xlfn.XMATCH(A343,'CENEPRED DISTRITAL'!$B$1:$XFD$1,0)
        )&lt;&gt;"",
        "CON COBERTURA CENEPRED",
        "SIN COBERTURA CENEPRED"
    ),
    "SIN COBERTURA CENEPRED"
)</f>
        <v>SIN COBERTURA CENEPRED</v>
      </c>
    </row>
    <row r="344" spans="1:8" x14ac:dyDescent="0.35">
      <c r="A344" s="359">
        <v>40109</v>
      </c>
      <c r="B344" t="s">
        <v>31555</v>
      </c>
      <c r="C344">
        <v>401</v>
      </c>
      <c r="D344">
        <v>4</v>
      </c>
      <c r="E344" t="str">
        <f>_xlfn.XLOOKUP(D344,'Ubigeo Departamental'!A:A,'Ubigeo Departamental'!B:B)</f>
        <v>Arequipa</v>
      </c>
      <c r="F344" t="str" cm="1">
        <f t="array" ref="F344">IFERROR(IF(INDEX('CENEPRED DISTRITAL'!$B:$XFD,
            _xlfn.XMATCH($F$1,'CENEPRED DISTRITAL'!$A:$A,0),
            _xlfn.XMATCH(A344,'CENEPRED DISTRITAL'!$B$1:$XFD$1,0)
        )&lt;&gt;"",        "CON COBERTURA CENEPRED",        "SIN COBERTURA CENEPRED"    ),    "SIN COBERTURA CENEPRED")</f>
        <v>CON COBERTURA CENEPRED</v>
      </c>
      <c r="G344" t="str" cm="1">
        <f t="array" ref="G344">IFERROR(
    IF(
        INDEX(
            'CENEPRED DISTRITAL'!$B:$XFD,
            _xlfn.XMATCH($G$1,'CENEPRED DISTRITAL'!$A:$A,0),
            _xlfn.XMATCH(A344,'CENEPRED DISTRITAL'!$B$1:$XFD$1,0)
        )&lt;&gt;"",
        "CON COBERTURA CENEPRED",
        "SIN COBERTURA CENEPRED"
    ),
    "SIN COBERTURA CENEPRED"
)</f>
        <v>CON COBERTURA CENEPRED</v>
      </c>
      <c r="H344" t="str" cm="1">
        <f t="array" ref="H344">IFERROR(
    IF(
        INDEX(
            'CENEPRED DISTRITAL'!$B:$XFD,
            _xlfn.XMATCH($H$1,'CENEPRED DISTRITAL'!$A:$A,0),
            _xlfn.XMATCH(A344,'CENEPRED DISTRITAL'!$B$1:$XFD$1,0)
        )&lt;&gt;"",
        "CON COBERTURA CENEPRED",
        "SIN COBERTURA CENEPRED"
    ),
    "SIN COBERTURA CENEPRED"
)</f>
        <v>CON COBERTURA CENEPRED</v>
      </c>
    </row>
    <row r="345" spans="1:8" x14ac:dyDescent="0.35">
      <c r="A345" s="359">
        <v>40110</v>
      </c>
      <c r="B345" t="s">
        <v>31525</v>
      </c>
      <c r="C345">
        <v>401</v>
      </c>
      <c r="D345">
        <v>4</v>
      </c>
      <c r="E345" t="str">
        <f>_xlfn.XLOOKUP(D345,'Ubigeo Departamental'!A:A,'Ubigeo Departamental'!B:B)</f>
        <v>Arequipa</v>
      </c>
      <c r="F345" t="str" cm="1">
        <f t="array" ref="F345">IFERROR(IF(INDEX('CENEPRED DISTRITAL'!$B:$XFD,
            _xlfn.XMATCH($F$1,'CENEPRED DISTRITAL'!$A:$A,0),
            _xlfn.XMATCH(A345,'CENEPRED DISTRITAL'!$B$1:$XFD$1,0)
        )&lt;&gt;"",        "CON COBERTURA CENEPRED",        "SIN COBERTURA CENEPRED"    ),    "SIN COBERTURA CENEPRED")</f>
        <v>CON COBERTURA CENEPRED</v>
      </c>
      <c r="G345" t="str" cm="1">
        <f t="array" ref="G345">IFERROR(
    IF(
        INDEX(
            'CENEPRED DISTRITAL'!$B:$XFD,
            _xlfn.XMATCH($G$1,'CENEPRED DISTRITAL'!$A:$A,0),
            _xlfn.XMATCH(A345,'CENEPRED DISTRITAL'!$B$1:$XFD$1,0)
        )&lt;&gt;"",
        "CON COBERTURA CENEPRED",
        "SIN COBERTURA CENEPRED"
    ),
    "SIN COBERTURA CENEPRED"
)</f>
        <v>CON COBERTURA CENEPRED</v>
      </c>
      <c r="H345" t="str" cm="1">
        <f t="array" ref="H345">IFERROR(
    IF(
        INDEX(
            'CENEPRED DISTRITAL'!$B:$XFD,
            _xlfn.XMATCH($H$1,'CENEPRED DISTRITAL'!$A:$A,0),
            _xlfn.XMATCH(A345,'CENEPRED DISTRITAL'!$B$1:$XFD$1,0)
        )&lt;&gt;"",
        "CON COBERTURA CENEPRED",
        "SIN COBERTURA CENEPRED"
    ),
    "SIN COBERTURA CENEPRED"
)</f>
        <v>CON COBERTURA CENEPRED</v>
      </c>
    </row>
    <row r="346" spans="1:8" x14ac:dyDescent="0.35">
      <c r="A346" s="359">
        <v>40111</v>
      </c>
      <c r="B346" t="s">
        <v>34475</v>
      </c>
      <c r="C346">
        <v>401</v>
      </c>
      <c r="D346">
        <v>4</v>
      </c>
      <c r="E346" t="str">
        <f>_xlfn.XLOOKUP(D346,'Ubigeo Departamental'!A:A,'Ubigeo Departamental'!B:B)</f>
        <v>Arequipa</v>
      </c>
      <c r="F346" t="str" cm="1">
        <f t="array" ref="F346">IFERROR(IF(INDEX('CENEPRED DISTRITAL'!$B:$XFD,
            _xlfn.XMATCH($F$1,'CENEPRED DISTRITAL'!$A:$A,0),
            _xlfn.XMATCH(A346,'CENEPRED DISTRITAL'!$B$1:$XFD$1,0)
        )&lt;&gt;"",        "CON COBERTURA CENEPRED",        "SIN COBERTURA CENEPRED"    ),    "SIN COBERTURA CENEPRED")</f>
        <v>SIN COBERTURA CENEPRED</v>
      </c>
      <c r="G346" t="str" cm="1">
        <f t="array" ref="G346">IFERROR(
    IF(
        INDEX(
            'CENEPRED DISTRITAL'!$B:$XFD,
            _xlfn.XMATCH($G$1,'CENEPRED DISTRITAL'!$A:$A,0),
            _xlfn.XMATCH(A346,'CENEPRED DISTRITAL'!$B$1:$XFD$1,0)
        )&lt;&gt;"",
        "CON COBERTURA CENEPRED",
        "SIN COBERTURA CENEPRED"
    ),
    "SIN COBERTURA CENEPRED"
)</f>
        <v>SIN COBERTURA CENEPRED</v>
      </c>
      <c r="H346" t="str" cm="1">
        <f t="array" ref="H346">IFERROR(
    IF(
        INDEX(
            'CENEPRED DISTRITAL'!$B:$XFD,
            _xlfn.XMATCH($H$1,'CENEPRED DISTRITAL'!$A:$A,0),
            _xlfn.XMATCH(A346,'CENEPRED DISTRITAL'!$B$1:$XFD$1,0)
        )&lt;&gt;"",
        "CON COBERTURA CENEPRED",
        "SIN COBERTURA CENEPRED"
    ),
    "SIN COBERTURA CENEPRED"
)</f>
        <v>SIN COBERTURA CENEPRED</v>
      </c>
    </row>
    <row r="347" spans="1:8" x14ac:dyDescent="0.35">
      <c r="A347" s="359">
        <v>40112</v>
      </c>
      <c r="B347" t="s">
        <v>31551</v>
      </c>
      <c r="C347">
        <v>401</v>
      </c>
      <c r="D347">
        <v>4</v>
      </c>
      <c r="E347" t="str">
        <f>_xlfn.XLOOKUP(D347,'Ubigeo Departamental'!A:A,'Ubigeo Departamental'!B:B)</f>
        <v>Arequipa</v>
      </c>
      <c r="F347" t="str" cm="1">
        <f t="array" ref="F347">IFERROR(IF(INDEX('CENEPRED DISTRITAL'!$B:$XFD,
            _xlfn.XMATCH($F$1,'CENEPRED DISTRITAL'!$A:$A,0),
            _xlfn.XMATCH(A347,'CENEPRED DISTRITAL'!$B$1:$XFD$1,0)
        )&lt;&gt;"",        "CON COBERTURA CENEPRED",        "SIN COBERTURA CENEPRED"    ),    "SIN COBERTURA CENEPRED")</f>
        <v>CON COBERTURA CENEPRED</v>
      </c>
      <c r="G347" t="str" cm="1">
        <f t="array" ref="G347">IFERROR(
    IF(
        INDEX(
            'CENEPRED DISTRITAL'!$B:$XFD,
            _xlfn.XMATCH($G$1,'CENEPRED DISTRITAL'!$A:$A,0),
            _xlfn.XMATCH(A347,'CENEPRED DISTRITAL'!$B$1:$XFD$1,0)
        )&lt;&gt;"",
        "CON COBERTURA CENEPRED",
        "SIN COBERTURA CENEPRED"
    ),
    "SIN COBERTURA CENEPRED"
)</f>
        <v>CON COBERTURA CENEPRED</v>
      </c>
      <c r="H347" t="str" cm="1">
        <f t="array" ref="H347">IFERROR(
    IF(
        INDEX(
            'CENEPRED DISTRITAL'!$B:$XFD,
            _xlfn.XMATCH($H$1,'CENEPRED DISTRITAL'!$A:$A,0),
            _xlfn.XMATCH(A347,'CENEPRED DISTRITAL'!$B$1:$XFD$1,0)
        )&lt;&gt;"",
        "CON COBERTURA CENEPRED",
        "SIN COBERTURA CENEPRED"
    ),
    "SIN COBERTURA CENEPRED"
)</f>
        <v>CON COBERTURA CENEPRED</v>
      </c>
    </row>
    <row r="348" spans="1:8" x14ac:dyDescent="0.35">
      <c r="A348" s="359">
        <v>40113</v>
      </c>
      <c r="B348" t="s">
        <v>34571</v>
      </c>
      <c r="C348">
        <v>401</v>
      </c>
      <c r="D348">
        <v>4</v>
      </c>
      <c r="E348" t="str">
        <f>_xlfn.XLOOKUP(D348,'Ubigeo Departamental'!A:A,'Ubigeo Departamental'!B:B)</f>
        <v>Arequipa</v>
      </c>
      <c r="F348" t="str" cm="1">
        <f t="array" ref="F348">IFERROR(IF(INDEX('CENEPRED DISTRITAL'!$B:$XFD,
            _xlfn.XMATCH($F$1,'CENEPRED DISTRITAL'!$A:$A,0),
            _xlfn.XMATCH(A348,'CENEPRED DISTRITAL'!$B$1:$XFD$1,0)
        )&lt;&gt;"",        "CON COBERTURA CENEPRED",        "SIN COBERTURA CENEPRED"    ),    "SIN COBERTURA CENEPRED")</f>
        <v>SIN COBERTURA CENEPRED</v>
      </c>
      <c r="G348" t="str" cm="1">
        <f t="array" ref="G348">IFERROR(
    IF(
        INDEX(
            'CENEPRED DISTRITAL'!$B:$XFD,
            _xlfn.XMATCH($G$1,'CENEPRED DISTRITAL'!$A:$A,0),
            _xlfn.XMATCH(A348,'CENEPRED DISTRITAL'!$B$1:$XFD$1,0)
        )&lt;&gt;"",
        "CON COBERTURA CENEPRED",
        "SIN COBERTURA CENEPRED"
    ),
    "SIN COBERTURA CENEPRED"
)</f>
        <v>SIN COBERTURA CENEPRED</v>
      </c>
      <c r="H348" t="str" cm="1">
        <f t="array" ref="H348">IFERROR(
    IF(
        INDEX(
            'CENEPRED DISTRITAL'!$B:$XFD,
            _xlfn.XMATCH($H$1,'CENEPRED DISTRITAL'!$A:$A,0),
            _xlfn.XMATCH(A348,'CENEPRED DISTRITAL'!$B$1:$XFD$1,0)
        )&lt;&gt;"",
        "CON COBERTURA CENEPRED",
        "SIN COBERTURA CENEPRED"
    ),
    "SIN COBERTURA CENEPRED"
)</f>
        <v>SIN COBERTURA CENEPRED</v>
      </c>
    </row>
    <row r="349" spans="1:8" x14ac:dyDescent="0.35">
      <c r="A349" s="359">
        <v>40114</v>
      </c>
      <c r="B349" t="s">
        <v>36694</v>
      </c>
      <c r="C349">
        <v>401</v>
      </c>
      <c r="D349">
        <v>4</v>
      </c>
      <c r="E349" t="str">
        <f>_xlfn.XLOOKUP(D349,'Ubigeo Departamental'!A:A,'Ubigeo Departamental'!B:B)</f>
        <v>Arequipa</v>
      </c>
      <c r="F349" t="str" cm="1">
        <f t="array" ref="F349">IFERROR(IF(INDEX('CENEPRED DISTRITAL'!$B:$XFD,
            _xlfn.XMATCH($F$1,'CENEPRED DISTRITAL'!$A:$A,0),
            _xlfn.XMATCH(A349,'CENEPRED DISTRITAL'!$B$1:$XFD$1,0)
        )&lt;&gt;"",        "CON COBERTURA CENEPRED",        "SIN COBERTURA CENEPRED"    ),    "SIN COBERTURA CENEPRED")</f>
        <v>SIN COBERTURA CENEPRED</v>
      </c>
      <c r="G349" t="str" cm="1">
        <f t="array" ref="G349">IFERROR(
    IF(
        INDEX(
            'CENEPRED DISTRITAL'!$B:$XFD,
            _xlfn.XMATCH($G$1,'CENEPRED DISTRITAL'!$A:$A,0),
            _xlfn.XMATCH(A349,'CENEPRED DISTRITAL'!$B$1:$XFD$1,0)
        )&lt;&gt;"",
        "CON COBERTURA CENEPRED",
        "SIN COBERTURA CENEPRED"
    ),
    "SIN COBERTURA CENEPRED"
)</f>
        <v>SIN COBERTURA CENEPRED</v>
      </c>
      <c r="H349" t="str" cm="1">
        <f t="array" ref="H349">IFERROR(
    IF(
        INDEX(
            'CENEPRED DISTRITAL'!$B:$XFD,
            _xlfn.XMATCH($H$1,'CENEPRED DISTRITAL'!$A:$A,0),
            _xlfn.XMATCH(A349,'CENEPRED DISTRITAL'!$B$1:$XFD$1,0)
        )&lt;&gt;"",
        "CON COBERTURA CENEPRED",
        "SIN COBERTURA CENEPRED"
    ),
    "SIN COBERTURA CENEPRED"
)</f>
        <v>SIN COBERTURA CENEPRED</v>
      </c>
    </row>
    <row r="350" spans="1:8" x14ac:dyDescent="0.35">
      <c r="A350" s="359">
        <v>40115</v>
      </c>
      <c r="B350" t="s">
        <v>36695</v>
      </c>
      <c r="C350">
        <v>401</v>
      </c>
      <c r="D350">
        <v>4</v>
      </c>
      <c r="E350" t="str">
        <f>_xlfn.XLOOKUP(D350,'Ubigeo Departamental'!A:A,'Ubigeo Departamental'!B:B)</f>
        <v>Arequipa</v>
      </c>
      <c r="F350" t="str" cm="1">
        <f t="array" ref="F350">IFERROR(IF(INDEX('CENEPRED DISTRITAL'!$B:$XFD,
            _xlfn.XMATCH($F$1,'CENEPRED DISTRITAL'!$A:$A,0),
            _xlfn.XMATCH(A350,'CENEPRED DISTRITAL'!$B$1:$XFD$1,0)
        )&lt;&gt;"",        "CON COBERTURA CENEPRED",        "SIN COBERTURA CENEPRED"    ),    "SIN COBERTURA CENEPRED")</f>
        <v>SIN COBERTURA CENEPRED</v>
      </c>
      <c r="G350" t="str" cm="1">
        <f t="array" ref="G350">IFERROR(
    IF(
        INDEX(
            'CENEPRED DISTRITAL'!$B:$XFD,
            _xlfn.XMATCH($G$1,'CENEPRED DISTRITAL'!$A:$A,0),
            _xlfn.XMATCH(A350,'CENEPRED DISTRITAL'!$B$1:$XFD$1,0)
        )&lt;&gt;"",
        "CON COBERTURA CENEPRED",
        "SIN COBERTURA CENEPRED"
    ),
    "SIN COBERTURA CENEPRED"
)</f>
        <v>SIN COBERTURA CENEPRED</v>
      </c>
      <c r="H350" t="str" cm="1">
        <f t="array" ref="H350">IFERROR(
    IF(
        INDEX(
            'CENEPRED DISTRITAL'!$B:$XFD,
            _xlfn.XMATCH($H$1,'CENEPRED DISTRITAL'!$A:$A,0),
            _xlfn.XMATCH(A350,'CENEPRED DISTRITAL'!$B$1:$XFD$1,0)
        )&lt;&gt;"",
        "CON COBERTURA CENEPRED",
        "SIN COBERTURA CENEPRED"
    ),
    "SIN COBERTURA CENEPRED"
)</f>
        <v>SIN COBERTURA CENEPRED</v>
      </c>
    </row>
    <row r="351" spans="1:8" x14ac:dyDescent="0.35">
      <c r="A351" s="359">
        <v>40116</v>
      </c>
      <c r="B351" t="s">
        <v>34572</v>
      </c>
      <c r="C351">
        <v>401</v>
      </c>
      <c r="D351">
        <v>4</v>
      </c>
      <c r="E351" t="str">
        <f>_xlfn.XLOOKUP(D351,'Ubigeo Departamental'!A:A,'Ubigeo Departamental'!B:B)</f>
        <v>Arequipa</v>
      </c>
      <c r="F351" t="str" cm="1">
        <f t="array" ref="F351">IFERROR(IF(INDEX('CENEPRED DISTRITAL'!$B:$XFD,
            _xlfn.XMATCH($F$1,'CENEPRED DISTRITAL'!$A:$A,0),
            _xlfn.XMATCH(A351,'CENEPRED DISTRITAL'!$B$1:$XFD$1,0)
        )&lt;&gt;"",        "CON COBERTURA CENEPRED",        "SIN COBERTURA CENEPRED"    ),    "SIN COBERTURA CENEPRED")</f>
        <v>SIN COBERTURA CENEPRED</v>
      </c>
      <c r="G351" t="str" cm="1">
        <f t="array" ref="G351">IFERROR(
    IF(
        INDEX(
            'CENEPRED DISTRITAL'!$B:$XFD,
            _xlfn.XMATCH($G$1,'CENEPRED DISTRITAL'!$A:$A,0),
            _xlfn.XMATCH(A351,'CENEPRED DISTRITAL'!$B$1:$XFD$1,0)
        )&lt;&gt;"",
        "CON COBERTURA CENEPRED",
        "SIN COBERTURA CENEPRED"
    ),
    "SIN COBERTURA CENEPRED"
)</f>
        <v>SIN COBERTURA CENEPRED</v>
      </c>
      <c r="H351" t="str" cm="1">
        <f t="array" ref="H351">IFERROR(
    IF(
        INDEX(
            'CENEPRED DISTRITAL'!$B:$XFD,
            _xlfn.XMATCH($H$1,'CENEPRED DISTRITAL'!$A:$A,0),
            _xlfn.XMATCH(A351,'CENEPRED DISTRITAL'!$B$1:$XFD$1,0)
        )&lt;&gt;"",
        "CON COBERTURA CENEPRED",
        "SIN COBERTURA CENEPRED"
    ),
    "SIN COBERTURA CENEPRED"
)</f>
        <v>SIN COBERTURA CENEPRED</v>
      </c>
    </row>
    <row r="352" spans="1:8" x14ac:dyDescent="0.35">
      <c r="A352" s="359">
        <v>40117</v>
      </c>
      <c r="B352" t="s">
        <v>32879</v>
      </c>
      <c r="C352">
        <v>401</v>
      </c>
      <c r="D352">
        <v>4</v>
      </c>
      <c r="E352" t="str">
        <f>_xlfn.XLOOKUP(D352,'Ubigeo Departamental'!A:A,'Ubigeo Departamental'!B:B)</f>
        <v>Arequipa</v>
      </c>
      <c r="F352" t="str" cm="1">
        <f t="array" ref="F352">IFERROR(IF(INDEX('CENEPRED DISTRITAL'!$B:$XFD,
            _xlfn.XMATCH($F$1,'CENEPRED DISTRITAL'!$A:$A,0),
            _xlfn.XMATCH(A352,'CENEPRED DISTRITAL'!$B$1:$XFD$1,0)
        )&lt;&gt;"",        "CON COBERTURA CENEPRED",        "SIN COBERTURA CENEPRED"    ),    "SIN COBERTURA CENEPRED")</f>
        <v>CON COBERTURA CENEPRED</v>
      </c>
      <c r="G352" t="str" cm="1">
        <f t="array" ref="G352">IFERROR(
    IF(
        INDEX(
            'CENEPRED DISTRITAL'!$B:$XFD,
            _xlfn.XMATCH($G$1,'CENEPRED DISTRITAL'!$A:$A,0),
            _xlfn.XMATCH(A352,'CENEPRED DISTRITAL'!$B$1:$XFD$1,0)
        )&lt;&gt;"",
        "CON COBERTURA CENEPRED",
        "SIN COBERTURA CENEPRED"
    ),
    "SIN COBERTURA CENEPRED"
)</f>
        <v>CON COBERTURA CENEPRED</v>
      </c>
      <c r="H352" t="str" cm="1">
        <f t="array" ref="H352">IFERROR(
    IF(
        INDEX(
            'CENEPRED DISTRITAL'!$B:$XFD,
            _xlfn.XMATCH($H$1,'CENEPRED DISTRITAL'!$A:$A,0),
            _xlfn.XMATCH(A352,'CENEPRED DISTRITAL'!$B$1:$XFD$1,0)
        )&lt;&gt;"",
        "CON COBERTURA CENEPRED",
        "SIN COBERTURA CENEPRED"
    ),
    "SIN COBERTURA CENEPRED"
)</f>
        <v>SIN COBERTURA CENEPRED</v>
      </c>
    </row>
    <row r="353" spans="1:8" x14ac:dyDescent="0.35">
      <c r="A353" s="359">
        <v>40118</v>
      </c>
      <c r="B353" t="s">
        <v>36696</v>
      </c>
      <c r="C353">
        <v>401</v>
      </c>
      <c r="D353">
        <v>4</v>
      </c>
      <c r="E353" t="str">
        <f>_xlfn.XLOOKUP(D353,'Ubigeo Departamental'!A:A,'Ubigeo Departamental'!B:B)</f>
        <v>Arequipa</v>
      </c>
      <c r="F353" t="str" cm="1">
        <f t="array" ref="F353">IFERROR(IF(INDEX('CENEPRED DISTRITAL'!$B:$XFD,
            _xlfn.XMATCH($F$1,'CENEPRED DISTRITAL'!$A:$A,0),
            _xlfn.XMATCH(A353,'CENEPRED DISTRITAL'!$B$1:$XFD$1,0)
        )&lt;&gt;"",        "CON COBERTURA CENEPRED",        "SIN COBERTURA CENEPRED"    ),    "SIN COBERTURA CENEPRED")</f>
        <v>SIN COBERTURA CENEPRED</v>
      </c>
      <c r="G353" t="str" cm="1">
        <f t="array" ref="G353">IFERROR(
    IF(
        INDEX(
            'CENEPRED DISTRITAL'!$B:$XFD,
            _xlfn.XMATCH($G$1,'CENEPRED DISTRITAL'!$A:$A,0),
            _xlfn.XMATCH(A353,'CENEPRED DISTRITAL'!$B$1:$XFD$1,0)
        )&lt;&gt;"",
        "CON COBERTURA CENEPRED",
        "SIN COBERTURA CENEPRED"
    ),
    "SIN COBERTURA CENEPRED"
)</f>
        <v>SIN COBERTURA CENEPRED</v>
      </c>
      <c r="H353" t="str" cm="1">
        <f t="array" ref="H353">IFERROR(
    IF(
        INDEX(
            'CENEPRED DISTRITAL'!$B:$XFD,
            _xlfn.XMATCH($H$1,'CENEPRED DISTRITAL'!$A:$A,0),
            _xlfn.XMATCH(A353,'CENEPRED DISTRITAL'!$B$1:$XFD$1,0)
        )&lt;&gt;"",
        "CON COBERTURA CENEPRED",
        "SIN COBERTURA CENEPRED"
    ),
    "SIN COBERTURA CENEPRED"
)</f>
        <v>SIN COBERTURA CENEPRED</v>
      </c>
    </row>
    <row r="354" spans="1:8" x14ac:dyDescent="0.35">
      <c r="A354" s="359">
        <v>40119</v>
      </c>
      <c r="B354" t="s">
        <v>36697</v>
      </c>
      <c r="C354">
        <v>401</v>
      </c>
      <c r="D354">
        <v>4</v>
      </c>
      <c r="E354" t="str">
        <f>_xlfn.XLOOKUP(D354,'Ubigeo Departamental'!A:A,'Ubigeo Departamental'!B:B)</f>
        <v>Arequipa</v>
      </c>
      <c r="F354" t="str" cm="1">
        <f t="array" ref="F354">IFERROR(IF(INDEX('CENEPRED DISTRITAL'!$B:$XFD,
            _xlfn.XMATCH($F$1,'CENEPRED DISTRITAL'!$A:$A,0),
            _xlfn.XMATCH(A354,'CENEPRED DISTRITAL'!$B$1:$XFD$1,0)
        )&lt;&gt;"",        "CON COBERTURA CENEPRED",        "SIN COBERTURA CENEPRED"    ),    "SIN COBERTURA CENEPRED")</f>
        <v>SIN COBERTURA CENEPRED</v>
      </c>
      <c r="G354" t="str" cm="1">
        <f t="array" ref="G354">IFERROR(
    IF(
        INDEX(
            'CENEPRED DISTRITAL'!$B:$XFD,
            _xlfn.XMATCH($G$1,'CENEPRED DISTRITAL'!$A:$A,0),
            _xlfn.XMATCH(A354,'CENEPRED DISTRITAL'!$B$1:$XFD$1,0)
        )&lt;&gt;"",
        "CON COBERTURA CENEPRED",
        "SIN COBERTURA CENEPRED"
    ),
    "SIN COBERTURA CENEPRED"
)</f>
        <v>SIN COBERTURA CENEPRED</v>
      </c>
      <c r="H354" t="str" cm="1">
        <f t="array" ref="H354">IFERROR(
    IF(
        INDEX(
            'CENEPRED DISTRITAL'!$B:$XFD,
            _xlfn.XMATCH($H$1,'CENEPRED DISTRITAL'!$A:$A,0),
            _xlfn.XMATCH(A354,'CENEPRED DISTRITAL'!$B$1:$XFD$1,0)
        )&lt;&gt;"",
        "CON COBERTURA CENEPRED",
        "SIN COBERTURA CENEPRED"
    ),
    "SIN COBERTURA CENEPRED"
)</f>
        <v>SIN COBERTURA CENEPRED</v>
      </c>
    </row>
    <row r="355" spans="1:8" x14ac:dyDescent="0.35">
      <c r="A355" s="359">
        <v>40120</v>
      </c>
      <c r="B355" t="s">
        <v>36698</v>
      </c>
      <c r="C355">
        <v>401</v>
      </c>
      <c r="D355">
        <v>4</v>
      </c>
      <c r="E355" t="str">
        <f>_xlfn.XLOOKUP(D355,'Ubigeo Departamental'!A:A,'Ubigeo Departamental'!B:B)</f>
        <v>Arequipa</v>
      </c>
      <c r="F355" t="str" cm="1">
        <f t="array" ref="F355">IFERROR(IF(INDEX('CENEPRED DISTRITAL'!$B:$XFD,
            _xlfn.XMATCH($F$1,'CENEPRED DISTRITAL'!$A:$A,0),
            _xlfn.XMATCH(A355,'CENEPRED DISTRITAL'!$B$1:$XFD$1,0)
        )&lt;&gt;"",        "CON COBERTURA CENEPRED",        "SIN COBERTURA CENEPRED"    ),    "SIN COBERTURA CENEPRED")</f>
        <v>SIN COBERTURA CENEPRED</v>
      </c>
      <c r="G355" t="str" cm="1">
        <f t="array" ref="G355">IFERROR(
    IF(
        INDEX(
            'CENEPRED DISTRITAL'!$B:$XFD,
            _xlfn.XMATCH($G$1,'CENEPRED DISTRITAL'!$A:$A,0),
            _xlfn.XMATCH(A355,'CENEPRED DISTRITAL'!$B$1:$XFD$1,0)
        )&lt;&gt;"",
        "CON COBERTURA CENEPRED",
        "SIN COBERTURA CENEPRED"
    ),
    "SIN COBERTURA CENEPRED"
)</f>
        <v>SIN COBERTURA CENEPRED</v>
      </c>
      <c r="H355" t="str" cm="1">
        <f t="array" ref="H355">IFERROR(
    IF(
        INDEX(
            'CENEPRED DISTRITAL'!$B:$XFD,
            _xlfn.XMATCH($H$1,'CENEPRED DISTRITAL'!$A:$A,0),
            _xlfn.XMATCH(A355,'CENEPRED DISTRITAL'!$B$1:$XFD$1,0)
        )&lt;&gt;"",
        "CON COBERTURA CENEPRED",
        "SIN COBERTURA CENEPRED"
    ),
    "SIN COBERTURA CENEPRED"
)</f>
        <v>SIN COBERTURA CENEPRED</v>
      </c>
    </row>
    <row r="356" spans="1:8" x14ac:dyDescent="0.35">
      <c r="A356" s="359">
        <v>40121</v>
      </c>
      <c r="B356" t="s">
        <v>36699</v>
      </c>
      <c r="C356">
        <v>401</v>
      </c>
      <c r="D356">
        <v>4</v>
      </c>
      <c r="E356" t="str">
        <f>_xlfn.XLOOKUP(D356,'Ubigeo Departamental'!A:A,'Ubigeo Departamental'!B:B)</f>
        <v>Arequipa</v>
      </c>
      <c r="F356" t="str" cm="1">
        <f t="array" ref="F356">IFERROR(IF(INDEX('CENEPRED DISTRITAL'!$B:$XFD,
            _xlfn.XMATCH($F$1,'CENEPRED DISTRITAL'!$A:$A,0),
            _xlfn.XMATCH(A356,'CENEPRED DISTRITAL'!$B$1:$XFD$1,0)
        )&lt;&gt;"",        "CON COBERTURA CENEPRED",        "SIN COBERTURA CENEPRED"    ),    "SIN COBERTURA CENEPRED")</f>
        <v>SIN COBERTURA CENEPRED</v>
      </c>
      <c r="G356" t="str" cm="1">
        <f t="array" ref="G356">IFERROR(
    IF(
        INDEX(
            'CENEPRED DISTRITAL'!$B:$XFD,
            _xlfn.XMATCH($G$1,'CENEPRED DISTRITAL'!$A:$A,0),
            _xlfn.XMATCH(A356,'CENEPRED DISTRITAL'!$B$1:$XFD$1,0)
        )&lt;&gt;"",
        "CON COBERTURA CENEPRED",
        "SIN COBERTURA CENEPRED"
    ),
    "SIN COBERTURA CENEPRED"
)</f>
        <v>SIN COBERTURA CENEPRED</v>
      </c>
      <c r="H356" t="str" cm="1">
        <f t="array" ref="H356">IFERROR(
    IF(
        INDEX(
            'CENEPRED DISTRITAL'!$B:$XFD,
            _xlfn.XMATCH($H$1,'CENEPRED DISTRITAL'!$A:$A,0),
            _xlfn.XMATCH(A356,'CENEPRED DISTRITAL'!$B$1:$XFD$1,0)
        )&lt;&gt;"",
        "CON COBERTURA CENEPRED",
        "SIN COBERTURA CENEPRED"
    ),
    "SIN COBERTURA CENEPRED"
)</f>
        <v>SIN COBERTURA CENEPRED</v>
      </c>
    </row>
    <row r="357" spans="1:8" x14ac:dyDescent="0.35">
      <c r="A357" s="359">
        <v>40122</v>
      </c>
      <c r="B357" t="s">
        <v>31552</v>
      </c>
      <c r="C357">
        <v>401</v>
      </c>
      <c r="D357">
        <v>4</v>
      </c>
      <c r="E357" t="str">
        <f>_xlfn.XLOOKUP(D357,'Ubigeo Departamental'!A:A,'Ubigeo Departamental'!B:B)</f>
        <v>Arequipa</v>
      </c>
      <c r="F357" t="str" cm="1">
        <f t="array" ref="F357">IFERROR(IF(INDEX('CENEPRED DISTRITAL'!$B:$XFD,
            _xlfn.XMATCH($F$1,'CENEPRED DISTRITAL'!$A:$A,0),
            _xlfn.XMATCH(A357,'CENEPRED DISTRITAL'!$B$1:$XFD$1,0)
        )&lt;&gt;"",        "CON COBERTURA CENEPRED",        "SIN COBERTURA CENEPRED"    ),    "SIN COBERTURA CENEPRED")</f>
        <v>CON COBERTURA CENEPRED</v>
      </c>
      <c r="G357" t="str" cm="1">
        <f t="array" ref="G357">IFERROR(
    IF(
        INDEX(
            'CENEPRED DISTRITAL'!$B:$XFD,
            _xlfn.XMATCH($G$1,'CENEPRED DISTRITAL'!$A:$A,0),
            _xlfn.XMATCH(A357,'CENEPRED DISTRITAL'!$B$1:$XFD$1,0)
        )&lt;&gt;"",
        "CON COBERTURA CENEPRED",
        "SIN COBERTURA CENEPRED"
    ),
    "SIN COBERTURA CENEPRED"
)</f>
        <v>CON COBERTURA CENEPRED</v>
      </c>
      <c r="H357" t="str" cm="1">
        <f t="array" ref="H357">IFERROR(
    IF(
        INDEX(
            'CENEPRED DISTRITAL'!$B:$XFD,
            _xlfn.XMATCH($H$1,'CENEPRED DISTRITAL'!$A:$A,0),
            _xlfn.XMATCH(A357,'CENEPRED DISTRITAL'!$B$1:$XFD$1,0)
        )&lt;&gt;"",
        "CON COBERTURA CENEPRED",
        "SIN COBERTURA CENEPRED"
    ),
    "SIN COBERTURA CENEPRED"
)</f>
        <v>SIN COBERTURA CENEPRED</v>
      </c>
    </row>
    <row r="358" spans="1:8" x14ac:dyDescent="0.35">
      <c r="A358" s="359">
        <v>40123</v>
      </c>
      <c r="B358" t="s">
        <v>34140</v>
      </c>
      <c r="C358">
        <v>401</v>
      </c>
      <c r="D358">
        <v>4</v>
      </c>
      <c r="E358" t="str">
        <f>_xlfn.XLOOKUP(D358,'Ubigeo Departamental'!A:A,'Ubigeo Departamental'!B:B)</f>
        <v>Arequipa</v>
      </c>
      <c r="F358" t="str" cm="1">
        <f t="array" ref="F358">IFERROR(IF(INDEX('CENEPRED DISTRITAL'!$B:$XFD,
            _xlfn.XMATCH($F$1,'CENEPRED DISTRITAL'!$A:$A,0),
            _xlfn.XMATCH(A358,'CENEPRED DISTRITAL'!$B$1:$XFD$1,0)
        )&lt;&gt;"",        "CON COBERTURA CENEPRED",        "SIN COBERTURA CENEPRED"    ),    "SIN COBERTURA CENEPRED")</f>
        <v>SIN COBERTURA CENEPRED</v>
      </c>
      <c r="G358" t="str" cm="1">
        <f t="array" ref="G358">IFERROR(
    IF(
        INDEX(
            'CENEPRED DISTRITAL'!$B:$XFD,
            _xlfn.XMATCH($G$1,'CENEPRED DISTRITAL'!$A:$A,0),
            _xlfn.XMATCH(A358,'CENEPRED DISTRITAL'!$B$1:$XFD$1,0)
        )&lt;&gt;"",
        "CON COBERTURA CENEPRED",
        "SIN COBERTURA CENEPRED"
    ),
    "SIN COBERTURA CENEPRED"
)</f>
        <v>SIN COBERTURA CENEPRED</v>
      </c>
      <c r="H358" t="str" cm="1">
        <f t="array" ref="H358">IFERROR(
    IF(
        INDEX(
            'CENEPRED DISTRITAL'!$B:$XFD,
            _xlfn.XMATCH($H$1,'CENEPRED DISTRITAL'!$A:$A,0),
            _xlfn.XMATCH(A358,'CENEPRED DISTRITAL'!$B$1:$XFD$1,0)
        )&lt;&gt;"",
        "CON COBERTURA CENEPRED",
        "SIN COBERTURA CENEPRED"
    ),
    "SIN COBERTURA CENEPRED"
)</f>
        <v>SIN COBERTURA CENEPRED</v>
      </c>
    </row>
    <row r="359" spans="1:8" x14ac:dyDescent="0.35">
      <c r="A359" s="359">
        <v>40124</v>
      </c>
      <c r="B359" t="s">
        <v>32499</v>
      </c>
      <c r="C359">
        <v>401</v>
      </c>
      <c r="D359">
        <v>4</v>
      </c>
      <c r="E359" t="str">
        <f>_xlfn.XLOOKUP(D359,'Ubigeo Departamental'!A:A,'Ubigeo Departamental'!B:B)</f>
        <v>Arequipa</v>
      </c>
      <c r="F359" t="str" cm="1">
        <f t="array" ref="F359">IFERROR(IF(INDEX('CENEPRED DISTRITAL'!$B:$XFD,
            _xlfn.XMATCH($F$1,'CENEPRED DISTRITAL'!$A:$A,0),
            _xlfn.XMATCH(A359,'CENEPRED DISTRITAL'!$B$1:$XFD$1,0)
        )&lt;&gt;"",        "CON COBERTURA CENEPRED",        "SIN COBERTURA CENEPRED"    ),    "SIN COBERTURA CENEPRED")</f>
        <v>CON COBERTURA CENEPRED</v>
      </c>
      <c r="G359" t="str" cm="1">
        <f t="array" ref="G359">IFERROR(
    IF(
        INDEX(
            'CENEPRED DISTRITAL'!$B:$XFD,
            _xlfn.XMATCH($G$1,'CENEPRED DISTRITAL'!$A:$A,0),
            _xlfn.XMATCH(A359,'CENEPRED DISTRITAL'!$B$1:$XFD$1,0)
        )&lt;&gt;"",
        "CON COBERTURA CENEPRED",
        "SIN COBERTURA CENEPRED"
    ),
    "SIN COBERTURA CENEPRED"
)</f>
        <v>CON COBERTURA CENEPRED</v>
      </c>
      <c r="H359" t="str" cm="1">
        <f t="array" ref="H359">IFERROR(
    IF(
        INDEX(
            'CENEPRED DISTRITAL'!$B:$XFD,
            _xlfn.XMATCH($H$1,'CENEPRED DISTRITAL'!$A:$A,0),
            _xlfn.XMATCH(A359,'CENEPRED DISTRITAL'!$B$1:$XFD$1,0)
        )&lt;&gt;"",
        "CON COBERTURA CENEPRED",
        "SIN COBERTURA CENEPRED"
    ),
    "SIN COBERTURA CENEPRED"
)</f>
        <v>SIN COBERTURA CENEPRED</v>
      </c>
    </row>
    <row r="360" spans="1:8" x14ac:dyDescent="0.35">
      <c r="A360" s="359">
        <v>40125</v>
      </c>
      <c r="B360" t="s">
        <v>34573</v>
      </c>
      <c r="C360">
        <v>401</v>
      </c>
      <c r="D360">
        <v>4</v>
      </c>
      <c r="E360" t="str">
        <f>_xlfn.XLOOKUP(D360,'Ubigeo Departamental'!A:A,'Ubigeo Departamental'!B:B)</f>
        <v>Arequipa</v>
      </c>
      <c r="F360" t="str" cm="1">
        <f t="array" ref="F360">IFERROR(IF(INDEX('CENEPRED DISTRITAL'!$B:$XFD,
            _xlfn.XMATCH($F$1,'CENEPRED DISTRITAL'!$A:$A,0),
            _xlfn.XMATCH(A360,'CENEPRED DISTRITAL'!$B$1:$XFD$1,0)
        )&lt;&gt;"",        "CON COBERTURA CENEPRED",        "SIN COBERTURA CENEPRED"    ),    "SIN COBERTURA CENEPRED")</f>
        <v>SIN COBERTURA CENEPRED</v>
      </c>
      <c r="G360" t="str" cm="1">
        <f t="array" ref="G360">IFERROR(
    IF(
        INDEX(
            'CENEPRED DISTRITAL'!$B:$XFD,
            _xlfn.XMATCH($G$1,'CENEPRED DISTRITAL'!$A:$A,0),
            _xlfn.XMATCH(A360,'CENEPRED DISTRITAL'!$B$1:$XFD$1,0)
        )&lt;&gt;"",
        "CON COBERTURA CENEPRED",
        "SIN COBERTURA CENEPRED"
    ),
    "SIN COBERTURA CENEPRED"
)</f>
        <v>SIN COBERTURA CENEPRED</v>
      </c>
      <c r="H360" t="str" cm="1">
        <f t="array" ref="H360">IFERROR(
    IF(
        INDEX(
            'CENEPRED DISTRITAL'!$B:$XFD,
            _xlfn.XMATCH($H$1,'CENEPRED DISTRITAL'!$A:$A,0),
            _xlfn.XMATCH(A360,'CENEPRED DISTRITAL'!$B$1:$XFD$1,0)
        )&lt;&gt;"",
        "CON COBERTURA CENEPRED",
        "SIN COBERTURA CENEPRED"
    ),
    "SIN COBERTURA CENEPRED"
)</f>
        <v>SIN COBERTURA CENEPRED</v>
      </c>
    </row>
    <row r="361" spans="1:8" x14ac:dyDescent="0.35">
      <c r="A361" s="359">
        <v>40126</v>
      </c>
      <c r="B361" t="s">
        <v>31554</v>
      </c>
      <c r="C361">
        <v>401</v>
      </c>
      <c r="D361">
        <v>4</v>
      </c>
      <c r="E361" t="str">
        <f>_xlfn.XLOOKUP(D361,'Ubigeo Departamental'!A:A,'Ubigeo Departamental'!B:B)</f>
        <v>Arequipa</v>
      </c>
      <c r="F361" t="str" cm="1">
        <f t="array" ref="F361">IFERROR(IF(INDEX('CENEPRED DISTRITAL'!$B:$XFD,
            _xlfn.XMATCH($F$1,'CENEPRED DISTRITAL'!$A:$A,0),
            _xlfn.XMATCH(A361,'CENEPRED DISTRITAL'!$B$1:$XFD$1,0)
        )&lt;&gt;"",        "CON COBERTURA CENEPRED",        "SIN COBERTURA CENEPRED"    ),    "SIN COBERTURA CENEPRED")</f>
        <v>CON COBERTURA CENEPRED</v>
      </c>
      <c r="G361" t="str" cm="1">
        <f t="array" ref="G361">IFERROR(
    IF(
        INDEX(
            'CENEPRED DISTRITAL'!$B:$XFD,
            _xlfn.XMATCH($G$1,'CENEPRED DISTRITAL'!$A:$A,0),
            _xlfn.XMATCH(A361,'CENEPRED DISTRITAL'!$B$1:$XFD$1,0)
        )&lt;&gt;"",
        "CON COBERTURA CENEPRED",
        "SIN COBERTURA CENEPRED"
    ),
    "SIN COBERTURA CENEPRED"
)</f>
        <v>CON COBERTURA CENEPRED</v>
      </c>
      <c r="H361" t="str" cm="1">
        <f t="array" ref="H361">IFERROR(
    IF(
        INDEX(
            'CENEPRED DISTRITAL'!$B:$XFD,
            _xlfn.XMATCH($H$1,'CENEPRED DISTRITAL'!$A:$A,0),
            _xlfn.XMATCH(A361,'CENEPRED DISTRITAL'!$B$1:$XFD$1,0)
        )&lt;&gt;"",
        "CON COBERTURA CENEPRED",
        "SIN COBERTURA CENEPRED"
    ),
    "SIN COBERTURA CENEPRED"
)</f>
        <v>SIN COBERTURA CENEPRED</v>
      </c>
    </row>
    <row r="362" spans="1:8" x14ac:dyDescent="0.35">
      <c r="A362" s="359">
        <v>40127</v>
      </c>
      <c r="B362" t="s">
        <v>34574</v>
      </c>
      <c r="C362">
        <v>401</v>
      </c>
      <c r="D362">
        <v>4</v>
      </c>
      <c r="E362" t="str">
        <f>_xlfn.XLOOKUP(D362,'Ubigeo Departamental'!A:A,'Ubigeo Departamental'!B:B)</f>
        <v>Arequipa</v>
      </c>
      <c r="F362" t="str" cm="1">
        <f t="array" ref="F362">IFERROR(IF(INDEX('CENEPRED DISTRITAL'!$B:$XFD,
            _xlfn.XMATCH($F$1,'CENEPRED DISTRITAL'!$A:$A,0),
            _xlfn.XMATCH(A362,'CENEPRED DISTRITAL'!$B$1:$XFD$1,0)
        )&lt;&gt;"",        "CON COBERTURA CENEPRED",        "SIN COBERTURA CENEPRED"    ),    "SIN COBERTURA CENEPRED")</f>
        <v>SIN COBERTURA CENEPRED</v>
      </c>
      <c r="G362" t="str" cm="1">
        <f t="array" ref="G362">IFERROR(
    IF(
        INDEX(
            'CENEPRED DISTRITAL'!$B:$XFD,
            _xlfn.XMATCH($G$1,'CENEPRED DISTRITAL'!$A:$A,0),
            _xlfn.XMATCH(A362,'CENEPRED DISTRITAL'!$B$1:$XFD$1,0)
        )&lt;&gt;"",
        "CON COBERTURA CENEPRED",
        "SIN COBERTURA CENEPRED"
    ),
    "SIN COBERTURA CENEPRED"
)</f>
        <v>SIN COBERTURA CENEPRED</v>
      </c>
      <c r="H362" t="str" cm="1">
        <f t="array" ref="H362">IFERROR(
    IF(
        INDEX(
            'CENEPRED DISTRITAL'!$B:$XFD,
            _xlfn.XMATCH($H$1,'CENEPRED DISTRITAL'!$A:$A,0),
            _xlfn.XMATCH(A362,'CENEPRED DISTRITAL'!$B$1:$XFD$1,0)
        )&lt;&gt;"",
        "CON COBERTURA CENEPRED",
        "SIN COBERTURA CENEPRED"
    ),
    "SIN COBERTURA CENEPRED"
)</f>
        <v>SIN COBERTURA CENEPRED</v>
      </c>
    </row>
    <row r="363" spans="1:8" x14ac:dyDescent="0.35">
      <c r="A363" s="359">
        <v>40128</v>
      </c>
      <c r="B363" t="s">
        <v>31590</v>
      </c>
      <c r="C363">
        <v>401</v>
      </c>
      <c r="D363">
        <v>4</v>
      </c>
      <c r="E363" t="str">
        <f>_xlfn.XLOOKUP(D363,'Ubigeo Departamental'!A:A,'Ubigeo Departamental'!B:B)</f>
        <v>Arequipa</v>
      </c>
      <c r="F363" t="str" cm="1">
        <f t="array" ref="F363">IFERROR(IF(INDEX('CENEPRED DISTRITAL'!$B:$XFD,
            _xlfn.XMATCH($F$1,'CENEPRED DISTRITAL'!$A:$A,0),
            _xlfn.XMATCH(A363,'CENEPRED DISTRITAL'!$B$1:$XFD$1,0)
        )&lt;&gt;"",        "CON COBERTURA CENEPRED",        "SIN COBERTURA CENEPRED"    ),    "SIN COBERTURA CENEPRED")</f>
        <v>CON COBERTURA CENEPRED</v>
      </c>
      <c r="G363" t="str" cm="1">
        <f t="array" ref="G363">IFERROR(
    IF(
        INDEX(
            'CENEPRED DISTRITAL'!$B:$XFD,
            _xlfn.XMATCH($G$1,'CENEPRED DISTRITAL'!$A:$A,0),
            _xlfn.XMATCH(A363,'CENEPRED DISTRITAL'!$B$1:$XFD$1,0)
        )&lt;&gt;"",
        "CON COBERTURA CENEPRED",
        "SIN COBERTURA CENEPRED"
    ),
    "SIN COBERTURA CENEPRED"
)</f>
        <v>CON COBERTURA CENEPRED</v>
      </c>
      <c r="H363" t="str" cm="1">
        <f t="array" ref="H363">IFERROR(
    IF(
        INDEX(
            'CENEPRED DISTRITAL'!$B:$XFD,
            _xlfn.XMATCH($H$1,'CENEPRED DISTRITAL'!$A:$A,0),
            _xlfn.XMATCH(A363,'CENEPRED DISTRITAL'!$B$1:$XFD$1,0)
        )&lt;&gt;"",
        "CON COBERTURA CENEPRED",
        "SIN COBERTURA CENEPRED"
    ),
    "SIN COBERTURA CENEPRED"
)</f>
        <v>CON COBERTURA CENEPRED</v>
      </c>
    </row>
    <row r="364" spans="1:8" x14ac:dyDescent="0.35">
      <c r="A364" s="359">
        <v>40129</v>
      </c>
      <c r="B364" t="s">
        <v>36700</v>
      </c>
      <c r="C364">
        <v>401</v>
      </c>
      <c r="D364">
        <v>4</v>
      </c>
      <c r="E364" t="str">
        <f>_xlfn.XLOOKUP(D364,'Ubigeo Departamental'!A:A,'Ubigeo Departamental'!B:B)</f>
        <v>Arequipa</v>
      </c>
      <c r="F364" t="str" cm="1">
        <f t="array" ref="F364">IFERROR(IF(INDEX('CENEPRED DISTRITAL'!$B:$XFD,
            _xlfn.XMATCH($F$1,'CENEPRED DISTRITAL'!$A:$A,0),
            _xlfn.XMATCH(A364,'CENEPRED DISTRITAL'!$B$1:$XFD$1,0)
        )&lt;&gt;"",        "CON COBERTURA CENEPRED",        "SIN COBERTURA CENEPRED"    ),    "SIN COBERTURA CENEPRED")</f>
        <v>CON COBERTURA CENEPRED</v>
      </c>
      <c r="G364" t="str" cm="1">
        <f t="array" ref="G364">IFERROR(
    IF(
        INDEX(
            'CENEPRED DISTRITAL'!$B:$XFD,
            _xlfn.XMATCH($G$1,'CENEPRED DISTRITAL'!$A:$A,0),
            _xlfn.XMATCH(A364,'CENEPRED DISTRITAL'!$B$1:$XFD$1,0)
        )&lt;&gt;"",
        "CON COBERTURA CENEPRED",
        "SIN COBERTURA CENEPRED"
    ),
    "SIN COBERTURA CENEPRED"
)</f>
        <v>CON COBERTURA CENEPRED</v>
      </c>
      <c r="H364" t="str" cm="1">
        <f t="array" ref="H364">IFERROR(
    IF(
        INDEX(
            'CENEPRED DISTRITAL'!$B:$XFD,
            _xlfn.XMATCH($H$1,'CENEPRED DISTRITAL'!$A:$A,0),
            _xlfn.XMATCH(A364,'CENEPRED DISTRITAL'!$B$1:$XFD$1,0)
        )&lt;&gt;"",
        "CON COBERTURA CENEPRED",
        "SIN COBERTURA CENEPRED"
    ),
    "SIN COBERTURA CENEPRED"
)</f>
        <v>SIN COBERTURA CENEPRED</v>
      </c>
    </row>
    <row r="365" spans="1:8" x14ac:dyDescent="0.35">
      <c r="A365" s="359">
        <v>40201</v>
      </c>
      <c r="B365" t="s">
        <v>36450</v>
      </c>
      <c r="C365">
        <v>402</v>
      </c>
      <c r="D365">
        <v>4</v>
      </c>
      <c r="E365" t="str">
        <f>_xlfn.XLOOKUP(D365,'Ubigeo Departamental'!A:A,'Ubigeo Departamental'!B:B)</f>
        <v>Arequipa</v>
      </c>
      <c r="F365" t="str" cm="1">
        <f t="array" ref="F365">IFERROR(IF(INDEX('CENEPRED DISTRITAL'!$B:$XFD,
            _xlfn.XMATCH($F$1,'CENEPRED DISTRITAL'!$A:$A,0),
            _xlfn.XMATCH(A365,'CENEPRED DISTRITAL'!$B$1:$XFD$1,0)
        )&lt;&gt;"",        "CON COBERTURA CENEPRED",        "SIN COBERTURA CENEPRED"    ),    "SIN COBERTURA CENEPRED")</f>
        <v>CON COBERTURA CENEPRED</v>
      </c>
      <c r="G365" t="str" cm="1">
        <f t="array" ref="G365">IFERROR(
    IF(
        INDEX(
            'CENEPRED DISTRITAL'!$B:$XFD,
            _xlfn.XMATCH($G$1,'CENEPRED DISTRITAL'!$A:$A,0),
            _xlfn.XMATCH(A365,'CENEPRED DISTRITAL'!$B$1:$XFD$1,0)
        )&lt;&gt;"",
        "CON COBERTURA CENEPRED",
        "SIN COBERTURA CENEPRED"
    ),
    "SIN COBERTURA CENEPRED"
)</f>
        <v>CON COBERTURA CENEPRED</v>
      </c>
      <c r="H365" t="str" cm="1">
        <f t="array" ref="H365">IFERROR(
    IF(
        INDEX(
            'CENEPRED DISTRITAL'!$B:$XFD,
            _xlfn.XMATCH($H$1,'CENEPRED DISTRITAL'!$A:$A,0),
            _xlfn.XMATCH(A365,'CENEPRED DISTRITAL'!$B$1:$XFD$1,0)
        )&lt;&gt;"",
        "CON COBERTURA CENEPRED",
        "SIN COBERTURA CENEPRED"
    ),
    "SIN COBERTURA CENEPRED"
)</f>
        <v>SIN COBERTURA CENEPRED</v>
      </c>
    </row>
    <row r="366" spans="1:8" x14ac:dyDescent="0.35">
      <c r="A366" s="359">
        <v>40202</v>
      </c>
      <c r="B366" t="s">
        <v>36701</v>
      </c>
      <c r="C366">
        <v>402</v>
      </c>
      <c r="D366">
        <v>4</v>
      </c>
      <c r="E366" t="str">
        <f>_xlfn.XLOOKUP(D366,'Ubigeo Departamental'!A:A,'Ubigeo Departamental'!B:B)</f>
        <v>Arequipa</v>
      </c>
      <c r="F366" t="str" cm="1">
        <f t="array" ref="F366">IFERROR(IF(INDEX('CENEPRED DISTRITAL'!$B:$XFD,
            _xlfn.XMATCH($F$1,'CENEPRED DISTRITAL'!$A:$A,0),
            _xlfn.XMATCH(A366,'CENEPRED DISTRITAL'!$B$1:$XFD$1,0)
        )&lt;&gt;"",        "CON COBERTURA CENEPRED",        "SIN COBERTURA CENEPRED"    ),    "SIN COBERTURA CENEPRED")</f>
        <v>SIN COBERTURA CENEPRED</v>
      </c>
      <c r="G366" t="str" cm="1">
        <f t="array" ref="G366">IFERROR(
    IF(
        INDEX(
            'CENEPRED DISTRITAL'!$B:$XFD,
            _xlfn.XMATCH($G$1,'CENEPRED DISTRITAL'!$A:$A,0),
            _xlfn.XMATCH(A366,'CENEPRED DISTRITAL'!$B$1:$XFD$1,0)
        )&lt;&gt;"",
        "CON COBERTURA CENEPRED",
        "SIN COBERTURA CENEPRED"
    ),
    "SIN COBERTURA CENEPRED"
)</f>
        <v>SIN COBERTURA CENEPRED</v>
      </c>
      <c r="H366" t="str" cm="1">
        <f t="array" ref="H366">IFERROR(
    IF(
        INDEX(
            'CENEPRED DISTRITAL'!$B:$XFD,
            _xlfn.XMATCH($H$1,'CENEPRED DISTRITAL'!$A:$A,0),
            _xlfn.XMATCH(A366,'CENEPRED DISTRITAL'!$B$1:$XFD$1,0)
        )&lt;&gt;"",
        "CON COBERTURA CENEPRED",
        "SIN COBERTURA CENEPRED"
    ),
    "SIN COBERTURA CENEPRED"
)</f>
        <v>SIN COBERTURA CENEPRED</v>
      </c>
    </row>
    <row r="367" spans="1:8" x14ac:dyDescent="0.35">
      <c r="A367" s="359">
        <v>40203</v>
      </c>
      <c r="B367" t="s">
        <v>36702</v>
      </c>
      <c r="C367">
        <v>402</v>
      </c>
      <c r="D367">
        <v>4</v>
      </c>
      <c r="E367" t="str">
        <f>_xlfn.XLOOKUP(D367,'Ubigeo Departamental'!A:A,'Ubigeo Departamental'!B:B)</f>
        <v>Arequipa</v>
      </c>
      <c r="F367" t="str" cm="1">
        <f t="array" ref="F367">IFERROR(IF(INDEX('CENEPRED DISTRITAL'!$B:$XFD,
            _xlfn.XMATCH($F$1,'CENEPRED DISTRITAL'!$A:$A,0),
            _xlfn.XMATCH(A367,'CENEPRED DISTRITAL'!$B$1:$XFD$1,0)
        )&lt;&gt;"",        "CON COBERTURA CENEPRED",        "SIN COBERTURA CENEPRED"    ),    "SIN COBERTURA CENEPRED")</f>
        <v>SIN COBERTURA CENEPRED</v>
      </c>
      <c r="G367" t="str" cm="1">
        <f t="array" ref="G367">IFERROR(
    IF(
        INDEX(
            'CENEPRED DISTRITAL'!$B:$XFD,
            _xlfn.XMATCH($G$1,'CENEPRED DISTRITAL'!$A:$A,0),
            _xlfn.XMATCH(A367,'CENEPRED DISTRITAL'!$B$1:$XFD$1,0)
        )&lt;&gt;"",
        "CON COBERTURA CENEPRED",
        "SIN COBERTURA CENEPRED"
    ),
    "SIN COBERTURA CENEPRED"
)</f>
        <v>SIN COBERTURA CENEPRED</v>
      </c>
      <c r="H367" t="str" cm="1">
        <f t="array" ref="H367">IFERROR(
    IF(
        INDEX(
            'CENEPRED DISTRITAL'!$B:$XFD,
            _xlfn.XMATCH($H$1,'CENEPRED DISTRITAL'!$A:$A,0),
            _xlfn.XMATCH(A367,'CENEPRED DISTRITAL'!$B$1:$XFD$1,0)
        )&lt;&gt;"",
        "CON COBERTURA CENEPRED",
        "SIN COBERTURA CENEPRED"
    ),
    "SIN COBERTURA CENEPRED"
)</f>
        <v>SIN COBERTURA CENEPRED</v>
      </c>
    </row>
    <row r="368" spans="1:8" x14ac:dyDescent="0.35">
      <c r="A368" s="359">
        <v>40204</v>
      </c>
      <c r="B368" t="s">
        <v>36703</v>
      </c>
      <c r="C368">
        <v>402</v>
      </c>
      <c r="D368">
        <v>4</v>
      </c>
      <c r="E368" t="str">
        <f>_xlfn.XLOOKUP(D368,'Ubigeo Departamental'!A:A,'Ubigeo Departamental'!B:B)</f>
        <v>Arequipa</v>
      </c>
      <c r="F368" t="str" cm="1">
        <f t="array" ref="F368">IFERROR(IF(INDEX('CENEPRED DISTRITAL'!$B:$XFD,
            _xlfn.XMATCH($F$1,'CENEPRED DISTRITAL'!$A:$A,0),
            _xlfn.XMATCH(A368,'CENEPRED DISTRITAL'!$B$1:$XFD$1,0)
        )&lt;&gt;"",        "CON COBERTURA CENEPRED",        "SIN COBERTURA CENEPRED"    ),    "SIN COBERTURA CENEPRED")</f>
        <v>SIN COBERTURA CENEPRED</v>
      </c>
      <c r="G368" t="str" cm="1">
        <f t="array" ref="G368">IFERROR(
    IF(
        INDEX(
            'CENEPRED DISTRITAL'!$B:$XFD,
            _xlfn.XMATCH($G$1,'CENEPRED DISTRITAL'!$A:$A,0),
            _xlfn.XMATCH(A368,'CENEPRED DISTRITAL'!$B$1:$XFD$1,0)
        )&lt;&gt;"",
        "CON COBERTURA CENEPRED",
        "SIN COBERTURA CENEPRED"
    ),
    "SIN COBERTURA CENEPRED"
)</f>
        <v>SIN COBERTURA CENEPRED</v>
      </c>
      <c r="H368" t="str" cm="1">
        <f t="array" ref="H368">IFERROR(
    IF(
        INDEX(
            'CENEPRED DISTRITAL'!$B:$XFD,
            _xlfn.XMATCH($H$1,'CENEPRED DISTRITAL'!$A:$A,0),
            _xlfn.XMATCH(A368,'CENEPRED DISTRITAL'!$B$1:$XFD$1,0)
        )&lt;&gt;"",
        "CON COBERTURA CENEPRED",
        "SIN COBERTURA CENEPRED"
    ),
    "SIN COBERTURA CENEPRED"
)</f>
        <v>SIN COBERTURA CENEPRED</v>
      </c>
    </row>
    <row r="369" spans="1:8" x14ac:dyDescent="0.35">
      <c r="A369" s="359">
        <v>40205</v>
      </c>
      <c r="B369" t="s">
        <v>36704</v>
      </c>
      <c r="C369">
        <v>402</v>
      </c>
      <c r="D369">
        <v>4</v>
      </c>
      <c r="E369" t="str">
        <f>_xlfn.XLOOKUP(D369,'Ubigeo Departamental'!A:A,'Ubigeo Departamental'!B:B)</f>
        <v>Arequipa</v>
      </c>
      <c r="F369" t="str" cm="1">
        <f t="array" ref="F369">IFERROR(IF(INDEX('CENEPRED DISTRITAL'!$B:$XFD,
            _xlfn.XMATCH($F$1,'CENEPRED DISTRITAL'!$A:$A,0),
            _xlfn.XMATCH(A369,'CENEPRED DISTRITAL'!$B$1:$XFD$1,0)
        )&lt;&gt;"",        "CON COBERTURA CENEPRED",        "SIN COBERTURA CENEPRED"    ),    "SIN COBERTURA CENEPRED")</f>
        <v>SIN COBERTURA CENEPRED</v>
      </c>
      <c r="G369" t="str" cm="1">
        <f t="array" ref="G369">IFERROR(
    IF(
        INDEX(
            'CENEPRED DISTRITAL'!$B:$XFD,
            _xlfn.XMATCH($G$1,'CENEPRED DISTRITAL'!$A:$A,0),
            _xlfn.XMATCH(A369,'CENEPRED DISTRITAL'!$B$1:$XFD$1,0)
        )&lt;&gt;"",
        "CON COBERTURA CENEPRED",
        "SIN COBERTURA CENEPRED"
    ),
    "SIN COBERTURA CENEPRED"
)</f>
        <v>SIN COBERTURA CENEPRED</v>
      </c>
      <c r="H369" t="str" cm="1">
        <f t="array" ref="H369">IFERROR(
    IF(
        INDEX(
            'CENEPRED DISTRITAL'!$B:$XFD,
            _xlfn.XMATCH($H$1,'CENEPRED DISTRITAL'!$A:$A,0),
            _xlfn.XMATCH(A369,'CENEPRED DISTRITAL'!$B$1:$XFD$1,0)
        )&lt;&gt;"",
        "CON COBERTURA CENEPRED",
        "SIN COBERTURA CENEPRED"
    ),
    "SIN COBERTURA CENEPRED"
)</f>
        <v>SIN COBERTURA CENEPRED</v>
      </c>
    </row>
    <row r="370" spans="1:8" x14ac:dyDescent="0.35">
      <c r="A370" s="359">
        <v>40206</v>
      </c>
      <c r="B370" t="s">
        <v>34748</v>
      </c>
      <c r="C370">
        <v>402</v>
      </c>
      <c r="D370">
        <v>4</v>
      </c>
      <c r="E370" t="str">
        <f>_xlfn.XLOOKUP(D370,'Ubigeo Departamental'!A:A,'Ubigeo Departamental'!B:B)</f>
        <v>Arequipa</v>
      </c>
      <c r="F370" t="str" cm="1">
        <f t="array" ref="F370">IFERROR(IF(INDEX('CENEPRED DISTRITAL'!$B:$XFD,
            _xlfn.XMATCH($F$1,'CENEPRED DISTRITAL'!$A:$A,0),
            _xlfn.XMATCH(A370,'CENEPRED DISTRITAL'!$B$1:$XFD$1,0)
        )&lt;&gt;"",        "CON COBERTURA CENEPRED",        "SIN COBERTURA CENEPRED"    ),    "SIN COBERTURA CENEPRED")</f>
        <v>SIN COBERTURA CENEPRED</v>
      </c>
      <c r="G370" t="str" cm="1">
        <f t="array" ref="G370">IFERROR(
    IF(
        INDEX(
            'CENEPRED DISTRITAL'!$B:$XFD,
            _xlfn.XMATCH($G$1,'CENEPRED DISTRITAL'!$A:$A,0),
            _xlfn.XMATCH(A370,'CENEPRED DISTRITAL'!$B$1:$XFD$1,0)
        )&lt;&gt;"",
        "CON COBERTURA CENEPRED",
        "SIN COBERTURA CENEPRED"
    ),
    "SIN COBERTURA CENEPRED"
)</f>
        <v>SIN COBERTURA CENEPRED</v>
      </c>
      <c r="H370" t="str" cm="1">
        <f t="array" ref="H370">IFERROR(
    IF(
        INDEX(
            'CENEPRED DISTRITAL'!$B:$XFD,
            _xlfn.XMATCH($H$1,'CENEPRED DISTRITAL'!$A:$A,0),
            _xlfn.XMATCH(A370,'CENEPRED DISTRITAL'!$B$1:$XFD$1,0)
        )&lt;&gt;"",
        "CON COBERTURA CENEPRED",
        "SIN COBERTURA CENEPRED"
    ),
    "SIN COBERTURA CENEPRED"
)</f>
        <v>SIN COBERTURA CENEPRED</v>
      </c>
    </row>
    <row r="371" spans="1:8" x14ac:dyDescent="0.35">
      <c r="A371" s="359">
        <v>40207</v>
      </c>
      <c r="B371" t="s">
        <v>34575</v>
      </c>
      <c r="C371">
        <v>402</v>
      </c>
      <c r="D371">
        <v>4</v>
      </c>
      <c r="E371" t="str">
        <f>_xlfn.XLOOKUP(D371,'Ubigeo Departamental'!A:A,'Ubigeo Departamental'!B:B)</f>
        <v>Arequipa</v>
      </c>
      <c r="F371" t="str" cm="1">
        <f t="array" ref="F371">IFERROR(IF(INDEX('CENEPRED DISTRITAL'!$B:$XFD,
            _xlfn.XMATCH($F$1,'CENEPRED DISTRITAL'!$A:$A,0),
            _xlfn.XMATCH(A371,'CENEPRED DISTRITAL'!$B$1:$XFD$1,0)
        )&lt;&gt;"",        "CON COBERTURA CENEPRED",        "SIN COBERTURA CENEPRED"    ),    "SIN COBERTURA CENEPRED")</f>
        <v>SIN COBERTURA CENEPRED</v>
      </c>
      <c r="G371" t="str" cm="1">
        <f t="array" ref="G371">IFERROR(
    IF(
        INDEX(
            'CENEPRED DISTRITAL'!$B:$XFD,
            _xlfn.XMATCH($G$1,'CENEPRED DISTRITAL'!$A:$A,0),
            _xlfn.XMATCH(A371,'CENEPRED DISTRITAL'!$B$1:$XFD$1,0)
        )&lt;&gt;"",
        "CON COBERTURA CENEPRED",
        "SIN COBERTURA CENEPRED"
    ),
    "SIN COBERTURA CENEPRED"
)</f>
        <v>SIN COBERTURA CENEPRED</v>
      </c>
      <c r="H371" t="str" cm="1">
        <f t="array" ref="H371">IFERROR(
    IF(
        INDEX(
            'CENEPRED DISTRITAL'!$B:$XFD,
            _xlfn.XMATCH($H$1,'CENEPRED DISTRITAL'!$A:$A,0),
            _xlfn.XMATCH(A371,'CENEPRED DISTRITAL'!$B$1:$XFD$1,0)
        )&lt;&gt;"",
        "CON COBERTURA CENEPRED",
        "SIN COBERTURA CENEPRED"
    ),
    "SIN COBERTURA CENEPRED"
)</f>
        <v>SIN COBERTURA CENEPRED</v>
      </c>
    </row>
    <row r="372" spans="1:8" x14ac:dyDescent="0.35">
      <c r="A372" s="359">
        <v>40208</v>
      </c>
      <c r="B372" t="s">
        <v>34966</v>
      </c>
      <c r="C372">
        <v>402</v>
      </c>
      <c r="D372">
        <v>4</v>
      </c>
      <c r="E372" t="str">
        <f>_xlfn.XLOOKUP(D372,'Ubigeo Departamental'!A:A,'Ubigeo Departamental'!B:B)</f>
        <v>Arequipa</v>
      </c>
      <c r="F372" t="str" cm="1">
        <f t="array" ref="F372">IFERROR(IF(INDEX('CENEPRED DISTRITAL'!$B:$XFD,
            _xlfn.XMATCH($F$1,'CENEPRED DISTRITAL'!$A:$A,0),
            _xlfn.XMATCH(A372,'CENEPRED DISTRITAL'!$B$1:$XFD$1,0)
        )&lt;&gt;"",        "CON COBERTURA CENEPRED",        "SIN COBERTURA CENEPRED"    ),    "SIN COBERTURA CENEPRED")</f>
        <v>SIN COBERTURA CENEPRED</v>
      </c>
      <c r="G372" t="str" cm="1">
        <f t="array" ref="G372">IFERROR(
    IF(
        INDEX(
            'CENEPRED DISTRITAL'!$B:$XFD,
            _xlfn.XMATCH($G$1,'CENEPRED DISTRITAL'!$A:$A,0),
            _xlfn.XMATCH(A372,'CENEPRED DISTRITAL'!$B$1:$XFD$1,0)
        )&lt;&gt;"",
        "CON COBERTURA CENEPRED",
        "SIN COBERTURA CENEPRED"
    ),
    "SIN COBERTURA CENEPRED"
)</f>
        <v>SIN COBERTURA CENEPRED</v>
      </c>
      <c r="H372" t="str" cm="1">
        <f t="array" ref="H372">IFERROR(
    IF(
        INDEX(
            'CENEPRED DISTRITAL'!$B:$XFD,
            _xlfn.XMATCH($H$1,'CENEPRED DISTRITAL'!$A:$A,0),
            _xlfn.XMATCH(A372,'CENEPRED DISTRITAL'!$B$1:$XFD$1,0)
        )&lt;&gt;"",
        "CON COBERTURA CENEPRED",
        "SIN COBERTURA CENEPRED"
    ),
    "SIN COBERTURA CENEPRED"
)</f>
        <v>SIN COBERTURA CENEPRED</v>
      </c>
    </row>
    <row r="373" spans="1:8" x14ac:dyDescent="0.35">
      <c r="A373" s="359">
        <v>40301</v>
      </c>
      <c r="B373" t="s">
        <v>36451</v>
      </c>
      <c r="C373">
        <v>403</v>
      </c>
      <c r="D373">
        <v>4</v>
      </c>
      <c r="E373" t="str">
        <f>_xlfn.XLOOKUP(D373,'Ubigeo Departamental'!A:A,'Ubigeo Departamental'!B:B)</f>
        <v>Arequipa</v>
      </c>
      <c r="F373" t="str" cm="1">
        <f t="array" ref="F373">IFERROR(IF(INDEX('CENEPRED DISTRITAL'!$B:$XFD,
            _xlfn.XMATCH($F$1,'CENEPRED DISTRITAL'!$A:$A,0),
            _xlfn.XMATCH(A373,'CENEPRED DISTRITAL'!$B$1:$XFD$1,0)
        )&lt;&gt;"",        "CON COBERTURA CENEPRED",        "SIN COBERTURA CENEPRED"    ),    "SIN COBERTURA CENEPRED")</f>
        <v>SIN COBERTURA CENEPRED</v>
      </c>
      <c r="G373" t="str" cm="1">
        <f t="array" ref="G373">IFERROR(
    IF(
        INDEX(
            'CENEPRED DISTRITAL'!$B:$XFD,
            _xlfn.XMATCH($G$1,'CENEPRED DISTRITAL'!$A:$A,0),
            _xlfn.XMATCH(A373,'CENEPRED DISTRITAL'!$B$1:$XFD$1,0)
        )&lt;&gt;"",
        "CON COBERTURA CENEPRED",
        "SIN COBERTURA CENEPRED"
    ),
    "SIN COBERTURA CENEPRED"
)</f>
        <v>SIN COBERTURA CENEPRED</v>
      </c>
      <c r="H373" t="str" cm="1">
        <f t="array" ref="H373">IFERROR(
    IF(
        INDEX(
            'CENEPRED DISTRITAL'!$B:$XFD,
            _xlfn.XMATCH($H$1,'CENEPRED DISTRITAL'!$A:$A,0),
            _xlfn.XMATCH(A373,'CENEPRED DISTRITAL'!$B$1:$XFD$1,0)
        )&lt;&gt;"",
        "CON COBERTURA CENEPRED",
        "SIN COBERTURA CENEPRED"
    ),
    "SIN COBERTURA CENEPRED"
)</f>
        <v>SIN COBERTURA CENEPRED</v>
      </c>
    </row>
    <row r="374" spans="1:8" x14ac:dyDescent="0.35">
      <c r="A374" s="359">
        <v>40302</v>
      </c>
      <c r="B374" t="s">
        <v>36705</v>
      </c>
      <c r="C374">
        <v>403</v>
      </c>
      <c r="D374">
        <v>4</v>
      </c>
      <c r="E374" t="str">
        <f>_xlfn.XLOOKUP(D374,'Ubigeo Departamental'!A:A,'Ubigeo Departamental'!B:B)</f>
        <v>Arequipa</v>
      </c>
      <c r="F374" t="str" cm="1">
        <f t="array" ref="F374">IFERROR(IF(INDEX('CENEPRED DISTRITAL'!$B:$XFD,
            _xlfn.XMATCH($F$1,'CENEPRED DISTRITAL'!$A:$A,0),
            _xlfn.XMATCH(A374,'CENEPRED DISTRITAL'!$B$1:$XFD$1,0)
        )&lt;&gt;"",        "CON COBERTURA CENEPRED",        "SIN COBERTURA CENEPRED"    ),    "SIN COBERTURA CENEPRED")</f>
        <v>SIN COBERTURA CENEPRED</v>
      </c>
      <c r="G374" t="str" cm="1">
        <f t="array" ref="G374">IFERROR(
    IF(
        INDEX(
            'CENEPRED DISTRITAL'!$B:$XFD,
            _xlfn.XMATCH($G$1,'CENEPRED DISTRITAL'!$A:$A,0),
            _xlfn.XMATCH(A374,'CENEPRED DISTRITAL'!$B$1:$XFD$1,0)
        )&lt;&gt;"",
        "CON COBERTURA CENEPRED",
        "SIN COBERTURA CENEPRED"
    ),
    "SIN COBERTURA CENEPRED"
)</f>
        <v>SIN COBERTURA CENEPRED</v>
      </c>
      <c r="H374" t="str" cm="1">
        <f t="array" ref="H374">IFERROR(
    IF(
        INDEX(
            'CENEPRED DISTRITAL'!$B:$XFD,
            _xlfn.XMATCH($H$1,'CENEPRED DISTRITAL'!$A:$A,0),
            _xlfn.XMATCH(A374,'CENEPRED DISTRITAL'!$B$1:$XFD$1,0)
        )&lt;&gt;"",
        "CON COBERTURA CENEPRED",
        "SIN COBERTURA CENEPRED"
    ),
    "SIN COBERTURA CENEPRED"
)</f>
        <v>SIN COBERTURA CENEPRED</v>
      </c>
    </row>
    <row r="375" spans="1:8" x14ac:dyDescent="0.35">
      <c r="A375" s="359">
        <v>40303</v>
      </c>
      <c r="B375" t="s">
        <v>34476</v>
      </c>
      <c r="C375">
        <v>403</v>
      </c>
      <c r="D375">
        <v>4</v>
      </c>
      <c r="E375" t="str">
        <f>_xlfn.XLOOKUP(D375,'Ubigeo Departamental'!A:A,'Ubigeo Departamental'!B:B)</f>
        <v>Arequipa</v>
      </c>
      <c r="F375" t="str" cm="1">
        <f t="array" ref="F375">IFERROR(IF(INDEX('CENEPRED DISTRITAL'!$B:$XFD,
            _xlfn.XMATCH($F$1,'CENEPRED DISTRITAL'!$A:$A,0),
            _xlfn.XMATCH(A375,'CENEPRED DISTRITAL'!$B$1:$XFD$1,0)
        )&lt;&gt;"",        "CON COBERTURA CENEPRED",        "SIN COBERTURA CENEPRED"    ),    "SIN COBERTURA CENEPRED")</f>
        <v>SIN COBERTURA CENEPRED</v>
      </c>
      <c r="G375" t="str" cm="1">
        <f t="array" ref="G375">IFERROR(
    IF(
        INDEX(
            'CENEPRED DISTRITAL'!$B:$XFD,
            _xlfn.XMATCH($G$1,'CENEPRED DISTRITAL'!$A:$A,0),
            _xlfn.XMATCH(A375,'CENEPRED DISTRITAL'!$B$1:$XFD$1,0)
        )&lt;&gt;"",
        "CON COBERTURA CENEPRED",
        "SIN COBERTURA CENEPRED"
    ),
    "SIN COBERTURA CENEPRED"
)</f>
        <v>SIN COBERTURA CENEPRED</v>
      </c>
      <c r="H375" t="str" cm="1">
        <f t="array" ref="H375">IFERROR(
    IF(
        INDEX(
            'CENEPRED DISTRITAL'!$B:$XFD,
            _xlfn.XMATCH($H$1,'CENEPRED DISTRITAL'!$A:$A,0),
            _xlfn.XMATCH(A375,'CENEPRED DISTRITAL'!$B$1:$XFD$1,0)
        )&lt;&gt;"",
        "CON COBERTURA CENEPRED",
        "SIN COBERTURA CENEPRED"
    ),
    "SIN COBERTURA CENEPRED"
)</f>
        <v>SIN COBERTURA CENEPRED</v>
      </c>
    </row>
    <row r="376" spans="1:8" x14ac:dyDescent="0.35">
      <c r="A376" s="359">
        <v>40304</v>
      </c>
      <c r="B376" t="s">
        <v>34577</v>
      </c>
      <c r="C376">
        <v>403</v>
      </c>
      <c r="D376">
        <v>4</v>
      </c>
      <c r="E376" t="str">
        <f>_xlfn.XLOOKUP(D376,'Ubigeo Departamental'!A:A,'Ubigeo Departamental'!B:B)</f>
        <v>Arequipa</v>
      </c>
      <c r="F376" t="str" cm="1">
        <f t="array" ref="F376">IFERROR(IF(INDEX('CENEPRED DISTRITAL'!$B:$XFD,
            _xlfn.XMATCH($F$1,'CENEPRED DISTRITAL'!$A:$A,0),
            _xlfn.XMATCH(A376,'CENEPRED DISTRITAL'!$B$1:$XFD$1,0)
        )&lt;&gt;"",        "CON COBERTURA CENEPRED",        "SIN COBERTURA CENEPRED"    ),    "SIN COBERTURA CENEPRED")</f>
        <v>SIN COBERTURA CENEPRED</v>
      </c>
      <c r="G376" t="str" cm="1">
        <f t="array" ref="G376">IFERROR(
    IF(
        INDEX(
            'CENEPRED DISTRITAL'!$B:$XFD,
            _xlfn.XMATCH($G$1,'CENEPRED DISTRITAL'!$A:$A,0),
            _xlfn.XMATCH(A376,'CENEPRED DISTRITAL'!$B$1:$XFD$1,0)
        )&lt;&gt;"",
        "CON COBERTURA CENEPRED",
        "SIN COBERTURA CENEPRED"
    ),
    "SIN COBERTURA CENEPRED"
)</f>
        <v>SIN COBERTURA CENEPRED</v>
      </c>
      <c r="H376" t="str" cm="1">
        <f t="array" ref="H376">IFERROR(
    IF(
        INDEX(
            'CENEPRED DISTRITAL'!$B:$XFD,
            _xlfn.XMATCH($H$1,'CENEPRED DISTRITAL'!$A:$A,0),
            _xlfn.XMATCH(A376,'CENEPRED DISTRITAL'!$B$1:$XFD$1,0)
        )&lt;&gt;"",
        "CON COBERTURA CENEPRED",
        "SIN COBERTURA CENEPRED"
    ),
    "SIN COBERTURA CENEPRED"
)</f>
        <v>SIN COBERTURA CENEPRED</v>
      </c>
    </row>
    <row r="377" spans="1:8" x14ac:dyDescent="0.35">
      <c r="A377" s="359">
        <v>40305</v>
      </c>
      <c r="B377" t="s">
        <v>36706</v>
      </c>
      <c r="C377">
        <v>403</v>
      </c>
      <c r="D377">
        <v>4</v>
      </c>
      <c r="E377" t="str">
        <f>_xlfn.XLOOKUP(D377,'Ubigeo Departamental'!A:A,'Ubigeo Departamental'!B:B)</f>
        <v>Arequipa</v>
      </c>
      <c r="F377" t="str" cm="1">
        <f t="array" ref="F377">IFERROR(IF(INDEX('CENEPRED DISTRITAL'!$B:$XFD,
            _xlfn.XMATCH($F$1,'CENEPRED DISTRITAL'!$A:$A,0),
            _xlfn.XMATCH(A377,'CENEPRED DISTRITAL'!$B$1:$XFD$1,0)
        )&lt;&gt;"",        "CON COBERTURA CENEPRED",        "SIN COBERTURA CENEPRED"    ),    "SIN COBERTURA CENEPRED")</f>
        <v>SIN COBERTURA CENEPRED</v>
      </c>
      <c r="G377" t="str" cm="1">
        <f t="array" ref="G377">IFERROR(
    IF(
        INDEX(
            'CENEPRED DISTRITAL'!$B:$XFD,
            _xlfn.XMATCH($G$1,'CENEPRED DISTRITAL'!$A:$A,0),
            _xlfn.XMATCH(A377,'CENEPRED DISTRITAL'!$B$1:$XFD$1,0)
        )&lt;&gt;"",
        "CON COBERTURA CENEPRED",
        "SIN COBERTURA CENEPRED"
    ),
    "SIN COBERTURA CENEPRED"
)</f>
        <v>SIN COBERTURA CENEPRED</v>
      </c>
      <c r="H377" t="str" cm="1">
        <f t="array" ref="H377">IFERROR(
    IF(
        INDEX(
            'CENEPRED DISTRITAL'!$B:$XFD,
            _xlfn.XMATCH($H$1,'CENEPRED DISTRITAL'!$A:$A,0),
            _xlfn.XMATCH(A377,'CENEPRED DISTRITAL'!$B$1:$XFD$1,0)
        )&lt;&gt;"",
        "CON COBERTURA CENEPRED",
        "SIN COBERTURA CENEPRED"
    ),
    "SIN COBERTURA CENEPRED"
)</f>
        <v>SIN COBERTURA CENEPRED</v>
      </c>
    </row>
    <row r="378" spans="1:8" x14ac:dyDescent="0.35">
      <c r="A378" s="359">
        <v>40306</v>
      </c>
      <c r="B378" t="s">
        <v>34194</v>
      </c>
      <c r="C378">
        <v>403</v>
      </c>
      <c r="D378">
        <v>4</v>
      </c>
      <c r="E378" t="str">
        <f>_xlfn.XLOOKUP(D378,'Ubigeo Departamental'!A:A,'Ubigeo Departamental'!B:B)</f>
        <v>Arequipa</v>
      </c>
      <c r="F378" t="str" cm="1">
        <f t="array" ref="F378">IFERROR(IF(INDEX('CENEPRED DISTRITAL'!$B:$XFD,
            _xlfn.XMATCH($F$1,'CENEPRED DISTRITAL'!$A:$A,0),
            _xlfn.XMATCH(A378,'CENEPRED DISTRITAL'!$B$1:$XFD$1,0)
        )&lt;&gt;"",        "CON COBERTURA CENEPRED",        "SIN COBERTURA CENEPRED"    ),    "SIN COBERTURA CENEPRED")</f>
        <v>SIN COBERTURA CENEPRED</v>
      </c>
      <c r="G378" t="str" cm="1">
        <f t="array" ref="G378">IFERROR(
    IF(
        INDEX(
            'CENEPRED DISTRITAL'!$B:$XFD,
            _xlfn.XMATCH($G$1,'CENEPRED DISTRITAL'!$A:$A,0),
            _xlfn.XMATCH(A378,'CENEPRED DISTRITAL'!$B$1:$XFD$1,0)
        )&lt;&gt;"",
        "CON COBERTURA CENEPRED",
        "SIN COBERTURA CENEPRED"
    ),
    "SIN COBERTURA CENEPRED"
)</f>
        <v>SIN COBERTURA CENEPRED</v>
      </c>
      <c r="H378" t="str" cm="1">
        <f t="array" ref="H378">IFERROR(
    IF(
        INDEX(
            'CENEPRED DISTRITAL'!$B:$XFD,
            _xlfn.XMATCH($H$1,'CENEPRED DISTRITAL'!$A:$A,0),
            _xlfn.XMATCH(A378,'CENEPRED DISTRITAL'!$B$1:$XFD$1,0)
        )&lt;&gt;"",
        "CON COBERTURA CENEPRED",
        "SIN COBERTURA CENEPRED"
    ),
    "SIN COBERTURA CENEPRED"
)</f>
        <v>SIN COBERTURA CENEPRED</v>
      </c>
    </row>
    <row r="379" spans="1:8" x14ac:dyDescent="0.35">
      <c r="A379" s="359">
        <v>40307</v>
      </c>
      <c r="B379" t="s">
        <v>34272</v>
      </c>
      <c r="C379">
        <v>403</v>
      </c>
      <c r="D379">
        <v>4</v>
      </c>
      <c r="E379" t="str">
        <f>_xlfn.XLOOKUP(D379,'Ubigeo Departamental'!A:A,'Ubigeo Departamental'!B:B)</f>
        <v>Arequipa</v>
      </c>
      <c r="F379" t="str" cm="1">
        <f t="array" ref="F379">IFERROR(IF(INDEX('CENEPRED DISTRITAL'!$B:$XFD,
            _xlfn.XMATCH($F$1,'CENEPRED DISTRITAL'!$A:$A,0),
            _xlfn.XMATCH(A379,'CENEPRED DISTRITAL'!$B$1:$XFD$1,0)
        )&lt;&gt;"",        "CON COBERTURA CENEPRED",        "SIN COBERTURA CENEPRED"    ),    "SIN COBERTURA CENEPRED")</f>
        <v>SIN COBERTURA CENEPRED</v>
      </c>
      <c r="G379" t="str" cm="1">
        <f t="array" ref="G379">IFERROR(
    IF(
        INDEX(
            'CENEPRED DISTRITAL'!$B:$XFD,
            _xlfn.XMATCH($G$1,'CENEPRED DISTRITAL'!$A:$A,0),
            _xlfn.XMATCH(A379,'CENEPRED DISTRITAL'!$B$1:$XFD$1,0)
        )&lt;&gt;"",
        "CON COBERTURA CENEPRED",
        "SIN COBERTURA CENEPRED"
    ),
    "SIN COBERTURA CENEPRED"
)</f>
        <v>SIN COBERTURA CENEPRED</v>
      </c>
      <c r="H379" t="str" cm="1">
        <f t="array" ref="H379">IFERROR(
    IF(
        INDEX(
            'CENEPRED DISTRITAL'!$B:$XFD,
            _xlfn.XMATCH($H$1,'CENEPRED DISTRITAL'!$A:$A,0),
            _xlfn.XMATCH(A379,'CENEPRED DISTRITAL'!$B$1:$XFD$1,0)
        )&lt;&gt;"",
        "CON COBERTURA CENEPRED",
        "SIN COBERTURA CENEPRED"
    ),
    "SIN COBERTURA CENEPRED"
)</f>
        <v>SIN COBERTURA CENEPRED</v>
      </c>
    </row>
    <row r="380" spans="1:8" x14ac:dyDescent="0.35">
      <c r="A380" s="359">
        <v>40308</v>
      </c>
      <c r="B380" t="s">
        <v>34333</v>
      </c>
      <c r="C380">
        <v>403</v>
      </c>
      <c r="D380">
        <v>4</v>
      </c>
      <c r="E380" t="str">
        <f>_xlfn.XLOOKUP(D380,'Ubigeo Departamental'!A:A,'Ubigeo Departamental'!B:B)</f>
        <v>Arequipa</v>
      </c>
      <c r="F380" t="str" cm="1">
        <f t="array" ref="F380">IFERROR(IF(INDEX('CENEPRED DISTRITAL'!$B:$XFD,
            _xlfn.XMATCH($F$1,'CENEPRED DISTRITAL'!$A:$A,0),
            _xlfn.XMATCH(A380,'CENEPRED DISTRITAL'!$B$1:$XFD$1,0)
        )&lt;&gt;"",        "CON COBERTURA CENEPRED",        "SIN COBERTURA CENEPRED"    ),    "SIN COBERTURA CENEPRED")</f>
        <v>SIN COBERTURA CENEPRED</v>
      </c>
      <c r="G380" t="str" cm="1">
        <f t="array" ref="G380">IFERROR(
    IF(
        INDEX(
            'CENEPRED DISTRITAL'!$B:$XFD,
            _xlfn.XMATCH($G$1,'CENEPRED DISTRITAL'!$A:$A,0),
            _xlfn.XMATCH(A380,'CENEPRED DISTRITAL'!$B$1:$XFD$1,0)
        )&lt;&gt;"",
        "CON COBERTURA CENEPRED",
        "SIN COBERTURA CENEPRED"
    ),
    "SIN COBERTURA CENEPRED"
)</f>
        <v>SIN COBERTURA CENEPRED</v>
      </c>
      <c r="H380" t="str" cm="1">
        <f t="array" ref="H380">IFERROR(
    IF(
        INDEX(
            'CENEPRED DISTRITAL'!$B:$XFD,
            _xlfn.XMATCH($H$1,'CENEPRED DISTRITAL'!$A:$A,0),
            _xlfn.XMATCH(A380,'CENEPRED DISTRITAL'!$B$1:$XFD$1,0)
        )&lt;&gt;"",
        "CON COBERTURA CENEPRED",
        "SIN COBERTURA CENEPRED"
    ),
    "SIN COBERTURA CENEPRED"
)</f>
        <v>SIN COBERTURA CENEPRED</v>
      </c>
    </row>
    <row r="381" spans="1:8" x14ac:dyDescent="0.35">
      <c r="A381" s="359">
        <v>40309</v>
      </c>
      <c r="B381" t="s">
        <v>34579</v>
      </c>
      <c r="C381">
        <v>403</v>
      </c>
      <c r="D381">
        <v>4</v>
      </c>
      <c r="E381" t="str">
        <f>_xlfn.XLOOKUP(D381,'Ubigeo Departamental'!A:A,'Ubigeo Departamental'!B:B)</f>
        <v>Arequipa</v>
      </c>
      <c r="F381" t="str" cm="1">
        <f t="array" ref="F381">IFERROR(IF(INDEX('CENEPRED DISTRITAL'!$B:$XFD,
            _xlfn.XMATCH($F$1,'CENEPRED DISTRITAL'!$A:$A,0),
            _xlfn.XMATCH(A381,'CENEPRED DISTRITAL'!$B$1:$XFD$1,0)
        )&lt;&gt;"",        "CON COBERTURA CENEPRED",        "SIN COBERTURA CENEPRED"    ),    "SIN COBERTURA CENEPRED")</f>
        <v>SIN COBERTURA CENEPRED</v>
      </c>
      <c r="G381" t="str" cm="1">
        <f t="array" ref="G381">IFERROR(
    IF(
        INDEX(
            'CENEPRED DISTRITAL'!$B:$XFD,
            _xlfn.XMATCH($G$1,'CENEPRED DISTRITAL'!$A:$A,0),
            _xlfn.XMATCH(A381,'CENEPRED DISTRITAL'!$B$1:$XFD$1,0)
        )&lt;&gt;"",
        "CON COBERTURA CENEPRED",
        "SIN COBERTURA CENEPRED"
    ),
    "SIN COBERTURA CENEPRED"
)</f>
        <v>SIN COBERTURA CENEPRED</v>
      </c>
      <c r="H381" t="str" cm="1">
        <f t="array" ref="H381">IFERROR(
    IF(
        INDEX(
            'CENEPRED DISTRITAL'!$B:$XFD,
            _xlfn.XMATCH($H$1,'CENEPRED DISTRITAL'!$A:$A,0),
            _xlfn.XMATCH(A381,'CENEPRED DISTRITAL'!$B$1:$XFD$1,0)
        )&lt;&gt;"",
        "CON COBERTURA CENEPRED",
        "SIN COBERTURA CENEPRED"
    ),
    "SIN COBERTURA CENEPRED"
)</f>
        <v>SIN COBERTURA CENEPRED</v>
      </c>
    </row>
    <row r="382" spans="1:8" x14ac:dyDescent="0.35">
      <c r="A382" s="359">
        <v>40310</v>
      </c>
      <c r="B382" t="s">
        <v>34817</v>
      </c>
      <c r="C382">
        <v>403</v>
      </c>
      <c r="D382">
        <v>4</v>
      </c>
      <c r="E382" t="str">
        <f>_xlfn.XLOOKUP(D382,'Ubigeo Departamental'!A:A,'Ubigeo Departamental'!B:B)</f>
        <v>Arequipa</v>
      </c>
      <c r="F382" t="str" cm="1">
        <f t="array" ref="F382">IFERROR(IF(INDEX('CENEPRED DISTRITAL'!$B:$XFD,
            _xlfn.XMATCH($F$1,'CENEPRED DISTRITAL'!$A:$A,0),
            _xlfn.XMATCH(A382,'CENEPRED DISTRITAL'!$B$1:$XFD$1,0)
        )&lt;&gt;"",        "CON COBERTURA CENEPRED",        "SIN COBERTURA CENEPRED"    ),    "SIN COBERTURA CENEPRED")</f>
        <v>SIN COBERTURA CENEPRED</v>
      </c>
      <c r="G382" t="str" cm="1">
        <f t="array" ref="G382">IFERROR(
    IF(
        INDEX(
            'CENEPRED DISTRITAL'!$B:$XFD,
            _xlfn.XMATCH($G$1,'CENEPRED DISTRITAL'!$A:$A,0),
            _xlfn.XMATCH(A382,'CENEPRED DISTRITAL'!$B$1:$XFD$1,0)
        )&lt;&gt;"",
        "CON COBERTURA CENEPRED",
        "SIN COBERTURA CENEPRED"
    ),
    "SIN COBERTURA CENEPRED"
)</f>
        <v>SIN COBERTURA CENEPRED</v>
      </c>
      <c r="H382" t="str" cm="1">
        <f t="array" ref="H382">IFERROR(
    IF(
        INDEX(
            'CENEPRED DISTRITAL'!$B:$XFD,
            _xlfn.XMATCH($H$1,'CENEPRED DISTRITAL'!$A:$A,0),
            _xlfn.XMATCH(A382,'CENEPRED DISTRITAL'!$B$1:$XFD$1,0)
        )&lt;&gt;"",
        "CON COBERTURA CENEPRED",
        "SIN COBERTURA CENEPRED"
    ),
    "SIN COBERTURA CENEPRED"
)</f>
        <v>SIN COBERTURA CENEPRED</v>
      </c>
    </row>
    <row r="383" spans="1:8" x14ac:dyDescent="0.35">
      <c r="A383" s="359">
        <v>40311</v>
      </c>
      <c r="B383" t="s">
        <v>34477</v>
      </c>
      <c r="C383">
        <v>403</v>
      </c>
      <c r="D383">
        <v>4</v>
      </c>
      <c r="E383" t="str">
        <f>_xlfn.XLOOKUP(D383,'Ubigeo Departamental'!A:A,'Ubigeo Departamental'!B:B)</f>
        <v>Arequipa</v>
      </c>
      <c r="F383" t="str" cm="1">
        <f t="array" ref="F383">IFERROR(IF(INDEX('CENEPRED DISTRITAL'!$B:$XFD,
            _xlfn.XMATCH($F$1,'CENEPRED DISTRITAL'!$A:$A,0),
            _xlfn.XMATCH(A383,'CENEPRED DISTRITAL'!$B$1:$XFD$1,0)
        )&lt;&gt;"",        "CON COBERTURA CENEPRED",        "SIN COBERTURA CENEPRED"    ),    "SIN COBERTURA CENEPRED")</f>
        <v>SIN COBERTURA CENEPRED</v>
      </c>
      <c r="G383" t="str" cm="1">
        <f t="array" ref="G383">IFERROR(
    IF(
        INDEX(
            'CENEPRED DISTRITAL'!$B:$XFD,
            _xlfn.XMATCH($G$1,'CENEPRED DISTRITAL'!$A:$A,0),
            _xlfn.XMATCH(A383,'CENEPRED DISTRITAL'!$B$1:$XFD$1,0)
        )&lt;&gt;"",
        "CON COBERTURA CENEPRED",
        "SIN COBERTURA CENEPRED"
    ),
    "SIN COBERTURA CENEPRED"
)</f>
        <v>SIN COBERTURA CENEPRED</v>
      </c>
      <c r="H383" t="str" cm="1">
        <f t="array" ref="H383">IFERROR(
    IF(
        INDEX(
            'CENEPRED DISTRITAL'!$B:$XFD,
            _xlfn.XMATCH($H$1,'CENEPRED DISTRITAL'!$A:$A,0),
            _xlfn.XMATCH(A383,'CENEPRED DISTRITAL'!$B$1:$XFD$1,0)
        )&lt;&gt;"",
        "CON COBERTURA CENEPRED",
        "SIN COBERTURA CENEPRED"
    ),
    "SIN COBERTURA CENEPRED"
)</f>
        <v>SIN COBERTURA CENEPRED</v>
      </c>
    </row>
    <row r="384" spans="1:8" x14ac:dyDescent="0.35">
      <c r="A384" s="359">
        <v>40312</v>
      </c>
      <c r="B384" t="s">
        <v>36707</v>
      </c>
      <c r="C384">
        <v>403</v>
      </c>
      <c r="D384">
        <v>4</v>
      </c>
      <c r="E384" t="str">
        <f>_xlfn.XLOOKUP(D384,'Ubigeo Departamental'!A:A,'Ubigeo Departamental'!B:B)</f>
        <v>Arequipa</v>
      </c>
      <c r="F384" t="str" cm="1">
        <f t="array" ref="F384">IFERROR(IF(INDEX('CENEPRED DISTRITAL'!$B:$XFD,
            _xlfn.XMATCH($F$1,'CENEPRED DISTRITAL'!$A:$A,0),
            _xlfn.XMATCH(A384,'CENEPRED DISTRITAL'!$B$1:$XFD$1,0)
        )&lt;&gt;"",        "CON COBERTURA CENEPRED",        "SIN COBERTURA CENEPRED"    ),    "SIN COBERTURA CENEPRED")</f>
        <v>SIN COBERTURA CENEPRED</v>
      </c>
      <c r="G384" t="str" cm="1">
        <f t="array" ref="G384">IFERROR(
    IF(
        INDEX(
            'CENEPRED DISTRITAL'!$B:$XFD,
            _xlfn.XMATCH($G$1,'CENEPRED DISTRITAL'!$A:$A,0),
            _xlfn.XMATCH(A384,'CENEPRED DISTRITAL'!$B$1:$XFD$1,0)
        )&lt;&gt;"",
        "CON COBERTURA CENEPRED",
        "SIN COBERTURA CENEPRED"
    ),
    "SIN COBERTURA CENEPRED"
)</f>
        <v>SIN COBERTURA CENEPRED</v>
      </c>
      <c r="H384" t="str" cm="1">
        <f t="array" ref="H384">IFERROR(
    IF(
        INDEX(
            'CENEPRED DISTRITAL'!$B:$XFD,
            _xlfn.XMATCH($H$1,'CENEPRED DISTRITAL'!$A:$A,0),
            _xlfn.XMATCH(A384,'CENEPRED DISTRITAL'!$B$1:$XFD$1,0)
        )&lt;&gt;"",
        "CON COBERTURA CENEPRED",
        "SIN COBERTURA CENEPRED"
    ),
    "SIN COBERTURA CENEPRED"
)</f>
        <v>SIN COBERTURA CENEPRED</v>
      </c>
    </row>
    <row r="385" spans="1:8" x14ac:dyDescent="0.35">
      <c r="A385" s="359">
        <v>40313</v>
      </c>
      <c r="B385" t="s">
        <v>34580</v>
      </c>
      <c r="C385">
        <v>403</v>
      </c>
      <c r="D385">
        <v>4</v>
      </c>
      <c r="E385" t="str">
        <f>_xlfn.XLOOKUP(D385,'Ubigeo Departamental'!A:A,'Ubigeo Departamental'!B:B)</f>
        <v>Arequipa</v>
      </c>
      <c r="F385" t="str" cm="1">
        <f t="array" ref="F385">IFERROR(IF(INDEX('CENEPRED DISTRITAL'!$B:$XFD,
            _xlfn.XMATCH($F$1,'CENEPRED DISTRITAL'!$A:$A,0),
            _xlfn.XMATCH(A385,'CENEPRED DISTRITAL'!$B$1:$XFD$1,0)
        )&lt;&gt;"",        "CON COBERTURA CENEPRED",        "SIN COBERTURA CENEPRED"    ),    "SIN COBERTURA CENEPRED")</f>
        <v>SIN COBERTURA CENEPRED</v>
      </c>
      <c r="G385" t="str" cm="1">
        <f t="array" ref="G385">IFERROR(
    IF(
        INDEX(
            'CENEPRED DISTRITAL'!$B:$XFD,
            _xlfn.XMATCH($G$1,'CENEPRED DISTRITAL'!$A:$A,0),
            _xlfn.XMATCH(A385,'CENEPRED DISTRITAL'!$B$1:$XFD$1,0)
        )&lt;&gt;"",
        "CON COBERTURA CENEPRED",
        "SIN COBERTURA CENEPRED"
    ),
    "SIN COBERTURA CENEPRED"
)</f>
        <v>SIN COBERTURA CENEPRED</v>
      </c>
      <c r="H385" t="str" cm="1">
        <f t="array" ref="H385">IFERROR(
    IF(
        INDEX(
            'CENEPRED DISTRITAL'!$B:$XFD,
            _xlfn.XMATCH($H$1,'CENEPRED DISTRITAL'!$A:$A,0),
            _xlfn.XMATCH(A385,'CENEPRED DISTRITAL'!$B$1:$XFD$1,0)
        )&lt;&gt;"",
        "CON COBERTURA CENEPRED",
        "SIN COBERTURA CENEPRED"
    ),
    "SIN COBERTURA CENEPRED"
)</f>
        <v>SIN COBERTURA CENEPRED</v>
      </c>
    </row>
    <row r="386" spans="1:8" x14ac:dyDescent="0.35">
      <c r="A386" s="359">
        <v>40401</v>
      </c>
      <c r="B386" t="s">
        <v>31591</v>
      </c>
      <c r="C386">
        <v>404</v>
      </c>
      <c r="D386">
        <v>4</v>
      </c>
      <c r="E386" t="str">
        <f>_xlfn.XLOOKUP(D386,'Ubigeo Departamental'!A:A,'Ubigeo Departamental'!B:B)</f>
        <v>Arequipa</v>
      </c>
      <c r="F386" t="str" cm="1">
        <f t="array" ref="F386">IFERROR(IF(INDEX('CENEPRED DISTRITAL'!$B:$XFD,
            _xlfn.XMATCH($F$1,'CENEPRED DISTRITAL'!$A:$A,0),
            _xlfn.XMATCH(A386,'CENEPRED DISTRITAL'!$B$1:$XFD$1,0)
        )&lt;&gt;"",        "CON COBERTURA CENEPRED",        "SIN COBERTURA CENEPRED"    ),    "SIN COBERTURA CENEPRED")</f>
        <v>CON COBERTURA CENEPRED</v>
      </c>
      <c r="G386" t="str" cm="1">
        <f t="array" ref="G386">IFERROR(
    IF(
        INDEX(
            'CENEPRED DISTRITAL'!$B:$XFD,
            _xlfn.XMATCH($G$1,'CENEPRED DISTRITAL'!$A:$A,0),
            _xlfn.XMATCH(A386,'CENEPRED DISTRITAL'!$B$1:$XFD$1,0)
        )&lt;&gt;"",
        "CON COBERTURA CENEPRED",
        "SIN COBERTURA CENEPRED"
    ),
    "SIN COBERTURA CENEPRED"
)</f>
        <v>CON COBERTURA CENEPRED</v>
      </c>
      <c r="H386" t="str" cm="1">
        <f t="array" ref="H386">IFERROR(
    IF(
        INDEX(
            'CENEPRED DISTRITAL'!$B:$XFD,
            _xlfn.XMATCH($H$1,'CENEPRED DISTRITAL'!$A:$A,0),
            _xlfn.XMATCH(A386,'CENEPRED DISTRITAL'!$B$1:$XFD$1,0)
        )&lt;&gt;"",
        "CON COBERTURA CENEPRED",
        "SIN COBERTURA CENEPRED"
    ),
    "SIN COBERTURA CENEPRED"
)</f>
        <v>SIN COBERTURA CENEPRED</v>
      </c>
    </row>
    <row r="387" spans="1:8" x14ac:dyDescent="0.35">
      <c r="A387" s="359">
        <v>40402</v>
      </c>
      <c r="B387" t="s">
        <v>34749</v>
      </c>
      <c r="C387">
        <v>404</v>
      </c>
      <c r="D387">
        <v>4</v>
      </c>
      <c r="E387" t="str">
        <f>_xlfn.XLOOKUP(D387,'Ubigeo Departamental'!A:A,'Ubigeo Departamental'!B:B)</f>
        <v>Arequipa</v>
      </c>
      <c r="F387" t="str" cm="1">
        <f t="array" ref="F387">IFERROR(IF(INDEX('CENEPRED DISTRITAL'!$B:$XFD,
            _xlfn.XMATCH($F$1,'CENEPRED DISTRITAL'!$A:$A,0),
            _xlfn.XMATCH(A387,'CENEPRED DISTRITAL'!$B$1:$XFD$1,0)
        )&lt;&gt;"",        "CON COBERTURA CENEPRED",        "SIN COBERTURA CENEPRED"    ),    "SIN COBERTURA CENEPRED")</f>
        <v>SIN COBERTURA CENEPRED</v>
      </c>
      <c r="G387" t="str" cm="1">
        <f t="array" ref="G387">IFERROR(
    IF(
        INDEX(
            'CENEPRED DISTRITAL'!$B:$XFD,
            _xlfn.XMATCH($G$1,'CENEPRED DISTRITAL'!$A:$A,0),
            _xlfn.XMATCH(A387,'CENEPRED DISTRITAL'!$B$1:$XFD$1,0)
        )&lt;&gt;"",
        "CON COBERTURA CENEPRED",
        "SIN COBERTURA CENEPRED"
    ),
    "SIN COBERTURA CENEPRED"
)</f>
        <v>SIN COBERTURA CENEPRED</v>
      </c>
      <c r="H387" t="str" cm="1">
        <f t="array" ref="H387">IFERROR(
    IF(
        INDEX(
            'CENEPRED DISTRITAL'!$B:$XFD,
            _xlfn.XMATCH($H$1,'CENEPRED DISTRITAL'!$A:$A,0),
            _xlfn.XMATCH(A387,'CENEPRED DISTRITAL'!$B$1:$XFD$1,0)
        )&lt;&gt;"",
        "CON COBERTURA CENEPRED",
        "SIN COBERTURA CENEPRED"
    ),
    "SIN COBERTURA CENEPRED"
)</f>
        <v>SIN COBERTURA CENEPRED</v>
      </c>
    </row>
    <row r="388" spans="1:8" x14ac:dyDescent="0.35">
      <c r="A388" s="359">
        <v>40403</v>
      </c>
      <c r="B388" t="s">
        <v>36708</v>
      </c>
      <c r="C388">
        <v>404</v>
      </c>
      <c r="D388">
        <v>4</v>
      </c>
      <c r="E388" t="str">
        <f>_xlfn.XLOOKUP(D388,'Ubigeo Departamental'!A:A,'Ubigeo Departamental'!B:B)</f>
        <v>Arequipa</v>
      </c>
      <c r="F388" t="str" cm="1">
        <f t="array" ref="F388">IFERROR(IF(INDEX('CENEPRED DISTRITAL'!$B:$XFD,
            _xlfn.XMATCH($F$1,'CENEPRED DISTRITAL'!$A:$A,0),
            _xlfn.XMATCH(A388,'CENEPRED DISTRITAL'!$B$1:$XFD$1,0)
        )&lt;&gt;"",        "CON COBERTURA CENEPRED",        "SIN COBERTURA CENEPRED"    ),    "SIN COBERTURA CENEPRED")</f>
        <v>SIN COBERTURA CENEPRED</v>
      </c>
      <c r="G388" t="str" cm="1">
        <f t="array" ref="G388">IFERROR(
    IF(
        INDEX(
            'CENEPRED DISTRITAL'!$B:$XFD,
            _xlfn.XMATCH($G$1,'CENEPRED DISTRITAL'!$A:$A,0),
            _xlfn.XMATCH(A388,'CENEPRED DISTRITAL'!$B$1:$XFD$1,0)
        )&lt;&gt;"",
        "CON COBERTURA CENEPRED",
        "SIN COBERTURA CENEPRED"
    ),
    "SIN COBERTURA CENEPRED"
)</f>
        <v>SIN COBERTURA CENEPRED</v>
      </c>
      <c r="H388" t="str" cm="1">
        <f t="array" ref="H388">IFERROR(
    IF(
        INDEX(
            'CENEPRED DISTRITAL'!$B:$XFD,
            _xlfn.XMATCH($H$1,'CENEPRED DISTRITAL'!$A:$A,0),
            _xlfn.XMATCH(A388,'CENEPRED DISTRITAL'!$B$1:$XFD$1,0)
        )&lt;&gt;"",
        "CON COBERTURA CENEPRED",
        "SIN COBERTURA CENEPRED"
    ),
    "SIN COBERTURA CENEPRED"
)</f>
        <v>SIN COBERTURA CENEPRED</v>
      </c>
    </row>
    <row r="389" spans="1:8" x14ac:dyDescent="0.35">
      <c r="A389" s="359">
        <v>40404</v>
      </c>
      <c r="B389" t="s">
        <v>34581</v>
      </c>
      <c r="C389">
        <v>404</v>
      </c>
      <c r="D389">
        <v>4</v>
      </c>
      <c r="E389" t="str">
        <f>_xlfn.XLOOKUP(D389,'Ubigeo Departamental'!A:A,'Ubigeo Departamental'!B:B)</f>
        <v>Arequipa</v>
      </c>
      <c r="F389" t="str" cm="1">
        <f t="array" ref="F389">IFERROR(IF(INDEX('CENEPRED DISTRITAL'!$B:$XFD,
            _xlfn.XMATCH($F$1,'CENEPRED DISTRITAL'!$A:$A,0),
            _xlfn.XMATCH(A389,'CENEPRED DISTRITAL'!$B$1:$XFD$1,0)
        )&lt;&gt;"",        "CON COBERTURA CENEPRED",        "SIN COBERTURA CENEPRED"    ),    "SIN COBERTURA CENEPRED")</f>
        <v>SIN COBERTURA CENEPRED</v>
      </c>
      <c r="G389" t="str" cm="1">
        <f t="array" ref="G389">IFERROR(
    IF(
        INDEX(
            'CENEPRED DISTRITAL'!$B:$XFD,
            _xlfn.XMATCH($G$1,'CENEPRED DISTRITAL'!$A:$A,0),
            _xlfn.XMATCH(A389,'CENEPRED DISTRITAL'!$B$1:$XFD$1,0)
        )&lt;&gt;"",
        "CON COBERTURA CENEPRED",
        "SIN COBERTURA CENEPRED"
    ),
    "SIN COBERTURA CENEPRED"
)</f>
        <v>SIN COBERTURA CENEPRED</v>
      </c>
      <c r="H389" t="str" cm="1">
        <f t="array" ref="H389">IFERROR(
    IF(
        INDEX(
            'CENEPRED DISTRITAL'!$B:$XFD,
            _xlfn.XMATCH($H$1,'CENEPRED DISTRITAL'!$A:$A,0),
            _xlfn.XMATCH(A389,'CENEPRED DISTRITAL'!$B$1:$XFD$1,0)
        )&lt;&gt;"",
        "CON COBERTURA CENEPRED",
        "SIN COBERTURA CENEPRED"
    ),
    "SIN COBERTURA CENEPRED"
)</f>
        <v>SIN COBERTURA CENEPRED</v>
      </c>
    </row>
    <row r="390" spans="1:8" x14ac:dyDescent="0.35">
      <c r="A390" s="359">
        <v>40405</v>
      </c>
      <c r="B390" t="s">
        <v>34818</v>
      </c>
      <c r="C390">
        <v>404</v>
      </c>
      <c r="D390">
        <v>4</v>
      </c>
      <c r="E390" t="str">
        <f>_xlfn.XLOOKUP(D390,'Ubigeo Departamental'!A:A,'Ubigeo Departamental'!B:B)</f>
        <v>Arequipa</v>
      </c>
      <c r="F390" t="str" cm="1">
        <f t="array" ref="F390">IFERROR(IF(INDEX('CENEPRED DISTRITAL'!$B:$XFD,
            _xlfn.XMATCH($F$1,'CENEPRED DISTRITAL'!$A:$A,0),
            _xlfn.XMATCH(A390,'CENEPRED DISTRITAL'!$B$1:$XFD$1,0)
        )&lt;&gt;"",        "CON COBERTURA CENEPRED",        "SIN COBERTURA CENEPRED"    ),    "SIN COBERTURA CENEPRED")</f>
        <v>SIN COBERTURA CENEPRED</v>
      </c>
      <c r="G390" t="str" cm="1">
        <f t="array" ref="G390">IFERROR(
    IF(
        INDEX(
            'CENEPRED DISTRITAL'!$B:$XFD,
            _xlfn.XMATCH($G$1,'CENEPRED DISTRITAL'!$A:$A,0),
            _xlfn.XMATCH(A390,'CENEPRED DISTRITAL'!$B$1:$XFD$1,0)
        )&lt;&gt;"",
        "CON COBERTURA CENEPRED",
        "SIN COBERTURA CENEPRED"
    ),
    "SIN COBERTURA CENEPRED"
)</f>
        <v>SIN COBERTURA CENEPRED</v>
      </c>
      <c r="H390" t="str" cm="1">
        <f t="array" ref="H390">IFERROR(
    IF(
        INDEX(
            'CENEPRED DISTRITAL'!$B:$XFD,
            _xlfn.XMATCH($H$1,'CENEPRED DISTRITAL'!$A:$A,0),
            _xlfn.XMATCH(A390,'CENEPRED DISTRITAL'!$B$1:$XFD$1,0)
        )&lt;&gt;"",
        "CON COBERTURA CENEPRED",
        "SIN COBERTURA CENEPRED"
    ),
    "SIN COBERTURA CENEPRED"
)</f>
        <v>SIN COBERTURA CENEPRED</v>
      </c>
    </row>
    <row r="391" spans="1:8" x14ac:dyDescent="0.35">
      <c r="A391" s="359">
        <v>40406</v>
      </c>
      <c r="B391" t="s">
        <v>34582</v>
      </c>
      <c r="C391">
        <v>404</v>
      </c>
      <c r="D391">
        <v>4</v>
      </c>
      <c r="E391" t="str">
        <f>_xlfn.XLOOKUP(D391,'Ubigeo Departamental'!A:A,'Ubigeo Departamental'!B:B)</f>
        <v>Arequipa</v>
      </c>
      <c r="F391" t="str" cm="1">
        <f t="array" ref="F391">IFERROR(IF(INDEX('CENEPRED DISTRITAL'!$B:$XFD,
            _xlfn.XMATCH($F$1,'CENEPRED DISTRITAL'!$A:$A,0),
            _xlfn.XMATCH(A391,'CENEPRED DISTRITAL'!$B$1:$XFD$1,0)
        )&lt;&gt;"",        "CON COBERTURA CENEPRED",        "SIN COBERTURA CENEPRED"    ),    "SIN COBERTURA CENEPRED")</f>
        <v>SIN COBERTURA CENEPRED</v>
      </c>
      <c r="G391" t="str" cm="1">
        <f t="array" ref="G391">IFERROR(
    IF(
        INDEX(
            'CENEPRED DISTRITAL'!$B:$XFD,
            _xlfn.XMATCH($G$1,'CENEPRED DISTRITAL'!$A:$A,0),
            _xlfn.XMATCH(A391,'CENEPRED DISTRITAL'!$B$1:$XFD$1,0)
        )&lt;&gt;"",
        "CON COBERTURA CENEPRED",
        "SIN COBERTURA CENEPRED"
    ),
    "SIN COBERTURA CENEPRED"
)</f>
        <v>SIN COBERTURA CENEPRED</v>
      </c>
      <c r="H391" t="str" cm="1">
        <f t="array" ref="H391">IFERROR(
    IF(
        INDEX(
            'CENEPRED DISTRITAL'!$B:$XFD,
            _xlfn.XMATCH($H$1,'CENEPRED DISTRITAL'!$A:$A,0),
            _xlfn.XMATCH(A391,'CENEPRED DISTRITAL'!$B$1:$XFD$1,0)
        )&lt;&gt;"",
        "CON COBERTURA CENEPRED",
        "SIN COBERTURA CENEPRED"
    ),
    "SIN COBERTURA CENEPRED"
)</f>
        <v>SIN COBERTURA CENEPRED</v>
      </c>
    </row>
    <row r="392" spans="1:8" x14ac:dyDescent="0.35">
      <c r="A392" s="359">
        <v>40407</v>
      </c>
      <c r="B392" t="s">
        <v>36709</v>
      </c>
      <c r="C392">
        <v>404</v>
      </c>
      <c r="D392">
        <v>4</v>
      </c>
      <c r="E392" t="str">
        <f>_xlfn.XLOOKUP(D392,'Ubigeo Departamental'!A:A,'Ubigeo Departamental'!B:B)</f>
        <v>Arequipa</v>
      </c>
      <c r="F392" t="str" cm="1">
        <f t="array" ref="F392">IFERROR(IF(INDEX('CENEPRED DISTRITAL'!$B:$XFD,
            _xlfn.XMATCH($F$1,'CENEPRED DISTRITAL'!$A:$A,0),
            _xlfn.XMATCH(A392,'CENEPRED DISTRITAL'!$B$1:$XFD$1,0)
        )&lt;&gt;"",        "CON COBERTURA CENEPRED",        "SIN COBERTURA CENEPRED"    ),    "SIN COBERTURA CENEPRED")</f>
        <v>SIN COBERTURA CENEPRED</v>
      </c>
      <c r="G392" t="str" cm="1">
        <f t="array" ref="G392">IFERROR(
    IF(
        INDEX(
            'CENEPRED DISTRITAL'!$B:$XFD,
            _xlfn.XMATCH($G$1,'CENEPRED DISTRITAL'!$A:$A,0),
            _xlfn.XMATCH(A392,'CENEPRED DISTRITAL'!$B$1:$XFD$1,0)
        )&lt;&gt;"",
        "CON COBERTURA CENEPRED",
        "SIN COBERTURA CENEPRED"
    ),
    "SIN COBERTURA CENEPRED"
)</f>
        <v>SIN COBERTURA CENEPRED</v>
      </c>
      <c r="H392" t="str" cm="1">
        <f t="array" ref="H392">IFERROR(
    IF(
        INDEX(
            'CENEPRED DISTRITAL'!$B:$XFD,
            _xlfn.XMATCH($H$1,'CENEPRED DISTRITAL'!$A:$A,0),
            _xlfn.XMATCH(A392,'CENEPRED DISTRITAL'!$B$1:$XFD$1,0)
        )&lt;&gt;"",
        "CON COBERTURA CENEPRED",
        "SIN COBERTURA CENEPRED"
    ),
    "SIN COBERTURA CENEPRED"
)</f>
        <v>SIN COBERTURA CENEPRED</v>
      </c>
    </row>
    <row r="393" spans="1:8" x14ac:dyDescent="0.35">
      <c r="A393" s="359">
        <v>40408</v>
      </c>
      <c r="B393" t="s">
        <v>36710</v>
      </c>
      <c r="C393">
        <v>404</v>
      </c>
      <c r="D393">
        <v>4</v>
      </c>
      <c r="E393" t="str">
        <f>_xlfn.XLOOKUP(D393,'Ubigeo Departamental'!A:A,'Ubigeo Departamental'!B:B)</f>
        <v>Arequipa</v>
      </c>
      <c r="F393" t="str" cm="1">
        <f t="array" ref="F393">IFERROR(IF(INDEX('CENEPRED DISTRITAL'!$B:$XFD,
            _xlfn.XMATCH($F$1,'CENEPRED DISTRITAL'!$A:$A,0),
            _xlfn.XMATCH(A393,'CENEPRED DISTRITAL'!$B$1:$XFD$1,0)
        )&lt;&gt;"",        "CON COBERTURA CENEPRED",        "SIN COBERTURA CENEPRED"    ),    "SIN COBERTURA CENEPRED")</f>
        <v>SIN COBERTURA CENEPRED</v>
      </c>
      <c r="G393" t="str" cm="1">
        <f t="array" ref="G393">IFERROR(
    IF(
        INDEX(
            'CENEPRED DISTRITAL'!$B:$XFD,
            _xlfn.XMATCH($G$1,'CENEPRED DISTRITAL'!$A:$A,0),
            _xlfn.XMATCH(A393,'CENEPRED DISTRITAL'!$B$1:$XFD$1,0)
        )&lt;&gt;"",
        "CON COBERTURA CENEPRED",
        "SIN COBERTURA CENEPRED"
    ),
    "SIN COBERTURA CENEPRED"
)</f>
        <v>SIN COBERTURA CENEPRED</v>
      </c>
      <c r="H393" t="str" cm="1">
        <f t="array" ref="H393">IFERROR(
    IF(
        INDEX(
            'CENEPRED DISTRITAL'!$B:$XFD,
            _xlfn.XMATCH($H$1,'CENEPRED DISTRITAL'!$A:$A,0),
            _xlfn.XMATCH(A393,'CENEPRED DISTRITAL'!$B$1:$XFD$1,0)
        )&lt;&gt;"",
        "CON COBERTURA CENEPRED",
        "SIN COBERTURA CENEPRED"
    ),
    "SIN COBERTURA CENEPRED"
)</f>
        <v>SIN COBERTURA CENEPRED</v>
      </c>
    </row>
    <row r="394" spans="1:8" x14ac:dyDescent="0.35">
      <c r="A394" s="359">
        <v>40409</v>
      </c>
      <c r="B394" t="s">
        <v>188</v>
      </c>
      <c r="C394">
        <v>404</v>
      </c>
      <c r="D394">
        <v>4</v>
      </c>
      <c r="E394" t="str">
        <f>_xlfn.XLOOKUP(D394,'Ubigeo Departamental'!A:A,'Ubigeo Departamental'!B:B)</f>
        <v>Arequipa</v>
      </c>
      <c r="F394" t="str" cm="1">
        <f t="array" ref="F394">IFERROR(IF(INDEX('CENEPRED DISTRITAL'!$B:$XFD,
            _xlfn.XMATCH($F$1,'CENEPRED DISTRITAL'!$A:$A,0),
            _xlfn.XMATCH(A394,'CENEPRED DISTRITAL'!$B$1:$XFD$1,0)
        )&lt;&gt;"",        "CON COBERTURA CENEPRED",        "SIN COBERTURA CENEPRED"    ),    "SIN COBERTURA CENEPRED")</f>
        <v>CON COBERTURA CENEPRED</v>
      </c>
      <c r="G394" t="str" cm="1">
        <f t="array" ref="G394">IFERROR(
    IF(
        INDEX(
            'CENEPRED DISTRITAL'!$B:$XFD,
            _xlfn.XMATCH($G$1,'CENEPRED DISTRITAL'!$A:$A,0),
            _xlfn.XMATCH(A394,'CENEPRED DISTRITAL'!$B$1:$XFD$1,0)
        )&lt;&gt;"",
        "CON COBERTURA CENEPRED",
        "SIN COBERTURA CENEPRED"
    ),
    "SIN COBERTURA CENEPRED"
)</f>
        <v>CON COBERTURA CENEPRED</v>
      </c>
      <c r="H394" t="str" cm="1">
        <f t="array" ref="H394">IFERROR(
    IF(
        INDEX(
            'CENEPRED DISTRITAL'!$B:$XFD,
            _xlfn.XMATCH($H$1,'CENEPRED DISTRITAL'!$A:$A,0),
            _xlfn.XMATCH(A394,'CENEPRED DISTRITAL'!$B$1:$XFD$1,0)
        )&lt;&gt;"",
        "CON COBERTURA CENEPRED",
        "SIN COBERTURA CENEPRED"
    ),
    "SIN COBERTURA CENEPRED"
)</f>
        <v>CON COBERTURA CENEPRED</v>
      </c>
    </row>
    <row r="395" spans="1:8" x14ac:dyDescent="0.35">
      <c r="A395" s="359">
        <v>40410</v>
      </c>
      <c r="B395" t="s">
        <v>31592</v>
      </c>
      <c r="C395">
        <v>404</v>
      </c>
      <c r="D395">
        <v>4</v>
      </c>
      <c r="E395" t="str">
        <f>_xlfn.XLOOKUP(D395,'Ubigeo Departamental'!A:A,'Ubigeo Departamental'!B:B)</f>
        <v>Arequipa</v>
      </c>
      <c r="F395" t="str" cm="1">
        <f t="array" ref="F395">IFERROR(IF(INDEX('CENEPRED DISTRITAL'!$B:$XFD,
            _xlfn.XMATCH($F$1,'CENEPRED DISTRITAL'!$A:$A,0),
            _xlfn.XMATCH(A395,'CENEPRED DISTRITAL'!$B$1:$XFD$1,0)
        )&lt;&gt;"",        "CON COBERTURA CENEPRED",        "SIN COBERTURA CENEPRED"    ),    "SIN COBERTURA CENEPRED")</f>
        <v>CON COBERTURA CENEPRED</v>
      </c>
      <c r="G395" t="str" cm="1">
        <f t="array" ref="G395">IFERROR(
    IF(
        INDEX(
            'CENEPRED DISTRITAL'!$B:$XFD,
            _xlfn.XMATCH($G$1,'CENEPRED DISTRITAL'!$A:$A,0),
            _xlfn.XMATCH(A395,'CENEPRED DISTRITAL'!$B$1:$XFD$1,0)
        )&lt;&gt;"",
        "CON COBERTURA CENEPRED",
        "SIN COBERTURA CENEPRED"
    ),
    "SIN COBERTURA CENEPRED"
)</f>
        <v>CON COBERTURA CENEPRED</v>
      </c>
      <c r="H395" t="str" cm="1">
        <f t="array" ref="H395">IFERROR(
    IF(
        INDEX(
            'CENEPRED DISTRITAL'!$B:$XFD,
            _xlfn.XMATCH($H$1,'CENEPRED DISTRITAL'!$A:$A,0),
            _xlfn.XMATCH(A395,'CENEPRED DISTRITAL'!$B$1:$XFD$1,0)
        )&lt;&gt;"",
        "CON COBERTURA CENEPRED",
        "SIN COBERTURA CENEPRED"
    ),
    "SIN COBERTURA CENEPRED"
)</f>
        <v>CON COBERTURA CENEPRED</v>
      </c>
    </row>
    <row r="396" spans="1:8" x14ac:dyDescent="0.35">
      <c r="A396" s="359">
        <v>40411</v>
      </c>
      <c r="B396" t="s">
        <v>36711</v>
      </c>
      <c r="C396">
        <v>404</v>
      </c>
      <c r="D396">
        <v>4</v>
      </c>
      <c r="E396" t="str">
        <f>_xlfn.XLOOKUP(D396,'Ubigeo Departamental'!A:A,'Ubigeo Departamental'!B:B)</f>
        <v>Arequipa</v>
      </c>
      <c r="F396" t="str" cm="1">
        <f t="array" ref="F396">IFERROR(IF(INDEX('CENEPRED DISTRITAL'!$B:$XFD,
            _xlfn.XMATCH($F$1,'CENEPRED DISTRITAL'!$A:$A,0),
            _xlfn.XMATCH(A396,'CENEPRED DISTRITAL'!$B$1:$XFD$1,0)
        )&lt;&gt;"",        "CON COBERTURA CENEPRED",        "SIN COBERTURA CENEPRED"    ),    "SIN COBERTURA CENEPRED")</f>
        <v>SIN COBERTURA CENEPRED</v>
      </c>
      <c r="G396" t="str" cm="1">
        <f t="array" ref="G396">IFERROR(
    IF(
        INDEX(
            'CENEPRED DISTRITAL'!$B:$XFD,
            _xlfn.XMATCH($G$1,'CENEPRED DISTRITAL'!$A:$A,0),
            _xlfn.XMATCH(A396,'CENEPRED DISTRITAL'!$B$1:$XFD$1,0)
        )&lt;&gt;"",
        "CON COBERTURA CENEPRED",
        "SIN COBERTURA CENEPRED"
    ),
    "SIN COBERTURA CENEPRED"
)</f>
        <v>SIN COBERTURA CENEPRED</v>
      </c>
      <c r="H396" t="str" cm="1">
        <f t="array" ref="H396">IFERROR(
    IF(
        INDEX(
            'CENEPRED DISTRITAL'!$B:$XFD,
            _xlfn.XMATCH($H$1,'CENEPRED DISTRITAL'!$A:$A,0),
            _xlfn.XMATCH(A396,'CENEPRED DISTRITAL'!$B$1:$XFD$1,0)
        )&lt;&gt;"",
        "CON COBERTURA CENEPRED",
        "SIN COBERTURA CENEPRED"
    ),
    "SIN COBERTURA CENEPRED"
)</f>
        <v>SIN COBERTURA CENEPRED</v>
      </c>
    </row>
    <row r="397" spans="1:8" x14ac:dyDescent="0.35">
      <c r="A397" s="359">
        <v>40412</v>
      </c>
      <c r="B397" t="s">
        <v>34819</v>
      </c>
      <c r="C397">
        <v>404</v>
      </c>
      <c r="D397">
        <v>4</v>
      </c>
      <c r="E397" t="str">
        <f>_xlfn.XLOOKUP(D397,'Ubigeo Departamental'!A:A,'Ubigeo Departamental'!B:B)</f>
        <v>Arequipa</v>
      </c>
      <c r="F397" t="str" cm="1">
        <f t="array" ref="F397">IFERROR(IF(INDEX('CENEPRED DISTRITAL'!$B:$XFD,
            _xlfn.XMATCH($F$1,'CENEPRED DISTRITAL'!$A:$A,0),
            _xlfn.XMATCH(A397,'CENEPRED DISTRITAL'!$B$1:$XFD$1,0)
        )&lt;&gt;"",        "CON COBERTURA CENEPRED",        "SIN COBERTURA CENEPRED"    ),    "SIN COBERTURA CENEPRED")</f>
        <v>SIN COBERTURA CENEPRED</v>
      </c>
      <c r="G397" t="str" cm="1">
        <f t="array" ref="G397">IFERROR(
    IF(
        INDEX(
            'CENEPRED DISTRITAL'!$B:$XFD,
            _xlfn.XMATCH($G$1,'CENEPRED DISTRITAL'!$A:$A,0),
            _xlfn.XMATCH(A397,'CENEPRED DISTRITAL'!$B$1:$XFD$1,0)
        )&lt;&gt;"",
        "CON COBERTURA CENEPRED",
        "SIN COBERTURA CENEPRED"
    ),
    "SIN COBERTURA CENEPRED"
)</f>
        <v>SIN COBERTURA CENEPRED</v>
      </c>
      <c r="H397" t="str" cm="1">
        <f t="array" ref="H397">IFERROR(
    IF(
        INDEX(
            'CENEPRED DISTRITAL'!$B:$XFD,
            _xlfn.XMATCH($H$1,'CENEPRED DISTRITAL'!$A:$A,0),
            _xlfn.XMATCH(A397,'CENEPRED DISTRITAL'!$B$1:$XFD$1,0)
        )&lt;&gt;"",
        "CON COBERTURA CENEPRED",
        "SIN COBERTURA CENEPRED"
    ),
    "SIN COBERTURA CENEPRED"
)</f>
        <v>SIN COBERTURA CENEPRED</v>
      </c>
    </row>
    <row r="398" spans="1:8" x14ac:dyDescent="0.35">
      <c r="A398" s="359">
        <v>40413</v>
      </c>
      <c r="B398" t="s">
        <v>34583</v>
      </c>
      <c r="C398">
        <v>404</v>
      </c>
      <c r="D398">
        <v>4</v>
      </c>
      <c r="E398" t="str">
        <f>_xlfn.XLOOKUP(D398,'Ubigeo Departamental'!A:A,'Ubigeo Departamental'!B:B)</f>
        <v>Arequipa</v>
      </c>
      <c r="F398" t="str" cm="1">
        <f t="array" ref="F398">IFERROR(IF(INDEX('CENEPRED DISTRITAL'!$B:$XFD,
            _xlfn.XMATCH($F$1,'CENEPRED DISTRITAL'!$A:$A,0),
            _xlfn.XMATCH(A398,'CENEPRED DISTRITAL'!$B$1:$XFD$1,0)
        )&lt;&gt;"",        "CON COBERTURA CENEPRED",        "SIN COBERTURA CENEPRED"    ),    "SIN COBERTURA CENEPRED")</f>
        <v>SIN COBERTURA CENEPRED</v>
      </c>
      <c r="G398" t="str" cm="1">
        <f t="array" ref="G398">IFERROR(
    IF(
        INDEX(
            'CENEPRED DISTRITAL'!$B:$XFD,
            _xlfn.XMATCH($G$1,'CENEPRED DISTRITAL'!$A:$A,0),
            _xlfn.XMATCH(A398,'CENEPRED DISTRITAL'!$B$1:$XFD$1,0)
        )&lt;&gt;"",
        "CON COBERTURA CENEPRED",
        "SIN COBERTURA CENEPRED"
    ),
    "SIN COBERTURA CENEPRED"
)</f>
        <v>SIN COBERTURA CENEPRED</v>
      </c>
      <c r="H398" t="str" cm="1">
        <f t="array" ref="H398">IFERROR(
    IF(
        INDEX(
            'CENEPRED DISTRITAL'!$B:$XFD,
            _xlfn.XMATCH($H$1,'CENEPRED DISTRITAL'!$A:$A,0),
            _xlfn.XMATCH(A398,'CENEPRED DISTRITAL'!$B$1:$XFD$1,0)
        )&lt;&gt;"",
        "CON COBERTURA CENEPRED",
        "SIN COBERTURA CENEPRED"
    ),
    "SIN COBERTURA CENEPRED"
)</f>
        <v>SIN COBERTURA CENEPRED</v>
      </c>
    </row>
    <row r="399" spans="1:8" x14ac:dyDescent="0.35">
      <c r="A399" s="359">
        <v>40414</v>
      </c>
      <c r="B399" t="s">
        <v>34997</v>
      </c>
      <c r="C399">
        <v>404</v>
      </c>
      <c r="D399">
        <v>4</v>
      </c>
      <c r="E399" t="str">
        <f>_xlfn.XLOOKUP(D399,'Ubigeo Departamental'!A:A,'Ubigeo Departamental'!B:B)</f>
        <v>Arequipa</v>
      </c>
      <c r="F399" t="str" cm="1">
        <f t="array" ref="F399">IFERROR(IF(INDEX('CENEPRED DISTRITAL'!$B:$XFD,
            _xlfn.XMATCH($F$1,'CENEPRED DISTRITAL'!$A:$A,0),
            _xlfn.XMATCH(A399,'CENEPRED DISTRITAL'!$B$1:$XFD$1,0)
        )&lt;&gt;"",        "CON COBERTURA CENEPRED",        "SIN COBERTURA CENEPRED"    ),    "SIN COBERTURA CENEPRED")</f>
        <v>SIN COBERTURA CENEPRED</v>
      </c>
      <c r="G399" t="str" cm="1">
        <f t="array" ref="G399">IFERROR(
    IF(
        INDEX(
            'CENEPRED DISTRITAL'!$B:$XFD,
            _xlfn.XMATCH($G$1,'CENEPRED DISTRITAL'!$A:$A,0),
            _xlfn.XMATCH(A399,'CENEPRED DISTRITAL'!$B$1:$XFD$1,0)
        )&lt;&gt;"",
        "CON COBERTURA CENEPRED",
        "SIN COBERTURA CENEPRED"
    ),
    "SIN COBERTURA CENEPRED"
)</f>
        <v>SIN COBERTURA CENEPRED</v>
      </c>
      <c r="H399" t="str" cm="1">
        <f t="array" ref="H399">IFERROR(
    IF(
        INDEX(
            'CENEPRED DISTRITAL'!$B:$XFD,
            _xlfn.XMATCH($H$1,'CENEPRED DISTRITAL'!$A:$A,0),
            _xlfn.XMATCH(A399,'CENEPRED DISTRITAL'!$B$1:$XFD$1,0)
        )&lt;&gt;"",
        "CON COBERTURA CENEPRED",
        "SIN COBERTURA CENEPRED"
    ),
    "SIN COBERTURA CENEPRED"
)</f>
        <v>SIN COBERTURA CENEPRED</v>
      </c>
    </row>
    <row r="400" spans="1:8" x14ac:dyDescent="0.35">
      <c r="A400" s="359">
        <v>40501</v>
      </c>
      <c r="B400" t="s">
        <v>34225</v>
      </c>
      <c r="C400">
        <v>405</v>
      </c>
      <c r="D400">
        <v>4</v>
      </c>
      <c r="E400" t="str">
        <f>_xlfn.XLOOKUP(D400,'Ubigeo Departamental'!A:A,'Ubigeo Departamental'!B:B)</f>
        <v>Arequipa</v>
      </c>
      <c r="F400" t="str" cm="1">
        <f t="array" ref="F400">IFERROR(IF(INDEX('CENEPRED DISTRITAL'!$B:$XFD,
            _xlfn.XMATCH($F$1,'CENEPRED DISTRITAL'!$A:$A,0),
            _xlfn.XMATCH(A400,'CENEPRED DISTRITAL'!$B$1:$XFD$1,0)
        )&lt;&gt;"",        "CON COBERTURA CENEPRED",        "SIN COBERTURA CENEPRED"    ),    "SIN COBERTURA CENEPRED")</f>
        <v>SIN COBERTURA CENEPRED</v>
      </c>
      <c r="G400" t="str" cm="1">
        <f t="array" ref="G400">IFERROR(
    IF(
        INDEX(
            'CENEPRED DISTRITAL'!$B:$XFD,
            _xlfn.XMATCH($G$1,'CENEPRED DISTRITAL'!$A:$A,0),
            _xlfn.XMATCH(A400,'CENEPRED DISTRITAL'!$B$1:$XFD$1,0)
        )&lt;&gt;"",
        "CON COBERTURA CENEPRED",
        "SIN COBERTURA CENEPRED"
    ),
    "SIN COBERTURA CENEPRED"
)</f>
        <v>SIN COBERTURA CENEPRED</v>
      </c>
      <c r="H400" t="str" cm="1">
        <f t="array" ref="H400">IFERROR(
    IF(
        INDEX(
            'CENEPRED DISTRITAL'!$B:$XFD,
            _xlfn.XMATCH($H$1,'CENEPRED DISTRITAL'!$A:$A,0),
            _xlfn.XMATCH(A400,'CENEPRED DISTRITAL'!$B$1:$XFD$1,0)
        )&lt;&gt;"",
        "CON COBERTURA CENEPRED",
        "SIN COBERTURA CENEPRED"
    ),
    "SIN COBERTURA CENEPRED"
)</f>
        <v>SIN COBERTURA CENEPRED</v>
      </c>
    </row>
    <row r="401" spans="1:8" x14ac:dyDescent="0.35">
      <c r="A401" s="359">
        <v>40502</v>
      </c>
      <c r="B401" t="s">
        <v>34584</v>
      </c>
      <c r="C401">
        <v>405</v>
      </c>
      <c r="D401">
        <v>4</v>
      </c>
      <c r="E401" t="str">
        <f>_xlfn.XLOOKUP(D401,'Ubigeo Departamental'!A:A,'Ubigeo Departamental'!B:B)</f>
        <v>Arequipa</v>
      </c>
      <c r="F401" t="str" cm="1">
        <f t="array" ref="F401">IFERROR(IF(INDEX('CENEPRED DISTRITAL'!$B:$XFD,
            _xlfn.XMATCH($F$1,'CENEPRED DISTRITAL'!$A:$A,0),
            _xlfn.XMATCH(A401,'CENEPRED DISTRITAL'!$B$1:$XFD$1,0)
        )&lt;&gt;"",        "CON COBERTURA CENEPRED",        "SIN COBERTURA CENEPRED"    ),    "SIN COBERTURA CENEPRED")</f>
        <v>SIN COBERTURA CENEPRED</v>
      </c>
      <c r="G401" t="str" cm="1">
        <f t="array" ref="G401">IFERROR(
    IF(
        INDEX(
            'CENEPRED DISTRITAL'!$B:$XFD,
            _xlfn.XMATCH($G$1,'CENEPRED DISTRITAL'!$A:$A,0),
            _xlfn.XMATCH(A401,'CENEPRED DISTRITAL'!$B$1:$XFD$1,0)
        )&lt;&gt;"",
        "CON COBERTURA CENEPRED",
        "SIN COBERTURA CENEPRED"
    ),
    "SIN COBERTURA CENEPRED"
)</f>
        <v>SIN COBERTURA CENEPRED</v>
      </c>
      <c r="H401" t="str" cm="1">
        <f t="array" ref="H401">IFERROR(
    IF(
        INDEX(
            'CENEPRED DISTRITAL'!$B:$XFD,
            _xlfn.XMATCH($H$1,'CENEPRED DISTRITAL'!$A:$A,0),
            _xlfn.XMATCH(A401,'CENEPRED DISTRITAL'!$B$1:$XFD$1,0)
        )&lt;&gt;"",
        "CON COBERTURA CENEPRED",
        "SIN COBERTURA CENEPRED"
    ),
    "SIN COBERTURA CENEPRED"
)</f>
        <v>SIN COBERTURA CENEPRED</v>
      </c>
    </row>
    <row r="402" spans="1:8" x14ac:dyDescent="0.35">
      <c r="A402" s="359">
        <v>40503</v>
      </c>
      <c r="B402" t="s">
        <v>34820</v>
      </c>
      <c r="C402">
        <v>405</v>
      </c>
      <c r="D402">
        <v>4</v>
      </c>
      <c r="E402" t="str">
        <f>_xlfn.XLOOKUP(D402,'Ubigeo Departamental'!A:A,'Ubigeo Departamental'!B:B)</f>
        <v>Arequipa</v>
      </c>
      <c r="F402" t="str" cm="1">
        <f t="array" ref="F402">IFERROR(IF(INDEX('CENEPRED DISTRITAL'!$B:$XFD,
            _xlfn.XMATCH($F$1,'CENEPRED DISTRITAL'!$A:$A,0),
            _xlfn.XMATCH(A402,'CENEPRED DISTRITAL'!$B$1:$XFD$1,0)
        )&lt;&gt;"",        "CON COBERTURA CENEPRED",        "SIN COBERTURA CENEPRED"    ),    "SIN COBERTURA CENEPRED")</f>
        <v>SIN COBERTURA CENEPRED</v>
      </c>
      <c r="G402" t="str" cm="1">
        <f t="array" ref="G402">IFERROR(
    IF(
        INDEX(
            'CENEPRED DISTRITAL'!$B:$XFD,
            _xlfn.XMATCH($G$1,'CENEPRED DISTRITAL'!$A:$A,0),
            _xlfn.XMATCH(A402,'CENEPRED DISTRITAL'!$B$1:$XFD$1,0)
        )&lt;&gt;"",
        "CON COBERTURA CENEPRED",
        "SIN COBERTURA CENEPRED"
    ),
    "SIN COBERTURA CENEPRED"
)</f>
        <v>SIN COBERTURA CENEPRED</v>
      </c>
      <c r="H402" t="str" cm="1">
        <f t="array" ref="H402">IFERROR(
    IF(
        INDEX(
            'CENEPRED DISTRITAL'!$B:$XFD,
            _xlfn.XMATCH($H$1,'CENEPRED DISTRITAL'!$A:$A,0),
            _xlfn.XMATCH(A402,'CENEPRED DISTRITAL'!$B$1:$XFD$1,0)
        )&lt;&gt;"",
        "CON COBERTURA CENEPRED",
        "SIN COBERTURA CENEPRED"
    ),
    "SIN COBERTURA CENEPRED"
)</f>
        <v>SIN COBERTURA CENEPRED</v>
      </c>
    </row>
    <row r="403" spans="1:8" x14ac:dyDescent="0.35">
      <c r="A403" s="359">
        <v>40504</v>
      </c>
      <c r="B403" t="s">
        <v>36712</v>
      </c>
      <c r="C403">
        <v>405</v>
      </c>
      <c r="D403">
        <v>4</v>
      </c>
      <c r="E403" t="str">
        <f>_xlfn.XLOOKUP(D403,'Ubigeo Departamental'!A:A,'Ubigeo Departamental'!B:B)</f>
        <v>Arequipa</v>
      </c>
      <c r="F403" t="str" cm="1">
        <f t="array" ref="F403">IFERROR(IF(INDEX('CENEPRED DISTRITAL'!$B:$XFD,
            _xlfn.XMATCH($F$1,'CENEPRED DISTRITAL'!$A:$A,0),
            _xlfn.XMATCH(A403,'CENEPRED DISTRITAL'!$B$1:$XFD$1,0)
        )&lt;&gt;"",        "CON COBERTURA CENEPRED",        "SIN COBERTURA CENEPRED"    ),    "SIN COBERTURA CENEPRED")</f>
        <v>SIN COBERTURA CENEPRED</v>
      </c>
      <c r="G403" t="str" cm="1">
        <f t="array" ref="G403">IFERROR(
    IF(
        INDEX(
            'CENEPRED DISTRITAL'!$B:$XFD,
            _xlfn.XMATCH($G$1,'CENEPRED DISTRITAL'!$A:$A,0),
            _xlfn.XMATCH(A403,'CENEPRED DISTRITAL'!$B$1:$XFD$1,0)
        )&lt;&gt;"",
        "CON COBERTURA CENEPRED",
        "SIN COBERTURA CENEPRED"
    ),
    "SIN COBERTURA CENEPRED"
)</f>
        <v>SIN COBERTURA CENEPRED</v>
      </c>
      <c r="H403" t="str" cm="1">
        <f t="array" ref="H403">IFERROR(
    IF(
        INDEX(
            'CENEPRED DISTRITAL'!$B:$XFD,
            _xlfn.XMATCH($H$1,'CENEPRED DISTRITAL'!$A:$A,0),
            _xlfn.XMATCH(A403,'CENEPRED DISTRITAL'!$B$1:$XFD$1,0)
        )&lt;&gt;"",
        "CON COBERTURA CENEPRED",
        "SIN COBERTURA CENEPRED"
    ),
    "SIN COBERTURA CENEPRED"
)</f>
        <v>SIN COBERTURA CENEPRED</v>
      </c>
    </row>
    <row r="404" spans="1:8" x14ac:dyDescent="0.35">
      <c r="A404" s="359">
        <v>40505</v>
      </c>
      <c r="B404" t="s">
        <v>31557</v>
      </c>
      <c r="C404">
        <v>405</v>
      </c>
      <c r="D404">
        <v>4</v>
      </c>
      <c r="E404" t="str">
        <f>_xlfn.XLOOKUP(D404,'Ubigeo Departamental'!A:A,'Ubigeo Departamental'!B:B)</f>
        <v>Arequipa</v>
      </c>
      <c r="F404" t="str" cm="1">
        <f t="array" ref="F404">IFERROR(IF(INDEX('CENEPRED DISTRITAL'!$B:$XFD,
            _xlfn.XMATCH($F$1,'CENEPRED DISTRITAL'!$A:$A,0),
            _xlfn.XMATCH(A404,'CENEPRED DISTRITAL'!$B$1:$XFD$1,0)
        )&lt;&gt;"",        "CON COBERTURA CENEPRED",        "SIN COBERTURA CENEPRED"    ),    "SIN COBERTURA CENEPRED")</f>
        <v>SIN COBERTURA CENEPRED</v>
      </c>
      <c r="G404" t="str" cm="1">
        <f t="array" ref="G404">IFERROR(
    IF(
        INDEX(
            'CENEPRED DISTRITAL'!$B:$XFD,
            _xlfn.XMATCH($G$1,'CENEPRED DISTRITAL'!$A:$A,0),
            _xlfn.XMATCH(A404,'CENEPRED DISTRITAL'!$B$1:$XFD$1,0)
        )&lt;&gt;"",
        "CON COBERTURA CENEPRED",
        "SIN COBERTURA CENEPRED"
    ),
    "SIN COBERTURA CENEPRED"
)</f>
        <v>SIN COBERTURA CENEPRED</v>
      </c>
      <c r="H404" t="str" cm="1">
        <f t="array" ref="H404">IFERROR(
    IF(
        INDEX(
            'CENEPRED DISTRITAL'!$B:$XFD,
            _xlfn.XMATCH($H$1,'CENEPRED DISTRITAL'!$A:$A,0),
            _xlfn.XMATCH(A404,'CENEPRED DISTRITAL'!$B$1:$XFD$1,0)
        )&lt;&gt;"",
        "CON COBERTURA CENEPRED",
        "SIN COBERTURA CENEPRED"
    ),
    "SIN COBERTURA CENEPRED"
)</f>
        <v>SIN COBERTURA CENEPRED</v>
      </c>
    </row>
    <row r="405" spans="1:8" x14ac:dyDescent="0.35">
      <c r="A405" s="359">
        <v>40506</v>
      </c>
      <c r="B405" t="s">
        <v>36713</v>
      </c>
      <c r="C405">
        <v>405</v>
      </c>
      <c r="D405">
        <v>4</v>
      </c>
      <c r="E405" t="str">
        <f>_xlfn.XLOOKUP(D405,'Ubigeo Departamental'!A:A,'Ubigeo Departamental'!B:B)</f>
        <v>Arequipa</v>
      </c>
      <c r="F405" t="str" cm="1">
        <f t="array" ref="F405">IFERROR(IF(INDEX('CENEPRED DISTRITAL'!$B:$XFD,
            _xlfn.XMATCH($F$1,'CENEPRED DISTRITAL'!$A:$A,0),
            _xlfn.XMATCH(A405,'CENEPRED DISTRITAL'!$B$1:$XFD$1,0)
        )&lt;&gt;"",        "CON COBERTURA CENEPRED",        "SIN COBERTURA CENEPRED"    ),    "SIN COBERTURA CENEPRED")</f>
        <v>SIN COBERTURA CENEPRED</v>
      </c>
      <c r="G405" t="str" cm="1">
        <f t="array" ref="G405">IFERROR(
    IF(
        INDEX(
            'CENEPRED DISTRITAL'!$B:$XFD,
            _xlfn.XMATCH($G$1,'CENEPRED DISTRITAL'!$A:$A,0),
            _xlfn.XMATCH(A405,'CENEPRED DISTRITAL'!$B$1:$XFD$1,0)
        )&lt;&gt;"",
        "CON COBERTURA CENEPRED",
        "SIN COBERTURA CENEPRED"
    ),
    "SIN COBERTURA CENEPRED"
)</f>
        <v>SIN COBERTURA CENEPRED</v>
      </c>
      <c r="H405" t="str" cm="1">
        <f t="array" ref="H405">IFERROR(
    IF(
        INDEX(
            'CENEPRED DISTRITAL'!$B:$XFD,
            _xlfn.XMATCH($H$1,'CENEPRED DISTRITAL'!$A:$A,0),
            _xlfn.XMATCH(A405,'CENEPRED DISTRITAL'!$B$1:$XFD$1,0)
        )&lt;&gt;"",
        "CON COBERTURA CENEPRED",
        "SIN COBERTURA CENEPRED"
    ),
    "SIN COBERTURA CENEPRED"
)</f>
        <v>SIN COBERTURA CENEPRED</v>
      </c>
    </row>
    <row r="406" spans="1:8" x14ac:dyDescent="0.35">
      <c r="A406" s="359">
        <v>40507</v>
      </c>
      <c r="B406" t="s">
        <v>34380</v>
      </c>
      <c r="C406">
        <v>405</v>
      </c>
      <c r="D406">
        <v>4</v>
      </c>
      <c r="E406" t="str">
        <f>_xlfn.XLOOKUP(D406,'Ubigeo Departamental'!A:A,'Ubigeo Departamental'!B:B)</f>
        <v>Arequipa</v>
      </c>
      <c r="F406" t="str" cm="1">
        <f t="array" ref="F406">IFERROR(IF(INDEX('CENEPRED DISTRITAL'!$B:$XFD,
            _xlfn.XMATCH($F$1,'CENEPRED DISTRITAL'!$A:$A,0),
            _xlfn.XMATCH(A406,'CENEPRED DISTRITAL'!$B$1:$XFD$1,0)
        )&lt;&gt;"",        "CON COBERTURA CENEPRED",        "SIN COBERTURA CENEPRED"    ),    "SIN COBERTURA CENEPRED")</f>
        <v>SIN COBERTURA CENEPRED</v>
      </c>
      <c r="G406" t="str" cm="1">
        <f t="array" ref="G406">IFERROR(
    IF(
        INDEX(
            'CENEPRED DISTRITAL'!$B:$XFD,
            _xlfn.XMATCH($G$1,'CENEPRED DISTRITAL'!$A:$A,0),
            _xlfn.XMATCH(A406,'CENEPRED DISTRITAL'!$B$1:$XFD$1,0)
        )&lt;&gt;"",
        "CON COBERTURA CENEPRED",
        "SIN COBERTURA CENEPRED"
    ),
    "SIN COBERTURA CENEPRED"
)</f>
        <v>SIN COBERTURA CENEPRED</v>
      </c>
      <c r="H406" t="str" cm="1">
        <f t="array" ref="H406">IFERROR(
    IF(
        INDEX(
            'CENEPRED DISTRITAL'!$B:$XFD,
            _xlfn.XMATCH($H$1,'CENEPRED DISTRITAL'!$A:$A,0),
            _xlfn.XMATCH(A406,'CENEPRED DISTRITAL'!$B$1:$XFD$1,0)
        )&lt;&gt;"",
        "CON COBERTURA CENEPRED",
        "SIN COBERTURA CENEPRED"
    ),
    "SIN COBERTURA CENEPRED"
)</f>
        <v>SIN COBERTURA CENEPRED</v>
      </c>
    </row>
    <row r="407" spans="1:8" x14ac:dyDescent="0.35">
      <c r="A407" s="359">
        <v>40508</v>
      </c>
      <c r="B407" t="s">
        <v>34585</v>
      </c>
      <c r="C407">
        <v>405</v>
      </c>
      <c r="D407">
        <v>4</v>
      </c>
      <c r="E407" t="str">
        <f>_xlfn.XLOOKUP(D407,'Ubigeo Departamental'!A:A,'Ubigeo Departamental'!B:B)</f>
        <v>Arequipa</v>
      </c>
      <c r="F407" t="str" cm="1">
        <f t="array" ref="F407">IFERROR(IF(INDEX('CENEPRED DISTRITAL'!$B:$XFD,
            _xlfn.XMATCH($F$1,'CENEPRED DISTRITAL'!$A:$A,0),
            _xlfn.XMATCH(A407,'CENEPRED DISTRITAL'!$B$1:$XFD$1,0)
        )&lt;&gt;"",        "CON COBERTURA CENEPRED",        "SIN COBERTURA CENEPRED"    ),    "SIN COBERTURA CENEPRED")</f>
        <v>SIN COBERTURA CENEPRED</v>
      </c>
      <c r="G407" t="str" cm="1">
        <f t="array" ref="G407">IFERROR(
    IF(
        INDEX(
            'CENEPRED DISTRITAL'!$B:$XFD,
            _xlfn.XMATCH($G$1,'CENEPRED DISTRITAL'!$A:$A,0),
            _xlfn.XMATCH(A407,'CENEPRED DISTRITAL'!$B$1:$XFD$1,0)
        )&lt;&gt;"",
        "CON COBERTURA CENEPRED",
        "SIN COBERTURA CENEPRED"
    ),
    "SIN COBERTURA CENEPRED"
)</f>
        <v>SIN COBERTURA CENEPRED</v>
      </c>
      <c r="H407" t="str" cm="1">
        <f t="array" ref="H407">IFERROR(
    IF(
        INDEX(
            'CENEPRED DISTRITAL'!$B:$XFD,
            _xlfn.XMATCH($H$1,'CENEPRED DISTRITAL'!$A:$A,0),
            _xlfn.XMATCH(A407,'CENEPRED DISTRITAL'!$B$1:$XFD$1,0)
        )&lt;&gt;"",
        "CON COBERTURA CENEPRED",
        "SIN COBERTURA CENEPRED"
    ),
    "SIN COBERTURA CENEPRED"
)</f>
        <v>SIN COBERTURA CENEPRED</v>
      </c>
    </row>
    <row r="408" spans="1:8" x14ac:dyDescent="0.35">
      <c r="A408" s="359">
        <v>40509</v>
      </c>
      <c r="B408" t="s">
        <v>36714</v>
      </c>
      <c r="C408">
        <v>405</v>
      </c>
      <c r="D408">
        <v>4</v>
      </c>
      <c r="E408" t="str">
        <f>_xlfn.XLOOKUP(D408,'Ubigeo Departamental'!A:A,'Ubigeo Departamental'!B:B)</f>
        <v>Arequipa</v>
      </c>
      <c r="F408" t="str" cm="1">
        <f t="array" ref="F408">IFERROR(IF(INDEX('CENEPRED DISTRITAL'!$B:$XFD,
            _xlfn.XMATCH($F$1,'CENEPRED DISTRITAL'!$A:$A,0),
            _xlfn.XMATCH(A408,'CENEPRED DISTRITAL'!$B$1:$XFD$1,0)
        )&lt;&gt;"",        "CON COBERTURA CENEPRED",        "SIN COBERTURA CENEPRED"    ),    "SIN COBERTURA CENEPRED")</f>
        <v>SIN COBERTURA CENEPRED</v>
      </c>
      <c r="G408" t="str" cm="1">
        <f t="array" ref="G408">IFERROR(
    IF(
        INDEX(
            'CENEPRED DISTRITAL'!$B:$XFD,
            _xlfn.XMATCH($G$1,'CENEPRED DISTRITAL'!$A:$A,0),
            _xlfn.XMATCH(A408,'CENEPRED DISTRITAL'!$B$1:$XFD$1,0)
        )&lt;&gt;"",
        "CON COBERTURA CENEPRED",
        "SIN COBERTURA CENEPRED"
    ),
    "SIN COBERTURA CENEPRED"
)</f>
        <v>SIN COBERTURA CENEPRED</v>
      </c>
      <c r="H408" t="str" cm="1">
        <f t="array" ref="H408">IFERROR(
    IF(
        INDEX(
            'CENEPRED DISTRITAL'!$B:$XFD,
            _xlfn.XMATCH($H$1,'CENEPRED DISTRITAL'!$A:$A,0),
            _xlfn.XMATCH(A408,'CENEPRED DISTRITAL'!$B$1:$XFD$1,0)
        )&lt;&gt;"",
        "CON COBERTURA CENEPRED",
        "SIN COBERTURA CENEPRED"
    ),
    "SIN COBERTURA CENEPRED"
)</f>
        <v>SIN COBERTURA CENEPRED</v>
      </c>
    </row>
    <row r="409" spans="1:8" x14ac:dyDescent="0.35">
      <c r="A409" s="359">
        <v>40510</v>
      </c>
      <c r="B409" t="s">
        <v>34586</v>
      </c>
      <c r="C409">
        <v>405</v>
      </c>
      <c r="D409">
        <v>4</v>
      </c>
      <c r="E409" t="str">
        <f>_xlfn.XLOOKUP(D409,'Ubigeo Departamental'!A:A,'Ubigeo Departamental'!B:B)</f>
        <v>Arequipa</v>
      </c>
      <c r="F409" t="str" cm="1">
        <f t="array" ref="F409">IFERROR(IF(INDEX('CENEPRED DISTRITAL'!$B:$XFD,
            _xlfn.XMATCH($F$1,'CENEPRED DISTRITAL'!$A:$A,0),
            _xlfn.XMATCH(A409,'CENEPRED DISTRITAL'!$B$1:$XFD$1,0)
        )&lt;&gt;"",        "CON COBERTURA CENEPRED",        "SIN COBERTURA CENEPRED"    ),    "SIN COBERTURA CENEPRED")</f>
        <v>SIN COBERTURA CENEPRED</v>
      </c>
      <c r="G409" t="str" cm="1">
        <f t="array" ref="G409">IFERROR(
    IF(
        INDEX(
            'CENEPRED DISTRITAL'!$B:$XFD,
            _xlfn.XMATCH($G$1,'CENEPRED DISTRITAL'!$A:$A,0),
            _xlfn.XMATCH(A409,'CENEPRED DISTRITAL'!$B$1:$XFD$1,0)
        )&lt;&gt;"",
        "CON COBERTURA CENEPRED",
        "SIN COBERTURA CENEPRED"
    ),
    "SIN COBERTURA CENEPRED"
)</f>
        <v>SIN COBERTURA CENEPRED</v>
      </c>
      <c r="H409" t="str" cm="1">
        <f t="array" ref="H409">IFERROR(
    IF(
        INDEX(
            'CENEPRED DISTRITAL'!$B:$XFD,
            _xlfn.XMATCH($H$1,'CENEPRED DISTRITAL'!$A:$A,0),
            _xlfn.XMATCH(A409,'CENEPRED DISTRITAL'!$B$1:$XFD$1,0)
        )&lt;&gt;"",
        "CON COBERTURA CENEPRED",
        "SIN COBERTURA CENEPRED"
    ),
    "SIN COBERTURA CENEPRED"
)</f>
        <v>SIN COBERTURA CENEPRED</v>
      </c>
    </row>
    <row r="410" spans="1:8" x14ac:dyDescent="0.35">
      <c r="A410" s="359">
        <v>40511</v>
      </c>
      <c r="B410" t="s">
        <v>34970</v>
      </c>
      <c r="C410">
        <v>405</v>
      </c>
      <c r="D410">
        <v>4</v>
      </c>
      <c r="E410" t="str">
        <f>_xlfn.XLOOKUP(D410,'Ubigeo Departamental'!A:A,'Ubigeo Departamental'!B:B)</f>
        <v>Arequipa</v>
      </c>
      <c r="F410" t="str" cm="1">
        <f t="array" ref="F410">IFERROR(IF(INDEX('CENEPRED DISTRITAL'!$B:$XFD,
            _xlfn.XMATCH($F$1,'CENEPRED DISTRITAL'!$A:$A,0),
            _xlfn.XMATCH(A410,'CENEPRED DISTRITAL'!$B$1:$XFD$1,0)
        )&lt;&gt;"",        "CON COBERTURA CENEPRED",        "SIN COBERTURA CENEPRED"    ),    "SIN COBERTURA CENEPRED")</f>
        <v>SIN COBERTURA CENEPRED</v>
      </c>
      <c r="G410" t="str" cm="1">
        <f t="array" ref="G410">IFERROR(
    IF(
        INDEX(
            'CENEPRED DISTRITAL'!$B:$XFD,
            _xlfn.XMATCH($G$1,'CENEPRED DISTRITAL'!$A:$A,0),
            _xlfn.XMATCH(A410,'CENEPRED DISTRITAL'!$B$1:$XFD$1,0)
        )&lt;&gt;"",
        "CON COBERTURA CENEPRED",
        "SIN COBERTURA CENEPRED"
    ),
    "SIN COBERTURA CENEPRED"
)</f>
        <v>SIN COBERTURA CENEPRED</v>
      </c>
      <c r="H410" t="str" cm="1">
        <f t="array" ref="H410">IFERROR(
    IF(
        INDEX(
            'CENEPRED DISTRITAL'!$B:$XFD,
            _xlfn.XMATCH($H$1,'CENEPRED DISTRITAL'!$A:$A,0),
            _xlfn.XMATCH(A410,'CENEPRED DISTRITAL'!$B$1:$XFD$1,0)
        )&lt;&gt;"",
        "CON COBERTURA CENEPRED",
        "SIN COBERTURA CENEPRED"
    ),
    "SIN COBERTURA CENEPRED"
)</f>
        <v>SIN COBERTURA CENEPRED</v>
      </c>
    </row>
    <row r="411" spans="1:8" x14ac:dyDescent="0.35">
      <c r="A411" s="359">
        <v>40512</v>
      </c>
      <c r="B411" t="s">
        <v>36715</v>
      </c>
      <c r="C411">
        <v>405</v>
      </c>
      <c r="D411">
        <v>4</v>
      </c>
      <c r="E411" t="str">
        <f>_xlfn.XLOOKUP(D411,'Ubigeo Departamental'!A:A,'Ubigeo Departamental'!B:B)</f>
        <v>Arequipa</v>
      </c>
      <c r="F411" t="str" cm="1">
        <f t="array" ref="F411">IFERROR(IF(INDEX('CENEPRED DISTRITAL'!$B:$XFD,
            _xlfn.XMATCH($F$1,'CENEPRED DISTRITAL'!$A:$A,0),
            _xlfn.XMATCH(A411,'CENEPRED DISTRITAL'!$B$1:$XFD$1,0)
        )&lt;&gt;"",        "CON COBERTURA CENEPRED",        "SIN COBERTURA CENEPRED"    ),    "SIN COBERTURA CENEPRED")</f>
        <v>SIN COBERTURA CENEPRED</v>
      </c>
      <c r="G411" t="str" cm="1">
        <f t="array" ref="G411">IFERROR(
    IF(
        INDEX(
            'CENEPRED DISTRITAL'!$B:$XFD,
            _xlfn.XMATCH($G$1,'CENEPRED DISTRITAL'!$A:$A,0),
            _xlfn.XMATCH(A411,'CENEPRED DISTRITAL'!$B$1:$XFD$1,0)
        )&lt;&gt;"",
        "CON COBERTURA CENEPRED",
        "SIN COBERTURA CENEPRED"
    ),
    "SIN COBERTURA CENEPRED"
)</f>
        <v>SIN COBERTURA CENEPRED</v>
      </c>
      <c r="H411" t="str" cm="1">
        <f t="array" ref="H411">IFERROR(
    IF(
        INDEX(
            'CENEPRED DISTRITAL'!$B:$XFD,
            _xlfn.XMATCH($H$1,'CENEPRED DISTRITAL'!$A:$A,0),
            _xlfn.XMATCH(A411,'CENEPRED DISTRITAL'!$B$1:$XFD$1,0)
        )&lt;&gt;"",
        "CON COBERTURA CENEPRED",
        "SIN COBERTURA CENEPRED"
    ),
    "SIN COBERTURA CENEPRED"
)</f>
        <v>SIN COBERTURA CENEPRED</v>
      </c>
    </row>
    <row r="412" spans="1:8" x14ac:dyDescent="0.35">
      <c r="A412" s="359">
        <v>40513</v>
      </c>
      <c r="B412" t="s">
        <v>36716</v>
      </c>
      <c r="C412">
        <v>405</v>
      </c>
      <c r="D412">
        <v>4</v>
      </c>
      <c r="E412" t="str">
        <f>_xlfn.XLOOKUP(D412,'Ubigeo Departamental'!A:A,'Ubigeo Departamental'!B:B)</f>
        <v>Arequipa</v>
      </c>
      <c r="F412" t="str" cm="1">
        <f t="array" ref="F412">IFERROR(IF(INDEX('CENEPRED DISTRITAL'!$B:$XFD,
            _xlfn.XMATCH($F$1,'CENEPRED DISTRITAL'!$A:$A,0),
            _xlfn.XMATCH(A412,'CENEPRED DISTRITAL'!$B$1:$XFD$1,0)
        )&lt;&gt;"",        "CON COBERTURA CENEPRED",        "SIN COBERTURA CENEPRED"    ),    "SIN COBERTURA CENEPRED")</f>
        <v>SIN COBERTURA CENEPRED</v>
      </c>
      <c r="G412" t="str" cm="1">
        <f t="array" ref="G412">IFERROR(
    IF(
        INDEX(
            'CENEPRED DISTRITAL'!$B:$XFD,
            _xlfn.XMATCH($G$1,'CENEPRED DISTRITAL'!$A:$A,0),
            _xlfn.XMATCH(A412,'CENEPRED DISTRITAL'!$B$1:$XFD$1,0)
        )&lt;&gt;"",
        "CON COBERTURA CENEPRED",
        "SIN COBERTURA CENEPRED"
    ),
    "SIN COBERTURA CENEPRED"
)</f>
        <v>SIN COBERTURA CENEPRED</v>
      </c>
      <c r="H412" t="str" cm="1">
        <f t="array" ref="H412">IFERROR(
    IF(
        INDEX(
            'CENEPRED DISTRITAL'!$B:$XFD,
            _xlfn.XMATCH($H$1,'CENEPRED DISTRITAL'!$A:$A,0),
            _xlfn.XMATCH(A412,'CENEPRED DISTRITAL'!$B$1:$XFD$1,0)
        )&lt;&gt;"",
        "CON COBERTURA CENEPRED",
        "SIN COBERTURA CENEPRED"
    ),
    "SIN COBERTURA CENEPRED"
)</f>
        <v>SIN COBERTURA CENEPRED</v>
      </c>
    </row>
    <row r="413" spans="1:8" x14ac:dyDescent="0.35">
      <c r="A413" s="359">
        <v>40514</v>
      </c>
      <c r="B413" t="s">
        <v>36717</v>
      </c>
      <c r="C413">
        <v>405</v>
      </c>
      <c r="D413">
        <v>4</v>
      </c>
      <c r="E413" t="str">
        <f>_xlfn.XLOOKUP(D413,'Ubigeo Departamental'!A:A,'Ubigeo Departamental'!B:B)</f>
        <v>Arequipa</v>
      </c>
      <c r="F413" t="str" cm="1">
        <f t="array" ref="F413">IFERROR(IF(INDEX('CENEPRED DISTRITAL'!$B:$XFD,
            _xlfn.XMATCH($F$1,'CENEPRED DISTRITAL'!$A:$A,0),
            _xlfn.XMATCH(A413,'CENEPRED DISTRITAL'!$B$1:$XFD$1,0)
        )&lt;&gt;"",        "CON COBERTURA CENEPRED",        "SIN COBERTURA CENEPRED"    ),    "SIN COBERTURA CENEPRED")</f>
        <v>SIN COBERTURA CENEPRED</v>
      </c>
      <c r="G413" t="str" cm="1">
        <f t="array" ref="G413">IFERROR(
    IF(
        INDEX(
            'CENEPRED DISTRITAL'!$B:$XFD,
            _xlfn.XMATCH($G$1,'CENEPRED DISTRITAL'!$A:$A,0),
            _xlfn.XMATCH(A413,'CENEPRED DISTRITAL'!$B$1:$XFD$1,0)
        )&lt;&gt;"",
        "CON COBERTURA CENEPRED",
        "SIN COBERTURA CENEPRED"
    ),
    "SIN COBERTURA CENEPRED"
)</f>
        <v>SIN COBERTURA CENEPRED</v>
      </c>
      <c r="H413" t="str" cm="1">
        <f t="array" ref="H413">IFERROR(
    IF(
        INDEX(
            'CENEPRED DISTRITAL'!$B:$XFD,
            _xlfn.XMATCH($H$1,'CENEPRED DISTRITAL'!$A:$A,0),
            _xlfn.XMATCH(A413,'CENEPRED DISTRITAL'!$B$1:$XFD$1,0)
        )&lt;&gt;"",
        "CON COBERTURA CENEPRED",
        "SIN COBERTURA CENEPRED"
    ),
    "SIN COBERTURA CENEPRED"
)</f>
        <v>SIN COBERTURA CENEPRED</v>
      </c>
    </row>
    <row r="414" spans="1:8" x14ac:dyDescent="0.35">
      <c r="A414" s="359">
        <v>40515</v>
      </c>
      <c r="B414" t="s">
        <v>34587</v>
      </c>
      <c r="C414">
        <v>405</v>
      </c>
      <c r="D414">
        <v>4</v>
      </c>
      <c r="E414" t="str">
        <f>_xlfn.XLOOKUP(D414,'Ubigeo Departamental'!A:A,'Ubigeo Departamental'!B:B)</f>
        <v>Arequipa</v>
      </c>
      <c r="F414" t="str" cm="1">
        <f t="array" ref="F414">IFERROR(IF(INDEX('CENEPRED DISTRITAL'!$B:$XFD,
            _xlfn.XMATCH($F$1,'CENEPRED DISTRITAL'!$A:$A,0),
            _xlfn.XMATCH(A414,'CENEPRED DISTRITAL'!$B$1:$XFD$1,0)
        )&lt;&gt;"",        "CON COBERTURA CENEPRED",        "SIN COBERTURA CENEPRED"    ),    "SIN COBERTURA CENEPRED")</f>
        <v>SIN COBERTURA CENEPRED</v>
      </c>
      <c r="G414" t="str" cm="1">
        <f t="array" ref="G414">IFERROR(
    IF(
        INDEX(
            'CENEPRED DISTRITAL'!$B:$XFD,
            _xlfn.XMATCH($G$1,'CENEPRED DISTRITAL'!$A:$A,0),
            _xlfn.XMATCH(A414,'CENEPRED DISTRITAL'!$B$1:$XFD$1,0)
        )&lt;&gt;"",
        "CON COBERTURA CENEPRED",
        "SIN COBERTURA CENEPRED"
    ),
    "SIN COBERTURA CENEPRED"
)</f>
        <v>SIN COBERTURA CENEPRED</v>
      </c>
      <c r="H414" t="str" cm="1">
        <f t="array" ref="H414">IFERROR(
    IF(
        INDEX(
            'CENEPRED DISTRITAL'!$B:$XFD,
            _xlfn.XMATCH($H$1,'CENEPRED DISTRITAL'!$A:$A,0),
            _xlfn.XMATCH(A414,'CENEPRED DISTRITAL'!$B$1:$XFD$1,0)
        )&lt;&gt;"",
        "CON COBERTURA CENEPRED",
        "SIN COBERTURA CENEPRED"
    ),
    "SIN COBERTURA CENEPRED"
)</f>
        <v>SIN COBERTURA CENEPRED</v>
      </c>
    </row>
    <row r="415" spans="1:8" x14ac:dyDescent="0.35">
      <c r="A415" s="359">
        <v>40516</v>
      </c>
      <c r="B415" t="s">
        <v>31631</v>
      </c>
      <c r="C415">
        <v>405</v>
      </c>
      <c r="D415">
        <v>4</v>
      </c>
      <c r="E415" t="str">
        <f>_xlfn.XLOOKUP(D415,'Ubigeo Departamental'!A:A,'Ubigeo Departamental'!B:B)</f>
        <v>Arequipa</v>
      </c>
      <c r="F415" t="str" cm="1">
        <f t="array" ref="F415">IFERROR(IF(INDEX('CENEPRED DISTRITAL'!$B:$XFD,
            _xlfn.XMATCH($F$1,'CENEPRED DISTRITAL'!$A:$A,0),
            _xlfn.XMATCH(A415,'CENEPRED DISTRITAL'!$B$1:$XFD$1,0)
        )&lt;&gt;"",        "CON COBERTURA CENEPRED",        "SIN COBERTURA CENEPRED"    ),    "SIN COBERTURA CENEPRED")</f>
        <v>CON COBERTURA CENEPRED</v>
      </c>
      <c r="G415" t="str" cm="1">
        <f t="array" ref="G415">IFERROR(
    IF(
        INDEX(
            'CENEPRED DISTRITAL'!$B:$XFD,
            _xlfn.XMATCH($G$1,'CENEPRED DISTRITAL'!$A:$A,0),
            _xlfn.XMATCH(A415,'CENEPRED DISTRITAL'!$B$1:$XFD$1,0)
        )&lt;&gt;"",
        "CON COBERTURA CENEPRED",
        "SIN COBERTURA CENEPRED"
    ),
    "SIN COBERTURA CENEPRED"
)</f>
        <v>CON COBERTURA CENEPRED</v>
      </c>
      <c r="H415" t="str" cm="1">
        <f t="array" ref="H415">IFERROR(
    IF(
        INDEX(
            'CENEPRED DISTRITAL'!$B:$XFD,
            _xlfn.XMATCH($H$1,'CENEPRED DISTRITAL'!$A:$A,0),
            _xlfn.XMATCH(A415,'CENEPRED DISTRITAL'!$B$1:$XFD$1,0)
        )&lt;&gt;"",
        "CON COBERTURA CENEPRED",
        "SIN COBERTURA CENEPRED"
    ),
    "SIN COBERTURA CENEPRED"
)</f>
        <v>CON COBERTURA CENEPRED</v>
      </c>
    </row>
    <row r="416" spans="1:8" x14ac:dyDescent="0.35">
      <c r="A416" s="359">
        <v>40517</v>
      </c>
      <c r="B416" t="s">
        <v>34195</v>
      </c>
      <c r="C416">
        <v>405</v>
      </c>
      <c r="D416">
        <v>4</v>
      </c>
      <c r="E416" t="str">
        <f>_xlfn.XLOOKUP(D416,'Ubigeo Departamental'!A:A,'Ubigeo Departamental'!B:B)</f>
        <v>Arequipa</v>
      </c>
      <c r="F416" t="str" cm="1">
        <f t="array" ref="F416">IFERROR(IF(INDEX('CENEPRED DISTRITAL'!$B:$XFD,
            _xlfn.XMATCH($F$1,'CENEPRED DISTRITAL'!$A:$A,0),
            _xlfn.XMATCH(A416,'CENEPRED DISTRITAL'!$B$1:$XFD$1,0)
        )&lt;&gt;"",        "CON COBERTURA CENEPRED",        "SIN COBERTURA CENEPRED"    ),    "SIN COBERTURA CENEPRED")</f>
        <v>SIN COBERTURA CENEPRED</v>
      </c>
      <c r="G416" t="str" cm="1">
        <f t="array" ref="G416">IFERROR(
    IF(
        INDEX(
            'CENEPRED DISTRITAL'!$B:$XFD,
            _xlfn.XMATCH($G$1,'CENEPRED DISTRITAL'!$A:$A,0),
            _xlfn.XMATCH(A416,'CENEPRED DISTRITAL'!$B$1:$XFD$1,0)
        )&lt;&gt;"",
        "CON COBERTURA CENEPRED",
        "SIN COBERTURA CENEPRED"
    ),
    "SIN COBERTURA CENEPRED"
)</f>
        <v>SIN COBERTURA CENEPRED</v>
      </c>
      <c r="H416" t="str" cm="1">
        <f t="array" ref="H416">IFERROR(
    IF(
        INDEX(
            'CENEPRED DISTRITAL'!$B:$XFD,
            _xlfn.XMATCH($H$1,'CENEPRED DISTRITAL'!$A:$A,0),
            _xlfn.XMATCH(A416,'CENEPRED DISTRITAL'!$B$1:$XFD$1,0)
        )&lt;&gt;"",
        "CON COBERTURA CENEPRED",
        "SIN COBERTURA CENEPRED"
    ),
    "SIN COBERTURA CENEPRED"
)</f>
        <v>SIN COBERTURA CENEPRED</v>
      </c>
    </row>
    <row r="417" spans="1:8" x14ac:dyDescent="0.35">
      <c r="A417" s="359">
        <v>40518</v>
      </c>
      <c r="B417" t="s">
        <v>34588</v>
      </c>
      <c r="C417">
        <v>405</v>
      </c>
      <c r="D417">
        <v>4</v>
      </c>
      <c r="E417" t="str">
        <f>_xlfn.XLOOKUP(D417,'Ubigeo Departamental'!A:A,'Ubigeo Departamental'!B:B)</f>
        <v>Arequipa</v>
      </c>
      <c r="F417" t="str" cm="1">
        <f t="array" ref="F417">IFERROR(IF(INDEX('CENEPRED DISTRITAL'!$B:$XFD,
            _xlfn.XMATCH($F$1,'CENEPRED DISTRITAL'!$A:$A,0),
            _xlfn.XMATCH(A417,'CENEPRED DISTRITAL'!$B$1:$XFD$1,0)
        )&lt;&gt;"",        "CON COBERTURA CENEPRED",        "SIN COBERTURA CENEPRED"    ),    "SIN COBERTURA CENEPRED")</f>
        <v>SIN COBERTURA CENEPRED</v>
      </c>
      <c r="G417" t="str" cm="1">
        <f t="array" ref="G417">IFERROR(
    IF(
        INDEX(
            'CENEPRED DISTRITAL'!$B:$XFD,
            _xlfn.XMATCH($G$1,'CENEPRED DISTRITAL'!$A:$A,0),
            _xlfn.XMATCH(A417,'CENEPRED DISTRITAL'!$B$1:$XFD$1,0)
        )&lt;&gt;"",
        "CON COBERTURA CENEPRED",
        "SIN COBERTURA CENEPRED"
    ),
    "SIN COBERTURA CENEPRED"
)</f>
        <v>SIN COBERTURA CENEPRED</v>
      </c>
      <c r="H417" t="str" cm="1">
        <f t="array" ref="H417">IFERROR(
    IF(
        INDEX(
            'CENEPRED DISTRITAL'!$B:$XFD,
            _xlfn.XMATCH($H$1,'CENEPRED DISTRITAL'!$A:$A,0),
            _xlfn.XMATCH(A417,'CENEPRED DISTRITAL'!$B$1:$XFD$1,0)
        )&lt;&gt;"",
        "CON COBERTURA CENEPRED",
        "SIN COBERTURA CENEPRED"
    ),
    "SIN COBERTURA CENEPRED"
)</f>
        <v>SIN COBERTURA CENEPRED</v>
      </c>
    </row>
    <row r="418" spans="1:8" x14ac:dyDescent="0.35">
      <c r="A418" s="359">
        <v>40519</v>
      </c>
      <c r="B418" t="s">
        <v>34334</v>
      </c>
      <c r="C418">
        <v>405</v>
      </c>
      <c r="D418">
        <v>4</v>
      </c>
      <c r="E418" t="str">
        <f>_xlfn.XLOOKUP(D418,'Ubigeo Departamental'!A:A,'Ubigeo Departamental'!B:B)</f>
        <v>Arequipa</v>
      </c>
      <c r="F418" t="str" cm="1">
        <f t="array" ref="F418">IFERROR(IF(INDEX('CENEPRED DISTRITAL'!$B:$XFD,
            _xlfn.XMATCH($F$1,'CENEPRED DISTRITAL'!$A:$A,0),
            _xlfn.XMATCH(A418,'CENEPRED DISTRITAL'!$B$1:$XFD$1,0)
        )&lt;&gt;"",        "CON COBERTURA CENEPRED",        "SIN COBERTURA CENEPRED"    ),    "SIN COBERTURA CENEPRED")</f>
        <v>SIN COBERTURA CENEPRED</v>
      </c>
      <c r="G418" t="str" cm="1">
        <f t="array" ref="G418">IFERROR(
    IF(
        INDEX(
            'CENEPRED DISTRITAL'!$B:$XFD,
            _xlfn.XMATCH($G$1,'CENEPRED DISTRITAL'!$A:$A,0),
            _xlfn.XMATCH(A418,'CENEPRED DISTRITAL'!$B$1:$XFD$1,0)
        )&lt;&gt;"",
        "CON COBERTURA CENEPRED",
        "SIN COBERTURA CENEPRED"
    ),
    "SIN COBERTURA CENEPRED"
)</f>
        <v>SIN COBERTURA CENEPRED</v>
      </c>
      <c r="H418" t="str" cm="1">
        <f t="array" ref="H418">IFERROR(
    IF(
        INDEX(
            'CENEPRED DISTRITAL'!$B:$XFD,
            _xlfn.XMATCH($H$1,'CENEPRED DISTRITAL'!$A:$A,0),
            _xlfn.XMATCH(A418,'CENEPRED DISTRITAL'!$B$1:$XFD$1,0)
        )&lt;&gt;"",
        "CON COBERTURA CENEPRED",
        "SIN COBERTURA CENEPRED"
    ),
    "SIN COBERTURA CENEPRED"
)</f>
        <v>SIN COBERTURA CENEPRED</v>
      </c>
    </row>
    <row r="419" spans="1:8" x14ac:dyDescent="0.35">
      <c r="A419" s="359">
        <v>40520</v>
      </c>
      <c r="B419" t="s">
        <v>31558</v>
      </c>
      <c r="C419">
        <v>405</v>
      </c>
      <c r="D419">
        <v>4</v>
      </c>
      <c r="E419" t="str">
        <f>_xlfn.XLOOKUP(D419,'Ubigeo Departamental'!A:A,'Ubigeo Departamental'!B:B)</f>
        <v>Arequipa</v>
      </c>
      <c r="F419" t="str" cm="1">
        <f t="array" ref="F419">IFERROR(IF(INDEX('CENEPRED DISTRITAL'!$B:$XFD,
            _xlfn.XMATCH($F$1,'CENEPRED DISTRITAL'!$A:$A,0),
            _xlfn.XMATCH(A419,'CENEPRED DISTRITAL'!$B$1:$XFD$1,0)
        )&lt;&gt;"",        "CON COBERTURA CENEPRED",        "SIN COBERTURA CENEPRED"    ),    "SIN COBERTURA CENEPRED")</f>
        <v>CON COBERTURA CENEPRED</v>
      </c>
      <c r="G419" t="str" cm="1">
        <f t="array" ref="G419">IFERROR(
    IF(
        INDEX(
            'CENEPRED DISTRITAL'!$B:$XFD,
            _xlfn.XMATCH($G$1,'CENEPRED DISTRITAL'!$A:$A,0),
            _xlfn.XMATCH(A419,'CENEPRED DISTRITAL'!$B$1:$XFD$1,0)
        )&lt;&gt;"",
        "CON COBERTURA CENEPRED",
        "SIN COBERTURA CENEPRED"
    ),
    "SIN COBERTURA CENEPRED"
)</f>
        <v>CON COBERTURA CENEPRED</v>
      </c>
      <c r="H419" t="str" cm="1">
        <f t="array" ref="H419">IFERROR(
    IF(
        INDEX(
            'CENEPRED DISTRITAL'!$B:$XFD,
            _xlfn.XMATCH($H$1,'CENEPRED DISTRITAL'!$A:$A,0),
            _xlfn.XMATCH(A419,'CENEPRED DISTRITAL'!$B$1:$XFD$1,0)
        )&lt;&gt;"",
        "CON COBERTURA CENEPRED",
        "SIN COBERTURA CENEPRED"
    ),
    "SIN COBERTURA CENEPRED"
)</f>
        <v>SIN COBERTURA CENEPRED</v>
      </c>
    </row>
    <row r="420" spans="1:8" x14ac:dyDescent="0.35">
      <c r="A420" s="359">
        <v>40601</v>
      </c>
      <c r="B420" t="s">
        <v>34273</v>
      </c>
      <c r="C420">
        <v>406</v>
      </c>
      <c r="D420">
        <v>4</v>
      </c>
      <c r="E420" t="str">
        <f>_xlfn.XLOOKUP(D420,'Ubigeo Departamental'!A:A,'Ubigeo Departamental'!B:B)</f>
        <v>Arequipa</v>
      </c>
      <c r="F420" t="str" cm="1">
        <f t="array" ref="F420">IFERROR(IF(INDEX('CENEPRED DISTRITAL'!$B:$XFD,
            _xlfn.XMATCH($F$1,'CENEPRED DISTRITAL'!$A:$A,0),
            _xlfn.XMATCH(A420,'CENEPRED DISTRITAL'!$B$1:$XFD$1,0)
        )&lt;&gt;"",        "CON COBERTURA CENEPRED",        "SIN COBERTURA CENEPRED"    ),    "SIN COBERTURA CENEPRED")</f>
        <v>SIN COBERTURA CENEPRED</v>
      </c>
      <c r="G420" t="str" cm="1">
        <f t="array" ref="G420">IFERROR(
    IF(
        INDEX(
            'CENEPRED DISTRITAL'!$B:$XFD,
            _xlfn.XMATCH($G$1,'CENEPRED DISTRITAL'!$A:$A,0),
            _xlfn.XMATCH(A420,'CENEPRED DISTRITAL'!$B$1:$XFD$1,0)
        )&lt;&gt;"",
        "CON COBERTURA CENEPRED",
        "SIN COBERTURA CENEPRED"
    ),
    "SIN COBERTURA CENEPRED"
)</f>
        <v>SIN COBERTURA CENEPRED</v>
      </c>
      <c r="H420" t="str" cm="1">
        <f t="array" ref="H420">IFERROR(
    IF(
        INDEX(
            'CENEPRED DISTRITAL'!$B:$XFD,
            _xlfn.XMATCH($H$1,'CENEPRED DISTRITAL'!$A:$A,0),
            _xlfn.XMATCH(A420,'CENEPRED DISTRITAL'!$B$1:$XFD$1,0)
        )&lt;&gt;"",
        "CON COBERTURA CENEPRED",
        "SIN COBERTURA CENEPRED"
    ),
    "SIN COBERTURA CENEPRED"
)</f>
        <v>SIN COBERTURA CENEPRED</v>
      </c>
    </row>
    <row r="421" spans="1:8" x14ac:dyDescent="0.35">
      <c r="A421" s="359">
        <v>40602</v>
      </c>
      <c r="B421" t="s">
        <v>34589</v>
      </c>
      <c r="C421">
        <v>406</v>
      </c>
      <c r="D421">
        <v>4</v>
      </c>
      <c r="E421" t="str">
        <f>_xlfn.XLOOKUP(D421,'Ubigeo Departamental'!A:A,'Ubigeo Departamental'!B:B)</f>
        <v>Arequipa</v>
      </c>
      <c r="F421" t="str" cm="1">
        <f t="array" ref="F421">IFERROR(IF(INDEX('CENEPRED DISTRITAL'!$B:$XFD,
            _xlfn.XMATCH($F$1,'CENEPRED DISTRITAL'!$A:$A,0),
            _xlfn.XMATCH(A421,'CENEPRED DISTRITAL'!$B$1:$XFD$1,0)
        )&lt;&gt;"",        "CON COBERTURA CENEPRED",        "SIN COBERTURA CENEPRED"    ),    "SIN COBERTURA CENEPRED")</f>
        <v>SIN COBERTURA CENEPRED</v>
      </c>
      <c r="G421" t="str" cm="1">
        <f t="array" ref="G421">IFERROR(
    IF(
        INDEX(
            'CENEPRED DISTRITAL'!$B:$XFD,
            _xlfn.XMATCH($G$1,'CENEPRED DISTRITAL'!$A:$A,0),
            _xlfn.XMATCH(A421,'CENEPRED DISTRITAL'!$B$1:$XFD$1,0)
        )&lt;&gt;"",
        "CON COBERTURA CENEPRED",
        "SIN COBERTURA CENEPRED"
    ),
    "SIN COBERTURA CENEPRED"
)</f>
        <v>SIN COBERTURA CENEPRED</v>
      </c>
      <c r="H421" t="str" cm="1">
        <f t="array" ref="H421">IFERROR(
    IF(
        INDEX(
            'CENEPRED DISTRITAL'!$B:$XFD,
            _xlfn.XMATCH($H$1,'CENEPRED DISTRITAL'!$A:$A,0),
            _xlfn.XMATCH(A421,'CENEPRED DISTRITAL'!$B$1:$XFD$1,0)
        )&lt;&gt;"",
        "CON COBERTURA CENEPRED",
        "SIN COBERTURA CENEPRED"
    ),
    "SIN COBERTURA CENEPRED"
)</f>
        <v>SIN COBERTURA CENEPRED</v>
      </c>
    </row>
    <row r="422" spans="1:8" x14ac:dyDescent="0.35">
      <c r="A422" s="359">
        <v>40603</v>
      </c>
      <c r="B422" t="s">
        <v>34335</v>
      </c>
      <c r="C422">
        <v>406</v>
      </c>
      <c r="D422">
        <v>4</v>
      </c>
      <c r="E422" t="str">
        <f>_xlfn.XLOOKUP(D422,'Ubigeo Departamental'!A:A,'Ubigeo Departamental'!B:B)</f>
        <v>Arequipa</v>
      </c>
      <c r="F422" t="str" cm="1">
        <f t="array" ref="F422">IFERROR(IF(INDEX('CENEPRED DISTRITAL'!$B:$XFD,
            _xlfn.XMATCH($F$1,'CENEPRED DISTRITAL'!$A:$A,0),
            _xlfn.XMATCH(A422,'CENEPRED DISTRITAL'!$B$1:$XFD$1,0)
        )&lt;&gt;"",        "CON COBERTURA CENEPRED",        "SIN COBERTURA CENEPRED"    ),    "SIN COBERTURA CENEPRED")</f>
        <v>SIN COBERTURA CENEPRED</v>
      </c>
      <c r="G422" t="str" cm="1">
        <f t="array" ref="G422">IFERROR(
    IF(
        INDEX(
            'CENEPRED DISTRITAL'!$B:$XFD,
            _xlfn.XMATCH($G$1,'CENEPRED DISTRITAL'!$A:$A,0),
            _xlfn.XMATCH(A422,'CENEPRED DISTRITAL'!$B$1:$XFD$1,0)
        )&lt;&gt;"",
        "CON COBERTURA CENEPRED",
        "SIN COBERTURA CENEPRED"
    ),
    "SIN COBERTURA CENEPRED"
)</f>
        <v>SIN COBERTURA CENEPRED</v>
      </c>
      <c r="H422" t="str" cm="1">
        <f t="array" ref="H422">IFERROR(
    IF(
        INDEX(
            'CENEPRED DISTRITAL'!$B:$XFD,
            _xlfn.XMATCH($H$1,'CENEPRED DISTRITAL'!$A:$A,0),
            _xlfn.XMATCH(A422,'CENEPRED DISTRITAL'!$B$1:$XFD$1,0)
        )&lt;&gt;"",
        "CON COBERTURA CENEPRED",
        "SIN COBERTURA CENEPRED"
    ),
    "SIN COBERTURA CENEPRED"
)</f>
        <v>SIN COBERTURA CENEPRED</v>
      </c>
    </row>
    <row r="423" spans="1:8" x14ac:dyDescent="0.35">
      <c r="A423" s="359">
        <v>40604</v>
      </c>
      <c r="B423" t="s">
        <v>34590</v>
      </c>
      <c r="C423">
        <v>406</v>
      </c>
      <c r="D423">
        <v>4</v>
      </c>
      <c r="E423" t="str">
        <f>_xlfn.XLOOKUP(D423,'Ubigeo Departamental'!A:A,'Ubigeo Departamental'!B:B)</f>
        <v>Arequipa</v>
      </c>
      <c r="F423" t="str" cm="1">
        <f t="array" ref="F423">IFERROR(IF(INDEX('CENEPRED DISTRITAL'!$B:$XFD,
            _xlfn.XMATCH($F$1,'CENEPRED DISTRITAL'!$A:$A,0),
            _xlfn.XMATCH(A423,'CENEPRED DISTRITAL'!$B$1:$XFD$1,0)
        )&lt;&gt;"",        "CON COBERTURA CENEPRED",        "SIN COBERTURA CENEPRED"    ),    "SIN COBERTURA CENEPRED")</f>
        <v>SIN COBERTURA CENEPRED</v>
      </c>
      <c r="G423" t="str" cm="1">
        <f t="array" ref="G423">IFERROR(
    IF(
        INDEX(
            'CENEPRED DISTRITAL'!$B:$XFD,
            _xlfn.XMATCH($G$1,'CENEPRED DISTRITAL'!$A:$A,0),
            _xlfn.XMATCH(A423,'CENEPRED DISTRITAL'!$B$1:$XFD$1,0)
        )&lt;&gt;"",
        "CON COBERTURA CENEPRED",
        "SIN COBERTURA CENEPRED"
    ),
    "SIN COBERTURA CENEPRED"
)</f>
        <v>SIN COBERTURA CENEPRED</v>
      </c>
      <c r="H423" t="str" cm="1">
        <f t="array" ref="H423">IFERROR(
    IF(
        INDEX(
            'CENEPRED DISTRITAL'!$B:$XFD,
            _xlfn.XMATCH($H$1,'CENEPRED DISTRITAL'!$A:$A,0),
            _xlfn.XMATCH(A423,'CENEPRED DISTRITAL'!$B$1:$XFD$1,0)
        )&lt;&gt;"",
        "CON COBERTURA CENEPRED",
        "SIN COBERTURA CENEPRED"
    ),
    "SIN COBERTURA CENEPRED"
)</f>
        <v>SIN COBERTURA CENEPRED</v>
      </c>
    </row>
    <row r="424" spans="1:8" x14ac:dyDescent="0.35">
      <c r="A424" s="359">
        <v>40605</v>
      </c>
      <c r="B424" t="s">
        <v>36718</v>
      </c>
      <c r="C424">
        <v>406</v>
      </c>
      <c r="D424">
        <v>4</v>
      </c>
      <c r="E424" t="str">
        <f>_xlfn.XLOOKUP(D424,'Ubigeo Departamental'!A:A,'Ubigeo Departamental'!B:B)</f>
        <v>Arequipa</v>
      </c>
      <c r="F424" t="str" cm="1">
        <f t="array" ref="F424">IFERROR(IF(INDEX('CENEPRED DISTRITAL'!$B:$XFD,
            _xlfn.XMATCH($F$1,'CENEPRED DISTRITAL'!$A:$A,0),
            _xlfn.XMATCH(A424,'CENEPRED DISTRITAL'!$B$1:$XFD$1,0)
        )&lt;&gt;"",        "CON COBERTURA CENEPRED",        "SIN COBERTURA CENEPRED"    ),    "SIN COBERTURA CENEPRED")</f>
        <v>SIN COBERTURA CENEPRED</v>
      </c>
      <c r="G424" t="str" cm="1">
        <f t="array" ref="G424">IFERROR(
    IF(
        INDEX(
            'CENEPRED DISTRITAL'!$B:$XFD,
            _xlfn.XMATCH($G$1,'CENEPRED DISTRITAL'!$A:$A,0),
            _xlfn.XMATCH(A424,'CENEPRED DISTRITAL'!$B$1:$XFD$1,0)
        )&lt;&gt;"",
        "CON COBERTURA CENEPRED",
        "SIN COBERTURA CENEPRED"
    ),
    "SIN COBERTURA CENEPRED"
)</f>
        <v>SIN COBERTURA CENEPRED</v>
      </c>
      <c r="H424" t="str" cm="1">
        <f t="array" ref="H424">IFERROR(
    IF(
        INDEX(
            'CENEPRED DISTRITAL'!$B:$XFD,
            _xlfn.XMATCH($H$1,'CENEPRED DISTRITAL'!$A:$A,0),
            _xlfn.XMATCH(A424,'CENEPRED DISTRITAL'!$B$1:$XFD$1,0)
        )&lt;&gt;"",
        "CON COBERTURA CENEPRED",
        "SIN COBERTURA CENEPRED"
    ),
    "SIN COBERTURA CENEPRED"
)</f>
        <v>SIN COBERTURA CENEPRED</v>
      </c>
    </row>
    <row r="425" spans="1:8" x14ac:dyDescent="0.35">
      <c r="A425" s="359">
        <v>40606</v>
      </c>
      <c r="B425" t="s">
        <v>36719</v>
      </c>
      <c r="C425">
        <v>406</v>
      </c>
      <c r="D425">
        <v>4</v>
      </c>
      <c r="E425" t="str">
        <f>_xlfn.XLOOKUP(D425,'Ubigeo Departamental'!A:A,'Ubigeo Departamental'!B:B)</f>
        <v>Arequipa</v>
      </c>
      <c r="F425" t="str" cm="1">
        <f t="array" ref="F425">IFERROR(IF(INDEX('CENEPRED DISTRITAL'!$B:$XFD,
            _xlfn.XMATCH($F$1,'CENEPRED DISTRITAL'!$A:$A,0),
            _xlfn.XMATCH(A425,'CENEPRED DISTRITAL'!$B$1:$XFD$1,0)
        )&lt;&gt;"",        "CON COBERTURA CENEPRED",        "SIN COBERTURA CENEPRED"    ),    "SIN COBERTURA CENEPRED")</f>
        <v>SIN COBERTURA CENEPRED</v>
      </c>
      <c r="G425" t="str" cm="1">
        <f t="array" ref="G425">IFERROR(
    IF(
        INDEX(
            'CENEPRED DISTRITAL'!$B:$XFD,
            _xlfn.XMATCH($G$1,'CENEPRED DISTRITAL'!$A:$A,0),
            _xlfn.XMATCH(A425,'CENEPRED DISTRITAL'!$B$1:$XFD$1,0)
        )&lt;&gt;"",
        "CON COBERTURA CENEPRED",
        "SIN COBERTURA CENEPRED"
    ),
    "SIN COBERTURA CENEPRED"
)</f>
        <v>SIN COBERTURA CENEPRED</v>
      </c>
      <c r="H425" t="str" cm="1">
        <f t="array" ref="H425">IFERROR(
    IF(
        INDEX(
            'CENEPRED DISTRITAL'!$B:$XFD,
            _xlfn.XMATCH($H$1,'CENEPRED DISTRITAL'!$A:$A,0),
            _xlfn.XMATCH(A425,'CENEPRED DISTRITAL'!$B$1:$XFD$1,0)
        )&lt;&gt;"",
        "CON COBERTURA CENEPRED",
        "SIN COBERTURA CENEPRED"
    ),
    "SIN COBERTURA CENEPRED"
)</f>
        <v>SIN COBERTURA CENEPRED</v>
      </c>
    </row>
    <row r="426" spans="1:8" x14ac:dyDescent="0.35">
      <c r="A426" s="359">
        <v>40607</v>
      </c>
      <c r="B426" t="s">
        <v>36720</v>
      </c>
      <c r="C426">
        <v>406</v>
      </c>
      <c r="D426">
        <v>4</v>
      </c>
      <c r="E426" t="str">
        <f>_xlfn.XLOOKUP(D426,'Ubigeo Departamental'!A:A,'Ubigeo Departamental'!B:B)</f>
        <v>Arequipa</v>
      </c>
      <c r="F426" t="str" cm="1">
        <f t="array" ref="F426">IFERROR(IF(INDEX('CENEPRED DISTRITAL'!$B:$XFD,
            _xlfn.XMATCH($F$1,'CENEPRED DISTRITAL'!$A:$A,0),
            _xlfn.XMATCH(A426,'CENEPRED DISTRITAL'!$B$1:$XFD$1,0)
        )&lt;&gt;"",        "CON COBERTURA CENEPRED",        "SIN COBERTURA CENEPRED"    ),    "SIN COBERTURA CENEPRED")</f>
        <v>SIN COBERTURA CENEPRED</v>
      </c>
      <c r="G426" t="str" cm="1">
        <f t="array" ref="G426">IFERROR(
    IF(
        INDEX(
            'CENEPRED DISTRITAL'!$B:$XFD,
            _xlfn.XMATCH($G$1,'CENEPRED DISTRITAL'!$A:$A,0),
            _xlfn.XMATCH(A426,'CENEPRED DISTRITAL'!$B$1:$XFD$1,0)
        )&lt;&gt;"",
        "CON COBERTURA CENEPRED",
        "SIN COBERTURA CENEPRED"
    ),
    "SIN COBERTURA CENEPRED"
)</f>
        <v>SIN COBERTURA CENEPRED</v>
      </c>
      <c r="H426" t="str" cm="1">
        <f t="array" ref="H426">IFERROR(
    IF(
        INDEX(
            'CENEPRED DISTRITAL'!$B:$XFD,
            _xlfn.XMATCH($H$1,'CENEPRED DISTRITAL'!$A:$A,0),
            _xlfn.XMATCH(A426,'CENEPRED DISTRITAL'!$B$1:$XFD$1,0)
        )&lt;&gt;"",
        "CON COBERTURA CENEPRED",
        "SIN COBERTURA CENEPRED"
    ),
    "SIN COBERTURA CENEPRED"
)</f>
        <v>SIN COBERTURA CENEPRED</v>
      </c>
    </row>
    <row r="427" spans="1:8" x14ac:dyDescent="0.35">
      <c r="A427" s="359">
        <v>40608</v>
      </c>
      <c r="B427" t="s">
        <v>34117</v>
      </c>
      <c r="C427">
        <v>406</v>
      </c>
      <c r="D427">
        <v>4</v>
      </c>
      <c r="E427" t="str">
        <f>_xlfn.XLOOKUP(D427,'Ubigeo Departamental'!A:A,'Ubigeo Departamental'!B:B)</f>
        <v>Arequipa</v>
      </c>
      <c r="F427" t="str" cm="1">
        <f t="array" ref="F427">IFERROR(IF(INDEX('CENEPRED DISTRITAL'!$B:$XFD,
            _xlfn.XMATCH($F$1,'CENEPRED DISTRITAL'!$A:$A,0),
            _xlfn.XMATCH(A427,'CENEPRED DISTRITAL'!$B$1:$XFD$1,0)
        )&lt;&gt;"",        "CON COBERTURA CENEPRED",        "SIN COBERTURA CENEPRED"    ),    "SIN COBERTURA CENEPRED")</f>
        <v>SIN COBERTURA CENEPRED</v>
      </c>
      <c r="G427" t="str" cm="1">
        <f t="array" ref="G427">IFERROR(
    IF(
        INDEX(
            'CENEPRED DISTRITAL'!$B:$XFD,
            _xlfn.XMATCH($G$1,'CENEPRED DISTRITAL'!$A:$A,0),
            _xlfn.XMATCH(A427,'CENEPRED DISTRITAL'!$B$1:$XFD$1,0)
        )&lt;&gt;"",
        "CON COBERTURA CENEPRED",
        "SIN COBERTURA CENEPRED"
    ),
    "SIN COBERTURA CENEPRED"
)</f>
        <v>SIN COBERTURA CENEPRED</v>
      </c>
      <c r="H427" t="str" cm="1">
        <f t="array" ref="H427">IFERROR(
    IF(
        INDEX(
            'CENEPRED DISTRITAL'!$B:$XFD,
            _xlfn.XMATCH($H$1,'CENEPRED DISTRITAL'!$A:$A,0),
            _xlfn.XMATCH(A427,'CENEPRED DISTRITAL'!$B$1:$XFD$1,0)
        )&lt;&gt;"",
        "CON COBERTURA CENEPRED",
        "SIN COBERTURA CENEPRED"
    ),
    "SIN COBERTURA CENEPRED"
)</f>
        <v>SIN COBERTURA CENEPRED</v>
      </c>
    </row>
    <row r="428" spans="1:8" x14ac:dyDescent="0.35">
      <c r="A428" s="359">
        <v>40701</v>
      </c>
      <c r="B428" t="s">
        <v>31560</v>
      </c>
      <c r="C428">
        <v>407</v>
      </c>
      <c r="D428">
        <v>4</v>
      </c>
      <c r="E428" t="str">
        <f>_xlfn.XLOOKUP(D428,'Ubigeo Departamental'!A:A,'Ubigeo Departamental'!B:B)</f>
        <v>Arequipa</v>
      </c>
      <c r="F428" t="str" cm="1">
        <f t="array" ref="F428">IFERROR(IF(INDEX('CENEPRED DISTRITAL'!$B:$XFD,
            _xlfn.XMATCH($F$1,'CENEPRED DISTRITAL'!$A:$A,0),
            _xlfn.XMATCH(A428,'CENEPRED DISTRITAL'!$B$1:$XFD$1,0)
        )&lt;&gt;"",        "CON COBERTURA CENEPRED",        "SIN COBERTURA CENEPRED"    ),    "SIN COBERTURA CENEPRED")</f>
        <v>CON COBERTURA CENEPRED</v>
      </c>
      <c r="G428" t="str" cm="1">
        <f t="array" ref="G428">IFERROR(
    IF(
        INDEX(
            'CENEPRED DISTRITAL'!$B:$XFD,
            _xlfn.XMATCH($G$1,'CENEPRED DISTRITAL'!$A:$A,0),
            _xlfn.XMATCH(A428,'CENEPRED DISTRITAL'!$B$1:$XFD$1,0)
        )&lt;&gt;"",
        "CON COBERTURA CENEPRED",
        "SIN COBERTURA CENEPRED"
    ),
    "SIN COBERTURA CENEPRED"
)</f>
        <v>CON COBERTURA CENEPRED</v>
      </c>
      <c r="H428" t="str" cm="1">
        <f t="array" ref="H428">IFERROR(
    IF(
        INDEX(
            'CENEPRED DISTRITAL'!$B:$XFD,
            _xlfn.XMATCH($H$1,'CENEPRED DISTRITAL'!$A:$A,0),
            _xlfn.XMATCH(A428,'CENEPRED DISTRITAL'!$B$1:$XFD$1,0)
        )&lt;&gt;"",
        "CON COBERTURA CENEPRED",
        "SIN COBERTURA CENEPRED"
    ),
    "SIN COBERTURA CENEPRED"
)</f>
        <v>SIN COBERTURA CENEPRED</v>
      </c>
    </row>
    <row r="429" spans="1:8" x14ac:dyDescent="0.35">
      <c r="A429" s="359">
        <v>40702</v>
      </c>
      <c r="B429" t="s">
        <v>31593</v>
      </c>
      <c r="C429">
        <v>407</v>
      </c>
      <c r="D429">
        <v>4</v>
      </c>
      <c r="E429" t="str">
        <f>_xlfn.XLOOKUP(D429,'Ubigeo Departamental'!A:A,'Ubigeo Departamental'!B:B)</f>
        <v>Arequipa</v>
      </c>
      <c r="F429" t="str" cm="1">
        <f t="array" ref="F429">IFERROR(IF(INDEX('CENEPRED DISTRITAL'!$B:$XFD,
            _xlfn.XMATCH($F$1,'CENEPRED DISTRITAL'!$A:$A,0),
            _xlfn.XMATCH(A429,'CENEPRED DISTRITAL'!$B$1:$XFD$1,0)
        )&lt;&gt;"",        "CON COBERTURA CENEPRED",        "SIN COBERTURA CENEPRED"    ),    "SIN COBERTURA CENEPRED")</f>
        <v>CON COBERTURA CENEPRED</v>
      </c>
      <c r="G429" t="str" cm="1">
        <f t="array" ref="G429">IFERROR(
    IF(
        INDEX(
            'CENEPRED DISTRITAL'!$B:$XFD,
            _xlfn.XMATCH($G$1,'CENEPRED DISTRITAL'!$A:$A,0),
            _xlfn.XMATCH(A429,'CENEPRED DISTRITAL'!$B$1:$XFD$1,0)
        )&lt;&gt;"",
        "CON COBERTURA CENEPRED",
        "SIN COBERTURA CENEPRED"
    ),
    "SIN COBERTURA CENEPRED"
)</f>
        <v>CON COBERTURA CENEPRED</v>
      </c>
      <c r="H429" t="str" cm="1">
        <f t="array" ref="H429">IFERROR(
    IF(
        INDEX(
            'CENEPRED DISTRITAL'!$B:$XFD,
            _xlfn.XMATCH($H$1,'CENEPRED DISTRITAL'!$A:$A,0),
            _xlfn.XMATCH(A429,'CENEPRED DISTRITAL'!$B$1:$XFD$1,0)
        )&lt;&gt;"",
        "CON COBERTURA CENEPRED",
        "SIN COBERTURA CENEPRED"
    ),
    "SIN COBERTURA CENEPRED"
)</f>
        <v>SIN COBERTURA CENEPRED</v>
      </c>
    </row>
    <row r="430" spans="1:8" x14ac:dyDescent="0.35">
      <c r="A430" s="359">
        <v>40703</v>
      </c>
      <c r="B430" t="s">
        <v>34336</v>
      </c>
      <c r="C430">
        <v>407</v>
      </c>
      <c r="D430">
        <v>4</v>
      </c>
      <c r="E430" t="str">
        <f>_xlfn.XLOOKUP(D430,'Ubigeo Departamental'!A:A,'Ubigeo Departamental'!B:B)</f>
        <v>Arequipa</v>
      </c>
      <c r="F430" t="str" cm="1">
        <f t="array" ref="F430">IFERROR(IF(INDEX('CENEPRED DISTRITAL'!$B:$XFD,
            _xlfn.XMATCH($F$1,'CENEPRED DISTRITAL'!$A:$A,0),
            _xlfn.XMATCH(A430,'CENEPRED DISTRITAL'!$B$1:$XFD$1,0)
        )&lt;&gt;"",        "CON COBERTURA CENEPRED",        "SIN COBERTURA CENEPRED"    ),    "SIN COBERTURA CENEPRED")</f>
        <v>SIN COBERTURA CENEPRED</v>
      </c>
      <c r="G430" t="str" cm="1">
        <f t="array" ref="G430">IFERROR(
    IF(
        INDEX(
            'CENEPRED DISTRITAL'!$B:$XFD,
            _xlfn.XMATCH($G$1,'CENEPRED DISTRITAL'!$A:$A,0),
            _xlfn.XMATCH(A430,'CENEPRED DISTRITAL'!$B$1:$XFD$1,0)
        )&lt;&gt;"",
        "CON COBERTURA CENEPRED",
        "SIN COBERTURA CENEPRED"
    ),
    "SIN COBERTURA CENEPRED"
)</f>
        <v>SIN COBERTURA CENEPRED</v>
      </c>
      <c r="H430" t="str" cm="1">
        <f t="array" ref="H430">IFERROR(
    IF(
        INDEX(
            'CENEPRED DISTRITAL'!$B:$XFD,
            _xlfn.XMATCH($H$1,'CENEPRED DISTRITAL'!$A:$A,0),
            _xlfn.XMATCH(A430,'CENEPRED DISTRITAL'!$B$1:$XFD$1,0)
        )&lt;&gt;"",
        "CON COBERTURA CENEPRED",
        "SIN COBERTURA CENEPRED"
    ),
    "SIN COBERTURA CENEPRED"
)</f>
        <v>SIN COBERTURA CENEPRED</v>
      </c>
    </row>
    <row r="431" spans="1:8" x14ac:dyDescent="0.35">
      <c r="A431" s="359">
        <v>40704</v>
      </c>
      <c r="B431" t="s">
        <v>31559</v>
      </c>
      <c r="C431">
        <v>407</v>
      </c>
      <c r="D431">
        <v>4</v>
      </c>
      <c r="E431" t="str">
        <f>_xlfn.XLOOKUP(D431,'Ubigeo Departamental'!A:A,'Ubigeo Departamental'!B:B)</f>
        <v>Arequipa</v>
      </c>
      <c r="F431" t="str" cm="1">
        <f t="array" ref="F431">IFERROR(IF(INDEX('CENEPRED DISTRITAL'!$B:$XFD,
            _xlfn.XMATCH($F$1,'CENEPRED DISTRITAL'!$A:$A,0),
            _xlfn.XMATCH(A431,'CENEPRED DISTRITAL'!$B$1:$XFD$1,0)
        )&lt;&gt;"",        "CON COBERTURA CENEPRED",        "SIN COBERTURA CENEPRED"    ),    "SIN COBERTURA CENEPRED")</f>
        <v>SIN COBERTURA CENEPRED</v>
      </c>
      <c r="G431" t="str" cm="1">
        <f t="array" ref="G431">IFERROR(
    IF(
        INDEX(
            'CENEPRED DISTRITAL'!$B:$XFD,
            _xlfn.XMATCH($G$1,'CENEPRED DISTRITAL'!$A:$A,0),
            _xlfn.XMATCH(A431,'CENEPRED DISTRITAL'!$B$1:$XFD$1,0)
        )&lt;&gt;"",
        "CON COBERTURA CENEPRED",
        "SIN COBERTURA CENEPRED"
    ),
    "SIN COBERTURA CENEPRED"
)</f>
        <v>SIN COBERTURA CENEPRED</v>
      </c>
      <c r="H431" t="str" cm="1">
        <f t="array" ref="H431">IFERROR(
    IF(
        INDEX(
            'CENEPRED DISTRITAL'!$B:$XFD,
            _xlfn.XMATCH($H$1,'CENEPRED DISTRITAL'!$A:$A,0),
            _xlfn.XMATCH(A431,'CENEPRED DISTRITAL'!$B$1:$XFD$1,0)
        )&lt;&gt;"",
        "CON COBERTURA CENEPRED",
        "SIN COBERTURA CENEPRED"
    ),
    "SIN COBERTURA CENEPRED"
)</f>
        <v>SIN COBERTURA CENEPRED</v>
      </c>
    </row>
    <row r="432" spans="1:8" x14ac:dyDescent="0.35">
      <c r="A432" s="359">
        <v>40705</v>
      </c>
      <c r="B432" t="s">
        <v>34274</v>
      </c>
      <c r="C432">
        <v>407</v>
      </c>
      <c r="D432">
        <v>4</v>
      </c>
      <c r="E432" t="str">
        <f>_xlfn.XLOOKUP(D432,'Ubigeo Departamental'!A:A,'Ubigeo Departamental'!B:B)</f>
        <v>Arequipa</v>
      </c>
      <c r="F432" t="str" cm="1">
        <f t="array" ref="F432">IFERROR(IF(INDEX('CENEPRED DISTRITAL'!$B:$XFD,
            _xlfn.XMATCH($F$1,'CENEPRED DISTRITAL'!$A:$A,0),
            _xlfn.XMATCH(A432,'CENEPRED DISTRITAL'!$B$1:$XFD$1,0)
        )&lt;&gt;"",        "CON COBERTURA CENEPRED",        "SIN COBERTURA CENEPRED"    ),    "SIN COBERTURA CENEPRED")</f>
        <v>SIN COBERTURA CENEPRED</v>
      </c>
      <c r="G432" t="str" cm="1">
        <f t="array" ref="G432">IFERROR(
    IF(
        INDEX(
            'CENEPRED DISTRITAL'!$B:$XFD,
            _xlfn.XMATCH($G$1,'CENEPRED DISTRITAL'!$A:$A,0),
            _xlfn.XMATCH(A432,'CENEPRED DISTRITAL'!$B$1:$XFD$1,0)
        )&lt;&gt;"",
        "CON COBERTURA CENEPRED",
        "SIN COBERTURA CENEPRED"
    ),
    "SIN COBERTURA CENEPRED"
)</f>
        <v>SIN COBERTURA CENEPRED</v>
      </c>
      <c r="H432" t="str" cm="1">
        <f t="array" ref="H432">IFERROR(
    IF(
        INDEX(
            'CENEPRED DISTRITAL'!$B:$XFD,
            _xlfn.XMATCH($H$1,'CENEPRED DISTRITAL'!$A:$A,0),
            _xlfn.XMATCH(A432,'CENEPRED DISTRITAL'!$B$1:$XFD$1,0)
        )&lt;&gt;"",
        "CON COBERTURA CENEPRED",
        "SIN COBERTURA CENEPRED"
    ),
    "SIN COBERTURA CENEPRED"
)</f>
        <v>SIN COBERTURA CENEPRED</v>
      </c>
    </row>
    <row r="433" spans="1:8" x14ac:dyDescent="0.35">
      <c r="A433" s="359">
        <v>40706</v>
      </c>
      <c r="B433" t="s">
        <v>36721</v>
      </c>
      <c r="C433">
        <v>407</v>
      </c>
      <c r="D433">
        <v>4</v>
      </c>
      <c r="E433" t="str">
        <f>_xlfn.XLOOKUP(D433,'Ubigeo Departamental'!A:A,'Ubigeo Departamental'!B:B)</f>
        <v>Arequipa</v>
      </c>
      <c r="F433" t="str" cm="1">
        <f t="array" ref="F433">IFERROR(IF(INDEX('CENEPRED DISTRITAL'!$B:$XFD,
            _xlfn.XMATCH($F$1,'CENEPRED DISTRITAL'!$A:$A,0),
            _xlfn.XMATCH(A433,'CENEPRED DISTRITAL'!$B$1:$XFD$1,0)
        )&lt;&gt;"",        "CON COBERTURA CENEPRED",        "SIN COBERTURA CENEPRED"    ),    "SIN COBERTURA CENEPRED")</f>
        <v>CON COBERTURA CENEPRED</v>
      </c>
      <c r="G433" t="str" cm="1">
        <f t="array" ref="G433">IFERROR(
    IF(
        INDEX(
            'CENEPRED DISTRITAL'!$B:$XFD,
            _xlfn.XMATCH($G$1,'CENEPRED DISTRITAL'!$A:$A,0),
            _xlfn.XMATCH(A433,'CENEPRED DISTRITAL'!$B$1:$XFD$1,0)
        )&lt;&gt;"",
        "CON COBERTURA CENEPRED",
        "SIN COBERTURA CENEPRED"
    ),
    "SIN COBERTURA CENEPRED"
)</f>
        <v>CON COBERTURA CENEPRED</v>
      </c>
      <c r="H433" t="str" cm="1">
        <f t="array" ref="H433">IFERROR(
    IF(
        INDEX(
            'CENEPRED DISTRITAL'!$B:$XFD,
            _xlfn.XMATCH($H$1,'CENEPRED DISTRITAL'!$A:$A,0),
            _xlfn.XMATCH(A433,'CENEPRED DISTRITAL'!$B$1:$XFD$1,0)
        )&lt;&gt;"",
        "CON COBERTURA CENEPRED",
        "SIN COBERTURA CENEPRED"
    ),
    "SIN COBERTURA CENEPRED"
)</f>
        <v>SIN COBERTURA CENEPRED</v>
      </c>
    </row>
    <row r="434" spans="1:8" x14ac:dyDescent="0.35">
      <c r="A434" s="359">
        <v>40801</v>
      </c>
      <c r="B434" t="s">
        <v>34977</v>
      </c>
      <c r="C434">
        <v>408</v>
      </c>
      <c r="D434">
        <v>4</v>
      </c>
      <c r="E434" t="str">
        <f>_xlfn.XLOOKUP(D434,'Ubigeo Departamental'!A:A,'Ubigeo Departamental'!B:B)</f>
        <v>Arequipa</v>
      </c>
      <c r="F434" t="str" cm="1">
        <f t="array" ref="F434">IFERROR(IF(INDEX('CENEPRED DISTRITAL'!$B:$XFD,
            _xlfn.XMATCH($F$1,'CENEPRED DISTRITAL'!$A:$A,0),
            _xlfn.XMATCH(A434,'CENEPRED DISTRITAL'!$B$1:$XFD$1,0)
        )&lt;&gt;"",        "CON COBERTURA CENEPRED",        "SIN COBERTURA CENEPRED"    ),    "SIN COBERTURA CENEPRED")</f>
        <v>SIN COBERTURA CENEPRED</v>
      </c>
      <c r="G434" t="str" cm="1">
        <f t="array" ref="G434">IFERROR(
    IF(
        INDEX(
            'CENEPRED DISTRITAL'!$B:$XFD,
            _xlfn.XMATCH($G$1,'CENEPRED DISTRITAL'!$A:$A,0),
            _xlfn.XMATCH(A434,'CENEPRED DISTRITAL'!$B$1:$XFD$1,0)
        )&lt;&gt;"",
        "CON COBERTURA CENEPRED",
        "SIN COBERTURA CENEPRED"
    ),
    "SIN COBERTURA CENEPRED"
)</f>
        <v>SIN COBERTURA CENEPRED</v>
      </c>
      <c r="H434" t="str" cm="1">
        <f t="array" ref="H434">IFERROR(
    IF(
        INDEX(
            'CENEPRED DISTRITAL'!$B:$XFD,
            _xlfn.XMATCH($H$1,'CENEPRED DISTRITAL'!$A:$A,0),
            _xlfn.XMATCH(A434,'CENEPRED DISTRITAL'!$B$1:$XFD$1,0)
        )&lt;&gt;"",
        "CON COBERTURA CENEPRED",
        "SIN COBERTURA CENEPRED"
    ),
    "SIN COBERTURA CENEPRED"
)</f>
        <v>SIN COBERTURA CENEPRED</v>
      </c>
    </row>
    <row r="435" spans="1:8" x14ac:dyDescent="0.35">
      <c r="A435" s="359">
        <v>40802</v>
      </c>
      <c r="B435" t="s">
        <v>34196</v>
      </c>
      <c r="C435">
        <v>408</v>
      </c>
      <c r="D435">
        <v>4</v>
      </c>
      <c r="E435" t="str">
        <f>_xlfn.XLOOKUP(D435,'Ubigeo Departamental'!A:A,'Ubigeo Departamental'!B:B)</f>
        <v>Arequipa</v>
      </c>
      <c r="F435" t="str" cm="1">
        <f t="array" ref="F435">IFERROR(IF(INDEX('CENEPRED DISTRITAL'!$B:$XFD,
            _xlfn.XMATCH($F$1,'CENEPRED DISTRITAL'!$A:$A,0),
            _xlfn.XMATCH(A435,'CENEPRED DISTRITAL'!$B$1:$XFD$1,0)
        )&lt;&gt;"",        "CON COBERTURA CENEPRED",        "SIN COBERTURA CENEPRED"    ),    "SIN COBERTURA CENEPRED")</f>
        <v>SIN COBERTURA CENEPRED</v>
      </c>
      <c r="G435" t="str" cm="1">
        <f t="array" ref="G435">IFERROR(
    IF(
        INDEX(
            'CENEPRED DISTRITAL'!$B:$XFD,
            _xlfn.XMATCH($G$1,'CENEPRED DISTRITAL'!$A:$A,0),
            _xlfn.XMATCH(A435,'CENEPRED DISTRITAL'!$B$1:$XFD$1,0)
        )&lt;&gt;"",
        "CON COBERTURA CENEPRED",
        "SIN COBERTURA CENEPRED"
    ),
    "SIN COBERTURA CENEPRED"
)</f>
        <v>SIN COBERTURA CENEPRED</v>
      </c>
      <c r="H435" t="str" cm="1">
        <f t="array" ref="H435">IFERROR(
    IF(
        INDEX(
            'CENEPRED DISTRITAL'!$B:$XFD,
            _xlfn.XMATCH($H$1,'CENEPRED DISTRITAL'!$A:$A,0),
            _xlfn.XMATCH(A435,'CENEPRED DISTRITAL'!$B$1:$XFD$1,0)
        )&lt;&gt;"",
        "CON COBERTURA CENEPRED",
        "SIN COBERTURA CENEPRED"
    ),
    "SIN COBERTURA CENEPRED"
)</f>
        <v>SIN COBERTURA CENEPRED</v>
      </c>
    </row>
    <row r="436" spans="1:8" x14ac:dyDescent="0.35">
      <c r="A436" s="359">
        <v>40803</v>
      </c>
      <c r="B436" t="s">
        <v>34400</v>
      </c>
      <c r="C436">
        <v>408</v>
      </c>
      <c r="D436">
        <v>4</v>
      </c>
      <c r="E436" t="str">
        <f>_xlfn.XLOOKUP(D436,'Ubigeo Departamental'!A:A,'Ubigeo Departamental'!B:B)</f>
        <v>Arequipa</v>
      </c>
      <c r="F436" t="str" cm="1">
        <f t="array" ref="F436">IFERROR(IF(INDEX('CENEPRED DISTRITAL'!$B:$XFD,
            _xlfn.XMATCH($F$1,'CENEPRED DISTRITAL'!$A:$A,0),
            _xlfn.XMATCH(A436,'CENEPRED DISTRITAL'!$B$1:$XFD$1,0)
        )&lt;&gt;"",        "CON COBERTURA CENEPRED",        "SIN COBERTURA CENEPRED"    ),    "SIN COBERTURA CENEPRED")</f>
        <v>SIN COBERTURA CENEPRED</v>
      </c>
      <c r="G436" t="str" cm="1">
        <f t="array" ref="G436">IFERROR(
    IF(
        INDEX(
            'CENEPRED DISTRITAL'!$B:$XFD,
            _xlfn.XMATCH($G$1,'CENEPRED DISTRITAL'!$A:$A,0),
            _xlfn.XMATCH(A436,'CENEPRED DISTRITAL'!$B$1:$XFD$1,0)
        )&lt;&gt;"",
        "CON COBERTURA CENEPRED",
        "SIN COBERTURA CENEPRED"
    ),
    "SIN COBERTURA CENEPRED"
)</f>
        <v>SIN COBERTURA CENEPRED</v>
      </c>
      <c r="H436" t="str" cm="1">
        <f t="array" ref="H436">IFERROR(
    IF(
        INDEX(
            'CENEPRED DISTRITAL'!$B:$XFD,
            _xlfn.XMATCH($H$1,'CENEPRED DISTRITAL'!$A:$A,0),
            _xlfn.XMATCH(A436,'CENEPRED DISTRITAL'!$B$1:$XFD$1,0)
        )&lt;&gt;"",
        "CON COBERTURA CENEPRED",
        "SIN COBERTURA CENEPRED"
    ),
    "SIN COBERTURA CENEPRED"
)</f>
        <v>SIN COBERTURA CENEPRED</v>
      </c>
    </row>
    <row r="437" spans="1:8" x14ac:dyDescent="0.35">
      <c r="A437" s="359">
        <v>40804</v>
      </c>
      <c r="B437" t="s">
        <v>34821</v>
      </c>
      <c r="C437">
        <v>408</v>
      </c>
      <c r="D437">
        <v>4</v>
      </c>
      <c r="E437" t="str">
        <f>_xlfn.XLOOKUP(D437,'Ubigeo Departamental'!A:A,'Ubigeo Departamental'!B:B)</f>
        <v>Arequipa</v>
      </c>
      <c r="F437" t="str" cm="1">
        <f t="array" ref="F437">IFERROR(IF(INDEX('CENEPRED DISTRITAL'!$B:$XFD,
            _xlfn.XMATCH($F$1,'CENEPRED DISTRITAL'!$A:$A,0),
            _xlfn.XMATCH(A437,'CENEPRED DISTRITAL'!$B$1:$XFD$1,0)
        )&lt;&gt;"",        "CON COBERTURA CENEPRED",        "SIN COBERTURA CENEPRED"    ),    "SIN COBERTURA CENEPRED")</f>
        <v>SIN COBERTURA CENEPRED</v>
      </c>
      <c r="G437" t="str" cm="1">
        <f t="array" ref="G437">IFERROR(
    IF(
        INDEX(
            'CENEPRED DISTRITAL'!$B:$XFD,
            _xlfn.XMATCH($G$1,'CENEPRED DISTRITAL'!$A:$A,0),
            _xlfn.XMATCH(A437,'CENEPRED DISTRITAL'!$B$1:$XFD$1,0)
        )&lt;&gt;"",
        "CON COBERTURA CENEPRED",
        "SIN COBERTURA CENEPRED"
    ),
    "SIN COBERTURA CENEPRED"
)</f>
        <v>SIN COBERTURA CENEPRED</v>
      </c>
      <c r="H437" t="str" cm="1">
        <f t="array" ref="H437">IFERROR(
    IF(
        INDEX(
            'CENEPRED DISTRITAL'!$B:$XFD,
            _xlfn.XMATCH($H$1,'CENEPRED DISTRITAL'!$A:$A,0),
            _xlfn.XMATCH(A437,'CENEPRED DISTRITAL'!$B$1:$XFD$1,0)
        )&lt;&gt;"",
        "CON COBERTURA CENEPRED",
        "SIN COBERTURA CENEPRED"
    ),
    "SIN COBERTURA CENEPRED"
)</f>
        <v>SIN COBERTURA CENEPRED</v>
      </c>
    </row>
    <row r="438" spans="1:8" x14ac:dyDescent="0.35">
      <c r="A438" s="359">
        <v>40805</v>
      </c>
      <c r="B438" t="s">
        <v>34591</v>
      </c>
      <c r="C438">
        <v>408</v>
      </c>
      <c r="D438">
        <v>4</v>
      </c>
      <c r="E438" t="str">
        <f>_xlfn.XLOOKUP(D438,'Ubigeo Departamental'!A:A,'Ubigeo Departamental'!B:B)</f>
        <v>Arequipa</v>
      </c>
      <c r="F438" t="str" cm="1">
        <f t="array" ref="F438">IFERROR(IF(INDEX('CENEPRED DISTRITAL'!$B:$XFD,
            _xlfn.XMATCH($F$1,'CENEPRED DISTRITAL'!$A:$A,0),
            _xlfn.XMATCH(A438,'CENEPRED DISTRITAL'!$B$1:$XFD$1,0)
        )&lt;&gt;"",        "CON COBERTURA CENEPRED",        "SIN COBERTURA CENEPRED"    ),    "SIN COBERTURA CENEPRED")</f>
        <v>SIN COBERTURA CENEPRED</v>
      </c>
      <c r="G438" t="str" cm="1">
        <f t="array" ref="G438">IFERROR(
    IF(
        INDEX(
            'CENEPRED DISTRITAL'!$B:$XFD,
            _xlfn.XMATCH($G$1,'CENEPRED DISTRITAL'!$A:$A,0),
            _xlfn.XMATCH(A438,'CENEPRED DISTRITAL'!$B$1:$XFD$1,0)
        )&lt;&gt;"",
        "CON COBERTURA CENEPRED",
        "SIN COBERTURA CENEPRED"
    ),
    "SIN COBERTURA CENEPRED"
)</f>
        <v>SIN COBERTURA CENEPRED</v>
      </c>
      <c r="H438" t="str" cm="1">
        <f t="array" ref="H438">IFERROR(
    IF(
        INDEX(
            'CENEPRED DISTRITAL'!$B:$XFD,
            _xlfn.XMATCH($H$1,'CENEPRED DISTRITAL'!$A:$A,0),
            _xlfn.XMATCH(A438,'CENEPRED DISTRITAL'!$B$1:$XFD$1,0)
        )&lt;&gt;"",
        "CON COBERTURA CENEPRED",
        "SIN COBERTURA CENEPRED"
    ),
    "SIN COBERTURA CENEPRED"
)</f>
        <v>SIN COBERTURA CENEPRED</v>
      </c>
    </row>
    <row r="439" spans="1:8" x14ac:dyDescent="0.35">
      <c r="A439" s="359">
        <v>40806</v>
      </c>
      <c r="B439" t="s">
        <v>36722</v>
      </c>
      <c r="C439">
        <v>408</v>
      </c>
      <c r="D439">
        <v>4</v>
      </c>
      <c r="E439" t="str">
        <f>_xlfn.XLOOKUP(D439,'Ubigeo Departamental'!A:A,'Ubigeo Departamental'!B:B)</f>
        <v>Arequipa</v>
      </c>
      <c r="F439" t="str" cm="1">
        <f t="array" ref="F439">IFERROR(IF(INDEX('CENEPRED DISTRITAL'!$B:$XFD,
            _xlfn.XMATCH($F$1,'CENEPRED DISTRITAL'!$A:$A,0),
            _xlfn.XMATCH(A439,'CENEPRED DISTRITAL'!$B$1:$XFD$1,0)
        )&lt;&gt;"",        "CON COBERTURA CENEPRED",        "SIN COBERTURA CENEPRED"    ),    "SIN COBERTURA CENEPRED")</f>
        <v>SIN COBERTURA CENEPRED</v>
      </c>
      <c r="G439" t="str" cm="1">
        <f t="array" ref="G439">IFERROR(
    IF(
        INDEX(
            'CENEPRED DISTRITAL'!$B:$XFD,
            _xlfn.XMATCH($G$1,'CENEPRED DISTRITAL'!$A:$A,0),
            _xlfn.XMATCH(A439,'CENEPRED DISTRITAL'!$B$1:$XFD$1,0)
        )&lt;&gt;"",
        "CON COBERTURA CENEPRED",
        "SIN COBERTURA CENEPRED"
    ),
    "SIN COBERTURA CENEPRED"
)</f>
        <v>SIN COBERTURA CENEPRED</v>
      </c>
      <c r="H439" t="str" cm="1">
        <f t="array" ref="H439">IFERROR(
    IF(
        INDEX(
            'CENEPRED DISTRITAL'!$B:$XFD,
            _xlfn.XMATCH($H$1,'CENEPRED DISTRITAL'!$A:$A,0),
            _xlfn.XMATCH(A439,'CENEPRED DISTRITAL'!$B$1:$XFD$1,0)
        )&lt;&gt;"",
        "CON COBERTURA CENEPRED",
        "SIN COBERTURA CENEPRED"
    ),
    "SIN COBERTURA CENEPRED"
)</f>
        <v>SIN COBERTURA CENEPRED</v>
      </c>
    </row>
    <row r="440" spans="1:8" x14ac:dyDescent="0.35">
      <c r="A440" s="359">
        <v>40807</v>
      </c>
      <c r="B440" t="s">
        <v>34592</v>
      </c>
      <c r="C440">
        <v>408</v>
      </c>
      <c r="D440">
        <v>4</v>
      </c>
      <c r="E440" t="str">
        <f>_xlfn.XLOOKUP(D440,'Ubigeo Departamental'!A:A,'Ubigeo Departamental'!B:B)</f>
        <v>Arequipa</v>
      </c>
      <c r="F440" t="str" cm="1">
        <f t="array" ref="F440">IFERROR(IF(INDEX('CENEPRED DISTRITAL'!$B:$XFD,
            _xlfn.XMATCH($F$1,'CENEPRED DISTRITAL'!$A:$A,0),
            _xlfn.XMATCH(A440,'CENEPRED DISTRITAL'!$B$1:$XFD$1,0)
        )&lt;&gt;"",        "CON COBERTURA CENEPRED",        "SIN COBERTURA CENEPRED"    ),    "SIN COBERTURA CENEPRED")</f>
        <v>SIN COBERTURA CENEPRED</v>
      </c>
      <c r="G440" t="str" cm="1">
        <f t="array" ref="G440">IFERROR(
    IF(
        INDEX(
            'CENEPRED DISTRITAL'!$B:$XFD,
            _xlfn.XMATCH($G$1,'CENEPRED DISTRITAL'!$A:$A,0),
            _xlfn.XMATCH(A440,'CENEPRED DISTRITAL'!$B$1:$XFD$1,0)
        )&lt;&gt;"",
        "CON COBERTURA CENEPRED",
        "SIN COBERTURA CENEPRED"
    ),
    "SIN COBERTURA CENEPRED"
)</f>
        <v>SIN COBERTURA CENEPRED</v>
      </c>
      <c r="H440" t="str" cm="1">
        <f t="array" ref="H440">IFERROR(
    IF(
        INDEX(
            'CENEPRED DISTRITAL'!$B:$XFD,
            _xlfn.XMATCH($H$1,'CENEPRED DISTRITAL'!$A:$A,0),
            _xlfn.XMATCH(A440,'CENEPRED DISTRITAL'!$B$1:$XFD$1,0)
        )&lt;&gt;"",
        "CON COBERTURA CENEPRED",
        "SIN COBERTURA CENEPRED"
    ),
    "SIN COBERTURA CENEPRED"
)</f>
        <v>SIN COBERTURA CENEPRED</v>
      </c>
    </row>
    <row r="441" spans="1:8" x14ac:dyDescent="0.35">
      <c r="A441" s="359">
        <v>40808</v>
      </c>
      <c r="B441" t="s">
        <v>34593</v>
      </c>
      <c r="C441">
        <v>408</v>
      </c>
      <c r="D441">
        <v>4</v>
      </c>
      <c r="E441" t="str">
        <f>_xlfn.XLOOKUP(D441,'Ubigeo Departamental'!A:A,'Ubigeo Departamental'!B:B)</f>
        <v>Arequipa</v>
      </c>
      <c r="F441" t="str" cm="1">
        <f t="array" ref="F441">IFERROR(IF(INDEX('CENEPRED DISTRITAL'!$B:$XFD,
            _xlfn.XMATCH($F$1,'CENEPRED DISTRITAL'!$A:$A,0),
            _xlfn.XMATCH(A441,'CENEPRED DISTRITAL'!$B$1:$XFD$1,0)
        )&lt;&gt;"",        "CON COBERTURA CENEPRED",        "SIN COBERTURA CENEPRED"    ),    "SIN COBERTURA CENEPRED")</f>
        <v>SIN COBERTURA CENEPRED</v>
      </c>
      <c r="G441" t="str" cm="1">
        <f t="array" ref="G441">IFERROR(
    IF(
        INDEX(
            'CENEPRED DISTRITAL'!$B:$XFD,
            _xlfn.XMATCH($G$1,'CENEPRED DISTRITAL'!$A:$A,0),
            _xlfn.XMATCH(A441,'CENEPRED DISTRITAL'!$B$1:$XFD$1,0)
        )&lt;&gt;"",
        "CON COBERTURA CENEPRED",
        "SIN COBERTURA CENEPRED"
    ),
    "SIN COBERTURA CENEPRED"
)</f>
        <v>SIN COBERTURA CENEPRED</v>
      </c>
      <c r="H441" t="str" cm="1">
        <f t="array" ref="H441">IFERROR(
    IF(
        INDEX(
            'CENEPRED DISTRITAL'!$B:$XFD,
            _xlfn.XMATCH($H$1,'CENEPRED DISTRITAL'!$A:$A,0),
            _xlfn.XMATCH(A441,'CENEPRED DISTRITAL'!$B$1:$XFD$1,0)
        )&lt;&gt;"",
        "CON COBERTURA CENEPRED",
        "SIN COBERTURA CENEPRED"
    ),
    "SIN COBERTURA CENEPRED"
)</f>
        <v>SIN COBERTURA CENEPRED</v>
      </c>
    </row>
    <row r="442" spans="1:8" x14ac:dyDescent="0.35">
      <c r="A442" s="359">
        <v>40809</v>
      </c>
      <c r="B442" t="s">
        <v>36723</v>
      </c>
      <c r="C442">
        <v>408</v>
      </c>
      <c r="D442">
        <v>4</v>
      </c>
      <c r="E442" t="str">
        <f>_xlfn.XLOOKUP(D442,'Ubigeo Departamental'!A:A,'Ubigeo Departamental'!B:B)</f>
        <v>Arequipa</v>
      </c>
      <c r="F442" t="str" cm="1">
        <f t="array" ref="F442">IFERROR(IF(INDEX('CENEPRED DISTRITAL'!$B:$XFD,
            _xlfn.XMATCH($F$1,'CENEPRED DISTRITAL'!$A:$A,0),
            _xlfn.XMATCH(A442,'CENEPRED DISTRITAL'!$B$1:$XFD$1,0)
        )&lt;&gt;"",        "CON COBERTURA CENEPRED",        "SIN COBERTURA CENEPRED"    ),    "SIN COBERTURA CENEPRED")</f>
        <v>SIN COBERTURA CENEPRED</v>
      </c>
      <c r="G442" t="str" cm="1">
        <f t="array" ref="G442">IFERROR(
    IF(
        INDEX(
            'CENEPRED DISTRITAL'!$B:$XFD,
            _xlfn.XMATCH($G$1,'CENEPRED DISTRITAL'!$A:$A,0),
            _xlfn.XMATCH(A442,'CENEPRED DISTRITAL'!$B$1:$XFD$1,0)
        )&lt;&gt;"",
        "CON COBERTURA CENEPRED",
        "SIN COBERTURA CENEPRED"
    ),
    "SIN COBERTURA CENEPRED"
)</f>
        <v>SIN COBERTURA CENEPRED</v>
      </c>
      <c r="H442" t="str" cm="1">
        <f t="array" ref="H442">IFERROR(
    IF(
        INDEX(
            'CENEPRED DISTRITAL'!$B:$XFD,
            _xlfn.XMATCH($H$1,'CENEPRED DISTRITAL'!$A:$A,0),
            _xlfn.XMATCH(A442,'CENEPRED DISTRITAL'!$B$1:$XFD$1,0)
        )&lt;&gt;"",
        "CON COBERTURA CENEPRED",
        "SIN COBERTURA CENEPRED"
    ),
    "SIN COBERTURA CENEPRED"
)</f>
        <v>SIN COBERTURA CENEPRED</v>
      </c>
    </row>
    <row r="443" spans="1:8" x14ac:dyDescent="0.35">
      <c r="A443" s="359">
        <v>40810</v>
      </c>
      <c r="B443" t="s">
        <v>36724</v>
      </c>
      <c r="C443">
        <v>408</v>
      </c>
      <c r="D443">
        <v>4</v>
      </c>
      <c r="E443" t="str">
        <f>_xlfn.XLOOKUP(D443,'Ubigeo Departamental'!A:A,'Ubigeo Departamental'!B:B)</f>
        <v>Arequipa</v>
      </c>
      <c r="F443" t="str" cm="1">
        <f t="array" ref="F443">IFERROR(IF(INDEX('CENEPRED DISTRITAL'!$B:$XFD,
            _xlfn.XMATCH($F$1,'CENEPRED DISTRITAL'!$A:$A,0),
            _xlfn.XMATCH(A443,'CENEPRED DISTRITAL'!$B$1:$XFD$1,0)
        )&lt;&gt;"",        "CON COBERTURA CENEPRED",        "SIN COBERTURA CENEPRED"    ),    "SIN COBERTURA CENEPRED")</f>
        <v>SIN COBERTURA CENEPRED</v>
      </c>
      <c r="G443" t="str" cm="1">
        <f t="array" ref="G443">IFERROR(
    IF(
        INDEX(
            'CENEPRED DISTRITAL'!$B:$XFD,
            _xlfn.XMATCH($G$1,'CENEPRED DISTRITAL'!$A:$A,0),
            _xlfn.XMATCH(A443,'CENEPRED DISTRITAL'!$B$1:$XFD$1,0)
        )&lt;&gt;"",
        "CON COBERTURA CENEPRED",
        "SIN COBERTURA CENEPRED"
    ),
    "SIN COBERTURA CENEPRED"
)</f>
        <v>SIN COBERTURA CENEPRED</v>
      </c>
      <c r="H443" t="str" cm="1">
        <f t="array" ref="H443">IFERROR(
    IF(
        INDEX(
            'CENEPRED DISTRITAL'!$B:$XFD,
            _xlfn.XMATCH($H$1,'CENEPRED DISTRITAL'!$A:$A,0),
            _xlfn.XMATCH(A443,'CENEPRED DISTRITAL'!$B$1:$XFD$1,0)
        )&lt;&gt;"",
        "CON COBERTURA CENEPRED",
        "SIN COBERTURA CENEPRED"
    ),
    "SIN COBERTURA CENEPRED"
)</f>
        <v>SIN COBERTURA CENEPRED</v>
      </c>
    </row>
    <row r="444" spans="1:8" x14ac:dyDescent="0.35">
      <c r="A444" s="359">
        <v>40811</v>
      </c>
      <c r="B444" t="s">
        <v>34594</v>
      </c>
      <c r="C444">
        <v>408</v>
      </c>
      <c r="D444">
        <v>4</v>
      </c>
      <c r="E444" t="str">
        <f>_xlfn.XLOOKUP(D444,'Ubigeo Departamental'!A:A,'Ubigeo Departamental'!B:B)</f>
        <v>Arequipa</v>
      </c>
      <c r="F444" t="str" cm="1">
        <f t="array" ref="F444">IFERROR(IF(INDEX('CENEPRED DISTRITAL'!$B:$XFD,
            _xlfn.XMATCH($F$1,'CENEPRED DISTRITAL'!$A:$A,0),
            _xlfn.XMATCH(A444,'CENEPRED DISTRITAL'!$B$1:$XFD$1,0)
        )&lt;&gt;"",        "CON COBERTURA CENEPRED",        "SIN COBERTURA CENEPRED"    ),    "SIN COBERTURA CENEPRED")</f>
        <v>SIN COBERTURA CENEPRED</v>
      </c>
      <c r="G444" t="str" cm="1">
        <f t="array" ref="G444">IFERROR(
    IF(
        INDEX(
            'CENEPRED DISTRITAL'!$B:$XFD,
            _xlfn.XMATCH($G$1,'CENEPRED DISTRITAL'!$A:$A,0),
            _xlfn.XMATCH(A444,'CENEPRED DISTRITAL'!$B$1:$XFD$1,0)
        )&lt;&gt;"",
        "CON COBERTURA CENEPRED",
        "SIN COBERTURA CENEPRED"
    ),
    "SIN COBERTURA CENEPRED"
)</f>
        <v>SIN COBERTURA CENEPRED</v>
      </c>
      <c r="H444" t="str" cm="1">
        <f t="array" ref="H444">IFERROR(
    IF(
        INDEX(
            'CENEPRED DISTRITAL'!$B:$XFD,
            _xlfn.XMATCH($H$1,'CENEPRED DISTRITAL'!$A:$A,0),
            _xlfn.XMATCH(A444,'CENEPRED DISTRITAL'!$B$1:$XFD$1,0)
        )&lt;&gt;"",
        "CON COBERTURA CENEPRED",
        "SIN COBERTURA CENEPRED"
    ),
    "SIN COBERTURA CENEPRED"
)</f>
        <v>SIN COBERTURA CENEPRED</v>
      </c>
    </row>
    <row r="445" spans="1:8" x14ac:dyDescent="0.35">
      <c r="A445" s="359">
        <v>50101</v>
      </c>
      <c r="B445" t="s">
        <v>139</v>
      </c>
      <c r="C445">
        <v>501</v>
      </c>
      <c r="D445">
        <v>5</v>
      </c>
      <c r="E445" t="str">
        <f>_xlfn.XLOOKUP(D445,'Ubigeo Departamental'!A:A,'Ubigeo Departamental'!B:B)</f>
        <v>Ayacucho</v>
      </c>
      <c r="F445" t="str" cm="1">
        <f t="array" ref="F445">IFERROR(IF(INDEX('CENEPRED DISTRITAL'!$B:$XFD,
            _xlfn.XMATCH($F$1,'CENEPRED DISTRITAL'!$A:$A,0),
            _xlfn.XMATCH(A445,'CENEPRED DISTRITAL'!$B$1:$XFD$1,0)
        )&lt;&gt;"",        "CON COBERTURA CENEPRED",        "SIN COBERTURA CENEPRED"    ),    "SIN COBERTURA CENEPRED")</f>
        <v>CON COBERTURA CENEPRED</v>
      </c>
      <c r="G445" t="str" cm="1">
        <f t="array" ref="G445">IFERROR(
    IF(
        INDEX(
            'CENEPRED DISTRITAL'!$B:$XFD,
            _xlfn.XMATCH($G$1,'CENEPRED DISTRITAL'!$A:$A,0),
            _xlfn.XMATCH(A445,'CENEPRED DISTRITAL'!$B$1:$XFD$1,0)
        )&lt;&gt;"",
        "CON COBERTURA CENEPRED",
        "SIN COBERTURA CENEPRED"
    ),
    "SIN COBERTURA CENEPRED"
)</f>
        <v>CON COBERTURA CENEPRED</v>
      </c>
      <c r="H445" t="str" cm="1">
        <f t="array" ref="H445">IFERROR(
    IF(
        INDEX(
            'CENEPRED DISTRITAL'!$B:$XFD,
            _xlfn.XMATCH($H$1,'CENEPRED DISTRITAL'!$A:$A,0),
            _xlfn.XMATCH(A445,'CENEPRED DISTRITAL'!$B$1:$XFD$1,0)
        )&lt;&gt;"",
        "CON COBERTURA CENEPRED",
        "SIN COBERTURA CENEPRED"
    ),
    "SIN COBERTURA CENEPRED"
)</f>
        <v>CON COBERTURA CENEPRED</v>
      </c>
    </row>
    <row r="446" spans="1:8" x14ac:dyDescent="0.35">
      <c r="A446" s="359">
        <v>50102</v>
      </c>
      <c r="B446" t="s">
        <v>34595</v>
      </c>
      <c r="C446">
        <v>501</v>
      </c>
      <c r="D446">
        <v>5</v>
      </c>
      <c r="E446" t="str">
        <f>_xlfn.XLOOKUP(D446,'Ubigeo Departamental'!A:A,'Ubigeo Departamental'!B:B)</f>
        <v>Ayacucho</v>
      </c>
      <c r="F446" t="str" cm="1">
        <f t="array" ref="F446">IFERROR(IF(INDEX('CENEPRED DISTRITAL'!$B:$XFD,
            _xlfn.XMATCH($F$1,'CENEPRED DISTRITAL'!$A:$A,0),
            _xlfn.XMATCH(A446,'CENEPRED DISTRITAL'!$B$1:$XFD$1,0)
        )&lt;&gt;"",        "CON COBERTURA CENEPRED",        "SIN COBERTURA CENEPRED"    ),    "SIN COBERTURA CENEPRED")</f>
        <v>SIN COBERTURA CENEPRED</v>
      </c>
      <c r="G446" t="str" cm="1">
        <f t="array" ref="G446">IFERROR(
    IF(
        INDEX(
            'CENEPRED DISTRITAL'!$B:$XFD,
            _xlfn.XMATCH($G$1,'CENEPRED DISTRITAL'!$A:$A,0),
            _xlfn.XMATCH(A446,'CENEPRED DISTRITAL'!$B$1:$XFD$1,0)
        )&lt;&gt;"",
        "CON COBERTURA CENEPRED",
        "SIN COBERTURA CENEPRED"
    ),
    "SIN COBERTURA CENEPRED"
)</f>
        <v>SIN COBERTURA CENEPRED</v>
      </c>
      <c r="H446" t="str" cm="1">
        <f t="array" ref="H446">IFERROR(
    IF(
        INDEX(
            'CENEPRED DISTRITAL'!$B:$XFD,
            _xlfn.XMATCH($H$1,'CENEPRED DISTRITAL'!$A:$A,0),
            _xlfn.XMATCH(A446,'CENEPRED DISTRITAL'!$B$1:$XFD$1,0)
        )&lt;&gt;"",
        "CON COBERTURA CENEPRED",
        "SIN COBERTURA CENEPRED"
    ),
    "SIN COBERTURA CENEPRED"
)</f>
        <v>SIN COBERTURA CENEPRED</v>
      </c>
    </row>
    <row r="447" spans="1:8" x14ac:dyDescent="0.35">
      <c r="A447" s="359">
        <v>50103</v>
      </c>
      <c r="B447" t="s">
        <v>36725</v>
      </c>
      <c r="C447">
        <v>501</v>
      </c>
      <c r="D447">
        <v>5</v>
      </c>
      <c r="E447" t="str">
        <f>_xlfn.XLOOKUP(D447,'Ubigeo Departamental'!A:A,'Ubigeo Departamental'!B:B)</f>
        <v>Ayacucho</v>
      </c>
      <c r="F447" t="str" cm="1">
        <f t="array" ref="F447">IFERROR(IF(INDEX('CENEPRED DISTRITAL'!$B:$XFD,
            _xlfn.XMATCH($F$1,'CENEPRED DISTRITAL'!$A:$A,0),
            _xlfn.XMATCH(A447,'CENEPRED DISTRITAL'!$B$1:$XFD$1,0)
        )&lt;&gt;"",        "CON COBERTURA CENEPRED",        "SIN COBERTURA CENEPRED"    ),    "SIN COBERTURA CENEPRED")</f>
        <v>SIN COBERTURA CENEPRED</v>
      </c>
      <c r="G447" t="str" cm="1">
        <f t="array" ref="G447">IFERROR(
    IF(
        INDEX(
            'CENEPRED DISTRITAL'!$B:$XFD,
            _xlfn.XMATCH($G$1,'CENEPRED DISTRITAL'!$A:$A,0),
            _xlfn.XMATCH(A447,'CENEPRED DISTRITAL'!$B$1:$XFD$1,0)
        )&lt;&gt;"",
        "CON COBERTURA CENEPRED",
        "SIN COBERTURA CENEPRED"
    ),
    "SIN COBERTURA CENEPRED"
)</f>
        <v>SIN COBERTURA CENEPRED</v>
      </c>
      <c r="H447" t="str" cm="1">
        <f t="array" ref="H447">IFERROR(
    IF(
        INDEX(
            'CENEPRED DISTRITAL'!$B:$XFD,
            _xlfn.XMATCH($H$1,'CENEPRED DISTRITAL'!$A:$A,0),
            _xlfn.XMATCH(A447,'CENEPRED DISTRITAL'!$B$1:$XFD$1,0)
        )&lt;&gt;"",
        "CON COBERTURA CENEPRED",
        "SIN COBERTURA CENEPRED"
    ),
    "SIN COBERTURA CENEPRED"
)</f>
        <v>SIN COBERTURA CENEPRED</v>
      </c>
    </row>
    <row r="448" spans="1:8" x14ac:dyDescent="0.35">
      <c r="A448" s="359">
        <v>50104</v>
      </c>
      <c r="B448" t="s">
        <v>34072</v>
      </c>
      <c r="C448">
        <v>501</v>
      </c>
      <c r="D448">
        <v>5</v>
      </c>
      <c r="E448" t="str">
        <f>_xlfn.XLOOKUP(D448,'Ubigeo Departamental'!A:A,'Ubigeo Departamental'!B:B)</f>
        <v>Ayacucho</v>
      </c>
      <c r="F448" t="str" cm="1">
        <f t="array" ref="F448">IFERROR(IF(INDEX('CENEPRED DISTRITAL'!$B:$XFD,
            _xlfn.XMATCH($F$1,'CENEPRED DISTRITAL'!$A:$A,0),
            _xlfn.XMATCH(A448,'CENEPRED DISTRITAL'!$B$1:$XFD$1,0)
        )&lt;&gt;"",        "CON COBERTURA CENEPRED",        "SIN COBERTURA CENEPRED"    ),    "SIN COBERTURA CENEPRED")</f>
        <v>SIN COBERTURA CENEPRED</v>
      </c>
      <c r="G448" t="str" cm="1">
        <f t="array" ref="G448">IFERROR(
    IF(
        INDEX(
            'CENEPRED DISTRITAL'!$B:$XFD,
            _xlfn.XMATCH($G$1,'CENEPRED DISTRITAL'!$A:$A,0),
            _xlfn.XMATCH(A448,'CENEPRED DISTRITAL'!$B$1:$XFD$1,0)
        )&lt;&gt;"",
        "CON COBERTURA CENEPRED",
        "SIN COBERTURA CENEPRED"
    ),
    "SIN COBERTURA CENEPRED"
)</f>
        <v>SIN COBERTURA CENEPRED</v>
      </c>
      <c r="H448" t="str" cm="1">
        <f t="array" ref="H448">IFERROR(
    IF(
        INDEX(
            'CENEPRED DISTRITAL'!$B:$XFD,
            _xlfn.XMATCH($H$1,'CENEPRED DISTRITAL'!$A:$A,0),
            _xlfn.XMATCH(A448,'CENEPRED DISTRITAL'!$B$1:$XFD$1,0)
        )&lt;&gt;"",
        "CON COBERTURA CENEPRED",
        "SIN COBERTURA CENEPRED"
    ),
    "SIN COBERTURA CENEPRED"
)</f>
        <v>SIN COBERTURA CENEPRED</v>
      </c>
    </row>
    <row r="449" spans="1:8" x14ac:dyDescent="0.35">
      <c r="A449" s="359">
        <v>50105</v>
      </c>
      <c r="B449" t="s">
        <v>34596</v>
      </c>
      <c r="C449">
        <v>501</v>
      </c>
      <c r="D449">
        <v>5</v>
      </c>
      <c r="E449" t="str">
        <f>_xlfn.XLOOKUP(D449,'Ubigeo Departamental'!A:A,'Ubigeo Departamental'!B:B)</f>
        <v>Ayacucho</v>
      </c>
      <c r="F449" t="str" cm="1">
        <f t="array" ref="F449">IFERROR(IF(INDEX('CENEPRED DISTRITAL'!$B:$XFD,
            _xlfn.XMATCH($F$1,'CENEPRED DISTRITAL'!$A:$A,0),
            _xlfn.XMATCH(A449,'CENEPRED DISTRITAL'!$B$1:$XFD$1,0)
        )&lt;&gt;"",        "CON COBERTURA CENEPRED",        "SIN COBERTURA CENEPRED"    ),    "SIN COBERTURA CENEPRED")</f>
        <v>SIN COBERTURA CENEPRED</v>
      </c>
      <c r="G449" t="str" cm="1">
        <f t="array" ref="G449">IFERROR(
    IF(
        INDEX(
            'CENEPRED DISTRITAL'!$B:$XFD,
            _xlfn.XMATCH($G$1,'CENEPRED DISTRITAL'!$A:$A,0),
            _xlfn.XMATCH(A449,'CENEPRED DISTRITAL'!$B$1:$XFD$1,0)
        )&lt;&gt;"",
        "CON COBERTURA CENEPRED",
        "SIN COBERTURA CENEPRED"
    ),
    "SIN COBERTURA CENEPRED"
)</f>
        <v>SIN COBERTURA CENEPRED</v>
      </c>
      <c r="H449" t="str" cm="1">
        <f t="array" ref="H449">IFERROR(
    IF(
        INDEX(
            'CENEPRED DISTRITAL'!$B:$XFD,
            _xlfn.XMATCH($H$1,'CENEPRED DISTRITAL'!$A:$A,0),
            _xlfn.XMATCH(A449,'CENEPRED DISTRITAL'!$B$1:$XFD$1,0)
        )&lt;&gt;"",
        "CON COBERTURA CENEPRED",
        "SIN COBERTURA CENEPRED"
    ),
    "SIN COBERTURA CENEPRED"
)</f>
        <v>SIN COBERTURA CENEPRED</v>
      </c>
    </row>
    <row r="450" spans="1:8" x14ac:dyDescent="0.35">
      <c r="A450" s="359">
        <v>50106</v>
      </c>
      <c r="B450" t="s">
        <v>34218</v>
      </c>
      <c r="C450">
        <v>501</v>
      </c>
      <c r="D450">
        <v>5</v>
      </c>
      <c r="E450" t="str">
        <f>_xlfn.XLOOKUP(D450,'Ubigeo Departamental'!A:A,'Ubigeo Departamental'!B:B)</f>
        <v>Ayacucho</v>
      </c>
      <c r="F450" t="str" cm="1">
        <f t="array" ref="F450">IFERROR(IF(INDEX('CENEPRED DISTRITAL'!$B:$XFD,
            _xlfn.XMATCH($F$1,'CENEPRED DISTRITAL'!$A:$A,0),
            _xlfn.XMATCH(A450,'CENEPRED DISTRITAL'!$B$1:$XFD$1,0)
        )&lt;&gt;"",        "CON COBERTURA CENEPRED",        "SIN COBERTURA CENEPRED"    ),    "SIN COBERTURA CENEPRED")</f>
        <v>SIN COBERTURA CENEPRED</v>
      </c>
      <c r="G450" t="str" cm="1">
        <f t="array" ref="G450">IFERROR(
    IF(
        INDEX(
            'CENEPRED DISTRITAL'!$B:$XFD,
            _xlfn.XMATCH($G$1,'CENEPRED DISTRITAL'!$A:$A,0),
            _xlfn.XMATCH(A450,'CENEPRED DISTRITAL'!$B$1:$XFD$1,0)
        )&lt;&gt;"",
        "CON COBERTURA CENEPRED",
        "SIN COBERTURA CENEPRED"
    ),
    "SIN COBERTURA CENEPRED"
)</f>
        <v>SIN COBERTURA CENEPRED</v>
      </c>
      <c r="H450" t="str" cm="1">
        <f t="array" ref="H450">IFERROR(
    IF(
        INDEX(
            'CENEPRED DISTRITAL'!$B:$XFD,
            _xlfn.XMATCH($H$1,'CENEPRED DISTRITAL'!$A:$A,0),
            _xlfn.XMATCH(A450,'CENEPRED DISTRITAL'!$B$1:$XFD$1,0)
        )&lt;&gt;"",
        "CON COBERTURA CENEPRED",
        "SIN COBERTURA CENEPRED"
    ),
    "SIN COBERTURA CENEPRED"
)</f>
        <v>SIN COBERTURA CENEPRED</v>
      </c>
    </row>
    <row r="451" spans="1:8" x14ac:dyDescent="0.35">
      <c r="A451" s="359">
        <v>50107</v>
      </c>
      <c r="B451" t="s">
        <v>34136</v>
      </c>
      <c r="C451">
        <v>501</v>
      </c>
      <c r="D451">
        <v>5</v>
      </c>
      <c r="E451" t="str">
        <f>_xlfn.XLOOKUP(D451,'Ubigeo Departamental'!A:A,'Ubigeo Departamental'!B:B)</f>
        <v>Ayacucho</v>
      </c>
      <c r="F451" t="str" cm="1">
        <f t="array" ref="F451">IFERROR(IF(INDEX('CENEPRED DISTRITAL'!$B:$XFD,
            _xlfn.XMATCH($F$1,'CENEPRED DISTRITAL'!$A:$A,0),
            _xlfn.XMATCH(A451,'CENEPRED DISTRITAL'!$B$1:$XFD$1,0)
        )&lt;&gt;"",        "CON COBERTURA CENEPRED",        "SIN COBERTURA CENEPRED"    ),    "SIN COBERTURA CENEPRED")</f>
        <v>SIN COBERTURA CENEPRED</v>
      </c>
      <c r="G451" t="str" cm="1">
        <f t="array" ref="G451">IFERROR(
    IF(
        INDEX(
            'CENEPRED DISTRITAL'!$B:$XFD,
            _xlfn.XMATCH($G$1,'CENEPRED DISTRITAL'!$A:$A,0),
            _xlfn.XMATCH(A451,'CENEPRED DISTRITAL'!$B$1:$XFD$1,0)
        )&lt;&gt;"",
        "CON COBERTURA CENEPRED",
        "SIN COBERTURA CENEPRED"
    ),
    "SIN COBERTURA CENEPRED"
)</f>
        <v>SIN COBERTURA CENEPRED</v>
      </c>
      <c r="H451" t="str" cm="1">
        <f t="array" ref="H451">IFERROR(
    IF(
        INDEX(
            'CENEPRED DISTRITAL'!$B:$XFD,
            _xlfn.XMATCH($H$1,'CENEPRED DISTRITAL'!$A:$A,0),
            _xlfn.XMATCH(A451,'CENEPRED DISTRITAL'!$B$1:$XFD$1,0)
        )&lt;&gt;"",
        "CON COBERTURA CENEPRED",
        "SIN COBERTURA CENEPRED"
    ),
    "SIN COBERTURA CENEPRED"
)</f>
        <v>SIN COBERTURA CENEPRED</v>
      </c>
    </row>
    <row r="452" spans="1:8" x14ac:dyDescent="0.35">
      <c r="A452" s="359">
        <v>50108</v>
      </c>
      <c r="B452" t="s">
        <v>34822</v>
      </c>
      <c r="C452">
        <v>501</v>
      </c>
      <c r="D452">
        <v>5</v>
      </c>
      <c r="E452" t="str">
        <f>_xlfn.XLOOKUP(D452,'Ubigeo Departamental'!A:A,'Ubigeo Departamental'!B:B)</f>
        <v>Ayacucho</v>
      </c>
      <c r="F452" t="str" cm="1">
        <f t="array" ref="F452">IFERROR(IF(INDEX('CENEPRED DISTRITAL'!$B:$XFD,
            _xlfn.XMATCH($F$1,'CENEPRED DISTRITAL'!$A:$A,0),
            _xlfn.XMATCH(A452,'CENEPRED DISTRITAL'!$B$1:$XFD$1,0)
        )&lt;&gt;"",        "CON COBERTURA CENEPRED",        "SIN COBERTURA CENEPRED"    ),    "SIN COBERTURA CENEPRED")</f>
        <v>SIN COBERTURA CENEPRED</v>
      </c>
      <c r="G452" t="str" cm="1">
        <f t="array" ref="G452">IFERROR(
    IF(
        INDEX(
            'CENEPRED DISTRITAL'!$B:$XFD,
            _xlfn.XMATCH($G$1,'CENEPRED DISTRITAL'!$A:$A,0),
            _xlfn.XMATCH(A452,'CENEPRED DISTRITAL'!$B$1:$XFD$1,0)
        )&lt;&gt;"",
        "CON COBERTURA CENEPRED",
        "SIN COBERTURA CENEPRED"
    ),
    "SIN COBERTURA CENEPRED"
)</f>
        <v>SIN COBERTURA CENEPRED</v>
      </c>
      <c r="H452" t="str" cm="1">
        <f t="array" ref="H452">IFERROR(
    IF(
        INDEX(
            'CENEPRED DISTRITAL'!$B:$XFD,
            _xlfn.XMATCH($H$1,'CENEPRED DISTRITAL'!$A:$A,0),
            _xlfn.XMATCH(A452,'CENEPRED DISTRITAL'!$B$1:$XFD$1,0)
        )&lt;&gt;"",
        "CON COBERTURA CENEPRED",
        "SIN COBERTURA CENEPRED"
    ),
    "SIN COBERTURA CENEPRED"
)</f>
        <v>SIN COBERTURA CENEPRED</v>
      </c>
    </row>
    <row r="453" spans="1:8" x14ac:dyDescent="0.35">
      <c r="A453" s="359">
        <v>50109</v>
      </c>
      <c r="B453" t="s">
        <v>36726</v>
      </c>
      <c r="C453">
        <v>501</v>
      </c>
      <c r="D453">
        <v>5</v>
      </c>
      <c r="E453" t="str">
        <f>_xlfn.XLOOKUP(D453,'Ubigeo Departamental'!A:A,'Ubigeo Departamental'!B:B)</f>
        <v>Ayacucho</v>
      </c>
      <c r="F453" t="str" cm="1">
        <f t="array" ref="F453">IFERROR(IF(INDEX('CENEPRED DISTRITAL'!$B:$XFD,
            _xlfn.XMATCH($F$1,'CENEPRED DISTRITAL'!$A:$A,0),
            _xlfn.XMATCH(A453,'CENEPRED DISTRITAL'!$B$1:$XFD$1,0)
        )&lt;&gt;"",        "CON COBERTURA CENEPRED",        "SIN COBERTURA CENEPRED"    ),    "SIN COBERTURA CENEPRED")</f>
        <v>SIN COBERTURA CENEPRED</v>
      </c>
      <c r="G453" t="str" cm="1">
        <f t="array" ref="G453">IFERROR(
    IF(
        INDEX(
            'CENEPRED DISTRITAL'!$B:$XFD,
            _xlfn.XMATCH($G$1,'CENEPRED DISTRITAL'!$A:$A,0),
            _xlfn.XMATCH(A453,'CENEPRED DISTRITAL'!$B$1:$XFD$1,0)
        )&lt;&gt;"",
        "CON COBERTURA CENEPRED",
        "SIN COBERTURA CENEPRED"
    ),
    "SIN COBERTURA CENEPRED"
)</f>
        <v>SIN COBERTURA CENEPRED</v>
      </c>
      <c r="H453" t="str" cm="1">
        <f t="array" ref="H453">IFERROR(
    IF(
        INDEX(
            'CENEPRED DISTRITAL'!$B:$XFD,
            _xlfn.XMATCH($H$1,'CENEPRED DISTRITAL'!$A:$A,0),
            _xlfn.XMATCH(A453,'CENEPRED DISTRITAL'!$B$1:$XFD$1,0)
        )&lt;&gt;"",
        "CON COBERTURA CENEPRED",
        "SIN COBERTURA CENEPRED"
    ),
    "SIN COBERTURA CENEPRED"
)</f>
        <v>SIN COBERTURA CENEPRED</v>
      </c>
    </row>
    <row r="454" spans="1:8" x14ac:dyDescent="0.35">
      <c r="A454" s="359">
        <v>50110</v>
      </c>
      <c r="B454" t="s">
        <v>31784</v>
      </c>
      <c r="C454">
        <v>501</v>
      </c>
      <c r="D454">
        <v>5</v>
      </c>
      <c r="E454" t="str">
        <f>_xlfn.XLOOKUP(D454,'Ubigeo Departamental'!A:A,'Ubigeo Departamental'!B:B)</f>
        <v>Ayacucho</v>
      </c>
      <c r="F454" t="str" cm="1">
        <f t="array" ref="F454">IFERROR(IF(INDEX('CENEPRED DISTRITAL'!$B:$XFD,
            _xlfn.XMATCH($F$1,'CENEPRED DISTRITAL'!$A:$A,0),
            _xlfn.XMATCH(A454,'CENEPRED DISTRITAL'!$B$1:$XFD$1,0)
        )&lt;&gt;"",        "CON COBERTURA CENEPRED",        "SIN COBERTURA CENEPRED"    ),    "SIN COBERTURA CENEPRED")</f>
        <v>SIN COBERTURA CENEPRED</v>
      </c>
      <c r="G454" t="str" cm="1">
        <f t="array" ref="G454">IFERROR(
    IF(
        INDEX(
            'CENEPRED DISTRITAL'!$B:$XFD,
            _xlfn.XMATCH($G$1,'CENEPRED DISTRITAL'!$A:$A,0),
            _xlfn.XMATCH(A454,'CENEPRED DISTRITAL'!$B$1:$XFD$1,0)
        )&lt;&gt;"",
        "CON COBERTURA CENEPRED",
        "SIN COBERTURA CENEPRED"
    ),
    "SIN COBERTURA CENEPRED"
)</f>
        <v>SIN COBERTURA CENEPRED</v>
      </c>
      <c r="H454" t="str" cm="1">
        <f t="array" ref="H454">IFERROR(
    IF(
        INDEX(
            'CENEPRED DISTRITAL'!$B:$XFD,
            _xlfn.XMATCH($H$1,'CENEPRED DISTRITAL'!$A:$A,0),
            _xlfn.XMATCH(A454,'CENEPRED DISTRITAL'!$B$1:$XFD$1,0)
        )&lt;&gt;"",
        "CON COBERTURA CENEPRED",
        "SIN COBERTURA CENEPRED"
    ),
    "SIN COBERTURA CENEPRED"
)</f>
        <v>SIN COBERTURA CENEPRED</v>
      </c>
    </row>
    <row r="455" spans="1:8" x14ac:dyDescent="0.35">
      <c r="A455" s="359">
        <v>50111</v>
      </c>
      <c r="B455" t="s">
        <v>36727</v>
      </c>
      <c r="C455">
        <v>501</v>
      </c>
      <c r="D455">
        <v>5</v>
      </c>
      <c r="E455" t="str">
        <f>_xlfn.XLOOKUP(D455,'Ubigeo Departamental'!A:A,'Ubigeo Departamental'!B:B)</f>
        <v>Ayacucho</v>
      </c>
      <c r="F455" t="str" cm="1">
        <f t="array" ref="F455">IFERROR(IF(INDEX('CENEPRED DISTRITAL'!$B:$XFD,
            _xlfn.XMATCH($F$1,'CENEPRED DISTRITAL'!$A:$A,0),
            _xlfn.XMATCH(A455,'CENEPRED DISTRITAL'!$B$1:$XFD$1,0)
        )&lt;&gt;"",        "CON COBERTURA CENEPRED",        "SIN COBERTURA CENEPRED"    ),    "SIN COBERTURA CENEPRED")</f>
        <v>SIN COBERTURA CENEPRED</v>
      </c>
      <c r="G455" t="str" cm="1">
        <f t="array" ref="G455">IFERROR(
    IF(
        INDEX(
            'CENEPRED DISTRITAL'!$B:$XFD,
            _xlfn.XMATCH($G$1,'CENEPRED DISTRITAL'!$A:$A,0),
            _xlfn.XMATCH(A455,'CENEPRED DISTRITAL'!$B$1:$XFD$1,0)
        )&lt;&gt;"",
        "CON COBERTURA CENEPRED",
        "SIN COBERTURA CENEPRED"
    ),
    "SIN COBERTURA CENEPRED"
)</f>
        <v>SIN COBERTURA CENEPRED</v>
      </c>
      <c r="H455" t="str" cm="1">
        <f t="array" ref="H455">IFERROR(
    IF(
        INDEX(
            'CENEPRED DISTRITAL'!$B:$XFD,
            _xlfn.XMATCH($H$1,'CENEPRED DISTRITAL'!$A:$A,0),
            _xlfn.XMATCH(A455,'CENEPRED DISTRITAL'!$B$1:$XFD$1,0)
        )&lt;&gt;"",
        "CON COBERTURA CENEPRED",
        "SIN COBERTURA CENEPRED"
    ),
    "SIN COBERTURA CENEPRED"
)</f>
        <v>SIN COBERTURA CENEPRED</v>
      </c>
    </row>
    <row r="456" spans="1:8" x14ac:dyDescent="0.35">
      <c r="A456" s="359">
        <v>50112</v>
      </c>
      <c r="B456" t="s">
        <v>34176</v>
      </c>
      <c r="C456">
        <v>501</v>
      </c>
      <c r="D456">
        <v>5</v>
      </c>
      <c r="E456" t="str">
        <f>_xlfn.XLOOKUP(D456,'Ubigeo Departamental'!A:A,'Ubigeo Departamental'!B:B)</f>
        <v>Ayacucho</v>
      </c>
      <c r="F456" t="str" cm="1">
        <f t="array" ref="F456">IFERROR(IF(INDEX('CENEPRED DISTRITAL'!$B:$XFD,
            _xlfn.XMATCH($F$1,'CENEPRED DISTRITAL'!$A:$A,0),
            _xlfn.XMATCH(A456,'CENEPRED DISTRITAL'!$B$1:$XFD$1,0)
        )&lt;&gt;"",        "CON COBERTURA CENEPRED",        "SIN COBERTURA CENEPRED"    ),    "SIN COBERTURA CENEPRED")</f>
        <v>SIN COBERTURA CENEPRED</v>
      </c>
      <c r="G456" t="str" cm="1">
        <f t="array" ref="G456">IFERROR(
    IF(
        INDEX(
            'CENEPRED DISTRITAL'!$B:$XFD,
            _xlfn.XMATCH($G$1,'CENEPRED DISTRITAL'!$A:$A,0),
            _xlfn.XMATCH(A456,'CENEPRED DISTRITAL'!$B$1:$XFD$1,0)
        )&lt;&gt;"",
        "CON COBERTURA CENEPRED",
        "SIN COBERTURA CENEPRED"
    ),
    "SIN COBERTURA CENEPRED"
)</f>
        <v>SIN COBERTURA CENEPRED</v>
      </c>
      <c r="H456" t="str" cm="1">
        <f t="array" ref="H456">IFERROR(
    IF(
        INDEX(
            'CENEPRED DISTRITAL'!$B:$XFD,
            _xlfn.XMATCH($H$1,'CENEPRED DISTRITAL'!$A:$A,0),
            _xlfn.XMATCH(A456,'CENEPRED DISTRITAL'!$B$1:$XFD$1,0)
        )&lt;&gt;"",
        "CON COBERTURA CENEPRED",
        "SIN COBERTURA CENEPRED"
    ),
    "SIN COBERTURA CENEPRED"
)</f>
        <v>SIN COBERTURA CENEPRED</v>
      </c>
    </row>
    <row r="457" spans="1:8" x14ac:dyDescent="0.35">
      <c r="A457" s="359">
        <v>50113</v>
      </c>
      <c r="B457" t="s">
        <v>34750</v>
      </c>
      <c r="C457">
        <v>501</v>
      </c>
      <c r="D457">
        <v>5</v>
      </c>
      <c r="E457" t="str">
        <f>_xlfn.XLOOKUP(D457,'Ubigeo Departamental'!A:A,'Ubigeo Departamental'!B:B)</f>
        <v>Ayacucho</v>
      </c>
      <c r="F457" t="str" cm="1">
        <f t="array" ref="F457">IFERROR(IF(INDEX('CENEPRED DISTRITAL'!$B:$XFD,
            _xlfn.XMATCH($F$1,'CENEPRED DISTRITAL'!$A:$A,0),
            _xlfn.XMATCH(A457,'CENEPRED DISTRITAL'!$B$1:$XFD$1,0)
        )&lt;&gt;"",        "CON COBERTURA CENEPRED",        "SIN COBERTURA CENEPRED"    ),    "SIN COBERTURA CENEPRED")</f>
        <v>SIN COBERTURA CENEPRED</v>
      </c>
      <c r="G457" t="str" cm="1">
        <f t="array" ref="G457">IFERROR(
    IF(
        INDEX(
            'CENEPRED DISTRITAL'!$B:$XFD,
            _xlfn.XMATCH($G$1,'CENEPRED DISTRITAL'!$A:$A,0),
            _xlfn.XMATCH(A457,'CENEPRED DISTRITAL'!$B$1:$XFD$1,0)
        )&lt;&gt;"",
        "CON COBERTURA CENEPRED",
        "SIN COBERTURA CENEPRED"
    ),
    "SIN COBERTURA CENEPRED"
)</f>
        <v>SIN COBERTURA CENEPRED</v>
      </c>
      <c r="H457" t="str" cm="1">
        <f t="array" ref="H457">IFERROR(
    IF(
        INDEX(
            'CENEPRED DISTRITAL'!$B:$XFD,
            _xlfn.XMATCH($H$1,'CENEPRED DISTRITAL'!$A:$A,0),
            _xlfn.XMATCH(A457,'CENEPRED DISTRITAL'!$B$1:$XFD$1,0)
        )&lt;&gt;"",
        "CON COBERTURA CENEPRED",
        "SIN COBERTURA CENEPRED"
    ),
    "SIN COBERTURA CENEPRED"
)</f>
        <v>SIN COBERTURA CENEPRED</v>
      </c>
    </row>
    <row r="458" spans="1:8" x14ac:dyDescent="0.35">
      <c r="A458" s="359">
        <v>50114</v>
      </c>
      <c r="B458" t="s">
        <v>34227</v>
      </c>
      <c r="C458">
        <v>501</v>
      </c>
      <c r="D458">
        <v>5</v>
      </c>
      <c r="E458" t="str">
        <f>_xlfn.XLOOKUP(D458,'Ubigeo Departamental'!A:A,'Ubigeo Departamental'!B:B)</f>
        <v>Ayacucho</v>
      </c>
      <c r="F458" t="str" cm="1">
        <f t="array" ref="F458">IFERROR(IF(INDEX('CENEPRED DISTRITAL'!$B:$XFD,
            _xlfn.XMATCH($F$1,'CENEPRED DISTRITAL'!$A:$A,0),
            _xlfn.XMATCH(A458,'CENEPRED DISTRITAL'!$B$1:$XFD$1,0)
        )&lt;&gt;"",        "CON COBERTURA CENEPRED",        "SIN COBERTURA CENEPRED"    ),    "SIN COBERTURA CENEPRED")</f>
        <v>SIN COBERTURA CENEPRED</v>
      </c>
      <c r="G458" t="str" cm="1">
        <f t="array" ref="G458">IFERROR(
    IF(
        INDEX(
            'CENEPRED DISTRITAL'!$B:$XFD,
            _xlfn.XMATCH($G$1,'CENEPRED DISTRITAL'!$A:$A,0),
            _xlfn.XMATCH(A458,'CENEPRED DISTRITAL'!$B$1:$XFD$1,0)
        )&lt;&gt;"",
        "CON COBERTURA CENEPRED",
        "SIN COBERTURA CENEPRED"
    ),
    "SIN COBERTURA CENEPRED"
)</f>
        <v>SIN COBERTURA CENEPRED</v>
      </c>
      <c r="H458" t="str" cm="1">
        <f t="array" ref="H458">IFERROR(
    IF(
        INDEX(
            'CENEPRED DISTRITAL'!$B:$XFD,
            _xlfn.XMATCH($H$1,'CENEPRED DISTRITAL'!$A:$A,0),
            _xlfn.XMATCH(A458,'CENEPRED DISTRITAL'!$B$1:$XFD$1,0)
        )&lt;&gt;"",
        "CON COBERTURA CENEPRED",
        "SIN COBERTURA CENEPRED"
    ),
    "SIN COBERTURA CENEPRED"
)</f>
        <v>SIN COBERTURA CENEPRED</v>
      </c>
    </row>
    <row r="459" spans="1:8" x14ac:dyDescent="0.35">
      <c r="A459" s="359">
        <v>50115</v>
      </c>
      <c r="B459" t="s">
        <v>36728</v>
      </c>
      <c r="C459">
        <v>501</v>
      </c>
      <c r="D459">
        <v>5</v>
      </c>
      <c r="E459" t="str">
        <f>_xlfn.XLOOKUP(D459,'Ubigeo Departamental'!A:A,'Ubigeo Departamental'!B:B)</f>
        <v>Ayacucho</v>
      </c>
      <c r="F459" t="str" cm="1">
        <f t="array" ref="F459">IFERROR(IF(INDEX('CENEPRED DISTRITAL'!$B:$XFD,
            _xlfn.XMATCH($F$1,'CENEPRED DISTRITAL'!$A:$A,0),
            _xlfn.XMATCH(A459,'CENEPRED DISTRITAL'!$B$1:$XFD$1,0)
        )&lt;&gt;"",        "CON COBERTURA CENEPRED",        "SIN COBERTURA CENEPRED"    ),    "SIN COBERTURA CENEPRED")</f>
        <v>SIN COBERTURA CENEPRED</v>
      </c>
      <c r="G459" t="str" cm="1">
        <f t="array" ref="G459">IFERROR(
    IF(
        INDEX(
            'CENEPRED DISTRITAL'!$B:$XFD,
            _xlfn.XMATCH($G$1,'CENEPRED DISTRITAL'!$A:$A,0),
            _xlfn.XMATCH(A459,'CENEPRED DISTRITAL'!$B$1:$XFD$1,0)
        )&lt;&gt;"",
        "CON COBERTURA CENEPRED",
        "SIN COBERTURA CENEPRED"
    ),
    "SIN COBERTURA CENEPRED"
)</f>
        <v>SIN COBERTURA CENEPRED</v>
      </c>
      <c r="H459" t="str" cm="1">
        <f t="array" ref="H459">IFERROR(
    IF(
        INDEX(
            'CENEPRED DISTRITAL'!$B:$XFD,
            _xlfn.XMATCH($H$1,'CENEPRED DISTRITAL'!$A:$A,0),
            _xlfn.XMATCH(A459,'CENEPRED DISTRITAL'!$B$1:$XFD$1,0)
        )&lt;&gt;"",
        "CON COBERTURA CENEPRED",
        "SIN COBERTURA CENEPRED"
    ),
    "SIN COBERTURA CENEPRED"
)</f>
        <v>SIN COBERTURA CENEPRED</v>
      </c>
    </row>
    <row r="460" spans="1:8" x14ac:dyDescent="0.35">
      <c r="A460" s="359">
        <v>50116</v>
      </c>
      <c r="B460" t="s">
        <v>36729</v>
      </c>
      <c r="C460">
        <v>501</v>
      </c>
      <c r="D460">
        <v>5</v>
      </c>
      <c r="E460" t="str">
        <f>_xlfn.XLOOKUP(D460,'Ubigeo Departamental'!A:A,'Ubigeo Departamental'!B:B)</f>
        <v>Ayacucho</v>
      </c>
      <c r="F460" t="str" cm="1">
        <f t="array" ref="F460">IFERROR(IF(INDEX('CENEPRED DISTRITAL'!$B:$XFD,
            _xlfn.XMATCH($F$1,'CENEPRED DISTRITAL'!$A:$A,0),
            _xlfn.XMATCH(A460,'CENEPRED DISTRITAL'!$B$1:$XFD$1,0)
        )&lt;&gt;"",        "CON COBERTURA CENEPRED",        "SIN COBERTURA CENEPRED"    ),    "SIN COBERTURA CENEPRED")</f>
        <v>SIN COBERTURA CENEPRED</v>
      </c>
      <c r="G460" t="str" cm="1">
        <f t="array" ref="G460">IFERROR(
    IF(
        INDEX(
            'CENEPRED DISTRITAL'!$B:$XFD,
            _xlfn.XMATCH($G$1,'CENEPRED DISTRITAL'!$A:$A,0),
            _xlfn.XMATCH(A460,'CENEPRED DISTRITAL'!$B$1:$XFD$1,0)
        )&lt;&gt;"",
        "CON COBERTURA CENEPRED",
        "SIN COBERTURA CENEPRED"
    ),
    "SIN COBERTURA CENEPRED"
)</f>
        <v>SIN COBERTURA CENEPRED</v>
      </c>
      <c r="H460" t="str" cm="1">
        <f t="array" ref="H460">IFERROR(
    IF(
        INDEX(
            'CENEPRED DISTRITAL'!$B:$XFD,
            _xlfn.XMATCH($H$1,'CENEPRED DISTRITAL'!$A:$A,0),
            _xlfn.XMATCH(A460,'CENEPRED DISTRITAL'!$B$1:$XFD$1,0)
        )&lt;&gt;"",
        "CON COBERTURA CENEPRED",
        "SIN COBERTURA CENEPRED"
    ),
    "SIN COBERTURA CENEPRED"
)</f>
        <v>SIN COBERTURA CENEPRED</v>
      </c>
    </row>
    <row r="461" spans="1:8" x14ac:dyDescent="0.35">
      <c r="A461" s="359">
        <v>50201</v>
      </c>
      <c r="B461" t="s">
        <v>31597</v>
      </c>
      <c r="C461">
        <v>502</v>
      </c>
      <c r="D461">
        <v>5</v>
      </c>
      <c r="E461" t="str">
        <f>_xlfn.XLOOKUP(D461,'Ubigeo Departamental'!A:A,'Ubigeo Departamental'!B:B)</f>
        <v>Ayacucho</v>
      </c>
      <c r="F461" t="str" cm="1">
        <f t="array" ref="F461">IFERROR(IF(INDEX('CENEPRED DISTRITAL'!$B:$XFD,
            _xlfn.XMATCH($F$1,'CENEPRED DISTRITAL'!$A:$A,0),
            _xlfn.XMATCH(A461,'CENEPRED DISTRITAL'!$B$1:$XFD$1,0)
        )&lt;&gt;"",        "CON COBERTURA CENEPRED",        "SIN COBERTURA CENEPRED"    ),    "SIN COBERTURA CENEPRED")</f>
        <v>CON COBERTURA CENEPRED</v>
      </c>
      <c r="G461" t="str" cm="1">
        <f t="array" ref="G461">IFERROR(
    IF(
        INDEX(
            'CENEPRED DISTRITAL'!$B:$XFD,
            _xlfn.XMATCH($G$1,'CENEPRED DISTRITAL'!$A:$A,0),
            _xlfn.XMATCH(A461,'CENEPRED DISTRITAL'!$B$1:$XFD$1,0)
        )&lt;&gt;"",
        "CON COBERTURA CENEPRED",
        "SIN COBERTURA CENEPRED"
    ),
    "SIN COBERTURA CENEPRED"
)</f>
        <v>CON COBERTURA CENEPRED</v>
      </c>
      <c r="H461" t="str" cm="1">
        <f t="array" ref="H461">IFERROR(
    IF(
        INDEX(
            'CENEPRED DISTRITAL'!$B:$XFD,
            _xlfn.XMATCH($H$1,'CENEPRED DISTRITAL'!$A:$A,0),
            _xlfn.XMATCH(A461,'CENEPRED DISTRITAL'!$B$1:$XFD$1,0)
        )&lt;&gt;"",
        "CON COBERTURA CENEPRED",
        "SIN COBERTURA CENEPRED"
    ),
    "SIN COBERTURA CENEPRED"
)</f>
        <v>CON COBERTURA CENEPRED</v>
      </c>
    </row>
    <row r="462" spans="1:8" x14ac:dyDescent="0.35">
      <c r="A462" s="359">
        <v>50202</v>
      </c>
      <c r="B462" t="s">
        <v>34137</v>
      </c>
      <c r="C462">
        <v>502</v>
      </c>
      <c r="D462">
        <v>5</v>
      </c>
      <c r="E462" t="str">
        <f>_xlfn.XLOOKUP(D462,'Ubigeo Departamental'!A:A,'Ubigeo Departamental'!B:B)</f>
        <v>Ayacucho</v>
      </c>
      <c r="F462" t="str" cm="1">
        <f t="array" ref="F462">IFERROR(IF(INDEX('CENEPRED DISTRITAL'!$B:$XFD,
            _xlfn.XMATCH($F$1,'CENEPRED DISTRITAL'!$A:$A,0),
            _xlfn.XMATCH(A462,'CENEPRED DISTRITAL'!$B$1:$XFD$1,0)
        )&lt;&gt;"",        "CON COBERTURA CENEPRED",        "SIN COBERTURA CENEPRED"    ),    "SIN COBERTURA CENEPRED")</f>
        <v>SIN COBERTURA CENEPRED</v>
      </c>
      <c r="G462" t="str" cm="1">
        <f t="array" ref="G462">IFERROR(
    IF(
        INDEX(
            'CENEPRED DISTRITAL'!$B:$XFD,
            _xlfn.XMATCH($G$1,'CENEPRED DISTRITAL'!$A:$A,0),
            _xlfn.XMATCH(A462,'CENEPRED DISTRITAL'!$B$1:$XFD$1,0)
        )&lt;&gt;"",
        "CON COBERTURA CENEPRED",
        "SIN COBERTURA CENEPRED"
    ),
    "SIN COBERTURA CENEPRED"
)</f>
        <v>SIN COBERTURA CENEPRED</v>
      </c>
      <c r="H462" t="str" cm="1">
        <f t="array" ref="H462">IFERROR(
    IF(
        INDEX(
            'CENEPRED DISTRITAL'!$B:$XFD,
            _xlfn.XMATCH($H$1,'CENEPRED DISTRITAL'!$A:$A,0),
            _xlfn.XMATCH(A462,'CENEPRED DISTRITAL'!$B$1:$XFD$1,0)
        )&lt;&gt;"",
        "CON COBERTURA CENEPRED",
        "SIN COBERTURA CENEPRED"
    ),
    "SIN COBERTURA CENEPRED"
)</f>
        <v>SIN COBERTURA CENEPRED</v>
      </c>
    </row>
    <row r="463" spans="1:8" x14ac:dyDescent="0.35">
      <c r="A463" s="359">
        <v>50203</v>
      </c>
      <c r="B463" t="s">
        <v>34751</v>
      </c>
      <c r="C463">
        <v>502</v>
      </c>
      <c r="D463">
        <v>5</v>
      </c>
      <c r="E463" t="str">
        <f>_xlfn.XLOOKUP(D463,'Ubigeo Departamental'!A:A,'Ubigeo Departamental'!B:B)</f>
        <v>Ayacucho</v>
      </c>
      <c r="F463" t="str" cm="1">
        <f t="array" ref="F463">IFERROR(IF(INDEX('CENEPRED DISTRITAL'!$B:$XFD,
            _xlfn.XMATCH($F$1,'CENEPRED DISTRITAL'!$A:$A,0),
            _xlfn.XMATCH(A463,'CENEPRED DISTRITAL'!$B$1:$XFD$1,0)
        )&lt;&gt;"",        "CON COBERTURA CENEPRED",        "SIN COBERTURA CENEPRED"    ),    "SIN COBERTURA CENEPRED")</f>
        <v>SIN COBERTURA CENEPRED</v>
      </c>
      <c r="G463" t="str" cm="1">
        <f t="array" ref="G463">IFERROR(
    IF(
        INDEX(
            'CENEPRED DISTRITAL'!$B:$XFD,
            _xlfn.XMATCH($G$1,'CENEPRED DISTRITAL'!$A:$A,0),
            _xlfn.XMATCH(A463,'CENEPRED DISTRITAL'!$B$1:$XFD$1,0)
        )&lt;&gt;"",
        "CON COBERTURA CENEPRED",
        "SIN COBERTURA CENEPRED"
    ),
    "SIN COBERTURA CENEPRED"
)</f>
        <v>SIN COBERTURA CENEPRED</v>
      </c>
      <c r="H463" t="str" cm="1">
        <f t="array" ref="H463">IFERROR(
    IF(
        INDEX(
            'CENEPRED DISTRITAL'!$B:$XFD,
            _xlfn.XMATCH($H$1,'CENEPRED DISTRITAL'!$A:$A,0),
            _xlfn.XMATCH(A463,'CENEPRED DISTRITAL'!$B$1:$XFD$1,0)
        )&lt;&gt;"",
        "CON COBERTURA CENEPRED",
        "SIN COBERTURA CENEPRED"
    ),
    "SIN COBERTURA CENEPRED"
)</f>
        <v>SIN COBERTURA CENEPRED</v>
      </c>
    </row>
    <row r="464" spans="1:8" x14ac:dyDescent="0.35">
      <c r="A464" s="359">
        <v>50204</v>
      </c>
      <c r="B464" t="s">
        <v>36730</v>
      </c>
      <c r="C464">
        <v>502</v>
      </c>
      <c r="D464">
        <v>5</v>
      </c>
      <c r="E464" t="str">
        <f>_xlfn.XLOOKUP(D464,'Ubigeo Departamental'!A:A,'Ubigeo Departamental'!B:B)</f>
        <v>Ayacucho</v>
      </c>
      <c r="F464" t="str" cm="1">
        <f t="array" ref="F464">IFERROR(IF(INDEX('CENEPRED DISTRITAL'!$B:$XFD,
            _xlfn.XMATCH($F$1,'CENEPRED DISTRITAL'!$A:$A,0),
            _xlfn.XMATCH(A464,'CENEPRED DISTRITAL'!$B$1:$XFD$1,0)
        )&lt;&gt;"",        "CON COBERTURA CENEPRED",        "SIN COBERTURA CENEPRED"    ),    "SIN COBERTURA CENEPRED")</f>
        <v>SIN COBERTURA CENEPRED</v>
      </c>
      <c r="G464" t="str" cm="1">
        <f t="array" ref="G464">IFERROR(
    IF(
        INDEX(
            'CENEPRED DISTRITAL'!$B:$XFD,
            _xlfn.XMATCH($G$1,'CENEPRED DISTRITAL'!$A:$A,0),
            _xlfn.XMATCH(A464,'CENEPRED DISTRITAL'!$B$1:$XFD$1,0)
        )&lt;&gt;"",
        "CON COBERTURA CENEPRED",
        "SIN COBERTURA CENEPRED"
    ),
    "SIN COBERTURA CENEPRED"
)</f>
        <v>SIN COBERTURA CENEPRED</v>
      </c>
      <c r="H464" t="str" cm="1">
        <f t="array" ref="H464">IFERROR(
    IF(
        INDEX(
            'CENEPRED DISTRITAL'!$B:$XFD,
            _xlfn.XMATCH($H$1,'CENEPRED DISTRITAL'!$A:$A,0),
            _xlfn.XMATCH(A464,'CENEPRED DISTRITAL'!$B$1:$XFD$1,0)
        )&lt;&gt;"",
        "CON COBERTURA CENEPRED",
        "SIN COBERTURA CENEPRED"
    ),
    "SIN COBERTURA CENEPRED"
)</f>
        <v>SIN COBERTURA CENEPRED</v>
      </c>
    </row>
    <row r="465" spans="1:8" x14ac:dyDescent="0.35">
      <c r="A465" s="359">
        <v>50205</v>
      </c>
      <c r="B465" t="s">
        <v>34597</v>
      </c>
      <c r="C465">
        <v>502</v>
      </c>
      <c r="D465">
        <v>5</v>
      </c>
      <c r="E465" t="str">
        <f>_xlfn.XLOOKUP(D465,'Ubigeo Departamental'!A:A,'Ubigeo Departamental'!B:B)</f>
        <v>Ayacucho</v>
      </c>
      <c r="F465" t="str" cm="1">
        <f t="array" ref="F465">IFERROR(IF(INDEX('CENEPRED DISTRITAL'!$B:$XFD,
            _xlfn.XMATCH($F$1,'CENEPRED DISTRITAL'!$A:$A,0),
            _xlfn.XMATCH(A465,'CENEPRED DISTRITAL'!$B$1:$XFD$1,0)
        )&lt;&gt;"",        "CON COBERTURA CENEPRED",        "SIN COBERTURA CENEPRED"    ),    "SIN COBERTURA CENEPRED")</f>
        <v>SIN COBERTURA CENEPRED</v>
      </c>
      <c r="G465" t="str" cm="1">
        <f t="array" ref="G465">IFERROR(
    IF(
        INDEX(
            'CENEPRED DISTRITAL'!$B:$XFD,
            _xlfn.XMATCH($G$1,'CENEPRED DISTRITAL'!$A:$A,0),
            _xlfn.XMATCH(A465,'CENEPRED DISTRITAL'!$B$1:$XFD$1,0)
        )&lt;&gt;"",
        "CON COBERTURA CENEPRED",
        "SIN COBERTURA CENEPRED"
    ),
    "SIN COBERTURA CENEPRED"
)</f>
        <v>SIN COBERTURA CENEPRED</v>
      </c>
      <c r="H465" t="str" cm="1">
        <f t="array" ref="H465">IFERROR(
    IF(
        INDEX(
            'CENEPRED DISTRITAL'!$B:$XFD,
            _xlfn.XMATCH($H$1,'CENEPRED DISTRITAL'!$A:$A,0),
            _xlfn.XMATCH(A465,'CENEPRED DISTRITAL'!$B$1:$XFD$1,0)
        )&lt;&gt;"",
        "CON COBERTURA CENEPRED",
        "SIN COBERTURA CENEPRED"
    ),
    "SIN COBERTURA CENEPRED"
)</f>
        <v>SIN COBERTURA CENEPRED</v>
      </c>
    </row>
    <row r="466" spans="1:8" x14ac:dyDescent="0.35">
      <c r="A466" s="359">
        <v>50206</v>
      </c>
      <c r="B466" t="s">
        <v>34298</v>
      </c>
      <c r="C466">
        <v>502</v>
      </c>
      <c r="D466">
        <v>5</v>
      </c>
      <c r="E466" t="str">
        <f>_xlfn.XLOOKUP(D466,'Ubigeo Departamental'!A:A,'Ubigeo Departamental'!B:B)</f>
        <v>Ayacucho</v>
      </c>
      <c r="F466" t="str" cm="1">
        <f t="array" ref="F466">IFERROR(IF(INDEX('CENEPRED DISTRITAL'!$B:$XFD,
            _xlfn.XMATCH($F$1,'CENEPRED DISTRITAL'!$A:$A,0),
            _xlfn.XMATCH(A466,'CENEPRED DISTRITAL'!$B$1:$XFD$1,0)
        )&lt;&gt;"",        "CON COBERTURA CENEPRED",        "SIN COBERTURA CENEPRED"    ),    "SIN COBERTURA CENEPRED")</f>
        <v>SIN COBERTURA CENEPRED</v>
      </c>
      <c r="G466" t="str" cm="1">
        <f t="array" ref="G466">IFERROR(
    IF(
        INDEX(
            'CENEPRED DISTRITAL'!$B:$XFD,
            _xlfn.XMATCH($G$1,'CENEPRED DISTRITAL'!$A:$A,0),
            _xlfn.XMATCH(A466,'CENEPRED DISTRITAL'!$B$1:$XFD$1,0)
        )&lt;&gt;"",
        "CON COBERTURA CENEPRED",
        "SIN COBERTURA CENEPRED"
    ),
    "SIN COBERTURA CENEPRED"
)</f>
        <v>SIN COBERTURA CENEPRED</v>
      </c>
      <c r="H466" t="str" cm="1">
        <f t="array" ref="H466">IFERROR(
    IF(
        INDEX(
            'CENEPRED DISTRITAL'!$B:$XFD,
            _xlfn.XMATCH($H$1,'CENEPRED DISTRITAL'!$A:$A,0),
            _xlfn.XMATCH(A466,'CENEPRED DISTRITAL'!$B$1:$XFD$1,0)
        )&lt;&gt;"",
        "CON COBERTURA CENEPRED",
        "SIN COBERTURA CENEPRED"
    ),
    "SIN COBERTURA CENEPRED"
)</f>
        <v>SIN COBERTURA CENEPRED</v>
      </c>
    </row>
    <row r="467" spans="1:8" x14ac:dyDescent="0.35">
      <c r="A467" s="359">
        <v>50301</v>
      </c>
      <c r="B467" t="s">
        <v>34401</v>
      </c>
      <c r="C467">
        <v>503</v>
      </c>
      <c r="D467">
        <v>5</v>
      </c>
      <c r="E467" t="str">
        <f>_xlfn.XLOOKUP(D467,'Ubigeo Departamental'!A:A,'Ubigeo Departamental'!B:B)</f>
        <v>Ayacucho</v>
      </c>
      <c r="F467" t="str" cm="1">
        <f t="array" ref="F467">IFERROR(IF(INDEX('CENEPRED DISTRITAL'!$B:$XFD,
            _xlfn.XMATCH($F$1,'CENEPRED DISTRITAL'!$A:$A,0),
            _xlfn.XMATCH(A467,'CENEPRED DISTRITAL'!$B$1:$XFD$1,0)
        )&lt;&gt;"",        "CON COBERTURA CENEPRED",        "SIN COBERTURA CENEPRED"    ),    "SIN COBERTURA CENEPRED")</f>
        <v>SIN COBERTURA CENEPRED</v>
      </c>
      <c r="G467" t="str" cm="1">
        <f t="array" ref="G467">IFERROR(
    IF(
        INDEX(
            'CENEPRED DISTRITAL'!$B:$XFD,
            _xlfn.XMATCH($G$1,'CENEPRED DISTRITAL'!$A:$A,0),
            _xlfn.XMATCH(A467,'CENEPRED DISTRITAL'!$B$1:$XFD$1,0)
        )&lt;&gt;"",
        "CON COBERTURA CENEPRED",
        "SIN COBERTURA CENEPRED"
    ),
    "SIN COBERTURA CENEPRED"
)</f>
        <v>SIN COBERTURA CENEPRED</v>
      </c>
      <c r="H467" t="str" cm="1">
        <f t="array" ref="H467">IFERROR(
    IF(
        INDEX(
            'CENEPRED DISTRITAL'!$B:$XFD,
            _xlfn.XMATCH($H$1,'CENEPRED DISTRITAL'!$A:$A,0),
            _xlfn.XMATCH(A467,'CENEPRED DISTRITAL'!$B$1:$XFD$1,0)
        )&lt;&gt;"",
        "CON COBERTURA CENEPRED",
        "SIN COBERTURA CENEPRED"
    ),
    "SIN COBERTURA CENEPRED"
)</f>
        <v>SIN COBERTURA CENEPRED</v>
      </c>
    </row>
    <row r="468" spans="1:8" x14ac:dyDescent="0.35">
      <c r="A468" s="359">
        <v>50302</v>
      </c>
      <c r="B468" t="s">
        <v>34402</v>
      </c>
      <c r="C468">
        <v>503</v>
      </c>
      <c r="D468">
        <v>5</v>
      </c>
      <c r="E468" t="str">
        <f>_xlfn.XLOOKUP(D468,'Ubigeo Departamental'!A:A,'Ubigeo Departamental'!B:B)</f>
        <v>Ayacucho</v>
      </c>
      <c r="F468" t="str" cm="1">
        <f t="array" ref="F468">IFERROR(IF(INDEX('CENEPRED DISTRITAL'!$B:$XFD,
            _xlfn.XMATCH($F$1,'CENEPRED DISTRITAL'!$A:$A,0),
            _xlfn.XMATCH(A468,'CENEPRED DISTRITAL'!$B$1:$XFD$1,0)
        )&lt;&gt;"",        "CON COBERTURA CENEPRED",        "SIN COBERTURA CENEPRED"    ),    "SIN COBERTURA CENEPRED")</f>
        <v>SIN COBERTURA CENEPRED</v>
      </c>
      <c r="G468" t="str" cm="1">
        <f t="array" ref="G468">IFERROR(
    IF(
        INDEX(
            'CENEPRED DISTRITAL'!$B:$XFD,
            _xlfn.XMATCH($G$1,'CENEPRED DISTRITAL'!$A:$A,0),
            _xlfn.XMATCH(A468,'CENEPRED DISTRITAL'!$B$1:$XFD$1,0)
        )&lt;&gt;"",
        "CON COBERTURA CENEPRED",
        "SIN COBERTURA CENEPRED"
    ),
    "SIN COBERTURA CENEPRED"
)</f>
        <v>SIN COBERTURA CENEPRED</v>
      </c>
      <c r="H468" t="str" cm="1">
        <f t="array" ref="H468">IFERROR(
    IF(
        INDEX(
            'CENEPRED DISTRITAL'!$B:$XFD,
            _xlfn.XMATCH($H$1,'CENEPRED DISTRITAL'!$A:$A,0),
            _xlfn.XMATCH(A468,'CENEPRED DISTRITAL'!$B$1:$XFD$1,0)
        )&lt;&gt;"",
        "CON COBERTURA CENEPRED",
        "SIN COBERTURA CENEPRED"
    ),
    "SIN COBERTURA CENEPRED"
)</f>
        <v>SIN COBERTURA CENEPRED</v>
      </c>
    </row>
    <row r="469" spans="1:8" x14ac:dyDescent="0.35">
      <c r="A469" s="359">
        <v>50303</v>
      </c>
      <c r="B469" t="s">
        <v>34300</v>
      </c>
      <c r="C469">
        <v>503</v>
      </c>
      <c r="D469">
        <v>5</v>
      </c>
      <c r="E469" t="str">
        <f>_xlfn.XLOOKUP(D469,'Ubigeo Departamental'!A:A,'Ubigeo Departamental'!B:B)</f>
        <v>Ayacucho</v>
      </c>
      <c r="F469" t="str" cm="1">
        <f t="array" ref="F469">IFERROR(IF(INDEX('CENEPRED DISTRITAL'!$B:$XFD,
            _xlfn.XMATCH($F$1,'CENEPRED DISTRITAL'!$A:$A,0),
            _xlfn.XMATCH(A469,'CENEPRED DISTRITAL'!$B$1:$XFD$1,0)
        )&lt;&gt;"",        "CON COBERTURA CENEPRED",        "SIN COBERTURA CENEPRED"    ),    "SIN COBERTURA CENEPRED")</f>
        <v>SIN COBERTURA CENEPRED</v>
      </c>
      <c r="G469" t="str" cm="1">
        <f t="array" ref="G469">IFERROR(
    IF(
        INDEX(
            'CENEPRED DISTRITAL'!$B:$XFD,
            _xlfn.XMATCH($G$1,'CENEPRED DISTRITAL'!$A:$A,0),
            _xlfn.XMATCH(A469,'CENEPRED DISTRITAL'!$B$1:$XFD$1,0)
        )&lt;&gt;"",
        "CON COBERTURA CENEPRED",
        "SIN COBERTURA CENEPRED"
    ),
    "SIN COBERTURA CENEPRED"
)</f>
        <v>SIN COBERTURA CENEPRED</v>
      </c>
      <c r="H469" t="str" cm="1">
        <f t="array" ref="H469">IFERROR(
    IF(
        INDEX(
            'CENEPRED DISTRITAL'!$B:$XFD,
            _xlfn.XMATCH($H$1,'CENEPRED DISTRITAL'!$A:$A,0),
            _xlfn.XMATCH(A469,'CENEPRED DISTRITAL'!$B$1:$XFD$1,0)
        )&lt;&gt;"",
        "CON COBERTURA CENEPRED",
        "SIN COBERTURA CENEPRED"
    ),
    "SIN COBERTURA CENEPRED"
)</f>
        <v>SIN COBERTURA CENEPRED</v>
      </c>
    </row>
    <row r="470" spans="1:8" x14ac:dyDescent="0.35">
      <c r="A470" s="359">
        <v>50304</v>
      </c>
      <c r="B470" t="s">
        <v>36731</v>
      </c>
      <c r="C470">
        <v>503</v>
      </c>
      <c r="D470">
        <v>5</v>
      </c>
      <c r="E470" t="str">
        <f>_xlfn.XLOOKUP(D470,'Ubigeo Departamental'!A:A,'Ubigeo Departamental'!B:B)</f>
        <v>Ayacucho</v>
      </c>
      <c r="F470" t="str" cm="1">
        <f t="array" ref="F470">IFERROR(IF(INDEX('CENEPRED DISTRITAL'!$B:$XFD,
            _xlfn.XMATCH($F$1,'CENEPRED DISTRITAL'!$A:$A,0),
            _xlfn.XMATCH(A470,'CENEPRED DISTRITAL'!$B$1:$XFD$1,0)
        )&lt;&gt;"",        "CON COBERTURA CENEPRED",        "SIN COBERTURA CENEPRED"    ),    "SIN COBERTURA CENEPRED")</f>
        <v>SIN COBERTURA CENEPRED</v>
      </c>
      <c r="G470" t="str" cm="1">
        <f t="array" ref="G470">IFERROR(
    IF(
        INDEX(
            'CENEPRED DISTRITAL'!$B:$XFD,
            _xlfn.XMATCH($G$1,'CENEPRED DISTRITAL'!$A:$A,0),
            _xlfn.XMATCH(A470,'CENEPRED DISTRITAL'!$B$1:$XFD$1,0)
        )&lt;&gt;"",
        "CON COBERTURA CENEPRED",
        "SIN COBERTURA CENEPRED"
    ),
    "SIN COBERTURA CENEPRED"
)</f>
        <v>SIN COBERTURA CENEPRED</v>
      </c>
      <c r="H470" t="str" cm="1">
        <f t="array" ref="H470">IFERROR(
    IF(
        INDEX(
            'CENEPRED DISTRITAL'!$B:$XFD,
            _xlfn.XMATCH($H$1,'CENEPRED DISTRITAL'!$A:$A,0),
            _xlfn.XMATCH(A470,'CENEPRED DISTRITAL'!$B$1:$XFD$1,0)
        )&lt;&gt;"",
        "CON COBERTURA CENEPRED",
        "SIN COBERTURA CENEPRED"
    ),
    "SIN COBERTURA CENEPRED"
)</f>
        <v>SIN COBERTURA CENEPRED</v>
      </c>
    </row>
    <row r="471" spans="1:8" x14ac:dyDescent="0.35">
      <c r="A471" s="359">
        <v>50401</v>
      </c>
      <c r="B471" t="s">
        <v>31594</v>
      </c>
      <c r="C471">
        <v>504</v>
      </c>
      <c r="D471">
        <v>5</v>
      </c>
      <c r="E471" t="str">
        <f>_xlfn.XLOOKUP(D471,'Ubigeo Departamental'!A:A,'Ubigeo Departamental'!B:B)</f>
        <v>Ayacucho</v>
      </c>
      <c r="F471" t="str" cm="1">
        <f t="array" ref="F471">IFERROR(IF(INDEX('CENEPRED DISTRITAL'!$B:$XFD,
            _xlfn.XMATCH($F$1,'CENEPRED DISTRITAL'!$A:$A,0),
            _xlfn.XMATCH(A471,'CENEPRED DISTRITAL'!$B$1:$XFD$1,0)
        )&lt;&gt;"",        "CON COBERTURA CENEPRED",        "SIN COBERTURA CENEPRED"    ),    "SIN COBERTURA CENEPRED")</f>
        <v>CON COBERTURA CENEPRED</v>
      </c>
      <c r="G471" t="str" cm="1">
        <f t="array" ref="G471">IFERROR(
    IF(
        INDEX(
            'CENEPRED DISTRITAL'!$B:$XFD,
            _xlfn.XMATCH($G$1,'CENEPRED DISTRITAL'!$A:$A,0),
            _xlfn.XMATCH(A471,'CENEPRED DISTRITAL'!$B$1:$XFD$1,0)
        )&lt;&gt;"",
        "CON COBERTURA CENEPRED",
        "SIN COBERTURA CENEPRED"
    ),
    "SIN COBERTURA CENEPRED"
)</f>
        <v>CON COBERTURA CENEPRED</v>
      </c>
      <c r="H471" t="str" cm="1">
        <f t="array" ref="H471">IFERROR(
    IF(
        INDEX(
            'CENEPRED DISTRITAL'!$B:$XFD,
            _xlfn.XMATCH($H$1,'CENEPRED DISTRITAL'!$A:$A,0),
            _xlfn.XMATCH(A471,'CENEPRED DISTRITAL'!$B$1:$XFD$1,0)
        )&lt;&gt;"",
        "CON COBERTURA CENEPRED",
        "SIN COBERTURA CENEPRED"
    ),
    "SIN COBERTURA CENEPRED"
)</f>
        <v>CON COBERTURA CENEPRED</v>
      </c>
    </row>
    <row r="472" spans="1:8" x14ac:dyDescent="0.35">
      <c r="A472" s="359">
        <v>50402</v>
      </c>
      <c r="B472" t="s">
        <v>34824</v>
      </c>
      <c r="C472">
        <v>504</v>
      </c>
      <c r="D472">
        <v>5</v>
      </c>
      <c r="E472" t="str">
        <f>_xlfn.XLOOKUP(D472,'Ubigeo Departamental'!A:A,'Ubigeo Departamental'!B:B)</f>
        <v>Ayacucho</v>
      </c>
      <c r="F472" t="str" cm="1">
        <f t="array" ref="F472">IFERROR(IF(INDEX('CENEPRED DISTRITAL'!$B:$XFD,
            _xlfn.XMATCH($F$1,'CENEPRED DISTRITAL'!$A:$A,0),
            _xlfn.XMATCH(A472,'CENEPRED DISTRITAL'!$B$1:$XFD$1,0)
        )&lt;&gt;"",        "CON COBERTURA CENEPRED",        "SIN COBERTURA CENEPRED"    ),    "SIN COBERTURA CENEPRED")</f>
        <v>SIN COBERTURA CENEPRED</v>
      </c>
      <c r="G472" t="str" cm="1">
        <f t="array" ref="G472">IFERROR(
    IF(
        INDEX(
            'CENEPRED DISTRITAL'!$B:$XFD,
            _xlfn.XMATCH($G$1,'CENEPRED DISTRITAL'!$A:$A,0),
            _xlfn.XMATCH(A472,'CENEPRED DISTRITAL'!$B$1:$XFD$1,0)
        )&lt;&gt;"",
        "CON COBERTURA CENEPRED",
        "SIN COBERTURA CENEPRED"
    ),
    "SIN COBERTURA CENEPRED"
)</f>
        <v>SIN COBERTURA CENEPRED</v>
      </c>
      <c r="H472" t="str" cm="1">
        <f t="array" ref="H472">IFERROR(
    IF(
        INDEX(
            'CENEPRED DISTRITAL'!$B:$XFD,
            _xlfn.XMATCH($H$1,'CENEPRED DISTRITAL'!$A:$A,0),
            _xlfn.XMATCH(A472,'CENEPRED DISTRITAL'!$B$1:$XFD$1,0)
        )&lt;&gt;"",
        "CON COBERTURA CENEPRED",
        "SIN COBERTURA CENEPRED"
    ),
    "SIN COBERTURA CENEPRED"
)</f>
        <v>SIN COBERTURA CENEPRED</v>
      </c>
    </row>
    <row r="473" spans="1:8" x14ac:dyDescent="0.35">
      <c r="A473" s="359">
        <v>50403</v>
      </c>
      <c r="B473" t="s">
        <v>36732</v>
      </c>
      <c r="C473">
        <v>504</v>
      </c>
      <c r="D473">
        <v>5</v>
      </c>
      <c r="E473" t="str">
        <f>_xlfn.XLOOKUP(D473,'Ubigeo Departamental'!A:A,'Ubigeo Departamental'!B:B)</f>
        <v>Ayacucho</v>
      </c>
      <c r="F473" t="str" cm="1">
        <f t="array" ref="F473">IFERROR(IF(INDEX('CENEPRED DISTRITAL'!$B:$XFD,
            _xlfn.XMATCH($F$1,'CENEPRED DISTRITAL'!$A:$A,0),
            _xlfn.XMATCH(A473,'CENEPRED DISTRITAL'!$B$1:$XFD$1,0)
        )&lt;&gt;"",        "CON COBERTURA CENEPRED",        "SIN COBERTURA CENEPRED"    ),    "SIN COBERTURA CENEPRED")</f>
        <v>SIN COBERTURA CENEPRED</v>
      </c>
      <c r="G473" t="str" cm="1">
        <f t="array" ref="G473">IFERROR(
    IF(
        INDEX(
            'CENEPRED DISTRITAL'!$B:$XFD,
            _xlfn.XMATCH($G$1,'CENEPRED DISTRITAL'!$A:$A,0),
            _xlfn.XMATCH(A473,'CENEPRED DISTRITAL'!$B$1:$XFD$1,0)
        )&lt;&gt;"",
        "CON COBERTURA CENEPRED",
        "SIN COBERTURA CENEPRED"
    ),
    "SIN COBERTURA CENEPRED"
)</f>
        <v>SIN COBERTURA CENEPRED</v>
      </c>
      <c r="H473" t="str" cm="1">
        <f t="array" ref="H473">IFERROR(
    IF(
        INDEX(
            'CENEPRED DISTRITAL'!$B:$XFD,
            _xlfn.XMATCH($H$1,'CENEPRED DISTRITAL'!$A:$A,0),
            _xlfn.XMATCH(A473,'CENEPRED DISTRITAL'!$B$1:$XFD$1,0)
        )&lt;&gt;"",
        "CON COBERTURA CENEPRED",
        "SIN COBERTURA CENEPRED"
    ),
    "SIN COBERTURA CENEPRED"
)</f>
        <v>SIN COBERTURA CENEPRED</v>
      </c>
    </row>
    <row r="474" spans="1:8" x14ac:dyDescent="0.35">
      <c r="A474" s="359">
        <v>50404</v>
      </c>
      <c r="B474" t="s">
        <v>36733</v>
      </c>
      <c r="C474">
        <v>504</v>
      </c>
      <c r="D474">
        <v>5</v>
      </c>
      <c r="E474" t="str">
        <f>_xlfn.XLOOKUP(D474,'Ubigeo Departamental'!A:A,'Ubigeo Departamental'!B:B)</f>
        <v>Ayacucho</v>
      </c>
      <c r="F474" t="str" cm="1">
        <f t="array" ref="F474">IFERROR(IF(INDEX('CENEPRED DISTRITAL'!$B:$XFD,
            _xlfn.XMATCH($F$1,'CENEPRED DISTRITAL'!$A:$A,0),
            _xlfn.XMATCH(A474,'CENEPRED DISTRITAL'!$B$1:$XFD$1,0)
        )&lt;&gt;"",        "CON COBERTURA CENEPRED",        "SIN COBERTURA CENEPRED"    ),    "SIN COBERTURA CENEPRED")</f>
        <v>SIN COBERTURA CENEPRED</v>
      </c>
      <c r="G474" t="str" cm="1">
        <f t="array" ref="G474">IFERROR(
    IF(
        INDEX(
            'CENEPRED DISTRITAL'!$B:$XFD,
            _xlfn.XMATCH($G$1,'CENEPRED DISTRITAL'!$A:$A,0),
            _xlfn.XMATCH(A474,'CENEPRED DISTRITAL'!$B$1:$XFD$1,0)
        )&lt;&gt;"",
        "CON COBERTURA CENEPRED",
        "SIN COBERTURA CENEPRED"
    ),
    "SIN COBERTURA CENEPRED"
)</f>
        <v>SIN COBERTURA CENEPRED</v>
      </c>
      <c r="H474" t="str" cm="1">
        <f t="array" ref="H474">IFERROR(
    IF(
        INDEX(
            'CENEPRED DISTRITAL'!$B:$XFD,
            _xlfn.XMATCH($H$1,'CENEPRED DISTRITAL'!$A:$A,0),
            _xlfn.XMATCH(A474,'CENEPRED DISTRITAL'!$B$1:$XFD$1,0)
        )&lt;&gt;"",
        "CON COBERTURA CENEPRED",
        "SIN COBERTURA CENEPRED"
    ),
    "SIN COBERTURA CENEPRED"
)</f>
        <v>SIN COBERTURA CENEPRED</v>
      </c>
    </row>
    <row r="475" spans="1:8" x14ac:dyDescent="0.35">
      <c r="A475" s="359">
        <v>50405</v>
      </c>
      <c r="B475" t="s">
        <v>34825</v>
      </c>
      <c r="C475">
        <v>504</v>
      </c>
      <c r="D475">
        <v>5</v>
      </c>
      <c r="E475" t="str">
        <f>_xlfn.XLOOKUP(D475,'Ubigeo Departamental'!A:A,'Ubigeo Departamental'!B:B)</f>
        <v>Ayacucho</v>
      </c>
      <c r="F475" t="str" cm="1">
        <f t="array" ref="F475">IFERROR(IF(INDEX('CENEPRED DISTRITAL'!$B:$XFD,
            _xlfn.XMATCH($F$1,'CENEPRED DISTRITAL'!$A:$A,0),
            _xlfn.XMATCH(A475,'CENEPRED DISTRITAL'!$B$1:$XFD$1,0)
        )&lt;&gt;"",        "CON COBERTURA CENEPRED",        "SIN COBERTURA CENEPRED"    ),    "SIN COBERTURA CENEPRED")</f>
        <v>SIN COBERTURA CENEPRED</v>
      </c>
      <c r="G475" t="str" cm="1">
        <f t="array" ref="G475">IFERROR(
    IF(
        INDEX(
            'CENEPRED DISTRITAL'!$B:$XFD,
            _xlfn.XMATCH($G$1,'CENEPRED DISTRITAL'!$A:$A,0),
            _xlfn.XMATCH(A475,'CENEPRED DISTRITAL'!$B$1:$XFD$1,0)
        )&lt;&gt;"",
        "CON COBERTURA CENEPRED",
        "SIN COBERTURA CENEPRED"
    ),
    "SIN COBERTURA CENEPRED"
)</f>
        <v>SIN COBERTURA CENEPRED</v>
      </c>
      <c r="H475" t="str" cm="1">
        <f t="array" ref="H475">IFERROR(
    IF(
        INDEX(
            'CENEPRED DISTRITAL'!$B:$XFD,
            _xlfn.XMATCH($H$1,'CENEPRED DISTRITAL'!$A:$A,0),
            _xlfn.XMATCH(A475,'CENEPRED DISTRITAL'!$B$1:$XFD$1,0)
        )&lt;&gt;"",
        "CON COBERTURA CENEPRED",
        "SIN COBERTURA CENEPRED"
    ),
    "SIN COBERTURA CENEPRED"
)</f>
        <v>SIN COBERTURA CENEPRED</v>
      </c>
    </row>
    <row r="476" spans="1:8" x14ac:dyDescent="0.35">
      <c r="A476" s="359">
        <v>50406</v>
      </c>
      <c r="B476" t="s">
        <v>34403</v>
      </c>
      <c r="C476">
        <v>504</v>
      </c>
      <c r="D476">
        <v>5</v>
      </c>
      <c r="E476" t="str">
        <f>_xlfn.XLOOKUP(D476,'Ubigeo Departamental'!A:A,'Ubigeo Departamental'!B:B)</f>
        <v>Ayacucho</v>
      </c>
      <c r="F476" t="str" cm="1">
        <f t="array" ref="F476">IFERROR(IF(INDEX('CENEPRED DISTRITAL'!$B:$XFD,
            _xlfn.XMATCH($F$1,'CENEPRED DISTRITAL'!$A:$A,0),
            _xlfn.XMATCH(A476,'CENEPRED DISTRITAL'!$B$1:$XFD$1,0)
        )&lt;&gt;"",        "CON COBERTURA CENEPRED",        "SIN COBERTURA CENEPRED"    ),    "SIN COBERTURA CENEPRED")</f>
        <v>SIN COBERTURA CENEPRED</v>
      </c>
      <c r="G476" t="str" cm="1">
        <f t="array" ref="G476">IFERROR(
    IF(
        INDEX(
            'CENEPRED DISTRITAL'!$B:$XFD,
            _xlfn.XMATCH($G$1,'CENEPRED DISTRITAL'!$A:$A,0),
            _xlfn.XMATCH(A476,'CENEPRED DISTRITAL'!$B$1:$XFD$1,0)
        )&lt;&gt;"",
        "CON COBERTURA CENEPRED",
        "SIN COBERTURA CENEPRED"
    ),
    "SIN COBERTURA CENEPRED"
)</f>
        <v>SIN COBERTURA CENEPRED</v>
      </c>
      <c r="H476" t="str" cm="1">
        <f t="array" ref="H476">IFERROR(
    IF(
        INDEX(
            'CENEPRED DISTRITAL'!$B:$XFD,
            _xlfn.XMATCH($H$1,'CENEPRED DISTRITAL'!$A:$A,0),
            _xlfn.XMATCH(A476,'CENEPRED DISTRITAL'!$B$1:$XFD$1,0)
        )&lt;&gt;"",
        "CON COBERTURA CENEPRED",
        "SIN COBERTURA CENEPRED"
    ),
    "SIN COBERTURA CENEPRED"
)</f>
        <v>SIN COBERTURA CENEPRED</v>
      </c>
    </row>
    <row r="477" spans="1:8" x14ac:dyDescent="0.35">
      <c r="A477" s="359">
        <v>50407</v>
      </c>
      <c r="B477" t="s">
        <v>34110</v>
      </c>
      <c r="C477">
        <v>504</v>
      </c>
      <c r="D477">
        <v>5</v>
      </c>
      <c r="E477" t="str">
        <f>_xlfn.XLOOKUP(D477,'Ubigeo Departamental'!A:A,'Ubigeo Departamental'!B:B)</f>
        <v>Ayacucho</v>
      </c>
      <c r="F477" t="str" cm="1">
        <f t="array" ref="F477">IFERROR(IF(INDEX('CENEPRED DISTRITAL'!$B:$XFD,
            _xlfn.XMATCH($F$1,'CENEPRED DISTRITAL'!$A:$A,0),
            _xlfn.XMATCH(A477,'CENEPRED DISTRITAL'!$B$1:$XFD$1,0)
        )&lt;&gt;"",        "CON COBERTURA CENEPRED",        "SIN COBERTURA CENEPRED"    ),    "SIN COBERTURA CENEPRED")</f>
        <v>SIN COBERTURA CENEPRED</v>
      </c>
      <c r="G477" t="str" cm="1">
        <f t="array" ref="G477">IFERROR(
    IF(
        INDEX(
            'CENEPRED DISTRITAL'!$B:$XFD,
            _xlfn.XMATCH($G$1,'CENEPRED DISTRITAL'!$A:$A,0),
            _xlfn.XMATCH(A477,'CENEPRED DISTRITAL'!$B$1:$XFD$1,0)
        )&lt;&gt;"",
        "CON COBERTURA CENEPRED",
        "SIN COBERTURA CENEPRED"
    ),
    "SIN COBERTURA CENEPRED"
)</f>
        <v>SIN COBERTURA CENEPRED</v>
      </c>
      <c r="H477" t="str" cm="1">
        <f t="array" ref="H477">IFERROR(
    IF(
        INDEX(
            'CENEPRED DISTRITAL'!$B:$XFD,
            _xlfn.XMATCH($H$1,'CENEPRED DISTRITAL'!$A:$A,0),
            _xlfn.XMATCH(A477,'CENEPRED DISTRITAL'!$B$1:$XFD$1,0)
        )&lt;&gt;"",
        "CON COBERTURA CENEPRED",
        "SIN COBERTURA CENEPRED"
    ),
    "SIN COBERTURA CENEPRED"
)</f>
        <v>SIN COBERTURA CENEPRED</v>
      </c>
    </row>
    <row r="478" spans="1:8" x14ac:dyDescent="0.35">
      <c r="A478" s="359">
        <v>50408</v>
      </c>
      <c r="B478" t="s">
        <v>34599</v>
      </c>
      <c r="C478">
        <v>504</v>
      </c>
      <c r="D478">
        <v>5</v>
      </c>
      <c r="E478" t="str">
        <f>_xlfn.XLOOKUP(D478,'Ubigeo Departamental'!A:A,'Ubigeo Departamental'!B:B)</f>
        <v>Ayacucho</v>
      </c>
      <c r="F478" t="str" cm="1">
        <f t="array" ref="F478">IFERROR(IF(INDEX('CENEPRED DISTRITAL'!$B:$XFD,
            _xlfn.XMATCH($F$1,'CENEPRED DISTRITAL'!$A:$A,0),
            _xlfn.XMATCH(A478,'CENEPRED DISTRITAL'!$B$1:$XFD$1,0)
        )&lt;&gt;"",        "CON COBERTURA CENEPRED",        "SIN COBERTURA CENEPRED"    ),    "SIN COBERTURA CENEPRED")</f>
        <v>SIN COBERTURA CENEPRED</v>
      </c>
      <c r="G478" t="str" cm="1">
        <f t="array" ref="G478">IFERROR(
    IF(
        INDEX(
            'CENEPRED DISTRITAL'!$B:$XFD,
            _xlfn.XMATCH($G$1,'CENEPRED DISTRITAL'!$A:$A,0),
            _xlfn.XMATCH(A478,'CENEPRED DISTRITAL'!$B$1:$XFD$1,0)
        )&lt;&gt;"",
        "CON COBERTURA CENEPRED",
        "SIN COBERTURA CENEPRED"
    ),
    "SIN COBERTURA CENEPRED"
)</f>
        <v>SIN COBERTURA CENEPRED</v>
      </c>
      <c r="H478" t="str" cm="1">
        <f t="array" ref="H478">IFERROR(
    IF(
        INDEX(
            'CENEPRED DISTRITAL'!$B:$XFD,
            _xlfn.XMATCH($H$1,'CENEPRED DISTRITAL'!$A:$A,0),
            _xlfn.XMATCH(A478,'CENEPRED DISTRITAL'!$B$1:$XFD$1,0)
        )&lt;&gt;"",
        "CON COBERTURA CENEPRED",
        "SIN COBERTURA CENEPRED"
    ),
    "SIN COBERTURA CENEPRED"
)</f>
        <v>SIN COBERTURA CENEPRED</v>
      </c>
    </row>
    <row r="479" spans="1:8" x14ac:dyDescent="0.35">
      <c r="A479" s="359">
        <v>50409</v>
      </c>
      <c r="B479" t="s">
        <v>34337</v>
      </c>
      <c r="C479">
        <v>504</v>
      </c>
      <c r="D479">
        <v>5</v>
      </c>
      <c r="E479" t="str">
        <f>_xlfn.XLOOKUP(D479,'Ubigeo Departamental'!A:A,'Ubigeo Departamental'!B:B)</f>
        <v>Ayacucho</v>
      </c>
      <c r="F479" t="str" cm="1">
        <f t="array" ref="F479">IFERROR(IF(INDEX('CENEPRED DISTRITAL'!$B:$XFD,
            _xlfn.XMATCH($F$1,'CENEPRED DISTRITAL'!$A:$A,0),
            _xlfn.XMATCH(A479,'CENEPRED DISTRITAL'!$B$1:$XFD$1,0)
        )&lt;&gt;"",        "CON COBERTURA CENEPRED",        "SIN COBERTURA CENEPRED"    ),    "SIN COBERTURA CENEPRED")</f>
        <v>SIN COBERTURA CENEPRED</v>
      </c>
      <c r="G479" t="str" cm="1">
        <f t="array" ref="G479">IFERROR(
    IF(
        INDEX(
            'CENEPRED DISTRITAL'!$B:$XFD,
            _xlfn.XMATCH($G$1,'CENEPRED DISTRITAL'!$A:$A,0),
            _xlfn.XMATCH(A479,'CENEPRED DISTRITAL'!$B$1:$XFD$1,0)
        )&lt;&gt;"",
        "CON COBERTURA CENEPRED",
        "SIN COBERTURA CENEPRED"
    ),
    "SIN COBERTURA CENEPRED"
)</f>
        <v>SIN COBERTURA CENEPRED</v>
      </c>
      <c r="H479" t="str" cm="1">
        <f t="array" ref="H479">IFERROR(
    IF(
        INDEX(
            'CENEPRED DISTRITAL'!$B:$XFD,
            _xlfn.XMATCH($H$1,'CENEPRED DISTRITAL'!$A:$A,0),
            _xlfn.XMATCH(A479,'CENEPRED DISTRITAL'!$B$1:$XFD$1,0)
        )&lt;&gt;"",
        "CON COBERTURA CENEPRED",
        "SIN COBERTURA CENEPRED"
    ),
    "SIN COBERTURA CENEPRED"
)</f>
        <v>SIN COBERTURA CENEPRED</v>
      </c>
    </row>
    <row r="480" spans="1:8" x14ac:dyDescent="0.35">
      <c r="A480" s="359">
        <v>50410</v>
      </c>
      <c r="B480" t="s">
        <v>34600</v>
      </c>
      <c r="C480">
        <v>504</v>
      </c>
      <c r="D480">
        <v>5</v>
      </c>
      <c r="E480" t="str">
        <f>_xlfn.XLOOKUP(D480,'Ubigeo Departamental'!A:A,'Ubigeo Departamental'!B:B)</f>
        <v>Ayacucho</v>
      </c>
      <c r="F480" t="str" cm="1">
        <f t="array" ref="F480">IFERROR(IF(INDEX('CENEPRED DISTRITAL'!$B:$XFD,
            _xlfn.XMATCH($F$1,'CENEPRED DISTRITAL'!$A:$A,0),
            _xlfn.XMATCH(A480,'CENEPRED DISTRITAL'!$B$1:$XFD$1,0)
        )&lt;&gt;"",        "CON COBERTURA CENEPRED",        "SIN COBERTURA CENEPRED"    ),    "SIN COBERTURA CENEPRED")</f>
        <v>SIN COBERTURA CENEPRED</v>
      </c>
      <c r="G480" t="str" cm="1">
        <f t="array" ref="G480">IFERROR(
    IF(
        INDEX(
            'CENEPRED DISTRITAL'!$B:$XFD,
            _xlfn.XMATCH($G$1,'CENEPRED DISTRITAL'!$A:$A,0),
            _xlfn.XMATCH(A480,'CENEPRED DISTRITAL'!$B$1:$XFD$1,0)
        )&lt;&gt;"",
        "CON COBERTURA CENEPRED",
        "SIN COBERTURA CENEPRED"
    ),
    "SIN COBERTURA CENEPRED"
)</f>
        <v>SIN COBERTURA CENEPRED</v>
      </c>
      <c r="H480" t="str" cm="1">
        <f t="array" ref="H480">IFERROR(
    IF(
        INDEX(
            'CENEPRED DISTRITAL'!$B:$XFD,
            _xlfn.XMATCH($H$1,'CENEPRED DISTRITAL'!$A:$A,0),
            _xlfn.XMATCH(A480,'CENEPRED DISTRITAL'!$B$1:$XFD$1,0)
        )&lt;&gt;"",
        "CON COBERTURA CENEPRED",
        "SIN COBERTURA CENEPRED"
    ),
    "SIN COBERTURA CENEPRED"
)</f>
        <v>SIN COBERTURA CENEPRED</v>
      </c>
    </row>
    <row r="481" spans="1:8" x14ac:dyDescent="0.35">
      <c r="A481" s="359">
        <v>50411</v>
      </c>
      <c r="B481" t="s">
        <v>36734</v>
      </c>
      <c r="C481">
        <v>504</v>
      </c>
      <c r="D481">
        <v>5</v>
      </c>
      <c r="E481" t="str">
        <f>_xlfn.XLOOKUP(D481,'Ubigeo Departamental'!A:A,'Ubigeo Departamental'!B:B)</f>
        <v>Ayacucho</v>
      </c>
      <c r="F481" t="str" cm="1">
        <f t="array" ref="F481">IFERROR(IF(INDEX('CENEPRED DISTRITAL'!$B:$XFD,
            _xlfn.XMATCH($F$1,'CENEPRED DISTRITAL'!$A:$A,0),
            _xlfn.XMATCH(A481,'CENEPRED DISTRITAL'!$B$1:$XFD$1,0)
        )&lt;&gt;"",        "CON COBERTURA CENEPRED",        "SIN COBERTURA CENEPRED"    ),    "SIN COBERTURA CENEPRED")</f>
        <v>SIN COBERTURA CENEPRED</v>
      </c>
      <c r="G481" t="str" cm="1">
        <f t="array" ref="G481">IFERROR(
    IF(
        INDEX(
            'CENEPRED DISTRITAL'!$B:$XFD,
            _xlfn.XMATCH($G$1,'CENEPRED DISTRITAL'!$A:$A,0),
            _xlfn.XMATCH(A481,'CENEPRED DISTRITAL'!$B$1:$XFD$1,0)
        )&lt;&gt;"",
        "CON COBERTURA CENEPRED",
        "SIN COBERTURA CENEPRED"
    ),
    "SIN COBERTURA CENEPRED"
)</f>
        <v>SIN COBERTURA CENEPRED</v>
      </c>
      <c r="H481" t="str" cm="1">
        <f t="array" ref="H481">IFERROR(
    IF(
        INDEX(
            'CENEPRED DISTRITAL'!$B:$XFD,
            _xlfn.XMATCH($H$1,'CENEPRED DISTRITAL'!$A:$A,0),
            _xlfn.XMATCH(A481,'CENEPRED DISTRITAL'!$B$1:$XFD$1,0)
        )&lt;&gt;"",
        "CON COBERTURA CENEPRED",
        "SIN COBERTURA CENEPRED"
    ),
    "SIN COBERTURA CENEPRED"
)</f>
        <v>SIN COBERTURA CENEPRED</v>
      </c>
    </row>
    <row r="482" spans="1:8" x14ac:dyDescent="0.35">
      <c r="A482" s="359">
        <v>50412</v>
      </c>
      <c r="B482" t="s">
        <v>36735</v>
      </c>
      <c r="C482">
        <v>504</v>
      </c>
      <c r="D482">
        <v>5</v>
      </c>
      <c r="E482" t="str">
        <f>_xlfn.XLOOKUP(D482,'Ubigeo Departamental'!A:A,'Ubigeo Departamental'!B:B)</f>
        <v>Ayacucho</v>
      </c>
      <c r="F482" t="str" cm="1">
        <f t="array" ref="F482">IFERROR(IF(INDEX('CENEPRED DISTRITAL'!$B:$XFD,
            _xlfn.XMATCH($F$1,'CENEPRED DISTRITAL'!$A:$A,0),
            _xlfn.XMATCH(A482,'CENEPRED DISTRITAL'!$B$1:$XFD$1,0)
        )&lt;&gt;"",        "CON COBERTURA CENEPRED",        "SIN COBERTURA CENEPRED"    ),    "SIN COBERTURA CENEPRED")</f>
        <v>SIN COBERTURA CENEPRED</v>
      </c>
      <c r="G482" t="str" cm="1">
        <f t="array" ref="G482">IFERROR(
    IF(
        INDEX(
            'CENEPRED DISTRITAL'!$B:$XFD,
            _xlfn.XMATCH($G$1,'CENEPRED DISTRITAL'!$A:$A,0),
            _xlfn.XMATCH(A482,'CENEPRED DISTRITAL'!$B$1:$XFD$1,0)
        )&lt;&gt;"",
        "CON COBERTURA CENEPRED",
        "SIN COBERTURA CENEPRED"
    ),
    "SIN COBERTURA CENEPRED"
)</f>
        <v>SIN COBERTURA CENEPRED</v>
      </c>
      <c r="H482" t="str" cm="1">
        <f t="array" ref="H482">IFERROR(
    IF(
        INDEX(
            'CENEPRED DISTRITAL'!$B:$XFD,
            _xlfn.XMATCH($H$1,'CENEPRED DISTRITAL'!$A:$A,0),
            _xlfn.XMATCH(A482,'CENEPRED DISTRITAL'!$B$1:$XFD$1,0)
        )&lt;&gt;"",
        "CON COBERTURA CENEPRED",
        "SIN COBERTURA CENEPRED"
    ),
    "SIN COBERTURA CENEPRED"
)</f>
        <v>SIN COBERTURA CENEPRED</v>
      </c>
    </row>
    <row r="483" spans="1:8" x14ac:dyDescent="0.35">
      <c r="A483" s="359">
        <v>50501</v>
      </c>
      <c r="B483" t="s">
        <v>31536</v>
      </c>
      <c r="C483">
        <v>505</v>
      </c>
      <c r="D483">
        <v>5</v>
      </c>
      <c r="E483" t="str">
        <f>_xlfn.XLOOKUP(D483,'Ubigeo Departamental'!A:A,'Ubigeo Departamental'!B:B)</f>
        <v>Ayacucho</v>
      </c>
      <c r="F483" t="str" cm="1">
        <f t="array" ref="F483">IFERROR(IF(INDEX('CENEPRED DISTRITAL'!$B:$XFD,
            _xlfn.XMATCH($F$1,'CENEPRED DISTRITAL'!$A:$A,0),
            _xlfn.XMATCH(A483,'CENEPRED DISTRITAL'!$B$1:$XFD$1,0)
        )&lt;&gt;"",        "CON COBERTURA CENEPRED",        "SIN COBERTURA CENEPRED"    ),    "SIN COBERTURA CENEPRED")</f>
        <v>SIN COBERTURA CENEPRED</v>
      </c>
      <c r="G483" t="str" cm="1">
        <f t="array" ref="G483">IFERROR(
    IF(
        INDEX(
            'CENEPRED DISTRITAL'!$B:$XFD,
            _xlfn.XMATCH($G$1,'CENEPRED DISTRITAL'!$A:$A,0),
            _xlfn.XMATCH(A483,'CENEPRED DISTRITAL'!$B$1:$XFD$1,0)
        )&lt;&gt;"",
        "CON COBERTURA CENEPRED",
        "SIN COBERTURA CENEPRED"
    ),
    "SIN COBERTURA CENEPRED"
)</f>
        <v>SIN COBERTURA CENEPRED</v>
      </c>
      <c r="H483" t="str" cm="1">
        <f t="array" ref="H483">IFERROR(
    IF(
        INDEX(
            'CENEPRED DISTRITAL'!$B:$XFD,
            _xlfn.XMATCH($H$1,'CENEPRED DISTRITAL'!$A:$A,0),
            _xlfn.XMATCH(A483,'CENEPRED DISTRITAL'!$B$1:$XFD$1,0)
        )&lt;&gt;"",
        "CON COBERTURA CENEPRED",
        "SIN COBERTURA CENEPRED"
    ),
    "SIN COBERTURA CENEPRED"
)</f>
        <v>SIN COBERTURA CENEPRED</v>
      </c>
    </row>
    <row r="484" spans="1:8" x14ac:dyDescent="0.35">
      <c r="A484" s="359">
        <v>50502</v>
      </c>
      <c r="B484" t="s">
        <v>34118</v>
      </c>
      <c r="C484">
        <v>505</v>
      </c>
      <c r="D484">
        <v>5</v>
      </c>
      <c r="E484" t="str">
        <f>_xlfn.XLOOKUP(D484,'Ubigeo Departamental'!A:A,'Ubigeo Departamental'!B:B)</f>
        <v>Ayacucho</v>
      </c>
      <c r="F484" t="str" cm="1">
        <f t="array" ref="F484">IFERROR(IF(INDEX('CENEPRED DISTRITAL'!$B:$XFD,
            _xlfn.XMATCH($F$1,'CENEPRED DISTRITAL'!$A:$A,0),
            _xlfn.XMATCH(A484,'CENEPRED DISTRITAL'!$B$1:$XFD$1,0)
        )&lt;&gt;"",        "CON COBERTURA CENEPRED",        "SIN COBERTURA CENEPRED"    ),    "SIN COBERTURA CENEPRED")</f>
        <v>SIN COBERTURA CENEPRED</v>
      </c>
      <c r="G484" t="str" cm="1">
        <f t="array" ref="G484">IFERROR(
    IF(
        INDEX(
            'CENEPRED DISTRITAL'!$B:$XFD,
            _xlfn.XMATCH($G$1,'CENEPRED DISTRITAL'!$A:$A,0),
            _xlfn.XMATCH(A484,'CENEPRED DISTRITAL'!$B$1:$XFD$1,0)
        )&lt;&gt;"",
        "CON COBERTURA CENEPRED",
        "SIN COBERTURA CENEPRED"
    ),
    "SIN COBERTURA CENEPRED"
)</f>
        <v>SIN COBERTURA CENEPRED</v>
      </c>
      <c r="H484" t="str" cm="1">
        <f t="array" ref="H484">IFERROR(
    IF(
        INDEX(
            'CENEPRED DISTRITAL'!$B:$XFD,
            _xlfn.XMATCH($H$1,'CENEPRED DISTRITAL'!$A:$A,0),
            _xlfn.XMATCH(A484,'CENEPRED DISTRITAL'!$B$1:$XFD$1,0)
        )&lt;&gt;"",
        "CON COBERTURA CENEPRED",
        "SIN COBERTURA CENEPRED"
    ),
    "SIN COBERTURA CENEPRED"
)</f>
        <v>SIN COBERTURA CENEPRED</v>
      </c>
    </row>
    <row r="485" spans="1:8" x14ac:dyDescent="0.35">
      <c r="A485" s="359">
        <v>50503</v>
      </c>
      <c r="B485" t="s">
        <v>34206</v>
      </c>
      <c r="C485">
        <v>505</v>
      </c>
      <c r="D485">
        <v>5</v>
      </c>
      <c r="E485" t="str">
        <f>_xlfn.XLOOKUP(D485,'Ubigeo Departamental'!A:A,'Ubigeo Departamental'!B:B)</f>
        <v>Ayacucho</v>
      </c>
      <c r="F485" t="str" cm="1">
        <f t="array" ref="F485">IFERROR(IF(INDEX('CENEPRED DISTRITAL'!$B:$XFD,
            _xlfn.XMATCH($F$1,'CENEPRED DISTRITAL'!$A:$A,0),
            _xlfn.XMATCH(A485,'CENEPRED DISTRITAL'!$B$1:$XFD$1,0)
        )&lt;&gt;"",        "CON COBERTURA CENEPRED",        "SIN COBERTURA CENEPRED"    ),    "SIN COBERTURA CENEPRED")</f>
        <v>SIN COBERTURA CENEPRED</v>
      </c>
      <c r="G485" t="str" cm="1">
        <f t="array" ref="G485">IFERROR(
    IF(
        INDEX(
            'CENEPRED DISTRITAL'!$B:$XFD,
            _xlfn.XMATCH($G$1,'CENEPRED DISTRITAL'!$A:$A,0),
            _xlfn.XMATCH(A485,'CENEPRED DISTRITAL'!$B$1:$XFD$1,0)
        )&lt;&gt;"",
        "CON COBERTURA CENEPRED",
        "SIN COBERTURA CENEPRED"
    ),
    "SIN COBERTURA CENEPRED"
)</f>
        <v>SIN COBERTURA CENEPRED</v>
      </c>
      <c r="H485" t="str" cm="1">
        <f t="array" ref="H485">IFERROR(
    IF(
        INDEX(
            'CENEPRED DISTRITAL'!$B:$XFD,
            _xlfn.XMATCH($H$1,'CENEPRED DISTRITAL'!$A:$A,0),
            _xlfn.XMATCH(A485,'CENEPRED DISTRITAL'!$B$1:$XFD$1,0)
        )&lt;&gt;"",
        "CON COBERTURA CENEPRED",
        "SIN COBERTURA CENEPRED"
    ),
    "SIN COBERTURA CENEPRED"
)</f>
        <v>SIN COBERTURA CENEPRED</v>
      </c>
    </row>
    <row r="486" spans="1:8" x14ac:dyDescent="0.35">
      <c r="A486" s="359">
        <v>50504</v>
      </c>
      <c r="B486" t="s">
        <v>34601</v>
      </c>
      <c r="C486">
        <v>505</v>
      </c>
      <c r="D486">
        <v>5</v>
      </c>
      <c r="E486" t="str">
        <f>_xlfn.XLOOKUP(D486,'Ubigeo Departamental'!A:A,'Ubigeo Departamental'!B:B)</f>
        <v>Ayacucho</v>
      </c>
      <c r="F486" t="str" cm="1">
        <f t="array" ref="F486">IFERROR(IF(INDEX('CENEPRED DISTRITAL'!$B:$XFD,
            _xlfn.XMATCH($F$1,'CENEPRED DISTRITAL'!$A:$A,0),
            _xlfn.XMATCH(A486,'CENEPRED DISTRITAL'!$B$1:$XFD$1,0)
        )&lt;&gt;"",        "CON COBERTURA CENEPRED",        "SIN COBERTURA CENEPRED"    ),    "SIN COBERTURA CENEPRED")</f>
        <v>SIN COBERTURA CENEPRED</v>
      </c>
      <c r="G486" t="str" cm="1">
        <f t="array" ref="G486">IFERROR(
    IF(
        INDEX(
            'CENEPRED DISTRITAL'!$B:$XFD,
            _xlfn.XMATCH($G$1,'CENEPRED DISTRITAL'!$A:$A,0),
            _xlfn.XMATCH(A486,'CENEPRED DISTRITAL'!$B$1:$XFD$1,0)
        )&lt;&gt;"",
        "CON COBERTURA CENEPRED",
        "SIN COBERTURA CENEPRED"
    ),
    "SIN COBERTURA CENEPRED"
)</f>
        <v>SIN COBERTURA CENEPRED</v>
      </c>
      <c r="H486" t="str" cm="1">
        <f t="array" ref="H486">IFERROR(
    IF(
        INDEX(
            'CENEPRED DISTRITAL'!$B:$XFD,
            _xlfn.XMATCH($H$1,'CENEPRED DISTRITAL'!$A:$A,0),
            _xlfn.XMATCH(A486,'CENEPRED DISTRITAL'!$B$1:$XFD$1,0)
        )&lt;&gt;"",
        "CON COBERTURA CENEPRED",
        "SIN COBERTURA CENEPRED"
    ),
    "SIN COBERTURA CENEPRED"
)</f>
        <v>SIN COBERTURA CENEPRED</v>
      </c>
    </row>
    <row r="487" spans="1:8" x14ac:dyDescent="0.35">
      <c r="A487" s="359">
        <v>50505</v>
      </c>
      <c r="B487" t="s">
        <v>34602</v>
      </c>
      <c r="C487">
        <v>505</v>
      </c>
      <c r="D487">
        <v>5</v>
      </c>
      <c r="E487" t="str">
        <f>_xlfn.XLOOKUP(D487,'Ubigeo Departamental'!A:A,'Ubigeo Departamental'!B:B)</f>
        <v>Ayacucho</v>
      </c>
      <c r="F487" t="str" cm="1">
        <f t="array" ref="F487">IFERROR(IF(INDEX('CENEPRED DISTRITAL'!$B:$XFD,
            _xlfn.XMATCH($F$1,'CENEPRED DISTRITAL'!$A:$A,0),
            _xlfn.XMATCH(A487,'CENEPRED DISTRITAL'!$B$1:$XFD$1,0)
        )&lt;&gt;"",        "CON COBERTURA CENEPRED",        "SIN COBERTURA CENEPRED"    ),    "SIN COBERTURA CENEPRED")</f>
        <v>SIN COBERTURA CENEPRED</v>
      </c>
      <c r="G487" t="str" cm="1">
        <f t="array" ref="G487">IFERROR(
    IF(
        INDEX(
            'CENEPRED DISTRITAL'!$B:$XFD,
            _xlfn.XMATCH($G$1,'CENEPRED DISTRITAL'!$A:$A,0),
            _xlfn.XMATCH(A487,'CENEPRED DISTRITAL'!$B$1:$XFD$1,0)
        )&lt;&gt;"",
        "CON COBERTURA CENEPRED",
        "SIN COBERTURA CENEPRED"
    ),
    "SIN COBERTURA CENEPRED"
)</f>
        <v>SIN COBERTURA CENEPRED</v>
      </c>
      <c r="H487" t="str" cm="1">
        <f t="array" ref="H487">IFERROR(
    IF(
        INDEX(
            'CENEPRED DISTRITAL'!$B:$XFD,
            _xlfn.XMATCH($H$1,'CENEPRED DISTRITAL'!$A:$A,0),
            _xlfn.XMATCH(A487,'CENEPRED DISTRITAL'!$B$1:$XFD$1,0)
        )&lt;&gt;"",
        "CON COBERTURA CENEPRED",
        "SIN COBERTURA CENEPRED"
    ),
    "SIN COBERTURA CENEPRED"
)</f>
        <v>SIN COBERTURA CENEPRED</v>
      </c>
    </row>
    <row r="488" spans="1:8" x14ac:dyDescent="0.35">
      <c r="A488" s="359">
        <v>50506</v>
      </c>
      <c r="B488" t="s">
        <v>36736</v>
      </c>
      <c r="C488">
        <v>505</v>
      </c>
      <c r="D488">
        <v>5</v>
      </c>
      <c r="E488" t="str">
        <f>_xlfn.XLOOKUP(D488,'Ubigeo Departamental'!A:A,'Ubigeo Departamental'!B:B)</f>
        <v>Ayacucho</v>
      </c>
      <c r="F488" t="str" cm="1">
        <f t="array" ref="F488">IFERROR(IF(INDEX('CENEPRED DISTRITAL'!$B:$XFD,
            _xlfn.XMATCH($F$1,'CENEPRED DISTRITAL'!$A:$A,0),
            _xlfn.XMATCH(A488,'CENEPRED DISTRITAL'!$B$1:$XFD$1,0)
        )&lt;&gt;"",        "CON COBERTURA CENEPRED",        "SIN COBERTURA CENEPRED"    ),    "SIN COBERTURA CENEPRED")</f>
        <v>SIN COBERTURA CENEPRED</v>
      </c>
      <c r="G488" t="str" cm="1">
        <f t="array" ref="G488">IFERROR(
    IF(
        INDEX(
            'CENEPRED DISTRITAL'!$B:$XFD,
            _xlfn.XMATCH($G$1,'CENEPRED DISTRITAL'!$A:$A,0),
            _xlfn.XMATCH(A488,'CENEPRED DISTRITAL'!$B$1:$XFD$1,0)
        )&lt;&gt;"",
        "CON COBERTURA CENEPRED",
        "SIN COBERTURA CENEPRED"
    ),
    "SIN COBERTURA CENEPRED"
)</f>
        <v>SIN COBERTURA CENEPRED</v>
      </c>
      <c r="H488" t="str" cm="1">
        <f t="array" ref="H488">IFERROR(
    IF(
        INDEX(
            'CENEPRED DISTRITAL'!$B:$XFD,
            _xlfn.XMATCH($H$1,'CENEPRED DISTRITAL'!$A:$A,0),
            _xlfn.XMATCH(A488,'CENEPRED DISTRITAL'!$B$1:$XFD$1,0)
        )&lt;&gt;"",
        "CON COBERTURA CENEPRED",
        "SIN COBERTURA CENEPRED"
    ),
    "SIN COBERTURA CENEPRED"
)</f>
        <v>SIN COBERTURA CENEPRED</v>
      </c>
    </row>
    <row r="489" spans="1:8" x14ac:dyDescent="0.35">
      <c r="A489" s="359">
        <v>50507</v>
      </c>
      <c r="B489" t="s">
        <v>31777</v>
      </c>
      <c r="C489">
        <v>505</v>
      </c>
      <c r="D489">
        <v>5</v>
      </c>
      <c r="E489" t="str">
        <f>_xlfn.XLOOKUP(D489,'Ubigeo Departamental'!A:A,'Ubigeo Departamental'!B:B)</f>
        <v>Ayacucho</v>
      </c>
      <c r="F489" t="str" cm="1">
        <f t="array" ref="F489">IFERROR(IF(INDEX('CENEPRED DISTRITAL'!$B:$XFD,
            _xlfn.XMATCH($F$1,'CENEPRED DISTRITAL'!$A:$A,0),
            _xlfn.XMATCH(A489,'CENEPRED DISTRITAL'!$B$1:$XFD$1,0)
        )&lt;&gt;"",        "CON COBERTURA CENEPRED",        "SIN COBERTURA CENEPRED"    ),    "SIN COBERTURA CENEPRED")</f>
        <v>SIN COBERTURA CENEPRED</v>
      </c>
      <c r="G489" t="str" cm="1">
        <f t="array" ref="G489">IFERROR(
    IF(
        INDEX(
            'CENEPRED DISTRITAL'!$B:$XFD,
            _xlfn.XMATCH($G$1,'CENEPRED DISTRITAL'!$A:$A,0),
            _xlfn.XMATCH(A489,'CENEPRED DISTRITAL'!$B$1:$XFD$1,0)
        )&lt;&gt;"",
        "CON COBERTURA CENEPRED",
        "SIN COBERTURA CENEPRED"
    ),
    "SIN COBERTURA CENEPRED"
)</f>
        <v>SIN COBERTURA CENEPRED</v>
      </c>
      <c r="H489" t="str" cm="1">
        <f t="array" ref="H489">IFERROR(
    IF(
        INDEX(
            'CENEPRED DISTRITAL'!$B:$XFD,
            _xlfn.XMATCH($H$1,'CENEPRED DISTRITAL'!$A:$A,0),
            _xlfn.XMATCH(A489,'CENEPRED DISTRITAL'!$B$1:$XFD$1,0)
        )&lt;&gt;"",
        "CON COBERTURA CENEPRED",
        "SIN COBERTURA CENEPRED"
    ),
    "SIN COBERTURA CENEPRED"
)</f>
        <v>SIN COBERTURA CENEPRED</v>
      </c>
    </row>
    <row r="490" spans="1:8" x14ac:dyDescent="0.35">
      <c r="A490" s="359">
        <v>50508</v>
      </c>
      <c r="B490" t="s">
        <v>31596</v>
      </c>
      <c r="C490">
        <v>505</v>
      </c>
      <c r="D490">
        <v>5</v>
      </c>
      <c r="E490" t="str">
        <f>_xlfn.XLOOKUP(D490,'Ubigeo Departamental'!A:A,'Ubigeo Departamental'!B:B)</f>
        <v>Ayacucho</v>
      </c>
      <c r="F490" t="str" cm="1">
        <f t="array" ref="F490">IFERROR(IF(INDEX('CENEPRED DISTRITAL'!$B:$XFD,
            _xlfn.XMATCH($F$1,'CENEPRED DISTRITAL'!$A:$A,0),
            _xlfn.XMATCH(A490,'CENEPRED DISTRITAL'!$B$1:$XFD$1,0)
        )&lt;&gt;"",        "CON COBERTURA CENEPRED",        "SIN COBERTURA CENEPRED"    ),    "SIN COBERTURA CENEPRED")</f>
        <v>CON COBERTURA CENEPRED</v>
      </c>
      <c r="G490" t="str" cm="1">
        <f t="array" ref="G490">IFERROR(
    IF(
        INDEX(
            'CENEPRED DISTRITAL'!$B:$XFD,
            _xlfn.XMATCH($G$1,'CENEPRED DISTRITAL'!$A:$A,0),
            _xlfn.XMATCH(A490,'CENEPRED DISTRITAL'!$B$1:$XFD$1,0)
        )&lt;&gt;"",
        "CON COBERTURA CENEPRED",
        "SIN COBERTURA CENEPRED"
    ),
    "SIN COBERTURA CENEPRED"
)</f>
        <v>CON COBERTURA CENEPRED</v>
      </c>
      <c r="H490" t="str" cm="1">
        <f t="array" ref="H490">IFERROR(
    IF(
        INDEX(
            'CENEPRED DISTRITAL'!$B:$XFD,
            _xlfn.XMATCH($H$1,'CENEPRED DISTRITAL'!$A:$A,0),
            _xlfn.XMATCH(A490,'CENEPRED DISTRITAL'!$B$1:$XFD$1,0)
        )&lt;&gt;"",
        "CON COBERTURA CENEPRED",
        "SIN COBERTURA CENEPRED"
    ),
    "SIN COBERTURA CENEPRED"
)</f>
        <v>CON COBERTURA CENEPRED</v>
      </c>
    </row>
    <row r="491" spans="1:8" x14ac:dyDescent="0.35">
      <c r="A491" s="359">
        <v>50509</v>
      </c>
      <c r="B491" t="s">
        <v>36737</v>
      </c>
      <c r="C491">
        <v>505</v>
      </c>
      <c r="D491">
        <v>5</v>
      </c>
      <c r="E491" t="str">
        <f>_xlfn.XLOOKUP(D491,'Ubigeo Departamental'!A:A,'Ubigeo Departamental'!B:B)</f>
        <v>Ayacucho</v>
      </c>
      <c r="F491" t="str" cm="1">
        <f t="array" ref="F491">IFERROR(IF(INDEX('CENEPRED DISTRITAL'!$B:$XFD,
            _xlfn.XMATCH($F$1,'CENEPRED DISTRITAL'!$A:$A,0),
            _xlfn.XMATCH(A491,'CENEPRED DISTRITAL'!$B$1:$XFD$1,0)
        )&lt;&gt;"",        "CON COBERTURA CENEPRED",        "SIN COBERTURA CENEPRED"    ),    "SIN COBERTURA CENEPRED")</f>
        <v>SIN COBERTURA CENEPRED</v>
      </c>
      <c r="G491" t="str" cm="1">
        <f t="array" ref="G491">IFERROR(
    IF(
        INDEX(
            'CENEPRED DISTRITAL'!$B:$XFD,
            _xlfn.XMATCH($G$1,'CENEPRED DISTRITAL'!$A:$A,0),
            _xlfn.XMATCH(A491,'CENEPRED DISTRITAL'!$B$1:$XFD$1,0)
        )&lt;&gt;"",
        "CON COBERTURA CENEPRED",
        "SIN COBERTURA CENEPRED"
    ),
    "SIN COBERTURA CENEPRED"
)</f>
        <v>SIN COBERTURA CENEPRED</v>
      </c>
      <c r="H491" t="str" cm="1">
        <f t="array" ref="H491">IFERROR(
    IF(
        INDEX(
            'CENEPRED DISTRITAL'!$B:$XFD,
            _xlfn.XMATCH($H$1,'CENEPRED DISTRITAL'!$A:$A,0),
            _xlfn.XMATCH(A491,'CENEPRED DISTRITAL'!$B$1:$XFD$1,0)
        )&lt;&gt;"",
        "CON COBERTURA CENEPRED",
        "SIN COBERTURA CENEPRED"
    ),
    "SIN COBERTURA CENEPRED"
)</f>
        <v>SIN COBERTURA CENEPRED</v>
      </c>
    </row>
    <row r="492" spans="1:8" x14ac:dyDescent="0.35">
      <c r="A492" s="359">
        <v>50510</v>
      </c>
      <c r="B492" t="s">
        <v>36738</v>
      </c>
      <c r="C492">
        <v>505</v>
      </c>
      <c r="D492">
        <v>5</v>
      </c>
      <c r="E492" t="str">
        <f>_xlfn.XLOOKUP(D492,'Ubigeo Departamental'!A:A,'Ubigeo Departamental'!B:B)</f>
        <v>Ayacucho</v>
      </c>
      <c r="F492" t="str" cm="1">
        <f t="array" ref="F492">IFERROR(IF(INDEX('CENEPRED DISTRITAL'!$B:$XFD,
            _xlfn.XMATCH($F$1,'CENEPRED DISTRITAL'!$A:$A,0),
            _xlfn.XMATCH(A492,'CENEPRED DISTRITAL'!$B$1:$XFD$1,0)
        )&lt;&gt;"",        "CON COBERTURA CENEPRED",        "SIN COBERTURA CENEPRED"    ),    "SIN COBERTURA CENEPRED")</f>
        <v>SIN COBERTURA CENEPRED</v>
      </c>
      <c r="G492" t="str" cm="1">
        <f t="array" ref="G492">IFERROR(
    IF(
        INDEX(
            'CENEPRED DISTRITAL'!$B:$XFD,
            _xlfn.XMATCH($G$1,'CENEPRED DISTRITAL'!$A:$A,0),
            _xlfn.XMATCH(A492,'CENEPRED DISTRITAL'!$B$1:$XFD$1,0)
        )&lt;&gt;"",
        "CON COBERTURA CENEPRED",
        "SIN COBERTURA CENEPRED"
    ),
    "SIN COBERTURA CENEPRED"
)</f>
        <v>SIN COBERTURA CENEPRED</v>
      </c>
      <c r="H492" t="str" cm="1">
        <f t="array" ref="H492">IFERROR(
    IF(
        INDEX(
            'CENEPRED DISTRITAL'!$B:$XFD,
            _xlfn.XMATCH($H$1,'CENEPRED DISTRITAL'!$A:$A,0),
            _xlfn.XMATCH(A492,'CENEPRED DISTRITAL'!$B$1:$XFD$1,0)
        )&lt;&gt;"",
        "CON COBERTURA CENEPRED",
        "SIN COBERTURA CENEPRED"
    ),
    "SIN COBERTURA CENEPRED"
)</f>
        <v>SIN COBERTURA CENEPRED</v>
      </c>
    </row>
    <row r="493" spans="1:8" x14ac:dyDescent="0.35">
      <c r="A493" s="359">
        <v>50511</v>
      </c>
      <c r="B493" t="s">
        <v>36739</v>
      </c>
      <c r="C493">
        <v>505</v>
      </c>
      <c r="D493">
        <v>5</v>
      </c>
      <c r="E493" t="str">
        <f>_xlfn.XLOOKUP(D493,'Ubigeo Departamental'!A:A,'Ubigeo Departamental'!B:B)</f>
        <v>Ayacucho</v>
      </c>
      <c r="F493" t="str" cm="1">
        <f t="array" ref="F493">IFERROR(IF(INDEX('CENEPRED DISTRITAL'!$B:$XFD,
            _xlfn.XMATCH($F$1,'CENEPRED DISTRITAL'!$A:$A,0),
            _xlfn.XMATCH(A493,'CENEPRED DISTRITAL'!$B$1:$XFD$1,0)
        )&lt;&gt;"",        "CON COBERTURA CENEPRED",        "SIN COBERTURA CENEPRED"    ),    "SIN COBERTURA CENEPRED")</f>
        <v>SIN COBERTURA CENEPRED</v>
      </c>
      <c r="G493" t="str" cm="1">
        <f t="array" ref="G493">IFERROR(
    IF(
        INDEX(
            'CENEPRED DISTRITAL'!$B:$XFD,
            _xlfn.XMATCH($G$1,'CENEPRED DISTRITAL'!$A:$A,0),
            _xlfn.XMATCH(A493,'CENEPRED DISTRITAL'!$B$1:$XFD$1,0)
        )&lt;&gt;"",
        "CON COBERTURA CENEPRED",
        "SIN COBERTURA CENEPRED"
    ),
    "SIN COBERTURA CENEPRED"
)</f>
        <v>SIN COBERTURA CENEPRED</v>
      </c>
      <c r="H493" t="str" cm="1">
        <f t="array" ref="H493">IFERROR(
    IF(
        INDEX(
            'CENEPRED DISTRITAL'!$B:$XFD,
            _xlfn.XMATCH($H$1,'CENEPRED DISTRITAL'!$A:$A,0),
            _xlfn.XMATCH(A493,'CENEPRED DISTRITAL'!$B$1:$XFD$1,0)
        )&lt;&gt;"",
        "CON COBERTURA CENEPRED",
        "SIN COBERTURA CENEPRED"
    ),
    "SIN COBERTURA CENEPRED"
)</f>
        <v>SIN COBERTURA CENEPRED</v>
      </c>
    </row>
    <row r="494" spans="1:8" x14ac:dyDescent="0.35">
      <c r="A494" s="359">
        <v>50601</v>
      </c>
      <c r="B494" t="s">
        <v>31635</v>
      </c>
      <c r="C494">
        <v>506</v>
      </c>
      <c r="D494">
        <v>5</v>
      </c>
      <c r="E494" t="str">
        <f>_xlfn.XLOOKUP(D494,'Ubigeo Departamental'!A:A,'Ubigeo Departamental'!B:B)</f>
        <v>Ayacucho</v>
      </c>
      <c r="F494" t="str" cm="1">
        <f t="array" ref="F494">IFERROR(IF(INDEX('CENEPRED DISTRITAL'!$B:$XFD,
            _xlfn.XMATCH($F$1,'CENEPRED DISTRITAL'!$A:$A,0),
            _xlfn.XMATCH(A494,'CENEPRED DISTRITAL'!$B$1:$XFD$1,0)
        )&lt;&gt;"",        "CON COBERTURA CENEPRED",        "SIN COBERTURA CENEPRED"    ),    "SIN COBERTURA CENEPRED")</f>
        <v>CON COBERTURA CENEPRED</v>
      </c>
      <c r="G494" t="str" cm="1">
        <f t="array" ref="G494">IFERROR(
    IF(
        INDEX(
            'CENEPRED DISTRITAL'!$B:$XFD,
            _xlfn.XMATCH($G$1,'CENEPRED DISTRITAL'!$A:$A,0),
            _xlfn.XMATCH(A494,'CENEPRED DISTRITAL'!$B$1:$XFD$1,0)
        )&lt;&gt;"",
        "CON COBERTURA CENEPRED",
        "SIN COBERTURA CENEPRED"
    ),
    "SIN COBERTURA CENEPRED"
)</f>
        <v>CON COBERTURA CENEPRED</v>
      </c>
      <c r="H494" t="str" cm="1">
        <f t="array" ref="H494">IFERROR(
    IF(
        INDEX(
            'CENEPRED DISTRITAL'!$B:$XFD,
            _xlfn.XMATCH($H$1,'CENEPRED DISTRITAL'!$A:$A,0),
            _xlfn.XMATCH(A494,'CENEPRED DISTRITAL'!$B$1:$XFD$1,0)
        )&lt;&gt;"",
        "CON COBERTURA CENEPRED",
        "SIN COBERTURA CENEPRED"
    ),
    "SIN COBERTURA CENEPRED"
)</f>
        <v>CON COBERTURA CENEPRED</v>
      </c>
    </row>
    <row r="495" spans="1:8" x14ac:dyDescent="0.35">
      <c r="A495" s="359">
        <v>50602</v>
      </c>
      <c r="B495" t="s">
        <v>34177</v>
      </c>
      <c r="C495">
        <v>506</v>
      </c>
      <c r="D495">
        <v>5</v>
      </c>
      <c r="E495" t="str">
        <f>_xlfn.XLOOKUP(D495,'Ubigeo Departamental'!A:A,'Ubigeo Departamental'!B:B)</f>
        <v>Ayacucho</v>
      </c>
      <c r="F495" t="str" cm="1">
        <f t="array" ref="F495">IFERROR(IF(INDEX('CENEPRED DISTRITAL'!$B:$XFD,
            _xlfn.XMATCH($F$1,'CENEPRED DISTRITAL'!$A:$A,0),
            _xlfn.XMATCH(A495,'CENEPRED DISTRITAL'!$B$1:$XFD$1,0)
        )&lt;&gt;"",        "CON COBERTURA CENEPRED",        "SIN COBERTURA CENEPRED"    ),    "SIN COBERTURA CENEPRED")</f>
        <v>SIN COBERTURA CENEPRED</v>
      </c>
      <c r="G495" t="str" cm="1">
        <f t="array" ref="G495">IFERROR(
    IF(
        INDEX(
            'CENEPRED DISTRITAL'!$B:$XFD,
            _xlfn.XMATCH($G$1,'CENEPRED DISTRITAL'!$A:$A,0),
            _xlfn.XMATCH(A495,'CENEPRED DISTRITAL'!$B$1:$XFD$1,0)
        )&lt;&gt;"",
        "CON COBERTURA CENEPRED",
        "SIN COBERTURA CENEPRED"
    ),
    "SIN COBERTURA CENEPRED"
)</f>
        <v>SIN COBERTURA CENEPRED</v>
      </c>
      <c r="H495" t="str" cm="1">
        <f t="array" ref="H495">IFERROR(
    IF(
        INDEX(
            'CENEPRED DISTRITAL'!$B:$XFD,
            _xlfn.XMATCH($H$1,'CENEPRED DISTRITAL'!$A:$A,0),
            _xlfn.XMATCH(A495,'CENEPRED DISTRITAL'!$B$1:$XFD$1,0)
        )&lt;&gt;"",
        "CON COBERTURA CENEPRED",
        "SIN COBERTURA CENEPRED"
    ),
    "SIN COBERTURA CENEPRED"
)</f>
        <v>SIN COBERTURA CENEPRED</v>
      </c>
    </row>
    <row r="496" spans="1:8" x14ac:dyDescent="0.35">
      <c r="A496" s="359">
        <v>50603</v>
      </c>
      <c r="B496" t="s">
        <v>34301</v>
      </c>
      <c r="C496">
        <v>506</v>
      </c>
      <c r="D496">
        <v>5</v>
      </c>
      <c r="E496" t="str">
        <f>_xlfn.XLOOKUP(D496,'Ubigeo Departamental'!A:A,'Ubigeo Departamental'!B:B)</f>
        <v>Ayacucho</v>
      </c>
      <c r="F496" t="str" cm="1">
        <f t="array" ref="F496">IFERROR(IF(INDEX('CENEPRED DISTRITAL'!$B:$XFD,
            _xlfn.XMATCH($F$1,'CENEPRED DISTRITAL'!$A:$A,0),
            _xlfn.XMATCH(A496,'CENEPRED DISTRITAL'!$B$1:$XFD$1,0)
        )&lt;&gt;"",        "CON COBERTURA CENEPRED",        "SIN COBERTURA CENEPRED"    ),    "SIN COBERTURA CENEPRED")</f>
        <v>SIN COBERTURA CENEPRED</v>
      </c>
      <c r="G496" t="str" cm="1">
        <f t="array" ref="G496">IFERROR(
    IF(
        INDEX(
            'CENEPRED DISTRITAL'!$B:$XFD,
            _xlfn.XMATCH($G$1,'CENEPRED DISTRITAL'!$A:$A,0),
            _xlfn.XMATCH(A496,'CENEPRED DISTRITAL'!$B$1:$XFD$1,0)
        )&lt;&gt;"",
        "CON COBERTURA CENEPRED",
        "SIN COBERTURA CENEPRED"
    ),
    "SIN COBERTURA CENEPRED"
)</f>
        <v>SIN COBERTURA CENEPRED</v>
      </c>
      <c r="H496" t="str" cm="1">
        <f t="array" ref="H496">IFERROR(
    IF(
        INDEX(
            'CENEPRED DISTRITAL'!$B:$XFD,
            _xlfn.XMATCH($H$1,'CENEPRED DISTRITAL'!$A:$A,0),
            _xlfn.XMATCH(A496,'CENEPRED DISTRITAL'!$B$1:$XFD$1,0)
        )&lt;&gt;"",
        "CON COBERTURA CENEPRED",
        "SIN COBERTURA CENEPRED"
    ),
    "SIN COBERTURA CENEPRED"
)</f>
        <v>SIN COBERTURA CENEPRED</v>
      </c>
    </row>
    <row r="497" spans="1:8" x14ac:dyDescent="0.35">
      <c r="A497" s="359">
        <v>50604</v>
      </c>
      <c r="B497" t="s">
        <v>34603</v>
      </c>
      <c r="C497">
        <v>506</v>
      </c>
      <c r="D497">
        <v>5</v>
      </c>
      <c r="E497" t="str">
        <f>_xlfn.XLOOKUP(D497,'Ubigeo Departamental'!A:A,'Ubigeo Departamental'!B:B)</f>
        <v>Ayacucho</v>
      </c>
      <c r="F497" t="str" cm="1">
        <f t="array" ref="F497">IFERROR(IF(INDEX('CENEPRED DISTRITAL'!$B:$XFD,
            _xlfn.XMATCH($F$1,'CENEPRED DISTRITAL'!$A:$A,0),
            _xlfn.XMATCH(A497,'CENEPRED DISTRITAL'!$B$1:$XFD$1,0)
        )&lt;&gt;"",        "CON COBERTURA CENEPRED",        "SIN COBERTURA CENEPRED"    ),    "SIN COBERTURA CENEPRED")</f>
        <v>SIN COBERTURA CENEPRED</v>
      </c>
      <c r="G497" t="str" cm="1">
        <f t="array" ref="G497">IFERROR(
    IF(
        INDEX(
            'CENEPRED DISTRITAL'!$B:$XFD,
            _xlfn.XMATCH($G$1,'CENEPRED DISTRITAL'!$A:$A,0),
            _xlfn.XMATCH(A497,'CENEPRED DISTRITAL'!$B$1:$XFD$1,0)
        )&lt;&gt;"",
        "CON COBERTURA CENEPRED",
        "SIN COBERTURA CENEPRED"
    ),
    "SIN COBERTURA CENEPRED"
)</f>
        <v>SIN COBERTURA CENEPRED</v>
      </c>
      <c r="H497" t="str" cm="1">
        <f t="array" ref="H497">IFERROR(
    IF(
        INDEX(
            'CENEPRED DISTRITAL'!$B:$XFD,
            _xlfn.XMATCH($H$1,'CENEPRED DISTRITAL'!$A:$A,0),
            _xlfn.XMATCH(A497,'CENEPRED DISTRITAL'!$B$1:$XFD$1,0)
        )&lt;&gt;"",
        "CON COBERTURA CENEPRED",
        "SIN COBERTURA CENEPRED"
    ),
    "SIN COBERTURA CENEPRED"
)</f>
        <v>SIN COBERTURA CENEPRED</v>
      </c>
    </row>
    <row r="498" spans="1:8" x14ac:dyDescent="0.35">
      <c r="A498" s="359">
        <v>50605</v>
      </c>
      <c r="B498" t="s">
        <v>34404</v>
      </c>
      <c r="C498">
        <v>506</v>
      </c>
      <c r="D498">
        <v>5</v>
      </c>
      <c r="E498" t="str">
        <f>_xlfn.XLOOKUP(D498,'Ubigeo Departamental'!A:A,'Ubigeo Departamental'!B:B)</f>
        <v>Ayacucho</v>
      </c>
      <c r="F498" t="str" cm="1">
        <f t="array" ref="F498">IFERROR(IF(INDEX('CENEPRED DISTRITAL'!$B:$XFD,
            _xlfn.XMATCH($F$1,'CENEPRED DISTRITAL'!$A:$A,0),
            _xlfn.XMATCH(A498,'CENEPRED DISTRITAL'!$B$1:$XFD$1,0)
        )&lt;&gt;"",        "CON COBERTURA CENEPRED",        "SIN COBERTURA CENEPRED"    ),    "SIN COBERTURA CENEPRED")</f>
        <v>SIN COBERTURA CENEPRED</v>
      </c>
      <c r="G498" t="str" cm="1">
        <f t="array" ref="G498">IFERROR(
    IF(
        INDEX(
            'CENEPRED DISTRITAL'!$B:$XFD,
            _xlfn.XMATCH($G$1,'CENEPRED DISTRITAL'!$A:$A,0),
            _xlfn.XMATCH(A498,'CENEPRED DISTRITAL'!$B$1:$XFD$1,0)
        )&lt;&gt;"",
        "CON COBERTURA CENEPRED",
        "SIN COBERTURA CENEPRED"
    ),
    "SIN COBERTURA CENEPRED"
)</f>
        <v>SIN COBERTURA CENEPRED</v>
      </c>
      <c r="H498" t="str" cm="1">
        <f t="array" ref="H498">IFERROR(
    IF(
        INDEX(
            'CENEPRED DISTRITAL'!$B:$XFD,
            _xlfn.XMATCH($H$1,'CENEPRED DISTRITAL'!$A:$A,0),
            _xlfn.XMATCH(A498,'CENEPRED DISTRITAL'!$B$1:$XFD$1,0)
        )&lt;&gt;"",
        "CON COBERTURA CENEPRED",
        "SIN COBERTURA CENEPRED"
    ),
    "SIN COBERTURA CENEPRED"
)</f>
        <v>SIN COBERTURA CENEPRED</v>
      </c>
    </row>
    <row r="499" spans="1:8" x14ac:dyDescent="0.35">
      <c r="A499" s="359">
        <v>50606</v>
      </c>
      <c r="B499" t="s">
        <v>34405</v>
      </c>
      <c r="C499">
        <v>506</v>
      </c>
      <c r="D499">
        <v>5</v>
      </c>
      <c r="E499" t="str">
        <f>_xlfn.XLOOKUP(D499,'Ubigeo Departamental'!A:A,'Ubigeo Departamental'!B:B)</f>
        <v>Ayacucho</v>
      </c>
      <c r="F499" t="str" cm="1">
        <f t="array" ref="F499">IFERROR(IF(INDEX('CENEPRED DISTRITAL'!$B:$XFD,
            _xlfn.XMATCH($F$1,'CENEPRED DISTRITAL'!$A:$A,0),
            _xlfn.XMATCH(A499,'CENEPRED DISTRITAL'!$B$1:$XFD$1,0)
        )&lt;&gt;"",        "CON COBERTURA CENEPRED",        "SIN COBERTURA CENEPRED"    ),    "SIN COBERTURA CENEPRED")</f>
        <v>SIN COBERTURA CENEPRED</v>
      </c>
      <c r="G499" t="str" cm="1">
        <f t="array" ref="G499">IFERROR(
    IF(
        INDEX(
            'CENEPRED DISTRITAL'!$B:$XFD,
            _xlfn.XMATCH($G$1,'CENEPRED DISTRITAL'!$A:$A,0),
            _xlfn.XMATCH(A499,'CENEPRED DISTRITAL'!$B$1:$XFD$1,0)
        )&lt;&gt;"",
        "CON COBERTURA CENEPRED",
        "SIN COBERTURA CENEPRED"
    ),
    "SIN COBERTURA CENEPRED"
)</f>
        <v>SIN COBERTURA CENEPRED</v>
      </c>
      <c r="H499" t="str" cm="1">
        <f t="array" ref="H499">IFERROR(
    IF(
        INDEX(
            'CENEPRED DISTRITAL'!$B:$XFD,
            _xlfn.XMATCH($H$1,'CENEPRED DISTRITAL'!$A:$A,0),
            _xlfn.XMATCH(A499,'CENEPRED DISTRITAL'!$B$1:$XFD$1,0)
        )&lt;&gt;"",
        "CON COBERTURA CENEPRED",
        "SIN COBERTURA CENEPRED"
    ),
    "SIN COBERTURA CENEPRED"
)</f>
        <v>SIN COBERTURA CENEPRED</v>
      </c>
    </row>
    <row r="500" spans="1:8" x14ac:dyDescent="0.35">
      <c r="A500" s="359">
        <v>50607</v>
      </c>
      <c r="B500" t="s">
        <v>34275</v>
      </c>
      <c r="C500">
        <v>506</v>
      </c>
      <c r="D500">
        <v>5</v>
      </c>
      <c r="E500" t="str">
        <f>_xlfn.XLOOKUP(D500,'Ubigeo Departamental'!A:A,'Ubigeo Departamental'!B:B)</f>
        <v>Ayacucho</v>
      </c>
      <c r="F500" t="str" cm="1">
        <f t="array" ref="F500">IFERROR(IF(INDEX('CENEPRED DISTRITAL'!$B:$XFD,
            _xlfn.XMATCH($F$1,'CENEPRED DISTRITAL'!$A:$A,0),
            _xlfn.XMATCH(A500,'CENEPRED DISTRITAL'!$B$1:$XFD$1,0)
        )&lt;&gt;"",        "CON COBERTURA CENEPRED",        "SIN COBERTURA CENEPRED"    ),    "SIN COBERTURA CENEPRED")</f>
        <v>SIN COBERTURA CENEPRED</v>
      </c>
      <c r="G500" t="str" cm="1">
        <f t="array" ref="G500">IFERROR(
    IF(
        INDEX(
            'CENEPRED DISTRITAL'!$B:$XFD,
            _xlfn.XMATCH($G$1,'CENEPRED DISTRITAL'!$A:$A,0),
            _xlfn.XMATCH(A500,'CENEPRED DISTRITAL'!$B$1:$XFD$1,0)
        )&lt;&gt;"",
        "CON COBERTURA CENEPRED",
        "SIN COBERTURA CENEPRED"
    ),
    "SIN COBERTURA CENEPRED"
)</f>
        <v>SIN COBERTURA CENEPRED</v>
      </c>
      <c r="H500" t="str" cm="1">
        <f t="array" ref="H500">IFERROR(
    IF(
        INDEX(
            'CENEPRED DISTRITAL'!$B:$XFD,
            _xlfn.XMATCH($H$1,'CENEPRED DISTRITAL'!$A:$A,0),
            _xlfn.XMATCH(A500,'CENEPRED DISTRITAL'!$B$1:$XFD$1,0)
        )&lt;&gt;"",
        "CON COBERTURA CENEPRED",
        "SIN COBERTURA CENEPRED"
    ),
    "SIN COBERTURA CENEPRED"
)</f>
        <v>SIN COBERTURA CENEPRED</v>
      </c>
    </row>
    <row r="501" spans="1:8" x14ac:dyDescent="0.35">
      <c r="A501" s="359">
        <v>50608</v>
      </c>
      <c r="B501" t="s">
        <v>34604</v>
      </c>
      <c r="C501">
        <v>506</v>
      </c>
      <c r="D501">
        <v>5</v>
      </c>
      <c r="E501" t="str">
        <f>_xlfn.XLOOKUP(D501,'Ubigeo Departamental'!A:A,'Ubigeo Departamental'!B:B)</f>
        <v>Ayacucho</v>
      </c>
      <c r="F501" t="str" cm="1">
        <f t="array" ref="F501">IFERROR(IF(INDEX('CENEPRED DISTRITAL'!$B:$XFD,
            _xlfn.XMATCH($F$1,'CENEPRED DISTRITAL'!$A:$A,0),
            _xlfn.XMATCH(A501,'CENEPRED DISTRITAL'!$B$1:$XFD$1,0)
        )&lt;&gt;"",        "CON COBERTURA CENEPRED",        "SIN COBERTURA CENEPRED"    ),    "SIN COBERTURA CENEPRED")</f>
        <v>SIN COBERTURA CENEPRED</v>
      </c>
      <c r="G501" t="str" cm="1">
        <f t="array" ref="G501">IFERROR(
    IF(
        INDEX(
            'CENEPRED DISTRITAL'!$B:$XFD,
            _xlfn.XMATCH($G$1,'CENEPRED DISTRITAL'!$A:$A,0),
            _xlfn.XMATCH(A501,'CENEPRED DISTRITAL'!$B$1:$XFD$1,0)
        )&lt;&gt;"",
        "CON COBERTURA CENEPRED",
        "SIN COBERTURA CENEPRED"
    ),
    "SIN COBERTURA CENEPRED"
)</f>
        <v>SIN COBERTURA CENEPRED</v>
      </c>
      <c r="H501" t="str" cm="1">
        <f t="array" ref="H501">IFERROR(
    IF(
        INDEX(
            'CENEPRED DISTRITAL'!$B:$XFD,
            _xlfn.XMATCH($H$1,'CENEPRED DISTRITAL'!$A:$A,0),
            _xlfn.XMATCH(A501,'CENEPRED DISTRITAL'!$B$1:$XFD$1,0)
        )&lt;&gt;"",
        "CON COBERTURA CENEPRED",
        "SIN COBERTURA CENEPRED"
    ),
    "SIN COBERTURA CENEPRED"
)</f>
        <v>SIN COBERTURA CENEPRED</v>
      </c>
    </row>
    <row r="502" spans="1:8" x14ac:dyDescent="0.35">
      <c r="A502" s="359">
        <v>50609</v>
      </c>
      <c r="B502" t="s">
        <v>31648</v>
      </c>
      <c r="C502">
        <v>506</v>
      </c>
      <c r="D502">
        <v>5</v>
      </c>
      <c r="E502" t="str">
        <f>_xlfn.XLOOKUP(D502,'Ubigeo Departamental'!A:A,'Ubigeo Departamental'!B:B)</f>
        <v>Ayacucho</v>
      </c>
      <c r="F502" t="str" cm="1">
        <f t="array" ref="F502">IFERROR(IF(INDEX('CENEPRED DISTRITAL'!$B:$XFD,
            _xlfn.XMATCH($F$1,'CENEPRED DISTRITAL'!$A:$A,0),
            _xlfn.XMATCH(A502,'CENEPRED DISTRITAL'!$B$1:$XFD$1,0)
        )&lt;&gt;"",        "CON COBERTURA CENEPRED",        "SIN COBERTURA CENEPRED"    ),    "SIN COBERTURA CENEPRED")</f>
        <v>SIN COBERTURA CENEPRED</v>
      </c>
      <c r="G502" t="str" cm="1">
        <f t="array" ref="G502">IFERROR(
    IF(
        INDEX(
            'CENEPRED DISTRITAL'!$B:$XFD,
            _xlfn.XMATCH($G$1,'CENEPRED DISTRITAL'!$A:$A,0),
            _xlfn.XMATCH(A502,'CENEPRED DISTRITAL'!$B$1:$XFD$1,0)
        )&lt;&gt;"",
        "CON COBERTURA CENEPRED",
        "SIN COBERTURA CENEPRED"
    ),
    "SIN COBERTURA CENEPRED"
)</f>
        <v>SIN COBERTURA CENEPRED</v>
      </c>
      <c r="H502" t="str" cm="1">
        <f t="array" ref="H502">IFERROR(
    IF(
        INDEX(
            'CENEPRED DISTRITAL'!$B:$XFD,
            _xlfn.XMATCH($H$1,'CENEPRED DISTRITAL'!$A:$A,0),
            _xlfn.XMATCH(A502,'CENEPRED DISTRITAL'!$B$1:$XFD$1,0)
        )&lt;&gt;"",
        "CON COBERTURA CENEPRED",
        "SIN COBERTURA CENEPRED"
    ),
    "SIN COBERTURA CENEPRED"
)</f>
        <v>SIN COBERTURA CENEPRED</v>
      </c>
    </row>
    <row r="503" spans="1:8" x14ac:dyDescent="0.35">
      <c r="A503" s="359">
        <v>50610</v>
      </c>
      <c r="B503" t="s">
        <v>34605</v>
      </c>
      <c r="C503">
        <v>506</v>
      </c>
      <c r="D503">
        <v>5</v>
      </c>
      <c r="E503" t="str">
        <f>_xlfn.XLOOKUP(D503,'Ubigeo Departamental'!A:A,'Ubigeo Departamental'!B:B)</f>
        <v>Ayacucho</v>
      </c>
      <c r="F503" t="str" cm="1">
        <f t="array" ref="F503">IFERROR(IF(INDEX('CENEPRED DISTRITAL'!$B:$XFD,
            _xlfn.XMATCH($F$1,'CENEPRED DISTRITAL'!$A:$A,0),
            _xlfn.XMATCH(A503,'CENEPRED DISTRITAL'!$B$1:$XFD$1,0)
        )&lt;&gt;"",        "CON COBERTURA CENEPRED",        "SIN COBERTURA CENEPRED"    ),    "SIN COBERTURA CENEPRED")</f>
        <v>SIN COBERTURA CENEPRED</v>
      </c>
      <c r="G503" t="str" cm="1">
        <f t="array" ref="G503">IFERROR(
    IF(
        INDEX(
            'CENEPRED DISTRITAL'!$B:$XFD,
            _xlfn.XMATCH($G$1,'CENEPRED DISTRITAL'!$A:$A,0),
            _xlfn.XMATCH(A503,'CENEPRED DISTRITAL'!$B$1:$XFD$1,0)
        )&lt;&gt;"",
        "CON COBERTURA CENEPRED",
        "SIN COBERTURA CENEPRED"
    ),
    "SIN COBERTURA CENEPRED"
)</f>
        <v>SIN COBERTURA CENEPRED</v>
      </c>
      <c r="H503" t="str" cm="1">
        <f t="array" ref="H503">IFERROR(
    IF(
        INDEX(
            'CENEPRED DISTRITAL'!$B:$XFD,
            _xlfn.XMATCH($H$1,'CENEPRED DISTRITAL'!$A:$A,0),
            _xlfn.XMATCH(A503,'CENEPRED DISTRITAL'!$B$1:$XFD$1,0)
        )&lt;&gt;"",
        "CON COBERTURA CENEPRED",
        "SIN COBERTURA CENEPRED"
    ),
    "SIN COBERTURA CENEPRED"
)</f>
        <v>SIN COBERTURA CENEPRED</v>
      </c>
    </row>
    <row r="504" spans="1:8" x14ac:dyDescent="0.35">
      <c r="A504" s="359">
        <v>50611</v>
      </c>
      <c r="B504" t="s">
        <v>31632</v>
      </c>
      <c r="C504">
        <v>506</v>
      </c>
      <c r="D504">
        <v>5</v>
      </c>
      <c r="E504" t="str">
        <f>_xlfn.XLOOKUP(D504,'Ubigeo Departamental'!A:A,'Ubigeo Departamental'!B:B)</f>
        <v>Ayacucho</v>
      </c>
      <c r="F504" t="str" cm="1">
        <f t="array" ref="F504">IFERROR(IF(INDEX('CENEPRED DISTRITAL'!$B:$XFD,
            _xlfn.XMATCH($F$1,'CENEPRED DISTRITAL'!$A:$A,0),
            _xlfn.XMATCH(A504,'CENEPRED DISTRITAL'!$B$1:$XFD$1,0)
        )&lt;&gt;"",        "CON COBERTURA CENEPRED",        "SIN COBERTURA CENEPRED"    ),    "SIN COBERTURA CENEPRED")</f>
        <v>SIN COBERTURA CENEPRED</v>
      </c>
      <c r="G504" t="str" cm="1">
        <f t="array" ref="G504">IFERROR(
    IF(
        INDEX(
            'CENEPRED DISTRITAL'!$B:$XFD,
            _xlfn.XMATCH($G$1,'CENEPRED DISTRITAL'!$A:$A,0),
            _xlfn.XMATCH(A504,'CENEPRED DISTRITAL'!$B$1:$XFD$1,0)
        )&lt;&gt;"",
        "CON COBERTURA CENEPRED",
        "SIN COBERTURA CENEPRED"
    ),
    "SIN COBERTURA CENEPRED"
)</f>
        <v>SIN COBERTURA CENEPRED</v>
      </c>
      <c r="H504" t="str" cm="1">
        <f t="array" ref="H504">IFERROR(
    IF(
        INDEX(
            'CENEPRED DISTRITAL'!$B:$XFD,
            _xlfn.XMATCH($H$1,'CENEPRED DISTRITAL'!$A:$A,0),
            _xlfn.XMATCH(A504,'CENEPRED DISTRITAL'!$B$1:$XFD$1,0)
        )&lt;&gt;"",
        "CON COBERTURA CENEPRED",
        "SIN COBERTURA CENEPRED"
    ),
    "SIN COBERTURA CENEPRED"
)</f>
        <v>SIN COBERTURA CENEPRED</v>
      </c>
    </row>
    <row r="505" spans="1:8" x14ac:dyDescent="0.35">
      <c r="A505" s="359">
        <v>50612</v>
      </c>
      <c r="B505" t="s">
        <v>36740</v>
      </c>
      <c r="C505">
        <v>506</v>
      </c>
      <c r="D505">
        <v>5</v>
      </c>
      <c r="E505" t="str">
        <f>_xlfn.XLOOKUP(D505,'Ubigeo Departamental'!A:A,'Ubigeo Departamental'!B:B)</f>
        <v>Ayacucho</v>
      </c>
      <c r="F505" t="str" cm="1">
        <f t="array" ref="F505">IFERROR(IF(INDEX('CENEPRED DISTRITAL'!$B:$XFD,
            _xlfn.XMATCH($F$1,'CENEPRED DISTRITAL'!$A:$A,0),
            _xlfn.XMATCH(A505,'CENEPRED DISTRITAL'!$B$1:$XFD$1,0)
        )&lt;&gt;"",        "CON COBERTURA CENEPRED",        "SIN COBERTURA CENEPRED"    ),    "SIN COBERTURA CENEPRED")</f>
        <v>SIN COBERTURA CENEPRED</v>
      </c>
      <c r="G505" t="str" cm="1">
        <f t="array" ref="G505">IFERROR(
    IF(
        INDEX(
            'CENEPRED DISTRITAL'!$B:$XFD,
            _xlfn.XMATCH($G$1,'CENEPRED DISTRITAL'!$A:$A,0),
            _xlfn.XMATCH(A505,'CENEPRED DISTRITAL'!$B$1:$XFD$1,0)
        )&lt;&gt;"",
        "CON COBERTURA CENEPRED",
        "SIN COBERTURA CENEPRED"
    ),
    "SIN COBERTURA CENEPRED"
)</f>
        <v>SIN COBERTURA CENEPRED</v>
      </c>
      <c r="H505" t="str" cm="1">
        <f t="array" ref="H505">IFERROR(
    IF(
        INDEX(
            'CENEPRED DISTRITAL'!$B:$XFD,
            _xlfn.XMATCH($H$1,'CENEPRED DISTRITAL'!$A:$A,0),
            _xlfn.XMATCH(A505,'CENEPRED DISTRITAL'!$B$1:$XFD$1,0)
        )&lt;&gt;"",
        "CON COBERTURA CENEPRED",
        "SIN COBERTURA CENEPRED"
    ),
    "SIN COBERTURA CENEPRED"
)</f>
        <v>SIN COBERTURA CENEPRED</v>
      </c>
    </row>
    <row r="506" spans="1:8" x14ac:dyDescent="0.35">
      <c r="A506" s="359">
        <v>50613</v>
      </c>
      <c r="B506" t="s">
        <v>34606</v>
      </c>
      <c r="C506">
        <v>506</v>
      </c>
      <c r="D506">
        <v>5</v>
      </c>
      <c r="E506" t="str">
        <f>_xlfn.XLOOKUP(D506,'Ubigeo Departamental'!A:A,'Ubigeo Departamental'!B:B)</f>
        <v>Ayacucho</v>
      </c>
      <c r="F506" t="str" cm="1">
        <f t="array" ref="F506">IFERROR(IF(INDEX('CENEPRED DISTRITAL'!$B:$XFD,
            _xlfn.XMATCH($F$1,'CENEPRED DISTRITAL'!$A:$A,0),
            _xlfn.XMATCH(A506,'CENEPRED DISTRITAL'!$B$1:$XFD$1,0)
        )&lt;&gt;"",        "CON COBERTURA CENEPRED",        "SIN COBERTURA CENEPRED"    ),    "SIN COBERTURA CENEPRED")</f>
        <v>SIN COBERTURA CENEPRED</v>
      </c>
      <c r="G506" t="str" cm="1">
        <f t="array" ref="G506">IFERROR(
    IF(
        INDEX(
            'CENEPRED DISTRITAL'!$B:$XFD,
            _xlfn.XMATCH($G$1,'CENEPRED DISTRITAL'!$A:$A,0),
            _xlfn.XMATCH(A506,'CENEPRED DISTRITAL'!$B$1:$XFD$1,0)
        )&lt;&gt;"",
        "CON COBERTURA CENEPRED",
        "SIN COBERTURA CENEPRED"
    ),
    "SIN COBERTURA CENEPRED"
)</f>
        <v>SIN COBERTURA CENEPRED</v>
      </c>
      <c r="H506" t="str" cm="1">
        <f t="array" ref="H506">IFERROR(
    IF(
        INDEX(
            'CENEPRED DISTRITAL'!$B:$XFD,
            _xlfn.XMATCH($H$1,'CENEPRED DISTRITAL'!$A:$A,0),
            _xlfn.XMATCH(A506,'CENEPRED DISTRITAL'!$B$1:$XFD$1,0)
        )&lt;&gt;"",
        "CON COBERTURA CENEPRED",
        "SIN COBERTURA CENEPRED"
    ),
    "SIN COBERTURA CENEPRED"
)</f>
        <v>SIN COBERTURA CENEPRED</v>
      </c>
    </row>
    <row r="507" spans="1:8" x14ac:dyDescent="0.35">
      <c r="A507" s="359">
        <v>50614</v>
      </c>
      <c r="B507" t="s">
        <v>34826</v>
      </c>
      <c r="C507">
        <v>506</v>
      </c>
      <c r="D507">
        <v>5</v>
      </c>
      <c r="E507" t="str">
        <f>_xlfn.XLOOKUP(D507,'Ubigeo Departamental'!A:A,'Ubigeo Departamental'!B:B)</f>
        <v>Ayacucho</v>
      </c>
      <c r="F507" t="str" cm="1">
        <f t="array" ref="F507">IFERROR(IF(INDEX('CENEPRED DISTRITAL'!$B:$XFD,
            _xlfn.XMATCH($F$1,'CENEPRED DISTRITAL'!$A:$A,0),
            _xlfn.XMATCH(A507,'CENEPRED DISTRITAL'!$B$1:$XFD$1,0)
        )&lt;&gt;"",        "CON COBERTURA CENEPRED",        "SIN COBERTURA CENEPRED"    ),    "SIN COBERTURA CENEPRED")</f>
        <v>SIN COBERTURA CENEPRED</v>
      </c>
      <c r="G507" t="str" cm="1">
        <f t="array" ref="G507">IFERROR(
    IF(
        INDEX(
            'CENEPRED DISTRITAL'!$B:$XFD,
            _xlfn.XMATCH($G$1,'CENEPRED DISTRITAL'!$A:$A,0),
            _xlfn.XMATCH(A507,'CENEPRED DISTRITAL'!$B$1:$XFD$1,0)
        )&lt;&gt;"",
        "CON COBERTURA CENEPRED",
        "SIN COBERTURA CENEPRED"
    ),
    "SIN COBERTURA CENEPRED"
)</f>
        <v>SIN COBERTURA CENEPRED</v>
      </c>
      <c r="H507" t="str" cm="1">
        <f t="array" ref="H507">IFERROR(
    IF(
        INDEX(
            'CENEPRED DISTRITAL'!$B:$XFD,
            _xlfn.XMATCH($H$1,'CENEPRED DISTRITAL'!$A:$A,0),
            _xlfn.XMATCH(A507,'CENEPRED DISTRITAL'!$B$1:$XFD$1,0)
        )&lt;&gt;"",
        "CON COBERTURA CENEPRED",
        "SIN COBERTURA CENEPRED"
    ),
    "SIN COBERTURA CENEPRED"
)</f>
        <v>SIN COBERTURA CENEPRED</v>
      </c>
    </row>
    <row r="508" spans="1:8" x14ac:dyDescent="0.35">
      <c r="A508" s="359">
        <v>50615</v>
      </c>
      <c r="B508" t="s">
        <v>36591</v>
      </c>
      <c r="C508">
        <v>506</v>
      </c>
      <c r="D508">
        <v>5</v>
      </c>
      <c r="E508" t="str">
        <f>_xlfn.XLOOKUP(D508,'Ubigeo Departamental'!A:A,'Ubigeo Departamental'!B:B)</f>
        <v>Ayacucho</v>
      </c>
      <c r="F508" t="str" cm="1">
        <f t="array" ref="F508">IFERROR(IF(INDEX('CENEPRED DISTRITAL'!$B:$XFD,
            _xlfn.XMATCH($F$1,'CENEPRED DISTRITAL'!$A:$A,0),
            _xlfn.XMATCH(A508,'CENEPRED DISTRITAL'!$B$1:$XFD$1,0)
        )&lt;&gt;"",        "CON COBERTURA CENEPRED",        "SIN COBERTURA CENEPRED"    ),    "SIN COBERTURA CENEPRED")</f>
        <v>SIN COBERTURA CENEPRED</v>
      </c>
      <c r="G508" t="str" cm="1">
        <f t="array" ref="G508">IFERROR(
    IF(
        INDEX(
            'CENEPRED DISTRITAL'!$B:$XFD,
            _xlfn.XMATCH($G$1,'CENEPRED DISTRITAL'!$A:$A,0),
            _xlfn.XMATCH(A508,'CENEPRED DISTRITAL'!$B$1:$XFD$1,0)
        )&lt;&gt;"",
        "CON COBERTURA CENEPRED",
        "SIN COBERTURA CENEPRED"
    ),
    "SIN COBERTURA CENEPRED"
)</f>
        <v>SIN COBERTURA CENEPRED</v>
      </c>
      <c r="H508" t="str" cm="1">
        <f t="array" ref="H508">IFERROR(
    IF(
        INDEX(
            'CENEPRED DISTRITAL'!$B:$XFD,
            _xlfn.XMATCH($H$1,'CENEPRED DISTRITAL'!$A:$A,0),
            _xlfn.XMATCH(A508,'CENEPRED DISTRITAL'!$B$1:$XFD$1,0)
        )&lt;&gt;"",
        "CON COBERTURA CENEPRED",
        "SIN COBERTURA CENEPRED"
    ),
    "SIN COBERTURA CENEPRED"
)</f>
        <v>SIN COBERTURA CENEPRED</v>
      </c>
    </row>
    <row r="509" spans="1:8" x14ac:dyDescent="0.35">
      <c r="A509" s="359">
        <v>50616</v>
      </c>
      <c r="B509" t="s">
        <v>34280</v>
      </c>
      <c r="C509">
        <v>506</v>
      </c>
      <c r="D509">
        <v>5</v>
      </c>
      <c r="E509" t="str">
        <f>_xlfn.XLOOKUP(D509,'Ubigeo Departamental'!A:A,'Ubigeo Departamental'!B:B)</f>
        <v>Ayacucho</v>
      </c>
      <c r="F509" t="str" cm="1">
        <f t="array" ref="F509">IFERROR(IF(INDEX('CENEPRED DISTRITAL'!$B:$XFD,
            _xlfn.XMATCH($F$1,'CENEPRED DISTRITAL'!$A:$A,0),
            _xlfn.XMATCH(A509,'CENEPRED DISTRITAL'!$B$1:$XFD$1,0)
        )&lt;&gt;"",        "CON COBERTURA CENEPRED",        "SIN COBERTURA CENEPRED"    ),    "SIN COBERTURA CENEPRED")</f>
        <v>SIN COBERTURA CENEPRED</v>
      </c>
      <c r="G509" t="str" cm="1">
        <f t="array" ref="G509">IFERROR(
    IF(
        INDEX(
            'CENEPRED DISTRITAL'!$B:$XFD,
            _xlfn.XMATCH($G$1,'CENEPRED DISTRITAL'!$A:$A,0),
            _xlfn.XMATCH(A509,'CENEPRED DISTRITAL'!$B$1:$XFD$1,0)
        )&lt;&gt;"",
        "CON COBERTURA CENEPRED",
        "SIN COBERTURA CENEPRED"
    ),
    "SIN COBERTURA CENEPRED"
)</f>
        <v>SIN COBERTURA CENEPRED</v>
      </c>
      <c r="H509" t="str" cm="1">
        <f t="array" ref="H509">IFERROR(
    IF(
        INDEX(
            'CENEPRED DISTRITAL'!$B:$XFD,
            _xlfn.XMATCH($H$1,'CENEPRED DISTRITAL'!$A:$A,0),
            _xlfn.XMATCH(A509,'CENEPRED DISTRITAL'!$B$1:$XFD$1,0)
        )&lt;&gt;"",
        "CON COBERTURA CENEPRED",
        "SIN COBERTURA CENEPRED"
    ),
    "SIN COBERTURA CENEPRED"
)</f>
        <v>SIN COBERTURA CENEPRED</v>
      </c>
    </row>
    <row r="510" spans="1:8" x14ac:dyDescent="0.35">
      <c r="A510" s="359">
        <v>50617</v>
      </c>
      <c r="B510" t="s">
        <v>31634</v>
      </c>
      <c r="C510">
        <v>506</v>
      </c>
      <c r="D510">
        <v>5</v>
      </c>
      <c r="E510" t="str">
        <f>_xlfn.XLOOKUP(D510,'Ubigeo Departamental'!A:A,'Ubigeo Departamental'!B:B)</f>
        <v>Ayacucho</v>
      </c>
      <c r="F510" t="str" cm="1">
        <f t="array" ref="F510">IFERROR(IF(INDEX('CENEPRED DISTRITAL'!$B:$XFD,
            _xlfn.XMATCH($F$1,'CENEPRED DISTRITAL'!$A:$A,0),
            _xlfn.XMATCH(A510,'CENEPRED DISTRITAL'!$B$1:$XFD$1,0)
        )&lt;&gt;"",        "CON COBERTURA CENEPRED",        "SIN COBERTURA CENEPRED"    ),    "SIN COBERTURA CENEPRED")</f>
        <v>CON COBERTURA CENEPRED</v>
      </c>
      <c r="G510" t="str" cm="1">
        <f t="array" ref="G510">IFERROR(
    IF(
        INDEX(
            'CENEPRED DISTRITAL'!$B:$XFD,
            _xlfn.XMATCH($G$1,'CENEPRED DISTRITAL'!$A:$A,0),
            _xlfn.XMATCH(A510,'CENEPRED DISTRITAL'!$B$1:$XFD$1,0)
        )&lt;&gt;"",
        "CON COBERTURA CENEPRED",
        "SIN COBERTURA CENEPRED"
    ),
    "SIN COBERTURA CENEPRED"
)</f>
        <v>CON COBERTURA CENEPRED</v>
      </c>
      <c r="H510" t="str" cm="1">
        <f t="array" ref="H510">IFERROR(
    IF(
        INDEX(
            'CENEPRED DISTRITAL'!$B:$XFD,
            _xlfn.XMATCH($H$1,'CENEPRED DISTRITAL'!$A:$A,0),
            _xlfn.XMATCH(A510,'CENEPRED DISTRITAL'!$B$1:$XFD$1,0)
        )&lt;&gt;"",
        "CON COBERTURA CENEPRED",
        "SIN COBERTURA CENEPRED"
    ),
    "SIN COBERTURA CENEPRED"
)</f>
        <v>CON COBERTURA CENEPRED</v>
      </c>
    </row>
    <row r="511" spans="1:8" x14ac:dyDescent="0.35">
      <c r="A511" s="359">
        <v>50618</v>
      </c>
      <c r="B511" t="s">
        <v>36741</v>
      </c>
      <c r="C511">
        <v>506</v>
      </c>
      <c r="D511">
        <v>5</v>
      </c>
      <c r="E511" t="str">
        <f>_xlfn.XLOOKUP(D511,'Ubigeo Departamental'!A:A,'Ubigeo Departamental'!B:B)</f>
        <v>Ayacucho</v>
      </c>
      <c r="F511" t="str" cm="1">
        <f t="array" ref="F511">IFERROR(IF(INDEX('CENEPRED DISTRITAL'!$B:$XFD,
            _xlfn.XMATCH($F$1,'CENEPRED DISTRITAL'!$A:$A,0),
            _xlfn.XMATCH(A511,'CENEPRED DISTRITAL'!$B$1:$XFD$1,0)
        )&lt;&gt;"",        "CON COBERTURA CENEPRED",        "SIN COBERTURA CENEPRED"    ),    "SIN COBERTURA CENEPRED")</f>
        <v>SIN COBERTURA CENEPRED</v>
      </c>
      <c r="G511" t="str" cm="1">
        <f t="array" ref="G511">IFERROR(
    IF(
        INDEX(
            'CENEPRED DISTRITAL'!$B:$XFD,
            _xlfn.XMATCH($G$1,'CENEPRED DISTRITAL'!$A:$A,0),
            _xlfn.XMATCH(A511,'CENEPRED DISTRITAL'!$B$1:$XFD$1,0)
        )&lt;&gt;"",
        "CON COBERTURA CENEPRED",
        "SIN COBERTURA CENEPRED"
    ),
    "SIN COBERTURA CENEPRED"
)</f>
        <v>SIN COBERTURA CENEPRED</v>
      </c>
      <c r="H511" t="str" cm="1">
        <f t="array" ref="H511">IFERROR(
    IF(
        INDEX(
            'CENEPRED DISTRITAL'!$B:$XFD,
            _xlfn.XMATCH($H$1,'CENEPRED DISTRITAL'!$A:$A,0),
            _xlfn.XMATCH(A511,'CENEPRED DISTRITAL'!$B$1:$XFD$1,0)
        )&lt;&gt;"",
        "CON COBERTURA CENEPRED",
        "SIN COBERTURA CENEPRED"
    ),
    "SIN COBERTURA CENEPRED"
)</f>
        <v>SIN COBERTURA CENEPRED</v>
      </c>
    </row>
    <row r="512" spans="1:8" x14ac:dyDescent="0.35">
      <c r="A512" s="359">
        <v>50619</v>
      </c>
      <c r="B512" t="s">
        <v>34401</v>
      </c>
      <c r="C512">
        <v>506</v>
      </c>
      <c r="D512">
        <v>5</v>
      </c>
      <c r="E512" t="str">
        <f>_xlfn.XLOOKUP(D512,'Ubigeo Departamental'!A:A,'Ubigeo Departamental'!B:B)</f>
        <v>Ayacucho</v>
      </c>
      <c r="F512" t="str" cm="1">
        <f t="array" ref="F512">IFERROR(IF(INDEX('CENEPRED DISTRITAL'!$B:$XFD,
            _xlfn.XMATCH($F$1,'CENEPRED DISTRITAL'!$A:$A,0),
            _xlfn.XMATCH(A512,'CENEPRED DISTRITAL'!$B$1:$XFD$1,0)
        )&lt;&gt;"",        "CON COBERTURA CENEPRED",        "SIN COBERTURA CENEPRED"    ),    "SIN COBERTURA CENEPRED")</f>
        <v>SIN COBERTURA CENEPRED</v>
      </c>
      <c r="G512" t="str" cm="1">
        <f t="array" ref="G512">IFERROR(
    IF(
        INDEX(
            'CENEPRED DISTRITAL'!$B:$XFD,
            _xlfn.XMATCH($G$1,'CENEPRED DISTRITAL'!$A:$A,0),
            _xlfn.XMATCH(A512,'CENEPRED DISTRITAL'!$B$1:$XFD$1,0)
        )&lt;&gt;"",
        "CON COBERTURA CENEPRED",
        "SIN COBERTURA CENEPRED"
    ),
    "SIN COBERTURA CENEPRED"
)</f>
        <v>SIN COBERTURA CENEPRED</v>
      </c>
      <c r="H512" t="str" cm="1">
        <f t="array" ref="H512">IFERROR(
    IF(
        INDEX(
            'CENEPRED DISTRITAL'!$B:$XFD,
            _xlfn.XMATCH($H$1,'CENEPRED DISTRITAL'!$A:$A,0),
            _xlfn.XMATCH(A512,'CENEPRED DISTRITAL'!$B$1:$XFD$1,0)
        )&lt;&gt;"",
        "CON COBERTURA CENEPRED",
        "SIN COBERTURA CENEPRED"
    ),
    "SIN COBERTURA CENEPRED"
)</f>
        <v>SIN COBERTURA CENEPRED</v>
      </c>
    </row>
    <row r="513" spans="1:8" x14ac:dyDescent="0.35">
      <c r="A513" s="359">
        <v>50620</v>
      </c>
      <c r="B513" t="s">
        <v>36742</v>
      </c>
      <c r="C513">
        <v>506</v>
      </c>
      <c r="D513">
        <v>5</v>
      </c>
      <c r="E513" t="str">
        <f>_xlfn.XLOOKUP(D513,'Ubigeo Departamental'!A:A,'Ubigeo Departamental'!B:B)</f>
        <v>Ayacucho</v>
      </c>
      <c r="F513" t="str" cm="1">
        <f t="array" ref="F513">IFERROR(IF(INDEX('CENEPRED DISTRITAL'!$B:$XFD,
            _xlfn.XMATCH($F$1,'CENEPRED DISTRITAL'!$A:$A,0),
            _xlfn.XMATCH(A513,'CENEPRED DISTRITAL'!$B$1:$XFD$1,0)
        )&lt;&gt;"",        "CON COBERTURA CENEPRED",        "SIN COBERTURA CENEPRED"    ),    "SIN COBERTURA CENEPRED")</f>
        <v>SIN COBERTURA CENEPRED</v>
      </c>
      <c r="G513" t="str" cm="1">
        <f t="array" ref="G513">IFERROR(
    IF(
        INDEX(
            'CENEPRED DISTRITAL'!$B:$XFD,
            _xlfn.XMATCH($G$1,'CENEPRED DISTRITAL'!$A:$A,0),
            _xlfn.XMATCH(A513,'CENEPRED DISTRITAL'!$B$1:$XFD$1,0)
        )&lt;&gt;"",
        "CON COBERTURA CENEPRED",
        "SIN COBERTURA CENEPRED"
    ),
    "SIN COBERTURA CENEPRED"
)</f>
        <v>SIN COBERTURA CENEPRED</v>
      </c>
      <c r="H513" t="str" cm="1">
        <f t="array" ref="H513">IFERROR(
    IF(
        INDEX(
            'CENEPRED DISTRITAL'!$B:$XFD,
            _xlfn.XMATCH($H$1,'CENEPRED DISTRITAL'!$A:$A,0),
            _xlfn.XMATCH(A513,'CENEPRED DISTRITAL'!$B$1:$XFD$1,0)
        )&lt;&gt;"",
        "CON COBERTURA CENEPRED",
        "SIN COBERTURA CENEPRED"
    ),
    "SIN COBERTURA CENEPRED"
)</f>
        <v>SIN COBERTURA CENEPRED</v>
      </c>
    </row>
    <row r="514" spans="1:8" x14ac:dyDescent="0.35">
      <c r="A514" s="359">
        <v>50621</v>
      </c>
      <c r="B514" t="s">
        <v>34247</v>
      </c>
      <c r="C514">
        <v>506</v>
      </c>
      <c r="D514">
        <v>5</v>
      </c>
      <c r="E514" t="str">
        <f>_xlfn.XLOOKUP(D514,'Ubigeo Departamental'!A:A,'Ubigeo Departamental'!B:B)</f>
        <v>Ayacucho</v>
      </c>
      <c r="F514" t="str" cm="1">
        <f t="array" ref="F514">IFERROR(IF(INDEX('CENEPRED DISTRITAL'!$B:$XFD,
            _xlfn.XMATCH($F$1,'CENEPRED DISTRITAL'!$A:$A,0),
            _xlfn.XMATCH(A514,'CENEPRED DISTRITAL'!$B$1:$XFD$1,0)
        )&lt;&gt;"",        "CON COBERTURA CENEPRED",        "SIN COBERTURA CENEPRED"    ),    "SIN COBERTURA CENEPRED")</f>
        <v>SIN COBERTURA CENEPRED</v>
      </c>
      <c r="G514" t="str" cm="1">
        <f t="array" ref="G514">IFERROR(
    IF(
        INDEX(
            'CENEPRED DISTRITAL'!$B:$XFD,
            _xlfn.XMATCH($G$1,'CENEPRED DISTRITAL'!$A:$A,0),
            _xlfn.XMATCH(A514,'CENEPRED DISTRITAL'!$B$1:$XFD$1,0)
        )&lt;&gt;"",
        "CON COBERTURA CENEPRED",
        "SIN COBERTURA CENEPRED"
    ),
    "SIN COBERTURA CENEPRED"
)</f>
        <v>SIN COBERTURA CENEPRED</v>
      </c>
      <c r="H514" t="str" cm="1">
        <f t="array" ref="H514">IFERROR(
    IF(
        INDEX(
            'CENEPRED DISTRITAL'!$B:$XFD,
            _xlfn.XMATCH($H$1,'CENEPRED DISTRITAL'!$A:$A,0),
            _xlfn.XMATCH(A514,'CENEPRED DISTRITAL'!$B$1:$XFD$1,0)
        )&lt;&gt;"",
        "CON COBERTURA CENEPRED",
        "SIN COBERTURA CENEPRED"
    ),
    "SIN COBERTURA CENEPRED"
)</f>
        <v>SIN COBERTURA CENEPRED</v>
      </c>
    </row>
    <row r="515" spans="1:8" x14ac:dyDescent="0.35">
      <c r="A515" s="359">
        <v>50701</v>
      </c>
      <c r="B515" t="s">
        <v>31636</v>
      </c>
      <c r="C515">
        <v>507</v>
      </c>
      <c r="D515">
        <v>5</v>
      </c>
      <c r="E515" t="str">
        <f>_xlfn.XLOOKUP(D515,'Ubigeo Departamental'!A:A,'Ubigeo Departamental'!B:B)</f>
        <v>Ayacucho</v>
      </c>
      <c r="F515" t="str" cm="1">
        <f t="array" ref="F515">IFERROR(IF(INDEX('CENEPRED DISTRITAL'!$B:$XFD,
            _xlfn.XMATCH($F$1,'CENEPRED DISTRITAL'!$A:$A,0),
            _xlfn.XMATCH(A515,'CENEPRED DISTRITAL'!$B$1:$XFD$1,0)
        )&lt;&gt;"",        "CON COBERTURA CENEPRED",        "SIN COBERTURA CENEPRED"    ),    "SIN COBERTURA CENEPRED")</f>
        <v>CON COBERTURA CENEPRED</v>
      </c>
      <c r="G515" t="str" cm="1">
        <f t="array" ref="G515">IFERROR(
    IF(
        INDEX(
            'CENEPRED DISTRITAL'!$B:$XFD,
            _xlfn.XMATCH($G$1,'CENEPRED DISTRITAL'!$A:$A,0),
            _xlfn.XMATCH(A515,'CENEPRED DISTRITAL'!$B$1:$XFD$1,0)
        )&lt;&gt;"",
        "CON COBERTURA CENEPRED",
        "SIN COBERTURA CENEPRED"
    ),
    "SIN COBERTURA CENEPRED"
)</f>
        <v>CON COBERTURA CENEPRED</v>
      </c>
      <c r="H515" t="str" cm="1">
        <f t="array" ref="H515">IFERROR(
    IF(
        INDEX(
            'CENEPRED DISTRITAL'!$B:$XFD,
            _xlfn.XMATCH($H$1,'CENEPRED DISTRITAL'!$A:$A,0),
            _xlfn.XMATCH(A515,'CENEPRED DISTRITAL'!$B$1:$XFD$1,0)
        )&lt;&gt;"",
        "CON COBERTURA CENEPRED",
        "SIN COBERTURA CENEPRED"
    ),
    "SIN COBERTURA CENEPRED"
)</f>
        <v>CON COBERTURA CENEPRED</v>
      </c>
    </row>
    <row r="516" spans="1:8" x14ac:dyDescent="0.35">
      <c r="A516" s="359">
        <v>50702</v>
      </c>
      <c r="B516" t="s">
        <v>34752</v>
      </c>
      <c r="C516">
        <v>507</v>
      </c>
      <c r="D516">
        <v>5</v>
      </c>
      <c r="E516" t="str">
        <f>_xlfn.XLOOKUP(D516,'Ubigeo Departamental'!A:A,'Ubigeo Departamental'!B:B)</f>
        <v>Ayacucho</v>
      </c>
      <c r="F516" t="str" cm="1">
        <f t="array" ref="F516">IFERROR(IF(INDEX('CENEPRED DISTRITAL'!$B:$XFD,
            _xlfn.XMATCH($F$1,'CENEPRED DISTRITAL'!$A:$A,0),
            _xlfn.XMATCH(A516,'CENEPRED DISTRITAL'!$B$1:$XFD$1,0)
        )&lt;&gt;"",        "CON COBERTURA CENEPRED",        "SIN COBERTURA CENEPRED"    ),    "SIN COBERTURA CENEPRED")</f>
        <v>SIN COBERTURA CENEPRED</v>
      </c>
      <c r="G516" t="str" cm="1">
        <f t="array" ref="G516">IFERROR(
    IF(
        INDEX(
            'CENEPRED DISTRITAL'!$B:$XFD,
            _xlfn.XMATCH($G$1,'CENEPRED DISTRITAL'!$A:$A,0),
            _xlfn.XMATCH(A516,'CENEPRED DISTRITAL'!$B$1:$XFD$1,0)
        )&lt;&gt;"",
        "CON COBERTURA CENEPRED",
        "SIN COBERTURA CENEPRED"
    ),
    "SIN COBERTURA CENEPRED"
)</f>
        <v>SIN COBERTURA CENEPRED</v>
      </c>
      <c r="H516" t="str" cm="1">
        <f t="array" ref="H516">IFERROR(
    IF(
        INDEX(
            'CENEPRED DISTRITAL'!$B:$XFD,
            _xlfn.XMATCH($H$1,'CENEPRED DISTRITAL'!$A:$A,0),
            _xlfn.XMATCH(A516,'CENEPRED DISTRITAL'!$B$1:$XFD$1,0)
        )&lt;&gt;"",
        "CON COBERTURA CENEPRED",
        "SIN COBERTURA CENEPRED"
    ),
    "SIN COBERTURA CENEPRED"
)</f>
        <v>SIN COBERTURA CENEPRED</v>
      </c>
    </row>
    <row r="517" spans="1:8" x14ac:dyDescent="0.35">
      <c r="A517" s="359">
        <v>50703</v>
      </c>
      <c r="B517" t="s">
        <v>32447</v>
      </c>
      <c r="C517">
        <v>507</v>
      </c>
      <c r="D517">
        <v>5</v>
      </c>
      <c r="E517" t="str">
        <f>_xlfn.XLOOKUP(D517,'Ubigeo Departamental'!A:A,'Ubigeo Departamental'!B:B)</f>
        <v>Ayacucho</v>
      </c>
      <c r="F517" t="str" cm="1">
        <f t="array" ref="F517">IFERROR(IF(INDEX('CENEPRED DISTRITAL'!$B:$XFD,
            _xlfn.XMATCH($F$1,'CENEPRED DISTRITAL'!$A:$A,0),
            _xlfn.XMATCH(A517,'CENEPRED DISTRITAL'!$B$1:$XFD$1,0)
        )&lt;&gt;"",        "CON COBERTURA CENEPRED",        "SIN COBERTURA CENEPRED"    ),    "SIN COBERTURA CENEPRED")</f>
        <v>SIN COBERTURA CENEPRED</v>
      </c>
      <c r="G517" t="str" cm="1">
        <f t="array" ref="G517">IFERROR(
    IF(
        INDEX(
            'CENEPRED DISTRITAL'!$B:$XFD,
            _xlfn.XMATCH($G$1,'CENEPRED DISTRITAL'!$A:$A,0),
            _xlfn.XMATCH(A517,'CENEPRED DISTRITAL'!$B$1:$XFD$1,0)
        )&lt;&gt;"",
        "CON COBERTURA CENEPRED",
        "SIN COBERTURA CENEPRED"
    ),
    "SIN COBERTURA CENEPRED"
)</f>
        <v>SIN COBERTURA CENEPRED</v>
      </c>
      <c r="H517" t="str" cm="1">
        <f t="array" ref="H517">IFERROR(
    IF(
        INDEX(
            'CENEPRED DISTRITAL'!$B:$XFD,
            _xlfn.XMATCH($H$1,'CENEPRED DISTRITAL'!$A:$A,0),
            _xlfn.XMATCH(A517,'CENEPRED DISTRITAL'!$B$1:$XFD$1,0)
        )&lt;&gt;"",
        "CON COBERTURA CENEPRED",
        "SIN COBERTURA CENEPRED"
    ),
    "SIN COBERTURA CENEPRED"
)</f>
        <v>SIN COBERTURA CENEPRED</v>
      </c>
    </row>
    <row r="518" spans="1:8" x14ac:dyDescent="0.35">
      <c r="A518" s="359">
        <v>50704</v>
      </c>
      <c r="B518" t="s">
        <v>36743</v>
      </c>
      <c r="C518">
        <v>507</v>
      </c>
      <c r="D518">
        <v>5</v>
      </c>
      <c r="E518" t="str">
        <f>_xlfn.XLOOKUP(D518,'Ubigeo Departamental'!A:A,'Ubigeo Departamental'!B:B)</f>
        <v>Ayacucho</v>
      </c>
      <c r="F518" t="str" cm="1">
        <f t="array" ref="F518">IFERROR(IF(INDEX('CENEPRED DISTRITAL'!$B:$XFD,
            _xlfn.XMATCH($F$1,'CENEPRED DISTRITAL'!$A:$A,0),
            _xlfn.XMATCH(A518,'CENEPRED DISTRITAL'!$B$1:$XFD$1,0)
        )&lt;&gt;"",        "CON COBERTURA CENEPRED",        "SIN COBERTURA CENEPRED"    ),    "SIN COBERTURA CENEPRED")</f>
        <v>SIN COBERTURA CENEPRED</v>
      </c>
      <c r="G518" t="str" cm="1">
        <f t="array" ref="G518">IFERROR(
    IF(
        INDEX(
            'CENEPRED DISTRITAL'!$B:$XFD,
            _xlfn.XMATCH($G$1,'CENEPRED DISTRITAL'!$A:$A,0),
            _xlfn.XMATCH(A518,'CENEPRED DISTRITAL'!$B$1:$XFD$1,0)
        )&lt;&gt;"",
        "CON COBERTURA CENEPRED",
        "SIN COBERTURA CENEPRED"
    ),
    "SIN COBERTURA CENEPRED"
)</f>
        <v>SIN COBERTURA CENEPRED</v>
      </c>
      <c r="H518" t="str" cm="1">
        <f t="array" ref="H518">IFERROR(
    IF(
        INDEX(
            'CENEPRED DISTRITAL'!$B:$XFD,
            _xlfn.XMATCH($H$1,'CENEPRED DISTRITAL'!$A:$A,0),
            _xlfn.XMATCH(A518,'CENEPRED DISTRITAL'!$B$1:$XFD$1,0)
        )&lt;&gt;"",
        "CON COBERTURA CENEPRED",
        "SIN COBERTURA CENEPRED"
    ),
    "SIN COBERTURA CENEPRED"
)</f>
        <v>SIN COBERTURA CENEPRED</v>
      </c>
    </row>
    <row r="519" spans="1:8" x14ac:dyDescent="0.35">
      <c r="A519" s="359">
        <v>50705</v>
      </c>
      <c r="B519" t="s">
        <v>34478</v>
      </c>
      <c r="C519">
        <v>507</v>
      </c>
      <c r="D519">
        <v>5</v>
      </c>
      <c r="E519" t="str">
        <f>_xlfn.XLOOKUP(D519,'Ubigeo Departamental'!A:A,'Ubigeo Departamental'!B:B)</f>
        <v>Ayacucho</v>
      </c>
      <c r="F519" t="str" cm="1">
        <f t="array" ref="F519">IFERROR(IF(INDEX('CENEPRED DISTRITAL'!$B:$XFD,
            _xlfn.XMATCH($F$1,'CENEPRED DISTRITAL'!$A:$A,0),
            _xlfn.XMATCH(A519,'CENEPRED DISTRITAL'!$B$1:$XFD$1,0)
        )&lt;&gt;"",        "CON COBERTURA CENEPRED",        "SIN COBERTURA CENEPRED"    ),    "SIN COBERTURA CENEPRED")</f>
        <v>SIN COBERTURA CENEPRED</v>
      </c>
      <c r="G519" t="str" cm="1">
        <f t="array" ref="G519">IFERROR(
    IF(
        INDEX(
            'CENEPRED DISTRITAL'!$B:$XFD,
            _xlfn.XMATCH($G$1,'CENEPRED DISTRITAL'!$A:$A,0),
            _xlfn.XMATCH(A519,'CENEPRED DISTRITAL'!$B$1:$XFD$1,0)
        )&lt;&gt;"",
        "CON COBERTURA CENEPRED",
        "SIN COBERTURA CENEPRED"
    ),
    "SIN COBERTURA CENEPRED"
)</f>
        <v>SIN COBERTURA CENEPRED</v>
      </c>
      <c r="H519" t="str" cm="1">
        <f t="array" ref="H519">IFERROR(
    IF(
        INDEX(
            'CENEPRED DISTRITAL'!$B:$XFD,
            _xlfn.XMATCH($H$1,'CENEPRED DISTRITAL'!$A:$A,0),
            _xlfn.XMATCH(A519,'CENEPRED DISTRITAL'!$B$1:$XFD$1,0)
        )&lt;&gt;"",
        "CON COBERTURA CENEPRED",
        "SIN COBERTURA CENEPRED"
    ),
    "SIN COBERTURA CENEPRED"
)</f>
        <v>SIN COBERTURA CENEPRED</v>
      </c>
    </row>
    <row r="520" spans="1:8" x14ac:dyDescent="0.35">
      <c r="A520" s="359">
        <v>50706</v>
      </c>
      <c r="B520" t="s">
        <v>34406</v>
      </c>
      <c r="C520">
        <v>507</v>
      </c>
      <c r="D520">
        <v>5</v>
      </c>
      <c r="E520" t="str">
        <f>_xlfn.XLOOKUP(D520,'Ubigeo Departamental'!A:A,'Ubigeo Departamental'!B:B)</f>
        <v>Ayacucho</v>
      </c>
      <c r="F520" t="str" cm="1">
        <f t="array" ref="F520">IFERROR(IF(INDEX('CENEPRED DISTRITAL'!$B:$XFD,
            _xlfn.XMATCH($F$1,'CENEPRED DISTRITAL'!$A:$A,0),
            _xlfn.XMATCH(A520,'CENEPRED DISTRITAL'!$B$1:$XFD$1,0)
        )&lt;&gt;"",        "CON COBERTURA CENEPRED",        "SIN COBERTURA CENEPRED"    ),    "SIN COBERTURA CENEPRED")</f>
        <v>SIN COBERTURA CENEPRED</v>
      </c>
      <c r="G520" t="str" cm="1">
        <f t="array" ref="G520">IFERROR(
    IF(
        INDEX(
            'CENEPRED DISTRITAL'!$B:$XFD,
            _xlfn.XMATCH($G$1,'CENEPRED DISTRITAL'!$A:$A,0),
            _xlfn.XMATCH(A520,'CENEPRED DISTRITAL'!$B$1:$XFD$1,0)
        )&lt;&gt;"",
        "CON COBERTURA CENEPRED",
        "SIN COBERTURA CENEPRED"
    ),
    "SIN COBERTURA CENEPRED"
)</f>
        <v>SIN COBERTURA CENEPRED</v>
      </c>
      <c r="H520" t="str" cm="1">
        <f t="array" ref="H520">IFERROR(
    IF(
        INDEX(
            'CENEPRED DISTRITAL'!$B:$XFD,
            _xlfn.XMATCH($H$1,'CENEPRED DISTRITAL'!$A:$A,0),
            _xlfn.XMATCH(A520,'CENEPRED DISTRITAL'!$B$1:$XFD$1,0)
        )&lt;&gt;"",
        "CON COBERTURA CENEPRED",
        "SIN COBERTURA CENEPRED"
    ),
    "SIN COBERTURA CENEPRED"
)</f>
        <v>SIN COBERTURA CENEPRED</v>
      </c>
    </row>
    <row r="521" spans="1:8" x14ac:dyDescent="0.35">
      <c r="A521" s="359">
        <v>50707</v>
      </c>
      <c r="B521" t="s">
        <v>36744</v>
      </c>
      <c r="C521">
        <v>507</v>
      </c>
      <c r="D521">
        <v>5</v>
      </c>
      <c r="E521" t="str">
        <f>_xlfn.XLOOKUP(D521,'Ubigeo Departamental'!A:A,'Ubigeo Departamental'!B:B)</f>
        <v>Ayacucho</v>
      </c>
      <c r="F521" t="str" cm="1">
        <f t="array" ref="F521">IFERROR(IF(INDEX('CENEPRED DISTRITAL'!$B:$XFD,
            _xlfn.XMATCH($F$1,'CENEPRED DISTRITAL'!$A:$A,0),
            _xlfn.XMATCH(A521,'CENEPRED DISTRITAL'!$B$1:$XFD$1,0)
        )&lt;&gt;"",        "CON COBERTURA CENEPRED",        "SIN COBERTURA CENEPRED"    ),    "SIN COBERTURA CENEPRED")</f>
        <v>CON COBERTURA CENEPRED</v>
      </c>
      <c r="G521" t="str" cm="1">
        <f t="array" ref="G521">IFERROR(
    IF(
        INDEX(
            'CENEPRED DISTRITAL'!$B:$XFD,
            _xlfn.XMATCH($G$1,'CENEPRED DISTRITAL'!$A:$A,0),
            _xlfn.XMATCH(A521,'CENEPRED DISTRITAL'!$B$1:$XFD$1,0)
        )&lt;&gt;"",
        "CON COBERTURA CENEPRED",
        "SIN COBERTURA CENEPRED"
    ),
    "SIN COBERTURA CENEPRED"
)</f>
        <v>CON COBERTURA CENEPRED</v>
      </c>
      <c r="H521" t="str" cm="1">
        <f t="array" ref="H521">IFERROR(
    IF(
        INDEX(
            'CENEPRED DISTRITAL'!$B:$XFD,
            _xlfn.XMATCH($H$1,'CENEPRED DISTRITAL'!$A:$A,0),
            _xlfn.XMATCH(A521,'CENEPRED DISTRITAL'!$B$1:$XFD$1,0)
        )&lt;&gt;"",
        "CON COBERTURA CENEPRED",
        "SIN COBERTURA CENEPRED"
    ),
    "SIN COBERTURA CENEPRED"
)</f>
        <v>CON COBERTURA CENEPRED</v>
      </c>
    </row>
    <row r="522" spans="1:8" x14ac:dyDescent="0.35">
      <c r="A522" s="359">
        <v>50708</v>
      </c>
      <c r="B522" t="s">
        <v>34607</v>
      </c>
      <c r="C522">
        <v>507</v>
      </c>
      <c r="D522">
        <v>5</v>
      </c>
      <c r="E522" t="str">
        <f>_xlfn.XLOOKUP(D522,'Ubigeo Departamental'!A:A,'Ubigeo Departamental'!B:B)</f>
        <v>Ayacucho</v>
      </c>
      <c r="F522" t="str" cm="1">
        <f t="array" ref="F522">IFERROR(IF(INDEX('CENEPRED DISTRITAL'!$B:$XFD,
            _xlfn.XMATCH($F$1,'CENEPRED DISTRITAL'!$A:$A,0),
            _xlfn.XMATCH(A522,'CENEPRED DISTRITAL'!$B$1:$XFD$1,0)
        )&lt;&gt;"",        "CON COBERTURA CENEPRED",        "SIN COBERTURA CENEPRED"    ),    "SIN COBERTURA CENEPRED")</f>
        <v>SIN COBERTURA CENEPRED</v>
      </c>
      <c r="G522" t="str" cm="1">
        <f t="array" ref="G522">IFERROR(
    IF(
        INDEX(
            'CENEPRED DISTRITAL'!$B:$XFD,
            _xlfn.XMATCH($G$1,'CENEPRED DISTRITAL'!$A:$A,0),
            _xlfn.XMATCH(A522,'CENEPRED DISTRITAL'!$B$1:$XFD$1,0)
        )&lt;&gt;"",
        "CON COBERTURA CENEPRED",
        "SIN COBERTURA CENEPRED"
    ),
    "SIN COBERTURA CENEPRED"
)</f>
        <v>SIN COBERTURA CENEPRED</v>
      </c>
      <c r="H522" t="str" cm="1">
        <f t="array" ref="H522">IFERROR(
    IF(
        INDEX(
            'CENEPRED DISTRITAL'!$B:$XFD,
            _xlfn.XMATCH($H$1,'CENEPRED DISTRITAL'!$A:$A,0),
            _xlfn.XMATCH(A522,'CENEPRED DISTRITAL'!$B$1:$XFD$1,0)
        )&lt;&gt;"",
        "CON COBERTURA CENEPRED",
        "SIN COBERTURA CENEPRED"
    ),
    "SIN COBERTURA CENEPRED"
)</f>
        <v>SIN COBERTURA CENEPRED</v>
      </c>
    </row>
    <row r="523" spans="1:8" x14ac:dyDescent="0.35">
      <c r="A523" s="359">
        <v>50801</v>
      </c>
      <c r="B523" t="s">
        <v>34408</v>
      </c>
      <c r="C523">
        <v>508</v>
      </c>
      <c r="D523">
        <v>5</v>
      </c>
      <c r="E523" t="str">
        <f>_xlfn.XLOOKUP(D523,'Ubigeo Departamental'!A:A,'Ubigeo Departamental'!B:B)</f>
        <v>Ayacucho</v>
      </c>
      <c r="F523" t="str" cm="1">
        <f t="array" ref="F523">IFERROR(IF(INDEX('CENEPRED DISTRITAL'!$B:$XFD,
            _xlfn.XMATCH($F$1,'CENEPRED DISTRITAL'!$A:$A,0),
            _xlfn.XMATCH(A523,'CENEPRED DISTRITAL'!$B$1:$XFD$1,0)
        )&lt;&gt;"",        "CON COBERTURA CENEPRED",        "SIN COBERTURA CENEPRED"    ),    "SIN COBERTURA CENEPRED")</f>
        <v>SIN COBERTURA CENEPRED</v>
      </c>
      <c r="G523" t="str" cm="1">
        <f t="array" ref="G523">IFERROR(
    IF(
        INDEX(
            'CENEPRED DISTRITAL'!$B:$XFD,
            _xlfn.XMATCH($G$1,'CENEPRED DISTRITAL'!$A:$A,0),
            _xlfn.XMATCH(A523,'CENEPRED DISTRITAL'!$B$1:$XFD$1,0)
        )&lt;&gt;"",
        "CON COBERTURA CENEPRED",
        "SIN COBERTURA CENEPRED"
    ),
    "SIN COBERTURA CENEPRED"
)</f>
        <v>SIN COBERTURA CENEPRED</v>
      </c>
      <c r="H523" t="str" cm="1">
        <f t="array" ref="H523">IFERROR(
    IF(
        INDEX(
            'CENEPRED DISTRITAL'!$B:$XFD,
            _xlfn.XMATCH($H$1,'CENEPRED DISTRITAL'!$A:$A,0),
            _xlfn.XMATCH(A523,'CENEPRED DISTRITAL'!$B$1:$XFD$1,0)
        )&lt;&gt;"",
        "CON COBERTURA CENEPRED",
        "SIN COBERTURA CENEPRED"
    ),
    "SIN COBERTURA CENEPRED"
)</f>
        <v>SIN COBERTURA CENEPRED</v>
      </c>
    </row>
    <row r="524" spans="1:8" x14ac:dyDescent="0.35">
      <c r="A524" s="359">
        <v>50802</v>
      </c>
      <c r="B524" t="s">
        <v>36745</v>
      </c>
      <c r="C524">
        <v>508</v>
      </c>
      <c r="D524">
        <v>5</v>
      </c>
      <c r="E524" t="str">
        <f>_xlfn.XLOOKUP(D524,'Ubigeo Departamental'!A:A,'Ubigeo Departamental'!B:B)</f>
        <v>Ayacucho</v>
      </c>
      <c r="F524" t="str" cm="1">
        <f t="array" ref="F524">IFERROR(IF(INDEX('CENEPRED DISTRITAL'!$B:$XFD,
            _xlfn.XMATCH($F$1,'CENEPRED DISTRITAL'!$A:$A,0),
            _xlfn.XMATCH(A524,'CENEPRED DISTRITAL'!$B$1:$XFD$1,0)
        )&lt;&gt;"",        "CON COBERTURA CENEPRED",        "SIN COBERTURA CENEPRED"    ),    "SIN COBERTURA CENEPRED")</f>
        <v>SIN COBERTURA CENEPRED</v>
      </c>
      <c r="G524" t="str" cm="1">
        <f t="array" ref="G524">IFERROR(
    IF(
        INDEX(
            'CENEPRED DISTRITAL'!$B:$XFD,
            _xlfn.XMATCH($G$1,'CENEPRED DISTRITAL'!$A:$A,0),
            _xlfn.XMATCH(A524,'CENEPRED DISTRITAL'!$B$1:$XFD$1,0)
        )&lt;&gt;"",
        "CON COBERTURA CENEPRED",
        "SIN COBERTURA CENEPRED"
    ),
    "SIN COBERTURA CENEPRED"
)</f>
        <v>SIN COBERTURA CENEPRED</v>
      </c>
      <c r="H524" t="str" cm="1">
        <f t="array" ref="H524">IFERROR(
    IF(
        INDEX(
            'CENEPRED DISTRITAL'!$B:$XFD,
            _xlfn.XMATCH($H$1,'CENEPRED DISTRITAL'!$A:$A,0),
            _xlfn.XMATCH(A524,'CENEPRED DISTRITAL'!$B$1:$XFD$1,0)
        )&lt;&gt;"",
        "CON COBERTURA CENEPRED",
        "SIN COBERTURA CENEPRED"
    ),
    "SIN COBERTURA CENEPRED"
)</f>
        <v>SIN COBERTURA CENEPRED</v>
      </c>
    </row>
    <row r="525" spans="1:8" x14ac:dyDescent="0.35">
      <c r="A525" s="359">
        <v>50803</v>
      </c>
      <c r="B525" t="s">
        <v>36746</v>
      </c>
      <c r="C525">
        <v>508</v>
      </c>
      <c r="D525">
        <v>5</v>
      </c>
      <c r="E525" t="str">
        <f>_xlfn.XLOOKUP(D525,'Ubigeo Departamental'!A:A,'Ubigeo Departamental'!B:B)</f>
        <v>Ayacucho</v>
      </c>
      <c r="F525" t="str" cm="1">
        <f t="array" ref="F525">IFERROR(IF(INDEX('CENEPRED DISTRITAL'!$B:$XFD,
            _xlfn.XMATCH($F$1,'CENEPRED DISTRITAL'!$A:$A,0),
            _xlfn.XMATCH(A525,'CENEPRED DISTRITAL'!$B$1:$XFD$1,0)
        )&lt;&gt;"",        "CON COBERTURA CENEPRED",        "SIN COBERTURA CENEPRED"    ),    "SIN COBERTURA CENEPRED")</f>
        <v>SIN COBERTURA CENEPRED</v>
      </c>
      <c r="G525" t="str" cm="1">
        <f t="array" ref="G525">IFERROR(
    IF(
        INDEX(
            'CENEPRED DISTRITAL'!$B:$XFD,
            _xlfn.XMATCH($G$1,'CENEPRED DISTRITAL'!$A:$A,0),
            _xlfn.XMATCH(A525,'CENEPRED DISTRITAL'!$B$1:$XFD$1,0)
        )&lt;&gt;"",
        "CON COBERTURA CENEPRED",
        "SIN COBERTURA CENEPRED"
    ),
    "SIN COBERTURA CENEPRED"
)</f>
        <v>SIN COBERTURA CENEPRED</v>
      </c>
      <c r="H525" t="str" cm="1">
        <f t="array" ref="H525">IFERROR(
    IF(
        INDEX(
            'CENEPRED DISTRITAL'!$B:$XFD,
            _xlfn.XMATCH($H$1,'CENEPRED DISTRITAL'!$A:$A,0),
            _xlfn.XMATCH(A525,'CENEPRED DISTRITAL'!$B$1:$XFD$1,0)
        )&lt;&gt;"",
        "CON COBERTURA CENEPRED",
        "SIN COBERTURA CENEPRED"
    ),
    "SIN COBERTURA CENEPRED"
)</f>
        <v>SIN COBERTURA CENEPRED</v>
      </c>
    </row>
    <row r="526" spans="1:8" x14ac:dyDescent="0.35">
      <c r="A526" s="359">
        <v>50804</v>
      </c>
      <c r="B526" t="s">
        <v>34246</v>
      </c>
      <c r="C526">
        <v>508</v>
      </c>
      <c r="D526">
        <v>5</v>
      </c>
      <c r="E526" t="str">
        <f>_xlfn.XLOOKUP(D526,'Ubigeo Departamental'!A:A,'Ubigeo Departamental'!B:B)</f>
        <v>Ayacucho</v>
      </c>
      <c r="F526" t="str" cm="1">
        <f t="array" ref="F526">IFERROR(IF(INDEX('CENEPRED DISTRITAL'!$B:$XFD,
            _xlfn.XMATCH($F$1,'CENEPRED DISTRITAL'!$A:$A,0),
            _xlfn.XMATCH(A526,'CENEPRED DISTRITAL'!$B$1:$XFD$1,0)
        )&lt;&gt;"",        "CON COBERTURA CENEPRED",        "SIN COBERTURA CENEPRED"    ),    "SIN COBERTURA CENEPRED")</f>
        <v>SIN COBERTURA CENEPRED</v>
      </c>
      <c r="G526" t="str" cm="1">
        <f t="array" ref="G526">IFERROR(
    IF(
        INDEX(
            'CENEPRED DISTRITAL'!$B:$XFD,
            _xlfn.XMATCH($G$1,'CENEPRED DISTRITAL'!$A:$A,0),
            _xlfn.XMATCH(A526,'CENEPRED DISTRITAL'!$B$1:$XFD$1,0)
        )&lt;&gt;"",
        "CON COBERTURA CENEPRED",
        "SIN COBERTURA CENEPRED"
    ),
    "SIN COBERTURA CENEPRED"
)</f>
        <v>SIN COBERTURA CENEPRED</v>
      </c>
      <c r="H526" t="str" cm="1">
        <f t="array" ref="H526">IFERROR(
    IF(
        INDEX(
            'CENEPRED DISTRITAL'!$B:$XFD,
            _xlfn.XMATCH($H$1,'CENEPRED DISTRITAL'!$A:$A,0),
            _xlfn.XMATCH(A526,'CENEPRED DISTRITAL'!$B$1:$XFD$1,0)
        )&lt;&gt;"",
        "CON COBERTURA CENEPRED",
        "SIN COBERTURA CENEPRED"
    ),
    "SIN COBERTURA CENEPRED"
)</f>
        <v>SIN COBERTURA CENEPRED</v>
      </c>
    </row>
    <row r="527" spans="1:8" x14ac:dyDescent="0.35">
      <c r="A527" s="359">
        <v>50805</v>
      </c>
      <c r="B527" t="s">
        <v>34827</v>
      </c>
      <c r="C527">
        <v>508</v>
      </c>
      <c r="D527">
        <v>5</v>
      </c>
      <c r="E527" t="str">
        <f>_xlfn.XLOOKUP(D527,'Ubigeo Departamental'!A:A,'Ubigeo Departamental'!B:B)</f>
        <v>Ayacucho</v>
      </c>
      <c r="F527" t="str" cm="1">
        <f t="array" ref="F527">IFERROR(IF(INDEX('CENEPRED DISTRITAL'!$B:$XFD,
            _xlfn.XMATCH($F$1,'CENEPRED DISTRITAL'!$A:$A,0),
            _xlfn.XMATCH(A527,'CENEPRED DISTRITAL'!$B$1:$XFD$1,0)
        )&lt;&gt;"",        "CON COBERTURA CENEPRED",        "SIN COBERTURA CENEPRED"    ),    "SIN COBERTURA CENEPRED")</f>
        <v>SIN COBERTURA CENEPRED</v>
      </c>
      <c r="G527" t="str" cm="1">
        <f t="array" ref="G527">IFERROR(
    IF(
        INDEX(
            'CENEPRED DISTRITAL'!$B:$XFD,
            _xlfn.XMATCH($G$1,'CENEPRED DISTRITAL'!$A:$A,0),
            _xlfn.XMATCH(A527,'CENEPRED DISTRITAL'!$B$1:$XFD$1,0)
        )&lt;&gt;"",
        "CON COBERTURA CENEPRED",
        "SIN COBERTURA CENEPRED"
    ),
    "SIN COBERTURA CENEPRED"
)</f>
        <v>SIN COBERTURA CENEPRED</v>
      </c>
      <c r="H527" t="str" cm="1">
        <f t="array" ref="H527">IFERROR(
    IF(
        INDEX(
            'CENEPRED DISTRITAL'!$B:$XFD,
            _xlfn.XMATCH($H$1,'CENEPRED DISTRITAL'!$A:$A,0),
            _xlfn.XMATCH(A527,'CENEPRED DISTRITAL'!$B$1:$XFD$1,0)
        )&lt;&gt;"",
        "CON COBERTURA CENEPRED",
        "SIN COBERTURA CENEPRED"
    ),
    "SIN COBERTURA CENEPRED"
)</f>
        <v>SIN COBERTURA CENEPRED</v>
      </c>
    </row>
    <row r="528" spans="1:8" x14ac:dyDescent="0.35">
      <c r="A528" s="359">
        <v>50806</v>
      </c>
      <c r="B528" t="s">
        <v>36747</v>
      </c>
      <c r="C528">
        <v>508</v>
      </c>
      <c r="D528">
        <v>5</v>
      </c>
      <c r="E528" t="str">
        <f>_xlfn.XLOOKUP(D528,'Ubigeo Departamental'!A:A,'Ubigeo Departamental'!B:B)</f>
        <v>Ayacucho</v>
      </c>
      <c r="F528" t="str" cm="1">
        <f t="array" ref="F528">IFERROR(IF(INDEX('CENEPRED DISTRITAL'!$B:$XFD,
            _xlfn.XMATCH($F$1,'CENEPRED DISTRITAL'!$A:$A,0),
            _xlfn.XMATCH(A528,'CENEPRED DISTRITAL'!$B$1:$XFD$1,0)
        )&lt;&gt;"",        "CON COBERTURA CENEPRED",        "SIN COBERTURA CENEPRED"    ),    "SIN COBERTURA CENEPRED")</f>
        <v>SIN COBERTURA CENEPRED</v>
      </c>
      <c r="G528" t="str" cm="1">
        <f t="array" ref="G528">IFERROR(
    IF(
        INDEX(
            'CENEPRED DISTRITAL'!$B:$XFD,
            _xlfn.XMATCH($G$1,'CENEPRED DISTRITAL'!$A:$A,0),
            _xlfn.XMATCH(A528,'CENEPRED DISTRITAL'!$B$1:$XFD$1,0)
        )&lt;&gt;"",
        "CON COBERTURA CENEPRED",
        "SIN COBERTURA CENEPRED"
    ),
    "SIN COBERTURA CENEPRED"
)</f>
        <v>SIN COBERTURA CENEPRED</v>
      </c>
      <c r="H528" t="str" cm="1">
        <f t="array" ref="H528">IFERROR(
    IF(
        INDEX(
            'CENEPRED DISTRITAL'!$B:$XFD,
            _xlfn.XMATCH($H$1,'CENEPRED DISTRITAL'!$A:$A,0),
            _xlfn.XMATCH(A528,'CENEPRED DISTRITAL'!$B$1:$XFD$1,0)
        )&lt;&gt;"",
        "CON COBERTURA CENEPRED",
        "SIN COBERTURA CENEPRED"
    ),
    "SIN COBERTURA CENEPRED"
)</f>
        <v>SIN COBERTURA CENEPRED</v>
      </c>
    </row>
    <row r="529" spans="1:8" x14ac:dyDescent="0.35">
      <c r="A529" s="359">
        <v>50807</v>
      </c>
      <c r="B529" t="s">
        <v>36748</v>
      </c>
      <c r="C529">
        <v>508</v>
      </c>
      <c r="D529">
        <v>5</v>
      </c>
      <c r="E529" t="str">
        <f>_xlfn.XLOOKUP(D529,'Ubigeo Departamental'!A:A,'Ubigeo Departamental'!B:B)</f>
        <v>Ayacucho</v>
      </c>
      <c r="F529" t="str" cm="1">
        <f t="array" ref="F529">IFERROR(IF(INDEX('CENEPRED DISTRITAL'!$B:$XFD,
            _xlfn.XMATCH($F$1,'CENEPRED DISTRITAL'!$A:$A,0),
            _xlfn.XMATCH(A529,'CENEPRED DISTRITAL'!$B$1:$XFD$1,0)
        )&lt;&gt;"",        "CON COBERTURA CENEPRED",        "SIN COBERTURA CENEPRED"    ),    "SIN COBERTURA CENEPRED")</f>
        <v>SIN COBERTURA CENEPRED</v>
      </c>
      <c r="G529" t="str" cm="1">
        <f t="array" ref="G529">IFERROR(
    IF(
        INDEX(
            'CENEPRED DISTRITAL'!$B:$XFD,
            _xlfn.XMATCH($G$1,'CENEPRED DISTRITAL'!$A:$A,0),
            _xlfn.XMATCH(A529,'CENEPRED DISTRITAL'!$B$1:$XFD$1,0)
        )&lt;&gt;"",
        "CON COBERTURA CENEPRED",
        "SIN COBERTURA CENEPRED"
    ),
    "SIN COBERTURA CENEPRED"
)</f>
        <v>SIN COBERTURA CENEPRED</v>
      </c>
      <c r="H529" t="str" cm="1">
        <f t="array" ref="H529">IFERROR(
    IF(
        INDEX(
            'CENEPRED DISTRITAL'!$B:$XFD,
            _xlfn.XMATCH($H$1,'CENEPRED DISTRITAL'!$A:$A,0),
            _xlfn.XMATCH(A529,'CENEPRED DISTRITAL'!$B$1:$XFD$1,0)
        )&lt;&gt;"",
        "CON COBERTURA CENEPRED",
        "SIN COBERTURA CENEPRED"
    ),
    "SIN COBERTURA CENEPRED"
)</f>
        <v>SIN COBERTURA CENEPRED</v>
      </c>
    </row>
    <row r="530" spans="1:8" x14ac:dyDescent="0.35">
      <c r="A530" s="359">
        <v>50808</v>
      </c>
      <c r="B530" t="s">
        <v>36749</v>
      </c>
      <c r="C530">
        <v>508</v>
      </c>
      <c r="D530">
        <v>5</v>
      </c>
      <c r="E530" t="str">
        <f>_xlfn.XLOOKUP(D530,'Ubigeo Departamental'!A:A,'Ubigeo Departamental'!B:B)</f>
        <v>Ayacucho</v>
      </c>
      <c r="F530" t="str" cm="1">
        <f t="array" ref="F530">IFERROR(IF(INDEX('CENEPRED DISTRITAL'!$B:$XFD,
            _xlfn.XMATCH($F$1,'CENEPRED DISTRITAL'!$A:$A,0),
            _xlfn.XMATCH(A530,'CENEPRED DISTRITAL'!$B$1:$XFD$1,0)
        )&lt;&gt;"",        "CON COBERTURA CENEPRED",        "SIN COBERTURA CENEPRED"    ),    "SIN COBERTURA CENEPRED")</f>
        <v>SIN COBERTURA CENEPRED</v>
      </c>
      <c r="G530" t="str" cm="1">
        <f t="array" ref="G530">IFERROR(
    IF(
        INDEX(
            'CENEPRED DISTRITAL'!$B:$XFD,
            _xlfn.XMATCH($G$1,'CENEPRED DISTRITAL'!$A:$A,0),
            _xlfn.XMATCH(A530,'CENEPRED DISTRITAL'!$B$1:$XFD$1,0)
        )&lt;&gt;"",
        "CON COBERTURA CENEPRED",
        "SIN COBERTURA CENEPRED"
    ),
    "SIN COBERTURA CENEPRED"
)</f>
        <v>SIN COBERTURA CENEPRED</v>
      </c>
      <c r="H530" t="str" cm="1">
        <f t="array" ref="H530">IFERROR(
    IF(
        INDEX(
            'CENEPRED DISTRITAL'!$B:$XFD,
            _xlfn.XMATCH($H$1,'CENEPRED DISTRITAL'!$A:$A,0),
            _xlfn.XMATCH(A530,'CENEPRED DISTRITAL'!$B$1:$XFD$1,0)
        )&lt;&gt;"",
        "CON COBERTURA CENEPRED",
        "SIN COBERTURA CENEPRED"
    ),
    "SIN COBERTURA CENEPRED"
)</f>
        <v>SIN COBERTURA CENEPRED</v>
      </c>
    </row>
    <row r="531" spans="1:8" x14ac:dyDescent="0.35">
      <c r="A531" s="359">
        <v>50809</v>
      </c>
      <c r="B531" t="s">
        <v>36750</v>
      </c>
      <c r="C531">
        <v>508</v>
      </c>
      <c r="D531">
        <v>5</v>
      </c>
      <c r="E531" t="str">
        <f>_xlfn.XLOOKUP(D531,'Ubigeo Departamental'!A:A,'Ubigeo Departamental'!B:B)</f>
        <v>Ayacucho</v>
      </c>
      <c r="F531" t="str" cm="1">
        <f t="array" ref="F531">IFERROR(IF(INDEX('CENEPRED DISTRITAL'!$B:$XFD,
            _xlfn.XMATCH($F$1,'CENEPRED DISTRITAL'!$A:$A,0),
            _xlfn.XMATCH(A531,'CENEPRED DISTRITAL'!$B$1:$XFD$1,0)
        )&lt;&gt;"",        "CON COBERTURA CENEPRED",        "SIN COBERTURA CENEPRED"    ),    "SIN COBERTURA CENEPRED")</f>
        <v>SIN COBERTURA CENEPRED</v>
      </c>
      <c r="G531" t="str" cm="1">
        <f t="array" ref="G531">IFERROR(
    IF(
        INDEX(
            'CENEPRED DISTRITAL'!$B:$XFD,
            _xlfn.XMATCH($G$1,'CENEPRED DISTRITAL'!$A:$A,0),
            _xlfn.XMATCH(A531,'CENEPRED DISTRITAL'!$B$1:$XFD$1,0)
        )&lt;&gt;"",
        "CON COBERTURA CENEPRED",
        "SIN COBERTURA CENEPRED"
    ),
    "SIN COBERTURA CENEPRED"
)</f>
        <v>SIN COBERTURA CENEPRED</v>
      </c>
      <c r="H531" t="str" cm="1">
        <f t="array" ref="H531">IFERROR(
    IF(
        INDEX(
            'CENEPRED DISTRITAL'!$B:$XFD,
            _xlfn.XMATCH($H$1,'CENEPRED DISTRITAL'!$A:$A,0),
            _xlfn.XMATCH(A531,'CENEPRED DISTRITAL'!$B$1:$XFD$1,0)
        )&lt;&gt;"",
        "CON COBERTURA CENEPRED",
        "SIN COBERTURA CENEPRED"
    ),
    "SIN COBERTURA CENEPRED"
)</f>
        <v>SIN COBERTURA CENEPRED</v>
      </c>
    </row>
    <row r="532" spans="1:8" x14ac:dyDescent="0.35">
      <c r="A532" s="359">
        <v>50810</v>
      </c>
      <c r="B532" t="s">
        <v>36751</v>
      </c>
      <c r="C532">
        <v>508</v>
      </c>
      <c r="D532">
        <v>5</v>
      </c>
      <c r="E532" t="str">
        <f>_xlfn.XLOOKUP(D532,'Ubigeo Departamental'!A:A,'Ubigeo Departamental'!B:B)</f>
        <v>Ayacucho</v>
      </c>
      <c r="F532" t="str" cm="1">
        <f t="array" ref="F532">IFERROR(IF(INDEX('CENEPRED DISTRITAL'!$B:$XFD,
            _xlfn.XMATCH($F$1,'CENEPRED DISTRITAL'!$A:$A,0),
            _xlfn.XMATCH(A532,'CENEPRED DISTRITAL'!$B$1:$XFD$1,0)
        )&lt;&gt;"",        "CON COBERTURA CENEPRED",        "SIN COBERTURA CENEPRED"    ),    "SIN COBERTURA CENEPRED")</f>
        <v>SIN COBERTURA CENEPRED</v>
      </c>
      <c r="G532" t="str" cm="1">
        <f t="array" ref="G532">IFERROR(
    IF(
        INDEX(
            'CENEPRED DISTRITAL'!$B:$XFD,
            _xlfn.XMATCH($G$1,'CENEPRED DISTRITAL'!$A:$A,0),
            _xlfn.XMATCH(A532,'CENEPRED DISTRITAL'!$B$1:$XFD$1,0)
        )&lt;&gt;"",
        "CON COBERTURA CENEPRED",
        "SIN COBERTURA CENEPRED"
    ),
    "SIN COBERTURA CENEPRED"
)</f>
        <v>SIN COBERTURA CENEPRED</v>
      </c>
      <c r="H532" t="str" cm="1">
        <f t="array" ref="H532">IFERROR(
    IF(
        INDEX(
            'CENEPRED DISTRITAL'!$B:$XFD,
            _xlfn.XMATCH($H$1,'CENEPRED DISTRITAL'!$A:$A,0),
            _xlfn.XMATCH(A532,'CENEPRED DISTRITAL'!$B$1:$XFD$1,0)
        )&lt;&gt;"",
        "CON COBERTURA CENEPRED",
        "SIN COBERTURA CENEPRED"
    ),
    "SIN COBERTURA CENEPRED"
)</f>
        <v>SIN COBERTURA CENEPRED</v>
      </c>
    </row>
    <row r="533" spans="1:8" x14ac:dyDescent="0.35">
      <c r="A533" s="359">
        <v>50901</v>
      </c>
      <c r="B533" t="s">
        <v>34974</v>
      </c>
      <c r="C533">
        <v>509</v>
      </c>
      <c r="D533">
        <v>5</v>
      </c>
      <c r="E533" t="str">
        <f>_xlfn.XLOOKUP(D533,'Ubigeo Departamental'!A:A,'Ubigeo Departamental'!B:B)</f>
        <v>Ayacucho</v>
      </c>
      <c r="F533" t="str" cm="1">
        <f t="array" ref="F533">IFERROR(IF(INDEX('CENEPRED DISTRITAL'!$B:$XFD,
            _xlfn.XMATCH($F$1,'CENEPRED DISTRITAL'!$A:$A,0),
            _xlfn.XMATCH(A533,'CENEPRED DISTRITAL'!$B$1:$XFD$1,0)
        )&lt;&gt;"",        "CON COBERTURA CENEPRED",        "SIN COBERTURA CENEPRED"    ),    "SIN COBERTURA CENEPRED")</f>
        <v>SIN COBERTURA CENEPRED</v>
      </c>
      <c r="G533" t="str" cm="1">
        <f t="array" ref="G533">IFERROR(
    IF(
        INDEX(
            'CENEPRED DISTRITAL'!$B:$XFD,
            _xlfn.XMATCH($G$1,'CENEPRED DISTRITAL'!$A:$A,0),
            _xlfn.XMATCH(A533,'CENEPRED DISTRITAL'!$B$1:$XFD$1,0)
        )&lt;&gt;"",
        "CON COBERTURA CENEPRED",
        "SIN COBERTURA CENEPRED"
    ),
    "SIN COBERTURA CENEPRED"
)</f>
        <v>SIN COBERTURA CENEPRED</v>
      </c>
      <c r="H533" t="str" cm="1">
        <f t="array" ref="H533">IFERROR(
    IF(
        INDEX(
            'CENEPRED DISTRITAL'!$B:$XFD,
            _xlfn.XMATCH($H$1,'CENEPRED DISTRITAL'!$A:$A,0),
            _xlfn.XMATCH(A533,'CENEPRED DISTRITAL'!$B$1:$XFD$1,0)
        )&lt;&gt;"",
        "CON COBERTURA CENEPRED",
        "SIN COBERTURA CENEPRED"
    ),
    "SIN COBERTURA CENEPRED"
)</f>
        <v>SIN COBERTURA CENEPRED</v>
      </c>
    </row>
    <row r="534" spans="1:8" x14ac:dyDescent="0.35">
      <c r="A534" s="359">
        <v>50902</v>
      </c>
      <c r="B534" t="s">
        <v>36752</v>
      </c>
      <c r="C534">
        <v>509</v>
      </c>
      <c r="D534">
        <v>5</v>
      </c>
      <c r="E534" t="str">
        <f>_xlfn.XLOOKUP(D534,'Ubigeo Departamental'!A:A,'Ubigeo Departamental'!B:B)</f>
        <v>Ayacucho</v>
      </c>
      <c r="F534" t="str" cm="1">
        <f t="array" ref="F534">IFERROR(IF(INDEX('CENEPRED DISTRITAL'!$B:$XFD,
            _xlfn.XMATCH($F$1,'CENEPRED DISTRITAL'!$A:$A,0),
            _xlfn.XMATCH(A534,'CENEPRED DISTRITAL'!$B$1:$XFD$1,0)
        )&lt;&gt;"",        "CON COBERTURA CENEPRED",        "SIN COBERTURA CENEPRED"    ),    "SIN COBERTURA CENEPRED")</f>
        <v>SIN COBERTURA CENEPRED</v>
      </c>
      <c r="G534" t="str" cm="1">
        <f t="array" ref="G534">IFERROR(
    IF(
        INDEX(
            'CENEPRED DISTRITAL'!$B:$XFD,
            _xlfn.XMATCH($G$1,'CENEPRED DISTRITAL'!$A:$A,0),
            _xlfn.XMATCH(A534,'CENEPRED DISTRITAL'!$B$1:$XFD$1,0)
        )&lt;&gt;"",
        "CON COBERTURA CENEPRED",
        "SIN COBERTURA CENEPRED"
    ),
    "SIN COBERTURA CENEPRED"
)</f>
        <v>SIN COBERTURA CENEPRED</v>
      </c>
      <c r="H534" t="str" cm="1">
        <f t="array" ref="H534">IFERROR(
    IF(
        INDEX(
            'CENEPRED DISTRITAL'!$B:$XFD,
            _xlfn.XMATCH($H$1,'CENEPRED DISTRITAL'!$A:$A,0),
            _xlfn.XMATCH(A534,'CENEPRED DISTRITAL'!$B$1:$XFD$1,0)
        )&lt;&gt;"",
        "CON COBERTURA CENEPRED",
        "SIN COBERTURA CENEPRED"
    ),
    "SIN COBERTURA CENEPRED"
)</f>
        <v>SIN COBERTURA CENEPRED</v>
      </c>
    </row>
    <row r="535" spans="1:8" x14ac:dyDescent="0.35">
      <c r="A535" s="359">
        <v>50903</v>
      </c>
      <c r="B535" t="s">
        <v>36753</v>
      </c>
      <c r="C535">
        <v>509</v>
      </c>
      <c r="D535">
        <v>5</v>
      </c>
      <c r="E535" t="str">
        <f>_xlfn.XLOOKUP(D535,'Ubigeo Departamental'!A:A,'Ubigeo Departamental'!B:B)</f>
        <v>Ayacucho</v>
      </c>
      <c r="F535" t="str" cm="1">
        <f t="array" ref="F535">IFERROR(IF(INDEX('CENEPRED DISTRITAL'!$B:$XFD,
            _xlfn.XMATCH($F$1,'CENEPRED DISTRITAL'!$A:$A,0),
            _xlfn.XMATCH(A535,'CENEPRED DISTRITAL'!$B$1:$XFD$1,0)
        )&lt;&gt;"",        "CON COBERTURA CENEPRED",        "SIN COBERTURA CENEPRED"    ),    "SIN COBERTURA CENEPRED")</f>
        <v>SIN COBERTURA CENEPRED</v>
      </c>
      <c r="G535" t="str" cm="1">
        <f t="array" ref="G535">IFERROR(
    IF(
        INDEX(
            'CENEPRED DISTRITAL'!$B:$XFD,
            _xlfn.XMATCH($G$1,'CENEPRED DISTRITAL'!$A:$A,0),
            _xlfn.XMATCH(A535,'CENEPRED DISTRITAL'!$B$1:$XFD$1,0)
        )&lt;&gt;"",
        "CON COBERTURA CENEPRED",
        "SIN COBERTURA CENEPRED"
    ),
    "SIN COBERTURA CENEPRED"
)</f>
        <v>SIN COBERTURA CENEPRED</v>
      </c>
      <c r="H535" t="str" cm="1">
        <f t="array" ref="H535">IFERROR(
    IF(
        INDEX(
            'CENEPRED DISTRITAL'!$B:$XFD,
            _xlfn.XMATCH($H$1,'CENEPRED DISTRITAL'!$A:$A,0),
            _xlfn.XMATCH(A535,'CENEPRED DISTRITAL'!$B$1:$XFD$1,0)
        )&lt;&gt;"",
        "CON COBERTURA CENEPRED",
        "SIN COBERTURA CENEPRED"
    ),
    "SIN COBERTURA CENEPRED"
)</f>
        <v>SIN COBERTURA CENEPRED</v>
      </c>
    </row>
    <row r="536" spans="1:8" x14ac:dyDescent="0.35">
      <c r="A536" s="359">
        <v>50904</v>
      </c>
      <c r="B536" t="s">
        <v>36754</v>
      </c>
      <c r="C536">
        <v>509</v>
      </c>
      <c r="D536">
        <v>5</v>
      </c>
      <c r="E536" t="str">
        <f>_xlfn.XLOOKUP(D536,'Ubigeo Departamental'!A:A,'Ubigeo Departamental'!B:B)</f>
        <v>Ayacucho</v>
      </c>
      <c r="F536" t="str" cm="1">
        <f t="array" ref="F536">IFERROR(IF(INDEX('CENEPRED DISTRITAL'!$B:$XFD,
            _xlfn.XMATCH($F$1,'CENEPRED DISTRITAL'!$A:$A,0),
            _xlfn.XMATCH(A536,'CENEPRED DISTRITAL'!$B$1:$XFD$1,0)
        )&lt;&gt;"",        "CON COBERTURA CENEPRED",        "SIN COBERTURA CENEPRED"    ),    "SIN COBERTURA CENEPRED")</f>
        <v>SIN COBERTURA CENEPRED</v>
      </c>
      <c r="G536" t="str" cm="1">
        <f t="array" ref="G536">IFERROR(
    IF(
        INDEX(
            'CENEPRED DISTRITAL'!$B:$XFD,
            _xlfn.XMATCH($G$1,'CENEPRED DISTRITAL'!$A:$A,0),
            _xlfn.XMATCH(A536,'CENEPRED DISTRITAL'!$B$1:$XFD$1,0)
        )&lt;&gt;"",
        "CON COBERTURA CENEPRED",
        "SIN COBERTURA CENEPRED"
    ),
    "SIN COBERTURA CENEPRED"
)</f>
        <v>SIN COBERTURA CENEPRED</v>
      </c>
      <c r="H536" t="str" cm="1">
        <f t="array" ref="H536">IFERROR(
    IF(
        INDEX(
            'CENEPRED DISTRITAL'!$B:$XFD,
            _xlfn.XMATCH($H$1,'CENEPRED DISTRITAL'!$A:$A,0),
            _xlfn.XMATCH(A536,'CENEPRED DISTRITAL'!$B$1:$XFD$1,0)
        )&lt;&gt;"",
        "CON COBERTURA CENEPRED",
        "SIN COBERTURA CENEPRED"
    ),
    "SIN COBERTURA CENEPRED"
)</f>
        <v>SIN COBERTURA CENEPRED</v>
      </c>
    </row>
    <row r="537" spans="1:8" x14ac:dyDescent="0.35">
      <c r="A537" s="359">
        <v>50905</v>
      </c>
      <c r="B537" t="s">
        <v>36755</v>
      </c>
      <c r="C537">
        <v>509</v>
      </c>
      <c r="D537">
        <v>5</v>
      </c>
      <c r="E537" t="str">
        <f>_xlfn.XLOOKUP(D537,'Ubigeo Departamental'!A:A,'Ubigeo Departamental'!B:B)</f>
        <v>Ayacucho</v>
      </c>
      <c r="F537" t="str" cm="1">
        <f t="array" ref="F537">IFERROR(IF(INDEX('CENEPRED DISTRITAL'!$B:$XFD,
            _xlfn.XMATCH($F$1,'CENEPRED DISTRITAL'!$A:$A,0),
            _xlfn.XMATCH(A537,'CENEPRED DISTRITAL'!$B$1:$XFD$1,0)
        )&lt;&gt;"",        "CON COBERTURA CENEPRED",        "SIN COBERTURA CENEPRED"    ),    "SIN COBERTURA CENEPRED")</f>
        <v>SIN COBERTURA CENEPRED</v>
      </c>
      <c r="G537" t="str" cm="1">
        <f t="array" ref="G537">IFERROR(
    IF(
        INDEX(
            'CENEPRED DISTRITAL'!$B:$XFD,
            _xlfn.XMATCH($G$1,'CENEPRED DISTRITAL'!$A:$A,0),
            _xlfn.XMATCH(A537,'CENEPRED DISTRITAL'!$B$1:$XFD$1,0)
        )&lt;&gt;"",
        "CON COBERTURA CENEPRED",
        "SIN COBERTURA CENEPRED"
    ),
    "SIN COBERTURA CENEPRED"
)</f>
        <v>SIN COBERTURA CENEPRED</v>
      </c>
      <c r="H537" t="str" cm="1">
        <f t="array" ref="H537">IFERROR(
    IF(
        INDEX(
            'CENEPRED DISTRITAL'!$B:$XFD,
            _xlfn.XMATCH($H$1,'CENEPRED DISTRITAL'!$A:$A,0),
            _xlfn.XMATCH(A537,'CENEPRED DISTRITAL'!$B$1:$XFD$1,0)
        )&lt;&gt;"",
        "CON COBERTURA CENEPRED",
        "SIN COBERTURA CENEPRED"
    ),
    "SIN COBERTURA CENEPRED"
)</f>
        <v>SIN COBERTURA CENEPRED</v>
      </c>
    </row>
    <row r="538" spans="1:8" x14ac:dyDescent="0.35">
      <c r="A538" s="359">
        <v>50906</v>
      </c>
      <c r="B538" t="s">
        <v>34409</v>
      </c>
      <c r="C538">
        <v>509</v>
      </c>
      <c r="D538">
        <v>5</v>
      </c>
      <c r="E538" t="str">
        <f>_xlfn.XLOOKUP(D538,'Ubigeo Departamental'!A:A,'Ubigeo Departamental'!B:B)</f>
        <v>Ayacucho</v>
      </c>
      <c r="F538" t="str" cm="1">
        <f t="array" ref="F538">IFERROR(IF(INDEX('CENEPRED DISTRITAL'!$B:$XFD,
            _xlfn.XMATCH($F$1,'CENEPRED DISTRITAL'!$A:$A,0),
            _xlfn.XMATCH(A538,'CENEPRED DISTRITAL'!$B$1:$XFD$1,0)
        )&lt;&gt;"",        "CON COBERTURA CENEPRED",        "SIN COBERTURA CENEPRED"    ),    "SIN COBERTURA CENEPRED")</f>
        <v>SIN COBERTURA CENEPRED</v>
      </c>
      <c r="G538" t="str" cm="1">
        <f t="array" ref="G538">IFERROR(
    IF(
        INDEX(
            'CENEPRED DISTRITAL'!$B:$XFD,
            _xlfn.XMATCH($G$1,'CENEPRED DISTRITAL'!$A:$A,0),
            _xlfn.XMATCH(A538,'CENEPRED DISTRITAL'!$B$1:$XFD$1,0)
        )&lt;&gt;"",
        "CON COBERTURA CENEPRED",
        "SIN COBERTURA CENEPRED"
    ),
    "SIN COBERTURA CENEPRED"
)</f>
        <v>SIN COBERTURA CENEPRED</v>
      </c>
      <c r="H538" t="str" cm="1">
        <f t="array" ref="H538">IFERROR(
    IF(
        INDEX(
            'CENEPRED DISTRITAL'!$B:$XFD,
            _xlfn.XMATCH($H$1,'CENEPRED DISTRITAL'!$A:$A,0),
            _xlfn.XMATCH(A538,'CENEPRED DISTRITAL'!$B$1:$XFD$1,0)
        )&lt;&gt;"",
        "CON COBERTURA CENEPRED",
        "SIN COBERTURA CENEPRED"
    ),
    "SIN COBERTURA CENEPRED"
)</f>
        <v>SIN COBERTURA CENEPRED</v>
      </c>
    </row>
    <row r="539" spans="1:8" x14ac:dyDescent="0.35">
      <c r="A539" s="359">
        <v>50907</v>
      </c>
      <c r="B539" t="s">
        <v>34608</v>
      </c>
      <c r="C539">
        <v>509</v>
      </c>
      <c r="D539">
        <v>5</v>
      </c>
      <c r="E539" t="str">
        <f>_xlfn.XLOOKUP(D539,'Ubigeo Departamental'!A:A,'Ubigeo Departamental'!B:B)</f>
        <v>Ayacucho</v>
      </c>
      <c r="F539" t="str" cm="1">
        <f t="array" ref="F539">IFERROR(IF(INDEX('CENEPRED DISTRITAL'!$B:$XFD,
            _xlfn.XMATCH($F$1,'CENEPRED DISTRITAL'!$A:$A,0),
            _xlfn.XMATCH(A539,'CENEPRED DISTRITAL'!$B$1:$XFD$1,0)
        )&lt;&gt;"",        "CON COBERTURA CENEPRED",        "SIN COBERTURA CENEPRED"    ),    "SIN COBERTURA CENEPRED")</f>
        <v>SIN COBERTURA CENEPRED</v>
      </c>
      <c r="G539" t="str" cm="1">
        <f t="array" ref="G539">IFERROR(
    IF(
        INDEX(
            'CENEPRED DISTRITAL'!$B:$XFD,
            _xlfn.XMATCH($G$1,'CENEPRED DISTRITAL'!$A:$A,0),
            _xlfn.XMATCH(A539,'CENEPRED DISTRITAL'!$B$1:$XFD$1,0)
        )&lt;&gt;"",
        "CON COBERTURA CENEPRED",
        "SIN COBERTURA CENEPRED"
    ),
    "SIN COBERTURA CENEPRED"
)</f>
        <v>SIN COBERTURA CENEPRED</v>
      </c>
      <c r="H539" t="str" cm="1">
        <f t="array" ref="H539">IFERROR(
    IF(
        INDEX(
            'CENEPRED DISTRITAL'!$B:$XFD,
            _xlfn.XMATCH($H$1,'CENEPRED DISTRITAL'!$A:$A,0),
            _xlfn.XMATCH(A539,'CENEPRED DISTRITAL'!$B$1:$XFD$1,0)
        )&lt;&gt;"",
        "CON COBERTURA CENEPRED",
        "SIN COBERTURA CENEPRED"
    ),
    "SIN COBERTURA CENEPRED"
)</f>
        <v>SIN COBERTURA CENEPRED</v>
      </c>
    </row>
    <row r="540" spans="1:8" x14ac:dyDescent="0.35">
      <c r="A540" s="359">
        <v>50908</v>
      </c>
      <c r="B540" t="s">
        <v>36756</v>
      </c>
      <c r="C540">
        <v>509</v>
      </c>
      <c r="D540">
        <v>5</v>
      </c>
      <c r="E540" t="str">
        <f>_xlfn.XLOOKUP(D540,'Ubigeo Departamental'!A:A,'Ubigeo Departamental'!B:B)</f>
        <v>Ayacucho</v>
      </c>
      <c r="F540" t="str" cm="1">
        <f t="array" ref="F540">IFERROR(IF(INDEX('CENEPRED DISTRITAL'!$B:$XFD,
            _xlfn.XMATCH($F$1,'CENEPRED DISTRITAL'!$A:$A,0),
            _xlfn.XMATCH(A540,'CENEPRED DISTRITAL'!$B$1:$XFD$1,0)
        )&lt;&gt;"",        "CON COBERTURA CENEPRED",        "SIN COBERTURA CENEPRED"    ),    "SIN COBERTURA CENEPRED")</f>
        <v>SIN COBERTURA CENEPRED</v>
      </c>
      <c r="G540" t="str" cm="1">
        <f t="array" ref="G540">IFERROR(
    IF(
        INDEX(
            'CENEPRED DISTRITAL'!$B:$XFD,
            _xlfn.XMATCH($G$1,'CENEPRED DISTRITAL'!$A:$A,0),
            _xlfn.XMATCH(A540,'CENEPRED DISTRITAL'!$B$1:$XFD$1,0)
        )&lt;&gt;"",
        "CON COBERTURA CENEPRED",
        "SIN COBERTURA CENEPRED"
    ),
    "SIN COBERTURA CENEPRED"
)</f>
        <v>SIN COBERTURA CENEPRED</v>
      </c>
      <c r="H540" t="str" cm="1">
        <f t="array" ref="H540">IFERROR(
    IF(
        INDEX(
            'CENEPRED DISTRITAL'!$B:$XFD,
            _xlfn.XMATCH($H$1,'CENEPRED DISTRITAL'!$A:$A,0),
            _xlfn.XMATCH(A540,'CENEPRED DISTRITAL'!$B$1:$XFD$1,0)
        )&lt;&gt;"",
        "CON COBERTURA CENEPRED",
        "SIN COBERTURA CENEPRED"
    ),
    "SIN COBERTURA CENEPRED"
)</f>
        <v>SIN COBERTURA CENEPRED</v>
      </c>
    </row>
    <row r="541" spans="1:8" x14ac:dyDescent="0.35">
      <c r="A541" s="359">
        <v>50909</v>
      </c>
      <c r="B541" t="s">
        <v>36757</v>
      </c>
      <c r="C541">
        <v>509</v>
      </c>
      <c r="D541">
        <v>5</v>
      </c>
      <c r="E541" t="str">
        <f>_xlfn.XLOOKUP(D541,'Ubigeo Departamental'!A:A,'Ubigeo Departamental'!B:B)</f>
        <v>Ayacucho</v>
      </c>
      <c r="F541" t="str" cm="1">
        <f t="array" ref="F541">IFERROR(IF(INDEX('CENEPRED DISTRITAL'!$B:$XFD,
            _xlfn.XMATCH($F$1,'CENEPRED DISTRITAL'!$A:$A,0),
            _xlfn.XMATCH(A541,'CENEPRED DISTRITAL'!$B$1:$XFD$1,0)
        )&lt;&gt;"",        "CON COBERTURA CENEPRED",        "SIN COBERTURA CENEPRED"    ),    "SIN COBERTURA CENEPRED")</f>
        <v>SIN COBERTURA CENEPRED</v>
      </c>
      <c r="G541" t="str" cm="1">
        <f t="array" ref="G541">IFERROR(
    IF(
        INDEX(
            'CENEPRED DISTRITAL'!$B:$XFD,
            _xlfn.XMATCH($G$1,'CENEPRED DISTRITAL'!$A:$A,0),
            _xlfn.XMATCH(A541,'CENEPRED DISTRITAL'!$B$1:$XFD$1,0)
        )&lt;&gt;"",
        "CON COBERTURA CENEPRED",
        "SIN COBERTURA CENEPRED"
    ),
    "SIN COBERTURA CENEPRED"
)</f>
        <v>SIN COBERTURA CENEPRED</v>
      </c>
      <c r="H541" t="str" cm="1">
        <f t="array" ref="H541">IFERROR(
    IF(
        INDEX(
            'CENEPRED DISTRITAL'!$B:$XFD,
            _xlfn.XMATCH($H$1,'CENEPRED DISTRITAL'!$A:$A,0),
            _xlfn.XMATCH(A541,'CENEPRED DISTRITAL'!$B$1:$XFD$1,0)
        )&lt;&gt;"",
        "CON COBERTURA CENEPRED",
        "SIN COBERTURA CENEPRED"
    ),
    "SIN COBERTURA CENEPRED"
)</f>
        <v>SIN COBERTURA CENEPRED</v>
      </c>
    </row>
    <row r="542" spans="1:8" x14ac:dyDescent="0.35">
      <c r="A542" s="359">
        <v>50910</v>
      </c>
      <c r="B542" t="s">
        <v>36758</v>
      </c>
      <c r="C542">
        <v>509</v>
      </c>
      <c r="D542">
        <v>5</v>
      </c>
      <c r="E542" t="str">
        <f>_xlfn.XLOOKUP(D542,'Ubigeo Departamental'!A:A,'Ubigeo Departamental'!B:B)</f>
        <v>Ayacucho</v>
      </c>
      <c r="F542" t="str" cm="1">
        <f t="array" ref="F542">IFERROR(IF(INDEX('CENEPRED DISTRITAL'!$B:$XFD,
            _xlfn.XMATCH($F$1,'CENEPRED DISTRITAL'!$A:$A,0),
            _xlfn.XMATCH(A542,'CENEPRED DISTRITAL'!$B$1:$XFD$1,0)
        )&lt;&gt;"",        "CON COBERTURA CENEPRED",        "SIN COBERTURA CENEPRED"    ),    "SIN COBERTURA CENEPRED")</f>
        <v>SIN COBERTURA CENEPRED</v>
      </c>
      <c r="G542" t="str" cm="1">
        <f t="array" ref="G542">IFERROR(
    IF(
        INDEX(
            'CENEPRED DISTRITAL'!$B:$XFD,
            _xlfn.XMATCH($G$1,'CENEPRED DISTRITAL'!$A:$A,0),
            _xlfn.XMATCH(A542,'CENEPRED DISTRITAL'!$B$1:$XFD$1,0)
        )&lt;&gt;"",
        "CON COBERTURA CENEPRED",
        "SIN COBERTURA CENEPRED"
    ),
    "SIN COBERTURA CENEPRED"
)</f>
        <v>SIN COBERTURA CENEPRED</v>
      </c>
      <c r="H542" t="str" cm="1">
        <f t="array" ref="H542">IFERROR(
    IF(
        INDEX(
            'CENEPRED DISTRITAL'!$B:$XFD,
            _xlfn.XMATCH($H$1,'CENEPRED DISTRITAL'!$A:$A,0),
            _xlfn.XMATCH(A542,'CENEPRED DISTRITAL'!$B$1:$XFD$1,0)
        )&lt;&gt;"",
        "CON COBERTURA CENEPRED",
        "SIN COBERTURA CENEPRED"
    ),
    "SIN COBERTURA CENEPRED"
)</f>
        <v>SIN COBERTURA CENEPRED</v>
      </c>
    </row>
    <row r="543" spans="1:8" x14ac:dyDescent="0.35">
      <c r="A543" s="359">
        <v>50911</v>
      </c>
      <c r="B543" t="s">
        <v>34609</v>
      </c>
      <c r="C543">
        <v>509</v>
      </c>
      <c r="D543">
        <v>5</v>
      </c>
      <c r="E543" t="str">
        <f>_xlfn.XLOOKUP(D543,'Ubigeo Departamental'!A:A,'Ubigeo Departamental'!B:B)</f>
        <v>Ayacucho</v>
      </c>
      <c r="F543" t="str" cm="1">
        <f t="array" ref="F543">IFERROR(IF(INDEX('CENEPRED DISTRITAL'!$B:$XFD,
            _xlfn.XMATCH($F$1,'CENEPRED DISTRITAL'!$A:$A,0),
            _xlfn.XMATCH(A543,'CENEPRED DISTRITAL'!$B$1:$XFD$1,0)
        )&lt;&gt;"",        "CON COBERTURA CENEPRED",        "SIN COBERTURA CENEPRED"    ),    "SIN COBERTURA CENEPRED")</f>
        <v>SIN COBERTURA CENEPRED</v>
      </c>
      <c r="G543" t="str" cm="1">
        <f t="array" ref="G543">IFERROR(
    IF(
        INDEX(
            'CENEPRED DISTRITAL'!$B:$XFD,
            _xlfn.XMATCH($G$1,'CENEPRED DISTRITAL'!$A:$A,0),
            _xlfn.XMATCH(A543,'CENEPRED DISTRITAL'!$B$1:$XFD$1,0)
        )&lt;&gt;"",
        "CON COBERTURA CENEPRED",
        "SIN COBERTURA CENEPRED"
    ),
    "SIN COBERTURA CENEPRED"
)</f>
        <v>SIN COBERTURA CENEPRED</v>
      </c>
      <c r="H543" t="str" cm="1">
        <f t="array" ref="H543">IFERROR(
    IF(
        INDEX(
            'CENEPRED DISTRITAL'!$B:$XFD,
            _xlfn.XMATCH($H$1,'CENEPRED DISTRITAL'!$A:$A,0),
            _xlfn.XMATCH(A543,'CENEPRED DISTRITAL'!$B$1:$XFD$1,0)
        )&lt;&gt;"",
        "CON COBERTURA CENEPRED",
        "SIN COBERTURA CENEPRED"
    ),
    "SIN COBERTURA CENEPRED"
)</f>
        <v>SIN COBERTURA CENEPRED</v>
      </c>
    </row>
    <row r="544" spans="1:8" x14ac:dyDescent="0.35">
      <c r="A544" s="359">
        <v>51001</v>
      </c>
      <c r="B544" t="s">
        <v>34410</v>
      </c>
      <c r="C544">
        <v>510</v>
      </c>
      <c r="D544">
        <v>5</v>
      </c>
      <c r="E544" t="str">
        <f>_xlfn.XLOOKUP(D544,'Ubigeo Departamental'!A:A,'Ubigeo Departamental'!B:B)</f>
        <v>Ayacucho</v>
      </c>
      <c r="F544" t="str" cm="1">
        <f t="array" ref="F544">IFERROR(IF(INDEX('CENEPRED DISTRITAL'!$B:$XFD,
            _xlfn.XMATCH($F$1,'CENEPRED DISTRITAL'!$A:$A,0),
            _xlfn.XMATCH(A544,'CENEPRED DISTRITAL'!$B$1:$XFD$1,0)
        )&lt;&gt;"",        "CON COBERTURA CENEPRED",        "SIN COBERTURA CENEPRED"    ),    "SIN COBERTURA CENEPRED")</f>
        <v>SIN COBERTURA CENEPRED</v>
      </c>
      <c r="G544" t="str" cm="1">
        <f t="array" ref="G544">IFERROR(
    IF(
        INDEX(
            'CENEPRED DISTRITAL'!$B:$XFD,
            _xlfn.XMATCH($G$1,'CENEPRED DISTRITAL'!$A:$A,0),
            _xlfn.XMATCH(A544,'CENEPRED DISTRITAL'!$B$1:$XFD$1,0)
        )&lt;&gt;"",
        "CON COBERTURA CENEPRED",
        "SIN COBERTURA CENEPRED"
    ),
    "SIN COBERTURA CENEPRED"
)</f>
        <v>SIN COBERTURA CENEPRED</v>
      </c>
      <c r="H544" t="str" cm="1">
        <f t="array" ref="H544">IFERROR(
    IF(
        INDEX(
            'CENEPRED DISTRITAL'!$B:$XFD,
            _xlfn.XMATCH($H$1,'CENEPRED DISTRITAL'!$A:$A,0),
            _xlfn.XMATCH(A544,'CENEPRED DISTRITAL'!$B$1:$XFD$1,0)
        )&lt;&gt;"",
        "CON COBERTURA CENEPRED",
        "SIN COBERTURA CENEPRED"
    ),
    "SIN COBERTURA CENEPRED"
)</f>
        <v>SIN COBERTURA CENEPRED</v>
      </c>
    </row>
    <row r="545" spans="1:8" x14ac:dyDescent="0.35">
      <c r="A545" s="359">
        <v>51002</v>
      </c>
      <c r="B545" t="s">
        <v>34479</v>
      </c>
      <c r="C545">
        <v>510</v>
      </c>
      <c r="D545">
        <v>5</v>
      </c>
      <c r="E545" t="str">
        <f>_xlfn.XLOOKUP(D545,'Ubigeo Departamental'!A:A,'Ubigeo Departamental'!B:B)</f>
        <v>Ayacucho</v>
      </c>
      <c r="F545" t="str" cm="1">
        <f t="array" ref="F545">IFERROR(IF(INDEX('CENEPRED DISTRITAL'!$B:$XFD,
            _xlfn.XMATCH($F$1,'CENEPRED DISTRITAL'!$A:$A,0),
            _xlfn.XMATCH(A545,'CENEPRED DISTRITAL'!$B$1:$XFD$1,0)
        )&lt;&gt;"",        "CON COBERTURA CENEPRED",        "SIN COBERTURA CENEPRED"    ),    "SIN COBERTURA CENEPRED")</f>
        <v>SIN COBERTURA CENEPRED</v>
      </c>
      <c r="G545" t="str" cm="1">
        <f t="array" ref="G545">IFERROR(
    IF(
        INDEX(
            'CENEPRED DISTRITAL'!$B:$XFD,
            _xlfn.XMATCH($G$1,'CENEPRED DISTRITAL'!$A:$A,0),
            _xlfn.XMATCH(A545,'CENEPRED DISTRITAL'!$B$1:$XFD$1,0)
        )&lt;&gt;"",
        "CON COBERTURA CENEPRED",
        "SIN COBERTURA CENEPRED"
    ),
    "SIN COBERTURA CENEPRED"
)</f>
        <v>SIN COBERTURA CENEPRED</v>
      </c>
      <c r="H545" t="str" cm="1">
        <f t="array" ref="H545">IFERROR(
    IF(
        INDEX(
            'CENEPRED DISTRITAL'!$B:$XFD,
            _xlfn.XMATCH($H$1,'CENEPRED DISTRITAL'!$A:$A,0),
            _xlfn.XMATCH(A545,'CENEPRED DISTRITAL'!$B$1:$XFD$1,0)
        )&lt;&gt;"",
        "CON COBERTURA CENEPRED",
        "SIN COBERTURA CENEPRED"
    ),
    "SIN COBERTURA CENEPRED"
)</f>
        <v>SIN COBERTURA CENEPRED</v>
      </c>
    </row>
    <row r="546" spans="1:8" x14ac:dyDescent="0.35">
      <c r="A546" s="359">
        <v>51003</v>
      </c>
      <c r="B546" t="s">
        <v>36759</v>
      </c>
      <c r="C546">
        <v>510</v>
      </c>
      <c r="D546">
        <v>5</v>
      </c>
      <c r="E546" t="str">
        <f>_xlfn.XLOOKUP(D546,'Ubigeo Departamental'!A:A,'Ubigeo Departamental'!B:B)</f>
        <v>Ayacucho</v>
      </c>
      <c r="F546" t="str" cm="1">
        <f t="array" ref="F546">IFERROR(IF(INDEX('CENEPRED DISTRITAL'!$B:$XFD,
            _xlfn.XMATCH($F$1,'CENEPRED DISTRITAL'!$A:$A,0),
            _xlfn.XMATCH(A546,'CENEPRED DISTRITAL'!$B$1:$XFD$1,0)
        )&lt;&gt;"",        "CON COBERTURA CENEPRED",        "SIN COBERTURA CENEPRED"    ),    "SIN COBERTURA CENEPRED")</f>
        <v>SIN COBERTURA CENEPRED</v>
      </c>
      <c r="G546" t="str" cm="1">
        <f t="array" ref="G546">IFERROR(
    IF(
        INDEX(
            'CENEPRED DISTRITAL'!$B:$XFD,
            _xlfn.XMATCH($G$1,'CENEPRED DISTRITAL'!$A:$A,0),
            _xlfn.XMATCH(A546,'CENEPRED DISTRITAL'!$B$1:$XFD$1,0)
        )&lt;&gt;"",
        "CON COBERTURA CENEPRED",
        "SIN COBERTURA CENEPRED"
    ),
    "SIN COBERTURA CENEPRED"
)</f>
        <v>SIN COBERTURA CENEPRED</v>
      </c>
      <c r="H546" t="str" cm="1">
        <f t="array" ref="H546">IFERROR(
    IF(
        INDEX(
            'CENEPRED DISTRITAL'!$B:$XFD,
            _xlfn.XMATCH($H$1,'CENEPRED DISTRITAL'!$A:$A,0),
            _xlfn.XMATCH(A546,'CENEPRED DISTRITAL'!$B$1:$XFD$1,0)
        )&lt;&gt;"",
        "CON COBERTURA CENEPRED",
        "SIN COBERTURA CENEPRED"
    ),
    "SIN COBERTURA CENEPRED"
)</f>
        <v>SIN COBERTURA CENEPRED</v>
      </c>
    </row>
    <row r="547" spans="1:8" x14ac:dyDescent="0.35">
      <c r="A547" s="359">
        <v>51004</v>
      </c>
      <c r="B547" t="s">
        <v>34829</v>
      </c>
      <c r="C547">
        <v>510</v>
      </c>
      <c r="D547">
        <v>5</v>
      </c>
      <c r="E547" t="str">
        <f>_xlfn.XLOOKUP(D547,'Ubigeo Departamental'!A:A,'Ubigeo Departamental'!B:B)</f>
        <v>Ayacucho</v>
      </c>
      <c r="F547" t="str" cm="1">
        <f t="array" ref="F547">IFERROR(IF(INDEX('CENEPRED DISTRITAL'!$B:$XFD,
            _xlfn.XMATCH($F$1,'CENEPRED DISTRITAL'!$A:$A,0),
            _xlfn.XMATCH(A547,'CENEPRED DISTRITAL'!$B$1:$XFD$1,0)
        )&lt;&gt;"",        "CON COBERTURA CENEPRED",        "SIN COBERTURA CENEPRED"    ),    "SIN COBERTURA CENEPRED")</f>
        <v>SIN COBERTURA CENEPRED</v>
      </c>
      <c r="G547" t="str" cm="1">
        <f t="array" ref="G547">IFERROR(
    IF(
        INDEX(
            'CENEPRED DISTRITAL'!$B:$XFD,
            _xlfn.XMATCH($G$1,'CENEPRED DISTRITAL'!$A:$A,0),
            _xlfn.XMATCH(A547,'CENEPRED DISTRITAL'!$B$1:$XFD$1,0)
        )&lt;&gt;"",
        "CON COBERTURA CENEPRED",
        "SIN COBERTURA CENEPRED"
    ),
    "SIN COBERTURA CENEPRED"
)</f>
        <v>SIN COBERTURA CENEPRED</v>
      </c>
      <c r="H547" t="str" cm="1">
        <f t="array" ref="H547">IFERROR(
    IF(
        INDEX(
            'CENEPRED DISTRITAL'!$B:$XFD,
            _xlfn.XMATCH($H$1,'CENEPRED DISTRITAL'!$A:$A,0),
            _xlfn.XMATCH(A547,'CENEPRED DISTRITAL'!$B$1:$XFD$1,0)
        )&lt;&gt;"",
        "CON COBERTURA CENEPRED",
        "SIN COBERTURA CENEPRED"
    ),
    "SIN COBERTURA CENEPRED"
)</f>
        <v>SIN COBERTURA CENEPRED</v>
      </c>
    </row>
    <row r="548" spans="1:8" x14ac:dyDescent="0.35">
      <c r="A548" s="359">
        <v>51005</v>
      </c>
      <c r="B548" t="s">
        <v>36760</v>
      </c>
      <c r="C548">
        <v>510</v>
      </c>
      <c r="D548">
        <v>5</v>
      </c>
      <c r="E548" t="str">
        <f>_xlfn.XLOOKUP(D548,'Ubigeo Departamental'!A:A,'Ubigeo Departamental'!B:B)</f>
        <v>Ayacucho</v>
      </c>
      <c r="F548" t="str" cm="1">
        <f t="array" ref="F548">IFERROR(IF(INDEX('CENEPRED DISTRITAL'!$B:$XFD,
            _xlfn.XMATCH($F$1,'CENEPRED DISTRITAL'!$A:$A,0),
            _xlfn.XMATCH(A548,'CENEPRED DISTRITAL'!$B$1:$XFD$1,0)
        )&lt;&gt;"",        "CON COBERTURA CENEPRED",        "SIN COBERTURA CENEPRED"    ),    "SIN COBERTURA CENEPRED")</f>
        <v>SIN COBERTURA CENEPRED</v>
      </c>
      <c r="G548" t="str" cm="1">
        <f t="array" ref="G548">IFERROR(
    IF(
        INDEX(
            'CENEPRED DISTRITAL'!$B:$XFD,
            _xlfn.XMATCH($G$1,'CENEPRED DISTRITAL'!$A:$A,0),
            _xlfn.XMATCH(A548,'CENEPRED DISTRITAL'!$B$1:$XFD$1,0)
        )&lt;&gt;"",
        "CON COBERTURA CENEPRED",
        "SIN COBERTURA CENEPRED"
    ),
    "SIN COBERTURA CENEPRED"
)</f>
        <v>SIN COBERTURA CENEPRED</v>
      </c>
      <c r="H548" t="str" cm="1">
        <f t="array" ref="H548">IFERROR(
    IF(
        INDEX(
            'CENEPRED DISTRITAL'!$B:$XFD,
            _xlfn.XMATCH($H$1,'CENEPRED DISTRITAL'!$A:$A,0),
            _xlfn.XMATCH(A548,'CENEPRED DISTRITAL'!$B$1:$XFD$1,0)
        )&lt;&gt;"",
        "CON COBERTURA CENEPRED",
        "SIN COBERTURA CENEPRED"
    ),
    "SIN COBERTURA CENEPRED"
)</f>
        <v>SIN COBERTURA CENEPRED</v>
      </c>
    </row>
    <row r="549" spans="1:8" x14ac:dyDescent="0.35">
      <c r="A549" s="359">
        <v>51006</v>
      </c>
      <c r="B549" t="s">
        <v>34411</v>
      </c>
      <c r="C549">
        <v>510</v>
      </c>
      <c r="D549">
        <v>5</v>
      </c>
      <c r="E549" t="str">
        <f>_xlfn.XLOOKUP(D549,'Ubigeo Departamental'!A:A,'Ubigeo Departamental'!B:B)</f>
        <v>Ayacucho</v>
      </c>
      <c r="F549" t="str" cm="1">
        <f t="array" ref="F549">IFERROR(IF(INDEX('CENEPRED DISTRITAL'!$B:$XFD,
            _xlfn.XMATCH($F$1,'CENEPRED DISTRITAL'!$A:$A,0),
            _xlfn.XMATCH(A549,'CENEPRED DISTRITAL'!$B$1:$XFD$1,0)
        )&lt;&gt;"",        "CON COBERTURA CENEPRED",        "SIN COBERTURA CENEPRED"    ),    "SIN COBERTURA CENEPRED")</f>
        <v>SIN COBERTURA CENEPRED</v>
      </c>
      <c r="G549" t="str" cm="1">
        <f t="array" ref="G549">IFERROR(
    IF(
        INDEX(
            'CENEPRED DISTRITAL'!$B:$XFD,
            _xlfn.XMATCH($G$1,'CENEPRED DISTRITAL'!$A:$A,0),
            _xlfn.XMATCH(A549,'CENEPRED DISTRITAL'!$B$1:$XFD$1,0)
        )&lt;&gt;"",
        "CON COBERTURA CENEPRED",
        "SIN COBERTURA CENEPRED"
    ),
    "SIN COBERTURA CENEPRED"
)</f>
        <v>SIN COBERTURA CENEPRED</v>
      </c>
      <c r="H549" t="str" cm="1">
        <f t="array" ref="H549">IFERROR(
    IF(
        INDEX(
            'CENEPRED DISTRITAL'!$B:$XFD,
            _xlfn.XMATCH($H$1,'CENEPRED DISTRITAL'!$A:$A,0),
            _xlfn.XMATCH(A549,'CENEPRED DISTRITAL'!$B$1:$XFD$1,0)
        )&lt;&gt;"",
        "CON COBERTURA CENEPRED",
        "SIN COBERTURA CENEPRED"
    ),
    "SIN COBERTURA CENEPRED"
)</f>
        <v>SIN COBERTURA CENEPRED</v>
      </c>
    </row>
    <row r="550" spans="1:8" x14ac:dyDescent="0.35">
      <c r="A550" s="359">
        <v>51007</v>
      </c>
      <c r="B550" t="s">
        <v>34767</v>
      </c>
      <c r="C550">
        <v>510</v>
      </c>
      <c r="D550">
        <v>5</v>
      </c>
      <c r="E550" t="str">
        <f>_xlfn.XLOOKUP(D550,'Ubigeo Departamental'!A:A,'Ubigeo Departamental'!B:B)</f>
        <v>Ayacucho</v>
      </c>
      <c r="F550" t="str" cm="1">
        <f t="array" ref="F550">IFERROR(IF(INDEX('CENEPRED DISTRITAL'!$B:$XFD,
            _xlfn.XMATCH($F$1,'CENEPRED DISTRITAL'!$A:$A,0),
            _xlfn.XMATCH(A550,'CENEPRED DISTRITAL'!$B$1:$XFD$1,0)
        )&lt;&gt;"",        "CON COBERTURA CENEPRED",        "SIN COBERTURA CENEPRED"    ),    "SIN COBERTURA CENEPRED")</f>
        <v>SIN COBERTURA CENEPRED</v>
      </c>
      <c r="G550" t="str" cm="1">
        <f t="array" ref="G550">IFERROR(
    IF(
        INDEX(
            'CENEPRED DISTRITAL'!$B:$XFD,
            _xlfn.XMATCH($G$1,'CENEPRED DISTRITAL'!$A:$A,0),
            _xlfn.XMATCH(A550,'CENEPRED DISTRITAL'!$B$1:$XFD$1,0)
        )&lt;&gt;"",
        "CON COBERTURA CENEPRED",
        "SIN COBERTURA CENEPRED"
    ),
    "SIN COBERTURA CENEPRED"
)</f>
        <v>SIN COBERTURA CENEPRED</v>
      </c>
      <c r="H550" t="str" cm="1">
        <f t="array" ref="H550">IFERROR(
    IF(
        INDEX(
            'CENEPRED DISTRITAL'!$B:$XFD,
            _xlfn.XMATCH($H$1,'CENEPRED DISTRITAL'!$A:$A,0),
            _xlfn.XMATCH(A550,'CENEPRED DISTRITAL'!$B$1:$XFD$1,0)
        )&lt;&gt;"",
        "CON COBERTURA CENEPRED",
        "SIN COBERTURA CENEPRED"
    ),
    "SIN COBERTURA CENEPRED"
)</f>
        <v>SIN COBERTURA CENEPRED</v>
      </c>
    </row>
    <row r="551" spans="1:8" x14ac:dyDescent="0.35">
      <c r="A551" s="359">
        <v>51008</v>
      </c>
      <c r="B551" t="s">
        <v>36761</v>
      </c>
      <c r="C551">
        <v>510</v>
      </c>
      <c r="D551">
        <v>5</v>
      </c>
      <c r="E551" t="str">
        <f>_xlfn.XLOOKUP(D551,'Ubigeo Departamental'!A:A,'Ubigeo Departamental'!B:B)</f>
        <v>Ayacucho</v>
      </c>
      <c r="F551" t="str" cm="1">
        <f t="array" ref="F551">IFERROR(IF(INDEX('CENEPRED DISTRITAL'!$B:$XFD,
            _xlfn.XMATCH($F$1,'CENEPRED DISTRITAL'!$A:$A,0),
            _xlfn.XMATCH(A551,'CENEPRED DISTRITAL'!$B$1:$XFD$1,0)
        )&lt;&gt;"",        "CON COBERTURA CENEPRED",        "SIN COBERTURA CENEPRED"    ),    "SIN COBERTURA CENEPRED")</f>
        <v>SIN COBERTURA CENEPRED</v>
      </c>
      <c r="G551" t="str" cm="1">
        <f t="array" ref="G551">IFERROR(
    IF(
        INDEX(
            'CENEPRED DISTRITAL'!$B:$XFD,
            _xlfn.XMATCH($G$1,'CENEPRED DISTRITAL'!$A:$A,0),
            _xlfn.XMATCH(A551,'CENEPRED DISTRITAL'!$B$1:$XFD$1,0)
        )&lt;&gt;"",
        "CON COBERTURA CENEPRED",
        "SIN COBERTURA CENEPRED"
    ),
    "SIN COBERTURA CENEPRED"
)</f>
        <v>SIN COBERTURA CENEPRED</v>
      </c>
      <c r="H551" t="str" cm="1">
        <f t="array" ref="H551">IFERROR(
    IF(
        INDEX(
            'CENEPRED DISTRITAL'!$B:$XFD,
            _xlfn.XMATCH($H$1,'CENEPRED DISTRITAL'!$A:$A,0),
            _xlfn.XMATCH(A551,'CENEPRED DISTRITAL'!$B$1:$XFD$1,0)
        )&lt;&gt;"",
        "CON COBERTURA CENEPRED",
        "SIN COBERTURA CENEPRED"
    ),
    "SIN COBERTURA CENEPRED"
)</f>
        <v>SIN COBERTURA CENEPRED</v>
      </c>
    </row>
    <row r="552" spans="1:8" x14ac:dyDescent="0.35">
      <c r="A552" s="359">
        <v>51009</v>
      </c>
      <c r="B552" t="s">
        <v>34830</v>
      </c>
      <c r="C552">
        <v>510</v>
      </c>
      <c r="D552">
        <v>5</v>
      </c>
      <c r="E552" t="str">
        <f>_xlfn.XLOOKUP(D552,'Ubigeo Departamental'!A:A,'Ubigeo Departamental'!B:B)</f>
        <v>Ayacucho</v>
      </c>
      <c r="F552" t="str" cm="1">
        <f t="array" ref="F552">IFERROR(IF(INDEX('CENEPRED DISTRITAL'!$B:$XFD,
            _xlfn.XMATCH($F$1,'CENEPRED DISTRITAL'!$A:$A,0),
            _xlfn.XMATCH(A552,'CENEPRED DISTRITAL'!$B$1:$XFD$1,0)
        )&lt;&gt;"",        "CON COBERTURA CENEPRED",        "SIN COBERTURA CENEPRED"    ),    "SIN COBERTURA CENEPRED")</f>
        <v>SIN COBERTURA CENEPRED</v>
      </c>
      <c r="G552" t="str" cm="1">
        <f t="array" ref="G552">IFERROR(
    IF(
        INDEX(
            'CENEPRED DISTRITAL'!$B:$XFD,
            _xlfn.XMATCH($G$1,'CENEPRED DISTRITAL'!$A:$A,0),
            _xlfn.XMATCH(A552,'CENEPRED DISTRITAL'!$B$1:$XFD$1,0)
        )&lt;&gt;"",
        "CON COBERTURA CENEPRED",
        "SIN COBERTURA CENEPRED"
    ),
    "SIN COBERTURA CENEPRED"
)</f>
        <v>SIN COBERTURA CENEPRED</v>
      </c>
      <c r="H552" t="str" cm="1">
        <f t="array" ref="H552">IFERROR(
    IF(
        INDEX(
            'CENEPRED DISTRITAL'!$B:$XFD,
            _xlfn.XMATCH($H$1,'CENEPRED DISTRITAL'!$A:$A,0),
            _xlfn.XMATCH(A552,'CENEPRED DISTRITAL'!$B$1:$XFD$1,0)
        )&lt;&gt;"",
        "CON COBERTURA CENEPRED",
        "SIN COBERTURA CENEPRED"
    ),
    "SIN COBERTURA CENEPRED"
)</f>
        <v>SIN COBERTURA CENEPRED</v>
      </c>
    </row>
    <row r="553" spans="1:8" x14ac:dyDescent="0.35">
      <c r="A553" s="359">
        <v>51010</v>
      </c>
      <c r="B553" t="s">
        <v>36762</v>
      </c>
      <c r="C553">
        <v>510</v>
      </c>
      <c r="D553">
        <v>5</v>
      </c>
      <c r="E553" t="str">
        <f>_xlfn.XLOOKUP(D553,'Ubigeo Departamental'!A:A,'Ubigeo Departamental'!B:B)</f>
        <v>Ayacucho</v>
      </c>
      <c r="F553" t="str" cm="1">
        <f t="array" ref="F553">IFERROR(IF(INDEX('CENEPRED DISTRITAL'!$B:$XFD,
            _xlfn.XMATCH($F$1,'CENEPRED DISTRITAL'!$A:$A,0),
            _xlfn.XMATCH(A553,'CENEPRED DISTRITAL'!$B$1:$XFD$1,0)
        )&lt;&gt;"",        "CON COBERTURA CENEPRED",        "SIN COBERTURA CENEPRED"    ),    "SIN COBERTURA CENEPRED")</f>
        <v>SIN COBERTURA CENEPRED</v>
      </c>
      <c r="G553" t="str" cm="1">
        <f t="array" ref="G553">IFERROR(
    IF(
        INDEX(
            'CENEPRED DISTRITAL'!$B:$XFD,
            _xlfn.XMATCH($G$1,'CENEPRED DISTRITAL'!$A:$A,0),
            _xlfn.XMATCH(A553,'CENEPRED DISTRITAL'!$B$1:$XFD$1,0)
        )&lt;&gt;"",
        "CON COBERTURA CENEPRED",
        "SIN COBERTURA CENEPRED"
    ),
    "SIN COBERTURA CENEPRED"
)</f>
        <v>SIN COBERTURA CENEPRED</v>
      </c>
      <c r="H553" t="str" cm="1">
        <f t="array" ref="H553">IFERROR(
    IF(
        INDEX(
            'CENEPRED DISTRITAL'!$B:$XFD,
            _xlfn.XMATCH($H$1,'CENEPRED DISTRITAL'!$A:$A,0),
            _xlfn.XMATCH(A553,'CENEPRED DISTRITAL'!$B$1:$XFD$1,0)
        )&lt;&gt;"",
        "CON COBERTURA CENEPRED",
        "SIN COBERTURA CENEPRED"
    ),
    "SIN COBERTURA CENEPRED"
)</f>
        <v>SIN COBERTURA CENEPRED</v>
      </c>
    </row>
    <row r="554" spans="1:8" x14ac:dyDescent="0.35">
      <c r="A554" s="359">
        <v>51011</v>
      </c>
      <c r="B554" t="s">
        <v>34341</v>
      </c>
      <c r="C554">
        <v>510</v>
      </c>
      <c r="D554">
        <v>5</v>
      </c>
      <c r="E554" t="str">
        <f>_xlfn.XLOOKUP(D554,'Ubigeo Departamental'!A:A,'Ubigeo Departamental'!B:B)</f>
        <v>Ayacucho</v>
      </c>
      <c r="F554" t="str" cm="1">
        <f t="array" ref="F554">IFERROR(IF(INDEX('CENEPRED DISTRITAL'!$B:$XFD,
            _xlfn.XMATCH($F$1,'CENEPRED DISTRITAL'!$A:$A,0),
            _xlfn.XMATCH(A554,'CENEPRED DISTRITAL'!$B$1:$XFD$1,0)
        )&lt;&gt;"",        "CON COBERTURA CENEPRED",        "SIN COBERTURA CENEPRED"    ),    "SIN COBERTURA CENEPRED")</f>
        <v>SIN COBERTURA CENEPRED</v>
      </c>
      <c r="G554" t="str" cm="1">
        <f t="array" ref="G554">IFERROR(
    IF(
        INDEX(
            'CENEPRED DISTRITAL'!$B:$XFD,
            _xlfn.XMATCH($G$1,'CENEPRED DISTRITAL'!$A:$A,0),
            _xlfn.XMATCH(A554,'CENEPRED DISTRITAL'!$B$1:$XFD$1,0)
        )&lt;&gt;"",
        "CON COBERTURA CENEPRED",
        "SIN COBERTURA CENEPRED"
    ),
    "SIN COBERTURA CENEPRED"
)</f>
        <v>SIN COBERTURA CENEPRED</v>
      </c>
      <c r="H554" t="str" cm="1">
        <f t="array" ref="H554">IFERROR(
    IF(
        INDEX(
            'CENEPRED DISTRITAL'!$B:$XFD,
            _xlfn.XMATCH($H$1,'CENEPRED DISTRITAL'!$A:$A,0),
            _xlfn.XMATCH(A554,'CENEPRED DISTRITAL'!$B$1:$XFD$1,0)
        )&lt;&gt;"",
        "CON COBERTURA CENEPRED",
        "SIN COBERTURA CENEPRED"
    ),
    "SIN COBERTURA CENEPRED"
)</f>
        <v>SIN COBERTURA CENEPRED</v>
      </c>
    </row>
    <row r="555" spans="1:8" x14ac:dyDescent="0.35">
      <c r="A555" s="359">
        <v>51012</v>
      </c>
      <c r="B555" t="s">
        <v>36763</v>
      </c>
      <c r="C555">
        <v>510</v>
      </c>
      <c r="D555">
        <v>5</v>
      </c>
      <c r="E555" t="str">
        <f>_xlfn.XLOOKUP(D555,'Ubigeo Departamental'!A:A,'Ubigeo Departamental'!B:B)</f>
        <v>Ayacucho</v>
      </c>
      <c r="F555" t="str" cm="1">
        <f t="array" ref="F555">IFERROR(IF(INDEX('CENEPRED DISTRITAL'!$B:$XFD,
            _xlfn.XMATCH($F$1,'CENEPRED DISTRITAL'!$A:$A,0),
            _xlfn.XMATCH(A555,'CENEPRED DISTRITAL'!$B$1:$XFD$1,0)
        )&lt;&gt;"",        "CON COBERTURA CENEPRED",        "SIN COBERTURA CENEPRED"    ),    "SIN COBERTURA CENEPRED")</f>
        <v>SIN COBERTURA CENEPRED</v>
      </c>
      <c r="G555" t="str" cm="1">
        <f t="array" ref="G555">IFERROR(
    IF(
        INDEX(
            'CENEPRED DISTRITAL'!$B:$XFD,
            _xlfn.XMATCH($G$1,'CENEPRED DISTRITAL'!$A:$A,0),
            _xlfn.XMATCH(A555,'CENEPRED DISTRITAL'!$B$1:$XFD$1,0)
        )&lt;&gt;"",
        "CON COBERTURA CENEPRED",
        "SIN COBERTURA CENEPRED"
    ),
    "SIN COBERTURA CENEPRED"
)</f>
        <v>SIN COBERTURA CENEPRED</v>
      </c>
      <c r="H555" t="str" cm="1">
        <f t="array" ref="H555">IFERROR(
    IF(
        INDEX(
            'CENEPRED DISTRITAL'!$B:$XFD,
            _xlfn.XMATCH($H$1,'CENEPRED DISTRITAL'!$A:$A,0),
            _xlfn.XMATCH(A555,'CENEPRED DISTRITAL'!$B$1:$XFD$1,0)
        )&lt;&gt;"",
        "CON COBERTURA CENEPRED",
        "SIN COBERTURA CENEPRED"
    ),
    "SIN COBERTURA CENEPRED"
)</f>
        <v>SIN COBERTURA CENEPRED</v>
      </c>
    </row>
    <row r="556" spans="1:8" x14ac:dyDescent="0.35">
      <c r="A556" s="359">
        <v>51101</v>
      </c>
      <c r="B556" t="s">
        <v>34831</v>
      </c>
      <c r="C556">
        <v>511</v>
      </c>
      <c r="D556">
        <v>5</v>
      </c>
      <c r="E556" t="str">
        <f>_xlfn.XLOOKUP(D556,'Ubigeo Departamental'!A:A,'Ubigeo Departamental'!B:B)</f>
        <v>Ayacucho</v>
      </c>
      <c r="F556" t="str" cm="1">
        <f t="array" ref="F556">IFERROR(IF(INDEX('CENEPRED DISTRITAL'!$B:$XFD,
            _xlfn.XMATCH($F$1,'CENEPRED DISTRITAL'!$A:$A,0),
            _xlfn.XMATCH(A556,'CENEPRED DISTRITAL'!$B$1:$XFD$1,0)
        )&lt;&gt;"",        "CON COBERTURA CENEPRED",        "SIN COBERTURA CENEPRED"    ),    "SIN COBERTURA CENEPRED")</f>
        <v>SIN COBERTURA CENEPRED</v>
      </c>
      <c r="G556" t="str" cm="1">
        <f t="array" ref="G556">IFERROR(
    IF(
        INDEX(
            'CENEPRED DISTRITAL'!$B:$XFD,
            _xlfn.XMATCH($G$1,'CENEPRED DISTRITAL'!$A:$A,0),
            _xlfn.XMATCH(A556,'CENEPRED DISTRITAL'!$B$1:$XFD$1,0)
        )&lt;&gt;"",
        "CON COBERTURA CENEPRED",
        "SIN COBERTURA CENEPRED"
    ),
    "SIN COBERTURA CENEPRED"
)</f>
        <v>SIN COBERTURA CENEPRED</v>
      </c>
      <c r="H556" t="str" cm="1">
        <f t="array" ref="H556">IFERROR(
    IF(
        INDEX(
            'CENEPRED DISTRITAL'!$B:$XFD,
            _xlfn.XMATCH($H$1,'CENEPRED DISTRITAL'!$A:$A,0),
            _xlfn.XMATCH(A556,'CENEPRED DISTRITAL'!$B$1:$XFD$1,0)
        )&lt;&gt;"",
        "CON COBERTURA CENEPRED",
        "SIN COBERTURA CENEPRED"
    ),
    "SIN COBERTURA CENEPRED"
)</f>
        <v>SIN COBERTURA CENEPRED</v>
      </c>
    </row>
    <row r="557" spans="1:8" x14ac:dyDescent="0.35">
      <c r="A557" s="359">
        <v>51102</v>
      </c>
      <c r="B557" t="s">
        <v>36764</v>
      </c>
      <c r="C557">
        <v>511</v>
      </c>
      <c r="D557">
        <v>5</v>
      </c>
      <c r="E557" t="str">
        <f>_xlfn.XLOOKUP(D557,'Ubigeo Departamental'!A:A,'Ubigeo Departamental'!B:B)</f>
        <v>Ayacucho</v>
      </c>
      <c r="F557" t="str" cm="1">
        <f t="array" ref="F557">IFERROR(IF(INDEX('CENEPRED DISTRITAL'!$B:$XFD,
            _xlfn.XMATCH($F$1,'CENEPRED DISTRITAL'!$A:$A,0),
            _xlfn.XMATCH(A557,'CENEPRED DISTRITAL'!$B$1:$XFD$1,0)
        )&lt;&gt;"",        "CON COBERTURA CENEPRED",        "SIN COBERTURA CENEPRED"    ),    "SIN COBERTURA CENEPRED")</f>
        <v>SIN COBERTURA CENEPRED</v>
      </c>
      <c r="G557" t="str" cm="1">
        <f t="array" ref="G557">IFERROR(
    IF(
        INDEX(
            'CENEPRED DISTRITAL'!$B:$XFD,
            _xlfn.XMATCH($G$1,'CENEPRED DISTRITAL'!$A:$A,0),
            _xlfn.XMATCH(A557,'CENEPRED DISTRITAL'!$B$1:$XFD$1,0)
        )&lt;&gt;"",
        "CON COBERTURA CENEPRED",
        "SIN COBERTURA CENEPRED"
    ),
    "SIN COBERTURA CENEPRED"
)</f>
        <v>SIN COBERTURA CENEPRED</v>
      </c>
      <c r="H557" t="str" cm="1">
        <f t="array" ref="H557">IFERROR(
    IF(
        INDEX(
            'CENEPRED DISTRITAL'!$B:$XFD,
            _xlfn.XMATCH($H$1,'CENEPRED DISTRITAL'!$A:$A,0),
            _xlfn.XMATCH(A557,'CENEPRED DISTRITAL'!$B$1:$XFD$1,0)
        )&lt;&gt;"",
        "CON COBERTURA CENEPRED",
        "SIN COBERTURA CENEPRED"
    ),
    "SIN COBERTURA CENEPRED"
)</f>
        <v>SIN COBERTURA CENEPRED</v>
      </c>
    </row>
    <row r="558" spans="1:8" x14ac:dyDescent="0.35">
      <c r="A558" s="359">
        <v>51103</v>
      </c>
      <c r="B558" t="s">
        <v>36765</v>
      </c>
      <c r="C558">
        <v>511</v>
      </c>
      <c r="D558">
        <v>5</v>
      </c>
      <c r="E558" t="str">
        <f>_xlfn.XLOOKUP(D558,'Ubigeo Departamental'!A:A,'Ubigeo Departamental'!B:B)</f>
        <v>Ayacucho</v>
      </c>
      <c r="F558" t="str" cm="1">
        <f t="array" ref="F558">IFERROR(IF(INDEX('CENEPRED DISTRITAL'!$B:$XFD,
            _xlfn.XMATCH($F$1,'CENEPRED DISTRITAL'!$A:$A,0),
            _xlfn.XMATCH(A558,'CENEPRED DISTRITAL'!$B$1:$XFD$1,0)
        )&lt;&gt;"",        "CON COBERTURA CENEPRED",        "SIN COBERTURA CENEPRED"    ),    "SIN COBERTURA CENEPRED")</f>
        <v>SIN COBERTURA CENEPRED</v>
      </c>
      <c r="G558" t="str" cm="1">
        <f t="array" ref="G558">IFERROR(
    IF(
        INDEX(
            'CENEPRED DISTRITAL'!$B:$XFD,
            _xlfn.XMATCH($G$1,'CENEPRED DISTRITAL'!$A:$A,0),
            _xlfn.XMATCH(A558,'CENEPRED DISTRITAL'!$B$1:$XFD$1,0)
        )&lt;&gt;"",
        "CON COBERTURA CENEPRED",
        "SIN COBERTURA CENEPRED"
    ),
    "SIN COBERTURA CENEPRED"
)</f>
        <v>SIN COBERTURA CENEPRED</v>
      </c>
      <c r="H558" t="str" cm="1">
        <f t="array" ref="H558">IFERROR(
    IF(
        INDEX(
            'CENEPRED DISTRITAL'!$B:$XFD,
            _xlfn.XMATCH($H$1,'CENEPRED DISTRITAL'!$A:$A,0),
            _xlfn.XMATCH(A558,'CENEPRED DISTRITAL'!$B$1:$XFD$1,0)
        )&lt;&gt;"",
        "CON COBERTURA CENEPRED",
        "SIN COBERTURA CENEPRED"
    ),
    "SIN COBERTURA CENEPRED"
)</f>
        <v>SIN COBERTURA CENEPRED</v>
      </c>
    </row>
    <row r="559" spans="1:8" x14ac:dyDescent="0.35">
      <c r="A559" s="359">
        <v>51104</v>
      </c>
      <c r="B559" t="s">
        <v>36766</v>
      </c>
      <c r="C559">
        <v>511</v>
      </c>
      <c r="D559">
        <v>5</v>
      </c>
      <c r="E559" t="str">
        <f>_xlfn.XLOOKUP(D559,'Ubigeo Departamental'!A:A,'Ubigeo Departamental'!B:B)</f>
        <v>Ayacucho</v>
      </c>
      <c r="F559" t="str" cm="1">
        <f t="array" ref="F559">IFERROR(IF(INDEX('CENEPRED DISTRITAL'!$B:$XFD,
            _xlfn.XMATCH($F$1,'CENEPRED DISTRITAL'!$A:$A,0),
            _xlfn.XMATCH(A559,'CENEPRED DISTRITAL'!$B$1:$XFD$1,0)
        )&lt;&gt;"",        "CON COBERTURA CENEPRED",        "SIN COBERTURA CENEPRED"    ),    "SIN COBERTURA CENEPRED")</f>
        <v>SIN COBERTURA CENEPRED</v>
      </c>
      <c r="G559" t="str" cm="1">
        <f t="array" ref="G559">IFERROR(
    IF(
        INDEX(
            'CENEPRED DISTRITAL'!$B:$XFD,
            _xlfn.XMATCH($G$1,'CENEPRED DISTRITAL'!$A:$A,0),
            _xlfn.XMATCH(A559,'CENEPRED DISTRITAL'!$B$1:$XFD$1,0)
        )&lt;&gt;"",
        "CON COBERTURA CENEPRED",
        "SIN COBERTURA CENEPRED"
    ),
    "SIN COBERTURA CENEPRED"
)</f>
        <v>SIN COBERTURA CENEPRED</v>
      </c>
      <c r="H559" t="str" cm="1">
        <f t="array" ref="H559">IFERROR(
    IF(
        INDEX(
            'CENEPRED DISTRITAL'!$B:$XFD,
            _xlfn.XMATCH($H$1,'CENEPRED DISTRITAL'!$A:$A,0),
            _xlfn.XMATCH(A559,'CENEPRED DISTRITAL'!$B$1:$XFD$1,0)
        )&lt;&gt;"",
        "CON COBERTURA CENEPRED",
        "SIN COBERTURA CENEPRED"
    ),
    "SIN COBERTURA CENEPRED"
)</f>
        <v>SIN COBERTURA CENEPRED</v>
      </c>
    </row>
    <row r="560" spans="1:8" x14ac:dyDescent="0.35">
      <c r="A560" s="359">
        <v>51105</v>
      </c>
      <c r="B560" t="s">
        <v>34832</v>
      </c>
      <c r="C560">
        <v>511</v>
      </c>
      <c r="D560">
        <v>5</v>
      </c>
      <c r="E560" t="str">
        <f>_xlfn.XLOOKUP(D560,'Ubigeo Departamental'!A:A,'Ubigeo Departamental'!B:B)</f>
        <v>Ayacucho</v>
      </c>
      <c r="F560" t="str" cm="1">
        <f t="array" ref="F560">IFERROR(IF(INDEX('CENEPRED DISTRITAL'!$B:$XFD,
            _xlfn.XMATCH($F$1,'CENEPRED DISTRITAL'!$A:$A,0),
            _xlfn.XMATCH(A560,'CENEPRED DISTRITAL'!$B$1:$XFD$1,0)
        )&lt;&gt;"",        "CON COBERTURA CENEPRED",        "SIN COBERTURA CENEPRED"    ),    "SIN COBERTURA CENEPRED")</f>
        <v>SIN COBERTURA CENEPRED</v>
      </c>
      <c r="G560" t="str" cm="1">
        <f t="array" ref="G560">IFERROR(
    IF(
        INDEX(
            'CENEPRED DISTRITAL'!$B:$XFD,
            _xlfn.XMATCH($G$1,'CENEPRED DISTRITAL'!$A:$A,0),
            _xlfn.XMATCH(A560,'CENEPRED DISTRITAL'!$B$1:$XFD$1,0)
        )&lt;&gt;"",
        "CON COBERTURA CENEPRED",
        "SIN COBERTURA CENEPRED"
    ),
    "SIN COBERTURA CENEPRED"
)</f>
        <v>SIN COBERTURA CENEPRED</v>
      </c>
      <c r="H560" t="str" cm="1">
        <f t="array" ref="H560">IFERROR(
    IF(
        INDEX(
            'CENEPRED DISTRITAL'!$B:$XFD,
            _xlfn.XMATCH($H$1,'CENEPRED DISTRITAL'!$A:$A,0),
            _xlfn.XMATCH(A560,'CENEPRED DISTRITAL'!$B$1:$XFD$1,0)
        )&lt;&gt;"",
        "CON COBERTURA CENEPRED",
        "SIN COBERTURA CENEPRED"
    ),
    "SIN COBERTURA CENEPRED"
)</f>
        <v>SIN COBERTURA CENEPRED</v>
      </c>
    </row>
    <row r="561" spans="1:8" x14ac:dyDescent="0.35">
      <c r="A561" s="359">
        <v>51106</v>
      </c>
      <c r="B561" t="s">
        <v>31759</v>
      </c>
      <c r="C561">
        <v>511</v>
      </c>
      <c r="D561">
        <v>5</v>
      </c>
      <c r="E561" t="str">
        <f>_xlfn.XLOOKUP(D561,'Ubigeo Departamental'!A:A,'Ubigeo Departamental'!B:B)</f>
        <v>Ayacucho</v>
      </c>
      <c r="F561" t="str" cm="1">
        <f t="array" ref="F561">IFERROR(IF(INDEX('CENEPRED DISTRITAL'!$B:$XFD,
            _xlfn.XMATCH($F$1,'CENEPRED DISTRITAL'!$A:$A,0),
            _xlfn.XMATCH(A561,'CENEPRED DISTRITAL'!$B$1:$XFD$1,0)
        )&lt;&gt;"",        "CON COBERTURA CENEPRED",        "SIN COBERTURA CENEPRED"    ),    "SIN COBERTURA CENEPRED")</f>
        <v>SIN COBERTURA CENEPRED</v>
      </c>
      <c r="G561" t="str" cm="1">
        <f t="array" ref="G561">IFERROR(
    IF(
        INDEX(
            'CENEPRED DISTRITAL'!$B:$XFD,
            _xlfn.XMATCH($G$1,'CENEPRED DISTRITAL'!$A:$A,0),
            _xlfn.XMATCH(A561,'CENEPRED DISTRITAL'!$B$1:$XFD$1,0)
        )&lt;&gt;"",
        "CON COBERTURA CENEPRED",
        "SIN COBERTURA CENEPRED"
    ),
    "SIN COBERTURA CENEPRED"
)</f>
        <v>SIN COBERTURA CENEPRED</v>
      </c>
      <c r="H561" t="str" cm="1">
        <f t="array" ref="H561">IFERROR(
    IF(
        INDEX(
            'CENEPRED DISTRITAL'!$B:$XFD,
            _xlfn.XMATCH($H$1,'CENEPRED DISTRITAL'!$A:$A,0),
            _xlfn.XMATCH(A561,'CENEPRED DISTRITAL'!$B$1:$XFD$1,0)
        )&lt;&gt;"",
        "CON COBERTURA CENEPRED",
        "SIN COBERTURA CENEPRED"
    ),
    "SIN COBERTURA CENEPRED"
)</f>
        <v>SIN COBERTURA CENEPRED</v>
      </c>
    </row>
    <row r="562" spans="1:8" x14ac:dyDescent="0.35">
      <c r="A562" s="359">
        <v>51107</v>
      </c>
      <c r="B562" t="s">
        <v>34833</v>
      </c>
      <c r="C562">
        <v>511</v>
      </c>
      <c r="D562">
        <v>5</v>
      </c>
      <c r="E562" t="str">
        <f>_xlfn.XLOOKUP(D562,'Ubigeo Departamental'!A:A,'Ubigeo Departamental'!B:B)</f>
        <v>Ayacucho</v>
      </c>
      <c r="F562" t="str" cm="1">
        <f t="array" ref="F562">IFERROR(IF(INDEX('CENEPRED DISTRITAL'!$B:$XFD,
            _xlfn.XMATCH($F$1,'CENEPRED DISTRITAL'!$A:$A,0),
            _xlfn.XMATCH(A562,'CENEPRED DISTRITAL'!$B$1:$XFD$1,0)
        )&lt;&gt;"",        "CON COBERTURA CENEPRED",        "SIN COBERTURA CENEPRED"    ),    "SIN COBERTURA CENEPRED")</f>
        <v>SIN COBERTURA CENEPRED</v>
      </c>
      <c r="G562" t="str" cm="1">
        <f t="array" ref="G562">IFERROR(
    IF(
        INDEX(
            'CENEPRED DISTRITAL'!$B:$XFD,
            _xlfn.XMATCH($G$1,'CENEPRED DISTRITAL'!$A:$A,0),
            _xlfn.XMATCH(A562,'CENEPRED DISTRITAL'!$B$1:$XFD$1,0)
        )&lt;&gt;"",
        "CON COBERTURA CENEPRED",
        "SIN COBERTURA CENEPRED"
    ),
    "SIN COBERTURA CENEPRED"
)</f>
        <v>SIN COBERTURA CENEPRED</v>
      </c>
      <c r="H562" t="str" cm="1">
        <f t="array" ref="H562">IFERROR(
    IF(
        INDEX(
            'CENEPRED DISTRITAL'!$B:$XFD,
            _xlfn.XMATCH($H$1,'CENEPRED DISTRITAL'!$A:$A,0),
            _xlfn.XMATCH(A562,'CENEPRED DISTRITAL'!$B$1:$XFD$1,0)
        )&lt;&gt;"",
        "CON COBERTURA CENEPRED",
        "SIN COBERTURA CENEPRED"
    ),
    "SIN COBERTURA CENEPRED"
)</f>
        <v>SIN COBERTURA CENEPRED</v>
      </c>
    </row>
    <row r="563" spans="1:8" x14ac:dyDescent="0.35">
      <c r="A563" s="359">
        <v>51108</v>
      </c>
      <c r="B563" t="s">
        <v>36767</v>
      </c>
      <c r="C563">
        <v>511</v>
      </c>
      <c r="D563">
        <v>5</v>
      </c>
      <c r="E563" t="str">
        <f>_xlfn.XLOOKUP(D563,'Ubigeo Departamental'!A:A,'Ubigeo Departamental'!B:B)</f>
        <v>Ayacucho</v>
      </c>
      <c r="F563" t="str" cm="1">
        <f t="array" ref="F563">IFERROR(IF(INDEX('CENEPRED DISTRITAL'!$B:$XFD,
            _xlfn.XMATCH($F$1,'CENEPRED DISTRITAL'!$A:$A,0),
            _xlfn.XMATCH(A563,'CENEPRED DISTRITAL'!$B$1:$XFD$1,0)
        )&lt;&gt;"",        "CON COBERTURA CENEPRED",        "SIN COBERTURA CENEPRED"    ),    "SIN COBERTURA CENEPRED")</f>
        <v>SIN COBERTURA CENEPRED</v>
      </c>
      <c r="G563" t="str" cm="1">
        <f t="array" ref="G563">IFERROR(
    IF(
        INDEX(
            'CENEPRED DISTRITAL'!$B:$XFD,
            _xlfn.XMATCH($G$1,'CENEPRED DISTRITAL'!$A:$A,0),
            _xlfn.XMATCH(A563,'CENEPRED DISTRITAL'!$B$1:$XFD$1,0)
        )&lt;&gt;"",
        "CON COBERTURA CENEPRED",
        "SIN COBERTURA CENEPRED"
    ),
    "SIN COBERTURA CENEPRED"
)</f>
        <v>SIN COBERTURA CENEPRED</v>
      </c>
      <c r="H563" t="str" cm="1">
        <f t="array" ref="H563">IFERROR(
    IF(
        INDEX(
            'CENEPRED DISTRITAL'!$B:$XFD,
            _xlfn.XMATCH($H$1,'CENEPRED DISTRITAL'!$A:$A,0),
            _xlfn.XMATCH(A563,'CENEPRED DISTRITAL'!$B$1:$XFD$1,0)
        )&lt;&gt;"",
        "CON COBERTURA CENEPRED",
        "SIN COBERTURA CENEPRED"
    ),
    "SIN COBERTURA CENEPRED"
)</f>
        <v>SIN COBERTURA CENEPRED</v>
      </c>
    </row>
    <row r="564" spans="1:8" x14ac:dyDescent="0.35">
      <c r="A564" s="359">
        <v>60101</v>
      </c>
      <c r="B564" t="s">
        <v>140</v>
      </c>
      <c r="C564">
        <v>601</v>
      </c>
      <c r="D564">
        <v>6</v>
      </c>
      <c r="E564" t="str">
        <f>_xlfn.XLOOKUP(D564,'Ubigeo Departamental'!A:A,'Ubigeo Departamental'!B:B)</f>
        <v>Cajamarca</v>
      </c>
      <c r="F564" t="str" cm="1">
        <f t="array" ref="F564">IFERROR(IF(INDEX('CENEPRED DISTRITAL'!$B:$XFD,
            _xlfn.XMATCH($F$1,'CENEPRED DISTRITAL'!$A:$A,0),
            _xlfn.XMATCH(A564,'CENEPRED DISTRITAL'!$B$1:$XFD$1,0)
        )&lt;&gt;"",        "CON COBERTURA CENEPRED",        "SIN COBERTURA CENEPRED"    ),    "SIN COBERTURA CENEPRED")</f>
        <v>CON COBERTURA CENEPRED</v>
      </c>
      <c r="G564" t="str" cm="1">
        <f t="array" ref="G564">IFERROR(
    IF(
        INDEX(
            'CENEPRED DISTRITAL'!$B:$XFD,
            _xlfn.XMATCH($G$1,'CENEPRED DISTRITAL'!$A:$A,0),
            _xlfn.XMATCH(A564,'CENEPRED DISTRITAL'!$B$1:$XFD$1,0)
        )&lt;&gt;"",
        "CON COBERTURA CENEPRED",
        "SIN COBERTURA CENEPRED"
    ),
    "SIN COBERTURA CENEPRED"
)</f>
        <v>CON COBERTURA CENEPRED</v>
      </c>
      <c r="H564" t="str" cm="1">
        <f t="array" ref="H564">IFERROR(
    IF(
        INDEX(
            'CENEPRED DISTRITAL'!$B:$XFD,
            _xlfn.XMATCH($H$1,'CENEPRED DISTRITAL'!$A:$A,0),
            _xlfn.XMATCH(A564,'CENEPRED DISTRITAL'!$B$1:$XFD$1,0)
        )&lt;&gt;"",
        "CON COBERTURA CENEPRED",
        "SIN COBERTURA CENEPRED"
    ),
    "SIN COBERTURA CENEPRED"
)</f>
        <v>CON COBERTURA CENEPRED</v>
      </c>
    </row>
    <row r="565" spans="1:8" x14ac:dyDescent="0.35">
      <c r="A565" s="359">
        <v>60102</v>
      </c>
      <c r="B565" t="s">
        <v>36448</v>
      </c>
      <c r="C565">
        <v>601</v>
      </c>
      <c r="D565">
        <v>6</v>
      </c>
      <c r="E565" t="str">
        <f>_xlfn.XLOOKUP(D565,'Ubigeo Departamental'!A:A,'Ubigeo Departamental'!B:B)</f>
        <v>Cajamarca</v>
      </c>
      <c r="F565" t="str" cm="1">
        <f t="array" ref="F565">IFERROR(IF(INDEX('CENEPRED DISTRITAL'!$B:$XFD,
            _xlfn.XMATCH($F$1,'CENEPRED DISTRITAL'!$A:$A,0),
            _xlfn.XMATCH(A565,'CENEPRED DISTRITAL'!$B$1:$XFD$1,0)
        )&lt;&gt;"",        "CON COBERTURA CENEPRED",        "SIN COBERTURA CENEPRED"    ),    "SIN COBERTURA CENEPRED")</f>
        <v>SIN COBERTURA CENEPRED</v>
      </c>
      <c r="G565" t="str" cm="1">
        <f t="array" ref="G565">IFERROR(
    IF(
        INDEX(
            'CENEPRED DISTRITAL'!$B:$XFD,
            _xlfn.XMATCH($G$1,'CENEPRED DISTRITAL'!$A:$A,0),
            _xlfn.XMATCH(A565,'CENEPRED DISTRITAL'!$B$1:$XFD$1,0)
        )&lt;&gt;"",
        "CON COBERTURA CENEPRED",
        "SIN COBERTURA CENEPRED"
    ),
    "SIN COBERTURA CENEPRED"
)</f>
        <v>SIN COBERTURA CENEPRED</v>
      </c>
      <c r="H565" t="str" cm="1">
        <f t="array" ref="H565">IFERROR(
    IF(
        INDEX(
            'CENEPRED DISTRITAL'!$B:$XFD,
            _xlfn.XMATCH($H$1,'CENEPRED DISTRITAL'!$A:$A,0),
            _xlfn.XMATCH(A565,'CENEPRED DISTRITAL'!$B$1:$XFD$1,0)
        )&lt;&gt;"",
        "CON COBERTURA CENEPRED",
        "SIN COBERTURA CENEPRED"
    ),
    "SIN COBERTURA CENEPRED"
)</f>
        <v>SIN COBERTURA CENEPRED</v>
      </c>
    </row>
    <row r="566" spans="1:8" x14ac:dyDescent="0.35">
      <c r="A566" s="359">
        <v>60103</v>
      </c>
      <c r="B566" t="s">
        <v>34834</v>
      </c>
      <c r="C566">
        <v>601</v>
      </c>
      <c r="D566">
        <v>6</v>
      </c>
      <c r="E566" t="str">
        <f>_xlfn.XLOOKUP(D566,'Ubigeo Departamental'!A:A,'Ubigeo Departamental'!B:B)</f>
        <v>Cajamarca</v>
      </c>
      <c r="F566" t="str" cm="1">
        <f t="array" ref="F566">IFERROR(IF(INDEX('CENEPRED DISTRITAL'!$B:$XFD,
            _xlfn.XMATCH($F$1,'CENEPRED DISTRITAL'!$A:$A,0),
            _xlfn.XMATCH(A566,'CENEPRED DISTRITAL'!$B$1:$XFD$1,0)
        )&lt;&gt;"",        "CON COBERTURA CENEPRED",        "SIN COBERTURA CENEPRED"    ),    "SIN COBERTURA CENEPRED")</f>
        <v>SIN COBERTURA CENEPRED</v>
      </c>
      <c r="G566" t="str" cm="1">
        <f t="array" ref="G566">IFERROR(
    IF(
        INDEX(
            'CENEPRED DISTRITAL'!$B:$XFD,
            _xlfn.XMATCH($G$1,'CENEPRED DISTRITAL'!$A:$A,0),
            _xlfn.XMATCH(A566,'CENEPRED DISTRITAL'!$B$1:$XFD$1,0)
        )&lt;&gt;"",
        "CON COBERTURA CENEPRED",
        "SIN COBERTURA CENEPRED"
    ),
    "SIN COBERTURA CENEPRED"
)</f>
        <v>SIN COBERTURA CENEPRED</v>
      </c>
      <c r="H566" t="str" cm="1">
        <f t="array" ref="H566">IFERROR(
    IF(
        INDEX(
            'CENEPRED DISTRITAL'!$B:$XFD,
            _xlfn.XMATCH($H$1,'CENEPRED DISTRITAL'!$A:$A,0),
            _xlfn.XMATCH(A566,'CENEPRED DISTRITAL'!$B$1:$XFD$1,0)
        )&lt;&gt;"",
        "CON COBERTURA CENEPRED",
        "SIN COBERTURA CENEPRED"
    ),
    "SIN COBERTURA CENEPRED"
)</f>
        <v>SIN COBERTURA CENEPRED</v>
      </c>
    </row>
    <row r="567" spans="1:8" x14ac:dyDescent="0.35">
      <c r="A567" s="359">
        <v>60104</v>
      </c>
      <c r="B567" t="s">
        <v>34610</v>
      </c>
      <c r="C567">
        <v>601</v>
      </c>
      <c r="D567">
        <v>6</v>
      </c>
      <c r="E567" t="str">
        <f>_xlfn.XLOOKUP(D567,'Ubigeo Departamental'!A:A,'Ubigeo Departamental'!B:B)</f>
        <v>Cajamarca</v>
      </c>
      <c r="F567" t="str" cm="1">
        <f t="array" ref="F567">IFERROR(IF(INDEX('CENEPRED DISTRITAL'!$B:$XFD,
            _xlfn.XMATCH($F$1,'CENEPRED DISTRITAL'!$A:$A,0),
            _xlfn.XMATCH(A567,'CENEPRED DISTRITAL'!$B$1:$XFD$1,0)
        )&lt;&gt;"",        "CON COBERTURA CENEPRED",        "SIN COBERTURA CENEPRED"    ),    "SIN COBERTURA CENEPRED")</f>
        <v>SIN COBERTURA CENEPRED</v>
      </c>
      <c r="G567" t="str" cm="1">
        <f t="array" ref="G567">IFERROR(
    IF(
        INDEX(
            'CENEPRED DISTRITAL'!$B:$XFD,
            _xlfn.XMATCH($G$1,'CENEPRED DISTRITAL'!$A:$A,0),
            _xlfn.XMATCH(A567,'CENEPRED DISTRITAL'!$B$1:$XFD$1,0)
        )&lt;&gt;"",
        "CON COBERTURA CENEPRED",
        "SIN COBERTURA CENEPRED"
    ),
    "SIN COBERTURA CENEPRED"
)</f>
        <v>SIN COBERTURA CENEPRED</v>
      </c>
      <c r="H567" t="str" cm="1">
        <f t="array" ref="H567">IFERROR(
    IF(
        INDEX(
            'CENEPRED DISTRITAL'!$B:$XFD,
            _xlfn.XMATCH($H$1,'CENEPRED DISTRITAL'!$A:$A,0),
            _xlfn.XMATCH(A567,'CENEPRED DISTRITAL'!$B$1:$XFD$1,0)
        )&lt;&gt;"",
        "CON COBERTURA CENEPRED",
        "SIN COBERTURA CENEPRED"
    ),
    "SIN COBERTURA CENEPRED"
)</f>
        <v>SIN COBERTURA CENEPRED</v>
      </c>
    </row>
    <row r="568" spans="1:8" x14ac:dyDescent="0.35">
      <c r="A568" s="359">
        <v>60105</v>
      </c>
      <c r="B568" t="s">
        <v>34342</v>
      </c>
      <c r="C568">
        <v>601</v>
      </c>
      <c r="D568">
        <v>6</v>
      </c>
      <c r="E568" t="str">
        <f>_xlfn.XLOOKUP(D568,'Ubigeo Departamental'!A:A,'Ubigeo Departamental'!B:B)</f>
        <v>Cajamarca</v>
      </c>
      <c r="F568" t="str" cm="1">
        <f t="array" ref="F568">IFERROR(IF(INDEX('CENEPRED DISTRITAL'!$B:$XFD,
            _xlfn.XMATCH($F$1,'CENEPRED DISTRITAL'!$A:$A,0),
            _xlfn.XMATCH(A568,'CENEPRED DISTRITAL'!$B$1:$XFD$1,0)
        )&lt;&gt;"",        "CON COBERTURA CENEPRED",        "SIN COBERTURA CENEPRED"    ),    "SIN COBERTURA CENEPRED")</f>
        <v>SIN COBERTURA CENEPRED</v>
      </c>
      <c r="G568" t="str" cm="1">
        <f t="array" ref="G568">IFERROR(
    IF(
        INDEX(
            'CENEPRED DISTRITAL'!$B:$XFD,
            _xlfn.XMATCH($G$1,'CENEPRED DISTRITAL'!$A:$A,0),
            _xlfn.XMATCH(A568,'CENEPRED DISTRITAL'!$B$1:$XFD$1,0)
        )&lt;&gt;"",
        "CON COBERTURA CENEPRED",
        "SIN COBERTURA CENEPRED"
    ),
    "SIN COBERTURA CENEPRED"
)</f>
        <v>SIN COBERTURA CENEPRED</v>
      </c>
      <c r="H568" t="str" cm="1">
        <f t="array" ref="H568">IFERROR(
    IF(
        INDEX(
            'CENEPRED DISTRITAL'!$B:$XFD,
            _xlfn.XMATCH($H$1,'CENEPRED DISTRITAL'!$A:$A,0),
            _xlfn.XMATCH(A568,'CENEPRED DISTRITAL'!$B$1:$XFD$1,0)
        )&lt;&gt;"",
        "CON COBERTURA CENEPRED",
        "SIN COBERTURA CENEPRED"
    ),
    "SIN COBERTURA CENEPRED"
)</f>
        <v>SIN COBERTURA CENEPRED</v>
      </c>
    </row>
    <row r="569" spans="1:8" x14ac:dyDescent="0.35">
      <c r="A569" s="359">
        <v>60106</v>
      </c>
      <c r="B569" t="s">
        <v>36768</v>
      </c>
      <c r="C569">
        <v>601</v>
      </c>
      <c r="D569">
        <v>6</v>
      </c>
      <c r="E569" t="str">
        <f>_xlfn.XLOOKUP(D569,'Ubigeo Departamental'!A:A,'Ubigeo Departamental'!B:B)</f>
        <v>Cajamarca</v>
      </c>
      <c r="F569" t="str" cm="1">
        <f t="array" ref="F569">IFERROR(IF(INDEX('CENEPRED DISTRITAL'!$B:$XFD,
            _xlfn.XMATCH($F$1,'CENEPRED DISTRITAL'!$A:$A,0),
            _xlfn.XMATCH(A569,'CENEPRED DISTRITAL'!$B$1:$XFD$1,0)
        )&lt;&gt;"",        "CON COBERTURA CENEPRED",        "SIN COBERTURA CENEPRED"    ),    "SIN COBERTURA CENEPRED")</f>
        <v>SIN COBERTURA CENEPRED</v>
      </c>
      <c r="G569" t="str" cm="1">
        <f t="array" ref="G569">IFERROR(
    IF(
        INDEX(
            'CENEPRED DISTRITAL'!$B:$XFD,
            _xlfn.XMATCH($G$1,'CENEPRED DISTRITAL'!$A:$A,0),
            _xlfn.XMATCH(A569,'CENEPRED DISTRITAL'!$B$1:$XFD$1,0)
        )&lt;&gt;"",
        "CON COBERTURA CENEPRED",
        "SIN COBERTURA CENEPRED"
    ),
    "SIN COBERTURA CENEPRED"
)</f>
        <v>SIN COBERTURA CENEPRED</v>
      </c>
      <c r="H569" t="str" cm="1">
        <f t="array" ref="H569">IFERROR(
    IF(
        INDEX(
            'CENEPRED DISTRITAL'!$B:$XFD,
            _xlfn.XMATCH($H$1,'CENEPRED DISTRITAL'!$A:$A,0),
            _xlfn.XMATCH(A569,'CENEPRED DISTRITAL'!$B$1:$XFD$1,0)
        )&lt;&gt;"",
        "CON COBERTURA CENEPRED",
        "SIN COBERTURA CENEPRED"
    ),
    "SIN COBERTURA CENEPRED"
)</f>
        <v>SIN COBERTURA CENEPRED</v>
      </c>
    </row>
    <row r="570" spans="1:8" x14ac:dyDescent="0.35">
      <c r="A570" s="359">
        <v>60107</v>
      </c>
      <c r="B570" t="s">
        <v>36769</v>
      </c>
      <c r="C570">
        <v>601</v>
      </c>
      <c r="D570">
        <v>6</v>
      </c>
      <c r="E570" t="str">
        <f>_xlfn.XLOOKUP(D570,'Ubigeo Departamental'!A:A,'Ubigeo Departamental'!B:B)</f>
        <v>Cajamarca</v>
      </c>
      <c r="F570" t="str" cm="1">
        <f t="array" ref="F570">IFERROR(IF(INDEX('CENEPRED DISTRITAL'!$B:$XFD,
            _xlfn.XMATCH($F$1,'CENEPRED DISTRITAL'!$A:$A,0),
            _xlfn.XMATCH(A570,'CENEPRED DISTRITAL'!$B$1:$XFD$1,0)
        )&lt;&gt;"",        "CON COBERTURA CENEPRED",        "SIN COBERTURA CENEPRED"    ),    "SIN COBERTURA CENEPRED")</f>
        <v>SIN COBERTURA CENEPRED</v>
      </c>
      <c r="G570" t="str" cm="1">
        <f t="array" ref="G570">IFERROR(
    IF(
        INDEX(
            'CENEPRED DISTRITAL'!$B:$XFD,
            _xlfn.XMATCH($G$1,'CENEPRED DISTRITAL'!$A:$A,0),
            _xlfn.XMATCH(A570,'CENEPRED DISTRITAL'!$B$1:$XFD$1,0)
        )&lt;&gt;"",
        "CON COBERTURA CENEPRED",
        "SIN COBERTURA CENEPRED"
    ),
    "SIN COBERTURA CENEPRED"
)</f>
        <v>SIN COBERTURA CENEPRED</v>
      </c>
      <c r="H570" t="str" cm="1">
        <f t="array" ref="H570">IFERROR(
    IF(
        INDEX(
            'CENEPRED DISTRITAL'!$B:$XFD,
            _xlfn.XMATCH($H$1,'CENEPRED DISTRITAL'!$A:$A,0),
            _xlfn.XMATCH(A570,'CENEPRED DISTRITAL'!$B$1:$XFD$1,0)
        )&lt;&gt;"",
        "CON COBERTURA CENEPRED",
        "SIN COBERTURA CENEPRED"
    ),
    "SIN COBERTURA CENEPRED"
)</f>
        <v>SIN COBERTURA CENEPRED</v>
      </c>
    </row>
    <row r="571" spans="1:8" x14ac:dyDescent="0.35">
      <c r="A571" s="359">
        <v>60108</v>
      </c>
      <c r="B571" t="s">
        <v>36770</v>
      </c>
      <c r="C571">
        <v>601</v>
      </c>
      <c r="D571">
        <v>6</v>
      </c>
      <c r="E571" t="str">
        <f>_xlfn.XLOOKUP(D571,'Ubigeo Departamental'!A:A,'Ubigeo Departamental'!B:B)</f>
        <v>Cajamarca</v>
      </c>
      <c r="F571" t="str" cm="1">
        <f t="array" ref="F571">IFERROR(IF(INDEX('CENEPRED DISTRITAL'!$B:$XFD,
            _xlfn.XMATCH($F$1,'CENEPRED DISTRITAL'!$A:$A,0),
            _xlfn.XMATCH(A571,'CENEPRED DISTRITAL'!$B$1:$XFD$1,0)
        )&lt;&gt;"",        "CON COBERTURA CENEPRED",        "SIN COBERTURA CENEPRED"    ),    "SIN COBERTURA CENEPRED")</f>
        <v>CON COBERTURA CENEPRED</v>
      </c>
      <c r="G571" t="str" cm="1">
        <f t="array" ref="G571">IFERROR(
    IF(
        INDEX(
            'CENEPRED DISTRITAL'!$B:$XFD,
            _xlfn.XMATCH($G$1,'CENEPRED DISTRITAL'!$A:$A,0),
            _xlfn.XMATCH(A571,'CENEPRED DISTRITAL'!$B$1:$XFD$1,0)
        )&lt;&gt;"",
        "CON COBERTURA CENEPRED",
        "SIN COBERTURA CENEPRED"
    ),
    "SIN COBERTURA CENEPRED"
)</f>
        <v>CON COBERTURA CENEPRED</v>
      </c>
      <c r="H571" t="str" cm="1">
        <f t="array" ref="H571">IFERROR(
    IF(
        INDEX(
            'CENEPRED DISTRITAL'!$B:$XFD,
            _xlfn.XMATCH($H$1,'CENEPRED DISTRITAL'!$A:$A,0),
            _xlfn.XMATCH(A571,'CENEPRED DISTRITAL'!$B$1:$XFD$1,0)
        )&lt;&gt;"",
        "CON COBERTURA CENEPRED",
        "SIN COBERTURA CENEPRED"
    ),
    "SIN COBERTURA CENEPRED"
)</f>
        <v>CON COBERTURA CENEPRED</v>
      </c>
    </row>
    <row r="572" spans="1:8" x14ac:dyDescent="0.35">
      <c r="A572" s="359">
        <v>60109</v>
      </c>
      <c r="B572" t="s">
        <v>34302</v>
      </c>
      <c r="C572">
        <v>601</v>
      </c>
      <c r="D572">
        <v>6</v>
      </c>
      <c r="E572" t="str">
        <f>_xlfn.XLOOKUP(D572,'Ubigeo Departamental'!A:A,'Ubigeo Departamental'!B:B)</f>
        <v>Cajamarca</v>
      </c>
      <c r="F572" t="str" cm="1">
        <f t="array" ref="F572">IFERROR(IF(INDEX('CENEPRED DISTRITAL'!$B:$XFD,
            _xlfn.XMATCH($F$1,'CENEPRED DISTRITAL'!$A:$A,0),
            _xlfn.XMATCH(A572,'CENEPRED DISTRITAL'!$B$1:$XFD$1,0)
        )&lt;&gt;"",        "CON COBERTURA CENEPRED",        "SIN COBERTURA CENEPRED"    ),    "SIN COBERTURA CENEPRED")</f>
        <v>SIN COBERTURA CENEPRED</v>
      </c>
      <c r="G572" t="str" cm="1">
        <f t="array" ref="G572">IFERROR(
    IF(
        INDEX(
            'CENEPRED DISTRITAL'!$B:$XFD,
            _xlfn.XMATCH($G$1,'CENEPRED DISTRITAL'!$A:$A,0),
            _xlfn.XMATCH(A572,'CENEPRED DISTRITAL'!$B$1:$XFD$1,0)
        )&lt;&gt;"",
        "CON COBERTURA CENEPRED",
        "SIN COBERTURA CENEPRED"
    ),
    "SIN COBERTURA CENEPRED"
)</f>
        <v>SIN COBERTURA CENEPRED</v>
      </c>
      <c r="H572" t="str" cm="1">
        <f t="array" ref="H572">IFERROR(
    IF(
        INDEX(
            'CENEPRED DISTRITAL'!$B:$XFD,
            _xlfn.XMATCH($H$1,'CENEPRED DISTRITAL'!$A:$A,0),
            _xlfn.XMATCH(A572,'CENEPRED DISTRITAL'!$B$1:$XFD$1,0)
        )&lt;&gt;"",
        "CON COBERTURA CENEPRED",
        "SIN COBERTURA CENEPRED"
    ),
    "SIN COBERTURA CENEPRED"
)</f>
        <v>SIN COBERTURA CENEPRED</v>
      </c>
    </row>
    <row r="573" spans="1:8" x14ac:dyDescent="0.35">
      <c r="A573" s="359">
        <v>60110</v>
      </c>
      <c r="B573" t="s">
        <v>36771</v>
      </c>
      <c r="C573">
        <v>601</v>
      </c>
      <c r="D573">
        <v>6</v>
      </c>
      <c r="E573" t="str">
        <f>_xlfn.XLOOKUP(D573,'Ubigeo Departamental'!A:A,'Ubigeo Departamental'!B:B)</f>
        <v>Cajamarca</v>
      </c>
      <c r="F573" t="str" cm="1">
        <f t="array" ref="F573">IFERROR(IF(INDEX('CENEPRED DISTRITAL'!$B:$XFD,
            _xlfn.XMATCH($F$1,'CENEPRED DISTRITAL'!$A:$A,0),
            _xlfn.XMATCH(A573,'CENEPRED DISTRITAL'!$B$1:$XFD$1,0)
        )&lt;&gt;"",        "CON COBERTURA CENEPRED",        "SIN COBERTURA CENEPRED"    ),    "SIN COBERTURA CENEPRED")</f>
        <v>SIN COBERTURA CENEPRED</v>
      </c>
      <c r="G573" t="str" cm="1">
        <f t="array" ref="G573">IFERROR(
    IF(
        INDEX(
            'CENEPRED DISTRITAL'!$B:$XFD,
            _xlfn.XMATCH($G$1,'CENEPRED DISTRITAL'!$A:$A,0),
            _xlfn.XMATCH(A573,'CENEPRED DISTRITAL'!$B$1:$XFD$1,0)
        )&lt;&gt;"",
        "CON COBERTURA CENEPRED",
        "SIN COBERTURA CENEPRED"
    ),
    "SIN COBERTURA CENEPRED"
)</f>
        <v>SIN COBERTURA CENEPRED</v>
      </c>
      <c r="H573" t="str" cm="1">
        <f t="array" ref="H573">IFERROR(
    IF(
        INDEX(
            'CENEPRED DISTRITAL'!$B:$XFD,
            _xlfn.XMATCH($H$1,'CENEPRED DISTRITAL'!$A:$A,0),
            _xlfn.XMATCH(A573,'CENEPRED DISTRITAL'!$B$1:$XFD$1,0)
        )&lt;&gt;"",
        "CON COBERTURA CENEPRED",
        "SIN COBERTURA CENEPRED"
    ),
    "SIN COBERTURA CENEPRED"
)</f>
        <v>SIN COBERTURA CENEPRED</v>
      </c>
    </row>
    <row r="574" spans="1:8" x14ac:dyDescent="0.35">
      <c r="A574" s="359">
        <v>60111</v>
      </c>
      <c r="B574" t="s">
        <v>34611</v>
      </c>
      <c r="C574">
        <v>601</v>
      </c>
      <c r="D574">
        <v>6</v>
      </c>
      <c r="E574" t="str">
        <f>_xlfn.XLOOKUP(D574,'Ubigeo Departamental'!A:A,'Ubigeo Departamental'!B:B)</f>
        <v>Cajamarca</v>
      </c>
      <c r="F574" t="str" cm="1">
        <f t="array" ref="F574">IFERROR(IF(INDEX('CENEPRED DISTRITAL'!$B:$XFD,
            _xlfn.XMATCH($F$1,'CENEPRED DISTRITAL'!$A:$A,0),
            _xlfn.XMATCH(A574,'CENEPRED DISTRITAL'!$B$1:$XFD$1,0)
        )&lt;&gt;"",        "CON COBERTURA CENEPRED",        "SIN COBERTURA CENEPRED"    ),    "SIN COBERTURA CENEPRED")</f>
        <v>SIN COBERTURA CENEPRED</v>
      </c>
      <c r="G574" t="str" cm="1">
        <f t="array" ref="G574">IFERROR(
    IF(
        INDEX(
            'CENEPRED DISTRITAL'!$B:$XFD,
            _xlfn.XMATCH($G$1,'CENEPRED DISTRITAL'!$A:$A,0),
            _xlfn.XMATCH(A574,'CENEPRED DISTRITAL'!$B$1:$XFD$1,0)
        )&lt;&gt;"",
        "CON COBERTURA CENEPRED",
        "SIN COBERTURA CENEPRED"
    ),
    "SIN COBERTURA CENEPRED"
)</f>
        <v>SIN COBERTURA CENEPRED</v>
      </c>
      <c r="H574" t="str" cm="1">
        <f t="array" ref="H574">IFERROR(
    IF(
        INDEX(
            'CENEPRED DISTRITAL'!$B:$XFD,
            _xlfn.XMATCH($H$1,'CENEPRED DISTRITAL'!$A:$A,0),
            _xlfn.XMATCH(A574,'CENEPRED DISTRITAL'!$B$1:$XFD$1,0)
        )&lt;&gt;"",
        "CON COBERTURA CENEPRED",
        "SIN COBERTURA CENEPRED"
    ),
    "SIN COBERTURA CENEPRED"
)</f>
        <v>SIN COBERTURA CENEPRED</v>
      </c>
    </row>
    <row r="575" spans="1:8" x14ac:dyDescent="0.35">
      <c r="A575" s="359">
        <v>60112</v>
      </c>
      <c r="B575" t="s">
        <v>34280</v>
      </c>
      <c r="C575">
        <v>601</v>
      </c>
      <c r="D575">
        <v>6</v>
      </c>
      <c r="E575" t="str">
        <f>_xlfn.XLOOKUP(D575,'Ubigeo Departamental'!A:A,'Ubigeo Departamental'!B:B)</f>
        <v>Cajamarca</v>
      </c>
      <c r="F575" t="str" cm="1">
        <f t="array" ref="F575">IFERROR(IF(INDEX('CENEPRED DISTRITAL'!$B:$XFD,
            _xlfn.XMATCH($F$1,'CENEPRED DISTRITAL'!$A:$A,0),
            _xlfn.XMATCH(A575,'CENEPRED DISTRITAL'!$B$1:$XFD$1,0)
        )&lt;&gt;"",        "CON COBERTURA CENEPRED",        "SIN COBERTURA CENEPRED"    ),    "SIN COBERTURA CENEPRED")</f>
        <v>SIN COBERTURA CENEPRED</v>
      </c>
      <c r="G575" t="str" cm="1">
        <f t="array" ref="G575">IFERROR(
    IF(
        INDEX(
            'CENEPRED DISTRITAL'!$B:$XFD,
            _xlfn.XMATCH($G$1,'CENEPRED DISTRITAL'!$A:$A,0),
            _xlfn.XMATCH(A575,'CENEPRED DISTRITAL'!$B$1:$XFD$1,0)
        )&lt;&gt;"",
        "CON COBERTURA CENEPRED",
        "SIN COBERTURA CENEPRED"
    ),
    "SIN COBERTURA CENEPRED"
)</f>
        <v>SIN COBERTURA CENEPRED</v>
      </c>
      <c r="H575" t="str" cm="1">
        <f t="array" ref="H575">IFERROR(
    IF(
        INDEX(
            'CENEPRED DISTRITAL'!$B:$XFD,
            _xlfn.XMATCH($H$1,'CENEPRED DISTRITAL'!$A:$A,0),
            _xlfn.XMATCH(A575,'CENEPRED DISTRITAL'!$B$1:$XFD$1,0)
        )&lt;&gt;"",
        "CON COBERTURA CENEPRED",
        "SIN COBERTURA CENEPRED"
    ),
    "SIN COBERTURA CENEPRED"
)</f>
        <v>SIN COBERTURA CENEPRED</v>
      </c>
    </row>
    <row r="576" spans="1:8" x14ac:dyDescent="0.35">
      <c r="A576" s="359">
        <v>60201</v>
      </c>
      <c r="B576" t="s">
        <v>31598</v>
      </c>
      <c r="C576">
        <v>602</v>
      </c>
      <c r="D576">
        <v>6</v>
      </c>
      <c r="E576" t="str">
        <f>_xlfn.XLOOKUP(D576,'Ubigeo Departamental'!A:A,'Ubigeo Departamental'!B:B)</f>
        <v>Cajamarca</v>
      </c>
      <c r="F576" t="str" cm="1">
        <f t="array" ref="F576">IFERROR(IF(INDEX('CENEPRED DISTRITAL'!$B:$XFD,
            _xlfn.XMATCH($F$1,'CENEPRED DISTRITAL'!$A:$A,0),
            _xlfn.XMATCH(A576,'CENEPRED DISTRITAL'!$B$1:$XFD$1,0)
        )&lt;&gt;"",        "CON COBERTURA CENEPRED",        "SIN COBERTURA CENEPRED"    ),    "SIN COBERTURA CENEPRED")</f>
        <v>CON COBERTURA CENEPRED</v>
      </c>
      <c r="G576" t="str" cm="1">
        <f t="array" ref="G576">IFERROR(
    IF(
        INDEX(
            'CENEPRED DISTRITAL'!$B:$XFD,
            _xlfn.XMATCH($G$1,'CENEPRED DISTRITAL'!$A:$A,0),
            _xlfn.XMATCH(A576,'CENEPRED DISTRITAL'!$B$1:$XFD$1,0)
        )&lt;&gt;"",
        "CON COBERTURA CENEPRED",
        "SIN COBERTURA CENEPRED"
    ),
    "SIN COBERTURA CENEPRED"
)</f>
        <v>CON COBERTURA CENEPRED</v>
      </c>
      <c r="H576" t="str" cm="1">
        <f t="array" ref="H576">IFERROR(
    IF(
        INDEX(
            'CENEPRED DISTRITAL'!$B:$XFD,
            _xlfn.XMATCH($H$1,'CENEPRED DISTRITAL'!$A:$A,0),
            _xlfn.XMATCH(A576,'CENEPRED DISTRITAL'!$B$1:$XFD$1,0)
        )&lt;&gt;"",
        "CON COBERTURA CENEPRED",
        "SIN COBERTURA CENEPRED"
    ),
    "SIN COBERTURA CENEPRED"
)</f>
        <v>CON COBERTURA CENEPRED</v>
      </c>
    </row>
    <row r="577" spans="1:8" x14ac:dyDescent="0.35">
      <c r="A577" s="359">
        <v>60202</v>
      </c>
      <c r="B577" t="s">
        <v>34119</v>
      </c>
      <c r="C577">
        <v>602</v>
      </c>
      <c r="D577">
        <v>6</v>
      </c>
      <c r="E577" t="str">
        <f>_xlfn.XLOOKUP(D577,'Ubigeo Departamental'!A:A,'Ubigeo Departamental'!B:B)</f>
        <v>Cajamarca</v>
      </c>
      <c r="F577" t="str" cm="1">
        <f t="array" ref="F577">IFERROR(IF(INDEX('CENEPRED DISTRITAL'!$B:$XFD,
            _xlfn.XMATCH($F$1,'CENEPRED DISTRITAL'!$A:$A,0),
            _xlfn.XMATCH(A577,'CENEPRED DISTRITAL'!$B$1:$XFD$1,0)
        )&lt;&gt;"",        "CON COBERTURA CENEPRED",        "SIN COBERTURA CENEPRED"    ),    "SIN COBERTURA CENEPRED")</f>
        <v>SIN COBERTURA CENEPRED</v>
      </c>
      <c r="G577" t="str" cm="1">
        <f t="array" ref="G577">IFERROR(
    IF(
        INDEX(
            'CENEPRED DISTRITAL'!$B:$XFD,
            _xlfn.XMATCH($G$1,'CENEPRED DISTRITAL'!$A:$A,0),
            _xlfn.XMATCH(A577,'CENEPRED DISTRITAL'!$B$1:$XFD$1,0)
        )&lt;&gt;"",
        "CON COBERTURA CENEPRED",
        "SIN COBERTURA CENEPRED"
    ),
    "SIN COBERTURA CENEPRED"
)</f>
        <v>SIN COBERTURA CENEPRED</v>
      </c>
      <c r="H577" t="str" cm="1">
        <f t="array" ref="H577">IFERROR(
    IF(
        INDEX(
            'CENEPRED DISTRITAL'!$B:$XFD,
            _xlfn.XMATCH($H$1,'CENEPRED DISTRITAL'!$A:$A,0),
            _xlfn.XMATCH(A577,'CENEPRED DISTRITAL'!$B$1:$XFD$1,0)
        )&lt;&gt;"",
        "CON COBERTURA CENEPRED",
        "SIN COBERTURA CENEPRED"
    ),
    "SIN COBERTURA CENEPRED"
)</f>
        <v>SIN COBERTURA CENEPRED</v>
      </c>
    </row>
    <row r="578" spans="1:8" x14ac:dyDescent="0.35">
      <c r="A578" s="359">
        <v>60203</v>
      </c>
      <c r="B578" t="s">
        <v>34343</v>
      </c>
      <c r="C578">
        <v>602</v>
      </c>
      <c r="D578">
        <v>6</v>
      </c>
      <c r="E578" t="str">
        <f>_xlfn.XLOOKUP(D578,'Ubigeo Departamental'!A:A,'Ubigeo Departamental'!B:B)</f>
        <v>Cajamarca</v>
      </c>
      <c r="F578" t="str" cm="1">
        <f t="array" ref="F578">IFERROR(IF(INDEX('CENEPRED DISTRITAL'!$B:$XFD,
            _xlfn.XMATCH($F$1,'CENEPRED DISTRITAL'!$A:$A,0),
            _xlfn.XMATCH(A578,'CENEPRED DISTRITAL'!$B$1:$XFD$1,0)
        )&lt;&gt;"",        "CON COBERTURA CENEPRED",        "SIN COBERTURA CENEPRED"    ),    "SIN COBERTURA CENEPRED")</f>
        <v>SIN COBERTURA CENEPRED</v>
      </c>
      <c r="G578" t="str" cm="1">
        <f t="array" ref="G578">IFERROR(
    IF(
        INDEX(
            'CENEPRED DISTRITAL'!$B:$XFD,
            _xlfn.XMATCH($G$1,'CENEPRED DISTRITAL'!$A:$A,0),
            _xlfn.XMATCH(A578,'CENEPRED DISTRITAL'!$B$1:$XFD$1,0)
        )&lt;&gt;"",
        "CON COBERTURA CENEPRED",
        "SIN COBERTURA CENEPRED"
    ),
    "SIN COBERTURA CENEPRED"
)</f>
        <v>SIN COBERTURA CENEPRED</v>
      </c>
      <c r="H578" t="str" cm="1">
        <f t="array" ref="H578">IFERROR(
    IF(
        INDEX(
            'CENEPRED DISTRITAL'!$B:$XFD,
            _xlfn.XMATCH($H$1,'CENEPRED DISTRITAL'!$A:$A,0),
            _xlfn.XMATCH(A578,'CENEPRED DISTRITAL'!$B$1:$XFD$1,0)
        )&lt;&gt;"",
        "CON COBERTURA CENEPRED",
        "SIN COBERTURA CENEPRED"
    ),
    "SIN COBERTURA CENEPRED"
)</f>
        <v>SIN COBERTURA CENEPRED</v>
      </c>
    </row>
    <row r="579" spans="1:8" x14ac:dyDescent="0.35">
      <c r="A579" s="359">
        <v>60204</v>
      </c>
      <c r="B579" t="s">
        <v>34138</v>
      </c>
      <c r="C579">
        <v>602</v>
      </c>
      <c r="D579">
        <v>6</v>
      </c>
      <c r="E579" t="str">
        <f>_xlfn.XLOOKUP(D579,'Ubigeo Departamental'!A:A,'Ubigeo Departamental'!B:B)</f>
        <v>Cajamarca</v>
      </c>
      <c r="F579" t="str" cm="1">
        <f t="array" ref="F579">IFERROR(IF(INDEX('CENEPRED DISTRITAL'!$B:$XFD,
            _xlfn.XMATCH($F$1,'CENEPRED DISTRITAL'!$A:$A,0),
            _xlfn.XMATCH(A579,'CENEPRED DISTRITAL'!$B$1:$XFD$1,0)
        )&lt;&gt;"",        "CON COBERTURA CENEPRED",        "SIN COBERTURA CENEPRED"    ),    "SIN COBERTURA CENEPRED")</f>
        <v>SIN COBERTURA CENEPRED</v>
      </c>
      <c r="G579" t="str" cm="1">
        <f t="array" ref="G579">IFERROR(
    IF(
        INDEX(
            'CENEPRED DISTRITAL'!$B:$XFD,
            _xlfn.XMATCH($G$1,'CENEPRED DISTRITAL'!$A:$A,0),
            _xlfn.XMATCH(A579,'CENEPRED DISTRITAL'!$B$1:$XFD$1,0)
        )&lt;&gt;"",
        "CON COBERTURA CENEPRED",
        "SIN COBERTURA CENEPRED"
    ),
    "SIN COBERTURA CENEPRED"
)</f>
        <v>SIN COBERTURA CENEPRED</v>
      </c>
      <c r="H579" t="str" cm="1">
        <f t="array" ref="H579">IFERROR(
    IF(
        INDEX(
            'CENEPRED DISTRITAL'!$B:$XFD,
            _xlfn.XMATCH($H$1,'CENEPRED DISTRITAL'!$A:$A,0),
            _xlfn.XMATCH(A579,'CENEPRED DISTRITAL'!$B$1:$XFD$1,0)
        )&lt;&gt;"",
        "CON COBERTURA CENEPRED",
        "SIN COBERTURA CENEPRED"
    ),
    "SIN COBERTURA CENEPRED"
)</f>
        <v>SIN COBERTURA CENEPRED</v>
      </c>
    </row>
    <row r="580" spans="1:8" x14ac:dyDescent="0.35">
      <c r="A580" s="359">
        <v>60301</v>
      </c>
      <c r="B580" t="s">
        <v>36456</v>
      </c>
      <c r="C580">
        <v>603</v>
      </c>
      <c r="D580">
        <v>6</v>
      </c>
      <c r="E580" t="str">
        <f>_xlfn.XLOOKUP(D580,'Ubigeo Departamental'!A:A,'Ubigeo Departamental'!B:B)</f>
        <v>Cajamarca</v>
      </c>
      <c r="F580" t="str" cm="1">
        <f t="array" ref="F580">IFERROR(IF(INDEX('CENEPRED DISTRITAL'!$B:$XFD,
            _xlfn.XMATCH($F$1,'CENEPRED DISTRITAL'!$A:$A,0),
            _xlfn.XMATCH(A580,'CENEPRED DISTRITAL'!$B$1:$XFD$1,0)
        )&lt;&gt;"",        "CON COBERTURA CENEPRED",        "SIN COBERTURA CENEPRED"    ),    "SIN COBERTURA CENEPRED")</f>
        <v>CON COBERTURA CENEPRED</v>
      </c>
      <c r="G580" t="str" cm="1">
        <f t="array" ref="G580">IFERROR(
    IF(
        INDEX(
            'CENEPRED DISTRITAL'!$B:$XFD,
            _xlfn.XMATCH($G$1,'CENEPRED DISTRITAL'!$A:$A,0),
            _xlfn.XMATCH(A580,'CENEPRED DISTRITAL'!$B$1:$XFD$1,0)
        )&lt;&gt;"",
        "CON COBERTURA CENEPRED",
        "SIN COBERTURA CENEPRED"
    ),
    "SIN COBERTURA CENEPRED"
)</f>
        <v>CON COBERTURA CENEPRED</v>
      </c>
      <c r="H580" t="str" cm="1">
        <f t="array" ref="H580">IFERROR(
    IF(
        INDEX(
            'CENEPRED DISTRITAL'!$B:$XFD,
            _xlfn.XMATCH($H$1,'CENEPRED DISTRITAL'!$A:$A,0),
            _xlfn.XMATCH(A580,'CENEPRED DISTRITAL'!$B$1:$XFD$1,0)
        )&lt;&gt;"",
        "CON COBERTURA CENEPRED",
        "SIN COBERTURA CENEPRED"
    ),
    "SIN COBERTURA CENEPRED"
)</f>
        <v>CON COBERTURA CENEPRED</v>
      </c>
    </row>
    <row r="581" spans="1:8" x14ac:dyDescent="0.35">
      <c r="A581" s="359">
        <v>60302</v>
      </c>
      <c r="B581" t="s">
        <v>34835</v>
      </c>
      <c r="C581">
        <v>603</v>
      </c>
      <c r="D581">
        <v>6</v>
      </c>
      <c r="E581" t="str">
        <f>_xlfn.XLOOKUP(D581,'Ubigeo Departamental'!A:A,'Ubigeo Departamental'!B:B)</f>
        <v>Cajamarca</v>
      </c>
      <c r="F581" t="str" cm="1">
        <f t="array" ref="F581">IFERROR(IF(INDEX('CENEPRED DISTRITAL'!$B:$XFD,
            _xlfn.XMATCH($F$1,'CENEPRED DISTRITAL'!$A:$A,0),
            _xlfn.XMATCH(A581,'CENEPRED DISTRITAL'!$B$1:$XFD$1,0)
        )&lt;&gt;"",        "CON COBERTURA CENEPRED",        "SIN COBERTURA CENEPRED"    ),    "SIN COBERTURA CENEPRED")</f>
        <v>SIN COBERTURA CENEPRED</v>
      </c>
      <c r="G581" t="str" cm="1">
        <f t="array" ref="G581">IFERROR(
    IF(
        INDEX(
            'CENEPRED DISTRITAL'!$B:$XFD,
            _xlfn.XMATCH($G$1,'CENEPRED DISTRITAL'!$A:$A,0),
            _xlfn.XMATCH(A581,'CENEPRED DISTRITAL'!$B$1:$XFD$1,0)
        )&lt;&gt;"",
        "CON COBERTURA CENEPRED",
        "SIN COBERTURA CENEPRED"
    ),
    "SIN COBERTURA CENEPRED"
)</f>
        <v>SIN COBERTURA CENEPRED</v>
      </c>
      <c r="H581" t="str" cm="1">
        <f t="array" ref="H581">IFERROR(
    IF(
        INDEX(
            'CENEPRED DISTRITAL'!$B:$XFD,
            _xlfn.XMATCH($H$1,'CENEPRED DISTRITAL'!$A:$A,0),
            _xlfn.XMATCH(A581,'CENEPRED DISTRITAL'!$B$1:$XFD$1,0)
        )&lt;&gt;"",
        "CON COBERTURA CENEPRED",
        "SIN COBERTURA CENEPRED"
    ),
    "SIN COBERTURA CENEPRED"
)</f>
        <v>SIN COBERTURA CENEPRED</v>
      </c>
    </row>
    <row r="582" spans="1:8" x14ac:dyDescent="0.35">
      <c r="A582" s="359">
        <v>60303</v>
      </c>
      <c r="B582" t="s">
        <v>36772</v>
      </c>
      <c r="C582">
        <v>603</v>
      </c>
      <c r="D582">
        <v>6</v>
      </c>
      <c r="E582" t="str">
        <f>_xlfn.XLOOKUP(D582,'Ubigeo Departamental'!A:A,'Ubigeo Departamental'!B:B)</f>
        <v>Cajamarca</v>
      </c>
      <c r="F582" t="str" cm="1">
        <f t="array" ref="F582">IFERROR(IF(INDEX('CENEPRED DISTRITAL'!$B:$XFD,
            _xlfn.XMATCH($F$1,'CENEPRED DISTRITAL'!$A:$A,0),
            _xlfn.XMATCH(A582,'CENEPRED DISTRITAL'!$B$1:$XFD$1,0)
        )&lt;&gt;"",        "CON COBERTURA CENEPRED",        "SIN COBERTURA CENEPRED"    ),    "SIN COBERTURA CENEPRED")</f>
        <v>SIN COBERTURA CENEPRED</v>
      </c>
      <c r="G582" t="str" cm="1">
        <f t="array" ref="G582">IFERROR(
    IF(
        INDEX(
            'CENEPRED DISTRITAL'!$B:$XFD,
            _xlfn.XMATCH($G$1,'CENEPRED DISTRITAL'!$A:$A,0),
            _xlfn.XMATCH(A582,'CENEPRED DISTRITAL'!$B$1:$XFD$1,0)
        )&lt;&gt;"",
        "CON COBERTURA CENEPRED",
        "SIN COBERTURA CENEPRED"
    ),
    "SIN COBERTURA CENEPRED"
)</f>
        <v>SIN COBERTURA CENEPRED</v>
      </c>
      <c r="H582" t="str" cm="1">
        <f t="array" ref="H582">IFERROR(
    IF(
        INDEX(
            'CENEPRED DISTRITAL'!$B:$XFD,
            _xlfn.XMATCH($H$1,'CENEPRED DISTRITAL'!$A:$A,0),
            _xlfn.XMATCH(A582,'CENEPRED DISTRITAL'!$B$1:$XFD$1,0)
        )&lt;&gt;"",
        "CON COBERTURA CENEPRED",
        "SIN COBERTURA CENEPRED"
    ),
    "SIN COBERTURA CENEPRED"
)</f>
        <v>SIN COBERTURA CENEPRED</v>
      </c>
    </row>
    <row r="583" spans="1:8" x14ac:dyDescent="0.35">
      <c r="A583" s="359">
        <v>60304</v>
      </c>
      <c r="B583" t="s">
        <v>36773</v>
      </c>
      <c r="C583">
        <v>603</v>
      </c>
      <c r="D583">
        <v>6</v>
      </c>
      <c r="E583" t="str">
        <f>_xlfn.XLOOKUP(D583,'Ubigeo Departamental'!A:A,'Ubigeo Departamental'!B:B)</f>
        <v>Cajamarca</v>
      </c>
      <c r="F583" t="str" cm="1">
        <f t="array" ref="F583">IFERROR(IF(INDEX('CENEPRED DISTRITAL'!$B:$XFD,
            _xlfn.XMATCH($F$1,'CENEPRED DISTRITAL'!$A:$A,0),
            _xlfn.XMATCH(A583,'CENEPRED DISTRITAL'!$B$1:$XFD$1,0)
        )&lt;&gt;"",        "CON COBERTURA CENEPRED",        "SIN COBERTURA CENEPRED"    ),    "SIN COBERTURA CENEPRED")</f>
        <v>SIN COBERTURA CENEPRED</v>
      </c>
      <c r="G583" t="str" cm="1">
        <f t="array" ref="G583">IFERROR(
    IF(
        INDEX(
            'CENEPRED DISTRITAL'!$B:$XFD,
            _xlfn.XMATCH($G$1,'CENEPRED DISTRITAL'!$A:$A,0),
            _xlfn.XMATCH(A583,'CENEPRED DISTRITAL'!$B$1:$XFD$1,0)
        )&lt;&gt;"",
        "CON COBERTURA CENEPRED",
        "SIN COBERTURA CENEPRED"
    ),
    "SIN COBERTURA CENEPRED"
)</f>
        <v>SIN COBERTURA CENEPRED</v>
      </c>
      <c r="H583" t="str" cm="1">
        <f t="array" ref="H583">IFERROR(
    IF(
        INDEX(
            'CENEPRED DISTRITAL'!$B:$XFD,
            _xlfn.XMATCH($H$1,'CENEPRED DISTRITAL'!$A:$A,0),
            _xlfn.XMATCH(A583,'CENEPRED DISTRITAL'!$B$1:$XFD$1,0)
        )&lt;&gt;"",
        "CON COBERTURA CENEPRED",
        "SIN COBERTURA CENEPRED"
    ),
    "SIN COBERTURA CENEPRED"
)</f>
        <v>SIN COBERTURA CENEPRED</v>
      </c>
    </row>
    <row r="584" spans="1:8" x14ac:dyDescent="0.35">
      <c r="A584" s="359">
        <v>60305</v>
      </c>
      <c r="B584" t="s">
        <v>36774</v>
      </c>
      <c r="C584">
        <v>603</v>
      </c>
      <c r="D584">
        <v>6</v>
      </c>
      <c r="E584" t="str">
        <f>_xlfn.XLOOKUP(D584,'Ubigeo Departamental'!A:A,'Ubigeo Departamental'!B:B)</f>
        <v>Cajamarca</v>
      </c>
      <c r="F584" t="str" cm="1">
        <f t="array" ref="F584">IFERROR(IF(INDEX('CENEPRED DISTRITAL'!$B:$XFD,
            _xlfn.XMATCH($F$1,'CENEPRED DISTRITAL'!$A:$A,0),
            _xlfn.XMATCH(A584,'CENEPRED DISTRITAL'!$B$1:$XFD$1,0)
        )&lt;&gt;"",        "CON COBERTURA CENEPRED",        "SIN COBERTURA CENEPRED"    ),    "SIN COBERTURA CENEPRED")</f>
        <v>SIN COBERTURA CENEPRED</v>
      </c>
      <c r="G584" t="str" cm="1">
        <f t="array" ref="G584">IFERROR(
    IF(
        INDEX(
            'CENEPRED DISTRITAL'!$B:$XFD,
            _xlfn.XMATCH($G$1,'CENEPRED DISTRITAL'!$A:$A,0),
            _xlfn.XMATCH(A584,'CENEPRED DISTRITAL'!$B$1:$XFD$1,0)
        )&lt;&gt;"",
        "CON COBERTURA CENEPRED",
        "SIN COBERTURA CENEPRED"
    ),
    "SIN COBERTURA CENEPRED"
)</f>
        <v>SIN COBERTURA CENEPRED</v>
      </c>
      <c r="H584" t="str" cm="1">
        <f t="array" ref="H584">IFERROR(
    IF(
        INDEX(
            'CENEPRED DISTRITAL'!$B:$XFD,
            _xlfn.XMATCH($H$1,'CENEPRED DISTRITAL'!$A:$A,0),
            _xlfn.XMATCH(A584,'CENEPRED DISTRITAL'!$B$1:$XFD$1,0)
        )&lt;&gt;"",
        "CON COBERTURA CENEPRED",
        "SIN COBERTURA CENEPRED"
    ),
    "SIN COBERTURA CENEPRED"
)</f>
        <v>SIN COBERTURA CENEPRED</v>
      </c>
    </row>
    <row r="585" spans="1:8" x14ac:dyDescent="0.35">
      <c r="A585" s="359">
        <v>60306</v>
      </c>
      <c r="B585" t="s">
        <v>36775</v>
      </c>
      <c r="C585">
        <v>603</v>
      </c>
      <c r="D585">
        <v>6</v>
      </c>
      <c r="E585" t="str">
        <f>_xlfn.XLOOKUP(D585,'Ubigeo Departamental'!A:A,'Ubigeo Departamental'!B:B)</f>
        <v>Cajamarca</v>
      </c>
      <c r="F585" t="str" cm="1">
        <f t="array" ref="F585">IFERROR(IF(INDEX('CENEPRED DISTRITAL'!$B:$XFD,
            _xlfn.XMATCH($F$1,'CENEPRED DISTRITAL'!$A:$A,0),
            _xlfn.XMATCH(A585,'CENEPRED DISTRITAL'!$B$1:$XFD$1,0)
        )&lt;&gt;"",        "CON COBERTURA CENEPRED",        "SIN COBERTURA CENEPRED"    ),    "SIN COBERTURA CENEPRED")</f>
        <v>SIN COBERTURA CENEPRED</v>
      </c>
      <c r="G585" t="str" cm="1">
        <f t="array" ref="G585">IFERROR(
    IF(
        INDEX(
            'CENEPRED DISTRITAL'!$B:$XFD,
            _xlfn.XMATCH($G$1,'CENEPRED DISTRITAL'!$A:$A,0),
            _xlfn.XMATCH(A585,'CENEPRED DISTRITAL'!$B$1:$XFD$1,0)
        )&lt;&gt;"",
        "CON COBERTURA CENEPRED",
        "SIN COBERTURA CENEPRED"
    ),
    "SIN COBERTURA CENEPRED"
)</f>
        <v>SIN COBERTURA CENEPRED</v>
      </c>
      <c r="H585" t="str" cm="1">
        <f t="array" ref="H585">IFERROR(
    IF(
        INDEX(
            'CENEPRED DISTRITAL'!$B:$XFD,
            _xlfn.XMATCH($H$1,'CENEPRED DISTRITAL'!$A:$A,0),
            _xlfn.XMATCH(A585,'CENEPRED DISTRITAL'!$B$1:$XFD$1,0)
        )&lt;&gt;"",
        "CON COBERTURA CENEPRED",
        "SIN COBERTURA CENEPRED"
    ),
    "SIN COBERTURA CENEPRED"
)</f>
        <v>SIN COBERTURA CENEPRED</v>
      </c>
    </row>
    <row r="586" spans="1:8" x14ac:dyDescent="0.35">
      <c r="A586" s="359">
        <v>60307</v>
      </c>
      <c r="B586" t="s">
        <v>36776</v>
      </c>
      <c r="C586">
        <v>603</v>
      </c>
      <c r="D586">
        <v>6</v>
      </c>
      <c r="E586" t="str">
        <f>_xlfn.XLOOKUP(D586,'Ubigeo Departamental'!A:A,'Ubigeo Departamental'!B:B)</f>
        <v>Cajamarca</v>
      </c>
      <c r="F586" t="str" cm="1">
        <f t="array" ref="F586">IFERROR(IF(INDEX('CENEPRED DISTRITAL'!$B:$XFD,
            _xlfn.XMATCH($F$1,'CENEPRED DISTRITAL'!$A:$A,0),
            _xlfn.XMATCH(A586,'CENEPRED DISTRITAL'!$B$1:$XFD$1,0)
        )&lt;&gt;"",        "CON COBERTURA CENEPRED",        "SIN COBERTURA CENEPRED"    ),    "SIN COBERTURA CENEPRED")</f>
        <v>SIN COBERTURA CENEPRED</v>
      </c>
      <c r="G586" t="str" cm="1">
        <f t="array" ref="G586">IFERROR(
    IF(
        INDEX(
            'CENEPRED DISTRITAL'!$B:$XFD,
            _xlfn.XMATCH($G$1,'CENEPRED DISTRITAL'!$A:$A,0),
            _xlfn.XMATCH(A586,'CENEPRED DISTRITAL'!$B$1:$XFD$1,0)
        )&lt;&gt;"",
        "CON COBERTURA CENEPRED",
        "SIN COBERTURA CENEPRED"
    ),
    "SIN COBERTURA CENEPRED"
)</f>
        <v>SIN COBERTURA CENEPRED</v>
      </c>
      <c r="H586" t="str" cm="1">
        <f t="array" ref="H586">IFERROR(
    IF(
        INDEX(
            'CENEPRED DISTRITAL'!$B:$XFD,
            _xlfn.XMATCH($H$1,'CENEPRED DISTRITAL'!$A:$A,0),
            _xlfn.XMATCH(A586,'CENEPRED DISTRITAL'!$B$1:$XFD$1,0)
        )&lt;&gt;"",
        "CON COBERTURA CENEPRED",
        "SIN COBERTURA CENEPRED"
    ),
    "SIN COBERTURA CENEPRED"
)</f>
        <v>SIN COBERTURA CENEPRED</v>
      </c>
    </row>
    <row r="587" spans="1:8" x14ac:dyDescent="0.35">
      <c r="A587" s="359">
        <v>60308</v>
      </c>
      <c r="B587" t="s">
        <v>36777</v>
      </c>
      <c r="C587">
        <v>603</v>
      </c>
      <c r="D587">
        <v>6</v>
      </c>
      <c r="E587" t="str">
        <f>_xlfn.XLOOKUP(D587,'Ubigeo Departamental'!A:A,'Ubigeo Departamental'!B:B)</f>
        <v>Cajamarca</v>
      </c>
      <c r="F587" t="str" cm="1">
        <f t="array" ref="F587">IFERROR(IF(INDEX('CENEPRED DISTRITAL'!$B:$XFD,
            _xlfn.XMATCH($F$1,'CENEPRED DISTRITAL'!$A:$A,0),
            _xlfn.XMATCH(A587,'CENEPRED DISTRITAL'!$B$1:$XFD$1,0)
        )&lt;&gt;"",        "CON COBERTURA CENEPRED",        "SIN COBERTURA CENEPRED"    ),    "SIN COBERTURA CENEPRED")</f>
        <v>SIN COBERTURA CENEPRED</v>
      </c>
      <c r="G587" t="str" cm="1">
        <f t="array" ref="G587">IFERROR(
    IF(
        INDEX(
            'CENEPRED DISTRITAL'!$B:$XFD,
            _xlfn.XMATCH($G$1,'CENEPRED DISTRITAL'!$A:$A,0),
            _xlfn.XMATCH(A587,'CENEPRED DISTRITAL'!$B$1:$XFD$1,0)
        )&lt;&gt;"",
        "CON COBERTURA CENEPRED",
        "SIN COBERTURA CENEPRED"
    ),
    "SIN COBERTURA CENEPRED"
)</f>
        <v>SIN COBERTURA CENEPRED</v>
      </c>
      <c r="H587" t="str" cm="1">
        <f t="array" ref="H587">IFERROR(
    IF(
        INDEX(
            'CENEPRED DISTRITAL'!$B:$XFD,
            _xlfn.XMATCH($H$1,'CENEPRED DISTRITAL'!$A:$A,0),
            _xlfn.XMATCH(A587,'CENEPRED DISTRITAL'!$B$1:$XFD$1,0)
        )&lt;&gt;"",
        "CON COBERTURA CENEPRED",
        "SIN COBERTURA CENEPRED"
    ),
    "SIN COBERTURA CENEPRED"
)</f>
        <v>SIN COBERTURA CENEPRED</v>
      </c>
    </row>
    <row r="588" spans="1:8" x14ac:dyDescent="0.35">
      <c r="A588" s="359">
        <v>60309</v>
      </c>
      <c r="B588" t="s">
        <v>31600</v>
      </c>
      <c r="C588">
        <v>603</v>
      </c>
      <c r="D588">
        <v>6</v>
      </c>
      <c r="E588" t="str">
        <f>_xlfn.XLOOKUP(D588,'Ubigeo Departamental'!A:A,'Ubigeo Departamental'!B:B)</f>
        <v>Cajamarca</v>
      </c>
      <c r="F588" t="str" cm="1">
        <f t="array" ref="F588">IFERROR(IF(INDEX('CENEPRED DISTRITAL'!$B:$XFD,
            _xlfn.XMATCH($F$1,'CENEPRED DISTRITAL'!$A:$A,0),
            _xlfn.XMATCH(A588,'CENEPRED DISTRITAL'!$B$1:$XFD$1,0)
        )&lt;&gt;"",        "CON COBERTURA CENEPRED",        "SIN COBERTURA CENEPRED"    ),    "SIN COBERTURA CENEPRED")</f>
        <v>CON COBERTURA CENEPRED</v>
      </c>
      <c r="G588" t="str" cm="1">
        <f t="array" ref="G588">IFERROR(
    IF(
        INDEX(
            'CENEPRED DISTRITAL'!$B:$XFD,
            _xlfn.XMATCH($G$1,'CENEPRED DISTRITAL'!$A:$A,0),
            _xlfn.XMATCH(A588,'CENEPRED DISTRITAL'!$B$1:$XFD$1,0)
        )&lt;&gt;"",
        "CON COBERTURA CENEPRED",
        "SIN COBERTURA CENEPRED"
    ),
    "SIN COBERTURA CENEPRED"
)</f>
        <v>CON COBERTURA CENEPRED</v>
      </c>
      <c r="H588" t="str" cm="1">
        <f t="array" ref="H588">IFERROR(
    IF(
        INDEX(
            'CENEPRED DISTRITAL'!$B:$XFD,
            _xlfn.XMATCH($H$1,'CENEPRED DISTRITAL'!$A:$A,0),
            _xlfn.XMATCH(A588,'CENEPRED DISTRITAL'!$B$1:$XFD$1,0)
        )&lt;&gt;"",
        "CON COBERTURA CENEPRED",
        "SIN COBERTURA CENEPRED"
    ),
    "SIN COBERTURA CENEPRED"
)</f>
        <v>CON COBERTURA CENEPRED</v>
      </c>
    </row>
    <row r="589" spans="1:8" x14ac:dyDescent="0.35">
      <c r="A589" s="359">
        <v>60310</v>
      </c>
      <c r="B589" t="s">
        <v>34338</v>
      </c>
      <c r="C589">
        <v>603</v>
      </c>
      <c r="D589">
        <v>6</v>
      </c>
      <c r="E589" t="str">
        <f>_xlfn.XLOOKUP(D589,'Ubigeo Departamental'!A:A,'Ubigeo Departamental'!B:B)</f>
        <v>Cajamarca</v>
      </c>
      <c r="F589" t="str" cm="1">
        <f t="array" ref="F589">IFERROR(IF(INDEX('CENEPRED DISTRITAL'!$B:$XFD,
            _xlfn.XMATCH($F$1,'CENEPRED DISTRITAL'!$A:$A,0),
            _xlfn.XMATCH(A589,'CENEPRED DISTRITAL'!$B$1:$XFD$1,0)
        )&lt;&gt;"",        "CON COBERTURA CENEPRED",        "SIN COBERTURA CENEPRED"    ),    "SIN COBERTURA CENEPRED")</f>
        <v>SIN COBERTURA CENEPRED</v>
      </c>
      <c r="G589" t="str" cm="1">
        <f t="array" ref="G589">IFERROR(
    IF(
        INDEX(
            'CENEPRED DISTRITAL'!$B:$XFD,
            _xlfn.XMATCH($G$1,'CENEPRED DISTRITAL'!$A:$A,0),
            _xlfn.XMATCH(A589,'CENEPRED DISTRITAL'!$B$1:$XFD$1,0)
        )&lt;&gt;"",
        "CON COBERTURA CENEPRED",
        "SIN COBERTURA CENEPRED"
    ),
    "SIN COBERTURA CENEPRED"
)</f>
        <v>SIN COBERTURA CENEPRED</v>
      </c>
      <c r="H589" t="str" cm="1">
        <f t="array" ref="H589">IFERROR(
    IF(
        INDEX(
            'CENEPRED DISTRITAL'!$B:$XFD,
            _xlfn.XMATCH($H$1,'CENEPRED DISTRITAL'!$A:$A,0),
            _xlfn.XMATCH(A589,'CENEPRED DISTRITAL'!$B$1:$XFD$1,0)
        )&lt;&gt;"",
        "CON COBERTURA CENEPRED",
        "SIN COBERTURA CENEPRED"
    ),
    "SIN COBERTURA CENEPRED"
)</f>
        <v>SIN COBERTURA CENEPRED</v>
      </c>
    </row>
    <row r="590" spans="1:8" x14ac:dyDescent="0.35">
      <c r="A590" s="359">
        <v>60311</v>
      </c>
      <c r="B590" t="s">
        <v>34836</v>
      </c>
      <c r="C590">
        <v>603</v>
      </c>
      <c r="D590">
        <v>6</v>
      </c>
      <c r="E590" t="str">
        <f>_xlfn.XLOOKUP(D590,'Ubigeo Departamental'!A:A,'Ubigeo Departamental'!B:B)</f>
        <v>Cajamarca</v>
      </c>
      <c r="F590" t="str" cm="1">
        <f t="array" ref="F590">IFERROR(IF(INDEX('CENEPRED DISTRITAL'!$B:$XFD,
            _xlfn.XMATCH($F$1,'CENEPRED DISTRITAL'!$A:$A,0),
            _xlfn.XMATCH(A590,'CENEPRED DISTRITAL'!$B$1:$XFD$1,0)
        )&lt;&gt;"",        "CON COBERTURA CENEPRED",        "SIN COBERTURA CENEPRED"    ),    "SIN COBERTURA CENEPRED")</f>
        <v>SIN COBERTURA CENEPRED</v>
      </c>
      <c r="G590" t="str" cm="1">
        <f t="array" ref="G590">IFERROR(
    IF(
        INDEX(
            'CENEPRED DISTRITAL'!$B:$XFD,
            _xlfn.XMATCH($G$1,'CENEPRED DISTRITAL'!$A:$A,0),
            _xlfn.XMATCH(A590,'CENEPRED DISTRITAL'!$B$1:$XFD$1,0)
        )&lt;&gt;"",
        "CON COBERTURA CENEPRED",
        "SIN COBERTURA CENEPRED"
    ),
    "SIN COBERTURA CENEPRED"
)</f>
        <v>SIN COBERTURA CENEPRED</v>
      </c>
      <c r="H590" t="str" cm="1">
        <f t="array" ref="H590">IFERROR(
    IF(
        INDEX(
            'CENEPRED DISTRITAL'!$B:$XFD,
            _xlfn.XMATCH($H$1,'CENEPRED DISTRITAL'!$A:$A,0),
            _xlfn.XMATCH(A590,'CENEPRED DISTRITAL'!$B$1:$XFD$1,0)
        )&lt;&gt;"",
        "CON COBERTURA CENEPRED",
        "SIN COBERTURA CENEPRED"
    ),
    "SIN COBERTURA CENEPRED"
)</f>
        <v>SIN COBERTURA CENEPRED</v>
      </c>
    </row>
    <row r="591" spans="1:8" x14ac:dyDescent="0.35">
      <c r="A591" s="359">
        <v>60312</v>
      </c>
      <c r="B591" t="s">
        <v>36778</v>
      </c>
      <c r="C591">
        <v>603</v>
      </c>
      <c r="D591">
        <v>6</v>
      </c>
      <c r="E591" t="str">
        <f>_xlfn.XLOOKUP(D591,'Ubigeo Departamental'!A:A,'Ubigeo Departamental'!B:B)</f>
        <v>Cajamarca</v>
      </c>
      <c r="F591" t="str" cm="1">
        <f t="array" ref="F591">IFERROR(IF(INDEX('CENEPRED DISTRITAL'!$B:$XFD,
            _xlfn.XMATCH($F$1,'CENEPRED DISTRITAL'!$A:$A,0),
            _xlfn.XMATCH(A591,'CENEPRED DISTRITAL'!$B$1:$XFD$1,0)
        )&lt;&gt;"",        "CON COBERTURA CENEPRED",        "SIN COBERTURA CENEPRED"    ),    "SIN COBERTURA CENEPRED")</f>
        <v>SIN COBERTURA CENEPRED</v>
      </c>
      <c r="G591" t="str" cm="1">
        <f t="array" ref="G591">IFERROR(
    IF(
        INDEX(
            'CENEPRED DISTRITAL'!$B:$XFD,
            _xlfn.XMATCH($G$1,'CENEPRED DISTRITAL'!$A:$A,0),
            _xlfn.XMATCH(A591,'CENEPRED DISTRITAL'!$B$1:$XFD$1,0)
        )&lt;&gt;"",
        "CON COBERTURA CENEPRED",
        "SIN COBERTURA CENEPRED"
    ),
    "SIN COBERTURA CENEPRED"
)</f>
        <v>SIN COBERTURA CENEPRED</v>
      </c>
      <c r="H591" t="str" cm="1">
        <f t="array" ref="H591">IFERROR(
    IF(
        INDEX(
            'CENEPRED DISTRITAL'!$B:$XFD,
            _xlfn.XMATCH($H$1,'CENEPRED DISTRITAL'!$A:$A,0),
            _xlfn.XMATCH(A591,'CENEPRED DISTRITAL'!$B$1:$XFD$1,0)
        )&lt;&gt;"",
        "CON COBERTURA CENEPRED",
        "SIN COBERTURA CENEPRED"
    ),
    "SIN COBERTURA CENEPRED"
)</f>
        <v>SIN COBERTURA CENEPRED</v>
      </c>
    </row>
    <row r="592" spans="1:8" x14ac:dyDescent="0.35">
      <c r="A592" s="359">
        <v>60401</v>
      </c>
      <c r="B592" t="s">
        <v>31528</v>
      </c>
      <c r="C592">
        <v>604</v>
      </c>
      <c r="D592">
        <v>6</v>
      </c>
      <c r="E592" t="str">
        <f>_xlfn.XLOOKUP(D592,'Ubigeo Departamental'!A:A,'Ubigeo Departamental'!B:B)</f>
        <v>Cajamarca</v>
      </c>
      <c r="F592" t="str" cm="1">
        <f t="array" ref="F592">IFERROR(IF(INDEX('CENEPRED DISTRITAL'!$B:$XFD,
            _xlfn.XMATCH($F$1,'CENEPRED DISTRITAL'!$A:$A,0),
            _xlfn.XMATCH(A592,'CENEPRED DISTRITAL'!$B$1:$XFD$1,0)
        )&lt;&gt;"",        "CON COBERTURA CENEPRED",        "SIN COBERTURA CENEPRED"    ),    "SIN COBERTURA CENEPRED")</f>
        <v>CON COBERTURA CENEPRED</v>
      </c>
      <c r="G592" t="str" cm="1">
        <f t="array" ref="G592">IFERROR(
    IF(
        INDEX(
            'CENEPRED DISTRITAL'!$B:$XFD,
            _xlfn.XMATCH($G$1,'CENEPRED DISTRITAL'!$A:$A,0),
            _xlfn.XMATCH(A592,'CENEPRED DISTRITAL'!$B$1:$XFD$1,0)
        )&lt;&gt;"",
        "CON COBERTURA CENEPRED",
        "SIN COBERTURA CENEPRED"
    ),
    "SIN COBERTURA CENEPRED"
)</f>
        <v>CON COBERTURA CENEPRED</v>
      </c>
      <c r="H592" t="str" cm="1">
        <f t="array" ref="H592">IFERROR(
    IF(
        INDEX(
            'CENEPRED DISTRITAL'!$B:$XFD,
            _xlfn.XMATCH($H$1,'CENEPRED DISTRITAL'!$A:$A,0),
            _xlfn.XMATCH(A592,'CENEPRED DISTRITAL'!$B$1:$XFD$1,0)
        )&lt;&gt;"",
        "CON COBERTURA CENEPRED",
        "SIN COBERTURA CENEPRED"
    ),
    "SIN COBERTURA CENEPRED"
)</f>
        <v>CON COBERTURA CENEPRED</v>
      </c>
    </row>
    <row r="593" spans="1:8" x14ac:dyDescent="0.35">
      <c r="A593" s="359">
        <v>60402</v>
      </c>
      <c r="B593" t="s">
        <v>34480</v>
      </c>
      <c r="C593">
        <v>604</v>
      </c>
      <c r="D593">
        <v>6</v>
      </c>
      <c r="E593" t="str">
        <f>_xlfn.XLOOKUP(D593,'Ubigeo Departamental'!A:A,'Ubigeo Departamental'!B:B)</f>
        <v>Cajamarca</v>
      </c>
      <c r="F593" t="str" cm="1">
        <f t="array" ref="F593">IFERROR(IF(INDEX('CENEPRED DISTRITAL'!$B:$XFD,
            _xlfn.XMATCH($F$1,'CENEPRED DISTRITAL'!$A:$A,0),
            _xlfn.XMATCH(A593,'CENEPRED DISTRITAL'!$B$1:$XFD$1,0)
        )&lt;&gt;"",        "CON COBERTURA CENEPRED",        "SIN COBERTURA CENEPRED"    ),    "SIN COBERTURA CENEPRED")</f>
        <v>SIN COBERTURA CENEPRED</v>
      </c>
      <c r="G593" t="str" cm="1">
        <f t="array" ref="G593">IFERROR(
    IF(
        INDEX(
            'CENEPRED DISTRITAL'!$B:$XFD,
            _xlfn.XMATCH($G$1,'CENEPRED DISTRITAL'!$A:$A,0),
            _xlfn.XMATCH(A593,'CENEPRED DISTRITAL'!$B$1:$XFD$1,0)
        )&lt;&gt;"",
        "CON COBERTURA CENEPRED",
        "SIN COBERTURA CENEPRED"
    ),
    "SIN COBERTURA CENEPRED"
)</f>
        <v>SIN COBERTURA CENEPRED</v>
      </c>
      <c r="H593" t="str" cm="1">
        <f t="array" ref="H593">IFERROR(
    IF(
        INDEX(
            'CENEPRED DISTRITAL'!$B:$XFD,
            _xlfn.XMATCH($H$1,'CENEPRED DISTRITAL'!$A:$A,0),
            _xlfn.XMATCH(A593,'CENEPRED DISTRITAL'!$B$1:$XFD$1,0)
        )&lt;&gt;"",
        "CON COBERTURA CENEPRED",
        "SIN COBERTURA CENEPRED"
    ),
    "SIN COBERTURA CENEPRED"
)</f>
        <v>SIN COBERTURA CENEPRED</v>
      </c>
    </row>
    <row r="594" spans="1:8" x14ac:dyDescent="0.35">
      <c r="A594" s="359">
        <v>60403</v>
      </c>
      <c r="B594" t="s">
        <v>34838</v>
      </c>
      <c r="C594">
        <v>604</v>
      </c>
      <c r="D594">
        <v>6</v>
      </c>
      <c r="E594" t="str">
        <f>_xlfn.XLOOKUP(D594,'Ubigeo Departamental'!A:A,'Ubigeo Departamental'!B:B)</f>
        <v>Cajamarca</v>
      </c>
      <c r="F594" t="str" cm="1">
        <f t="array" ref="F594">IFERROR(IF(INDEX('CENEPRED DISTRITAL'!$B:$XFD,
            _xlfn.XMATCH($F$1,'CENEPRED DISTRITAL'!$A:$A,0),
            _xlfn.XMATCH(A594,'CENEPRED DISTRITAL'!$B$1:$XFD$1,0)
        )&lt;&gt;"",        "CON COBERTURA CENEPRED",        "SIN COBERTURA CENEPRED"    ),    "SIN COBERTURA CENEPRED")</f>
        <v>SIN COBERTURA CENEPRED</v>
      </c>
      <c r="G594" t="str" cm="1">
        <f t="array" ref="G594">IFERROR(
    IF(
        INDEX(
            'CENEPRED DISTRITAL'!$B:$XFD,
            _xlfn.XMATCH($G$1,'CENEPRED DISTRITAL'!$A:$A,0),
            _xlfn.XMATCH(A594,'CENEPRED DISTRITAL'!$B$1:$XFD$1,0)
        )&lt;&gt;"",
        "CON COBERTURA CENEPRED",
        "SIN COBERTURA CENEPRED"
    ),
    "SIN COBERTURA CENEPRED"
)</f>
        <v>SIN COBERTURA CENEPRED</v>
      </c>
      <c r="H594" t="str" cm="1">
        <f t="array" ref="H594">IFERROR(
    IF(
        INDEX(
            'CENEPRED DISTRITAL'!$B:$XFD,
            _xlfn.XMATCH($H$1,'CENEPRED DISTRITAL'!$A:$A,0),
            _xlfn.XMATCH(A594,'CENEPRED DISTRITAL'!$B$1:$XFD$1,0)
        )&lt;&gt;"",
        "CON COBERTURA CENEPRED",
        "SIN COBERTURA CENEPRED"
    ),
    "SIN COBERTURA CENEPRED"
)</f>
        <v>SIN COBERTURA CENEPRED</v>
      </c>
    </row>
    <row r="595" spans="1:8" x14ac:dyDescent="0.35">
      <c r="A595" s="359">
        <v>60404</v>
      </c>
      <c r="B595" t="s">
        <v>34612</v>
      </c>
      <c r="C595">
        <v>604</v>
      </c>
      <c r="D595">
        <v>6</v>
      </c>
      <c r="E595" t="str">
        <f>_xlfn.XLOOKUP(D595,'Ubigeo Departamental'!A:A,'Ubigeo Departamental'!B:B)</f>
        <v>Cajamarca</v>
      </c>
      <c r="F595" t="str" cm="1">
        <f t="array" ref="F595">IFERROR(IF(INDEX('CENEPRED DISTRITAL'!$B:$XFD,
            _xlfn.XMATCH($F$1,'CENEPRED DISTRITAL'!$A:$A,0),
            _xlfn.XMATCH(A595,'CENEPRED DISTRITAL'!$B$1:$XFD$1,0)
        )&lt;&gt;"",        "CON COBERTURA CENEPRED",        "SIN COBERTURA CENEPRED"    ),    "SIN COBERTURA CENEPRED")</f>
        <v>SIN COBERTURA CENEPRED</v>
      </c>
      <c r="G595" t="str" cm="1">
        <f t="array" ref="G595">IFERROR(
    IF(
        INDEX(
            'CENEPRED DISTRITAL'!$B:$XFD,
            _xlfn.XMATCH($G$1,'CENEPRED DISTRITAL'!$A:$A,0),
            _xlfn.XMATCH(A595,'CENEPRED DISTRITAL'!$B$1:$XFD$1,0)
        )&lt;&gt;"",
        "CON COBERTURA CENEPRED",
        "SIN COBERTURA CENEPRED"
    ),
    "SIN COBERTURA CENEPRED"
)</f>
        <v>SIN COBERTURA CENEPRED</v>
      </c>
      <c r="H595" t="str" cm="1">
        <f t="array" ref="H595">IFERROR(
    IF(
        INDEX(
            'CENEPRED DISTRITAL'!$B:$XFD,
            _xlfn.XMATCH($H$1,'CENEPRED DISTRITAL'!$A:$A,0),
            _xlfn.XMATCH(A595,'CENEPRED DISTRITAL'!$B$1:$XFD$1,0)
        )&lt;&gt;"",
        "CON COBERTURA CENEPRED",
        "SIN COBERTURA CENEPRED"
    ),
    "SIN COBERTURA CENEPRED"
)</f>
        <v>SIN COBERTURA CENEPRED</v>
      </c>
    </row>
    <row r="596" spans="1:8" x14ac:dyDescent="0.35">
      <c r="A596" s="359">
        <v>60405</v>
      </c>
      <c r="B596" t="s">
        <v>34839</v>
      </c>
      <c r="C596">
        <v>604</v>
      </c>
      <c r="D596">
        <v>6</v>
      </c>
      <c r="E596" t="str">
        <f>_xlfn.XLOOKUP(D596,'Ubigeo Departamental'!A:A,'Ubigeo Departamental'!B:B)</f>
        <v>Cajamarca</v>
      </c>
      <c r="F596" t="str" cm="1">
        <f t="array" ref="F596">IFERROR(IF(INDEX('CENEPRED DISTRITAL'!$B:$XFD,
            _xlfn.XMATCH($F$1,'CENEPRED DISTRITAL'!$A:$A,0),
            _xlfn.XMATCH(A596,'CENEPRED DISTRITAL'!$B$1:$XFD$1,0)
        )&lt;&gt;"",        "CON COBERTURA CENEPRED",        "SIN COBERTURA CENEPRED"    ),    "SIN COBERTURA CENEPRED")</f>
        <v>SIN COBERTURA CENEPRED</v>
      </c>
      <c r="G596" t="str" cm="1">
        <f t="array" ref="G596">IFERROR(
    IF(
        INDEX(
            'CENEPRED DISTRITAL'!$B:$XFD,
            _xlfn.XMATCH($G$1,'CENEPRED DISTRITAL'!$A:$A,0),
            _xlfn.XMATCH(A596,'CENEPRED DISTRITAL'!$B$1:$XFD$1,0)
        )&lt;&gt;"",
        "CON COBERTURA CENEPRED",
        "SIN COBERTURA CENEPRED"
    ),
    "SIN COBERTURA CENEPRED"
)</f>
        <v>SIN COBERTURA CENEPRED</v>
      </c>
      <c r="H596" t="str" cm="1">
        <f t="array" ref="H596">IFERROR(
    IF(
        INDEX(
            'CENEPRED DISTRITAL'!$B:$XFD,
            _xlfn.XMATCH($H$1,'CENEPRED DISTRITAL'!$A:$A,0),
            _xlfn.XMATCH(A596,'CENEPRED DISTRITAL'!$B$1:$XFD$1,0)
        )&lt;&gt;"",
        "CON COBERTURA CENEPRED",
        "SIN COBERTURA CENEPRED"
    ),
    "SIN COBERTURA CENEPRED"
)</f>
        <v>SIN COBERTURA CENEPRED</v>
      </c>
    </row>
    <row r="597" spans="1:8" x14ac:dyDescent="0.35">
      <c r="A597" s="359">
        <v>60406</v>
      </c>
      <c r="B597" t="s">
        <v>36779</v>
      </c>
      <c r="C597">
        <v>604</v>
      </c>
      <c r="D597">
        <v>6</v>
      </c>
      <c r="E597" t="str">
        <f>_xlfn.XLOOKUP(D597,'Ubigeo Departamental'!A:A,'Ubigeo Departamental'!B:B)</f>
        <v>Cajamarca</v>
      </c>
      <c r="F597" t="str" cm="1">
        <f t="array" ref="F597">IFERROR(IF(INDEX('CENEPRED DISTRITAL'!$B:$XFD,
            _xlfn.XMATCH($F$1,'CENEPRED DISTRITAL'!$A:$A,0),
            _xlfn.XMATCH(A597,'CENEPRED DISTRITAL'!$B$1:$XFD$1,0)
        )&lt;&gt;"",        "CON COBERTURA CENEPRED",        "SIN COBERTURA CENEPRED"    ),    "SIN COBERTURA CENEPRED")</f>
        <v>SIN COBERTURA CENEPRED</v>
      </c>
      <c r="G597" t="str" cm="1">
        <f t="array" ref="G597">IFERROR(
    IF(
        INDEX(
            'CENEPRED DISTRITAL'!$B:$XFD,
            _xlfn.XMATCH($G$1,'CENEPRED DISTRITAL'!$A:$A,0),
            _xlfn.XMATCH(A597,'CENEPRED DISTRITAL'!$B$1:$XFD$1,0)
        )&lt;&gt;"",
        "CON COBERTURA CENEPRED",
        "SIN COBERTURA CENEPRED"
    ),
    "SIN COBERTURA CENEPRED"
)</f>
        <v>SIN COBERTURA CENEPRED</v>
      </c>
      <c r="H597" t="str" cm="1">
        <f t="array" ref="H597">IFERROR(
    IF(
        INDEX(
            'CENEPRED DISTRITAL'!$B:$XFD,
            _xlfn.XMATCH($H$1,'CENEPRED DISTRITAL'!$A:$A,0),
            _xlfn.XMATCH(A597,'CENEPRED DISTRITAL'!$B$1:$XFD$1,0)
        )&lt;&gt;"",
        "CON COBERTURA CENEPRED",
        "SIN COBERTURA CENEPRED"
    ),
    "SIN COBERTURA CENEPRED"
)</f>
        <v>SIN COBERTURA CENEPRED</v>
      </c>
    </row>
    <row r="598" spans="1:8" x14ac:dyDescent="0.35">
      <c r="A598" s="359">
        <v>60407</v>
      </c>
      <c r="B598" t="s">
        <v>34546</v>
      </c>
      <c r="C598">
        <v>604</v>
      </c>
      <c r="D598">
        <v>6</v>
      </c>
      <c r="E598" t="str">
        <f>_xlfn.XLOOKUP(D598,'Ubigeo Departamental'!A:A,'Ubigeo Departamental'!B:B)</f>
        <v>Cajamarca</v>
      </c>
      <c r="F598" t="str" cm="1">
        <f t="array" ref="F598">IFERROR(IF(INDEX('CENEPRED DISTRITAL'!$B:$XFD,
            _xlfn.XMATCH($F$1,'CENEPRED DISTRITAL'!$A:$A,0),
            _xlfn.XMATCH(A598,'CENEPRED DISTRITAL'!$B$1:$XFD$1,0)
        )&lt;&gt;"",        "CON COBERTURA CENEPRED",        "SIN COBERTURA CENEPRED"    ),    "SIN COBERTURA CENEPRED")</f>
        <v>SIN COBERTURA CENEPRED</v>
      </c>
      <c r="G598" t="str" cm="1">
        <f t="array" ref="G598">IFERROR(
    IF(
        INDEX(
            'CENEPRED DISTRITAL'!$B:$XFD,
            _xlfn.XMATCH($G$1,'CENEPRED DISTRITAL'!$A:$A,0),
            _xlfn.XMATCH(A598,'CENEPRED DISTRITAL'!$B$1:$XFD$1,0)
        )&lt;&gt;"",
        "CON COBERTURA CENEPRED",
        "SIN COBERTURA CENEPRED"
    ),
    "SIN COBERTURA CENEPRED"
)</f>
        <v>SIN COBERTURA CENEPRED</v>
      </c>
      <c r="H598" t="str" cm="1">
        <f t="array" ref="H598">IFERROR(
    IF(
        INDEX(
            'CENEPRED DISTRITAL'!$B:$XFD,
            _xlfn.XMATCH($H$1,'CENEPRED DISTRITAL'!$A:$A,0),
            _xlfn.XMATCH(A598,'CENEPRED DISTRITAL'!$B$1:$XFD$1,0)
        )&lt;&gt;"",
        "CON COBERTURA CENEPRED",
        "SIN COBERTURA CENEPRED"
    ),
    "SIN COBERTURA CENEPRED"
)</f>
        <v>SIN COBERTURA CENEPRED</v>
      </c>
    </row>
    <row r="599" spans="1:8" x14ac:dyDescent="0.35">
      <c r="A599" s="359">
        <v>60408</v>
      </c>
      <c r="B599" t="s">
        <v>34613</v>
      </c>
      <c r="C599">
        <v>604</v>
      </c>
      <c r="D599">
        <v>6</v>
      </c>
      <c r="E599" t="str">
        <f>_xlfn.XLOOKUP(D599,'Ubigeo Departamental'!A:A,'Ubigeo Departamental'!B:B)</f>
        <v>Cajamarca</v>
      </c>
      <c r="F599" t="str" cm="1">
        <f t="array" ref="F599">IFERROR(IF(INDEX('CENEPRED DISTRITAL'!$B:$XFD,
            _xlfn.XMATCH($F$1,'CENEPRED DISTRITAL'!$A:$A,0),
            _xlfn.XMATCH(A599,'CENEPRED DISTRITAL'!$B$1:$XFD$1,0)
        )&lt;&gt;"",        "CON COBERTURA CENEPRED",        "SIN COBERTURA CENEPRED"    ),    "SIN COBERTURA CENEPRED")</f>
        <v>SIN COBERTURA CENEPRED</v>
      </c>
      <c r="G599" t="str" cm="1">
        <f t="array" ref="G599">IFERROR(
    IF(
        INDEX(
            'CENEPRED DISTRITAL'!$B:$XFD,
            _xlfn.XMATCH($G$1,'CENEPRED DISTRITAL'!$A:$A,0),
            _xlfn.XMATCH(A599,'CENEPRED DISTRITAL'!$B$1:$XFD$1,0)
        )&lt;&gt;"",
        "CON COBERTURA CENEPRED",
        "SIN COBERTURA CENEPRED"
    ),
    "SIN COBERTURA CENEPRED"
)</f>
        <v>SIN COBERTURA CENEPRED</v>
      </c>
      <c r="H599" t="str" cm="1">
        <f t="array" ref="H599">IFERROR(
    IF(
        INDEX(
            'CENEPRED DISTRITAL'!$B:$XFD,
            _xlfn.XMATCH($H$1,'CENEPRED DISTRITAL'!$A:$A,0),
            _xlfn.XMATCH(A599,'CENEPRED DISTRITAL'!$B$1:$XFD$1,0)
        )&lt;&gt;"",
        "CON COBERTURA CENEPRED",
        "SIN COBERTURA CENEPRED"
    ),
    "SIN COBERTURA CENEPRED"
)</f>
        <v>SIN COBERTURA CENEPRED</v>
      </c>
    </row>
    <row r="600" spans="1:8" x14ac:dyDescent="0.35">
      <c r="A600" s="359">
        <v>60409</v>
      </c>
      <c r="B600" t="s">
        <v>31529</v>
      </c>
      <c r="C600">
        <v>604</v>
      </c>
      <c r="D600">
        <v>6</v>
      </c>
      <c r="E600" t="str">
        <f>_xlfn.XLOOKUP(D600,'Ubigeo Departamental'!A:A,'Ubigeo Departamental'!B:B)</f>
        <v>Cajamarca</v>
      </c>
      <c r="F600" t="str" cm="1">
        <f t="array" ref="F600">IFERROR(IF(INDEX('CENEPRED DISTRITAL'!$B:$XFD,
            _xlfn.XMATCH($F$1,'CENEPRED DISTRITAL'!$A:$A,0),
            _xlfn.XMATCH(A600,'CENEPRED DISTRITAL'!$B$1:$XFD$1,0)
        )&lt;&gt;"",        "CON COBERTURA CENEPRED",        "SIN COBERTURA CENEPRED"    ),    "SIN COBERTURA CENEPRED")</f>
        <v>CON COBERTURA CENEPRED</v>
      </c>
      <c r="G600" t="str" cm="1">
        <f t="array" ref="G600">IFERROR(
    IF(
        INDEX(
            'CENEPRED DISTRITAL'!$B:$XFD,
            _xlfn.XMATCH($G$1,'CENEPRED DISTRITAL'!$A:$A,0),
            _xlfn.XMATCH(A600,'CENEPRED DISTRITAL'!$B$1:$XFD$1,0)
        )&lt;&gt;"",
        "CON COBERTURA CENEPRED",
        "SIN COBERTURA CENEPRED"
    ),
    "SIN COBERTURA CENEPRED"
)</f>
        <v>CON COBERTURA CENEPRED</v>
      </c>
      <c r="H600" t="str" cm="1">
        <f t="array" ref="H600">IFERROR(
    IF(
        INDEX(
            'CENEPRED DISTRITAL'!$B:$XFD,
            _xlfn.XMATCH($H$1,'CENEPRED DISTRITAL'!$A:$A,0),
            _xlfn.XMATCH(A600,'CENEPRED DISTRITAL'!$B$1:$XFD$1,0)
        )&lt;&gt;"",
        "CON COBERTURA CENEPRED",
        "SIN COBERTURA CENEPRED"
    ),
    "SIN COBERTURA CENEPRED"
)</f>
        <v>CON COBERTURA CENEPRED</v>
      </c>
    </row>
    <row r="601" spans="1:8" x14ac:dyDescent="0.35">
      <c r="A601" s="359">
        <v>60410</v>
      </c>
      <c r="B601" t="s">
        <v>34753</v>
      </c>
      <c r="C601">
        <v>604</v>
      </c>
      <c r="D601">
        <v>6</v>
      </c>
      <c r="E601" t="str">
        <f>_xlfn.XLOOKUP(D601,'Ubigeo Departamental'!A:A,'Ubigeo Departamental'!B:B)</f>
        <v>Cajamarca</v>
      </c>
      <c r="F601" t="str" cm="1">
        <f t="array" ref="F601">IFERROR(IF(INDEX('CENEPRED DISTRITAL'!$B:$XFD,
            _xlfn.XMATCH($F$1,'CENEPRED DISTRITAL'!$A:$A,0),
            _xlfn.XMATCH(A601,'CENEPRED DISTRITAL'!$B$1:$XFD$1,0)
        )&lt;&gt;"",        "CON COBERTURA CENEPRED",        "SIN COBERTURA CENEPRED"    ),    "SIN COBERTURA CENEPRED")</f>
        <v>SIN COBERTURA CENEPRED</v>
      </c>
      <c r="G601" t="str" cm="1">
        <f t="array" ref="G601">IFERROR(
    IF(
        INDEX(
            'CENEPRED DISTRITAL'!$B:$XFD,
            _xlfn.XMATCH($G$1,'CENEPRED DISTRITAL'!$A:$A,0),
            _xlfn.XMATCH(A601,'CENEPRED DISTRITAL'!$B$1:$XFD$1,0)
        )&lt;&gt;"",
        "CON COBERTURA CENEPRED",
        "SIN COBERTURA CENEPRED"
    ),
    "SIN COBERTURA CENEPRED"
)</f>
        <v>SIN COBERTURA CENEPRED</v>
      </c>
      <c r="H601" t="str" cm="1">
        <f t="array" ref="H601">IFERROR(
    IF(
        INDEX(
            'CENEPRED DISTRITAL'!$B:$XFD,
            _xlfn.XMATCH($H$1,'CENEPRED DISTRITAL'!$A:$A,0),
            _xlfn.XMATCH(A601,'CENEPRED DISTRITAL'!$B$1:$XFD$1,0)
        )&lt;&gt;"",
        "CON COBERTURA CENEPRED",
        "SIN COBERTURA CENEPRED"
    ),
    "SIN COBERTURA CENEPRED"
)</f>
        <v>SIN COBERTURA CENEPRED</v>
      </c>
    </row>
    <row r="602" spans="1:8" x14ac:dyDescent="0.35">
      <c r="A602" s="359">
        <v>60411</v>
      </c>
      <c r="B602" t="s">
        <v>32976</v>
      </c>
      <c r="C602">
        <v>604</v>
      </c>
      <c r="D602">
        <v>6</v>
      </c>
      <c r="E602" t="str">
        <f>_xlfn.XLOOKUP(D602,'Ubigeo Departamental'!A:A,'Ubigeo Departamental'!B:B)</f>
        <v>Cajamarca</v>
      </c>
      <c r="F602" t="str" cm="1">
        <f t="array" ref="F602">IFERROR(IF(INDEX('CENEPRED DISTRITAL'!$B:$XFD,
            _xlfn.XMATCH($F$1,'CENEPRED DISTRITAL'!$A:$A,0),
            _xlfn.XMATCH(A602,'CENEPRED DISTRITAL'!$B$1:$XFD$1,0)
        )&lt;&gt;"",        "CON COBERTURA CENEPRED",        "SIN COBERTURA CENEPRED"    ),    "SIN COBERTURA CENEPRED")</f>
        <v>SIN COBERTURA CENEPRED</v>
      </c>
      <c r="G602" t="str" cm="1">
        <f t="array" ref="G602">IFERROR(
    IF(
        INDEX(
            'CENEPRED DISTRITAL'!$B:$XFD,
            _xlfn.XMATCH($G$1,'CENEPRED DISTRITAL'!$A:$A,0),
            _xlfn.XMATCH(A602,'CENEPRED DISTRITAL'!$B$1:$XFD$1,0)
        )&lt;&gt;"",
        "CON COBERTURA CENEPRED",
        "SIN COBERTURA CENEPRED"
    ),
    "SIN COBERTURA CENEPRED"
)</f>
        <v>SIN COBERTURA CENEPRED</v>
      </c>
      <c r="H602" t="str" cm="1">
        <f t="array" ref="H602">IFERROR(
    IF(
        INDEX(
            'CENEPRED DISTRITAL'!$B:$XFD,
            _xlfn.XMATCH($H$1,'CENEPRED DISTRITAL'!$A:$A,0),
            _xlfn.XMATCH(A602,'CENEPRED DISTRITAL'!$B$1:$XFD$1,0)
        )&lt;&gt;"",
        "CON COBERTURA CENEPRED",
        "SIN COBERTURA CENEPRED"
    ),
    "SIN COBERTURA CENEPRED"
)</f>
        <v>SIN COBERTURA CENEPRED</v>
      </c>
    </row>
    <row r="603" spans="1:8" x14ac:dyDescent="0.35">
      <c r="A603" s="359">
        <v>60412</v>
      </c>
      <c r="B603" t="s">
        <v>34344</v>
      </c>
      <c r="C603">
        <v>604</v>
      </c>
      <c r="D603">
        <v>6</v>
      </c>
      <c r="E603" t="str">
        <f>_xlfn.XLOOKUP(D603,'Ubigeo Departamental'!A:A,'Ubigeo Departamental'!B:B)</f>
        <v>Cajamarca</v>
      </c>
      <c r="F603" t="str" cm="1">
        <f t="array" ref="F603">IFERROR(IF(INDEX('CENEPRED DISTRITAL'!$B:$XFD,
            _xlfn.XMATCH($F$1,'CENEPRED DISTRITAL'!$A:$A,0),
            _xlfn.XMATCH(A603,'CENEPRED DISTRITAL'!$B$1:$XFD$1,0)
        )&lt;&gt;"",        "CON COBERTURA CENEPRED",        "SIN COBERTURA CENEPRED"    ),    "SIN COBERTURA CENEPRED")</f>
        <v>SIN COBERTURA CENEPRED</v>
      </c>
      <c r="G603" t="str" cm="1">
        <f t="array" ref="G603">IFERROR(
    IF(
        INDEX(
            'CENEPRED DISTRITAL'!$B:$XFD,
            _xlfn.XMATCH($G$1,'CENEPRED DISTRITAL'!$A:$A,0),
            _xlfn.XMATCH(A603,'CENEPRED DISTRITAL'!$B$1:$XFD$1,0)
        )&lt;&gt;"",
        "CON COBERTURA CENEPRED",
        "SIN COBERTURA CENEPRED"
    ),
    "SIN COBERTURA CENEPRED"
)</f>
        <v>SIN COBERTURA CENEPRED</v>
      </c>
      <c r="H603" t="str" cm="1">
        <f t="array" ref="H603">IFERROR(
    IF(
        INDEX(
            'CENEPRED DISTRITAL'!$B:$XFD,
            _xlfn.XMATCH($H$1,'CENEPRED DISTRITAL'!$A:$A,0),
            _xlfn.XMATCH(A603,'CENEPRED DISTRITAL'!$B$1:$XFD$1,0)
        )&lt;&gt;"",
        "CON COBERTURA CENEPRED",
        "SIN COBERTURA CENEPRED"
    ),
    "SIN COBERTURA CENEPRED"
)</f>
        <v>SIN COBERTURA CENEPRED</v>
      </c>
    </row>
    <row r="604" spans="1:8" x14ac:dyDescent="0.35">
      <c r="A604" s="359">
        <v>60413</v>
      </c>
      <c r="B604" t="s">
        <v>31601</v>
      </c>
      <c r="C604">
        <v>604</v>
      </c>
      <c r="D604">
        <v>6</v>
      </c>
      <c r="E604" t="str">
        <f>_xlfn.XLOOKUP(D604,'Ubigeo Departamental'!A:A,'Ubigeo Departamental'!B:B)</f>
        <v>Cajamarca</v>
      </c>
      <c r="F604" t="str" cm="1">
        <f t="array" ref="F604">IFERROR(IF(INDEX('CENEPRED DISTRITAL'!$B:$XFD,
            _xlfn.XMATCH($F$1,'CENEPRED DISTRITAL'!$A:$A,0),
            _xlfn.XMATCH(A604,'CENEPRED DISTRITAL'!$B$1:$XFD$1,0)
        )&lt;&gt;"",        "CON COBERTURA CENEPRED",        "SIN COBERTURA CENEPRED"    ),    "SIN COBERTURA CENEPRED")</f>
        <v>CON COBERTURA CENEPRED</v>
      </c>
      <c r="G604" t="str" cm="1">
        <f t="array" ref="G604">IFERROR(
    IF(
        INDEX(
            'CENEPRED DISTRITAL'!$B:$XFD,
            _xlfn.XMATCH($G$1,'CENEPRED DISTRITAL'!$A:$A,0),
            _xlfn.XMATCH(A604,'CENEPRED DISTRITAL'!$B$1:$XFD$1,0)
        )&lt;&gt;"",
        "CON COBERTURA CENEPRED",
        "SIN COBERTURA CENEPRED"
    ),
    "SIN COBERTURA CENEPRED"
)</f>
        <v>CON COBERTURA CENEPRED</v>
      </c>
      <c r="H604" t="str" cm="1">
        <f t="array" ref="H604">IFERROR(
    IF(
        INDEX(
            'CENEPRED DISTRITAL'!$B:$XFD,
            _xlfn.XMATCH($H$1,'CENEPRED DISTRITAL'!$A:$A,0),
            _xlfn.XMATCH(A604,'CENEPRED DISTRITAL'!$B$1:$XFD$1,0)
        )&lt;&gt;"",
        "CON COBERTURA CENEPRED",
        "SIN COBERTURA CENEPRED"
    ),
    "SIN COBERTURA CENEPRED"
)</f>
        <v>CON COBERTURA CENEPRED</v>
      </c>
    </row>
    <row r="605" spans="1:8" x14ac:dyDescent="0.35">
      <c r="A605" s="359">
        <v>60414</v>
      </c>
      <c r="B605" t="s">
        <v>34840</v>
      </c>
      <c r="C605">
        <v>604</v>
      </c>
      <c r="D605">
        <v>6</v>
      </c>
      <c r="E605" t="str">
        <f>_xlfn.XLOOKUP(D605,'Ubigeo Departamental'!A:A,'Ubigeo Departamental'!B:B)</f>
        <v>Cajamarca</v>
      </c>
      <c r="F605" t="str" cm="1">
        <f t="array" ref="F605">IFERROR(IF(INDEX('CENEPRED DISTRITAL'!$B:$XFD,
            _xlfn.XMATCH($F$1,'CENEPRED DISTRITAL'!$A:$A,0),
            _xlfn.XMATCH(A605,'CENEPRED DISTRITAL'!$B$1:$XFD$1,0)
        )&lt;&gt;"",        "CON COBERTURA CENEPRED",        "SIN COBERTURA CENEPRED"    ),    "SIN COBERTURA CENEPRED")</f>
        <v>SIN COBERTURA CENEPRED</v>
      </c>
      <c r="G605" t="str" cm="1">
        <f t="array" ref="G605">IFERROR(
    IF(
        INDEX(
            'CENEPRED DISTRITAL'!$B:$XFD,
            _xlfn.XMATCH($G$1,'CENEPRED DISTRITAL'!$A:$A,0),
            _xlfn.XMATCH(A605,'CENEPRED DISTRITAL'!$B$1:$XFD$1,0)
        )&lt;&gt;"",
        "CON COBERTURA CENEPRED",
        "SIN COBERTURA CENEPRED"
    ),
    "SIN COBERTURA CENEPRED"
)</f>
        <v>SIN COBERTURA CENEPRED</v>
      </c>
      <c r="H605" t="str" cm="1">
        <f t="array" ref="H605">IFERROR(
    IF(
        INDEX(
            'CENEPRED DISTRITAL'!$B:$XFD,
            _xlfn.XMATCH($H$1,'CENEPRED DISTRITAL'!$A:$A,0),
            _xlfn.XMATCH(A605,'CENEPRED DISTRITAL'!$B$1:$XFD$1,0)
        )&lt;&gt;"",
        "CON COBERTURA CENEPRED",
        "SIN COBERTURA CENEPRED"
    ),
    "SIN COBERTURA CENEPRED"
)</f>
        <v>SIN COBERTURA CENEPRED</v>
      </c>
    </row>
    <row r="606" spans="1:8" x14ac:dyDescent="0.35">
      <c r="A606" s="359">
        <v>60415</v>
      </c>
      <c r="B606" t="s">
        <v>34841</v>
      </c>
      <c r="C606">
        <v>604</v>
      </c>
      <c r="D606">
        <v>6</v>
      </c>
      <c r="E606" t="str">
        <f>_xlfn.XLOOKUP(D606,'Ubigeo Departamental'!A:A,'Ubigeo Departamental'!B:B)</f>
        <v>Cajamarca</v>
      </c>
      <c r="F606" t="str" cm="1">
        <f t="array" ref="F606">IFERROR(IF(INDEX('CENEPRED DISTRITAL'!$B:$XFD,
            _xlfn.XMATCH($F$1,'CENEPRED DISTRITAL'!$A:$A,0),
            _xlfn.XMATCH(A606,'CENEPRED DISTRITAL'!$B$1:$XFD$1,0)
        )&lt;&gt;"",        "CON COBERTURA CENEPRED",        "SIN COBERTURA CENEPRED"    ),    "SIN COBERTURA CENEPRED")</f>
        <v>SIN COBERTURA CENEPRED</v>
      </c>
      <c r="G606" t="str" cm="1">
        <f t="array" ref="G606">IFERROR(
    IF(
        INDEX(
            'CENEPRED DISTRITAL'!$B:$XFD,
            _xlfn.XMATCH($G$1,'CENEPRED DISTRITAL'!$A:$A,0),
            _xlfn.XMATCH(A606,'CENEPRED DISTRITAL'!$B$1:$XFD$1,0)
        )&lt;&gt;"",
        "CON COBERTURA CENEPRED",
        "SIN COBERTURA CENEPRED"
    ),
    "SIN COBERTURA CENEPRED"
)</f>
        <v>SIN COBERTURA CENEPRED</v>
      </c>
      <c r="H606" t="str" cm="1">
        <f t="array" ref="H606">IFERROR(
    IF(
        INDEX(
            'CENEPRED DISTRITAL'!$B:$XFD,
            _xlfn.XMATCH($H$1,'CENEPRED DISTRITAL'!$A:$A,0),
            _xlfn.XMATCH(A606,'CENEPRED DISTRITAL'!$B$1:$XFD$1,0)
        )&lt;&gt;"",
        "CON COBERTURA CENEPRED",
        "SIN COBERTURA CENEPRED"
    ),
    "SIN COBERTURA CENEPRED"
)</f>
        <v>SIN COBERTURA CENEPRED</v>
      </c>
    </row>
    <row r="607" spans="1:8" x14ac:dyDescent="0.35">
      <c r="A607" s="359">
        <v>60416</v>
      </c>
      <c r="B607" t="s">
        <v>36780</v>
      </c>
      <c r="C607">
        <v>604</v>
      </c>
      <c r="D607">
        <v>6</v>
      </c>
      <c r="E607" t="str">
        <f>_xlfn.XLOOKUP(D607,'Ubigeo Departamental'!A:A,'Ubigeo Departamental'!B:B)</f>
        <v>Cajamarca</v>
      </c>
      <c r="F607" t="str" cm="1">
        <f t="array" ref="F607">IFERROR(IF(INDEX('CENEPRED DISTRITAL'!$B:$XFD,
            _xlfn.XMATCH($F$1,'CENEPRED DISTRITAL'!$A:$A,0),
            _xlfn.XMATCH(A607,'CENEPRED DISTRITAL'!$B$1:$XFD$1,0)
        )&lt;&gt;"",        "CON COBERTURA CENEPRED",        "SIN COBERTURA CENEPRED"    ),    "SIN COBERTURA CENEPRED")</f>
        <v>SIN COBERTURA CENEPRED</v>
      </c>
      <c r="G607" t="str" cm="1">
        <f t="array" ref="G607">IFERROR(
    IF(
        INDEX(
            'CENEPRED DISTRITAL'!$B:$XFD,
            _xlfn.XMATCH($G$1,'CENEPRED DISTRITAL'!$A:$A,0),
            _xlfn.XMATCH(A607,'CENEPRED DISTRITAL'!$B$1:$XFD$1,0)
        )&lt;&gt;"",
        "CON COBERTURA CENEPRED",
        "SIN COBERTURA CENEPRED"
    ),
    "SIN COBERTURA CENEPRED"
)</f>
        <v>SIN COBERTURA CENEPRED</v>
      </c>
      <c r="H607" t="str" cm="1">
        <f t="array" ref="H607">IFERROR(
    IF(
        INDEX(
            'CENEPRED DISTRITAL'!$B:$XFD,
            _xlfn.XMATCH($H$1,'CENEPRED DISTRITAL'!$A:$A,0),
            _xlfn.XMATCH(A607,'CENEPRED DISTRITAL'!$B$1:$XFD$1,0)
        )&lt;&gt;"",
        "CON COBERTURA CENEPRED",
        "SIN COBERTURA CENEPRED"
    ),
    "SIN COBERTURA CENEPRED"
)</f>
        <v>SIN COBERTURA CENEPRED</v>
      </c>
    </row>
    <row r="608" spans="1:8" x14ac:dyDescent="0.35">
      <c r="A608" s="359">
        <v>60417</v>
      </c>
      <c r="B608" t="s">
        <v>31602</v>
      </c>
      <c r="C608">
        <v>604</v>
      </c>
      <c r="D608">
        <v>6</v>
      </c>
      <c r="E608" t="str">
        <f>_xlfn.XLOOKUP(D608,'Ubigeo Departamental'!A:A,'Ubigeo Departamental'!B:B)</f>
        <v>Cajamarca</v>
      </c>
      <c r="F608" t="str" cm="1">
        <f t="array" ref="F608">IFERROR(IF(INDEX('CENEPRED DISTRITAL'!$B:$XFD,
            _xlfn.XMATCH($F$1,'CENEPRED DISTRITAL'!$A:$A,0),
            _xlfn.XMATCH(A608,'CENEPRED DISTRITAL'!$B$1:$XFD$1,0)
        )&lt;&gt;"",        "CON COBERTURA CENEPRED",        "SIN COBERTURA CENEPRED"    ),    "SIN COBERTURA CENEPRED")</f>
        <v>CON COBERTURA CENEPRED</v>
      </c>
      <c r="G608" t="str" cm="1">
        <f t="array" ref="G608">IFERROR(
    IF(
        INDEX(
            'CENEPRED DISTRITAL'!$B:$XFD,
            _xlfn.XMATCH($G$1,'CENEPRED DISTRITAL'!$A:$A,0),
            _xlfn.XMATCH(A608,'CENEPRED DISTRITAL'!$B$1:$XFD$1,0)
        )&lt;&gt;"",
        "CON COBERTURA CENEPRED",
        "SIN COBERTURA CENEPRED"
    ),
    "SIN COBERTURA CENEPRED"
)</f>
        <v>CON COBERTURA CENEPRED</v>
      </c>
      <c r="H608" t="str" cm="1">
        <f t="array" ref="H608">IFERROR(
    IF(
        INDEX(
            'CENEPRED DISTRITAL'!$B:$XFD,
            _xlfn.XMATCH($H$1,'CENEPRED DISTRITAL'!$A:$A,0),
            _xlfn.XMATCH(A608,'CENEPRED DISTRITAL'!$B$1:$XFD$1,0)
        )&lt;&gt;"",
        "CON COBERTURA CENEPRED",
        "SIN COBERTURA CENEPRED"
    ),
    "SIN COBERTURA CENEPRED"
)</f>
        <v>CON COBERTURA CENEPRED</v>
      </c>
    </row>
    <row r="609" spans="1:8" x14ac:dyDescent="0.35">
      <c r="A609" s="359">
        <v>60418</v>
      </c>
      <c r="B609" t="s">
        <v>36781</v>
      </c>
      <c r="C609">
        <v>604</v>
      </c>
      <c r="D609">
        <v>6</v>
      </c>
      <c r="E609" t="str">
        <f>_xlfn.XLOOKUP(D609,'Ubigeo Departamental'!A:A,'Ubigeo Departamental'!B:B)</f>
        <v>Cajamarca</v>
      </c>
      <c r="F609" t="str" cm="1">
        <f t="array" ref="F609">IFERROR(IF(INDEX('CENEPRED DISTRITAL'!$B:$XFD,
            _xlfn.XMATCH($F$1,'CENEPRED DISTRITAL'!$A:$A,0),
            _xlfn.XMATCH(A609,'CENEPRED DISTRITAL'!$B$1:$XFD$1,0)
        )&lt;&gt;"",        "CON COBERTURA CENEPRED",        "SIN COBERTURA CENEPRED"    ),    "SIN COBERTURA CENEPRED")</f>
        <v>SIN COBERTURA CENEPRED</v>
      </c>
      <c r="G609" t="str" cm="1">
        <f t="array" ref="G609">IFERROR(
    IF(
        INDEX(
            'CENEPRED DISTRITAL'!$B:$XFD,
            _xlfn.XMATCH($G$1,'CENEPRED DISTRITAL'!$A:$A,0),
            _xlfn.XMATCH(A609,'CENEPRED DISTRITAL'!$B$1:$XFD$1,0)
        )&lt;&gt;"",
        "CON COBERTURA CENEPRED",
        "SIN COBERTURA CENEPRED"
    ),
    "SIN COBERTURA CENEPRED"
)</f>
        <v>SIN COBERTURA CENEPRED</v>
      </c>
      <c r="H609" t="str" cm="1">
        <f t="array" ref="H609">IFERROR(
    IF(
        INDEX(
            'CENEPRED DISTRITAL'!$B:$XFD,
            _xlfn.XMATCH($H$1,'CENEPRED DISTRITAL'!$A:$A,0),
            _xlfn.XMATCH(A609,'CENEPRED DISTRITAL'!$B$1:$XFD$1,0)
        )&lt;&gt;"",
        "CON COBERTURA CENEPRED",
        "SIN COBERTURA CENEPRED"
    ),
    "SIN COBERTURA CENEPRED"
)</f>
        <v>SIN COBERTURA CENEPRED</v>
      </c>
    </row>
    <row r="610" spans="1:8" x14ac:dyDescent="0.35">
      <c r="A610" s="359">
        <v>60419</v>
      </c>
      <c r="B610" t="s">
        <v>36782</v>
      </c>
      <c r="C610">
        <v>604</v>
      </c>
      <c r="D610">
        <v>6</v>
      </c>
      <c r="E610" t="str">
        <f>_xlfn.XLOOKUP(D610,'Ubigeo Departamental'!A:A,'Ubigeo Departamental'!B:B)</f>
        <v>Cajamarca</v>
      </c>
      <c r="F610" t="str" cm="1">
        <f t="array" ref="F610">IFERROR(IF(INDEX('CENEPRED DISTRITAL'!$B:$XFD,
            _xlfn.XMATCH($F$1,'CENEPRED DISTRITAL'!$A:$A,0),
            _xlfn.XMATCH(A610,'CENEPRED DISTRITAL'!$B$1:$XFD$1,0)
        )&lt;&gt;"",        "CON COBERTURA CENEPRED",        "SIN COBERTURA CENEPRED"    ),    "SIN COBERTURA CENEPRED")</f>
        <v>SIN COBERTURA CENEPRED</v>
      </c>
      <c r="G610" t="str" cm="1">
        <f t="array" ref="G610">IFERROR(
    IF(
        INDEX(
            'CENEPRED DISTRITAL'!$B:$XFD,
            _xlfn.XMATCH($G$1,'CENEPRED DISTRITAL'!$A:$A,0),
            _xlfn.XMATCH(A610,'CENEPRED DISTRITAL'!$B$1:$XFD$1,0)
        )&lt;&gt;"",
        "CON COBERTURA CENEPRED",
        "SIN COBERTURA CENEPRED"
    ),
    "SIN COBERTURA CENEPRED"
)</f>
        <v>SIN COBERTURA CENEPRED</v>
      </c>
      <c r="H610" t="str" cm="1">
        <f t="array" ref="H610">IFERROR(
    IF(
        INDEX(
            'CENEPRED DISTRITAL'!$B:$XFD,
            _xlfn.XMATCH($H$1,'CENEPRED DISTRITAL'!$A:$A,0),
            _xlfn.XMATCH(A610,'CENEPRED DISTRITAL'!$B$1:$XFD$1,0)
        )&lt;&gt;"",
        "CON COBERTURA CENEPRED",
        "SIN COBERTURA CENEPRED"
    ),
    "SIN COBERTURA CENEPRED"
)</f>
        <v>SIN COBERTURA CENEPRED</v>
      </c>
    </row>
    <row r="611" spans="1:8" x14ac:dyDescent="0.35">
      <c r="A611" s="359">
        <v>60501</v>
      </c>
      <c r="B611" t="s">
        <v>34303</v>
      </c>
      <c r="C611">
        <v>605</v>
      </c>
      <c r="D611">
        <v>6</v>
      </c>
      <c r="E611" t="str">
        <f>_xlfn.XLOOKUP(D611,'Ubigeo Departamental'!A:A,'Ubigeo Departamental'!B:B)</f>
        <v>Cajamarca</v>
      </c>
      <c r="F611" t="str" cm="1">
        <f t="array" ref="F611">IFERROR(IF(INDEX('CENEPRED DISTRITAL'!$B:$XFD,
            _xlfn.XMATCH($F$1,'CENEPRED DISTRITAL'!$A:$A,0),
            _xlfn.XMATCH(A611,'CENEPRED DISTRITAL'!$B$1:$XFD$1,0)
        )&lt;&gt;"",        "CON COBERTURA CENEPRED",        "SIN COBERTURA CENEPRED"    ),    "SIN COBERTURA CENEPRED")</f>
        <v>SIN COBERTURA CENEPRED</v>
      </c>
      <c r="G611" t="str" cm="1">
        <f t="array" ref="G611">IFERROR(
    IF(
        INDEX(
            'CENEPRED DISTRITAL'!$B:$XFD,
            _xlfn.XMATCH($G$1,'CENEPRED DISTRITAL'!$A:$A,0),
            _xlfn.XMATCH(A611,'CENEPRED DISTRITAL'!$B$1:$XFD$1,0)
        )&lt;&gt;"",
        "CON COBERTURA CENEPRED",
        "SIN COBERTURA CENEPRED"
    ),
    "SIN COBERTURA CENEPRED"
)</f>
        <v>SIN COBERTURA CENEPRED</v>
      </c>
      <c r="H611" t="str" cm="1">
        <f t="array" ref="H611">IFERROR(
    IF(
        INDEX(
            'CENEPRED DISTRITAL'!$B:$XFD,
            _xlfn.XMATCH($H$1,'CENEPRED DISTRITAL'!$A:$A,0),
            _xlfn.XMATCH(A611,'CENEPRED DISTRITAL'!$B$1:$XFD$1,0)
        )&lt;&gt;"",
        "CON COBERTURA CENEPRED",
        "SIN COBERTURA CENEPRED"
    ),
    "SIN COBERTURA CENEPRED"
)</f>
        <v>SIN COBERTURA CENEPRED</v>
      </c>
    </row>
    <row r="612" spans="1:8" x14ac:dyDescent="0.35">
      <c r="A612" s="359">
        <v>60502</v>
      </c>
      <c r="B612" t="s">
        <v>34412</v>
      </c>
      <c r="C612">
        <v>605</v>
      </c>
      <c r="D612">
        <v>6</v>
      </c>
      <c r="E612" t="str">
        <f>_xlfn.XLOOKUP(D612,'Ubigeo Departamental'!A:A,'Ubigeo Departamental'!B:B)</f>
        <v>Cajamarca</v>
      </c>
      <c r="F612" t="str" cm="1">
        <f t="array" ref="F612">IFERROR(IF(INDEX('CENEPRED DISTRITAL'!$B:$XFD,
            _xlfn.XMATCH($F$1,'CENEPRED DISTRITAL'!$A:$A,0),
            _xlfn.XMATCH(A612,'CENEPRED DISTRITAL'!$B$1:$XFD$1,0)
        )&lt;&gt;"",        "CON COBERTURA CENEPRED",        "SIN COBERTURA CENEPRED"    ),    "SIN COBERTURA CENEPRED")</f>
        <v>SIN COBERTURA CENEPRED</v>
      </c>
      <c r="G612" t="str" cm="1">
        <f t="array" ref="G612">IFERROR(
    IF(
        INDEX(
            'CENEPRED DISTRITAL'!$B:$XFD,
            _xlfn.XMATCH($G$1,'CENEPRED DISTRITAL'!$A:$A,0),
            _xlfn.XMATCH(A612,'CENEPRED DISTRITAL'!$B$1:$XFD$1,0)
        )&lt;&gt;"",
        "CON COBERTURA CENEPRED",
        "SIN COBERTURA CENEPRED"
    ),
    "SIN COBERTURA CENEPRED"
)</f>
        <v>SIN COBERTURA CENEPRED</v>
      </c>
      <c r="H612" t="str" cm="1">
        <f t="array" ref="H612">IFERROR(
    IF(
        INDEX(
            'CENEPRED DISTRITAL'!$B:$XFD,
            _xlfn.XMATCH($H$1,'CENEPRED DISTRITAL'!$A:$A,0),
            _xlfn.XMATCH(A612,'CENEPRED DISTRITAL'!$B$1:$XFD$1,0)
        )&lt;&gt;"",
        "CON COBERTURA CENEPRED",
        "SIN COBERTURA CENEPRED"
    ),
    "SIN COBERTURA CENEPRED"
)</f>
        <v>SIN COBERTURA CENEPRED</v>
      </c>
    </row>
    <row r="613" spans="1:8" x14ac:dyDescent="0.35">
      <c r="A613" s="359">
        <v>60503</v>
      </c>
      <c r="B613" t="s">
        <v>34615</v>
      </c>
      <c r="C613">
        <v>605</v>
      </c>
      <c r="D613">
        <v>6</v>
      </c>
      <c r="E613" t="str">
        <f>_xlfn.XLOOKUP(D613,'Ubigeo Departamental'!A:A,'Ubigeo Departamental'!B:B)</f>
        <v>Cajamarca</v>
      </c>
      <c r="F613" t="str" cm="1">
        <f t="array" ref="F613">IFERROR(IF(INDEX('CENEPRED DISTRITAL'!$B:$XFD,
            _xlfn.XMATCH($F$1,'CENEPRED DISTRITAL'!$A:$A,0),
            _xlfn.XMATCH(A613,'CENEPRED DISTRITAL'!$B$1:$XFD$1,0)
        )&lt;&gt;"",        "CON COBERTURA CENEPRED",        "SIN COBERTURA CENEPRED"    ),    "SIN COBERTURA CENEPRED")</f>
        <v>SIN COBERTURA CENEPRED</v>
      </c>
      <c r="G613" t="str" cm="1">
        <f t="array" ref="G613">IFERROR(
    IF(
        INDEX(
            'CENEPRED DISTRITAL'!$B:$XFD,
            _xlfn.XMATCH($G$1,'CENEPRED DISTRITAL'!$A:$A,0),
            _xlfn.XMATCH(A613,'CENEPRED DISTRITAL'!$B$1:$XFD$1,0)
        )&lt;&gt;"",
        "CON COBERTURA CENEPRED",
        "SIN COBERTURA CENEPRED"
    ),
    "SIN COBERTURA CENEPRED"
)</f>
        <v>SIN COBERTURA CENEPRED</v>
      </c>
      <c r="H613" t="str" cm="1">
        <f t="array" ref="H613">IFERROR(
    IF(
        INDEX(
            'CENEPRED DISTRITAL'!$B:$XFD,
            _xlfn.XMATCH($H$1,'CENEPRED DISTRITAL'!$A:$A,0),
            _xlfn.XMATCH(A613,'CENEPRED DISTRITAL'!$B$1:$XFD$1,0)
        )&lt;&gt;"",
        "CON COBERTURA CENEPRED",
        "SIN COBERTURA CENEPRED"
    ),
    "SIN COBERTURA CENEPRED"
)</f>
        <v>SIN COBERTURA CENEPRED</v>
      </c>
    </row>
    <row r="614" spans="1:8" x14ac:dyDescent="0.35">
      <c r="A614" s="359">
        <v>60504</v>
      </c>
      <c r="B614" t="s">
        <v>36783</v>
      </c>
      <c r="C614">
        <v>605</v>
      </c>
      <c r="D614">
        <v>6</v>
      </c>
      <c r="E614" t="str">
        <f>_xlfn.XLOOKUP(D614,'Ubigeo Departamental'!A:A,'Ubigeo Departamental'!B:B)</f>
        <v>Cajamarca</v>
      </c>
      <c r="F614" t="str" cm="1">
        <f t="array" ref="F614">IFERROR(IF(INDEX('CENEPRED DISTRITAL'!$B:$XFD,
            _xlfn.XMATCH($F$1,'CENEPRED DISTRITAL'!$A:$A,0),
            _xlfn.XMATCH(A614,'CENEPRED DISTRITAL'!$B$1:$XFD$1,0)
        )&lt;&gt;"",        "CON COBERTURA CENEPRED",        "SIN COBERTURA CENEPRED"    ),    "SIN COBERTURA CENEPRED")</f>
        <v>SIN COBERTURA CENEPRED</v>
      </c>
      <c r="G614" t="str" cm="1">
        <f t="array" ref="G614">IFERROR(
    IF(
        INDEX(
            'CENEPRED DISTRITAL'!$B:$XFD,
            _xlfn.XMATCH($G$1,'CENEPRED DISTRITAL'!$A:$A,0),
            _xlfn.XMATCH(A614,'CENEPRED DISTRITAL'!$B$1:$XFD$1,0)
        )&lt;&gt;"",
        "CON COBERTURA CENEPRED",
        "SIN COBERTURA CENEPRED"
    ),
    "SIN COBERTURA CENEPRED"
)</f>
        <v>SIN COBERTURA CENEPRED</v>
      </c>
      <c r="H614" t="str" cm="1">
        <f t="array" ref="H614">IFERROR(
    IF(
        INDEX(
            'CENEPRED DISTRITAL'!$B:$XFD,
            _xlfn.XMATCH($H$1,'CENEPRED DISTRITAL'!$A:$A,0),
            _xlfn.XMATCH(A614,'CENEPRED DISTRITAL'!$B$1:$XFD$1,0)
        )&lt;&gt;"",
        "CON COBERTURA CENEPRED",
        "SIN COBERTURA CENEPRED"
    ),
    "SIN COBERTURA CENEPRED"
)</f>
        <v>SIN COBERTURA CENEPRED</v>
      </c>
    </row>
    <row r="615" spans="1:8" x14ac:dyDescent="0.35">
      <c r="A615" s="359">
        <v>60505</v>
      </c>
      <c r="B615" t="s">
        <v>34842</v>
      </c>
      <c r="C615">
        <v>605</v>
      </c>
      <c r="D615">
        <v>6</v>
      </c>
      <c r="E615" t="str">
        <f>_xlfn.XLOOKUP(D615,'Ubigeo Departamental'!A:A,'Ubigeo Departamental'!B:B)</f>
        <v>Cajamarca</v>
      </c>
      <c r="F615" t="str" cm="1">
        <f t="array" ref="F615">IFERROR(IF(INDEX('CENEPRED DISTRITAL'!$B:$XFD,
            _xlfn.XMATCH($F$1,'CENEPRED DISTRITAL'!$A:$A,0),
            _xlfn.XMATCH(A615,'CENEPRED DISTRITAL'!$B$1:$XFD$1,0)
        )&lt;&gt;"",        "CON COBERTURA CENEPRED",        "SIN COBERTURA CENEPRED"    ),    "SIN COBERTURA CENEPRED")</f>
        <v>SIN COBERTURA CENEPRED</v>
      </c>
      <c r="G615" t="str" cm="1">
        <f t="array" ref="G615">IFERROR(
    IF(
        INDEX(
            'CENEPRED DISTRITAL'!$B:$XFD,
            _xlfn.XMATCH($G$1,'CENEPRED DISTRITAL'!$A:$A,0),
            _xlfn.XMATCH(A615,'CENEPRED DISTRITAL'!$B$1:$XFD$1,0)
        )&lt;&gt;"",
        "CON COBERTURA CENEPRED",
        "SIN COBERTURA CENEPRED"
    ),
    "SIN COBERTURA CENEPRED"
)</f>
        <v>SIN COBERTURA CENEPRED</v>
      </c>
      <c r="H615" t="str" cm="1">
        <f t="array" ref="H615">IFERROR(
    IF(
        INDEX(
            'CENEPRED DISTRITAL'!$B:$XFD,
            _xlfn.XMATCH($H$1,'CENEPRED DISTRITAL'!$A:$A,0),
            _xlfn.XMATCH(A615,'CENEPRED DISTRITAL'!$B$1:$XFD$1,0)
        )&lt;&gt;"",
        "CON COBERTURA CENEPRED",
        "SIN COBERTURA CENEPRED"
    ),
    "SIN COBERTURA CENEPRED"
)</f>
        <v>SIN COBERTURA CENEPRED</v>
      </c>
    </row>
    <row r="616" spans="1:8" x14ac:dyDescent="0.35">
      <c r="A616" s="359">
        <v>60506</v>
      </c>
      <c r="B616" t="s">
        <v>36784</v>
      </c>
      <c r="C616">
        <v>605</v>
      </c>
      <c r="D616">
        <v>6</v>
      </c>
      <c r="E616" t="str">
        <f>_xlfn.XLOOKUP(D616,'Ubigeo Departamental'!A:A,'Ubigeo Departamental'!B:B)</f>
        <v>Cajamarca</v>
      </c>
      <c r="F616" t="str" cm="1">
        <f t="array" ref="F616">IFERROR(IF(INDEX('CENEPRED DISTRITAL'!$B:$XFD,
            _xlfn.XMATCH($F$1,'CENEPRED DISTRITAL'!$A:$A,0),
            _xlfn.XMATCH(A616,'CENEPRED DISTRITAL'!$B$1:$XFD$1,0)
        )&lt;&gt;"",        "CON COBERTURA CENEPRED",        "SIN COBERTURA CENEPRED"    ),    "SIN COBERTURA CENEPRED")</f>
        <v>SIN COBERTURA CENEPRED</v>
      </c>
      <c r="G616" t="str" cm="1">
        <f t="array" ref="G616">IFERROR(
    IF(
        INDEX(
            'CENEPRED DISTRITAL'!$B:$XFD,
            _xlfn.XMATCH($G$1,'CENEPRED DISTRITAL'!$A:$A,0),
            _xlfn.XMATCH(A616,'CENEPRED DISTRITAL'!$B$1:$XFD$1,0)
        )&lt;&gt;"",
        "CON COBERTURA CENEPRED",
        "SIN COBERTURA CENEPRED"
    ),
    "SIN COBERTURA CENEPRED"
)</f>
        <v>SIN COBERTURA CENEPRED</v>
      </c>
      <c r="H616" t="str" cm="1">
        <f t="array" ref="H616">IFERROR(
    IF(
        INDEX(
            'CENEPRED DISTRITAL'!$B:$XFD,
            _xlfn.XMATCH($H$1,'CENEPRED DISTRITAL'!$A:$A,0),
            _xlfn.XMATCH(A616,'CENEPRED DISTRITAL'!$B$1:$XFD$1,0)
        )&lt;&gt;"",
        "CON COBERTURA CENEPRED",
        "SIN COBERTURA CENEPRED"
    ),
    "SIN COBERTURA CENEPRED"
)</f>
        <v>SIN COBERTURA CENEPRED</v>
      </c>
    </row>
    <row r="617" spans="1:8" x14ac:dyDescent="0.35">
      <c r="A617" s="359">
        <v>60507</v>
      </c>
      <c r="B617" t="s">
        <v>34843</v>
      </c>
      <c r="C617">
        <v>605</v>
      </c>
      <c r="D617">
        <v>6</v>
      </c>
      <c r="E617" t="str">
        <f>_xlfn.XLOOKUP(D617,'Ubigeo Departamental'!A:A,'Ubigeo Departamental'!B:B)</f>
        <v>Cajamarca</v>
      </c>
      <c r="F617" t="str" cm="1">
        <f t="array" ref="F617">IFERROR(IF(INDEX('CENEPRED DISTRITAL'!$B:$XFD,
            _xlfn.XMATCH($F$1,'CENEPRED DISTRITAL'!$A:$A,0),
            _xlfn.XMATCH(A617,'CENEPRED DISTRITAL'!$B$1:$XFD$1,0)
        )&lt;&gt;"",        "CON COBERTURA CENEPRED",        "SIN COBERTURA CENEPRED"    ),    "SIN COBERTURA CENEPRED")</f>
        <v>SIN COBERTURA CENEPRED</v>
      </c>
      <c r="G617" t="str" cm="1">
        <f t="array" ref="G617">IFERROR(
    IF(
        INDEX(
            'CENEPRED DISTRITAL'!$B:$XFD,
            _xlfn.XMATCH($G$1,'CENEPRED DISTRITAL'!$A:$A,0),
            _xlfn.XMATCH(A617,'CENEPRED DISTRITAL'!$B$1:$XFD$1,0)
        )&lt;&gt;"",
        "CON COBERTURA CENEPRED",
        "SIN COBERTURA CENEPRED"
    ),
    "SIN COBERTURA CENEPRED"
)</f>
        <v>SIN COBERTURA CENEPRED</v>
      </c>
      <c r="H617" t="str" cm="1">
        <f t="array" ref="H617">IFERROR(
    IF(
        INDEX(
            'CENEPRED DISTRITAL'!$B:$XFD,
            _xlfn.XMATCH($H$1,'CENEPRED DISTRITAL'!$A:$A,0),
            _xlfn.XMATCH(A617,'CENEPRED DISTRITAL'!$B$1:$XFD$1,0)
        )&lt;&gt;"",
        "CON COBERTURA CENEPRED",
        "SIN COBERTURA CENEPRED"
    ),
    "SIN COBERTURA CENEPRED"
)</f>
        <v>SIN COBERTURA CENEPRED</v>
      </c>
    </row>
    <row r="618" spans="1:8" x14ac:dyDescent="0.35">
      <c r="A618" s="359">
        <v>60508</v>
      </c>
      <c r="B618" t="s">
        <v>34481</v>
      </c>
      <c r="C618">
        <v>605</v>
      </c>
      <c r="D618">
        <v>6</v>
      </c>
      <c r="E618" t="str">
        <f>_xlfn.XLOOKUP(D618,'Ubigeo Departamental'!A:A,'Ubigeo Departamental'!B:B)</f>
        <v>Cajamarca</v>
      </c>
      <c r="F618" t="str" cm="1">
        <f t="array" ref="F618">IFERROR(IF(INDEX('CENEPRED DISTRITAL'!$B:$XFD,
            _xlfn.XMATCH($F$1,'CENEPRED DISTRITAL'!$A:$A,0),
            _xlfn.XMATCH(A618,'CENEPRED DISTRITAL'!$B$1:$XFD$1,0)
        )&lt;&gt;"",        "CON COBERTURA CENEPRED",        "SIN COBERTURA CENEPRED"    ),    "SIN COBERTURA CENEPRED")</f>
        <v>SIN COBERTURA CENEPRED</v>
      </c>
      <c r="G618" t="str" cm="1">
        <f t="array" ref="G618">IFERROR(
    IF(
        INDEX(
            'CENEPRED DISTRITAL'!$B:$XFD,
            _xlfn.XMATCH($G$1,'CENEPRED DISTRITAL'!$A:$A,0),
            _xlfn.XMATCH(A618,'CENEPRED DISTRITAL'!$B$1:$XFD$1,0)
        )&lt;&gt;"",
        "CON COBERTURA CENEPRED",
        "SIN COBERTURA CENEPRED"
    ),
    "SIN COBERTURA CENEPRED"
)</f>
        <v>SIN COBERTURA CENEPRED</v>
      </c>
      <c r="H618" t="str" cm="1">
        <f t="array" ref="H618">IFERROR(
    IF(
        INDEX(
            'CENEPRED DISTRITAL'!$B:$XFD,
            _xlfn.XMATCH($H$1,'CENEPRED DISTRITAL'!$A:$A,0),
            _xlfn.XMATCH(A618,'CENEPRED DISTRITAL'!$B$1:$XFD$1,0)
        )&lt;&gt;"",
        "CON COBERTURA CENEPRED",
        "SIN COBERTURA CENEPRED"
    ),
    "SIN COBERTURA CENEPRED"
)</f>
        <v>SIN COBERTURA CENEPRED</v>
      </c>
    </row>
    <row r="619" spans="1:8" x14ac:dyDescent="0.35">
      <c r="A619" s="359">
        <v>60601</v>
      </c>
      <c r="B619" t="s">
        <v>31603</v>
      </c>
      <c r="C619">
        <v>606</v>
      </c>
      <c r="D619">
        <v>6</v>
      </c>
      <c r="E619" t="str">
        <f>_xlfn.XLOOKUP(D619,'Ubigeo Departamental'!A:A,'Ubigeo Departamental'!B:B)</f>
        <v>Cajamarca</v>
      </c>
      <c r="F619" t="str" cm="1">
        <f t="array" ref="F619">IFERROR(IF(INDEX('CENEPRED DISTRITAL'!$B:$XFD,
            _xlfn.XMATCH($F$1,'CENEPRED DISTRITAL'!$A:$A,0),
            _xlfn.XMATCH(A619,'CENEPRED DISTRITAL'!$B$1:$XFD$1,0)
        )&lt;&gt;"",        "CON COBERTURA CENEPRED",        "SIN COBERTURA CENEPRED"    ),    "SIN COBERTURA CENEPRED")</f>
        <v>CON COBERTURA CENEPRED</v>
      </c>
      <c r="G619" t="str" cm="1">
        <f t="array" ref="G619">IFERROR(
    IF(
        INDEX(
            'CENEPRED DISTRITAL'!$B:$XFD,
            _xlfn.XMATCH($G$1,'CENEPRED DISTRITAL'!$A:$A,0),
            _xlfn.XMATCH(A619,'CENEPRED DISTRITAL'!$B$1:$XFD$1,0)
        )&lt;&gt;"",
        "CON COBERTURA CENEPRED",
        "SIN COBERTURA CENEPRED"
    ),
    "SIN COBERTURA CENEPRED"
)</f>
        <v>CON COBERTURA CENEPRED</v>
      </c>
      <c r="H619" t="str" cm="1">
        <f t="array" ref="H619">IFERROR(
    IF(
        INDEX(
            'CENEPRED DISTRITAL'!$B:$XFD,
            _xlfn.XMATCH($H$1,'CENEPRED DISTRITAL'!$A:$A,0),
            _xlfn.XMATCH(A619,'CENEPRED DISTRITAL'!$B$1:$XFD$1,0)
        )&lt;&gt;"",
        "CON COBERTURA CENEPRED",
        "SIN COBERTURA CENEPRED"
    ),
    "SIN COBERTURA CENEPRED"
)</f>
        <v>CON COBERTURA CENEPRED</v>
      </c>
    </row>
    <row r="620" spans="1:8" x14ac:dyDescent="0.35">
      <c r="A620" s="359">
        <v>60602</v>
      </c>
      <c r="B620" t="s">
        <v>34482</v>
      </c>
      <c r="C620">
        <v>606</v>
      </c>
      <c r="D620">
        <v>6</v>
      </c>
      <c r="E620" t="str">
        <f>_xlfn.XLOOKUP(D620,'Ubigeo Departamental'!A:A,'Ubigeo Departamental'!B:B)</f>
        <v>Cajamarca</v>
      </c>
      <c r="F620" t="str" cm="1">
        <f t="array" ref="F620">IFERROR(IF(INDEX('CENEPRED DISTRITAL'!$B:$XFD,
            _xlfn.XMATCH($F$1,'CENEPRED DISTRITAL'!$A:$A,0),
            _xlfn.XMATCH(A620,'CENEPRED DISTRITAL'!$B$1:$XFD$1,0)
        )&lt;&gt;"",        "CON COBERTURA CENEPRED",        "SIN COBERTURA CENEPRED"    ),    "SIN COBERTURA CENEPRED")</f>
        <v>SIN COBERTURA CENEPRED</v>
      </c>
      <c r="G620" t="str" cm="1">
        <f t="array" ref="G620">IFERROR(
    IF(
        INDEX(
            'CENEPRED DISTRITAL'!$B:$XFD,
            _xlfn.XMATCH($G$1,'CENEPRED DISTRITAL'!$A:$A,0),
            _xlfn.XMATCH(A620,'CENEPRED DISTRITAL'!$B$1:$XFD$1,0)
        )&lt;&gt;"",
        "CON COBERTURA CENEPRED",
        "SIN COBERTURA CENEPRED"
    ),
    "SIN COBERTURA CENEPRED"
)</f>
        <v>SIN COBERTURA CENEPRED</v>
      </c>
      <c r="H620" t="str" cm="1">
        <f t="array" ref="H620">IFERROR(
    IF(
        INDEX(
            'CENEPRED DISTRITAL'!$B:$XFD,
            _xlfn.XMATCH($H$1,'CENEPRED DISTRITAL'!$A:$A,0),
            _xlfn.XMATCH(A620,'CENEPRED DISTRITAL'!$B$1:$XFD$1,0)
        )&lt;&gt;"",
        "CON COBERTURA CENEPRED",
        "SIN COBERTURA CENEPRED"
    ),
    "SIN COBERTURA CENEPRED"
)</f>
        <v>SIN COBERTURA CENEPRED</v>
      </c>
    </row>
    <row r="621" spans="1:8" x14ac:dyDescent="0.35">
      <c r="A621" s="359">
        <v>60603</v>
      </c>
      <c r="B621" t="s">
        <v>36785</v>
      </c>
      <c r="C621">
        <v>606</v>
      </c>
      <c r="D621">
        <v>6</v>
      </c>
      <c r="E621" t="str">
        <f>_xlfn.XLOOKUP(D621,'Ubigeo Departamental'!A:A,'Ubigeo Departamental'!B:B)</f>
        <v>Cajamarca</v>
      </c>
      <c r="F621" t="str" cm="1">
        <f t="array" ref="F621">IFERROR(IF(INDEX('CENEPRED DISTRITAL'!$B:$XFD,
            _xlfn.XMATCH($F$1,'CENEPRED DISTRITAL'!$A:$A,0),
            _xlfn.XMATCH(A621,'CENEPRED DISTRITAL'!$B$1:$XFD$1,0)
        )&lt;&gt;"",        "CON COBERTURA CENEPRED",        "SIN COBERTURA CENEPRED"    ),    "SIN COBERTURA CENEPRED")</f>
        <v>SIN COBERTURA CENEPRED</v>
      </c>
      <c r="G621" t="str" cm="1">
        <f t="array" ref="G621">IFERROR(
    IF(
        INDEX(
            'CENEPRED DISTRITAL'!$B:$XFD,
            _xlfn.XMATCH($G$1,'CENEPRED DISTRITAL'!$A:$A,0),
            _xlfn.XMATCH(A621,'CENEPRED DISTRITAL'!$B$1:$XFD$1,0)
        )&lt;&gt;"",
        "CON COBERTURA CENEPRED",
        "SIN COBERTURA CENEPRED"
    ),
    "SIN COBERTURA CENEPRED"
)</f>
        <v>SIN COBERTURA CENEPRED</v>
      </c>
      <c r="H621" t="str" cm="1">
        <f t="array" ref="H621">IFERROR(
    IF(
        INDEX(
            'CENEPRED DISTRITAL'!$B:$XFD,
            _xlfn.XMATCH($H$1,'CENEPRED DISTRITAL'!$A:$A,0),
            _xlfn.XMATCH(A621,'CENEPRED DISTRITAL'!$B$1:$XFD$1,0)
        )&lt;&gt;"",
        "CON COBERTURA CENEPRED",
        "SIN COBERTURA CENEPRED"
    ),
    "SIN COBERTURA CENEPRED"
)</f>
        <v>SIN COBERTURA CENEPRED</v>
      </c>
    </row>
    <row r="622" spans="1:8" x14ac:dyDescent="0.35">
      <c r="A622" s="359">
        <v>60604</v>
      </c>
      <c r="B622" t="s">
        <v>36786</v>
      </c>
      <c r="C622">
        <v>606</v>
      </c>
      <c r="D622">
        <v>6</v>
      </c>
      <c r="E622" t="str">
        <f>_xlfn.XLOOKUP(D622,'Ubigeo Departamental'!A:A,'Ubigeo Departamental'!B:B)</f>
        <v>Cajamarca</v>
      </c>
      <c r="F622" t="str" cm="1">
        <f t="array" ref="F622">IFERROR(IF(INDEX('CENEPRED DISTRITAL'!$B:$XFD,
            _xlfn.XMATCH($F$1,'CENEPRED DISTRITAL'!$A:$A,0),
            _xlfn.XMATCH(A622,'CENEPRED DISTRITAL'!$B$1:$XFD$1,0)
        )&lt;&gt;"",        "CON COBERTURA CENEPRED",        "SIN COBERTURA CENEPRED"    ),    "SIN COBERTURA CENEPRED")</f>
        <v>SIN COBERTURA CENEPRED</v>
      </c>
      <c r="G622" t="str" cm="1">
        <f t="array" ref="G622">IFERROR(
    IF(
        INDEX(
            'CENEPRED DISTRITAL'!$B:$XFD,
            _xlfn.XMATCH($G$1,'CENEPRED DISTRITAL'!$A:$A,0),
            _xlfn.XMATCH(A622,'CENEPRED DISTRITAL'!$B$1:$XFD$1,0)
        )&lt;&gt;"",
        "CON COBERTURA CENEPRED",
        "SIN COBERTURA CENEPRED"
    ),
    "SIN COBERTURA CENEPRED"
)</f>
        <v>SIN COBERTURA CENEPRED</v>
      </c>
      <c r="H622" t="str" cm="1">
        <f t="array" ref="H622">IFERROR(
    IF(
        INDEX(
            'CENEPRED DISTRITAL'!$B:$XFD,
            _xlfn.XMATCH($H$1,'CENEPRED DISTRITAL'!$A:$A,0),
            _xlfn.XMATCH(A622,'CENEPRED DISTRITAL'!$B$1:$XFD$1,0)
        )&lt;&gt;"",
        "CON COBERTURA CENEPRED",
        "SIN COBERTURA CENEPRED"
    ),
    "SIN COBERTURA CENEPRED"
)</f>
        <v>SIN COBERTURA CENEPRED</v>
      </c>
    </row>
    <row r="623" spans="1:8" x14ac:dyDescent="0.35">
      <c r="A623" s="359">
        <v>60605</v>
      </c>
      <c r="B623" t="s">
        <v>36787</v>
      </c>
      <c r="C623">
        <v>606</v>
      </c>
      <c r="D623">
        <v>6</v>
      </c>
      <c r="E623" t="str">
        <f>_xlfn.XLOOKUP(D623,'Ubigeo Departamental'!A:A,'Ubigeo Departamental'!B:B)</f>
        <v>Cajamarca</v>
      </c>
      <c r="F623" t="str" cm="1">
        <f t="array" ref="F623">IFERROR(IF(INDEX('CENEPRED DISTRITAL'!$B:$XFD,
            _xlfn.XMATCH($F$1,'CENEPRED DISTRITAL'!$A:$A,0),
            _xlfn.XMATCH(A623,'CENEPRED DISTRITAL'!$B$1:$XFD$1,0)
        )&lt;&gt;"",        "CON COBERTURA CENEPRED",        "SIN COBERTURA CENEPRED"    ),    "SIN COBERTURA CENEPRED")</f>
        <v>SIN COBERTURA CENEPRED</v>
      </c>
      <c r="G623" t="str" cm="1">
        <f t="array" ref="G623">IFERROR(
    IF(
        INDEX(
            'CENEPRED DISTRITAL'!$B:$XFD,
            _xlfn.XMATCH($G$1,'CENEPRED DISTRITAL'!$A:$A,0),
            _xlfn.XMATCH(A623,'CENEPRED DISTRITAL'!$B$1:$XFD$1,0)
        )&lt;&gt;"",
        "CON COBERTURA CENEPRED",
        "SIN COBERTURA CENEPRED"
    ),
    "SIN COBERTURA CENEPRED"
)</f>
        <v>SIN COBERTURA CENEPRED</v>
      </c>
      <c r="H623" t="str" cm="1">
        <f t="array" ref="H623">IFERROR(
    IF(
        INDEX(
            'CENEPRED DISTRITAL'!$B:$XFD,
            _xlfn.XMATCH($H$1,'CENEPRED DISTRITAL'!$A:$A,0),
            _xlfn.XMATCH(A623,'CENEPRED DISTRITAL'!$B$1:$XFD$1,0)
        )&lt;&gt;"",
        "CON COBERTURA CENEPRED",
        "SIN COBERTURA CENEPRED"
    ),
    "SIN COBERTURA CENEPRED"
)</f>
        <v>SIN COBERTURA CENEPRED</v>
      </c>
    </row>
    <row r="624" spans="1:8" x14ac:dyDescent="0.35">
      <c r="A624" s="359">
        <v>60606</v>
      </c>
      <c r="B624" t="s">
        <v>36788</v>
      </c>
      <c r="C624">
        <v>606</v>
      </c>
      <c r="D624">
        <v>6</v>
      </c>
      <c r="E624" t="str">
        <f>_xlfn.XLOOKUP(D624,'Ubigeo Departamental'!A:A,'Ubigeo Departamental'!B:B)</f>
        <v>Cajamarca</v>
      </c>
      <c r="F624" t="str" cm="1">
        <f t="array" ref="F624">IFERROR(IF(INDEX('CENEPRED DISTRITAL'!$B:$XFD,
            _xlfn.XMATCH($F$1,'CENEPRED DISTRITAL'!$A:$A,0),
            _xlfn.XMATCH(A624,'CENEPRED DISTRITAL'!$B$1:$XFD$1,0)
        )&lt;&gt;"",        "CON COBERTURA CENEPRED",        "SIN COBERTURA CENEPRED"    ),    "SIN COBERTURA CENEPRED")</f>
        <v>SIN COBERTURA CENEPRED</v>
      </c>
      <c r="G624" t="str" cm="1">
        <f t="array" ref="G624">IFERROR(
    IF(
        INDEX(
            'CENEPRED DISTRITAL'!$B:$XFD,
            _xlfn.XMATCH($G$1,'CENEPRED DISTRITAL'!$A:$A,0),
            _xlfn.XMATCH(A624,'CENEPRED DISTRITAL'!$B$1:$XFD$1,0)
        )&lt;&gt;"",
        "CON COBERTURA CENEPRED",
        "SIN COBERTURA CENEPRED"
    ),
    "SIN COBERTURA CENEPRED"
)</f>
        <v>SIN COBERTURA CENEPRED</v>
      </c>
      <c r="H624" t="str" cm="1">
        <f t="array" ref="H624">IFERROR(
    IF(
        INDEX(
            'CENEPRED DISTRITAL'!$B:$XFD,
            _xlfn.XMATCH($H$1,'CENEPRED DISTRITAL'!$A:$A,0),
            _xlfn.XMATCH(A624,'CENEPRED DISTRITAL'!$B$1:$XFD$1,0)
        )&lt;&gt;"",
        "CON COBERTURA CENEPRED",
        "SIN COBERTURA CENEPRED"
    ),
    "SIN COBERTURA CENEPRED"
)</f>
        <v>SIN COBERTURA CENEPRED</v>
      </c>
    </row>
    <row r="625" spans="1:8" x14ac:dyDescent="0.35">
      <c r="A625" s="359">
        <v>60607</v>
      </c>
      <c r="B625" t="s">
        <v>34754</v>
      </c>
      <c r="C625">
        <v>606</v>
      </c>
      <c r="D625">
        <v>6</v>
      </c>
      <c r="E625" t="str">
        <f>_xlfn.XLOOKUP(D625,'Ubigeo Departamental'!A:A,'Ubigeo Departamental'!B:B)</f>
        <v>Cajamarca</v>
      </c>
      <c r="F625" t="str" cm="1">
        <f t="array" ref="F625">IFERROR(IF(INDEX('CENEPRED DISTRITAL'!$B:$XFD,
            _xlfn.XMATCH($F$1,'CENEPRED DISTRITAL'!$A:$A,0),
            _xlfn.XMATCH(A625,'CENEPRED DISTRITAL'!$B$1:$XFD$1,0)
        )&lt;&gt;"",        "CON COBERTURA CENEPRED",        "SIN COBERTURA CENEPRED"    ),    "SIN COBERTURA CENEPRED")</f>
        <v>SIN COBERTURA CENEPRED</v>
      </c>
      <c r="G625" t="str" cm="1">
        <f t="array" ref="G625">IFERROR(
    IF(
        INDEX(
            'CENEPRED DISTRITAL'!$B:$XFD,
            _xlfn.XMATCH($G$1,'CENEPRED DISTRITAL'!$A:$A,0),
            _xlfn.XMATCH(A625,'CENEPRED DISTRITAL'!$B$1:$XFD$1,0)
        )&lt;&gt;"",
        "CON COBERTURA CENEPRED",
        "SIN COBERTURA CENEPRED"
    ),
    "SIN COBERTURA CENEPRED"
)</f>
        <v>SIN COBERTURA CENEPRED</v>
      </c>
      <c r="H625" t="str" cm="1">
        <f t="array" ref="H625">IFERROR(
    IF(
        INDEX(
            'CENEPRED DISTRITAL'!$B:$XFD,
            _xlfn.XMATCH($H$1,'CENEPRED DISTRITAL'!$A:$A,0),
            _xlfn.XMATCH(A625,'CENEPRED DISTRITAL'!$B$1:$XFD$1,0)
        )&lt;&gt;"",
        "CON COBERTURA CENEPRED",
        "SIN COBERTURA CENEPRED"
    ),
    "SIN COBERTURA CENEPRED"
)</f>
        <v>SIN COBERTURA CENEPRED</v>
      </c>
    </row>
    <row r="626" spans="1:8" x14ac:dyDescent="0.35">
      <c r="A626" s="359">
        <v>60608</v>
      </c>
      <c r="B626" t="s">
        <v>36789</v>
      </c>
      <c r="C626">
        <v>606</v>
      </c>
      <c r="D626">
        <v>6</v>
      </c>
      <c r="E626" t="str">
        <f>_xlfn.XLOOKUP(D626,'Ubigeo Departamental'!A:A,'Ubigeo Departamental'!B:B)</f>
        <v>Cajamarca</v>
      </c>
      <c r="F626" t="str" cm="1">
        <f t="array" ref="F626">IFERROR(IF(INDEX('CENEPRED DISTRITAL'!$B:$XFD,
            _xlfn.XMATCH($F$1,'CENEPRED DISTRITAL'!$A:$A,0),
            _xlfn.XMATCH(A626,'CENEPRED DISTRITAL'!$B$1:$XFD$1,0)
        )&lt;&gt;"",        "CON COBERTURA CENEPRED",        "SIN COBERTURA CENEPRED"    ),    "SIN COBERTURA CENEPRED")</f>
        <v>SIN COBERTURA CENEPRED</v>
      </c>
      <c r="G626" t="str" cm="1">
        <f t="array" ref="G626">IFERROR(
    IF(
        INDEX(
            'CENEPRED DISTRITAL'!$B:$XFD,
            _xlfn.XMATCH($G$1,'CENEPRED DISTRITAL'!$A:$A,0),
            _xlfn.XMATCH(A626,'CENEPRED DISTRITAL'!$B$1:$XFD$1,0)
        )&lt;&gt;"",
        "CON COBERTURA CENEPRED",
        "SIN COBERTURA CENEPRED"
    ),
    "SIN COBERTURA CENEPRED"
)</f>
        <v>SIN COBERTURA CENEPRED</v>
      </c>
      <c r="H626" t="str" cm="1">
        <f t="array" ref="H626">IFERROR(
    IF(
        INDEX(
            'CENEPRED DISTRITAL'!$B:$XFD,
            _xlfn.XMATCH($H$1,'CENEPRED DISTRITAL'!$A:$A,0),
            _xlfn.XMATCH(A626,'CENEPRED DISTRITAL'!$B$1:$XFD$1,0)
        )&lt;&gt;"",
        "CON COBERTURA CENEPRED",
        "SIN COBERTURA CENEPRED"
    ),
    "SIN COBERTURA CENEPRED"
)</f>
        <v>SIN COBERTURA CENEPRED</v>
      </c>
    </row>
    <row r="627" spans="1:8" x14ac:dyDescent="0.35">
      <c r="A627" s="359">
        <v>60609</v>
      </c>
      <c r="B627" t="s">
        <v>36790</v>
      </c>
      <c r="C627">
        <v>606</v>
      </c>
      <c r="D627">
        <v>6</v>
      </c>
      <c r="E627" t="str">
        <f>_xlfn.XLOOKUP(D627,'Ubigeo Departamental'!A:A,'Ubigeo Departamental'!B:B)</f>
        <v>Cajamarca</v>
      </c>
      <c r="F627" t="str" cm="1">
        <f t="array" ref="F627">IFERROR(IF(INDEX('CENEPRED DISTRITAL'!$B:$XFD,
            _xlfn.XMATCH($F$1,'CENEPRED DISTRITAL'!$A:$A,0),
            _xlfn.XMATCH(A627,'CENEPRED DISTRITAL'!$B$1:$XFD$1,0)
        )&lt;&gt;"",        "CON COBERTURA CENEPRED",        "SIN COBERTURA CENEPRED"    ),    "SIN COBERTURA CENEPRED")</f>
        <v>SIN COBERTURA CENEPRED</v>
      </c>
      <c r="G627" t="str" cm="1">
        <f t="array" ref="G627">IFERROR(
    IF(
        INDEX(
            'CENEPRED DISTRITAL'!$B:$XFD,
            _xlfn.XMATCH($G$1,'CENEPRED DISTRITAL'!$A:$A,0),
            _xlfn.XMATCH(A627,'CENEPRED DISTRITAL'!$B$1:$XFD$1,0)
        )&lt;&gt;"",
        "CON COBERTURA CENEPRED",
        "SIN COBERTURA CENEPRED"
    ),
    "SIN COBERTURA CENEPRED"
)</f>
        <v>SIN COBERTURA CENEPRED</v>
      </c>
      <c r="H627" t="str" cm="1">
        <f t="array" ref="H627">IFERROR(
    IF(
        INDEX(
            'CENEPRED DISTRITAL'!$B:$XFD,
            _xlfn.XMATCH($H$1,'CENEPRED DISTRITAL'!$A:$A,0),
            _xlfn.XMATCH(A627,'CENEPRED DISTRITAL'!$B$1:$XFD$1,0)
        )&lt;&gt;"",
        "CON COBERTURA CENEPRED",
        "SIN COBERTURA CENEPRED"
    ),
    "SIN COBERTURA CENEPRED"
)</f>
        <v>SIN COBERTURA CENEPRED</v>
      </c>
    </row>
    <row r="628" spans="1:8" x14ac:dyDescent="0.35">
      <c r="A628" s="359">
        <v>60610</v>
      </c>
      <c r="B628" t="s">
        <v>36791</v>
      </c>
      <c r="C628">
        <v>606</v>
      </c>
      <c r="D628">
        <v>6</v>
      </c>
      <c r="E628" t="str">
        <f>_xlfn.XLOOKUP(D628,'Ubigeo Departamental'!A:A,'Ubigeo Departamental'!B:B)</f>
        <v>Cajamarca</v>
      </c>
      <c r="F628" t="str" cm="1">
        <f t="array" ref="F628">IFERROR(IF(INDEX('CENEPRED DISTRITAL'!$B:$XFD,
            _xlfn.XMATCH($F$1,'CENEPRED DISTRITAL'!$A:$A,0),
            _xlfn.XMATCH(A628,'CENEPRED DISTRITAL'!$B$1:$XFD$1,0)
        )&lt;&gt;"",        "CON COBERTURA CENEPRED",        "SIN COBERTURA CENEPRED"    ),    "SIN COBERTURA CENEPRED")</f>
        <v>SIN COBERTURA CENEPRED</v>
      </c>
      <c r="G628" t="str" cm="1">
        <f t="array" ref="G628">IFERROR(
    IF(
        INDEX(
            'CENEPRED DISTRITAL'!$B:$XFD,
            _xlfn.XMATCH($G$1,'CENEPRED DISTRITAL'!$A:$A,0),
            _xlfn.XMATCH(A628,'CENEPRED DISTRITAL'!$B$1:$XFD$1,0)
        )&lt;&gt;"",
        "CON COBERTURA CENEPRED",
        "SIN COBERTURA CENEPRED"
    ),
    "SIN COBERTURA CENEPRED"
)</f>
        <v>SIN COBERTURA CENEPRED</v>
      </c>
      <c r="H628" t="str" cm="1">
        <f t="array" ref="H628">IFERROR(
    IF(
        INDEX(
            'CENEPRED DISTRITAL'!$B:$XFD,
            _xlfn.XMATCH($H$1,'CENEPRED DISTRITAL'!$A:$A,0),
            _xlfn.XMATCH(A628,'CENEPRED DISTRITAL'!$B$1:$XFD$1,0)
        )&lt;&gt;"",
        "CON COBERTURA CENEPRED",
        "SIN COBERTURA CENEPRED"
    ),
    "SIN COBERTURA CENEPRED"
)</f>
        <v>SIN COBERTURA CENEPRED</v>
      </c>
    </row>
    <row r="629" spans="1:8" x14ac:dyDescent="0.35">
      <c r="A629" s="359">
        <v>60611</v>
      </c>
      <c r="B629" t="s">
        <v>31609</v>
      </c>
      <c r="C629">
        <v>606</v>
      </c>
      <c r="D629">
        <v>6</v>
      </c>
      <c r="E629" t="str">
        <f>_xlfn.XLOOKUP(D629,'Ubigeo Departamental'!A:A,'Ubigeo Departamental'!B:B)</f>
        <v>Cajamarca</v>
      </c>
      <c r="F629" t="str" cm="1">
        <f t="array" ref="F629">IFERROR(IF(INDEX('CENEPRED DISTRITAL'!$B:$XFD,
            _xlfn.XMATCH($F$1,'CENEPRED DISTRITAL'!$A:$A,0),
            _xlfn.XMATCH(A629,'CENEPRED DISTRITAL'!$B$1:$XFD$1,0)
        )&lt;&gt;"",        "CON COBERTURA CENEPRED",        "SIN COBERTURA CENEPRED"    ),    "SIN COBERTURA CENEPRED")</f>
        <v>SIN COBERTURA CENEPRED</v>
      </c>
      <c r="G629" t="str" cm="1">
        <f t="array" ref="G629">IFERROR(
    IF(
        INDEX(
            'CENEPRED DISTRITAL'!$B:$XFD,
            _xlfn.XMATCH($G$1,'CENEPRED DISTRITAL'!$A:$A,0),
            _xlfn.XMATCH(A629,'CENEPRED DISTRITAL'!$B$1:$XFD$1,0)
        )&lt;&gt;"",
        "CON COBERTURA CENEPRED",
        "SIN COBERTURA CENEPRED"
    ),
    "SIN COBERTURA CENEPRED"
)</f>
        <v>SIN COBERTURA CENEPRED</v>
      </c>
      <c r="H629" t="str" cm="1">
        <f t="array" ref="H629">IFERROR(
    IF(
        INDEX(
            'CENEPRED DISTRITAL'!$B:$XFD,
            _xlfn.XMATCH($H$1,'CENEPRED DISTRITAL'!$A:$A,0),
            _xlfn.XMATCH(A629,'CENEPRED DISTRITAL'!$B$1:$XFD$1,0)
        )&lt;&gt;"",
        "CON COBERTURA CENEPRED",
        "SIN COBERTURA CENEPRED"
    ),
    "SIN COBERTURA CENEPRED"
)</f>
        <v>SIN COBERTURA CENEPRED</v>
      </c>
    </row>
    <row r="630" spans="1:8" x14ac:dyDescent="0.35">
      <c r="A630" s="359">
        <v>60612</v>
      </c>
      <c r="B630" t="s">
        <v>36792</v>
      </c>
      <c r="C630">
        <v>606</v>
      </c>
      <c r="D630">
        <v>6</v>
      </c>
      <c r="E630" t="str">
        <f>_xlfn.XLOOKUP(D630,'Ubigeo Departamental'!A:A,'Ubigeo Departamental'!B:B)</f>
        <v>Cajamarca</v>
      </c>
      <c r="F630" t="str" cm="1">
        <f t="array" ref="F630">IFERROR(IF(INDEX('CENEPRED DISTRITAL'!$B:$XFD,
            _xlfn.XMATCH($F$1,'CENEPRED DISTRITAL'!$A:$A,0),
            _xlfn.XMATCH(A630,'CENEPRED DISTRITAL'!$B$1:$XFD$1,0)
        )&lt;&gt;"",        "CON COBERTURA CENEPRED",        "SIN COBERTURA CENEPRED"    ),    "SIN COBERTURA CENEPRED")</f>
        <v>SIN COBERTURA CENEPRED</v>
      </c>
      <c r="G630" t="str" cm="1">
        <f t="array" ref="G630">IFERROR(
    IF(
        INDEX(
            'CENEPRED DISTRITAL'!$B:$XFD,
            _xlfn.XMATCH($G$1,'CENEPRED DISTRITAL'!$A:$A,0),
            _xlfn.XMATCH(A630,'CENEPRED DISTRITAL'!$B$1:$XFD$1,0)
        )&lt;&gt;"",
        "CON COBERTURA CENEPRED",
        "SIN COBERTURA CENEPRED"
    ),
    "SIN COBERTURA CENEPRED"
)</f>
        <v>SIN COBERTURA CENEPRED</v>
      </c>
      <c r="H630" t="str" cm="1">
        <f t="array" ref="H630">IFERROR(
    IF(
        INDEX(
            'CENEPRED DISTRITAL'!$B:$XFD,
            _xlfn.XMATCH($H$1,'CENEPRED DISTRITAL'!$A:$A,0),
            _xlfn.XMATCH(A630,'CENEPRED DISTRITAL'!$B$1:$XFD$1,0)
        )&lt;&gt;"",
        "CON COBERTURA CENEPRED",
        "SIN COBERTURA CENEPRED"
    ),
    "SIN COBERTURA CENEPRED"
)</f>
        <v>SIN COBERTURA CENEPRED</v>
      </c>
    </row>
    <row r="631" spans="1:8" x14ac:dyDescent="0.35">
      <c r="A631" s="359">
        <v>60613</v>
      </c>
      <c r="B631" t="s">
        <v>31624</v>
      </c>
      <c r="C631">
        <v>606</v>
      </c>
      <c r="D631">
        <v>6</v>
      </c>
      <c r="E631" t="str">
        <f>_xlfn.XLOOKUP(D631,'Ubigeo Departamental'!A:A,'Ubigeo Departamental'!B:B)</f>
        <v>Cajamarca</v>
      </c>
      <c r="F631" t="str" cm="1">
        <f t="array" ref="F631">IFERROR(IF(INDEX('CENEPRED DISTRITAL'!$B:$XFD,
            _xlfn.XMATCH($F$1,'CENEPRED DISTRITAL'!$A:$A,0),
            _xlfn.XMATCH(A631,'CENEPRED DISTRITAL'!$B$1:$XFD$1,0)
        )&lt;&gt;"",        "CON COBERTURA CENEPRED",        "SIN COBERTURA CENEPRED"    ),    "SIN COBERTURA CENEPRED")</f>
        <v>SIN COBERTURA CENEPRED</v>
      </c>
      <c r="G631" t="str" cm="1">
        <f t="array" ref="G631">IFERROR(
    IF(
        INDEX(
            'CENEPRED DISTRITAL'!$B:$XFD,
            _xlfn.XMATCH($G$1,'CENEPRED DISTRITAL'!$A:$A,0),
            _xlfn.XMATCH(A631,'CENEPRED DISTRITAL'!$B$1:$XFD$1,0)
        )&lt;&gt;"",
        "CON COBERTURA CENEPRED",
        "SIN COBERTURA CENEPRED"
    ),
    "SIN COBERTURA CENEPRED"
)</f>
        <v>SIN COBERTURA CENEPRED</v>
      </c>
      <c r="H631" t="str" cm="1">
        <f t="array" ref="H631">IFERROR(
    IF(
        INDEX(
            'CENEPRED DISTRITAL'!$B:$XFD,
            _xlfn.XMATCH($H$1,'CENEPRED DISTRITAL'!$A:$A,0),
            _xlfn.XMATCH(A631,'CENEPRED DISTRITAL'!$B$1:$XFD$1,0)
        )&lt;&gt;"",
        "CON COBERTURA CENEPRED",
        "SIN COBERTURA CENEPRED"
    ),
    "SIN COBERTURA CENEPRED"
)</f>
        <v>SIN COBERTURA CENEPRED</v>
      </c>
    </row>
    <row r="632" spans="1:8" x14ac:dyDescent="0.35">
      <c r="A632" s="359">
        <v>60614</v>
      </c>
      <c r="B632" t="s">
        <v>34756</v>
      </c>
      <c r="C632">
        <v>606</v>
      </c>
      <c r="D632">
        <v>6</v>
      </c>
      <c r="E632" t="str">
        <f>_xlfn.XLOOKUP(D632,'Ubigeo Departamental'!A:A,'Ubigeo Departamental'!B:B)</f>
        <v>Cajamarca</v>
      </c>
      <c r="F632" t="str" cm="1">
        <f t="array" ref="F632">IFERROR(IF(INDEX('CENEPRED DISTRITAL'!$B:$XFD,
            _xlfn.XMATCH($F$1,'CENEPRED DISTRITAL'!$A:$A,0),
            _xlfn.XMATCH(A632,'CENEPRED DISTRITAL'!$B$1:$XFD$1,0)
        )&lt;&gt;"",        "CON COBERTURA CENEPRED",        "SIN COBERTURA CENEPRED"    ),    "SIN COBERTURA CENEPRED")</f>
        <v>SIN COBERTURA CENEPRED</v>
      </c>
      <c r="G632" t="str" cm="1">
        <f t="array" ref="G632">IFERROR(
    IF(
        INDEX(
            'CENEPRED DISTRITAL'!$B:$XFD,
            _xlfn.XMATCH($G$1,'CENEPRED DISTRITAL'!$A:$A,0),
            _xlfn.XMATCH(A632,'CENEPRED DISTRITAL'!$B$1:$XFD$1,0)
        )&lt;&gt;"",
        "CON COBERTURA CENEPRED",
        "SIN COBERTURA CENEPRED"
    ),
    "SIN COBERTURA CENEPRED"
)</f>
        <v>SIN COBERTURA CENEPRED</v>
      </c>
      <c r="H632" t="str" cm="1">
        <f t="array" ref="H632">IFERROR(
    IF(
        INDEX(
            'CENEPRED DISTRITAL'!$B:$XFD,
            _xlfn.XMATCH($H$1,'CENEPRED DISTRITAL'!$A:$A,0),
            _xlfn.XMATCH(A632,'CENEPRED DISTRITAL'!$B$1:$XFD$1,0)
        )&lt;&gt;"",
        "CON COBERTURA CENEPRED",
        "SIN COBERTURA CENEPRED"
    ),
    "SIN COBERTURA CENEPRED"
)</f>
        <v>SIN COBERTURA CENEPRED</v>
      </c>
    </row>
    <row r="633" spans="1:8" x14ac:dyDescent="0.35">
      <c r="A633" s="359">
        <v>60615</v>
      </c>
      <c r="B633" t="s">
        <v>34616</v>
      </c>
      <c r="C633">
        <v>606</v>
      </c>
      <c r="D633">
        <v>6</v>
      </c>
      <c r="E633" t="str">
        <f>_xlfn.XLOOKUP(D633,'Ubigeo Departamental'!A:A,'Ubigeo Departamental'!B:B)</f>
        <v>Cajamarca</v>
      </c>
      <c r="F633" t="str" cm="1">
        <f t="array" ref="F633">IFERROR(IF(INDEX('CENEPRED DISTRITAL'!$B:$XFD,
            _xlfn.XMATCH($F$1,'CENEPRED DISTRITAL'!$A:$A,0),
            _xlfn.XMATCH(A633,'CENEPRED DISTRITAL'!$B$1:$XFD$1,0)
        )&lt;&gt;"",        "CON COBERTURA CENEPRED",        "SIN COBERTURA CENEPRED"    ),    "SIN COBERTURA CENEPRED")</f>
        <v>SIN COBERTURA CENEPRED</v>
      </c>
      <c r="G633" t="str" cm="1">
        <f t="array" ref="G633">IFERROR(
    IF(
        INDEX(
            'CENEPRED DISTRITAL'!$B:$XFD,
            _xlfn.XMATCH($G$1,'CENEPRED DISTRITAL'!$A:$A,0),
            _xlfn.XMATCH(A633,'CENEPRED DISTRITAL'!$B$1:$XFD$1,0)
        )&lt;&gt;"",
        "CON COBERTURA CENEPRED",
        "SIN COBERTURA CENEPRED"
    ),
    "SIN COBERTURA CENEPRED"
)</f>
        <v>SIN COBERTURA CENEPRED</v>
      </c>
      <c r="H633" t="str" cm="1">
        <f t="array" ref="H633">IFERROR(
    IF(
        INDEX(
            'CENEPRED DISTRITAL'!$B:$XFD,
            _xlfn.XMATCH($H$1,'CENEPRED DISTRITAL'!$A:$A,0),
            _xlfn.XMATCH(A633,'CENEPRED DISTRITAL'!$B$1:$XFD$1,0)
        )&lt;&gt;"",
        "CON COBERTURA CENEPRED",
        "SIN COBERTURA CENEPRED"
    ),
    "SIN COBERTURA CENEPRED"
)</f>
        <v>SIN COBERTURA CENEPRED</v>
      </c>
    </row>
    <row r="634" spans="1:8" x14ac:dyDescent="0.35">
      <c r="A634" s="359">
        <v>60701</v>
      </c>
      <c r="B634" t="s">
        <v>31605</v>
      </c>
      <c r="C634">
        <v>607</v>
      </c>
      <c r="D634">
        <v>6</v>
      </c>
      <c r="E634" t="str">
        <f>_xlfn.XLOOKUP(D634,'Ubigeo Departamental'!A:A,'Ubigeo Departamental'!B:B)</f>
        <v>Cajamarca</v>
      </c>
      <c r="F634" t="str" cm="1">
        <f t="array" ref="F634">IFERROR(IF(INDEX('CENEPRED DISTRITAL'!$B:$XFD,
            _xlfn.XMATCH($F$1,'CENEPRED DISTRITAL'!$A:$A,0),
            _xlfn.XMATCH(A634,'CENEPRED DISTRITAL'!$B$1:$XFD$1,0)
        )&lt;&gt;"",        "CON COBERTURA CENEPRED",        "SIN COBERTURA CENEPRED"    ),    "SIN COBERTURA CENEPRED")</f>
        <v>CON COBERTURA CENEPRED</v>
      </c>
      <c r="G634" t="str" cm="1">
        <f t="array" ref="G634">IFERROR(
    IF(
        INDEX(
            'CENEPRED DISTRITAL'!$B:$XFD,
            _xlfn.XMATCH($G$1,'CENEPRED DISTRITAL'!$A:$A,0),
            _xlfn.XMATCH(A634,'CENEPRED DISTRITAL'!$B$1:$XFD$1,0)
        )&lt;&gt;"",
        "CON COBERTURA CENEPRED",
        "SIN COBERTURA CENEPRED"
    ),
    "SIN COBERTURA CENEPRED"
)</f>
        <v>CON COBERTURA CENEPRED</v>
      </c>
      <c r="H634" t="str" cm="1">
        <f t="array" ref="H634">IFERROR(
    IF(
        INDEX(
            'CENEPRED DISTRITAL'!$B:$XFD,
            _xlfn.XMATCH($H$1,'CENEPRED DISTRITAL'!$A:$A,0),
            _xlfn.XMATCH(A634,'CENEPRED DISTRITAL'!$B$1:$XFD$1,0)
        )&lt;&gt;"",
        "CON COBERTURA CENEPRED",
        "SIN COBERTURA CENEPRED"
    ),
    "SIN COBERTURA CENEPRED"
)</f>
        <v>CON COBERTURA CENEPRED</v>
      </c>
    </row>
    <row r="635" spans="1:8" x14ac:dyDescent="0.35">
      <c r="A635" s="359">
        <v>60702</v>
      </c>
      <c r="B635" t="s">
        <v>36793</v>
      </c>
      <c r="C635">
        <v>607</v>
      </c>
      <c r="D635">
        <v>6</v>
      </c>
      <c r="E635" t="str">
        <f>_xlfn.XLOOKUP(D635,'Ubigeo Departamental'!A:A,'Ubigeo Departamental'!B:B)</f>
        <v>Cajamarca</v>
      </c>
      <c r="F635" t="str" cm="1">
        <f t="array" ref="F635">IFERROR(IF(INDEX('CENEPRED DISTRITAL'!$B:$XFD,
            _xlfn.XMATCH($F$1,'CENEPRED DISTRITAL'!$A:$A,0),
            _xlfn.XMATCH(A635,'CENEPRED DISTRITAL'!$B$1:$XFD$1,0)
        )&lt;&gt;"",        "CON COBERTURA CENEPRED",        "SIN COBERTURA CENEPRED"    ),    "SIN COBERTURA CENEPRED")</f>
        <v>SIN COBERTURA CENEPRED</v>
      </c>
      <c r="G635" t="str" cm="1">
        <f t="array" ref="G635">IFERROR(
    IF(
        INDEX(
            'CENEPRED DISTRITAL'!$B:$XFD,
            _xlfn.XMATCH($G$1,'CENEPRED DISTRITAL'!$A:$A,0),
            _xlfn.XMATCH(A635,'CENEPRED DISTRITAL'!$B$1:$XFD$1,0)
        )&lt;&gt;"",
        "CON COBERTURA CENEPRED",
        "SIN COBERTURA CENEPRED"
    ),
    "SIN COBERTURA CENEPRED"
)</f>
        <v>SIN COBERTURA CENEPRED</v>
      </c>
      <c r="H635" t="str" cm="1">
        <f t="array" ref="H635">IFERROR(
    IF(
        INDEX(
            'CENEPRED DISTRITAL'!$B:$XFD,
            _xlfn.XMATCH($H$1,'CENEPRED DISTRITAL'!$A:$A,0),
            _xlfn.XMATCH(A635,'CENEPRED DISTRITAL'!$B$1:$XFD$1,0)
        )&lt;&gt;"",
        "CON COBERTURA CENEPRED",
        "SIN COBERTURA CENEPRED"
    ),
    "SIN COBERTURA CENEPRED"
)</f>
        <v>SIN COBERTURA CENEPRED</v>
      </c>
    </row>
    <row r="636" spans="1:8" x14ac:dyDescent="0.35">
      <c r="A636" s="359">
        <v>60703</v>
      </c>
      <c r="B636" t="s">
        <v>31604</v>
      </c>
      <c r="C636">
        <v>607</v>
      </c>
      <c r="D636">
        <v>6</v>
      </c>
      <c r="E636" t="str">
        <f>_xlfn.XLOOKUP(D636,'Ubigeo Departamental'!A:A,'Ubigeo Departamental'!B:B)</f>
        <v>Cajamarca</v>
      </c>
      <c r="F636" t="str" cm="1">
        <f t="array" ref="F636">IFERROR(IF(INDEX('CENEPRED DISTRITAL'!$B:$XFD,
            _xlfn.XMATCH($F$1,'CENEPRED DISTRITAL'!$A:$A,0),
            _xlfn.XMATCH(A636,'CENEPRED DISTRITAL'!$B$1:$XFD$1,0)
        )&lt;&gt;"",        "CON COBERTURA CENEPRED",        "SIN COBERTURA CENEPRED"    ),    "SIN COBERTURA CENEPRED")</f>
        <v>CON COBERTURA CENEPRED</v>
      </c>
      <c r="G636" t="str" cm="1">
        <f t="array" ref="G636">IFERROR(
    IF(
        INDEX(
            'CENEPRED DISTRITAL'!$B:$XFD,
            _xlfn.XMATCH($G$1,'CENEPRED DISTRITAL'!$A:$A,0),
            _xlfn.XMATCH(A636,'CENEPRED DISTRITAL'!$B$1:$XFD$1,0)
        )&lt;&gt;"",
        "CON COBERTURA CENEPRED",
        "SIN COBERTURA CENEPRED"
    ),
    "SIN COBERTURA CENEPRED"
)</f>
        <v>CON COBERTURA CENEPRED</v>
      </c>
      <c r="H636" t="str" cm="1">
        <f t="array" ref="H636">IFERROR(
    IF(
        INDEX(
            'CENEPRED DISTRITAL'!$B:$XFD,
            _xlfn.XMATCH($H$1,'CENEPRED DISTRITAL'!$A:$A,0),
            _xlfn.XMATCH(A636,'CENEPRED DISTRITAL'!$B$1:$XFD$1,0)
        )&lt;&gt;"",
        "CON COBERTURA CENEPRED",
        "SIN COBERTURA CENEPRED"
    ),
    "SIN COBERTURA CENEPRED"
)</f>
        <v>CON COBERTURA CENEPRED</v>
      </c>
    </row>
    <row r="637" spans="1:8" x14ac:dyDescent="0.35">
      <c r="A637" s="359">
        <v>60801</v>
      </c>
      <c r="B637" t="s">
        <v>35369</v>
      </c>
      <c r="C637">
        <v>608</v>
      </c>
      <c r="D637">
        <v>6</v>
      </c>
      <c r="E637" t="str">
        <f>_xlfn.XLOOKUP(D637,'Ubigeo Departamental'!A:A,'Ubigeo Departamental'!B:B)</f>
        <v>Cajamarca</v>
      </c>
      <c r="F637" t="str" cm="1">
        <f t="array" ref="F637">IFERROR(IF(INDEX('CENEPRED DISTRITAL'!$B:$XFD,
            _xlfn.XMATCH($F$1,'CENEPRED DISTRITAL'!$A:$A,0),
            _xlfn.XMATCH(A637,'CENEPRED DISTRITAL'!$B$1:$XFD$1,0)
        )&lt;&gt;"",        "CON COBERTURA CENEPRED",        "SIN COBERTURA CENEPRED"    ),    "SIN COBERTURA CENEPRED")</f>
        <v>CON COBERTURA CENEPRED</v>
      </c>
      <c r="G637" t="str" cm="1">
        <f t="array" ref="G637">IFERROR(
    IF(
        INDEX(
            'CENEPRED DISTRITAL'!$B:$XFD,
            _xlfn.XMATCH($G$1,'CENEPRED DISTRITAL'!$A:$A,0),
            _xlfn.XMATCH(A637,'CENEPRED DISTRITAL'!$B$1:$XFD$1,0)
        )&lt;&gt;"",
        "CON COBERTURA CENEPRED",
        "SIN COBERTURA CENEPRED"
    ),
    "SIN COBERTURA CENEPRED"
)</f>
        <v>CON COBERTURA CENEPRED</v>
      </c>
      <c r="H637" t="str" cm="1">
        <f t="array" ref="H637">IFERROR(
    IF(
        INDEX(
            'CENEPRED DISTRITAL'!$B:$XFD,
            _xlfn.XMATCH($H$1,'CENEPRED DISTRITAL'!$A:$A,0),
            _xlfn.XMATCH(A637,'CENEPRED DISTRITAL'!$B$1:$XFD$1,0)
        )&lt;&gt;"",
        "CON COBERTURA CENEPRED",
        "SIN COBERTURA CENEPRED"
    ),
    "SIN COBERTURA CENEPRED"
)</f>
        <v>CON COBERTURA CENEPRED</v>
      </c>
    </row>
    <row r="638" spans="1:8" x14ac:dyDescent="0.35">
      <c r="A638" s="359">
        <v>60802</v>
      </c>
      <c r="B638" t="s">
        <v>31527</v>
      </c>
      <c r="C638">
        <v>608</v>
      </c>
      <c r="D638">
        <v>6</v>
      </c>
      <c r="E638" t="str">
        <f>_xlfn.XLOOKUP(D638,'Ubigeo Departamental'!A:A,'Ubigeo Departamental'!B:B)</f>
        <v>Cajamarca</v>
      </c>
      <c r="F638" t="str" cm="1">
        <f t="array" ref="F638">IFERROR(IF(INDEX('CENEPRED DISTRITAL'!$B:$XFD,
            _xlfn.XMATCH($F$1,'CENEPRED DISTRITAL'!$A:$A,0),
            _xlfn.XMATCH(A638,'CENEPRED DISTRITAL'!$B$1:$XFD$1,0)
        )&lt;&gt;"",        "CON COBERTURA CENEPRED",        "SIN COBERTURA CENEPRED"    ),    "SIN COBERTURA CENEPRED")</f>
        <v>SIN COBERTURA CENEPRED</v>
      </c>
      <c r="G638" t="str" cm="1">
        <f t="array" ref="G638">IFERROR(
    IF(
        INDEX(
            'CENEPRED DISTRITAL'!$B:$XFD,
            _xlfn.XMATCH($G$1,'CENEPRED DISTRITAL'!$A:$A,0),
            _xlfn.XMATCH(A638,'CENEPRED DISTRITAL'!$B$1:$XFD$1,0)
        )&lt;&gt;"",
        "CON COBERTURA CENEPRED",
        "SIN COBERTURA CENEPRED"
    ),
    "SIN COBERTURA CENEPRED"
)</f>
        <v>SIN COBERTURA CENEPRED</v>
      </c>
      <c r="H638" t="str" cm="1">
        <f t="array" ref="H638">IFERROR(
    IF(
        INDEX(
            'CENEPRED DISTRITAL'!$B:$XFD,
            _xlfn.XMATCH($H$1,'CENEPRED DISTRITAL'!$A:$A,0),
            _xlfn.XMATCH(A638,'CENEPRED DISTRITAL'!$B$1:$XFD$1,0)
        )&lt;&gt;"",
        "CON COBERTURA CENEPRED",
        "SIN COBERTURA CENEPRED"
    ),
    "SIN COBERTURA CENEPRED"
)</f>
        <v>SIN COBERTURA CENEPRED</v>
      </c>
    </row>
    <row r="639" spans="1:8" x14ac:dyDescent="0.35">
      <c r="A639" s="359">
        <v>60803</v>
      </c>
      <c r="B639" t="s">
        <v>34483</v>
      </c>
      <c r="C639">
        <v>608</v>
      </c>
      <c r="D639">
        <v>6</v>
      </c>
      <c r="E639" t="str">
        <f>_xlfn.XLOOKUP(D639,'Ubigeo Departamental'!A:A,'Ubigeo Departamental'!B:B)</f>
        <v>Cajamarca</v>
      </c>
      <c r="F639" t="str" cm="1">
        <f t="array" ref="F639">IFERROR(IF(INDEX('CENEPRED DISTRITAL'!$B:$XFD,
            _xlfn.XMATCH($F$1,'CENEPRED DISTRITAL'!$A:$A,0),
            _xlfn.XMATCH(A639,'CENEPRED DISTRITAL'!$B$1:$XFD$1,0)
        )&lt;&gt;"",        "CON COBERTURA CENEPRED",        "SIN COBERTURA CENEPRED"    ),    "SIN COBERTURA CENEPRED")</f>
        <v>SIN COBERTURA CENEPRED</v>
      </c>
      <c r="G639" t="str" cm="1">
        <f t="array" ref="G639">IFERROR(
    IF(
        INDEX(
            'CENEPRED DISTRITAL'!$B:$XFD,
            _xlfn.XMATCH($G$1,'CENEPRED DISTRITAL'!$A:$A,0),
            _xlfn.XMATCH(A639,'CENEPRED DISTRITAL'!$B$1:$XFD$1,0)
        )&lt;&gt;"",
        "CON COBERTURA CENEPRED",
        "SIN COBERTURA CENEPRED"
    ),
    "SIN COBERTURA CENEPRED"
)</f>
        <v>SIN COBERTURA CENEPRED</v>
      </c>
      <c r="H639" t="str" cm="1">
        <f t="array" ref="H639">IFERROR(
    IF(
        INDEX(
            'CENEPRED DISTRITAL'!$B:$XFD,
            _xlfn.XMATCH($H$1,'CENEPRED DISTRITAL'!$A:$A,0),
            _xlfn.XMATCH(A639,'CENEPRED DISTRITAL'!$B$1:$XFD$1,0)
        )&lt;&gt;"",
        "CON COBERTURA CENEPRED",
        "SIN COBERTURA CENEPRED"
    ),
    "SIN COBERTURA CENEPRED"
)</f>
        <v>SIN COBERTURA CENEPRED</v>
      </c>
    </row>
    <row r="640" spans="1:8" x14ac:dyDescent="0.35">
      <c r="A640" s="359">
        <v>60804</v>
      </c>
      <c r="B640" t="s">
        <v>34251</v>
      </c>
      <c r="C640">
        <v>608</v>
      </c>
      <c r="D640">
        <v>6</v>
      </c>
      <c r="E640" t="str">
        <f>_xlfn.XLOOKUP(D640,'Ubigeo Departamental'!A:A,'Ubigeo Departamental'!B:B)</f>
        <v>Cajamarca</v>
      </c>
      <c r="F640" t="str" cm="1">
        <f t="array" ref="F640">IFERROR(IF(INDEX('CENEPRED DISTRITAL'!$B:$XFD,
            _xlfn.XMATCH($F$1,'CENEPRED DISTRITAL'!$A:$A,0),
            _xlfn.XMATCH(A640,'CENEPRED DISTRITAL'!$B$1:$XFD$1,0)
        )&lt;&gt;"",        "CON COBERTURA CENEPRED",        "SIN COBERTURA CENEPRED"    ),    "SIN COBERTURA CENEPRED")</f>
        <v>SIN COBERTURA CENEPRED</v>
      </c>
      <c r="G640" t="str" cm="1">
        <f t="array" ref="G640">IFERROR(
    IF(
        INDEX(
            'CENEPRED DISTRITAL'!$B:$XFD,
            _xlfn.XMATCH($G$1,'CENEPRED DISTRITAL'!$A:$A,0),
            _xlfn.XMATCH(A640,'CENEPRED DISTRITAL'!$B$1:$XFD$1,0)
        )&lt;&gt;"",
        "CON COBERTURA CENEPRED",
        "SIN COBERTURA CENEPRED"
    ),
    "SIN COBERTURA CENEPRED"
)</f>
        <v>SIN COBERTURA CENEPRED</v>
      </c>
      <c r="H640" t="str" cm="1">
        <f t="array" ref="H640">IFERROR(
    IF(
        INDEX(
            'CENEPRED DISTRITAL'!$B:$XFD,
            _xlfn.XMATCH($H$1,'CENEPRED DISTRITAL'!$A:$A,0),
            _xlfn.XMATCH(A640,'CENEPRED DISTRITAL'!$B$1:$XFD$1,0)
        )&lt;&gt;"",
        "CON COBERTURA CENEPRED",
        "SIN COBERTURA CENEPRED"
    ),
    "SIN COBERTURA CENEPRED"
)</f>
        <v>SIN COBERTURA CENEPRED</v>
      </c>
    </row>
    <row r="641" spans="1:8" x14ac:dyDescent="0.35">
      <c r="A641" s="359">
        <v>60805</v>
      </c>
      <c r="B641" t="s">
        <v>36794</v>
      </c>
      <c r="C641">
        <v>608</v>
      </c>
      <c r="D641">
        <v>6</v>
      </c>
      <c r="E641" t="str">
        <f>_xlfn.XLOOKUP(D641,'Ubigeo Departamental'!A:A,'Ubigeo Departamental'!B:B)</f>
        <v>Cajamarca</v>
      </c>
      <c r="F641" t="str" cm="1">
        <f t="array" ref="F641">IFERROR(IF(INDEX('CENEPRED DISTRITAL'!$B:$XFD,
            _xlfn.XMATCH($F$1,'CENEPRED DISTRITAL'!$A:$A,0),
            _xlfn.XMATCH(A641,'CENEPRED DISTRITAL'!$B$1:$XFD$1,0)
        )&lt;&gt;"",        "CON COBERTURA CENEPRED",        "SIN COBERTURA CENEPRED"    ),    "SIN COBERTURA CENEPRED")</f>
        <v>SIN COBERTURA CENEPRED</v>
      </c>
      <c r="G641" t="str" cm="1">
        <f t="array" ref="G641">IFERROR(
    IF(
        INDEX(
            'CENEPRED DISTRITAL'!$B:$XFD,
            _xlfn.XMATCH($G$1,'CENEPRED DISTRITAL'!$A:$A,0),
            _xlfn.XMATCH(A641,'CENEPRED DISTRITAL'!$B$1:$XFD$1,0)
        )&lt;&gt;"",
        "CON COBERTURA CENEPRED",
        "SIN COBERTURA CENEPRED"
    ),
    "SIN COBERTURA CENEPRED"
)</f>
        <v>SIN COBERTURA CENEPRED</v>
      </c>
      <c r="H641" t="str" cm="1">
        <f t="array" ref="H641">IFERROR(
    IF(
        INDEX(
            'CENEPRED DISTRITAL'!$B:$XFD,
            _xlfn.XMATCH($H$1,'CENEPRED DISTRITAL'!$A:$A,0),
            _xlfn.XMATCH(A641,'CENEPRED DISTRITAL'!$B$1:$XFD$1,0)
        )&lt;&gt;"",
        "CON COBERTURA CENEPRED",
        "SIN COBERTURA CENEPRED"
    ),
    "SIN COBERTURA CENEPRED"
)</f>
        <v>SIN COBERTURA CENEPRED</v>
      </c>
    </row>
    <row r="642" spans="1:8" x14ac:dyDescent="0.35">
      <c r="A642" s="359">
        <v>60806</v>
      </c>
      <c r="B642" t="s">
        <v>34228</v>
      </c>
      <c r="C642">
        <v>608</v>
      </c>
      <c r="D642">
        <v>6</v>
      </c>
      <c r="E642" t="str">
        <f>_xlfn.XLOOKUP(D642,'Ubigeo Departamental'!A:A,'Ubigeo Departamental'!B:B)</f>
        <v>Cajamarca</v>
      </c>
      <c r="F642" t="str" cm="1">
        <f t="array" ref="F642">IFERROR(IF(INDEX('CENEPRED DISTRITAL'!$B:$XFD,
            _xlfn.XMATCH($F$1,'CENEPRED DISTRITAL'!$A:$A,0),
            _xlfn.XMATCH(A642,'CENEPRED DISTRITAL'!$B$1:$XFD$1,0)
        )&lt;&gt;"",        "CON COBERTURA CENEPRED",        "SIN COBERTURA CENEPRED"    ),    "SIN COBERTURA CENEPRED")</f>
        <v>SIN COBERTURA CENEPRED</v>
      </c>
      <c r="G642" t="str" cm="1">
        <f t="array" ref="G642">IFERROR(
    IF(
        INDEX(
            'CENEPRED DISTRITAL'!$B:$XFD,
            _xlfn.XMATCH($G$1,'CENEPRED DISTRITAL'!$A:$A,0),
            _xlfn.XMATCH(A642,'CENEPRED DISTRITAL'!$B$1:$XFD$1,0)
        )&lt;&gt;"",
        "CON COBERTURA CENEPRED",
        "SIN COBERTURA CENEPRED"
    ),
    "SIN COBERTURA CENEPRED"
)</f>
        <v>SIN COBERTURA CENEPRED</v>
      </c>
      <c r="H642" t="str" cm="1">
        <f t="array" ref="H642">IFERROR(
    IF(
        INDEX(
            'CENEPRED DISTRITAL'!$B:$XFD,
            _xlfn.XMATCH($H$1,'CENEPRED DISTRITAL'!$A:$A,0),
            _xlfn.XMATCH(A642,'CENEPRED DISTRITAL'!$B$1:$XFD$1,0)
        )&lt;&gt;"",
        "CON COBERTURA CENEPRED",
        "SIN COBERTURA CENEPRED"
    ),
    "SIN COBERTURA CENEPRED"
)</f>
        <v>SIN COBERTURA CENEPRED</v>
      </c>
    </row>
    <row r="643" spans="1:8" x14ac:dyDescent="0.35">
      <c r="A643" s="359">
        <v>60807</v>
      </c>
      <c r="B643" t="s">
        <v>34120</v>
      </c>
      <c r="C643">
        <v>608</v>
      </c>
      <c r="D643">
        <v>6</v>
      </c>
      <c r="E643" t="str">
        <f>_xlfn.XLOOKUP(D643,'Ubigeo Departamental'!A:A,'Ubigeo Departamental'!B:B)</f>
        <v>Cajamarca</v>
      </c>
      <c r="F643" t="str" cm="1">
        <f t="array" ref="F643">IFERROR(IF(INDEX('CENEPRED DISTRITAL'!$B:$XFD,
            _xlfn.XMATCH($F$1,'CENEPRED DISTRITAL'!$A:$A,0),
            _xlfn.XMATCH(A643,'CENEPRED DISTRITAL'!$B$1:$XFD$1,0)
        )&lt;&gt;"",        "CON COBERTURA CENEPRED",        "SIN COBERTURA CENEPRED"    ),    "SIN COBERTURA CENEPRED")</f>
        <v>SIN COBERTURA CENEPRED</v>
      </c>
      <c r="G643" t="str" cm="1">
        <f t="array" ref="G643">IFERROR(
    IF(
        INDEX(
            'CENEPRED DISTRITAL'!$B:$XFD,
            _xlfn.XMATCH($G$1,'CENEPRED DISTRITAL'!$A:$A,0),
            _xlfn.XMATCH(A643,'CENEPRED DISTRITAL'!$B$1:$XFD$1,0)
        )&lt;&gt;"",
        "CON COBERTURA CENEPRED",
        "SIN COBERTURA CENEPRED"
    ),
    "SIN COBERTURA CENEPRED"
)</f>
        <v>SIN COBERTURA CENEPRED</v>
      </c>
      <c r="H643" t="str" cm="1">
        <f t="array" ref="H643">IFERROR(
    IF(
        INDEX(
            'CENEPRED DISTRITAL'!$B:$XFD,
            _xlfn.XMATCH($H$1,'CENEPRED DISTRITAL'!$A:$A,0),
            _xlfn.XMATCH(A643,'CENEPRED DISTRITAL'!$B$1:$XFD$1,0)
        )&lt;&gt;"",
        "CON COBERTURA CENEPRED",
        "SIN COBERTURA CENEPRED"
    ),
    "SIN COBERTURA CENEPRED"
)</f>
        <v>SIN COBERTURA CENEPRED</v>
      </c>
    </row>
    <row r="644" spans="1:8" x14ac:dyDescent="0.35">
      <c r="A644" s="359">
        <v>60808</v>
      </c>
      <c r="B644" t="s">
        <v>34164</v>
      </c>
      <c r="C644">
        <v>608</v>
      </c>
      <c r="D644">
        <v>6</v>
      </c>
      <c r="E644" t="str">
        <f>_xlfn.XLOOKUP(D644,'Ubigeo Departamental'!A:A,'Ubigeo Departamental'!B:B)</f>
        <v>Cajamarca</v>
      </c>
      <c r="F644" t="str" cm="1">
        <f t="array" ref="F644">IFERROR(IF(INDEX('CENEPRED DISTRITAL'!$B:$XFD,
            _xlfn.XMATCH($F$1,'CENEPRED DISTRITAL'!$A:$A,0),
            _xlfn.XMATCH(A644,'CENEPRED DISTRITAL'!$B$1:$XFD$1,0)
        )&lt;&gt;"",        "CON COBERTURA CENEPRED",        "SIN COBERTURA CENEPRED"    ),    "SIN COBERTURA CENEPRED")</f>
        <v>SIN COBERTURA CENEPRED</v>
      </c>
      <c r="G644" t="str" cm="1">
        <f t="array" ref="G644">IFERROR(
    IF(
        INDEX(
            'CENEPRED DISTRITAL'!$B:$XFD,
            _xlfn.XMATCH($G$1,'CENEPRED DISTRITAL'!$A:$A,0),
            _xlfn.XMATCH(A644,'CENEPRED DISTRITAL'!$B$1:$XFD$1,0)
        )&lt;&gt;"",
        "CON COBERTURA CENEPRED",
        "SIN COBERTURA CENEPRED"
    ),
    "SIN COBERTURA CENEPRED"
)</f>
        <v>SIN COBERTURA CENEPRED</v>
      </c>
      <c r="H644" t="str" cm="1">
        <f t="array" ref="H644">IFERROR(
    IF(
        INDEX(
            'CENEPRED DISTRITAL'!$B:$XFD,
            _xlfn.XMATCH($H$1,'CENEPRED DISTRITAL'!$A:$A,0),
            _xlfn.XMATCH(A644,'CENEPRED DISTRITAL'!$B$1:$XFD$1,0)
        )&lt;&gt;"",
        "CON COBERTURA CENEPRED",
        "SIN COBERTURA CENEPRED"
    ),
    "SIN COBERTURA CENEPRED"
)</f>
        <v>SIN COBERTURA CENEPRED</v>
      </c>
    </row>
    <row r="645" spans="1:8" x14ac:dyDescent="0.35">
      <c r="A645" s="359">
        <v>60809</v>
      </c>
      <c r="B645" t="s">
        <v>34845</v>
      </c>
      <c r="C645">
        <v>608</v>
      </c>
      <c r="D645">
        <v>6</v>
      </c>
      <c r="E645" t="str">
        <f>_xlfn.XLOOKUP(D645,'Ubigeo Departamental'!A:A,'Ubigeo Departamental'!B:B)</f>
        <v>Cajamarca</v>
      </c>
      <c r="F645" t="str" cm="1">
        <f t="array" ref="F645">IFERROR(IF(INDEX('CENEPRED DISTRITAL'!$B:$XFD,
            _xlfn.XMATCH($F$1,'CENEPRED DISTRITAL'!$A:$A,0),
            _xlfn.XMATCH(A645,'CENEPRED DISTRITAL'!$B$1:$XFD$1,0)
        )&lt;&gt;"",        "CON COBERTURA CENEPRED",        "SIN COBERTURA CENEPRED"    ),    "SIN COBERTURA CENEPRED")</f>
        <v>SIN COBERTURA CENEPRED</v>
      </c>
      <c r="G645" t="str" cm="1">
        <f t="array" ref="G645">IFERROR(
    IF(
        INDEX(
            'CENEPRED DISTRITAL'!$B:$XFD,
            _xlfn.XMATCH($G$1,'CENEPRED DISTRITAL'!$A:$A,0),
            _xlfn.XMATCH(A645,'CENEPRED DISTRITAL'!$B$1:$XFD$1,0)
        )&lt;&gt;"",
        "CON COBERTURA CENEPRED",
        "SIN COBERTURA CENEPRED"
    ),
    "SIN COBERTURA CENEPRED"
)</f>
        <v>SIN COBERTURA CENEPRED</v>
      </c>
      <c r="H645" t="str" cm="1">
        <f t="array" ref="H645">IFERROR(
    IF(
        INDEX(
            'CENEPRED DISTRITAL'!$B:$XFD,
            _xlfn.XMATCH($H$1,'CENEPRED DISTRITAL'!$A:$A,0),
            _xlfn.XMATCH(A645,'CENEPRED DISTRITAL'!$B$1:$XFD$1,0)
        )&lt;&gt;"",
        "CON COBERTURA CENEPRED",
        "SIN COBERTURA CENEPRED"
    ),
    "SIN COBERTURA CENEPRED"
)</f>
        <v>SIN COBERTURA CENEPRED</v>
      </c>
    </row>
    <row r="646" spans="1:8" x14ac:dyDescent="0.35">
      <c r="A646" s="359">
        <v>60810</v>
      </c>
      <c r="B646" t="s">
        <v>34846</v>
      </c>
      <c r="C646">
        <v>608</v>
      </c>
      <c r="D646">
        <v>6</v>
      </c>
      <c r="E646" t="str">
        <f>_xlfn.XLOOKUP(D646,'Ubigeo Departamental'!A:A,'Ubigeo Departamental'!B:B)</f>
        <v>Cajamarca</v>
      </c>
      <c r="F646" t="str" cm="1">
        <f t="array" ref="F646">IFERROR(IF(INDEX('CENEPRED DISTRITAL'!$B:$XFD,
            _xlfn.XMATCH($F$1,'CENEPRED DISTRITAL'!$A:$A,0),
            _xlfn.XMATCH(A646,'CENEPRED DISTRITAL'!$B$1:$XFD$1,0)
        )&lt;&gt;"",        "CON COBERTURA CENEPRED",        "SIN COBERTURA CENEPRED"    ),    "SIN COBERTURA CENEPRED")</f>
        <v>SIN COBERTURA CENEPRED</v>
      </c>
      <c r="G646" t="str" cm="1">
        <f t="array" ref="G646">IFERROR(
    IF(
        INDEX(
            'CENEPRED DISTRITAL'!$B:$XFD,
            _xlfn.XMATCH($G$1,'CENEPRED DISTRITAL'!$A:$A,0),
            _xlfn.XMATCH(A646,'CENEPRED DISTRITAL'!$B$1:$XFD$1,0)
        )&lt;&gt;"",
        "CON COBERTURA CENEPRED",
        "SIN COBERTURA CENEPRED"
    ),
    "SIN COBERTURA CENEPRED"
)</f>
        <v>SIN COBERTURA CENEPRED</v>
      </c>
      <c r="H646" t="str" cm="1">
        <f t="array" ref="H646">IFERROR(
    IF(
        INDEX(
            'CENEPRED DISTRITAL'!$B:$XFD,
            _xlfn.XMATCH($H$1,'CENEPRED DISTRITAL'!$A:$A,0),
            _xlfn.XMATCH(A646,'CENEPRED DISTRITAL'!$B$1:$XFD$1,0)
        )&lt;&gt;"",
        "CON COBERTURA CENEPRED",
        "SIN COBERTURA CENEPRED"
    ),
    "SIN COBERTURA CENEPRED"
)</f>
        <v>SIN COBERTURA CENEPRED</v>
      </c>
    </row>
    <row r="647" spans="1:8" x14ac:dyDescent="0.35">
      <c r="A647" s="359">
        <v>60811</v>
      </c>
      <c r="B647" t="s">
        <v>36795</v>
      </c>
      <c r="C647">
        <v>608</v>
      </c>
      <c r="D647">
        <v>6</v>
      </c>
      <c r="E647" t="str">
        <f>_xlfn.XLOOKUP(D647,'Ubigeo Departamental'!A:A,'Ubigeo Departamental'!B:B)</f>
        <v>Cajamarca</v>
      </c>
      <c r="F647" t="str" cm="1">
        <f t="array" ref="F647">IFERROR(IF(INDEX('CENEPRED DISTRITAL'!$B:$XFD,
            _xlfn.XMATCH($F$1,'CENEPRED DISTRITAL'!$A:$A,0),
            _xlfn.XMATCH(A647,'CENEPRED DISTRITAL'!$B$1:$XFD$1,0)
        )&lt;&gt;"",        "CON COBERTURA CENEPRED",        "SIN COBERTURA CENEPRED"    ),    "SIN COBERTURA CENEPRED")</f>
        <v>SIN COBERTURA CENEPRED</v>
      </c>
      <c r="G647" t="str" cm="1">
        <f t="array" ref="G647">IFERROR(
    IF(
        INDEX(
            'CENEPRED DISTRITAL'!$B:$XFD,
            _xlfn.XMATCH($G$1,'CENEPRED DISTRITAL'!$A:$A,0),
            _xlfn.XMATCH(A647,'CENEPRED DISTRITAL'!$B$1:$XFD$1,0)
        )&lt;&gt;"",
        "CON COBERTURA CENEPRED",
        "SIN COBERTURA CENEPRED"
    ),
    "SIN COBERTURA CENEPRED"
)</f>
        <v>SIN COBERTURA CENEPRED</v>
      </c>
      <c r="H647" t="str" cm="1">
        <f t="array" ref="H647">IFERROR(
    IF(
        INDEX(
            'CENEPRED DISTRITAL'!$B:$XFD,
            _xlfn.XMATCH($H$1,'CENEPRED DISTRITAL'!$A:$A,0),
            _xlfn.XMATCH(A647,'CENEPRED DISTRITAL'!$B$1:$XFD$1,0)
        )&lt;&gt;"",
        "CON COBERTURA CENEPRED",
        "SIN COBERTURA CENEPRED"
    ),
    "SIN COBERTURA CENEPRED"
)</f>
        <v>SIN COBERTURA CENEPRED</v>
      </c>
    </row>
    <row r="648" spans="1:8" x14ac:dyDescent="0.35">
      <c r="A648" s="359">
        <v>60812</v>
      </c>
      <c r="B648" t="s">
        <v>31777</v>
      </c>
      <c r="C648">
        <v>608</v>
      </c>
      <c r="D648">
        <v>6</v>
      </c>
      <c r="E648" t="str">
        <f>_xlfn.XLOOKUP(D648,'Ubigeo Departamental'!A:A,'Ubigeo Departamental'!B:B)</f>
        <v>Cajamarca</v>
      </c>
      <c r="F648" t="str" cm="1">
        <f t="array" ref="F648">IFERROR(IF(INDEX('CENEPRED DISTRITAL'!$B:$XFD,
            _xlfn.XMATCH($F$1,'CENEPRED DISTRITAL'!$A:$A,0),
            _xlfn.XMATCH(A648,'CENEPRED DISTRITAL'!$B$1:$XFD$1,0)
        )&lt;&gt;"",        "CON COBERTURA CENEPRED",        "SIN COBERTURA CENEPRED"    ),    "SIN COBERTURA CENEPRED")</f>
        <v>SIN COBERTURA CENEPRED</v>
      </c>
      <c r="G648" t="str" cm="1">
        <f t="array" ref="G648">IFERROR(
    IF(
        INDEX(
            'CENEPRED DISTRITAL'!$B:$XFD,
            _xlfn.XMATCH($G$1,'CENEPRED DISTRITAL'!$A:$A,0),
            _xlfn.XMATCH(A648,'CENEPRED DISTRITAL'!$B$1:$XFD$1,0)
        )&lt;&gt;"",
        "CON COBERTURA CENEPRED",
        "SIN COBERTURA CENEPRED"
    ),
    "SIN COBERTURA CENEPRED"
)</f>
        <v>SIN COBERTURA CENEPRED</v>
      </c>
      <c r="H648" t="str" cm="1">
        <f t="array" ref="H648">IFERROR(
    IF(
        INDEX(
            'CENEPRED DISTRITAL'!$B:$XFD,
            _xlfn.XMATCH($H$1,'CENEPRED DISTRITAL'!$A:$A,0),
            _xlfn.XMATCH(A648,'CENEPRED DISTRITAL'!$B$1:$XFD$1,0)
        )&lt;&gt;"",
        "CON COBERTURA CENEPRED",
        "SIN COBERTURA CENEPRED"
    ),
    "SIN COBERTURA CENEPRED"
)</f>
        <v>SIN COBERTURA CENEPRED</v>
      </c>
    </row>
    <row r="649" spans="1:8" x14ac:dyDescent="0.35">
      <c r="A649" s="359">
        <v>60901</v>
      </c>
      <c r="B649" t="s">
        <v>31610</v>
      </c>
      <c r="C649">
        <v>609</v>
      </c>
      <c r="D649">
        <v>6</v>
      </c>
      <c r="E649" t="str">
        <f>_xlfn.XLOOKUP(D649,'Ubigeo Departamental'!A:A,'Ubigeo Departamental'!B:B)</f>
        <v>Cajamarca</v>
      </c>
      <c r="F649" t="str" cm="1">
        <f t="array" ref="F649">IFERROR(IF(INDEX('CENEPRED DISTRITAL'!$B:$XFD,
            _xlfn.XMATCH($F$1,'CENEPRED DISTRITAL'!$A:$A,0),
            _xlfn.XMATCH(A649,'CENEPRED DISTRITAL'!$B$1:$XFD$1,0)
        )&lt;&gt;"",        "CON COBERTURA CENEPRED",        "SIN COBERTURA CENEPRED"    ),    "SIN COBERTURA CENEPRED")</f>
        <v>CON COBERTURA CENEPRED</v>
      </c>
      <c r="G649" t="str" cm="1">
        <f t="array" ref="G649">IFERROR(
    IF(
        INDEX(
            'CENEPRED DISTRITAL'!$B:$XFD,
            _xlfn.XMATCH($G$1,'CENEPRED DISTRITAL'!$A:$A,0),
            _xlfn.XMATCH(A649,'CENEPRED DISTRITAL'!$B$1:$XFD$1,0)
        )&lt;&gt;"",
        "CON COBERTURA CENEPRED",
        "SIN COBERTURA CENEPRED"
    ),
    "SIN COBERTURA CENEPRED"
)</f>
        <v>CON COBERTURA CENEPRED</v>
      </c>
      <c r="H649" t="str" cm="1">
        <f t="array" ref="H649">IFERROR(
    IF(
        INDEX(
            'CENEPRED DISTRITAL'!$B:$XFD,
            _xlfn.XMATCH($H$1,'CENEPRED DISTRITAL'!$A:$A,0),
            _xlfn.XMATCH(A649,'CENEPRED DISTRITAL'!$B$1:$XFD$1,0)
        )&lt;&gt;"",
        "CON COBERTURA CENEPRED",
        "SIN COBERTURA CENEPRED"
    ),
    "SIN COBERTURA CENEPRED"
)</f>
        <v>CON COBERTURA CENEPRED</v>
      </c>
    </row>
    <row r="650" spans="1:8" x14ac:dyDescent="0.35">
      <c r="A650" s="359">
        <v>60902</v>
      </c>
      <c r="B650" t="s">
        <v>34304</v>
      </c>
      <c r="C650">
        <v>609</v>
      </c>
      <c r="D650">
        <v>6</v>
      </c>
      <c r="E650" t="str">
        <f>_xlfn.XLOOKUP(D650,'Ubigeo Departamental'!A:A,'Ubigeo Departamental'!B:B)</f>
        <v>Cajamarca</v>
      </c>
      <c r="F650" t="str" cm="1">
        <f t="array" ref="F650">IFERROR(IF(INDEX('CENEPRED DISTRITAL'!$B:$XFD,
            _xlfn.XMATCH($F$1,'CENEPRED DISTRITAL'!$A:$A,0),
            _xlfn.XMATCH(A650,'CENEPRED DISTRITAL'!$B$1:$XFD$1,0)
        )&lt;&gt;"",        "CON COBERTURA CENEPRED",        "SIN COBERTURA CENEPRED"    ),    "SIN COBERTURA CENEPRED")</f>
        <v>SIN COBERTURA CENEPRED</v>
      </c>
      <c r="G650" t="str" cm="1">
        <f t="array" ref="G650">IFERROR(
    IF(
        INDEX(
            'CENEPRED DISTRITAL'!$B:$XFD,
            _xlfn.XMATCH($G$1,'CENEPRED DISTRITAL'!$A:$A,0),
            _xlfn.XMATCH(A650,'CENEPRED DISTRITAL'!$B$1:$XFD$1,0)
        )&lt;&gt;"",
        "CON COBERTURA CENEPRED",
        "SIN COBERTURA CENEPRED"
    ),
    "SIN COBERTURA CENEPRED"
)</f>
        <v>SIN COBERTURA CENEPRED</v>
      </c>
      <c r="H650" t="str" cm="1">
        <f t="array" ref="H650">IFERROR(
    IF(
        INDEX(
            'CENEPRED DISTRITAL'!$B:$XFD,
            _xlfn.XMATCH($H$1,'CENEPRED DISTRITAL'!$A:$A,0),
            _xlfn.XMATCH(A650,'CENEPRED DISTRITAL'!$B$1:$XFD$1,0)
        )&lt;&gt;"",
        "CON COBERTURA CENEPRED",
        "SIN COBERTURA CENEPRED"
    ),
    "SIN COBERTURA CENEPRED"
)</f>
        <v>SIN COBERTURA CENEPRED</v>
      </c>
    </row>
    <row r="651" spans="1:8" x14ac:dyDescent="0.35">
      <c r="A651" s="359">
        <v>60903</v>
      </c>
      <c r="B651" t="s">
        <v>34197</v>
      </c>
      <c r="C651">
        <v>609</v>
      </c>
      <c r="D651">
        <v>6</v>
      </c>
      <c r="E651" t="str">
        <f>_xlfn.XLOOKUP(D651,'Ubigeo Departamental'!A:A,'Ubigeo Departamental'!B:B)</f>
        <v>Cajamarca</v>
      </c>
      <c r="F651" t="str" cm="1">
        <f t="array" ref="F651">IFERROR(IF(INDEX('CENEPRED DISTRITAL'!$B:$XFD,
            _xlfn.XMATCH($F$1,'CENEPRED DISTRITAL'!$A:$A,0),
            _xlfn.XMATCH(A651,'CENEPRED DISTRITAL'!$B$1:$XFD$1,0)
        )&lt;&gt;"",        "CON COBERTURA CENEPRED",        "SIN COBERTURA CENEPRED"    ),    "SIN COBERTURA CENEPRED")</f>
        <v>SIN COBERTURA CENEPRED</v>
      </c>
      <c r="G651" t="str" cm="1">
        <f t="array" ref="G651">IFERROR(
    IF(
        INDEX(
            'CENEPRED DISTRITAL'!$B:$XFD,
            _xlfn.XMATCH($G$1,'CENEPRED DISTRITAL'!$A:$A,0),
            _xlfn.XMATCH(A651,'CENEPRED DISTRITAL'!$B$1:$XFD$1,0)
        )&lt;&gt;"",
        "CON COBERTURA CENEPRED",
        "SIN COBERTURA CENEPRED"
    ),
    "SIN COBERTURA CENEPRED"
)</f>
        <v>SIN COBERTURA CENEPRED</v>
      </c>
      <c r="H651" t="str" cm="1">
        <f t="array" ref="H651">IFERROR(
    IF(
        INDEX(
            'CENEPRED DISTRITAL'!$B:$XFD,
            _xlfn.XMATCH($H$1,'CENEPRED DISTRITAL'!$A:$A,0),
            _xlfn.XMATCH(A651,'CENEPRED DISTRITAL'!$B$1:$XFD$1,0)
        )&lt;&gt;"",
        "CON COBERTURA CENEPRED",
        "SIN COBERTURA CENEPRED"
    ),
    "SIN COBERTURA CENEPRED"
)</f>
        <v>SIN COBERTURA CENEPRED</v>
      </c>
    </row>
    <row r="652" spans="1:8" x14ac:dyDescent="0.35">
      <c r="A652" s="359">
        <v>60904</v>
      </c>
      <c r="B652" t="s">
        <v>34305</v>
      </c>
      <c r="C652">
        <v>609</v>
      </c>
      <c r="D652">
        <v>6</v>
      </c>
      <c r="E652" t="str">
        <f>_xlfn.XLOOKUP(D652,'Ubigeo Departamental'!A:A,'Ubigeo Departamental'!B:B)</f>
        <v>Cajamarca</v>
      </c>
      <c r="F652" t="str" cm="1">
        <f t="array" ref="F652">IFERROR(IF(INDEX('CENEPRED DISTRITAL'!$B:$XFD,
            _xlfn.XMATCH($F$1,'CENEPRED DISTRITAL'!$A:$A,0),
            _xlfn.XMATCH(A652,'CENEPRED DISTRITAL'!$B$1:$XFD$1,0)
        )&lt;&gt;"",        "CON COBERTURA CENEPRED",        "SIN COBERTURA CENEPRED"    ),    "SIN COBERTURA CENEPRED")</f>
        <v>SIN COBERTURA CENEPRED</v>
      </c>
      <c r="G652" t="str" cm="1">
        <f t="array" ref="G652">IFERROR(
    IF(
        INDEX(
            'CENEPRED DISTRITAL'!$B:$XFD,
            _xlfn.XMATCH($G$1,'CENEPRED DISTRITAL'!$A:$A,0),
            _xlfn.XMATCH(A652,'CENEPRED DISTRITAL'!$B$1:$XFD$1,0)
        )&lt;&gt;"",
        "CON COBERTURA CENEPRED",
        "SIN COBERTURA CENEPRED"
    ),
    "SIN COBERTURA CENEPRED"
)</f>
        <v>SIN COBERTURA CENEPRED</v>
      </c>
      <c r="H652" t="str" cm="1">
        <f t="array" ref="H652">IFERROR(
    IF(
        INDEX(
            'CENEPRED DISTRITAL'!$B:$XFD,
            _xlfn.XMATCH($H$1,'CENEPRED DISTRITAL'!$A:$A,0),
            _xlfn.XMATCH(A652,'CENEPRED DISTRITAL'!$B$1:$XFD$1,0)
        )&lt;&gt;"",
        "CON COBERTURA CENEPRED",
        "SIN COBERTURA CENEPRED"
    ),
    "SIN COBERTURA CENEPRED"
)</f>
        <v>SIN COBERTURA CENEPRED</v>
      </c>
    </row>
    <row r="653" spans="1:8" x14ac:dyDescent="0.35">
      <c r="A653" s="359">
        <v>60905</v>
      </c>
      <c r="B653" t="s">
        <v>34847</v>
      </c>
      <c r="C653">
        <v>609</v>
      </c>
      <c r="D653">
        <v>6</v>
      </c>
      <c r="E653" t="str">
        <f>_xlfn.XLOOKUP(D653,'Ubigeo Departamental'!A:A,'Ubigeo Departamental'!B:B)</f>
        <v>Cajamarca</v>
      </c>
      <c r="F653" t="str" cm="1">
        <f t="array" ref="F653">IFERROR(IF(INDEX('CENEPRED DISTRITAL'!$B:$XFD,
            _xlfn.XMATCH($F$1,'CENEPRED DISTRITAL'!$A:$A,0),
            _xlfn.XMATCH(A653,'CENEPRED DISTRITAL'!$B$1:$XFD$1,0)
        )&lt;&gt;"",        "CON COBERTURA CENEPRED",        "SIN COBERTURA CENEPRED"    ),    "SIN COBERTURA CENEPRED")</f>
        <v>SIN COBERTURA CENEPRED</v>
      </c>
      <c r="G653" t="str" cm="1">
        <f t="array" ref="G653">IFERROR(
    IF(
        INDEX(
            'CENEPRED DISTRITAL'!$B:$XFD,
            _xlfn.XMATCH($G$1,'CENEPRED DISTRITAL'!$A:$A,0),
            _xlfn.XMATCH(A653,'CENEPRED DISTRITAL'!$B$1:$XFD$1,0)
        )&lt;&gt;"",
        "CON COBERTURA CENEPRED",
        "SIN COBERTURA CENEPRED"
    ),
    "SIN COBERTURA CENEPRED"
)</f>
        <v>SIN COBERTURA CENEPRED</v>
      </c>
      <c r="H653" t="str" cm="1">
        <f t="array" ref="H653">IFERROR(
    IF(
        INDEX(
            'CENEPRED DISTRITAL'!$B:$XFD,
            _xlfn.XMATCH($H$1,'CENEPRED DISTRITAL'!$A:$A,0),
            _xlfn.XMATCH(A653,'CENEPRED DISTRITAL'!$B$1:$XFD$1,0)
        )&lt;&gt;"",
        "CON COBERTURA CENEPRED",
        "SIN COBERTURA CENEPRED"
    ),
    "SIN COBERTURA CENEPRED"
)</f>
        <v>SIN COBERTURA CENEPRED</v>
      </c>
    </row>
    <row r="654" spans="1:8" x14ac:dyDescent="0.35">
      <c r="A654" s="359">
        <v>60906</v>
      </c>
      <c r="B654" t="s">
        <v>36796</v>
      </c>
      <c r="C654">
        <v>609</v>
      </c>
      <c r="D654">
        <v>6</v>
      </c>
      <c r="E654" t="str">
        <f>_xlfn.XLOOKUP(D654,'Ubigeo Departamental'!A:A,'Ubigeo Departamental'!B:B)</f>
        <v>Cajamarca</v>
      </c>
      <c r="F654" t="str" cm="1">
        <f t="array" ref="F654">IFERROR(IF(INDEX('CENEPRED DISTRITAL'!$B:$XFD,
            _xlfn.XMATCH($F$1,'CENEPRED DISTRITAL'!$A:$A,0),
            _xlfn.XMATCH(A654,'CENEPRED DISTRITAL'!$B$1:$XFD$1,0)
        )&lt;&gt;"",        "CON COBERTURA CENEPRED",        "SIN COBERTURA CENEPRED"    ),    "SIN COBERTURA CENEPRED")</f>
        <v>SIN COBERTURA CENEPRED</v>
      </c>
      <c r="G654" t="str" cm="1">
        <f t="array" ref="G654">IFERROR(
    IF(
        INDEX(
            'CENEPRED DISTRITAL'!$B:$XFD,
            _xlfn.XMATCH($G$1,'CENEPRED DISTRITAL'!$A:$A,0),
            _xlfn.XMATCH(A654,'CENEPRED DISTRITAL'!$B$1:$XFD$1,0)
        )&lt;&gt;"",
        "CON COBERTURA CENEPRED",
        "SIN COBERTURA CENEPRED"
    ),
    "SIN COBERTURA CENEPRED"
)</f>
        <v>SIN COBERTURA CENEPRED</v>
      </c>
      <c r="H654" t="str" cm="1">
        <f t="array" ref="H654">IFERROR(
    IF(
        INDEX(
            'CENEPRED DISTRITAL'!$B:$XFD,
            _xlfn.XMATCH($H$1,'CENEPRED DISTRITAL'!$A:$A,0),
            _xlfn.XMATCH(A654,'CENEPRED DISTRITAL'!$B$1:$XFD$1,0)
        )&lt;&gt;"",
        "CON COBERTURA CENEPRED",
        "SIN COBERTURA CENEPRED"
    ),
    "SIN COBERTURA CENEPRED"
)</f>
        <v>SIN COBERTURA CENEPRED</v>
      </c>
    </row>
    <row r="655" spans="1:8" x14ac:dyDescent="0.35">
      <c r="A655" s="359">
        <v>60907</v>
      </c>
      <c r="B655" t="s">
        <v>34094</v>
      </c>
      <c r="C655">
        <v>609</v>
      </c>
      <c r="D655">
        <v>6</v>
      </c>
      <c r="E655" t="str">
        <f>_xlfn.XLOOKUP(D655,'Ubigeo Departamental'!A:A,'Ubigeo Departamental'!B:B)</f>
        <v>Cajamarca</v>
      </c>
      <c r="F655" t="str" cm="1">
        <f t="array" ref="F655">IFERROR(IF(INDEX('CENEPRED DISTRITAL'!$B:$XFD,
            _xlfn.XMATCH($F$1,'CENEPRED DISTRITAL'!$A:$A,0),
            _xlfn.XMATCH(A655,'CENEPRED DISTRITAL'!$B$1:$XFD$1,0)
        )&lt;&gt;"",        "CON COBERTURA CENEPRED",        "SIN COBERTURA CENEPRED"    ),    "SIN COBERTURA CENEPRED")</f>
        <v>SIN COBERTURA CENEPRED</v>
      </c>
      <c r="G655" t="str" cm="1">
        <f t="array" ref="G655">IFERROR(
    IF(
        INDEX(
            'CENEPRED DISTRITAL'!$B:$XFD,
            _xlfn.XMATCH($G$1,'CENEPRED DISTRITAL'!$A:$A,0),
            _xlfn.XMATCH(A655,'CENEPRED DISTRITAL'!$B$1:$XFD$1,0)
        )&lt;&gt;"",
        "CON COBERTURA CENEPRED",
        "SIN COBERTURA CENEPRED"
    ),
    "SIN COBERTURA CENEPRED"
)</f>
        <v>SIN COBERTURA CENEPRED</v>
      </c>
      <c r="H655" t="str" cm="1">
        <f t="array" ref="H655">IFERROR(
    IF(
        INDEX(
            'CENEPRED DISTRITAL'!$B:$XFD,
            _xlfn.XMATCH($H$1,'CENEPRED DISTRITAL'!$A:$A,0),
            _xlfn.XMATCH(A655,'CENEPRED DISTRITAL'!$B$1:$XFD$1,0)
        )&lt;&gt;"",
        "CON COBERTURA CENEPRED",
        "SIN COBERTURA CENEPRED"
    ),
    "SIN COBERTURA CENEPRED"
)</f>
        <v>SIN COBERTURA CENEPRED</v>
      </c>
    </row>
    <row r="656" spans="1:8" x14ac:dyDescent="0.35">
      <c r="A656" s="359">
        <v>61001</v>
      </c>
      <c r="B656" t="s">
        <v>36797</v>
      </c>
      <c r="C656">
        <v>610</v>
      </c>
      <c r="D656">
        <v>6</v>
      </c>
      <c r="E656" t="str">
        <f>_xlfn.XLOOKUP(D656,'Ubigeo Departamental'!A:A,'Ubigeo Departamental'!B:B)</f>
        <v>Cajamarca</v>
      </c>
      <c r="F656" t="str" cm="1">
        <f t="array" ref="F656">IFERROR(IF(INDEX('CENEPRED DISTRITAL'!$B:$XFD,
            _xlfn.XMATCH($F$1,'CENEPRED DISTRITAL'!$A:$A,0),
            _xlfn.XMATCH(A656,'CENEPRED DISTRITAL'!$B$1:$XFD$1,0)
        )&lt;&gt;"",        "CON COBERTURA CENEPRED",        "SIN COBERTURA CENEPRED"    ),    "SIN COBERTURA CENEPRED")</f>
        <v>CON COBERTURA CENEPRED</v>
      </c>
      <c r="G656" t="str" cm="1">
        <f t="array" ref="G656">IFERROR(
    IF(
        INDEX(
            'CENEPRED DISTRITAL'!$B:$XFD,
            _xlfn.XMATCH($G$1,'CENEPRED DISTRITAL'!$A:$A,0),
            _xlfn.XMATCH(A656,'CENEPRED DISTRITAL'!$B$1:$XFD$1,0)
        )&lt;&gt;"",
        "CON COBERTURA CENEPRED",
        "SIN COBERTURA CENEPRED"
    ),
    "SIN COBERTURA CENEPRED"
)</f>
        <v>CON COBERTURA CENEPRED</v>
      </c>
      <c r="H656" t="str" cm="1">
        <f t="array" ref="H656">IFERROR(
    IF(
        INDEX(
            'CENEPRED DISTRITAL'!$B:$XFD,
            _xlfn.XMATCH($H$1,'CENEPRED DISTRITAL'!$A:$A,0),
            _xlfn.XMATCH(A656,'CENEPRED DISTRITAL'!$B$1:$XFD$1,0)
        )&lt;&gt;"",
        "CON COBERTURA CENEPRED",
        "SIN COBERTURA CENEPRED"
    ),
    "SIN COBERTURA CENEPRED"
)</f>
        <v>CON COBERTURA CENEPRED</v>
      </c>
    </row>
    <row r="657" spans="1:8" x14ac:dyDescent="0.35">
      <c r="A657" s="359">
        <v>61002</v>
      </c>
      <c r="B657" t="s">
        <v>31725</v>
      </c>
      <c r="C657">
        <v>610</v>
      </c>
      <c r="D657">
        <v>6</v>
      </c>
      <c r="E657" t="str">
        <f>_xlfn.XLOOKUP(D657,'Ubigeo Departamental'!A:A,'Ubigeo Departamental'!B:B)</f>
        <v>Cajamarca</v>
      </c>
      <c r="F657" t="str" cm="1">
        <f t="array" ref="F657">IFERROR(IF(INDEX('CENEPRED DISTRITAL'!$B:$XFD,
            _xlfn.XMATCH($F$1,'CENEPRED DISTRITAL'!$A:$A,0),
            _xlfn.XMATCH(A657,'CENEPRED DISTRITAL'!$B$1:$XFD$1,0)
        )&lt;&gt;"",        "CON COBERTURA CENEPRED",        "SIN COBERTURA CENEPRED"    ),    "SIN COBERTURA CENEPRED")</f>
        <v>SIN COBERTURA CENEPRED</v>
      </c>
      <c r="G657" t="str" cm="1">
        <f t="array" ref="G657">IFERROR(
    IF(
        INDEX(
            'CENEPRED DISTRITAL'!$B:$XFD,
            _xlfn.XMATCH($G$1,'CENEPRED DISTRITAL'!$A:$A,0),
            _xlfn.XMATCH(A657,'CENEPRED DISTRITAL'!$B$1:$XFD$1,0)
        )&lt;&gt;"",
        "CON COBERTURA CENEPRED",
        "SIN COBERTURA CENEPRED"
    ),
    "SIN COBERTURA CENEPRED"
)</f>
        <v>SIN COBERTURA CENEPRED</v>
      </c>
      <c r="H657" t="str" cm="1">
        <f t="array" ref="H657">IFERROR(
    IF(
        INDEX(
            'CENEPRED DISTRITAL'!$B:$XFD,
            _xlfn.XMATCH($H$1,'CENEPRED DISTRITAL'!$A:$A,0),
            _xlfn.XMATCH(A657,'CENEPRED DISTRITAL'!$B$1:$XFD$1,0)
        )&lt;&gt;"",
        "CON COBERTURA CENEPRED",
        "SIN COBERTURA CENEPRED"
    ),
    "SIN COBERTURA CENEPRED"
)</f>
        <v>SIN COBERTURA CENEPRED</v>
      </c>
    </row>
    <row r="658" spans="1:8" x14ac:dyDescent="0.35">
      <c r="A658" s="359">
        <v>61003</v>
      </c>
      <c r="B658" t="s">
        <v>34848</v>
      </c>
      <c r="C658">
        <v>610</v>
      </c>
      <c r="D658">
        <v>6</v>
      </c>
      <c r="E658" t="str">
        <f>_xlfn.XLOOKUP(D658,'Ubigeo Departamental'!A:A,'Ubigeo Departamental'!B:B)</f>
        <v>Cajamarca</v>
      </c>
      <c r="F658" t="str" cm="1">
        <f t="array" ref="F658">IFERROR(IF(INDEX('CENEPRED DISTRITAL'!$B:$XFD,
            _xlfn.XMATCH($F$1,'CENEPRED DISTRITAL'!$A:$A,0),
            _xlfn.XMATCH(A658,'CENEPRED DISTRITAL'!$B$1:$XFD$1,0)
        )&lt;&gt;"",        "CON COBERTURA CENEPRED",        "SIN COBERTURA CENEPRED"    ),    "SIN COBERTURA CENEPRED")</f>
        <v>SIN COBERTURA CENEPRED</v>
      </c>
      <c r="G658" t="str" cm="1">
        <f t="array" ref="G658">IFERROR(
    IF(
        INDEX(
            'CENEPRED DISTRITAL'!$B:$XFD,
            _xlfn.XMATCH($G$1,'CENEPRED DISTRITAL'!$A:$A,0),
            _xlfn.XMATCH(A658,'CENEPRED DISTRITAL'!$B$1:$XFD$1,0)
        )&lt;&gt;"",
        "CON COBERTURA CENEPRED",
        "SIN COBERTURA CENEPRED"
    ),
    "SIN COBERTURA CENEPRED"
)</f>
        <v>SIN COBERTURA CENEPRED</v>
      </c>
      <c r="H658" t="str" cm="1">
        <f t="array" ref="H658">IFERROR(
    IF(
        INDEX(
            'CENEPRED DISTRITAL'!$B:$XFD,
            _xlfn.XMATCH($H$1,'CENEPRED DISTRITAL'!$A:$A,0),
            _xlfn.XMATCH(A658,'CENEPRED DISTRITAL'!$B$1:$XFD$1,0)
        )&lt;&gt;"",
        "CON COBERTURA CENEPRED",
        "SIN COBERTURA CENEPRED"
    ),
    "SIN COBERTURA CENEPRED"
)</f>
        <v>SIN COBERTURA CENEPRED</v>
      </c>
    </row>
    <row r="659" spans="1:8" x14ac:dyDescent="0.35">
      <c r="A659" s="359">
        <v>61004</v>
      </c>
      <c r="B659" t="s">
        <v>34262</v>
      </c>
      <c r="C659">
        <v>610</v>
      </c>
      <c r="D659">
        <v>6</v>
      </c>
      <c r="E659" t="str">
        <f>_xlfn.XLOOKUP(D659,'Ubigeo Departamental'!A:A,'Ubigeo Departamental'!B:B)</f>
        <v>Cajamarca</v>
      </c>
      <c r="F659" t="str" cm="1">
        <f t="array" ref="F659">IFERROR(IF(INDEX('CENEPRED DISTRITAL'!$B:$XFD,
            _xlfn.XMATCH($F$1,'CENEPRED DISTRITAL'!$A:$A,0),
            _xlfn.XMATCH(A659,'CENEPRED DISTRITAL'!$B$1:$XFD$1,0)
        )&lt;&gt;"",        "CON COBERTURA CENEPRED",        "SIN COBERTURA CENEPRED"    ),    "SIN COBERTURA CENEPRED")</f>
        <v>SIN COBERTURA CENEPRED</v>
      </c>
      <c r="G659" t="str" cm="1">
        <f t="array" ref="G659">IFERROR(
    IF(
        INDEX(
            'CENEPRED DISTRITAL'!$B:$XFD,
            _xlfn.XMATCH($G$1,'CENEPRED DISTRITAL'!$A:$A,0),
            _xlfn.XMATCH(A659,'CENEPRED DISTRITAL'!$B$1:$XFD$1,0)
        )&lt;&gt;"",
        "CON COBERTURA CENEPRED",
        "SIN COBERTURA CENEPRED"
    ),
    "SIN COBERTURA CENEPRED"
)</f>
        <v>SIN COBERTURA CENEPRED</v>
      </c>
      <c r="H659" t="str" cm="1">
        <f t="array" ref="H659">IFERROR(
    IF(
        INDEX(
            'CENEPRED DISTRITAL'!$B:$XFD,
            _xlfn.XMATCH($H$1,'CENEPRED DISTRITAL'!$A:$A,0),
            _xlfn.XMATCH(A659,'CENEPRED DISTRITAL'!$B$1:$XFD$1,0)
        )&lt;&gt;"",
        "CON COBERTURA CENEPRED",
        "SIN COBERTURA CENEPRED"
    ),
    "SIN COBERTURA CENEPRED"
)</f>
        <v>SIN COBERTURA CENEPRED</v>
      </c>
    </row>
    <row r="660" spans="1:8" x14ac:dyDescent="0.35">
      <c r="A660" s="359">
        <v>61005</v>
      </c>
      <c r="B660" t="s">
        <v>36798</v>
      </c>
      <c r="C660">
        <v>610</v>
      </c>
      <c r="D660">
        <v>6</v>
      </c>
      <c r="E660" t="str">
        <f>_xlfn.XLOOKUP(D660,'Ubigeo Departamental'!A:A,'Ubigeo Departamental'!B:B)</f>
        <v>Cajamarca</v>
      </c>
      <c r="F660" t="str" cm="1">
        <f t="array" ref="F660">IFERROR(IF(INDEX('CENEPRED DISTRITAL'!$B:$XFD,
            _xlfn.XMATCH($F$1,'CENEPRED DISTRITAL'!$A:$A,0),
            _xlfn.XMATCH(A660,'CENEPRED DISTRITAL'!$B$1:$XFD$1,0)
        )&lt;&gt;"",        "CON COBERTURA CENEPRED",        "SIN COBERTURA CENEPRED"    ),    "SIN COBERTURA CENEPRED")</f>
        <v>SIN COBERTURA CENEPRED</v>
      </c>
      <c r="G660" t="str" cm="1">
        <f t="array" ref="G660">IFERROR(
    IF(
        INDEX(
            'CENEPRED DISTRITAL'!$B:$XFD,
            _xlfn.XMATCH($G$1,'CENEPRED DISTRITAL'!$A:$A,0),
            _xlfn.XMATCH(A660,'CENEPRED DISTRITAL'!$B$1:$XFD$1,0)
        )&lt;&gt;"",
        "CON COBERTURA CENEPRED",
        "SIN COBERTURA CENEPRED"
    ),
    "SIN COBERTURA CENEPRED"
)</f>
        <v>SIN COBERTURA CENEPRED</v>
      </c>
      <c r="H660" t="str" cm="1">
        <f t="array" ref="H660">IFERROR(
    IF(
        INDEX(
            'CENEPRED DISTRITAL'!$B:$XFD,
            _xlfn.XMATCH($H$1,'CENEPRED DISTRITAL'!$A:$A,0),
            _xlfn.XMATCH(A660,'CENEPRED DISTRITAL'!$B$1:$XFD$1,0)
        )&lt;&gt;"",
        "CON COBERTURA CENEPRED",
        "SIN COBERTURA CENEPRED"
    ),
    "SIN COBERTURA CENEPRED"
)</f>
        <v>SIN COBERTURA CENEPRED</v>
      </c>
    </row>
    <row r="661" spans="1:8" x14ac:dyDescent="0.35">
      <c r="A661" s="359">
        <v>61006</v>
      </c>
      <c r="B661" t="s">
        <v>36799</v>
      </c>
      <c r="C661">
        <v>610</v>
      </c>
      <c r="D661">
        <v>6</v>
      </c>
      <c r="E661" t="str">
        <f>_xlfn.XLOOKUP(D661,'Ubigeo Departamental'!A:A,'Ubigeo Departamental'!B:B)</f>
        <v>Cajamarca</v>
      </c>
      <c r="F661" t="str" cm="1">
        <f t="array" ref="F661">IFERROR(IF(INDEX('CENEPRED DISTRITAL'!$B:$XFD,
            _xlfn.XMATCH($F$1,'CENEPRED DISTRITAL'!$A:$A,0),
            _xlfn.XMATCH(A661,'CENEPRED DISTRITAL'!$B$1:$XFD$1,0)
        )&lt;&gt;"",        "CON COBERTURA CENEPRED",        "SIN COBERTURA CENEPRED"    ),    "SIN COBERTURA CENEPRED")</f>
        <v>SIN COBERTURA CENEPRED</v>
      </c>
      <c r="G661" t="str" cm="1">
        <f t="array" ref="G661">IFERROR(
    IF(
        INDEX(
            'CENEPRED DISTRITAL'!$B:$XFD,
            _xlfn.XMATCH($G$1,'CENEPRED DISTRITAL'!$A:$A,0),
            _xlfn.XMATCH(A661,'CENEPRED DISTRITAL'!$B$1:$XFD$1,0)
        )&lt;&gt;"",
        "CON COBERTURA CENEPRED",
        "SIN COBERTURA CENEPRED"
    ),
    "SIN COBERTURA CENEPRED"
)</f>
        <v>SIN COBERTURA CENEPRED</v>
      </c>
      <c r="H661" t="str" cm="1">
        <f t="array" ref="H661">IFERROR(
    IF(
        INDEX(
            'CENEPRED DISTRITAL'!$B:$XFD,
            _xlfn.XMATCH($H$1,'CENEPRED DISTRITAL'!$A:$A,0),
            _xlfn.XMATCH(A661,'CENEPRED DISTRITAL'!$B$1:$XFD$1,0)
        )&lt;&gt;"",
        "CON COBERTURA CENEPRED",
        "SIN COBERTURA CENEPRED"
    ),
    "SIN COBERTURA CENEPRED"
)</f>
        <v>SIN COBERTURA CENEPRED</v>
      </c>
    </row>
    <row r="662" spans="1:8" x14ac:dyDescent="0.35">
      <c r="A662" s="359">
        <v>61007</v>
      </c>
      <c r="B662" t="s">
        <v>36800</v>
      </c>
      <c r="C662">
        <v>610</v>
      </c>
      <c r="D662">
        <v>6</v>
      </c>
      <c r="E662" t="str">
        <f>_xlfn.XLOOKUP(D662,'Ubigeo Departamental'!A:A,'Ubigeo Departamental'!B:B)</f>
        <v>Cajamarca</v>
      </c>
      <c r="F662" t="str" cm="1">
        <f t="array" ref="F662">IFERROR(IF(INDEX('CENEPRED DISTRITAL'!$B:$XFD,
            _xlfn.XMATCH($F$1,'CENEPRED DISTRITAL'!$A:$A,0),
            _xlfn.XMATCH(A662,'CENEPRED DISTRITAL'!$B$1:$XFD$1,0)
        )&lt;&gt;"",        "CON COBERTURA CENEPRED",        "SIN COBERTURA CENEPRED"    ),    "SIN COBERTURA CENEPRED")</f>
        <v>SIN COBERTURA CENEPRED</v>
      </c>
      <c r="G662" t="str" cm="1">
        <f t="array" ref="G662">IFERROR(
    IF(
        INDEX(
            'CENEPRED DISTRITAL'!$B:$XFD,
            _xlfn.XMATCH($G$1,'CENEPRED DISTRITAL'!$A:$A,0),
            _xlfn.XMATCH(A662,'CENEPRED DISTRITAL'!$B$1:$XFD$1,0)
        )&lt;&gt;"",
        "CON COBERTURA CENEPRED",
        "SIN COBERTURA CENEPRED"
    ),
    "SIN COBERTURA CENEPRED"
)</f>
        <v>SIN COBERTURA CENEPRED</v>
      </c>
      <c r="H662" t="str" cm="1">
        <f t="array" ref="H662">IFERROR(
    IF(
        INDEX(
            'CENEPRED DISTRITAL'!$B:$XFD,
            _xlfn.XMATCH($H$1,'CENEPRED DISTRITAL'!$A:$A,0),
            _xlfn.XMATCH(A662,'CENEPRED DISTRITAL'!$B$1:$XFD$1,0)
        )&lt;&gt;"",
        "CON COBERTURA CENEPRED",
        "SIN COBERTURA CENEPRED"
    ),
    "SIN COBERTURA CENEPRED"
)</f>
        <v>SIN COBERTURA CENEPRED</v>
      </c>
    </row>
    <row r="663" spans="1:8" x14ac:dyDescent="0.35">
      <c r="A663" s="359">
        <v>61101</v>
      </c>
      <c r="B663" t="s">
        <v>31536</v>
      </c>
      <c r="C663">
        <v>611</v>
      </c>
      <c r="D663">
        <v>6</v>
      </c>
      <c r="E663" t="str">
        <f>_xlfn.XLOOKUP(D663,'Ubigeo Departamental'!A:A,'Ubigeo Departamental'!B:B)</f>
        <v>Cajamarca</v>
      </c>
      <c r="F663" t="str" cm="1">
        <f t="array" ref="F663">IFERROR(IF(INDEX('CENEPRED DISTRITAL'!$B:$XFD,
            _xlfn.XMATCH($F$1,'CENEPRED DISTRITAL'!$A:$A,0),
            _xlfn.XMATCH(A663,'CENEPRED DISTRITAL'!$B$1:$XFD$1,0)
        )&lt;&gt;"",        "CON COBERTURA CENEPRED",        "SIN COBERTURA CENEPRED"    ),    "SIN COBERTURA CENEPRED")</f>
        <v>CON COBERTURA CENEPRED</v>
      </c>
      <c r="G663" t="str" cm="1">
        <f t="array" ref="G663">IFERROR(
    IF(
        INDEX(
            'CENEPRED DISTRITAL'!$B:$XFD,
            _xlfn.XMATCH($G$1,'CENEPRED DISTRITAL'!$A:$A,0),
            _xlfn.XMATCH(A663,'CENEPRED DISTRITAL'!$B$1:$XFD$1,0)
        )&lt;&gt;"",
        "CON COBERTURA CENEPRED",
        "SIN COBERTURA CENEPRED"
    ),
    "SIN COBERTURA CENEPRED"
)</f>
        <v>CON COBERTURA CENEPRED</v>
      </c>
      <c r="H663" t="str" cm="1">
        <f t="array" ref="H663">IFERROR(
    IF(
        INDEX(
            'CENEPRED DISTRITAL'!$B:$XFD,
            _xlfn.XMATCH($H$1,'CENEPRED DISTRITAL'!$A:$A,0),
            _xlfn.XMATCH(A663,'CENEPRED DISTRITAL'!$B$1:$XFD$1,0)
        )&lt;&gt;"",
        "CON COBERTURA CENEPRED",
        "SIN COBERTURA CENEPRED"
    ),
    "SIN COBERTURA CENEPRED"
)</f>
        <v>CON COBERTURA CENEPRED</v>
      </c>
    </row>
    <row r="664" spans="1:8" x14ac:dyDescent="0.35">
      <c r="A664" s="359">
        <v>61102</v>
      </c>
      <c r="B664" t="s">
        <v>36801</v>
      </c>
      <c r="C664">
        <v>611</v>
      </c>
      <c r="D664">
        <v>6</v>
      </c>
      <c r="E664" t="str">
        <f>_xlfn.XLOOKUP(D664,'Ubigeo Departamental'!A:A,'Ubigeo Departamental'!B:B)</f>
        <v>Cajamarca</v>
      </c>
      <c r="F664" t="str" cm="1">
        <f t="array" ref="F664">IFERROR(IF(INDEX('CENEPRED DISTRITAL'!$B:$XFD,
            _xlfn.XMATCH($F$1,'CENEPRED DISTRITAL'!$A:$A,0),
            _xlfn.XMATCH(A664,'CENEPRED DISTRITAL'!$B$1:$XFD$1,0)
        )&lt;&gt;"",        "CON COBERTURA CENEPRED",        "SIN COBERTURA CENEPRED"    ),    "SIN COBERTURA CENEPRED")</f>
        <v>SIN COBERTURA CENEPRED</v>
      </c>
      <c r="G664" t="str" cm="1">
        <f t="array" ref="G664">IFERROR(
    IF(
        INDEX(
            'CENEPRED DISTRITAL'!$B:$XFD,
            _xlfn.XMATCH($G$1,'CENEPRED DISTRITAL'!$A:$A,0),
            _xlfn.XMATCH(A664,'CENEPRED DISTRITAL'!$B$1:$XFD$1,0)
        )&lt;&gt;"",
        "CON COBERTURA CENEPRED",
        "SIN COBERTURA CENEPRED"
    ),
    "SIN COBERTURA CENEPRED"
)</f>
        <v>SIN COBERTURA CENEPRED</v>
      </c>
      <c r="H664" t="str" cm="1">
        <f t="array" ref="H664">IFERROR(
    IF(
        INDEX(
            'CENEPRED DISTRITAL'!$B:$XFD,
            _xlfn.XMATCH($H$1,'CENEPRED DISTRITAL'!$A:$A,0),
            _xlfn.XMATCH(A664,'CENEPRED DISTRITAL'!$B$1:$XFD$1,0)
        )&lt;&gt;"",
        "CON COBERTURA CENEPRED",
        "SIN COBERTURA CENEPRED"
    ),
    "SIN COBERTURA CENEPRED"
)</f>
        <v>SIN COBERTURA CENEPRED</v>
      </c>
    </row>
    <row r="665" spans="1:8" x14ac:dyDescent="0.35">
      <c r="A665" s="359">
        <v>61103</v>
      </c>
      <c r="B665" t="s">
        <v>36802</v>
      </c>
      <c r="C665">
        <v>611</v>
      </c>
      <c r="D665">
        <v>6</v>
      </c>
      <c r="E665" t="str">
        <f>_xlfn.XLOOKUP(D665,'Ubigeo Departamental'!A:A,'Ubigeo Departamental'!B:B)</f>
        <v>Cajamarca</v>
      </c>
      <c r="F665" t="str" cm="1">
        <f t="array" ref="F665">IFERROR(IF(INDEX('CENEPRED DISTRITAL'!$B:$XFD,
            _xlfn.XMATCH($F$1,'CENEPRED DISTRITAL'!$A:$A,0),
            _xlfn.XMATCH(A665,'CENEPRED DISTRITAL'!$B$1:$XFD$1,0)
        )&lt;&gt;"",        "CON COBERTURA CENEPRED",        "SIN COBERTURA CENEPRED"    ),    "SIN COBERTURA CENEPRED")</f>
        <v>SIN COBERTURA CENEPRED</v>
      </c>
      <c r="G665" t="str" cm="1">
        <f t="array" ref="G665">IFERROR(
    IF(
        INDEX(
            'CENEPRED DISTRITAL'!$B:$XFD,
            _xlfn.XMATCH($G$1,'CENEPRED DISTRITAL'!$A:$A,0),
            _xlfn.XMATCH(A665,'CENEPRED DISTRITAL'!$B$1:$XFD$1,0)
        )&lt;&gt;"",
        "CON COBERTURA CENEPRED",
        "SIN COBERTURA CENEPRED"
    ),
    "SIN COBERTURA CENEPRED"
)</f>
        <v>SIN COBERTURA CENEPRED</v>
      </c>
      <c r="H665" t="str" cm="1">
        <f t="array" ref="H665">IFERROR(
    IF(
        INDEX(
            'CENEPRED DISTRITAL'!$B:$XFD,
            _xlfn.XMATCH($H$1,'CENEPRED DISTRITAL'!$A:$A,0),
            _xlfn.XMATCH(A665,'CENEPRED DISTRITAL'!$B$1:$XFD$1,0)
        )&lt;&gt;"",
        "CON COBERTURA CENEPRED",
        "SIN COBERTURA CENEPRED"
    ),
    "SIN COBERTURA CENEPRED"
)</f>
        <v>SIN COBERTURA CENEPRED</v>
      </c>
    </row>
    <row r="666" spans="1:8" x14ac:dyDescent="0.35">
      <c r="A666" s="359">
        <v>61104</v>
      </c>
      <c r="B666" t="s">
        <v>34525</v>
      </c>
      <c r="C666">
        <v>611</v>
      </c>
      <c r="D666">
        <v>6</v>
      </c>
      <c r="E666" t="str">
        <f>_xlfn.XLOOKUP(D666,'Ubigeo Departamental'!A:A,'Ubigeo Departamental'!B:B)</f>
        <v>Cajamarca</v>
      </c>
      <c r="F666" t="str" cm="1">
        <f t="array" ref="F666">IFERROR(IF(INDEX('CENEPRED DISTRITAL'!$B:$XFD,
            _xlfn.XMATCH($F$1,'CENEPRED DISTRITAL'!$A:$A,0),
            _xlfn.XMATCH(A666,'CENEPRED DISTRITAL'!$B$1:$XFD$1,0)
        )&lt;&gt;"",        "CON COBERTURA CENEPRED",        "SIN COBERTURA CENEPRED"    ),    "SIN COBERTURA CENEPRED")</f>
        <v>SIN COBERTURA CENEPRED</v>
      </c>
      <c r="G666" t="str" cm="1">
        <f t="array" ref="G666">IFERROR(
    IF(
        INDEX(
            'CENEPRED DISTRITAL'!$B:$XFD,
            _xlfn.XMATCH($G$1,'CENEPRED DISTRITAL'!$A:$A,0),
            _xlfn.XMATCH(A666,'CENEPRED DISTRITAL'!$B$1:$XFD$1,0)
        )&lt;&gt;"",
        "CON COBERTURA CENEPRED",
        "SIN COBERTURA CENEPRED"
    ),
    "SIN COBERTURA CENEPRED"
)</f>
        <v>SIN COBERTURA CENEPRED</v>
      </c>
      <c r="H666" t="str" cm="1">
        <f t="array" ref="H666">IFERROR(
    IF(
        INDEX(
            'CENEPRED DISTRITAL'!$B:$XFD,
            _xlfn.XMATCH($H$1,'CENEPRED DISTRITAL'!$A:$A,0),
            _xlfn.XMATCH(A666,'CENEPRED DISTRITAL'!$B$1:$XFD$1,0)
        )&lt;&gt;"",
        "CON COBERTURA CENEPRED",
        "SIN COBERTURA CENEPRED"
    ),
    "SIN COBERTURA CENEPRED"
)</f>
        <v>SIN COBERTURA CENEPRED</v>
      </c>
    </row>
    <row r="667" spans="1:8" x14ac:dyDescent="0.35">
      <c r="A667" s="359">
        <v>61105</v>
      </c>
      <c r="B667" t="s">
        <v>34850</v>
      </c>
      <c r="C667">
        <v>611</v>
      </c>
      <c r="D667">
        <v>6</v>
      </c>
      <c r="E667" t="str">
        <f>_xlfn.XLOOKUP(D667,'Ubigeo Departamental'!A:A,'Ubigeo Departamental'!B:B)</f>
        <v>Cajamarca</v>
      </c>
      <c r="F667" t="str" cm="1">
        <f t="array" ref="F667">IFERROR(IF(INDEX('CENEPRED DISTRITAL'!$B:$XFD,
            _xlfn.XMATCH($F$1,'CENEPRED DISTRITAL'!$A:$A,0),
            _xlfn.XMATCH(A667,'CENEPRED DISTRITAL'!$B$1:$XFD$1,0)
        )&lt;&gt;"",        "CON COBERTURA CENEPRED",        "SIN COBERTURA CENEPRED"    ),    "SIN COBERTURA CENEPRED")</f>
        <v>SIN COBERTURA CENEPRED</v>
      </c>
      <c r="G667" t="str" cm="1">
        <f t="array" ref="G667">IFERROR(
    IF(
        INDEX(
            'CENEPRED DISTRITAL'!$B:$XFD,
            _xlfn.XMATCH($G$1,'CENEPRED DISTRITAL'!$A:$A,0),
            _xlfn.XMATCH(A667,'CENEPRED DISTRITAL'!$B$1:$XFD$1,0)
        )&lt;&gt;"",
        "CON COBERTURA CENEPRED",
        "SIN COBERTURA CENEPRED"
    ),
    "SIN COBERTURA CENEPRED"
)</f>
        <v>SIN COBERTURA CENEPRED</v>
      </c>
      <c r="H667" t="str" cm="1">
        <f t="array" ref="H667">IFERROR(
    IF(
        INDEX(
            'CENEPRED DISTRITAL'!$B:$XFD,
            _xlfn.XMATCH($H$1,'CENEPRED DISTRITAL'!$A:$A,0),
            _xlfn.XMATCH(A667,'CENEPRED DISTRITAL'!$B$1:$XFD$1,0)
        )&lt;&gt;"",
        "CON COBERTURA CENEPRED",
        "SIN COBERTURA CENEPRED"
    ),
    "SIN COBERTURA CENEPRED"
)</f>
        <v>SIN COBERTURA CENEPRED</v>
      </c>
    </row>
    <row r="668" spans="1:8" x14ac:dyDescent="0.35">
      <c r="A668" s="359">
        <v>61106</v>
      </c>
      <c r="B668" t="s">
        <v>34617</v>
      </c>
      <c r="C668">
        <v>611</v>
      </c>
      <c r="D668">
        <v>6</v>
      </c>
      <c r="E668" t="str">
        <f>_xlfn.XLOOKUP(D668,'Ubigeo Departamental'!A:A,'Ubigeo Departamental'!B:B)</f>
        <v>Cajamarca</v>
      </c>
      <c r="F668" t="str" cm="1">
        <f t="array" ref="F668">IFERROR(IF(INDEX('CENEPRED DISTRITAL'!$B:$XFD,
            _xlfn.XMATCH($F$1,'CENEPRED DISTRITAL'!$A:$A,0),
            _xlfn.XMATCH(A668,'CENEPRED DISTRITAL'!$B$1:$XFD$1,0)
        )&lt;&gt;"",        "CON COBERTURA CENEPRED",        "SIN COBERTURA CENEPRED"    ),    "SIN COBERTURA CENEPRED")</f>
        <v>SIN COBERTURA CENEPRED</v>
      </c>
      <c r="G668" t="str" cm="1">
        <f t="array" ref="G668">IFERROR(
    IF(
        INDEX(
            'CENEPRED DISTRITAL'!$B:$XFD,
            _xlfn.XMATCH($G$1,'CENEPRED DISTRITAL'!$A:$A,0),
            _xlfn.XMATCH(A668,'CENEPRED DISTRITAL'!$B$1:$XFD$1,0)
        )&lt;&gt;"",
        "CON COBERTURA CENEPRED",
        "SIN COBERTURA CENEPRED"
    ),
    "SIN COBERTURA CENEPRED"
)</f>
        <v>SIN COBERTURA CENEPRED</v>
      </c>
      <c r="H668" t="str" cm="1">
        <f t="array" ref="H668">IFERROR(
    IF(
        INDEX(
            'CENEPRED DISTRITAL'!$B:$XFD,
            _xlfn.XMATCH($H$1,'CENEPRED DISTRITAL'!$A:$A,0),
            _xlfn.XMATCH(A668,'CENEPRED DISTRITAL'!$B$1:$XFD$1,0)
        )&lt;&gt;"",
        "CON COBERTURA CENEPRED",
        "SIN COBERTURA CENEPRED"
    ),
    "SIN COBERTURA CENEPRED"
)</f>
        <v>SIN COBERTURA CENEPRED</v>
      </c>
    </row>
    <row r="669" spans="1:8" x14ac:dyDescent="0.35">
      <c r="A669" s="359">
        <v>61107</v>
      </c>
      <c r="B669" t="s">
        <v>34345</v>
      </c>
      <c r="C669">
        <v>611</v>
      </c>
      <c r="D669">
        <v>6</v>
      </c>
      <c r="E669" t="str">
        <f>_xlfn.XLOOKUP(D669,'Ubigeo Departamental'!A:A,'Ubigeo Departamental'!B:B)</f>
        <v>Cajamarca</v>
      </c>
      <c r="F669" t="str" cm="1">
        <f t="array" ref="F669">IFERROR(IF(INDEX('CENEPRED DISTRITAL'!$B:$XFD,
            _xlfn.XMATCH($F$1,'CENEPRED DISTRITAL'!$A:$A,0),
            _xlfn.XMATCH(A669,'CENEPRED DISTRITAL'!$B$1:$XFD$1,0)
        )&lt;&gt;"",        "CON COBERTURA CENEPRED",        "SIN COBERTURA CENEPRED"    ),    "SIN COBERTURA CENEPRED")</f>
        <v>SIN COBERTURA CENEPRED</v>
      </c>
      <c r="G669" t="str" cm="1">
        <f t="array" ref="G669">IFERROR(
    IF(
        INDEX(
            'CENEPRED DISTRITAL'!$B:$XFD,
            _xlfn.XMATCH($G$1,'CENEPRED DISTRITAL'!$A:$A,0),
            _xlfn.XMATCH(A669,'CENEPRED DISTRITAL'!$B$1:$XFD$1,0)
        )&lt;&gt;"",
        "CON COBERTURA CENEPRED",
        "SIN COBERTURA CENEPRED"
    ),
    "SIN COBERTURA CENEPRED"
)</f>
        <v>SIN COBERTURA CENEPRED</v>
      </c>
      <c r="H669" t="str" cm="1">
        <f t="array" ref="H669">IFERROR(
    IF(
        INDEX(
            'CENEPRED DISTRITAL'!$B:$XFD,
            _xlfn.XMATCH($H$1,'CENEPRED DISTRITAL'!$A:$A,0),
            _xlfn.XMATCH(A669,'CENEPRED DISTRITAL'!$B$1:$XFD$1,0)
        )&lt;&gt;"",
        "CON COBERTURA CENEPRED",
        "SIN COBERTURA CENEPRED"
    ),
    "SIN COBERTURA CENEPRED"
)</f>
        <v>SIN COBERTURA CENEPRED</v>
      </c>
    </row>
    <row r="670" spans="1:8" x14ac:dyDescent="0.35">
      <c r="A670" s="359">
        <v>61108</v>
      </c>
      <c r="B670" t="s">
        <v>36803</v>
      </c>
      <c r="C670">
        <v>611</v>
      </c>
      <c r="D670">
        <v>6</v>
      </c>
      <c r="E670" t="str">
        <f>_xlfn.XLOOKUP(D670,'Ubigeo Departamental'!A:A,'Ubigeo Departamental'!B:B)</f>
        <v>Cajamarca</v>
      </c>
      <c r="F670" t="str" cm="1">
        <f t="array" ref="F670">IFERROR(IF(INDEX('CENEPRED DISTRITAL'!$B:$XFD,
            _xlfn.XMATCH($F$1,'CENEPRED DISTRITAL'!$A:$A,0),
            _xlfn.XMATCH(A670,'CENEPRED DISTRITAL'!$B$1:$XFD$1,0)
        )&lt;&gt;"",        "CON COBERTURA CENEPRED",        "SIN COBERTURA CENEPRED"    ),    "SIN COBERTURA CENEPRED")</f>
        <v>SIN COBERTURA CENEPRED</v>
      </c>
      <c r="G670" t="str" cm="1">
        <f t="array" ref="G670">IFERROR(
    IF(
        INDEX(
            'CENEPRED DISTRITAL'!$B:$XFD,
            _xlfn.XMATCH($G$1,'CENEPRED DISTRITAL'!$A:$A,0),
            _xlfn.XMATCH(A670,'CENEPRED DISTRITAL'!$B$1:$XFD$1,0)
        )&lt;&gt;"",
        "CON COBERTURA CENEPRED",
        "SIN COBERTURA CENEPRED"
    ),
    "SIN COBERTURA CENEPRED"
)</f>
        <v>SIN COBERTURA CENEPRED</v>
      </c>
      <c r="H670" t="str" cm="1">
        <f t="array" ref="H670">IFERROR(
    IF(
        INDEX(
            'CENEPRED DISTRITAL'!$B:$XFD,
            _xlfn.XMATCH($H$1,'CENEPRED DISTRITAL'!$A:$A,0),
            _xlfn.XMATCH(A670,'CENEPRED DISTRITAL'!$B$1:$XFD$1,0)
        )&lt;&gt;"",
        "CON COBERTURA CENEPRED",
        "SIN COBERTURA CENEPRED"
    ),
    "SIN COBERTURA CENEPRED"
)</f>
        <v>SIN COBERTURA CENEPRED</v>
      </c>
    </row>
    <row r="671" spans="1:8" x14ac:dyDescent="0.35">
      <c r="A671" s="359">
        <v>61109</v>
      </c>
      <c r="B671" t="s">
        <v>34618</v>
      </c>
      <c r="C671">
        <v>611</v>
      </c>
      <c r="D671">
        <v>6</v>
      </c>
      <c r="E671" t="str">
        <f>_xlfn.XLOOKUP(D671,'Ubigeo Departamental'!A:A,'Ubigeo Departamental'!B:B)</f>
        <v>Cajamarca</v>
      </c>
      <c r="F671" t="str" cm="1">
        <f t="array" ref="F671">IFERROR(IF(INDEX('CENEPRED DISTRITAL'!$B:$XFD,
            _xlfn.XMATCH($F$1,'CENEPRED DISTRITAL'!$A:$A,0),
            _xlfn.XMATCH(A671,'CENEPRED DISTRITAL'!$B$1:$XFD$1,0)
        )&lt;&gt;"",        "CON COBERTURA CENEPRED",        "SIN COBERTURA CENEPRED"    ),    "SIN COBERTURA CENEPRED")</f>
        <v>SIN COBERTURA CENEPRED</v>
      </c>
      <c r="G671" t="str" cm="1">
        <f t="array" ref="G671">IFERROR(
    IF(
        INDEX(
            'CENEPRED DISTRITAL'!$B:$XFD,
            _xlfn.XMATCH($G$1,'CENEPRED DISTRITAL'!$A:$A,0),
            _xlfn.XMATCH(A671,'CENEPRED DISTRITAL'!$B$1:$XFD$1,0)
        )&lt;&gt;"",
        "CON COBERTURA CENEPRED",
        "SIN COBERTURA CENEPRED"
    ),
    "SIN COBERTURA CENEPRED"
)</f>
        <v>SIN COBERTURA CENEPRED</v>
      </c>
      <c r="H671" t="str" cm="1">
        <f t="array" ref="H671">IFERROR(
    IF(
        INDEX(
            'CENEPRED DISTRITAL'!$B:$XFD,
            _xlfn.XMATCH($H$1,'CENEPRED DISTRITAL'!$A:$A,0),
            _xlfn.XMATCH(A671,'CENEPRED DISTRITAL'!$B$1:$XFD$1,0)
        )&lt;&gt;"",
        "CON COBERTURA CENEPRED",
        "SIN COBERTURA CENEPRED"
    ),
    "SIN COBERTURA CENEPRED"
)</f>
        <v>SIN COBERTURA CENEPRED</v>
      </c>
    </row>
    <row r="672" spans="1:8" x14ac:dyDescent="0.35">
      <c r="A672" s="359">
        <v>61110</v>
      </c>
      <c r="B672" t="s">
        <v>34851</v>
      </c>
      <c r="C672">
        <v>611</v>
      </c>
      <c r="D672">
        <v>6</v>
      </c>
      <c r="E672" t="str">
        <f>_xlfn.XLOOKUP(D672,'Ubigeo Departamental'!A:A,'Ubigeo Departamental'!B:B)</f>
        <v>Cajamarca</v>
      </c>
      <c r="F672" t="str" cm="1">
        <f t="array" ref="F672">IFERROR(IF(INDEX('CENEPRED DISTRITAL'!$B:$XFD,
            _xlfn.XMATCH($F$1,'CENEPRED DISTRITAL'!$A:$A,0),
            _xlfn.XMATCH(A672,'CENEPRED DISTRITAL'!$B$1:$XFD$1,0)
        )&lt;&gt;"",        "CON COBERTURA CENEPRED",        "SIN COBERTURA CENEPRED"    ),    "SIN COBERTURA CENEPRED")</f>
        <v>SIN COBERTURA CENEPRED</v>
      </c>
      <c r="G672" t="str" cm="1">
        <f t="array" ref="G672">IFERROR(
    IF(
        INDEX(
            'CENEPRED DISTRITAL'!$B:$XFD,
            _xlfn.XMATCH($G$1,'CENEPRED DISTRITAL'!$A:$A,0),
            _xlfn.XMATCH(A672,'CENEPRED DISTRITAL'!$B$1:$XFD$1,0)
        )&lt;&gt;"",
        "CON COBERTURA CENEPRED",
        "SIN COBERTURA CENEPRED"
    ),
    "SIN COBERTURA CENEPRED"
)</f>
        <v>SIN COBERTURA CENEPRED</v>
      </c>
      <c r="H672" t="str" cm="1">
        <f t="array" ref="H672">IFERROR(
    IF(
        INDEX(
            'CENEPRED DISTRITAL'!$B:$XFD,
            _xlfn.XMATCH($H$1,'CENEPRED DISTRITAL'!$A:$A,0),
            _xlfn.XMATCH(A672,'CENEPRED DISTRITAL'!$B$1:$XFD$1,0)
        )&lt;&gt;"",
        "CON COBERTURA CENEPRED",
        "SIN COBERTURA CENEPRED"
    ),
    "SIN COBERTURA CENEPRED"
)</f>
        <v>SIN COBERTURA CENEPRED</v>
      </c>
    </row>
    <row r="673" spans="1:8" x14ac:dyDescent="0.35">
      <c r="A673" s="359">
        <v>61111</v>
      </c>
      <c r="B673" t="s">
        <v>36804</v>
      </c>
      <c r="C673">
        <v>611</v>
      </c>
      <c r="D673">
        <v>6</v>
      </c>
      <c r="E673" t="str">
        <f>_xlfn.XLOOKUP(D673,'Ubigeo Departamental'!A:A,'Ubigeo Departamental'!B:B)</f>
        <v>Cajamarca</v>
      </c>
      <c r="F673" t="str" cm="1">
        <f t="array" ref="F673">IFERROR(IF(INDEX('CENEPRED DISTRITAL'!$B:$XFD,
            _xlfn.XMATCH($F$1,'CENEPRED DISTRITAL'!$A:$A,0),
            _xlfn.XMATCH(A673,'CENEPRED DISTRITAL'!$B$1:$XFD$1,0)
        )&lt;&gt;"",        "CON COBERTURA CENEPRED",        "SIN COBERTURA CENEPRED"    ),    "SIN COBERTURA CENEPRED")</f>
        <v>SIN COBERTURA CENEPRED</v>
      </c>
      <c r="G673" t="str" cm="1">
        <f t="array" ref="G673">IFERROR(
    IF(
        INDEX(
            'CENEPRED DISTRITAL'!$B:$XFD,
            _xlfn.XMATCH($G$1,'CENEPRED DISTRITAL'!$A:$A,0),
            _xlfn.XMATCH(A673,'CENEPRED DISTRITAL'!$B$1:$XFD$1,0)
        )&lt;&gt;"",
        "CON COBERTURA CENEPRED",
        "SIN COBERTURA CENEPRED"
    ),
    "SIN COBERTURA CENEPRED"
)</f>
        <v>SIN COBERTURA CENEPRED</v>
      </c>
      <c r="H673" t="str" cm="1">
        <f t="array" ref="H673">IFERROR(
    IF(
        INDEX(
            'CENEPRED DISTRITAL'!$B:$XFD,
            _xlfn.XMATCH($H$1,'CENEPRED DISTRITAL'!$A:$A,0),
            _xlfn.XMATCH(A673,'CENEPRED DISTRITAL'!$B$1:$XFD$1,0)
        )&lt;&gt;"",
        "CON COBERTURA CENEPRED",
        "SIN COBERTURA CENEPRED"
    ),
    "SIN COBERTURA CENEPRED"
)</f>
        <v>SIN COBERTURA CENEPRED</v>
      </c>
    </row>
    <row r="674" spans="1:8" x14ac:dyDescent="0.35">
      <c r="A674" s="359">
        <v>61112</v>
      </c>
      <c r="B674" t="s">
        <v>31608</v>
      </c>
      <c r="C674">
        <v>611</v>
      </c>
      <c r="D674">
        <v>6</v>
      </c>
      <c r="E674" t="str">
        <f>_xlfn.XLOOKUP(D674,'Ubigeo Departamental'!A:A,'Ubigeo Departamental'!B:B)</f>
        <v>Cajamarca</v>
      </c>
      <c r="F674" t="str" cm="1">
        <f t="array" ref="F674">IFERROR(IF(INDEX('CENEPRED DISTRITAL'!$B:$XFD,
            _xlfn.XMATCH($F$1,'CENEPRED DISTRITAL'!$A:$A,0),
            _xlfn.XMATCH(A674,'CENEPRED DISTRITAL'!$B$1:$XFD$1,0)
        )&lt;&gt;"",        "CON COBERTURA CENEPRED",        "SIN COBERTURA CENEPRED"    ),    "SIN COBERTURA CENEPRED")</f>
        <v>CON COBERTURA CENEPRED</v>
      </c>
      <c r="G674" t="str" cm="1">
        <f t="array" ref="G674">IFERROR(
    IF(
        INDEX(
            'CENEPRED DISTRITAL'!$B:$XFD,
            _xlfn.XMATCH($G$1,'CENEPRED DISTRITAL'!$A:$A,0),
            _xlfn.XMATCH(A674,'CENEPRED DISTRITAL'!$B$1:$XFD$1,0)
        )&lt;&gt;"",
        "CON COBERTURA CENEPRED",
        "SIN COBERTURA CENEPRED"
    ),
    "SIN COBERTURA CENEPRED"
)</f>
        <v>CON COBERTURA CENEPRED</v>
      </c>
      <c r="H674" t="str" cm="1">
        <f t="array" ref="H674">IFERROR(
    IF(
        INDEX(
            'CENEPRED DISTRITAL'!$B:$XFD,
            _xlfn.XMATCH($H$1,'CENEPRED DISTRITAL'!$A:$A,0),
            _xlfn.XMATCH(A674,'CENEPRED DISTRITAL'!$B$1:$XFD$1,0)
        )&lt;&gt;"",
        "CON COBERTURA CENEPRED",
        "SIN COBERTURA CENEPRED"
    ),
    "SIN COBERTURA CENEPRED"
)</f>
        <v>CON COBERTURA CENEPRED</v>
      </c>
    </row>
    <row r="675" spans="1:8" x14ac:dyDescent="0.35">
      <c r="A675" s="359">
        <v>61113</v>
      </c>
      <c r="B675" t="s">
        <v>36805</v>
      </c>
      <c r="C675">
        <v>611</v>
      </c>
      <c r="D675">
        <v>6</v>
      </c>
      <c r="E675" t="str">
        <f>_xlfn.XLOOKUP(D675,'Ubigeo Departamental'!A:A,'Ubigeo Departamental'!B:B)</f>
        <v>Cajamarca</v>
      </c>
      <c r="F675" t="str" cm="1">
        <f t="array" ref="F675">IFERROR(IF(INDEX('CENEPRED DISTRITAL'!$B:$XFD,
            _xlfn.XMATCH($F$1,'CENEPRED DISTRITAL'!$A:$A,0),
            _xlfn.XMATCH(A675,'CENEPRED DISTRITAL'!$B$1:$XFD$1,0)
        )&lt;&gt;"",        "CON COBERTURA CENEPRED",        "SIN COBERTURA CENEPRED"    ),    "SIN COBERTURA CENEPRED")</f>
        <v>SIN COBERTURA CENEPRED</v>
      </c>
      <c r="G675" t="str" cm="1">
        <f t="array" ref="G675">IFERROR(
    IF(
        INDEX(
            'CENEPRED DISTRITAL'!$B:$XFD,
            _xlfn.XMATCH($G$1,'CENEPRED DISTRITAL'!$A:$A,0),
            _xlfn.XMATCH(A675,'CENEPRED DISTRITAL'!$B$1:$XFD$1,0)
        )&lt;&gt;"",
        "CON COBERTURA CENEPRED",
        "SIN COBERTURA CENEPRED"
    ),
    "SIN COBERTURA CENEPRED"
)</f>
        <v>SIN COBERTURA CENEPRED</v>
      </c>
      <c r="H675" t="str" cm="1">
        <f t="array" ref="H675">IFERROR(
    IF(
        INDEX(
            'CENEPRED DISTRITAL'!$B:$XFD,
            _xlfn.XMATCH($H$1,'CENEPRED DISTRITAL'!$A:$A,0),
            _xlfn.XMATCH(A675,'CENEPRED DISTRITAL'!$B$1:$XFD$1,0)
        )&lt;&gt;"",
        "CON COBERTURA CENEPRED",
        "SIN COBERTURA CENEPRED"
    ),
    "SIN COBERTURA CENEPRED"
)</f>
        <v>SIN COBERTURA CENEPRED</v>
      </c>
    </row>
    <row r="676" spans="1:8" x14ac:dyDescent="0.35">
      <c r="A676" s="359">
        <v>61201</v>
      </c>
      <c r="B676" t="s">
        <v>31607</v>
      </c>
      <c r="C676">
        <v>612</v>
      </c>
      <c r="D676">
        <v>6</v>
      </c>
      <c r="E676" t="str">
        <f>_xlfn.XLOOKUP(D676,'Ubigeo Departamental'!A:A,'Ubigeo Departamental'!B:B)</f>
        <v>Cajamarca</v>
      </c>
      <c r="F676" t="str" cm="1">
        <f t="array" ref="F676">IFERROR(IF(INDEX('CENEPRED DISTRITAL'!$B:$XFD,
            _xlfn.XMATCH($F$1,'CENEPRED DISTRITAL'!$A:$A,0),
            _xlfn.XMATCH(A676,'CENEPRED DISTRITAL'!$B$1:$XFD$1,0)
        )&lt;&gt;"",        "CON COBERTURA CENEPRED",        "SIN COBERTURA CENEPRED"    ),    "SIN COBERTURA CENEPRED")</f>
        <v>CON COBERTURA CENEPRED</v>
      </c>
      <c r="G676" t="str" cm="1">
        <f t="array" ref="G676">IFERROR(
    IF(
        INDEX(
            'CENEPRED DISTRITAL'!$B:$XFD,
            _xlfn.XMATCH($G$1,'CENEPRED DISTRITAL'!$A:$A,0),
            _xlfn.XMATCH(A676,'CENEPRED DISTRITAL'!$B$1:$XFD$1,0)
        )&lt;&gt;"",
        "CON COBERTURA CENEPRED",
        "SIN COBERTURA CENEPRED"
    ),
    "SIN COBERTURA CENEPRED"
)</f>
        <v>CON COBERTURA CENEPRED</v>
      </c>
      <c r="H676" t="str" cm="1">
        <f t="array" ref="H676">IFERROR(
    IF(
        INDEX(
            'CENEPRED DISTRITAL'!$B:$XFD,
            _xlfn.XMATCH($H$1,'CENEPRED DISTRITAL'!$A:$A,0),
            _xlfn.XMATCH(A676,'CENEPRED DISTRITAL'!$B$1:$XFD$1,0)
        )&lt;&gt;"",
        "CON COBERTURA CENEPRED",
        "SIN COBERTURA CENEPRED"
    ),
    "SIN COBERTURA CENEPRED"
)</f>
        <v>CON COBERTURA CENEPRED</v>
      </c>
    </row>
    <row r="677" spans="1:8" x14ac:dyDescent="0.35">
      <c r="A677" s="359">
        <v>61202</v>
      </c>
      <c r="B677" t="s">
        <v>36806</v>
      </c>
      <c r="C677">
        <v>612</v>
      </c>
      <c r="D677">
        <v>6</v>
      </c>
      <c r="E677" t="str">
        <f>_xlfn.XLOOKUP(D677,'Ubigeo Departamental'!A:A,'Ubigeo Departamental'!B:B)</f>
        <v>Cajamarca</v>
      </c>
      <c r="F677" t="str" cm="1">
        <f t="array" ref="F677">IFERROR(IF(INDEX('CENEPRED DISTRITAL'!$B:$XFD,
            _xlfn.XMATCH($F$1,'CENEPRED DISTRITAL'!$A:$A,0),
            _xlfn.XMATCH(A677,'CENEPRED DISTRITAL'!$B$1:$XFD$1,0)
        )&lt;&gt;"",        "CON COBERTURA CENEPRED",        "SIN COBERTURA CENEPRED"    ),    "SIN COBERTURA CENEPRED")</f>
        <v>SIN COBERTURA CENEPRED</v>
      </c>
      <c r="G677" t="str" cm="1">
        <f t="array" ref="G677">IFERROR(
    IF(
        INDEX(
            'CENEPRED DISTRITAL'!$B:$XFD,
            _xlfn.XMATCH($G$1,'CENEPRED DISTRITAL'!$A:$A,0),
            _xlfn.XMATCH(A677,'CENEPRED DISTRITAL'!$B$1:$XFD$1,0)
        )&lt;&gt;"",
        "CON COBERTURA CENEPRED",
        "SIN COBERTURA CENEPRED"
    ),
    "SIN COBERTURA CENEPRED"
)</f>
        <v>SIN COBERTURA CENEPRED</v>
      </c>
      <c r="H677" t="str" cm="1">
        <f t="array" ref="H677">IFERROR(
    IF(
        INDEX(
            'CENEPRED DISTRITAL'!$B:$XFD,
            _xlfn.XMATCH($H$1,'CENEPRED DISTRITAL'!$A:$A,0),
            _xlfn.XMATCH(A677,'CENEPRED DISTRITAL'!$B$1:$XFD$1,0)
        )&lt;&gt;"",
        "CON COBERTURA CENEPRED",
        "SIN COBERTURA CENEPRED"
    ),
    "SIN COBERTURA CENEPRED"
)</f>
        <v>SIN COBERTURA CENEPRED</v>
      </c>
    </row>
    <row r="678" spans="1:8" x14ac:dyDescent="0.35">
      <c r="A678" s="359">
        <v>61203</v>
      </c>
      <c r="B678" t="s">
        <v>31763</v>
      </c>
      <c r="C678">
        <v>612</v>
      </c>
      <c r="D678">
        <v>6</v>
      </c>
      <c r="E678" t="str">
        <f>_xlfn.XLOOKUP(D678,'Ubigeo Departamental'!A:A,'Ubigeo Departamental'!B:B)</f>
        <v>Cajamarca</v>
      </c>
      <c r="F678" t="str" cm="1">
        <f t="array" ref="F678">IFERROR(IF(INDEX('CENEPRED DISTRITAL'!$B:$XFD,
            _xlfn.XMATCH($F$1,'CENEPRED DISTRITAL'!$A:$A,0),
            _xlfn.XMATCH(A678,'CENEPRED DISTRITAL'!$B$1:$XFD$1,0)
        )&lt;&gt;"",        "CON COBERTURA CENEPRED",        "SIN COBERTURA CENEPRED"    ),    "SIN COBERTURA CENEPRED")</f>
        <v>SIN COBERTURA CENEPRED</v>
      </c>
      <c r="G678" t="str" cm="1">
        <f t="array" ref="G678">IFERROR(
    IF(
        INDEX(
            'CENEPRED DISTRITAL'!$B:$XFD,
            _xlfn.XMATCH($G$1,'CENEPRED DISTRITAL'!$A:$A,0),
            _xlfn.XMATCH(A678,'CENEPRED DISTRITAL'!$B$1:$XFD$1,0)
        )&lt;&gt;"",
        "CON COBERTURA CENEPRED",
        "SIN COBERTURA CENEPRED"
    ),
    "SIN COBERTURA CENEPRED"
)</f>
        <v>SIN COBERTURA CENEPRED</v>
      </c>
      <c r="H678" t="str" cm="1">
        <f t="array" ref="H678">IFERROR(
    IF(
        INDEX(
            'CENEPRED DISTRITAL'!$B:$XFD,
            _xlfn.XMATCH($H$1,'CENEPRED DISTRITAL'!$A:$A,0),
            _xlfn.XMATCH(A678,'CENEPRED DISTRITAL'!$B$1:$XFD$1,0)
        )&lt;&gt;"",
        "CON COBERTURA CENEPRED",
        "SIN COBERTURA CENEPRED"
    ),
    "SIN COBERTURA CENEPRED"
)</f>
        <v>SIN COBERTURA CENEPRED</v>
      </c>
    </row>
    <row r="679" spans="1:8" x14ac:dyDescent="0.35">
      <c r="A679" s="359">
        <v>61204</v>
      </c>
      <c r="B679" t="s">
        <v>32885</v>
      </c>
      <c r="C679">
        <v>612</v>
      </c>
      <c r="D679">
        <v>6</v>
      </c>
      <c r="E679" t="str">
        <f>_xlfn.XLOOKUP(D679,'Ubigeo Departamental'!A:A,'Ubigeo Departamental'!B:B)</f>
        <v>Cajamarca</v>
      </c>
      <c r="F679" t="str" cm="1">
        <f t="array" ref="F679">IFERROR(IF(INDEX('CENEPRED DISTRITAL'!$B:$XFD,
            _xlfn.XMATCH($F$1,'CENEPRED DISTRITAL'!$A:$A,0),
            _xlfn.XMATCH(A679,'CENEPRED DISTRITAL'!$B$1:$XFD$1,0)
        )&lt;&gt;"",        "CON COBERTURA CENEPRED",        "SIN COBERTURA CENEPRED"    ),    "SIN COBERTURA CENEPRED")</f>
        <v>CON COBERTURA CENEPRED</v>
      </c>
      <c r="G679" t="str" cm="1">
        <f t="array" ref="G679">IFERROR(
    IF(
        INDEX(
            'CENEPRED DISTRITAL'!$B:$XFD,
            _xlfn.XMATCH($G$1,'CENEPRED DISTRITAL'!$A:$A,0),
            _xlfn.XMATCH(A679,'CENEPRED DISTRITAL'!$B$1:$XFD$1,0)
        )&lt;&gt;"",
        "CON COBERTURA CENEPRED",
        "SIN COBERTURA CENEPRED"
    ),
    "SIN COBERTURA CENEPRED"
)</f>
        <v>CON COBERTURA CENEPRED</v>
      </c>
      <c r="H679" t="str" cm="1">
        <f t="array" ref="H679">IFERROR(
    IF(
        INDEX(
            'CENEPRED DISTRITAL'!$B:$XFD,
            _xlfn.XMATCH($H$1,'CENEPRED DISTRITAL'!$A:$A,0),
            _xlfn.XMATCH(A679,'CENEPRED DISTRITAL'!$B$1:$XFD$1,0)
        )&lt;&gt;"",
        "CON COBERTURA CENEPRED",
        "SIN COBERTURA CENEPRED"
    ),
    "SIN COBERTURA CENEPRED"
)</f>
        <v>CON COBERTURA CENEPRED</v>
      </c>
    </row>
    <row r="680" spans="1:8" x14ac:dyDescent="0.35">
      <c r="A680" s="359">
        <v>61301</v>
      </c>
      <c r="B680" t="s">
        <v>31609</v>
      </c>
      <c r="C680">
        <v>613</v>
      </c>
      <c r="D680">
        <v>6</v>
      </c>
      <c r="E680" t="str">
        <f>_xlfn.XLOOKUP(D680,'Ubigeo Departamental'!A:A,'Ubigeo Departamental'!B:B)</f>
        <v>Cajamarca</v>
      </c>
      <c r="F680" t="str" cm="1">
        <f t="array" ref="F680">IFERROR(IF(INDEX('CENEPRED DISTRITAL'!$B:$XFD,
            _xlfn.XMATCH($F$1,'CENEPRED DISTRITAL'!$A:$A,0),
            _xlfn.XMATCH(A680,'CENEPRED DISTRITAL'!$B$1:$XFD$1,0)
        )&lt;&gt;"",        "CON COBERTURA CENEPRED",        "SIN COBERTURA CENEPRED"    ),    "SIN COBERTURA CENEPRED")</f>
        <v>CON COBERTURA CENEPRED</v>
      </c>
      <c r="G680" t="str" cm="1">
        <f t="array" ref="G680">IFERROR(
    IF(
        INDEX(
            'CENEPRED DISTRITAL'!$B:$XFD,
            _xlfn.XMATCH($G$1,'CENEPRED DISTRITAL'!$A:$A,0),
            _xlfn.XMATCH(A680,'CENEPRED DISTRITAL'!$B$1:$XFD$1,0)
        )&lt;&gt;"",
        "CON COBERTURA CENEPRED",
        "SIN COBERTURA CENEPRED"
    ),
    "SIN COBERTURA CENEPRED"
)</f>
        <v>CON COBERTURA CENEPRED</v>
      </c>
      <c r="H680" t="str" cm="1">
        <f t="array" ref="H680">IFERROR(
    IF(
        INDEX(
            'CENEPRED DISTRITAL'!$B:$XFD,
            _xlfn.XMATCH($H$1,'CENEPRED DISTRITAL'!$A:$A,0),
            _xlfn.XMATCH(A680,'CENEPRED DISTRITAL'!$B$1:$XFD$1,0)
        )&lt;&gt;"",
        "CON COBERTURA CENEPRED",
        "SIN COBERTURA CENEPRED"
    ),
    "SIN COBERTURA CENEPRED"
)</f>
        <v>CON COBERTURA CENEPRED</v>
      </c>
    </row>
    <row r="681" spans="1:8" x14ac:dyDescent="0.35">
      <c r="A681" s="359">
        <v>61302</v>
      </c>
      <c r="B681" t="s">
        <v>34414</v>
      </c>
      <c r="C681">
        <v>613</v>
      </c>
      <c r="D681">
        <v>6</v>
      </c>
      <c r="E681" t="str">
        <f>_xlfn.XLOOKUP(D681,'Ubigeo Departamental'!A:A,'Ubigeo Departamental'!B:B)</f>
        <v>Cajamarca</v>
      </c>
      <c r="F681" t="str" cm="1">
        <f t="array" ref="F681">IFERROR(IF(INDEX('CENEPRED DISTRITAL'!$B:$XFD,
            _xlfn.XMATCH($F$1,'CENEPRED DISTRITAL'!$A:$A,0),
            _xlfn.XMATCH(A681,'CENEPRED DISTRITAL'!$B$1:$XFD$1,0)
        )&lt;&gt;"",        "CON COBERTURA CENEPRED",        "SIN COBERTURA CENEPRED"    ),    "SIN COBERTURA CENEPRED")</f>
        <v>SIN COBERTURA CENEPRED</v>
      </c>
      <c r="G681" t="str" cm="1">
        <f t="array" ref="G681">IFERROR(
    IF(
        INDEX(
            'CENEPRED DISTRITAL'!$B:$XFD,
            _xlfn.XMATCH($G$1,'CENEPRED DISTRITAL'!$A:$A,0),
            _xlfn.XMATCH(A681,'CENEPRED DISTRITAL'!$B$1:$XFD$1,0)
        )&lt;&gt;"",
        "CON COBERTURA CENEPRED",
        "SIN COBERTURA CENEPRED"
    ),
    "SIN COBERTURA CENEPRED"
)</f>
        <v>SIN COBERTURA CENEPRED</v>
      </c>
      <c r="H681" t="str" cm="1">
        <f t="array" ref="H681">IFERROR(
    IF(
        INDEX(
            'CENEPRED DISTRITAL'!$B:$XFD,
            _xlfn.XMATCH($H$1,'CENEPRED DISTRITAL'!$A:$A,0),
            _xlfn.XMATCH(A681,'CENEPRED DISTRITAL'!$B$1:$XFD$1,0)
        )&lt;&gt;"",
        "CON COBERTURA CENEPRED",
        "SIN COBERTURA CENEPRED"
    ),
    "SIN COBERTURA CENEPRED"
)</f>
        <v>SIN COBERTURA CENEPRED</v>
      </c>
    </row>
    <row r="682" spans="1:8" x14ac:dyDescent="0.35">
      <c r="A682" s="359">
        <v>61303</v>
      </c>
      <c r="B682" t="s">
        <v>34485</v>
      </c>
      <c r="C682">
        <v>613</v>
      </c>
      <c r="D682">
        <v>6</v>
      </c>
      <c r="E682" t="str">
        <f>_xlfn.XLOOKUP(D682,'Ubigeo Departamental'!A:A,'Ubigeo Departamental'!B:B)</f>
        <v>Cajamarca</v>
      </c>
      <c r="F682" t="str" cm="1">
        <f t="array" ref="F682">IFERROR(IF(INDEX('CENEPRED DISTRITAL'!$B:$XFD,
            _xlfn.XMATCH($F$1,'CENEPRED DISTRITAL'!$A:$A,0),
            _xlfn.XMATCH(A682,'CENEPRED DISTRITAL'!$B$1:$XFD$1,0)
        )&lt;&gt;"",        "CON COBERTURA CENEPRED",        "SIN COBERTURA CENEPRED"    ),    "SIN COBERTURA CENEPRED")</f>
        <v>SIN COBERTURA CENEPRED</v>
      </c>
      <c r="G682" t="str" cm="1">
        <f t="array" ref="G682">IFERROR(
    IF(
        INDEX(
            'CENEPRED DISTRITAL'!$B:$XFD,
            _xlfn.XMATCH($G$1,'CENEPRED DISTRITAL'!$A:$A,0),
            _xlfn.XMATCH(A682,'CENEPRED DISTRITAL'!$B$1:$XFD$1,0)
        )&lt;&gt;"",
        "CON COBERTURA CENEPRED",
        "SIN COBERTURA CENEPRED"
    ),
    "SIN COBERTURA CENEPRED"
)</f>
        <v>SIN COBERTURA CENEPRED</v>
      </c>
      <c r="H682" t="str" cm="1">
        <f t="array" ref="H682">IFERROR(
    IF(
        INDEX(
            'CENEPRED DISTRITAL'!$B:$XFD,
            _xlfn.XMATCH($H$1,'CENEPRED DISTRITAL'!$A:$A,0),
            _xlfn.XMATCH(A682,'CENEPRED DISTRITAL'!$B$1:$XFD$1,0)
        )&lt;&gt;"",
        "CON COBERTURA CENEPRED",
        "SIN COBERTURA CENEPRED"
    ),
    "SIN COBERTURA CENEPRED"
)</f>
        <v>SIN COBERTURA CENEPRED</v>
      </c>
    </row>
    <row r="683" spans="1:8" x14ac:dyDescent="0.35">
      <c r="A683" s="359">
        <v>61304</v>
      </c>
      <c r="B683" t="s">
        <v>34852</v>
      </c>
      <c r="C683">
        <v>613</v>
      </c>
      <c r="D683">
        <v>6</v>
      </c>
      <c r="E683" t="str">
        <f>_xlfn.XLOOKUP(D683,'Ubigeo Departamental'!A:A,'Ubigeo Departamental'!B:B)</f>
        <v>Cajamarca</v>
      </c>
      <c r="F683" t="str" cm="1">
        <f t="array" ref="F683">IFERROR(IF(INDEX('CENEPRED DISTRITAL'!$B:$XFD,
            _xlfn.XMATCH($F$1,'CENEPRED DISTRITAL'!$A:$A,0),
            _xlfn.XMATCH(A683,'CENEPRED DISTRITAL'!$B$1:$XFD$1,0)
        )&lt;&gt;"",        "CON COBERTURA CENEPRED",        "SIN COBERTURA CENEPRED"    ),    "SIN COBERTURA CENEPRED")</f>
        <v>SIN COBERTURA CENEPRED</v>
      </c>
      <c r="G683" t="str" cm="1">
        <f t="array" ref="G683">IFERROR(
    IF(
        INDEX(
            'CENEPRED DISTRITAL'!$B:$XFD,
            _xlfn.XMATCH($G$1,'CENEPRED DISTRITAL'!$A:$A,0),
            _xlfn.XMATCH(A683,'CENEPRED DISTRITAL'!$B$1:$XFD$1,0)
        )&lt;&gt;"",
        "CON COBERTURA CENEPRED",
        "SIN COBERTURA CENEPRED"
    ),
    "SIN COBERTURA CENEPRED"
)</f>
        <v>SIN COBERTURA CENEPRED</v>
      </c>
      <c r="H683" t="str" cm="1">
        <f t="array" ref="H683">IFERROR(
    IF(
        INDEX(
            'CENEPRED DISTRITAL'!$B:$XFD,
            _xlfn.XMATCH($H$1,'CENEPRED DISTRITAL'!$A:$A,0),
            _xlfn.XMATCH(A683,'CENEPRED DISTRITAL'!$B$1:$XFD$1,0)
        )&lt;&gt;"",
        "CON COBERTURA CENEPRED",
        "SIN COBERTURA CENEPRED"
    ),
    "SIN COBERTURA CENEPRED"
)</f>
        <v>SIN COBERTURA CENEPRED</v>
      </c>
    </row>
    <row r="684" spans="1:8" x14ac:dyDescent="0.35">
      <c r="A684" s="359">
        <v>61305</v>
      </c>
      <c r="B684" t="s">
        <v>31686</v>
      </c>
      <c r="C684">
        <v>613</v>
      </c>
      <c r="D684">
        <v>6</v>
      </c>
      <c r="E684" t="str">
        <f>_xlfn.XLOOKUP(D684,'Ubigeo Departamental'!A:A,'Ubigeo Departamental'!B:B)</f>
        <v>Cajamarca</v>
      </c>
      <c r="F684" t="str" cm="1">
        <f t="array" ref="F684">IFERROR(IF(INDEX('CENEPRED DISTRITAL'!$B:$XFD,
            _xlfn.XMATCH($F$1,'CENEPRED DISTRITAL'!$A:$A,0),
            _xlfn.XMATCH(A684,'CENEPRED DISTRITAL'!$B$1:$XFD$1,0)
        )&lt;&gt;"",        "CON COBERTURA CENEPRED",        "SIN COBERTURA CENEPRED"    ),    "SIN COBERTURA CENEPRED")</f>
        <v>SIN COBERTURA CENEPRED</v>
      </c>
      <c r="G684" t="str" cm="1">
        <f t="array" ref="G684">IFERROR(
    IF(
        INDEX(
            'CENEPRED DISTRITAL'!$B:$XFD,
            _xlfn.XMATCH($G$1,'CENEPRED DISTRITAL'!$A:$A,0),
            _xlfn.XMATCH(A684,'CENEPRED DISTRITAL'!$B$1:$XFD$1,0)
        )&lt;&gt;"",
        "CON COBERTURA CENEPRED",
        "SIN COBERTURA CENEPRED"
    ),
    "SIN COBERTURA CENEPRED"
)</f>
        <v>SIN COBERTURA CENEPRED</v>
      </c>
      <c r="H684" t="str" cm="1">
        <f t="array" ref="H684">IFERROR(
    IF(
        INDEX(
            'CENEPRED DISTRITAL'!$B:$XFD,
            _xlfn.XMATCH($H$1,'CENEPRED DISTRITAL'!$A:$A,0),
            _xlfn.XMATCH(A684,'CENEPRED DISTRITAL'!$B$1:$XFD$1,0)
        )&lt;&gt;"",
        "CON COBERTURA CENEPRED",
        "SIN COBERTURA CENEPRED"
    ),
    "SIN COBERTURA CENEPRED"
)</f>
        <v>SIN COBERTURA CENEPRED</v>
      </c>
    </row>
    <row r="685" spans="1:8" x14ac:dyDescent="0.35">
      <c r="A685" s="359">
        <v>61306</v>
      </c>
      <c r="B685" t="s">
        <v>36807</v>
      </c>
      <c r="C685">
        <v>613</v>
      </c>
      <c r="D685">
        <v>6</v>
      </c>
      <c r="E685" t="str">
        <f>_xlfn.XLOOKUP(D685,'Ubigeo Departamental'!A:A,'Ubigeo Departamental'!B:B)</f>
        <v>Cajamarca</v>
      </c>
      <c r="F685" t="str" cm="1">
        <f t="array" ref="F685">IFERROR(IF(INDEX('CENEPRED DISTRITAL'!$B:$XFD,
            _xlfn.XMATCH($F$1,'CENEPRED DISTRITAL'!$A:$A,0),
            _xlfn.XMATCH(A685,'CENEPRED DISTRITAL'!$B$1:$XFD$1,0)
        )&lt;&gt;"",        "CON COBERTURA CENEPRED",        "SIN COBERTURA CENEPRED"    ),    "SIN COBERTURA CENEPRED")</f>
        <v>SIN COBERTURA CENEPRED</v>
      </c>
      <c r="G685" t="str" cm="1">
        <f t="array" ref="G685">IFERROR(
    IF(
        INDEX(
            'CENEPRED DISTRITAL'!$B:$XFD,
            _xlfn.XMATCH($G$1,'CENEPRED DISTRITAL'!$A:$A,0),
            _xlfn.XMATCH(A685,'CENEPRED DISTRITAL'!$B$1:$XFD$1,0)
        )&lt;&gt;"",
        "CON COBERTURA CENEPRED",
        "SIN COBERTURA CENEPRED"
    ),
    "SIN COBERTURA CENEPRED"
)</f>
        <v>SIN COBERTURA CENEPRED</v>
      </c>
      <c r="H685" t="str" cm="1">
        <f t="array" ref="H685">IFERROR(
    IF(
        INDEX(
            'CENEPRED DISTRITAL'!$B:$XFD,
            _xlfn.XMATCH($H$1,'CENEPRED DISTRITAL'!$A:$A,0),
            _xlfn.XMATCH(A685,'CENEPRED DISTRITAL'!$B$1:$XFD$1,0)
        )&lt;&gt;"",
        "CON COBERTURA CENEPRED",
        "SIN COBERTURA CENEPRED"
    ),
    "SIN COBERTURA CENEPRED"
)</f>
        <v>SIN COBERTURA CENEPRED</v>
      </c>
    </row>
    <row r="686" spans="1:8" x14ac:dyDescent="0.35">
      <c r="A686" s="359">
        <v>61307</v>
      </c>
      <c r="B686" t="s">
        <v>31637</v>
      </c>
      <c r="C686">
        <v>613</v>
      </c>
      <c r="D686">
        <v>6</v>
      </c>
      <c r="E686" t="str">
        <f>_xlfn.XLOOKUP(D686,'Ubigeo Departamental'!A:A,'Ubigeo Departamental'!B:B)</f>
        <v>Cajamarca</v>
      </c>
      <c r="F686" t="str" cm="1">
        <f t="array" ref="F686">IFERROR(IF(INDEX('CENEPRED DISTRITAL'!$B:$XFD,
            _xlfn.XMATCH($F$1,'CENEPRED DISTRITAL'!$A:$A,0),
            _xlfn.XMATCH(A686,'CENEPRED DISTRITAL'!$B$1:$XFD$1,0)
        )&lt;&gt;"",        "CON COBERTURA CENEPRED",        "SIN COBERTURA CENEPRED"    ),    "SIN COBERTURA CENEPRED")</f>
        <v>CON COBERTURA CENEPRED</v>
      </c>
      <c r="G686" t="str" cm="1">
        <f t="array" ref="G686">IFERROR(
    IF(
        INDEX(
            'CENEPRED DISTRITAL'!$B:$XFD,
            _xlfn.XMATCH($G$1,'CENEPRED DISTRITAL'!$A:$A,0),
            _xlfn.XMATCH(A686,'CENEPRED DISTRITAL'!$B$1:$XFD$1,0)
        )&lt;&gt;"",
        "CON COBERTURA CENEPRED",
        "SIN COBERTURA CENEPRED"
    ),
    "SIN COBERTURA CENEPRED"
)</f>
        <v>CON COBERTURA CENEPRED</v>
      </c>
      <c r="H686" t="str" cm="1">
        <f t="array" ref="H686">IFERROR(
    IF(
        INDEX(
            'CENEPRED DISTRITAL'!$B:$XFD,
            _xlfn.XMATCH($H$1,'CENEPRED DISTRITAL'!$A:$A,0),
            _xlfn.XMATCH(A686,'CENEPRED DISTRITAL'!$B$1:$XFD$1,0)
        )&lt;&gt;"",
        "CON COBERTURA CENEPRED",
        "SIN COBERTURA CENEPRED"
    ),
    "SIN COBERTURA CENEPRED"
)</f>
        <v>CON COBERTURA CENEPRED</v>
      </c>
    </row>
    <row r="687" spans="1:8" x14ac:dyDescent="0.35">
      <c r="A687" s="359">
        <v>61308</v>
      </c>
      <c r="B687" t="s">
        <v>34853</v>
      </c>
      <c r="C687">
        <v>613</v>
      </c>
      <c r="D687">
        <v>6</v>
      </c>
      <c r="E687" t="str">
        <f>_xlfn.XLOOKUP(D687,'Ubigeo Departamental'!A:A,'Ubigeo Departamental'!B:B)</f>
        <v>Cajamarca</v>
      </c>
      <c r="F687" t="str" cm="1">
        <f t="array" ref="F687">IFERROR(IF(INDEX('CENEPRED DISTRITAL'!$B:$XFD,
            _xlfn.XMATCH($F$1,'CENEPRED DISTRITAL'!$A:$A,0),
            _xlfn.XMATCH(A687,'CENEPRED DISTRITAL'!$B$1:$XFD$1,0)
        )&lt;&gt;"",        "CON COBERTURA CENEPRED",        "SIN COBERTURA CENEPRED"    ),    "SIN COBERTURA CENEPRED")</f>
        <v>SIN COBERTURA CENEPRED</v>
      </c>
      <c r="G687" t="str" cm="1">
        <f t="array" ref="G687">IFERROR(
    IF(
        INDEX(
            'CENEPRED DISTRITAL'!$B:$XFD,
            _xlfn.XMATCH($G$1,'CENEPRED DISTRITAL'!$A:$A,0),
            _xlfn.XMATCH(A687,'CENEPRED DISTRITAL'!$B$1:$XFD$1,0)
        )&lt;&gt;"",
        "CON COBERTURA CENEPRED",
        "SIN COBERTURA CENEPRED"
    ),
    "SIN COBERTURA CENEPRED"
)</f>
        <v>SIN COBERTURA CENEPRED</v>
      </c>
      <c r="H687" t="str" cm="1">
        <f t="array" ref="H687">IFERROR(
    IF(
        INDEX(
            'CENEPRED DISTRITAL'!$B:$XFD,
            _xlfn.XMATCH($H$1,'CENEPRED DISTRITAL'!$A:$A,0),
            _xlfn.XMATCH(A687,'CENEPRED DISTRITAL'!$B$1:$XFD$1,0)
        )&lt;&gt;"",
        "CON COBERTURA CENEPRED",
        "SIN COBERTURA CENEPRED"
    ),
    "SIN COBERTURA CENEPRED"
)</f>
        <v>SIN COBERTURA CENEPRED</v>
      </c>
    </row>
    <row r="688" spans="1:8" x14ac:dyDescent="0.35">
      <c r="A688" s="359">
        <v>61309</v>
      </c>
      <c r="B688" t="s">
        <v>36808</v>
      </c>
      <c r="C688">
        <v>613</v>
      </c>
      <c r="D688">
        <v>6</v>
      </c>
      <c r="E688" t="str">
        <f>_xlfn.XLOOKUP(D688,'Ubigeo Departamental'!A:A,'Ubigeo Departamental'!B:B)</f>
        <v>Cajamarca</v>
      </c>
      <c r="F688" t="str" cm="1">
        <f t="array" ref="F688">IFERROR(IF(INDEX('CENEPRED DISTRITAL'!$B:$XFD,
            _xlfn.XMATCH($F$1,'CENEPRED DISTRITAL'!$A:$A,0),
            _xlfn.XMATCH(A688,'CENEPRED DISTRITAL'!$B$1:$XFD$1,0)
        )&lt;&gt;"",        "CON COBERTURA CENEPRED",        "SIN COBERTURA CENEPRED"    ),    "SIN COBERTURA CENEPRED")</f>
        <v>SIN COBERTURA CENEPRED</v>
      </c>
      <c r="G688" t="str" cm="1">
        <f t="array" ref="G688">IFERROR(
    IF(
        INDEX(
            'CENEPRED DISTRITAL'!$B:$XFD,
            _xlfn.XMATCH($G$1,'CENEPRED DISTRITAL'!$A:$A,0),
            _xlfn.XMATCH(A688,'CENEPRED DISTRITAL'!$B$1:$XFD$1,0)
        )&lt;&gt;"",
        "CON COBERTURA CENEPRED",
        "SIN COBERTURA CENEPRED"
    ),
    "SIN COBERTURA CENEPRED"
)</f>
        <v>SIN COBERTURA CENEPRED</v>
      </c>
      <c r="H688" t="str" cm="1">
        <f t="array" ref="H688">IFERROR(
    IF(
        INDEX(
            'CENEPRED DISTRITAL'!$B:$XFD,
            _xlfn.XMATCH($H$1,'CENEPRED DISTRITAL'!$A:$A,0),
            _xlfn.XMATCH(A688,'CENEPRED DISTRITAL'!$B$1:$XFD$1,0)
        )&lt;&gt;"",
        "CON COBERTURA CENEPRED",
        "SIN COBERTURA CENEPRED"
    ),
    "SIN COBERTURA CENEPRED"
)</f>
        <v>SIN COBERTURA CENEPRED</v>
      </c>
    </row>
    <row r="689" spans="1:8" x14ac:dyDescent="0.35">
      <c r="A689" s="359">
        <v>61310</v>
      </c>
      <c r="B689" t="s">
        <v>34854</v>
      </c>
      <c r="C689">
        <v>613</v>
      </c>
      <c r="D689">
        <v>6</v>
      </c>
      <c r="E689" t="str">
        <f>_xlfn.XLOOKUP(D689,'Ubigeo Departamental'!A:A,'Ubigeo Departamental'!B:B)</f>
        <v>Cajamarca</v>
      </c>
      <c r="F689" t="str" cm="1">
        <f t="array" ref="F689">IFERROR(IF(INDEX('CENEPRED DISTRITAL'!$B:$XFD,
            _xlfn.XMATCH($F$1,'CENEPRED DISTRITAL'!$A:$A,0),
            _xlfn.XMATCH(A689,'CENEPRED DISTRITAL'!$B$1:$XFD$1,0)
        )&lt;&gt;"",        "CON COBERTURA CENEPRED",        "SIN COBERTURA CENEPRED"    ),    "SIN COBERTURA CENEPRED")</f>
        <v>SIN COBERTURA CENEPRED</v>
      </c>
      <c r="G689" t="str" cm="1">
        <f t="array" ref="G689">IFERROR(
    IF(
        INDEX(
            'CENEPRED DISTRITAL'!$B:$XFD,
            _xlfn.XMATCH($G$1,'CENEPRED DISTRITAL'!$A:$A,0),
            _xlfn.XMATCH(A689,'CENEPRED DISTRITAL'!$B$1:$XFD$1,0)
        )&lt;&gt;"",
        "CON COBERTURA CENEPRED",
        "SIN COBERTURA CENEPRED"
    ),
    "SIN COBERTURA CENEPRED"
)</f>
        <v>SIN COBERTURA CENEPRED</v>
      </c>
      <c r="H689" t="str" cm="1">
        <f t="array" ref="H689">IFERROR(
    IF(
        INDEX(
            'CENEPRED DISTRITAL'!$B:$XFD,
            _xlfn.XMATCH($H$1,'CENEPRED DISTRITAL'!$A:$A,0),
            _xlfn.XMATCH(A689,'CENEPRED DISTRITAL'!$B$1:$XFD$1,0)
        )&lt;&gt;"",
        "CON COBERTURA CENEPRED",
        "SIN COBERTURA CENEPRED"
    ),
    "SIN COBERTURA CENEPRED"
)</f>
        <v>SIN COBERTURA CENEPRED</v>
      </c>
    </row>
    <row r="690" spans="1:8" x14ac:dyDescent="0.35">
      <c r="A690" s="359">
        <v>61311</v>
      </c>
      <c r="B690" t="s">
        <v>34346</v>
      </c>
      <c r="C690">
        <v>613</v>
      </c>
      <c r="D690">
        <v>6</v>
      </c>
      <c r="E690" t="str">
        <f>_xlfn.XLOOKUP(D690,'Ubigeo Departamental'!A:A,'Ubigeo Departamental'!B:B)</f>
        <v>Cajamarca</v>
      </c>
      <c r="F690" t="str" cm="1">
        <f t="array" ref="F690">IFERROR(IF(INDEX('CENEPRED DISTRITAL'!$B:$XFD,
            _xlfn.XMATCH($F$1,'CENEPRED DISTRITAL'!$A:$A,0),
            _xlfn.XMATCH(A690,'CENEPRED DISTRITAL'!$B$1:$XFD$1,0)
        )&lt;&gt;"",        "CON COBERTURA CENEPRED",        "SIN COBERTURA CENEPRED"    ),    "SIN COBERTURA CENEPRED")</f>
        <v>SIN COBERTURA CENEPRED</v>
      </c>
      <c r="G690" t="str" cm="1">
        <f t="array" ref="G690">IFERROR(
    IF(
        INDEX(
            'CENEPRED DISTRITAL'!$B:$XFD,
            _xlfn.XMATCH($G$1,'CENEPRED DISTRITAL'!$A:$A,0),
            _xlfn.XMATCH(A690,'CENEPRED DISTRITAL'!$B$1:$XFD$1,0)
        )&lt;&gt;"",
        "CON COBERTURA CENEPRED",
        "SIN COBERTURA CENEPRED"
    ),
    "SIN COBERTURA CENEPRED"
)</f>
        <v>SIN COBERTURA CENEPRED</v>
      </c>
      <c r="H690" t="str" cm="1">
        <f t="array" ref="H690">IFERROR(
    IF(
        INDEX(
            'CENEPRED DISTRITAL'!$B:$XFD,
            _xlfn.XMATCH($H$1,'CENEPRED DISTRITAL'!$A:$A,0),
            _xlfn.XMATCH(A690,'CENEPRED DISTRITAL'!$B$1:$XFD$1,0)
        )&lt;&gt;"",
        "CON COBERTURA CENEPRED",
        "SIN COBERTURA CENEPRED"
    ),
    "SIN COBERTURA CENEPRED"
)</f>
        <v>SIN COBERTURA CENEPRED</v>
      </c>
    </row>
    <row r="691" spans="1:8" x14ac:dyDescent="0.35">
      <c r="A691" s="359">
        <v>70101</v>
      </c>
      <c r="B691" t="s">
        <v>158</v>
      </c>
      <c r="C691">
        <v>701</v>
      </c>
      <c r="D691">
        <v>7</v>
      </c>
      <c r="E691" t="str">
        <f>_xlfn.XLOOKUP(D691,'Ubigeo Departamental'!A:A,'Ubigeo Departamental'!B:B)</f>
        <v>Callao</v>
      </c>
      <c r="F691" t="str" cm="1">
        <f t="array" ref="F691">IFERROR(IF(INDEX('CENEPRED DISTRITAL'!$B:$XFD,
            _xlfn.XMATCH($F$1,'CENEPRED DISTRITAL'!$A:$A,0),
            _xlfn.XMATCH(A691,'CENEPRED DISTRITAL'!$B$1:$XFD$1,0)
        )&lt;&gt;"",        "CON COBERTURA CENEPRED",        "SIN COBERTURA CENEPRED"    ),    "SIN COBERTURA CENEPRED")</f>
        <v>CON COBERTURA CENEPRED</v>
      </c>
      <c r="G691" t="str" cm="1">
        <f t="array" ref="G691">IFERROR(
    IF(
        INDEX(
            'CENEPRED DISTRITAL'!$B:$XFD,
            _xlfn.XMATCH($G$1,'CENEPRED DISTRITAL'!$A:$A,0),
            _xlfn.XMATCH(A691,'CENEPRED DISTRITAL'!$B$1:$XFD$1,0)
        )&lt;&gt;"",
        "CON COBERTURA CENEPRED",
        "SIN COBERTURA CENEPRED"
    ),
    "SIN COBERTURA CENEPRED"
)</f>
        <v>CON COBERTURA CENEPRED</v>
      </c>
      <c r="H691" t="str" cm="1">
        <f t="array" ref="H691">IFERROR(
    IF(
        INDEX(
            'CENEPRED DISTRITAL'!$B:$XFD,
            _xlfn.XMATCH($H$1,'CENEPRED DISTRITAL'!$A:$A,0),
            _xlfn.XMATCH(A691,'CENEPRED DISTRITAL'!$B$1:$XFD$1,0)
        )&lt;&gt;"",
        "CON COBERTURA CENEPRED",
        "SIN COBERTURA CENEPRED"
    ),
    "SIN COBERTURA CENEPRED"
)</f>
        <v>SIN COBERTURA CENEPRED</v>
      </c>
    </row>
    <row r="692" spans="1:8" x14ac:dyDescent="0.35">
      <c r="A692" s="359">
        <v>70102</v>
      </c>
      <c r="B692" t="s">
        <v>31527</v>
      </c>
      <c r="C692">
        <v>701</v>
      </c>
      <c r="D692">
        <v>7</v>
      </c>
      <c r="E692" t="str">
        <f>_xlfn.XLOOKUP(D692,'Ubigeo Departamental'!A:A,'Ubigeo Departamental'!B:B)</f>
        <v>Callao</v>
      </c>
      <c r="F692" t="str" cm="1">
        <f t="array" ref="F692">IFERROR(IF(INDEX('CENEPRED DISTRITAL'!$B:$XFD,
            _xlfn.XMATCH($F$1,'CENEPRED DISTRITAL'!$A:$A,0),
            _xlfn.XMATCH(A692,'CENEPRED DISTRITAL'!$B$1:$XFD$1,0)
        )&lt;&gt;"",        "CON COBERTURA CENEPRED",        "SIN COBERTURA CENEPRED"    ),    "SIN COBERTURA CENEPRED")</f>
        <v>CON COBERTURA CENEPRED</v>
      </c>
      <c r="G692" t="str" cm="1">
        <f t="array" ref="G692">IFERROR(
    IF(
        INDEX(
            'CENEPRED DISTRITAL'!$B:$XFD,
            _xlfn.XMATCH($G$1,'CENEPRED DISTRITAL'!$A:$A,0),
            _xlfn.XMATCH(A692,'CENEPRED DISTRITAL'!$B$1:$XFD$1,0)
        )&lt;&gt;"",
        "CON COBERTURA CENEPRED",
        "SIN COBERTURA CENEPRED"
    ),
    "SIN COBERTURA CENEPRED"
)</f>
        <v>CON COBERTURA CENEPRED</v>
      </c>
      <c r="H692" t="str" cm="1">
        <f t="array" ref="H692">IFERROR(
    IF(
        INDEX(
            'CENEPRED DISTRITAL'!$B:$XFD,
            _xlfn.XMATCH($H$1,'CENEPRED DISTRITAL'!$A:$A,0),
            _xlfn.XMATCH(A692,'CENEPRED DISTRITAL'!$B$1:$XFD$1,0)
        )&lt;&gt;"",
        "CON COBERTURA CENEPRED",
        "SIN COBERTURA CENEPRED"
    ),
    "SIN COBERTURA CENEPRED"
)</f>
        <v>SIN COBERTURA CENEPRED</v>
      </c>
    </row>
    <row r="693" spans="1:8" x14ac:dyDescent="0.35">
      <c r="A693" s="359">
        <v>70103</v>
      </c>
      <c r="B693" t="s">
        <v>31563</v>
      </c>
      <c r="C693">
        <v>701</v>
      </c>
      <c r="D693">
        <v>7</v>
      </c>
      <c r="E693" t="str">
        <f>_xlfn.XLOOKUP(D693,'Ubigeo Departamental'!A:A,'Ubigeo Departamental'!B:B)</f>
        <v>Callao</v>
      </c>
      <c r="F693" t="str" cm="1">
        <f t="array" ref="F693">IFERROR(IF(INDEX('CENEPRED DISTRITAL'!$B:$XFD,
            _xlfn.XMATCH($F$1,'CENEPRED DISTRITAL'!$A:$A,0),
            _xlfn.XMATCH(A693,'CENEPRED DISTRITAL'!$B$1:$XFD$1,0)
        )&lt;&gt;"",        "CON COBERTURA CENEPRED",        "SIN COBERTURA CENEPRED"    ),    "SIN COBERTURA CENEPRED")</f>
        <v>CON COBERTURA CENEPRED</v>
      </c>
      <c r="G693" t="str" cm="1">
        <f t="array" ref="G693">IFERROR(
    IF(
        INDEX(
            'CENEPRED DISTRITAL'!$B:$XFD,
            _xlfn.XMATCH($G$1,'CENEPRED DISTRITAL'!$A:$A,0),
            _xlfn.XMATCH(A693,'CENEPRED DISTRITAL'!$B$1:$XFD$1,0)
        )&lt;&gt;"",
        "CON COBERTURA CENEPRED",
        "SIN COBERTURA CENEPRED"
    ),
    "SIN COBERTURA CENEPRED"
)</f>
        <v>CON COBERTURA CENEPRED</v>
      </c>
      <c r="H693" t="str" cm="1">
        <f t="array" ref="H693">IFERROR(
    IF(
        INDEX(
            'CENEPRED DISTRITAL'!$B:$XFD,
            _xlfn.XMATCH($H$1,'CENEPRED DISTRITAL'!$A:$A,0),
            _xlfn.XMATCH(A693,'CENEPRED DISTRITAL'!$B$1:$XFD$1,0)
        )&lt;&gt;"",
        "CON COBERTURA CENEPRED",
        "SIN COBERTURA CENEPRED"
    ),
    "SIN COBERTURA CENEPRED"
)</f>
        <v>SIN COBERTURA CENEPRED</v>
      </c>
    </row>
    <row r="694" spans="1:8" x14ac:dyDescent="0.35">
      <c r="A694" s="359">
        <v>70104</v>
      </c>
      <c r="B694" t="s">
        <v>31533</v>
      </c>
      <c r="C694">
        <v>701</v>
      </c>
      <c r="D694">
        <v>7</v>
      </c>
      <c r="E694" t="str">
        <f>_xlfn.XLOOKUP(D694,'Ubigeo Departamental'!A:A,'Ubigeo Departamental'!B:B)</f>
        <v>Callao</v>
      </c>
      <c r="F694" t="str" cm="1">
        <f t="array" ref="F694">IFERROR(IF(INDEX('CENEPRED DISTRITAL'!$B:$XFD,
            _xlfn.XMATCH($F$1,'CENEPRED DISTRITAL'!$A:$A,0),
            _xlfn.XMATCH(A694,'CENEPRED DISTRITAL'!$B$1:$XFD$1,0)
        )&lt;&gt;"",        "CON COBERTURA CENEPRED",        "SIN COBERTURA CENEPRED"    ),    "SIN COBERTURA CENEPRED")</f>
        <v>CON COBERTURA CENEPRED</v>
      </c>
      <c r="G694" t="str" cm="1">
        <f t="array" ref="G694">IFERROR(
    IF(
        INDEX(
            'CENEPRED DISTRITAL'!$B:$XFD,
            _xlfn.XMATCH($G$1,'CENEPRED DISTRITAL'!$A:$A,0),
            _xlfn.XMATCH(A694,'CENEPRED DISTRITAL'!$B$1:$XFD$1,0)
        )&lt;&gt;"",
        "CON COBERTURA CENEPRED",
        "SIN COBERTURA CENEPRED"
    ),
    "SIN COBERTURA CENEPRED"
)</f>
        <v>CON COBERTURA CENEPRED</v>
      </c>
      <c r="H694" t="str" cm="1">
        <f t="array" ref="H694">IFERROR(
    IF(
        INDEX(
            'CENEPRED DISTRITAL'!$B:$XFD,
            _xlfn.XMATCH($H$1,'CENEPRED DISTRITAL'!$A:$A,0),
            _xlfn.XMATCH(A694,'CENEPRED DISTRITAL'!$B$1:$XFD$1,0)
        )&lt;&gt;"",
        "CON COBERTURA CENEPRED",
        "SIN COBERTURA CENEPRED"
    ),
    "SIN COBERTURA CENEPRED"
)</f>
        <v>SIN COBERTURA CENEPRED</v>
      </c>
    </row>
    <row r="695" spans="1:8" x14ac:dyDescent="0.35">
      <c r="A695" s="359">
        <v>70105</v>
      </c>
      <c r="B695" t="s">
        <v>31534</v>
      </c>
      <c r="C695">
        <v>701</v>
      </c>
      <c r="D695">
        <v>7</v>
      </c>
      <c r="E695" t="str">
        <f>_xlfn.XLOOKUP(D695,'Ubigeo Departamental'!A:A,'Ubigeo Departamental'!B:B)</f>
        <v>Callao</v>
      </c>
      <c r="F695" t="str" cm="1">
        <f t="array" ref="F695">IFERROR(IF(INDEX('CENEPRED DISTRITAL'!$B:$XFD,
            _xlfn.XMATCH($F$1,'CENEPRED DISTRITAL'!$A:$A,0),
            _xlfn.XMATCH(A695,'CENEPRED DISTRITAL'!$B$1:$XFD$1,0)
        )&lt;&gt;"",        "CON COBERTURA CENEPRED",        "SIN COBERTURA CENEPRED"    ),    "SIN COBERTURA CENEPRED")</f>
        <v>CON COBERTURA CENEPRED</v>
      </c>
      <c r="G695" t="str" cm="1">
        <f t="array" ref="G695">IFERROR(
    IF(
        INDEX(
            'CENEPRED DISTRITAL'!$B:$XFD,
            _xlfn.XMATCH($G$1,'CENEPRED DISTRITAL'!$A:$A,0),
            _xlfn.XMATCH(A695,'CENEPRED DISTRITAL'!$B$1:$XFD$1,0)
        )&lt;&gt;"",
        "CON COBERTURA CENEPRED",
        "SIN COBERTURA CENEPRED"
    ),
    "SIN COBERTURA CENEPRED"
)</f>
        <v>CON COBERTURA CENEPRED</v>
      </c>
      <c r="H695" t="str" cm="1">
        <f t="array" ref="H695">IFERROR(
    IF(
        INDEX(
            'CENEPRED DISTRITAL'!$B:$XFD,
            _xlfn.XMATCH($H$1,'CENEPRED DISTRITAL'!$A:$A,0),
            _xlfn.XMATCH(A695,'CENEPRED DISTRITAL'!$B$1:$XFD$1,0)
        )&lt;&gt;"",
        "CON COBERTURA CENEPRED",
        "SIN COBERTURA CENEPRED"
    ),
    "SIN COBERTURA CENEPRED"
)</f>
        <v>SIN COBERTURA CENEPRED</v>
      </c>
    </row>
    <row r="696" spans="1:8" x14ac:dyDescent="0.35">
      <c r="A696" s="359">
        <v>70106</v>
      </c>
      <c r="B696" t="s">
        <v>31524</v>
      </c>
      <c r="C696">
        <v>701</v>
      </c>
      <c r="D696">
        <v>7</v>
      </c>
      <c r="E696" t="str">
        <f>_xlfn.XLOOKUP(D696,'Ubigeo Departamental'!A:A,'Ubigeo Departamental'!B:B)</f>
        <v>Callao</v>
      </c>
      <c r="F696" t="str" cm="1">
        <f t="array" ref="F696">IFERROR(IF(INDEX('CENEPRED DISTRITAL'!$B:$XFD,
            _xlfn.XMATCH($F$1,'CENEPRED DISTRITAL'!$A:$A,0),
            _xlfn.XMATCH(A696,'CENEPRED DISTRITAL'!$B$1:$XFD$1,0)
        )&lt;&gt;"",        "CON COBERTURA CENEPRED",        "SIN COBERTURA CENEPRED"    ),    "SIN COBERTURA CENEPRED")</f>
        <v>CON COBERTURA CENEPRED</v>
      </c>
      <c r="G696" t="str" cm="1">
        <f t="array" ref="G696">IFERROR(
    IF(
        INDEX(
            'CENEPRED DISTRITAL'!$B:$XFD,
            _xlfn.XMATCH($G$1,'CENEPRED DISTRITAL'!$A:$A,0),
            _xlfn.XMATCH(A696,'CENEPRED DISTRITAL'!$B$1:$XFD$1,0)
        )&lt;&gt;"",
        "CON COBERTURA CENEPRED",
        "SIN COBERTURA CENEPRED"
    ),
    "SIN COBERTURA CENEPRED"
)</f>
        <v>CON COBERTURA CENEPRED</v>
      </c>
      <c r="H696" t="str" cm="1">
        <f t="array" ref="H696">IFERROR(
    IF(
        INDEX(
            'CENEPRED DISTRITAL'!$B:$XFD,
            _xlfn.XMATCH($H$1,'CENEPRED DISTRITAL'!$A:$A,0),
            _xlfn.XMATCH(A696,'CENEPRED DISTRITAL'!$B$1:$XFD$1,0)
        )&lt;&gt;"",
        "CON COBERTURA CENEPRED",
        "SIN COBERTURA CENEPRED"
    ),
    "SIN COBERTURA CENEPRED"
)</f>
        <v>SIN COBERTURA CENEPRED</v>
      </c>
    </row>
    <row r="697" spans="1:8" x14ac:dyDescent="0.35">
      <c r="A697" s="359">
        <v>70107</v>
      </c>
      <c r="B697" t="s">
        <v>36809</v>
      </c>
      <c r="C697">
        <v>701</v>
      </c>
      <c r="D697">
        <v>7</v>
      </c>
      <c r="E697" t="str">
        <f>_xlfn.XLOOKUP(D697,'Ubigeo Departamental'!A:A,'Ubigeo Departamental'!B:B)</f>
        <v>Callao</v>
      </c>
      <c r="F697" t="str" cm="1">
        <f t="array" ref="F697">IFERROR(IF(INDEX('CENEPRED DISTRITAL'!$B:$XFD,
            _xlfn.XMATCH($F$1,'CENEPRED DISTRITAL'!$A:$A,0),
            _xlfn.XMATCH(A697,'CENEPRED DISTRITAL'!$B$1:$XFD$1,0)
        )&lt;&gt;"",        "CON COBERTURA CENEPRED",        "SIN COBERTURA CENEPRED"    ),    "SIN COBERTURA CENEPRED")</f>
        <v>CON COBERTURA CENEPRED</v>
      </c>
      <c r="G697" t="str" cm="1">
        <f t="array" ref="G697">IFERROR(
    IF(
        INDEX(
            'CENEPRED DISTRITAL'!$B:$XFD,
            _xlfn.XMATCH($G$1,'CENEPRED DISTRITAL'!$A:$A,0),
            _xlfn.XMATCH(A697,'CENEPRED DISTRITAL'!$B$1:$XFD$1,0)
        )&lt;&gt;"",
        "CON COBERTURA CENEPRED",
        "SIN COBERTURA CENEPRED"
    ),
    "SIN COBERTURA CENEPRED"
)</f>
        <v>CON COBERTURA CENEPRED</v>
      </c>
      <c r="H697" t="str" cm="1">
        <f t="array" ref="H697">IFERROR(
    IF(
        INDEX(
            'CENEPRED DISTRITAL'!$B:$XFD,
            _xlfn.XMATCH($H$1,'CENEPRED DISTRITAL'!$A:$A,0),
            _xlfn.XMATCH(A697,'CENEPRED DISTRITAL'!$B$1:$XFD$1,0)
        )&lt;&gt;"",
        "CON COBERTURA CENEPRED",
        "SIN COBERTURA CENEPRED"
    ),
    "SIN COBERTURA CENEPRED"
)</f>
        <v>SIN COBERTURA CENEPRED</v>
      </c>
    </row>
    <row r="698" spans="1:8" x14ac:dyDescent="0.35">
      <c r="A698" s="359">
        <v>80101</v>
      </c>
      <c r="B698" t="s">
        <v>141</v>
      </c>
      <c r="C698">
        <v>801</v>
      </c>
      <c r="D698">
        <v>8</v>
      </c>
      <c r="E698" t="str">
        <f>_xlfn.XLOOKUP(D698,'Ubigeo Departamental'!A:A,'Ubigeo Departamental'!B:B)</f>
        <v>Cusco</v>
      </c>
      <c r="F698" t="str" cm="1">
        <f t="array" ref="F698">IFERROR(IF(INDEX('CENEPRED DISTRITAL'!$B:$XFD,
            _xlfn.XMATCH($F$1,'CENEPRED DISTRITAL'!$A:$A,0),
            _xlfn.XMATCH(A698,'CENEPRED DISTRITAL'!$B$1:$XFD$1,0)
        )&lt;&gt;"",        "CON COBERTURA CENEPRED",        "SIN COBERTURA CENEPRED"    ),    "SIN COBERTURA CENEPRED")</f>
        <v>CON COBERTURA CENEPRED</v>
      </c>
      <c r="G698" t="str" cm="1">
        <f t="array" ref="G698">IFERROR(
    IF(
        INDEX(
            'CENEPRED DISTRITAL'!$B:$XFD,
            _xlfn.XMATCH($G$1,'CENEPRED DISTRITAL'!$A:$A,0),
            _xlfn.XMATCH(A698,'CENEPRED DISTRITAL'!$B$1:$XFD$1,0)
        )&lt;&gt;"",
        "CON COBERTURA CENEPRED",
        "SIN COBERTURA CENEPRED"
    ),
    "SIN COBERTURA CENEPRED"
)</f>
        <v>CON COBERTURA CENEPRED</v>
      </c>
      <c r="H698" t="str" cm="1">
        <f t="array" ref="H698">IFERROR(
    IF(
        INDEX(
            'CENEPRED DISTRITAL'!$B:$XFD,
            _xlfn.XMATCH($H$1,'CENEPRED DISTRITAL'!$A:$A,0),
            _xlfn.XMATCH(A698,'CENEPRED DISTRITAL'!$B$1:$XFD$1,0)
        )&lt;&gt;"",
        "CON COBERTURA CENEPRED",
        "SIN COBERTURA CENEPRED"
    ),
    "SIN COBERTURA CENEPRED"
)</f>
        <v>CON COBERTURA CENEPRED</v>
      </c>
    </row>
    <row r="699" spans="1:8" x14ac:dyDescent="0.35">
      <c r="A699" s="359">
        <v>80102</v>
      </c>
      <c r="B699" t="s">
        <v>36810</v>
      </c>
      <c r="C699">
        <v>801</v>
      </c>
      <c r="D699">
        <v>8</v>
      </c>
      <c r="E699" t="str">
        <f>_xlfn.XLOOKUP(D699,'Ubigeo Departamental'!A:A,'Ubigeo Departamental'!B:B)</f>
        <v>Cusco</v>
      </c>
      <c r="F699" t="str" cm="1">
        <f t="array" ref="F699">IFERROR(IF(INDEX('CENEPRED DISTRITAL'!$B:$XFD,
            _xlfn.XMATCH($F$1,'CENEPRED DISTRITAL'!$A:$A,0),
            _xlfn.XMATCH(A699,'CENEPRED DISTRITAL'!$B$1:$XFD$1,0)
        )&lt;&gt;"",        "CON COBERTURA CENEPRED",        "SIN COBERTURA CENEPRED"    ),    "SIN COBERTURA CENEPRED")</f>
        <v>SIN COBERTURA CENEPRED</v>
      </c>
      <c r="G699" t="str" cm="1">
        <f t="array" ref="G699">IFERROR(
    IF(
        INDEX(
            'CENEPRED DISTRITAL'!$B:$XFD,
            _xlfn.XMATCH($G$1,'CENEPRED DISTRITAL'!$A:$A,0),
            _xlfn.XMATCH(A699,'CENEPRED DISTRITAL'!$B$1:$XFD$1,0)
        )&lt;&gt;"",
        "CON COBERTURA CENEPRED",
        "SIN COBERTURA CENEPRED"
    ),
    "SIN COBERTURA CENEPRED"
)</f>
        <v>SIN COBERTURA CENEPRED</v>
      </c>
      <c r="H699" t="str" cm="1">
        <f t="array" ref="H699">IFERROR(
    IF(
        INDEX(
            'CENEPRED DISTRITAL'!$B:$XFD,
            _xlfn.XMATCH($H$1,'CENEPRED DISTRITAL'!$A:$A,0),
            _xlfn.XMATCH(A699,'CENEPRED DISTRITAL'!$B$1:$XFD$1,0)
        )&lt;&gt;"",
        "CON COBERTURA CENEPRED",
        "SIN COBERTURA CENEPRED"
    ),
    "SIN COBERTURA CENEPRED"
)</f>
        <v>SIN COBERTURA CENEPRED</v>
      </c>
    </row>
    <row r="700" spans="1:8" x14ac:dyDescent="0.35">
      <c r="A700" s="359">
        <v>80103</v>
      </c>
      <c r="B700" t="s">
        <v>32935</v>
      </c>
      <c r="C700">
        <v>801</v>
      </c>
      <c r="D700">
        <v>8</v>
      </c>
      <c r="E700" t="str">
        <f>_xlfn.XLOOKUP(D700,'Ubigeo Departamental'!A:A,'Ubigeo Departamental'!B:B)</f>
        <v>Cusco</v>
      </c>
      <c r="F700" t="str" cm="1">
        <f t="array" ref="F700">IFERROR(IF(INDEX('CENEPRED DISTRITAL'!$B:$XFD,
            _xlfn.XMATCH($F$1,'CENEPRED DISTRITAL'!$A:$A,0),
            _xlfn.XMATCH(A700,'CENEPRED DISTRITAL'!$B$1:$XFD$1,0)
        )&lt;&gt;"",        "CON COBERTURA CENEPRED",        "SIN COBERTURA CENEPRED"    ),    "SIN COBERTURA CENEPRED")</f>
        <v>SIN COBERTURA CENEPRED</v>
      </c>
      <c r="G700" t="str" cm="1">
        <f t="array" ref="G700">IFERROR(
    IF(
        INDEX(
            'CENEPRED DISTRITAL'!$B:$XFD,
            _xlfn.XMATCH($G$1,'CENEPRED DISTRITAL'!$A:$A,0),
            _xlfn.XMATCH(A700,'CENEPRED DISTRITAL'!$B$1:$XFD$1,0)
        )&lt;&gt;"",
        "CON COBERTURA CENEPRED",
        "SIN COBERTURA CENEPRED"
    ),
    "SIN COBERTURA CENEPRED"
)</f>
        <v>SIN COBERTURA CENEPRED</v>
      </c>
      <c r="H700" t="str" cm="1">
        <f t="array" ref="H700">IFERROR(
    IF(
        INDEX(
            'CENEPRED DISTRITAL'!$B:$XFD,
            _xlfn.XMATCH($H$1,'CENEPRED DISTRITAL'!$A:$A,0),
            _xlfn.XMATCH(A700,'CENEPRED DISTRITAL'!$B$1:$XFD$1,0)
        )&lt;&gt;"",
        "CON COBERTURA CENEPRED",
        "SIN COBERTURA CENEPRED"
    ),
    "SIN COBERTURA CENEPRED"
)</f>
        <v>SIN COBERTURA CENEPRED</v>
      </c>
    </row>
    <row r="701" spans="1:8" x14ac:dyDescent="0.35">
      <c r="A701" s="359">
        <v>80104</v>
      </c>
      <c r="B701" t="s">
        <v>36593</v>
      </c>
      <c r="C701">
        <v>801</v>
      </c>
      <c r="D701">
        <v>8</v>
      </c>
      <c r="E701" t="str">
        <f>_xlfn.XLOOKUP(D701,'Ubigeo Departamental'!A:A,'Ubigeo Departamental'!B:B)</f>
        <v>Cusco</v>
      </c>
      <c r="F701" t="str" cm="1">
        <f t="array" ref="F701">IFERROR(IF(INDEX('CENEPRED DISTRITAL'!$B:$XFD,
            _xlfn.XMATCH($F$1,'CENEPRED DISTRITAL'!$A:$A,0),
            _xlfn.XMATCH(A701,'CENEPRED DISTRITAL'!$B$1:$XFD$1,0)
        )&lt;&gt;"",        "CON COBERTURA CENEPRED",        "SIN COBERTURA CENEPRED"    ),    "SIN COBERTURA CENEPRED")</f>
        <v>CON COBERTURA CENEPRED</v>
      </c>
      <c r="G701" t="str" cm="1">
        <f t="array" ref="G701">IFERROR(
    IF(
        INDEX(
            'CENEPRED DISTRITAL'!$B:$XFD,
            _xlfn.XMATCH($G$1,'CENEPRED DISTRITAL'!$A:$A,0),
            _xlfn.XMATCH(A701,'CENEPRED DISTRITAL'!$B$1:$XFD$1,0)
        )&lt;&gt;"",
        "CON COBERTURA CENEPRED",
        "SIN COBERTURA CENEPRED"
    ),
    "SIN COBERTURA CENEPRED"
)</f>
        <v>CON COBERTURA CENEPRED</v>
      </c>
      <c r="H701" t="str" cm="1">
        <f t="array" ref="H701">IFERROR(
    IF(
        INDEX(
            'CENEPRED DISTRITAL'!$B:$XFD,
            _xlfn.XMATCH($H$1,'CENEPRED DISTRITAL'!$A:$A,0),
            _xlfn.XMATCH(A701,'CENEPRED DISTRITAL'!$B$1:$XFD$1,0)
        )&lt;&gt;"",
        "CON COBERTURA CENEPRED",
        "SIN COBERTURA CENEPRED"
    ),
    "SIN COBERTURA CENEPRED"
)</f>
        <v>CON COBERTURA CENEPRED</v>
      </c>
    </row>
    <row r="702" spans="1:8" x14ac:dyDescent="0.35">
      <c r="A702" s="359">
        <v>80105</v>
      </c>
      <c r="B702" t="s">
        <v>31614</v>
      </c>
      <c r="C702">
        <v>801</v>
      </c>
      <c r="D702">
        <v>8</v>
      </c>
      <c r="E702" t="str">
        <f>_xlfn.XLOOKUP(D702,'Ubigeo Departamental'!A:A,'Ubigeo Departamental'!B:B)</f>
        <v>Cusco</v>
      </c>
      <c r="F702" t="str" cm="1">
        <f t="array" ref="F702">IFERROR(IF(INDEX('CENEPRED DISTRITAL'!$B:$XFD,
            _xlfn.XMATCH($F$1,'CENEPRED DISTRITAL'!$A:$A,0),
            _xlfn.XMATCH(A702,'CENEPRED DISTRITAL'!$B$1:$XFD$1,0)
        )&lt;&gt;"",        "CON COBERTURA CENEPRED",        "SIN COBERTURA CENEPRED"    ),    "SIN COBERTURA CENEPRED")</f>
        <v>CON COBERTURA CENEPRED</v>
      </c>
      <c r="G702" t="str" cm="1">
        <f t="array" ref="G702">IFERROR(
    IF(
        INDEX(
            'CENEPRED DISTRITAL'!$B:$XFD,
            _xlfn.XMATCH($G$1,'CENEPRED DISTRITAL'!$A:$A,0),
            _xlfn.XMATCH(A702,'CENEPRED DISTRITAL'!$B$1:$XFD$1,0)
        )&lt;&gt;"",
        "CON COBERTURA CENEPRED",
        "SIN COBERTURA CENEPRED"
    ),
    "SIN COBERTURA CENEPRED"
)</f>
        <v>CON COBERTURA CENEPRED</v>
      </c>
      <c r="H702" t="str" cm="1">
        <f t="array" ref="H702">IFERROR(
    IF(
        INDEX(
            'CENEPRED DISTRITAL'!$B:$XFD,
            _xlfn.XMATCH($H$1,'CENEPRED DISTRITAL'!$A:$A,0),
            _xlfn.XMATCH(A702,'CENEPRED DISTRITAL'!$B$1:$XFD$1,0)
        )&lt;&gt;"",
        "CON COBERTURA CENEPRED",
        "SIN COBERTURA CENEPRED"
    ),
    "SIN COBERTURA CENEPRED"
)</f>
        <v>CON COBERTURA CENEPRED</v>
      </c>
    </row>
    <row r="703" spans="1:8" x14ac:dyDescent="0.35">
      <c r="A703" s="359">
        <v>80106</v>
      </c>
      <c r="B703" t="s">
        <v>31615</v>
      </c>
      <c r="C703">
        <v>801</v>
      </c>
      <c r="D703">
        <v>8</v>
      </c>
      <c r="E703" t="str">
        <f>_xlfn.XLOOKUP(D703,'Ubigeo Departamental'!A:A,'Ubigeo Departamental'!B:B)</f>
        <v>Cusco</v>
      </c>
      <c r="F703" t="str" cm="1">
        <f t="array" ref="F703">IFERROR(IF(INDEX('CENEPRED DISTRITAL'!$B:$XFD,
            _xlfn.XMATCH($F$1,'CENEPRED DISTRITAL'!$A:$A,0),
            _xlfn.XMATCH(A703,'CENEPRED DISTRITAL'!$B$1:$XFD$1,0)
        )&lt;&gt;"",        "CON COBERTURA CENEPRED",        "SIN COBERTURA CENEPRED"    ),    "SIN COBERTURA CENEPRED")</f>
        <v>CON COBERTURA CENEPRED</v>
      </c>
      <c r="G703" t="str" cm="1">
        <f t="array" ref="G703">IFERROR(
    IF(
        INDEX(
            'CENEPRED DISTRITAL'!$B:$XFD,
            _xlfn.XMATCH($G$1,'CENEPRED DISTRITAL'!$A:$A,0),
            _xlfn.XMATCH(A703,'CENEPRED DISTRITAL'!$B$1:$XFD$1,0)
        )&lt;&gt;"",
        "CON COBERTURA CENEPRED",
        "SIN COBERTURA CENEPRED"
    ),
    "SIN COBERTURA CENEPRED"
)</f>
        <v>CON COBERTURA CENEPRED</v>
      </c>
      <c r="H703" t="str" cm="1">
        <f t="array" ref="H703">IFERROR(
    IF(
        INDEX(
            'CENEPRED DISTRITAL'!$B:$XFD,
            _xlfn.XMATCH($H$1,'CENEPRED DISTRITAL'!$A:$A,0),
            _xlfn.XMATCH(A703,'CENEPRED DISTRITAL'!$B$1:$XFD$1,0)
        )&lt;&gt;"",
        "CON COBERTURA CENEPRED",
        "SIN COBERTURA CENEPRED"
    ),
    "SIN COBERTURA CENEPRED"
)</f>
        <v>CON COBERTURA CENEPRED</v>
      </c>
    </row>
    <row r="704" spans="1:8" x14ac:dyDescent="0.35">
      <c r="A704" s="359">
        <v>80107</v>
      </c>
      <c r="B704" t="s">
        <v>34165</v>
      </c>
      <c r="C704">
        <v>801</v>
      </c>
      <c r="D704">
        <v>8</v>
      </c>
      <c r="E704" t="str">
        <f>_xlfn.XLOOKUP(D704,'Ubigeo Departamental'!A:A,'Ubigeo Departamental'!B:B)</f>
        <v>Cusco</v>
      </c>
      <c r="F704" t="str" cm="1">
        <f t="array" ref="F704">IFERROR(IF(INDEX('CENEPRED DISTRITAL'!$B:$XFD,
            _xlfn.XMATCH($F$1,'CENEPRED DISTRITAL'!$A:$A,0),
            _xlfn.XMATCH(A704,'CENEPRED DISTRITAL'!$B$1:$XFD$1,0)
        )&lt;&gt;"",        "CON COBERTURA CENEPRED",        "SIN COBERTURA CENEPRED"    ),    "SIN COBERTURA CENEPRED")</f>
        <v>SIN COBERTURA CENEPRED</v>
      </c>
      <c r="G704" t="str" cm="1">
        <f t="array" ref="G704">IFERROR(
    IF(
        INDEX(
            'CENEPRED DISTRITAL'!$B:$XFD,
            _xlfn.XMATCH($G$1,'CENEPRED DISTRITAL'!$A:$A,0),
            _xlfn.XMATCH(A704,'CENEPRED DISTRITAL'!$B$1:$XFD$1,0)
        )&lt;&gt;"",
        "CON COBERTURA CENEPRED",
        "SIN COBERTURA CENEPRED"
    ),
    "SIN COBERTURA CENEPRED"
)</f>
        <v>SIN COBERTURA CENEPRED</v>
      </c>
      <c r="H704" t="str" cm="1">
        <f t="array" ref="H704">IFERROR(
    IF(
        INDEX(
            'CENEPRED DISTRITAL'!$B:$XFD,
            _xlfn.XMATCH($H$1,'CENEPRED DISTRITAL'!$A:$A,0),
            _xlfn.XMATCH(A704,'CENEPRED DISTRITAL'!$B$1:$XFD$1,0)
        )&lt;&gt;"",
        "CON COBERTURA CENEPRED",
        "SIN COBERTURA CENEPRED"
    ),
    "SIN COBERTURA CENEPRED"
)</f>
        <v>SIN COBERTURA CENEPRED</v>
      </c>
    </row>
    <row r="705" spans="1:8" x14ac:dyDescent="0.35">
      <c r="A705" s="359">
        <v>80108</v>
      </c>
      <c r="B705" t="s">
        <v>31567</v>
      </c>
      <c r="C705">
        <v>801</v>
      </c>
      <c r="D705">
        <v>8</v>
      </c>
      <c r="E705" t="str">
        <f>_xlfn.XLOOKUP(D705,'Ubigeo Departamental'!A:A,'Ubigeo Departamental'!B:B)</f>
        <v>Cusco</v>
      </c>
      <c r="F705" t="str" cm="1">
        <f t="array" ref="F705">IFERROR(IF(INDEX('CENEPRED DISTRITAL'!$B:$XFD,
            _xlfn.XMATCH($F$1,'CENEPRED DISTRITAL'!$A:$A,0),
            _xlfn.XMATCH(A705,'CENEPRED DISTRITAL'!$B$1:$XFD$1,0)
        )&lt;&gt;"",        "CON COBERTURA CENEPRED",        "SIN COBERTURA CENEPRED"    ),    "SIN COBERTURA CENEPRED")</f>
        <v>CON COBERTURA CENEPRED</v>
      </c>
      <c r="G705" t="str" cm="1">
        <f t="array" ref="G705">IFERROR(
    IF(
        INDEX(
            'CENEPRED DISTRITAL'!$B:$XFD,
            _xlfn.XMATCH($G$1,'CENEPRED DISTRITAL'!$A:$A,0),
            _xlfn.XMATCH(A705,'CENEPRED DISTRITAL'!$B$1:$XFD$1,0)
        )&lt;&gt;"",
        "CON COBERTURA CENEPRED",
        "SIN COBERTURA CENEPRED"
    ),
    "SIN COBERTURA CENEPRED"
)</f>
        <v>CON COBERTURA CENEPRED</v>
      </c>
      <c r="H705" t="str" cm="1">
        <f t="array" ref="H705">IFERROR(
    IF(
        INDEX(
            'CENEPRED DISTRITAL'!$B:$XFD,
            _xlfn.XMATCH($H$1,'CENEPRED DISTRITAL'!$A:$A,0),
            _xlfn.XMATCH(A705,'CENEPRED DISTRITAL'!$B$1:$XFD$1,0)
        )&lt;&gt;"",
        "CON COBERTURA CENEPRED",
        "SIN COBERTURA CENEPRED"
    ),
    "SIN COBERTURA CENEPRED"
)</f>
        <v>CON COBERTURA CENEPRED</v>
      </c>
    </row>
    <row r="706" spans="1:8" x14ac:dyDescent="0.35">
      <c r="A706" s="359">
        <v>80201</v>
      </c>
      <c r="B706" t="s">
        <v>31621</v>
      </c>
      <c r="C706">
        <v>802</v>
      </c>
      <c r="D706">
        <v>8</v>
      </c>
      <c r="E706" t="str">
        <f>_xlfn.XLOOKUP(D706,'Ubigeo Departamental'!A:A,'Ubigeo Departamental'!B:B)</f>
        <v>Cusco</v>
      </c>
      <c r="F706" t="str" cm="1">
        <f t="array" ref="F706">IFERROR(IF(INDEX('CENEPRED DISTRITAL'!$B:$XFD,
            _xlfn.XMATCH($F$1,'CENEPRED DISTRITAL'!$A:$A,0),
            _xlfn.XMATCH(A706,'CENEPRED DISTRITAL'!$B$1:$XFD$1,0)
        )&lt;&gt;"",        "CON COBERTURA CENEPRED",        "SIN COBERTURA CENEPRED"    ),    "SIN COBERTURA CENEPRED")</f>
        <v>CON COBERTURA CENEPRED</v>
      </c>
      <c r="G706" t="str" cm="1">
        <f t="array" ref="G706">IFERROR(
    IF(
        INDEX(
            'CENEPRED DISTRITAL'!$B:$XFD,
            _xlfn.XMATCH($G$1,'CENEPRED DISTRITAL'!$A:$A,0),
            _xlfn.XMATCH(A706,'CENEPRED DISTRITAL'!$B$1:$XFD$1,0)
        )&lt;&gt;"",
        "CON COBERTURA CENEPRED",
        "SIN COBERTURA CENEPRED"
    ),
    "SIN COBERTURA CENEPRED"
)</f>
        <v>CON COBERTURA CENEPRED</v>
      </c>
      <c r="H706" t="str" cm="1">
        <f t="array" ref="H706">IFERROR(
    IF(
        INDEX(
            'CENEPRED DISTRITAL'!$B:$XFD,
            _xlfn.XMATCH($H$1,'CENEPRED DISTRITAL'!$A:$A,0),
            _xlfn.XMATCH(A706,'CENEPRED DISTRITAL'!$B$1:$XFD$1,0)
        )&lt;&gt;"",
        "CON COBERTURA CENEPRED",
        "SIN COBERTURA CENEPRED"
    ),
    "SIN COBERTURA CENEPRED"
)</f>
        <v>CON COBERTURA CENEPRED</v>
      </c>
    </row>
    <row r="707" spans="1:8" x14ac:dyDescent="0.35">
      <c r="A707" s="359">
        <v>80202</v>
      </c>
      <c r="B707" t="s">
        <v>34486</v>
      </c>
      <c r="C707">
        <v>802</v>
      </c>
      <c r="D707">
        <v>8</v>
      </c>
      <c r="E707" t="str">
        <f>_xlfn.XLOOKUP(D707,'Ubigeo Departamental'!A:A,'Ubigeo Departamental'!B:B)</f>
        <v>Cusco</v>
      </c>
      <c r="F707" t="str" cm="1">
        <f t="array" ref="F707">IFERROR(IF(INDEX('CENEPRED DISTRITAL'!$B:$XFD,
            _xlfn.XMATCH($F$1,'CENEPRED DISTRITAL'!$A:$A,0),
            _xlfn.XMATCH(A707,'CENEPRED DISTRITAL'!$B$1:$XFD$1,0)
        )&lt;&gt;"",        "CON COBERTURA CENEPRED",        "SIN COBERTURA CENEPRED"    ),    "SIN COBERTURA CENEPRED")</f>
        <v>SIN COBERTURA CENEPRED</v>
      </c>
      <c r="G707" t="str" cm="1">
        <f t="array" ref="G707">IFERROR(
    IF(
        INDEX(
            'CENEPRED DISTRITAL'!$B:$XFD,
            _xlfn.XMATCH($G$1,'CENEPRED DISTRITAL'!$A:$A,0),
            _xlfn.XMATCH(A707,'CENEPRED DISTRITAL'!$B$1:$XFD$1,0)
        )&lt;&gt;"",
        "CON COBERTURA CENEPRED",
        "SIN COBERTURA CENEPRED"
    ),
    "SIN COBERTURA CENEPRED"
)</f>
        <v>SIN COBERTURA CENEPRED</v>
      </c>
      <c r="H707" t="str" cm="1">
        <f t="array" ref="H707">IFERROR(
    IF(
        INDEX(
            'CENEPRED DISTRITAL'!$B:$XFD,
            _xlfn.XMATCH($H$1,'CENEPRED DISTRITAL'!$A:$A,0),
            _xlfn.XMATCH(A707,'CENEPRED DISTRITAL'!$B$1:$XFD$1,0)
        )&lt;&gt;"",
        "CON COBERTURA CENEPRED",
        "SIN COBERTURA CENEPRED"
    ),
    "SIN COBERTURA CENEPRED"
)</f>
        <v>SIN COBERTURA CENEPRED</v>
      </c>
    </row>
    <row r="708" spans="1:8" x14ac:dyDescent="0.35">
      <c r="A708" s="359">
        <v>80203</v>
      </c>
      <c r="B708" t="s">
        <v>36811</v>
      </c>
      <c r="C708">
        <v>802</v>
      </c>
      <c r="D708">
        <v>8</v>
      </c>
      <c r="E708" t="str">
        <f>_xlfn.XLOOKUP(D708,'Ubigeo Departamental'!A:A,'Ubigeo Departamental'!B:B)</f>
        <v>Cusco</v>
      </c>
      <c r="F708" t="str" cm="1">
        <f t="array" ref="F708">IFERROR(IF(INDEX('CENEPRED DISTRITAL'!$B:$XFD,
            _xlfn.XMATCH($F$1,'CENEPRED DISTRITAL'!$A:$A,0),
            _xlfn.XMATCH(A708,'CENEPRED DISTRITAL'!$B$1:$XFD$1,0)
        )&lt;&gt;"",        "CON COBERTURA CENEPRED",        "SIN COBERTURA CENEPRED"    ),    "SIN COBERTURA CENEPRED")</f>
        <v>SIN COBERTURA CENEPRED</v>
      </c>
      <c r="G708" t="str" cm="1">
        <f t="array" ref="G708">IFERROR(
    IF(
        INDEX(
            'CENEPRED DISTRITAL'!$B:$XFD,
            _xlfn.XMATCH($G$1,'CENEPRED DISTRITAL'!$A:$A,0),
            _xlfn.XMATCH(A708,'CENEPRED DISTRITAL'!$B$1:$XFD$1,0)
        )&lt;&gt;"",
        "CON COBERTURA CENEPRED",
        "SIN COBERTURA CENEPRED"
    ),
    "SIN COBERTURA CENEPRED"
)</f>
        <v>SIN COBERTURA CENEPRED</v>
      </c>
      <c r="H708" t="str" cm="1">
        <f t="array" ref="H708">IFERROR(
    IF(
        INDEX(
            'CENEPRED DISTRITAL'!$B:$XFD,
            _xlfn.XMATCH($H$1,'CENEPRED DISTRITAL'!$A:$A,0),
            _xlfn.XMATCH(A708,'CENEPRED DISTRITAL'!$B$1:$XFD$1,0)
        )&lt;&gt;"",
        "CON COBERTURA CENEPRED",
        "SIN COBERTURA CENEPRED"
    ),
    "SIN COBERTURA CENEPRED"
)</f>
        <v>SIN COBERTURA CENEPRED</v>
      </c>
    </row>
    <row r="709" spans="1:8" x14ac:dyDescent="0.35">
      <c r="A709" s="359">
        <v>80204</v>
      </c>
      <c r="B709" t="s">
        <v>36812</v>
      </c>
      <c r="C709">
        <v>802</v>
      </c>
      <c r="D709">
        <v>8</v>
      </c>
      <c r="E709" t="str">
        <f>_xlfn.XLOOKUP(D709,'Ubigeo Departamental'!A:A,'Ubigeo Departamental'!B:B)</f>
        <v>Cusco</v>
      </c>
      <c r="F709" t="str" cm="1">
        <f t="array" ref="F709">IFERROR(IF(INDEX('CENEPRED DISTRITAL'!$B:$XFD,
            _xlfn.XMATCH($F$1,'CENEPRED DISTRITAL'!$A:$A,0),
            _xlfn.XMATCH(A709,'CENEPRED DISTRITAL'!$B$1:$XFD$1,0)
        )&lt;&gt;"",        "CON COBERTURA CENEPRED",        "SIN COBERTURA CENEPRED"    ),    "SIN COBERTURA CENEPRED")</f>
        <v>SIN COBERTURA CENEPRED</v>
      </c>
      <c r="G709" t="str" cm="1">
        <f t="array" ref="G709">IFERROR(
    IF(
        INDEX(
            'CENEPRED DISTRITAL'!$B:$XFD,
            _xlfn.XMATCH($G$1,'CENEPRED DISTRITAL'!$A:$A,0),
            _xlfn.XMATCH(A709,'CENEPRED DISTRITAL'!$B$1:$XFD$1,0)
        )&lt;&gt;"",
        "CON COBERTURA CENEPRED",
        "SIN COBERTURA CENEPRED"
    ),
    "SIN COBERTURA CENEPRED"
)</f>
        <v>SIN COBERTURA CENEPRED</v>
      </c>
      <c r="H709" t="str" cm="1">
        <f t="array" ref="H709">IFERROR(
    IF(
        INDEX(
            'CENEPRED DISTRITAL'!$B:$XFD,
            _xlfn.XMATCH($H$1,'CENEPRED DISTRITAL'!$A:$A,0),
            _xlfn.XMATCH(A709,'CENEPRED DISTRITAL'!$B$1:$XFD$1,0)
        )&lt;&gt;"",
        "CON COBERTURA CENEPRED",
        "SIN COBERTURA CENEPRED"
    ),
    "SIN COBERTURA CENEPRED"
)</f>
        <v>SIN COBERTURA CENEPRED</v>
      </c>
    </row>
    <row r="710" spans="1:8" x14ac:dyDescent="0.35">
      <c r="A710" s="359">
        <v>80205</v>
      </c>
      <c r="B710" t="s">
        <v>31622</v>
      </c>
      <c r="C710">
        <v>802</v>
      </c>
      <c r="D710">
        <v>8</v>
      </c>
      <c r="E710" t="str">
        <f>_xlfn.XLOOKUP(D710,'Ubigeo Departamental'!A:A,'Ubigeo Departamental'!B:B)</f>
        <v>Cusco</v>
      </c>
      <c r="F710" t="str" cm="1">
        <f t="array" ref="F710">IFERROR(IF(INDEX('CENEPRED DISTRITAL'!$B:$XFD,
            _xlfn.XMATCH($F$1,'CENEPRED DISTRITAL'!$A:$A,0),
            _xlfn.XMATCH(A710,'CENEPRED DISTRITAL'!$B$1:$XFD$1,0)
        )&lt;&gt;"",        "CON COBERTURA CENEPRED",        "SIN COBERTURA CENEPRED"    ),    "SIN COBERTURA CENEPRED")</f>
        <v>CON COBERTURA CENEPRED</v>
      </c>
      <c r="G710" t="str" cm="1">
        <f t="array" ref="G710">IFERROR(
    IF(
        INDEX(
            'CENEPRED DISTRITAL'!$B:$XFD,
            _xlfn.XMATCH($G$1,'CENEPRED DISTRITAL'!$A:$A,0),
            _xlfn.XMATCH(A710,'CENEPRED DISTRITAL'!$B$1:$XFD$1,0)
        )&lt;&gt;"",
        "CON COBERTURA CENEPRED",
        "SIN COBERTURA CENEPRED"
    ),
    "SIN COBERTURA CENEPRED"
)</f>
        <v>CON COBERTURA CENEPRED</v>
      </c>
      <c r="H710" t="str" cm="1">
        <f t="array" ref="H710">IFERROR(
    IF(
        INDEX(
            'CENEPRED DISTRITAL'!$B:$XFD,
            _xlfn.XMATCH($H$1,'CENEPRED DISTRITAL'!$A:$A,0),
            _xlfn.XMATCH(A710,'CENEPRED DISTRITAL'!$B$1:$XFD$1,0)
        )&lt;&gt;"",
        "CON COBERTURA CENEPRED",
        "SIN COBERTURA CENEPRED"
    ),
    "SIN COBERTURA CENEPRED"
)</f>
        <v>CON COBERTURA CENEPRED</v>
      </c>
    </row>
    <row r="711" spans="1:8" x14ac:dyDescent="0.35">
      <c r="A711" s="359">
        <v>80206</v>
      </c>
      <c r="B711" t="s">
        <v>34487</v>
      </c>
      <c r="C711">
        <v>802</v>
      </c>
      <c r="D711">
        <v>8</v>
      </c>
      <c r="E711" t="str">
        <f>_xlfn.XLOOKUP(D711,'Ubigeo Departamental'!A:A,'Ubigeo Departamental'!B:B)</f>
        <v>Cusco</v>
      </c>
      <c r="F711" t="str" cm="1">
        <f t="array" ref="F711">IFERROR(IF(INDEX('CENEPRED DISTRITAL'!$B:$XFD,
            _xlfn.XMATCH($F$1,'CENEPRED DISTRITAL'!$A:$A,0),
            _xlfn.XMATCH(A711,'CENEPRED DISTRITAL'!$B$1:$XFD$1,0)
        )&lt;&gt;"",        "CON COBERTURA CENEPRED",        "SIN COBERTURA CENEPRED"    ),    "SIN COBERTURA CENEPRED")</f>
        <v>SIN COBERTURA CENEPRED</v>
      </c>
      <c r="G711" t="str" cm="1">
        <f t="array" ref="G711">IFERROR(
    IF(
        INDEX(
            'CENEPRED DISTRITAL'!$B:$XFD,
            _xlfn.XMATCH($G$1,'CENEPRED DISTRITAL'!$A:$A,0),
            _xlfn.XMATCH(A711,'CENEPRED DISTRITAL'!$B$1:$XFD$1,0)
        )&lt;&gt;"",
        "CON COBERTURA CENEPRED",
        "SIN COBERTURA CENEPRED"
    ),
    "SIN COBERTURA CENEPRED"
)</f>
        <v>SIN COBERTURA CENEPRED</v>
      </c>
      <c r="H711" t="str" cm="1">
        <f t="array" ref="H711">IFERROR(
    IF(
        INDEX(
            'CENEPRED DISTRITAL'!$B:$XFD,
            _xlfn.XMATCH($H$1,'CENEPRED DISTRITAL'!$A:$A,0),
            _xlfn.XMATCH(A711,'CENEPRED DISTRITAL'!$B$1:$XFD$1,0)
        )&lt;&gt;"",
        "CON COBERTURA CENEPRED",
        "SIN COBERTURA CENEPRED"
    ),
    "SIN COBERTURA CENEPRED"
)</f>
        <v>SIN COBERTURA CENEPRED</v>
      </c>
    </row>
    <row r="712" spans="1:8" x14ac:dyDescent="0.35">
      <c r="A712" s="359">
        <v>80207</v>
      </c>
      <c r="B712" t="s">
        <v>36813</v>
      </c>
      <c r="C712">
        <v>802</v>
      </c>
      <c r="D712">
        <v>8</v>
      </c>
      <c r="E712" t="str">
        <f>_xlfn.XLOOKUP(D712,'Ubigeo Departamental'!A:A,'Ubigeo Departamental'!B:B)</f>
        <v>Cusco</v>
      </c>
      <c r="F712" t="str" cm="1">
        <f t="array" ref="F712">IFERROR(IF(INDEX('CENEPRED DISTRITAL'!$B:$XFD,
            _xlfn.XMATCH($F$1,'CENEPRED DISTRITAL'!$A:$A,0),
            _xlfn.XMATCH(A712,'CENEPRED DISTRITAL'!$B$1:$XFD$1,0)
        )&lt;&gt;"",        "CON COBERTURA CENEPRED",        "SIN COBERTURA CENEPRED"    ),    "SIN COBERTURA CENEPRED")</f>
        <v>SIN COBERTURA CENEPRED</v>
      </c>
      <c r="G712" t="str" cm="1">
        <f t="array" ref="G712">IFERROR(
    IF(
        INDEX(
            'CENEPRED DISTRITAL'!$B:$XFD,
            _xlfn.XMATCH($G$1,'CENEPRED DISTRITAL'!$A:$A,0),
            _xlfn.XMATCH(A712,'CENEPRED DISTRITAL'!$B$1:$XFD$1,0)
        )&lt;&gt;"",
        "CON COBERTURA CENEPRED",
        "SIN COBERTURA CENEPRED"
    ),
    "SIN COBERTURA CENEPRED"
)</f>
        <v>SIN COBERTURA CENEPRED</v>
      </c>
      <c r="H712" t="str" cm="1">
        <f t="array" ref="H712">IFERROR(
    IF(
        INDEX(
            'CENEPRED DISTRITAL'!$B:$XFD,
            _xlfn.XMATCH($H$1,'CENEPRED DISTRITAL'!$A:$A,0),
            _xlfn.XMATCH(A712,'CENEPRED DISTRITAL'!$B$1:$XFD$1,0)
        )&lt;&gt;"",
        "CON COBERTURA CENEPRED",
        "SIN COBERTURA CENEPRED"
    ),
    "SIN COBERTURA CENEPRED"
)</f>
        <v>SIN COBERTURA CENEPRED</v>
      </c>
    </row>
    <row r="713" spans="1:8" x14ac:dyDescent="0.35">
      <c r="A713" s="359">
        <v>80301</v>
      </c>
      <c r="B713" t="s">
        <v>31611</v>
      </c>
      <c r="C713">
        <v>803</v>
      </c>
      <c r="D713">
        <v>8</v>
      </c>
      <c r="E713" t="str">
        <f>_xlfn.XLOOKUP(D713,'Ubigeo Departamental'!A:A,'Ubigeo Departamental'!B:B)</f>
        <v>Cusco</v>
      </c>
      <c r="F713" t="str" cm="1">
        <f t="array" ref="F713">IFERROR(IF(INDEX('CENEPRED DISTRITAL'!$B:$XFD,
            _xlfn.XMATCH($F$1,'CENEPRED DISTRITAL'!$A:$A,0),
            _xlfn.XMATCH(A713,'CENEPRED DISTRITAL'!$B$1:$XFD$1,0)
        )&lt;&gt;"",        "CON COBERTURA CENEPRED",        "SIN COBERTURA CENEPRED"    ),    "SIN COBERTURA CENEPRED")</f>
        <v>CON COBERTURA CENEPRED</v>
      </c>
      <c r="G713" t="str" cm="1">
        <f t="array" ref="G713">IFERROR(
    IF(
        INDEX(
            'CENEPRED DISTRITAL'!$B:$XFD,
            _xlfn.XMATCH($G$1,'CENEPRED DISTRITAL'!$A:$A,0),
            _xlfn.XMATCH(A713,'CENEPRED DISTRITAL'!$B$1:$XFD$1,0)
        )&lt;&gt;"",
        "CON COBERTURA CENEPRED",
        "SIN COBERTURA CENEPRED"
    ),
    "SIN COBERTURA CENEPRED"
)</f>
        <v>CON COBERTURA CENEPRED</v>
      </c>
      <c r="H713" t="str" cm="1">
        <f t="array" ref="H713">IFERROR(
    IF(
        INDEX(
            'CENEPRED DISTRITAL'!$B:$XFD,
            _xlfn.XMATCH($H$1,'CENEPRED DISTRITAL'!$A:$A,0),
            _xlfn.XMATCH(A713,'CENEPRED DISTRITAL'!$B$1:$XFD$1,0)
        )&lt;&gt;"",
        "CON COBERTURA CENEPRED",
        "SIN COBERTURA CENEPRED"
    ),
    "SIN COBERTURA CENEPRED"
)</f>
        <v>CON COBERTURA CENEPRED</v>
      </c>
    </row>
    <row r="714" spans="1:8" x14ac:dyDescent="0.35">
      <c r="A714" s="359">
        <v>80302</v>
      </c>
      <c r="B714" t="s">
        <v>31639</v>
      </c>
      <c r="C714">
        <v>803</v>
      </c>
      <c r="D714">
        <v>8</v>
      </c>
      <c r="E714" t="str">
        <f>_xlfn.XLOOKUP(D714,'Ubigeo Departamental'!A:A,'Ubigeo Departamental'!B:B)</f>
        <v>Cusco</v>
      </c>
      <c r="F714" t="str" cm="1">
        <f t="array" ref="F714">IFERROR(IF(INDEX('CENEPRED DISTRITAL'!$B:$XFD,
            _xlfn.XMATCH($F$1,'CENEPRED DISTRITAL'!$A:$A,0),
            _xlfn.XMATCH(A714,'CENEPRED DISTRITAL'!$B$1:$XFD$1,0)
        )&lt;&gt;"",        "CON COBERTURA CENEPRED",        "SIN COBERTURA CENEPRED"    ),    "SIN COBERTURA CENEPRED")</f>
        <v>CON COBERTURA CENEPRED</v>
      </c>
      <c r="G714" t="str" cm="1">
        <f t="array" ref="G714">IFERROR(
    IF(
        INDEX(
            'CENEPRED DISTRITAL'!$B:$XFD,
            _xlfn.XMATCH($G$1,'CENEPRED DISTRITAL'!$A:$A,0),
            _xlfn.XMATCH(A714,'CENEPRED DISTRITAL'!$B$1:$XFD$1,0)
        )&lt;&gt;"",
        "CON COBERTURA CENEPRED",
        "SIN COBERTURA CENEPRED"
    ),
    "SIN COBERTURA CENEPRED"
)</f>
        <v>CON COBERTURA CENEPRED</v>
      </c>
      <c r="H714" t="str" cm="1">
        <f t="array" ref="H714">IFERROR(
    IF(
        INDEX(
            'CENEPRED DISTRITAL'!$B:$XFD,
            _xlfn.XMATCH($H$1,'CENEPRED DISTRITAL'!$A:$A,0),
            _xlfn.XMATCH(A714,'CENEPRED DISTRITAL'!$B$1:$XFD$1,0)
        )&lt;&gt;"",
        "CON COBERTURA CENEPRED",
        "SIN COBERTURA CENEPRED"
    ),
    "SIN COBERTURA CENEPRED"
)</f>
        <v>CON COBERTURA CENEPRED</v>
      </c>
    </row>
    <row r="715" spans="1:8" x14ac:dyDescent="0.35">
      <c r="A715" s="359">
        <v>80303</v>
      </c>
      <c r="B715" t="s">
        <v>32883</v>
      </c>
      <c r="C715">
        <v>803</v>
      </c>
      <c r="D715">
        <v>8</v>
      </c>
      <c r="E715" t="str">
        <f>_xlfn.XLOOKUP(D715,'Ubigeo Departamental'!A:A,'Ubigeo Departamental'!B:B)</f>
        <v>Cusco</v>
      </c>
      <c r="F715" t="str" cm="1">
        <f t="array" ref="F715">IFERROR(IF(INDEX('CENEPRED DISTRITAL'!$B:$XFD,
            _xlfn.XMATCH($F$1,'CENEPRED DISTRITAL'!$A:$A,0),
            _xlfn.XMATCH(A715,'CENEPRED DISTRITAL'!$B$1:$XFD$1,0)
        )&lt;&gt;"",        "CON COBERTURA CENEPRED",        "SIN COBERTURA CENEPRED"    ),    "SIN COBERTURA CENEPRED")</f>
        <v>CON COBERTURA CENEPRED</v>
      </c>
      <c r="G715" t="str" cm="1">
        <f t="array" ref="G715">IFERROR(
    IF(
        INDEX(
            'CENEPRED DISTRITAL'!$B:$XFD,
            _xlfn.XMATCH($G$1,'CENEPRED DISTRITAL'!$A:$A,0),
            _xlfn.XMATCH(A715,'CENEPRED DISTRITAL'!$B$1:$XFD$1,0)
        )&lt;&gt;"",
        "CON COBERTURA CENEPRED",
        "SIN COBERTURA CENEPRED"
    ),
    "SIN COBERTURA CENEPRED"
)</f>
        <v>CON COBERTURA CENEPRED</v>
      </c>
      <c r="H715" t="str" cm="1">
        <f t="array" ref="H715">IFERROR(
    IF(
        INDEX(
            'CENEPRED DISTRITAL'!$B:$XFD,
            _xlfn.XMATCH($H$1,'CENEPRED DISTRITAL'!$A:$A,0),
            _xlfn.XMATCH(A715,'CENEPRED DISTRITAL'!$B$1:$XFD$1,0)
        )&lt;&gt;"",
        "CON COBERTURA CENEPRED",
        "SIN COBERTURA CENEPRED"
    ),
    "SIN COBERTURA CENEPRED"
)</f>
        <v>CON COBERTURA CENEPRED</v>
      </c>
    </row>
    <row r="716" spans="1:8" x14ac:dyDescent="0.35">
      <c r="A716" s="359">
        <v>80304</v>
      </c>
      <c r="B716" t="s">
        <v>34619</v>
      </c>
      <c r="C716">
        <v>803</v>
      </c>
      <c r="D716">
        <v>8</v>
      </c>
      <c r="E716" t="str">
        <f>_xlfn.XLOOKUP(D716,'Ubigeo Departamental'!A:A,'Ubigeo Departamental'!B:B)</f>
        <v>Cusco</v>
      </c>
      <c r="F716" t="str" cm="1">
        <f t="array" ref="F716">IFERROR(IF(INDEX('CENEPRED DISTRITAL'!$B:$XFD,
            _xlfn.XMATCH($F$1,'CENEPRED DISTRITAL'!$A:$A,0),
            _xlfn.XMATCH(A716,'CENEPRED DISTRITAL'!$B$1:$XFD$1,0)
        )&lt;&gt;"",        "CON COBERTURA CENEPRED",        "SIN COBERTURA CENEPRED"    ),    "SIN COBERTURA CENEPRED")</f>
        <v>SIN COBERTURA CENEPRED</v>
      </c>
      <c r="G716" t="str" cm="1">
        <f t="array" ref="G716">IFERROR(
    IF(
        INDEX(
            'CENEPRED DISTRITAL'!$B:$XFD,
            _xlfn.XMATCH($G$1,'CENEPRED DISTRITAL'!$A:$A,0),
            _xlfn.XMATCH(A716,'CENEPRED DISTRITAL'!$B$1:$XFD$1,0)
        )&lt;&gt;"",
        "CON COBERTURA CENEPRED",
        "SIN COBERTURA CENEPRED"
    ),
    "SIN COBERTURA CENEPRED"
)</f>
        <v>SIN COBERTURA CENEPRED</v>
      </c>
      <c r="H716" t="str" cm="1">
        <f t="array" ref="H716">IFERROR(
    IF(
        INDEX(
            'CENEPRED DISTRITAL'!$B:$XFD,
            _xlfn.XMATCH($H$1,'CENEPRED DISTRITAL'!$A:$A,0),
            _xlfn.XMATCH(A716,'CENEPRED DISTRITAL'!$B$1:$XFD$1,0)
        )&lt;&gt;"",
        "CON COBERTURA CENEPRED",
        "SIN COBERTURA CENEPRED"
    ),
    "SIN COBERTURA CENEPRED"
)</f>
        <v>SIN COBERTURA CENEPRED</v>
      </c>
    </row>
    <row r="717" spans="1:8" x14ac:dyDescent="0.35">
      <c r="A717" s="359">
        <v>80305</v>
      </c>
      <c r="B717" t="s">
        <v>34855</v>
      </c>
      <c r="C717">
        <v>803</v>
      </c>
      <c r="D717">
        <v>8</v>
      </c>
      <c r="E717" t="str">
        <f>_xlfn.XLOOKUP(D717,'Ubigeo Departamental'!A:A,'Ubigeo Departamental'!B:B)</f>
        <v>Cusco</v>
      </c>
      <c r="F717" t="str" cm="1">
        <f t="array" ref="F717">IFERROR(IF(INDEX('CENEPRED DISTRITAL'!$B:$XFD,
            _xlfn.XMATCH($F$1,'CENEPRED DISTRITAL'!$A:$A,0),
            _xlfn.XMATCH(A717,'CENEPRED DISTRITAL'!$B$1:$XFD$1,0)
        )&lt;&gt;"",        "CON COBERTURA CENEPRED",        "SIN COBERTURA CENEPRED"    ),    "SIN COBERTURA CENEPRED")</f>
        <v>SIN COBERTURA CENEPRED</v>
      </c>
      <c r="G717" t="str" cm="1">
        <f t="array" ref="G717">IFERROR(
    IF(
        INDEX(
            'CENEPRED DISTRITAL'!$B:$XFD,
            _xlfn.XMATCH($G$1,'CENEPRED DISTRITAL'!$A:$A,0),
            _xlfn.XMATCH(A717,'CENEPRED DISTRITAL'!$B$1:$XFD$1,0)
        )&lt;&gt;"",
        "CON COBERTURA CENEPRED",
        "SIN COBERTURA CENEPRED"
    ),
    "SIN COBERTURA CENEPRED"
)</f>
        <v>SIN COBERTURA CENEPRED</v>
      </c>
      <c r="H717" t="str" cm="1">
        <f t="array" ref="H717">IFERROR(
    IF(
        INDEX(
            'CENEPRED DISTRITAL'!$B:$XFD,
            _xlfn.XMATCH($H$1,'CENEPRED DISTRITAL'!$A:$A,0),
            _xlfn.XMATCH(A717,'CENEPRED DISTRITAL'!$B$1:$XFD$1,0)
        )&lt;&gt;"",
        "CON COBERTURA CENEPRED",
        "SIN COBERTURA CENEPRED"
    ),
    "SIN COBERTURA CENEPRED"
)</f>
        <v>SIN COBERTURA CENEPRED</v>
      </c>
    </row>
    <row r="718" spans="1:8" x14ac:dyDescent="0.35">
      <c r="A718" s="359">
        <v>80306</v>
      </c>
      <c r="B718" t="s">
        <v>34229</v>
      </c>
      <c r="C718">
        <v>803</v>
      </c>
      <c r="D718">
        <v>8</v>
      </c>
      <c r="E718" t="str">
        <f>_xlfn.XLOOKUP(D718,'Ubigeo Departamental'!A:A,'Ubigeo Departamental'!B:B)</f>
        <v>Cusco</v>
      </c>
      <c r="F718" t="str" cm="1">
        <f t="array" ref="F718">IFERROR(IF(INDEX('CENEPRED DISTRITAL'!$B:$XFD,
            _xlfn.XMATCH($F$1,'CENEPRED DISTRITAL'!$A:$A,0),
            _xlfn.XMATCH(A718,'CENEPRED DISTRITAL'!$B$1:$XFD$1,0)
        )&lt;&gt;"",        "CON COBERTURA CENEPRED",        "SIN COBERTURA CENEPRED"    ),    "SIN COBERTURA CENEPRED")</f>
        <v>SIN COBERTURA CENEPRED</v>
      </c>
      <c r="G718" t="str" cm="1">
        <f t="array" ref="G718">IFERROR(
    IF(
        INDEX(
            'CENEPRED DISTRITAL'!$B:$XFD,
            _xlfn.XMATCH($G$1,'CENEPRED DISTRITAL'!$A:$A,0),
            _xlfn.XMATCH(A718,'CENEPRED DISTRITAL'!$B$1:$XFD$1,0)
        )&lt;&gt;"",
        "CON COBERTURA CENEPRED",
        "SIN COBERTURA CENEPRED"
    ),
    "SIN COBERTURA CENEPRED"
)</f>
        <v>SIN COBERTURA CENEPRED</v>
      </c>
      <c r="H718" t="str" cm="1">
        <f t="array" ref="H718">IFERROR(
    IF(
        INDEX(
            'CENEPRED DISTRITAL'!$B:$XFD,
            _xlfn.XMATCH($H$1,'CENEPRED DISTRITAL'!$A:$A,0),
            _xlfn.XMATCH(A718,'CENEPRED DISTRITAL'!$B$1:$XFD$1,0)
        )&lt;&gt;"",
        "CON COBERTURA CENEPRED",
        "SIN COBERTURA CENEPRED"
    ),
    "SIN COBERTURA CENEPRED"
)</f>
        <v>SIN COBERTURA CENEPRED</v>
      </c>
    </row>
    <row r="719" spans="1:8" x14ac:dyDescent="0.35">
      <c r="A719" s="359">
        <v>80307</v>
      </c>
      <c r="B719" t="s">
        <v>34664</v>
      </c>
      <c r="C719">
        <v>803</v>
      </c>
      <c r="D719">
        <v>8</v>
      </c>
      <c r="E719" t="str">
        <f>_xlfn.XLOOKUP(D719,'Ubigeo Departamental'!A:A,'Ubigeo Departamental'!B:B)</f>
        <v>Cusco</v>
      </c>
      <c r="F719" t="str" cm="1">
        <f t="array" ref="F719">IFERROR(IF(INDEX('CENEPRED DISTRITAL'!$B:$XFD,
            _xlfn.XMATCH($F$1,'CENEPRED DISTRITAL'!$A:$A,0),
            _xlfn.XMATCH(A719,'CENEPRED DISTRITAL'!$B$1:$XFD$1,0)
        )&lt;&gt;"",        "CON COBERTURA CENEPRED",        "SIN COBERTURA CENEPRED"    ),    "SIN COBERTURA CENEPRED")</f>
        <v>SIN COBERTURA CENEPRED</v>
      </c>
      <c r="G719" t="str" cm="1">
        <f t="array" ref="G719">IFERROR(
    IF(
        INDEX(
            'CENEPRED DISTRITAL'!$B:$XFD,
            _xlfn.XMATCH($G$1,'CENEPRED DISTRITAL'!$A:$A,0),
            _xlfn.XMATCH(A719,'CENEPRED DISTRITAL'!$B$1:$XFD$1,0)
        )&lt;&gt;"",
        "CON COBERTURA CENEPRED",
        "SIN COBERTURA CENEPRED"
    ),
    "SIN COBERTURA CENEPRED"
)</f>
        <v>SIN COBERTURA CENEPRED</v>
      </c>
      <c r="H719" t="str" cm="1">
        <f t="array" ref="H719">IFERROR(
    IF(
        INDEX(
            'CENEPRED DISTRITAL'!$B:$XFD,
            _xlfn.XMATCH($H$1,'CENEPRED DISTRITAL'!$A:$A,0),
            _xlfn.XMATCH(A719,'CENEPRED DISTRITAL'!$B$1:$XFD$1,0)
        )&lt;&gt;"",
        "CON COBERTURA CENEPRED",
        "SIN COBERTURA CENEPRED"
    ),
    "SIN COBERTURA CENEPRED"
)</f>
        <v>SIN COBERTURA CENEPRED</v>
      </c>
    </row>
    <row r="720" spans="1:8" x14ac:dyDescent="0.35">
      <c r="A720" s="359">
        <v>80308</v>
      </c>
      <c r="B720" t="s">
        <v>36814</v>
      </c>
      <c r="C720">
        <v>803</v>
      </c>
      <c r="D720">
        <v>8</v>
      </c>
      <c r="E720" t="str">
        <f>_xlfn.XLOOKUP(D720,'Ubigeo Departamental'!A:A,'Ubigeo Departamental'!B:B)</f>
        <v>Cusco</v>
      </c>
      <c r="F720" t="str" cm="1">
        <f t="array" ref="F720">IFERROR(IF(INDEX('CENEPRED DISTRITAL'!$B:$XFD,
            _xlfn.XMATCH($F$1,'CENEPRED DISTRITAL'!$A:$A,0),
            _xlfn.XMATCH(A720,'CENEPRED DISTRITAL'!$B$1:$XFD$1,0)
        )&lt;&gt;"",        "CON COBERTURA CENEPRED",        "SIN COBERTURA CENEPRED"    ),    "SIN COBERTURA CENEPRED")</f>
        <v>SIN COBERTURA CENEPRED</v>
      </c>
      <c r="G720" t="str" cm="1">
        <f t="array" ref="G720">IFERROR(
    IF(
        INDEX(
            'CENEPRED DISTRITAL'!$B:$XFD,
            _xlfn.XMATCH($G$1,'CENEPRED DISTRITAL'!$A:$A,0),
            _xlfn.XMATCH(A720,'CENEPRED DISTRITAL'!$B$1:$XFD$1,0)
        )&lt;&gt;"",
        "CON COBERTURA CENEPRED",
        "SIN COBERTURA CENEPRED"
    ),
    "SIN COBERTURA CENEPRED"
)</f>
        <v>SIN COBERTURA CENEPRED</v>
      </c>
      <c r="H720" t="str" cm="1">
        <f t="array" ref="H720">IFERROR(
    IF(
        INDEX(
            'CENEPRED DISTRITAL'!$B:$XFD,
            _xlfn.XMATCH($H$1,'CENEPRED DISTRITAL'!$A:$A,0),
            _xlfn.XMATCH(A720,'CENEPRED DISTRITAL'!$B$1:$XFD$1,0)
        )&lt;&gt;"",
        "CON COBERTURA CENEPRED",
        "SIN COBERTURA CENEPRED"
    ),
    "SIN COBERTURA CENEPRED"
)</f>
        <v>SIN COBERTURA CENEPRED</v>
      </c>
    </row>
    <row r="721" spans="1:8" x14ac:dyDescent="0.35">
      <c r="A721" s="359">
        <v>80309</v>
      </c>
      <c r="B721" t="s">
        <v>34856</v>
      </c>
      <c r="C721">
        <v>803</v>
      </c>
      <c r="D721">
        <v>8</v>
      </c>
      <c r="E721" t="str">
        <f>_xlfn.XLOOKUP(D721,'Ubigeo Departamental'!A:A,'Ubigeo Departamental'!B:B)</f>
        <v>Cusco</v>
      </c>
      <c r="F721" t="str" cm="1">
        <f t="array" ref="F721">IFERROR(IF(INDEX('CENEPRED DISTRITAL'!$B:$XFD,
            _xlfn.XMATCH($F$1,'CENEPRED DISTRITAL'!$A:$A,0),
            _xlfn.XMATCH(A721,'CENEPRED DISTRITAL'!$B$1:$XFD$1,0)
        )&lt;&gt;"",        "CON COBERTURA CENEPRED",        "SIN COBERTURA CENEPRED"    ),    "SIN COBERTURA CENEPRED")</f>
        <v>SIN COBERTURA CENEPRED</v>
      </c>
      <c r="G721" t="str" cm="1">
        <f t="array" ref="G721">IFERROR(
    IF(
        INDEX(
            'CENEPRED DISTRITAL'!$B:$XFD,
            _xlfn.XMATCH($G$1,'CENEPRED DISTRITAL'!$A:$A,0),
            _xlfn.XMATCH(A721,'CENEPRED DISTRITAL'!$B$1:$XFD$1,0)
        )&lt;&gt;"",
        "CON COBERTURA CENEPRED",
        "SIN COBERTURA CENEPRED"
    ),
    "SIN COBERTURA CENEPRED"
)</f>
        <v>SIN COBERTURA CENEPRED</v>
      </c>
      <c r="H721" t="str" cm="1">
        <f t="array" ref="H721">IFERROR(
    IF(
        INDEX(
            'CENEPRED DISTRITAL'!$B:$XFD,
            _xlfn.XMATCH($H$1,'CENEPRED DISTRITAL'!$A:$A,0),
            _xlfn.XMATCH(A721,'CENEPRED DISTRITAL'!$B$1:$XFD$1,0)
        )&lt;&gt;"",
        "CON COBERTURA CENEPRED",
        "SIN COBERTURA CENEPRED"
    ),
    "SIN COBERTURA CENEPRED"
)</f>
        <v>SIN COBERTURA CENEPRED</v>
      </c>
    </row>
    <row r="722" spans="1:8" x14ac:dyDescent="0.35">
      <c r="A722" s="359">
        <v>80401</v>
      </c>
      <c r="B722" t="s">
        <v>31612</v>
      </c>
      <c r="C722">
        <v>804</v>
      </c>
      <c r="D722">
        <v>8</v>
      </c>
      <c r="E722" t="str">
        <f>_xlfn.XLOOKUP(D722,'Ubigeo Departamental'!A:A,'Ubigeo Departamental'!B:B)</f>
        <v>Cusco</v>
      </c>
      <c r="F722" t="str" cm="1">
        <f t="array" ref="F722">IFERROR(IF(INDEX('CENEPRED DISTRITAL'!$B:$XFD,
            _xlfn.XMATCH($F$1,'CENEPRED DISTRITAL'!$A:$A,0),
            _xlfn.XMATCH(A722,'CENEPRED DISTRITAL'!$B$1:$XFD$1,0)
        )&lt;&gt;"",        "CON COBERTURA CENEPRED",        "SIN COBERTURA CENEPRED"    ),    "SIN COBERTURA CENEPRED")</f>
        <v>CON COBERTURA CENEPRED</v>
      </c>
      <c r="G722" t="str" cm="1">
        <f t="array" ref="G722">IFERROR(
    IF(
        INDEX(
            'CENEPRED DISTRITAL'!$B:$XFD,
            _xlfn.XMATCH($G$1,'CENEPRED DISTRITAL'!$A:$A,0),
            _xlfn.XMATCH(A722,'CENEPRED DISTRITAL'!$B$1:$XFD$1,0)
        )&lt;&gt;"",
        "CON COBERTURA CENEPRED",
        "SIN COBERTURA CENEPRED"
    ),
    "SIN COBERTURA CENEPRED"
)</f>
        <v>CON COBERTURA CENEPRED</v>
      </c>
      <c r="H722" t="str" cm="1">
        <f t="array" ref="H722">IFERROR(
    IF(
        INDEX(
            'CENEPRED DISTRITAL'!$B:$XFD,
            _xlfn.XMATCH($H$1,'CENEPRED DISTRITAL'!$A:$A,0),
            _xlfn.XMATCH(A722,'CENEPRED DISTRITAL'!$B$1:$XFD$1,0)
        )&lt;&gt;"",
        "CON COBERTURA CENEPRED",
        "SIN COBERTURA CENEPRED"
    ),
    "SIN COBERTURA CENEPRED"
)</f>
        <v>CON COBERTURA CENEPRED</v>
      </c>
    </row>
    <row r="723" spans="1:8" x14ac:dyDescent="0.35">
      <c r="A723" s="359">
        <v>80402</v>
      </c>
      <c r="B723" t="s">
        <v>34111</v>
      </c>
      <c r="C723">
        <v>804</v>
      </c>
      <c r="D723">
        <v>8</v>
      </c>
      <c r="E723" t="str">
        <f>_xlfn.XLOOKUP(D723,'Ubigeo Departamental'!A:A,'Ubigeo Departamental'!B:B)</f>
        <v>Cusco</v>
      </c>
      <c r="F723" t="str" cm="1">
        <f t="array" ref="F723">IFERROR(IF(INDEX('CENEPRED DISTRITAL'!$B:$XFD,
            _xlfn.XMATCH($F$1,'CENEPRED DISTRITAL'!$A:$A,0),
            _xlfn.XMATCH(A723,'CENEPRED DISTRITAL'!$B$1:$XFD$1,0)
        )&lt;&gt;"",        "CON COBERTURA CENEPRED",        "SIN COBERTURA CENEPRED"    ),    "SIN COBERTURA CENEPRED")</f>
        <v>SIN COBERTURA CENEPRED</v>
      </c>
      <c r="G723" t="str" cm="1">
        <f t="array" ref="G723">IFERROR(
    IF(
        INDEX(
            'CENEPRED DISTRITAL'!$B:$XFD,
            _xlfn.XMATCH($G$1,'CENEPRED DISTRITAL'!$A:$A,0),
            _xlfn.XMATCH(A723,'CENEPRED DISTRITAL'!$B$1:$XFD$1,0)
        )&lt;&gt;"",
        "CON COBERTURA CENEPRED",
        "SIN COBERTURA CENEPRED"
    ),
    "SIN COBERTURA CENEPRED"
)</f>
        <v>SIN COBERTURA CENEPRED</v>
      </c>
      <c r="H723" t="str" cm="1">
        <f t="array" ref="H723">IFERROR(
    IF(
        INDEX(
            'CENEPRED DISTRITAL'!$B:$XFD,
            _xlfn.XMATCH($H$1,'CENEPRED DISTRITAL'!$A:$A,0),
            _xlfn.XMATCH(A723,'CENEPRED DISTRITAL'!$B$1:$XFD$1,0)
        )&lt;&gt;"",
        "CON COBERTURA CENEPRED",
        "SIN COBERTURA CENEPRED"
    ),
    "SIN COBERTURA CENEPRED"
)</f>
        <v>SIN COBERTURA CENEPRED</v>
      </c>
    </row>
    <row r="724" spans="1:8" x14ac:dyDescent="0.35">
      <c r="A724" s="359">
        <v>80403</v>
      </c>
      <c r="B724" t="s">
        <v>34488</v>
      </c>
      <c r="C724">
        <v>804</v>
      </c>
      <c r="D724">
        <v>8</v>
      </c>
      <c r="E724" t="str">
        <f>_xlfn.XLOOKUP(D724,'Ubigeo Departamental'!A:A,'Ubigeo Departamental'!B:B)</f>
        <v>Cusco</v>
      </c>
      <c r="F724" t="str" cm="1">
        <f t="array" ref="F724">IFERROR(IF(INDEX('CENEPRED DISTRITAL'!$B:$XFD,
            _xlfn.XMATCH($F$1,'CENEPRED DISTRITAL'!$A:$A,0),
            _xlfn.XMATCH(A724,'CENEPRED DISTRITAL'!$B$1:$XFD$1,0)
        )&lt;&gt;"",        "CON COBERTURA CENEPRED",        "SIN COBERTURA CENEPRED"    ),    "SIN COBERTURA CENEPRED")</f>
        <v>SIN COBERTURA CENEPRED</v>
      </c>
      <c r="G724" t="str" cm="1">
        <f t="array" ref="G724">IFERROR(
    IF(
        INDEX(
            'CENEPRED DISTRITAL'!$B:$XFD,
            _xlfn.XMATCH($G$1,'CENEPRED DISTRITAL'!$A:$A,0),
            _xlfn.XMATCH(A724,'CENEPRED DISTRITAL'!$B$1:$XFD$1,0)
        )&lt;&gt;"",
        "CON COBERTURA CENEPRED",
        "SIN COBERTURA CENEPRED"
    ),
    "SIN COBERTURA CENEPRED"
)</f>
        <v>SIN COBERTURA CENEPRED</v>
      </c>
      <c r="H724" t="str" cm="1">
        <f t="array" ref="H724">IFERROR(
    IF(
        INDEX(
            'CENEPRED DISTRITAL'!$B:$XFD,
            _xlfn.XMATCH($H$1,'CENEPRED DISTRITAL'!$A:$A,0),
            _xlfn.XMATCH(A724,'CENEPRED DISTRITAL'!$B$1:$XFD$1,0)
        )&lt;&gt;"",
        "CON COBERTURA CENEPRED",
        "SIN COBERTURA CENEPRED"
    ),
    "SIN COBERTURA CENEPRED"
)</f>
        <v>SIN COBERTURA CENEPRED</v>
      </c>
    </row>
    <row r="725" spans="1:8" x14ac:dyDescent="0.35">
      <c r="A725" s="359">
        <v>80404</v>
      </c>
      <c r="B725" t="s">
        <v>34230</v>
      </c>
      <c r="C725">
        <v>804</v>
      </c>
      <c r="D725">
        <v>8</v>
      </c>
      <c r="E725" t="str">
        <f>_xlfn.XLOOKUP(D725,'Ubigeo Departamental'!A:A,'Ubigeo Departamental'!B:B)</f>
        <v>Cusco</v>
      </c>
      <c r="F725" t="str" cm="1">
        <f t="array" ref="F725">IFERROR(IF(INDEX('CENEPRED DISTRITAL'!$B:$XFD,
            _xlfn.XMATCH($F$1,'CENEPRED DISTRITAL'!$A:$A,0),
            _xlfn.XMATCH(A725,'CENEPRED DISTRITAL'!$B$1:$XFD$1,0)
        )&lt;&gt;"",        "CON COBERTURA CENEPRED",        "SIN COBERTURA CENEPRED"    ),    "SIN COBERTURA CENEPRED")</f>
        <v>SIN COBERTURA CENEPRED</v>
      </c>
      <c r="G725" t="str" cm="1">
        <f t="array" ref="G725">IFERROR(
    IF(
        INDEX(
            'CENEPRED DISTRITAL'!$B:$XFD,
            _xlfn.XMATCH($G$1,'CENEPRED DISTRITAL'!$A:$A,0),
            _xlfn.XMATCH(A725,'CENEPRED DISTRITAL'!$B$1:$XFD$1,0)
        )&lt;&gt;"",
        "CON COBERTURA CENEPRED",
        "SIN COBERTURA CENEPRED"
    ),
    "SIN COBERTURA CENEPRED"
)</f>
        <v>SIN COBERTURA CENEPRED</v>
      </c>
      <c r="H725" t="str" cm="1">
        <f t="array" ref="H725">IFERROR(
    IF(
        INDEX(
            'CENEPRED DISTRITAL'!$B:$XFD,
            _xlfn.XMATCH($H$1,'CENEPRED DISTRITAL'!$A:$A,0),
            _xlfn.XMATCH(A725,'CENEPRED DISTRITAL'!$B$1:$XFD$1,0)
        )&lt;&gt;"",
        "CON COBERTURA CENEPRED",
        "SIN COBERTURA CENEPRED"
    ),
    "SIN COBERTURA CENEPRED"
)</f>
        <v>SIN COBERTURA CENEPRED</v>
      </c>
    </row>
    <row r="726" spans="1:8" x14ac:dyDescent="0.35">
      <c r="A726" s="359">
        <v>80405</v>
      </c>
      <c r="B726" t="s">
        <v>34489</v>
      </c>
      <c r="C726">
        <v>804</v>
      </c>
      <c r="D726">
        <v>8</v>
      </c>
      <c r="E726" t="str">
        <f>_xlfn.XLOOKUP(D726,'Ubigeo Departamental'!A:A,'Ubigeo Departamental'!B:B)</f>
        <v>Cusco</v>
      </c>
      <c r="F726" t="str" cm="1">
        <f t="array" ref="F726">IFERROR(IF(INDEX('CENEPRED DISTRITAL'!$B:$XFD,
            _xlfn.XMATCH($F$1,'CENEPRED DISTRITAL'!$A:$A,0),
            _xlfn.XMATCH(A726,'CENEPRED DISTRITAL'!$B$1:$XFD$1,0)
        )&lt;&gt;"",        "CON COBERTURA CENEPRED",        "SIN COBERTURA CENEPRED"    ),    "SIN COBERTURA CENEPRED")</f>
        <v>SIN COBERTURA CENEPRED</v>
      </c>
      <c r="G726" t="str" cm="1">
        <f t="array" ref="G726">IFERROR(
    IF(
        INDEX(
            'CENEPRED DISTRITAL'!$B:$XFD,
            _xlfn.XMATCH($G$1,'CENEPRED DISTRITAL'!$A:$A,0),
            _xlfn.XMATCH(A726,'CENEPRED DISTRITAL'!$B$1:$XFD$1,0)
        )&lt;&gt;"",
        "CON COBERTURA CENEPRED",
        "SIN COBERTURA CENEPRED"
    ),
    "SIN COBERTURA CENEPRED"
)</f>
        <v>SIN COBERTURA CENEPRED</v>
      </c>
      <c r="H726" t="str" cm="1">
        <f t="array" ref="H726">IFERROR(
    IF(
        INDEX(
            'CENEPRED DISTRITAL'!$B:$XFD,
            _xlfn.XMATCH($H$1,'CENEPRED DISTRITAL'!$A:$A,0),
            _xlfn.XMATCH(A726,'CENEPRED DISTRITAL'!$B$1:$XFD$1,0)
        )&lt;&gt;"",
        "CON COBERTURA CENEPRED",
        "SIN COBERTURA CENEPRED"
    ),
    "SIN COBERTURA CENEPRED"
)</f>
        <v>SIN COBERTURA CENEPRED</v>
      </c>
    </row>
    <row r="727" spans="1:8" x14ac:dyDescent="0.35">
      <c r="A727" s="359">
        <v>80406</v>
      </c>
      <c r="B727" t="s">
        <v>34198</v>
      </c>
      <c r="C727">
        <v>804</v>
      </c>
      <c r="D727">
        <v>8</v>
      </c>
      <c r="E727" t="str">
        <f>_xlfn.XLOOKUP(D727,'Ubigeo Departamental'!A:A,'Ubigeo Departamental'!B:B)</f>
        <v>Cusco</v>
      </c>
      <c r="F727" t="str" cm="1">
        <f t="array" ref="F727">IFERROR(IF(INDEX('CENEPRED DISTRITAL'!$B:$XFD,
            _xlfn.XMATCH($F$1,'CENEPRED DISTRITAL'!$A:$A,0),
            _xlfn.XMATCH(A727,'CENEPRED DISTRITAL'!$B$1:$XFD$1,0)
        )&lt;&gt;"",        "CON COBERTURA CENEPRED",        "SIN COBERTURA CENEPRED"    ),    "SIN COBERTURA CENEPRED")</f>
        <v>SIN COBERTURA CENEPRED</v>
      </c>
      <c r="G727" t="str" cm="1">
        <f t="array" ref="G727">IFERROR(
    IF(
        INDEX(
            'CENEPRED DISTRITAL'!$B:$XFD,
            _xlfn.XMATCH($G$1,'CENEPRED DISTRITAL'!$A:$A,0),
            _xlfn.XMATCH(A727,'CENEPRED DISTRITAL'!$B$1:$XFD$1,0)
        )&lt;&gt;"",
        "CON COBERTURA CENEPRED",
        "SIN COBERTURA CENEPRED"
    ),
    "SIN COBERTURA CENEPRED"
)</f>
        <v>SIN COBERTURA CENEPRED</v>
      </c>
      <c r="H727" t="str" cm="1">
        <f t="array" ref="H727">IFERROR(
    IF(
        INDEX(
            'CENEPRED DISTRITAL'!$B:$XFD,
            _xlfn.XMATCH($H$1,'CENEPRED DISTRITAL'!$A:$A,0),
            _xlfn.XMATCH(A727,'CENEPRED DISTRITAL'!$B$1:$XFD$1,0)
        )&lt;&gt;"",
        "CON COBERTURA CENEPRED",
        "SIN COBERTURA CENEPRED"
    ),
    "SIN COBERTURA CENEPRED"
)</f>
        <v>SIN COBERTURA CENEPRED</v>
      </c>
    </row>
    <row r="728" spans="1:8" x14ac:dyDescent="0.35">
      <c r="A728" s="359">
        <v>80407</v>
      </c>
      <c r="B728" t="s">
        <v>34415</v>
      </c>
      <c r="C728">
        <v>804</v>
      </c>
      <c r="D728">
        <v>8</v>
      </c>
      <c r="E728" t="str">
        <f>_xlfn.XLOOKUP(D728,'Ubigeo Departamental'!A:A,'Ubigeo Departamental'!B:B)</f>
        <v>Cusco</v>
      </c>
      <c r="F728" t="str" cm="1">
        <f t="array" ref="F728">IFERROR(IF(INDEX('CENEPRED DISTRITAL'!$B:$XFD,
            _xlfn.XMATCH($F$1,'CENEPRED DISTRITAL'!$A:$A,0),
            _xlfn.XMATCH(A728,'CENEPRED DISTRITAL'!$B$1:$XFD$1,0)
        )&lt;&gt;"",        "CON COBERTURA CENEPRED",        "SIN COBERTURA CENEPRED"    ),    "SIN COBERTURA CENEPRED")</f>
        <v>SIN COBERTURA CENEPRED</v>
      </c>
      <c r="G728" t="str" cm="1">
        <f t="array" ref="G728">IFERROR(
    IF(
        INDEX(
            'CENEPRED DISTRITAL'!$B:$XFD,
            _xlfn.XMATCH($G$1,'CENEPRED DISTRITAL'!$A:$A,0),
            _xlfn.XMATCH(A728,'CENEPRED DISTRITAL'!$B$1:$XFD$1,0)
        )&lt;&gt;"",
        "CON COBERTURA CENEPRED",
        "SIN COBERTURA CENEPRED"
    ),
    "SIN COBERTURA CENEPRED"
)</f>
        <v>SIN COBERTURA CENEPRED</v>
      </c>
      <c r="H728" t="str" cm="1">
        <f t="array" ref="H728">IFERROR(
    IF(
        INDEX(
            'CENEPRED DISTRITAL'!$B:$XFD,
            _xlfn.XMATCH($H$1,'CENEPRED DISTRITAL'!$A:$A,0),
            _xlfn.XMATCH(A728,'CENEPRED DISTRITAL'!$B$1:$XFD$1,0)
        )&lt;&gt;"",
        "CON COBERTURA CENEPRED",
        "SIN COBERTURA CENEPRED"
    ),
    "SIN COBERTURA CENEPRED"
)</f>
        <v>SIN COBERTURA CENEPRED</v>
      </c>
    </row>
    <row r="729" spans="1:8" x14ac:dyDescent="0.35">
      <c r="A729" s="359">
        <v>80408</v>
      </c>
      <c r="B729" t="s">
        <v>34620</v>
      </c>
      <c r="C729">
        <v>804</v>
      </c>
      <c r="D729">
        <v>8</v>
      </c>
      <c r="E729" t="str">
        <f>_xlfn.XLOOKUP(D729,'Ubigeo Departamental'!A:A,'Ubigeo Departamental'!B:B)</f>
        <v>Cusco</v>
      </c>
      <c r="F729" t="str" cm="1">
        <f t="array" ref="F729">IFERROR(IF(INDEX('CENEPRED DISTRITAL'!$B:$XFD,
            _xlfn.XMATCH($F$1,'CENEPRED DISTRITAL'!$A:$A,0),
            _xlfn.XMATCH(A729,'CENEPRED DISTRITAL'!$B$1:$XFD$1,0)
        )&lt;&gt;"",        "CON COBERTURA CENEPRED",        "SIN COBERTURA CENEPRED"    ),    "SIN COBERTURA CENEPRED")</f>
        <v>SIN COBERTURA CENEPRED</v>
      </c>
      <c r="G729" t="str" cm="1">
        <f t="array" ref="G729">IFERROR(
    IF(
        INDEX(
            'CENEPRED DISTRITAL'!$B:$XFD,
            _xlfn.XMATCH($G$1,'CENEPRED DISTRITAL'!$A:$A,0),
            _xlfn.XMATCH(A729,'CENEPRED DISTRITAL'!$B$1:$XFD$1,0)
        )&lt;&gt;"",
        "CON COBERTURA CENEPRED",
        "SIN COBERTURA CENEPRED"
    ),
    "SIN COBERTURA CENEPRED"
)</f>
        <v>SIN COBERTURA CENEPRED</v>
      </c>
      <c r="H729" t="str" cm="1">
        <f t="array" ref="H729">IFERROR(
    IF(
        INDEX(
            'CENEPRED DISTRITAL'!$B:$XFD,
            _xlfn.XMATCH($H$1,'CENEPRED DISTRITAL'!$A:$A,0),
            _xlfn.XMATCH(A729,'CENEPRED DISTRITAL'!$B$1:$XFD$1,0)
        )&lt;&gt;"",
        "CON COBERTURA CENEPRED",
        "SIN COBERTURA CENEPRED"
    ),
    "SIN COBERTURA CENEPRED"
)</f>
        <v>SIN COBERTURA CENEPRED</v>
      </c>
    </row>
    <row r="730" spans="1:8" x14ac:dyDescent="0.35">
      <c r="A730" s="359">
        <v>80501</v>
      </c>
      <c r="B730" t="s">
        <v>31640</v>
      </c>
      <c r="C730">
        <v>805</v>
      </c>
      <c r="D730">
        <v>8</v>
      </c>
      <c r="E730" t="str">
        <f>_xlfn.XLOOKUP(D730,'Ubigeo Departamental'!A:A,'Ubigeo Departamental'!B:B)</f>
        <v>Cusco</v>
      </c>
      <c r="F730" t="str" cm="1">
        <f t="array" ref="F730">IFERROR(IF(INDEX('CENEPRED DISTRITAL'!$B:$XFD,
            _xlfn.XMATCH($F$1,'CENEPRED DISTRITAL'!$A:$A,0),
            _xlfn.XMATCH(A730,'CENEPRED DISTRITAL'!$B$1:$XFD$1,0)
        )&lt;&gt;"",        "CON COBERTURA CENEPRED",        "SIN COBERTURA CENEPRED"    ),    "SIN COBERTURA CENEPRED")</f>
        <v>CON COBERTURA CENEPRED</v>
      </c>
      <c r="G730" t="str" cm="1">
        <f t="array" ref="G730">IFERROR(
    IF(
        INDEX(
            'CENEPRED DISTRITAL'!$B:$XFD,
            _xlfn.XMATCH($G$1,'CENEPRED DISTRITAL'!$A:$A,0),
            _xlfn.XMATCH(A730,'CENEPRED DISTRITAL'!$B$1:$XFD$1,0)
        )&lt;&gt;"",
        "CON COBERTURA CENEPRED",
        "SIN COBERTURA CENEPRED"
    ),
    "SIN COBERTURA CENEPRED"
)</f>
        <v>CON COBERTURA CENEPRED</v>
      </c>
      <c r="H730" t="str" cm="1">
        <f t="array" ref="H730">IFERROR(
    IF(
        INDEX(
            'CENEPRED DISTRITAL'!$B:$XFD,
            _xlfn.XMATCH($H$1,'CENEPRED DISTRITAL'!$A:$A,0),
            _xlfn.XMATCH(A730,'CENEPRED DISTRITAL'!$B$1:$XFD$1,0)
        )&lt;&gt;"",
        "CON COBERTURA CENEPRED",
        "SIN COBERTURA CENEPRED"
    ),
    "SIN COBERTURA CENEPRED"
)</f>
        <v>CON COBERTURA CENEPRED</v>
      </c>
    </row>
    <row r="731" spans="1:8" x14ac:dyDescent="0.35">
      <c r="A731" s="359">
        <v>80502</v>
      </c>
      <c r="B731" t="s">
        <v>36815</v>
      </c>
      <c r="C731">
        <v>805</v>
      </c>
      <c r="D731">
        <v>8</v>
      </c>
      <c r="E731" t="str">
        <f>_xlfn.XLOOKUP(D731,'Ubigeo Departamental'!A:A,'Ubigeo Departamental'!B:B)</f>
        <v>Cusco</v>
      </c>
      <c r="F731" t="str" cm="1">
        <f t="array" ref="F731">IFERROR(IF(INDEX('CENEPRED DISTRITAL'!$B:$XFD,
            _xlfn.XMATCH($F$1,'CENEPRED DISTRITAL'!$A:$A,0),
            _xlfn.XMATCH(A731,'CENEPRED DISTRITAL'!$B$1:$XFD$1,0)
        )&lt;&gt;"",        "CON COBERTURA CENEPRED",        "SIN COBERTURA CENEPRED"    ),    "SIN COBERTURA CENEPRED")</f>
        <v>SIN COBERTURA CENEPRED</v>
      </c>
      <c r="G731" t="str" cm="1">
        <f t="array" ref="G731">IFERROR(
    IF(
        INDEX(
            'CENEPRED DISTRITAL'!$B:$XFD,
            _xlfn.XMATCH($G$1,'CENEPRED DISTRITAL'!$A:$A,0),
            _xlfn.XMATCH(A731,'CENEPRED DISTRITAL'!$B$1:$XFD$1,0)
        )&lt;&gt;"",
        "CON COBERTURA CENEPRED",
        "SIN COBERTURA CENEPRED"
    ),
    "SIN COBERTURA CENEPRED"
)</f>
        <v>SIN COBERTURA CENEPRED</v>
      </c>
      <c r="H731" t="str" cm="1">
        <f t="array" ref="H731">IFERROR(
    IF(
        INDEX(
            'CENEPRED DISTRITAL'!$B:$XFD,
            _xlfn.XMATCH($H$1,'CENEPRED DISTRITAL'!$A:$A,0),
            _xlfn.XMATCH(A731,'CENEPRED DISTRITAL'!$B$1:$XFD$1,0)
        )&lt;&gt;"",
        "CON COBERTURA CENEPRED",
        "SIN COBERTURA CENEPRED"
    ),
    "SIN COBERTURA CENEPRED"
)</f>
        <v>SIN COBERTURA CENEPRED</v>
      </c>
    </row>
    <row r="732" spans="1:8" x14ac:dyDescent="0.35">
      <c r="A732" s="359">
        <v>80503</v>
      </c>
      <c r="B732" t="s">
        <v>34621</v>
      </c>
      <c r="C732">
        <v>805</v>
      </c>
      <c r="D732">
        <v>8</v>
      </c>
      <c r="E732" t="str">
        <f>_xlfn.XLOOKUP(D732,'Ubigeo Departamental'!A:A,'Ubigeo Departamental'!B:B)</f>
        <v>Cusco</v>
      </c>
      <c r="F732" t="str" cm="1">
        <f t="array" ref="F732">IFERROR(IF(INDEX('CENEPRED DISTRITAL'!$B:$XFD,
            _xlfn.XMATCH($F$1,'CENEPRED DISTRITAL'!$A:$A,0),
            _xlfn.XMATCH(A732,'CENEPRED DISTRITAL'!$B$1:$XFD$1,0)
        )&lt;&gt;"",        "CON COBERTURA CENEPRED",        "SIN COBERTURA CENEPRED"    ),    "SIN COBERTURA CENEPRED")</f>
        <v>SIN COBERTURA CENEPRED</v>
      </c>
      <c r="G732" t="str" cm="1">
        <f t="array" ref="G732">IFERROR(
    IF(
        INDEX(
            'CENEPRED DISTRITAL'!$B:$XFD,
            _xlfn.XMATCH($G$1,'CENEPRED DISTRITAL'!$A:$A,0),
            _xlfn.XMATCH(A732,'CENEPRED DISTRITAL'!$B$1:$XFD$1,0)
        )&lt;&gt;"",
        "CON COBERTURA CENEPRED",
        "SIN COBERTURA CENEPRED"
    ),
    "SIN COBERTURA CENEPRED"
)</f>
        <v>SIN COBERTURA CENEPRED</v>
      </c>
      <c r="H732" t="str" cm="1">
        <f t="array" ref="H732">IFERROR(
    IF(
        INDEX(
            'CENEPRED DISTRITAL'!$B:$XFD,
            _xlfn.XMATCH($H$1,'CENEPRED DISTRITAL'!$A:$A,0),
            _xlfn.XMATCH(A732,'CENEPRED DISTRITAL'!$B$1:$XFD$1,0)
        )&lt;&gt;"",
        "CON COBERTURA CENEPRED",
        "SIN COBERTURA CENEPRED"
    ),
    "SIN COBERTURA CENEPRED"
)</f>
        <v>SIN COBERTURA CENEPRED</v>
      </c>
    </row>
    <row r="733" spans="1:8" x14ac:dyDescent="0.35">
      <c r="A733" s="359">
        <v>80504</v>
      </c>
      <c r="B733" t="s">
        <v>36816</v>
      </c>
      <c r="C733">
        <v>805</v>
      </c>
      <c r="D733">
        <v>8</v>
      </c>
      <c r="E733" t="str">
        <f>_xlfn.XLOOKUP(D733,'Ubigeo Departamental'!A:A,'Ubigeo Departamental'!B:B)</f>
        <v>Cusco</v>
      </c>
      <c r="F733" t="str" cm="1">
        <f t="array" ref="F733">IFERROR(IF(INDEX('CENEPRED DISTRITAL'!$B:$XFD,
            _xlfn.XMATCH($F$1,'CENEPRED DISTRITAL'!$A:$A,0),
            _xlfn.XMATCH(A733,'CENEPRED DISTRITAL'!$B$1:$XFD$1,0)
        )&lt;&gt;"",        "CON COBERTURA CENEPRED",        "SIN COBERTURA CENEPRED"    ),    "SIN COBERTURA CENEPRED")</f>
        <v>SIN COBERTURA CENEPRED</v>
      </c>
      <c r="G733" t="str" cm="1">
        <f t="array" ref="G733">IFERROR(
    IF(
        INDEX(
            'CENEPRED DISTRITAL'!$B:$XFD,
            _xlfn.XMATCH($G$1,'CENEPRED DISTRITAL'!$A:$A,0),
            _xlfn.XMATCH(A733,'CENEPRED DISTRITAL'!$B$1:$XFD$1,0)
        )&lt;&gt;"",
        "CON COBERTURA CENEPRED",
        "SIN COBERTURA CENEPRED"
    ),
    "SIN COBERTURA CENEPRED"
)</f>
        <v>SIN COBERTURA CENEPRED</v>
      </c>
      <c r="H733" t="str" cm="1">
        <f t="array" ref="H733">IFERROR(
    IF(
        INDEX(
            'CENEPRED DISTRITAL'!$B:$XFD,
            _xlfn.XMATCH($H$1,'CENEPRED DISTRITAL'!$A:$A,0),
            _xlfn.XMATCH(A733,'CENEPRED DISTRITAL'!$B$1:$XFD$1,0)
        )&lt;&gt;"",
        "CON COBERTURA CENEPRED",
        "SIN COBERTURA CENEPRED"
    ),
    "SIN COBERTURA CENEPRED"
)</f>
        <v>SIN COBERTURA CENEPRED</v>
      </c>
    </row>
    <row r="734" spans="1:8" x14ac:dyDescent="0.35">
      <c r="A734" s="359">
        <v>80505</v>
      </c>
      <c r="B734" t="s">
        <v>34416</v>
      </c>
      <c r="C734">
        <v>805</v>
      </c>
      <c r="D734">
        <v>8</v>
      </c>
      <c r="E734" t="str">
        <f>_xlfn.XLOOKUP(D734,'Ubigeo Departamental'!A:A,'Ubigeo Departamental'!B:B)</f>
        <v>Cusco</v>
      </c>
      <c r="F734" t="str" cm="1">
        <f t="array" ref="F734">IFERROR(IF(INDEX('CENEPRED DISTRITAL'!$B:$XFD,
            _xlfn.XMATCH($F$1,'CENEPRED DISTRITAL'!$A:$A,0),
            _xlfn.XMATCH(A734,'CENEPRED DISTRITAL'!$B$1:$XFD$1,0)
        )&lt;&gt;"",        "CON COBERTURA CENEPRED",        "SIN COBERTURA CENEPRED"    ),    "SIN COBERTURA CENEPRED")</f>
        <v>SIN COBERTURA CENEPRED</v>
      </c>
      <c r="G734" t="str" cm="1">
        <f t="array" ref="G734">IFERROR(
    IF(
        INDEX(
            'CENEPRED DISTRITAL'!$B:$XFD,
            _xlfn.XMATCH($G$1,'CENEPRED DISTRITAL'!$A:$A,0),
            _xlfn.XMATCH(A734,'CENEPRED DISTRITAL'!$B$1:$XFD$1,0)
        )&lt;&gt;"",
        "CON COBERTURA CENEPRED",
        "SIN COBERTURA CENEPRED"
    ),
    "SIN COBERTURA CENEPRED"
)</f>
        <v>SIN COBERTURA CENEPRED</v>
      </c>
      <c r="H734" t="str" cm="1">
        <f t="array" ref="H734">IFERROR(
    IF(
        INDEX(
            'CENEPRED DISTRITAL'!$B:$XFD,
            _xlfn.XMATCH($H$1,'CENEPRED DISTRITAL'!$A:$A,0),
            _xlfn.XMATCH(A734,'CENEPRED DISTRITAL'!$B$1:$XFD$1,0)
        )&lt;&gt;"",
        "CON COBERTURA CENEPRED",
        "SIN COBERTURA CENEPRED"
    ),
    "SIN COBERTURA CENEPRED"
)</f>
        <v>SIN COBERTURA CENEPRED</v>
      </c>
    </row>
    <row r="735" spans="1:8" x14ac:dyDescent="0.35">
      <c r="A735" s="359">
        <v>80506</v>
      </c>
      <c r="B735" t="s">
        <v>34591</v>
      </c>
      <c r="C735">
        <v>805</v>
      </c>
      <c r="D735">
        <v>8</v>
      </c>
      <c r="E735" t="str">
        <f>_xlfn.XLOOKUP(D735,'Ubigeo Departamental'!A:A,'Ubigeo Departamental'!B:B)</f>
        <v>Cusco</v>
      </c>
      <c r="F735" t="str" cm="1">
        <f t="array" ref="F735">IFERROR(IF(INDEX('CENEPRED DISTRITAL'!$B:$XFD,
            _xlfn.XMATCH($F$1,'CENEPRED DISTRITAL'!$A:$A,0),
            _xlfn.XMATCH(A735,'CENEPRED DISTRITAL'!$B$1:$XFD$1,0)
        )&lt;&gt;"",        "CON COBERTURA CENEPRED",        "SIN COBERTURA CENEPRED"    ),    "SIN COBERTURA CENEPRED")</f>
        <v>SIN COBERTURA CENEPRED</v>
      </c>
      <c r="G735" t="str" cm="1">
        <f t="array" ref="G735">IFERROR(
    IF(
        INDEX(
            'CENEPRED DISTRITAL'!$B:$XFD,
            _xlfn.XMATCH($G$1,'CENEPRED DISTRITAL'!$A:$A,0),
            _xlfn.XMATCH(A735,'CENEPRED DISTRITAL'!$B$1:$XFD$1,0)
        )&lt;&gt;"",
        "CON COBERTURA CENEPRED",
        "SIN COBERTURA CENEPRED"
    ),
    "SIN COBERTURA CENEPRED"
)</f>
        <v>SIN COBERTURA CENEPRED</v>
      </c>
      <c r="H735" t="str" cm="1">
        <f t="array" ref="H735">IFERROR(
    IF(
        INDEX(
            'CENEPRED DISTRITAL'!$B:$XFD,
            _xlfn.XMATCH($H$1,'CENEPRED DISTRITAL'!$A:$A,0),
            _xlfn.XMATCH(A735,'CENEPRED DISTRITAL'!$B$1:$XFD$1,0)
        )&lt;&gt;"",
        "CON COBERTURA CENEPRED",
        "SIN COBERTURA CENEPRED"
    ),
    "SIN COBERTURA CENEPRED"
)</f>
        <v>SIN COBERTURA CENEPRED</v>
      </c>
    </row>
    <row r="736" spans="1:8" x14ac:dyDescent="0.35">
      <c r="A736" s="359">
        <v>80507</v>
      </c>
      <c r="B736" t="s">
        <v>36817</v>
      </c>
      <c r="C736">
        <v>805</v>
      </c>
      <c r="D736">
        <v>8</v>
      </c>
      <c r="E736" t="str">
        <f>_xlfn.XLOOKUP(D736,'Ubigeo Departamental'!A:A,'Ubigeo Departamental'!B:B)</f>
        <v>Cusco</v>
      </c>
      <c r="F736" t="str" cm="1">
        <f t="array" ref="F736">IFERROR(IF(INDEX('CENEPRED DISTRITAL'!$B:$XFD,
            _xlfn.XMATCH($F$1,'CENEPRED DISTRITAL'!$A:$A,0),
            _xlfn.XMATCH(A736,'CENEPRED DISTRITAL'!$B$1:$XFD$1,0)
        )&lt;&gt;"",        "CON COBERTURA CENEPRED",        "SIN COBERTURA CENEPRED"    ),    "SIN COBERTURA CENEPRED")</f>
        <v>SIN COBERTURA CENEPRED</v>
      </c>
      <c r="G736" t="str" cm="1">
        <f t="array" ref="G736">IFERROR(
    IF(
        INDEX(
            'CENEPRED DISTRITAL'!$B:$XFD,
            _xlfn.XMATCH($G$1,'CENEPRED DISTRITAL'!$A:$A,0),
            _xlfn.XMATCH(A736,'CENEPRED DISTRITAL'!$B$1:$XFD$1,0)
        )&lt;&gt;"",
        "CON COBERTURA CENEPRED",
        "SIN COBERTURA CENEPRED"
    ),
    "SIN COBERTURA CENEPRED"
)</f>
        <v>SIN COBERTURA CENEPRED</v>
      </c>
      <c r="H736" t="str" cm="1">
        <f t="array" ref="H736">IFERROR(
    IF(
        INDEX(
            'CENEPRED DISTRITAL'!$B:$XFD,
            _xlfn.XMATCH($H$1,'CENEPRED DISTRITAL'!$A:$A,0),
            _xlfn.XMATCH(A736,'CENEPRED DISTRITAL'!$B$1:$XFD$1,0)
        )&lt;&gt;"",
        "CON COBERTURA CENEPRED",
        "SIN COBERTURA CENEPRED"
    ),
    "SIN COBERTURA CENEPRED"
)</f>
        <v>SIN COBERTURA CENEPRED</v>
      </c>
    </row>
    <row r="737" spans="1:8" x14ac:dyDescent="0.35">
      <c r="A737" s="359">
        <v>80508</v>
      </c>
      <c r="B737" t="s">
        <v>36818</v>
      </c>
      <c r="C737">
        <v>805</v>
      </c>
      <c r="D737">
        <v>8</v>
      </c>
      <c r="E737" t="str">
        <f>_xlfn.XLOOKUP(D737,'Ubigeo Departamental'!A:A,'Ubigeo Departamental'!B:B)</f>
        <v>Cusco</v>
      </c>
      <c r="F737" t="str" cm="1">
        <f t="array" ref="F737">IFERROR(IF(INDEX('CENEPRED DISTRITAL'!$B:$XFD,
            _xlfn.XMATCH($F$1,'CENEPRED DISTRITAL'!$A:$A,0),
            _xlfn.XMATCH(A737,'CENEPRED DISTRITAL'!$B$1:$XFD$1,0)
        )&lt;&gt;"",        "CON COBERTURA CENEPRED",        "SIN COBERTURA CENEPRED"    ),    "SIN COBERTURA CENEPRED")</f>
        <v>SIN COBERTURA CENEPRED</v>
      </c>
      <c r="G737" t="str" cm="1">
        <f t="array" ref="G737">IFERROR(
    IF(
        INDEX(
            'CENEPRED DISTRITAL'!$B:$XFD,
            _xlfn.XMATCH($G$1,'CENEPRED DISTRITAL'!$A:$A,0),
            _xlfn.XMATCH(A737,'CENEPRED DISTRITAL'!$B$1:$XFD$1,0)
        )&lt;&gt;"",
        "CON COBERTURA CENEPRED",
        "SIN COBERTURA CENEPRED"
    ),
    "SIN COBERTURA CENEPRED"
)</f>
        <v>SIN COBERTURA CENEPRED</v>
      </c>
      <c r="H737" t="str" cm="1">
        <f t="array" ref="H737">IFERROR(
    IF(
        INDEX(
            'CENEPRED DISTRITAL'!$B:$XFD,
            _xlfn.XMATCH($H$1,'CENEPRED DISTRITAL'!$A:$A,0),
            _xlfn.XMATCH(A737,'CENEPRED DISTRITAL'!$B$1:$XFD$1,0)
        )&lt;&gt;"",
        "CON COBERTURA CENEPRED",
        "SIN COBERTURA CENEPRED"
    ),
    "SIN COBERTURA CENEPRED"
)</f>
        <v>SIN COBERTURA CENEPRED</v>
      </c>
    </row>
    <row r="738" spans="1:8" x14ac:dyDescent="0.35">
      <c r="A738" s="359">
        <v>80601</v>
      </c>
      <c r="B738" t="s">
        <v>31565</v>
      </c>
      <c r="C738">
        <v>806</v>
      </c>
      <c r="D738">
        <v>8</v>
      </c>
      <c r="E738" t="str">
        <f>_xlfn.XLOOKUP(D738,'Ubigeo Departamental'!A:A,'Ubigeo Departamental'!B:B)</f>
        <v>Cusco</v>
      </c>
      <c r="F738" t="str" cm="1">
        <f t="array" ref="F738">IFERROR(IF(INDEX('CENEPRED DISTRITAL'!$B:$XFD,
            _xlfn.XMATCH($F$1,'CENEPRED DISTRITAL'!$A:$A,0),
            _xlfn.XMATCH(A738,'CENEPRED DISTRITAL'!$B$1:$XFD$1,0)
        )&lt;&gt;"",        "CON COBERTURA CENEPRED",        "SIN COBERTURA CENEPRED"    ),    "SIN COBERTURA CENEPRED")</f>
        <v>CON COBERTURA CENEPRED</v>
      </c>
      <c r="G738" t="str" cm="1">
        <f t="array" ref="G738">IFERROR(
    IF(
        INDEX(
            'CENEPRED DISTRITAL'!$B:$XFD,
            _xlfn.XMATCH($G$1,'CENEPRED DISTRITAL'!$A:$A,0),
            _xlfn.XMATCH(A738,'CENEPRED DISTRITAL'!$B$1:$XFD$1,0)
        )&lt;&gt;"",
        "CON COBERTURA CENEPRED",
        "SIN COBERTURA CENEPRED"
    ),
    "SIN COBERTURA CENEPRED"
)</f>
        <v>CON COBERTURA CENEPRED</v>
      </c>
      <c r="H738" t="str" cm="1">
        <f t="array" ref="H738">IFERROR(
    IF(
        INDEX(
            'CENEPRED DISTRITAL'!$B:$XFD,
            _xlfn.XMATCH($H$1,'CENEPRED DISTRITAL'!$A:$A,0),
            _xlfn.XMATCH(A738,'CENEPRED DISTRITAL'!$B$1:$XFD$1,0)
        )&lt;&gt;"",
        "CON COBERTURA CENEPRED",
        "SIN COBERTURA CENEPRED"
    ),
    "SIN COBERTURA CENEPRED"
)</f>
        <v>CON COBERTURA CENEPRED</v>
      </c>
    </row>
    <row r="739" spans="1:8" x14ac:dyDescent="0.35">
      <c r="A739" s="359">
        <v>80602</v>
      </c>
      <c r="B739" t="s">
        <v>34757</v>
      </c>
      <c r="C739">
        <v>806</v>
      </c>
      <c r="D739">
        <v>8</v>
      </c>
      <c r="E739" t="str">
        <f>_xlfn.XLOOKUP(D739,'Ubigeo Departamental'!A:A,'Ubigeo Departamental'!B:B)</f>
        <v>Cusco</v>
      </c>
      <c r="F739" t="str" cm="1">
        <f t="array" ref="F739">IFERROR(IF(INDEX('CENEPRED DISTRITAL'!$B:$XFD,
            _xlfn.XMATCH($F$1,'CENEPRED DISTRITAL'!$A:$A,0),
            _xlfn.XMATCH(A739,'CENEPRED DISTRITAL'!$B$1:$XFD$1,0)
        )&lt;&gt;"",        "CON COBERTURA CENEPRED",        "SIN COBERTURA CENEPRED"    ),    "SIN COBERTURA CENEPRED")</f>
        <v>SIN COBERTURA CENEPRED</v>
      </c>
      <c r="G739" t="str" cm="1">
        <f t="array" ref="G739">IFERROR(
    IF(
        INDEX(
            'CENEPRED DISTRITAL'!$B:$XFD,
            _xlfn.XMATCH($G$1,'CENEPRED DISTRITAL'!$A:$A,0),
            _xlfn.XMATCH(A739,'CENEPRED DISTRITAL'!$B$1:$XFD$1,0)
        )&lt;&gt;"",
        "CON COBERTURA CENEPRED",
        "SIN COBERTURA CENEPRED"
    ),
    "SIN COBERTURA CENEPRED"
)</f>
        <v>SIN COBERTURA CENEPRED</v>
      </c>
      <c r="H739" t="str" cm="1">
        <f t="array" ref="H739">IFERROR(
    IF(
        INDEX(
            'CENEPRED DISTRITAL'!$B:$XFD,
            _xlfn.XMATCH($H$1,'CENEPRED DISTRITAL'!$A:$A,0),
            _xlfn.XMATCH(A739,'CENEPRED DISTRITAL'!$B$1:$XFD$1,0)
        )&lt;&gt;"",
        "CON COBERTURA CENEPRED",
        "SIN COBERTURA CENEPRED"
    ),
    "SIN COBERTURA CENEPRED"
)</f>
        <v>SIN COBERTURA CENEPRED</v>
      </c>
    </row>
    <row r="740" spans="1:8" x14ac:dyDescent="0.35">
      <c r="A740" s="359">
        <v>80603</v>
      </c>
      <c r="B740" t="s">
        <v>31613</v>
      </c>
      <c r="C740">
        <v>806</v>
      </c>
      <c r="D740">
        <v>8</v>
      </c>
      <c r="E740" t="str">
        <f>_xlfn.XLOOKUP(D740,'Ubigeo Departamental'!A:A,'Ubigeo Departamental'!B:B)</f>
        <v>Cusco</v>
      </c>
      <c r="F740" t="str" cm="1">
        <f t="array" ref="F740">IFERROR(IF(INDEX('CENEPRED DISTRITAL'!$B:$XFD,
            _xlfn.XMATCH($F$1,'CENEPRED DISTRITAL'!$A:$A,0),
            _xlfn.XMATCH(A740,'CENEPRED DISTRITAL'!$B$1:$XFD$1,0)
        )&lt;&gt;"",        "CON COBERTURA CENEPRED",        "SIN COBERTURA CENEPRED"    ),    "SIN COBERTURA CENEPRED")</f>
        <v>CON COBERTURA CENEPRED</v>
      </c>
      <c r="G740" t="str" cm="1">
        <f t="array" ref="G740">IFERROR(
    IF(
        INDEX(
            'CENEPRED DISTRITAL'!$B:$XFD,
            _xlfn.XMATCH($G$1,'CENEPRED DISTRITAL'!$A:$A,0),
            _xlfn.XMATCH(A740,'CENEPRED DISTRITAL'!$B$1:$XFD$1,0)
        )&lt;&gt;"",
        "CON COBERTURA CENEPRED",
        "SIN COBERTURA CENEPRED"
    ),
    "SIN COBERTURA CENEPRED"
)</f>
        <v>CON COBERTURA CENEPRED</v>
      </c>
      <c r="H740" t="str" cm="1">
        <f t="array" ref="H740">IFERROR(
    IF(
        INDEX(
            'CENEPRED DISTRITAL'!$B:$XFD,
            _xlfn.XMATCH($H$1,'CENEPRED DISTRITAL'!$A:$A,0),
            _xlfn.XMATCH(A740,'CENEPRED DISTRITAL'!$B$1:$XFD$1,0)
        )&lt;&gt;"",
        "CON COBERTURA CENEPRED",
        "SIN COBERTURA CENEPRED"
    ),
    "SIN COBERTURA CENEPRED"
)</f>
        <v>CON COBERTURA CENEPRED</v>
      </c>
    </row>
    <row r="741" spans="1:8" x14ac:dyDescent="0.35">
      <c r="A741" s="359">
        <v>80604</v>
      </c>
      <c r="B741" t="s">
        <v>36819</v>
      </c>
      <c r="C741">
        <v>806</v>
      </c>
      <c r="D741">
        <v>8</v>
      </c>
      <c r="E741" t="str">
        <f>_xlfn.XLOOKUP(D741,'Ubigeo Departamental'!A:A,'Ubigeo Departamental'!B:B)</f>
        <v>Cusco</v>
      </c>
      <c r="F741" t="str" cm="1">
        <f t="array" ref="F741">IFERROR(IF(INDEX('CENEPRED DISTRITAL'!$B:$XFD,
            _xlfn.XMATCH($F$1,'CENEPRED DISTRITAL'!$A:$A,0),
            _xlfn.XMATCH(A741,'CENEPRED DISTRITAL'!$B$1:$XFD$1,0)
        )&lt;&gt;"",        "CON COBERTURA CENEPRED",        "SIN COBERTURA CENEPRED"    ),    "SIN COBERTURA CENEPRED")</f>
        <v>SIN COBERTURA CENEPRED</v>
      </c>
      <c r="G741" t="str" cm="1">
        <f t="array" ref="G741">IFERROR(
    IF(
        INDEX(
            'CENEPRED DISTRITAL'!$B:$XFD,
            _xlfn.XMATCH($G$1,'CENEPRED DISTRITAL'!$A:$A,0),
            _xlfn.XMATCH(A741,'CENEPRED DISTRITAL'!$B$1:$XFD$1,0)
        )&lt;&gt;"",
        "CON COBERTURA CENEPRED",
        "SIN COBERTURA CENEPRED"
    ),
    "SIN COBERTURA CENEPRED"
)</f>
        <v>SIN COBERTURA CENEPRED</v>
      </c>
      <c r="H741" t="str" cm="1">
        <f t="array" ref="H741">IFERROR(
    IF(
        INDEX(
            'CENEPRED DISTRITAL'!$B:$XFD,
            _xlfn.XMATCH($H$1,'CENEPRED DISTRITAL'!$A:$A,0),
            _xlfn.XMATCH(A741,'CENEPRED DISTRITAL'!$B$1:$XFD$1,0)
        )&lt;&gt;"",
        "CON COBERTURA CENEPRED",
        "SIN COBERTURA CENEPRED"
    ),
    "SIN COBERTURA CENEPRED"
)</f>
        <v>SIN COBERTURA CENEPRED</v>
      </c>
    </row>
    <row r="742" spans="1:8" x14ac:dyDescent="0.35">
      <c r="A742" s="359">
        <v>80605</v>
      </c>
      <c r="B742" t="s">
        <v>36820</v>
      </c>
      <c r="C742">
        <v>806</v>
      </c>
      <c r="D742">
        <v>8</v>
      </c>
      <c r="E742" t="str">
        <f>_xlfn.XLOOKUP(D742,'Ubigeo Departamental'!A:A,'Ubigeo Departamental'!B:B)</f>
        <v>Cusco</v>
      </c>
      <c r="F742" t="str" cm="1">
        <f t="array" ref="F742">IFERROR(IF(INDEX('CENEPRED DISTRITAL'!$B:$XFD,
            _xlfn.XMATCH($F$1,'CENEPRED DISTRITAL'!$A:$A,0),
            _xlfn.XMATCH(A742,'CENEPRED DISTRITAL'!$B$1:$XFD$1,0)
        )&lt;&gt;"",        "CON COBERTURA CENEPRED",        "SIN COBERTURA CENEPRED"    ),    "SIN COBERTURA CENEPRED")</f>
        <v>SIN COBERTURA CENEPRED</v>
      </c>
      <c r="G742" t="str" cm="1">
        <f t="array" ref="G742">IFERROR(
    IF(
        INDEX(
            'CENEPRED DISTRITAL'!$B:$XFD,
            _xlfn.XMATCH($G$1,'CENEPRED DISTRITAL'!$A:$A,0),
            _xlfn.XMATCH(A742,'CENEPRED DISTRITAL'!$B$1:$XFD$1,0)
        )&lt;&gt;"",
        "CON COBERTURA CENEPRED",
        "SIN COBERTURA CENEPRED"
    ),
    "SIN COBERTURA CENEPRED"
)</f>
        <v>SIN COBERTURA CENEPRED</v>
      </c>
      <c r="H742" t="str" cm="1">
        <f t="array" ref="H742">IFERROR(
    IF(
        INDEX(
            'CENEPRED DISTRITAL'!$B:$XFD,
            _xlfn.XMATCH($H$1,'CENEPRED DISTRITAL'!$A:$A,0),
            _xlfn.XMATCH(A742,'CENEPRED DISTRITAL'!$B$1:$XFD$1,0)
        )&lt;&gt;"",
        "CON COBERTURA CENEPRED",
        "SIN COBERTURA CENEPRED"
    ),
    "SIN COBERTURA CENEPRED"
)</f>
        <v>SIN COBERTURA CENEPRED</v>
      </c>
    </row>
    <row r="743" spans="1:8" x14ac:dyDescent="0.35">
      <c r="A743" s="359">
        <v>80606</v>
      </c>
      <c r="B743" t="s">
        <v>31607</v>
      </c>
      <c r="C743">
        <v>806</v>
      </c>
      <c r="D743">
        <v>8</v>
      </c>
      <c r="E743" t="str">
        <f>_xlfn.XLOOKUP(D743,'Ubigeo Departamental'!A:A,'Ubigeo Departamental'!B:B)</f>
        <v>Cusco</v>
      </c>
      <c r="F743" t="str" cm="1">
        <f t="array" ref="F743">IFERROR(IF(INDEX('CENEPRED DISTRITAL'!$B:$XFD,
            _xlfn.XMATCH($F$1,'CENEPRED DISTRITAL'!$A:$A,0),
            _xlfn.XMATCH(A743,'CENEPRED DISTRITAL'!$B$1:$XFD$1,0)
        )&lt;&gt;"",        "CON COBERTURA CENEPRED",        "SIN COBERTURA CENEPRED"    ),    "SIN COBERTURA CENEPRED")</f>
        <v>SIN COBERTURA CENEPRED</v>
      </c>
      <c r="G743" t="str" cm="1">
        <f t="array" ref="G743">IFERROR(
    IF(
        INDEX(
            'CENEPRED DISTRITAL'!$B:$XFD,
            _xlfn.XMATCH($G$1,'CENEPRED DISTRITAL'!$A:$A,0),
            _xlfn.XMATCH(A743,'CENEPRED DISTRITAL'!$B$1:$XFD$1,0)
        )&lt;&gt;"",
        "CON COBERTURA CENEPRED",
        "SIN COBERTURA CENEPRED"
    ),
    "SIN COBERTURA CENEPRED"
)</f>
        <v>SIN COBERTURA CENEPRED</v>
      </c>
      <c r="H743" t="str" cm="1">
        <f t="array" ref="H743">IFERROR(
    IF(
        INDEX(
            'CENEPRED DISTRITAL'!$B:$XFD,
            _xlfn.XMATCH($H$1,'CENEPRED DISTRITAL'!$A:$A,0),
            _xlfn.XMATCH(A743,'CENEPRED DISTRITAL'!$B$1:$XFD$1,0)
        )&lt;&gt;"",
        "CON COBERTURA CENEPRED",
        "SIN COBERTURA CENEPRED"
    ),
    "SIN COBERTURA CENEPRED"
)</f>
        <v>SIN COBERTURA CENEPRED</v>
      </c>
    </row>
    <row r="744" spans="1:8" x14ac:dyDescent="0.35">
      <c r="A744" s="359">
        <v>80607</v>
      </c>
      <c r="B744" t="s">
        <v>31634</v>
      </c>
      <c r="C744">
        <v>806</v>
      </c>
      <c r="D744">
        <v>8</v>
      </c>
      <c r="E744" t="str">
        <f>_xlfn.XLOOKUP(D744,'Ubigeo Departamental'!A:A,'Ubigeo Departamental'!B:B)</f>
        <v>Cusco</v>
      </c>
      <c r="F744" t="str" cm="1">
        <f t="array" ref="F744">IFERROR(IF(INDEX('CENEPRED DISTRITAL'!$B:$XFD,
            _xlfn.XMATCH($F$1,'CENEPRED DISTRITAL'!$A:$A,0),
            _xlfn.XMATCH(A744,'CENEPRED DISTRITAL'!$B$1:$XFD$1,0)
        )&lt;&gt;"",        "CON COBERTURA CENEPRED",        "SIN COBERTURA CENEPRED"    ),    "SIN COBERTURA CENEPRED")</f>
        <v>SIN COBERTURA CENEPRED</v>
      </c>
      <c r="G744" t="str" cm="1">
        <f t="array" ref="G744">IFERROR(
    IF(
        INDEX(
            'CENEPRED DISTRITAL'!$B:$XFD,
            _xlfn.XMATCH($G$1,'CENEPRED DISTRITAL'!$A:$A,0),
            _xlfn.XMATCH(A744,'CENEPRED DISTRITAL'!$B$1:$XFD$1,0)
        )&lt;&gt;"",
        "CON COBERTURA CENEPRED",
        "SIN COBERTURA CENEPRED"
    ),
    "SIN COBERTURA CENEPRED"
)</f>
        <v>SIN COBERTURA CENEPRED</v>
      </c>
      <c r="H744" t="str" cm="1">
        <f t="array" ref="H744">IFERROR(
    IF(
        INDEX(
            'CENEPRED DISTRITAL'!$B:$XFD,
            _xlfn.XMATCH($H$1,'CENEPRED DISTRITAL'!$A:$A,0),
            _xlfn.XMATCH(A744,'CENEPRED DISTRITAL'!$B$1:$XFD$1,0)
        )&lt;&gt;"",
        "CON COBERTURA CENEPRED",
        "SIN COBERTURA CENEPRED"
    ),
    "SIN COBERTURA CENEPRED"
)</f>
        <v>SIN COBERTURA CENEPRED</v>
      </c>
    </row>
    <row r="745" spans="1:8" x14ac:dyDescent="0.35">
      <c r="A745" s="359">
        <v>80608</v>
      </c>
      <c r="B745" t="s">
        <v>36821</v>
      </c>
      <c r="C745">
        <v>806</v>
      </c>
      <c r="D745">
        <v>8</v>
      </c>
      <c r="E745" t="str">
        <f>_xlfn.XLOOKUP(D745,'Ubigeo Departamental'!A:A,'Ubigeo Departamental'!B:B)</f>
        <v>Cusco</v>
      </c>
      <c r="F745" t="str" cm="1">
        <f t="array" ref="F745">IFERROR(IF(INDEX('CENEPRED DISTRITAL'!$B:$XFD,
            _xlfn.XMATCH($F$1,'CENEPRED DISTRITAL'!$A:$A,0),
            _xlfn.XMATCH(A745,'CENEPRED DISTRITAL'!$B$1:$XFD$1,0)
        )&lt;&gt;"",        "CON COBERTURA CENEPRED",        "SIN COBERTURA CENEPRED"    ),    "SIN COBERTURA CENEPRED")</f>
        <v>SIN COBERTURA CENEPRED</v>
      </c>
      <c r="G745" t="str" cm="1">
        <f t="array" ref="G745">IFERROR(
    IF(
        INDEX(
            'CENEPRED DISTRITAL'!$B:$XFD,
            _xlfn.XMATCH($G$1,'CENEPRED DISTRITAL'!$A:$A,0),
            _xlfn.XMATCH(A745,'CENEPRED DISTRITAL'!$B$1:$XFD$1,0)
        )&lt;&gt;"",
        "CON COBERTURA CENEPRED",
        "SIN COBERTURA CENEPRED"
    ),
    "SIN COBERTURA CENEPRED"
)</f>
        <v>SIN COBERTURA CENEPRED</v>
      </c>
      <c r="H745" t="str" cm="1">
        <f t="array" ref="H745">IFERROR(
    IF(
        INDEX(
            'CENEPRED DISTRITAL'!$B:$XFD,
            _xlfn.XMATCH($H$1,'CENEPRED DISTRITAL'!$A:$A,0),
            _xlfn.XMATCH(A745,'CENEPRED DISTRITAL'!$B$1:$XFD$1,0)
        )&lt;&gt;"",
        "CON COBERTURA CENEPRED",
        "SIN COBERTURA CENEPRED"
    ),
    "SIN COBERTURA CENEPRED"
)</f>
        <v>SIN COBERTURA CENEPRED</v>
      </c>
    </row>
    <row r="746" spans="1:8" x14ac:dyDescent="0.35">
      <c r="A746" s="359">
        <v>80701</v>
      </c>
      <c r="B746" t="s">
        <v>31624</v>
      </c>
      <c r="C746">
        <v>807</v>
      </c>
      <c r="D746">
        <v>8</v>
      </c>
      <c r="E746" t="str">
        <f>_xlfn.XLOOKUP(D746,'Ubigeo Departamental'!A:A,'Ubigeo Departamental'!B:B)</f>
        <v>Cusco</v>
      </c>
      <c r="F746" t="str" cm="1">
        <f t="array" ref="F746">IFERROR(IF(INDEX('CENEPRED DISTRITAL'!$B:$XFD,
            _xlfn.XMATCH($F$1,'CENEPRED DISTRITAL'!$A:$A,0),
            _xlfn.XMATCH(A746,'CENEPRED DISTRITAL'!$B$1:$XFD$1,0)
        )&lt;&gt;"",        "CON COBERTURA CENEPRED",        "SIN COBERTURA CENEPRED"    ),    "SIN COBERTURA CENEPRED")</f>
        <v>CON COBERTURA CENEPRED</v>
      </c>
      <c r="G746" t="str" cm="1">
        <f t="array" ref="G746">IFERROR(
    IF(
        INDEX(
            'CENEPRED DISTRITAL'!$B:$XFD,
            _xlfn.XMATCH($G$1,'CENEPRED DISTRITAL'!$A:$A,0),
            _xlfn.XMATCH(A746,'CENEPRED DISTRITAL'!$B$1:$XFD$1,0)
        )&lt;&gt;"",
        "CON COBERTURA CENEPRED",
        "SIN COBERTURA CENEPRED"
    ),
    "SIN COBERTURA CENEPRED"
)</f>
        <v>CON COBERTURA CENEPRED</v>
      </c>
      <c r="H746" t="str" cm="1">
        <f t="array" ref="H746">IFERROR(
    IF(
        INDEX(
            'CENEPRED DISTRITAL'!$B:$XFD,
            _xlfn.XMATCH($H$1,'CENEPRED DISTRITAL'!$A:$A,0),
            _xlfn.XMATCH(A746,'CENEPRED DISTRITAL'!$B$1:$XFD$1,0)
        )&lt;&gt;"",
        "CON COBERTURA CENEPRED",
        "SIN COBERTURA CENEPRED"
    ),
    "SIN COBERTURA CENEPRED"
)</f>
        <v>CON COBERTURA CENEPRED</v>
      </c>
    </row>
    <row r="747" spans="1:8" x14ac:dyDescent="0.35">
      <c r="A747" s="359">
        <v>80702</v>
      </c>
      <c r="B747" t="s">
        <v>34622</v>
      </c>
      <c r="C747">
        <v>807</v>
      </c>
      <c r="D747">
        <v>8</v>
      </c>
      <c r="E747" t="str">
        <f>_xlfn.XLOOKUP(D747,'Ubigeo Departamental'!A:A,'Ubigeo Departamental'!B:B)</f>
        <v>Cusco</v>
      </c>
      <c r="F747" t="str" cm="1">
        <f t="array" ref="F747">IFERROR(IF(INDEX('CENEPRED DISTRITAL'!$B:$XFD,
            _xlfn.XMATCH($F$1,'CENEPRED DISTRITAL'!$A:$A,0),
            _xlfn.XMATCH(A747,'CENEPRED DISTRITAL'!$B$1:$XFD$1,0)
        )&lt;&gt;"",        "CON COBERTURA CENEPRED",        "SIN COBERTURA CENEPRED"    ),    "SIN COBERTURA CENEPRED")</f>
        <v>SIN COBERTURA CENEPRED</v>
      </c>
      <c r="G747" t="str" cm="1">
        <f t="array" ref="G747">IFERROR(
    IF(
        INDEX(
            'CENEPRED DISTRITAL'!$B:$XFD,
            _xlfn.XMATCH($G$1,'CENEPRED DISTRITAL'!$A:$A,0),
            _xlfn.XMATCH(A747,'CENEPRED DISTRITAL'!$B$1:$XFD$1,0)
        )&lt;&gt;"",
        "CON COBERTURA CENEPRED",
        "SIN COBERTURA CENEPRED"
    ),
    "SIN COBERTURA CENEPRED"
)</f>
        <v>SIN COBERTURA CENEPRED</v>
      </c>
      <c r="H747" t="str" cm="1">
        <f t="array" ref="H747">IFERROR(
    IF(
        INDEX(
            'CENEPRED DISTRITAL'!$B:$XFD,
            _xlfn.XMATCH($H$1,'CENEPRED DISTRITAL'!$A:$A,0),
            _xlfn.XMATCH(A747,'CENEPRED DISTRITAL'!$B$1:$XFD$1,0)
        )&lt;&gt;"",
        "CON COBERTURA CENEPRED",
        "SIN COBERTURA CENEPRED"
    ),
    "SIN COBERTURA CENEPRED"
)</f>
        <v>SIN COBERTURA CENEPRED</v>
      </c>
    </row>
    <row r="748" spans="1:8" x14ac:dyDescent="0.35">
      <c r="A748" s="359">
        <v>80703</v>
      </c>
      <c r="B748" t="s">
        <v>34417</v>
      </c>
      <c r="C748">
        <v>807</v>
      </c>
      <c r="D748">
        <v>8</v>
      </c>
      <c r="E748" t="str">
        <f>_xlfn.XLOOKUP(D748,'Ubigeo Departamental'!A:A,'Ubigeo Departamental'!B:B)</f>
        <v>Cusco</v>
      </c>
      <c r="F748" t="str" cm="1">
        <f t="array" ref="F748">IFERROR(IF(INDEX('CENEPRED DISTRITAL'!$B:$XFD,
            _xlfn.XMATCH($F$1,'CENEPRED DISTRITAL'!$A:$A,0),
            _xlfn.XMATCH(A748,'CENEPRED DISTRITAL'!$B$1:$XFD$1,0)
        )&lt;&gt;"",        "CON COBERTURA CENEPRED",        "SIN COBERTURA CENEPRED"    ),    "SIN COBERTURA CENEPRED")</f>
        <v>SIN COBERTURA CENEPRED</v>
      </c>
      <c r="G748" t="str" cm="1">
        <f t="array" ref="G748">IFERROR(
    IF(
        INDEX(
            'CENEPRED DISTRITAL'!$B:$XFD,
            _xlfn.XMATCH($G$1,'CENEPRED DISTRITAL'!$A:$A,0),
            _xlfn.XMATCH(A748,'CENEPRED DISTRITAL'!$B$1:$XFD$1,0)
        )&lt;&gt;"",
        "CON COBERTURA CENEPRED",
        "SIN COBERTURA CENEPRED"
    ),
    "SIN COBERTURA CENEPRED"
)</f>
        <v>SIN COBERTURA CENEPRED</v>
      </c>
      <c r="H748" t="str" cm="1">
        <f t="array" ref="H748">IFERROR(
    IF(
        INDEX(
            'CENEPRED DISTRITAL'!$B:$XFD,
            _xlfn.XMATCH($H$1,'CENEPRED DISTRITAL'!$A:$A,0),
            _xlfn.XMATCH(A748,'CENEPRED DISTRITAL'!$B$1:$XFD$1,0)
        )&lt;&gt;"",
        "CON COBERTURA CENEPRED",
        "SIN COBERTURA CENEPRED"
    ),
    "SIN COBERTURA CENEPRED"
)</f>
        <v>SIN COBERTURA CENEPRED</v>
      </c>
    </row>
    <row r="749" spans="1:8" x14ac:dyDescent="0.35">
      <c r="A749" s="359">
        <v>80704</v>
      </c>
      <c r="B749" t="s">
        <v>34276</v>
      </c>
      <c r="C749">
        <v>807</v>
      </c>
      <c r="D749">
        <v>8</v>
      </c>
      <c r="E749" t="str">
        <f>_xlfn.XLOOKUP(D749,'Ubigeo Departamental'!A:A,'Ubigeo Departamental'!B:B)</f>
        <v>Cusco</v>
      </c>
      <c r="F749" t="str" cm="1">
        <f t="array" ref="F749">IFERROR(IF(INDEX('CENEPRED DISTRITAL'!$B:$XFD,
            _xlfn.XMATCH($F$1,'CENEPRED DISTRITAL'!$A:$A,0),
            _xlfn.XMATCH(A749,'CENEPRED DISTRITAL'!$B$1:$XFD$1,0)
        )&lt;&gt;"",        "CON COBERTURA CENEPRED",        "SIN COBERTURA CENEPRED"    ),    "SIN COBERTURA CENEPRED")</f>
        <v>SIN COBERTURA CENEPRED</v>
      </c>
      <c r="G749" t="str" cm="1">
        <f t="array" ref="G749">IFERROR(
    IF(
        INDEX(
            'CENEPRED DISTRITAL'!$B:$XFD,
            _xlfn.XMATCH($G$1,'CENEPRED DISTRITAL'!$A:$A,0),
            _xlfn.XMATCH(A749,'CENEPRED DISTRITAL'!$B$1:$XFD$1,0)
        )&lt;&gt;"",
        "CON COBERTURA CENEPRED",
        "SIN COBERTURA CENEPRED"
    ),
    "SIN COBERTURA CENEPRED"
)</f>
        <v>SIN COBERTURA CENEPRED</v>
      </c>
      <c r="H749" t="str" cm="1">
        <f t="array" ref="H749">IFERROR(
    IF(
        INDEX(
            'CENEPRED DISTRITAL'!$B:$XFD,
            _xlfn.XMATCH($H$1,'CENEPRED DISTRITAL'!$A:$A,0),
            _xlfn.XMATCH(A749,'CENEPRED DISTRITAL'!$B$1:$XFD$1,0)
        )&lt;&gt;"",
        "CON COBERTURA CENEPRED",
        "SIN COBERTURA CENEPRED"
    ),
    "SIN COBERTURA CENEPRED"
)</f>
        <v>SIN COBERTURA CENEPRED</v>
      </c>
    </row>
    <row r="750" spans="1:8" x14ac:dyDescent="0.35">
      <c r="A750" s="359">
        <v>80705</v>
      </c>
      <c r="B750" t="s">
        <v>32498</v>
      </c>
      <c r="C750">
        <v>807</v>
      </c>
      <c r="D750">
        <v>8</v>
      </c>
      <c r="E750" t="str">
        <f>_xlfn.XLOOKUP(D750,'Ubigeo Departamental'!A:A,'Ubigeo Departamental'!B:B)</f>
        <v>Cusco</v>
      </c>
      <c r="F750" t="str" cm="1">
        <f t="array" ref="F750">IFERROR(IF(INDEX('CENEPRED DISTRITAL'!$B:$XFD,
            _xlfn.XMATCH($F$1,'CENEPRED DISTRITAL'!$A:$A,0),
            _xlfn.XMATCH(A750,'CENEPRED DISTRITAL'!$B$1:$XFD$1,0)
        )&lt;&gt;"",        "CON COBERTURA CENEPRED",        "SIN COBERTURA CENEPRED"    ),    "SIN COBERTURA CENEPRED")</f>
        <v>CON COBERTURA CENEPRED</v>
      </c>
      <c r="G750" t="str" cm="1">
        <f t="array" ref="G750">IFERROR(
    IF(
        INDEX(
            'CENEPRED DISTRITAL'!$B:$XFD,
            _xlfn.XMATCH($G$1,'CENEPRED DISTRITAL'!$A:$A,0),
            _xlfn.XMATCH(A750,'CENEPRED DISTRITAL'!$B$1:$XFD$1,0)
        )&lt;&gt;"",
        "CON COBERTURA CENEPRED",
        "SIN COBERTURA CENEPRED"
    ),
    "SIN COBERTURA CENEPRED"
)</f>
        <v>CON COBERTURA CENEPRED</v>
      </c>
      <c r="H750" t="str" cm="1">
        <f t="array" ref="H750">IFERROR(
    IF(
        INDEX(
            'CENEPRED DISTRITAL'!$B:$XFD,
            _xlfn.XMATCH($H$1,'CENEPRED DISTRITAL'!$A:$A,0),
            _xlfn.XMATCH(A750,'CENEPRED DISTRITAL'!$B$1:$XFD$1,0)
        )&lt;&gt;"",
        "CON COBERTURA CENEPRED",
        "SIN COBERTURA CENEPRED"
    ),
    "SIN COBERTURA CENEPRED"
)</f>
        <v>CON COBERTURA CENEPRED</v>
      </c>
    </row>
    <row r="751" spans="1:8" x14ac:dyDescent="0.35">
      <c r="A751" s="359">
        <v>80706</v>
      </c>
      <c r="B751" t="s">
        <v>34219</v>
      </c>
      <c r="C751">
        <v>807</v>
      </c>
      <c r="D751">
        <v>8</v>
      </c>
      <c r="E751" t="str">
        <f>_xlfn.XLOOKUP(D751,'Ubigeo Departamental'!A:A,'Ubigeo Departamental'!B:B)</f>
        <v>Cusco</v>
      </c>
      <c r="F751" t="str" cm="1">
        <f t="array" ref="F751">IFERROR(IF(INDEX('CENEPRED DISTRITAL'!$B:$XFD,
            _xlfn.XMATCH($F$1,'CENEPRED DISTRITAL'!$A:$A,0),
            _xlfn.XMATCH(A751,'CENEPRED DISTRITAL'!$B$1:$XFD$1,0)
        )&lt;&gt;"",        "CON COBERTURA CENEPRED",        "SIN COBERTURA CENEPRED"    ),    "SIN COBERTURA CENEPRED")</f>
        <v>SIN COBERTURA CENEPRED</v>
      </c>
      <c r="G751" t="str" cm="1">
        <f t="array" ref="G751">IFERROR(
    IF(
        INDEX(
            'CENEPRED DISTRITAL'!$B:$XFD,
            _xlfn.XMATCH($G$1,'CENEPRED DISTRITAL'!$A:$A,0),
            _xlfn.XMATCH(A751,'CENEPRED DISTRITAL'!$B$1:$XFD$1,0)
        )&lt;&gt;"",
        "CON COBERTURA CENEPRED",
        "SIN COBERTURA CENEPRED"
    ),
    "SIN COBERTURA CENEPRED"
)</f>
        <v>SIN COBERTURA CENEPRED</v>
      </c>
      <c r="H751" t="str" cm="1">
        <f t="array" ref="H751">IFERROR(
    IF(
        INDEX(
            'CENEPRED DISTRITAL'!$B:$XFD,
            _xlfn.XMATCH($H$1,'CENEPRED DISTRITAL'!$A:$A,0),
            _xlfn.XMATCH(A751,'CENEPRED DISTRITAL'!$B$1:$XFD$1,0)
        )&lt;&gt;"",
        "CON COBERTURA CENEPRED",
        "SIN COBERTURA CENEPRED"
    ),
    "SIN COBERTURA CENEPRED"
)</f>
        <v>SIN COBERTURA CENEPRED</v>
      </c>
    </row>
    <row r="752" spans="1:8" x14ac:dyDescent="0.35">
      <c r="A752" s="359">
        <v>80707</v>
      </c>
      <c r="B752" t="s">
        <v>34277</v>
      </c>
      <c r="C752">
        <v>807</v>
      </c>
      <c r="D752">
        <v>8</v>
      </c>
      <c r="E752" t="str">
        <f>_xlfn.XLOOKUP(D752,'Ubigeo Departamental'!A:A,'Ubigeo Departamental'!B:B)</f>
        <v>Cusco</v>
      </c>
      <c r="F752" t="str" cm="1">
        <f t="array" ref="F752">IFERROR(IF(INDEX('CENEPRED DISTRITAL'!$B:$XFD,
            _xlfn.XMATCH($F$1,'CENEPRED DISTRITAL'!$A:$A,0),
            _xlfn.XMATCH(A752,'CENEPRED DISTRITAL'!$B$1:$XFD$1,0)
        )&lt;&gt;"",        "CON COBERTURA CENEPRED",        "SIN COBERTURA CENEPRED"    ),    "SIN COBERTURA CENEPRED")</f>
        <v>SIN COBERTURA CENEPRED</v>
      </c>
      <c r="G752" t="str" cm="1">
        <f t="array" ref="G752">IFERROR(
    IF(
        INDEX(
            'CENEPRED DISTRITAL'!$B:$XFD,
            _xlfn.XMATCH($G$1,'CENEPRED DISTRITAL'!$A:$A,0),
            _xlfn.XMATCH(A752,'CENEPRED DISTRITAL'!$B$1:$XFD$1,0)
        )&lt;&gt;"",
        "CON COBERTURA CENEPRED",
        "SIN COBERTURA CENEPRED"
    ),
    "SIN COBERTURA CENEPRED"
)</f>
        <v>SIN COBERTURA CENEPRED</v>
      </c>
      <c r="H752" t="str" cm="1">
        <f t="array" ref="H752">IFERROR(
    IF(
        INDEX(
            'CENEPRED DISTRITAL'!$B:$XFD,
            _xlfn.XMATCH($H$1,'CENEPRED DISTRITAL'!$A:$A,0),
            _xlfn.XMATCH(A752,'CENEPRED DISTRITAL'!$B$1:$XFD$1,0)
        )&lt;&gt;"",
        "CON COBERTURA CENEPRED",
        "SIN COBERTURA CENEPRED"
    ),
    "SIN COBERTURA CENEPRED"
)</f>
        <v>SIN COBERTURA CENEPRED</v>
      </c>
    </row>
    <row r="753" spans="1:8" x14ac:dyDescent="0.35">
      <c r="A753" s="359">
        <v>80708</v>
      </c>
      <c r="B753" t="s">
        <v>34207</v>
      </c>
      <c r="C753">
        <v>807</v>
      </c>
      <c r="D753">
        <v>8</v>
      </c>
      <c r="E753" t="str">
        <f>_xlfn.XLOOKUP(D753,'Ubigeo Departamental'!A:A,'Ubigeo Departamental'!B:B)</f>
        <v>Cusco</v>
      </c>
      <c r="F753" t="str" cm="1">
        <f t="array" ref="F753">IFERROR(IF(INDEX('CENEPRED DISTRITAL'!$B:$XFD,
            _xlfn.XMATCH($F$1,'CENEPRED DISTRITAL'!$A:$A,0),
            _xlfn.XMATCH(A753,'CENEPRED DISTRITAL'!$B$1:$XFD$1,0)
        )&lt;&gt;"",        "CON COBERTURA CENEPRED",        "SIN COBERTURA CENEPRED"    ),    "SIN COBERTURA CENEPRED")</f>
        <v>SIN COBERTURA CENEPRED</v>
      </c>
      <c r="G753" t="str" cm="1">
        <f t="array" ref="G753">IFERROR(
    IF(
        INDEX(
            'CENEPRED DISTRITAL'!$B:$XFD,
            _xlfn.XMATCH($G$1,'CENEPRED DISTRITAL'!$A:$A,0),
            _xlfn.XMATCH(A753,'CENEPRED DISTRITAL'!$B$1:$XFD$1,0)
        )&lt;&gt;"",
        "CON COBERTURA CENEPRED",
        "SIN COBERTURA CENEPRED"
    ),
    "SIN COBERTURA CENEPRED"
)</f>
        <v>SIN COBERTURA CENEPRED</v>
      </c>
      <c r="H753" t="str" cm="1">
        <f t="array" ref="H753">IFERROR(
    IF(
        INDEX(
            'CENEPRED DISTRITAL'!$B:$XFD,
            _xlfn.XMATCH($H$1,'CENEPRED DISTRITAL'!$A:$A,0),
            _xlfn.XMATCH(A753,'CENEPRED DISTRITAL'!$B$1:$XFD$1,0)
        )&lt;&gt;"",
        "CON COBERTURA CENEPRED",
        "SIN COBERTURA CENEPRED"
    ),
    "SIN COBERTURA CENEPRED"
)</f>
        <v>SIN COBERTURA CENEPRED</v>
      </c>
    </row>
    <row r="754" spans="1:8" x14ac:dyDescent="0.35">
      <c r="A754" s="359">
        <v>80801</v>
      </c>
      <c r="B754" t="s">
        <v>31616</v>
      </c>
      <c r="C754">
        <v>808</v>
      </c>
      <c r="D754">
        <v>8</v>
      </c>
      <c r="E754" t="str">
        <f>_xlfn.XLOOKUP(D754,'Ubigeo Departamental'!A:A,'Ubigeo Departamental'!B:B)</f>
        <v>Cusco</v>
      </c>
      <c r="F754" t="str" cm="1">
        <f t="array" ref="F754">IFERROR(IF(INDEX('CENEPRED DISTRITAL'!$B:$XFD,
            _xlfn.XMATCH($F$1,'CENEPRED DISTRITAL'!$A:$A,0),
            _xlfn.XMATCH(A754,'CENEPRED DISTRITAL'!$B$1:$XFD$1,0)
        )&lt;&gt;"",        "CON COBERTURA CENEPRED",        "SIN COBERTURA CENEPRED"    ),    "SIN COBERTURA CENEPRED")</f>
        <v>CON COBERTURA CENEPRED</v>
      </c>
      <c r="G754" t="str" cm="1">
        <f t="array" ref="G754">IFERROR(
    IF(
        INDEX(
            'CENEPRED DISTRITAL'!$B:$XFD,
            _xlfn.XMATCH($G$1,'CENEPRED DISTRITAL'!$A:$A,0),
            _xlfn.XMATCH(A754,'CENEPRED DISTRITAL'!$B$1:$XFD$1,0)
        )&lt;&gt;"",
        "CON COBERTURA CENEPRED",
        "SIN COBERTURA CENEPRED"
    ),
    "SIN COBERTURA CENEPRED"
)</f>
        <v>CON COBERTURA CENEPRED</v>
      </c>
      <c r="H754" t="str" cm="1">
        <f t="array" ref="H754">IFERROR(
    IF(
        INDEX(
            'CENEPRED DISTRITAL'!$B:$XFD,
            _xlfn.XMATCH($H$1,'CENEPRED DISTRITAL'!$A:$A,0),
            _xlfn.XMATCH(A754,'CENEPRED DISTRITAL'!$B$1:$XFD$1,0)
        )&lt;&gt;"",
        "CON COBERTURA CENEPRED",
        "SIN COBERTURA CENEPRED"
    ),
    "SIN COBERTURA CENEPRED"
)</f>
        <v>CON COBERTURA CENEPRED</v>
      </c>
    </row>
    <row r="755" spans="1:8" x14ac:dyDescent="0.35">
      <c r="A755" s="359">
        <v>80802</v>
      </c>
      <c r="B755" t="s">
        <v>36822</v>
      </c>
      <c r="C755">
        <v>808</v>
      </c>
      <c r="D755">
        <v>8</v>
      </c>
      <c r="E755" t="str">
        <f>_xlfn.XLOOKUP(D755,'Ubigeo Departamental'!A:A,'Ubigeo Departamental'!B:B)</f>
        <v>Cusco</v>
      </c>
      <c r="F755" t="str" cm="1">
        <f t="array" ref="F755">IFERROR(IF(INDEX('CENEPRED DISTRITAL'!$B:$XFD,
            _xlfn.XMATCH($F$1,'CENEPRED DISTRITAL'!$A:$A,0),
            _xlfn.XMATCH(A755,'CENEPRED DISTRITAL'!$B$1:$XFD$1,0)
        )&lt;&gt;"",        "CON COBERTURA CENEPRED",        "SIN COBERTURA CENEPRED"    ),    "SIN COBERTURA CENEPRED")</f>
        <v>SIN COBERTURA CENEPRED</v>
      </c>
      <c r="G755" t="str" cm="1">
        <f t="array" ref="G755">IFERROR(
    IF(
        INDEX(
            'CENEPRED DISTRITAL'!$B:$XFD,
            _xlfn.XMATCH($G$1,'CENEPRED DISTRITAL'!$A:$A,0),
            _xlfn.XMATCH(A755,'CENEPRED DISTRITAL'!$B$1:$XFD$1,0)
        )&lt;&gt;"",
        "CON COBERTURA CENEPRED",
        "SIN COBERTURA CENEPRED"
    ),
    "SIN COBERTURA CENEPRED"
)</f>
        <v>SIN COBERTURA CENEPRED</v>
      </c>
      <c r="H755" t="str" cm="1">
        <f t="array" ref="H755">IFERROR(
    IF(
        INDEX(
            'CENEPRED DISTRITAL'!$B:$XFD,
            _xlfn.XMATCH($H$1,'CENEPRED DISTRITAL'!$A:$A,0),
            _xlfn.XMATCH(A755,'CENEPRED DISTRITAL'!$B$1:$XFD$1,0)
        )&lt;&gt;"",
        "CON COBERTURA CENEPRED",
        "SIN COBERTURA CENEPRED"
    ),
    "SIN COBERTURA CENEPRED"
)</f>
        <v>SIN COBERTURA CENEPRED</v>
      </c>
    </row>
    <row r="756" spans="1:8" x14ac:dyDescent="0.35">
      <c r="A756" s="359">
        <v>80803</v>
      </c>
      <c r="B756" t="s">
        <v>36713</v>
      </c>
      <c r="C756">
        <v>808</v>
      </c>
      <c r="D756">
        <v>8</v>
      </c>
      <c r="E756" t="str">
        <f>_xlfn.XLOOKUP(D756,'Ubigeo Departamental'!A:A,'Ubigeo Departamental'!B:B)</f>
        <v>Cusco</v>
      </c>
      <c r="F756" t="str" cm="1">
        <f t="array" ref="F756">IFERROR(IF(INDEX('CENEPRED DISTRITAL'!$B:$XFD,
            _xlfn.XMATCH($F$1,'CENEPRED DISTRITAL'!$A:$A,0),
            _xlfn.XMATCH(A756,'CENEPRED DISTRITAL'!$B$1:$XFD$1,0)
        )&lt;&gt;"",        "CON COBERTURA CENEPRED",        "SIN COBERTURA CENEPRED"    ),    "SIN COBERTURA CENEPRED")</f>
        <v>SIN COBERTURA CENEPRED</v>
      </c>
      <c r="G756" t="str" cm="1">
        <f t="array" ref="G756">IFERROR(
    IF(
        INDEX(
            'CENEPRED DISTRITAL'!$B:$XFD,
            _xlfn.XMATCH($G$1,'CENEPRED DISTRITAL'!$A:$A,0),
            _xlfn.XMATCH(A756,'CENEPRED DISTRITAL'!$B$1:$XFD$1,0)
        )&lt;&gt;"",
        "CON COBERTURA CENEPRED",
        "SIN COBERTURA CENEPRED"
    ),
    "SIN COBERTURA CENEPRED"
)</f>
        <v>SIN COBERTURA CENEPRED</v>
      </c>
      <c r="H756" t="str" cm="1">
        <f t="array" ref="H756">IFERROR(
    IF(
        INDEX(
            'CENEPRED DISTRITAL'!$B:$XFD,
            _xlfn.XMATCH($H$1,'CENEPRED DISTRITAL'!$A:$A,0),
            _xlfn.XMATCH(A756,'CENEPRED DISTRITAL'!$B$1:$XFD$1,0)
        )&lt;&gt;"",
        "CON COBERTURA CENEPRED",
        "SIN COBERTURA CENEPRED"
    ),
    "SIN COBERTURA CENEPRED"
)</f>
        <v>SIN COBERTURA CENEPRED</v>
      </c>
    </row>
    <row r="757" spans="1:8" x14ac:dyDescent="0.35">
      <c r="A757" s="359">
        <v>80804</v>
      </c>
      <c r="B757" t="s">
        <v>36823</v>
      </c>
      <c r="C757">
        <v>808</v>
      </c>
      <c r="D757">
        <v>8</v>
      </c>
      <c r="E757" t="str">
        <f>_xlfn.XLOOKUP(D757,'Ubigeo Departamental'!A:A,'Ubigeo Departamental'!B:B)</f>
        <v>Cusco</v>
      </c>
      <c r="F757" t="str" cm="1">
        <f t="array" ref="F757">IFERROR(IF(INDEX('CENEPRED DISTRITAL'!$B:$XFD,
            _xlfn.XMATCH($F$1,'CENEPRED DISTRITAL'!$A:$A,0),
            _xlfn.XMATCH(A757,'CENEPRED DISTRITAL'!$B$1:$XFD$1,0)
        )&lt;&gt;"",        "CON COBERTURA CENEPRED",        "SIN COBERTURA CENEPRED"    ),    "SIN COBERTURA CENEPRED")</f>
        <v>SIN COBERTURA CENEPRED</v>
      </c>
      <c r="G757" t="str" cm="1">
        <f t="array" ref="G757">IFERROR(
    IF(
        INDEX(
            'CENEPRED DISTRITAL'!$B:$XFD,
            _xlfn.XMATCH($G$1,'CENEPRED DISTRITAL'!$A:$A,0),
            _xlfn.XMATCH(A757,'CENEPRED DISTRITAL'!$B$1:$XFD$1,0)
        )&lt;&gt;"",
        "CON COBERTURA CENEPRED",
        "SIN COBERTURA CENEPRED"
    ),
    "SIN COBERTURA CENEPRED"
)</f>
        <v>SIN COBERTURA CENEPRED</v>
      </c>
      <c r="H757" t="str" cm="1">
        <f t="array" ref="H757">IFERROR(
    IF(
        INDEX(
            'CENEPRED DISTRITAL'!$B:$XFD,
            _xlfn.XMATCH($H$1,'CENEPRED DISTRITAL'!$A:$A,0),
            _xlfn.XMATCH(A757,'CENEPRED DISTRITAL'!$B$1:$XFD$1,0)
        )&lt;&gt;"",
        "CON COBERTURA CENEPRED",
        "SIN COBERTURA CENEPRED"
    ),
    "SIN COBERTURA CENEPRED"
)</f>
        <v>SIN COBERTURA CENEPRED</v>
      </c>
    </row>
    <row r="758" spans="1:8" x14ac:dyDescent="0.35">
      <c r="A758" s="359">
        <v>80805</v>
      </c>
      <c r="B758" t="s">
        <v>34418</v>
      </c>
      <c r="C758">
        <v>808</v>
      </c>
      <c r="D758">
        <v>8</v>
      </c>
      <c r="E758" t="str">
        <f>_xlfn.XLOOKUP(D758,'Ubigeo Departamental'!A:A,'Ubigeo Departamental'!B:B)</f>
        <v>Cusco</v>
      </c>
      <c r="F758" t="str" cm="1">
        <f t="array" ref="F758">IFERROR(IF(INDEX('CENEPRED DISTRITAL'!$B:$XFD,
            _xlfn.XMATCH($F$1,'CENEPRED DISTRITAL'!$A:$A,0),
            _xlfn.XMATCH(A758,'CENEPRED DISTRITAL'!$B$1:$XFD$1,0)
        )&lt;&gt;"",        "CON COBERTURA CENEPRED",        "SIN COBERTURA CENEPRED"    ),    "SIN COBERTURA CENEPRED")</f>
        <v>SIN COBERTURA CENEPRED</v>
      </c>
      <c r="G758" t="str" cm="1">
        <f t="array" ref="G758">IFERROR(
    IF(
        INDEX(
            'CENEPRED DISTRITAL'!$B:$XFD,
            _xlfn.XMATCH($G$1,'CENEPRED DISTRITAL'!$A:$A,0),
            _xlfn.XMATCH(A758,'CENEPRED DISTRITAL'!$B$1:$XFD$1,0)
        )&lt;&gt;"",
        "CON COBERTURA CENEPRED",
        "SIN COBERTURA CENEPRED"
    ),
    "SIN COBERTURA CENEPRED"
)</f>
        <v>SIN COBERTURA CENEPRED</v>
      </c>
      <c r="H758" t="str" cm="1">
        <f t="array" ref="H758">IFERROR(
    IF(
        INDEX(
            'CENEPRED DISTRITAL'!$B:$XFD,
            _xlfn.XMATCH($H$1,'CENEPRED DISTRITAL'!$A:$A,0),
            _xlfn.XMATCH(A758,'CENEPRED DISTRITAL'!$B$1:$XFD$1,0)
        )&lt;&gt;"",
        "CON COBERTURA CENEPRED",
        "SIN COBERTURA CENEPRED"
    ),
    "SIN COBERTURA CENEPRED"
)</f>
        <v>SIN COBERTURA CENEPRED</v>
      </c>
    </row>
    <row r="759" spans="1:8" x14ac:dyDescent="0.35">
      <c r="A759" s="359">
        <v>80806</v>
      </c>
      <c r="B759" t="s">
        <v>34993</v>
      </c>
      <c r="C759">
        <v>808</v>
      </c>
      <c r="D759">
        <v>8</v>
      </c>
      <c r="E759" t="str">
        <f>_xlfn.XLOOKUP(D759,'Ubigeo Departamental'!A:A,'Ubigeo Departamental'!B:B)</f>
        <v>Cusco</v>
      </c>
      <c r="F759" t="str" cm="1">
        <f t="array" ref="F759">IFERROR(IF(INDEX('CENEPRED DISTRITAL'!$B:$XFD,
            _xlfn.XMATCH($F$1,'CENEPRED DISTRITAL'!$A:$A,0),
            _xlfn.XMATCH(A759,'CENEPRED DISTRITAL'!$B$1:$XFD$1,0)
        )&lt;&gt;"",        "CON COBERTURA CENEPRED",        "SIN COBERTURA CENEPRED"    ),    "SIN COBERTURA CENEPRED")</f>
        <v>SIN COBERTURA CENEPRED</v>
      </c>
      <c r="G759" t="str" cm="1">
        <f t="array" ref="G759">IFERROR(
    IF(
        INDEX(
            'CENEPRED DISTRITAL'!$B:$XFD,
            _xlfn.XMATCH($G$1,'CENEPRED DISTRITAL'!$A:$A,0),
            _xlfn.XMATCH(A759,'CENEPRED DISTRITAL'!$B$1:$XFD$1,0)
        )&lt;&gt;"",
        "CON COBERTURA CENEPRED",
        "SIN COBERTURA CENEPRED"
    ),
    "SIN COBERTURA CENEPRED"
)</f>
        <v>SIN COBERTURA CENEPRED</v>
      </c>
      <c r="H759" t="str" cm="1">
        <f t="array" ref="H759">IFERROR(
    IF(
        INDEX(
            'CENEPRED DISTRITAL'!$B:$XFD,
            _xlfn.XMATCH($H$1,'CENEPRED DISTRITAL'!$A:$A,0),
            _xlfn.XMATCH(A759,'CENEPRED DISTRITAL'!$B$1:$XFD$1,0)
        )&lt;&gt;"",
        "CON COBERTURA CENEPRED",
        "SIN COBERTURA CENEPRED"
    ),
    "SIN COBERTURA CENEPRED"
)</f>
        <v>SIN COBERTURA CENEPRED</v>
      </c>
    </row>
    <row r="760" spans="1:8" x14ac:dyDescent="0.35">
      <c r="A760" s="359">
        <v>80807</v>
      </c>
      <c r="B760" t="s">
        <v>36824</v>
      </c>
      <c r="C760">
        <v>808</v>
      </c>
      <c r="D760">
        <v>8</v>
      </c>
      <c r="E760" t="str">
        <f>_xlfn.XLOOKUP(D760,'Ubigeo Departamental'!A:A,'Ubigeo Departamental'!B:B)</f>
        <v>Cusco</v>
      </c>
      <c r="F760" t="str" cm="1">
        <f t="array" ref="F760">IFERROR(IF(INDEX('CENEPRED DISTRITAL'!$B:$XFD,
            _xlfn.XMATCH($F$1,'CENEPRED DISTRITAL'!$A:$A,0),
            _xlfn.XMATCH(A760,'CENEPRED DISTRITAL'!$B$1:$XFD$1,0)
        )&lt;&gt;"",        "CON COBERTURA CENEPRED",        "SIN COBERTURA CENEPRED"    ),    "SIN COBERTURA CENEPRED")</f>
        <v>SIN COBERTURA CENEPRED</v>
      </c>
      <c r="G760" t="str" cm="1">
        <f t="array" ref="G760">IFERROR(
    IF(
        INDEX(
            'CENEPRED DISTRITAL'!$B:$XFD,
            _xlfn.XMATCH($G$1,'CENEPRED DISTRITAL'!$A:$A,0),
            _xlfn.XMATCH(A760,'CENEPRED DISTRITAL'!$B$1:$XFD$1,0)
        )&lt;&gt;"",
        "CON COBERTURA CENEPRED",
        "SIN COBERTURA CENEPRED"
    ),
    "SIN COBERTURA CENEPRED"
)</f>
        <v>SIN COBERTURA CENEPRED</v>
      </c>
      <c r="H760" t="str" cm="1">
        <f t="array" ref="H760">IFERROR(
    IF(
        INDEX(
            'CENEPRED DISTRITAL'!$B:$XFD,
            _xlfn.XMATCH($H$1,'CENEPRED DISTRITAL'!$A:$A,0),
            _xlfn.XMATCH(A760,'CENEPRED DISTRITAL'!$B$1:$XFD$1,0)
        )&lt;&gt;"",
        "CON COBERTURA CENEPRED",
        "SIN COBERTURA CENEPRED"
    ),
    "SIN COBERTURA CENEPRED"
)</f>
        <v>SIN COBERTURA CENEPRED</v>
      </c>
    </row>
    <row r="761" spans="1:8" x14ac:dyDescent="0.35">
      <c r="A761" s="359">
        <v>80808</v>
      </c>
      <c r="B761" t="s">
        <v>34999</v>
      </c>
      <c r="C761">
        <v>808</v>
      </c>
      <c r="D761">
        <v>8</v>
      </c>
      <c r="E761" t="str">
        <f>_xlfn.XLOOKUP(D761,'Ubigeo Departamental'!A:A,'Ubigeo Departamental'!B:B)</f>
        <v>Cusco</v>
      </c>
      <c r="F761" t="str" cm="1">
        <f t="array" ref="F761">IFERROR(IF(INDEX('CENEPRED DISTRITAL'!$B:$XFD,
            _xlfn.XMATCH($F$1,'CENEPRED DISTRITAL'!$A:$A,0),
            _xlfn.XMATCH(A761,'CENEPRED DISTRITAL'!$B$1:$XFD$1,0)
        )&lt;&gt;"",        "CON COBERTURA CENEPRED",        "SIN COBERTURA CENEPRED"    ),    "SIN COBERTURA CENEPRED")</f>
        <v>SIN COBERTURA CENEPRED</v>
      </c>
      <c r="G761" t="str" cm="1">
        <f t="array" ref="G761">IFERROR(
    IF(
        INDEX(
            'CENEPRED DISTRITAL'!$B:$XFD,
            _xlfn.XMATCH($G$1,'CENEPRED DISTRITAL'!$A:$A,0),
            _xlfn.XMATCH(A761,'CENEPRED DISTRITAL'!$B$1:$XFD$1,0)
        )&lt;&gt;"",
        "CON COBERTURA CENEPRED",
        "SIN COBERTURA CENEPRED"
    ),
    "SIN COBERTURA CENEPRED"
)</f>
        <v>SIN COBERTURA CENEPRED</v>
      </c>
      <c r="H761" t="str" cm="1">
        <f t="array" ref="H761">IFERROR(
    IF(
        INDEX(
            'CENEPRED DISTRITAL'!$B:$XFD,
            _xlfn.XMATCH($H$1,'CENEPRED DISTRITAL'!$A:$A,0),
            _xlfn.XMATCH(A761,'CENEPRED DISTRITAL'!$B$1:$XFD$1,0)
        )&lt;&gt;"",
        "CON COBERTURA CENEPRED",
        "SIN COBERTURA CENEPRED"
    ),
    "SIN COBERTURA CENEPRED"
)</f>
        <v>SIN COBERTURA CENEPRED</v>
      </c>
    </row>
    <row r="762" spans="1:8" x14ac:dyDescent="0.35">
      <c r="A762" s="359">
        <v>80901</v>
      </c>
      <c r="B762" t="s">
        <v>31569</v>
      </c>
      <c r="C762">
        <v>809</v>
      </c>
      <c r="D762">
        <v>8</v>
      </c>
      <c r="E762" t="str">
        <f>_xlfn.XLOOKUP(D762,'Ubigeo Departamental'!A:A,'Ubigeo Departamental'!B:B)</f>
        <v>Cusco</v>
      </c>
      <c r="F762" t="str" cm="1">
        <f t="array" ref="F762">IFERROR(IF(INDEX('CENEPRED DISTRITAL'!$B:$XFD,
            _xlfn.XMATCH($F$1,'CENEPRED DISTRITAL'!$A:$A,0),
            _xlfn.XMATCH(A762,'CENEPRED DISTRITAL'!$B$1:$XFD$1,0)
        )&lt;&gt;"",        "CON COBERTURA CENEPRED",        "SIN COBERTURA CENEPRED"    ),    "SIN COBERTURA CENEPRED")</f>
        <v>CON COBERTURA CENEPRED</v>
      </c>
      <c r="G762" t="str" cm="1">
        <f t="array" ref="G762">IFERROR(
    IF(
        INDEX(
            'CENEPRED DISTRITAL'!$B:$XFD,
            _xlfn.XMATCH($G$1,'CENEPRED DISTRITAL'!$A:$A,0),
            _xlfn.XMATCH(A762,'CENEPRED DISTRITAL'!$B$1:$XFD$1,0)
        )&lt;&gt;"",
        "CON COBERTURA CENEPRED",
        "SIN COBERTURA CENEPRED"
    ),
    "SIN COBERTURA CENEPRED"
)</f>
        <v>CON COBERTURA CENEPRED</v>
      </c>
      <c r="H762" t="str" cm="1">
        <f t="array" ref="H762">IFERROR(
    IF(
        INDEX(
            'CENEPRED DISTRITAL'!$B:$XFD,
            _xlfn.XMATCH($H$1,'CENEPRED DISTRITAL'!$A:$A,0),
            _xlfn.XMATCH(A762,'CENEPRED DISTRITAL'!$B$1:$XFD$1,0)
        )&lt;&gt;"",
        "CON COBERTURA CENEPRED",
        "SIN COBERTURA CENEPRED"
    ),
    "SIN COBERTURA CENEPRED"
)</f>
        <v>CON COBERTURA CENEPRED</v>
      </c>
    </row>
    <row r="763" spans="1:8" x14ac:dyDescent="0.35">
      <c r="A763" s="359">
        <v>80902</v>
      </c>
      <c r="B763" t="s">
        <v>31617</v>
      </c>
      <c r="C763">
        <v>809</v>
      </c>
      <c r="D763">
        <v>8</v>
      </c>
      <c r="E763" t="str">
        <f>_xlfn.XLOOKUP(D763,'Ubigeo Departamental'!A:A,'Ubigeo Departamental'!B:B)</f>
        <v>Cusco</v>
      </c>
      <c r="F763" t="str" cm="1">
        <f t="array" ref="F763">IFERROR(IF(INDEX('CENEPRED DISTRITAL'!$B:$XFD,
            _xlfn.XMATCH($F$1,'CENEPRED DISTRITAL'!$A:$A,0),
            _xlfn.XMATCH(A763,'CENEPRED DISTRITAL'!$B$1:$XFD$1,0)
        )&lt;&gt;"",        "CON COBERTURA CENEPRED",        "SIN COBERTURA CENEPRED"    ),    "SIN COBERTURA CENEPRED")</f>
        <v>CON COBERTURA CENEPRED</v>
      </c>
      <c r="G763" t="str" cm="1">
        <f t="array" ref="G763">IFERROR(
    IF(
        INDEX(
            'CENEPRED DISTRITAL'!$B:$XFD,
            _xlfn.XMATCH($G$1,'CENEPRED DISTRITAL'!$A:$A,0),
            _xlfn.XMATCH(A763,'CENEPRED DISTRITAL'!$B$1:$XFD$1,0)
        )&lt;&gt;"",
        "CON COBERTURA CENEPRED",
        "SIN COBERTURA CENEPRED"
    ),
    "SIN COBERTURA CENEPRED"
)</f>
        <v>CON COBERTURA CENEPRED</v>
      </c>
      <c r="H763" t="str" cm="1">
        <f t="array" ref="H763">IFERROR(
    IF(
        INDEX(
            'CENEPRED DISTRITAL'!$B:$XFD,
            _xlfn.XMATCH($H$1,'CENEPRED DISTRITAL'!$A:$A,0),
            _xlfn.XMATCH(A763,'CENEPRED DISTRITAL'!$B$1:$XFD$1,0)
        )&lt;&gt;"",
        "CON COBERTURA CENEPRED",
        "SIN COBERTURA CENEPRED"
    ),
    "SIN COBERTURA CENEPRED"
)</f>
        <v>CON COBERTURA CENEPRED</v>
      </c>
    </row>
    <row r="764" spans="1:8" x14ac:dyDescent="0.35">
      <c r="A764" s="359">
        <v>80903</v>
      </c>
      <c r="B764" t="s">
        <v>31618</v>
      </c>
      <c r="C764">
        <v>809</v>
      </c>
      <c r="D764">
        <v>8</v>
      </c>
      <c r="E764" t="str">
        <f>_xlfn.XLOOKUP(D764,'Ubigeo Departamental'!A:A,'Ubigeo Departamental'!B:B)</f>
        <v>Cusco</v>
      </c>
      <c r="F764" t="str" cm="1">
        <f t="array" ref="F764">IFERROR(IF(INDEX('CENEPRED DISTRITAL'!$B:$XFD,
            _xlfn.XMATCH($F$1,'CENEPRED DISTRITAL'!$A:$A,0),
            _xlfn.XMATCH(A764,'CENEPRED DISTRITAL'!$B$1:$XFD$1,0)
        )&lt;&gt;"",        "CON COBERTURA CENEPRED",        "SIN COBERTURA CENEPRED"    ),    "SIN COBERTURA CENEPRED")</f>
        <v>CON COBERTURA CENEPRED</v>
      </c>
      <c r="G764" t="str" cm="1">
        <f t="array" ref="G764">IFERROR(
    IF(
        INDEX(
            'CENEPRED DISTRITAL'!$B:$XFD,
            _xlfn.XMATCH($G$1,'CENEPRED DISTRITAL'!$A:$A,0),
            _xlfn.XMATCH(A764,'CENEPRED DISTRITAL'!$B$1:$XFD$1,0)
        )&lt;&gt;"",
        "CON COBERTURA CENEPRED",
        "SIN COBERTURA CENEPRED"
    ),
    "SIN COBERTURA CENEPRED"
)</f>
        <v>CON COBERTURA CENEPRED</v>
      </c>
      <c r="H764" t="str" cm="1">
        <f t="array" ref="H764">IFERROR(
    IF(
        INDEX(
            'CENEPRED DISTRITAL'!$B:$XFD,
            _xlfn.XMATCH($H$1,'CENEPRED DISTRITAL'!$A:$A,0),
            _xlfn.XMATCH(A764,'CENEPRED DISTRITAL'!$B$1:$XFD$1,0)
        )&lt;&gt;"",
        "CON COBERTURA CENEPRED",
        "SIN COBERTURA CENEPRED"
    ),
    "SIN COBERTURA CENEPRED"
)</f>
        <v>CON COBERTURA CENEPRED</v>
      </c>
    </row>
    <row r="765" spans="1:8" x14ac:dyDescent="0.35">
      <c r="A765" s="359">
        <v>80904</v>
      </c>
      <c r="B765" t="s">
        <v>34231</v>
      </c>
      <c r="C765">
        <v>809</v>
      </c>
      <c r="D765">
        <v>8</v>
      </c>
      <c r="E765" t="str">
        <f>_xlfn.XLOOKUP(D765,'Ubigeo Departamental'!A:A,'Ubigeo Departamental'!B:B)</f>
        <v>Cusco</v>
      </c>
      <c r="F765" t="str" cm="1">
        <f t="array" ref="F765">IFERROR(IF(INDEX('CENEPRED DISTRITAL'!$B:$XFD,
            _xlfn.XMATCH($F$1,'CENEPRED DISTRITAL'!$A:$A,0),
            _xlfn.XMATCH(A765,'CENEPRED DISTRITAL'!$B$1:$XFD$1,0)
        )&lt;&gt;"",        "CON COBERTURA CENEPRED",        "SIN COBERTURA CENEPRED"    ),    "SIN COBERTURA CENEPRED")</f>
        <v>SIN COBERTURA CENEPRED</v>
      </c>
      <c r="G765" t="str" cm="1">
        <f t="array" ref="G765">IFERROR(
    IF(
        INDEX(
            'CENEPRED DISTRITAL'!$B:$XFD,
            _xlfn.XMATCH($G$1,'CENEPRED DISTRITAL'!$A:$A,0),
            _xlfn.XMATCH(A765,'CENEPRED DISTRITAL'!$B$1:$XFD$1,0)
        )&lt;&gt;"",
        "CON COBERTURA CENEPRED",
        "SIN COBERTURA CENEPRED"
    ),
    "SIN COBERTURA CENEPRED"
)</f>
        <v>SIN COBERTURA CENEPRED</v>
      </c>
      <c r="H765" t="str" cm="1">
        <f t="array" ref="H765">IFERROR(
    IF(
        INDEX(
            'CENEPRED DISTRITAL'!$B:$XFD,
            _xlfn.XMATCH($H$1,'CENEPRED DISTRITAL'!$A:$A,0),
            _xlfn.XMATCH(A765,'CENEPRED DISTRITAL'!$B$1:$XFD$1,0)
        )&lt;&gt;"",
        "CON COBERTURA CENEPRED",
        "SIN COBERTURA CENEPRED"
    ),
    "SIN COBERTURA CENEPRED"
)</f>
        <v>SIN COBERTURA CENEPRED</v>
      </c>
    </row>
    <row r="766" spans="1:8" x14ac:dyDescent="0.35">
      <c r="A766" s="359">
        <v>80905</v>
      </c>
      <c r="B766" t="s">
        <v>34208</v>
      </c>
      <c r="C766">
        <v>809</v>
      </c>
      <c r="D766">
        <v>8</v>
      </c>
      <c r="E766" t="str">
        <f>_xlfn.XLOOKUP(D766,'Ubigeo Departamental'!A:A,'Ubigeo Departamental'!B:B)</f>
        <v>Cusco</v>
      </c>
      <c r="F766" t="str" cm="1">
        <f t="array" ref="F766">IFERROR(IF(INDEX('CENEPRED DISTRITAL'!$B:$XFD,
            _xlfn.XMATCH($F$1,'CENEPRED DISTRITAL'!$A:$A,0),
            _xlfn.XMATCH(A766,'CENEPRED DISTRITAL'!$B$1:$XFD$1,0)
        )&lt;&gt;"",        "CON COBERTURA CENEPRED",        "SIN COBERTURA CENEPRED"    ),    "SIN COBERTURA CENEPRED")</f>
        <v>SIN COBERTURA CENEPRED</v>
      </c>
      <c r="G766" t="str" cm="1">
        <f t="array" ref="G766">IFERROR(
    IF(
        INDEX(
            'CENEPRED DISTRITAL'!$B:$XFD,
            _xlfn.XMATCH($G$1,'CENEPRED DISTRITAL'!$A:$A,0),
            _xlfn.XMATCH(A766,'CENEPRED DISTRITAL'!$B$1:$XFD$1,0)
        )&lt;&gt;"",
        "CON COBERTURA CENEPRED",
        "SIN COBERTURA CENEPRED"
    ),
    "SIN COBERTURA CENEPRED"
)</f>
        <v>SIN COBERTURA CENEPRED</v>
      </c>
      <c r="H766" t="str" cm="1">
        <f t="array" ref="H766">IFERROR(
    IF(
        INDEX(
            'CENEPRED DISTRITAL'!$B:$XFD,
            _xlfn.XMATCH($H$1,'CENEPRED DISTRITAL'!$A:$A,0),
            _xlfn.XMATCH(A766,'CENEPRED DISTRITAL'!$B$1:$XFD$1,0)
        )&lt;&gt;"",
        "CON COBERTURA CENEPRED",
        "SIN COBERTURA CENEPRED"
    ),
    "SIN COBERTURA CENEPRED"
)</f>
        <v>SIN COBERTURA CENEPRED</v>
      </c>
    </row>
    <row r="767" spans="1:8" x14ac:dyDescent="0.35">
      <c r="A767" s="359">
        <v>80906</v>
      </c>
      <c r="B767" t="s">
        <v>34623</v>
      </c>
      <c r="C767">
        <v>809</v>
      </c>
      <c r="D767">
        <v>8</v>
      </c>
      <c r="E767" t="str">
        <f>_xlfn.XLOOKUP(D767,'Ubigeo Departamental'!A:A,'Ubigeo Departamental'!B:B)</f>
        <v>Cusco</v>
      </c>
      <c r="F767" t="str" cm="1">
        <f t="array" ref="F767">IFERROR(IF(INDEX('CENEPRED DISTRITAL'!$B:$XFD,
            _xlfn.XMATCH($F$1,'CENEPRED DISTRITAL'!$A:$A,0),
            _xlfn.XMATCH(A767,'CENEPRED DISTRITAL'!$B$1:$XFD$1,0)
        )&lt;&gt;"",        "CON COBERTURA CENEPRED",        "SIN COBERTURA CENEPRED"    ),    "SIN COBERTURA CENEPRED")</f>
        <v>SIN COBERTURA CENEPRED</v>
      </c>
      <c r="G767" t="str" cm="1">
        <f t="array" ref="G767">IFERROR(
    IF(
        INDEX(
            'CENEPRED DISTRITAL'!$B:$XFD,
            _xlfn.XMATCH($G$1,'CENEPRED DISTRITAL'!$A:$A,0),
            _xlfn.XMATCH(A767,'CENEPRED DISTRITAL'!$B$1:$XFD$1,0)
        )&lt;&gt;"",
        "CON COBERTURA CENEPRED",
        "SIN COBERTURA CENEPRED"
    ),
    "SIN COBERTURA CENEPRED"
)</f>
        <v>SIN COBERTURA CENEPRED</v>
      </c>
      <c r="H767" t="str" cm="1">
        <f t="array" ref="H767">IFERROR(
    IF(
        INDEX(
            'CENEPRED DISTRITAL'!$B:$XFD,
            _xlfn.XMATCH($H$1,'CENEPRED DISTRITAL'!$A:$A,0),
            _xlfn.XMATCH(A767,'CENEPRED DISTRITAL'!$B$1:$XFD$1,0)
        )&lt;&gt;"",
        "CON COBERTURA CENEPRED",
        "SIN COBERTURA CENEPRED"
    ),
    "SIN COBERTURA CENEPRED"
)</f>
        <v>SIN COBERTURA CENEPRED</v>
      </c>
    </row>
    <row r="768" spans="1:8" x14ac:dyDescent="0.35">
      <c r="A768" s="359">
        <v>80907</v>
      </c>
      <c r="B768" t="s">
        <v>34232</v>
      </c>
      <c r="C768">
        <v>809</v>
      </c>
      <c r="D768">
        <v>8</v>
      </c>
      <c r="E768" t="str">
        <f>_xlfn.XLOOKUP(D768,'Ubigeo Departamental'!A:A,'Ubigeo Departamental'!B:B)</f>
        <v>Cusco</v>
      </c>
      <c r="F768" t="str" cm="1">
        <f t="array" ref="F768">IFERROR(IF(INDEX('CENEPRED DISTRITAL'!$B:$XFD,
            _xlfn.XMATCH($F$1,'CENEPRED DISTRITAL'!$A:$A,0),
            _xlfn.XMATCH(A768,'CENEPRED DISTRITAL'!$B$1:$XFD$1,0)
        )&lt;&gt;"",        "CON COBERTURA CENEPRED",        "SIN COBERTURA CENEPRED"    ),    "SIN COBERTURA CENEPRED")</f>
        <v>SIN COBERTURA CENEPRED</v>
      </c>
      <c r="G768" t="str" cm="1">
        <f t="array" ref="G768">IFERROR(
    IF(
        INDEX(
            'CENEPRED DISTRITAL'!$B:$XFD,
            _xlfn.XMATCH($G$1,'CENEPRED DISTRITAL'!$A:$A,0),
            _xlfn.XMATCH(A768,'CENEPRED DISTRITAL'!$B$1:$XFD$1,0)
        )&lt;&gt;"",
        "CON COBERTURA CENEPRED",
        "SIN COBERTURA CENEPRED"
    ),
    "SIN COBERTURA CENEPRED"
)</f>
        <v>SIN COBERTURA CENEPRED</v>
      </c>
      <c r="H768" t="str" cm="1">
        <f t="array" ref="H768">IFERROR(
    IF(
        INDEX(
            'CENEPRED DISTRITAL'!$B:$XFD,
            _xlfn.XMATCH($H$1,'CENEPRED DISTRITAL'!$A:$A,0),
            _xlfn.XMATCH(A768,'CENEPRED DISTRITAL'!$B$1:$XFD$1,0)
        )&lt;&gt;"",
        "CON COBERTURA CENEPRED",
        "SIN COBERTURA CENEPRED"
    ),
    "SIN COBERTURA CENEPRED"
)</f>
        <v>SIN COBERTURA CENEPRED</v>
      </c>
    </row>
    <row r="769" spans="1:8" x14ac:dyDescent="0.35">
      <c r="A769" s="359">
        <v>80908</v>
      </c>
      <c r="B769" t="s">
        <v>34419</v>
      </c>
      <c r="C769">
        <v>809</v>
      </c>
      <c r="D769">
        <v>8</v>
      </c>
      <c r="E769" t="str">
        <f>_xlfn.XLOOKUP(D769,'Ubigeo Departamental'!A:A,'Ubigeo Departamental'!B:B)</f>
        <v>Cusco</v>
      </c>
      <c r="F769" t="str" cm="1">
        <f t="array" ref="F769">IFERROR(IF(INDEX('CENEPRED DISTRITAL'!$B:$XFD,
            _xlfn.XMATCH($F$1,'CENEPRED DISTRITAL'!$A:$A,0),
            _xlfn.XMATCH(A769,'CENEPRED DISTRITAL'!$B$1:$XFD$1,0)
        )&lt;&gt;"",        "CON COBERTURA CENEPRED",        "SIN COBERTURA CENEPRED"    ),    "SIN COBERTURA CENEPRED")</f>
        <v>SIN COBERTURA CENEPRED</v>
      </c>
      <c r="G769" t="str" cm="1">
        <f t="array" ref="G769">IFERROR(
    IF(
        INDEX(
            'CENEPRED DISTRITAL'!$B:$XFD,
            _xlfn.XMATCH($G$1,'CENEPRED DISTRITAL'!$A:$A,0),
            _xlfn.XMATCH(A769,'CENEPRED DISTRITAL'!$B$1:$XFD$1,0)
        )&lt;&gt;"",
        "CON COBERTURA CENEPRED",
        "SIN COBERTURA CENEPRED"
    ),
    "SIN COBERTURA CENEPRED"
)</f>
        <v>SIN COBERTURA CENEPRED</v>
      </c>
      <c r="H769" t="str" cm="1">
        <f t="array" ref="H769">IFERROR(
    IF(
        INDEX(
            'CENEPRED DISTRITAL'!$B:$XFD,
            _xlfn.XMATCH($H$1,'CENEPRED DISTRITAL'!$A:$A,0),
            _xlfn.XMATCH(A769,'CENEPRED DISTRITAL'!$B$1:$XFD$1,0)
        )&lt;&gt;"",
        "CON COBERTURA CENEPRED",
        "SIN COBERTURA CENEPRED"
    ),
    "SIN COBERTURA CENEPRED"
)</f>
        <v>SIN COBERTURA CENEPRED</v>
      </c>
    </row>
    <row r="770" spans="1:8" x14ac:dyDescent="0.35">
      <c r="A770" s="359">
        <v>80909</v>
      </c>
      <c r="B770" t="s">
        <v>36692</v>
      </c>
      <c r="C770">
        <v>809</v>
      </c>
      <c r="D770">
        <v>8</v>
      </c>
      <c r="E770" t="str">
        <f>_xlfn.XLOOKUP(D770,'Ubigeo Departamental'!A:A,'Ubigeo Departamental'!B:B)</f>
        <v>Cusco</v>
      </c>
      <c r="F770" t="str" cm="1">
        <f t="array" ref="F770">IFERROR(IF(INDEX('CENEPRED DISTRITAL'!$B:$XFD,
            _xlfn.XMATCH($F$1,'CENEPRED DISTRITAL'!$A:$A,0),
            _xlfn.XMATCH(A770,'CENEPRED DISTRITAL'!$B$1:$XFD$1,0)
        )&lt;&gt;"",        "CON COBERTURA CENEPRED",        "SIN COBERTURA CENEPRED"    ),    "SIN COBERTURA CENEPRED")</f>
        <v>SIN COBERTURA CENEPRED</v>
      </c>
      <c r="G770" t="str" cm="1">
        <f t="array" ref="G770">IFERROR(
    IF(
        INDEX(
            'CENEPRED DISTRITAL'!$B:$XFD,
            _xlfn.XMATCH($G$1,'CENEPRED DISTRITAL'!$A:$A,0),
            _xlfn.XMATCH(A770,'CENEPRED DISTRITAL'!$B$1:$XFD$1,0)
        )&lt;&gt;"",
        "CON COBERTURA CENEPRED",
        "SIN COBERTURA CENEPRED"
    ),
    "SIN COBERTURA CENEPRED"
)</f>
        <v>SIN COBERTURA CENEPRED</v>
      </c>
      <c r="H770" t="str" cm="1">
        <f t="array" ref="H770">IFERROR(
    IF(
        INDEX(
            'CENEPRED DISTRITAL'!$B:$XFD,
            _xlfn.XMATCH($H$1,'CENEPRED DISTRITAL'!$A:$A,0),
            _xlfn.XMATCH(A770,'CENEPRED DISTRITAL'!$B$1:$XFD$1,0)
        )&lt;&gt;"",
        "CON COBERTURA CENEPRED",
        "SIN COBERTURA CENEPRED"
    ),
    "SIN COBERTURA CENEPRED"
)</f>
        <v>SIN COBERTURA CENEPRED</v>
      </c>
    </row>
    <row r="771" spans="1:8" x14ac:dyDescent="0.35">
      <c r="A771" s="359">
        <v>80910</v>
      </c>
      <c r="B771" t="s">
        <v>34166</v>
      </c>
      <c r="C771">
        <v>809</v>
      </c>
      <c r="D771">
        <v>8</v>
      </c>
      <c r="E771" t="str">
        <f>_xlfn.XLOOKUP(D771,'Ubigeo Departamental'!A:A,'Ubigeo Departamental'!B:B)</f>
        <v>Cusco</v>
      </c>
      <c r="F771" t="str" cm="1">
        <f t="array" ref="F771">IFERROR(IF(INDEX('CENEPRED DISTRITAL'!$B:$XFD,
            _xlfn.XMATCH($F$1,'CENEPRED DISTRITAL'!$A:$A,0),
            _xlfn.XMATCH(A771,'CENEPRED DISTRITAL'!$B$1:$XFD$1,0)
        )&lt;&gt;"",        "CON COBERTURA CENEPRED",        "SIN COBERTURA CENEPRED"    ),    "SIN COBERTURA CENEPRED")</f>
        <v>SIN COBERTURA CENEPRED</v>
      </c>
      <c r="G771" t="str" cm="1">
        <f t="array" ref="G771">IFERROR(
    IF(
        INDEX(
            'CENEPRED DISTRITAL'!$B:$XFD,
            _xlfn.XMATCH($G$1,'CENEPRED DISTRITAL'!$A:$A,0),
            _xlfn.XMATCH(A771,'CENEPRED DISTRITAL'!$B$1:$XFD$1,0)
        )&lt;&gt;"",
        "CON COBERTURA CENEPRED",
        "SIN COBERTURA CENEPRED"
    ),
    "SIN COBERTURA CENEPRED"
)</f>
        <v>SIN COBERTURA CENEPRED</v>
      </c>
      <c r="H771" t="str" cm="1">
        <f t="array" ref="H771">IFERROR(
    IF(
        INDEX(
            'CENEPRED DISTRITAL'!$B:$XFD,
            _xlfn.XMATCH($H$1,'CENEPRED DISTRITAL'!$A:$A,0),
            _xlfn.XMATCH(A771,'CENEPRED DISTRITAL'!$B$1:$XFD$1,0)
        )&lt;&gt;"",
        "CON COBERTURA CENEPRED",
        "SIN COBERTURA CENEPRED"
    ),
    "SIN COBERTURA CENEPRED"
)</f>
        <v>SIN COBERTURA CENEPRED</v>
      </c>
    </row>
    <row r="772" spans="1:8" x14ac:dyDescent="0.35">
      <c r="A772" s="359">
        <v>80911</v>
      </c>
      <c r="B772" t="s">
        <v>34624</v>
      </c>
      <c r="C772">
        <v>809</v>
      </c>
      <c r="D772">
        <v>8</v>
      </c>
      <c r="E772" t="str">
        <f>_xlfn.XLOOKUP(D772,'Ubigeo Departamental'!A:A,'Ubigeo Departamental'!B:B)</f>
        <v>Cusco</v>
      </c>
      <c r="F772" t="str" cm="1">
        <f t="array" ref="F772">IFERROR(IF(INDEX('CENEPRED DISTRITAL'!$B:$XFD,
            _xlfn.XMATCH($F$1,'CENEPRED DISTRITAL'!$A:$A,0),
            _xlfn.XMATCH(A772,'CENEPRED DISTRITAL'!$B$1:$XFD$1,0)
        )&lt;&gt;"",        "CON COBERTURA CENEPRED",        "SIN COBERTURA CENEPRED"    ),    "SIN COBERTURA CENEPRED")</f>
        <v>SIN COBERTURA CENEPRED</v>
      </c>
      <c r="G772" t="str" cm="1">
        <f t="array" ref="G772">IFERROR(
    IF(
        INDEX(
            'CENEPRED DISTRITAL'!$B:$XFD,
            _xlfn.XMATCH($G$1,'CENEPRED DISTRITAL'!$A:$A,0),
            _xlfn.XMATCH(A772,'CENEPRED DISTRITAL'!$B$1:$XFD$1,0)
        )&lt;&gt;"",
        "CON COBERTURA CENEPRED",
        "SIN COBERTURA CENEPRED"
    ),
    "SIN COBERTURA CENEPRED"
)</f>
        <v>SIN COBERTURA CENEPRED</v>
      </c>
      <c r="H772" t="str" cm="1">
        <f t="array" ref="H772">IFERROR(
    IF(
        INDEX(
            'CENEPRED DISTRITAL'!$B:$XFD,
            _xlfn.XMATCH($H$1,'CENEPRED DISTRITAL'!$A:$A,0),
            _xlfn.XMATCH(A772,'CENEPRED DISTRITAL'!$B$1:$XFD$1,0)
        )&lt;&gt;"",
        "CON COBERTURA CENEPRED",
        "SIN COBERTURA CENEPRED"
    ),
    "SIN COBERTURA CENEPRED"
)</f>
        <v>SIN COBERTURA CENEPRED</v>
      </c>
    </row>
    <row r="773" spans="1:8" x14ac:dyDescent="0.35">
      <c r="A773" s="359">
        <v>80912</v>
      </c>
      <c r="B773" t="s">
        <v>34420</v>
      </c>
      <c r="C773">
        <v>809</v>
      </c>
      <c r="D773">
        <v>8</v>
      </c>
      <c r="E773" t="str">
        <f>_xlfn.XLOOKUP(D773,'Ubigeo Departamental'!A:A,'Ubigeo Departamental'!B:B)</f>
        <v>Cusco</v>
      </c>
      <c r="F773" t="str" cm="1">
        <f t="array" ref="F773">IFERROR(IF(INDEX('CENEPRED DISTRITAL'!$B:$XFD,
            _xlfn.XMATCH($F$1,'CENEPRED DISTRITAL'!$A:$A,0),
            _xlfn.XMATCH(A773,'CENEPRED DISTRITAL'!$B$1:$XFD$1,0)
        )&lt;&gt;"",        "CON COBERTURA CENEPRED",        "SIN COBERTURA CENEPRED"    ),    "SIN COBERTURA CENEPRED")</f>
        <v>SIN COBERTURA CENEPRED</v>
      </c>
      <c r="G773" t="str" cm="1">
        <f t="array" ref="G773">IFERROR(
    IF(
        INDEX(
            'CENEPRED DISTRITAL'!$B:$XFD,
            _xlfn.XMATCH($G$1,'CENEPRED DISTRITAL'!$A:$A,0),
            _xlfn.XMATCH(A773,'CENEPRED DISTRITAL'!$B$1:$XFD$1,0)
        )&lt;&gt;"",
        "CON COBERTURA CENEPRED",
        "SIN COBERTURA CENEPRED"
    ),
    "SIN COBERTURA CENEPRED"
)</f>
        <v>SIN COBERTURA CENEPRED</v>
      </c>
      <c r="H773" t="str" cm="1">
        <f t="array" ref="H773">IFERROR(
    IF(
        INDEX(
            'CENEPRED DISTRITAL'!$B:$XFD,
            _xlfn.XMATCH($H$1,'CENEPRED DISTRITAL'!$A:$A,0),
            _xlfn.XMATCH(A773,'CENEPRED DISTRITAL'!$B$1:$XFD$1,0)
        )&lt;&gt;"",
        "CON COBERTURA CENEPRED",
        "SIN COBERTURA CENEPRED"
    ),
    "SIN COBERTURA CENEPRED"
)</f>
        <v>SIN COBERTURA CENEPRED</v>
      </c>
    </row>
    <row r="774" spans="1:8" x14ac:dyDescent="0.35">
      <c r="A774" s="359">
        <v>80913</v>
      </c>
      <c r="B774" t="s">
        <v>36825</v>
      </c>
      <c r="C774">
        <v>809</v>
      </c>
      <c r="D774">
        <v>8</v>
      </c>
      <c r="E774" t="str">
        <f>_xlfn.XLOOKUP(D774,'Ubigeo Departamental'!A:A,'Ubigeo Departamental'!B:B)</f>
        <v>Cusco</v>
      </c>
      <c r="F774" t="str" cm="1">
        <f t="array" ref="F774">IFERROR(IF(INDEX('CENEPRED DISTRITAL'!$B:$XFD,
            _xlfn.XMATCH($F$1,'CENEPRED DISTRITAL'!$A:$A,0),
            _xlfn.XMATCH(A774,'CENEPRED DISTRITAL'!$B$1:$XFD$1,0)
        )&lt;&gt;"",        "CON COBERTURA CENEPRED",        "SIN COBERTURA CENEPRED"    ),    "SIN COBERTURA CENEPRED")</f>
        <v>SIN COBERTURA CENEPRED</v>
      </c>
      <c r="G774" t="str" cm="1">
        <f t="array" ref="G774">IFERROR(
    IF(
        INDEX(
            'CENEPRED DISTRITAL'!$B:$XFD,
            _xlfn.XMATCH($G$1,'CENEPRED DISTRITAL'!$A:$A,0),
            _xlfn.XMATCH(A774,'CENEPRED DISTRITAL'!$B$1:$XFD$1,0)
        )&lt;&gt;"",
        "CON COBERTURA CENEPRED",
        "SIN COBERTURA CENEPRED"
    ),
    "SIN COBERTURA CENEPRED"
)</f>
        <v>SIN COBERTURA CENEPRED</v>
      </c>
      <c r="H774" t="str" cm="1">
        <f t="array" ref="H774">IFERROR(
    IF(
        INDEX(
            'CENEPRED DISTRITAL'!$B:$XFD,
            _xlfn.XMATCH($H$1,'CENEPRED DISTRITAL'!$A:$A,0),
            _xlfn.XMATCH(A774,'CENEPRED DISTRITAL'!$B$1:$XFD$1,0)
        )&lt;&gt;"",
        "CON COBERTURA CENEPRED",
        "SIN COBERTURA CENEPRED"
    ),
    "SIN COBERTURA CENEPRED"
)</f>
        <v>SIN COBERTURA CENEPRED</v>
      </c>
    </row>
    <row r="775" spans="1:8" x14ac:dyDescent="0.35">
      <c r="A775" s="359">
        <v>80914</v>
      </c>
      <c r="B775" t="s">
        <v>35493</v>
      </c>
      <c r="C775">
        <v>809</v>
      </c>
      <c r="D775">
        <v>8</v>
      </c>
      <c r="E775" t="str">
        <f>_xlfn.XLOOKUP(D775,'Ubigeo Departamental'!A:A,'Ubigeo Departamental'!B:B)</f>
        <v>Cusco</v>
      </c>
      <c r="F775" t="str" cm="1">
        <f t="array" ref="F775">IFERROR(IF(INDEX('CENEPRED DISTRITAL'!$B:$XFD,
            _xlfn.XMATCH($F$1,'CENEPRED DISTRITAL'!$A:$A,0),
            _xlfn.XMATCH(A775,'CENEPRED DISTRITAL'!$B$1:$XFD$1,0)
        )&lt;&gt;"",        "CON COBERTURA CENEPRED",        "SIN COBERTURA CENEPRED"    ),    "SIN COBERTURA CENEPRED")</f>
        <v>SIN COBERTURA CENEPRED</v>
      </c>
      <c r="G775" t="str" cm="1">
        <f t="array" ref="G775">IFERROR(
    IF(
        INDEX(
            'CENEPRED DISTRITAL'!$B:$XFD,
            _xlfn.XMATCH($G$1,'CENEPRED DISTRITAL'!$A:$A,0),
            _xlfn.XMATCH(A775,'CENEPRED DISTRITAL'!$B$1:$XFD$1,0)
        )&lt;&gt;"",
        "CON COBERTURA CENEPRED",
        "SIN COBERTURA CENEPRED"
    ),
    "SIN COBERTURA CENEPRED"
)</f>
        <v>SIN COBERTURA CENEPRED</v>
      </c>
      <c r="H775" t="str" cm="1">
        <f t="array" ref="H775">IFERROR(
    IF(
        INDEX(
            'CENEPRED DISTRITAL'!$B:$XFD,
            _xlfn.XMATCH($H$1,'CENEPRED DISTRITAL'!$A:$A,0),
            _xlfn.XMATCH(A775,'CENEPRED DISTRITAL'!$B$1:$XFD$1,0)
        )&lt;&gt;"",
        "CON COBERTURA CENEPRED",
        "SIN COBERTURA CENEPRED"
    ),
    "SIN COBERTURA CENEPRED"
)</f>
        <v>SIN COBERTURA CENEPRED</v>
      </c>
    </row>
    <row r="776" spans="1:8" x14ac:dyDescent="0.35">
      <c r="A776" s="359">
        <v>81001</v>
      </c>
      <c r="B776" t="s">
        <v>34167</v>
      </c>
      <c r="C776">
        <v>810</v>
      </c>
      <c r="D776">
        <v>8</v>
      </c>
      <c r="E776" t="str">
        <f>_xlfn.XLOOKUP(D776,'Ubigeo Departamental'!A:A,'Ubigeo Departamental'!B:B)</f>
        <v>Cusco</v>
      </c>
      <c r="F776" t="str" cm="1">
        <f t="array" ref="F776">IFERROR(IF(INDEX('CENEPRED DISTRITAL'!$B:$XFD,
            _xlfn.XMATCH($F$1,'CENEPRED DISTRITAL'!$A:$A,0),
            _xlfn.XMATCH(A776,'CENEPRED DISTRITAL'!$B$1:$XFD$1,0)
        )&lt;&gt;"",        "CON COBERTURA CENEPRED",        "SIN COBERTURA CENEPRED"    ),    "SIN COBERTURA CENEPRED")</f>
        <v>SIN COBERTURA CENEPRED</v>
      </c>
      <c r="G776" t="str" cm="1">
        <f t="array" ref="G776">IFERROR(
    IF(
        INDEX(
            'CENEPRED DISTRITAL'!$B:$XFD,
            _xlfn.XMATCH($G$1,'CENEPRED DISTRITAL'!$A:$A,0),
            _xlfn.XMATCH(A776,'CENEPRED DISTRITAL'!$B$1:$XFD$1,0)
        )&lt;&gt;"",
        "CON COBERTURA CENEPRED",
        "SIN COBERTURA CENEPRED"
    ),
    "SIN COBERTURA CENEPRED"
)</f>
        <v>SIN COBERTURA CENEPRED</v>
      </c>
      <c r="H776" t="str" cm="1">
        <f t="array" ref="H776">IFERROR(
    IF(
        INDEX(
            'CENEPRED DISTRITAL'!$B:$XFD,
            _xlfn.XMATCH($H$1,'CENEPRED DISTRITAL'!$A:$A,0),
            _xlfn.XMATCH(A776,'CENEPRED DISTRITAL'!$B$1:$XFD$1,0)
        )&lt;&gt;"",
        "CON COBERTURA CENEPRED",
        "SIN COBERTURA CENEPRED"
    ),
    "SIN COBERTURA CENEPRED"
)</f>
        <v>SIN COBERTURA CENEPRED</v>
      </c>
    </row>
    <row r="777" spans="1:8" x14ac:dyDescent="0.35">
      <c r="A777" s="359">
        <v>81002</v>
      </c>
      <c r="B777" t="s">
        <v>34421</v>
      </c>
      <c r="C777">
        <v>810</v>
      </c>
      <c r="D777">
        <v>8</v>
      </c>
      <c r="E777" t="str">
        <f>_xlfn.XLOOKUP(D777,'Ubigeo Departamental'!A:A,'Ubigeo Departamental'!B:B)</f>
        <v>Cusco</v>
      </c>
      <c r="F777" t="str" cm="1">
        <f t="array" ref="F777">IFERROR(IF(INDEX('CENEPRED DISTRITAL'!$B:$XFD,
            _xlfn.XMATCH($F$1,'CENEPRED DISTRITAL'!$A:$A,0),
            _xlfn.XMATCH(A777,'CENEPRED DISTRITAL'!$B$1:$XFD$1,0)
        )&lt;&gt;"",        "CON COBERTURA CENEPRED",        "SIN COBERTURA CENEPRED"    ),    "SIN COBERTURA CENEPRED")</f>
        <v>SIN COBERTURA CENEPRED</v>
      </c>
      <c r="G777" t="str" cm="1">
        <f t="array" ref="G777">IFERROR(
    IF(
        INDEX(
            'CENEPRED DISTRITAL'!$B:$XFD,
            _xlfn.XMATCH($G$1,'CENEPRED DISTRITAL'!$A:$A,0),
            _xlfn.XMATCH(A777,'CENEPRED DISTRITAL'!$B$1:$XFD$1,0)
        )&lt;&gt;"",
        "CON COBERTURA CENEPRED",
        "SIN COBERTURA CENEPRED"
    ),
    "SIN COBERTURA CENEPRED"
)</f>
        <v>SIN COBERTURA CENEPRED</v>
      </c>
      <c r="H777" t="str" cm="1">
        <f t="array" ref="H777">IFERROR(
    IF(
        INDEX(
            'CENEPRED DISTRITAL'!$B:$XFD,
            _xlfn.XMATCH($H$1,'CENEPRED DISTRITAL'!$A:$A,0),
            _xlfn.XMATCH(A777,'CENEPRED DISTRITAL'!$B$1:$XFD$1,0)
        )&lt;&gt;"",
        "CON COBERTURA CENEPRED",
        "SIN COBERTURA CENEPRED"
    ),
    "SIN COBERTURA CENEPRED"
)</f>
        <v>SIN COBERTURA CENEPRED</v>
      </c>
    </row>
    <row r="778" spans="1:8" x14ac:dyDescent="0.35">
      <c r="A778" s="359">
        <v>81003</v>
      </c>
      <c r="B778" t="s">
        <v>34168</v>
      </c>
      <c r="C778">
        <v>810</v>
      </c>
      <c r="D778">
        <v>8</v>
      </c>
      <c r="E778" t="str">
        <f>_xlfn.XLOOKUP(D778,'Ubigeo Departamental'!A:A,'Ubigeo Departamental'!B:B)</f>
        <v>Cusco</v>
      </c>
      <c r="F778" t="str" cm="1">
        <f t="array" ref="F778">IFERROR(IF(INDEX('CENEPRED DISTRITAL'!$B:$XFD,
            _xlfn.XMATCH($F$1,'CENEPRED DISTRITAL'!$A:$A,0),
            _xlfn.XMATCH(A778,'CENEPRED DISTRITAL'!$B$1:$XFD$1,0)
        )&lt;&gt;"",        "CON COBERTURA CENEPRED",        "SIN COBERTURA CENEPRED"    ),    "SIN COBERTURA CENEPRED")</f>
        <v>SIN COBERTURA CENEPRED</v>
      </c>
      <c r="G778" t="str" cm="1">
        <f t="array" ref="G778">IFERROR(
    IF(
        INDEX(
            'CENEPRED DISTRITAL'!$B:$XFD,
            _xlfn.XMATCH($G$1,'CENEPRED DISTRITAL'!$A:$A,0),
            _xlfn.XMATCH(A778,'CENEPRED DISTRITAL'!$B$1:$XFD$1,0)
        )&lt;&gt;"",
        "CON COBERTURA CENEPRED",
        "SIN COBERTURA CENEPRED"
    ),
    "SIN COBERTURA CENEPRED"
)</f>
        <v>SIN COBERTURA CENEPRED</v>
      </c>
      <c r="H778" t="str" cm="1">
        <f t="array" ref="H778">IFERROR(
    IF(
        INDEX(
            'CENEPRED DISTRITAL'!$B:$XFD,
            _xlfn.XMATCH($H$1,'CENEPRED DISTRITAL'!$A:$A,0),
            _xlfn.XMATCH(A778,'CENEPRED DISTRITAL'!$B$1:$XFD$1,0)
        )&lt;&gt;"",
        "CON COBERTURA CENEPRED",
        "SIN COBERTURA CENEPRED"
    ),
    "SIN COBERTURA CENEPRED"
)</f>
        <v>SIN COBERTURA CENEPRED</v>
      </c>
    </row>
    <row r="779" spans="1:8" x14ac:dyDescent="0.35">
      <c r="A779" s="359">
        <v>81004</v>
      </c>
      <c r="B779" t="s">
        <v>36826</v>
      </c>
      <c r="C779">
        <v>810</v>
      </c>
      <c r="D779">
        <v>8</v>
      </c>
      <c r="E779" t="str">
        <f>_xlfn.XLOOKUP(D779,'Ubigeo Departamental'!A:A,'Ubigeo Departamental'!B:B)</f>
        <v>Cusco</v>
      </c>
      <c r="F779" t="str" cm="1">
        <f t="array" ref="F779">IFERROR(IF(INDEX('CENEPRED DISTRITAL'!$B:$XFD,
            _xlfn.XMATCH($F$1,'CENEPRED DISTRITAL'!$A:$A,0),
            _xlfn.XMATCH(A779,'CENEPRED DISTRITAL'!$B$1:$XFD$1,0)
        )&lt;&gt;"",        "CON COBERTURA CENEPRED",        "SIN COBERTURA CENEPRED"    ),    "SIN COBERTURA CENEPRED")</f>
        <v>SIN COBERTURA CENEPRED</v>
      </c>
      <c r="G779" t="str" cm="1">
        <f t="array" ref="G779">IFERROR(
    IF(
        INDEX(
            'CENEPRED DISTRITAL'!$B:$XFD,
            _xlfn.XMATCH($G$1,'CENEPRED DISTRITAL'!$A:$A,0),
            _xlfn.XMATCH(A779,'CENEPRED DISTRITAL'!$B$1:$XFD$1,0)
        )&lt;&gt;"",
        "CON COBERTURA CENEPRED",
        "SIN COBERTURA CENEPRED"
    ),
    "SIN COBERTURA CENEPRED"
)</f>
        <v>SIN COBERTURA CENEPRED</v>
      </c>
      <c r="H779" t="str" cm="1">
        <f t="array" ref="H779">IFERROR(
    IF(
        INDEX(
            'CENEPRED DISTRITAL'!$B:$XFD,
            _xlfn.XMATCH($H$1,'CENEPRED DISTRITAL'!$A:$A,0),
            _xlfn.XMATCH(A779,'CENEPRED DISTRITAL'!$B$1:$XFD$1,0)
        )&lt;&gt;"",
        "CON COBERTURA CENEPRED",
        "SIN COBERTURA CENEPRED"
    ),
    "SIN COBERTURA CENEPRED"
)</f>
        <v>SIN COBERTURA CENEPRED</v>
      </c>
    </row>
    <row r="780" spans="1:8" x14ac:dyDescent="0.35">
      <c r="A780" s="359">
        <v>81005</v>
      </c>
      <c r="B780" t="s">
        <v>36827</v>
      </c>
      <c r="C780">
        <v>810</v>
      </c>
      <c r="D780">
        <v>8</v>
      </c>
      <c r="E780" t="str">
        <f>_xlfn.XLOOKUP(D780,'Ubigeo Departamental'!A:A,'Ubigeo Departamental'!B:B)</f>
        <v>Cusco</v>
      </c>
      <c r="F780" t="str" cm="1">
        <f t="array" ref="F780">IFERROR(IF(INDEX('CENEPRED DISTRITAL'!$B:$XFD,
            _xlfn.XMATCH($F$1,'CENEPRED DISTRITAL'!$A:$A,0),
            _xlfn.XMATCH(A780,'CENEPRED DISTRITAL'!$B$1:$XFD$1,0)
        )&lt;&gt;"",        "CON COBERTURA CENEPRED",        "SIN COBERTURA CENEPRED"    ),    "SIN COBERTURA CENEPRED")</f>
        <v>SIN COBERTURA CENEPRED</v>
      </c>
      <c r="G780" t="str" cm="1">
        <f t="array" ref="G780">IFERROR(
    IF(
        INDEX(
            'CENEPRED DISTRITAL'!$B:$XFD,
            _xlfn.XMATCH($G$1,'CENEPRED DISTRITAL'!$A:$A,0),
            _xlfn.XMATCH(A780,'CENEPRED DISTRITAL'!$B$1:$XFD$1,0)
        )&lt;&gt;"",
        "CON COBERTURA CENEPRED",
        "SIN COBERTURA CENEPRED"
    ),
    "SIN COBERTURA CENEPRED"
)</f>
        <v>SIN COBERTURA CENEPRED</v>
      </c>
      <c r="H780" t="str" cm="1">
        <f t="array" ref="H780">IFERROR(
    IF(
        INDEX(
            'CENEPRED DISTRITAL'!$B:$XFD,
            _xlfn.XMATCH($H$1,'CENEPRED DISTRITAL'!$A:$A,0),
            _xlfn.XMATCH(A780,'CENEPRED DISTRITAL'!$B$1:$XFD$1,0)
        )&lt;&gt;"",
        "CON COBERTURA CENEPRED",
        "SIN COBERTURA CENEPRED"
    ),
    "SIN COBERTURA CENEPRED"
)</f>
        <v>SIN COBERTURA CENEPRED</v>
      </c>
    </row>
    <row r="781" spans="1:8" x14ac:dyDescent="0.35">
      <c r="A781" s="359">
        <v>81006</v>
      </c>
      <c r="B781" t="s">
        <v>36828</v>
      </c>
      <c r="C781">
        <v>810</v>
      </c>
      <c r="D781">
        <v>8</v>
      </c>
      <c r="E781" t="str">
        <f>_xlfn.XLOOKUP(D781,'Ubigeo Departamental'!A:A,'Ubigeo Departamental'!B:B)</f>
        <v>Cusco</v>
      </c>
      <c r="F781" t="str" cm="1">
        <f t="array" ref="F781">IFERROR(IF(INDEX('CENEPRED DISTRITAL'!$B:$XFD,
            _xlfn.XMATCH($F$1,'CENEPRED DISTRITAL'!$A:$A,0),
            _xlfn.XMATCH(A781,'CENEPRED DISTRITAL'!$B$1:$XFD$1,0)
        )&lt;&gt;"",        "CON COBERTURA CENEPRED",        "SIN COBERTURA CENEPRED"    ),    "SIN COBERTURA CENEPRED")</f>
        <v>SIN COBERTURA CENEPRED</v>
      </c>
      <c r="G781" t="str" cm="1">
        <f t="array" ref="G781">IFERROR(
    IF(
        INDEX(
            'CENEPRED DISTRITAL'!$B:$XFD,
            _xlfn.XMATCH($G$1,'CENEPRED DISTRITAL'!$A:$A,0),
            _xlfn.XMATCH(A781,'CENEPRED DISTRITAL'!$B$1:$XFD$1,0)
        )&lt;&gt;"",
        "CON COBERTURA CENEPRED",
        "SIN COBERTURA CENEPRED"
    ),
    "SIN COBERTURA CENEPRED"
)</f>
        <v>SIN COBERTURA CENEPRED</v>
      </c>
      <c r="H781" t="str" cm="1">
        <f t="array" ref="H781">IFERROR(
    IF(
        INDEX(
            'CENEPRED DISTRITAL'!$B:$XFD,
            _xlfn.XMATCH($H$1,'CENEPRED DISTRITAL'!$A:$A,0),
            _xlfn.XMATCH(A781,'CENEPRED DISTRITAL'!$B$1:$XFD$1,0)
        )&lt;&gt;"",
        "CON COBERTURA CENEPRED",
        "SIN COBERTURA CENEPRED"
    ),
    "SIN COBERTURA CENEPRED"
)</f>
        <v>SIN COBERTURA CENEPRED</v>
      </c>
    </row>
    <row r="782" spans="1:8" x14ac:dyDescent="0.35">
      <c r="A782" s="359">
        <v>81007</v>
      </c>
      <c r="B782" t="s">
        <v>34857</v>
      </c>
      <c r="C782">
        <v>810</v>
      </c>
      <c r="D782">
        <v>8</v>
      </c>
      <c r="E782" t="str">
        <f>_xlfn.XLOOKUP(D782,'Ubigeo Departamental'!A:A,'Ubigeo Departamental'!B:B)</f>
        <v>Cusco</v>
      </c>
      <c r="F782" t="str" cm="1">
        <f t="array" ref="F782">IFERROR(IF(INDEX('CENEPRED DISTRITAL'!$B:$XFD,
            _xlfn.XMATCH($F$1,'CENEPRED DISTRITAL'!$A:$A,0),
            _xlfn.XMATCH(A782,'CENEPRED DISTRITAL'!$B$1:$XFD$1,0)
        )&lt;&gt;"",        "CON COBERTURA CENEPRED",        "SIN COBERTURA CENEPRED"    ),    "SIN COBERTURA CENEPRED")</f>
        <v>SIN COBERTURA CENEPRED</v>
      </c>
      <c r="G782" t="str" cm="1">
        <f t="array" ref="G782">IFERROR(
    IF(
        INDEX(
            'CENEPRED DISTRITAL'!$B:$XFD,
            _xlfn.XMATCH($G$1,'CENEPRED DISTRITAL'!$A:$A,0),
            _xlfn.XMATCH(A782,'CENEPRED DISTRITAL'!$B$1:$XFD$1,0)
        )&lt;&gt;"",
        "CON COBERTURA CENEPRED",
        "SIN COBERTURA CENEPRED"
    ),
    "SIN COBERTURA CENEPRED"
)</f>
        <v>SIN COBERTURA CENEPRED</v>
      </c>
      <c r="H782" t="str" cm="1">
        <f t="array" ref="H782">IFERROR(
    IF(
        INDEX(
            'CENEPRED DISTRITAL'!$B:$XFD,
            _xlfn.XMATCH($H$1,'CENEPRED DISTRITAL'!$A:$A,0),
            _xlfn.XMATCH(A782,'CENEPRED DISTRITAL'!$B$1:$XFD$1,0)
        )&lt;&gt;"",
        "CON COBERTURA CENEPRED",
        "SIN COBERTURA CENEPRED"
    ),
    "SIN COBERTURA CENEPRED"
)</f>
        <v>SIN COBERTURA CENEPRED</v>
      </c>
    </row>
    <row r="783" spans="1:8" x14ac:dyDescent="0.35">
      <c r="A783" s="359">
        <v>81008</v>
      </c>
      <c r="B783" t="s">
        <v>34625</v>
      </c>
      <c r="C783">
        <v>810</v>
      </c>
      <c r="D783">
        <v>8</v>
      </c>
      <c r="E783" t="str">
        <f>_xlfn.XLOOKUP(D783,'Ubigeo Departamental'!A:A,'Ubigeo Departamental'!B:B)</f>
        <v>Cusco</v>
      </c>
      <c r="F783" t="str" cm="1">
        <f t="array" ref="F783">IFERROR(IF(INDEX('CENEPRED DISTRITAL'!$B:$XFD,
            _xlfn.XMATCH($F$1,'CENEPRED DISTRITAL'!$A:$A,0),
            _xlfn.XMATCH(A783,'CENEPRED DISTRITAL'!$B$1:$XFD$1,0)
        )&lt;&gt;"",        "CON COBERTURA CENEPRED",        "SIN COBERTURA CENEPRED"    ),    "SIN COBERTURA CENEPRED")</f>
        <v>SIN COBERTURA CENEPRED</v>
      </c>
      <c r="G783" t="str" cm="1">
        <f t="array" ref="G783">IFERROR(
    IF(
        INDEX(
            'CENEPRED DISTRITAL'!$B:$XFD,
            _xlfn.XMATCH($G$1,'CENEPRED DISTRITAL'!$A:$A,0),
            _xlfn.XMATCH(A783,'CENEPRED DISTRITAL'!$B$1:$XFD$1,0)
        )&lt;&gt;"",
        "CON COBERTURA CENEPRED",
        "SIN COBERTURA CENEPRED"
    ),
    "SIN COBERTURA CENEPRED"
)</f>
        <v>SIN COBERTURA CENEPRED</v>
      </c>
      <c r="H783" t="str" cm="1">
        <f t="array" ref="H783">IFERROR(
    IF(
        INDEX(
            'CENEPRED DISTRITAL'!$B:$XFD,
            _xlfn.XMATCH($H$1,'CENEPRED DISTRITAL'!$A:$A,0),
            _xlfn.XMATCH(A783,'CENEPRED DISTRITAL'!$B$1:$XFD$1,0)
        )&lt;&gt;"",
        "CON COBERTURA CENEPRED",
        "SIN COBERTURA CENEPRED"
    ),
    "SIN COBERTURA CENEPRED"
)</f>
        <v>SIN COBERTURA CENEPRED</v>
      </c>
    </row>
    <row r="784" spans="1:8" x14ac:dyDescent="0.35">
      <c r="A784" s="359">
        <v>81009</v>
      </c>
      <c r="B784" t="s">
        <v>34347</v>
      </c>
      <c r="C784">
        <v>810</v>
      </c>
      <c r="D784">
        <v>8</v>
      </c>
      <c r="E784" t="str">
        <f>_xlfn.XLOOKUP(D784,'Ubigeo Departamental'!A:A,'Ubigeo Departamental'!B:B)</f>
        <v>Cusco</v>
      </c>
      <c r="F784" t="str" cm="1">
        <f t="array" ref="F784">IFERROR(IF(INDEX('CENEPRED DISTRITAL'!$B:$XFD,
            _xlfn.XMATCH($F$1,'CENEPRED DISTRITAL'!$A:$A,0),
            _xlfn.XMATCH(A784,'CENEPRED DISTRITAL'!$B$1:$XFD$1,0)
        )&lt;&gt;"",        "CON COBERTURA CENEPRED",        "SIN COBERTURA CENEPRED"    ),    "SIN COBERTURA CENEPRED")</f>
        <v>SIN COBERTURA CENEPRED</v>
      </c>
      <c r="G784" t="str" cm="1">
        <f t="array" ref="G784">IFERROR(
    IF(
        INDEX(
            'CENEPRED DISTRITAL'!$B:$XFD,
            _xlfn.XMATCH($G$1,'CENEPRED DISTRITAL'!$A:$A,0),
            _xlfn.XMATCH(A784,'CENEPRED DISTRITAL'!$B$1:$XFD$1,0)
        )&lt;&gt;"",
        "CON COBERTURA CENEPRED",
        "SIN COBERTURA CENEPRED"
    ),
    "SIN COBERTURA CENEPRED"
)</f>
        <v>SIN COBERTURA CENEPRED</v>
      </c>
      <c r="H784" t="str" cm="1">
        <f t="array" ref="H784">IFERROR(
    IF(
        INDEX(
            'CENEPRED DISTRITAL'!$B:$XFD,
            _xlfn.XMATCH($H$1,'CENEPRED DISTRITAL'!$A:$A,0),
            _xlfn.XMATCH(A784,'CENEPRED DISTRITAL'!$B$1:$XFD$1,0)
        )&lt;&gt;"",
        "CON COBERTURA CENEPRED",
        "SIN COBERTURA CENEPRED"
    ),
    "SIN COBERTURA CENEPRED"
)</f>
        <v>SIN COBERTURA CENEPRED</v>
      </c>
    </row>
    <row r="785" spans="1:8" x14ac:dyDescent="0.35">
      <c r="A785" s="359">
        <v>81101</v>
      </c>
      <c r="B785" t="s">
        <v>31532</v>
      </c>
      <c r="C785">
        <v>811</v>
      </c>
      <c r="D785">
        <v>8</v>
      </c>
      <c r="E785" t="str">
        <f>_xlfn.XLOOKUP(D785,'Ubigeo Departamental'!A:A,'Ubigeo Departamental'!B:B)</f>
        <v>Cusco</v>
      </c>
      <c r="F785" t="str" cm="1">
        <f t="array" ref="F785">IFERROR(IF(INDEX('CENEPRED DISTRITAL'!$B:$XFD,
            _xlfn.XMATCH($F$1,'CENEPRED DISTRITAL'!$A:$A,0),
            _xlfn.XMATCH(A785,'CENEPRED DISTRITAL'!$B$1:$XFD$1,0)
        )&lt;&gt;"",        "CON COBERTURA CENEPRED",        "SIN COBERTURA CENEPRED"    ),    "SIN COBERTURA CENEPRED")</f>
        <v>CON COBERTURA CENEPRED</v>
      </c>
      <c r="G785" t="str" cm="1">
        <f t="array" ref="G785">IFERROR(
    IF(
        INDEX(
            'CENEPRED DISTRITAL'!$B:$XFD,
            _xlfn.XMATCH($G$1,'CENEPRED DISTRITAL'!$A:$A,0),
            _xlfn.XMATCH(A785,'CENEPRED DISTRITAL'!$B$1:$XFD$1,0)
        )&lt;&gt;"",
        "CON COBERTURA CENEPRED",
        "SIN COBERTURA CENEPRED"
    ),
    "SIN COBERTURA CENEPRED"
)</f>
        <v>CON COBERTURA CENEPRED</v>
      </c>
      <c r="H785" t="str" cm="1">
        <f t="array" ref="H785">IFERROR(
    IF(
        INDEX(
            'CENEPRED DISTRITAL'!$B:$XFD,
            _xlfn.XMATCH($H$1,'CENEPRED DISTRITAL'!$A:$A,0),
            _xlfn.XMATCH(A785,'CENEPRED DISTRITAL'!$B$1:$XFD$1,0)
        )&lt;&gt;"",
        "CON COBERTURA CENEPRED",
        "SIN COBERTURA CENEPRED"
    ),
    "SIN COBERTURA CENEPRED"
)</f>
        <v>CON COBERTURA CENEPRED</v>
      </c>
    </row>
    <row r="786" spans="1:8" x14ac:dyDescent="0.35">
      <c r="A786" s="359">
        <v>81102</v>
      </c>
      <c r="B786" t="s">
        <v>36829</v>
      </c>
      <c r="C786">
        <v>811</v>
      </c>
      <c r="D786">
        <v>8</v>
      </c>
      <c r="E786" t="str">
        <f>_xlfn.XLOOKUP(D786,'Ubigeo Departamental'!A:A,'Ubigeo Departamental'!B:B)</f>
        <v>Cusco</v>
      </c>
      <c r="F786" t="str" cm="1">
        <f t="array" ref="F786">IFERROR(IF(INDEX('CENEPRED DISTRITAL'!$B:$XFD,
            _xlfn.XMATCH($F$1,'CENEPRED DISTRITAL'!$A:$A,0),
            _xlfn.XMATCH(A786,'CENEPRED DISTRITAL'!$B$1:$XFD$1,0)
        )&lt;&gt;"",        "CON COBERTURA CENEPRED",        "SIN COBERTURA CENEPRED"    ),    "SIN COBERTURA CENEPRED")</f>
        <v>SIN COBERTURA CENEPRED</v>
      </c>
      <c r="G786" t="str" cm="1">
        <f t="array" ref="G786">IFERROR(
    IF(
        INDEX(
            'CENEPRED DISTRITAL'!$B:$XFD,
            _xlfn.XMATCH($G$1,'CENEPRED DISTRITAL'!$A:$A,0),
            _xlfn.XMATCH(A786,'CENEPRED DISTRITAL'!$B$1:$XFD$1,0)
        )&lt;&gt;"",
        "CON COBERTURA CENEPRED",
        "SIN COBERTURA CENEPRED"
    ),
    "SIN COBERTURA CENEPRED"
)</f>
        <v>SIN COBERTURA CENEPRED</v>
      </c>
      <c r="H786" t="str" cm="1">
        <f t="array" ref="H786">IFERROR(
    IF(
        INDEX(
            'CENEPRED DISTRITAL'!$B:$XFD,
            _xlfn.XMATCH($H$1,'CENEPRED DISTRITAL'!$A:$A,0),
            _xlfn.XMATCH(A786,'CENEPRED DISTRITAL'!$B$1:$XFD$1,0)
        )&lt;&gt;"",
        "CON COBERTURA CENEPRED",
        "SIN COBERTURA CENEPRED"
    ),
    "SIN COBERTURA CENEPRED"
)</f>
        <v>SIN COBERTURA CENEPRED</v>
      </c>
    </row>
    <row r="787" spans="1:8" x14ac:dyDescent="0.35">
      <c r="A787" s="359">
        <v>81103</v>
      </c>
      <c r="B787" t="s">
        <v>36830</v>
      </c>
      <c r="C787">
        <v>811</v>
      </c>
      <c r="D787">
        <v>8</v>
      </c>
      <c r="E787" t="str">
        <f>_xlfn.XLOOKUP(D787,'Ubigeo Departamental'!A:A,'Ubigeo Departamental'!B:B)</f>
        <v>Cusco</v>
      </c>
      <c r="F787" t="str" cm="1">
        <f t="array" ref="F787">IFERROR(IF(INDEX('CENEPRED DISTRITAL'!$B:$XFD,
            _xlfn.XMATCH($F$1,'CENEPRED DISTRITAL'!$A:$A,0),
            _xlfn.XMATCH(A787,'CENEPRED DISTRITAL'!$B$1:$XFD$1,0)
        )&lt;&gt;"",        "CON COBERTURA CENEPRED",        "SIN COBERTURA CENEPRED"    ),    "SIN COBERTURA CENEPRED")</f>
        <v>SIN COBERTURA CENEPRED</v>
      </c>
      <c r="G787" t="str" cm="1">
        <f t="array" ref="G787">IFERROR(
    IF(
        INDEX(
            'CENEPRED DISTRITAL'!$B:$XFD,
            _xlfn.XMATCH($G$1,'CENEPRED DISTRITAL'!$A:$A,0),
            _xlfn.XMATCH(A787,'CENEPRED DISTRITAL'!$B$1:$XFD$1,0)
        )&lt;&gt;"",
        "CON COBERTURA CENEPRED",
        "SIN COBERTURA CENEPRED"
    ),
    "SIN COBERTURA CENEPRED"
)</f>
        <v>SIN COBERTURA CENEPRED</v>
      </c>
      <c r="H787" t="str" cm="1">
        <f t="array" ref="H787">IFERROR(
    IF(
        INDEX(
            'CENEPRED DISTRITAL'!$B:$XFD,
            _xlfn.XMATCH($H$1,'CENEPRED DISTRITAL'!$A:$A,0),
            _xlfn.XMATCH(A787,'CENEPRED DISTRITAL'!$B$1:$XFD$1,0)
        )&lt;&gt;"",
        "CON COBERTURA CENEPRED",
        "SIN COBERTURA CENEPRED"
    ),
    "SIN COBERTURA CENEPRED"
)</f>
        <v>SIN COBERTURA CENEPRED</v>
      </c>
    </row>
    <row r="788" spans="1:8" x14ac:dyDescent="0.35">
      <c r="A788" s="359">
        <v>81104</v>
      </c>
      <c r="B788" t="s">
        <v>34626</v>
      </c>
      <c r="C788">
        <v>811</v>
      </c>
      <c r="D788">
        <v>8</v>
      </c>
      <c r="E788" t="str">
        <f>_xlfn.XLOOKUP(D788,'Ubigeo Departamental'!A:A,'Ubigeo Departamental'!B:B)</f>
        <v>Cusco</v>
      </c>
      <c r="F788" t="str" cm="1">
        <f t="array" ref="F788">IFERROR(IF(INDEX('CENEPRED DISTRITAL'!$B:$XFD,
            _xlfn.XMATCH($F$1,'CENEPRED DISTRITAL'!$A:$A,0),
            _xlfn.XMATCH(A788,'CENEPRED DISTRITAL'!$B$1:$XFD$1,0)
        )&lt;&gt;"",        "CON COBERTURA CENEPRED",        "SIN COBERTURA CENEPRED"    ),    "SIN COBERTURA CENEPRED")</f>
        <v>SIN COBERTURA CENEPRED</v>
      </c>
      <c r="G788" t="str" cm="1">
        <f t="array" ref="G788">IFERROR(
    IF(
        INDEX(
            'CENEPRED DISTRITAL'!$B:$XFD,
            _xlfn.XMATCH($G$1,'CENEPRED DISTRITAL'!$A:$A,0),
            _xlfn.XMATCH(A788,'CENEPRED DISTRITAL'!$B$1:$XFD$1,0)
        )&lt;&gt;"",
        "CON COBERTURA CENEPRED",
        "SIN COBERTURA CENEPRED"
    ),
    "SIN COBERTURA CENEPRED"
)</f>
        <v>SIN COBERTURA CENEPRED</v>
      </c>
      <c r="H788" t="str" cm="1">
        <f t="array" ref="H788">IFERROR(
    IF(
        INDEX(
            'CENEPRED DISTRITAL'!$B:$XFD,
            _xlfn.XMATCH($H$1,'CENEPRED DISTRITAL'!$A:$A,0),
            _xlfn.XMATCH(A788,'CENEPRED DISTRITAL'!$B$1:$XFD$1,0)
        )&lt;&gt;"",
        "CON COBERTURA CENEPRED",
        "SIN COBERTURA CENEPRED"
    ),
    "SIN COBERTURA CENEPRED"
)</f>
        <v>SIN COBERTURA CENEPRED</v>
      </c>
    </row>
    <row r="789" spans="1:8" x14ac:dyDescent="0.35">
      <c r="A789" s="359">
        <v>81105</v>
      </c>
      <c r="B789" t="s">
        <v>34348</v>
      </c>
      <c r="C789">
        <v>811</v>
      </c>
      <c r="D789">
        <v>8</v>
      </c>
      <c r="E789" t="str">
        <f>_xlfn.XLOOKUP(D789,'Ubigeo Departamental'!A:A,'Ubigeo Departamental'!B:B)</f>
        <v>Cusco</v>
      </c>
      <c r="F789" t="str" cm="1">
        <f t="array" ref="F789">IFERROR(IF(INDEX('CENEPRED DISTRITAL'!$B:$XFD,
            _xlfn.XMATCH($F$1,'CENEPRED DISTRITAL'!$A:$A,0),
            _xlfn.XMATCH(A789,'CENEPRED DISTRITAL'!$B$1:$XFD$1,0)
        )&lt;&gt;"",        "CON COBERTURA CENEPRED",        "SIN COBERTURA CENEPRED"    ),    "SIN COBERTURA CENEPRED")</f>
        <v>SIN COBERTURA CENEPRED</v>
      </c>
      <c r="G789" t="str" cm="1">
        <f t="array" ref="G789">IFERROR(
    IF(
        INDEX(
            'CENEPRED DISTRITAL'!$B:$XFD,
            _xlfn.XMATCH($G$1,'CENEPRED DISTRITAL'!$A:$A,0),
            _xlfn.XMATCH(A789,'CENEPRED DISTRITAL'!$B$1:$XFD$1,0)
        )&lt;&gt;"",
        "CON COBERTURA CENEPRED",
        "SIN COBERTURA CENEPRED"
    ),
    "SIN COBERTURA CENEPRED"
)</f>
        <v>SIN COBERTURA CENEPRED</v>
      </c>
      <c r="H789" t="str" cm="1">
        <f t="array" ref="H789">IFERROR(
    IF(
        INDEX(
            'CENEPRED DISTRITAL'!$B:$XFD,
            _xlfn.XMATCH($H$1,'CENEPRED DISTRITAL'!$A:$A,0),
            _xlfn.XMATCH(A789,'CENEPRED DISTRITAL'!$B$1:$XFD$1,0)
        )&lt;&gt;"",
        "CON COBERTURA CENEPRED",
        "SIN COBERTURA CENEPRED"
    ),
    "SIN COBERTURA CENEPRED"
)</f>
        <v>SIN COBERTURA CENEPRED</v>
      </c>
    </row>
    <row r="790" spans="1:8" x14ac:dyDescent="0.35">
      <c r="A790" s="359">
        <v>81106</v>
      </c>
      <c r="B790" t="s">
        <v>36831</v>
      </c>
      <c r="C790">
        <v>811</v>
      </c>
      <c r="D790">
        <v>8</v>
      </c>
      <c r="E790" t="str">
        <f>_xlfn.XLOOKUP(D790,'Ubigeo Departamental'!A:A,'Ubigeo Departamental'!B:B)</f>
        <v>Cusco</v>
      </c>
      <c r="F790" t="str" cm="1">
        <f t="array" ref="F790">IFERROR(IF(INDEX('CENEPRED DISTRITAL'!$B:$XFD,
            _xlfn.XMATCH($F$1,'CENEPRED DISTRITAL'!$A:$A,0),
            _xlfn.XMATCH(A790,'CENEPRED DISTRITAL'!$B$1:$XFD$1,0)
        )&lt;&gt;"",        "CON COBERTURA CENEPRED",        "SIN COBERTURA CENEPRED"    ),    "SIN COBERTURA CENEPRED")</f>
        <v>SIN COBERTURA CENEPRED</v>
      </c>
      <c r="G790" t="str" cm="1">
        <f t="array" ref="G790">IFERROR(
    IF(
        INDEX(
            'CENEPRED DISTRITAL'!$B:$XFD,
            _xlfn.XMATCH($G$1,'CENEPRED DISTRITAL'!$A:$A,0),
            _xlfn.XMATCH(A790,'CENEPRED DISTRITAL'!$B$1:$XFD$1,0)
        )&lt;&gt;"",
        "CON COBERTURA CENEPRED",
        "SIN COBERTURA CENEPRED"
    ),
    "SIN COBERTURA CENEPRED"
)</f>
        <v>SIN COBERTURA CENEPRED</v>
      </c>
      <c r="H790" t="str" cm="1">
        <f t="array" ref="H790">IFERROR(
    IF(
        INDEX(
            'CENEPRED DISTRITAL'!$B:$XFD,
            _xlfn.XMATCH($H$1,'CENEPRED DISTRITAL'!$A:$A,0),
            _xlfn.XMATCH(A790,'CENEPRED DISTRITAL'!$B$1:$XFD$1,0)
        )&lt;&gt;"",
        "CON COBERTURA CENEPRED",
        "SIN COBERTURA CENEPRED"
    ),
    "SIN COBERTURA CENEPRED"
)</f>
        <v>SIN COBERTURA CENEPRED</v>
      </c>
    </row>
    <row r="791" spans="1:8" x14ac:dyDescent="0.35">
      <c r="A791" s="359">
        <v>81201</v>
      </c>
      <c r="B791" t="s">
        <v>31620</v>
      </c>
      <c r="C791">
        <v>812</v>
      </c>
      <c r="D791">
        <v>8</v>
      </c>
      <c r="E791" t="str">
        <f>_xlfn.XLOOKUP(D791,'Ubigeo Departamental'!A:A,'Ubigeo Departamental'!B:B)</f>
        <v>Cusco</v>
      </c>
      <c r="F791" t="str" cm="1">
        <f t="array" ref="F791">IFERROR(IF(INDEX('CENEPRED DISTRITAL'!$B:$XFD,
            _xlfn.XMATCH($F$1,'CENEPRED DISTRITAL'!$A:$A,0),
            _xlfn.XMATCH(A791,'CENEPRED DISTRITAL'!$B$1:$XFD$1,0)
        )&lt;&gt;"",        "CON COBERTURA CENEPRED",        "SIN COBERTURA CENEPRED"    ),    "SIN COBERTURA CENEPRED")</f>
        <v>CON COBERTURA CENEPRED</v>
      </c>
      <c r="G791" t="str" cm="1">
        <f t="array" ref="G791">IFERROR(
    IF(
        INDEX(
            'CENEPRED DISTRITAL'!$B:$XFD,
            _xlfn.XMATCH($G$1,'CENEPRED DISTRITAL'!$A:$A,0),
            _xlfn.XMATCH(A791,'CENEPRED DISTRITAL'!$B$1:$XFD$1,0)
        )&lt;&gt;"",
        "CON COBERTURA CENEPRED",
        "SIN COBERTURA CENEPRED"
    ),
    "SIN COBERTURA CENEPRED"
)</f>
        <v>CON COBERTURA CENEPRED</v>
      </c>
      <c r="H791" t="str" cm="1">
        <f t="array" ref="H791">IFERROR(
    IF(
        INDEX(
            'CENEPRED DISTRITAL'!$B:$XFD,
            _xlfn.XMATCH($H$1,'CENEPRED DISTRITAL'!$A:$A,0),
            _xlfn.XMATCH(A791,'CENEPRED DISTRITAL'!$B$1:$XFD$1,0)
        )&lt;&gt;"",
        "CON COBERTURA CENEPRED",
        "SIN COBERTURA CENEPRED"
    ),
    "SIN COBERTURA CENEPRED"
)</f>
        <v>CON COBERTURA CENEPRED</v>
      </c>
    </row>
    <row r="792" spans="1:8" x14ac:dyDescent="0.35">
      <c r="A792" s="359">
        <v>81202</v>
      </c>
      <c r="B792" t="s">
        <v>34627</v>
      </c>
      <c r="C792">
        <v>812</v>
      </c>
      <c r="D792">
        <v>8</v>
      </c>
      <c r="E792" t="str">
        <f>_xlfn.XLOOKUP(D792,'Ubigeo Departamental'!A:A,'Ubigeo Departamental'!B:B)</f>
        <v>Cusco</v>
      </c>
      <c r="F792" t="str" cm="1">
        <f t="array" ref="F792">IFERROR(IF(INDEX('CENEPRED DISTRITAL'!$B:$XFD,
            _xlfn.XMATCH($F$1,'CENEPRED DISTRITAL'!$A:$A,0),
            _xlfn.XMATCH(A792,'CENEPRED DISTRITAL'!$B$1:$XFD$1,0)
        )&lt;&gt;"",        "CON COBERTURA CENEPRED",        "SIN COBERTURA CENEPRED"    ),    "SIN COBERTURA CENEPRED")</f>
        <v>SIN COBERTURA CENEPRED</v>
      </c>
      <c r="G792" t="str" cm="1">
        <f t="array" ref="G792">IFERROR(
    IF(
        INDEX(
            'CENEPRED DISTRITAL'!$B:$XFD,
            _xlfn.XMATCH($G$1,'CENEPRED DISTRITAL'!$A:$A,0),
            _xlfn.XMATCH(A792,'CENEPRED DISTRITAL'!$B$1:$XFD$1,0)
        )&lt;&gt;"",
        "CON COBERTURA CENEPRED",
        "SIN COBERTURA CENEPRED"
    ),
    "SIN COBERTURA CENEPRED"
)</f>
        <v>SIN COBERTURA CENEPRED</v>
      </c>
      <c r="H792" t="str" cm="1">
        <f t="array" ref="H792">IFERROR(
    IF(
        INDEX(
            'CENEPRED DISTRITAL'!$B:$XFD,
            _xlfn.XMATCH($H$1,'CENEPRED DISTRITAL'!$A:$A,0),
            _xlfn.XMATCH(A792,'CENEPRED DISTRITAL'!$B$1:$XFD$1,0)
        )&lt;&gt;"",
        "CON COBERTURA CENEPRED",
        "SIN COBERTURA CENEPRED"
    ),
    "SIN COBERTURA CENEPRED"
)</f>
        <v>SIN COBERTURA CENEPRED</v>
      </c>
    </row>
    <row r="793" spans="1:8" x14ac:dyDescent="0.35">
      <c r="A793" s="359">
        <v>81203</v>
      </c>
      <c r="B793" t="s">
        <v>34628</v>
      </c>
      <c r="C793">
        <v>812</v>
      </c>
      <c r="D793">
        <v>8</v>
      </c>
      <c r="E793" t="str">
        <f>_xlfn.XLOOKUP(D793,'Ubigeo Departamental'!A:A,'Ubigeo Departamental'!B:B)</f>
        <v>Cusco</v>
      </c>
      <c r="F793" t="str" cm="1">
        <f t="array" ref="F793">IFERROR(IF(INDEX('CENEPRED DISTRITAL'!$B:$XFD,
            _xlfn.XMATCH($F$1,'CENEPRED DISTRITAL'!$A:$A,0),
            _xlfn.XMATCH(A793,'CENEPRED DISTRITAL'!$B$1:$XFD$1,0)
        )&lt;&gt;"",        "CON COBERTURA CENEPRED",        "SIN COBERTURA CENEPRED"    ),    "SIN COBERTURA CENEPRED")</f>
        <v>SIN COBERTURA CENEPRED</v>
      </c>
      <c r="G793" t="str" cm="1">
        <f t="array" ref="G793">IFERROR(
    IF(
        INDEX(
            'CENEPRED DISTRITAL'!$B:$XFD,
            _xlfn.XMATCH($G$1,'CENEPRED DISTRITAL'!$A:$A,0),
            _xlfn.XMATCH(A793,'CENEPRED DISTRITAL'!$B$1:$XFD$1,0)
        )&lt;&gt;"",
        "CON COBERTURA CENEPRED",
        "SIN COBERTURA CENEPRED"
    ),
    "SIN COBERTURA CENEPRED"
)</f>
        <v>SIN COBERTURA CENEPRED</v>
      </c>
      <c r="H793" t="str" cm="1">
        <f t="array" ref="H793">IFERROR(
    IF(
        INDEX(
            'CENEPRED DISTRITAL'!$B:$XFD,
            _xlfn.XMATCH($H$1,'CENEPRED DISTRITAL'!$A:$A,0),
            _xlfn.XMATCH(A793,'CENEPRED DISTRITAL'!$B$1:$XFD$1,0)
        )&lt;&gt;"",
        "CON COBERTURA CENEPRED",
        "SIN COBERTURA CENEPRED"
    ),
    "SIN COBERTURA CENEPRED"
)</f>
        <v>SIN COBERTURA CENEPRED</v>
      </c>
    </row>
    <row r="794" spans="1:8" x14ac:dyDescent="0.35">
      <c r="A794" s="359">
        <v>81204</v>
      </c>
      <c r="B794" t="s">
        <v>36832</v>
      </c>
      <c r="C794">
        <v>812</v>
      </c>
      <c r="D794">
        <v>8</v>
      </c>
      <c r="E794" t="str">
        <f>_xlfn.XLOOKUP(D794,'Ubigeo Departamental'!A:A,'Ubigeo Departamental'!B:B)</f>
        <v>Cusco</v>
      </c>
      <c r="F794" t="str" cm="1">
        <f t="array" ref="F794">IFERROR(IF(INDEX('CENEPRED DISTRITAL'!$B:$XFD,
            _xlfn.XMATCH($F$1,'CENEPRED DISTRITAL'!$A:$A,0),
            _xlfn.XMATCH(A794,'CENEPRED DISTRITAL'!$B$1:$XFD$1,0)
        )&lt;&gt;"",        "CON COBERTURA CENEPRED",        "SIN COBERTURA CENEPRED"    ),    "SIN COBERTURA CENEPRED")</f>
        <v>SIN COBERTURA CENEPRED</v>
      </c>
      <c r="G794" t="str" cm="1">
        <f t="array" ref="G794">IFERROR(
    IF(
        INDEX(
            'CENEPRED DISTRITAL'!$B:$XFD,
            _xlfn.XMATCH($G$1,'CENEPRED DISTRITAL'!$A:$A,0),
            _xlfn.XMATCH(A794,'CENEPRED DISTRITAL'!$B$1:$XFD$1,0)
        )&lt;&gt;"",
        "CON COBERTURA CENEPRED",
        "SIN COBERTURA CENEPRED"
    ),
    "SIN COBERTURA CENEPRED"
)</f>
        <v>SIN COBERTURA CENEPRED</v>
      </c>
      <c r="H794" t="str" cm="1">
        <f t="array" ref="H794">IFERROR(
    IF(
        INDEX(
            'CENEPRED DISTRITAL'!$B:$XFD,
            _xlfn.XMATCH($H$1,'CENEPRED DISTRITAL'!$A:$A,0),
            _xlfn.XMATCH(A794,'CENEPRED DISTRITAL'!$B$1:$XFD$1,0)
        )&lt;&gt;"",
        "CON COBERTURA CENEPRED",
        "SIN COBERTURA CENEPRED"
    ),
    "SIN COBERTURA CENEPRED"
)</f>
        <v>SIN COBERTURA CENEPRED</v>
      </c>
    </row>
    <row r="795" spans="1:8" x14ac:dyDescent="0.35">
      <c r="A795" s="359">
        <v>81205</v>
      </c>
      <c r="B795" t="s">
        <v>34349</v>
      </c>
      <c r="C795">
        <v>812</v>
      </c>
      <c r="D795">
        <v>8</v>
      </c>
      <c r="E795" t="str">
        <f>_xlfn.XLOOKUP(D795,'Ubigeo Departamental'!A:A,'Ubigeo Departamental'!B:B)</f>
        <v>Cusco</v>
      </c>
      <c r="F795" t="str" cm="1">
        <f t="array" ref="F795">IFERROR(IF(INDEX('CENEPRED DISTRITAL'!$B:$XFD,
            _xlfn.XMATCH($F$1,'CENEPRED DISTRITAL'!$A:$A,0),
            _xlfn.XMATCH(A795,'CENEPRED DISTRITAL'!$B$1:$XFD$1,0)
        )&lt;&gt;"",        "CON COBERTURA CENEPRED",        "SIN COBERTURA CENEPRED"    ),    "SIN COBERTURA CENEPRED")</f>
        <v>SIN COBERTURA CENEPRED</v>
      </c>
      <c r="G795" t="str" cm="1">
        <f t="array" ref="G795">IFERROR(
    IF(
        INDEX(
            'CENEPRED DISTRITAL'!$B:$XFD,
            _xlfn.XMATCH($G$1,'CENEPRED DISTRITAL'!$A:$A,0),
            _xlfn.XMATCH(A795,'CENEPRED DISTRITAL'!$B$1:$XFD$1,0)
        )&lt;&gt;"",
        "CON COBERTURA CENEPRED",
        "SIN COBERTURA CENEPRED"
    ),
    "SIN COBERTURA CENEPRED"
)</f>
        <v>SIN COBERTURA CENEPRED</v>
      </c>
      <c r="H795" t="str" cm="1">
        <f t="array" ref="H795">IFERROR(
    IF(
        INDEX(
            'CENEPRED DISTRITAL'!$B:$XFD,
            _xlfn.XMATCH($H$1,'CENEPRED DISTRITAL'!$A:$A,0),
            _xlfn.XMATCH(A795,'CENEPRED DISTRITAL'!$B$1:$XFD$1,0)
        )&lt;&gt;"",
        "CON COBERTURA CENEPRED",
        "SIN COBERTURA CENEPRED"
    ),
    "SIN COBERTURA CENEPRED"
)</f>
        <v>SIN COBERTURA CENEPRED</v>
      </c>
    </row>
    <row r="796" spans="1:8" x14ac:dyDescent="0.35">
      <c r="A796" s="359">
        <v>81206</v>
      </c>
      <c r="B796" t="s">
        <v>36833</v>
      </c>
      <c r="C796">
        <v>812</v>
      </c>
      <c r="D796">
        <v>8</v>
      </c>
      <c r="E796" t="str">
        <f>_xlfn.XLOOKUP(D796,'Ubigeo Departamental'!A:A,'Ubigeo Departamental'!B:B)</f>
        <v>Cusco</v>
      </c>
      <c r="F796" t="str" cm="1">
        <f t="array" ref="F796">IFERROR(IF(INDEX('CENEPRED DISTRITAL'!$B:$XFD,
            _xlfn.XMATCH($F$1,'CENEPRED DISTRITAL'!$A:$A,0),
            _xlfn.XMATCH(A796,'CENEPRED DISTRITAL'!$B$1:$XFD$1,0)
        )&lt;&gt;"",        "CON COBERTURA CENEPRED",        "SIN COBERTURA CENEPRED"    ),    "SIN COBERTURA CENEPRED")</f>
        <v>SIN COBERTURA CENEPRED</v>
      </c>
      <c r="G796" t="str" cm="1">
        <f t="array" ref="G796">IFERROR(
    IF(
        INDEX(
            'CENEPRED DISTRITAL'!$B:$XFD,
            _xlfn.XMATCH($G$1,'CENEPRED DISTRITAL'!$A:$A,0),
            _xlfn.XMATCH(A796,'CENEPRED DISTRITAL'!$B$1:$XFD$1,0)
        )&lt;&gt;"",
        "CON COBERTURA CENEPRED",
        "SIN COBERTURA CENEPRED"
    ),
    "SIN COBERTURA CENEPRED"
)</f>
        <v>SIN COBERTURA CENEPRED</v>
      </c>
      <c r="H796" t="str" cm="1">
        <f t="array" ref="H796">IFERROR(
    IF(
        INDEX(
            'CENEPRED DISTRITAL'!$B:$XFD,
            _xlfn.XMATCH($H$1,'CENEPRED DISTRITAL'!$A:$A,0),
            _xlfn.XMATCH(A796,'CENEPRED DISTRITAL'!$B$1:$XFD$1,0)
        )&lt;&gt;"",
        "CON COBERTURA CENEPRED",
        "SIN COBERTURA CENEPRED"
    ),
    "SIN COBERTURA CENEPRED"
)</f>
        <v>SIN COBERTURA CENEPRED</v>
      </c>
    </row>
    <row r="797" spans="1:8" x14ac:dyDescent="0.35">
      <c r="A797" s="359">
        <v>81207</v>
      </c>
      <c r="B797" t="s">
        <v>34629</v>
      </c>
      <c r="C797">
        <v>812</v>
      </c>
      <c r="D797">
        <v>8</v>
      </c>
      <c r="E797" t="str">
        <f>_xlfn.XLOOKUP(D797,'Ubigeo Departamental'!A:A,'Ubigeo Departamental'!B:B)</f>
        <v>Cusco</v>
      </c>
      <c r="F797" t="str" cm="1">
        <f t="array" ref="F797">IFERROR(IF(INDEX('CENEPRED DISTRITAL'!$B:$XFD,
            _xlfn.XMATCH($F$1,'CENEPRED DISTRITAL'!$A:$A,0),
            _xlfn.XMATCH(A797,'CENEPRED DISTRITAL'!$B$1:$XFD$1,0)
        )&lt;&gt;"",        "CON COBERTURA CENEPRED",        "SIN COBERTURA CENEPRED"    ),    "SIN COBERTURA CENEPRED")</f>
        <v>SIN COBERTURA CENEPRED</v>
      </c>
      <c r="G797" t="str" cm="1">
        <f t="array" ref="G797">IFERROR(
    IF(
        INDEX(
            'CENEPRED DISTRITAL'!$B:$XFD,
            _xlfn.XMATCH($G$1,'CENEPRED DISTRITAL'!$A:$A,0),
            _xlfn.XMATCH(A797,'CENEPRED DISTRITAL'!$B$1:$XFD$1,0)
        )&lt;&gt;"",
        "CON COBERTURA CENEPRED",
        "SIN COBERTURA CENEPRED"
    ),
    "SIN COBERTURA CENEPRED"
)</f>
        <v>SIN COBERTURA CENEPRED</v>
      </c>
      <c r="H797" t="str" cm="1">
        <f t="array" ref="H797">IFERROR(
    IF(
        INDEX(
            'CENEPRED DISTRITAL'!$B:$XFD,
            _xlfn.XMATCH($H$1,'CENEPRED DISTRITAL'!$A:$A,0),
            _xlfn.XMATCH(A797,'CENEPRED DISTRITAL'!$B$1:$XFD$1,0)
        )&lt;&gt;"",
        "CON COBERTURA CENEPRED",
        "SIN COBERTURA CENEPRED"
    ),
    "SIN COBERTURA CENEPRED"
)</f>
        <v>SIN COBERTURA CENEPRED</v>
      </c>
    </row>
    <row r="798" spans="1:8" x14ac:dyDescent="0.35">
      <c r="A798" s="359">
        <v>81208</v>
      </c>
      <c r="B798" t="s">
        <v>34566</v>
      </c>
      <c r="C798">
        <v>812</v>
      </c>
      <c r="D798">
        <v>8</v>
      </c>
      <c r="E798" t="str">
        <f>_xlfn.XLOOKUP(D798,'Ubigeo Departamental'!A:A,'Ubigeo Departamental'!B:B)</f>
        <v>Cusco</v>
      </c>
      <c r="F798" t="str" cm="1">
        <f t="array" ref="F798">IFERROR(IF(INDEX('CENEPRED DISTRITAL'!$B:$XFD,
            _xlfn.XMATCH($F$1,'CENEPRED DISTRITAL'!$A:$A,0),
            _xlfn.XMATCH(A798,'CENEPRED DISTRITAL'!$B$1:$XFD$1,0)
        )&lt;&gt;"",        "CON COBERTURA CENEPRED",        "SIN COBERTURA CENEPRED"    ),    "SIN COBERTURA CENEPRED")</f>
        <v>SIN COBERTURA CENEPRED</v>
      </c>
      <c r="G798" t="str" cm="1">
        <f t="array" ref="G798">IFERROR(
    IF(
        INDEX(
            'CENEPRED DISTRITAL'!$B:$XFD,
            _xlfn.XMATCH($G$1,'CENEPRED DISTRITAL'!$A:$A,0),
            _xlfn.XMATCH(A798,'CENEPRED DISTRITAL'!$B$1:$XFD$1,0)
        )&lt;&gt;"",
        "CON COBERTURA CENEPRED",
        "SIN COBERTURA CENEPRED"
    ),
    "SIN COBERTURA CENEPRED"
)</f>
        <v>SIN COBERTURA CENEPRED</v>
      </c>
      <c r="H798" t="str" cm="1">
        <f t="array" ref="H798">IFERROR(
    IF(
        INDEX(
            'CENEPRED DISTRITAL'!$B:$XFD,
            _xlfn.XMATCH($H$1,'CENEPRED DISTRITAL'!$A:$A,0),
            _xlfn.XMATCH(A798,'CENEPRED DISTRITAL'!$B$1:$XFD$1,0)
        )&lt;&gt;"",
        "CON COBERTURA CENEPRED",
        "SIN COBERTURA CENEPRED"
    ),
    "SIN COBERTURA CENEPRED"
)</f>
        <v>SIN COBERTURA CENEPRED</v>
      </c>
    </row>
    <row r="799" spans="1:8" x14ac:dyDescent="0.35">
      <c r="A799" s="359">
        <v>81209</v>
      </c>
      <c r="B799" t="s">
        <v>36834</v>
      </c>
      <c r="C799">
        <v>812</v>
      </c>
      <c r="D799">
        <v>8</v>
      </c>
      <c r="E799" t="str">
        <f>_xlfn.XLOOKUP(D799,'Ubigeo Departamental'!A:A,'Ubigeo Departamental'!B:B)</f>
        <v>Cusco</v>
      </c>
      <c r="F799" t="str" cm="1">
        <f t="array" ref="F799">IFERROR(IF(INDEX('CENEPRED DISTRITAL'!$B:$XFD,
            _xlfn.XMATCH($F$1,'CENEPRED DISTRITAL'!$A:$A,0),
            _xlfn.XMATCH(A799,'CENEPRED DISTRITAL'!$B$1:$XFD$1,0)
        )&lt;&gt;"",        "CON COBERTURA CENEPRED",        "SIN COBERTURA CENEPRED"    ),    "SIN COBERTURA CENEPRED")</f>
        <v>SIN COBERTURA CENEPRED</v>
      </c>
      <c r="G799" t="str" cm="1">
        <f t="array" ref="G799">IFERROR(
    IF(
        INDEX(
            'CENEPRED DISTRITAL'!$B:$XFD,
            _xlfn.XMATCH($G$1,'CENEPRED DISTRITAL'!$A:$A,0),
            _xlfn.XMATCH(A799,'CENEPRED DISTRITAL'!$B$1:$XFD$1,0)
        )&lt;&gt;"",
        "CON COBERTURA CENEPRED",
        "SIN COBERTURA CENEPRED"
    ),
    "SIN COBERTURA CENEPRED"
)</f>
        <v>SIN COBERTURA CENEPRED</v>
      </c>
      <c r="H799" t="str" cm="1">
        <f t="array" ref="H799">IFERROR(
    IF(
        INDEX(
            'CENEPRED DISTRITAL'!$B:$XFD,
            _xlfn.XMATCH($H$1,'CENEPRED DISTRITAL'!$A:$A,0),
            _xlfn.XMATCH(A799,'CENEPRED DISTRITAL'!$B$1:$XFD$1,0)
        )&lt;&gt;"",
        "CON COBERTURA CENEPRED",
        "SIN COBERTURA CENEPRED"
    ),
    "SIN COBERTURA CENEPRED"
)</f>
        <v>SIN COBERTURA CENEPRED</v>
      </c>
    </row>
    <row r="800" spans="1:8" x14ac:dyDescent="0.35">
      <c r="A800" s="359">
        <v>81210</v>
      </c>
      <c r="B800" t="s">
        <v>34252</v>
      </c>
      <c r="C800">
        <v>812</v>
      </c>
      <c r="D800">
        <v>8</v>
      </c>
      <c r="E800" t="str">
        <f>_xlfn.XLOOKUP(D800,'Ubigeo Departamental'!A:A,'Ubigeo Departamental'!B:B)</f>
        <v>Cusco</v>
      </c>
      <c r="F800" t="str" cm="1">
        <f t="array" ref="F800">IFERROR(IF(INDEX('CENEPRED DISTRITAL'!$B:$XFD,
            _xlfn.XMATCH($F$1,'CENEPRED DISTRITAL'!$A:$A,0),
            _xlfn.XMATCH(A800,'CENEPRED DISTRITAL'!$B$1:$XFD$1,0)
        )&lt;&gt;"",        "CON COBERTURA CENEPRED",        "SIN COBERTURA CENEPRED"    ),    "SIN COBERTURA CENEPRED")</f>
        <v>SIN COBERTURA CENEPRED</v>
      </c>
      <c r="G800" t="str" cm="1">
        <f t="array" ref="G800">IFERROR(
    IF(
        INDEX(
            'CENEPRED DISTRITAL'!$B:$XFD,
            _xlfn.XMATCH($G$1,'CENEPRED DISTRITAL'!$A:$A,0),
            _xlfn.XMATCH(A800,'CENEPRED DISTRITAL'!$B$1:$XFD$1,0)
        )&lt;&gt;"",
        "CON COBERTURA CENEPRED",
        "SIN COBERTURA CENEPRED"
    ),
    "SIN COBERTURA CENEPRED"
)</f>
        <v>SIN COBERTURA CENEPRED</v>
      </c>
      <c r="H800" t="str" cm="1">
        <f t="array" ref="H800">IFERROR(
    IF(
        INDEX(
            'CENEPRED DISTRITAL'!$B:$XFD,
            _xlfn.XMATCH($H$1,'CENEPRED DISTRITAL'!$A:$A,0),
            _xlfn.XMATCH(A800,'CENEPRED DISTRITAL'!$B$1:$XFD$1,0)
        )&lt;&gt;"",
        "CON COBERTURA CENEPRED",
        "SIN COBERTURA CENEPRED"
    ),
    "SIN COBERTURA CENEPRED"
)</f>
        <v>SIN COBERTURA CENEPRED</v>
      </c>
    </row>
    <row r="801" spans="1:8" x14ac:dyDescent="0.35">
      <c r="A801" s="359">
        <v>81211</v>
      </c>
      <c r="B801" t="s">
        <v>34179</v>
      </c>
      <c r="C801">
        <v>812</v>
      </c>
      <c r="D801">
        <v>8</v>
      </c>
      <c r="E801" t="str">
        <f>_xlfn.XLOOKUP(D801,'Ubigeo Departamental'!A:A,'Ubigeo Departamental'!B:B)</f>
        <v>Cusco</v>
      </c>
      <c r="F801" t="str" cm="1">
        <f t="array" ref="F801">IFERROR(IF(INDEX('CENEPRED DISTRITAL'!$B:$XFD,
            _xlfn.XMATCH($F$1,'CENEPRED DISTRITAL'!$A:$A,0),
            _xlfn.XMATCH(A801,'CENEPRED DISTRITAL'!$B$1:$XFD$1,0)
        )&lt;&gt;"",        "CON COBERTURA CENEPRED",        "SIN COBERTURA CENEPRED"    ),    "SIN COBERTURA CENEPRED")</f>
        <v>SIN COBERTURA CENEPRED</v>
      </c>
      <c r="G801" t="str" cm="1">
        <f t="array" ref="G801">IFERROR(
    IF(
        INDEX(
            'CENEPRED DISTRITAL'!$B:$XFD,
            _xlfn.XMATCH($G$1,'CENEPRED DISTRITAL'!$A:$A,0),
            _xlfn.XMATCH(A801,'CENEPRED DISTRITAL'!$B$1:$XFD$1,0)
        )&lt;&gt;"",
        "CON COBERTURA CENEPRED",
        "SIN COBERTURA CENEPRED"
    ),
    "SIN COBERTURA CENEPRED"
)</f>
        <v>SIN COBERTURA CENEPRED</v>
      </c>
      <c r="H801" t="str" cm="1">
        <f t="array" ref="H801">IFERROR(
    IF(
        INDEX(
            'CENEPRED DISTRITAL'!$B:$XFD,
            _xlfn.XMATCH($H$1,'CENEPRED DISTRITAL'!$A:$A,0),
            _xlfn.XMATCH(A801,'CENEPRED DISTRITAL'!$B$1:$XFD$1,0)
        )&lt;&gt;"",
        "CON COBERTURA CENEPRED",
        "SIN COBERTURA CENEPRED"
    ),
    "SIN COBERTURA CENEPRED"
)</f>
        <v>SIN COBERTURA CENEPRED</v>
      </c>
    </row>
    <row r="802" spans="1:8" x14ac:dyDescent="0.35">
      <c r="A802" s="359">
        <v>81212</v>
      </c>
      <c r="B802" t="s">
        <v>34306</v>
      </c>
      <c r="C802">
        <v>812</v>
      </c>
      <c r="D802">
        <v>8</v>
      </c>
      <c r="E802" t="str">
        <f>_xlfn.XLOOKUP(D802,'Ubigeo Departamental'!A:A,'Ubigeo Departamental'!B:B)</f>
        <v>Cusco</v>
      </c>
      <c r="F802" t="str" cm="1">
        <f t="array" ref="F802">IFERROR(IF(INDEX('CENEPRED DISTRITAL'!$B:$XFD,
            _xlfn.XMATCH($F$1,'CENEPRED DISTRITAL'!$A:$A,0),
            _xlfn.XMATCH(A802,'CENEPRED DISTRITAL'!$B$1:$XFD$1,0)
        )&lt;&gt;"",        "CON COBERTURA CENEPRED",        "SIN COBERTURA CENEPRED"    ),    "SIN COBERTURA CENEPRED")</f>
        <v>SIN COBERTURA CENEPRED</v>
      </c>
      <c r="G802" t="str" cm="1">
        <f t="array" ref="G802">IFERROR(
    IF(
        INDEX(
            'CENEPRED DISTRITAL'!$B:$XFD,
            _xlfn.XMATCH($G$1,'CENEPRED DISTRITAL'!$A:$A,0),
            _xlfn.XMATCH(A802,'CENEPRED DISTRITAL'!$B$1:$XFD$1,0)
        )&lt;&gt;"",
        "CON COBERTURA CENEPRED",
        "SIN COBERTURA CENEPRED"
    ),
    "SIN COBERTURA CENEPRED"
)</f>
        <v>SIN COBERTURA CENEPRED</v>
      </c>
      <c r="H802" t="str" cm="1">
        <f t="array" ref="H802">IFERROR(
    IF(
        INDEX(
            'CENEPRED DISTRITAL'!$B:$XFD,
            _xlfn.XMATCH($H$1,'CENEPRED DISTRITAL'!$A:$A,0),
            _xlfn.XMATCH(A802,'CENEPRED DISTRITAL'!$B$1:$XFD$1,0)
        )&lt;&gt;"",
        "CON COBERTURA CENEPRED",
        "SIN COBERTURA CENEPRED"
    ),
    "SIN COBERTURA CENEPRED"
)</f>
        <v>SIN COBERTURA CENEPRED</v>
      </c>
    </row>
    <row r="803" spans="1:8" x14ac:dyDescent="0.35">
      <c r="A803" s="359">
        <v>81301</v>
      </c>
      <c r="B803" t="s">
        <v>31570</v>
      </c>
      <c r="C803">
        <v>813</v>
      </c>
      <c r="D803">
        <v>8</v>
      </c>
      <c r="E803" t="str">
        <f>_xlfn.XLOOKUP(D803,'Ubigeo Departamental'!A:A,'Ubigeo Departamental'!B:B)</f>
        <v>Cusco</v>
      </c>
      <c r="F803" t="str" cm="1">
        <f t="array" ref="F803">IFERROR(IF(INDEX('CENEPRED DISTRITAL'!$B:$XFD,
            _xlfn.XMATCH($F$1,'CENEPRED DISTRITAL'!$A:$A,0),
            _xlfn.XMATCH(A803,'CENEPRED DISTRITAL'!$B$1:$XFD$1,0)
        )&lt;&gt;"",        "CON COBERTURA CENEPRED",        "SIN COBERTURA CENEPRED"    ),    "SIN COBERTURA CENEPRED")</f>
        <v>CON COBERTURA CENEPRED</v>
      </c>
      <c r="G803" t="str" cm="1">
        <f t="array" ref="G803">IFERROR(
    IF(
        INDEX(
            'CENEPRED DISTRITAL'!$B:$XFD,
            _xlfn.XMATCH($G$1,'CENEPRED DISTRITAL'!$A:$A,0),
            _xlfn.XMATCH(A803,'CENEPRED DISTRITAL'!$B$1:$XFD$1,0)
        )&lt;&gt;"",
        "CON COBERTURA CENEPRED",
        "SIN COBERTURA CENEPRED"
    ),
    "SIN COBERTURA CENEPRED"
)</f>
        <v>CON COBERTURA CENEPRED</v>
      </c>
      <c r="H803" t="str" cm="1">
        <f t="array" ref="H803">IFERROR(
    IF(
        INDEX(
            'CENEPRED DISTRITAL'!$B:$XFD,
            _xlfn.XMATCH($H$1,'CENEPRED DISTRITAL'!$A:$A,0),
            _xlfn.XMATCH(A803,'CENEPRED DISTRITAL'!$B$1:$XFD$1,0)
        )&lt;&gt;"",
        "CON COBERTURA CENEPRED",
        "SIN COBERTURA CENEPRED"
    ),
    "SIN COBERTURA CENEPRED"
)</f>
        <v>CON COBERTURA CENEPRED</v>
      </c>
    </row>
    <row r="804" spans="1:8" x14ac:dyDescent="0.35">
      <c r="A804" s="359">
        <v>81302</v>
      </c>
      <c r="B804" t="s">
        <v>34233</v>
      </c>
      <c r="C804">
        <v>813</v>
      </c>
      <c r="D804">
        <v>8</v>
      </c>
      <c r="E804" t="str">
        <f>_xlfn.XLOOKUP(D804,'Ubigeo Departamental'!A:A,'Ubigeo Departamental'!B:B)</f>
        <v>Cusco</v>
      </c>
      <c r="F804" t="str" cm="1">
        <f t="array" ref="F804">IFERROR(IF(INDEX('CENEPRED DISTRITAL'!$B:$XFD,
            _xlfn.XMATCH($F$1,'CENEPRED DISTRITAL'!$A:$A,0),
            _xlfn.XMATCH(A804,'CENEPRED DISTRITAL'!$B$1:$XFD$1,0)
        )&lt;&gt;"",        "CON COBERTURA CENEPRED",        "SIN COBERTURA CENEPRED"    ),    "SIN COBERTURA CENEPRED")</f>
        <v>SIN COBERTURA CENEPRED</v>
      </c>
      <c r="G804" t="str" cm="1">
        <f t="array" ref="G804">IFERROR(
    IF(
        INDEX(
            'CENEPRED DISTRITAL'!$B:$XFD,
            _xlfn.XMATCH($G$1,'CENEPRED DISTRITAL'!$A:$A,0),
            _xlfn.XMATCH(A804,'CENEPRED DISTRITAL'!$B$1:$XFD$1,0)
        )&lt;&gt;"",
        "CON COBERTURA CENEPRED",
        "SIN COBERTURA CENEPRED"
    ),
    "SIN COBERTURA CENEPRED"
)</f>
        <v>SIN COBERTURA CENEPRED</v>
      </c>
      <c r="H804" t="str" cm="1">
        <f t="array" ref="H804">IFERROR(
    IF(
        INDEX(
            'CENEPRED DISTRITAL'!$B:$XFD,
            _xlfn.XMATCH($H$1,'CENEPRED DISTRITAL'!$A:$A,0),
            _xlfn.XMATCH(A804,'CENEPRED DISTRITAL'!$B$1:$XFD$1,0)
        )&lt;&gt;"",
        "CON COBERTURA CENEPRED",
        "SIN COBERTURA CENEPRED"
    ),
    "SIN COBERTURA CENEPRED"
)</f>
        <v>SIN COBERTURA CENEPRED</v>
      </c>
    </row>
    <row r="805" spans="1:8" x14ac:dyDescent="0.35">
      <c r="A805" s="359">
        <v>81303</v>
      </c>
      <c r="B805" t="s">
        <v>34330</v>
      </c>
      <c r="C805">
        <v>813</v>
      </c>
      <c r="D805">
        <v>8</v>
      </c>
      <c r="E805" t="str">
        <f>_xlfn.XLOOKUP(D805,'Ubigeo Departamental'!A:A,'Ubigeo Departamental'!B:B)</f>
        <v>Cusco</v>
      </c>
      <c r="F805" t="str" cm="1">
        <f t="array" ref="F805">IFERROR(IF(INDEX('CENEPRED DISTRITAL'!$B:$XFD,
            _xlfn.XMATCH($F$1,'CENEPRED DISTRITAL'!$A:$A,0),
            _xlfn.XMATCH(A805,'CENEPRED DISTRITAL'!$B$1:$XFD$1,0)
        )&lt;&gt;"",        "CON COBERTURA CENEPRED",        "SIN COBERTURA CENEPRED"    ),    "SIN COBERTURA CENEPRED")</f>
        <v>SIN COBERTURA CENEPRED</v>
      </c>
      <c r="G805" t="str" cm="1">
        <f t="array" ref="G805">IFERROR(
    IF(
        INDEX(
            'CENEPRED DISTRITAL'!$B:$XFD,
            _xlfn.XMATCH($G$1,'CENEPRED DISTRITAL'!$A:$A,0),
            _xlfn.XMATCH(A805,'CENEPRED DISTRITAL'!$B$1:$XFD$1,0)
        )&lt;&gt;"",
        "CON COBERTURA CENEPRED",
        "SIN COBERTURA CENEPRED"
    ),
    "SIN COBERTURA CENEPRED"
)</f>
        <v>SIN COBERTURA CENEPRED</v>
      </c>
      <c r="H805" t="str" cm="1">
        <f t="array" ref="H805">IFERROR(
    IF(
        INDEX(
            'CENEPRED DISTRITAL'!$B:$XFD,
            _xlfn.XMATCH($H$1,'CENEPRED DISTRITAL'!$A:$A,0),
            _xlfn.XMATCH(A805,'CENEPRED DISTRITAL'!$B$1:$XFD$1,0)
        )&lt;&gt;"",
        "CON COBERTURA CENEPRED",
        "SIN COBERTURA CENEPRED"
    ),
    "SIN COBERTURA CENEPRED"
)</f>
        <v>SIN COBERTURA CENEPRED</v>
      </c>
    </row>
    <row r="806" spans="1:8" x14ac:dyDescent="0.35">
      <c r="A806" s="359">
        <v>81304</v>
      </c>
      <c r="B806" t="s">
        <v>31571</v>
      </c>
      <c r="C806">
        <v>813</v>
      </c>
      <c r="D806">
        <v>8</v>
      </c>
      <c r="E806" t="str">
        <f>_xlfn.XLOOKUP(D806,'Ubigeo Departamental'!A:A,'Ubigeo Departamental'!B:B)</f>
        <v>Cusco</v>
      </c>
      <c r="F806" t="str" cm="1">
        <f t="array" ref="F806">IFERROR(IF(INDEX('CENEPRED DISTRITAL'!$B:$XFD,
            _xlfn.XMATCH($F$1,'CENEPRED DISTRITAL'!$A:$A,0),
            _xlfn.XMATCH(A806,'CENEPRED DISTRITAL'!$B$1:$XFD$1,0)
        )&lt;&gt;"",        "CON COBERTURA CENEPRED",        "SIN COBERTURA CENEPRED"    ),    "SIN COBERTURA CENEPRED")</f>
        <v>CON COBERTURA CENEPRED</v>
      </c>
      <c r="G806" t="str" cm="1">
        <f t="array" ref="G806">IFERROR(
    IF(
        INDEX(
            'CENEPRED DISTRITAL'!$B:$XFD,
            _xlfn.XMATCH($G$1,'CENEPRED DISTRITAL'!$A:$A,0),
            _xlfn.XMATCH(A806,'CENEPRED DISTRITAL'!$B$1:$XFD$1,0)
        )&lt;&gt;"",
        "CON COBERTURA CENEPRED",
        "SIN COBERTURA CENEPRED"
    ),
    "SIN COBERTURA CENEPRED"
)</f>
        <v>CON COBERTURA CENEPRED</v>
      </c>
      <c r="H806" t="str" cm="1">
        <f t="array" ref="H806">IFERROR(
    IF(
        INDEX(
            'CENEPRED DISTRITAL'!$B:$XFD,
            _xlfn.XMATCH($H$1,'CENEPRED DISTRITAL'!$A:$A,0),
            _xlfn.XMATCH(A806,'CENEPRED DISTRITAL'!$B$1:$XFD$1,0)
        )&lt;&gt;"",
        "CON COBERTURA CENEPRED",
        "SIN COBERTURA CENEPRED"
    ),
    "SIN COBERTURA CENEPRED"
)</f>
        <v>CON COBERTURA CENEPRED</v>
      </c>
    </row>
    <row r="807" spans="1:8" x14ac:dyDescent="0.35">
      <c r="A807" s="359">
        <v>81305</v>
      </c>
      <c r="B807" t="s">
        <v>34858</v>
      </c>
      <c r="C807">
        <v>813</v>
      </c>
      <c r="D807">
        <v>8</v>
      </c>
      <c r="E807" t="str">
        <f>_xlfn.XLOOKUP(D807,'Ubigeo Departamental'!A:A,'Ubigeo Departamental'!B:B)</f>
        <v>Cusco</v>
      </c>
      <c r="F807" t="str" cm="1">
        <f t="array" ref="F807">IFERROR(IF(INDEX('CENEPRED DISTRITAL'!$B:$XFD,
            _xlfn.XMATCH($F$1,'CENEPRED DISTRITAL'!$A:$A,0),
            _xlfn.XMATCH(A807,'CENEPRED DISTRITAL'!$B$1:$XFD$1,0)
        )&lt;&gt;"",        "CON COBERTURA CENEPRED",        "SIN COBERTURA CENEPRED"    ),    "SIN COBERTURA CENEPRED")</f>
        <v>SIN COBERTURA CENEPRED</v>
      </c>
      <c r="G807" t="str" cm="1">
        <f t="array" ref="G807">IFERROR(
    IF(
        INDEX(
            'CENEPRED DISTRITAL'!$B:$XFD,
            _xlfn.XMATCH($G$1,'CENEPRED DISTRITAL'!$A:$A,0),
            _xlfn.XMATCH(A807,'CENEPRED DISTRITAL'!$B$1:$XFD$1,0)
        )&lt;&gt;"",
        "CON COBERTURA CENEPRED",
        "SIN COBERTURA CENEPRED"
    ),
    "SIN COBERTURA CENEPRED"
)</f>
        <v>SIN COBERTURA CENEPRED</v>
      </c>
      <c r="H807" t="str" cm="1">
        <f t="array" ref="H807">IFERROR(
    IF(
        INDEX(
            'CENEPRED DISTRITAL'!$B:$XFD,
            _xlfn.XMATCH($H$1,'CENEPRED DISTRITAL'!$A:$A,0),
            _xlfn.XMATCH(A807,'CENEPRED DISTRITAL'!$B$1:$XFD$1,0)
        )&lt;&gt;"",
        "CON COBERTURA CENEPRED",
        "SIN COBERTURA CENEPRED"
    ),
    "SIN COBERTURA CENEPRED"
)</f>
        <v>SIN COBERTURA CENEPRED</v>
      </c>
    </row>
    <row r="808" spans="1:8" x14ac:dyDescent="0.35">
      <c r="A808" s="359">
        <v>81306</v>
      </c>
      <c r="B808" t="s">
        <v>32936</v>
      </c>
      <c r="C808">
        <v>813</v>
      </c>
      <c r="D808">
        <v>8</v>
      </c>
      <c r="E808" t="str">
        <f>_xlfn.XLOOKUP(D808,'Ubigeo Departamental'!A:A,'Ubigeo Departamental'!B:B)</f>
        <v>Cusco</v>
      </c>
      <c r="F808" t="str" cm="1">
        <f t="array" ref="F808">IFERROR(IF(INDEX('CENEPRED DISTRITAL'!$B:$XFD,
            _xlfn.XMATCH($F$1,'CENEPRED DISTRITAL'!$A:$A,0),
            _xlfn.XMATCH(A808,'CENEPRED DISTRITAL'!$B$1:$XFD$1,0)
        )&lt;&gt;"",        "CON COBERTURA CENEPRED",        "SIN COBERTURA CENEPRED"    ),    "SIN COBERTURA CENEPRED")</f>
        <v>SIN COBERTURA CENEPRED</v>
      </c>
      <c r="G808" t="str" cm="1">
        <f t="array" ref="G808">IFERROR(
    IF(
        INDEX(
            'CENEPRED DISTRITAL'!$B:$XFD,
            _xlfn.XMATCH($G$1,'CENEPRED DISTRITAL'!$A:$A,0),
            _xlfn.XMATCH(A808,'CENEPRED DISTRITAL'!$B$1:$XFD$1,0)
        )&lt;&gt;"",
        "CON COBERTURA CENEPRED",
        "SIN COBERTURA CENEPRED"
    ),
    "SIN COBERTURA CENEPRED"
)</f>
        <v>SIN COBERTURA CENEPRED</v>
      </c>
      <c r="H808" t="str" cm="1">
        <f t="array" ref="H808">IFERROR(
    IF(
        INDEX(
            'CENEPRED DISTRITAL'!$B:$XFD,
            _xlfn.XMATCH($H$1,'CENEPRED DISTRITAL'!$A:$A,0),
            _xlfn.XMATCH(A808,'CENEPRED DISTRITAL'!$B$1:$XFD$1,0)
        )&lt;&gt;"",
        "CON COBERTURA CENEPRED",
        "SIN COBERTURA CENEPRED"
    ),
    "SIN COBERTURA CENEPRED"
)</f>
        <v>SIN COBERTURA CENEPRED</v>
      </c>
    </row>
    <row r="809" spans="1:8" x14ac:dyDescent="0.35">
      <c r="A809" s="359">
        <v>81307</v>
      </c>
      <c r="B809" t="s">
        <v>34630</v>
      </c>
      <c r="C809">
        <v>813</v>
      </c>
      <c r="D809">
        <v>8</v>
      </c>
      <c r="E809" t="str">
        <f>_xlfn.XLOOKUP(D809,'Ubigeo Departamental'!A:A,'Ubigeo Departamental'!B:B)</f>
        <v>Cusco</v>
      </c>
      <c r="F809" t="str" cm="1">
        <f t="array" ref="F809">IFERROR(IF(INDEX('CENEPRED DISTRITAL'!$B:$XFD,
            _xlfn.XMATCH($F$1,'CENEPRED DISTRITAL'!$A:$A,0),
            _xlfn.XMATCH(A809,'CENEPRED DISTRITAL'!$B$1:$XFD$1,0)
        )&lt;&gt;"",        "CON COBERTURA CENEPRED",        "SIN COBERTURA CENEPRED"    ),    "SIN COBERTURA CENEPRED")</f>
        <v>SIN COBERTURA CENEPRED</v>
      </c>
      <c r="G809" t="str" cm="1">
        <f t="array" ref="G809">IFERROR(
    IF(
        INDEX(
            'CENEPRED DISTRITAL'!$B:$XFD,
            _xlfn.XMATCH($G$1,'CENEPRED DISTRITAL'!$A:$A,0),
            _xlfn.XMATCH(A809,'CENEPRED DISTRITAL'!$B$1:$XFD$1,0)
        )&lt;&gt;"",
        "CON COBERTURA CENEPRED",
        "SIN COBERTURA CENEPRED"
    ),
    "SIN COBERTURA CENEPRED"
)</f>
        <v>SIN COBERTURA CENEPRED</v>
      </c>
      <c r="H809" t="str" cm="1">
        <f t="array" ref="H809">IFERROR(
    IF(
        INDEX(
            'CENEPRED DISTRITAL'!$B:$XFD,
            _xlfn.XMATCH($H$1,'CENEPRED DISTRITAL'!$A:$A,0),
            _xlfn.XMATCH(A809,'CENEPRED DISTRITAL'!$B$1:$XFD$1,0)
        )&lt;&gt;"",
        "CON COBERTURA CENEPRED",
        "SIN COBERTURA CENEPRED"
    ),
    "SIN COBERTURA CENEPRED"
)</f>
        <v>SIN COBERTURA CENEPRED</v>
      </c>
    </row>
    <row r="810" spans="1:8" x14ac:dyDescent="0.35">
      <c r="A810" s="359">
        <v>90101</v>
      </c>
      <c r="B810" t="s">
        <v>142</v>
      </c>
      <c r="C810">
        <v>901</v>
      </c>
      <c r="D810">
        <v>9</v>
      </c>
      <c r="E810" t="str">
        <f>_xlfn.XLOOKUP(D810,'Ubigeo Departamental'!A:A,'Ubigeo Departamental'!B:B)</f>
        <v>Huancavelica</v>
      </c>
      <c r="F810" t="str" cm="1">
        <f t="array" ref="F810">IFERROR(IF(INDEX('CENEPRED DISTRITAL'!$B:$XFD,
            _xlfn.XMATCH($F$1,'CENEPRED DISTRITAL'!$A:$A,0),
            _xlfn.XMATCH(A810,'CENEPRED DISTRITAL'!$B$1:$XFD$1,0)
        )&lt;&gt;"",        "CON COBERTURA CENEPRED",        "SIN COBERTURA CENEPRED"    ),    "SIN COBERTURA CENEPRED")</f>
        <v>CON COBERTURA CENEPRED</v>
      </c>
      <c r="G810" t="str" cm="1">
        <f t="array" ref="G810">IFERROR(
    IF(
        INDEX(
            'CENEPRED DISTRITAL'!$B:$XFD,
            _xlfn.XMATCH($G$1,'CENEPRED DISTRITAL'!$A:$A,0),
            _xlfn.XMATCH(A810,'CENEPRED DISTRITAL'!$B$1:$XFD$1,0)
        )&lt;&gt;"",
        "CON COBERTURA CENEPRED",
        "SIN COBERTURA CENEPRED"
    ),
    "SIN COBERTURA CENEPRED"
)</f>
        <v>CON COBERTURA CENEPRED</v>
      </c>
      <c r="H810" t="str" cm="1">
        <f t="array" ref="H810">IFERROR(
    IF(
        INDEX(
            'CENEPRED DISTRITAL'!$B:$XFD,
            _xlfn.XMATCH($H$1,'CENEPRED DISTRITAL'!$A:$A,0),
            _xlfn.XMATCH(A810,'CENEPRED DISTRITAL'!$B$1:$XFD$1,0)
        )&lt;&gt;"",
        "CON COBERTURA CENEPRED",
        "SIN COBERTURA CENEPRED"
    ),
    "SIN COBERTURA CENEPRED"
)</f>
        <v>CON COBERTURA CENEPRED</v>
      </c>
    </row>
    <row r="811" spans="1:8" x14ac:dyDescent="0.35">
      <c r="A811" s="359">
        <v>90102</v>
      </c>
      <c r="B811" t="s">
        <v>36835</v>
      </c>
      <c r="C811">
        <v>901</v>
      </c>
      <c r="D811">
        <v>9</v>
      </c>
      <c r="E811" t="str">
        <f>_xlfn.XLOOKUP(D811,'Ubigeo Departamental'!A:A,'Ubigeo Departamental'!B:B)</f>
        <v>Huancavelica</v>
      </c>
      <c r="F811" t="str" cm="1">
        <f t="array" ref="F811">IFERROR(IF(INDEX('CENEPRED DISTRITAL'!$B:$XFD,
            _xlfn.XMATCH($F$1,'CENEPRED DISTRITAL'!$A:$A,0),
            _xlfn.XMATCH(A811,'CENEPRED DISTRITAL'!$B$1:$XFD$1,0)
        )&lt;&gt;"",        "CON COBERTURA CENEPRED",        "SIN COBERTURA CENEPRED"    ),    "SIN COBERTURA CENEPRED")</f>
        <v>SIN COBERTURA CENEPRED</v>
      </c>
      <c r="G811" t="str" cm="1">
        <f t="array" ref="G811">IFERROR(
    IF(
        INDEX(
            'CENEPRED DISTRITAL'!$B:$XFD,
            _xlfn.XMATCH($G$1,'CENEPRED DISTRITAL'!$A:$A,0),
            _xlfn.XMATCH(A811,'CENEPRED DISTRITAL'!$B$1:$XFD$1,0)
        )&lt;&gt;"",
        "CON COBERTURA CENEPRED",
        "SIN COBERTURA CENEPRED"
    ),
    "SIN COBERTURA CENEPRED"
)</f>
        <v>SIN COBERTURA CENEPRED</v>
      </c>
      <c r="H811" t="str" cm="1">
        <f t="array" ref="H811">IFERROR(
    IF(
        INDEX(
            'CENEPRED DISTRITAL'!$B:$XFD,
            _xlfn.XMATCH($H$1,'CENEPRED DISTRITAL'!$A:$A,0),
            _xlfn.XMATCH(A811,'CENEPRED DISTRITAL'!$B$1:$XFD$1,0)
        )&lt;&gt;"",
        "CON COBERTURA CENEPRED",
        "SIN COBERTURA CENEPRED"
    ),
    "SIN COBERTURA CENEPRED"
)</f>
        <v>SIN COBERTURA CENEPRED</v>
      </c>
    </row>
    <row r="812" spans="1:8" x14ac:dyDescent="0.35">
      <c r="A812" s="359">
        <v>90103</v>
      </c>
      <c r="B812" t="s">
        <v>34063</v>
      </c>
      <c r="C812">
        <v>901</v>
      </c>
      <c r="D812">
        <v>9</v>
      </c>
      <c r="E812" t="str">
        <f>_xlfn.XLOOKUP(D812,'Ubigeo Departamental'!A:A,'Ubigeo Departamental'!B:B)</f>
        <v>Huancavelica</v>
      </c>
      <c r="F812" t="str" cm="1">
        <f t="array" ref="F812">IFERROR(IF(INDEX('CENEPRED DISTRITAL'!$B:$XFD,
            _xlfn.XMATCH($F$1,'CENEPRED DISTRITAL'!$A:$A,0),
            _xlfn.XMATCH(A812,'CENEPRED DISTRITAL'!$B$1:$XFD$1,0)
        )&lt;&gt;"",        "CON COBERTURA CENEPRED",        "SIN COBERTURA CENEPRED"    ),    "SIN COBERTURA CENEPRED")</f>
        <v>SIN COBERTURA CENEPRED</v>
      </c>
      <c r="G812" t="str" cm="1">
        <f t="array" ref="G812">IFERROR(
    IF(
        INDEX(
            'CENEPRED DISTRITAL'!$B:$XFD,
            _xlfn.XMATCH($G$1,'CENEPRED DISTRITAL'!$A:$A,0),
            _xlfn.XMATCH(A812,'CENEPRED DISTRITAL'!$B$1:$XFD$1,0)
        )&lt;&gt;"",
        "CON COBERTURA CENEPRED",
        "SIN COBERTURA CENEPRED"
    ),
    "SIN COBERTURA CENEPRED"
)</f>
        <v>SIN COBERTURA CENEPRED</v>
      </c>
      <c r="H812" t="str" cm="1">
        <f t="array" ref="H812">IFERROR(
    IF(
        INDEX(
            'CENEPRED DISTRITAL'!$B:$XFD,
            _xlfn.XMATCH($H$1,'CENEPRED DISTRITAL'!$A:$A,0),
            _xlfn.XMATCH(A812,'CENEPRED DISTRITAL'!$B$1:$XFD$1,0)
        )&lt;&gt;"",
        "CON COBERTURA CENEPRED",
        "SIN COBERTURA CENEPRED"
    ),
    "SIN COBERTURA CENEPRED"
)</f>
        <v>SIN COBERTURA CENEPRED</v>
      </c>
    </row>
    <row r="813" spans="1:8" x14ac:dyDescent="0.35">
      <c r="A813" s="359">
        <v>90104</v>
      </c>
      <c r="B813" t="s">
        <v>36836</v>
      </c>
      <c r="C813">
        <v>901</v>
      </c>
      <c r="D813">
        <v>9</v>
      </c>
      <c r="E813" t="str">
        <f>_xlfn.XLOOKUP(D813,'Ubigeo Departamental'!A:A,'Ubigeo Departamental'!B:B)</f>
        <v>Huancavelica</v>
      </c>
      <c r="F813" t="str" cm="1">
        <f t="array" ref="F813">IFERROR(IF(INDEX('CENEPRED DISTRITAL'!$B:$XFD,
            _xlfn.XMATCH($F$1,'CENEPRED DISTRITAL'!$A:$A,0),
            _xlfn.XMATCH(A813,'CENEPRED DISTRITAL'!$B$1:$XFD$1,0)
        )&lt;&gt;"",        "CON COBERTURA CENEPRED",        "SIN COBERTURA CENEPRED"    ),    "SIN COBERTURA CENEPRED")</f>
        <v>SIN COBERTURA CENEPRED</v>
      </c>
      <c r="G813" t="str" cm="1">
        <f t="array" ref="G813">IFERROR(
    IF(
        INDEX(
            'CENEPRED DISTRITAL'!$B:$XFD,
            _xlfn.XMATCH($G$1,'CENEPRED DISTRITAL'!$A:$A,0),
            _xlfn.XMATCH(A813,'CENEPRED DISTRITAL'!$B$1:$XFD$1,0)
        )&lt;&gt;"",
        "CON COBERTURA CENEPRED",
        "SIN COBERTURA CENEPRED"
    ),
    "SIN COBERTURA CENEPRED"
)</f>
        <v>SIN COBERTURA CENEPRED</v>
      </c>
      <c r="H813" t="str" cm="1">
        <f t="array" ref="H813">IFERROR(
    IF(
        INDEX(
            'CENEPRED DISTRITAL'!$B:$XFD,
            _xlfn.XMATCH($H$1,'CENEPRED DISTRITAL'!$A:$A,0),
            _xlfn.XMATCH(A813,'CENEPRED DISTRITAL'!$B$1:$XFD$1,0)
        )&lt;&gt;"",
        "CON COBERTURA CENEPRED",
        "SIN COBERTURA CENEPRED"
    ),
    "SIN COBERTURA CENEPRED"
)</f>
        <v>SIN COBERTURA CENEPRED</v>
      </c>
    </row>
    <row r="814" spans="1:8" x14ac:dyDescent="0.35">
      <c r="A814" s="359">
        <v>90105</v>
      </c>
      <c r="B814" t="s">
        <v>34758</v>
      </c>
      <c r="C814">
        <v>901</v>
      </c>
      <c r="D814">
        <v>9</v>
      </c>
      <c r="E814" t="str">
        <f>_xlfn.XLOOKUP(D814,'Ubigeo Departamental'!A:A,'Ubigeo Departamental'!B:B)</f>
        <v>Huancavelica</v>
      </c>
      <c r="F814" t="str" cm="1">
        <f t="array" ref="F814">IFERROR(IF(INDEX('CENEPRED DISTRITAL'!$B:$XFD,
            _xlfn.XMATCH($F$1,'CENEPRED DISTRITAL'!$A:$A,0),
            _xlfn.XMATCH(A814,'CENEPRED DISTRITAL'!$B$1:$XFD$1,0)
        )&lt;&gt;"",        "CON COBERTURA CENEPRED",        "SIN COBERTURA CENEPRED"    ),    "SIN COBERTURA CENEPRED")</f>
        <v>SIN COBERTURA CENEPRED</v>
      </c>
      <c r="G814" t="str" cm="1">
        <f t="array" ref="G814">IFERROR(
    IF(
        INDEX(
            'CENEPRED DISTRITAL'!$B:$XFD,
            _xlfn.XMATCH($G$1,'CENEPRED DISTRITAL'!$A:$A,0),
            _xlfn.XMATCH(A814,'CENEPRED DISTRITAL'!$B$1:$XFD$1,0)
        )&lt;&gt;"",
        "CON COBERTURA CENEPRED",
        "SIN COBERTURA CENEPRED"
    ),
    "SIN COBERTURA CENEPRED"
)</f>
        <v>SIN COBERTURA CENEPRED</v>
      </c>
      <c r="H814" t="str" cm="1">
        <f t="array" ref="H814">IFERROR(
    IF(
        INDEX(
            'CENEPRED DISTRITAL'!$B:$XFD,
            _xlfn.XMATCH($H$1,'CENEPRED DISTRITAL'!$A:$A,0),
            _xlfn.XMATCH(A814,'CENEPRED DISTRITAL'!$B$1:$XFD$1,0)
        )&lt;&gt;"",
        "CON COBERTURA CENEPRED",
        "SIN COBERTURA CENEPRED"
    ),
    "SIN COBERTURA CENEPRED"
)</f>
        <v>SIN COBERTURA CENEPRED</v>
      </c>
    </row>
    <row r="815" spans="1:8" x14ac:dyDescent="0.35">
      <c r="A815" s="359">
        <v>90106</v>
      </c>
      <c r="B815" t="s">
        <v>34235</v>
      </c>
      <c r="C815">
        <v>901</v>
      </c>
      <c r="D815">
        <v>9</v>
      </c>
      <c r="E815" t="str">
        <f>_xlfn.XLOOKUP(D815,'Ubigeo Departamental'!A:A,'Ubigeo Departamental'!B:B)</f>
        <v>Huancavelica</v>
      </c>
      <c r="F815" t="str" cm="1">
        <f t="array" ref="F815">IFERROR(IF(INDEX('CENEPRED DISTRITAL'!$B:$XFD,
            _xlfn.XMATCH($F$1,'CENEPRED DISTRITAL'!$A:$A,0),
            _xlfn.XMATCH(A815,'CENEPRED DISTRITAL'!$B$1:$XFD$1,0)
        )&lt;&gt;"",        "CON COBERTURA CENEPRED",        "SIN COBERTURA CENEPRED"    ),    "SIN COBERTURA CENEPRED")</f>
        <v>SIN COBERTURA CENEPRED</v>
      </c>
      <c r="G815" t="str" cm="1">
        <f t="array" ref="G815">IFERROR(
    IF(
        INDEX(
            'CENEPRED DISTRITAL'!$B:$XFD,
            _xlfn.XMATCH($G$1,'CENEPRED DISTRITAL'!$A:$A,0),
            _xlfn.XMATCH(A815,'CENEPRED DISTRITAL'!$B$1:$XFD$1,0)
        )&lt;&gt;"",
        "CON COBERTURA CENEPRED",
        "SIN COBERTURA CENEPRED"
    ),
    "SIN COBERTURA CENEPRED"
)</f>
        <v>SIN COBERTURA CENEPRED</v>
      </c>
      <c r="H815" t="str" cm="1">
        <f t="array" ref="H815">IFERROR(
    IF(
        INDEX(
            'CENEPRED DISTRITAL'!$B:$XFD,
            _xlfn.XMATCH($H$1,'CENEPRED DISTRITAL'!$A:$A,0),
            _xlfn.XMATCH(A815,'CENEPRED DISTRITAL'!$B$1:$XFD$1,0)
        )&lt;&gt;"",
        "CON COBERTURA CENEPRED",
        "SIN COBERTURA CENEPRED"
    ),
    "SIN COBERTURA CENEPRED"
)</f>
        <v>SIN COBERTURA CENEPRED</v>
      </c>
    </row>
    <row r="816" spans="1:8" x14ac:dyDescent="0.35">
      <c r="A816" s="359">
        <v>90107</v>
      </c>
      <c r="B816" t="s">
        <v>36837</v>
      </c>
      <c r="C816">
        <v>901</v>
      </c>
      <c r="D816">
        <v>9</v>
      </c>
      <c r="E816" t="str">
        <f>_xlfn.XLOOKUP(D816,'Ubigeo Departamental'!A:A,'Ubigeo Departamental'!B:B)</f>
        <v>Huancavelica</v>
      </c>
      <c r="F816" t="str" cm="1">
        <f t="array" ref="F816">IFERROR(IF(INDEX('CENEPRED DISTRITAL'!$B:$XFD,
            _xlfn.XMATCH($F$1,'CENEPRED DISTRITAL'!$A:$A,0),
            _xlfn.XMATCH(A816,'CENEPRED DISTRITAL'!$B$1:$XFD$1,0)
        )&lt;&gt;"",        "CON COBERTURA CENEPRED",        "SIN COBERTURA CENEPRED"    ),    "SIN COBERTURA CENEPRED")</f>
        <v>SIN COBERTURA CENEPRED</v>
      </c>
      <c r="G816" t="str" cm="1">
        <f t="array" ref="G816">IFERROR(
    IF(
        INDEX(
            'CENEPRED DISTRITAL'!$B:$XFD,
            _xlfn.XMATCH($G$1,'CENEPRED DISTRITAL'!$A:$A,0),
            _xlfn.XMATCH(A816,'CENEPRED DISTRITAL'!$B$1:$XFD$1,0)
        )&lt;&gt;"",
        "CON COBERTURA CENEPRED",
        "SIN COBERTURA CENEPRED"
    ),
    "SIN COBERTURA CENEPRED"
)</f>
        <v>SIN COBERTURA CENEPRED</v>
      </c>
      <c r="H816" t="str" cm="1">
        <f t="array" ref="H816">IFERROR(
    IF(
        INDEX(
            'CENEPRED DISTRITAL'!$B:$XFD,
            _xlfn.XMATCH($H$1,'CENEPRED DISTRITAL'!$A:$A,0),
            _xlfn.XMATCH(A816,'CENEPRED DISTRITAL'!$B$1:$XFD$1,0)
        )&lt;&gt;"",
        "CON COBERTURA CENEPRED",
        "SIN COBERTURA CENEPRED"
    ),
    "SIN COBERTURA CENEPRED"
)</f>
        <v>SIN COBERTURA CENEPRED</v>
      </c>
    </row>
    <row r="817" spans="1:8" x14ac:dyDescent="0.35">
      <c r="A817" s="359">
        <v>90108</v>
      </c>
      <c r="B817" t="s">
        <v>34759</v>
      </c>
      <c r="C817">
        <v>901</v>
      </c>
      <c r="D817">
        <v>9</v>
      </c>
      <c r="E817" t="str">
        <f>_xlfn.XLOOKUP(D817,'Ubigeo Departamental'!A:A,'Ubigeo Departamental'!B:B)</f>
        <v>Huancavelica</v>
      </c>
      <c r="F817" t="str" cm="1">
        <f t="array" ref="F817">IFERROR(IF(INDEX('CENEPRED DISTRITAL'!$B:$XFD,
            _xlfn.XMATCH($F$1,'CENEPRED DISTRITAL'!$A:$A,0),
            _xlfn.XMATCH(A817,'CENEPRED DISTRITAL'!$B$1:$XFD$1,0)
        )&lt;&gt;"",        "CON COBERTURA CENEPRED",        "SIN COBERTURA CENEPRED"    ),    "SIN COBERTURA CENEPRED")</f>
        <v>SIN COBERTURA CENEPRED</v>
      </c>
      <c r="G817" t="str" cm="1">
        <f t="array" ref="G817">IFERROR(
    IF(
        INDEX(
            'CENEPRED DISTRITAL'!$B:$XFD,
            _xlfn.XMATCH($G$1,'CENEPRED DISTRITAL'!$A:$A,0),
            _xlfn.XMATCH(A817,'CENEPRED DISTRITAL'!$B$1:$XFD$1,0)
        )&lt;&gt;"",
        "CON COBERTURA CENEPRED",
        "SIN COBERTURA CENEPRED"
    ),
    "SIN COBERTURA CENEPRED"
)</f>
        <v>SIN COBERTURA CENEPRED</v>
      </c>
      <c r="H817" t="str" cm="1">
        <f t="array" ref="H817">IFERROR(
    IF(
        INDEX(
            'CENEPRED DISTRITAL'!$B:$XFD,
            _xlfn.XMATCH($H$1,'CENEPRED DISTRITAL'!$A:$A,0),
            _xlfn.XMATCH(A817,'CENEPRED DISTRITAL'!$B$1:$XFD$1,0)
        )&lt;&gt;"",
        "CON COBERTURA CENEPRED",
        "SIN COBERTURA CENEPRED"
    ),
    "SIN COBERTURA CENEPRED"
)</f>
        <v>SIN COBERTURA CENEPRED</v>
      </c>
    </row>
    <row r="818" spans="1:8" x14ac:dyDescent="0.35">
      <c r="A818" s="359">
        <v>90109</v>
      </c>
      <c r="B818" t="s">
        <v>34631</v>
      </c>
      <c r="C818">
        <v>901</v>
      </c>
      <c r="D818">
        <v>9</v>
      </c>
      <c r="E818" t="str">
        <f>_xlfn.XLOOKUP(D818,'Ubigeo Departamental'!A:A,'Ubigeo Departamental'!B:B)</f>
        <v>Huancavelica</v>
      </c>
      <c r="F818" t="str" cm="1">
        <f t="array" ref="F818">IFERROR(IF(INDEX('CENEPRED DISTRITAL'!$B:$XFD,
            _xlfn.XMATCH($F$1,'CENEPRED DISTRITAL'!$A:$A,0),
            _xlfn.XMATCH(A818,'CENEPRED DISTRITAL'!$B$1:$XFD$1,0)
        )&lt;&gt;"",        "CON COBERTURA CENEPRED",        "SIN COBERTURA CENEPRED"    ),    "SIN COBERTURA CENEPRED")</f>
        <v>SIN COBERTURA CENEPRED</v>
      </c>
      <c r="G818" t="str" cm="1">
        <f t="array" ref="G818">IFERROR(
    IF(
        INDEX(
            'CENEPRED DISTRITAL'!$B:$XFD,
            _xlfn.XMATCH($G$1,'CENEPRED DISTRITAL'!$A:$A,0),
            _xlfn.XMATCH(A818,'CENEPRED DISTRITAL'!$B$1:$XFD$1,0)
        )&lt;&gt;"",
        "CON COBERTURA CENEPRED",
        "SIN COBERTURA CENEPRED"
    ),
    "SIN COBERTURA CENEPRED"
)</f>
        <v>SIN COBERTURA CENEPRED</v>
      </c>
      <c r="H818" t="str" cm="1">
        <f t="array" ref="H818">IFERROR(
    IF(
        INDEX(
            'CENEPRED DISTRITAL'!$B:$XFD,
            _xlfn.XMATCH($H$1,'CENEPRED DISTRITAL'!$A:$A,0),
            _xlfn.XMATCH(A818,'CENEPRED DISTRITAL'!$B$1:$XFD$1,0)
        )&lt;&gt;"",
        "CON COBERTURA CENEPRED",
        "SIN COBERTURA CENEPRED"
    ),
    "SIN COBERTURA CENEPRED"
)</f>
        <v>SIN COBERTURA CENEPRED</v>
      </c>
    </row>
    <row r="819" spans="1:8" x14ac:dyDescent="0.35">
      <c r="A819" s="359">
        <v>90110</v>
      </c>
      <c r="B819" t="s">
        <v>34422</v>
      </c>
      <c r="C819">
        <v>901</v>
      </c>
      <c r="D819">
        <v>9</v>
      </c>
      <c r="E819" t="str">
        <f>_xlfn.XLOOKUP(D819,'Ubigeo Departamental'!A:A,'Ubigeo Departamental'!B:B)</f>
        <v>Huancavelica</v>
      </c>
      <c r="F819" t="str" cm="1">
        <f t="array" ref="F819">IFERROR(IF(INDEX('CENEPRED DISTRITAL'!$B:$XFD,
            _xlfn.XMATCH($F$1,'CENEPRED DISTRITAL'!$A:$A,0),
            _xlfn.XMATCH(A819,'CENEPRED DISTRITAL'!$B$1:$XFD$1,0)
        )&lt;&gt;"",        "CON COBERTURA CENEPRED",        "SIN COBERTURA CENEPRED"    ),    "SIN COBERTURA CENEPRED")</f>
        <v>SIN COBERTURA CENEPRED</v>
      </c>
      <c r="G819" t="str" cm="1">
        <f t="array" ref="G819">IFERROR(
    IF(
        INDEX(
            'CENEPRED DISTRITAL'!$B:$XFD,
            _xlfn.XMATCH($G$1,'CENEPRED DISTRITAL'!$A:$A,0),
            _xlfn.XMATCH(A819,'CENEPRED DISTRITAL'!$B$1:$XFD$1,0)
        )&lt;&gt;"",
        "CON COBERTURA CENEPRED",
        "SIN COBERTURA CENEPRED"
    ),
    "SIN COBERTURA CENEPRED"
)</f>
        <v>SIN COBERTURA CENEPRED</v>
      </c>
      <c r="H819" t="str" cm="1">
        <f t="array" ref="H819">IFERROR(
    IF(
        INDEX(
            'CENEPRED DISTRITAL'!$B:$XFD,
            _xlfn.XMATCH($H$1,'CENEPRED DISTRITAL'!$A:$A,0),
            _xlfn.XMATCH(A819,'CENEPRED DISTRITAL'!$B$1:$XFD$1,0)
        )&lt;&gt;"",
        "CON COBERTURA CENEPRED",
        "SIN COBERTURA CENEPRED"
    ),
    "SIN COBERTURA CENEPRED"
)</f>
        <v>SIN COBERTURA CENEPRED</v>
      </c>
    </row>
    <row r="820" spans="1:8" x14ac:dyDescent="0.35">
      <c r="A820" s="359">
        <v>90111</v>
      </c>
      <c r="B820" t="s">
        <v>36703</v>
      </c>
      <c r="C820">
        <v>901</v>
      </c>
      <c r="D820">
        <v>9</v>
      </c>
      <c r="E820" t="str">
        <f>_xlfn.XLOOKUP(D820,'Ubigeo Departamental'!A:A,'Ubigeo Departamental'!B:B)</f>
        <v>Huancavelica</v>
      </c>
      <c r="F820" t="str" cm="1">
        <f t="array" ref="F820">IFERROR(IF(INDEX('CENEPRED DISTRITAL'!$B:$XFD,
            _xlfn.XMATCH($F$1,'CENEPRED DISTRITAL'!$A:$A,0),
            _xlfn.XMATCH(A820,'CENEPRED DISTRITAL'!$B$1:$XFD$1,0)
        )&lt;&gt;"",        "CON COBERTURA CENEPRED",        "SIN COBERTURA CENEPRED"    ),    "SIN COBERTURA CENEPRED")</f>
        <v>SIN COBERTURA CENEPRED</v>
      </c>
      <c r="G820" t="str" cm="1">
        <f t="array" ref="G820">IFERROR(
    IF(
        INDEX(
            'CENEPRED DISTRITAL'!$B:$XFD,
            _xlfn.XMATCH($G$1,'CENEPRED DISTRITAL'!$A:$A,0),
            _xlfn.XMATCH(A820,'CENEPRED DISTRITAL'!$B$1:$XFD$1,0)
        )&lt;&gt;"",
        "CON COBERTURA CENEPRED",
        "SIN COBERTURA CENEPRED"
    ),
    "SIN COBERTURA CENEPRED"
)</f>
        <v>SIN COBERTURA CENEPRED</v>
      </c>
      <c r="H820" t="str" cm="1">
        <f t="array" ref="H820">IFERROR(
    IF(
        INDEX(
            'CENEPRED DISTRITAL'!$B:$XFD,
            _xlfn.XMATCH($H$1,'CENEPRED DISTRITAL'!$A:$A,0),
            _xlfn.XMATCH(A820,'CENEPRED DISTRITAL'!$B$1:$XFD$1,0)
        )&lt;&gt;"",
        "CON COBERTURA CENEPRED",
        "SIN COBERTURA CENEPRED"
    ),
    "SIN COBERTURA CENEPRED"
)</f>
        <v>SIN COBERTURA CENEPRED</v>
      </c>
    </row>
    <row r="821" spans="1:8" x14ac:dyDescent="0.35">
      <c r="A821" s="359">
        <v>90112</v>
      </c>
      <c r="B821" t="s">
        <v>36838</v>
      </c>
      <c r="C821">
        <v>901</v>
      </c>
      <c r="D821">
        <v>9</v>
      </c>
      <c r="E821" t="str">
        <f>_xlfn.XLOOKUP(D821,'Ubigeo Departamental'!A:A,'Ubigeo Departamental'!B:B)</f>
        <v>Huancavelica</v>
      </c>
      <c r="F821" t="str" cm="1">
        <f t="array" ref="F821">IFERROR(IF(INDEX('CENEPRED DISTRITAL'!$B:$XFD,
            _xlfn.XMATCH($F$1,'CENEPRED DISTRITAL'!$A:$A,0),
            _xlfn.XMATCH(A821,'CENEPRED DISTRITAL'!$B$1:$XFD$1,0)
        )&lt;&gt;"",        "CON COBERTURA CENEPRED",        "SIN COBERTURA CENEPRED"    ),    "SIN COBERTURA CENEPRED")</f>
        <v>SIN COBERTURA CENEPRED</v>
      </c>
      <c r="G821" t="str" cm="1">
        <f t="array" ref="G821">IFERROR(
    IF(
        INDEX(
            'CENEPRED DISTRITAL'!$B:$XFD,
            _xlfn.XMATCH($G$1,'CENEPRED DISTRITAL'!$A:$A,0),
            _xlfn.XMATCH(A821,'CENEPRED DISTRITAL'!$B$1:$XFD$1,0)
        )&lt;&gt;"",
        "CON COBERTURA CENEPRED",
        "SIN COBERTURA CENEPRED"
    ),
    "SIN COBERTURA CENEPRED"
)</f>
        <v>SIN COBERTURA CENEPRED</v>
      </c>
      <c r="H821" t="str" cm="1">
        <f t="array" ref="H821">IFERROR(
    IF(
        INDEX(
            'CENEPRED DISTRITAL'!$B:$XFD,
            _xlfn.XMATCH($H$1,'CENEPRED DISTRITAL'!$A:$A,0),
            _xlfn.XMATCH(A821,'CENEPRED DISTRITAL'!$B$1:$XFD$1,0)
        )&lt;&gt;"",
        "CON COBERTURA CENEPRED",
        "SIN COBERTURA CENEPRED"
    ),
    "SIN COBERTURA CENEPRED"
)</f>
        <v>SIN COBERTURA CENEPRED</v>
      </c>
    </row>
    <row r="822" spans="1:8" x14ac:dyDescent="0.35">
      <c r="A822" s="359">
        <v>90113</v>
      </c>
      <c r="B822" t="s">
        <v>34632</v>
      </c>
      <c r="C822">
        <v>901</v>
      </c>
      <c r="D822">
        <v>9</v>
      </c>
      <c r="E822" t="str">
        <f>_xlfn.XLOOKUP(D822,'Ubigeo Departamental'!A:A,'Ubigeo Departamental'!B:B)</f>
        <v>Huancavelica</v>
      </c>
      <c r="F822" t="str" cm="1">
        <f t="array" ref="F822">IFERROR(IF(INDEX('CENEPRED DISTRITAL'!$B:$XFD,
            _xlfn.XMATCH($F$1,'CENEPRED DISTRITAL'!$A:$A,0),
            _xlfn.XMATCH(A822,'CENEPRED DISTRITAL'!$B$1:$XFD$1,0)
        )&lt;&gt;"",        "CON COBERTURA CENEPRED",        "SIN COBERTURA CENEPRED"    ),    "SIN COBERTURA CENEPRED")</f>
        <v>SIN COBERTURA CENEPRED</v>
      </c>
      <c r="G822" t="str" cm="1">
        <f t="array" ref="G822">IFERROR(
    IF(
        INDEX(
            'CENEPRED DISTRITAL'!$B:$XFD,
            _xlfn.XMATCH($G$1,'CENEPRED DISTRITAL'!$A:$A,0),
            _xlfn.XMATCH(A822,'CENEPRED DISTRITAL'!$B$1:$XFD$1,0)
        )&lt;&gt;"",
        "CON COBERTURA CENEPRED",
        "SIN COBERTURA CENEPRED"
    ),
    "SIN COBERTURA CENEPRED"
)</f>
        <v>SIN COBERTURA CENEPRED</v>
      </c>
      <c r="H822" t="str" cm="1">
        <f t="array" ref="H822">IFERROR(
    IF(
        INDEX(
            'CENEPRED DISTRITAL'!$B:$XFD,
            _xlfn.XMATCH($H$1,'CENEPRED DISTRITAL'!$A:$A,0),
            _xlfn.XMATCH(A822,'CENEPRED DISTRITAL'!$B$1:$XFD$1,0)
        )&lt;&gt;"",
        "CON COBERTURA CENEPRED",
        "SIN COBERTURA CENEPRED"
    ),
    "SIN COBERTURA CENEPRED"
)</f>
        <v>SIN COBERTURA CENEPRED</v>
      </c>
    </row>
    <row r="823" spans="1:8" x14ac:dyDescent="0.35">
      <c r="A823" s="359">
        <v>90114</v>
      </c>
      <c r="B823" t="s">
        <v>31850</v>
      </c>
      <c r="C823">
        <v>901</v>
      </c>
      <c r="D823">
        <v>9</v>
      </c>
      <c r="E823" t="str">
        <f>_xlfn.XLOOKUP(D823,'Ubigeo Departamental'!A:A,'Ubigeo Departamental'!B:B)</f>
        <v>Huancavelica</v>
      </c>
      <c r="F823" t="str" cm="1">
        <f t="array" ref="F823">IFERROR(IF(INDEX('CENEPRED DISTRITAL'!$B:$XFD,
            _xlfn.XMATCH($F$1,'CENEPRED DISTRITAL'!$A:$A,0),
            _xlfn.XMATCH(A823,'CENEPRED DISTRITAL'!$B$1:$XFD$1,0)
        )&lt;&gt;"",        "CON COBERTURA CENEPRED",        "SIN COBERTURA CENEPRED"    ),    "SIN COBERTURA CENEPRED")</f>
        <v>SIN COBERTURA CENEPRED</v>
      </c>
      <c r="G823" t="str" cm="1">
        <f t="array" ref="G823">IFERROR(
    IF(
        INDEX(
            'CENEPRED DISTRITAL'!$B:$XFD,
            _xlfn.XMATCH($G$1,'CENEPRED DISTRITAL'!$A:$A,0),
            _xlfn.XMATCH(A823,'CENEPRED DISTRITAL'!$B$1:$XFD$1,0)
        )&lt;&gt;"",
        "CON COBERTURA CENEPRED",
        "SIN COBERTURA CENEPRED"
    ),
    "SIN COBERTURA CENEPRED"
)</f>
        <v>SIN COBERTURA CENEPRED</v>
      </c>
      <c r="H823" t="str" cm="1">
        <f t="array" ref="H823">IFERROR(
    IF(
        INDEX(
            'CENEPRED DISTRITAL'!$B:$XFD,
            _xlfn.XMATCH($H$1,'CENEPRED DISTRITAL'!$A:$A,0),
            _xlfn.XMATCH(A823,'CENEPRED DISTRITAL'!$B$1:$XFD$1,0)
        )&lt;&gt;"",
        "CON COBERTURA CENEPRED",
        "SIN COBERTURA CENEPRED"
    ),
    "SIN COBERTURA CENEPRED"
)</f>
        <v>SIN COBERTURA CENEPRED</v>
      </c>
    </row>
    <row r="824" spans="1:8" x14ac:dyDescent="0.35">
      <c r="A824" s="359">
        <v>90115</v>
      </c>
      <c r="B824" t="s">
        <v>36839</v>
      </c>
      <c r="C824">
        <v>901</v>
      </c>
      <c r="D824">
        <v>9</v>
      </c>
      <c r="E824" t="str">
        <f>_xlfn.XLOOKUP(D824,'Ubigeo Departamental'!A:A,'Ubigeo Departamental'!B:B)</f>
        <v>Huancavelica</v>
      </c>
      <c r="F824" t="str" cm="1">
        <f t="array" ref="F824">IFERROR(IF(INDEX('CENEPRED DISTRITAL'!$B:$XFD,
            _xlfn.XMATCH($F$1,'CENEPRED DISTRITAL'!$A:$A,0),
            _xlfn.XMATCH(A824,'CENEPRED DISTRITAL'!$B$1:$XFD$1,0)
        )&lt;&gt;"",        "CON COBERTURA CENEPRED",        "SIN COBERTURA CENEPRED"    ),    "SIN COBERTURA CENEPRED")</f>
        <v>SIN COBERTURA CENEPRED</v>
      </c>
      <c r="G824" t="str" cm="1">
        <f t="array" ref="G824">IFERROR(
    IF(
        INDEX(
            'CENEPRED DISTRITAL'!$B:$XFD,
            _xlfn.XMATCH($G$1,'CENEPRED DISTRITAL'!$A:$A,0),
            _xlfn.XMATCH(A824,'CENEPRED DISTRITAL'!$B$1:$XFD$1,0)
        )&lt;&gt;"",
        "CON COBERTURA CENEPRED",
        "SIN COBERTURA CENEPRED"
    ),
    "SIN COBERTURA CENEPRED"
)</f>
        <v>SIN COBERTURA CENEPRED</v>
      </c>
      <c r="H824" t="str" cm="1">
        <f t="array" ref="H824">IFERROR(
    IF(
        INDEX(
            'CENEPRED DISTRITAL'!$B:$XFD,
            _xlfn.XMATCH($H$1,'CENEPRED DISTRITAL'!$A:$A,0),
            _xlfn.XMATCH(A824,'CENEPRED DISTRITAL'!$B$1:$XFD$1,0)
        )&lt;&gt;"",
        "CON COBERTURA CENEPRED",
        "SIN COBERTURA CENEPRED"
    ),
    "SIN COBERTURA CENEPRED"
)</f>
        <v>SIN COBERTURA CENEPRED</v>
      </c>
    </row>
    <row r="825" spans="1:8" x14ac:dyDescent="0.35">
      <c r="A825" s="359">
        <v>90116</v>
      </c>
      <c r="B825" t="s">
        <v>36840</v>
      </c>
      <c r="C825">
        <v>901</v>
      </c>
      <c r="D825">
        <v>9</v>
      </c>
      <c r="E825" t="str">
        <f>_xlfn.XLOOKUP(D825,'Ubigeo Departamental'!A:A,'Ubigeo Departamental'!B:B)</f>
        <v>Huancavelica</v>
      </c>
      <c r="F825" t="str" cm="1">
        <f t="array" ref="F825">IFERROR(IF(INDEX('CENEPRED DISTRITAL'!$B:$XFD,
            _xlfn.XMATCH($F$1,'CENEPRED DISTRITAL'!$A:$A,0),
            _xlfn.XMATCH(A825,'CENEPRED DISTRITAL'!$B$1:$XFD$1,0)
        )&lt;&gt;"",        "CON COBERTURA CENEPRED",        "SIN COBERTURA CENEPRED"    ),    "SIN COBERTURA CENEPRED")</f>
        <v>SIN COBERTURA CENEPRED</v>
      </c>
      <c r="G825" t="str" cm="1">
        <f t="array" ref="G825">IFERROR(
    IF(
        INDEX(
            'CENEPRED DISTRITAL'!$B:$XFD,
            _xlfn.XMATCH($G$1,'CENEPRED DISTRITAL'!$A:$A,0),
            _xlfn.XMATCH(A825,'CENEPRED DISTRITAL'!$B$1:$XFD$1,0)
        )&lt;&gt;"",
        "CON COBERTURA CENEPRED",
        "SIN COBERTURA CENEPRED"
    ),
    "SIN COBERTURA CENEPRED"
)</f>
        <v>SIN COBERTURA CENEPRED</v>
      </c>
      <c r="H825" t="str" cm="1">
        <f t="array" ref="H825">IFERROR(
    IF(
        INDEX(
            'CENEPRED DISTRITAL'!$B:$XFD,
            _xlfn.XMATCH($H$1,'CENEPRED DISTRITAL'!$A:$A,0),
            _xlfn.XMATCH(A825,'CENEPRED DISTRITAL'!$B$1:$XFD$1,0)
        )&lt;&gt;"",
        "CON COBERTURA CENEPRED",
        "SIN COBERTURA CENEPRED"
    ),
    "SIN COBERTURA CENEPRED"
)</f>
        <v>SIN COBERTURA CENEPRED</v>
      </c>
    </row>
    <row r="826" spans="1:8" x14ac:dyDescent="0.35">
      <c r="A826" s="359">
        <v>90117</v>
      </c>
      <c r="B826" t="s">
        <v>31669</v>
      </c>
      <c r="C826">
        <v>901</v>
      </c>
      <c r="D826">
        <v>9</v>
      </c>
      <c r="E826" t="str">
        <f>_xlfn.XLOOKUP(D826,'Ubigeo Departamental'!A:A,'Ubigeo Departamental'!B:B)</f>
        <v>Huancavelica</v>
      </c>
      <c r="F826" t="str" cm="1">
        <f t="array" ref="F826">IFERROR(IF(INDEX('CENEPRED DISTRITAL'!$B:$XFD,
            _xlfn.XMATCH($F$1,'CENEPRED DISTRITAL'!$A:$A,0),
            _xlfn.XMATCH(A826,'CENEPRED DISTRITAL'!$B$1:$XFD$1,0)
        )&lt;&gt;"",        "CON COBERTURA CENEPRED",        "SIN COBERTURA CENEPRED"    ),    "SIN COBERTURA CENEPRED")</f>
        <v>SIN COBERTURA CENEPRED</v>
      </c>
      <c r="G826" t="str" cm="1">
        <f t="array" ref="G826">IFERROR(
    IF(
        INDEX(
            'CENEPRED DISTRITAL'!$B:$XFD,
            _xlfn.XMATCH($G$1,'CENEPRED DISTRITAL'!$A:$A,0),
            _xlfn.XMATCH(A826,'CENEPRED DISTRITAL'!$B$1:$XFD$1,0)
        )&lt;&gt;"",
        "CON COBERTURA CENEPRED",
        "SIN COBERTURA CENEPRED"
    ),
    "SIN COBERTURA CENEPRED"
)</f>
        <v>SIN COBERTURA CENEPRED</v>
      </c>
      <c r="H826" t="str" cm="1">
        <f t="array" ref="H826">IFERROR(
    IF(
        INDEX(
            'CENEPRED DISTRITAL'!$B:$XFD,
            _xlfn.XMATCH($H$1,'CENEPRED DISTRITAL'!$A:$A,0),
            _xlfn.XMATCH(A826,'CENEPRED DISTRITAL'!$B$1:$XFD$1,0)
        )&lt;&gt;"",
        "CON COBERTURA CENEPRED",
        "SIN COBERTURA CENEPRED"
    ),
    "SIN COBERTURA CENEPRED"
)</f>
        <v>SIN COBERTURA CENEPRED</v>
      </c>
    </row>
    <row r="827" spans="1:8" x14ac:dyDescent="0.35">
      <c r="A827" s="359">
        <v>90118</v>
      </c>
      <c r="B827" t="s">
        <v>36841</v>
      </c>
      <c r="C827">
        <v>901</v>
      </c>
      <c r="D827">
        <v>9</v>
      </c>
      <c r="E827" t="str">
        <f>_xlfn.XLOOKUP(D827,'Ubigeo Departamental'!A:A,'Ubigeo Departamental'!B:B)</f>
        <v>Huancavelica</v>
      </c>
      <c r="F827" t="str" cm="1">
        <f t="array" ref="F827">IFERROR(IF(INDEX('CENEPRED DISTRITAL'!$B:$XFD,
            _xlfn.XMATCH($F$1,'CENEPRED DISTRITAL'!$A:$A,0),
            _xlfn.XMATCH(A827,'CENEPRED DISTRITAL'!$B$1:$XFD$1,0)
        )&lt;&gt;"",        "CON COBERTURA CENEPRED",        "SIN COBERTURA CENEPRED"    ),    "SIN COBERTURA CENEPRED")</f>
        <v>SIN COBERTURA CENEPRED</v>
      </c>
      <c r="G827" t="str" cm="1">
        <f t="array" ref="G827">IFERROR(
    IF(
        INDEX(
            'CENEPRED DISTRITAL'!$B:$XFD,
            _xlfn.XMATCH($G$1,'CENEPRED DISTRITAL'!$A:$A,0),
            _xlfn.XMATCH(A827,'CENEPRED DISTRITAL'!$B$1:$XFD$1,0)
        )&lt;&gt;"",
        "CON COBERTURA CENEPRED",
        "SIN COBERTURA CENEPRED"
    ),
    "SIN COBERTURA CENEPRED"
)</f>
        <v>SIN COBERTURA CENEPRED</v>
      </c>
      <c r="H827" t="str" cm="1">
        <f t="array" ref="H827">IFERROR(
    IF(
        INDEX(
            'CENEPRED DISTRITAL'!$B:$XFD,
            _xlfn.XMATCH($H$1,'CENEPRED DISTRITAL'!$A:$A,0),
            _xlfn.XMATCH(A827,'CENEPRED DISTRITAL'!$B$1:$XFD$1,0)
        )&lt;&gt;"",
        "CON COBERTURA CENEPRED",
        "SIN COBERTURA CENEPRED"
    ),
    "SIN COBERTURA CENEPRED"
)</f>
        <v>SIN COBERTURA CENEPRED</v>
      </c>
    </row>
    <row r="828" spans="1:8" x14ac:dyDescent="0.35">
      <c r="A828" s="359">
        <v>90119</v>
      </c>
      <c r="B828" t="s">
        <v>34234</v>
      </c>
      <c r="C828">
        <v>901</v>
      </c>
      <c r="D828">
        <v>9</v>
      </c>
      <c r="E828" t="str">
        <f>_xlfn.XLOOKUP(D828,'Ubigeo Departamental'!A:A,'Ubigeo Departamental'!B:B)</f>
        <v>Huancavelica</v>
      </c>
      <c r="F828" t="str" cm="1">
        <f t="array" ref="F828">IFERROR(IF(INDEX('CENEPRED DISTRITAL'!$B:$XFD,
            _xlfn.XMATCH($F$1,'CENEPRED DISTRITAL'!$A:$A,0),
            _xlfn.XMATCH(A828,'CENEPRED DISTRITAL'!$B$1:$XFD$1,0)
        )&lt;&gt;"",        "CON COBERTURA CENEPRED",        "SIN COBERTURA CENEPRED"    ),    "SIN COBERTURA CENEPRED")</f>
        <v>SIN COBERTURA CENEPRED</v>
      </c>
      <c r="G828" t="str" cm="1">
        <f t="array" ref="G828">IFERROR(
    IF(
        INDEX(
            'CENEPRED DISTRITAL'!$B:$XFD,
            _xlfn.XMATCH($G$1,'CENEPRED DISTRITAL'!$A:$A,0),
            _xlfn.XMATCH(A828,'CENEPRED DISTRITAL'!$B$1:$XFD$1,0)
        )&lt;&gt;"",
        "CON COBERTURA CENEPRED",
        "SIN COBERTURA CENEPRED"
    ),
    "SIN COBERTURA CENEPRED"
)</f>
        <v>SIN COBERTURA CENEPRED</v>
      </c>
      <c r="H828" t="str" cm="1">
        <f t="array" ref="H828">IFERROR(
    IF(
        INDEX(
            'CENEPRED DISTRITAL'!$B:$XFD,
            _xlfn.XMATCH($H$1,'CENEPRED DISTRITAL'!$A:$A,0),
            _xlfn.XMATCH(A828,'CENEPRED DISTRITAL'!$B$1:$XFD$1,0)
        )&lt;&gt;"",
        "CON COBERTURA CENEPRED",
        "SIN COBERTURA CENEPRED"
    ),
    "SIN COBERTURA CENEPRED"
)</f>
        <v>SIN COBERTURA CENEPRED</v>
      </c>
    </row>
    <row r="829" spans="1:8" x14ac:dyDescent="0.35">
      <c r="A829" s="359">
        <v>90201</v>
      </c>
      <c r="B829" t="s">
        <v>31641</v>
      </c>
      <c r="C829">
        <v>902</v>
      </c>
      <c r="D829">
        <v>9</v>
      </c>
      <c r="E829" t="str">
        <f>_xlfn.XLOOKUP(D829,'Ubigeo Departamental'!A:A,'Ubigeo Departamental'!B:B)</f>
        <v>Huancavelica</v>
      </c>
      <c r="F829" t="str" cm="1">
        <f t="array" ref="F829">IFERROR(IF(INDEX('CENEPRED DISTRITAL'!$B:$XFD,
            _xlfn.XMATCH($F$1,'CENEPRED DISTRITAL'!$A:$A,0),
            _xlfn.XMATCH(A829,'CENEPRED DISTRITAL'!$B$1:$XFD$1,0)
        )&lt;&gt;"",        "CON COBERTURA CENEPRED",        "SIN COBERTURA CENEPRED"    ),    "SIN COBERTURA CENEPRED")</f>
        <v>SIN COBERTURA CENEPRED</v>
      </c>
      <c r="G829" t="str" cm="1">
        <f t="array" ref="G829">IFERROR(
    IF(
        INDEX(
            'CENEPRED DISTRITAL'!$B:$XFD,
            _xlfn.XMATCH($G$1,'CENEPRED DISTRITAL'!$A:$A,0),
            _xlfn.XMATCH(A829,'CENEPRED DISTRITAL'!$B$1:$XFD$1,0)
        )&lt;&gt;"",
        "CON COBERTURA CENEPRED",
        "SIN COBERTURA CENEPRED"
    ),
    "SIN COBERTURA CENEPRED"
)</f>
        <v>SIN COBERTURA CENEPRED</v>
      </c>
      <c r="H829" t="str" cm="1">
        <f t="array" ref="H829">IFERROR(
    IF(
        INDEX(
            'CENEPRED DISTRITAL'!$B:$XFD,
            _xlfn.XMATCH($H$1,'CENEPRED DISTRITAL'!$A:$A,0),
            _xlfn.XMATCH(A829,'CENEPRED DISTRITAL'!$B$1:$XFD$1,0)
        )&lt;&gt;"",
        "CON COBERTURA CENEPRED",
        "SIN COBERTURA CENEPRED"
    ),
    "SIN COBERTURA CENEPRED"
)</f>
        <v>SIN COBERTURA CENEPRED</v>
      </c>
    </row>
    <row r="830" spans="1:8" x14ac:dyDescent="0.35">
      <c r="A830" s="359">
        <v>90202</v>
      </c>
      <c r="B830" t="s">
        <v>34414</v>
      </c>
      <c r="C830">
        <v>902</v>
      </c>
      <c r="D830">
        <v>9</v>
      </c>
      <c r="E830" t="str">
        <f>_xlfn.XLOOKUP(D830,'Ubigeo Departamental'!A:A,'Ubigeo Departamental'!B:B)</f>
        <v>Huancavelica</v>
      </c>
      <c r="F830" t="str" cm="1">
        <f t="array" ref="F830">IFERROR(IF(INDEX('CENEPRED DISTRITAL'!$B:$XFD,
            _xlfn.XMATCH($F$1,'CENEPRED DISTRITAL'!$A:$A,0),
            _xlfn.XMATCH(A830,'CENEPRED DISTRITAL'!$B$1:$XFD$1,0)
        )&lt;&gt;"",        "CON COBERTURA CENEPRED",        "SIN COBERTURA CENEPRED"    ),    "SIN COBERTURA CENEPRED")</f>
        <v>SIN COBERTURA CENEPRED</v>
      </c>
      <c r="G830" t="str" cm="1">
        <f t="array" ref="G830">IFERROR(
    IF(
        INDEX(
            'CENEPRED DISTRITAL'!$B:$XFD,
            _xlfn.XMATCH($G$1,'CENEPRED DISTRITAL'!$A:$A,0),
            _xlfn.XMATCH(A830,'CENEPRED DISTRITAL'!$B$1:$XFD$1,0)
        )&lt;&gt;"",
        "CON COBERTURA CENEPRED",
        "SIN COBERTURA CENEPRED"
    ),
    "SIN COBERTURA CENEPRED"
)</f>
        <v>SIN COBERTURA CENEPRED</v>
      </c>
      <c r="H830" t="str" cm="1">
        <f t="array" ref="H830">IFERROR(
    IF(
        INDEX(
            'CENEPRED DISTRITAL'!$B:$XFD,
            _xlfn.XMATCH($H$1,'CENEPRED DISTRITAL'!$A:$A,0),
            _xlfn.XMATCH(A830,'CENEPRED DISTRITAL'!$B$1:$XFD$1,0)
        )&lt;&gt;"",
        "CON COBERTURA CENEPRED",
        "SIN COBERTURA CENEPRED"
    ),
    "SIN COBERTURA CENEPRED"
)</f>
        <v>SIN COBERTURA CENEPRED</v>
      </c>
    </row>
    <row r="831" spans="1:8" x14ac:dyDescent="0.35">
      <c r="A831" s="359">
        <v>90203</v>
      </c>
      <c r="B831" t="s">
        <v>31611</v>
      </c>
      <c r="C831">
        <v>902</v>
      </c>
      <c r="D831">
        <v>9</v>
      </c>
      <c r="E831" t="str">
        <f>_xlfn.XLOOKUP(D831,'Ubigeo Departamental'!A:A,'Ubigeo Departamental'!B:B)</f>
        <v>Huancavelica</v>
      </c>
      <c r="F831" t="str" cm="1">
        <f t="array" ref="F831">IFERROR(IF(INDEX('CENEPRED DISTRITAL'!$B:$XFD,
            _xlfn.XMATCH($F$1,'CENEPRED DISTRITAL'!$A:$A,0),
            _xlfn.XMATCH(A831,'CENEPRED DISTRITAL'!$B$1:$XFD$1,0)
        )&lt;&gt;"",        "CON COBERTURA CENEPRED",        "SIN COBERTURA CENEPRED"    ),    "SIN COBERTURA CENEPRED")</f>
        <v>SIN COBERTURA CENEPRED</v>
      </c>
      <c r="G831" t="str" cm="1">
        <f t="array" ref="G831">IFERROR(
    IF(
        INDEX(
            'CENEPRED DISTRITAL'!$B:$XFD,
            _xlfn.XMATCH($G$1,'CENEPRED DISTRITAL'!$A:$A,0),
            _xlfn.XMATCH(A831,'CENEPRED DISTRITAL'!$B$1:$XFD$1,0)
        )&lt;&gt;"",
        "CON COBERTURA CENEPRED",
        "SIN COBERTURA CENEPRED"
    ),
    "SIN COBERTURA CENEPRED"
)</f>
        <v>SIN COBERTURA CENEPRED</v>
      </c>
      <c r="H831" t="str" cm="1">
        <f t="array" ref="H831">IFERROR(
    IF(
        INDEX(
            'CENEPRED DISTRITAL'!$B:$XFD,
            _xlfn.XMATCH($H$1,'CENEPRED DISTRITAL'!$A:$A,0),
            _xlfn.XMATCH(A831,'CENEPRED DISTRITAL'!$B$1:$XFD$1,0)
        )&lt;&gt;"",
        "CON COBERTURA CENEPRED",
        "SIN COBERTURA CENEPRED"
    ),
    "SIN COBERTURA CENEPRED"
)</f>
        <v>SIN COBERTURA CENEPRED</v>
      </c>
    </row>
    <row r="832" spans="1:8" x14ac:dyDescent="0.35">
      <c r="A832" s="359">
        <v>90204</v>
      </c>
      <c r="B832" t="s">
        <v>34859</v>
      </c>
      <c r="C832">
        <v>902</v>
      </c>
      <c r="D832">
        <v>9</v>
      </c>
      <c r="E832" t="str">
        <f>_xlfn.XLOOKUP(D832,'Ubigeo Departamental'!A:A,'Ubigeo Departamental'!B:B)</f>
        <v>Huancavelica</v>
      </c>
      <c r="F832" t="str" cm="1">
        <f t="array" ref="F832">IFERROR(IF(INDEX('CENEPRED DISTRITAL'!$B:$XFD,
            _xlfn.XMATCH($F$1,'CENEPRED DISTRITAL'!$A:$A,0),
            _xlfn.XMATCH(A832,'CENEPRED DISTRITAL'!$B$1:$XFD$1,0)
        )&lt;&gt;"",        "CON COBERTURA CENEPRED",        "SIN COBERTURA CENEPRED"    ),    "SIN COBERTURA CENEPRED")</f>
        <v>SIN COBERTURA CENEPRED</v>
      </c>
      <c r="G832" t="str" cm="1">
        <f t="array" ref="G832">IFERROR(
    IF(
        INDEX(
            'CENEPRED DISTRITAL'!$B:$XFD,
            _xlfn.XMATCH($G$1,'CENEPRED DISTRITAL'!$A:$A,0),
            _xlfn.XMATCH(A832,'CENEPRED DISTRITAL'!$B$1:$XFD$1,0)
        )&lt;&gt;"",
        "CON COBERTURA CENEPRED",
        "SIN COBERTURA CENEPRED"
    ),
    "SIN COBERTURA CENEPRED"
)</f>
        <v>SIN COBERTURA CENEPRED</v>
      </c>
      <c r="H832" t="str" cm="1">
        <f t="array" ref="H832">IFERROR(
    IF(
        INDEX(
            'CENEPRED DISTRITAL'!$B:$XFD,
            _xlfn.XMATCH($H$1,'CENEPRED DISTRITAL'!$A:$A,0),
            _xlfn.XMATCH(A832,'CENEPRED DISTRITAL'!$B$1:$XFD$1,0)
        )&lt;&gt;"",
        "CON COBERTURA CENEPRED",
        "SIN COBERTURA CENEPRED"
    ),
    "SIN COBERTURA CENEPRED"
)</f>
        <v>SIN COBERTURA CENEPRED</v>
      </c>
    </row>
    <row r="833" spans="1:8" x14ac:dyDescent="0.35">
      <c r="A833" s="359">
        <v>90205</v>
      </c>
      <c r="B833" t="s">
        <v>34220</v>
      </c>
      <c r="C833">
        <v>902</v>
      </c>
      <c r="D833">
        <v>9</v>
      </c>
      <c r="E833" t="str">
        <f>_xlfn.XLOOKUP(D833,'Ubigeo Departamental'!A:A,'Ubigeo Departamental'!B:B)</f>
        <v>Huancavelica</v>
      </c>
      <c r="F833" t="str" cm="1">
        <f t="array" ref="F833">IFERROR(IF(INDEX('CENEPRED DISTRITAL'!$B:$XFD,
            _xlfn.XMATCH($F$1,'CENEPRED DISTRITAL'!$A:$A,0),
            _xlfn.XMATCH(A833,'CENEPRED DISTRITAL'!$B$1:$XFD$1,0)
        )&lt;&gt;"",        "CON COBERTURA CENEPRED",        "SIN COBERTURA CENEPRED"    ),    "SIN COBERTURA CENEPRED")</f>
        <v>SIN COBERTURA CENEPRED</v>
      </c>
      <c r="G833" t="str" cm="1">
        <f t="array" ref="G833">IFERROR(
    IF(
        INDEX(
            'CENEPRED DISTRITAL'!$B:$XFD,
            _xlfn.XMATCH($G$1,'CENEPRED DISTRITAL'!$A:$A,0),
            _xlfn.XMATCH(A833,'CENEPRED DISTRITAL'!$B$1:$XFD$1,0)
        )&lt;&gt;"",
        "CON COBERTURA CENEPRED",
        "SIN COBERTURA CENEPRED"
    ),
    "SIN COBERTURA CENEPRED"
)</f>
        <v>SIN COBERTURA CENEPRED</v>
      </c>
      <c r="H833" t="str" cm="1">
        <f t="array" ref="H833">IFERROR(
    IF(
        INDEX(
            'CENEPRED DISTRITAL'!$B:$XFD,
            _xlfn.XMATCH($H$1,'CENEPRED DISTRITAL'!$A:$A,0),
            _xlfn.XMATCH(A833,'CENEPRED DISTRITAL'!$B$1:$XFD$1,0)
        )&lt;&gt;"",
        "CON COBERTURA CENEPRED",
        "SIN COBERTURA CENEPRED"
    ),
    "SIN COBERTURA CENEPRED"
)</f>
        <v>SIN COBERTURA CENEPRED</v>
      </c>
    </row>
    <row r="834" spans="1:8" x14ac:dyDescent="0.35">
      <c r="A834" s="359">
        <v>90206</v>
      </c>
      <c r="B834" t="s">
        <v>31644</v>
      </c>
      <c r="C834">
        <v>902</v>
      </c>
      <c r="D834">
        <v>9</v>
      </c>
      <c r="E834" t="str">
        <f>_xlfn.XLOOKUP(D834,'Ubigeo Departamental'!A:A,'Ubigeo Departamental'!B:B)</f>
        <v>Huancavelica</v>
      </c>
      <c r="F834" t="str" cm="1">
        <f t="array" ref="F834">IFERROR(IF(INDEX('CENEPRED DISTRITAL'!$B:$XFD,
            _xlfn.XMATCH($F$1,'CENEPRED DISTRITAL'!$A:$A,0),
            _xlfn.XMATCH(A834,'CENEPRED DISTRITAL'!$B$1:$XFD$1,0)
        )&lt;&gt;"",        "CON COBERTURA CENEPRED",        "SIN COBERTURA CENEPRED"    ),    "SIN COBERTURA CENEPRED")</f>
        <v>CON COBERTURA CENEPRED</v>
      </c>
      <c r="G834" t="str" cm="1">
        <f t="array" ref="G834">IFERROR(
    IF(
        INDEX(
            'CENEPRED DISTRITAL'!$B:$XFD,
            _xlfn.XMATCH($G$1,'CENEPRED DISTRITAL'!$A:$A,0),
            _xlfn.XMATCH(A834,'CENEPRED DISTRITAL'!$B$1:$XFD$1,0)
        )&lt;&gt;"",
        "CON COBERTURA CENEPRED",
        "SIN COBERTURA CENEPRED"
    ),
    "SIN COBERTURA CENEPRED"
)</f>
        <v>CON COBERTURA CENEPRED</v>
      </c>
      <c r="H834" t="str" cm="1">
        <f t="array" ref="H834">IFERROR(
    IF(
        INDEX(
            'CENEPRED DISTRITAL'!$B:$XFD,
            _xlfn.XMATCH($H$1,'CENEPRED DISTRITAL'!$A:$A,0),
            _xlfn.XMATCH(A834,'CENEPRED DISTRITAL'!$B$1:$XFD$1,0)
        )&lt;&gt;"",
        "CON COBERTURA CENEPRED",
        "SIN COBERTURA CENEPRED"
    ),
    "SIN COBERTURA CENEPRED"
)</f>
        <v>CON COBERTURA CENEPRED</v>
      </c>
    </row>
    <row r="835" spans="1:8" x14ac:dyDescent="0.35">
      <c r="A835" s="359">
        <v>90207</v>
      </c>
      <c r="B835" t="s">
        <v>34269</v>
      </c>
      <c r="C835">
        <v>902</v>
      </c>
      <c r="D835">
        <v>9</v>
      </c>
      <c r="E835" t="str">
        <f>_xlfn.XLOOKUP(D835,'Ubigeo Departamental'!A:A,'Ubigeo Departamental'!B:B)</f>
        <v>Huancavelica</v>
      </c>
      <c r="F835" t="str" cm="1">
        <f t="array" ref="F835">IFERROR(IF(INDEX('CENEPRED DISTRITAL'!$B:$XFD,
            _xlfn.XMATCH($F$1,'CENEPRED DISTRITAL'!$A:$A,0),
            _xlfn.XMATCH(A835,'CENEPRED DISTRITAL'!$B$1:$XFD$1,0)
        )&lt;&gt;"",        "CON COBERTURA CENEPRED",        "SIN COBERTURA CENEPRED"    ),    "SIN COBERTURA CENEPRED")</f>
        <v>SIN COBERTURA CENEPRED</v>
      </c>
      <c r="G835" t="str" cm="1">
        <f t="array" ref="G835">IFERROR(
    IF(
        INDEX(
            'CENEPRED DISTRITAL'!$B:$XFD,
            _xlfn.XMATCH($G$1,'CENEPRED DISTRITAL'!$A:$A,0),
            _xlfn.XMATCH(A835,'CENEPRED DISTRITAL'!$B$1:$XFD$1,0)
        )&lt;&gt;"",
        "CON COBERTURA CENEPRED",
        "SIN COBERTURA CENEPRED"
    ),
    "SIN COBERTURA CENEPRED"
)</f>
        <v>SIN COBERTURA CENEPRED</v>
      </c>
      <c r="H835" t="str" cm="1">
        <f t="array" ref="H835">IFERROR(
    IF(
        INDEX(
            'CENEPRED DISTRITAL'!$B:$XFD,
            _xlfn.XMATCH($H$1,'CENEPRED DISTRITAL'!$A:$A,0),
            _xlfn.XMATCH(A835,'CENEPRED DISTRITAL'!$B$1:$XFD$1,0)
        )&lt;&gt;"",
        "CON COBERTURA CENEPRED",
        "SIN COBERTURA CENEPRED"
    ),
    "SIN COBERTURA CENEPRED"
)</f>
        <v>SIN COBERTURA CENEPRED</v>
      </c>
    </row>
    <row r="836" spans="1:8" x14ac:dyDescent="0.35">
      <c r="A836" s="359">
        <v>90208</v>
      </c>
      <c r="B836" t="s">
        <v>34121</v>
      </c>
      <c r="C836">
        <v>902</v>
      </c>
      <c r="D836">
        <v>9</v>
      </c>
      <c r="E836" t="str">
        <f>_xlfn.XLOOKUP(D836,'Ubigeo Departamental'!A:A,'Ubigeo Departamental'!B:B)</f>
        <v>Huancavelica</v>
      </c>
      <c r="F836" t="str" cm="1">
        <f t="array" ref="F836">IFERROR(IF(INDEX('CENEPRED DISTRITAL'!$B:$XFD,
            _xlfn.XMATCH($F$1,'CENEPRED DISTRITAL'!$A:$A,0),
            _xlfn.XMATCH(A836,'CENEPRED DISTRITAL'!$B$1:$XFD$1,0)
        )&lt;&gt;"",        "CON COBERTURA CENEPRED",        "SIN COBERTURA CENEPRED"    ),    "SIN COBERTURA CENEPRED")</f>
        <v>SIN COBERTURA CENEPRED</v>
      </c>
      <c r="G836" t="str" cm="1">
        <f t="array" ref="G836">IFERROR(
    IF(
        INDEX(
            'CENEPRED DISTRITAL'!$B:$XFD,
            _xlfn.XMATCH($G$1,'CENEPRED DISTRITAL'!$A:$A,0),
            _xlfn.XMATCH(A836,'CENEPRED DISTRITAL'!$B$1:$XFD$1,0)
        )&lt;&gt;"",
        "CON COBERTURA CENEPRED",
        "SIN COBERTURA CENEPRED"
    ),
    "SIN COBERTURA CENEPRED"
)</f>
        <v>SIN COBERTURA CENEPRED</v>
      </c>
      <c r="H836" t="str" cm="1">
        <f t="array" ref="H836">IFERROR(
    IF(
        INDEX(
            'CENEPRED DISTRITAL'!$B:$XFD,
            _xlfn.XMATCH($H$1,'CENEPRED DISTRITAL'!$A:$A,0),
            _xlfn.XMATCH(A836,'CENEPRED DISTRITAL'!$B$1:$XFD$1,0)
        )&lt;&gt;"",
        "CON COBERTURA CENEPRED",
        "SIN COBERTURA CENEPRED"
    ),
    "SIN COBERTURA CENEPRED"
)</f>
        <v>SIN COBERTURA CENEPRED</v>
      </c>
    </row>
    <row r="837" spans="1:8" x14ac:dyDescent="0.35">
      <c r="A837" s="359">
        <v>90301</v>
      </c>
      <c r="B837" t="s">
        <v>34095</v>
      </c>
      <c r="C837">
        <v>903</v>
      </c>
      <c r="D837">
        <v>9</v>
      </c>
      <c r="E837" t="str">
        <f>_xlfn.XLOOKUP(D837,'Ubigeo Departamental'!A:A,'Ubigeo Departamental'!B:B)</f>
        <v>Huancavelica</v>
      </c>
      <c r="F837" t="str" cm="1">
        <f t="array" ref="F837">IFERROR(IF(INDEX('CENEPRED DISTRITAL'!$B:$XFD,
            _xlfn.XMATCH($F$1,'CENEPRED DISTRITAL'!$A:$A,0),
            _xlfn.XMATCH(A837,'CENEPRED DISTRITAL'!$B$1:$XFD$1,0)
        )&lt;&gt;"",        "CON COBERTURA CENEPRED",        "SIN COBERTURA CENEPRED"    ),    "SIN COBERTURA CENEPRED")</f>
        <v>SIN COBERTURA CENEPRED</v>
      </c>
      <c r="G837" t="str" cm="1">
        <f t="array" ref="G837">IFERROR(
    IF(
        INDEX(
            'CENEPRED DISTRITAL'!$B:$XFD,
            _xlfn.XMATCH($G$1,'CENEPRED DISTRITAL'!$A:$A,0),
            _xlfn.XMATCH(A837,'CENEPRED DISTRITAL'!$B$1:$XFD$1,0)
        )&lt;&gt;"",
        "CON COBERTURA CENEPRED",
        "SIN COBERTURA CENEPRED"
    ),
    "SIN COBERTURA CENEPRED"
)</f>
        <v>SIN COBERTURA CENEPRED</v>
      </c>
      <c r="H837" t="str" cm="1">
        <f t="array" ref="H837">IFERROR(
    IF(
        INDEX(
            'CENEPRED DISTRITAL'!$B:$XFD,
            _xlfn.XMATCH($H$1,'CENEPRED DISTRITAL'!$A:$A,0),
            _xlfn.XMATCH(A837,'CENEPRED DISTRITAL'!$B$1:$XFD$1,0)
        )&lt;&gt;"",
        "CON COBERTURA CENEPRED",
        "SIN COBERTURA CENEPRED"
    ),
    "SIN COBERTURA CENEPRED"
)</f>
        <v>SIN COBERTURA CENEPRED</v>
      </c>
    </row>
    <row r="838" spans="1:8" x14ac:dyDescent="0.35">
      <c r="A838" s="359">
        <v>90302</v>
      </c>
      <c r="B838" t="s">
        <v>34424</v>
      </c>
      <c r="C838">
        <v>903</v>
      </c>
      <c r="D838">
        <v>9</v>
      </c>
      <c r="E838" t="str">
        <f>_xlfn.XLOOKUP(D838,'Ubigeo Departamental'!A:A,'Ubigeo Departamental'!B:B)</f>
        <v>Huancavelica</v>
      </c>
      <c r="F838" t="str" cm="1">
        <f t="array" ref="F838">IFERROR(IF(INDEX('CENEPRED DISTRITAL'!$B:$XFD,
            _xlfn.XMATCH($F$1,'CENEPRED DISTRITAL'!$A:$A,0),
            _xlfn.XMATCH(A838,'CENEPRED DISTRITAL'!$B$1:$XFD$1,0)
        )&lt;&gt;"",        "CON COBERTURA CENEPRED",        "SIN COBERTURA CENEPRED"    ),    "SIN COBERTURA CENEPRED")</f>
        <v>SIN COBERTURA CENEPRED</v>
      </c>
      <c r="G838" t="str" cm="1">
        <f t="array" ref="G838">IFERROR(
    IF(
        INDEX(
            'CENEPRED DISTRITAL'!$B:$XFD,
            _xlfn.XMATCH($G$1,'CENEPRED DISTRITAL'!$A:$A,0),
            _xlfn.XMATCH(A838,'CENEPRED DISTRITAL'!$B$1:$XFD$1,0)
        )&lt;&gt;"",
        "CON COBERTURA CENEPRED",
        "SIN COBERTURA CENEPRED"
    ),
    "SIN COBERTURA CENEPRED"
)</f>
        <v>SIN COBERTURA CENEPRED</v>
      </c>
      <c r="H838" t="str" cm="1">
        <f t="array" ref="H838">IFERROR(
    IF(
        INDEX(
            'CENEPRED DISTRITAL'!$B:$XFD,
            _xlfn.XMATCH($H$1,'CENEPRED DISTRITAL'!$A:$A,0),
            _xlfn.XMATCH(A838,'CENEPRED DISTRITAL'!$B$1:$XFD$1,0)
        )&lt;&gt;"",
        "CON COBERTURA CENEPRED",
        "SIN COBERTURA CENEPRED"
    ),
    "SIN COBERTURA CENEPRED"
)</f>
        <v>SIN COBERTURA CENEPRED</v>
      </c>
    </row>
    <row r="839" spans="1:8" x14ac:dyDescent="0.35">
      <c r="A839" s="359">
        <v>90303</v>
      </c>
      <c r="B839" t="s">
        <v>36842</v>
      </c>
      <c r="C839">
        <v>903</v>
      </c>
      <c r="D839">
        <v>9</v>
      </c>
      <c r="E839" t="str">
        <f>_xlfn.XLOOKUP(D839,'Ubigeo Departamental'!A:A,'Ubigeo Departamental'!B:B)</f>
        <v>Huancavelica</v>
      </c>
      <c r="F839" t="str" cm="1">
        <f t="array" ref="F839">IFERROR(IF(INDEX('CENEPRED DISTRITAL'!$B:$XFD,
            _xlfn.XMATCH($F$1,'CENEPRED DISTRITAL'!$A:$A,0),
            _xlfn.XMATCH(A839,'CENEPRED DISTRITAL'!$B$1:$XFD$1,0)
        )&lt;&gt;"",        "CON COBERTURA CENEPRED",        "SIN COBERTURA CENEPRED"    ),    "SIN COBERTURA CENEPRED")</f>
        <v>SIN COBERTURA CENEPRED</v>
      </c>
      <c r="G839" t="str" cm="1">
        <f t="array" ref="G839">IFERROR(
    IF(
        INDEX(
            'CENEPRED DISTRITAL'!$B:$XFD,
            _xlfn.XMATCH($G$1,'CENEPRED DISTRITAL'!$A:$A,0),
            _xlfn.XMATCH(A839,'CENEPRED DISTRITAL'!$B$1:$XFD$1,0)
        )&lt;&gt;"",
        "CON COBERTURA CENEPRED",
        "SIN COBERTURA CENEPRED"
    ),
    "SIN COBERTURA CENEPRED"
)</f>
        <v>SIN COBERTURA CENEPRED</v>
      </c>
      <c r="H839" t="str" cm="1">
        <f t="array" ref="H839">IFERROR(
    IF(
        INDEX(
            'CENEPRED DISTRITAL'!$B:$XFD,
            _xlfn.XMATCH($H$1,'CENEPRED DISTRITAL'!$A:$A,0),
            _xlfn.XMATCH(A839,'CENEPRED DISTRITAL'!$B$1:$XFD$1,0)
        )&lt;&gt;"",
        "CON COBERTURA CENEPRED",
        "SIN COBERTURA CENEPRED"
    ),
    "SIN COBERTURA CENEPRED"
)</f>
        <v>SIN COBERTURA CENEPRED</v>
      </c>
    </row>
    <row r="840" spans="1:8" x14ac:dyDescent="0.35">
      <c r="A840" s="359">
        <v>90304</v>
      </c>
      <c r="B840" t="s">
        <v>31645</v>
      </c>
      <c r="C840">
        <v>903</v>
      </c>
      <c r="D840">
        <v>9</v>
      </c>
      <c r="E840" t="str">
        <f>_xlfn.XLOOKUP(D840,'Ubigeo Departamental'!A:A,'Ubigeo Departamental'!B:B)</f>
        <v>Huancavelica</v>
      </c>
      <c r="F840" t="str" cm="1">
        <f t="array" ref="F840">IFERROR(IF(INDEX('CENEPRED DISTRITAL'!$B:$XFD,
            _xlfn.XMATCH($F$1,'CENEPRED DISTRITAL'!$A:$A,0),
            _xlfn.XMATCH(A840,'CENEPRED DISTRITAL'!$B$1:$XFD$1,0)
        )&lt;&gt;"",        "CON COBERTURA CENEPRED",        "SIN COBERTURA CENEPRED"    ),    "SIN COBERTURA CENEPRED")</f>
        <v>CON COBERTURA CENEPRED</v>
      </c>
      <c r="G840" t="str" cm="1">
        <f t="array" ref="G840">IFERROR(
    IF(
        INDEX(
            'CENEPRED DISTRITAL'!$B:$XFD,
            _xlfn.XMATCH($G$1,'CENEPRED DISTRITAL'!$A:$A,0),
            _xlfn.XMATCH(A840,'CENEPRED DISTRITAL'!$B$1:$XFD$1,0)
        )&lt;&gt;"",
        "CON COBERTURA CENEPRED",
        "SIN COBERTURA CENEPRED"
    ),
    "SIN COBERTURA CENEPRED"
)</f>
        <v>CON COBERTURA CENEPRED</v>
      </c>
      <c r="H840" t="str" cm="1">
        <f t="array" ref="H840">IFERROR(
    IF(
        INDEX(
            'CENEPRED DISTRITAL'!$B:$XFD,
            _xlfn.XMATCH($H$1,'CENEPRED DISTRITAL'!$A:$A,0),
            _xlfn.XMATCH(A840,'CENEPRED DISTRITAL'!$B$1:$XFD$1,0)
        )&lt;&gt;"",
        "CON COBERTURA CENEPRED",
        "SIN COBERTURA CENEPRED"
    ),
    "SIN COBERTURA CENEPRED"
)</f>
        <v>CON COBERTURA CENEPRED</v>
      </c>
    </row>
    <row r="841" spans="1:8" x14ac:dyDescent="0.35">
      <c r="A841" s="359">
        <v>90305</v>
      </c>
      <c r="B841" t="s">
        <v>36843</v>
      </c>
      <c r="C841">
        <v>903</v>
      </c>
      <c r="D841">
        <v>9</v>
      </c>
      <c r="E841" t="str">
        <f>_xlfn.XLOOKUP(D841,'Ubigeo Departamental'!A:A,'Ubigeo Departamental'!B:B)</f>
        <v>Huancavelica</v>
      </c>
      <c r="F841" t="str" cm="1">
        <f t="array" ref="F841">IFERROR(IF(INDEX('CENEPRED DISTRITAL'!$B:$XFD,
            _xlfn.XMATCH($F$1,'CENEPRED DISTRITAL'!$A:$A,0),
            _xlfn.XMATCH(A841,'CENEPRED DISTRITAL'!$B$1:$XFD$1,0)
        )&lt;&gt;"",        "CON COBERTURA CENEPRED",        "SIN COBERTURA CENEPRED"    ),    "SIN COBERTURA CENEPRED")</f>
        <v>SIN COBERTURA CENEPRED</v>
      </c>
      <c r="G841" t="str" cm="1">
        <f t="array" ref="G841">IFERROR(
    IF(
        INDEX(
            'CENEPRED DISTRITAL'!$B:$XFD,
            _xlfn.XMATCH($G$1,'CENEPRED DISTRITAL'!$A:$A,0),
            _xlfn.XMATCH(A841,'CENEPRED DISTRITAL'!$B$1:$XFD$1,0)
        )&lt;&gt;"",
        "CON COBERTURA CENEPRED",
        "SIN COBERTURA CENEPRED"
    ),
    "SIN COBERTURA CENEPRED"
)</f>
        <v>SIN COBERTURA CENEPRED</v>
      </c>
      <c r="H841" t="str" cm="1">
        <f t="array" ref="H841">IFERROR(
    IF(
        INDEX(
            'CENEPRED DISTRITAL'!$B:$XFD,
            _xlfn.XMATCH($H$1,'CENEPRED DISTRITAL'!$A:$A,0),
            _xlfn.XMATCH(A841,'CENEPRED DISTRITAL'!$B$1:$XFD$1,0)
        )&lt;&gt;"",
        "CON COBERTURA CENEPRED",
        "SIN COBERTURA CENEPRED"
    ),
    "SIN COBERTURA CENEPRED"
)</f>
        <v>SIN COBERTURA CENEPRED</v>
      </c>
    </row>
    <row r="842" spans="1:8" x14ac:dyDescent="0.35">
      <c r="A842" s="359">
        <v>90306</v>
      </c>
      <c r="B842" t="s">
        <v>34860</v>
      </c>
      <c r="C842">
        <v>903</v>
      </c>
      <c r="D842">
        <v>9</v>
      </c>
      <c r="E842" t="str">
        <f>_xlfn.XLOOKUP(D842,'Ubigeo Departamental'!A:A,'Ubigeo Departamental'!B:B)</f>
        <v>Huancavelica</v>
      </c>
      <c r="F842" t="str" cm="1">
        <f t="array" ref="F842">IFERROR(IF(INDEX('CENEPRED DISTRITAL'!$B:$XFD,
            _xlfn.XMATCH($F$1,'CENEPRED DISTRITAL'!$A:$A,0),
            _xlfn.XMATCH(A842,'CENEPRED DISTRITAL'!$B$1:$XFD$1,0)
        )&lt;&gt;"",        "CON COBERTURA CENEPRED",        "SIN COBERTURA CENEPRED"    ),    "SIN COBERTURA CENEPRED")</f>
        <v>SIN COBERTURA CENEPRED</v>
      </c>
      <c r="G842" t="str" cm="1">
        <f t="array" ref="G842">IFERROR(
    IF(
        INDEX(
            'CENEPRED DISTRITAL'!$B:$XFD,
            _xlfn.XMATCH($G$1,'CENEPRED DISTRITAL'!$A:$A,0),
            _xlfn.XMATCH(A842,'CENEPRED DISTRITAL'!$B$1:$XFD$1,0)
        )&lt;&gt;"",
        "CON COBERTURA CENEPRED",
        "SIN COBERTURA CENEPRED"
    ),
    "SIN COBERTURA CENEPRED"
)</f>
        <v>SIN COBERTURA CENEPRED</v>
      </c>
      <c r="H842" t="str" cm="1">
        <f t="array" ref="H842">IFERROR(
    IF(
        INDEX(
            'CENEPRED DISTRITAL'!$B:$XFD,
            _xlfn.XMATCH($H$1,'CENEPRED DISTRITAL'!$A:$A,0),
            _xlfn.XMATCH(A842,'CENEPRED DISTRITAL'!$B$1:$XFD$1,0)
        )&lt;&gt;"",
        "CON COBERTURA CENEPRED",
        "SIN COBERTURA CENEPRED"
    ),
    "SIN COBERTURA CENEPRED"
)</f>
        <v>SIN COBERTURA CENEPRED</v>
      </c>
    </row>
    <row r="843" spans="1:8" x14ac:dyDescent="0.35">
      <c r="A843" s="359">
        <v>90307</v>
      </c>
      <c r="B843" t="s">
        <v>36844</v>
      </c>
      <c r="C843">
        <v>903</v>
      </c>
      <c r="D843">
        <v>9</v>
      </c>
      <c r="E843" t="str">
        <f>_xlfn.XLOOKUP(D843,'Ubigeo Departamental'!A:A,'Ubigeo Departamental'!B:B)</f>
        <v>Huancavelica</v>
      </c>
      <c r="F843" t="str" cm="1">
        <f t="array" ref="F843">IFERROR(IF(INDEX('CENEPRED DISTRITAL'!$B:$XFD,
            _xlfn.XMATCH($F$1,'CENEPRED DISTRITAL'!$A:$A,0),
            _xlfn.XMATCH(A843,'CENEPRED DISTRITAL'!$B$1:$XFD$1,0)
        )&lt;&gt;"",        "CON COBERTURA CENEPRED",        "SIN COBERTURA CENEPRED"    ),    "SIN COBERTURA CENEPRED")</f>
        <v>SIN COBERTURA CENEPRED</v>
      </c>
      <c r="G843" t="str" cm="1">
        <f t="array" ref="G843">IFERROR(
    IF(
        INDEX(
            'CENEPRED DISTRITAL'!$B:$XFD,
            _xlfn.XMATCH($G$1,'CENEPRED DISTRITAL'!$A:$A,0),
            _xlfn.XMATCH(A843,'CENEPRED DISTRITAL'!$B$1:$XFD$1,0)
        )&lt;&gt;"",
        "CON COBERTURA CENEPRED",
        "SIN COBERTURA CENEPRED"
    ),
    "SIN COBERTURA CENEPRED"
)</f>
        <v>SIN COBERTURA CENEPRED</v>
      </c>
      <c r="H843" t="str" cm="1">
        <f t="array" ref="H843">IFERROR(
    IF(
        INDEX(
            'CENEPRED DISTRITAL'!$B:$XFD,
            _xlfn.XMATCH($H$1,'CENEPRED DISTRITAL'!$A:$A,0),
            _xlfn.XMATCH(A843,'CENEPRED DISTRITAL'!$B$1:$XFD$1,0)
        )&lt;&gt;"",
        "CON COBERTURA CENEPRED",
        "SIN COBERTURA CENEPRED"
    ),
    "SIN COBERTURA CENEPRED"
)</f>
        <v>SIN COBERTURA CENEPRED</v>
      </c>
    </row>
    <row r="844" spans="1:8" x14ac:dyDescent="0.35">
      <c r="A844" s="359">
        <v>90308</v>
      </c>
      <c r="B844" t="s">
        <v>34278</v>
      </c>
      <c r="C844">
        <v>903</v>
      </c>
      <c r="D844">
        <v>9</v>
      </c>
      <c r="E844" t="str">
        <f>_xlfn.XLOOKUP(D844,'Ubigeo Departamental'!A:A,'Ubigeo Departamental'!B:B)</f>
        <v>Huancavelica</v>
      </c>
      <c r="F844" t="str" cm="1">
        <f t="array" ref="F844">IFERROR(IF(INDEX('CENEPRED DISTRITAL'!$B:$XFD,
            _xlfn.XMATCH($F$1,'CENEPRED DISTRITAL'!$A:$A,0),
            _xlfn.XMATCH(A844,'CENEPRED DISTRITAL'!$B$1:$XFD$1,0)
        )&lt;&gt;"",        "CON COBERTURA CENEPRED",        "SIN COBERTURA CENEPRED"    ),    "SIN COBERTURA CENEPRED")</f>
        <v>SIN COBERTURA CENEPRED</v>
      </c>
      <c r="G844" t="str" cm="1">
        <f t="array" ref="G844">IFERROR(
    IF(
        INDEX(
            'CENEPRED DISTRITAL'!$B:$XFD,
            _xlfn.XMATCH($G$1,'CENEPRED DISTRITAL'!$A:$A,0),
            _xlfn.XMATCH(A844,'CENEPRED DISTRITAL'!$B$1:$XFD$1,0)
        )&lt;&gt;"",
        "CON COBERTURA CENEPRED",
        "SIN COBERTURA CENEPRED"
    ),
    "SIN COBERTURA CENEPRED"
)</f>
        <v>SIN COBERTURA CENEPRED</v>
      </c>
      <c r="H844" t="str" cm="1">
        <f t="array" ref="H844">IFERROR(
    IF(
        INDEX(
            'CENEPRED DISTRITAL'!$B:$XFD,
            _xlfn.XMATCH($H$1,'CENEPRED DISTRITAL'!$A:$A,0),
            _xlfn.XMATCH(A844,'CENEPRED DISTRITAL'!$B$1:$XFD$1,0)
        )&lt;&gt;"",
        "CON COBERTURA CENEPRED",
        "SIN COBERTURA CENEPRED"
    ),
    "SIN COBERTURA CENEPRED"
)</f>
        <v>SIN COBERTURA CENEPRED</v>
      </c>
    </row>
    <row r="845" spans="1:8" x14ac:dyDescent="0.35">
      <c r="A845" s="359">
        <v>90309</v>
      </c>
      <c r="B845" t="s">
        <v>34633</v>
      </c>
      <c r="C845">
        <v>903</v>
      </c>
      <c r="D845">
        <v>9</v>
      </c>
      <c r="E845" t="str">
        <f>_xlfn.XLOOKUP(D845,'Ubigeo Departamental'!A:A,'Ubigeo Departamental'!B:B)</f>
        <v>Huancavelica</v>
      </c>
      <c r="F845" t="str" cm="1">
        <f t="array" ref="F845">IFERROR(IF(INDEX('CENEPRED DISTRITAL'!$B:$XFD,
            _xlfn.XMATCH($F$1,'CENEPRED DISTRITAL'!$A:$A,0),
            _xlfn.XMATCH(A845,'CENEPRED DISTRITAL'!$B$1:$XFD$1,0)
        )&lt;&gt;"",        "CON COBERTURA CENEPRED",        "SIN COBERTURA CENEPRED"    ),    "SIN COBERTURA CENEPRED")</f>
        <v>SIN COBERTURA CENEPRED</v>
      </c>
      <c r="G845" t="str" cm="1">
        <f t="array" ref="G845">IFERROR(
    IF(
        INDEX(
            'CENEPRED DISTRITAL'!$B:$XFD,
            _xlfn.XMATCH($G$1,'CENEPRED DISTRITAL'!$A:$A,0),
            _xlfn.XMATCH(A845,'CENEPRED DISTRITAL'!$B$1:$XFD$1,0)
        )&lt;&gt;"",
        "CON COBERTURA CENEPRED",
        "SIN COBERTURA CENEPRED"
    ),
    "SIN COBERTURA CENEPRED"
)</f>
        <v>SIN COBERTURA CENEPRED</v>
      </c>
      <c r="H845" t="str" cm="1">
        <f t="array" ref="H845">IFERROR(
    IF(
        INDEX(
            'CENEPRED DISTRITAL'!$B:$XFD,
            _xlfn.XMATCH($H$1,'CENEPRED DISTRITAL'!$A:$A,0),
            _xlfn.XMATCH(A845,'CENEPRED DISTRITAL'!$B$1:$XFD$1,0)
        )&lt;&gt;"",
        "CON COBERTURA CENEPRED",
        "SIN COBERTURA CENEPRED"
    ),
    "SIN COBERTURA CENEPRED"
)</f>
        <v>SIN COBERTURA CENEPRED</v>
      </c>
    </row>
    <row r="846" spans="1:8" x14ac:dyDescent="0.35">
      <c r="A846" s="359">
        <v>90310</v>
      </c>
      <c r="B846" t="s">
        <v>36845</v>
      </c>
      <c r="C846">
        <v>903</v>
      </c>
      <c r="D846">
        <v>9</v>
      </c>
      <c r="E846" t="str">
        <f>_xlfn.XLOOKUP(D846,'Ubigeo Departamental'!A:A,'Ubigeo Departamental'!B:B)</f>
        <v>Huancavelica</v>
      </c>
      <c r="F846" t="str" cm="1">
        <f t="array" ref="F846">IFERROR(IF(INDEX('CENEPRED DISTRITAL'!$B:$XFD,
            _xlfn.XMATCH($F$1,'CENEPRED DISTRITAL'!$A:$A,0),
            _xlfn.XMATCH(A846,'CENEPRED DISTRITAL'!$B$1:$XFD$1,0)
        )&lt;&gt;"",        "CON COBERTURA CENEPRED",        "SIN COBERTURA CENEPRED"    ),    "SIN COBERTURA CENEPRED")</f>
        <v>SIN COBERTURA CENEPRED</v>
      </c>
      <c r="G846" t="str" cm="1">
        <f t="array" ref="G846">IFERROR(
    IF(
        INDEX(
            'CENEPRED DISTRITAL'!$B:$XFD,
            _xlfn.XMATCH($G$1,'CENEPRED DISTRITAL'!$A:$A,0),
            _xlfn.XMATCH(A846,'CENEPRED DISTRITAL'!$B$1:$XFD$1,0)
        )&lt;&gt;"",
        "CON COBERTURA CENEPRED",
        "SIN COBERTURA CENEPRED"
    ),
    "SIN COBERTURA CENEPRED"
)</f>
        <v>SIN COBERTURA CENEPRED</v>
      </c>
      <c r="H846" t="str" cm="1">
        <f t="array" ref="H846">IFERROR(
    IF(
        INDEX(
            'CENEPRED DISTRITAL'!$B:$XFD,
            _xlfn.XMATCH($H$1,'CENEPRED DISTRITAL'!$A:$A,0),
            _xlfn.XMATCH(A846,'CENEPRED DISTRITAL'!$B$1:$XFD$1,0)
        )&lt;&gt;"",
        "CON COBERTURA CENEPRED",
        "SIN COBERTURA CENEPRED"
    ),
    "SIN COBERTURA CENEPRED"
)</f>
        <v>SIN COBERTURA CENEPRED</v>
      </c>
    </row>
    <row r="847" spans="1:8" x14ac:dyDescent="0.35">
      <c r="A847" s="359">
        <v>90311</v>
      </c>
      <c r="B847" t="s">
        <v>36846</v>
      </c>
      <c r="C847">
        <v>903</v>
      </c>
      <c r="D847">
        <v>9</v>
      </c>
      <c r="E847" t="str">
        <f>_xlfn.XLOOKUP(D847,'Ubigeo Departamental'!A:A,'Ubigeo Departamental'!B:B)</f>
        <v>Huancavelica</v>
      </c>
      <c r="F847" t="str" cm="1">
        <f t="array" ref="F847">IFERROR(IF(INDEX('CENEPRED DISTRITAL'!$B:$XFD,
            _xlfn.XMATCH($F$1,'CENEPRED DISTRITAL'!$A:$A,0),
            _xlfn.XMATCH(A847,'CENEPRED DISTRITAL'!$B$1:$XFD$1,0)
        )&lt;&gt;"",        "CON COBERTURA CENEPRED",        "SIN COBERTURA CENEPRED"    ),    "SIN COBERTURA CENEPRED")</f>
        <v>SIN COBERTURA CENEPRED</v>
      </c>
      <c r="G847" t="str" cm="1">
        <f t="array" ref="G847">IFERROR(
    IF(
        INDEX(
            'CENEPRED DISTRITAL'!$B:$XFD,
            _xlfn.XMATCH($G$1,'CENEPRED DISTRITAL'!$A:$A,0),
            _xlfn.XMATCH(A847,'CENEPRED DISTRITAL'!$B$1:$XFD$1,0)
        )&lt;&gt;"",
        "CON COBERTURA CENEPRED",
        "SIN COBERTURA CENEPRED"
    ),
    "SIN COBERTURA CENEPRED"
)</f>
        <v>SIN COBERTURA CENEPRED</v>
      </c>
      <c r="H847" t="str" cm="1">
        <f t="array" ref="H847">IFERROR(
    IF(
        INDEX(
            'CENEPRED DISTRITAL'!$B:$XFD,
            _xlfn.XMATCH($H$1,'CENEPRED DISTRITAL'!$A:$A,0),
            _xlfn.XMATCH(A847,'CENEPRED DISTRITAL'!$B$1:$XFD$1,0)
        )&lt;&gt;"",
        "CON COBERTURA CENEPRED",
        "SIN COBERTURA CENEPRED"
    ),
    "SIN COBERTURA CENEPRED"
)</f>
        <v>SIN COBERTURA CENEPRED</v>
      </c>
    </row>
    <row r="848" spans="1:8" x14ac:dyDescent="0.35">
      <c r="A848" s="359">
        <v>90312</v>
      </c>
      <c r="B848" t="s">
        <v>34279</v>
      </c>
      <c r="C848">
        <v>903</v>
      </c>
      <c r="D848">
        <v>9</v>
      </c>
      <c r="E848" t="str">
        <f>_xlfn.XLOOKUP(D848,'Ubigeo Departamental'!A:A,'Ubigeo Departamental'!B:B)</f>
        <v>Huancavelica</v>
      </c>
      <c r="F848" t="str" cm="1">
        <f t="array" ref="F848">IFERROR(IF(INDEX('CENEPRED DISTRITAL'!$B:$XFD,
            _xlfn.XMATCH($F$1,'CENEPRED DISTRITAL'!$A:$A,0),
            _xlfn.XMATCH(A848,'CENEPRED DISTRITAL'!$B$1:$XFD$1,0)
        )&lt;&gt;"",        "CON COBERTURA CENEPRED",        "SIN COBERTURA CENEPRED"    ),    "SIN COBERTURA CENEPRED")</f>
        <v>SIN COBERTURA CENEPRED</v>
      </c>
      <c r="G848" t="str" cm="1">
        <f t="array" ref="G848">IFERROR(
    IF(
        INDEX(
            'CENEPRED DISTRITAL'!$B:$XFD,
            _xlfn.XMATCH($G$1,'CENEPRED DISTRITAL'!$A:$A,0),
            _xlfn.XMATCH(A848,'CENEPRED DISTRITAL'!$B$1:$XFD$1,0)
        )&lt;&gt;"",
        "CON COBERTURA CENEPRED",
        "SIN COBERTURA CENEPRED"
    ),
    "SIN COBERTURA CENEPRED"
)</f>
        <v>SIN COBERTURA CENEPRED</v>
      </c>
      <c r="H848" t="str" cm="1">
        <f t="array" ref="H848">IFERROR(
    IF(
        INDEX(
            'CENEPRED DISTRITAL'!$B:$XFD,
            _xlfn.XMATCH($H$1,'CENEPRED DISTRITAL'!$A:$A,0),
            _xlfn.XMATCH(A848,'CENEPRED DISTRITAL'!$B$1:$XFD$1,0)
        )&lt;&gt;"",
        "CON COBERTURA CENEPRED",
        "SIN COBERTURA CENEPRED"
    ),
    "SIN COBERTURA CENEPRED"
)</f>
        <v>SIN COBERTURA CENEPRED</v>
      </c>
    </row>
    <row r="849" spans="1:8" x14ac:dyDescent="0.35">
      <c r="A849" s="359">
        <v>90401</v>
      </c>
      <c r="B849" t="s">
        <v>34209</v>
      </c>
      <c r="C849">
        <v>904</v>
      </c>
      <c r="D849">
        <v>9</v>
      </c>
      <c r="E849" t="str">
        <f>_xlfn.XLOOKUP(D849,'Ubigeo Departamental'!A:A,'Ubigeo Departamental'!B:B)</f>
        <v>Huancavelica</v>
      </c>
      <c r="F849" t="str" cm="1">
        <f t="array" ref="F849">IFERROR(IF(INDEX('CENEPRED DISTRITAL'!$B:$XFD,
            _xlfn.XMATCH($F$1,'CENEPRED DISTRITAL'!$A:$A,0),
            _xlfn.XMATCH(A849,'CENEPRED DISTRITAL'!$B$1:$XFD$1,0)
        )&lt;&gt;"",        "CON COBERTURA CENEPRED",        "SIN COBERTURA CENEPRED"    ),    "SIN COBERTURA CENEPRED")</f>
        <v>SIN COBERTURA CENEPRED</v>
      </c>
      <c r="G849" t="str" cm="1">
        <f t="array" ref="G849">IFERROR(
    IF(
        INDEX(
            'CENEPRED DISTRITAL'!$B:$XFD,
            _xlfn.XMATCH($G$1,'CENEPRED DISTRITAL'!$A:$A,0),
            _xlfn.XMATCH(A849,'CENEPRED DISTRITAL'!$B$1:$XFD$1,0)
        )&lt;&gt;"",
        "CON COBERTURA CENEPRED",
        "SIN COBERTURA CENEPRED"
    ),
    "SIN COBERTURA CENEPRED"
)</f>
        <v>SIN COBERTURA CENEPRED</v>
      </c>
      <c r="H849" t="str" cm="1">
        <f t="array" ref="H849">IFERROR(
    IF(
        INDEX(
            'CENEPRED DISTRITAL'!$B:$XFD,
            _xlfn.XMATCH($H$1,'CENEPRED DISTRITAL'!$A:$A,0),
            _xlfn.XMATCH(A849,'CENEPRED DISTRITAL'!$B$1:$XFD$1,0)
        )&lt;&gt;"",
        "CON COBERTURA CENEPRED",
        "SIN COBERTURA CENEPRED"
    ),
    "SIN COBERTURA CENEPRED"
)</f>
        <v>SIN COBERTURA CENEPRED</v>
      </c>
    </row>
    <row r="850" spans="1:8" x14ac:dyDescent="0.35">
      <c r="A850" s="359">
        <v>90402</v>
      </c>
      <c r="B850" t="s">
        <v>36847</v>
      </c>
      <c r="C850">
        <v>904</v>
      </c>
      <c r="D850">
        <v>9</v>
      </c>
      <c r="E850" t="str">
        <f>_xlfn.XLOOKUP(D850,'Ubigeo Departamental'!A:A,'Ubigeo Departamental'!B:B)</f>
        <v>Huancavelica</v>
      </c>
      <c r="F850" t="str" cm="1">
        <f t="array" ref="F850">IFERROR(IF(INDEX('CENEPRED DISTRITAL'!$B:$XFD,
            _xlfn.XMATCH($F$1,'CENEPRED DISTRITAL'!$A:$A,0),
            _xlfn.XMATCH(A850,'CENEPRED DISTRITAL'!$B$1:$XFD$1,0)
        )&lt;&gt;"",        "CON COBERTURA CENEPRED",        "SIN COBERTURA CENEPRED"    ),    "SIN COBERTURA CENEPRED")</f>
        <v>SIN COBERTURA CENEPRED</v>
      </c>
      <c r="G850" t="str" cm="1">
        <f t="array" ref="G850">IFERROR(
    IF(
        INDEX(
            'CENEPRED DISTRITAL'!$B:$XFD,
            _xlfn.XMATCH($G$1,'CENEPRED DISTRITAL'!$A:$A,0),
            _xlfn.XMATCH(A850,'CENEPRED DISTRITAL'!$B$1:$XFD$1,0)
        )&lt;&gt;"",
        "CON COBERTURA CENEPRED",
        "SIN COBERTURA CENEPRED"
    ),
    "SIN COBERTURA CENEPRED"
)</f>
        <v>SIN COBERTURA CENEPRED</v>
      </c>
      <c r="H850" t="str" cm="1">
        <f t="array" ref="H850">IFERROR(
    IF(
        INDEX(
            'CENEPRED DISTRITAL'!$B:$XFD,
            _xlfn.XMATCH($H$1,'CENEPRED DISTRITAL'!$A:$A,0),
            _xlfn.XMATCH(A850,'CENEPRED DISTRITAL'!$B$1:$XFD$1,0)
        )&lt;&gt;"",
        "CON COBERTURA CENEPRED",
        "SIN COBERTURA CENEPRED"
    ),
    "SIN COBERTURA CENEPRED"
)</f>
        <v>SIN COBERTURA CENEPRED</v>
      </c>
    </row>
    <row r="851" spans="1:8" x14ac:dyDescent="0.35">
      <c r="A851" s="359">
        <v>90403</v>
      </c>
      <c r="B851" t="s">
        <v>34350</v>
      </c>
      <c r="C851">
        <v>904</v>
      </c>
      <c r="D851">
        <v>9</v>
      </c>
      <c r="E851" t="str">
        <f>_xlfn.XLOOKUP(D851,'Ubigeo Departamental'!A:A,'Ubigeo Departamental'!B:B)</f>
        <v>Huancavelica</v>
      </c>
      <c r="F851" t="str" cm="1">
        <f t="array" ref="F851">IFERROR(IF(INDEX('CENEPRED DISTRITAL'!$B:$XFD,
            _xlfn.XMATCH($F$1,'CENEPRED DISTRITAL'!$A:$A,0),
            _xlfn.XMATCH(A851,'CENEPRED DISTRITAL'!$B$1:$XFD$1,0)
        )&lt;&gt;"",        "CON COBERTURA CENEPRED",        "SIN COBERTURA CENEPRED"    ),    "SIN COBERTURA CENEPRED")</f>
        <v>SIN COBERTURA CENEPRED</v>
      </c>
      <c r="G851" t="str" cm="1">
        <f t="array" ref="G851">IFERROR(
    IF(
        INDEX(
            'CENEPRED DISTRITAL'!$B:$XFD,
            _xlfn.XMATCH($G$1,'CENEPRED DISTRITAL'!$A:$A,0),
            _xlfn.XMATCH(A851,'CENEPRED DISTRITAL'!$B$1:$XFD$1,0)
        )&lt;&gt;"",
        "CON COBERTURA CENEPRED",
        "SIN COBERTURA CENEPRED"
    ),
    "SIN COBERTURA CENEPRED"
)</f>
        <v>SIN COBERTURA CENEPRED</v>
      </c>
      <c r="H851" t="str" cm="1">
        <f t="array" ref="H851">IFERROR(
    IF(
        INDEX(
            'CENEPRED DISTRITAL'!$B:$XFD,
            _xlfn.XMATCH($H$1,'CENEPRED DISTRITAL'!$A:$A,0),
            _xlfn.XMATCH(A851,'CENEPRED DISTRITAL'!$B$1:$XFD$1,0)
        )&lt;&gt;"",
        "CON COBERTURA CENEPRED",
        "SIN COBERTURA CENEPRED"
    ),
    "SIN COBERTURA CENEPRED"
)</f>
        <v>SIN COBERTURA CENEPRED</v>
      </c>
    </row>
    <row r="852" spans="1:8" x14ac:dyDescent="0.35">
      <c r="A852" s="359">
        <v>90404</v>
      </c>
      <c r="B852" t="s">
        <v>34210</v>
      </c>
      <c r="C852">
        <v>904</v>
      </c>
      <c r="D852">
        <v>9</v>
      </c>
      <c r="E852" t="str">
        <f>_xlfn.XLOOKUP(D852,'Ubigeo Departamental'!A:A,'Ubigeo Departamental'!B:B)</f>
        <v>Huancavelica</v>
      </c>
      <c r="F852" t="str" cm="1">
        <f t="array" ref="F852">IFERROR(IF(INDEX('CENEPRED DISTRITAL'!$B:$XFD,
            _xlfn.XMATCH($F$1,'CENEPRED DISTRITAL'!$A:$A,0),
            _xlfn.XMATCH(A852,'CENEPRED DISTRITAL'!$B$1:$XFD$1,0)
        )&lt;&gt;"",        "CON COBERTURA CENEPRED",        "SIN COBERTURA CENEPRED"    ),    "SIN COBERTURA CENEPRED")</f>
        <v>SIN COBERTURA CENEPRED</v>
      </c>
      <c r="G852" t="str" cm="1">
        <f t="array" ref="G852">IFERROR(
    IF(
        INDEX(
            'CENEPRED DISTRITAL'!$B:$XFD,
            _xlfn.XMATCH($G$1,'CENEPRED DISTRITAL'!$A:$A,0),
            _xlfn.XMATCH(A852,'CENEPRED DISTRITAL'!$B$1:$XFD$1,0)
        )&lt;&gt;"",
        "CON COBERTURA CENEPRED",
        "SIN COBERTURA CENEPRED"
    ),
    "SIN COBERTURA CENEPRED"
)</f>
        <v>SIN COBERTURA CENEPRED</v>
      </c>
      <c r="H852" t="str" cm="1">
        <f t="array" ref="H852">IFERROR(
    IF(
        INDEX(
            'CENEPRED DISTRITAL'!$B:$XFD,
            _xlfn.XMATCH($H$1,'CENEPRED DISTRITAL'!$A:$A,0),
            _xlfn.XMATCH(A852,'CENEPRED DISTRITAL'!$B$1:$XFD$1,0)
        )&lt;&gt;"",
        "CON COBERTURA CENEPRED",
        "SIN COBERTURA CENEPRED"
    ),
    "SIN COBERTURA CENEPRED"
)</f>
        <v>SIN COBERTURA CENEPRED</v>
      </c>
    </row>
    <row r="853" spans="1:8" x14ac:dyDescent="0.35">
      <c r="A853" s="359">
        <v>90405</v>
      </c>
      <c r="B853" t="s">
        <v>34862</v>
      </c>
      <c r="C853">
        <v>904</v>
      </c>
      <c r="D853">
        <v>9</v>
      </c>
      <c r="E853" t="str">
        <f>_xlfn.XLOOKUP(D853,'Ubigeo Departamental'!A:A,'Ubigeo Departamental'!B:B)</f>
        <v>Huancavelica</v>
      </c>
      <c r="F853" t="str" cm="1">
        <f t="array" ref="F853">IFERROR(IF(INDEX('CENEPRED DISTRITAL'!$B:$XFD,
            _xlfn.XMATCH($F$1,'CENEPRED DISTRITAL'!$A:$A,0),
            _xlfn.XMATCH(A853,'CENEPRED DISTRITAL'!$B$1:$XFD$1,0)
        )&lt;&gt;"",        "CON COBERTURA CENEPRED",        "SIN COBERTURA CENEPRED"    ),    "SIN COBERTURA CENEPRED")</f>
        <v>SIN COBERTURA CENEPRED</v>
      </c>
      <c r="G853" t="str" cm="1">
        <f t="array" ref="G853">IFERROR(
    IF(
        INDEX(
            'CENEPRED DISTRITAL'!$B:$XFD,
            _xlfn.XMATCH($G$1,'CENEPRED DISTRITAL'!$A:$A,0),
            _xlfn.XMATCH(A853,'CENEPRED DISTRITAL'!$B$1:$XFD$1,0)
        )&lt;&gt;"",
        "CON COBERTURA CENEPRED",
        "SIN COBERTURA CENEPRED"
    ),
    "SIN COBERTURA CENEPRED"
)</f>
        <v>SIN COBERTURA CENEPRED</v>
      </c>
      <c r="H853" t="str" cm="1">
        <f t="array" ref="H853">IFERROR(
    IF(
        INDEX(
            'CENEPRED DISTRITAL'!$B:$XFD,
            _xlfn.XMATCH($H$1,'CENEPRED DISTRITAL'!$A:$A,0),
            _xlfn.XMATCH(A853,'CENEPRED DISTRITAL'!$B$1:$XFD$1,0)
        )&lt;&gt;"",
        "CON COBERTURA CENEPRED",
        "SIN COBERTURA CENEPRED"
    ),
    "SIN COBERTURA CENEPRED"
)</f>
        <v>SIN COBERTURA CENEPRED</v>
      </c>
    </row>
    <row r="854" spans="1:8" x14ac:dyDescent="0.35">
      <c r="A854" s="359">
        <v>90406</v>
      </c>
      <c r="B854" t="s">
        <v>36848</v>
      </c>
      <c r="C854">
        <v>904</v>
      </c>
      <c r="D854">
        <v>9</v>
      </c>
      <c r="E854" t="str">
        <f>_xlfn.XLOOKUP(D854,'Ubigeo Departamental'!A:A,'Ubigeo Departamental'!B:B)</f>
        <v>Huancavelica</v>
      </c>
      <c r="F854" t="str" cm="1">
        <f t="array" ref="F854">IFERROR(IF(INDEX('CENEPRED DISTRITAL'!$B:$XFD,
            _xlfn.XMATCH($F$1,'CENEPRED DISTRITAL'!$A:$A,0),
            _xlfn.XMATCH(A854,'CENEPRED DISTRITAL'!$B$1:$XFD$1,0)
        )&lt;&gt;"",        "CON COBERTURA CENEPRED",        "SIN COBERTURA CENEPRED"    ),    "SIN COBERTURA CENEPRED")</f>
        <v>SIN COBERTURA CENEPRED</v>
      </c>
      <c r="G854" t="str" cm="1">
        <f t="array" ref="G854">IFERROR(
    IF(
        INDEX(
            'CENEPRED DISTRITAL'!$B:$XFD,
            _xlfn.XMATCH($G$1,'CENEPRED DISTRITAL'!$A:$A,0),
            _xlfn.XMATCH(A854,'CENEPRED DISTRITAL'!$B$1:$XFD$1,0)
        )&lt;&gt;"",
        "CON COBERTURA CENEPRED",
        "SIN COBERTURA CENEPRED"
    ),
    "SIN COBERTURA CENEPRED"
)</f>
        <v>SIN COBERTURA CENEPRED</v>
      </c>
      <c r="H854" t="str" cm="1">
        <f t="array" ref="H854">IFERROR(
    IF(
        INDEX(
            'CENEPRED DISTRITAL'!$B:$XFD,
            _xlfn.XMATCH($H$1,'CENEPRED DISTRITAL'!$A:$A,0),
            _xlfn.XMATCH(A854,'CENEPRED DISTRITAL'!$B$1:$XFD$1,0)
        )&lt;&gt;"",
        "CON COBERTURA CENEPRED",
        "SIN COBERTURA CENEPRED"
    ),
    "SIN COBERTURA CENEPRED"
)</f>
        <v>SIN COBERTURA CENEPRED</v>
      </c>
    </row>
    <row r="855" spans="1:8" x14ac:dyDescent="0.35">
      <c r="A855" s="359">
        <v>90407</v>
      </c>
      <c r="B855" t="s">
        <v>36849</v>
      </c>
      <c r="C855">
        <v>904</v>
      </c>
      <c r="D855">
        <v>9</v>
      </c>
      <c r="E855" t="str">
        <f>_xlfn.XLOOKUP(D855,'Ubigeo Departamental'!A:A,'Ubigeo Departamental'!B:B)</f>
        <v>Huancavelica</v>
      </c>
      <c r="F855" t="str" cm="1">
        <f t="array" ref="F855">IFERROR(IF(INDEX('CENEPRED DISTRITAL'!$B:$XFD,
            _xlfn.XMATCH($F$1,'CENEPRED DISTRITAL'!$A:$A,0),
            _xlfn.XMATCH(A855,'CENEPRED DISTRITAL'!$B$1:$XFD$1,0)
        )&lt;&gt;"",        "CON COBERTURA CENEPRED",        "SIN COBERTURA CENEPRED"    ),    "SIN COBERTURA CENEPRED")</f>
        <v>SIN COBERTURA CENEPRED</v>
      </c>
      <c r="G855" t="str" cm="1">
        <f t="array" ref="G855">IFERROR(
    IF(
        INDEX(
            'CENEPRED DISTRITAL'!$B:$XFD,
            _xlfn.XMATCH($G$1,'CENEPRED DISTRITAL'!$A:$A,0),
            _xlfn.XMATCH(A855,'CENEPRED DISTRITAL'!$B$1:$XFD$1,0)
        )&lt;&gt;"",
        "CON COBERTURA CENEPRED",
        "SIN COBERTURA CENEPRED"
    ),
    "SIN COBERTURA CENEPRED"
)</f>
        <v>SIN COBERTURA CENEPRED</v>
      </c>
      <c r="H855" t="str" cm="1">
        <f t="array" ref="H855">IFERROR(
    IF(
        INDEX(
            'CENEPRED DISTRITAL'!$B:$XFD,
            _xlfn.XMATCH($H$1,'CENEPRED DISTRITAL'!$A:$A,0),
            _xlfn.XMATCH(A855,'CENEPRED DISTRITAL'!$B$1:$XFD$1,0)
        )&lt;&gt;"",
        "CON COBERTURA CENEPRED",
        "SIN COBERTURA CENEPRED"
    ),
    "SIN COBERTURA CENEPRED"
)</f>
        <v>SIN COBERTURA CENEPRED</v>
      </c>
    </row>
    <row r="856" spans="1:8" x14ac:dyDescent="0.35">
      <c r="A856" s="359">
        <v>90408</v>
      </c>
      <c r="B856" t="s">
        <v>36850</v>
      </c>
      <c r="C856">
        <v>904</v>
      </c>
      <c r="D856">
        <v>9</v>
      </c>
      <c r="E856" t="str">
        <f>_xlfn.XLOOKUP(D856,'Ubigeo Departamental'!A:A,'Ubigeo Departamental'!B:B)</f>
        <v>Huancavelica</v>
      </c>
      <c r="F856" t="str" cm="1">
        <f t="array" ref="F856">IFERROR(IF(INDEX('CENEPRED DISTRITAL'!$B:$XFD,
            _xlfn.XMATCH($F$1,'CENEPRED DISTRITAL'!$A:$A,0),
            _xlfn.XMATCH(A856,'CENEPRED DISTRITAL'!$B$1:$XFD$1,0)
        )&lt;&gt;"",        "CON COBERTURA CENEPRED",        "SIN COBERTURA CENEPRED"    ),    "SIN COBERTURA CENEPRED")</f>
        <v>SIN COBERTURA CENEPRED</v>
      </c>
      <c r="G856" t="str" cm="1">
        <f t="array" ref="G856">IFERROR(
    IF(
        INDEX(
            'CENEPRED DISTRITAL'!$B:$XFD,
            _xlfn.XMATCH($G$1,'CENEPRED DISTRITAL'!$A:$A,0),
            _xlfn.XMATCH(A856,'CENEPRED DISTRITAL'!$B$1:$XFD$1,0)
        )&lt;&gt;"",
        "CON COBERTURA CENEPRED",
        "SIN COBERTURA CENEPRED"
    ),
    "SIN COBERTURA CENEPRED"
)</f>
        <v>SIN COBERTURA CENEPRED</v>
      </c>
      <c r="H856" t="str" cm="1">
        <f t="array" ref="H856">IFERROR(
    IF(
        INDEX(
            'CENEPRED DISTRITAL'!$B:$XFD,
            _xlfn.XMATCH($H$1,'CENEPRED DISTRITAL'!$A:$A,0),
            _xlfn.XMATCH(A856,'CENEPRED DISTRITAL'!$B$1:$XFD$1,0)
        )&lt;&gt;"",
        "CON COBERTURA CENEPRED",
        "SIN COBERTURA CENEPRED"
    ),
    "SIN COBERTURA CENEPRED"
)</f>
        <v>SIN COBERTURA CENEPRED</v>
      </c>
    </row>
    <row r="857" spans="1:8" x14ac:dyDescent="0.35">
      <c r="A857" s="359">
        <v>90409</v>
      </c>
      <c r="B857" t="s">
        <v>36851</v>
      </c>
      <c r="C857">
        <v>904</v>
      </c>
      <c r="D857">
        <v>9</v>
      </c>
      <c r="E857" t="str">
        <f>_xlfn.XLOOKUP(D857,'Ubigeo Departamental'!A:A,'Ubigeo Departamental'!B:B)</f>
        <v>Huancavelica</v>
      </c>
      <c r="F857" t="str" cm="1">
        <f t="array" ref="F857">IFERROR(IF(INDEX('CENEPRED DISTRITAL'!$B:$XFD,
            _xlfn.XMATCH($F$1,'CENEPRED DISTRITAL'!$A:$A,0),
            _xlfn.XMATCH(A857,'CENEPRED DISTRITAL'!$B$1:$XFD$1,0)
        )&lt;&gt;"",        "CON COBERTURA CENEPRED",        "SIN COBERTURA CENEPRED"    ),    "SIN COBERTURA CENEPRED")</f>
        <v>SIN COBERTURA CENEPRED</v>
      </c>
      <c r="G857" t="str" cm="1">
        <f t="array" ref="G857">IFERROR(
    IF(
        INDEX(
            'CENEPRED DISTRITAL'!$B:$XFD,
            _xlfn.XMATCH($G$1,'CENEPRED DISTRITAL'!$A:$A,0),
            _xlfn.XMATCH(A857,'CENEPRED DISTRITAL'!$B$1:$XFD$1,0)
        )&lt;&gt;"",
        "CON COBERTURA CENEPRED",
        "SIN COBERTURA CENEPRED"
    ),
    "SIN COBERTURA CENEPRED"
)</f>
        <v>SIN COBERTURA CENEPRED</v>
      </c>
      <c r="H857" t="str" cm="1">
        <f t="array" ref="H857">IFERROR(
    IF(
        INDEX(
            'CENEPRED DISTRITAL'!$B:$XFD,
            _xlfn.XMATCH($H$1,'CENEPRED DISTRITAL'!$A:$A,0),
            _xlfn.XMATCH(A857,'CENEPRED DISTRITAL'!$B$1:$XFD$1,0)
        )&lt;&gt;"",
        "CON COBERTURA CENEPRED",
        "SIN COBERTURA CENEPRED"
    ),
    "SIN COBERTURA CENEPRED"
)</f>
        <v>SIN COBERTURA CENEPRED</v>
      </c>
    </row>
    <row r="858" spans="1:8" x14ac:dyDescent="0.35">
      <c r="A858" s="359">
        <v>90410</v>
      </c>
      <c r="B858" t="s">
        <v>34280</v>
      </c>
      <c r="C858">
        <v>904</v>
      </c>
      <c r="D858">
        <v>9</v>
      </c>
      <c r="E858" t="str">
        <f>_xlfn.XLOOKUP(D858,'Ubigeo Departamental'!A:A,'Ubigeo Departamental'!B:B)</f>
        <v>Huancavelica</v>
      </c>
      <c r="F858" t="str" cm="1">
        <f t="array" ref="F858">IFERROR(IF(INDEX('CENEPRED DISTRITAL'!$B:$XFD,
            _xlfn.XMATCH($F$1,'CENEPRED DISTRITAL'!$A:$A,0),
            _xlfn.XMATCH(A858,'CENEPRED DISTRITAL'!$B$1:$XFD$1,0)
        )&lt;&gt;"",        "CON COBERTURA CENEPRED",        "SIN COBERTURA CENEPRED"    ),    "SIN COBERTURA CENEPRED")</f>
        <v>SIN COBERTURA CENEPRED</v>
      </c>
      <c r="G858" t="str" cm="1">
        <f t="array" ref="G858">IFERROR(
    IF(
        INDEX(
            'CENEPRED DISTRITAL'!$B:$XFD,
            _xlfn.XMATCH($G$1,'CENEPRED DISTRITAL'!$A:$A,0),
            _xlfn.XMATCH(A858,'CENEPRED DISTRITAL'!$B$1:$XFD$1,0)
        )&lt;&gt;"",
        "CON COBERTURA CENEPRED",
        "SIN COBERTURA CENEPRED"
    ),
    "SIN COBERTURA CENEPRED"
)</f>
        <v>SIN COBERTURA CENEPRED</v>
      </c>
      <c r="H858" t="str" cm="1">
        <f t="array" ref="H858">IFERROR(
    IF(
        INDEX(
            'CENEPRED DISTRITAL'!$B:$XFD,
            _xlfn.XMATCH($H$1,'CENEPRED DISTRITAL'!$A:$A,0),
            _xlfn.XMATCH(A858,'CENEPRED DISTRITAL'!$B$1:$XFD$1,0)
        )&lt;&gt;"",
        "CON COBERTURA CENEPRED",
        "SIN COBERTURA CENEPRED"
    ),
    "SIN COBERTURA CENEPRED"
)</f>
        <v>SIN COBERTURA CENEPRED</v>
      </c>
    </row>
    <row r="859" spans="1:8" x14ac:dyDescent="0.35">
      <c r="A859" s="359">
        <v>90411</v>
      </c>
      <c r="B859" t="s">
        <v>31569</v>
      </c>
      <c r="C859">
        <v>904</v>
      </c>
      <c r="D859">
        <v>9</v>
      </c>
      <c r="E859" t="str">
        <f>_xlfn.XLOOKUP(D859,'Ubigeo Departamental'!A:A,'Ubigeo Departamental'!B:B)</f>
        <v>Huancavelica</v>
      </c>
      <c r="F859" t="str" cm="1">
        <f t="array" ref="F859">IFERROR(IF(INDEX('CENEPRED DISTRITAL'!$B:$XFD,
            _xlfn.XMATCH($F$1,'CENEPRED DISTRITAL'!$A:$A,0),
            _xlfn.XMATCH(A859,'CENEPRED DISTRITAL'!$B$1:$XFD$1,0)
        )&lt;&gt;"",        "CON COBERTURA CENEPRED",        "SIN COBERTURA CENEPRED"    ),    "SIN COBERTURA CENEPRED")</f>
        <v>SIN COBERTURA CENEPRED</v>
      </c>
      <c r="G859" t="str" cm="1">
        <f t="array" ref="G859">IFERROR(
    IF(
        INDEX(
            'CENEPRED DISTRITAL'!$B:$XFD,
            _xlfn.XMATCH($G$1,'CENEPRED DISTRITAL'!$A:$A,0),
            _xlfn.XMATCH(A859,'CENEPRED DISTRITAL'!$B$1:$XFD$1,0)
        )&lt;&gt;"",
        "CON COBERTURA CENEPRED",
        "SIN COBERTURA CENEPRED"
    ),
    "SIN COBERTURA CENEPRED"
)</f>
        <v>SIN COBERTURA CENEPRED</v>
      </c>
      <c r="H859" t="str" cm="1">
        <f t="array" ref="H859">IFERROR(
    IF(
        INDEX(
            'CENEPRED DISTRITAL'!$B:$XFD,
            _xlfn.XMATCH($H$1,'CENEPRED DISTRITAL'!$A:$A,0),
            _xlfn.XMATCH(A859,'CENEPRED DISTRITAL'!$B$1:$XFD$1,0)
        )&lt;&gt;"",
        "CON COBERTURA CENEPRED",
        "SIN COBERTURA CENEPRED"
    ),
    "SIN COBERTURA CENEPRED"
)</f>
        <v>SIN COBERTURA CENEPRED</v>
      </c>
    </row>
    <row r="860" spans="1:8" x14ac:dyDescent="0.35">
      <c r="A860" s="359">
        <v>90412</v>
      </c>
      <c r="B860" t="s">
        <v>36852</v>
      </c>
      <c r="C860">
        <v>904</v>
      </c>
      <c r="D860">
        <v>9</v>
      </c>
      <c r="E860" t="str">
        <f>_xlfn.XLOOKUP(D860,'Ubigeo Departamental'!A:A,'Ubigeo Departamental'!B:B)</f>
        <v>Huancavelica</v>
      </c>
      <c r="F860" t="str" cm="1">
        <f t="array" ref="F860">IFERROR(IF(INDEX('CENEPRED DISTRITAL'!$B:$XFD,
            _xlfn.XMATCH($F$1,'CENEPRED DISTRITAL'!$A:$A,0),
            _xlfn.XMATCH(A860,'CENEPRED DISTRITAL'!$B$1:$XFD$1,0)
        )&lt;&gt;"",        "CON COBERTURA CENEPRED",        "SIN COBERTURA CENEPRED"    ),    "SIN COBERTURA CENEPRED")</f>
        <v>SIN COBERTURA CENEPRED</v>
      </c>
      <c r="G860" t="str" cm="1">
        <f t="array" ref="G860">IFERROR(
    IF(
        INDEX(
            'CENEPRED DISTRITAL'!$B:$XFD,
            _xlfn.XMATCH($G$1,'CENEPRED DISTRITAL'!$A:$A,0),
            _xlfn.XMATCH(A860,'CENEPRED DISTRITAL'!$B$1:$XFD$1,0)
        )&lt;&gt;"",
        "CON COBERTURA CENEPRED",
        "SIN COBERTURA CENEPRED"
    ),
    "SIN COBERTURA CENEPRED"
)</f>
        <v>SIN COBERTURA CENEPRED</v>
      </c>
      <c r="H860" t="str" cm="1">
        <f t="array" ref="H860">IFERROR(
    IF(
        INDEX(
            'CENEPRED DISTRITAL'!$B:$XFD,
            _xlfn.XMATCH($H$1,'CENEPRED DISTRITAL'!$A:$A,0),
            _xlfn.XMATCH(A860,'CENEPRED DISTRITAL'!$B$1:$XFD$1,0)
        )&lt;&gt;"",
        "CON COBERTURA CENEPRED",
        "SIN COBERTURA CENEPRED"
    ),
    "SIN COBERTURA CENEPRED"
)</f>
        <v>SIN COBERTURA CENEPRED</v>
      </c>
    </row>
    <row r="861" spans="1:8" x14ac:dyDescent="0.35">
      <c r="A861" s="359">
        <v>90413</v>
      </c>
      <c r="B861" t="s">
        <v>36853</v>
      </c>
      <c r="C861">
        <v>904</v>
      </c>
      <c r="D861">
        <v>9</v>
      </c>
      <c r="E861" t="str">
        <f>_xlfn.XLOOKUP(D861,'Ubigeo Departamental'!A:A,'Ubigeo Departamental'!B:B)</f>
        <v>Huancavelica</v>
      </c>
      <c r="F861" t="str" cm="1">
        <f t="array" ref="F861">IFERROR(IF(INDEX('CENEPRED DISTRITAL'!$B:$XFD,
            _xlfn.XMATCH($F$1,'CENEPRED DISTRITAL'!$A:$A,0),
            _xlfn.XMATCH(A861,'CENEPRED DISTRITAL'!$B$1:$XFD$1,0)
        )&lt;&gt;"",        "CON COBERTURA CENEPRED",        "SIN COBERTURA CENEPRED"    ),    "SIN COBERTURA CENEPRED")</f>
        <v>SIN COBERTURA CENEPRED</v>
      </c>
      <c r="G861" t="str" cm="1">
        <f t="array" ref="G861">IFERROR(
    IF(
        INDEX(
            'CENEPRED DISTRITAL'!$B:$XFD,
            _xlfn.XMATCH($G$1,'CENEPRED DISTRITAL'!$A:$A,0),
            _xlfn.XMATCH(A861,'CENEPRED DISTRITAL'!$B$1:$XFD$1,0)
        )&lt;&gt;"",
        "CON COBERTURA CENEPRED",
        "SIN COBERTURA CENEPRED"
    ),
    "SIN COBERTURA CENEPRED"
)</f>
        <v>SIN COBERTURA CENEPRED</v>
      </c>
      <c r="H861" t="str" cm="1">
        <f t="array" ref="H861">IFERROR(
    IF(
        INDEX(
            'CENEPRED DISTRITAL'!$B:$XFD,
            _xlfn.XMATCH($H$1,'CENEPRED DISTRITAL'!$A:$A,0),
            _xlfn.XMATCH(A861,'CENEPRED DISTRITAL'!$B$1:$XFD$1,0)
        )&lt;&gt;"",
        "CON COBERTURA CENEPRED",
        "SIN COBERTURA CENEPRED"
    ),
    "SIN COBERTURA CENEPRED"
)</f>
        <v>SIN COBERTURA CENEPRED</v>
      </c>
    </row>
    <row r="862" spans="1:8" x14ac:dyDescent="0.35">
      <c r="A862" s="359">
        <v>90501</v>
      </c>
      <c r="B862" t="s">
        <v>34180</v>
      </c>
      <c r="C862">
        <v>905</v>
      </c>
      <c r="D862">
        <v>9</v>
      </c>
      <c r="E862" t="str">
        <f>_xlfn.XLOOKUP(D862,'Ubigeo Departamental'!A:A,'Ubigeo Departamental'!B:B)</f>
        <v>Huancavelica</v>
      </c>
      <c r="F862" t="str" cm="1">
        <f t="array" ref="F862">IFERROR(IF(INDEX('CENEPRED DISTRITAL'!$B:$XFD,
            _xlfn.XMATCH($F$1,'CENEPRED DISTRITAL'!$A:$A,0),
            _xlfn.XMATCH(A862,'CENEPRED DISTRITAL'!$B$1:$XFD$1,0)
        )&lt;&gt;"",        "CON COBERTURA CENEPRED",        "SIN COBERTURA CENEPRED"    ),    "SIN COBERTURA CENEPRED")</f>
        <v>SIN COBERTURA CENEPRED</v>
      </c>
      <c r="G862" t="str" cm="1">
        <f t="array" ref="G862">IFERROR(
    IF(
        INDEX(
            'CENEPRED DISTRITAL'!$B:$XFD,
            _xlfn.XMATCH($G$1,'CENEPRED DISTRITAL'!$A:$A,0),
            _xlfn.XMATCH(A862,'CENEPRED DISTRITAL'!$B$1:$XFD$1,0)
        )&lt;&gt;"",
        "CON COBERTURA CENEPRED",
        "SIN COBERTURA CENEPRED"
    ),
    "SIN COBERTURA CENEPRED"
)</f>
        <v>SIN COBERTURA CENEPRED</v>
      </c>
      <c r="H862" t="str" cm="1">
        <f t="array" ref="H862">IFERROR(
    IF(
        INDEX(
            'CENEPRED DISTRITAL'!$B:$XFD,
            _xlfn.XMATCH($H$1,'CENEPRED DISTRITAL'!$A:$A,0),
            _xlfn.XMATCH(A862,'CENEPRED DISTRITAL'!$B$1:$XFD$1,0)
        )&lt;&gt;"",
        "CON COBERTURA CENEPRED",
        "SIN COBERTURA CENEPRED"
    ),
    "SIN COBERTURA CENEPRED"
)</f>
        <v>SIN COBERTURA CENEPRED</v>
      </c>
    </row>
    <row r="863" spans="1:8" x14ac:dyDescent="0.35">
      <c r="A863" s="359">
        <v>90502</v>
      </c>
      <c r="B863" t="s">
        <v>34118</v>
      </c>
      <c r="C863">
        <v>905</v>
      </c>
      <c r="D863">
        <v>9</v>
      </c>
      <c r="E863" t="str">
        <f>_xlfn.XLOOKUP(D863,'Ubigeo Departamental'!A:A,'Ubigeo Departamental'!B:B)</f>
        <v>Huancavelica</v>
      </c>
      <c r="F863" t="str" cm="1">
        <f t="array" ref="F863">IFERROR(IF(INDEX('CENEPRED DISTRITAL'!$B:$XFD,
            _xlfn.XMATCH($F$1,'CENEPRED DISTRITAL'!$A:$A,0),
            _xlfn.XMATCH(A863,'CENEPRED DISTRITAL'!$B$1:$XFD$1,0)
        )&lt;&gt;"",        "CON COBERTURA CENEPRED",        "SIN COBERTURA CENEPRED"    ),    "SIN COBERTURA CENEPRED")</f>
        <v>SIN COBERTURA CENEPRED</v>
      </c>
      <c r="G863" t="str" cm="1">
        <f t="array" ref="G863">IFERROR(
    IF(
        INDEX(
            'CENEPRED DISTRITAL'!$B:$XFD,
            _xlfn.XMATCH($G$1,'CENEPRED DISTRITAL'!$A:$A,0),
            _xlfn.XMATCH(A863,'CENEPRED DISTRITAL'!$B$1:$XFD$1,0)
        )&lt;&gt;"",
        "CON COBERTURA CENEPRED",
        "SIN COBERTURA CENEPRED"
    ),
    "SIN COBERTURA CENEPRED"
)</f>
        <v>SIN COBERTURA CENEPRED</v>
      </c>
      <c r="H863" t="str" cm="1">
        <f t="array" ref="H863">IFERROR(
    IF(
        INDEX(
            'CENEPRED DISTRITAL'!$B:$XFD,
            _xlfn.XMATCH($H$1,'CENEPRED DISTRITAL'!$A:$A,0),
            _xlfn.XMATCH(A863,'CENEPRED DISTRITAL'!$B$1:$XFD$1,0)
        )&lt;&gt;"",
        "CON COBERTURA CENEPRED",
        "SIN COBERTURA CENEPRED"
    ),
    "SIN COBERTURA CENEPRED"
)</f>
        <v>SIN COBERTURA CENEPRED</v>
      </c>
    </row>
    <row r="864" spans="1:8" x14ac:dyDescent="0.35">
      <c r="A864" s="359">
        <v>90503</v>
      </c>
      <c r="B864" t="s">
        <v>36854</v>
      </c>
      <c r="C864">
        <v>905</v>
      </c>
      <c r="D864">
        <v>9</v>
      </c>
      <c r="E864" t="str">
        <f>_xlfn.XLOOKUP(D864,'Ubigeo Departamental'!A:A,'Ubigeo Departamental'!B:B)</f>
        <v>Huancavelica</v>
      </c>
      <c r="F864" t="str" cm="1">
        <f t="array" ref="F864">IFERROR(IF(INDEX('CENEPRED DISTRITAL'!$B:$XFD,
            _xlfn.XMATCH($F$1,'CENEPRED DISTRITAL'!$A:$A,0),
            _xlfn.XMATCH(A864,'CENEPRED DISTRITAL'!$B$1:$XFD$1,0)
        )&lt;&gt;"",        "CON COBERTURA CENEPRED",        "SIN COBERTURA CENEPRED"    ),    "SIN COBERTURA CENEPRED")</f>
        <v>SIN COBERTURA CENEPRED</v>
      </c>
      <c r="G864" t="str" cm="1">
        <f t="array" ref="G864">IFERROR(
    IF(
        INDEX(
            'CENEPRED DISTRITAL'!$B:$XFD,
            _xlfn.XMATCH($G$1,'CENEPRED DISTRITAL'!$A:$A,0),
            _xlfn.XMATCH(A864,'CENEPRED DISTRITAL'!$B$1:$XFD$1,0)
        )&lt;&gt;"",
        "CON COBERTURA CENEPRED",
        "SIN COBERTURA CENEPRED"
    ),
    "SIN COBERTURA CENEPRED"
)</f>
        <v>SIN COBERTURA CENEPRED</v>
      </c>
      <c r="H864" t="str" cm="1">
        <f t="array" ref="H864">IFERROR(
    IF(
        INDEX(
            'CENEPRED DISTRITAL'!$B:$XFD,
            _xlfn.XMATCH($H$1,'CENEPRED DISTRITAL'!$A:$A,0),
            _xlfn.XMATCH(A864,'CENEPRED DISTRITAL'!$B$1:$XFD$1,0)
        )&lt;&gt;"",
        "CON COBERTURA CENEPRED",
        "SIN COBERTURA CENEPRED"
    ),
    "SIN COBERTURA CENEPRED"
)</f>
        <v>SIN COBERTURA CENEPRED</v>
      </c>
    </row>
    <row r="865" spans="1:8" x14ac:dyDescent="0.35">
      <c r="A865" s="359">
        <v>90504</v>
      </c>
      <c r="B865" t="s">
        <v>34425</v>
      </c>
      <c r="C865">
        <v>905</v>
      </c>
      <c r="D865">
        <v>9</v>
      </c>
      <c r="E865" t="str">
        <f>_xlfn.XLOOKUP(D865,'Ubigeo Departamental'!A:A,'Ubigeo Departamental'!B:B)</f>
        <v>Huancavelica</v>
      </c>
      <c r="F865" t="str" cm="1">
        <f t="array" ref="F865">IFERROR(IF(INDEX('CENEPRED DISTRITAL'!$B:$XFD,
            _xlfn.XMATCH($F$1,'CENEPRED DISTRITAL'!$A:$A,0),
            _xlfn.XMATCH(A865,'CENEPRED DISTRITAL'!$B$1:$XFD$1,0)
        )&lt;&gt;"",        "CON COBERTURA CENEPRED",        "SIN COBERTURA CENEPRED"    ),    "SIN COBERTURA CENEPRED")</f>
        <v>SIN COBERTURA CENEPRED</v>
      </c>
      <c r="G865" t="str" cm="1">
        <f t="array" ref="G865">IFERROR(
    IF(
        INDEX(
            'CENEPRED DISTRITAL'!$B:$XFD,
            _xlfn.XMATCH($G$1,'CENEPRED DISTRITAL'!$A:$A,0),
            _xlfn.XMATCH(A865,'CENEPRED DISTRITAL'!$B$1:$XFD$1,0)
        )&lt;&gt;"",
        "CON COBERTURA CENEPRED",
        "SIN COBERTURA CENEPRED"
    ),
    "SIN COBERTURA CENEPRED"
)</f>
        <v>SIN COBERTURA CENEPRED</v>
      </c>
      <c r="H865" t="str" cm="1">
        <f t="array" ref="H865">IFERROR(
    IF(
        INDEX(
            'CENEPRED DISTRITAL'!$B:$XFD,
            _xlfn.XMATCH($H$1,'CENEPRED DISTRITAL'!$A:$A,0),
            _xlfn.XMATCH(A865,'CENEPRED DISTRITAL'!$B$1:$XFD$1,0)
        )&lt;&gt;"",
        "CON COBERTURA CENEPRED",
        "SIN COBERTURA CENEPRED"
    ),
    "SIN COBERTURA CENEPRED"
)</f>
        <v>SIN COBERTURA CENEPRED</v>
      </c>
    </row>
    <row r="866" spans="1:8" x14ac:dyDescent="0.35">
      <c r="A866" s="359">
        <v>90505</v>
      </c>
      <c r="B866" t="s">
        <v>36606</v>
      </c>
      <c r="C866">
        <v>905</v>
      </c>
      <c r="D866">
        <v>9</v>
      </c>
      <c r="E866" t="str">
        <f>_xlfn.XLOOKUP(D866,'Ubigeo Departamental'!A:A,'Ubigeo Departamental'!B:B)</f>
        <v>Huancavelica</v>
      </c>
      <c r="F866" t="str" cm="1">
        <f t="array" ref="F866">IFERROR(IF(INDEX('CENEPRED DISTRITAL'!$B:$XFD,
            _xlfn.XMATCH($F$1,'CENEPRED DISTRITAL'!$A:$A,0),
            _xlfn.XMATCH(A866,'CENEPRED DISTRITAL'!$B$1:$XFD$1,0)
        )&lt;&gt;"",        "CON COBERTURA CENEPRED",        "SIN COBERTURA CENEPRED"    ),    "SIN COBERTURA CENEPRED")</f>
        <v>SIN COBERTURA CENEPRED</v>
      </c>
      <c r="G866" t="str" cm="1">
        <f t="array" ref="G866">IFERROR(
    IF(
        INDEX(
            'CENEPRED DISTRITAL'!$B:$XFD,
            _xlfn.XMATCH($G$1,'CENEPRED DISTRITAL'!$A:$A,0),
            _xlfn.XMATCH(A866,'CENEPRED DISTRITAL'!$B$1:$XFD$1,0)
        )&lt;&gt;"",
        "CON COBERTURA CENEPRED",
        "SIN COBERTURA CENEPRED"
    ),
    "SIN COBERTURA CENEPRED"
)</f>
        <v>SIN COBERTURA CENEPRED</v>
      </c>
      <c r="H866" t="str" cm="1">
        <f t="array" ref="H866">IFERROR(
    IF(
        INDEX(
            'CENEPRED DISTRITAL'!$B:$XFD,
            _xlfn.XMATCH($H$1,'CENEPRED DISTRITAL'!$A:$A,0),
            _xlfn.XMATCH(A866,'CENEPRED DISTRITAL'!$B$1:$XFD$1,0)
        )&lt;&gt;"",
        "CON COBERTURA CENEPRED",
        "SIN COBERTURA CENEPRED"
    ),
    "SIN COBERTURA CENEPRED"
)</f>
        <v>SIN COBERTURA CENEPRED</v>
      </c>
    </row>
    <row r="867" spans="1:8" x14ac:dyDescent="0.35">
      <c r="A867" s="359">
        <v>90506</v>
      </c>
      <c r="B867" t="s">
        <v>36855</v>
      </c>
      <c r="C867">
        <v>905</v>
      </c>
      <c r="D867">
        <v>9</v>
      </c>
      <c r="E867" t="str">
        <f>_xlfn.XLOOKUP(D867,'Ubigeo Departamental'!A:A,'Ubigeo Departamental'!B:B)</f>
        <v>Huancavelica</v>
      </c>
      <c r="F867" t="str" cm="1">
        <f t="array" ref="F867">IFERROR(IF(INDEX('CENEPRED DISTRITAL'!$B:$XFD,
            _xlfn.XMATCH($F$1,'CENEPRED DISTRITAL'!$A:$A,0),
            _xlfn.XMATCH(A867,'CENEPRED DISTRITAL'!$B$1:$XFD$1,0)
        )&lt;&gt;"",        "CON COBERTURA CENEPRED",        "SIN COBERTURA CENEPRED"    ),    "SIN COBERTURA CENEPRED")</f>
        <v>SIN COBERTURA CENEPRED</v>
      </c>
      <c r="G867" t="str" cm="1">
        <f t="array" ref="G867">IFERROR(
    IF(
        INDEX(
            'CENEPRED DISTRITAL'!$B:$XFD,
            _xlfn.XMATCH($G$1,'CENEPRED DISTRITAL'!$A:$A,0),
            _xlfn.XMATCH(A867,'CENEPRED DISTRITAL'!$B$1:$XFD$1,0)
        )&lt;&gt;"",
        "CON COBERTURA CENEPRED",
        "SIN COBERTURA CENEPRED"
    ),
    "SIN COBERTURA CENEPRED"
)</f>
        <v>SIN COBERTURA CENEPRED</v>
      </c>
      <c r="H867" t="str" cm="1">
        <f t="array" ref="H867">IFERROR(
    IF(
        INDEX(
            'CENEPRED DISTRITAL'!$B:$XFD,
            _xlfn.XMATCH($H$1,'CENEPRED DISTRITAL'!$A:$A,0),
            _xlfn.XMATCH(A867,'CENEPRED DISTRITAL'!$B$1:$XFD$1,0)
        )&lt;&gt;"",
        "CON COBERTURA CENEPRED",
        "SIN COBERTURA CENEPRED"
    ),
    "SIN COBERTURA CENEPRED"
)</f>
        <v>SIN COBERTURA CENEPRED</v>
      </c>
    </row>
    <row r="868" spans="1:8" x14ac:dyDescent="0.35">
      <c r="A868" s="359">
        <v>90507</v>
      </c>
      <c r="B868" t="s">
        <v>34181</v>
      </c>
      <c r="C868">
        <v>905</v>
      </c>
      <c r="D868">
        <v>9</v>
      </c>
      <c r="E868" t="str">
        <f>_xlfn.XLOOKUP(D868,'Ubigeo Departamental'!A:A,'Ubigeo Departamental'!B:B)</f>
        <v>Huancavelica</v>
      </c>
      <c r="F868" t="str" cm="1">
        <f t="array" ref="F868">IFERROR(IF(INDEX('CENEPRED DISTRITAL'!$B:$XFD,
            _xlfn.XMATCH($F$1,'CENEPRED DISTRITAL'!$A:$A,0),
            _xlfn.XMATCH(A868,'CENEPRED DISTRITAL'!$B$1:$XFD$1,0)
        )&lt;&gt;"",        "CON COBERTURA CENEPRED",        "SIN COBERTURA CENEPRED"    ),    "SIN COBERTURA CENEPRED")</f>
        <v>SIN COBERTURA CENEPRED</v>
      </c>
      <c r="G868" t="str" cm="1">
        <f t="array" ref="G868">IFERROR(
    IF(
        INDEX(
            'CENEPRED DISTRITAL'!$B:$XFD,
            _xlfn.XMATCH($G$1,'CENEPRED DISTRITAL'!$A:$A,0),
            _xlfn.XMATCH(A868,'CENEPRED DISTRITAL'!$B$1:$XFD$1,0)
        )&lt;&gt;"",
        "CON COBERTURA CENEPRED",
        "SIN COBERTURA CENEPRED"
    ),
    "SIN COBERTURA CENEPRED"
)</f>
        <v>SIN COBERTURA CENEPRED</v>
      </c>
      <c r="H868" t="str" cm="1">
        <f t="array" ref="H868">IFERROR(
    IF(
        INDEX(
            'CENEPRED DISTRITAL'!$B:$XFD,
            _xlfn.XMATCH($H$1,'CENEPRED DISTRITAL'!$A:$A,0),
            _xlfn.XMATCH(A868,'CENEPRED DISTRITAL'!$B$1:$XFD$1,0)
        )&lt;&gt;"",
        "CON COBERTURA CENEPRED",
        "SIN COBERTURA CENEPRED"
    ),
    "SIN COBERTURA CENEPRED"
)</f>
        <v>SIN COBERTURA CENEPRED</v>
      </c>
    </row>
    <row r="869" spans="1:8" x14ac:dyDescent="0.35">
      <c r="A869" s="359">
        <v>90508</v>
      </c>
      <c r="B869" t="s">
        <v>36856</v>
      </c>
      <c r="C869">
        <v>905</v>
      </c>
      <c r="D869">
        <v>9</v>
      </c>
      <c r="E869" t="str">
        <f>_xlfn.XLOOKUP(D869,'Ubigeo Departamental'!A:A,'Ubigeo Departamental'!B:B)</f>
        <v>Huancavelica</v>
      </c>
      <c r="F869" t="str" cm="1">
        <f t="array" ref="F869">IFERROR(IF(INDEX('CENEPRED DISTRITAL'!$B:$XFD,
            _xlfn.XMATCH($F$1,'CENEPRED DISTRITAL'!$A:$A,0),
            _xlfn.XMATCH(A869,'CENEPRED DISTRITAL'!$B$1:$XFD$1,0)
        )&lt;&gt;"",        "CON COBERTURA CENEPRED",        "SIN COBERTURA CENEPRED"    ),    "SIN COBERTURA CENEPRED")</f>
        <v>SIN COBERTURA CENEPRED</v>
      </c>
      <c r="G869" t="str" cm="1">
        <f t="array" ref="G869">IFERROR(
    IF(
        INDEX(
            'CENEPRED DISTRITAL'!$B:$XFD,
            _xlfn.XMATCH($G$1,'CENEPRED DISTRITAL'!$A:$A,0),
            _xlfn.XMATCH(A869,'CENEPRED DISTRITAL'!$B$1:$XFD$1,0)
        )&lt;&gt;"",
        "CON COBERTURA CENEPRED",
        "SIN COBERTURA CENEPRED"
    ),
    "SIN COBERTURA CENEPRED"
)</f>
        <v>SIN COBERTURA CENEPRED</v>
      </c>
      <c r="H869" t="str" cm="1">
        <f t="array" ref="H869">IFERROR(
    IF(
        INDEX(
            'CENEPRED DISTRITAL'!$B:$XFD,
            _xlfn.XMATCH($H$1,'CENEPRED DISTRITAL'!$A:$A,0),
            _xlfn.XMATCH(A869,'CENEPRED DISTRITAL'!$B$1:$XFD$1,0)
        )&lt;&gt;"",
        "CON COBERTURA CENEPRED",
        "SIN COBERTURA CENEPRED"
    ),
    "SIN COBERTURA CENEPRED"
)</f>
        <v>SIN COBERTURA CENEPRED</v>
      </c>
    </row>
    <row r="870" spans="1:8" x14ac:dyDescent="0.35">
      <c r="A870" s="359">
        <v>90509</v>
      </c>
      <c r="B870" t="s">
        <v>36857</v>
      </c>
      <c r="C870">
        <v>905</v>
      </c>
      <c r="D870">
        <v>9</v>
      </c>
      <c r="E870" t="str">
        <f>_xlfn.XLOOKUP(D870,'Ubigeo Departamental'!A:A,'Ubigeo Departamental'!B:B)</f>
        <v>Huancavelica</v>
      </c>
      <c r="F870" t="str" cm="1">
        <f t="array" ref="F870">IFERROR(IF(INDEX('CENEPRED DISTRITAL'!$B:$XFD,
            _xlfn.XMATCH($F$1,'CENEPRED DISTRITAL'!$A:$A,0),
            _xlfn.XMATCH(A870,'CENEPRED DISTRITAL'!$B$1:$XFD$1,0)
        )&lt;&gt;"",        "CON COBERTURA CENEPRED",        "SIN COBERTURA CENEPRED"    ),    "SIN COBERTURA CENEPRED")</f>
        <v>SIN COBERTURA CENEPRED</v>
      </c>
      <c r="G870" t="str" cm="1">
        <f t="array" ref="G870">IFERROR(
    IF(
        INDEX(
            'CENEPRED DISTRITAL'!$B:$XFD,
            _xlfn.XMATCH($G$1,'CENEPRED DISTRITAL'!$A:$A,0),
            _xlfn.XMATCH(A870,'CENEPRED DISTRITAL'!$B$1:$XFD$1,0)
        )&lt;&gt;"",
        "CON COBERTURA CENEPRED",
        "SIN COBERTURA CENEPRED"
    ),
    "SIN COBERTURA CENEPRED"
)</f>
        <v>SIN COBERTURA CENEPRED</v>
      </c>
      <c r="H870" t="str" cm="1">
        <f t="array" ref="H870">IFERROR(
    IF(
        INDEX(
            'CENEPRED DISTRITAL'!$B:$XFD,
            _xlfn.XMATCH($H$1,'CENEPRED DISTRITAL'!$A:$A,0),
            _xlfn.XMATCH(A870,'CENEPRED DISTRITAL'!$B$1:$XFD$1,0)
        )&lt;&gt;"",
        "CON COBERTURA CENEPRED",
        "SIN COBERTURA CENEPRED"
    ),
    "SIN COBERTURA CENEPRED"
)</f>
        <v>SIN COBERTURA CENEPRED</v>
      </c>
    </row>
    <row r="871" spans="1:8" x14ac:dyDescent="0.35">
      <c r="A871" s="359">
        <v>90510</v>
      </c>
      <c r="B871" t="s">
        <v>36858</v>
      </c>
      <c r="C871">
        <v>905</v>
      </c>
      <c r="D871">
        <v>9</v>
      </c>
      <c r="E871" t="str">
        <f>_xlfn.XLOOKUP(D871,'Ubigeo Departamental'!A:A,'Ubigeo Departamental'!B:B)</f>
        <v>Huancavelica</v>
      </c>
      <c r="F871" t="str" cm="1">
        <f t="array" ref="F871">IFERROR(IF(INDEX('CENEPRED DISTRITAL'!$B:$XFD,
            _xlfn.XMATCH($F$1,'CENEPRED DISTRITAL'!$A:$A,0),
            _xlfn.XMATCH(A871,'CENEPRED DISTRITAL'!$B$1:$XFD$1,0)
        )&lt;&gt;"",        "CON COBERTURA CENEPRED",        "SIN COBERTURA CENEPRED"    ),    "SIN COBERTURA CENEPRED")</f>
        <v>SIN COBERTURA CENEPRED</v>
      </c>
      <c r="G871" t="str" cm="1">
        <f t="array" ref="G871">IFERROR(
    IF(
        INDEX(
            'CENEPRED DISTRITAL'!$B:$XFD,
            _xlfn.XMATCH($G$1,'CENEPRED DISTRITAL'!$A:$A,0),
            _xlfn.XMATCH(A871,'CENEPRED DISTRITAL'!$B$1:$XFD$1,0)
        )&lt;&gt;"",
        "CON COBERTURA CENEPRED",
        "SIN COBERTURA CENEPRED"
    ),
    "SIN COBERTURA CENEPRED"
)</f>
        <v>SIN COBERTURA CENEPRED</v>
      </c>
      <c r="H871" t="str" cm="1">
        <f t="array" ref="H871">IFERROR(
    IF(
        INDEX(
            'CENEPRED DISTRITAL'!$B:$XFD,
            _xlfn.XMATCH($H$1,'CENEPRED DISTRITAL'!$A:$A,0),
            _xlfn.XMATCH(A871,'CENEPRED DISTRITAL'!$B$1:$XFD$1,0)
        )&lt;&gt;"",
        "CON COBERTURA CENEPRED",
        "SIN COBERTURA CENEPRED"
    ),
    "SIN COBERTURA CENEPRED"
)</f>
        <v>SIN COBERTURA CENEPRED</v>
      </c>
    </row>
    <row r="872" spans="1:8" x14ac:dyDescent="0.35">
      <c r="A872" s="359">
        <v>90511</v>
      </c>
      <c r="B872" t="s">
        <v>34427</v>
      </c>
      <c r="C872">
        <v>905</v>
      </c>
      <c r="D872">
        <v>9</v>
      </c>
      <c r="E872" t="str">
        <f>_xlfn.XLOOKUP(D872,'Ubigeo Departamental'!A:A,'Ubigeo Departamental'!B:B)</f>
        <v>Huancavelica</v>
      </c>
      <c r="F872" t="str" cm="1">
        <f t="array" ref="F872">IFERROR(IF(INDEX('CENEPRED DISTRITAL'!$B:$XFD,
            _xlfn.XMATCH($F$1,'CENEPRED DISTRITAL'!$A:$A,0),
            _xlfn.XMATCH(A872,'CENEPRED DISTRITAL'!$B$1:$XFD$1,0)
        )&lt;&gt;"",        "CON COBERTURA CENEPRED",        "SIN COBERTURA CENEPRED"    ),    "SIN COBERTURA CENEPRED")</f>
        <v>SIN COBERTURA CENEPRED</v>
      </c>
      <c r="G872" t="str" cm="1">
        <f t="array" ref="G872">IFERROR(
    IF(
        INDEX(
            'CENEPRED DISTRITAL'!$B:$XFD,
            _xlfn.XMATCH($G$1,'CENEPRED DISTRITAL'!$A:$A,0),
            _xlfn.XMATCH(A872,'CENEPRED DISTRITAL'!$B$1:$XFD$1,0)
        )&lt;&gt;"",
        "CON COBERTURA CENEPRED",
        "SIN COBERTURA CENEPRED"
    ),
    "SIN COBERTURA CENEPRED"
)</f>
        <v>SIN COBERTURA CENEPRED</v>
      </c>
      <c r="H872" t="str" cm="1">
        <f t="array" ref="H872">IFERROR(
    IF(
        INDEX(
            'CENEPRED DISTRITAL'!$B:$XFD,
            _xlfn.XMATCH($H$1,'CENEPRED DISTRITAL'!$A:$A,0),
            _xlfn.XMATCH(A872,'CENEPRED DISTRITAL'!$B$1:$XFD$1,0)
        )&lt;&gt;"",
        "CON COBERTURA CENEPRED",
        "SIN COBERTURA CENEPRED"
    ),
    "SIN COBERTURA CENEPRED"
)</f>
        <v>SIN COBERTURA CENEPRED</v>
      </c>
    </row>
    <row r="873" spans="1:8" x14ac:dyDescent="0.35">
      <c r="A873" s="359">
        <v>90601</v>
      </c>
      <c r="B873" t="s">
        <v>34490</v>
      </c>
      <c r="C873">
        <v>906</v>
      </c>
      <c r="D873">
        <v>9</v>
      </c>
      <c r="E873" t="str">
        <f>_xlfn.XLOOKUP(D873,'Ubigeo Departamental'!A:A,'Ubigeo Departamental'!B:B)</f>
        <v>Huancavelica</v>
      </c>
      <c r="F873" t="str" cm="1">
        <f t="array" ref="F873">IFERROR(IF(INDEX('CENEPRED DISTRITAL'!$B:$XFD,
            _xlfn.XMATCH($F$1,'CENEPRED DISTRITAL'!$A:$A,0),
            _xlfn.XMATCH(A873,'CENEPRED DISTRITAL'!$B$1:$XFD$1,0)
        )&lt;&gt;"",        "CON COBERTURA CENEPRED",        "SIN COBERTURA CENEPRED"    ),    "SIN COBERTURA CENEPRED")</f>
        <v>SIN COBERTURA CENEPRED</v>
      </c>
      <c r="G873" t="str" cm="1">
        <f t="array" ref="G873">IFERROR(
    IF(
        INDEX(
            'CENEPRED DISTRITAL'!$B:$XFD,
            _xlfn.XMATCH($G$1,'CENEPRED DISTRITAL'!$A:$A,0),
            _xlfn.XMATCH(A873,'CENEPRED DISTRITAL'!$B$1:$XFD$1,0)
        )&lt;&gt;"",
        "CON COBERTURA CENEPRED",
        "SIN COBERTURA CENEPRED"
    ),
    "SIN COBERTURA CENEPRED"
)</f>
        <v>SIN COBERTURA CENEPRED</v>
      </c>
      <c r="H873" t="str" cm="1">
        <f t="array" ref="H873">IFERROR(
    IF(
        INDEX(
            'CENEPRED DISTRITAL'!$B:$XFD,
            _xlfn.XMATCH($H$1,'CENEPRED DISTRITAL'!$A:$A,0),
            _xlfn.XMATCH(A873,'CENEPRED DISTRITAL'!$B$1:$XFD$1,0)
        )&lt;&gt;"",
        "CON COBERTURA CENEPRED",
        "SIN COBERTURA CENEPRED"
    ),
    "SIN COBERTURA CENEPRED"
)</f>
        <v>SIN COBERTURA CENEPRED</v>
      </c>
    </row>
    <row r="874" spans="1:8" x14ac:dyDescent="0.35">
      <c r="A874" s="359">
        <v>90602</v>
      </c>
      <c r="B874" t="s">
        <v>36859</v>
      </c>
      <c r="C874">
        <v>906</v>
      </c>
      <c r="D874">
        <v>9</v>
      </c>
      <c r="E874" t="str">
        <f>_xlfn.XLOOKUP(D874,'Ubigeo Departamental'!A:A,'Ubigeo Departamental'!B:B)</f>
        <v>Huancavelica</v>
      </c>
      <c r="F874" t="str" cm="1">
        <f t="array" ref="F874">IFERROR(IF(INDEX('CENEPRED DISTRITAL'!$B:$XFD,
            _xlfn.XMATCH($F$1,'CENEPRED DISTRITAL'!$A:$A,0),
            _xlfn.XMATCH(A874,'CENEPRED DISTRITAL'!$B$1:$XFD$1,0)
        )&lt;&gt;"",        "CON COBERTURA CENEPRED",        "SIN COBERTURA CENEPRED"    ),    "SIN COBERTURA CENEPRED")</f>
        <v>SIN COBERTURA CENEPRED</v>
      </c>
      <c r="G874" t="str" cm="1">
        <f t="array" ref="G874">IFERROR(
    IF(
        INDEX(
            'CENEPRED DISTRITAL'!$B:$XFD,
            _xlfn.XMATCH($G$1,'CENEPRED DISTRITAL'!$A:$A,0),
            _xlfn.XMATCH(A874,'CENEPRED DISTRITAL'!$B$1:$XFD$1,0)
        )&lt;&gt;"",
        "CON COBERTURA CENEPRED",
        "SIN COBERTURA CENEPRED"
    ),
    "SIN COBERTURA CENEPRED"
)</f>
        <v>SIN COBERTURA CENEPRED</v>
      </c>
      <c r="H874" t="str" cm="1">
        <f t="array" ref="H874">IFERROR(
    IF(
        INDEX(
            'CENEPRED DISTRITAL'!$B:$XFD,
            _xlfn.XMATCH($H$1,'CENEPRED DISTRITAL'!$A:$A,0),
            _xlfn.XMATCH(A874,'CENEPRED DISTRITAL'!$B$1:$XFD$1,0)
        )&lt;&gt;"",
        "CON COBERTURA CENEPRED",
        "SIN COBERTURA CENEPRED"
    ),
    "SIN COBERTURA CENEPRED"
)</f>
        <v>SIN COBERTURA CENEPRED</v>
      </c>
    </row>
    <row r="875" spans="1:8" x14ac:dyDescent="0.35">
      <c r="A875" s="359">
        <v>90603</v>
      </c>
      <c r="B875" t="s">
        <v>36860</v>
      </c>
      <c r="C875">
        <v>906</v>
      </c>
      <c r="D875">
        <v>9</v>
      </c>
      <c r="E875" t="str">
        <f>_xlfn.XLOOKUP(D875,'Ubigeo Departamental'!A:A,'Ubigeo Departamental'!B:B)</f>
        <v>Huancavelica</v>
      </c>
      <c r="F875" t="str" cm="1">
        <f t="array" ref="F875">IFERROR(IF(INDEX('CENEPRED DISTRITAL'!$B:$XFD,
            _xlfn.XMATCH($F$1,'CENEPRED DISTRITAL'!$A:$A,0),
            _xlfn.XMATCH(A875,'CENEPRED DISTRITAL'!$B$1:$XFD$1,0)
        )&lt;&gt;"",        "CON COBERTURA CENEPRED",        "SIN COBERTURA CENEPRED"    ),    "SIN COBERTURA CENEPRED")</f>
        <v>SIN COBERTURA CENEPRED</v>
      </c>
      <c r="G875" t="str" cm="1">
        <f t="array" ref="G875">IFERROR(
    IF(
        INDEX(
            'CENEPRED DISTRITAL'!$B:$XFD,
            _xlfn.XMATCH($G$1,'CENEPRED DISTRITAL'!$A:$A,0),
            _xlfn.XMATCH(A875,'CENEPRED DISTRITAL'!$B$1:$XFD$1,0)
        )&lt;&gt;"",
        "CON COBERTURA CENEPRED",
        "SIN COBERTURA CENEPRED"
    ),
    "SIN COBERTURA CENEPRED"
)</f>
        <v>SIN COBERTURA CENEPRED</v>
      </c>
      <c r="H875" t="str" cm="1">
        <f t="array" ref="H875">IFERROR(
    IF(
        INDEX(
            'CENEPRED DISTRITAL'!$B:$XFD,
            _xlfn.XMATCH($H$1,'CENEPRED DISTRITAL'!$A:$A,0),
            _xlfn.XMATCH(A875,'CENEPRED DISTRITAL'!$B$1:$XFD$1,0)
        )&lt;&gt;"",
        "CON COBERTURA CENEPRED",
        "SIN COBERTURA CENEPRED"
    ),
    "SIN COBERTURA CENEPRED"
)</f>
        <v>SIN COBERTURA CENEPRED</v>
      </c>
    </row>
    <row r="876" spans="1:8" x14ac:dyDescent="0.35">
      <c r="A876" s="359">
        <v>90604</v>
      </c>
      <c r="B876" t="s">
        <v>36861</v>
      </c>
      <c r="C876">
        <v>906</v>
      </c>
      <c r="D876">
        <v>9</v>
      </c>
      <c r="E876" t="str">
        <f>_xlfn.XLOOKUP(D876,'Ubigeo Departamental'!A:A,'Ubigeo Departamental'!B:B)</f>
        <v>Huancavelica</v>
      </c>
      <c r="F876" t="str" cm="1">
        <f t="array" ref="F876">IFERROR(IF(INDEX('CENEPRED DISTRITAL'!$B:$XFD,
            _xlfn.XMATCH($F$1,'CENEPRED DISTRITAL'!$A:$A,0),
            _xlfn.XMATCH(A876,'CENEPRED DISTRITAL'!$B$1:$XFD$1,0)
        )&lt;&gt;"",        "CON COBERTURA CENEPRED",        "SIN COBERTURA CENEPRED"    ),    "SIN COBERTURA CENEPRED")</f>
        <v>SIN COBERTURA CENEPRED</v>
      </c>
      <c r="G876" t="str" cm="1">
        <f t="array" ref="G876">IFERROR(
    IF(
        INDEX(
            'CENEPRED DISTRITAL'!$B:$XFD,
            _xlfn.XMATCH($G$1,'CENEPRED DISTRITAL'!$A:$A,0),
            _xlfn.XMATCH(A876,'CENEPRED DISTRITAL'!$B$1:$XFD$1,0)
        )&lt;&gt;"",
        "CON COBERTURA CENEPRED",
        "SIN COBERTURA CENEPRED"
    ),
    "SIN COBERTURA CENEPRED"
)</f>
        <v>SIN COBERTURA CENEPRED</v>
      </c>
      <c r="H876" t="str" cm="1">
        <f t="array" ref="H876">IFERROR(
    IF(
        INDEX(
            'CENEPRED DISTRITAL'!$B:$XFD,
            _xlfn.XMATCH($H$1,'CENEPRED DISTRITAL'!$A:$A,0),
            _xlfn.XMATCH(A876,'CENEPRED DISTRITAL'!$B$1:$XFD$1,0)
        )&lt;&gt;"",
        "CON COBERTURA CENEPRED",
        "SIN COBERTURA CENEPRED"
    ),
    "SIN COBERTURA CENEPRED"
)</f>
        <v>SIN COBERTURA CENEPRED</v>
      </c>
    </row>
    <row r="877" spans="1:8" x14ac:dyDescent="0.35">
      <c r="A877" s="359">
        <v>90605</v>
      </c>
      <c r="B877" t="s">
        <v>36862</v>
      </c>
      <c r="C877">
        <v>906</v>
      </c>
      <c r="D877">
        <v>9</v>
      </c>
      <c r="E877" t="str">
        <f>_xlfn.XLOOKUP(D877,'Ubigeo Departamental'!A:A,'Ubigeo Departamental'!B:B)</f>
        <v>Huancavelica</v>
      </c>
      <c r="F877" t="str" cm="1">
        <f t="array" ref="F877">IFERROR(IF(INDEX('CENEPRED DISTRITAL'!$B:$XFD,
            _xlfn.XMATCH($F$1,'CENEPRED DISTRITAL'!$A:$A,0),
            _xlfn.XMATCH(A877,'CENEPRED DISTRITAL'!$B$1:$XFD$1,0)
        )&lt;&gt;"",        "CON COBERTURA CENEPRED",        "SIN COBERTURA CENEPRED"    ),    "SIN COBERTURA CENEPRED")</f>
        <v>SIN COBERTURA CENEPRED</v>
      </c>
      <c r="G877" t="str" cm="1">
        <f t="array" ref="G877">IFERROR(
    IF(
        INDEX(
            'CENEPRED DISTRITAL'!$B:$XFD,
            _xlfn.XMATCH($G$1,'CENEPRED DISTRITAL'!$A:$A,0),
            _xlfn.XMATCH(A877,'CENEPRED DISTRITAL'!$B$1:$XFD$1,0)
        )&lt;&gt;"",
        "CON COBERTURA CENEPRED",
        "SIN COBERTURA CENEPRED"
    ),
    "SIN COBERTURA CENEPRED"
)</f>
        <v>SIN COBERTURA CENEPRED</v>
      </c>
      <c r="H877" t="str" cm="1">
        <f t="array" ref="H877">IFERROR(
    IF(
        INDEX(
            'CENEPRED DISTRITAL'!$B:$XFD,
            _xlfn.XMATCH($H$1,'CENEPRED DISTRITAL'!$A:$A,0),
            _xlfn.XMATCH(A877,'CENEPRED DISTRITAL'!$B$1:$XFD$1,0)
        )&lt;&gt;"",
        "CON COBERTURA CENEPRED",
        "SIN COBERTURA CENEPRED"
    ),
    "SIN COBERTURA CENEPRED"
)</f>
        <v>SIN COBERTURA CENEPRED</v>
      </c>
    </row>
    <row r="878" spans="1:8" x14ac:dyDescent="0.35">
      <c r="A878" s="359">
        <v>90606</v>
      </c>
      <c r="B878" t="s">
        <v>34635</v>
      </c>
      <c r="C878">
        <v>906</v>
      </c>
      <c r="D878">
        <v>9</v>
      </c>
      <c r="E878" t="str">
        <f>_xlfn.XLOOKUP(D878,'Ubigeo Departamental'!A:A,'Ubigeo Departamental'!B:B)</f>
        <v>Huancavelica</v>
      </c>
      <c r="F878" t="str" cm="1">
        <f t="array" ref="F878">IFERROR(IF(INDEX('CENEPRED DISTRITAL'!$B:$XFD,
            _xlfn.XMATCH($F$1,'CENEPRED DISTRITAL'!$A:$A,0),
            _xlfn.XMATCH(A878,'CENEPRED DISTRITAL'!$B$1:$XFD$1,0)
        )&lt;&gt;"",        "CON COBERTURA CENEPRED",        "SIN COBERTURA CENEPRED"    ),    "SIN COBERTURA CENEPRED")</f>
        <v>SIN COBERTURA CENEPRED</v>
      </c>
      <c r="G878" t="str" cm="1">
        <f t="array" ref="G878">IFERROR(
    IF(
        INDEX(
            'CENEPRED DISTRITAL'!$B:$XFD,
            _xlfn.XMATCH($G$1,'CENEPRED DISTRITAL'!$A:$A,0),
            _xlfn.XMATCH(A878,'CENEPRED DISTRITAL'!$B$1:$XFD$1,0)
        )&lt;&gt;"",
        "CON COBERTURA CENEPRED",
        "SIN COBERTURA CENEPRED"
    ),
    "SIN COBERTURA CENEPRED"
)</f>
        <v>SIN COBERTURA CENEPRED</v>
      </c>
      <c r="H878" t="str" cm="1">
        <f t="array" ref="H878">IFERROR(
    IF(
        INDEX(
            'CENEPRED DISTRITAL'!$B:$XFD,
            _xlfn.XMATCH($H$1,'CENEPRED DISTRITAL'!$A:$A,0),
            _xlfn.XMATCH(A878,'CENEPRED DISTRITAL'!$B$1:$XFD$1,0)
        )&lt;&gt;"",
        "CON COBERTURA CENEPRED",
        "SIN COBERTURA CENEPRED"
    ),
    "SIN COBERTURA CENEPRED"
)</f>
        <v>SIN COBERTURA CENEPRED</v>
      </c>
    </row>
    <row r="879" spans="1:8" x14ac:dyDescent="0.35">
      <c r="A879" s="359">
        <v>90607</v>
      </c>
      <c r="B879" t="s">
        <v>36863</v>
      </c>
      <c r="C879">
        <v>906</v>
      </c>
      <c r="D879">
        <v>9</v>
      </c>
      <c r="E879" t="str">
        <f>_xlfn.XLOOKUP(D879,'Ubigeo Departamental'!A:A,'Ubigeo Departamental'!B:B)</f>
        <v>Huancavelica</v>
      </c>
      <c r="F879" t="str" cm="1">
        <f t="array" ref="F879">IFERROR(IF(INDEX('CENEPRED DISTRITAL'!$B:$XFD,
            _xlfn.XMATCH($F$1,'CENEPRED DISTRITAL'!$A:$A,0),
            _xlfn.XMATCH(A879,'CENEPRED DISTRITAL'!$B$1:$XFD$1,0)
        )&lt;&gt;"",        "CON COBERTURA CENEPRED",        "SIN COBERTURA CENEPRED"    ),    "SIN COBERTURA CENEPRED")</f>
        <v>SIN COBERTURA CENEPRED</v>
      </c>
      <c r="G879" t="str" cm="1">
        <f t="array" ref="G879">IFERROR(
    IF(
        INDEX(
            'CENEPRED DISTRITAL'!$B:$XFD,
            _xlfn.XMATCH($G$1,'CENEPRED DISTRITAL'!$A:$A,0),
            _xlfn.XMATCH(A879,'CENEPRED DISTRITAL'!$B$1:$XFD$1,0)
        )&lt;&gt;"",
        "CON COBERTURA CENEPRED",
        "SIN COBERTURA CENEPRED"
    ),
    "SIN COBERTURA CENEPRED"
)</f>
        <v>SIN COBERTURA CENEPRED</v>
      </c>
      <c r="H879" t="str" cm="1">
        <f t="array" ref="H879">IFERROR(
    IF(
        INDEX(
            'CENEPRED DISTRITAL'!$B:$XFD,
            _xlfn.XMATCH($H$1,'CENEPRED DISTRITAL'!$A:$A,0),
            _xlfn.XMATCH(A879,'CENEPRED DISTRITAL'!$B$1:$XFD$1,0)
        )&lt;&gt;"",
        "CON COBERTURA CENEPRED",
        "SIN COBERTURA CENEPRED"
    ),
    "SIN COBERTURA CENEPRED"
)</f>
        <v>SIN COBERTURA CENEPRED</v>
      </c>
    </row>
    <row r="880" spans="1:8" x14ac:dyDescent="0.35">
      <c r="A880" s="359">
        <v>90608</v>
      </c>
      <c r="B880" t="s">
        <v>36864</v>
      </c>
      <c r="C880">
        <v>906</v>
      </c>
      <c r="D880">
        <v>9</v>
      </c>
      <c r="E880" t="str">
        <f>_xlfn.XLOOKUP(D880,'Ubigeo Departamental'!A:A,'Ubigeo Departamental'!B:B)</f>
        <v>Huancavelica</v>
      </c>
      <c r="F880" t="str" cm="1">
        <f t="array" ref="F880">IFERROR(IF(INDEX('CENEPRED DISTRITAL'!$B:$XFD,
            _xlfn.XMATCH($F$1,'CENEPRED DISTRITAL'!$A:$A,0),
            _xlfn.XMATCH(A880,'CENEPRED DISTRITAL'!$B$1:$XFD$1,0)
        )&lt;&gt;"",        "CON COBERTURA CENEPRED",        "SIN COBERTURA CENEPRED"    ),    "SIN COBERTURA CENEPRED")</f>
        <v>SIN COBERTURA CENEPRED</v>
      </c>
      <c r="G880" t="str" cm="1">
        <f t="array" ref="G880">IFERROR(
    IF(
        INDEX(
            'CENEPRED DISTRITAL'!$B:$XFD,
            _xlfn.XMATCH($G$1,'CENEPRED DISTRITAL'!$A:$A,0),
            _xlfn.XMATCH(A880,'CENEPRED DISTRITAL'!$B$1:$XFD$1,0)
        )&lt;&gt;"",
        "CON COBERTURA CENEPRED",
        "SIN COBERTURA CENEPRED"
    ),
    "SIN COBERTURA CENEPRED"
)</f>
        <v>SIN COBERTURA CENEPRED</v>
      </c>
      <c r="H880" t="str" cm="1">
        <f t="array" ref="H880">IFERROR(
    IF(
        INDEX(
            'CENEPRED DISTRITAL'!$B:$XFD,
            _xlfn.XMATCH($H$1,'CENEPRED DISTRITAL'!$A:$A,0),
            _xlfn.XMATCH(A880,'CENEPRED DISTRITAL'!$B$1:$XFD$1,0)
        )&lt;&gt;"",
        "CON COBERTURA CENEPRED",
        "SIN COBERTURA CENEPRED"
    ),
    "SIN COBERTURA CENEPRED"
)</f>
        <v>SIN COBERTURA CENEPRED</v>
      </c>
    </row>
    <row r="881" spans="1:8" x14ac:dyDescent="0.35">
      <c r="A881" s="359">
        <v>90609</v>
      </c>
      <c r="B881" t="s">
        <v>36865</v>
      </c>
      <c r="C881">
        <v>906</v>
      </c>
      <c r="D881">
        <v>9</v>
      </c>
      <c r="E881" t="str">
        <f>_xlfn.XLOOKUP(D881,'Ubigeo Departamental'!A:A,'Ubigeo Departamental'!B:B)</f>
        <v>Huancavelica</v>
      </c>
      <c r="F881" t="str" cm="1">
        <f t="array" ref="F881">IFERROR(IF(INDEX('CENEPRED DISTRITAL'!$B:$XFD,
            _xlfn.XMATCH($F$1,'CENEPRED DISTRITAL'!$A:$A,0),
            _xlfn.XMATCH(A881,'CENEPRED DISTRITAL'!$B$1:$XFD$1,0)
        )&lt;&gt;"",        "CON COBERTURA CENEPRED",        "SIN COBERTURA CENEPRED"    ),    "SIN COBERTURA CENEPRED")</f>
        <v>SIN COBERTURA CENEPRED</v>
      </c>
      <c r="G881" t="str" cm="1">
        <f t="array" ref="G881">IFERROR(
    IF(
        INDEX(
            'CENEPRED DISTRITAL'!$B:$XFD,
            _xlfn.XMATCH($G$1,'CENEPRED DISTRITAL'!$A:$A,0),
            _xlfn.XMATCH(A881,'CENEPRED DISTRITAL'!$B$1:$XFD$1,0)
        )&lt;&gt;"",
        "CON COBERTURA CENEPRED",
        "SIN COBERTURA CENEPRED"
    ),
    "SIN COBERTURA CENEPRED"
)</f>
        <v>SIN COBERTURA CENEPRED</v>
      </c>
      <c r="H881" t="str" cm="1">
        <f t="array" ref="H881">IFERROR(
    IF(
        INDEX(
            'CENEPRED DISTRITAL'!$B:$XFD,
            _xlfn.XMATCH($H$1,'CENEPRED DISTRITAL'!$A:$A,0),
            _xlfn.XMATCH(A881,'CENEPRED DISTRITAL'!$B$1:$XFD$1,0)
        )&lt;&gt;"",
        "CON COBERTURA CENEPRED",
        "SIN COBERTURA CENEPRED"
    ),
    "SIN COBERTURA CENEPRED"
)</f>
        <v>SIN COBERTURA CENEPRED</v>
      </c>
    </row>
    <row r="882" spans="1:8" x14ac:dyDescent="0.35">
      <c r="A882" s="359">
        <v>90610</v>
      </c>
      <c r="B882" t="s">
        <v>36866</v>
      </c>
      <c r="C882">
        <v>906</v>
      </c>
      <c r="D882">
        <v>9</v>
      </c>
      <c r="E882" t="str">
        <f>_xlfn.XLOOKUP(D882,'Ubigeo Departamental'!A:A,'Ubigeo Departamental'!B:B)</f>
        <v>Huancavelica</v>
      </c>
      <c r="F882" t="str" cm="1">
        <f t="array" ref="F882">IFERROR(IF(INDEX('CENEPRED DISTRITAL'!$B:$XFD,
            _xlfn.XMATCH($F$1,'CENEPRED DISTRITAL'!$A:$A,0),
            _xlfn.XMATCH(A882,'CENEPRED DISTRITAL'!$B$1:$XFD$1,0)
        )&lt;&gt;"",        "CON COBERTURA CENEPRED",        "SIN COBERTURA CENEPRED"    ),    "SIN COBERTURA CENEPRED")</f>
        <v>SIN COBERTURA CENEPRED</v>
      </c>
      <c r="G882" t="str" cm="1">
        <f t="array" ref="G882">IFERROR(
    IF(
        INDEX(
            'CENEPRED DISTRITAL'!$B:$XFD,
            _xlfn.XMATCH($G$1,'CENEPRED DISTRITAL'!$A:$A,0),
            _xlfn.XMATCH(A882,'CENEPRED DISTRITAL'!$B$1:$XFD$1,0)
        )&lt;&gt;"",
        "CON COBERTURA CENEPRED",
        "SIN COBERTURA CENEPRED"
    ),
    "SIN COBERTURA CENEPRED"
)</f>
        <v>SIN COBERTURA CENEPRED</v>
      </c>
      <c r="H882" t="str" cm="1">
        <f t="array" ref="H882">IFERROR(
    IF(
        INDEX(
            'CENEPRED DISTRITAL'!$B:$XFD,
            _xlfn.XMATCH($H$1,'CENEPRED DISTRITAL'!$A:$A,0),
            _xlfn.XMATCH(A882,'CENEPRED DISTRITAL'!$B$1:$XFD$1,0)
        )&lt;&gt;"",
        "CON COBERTURA CENEPRED",
        "SIN COBERTURA CENEPRED"
    ),
    "SIN COBERTURA CENEPRED"
)</f>
        <v>SIN COBERTURA CENEPRED</v>
      </c>
    </row>
    <row r="883" spans="1:8" x14ac:dyDescent="0.35">
      <c r="A883" s="359">
        <v>90611</v>
      </c>
      <c r="B883" t="s">
        <v>36867</v>
      </c>
      <c r="C883">
        <v>906</v>
      </c>
      <c r="D883">
        <v>9</v>
      </c>
      <c r="E883" t="str">
        <f>_xlfn.XLOOKUP(D883,'Ubigeo Departamental'!A:A,'Ubigeo Departamental'!B:B)</f>
        <v>Huancavelica</v>
      </c>
      <c r="F883" t="str" cm="1">
        <f t="array" ref="F883">IFERROR(IF(INDEX('CENEPRED DISTRITAL'!$B:$XFD,
            _xlfn.XMATCH($F$1,'CENEPRED DISTRITAL'!$A:$A,0),
            _xlfn.XMATCH(A883,'CENEPRED DISTRITAL'!$B$1:$XFD$1,0)
        )&lt;&gt;"",        "CON COBERTURA CENEPRED",        "SIN COBERTURA CENEPRED"    ),    "SIN COBERTURA CENEPRED")</f>
        <v>SIN COBERTURA CENEPRED</v>
      </c>
      <c r="G883" t="str" cm="1">
        <f t="array" ref="G883">IFERROR(
    IF(
        INDEX(
            'CENEPRED DISTRITAL'!$B:$XFD,
            _xlfn.XMATCH($G$1,'CENEPRED DISTRITAL'!$A:$A,0),
            _xlfn.XMATCH(A883,'CENEPRED DISTRITAL'!$B$1:$XFD$1,0)
        )&lt;&gt;"",
        "CON COBERTURA CENEPRED",
        "SIN COBERTURA CENEPRED"
    ),
    "SIN COBERTURA CENEPRED"
)</f>
        <v>SIN COBERTURA CENEPRED</v>
      </c>
      <c r="H883" t="str" cm="1">
        <f t="array" ref="H883">IFERROR(
    IF(
        INDEX(
            'CENEPRED DISTRITAL'!$B:$XFD,
            _xlfn.XMATCH($H$1,'CENEPRED DISTRITAL'!$A:$A,0),
            _xlfn.XMATCH(A883,'CENEPRED DISTRITAL'!$B$1:$XFD$1,0)
        )&lt;&gt;"",
        "CON COBERTURA CENEPRED",
        "SIN COBERTURA CENEPRED"
    ),
    "SIN COBERTURA CENEPRED"
)</f>
        <v>SIN COBERTURA CENEPRED</v>
      </c>
    </row>
    <row r="884" spans="1:8" x14ac:dyDescent="0.35">
      <c r="A884" s="359">
        <v>90612</v>
      </c>
      <c r="B884" t="s">
        <v>31746</v>
      </c>
      <c r="C884">
        <v>906</v>
      </c>
      <c r="D884">
        <v>9</v>
      </c>
      <c r="E884" t="str">
        <f>_xlfn.XLOOKUP(D884,'Ubigeo Departamental'!A:A,'Ubigeo Departamental'!B:B)</f>
        <v>Huancavelica</v>
      </c>
      <c r="F884" t="str" cm="1">
        <f t="array" ref="F884">IFERROR(IF(INDEX('CENEPRED DISTRITAL'!$B:$XFD,
            _xlfn.XMATCH($F$1,'CENEPRED DISTRITAL'!$A:$A,0),
            _xlfn.XMATCH(A884,'CENEPRED DISTRITAL'!$B$1:$XFD$1,0)
        )&lt;&gt;"",        "CON COBERTURA CENEPRED",        "SIN COBERTURA CENEPRED"    ),    "SIN COBERTURA CENEPRED")</f>
        <v>SIN COBERTURA CENEPRED</v>
      </c>
      <c r="G884" t="str" cm="1">
        <f t="array" ref="G884">IFERROR(
    IF(
        INDEX(
            'CENEPRED DISTRITAL'!$B:$XFD,
            _xlfn.XMATCH($G$1,'CENEPRED DISTRITAL'!$A:$A,0),
            _xlfn.XMATCH(A884,'CENEPRED DISTRITAL'!$B$1:$XFD$1,0)
        )&lt;&gt;"",
        "CON COBERTURA CENEPRED",
        "SIN COBERTURA CENEPRED"
    ),
    "SIN COBERTURA CENEPRED"
)</f>
        <v>SIN COBERTURA CENEPRED</v>
      </c>
      <c r="H884" t="str" cm="1">
        <f t="array" ref="H884">IFERROR(
    IF(
        INDEX(
            'CENEPRED DISTRITAL'!$B:$XFD,
            _xlfn.XMATCH($H$1,'CENEPRED DISTRITAL'!$A:$A,0),
            _xlfn.XMATCH(A884,'CENEPRED DISTRITAL'!$B$1:$XFD$1,0)
        )&lt;&gt;"",
        "CON COBERTURA CENEPRED",
        "SIN COBERTURA CENEPRED"
    ),
    "SIN COBERTURA CENEPRED"
)</f>
        <v>SIN COBERTURA CENEPRED</v>
      </c>
    </row>
    <row r="885" spans="1:8" x14ac:dyDescent="0.35">
      <c r="A885" s="359">
        <v>90613</v>
      </c>
      <c r="B885" t="s">
        <v>36868</v>
      </c>
      <c r="C885">
        <v>906</v>
      </c>
      <c r="D885">
        <v>9</v>
      </c>
      <c r="E885" t="str">
        <f>_xlfn.XLOOKUP(D885,'Ubigeo Departamental'!A:A,'Ubigeo Departamental'!B:B)</f>
        <v>Huancavelica</v>
      </c>
      <c r="F885" t="str" cm="1">
        <f t="array" ref="F885">IFERROR(IF(INDEX('CENEPRED DISTRITAL'!$B:$XFD,
            _xlfn.XMATCH($F$1,'CENEPRED DISTRITAL'!$A:$A,0),
            _xlfn.XMATCH(A885,'CENEPRED DISTRITAL'!$B$1:$XFD$1,0)
        )&lt;&gt;"",        "CON COBERTURA CENEPRED",        "SIN COBERTURA CENEPRED"    ),    "SIN COBERTURA CENEPRED")</f>
        <v>SIN COBERTURA CENEPRED</v>
      </c>
      <c r="G885" t="str" cm="1">
        <f t="array" ref="G885">IFERROR(
    IF(
        INDEX(
            'CENEPRED DISTRITAL'!$B:$XFD,
            _xlfn.XMATCH($G$1,'CENEPRED DISTRITAL'!$A:$A,0),
            _xlfn.XMATCH(A885,'CENEPRED DISTRITAL'!$B$1:$XFD$1,0)
        )&lt;&gt;"",
        "CON COBERTURA CENEPRED",
        "SIN COBERTURA CENEPRED"
    ),
    "SIN COBERTURA CENEPRED"
)</f>
        <v>SIN COBERTURA CENEPRED</v>
      </c>
      <c r="H885" t="str" cm="1">
        <f t="array" ref="H885">IFERROR(
    IF(
        INDEX(
            'CENEPRED DISTRITAL'!$B:$XFD,
            _xlfn.XMATCH($H$1,'CENEPRED DISTRITAL'!$A:$A,0),
            _xlfn.XMATCH(A885,'CENEPRED DISTRITAL'!$B$1:$XFD$1,0)
        )&lt;&gt;"",
        "CON COBERTURA CENEPRED",
        "SIN COBERTURA CENEPRED"
    ),
    "SIN COBERTURA CENEPRED"
)</f>
        <v>SIN COBERTURA CENEPRED</v>
      </c>
    </row>
    <row r="886" spans="1:8" x14ac:dyDescent="0.35">
      <c r="A886" s="359">
        <v>90614</v>
      </c>
      <c r="B886" t="s">
        <v>36869</v>
      </c>
      <c r="C886">
        <v>906</v>
      </c>
      <c r="D886">
        <v>9</v>
      </c>
      <c r="E886" t="str">
        <f>_xlfn.XLOOKUP(D886,'Ubigeo Departamental'!A:A,'Ubigeo Departamental'!B:B)</f>
        <v>Huancavelica</v>
      </c>
      <c r="F886" t="str" cm="1">
        <f t="array" ref="F886">IFERROR(IF(INDEX('CENEPRED DISTRITAL'!$B:$XFD,
            _xlfn.XMATCH($F$1,'CENEPRED DISTRITAL'!$A:$A,0),
            _xlfn.XMATCH(A886,'CENEPRED DISTRITAL'!$B$1:$XFD$1,0)
        )&lt;&gt;"",        "CON COBERTURA CENEPRED",        "SIN COBERTURA CENEPRED"    ),    "SIN COBERTURA CENEPRED")</f>
        <v>SIN COBERTURA CENEPRED</v>
      </c>
      <c r="G886" t="str" cm="1">
        <f t="array" ref="G886">IFERROR(
    IF(
        INDEX(
            'CENEPRED DISTRITAL'!$B:$XFD,
            _xlfn.XMATCH($G$1,'CENEPRED DISTRITAL'!$A:$A,0),
            _xlfn.XMATCH(A886,'CENEPRED DISTRITAL'!$B$1:$XFD$1,0)
        )&lt;&gt;"",
        "CON COBERTURA CENEPRED",
        "SIN COBERTURA CENEPRED"
    ),
    "SIN COBERTURA CENEPRED"
)</f>
        <v>SIN COBERTURA CENEPRED</v>
      </c>
      <c r="H886" t="str" cm="1">
        <f t="array" ref="H886">IFERROR(
    IF(
        INDEX(
            'CENEPRED DISTRITAL'!$B:$XFD,
            _xlfn.XMATCH($H$1,'CENEPRED DISTRITAL'!$A:$A,0),
            _xlfn.XMATCH(A886,'CENEPRED DISTRITAL'!$B$1:$XFD$1,0)
        )&lt;&gt;"",
        "CON COBERTURA CENEPRED",
        "SIN COBERTURA CENEPRED"
    ),
    "SIN COBERTURA CENEPRED"
)</f>
        <v>SIN COBERTURA CENEPRED</v>
      </c>
    </row>
    <row r="887" spans="1:8" x14ac:dyDescent="0.35">
      <c r="A887" s="359">
        <v>90615</v>
      </c>
      <c r="B887" t="s">
        <v>36870</v>
      </c>
      <c r="C887">
        <v>906</v>
      </c>
      <c r="D887">
        <v>9</v>
      </c>
      <c r="E887" t="str">
        <f>_xlfn.XLOOKUP(D887,'Ubigeo Departamental'!A:A,'Ubigeo Departamental'!B:B)</f>
        <v>Huancavelica</v>
      </c>
      <c r="F887" t="str" cm="1">
        <f t="array" ref="F887">IFERROR(IF(INDEX('CENEPRED DISTRITAL'!$B:$XFD,
            _xlfn.XMATCH($F$1,'CENEPRED DISTRITAL'!$A:$A,0),
            _xlfn.XMATCH(A887,'CENEPRED DISTRITAL'!$B$1:$XFD$1,0)
        )&lt;&gt;"",        "CON COBERTURA CENEPRED",        "SIN COBERTURA CENEPRED"    ),    "SIN COBERTURA CENEPRED")</f>
        <v>SIN COBERTURA CENEPRED</v>
      </c>
      <c r="G887" t="str" cm="1">
        <f t="array" ref="G887">IFERROR(
    IF(
        INDEX(
            'CENEPRED DISTRITAL'!$B:$XFD,
            _xlfn.XMATCH($G$1,'CENEPRED DISTRITAL'!$A:$A,0),
            _xlfn.XMATCH(A887,'CENEPRED DISTRITAL'!$B$1:$XFD$1,0)
        )&lt;&gt;"",
        "CON COBERTURA CENEPRED",
        "SIN COBERTURA CENEPRED"
    ),
    "SIN COBERTURA CENEPRED"
)</f>
        <v>SIN COBERTURA CENEPRED</v>
      </c>
      <c r="H887" t="str" cm="1">
        <f t="array" ref="H887">IFERROR(
    IF(
        INDEX(
            'CENEPRED DISTRITAL'!$B:$XFD,
            _xlfn.XMATCH($H$1,'CENEPRED DISTRITAL'!$A:$A,0),
            _xlfn.XMATCH(A887,'CENEPRED DISTRITAL'!$B$1:$XFD$1,0)
        )&lt;&gt;"",
        "CON COBERTURA CENEPRED",
        "SIN COBERTURA CENEPRED"
    ),
    "SIN COBERTURA CENEPRED"
)</f>
        <v>SIN COBERTURA CENEPRED</v>
      </c>
    </row>
    <row r="888" spans="1:8" x14ac:dyDescent="0.35">
      <c r="A888" s="359">
        <v>90616</v>
      </c>
      <c r="B888" t="s">
        <v>31596</v>
      </c>
      <c r="C888">
        <v>906</v>
      </c>
      <c r="D888">
        <v>9</v>
      </c>
      <c r="E888" t="str">
        <f>_xlfn.XLOOKUP(D888,'Ubigeo Departamental'!A:A,'Ubigeo Departamental'!B:B)</f>
        <v>Huancavelica</v>
      </c>
      <c r="F888" t="str" cm="1">
        <f t="array" ref="F888">IFERROR(IF(INDEX('CENEPRED DISTRITAL'!$B:$XFD,
            _xlfn.XMATCH($F$1,'CENEPRED DISTRITAL'!$A:$A,0),
            _xlfn.XMATCH(A888,'CENEPRED DISTRITAL'!$B$1:$XFD$1,0)
        )&lt;&gt;"",        "CON COBERTURA CENEPRED",        "SIN COBERTURA CENEPRED"    ),    "SIN COBERTURA CENEPRED")</f>
        <v>SIN COBERTURA CENEPRED</v>
      </c>
      <c r="G888" t="str" cm="1">
        <f t="array" ref="G888">IFERROR(
    IF(
        INDEX(
            'CENEPRED DISTRITAL'!$B:$XFD,
            _xlfn.XMATCH($G$1,'CENEPRED DISTRITAL'!$A:$A,0),
            _xlfn.XMATCH(A888,'CENEPRED DISTRITAL'!$B$1:$XFD$1,0)
        )&lt;&gt;"",
        "CON COBERTURA CENEPRED",
        "SIN COBERTURA CENEPRED"
    ),
    "SIN COBERTURA CENEPRED"
)</f>
        <v>SIN COBERTURA CENEPRED</v>
      </c>
      <c r="H888" t="str" cm="1">
        <f t="array" ref="H888">IFERROR(
    IF(
        INDEX(
            'CENEPRED DISTRITAL'!$B:$XFD,
            _xlfn.XMATCH($H$1,'CENEPRED DISTRITAL'!$A:$A,0),
            _xlfn.XMATCH(A888,'CENEPRED DISTRITAL'!$B$1:$XFD$1,0)
        )&lt;&gt;"",
        "CON COBERTURA CENEPRED",
        "SIN COBERTURA CENEPRED"
    ),
    "SIN COBERTURA CENEPRED"
)</f>
        <v>SIN COBERTURA CENEPRED</v>
      </c>
    </row>
    <row r="889" spans="1:8" x14ac:dyDescent="0.35">
      <c r="A889" s="359">
        <v>90701</v>
      </c>
      <c r="B889" t="s">
        <v>31646</v>
      </c>
      <c r="C889">
        <v>907</v>
      </c>
      <c r="D889">
        <v>9</v>
      </c>
      <c r="E889" t="str">
        <f>_xlfn.XLOOKUP(D889,'Ubigeo Departamental'!A:A,'Ubigeo Departamental'!B:B)</f>
        <v>Huancavelica</v>
      </c>
      <c r="F889" t="str" cm="1">
        <f t="array" ref="F889">IFERROR(IF(INDEX('CENEPRED DISTRITAL'!$B:$XFD,
            _xlfn.XMATCH($F$1,'CENEPRED DISTRITAL'!$A:$A,0),
            _xlfn.XMATCH(A889,'CENEPRED DISTRITAL'!$B$1:$XFD$1,0)
        )&lt;&gt;"",        "CON COBERTURA CENEPRED",        "SIN COBERTURA CENEPRED"    ),    "SIN COBERTURA CENEPRED")</f>
        <v>CON COBERTURA CENEPRED</v>
      </c>
      <c r="G889" t="str" cm="1">
        <f t="array" ref="G889">IFERROR(
    IF(
        INDEX(
            'CENEPRED DISTRITAL'!$B:$XFD,
            _xlfn.XMATCH($G$1,'CENEPRED DISTRITAL'!$A:$A,0),
            _xlfn.XMATCH(A889,'CENEPRED DISTRITAL'!$B$1:$XFD$1,0)
        )&lt;&gt;"",
        "CON COBERTURA CENEPRED",
        "SIN COBERTURA CENEPRED"
    ),
    "SIN COBERTURA CENEPRED"
)</f>
        <v>CON COBERTURA CENEPRED</v>
      </c>
      <c r="H889" t="str" cm="1">
        <f t="array" ref="H889">IFERROR(
    IF(
        INDEX(
            'CENEPRED DISTRITAL'!$B:$XFD,
            _xlfn.XMATCH($H$1,'CENEPRED DISTRITAL'!$A:$A,0),
            _xlfn.XMATCH(A889,'CENEPRED DISTRITAL'!$B$1:$XFD$1,0)
        )&lt;&gt;"",
        "CON COBERTURA CENEPRED",
        "SIN COBERTURA CENEPRED"
    ),
    "SIN COBERTURA CENEPRED"
)</f>
        <v>CON COBERTURA CENEPRED</v>
      </c>
    </row>
    <row r="890" spans="1:8" x14ac:dyDescent="0.35">
      <c r="A890" s="359">
        <v>90702</v>
      </c>
      <c r="B890" t="s">
        <v>34308</v>
      </c>
      <c r="C890">
        <v>907</v>
      </c>
      <c r="D890">
        <v>9</v>
      </c>
      <c r="E890" t="str">
        <f>_xlfn.XLOOKUP(D890,'Ubigeo Departamental'!A:A,'Ubigeo Departamental'!B:B)</f>
        <v>Huancavelica</v>
      </c>
      <c r="F890" t="str" cm="1">
        <f t="array" ref="F890">IFERROR(IF(INDEX('CENEPRED DISTRITAL'!$B:$XFD,
            _xlfn.XMATCH($F$1,'CENEPRED DISTRITAL'!$A:$A,0),
            _xlfn.XMATCH(A890,'CENEPRED DISTRITAL'!$B$1:$XFD$1,0)
        )&lt;&gt;"",        "CON COBERTURA CENEPRED",        "SIN COBERTURA CENEPRED"    ),    "SIN COBERTURA CENEPRED")</f>
        <v>SIN COBERTURA CENEPRED</v>
      </c>
      <c r="G890" t="str" cm="1">
        <f t="array" ref="G890">IFERROR(
    IF(
        INDEX(
            'CENEPRED DISTRITAL'!$B:$XFD,
            _xlfn.XMATCH($G$1,'CENEPRED DISTRITAL'!$A:$A,0),
            _xlfn.XMATCH(A890,'CENEPRED DISTRITAL'!$B$1:$XFD$1,0)
        )&lt;&gt;"",
        "CON COBERTURA CENEPRED",
        "SIN COBERTURA CENEPRED"
    ),
    "SIN COBERTURA CENEPRED"
)</f>
        <v>SIN COBERTURA CENEPRED</v>
      </c>
      <c r="H890" t="str" cm="1">
        <f t="array" ref="H890">IFERROR(
    IF(
        INDEX(
            'CENEPRED DISTRITAL'!$B:$XFD,
            _xlfn.XMATCH($H$1,'CENEPRED DISTRITAL'!$A:$A,0),
            _xlfn.XMATCH(A890,'CENEPRED DISTRITAL'!$B$1:$XFD$1,0)
        )&lt;&gt;"",
        "CON COBERTURA CENEPRED",
        "SIN COBERTURA CENEPRED"
    ),
    "SIN COBERTURA CENEPRED"
)</f>
        <v>SIN COBERTURA CENEPRED</v>
      </c>
    </row>
    <row r="891" spans="1:8" x14ac:dyDescent="0.35">
      <c r="A891" s="359">
        <v>90703</v>
      </c>
      <c r="B891" t="s">
        <v>36871</v>
      </c>
      <c r="C891">
        <v>907</v>
      </c>
      <c r="D891">
        <v>9</v>
      </c>
      <c r="E891" t="str">
        <f>_xlfn.XLOOKUP(D891,'Ubigeo Departamental'!A:A,'Ubigeo Departamental'!B:B)</f>
        <v>Huancavelica</v>
      </c>
      <c r="F891" t="str" cm="1">
        <f t="array" ref="F891">IFERROR(IF(INDEX('CENEPRED DISTRITAL'!$B:$XFD,
            _xlfn.XMATCH($F$1,'CENEPRED DISTRITAL'!$A:$A,0),
            _xlfn.XMATCH(A891,'CENEPRED DISTRITAL'!$B$1:$XFD$1,0)
        )&lt;&gt;"",        "CON COBERTURA CENEPRED",        "SIN COBERTURA CENEPRED"    ),    "SIN COBERTURA CENEPRED")</f>
        <v>SIN COBERTURA CENEPRED</v>
      </c>
      <c r="G891" t="str" cm="1">
        <f t="array" ref="G891">IFERROR(
    IF(
        INDEX(
            'CENEPRED DISTRITAL'!$B:$XFD,
            _xlfn.XMATCH($G$1,'CENEPRED DISTRITAL'!$A:$A,0),
            _xlfn.XMATCH(A891,'CENEPRED DISTRITAL'!$B$1:$XFD$1,0)
        )&lt;&gt;"",
        "CON COBERTURA CENEPRED",
        "SIN COBERTURA CENEPRED"
    ),
    "SIN COBERTURA CENEPRED"
)</f>
        <v>SIN COBERTURA CENEPRED</v>
      </c>
      <c r="H891" t="str" cm="1">
        <f t="array" ref="H891">IFERROR(
    IF(
        INDEX(
            'CENEPRED DISTRITAL'!$B:$XFD,
            _xlfn.XMATCH($H$1,'CENEPRED DISTRITAL'!$A:$A,0),
            _xlfn.XMATCH(A891,'CENEPRED DISTRITAL'!$B$1:$XFD$1,0)
        )&lt;&gt;"",
        "CON COBERTURA CENEPRED",
        "SIN COBERTURA CENEPRED"
    ),
    "SIN COBERTURA CENEPRED"
)</f>
        <v>SIN COBERTURA CENEPRED</v>
      </c>
    </row>
    <row r="892" spans="1:8" x14ac:dyDescent="0.35">
      <c r="A892" s="359">
        <v>90704</v>
      </c>
      <c r="B892" t="s">
        <v>34866</v>
      </c>
      <c r="C892">
        <v>907</v>
      </c>
      <c r="D892">
        <v>9</v>
      </c>
      <c r="E892" t="str">
        <f>_xlfn.XLOOKUP(D892,'Ubigeo Departamental'!A:A,'Ubigeo Departamental'!B:B)</f>
        <v>Huancavelica</v>
      </c>
      <c r="F892" t="str" cm="1">
        <f t="array" ref="F892">IFERROR(IF(INDEX('CENEPRED DISTRITAL'!$B:$XFD,
            _xlfn.XMATCH($F$1,'CENEPRED DISTRITAL'!$A:$A,0),
            _xlfn.XMATCH(A892,'CENEPRED DISTRITAL'!$B$1:$XFD$1,0)
        )&lt;&gt;"",        "CON COBERTURA CENEPRED",        "SIN COBERTURA CENEPRED"    ),    "SIN COBERTURA CENEPRED")</f>
        <v>SIN COBERTURA CENEPRED</v>
      </c>
      <c r="G892" t="str" cm="1">
        <f t="array" ref="G892">IFERROR(
    IF(
        INDEX(
            'CENEPRED DISTRITAL'!$B:$XFD,
            _xlfn.XMATCH($G$1,'CENEPRED DISTRITAL'!$A:$A,0),
            _xlfn.XMATCH(A892,'CENEPRED DISTRITAL'!$B$1:$XFD$1,0)
        )&lt;&gt;"",
        "CON COBERTURA CENEPRED",
        "SIN COBERTURA CENEPRED"
    ),
    "SIN COBERTURA CENEPRED"
)</f>
        <v>SIN COBERTURA CENEPRED</v>
      </c>
      <c r="H892" t="str" cm="1">
        <f t="array" ref="H892">IFERROR(
    IF(
        INDEX(
            'CENEPRED DISTRITAL'!$B:$XFD,
            _xlfn.XMATCH($H$1,'CENEPRED DISTRITAL'!$A:$A,0),
            _xlfn.XMATCH(A892,'CENEPRED DISTRITAL'!$B$1:$XFD$1,0)
        )&lt;&gt;"",
        "CON COBERTURA CENEPRED",
        "SIN COBERTURA CENEPRED"
    ),
    "SIN COBERTURA CENEPRED"
)</f>
        <v>SIN COBERTURA CENEPRED</v>
      </c>
    </row>
    <row r="893" spans="1:8" x14ac:dyDescent="0.35">
      <c r="A893" s="359">
        <v>90705</v>
      </c>
      <c r="B893" t="s">
        <v>34565</v>
      </c>
      <c r="C893">
        <v>907</v>
      </c>
      <c r="D893">
        <v>9</v>
      </c>
      <c r="E893" t="str">
        <f>_xlfn.XLOOKUP(D893,'Ubigeo Departamental'!A:A,'Ubigeo Departamental'!B:B)</f>
        <v>Huancavelica</v>
      </c>
      <c r="F893" t="str" cm="1">
        <f t="array" ref="F893">IFERROR(IF(INDEX('CENEPRED DISTRITAL'!$B:$XFD,
            _xlfn.XMATCH($F$1,'CENEPRED DISTRITAL'!$A:$A,0),
            _xlfn.XMATCH(A893,'CENEPRED DISTRITAL'!$B$1:$XFD$1,0)
        )&lt;&gt;"",        "CON COBERTURA CENEPRED",        "SIN COBERTURA CENEPRED"    ),    "SIN COBERTURA CENEPRED")</f>
        <v>SIN COBERTURA CENEPRED</v>
      </c>
      <c r="G893" t="str" cm="1">
        <f t="array" ref="G893">IFERROR(
    IF(
        INDEX(
            'CENEPRED DISTRITAL'!$B:$XFD,
            _xlfn.XMATCH($G$1,'CENEPRED DISTRITAL'!$A:$A,0),
            _xlfn.XMATCH(A893,'CENEPRED DISTRITAL'!$B$1:$XFD$1,0)
        )&lt;&gt;"",
        "CON COBERTURA CENEPRED",
        "SIN COBERTURA CENEPRED"
    ),
    "SIN COBERTURA CENEPRED"
)</f>
        <v>SIN COBERTURA CENEPRED</v>
      </c>
      <c r="H893" t="str" cm="1">
        <f t="array" ref="H893">IFERROR(
    IF(
        INDEX(
            'CENEPRED DISTRITAL'!$B:$XFD,
            _xlfn.XMATCH($H$1,'CENEPRED DISTRITAL'!$A:$A,0),
            _xlfn.XMATCH(A893,'CENEPRED DISTRITAL'!$B$1:$XFD$1,0)
        )&lt;&gt;"",
        "CON COBERTURA CENEPRED",
        "SIN COBERTURA CENEPRED"
    ),
    "SIN COBERTURA CENEPRED"
)</f>
        <v>SIN COBERTURA CENEPRED</v>
      </c>
    </row>
    <row r="894" spans="1:8" x14ac:dyDescent="0.35">
      <c r="A894" s="359">
        <v>90706</v>
      </c>
      <c r="B894" t="s">
        <v>36872</v>
      </c>
      <c r="C894">
        <v>907</v>
      </c>
      <c r="D894">
        <v>9</v>
      </c>
      <c r="E894" t="str">
        <f>_xlfn.XLOOKUP(D894,'Ubigeo Departamental'!A:A,'Ubigeo Departamental'!B:B)</f>
        <v>Huancavelica</v>
      </c>
      <c r="F894" t="str" cm="1">
        <f t="array" ref="F894">IFERROR(IF(INDEX('CENEPRED DISTRITAL'!$B:$XFD,
            _xlfn.XMATCH($F$1,'CENEPRED DISTRITAL'!$A:$A,0),
            _xlfn.XMATCH(A894,'CENEPRED DISTRITAL'!$B$1:$XFD$1,0)
        )&lt;&gt;"",        "CON COBERTURA CENEPRED",        "SIN COBERTURA CENEPRED"    ),    "SIN COBERTURA CENEPRED")</f>
        <v>SIN COBERTURA CENEPRED</v>
      </c>
      <c r="G894" t="str" cm="1">
        <f t="array" ref="G894">IFERROR(
    IF(
        INDEX(
            'CENEPRED DISTRITAL'!$B:$XFD,
            _xlfn.XMATCH($G$1,'CENEPRED DISTRITAL'!$A:$A,0),
            _xlfn.XMATCH(A894,'CENEPRED DISTRITAL'!$B$1:$XFD$1,0)
        )&lt;&gt;"",
        "CON COBERTURA CENEPRED",
        "SIN COBERTURA CENEPRED"
    ),
    "SIN COBERTURA CENEPRED"
)</f>
        <v>SIN COBERTURA CENEPRED</v>
      </c>
      <c r="H894" t="str" cm="1">
        <f t="array" ref="H894">IFERROR(
    IF(
        INDEX(
            'CENEPRED DISTRITAL'!$B:$XFD,
            _xlfn.XMATCH($H$1,'CENEPRED DISTRITAL'!$A:$A,0),
            _xlfn.XMATCH(A894,'CENEPRED DISTRITAL'!$B$1:$XFD$1,0)
        )&lt;&gt;"",
        "CON COBERTURA CENEPRED",
        "SIN COBERTURA CENEPRED"
    ),
    "SIN COBERTURA CENEPRED"
)</f>
        <v>SIN COBERTURA CENEPRED</v>
      </c>
    </row>
    <row r="895" spans="1:8" x14ac:dyDescent="0.35">
      <c r="A895" s="359">
        <v>90707</v>
      </c>
      <c r="B895" t="s">
        <v>34235</v>
      </c>
      <c r="C895">
        <v>907</v>
      </c>
      <c r="D895">
        <v>9</v>
      </c>
      <c r="E895" t="str">
        <f>_xlfn.XLOOKUP(D895,'Ubigeo Departamental'!A:A,'Ubigeo Departamental'!B:B)</f>
        <v>Huancavelica</v>
      </c>
      <c r="F895" t="str" cm="1">
        <f t="array" ref="F895">IFERROR(IF(INDEX('CENEPRED DISTRITAL'!$B:$XFD,
            _xlfn.XMATCH($F$1,'CENEPRED DISTRITAL'!$A:$A,0),
            _xlfn.XMATCH(A895,'CENEPRED DISTRITAL'!$B$1:$XFD$1,0)
        )&lt;&gt;"",        "CON COBERTURA CENEPRED",        "SIN COBERTURA CENEPRED"    ),    "SIN COBERTURA CENEPRED")</f>
        <v>SIN COBERTURA CENEPRED</v>
      </c>
      <c r="G895" t="str" cm="1">
        <f t="array" ref="G895">IFERROR(
    IF(
        INDEX(
            'CENEPRED DISTRITAL'!$B:$XFD,
            _xlfn.XMATCH($G$1,'CENEPRED DISTRITAL'!$A:$A,0),
            _xlfn.XMATCH(A895,'CENEPRED DISTRITAL'!$B$1:$XFD$1,0)
        )&lt;&gt;"",
        "CON COBERTURA CENEPRED",
        "SIN COBERTURA CENEPRED"
    ),
    "SIN COBERTURA CENEPRED"
)</f>
        <v>SIN COBERTURA CENEPRED</v>
      </c>
      <c r="H895" t="str" cm="1">
        <f t="array" ref="H895">IFERROR(
    IF(
        INDEX(
            'CENEPRED DISTRITAL'!$B:$XFD,
            _xlfn.XMATCH($H$1,'CENEPRED DISTRITAL'!$A:$A,0),
            _xlfn.XMATCH(A895,'CENEPRED DISTRITAL'!$B$1:$XFD$1,0)
        )&lt;&gt;"",
        "CON COBERTURA CENEPRED",
        "SIN COBERTURA CENEPRED"
    ),
    "SIN COBERTURA CENEPRED"
)</f>
        <v>SIN COBERTURA CENEPRED</v>
      </c>
    </row>
    <row r="896" spans="1:8" x14ac:dyDescent="0.35">
      <c r="A896" s="359">
        <v>90709</v>
      </c>
      <c r="B896" t="s">
        <v>34128</v>
      </c>
      <c r="C896">
        <v>907</v>
      </c>
      <c r="D896">
        <v>9</v>
      </c>
      <c r="E896" t="str">
        <f>_xlfn.XLOOKUP(D896,'Ubigeo Departamental'!A:A,'Ubigeo Departamental'!B:B)</f>
        <v>Huancavelica</v>
      </c>
      <c r="F896" t="str" cm="1">
        <f t="array" ref="F896">IFERROR(IF(INDEX('CENEPRED DISTRITAL'!$B:$XFD,
            _xlfn.XMATCH($F$1,'CENEPRED DISTRITAL'!$A:$A,0),
            _xlfn.XMATCH(A896,'CENEPRED DISTRITAL'!$B$1:$XFD$1,0)
        )&lt;&gt;"",        "CON COBERTURA CENEPRED",        "SIN COBERTURA CENEPRED"    ),    "SIN COBERTURA CENEPRED")</f>
        <v>SIN COBERTURA CENEPRED</v>
      </c>
      <c r="G896" t="str" cm="1">
        <f t="array" ref="G896">IFERROR(
    IF(
        INDEX(
            'CENEPRED DISTRITAL'!$B:$XFD,
            _xlfn.XMATCH($G$1,'CENEPRED DISTRITAL'!$A:$A,0),
            _xlfn.XMATCH(A896,'CENEPRED DISTRITAL'!$B$1:$XFD$1,0)
        )&lt;&gt;"",
        "CON COBERTURA CENEPRED",
        "SIN COBERTURA CENEPRED"
    ),
    "SIN COBERTURA CENEPRED"
)</f>
        <v>SIN COBERTURA CENEPRED</v>
      </c>
      <c r="H896" t="str" cm="1">
        <f t="array" ref="H896">IFERROR(
    IF(
        INDEX(
            'CENEPRED DISTRITAL'!$B:$XFD,
            _xlfn.XMATCH($H$1,'CENEPRED DISTRITAL'!$A:$A,0),
            _xlfn.XMATCH(A896,'CENEPRED DISTRITAL'!$B$1:$XFD$1,0)
        )&lt;&gt;"",
        "CON COBERTURA CENEPRED",
        "SIN COBERTURA CENEPRED"
    ),
    "SIN COBERTURA CENEPRED"
)</f>
        <v>SIN COBERTURA CENEPRED</v>
      </c>
    </row>
    <row r="897" spans="1:8" x14ac:dyDescent="0.35">
      <c r="A897" s="359">
        <v>90710</v>
      </c>
      <c r="B897" t="s">
        <v>36873</v>
      </c>
      <c r="C897">
        <v>907</v>
      </c>
      <c r="D897">
        <v>9</v>
      </c>
      <c r="E897" t="str">
        <f>_xlfn.XLOOKUP(D897,'Ubigeo Departamental'!A:A,'Ubigeo Departamental'!B:B)</f>
        <v>Huancavelica</v>
      </c>
      <c r="F897" t="str" cm="1">
        <f t="array" ref="F897">IFERROR(IF(INDEX('CENEPRED DISTRITAL'!$B:$XFD,
            _xlfn.XMATCH($F$1,'CENEPRED DISTRITAL'!$A:$A,0),
            _xlfn.XMATCH(A897,'CENEPRED DISTRITAL'!$B$1:$XFD$1,0)
        )&lt;&gt;"",        "CON COBERTURA CENEPRED",        "SIN COBERTURA CENEPRED"    ),    "SIN COBERTURA CENEPRED")</f>
        <v>SIN COBERTURA CENEPRED</v>
      </c>
      <c r="G897" t="str" cm="1">
        <f t="array" ref="G897">IFERROR(
    IF(
        INDEX(
            'CENEPRED DISTRITAL'!$B:$XFD,
            _xlfn.XMATCH($G$1,'CENEPRED DISTRITAL'!$A:$A,0),
            _xlfn.XMATCH(A897,'CENEPRED DISTRITAL'!$B$1:$XFD$1,0)
        )&lt;&gt;"",
        "CON COBERTURA CENEPRED",
        "SIN COBERTURA CENEPRED"
    ),
    "SIN COBERTURA CENEPRED"
)</f>
        <v>SIN COBERTURA CENEPRED</v>
      </c>
      <c r="H897" t="str" cm="1">
        <f t="array" ref="H897">IFERROR(
    IF(
        INDEX(
            'CENEPRED DISTRITAL'!$B:$XFD,
            _xlfn.XMATCH($H$1,'CENEPRED DISTRITAL'!$A:$A,0),
            _xlfn.XMATCH(A897,'CENEPRED DISTRITAL'!$B$1:$XFD$1,0)
        )&lt;&gt;"",
        "CON COBERTURA CENEPRED",
        "SIN COBERTURA CENEPRED"
    ),
    "SIN COBERTURA CENEPRED"
)</f>
        <v>SIN COBERTURA CENEPRED</v>
      </c>
    </row>
    <row r="898" spans="1:8" x14ac:dyDescent="0.35">
      <c r="A898" s="359">
        <v>90711</v>
      </c>
      <c r="B898" t="s">
        <v>34526</v>
      </c>
      <c r="C898">
        <v>907</v>
      </c>
      <c r="D898">
        <v>9</v>
      </c>
      <c r="E898" t="str">
        <f>_xlfn.XLOOKUP(D898,'Ubigeo Departamental'!A:A,'Ubigeo Departamental'!B:B)</f>
        <v>Huancavelica</v>
      </c>
      <c r="F898" t="str" cm="1">
        <f t="array" ref="F898">IFERROR(IF(INDEX('CENEPRED DISTRITAL'!$B:$XFD,
            _xlfn.XMATCH($F$1,'CENEPRED DISTRITAL'!$A:$A,0),
            _xlfn.XMATCH(A898,'CENEPRED DISTRITAL'!$B$1:$XFD$1,0)
        )&lt;&gt;"",        "CON COBERTURA CENEPRED",        "SIN COBERTURA CENEPRED"    ),    "SIN COBERTURA CENEPRED")</f>
        <v>SIN COBERTURA CENEPRED</v>
      </c>
      <c r="G898" t="str" cm="1">
        <f t="array" ref="G898">IFERROR(
    IF(
        INDEX(
            'CENEPRED DISTRITAL'!$B:$XFD,
            _xlfn.XMATCH($G$1,'CENEPRED DISTRITAL'!$A:$A,0),
            _xlfn.XMATCH(A898,'CENEPRED DISTRITAL'!$B$1:$XFD$1,0)
        )&lt;&gt;"",
        "CON COBERTURA CENEPRED",
        "SIN COBERTURA CENEPRED"
    ),
    "SIN COBERTURA CENEPRED"
)</f>
        <v>SIN COBERTURA CENEPRED</v>
      </c>
      <c r="H898" t="str" cm="1">
        <f t="array" ref="H898">IFERROR(
    IF(
        INDEX(
            'CENEPRED DISTRITAL'!$B:$XFD,
            _xlfn.XMATCH($H$1,'CENEPRED DISTRITAL'!$A:$A,0),
            _xlfn.XMATCH(A898,'CENEPRED DISTRITAL'!$B$1:$XFD$1,0)
        )&lt;&gt;"",
        "CON COBERTURA CENEPRED",
        "SIN COBERTURA CENEPRED"
    ),
    "SIN COBERTURA CENEPRED"
)</f>
        <v>SIN COBERTURA CENEPRED</v>
      </c>
    </row>
    <row r="899" spans="1:8" x14ac:dyDescent="0.35">
      <c r="A899" s="359">
        <v>90713</v>
      </c>
      <c r="B899" t="s">
        <v>34636</v>
      </c>
      <c r="C899">
        <v>907</v>
      </c>
      <c r="D899">
        <v>9</v>
      </c>
      <c r="E899" t="str">
        <f>_xlfn.XLOOKUP(D899,'Ubigeo Departamental'!A:A,'Ubigeo Departamental'!B:B)</f>
        <v>Huancavelica</v>
      </c>
      <c r="F899" t="str" cm="1">
        <f t="array" ref="F899">IFERROR(IF(INDEX('CENEPRED DISTRITAL'!$B:$XFD,
            _xlfn.XMATCH($F$1,'CENEPRED DISTRITAL'!$A:$A,0),
            _xlfn.XMATCH(A899,'CENEPRED DISTRITAL'!$B$1:$XFD$1,0)
        )&lt;&gt;"",        "CON COBERTURA CENEPRED",        "SIN COBERTURA CENEPRED"    ),    "SIN COBERTURA CENEPRED")</f>
        <v>SIN COBERTURA CENEPRED</v>
      </c>
      <c r="G899" t="str" cm="1">
        <f t="array" ref="G899">IFERROR(
    IF(
        INDEX(
            'CENEPRED DISTRITAL'!$B:$XFD,
            _xlfn.XMATCH($G$1,'CENEPRED DISTRITAL'!$A:$A,0),
            _xlfn.XMATCH(A899,'CENEPRED DISTRITAL'!$B$1:$XFD$1,0)
        )&lt;&gt;"",
        "CON COBERTURA CENEPRED",
        "SIN COBERTURA CENEPRED"
    ),
    "SIN COBERTURA CENEPRED"
)</f>
        <v>SIN COBERTURA CENEPRED</v>
      </c>
      <c r="H899" t="str" cm="1">
        <f t="array" ref="H899">IFERROR(
    IF(
        INDEX(
            'CENEPRED DISTRITAL'!$B:$XFD,
            _xlfn.XMATCH($H$1,'CENEPRED DISTRITAL'!$A:$A,0),
            _xlfn.XMATCH(A899,'CENEPRED DISTRITAL'!$B$1:$XFD$1,0)
        )&lt;&gt;"",
        "CON COBERTURA CENEPRED",
        "SIN COBERTURA CENEPRED"
    ),
    "SIN COBERTURA CENEPRED"
)</f>
        <v>SIN COBERTURA CENEPRED</v>
      </c>
    </row>
    <row r="900" spans="1:8" x14ac:dyDescent="0.35">
      <c r="A900" s="359">
        <v>90714</v>
      </c>
      <c r="B900" t="s">
        <v>34867</v>
      </c>
      <c r="C900">
        <v>907</v>
      </c>
      <c r="D900">
        <v>9</v>
      </c>
      <c r="E900" t="str">
        <f>_xlfn.XLOOKUP(D900,'Ubigeo Departamental'!A:A,'Ubigeo Departamental'!B:B)</f>
        <v>Huancavelica</v>
      </c>
      <c r="F900" t="str" cm="1">
        <f t="array" ref="F900">IFERROR(IF(INDEX('CENEPRED DISTRITAL'!$B:$XFD,
            _xlfn.XMATCH($F$1,'CENEPRED DISTRITAL'!$A:$A,0),
            _xlfn.XMATCH(A900,'CENEPRED DISTRITAL'!$B$1:$XFD$1,0)
        )&lt;&gt;"",        "CON COBERTURA CENEPRED",        "SIN COBERTURA CENEPRED"    ),    "SIN COBERTURA CENEPRED")</f>
        <v>SIN COBERTURA CENEPRED</v>
      </c>
      <c r="G900" t="str" cm="1">
        <f t="array" ref="G900">IFERROR(
    IF(
        INDEX(
            'CENEPRED DISTRITAL'!$B:$XFD,
            _xlfn.XMATCH($G$1,'CENEPRED DISTRITAL'!$A:$A,0),
            _xlfn.XMATCH(A900,'CENEPRED DISTRITAL'!$B$1:$XFD$1,0)
        )&lt;&gt;"",
        "CON COBERTURA CENEPRED",
        "SIN COBERTURA CENEPRED"
    ),
    "SIN COBERTURA CENEPRED"
)</f>
        <v>SIN COBERTURA CENEPRED</v>
      </c>
      <c r="H900" t="str" cm="1">
        <f t="array" ref="H900">IFERROR(
    IF(
        INDEX(
            'CENEPRED DISTRITAL'!$B:$XFD,
            _xlfn.XMATCH($H$1,'CENEPRED DISTRITAL'!$A:$A,0),
            _xlfn.XMATCH(A900,'CENEPRED DISTRITAL'!$B$1:$XFD$1,0)
        )&lt;&gt;"",
        "CON COBERTURA CENEPRED",
        "SIN COBERTURA CENEPRED"
    ),
    "SIN COBERTURA CENEPRED"
)</f>
        <v>SIN COBERTURA CENEPRED</v>
      </c>
    </row>
    <row r="901" spans="1:8" x14ac:dyDescent="0.35">
      <c r="A901" s="359">
        <v>90715</v>
      </c>
      <c r="B901" t="s">
        <v>34281</v>
      </c>
      <c r="C901">
        <v>907</v>
      </c>
      <c r="D901">
        <v>9</v>
      </c>
      <c r="E901" t="str">
        <f>_xlfn.XLOOKUP(D901,'Ubigeo Departamental'!A:A,'Ubigeo Departamental'!B:B)</f>
        <v>Huancavelica</v>
      </c>
      <c r="F901" t="str" cm="1">
        <f t="array" ref="F901">IFERROR(IF(INDEX('CENEPRED DISTRITAL'!$B:$XFD,
            _xlfn.XMATCH($F$1,'CENEPRED DISTRITAL'!$A:$A,0),
            _xlfn.XMATCH(A901,'CENEPRED DISTRITAL'!$B$1:$XFD$1,0)
        )&lt;&gt;"",        "CON COBERTURA CENEPRED",        "SIN COBERTURA CENEPRED"    ),    "SIN COBERTURA CENEPRED")</f>
        <v>SIN COBERTURA CENEPRED</v>
      </c>
      <c r="G901" t="str" cm="1">
        <f t="array" ref="G901">IFERROR(
    IF(
        INDEX(
            'CENEPRED DISTRITAL'!$B:$XFD,
            _xlfn.XMATCH($G$1,'CENEPRED DISTRITAL'!$A:$A,0),
            _xlfn.XMATCH(A901,'CENEPRED DISTRITAL'!$B$1:$XFD$1,0)
        )&lt;&gt;"",
        "CON COBERTURA CENEPRED",
        "SIN COBERTURA CENEPRED"
    ),
    "SIN COBERTURA CENEPRED"
)</f>
        <v>SIN COBERTURA CENEPRED</v>
      </c>
      <c r="H901" t="str" cm="1">
        <f t="array" ref="H901">IFERROR(
    IF(
        INDEX(
            'CENEPRED DISTRITAL'!$B:$XFD,
            _xlfn.XMATCH($H$1,'CENEPRED DISTRITAL'!$A:$A,0),
            _xlfn.XMATCH(A901,'CENEPRED DISTRITAL'!$B$1:$XFD$1,0)
        )&lt;&gt;"",
        "CON COBERTURA CENEPRED",
        "SIN COBERTURA CENEPRED"
    ),
    "SIN COBERTURA CENEPRED"
)</f>
        <v>SIN COBERTURA CENEPRED</v>
      </c>
    </row>
    <row r="902" spans="1:8" x14ac:dyDescent="0.35">
      <c r="A902" s="359">
        <v>90716</v>
      </c>
      <c r="B902" t="s">
        <v>36874</v>
      </c>
      <c r="C902">
        <v>907</v>
      </c>
      <c r="D902">
        <v>9</v>
      </c>
      <c r="E902" t="str">
        <f>_xlfn.XLOOKUP(D902,'Ubigeo Departamental'!A:A,'Ubigeo Departamental'!B:B)</f>
        <v>Huancavelica</v>
      </c>
      <c r="F902" t="str" cm="1">
        <f t="array" ref="F902">IFERROR(IF(INDEX('CENEPRED DISTRITAL'!$B:$XFD,
            _xlfn.XMATCH($F$1,'CENEPRED DISTRITAL'!$A:$A,0),
            _xlfn.XMATCH(A902,'CENEPRED DISTRITAL'!$B$1:$XFD$1,0)
        )&lt;&gt;"",        "CON COBERTURA CENEPRED",        "SIN COBERTURA CENEPRED"    ),    "SIN COBERTURA CENEPRED")</f>
        <v>SIN COBERTURA CENEPRED</v>
      </c>
      <c r="G902" t="str" cm="1">
        <f t="array" ref="G902">IFERROR(
    IF(
        INDEX(
            'CENEPRED DISTRITAL'!$B:$XFD,
            _xlfn.XMATCH($G$1,'CENEPRED DISTRITAL'!$A:$A,0),
            _xlfn.XMATCH(A902,'CENEPRED DISTRITAL'!$B$1:$XFD$1,0)
        )&lt;&gt;"",
        "CON COBERTURA CENEPRED",
        "SIN COBERTURA CENEPRED"
    ),
    "SIN COBERTURA CENEPRED"
)</f>
        <v>SIN COBERTURA CENEPRED</v>
      </c>
      <c r="H902" t="str" cm="1">
        <f t="array" ref="H902">IFERROR(
    IF(
        INDEX(
            'CENEPRED DISTRITAL'!$B:$XFD,
            _xlfn.XMATCH($H$1,'CENEPRED DISTRITAL'!$A:$A,0),
            _xlfn.XMATCH(A902,'CENEPRED DISTRITAL'!$B$1:$XFD$1,0)
        )&lt;&gt;"",
        "CON COBERTURA CENEPRED",
        "SIN COBERTURA CENEPRED"
    ),
    "SIN COBERTURA CENEPRED"
)</f>
        <v>SIN COBERTURA CENEPRED</v>
      </c>
    </row>
    <row r="903" spans="1:8" x14ac:dyDescent="0.35">
      <c r="A903" s="359">
        <v>90717</v>
      </c>
      <c r="B903" t="s">
        <v>34310</v>
      </c>
      <c r="C903">
        <v>907</v>
      </c>
      <c r="D903">
        <v>9</v>
      </c>
      <c r="E903" t="str">
        <f>_xlfn.XLOOKUP(D903,'Ubigeo Departamental'!A:A,'Ubigeo Departamental'!B:B)</f>
        <v>Huancavelica</v>
      </c>
      <c r="F903" t="str" cm="1">
        <f t="array" ref="F903">IFERROR(IF(INDEX('CENEPRED DISTRITAL'!$B:$XFD,
            _xlfn.XMATCH($F$1,'CENEPRED DISTRITAL'!$A:$A,0),
            _xlfn.XMATCH(A903,'CENEPRED DISTRITAL'!$B$1:$XFD$1,0)
        )&lt;&gt;"",        "CON COBERTURA CENEPRED",        "SIN COBERTURA CENEPRED"    ),    "SIN COBERTURA CENEPRED")</f>
        <v>SIN COBERTURA CENEPRED</v>
      </c>
      <c r="G903" t="str" cm="1">
        <f t="array" ref="G903">IFERROR(
    IF(
        INDEX(
            'CENEPRED DISTRITAL'!$B:$XFD,
            _xlfn.XMATCH($G$1,'CENEPRED DISTRITAL'!$A:$A,0),
            _xlfn.XMATCH(A903,'CENEPRED DISTRITAL'!$B$1:$XFD$1,0)
        )&lt;&gt;"",
        "CON COBERTURA CENEPRED",
        "SIN COBERTURA CENEPRED"
    ),
    "SIN COBERTURA CENEPRED"
)</f>
        <v>SIN COBERTURA CENEPRED</v>
      </c>
      <c r="H903" t="str" cm="1">
        <f t="array" ref="H903">IFERROR(
    IF(
        INDEX(
            'CENEPRED DISTRITAL'!$B:$XFD,
            _xlfn.XMATCH($H$1,'CENEPRED DISTRITAL'!$A:$A,0),
            _xlfn.XMATCH(A903,'CENEPRED DISTRITAL'!$B$1:$XFD$1,0)
        )&lt;&gt;"",
        "CON COBERTURA CENEPRED",
        "SIN COBERTURA CENEPRED"
    ),
    "SIN COBERTURA CENEPRED"
)</f>
        <v>SIN COBERTURA CENEPRED</v>
      </c>
    </row>
    <row r="904" spans="1:8" x14ac:dyDescent="0.35">
      <c r="A904" s="359">
        <v>90718</v>
      </c>
      <c r="B904" t="s">
        <v>34182</v>
      </c>
      <c r="C904">
        <v>907</v>
      </c>
      <c r="D904">
        <v>9</v>
      </c>
      <c r="E904" t="str">
        <f>_xlfn.XLOOKUP(D904,'Ubigeo Departamental'!A:A,'Ubigeo Departamental'!B:B)</f>
        <v>Huancavelica</v>
      </c>
      <c r="F904" t="str" cm="1">
        <f t="array" ref="F904">IFERROR(IF(INDEX('CENEPRED DISTRITAL'!$B:$XFD,
            _xlfn.XMATCH($F$1,'CENEPRED DISTRITAL'!$A:$A,0),
            _xlfn.XMATCH(A904,'CENEPRED DISTRITAL'!$B$1:$XFD$1,0)
        )&lt;&gt;"",        "CON COBERTURA CENEPRED",        "SIN COBERTURA CENEPRED"    ),    "SIN COBERTURA CENEPRED")</f>
        <v>SIN COBERTURA CENEPRED</v>
      </c>
      <c r="G904" t="str" cm="1">
        <f t="array" ref="G904">IFERROR(
    IF(
        INDEX(
            'CENEPRED DISTRITAL'!$B:$XFD,
            _xlfn.XMATCH($G$1,'CENEPRED DISTRITAL'!$A:$A,0),
            _xlfn.XMATCH(A904,'CENEPRED DISTRITAL'!$B$1:$XFD$1,0)
        )&lt;&gt;"",
        "CON COBERTURA CENEPRED",
        "SIN COBERTURA CENEPRED"
    ),
    "SIN COBERTURA CENEPRED"
)</f>
        <v>SIN COBERTURA CENEPRED</v>
      </c>
      <c r="H904" t="str" cm="1">
        <f t="array" ref="H904">IFERROR(
    IF(
        INDEX(
            'CENEPRED DISTRITAL'!$B:$XFD,
            _xlfn.XMATCH($H$1,'CENEPRED DISTRITAL'!$A:$A,0),
            _xlfn.XMATCH(A904,'CENEPRED DISTRITAL'!$B$1:$XFD$1,0)
        )&lt;&gt;"",
        "CON COBERTURA CENEPRED",
        "SIN COBERTURA CENEPRED"
    ),
    "SIN COBERTURA CENEPRED"
)</f>
        <v>SIN COBERTURA CENEPRED</v>
      </c>
    </row>
    <row r="905" spans="1:8" x14ac:dyDescent="0.35">
      <c r="A905" s="359">
        <v>90719</v>
      </c>
      <c r="B905" t="s">
        <v>34637</v>
      </c>
      <c r="C905">
        <v>907</v>
      </c>
      <c r="D905">
        <v>9</v>
      </c>
      <c r="E905" t="str">
        <f>_xlfn.XLOOKUP(D905,'Ubigeo Departamental'!A:A,'Ubigeo Departamental'!B:B)</f>
        <v>Huancavelica</v>
      </c>
      <c r="F905" t="str" cm="1">
        <f t="array" ref="F905">IFERROR(IF(INDEX('CENEPRED DISTRITAL'!$B:$XFD,
            _xlfn.XMATCH($F$1,'CENEPRED DISTRITAL'!$A:$A,0),
            _xlfn.XMATCH(A905,'CENEPRED DISTRITAL'!$B$1:$XFD$1,0)
        )&lt;&gt;"",        "CON COBERTURA CENEPRED",        "SIN COBERTURA CENEPRED"    ),    "SIN COBERTURA CENEPRED")</f>
        <v>SIN COBERTURA CENEPRED</v>
      </c>
      <c r="G905" t="str" cm="1">
        <f t="array" ref="G905">IFERROR(
    IF(
        INDEX(
            'CENEPRED DISTRITAL'!$B:$XFD,
            _xlfn.XMATCH($G$1,'CENEPRED DISTRITAL'!$A:$A,0),
            _xlfn.XMATCH(A905,'CENEPRED DISTRITAL'!$B$1:$XFD$1,0)
        )&lt;&gt;"",
        "CON COBERTURA CENEPRED",
        "SIN COBERTURA CENEPRED"
    ),
    "SIN COBERTURA CENEPRED"
)</f>
        <v>SIN COBERTURA CENEPRED</v>
      </c>
      <c r="H905" t="str" cm="1">
        <f t="array" ref="H905">IFERROR(
    IF(
        INDEX(
            'CENEPRED DISTRITAL'!$B:$XFD,
            _xlfn.XMATCH($H$1,'CENEPRED DISTRITAL'!$A:$A,0),
            _xlfn.XMATCH(A905,'CENEPRED DISTRITAL'!$B$1:$XFD$1,0)
        )&lt;&gt;"",
        "CON COBERTURA CENEPRED",
        "SIN COBERTURA CENEPRED"
    ),
    "SIN COBERTURA CENEPRED"
)</f>
        <v>SIN COBERTURA CENEPRED</v>
      </c>
    </row>
    <row r="906" spans="1:8" x14ac:dyDescent="0.35">
      <c r="A906" s="359">
        <v>90720</v>
      </c>
      <c r="B906" t="s">
        <v>36875</v>
      </c>
      <c r="C906">
        <v>907</v>
      </c>
      <c r="D906">
        <v>9</v>
      </c>
      <c r="E906" t="str">
        <f>_xlfn.XLOOKUP(D906,'Ubigeo Departamental'!A:A,'Ubigeo Departamental'!B:B)</f>
        <v>Huancavelica</v>
      </c>
      <c r="F906" t="str" cm="1">
        <f t="array" ref="F906">IFERROR(IF(INDEX('CENEPRED DISTRITAL'!$B:$XFD,
            _xlfn.XMATCH($F$1,'CENEPRED DISTRITAL'!$A:$A,0),
            _xlfn.XMATCH(A906,'CENEPRED DISTRITAL'!$B$1:$XFD$1,0)
        )&lt;&gt;"",        "CON COBERTURA CENEPRED",        "SIN COBERTURA CENEPRED"    ),    "SIN COBERTURA CENEPRED")</f>
        <v>SIN COBERTURA CENEPRED</v>
      </c>
      <c r="G906" t="str" cm="1">
        <f t="array" ref="G906">IFERROR(
    IF(
        INDEX(
            'CENEPRED DISTRITAL'!$B:$XFD,
            _xlfn.XMATCH($G$1,'CENEPRED DISTRITAL'!$A:$A,0),
            _xlfn.XMATCH(A906,'CENEPRED DISTRITAL'!$B$1:$XFD$1,0)
        )&lt;&gt;"",
        "CON COBERTURA CENEPRED",
        "SIN COBERTURA CENEPRED"
    ),
    "SIN COBERTURA CENEPRED"
)</f>
        <v>SIN COBERTURA CENEPRED</v>
      </c>
      <c r="H906" t="str" cm="1">
        <f t="array" ref="H906">IFERROR(
    IF(
        INDEX(
            'CENEPRED DISTRITAL'!$B:$XFD,
            _xlfn.XMATCH($H$1,'CENEPRED DISTRITAL'!$A:$A,0),
            _xlfn.XMATCH(A906,'CENEPRED DISTRITAL'!$B$1:$XFD$1,0)
        )&lt;&gt;"",
        "CON COBERTURA CENEPRED",
        "SIN COBERTURA CENEPRED"
    ),
    "SIN COBERTURA CENEPRED"
)</f>
        <v>SIN COBERTURA CENEPRED</v>
      </c>
    </row>
    <row r="907" spans="1:8" x14ac:dyDescent="0.35">
      <c r="A907" s="359">
        <v>90721</v>
      </c>
      <c r="B907" t="s">
        <v>36876</v>
      </c>
      <c r="C907">
        <v>907</v>
      </c>
      <c r="D907">
        <v>9</v>
      </c>
      <c r="E907" t="str">
        <f>_xlfn.XLOOKUP(D907,'Ubigeo Departamental'!A:A,'Ubigeo Departamental'!B:B)</f>
        <v>Huancavelica</v>
      </c>
      <c r="F907" t="str" cm="1">
        <f t="array" ref="F907">IFERROR(IF(INDEX('CENEPRED DISTRITAL'!$B:$XFD,
            _xlfn.XMATCH($F$1,'CENEPRED DISTRITAL'!$A:$A,0),
            _xlfn.XMATCH(A907,'CENEPRED DISTRITAL'!$B$1:$XFD$1,0)
        )&lt;&gt;"",        "CON COBERTURA CENEPRED",        "SIN COBERTURA CENEPRED"    ),    "SIN COBERTURA CENEPRED")</f>
        <v>SIN COBERTURA CENEPRED</v>
      </c>
      <c r="G907" t="str" cm="1">
        <f t="array" ref="G907">IFERROR(
    IF(
        INDEX(
            'CENEPRED DISTRITAL'!$B:$XFD,
            _xlfn.XMATCH($G$1,'CENEPRED DISTRITAL'!$A:$A,0),
            _xlfn.XMATCH(A907,'CENEPRED DISTRITAL'!$B$1:$XFD$1,0)
        )&lt;&gt;"",
        "CON COBERTURA CENEPRED",
        "SIN COBERTURA CENEPRED"
    ),
    "SIN COBERTURA CENEPRED"
)</f>
        <v>SIN COBERTURA CENEPRED</v>
      </c>
      <c r="H907" t="str" cm="1">
        <f t="array" ref="H907">IFERROR(
    IF(
        INDEX(
            'CENEPRED DISTRITAL'!$B:$XFD,
            _xlfn.XMATCH($H$1,'CENEPRED DISTRITAL'!$A:$A,0),
            _xlfn.XMATCH(A907,'CENEPRED DISTRITAL'!$B$1:$XFD$1,0)
        )&lt;&gt;"",
        "CON COBERTURA CENEPRED",
        "SIN COBERTURA CENEPRED"
    ),
    "SIN COBERTURA CENEPRED"
)</f>
        <v>SIN COBERTURA CENEPRED</v>
      </c>
    </row>
    <row r="908" spans="1:8" x14ac:dyDescent="0.35">
      <c r="A908" s="359">
        <v>90722</v>
      </c>
      <c r="B908" t="s">
        <v>36877</v>
      </c>
      <c r="C908">
        <v>907</v>
      </c>
      <c r="D908">
        <v>9</v>
      </c>
      <c r="E908" t="str">
        <f>_xlfn.XLOOKUP(D908,'Ubigeo Departamental'!A:A,'Ubigeo Departamental'!B:B)</f>
        <v>Huancavelica</v>
      </c>
      <c r="F908" t="str" cm="1">
        <f t="array" ref="F908">IFERROR(IF(INDEX('CENEPRED DISTRITAL'!$B:$XFD,
            _xlfn.XMATCH($F$1,'CENEPRED DISTRITAL'!$A:$A,0),
            _xlfn.XMATCH(A908,'CENEPRED DISTRITAL'!$B$1:$XFD$1,0)
        )&lt;&gt;"",        "CON COBERTURA CENEPRED",        "SIN COBERTURA CENEPRED"    ),    "SIN COBERTURA CENEPRED")</f>
        <v>SIN COBERTURA CENEPRED</v>
      </c>
      <c r="G908" t="str" cm="1">
        <f t="array" ref="G908">IFERROR(
    IF(
        INDEX(
            'CENEPRED DISTRITAL'!$B:$XFD,
            _xlfn.XMATCH($G$1,'CENEPRED DISTRITAL'!$A:$A,0),
            _xlfn.XMATCH(A908,'CENEPRED DISTRITAL'!$B$1:$XFD$1,0)
        )&lt;&gt;"",
        "CON COBERTURA CENEPRED",
        "SIN COBERTURA CENEPRED"
    ),
    "SIN COBERTURA CENEPRED"
)</f>
        <v>SIN COBERTURA CENEPRED</v>
      </c>
      <c r="H908" t="str" cm="1">
        <f t="array" ref="H908">IFERROR(
    IF(
        INDEX(
            'CENEPRED DISTRITAL'!$B:$XFD,
            _xlfn.XMATCH($H$1,'CENEPRED DISTRITAL'!$A:$A,0),
            _xlfn.XMATCH(A908,'CENEPRED DISTRITAL'!$B$1:$XFD$1,0)
        )&lt;&gt;"",
        "CON COBERTURA CENEPRED",
        "SIN COBERTURA CENEPRED"
    ),
    "SIN COBERTURA CENEPRED"
)</f>
        <v>SIN COBERTURA CENEPRED</v>
      </c>
    </row>
    <row r="909" spans="1:8" x14ac:dyDescent="0.35">
      <c r="A909" s="359">
        <v>90723</v>
      </c>
      <c r="B909" t="s">
        <v>36878</v>
      </c>
      <c r="C909">
        <v>907</v>
      </c>
      <c r="D909">
        <v>9</v>
      </c>
      <c r="E909" t="str">
        <f>_xlfn.XLOOKUP(D909,'Ubigeo Departamental'!A:A,'Ubigeo Departamental'!B:B)</f>
        <v>Huancavelica</v>
      </c>
      <c r="F909" t="str" cm="1">
        <f t="array" ref="F909">IFERROR(IF(INDEX('CENEPRED DISTRITAL'!$B:$XFD,
            _xlfn.XMATCH($F$1,'CENEPRED DISTRITAL'!$A:$A,0),
            _xlfn.XMATCH(A909,'CENEPRED DISTRITAL'!$B$1:$XFD$1,0)
        )&lt;&gt;"",        "CON COBERTURA CENEPRED",        "SIN COBERTURA CENEPRED"    ),    "SIN COBERTURA CENEPRED")</f>
        <v>SIN COBERTURA CENEPRED</v>
      </c>
      <c r="G909" t="str" cm="1">
        <f t="array" ref="G909">IFERROR(
    IF(
        INDEX(
            'CENEPRED DISTRITAL'!$B:$XFD,
            _xlfn.XMATCH($G$1,'CENEPRED DISTRITAL'!$A:$A,0),
            _xlfn.XMATCH(A909,'CENEPRED DISTRITAL'!$B$1:$XFD$1,0)
        )&lt;&gt;"",
        "CON COBERTURA CENEPRED",
        "SIN COBERTURA CENEPRED"
    ),
    "SIN COBERTURA CENEPRED"
)</f>
        <v>SIN COBERTURA CENEPRED</v>
      </c>
      <c r="H909" t="str" cm="1">
        <f t="array" ref="H909">IFERROR(
    IF(
        INDEX(
            'CENEPRED DISTRITAL'!$B:$XFD,
            _xlfn.XMATCH($H$1,'CENEPRED DISTRITAL'!$A:$A,0),
            _xlfn.XMATCH(A909,'CENEPRED DISTRITAL'!$B$1:$XFD$1,0)
        )&lt;&gt;"",
        "CON COBERTURA CENEPRED",
        "SIN COBERTURA CENEPRED"
    ),
    "SIN COBERTURA CENEPRED"
)</f>
        <v>SIN COBERTURA CENEPRED</v>
      </c>
    </row>
    <row r="910" spans="1:8" x14ac:dyDescent="0.35">
      <c r="A910" s="359">
        <v>100101</v>
      </c>
      <c r="B910" t="s">
        <v>170</v>
      </c>
      <c r="C910">
        <v>1001</v>
      </c>
      <c r="D910">
        <v>10</v>
      </c>
      <c r="E910" t="str">
        <f>_xlfn.XLOOKUP(D910,'Ubigeo Departamental'!A:A,'Ubigeo Departamental'!B:B)</f>
        <v>Huánuco</v>
      </c>
      <c r="F910" t="str" cm="1">
        <f t="array" ref="F910">IFERROR(IF(INDEX('CENEPRED DISTRITAL'!$B:$XFD,
            _xlfn.XMATCH($F$1,'CENEPRED DISTRITAL'!$A:$A,0),
            _xlfn.XMATCH(A910,'CENEPRED DISTRITAL'!$B$1:$XFD$1,0)
        )&lt;&gt;"",        "CON COBERTURA CENEPRED",        "SIN COBERTURA CENEPRED"    ),    "SIN COBERTURA CENEPRED")</f>
        <v>CON COBERTURA CENEPRED</v>
      </c>
      <c r="G910" t="str" cm="1">
        <f t="array" ref="G910">IFERROR(
    IF(
        INDEX(
            'CENEPRED DISTRITAL'!$B:$XFD,
            _xlfn.XMATCH($G$1,'CENEPRED DISTRITAL'!$A:$A,0),
            _xlfn.XMATCH(A910,'CENEPRED DISTRITAL'!$B$1:$XFD$1,0)
        )&lt;&gt;"",
        "CON COBERTURA CENEPRED",
        "SIN COBERTURA CENEPRED"
    ),
    "SIN COBERTURA CENEPRED"
)</f>
        <v>CON COBERTURA CENEPRED</v>
      </c>
      <c r="H910" t="str" cm="1">
        <f t="array" ref="H910">IFERROR(
    IF(
        INDEX(
            'CENEPRED DISTRITAL'!$B:$XFD,
            _xlfn.XMATCH($H$1,'CENEPRED DISTRITAL'!$A:$A,0),
            _xlfn.XMATCH(A910,'CENEPRED DISTRITAL'!$B$1:$XFD$1,0)
        )&lt;&gt;"",
        "CON COBERTURA CENEPRED",
        "SIN COBERTURA CENEPRED"
    ),
    "SIN COBERTURA CENEPRED"
)</f>
        <v>CON COBERTURA CENEPRED</v>
      </c>
    </row>
    <row r="911" spans="1:8" x14ac:dyDescent="0.35">
      <c r="A911" s="359">
        <v>100102</v>
      </c>
      <c r="B911" t="s">
        <v>32881</v>
      </c>
      <c r="C911">
        <v>1001</v>
      </c>
      <c r="D911">
        <v>10</v>
      </c>
      <c r="E911" t="str">
        <f>_xlfn.XLOOKUP(D911,'Ubigeo Departamental'!A:A,'Ubigeo Departamental'!B:B)</f>
        <v>Huánuco</v>
      </c>
      <c r="F911" t="str" cm="1">
        <f t="array" ref="F911">IFERROR(IF(INDEX('CENEPRED DISTRITAL'!$B:$XFD,
            _xlfn.XMATCH($F$1,'CENEPRED DISTRITAL'!$A:$A,0),
            _xlfn.XMATCH(A911,'CENEPRED DISTRITAL'!$B$1:$XFD$1,0)
        )&lt;&gt;"",        "CON COBERTURA CENEPRED",        "SIN COBERTURA CENEPRED"    ),    "SIN COBERTURA CENEPRED")</f>
        <v>CON COBERTURA CENEPRED</v>
      </c>
      <c r="G911" t="str" cm="1">
        <f t="array" ref="G911">IFERROR(
    IF(
        INDEX(
            'CENEPRED DISTRITAL'!$B:$XFD,
            _xlfn.XMATCH($G$1,'CENEPRED DISTRITAL'!$A:$A,0),
            _xlfn.XMATCH(A911,'CENEPRED DISTRITAL'!$B$1:$XFD$1,0)
        )&lt;&gt;"",
        "CON COBERTURA CENEPRED",
        "SIN COBERTURA CENEPRED"
    ),
    "SIN COBERTURA CENEPRED"
)</f>
        <v>CON COBERTURA CENEPRED</v>
      </c>
      <c r="H911" t="str" cm="1">
        <f t="array" ref="H911">IFERROR(
    IF(
        INDEX(
            'CENEPRED DISTRITAL'!$B:$XFD,
            _xlfn.XMATCH($H$1,'CENEPRED DISTRITAL'!$A:$A,0),
            _xlfn.XMATCH(A911,'CENEPRED DISTRITAL'!$B$1:$XFD$1,0)
        )&lt;&gt;"",
        "CON COBERTURA CENEPRED",
        "SIN COBERTURA CENEPRED"
    ),
    "SIN COBERTURA CENEPRED"
)</f>
        <v>CON COBERTURA CENEPRED</v>
      </c>
    </row>
    <row r="912" spans="1:8" x14ac:dyDescent="0.35">
      <c r="A912" s="359">
        <v>100103</v>
      </c>
      <c r="B912" t="s">
        <v>36879</v>
      </c>
      <c r="C912">
        <v>1001</v>
      </c>
      <c r="D912">
        <v>10</v>
      </c>
      <c r="E912" t="str">
        <f>_xlfn.XLOOKUP(D912,'Ubigeo Departamental'!A:A,'Ubigeo Departamental'!B:B)</f>
        <v>Huánuco</v>
      </c>
      <c r="F912" t="str" cm="1">
        <f t="array" ref="F912">IFERROR(IF(INDEX('CENEPRED DISTRITAL'!$B:$XFD,
            _xlfn.XMATCH($F$1,'CENEPRED DISTRITAL'!$A:$A,0),
            _xlfn.XMATCH(A912,'CENEPRED DISTRITAL'!$B$1:$XFD$1,0)
        )&lt;&gt;"",        "CON COBERTURA CENEPRED",        "SIN COBERTURA CENEPRED"    ),    "SIN COBERTURA CENEPRED")</f>
        <v>SIN COBERTURA CENEPRED</v>
      </c>
      <c r="G912" t="str" cm="1">
        <f t="array" ref="G912">IFERROR(
    IF(
        INDEX(
            'CENEPRED DISTRITAL'!$B:$XFD,
            _xlfn.XMATCH($G$1,'CENEPRED DISTRITAL'!$A:$A,0),
            _xlfn.XMATCH(A912,'CENEPRED DISTRITAL'!$B$1:$XFD$1,0)
        )&lt;&gt;"",
        "CON COBERTURA CENEPRED",
        "SIN COBERTURA CENEPRED"
    ),
    "SIN COBERTURA CENEPRED"
)</f>
        <v>SIN COBERTURA CENEPRED</v>
      </c>
      <c r="H912" t="str" cm="1">
        <f t="array" ref="H912">IFERROR(
    IF(
        INDEX(
            'CENEPRED DISTRITAL'!$B:$XFD,
            _xlfn.XMATCH($H$1,'CENEPRED DISTRITAL'!$A:$A,0),
            _xlfn.XMATCH(A912,'CENEPRED DISTRITAL'!$B$1:$XFD$1,0)
        )&lt;&gt;"",
        "CON COBERTURA CENEPRED",
        "SIN COBERTURA CENEPRED"
    ),
    "SIN COBERTURA CENEPRED"
)</f>
        <v>SIN COBERTURA CENEPRED</v>
      </c>
    </row>
    <row r="913" spans="1:8" x14ac:dyDescent="0.35">
      <c r="A913" s="359">
        <v>100104</v>
      </c>
      <c r="B913" t="s">
        <v>34527</v>
      </c>
      <c r="C913">
        <v>1001</v>
      </c>
      <c r="D913">
        <v>10</v>
      </c>
      <c r="E913" t="str">
        <f>_xlfn.XLOOKUP(D913,'Ubigeo Departamental'!A:A,'Ubigeo Departamental'!B:B)</f>
        <v>Huánuco</v>
      </c>
      <c r="F913" t="str" cm="1">
        <f t="array" ref="F913">IFERROR(IF(INDEX('CENEPRED DISTRITAL'!$B:$XFD,
            _xlfn.XMATCH($F$1,'CENEPRED DISTRITAL'!$A:$A,0),
            _xlfn.XMATCH(A913,'CENEPRED DISTRITAL'!$B$1:$XFD$1,0)
        )&lt;&gt;"",        "CON COBERTURA CENEPRED",        "SIN COBERTURA CENEPRED"    ),    "SIN COBERTURA CENEPRED")</f>
        <v>SIN COBERTURA CENEPRED</v>
      </c>
      <c r="G913" t="str" cm="1">
        <f t="array" ref="G913">IFERROR(
    IF(
        INDEX(
            'CENEPRED DISTRITAL'!$B:$XFD,
            _xlfn.XMATCH($G$1,'CENEPRED DISTRITAL'!$A:$A,0),
            _xlfn.XMATCH(A913,'CENEPRED DISTRITAL'!$B$1:$XFD$1,0)
        )&lt;&gt;"",
        "CON COBERTURA CENEPRED",
        "SIN COBERTURA CENEPRED"
    ),
    "SIN COBERTURA CENEPRED"
)</f>
        <v>SIN COBERTURA CENEPRED</v>
      </c>
      <c r="H913" t="str" cm="1">
        <f t="array" ref="H913">IFERROR(
    IF(
        INDEX(
            'CENEPRED DISTRITAL'!$B:$XFD,
            _xlfn.XMATCH($H$1,'CENEPRED DISTRITAL'!$A:$A,0),
            _xlfn.XMATCH(A913,'CENEPRED DISTRITAL'!$B$1:$XFD$1,0)
        )&lt;&gt;"",
        "CON COBERTURA CENEPRED",
        "SIN COBERTURA CENEPRED"
    ),
    "SIN COBERTURA CENEPRED"
)</f>
        <v>SIN COBERTURA CENEPRED</v>
      </c>
    </row>
    <row r="914" spans="1:8" x14ac:dyDescent="0.35">
      <c r="A914" s="359">
        <v>100105</v>
      </c>
      <c r="B914" t="s">
        <v>34351</v>
      </c>
      <c r="C914">
        <v>1001</v>
      </c>
      <c r="D914">
        <v>10</v>
      </c>
      <c r="E914" t="str">
        <f>_xlfn.XLOOKUP(D914,'Ubigeo Departamental'!A:A,'Ubigeo Departamental'!B:B)</f>
        <v>Huánuco</v>
      </c>
      <c r="F914" t="str" cm="1">
        <f t="array" ref="F914">IFERROR(IF(INDEX('CENEPRED DISTRITAL'!$B:$XFD,
            _xlfn.XMATCH($F$1,'CENEPRED DISTRITAL'!$A:$A,0),
            _xlfn.XMATCH(A914,'CENEPRED DISTRITAL'!$B$1:$XFD$1,0)
        )&lt;&gt;"",        "CON COBERTURA CENEPRED",        "SIN COBERTURA CENEPRED"    ),    "SIN COBERTURA CENEPRED")</f>
        <v>SIN COBERTURA CENEPRED</v>
      </c>
      <c r="G914" t="str" cm="1">
        <f t="array" ref="G914">IFERROR(
    IF(
        INDEX(
            'CENEPRED DISTRITAL'!$B:$XFD,
            _xlfn.XMATCH($G$1,'CENEPRED DISTRITAL'!$A:$A,0),
            _xlfn.XMATCH(A914,'CENEPRED DISTRITAL'!$B$1:$XFD$1,0)
        )&lt;&gt;"",
        "CON COBERTURA CENEPRED",
        "SIN COBERTURA CENEPRED"
    ),
    "SIN COBERTURA CENEPRED"
)</f>
        <v>SIN COBERTURA CENEPRED</v>
      </c>
      <c r="H914" t="str" cm="1">
        <f t="array" ref="H914">IFERROR(
    IF(
        INDEX(
            'CENEPRED DISTRITAL'!$B:$XFD,
            _xlfn.XMATCH($H$1,'CENEPRED DISTRITAL'!$A:$A,0),
            _xlfn.XMATCH(A914,'CENEPRED DISTRITAL'!$B$1:$XFD$1,0)
        )&lt;&gt;"",
        "CON COBERTURA CENEPRED",
        "SIN COBERTURA CENEPRED"
    ),
    "SIN COBERTURA CENEPRED"
)</f>
        <v>SIN COBERTURA CENEPRED</v>
      </c>
    </row>
    <row r="915" spans="1:8" x14ac:dyDescent="0.35">
      <c r="A915" s="359">
        <v>100106</v>
      </c>
      <c r="B915" t="s">
        <v>34868</v>
      </c>
      <c r="C915">
        <v>1001</v>
      </c>
      <c r="D915">
        <v>10</v>
      </c>
      <c r="E915" t="str">
        <f>_xlfn.XLOOKUP(D915,'Ubigeo Departamental'!A:A,'Ubigeo Departamental'!B:B)</f>
        <v>Huánuco</v>
      </c>
      <c r="F915" t="str" cm="1">
        <f t="array" ref="F915">IFERROR(IF(INDEX('CENEPRED DISTRITAL'!$B:$XFD,
            _xlfn.XMATCH($F$1,'CENEPRED DISTRITAL'!$A:$A,0),
            _xlfn.XMATCH(A915,'CENEPRED DISTRITAL'!$B$1:$XFD$1,0)
        )&lt;&gt;"",        "CON COBERTURA CENEPRED",        "SIN COBERTURA CENEPRED"    ),    "SIN COBERTURA CENEPRED")</f>
        <v>SIN COBERTURA CENEPRED</v>
      </c>
      <c r="G915" t="str" cm="1">
        <f t="array" ref="G915">IFERROR(
    IF(
        INDEX(
            'CENEPRED DISTRITAL'!$B:$XFD,
            _xlfn.XMATCH($G$1,'CENEPRED DISTRITAL'!$A:$A,0),
            _xlfn.XMATCH(A915,'CENEPRED DISTRITAL'!$B$1:$XFD$1,0)
        )&lt;&gt;"",
        "CON COBERTURA CENEPRED",
        "SIN COBERTURA CENEPRED"
    ),
    "SIN COBERTURA CENEPRED"
)</f>
        <v>SIN COBERTURA CENEPRED</v>
      </c>
      <c r="H915" t="str" cm="1">
        <f t="array" ref="H915">IFERROR(
    IF(
        INDEX(
            'CENEPRED DISTRITAL'!$B:$XFD,
            _xlfn.XMATCH($H$1,'CENEPRED DISTRITAL'!$A:$A,0),
            _xlfn.XMATCH(A915,'CENEPRED DISTRITAL'!$B$1:$XFD$1,0)
        )&lt;&gt;"",
        "CON COBERTURA CENEPRED",
        "SIN COBERTURA CENEPRED"
    ),
    "SIN COBERTURA CENEPRED"
)</f>
        <v>SIN COBERTURA CENEPRED</v>
      </c>
    </row>
    <row r="916" spans="1:8" x14ac:dyDescent="0.35">
      <c r="A916" s="359">
        <v>100107</v>
      </c>
      <c r="B916" t="s">
        <v>36880</v>
      </c>
      <c r="C916">
        <v>1001</v>
      </c>
      <c r="D916">
        <v>10</v>
      </c>
      <c r="E916" t="str">
        <f>_xlfn.XLOOKUP(D916,'Ubigeo Departamental'!A:A,'Ubigeo Departamental'!B:B)</f>
        <v>Huánuco</v>
      </c>
      <c r="F916" t="str" cm="1">
        <f t="array" ref="F916">IFERROR(IF(INDEX('CENEPRED DISTRITAL'!$B:$XFD,
            _xlfn.XMATCH($F$1,'CENEPRED DISTRITAL'!$A:$A,0),
            _xlfn.XMATCH(A916,'CENEPRED DISTRITAL'!$B$1:$XFD$1,0)
        )&lt;&gt;"",        "CON COBERTURA CENEPRED",        "SIN COBERTURA CENEPRED"    ),    "SIN COBERTURA CENEPRED")</f>
        <v>SIN COBERTURA CENEPRED</v>
      </c>
      <c r="G916" t="str" cm="1">
        <f t="array" ref="G916">IFERROR(
    IF(
        INDEX(
            'CENEPRED DISTRITAL'!$B:$XFD,
            _xlfn.XMATCH($G$1,'CENEPRED DISTRITAL'!$A:$A,0),
            _xlfn.XMATCH(A916,'CENEPRED DISTRITAL'!$B$1:$XFD$1,0)
        )&lt;&gt;"",
        "CON COBERTURA CENEPRED",
        "SIN COBERTURA CENEPRED"
    ),
    "SIN COBERTURA CENEPRED"
)</f>
        <v>SIN COBERTURA CENEPRED</v>
      </c>
      <c r="H916" t="str" cm="1">
        <f t="array" ref="H916">IFERROR(
    IF(
        INDEX(
            'CENEPRED DISTRITAL'!$B:$XFD,
            _xlfn.XMATCH($H$1,'CENEPRED DISTRITAL'!$A:$A,0),
            _xlfn.XMATCH(A916,'CENEPRED DISTRITAL'!$B$1:$XFD$1,0)
        )&lt;&gt;"",
        "CON COBERTURA CENEPRED",
        "SIN COBERTURA CENEPRED"
    ),
    "SIN COBERTURA CENEPRED"
)</f>
        <v>SIN COBERTURA CENEPRED</v>
      </c>
    </row>
    <row r="917" spans="1:8" x14ac:dyDescent="0.35">
      <c r="A917" s="359">
        <v>100108</v>
      </c>
      <c r="B917" t="s">
        <v>36881</v>
      </c>
      <c r="C917">
        <v>1001</v>
      </c>
      <c r="D917">
        <v>10</v>
      </c>
      <c r="E917" t="str">
        <f>_xlfn.XLOOKUP(D917,'Ubigeo Departamental'!A:A,'Ubigeo Departamental'!B:B)</f>
        <v>Huánuco</v>
      </c>
      <c r="F917" t="str" cm="1">
        <f t="array" ref="F917">IFERROR(IF(INDEX('CENEPRED DISTRITAL'!$B:$XFD,
            _xlfn.XMATCH($F$1,'CENEPRED DISTRITAL'!$A:$A,0),
            _xlfn.XMATCH(A917,'CENEPRED DISTRITAL'!$B$1:$XFD$1,0)
        )&lt;&gt;"",        "CON COBERTURA CENEPRED",        "SIN COBERTURA CENEPRED"    ),    "SIN COBERTURA CENEPRED")</f>
        <v>SIN COBERTURA CENEPRED</v>
      </c>
      <c r="G917" t="str" cm="1">
        <f t="array" ref="G917">IFERROR(
    IF(
        INDEX(
            'CENEPRED DISTRITAL'!$B:$XFD,
            _xlfn.XMATCH($G$1,'CENEPRED DISTRITAL'!$A:$A,0),
            _xlfn.XMATCH(A917,'CENEPRED DISTRITAL'!$B$1:$XFD$1,0)
        )&lt;&gt;"",
        "CON COBERTURA CENEPRED",
        "SIN COBERTURA CENEPRED"
    ),
    "SIN COBERTURA CENEPRED"
)</f>
        <v>SIN COBERTURA CENEPRED</v>
      </c>
      <c r="H917" t="str" cm="1">
        <f t="array" ref="H917">IFERROR(
    IF(
        INDEX(
            'CENEPRED DISTRITAL'!$B:$XFD,
            _xlfn.XMATCH($H$1,'CENEPRED DISTRITAL'!$A:$A,0),
            _xlfn.XMATCH(A917,'CENEPRED DISTRITAL'!$B$1:$XFD$1,0)
        )&lt;&gt;"",
        "CON COBERTURA CENEPRED",
        "SIN COBERTURA CENEPRED"
    ),
    "SIN COBERTURA CENEPRED"
)</f>
        <v>SIN COBERTURA CENEPRED</v>
      </c>
    </row>
    <row r="918" spans="1:8" x14ac:dyDescent="0.35">
      <c r="A918" s="359">
        <v>100109</v>
      </c>
      <c r="B918" t="s">
        <v>36882</v>
      </c>
      <c r="C918">
        <v>1001</v>
      </c>
      <c r="D918">
        <v>10</v>
      </c>
      <c r="E918" t="str">
        <f>_xlfn.XLOOKUP(D918,'Ubigeo Departamental'!A:A,'Ubigeo Departamental'!B:B)</f>
        <v>Huánuco</v>
      </c>
      <c r="F918" t="str" cm="1">
        <f t="array" ref="F918">IFERROR(IF(INDEX('CENEPRED DISTRITAL'!$B:$XFD,
            _xlfn.XMATCH($F$1,'CENEPRED DISTRITAL'!$A:$A,0),
            _xlfn.XMATCH(A918,'CENEPRED DISTRITAL'!$B$1:$XFD$1,0)
        )&lt;&gt;"",        "CON COBERTURA CENEPRED",        "SIN COBERTURA CENEPRED"    ),    "SIN COBERTURA CENEPRED")</f>
        <v>SIN COBERTURA CENEPRED</v>
      </c>
      <c r="G918" t="str" cm="1">
        <f t="array" ref="G918">IFERROR(
    IF(
        INDEX(
            'CENEPRED DISTRITAL'!$B:$XFD,
            _xlfn.XMATCH($G$1,'CENEPRED DISTRITAL'!$A:$A,0),
            _xlfn.XMATCH(A918,'CENEPRED DISTRITAL'!$B$1:$XFD$1,0)
        )&lt;&gt;"",
        "CON COBERTURA CENEPRED",
        "SIN COBERTURA CENEPRED"
    ),
    "SIN COBERTURA CENEPRED"
)</f>
        <v>SIN COBERTURA CENEPRED</v>
      </c>
      <c r="H918" t="str" cm="1">
        <f t="array" ref="H918">IFERROR(
    IF(
        INDEX(
            'CENEPRED DISTRITAL'!$B:$XFD,
            _xlfn.XMATCH($H$1,'CENEPRED DISTRITAL'!$A:$A,0),
            _xlfn.XMATCH(A918,'CENEPRED DISTRITAL'!$B$1:$XFD$1,0)
        )&lt;&gt;"",
        "CON COBERTURA CENEPRED",
        "SIN COBERTURA CENEPRED"
    ),
    "SIN COBERTURA CENEPRED"
)</f>
        <v>SIN COBERTURA CENEPRED</v>
      </c>
    </row>
    <row r="919" spans="1:8" x14ac:dyDescent="0.35">
      <c r="A919" s="359">
        <v>100110</v>
      </c>
      <c r="B919" t="s">
        <v>34493</v>
      </c>
      <c r="C919">
        <v>1001</v>
      </c>
      <c r="D919">
        <v>10</v>
      </c>
      <c r="E919" t="str">
        <f>_xlfn.XLOOKUP(D919,'Ubigeo Departamental'!A:A,'Ubigeo Departamental'!B:B)</f>
        <v>Huánuco</v>
      </c>
      <c r="F919" t="str" cm="1">
        <f t="array" ref="F919">IFERROR(IF(INDEX('CENEPRED DISTRITAL'!$B:$XFD,
            _xlfn.XMATCH($F$1,'CENEPRED DISTRITAL'!$A:$A,0),
            _xlfn.XMATCH(A919,'CENEPRED DISTRITAL'!$B$1:$XFD$1,0)
        )&lt;&gt;"",        "CON COBERTURA CENEPRED",        "SIN COBERTURA CENEPRED"    ),    "SIN COBERTURA CENEPRED")</f>
        <v>SIN COBERTURA CENEPRED</v>
      </c>
      <c r="G919" t="str" cm="1">
        <f t="array" ref="G919">IFERROR(
    IF(
        INDEX(
            'CENEPRED DISTRITAL'!$B:$XFD,
            _xlfn.XMATCH($G$1,'CENEPRED DISTRITAL'!$A:$A,0),
            _xlfn.XMATCH(A919,'CENEPRED DISTRITAL'!$B$1:$XFD$1,0)
        )&lt;&gt;"",
        "CON COBERTURA CENEPRED",
        "SIN COBERTURA CENEPRED"
    ),
    "SIN COBERTURA CENEPRED"
)</f>
        <v>SIN COBERTURA CENEPRED</v>
      </c>
      <c r="H919" t="str" cm="1">
        <f t="array" ref="H919">IFERROR(
    IF(
        INDEX(
            'CENEPRED DISTRITAL'!$B:$XFD,
            _xlfn.XMATCH($H$1,'CENEPRED DISTRITAL'!$A:$A,0),
            _xlfn.XMATCH(A919,'CENEPRED DISTRITAL'!$B$1:$XFD$1,0)
        )&lt;&gt;"",
        "CON COBERTURA CENEPRED",
        "SIN COBERTURA CENEPRED"
    ),
    "SIN COBERTURA CENEPRED"
)</f>
        <v>SIN COBERTURA CENEPRED</v>
      </c>
    </row>
    <row r="920" spans="1:8" x14ac:dyDescent="0.35">
      <c r="A920" s="359">
        <v>100111</v>
      </c>
      <c r="B920" t="s">
        <v>34060</v>
      </c>
      <c r="C920">
        <v>1001</v>
      </c>
      <c r="D920">
        <v>10</v>
      </c>
      <c r="E920" t="str">
        <f>_xlfn.XLOOKUP(D920,'Ubigeo Departamental'!A:A,'Ubigeo Departamental'!B:B)</f>
        <v>Huánuco</v>
      </c>
      <c r="F920" t="str" cm="1">
        <f t="array" ref="F920">IFERROR(IF(INDEX('CENEPRED DISTRITAL'!$B:$XFD,
            _xlfn.XMATCH($F$1,'CENEPRED DISTRITAL'!$A:$A,0),
            _xlfn.XMATCH(A920,'CENEPRED DISTRITAL'!$B$1:$XFD$1,0)
        )&lt;&gt;"",        "CON COBERTURA CENEPRED",        "SIN COBERTURA CENEPRED"    ),    "SIN COBERTURA CENEPRED")</f>
        <v>SIN COBERTURA CENEPRED</v>
      </c>
      <c r="G920" t="str" cm="1">
        <f t="array" ref="G920">IFERROR(
    IF(
        INDEX(
            'CENEPRED DISTRITAL'!$B:$XFD,
            _xlfn.XMATCH($G$1,'CENEPRED DISTRITAL'!$A:$A,0),
            _xlfn.XMATCH(A920,'CENEPRED DISTRITAL'!$B$1:$XFD$1,0)
        )&lt;&gt;"",
        "CON COBERTURA CENEPRED",
        "SIN COBERTURA CENEPRED"
    ),
    "SIN COBERTURA CENEPRED"
)</f>
        <v>SIN COBERTURA CENEPRED</v>
      </c>
      <c r="H920" t="str" cm="1">
        <f t="array" ref="H920">IFERROR(
    IF(
        INDEX(
            'CENEPRED DISTRITAL'!$B:$XFD,
            _xlfn.XMATCH($H$1,'CENEPRED DISTRITAL'!$A:$A,0),
            _xlfn.XMATCH(A920,'CENEPRED DISTRITAL'!$B$1:$XFD$1,0)
        )&lt;&gt;"",
        "CON COBERTURA CENEPRED",
        "SIN COBERTURA CENEPRED"
    ),
    "SIN COBERTURA CENEPRED"
)</f>
        <v>SIN COBERTURA CENEPRED</v>
      </c>
    </row>
    <row r="921" spans="1:8" x14ac:dyDescent="0.35">
      <c r="A921" s="359">
        <v>100112</v>
      </c>
      <c r="B921" t="s">
        <v>34760</v>
      </c>
      <c r="C921">
        <v>1001</v>
      </c>
      <c r="D921">
        <v>10</v>
      </c>
      <c r="E921" t="str">
        <f>_xlfn.XLOOKUP(D921,'Ubigeo Departamental'!A:A,'Ubigeo Departamental'!B:B)</f>
        <v>Huánuco</v>
      </c>
      <c r="F921" t="str" cm="1">
        <f t="array" ref="F921">IFERROR(IF(INDEX('CENEPRED DISTRITAL'!$B:$XFD,
            _xlfn.XMATCH($F$1,'CENEPRED DISTRITAL'!$A:$A,0),
            _xlfn.XMATCH(A921,'CENEPRED DISTRITAL'!$B$1:$XFD$1,0)
        )&lt;&gt;"",        "CON COBERTURA CENEPRED",        "SIN COBERTURA CENEPRED"    ),    "SIN COBERTURA CENEPRED")</f>
        <v>SIN COBERTURA CENEPRED</v>
      </c>
      <c r="G921" t="str" cm="1">
        <f t="array" ref="G921">IFERROR(
    IF(
        INDEX(
            'CENEPRED DISTRITAL'!$B:$XFD,
            _xlfn.XMATCH($G$1,'CENEPRED DISTRITAL'!$A:$A,0),
            _xlfn.XMATCH(A921,'CENEPRED DISTRITAL'!$B$1:$XFD$1,0)
        )&lt;&gt;"",
        "CON COBERTURA CENEPRED",
        "SIN COBERTURA CENEPRED"
    ),
    "SIN COBERTURA CENEPRED"
)</f>
        <v>SIN COBERTURA CENEPRED</v>
      </c>
      <c r="H921" t="str" cm="1">
        <f t="array" ref="H921">IFERROR(
    IF(
        INDEX(
            'CENEPRED DISTRITAL'!$B:$XFD,
            _xlfn.XMATCH($H$1,'CENEPRED DISTRITAL'!$A:$A,0),
            _xlfn.XMATCH(A921,'CENEPRED DISTRITAL'!$B$1:$XFD$1,0)
        )&lt;&gt;"",
        "CON COBERTURA CENEPRED",
        "SIN COBERTURA CENEPRED"
    ),
    "SIN COBERTURA CENEPRED"
)</f>
        <v>SIN COBERTURA CENEPRED</v>
      </c>
    </row>
    <row r="922" spans="1:8" x14ac:dyDescent="0.35">
      <c r="A922" s="359">
        <v>100113</v>
      </c>
      <c r="B922" t="s">
        <v>36883</v>
      </c>
      <c r="C922">
        <v>1001</v>
      </c>
      <c r="D922">
        <v>10</v>
      </c>
      <c r="E922" t="str">
        <f>_xlfn.XLOOKUP(D922,'Ubigeo Departamental'!A:A,'Ubigeo Departamental'!B:B)</f>
        <v>Huánuco</v>
      </c>
      <c r="F922" t="str" cm="1">
        <f t="array" ref="F922">IFERROR(IF(INDEX('CENEPRED DISTRITAL'!$B:$XFD,
            _xlfn.XMATCH($F$1,'CENEPRED DISTRITAL'!$A:$A,0),
            _xlfn.XMATCH(A922,'CENEPRED DISTRITAL'!$B$1:$XFD$1,0)
        )&lt;&gt;"",        "CON COBERTURA CENEPRED",        "SIN COBERTURA CENEPRED"    ),    "SIN COBERTURA CENEPRED")</f>
        <v>SIN COBERTURA CENEPRED</v>
      </c>
      <c r="G922" t="str" cm="1">
        <f t="array" ref="G922">IFERROR(
    IF(
        INDEX(
            'CENEPRED DISTRITAL'!$B:$XFD,
            _xlfn.XMATCH($G$1,'CENEPRED DISTRITAL'!$A:$A,0),
            _xlfn.XMATCH(A922,'CENEPRED DISTRITAL'!$B$1:$XFD$1,0)
        )&lt;&gt;"",
        "CON COBERTURA CENEPRED",
        "SIN COBERTURA CENEPRED"
    ),
    "SIN COBERTURA CENEPRED"
)</f>
        <v>SIN COBERTURA CENEPRED</v>
      </c>
      <c r="H922" t="str" cm="1">
        <f t="array" ref="H922">IFERROR(
    IF(
        INDEX(
            'CENEPRED DISTRITAL'!$B:$XFD,
            _xlfn.XMATCH($H$1,'CENEPRED DISTRITAL'!$A:$A,0),
            _xlfn.XMATCH(A922,'CENEPRED DISTRITAL'!$B$1:$XFD$1,0)
        )&lt;&gt;"",
        "CON COBERTURA CENEPRED",
        "SIN COBERTURA CENEPRED"
    ),
    "SIN COBERTURA CENEPRED"
)</f>
        <v>SIN COBERTURA CENEPRED</v>
      </c>
    </row>
    <row r="923" spans="1:8" x14ac:dyDescent="0.35">
      <c r="A923" s="359">
        <v>100201</v>
      </c>
      <c r="B923" t="s">
        <v>34044</v>
      </c>
      <c r="C923">
        <v>1002</v>
      </c>
      <c r="D923">
        <v>10</v>
      </c>
      <c r="E923" t="str">
        <f>_xlfn.XLOOKUP(D923,'Ubigeo Departamental'!A:A,'Ubigeo Departamental'!B:B)</f>
        <v>Huánuco</v>
      </c>
      <c r="F923" t="str" cm="1">
        <f t="array" ref="F923">IFERROR(IF(INDEX('CENEPRED DISTRITAL'!$B:$XFD,
            _xlfn.XMATCH($F$1,'CENEPRED DISTRITAL'!$A:$A,0),
            _xlfn.XMATCH(A923,'CENEPRED DISTRITAL'!$B$1:$XFD$1,0)
        )&lt;&gt;"",        "CON COBERTURA CENEPRED",        "SIN COBERTURA CENEPRED"    ),    "SIN COBERTURA CENEPRED")</f>
        <v>SIN COBERTURA CENEPRED</v>
      </c>
      <c r="G923" t="str" cm="1">
        <f t="array" ref="G923">IFERROR(
    IF(
        INDEX(
            'CENEPRED DISTRITAL'!$B:$XFD,
            _xlfn.XMATCH($G$1,'CENEPRED DISTRITAL'!$A:$A,0),
            _xlfn.XMATCH(A923,'CENEPRED DISTRITAL'!$B$1:$XFD$1,0)
        )&lt;&gt;"",
        "CON COBERTURA CENEPRED",
        "SIN COBERTURA CENEPRED"
    ),
    "SIN COBERTURA CENEPRED"
)</f>
        <v>SIN COBERTURA CENEPRED</v>
      </c>
      <c r="H923" t="str" cm="1">
        <f t="array" ref="H923">IFERROR(
    IF(
        INDEX(
            'CENEPRED DISTRITAL'!$B:$XFD,
            _xlfn.XMATCH($H$1,'CENEPRED DISTRITAL'!$A:$A,0),
            _xlfn.XMATCH(A923,'CENEPRED DISTRITAL'!$B$1:$XFD$1,0)
        )&lt;&gt;"",
        "CON COBERTURA CENEPRED",
        "SIN COBERTURA CENEPRED"
    ),
    "SIN COBERTURA CENEPRED"
)</f>
        <v>SIN COBERTURA CENEPRED</v>
      </c>
    </row>
    <row r="924" spans="1:8" x14ac:dyDescent="0.35">
      <c r="A924" s="359">
        <v>100202</v>
      </c>
      <c r="B924" t="s">
        <v>34494</v>
      </c>
      <c r="C924">
        <v>1002</v>
      </c>
      <c r="D924">
        <v>10</v>
      </c>
      <c r="E924" t="str">
        <f>_xlfn.XLOOKUP(D924,'Ubigeo Departamental'!A:A,'Ubigeo Departamental'!B:B)</f>
        <v>Huánuco</v>
      </c>
      <c r="F924" t="str" cm="1">
        <f t="array" ref="F924">IFERROR(IF(INDEX('CENEPRED DISTRITAL'!$B:$XFD,
            _xlfn.XMATCH($F$1,'CENEPRED DISTRITAL'!$A:$A,0),
            _xlfn.XMATCH(A924,'CENEPRED DISTRITAL'!$B$1:$XFD$1,0)
        )&lt;&gt;"",        "CON COBERTURA CENEPRED",        "SIN COBERTURA CENEPRED"    ),    "SIN COBERTURA CENEPRED")</f>
        <v>SIN COBERTURA CENEPRED</v>
      </c>
      <c r="G924" t="str" cm="1">
        <f t="array" ref="G924">IFERROR(
    IF(
        INDEX(
            'CENEPRED DISTRITAL'!$B:$XFD,
            _xlfn.XMATCH($G$1,'CENEPRED DISTRITAL'!$A:$A,0),
            _xlfn.XMATCH(A924,'CENEPRED DISTRITAL'!$B$1:$XFD$1,0)
        )&lt;&gt;"",
        "CON COBERTURA CENEPRED",
        "SIN COBERTURA CENEPRED"
    ),
    "SIN COBERTURA CENEPRED"
)</f>
        <v>SIN COBERTURA CENEPRED</v>
      </c>
      <c r="H924" t="str" cm="1">
        <f t="array" ref="H924">IFERROR(
    IF(
        INDEX(
            'CENEPRED DISTRITAL'!$B:$XFD,
            _xlfn.XMATCH($H$1,'CENEPRED DISTRITAL'!$A:$A,0),
            _xlfn.XMATCH(A924,'CENEPRED DISTRITAL'!$B$1:$XFD$1,0)
        )&lt;&gt;"",
        "CON COBERTURA CENEPRED",
        "SIN COBERTURA CENEPRED"
    ),
    "SIN COBERTURA CENEPRED"
)</f>
        <v>SIN COBERTURA CENEPRED</v>
      </c>
    </row>
    <row r="925" spans="1:8" x14ac:dyDescent="0.35">
      <c r="A925" s="359">
        <v>100203</v>
      </c>
      <c r="B925" t="s">
        <v>36884</v>
      </c>
      <c r="C925">
        <v>1002</v>
      </c>
      <c r="D925">
        <v>10</v>
      </c>
      <c r="E925" t="str">
        <f>_xlfn.XLOOKUP(D925,'Ubigeo Departamental'!A:A,'Ubigeo Departamental'!B:B)</f>
        <v>Huánuco</v>
      </c>
      <c r="F925" t="str" cm="1">
        <f t="array" ref="F925">IFERROR(IF(INDEX('CENEPRED DISTRITAL'!$B:$XFD,
            _xlfn.XMATCH($F$1,'CENEPRED DISTRITAL'!$A:$A,0),
            _xlfn.XMATCH(A925,'CENEPRED DISTRITAL'!$B$1:$XFD$1,0)
        )&lt;&gt;"",        "CON COBERTURA CENEPRED",        "SIN COBERTURA CENEPRED"    ),    "SIN COBERTURA CENEPRED")</f>
        <v>SIN COBERTURA CENEPRED</v>
      </c>
      <c r="G925" t="str" cm="1">
        <f t="array" ref="G925">IFERROR(
    IF(
        INDEX(
            'CENEPRED DISTRITAL'!$B:$XFD,
            _xlfn.XMATCH($G$1,'CENEPRED DISTRITAL'!$A:$A,0),
            _xlfn.XMATCH(A925,'CENEPRED DISTRITAL'!$B$1:$XFD$1,0)
        )&lt;&gt;"",
        "CON COBERTURA CENEPRED",
        "SIN COBERTURA CENEPRED"
    ),
    "SIN COBERTURA CENEPRED"
)</f>
        <v>SIN COBERTURA CENEPRED</v>
      </c>
      <c r="H925" t="str" cm="1">
        <f t="array" ref="H925">IFERROR(
    IF(
        INDEX(
            'CENEPRED DISTRITAL'!$B:$XFD,
            _xlfn.XMATCH($H$1,'CENEPRED DISTRITAL'!$A:$A,0),
            _xlfn.XMATCH(A925,'CENEPRED DISTRITAL'!$B$1:$XFD$1,0)
        )&lt;&gt;"",
        "CON COBERTURA CENEPRED",
        "SIN COBERTURA CENEPRED"
    ),
    "SIN COBERTURA CENEPRED"
)</f>
        <v>SIN COBERTURA CENEPRED</v>
      </c>
    </row>
    <row r="926" spans="1:8" x14ac:dyDescent="0.35">
      <c r="A926" s="359">
        <v>100204</v>
      </c>
      <c r="B926" t="s">
        <v>34096</v>
      </c>
      <c r="C926">
        <v>1002</v>
      </c>
      <c r="D926">
        <v>10</v>
      </c>
      <c r="E926" t="str">
        <f>_xlfn.XLOOKUP(D926,'Ubigeo Departamental'!A:A,'Ubigeo Departamental'!B:B)</f>
        <v>Huánuco</v>
      </c>
      <c r="F926" t="str" cm="1">
        <f t="array" ref="F926">IFERROR(IF(INDEX('CENEPRED DISTRITAL'!$B:$XFD,
            _xlfn.XMATCH($F$1,'CENEPRED DISTRITAL'!$A:$A,0),
            _xlfn.XMATCH(A926,'CENEPRED DISTRITAL'!$B$1:$XFD$1,0)
        )&lt;&gt;"",        "CON COBERTURA CENEPRED",        "SIN COBERTURA CENEPRED"    ),    "SIN COBERTURA CENEPRED")</f>
        <v>SIN COBERTURA CENEPRED</v>
      </c>
      <c r="G926" t="str" cm="1">
        <f t="array" ref="G926">IFERROR(
    IF(
        INDEX(
            'CENEPRED DISTRITAL'!$B:$XFD,
            _xlfn.XMATCH($G$1,'CENEPRED DISTRITAL'!$A:$A,0),
            _xlfn.XMATCH(A926,'CENEPRED DISTRITAL'!$B$1:$XFD$1,0)
        )&lt;&gt;"",
        "CON COBERTURA CENEPRED",
        "SIN COBERTURA CENEPRED"
    ),
    "SIN COBERTURA CENEPRED"
)</f>
        <v>SIN COBERTURA CENEPRED</v>
      </c>
      <c r="H926" t="str" cm="1">
        <f t="array" ref="H926">IFERROR(
    IF(
        INDEX(
            'CENEPRED DISTRITAL'!$B:$XFD,
            _xlfn.XMATCH($H$1,'CENEPRED DISTRITAL'!$A:$A,0),
            _xlfn.XMATCH(A926,'CENEPRED DISTRITAL'!$B$1:$XFD$1,0)
        )&lt;&gt;"",
        "CON COBERTURA CENEPRED",
        "SIN COBERTURA CENEPRED"
    ),
    "SIN COBERTURA CENEPRED"
)</f>
        <v>SIN COBERTURA CENEPRED</v>
      </c>
    </row>
    <row r="927" spans="1:8" x14ac:dyDescent="0.35">
      <c r="A927" s="359">
        <v>100205</v>
      </c>
      <c r="B927" t="s">
        <v>34495</v>
      </c>
      <c r="C927">
        <v>1002</v>
      </c>
      <c r="D927">
        <v>10</v>
      </c>
      <c r="E927" t="str">
        <f>_xlfn.XLOOKUP(D927,'Ubigeo Departamental'!A:A,'Ubigeo Departamental'!B:B)</f>
        <v>Huánuco</v>
      </c>
      <c r="F927" t="str" cm="1">
        <f t="array" ref="F927">IFERROR(IF(INDEX('CENEPRED DISTRITAL'!$B:$XFD,
            _xlfn.XMATCH($F$1,'CENEPRED DISTRITAL'!$A:$A,0),
            _xlfn.XMATCH(A927,'CENEPRED DISTRITAL'!$B$1:$XFD$1,0)
        )&lt;&gt;"",        "CON COBERTURA CENEPRED",        "SIN COBERTURA CENEPRED"    ),    "SIN COBERTURA CENEPRED")</f>
        <v>SIN COBERTURA CENEPRED</v>
      </c>
      <c r="G927" t="str" cm="1">
        <f t="array" ref="G927">IFERROR(
    IF(
        INDEX(
            'CENEPRED DISTRITAL'!$B:$XFD,
            _xlfn.XMATCH($G$1,'CENEPRED DISTRITAL'!$A:$A,0),
            _xlfn.XMATCH(A927,'CENEPRED DISTRITAL'!$B$1:$XFD$1,0)
        )&lt;&gt;"",
        "CON COBERTURA CENEPRED",
        "SIN COBERTURA CENEPRED"
    ),
    "SIN COBERTURA CENEPRED"
)</f>
        <v>SIN COBERTURA CENEPRED</v>
      </c>
      <c r="H927" t="str" cm="1">
        <f t="array" ref="H927">IFERROR(
    IF(
        INDEX(
            'CENEPRED DISTRITAL'!$B:$XFD,
            _xlfn.XMATCH($H$1,'CENEPRED DISTRITAL'!$A:$A,0),
            _xlfn.XMATCH(A927,'CENEPRED DISTRITAL'!$B$1:$XFD$1,0)
        )&lt;&gt;"",
        "CON COBERTURA CENEPRED",
        "SIN COBERTURA CENEPRED"
    ),
    "SIN COBERTURA CENEPRED"
)</f>
        <v>SIN COBERTURA CENEPRED</v>
      </c>
    </row>
    <row r="928" spans="1:8" x14ac:dyDescent="0.35">
      <c r="A928" s="359">
        <v>100206</v>
      </c>
      <c r="B928" t="s">
        <v>34640</v>
      </c>
      <c r="C928">
        <v>1002</v>
      </c>
      <c r="D928">
        <v>10</v>
      </c>
      <c r="E928" t="str">
        <f>_xlfn.XLOOKUP(D928,'Ubigeo Departamental'!A:A,'Ubigeo Departamental'!B:B)</f>
        <v>Huánuco</v>
      </c>
      <c r="F928" t="str" cm="1">
        <f t="array" ref="F928">IFERROR(IF(INDEX('CENEPRED DISTRITAL'!$B:$XFD,
            _xlfn.XMATCH($F$1,'CENEPRED DISTRITAL'!$A:$A,0),
            _xlfn.XMATCH(A928,'CENEPRED DISTRITAL'!$B$1:$XFD$1,0)
        )&lt;&gt;"",        "CON COBERTURA CENEPRED",        "SIN COBERTURA CENEPRED"    ),    "SIN COBERTURA CENEPRED")</f>
        <v>SIN COBERTURA CENEPRED</v>
      </c>
      <c r="G928" t="str" cm="1">
        <f t="array" ref="G928">IFERROR(
    IF(
        INDEX(
            'CENEPRED DISTRITAL'!$B:$XFD,
            _xlfn.XMATCH($G$1,'CENEPRED DISTRITAL'!$A:$A,0),
            _xlfn.XMATCH(A928,'CENEPRED DISTRITAL'!$B$1:$XFD$1,0)
        )&lt;&gt;"",
        "CON COBERTURA CENEPRED",
        "SIN COBERTURA CENEPRED"
    ),
    "SIN COBERTURA CENEPRED"
)</f>
        <v>SIN COBERTURA CENEPRED</v>
      </c>
      <c r="H928" t="str" cm="1">
        <f t="array" ref="H928">IFERROR(
    IF(
        INDEX(
            'CENEPRED DISTRITAL'!$B:$XFD,
            _xlfn.XMATCH($H$1,'CENEPRED DISTRITAL'!$A:$A,0),
            _xlfn.XMATCH(A928,'CENEPRED DISTRITAL'!$B$1:$XFD$1,0)
        )&lt;&gt;"",
        "CON COBERTURA CENEPRED",
        "SIN COBERTURA CENEPRED"
    ),
    "SIN COBERTURA CENEPRED"
)</f>
        <v>SIN COBERTURA CENEPRED</v>
      </c>
    </row>
    <row r="929" spans="1:8" x14ac:dyDescent="0.35">
      <c r="A929" s="359">
        <v>100207</v>
      </c>
      <c r="B929" t="s">
        <v>34045</v>
      </c>
      <c r="C929">
        <v>1002</v>
      </c>
      <c r="D929">
        <v>10</v>
      </c>
      <c r="E929" t="str">
        <f>_xlfn.XLOOKUP(D929,'Ubigeo Departamental'!A:A,'Ubigeo Departamental'!B:B)</f>
        <v>Huánuco</v>
      </c>
      <c r="F929" t="str" cm="1">
        <f t="array" ref="F929">IFERROR(IF(INDEX('CENEPRED DISTRITAL'!$B:$XFD,
            _xlfn.XMATCH($F$1,'CENEPRED DISTRITAL'!$A:$A,0),
            _xlfn.XMATCH(A929,'CENEPRED DISTRITAL'!$B$1:$XFD$1,0)
        )&lt;&gt;"",        "CON COBERTURA CENEPRED",        "SIN COBERTURA CENEPRED"    ),    "SIN COBERTURA CENEPRED")</f>
        <v>SIN COBERTURA CENEPRED</v>
      </c>
      <c r="G929" t="str" cm="1">
        <f t="array" ref="G929">IFERROR(
    IF(
        INDEX(
            'CENEPRED DISTRITAL'!$B:$XFD,
            _xlfn.XMATCH($G$1,'CENEPRED DISTRITAL'!$A:$A,0),
            _xlfn.XMATCH(A929,'CENEPRED DISTRITAL'!$B$1:$XFD$1,0)
        )&lt;&gt;"",
        "CON COBERTURA CENEPRED",
        "SIN COBERTURA CENEPRED"
    ),
    "SIN COBERTURA CENEPRED"
)</f>
        <v>SIN COBERTURA CENEPRED</v>
      </c>
      <c r="H929" t="str" cm="1">
        <f t="array" ref="H929">IFERROR(
    IF(
        INDEX(
            'CENEPRED DISTRITAL'!$B:$XFD,
            _xlfn.XMATCH($H$1,'CENEPRED DISTRITAL'!$A:$A,0),
            _xlfn.XMATCH(A929,'CENEPRED DISTRITAL'!$B$1:$XFD$1,0)
        )&lt;&gt;"",
        "CON COBERTURA CENEPRED",
        "SIN COBERTURA CENEPRED"
    ),
    "SIN COBERTURA CENEPRED"
)</f>
        <v>SIN COBERTURA CENEPRED</v>
      </c>
    </row>
    <row r="930" spans="1:8" x14ac:dyDescent="0.35">
      <c r="A930" s="359">
        <v>100208</v>
      </c>
      <c r="B930" t="s">
        <v>34869</v>
      </c>
      <c r="C930">
        <v>1002</v>
      </c>
      <c r="D930">
        <v>10</v>
      </c>
      <c r="E930" t="str">
        <f>_xlfn.XLOOKUP(D930,'Ubigeo Departamental'!A:A,'Ubigeo Departamental'!B:B)</f>
        <v>Huánuco</v>
      </c>
      <c r="F930" t="str" cm="1">
        <f t="array" ref="F930">IFERROR(IF(INDEX('CENEPRED DISTRITAL'!$B:$XFD,
            _xlfn.XMATCH($F$1,'CENEPRED DISTRITAL'!$A:$A,0),
            _xlfn.XMATCH(A930,'CENEPRED DISTRITAL'!$B$1:$XFD$1,0)
        )&lt;&gt;"",        "CON COBERTURA CENEPRED",        "SIN COBERTURA CENEPRED"    ),    "SIN COBERTURA CENEPRED")</f>
        <v>SIN COBERTURA CENEPRED</v>
      </c>
      <c r="G930" t="str" cm="1">
        <f t="array" ref="G930">IFERROR(
    IF(
        INDEX(
            'CENEPRED DISTRITAL'!$B:$XFD,
            _xlfn.XMATCH($G$1,'CENEPRED DISTRITAL'!$A:$A,0),
            _xlfn.XMATCH(A930,'CENEPRED DISTRITAL'!$B$1:$XFD$1,0)
        )&lt;&gt;"",
        "CON COBERTURA CENEPRED",
        "SIN COBERTURA CENEPRED"
    ),
    "SIN COBERTURA CENEPRED"
)</f>
        <v>SIN COBERTURA CENEPRED</v>
      </c>
      <c r="H930" t="str" cm="1">
        <f t="array" ref="H930">IFERROR(
    IF(
        INDEX(
            'CENEPRED DISTRITAL'!$B:$XFD,
            _xlfn.XMATCH($H$1,'CENEPRED DISTRITAL'!$A:$A,0),
            _xlfn.XMATCH(A930,'CENEPRED DISTRITAL'!$B$1:$XFD$1,0)
        )&lt;&gt;"",
        "CON COBERTURA CENEPRED",
        "SIN COBERTURA CENEPRED"
    ),
    "SIN COBERTURA CENEPRED"
)</f>
        <v>SIN COBERTURA CENEPRED</v>
      </c>
    </row>
    <row r="931" spans="1:8" x14ac:dyDescent="0.35">
      <c r="A931" s="359">
        <v>100301</v>
      </c>
      <c r="B931" t="s">
        <v>36885</v>
      </c>
      <c r="C931">
        <v>1003</v>
      </c>
      <c r="D931">
        <v>10</v>
      </c>
      <c r="E931" t="str">
        <f>_xlfn.XLOOKUP(D931,'Ubigeo Departamental'!A:A,'Ubigeo Departamental'!B:B)</f>
        <v>Huánuco</v>
      </c>
      <c r="F931" t="str" cm="1">
        <f t="array" ref="F931">IFERROR(IF(INDEX('CENEPRED DISTRITAL'!$B:$XFD,
            _xlfn.XMATCH($F$1,'CENEPRED DISTRITAL'!$A:$A,0),
            _xlfn.XMATCH(A931,'CENEPRED DISTRITAL'!$B$1:$XFD$1,0)
        )&lt;&gt;"",        "CON COBERTURA CENEPRED",        "SIN COBERTURA CENEPRED"    ),    "SIN COBERTURA CENEPRED")</f>
        <v>CON COBERTURA CENEPRED</v>
      </c>
      <c r="G931" t="str" cm="1">
        <f t="array" ref="G931">IFERROR(
    IF(
        INDEX(
            'CENEPRED DISTRITAL'!$B:$XFD,
            _xlfn.XMATCH($G$1,'CENEPRED DISTRITAL'!$A:$A,0),
            _xlfn.XMATCH(A931,'CENEPRED DISTRITAL'!$B$1:$XFD$1,0)
        )&lt;&gt;"",
        "CON COBERTURA CENEPRED",
        "SIN COBERTURA CENEPRED"
    ),
    "SIN COBERTURA CENEPRED"
)</f>
        <v>CON COBERTURA CENEPRED</v>
      </c>
      <c r="H931" t="str" cm="1">
        <f t="array" ref="H931">IFERROR(
    IF(
        INDEX(
            'CENEPRED DISTRITAL'!$B:$XFD,
            _xlfn.XMATCH($H$1,'CENEPRED DISTRITAL'!$A:$A,0),
            _xlfn.XMATCH(A931,'CENEPRED DISTRITAL'!$B$1:$XFD$1,0)
        )&lt;&gt;"",
        "CON COBERTURA CENEPRED",
        "SIN COBERTURA CENEPRED"
    ),
    "SIN COBERTURA CENEPRED"
)</f>
        <v>CON COBERTURA CENEPRED</v>
      </c>
    </row>
    <row r="932" spans="1:8" x14ac:dyDescent="0.35">
      <c r="A932" s="359">
        <v>100307</v>
      </c>
      <c r="B932" t="s">
        <v>36886</v>
      </c>
      <c r="C932">
        <v>1003</v>
      </c>
      <c r="D932">
        <v>10</v>
      </c>
      <c r="E932" t="str">
        <f>_xlfn.XLOOKUP(D932,'Ubigeo Departamental'!A:A,'Ubigeo Departamental'!B:B)</f>
        <v>Huánuco</v>
      </c>
      <c r="F932" t="str" cm="1">
        <f t="array" ref="F932">IFERROR(IF(INDEX('CENEPRED DISTRITAL'!$B:$XFD,
            _xlfn.XMATCH($F$1,'CENEPRED DISTRITAL'!$A:$A,0),
            _xlfn.XMATCH(A932,'CENEPRED DISTRITAL'!$B$1:$XFD$1,0)
        )&lt;&gt;"",        "CON COBERTURA CENEPRED",        "SIN COBERTURA CENEPRED"    ),    "SIN COBERTURA CENEPRED")</f>
        <v>SIN COBERTURA CENEPRED</v>
      </c>
      <c r="G932" t="str" cm="1">
        <f t="array" ref="G932">IFERROR(
    IF(
        INDEX(
            'CENEPRED DISTRITAL'!$B:$XFD,
            _xlfn.XMATCH($G$1,'CENEPRED DISTRITAL'!$A:$A,0),
            _xlfn.XMATCH(A932,'CENEPRED DISTRITAL'!$B$1:$XFD$1,0)
        )&lt;&gt;"",
        "CON COBERTURA CENEPRED",
        "SIN COBERTURA CENEPRED"
    ),
    "SIN COBERTURA CENEPRED"
)</f>
        <v>SIN COBERTURA CENEPRED</v>
      </c>
      <c r="H932" t="str" cm="1">
        <f t="array" ref="H932">IFERROR(
    IF(
        INDEX(
            'CENEPRED DISTRITAL'!$B:$XFD,
            _xlfn.XMATCH($H$1,'CENEPRED DISTRITAL'!$A:$A,0),
            _xlfn.XMATCH(A932,'CENEPRED DISTRITAL'!$B$1:$XFD$1,0)
        )&lt;&gt;"",
        "CON COBERTURA CENEPRED",
        "SIN COBERTURA CENEPRED"
    ),
    "SIN COBERTURA CENEPRED"
)</f>
        <v>SIN COBERTURA CENEPRED</v>
      </c>
    </row>
    <row r="933" spans="1:8" x14ac:dyDescent="0.35">
      <c r="A933" s="359">
        <v>100311</v>
      </c>
      <c r="B933" t="s">
        <v>36887</v>
      </c>
      <c r="C933">
        <v>1003</v>
      </c>
      <c r="D933">
        <v>10</v>
      </c>
      <c r="E933" t="str">
        <f>_xlfn.XLOOKUP(D933,'Ubigeo Departamental'!A:A,'Ubigeo Departamental'!B:B)</f>
        <v>Huánuco</v>
      </c>
      <c r="F933" t="str" cm="1">
        <f t="array" ref="F933">IFERROR(IF(INDEX('CENEPRED DISTRITAL'!$B:$XFD,
            _xlfn.XMATCH($F$1,'CENEPRED DISTRITAL'!$A:$A,0),
            _xlfn.XMATCH(A933,'CENEPRED DISTRITAL'!$B$1:$XFD$1,0)
        )&lt;&gt;"",        "CON COBERTURA CENEPRED",        "SIN COBERTURA CENEPRED"    ),    "SIN COBERTURA CENEPRED")</f>
        <v>SIN COBERTURA CENEPRED</v>
      </c>
      <c r="G933" t="str" cm="1">
        <f t="array" ref="G933">IFERROR(
    IF(
        INDEX(
            'CENEPRED DISTRITAL'!$B:$XFD,
            _xlfn.XMATCH($G$1,'CENEPRED DISTRITAL'!$A:$A,0),
            _xlfn.XMATCH(A933,'CENEPRED DISTRITAL'!$B$1:$XFD$1,0)
        )&lt;&gt;"",
        "CON COBERTURA CENEPRED",
        "SIN COBERTURA CENEPRED"
    ),
    "SIN COBERTURA CENEPRED"
)</f>
        <v>SIN COBERTURA CENEPRED</v>
      </c>
      <c r="H933" t="str" cm="1">
        <f t="array" ref="H933">IFERROR(
    IF(
        INDEX(
            'CENEPRED DISTRITAL'!$B:$XFD,
            _xlfn.XMATCH($H$1,'CENEPRED DISTRITAL'!$A:$A,0),
            _xlfn.XMATCH(A933,'CENEPRED DISTRITAL'!$B$1:$XFD$1,0)
        )&lt;&gt;"",
        "CON COBERTURA CENEPRED",
        "SIN COBERTURA CENEPRED"
    ),
    "SIN COBERTURA CENEPRED"
)</f>
        <v>SIN COBERTURA CENEPRED</v>
      </c>
    </row>
    <row r="934" spans="1:8" x14ac:dyDescent="0.35">
      <c r="A934" s="359">
        <v>100313</v>
      </c>
      <c r="B934" t="s">
        <v>34762</v>
      </c>
      <c r="C934">
        <v>1003</v>
      </c>
      <c r="D934">
        <v>10</v>
      </c>
      <c r="E934" t="str">
        <f>_xlfn.XLOOKUP(D934,'Ubigeo Departamental'!A:A,'Ubigeo Departamental'!B:B)</f>
        <v>Huánuco</v>
      </c>
      <c r="F934" t="str" cm="1">
        <f t="array" ref="F934">IFERROR(IF(INDEX('CENEPRED DISTRITAL'!$B:$XFD,
            _xlfn.XMATCH($F$1,'CENEPRED DISTRITAL'!$A:$A,0),
            _xlfn.XMATCH(A934,'CENEPRED DISTRITAL'!$B$1:$XFD$1,0)
        )&lt;&gt;"",        "CON COBERTURA CENEPRED",        "SIN COBERTURA CENEPRED"    ),    "SIN COBERTURA CENEPRED")</f>
        <v>SIN COBERTURA CENEPRED</v>
      </c>
      <c r="G934" t="str" cm="1">
        <f t="array" ref="G934">IFERROR(
    IF(
        INDEX(
            'CENEPRED DISTRITAL'!$B:$XFD,
            _xlfn.XMATCH($G$1,'CENEPRED DISTRITAL'!$A:$A,0),
            _xlfn.XMATCH(A934,'CENEPRED DISTRITAL'!$B$1:$XFD$1,0)
        )&lt;&gt;"",
        "CON COBERTURA CENEPRED",
        "SIN COBERTURA CENEPRED"
    ),
    "SIN COBERTURA CENEPRED"
)</f>
        <v>SIN COBERTURA CENEPRED</v>
      </c>
      <c r="H934" t="str" cm="1">
        <f t="array" ref="H934">IFERROR(
    IF(
        INDEX(
            'CENEPRED DISTRITAL'!$B:$XFD,
            _xlfn.XMATCH($H$1,'CENEPRED DISTRITAL'!$A:$A,0),
            _xlfn.XMATCH(A934,'CENEPRED DISTRITAL'!$B$1:$XFD$1,0)
        )&lt;&gt;"",
        "CON COBERTURA CENEPRED",
        "SIN COBERTURA CENEPRED"
    ),
    "SIN COBERTURA CENEPRED"
)</f>
        <v>SIN COBERTURA CENEPRED</v>
      </c>
    </row>
    <row r="935" spans="1:8" x14ac:dyDescent="0.35">
      <c r="A935" s="359">
        <v>100316</v>
      </c>
      <c r="B935" t="s">
        <v>36888</v>
      </c>
      <c r="C935">
        <v>1003</v>
      </c>
      <c r="D935">
        <v>10</v>
      </c>
      <c r="E935" t="str">
        <f>_xlfn.XLOOKUP(D935,'Ubigeo Departamental'!A:A,'Ubigeo Departamental'!B:B)</f>
        <v>Huánuco</v>
      </c>
      <c r="F935" t="str" cm="1">
        <f t="array" ref="F935">IFERROR(IF(INDEX('CENEPRED DISTRITAL'!$B:$XFD,
            _xlfn.XMATCH($F$1,'CENEPRED DISTRITAL'!$A:$A,0),
            _xlfn.XMATCH(A935,'CENEPRED DISTRITAL'!$B$1:$XFD$1,0)
        )&lt;&gt;"",        "CON COBERTURA CENEPRED",        "SIN COBERTURA CENEPRED"    ),    "SIN COBERTURA CENEPRED")</f>
        <v>SIN COBERTURA CENEPRED</v>
      </c>
      <c r="G935" t="str" cm="1">
        <f t="array" ref="G935">IFERROR(
    IF(
        INDEX(
            'CENEPRED DISTRITAL'!$B:$XFD,
            _xlfn.XMATCH($G$1,'CENEPRED DISTRITAL'!$A:$A,0),
            _xlfn.XMATCH(A935,'CENEPRED DISTRITAL'!$B$1:$XFD$1,0)
        )&lt;&gt;"",
        "CON COBERTURA CENEPRED",
        "SIN COBERTURA CENEPRED"
    ),
    "SIN COBERTURA CENEPRED"
)</f>
        <v>SIN COBERTURA CENEPRED</v>
      </c>
      <c r="H935" t="str" cm="1">
        <f t="array" ref="H935">IFERROR(
    IF(
        INDEX(
            'CENEPRED DISTRITAL'!$B:$XFD,
            _xlfn.XMATCH($H$1,'CENEPRED DISTRITAL'!$A:$A,0),
            _xlfn.XMATCH(A935,'CENEPRED DISTRITAL'!$B$1:$XFD$1,0)
        )&lt;&gt;"",
        "CON COBERTURA CENEPRED",
        "SIN COBERTURA CENEPRED"
    ),
    "SIN COBERTURA CENEPRED"
)</f>
        <v>SIN COBERTURA CENEPRED</v>
      </c>
    </row>
    <row r="936" spans="1:8" x14ac:dyDescent="0.35">
      <c r="A936" s="359">
        <v>100317</v>
      </c>
      <c r="B936" t="s">
        <v>34870</v>
      </c>
      <c r="C936">
        <v>1003</v>
      </c>
      <c r="D936">
        <v>10</v>
      </c>
      <c r="E936" t="str">
        <f>_xlfn.XLOOKUP(D936,'Ubigeo Departamental'!A:A,'Ubigeo Departamental'!B:B)</f>
        <v>Huánuco</v>
      </c>
      <c r="F936" t="str" cm="1">
        <f t="array" ref="F936">IFERROR(IF(INDEX('CENEPRED DISTRITAL'!$B:$XFD,
            _xlfn.XMATCH($F$1,'CENEPRED DISTRITAL'!$A:$A,0),
            _xlfn.XMATCH(A936,'CENEPRED DISTRITAL'!$B$1:$XFD$1,0)
        )&lt;&gt;"",        "CON COBERTURA CENEPRED",        "SIN COBERTURA CENEPRED"    ),    "SIN COBERTURA CENEPRED")</f>
        <v>SIN COBERTURA CENEPRED</v>
      </c>
      <c r="G936" t="str" cm="1">
        <f t="array" ref="G936">IFERROR(
    IF(
        INDEX(
            'CENEPRED DISTRITAL'!$B:$XFD,
            _xlfn.XMATCH($G$1,'CENEPRED DISTRITAL'!$A:$A,0),
            _xlfn.XMATCH(A936,'CENEPRED DISTRITAL'!$B$1:$XFD$1,0)
        )&lt;&gt;"",
        "CON COBERTURA CENEPRED",
        "SIN COBERTURA CENEPRED"
    ),
    "SIN COBERTURA CENEPRED"
)</f>
        <v>SIN COBERTURA CENEPRED</v>
      </c>
      <c r="H936" t="str" cm="1">
        <f t="array" ref="H936">IFERROR(
    IF(
        INDEX(
            'CENEPRED DISTRITAL'!$B:$XFD,
            _xlfn.XMATCH($H$1,'CENEPRED DISTRITAL'!$A:$A,0),
            _xlfn.XMATCH(A936,'CENEPRED DISTRITAL'!$B$1:$XFD$1,0)
        )&lt;&gt;"",
        "CON COBERTURA CENEPRED",
        "SIN COBERTURA CENEPRED"
    ),
    "SIN COBERTURA CENEPRED"
)</f>
        <v>SIN COBERTURA CENEPRED</v>
      </c>
    </row>
    <row r="937" spans="1:8" x14ac:dyDescent="0.35">
      <c r="A937" s="359">
        <v>100321</v>
      </c>
      <c r="B937" t="s">
        <v>36889</v>
      </c>
      <c r="C937">
        <v>1003</v>
      </c>
      <c r="D937">
        <v>10</v>
      </c>
      <c r="E937" t="str">
        <f>_xlfn.XLOOKUP(D937,'Ubigeo Departamental'!A:A,'Ubigeo Departamental'!B:B)</f>
        <v>Huánuco</v>
      </c>
      <c r="F937" t="str" cm="1">
        <f t="array" ref="F937">IFERROR(IF(INDEX('CENEPRED DISTRITAL'!$B:$XFD,
            _xlfn.XMATCH($F$1,'CENEPRED DISTRITAL'!$A:$A,0),
            _xlfn.XMATCH(A937,'CENEPRED DISTRITAL'!$B$1:$XFD$1,0)
        )&lt;&gt;"",        "CON COBERTURA CENEPRED",        "SIN COBERTURA CENEPRED"    ),    "SIN COBERTURA CENEPRED")</f>
        <v>SIN COBERTURA CENEPRED</v>
      </c>
      <c r="G937" t="str" cm="1">
        <f t="array" ref="G937">IFERROR(
    IF(
        INDEX(
            'CENEPRED DISTRITAL'!$B:$XFD,
            _xlfn.XMATCH($G$1,'CENEPRED DISTRITAL'!$A:$A,0),
            _xlfn.XMATCH(A937,'CENEPRED DISTRITAL'!$B$1:$XFD$1,0)
        )&lt;&gt;"",
        "CON COBERTURA CENEPRED",
        "SIN COBERTURA CENEPRED"
    ),
    "SIN COBERTURA CENEPRED"
)</f>
        <v>SIN COBERTURA CENEPRED</v>
      </c>
      <c r="H937" t="str" cm="1">
        <f t="array" ref="H937">IFERROR(
    IF(
        INDEX(
            'CENEPRED DISTRITAL'!$B:$XFD,
            _xlfn.XMATCH($H$1,'CENEPRED DISTRITAL'!$A:$A,0),
            _xlfn.XMATCH(A937,'CENEPRED DISTRITAL'!$B$1:$XFD$1,0)
        )&lt;&gt;"",
        "CON COBERTURA CENEPRED",
        "SIN COBERTURA CENEPRED"
    ),
    "SIN COBERTURA CENEPRED"
)</f>
        <v>SIN COBERTURA CENEPRED</v>
      </c>
    </row>
    <row r="938" spans="1:8" x14ac:dyDescent="0.35">
      <c r="A938" s="359">
        <v>100322</v>
      </c>
      <c r="B938" t="s">
        <v>36890</v>
      </c>
      <c r="C938">
        <v>1003</v>
      </c>
      <c r="D938">
        <v>10</v>
      </c>
      <c r="E938" t="str">
        <f>_xlfn.XLOOKUP(D938,'Ubigeo Departamental'!A:A,'Ubigeo Departamental'!B:B)</f>
        <v>Huánuco</v>
      </c>
      <c r="F938" t="str" cm="1">
        <f t="array" ref="F938">IFERROR(IF(INDEX('CENEPRED DISTRITAL'!$B:$XFD,
            _xlfn.XMATCH($F$1,'CENEPRED DISTRITAL'!$A:$A,0),
            _xlfn.XMATCH(A938,'CENEPRED DISTRITAL'!$B$1:$XFD$1,0)
        )&lt;&gt;"",        "CON COBERTURA CENEPRED",        "SIN COBERTURA CENEPRED"    ),    "SIN COBERTURA CENEPRED")</f>
        <v>SIN COBERTURA CENEPRED</v>
      </c>
      <c r="G938" t="str" cm="1">
        <f t="array" ref="G938">IFERROR(
    IF(
        INDEX(
            'CENEPRED DISTRITAL'!$B:$XFD,
            _xlfn.XMATCH($G$1,'CENEPRED DISTRITAL'!$A:$A,0),
            _xlfn.XMATCH(A938,'CENEPRED DISTRITAL'!$B$1:$XFD$1,0)
        )&lt;&gt;"",
        "CON COBERTURA CENEPRED",
        "SIN COBERTURA CENEPRED"
    ),
    "SIN COBERTURA CENEPRED"
)</f>
        <v>SIN COBERTURA CENEPRED</v>
      </c>
      <c r="H938" t="str" cm="1">
        <f t="array" ref="H938">IFERROR(
    IF(
        INDEX(
            'CENEPRED DISTRITAL'!$B:$XFD,
            _xlfn.XMATCH($H$1,'CENEPRED DISTRITAL'!$A:$A,0),
            _xlfn.XMATCH(A938,'CENEPRED DISTRITAL'!$B$1:$XFD$1,0)
        )&lt;&gt;"",
        "CON COBERTURA CENEPRED",
        "SIN COBERTURA CENEPRED"
    ),
    "SIN COBERTURA CENEPRED"
)</f>
        <v>SIN COBERTURA CENEPRED</v>
      </c>
    </row>
    <row r="939" spans="1:8" x14ac:dyDescent="0.35">
      <c r="A939" s="359">
        <v>100323</v>
      </c>
      <c r="B939" t="s">
        <v>36891</v>
      </c>
      <c r="C939">
        <v>1003</v>
      </c>
      <c r="D939">
        <v>10</v>
      </c>
      <c r="E939" t="str">
        <f>_xlfn.XLOOKUP(D939,'Ubigeo Departamental'!A:A,'Ubigeo Departamental'!B:B)</f>
        <v>Huánuco</v>
      </c>
      <c r="F939" t="str" cm="1">
        <f t="array" ref="F939">IFERROR(IF(INDEX('CENEPRED DISTRITAL'!$B:$XFD,
            _xlfn.XMATCH($F$1,'CENEPRED DISTRITAL'!$A:$A,0),
            _xlfn.XMATCH(A939,'CENEPRED DISTRITAL'!$B$1:$XFD$1,0)
        )&lt;&gt;"",        "CON COBERTURA CENEPRED",        "SIN COBERTURA CENEPRED"    ),    "SIN COBERTURA CENEPRED")</f>
        <v>SIN COBERTURA CENEPRED</v>
      </c>
      <c r="G939" t="str" cm="1">
        <f t="array" ref="G939">IFERROR(
    IF(
        INDEX(
            'CENEPRED DISTRITAL'!$B:$XFD,
            _xlfn.XMATCH($G$1,'CENEPRED DISTRITAL'!$A:$A,0),
            _xlfn.XMATCH(A939,'CENEPRED DISTRITAL'!$B$1:$XFD$1,0)
        )&lt;&gt;"",
        "CON COBERTURA CENEPRED",
        "SIN COBERTURA CENEPRED"
    ),
    "SIN COBERTURA CENEPRED"
)</f>
        <v>SIN COBERTURA CENEPRED</v>
      </c>
      <c r="H939" t="str" cm="1">
        <f t="array" ref="H939">IFERROR(
    IF(
        INDEX(
            'CENEPRED DISTRITAL'!$B:$XFD,
            _xlfn.XMATCH($H$1,'CENEPRED DISTRITAL'!$A:$A,0),
            _xlfn.XMATCH(A939,'CENEPRED DISTRITAL'!$B$1:$XFD$1,0)
        )&lt;&gt;"",
        "CON COBERTURA CENEPRED",
        "SIN COBERTURA CENEPRED"
    ),
    "SIN COBERTURA CENEPRED"
)</f>
        <v>SIN COBERTURA CENEPRED</v>
      </c>
    </row>
    <row r="940" spans="1:8" x14ac:dyDescent="0.35">
      <c r="A940" s="359">
        <v>100401</v>
      </c>
      <c r="B940" t="s">
        <v>34352</v>
      </c>
      <c r="C940">
        <v>1004</v>
      </c>
      <c r="D940">
        <v>10</v>
      </c>
      <c r="E940" t="str">
        <f>_xlfn.XLOOKUP(D940,'Ubigeo Departamental'!A:A,'Ubigeo Departamental'!B:B)</f>
        <v>Huánuco</v>
      </c>
      <c r="F940" t="str" cm="1">
        <f t="array" ref="F940">IFERROR(IF(INDEX('CENEPRED DISTRITAL'!$B:$XFD,
            _xlfn.XMATCH($F$1,'CENEPRED DISTRITAL'!$A:$A,0),
            _xlfn.XMATCH(A940,'CENEPRED DISTRITAL'!$B$1:$XFD$1,0)
        )&lt;&gt;"",        "CON COBERTURA CENEPRED",        "SIN COBERTURA CENEPRED"    ),    "SIN COBERTURA CENEPRED")</f>
        <v>SIN COBERTURA CENEPRED</v>
      </c>
      <c r="G940" t="str" cm="1">
        <f t="array" ref="G940">IFERROR(
    IF(
        INDEX(
            'CENEPRED DISTRITAL'!$B:$XFD,
            _xlfn.XMATCH($G$1,'CENEPRED DISTRITAL'!$A:$A,0),
            _xlfn.XMATCH(A940,'CENEPRED DISTRITAL'!$B$1:$XFD$1,0)
        )&lt;&gt;"",
        "CON COBERTURA CENEPRED",
        "SIN COBERTURA CENEPRED"
    ),
    "SIN COBERTURA CENEPRED"
)</f>
        <v>SIN COBERTURA CENEPRED</v>
      </c>
      <c r="H940" t="str" cm="1">
        <f t="array" ref="H940">IFERROR(
    IF(
        INDEX(
            'CENEPRED DISTRITAL'!$B:$XFD,
            _xlfn.XMATCH($H$1,'CENEPRED DISTRITAL'!$A:$A,0),
            _xlfn.XMATCH(A940,'CENEPRED DISTRITAL'!$B$1:$XFD$1,0)
        )&lt;&gt;"",
        "CON COBERTURA CENEPRED",
        "SIN COBERTURA CENEPRED"
    ),
    "SIN COBERTURA CENEPRED"
)</f>
        <v>SIN COBERTURA CENEPRED</v>
      </c>
    </row>
    <row r="941" spans="1:8" x14ac:dyDescent="0.35">
      <c r="A941" s="359">
        <v>100402</v>
      </c>
      <c r="B941" t="s">
        <v>34871</v>
      </c>
      <c r="C941">
        <v>1004</v>
      </c>
      <c r="D941">
        <v>10</v>
      </c>
      <c r="E941" t="str">
        <f>_xlfn.XLOOKUP(D941,'Ubigeo Departamental'!A:A,'Ubigeo Departamental'!B:B)</f>
        <v>Huánuco</v>
      </c>
      <c r="F941" t="str" cm="1">
        <f t="array" ref="F941">IFERROR(IF(INDEX('CENEPRED DISTRITAL'!$B:$XFD,
            _xlfn.XMATCH($F$1,'CENEPRED DISTRITAL'!$A:$A,0),
            _xlfn.XMATCH(A941,'CENEPRED DISTRITAL'!$B$1:$XFD$1,0)
        )&lt;&gt;"",        "CON COBERTURA CENEPRED",        "SIN COBERTURA CENEPRED"    ),    "SIN COBERTURA CENEPRED")</f>
        <v>SIN COBERTURA CENEPRED</v>
      </c>
      <c r="G941" t="str" cm="1">
        <f t="array" ref="G941">IFERROR(
    IF(
        INDEX(
            'CENEPRED DISTRITAL'!$B:$XFD,
            _xlfn.XMATCH($G$1,'CENEPRED DISTRITAL'!$A:$A,0),
            _xlfn.XMATCH(A941,'CENEPRED DISTRITAL'!$B$1:$XFD$1,0)
        )&lt;&gt;"",
        "CON COBERTURA CENEPRED",
        "SIN COBERTURA CENEPRED"
    ),
    "SIN COBERTURA CENEPRED"
)</f>
        <v>SIN COBERTURA CENEPRED</v>
      </c>
      <c r="H941" t="str" cm="1">
        <f t="array" ref="H941">IFERROR(
    IF(
        INDEX(
            'CENEPRED DISTRITAL'!$B:$XFD,
            _xlfn.XMATCH($H$1,'CENEPRED DISTRITAL'!$A:$A,0),
            _xlfn.XMATCH(A941,'CENEPRED DISTRITAL'!$B$1:$XFD$1,0)
        )&lt;&gt;"",
        "CON COBERTURA CENEPRED",
        "SIN COBERTURA CENEPRED"
    ),
    "SIN COBERTURA CENEPRED"
)</f>
        <v>SIN COBERTURA CENEPRED</v>
      </c>
    </row>
    <row r="942" spans="1:8" x14ac:dyDescent="0.35">
      <c r="A942" s="359">
        <v>100403</v>
      </c>
      <c r="B942" t="s">
        <v>34546</v>
      </c>
      <c r="C942">
        <v>1004</v>
      </c>
      <c r="D942">
        <v>10</v>
      </c>
      <c r="E942" t="str">
        <f>_xlfn.XLOOKUP(D942,'Ubigeo Departamental'!A:A,'Ubigeo Departamental'!B:B)</f>
        <v>Huánuco</v>
      </c>
      <c r="F942" t="str" cm="1">
        <f t="array" ref="F942">IFERROR(IF(INDEX('CENEPRED DISTRITAL'!$B:$XFD,
            _xlfn.XMATCH($F$1,'CENEPRED DISTRITAL'!$A:$A,0),
            _xlfn.XMATCH(A942,'CENEPRED DISTRITAL'!$B$1:$XFD$1,0)
        )&lt;&gt;"",        "CON COBERTURA CENEPRED",        "SIN COBERTURA CENEPRED"    ),    "SIN COBERTURA CENEPRED")</f>
        <v>SIN COBERTURA CENEPRED</v>
      </c>
      <c r="G942" t="str" cm="1">
        <f t="array" ref="G942">IFERROR(
    IF(
        INDEX(
            'CENEPRED DISTRITAL'!$B:$XFD,
            _xlfn.XMATCH($G$1,'CENEPRED DISTRITAL'!$A:$A,0),
            _xlfn.XMATCH(A942,'CENEPRED DISTRITAL'!$B$1:$XFD$1,0)
        )&lt;&gt;"",
        "CON COBERTURA CENEPRED",
        "SIN COBERTURA CENEPRED"
    ),
    "SIN COBERTURA CENEPRED"
)</f>
        <v>SIN COBERTURA CENEPRED</v>
      </c>
      <c r="H942" t="str" cm="1">
        <f t="array" ref="H942">IFERROR(
    IF(
        INDEX(
            'CENEPRED DISTRITAL'!$B:$XFD,
            _xlfn.XMATCH($H$1,'CENEPRED DISTRITAL'!$A:$A,0),
            _xlfn.XMATCH(A942,'CENEPRED DISTRITAL'!$B$1:$XFD$1,0)
        )&lt;&gt;"",
        "CON COBERTURA CENEPRED",
        "SIN COBERTURA CENEPRED"
    ),
    "SIN COBERTURA CENEPRED"
)</f>
        <v>SIN COBERTURA CENEPRED</v>
      </c>
    </row>
    <row r="943" spans="1:8" x14ac:dyDescent="0.35">
      <c r="A943" s="359">
        <v>100404</v>
      </c>
      <c r="B943" t="s">
        <v>34353</v>
      </c>
      <c r="C943">
        <v>1004</v>
      </c>
      <c r="D943">
        <v>10</v>
      </c>
      <c r="E943" t="str">
        <f>_xlfn.XLOOKUP(D943,'Ubigeo Departamental'!A:A,'Ubigeo Departamental'!B:B)</f>
        <v>Huánuco</v>
      </c>
      <c r="F943" t="str" cm="1">
        <f t="array" ref="F943">IFERROR(IF(INDEX('CENEPRED DISTRITAL'!$B:$XFD,
            _xlfn.XMATCH($F$1,'CENEPRED DISTRITAL'!$A:$A,0),
            _xlfn.XMATCH(A943,'CENEPRED DISTRITAL'!$B$1:$XFD$1,0)
        )&lt;&gt;"",        "CON COBERTURA CENEPRED",        "SIN COBERTURA CENEPRED"    ),    "SIN COBERTURA CENEPRED")</f>
        <v>SIN COBERTURA CENEPRED</v>
      </c>
      <c r="G943" t="str" cm="1">
        <f t="array" ref="G943">IFERROR(
    IF(
        INDEX(
            'CENEPRED DISTRITAL'!$B:$XFD,
            _xlfn.XMATCH($G$1,'CENEPRED DISTRITAL'!$A:$A,0),
            _xlfn.XMATCH(A943,'CENEPRED DISTRITAL'!$B$1:$XFD$1,0)
        )&lt;&gt;"",
        "CON COBERTURA CENEPRED",
        "SIN COBERTURA CENEPRED"
    ),
    "SIN COBERTURA CENEPRED"
)</f>
        <v>SIN COBERTURA CENEPRED</v>
      </c>
      <c r="H943" t="str" cm="1">
        <f t="array" ref="H943">IFERROR(
    IF(
        INDEX(
            'CENEPRED DISTRITAL'!$B:$XFD,
            _xlfn.XMATCH($H$1,'CENEPRED DISTRITAL'!$A:$A,0),
            _xlfn.XMATCH(A943,'CENEPRED DISTRITAL'!$B$1:$XFD$1,0)
        )&lt;&gt;"",
        "CON COBERTURA CENEPRED",
        "SIN COBERTURA CENEPRED"
    ),
    "SIN COBERTURA CENEPRED"
)</f>
        <v>SIN COBERTURA CENEPRED</v>
      </c>
    </row>
    <row r="944" spans="1:8" x14ac:dyDescent="0.35">
      <c r="A944" s="359">
        <v>100501</v>
      </c>
      <c r="B944" t="s">
        <v>34529</v>
      </c>
      <c r="C944">
        <v>1005</v>
      </c>
      <c r="D944">
        <v>10</v>
      </c>
      <c r="E944" t="str">
        <f>_xlfn.XLOOKUP(D944,'Ubigeo Departamental'!A:A,'Ubigeo Departamental'!B:B)</f>
        <v>Huánuco</v>
      </c>
      <c r="F944" t="str" cm="1">
        <f t="array" ref="F944">IFERROR(IF(INDEX('CENEPRED DISTRITAL'!$B:$XFD,
            _xlfn.XMATCH($F$1,'CENEPRED DISTRITAL'!$A:$A,0),
            _xlfn.XMATCH(A944,'CENEPRED DISTRITAL'!$B$1:$XFD$1,0)
        )&lt;&gt;"",        "CON COBERTURA CENEPRED",        "SIN COBERTURA CENEPRED"    ),    "SIN COBERTURA CENEPRED")</f>
        <v>SIN COBERTURA CENEPRED</v>
      </c>
      <c r="G944" t="str" cm="1">
        <f t="array" ref="G944">IFERROR(
    IF(
        INDEX(
            'CENEPRED DISTRITAL'!$B:$XFD,
            _xlfn.XMATCH($G$1,'CENEPRED DISTRITAL'!$A:$A,0),
            _xlfn.XMATCH(A944,'CENEPRED DISTRITAL'!$B$1:$XFD$1,0)
        )&lt;&gt;"",
        "CON COBERTURA CENEPRED",
        "SIN COBERTURA CENEPRED"
    ),
    "SIN COBERTURA CENEPRED"
)</f>
        <v>SIN COBERTURA CENEPRED</v>
      </c>
      <c r="H944" t="str" cm="1">
        <f t="array" ref="H944">IFERROR(
    IF(
        INDEX(
            'CENEPRED DISTRITAL'!$B:$XFD,
            _xlfn.XMATCH($H$1,'CENEPRED DISTRITAL'!$A:$A,0),
            _xlfn.XMATCH(A944,'CENEPRED DISTRITAL'!$B$1:$XFD$1,0)
        )&lt;&gt;"",
        "CON COBERTURA CENEPRED",
        "SIN COBERTURA CENEPRED"
    ),
    "SIN COBERTURA CENEPRED"
)</f>
        <v>SIN COBERTURA CENEPRED</v>
      </c>
    </row>
    <row r="945" spans="1:8" x14ac:dyDescent="0.35">
      <c r="A945" s="359">
        <v>100502</v>
      </c>
      <c r="B945" t="s">
        <v>36892</v>
      </c>
      <c r="C945">
        <v>1005</v>
      </c>
      <c r="D945">
        <v>10</v>
      </c>
      <c r="E945" t="str">
        <f>_xlfn.XLOOKUP(D945,'Ubigeo Departamental'!A:A,'Ubigeo Departamental'!B:B)</f>
        <v>Huánuco</v>
      </c>
      <c r="F945" t="str" cm="1">
        <f t="array" ref="F945">IFERROR(IF(INDEX('CENEPRED DISTRITAL'!$B:$XFD,
            _xlfn.XMATCH($F$1,'CENEPRED DISTRITAL'!$A:$A,0),
            _xlfn.XMATCH(A945,'CENEPRED DISTRITAL'!$B$1:$XFD$1,0)
        )&lt;&gt;"",        "CON COBERTURA CENEPRED",        "SIN COBERTURA CENEPRED"    ),    "SIN COBERTURA CENEPRED")</f>
        <v>SIN COBERTURA CENEPRED</v>
      </c>
      <c r="G945" t="str" cm="1">
        <f t="array" ref="G945">IFERROR(
    IF(
        INDEX(
            'CENEPRED DISTRITAL'!$B:$XFD,
            _xlfn.XMATCH($G$1,'CENEPRED DISTRITAL'!$A:$A,0),
            _xlfn.XMATCH(A945,'CENEPRED DISTRITAL'!$B$1:$XFD$1,0)
        )&lt;&gt;"",
        "CON COBERTURA CENEPRED",
        "SIN COBERTURA CENEPRED"
    ),
    "SIN COBERTURA CENEPRED"
)</f>
        <v>SIN COBERTURA CENEPRED</v>
      </c>
      <c r="H945" t="str" cm="1">
        <f t="array" ref="H945">IFERROR(
    IF(
        INDEX(
            'CENEPRED DISTRITAL'!$B:$XFD,
            _xlfn.XMATCH($H$1,'CENEPRED DISTRITAL'!$A:$A,0),
            _xlfn.XMATCH(A945,'CENEPRED DISTRITAL'!$B$1:$XFD$1,0)
        )&lt;&gt;"",
        "CON COBERTURA CENEPRED",
        "SIN COBERTURA CENEPRED"
    ),
    "SIN COBERTURA CENEPRED"
)</f>
        <v>SIN COBERTURA CENEPRED</v>
      </c>
    </row>
    <row r="946" spans="1:8" x14ac:dyDescent="0.35">
      <c r="A946" s="359">
        <v>100503</v>
      </c>
      <c r="B946" t="s">
        <v>36893</v>
      </c>
      <c r="C946">
        <v>1005</v>
      </c>
      <c r="D946">
        <v>10</v>
      </c>
      <c r="E946" t="str">
        <f>_xlfn.XLOOKUP(D946,'Ubigeo Departamental'!A:A,'Ubigeo Departamental'!B:B)</f>
        <v>Huánuco</v>
      </c>
      <c r="F946" t="str" cm="1">
        <f t="array" ref="F946">IFERROR(IF(INDEX('CENEPRED DISTRITAL'!$B:$XFD,
            _xlfn.XMATCH($F$1,'CENEPRED DISTRITAL'!$A:$A,0),
            _xlfn.XMATCH(A946,'CENEPRED DISTRITAL'!$B$1:$XFD$1,0)
        )&lt;&gt;"",        "CON COBERTURA CENEPRED",        "SIN COBERTURA CENEPRED"    ),    "SIN COBERTURA CENEPRED")</f>
        <v>SIN COBERTURA CENEPRED</v>
      </c>
      <c r="G946" t="str" cm="1">
        <f t="array" ref="G946">IFERROR(
    IF(
        INDEX(
            'CENEPRED DISTRITAL'!$B:$XFD,
            _xlfn.XMATCH($G$1,'CENEPRED DISTRITAL'!$A:$A,0),
            _xlfn.XMATCH(A946,'CENEPRED DISTRITAL'!$B$1:$XFD$1,0)
        )&lt;&gt;"",
        "CON COBERTURA CENEPRED",
        "SIN COBERTURA CENEPRED"
    ),
    "SIN COBERTURA CENEPRED"
)</f>
        <v>SIN COBERTURA CENEPRED</v>
      </c>
      <c r="H946" t="str" cm="1">
        <f t="array" ref="H946">IFERROR(
    IF(
        INDEX(
            'CENEPRED DISTRITAL'!$B:$XFD,
            _xlfn.XMATCH($H$1,'CENEPRED DISTRITAL'!$A:$A,0),
            _xlfn.XMATCH(A946,'CENEPRED DISTRITAL'!$B$1:$XFD$1,0)
        )&lt;&gt;"",
        "CON COBERTURA CENEPRED",
        "SIN COBERTURA CENEPRED"
    ),
    "SIN COBERTURA CENEPRED"
)</f>
        <v>SIN COBERTURA CENEPRED</v>
      </c>
    </row>
    <row r="947" spans="1:8" x14ac:dyDescent="0.35">
      <c r="A947" s="359">
        <v>100504</v>
      </c>
      <c r="B947" t="s">
        <v>36894</v>
      </c>
      <c r="C947">
        <v>1005</v>
      </c>
      <c r="D947">
        <v>10</v>
      </c>
      <c r="E947" t="str">
        <f>_xlfn.XLOOKUP(D947,'Ubigeo Departamental'!A:A,'Ubigeo Departamental'!B:B)</f>
        <v>Huánuco</v>
      </c>
      <c r="F947" t="str" cm="1">
        <f t="array" ref="F947">IFERROR(IF(INDEX('CENEPRED DISTRITAL'!$B:$XFD,
            _xlfn.XMATCH($F$1,'CENEPRED DISTRITAL'!$A:$A,0),
            _xlfn.XMATCH(A947,'CENEPRED DISTRITAL'!$B$1:$XFD$1,0)
        )&lt;&gt;"",        "CON COBERTURA CENEPRED",        "SIN COBERTURA CENEPRED"    ),    "SIN COBERTURA CENEPRED")</f>
        <v>SIN COBERTURA CENEPRED</v>
      </c>
      <c r="G947" t="str" cm="1">
        <f t="array" ref="G947">IFERROR(
    IF(
        INDEX(
            'CENEPRED DISTRITAL'!$B:$XFD,
            _xlfn.XMATCH($G$1,'CENEPRED DISTRITAL'!$A:$A,0),
            _xlfn.XMATCH(A947,'CENEPRED DISTRITAL'!$B$1:$XFD$1,0)
        )&lt;&gt;"",
        "CON COBERTURA CENEPRED",
        "SIN COBERTURA CENEPRED"
    ),
    "SIN COBERTURA CENEPRED"
)</f>
        <v>SIN COBERTURA CENEPRED</v>
      </c>
      <c r="H947" t="str" cm="1">
        <f t="array" ref="H947">IFERROR(
    IF(
        INDEX(
            'CENEPRED DISTRITAL'!$B:$XFD,
            _xlfn.XMATCH($H$1,'CENEPRED DISTRITAL'!$A:$A,0),
            _xlfn.XMATCH(A947,'CENEPRED DISTRITAL'!$B$1:$XFD$1,0)
        )&lt;&gt;"",
        "CON COBERTURA CENEPRED",
        "SIN COBERTURA CENEPRED"
    ),
    "SIN COBERTURA CENEPRED"
)</f>
        <v>SIN COBERTURA CENEPRED</v>
      </c>
    </row>
    <row r="948" spans="1:8" x14ac:dyDescent="0.35">
      <c r="A948" s="359">
        <v>100505</v>
      </c>
      <c r="B948" t="s">
        <v>34763</v>
      </c>
      <c r="C948">
        <v>1005</v>
      </c>
      <c r="D948">
        <v>10</v>
      </c>
      <c r="E948" t="str">
        <f>_xlfn.XLOOKUP(D948,'Ubigeo Departamental'!A:A,'Ubigeo Departamental'!B:B)</f>
        <v>Huánuco</v>
      </c>
      <c r="F948" t="str" cm="1">
        <f t="array" ref="F948">IFERROR(IF(INDEX('CENEPRED DISTRITAL'!$B:$XFD,
            _xlfn.XMATCH($F$1,'CENEPRED DISTRITAL'!$A:$A,0),
            _xlfn.XMATCH(A948,'CENEPRED DISTRITAL'!$B$1:$XFD$1,0)
        )&lt;&gt;"",        "CON COBERTURA CENEPRED",        "SIN COBERTURA CENEPRED"    ),    "SIN COBERTURA CENEPRED")</f>
        <v>SIN COBERTURA CENEPRED</v>
      </c>
      <c r="G948" t="str" cm="1">
        <f t="array" ref="G948">IFERROR(
    IF(
        INDEX(
            'CENEPRED DISTRITAL'!$B:$XFD,
            _xlfn.XMATCH($G$1,'CENEPRED DISTRITAL'!$A:$A,0),
            _xlfn.XMATCH(A948,'CENEPRED DISTRITAL'!$B$1:$XFD$1,0)
        )&lt;&gt;"",
        "CON COBERTURA CENEPRED",
        "SIN COBERTURA CENEPRED"
    ),
    "SIN COBERTURA CENEPRED"
)</f>
        <v>SIN COBERTURA CENEPRED</v>
      </c>
      <c r="H948" t="str" cm="1">
        <f t="array" ref="H948">IFERROR(
    IF(
        INDEX(
            'CENEPRED DISTRITAL'!$B:$XFD,
            _xlfn.XMATCH($H$1,'CENEPRED DISTRITAL'!$A:$A,0),
            _xlfn.XMATCH(A948,'CENEPRED DISTRITAL'!$B$1:$XFD$1,0)
        )&lt;&gt;"",
        "CON COBERTURA CENEPRED",
        "SIN COBERTURA CENEPRED"
    ),
    "SIN COBERTURA CENEPRED"
)</f>
        <v>SIN COBERTURA CENEPRED</v>
      </c>
    </row>
    <row r="949" spans="1:8" x14ac:dyDescent="0.35">
      <c r="A949" s="359">
        <v>100506</v>
      </c>
      <c r="B949" t="s">
        <v>31525</v>
      </c>
      <c r="C949">
        <v>1005</v>
      </c>
      <c r="D949">
        <v>10</v>
      </c>
      <c r="E949" t="str">
        <f>_xlfn.XLOOKUP(D949,'Ubigeo Departamental'!A:A,'Ubigeo Departamental'!B:B)</f>
        <v>Huánuco</v>
      </c>
      <c r="F949" t="str" cm="1">
        <f t="array" ref="F949">IFERROR(IF(INDEX('CENEPRED DISTRITAL'!$B:$XFD,
            _xlfn.XMATCH($F$1,'CENEPRED DISTRITAL'!$A:$A,0),
            _xlfn.XMATCH(A949,'CENEPRED DISTRITAL'!$B$1:$XFD$1,0)
        )&lt;&gt;"",        "CON COBERTURA CENEPRED",        "SIN COBERTURA CENEPRED"    ),    "SIN COBERTURA CENEPRED")</f>
        <v>SIN COBERTURA CENEPRED</v>
      </c>
      <c r="G949" t="str" cm="1">
        <f t="array" ref="G949">IFERROR(
    IF(
        INDEX(
            'CENEPRED DISTRITAL'!$B:$XFD,
            _xlfn.XMATCH($G$1,'CENEPRED DISTRITAL'!$A:$A,0),
            _xlfn.XMATCH(A949,'CENEPRED DISTRITAL'!$B$1:$XFD$1,0)
        )&lt;&gt;"",
        "CON COBERTURA CENEPRED",
        "SIN COBERTURA CENEPRED"
    ),
    "SIN COBERTURA CENEPRED"
)</f>
        <v>SIN COBERTURA CENEPRED</v>
      </c>
      <c r="H949" t="str" cm="1">
        <f t="array" ref="H949">IFERROR(
    IF(
        INDEX(
            'CENEPRED DISTRITAL'!$B:$XFD,
            _xlfn.XMATCH($H$1,'CENEPRED DISTRITAL'!$A:$A,0),
            _xlfn.XMATCH(A949,'CENEPRED DISTRITAL'!$B$1:$XFD$1,0)
        )&lt;&gt;"",
        "CON COBERTURA CENEPRED",
        "SIN COBERTURA CENEPRED"
    ),
    "SIN COBERTURA CENEPRED"
)</f>
        <v>SIN COBERTURA CENEPRED</v>
      </c>
    </row>
    <row r="950" spans="1:8" x14ac:dyDescent="0.35">
      <c r="A950" s="359">
        <v>100507</v>
      </c>
      <c r="B950" t="s">
        <v>36895</v>
      </c>
      <c r="C950">
        <v>1005</v>
      </c>
      <c r="D950">
        <v>10</v>
      </c>
      <c r="E950" t="str">
        <f>_xlfn.XLOOKUP(D950,'Ubigeo Departamental'!A:A,'Ubigeo Departamental'!B:B)</f>
        <v>Huánuco</v>
      </c>
      <c r="F950" t="str" cm="1">
        <f t="array" ref="F950">IFERROR(IF(INDEX('CENEPRED DISTRITAL'!$B:$XFD,
            _xlfn.XMATCH($F$1,'CENEPRED DISTRITAL'!$A:$A,0),
            _xlfn.XMATCH(A950,'CENEPRED DISTRITAL'!$B$1:$XFD$1,0)
        )&lt;&gt;"",        "CON COBERTURA CENEPRED",        "SIN COBERTURA CENEPRED"    ),    "SIN COBERTURA CENEPRED")</f>
        <v>SIN COBERTURA CENEPRED</v>
      </c>
      <c r="G950" t="str" cm="1">
        <f t="array" ref="G950">IFERROR(
    IF(
        INDEX(
            'CENEPRED DISTRITAL'!$B:$XFD,
            _xlfn.XMATCH($G$1,'CENEPRED DISTRITAL'!$A:$A,0),
            _xlfn.XMATCH(A950,'CENEPRED DISTRITAL'!$B$1:$XFD$1,0)
        )&lt;&gt;"",
        "CON COBERTURA CENEPRED",
        "SIN COBERTURA CENEPRED"
    ),
    "SIN COBERTURA CENEPRED"
)</f>
        <v>SIN COBERTURA CENEPRED</v>
      </c>
      <c r="H950" t="str" cm="1">
        <f t="array" ref="H950">IFERROR(
    IF(
        INDEX(
            'CENEPRED DISTRITAL'!$B:$XFD,
            _xlfn.XMATCH($H$1,'CENEPRED DISTRITAL'!$A:$A,0),
            _xlfn.XMATCH(A950,'CENEPRED DISTRITAL'!$B$1:$XFD$1,0)
        )&lt;&gt;"",
        "CON COBERTURA CENEPRED",
        "SIN COBERTURA CENEPRED"
    ),
    "SIN COBERTURA CENEPRED"
)</f>
        <v>SIN COBERTURA CENEPRED</v>
      </c>
    </row>
    <row r="951" spans="1:8" x14ac:dyDescent="0.35">
      <c r="A951" s="359">
        <v>100508</v>
      </c>
      <c r="B951" t="s">
        <v>36896</v>
      </c>
      <c r="C951">
        <v>1005</v>
      </c>
      <c r="D951">
        <v>10</v>
      </c>
      <c r="E951" t="str">
        <f>_xlfn.XLOOKUP(D951,'Ubigeo Departamental'!A:A,'Ubigeo Departamental'!B:B)</f>
        <v>Huánuco</v>
      </c>
      <c r="F951" t="str" cm="1">
        <f t="array" ref="F951">IFERROR(IF(INDEX('CENEPRED DISTRITAL'!$B:$XFD,
            _xlfn.XMATCH($F$1,'CENEPRED DISTRITAL'!$A:$A,0),
            _xlfn.XMATCH(A951,'CENEPRED DISTRITAL'!$B$1:$XFD$1,0)
        )&lt;&gt;"",        "CON COBERTURA CENEPRED",        "SIN COBERTURA CENEPRED"    ),    "SIN COBERTURA CENEPRED")</f>
        <v>SIN COBERTURA CENEPRED</v>
      </c>
      <c r="G951" t="str" cm="1">
        <f t="array" ref="G951">IFERROR(
    IF(
        INDEX(
            'CENEPRED DISTRITAL'!$B:$XFD,
            _xlfn.XMATCH($G$1,'CENEPRED DISTRITAL'!$A:$A,0),
            _xlfn.XMATCH(A951,'CENEPRED DISTRITAL'!$B$1:$XFD$1,0)
        )&lt;&gt;"",
        "CON COBERTURA CENEPRED",
        "SIN COBERTURA CENEPRED"
    ),
    "SIN COBERTURA CENEPRED"
)</f>
        <v>SIN COBERTURA CENEPRED</v>
      </c>
      <c r="H951" t="str" cm="1">
        <f t="array" ref="H951">IFERROR(
    IF(
        INDEX(
            'CENEPRED DISTRITAL'!$B:$XFD,
            _xlfn.XMATCH($H$1,'CENEPRED DISTRITAL'!$A:$A,0),
            _xlfn.XMATCH(A951,'CENEPRED DISTRITAL'!$B$1:$XFD$1,0)
        )&lt;&gt;"",
        "CON COBERTURA CENEPRED",
        "SIN COBERTURA CENEPRED"
    ),
    "SIN COBERTURA CENEPRED"
)</f>
        <v>SIN COBERTURA CENEPRED</v>
      </c>
    </row>
    <row r="952" spans="1:8" x14ac:dyDescent="0.35">
      <c r="A952" s="359">
        <v>100509</v>
      </c>
      <c r="B952" t="s">
        <v>36897</v>
      </c>
      <c r="C952">
        <v>1005</v>
      </c>
      <c r="D952">
        <v>10</v>
      </c>
      <c r="E952" t="str">
        <f>_xlfn.XLOOKUP(D952,'Ubigeo Departamental'!A:A,'Ubigeo Departamental'!B:B)</f>
        <v>Huánuco</v>
      </c>
      <c r="F952" t="str" cm="1">
        <f t="array" ref="F952">IFERROR(IF(INDEX('CENEPRED DISTRITAL'!$B:$XFD,
            _xlfn.XMATCH($F$1,'CENEPRED DISTRITAL'!$A:$A,0),
            _xlfn.XMATCH(A952,'CENEPRED DISTRITAL'!$B$1:$XFD$1,0)
        )&lt;&gt;"",        "CON COBERTURA CENEPRED",        "SIN COBERTURA CENEPRED"    ),    "SIN COBERTURA CENEPRED")</f>
        <v>SIN COBERTURA CENEPRED</v>
      </c>
      <c r="G952" t="str" cm="1">
        <f t="array" ref="G952">IFERROR(
    IF(
        INDEX(
            'CENEPRED DISTRITAL'!$B:$XFD,
            _xlfn.XMATCH($G$1,'CENEPRED DISTRITAL'!$A:$A,0),
            _xlfn.XMATCH(A952,'CENEPRED DISTRITAL'!$B$1:$XFD$1,0)
        )&lt;&gt;"",
        "CON COBERTURA CENEPRED",
        "SIN COBERTURA CENEPRED"
    ),
    "SIN COBERTURA CENEPRED"
)</f>
        <v>SIN COBERTURA CENEPRED</v>
      </c>
      <c r="H952" t="str" cm="1">
        <f t="array" ref="H952">IFERROR(
    IF(
        INDEX(
            'CENEPRED DISTRITAL'!$B:$XFD,
            _xlfn.XMATCH($H$1,'CENEPRED DISTRITAL'!$A:$A,0),
            _xlfn.XMATCH(A952,'CENEPRED DISTRITAL'!$B$1:$XFD$1,0)
        )&lt;&gt;"",
        "CON COBERTURA CENEPRED",
        "SIN COBERTURA CENEPRED"
    ),
    "SIN COBERTURA CENEPRED"
)</f>
        <v>SIN COBERTURA CENEPRED</v>
      </c>
    </row>
    <row r="953" spans="1:8" x14ac:dyDescent="0.35">
      <c r="A953" s="359">
        <v>100510</v>
      </c>
      <c r="B953" t="s">
        <v>34765</v>
      </c>
      <c r="C953">
        <v>1005</v>
      </c>
      <c r="D953">
        <v>10</v>
      </c>
      <c r="E953" t="str">
        <f>_xlfn.XLOOKUP(D953,'Ubigeo Departamental'!A:A,'Ubigeo Departamental'!B:B)</f>
        <v>Huánuco</v>
      </c>
      <c r="F953" t="str" cm="1">
        <f t="array" ref="F953">IFERROR(IF(INDEX('CENEPRED DISTRITAL'!$B:$XFD,
            _xlfn.XMATCH($F$1,'CENEPRED DISTRITAL'!$A:$A,0),
            _xlfn.XMATCH(A953,'CENEPRED DISTRITAL'!$B$1:$XFD$1,0)
        )&lt;&gt;"",        "CON COBERTURA CENEPRED",        "SIN COBERTURA CENEPRED"    ),    "SIN COBERTURA CENEPRED")</f>
        <v>SIN COBERTURA CENEPRED</v>
      </c>
      <c r="G953" t="str" cm="1">
        <f t="array" ref="G953">IFERROR(
    IF(
        INDEX(
            'CENEPRED DISTRITAL'!$B:$XFD,
            _xlfn.XMATCH($G$1,'CENEPRED DISTRITAL'!$A:$A,0),
            _xlfn.XMATCH(A953,'CENEPRED DISTRITAL'!$B$1:$XFD$1,0)
        )&lt;&gt;"",
        "CON COBERTURA CENEPRED",
        "SIN COBERTURA CENEPRED"
    ),
    "SIN COBERTURA CENEPRED"
)</f>
        <v>SIN COBERTURA CENEPRED</v>
      </c>
      <c r="H953" t="str" cm="1">
        <f t="array" ref="H953">IFERROR(
    IF(
        INDEX(
            'CENEPRED DISTRITAL'!$B:$XFD,
            _xlfn.XMATCH($H$1,'CENEPRED DISTRITAL'!$A:$A,0),
            _xlfn.XMATCH(A953,'CENEPRED DISTRITAL'!$B$1:$XFD$1,0)
        )&lt;&gt;"",
        "CON COBERTURA CENEPRED",
        "SIN COBERTURA CENEPRED"
    ),
    "SIN COBERTURA CENEPRED"
)</f>
        <v>SIN COBERTURA CENEPRED</v>
      </c>
    </row>
    <row r="954" spans="1:8" x14ac:dyDescent="0.35">
      <c r="A954" s="359">
        <v>100511</v>
      </c>
      <c r="B954" t="s">
        <v>34872</v>
      </c>
      <c r="C954">
        <v>1005</v>
      </c>
      <c r="D954">
        <v>10</v>
      </c>
      <c r="E954" t="str">
        <f>_xlfn.XLOOKUP(D954,'Ubigeo Departamental'!A:A,'Ubigeo Departamental'!B:B)</f>
        <v>Huánuco</v>
      </c>
      <c r="F954" t="str" cm="1">
        <f t="array" ref="F954">IFERROR(IF(INDEX('CENEPRED DISTRITAL'!$B:$XFD,
            _xlfn.XMATCH($F$1,'CENEPRED DISTRITAL'!$A:$A,0),
            _xlfn.XMATCH(A954,'CENEPRED DISTRITAL'!$B$1:$XFD$1,0)
        )&lt;&gt;"",        "CON COBERTURA CENEPRED",        "SIN COBERTURA CENEPRED"    ),    "SIN COBERTURA CENEPRED")</f>
        <v>SIN COBERTURA CENEPRED</v>
      </c>
      <c r="G954" t="str" cm="1">
        <f t="array" ref="G954">IFERROR(
    IF(
        INDEX(
            'CENEPRED DISTRITAL'!$B:$XFD,
            _xlfn.XMATCH($G$1,'CENEPRED DISTRITAL'!$A:$A,0),
            _xlfn.XMATCH(A954,'CENEPRED DISTRITAL'!$B$1:$XFD$1,0)
        )&lt;&gt;"",
        "CON COBERTURA CENEPRED",
        "SIN COBERTURA CENEPRED"
    ),
    "SIN COBERTURA CENEPRED"
)</f>
        <v>SIN COBERTURA CENEPRED</v>
      </c>
      <c r="H954" t="str" cm="1">
        <f t="array" ref="H954">IFERROR(
    IF(
        INDEX(
            'CENEPRED DISTRITAL'!$B:$XFD,
            _xlfn.XMATCH($H$1,'CENEPRED DISTRITAL'!$A:$A,0),
            _xlfn.XMATCH(A954,'CENEPRED DISTRITAL'!$B$1:$XFD$1,0)
        )&lt;&gt;"",
        "CON COBERTURA CENEPRED",
        "SIN COBERTURA CENEPRED"
    ),
    "SIN COBERTURA CENEPRED"
)</f>
        <v>SIN COBERTURA CENEPRED</v>
      </c>
    </row>
    <row r="955" spans="1:8" x14ac:dyDescent="0.35">
      <c r="A955" s="359">
        <v>100601</v>
      </c>
      <c r="B955" t="s">
        <v>31651</v>
      </c>
      <c r="C955">
        <v>1006</v>
      </c>
      <c r="D955">
        <v>10</v>
      </c>
      <c r="E955" t="str">
        <f>_xlfn.XLOOKUP(D955,'Ubigeo Departamental'!A:A,'Ubigeo Departamental'!B:B)</f>
        <v>Huánuco</v>
      </c>
      <c r="F955" t="str" cm="1">
        <f t="array" ref="F955">IFERROR(IF(INDEX('CENEPRED DISTRITAL'!$B:$XFD,
            _xlfn.XMATCH($F$1,'CENEPRED DISTRITAL'!$A:$A,0),
            _xlfn.XMATCH(A955,'CENEPRED DISTRITAL'!$B$1:$XFD$1,0)
        )&lt;&gt;"",        "CON COBERTURA CENEPRED",        "SIN COBERTURA CENEPRED"    ),    "SIN COBERTURA CENEPRED")</f>
        <v>CON COBERTURA CENEPRED</v>
      </c>
      <c r="G955" t="str" cm="1">
        <f t="array" ref="G955">IFERROR(
    IF(
        INDEX(
            'CENEPRED DISTRITAL'!$B:$XFD,
            _xlfn.XMATCH($G$1,'CENEPRED DISTRITAL'!$A:$A,0),
            _xlfn.XMATCH(A955,'CENEPRED DISTRITAL'!$B$1:$XFD$1,0)
        )&lt;&gt;"",
        "CON COBERTURA CENEPRED",
        "SIN COBERTURA CENEPRED"
    ),
    "SIN COBERTURA CENEPRED"
)</f>
        <v>CON COBERTURA CENEPRED</v>
      </c>
      <c r="H955" t="str" cm="1">
        <f t="array" ref="H955">IFERROR(
    IF(
        INDEX(
            'CENEPRED DISTRITAL'!$B:$XFD,
            _xlfn.XMATCH($H$1,'CENEPRED DISTRITAL'!$A:$A,0),
            _xlfn.XMATCH(A955,'CENEPRED DISTRITAL'!$B$1:$XFD$1,0)
        )&lt;&gt;"",
        "CON COBERTURA CENEPRED",
        "SIN COBERTURA CENEPRED"
    ),
    "SIN COBERTURA CENEPRED"
)</f>
        <v>CON COBERTURA CENEPRED</v>
      </c>
    </row>
    <row r="956" spans="1:8" x14ac:dyDescent="0.35">
      <c r="A956" s="359">
        <v>100602</v>
      </c>
      <c r="B956" t="s">
        <v>36898</v>
      </c>
      <c r="C956">
        <v>1006</v>
      </c>
      <c r="D956">
        <v>10</v>
      </c>
      <c r="E956" t="str">
        <f>_xlfn.XLOOKUP(D956,'Ubigeo Departamental'!A:A,'Ubigeo Departamental'!B:B)</f>
        <v>Huánuco</v>
      </c>
      <c r="F956" t="str" cm="1">
        <f t="array" ref="F956">IFERROR(IF(INDEX('CENEPRED DISTRITAL'!$B:$XFD,
            _xlfn.XMATCH($F$1,'CENEPRED DISTRITAL'!$A:$A,0),
            _xlfn.XMATCH(A956,'CENEPRED DISTRITAL'!$B$1:$XFD$1,0)
        )&lt;&gt;"",        "CON COBERTURA CENEPRED",        "SIN COBERTURA CENEPRED"    ),    "SIN COBERTURA CENEPRED")</f>
        <v>SIN COBERTURA CENEPRED</v>
      </c>
      <c r="G956" t="str" cm="1">
        <f t="array" ref="G956">IFERROR(
    IF(
        INDEX(
            'CENEPRED DISTRITAL'!$B:$XFD,
            _xlfn.XMATCH($G$1,'CENEPRED DISTRITAL'!$A:$A,0),
            _xlfn.XMATCH(A956,'CENEPRED DISTRITAL'!$B$1:$XFD$1,0)
        )&lt;&gt;"",
        "CON COBERTURA CENEPRED",
        "SIN COBERTURA CENEPRED"
    ),
    "SIN COBERTURA CENEPRED"
)</f>
        <v>SIN COBERTURA CENEPRED</v>
      </c>
      <c r="H956" t="str" cm="1">
        <f t="array" ref="H956">IFERROR(
    IF(
        INDEX(
            'CENEPRED DISTRITAL'!$B:$XFD,
            _xlfn.XMATCH($H$1,'CENEPRED DISTRITAL'!$A:$A,0),
            _xlfn.XMATCH(A956,'CENEPRED DISTRITAL'!$B$1:$XFD$1,0)
        )&lt;&gt;"",
        "CON COBERTURA CENEPRED",
        "SIN COBERTURA CENEPRED"
    ),
    "SIN COBERTURA CENEPRED"
)</f>
        <v>SIN COBERTURA CENEPRED</v>
      </c>
    </row>
    <row r="957" spans="1:8" x14ac:dyDescent="0.35">
      <c r="A957" s="359">
        <v>100603</v>
      </c>
      <c r="B957" t="s">
        <v>36899</v>
      </c>
      <c r="C957">
        <v>1006</v>
      </c>
      <c r="D957">
        <v>10</v>
      </c>
      <c r="E957" t="str">
        <f>_xlfn.XLOOKUP(D957,'Ubigeo Departamental'!A:A,'Ubigeo Departamental'!B:B)</f>
        <v>Huánuco</v>
      </c>
      <c r="F957" t="str" cm="1">
        <f t="array" ref="F957">IFERROR(IF(INDEX('CENEPRED DISTRITAL'!$B:$XFD,
            _xlfn.XMATCH($F$1,'CENEPRED DISTRITAL'!$A:$A,0),
            _xlfn.XMATCH(A957,'CENEPRED DISTRITAL'!$B$1:$XFD$1,0)
        )&lt;&gt;"",        "CON COBERTURA CENEPRED",        "SIN COBERTURA CENEPRED"    ),    "SIN COBERTURA CENEPRED")</f>
        <v>SIN COBERTURA CENEPRED</v>
      </c>
      <c r="G957" t="str" cm="1">
        <f t="array" ref="G957">IFERROR(
    IF(
        INDEX(
            'CENEPRED DISTRITAL'!$B:$XFD,
            _xlfn.XMATCH($G$1,'CENEPRED DISTRITAL'!$A:$A,0),
            _xlfn.XMATCH(A957,'CENEPRED DISTRITAL'!$B$1:$XFD$1,0)
        )&lt;&gt;"",
        "CON COBERTURA CENEPRED",
        "SIN COBERTURA CENEPRED"
    ),
    "SIN COBERTURA CENEPRED"
)</f>
        <v>SIN COBERTURA CENEPRED</v>
      </c>
      <c r="H957" t="str" cm="1">
        <f t="array" ref="H957">IFERROR(
    IF(
        INDEX(
            'CENEPRED DISTRITAL'!$B:$XFD,
            _xlfn.XMATCH($H$1,'CENEPRED DISTRITAL'!$A:$A,0),
            _xlfn.XMATCH(A957,'CENEPRED DISTRITAL'!$B$1:$XFD$1,0)
        )&lt;&gt;"",
        "CON COBERTURA CENEPRED",
        "SIN COBERTURA CENEPRED"
    ),
    "SIN COBERTURA CENEPRED"
)</f>
        <v>SIN COBERTURA CENEPRED</v>
      </c>
    </row>
    <row r="958" spans="1:8" x14ac:dyDescent="0.35">
      <c r="A958" s="359">
        <v>100604</v>
      </c>
      <c r="B958" t="s">
        <v>36900</v>
      </c>
      <c r="C958">
        <v>1006</v>
      </c>
      <c r="D958">
        <v>10</v>
      </c>
      <c r="E958" t="str">
        <f>_xlfn.XLOOKUP(D958,'Ubigeo Departamental'!A:A,'Ubigeo Departamental'!B:B)</f>
        <v>Huánuco</v>
      </c>
      <c r="F958" t="str" cm="1">
        <f t="array" ref="F958">IFERROR(IF(INDEX('CENEPRED DISTRITAL'!$B:$XFD,
            _xlfn.XMATCH($F$1,'CENEPRED DISTRITAL'!$A:$A,0),
            _xlfn.XMATCH(A958,'CENEPRED DISTRITAL'!$B$1:$XFD$1,0)
        )&lt;&gt;"",        "CON COBERTURA CENEPRED",        "SIN COBERTURA CENEPRED"    ),    "SIN COBERTURA CENEPRED")</f>
        <v>CON COBERTURA CENEPRED</v>
      </c>
      <c r="G958" t="str" cm="1">
        <f t="array" ref="G958">IFERROR(
    IF(
        INDEX(
            'CENEPRED DISTRITAL'!$B:$XFD,
            _xlfn.XMATCH($G$1,'CENEPRED DISTRITAL'!$A:$A,0),
            _xlfn.XMATCH(A958,'CENEPRED DISTRITAL'!$B$1:$XFD$1,0)
        )&lt;&gt;"",
        "CON COBERTURA CENEPRED",
        "SIN COBERTURA CENEPRED"
    ),
    "SIN COBERTURA CENEPRED"
)</f>
        <v>CON COBERTURA CENEPRED</v>
      </c>
      <c r="H958" t="str" cm="1">
        <f t="array" ref="H958">IFERROR(
    IF(
        INDEX(
            'CENEPRED DISTRITAL'!$B:$XFD,
            _xlfn.XMATCH($H$1,'CENEPRED DISTRITAL'!$A:$A,0),
            _xlfn.XMATCH(A958,'CENEPRED DISTRITAL'!$B$1:$XFD$1,0)
        )&lt;&gt;"",
        "CON COBERTURA CENEPRED",
        "SIN COBERTURA CENEPRED"
    ),
    "SIN COBERTURA CENEPRED"
)</f>
        <v>CON COBERTURA CENEPRED</v>
      </c>
    </row>
    <row r="959" spans="1:8" x14ac:dyDescent="0.35">
      <c r="A959" s="359">
        <v>100605</v>
      </c>
      <c r="B959" t="s">
        <v>34169</v>
      </c>
      <c r="C959">
        <v>1006</v>
      </c>
      <c r="D959">
        <v>10</v>
      </c>
      <c r="E959" t="str">
        <f>_xlfn.XLOOKUP(D959,'Ubigeo Departamental'!A:A,'Ubigeo Departamental'!B:B)</f>
        <v>Huánuco</v>
      </c>
      <c r="F959" t="str" cm="1">
        <f t="array" ref="F959">IFERROR(IF(INDEX('CENEPRED DISTRITAL'!$B:$XFD,
            _xlfn.XMATCH($F$1,'CENEPRED DISTRITAL'!$A:$A,0),
            _xlfn.XMATCH(A959,'CENEPRED DISTRITAL'!$B$1:$XFD$1,0)
        )&lt;&gt;"",        "CON COBERTURA CENEPRED",        "SIN COBERTURA CENEPRED"    ),    "SIN COBERTURA CENEPRED")</f>
        <v>SIN COBERTURA CENEPRED</v>
      </c>
      <c r="G959" t="str" cm="1">
        <f t="array" ref="G959">IFERROR(
    IF(
        INDEX(
            'CENEPRED DISTRITAL'!$B:$XFD,
            _xlfn.XMATCH($G$1,'CENEPRED DISTRITAL'!$A:$A,0),
            _xlfn.XMATCH(A959,'CENEPRED DISTRITAL'!$B$1:$XFD$1,0)
        )&lt;&gt;"",
        "CON COBERTURA CENEPRED",
        "SIN COBERTURA CENEPRED"
    ),
    "SIN COBERTURA CENEPRED"
)</f>
        <v>SIN COBERTURA CENEPRED</v>
      </c>
      <c r="H959" t="str" cm="1">
        <f t="array" ref="H959">IFERROR(
    IF(
        INDEX(
            'CENEPRED DISTRITAL'!$B:$XFD,
            _xlfn.XMATCH($H$1,'CENEPRED DISTRITAL'!$A:$A,0),
            _xlfn.XMATCH(A959,'CENEPRED DISTRITAL'!$B$1:$XFD$1,0)
        )&lt;&gt;"",
        "CON COBERTURA CENEPRED",
        "SIN COBERTURA CENEPRED"
    ),
    "SIN COBERTURA CENEPRED"
)</f>
        <v>SIN COBERTURA CENEPRED</v>
      </c>
    </row>
    <row r="960" spans="1:8" x14ac:dyDescent="0.35">
      <c r="A960" s="359">
        <v>100606</v>
      </c>
      <c r="B960" t="s">
        <v>34496</v>
      </c>
      <c r="C960">
        <v>1006</v>
      </c>
      <c r="D960">
        <v>10</v>
      </c>
      <c r="E960" t="str">
        <f>_xlfn.XLOOKUP(D960,'Ubigeo Departamental'!A:A,'Ubigeo Departamental'!B:B)</f>
        <v>Huánuco</v>
      </c>
      <c r="F960" t="str" cm="1">
        <f t="array" ref="F960">IFERROR(IF(INDEX('CENEPRED DISTRITAL'!$B:$XFD,
            _xlfn.XMATCH($F$1,'CENEPRED DISTRITAL'!$A:$A,0),
            _xlfn.XMATCH(A960,'CENEPRED DISTRITAL'!$B$1:$XFD$1,0)
        )&lt;&gt;"",        "CON COBERTURA CENEPRED",        "SIN COBERTURA CENEPRED"    ),    "SIN COBERTURA CENEPRED")</f>
        <v>SIN COBERTURA CENEPRED</v>
      </c>
      <c r="G960" t="str" cm="1">
        <f t="array" ref="G960">IFERROR(
    IF(
        INDEX(
            'CENEPRED DISTRITAL'!$B:$XFD,
            _xlfn.XMATCH($G$1,'CENEPRED DISTRITAL'!$A:$A,0),
            _xlfn.XMATCH(A960,'CENEPRED DISTRITAL'!$B$1:$XFD$1,0)
        )&lt;&gt;"",
        "CON COBERTURA CENEPRED",
        "SIN COBERTURA CENEPRED"
    ),
    "SIN COBERTURA CENEPRED"
)</f>
        <v>SIN COBERTURA CENEPRED</v>
      </c>
      <c r="H960" t="str" cm="1">
        <f t="array" ref="H960">IFERROR(
    IF(
        INDEX(
            'CENEPRED DISTRITAL'!$B:$XFD,
            _xlfn.XMATCH($H$1,'CENEPRED DISTRITAL'!$A:$A,0),
            _xlfn.XMATCH(A960,'CENEPRED DISTRITAL'!$B$1:$XFD$1,0)
        )&lt;&gt;"",
        "CON COBERTURA CENEPRED",
        "SIN COBERTURA CENEPRED"
    ),
    "SIN COBERTURA CENEPRED"
)</f>
        <v>SIN COBERTURA CENEPRED</v>
      </c>
    </row>
    <row r="961" spans="1:8" x14ac:dyDescent="0.35">
      <c r="A961" s="359">
        <v>100607</v>
      </c>
      <c r="B961" t="s">
        <v>36901</v>
      </c>
      <c r="C961">
        <v>1006</v>
      </c>
      <c r="D961">
        <v>10</v>
      </c>
      <c r="E961" t="str">
        <f>_xlfn.XLOOKUP(D961,'Ubigeo Departamental'!A:A,'Ubigeo Departamental'!B:B)</f>
        <v>Huánuco</v>
      </c>
      <c r="F961" t="str" cm="1">
        <f t="array" ref="F961">IFERROR(IF(INDEX('CENEPRED DISTRITAL'!$B:$XFD,
            _xlfn.XMATCH($F$1,'CENEPRED DISTRITAL'!$A:$A,0),
            _xlfn.XMATCH(A961,'CENEPRED DISTRITAL'!$B$1:$XFD$1,0)
        )&lt;&gt;"",        "CON COBERTURA CENEPRED",        "SIN COBERTURA CENEPRED"    ),    "SIN COBERTURA CENEPRED")</f>
        <v>SIN COBERTURA CENEPRED</v>
      </c>
      <c r="G961" t="str" cm="1">
        <f t="array" ref="G961">IFERROR(
    IF(
        INDEX(
            'CENEPRED DISTRITAL'!$B:$XFD,
            _xlfn.XMATCH($G$1,'CENEPRED DISTRITAL'!$A:$A,0),
            _xlfn.XMATCH(A961,'CENEPRED DISTRITAL'!$B$1:$XFD$1,0)
        )&lt;&gt;"",
        "CON COBERTURA CENEPRED",
        "SIN COBERTURA CENEPRED"
    ),
    "SIN COBERTURA CENEPRED"
)</f>
        <v>SIN COBERTURA CENEPRED</v>
      </c>
      <c r="H961" t="str" cm="1">
        <f t="array" ref="H961">IFERROR(
    IF(
        INDEX(
            'CENEPRED DISTRITAL'!$B:$XFD,
            _xlfn.XMATCH($H$1,'CENEPRED DISTRITAL'!$A:$A,0),
            _xlfn.XMATCH(A961,'CENEPRED DISTRITAL'!$B$1:$XFD$1,0)
        )&lt;&gt;"",
        "CON COBERTURA CENEPRED",
        "SIN COBERTURA CENEPRED"
    ),
    "SIN COBERTURA CENEPRED"
)</f>
        <v>SIN COBERTURA CENEPRED</v>
      </c>
    </row>
    <row r="962" spans="1:8" x14ac:dyDescent="0.35">
      <c r="A962" s="359">
        <v>100608</v>
      </c>
      <c r="B962" t="s">
        <v>34968</v>
      </c>
      <c r="C962">
        <v>1006</v>
      </c>
      <c r="D962">
        <v>10</v>
      </c>
      <c r="E962" t="str">
        <f>_xlfn.XLOOKUP(D962,'Ubigeo Departamental'!A:A,'Ubigeo Departamental'!B:B)</f>
        <v>Huánuco</v>
      </c>
      <c r="F962" t="str" cm="1">
        <f t="array" ref="F962">IFERROR(IF(INDEX('CENEPRED DISTRITAL'!$B:$XFD,
            _xlfn.XMATCH($F$1,'CENEPRED DISTRITAL'!$A:$A,0),
            _xlfn.XMATCH(A962,'CENEPRED DISTRITAL'!$B$1:$XFD$1,0)
        )&lt;&gt;"",        "CON COBERTURA CENEPRED",        "SIN COBERTURA CENEPRED"    ),    "SIN COBERTURA CENEPRED")</f>
        <v>SIN COBERTURA CENEPRED</v>
      </c>
      <c r="G962" t="str" cm="1">
        <f t="array" ref="G962">IFERROR(
    IF(
        INDEX(
            'CENEPRED DISTRITAL'!$B:$XFD,
            _xlfn.XMATCH($G$1,'CENEPRED DISTRITAL'!$A:$A,0),
            _xlfn.XMATCH(A962,'CENEPRED DISTRITAL'!$B$1:$XFD$1,0)
        )&lt;&gt;"",
        "CON COBERTURA CENEPRED",
        "SIN COBERTURA CENEPRED"
    ),
    "SIN COBERTURA CENEPRED"
)</f>
        <v>SIN COBERTURA CENEPRED</v>
      </c>
      <c r="H962" t="str" cm="1">
        <f t="array" ref="H962">IFERROR(
    IF(
        INDEX(
            'CENEPRED DISTRITAL'!$B:$XFD,
            _xlfn.XMATCH($H$1,'CENEPRED DISTRITAL'!$A:$A,0),
            _xlfn.XMATCH(A962,'CENEPRED DISTRITAL'!$B$1:$XFD$1,0)
        )&lt;&gt;"",
        "CON COBERTURA CENEPRED",
        "SIN COBERTURA CENEPRED"
    ),
    "SIN COBERTURA CENEPRED"
)</f>
        <v>SIN COBERTURA CENEPRED</v>
      </c>
    </row>
    <row r="963" spans="1:8" x14ac:dyDescent="0.35">
      <c r="A963" s="359">
        <v>100609</v>
      </c>
      <c r="B963" t="s">
        <v>34051</v>
      </c>
      <c r="C963">
        <v>1006</v>
      </c>
      <c r="D963">
        <v>10</v>
      </c>
      <c r="E963" t="str">
        <f>_xlfn.XLOOKUP(D963,'Ubigeo Departamental'!A:A,'Ubigeo Departamental'!B:B)</f>
        <v>Huánuco</v>
      </c>
      <c r="F963" t="str" cm="1">
        <f t="array" ref="F963">IFERROR(IF(INDEX('CENEPRED DISTRITAL'!$B:$XFD,
            _xlfn.XMATCH($F$1,'CENEPRED DISTRITAL'!$A:$A,0),
            _xlfn.XMATCH(A963,'CENEPRED DISTRITAL'!$B$1:$XFD$1,0)
        )&lt;&gt;"",        "CON COBERTURA CENEPRED",        "SIN COBERTURA CENEPRED"    ),    "SIN COBERTURA CENEPRED")</f>
        <v>SIN COBERTURA CENEPRED</v>
      </c>
      <c r="G963" t="str" cm="1">
        <f t="array" ref="G963">IFERROR(
    IF(
        INDEX(
            'CENEPRED DISTRITAL'!$B:$XFD,
            _xlfn.XMATCH($G$1,'CENEPRED DISTRITAL'!$A:$A,0),
            _xlfn.XMATCH(A963,'CENEPRED DISTRITAL'!$B$1:$XFD$1,0)
        )&lt;&gt;"",
        "CON COBERTURA CENEPRED",
        "SIN COBERTURA CENEPRED"
    ),
    "SIN COBERTURA CENEPRED"
)</f>
        <v>SIN COBERTURA CENEPRED</v>
      </c>
      <c r="H963" t="str" cm="1">
        <f t="array" ref="H963">IFERROR(
    IF(
        INDEX(
            'CENEPRED DISTRITAL'!$B:$XFD,
            _xlfn.XMATCH($H$1,'CENEPRED DISTRITAL'!$A:$A,0),
            _xlfn.XMATCH(A963,'CENEPRED DISTRITAL'!$B$1:$XFD$1,0)
        )&lt;&gt;"",
        "CON COBERTURA CENEPRED",
        "SIN COBERTURA CENEPRED"
    ),
    "SIN COBERTURA CENEPRED"
)</f>
        <v>SIN COBERTURA CENEPRED</v>
      </c>
    </row>
    <row r="964" spans="1:8" x14ac:dyDescent="0.35">
      <c r="A964" s="359">
        <v>100610</v>
      </c>
      <c r="B964" t="s">
        <v>36902</v>
      </c>
      <c r="C964">
        <v>1006</v>
      </c>
      <c r="D964">
        <v>10</v>
      </c>
      <c r="E964" t="str">
        <f>_xlfn.XLOOKUP(D964,'Ubigeo Departamental'!A:A,'Ubigeo Departamental'!B:B)</f>
        <v>Huánuco</v>
      </c>
      <c r="F964" t="str" cm="1">
        <f t="array" ref="F964">IFERROR(IF(INDEX('CENEPRED DISTRITAL'!$B:$XFD,
            _xlfn.XMATCH($F$1,'CENEPRED DISTRITAL'!$A:$A,0),
            _xlfn.XMATCH(A964,'CENEPRED DISTRITAL'!$B$1:$XFD$1,0)
        )&lt;&gt;"",        "CON COBERTURA CENEPRED",        "SIN COBERTURA CENEPRED"    ),    "SIN COBERTURA CENEPRED")</f>
        <v>SIN COBERTURA CENEPRED</v>
      </c>
      <c r="G964" t="str" cm="1">
        <f t="array" ref="G964">IFERROR(
    IF(
        INDEX(
            'CENEPRED DISTRITAL'!$B:$XFD,
            _xlfn.XMATCH($G$1,'CENEPRED DISTRITAL'!$A:$A,0),
            _xlfn.XMATCH(A964,'CENEPRED DISTRITAL'!$B$1:$XFD$1,0)
        )&lt;&gt;"",
        "CON COBERTURA CENEPRED",
        "SIN COBERTURA CENEPRED"
    ),
    "SIN COBERTURA CENEPRED"
)</f>
        <v>SIN COBERTURA CENEPRED</v>
      </c>
      <c r="H964" t="str" cm="1">
        <f t="array" ref="H964">IFERROR(
    IF(
        INDEX(
            'CENEPRED DISTRITAL'!$B:$XFD,
            _xlfn.XMATCH($H$1,'CENEPRED DISTRITAL'!$A:$A,0),
            _xlfn.XMATCH(A964,'CENEPRED DISTRITAL'!$B$1:$XFD$1,0)
        )&lt;&gt;"",
        "CON COBERTURA CENEPRED",
        "SIN COBERTURA CENEPRED"
    ),
    "SIN COBERTURA CENEPRED"
)</f>
        <v>SIN COBERTURA CENEPRED</v>
      </c>
    </row>
    <row r="965" spans="1:8" x14ac:dyDescent="0.35">
      <c r="A965" s="359">
        <v>100701</v>
      </c>
      <c r="B965" t="s">
        <v>34254</v>
      </c>
      <c r="C965">
        <v>1007</v>
      </c>
      <c r="D965">
        <v>10</v>
      </c>
      <c r="E965" t="str">
        <f>_xlfn.XLOOKUP(D965,'Ubigeo Departamental'!A:A,'Ubigeo Departamental'!B:B)</f>
        <v>Huánuco</v>
      </c>
      <c r="F965" t="str" cm="1">
        <f t="array" ref="F965">IFERROR(IF(INDEX('CENEPRED DISTRITAL'!$B:$XFD,
            _xlfn.XMATCH($F$1,'CENEPRED DISTRITAL'!$A:$A,0),
            _xlfn.XMATCH(A965,'CENEPRED DISTRITAL'!$B$1:$XFD$1,0)
        )&lt;&gt;"",        "CON COBERTURA CENEPRED",        "SIN COBERTURA CENEPRED"    ),    "SIN COBERTURA CENEPRED")</f>
        <v>SIN COBERTURA CENEPRED</v>
      </c>
      <c r="G965" t="str" cm="1">
        <f t="array" ref="G965">IFERROR(
    IF(
        INDEX(
            'CENEPRED DISTRITAL'!$B:$XFD,
            _xlfn.XMATCH($G$1,'CENEPRED DISTRITAL'!$A:$A,0),
            _xlfn.XMATCH(A965,'CENEPRED DISTRITAL'!$B$1:$XFD$1,0)
        )&lt;&gt;"",
        "CON COBERTURA CENEPRED",
        "SIN COBERTURA CENEPRED"
    ),
    "SIN COBERTURA CENEPRED"
)</f>
        <v>SIN COBERTURA CENEPRED</v>
      </c>
      <c r="H965" t="str" cm="1">
        <f t="array" ref="H965">IFERROR(
    IF(
        INDEX(
            'CENEPRED DISTRITAL'!$B:$XFD,
            _xlfn.XMATCH($H$1,'CENEPRED DISTRITAL'!$A:$A,0),
            _xlfn.XMATCH(A965,'CENEPRED DISTRITAL'!$B$1:$XFD$1,0)
        )&lt;&gt;"",
        "CON COBERTURA CENEPRED",
        "SIN COBERTURA CENEPRED"
    ),
    "SIN COBERTURA CENEPRED"
)</f>
        <v>SIN COBERTURA CENEPRED</v>
      </c>
    </row>
    <row r="966" spans="1:8" x14ac:dyDescent="0.35">
      <c r="A966" s="359">
        <v>100702</v>
      </c>
      <c r="B966" t="s">
        <v>34311</v>
      </c>
      <c r="C966">
        <v>1007</v>
      </c>
      <c r="D966">
        <v>10</v>
      </c>
      <c r="E966" t="str">
        <f>_xlfn.XLOOKUP(D966,'Ubigeo Departamental'!A:A,'Ubigeo Departamental'!B:B)</f>
        <v>Huánuco</v>
      </c>
      <c r="F966" t="str" cm="1">
        <f t="array" ref="F966">IFERROR(IF(INDEX('CENEPRED DISTRITAL'!$B:$XFD,
            _xlfn.XMATCH($F$1,'CENEPRED DISTRITAL'!$A:$A,0),
            _xlfn.XMATCH(A966,'CENEPRED DISTRITAL'!$B$1:$XFD$1,0)
        )&lt;&gt;"",        "CON COBERTURA CENEPRED",        "SIN COBERTURA CENEPRED"    ),    "SIN COBERTURA CENEPRED")</f>
        <v>SIN COBERTURA CENEPRED</v>
      </c>
      <c r="G966" t="str" cm="1">
        <f t="array" ref="G966">IFERROR(
    IF(
        INDEX(
            'CENEPRED DISTRITAL'!$B:$XFD,
            _xlfn.XMATCH($G$1,'CENEPRED DISTRITAL'!$A:$A,0),
            _xlfn.XMATCH(A966,'CENEPRED DISTRITAL'!$B$1:$XFD$1,0)
        )&lt;&gt;"",
        "CON COBERTURA CENEPRED",
        "SIN COBERTURA CENEPRED"
    ),
    "SIN COBERTURA CENEPRED"
)</f>
        <v>SIN COBERTURA CENEPRED</v>
      </c>
      <c r="H966" t="str" cm="1">
        <f t="array" ref="H966">IFERROR(
    IF(
        INDEX(
            'CENEPRED DISTRITAL'!$B:$XFD,
            _xlfn.XMATCH($H$1,'CENEPRED DISTRITAL'!$A:$A,0),
            _xlfn.XMATCH(A966,'CENEPRED DISTRITAL'!$B$1:$XFD$1,0)
        )&lt;&gt;"",
        "CON COBERTURA CENEPRED",
        "SIN COBERTURA CENEPRED"
    ),
    "SIN COBERTURA CENEPRED"
)</f>
        <v>SIN COBERTURA CENEPRED</v>
      </c>
    </row>
    <row r="967" spans="1:8" x14ac:dyDescent="0.35">
      <c r="A967" s="359">
        <v>100703</v>
      </c>
      <c r="B967" t="s">
        <v>31720</v>
      </c>
      <c r="C967">
        <v>1007</v>
      </c>
      <c r="D967">
        <v>10</v>
      </c>
      <c r="E967" t="str">
        <f>_xlfn.XLOOKUP(D967,'Ubigeo Departamental'!A:A,'Ubigeo Departamental'!B:B)</f>
        <v>Huánuco</v>
      </c>
      <c r="F967" t="str" cm="1">
        <f t="array" ref="F967">IFERROR(IF(INDEX('CENEPRED DISTRITAL'!$B:$XFD,
            _xlfn.XMATCH($F$1,'CENEPRED DISTRITAL'!$A:$A,0),
            _xlfn.XMATCH(A967,'CENEPRED DISTRITAL'!$B$1:$XFD$1,0)
        )&lt;&gt;"",        "CON COBERTURA CENEPRED",        "SIN COBERTURA CENEPRED"    ),    "SIN COBERTURA CENEPRED")</f>
        <v>SIN COBERTURA CENEPRED</v>
      </c>
      <c r="G967" t="str" cm="1">
        <f t="array" ref="G967">IFERROR(
    IF(
        INDEX(
            'CENEPRED DISTRITAL'!$B:$XFD,
            _xlfn.XMATCH($G$1,'CENEPRED DISTRITAL'!$A:$A,0),
            _xlfn.XMATCH(A967,'CENEPRED DISTRITAL'!$B$1:$XFD$1,0)
        )&lt;&gt;"",
        "CON COBERTURA CENEPRED",
        "SIN COBERTURA CENEPRED"
    ),
    "SIN COBERTURA CENEPRED"
)</f>
        <v>SIN COBERTURA CENEPRED</v>
      </c>
      <c r="H967" t="str" cm="1">
        <f t="array" ref="H967">IFERROR(
    IF(
        INDEX(
            'CENEPRED DISTRITAL'!$B:$XFD,
            _xlfn.XMATCH($H$1,'CENEPRED DISTRITAL'!$A:$A,0),
            _xlfn.XMATCH(A967,'CENEPRED DISTRITAL'!$B$1:$XFD$1,0)
        )&lt;&gt;"",
        "CON COBERTURA CENEPRED",
        "SIN COBERTURA CENEPRED"
    ),
    "SIN COBERTURA CENEPRED"
)</f>
        <v>SIN COBERTURA CENEPRED</v>
      </c>
    </row>
    <row r="968" spans="1:8" x14ac:dyDescent="0.35">
      <c r="A968" s="359">
        <v>100704</v>
      </c>
      <c r="B968" t="s">
        <v>36903</v>
      </c>
      <c r="C968">
        <v>1007</v>
      </c>
      <c r="D968">
        <v>10</v>
      </c>
      <c r="E968" t="str">
        <f>_xlfn.XLOOKUP(D968,'Ubigeo Departamental'!A:A,'Ubigeo Departamental'!B:B)</f>
        <v>Huánuco</v>
      </c>
      <c r="F968" t="str" cm="1">
        <f t="array" ref="F968">IFERROR(IF(INDEX('CENEPRED DISTRITAL'!$B:$XFD,
            _xlfn.XMATCH($F$1,'CENEPRED DISTRITAL'!$A:$A,0),
            _xlfn.XMATCH(A968,'CENEPRED DISTRITAL'!$B$1:$XFD$1,0)
        )&lt;&gt;"",        "CON COBERTURA CENEPRED",        "SIN COBERTURA CENEPRED"    ),    "SIN COBERTURA CENEPRED")</f>
        <v>SIN COBERTURA CENEPRED</v>
      </c>
      <c r="G968" t="str" cm="1">
        <f t="array" ref="G968">IFERROR(
    IF(
        INDEX(
            'CENEPRED DISTRITAL'!$B:$XFD,
            _xlfn.XMATCH($G$1,'CENEPRED DISTRITAL'!$A:$A,0),
            _xlfn.XMATCH(A968,'CENEPRED DISTRITAL'!$B$1:$XFD$1,0)
        )&lt;&gt;"",
        "CON COBERTURA CENEPRED",
        "SIN COBERTURA CENEPRED"
    ),
    "SIN COBERTURA CENEPRED"
)</f>
        <v>SIN COBERTURA CENEPRED</v>
      </c>
      <c r="H968" t="str" cm="1">
        <f t="array" ref="H968">IFERROR(
    IF(
        INDEX(
            'CENEPRED DISTRITAL'!$B:$XFD,
            _xlfn.XMATCH($H$1,'CENEPRED DISTRITAL'!$A:$A,0),
            _xlfn.XMATCH(A968,'CENEPRED DISTRITAL'!$B$1:$XFD$1,0)
        )&lt;&gt;"",
        "CON COBERTURA CENEPRED",
        "SIN COBERTURA CENEPRED"
    ),
    "SIN COBERTURA CENEPRED"
)</f>
        <v>SIN COBERTURA CENEPRED</v>
      </c>
    </row>
    <row r="969" spans="1:8" x14ac:dyDescent="0.35">
      <c r="A969" s="359">
        <v>100705</v>
      </c>
      <c r="B969" t="s">
        <v>36904</v>
      </c>
      <c r="C969">
        <v>1007</v>
      </c>
      <c r="D969">
        <v>10</v>
      </c>
      <c r="E969" t="str">
        <f>_xlfn.XLOOKUP(D969,'Ubigeo Departamental'!A:A,'Ubigeo Departamental'!B:B)</f>
        <v>Huánuco</v>
      </c>
      <c r="F969" t="str" cm="1">
        <f t="array" ref="F969">IFERROR(IF(INDEX('CENEPRED DISTRITAL'!$B:$XFD,
            _xlfn.XMATCH($F$1,'CENEPRED DISTRITAL'!$A:$A,0),
            _xlfn.XMATCH(A969,'CENEPRED DISTRITAL'!$B$1:$XFD$1,0)
        )&lt;&gt;"",        "CON COBERTURA CENEPRED",        "SIN COBERTURA CENEPRED"    ),    "SIN COBERTURA CENEPRED")</f>
        <v>SIN COBERTURA CENEPRED</v>
      </c>
      <c r="G969" t="str" cm="1">
        <f t="array" ref="G969">IFERROR(
    IF(
        INDEX(
            'CENEPRED DISTRITAL'!$B:$XFD,
            _xlfn.XMATCH($G$1,'CENEPRED DISTRITAL'!$A:$A,0),
            _xlfn.XMATCH(A969,'CENEPRED DISTRITAL'!$B$1:$XFD$1,0)
        )&lt;&gt;"",
        "CON COBERTURA CENEPRED",
        "SIN COBERTURA CENEPRED"
    ),
    "SIN COBERTURA CENEPRED"
)</f>
        <v>SIN COBERTURA CENEPRED</v>
      </c>
      <c r="H969" t="str" cm="1">
        <f t="array" ref="H969">IFERROR(
    IF(
        INDEX(
            'CENEPRED DISTRITAL'!$B:$XFD,
            _xlfn.XMATCH($H$1,'CENEPRED DISTRITAL'!$A:$A,0),
            _xlfn.XMATCH(A969,'CENEPRED DISTRITAL'!$B$1:$XFD$1,0)
        )&lt;&gt;"",
        "CON COBERTURA CENEPRED",
        "SIN COBERTURA CENEPRED"
    ),
    "SIN COBERTURA CENEPRED"
)</f>
        <v>SIN COBERTURA CENEPRED</v>
      </c>
    </row>
    <row r="970" spans="1:8" x14ac:dyDescent="0.35">
      <c r="A970" s="359">
        <v>100801</v>
      </c>
      <c r="B970" t="s">
        <v>31653</v>
      </c>
      <c r="C970">
        <v>1008</v>
      </c>
      <c r="D970">
        <v>10</v>
      </c>
      <c r="E970" t="str">
        <f>_xlfn.XLOOKUP(D970,'Ubigeo Departamental'!A:A,'Ubigeo Departamental'!B:B)</f>
        <v>Huánuco</v>
      </c>
      <c r="F970" t="str" cm="1">
        <f t="array" ref="F970">IFERROR(IF(INDEX('CENEPRED DISTRITAL'!$B:$XFD,
            _xlfn.XMATCH($F$1,'CENEPRED DISTRITAL'!$A:$A,0),
            _xlfn.XMATCH(A970,'CENEPRED DISTRITAL'!$B$1:$XFD$1,0)
        )&lt;&gt;"",        "CON COBERTURA CENEPRED",        "SIN COBERTURA CENEPRED"    ),    "SIN COBERTURA CENEPRED")</f>
        <v>CON COBERTURA CENEPRED</v>
      </c>
      <c r="G970" t="str" cm="1">
        <f t="array" ref="G970">IFERROR(
    IF(
        INDEX(
            'CENEPRED DISTRITAL'!$B:$XFD,
            _xlfn.XMATCH($G$1,'CENEPRED DISTRITAL'!$A:$A,0),
            _xlfn.XMATCH(A970,'CENEPRED DISTRITAL'!$B$1:$XFD$1,0)
        )&lt;&gt;"",
        "CON COBERTURA CENEPRED",
        "SIN COBERTURA CENEPRED"
    ),
    "SIN COBERTURA CENEPRED"
)</f>
        <v>CON COBERTURA CENEPRED</v>
      </c>
      <c r="H970" t="str" cm="1">
        <f t="array" ref="H970">IFERROR(
    IF(
        INDEX(
            'CENEPRED DISTRITAL'!$B:$XFD,
            _xlfn.XMATCH($H$1,'CENEPRED DISTRITAL'!$A:$A,0),
            _xlfn.XMATCH(A970,'CENEPRED DISTRITAL'!$B$1:$XFD$1,0)
        )&lt;&gt;"",
        "CON COBERTURA CENEPRED",
        "SIN COBERTURA CENEPRED"
    ),
    "SIN COBERTURA CENEPRED"
)</f>
        <v>CON COBERTURA CENEPRED</v>
      </c>
    </row>
    <row r="971" spans="1:8" x14ac:dyDescent="0.35">
      <c r="A971" s="359">
        <v>100802</v>
      </c>
      <c r="B971" t="s">
        <v>34155</v>
      </c>
      <c r="C971">
        <v>1008</v>
      </c>
      <c r="D971">
        <v>10</v>
      </c>
      <c r="E971" t="str">
        <f>_xlfn.XLOOKUP(D971,'Ubigeo Departamental'!A:A,'Ubigeo Departamental'!B:B)</f>
        <v>Huánuco</v>
      </c>
      <c r="F971" t="str" cm="1">
        <f t="array" ref="F971">IFERROR(IF(INDEX('CENEPRED DISTRITAL'!$B:$XFD,
            _xlfn.XMATCH($F$1,'CENEPRED DISTRITAL'!$A:$A,0),
            _xlfn.XMATCH(A971,'CENEPRED DISTRITAL'!$B$1:$XFD$1,0)
        )&lt;&gt;"",        "CON COBERTURA CENEPRED",        "SIN COBERTURA CENEPRED"    ),    "SIN COBERTURA CENEPRED")</f>
        <v>SIN COBERTURA CENEPRED</v>
      </c>
      <c r="G971" t="str" cm="1">
        <f t="array" ref="G971">IFERROR(
    IF(
        INDEX(
            'CENEPRED DISTRITAL'!$B:$XFD,
            _xlfn.XMATCH($G$1,'CENEPRED DISTRITAL'!$A:$A,0),
            _xlfn.XMATCH(A971,'CENEPRED DISTRITAL'!$B$1:$XFD$1,0)
        )&lt;&gt;"",
        "CON COBERTURA CENEPRED",
        "SIN COBERTURA CENEPRED"
    ),
    "SIN COBERTURA CENEPRED"
)</f>
        <v>SIN COBERTURA CENEPRED</v>
      </c>
      <c r="H971" t="str" cm="1">
        <f t="array" ref="H971">IFERROR(
    IF(
        INDEX(
            'CENEPRED DISTRITAL'!$B:$XFD,
            _xlfn.XMATCH($H$1,'CENEPRED DISTRITAL'!$A:$A,0),
            _xlfn.XMATCH(A971,'CENEPRED DISTRITAL'!$B$1:$XFD$1,0)
        )&lt;&gt;"",
        "CON COBERTURA CENEPRED",
        "SIN COBERTURA CENEPRED"
    ),
    "SIN COBERTURA CENEPRED"
)</f>
        <v>SIN COBERTURA CENEPRED</v>
      </c>
    </row>
    <row r="972" spans="1:8" x14ac:dyDescent="0.35">
      <c r="A972" s="359">
        <v>100803</v>
      </c>
      <c r="B972" t="s">
        <v>36905</v>
      </c>
      <c r="C972">
        <v>1008</v>
      </c>
      <c r="D972">
        <v>10</v>
      </c>
      <c r="E972" t="str">
        <f>_xlfn.XLOOKUP(D972,'Ubigeo Departamental'!A:A,'Ubigeo Departamental'!B:B)</f>
        <v>Huánuco</v>
      </c>
      <c r="F972" t="str" cm="1">
        <f t="array" ref="F972">IFERROR(IF(INDEX('CENEPRED DISTRITAL'!$B:$XFD,
            _xlfn.XMATCH($F$1,'CENEPRED DISTRITAL'!$A:$A,0),
            _xlfn.XMATCH(A972,'CENEPRED DISTRITAL'!$B$1:$XFD$1,0)
        )&lt;&gt;"",        "CON COBERTURA CENEPRED",        "SIN COBERTURA CENEPRED"    ),    "SIN COBERTURA CENEPRED")</f>
        <v>SIN COBERTURA CENEPRED</v>
      </c>
      <c r="G972" t="str" cm="1">
        <f t="array" ref="G972">IFERROR(
    IF(
        INDEX(
            'CENEPRED DISTRITAL'!$B:$XFD,
            _xlfn.XMATCH($G$1,'CENEPRED DISTRITAL'!$A:$A,0),
            _xlfn.XMATCH(A972,'CENEPRED DISTRITAL'!$B$1:$XFD$1,0)
        )&lt;&gt;"",
        "CON COBERTURA CENEPRED",
        "SIN COBERTURA CENEPRED"
    ),
    "SIN COBERTURA CENEPRED"
)</f>
        <v>SIN COBERTURA CENEPRED</v>
      </c>
      <c r="H972" t="str" cm="1">
        <f t="array" ref="H972">IFERROR(
    IF(
        INDEX(
            'CENEPRED DISTRITAL'!$B:$XFD,
            _xlfn.XMATCH($H$1,'CENEPRED DISTRITAL'!$A:$A,0),
            _xlfn.XMATCH(A972,'CENEPRED DISTRITAL'!$B$1:$XFD$1,0)
        )&lt;&gt;"",
        "CON COBERTURA CENEPRED",
        "SIN COBERTURA CENEPRED"
    ),
    "SIN COBERTURA CENEPRED"
)</f>
        <v>SIN COBERTURA CENEPRED</v>
      </c>
    </row>
    <row r="973" spans="1:8" x14ac:dyDescent="0.35">
      <c r="A973" s="359">
        <v>100804</v>
      </c>
      <c r="B973" t="s">
        <v>34200</v>
      </c>
      <c r="C973">
        <v>1008</v>
      </c>
      <c r="D973">
        <v>10</v>
      </c>
      <c r="E973" t="str">
        <f>_xlfn.XLOOKUP(D973,'Ubigeo Departamental'!A:A,'Ubigeo Departamental'!B:B)</f>
        <v>Huánuco</v>
      </c>
      <c r="F973" t="str" cm="1">
        <f t="array" ref="F973">IFERROR(IF(INDEX('CENEPRED DISTRITAL'!$B:$XFD,
            _xlfn.XMATCH($F$1,'CENEPRED DISTRITAL'!$A:$A,0),
            _xlfn.XMATCH(A973,'CENEPRED DISTRITAL'!$B$1:$XFD$1,0)
        )&lt;&gt;"",        "CON COBERTURA CENEPRED",        "SIN COBERTURA CENEPRED"    ),    "SIN COBERTURA CENEPRED")</f>
        <v>SIN COBERTURA CENEPRED</v>
      </c>
      <c r="G973" t="str" cm="1">
        <f t="array" ref="G973">IFERROR(
    IF(
        INDEX(
            'CENEPRED DISTRITAL'!$B:$XFD,
            _xlfn.XMATCH($G$1,'CENEPRED DISTRITAL'!$A:$A,0),
            _xlfn.XMATCH(A973,'CENEPRED DISTRITAL'!$B$1:$XFD$1,0)
        )&lt;&gt;"",
        "CON COBERTURA CENEPRED",
        "SIN COBERTURA CENEPRED"
    ),
    "SIN COBERTURA CENEPRED"
)</f>
        <v>SIN COBERTURA CENEPRED</v>
      </c>
      <c r="H973" t="str" cm="1">
        <f t="array" ref="H973">IFERROR(
    IF(
        INDEX(
            'CENEPRED DISTRITAL'!$B:$XFD,
            _xlfn.XMATCH($H$1,'CENEPRED DISTRITAL'!$A:$A,0),
            _xlfn.XMATCH(A973,'CENEPRED DISTRITAL'!$B$1:$XFD$1,0)
        )&lt;&gt;"",
        "CON COBERTURA CENEPRED",
        "SIN COBERTURA CENEPRED"
    ),
    "SIN COBERTURA CENEPRED"
)</f>
        <v>SIN COBERTURA CENEPRED</v>
      </c>
    </row>
    <row r="974" spans="1:8" x14ac:dyDescent="0.35">
      <c r="A974" s="359">
        <v>100901</v>
      </c>
      <c r="B974" t="s">
        <v>34497</v>
      </c>
      <c r="C974">
        <v>1009</v>
      </c>
      <c r="D974">
        <v>10</v>
      </c>
      <c r="E974" t="str">
        <f>_xlfn.XLOOKUP(D974,'Ubigeo Departamental'!A:A,'Ubigeo Departamental'!B:B)</f>
        <v>Huánuco</v>
      </c>
      <c r="F974" t="str" cm="1">
        <f t="array" ref="F974">IFERROR(IF(INDEX('CENEPRED DISTRITAL'!$B:$XFD,
            _xlfn.XMATCH($F$1,'CENEPRED DISTRITAL'!$A:$A,0),
            _xlfn.XMATCH(A974,'CENEPRED DISTRITAL'!$B$1:$XFD$1,0)
        )&lt;&gt;"",        "CON COBERTURA CENEPRED",        "SIN COBERTURA CENEPRED"    ),    "SIN COBERTURA CENEPRED")</f>
        <v>SIN COBERTURA CENEPRED</v>
      </c>
      <c r="G974" t="str" cm="1">
        <f t="array" ref="G974">IFERROR(
    IF(
        INDEX(
            'CENEPRED DISTRITAL'!$B:$XFD,
            _xlfn.XMATCH($G$1,'CENEPRED DISTRITAL'!$A:$A,0),
            _xlfn.XMATCH(A974,'CENEPRED DISTRITAL'!$B$1:$XFD$1,0)
        )&lt;&gt;"",
        "CON COBERTURA CENEPRED",
        "SIN COBERTURA CENEPRED"
    ),
    "SIN COBERTURA CENEPRED"
)</f>
        <v>SIN COBERTURA CENEPRED</v>
      </c>
      <c r="H974" t="str" cm="1">
        <f t="array" ref="H974">IFERROR(
    IF(
        INDEX(
            'CENEPRED DISTRITAL'!$B:$XFD,
            _xlfn.XMATCH($H$1,'CENEPRED DISTRITAL'!$A:$A,0),
            _xlfn.XMATCH(A974,'CENEPRED DISTRITAL'!$B$1:$XFD$1,0)
        )&lt;&gt;"",
        "CON COBERTURA CENEPRED",
        "SIN COBERTURA CENEPRED"
    ),
    "SIN COBERTURA CENEPRED"
)</f>
        <v>SIN COBERTURA CENEPRED</v>
      </c>
    </row>
    <row r="975" spans="1:8" x14ac:dyDescent="0.35">
      <c r="A975" s="359">
        <v>100902</v>
      </c>
      <c r="B975" t="s">
        <v>36906</v>
      </c>
      <c r="C975">
        <v>1009</v>
      </c>
      <c r="D975">
        <v>10</v>
      </c>
      <c r="E975" t="str">
        <f>_xlfn.XLOOKUP(D975,'Ubigeo Departamental'!A:A,'Ubigeo Departamental'!B:B)</f>
        <v>Huánuco</v>
      </c>
      <c r="F975" t="str" cm="1">
        <f t="array" ref="F975">IFERROR(IF(INDEX('CENEPRED DISTRITAL'!$B:$XFD,
            _xlfn.XMATCH($F$1,'CENEPRED DISTRITAL'!$A:$A,0),
            _xlfn.XMATCH(A975,'CENEPRED DISTRITAL'!$B$1:$XFD$1,0)
        )&lt;&gt;"",        "CON COBERTURA CENEPRED",        "SIN COBERTURA CENEPRED"    ),    "SIN COBERTURA CENEPRED")</f>
        <v>SIN COBERTURA CENEPRED</v>
      </c>
      <c r="G975" t="str" cm="1">
        <f t="array" ref="G975">IFERROR(
    IF(
        INDEX(
            'CENEPRED DISTRITAL'!$B:$XFD,
            _xlfn.XMATCH($G$1,'CENEPRED DISTRITAL'!$A:$A,0),
            _xlfn.XMATCH(A975,'CENEPRED DISTRITAL'!$B$1:$XFD$1,0)
        )&lt;&gt;"",
        "CON COBERTURA CENEPRED",
        "SIN COBERTURA CENEPRED"
    ),
    "SIN COBERTURA CENEPRED"
)</f>
        <v>SIN COBERTURA CENEPRED</v>
      </c>
      <c r="H975" t="str" cm="1">
        <f t="array" ref="H975">IFERROR(
    IF(
        INDEX(
            'CENEPRED DISTRITAL'!$B:$XFD,
            _xlfn.XMATCH($H$1,'CENEPRED DISTRITAL'!$A:$A,0),
            _xlfn.XMATCH(A975,'CENEPRED DISTRITAL'!$B$1:$XFD$1,0)
        )&lt;&gt;"",
        "CON COBERTURA CENEPRED",
        "SIN COBERTURA CENEPRED"
    ),
    "SIN COBERTURA CENEPRED"
)</f>
        <v>SIN COBERTURA CENEPRED</v>
      </c>
    </row>
    <row r="976" spans="1:8" x14ac:dyDescent="0.35">
      <c r="A976" s="359">
        <v>100903</v>
      </c>
      <c r="B976" t="s">
        <v>34766</v>
      </c>
      <c r="C976">
        <v>1009</v>
      </c>
      <c r="D976">
        <v>10</v>
      </c>
      <c r="E976" t="str">
        <f>_xlfn.XLOOKUP(D976,'Ubigeo Departamental'!A:A,'Ubigeo Departamental'!B:B)</f>
        <v>Huánuco</v>
      </c>
      <c r="F976" t="str" cm="1">
        <f t="array" ref="F976">IFERROR(IF(INDEX('CENEPRED DISTRITAL'!$B:$XFD,
            _xlfn.XMATCH($F$1,'CENEPRED DISTRITAL'!$A:$A,0),
            _xlfn.XMATCH(A976,'CENEPRED DISTRITAL'!$B$1:$XFD$1,0)
        )&lt;&gt;"",        "CON COBERTURA CENEPRED",        "SIN COBERTURA CENEPRED"    ),    "SIN COBERTURA CENEPRED")</f>
        <v>SIN COBERTURA CENEPRED</v>
      </c>
      <c r="G976" t="str" cm="1">
        <f t="array" ref="G976">IFERROR(
    IF(
        INDEX(
            'CENEPRED DISTRITAL'!$B:$XFD,
            _xlfn.XMATCH($G$1,'CENEPRED DISTRITAL'!$A:$A,0),
            _xlfn.XMATCH(A976,'CENEPRED DISTRITAL'!$B$1:$XFD$1,0)
        )&lt;&gt;"",
        "CON COBERTURA CENEPRED",
        "SIN COBERTURA CENEPRED"
    ),
    "SIN COBERTURA CENEPRED"
)</f>
        <v>SIN COBERTURA CENEPRED</v>
      </c>
      <c r="H976" t="str" cm="1">
        <f t="array" ref="H976">IFERROR(
    IF(
        INDEX(
            'CENEPRED DISTRITAL'!$B:$XFD,
            _xlfn.XMATCH($H$1,'CENEPRED DISTRITAL'!$A:$A,0),
            _xlfn.XMATCH(A976,'CENEPRED DISTRITAL'!$B$1:$XFD$1,0)
        )&lt;&gt;"",
        "CON COBERTURA CENEPRED",
        "SIN COBERTURA CENEPRED"
    ),
    "SIN COBERTURA CENEPRED"
)</f>
        <v>SIN COBERTURA CENEPRED</v>
      </c>
    </row>
    <row r="977" spans="1:8" x14ac:dyDescent="0.35">
      <c r="A977" s="359">
        <v>100904</v>
      </c>
      <c r="B977" t="s">
        <v>36907</v>
      </c>
      <c r="C977">
        <v>1009</v>
      </c>
      <c r="D977">
        <v>10</v>
      </c>
      <c r="E977" t="str">
        <f>_xlfn.XLOOKUP(D977,'Ubigeo Departamental'!A:A,'Ubigeo Departamental'!B:B)</f>
        <v>Huánuco</v>
      </c>
      <c r="F977" t="str" cm="1">
        <f t="array" ref="F977">IFERROR(IF(INDEX('CENEPRED DISTRITAL'!$B:$XFD,
            _xlfn.XMATCH($F$1,'CENEPRED DISTRITAL'!$A:$A,0),
            _xlfn.XMATCH(A977,'CENEPRED DISTRITAL'!$B$1:$XFD$1,0)
        )&lt;&gt;"",        "CON COBERTURA CENEPRED",        "SIN COBERTURA CENEPRED"    ),    "SIN COBERTURA CENEPRED")</f>
        <v>SIN COBERTURA CENEPRED</v>
      </c>
      <c r="G977" t="str" cm="1">
        <f t="array" ref="G977">IFERROR(
    IF(
        INDEX(
            'CENEPRED DISTRITAL'!$B:$XFD,
            _xlfn.XMATCH($G$1,'CENEPRED DISTRITAL'!$A:$A,0),
            _xlfn.XMATCH(A977,'CENEPRED DISTRITAL'!$B$1:$XFD$1,0)
        )&lt;&gt;"",
        "CON COBERTURA CENEPRED",
        "SIN COBERTURA CENEPRED"
    ),
    "SIN COBERTURA CENEPRED"
)</f>
        <v>SIN COBERTURA CENEPRED</v>
      </c>
      <c r="H977" t="str" cm="1">
        <f t="array" ref="H977">IFERROR(
    IF(
        INDEX(
            'CENEPRED DISTRITAL'!$B:$XFD,
            _xlfn.XMATCH($H$1,'CENEPRED DISTRITAL'!$A:$A,0),
            _xlfn.XMATCH(A977,'CENEPRED DISTRITAL'!$B$1:$XFD$1,0)
        )&lt;&gt;"",
        "CON COBERTURA CENEPRED",
        "SIN COBERTURA CENEPRED"
    ),
    "SIN COBERTURA CENEPRED"
)</f>
        <v>SIN COBERTURA CENEPRED</v>
      </c>
    </row>
    <row r="978" spans="1:8" x14ac:dyDescent="0.35">
      <c r="A978" s="359">
        <v>100905</v>
      </c>
      <c r="B978" t="s">
        <v>34874</v>
      </c>
      <c r="C978">
        <v>1009</v>
      </c>
      <c r="D978">
        <v>10</v>
      </c>
      <c r="E978" t="str">
        <f>_xlfn.XLOOKUP(D978,'Ubigeo Departamental'!A:A,'Ubigeo Departamental'!B:B)</f>
        <v>Huánuco</v>
      </c>
      <c r="F978" t="str" cm="1">
        <f t="array" ref="F978">IFERROR(IF(INDEX('CENEPRED DISTRITAL'!$B:$XFD,
            _xlfn.XMATCH($F$1,'CENEPRED DISTRITAL'!$A:$A,0),
            _xlfn.XMATCH(A978,'CENEPRED DISTRITAL'!$B$1:$XFD$1,0)
        )&lt;&gt;"",        "CON COBERTURA CENEPRED",        "SIN COBERTURA CENEPRED"    ),    "SIN COBERTURA CENEPRED")</f>
        <v>SIN COBERTURA CENEPRED</v>
      </c>
      <c r="G978" t="str" cm="1">
        <f t="array" ref="G978">IFERROR(
    IF(
        INDEX(
            'CENEPRED DISTRITAL'!$B:$XFD,
            _xlfn.XMATCH($G$1,'CENEPRED DISTRITAL'!$A:$A,0),
            _xlfn.XMATCH(A978,'CENEPRED DISTRITAL'!$B$1:$XFD$1,0)
        )&lt;&gt;"",
        "CON COBERTURA CENEPRED",
        "SIN COBERTURA CENEPRED"
    ),
    "SIN COBERTURA CENEPRED"
)</f>
        <v>SIN COBERTURA CENEPRED</v>
      </c>
      <c r="H978" t="str" cm="1">
        <f t="array" ref="H978">IFERROR(
    IF(
        INDEX(
            'CENEPRED DISTRITAL'!$B:$XFD,
            _xlfn.XMATCH($H$1,'CENEPRED DISTRITAL'!$A:$A,0),
            _xlfn.XMATCH(A978,'CENEPRED DISTRITAL'!$B$1:$XFD$1,0)
        )&lt;&gt;"",
        "CON COBERTURA CENEPRED",
        "SIN COBERTURA CENEPRED"
    ),
    "SIN COBERTURA CENEPRED"
)</f>
        <v>SIN COBERTURA CENEPRED</v>
      </c>
    </row>
    <row r="979" spans="1:8" x14ac:dyDescent="0.35">
      <c r="A979" s="359">
        <v>101001</v>
      </c>
      <c r="B979" t="s">
        <v>36768</v>
      </c>
      <c r="C979">
        <v>1010</v>
      </c>
      <c r="D979">
        <v>10</v>
      </c>
      <c r="E979" t="str">
        <f>_xlfn.XLOOKUP(D979,'Ubigeo Departamental'!A:A,'Ubigeo Departamental'!B:B)</f>
        <v>Huánuco</v>
      </c>
      <c r="F979" t="str" cm="1">
        <f t="array" ref="F979">IFERROR(IF(INDEX('CENEPRED DISTRITAL'!$B:$XFD,
            _xlfn.XMATCH($F$1,'CENEPRED DISTRITAL'!$A:$A,0),
            _xlfn.XMATCH(A979,'CENEPRED DISTRITAL'!$B$1:$XFD$1,0)
        )&lt;&gt;"",        "CON COBERTURA CENEPRED",        "SIN COBERTURA CENEPRED"    ),    "SIN COBERTURA CENEPRED")</f>
        <v>SIN COBERTURA CENEPRED</v>
      </c>
      <c r="G979" t="str" cm="1">
        <f t="array" ref="G979">IFERROR(
    IF(
        INDEX(
            'CENEPRED DISTRITAL'!$B:$XFD,
            _xlfn.XMATCH($G$1,'CENEPRED DISTRITAL'!$A:$A,0),
            _xlfn.XMATCH(A979,'CENEPRED DISTRITAL'!$B$1:$XFD$1,0)
        )&lt;&gt;"",
        "CON COBERTURA CENEPRED",
        "SIN COBERTURA CENEPRED"
    ),
    "SIN COBERTURA CENEPRED"
)</f>
        <v>SIN COBERTURA CENEPRED</v>
      </c>
      <c r="H979" t="str" cm="1">
        <f t="array" ref="H979">IFERROR(
    IF(
        INDEX(
            'CENEPRED DISTRITAL'!$B:$XFD,
            _xlfn.XMATCH($H$1,'CENEPRED DISTRITAL'!$A:$A,0),
            _xlfn.XMATCH(A979,'CENEPRED DISTRITAL'!$B$1:$XFD$1,0)
        )&lt;&gt;"",
        "CON COBERTURA CENEPRED",
        "SIN COBERTURA CENEPRED"
    ),
    "SIN COBERTURA CENEPRED"
)</f>
        <v>SIN COBERTURA CENEPRED</v>
      </c>
    </row>
    <row r="980" spans="1:8" x14ac:dyDescent="0.35">
      <c r="A980" s="359">
        <v>101002</v>
      </c>
      <c r="B980" t="s">
        <v>34499</v>
      </c>
      <c r="C980">
        <v>1010</v>
      </c>
      <c r="D980">
        <v>10</v>
      </c>
      <c r="E980" t="str">
        <f>_xlfn.XLOOKUP(D980,'Ubigeo Departamental'!A:A,'Ubigeo Departamental'!B:B)</f>
        <v>Huánuco</v>
      </c>
      <c r="F980" t="str" cm="1">
        <f t="array" ref="F980">IFERROR(IF(INDEX('CENEPRED DISTRITAL'!$B:$XFD,
            _xlfn.XMATCH($F$1,'CENEPRED DISTRITAL'!$A:$A,0),
            _xlfn.XMATCH(A980,'CENEPRED DISTRITAL'!$B$1:$XFD$1,0)
        )&lt;&gt;"",        "CON COBERTURA CENEPRED",        "SIN COBERTURA CENEPRED"    ),    "SIN COBERTURA CENEPRED")</f>
        <v>SIN COBERTURA CENEPRED</v>
      </c>
      <c r="G980" t="str" cm="1">
        <f t="array" ref="G980">IFERROR(
    IF(
        INDEX(
            'CENEPRED DISTRITAL'!$B:$XFD,
            _xlfn.XMATCH($G$1,'CENEPRED DISTRITAL'!$A:$A,0),
            _xlfn.XMATCH(A980,'CENEPRED DISTRITAL'!$B$1:$XFD$1,0)
        )&lt;&gt;"",
        "CON COBERTURA CENEPRED",
        "SIN COBERTURA CENEPRED"
    ),
    "SIN COBERTURA CENEPRED"
)</f>
        <v>SIN COBERTURA CENEPRED</v>
      </c>
      <c r="H980" t="str" cm="1">
        <f t="array" ref="H980">IFERROR(
    IF(
        INDEX(
            'CENEPRED DISTRITAL'!$B:$XFD,
            _xlfn.XMATCH($H$1,'CENEPRED DISTRITAL'!$A:$A,0),
            _xlfn.XMATCH(A980,'CENEPRED DISTRITAL'!$B$1:$XFD$1,0)
        )&lt;&gt;"",
        "CON COBERTURA CENEPRED",
        "SIN COBERTURA CENEPRED"
    ),
    "SIN COBERTURA CENEPRED"
)</f>
        <v>SIN COBERTURA CENEPRED</v>
      </c>
    </row>
    <row r="981" spans="1:8" x14ac:dyDescent="0.35">
      <c r="A981" s="359">
        <v>101003</v>
      </c>
      <c r="B981" t="s">
        <v>36908</v>
      </c>
      <c r="C981">
        <v>1010</v>
      </c>
      <c r="D981">
        <v>10</v>
      </c>
      <c r="E981" t="str">
        <f>_xlfn.XLOOKUP(D981,'Ubigeo Departamental'!A:A,'Ubigeo Departamental'!B:B)</f>
        <v>Huánuco</v>
      </c>
      <c r="F981" t="str" cm="1">
        <f t="array" ref="F981">IFERROR(IF(INDEX('CENEPRED DISTRITAL'!$B:$XFD,
            _xlfn.XMATCH($F$1,'CENEPRED DISTRITAL'!$A:$A,0),
            _xlfn.XMATCH(A981,'CENEPRED DISTRITAL'!$B$1:$XFD$1,0)
        )&lt;&gt;"",        "CON COBERTURA CENEPRED",        "SIN COBERTURA CENEPRED"    ),    "SIN COBERTURA CENEPRED")</f>
        <v>SIN COBERTURA CENEPRED</v>
      </c>
      <c r="G981" t="str" cm="1">
        <f t="array" ref="G981">IFERROR(
    IF(
        INDEX(
            'CENEPRED DISTRITAL'!$B:$XFD,
            _xlfn.XMATCH($G$1,'CENEPRED DISTRITAL'!$A:$A,0),
            _xlfn.XMATCH(A981,'CENEPRED DISTRITAL'!$B$1:$XFD$1,0)
        )&lt;&gt;"",
        "CON COBERTURA CENEPRED",
        "SIN COBERTURA CENEPRED"
    ),
    "SIN COBERTURA CENEPRED"
)</f>
        <v>SIN COBERTURA CENEPRED</v>
      </c>
      <c r="H981" t="str" cm="1">
        <f t="array" ref="H981">IFERROR(
    IF(
        INDEX(
            'CENEPRED DISTRITAL'!$B:$XFD,
            _xlfn.XMATCH($H$1,'CENEPRED DISTRITAL'!$A:$A,0),
            _xlfn.XMATCH(A981,'CENEPRED DISTRITAL'!$B$1:$XFD$1,0)
        )&lt;&gt;"",
        "CON COBERTURA CENEPRED",
        "SIN COBERTURA CENEPRED"
    ),
    "SIN COBERTURA CENEPRED"
)</f>
        <v>SIN COBERTURA CENEPRED</v>
      </c>
    </row>
    <row r="982" spans="1:8" x14ac:dyDescent="0.35">
      <c r="A982" s="359">
        <v>101004</v>
      </c>
      <c r="B982" t="s">
        <v>34643</v>
      </c>
      <c r="C982">
        <v>1010</v>
      </c>
      <c r="D982">
        <v>10</v>
      </c>
      <c r="E982" t="str">
        <f>_xlfn.XLOOKUP(D982,'Ubigeo Departamental'!A:A,'Ubigeo Departamental'!B:B)</f>
        <v>Huánuco</v>
      </c>
      <c r="F982" t="str" cm="1">
        <f t="array" ref="F982">IFERROR(IF(INDEX('CENEPRED DISTRITAL'!$B:$XFD,
            _xlfn.XMATCH($F$1,'CENEPRED DISTRITAL'!$A:$A,0),
            _xlfn.XMATCH(A982,'CENEPRED DISTRITAL'!$B$1:$XFD$1,0)
        )&lt;&gt;"",        "CON COBERTURA CENEPRED",        "SIN COBERTURA CENEPRED"    ),    "SIN COBERTURA CENEPRED")</f>
        <v>SIN COBERTURA CENEPRED</v>
      </c>
      <c r="G982" t="str" cm="1">
        <f t="array" ref="G982">IFERROR(
    IF(
        INDEX(
            'CENEPRED DISTRITAL'!$B:$XFD,
            _xlfn.XMATCH($G$1,'CENEPRED DISTRITAL'!$A:$A,0),
            _xlfn.XMATCH(A982,'CENEPRED DISTRITAL'!$B$1:$XFD$1,0)
        )&lt;&gt;"",
        "CON COBERTURA CENEPRED",
        "SIN COBERTURA CENEPRED"
    ),
    "SIN COBERTURA CENEPRED"
)</f>
        <v>SIN COBERTURA CENEPRED</v>
      </c>
      <c r="H982" t="str" cm="1">
        <f t="array" ref="H982">IFERROR(
    IF(
        INDEX(
            'CENEPRED DISTRITAL'!$B:$XFD,
            _xlfn.XMATCH($H$1,'CENEPRED DISTRITAL'!$A:$A,0),
            _xlfn.XMATCH(A982,'CENEPRED DISTRITAL'!$B$1:$XFD$1,0)
        )&lt;&gt;"",
        "CON COBERTURA CENEPRED",
        "SIN COBERTURA CENEPRED"
    ),
    "SIN COBERTURA CENEPRED"
)</f>
        <v>SIN COBERTURA CENEPRED</v>
      </c>
    </row>
    <row r="983" spans="1:8" x14ac:dyDescent="0.35">
      <c r="A983" s="359">
        <v>101005</v>
      </c>
      <c r="B983" t="s">
        <v>34875</v>
      </c>
      <c r="C983">
        <v>1010</v>
      </c>
      <c r="D983">
        <v>10</v>
      </c>
      <c r="E983" t="str">
        <f>_xlfn.XLOOKUP(D983,'Ubigeo Departamental'!A:A,'Ubigeo Departamental'!B:B)</f>
        <v>Huánuco</v>
      </c>
      <c r="F983" t="str" cm="1">
        <f t="array" ref="F983">IFERROR(IF(INDEX('CENEPRED DISTRITAL'!$B:$XFD,
            _xlfn.XMATCH($F$1,'CENEPRED DISTRITAL'!$A:$A,0),
            _xlfn.XMATCH(A983,'CENEPRED DISTRITAL'!$B$1:$XFD$1,0)
        )&lt;&gt;"",        "CON COBERTURA CENEPRED",        "SIN COBERTURA CENEPRED"    ),    "SIN COBERTURA CENEPRED")</f>
        <v>SIN COBERTURA CENEPRED</v>
      </c>
      <c r="G983" t="str" cm="1">
        <f t="array" ref="G983">IFERROR(
    IF(
        INDEX(
            'CENEPRED DISTRITAL'!$B:$XFD,
            _xlfn.XMATCH($G$1,'CENEPRED DISTRITAL'!$A:$A,0),
            _xlfn.XMATCH(A983,'CENEPRED DISTRITAL'!$B$1:$XFD$1,0)
        )&lt;&gt;"",
        "CON COBERTURA CENEPRED",
        "SIN COBERTURA CENEPRED"
    ),
    "SIN COBERTURA CENEPRED"
)</f>
        <v>SIN COBERTURA CENEPRED</v>
      </c>
      <c r="H983" t="str" cm="1">
        <f t="array" ref="H983">IFERROR(
    IF(
        INDEX(
            'CENEPRED DISTRITAL'!$B:$XFD,
            _xlfn.XMATCH($H$1,'CENEPRED DISTRITAL'!$A:$A,0),
            _xlfn.XMATCH(A983,'CENEPRED DISTRITAL'!$B$1:$XFD$1,0)
        )&lt;&gt;"",
        "CON COBERTURA CENEPRED",
        "SIN COBERTURA CENEPRED"
    ),
    "SIN COBERTURA CENEPRED"
)</f>
        <v>SIN COBERTURA CENEPRED</v>
      </c>
    </row>
    <row r="984" spans="1:8" x14ac:dyDescent="0.35">
      <c r="A984" s="359">
        <v>101006</v>
      </c>
      <c r="B984" t="s">
        <v>36909</v>
      </c>
      <c r="C984">
        <v>1010</v>
      </c>
      <c r="D984">
        <v>10</v>
      </c>
      <c r="E984" t="str">
        <f>_xlfn.XLOOKUP(D984,'Ubigeo Departamental'!A:A,'Ubigeo Departamental'!B:B)</f>
        <v>Huánuco</v>
      </c>
      <c r="F984" t="str" cm="1">
        <f t="array" ref="F984">IFERROR(IF(INDEX('CENEPRED DISTRITAL'!$B:$XFD,
            _xlfn.XMATCH($F$1,'CENEPRED DISTRITAL'!$A:$A,0),
            _xlfn.XMATCH(A984,'CENEPRED DISTRITAL'!$B$1:$XFD$1,0)
        )&lt;&gt;"",        "CON COBERTURA CENEPRED",        "SIN COBERTURA CENEPRED"    ),    "SIN COBERTURA CENEPRED")</f>
        <v>SIN COBERTURA CENEPRED</v>
      </c>
      <c r="G984" t="str" cm="1">
        <f t="array" ref="G984">IFERROR(
    IF(
        INDEX(
            'CENEPRED DISTRITAL'!$B:$XFD,
            _xlfn.XMATCH($G$1,'CENEPRED DISTRITAL'!$A:$A,0),
            _xlfn.XMATCH(A984,'CENEPRED DISTRITAL'!$B$1:$XFD$1,0)
        )&lt;&gt;"",
        "CON COBERTURA CENEPRED",
        "SIN COBERTURA CENEPRED"
    ),
    "SIN COBERTURA CENEPRED"
)</f>
        <v>SIN COBERTURA CENEPRED</v>
      </c>
      <c r="H984" t="str" cm="1">
        <f t="array" ref="H984">IFERROR(
    IF(
        INDEX(
            'CENEPRED DISTRITAL'!$B:$XFD,
            _xlfn.XMATCH($H$1,'CENEPRED DISTRITAL'!$A:$A,0),
            _xlfn.XMATCH(A984,'CENEPRED DISTRITAL'!$B$1:$XFD$1,0)
        )&lt;&gt;"",
        "CON COBERTURA CENEPRED",
        "SIN COBERTURA CENEPRED"
    ),
    "SIN COBERTURA CENEPRED"
)</f>
        <v>SIN COBERTURA CENEPRED</v>
      </c>
    </row>
    <row r="985" spans="1:8" x14ac:dyDescent="0.35">
      <c r="A985" s="359">
        <v>101007</v>
      </c>
      <c r="B985" t="s">
        <v>36910</v>
      </c>
      <c r="C985">
        <v>1010</v>
      </c>
      <c r="D985">
        <v>10</v>
      </c>
      <c r="E985" t="str">
        <f>_xlfn.XLOOKUP(D985,'Ubigeo Departamental'!A:A,'Ubigeo Departamental'!B:B)</f>
        <v>Huánuco</v>
      </c>
      <c r="F985" t="str" cm="1">
        <f t="array" ref="F985">IFERROR(IF(INDEX('CENEPRED DISTRITAL'!$B:$XFD,
            _xlfn.XMATCH($F$1,'CENEPRED DISTRITAL'!$A:$A,0),
            _xlfn.XMATCH(A985,'CENEPRED DISTRITAL'!$B$1:$XFD$1,0)
        )&lt;&gt;"",        "CON COBERTURA CENEPRED",        "SIN COBERTURA CENEPRED"    ),    "SIN COBERTURA CENEPRED")</f>
        <v>SIN COBERTURA CENEPRED</v>
      </c>
      <c r="G985" t="str" cm="1">
        <f t="array" ref="G985">IFERROR(
    IF(
        INDEX(
            'CENEPRED DISTRITAL'!$B:$XFD,
            _xlfn.XMATCH($G$1,'CENEPRED DISTRITAL'!$A:$A,0),
            _xlfn.XMATCH(A985,'CENEPRED DISTRITAL'!$B$1:$XFD$1,0)
        )&lt;&gt;"",
        "CON COBERTURA CENEPRED",
        "SIN COBERTURA CENEPRED"
    ),
    "SIN COBERTURA CENEPRED"
)</f>
        <v>SIN COBERTURA CENEPRED</v>
      </c>
      <c r="H985" t="str" cm="1">
        <f t="array" ref="H985">IFERROR(
    IF(
        INDEX(
            'CENEPRED DISTRITAL'!$B:$XFD,
            _xlfn.XMATCH($H$1,'CENEPRED DISTRITAL'!$A:$A,0),
            _xlfn.XMATCH(A985,'CENEPRED DISTRITAL'!$B$1:$XFD$1,0)
        )&lt;&gt;"",
        "CON COBERTURA CENEPRED",
        "SIN COBERTURA CENEPRED"
    ),
    "SIN COBERTURA CENEPRED"
)</f>
        <v>SIN COBERTURA CENEPRED</v>
      </c>
    </row>
    <row r="986" spans="1:8" x14ac:dyDescent="0.35">
      <c r="A986" s="359">
        <v>101101</v>
      </c>
      <c r="B986" t="s">
        <v>34171</v>
      </c>
      <c r="C986">
        <v>1011</v>
      </c>
      <c r="D986">
        <v>10</v>
      </c>
      <c r="E986" t="str">
        <f>_xlfn.XLOOKUP(D986,'Ubigeo Departamental'!A:A,'Ubigeo Departamental'!B:B)</f>
        <v>Huánuco</v>
      </c>
      <c r="F986" t="str" cm="1">
        <f t="array" ref="F986">IFERROR(IF(INDEX('CENEPRED DISTRITAL'!$B:$XFD,
            _xlfn.XMATCH($F$1,'CENEPRED DISTRITAL'!$A:$A,0),
            _xlfn.XMATCH(A986,'CENEPRED DISTRITAL'!$B$1:$XFD$1,0)
        )&lt;&gt;"",        "CON COBERTURA CENEPRED",        "SIN COBERTURA CENEPRED"    ),    "SIN COBERTURA CENEPRED")</f>
        <v>SIN COBERTURA CENEPRED</v>
      </c>
      <c r="G986" t="str" cm="1">
        <f t="array" ref="G986">IFERROR(
    IF(
        INDEX(
            'CENEPRED DISTRITAL'!$B:$XFD,
            _xlfn.XMATCH($G$1,'CENEPRED DISTRITAL'!$A:$A,0),
            _xlfn.XMATCH(A986,'CENEPRED DISTRITAL'!$B$1:$XFD$1,0)
        )&lt;&gt;"",
        "CON COBERTURA CENEPRED",
        "SIN COBERTURA CENEPRED"
    ),
    "SIN COBERTURA CENEPRED"
)</f>
        <v>SIN COBERTURA CENEPRED</v>
      </c>
      <c r="H986" t="str" cm="1">
        <f t="array" ref="H986">IFERROR(
    IF(
        INDEX(
            'CENEPRED DISTRITAL'!$B:$XFD,
            _xlfn.XMATCH($H$1,'CENEPRED DISTRITAL'!$A:$A,0),
            _xlfn.XMATCH(A986,'CENEPRED DISTRITAL'!$B$1:$XFD$1,0)
        )&lt;&gt;"",
        "CON COBERTURA CENEPRED",
        "SIN COBERTURA CENEPRED"
    ),
    "SIN COBERTURA CENEPRED"
)</f>
        <v>SIN COBERTURA CENEPRED</v>
      </c>
    </row>
    <row r="987" spans="1:8" x14ac:dyDescent="0.35">
      <c r="A987" s="359">
        <v>101102</v>
      </c>
      <c r="B987" t="s">
        <v>34428</v>
      </c>
      <c r="C987">
        <v>1011</v>
      </c>
      <c r="D987">
        <v>10</v>
      </c>
      <c r="E987" t="str">
        <f>_xlfn.XLOOKUP(D987,'Ubigeo Departamental'!A:A,'Ubigeo Departamental'!B:B)</f>
        <v>Huánuco</v>
      </c>
      <c r="F987" t="str" cm="1">
        <f t="array" ref="F987">IFERROR(IF(INDEX('CENEPRED DISTRITAL'!$B:$XFD,
            _xlfn.XMATCH($F$1,'CENEPRED DISTRITAL'!$A:$A,0),
            _xlfn.XMATCH(A987,'CENEPRED DISTRITAL'!$B$1:$XFD$1,0)
        )&lt;&gt;"",        "CON COBERTURA CENEPRED",        "SIN COBERTURA CENEPRED"    ),    "SIN COBERTURA CENEPRED")</f>
        <v>SIN COBERTURA CENEPRED</v>
      </c>
      <c r="G987" t="str" cm="1">
        <f t="array" ref="G987">IFERROR(
    IF(
        INDEX(
            'CENEPRED DISTRITAL'!$B:$XFD,
            _xlfn.XMATCH($G$1,'CENEPRED DISTRITAL'!$A:$A,0),
            _xlfn.XMATCH(A987,'CENEPRED DISTRITAL'!$B$1:$XFD$1,0)
        )&lt;&gt;"",
        "CON COBERTURA CENEPRED",
        "SIN COBERTURA CENEPRED"
    ),
    "SIN COBERTURA CENEPRED"
)</f>
        <v>SIN COBERTURA CENEPRED</v>
      </c>
      <c r="H987" t="str" cm="1">
        <f t="array" ref="H987">IFERROR(
    IF(
        INDEX(
            'CENEPRED DISTRITAL'!$B:$XFD,
            _xlfn.XMATCH($H$1,'CENEPRED DISTRITAL'!$A:$A,0),
            _xlfn.XMATCH(A987,'CENEPRED DISTRITAL'!$B$1:$XFD$1,0)
        )&lt;&gt;"",
        "CON COBERTURA CENEPRED",
        "SIN COBERTURA CENEPRED"
    ),
    "SIN COBERTURA CENEPRED"
)</f>
        <v>SIN COBERTURA CENEPRED</v>
      </c>
    </row>
    <row r="988" spans="1:8" x14ac:dyDescent="0.35">
      <c r="A988" s="359">
        <v>101103</v>
      </c>
      <c r="B988" t="s">
        <v>36911</v>
      </c>
      <c r="C988">
        <v>1011</v>
      </c>
      <c r="D988">
        <v>10</v>
      </c>
      <c r="E988" t="str">
        <f>_xlfn.XLOOKUP(D988,'Ubigeo Departamental'!A:A,'Ubigeo Departamental'!B:B)</f>
        <v>Huánuco</v>
      </c>
      <c r="F988" t="str" cm="1">
        <f t="array" ref="F988">IFERROR(IF(INDEX('CENEPRED DISTRITAL'!$B:$XFD,
            _xlfn.XMATCH($F$1,'CENEPRED DISTRITAL'!$A:$A,0),
            _xlfn.XMATCH(A988,'CENEPRED DISTRITAL'!$B$1:$XFD$1,0)
        )&lt;&gt;"",        "CON COBERTURA CENEPRED",        "SIN COBERTURA CENEPRED"    ),    "SIN COBERTURA CENEPRED")</f>
        <v>SIN COBERTURA CENEPRED</v>
      </c>
      <c r="G988" t="str" cm="1">
        <f t="array" ref="G988">IFERROR(
    IF(
        INDEX(
            'CENEPRED DISTRITAL'!$B:$XFD,
            _xlfn.XMATCH($G$1,'CENEPRED DISTRITAL'!$A:$A,0),
            _xlfn.XMATCH(A988,'CENEPRED DISTRITAL'!$B$1:$XFD$1,0)
        )&lt;&gt;"",
        "CON COBERTURA CENEPRED",
        "SIN COBERTURA CENEPRED"
    ),
    "SIN COBERTURA CENEPRED"
)</f>
        <v>SIN COBERTURA CENEPRED</v>
      </c>
      <c r="H988" t="str" cm="1">
        <f t="array" ref="H988">IFERROR(
    IF(
        INDEX(
            'CENEPRED DISTRITAL'!$B:$XFD,
            _xlfn.XMATCH($H$1,'CENEPRED DISTRITAL'!$A:$A,0),
            _xlfn.XMATCH(A988,'CENEPRED DISTRITAL'!$B$1:$XFD$1,0)
        )&lt;&gt;"",
        "CON COBERTURA CENEPRED",
        "SIN COBERTURA CENEPRED"
    ),
    "SIN COBERTURA CENEPRED"
)</f>
        <v>SIN COBERTURA CENEPRED</v>
      </c>
    </row>
    <row r="989" spans="1:8" x14ac:dyDescent="0.35">
      <c r="A989" s="359">
        <v>101104</v>
      </c>
      <c r="B989" t="s">
        <v>34211</v>
      </c>
      <c r="C989">
        <v>1011</v>
      </c>
      <c r="D989">
        <v>10</v>
      </c>
      <c r="E989" t="str">
        <f>_xlfn.XLOOKUP(D989,'Ubigeo Departamental'!A:A,'Ubigeo Departamental'!B:B)</f>
        <v>Huánuco</v>
      </c>
      <c r="F989" t="str" cm="1">
        <f t="array" ref="F989">IFERROR(IF(INDEX('CENEPRED DISTRITAL'!$B:$XFD,
            _xlfn.XMATCH($F$1,'CENEPRED DISTRITAL'!$A:$A,0),
            _xlfn.XMATCH(A989,'CENEPRED DISTRITAL'!$B$1:$XFD$1,0)
        )&lt;&gt;"",        "CON COBERTURA CENEPRED",        "SIN COBERTURA CENEPRED"    ),    "SIN COBERTURA CENEPRED")</f>
        <v>SIN COBERTURA CENEPRED</v>
      </c>
      <c r="G989" t="str" cm="1">
        <f t="array" ref="G989">IFERROR(
    IF(
        INDEX(
            'CENEPRED DISTRITAL'!$B:$XFD,
            _xlfn.XMATCH($G$1,'CENEPRED DISTRITAL'!$A:$A,0),
            _xlfn.XMATCH(A989,'CENEPRED DISTRITAL'!$B$1:$XFD$1,0)
        )&lt;&gt;"",
        "CON COBERTURA CENEPRED",
        "SIN COBERTURA CENEPRED"
    ),
    "SIN COBERTURA CENEPRED"
)</f>
        <v>SIN COBERTURA CENEPRED</v>
      </c>
      <c r="H989" t="str" cm="1">
        <f t="array" ref="H989">IFERROR(
    IF(
        INDEX(
            'CENEPRED DISTRITAL'!$B:$XFD,
            _xlfn.XMATCH($H$1,'CENEPRED DISTRITAL'!$A:$A,0),
            _xlfn.XMATCH(A989,'CENEPRED DISTRITAL'!$B$1:$XFD$1,0)
        )&lt;&gt;"",
        "CON COBERTURA CENEPRED",
        "SIN COBERTURA CENEPRED"
    ),
    "SIN COBERTURA CENEPRED"
)</f>
        <v>SIN COBERTURA CENEPRED</v>
      </c>
    </row>
    <row r="990" spans="1:8" x14ac:dyDescent="0.35">
      <c r="A990" s="359">
        <v>101105</v>
      </c>
      <c r="B990" t="s">
        <v>34876</v>
      </c>
      <c r="C990">
        <v>1011</v>
      </c>
      <c r="D990">
        <v>10</v>
      </c>
      <c r="E990" t="str">
        <f>_xlfn.XLOOKUP(D990,'Ubigeo Departamental'!A:A,'Ubigeo Departamental'!B:B)</f>
        <v>Huánuco</v>
      </c>
      <c r="F990" t="str" cm="1">
        <f t="array" ref="F990">IFERROR(IF(INDEX('CENEPRED DISTRITAL'!$B:$XFD,
            _xlfn.XMATCH($F$1,'CENEPRED DISTRITAL'!$A:$A,0),
            _xlfn.XMATCH(A990,'CENEPRED DISTRITAL'!$B$1:$XFD$1,0)
        )&lt;&gt;"",        "CON COBERTURA CENEPRED",        "SIN COBERTURA CENEPRED"    ),    "SIN COBERTURA CENEPRED")</f>
        <v>SIN COBERTURA CENEPRED</v>
      </c>
      <c r="G990" t="str" cm="1">
        <f t="array" ref="G990">IFERROR(
    IF(
        INDEX(
            'CENEPRED DISTRITAL'!$B:$XFD,
            _xlfn.XMATCH($G$1,'CENEPRED DISTRITAL'!$A:$A,0),
            _xlfn.XMATCH(A990,'CENEPRED DISTRITAL'!$B$1:$XFD$1,0)
        )&lt;&gt;"",
        "CON COBERTURA CENEPRED",
        "SIN COBERTURA CENEPRED"
    ),
    "SIN COBERTURA CENEPRED"
)</f>
        <v>SIN COBERTURA CENEPRED</v>
      </c>
      <c r="H990" t="str" cm="1">
        <f t="array" ref="H990">IFERROR(
    IF(
        INDEX(
            'CENEPRED DISTRITAL'!$B:$XFD,
            _xlfn.XMATCH($H$1,'CENEPRED DISTRITAL'!$A:$A,0),
            _xlfn.XMATCH(A990,'CENEPRED DISTRITAL'!$B$1:$XFD$1,0)
        )&lt;&gt;"",
        "CON COBERTURA CENEPRED",
        "SIN COBERTURA CENEPRED"
    ),
    "SIN COBERTURA CENEPRED"
)</f>
        <v>SIN COBERTURA CENEPRED</v>
      </c>
    </row>
    <row r="991" spans="1:8" x14ac:dyDescent="0.35">
      <c r="A991" s="359">
        <v>101106</v>
      </c>
      <c r="B991" t="s">
        <v>36912</v>
      </c>
      <c r="C991">
        <v>1011</v>
      </c>
      <c r="D991">
        <v>10</v>
      </c>
      <c r="E991" t="str">
        <f>_xlfn.XLOOKUP(D991,'Ubigeo Departamental'!A:A,'Ubigeo Departamental'!B:B)</f>
        <v>Huánuco</v>
      </c>
      <c r="F991" t="str" cm="1">
        <f t="array" ref="F991">IFERROR(IF(INDEX('CENEPRED DISTRITAL'!$B:$XFD,
            _xlfn.XMATCH($F$1,'CENEPRED DISTRITAL'!$A:$A,0),
            _xlfn.XMATCH(A991,'CENEPRED DISTRITAL'!$B$1:$XFD$1,0)
        )&lt;&gt;"",        "CON COBERTURA CENEPRED",        "SIN COBERTURA CENEPRED"    ),    "SIN COBERTURA CENEPRED")</f>
        <v>SIN COBERTURA CENEPRED</v>
      </c>
      <c r="G991" t="str" cm="1">
        <f t="array" ref="G991">IFERROR(
    IF(
        INDEX(
            'CENEPRED DISTRITAL'!$B:$XFD,
            _xlfn.XMATCH($G$1,'CENEPRED DISTRITAL'!$A:$A,0),
            _xlfn.XMATCH(A991,'CENEPRED DISTRITAL'!$B$1:$XFD$1,0)
        )&lt;&gt;"",
        "CON COBERTURA CENEPRED",
        "SIN COBERTURA CENEPRED"
    ),
    "SIN COBERTURA CENEPRED"
)</f>
        <v>SIN COBERTURA CENEPRED</v>
      </c>
      <c r="H991" t="str" cm="1">
        <f t="array" ref="H991">IFERROR(
    IF(
        INDEX(
            'CENEPRED DISTRITAL'!$B:$XFD,
            _xlfn.XMATCH($H$1,'CENEPRED DISTRITAL'!$A:$A,0),
            _xlfn.XMATCH(A991,'CENEPRED DISTRITAL'!$B$1:$XFD$1,0)
        )&lt;&gt;"",
        "CON COBERTURA CENEPRED",
        "SIN COBERTURA CENEPRED"
    ),
    "SIN COBERTURA CENEPRED"
)</f>
        <v>SIN COBERTURA CENEPRED</v>
      </c>
    </row>
    <row r="992" spans="1:8" x14ac:dyDescent="0.35">
      <c r="A992" s="359">
        <v>101107</v>
      </c>
      <c r="B992" t="s">
        <v>34591</v>
      </c>
      <c r="C992">
        <v>1011</v>
      </c>
      <c r="D992">
        <v>10</v>
      </c>
      <c r="E992" t="str">
        <f>_xlfn.XLOOKUP(D992,'Ubigeo Departamental'!A:A,'Ubigeo Departamental'!B:B)</f>
        <v>Huánuco</v>
      </c>
      <c r="F992" t="str" cm="1">
        <f t="array" ref="F992">IFERROR(IF(INDEX('CENEPRED DISTRITAL'!$B:$XFD,
            _xlfn.XMATCH($F$1,'CENEPRED DISTRITAL'!$A:$A,0),
            _xlfn.XMATCH(A992,'CENEPRED DISTRITAL'!$B$1:$XFD$1,0)
        )&lt;&gt;"",        "CON COBERTURA CENEPRED",        "SIN COBERTURA CENEPRED"    ),    "SIN COBERTURA CENEPRED")</f>
        <v>SIN COBERTURA CENEPRED</v>
      </c>
      <c r="G992" t="str" cm="1">
        <f t="array" ref="G992">IFERROR(
    IF(
        INDEX(
            'CENEPRED DISTRITAL'!$B:$XFD,
            _xlfn.XMATCH($G$1,'CENEPRED DISTRITAL'!$A:$A,0),
            _xlfn.XMATCH(A992,'CENEPRED DISTRITAL'!$B$1:$XFD$1,0)
        )&lt;&gt;"",
        "CON COBERTURA CENEPRED",
        "SIN COBERTURA CENEPRED"
    ),
    "SIN COBERTURA CENEPRED"
)</f>
        <v>SIN COBERTURA CENEPRED</v>
      </c>
      <c r="H992" t="str" cm="1">
        <f t="array" ref="H992">IFERROR(
    IF(
        INDEX(
            'CENEPRED DISTRITAL'!$B:$XFD,
            _xlfn.XMATCH($H$1,'CENEPRED DISTRITAL'!$A:$A,0),
            _xlfn.XMATCH(A992,'CENEPRED DISTRITAL'!$B$1:$XFD$1,0)
        )&lt;&gt;"",
        "CON COBERTURA CENEPRED",
        "SIN COBERTURA CENEPRED"
    ),
    "SIN COBERTURA CENEPRED"
)</f>
        <v>SIN COBERTURA CENEPRED</v>
      </c>
    </row>
    <row r="993" spans="1:8" x14ac:dyDescent="0.35">
      <c r="A993" s="359">
        <v>101108</v>
      </c>
      <c r="B993" t="s">
        <v>36913</v>
      </c>
      <c r="C993">
        <v>1011</v>
      </c>
      <c r="D993">
        <v>10</v>
      </c>
      <c r="E993" t="str">
        <f>_xlfn.XLOOKUP(D993,'Ubigeo Departamental'!A:A,'Ubigeo Departamental'!B:B)</f>
        <v>Huánuco</v>
      </c>
      <c r="F993" t="str" cm="1">
        <f t="array" ref="F993">IFERROR(IF(INDEX('CENEPRED DISTRITAL'!$B:$XFD,
            _xlfn.XMATCH($F$1,'CENEPRED DISTRITAL'!$A:$A,0),
            _xlfn.XMATCH(A993,'CENEPRED DISTRITAL'!$B$1:$XFD$1,0)
        )&lt;&gt;"",        "CON COBERTURA CENEPRED",        "SIN COBERTURA CENEPRED"    ),    "SIN COBERTURA CENEPRED")</f>
        <v>SIN COBERTURA CENEPRED</v>
      </c>
      <c r="G993" t="str" cm="1">
        <f t="array" ref="G993">IFERROR(
    IF(
        INDEX(
            'CENEPRED DISTRITAL'!$B:$XFD,
            _xlfn.XMATCH($G$1,'CENEPRED DISTRITAL'!$A:$A,0),
            _xlfn.XMATCH(A993,'CENEPRED DISTRITAL'!$B$1:$XFD$1,0)
        )&lt;&gt;"",
        "CON COBERTURA CENEPRED",
        "SIN COBERTURA CENEPRED"
    ),
    "SIN COBERTURA CENEPRED"
)</f>
        <v>SIN COBERTURA CENEPRED</v>
      </c>
      <c r="H993" t="str" cm="1">
        <f t="array" ref="H993">IFERROR(
    IF(
        INDEX(
            'CENEPRED DISTRITAL'!$B:$XFD,
            _xlfn.XMATCH($H$1,'CENEPRED DISTRITAL'!$A:$A,0),
            _xlfn.XMATCH(A993,'CENEPRED DISTRITAL'!$B$1:$XFD$1,0)
        )&lt;&gt;"",
        "CON COBERTURA CENEPRED",
        "SIN COBERTURA CENEPRED"
    ),
    "SIN COBERTURA CENEPRED"
)</f>
        <v>SIN COBERTURA CENEPRED</v>
      </c>
    </row>
    <row r="994" spans="1:8" x14ac:dyDescent="0.35">
      <c r="A994" s="359">
        <v>110101</v>
      </c>
      <c r="B994" t="s">
        <v>144</v>
      </c>
      <c r="C994">
        <v>1101</v>
      </c>
      <c r="D994">
        <v>11</v>
      </c>
      <c r="E994" t="str">
        <f>_xlfn.XLOOKUP(D994,'Ubigeo Departamental'!A:A,'Ubigeo Departamental'!B:B)</f>
        <v>Ica</v>
      </c>
      <c r="F994" t="str" cm="1">
        <f t="array" ref="F994">IFERROR(IF(INDEX('CENEPRED DISTRITAL'!$B:$XFD,
            _xlfn.XMATCH($F$1,'CENEPRED DISTRITAL'!$A:$A,0),
            _xlfn.XMATCH(A994,'CENEPRED DISTRITAL'!$B$1:$XFD$1,0)
        )&lt;&gt;"",        "CON COBERTURA CENEPRED",        "SIN COBERTURA CENEPRED"    ),    "SIN COBERTURA CENEPRED")</f>
        <v>CON COBERTURA CENEPRED</v>
      </c>
      <c r="G994" t="str" cm="1">
        <f t="array" ref="G994">IFERROR(
    IF(
        INDEX(
            'CENEPRED DISTRITAL'!$B:$XFD,
            _xlfn.XMATCH($G$1,'CENEPRED DISTRITAL'!$A:$A,0),
            _xlfn.XMATCH(A994,'CENEPRED DISTRITAL'!$B$1:$XFD$1,0)
        )&lt;&gt;"",
        "CON COBERTURA CENEPRED",
        "SIN COBERTURA CENEPRED"
    ),
    "SIN COBERTURA CENEPRED"
)</f>
        <v>CON COBERTURA CENEPRED</v>
      </c>
      <c r="H994" t="str" cm="1">
        <f t="array" ref="H994">IFERROR(
    IF(
        INDEX(
            'CENEPRED DISTRITAL'!$B:$XFD,
            _xlfn.XMATCH($H$1,'CENEPRED DISTRITAL'!$A:$A,0),
            _xlfn.XMATCH(A994,'CENEPRED DISTRITAL'!$B$1:$XFD$1,0)
        )&lt;&gt;"",
        "CON COBERTURA CENEPRED",
        "SIN COBERTURA CENEPRED"
    ),
    "SIN COBERTURA CENEPRED"
)</f>
        <v>SIN COBERTURA CENEPRED</v>
      </c>
    </row>
    <row r="995" spans="1:8" x14ac:dyDescent="0.35">
      <c r="A995" s="359">
        <v>110102</v>
      </c>
      <c r="B995" t="s">
        <v>34056</v>
      </c>
      <c r="C995">
        <v>1101</v>
      </c>
      <c r="D995">
        <v>11</v>
      </c>
      <c r="E995" t="str">
        <f>_xlfn.XLOOKUP(D995,'Ubigeo Departamental'!A:A,'Ubigeo Departamental'!B:B)</f>
        <v>Ica</v>
      </c>
      <c r="F995" t="str" cm="1">
        <f t="array" ref="F995">IFERROR(IF(INDEX('CENEPRED DISTRITAL'!$B:$XFD,
            _xlfn.XMATCH($F$1,'CENEPRED DISTRITAL'!$A:$A,0),
            _xlfn.XMATCH(A995,'CENEPRED DISTRITAL'!$B$1:$XFD$1,0)
        )&lt;&gt;"",        "CON COBERTURA CENEPRED",        "SIN COBERTURA CENEPRED"    ),    "SIN COBERTURA CENEPRED")</f>
        <v>SIN COBERTURA CENEPRED</v>
      </c>
      <c r="G995" t="str" cm="1">
        <f t="array" ref="G995">IFERROR(
    IF(
        INDEX(
            'CENEPRED DISTRITAL'!$B:$XFD,
            _xlfn.XMATCH($G$1,'CENEPRED DISTRITAL'!$A:$A,0),
            _xlfn.XMATCH(A995,'CENEPRED DISTRITAL'!$B$1:$XFD$1,0)
        )&lt;&gt;"",
        "CON COBERTURA CENEPRED",
        "SIN COBERTURA CENEPRED"
    ),
    "SIN COBERTURA CENEPRED"
)</f>
        <v>SIN COBERTURA CENEPRED</v>
      </c>
      <c r="H995" t="str" cm="1">
        <f t="array" ref="H995">IFERROR(
    IF(
        INDEX(
            'CENEPRED DISTRITAL'!$B:$XFD,
            _xlfn.XMATCH($H$1,'CENEPRED DISTRITAL'!$A:$A,0),
            _xlfn.XMATCH(A995,'CENEPRED DISTRITAL'!$B$1:$XFD$1,0)
        )&lt;&gt;"",
        "CON COBERTURA CENEPRED",
        "SIN COBERTURA CENEPRED"
    ),
    "SIN COBERTURA CENEPRED"
)</f>
        <v>SIN COBERTURA CENEPRED</v>
      </c>
    </row>
    <row r="996" spans="1:8" x14ac:dyDescent="0.35">
      <c r="A996" s="359">
        <v>110103</v>
      </c>
      <c r="B996" t="s">
        <v>34062</v>
      </c>
      <c r="C996">
        <v>1101</v>
      </c>
      <c r="D996">
        <v>11</v>
      </c>
      <c r="E996" t="str">
        <f>_xlfn.XLOOKUP(D996,'Ubigeo Departamental'!A:A,'Ubigeo Departamental'!B:B)</f>
        <v>Ica</v>
      </c>
      <c r="F996" t="str" cm="1">
        <f t="array" ref="F996">IFERROR(IF(INDEX('CENEPRED DISTRITAL'!$B:$XFD,
            _xlfn.XMATCH($F$1,'CENEPRED DISTRITAL'!$A:$A,0),
            _xlfn.XMATCH(A996,'CENEPRED DISTRITAL'!$B$1:$XFD$1,0)
        )&lt;&gt;"",        "CON COBERTURA CENEPRED",        "SIN COBERTURA CENEPRED"    ),    "SIN COBERTURA CENEPRED")</f>
        <v>SIN COBERTURA CENEPRED</v>
      </c>
      <c r="G996" t="str" cm="1">
        <f t="array" ref="G996">IFERROR(
    IF(
        INDEX(
            'CENEPRED DISTRITAL'!$B:$XFD,
            _xlfn.XMATCH($G$1,'CENEPRED DISTRITAL'!$A:$A,0),
            _xlfn.XMATCH(A996,'CENEPRED DISTRITAL'!$B$1:$XFD$1,0)
        )&lt;&gt;"",
        "CON COBERTURA CENEPRED",
        "SIN COBERTURA CENEPRED"
    ),
    "SIN COBERTURA CENEPRED"
)</f>
        <v>SIN COBERTURA CENEPRED</v>
      </c>
      <c r="H996" t="str" cm="1">
        <f t="array" ref="H996">IFERROR(
    IF(
        INDEX(
            'CENEPRED DISTRITAL'!$B:$XFD,
            _xlfn.XMATCH($H$1,'CENEPRED DISTRITAL'!$A:$A,0),
            _xlfn.XMATCH(A996,'CENEPRED DISTRITAL'!$B$1:$XFD$1,0)
        )&lt;&gt;"",
        "CON COBERTURA CENEPRED",
        "SIN COBERTURA CENEPRED"
    ),
    "SIN COBERTURA CENEPRED"
)</f>
        <v>SIN COBERTURA CENEPRED</v>
      </c>
    </row>
    <row r="997" spans="1:8" x14ac:dyDescent="0.35">
      <c r="A997" s="359">
        <v>110104</v>
      </c>
      <c r="B997" t="s">
        <v>31659</v>
      </c>
      <c r="C997">
        <v>1101</v>
      </c>
      <c r="D997">
        <v>11</v>
      </c>
      <c r="E997" t="str">
        <f>_xlfn.XLOOKUP(D997,'Ubigeo Departamental'!A:A,'Ubigeo Departamental'!B:B)</f>
        <v>Ica</v>
      </c>
      <c r="F997" t="str" cm="1">
        <f t="array" ref="F997">IFERROR(IF(INDEX('CENEPRED DISTRITAL'!$B:$XFD,
            _xlfn.XMATCH($F$1,'CENEPRED DISTRITAL'!$A:$A,0),
            _xlfn.XMATCH(A997,'CENEPRED DISTRITAL'!$B$1:$XFD$1,0)
        )&lt;&gt;"",        "CON COBERTURA CENEPRED",        "SIN COBERTURA CENEPRED"    ),    "SIN COBERTURA CENEPRED")</f>
        <v>CON COBERTURA CENEPRED</v>
      </c>
      <c r="G997" t="str" cm="1">
        <f t="array" ref="G997">IFERROR(
    IF(
        INDEX(
            'CENEPRED DISTRITAL'!$B:$XFD,
            _xlfn.XMATCH($G$1,'CENEPRED DISTRITAL'!$A:$A,0),
            _xlfn.XMATCH(A997,'CENEPRED DISTRITAL'!$B$1:$XFD$1,0)
        )&lt;&gt;"",
        "CON COBERTURA CENEPRED",
        "SIN COBERTURA CENEPRED"
    ),
    "SIN COBERTURA CENEPRED"
)</f>
        <v>CON COBERTURA CENEPRED</v>
      </c>
      <c r="H997" t="str" cm="1">
        <f t="array" ref="H997">IFERROR(
    IF(
        INDEX(
            'CENEPRED DISTRITAL'!$B:$XFD,
            _xlfn.XMATCH($H$1,'CENEPRED DISTRITAL'!$A:$A,0),
            _xlfn.XMATCH(A997,'CENEPRED DISTRITAL'!$B$1:$XFD$1,0)
        )&lt;&gt;"",
        "CON COBERTURA CENEPRED",
        "SIN COBERTURA CENEPRED"
    ),
    "SIN COBERTURA CENEPRED"
)</f>
        <v>SIN COBERTURA CENEPRED</v>
      </c>
    </row>
    <row r="998" spans="1:8" x14ac:dyDescent="0.35">
      <c r="A998" s="359">
        <v>110105</v>
      </c>
      <c r="B998" t="s">
        <v>34312</v>
      </c>
      <c r="C998">
        <v>1101</v>
      </c>
      <c r="D998">
        <v>11</v>
      </c>
      <c r="E998" t="str">
        <f>_xlfn.XLOOKUP(D998,'Ubigeo Departamental'!A:A,'Ubigeo Departamental'!B:B)</f>
        <v>Ica</v>
      </c>
      <c r="F998" t="str" cm="1">
        <f t="array" ref="F998">IFERROR(IF(INDEX('CENEPRED DISTRITAL'!$B:$XFD,
            _xlfn.XMATCH($F$1,'CENEPRED DISTRITAL'!$A:$A,0),
            _xlfn.XMATCH(A998,'CENEPRED DISTRITAL'!$B$1:$XFD$1,0)
        )&lt;&gt;"",        "CON COBERTURA CENEPRED",        "SIN COBERTURA CENEPRED"    ),    "SIN COBERTURA CENEPRED")</f>
        <v>SIN COBERTURA CENEPRED</v>
      </c>
      <c r="G998" t="str" cm="1">
        <f t="array" ref="G998">IFERROR(
    IF(
        INDEX(
            'CENEPRED DISTRITAL'!$B:$XFD,
            _xlfn.XMATCH($G$1,'CENEPRED DISTRITAL'!$A:$A,0),
            _xlfn.XMATCH(A998,'CENEPRED DISTRITAL'!$B$1:$XFD$1,0)
        )&lt;&gt;"",
        "CON COBERTURA CENEPRED",
        "SIN COBERTURA CENEPRED"
    ),
    "SIN COBERTURA CENEPRED"
)</f>
        <v>SIN COBERTURA CENEPRED</v>
      </c>
      <c r="H998" t="str" cm="1">
        <f t="array" ref="H998">IFERROR(
    IF(
        INDEX(
            'CENEPRED DISTRITAL'!$B:$XFD,
            _xlfn.XMATCH($H$1,'CENEPRED DISTRITAL'!$A:$A,0),
            _xlfn.XMATCH(A998,'CENEPRED DISTRITAL'!$B$1:$XFD$1,0)
        )&lt;&gt;"",
        "CON COBERTURA CENEPRED",
        "SIN COBERTURA CENEPRED"
    ),
    "SIN COBERTURA CENEPRED"
)</f>
        <v>SIN COBERTURA CENEPRED</v>
      </c>
    </row>
    <row r="999" spans="1:8" x14ac:dyDescent="0.35">
      <c r="A999" s="359">
        <v>110106</v>
      </c>
      <c r="B999" t="s">
        <v>31658</v>
      </c>
      <c r="C999">
        <v>1101</v>
      </c>
      <c r="D999">
        <v>11</v>
      </c>
      <c r="E999" t="str">
        <f>_xlfn.XLOOKUP(D999,'Ubigeo Departamental'!A:A,'Ubigeo Departamental'!B:B)</f>
        <v>Ica</v>
      </c>
      <c r="F999" t="str" cm="1">
        <f t="array" ref="F999">IFERROR(IF(INDEX('CENEPRED DISTRITAL'!$B:$XFD,
            _xlfn.XMATCH($F$1,'CENEPRED DISTRITAL'!$A:$A,0),
            _xlfn.XMATCH(A999,'CENEPRED DISTRITAL'!$B$1:$XFD$1,0)
        )&lt;&gt;"",        "CON COBERTURA CENEPRED",        "SIN COBERTURA CENEPRED"    ),    "SIN COBERTURA CENEPRED")</f>
        <v>CON COBERTURA CENEPRED</v>
      </c>
      <c r="G999" t="str" cm="1">
        <f t="array" ref="G999">IFERROR(
    IF(
        INDEX(
            'CENEPRED DISTRITAL'!$B:$XFD,
            _xlfn.XMATCH($G$1,'CENEPRED DISTRITAL'!$A:$A,0),
            _xlfn.XMATCH(A999,'CENEPRED DISTRITAL'!$B$1:$XFD$1,0)
        )&lt;&gt;"",
        "CON COBERTURA CENEPRED",
        "SIN COBERTURA CENEPRED"
    ),
    "SIN COBERTURA CENEPRED"
)</f>
        <v>CON COBERTURA CENEPRED</v>
      </c>
      <c r="H999" t="str" cm="1">
        <f t="array" ref="H999">IFERROR(
    IF(
        INDEX(
            'CENEPRED DISTRITAL'!$B:$XFD,
            _xlfn.XMATCH($H$1,'CENEPRED DISTRITAL'!$A:$A,0),
            _xlfn.XMATCH(A999,'CENEPRED DISTRITAL'!$B$1:$XFD$1,0)
        )&lt;&gt;"",
        "CON COBERTURA CENEPRED",
        "SIN COBERTURA CENEPRED"
    ),
    "SIN COBERTURA CENEPRED"
)</f>
        <v>SIN COBERTURA CENEPRED</v>
      </c>
    </row>
    <row r="1000" spans="1:8" x14ac:dyDescent="0.35">
      <c r="A1000" s="359">
        <v>110107</v>
      </c>
      <c r="B1000" t="s">
        <v>34051</v>
      </c>
      <c r="C1000">
        <v>1101</v>
      </c>
      <c r="D1000">
        <v>11</v>
      </c>
      <c r="E1000" t="str">
        <f>_xlfn.XLOOKUP(D1000,'Ubigeo Departamental'!A:A,'Ubigeo Departamental'!B:B)</f>
        <v>Ica</v>
      </c>
      <c r="F1000" t="str" cm="1">
        <f t="array" ref="F1000">IFERROR(IF(INDEX('CENEPRED DISTRITAL'!$B:$XFD,
            _xlfn.XMATCH($F$1,'CENEPRED DISTRITAL'!$A:$A,0),
            _xlfn.XMATCH(A1000,'CENEPRED DISTRITAL'!$B$1:$XFD$1,0)
        )&lt;&gt;"",        "CON COBERTURA CENEPRED",        "SIN COBERTURA CENEPRED"    ),    "SIN COBERTURA CENEPRED")</f>
        <v>SIN COBERTURA CENEPRED</v>
      </c>
      <c r="G1000" t="str" cm="1">
        <f t="array" ref="G1000">IFERROR(
    IF(
        INDEX(
            'CENEPRED DISTRITAL'!$B:$XFD,
            _xlfn.XMATCH($G$1,'CENEPRED DISTRITAL'!$A:$A,0),
            _xlfn.XMATCH(A1000,'CENEPRED DISTRITAL'!$B$1:$XFD$1,0)
        )&lt;&gt;"",
        "CON COBERTURA CENEPRED",
        "SIN COBERTURA CENEPRED"
    ),
    "SIN COBERTURA CENEPRED"
)</f>
        <v>SIN COBERTURA CENEPRED</v>
      </c>
      <c r="H1000" t="str" cm="1">
        <f t="array" ref="H1000">IFERROR(
    IF(
        INDEX(
            'CENEPRED DISTRITAL'!$B:$XFD,
            _xlfn.XMATCH($H$1,'CENEPRED DISTRITAL'!$A:$A,0),
            _xlfn.XMATCH(A1000,'CENEPRED DISTRITAL'!$B$1:$XFD$1,0)
        )&lt;&gt;"",
        "CON COBERTURA CENEPRED",
        "SIN COBERTURA CENEPRED"
    ),
    "SIN COBERTURA CENEPRED"
)</f>
        <v>SIN COBERTURA CENEPRED</v>
      </c>
    </row>
    <row r="1001" spans="1:8" x14ac:dyDescent="0.35">
      <c r="A1001" s="359">
        <v>110108</v>
      </c>
      <c r="B1001" t="s">
        <v>34070</v>
      </c>
      <c r="C1001">
        <v>1101</v>
      </c>
      <c r="D1001">
        <v>11</v>
      </c>
      <c r="E1001" t="str">
        <f>_xlfn.XLOOKUP(D1001,'Ubigeo Departamental'!A:A,'Ubigeo Departamental'!B:B)</f>
        <v>Ica</v>
      </c>
      <c r="F1001" t="str" cm="1">
        <f t="array" ref="F1001">IFERROR(IF(INDEX('CENEPRED DISTRITAL'!$B:$XFD,
            _xlfn.XMATCH($F$1,'CENEPRED DISTRITAL'!$A:$A,0),
            _xlfn.XMATCH(A1001,'CENEPRED DISTRITAL'!$B$1:$XFD$1,0)
        )&lt;&gt;"",        "CON COBERTURA CENEPRED",        "SIN COBERTURA CENEPRED"    ),    "SIN COBERTURA CENEPRED")</f>
        <v>SIN COBERTURA CENEPRED</v>
      </c>
      <c r="G1001" t="str" cm="1">
        <f t="array" ref="G1001">IFERROR(
    IF(
        INDEX(
            'CENEPRED DISTRITAL'!$B:$XFD,
            _xlfn.XMATCH($G$1,'CENEPRED DISTRITAL'!$A:$A,0),
            _xlfn.XMATCH(A1001,'CENEPRED DISTRITAL'!$B$1:$XFD$1,0)
        )&lt;&gt;"",
        "CON COBERTURA CENEPRED",
        "SIN COBERTURA CENEPRED"
    ),
    "SIN COBERTURA CENEPRED"
)</f>
        <v>SIN COBERTURA CENEPRED</v>
      </c>
      <c r="H1001" t="str" cm="1">
        <f t="array" ref="H1001">IFERROR(
    IF(
        INDEX(
            'CENEPRED DISTRITAL'!$B:$XFD,
            _xlfn.XMATCH($H$1,'CENEPRED DISTRITAL'!$A:$A,0),
            _xlfn.XMATCH(A1001,'CENEPRED DISTRITAL'!$B$1:$XFD$1,0)
        )&lt;&gt;"",
        "CON COBERTURA CENEPRED",
        "SIN COBERTURA CENEPRED"
    ),
    "SIN COBERTURA CENEPRED"
)</f>
        <v>SIN COBERTURA CENEPRED</v>
      </c>
    </row>
    <row r="1002" spans="1:8" x14ac:dyDescent="0.35">
      <c r="A1002" s="359">
        <v>110109</v>
      </c>
      <c r="B1002" t="s">
        <v>36914</v>
      </c>
      <c r="C1002">
        <v>1101</v>
      </c>
      <c r="D1002">
        <v>11</v>
      </c>
      <c r="E1002" t="str">
        <f>_xlfn.XLOOKUP(D1002,'Ubigeo Departamental'!A:A,'Ubigeo Departamental'!B:B)</f>
        <v>Ica</v>
      </c>
      <c r="F1002" t="str" cm="1">
        <f t="array" ref="F1002">IFERROR(IF(INDEX('CENEPRED DISTRITAL'!$B:$XFD,
            _xlfn.XMATCH($F$1,'CENEPRED DISTRITAL'!$A:$A,0),
            _xlfn.XMATCH(A1002,'CENEPRED DISTRITAL'!$B$1:$XFD$1,0)
        )&lt;&gt;"",        "CON COBERTURA CENEPRED",        "SIN COBERTURA CENEPRED"    ),    "SIN COBERTURA CENEPRED")</f>
        <v>SIN COBERTURA CENEPRED</v>
      </c>
      <c r="G1002" t="str" cm="1">
        <f t="array" ref="G1002">IFERROR(
    IF(
        INDEX(
            'CENEPRED DISTRITAL'!$B:$XFD,
            _xlfn.XMATCH($G$1,'CENEPRED DISTRITAL'!$A:$A,0),
            _xlfn.XMATCH(A1002,'CENEPRED DISTRITAL'!$B$1:$XFD$1,0)
        )&lt;&gt;"",
        "CON COBERTURA CENEPRED",
        "SIN COBERTURA CENEPRED"
    ),
    "SIN COBERTURA CENEPRED"
)</f>
        <v>SIN COBERTURA CENEPRED</v>
      </c>
      <c r="H1002" t="str" cm="1">
        <f t="array" ref="H1002">IFERROR(
    IF(
        INDEX(
            'CENEPRED DISTRITAL'!$B:$XFD,
            _xlfn.XMATCH($H$1,'CENEPRED DISTRITAL'!$A:$A,0),
            _xlfn.XMATCH(A1002,'CENEPRED DISTRITAL'!$B$1:$XFD$1,0)
        )&lt;&gt;"",
        "CON COBERTURA CENEPRED",
        "SIN COBERTURA CENEPRED"
    ),
    "SIN COBERTURA CENEPRED"
)</f>
        <v>SIN COBERTURA CENEPRED</v>
      </c>
    </row>
    <row r="1003" spans="1:8" x14ac:dyDescent="0.35">
      <c r="A1003" s="359">
        <v>110110</v>
      </c>
      <c r="B1003" t="s">
        <v>31784</v>
      </c>
      <c r="C1003">
        <v>1101</v>
      </c>
      <c r="D1003">
        <v>11</v>
      </c>
      <c r="E1003" t="str">
        <f>_xlfn.XLOOKUP(D1003,'Ubigeo Departamental'!A:A,'Ubigeo Departamental'!B:B)</f>
        <v>Ica</v>
      </c>
      <c r="F1003" t="str" cm="1">
        <f t="array" ref="F1003">IFERROR(IF(INDEX('CENEPRED DISTRITAL'!$B:$XFD,
            _xlfn.XMATCH($F$1,'CENEPRED DISTRITAL'!$A:$A,0),
            _xlfn.XMATCH(A1003,'CENEPRED DISTRITAL'!$B$1:$XFD$1,0)
        )&lt;&gt;"",        "CON COBERTURA CENEPRED",        "SIN COBERTURA CENEPRED"    ),    "SIN COBERTURA CENEPRED")</f>
        <v>SIN COBERTURA CENEPRED</v>
      </c>
      <c r="G1003" t="str" cm="1">
        <f t="array" ref="G1003">IFERROR(
    IF(
        INDEX(
            'CENEPRED DISTRITAL'!$B:$XFD,
            _xlfn.XMATCH($G$1,'CENEPRED DISTRITAL'!$A:$A,0),
            _xlfn.XMATCH(A1003,'CENEPRED DISTRITAL'!$B$1:$XFD$1,0)
        )&lt;&gt;"",
        "CON COBERTURA CENEPRED",
        "SIN COBERTURA CENEPRED"
    ),
    "SIN COBERTURA CENEPRED"
)</f>
        <v>SIN COBERTURA CENEPRED</v>
      </c>
      <c r="H1003" t="str" cm="1">
        <f t="array" ref="H1003">IFERROR(
    IF(
        INDEX(
            'CENEPRED DISTRITAL'!$B:$XFD,
            _xlfn.XMATCH($H$1,'CENEPRED DISTRITAL'!$A:$A,0),
            _xlfn.XMATCH(A1003,'CENEPRED DISTRITAL'!$B$1:$XFD$1,0)
        )&lt;&gt;"",
        "CON COBERTURA CENEPRED",
        "SIN COBERTURA CENEPRED"
    ),
    "SIN COBERTURA CENEPRED"
)</f>
        <v>SIN COBERTURA CENEPRED</v>
      </c>
    </row>
    <row r="1004" spans="1:8" x14ac:dyDescent="0.35">
      <c r="A1004" s="359">
        <v>110111</v>
      </c>
      <c r="B1004" t="s">
        <v>31615</v>
      </c>
      <c r="C1004">
        <v>1101</v>
      </c>
      <c r="D1004">
        <v>11</v>
      </c>
      <c r="E1004" t="str">
        <f>_xlfn.XLOOKUP(D1004,'Ubigeo Departamental'!A:A,'Ubigeo Departamental'!B:B)</f>
        <v>Ica</v>
      </c>
      <c r="F1004" t="str" cm="1">
        <f t="array" ref="F1004">IFERROR(IF(INDEX('CENEPRED DISTRITAL'!$B:$XFD,
            _xlfn.XMATCH($F$1,'CENEPRED DISTRITAL'!$A:$A,0),
            _xlfn.XMATCH(A1004,'CENEPRED DISTRITAL'!$B$1:$XFD$1,0)
        )&lt;&gt;"",        "CON COBERTURA CENEPRED",        "SIN COBERTURA CENEPRED"    ),    "SIN COBERTURA CENEPRED")</f>
        <v>SIN COBERTURA CENEPRED</v>
      </c>
      <c r="G1004" t="str" cm="1">
        <f t="array" ref="G1004">IFERROR(
    IF(
        INDEX(
            'CENEPRED DISTRITAL'!$B:$XFD,
            _xlfn.XMATCH($G$1,'CENEPRED DISTRITAL'!$A:$A,0),
            _xlfn.XMATCH(A1004,'CENEPRED DISTRITAL'!$B$1:$XFD$1,0)
        )&lt;&gt;"",
        "CON COBERTURA CENEPRED",
        "SIN COBERTURA CENEPRED"
    ),
    "SIN COBERTURA CENEPRED"
)</f>
        <v>SIN COBERTURA CENEPRED</v>
      </c>
      <c r="H1004" t="str" cm="1">
        <f t="array" ref="H1004">IFERROR(
    IF(
        INDEX(
            'CENEPRED DISTRITAL'!$B:$XFD,
            _xlfn.XMATCH($H$1,'CENEPRED DISTRITAL'!$A:$A,0),
            _xlfn.XMATCH(A1004,'CENEPRED DISTRITAL'!$B$1:$XFD$1,0)
        )&lt;&gt;"",
        "CON COBERTURA CENEPRED",
        "SIN COBERTURA CENEPRED"
    ),
    "SIN COBERTURA CENEPRED"
)</f>
        <v>SIN COBERTURA CENEPRED</v>
      </c>
    </row>
    <row r="1005" spans="1:8" x14ac:dyDescent="0.35">
      <c r="A1005" s="359">
        <v>110112</v>
      </c>
      <c r="B1005" t="s">
        <v>32880</v>
      </c>
      <c r="C1005">
        <v>1101</v>
      </c>
      <c r="D1005">
        <v>11</v>
      </c>
      <c r="E1005" t="str">
        <f>_xlfn.XLOOKUP(D1005,'Ubigeo Departamental'!A:A,'Ubigeo Departamental'!B:B)</f>
        <v>Ica</v>
      </c>
      <c r="F1005" t="str" cm="1">
        <f t="array" ref="F1005">IFERROR(IF(INDEX('CENEPRED DISTRITAL'!$B:$XFD,
            _xlfn.XMATCH($F$1,'CENEPRED DISTRITAL'!$A:$A,0),
            _xlfn.XMATCH(A1005,'CENEPRED DISTRITAL'!$B$1:$XFD$1,0)
        )&lt;&gt;"",        "CON COBERTURA CENEPRED",        "SIN COBERTURA CENEPRED"    ),    "SIN COBERTURA CENEPRED")</f>
        <v>CON COBERTURA CENEPRED</v>
      </c>
      <c r="G1005" t="str" cm="1">
        <f t="array" ref="G1005">IFERROR(
    IF(
        INDEX(
            'CENEPRED DISTRITAL'!$B:$XFD,
            _xlfn.XMATCH($G$1,'CENEPRED DISTRITAL'!$A:$A,0),
            _xlfn.XMATCH(A1005,'CENEPRED DISTRITAL'!$B$1:$XFD$1,0)
        )&lt;&gt;"",
        "CON COBERTURA CENEPRED",
        "SIN COBERTURA CENEPRED"
    ),
    "SIN COBERTURA CENEPRED"
)</f>
        <v>CON COBERTURA CENEPRED</v>
      </c>
      <c r="H1005" t="str" cm="1">
        <f t="array" ref="H1005">IFERROR(
    IF(
        INDEX(
            'CENEPRED DISTRITAL'!$B:$XFD,
            _xlfn.XMATCH($H$1,'CENEPRED DISTRITAL'!$A:$A,0),
            _xlfn.XMATCH(A1005,'CENEPRED DISTRITAL'!$B$1:$XFD$1,0)
        )&lt;&gt;"",
        "CON COBERTURA CENEPRED",
        "SIN COBERTURA CENEPRED"
    ),
    "SIN COBERTURA CENEPRED"
)</f>
        <v>SIN COBERTURA CENEPRED</v>
      </c>
    </row>
    <row r="1006" spans="1:8" x14ac:dyDescent="0.35">
      <c r="A1006" s="359">
        <v>110113</v>
      </c>
      <c r="B1006" t="s">
        <v>34988</v>
      </c>
      <c r="C1006">
        <v>1101</v>
      </c>
      <c r="D1006">
        <v>11</v>
      </c>
      <c r="E1006" t="str">
        <f>_xlfn.XLOOKUP(D1006,'Ubigeo Departamental'!A:A,'Ubigeo Departamental'!B:B)</f>
        <v>Ica</v>
      </c>
      <c r="F1006" t="str" cm="1">
        <f t="array" ref="F1006">IFERROR(IF(INDEX('CENEPRED DISTRITAL'!$B:$XFD,
            _xlfn.XMATCH($F$1,'CENEPRED DISTRITAL'!$A:$A,0),
            _xlfn.XMATCH(A1006,'CENEPRED DISTRITAL'!$B$1:$XFD$1,0)
        )&lt;&gt;"",        "CON COBERTURA CENEPRED",        "SIN COBERTURA CENEPRED"    ),    "SIN COBERTURA CENEPRED")</f>
        <v>SIN COBERTURA CENEPRED</v>
      </c>
      <c r="G1006" t="str" cm="1">
        <f t="array" ref="G1006">IFERROR(
    IF(
        INDEX(
            'CENEPRED DISTRITAL'!$B:$XFD,
            _xlfn.XMATCH($G$1,'CENEPRED DISTRITAL'!$A:$A,0),
            _xlfn.XMATCH(A1006,'CENEPRED DISTRITAL'!$B$1:$XFD$1,0)
        )&lt;&gt;"",
        "CON COBERTURA CENEPRED",
        "SIN COBERTURA CENEPRED"
    ),
    "SIN COBERTURA CENEPRED"
)</f>
        <v>SIN COBERTURA CENEPRED</v>
      </c>
      <c r="H1006" t="str" cm="1">
        <f t="array" ref="H1006">IFERROR(
    IF(
        INDEX(
            'CENEPRED DISTRITAL'!$B:$XFD,
            _xlfn.XMATCH($H$1,'CENEPRED DISTRITAL'!$A:$A,0),
            _xlfn.XMATCH(A1006,'CENEPRED DISTRITAL'!$B$1:$XFD$1,0)
        )&lt;&gt;"",
        "CON COBERTURA CENEPRED",
        "SIN COBERTURA CENEPRED"
    ),
    "SIN COBERTURA CENEPRED"
)</f>
        <v>SIN COBERTURA CENEPRED</v>
      </c>
    </row>
    <row r="1007" spans="1:8" x14ac:dyDescent="0.35">
      <c r="A1007" s="359">
        <v>110114</v>
      </c>
      <c r="B1007" t="s">
        <v>36915</v>
      </c>
      <c r="C1007">
        <v>1101</v>
      </c>
      <c r="D1007">
        <v>11</v>
      </c>
      <c r="E1007" t="str">
        <f>_xlfn.XLOOKUP(D1007,'Ubigeo Departamental'!A:A,'Ubigeo Departamental'!B:B)</f>
        <v>Ica</v>
      </c>
      <c r="F1007" t="str" cm="1">
        <f t="array" ref="F1007">IFERROR(IF(INDEX('CENEPRED DISTRITAL'!$B:$XFD,
            _xlfn.XMATCH($F$1,'CENEPRED DISTRITAL'!$A:$A,0),
            _xlfn.XMATCH(A1007,'CENEPRED DISTRITAL'!$B$1:$XFD$1,0)
        )&lt;&gt;"",        "CON COBERTURA CENEPRED",        "SIN COBERTURA CENEPRED"    ),    "SIN COBERTURA CENEPRED")</f>
        <v>SIN COBERTURA CENEPRED</v>
      </c>
      <c r="G1007" t="str" cm="1">
        <f t="array" ref="G1007">IFERROR(
    IF(
        INDEX(
            'CENEPRED DISTRITAL'!$B:$XFD,
            _xlfn.XMATCH($G$1,'CENEPRED DISTRITAL'!$A:$A,0),
            _xlfn.XMATCH(A1007,'CENEPRED DISTRITAL'!$B$1:$XFD$1,0)
        )&lt;&gt;"",
        "CON COBERTURA CENEPRED",
        "SIN COBERTURA CENEPRED"
    ),
    "SIN COBERTURA CENEPRED"
)</f>
        <v>SIN COBERTURA CENEPRED</v>
      </c>
      <c r="H1007" t="str" cm="1">
        <f t="array" ref="H1007">IFERROR(
    IF(
        INDEX(
            'CENEPRED DISTRITAL'!$B:$XFD,
            _xlfn.XMATCH($H$1,'CENEPRED DISTRITAL'!$A:$A,0),
            _xlfn.XMATCH(A1007,'CENEPRED DISTRITAL'!$B$1:$XFD$1,0)
        )&lt;&gt;"",
        "CON COBERTURA CENEPRED",
        "SIN COBERTURA CENEPRED"
    ),
    "SIN COBERTURA CENEPRED"
)</f>
        <v>SIN COBERTURA CENEPRED</v>
      </c>
    </row>
    <row r="1008" spans="1:8" x14ac:dyDescent="0.35">
      <c r="A1008" s="359">
        <v>110201</v>
      </c>
      <c r="B1008" t="s">
        <v>31657</v>
      </c>
      <c r="C1008">
        <v>1102</v>
      </c>
      <c r="D1008">
        <v>11</v>
      </c>
      <c r="E1008" t="str">
        <f>_xlfn.XLOOKUP(D1008,'Ubigeo Departamental'!A:A,'Ubigeo Departamental'!B:B)</f>
        <v>Ica</v>
      </c>
      <c r="F1008" t="str" cm="1">
        <f t="array" ref="F1008">IFERROR(IF(INDEX('CENEPRED DISTRITAL'!$B:$XFD,
            _xlfn.XMATCH($F$1,'CENEPRED DISTRITAL'!$A:$A,0),
            _xlfn.XMATCH(A1008,'CENEPRED DISTRITAL'!$B$1:$XFD$1,0)
        )&lt;&gt;"",        "CON COBERTURA CENEPRED",        "SIN COBERTURA CENEPRED"    ),    "SIN COBERTURA CENEPRED")</f>
        <v>CON COBERTURA CENEPRED</v>
      </c>
      <c r="G1008" t="str" cm="1">
        <f t="array" ref="G1008">IFERROR(
    IF(
        INDEX(
            'CENEPRED DISTRITAL'!$B:$XFD,
            _xlfn.XMATCH($G$1,'CENEPRED DISTRITAL'!$A:$A,0),
            _xlfn.XMATCH(A1008,'CENEPRED DISTRITAL'!$B$1:$XFD$1,0)
        )&lt;&gt;"",
        "CON COBERTURA CENEPRED",
        "SIN COBERTURA CENEPRED"
    ),
    "SIN COBERTURA CENEPRED"
)</f>
        <v>CON COBERTURA CENEPRED</v>
      </c>
      <c r="H1008" t="str" cm="1">
        <f t="array" ref="H1008">IFERROR(
    IF(
        INDEX(
            'CENEPRED DISTRITAL'!$B:$XFD,
            _xlfn.XMATCH($H$1,'CENEPRED DISTRITAL'!$A:$A,0),
            _xlfn.XMATCH(A1008,'CENEPRED DISTRITAL'!$B$1:$XFD$1,0)
        )&lt;&gt;"",
        "CON COBERTURA CENEPRED",
        "SIN COBERTURA CENEPRED"
    ),
    "SIN COBERTURA CENEPRED"
)</f>
        <v>SIN COBERTURA CENEPRED</v>
      </c>
    </row>
    <row r="1009" spans="1:8" x14ac:dyDescent="0.35">
      <c r="A1009" s="359">
        <v>110202</v>
      </c>
      <c r="B1009" t="s">
        <v>34878</v>
      </c>
      <c r="C1009">
        <v>1102</v>
      </c>
      <c r="D1009">
        <v>11</v>
      </c>
      <c r="E1009" t="str">
        <f>_xlfn.XLOOKUP(D1009,'Ubigeo Departamental'!A:A,'Ubigeo Departamental'!B:B)</f>
        <v>Ica</v>
      </c>
      <c r="F1009" t="str" cm="1">
        <f t="array" ref="F1009">IFERROR(IF(INDEX('CENEPRED DISTRITAL'!$B:$XFD,
            _xlfn.XMATCH($F$1,'CENEPRED DISTRITAL'!$A:$A,0),
            _xlfn.XMATCH(A1009,'CENEPRED DISTRITAL'!$B$1:$XFD$1,0)
        )&lt;&gt;"",        "CON COBERTURA CENEPRED",        "SIN COBERTURA CENEPRED"    ),    "SIN COBERTURA CENEPRED")</f>
        <v>SIN COBERTURA CENEPRED</v>
      </c>
      <c r="G1009" t="str" cm="1">
        <f t="array" ref="G1009">IFERROR(
    IF(
        INDEX(
            'CENEPRED DISTRITAL'!$B:$XFD,
            _xlfn.XMATCH($G$1,'CENEPRED DISTRITAL'!$A:$A,0),
            _xlfn.XMATCH(A1009,'CENEPRED DISTRITAL'!$B$1:$XFD$1,0)
        )&lt;&gt;"",
        "CON COBERTURA CENEPRED",
        "SIN COBERTURA CENEPRED"
    ),
    "SIN COBERTURA CENEPRED"
)</f>
        <v>SIN COBERTURA CENEPRED</v>
      </c>
      <c r="H1009" t="str" cm="1">
        <f t="array" ref="H1009">IFERROR(
    IF(
        INDEX(
            'CENEPRED DISTRITAL'!$B:$XFD,
            _xlfn.XMATCH($H$1,'CENEPRED DISTRITAL'!$A:$A,0),
            _xlfn.XMATCH(A1009,'CENEPRED DISTRITAL'!$B$1:$XFD$1,0)
        )&lt;&gt;"",
        "CON COBERTURA CENEPRED",
        "SIN COBERTURA CENEPRED"
    ),
    "SIN COBERTURA CENEPRED"
)</f>
        <v>SIN COBERTURA CENEPRED</v>
      </c>
    </row>
    <row r="1010" spans="1:8" x14ac:dyDescent="0.35">
      <c r="A1010" s="359">
        <v>110203</v>
      </c>
      <c r="B1010" t="s">
        <v>31656</v>
      </c>
      <c r="C1010">
        <v>1102</v>
      </c>
      <c r="D1010">
        <v>11</v>
      </c>
      <c r="E1010" t="str">
        <f>_xlfn.XLOOKUP(D1010,'Ubigeo Departamental'!A:A,'Ubigeo Departamental'!B:B)</f>
        <v>Ica</v>
      </c>
      <c r="F1010" t="str" cm="1">
        <f t="array" ref="F1010">IFERROR(IF(INDEX('CENEPRED DISTRITAL'!$B:$XFD,
            _xlfn.XMATCH($F$1,'CENEPRED DISTRITAL'!$A:$A,0),
            _xlfn.XMATCH(A1010,'CENEPRED DISTRITAL'!$B$1:$XFD$1,0)
        )&lt;&gt;"",        "CON COBERTURA CENEPRED",        "SIN COBERTURA CENEPRED"    ),    "SIN COBERTURA CENEPRED")</f>
        <v>CON COBERTURA CENEPRED</v>
      </c>
      <c r="G1010" t="str" cm="1">
        <f t="array" ref="G1010">IFERROR(
    IF(
        INDEX(
            'CENEPRED DISTRITAL'!$B:$XFD,
            _xlfn.XMATCH($G$1,'CENEPRED DISTRITAL'!$A:$A,0),
            _xlfn.XMATCH(A1010,'CENEPRED DISTRITAL'!$B$1:$XFD$1,0)
        )&lt;&gt;"",
        "CON COBERTURA CENEPRED",
        "SIN COBERTURA CENEPRED"
    ),
    "SIN COBERTURA CENEPRED"
)</f>
        <v>CON COBERTURA CENEPRED</v>
      </c>
      <c r="H1010" t="str" cm="1">
        <f t="array" ref="H1010">IFERROR(
    IF(
        INDEX(
            'CENEPRED DISTRITAL'!$B:$XFD,
            _xlfn.XMATCH($H$1,'CENEPRED DISTRITAL'!$A:$A,0),
            _xlfn.XMATCH(A1010,'CENEPRED DISTRITAL'!$B$1:$XFD$1,0)
        )&lt;&gt;"",
        "CON COBERTURA CENEPRED",
        "SIN COBERTURA CENEPRED"
    ),
    "SIN COBERTURA CENEPRED"
)</f>
        <v>CON COBERTURA CENEPRED</v>
      </c>
    </row>
    <row r="1011" spans="1:8" x14ac:dyDescent="0.35">
      <c r="A1011" s="359">
        <v>110204</v>
      </c>
      <c r="B1011" t="s">
        <v>34313</v>
      </c>
      <c r="C1011">
        <v>1102</v>
      </c>
      <c r="D1011">
        <v>11</v>
      </c>
      <c r="E1011" t="str">
        <f>_xlfn.XLOOKUP(D1011,'Ubigeo Departamental'!A:A,'Ubigeo Departamental'!B:B)</f>
        <v>Ica</v>
      </c>
      <c r="F1011" t="str" cm="1">
        <f t="array" ref="F1011">IFERROR(IF(INDEX('CENEPRED DISTRITAL'!$B:$XFD,
            _xlfn.XMATCH($F$1,'CENEPRED DISTRITAL'!$A:$A,0),
            _xlfn.XMATCH(A1011,'CENEPRED DISTRITAL'!$B$1:$XFD$1,0)
        )&lt;&gt;"",        "CON COBERTURA CENEPRED",        "SIN COBERTURA CENEPRED"    ),    "SIN COBERTURA CENEPRED")</f>
        <v>SIN COBERTURA CENEPRED</v>
      </c>
      <c r="G1011" t="str" cm="1">
        <f t="array" ref="G1011">IFERROR(
    IF(
        INDEX(
            'CENEPRED DISTRITAL'!$B:$XFD,
            _xlfn.XMATCH($G$1,'CENEPRED DISTRITAL'!$A:$A,0),
            _xlfn.XMATCH(A1011,'CENEPRED DISTRITAL'!$B$1:$XFD$1,0)
        )&lt;&gt;"",
        "CON COBERTURA CENEPRED",
        "SIN COBERTURA CENEPRED"
    ),
    "SIN COBERTURA CENEPRED"
)</f>
        <v>SIN COBERTURA CENEPRED</v>
      </c>
      <c r="H1011" t="str" cm="1">
        <f t="array" ref="H1011">IFERROR(
    IF(
        INDEX(
            'CENEPRED DISTRITAL'!$B:$XFD,
            _xlfn.XMATCH($H$1,'CENEPRED DISTRITAL'!$A:$A,0),
            _xlfn.XMATCH(A1011,'CENEPRED DISTRITAL'!$B$1:$XFD$1,0)
        )&lt;&gt;"",
        "CON COBERTURA CENEPRED",
        "SIN COBERTURA CENEPRED"
    ),
    "SIN COBERTURA CENEPRED"
)</f>
        <v>SIN COBERTURA CENEPRED</v>
      </c>
    </row>
    <row r="1012" spans="1:8" x14ac:dyDescent="0.35">
      <c r="A1012" s="359">
        <v>110205</v>
      </c>
      <c r="B1012" t="s">
        <v>34425</v>
      </c>
      <c r="C1012">
        <v>1102</v>
      </c>
      <c r="D1012">
        <v>11</v>
      </c>
      <c r="E1012" t="str">
        <f>_xlfn.XLOOKUP(D1012,'Ubigeo Departamental'!A:A,'Ubigeo Departamental'!B:B)</f>
        <v>Ica</v>
      </c>
      <c r="F1012" t="str" cm="1">
        <f t="array" ref="F1012">IFERROR(IF(INDEX('CENEPRED DISTRITAL'!$B:$XFD,
            _xlfn.XMATCH($F$1,'CENEPRED DISTRITAL'!$A:$A,0),
            _xlfn.XMATCH(A1012,'CENEPRED DISTRITAL'!$B$1:$XFD$1,0)
        )&lt;&gt;"",        "CON COBERTURA CENEPRED",        "SIN COBERTURA CENEPRED"    ),    "SIN COBERTURA CENEPRED")</f>
        <v>SIN COBERTURA CENEPRED</v>
      </c>
      <c r="G1012" t="str" cm="1">
        <f t="array" ref="G1012">IFERROR(
    IF(
        INDEX(
            'CENEPRED DISTRITAL'!$B:$XFD,
            _xlfn.XMATCH($G$1,'CENEPRED DISTRITAL'!$A:$A,0),
            _xlfn.XMATCH(A1012,'CENEPRED DISTRITAL'!$B$1:$XFD$1,0)
        )&lt;&gt;"",
        "CON COBERTURA CENEPRED",
        "SIN COBERTURA CENEPRED"
    ),
    "SIN COBERTURA CENEPRED"
)</f>
        <v>SIN COBERTURA CENEPRED</v>
      </c>
      <c r="H1012" t="str" cm="1">
        <f t="array" ref="H1012">IFERROR(
    IF(
        INDEX(
            'CENEPRED DISTRITAL'!$B:$XFD,
            _xlfn.XMATCH($H$1,'CENEPRED DISTRITAL'!$A:$A,0),
            _xlfn.XMATCH(A1012,'CENEPRED DISTRITAL'!$B$1:$XFD$1,0)
        )&lt;&gt;"",
        "CON COBERTURA CENEPRED",
        "SIN COBERTURA CENEPRED"
    ),
    "SIN COBERTURA CENEPRED"
)</f>
        <v>SIN COBERTURA CENEPRED</v>
      </c>
    </row>
    <row r="1013" spans="1:8" x14ac:dyDescent="0.35">
      <c r="A1013" s="359">
        <v>110206</v>
      </c>
      <c r="B1013" t="s">
        <v>34061</v>
      </c>
      <c r="C1013">
        <v>1102</v>
      </c>
      <c r="D1013">
        <v>11</v>
      </c>
      <c r="E1013" t="str">
        <f>_xlfn.XLOOKUP(D1013,'Ubigeo Departamental'!A:A,'Ubigeo Departamental'!B:B)</f>
        <v>Ica</v>
      </c>
      <c r="F1013" t="str" cm="1">
        <f t="array" ref="F1013">IFERROR(IF(INDEX('CENEPRED DISTRITAL'!$B:$XFD,
            _xlfn.XMATCH($F$1,'CENEPRED DISTRITAL'!$A:$A,0),
            _xlfn.XMATCH(A1013,'CENEPRED DISTRITAL'!$B$1:$XFD$1,0)
        )&lt;&gt;"",        "CON COBERTURA CENEPRED",        "SIN COBERTURA CENEPRED"    ),    "SIN COBERTURA CENEPRED")</f>
        <v>SIN COBERTURA CENEPRED</v>
      </c>
      <c r="G1013" t="str" cm="1">
        <f t="array" ref="G1013">IFERROR(
    IF(
        INDEX(
            'CENEPRED DISTRITAL'!$B:$XFD,
            _xlfn.XMATCH($G$1,'CENEPRED DISTRITAL'!$A:$A,0),
            _xlfn.XMATCH(A1013,'CENEPRED DISTRITAL'!$B$1:$XFD$1,0)
        )&lt;&gt;"",
        "CON COBERTURA CENEPRED",
        "SIN COBERTURA CENEPRED"
    ),
    "SIN COBERTURA CENEPRED"
)</f>
        <v>SIN COBERTURA CENEPRED</v>
      </c>
      <c r="H1013" t="str" cm="1">
        <f t="array" ref="H1013">IFERROR(
    IF(
        INDEX(
            'CENEPRED DISTRITAL'!$B:$XFD,
            _xlfn.XMATCH($H$1,'CENEPRED DISTRITAL'!$A:$A,0),
            _xlfn.XMATCH(A1013,'CENEPRED DISTRITAL'!$B$1:$XFD$1,0)
        )&lt;&gt;"",
        "CON COBERTURA CENEPRED",
        "SIN COBERTURA CENEPRED"
    ),
    "SIN COBERTURA CENEPRED"
)</f>
        <v>SIN COBERTURA CENEPRED</v>
      </c>
    </row>
    <row r="1014" spans="1:8" x14ac:dyDescent="0.35">
      <c r="A1014" s="359">
        <v>110207</v>
      </c>
      <c r="B1014" t="s">
        <v>34051</v>
      </c>
      <c r="C1014">
        <v>1102</v>
      </c>
      <c r="D1014">
        <v>11</v>
      </c>
      <c r="E1014" t="str">
        <f>_xlfn.XLOOKUP(D1014,'Ubigeo Departamental'!A:A,'Ubigeo Departamental'!B:B)</f>
        <v>Ica</v>
      </c>
      <c r="F1014" t="str" cm="1">
        <f t="array" ref="F1014">IFERROR(IF(INDEX('CENEPRED DISTRITAL'!$B:$XFD,
            _xlfn.XMATCH($F$1,'CENEPRED DISTRITAL'!$A:$A,0),
            _xlfn.XMATCH(A1014,'CENEPRED DISTRITAL'!$B$1:$XFD$1,0)
        )&lt;&gt;"",        "CON COBERTURA CENEPRED",        "SIN COBERTURA CENEPRED"    ),    "SIN COBERTURA CENEPRED")</f>
        <v>SIN COBERTURA CENEPRED</v>
      </c>
      <c r="G1014" t="str" cm="1">
        <f t="array" ref="G1014">IFERROR(
    IF(
        INDEX(
            'CENEPRED DISTRITAL'!$B:$XFD,
            _xlfn.XMATCH($G$1,'CENEPRED DISTRITAL'!$A:$A,0),
            _xlfn.XMATCH(A1014,'CENEPRED DISTRITAL'!$B$1:$XFD$1,0)
        )&lt;&gt;"",
        "CON COBERTURA CENEPRED",
        "SIN COBERTURA CENEPRED"
    ),
    "SIN COBERTURA CENEPRED"
)</f>
        <v>SIN COBERTURA CENEPRED</v>
      </c>
      <c r="H1014" t="str" cm="1">
        <f t="array" ref="H1014">IFERROR(
    IF(
        INDEX(
            'CENEPRED DISTRITAL'!$B:$XFD,
            _xlfn.XMATCH($H$1,'CENEPRED DISTRITAL'!$A:$A,0),
            _xlfn.XMATCH(A1014,'CENEPRED DISTRITAL'!$B$1:$XFD$1,0)
        )&lt;&gt;"",
        "CON COBERTURA CENEPRED",
        "SIN COBERTURA CENEPRED"
    ),
    "SIN COBERTURA CENEPRED"
)</f>
        <v>SIN COBERTURA CENEPRED</v>
      </c>
    </row>
    <row r="1015" spans="1:8" x14ac:dyDescent="0.35">
      <c r="A1015" s="359">
        <v>110208</v>
      </c>
      <c r="B1015" t="s">
        <v>36916</v>
      </c>
      <c r="C1015">
        <v>1102</v>
      </c>
      <c r="D1015">
        <v>11</v>
      </c>
      <c r="E1015" t="str">
        <f>_xlfn.XLOOKUP(D1015,'Ubigeo Departamental'!A:A,'Ubigeo Departamental'!B:B)</f>
        <v>Ica</v>
      </c>
      <c r="F1015" t="str" cm="1">
        <f t="array" ref="F1015">IFERROR(IF(INDEX('CENEPRED DISTRITAL'!$B:$XFD,
            _xlfn.XMATCH($F$1,'CENEPRED DISTRITAL'!$A:$A,0),
            _xlfn.XMATCH(A1015,'CENEPRED DISTRITAL'!$B$1:$XFD$1,0)
        )&lt;&gt;"",        "CON COBERTURA CENEPRED",        "SIN COBERTURA CENEPRED"    ),    "SIN COBERTURA CENEPRED")</f>
        <v>SIN COBERTURA CENEPRED</v>
      </c>
      <c r="G1015" t="str" cm="1">
        <f t="array" ref="G1015">IFERROR(
    IF(
        INDEX(
            'CENEPRED DISTRITAL'!$B:$XFD,
            _xlfn.XMATCH($G$1,'CENEPRED DISTRITAL'!$A:$A,0),
            _xlfn.XMATCH(A1015,'CENEPRED DISTRITAL'!$B$1:$XFD$1,0)
        )&lt;&gt;"",
        "CON COBERTURA CENEPRED",
        "SIN COBERTURA CENEPRED"
    ),
    "SIN COBERTURA CENEPRED"
)</f>
        <v>SIN COBERTURA CENEPRED</v>
      </c>
      <c r="H1015" t="str" cm="1">
        <f t="array" ref="H1015">IFERROR(
    IF(
        INDEX(
            'CENEPRED DISTRITAL'!$B:$XFD,
            _xlfn.XMATCH($H$1,'CENEPRED DISTRITAL'!$A:$A,0),
            _xlfn.XMATCH(A1015,'CENEPRED DISTRITAL'!$B$1:$XFD$1,0)
        )&lt;&gt;"",
        "CON COBERTURA CENEPRED",
        "SIN COBERTURA CENEPRED"
    ),
    "SIN COBERTURA CENEPRED"
)</f>
        <v>SIN COBERTURA CENEPRED</v>
      </c>
    </row>
    <row r="1016" spans="1:8" x14ac:dyDescent="0.35">
      <c r="A1016" s="359">
        <v>110209</v>
      </c>
      <c r="B1016" t="s">
        <v>36917</v>
      </c>
      <c r="C1016">
        <v>1102</v>
      </c>
      <c r="D1016">
        <v>11</v>
      </c>
      <c r="E1016" t="str">
        <f>_xlfn.XLOOKUP(D1016,'Ubigeo Departamental'!A:A,'Ubigeo Departamental'!B:B)</f>
        <v>Ica</v>
      </c>
      <c r="F1016" t="str" cm="1">
        <f t="array" ref="F1016">IFERROR(IF(INDEX('CENEPRED DISTRITAL'!$B:$XFD,
            _xlfn.XMATCH($F$1,'CENEPRED DISTRITAL'!$A:$A,0),
            _xlfn.XMATCH(A1016,'CENEPRED DISTRITAL'!$B$1:$XFD$1,0)
        )&lt;&gt;"",        "CON COBERTURA CENEPRED",        "SIN COBERTURA CENEPRED"    ),    "SIN COBERTURA CENEPRED")</f>
        <v>SIN COBERTURA CENEPRED</v>
      </c>
      <c r="G1016" t="str" cm="1">
        <f t="array" ref="G1016">IFERROR(
    IF(
        INDEX(
            'CENEPRED DISTRITAL'!$B:$XFD,
            _xlfn.XMATCH($G$1,'CENEPRED DISTRITAL'!$A:$A,0),
            _xlfn.XMATCH(A1016,'CENEPRED DISTRITAL'!$B$1:$XFD$1,0)
        )&lt;&gt;"",
        "CON COBERTURA CENEPRED",
        "SIN COBERTURA CENEPRED"
    ),
    "SIN COBERTURA CENEPRED"
)</f>
        <v>SIN COBERTURA CENEPRED</v>
      </c>
      <c r="H1016" t="str" cm="1">
        <f t="array" ref="H1016">IFERROR(
    IF(
        INDEX(
            'CENEPRED DISTRITAL'!$B:$XFD,
            _xlfn.XMATCH($H$1,'CENEPRED DISTRITAL'!$A:$A,0),
            _xlfn.XMATCH(A1016,'CENEPRED DISTRITAL'!$B$1:$XFD$1,0)
        )&lt;&gt;"",
        "CON COBERTURA CENEPRED",
        "SIN COBERTURA CENEPRED"
    ),
    "SIN COBERTURA CENEPRED"
)</f>
        <v>SIN COBERTURA CENEPRED</v>
      </c>
    </row>
    <row r="1017" spans="1:8" x14ac:dyDescent="0.35">
      <c r="A1017" s="359">
        <v>110210</v>
      </c>
      <c r="B1017" t="s">
        <v>34059</v>
      </c>
      <c r="C1017">
        <v>1102</v>
      </c>
      <c r="D1017">
        <v>11</v>
      </c>
      <c r="E1017" t="str">
        <f>_xlfn.XLOOKUP(D1017,'Ubigeo Departamental'!A:A,'Ubigeo Departamental'!B:B)</f>
        <v>Ica</v>
      </c>
      <c r="F1017" t="str" cm="1">
        <f t="array" ref="F1017">IFERROR(IF(INDEX('CENEPRED DISTRITAL'!$B:$XFD,
            _xlfn.XMATCH($F$1,'CENEPRED DISTRITAL'!$A:$A,0),
            _xlfn.XMATCH(A1017,'CENEPRED DISTRITAL'!$B$1:$XFD$1,0)
        )&lt;&gt;"",        "CON COBERTURA CENEPRED",        "SIN COBERTURA CENEPRED"    ),    "SIN COBERTURA CENEPRED")</f>
        <v>SIN COBERTURA CENEPRED</v>
      </c>
      <c r="G1017" t="str" cm="1">
        <f t="array" ref="G1017">IFERROR(
    IF(
        INDEX(
            'CENEPRED DISTRITAL'!$B:$XFD,
            _xlfn.XMATCH($G$1,'CENEPRED DISTRITAL'!$A:$A,0),
            _xlfn.XMATCH(A1017,'CENEPRED DISTRITAL'!$B$1:$XFD$1,0)
        )&lt;&gt;"",
        "CON COBERTURA CENEPRED",
        "SIN COBERTURA CENEPRED"
    ),
    "SIN COBERTURA CENEPRED"
)</f>
        <v>SIN COBERTURA CENEPRED</v>
      </c>
      <c r="H1017" t="str" cm="1">
        <f t="array" ref="H1017">IFERROR(
    IF(
        INDEX(
            'CENEPRED DISTRITAL'!$B:$XFD,
            _xlfn.XMATCH($H$1,'CENEPRED DISTRITAL'!$A:$A,0),
            _xlfn.XMATCH(A1017,'CENEPRED DISTRITAL'!$B$1:$XFD$1,0)
        )&lt;&gt;"",
        "CON COBERTURA CENEPRED",
        "SIN COBERTURA CENEPRED"
    ),
    "SIN COBERTURA CENEPRED"
)</f>
        <v>SIN COBERTURA CENEPRED</v>
      </c>
    </row>
    <row r="1018" spans="1:8" x14ac:dyDescent="0.35">
      <c r="A1018" s="359">
        <v>110211</v>
      </c>
      <c r="B1018" t="s">
        <v>36918</v>
      </c>
      <c r="C1018">
        <v>1102</v>
      </c>
      <c r="D1018">
        <v>11</v>
      </c>
      <c r="E1018" t="str">
        <f>_xlfn.XLOOKUP(D1018,'Ubigeo Departamental'!A:A,'Ubigeo Departamental'!B:B)</f>
        <v>Ica</v>
      </c>
      <c r="F1018" t="str" cm="1">
        <f t="array" ref="F1018">IFERROR(IF(INDEX('CENEPRED DISTRITAL'!$B:$XFD,
            _xlfn.XMATCH($F$1,'CENEPRED DISTRITAL'!$A:$A,0),
            _xlfn.XMATCH(A1018,'CENEPRED DISTRITAL'!$B$1:$XFD$1,0)
        )&lt;&gt;"",        "CON COBERTURA CENEPRED",        "SIN COBERTURA CENEPRED"    ),    "SIN COBERTURA CENEPRED")</f>
        <v>SIN COBERTURA CENEPRED</v>
      </c>
      <c r="G1018" t="str" cm="1">
        <f t="array" ref="G1018">IFERROR(
    IF(
        INDEX(
            'CENEPRED DISTRITAL'!$B:$XFD,
            _xlfn.XMATCH($G$1,'CENEPRED DISTRITAL'!$A:$A,0),
            _xlfn.XMATCH(A1018,'CENEPRED DISTRITAL'!$B$1:$XFD$1,0)
        )&lt;&gt;"",
        "CON COBERTURA CENEPRED",
        "SIN COBERTURA CENEPRED"
    ),
    "SIN COBERTURA CENEPRED"
)</f>
        <v>SIN COBERTURA CENEPRED</v>
      </c>
      <c r="H1018" t="str" cm="1">
        <f t="array" ref="H1018">IFERROR(
    IF(
        INDEX(
            'CENEPRED DISTRITAL'!$B:$XFD,
            _xlfn.XMATCH($H$1,'CENEPRED DISTRITAL'!$A:$A,0),
            _xlfn.XMATCH(A1018,'CENEPRED DISTRITAL'!$B$1:$XFD$1,0)
        )&lt;&gt;"",
        "CON COBERTURA CENEPRED",
        "SIN COBERTURA CENEPRED"
    ),
    "SIN COBERTURA CENEPRED"
)</f>
        <v>SIN COBERTURA CENEPRED</v>
      </c>
    </row>
    <row r="1019" spans="1:8" x14ac:dyDescent="0.35">
      <c r="A1019" s="359">
        <v>110301</v>
      </c>
      <c r="B1019" t="s">
        <v>36387</v>
      </c>
      <c r="C1019">
        <v>1103</v>
      </c>
      <c r="D1019">
        <v>11</v>
      </c>
      <c r="E1019" t="str">
        <f>_xlfn.XLOOKUP(D1019,'Ubigeo Departamental'!A:A,'Ubigeo Departamental'!B:B)</f>
        <v>Ica</v>
      </c>
      <c r="F1019" t="str" cm="1">
        <f t="array" ref="F1019">IFERROR(IF(INDEX('CENEPRED DISTRITAL'!$B:$XFD,
            _xlfn.XMATCH($F$1,'CENEPRED DISTRITAL'!$A:$A,0),
            _xlfn.XMATCH(A1019,'CENEPRED DISTRITAL'!$B$1:$XFD$1,0)
        )&lt;&gt;"",        "CON COBERTURA CENEPRED",        "SIN COBERTURA CENEPRED"    ),    "SIN COBERTURA CENEPRED")</f>
        <v>CON COBERTURA CENEPRED</v>
      </c>
      <c r="G1019" t="str" cm="1">
        <f t="array" ref="G1019">IFERROR(
    IF(
        INDEX(
            'CENEPRED DISTRITAL'!$B:$XFD,
            _xlfn.XMATCH($G$1,'CENEPRED DISTRITAL'!$A:$A,0),
            _xlfn.XMATCH(A1019,'CENEPRED DISTRITAL'!$B$1:$XFD$1,0)
        )&lt;&gt;"",
        "CON COBERTURA CENEPRED",
        "SIN COBERTURA CENEPRED"
    ),
    "SIN COBERTURA CENEPRED"
)</f>
        <v>CON COBERTURA CENEPRED</v>
      </c>
      <c r="H1019" t="str" cm="1">
        <f t="array" ref="H1019">IFERROR(
    IF(
        INDEX(
            'CENEPRED DISTRITAL'!$B:$XFD,
            _xlfn.XMATCH($H$1,'CENEPRED DISTRITAL'!$A:$A,0),
            _xlfn.XMATCH(A1019,'CENEPRED DISTRITAL'!$B$1:$XFD$1,0)
        )&lt;&gt;"",
        "CON COBERTURA CENEPRED",
        "SIN COBERTURA CENEPRED"
    ),
    "SIN COBERTURA CENEPRED"
)</f>
        <v>SIN COBERTURA CENEPRED</v>
      </c>
    </row>
    <row r="1020" spans="1:8" x14ac:dyDescent="0.35">
      <c r="A1020" s="359">
        <v>110302</v>
      </c>
      <c r="B1020" t="s">
        <v>34880</v>
      </c>
      <c r="C1020">
        <v>1103</v>
      </c>
      <c r="D1020">
        <v>11</v>
      </c>
      <c r="E1020" t="str">
        <f>_xlfn.XLOOKUP(D1020,'Ubigeo Departamental'!A:A,'Ubigeo Departamental'!B:B)</f>
        <v>Ica</v>
      </c>
      <c r="F1020" t="str" cm="1">
        <f t="array" ref="F1020">IFERROR(IF(INDEX('CENEPRED DISTRITAL'!$B:$XFD,
            _xlfn.XMATCH($F$1,'CENEPRED DISTRITAL'!$A:$A,0),
            _xlfn.XMATCH(A1020,'CENEPRED DISTRITAL'!$B$1:$XFD$1,0)
        )&lt;&gt;"",        "CON COBERTURA CENEPRED",        "SIN COBERTURA CENEPRED"    ),    "SIN COBERTURA CENEPRED")</f>
        <v>SIN COBERTURA CENEPRED</v>
      </c>
      <c r="G1020" t="str" cm="1">
        <f t="array" ref="G1020">IFERROR(
    IF(
        INDEX(
            'CENEPRED DISTRITAL'!$B:$XFD,
            _xlfn.XMATCH($G$1,'CENEPRED DISTRITAL'!$A:$A,0),
            _xlfn.XMATCH(A1020,'CENEPRED DISTRITAL'!$B$1:$XFD$1,0)
        )&lt;&gt;"",
        "CON COBERTURA CENEPRED",
        "SIN COBERTURA CENEPRED"
    ),
    "SIN COBERTURA CENEPRED"
)</f>
        <v>SIN COBERTURA CENEPRED</v>
      </c>
      <c r="H1020" t="str" cm="1">
        <f t="array" ref="H1020">IFERROR(
    IF(
        INDEX(
            'CENEPRED DISTRITAL'!$B:$XFD,
            _xlfn.XMATCH($H$1,'CENEPRED DISTRITAL'!$A:$A,0),
            _xlfn.XMATCH(A1020,'CENEPRED DISTRITAL'!$B$1:$XFD$1,0)
        )&lt;&gt;"",
        "CON COBERTURA CENEPRED",
        "SIN COBERTURA CENEPRED"
    ),
    "SIN COBERTURA CENEPRED"
)</f>
        <v>SIN COBERTURA CENEPRED</v>
      </c>
    </row>
    <row r="1021" spans="1:8" x14ac:dyDescent="0.35">
      <c r="A1021" s="359">
        <v>110303</v>
      </c>
      <c r="B1021" t="s">
        <v>34881</v>
      </c>
      <c r="C1021">
        <v>1103</v>
      </c>
      <c r="D1021">
        <v>11</v>
      </c>
      <c r="E1021" t="str">
        <f>_xlfn.XLOOKUP(D1021,'Ubigeo Departamental'!A:A,'Ubigeo Departamental'!B:B)</f>
        <v>Ica</v>
      </c>
      <c r="F1021" t="str" cm="1">
        <f t="array" ref="F1021">IFERROR(IF(INDEX('CENEPRED DISTRITAL'!$B:$XFD,
            _xlfn.XMATCH($F$1,'CENEPRED DISTRITAL'!$A:$A,0),
            _xlfn.XMATCH(A1021,'CENEPRED DISTRITAL'!$B$1:$XFD$1,0)
        )&lt;&gt;"",        "CON COBERTURA CENEPRED",        "SIN COBERTURA CENEPRED"    ),    "SIN COBERTURA CENEPRED")</f>
        <v>SIN COBERTURA CENEPRED</v>
      </c>
      <c r="G1021" t="str" cm="1">
        <f t="array" ref="G1021">IFERROR(
    IF(
        INDEX(
            'CENEPRED DISTRITAL'!$B:$XFD,
            _xlfn.XMATCH($G$1,'CENEPRED DISTRITAL'!$A:$A,0),
            _xlfn.XMATCH(A1021,'CENEPRED DISTRITAL'!$B$1:$XFD$1,0)
        )&lt;&gt;"",
        "CON COBERTURA CENEPRED",
        "SIN COBERTURA CENEPRED"
    ),
    "SIN COBERTURA CENEPRED"
)</f>
        <v>SIN COBERTURA CENEPRED</v>
      </c>
      <c r="H1021" t="str" cm="1">
        <f t="array" ref="H1021">IFERROR(
    IF(
        INDEX(
            'CENEPRED DISTRITAL'!$B:$XFD,
            _xlfn.XMATCH($H$1,'CENEPRED DISTRITAL'!$A:$A,0),
            _xlfn.XMATCH(A1021,'CENEPRED DISTRITAL'!$B$1:$XFD$1,0)
        )&lt;&gt;"",
        "CON COBERTURA CENEPRED",
        "SIN COBERTURA CENEPRED"
    ),
    "SIN COBERTURA CENEPRED"
)</f>
        <v>SIN COBERTURA CENEPRED</v>
      </c>
    </row>
    <row r="1022" spans="1:8" x14ac:dyDescent="0.35">
      <c r="A1022" s="359">
        <v>110304</v>
      </c>
      <c r="B1022" t="s">
        <v>31660</v>
      </c>
      <c r="C1022">
        <v>1103</v>
      </c>
      <c r="D1022">
        <v>11</v>
      </c>
      <c r="E1022" t="str">
        <f>_xlfn.XLOOKUP(D1022,'Ubigeo Departamental'!A:A,'Ubigeo Departamental'!B:B)</f>
        <v>Ica</v>
      </c>
      <c r="F1022" t="str" cm="1">
        <f t="array" ref="F1022">IFERROR(IF(INDEX('CENEPRED DISTRITAL'!$B:$XFD,
            _xlfn.XMATCH($F$1,'CENEPRED DISTRITAL'!$A:$A,0),
            _xlfn.XMATCH(A1022,'CENEPRED DISTRITAL'!$B$1:$XFD$1,0)
        )&lt;&gt;"",        "CON COBERTURA CENEPRED",        "SIN COBERTURA CENEPRED"    ),    "SIN COBERTURA CENEPRED")</f>
        <v>CON COBERTURA CENEPRED</v>
      </c>
      <c r="G1022" t="str" cm="1">
        <f t="array" ref="G1022">IFERROR(
    IF(
        INDEX(
            'CENEPRED DISTRITAL'!$B:$XFD,
            _xlfn.XMATCH($G$1,'CENEPRED DISTRITAL'!$A:$A,0),
            _xlfn.XMATCH(A1022,'CENEPRED DISTRITAL'!$B$1:$XFD$1,0)
        )&lt;&gt;"",
        "CON COBERTURA CENEPRED",
        "SIN COBERTURA CENEPRED"
    ),
    "SIN COBERTURA CENEPRED"
)</f>
        <v>CON COBERTURA CENEPRED</v>
      </c>
      <c r="H1022" t="str" cm="1">
        <f t="array" ref="H1022">IFERROR(
    IF(
        INDEX(
            'CENEPRED DISTRITAL'!$B:$XFD,
            _xlfn.XMATCH($H$1,'CENEPRED DISTRITAL'!$A:$A,0),
            _xlfn.XMATCH(A1022,'CENEPRED DISTRITAL'!$B$1:$XFD$1,0)
        )&lt;&gt;"",
        "CON COBERTURA CENEPRED",
        "SIN COBERTURA CENEPRED"
    ),
    "SIN COBERTURA CENEPRED"
)</f>
        <v>SIN COBERTURA CENEPRED</v>
      </c>
    </row>
    <row r="1023" spans="1:8" x14ac:dyDescent="0.35">
      <c r="A1023" s="359">
        <v>110305</v>
      </c>
      <c r="B1023" t="s">
        <v>34161</v>
      </c>
      <c r="C1023">
        <v>1103</v>
      </c>
      <c r="D1023">
        <v>11</v>
      </c>
      <c r="E1023" t="str">
        <f>_xlfn.XLOOKUP(D1023,'Ubigeo Departamental'!A:A,'Ubigeo Departamental'!B:B)</f>
        <v>Ica</v>
      </c>
      <c r="F1023" t="str" cm="1">
        <f t="array" ref="F1023">IFERROR(IF(INDEX('CENEPRED DISTRITAL'!$B:$XFD,
            _xlfn.XMATCH($F$1,'CENEPRED DISTRITAL'!$A:$A,0),
            _xlfn.XMATCH(A1023,'CENEPRED DISTRITAL'!$B$1:$XFD$1,0)
        )&lt;&gt;"",        "CON COBERTURA CENEPRED",        "SIN COBERTURA CENEPRED"    ),    "SIN COBERTURA CENEPRED")</f>
        <v>SIN COBERTURA CENEPRED</v>
      </c>
      <c r="G1023" t="str" cm="1">
        <f t="array" ref="G1023">IFERROR(
    IF(
        INDEX(
            'CENEPRED DISTRITAL'!$B:$XFD,
            _xlfn.XMATCH($G$1,'CENEPRED DISTRITAL'!$A:$A,0),
            _xlfn.XMATCH(A1023,'CENEPRED DISTRITAL'!$B$1:$XFD$1,0)
        )&lt;&gt;"",
        "CON COBERTURA CENEPRED",
        "SIN COBERTURA CENEPRED"
    ),
    "SIN COBERTURA CENEPRED"
)</f>
        <v>SIN COBERTURA CENEPRED</v>
      </c>
      <c r="H1023" t="str" cm="1">
        <f t="array" ref="H1023">IFERROR(
    IF(
        INDEX(
            'CENEPRED DISTRITAL'!$B:$XFD,
            _xlfn.XMATCH($H$1,'CENEPRED DISTRITAL'!$A:$A,0),
            _xlfn.XMATCH(A1023,'CENEPRED DISTRITAL'!$B$1:$XFD$1,0)
        )&lt;&gt;"",
        "CON COBERTURA CENEPRED",
        "SIN COBERTURA CENEPRED"
    ),
    "SIN COBERTURA CENEPRED"
)</f>
        <v>SIN COBERTURA CENEPRED</v>
      </c>
    </row>
    <row r="1024" spans="1:8" x14ac:dyDescent="0.35">
      <c r="A1024" s="359">
        <v>110401</v>
      </c>
      <c r="B1024" t="s">
        <v>34236</v>
      </c>
      <c r="C1024">
        <v>1104</v>
      </c>
      <c r="D1024">
        <v>11</v>
      </c>
      <c r="E1024" t="str">
        <f>_xlfn.XLOOKUP(D1024,'Ubigeo Departamental'!A:A,'Ubigeo Departamental'!B:B)</f>
        <v>Ica</v>
      </c>
      <c r="F1024" t="str" cm="1">
        <f t="array" ref="F1024">IFERROR(IF(INDEX('CENEPRED DISTRITAL'!$B:$XFD,
            _xlfn.XMATCH($F$1,'CENEPRED DISTRITAL'!$A:$A,0),
            _xlfn.XMATCH(A1024,'CENEPRED DISTRITAL'!$B$1:$XFD$1,0)
        )&lt;&gt;"",        "CON COBERTURA CENEPRED",        "SIN COBERTURA CENEPRED"    ),    "SIN COBERTURA CENEPRED")</f>
        <v>SIN COBERTURA CENEPRED</v>
      </c>
      <c r="G1024" t="str" cm="1">
        <f t="array" ref="G1024">IFERROR(
    IF(
        INDEX(
            'CENEPRED DISTRITAL'!$B:$XFD,
            _xlfn.XMATCH($G$1,'CENEPRED DISTRITAL'!$A:$A,0),
            _xlfn.XMATCH(A1024,'CENEPRED DISTRITAL'!$B$1:$XFD$1,0)
        )&lt;&gt;"",
        "CON COBERTURA CENEPRED",
        "SIN COBERTURA CENEPRED"
    ),
    "SIN COBERTURA CENEPRED"
)</f>
        <v>SIN COBERTURA CENEPRED</v>
      </c>
      <c r="H1024" t="str" cm="1">
        <f t="array" ref="H1024">IFERROR(
    IF(
        INDEX(
            'CENEPRED DISTRITAL'!$B:$XFD,
            _xlfn.XMATCH($H$1,'CENEPRED DISTRITAL'!$A:$A,0),
            _xlfn.XMATCH(A1024,'CENEPRED DISTRITAL'!$B$1:$XFD$1,0)
        )&lt;&gt;"",
        "CON COBERTURA CENEPRED",
        "SIN COBERTURA CENEPRED"
    ),
    "SIN COBERTURA CENEPRED"
)</f>
        <v>SIN COBERTURA CENEPRED</v>
      </c>
    </row>
    <row r="1025" spans="1:8" x14ac:dyDescent="0.35">
      <c r="A1025" s="359">
        <v>110402</v>
      </c>
      <c r="B1025" t="s">
        <v>34994</v>
      </c>
      <c r="C1025">
        <v>1104</v>
      </c>
      <c r="D1025">
        <v>11</v>
      </c>
      <c r="E1025" t="str">
        <f>_xlfn.XLOOKUP(D1025,'Ubigeo Departamental'!A:A,'Ubigeo Departamental'!B:B)</f>
        <v>Ica</v>
      </c>
      <c r="F1025" t="str" cm="1">
        <f t="array" ref="F1025">IFERROR(IF(INDEX('CENEPRED DISTRITAL'!$B:$XFD,
            _xlfn.XMATCH($F$1,'CENEPRED DISTRITAL'!$A:$A,0),
            _xlfn.XMATCH(A1025,'CENEPRED DISTRITAL'!$B$1:$XFD$1,0)
        )&lt;&gt;"",        "CON COBERTURA CENEPRED",        "SIN COBERTURA CENEPRED"    ),    "SIN COBERTURA CENEPRED")</f>
        <v>SIN COBERTURA CENEPRED</v>
      </c>
      <c r="G1025" t="str" cm="1">
        <f t="array" ref="G1025">IFERROR(
    IF(
        INDEX(
            'CENEPRED DISTRITAL'!$B:$XFD,
            _xlfn.XMATCH($G$1,'CENEPRED DISTRITAL'!$A:$A,0),
            _xlfn.XMATCH(A1025,'CENEPRED DISTRITAL'!$B$1:$XFD$1,0)
        )&lt;&gt;"",
        "CON COBERTURA CENEPRED",
        "SIN COBERTURA CENEPRED"
    ),
    "SIN COBERTURA CENEPRED"
)</f>
        <v>SIN COBERTURA CENEPRED</v>
      </c>
      <c r="H1025" t="str" cm="1">
        <f t="array" ref="H1025">IFERROR(
    IF(
        INDEX(
            'CENEPRED DISTRITAL'!$B:$XFD,
            _xlfn.XMATCH($H$1,'CENEPRED DISTRITAL'!$A:$A,0),
            _xlfn.XMATCH(A1025,'CENEPRED DISTRITAL'!$B$1:$XFD$1,0)
        )&lt;&gt;"",
        "CON COBERTURA CENEPRED",
        "SIN COBERTURA CENEPRED"
    ),
    "SIN COBERTURA CENEPRED"
)</f>
        <v>SIN COBERTURA CENEPRED</v>
      </c>
    </row>
    <row r="1026" spans="1:8" x14ac:dyDescent="0.35">
      <c r="A1026" s="359">
        <v>110403</v>
      </c>
      <c r="B1026" t="s">
        <v>36719</v>
      </c>
      <c r="C1026">
        <v>1104</v>
      </c>
      <c r="D1026">
        <v>11</v>
      </c>
      <c r="E1026" t="str">
        <f>_xlfn.XLOOKUP(D1026,'Ubigeo Departamental'!A:A,'Ubigeo Departamental'!B:B)</f>
        <v>Ica</v>
      </c>
      <c r="F1026" t="str" cm="1">
        <f t="array" ref="F1026">IFERROR(IF(INDEX('CENEPRED DISTRITAL'!$B:$XFD,
            _xlfn.XMATCH($F$1,'CENEPRED DISTRITAL'!$A:$A,0),
            _xlfn.XMATCH(A1026,'CENEPRED DISTRITAL'!$B$1:$XFD$1,0)
        )&lt;&gt;"",        "CON COBERTURA CENEPRED",        "SIN COBERTURA CENEPRED"    ),    "SIN COBERTURA CENEPRED")</f>
        <v>SIN COBERTURA CENEPRED</v>
      </c>
      <c r="G1026" t="str" cm="1">
        <f t="array" ref="G1026">IFERROR(
    IF(
        INDEX(
            'CENEPRED DISTRITAL'!$B:$XFD,
            _xlfn.XMATCH($G$1,'CENEPRED DISTRITAL'!$A:$A,0),
            _xlfn.XMATCH(A1026,'CENEPRED DISTRITAL'!$B$1:$XFD$1,0)
        )&lt;&gt;"",
        "CON COBERTURA CENEPRED",
        "SIN COBERTURA CENEPRED"
    ),
    "SIN COBERTURA CENEPRED"
)</f>
        <v>SIN COBERTURA CENEPRED</v>
      </c>
      <c r="H1026" t="str" cm="1">
        <f t="array" ref="H1026">IFERROR(
    IF(
        INDEX(
            'CENEPRED DISTRITAL'!$B:$XFD,
            _xlfn.XMATCH($H$1,'CENEPRED DISTRITAL'!$A:$A,0),
            _xlfn.XMATCH(A1026,'CENEPRED DISTRITAL'!$B$1:$XFD$1,0)
        )&lt;&gt;"",
        "CON COBERTURA CENEPRED",
        "SIN COBERTURA CENEPRED"
    ),
    "SIN COBERTURA CENEPRED"
)</f>
        <v>SIN COBERTURA CENEPRED</v>
      </c>
    </row>
    <row r="1027" spans="1:8" x14ac:dyDescent="0.35">
      <c r="A1027" s="359">
        <v>110404</v>
      </c>
      <c r="B1027" t="s">
        <v>31609</v>
      </c>
      <c r="C1027">
        <v>1104</v>
      </c>
      <c r="D1027">
        <v>11</v>
      </c>
      <c r="E1027" t="str">
        <f>_xlfn.XLOOKUP(D1027,'Ubigeo Departamental'!A:A,'Ubigeo Departamental'!B:B)</f>
        <v>Ica</v>
      </c>
      <c r="F1027" t="str" cm="1">
        <f t="array" ref="F1027">IFERROR(IF(INDEX('CENEPRED DISTRITAL'!$B:$XFD,
            _xlfn.XMATCH($F$1,'CENEPRED DISTRITAL'!$A:$A,0),
            _xlfn.XMATCH(A1027,'CENEPRED DISTRITAL'!$B$1:$XFD$1,0)
        )&lt;&gt;"",        "CON COBERTURA CENEPRED",        "SIN COBERTURA CENEPRED"    ),    "SIN COBERTURA CENEPRED")</f>
        <v>SIN COBERTURA CENEPRED</v>
      </c>
      <c r="G1027" t="str" cm="1">
        <f t="array" ref="G1027">IFERROR(
    IF(
        INDEX(
            'CENEPRED DISTRITAL'!$B:$XFD,
            _xlfn.XMATCH($G$1,'CENEPRED DISTRITAL'!$A:$A,0),
            _xlfn.XMATCH(A1027,'CENEPRED DISTRITAL'!$B$1:$XFD$1,0)
        )&lt;&gt;"",
        "CON COBERTURA CENEPRED",
        "SIN COBERTURA CENEPRED"
    ),
    "SIN COBERTURA CENEPRED"
)</f>
        <v>SIN COBERTURA CENEPRED</v>
      </c>
      <c r="H1027" t="str" cm="1">
        <f t="array" ref="H1027">IFERROR(
    IF(
        INDEX(
            'CENEPRED DISTRITAL'!$B:$XFD,
            _xlfn.XMATCH($H$1,'CENEPRED DISTRITAL'!$A:$A,0),
            _xlfn.XMATCH(A1027,'CENEPRED DISTRITAL'!$B$1:$XFD$1,0)
        )&lt;&gt;"",
        "CON COBERTURA CENEPRED",
        "SIN COBERTURA CENEPRED"
    ),
    "SIN COBERTURA CENEPRED"
)</f>
        <v>SIN COBERTURA CENEPRED</v>
      </c>
    </row>
    <row r="1028" spans="1:8" x14ac:dyDescent="0.35">
      <c r="A1028" s="359">
        <v>110405</v>
      </c>
      <c r="B1028" t="s">
        <v>34882</v>
      </c>
      <c r="C1028">
        <v>1104</v>
      </c>
      <c r="D1028">
        <v>11</v>
      </c>
      <c r="E1028" t="str">
        <f>_xlfn.XLOOKUP(D1028,'Ubigeo Departamental'!A:A,'Ubigeo Departamental'!B:B)</f>
        <v>Ica</v>
      </c>
      <c r="F1028" t="str" cm="1">
        <f t="array" ref="F1028">IFERROR(IF(INDEX('CENEPRED DISTRITAL'!$B:$XFD,
            _xlfn.XMATCH($F$1,'CENEPRED DISTRITAL'!$A:$A,0),
            _xlfn.XMATCH(A1028,'CENEPRED DISTRITAL'!$B$1:$XFD$1,0)
        )&lt;&gt;"",        "CON COBERTURA CENEPRED",        "SIN COBERTURA CENEPRED"    ),    "SIN COBERTURA CENEPRED")</f>
        <v>SIN COBERTURA CENEPRED</v>
      </c>
      <c r="G1028" t="str" cm="1">
        <f t="array" ref="G1028">IFERROR(
    IF(
        INDEX(
            'CENEPRED DISTRITAL'!$B:$XFD,
            _xlfn.XMATCH($G$1,'CENEPRED DISTRITAL'!$A:$A,0),
            _xlfn.XMATCH(A1028,'CENEPRED DISTRITAL'!$B$1:$XFD$1,0)
        )&lt;&gt;"",
        "CON COBERTURA CENEPRED",
        "SIN COBERTURA CENEPRED"
    ),
    "SIN COBERTURA CENEPRED"
)</f>
        <v>SIN COBERTURA CENEPRED</v>
      </c>
      <c r="H1028" t="str" cm="1">
        <f t="array" ref="H1028">IFERROR(
    IF(
        INDEX(
            'CENEPRED DISTRITAL'!$B:$XFD,
            _xlfn.XMATCH($H$1,'CENEPRED DISTRITAL'!$A:$A,0),
            _xlfn.XMATCH(A1028,'CENEPRED DISTRITAL'!$B$1:$XFD$1,0)
        )&lt;&gt;"",
        "CON COBERTURA CENEPRED",
        "SIN COBERTURA CENEPRED"
    ),
    "SIN COBERTURA CENEPRED"
)</f>
        <v>SIN COBERTURA CENEPRED</v>
      </c>
    </row>
    <row r="1029" spans="1:8" x14ac:dyDescent="0.35">
      <c r="A1029" s="359">
        <v>110501</v>
      </c>
      <c r="B1029" t="s">
        <v>31655</v>
      </c>
      <c r="C1029">
        <v>1105</v>
      </c>
      <c r="D1029">
        <v>11</v>
      </c>
      <c r="E1029" t="str">
        <f>_xlfn.XLOOKUP(D1029,'Ubigeo Departamental'!A:A,'Ubigeo Departamental'!B:B)</f>
        <v>Ica</v>
      </c>
      <c r="F1029" t="str" cm="1">
        <f t="array" ref="F1029">IFERROR(IF(INDEX('CENEPRED DISTRITAL'!$B:$XFD,
            _xlfn.XMATCH($F$1,'CENEPRED DISTRITAL'!$A:$A,0),
            _xlfn.XMATCH(A1029,'CENEPRED DISTRITAL'!$B$1:$XFD$1,0)
        )&lt;&gt;"",        "CON COBERTURA CENEPRED",        "SIN COBERTURA CENEPRED"    ),    "SIN COBERTURA CENEPRED")</f>
        <v>CON COBERTURA CENEPRED</v>
      </c>
      <c r="G1029" t="str" cm="1">
        <f t="array" ref="G1029">IFERROR(
    IF(
        INDEX(
            'CENEPRED DISTRITAL'!$B:$XFD,
            _xlfn.XMATCH($G$1,'CENEPRED DISTRITAL'!$A:$A,0),
            _xlfn.XMATCH(A1029,'CENEPRED DISTRITAL'!$B$1:$XFD$1,0)
        )&lt;&gt;"",
        "CON COBERTURA CENEPRED",
        "SIN COBERTURA CENEPRED"
    ),
    "SIN COBERTURA CENEPRED"
)</f>
        <v>CON COBERTURA CENEPRED</v>
      </c>
      <c r="H1029" t="str" cm="1">
        <f t="array" ref="H1029">IFERROR(
    IF(
        INDEX(
            'CENEPRED DISTRITAL'!$B:$XFD,
            _xlfn.XMATCH($H$1,'CENEPRED DISTRITAL'!$A:$A,0),
            _xlfn.XMATCH(A1029,'CENEPRED DISTRITAL'!$B$1:$XFD$1,0)
        )&lt;&gt;"",
        "CON COBERTURA CENEPRED",
        "SIN COBERTURA CENEPRED"
    ),
    "SIN COBERTURA CENEPRED"
)</f>
        <v>SIN COBERTURA CENEPRED</v>
      </c>
    </row>
    <row r="1030" spans="1:8" x14ac:dyDescent="0.35">
      <c r="A1030" s="359">
        <v>110502</v>
      </c>
      <c r="B1030" t="s">
        <v>36919</v>
      </c>
      <c r="C1030">
        <v>1105</v>
      </c>
      <c r="D1030">
        <v>11</v>
      </c>
      <c r="E1030" t="str">
        <f>_xlfn.XLOOKUP(D1030,'Ubigeo Departamental'!A:A,'Ubigeo Departamental'!B:B)</f>
        <v>Ica</v>
      </c>
      <c r="F1030" t="str" cm="1">
        <f t="array" ref="F1030">IFERROR(IF(INDEX('CENEPRED DISTRITAL'!$B:$XFD,
            _xlfn.XMATCH($F$1,'CENEPRED DISTRITAL'!$A:$A,0),
            _xlfn.XMATCH(A1030,'CENEPRED DISTRITAL'!$B$1:$XFD$1,0)
        )&lt;&gt;"",        "CON COBERTURA CENEPRED",        "SIN COBERTURA CENEPRED"    ),    "SIN COBERTURA CENEPRED")</f>
        <v>SIN COBERTURA CENEPRED</v>
      </c>
      <c r="G1030" t="str" cm="1">
        <f t="array" ref="G1030">IFERROR(
    IF(
        INDEX(
            'CENEPRED DISTRITAL'!$B:$XFD,
            _xlfn.XMATCH($G$1,'CENEPRED DISTRITAL'!$A:$A,0),
            _xlfn.XMATCH(A1030,'CENEPRED DISTRITAL'!$B$1:$XFD$1,0)
        )&lt;&gt;"",
        "CON COBERTURA CENEPRED",
        "SIN COBERTURA CENEPRED"
    ),
    "SIN COBERTURA CENEPRED"
)</f>
        <v>SIN COBERTURA CENEPRED</v>
      </c>
      <c r="H1030" t="str" cm="1">
        <f t="array" ref="H1030">IFERROR(
    IF(
        INDEX(
            'CENEPRED DISTRITAL'!$B:$XFD,
            _xlfn.XMATCH($H$1,'CENEPRED DISTRITAL'!$A:$A,0),
            _xlfn.XMATCH(A1030,'CENEPRED DISTRITAL'!$B$1:$XFD$1,0)
        )&lt;&gt;"",
        "CON COBERTURA CENEPRED",
        "SIN COBERTURA CENEPRED"
    ),
    "SIN COBERTURA CENEPRED"
)</f>
        <v>SIN COBERTURA CENEPRED</v>
      </c>
    </row>
    <row r="1031" spans="1:8" x14ac:dyDescent="0.35">
      <c r="A1031" s="359">
        <v>110503</v>
      </c>
      <c r="B1031" t="s">
        <v>34984</v>
      </c>
      <c r="C1031">
        <v>1105</v>
      </c>
      <c r="D1031">
        <v>11</v>
      </c>
      <c r="E1031" t="str">
        <f>_xlfn.XLOOKUP(D1031,'Ubigeo Departamental'!A:A,'Ubigeo Departamental'!B:B)</f>
        <v>Ica</v>
      </c>
      <c r="F1031" t="str" cm="1">
        <f t="array" ref="F1031">IFERROR(IF(INDEX('CENEPRED DISTRITAL'!$B:$XFD,
            _xlfn.XMATCH($F$1,'CENEPRED DISTRITAL'!$A:$A,0),
            _xlfn.XMATCH(A1031,'CENEPRED DISTRITAL'!$B$1:$XFD$1,0)
        )&lt;&gt;"",        "CON COBERTURA CENEPRED",        "SIN COBERTURA CENEPRED"    ),    "SIN COBERTURA CENEPRED")</f>
        <v>SIN COBERTURA CENEPRED</v>
      </c>
      <c r="G1031" t="str" cm="1">
        <f t="array" ref="G1031">IFERROR(
    IF(
        INDEX(
            'CENEPRED DISTRITAL'!$B:$XFD,
            _xlfn.XMATCH($G$1,'CENEPRED DISTRITAL'!$A:$A,0),
            _xlfn.XMATCH(A1031,'CENEPRED DISTRITAL'!$B$1:$XFD$1,0)
        )&lt;&gt;"",
        "CON COBERTURA CENEPRED",
        "SIN COBERTURA CENEPRED"
    ),
    "SIN COBERTURA CENEPRED"
)</f>
        <v>SIN COBERTURA CENEPRED</v>
      </c>
      <c r="H1031" t="str" cm="1">
        <f t="array" ref="H1031">IFERROR(
    IF(
        INDEX(
            'CENEPRED DISTRITAL'!$B:$XFD,
            _xlfn.XMATCH($H$1,'CENEPRED DISTRITAL'!$A:$A,0),
            _xlfn.XMATCH(A1031,'CENEPRED DISTRITAL'!$B$1:$XFD$1,0)
        )&lt;&gt;"",
        "CON COBERTURA CENEPRED",
        "SIN COBERTURA CENEPRED"
    ),
    "SIN COBERTURA CENEPRED"
)</f>
        <v>SIN COBERTURA CENEPRED</v>
      </c>
    </row>
    <row r="1032" spans="1:8" x14ac:dyDescent="0.35">
      <c r="A1032" s="359">
        <v>110504</v>
      </c>
      <c r="B1032" t="s">
        <v>31759</v>
      </c>
      <c r="C1032">
        <v>1105</v>
      </c>
      <c r="D1032">
        <v>11</v>
      </c>
      <c r="E1032" t="str">
        <f>_xlfn.XLOOKUP(D1032,'Ubigeo Departamental'!A:A,'Ubigeo Departamental'!B:B)</f>
        <v>Ica</v>
      </c>
      <c r="F1032" t="str" cm="1">
        <f t="array" ref="F1032">IFERROR(IF(INDEX('CENEPRED DISTRITAL'!$B:$XFD,
            _xlfn.XMATCH($F$1,'CENEPRED DISTRITAL'!$A:$A,0),
            _xlfn.XMATCH(A1032,'CENEPRED DISTRITAL'!$B$1:$XFD$1,0)
        )&lt;&gt;"",        "CON COBERTURA CENEPRED",        "SIN COBERTURA CENEPRED"    ),    "SIN COBERTURA CENEPRED")</f>
        <v>SIN COBERTURA CENEPRED</v>
      </c>
      <c r="G1032" t="str" cm="1">
        <f t="array" ref="G1032">IFERROR(
    IF(
        INDEX(
            'CENEPRED DISTRITAL'!$B:$XFD,
            _xlfn.XMATCH($G$1,'CENEPRED DISTRITAL'!$A:$A,0),
            _xlfn.XMATCH(A1032,'CENEPRED DISTRITAL'!$B$1:$XFD$1,0)
        )&lt;&gt;"",
        "CON COBERTURA CENEPRED",
        "SIN COBERTURA CENEPRED"
    ),
    "SIN COBERTURA CENEPRED"
)</f>
        <v>SIN COBERTURA CENEPRED</v>
      </c>
      <c r="H1032" t="str" cm="1">
        <f t="array" ref="H1032">IFERROR(
    IF(
        INDEX(
            'CENEPRED DISTRITAL'!$B:$XFD,
            _xlfn.XMATCH($H$1,'CENEPRED DISTRITAL'!$A:$A,0),
            _xlfn.XMATCH(A1032,'CENEPRED DISTRITAL'!$B$1:$XFD$1,0)
        )&lt;&gt;"",
        "CON COBERTURA CENEPRED",
        "SIN COBERTURA CENEPRED"
    ),
    "SIN COBERTURA CENEPRED"
)</f>
        <v>SIN COBERTURA CENEPRED</v>
      </c>
    </row>
    <row r="1033" spans="1:8" x14ac:dyDescent="0.35">
      <c r="A1033" s="359">
        <v>110505</v>
      </c>
      <c r="B1033" t="s">
        <v>32485</v>
      </c>
      <c r="C1033">
        <v>1105</v>
      </c>
      <c r="D1033">
        <v>11</v>
      </c>
      <c r="E1033" t="str">
        <f>_xlfn.XLOOKUP(D1033,'Ubigeo Departamental'!A:A,'Ubigeo Departamental'!B:B)</f>
        <v>Ica</v>
      </c>
      <c r="F1033" t="str" cm="1">
        <f t="array" ref="F1033">IFERROR(IF(INDEX('CENEPRED DISTRITAL'!$B:$XFD,
            _xlfn.XMATCH($F$1,'CENEPRED DISTRITAL'!$A:$A,0),
            _xlfn.XMATCH(A1033,'CENEPRED DISTRITAL'!$B$1:$XFD$1,0)
        )&lt;&gt;"",        "CON COBERTURA CENEPRED",        "SIN COBERTURA CENEPRED"    ),    "SIN COBERTURA CENEPRED")</f>
        <v>CON COBERTURA CENEPRED</v>
      </c>
      <c r="G1033" t="str" cm="1">
        <f t="array" ref="G1033">IFERROR(
    IF(
        INDEX(
            'CENEPRED DISTRITAL'!$B:$XFD,
            _xlfn.XMATCH($G$1,'CENEPRED DISTRITAL'!$A:$A,0),
            _xlfn.XMATCH(A1033,'CENEPRED DISTRITAL'!$B$1:$XFD$1,0)
        )&lt;&gt;"",
        "CON COBERTURA CENEPRED",
        "SIN COBERTURA CENEPRED"
    ),
    "SIN COBERTURA CENEPRED"
)</f>
        <v>CON COBERTURA CENEPRED</v>
      </c>
      <c r="H1033" t="str" cm="1">
        <f t="array" ref="H1033">IFERROR(
    IF(
        INDEX(
            'CENEPRED DISTRITAL'!$B:$XFD,
            _xlfn.XMATCH($H$1,'CENEPRED DISTRITAL'!$A:$A,0),
            _xlfn.XMATCH(A1033,'CENEPRED DISTRITAL'!$B$1:$XFD$1,0)
        )&lt;&gt;"",
        "CON COBERTURA CENEPRED",
        "SIN COBERTURA CENEPRED"
    ),
    "SIN COBERTURA CENEPRED"
)</f>
        <v>SIN COBERTURA CENEPRED</v>
      </c>
    </row>
    <row r="1034" spans="1:8" x14ac:dyDescent="0.35">
      <c r="A1034" s="359">
        <v>110506</v>
      </c>
      <c r="B1034" t="s">
        <v>36920</v>
      </c>
      <c r="C1034">
        <v>1105</v>
      </c>
      <c r="D1034">
        <v>11</v>
      </c>
      <c r="E1034" t="str">
        <f>_xlfn.XLOOKUP(D1034,'Ubigeo Departamental'!A:A,'Ubigeo Departamental'!B:B)</f>
        <v>Ica</v>
      </c>
      <c r="F1034" t="str" cm="1">
        <f t="array" ref="F1034">IFERROR(IF(INDEX('CENEPRED DISTRITAL'!$B:$XFD,
            _xlfn.XMATCH($F$1,'CENEPRED DISTRITAL'!$A:$A,0),
            _xlfn.XMATCH(A1034,'CENEPRED DISTRITAL'!$B$1:$XFD$1,0)
        )&lt;&gt;"",        "CON COBERTURA CENEPRED",        "SIN COBERTURA CENEPRED"    ),    "SIN COBERTURA CENEPRED")</f>
        <v>CON COBERTURA CENEPRED</v>
      </c>
      <c r="G1034" t="str" cm="1">
        <f t="array" ref="G1034">IFERROR(
    IF(
        INDEX(
            'CENEPRED DISTRITAL'!$B:$XFD,
            _xlfn.XMATCH($G$1,'CENEPRED DISTRITAL'!$A:$A,0),
            _xlfn.XMATCH(A1034,'CENEPRED DISTRITAL'!$B$1:$XFD$1,0)
        )&lt;&gt;"",
        "CON COBERTURA CENEPRED",
        "SIN COBERTURA CENEPRED"
    ),
    "SIN COBERTURA CENEPRED"
)</f>
        <v>CON COBERTURA CENEPRED</v>
      </c>
      <c r="H1034" t="str" cm="1">
        <f t="array" ref="H1034">IFERROR(
    IF(
        INDEX(
            'CENEPRED DISTRITAL'!$B:$XFD,
            _xlfn.XMATCH($H$1,'CENEPRED DISTRITAL'!$A:$A,0),
            _xlfn.XMATCH(A1034,'CENEPRED DISTRITAL'!$B$1:$XFD$1,0)
        )&lt;&gt;"",
        "CON COBERTURA CENEPRED",
        "SIN COBERTURA CENEPRED"
    ),
    "SIN COBERTURA CENEPRED"
)</f>
        <v>SIN COBERTURA CENEPRED</v>
      </c>
    </row>
    <row r="1035" spans="1:8" x14ac:dyDescent="0.35">
      <c r="A1035" s="359">
        <v>110507</v>
      </c>
      <c r="B1035" t="s">
        <v>34162</v>
      </c>
      <c r="C1035">
        <v>1105</v>
      </c>
      <c r="D1035">
        <v>11</v>
      </c>
      <c r="E1035" t="str">
        <f>_xlfn.XLOOKUP(D1035,'Ubigeo Departamental'!A:A,'Ubigeo Departamental'!B:B)</f>
        <v>Ica</v>
      </c>
      <c r="F1035" t="str" cm="1">
        <f t="array" ref="F1035">IFERROR(IF(INDEX('CENEPRED DISTRITAL'!$B:$XFD,
            _xlfn.XMATCH($F$1,'CENEPRED DISTRITAL'!$A:$A,0),
            _xlfn.XMATCH(A1035,'CENEPRED DISTRITAL'!$B$1:$XFD$1,0)
        )&lt;&gt;"",        "CON COBERTURA CENEPRED",        "SIN COBERTURA CENEPRED"    ),    "SIN COBERTURA CENEPRED")</f>
        <v>SIN COBERTURA CENEPRED</v>
      </c>
      <c r="G1035" t="str" cm="1">
        <f t="array" ref="G1035">IFERROR(
    IF(
        INDEX(
            'CENEPRED DISTRITAL'!$B:$XFD,
            _xlfn.XMATCH($G$1,'CENEPRED DISTRITAL'!$A:$A,0),
            _xlfn.XMATCH(A1035,'CENEPRED DISTRITAL'!$B$1:$XFD$1,0)
        )&lt;&gt;"",
        "CON COBERTURA CENEPRED",
        "SIN COBERTURA CENEPRED"
    ),
    "SIN COBERTURA CENEPRED"
)</f>
        <v>SIN COBERTURA CENEPRED</v>
      </c>
      <c r="H1035" t="str" cm="1">
        <f t="array" ref="H1035">IFERROR(
    IF(
        INDEX(
            'CENEPRED DISTRITAL'!$B:$XFD,
            _xlfn.XMATCH($H$1,'CENEPRED DISTRITAL'!$A:$A,0),
            _xlfn.XMATCH(A1035,'CENEPRED DISTRITAL'!$B$1:$XFD$1,0)
        )&lt;&gt;"",
        "CON COBERTURA CENEPRED",
        "SIN COBERTURA CENEPRED"
    ),
    "SIN COBERTURA CENEPRED"
)</f>
        <v>SIN COBERTURA CENEPRED</v>
      </c>
    </row>
    <row r="1036" spans="1:8" x14ac:dyDescent="0.35">
      <c r="A1036" s="359">
        <v>110508</v>
      </c>
      <c r="B1036" t="s">
        <v>34101</v>
      </c>
      <c r="C1036">
        <v>1105</v>
      </c>
      <c r="D1036">
        <v>11</v>
      </c>
      <c r="E1036" t="str">
        <f>_xlfn.XLOOKUP(D1036,'Ubigeo Departamental'!A:A,'Ubigeo Departamental'!B:B)</f>
        <v>Ica</v>
      </c>
      <c r="F1036" t="str" cm="1">
        <f t="array" ref="F1036">IFERROR(IF(INDEX('CENEPRED DISTRITAL'!$B:$XFD,
            _xlfn.XMATCH($F$1,'CENEPRED DISTRITAL'!$A:$A,0),
            _xlfn.XMATCH(A1036,'CENEPRED DISTRITAL'!$B$1:$XFD$1,0)
        )&lt;&gt;"",        "CON COBERTURA CENEPRED",        "SIN COBERTURA CENEPRED"    ),    "SIN COBERTURA CENEPRED")</f>
        <v>SIN COBERTURA CENEPRED</v>
      </c>
      <c r="G1036" t="str" cm="1">
        <f t="array" ref="G1036">IFERROR(
    IF(
        INDEX(
            'CENEPRED DISTRITAL'!$B:$XFD,
            _xlfn.XMATCH($G$1,'CENEPRED DISTRITAL'!$A:$A,0),
            _xlfn.XMATCH(A1036,'CENEPRED DISTRITAL'!$B$1:$XFD$1,0)
        )&lt;&gt;"",
        "CON COBERTURA CENEPRED",
        "SIN COBERTURA CENEPRED"
    ),
    "SIN COBERTURA CENEPRED"
)</f>
        <v>SIN COBERTURA CENEPRED</v>
      </c>
      <c r="H1036" t="str" cm="1">
        <f t="array" ref="H1036">IFERROR(
    IF(
        INDEX(
            'CENEPRED DISTRITAL'!$B:$XFD,
            _xlfn.XMATCH($H$1,'CENEPRED DISTRITAL'!$A:$A,0),
            _xlfn.XMATCH(A1036,'CENEPRED DISTRITAL'!$B$1:$XFD$1,0)
        )&lt;&gt;"",
        "CON COBERTURA CENEPRED",
        "SIN COBERTURA CENEPRED"
    ),
    "SIN COBERTURA CENEPRED"
)</f>
        <v>SIN COBERTURA CENEPRED</v>
      </c>
    </row>
    <row r="1037" spans="1:8" x14ac:dyDescent="0.35">
      <c r="A1037" s="359">
        <v>120101</v>
      </c>
      <c r="B1037" t="s">
        <v>31665</v>
      </c>
      <c r="C1037">
        <v>1201</v>
      </c>
      <c r="D1037">
        <v>12</v>
      </c>
      <c r="E1037" t="str">
        <f>_xlfn.XLOOKUP(D1037,'Ubigeo Departamental'!A:A,'Ubigeo Departamental'!B:B)</f>
        <v>Junín</v>
      </c>
      <c r="F1037" t="str" cm="1">
        <f t="array" ref="F1037">IFERROR(IF(INDEX('CENEPRED DISTRITAL'!$B:$XFD,
            _xlfn.XMATCH($F$1,'CENEPRED DISTRITAL'!$A:$A,0),
            _xlfn.XMATCH(A1037,'CENEPRED DISTRITAL'!$B$1:$XFD$1,0)
        )&lt;&gt;"",        "CON COBERTURA CENEPRED",        "SIN COBERTURA CENEPRED"    ),    "SIN COBERTURA CENEPRED")</f>
        <v>CON COBERTURA CENEPRED</v>
      </c>
      <c r="G1037" t="str" cm="1">
        <f t="array" ref="G1037">IFERROR(
    IF(
        INDEX(
            'CENEPRED DISTRITAL'!$B:$XFD,
            _xlfn.XMATCH($G$1,'CENEPRED DISTRITAL'!$A:$A,0),
            _xlfn.XMATCH(A1037,'CENEPRED DISTRITAL'!$B$1:$XFD$1,0)
        )&lt;&gt;"",
        "CON COBERTURA CENEPRED",
        "SIN COBERTURA CENEPRED"
    ),
    "SIN COBERTURA CENEPRED"
)</f>
        <v>CON COBERTURA CENEPRED</v>
      </c>
      <c r="H1037" t="str" cm="1">
        <f t="array" ref="H1037">IFERROR(
    IF(
        INDEX(
            'CENEPRED DISTRITAL'!$B:$XFD,
            _xlfn.XMATCH($H$1,'CENEPRED DISTRITAL'!$A:$A,0),
            _xlfn.XMATCH(A1037,'CENEPRED DISTRITAL'!$B$1:$XFD$1,0)
        )&lt;&gt;"",
        "CON COBERTURA CENEPRED",
        "SIN COBERTURA CENEPRED"
    ),
    "SIN COBERTURA CENEPRED"
)</f>
        <v>CON COBERTURA CENEPRED</v>
      </c>
    </row>
    <row r="1038" spans="1:8" x14ac:dyDescent="0.35">
      <c r="A1038" s="359">
        <v>120104</v>
      </c>
      <c r="B1038" t="s">
        <v>34883</v>
      </c>
      <c r="C1038">
        <v>1201</v>
      </c>
      <c r="D1038">
        <v>12</v>
      </c>
      <c r="E1038" t="str">
        <f>_xlfn.XLOOKUP(D1038,'Ubigeo Departamental'!A:A,'Ubigeo Departamental'!B:B)</f>
        <v>Junín</v>
      </c>
      <c r="F1038" t="str" cm="1">
        <f t="array" ref="F1038">IFERROR(IF(INDEX('CENEPRED DISTRITAL'!$B:$XFD,
            _xlfn.XMATCH($F$1,'CENEPRED DISTRITAL'!$A:$A,0),
            _xlfn.XMATCH(A1038,'CENEPRED DISTRITAL'!$B$1:$XFD$1,0)
        )&lt;&gt;"",        "CON COBERTURA CENEPRED",        "SIN COBERTURA CENEPRED"    ),    "SIN COBERTURA CENEPRED")</f>
        <v>SIN COBERTURA CENEPRED</v>
      </c>
      <c r="G1038" t="str" cm="1">
        <f t="array" ref="G1038">IFERROR(
    IF(
        INDEX(
            'CENEPRED DISTRITAL'!$B:$XFD,
            _xlfn.XMATCH($G$1,'CENEPRED DISTRITAL'!$A:$A,0),
            _xlfn.XMATCH(A1038,'CENEPRED DISTRITAL'!$B$1:$XFD$1,0)
        )&lt;&gt;"",
        "CON COBERTURA CENEPRED",
        "SIN COBERTURA CENEPRED"
    ),
    "SIN COBERTURA CENEPRED"
)</f>
        <v>SIN COBERTURA CENEPRED</v>
      </c>
      <c r="H1038" t="str" cm="1">
        <f t="array" ref="H1038">IFERROR(
    IF(
        INDEX(
            'CENEPRED DISTRITAL'!$B:$XFD,
            _xlfn.XMATCH($H$1,'CENEPRED DISTRITAL'!$A:$A,0),
            _xlfn.XMATCH(A1038,'CENEPRED DISTRITAL'!$B$1:$XFD$1,0)
        )&lt;&gt;"",
        "CON COBERTURA CENEPRED",
        "SIN COBERTURA CENEPRED"
    ),
    "SIN COBERTURA CENEPRED"
)</f>
        <v>SIN COBERTURA CENEPRED</v>
      </c>
    </row>
    <row r="1039" spans="1:8" x14ac:dyDescent="0.35">
      <c r="A1039" s="359">
        <v>120105</v>
      </c>
      <c r="B1039" t="s">
        <v>34884</v>
      </c>
      <c r="C1039">
        <v>1201</v>
      </c>
      <c r="D1039">
        <v>12</v>
      </c>
      <c r="E1039" t="str">
        <f>_xlfn.XLOOKUP(D1039,'Ubigeo Departamental'!A:A,'Ubigeo Departamental'!B:B)</f>
        <v>Junín</v>
      </c>
      <c r="F1039" t="str" cm="1">
        <f t="array" ref="F1039">IFERROR(IF(INDEX('CENEPRED DISTRITAL'!$B:$XFD,
            _xlfn.XMATCH($F$1,'CENEPRED DISTRITAL'!$A:$A,0),
            _xlfn.XMATCH(A1039,'CENEPRED DISTRITAL'!$B$1:$XFD$1,0)
        )&lt;&gt;"",        "CON COBERTURA CENEPRED",        "SIN COBERTURA CENEPRED"    ),    "SIN COBERTURA CENEPRED")</f>
        <v>SIN COBERTURA CENEPRED</v>
      </c>
      <c r="G1039" t="str" cm="1">
        <f t="array" ref="G1039">IFERROR(
    IF(
        INDEX(
            'CENEPRED DISTRITAL'!$B:$XFD,
            _xlfn.XMATCH($G$1,'CENEPRED DISTRITAL'!$A:$A,0),
            _xlfn.XMATCH(A1039,'CENEPRED DISTRITAL'!$B$1:$XFD$1,0)
        )&lt;&gt;"",
        "CON COBERTURA CENEPRED",
        "SIN COBERTURA CENEPRED"
    ),
    "SIN COBERTURA CENEPRED"
)</f>
        <v>SIN COBERTURA CENEPRED</v>
      </c>
      <c r="H1039" t="str" cm="1">
        <f t="array" ref="H1039">IFERROR(
    IF(
        INDEX(
            'CENEPRED DISTRITAL'!$B:$XFD,
            _xlfn.XMATCH($H$1,'CENEPRED DISTRITAL'!$A:$A,0),
            _xlfn.XMATCH(A1039,'CENEPRED DISTRITAL'!$B$1:$XFD$1,0)
        )&lt;&gt;"",
        "CON COBERTURA CENEPRED",
        "SIN COBERTURA CENEPRED"
    ),
    "SIN COBERTURA CENEPRED"
)</f>
        <v>SIN COBERTURA CENEPRED</v>
      </c>
    </row>
    <row r="1040" spans="1:8" x14ac:dyDescent="0.35">
      <c r="A1040" s="359">
        <v>120106</v>
      </c>
      <c r="B1040" t="s">
        <v>36921</v>
      </c>
      <c r="C1040">
        <v>1201</v>
      </c>
      <c r="D1040">
        <v>12</v>
      </c>
      <c r="E1040" t="str">
        <f>_xlfn.XLOOKUP(D1040,'Ubigeo Departamental'!A:A,'Ubigeo Departamental'!B:B)</f>
        <v>Junín</v>
      </c>
      <c r="F1040" t="str" cm="1">
        <f t="array" ref="F1040">IFERROR(IF(INDEX('CENEPRED DISTRITAL'!$B:$XFD,
            _xlfn.XMATCH($F$1,'CENEPRED DISTRITAL'!$A:$A,0),
            _xlfn.XMATCH(A1040,'CENEPRED DISTRITAL'!$B$1:$XFD$1,0)
        )&lt;&gt;"",        "CON COBERTURA CENEPRED",        "SIN COBERTURA CENEPRED"    ),    "SIN COBERTURA CENEPRED")</f>
        <v>SIN COBERTURA CENEPRED</v>
      </c>
      <c r="G1040" t="str" cm="1">
        <f t="array" ref="G1040">IFERROR(
    IF(
        INDEX(
            'CENEPRED DISTRITAL'!$B:$XFD,
            _xlfn.XMATCH($G$1,'CENEPRED DISTRITAL'!$A:$A,0),
            _xlfn.XMATCH(A1040,'CENEPRED DISTRITAL'!$B$1:$XFD$1,0)
        )&lt;&gt;"",
        "CON COBERTURA CENEPRED",
        "SIN COBERTURA CENEPRED"
    ),
    "SIN COBERTURA CENEPRED"
)</f>
        <v>SIN COBERTURA CENEPRED</v>
      </c>
      <c r="H1040" t="str" cm="1">
        <f t="array" ref="H1040">IFERROR(
    IF(
        INDEX(
            'CENEPRED DISTRITAL'!$B:$XFD,
            _xlfn.XMATCH($H$1,'CENEPRED DISTRITAL'!$A:$A,0),
            _xlfn.XMATCH(A1040,'CENEPRED DISTRITAL'!$B$1:$XFD$1,0)
        )&lt;&gt;"",
        "CON COBERTURA CENEPRED",
        "SIN COBERTURA CENEPRED"
    ),
    "SIN COBERTURA CENEPRED"
)</f>
        <v>SIN COBERTURA CENEPRED</v>
      </c>
    </row>
    <row r="1041" spans="1:8" x14ac:dyDescent="0.35">
      <c r="A1041" s="359">
        <v>120107</v>
      </c>
      <c r="B1041" t="s">
        <v>31673</v>
      </c>
      <c r="C1041">
        <v>1201</v>
      </c>
      <c r="D1041">
        <v>12</v>
      </c>
      <c r="E1041" t="str">
        <f>_xlfn.XLOOKUP(D1041,'Ubigeo Departamental'!A:A,'Ubigeo Departamental'!B:B)</f>
        <v>Junín</v>
      </c>
      <c r="F1041" t="str" cm="1">
        <f t="array" ref="F1041">IFERROR(IF(INDEX('CENEPRED DISTRITAL'!$B:$XFD,
            _xlfn.XMATCH($F$1,'CENEPRED DISTRITAL'!$A:$A,0),
            _xlfn.XMATCH(A1041,'CENEPRED DISTRITAL'!$B$1:$XFD$1,0)
        )&lt;&gt;"",        "CON COBERTURA CENEPRED",        "SIN COBERTURA CENEPRED"    ),    "SIN COBERTURA CENEPRED")</f>
        <v>CON COBERTURA CENEPRED</v>
      </c>
      <c r="G1041" t="str" cm="1">
        <f t="array" ref="G1041">IFERROR(
    IF(
        INDEX(
            'CENEPRED DISTRITAL'!$B:$XFD,
            _xlfn.XMATCH($G$1,'CENEPRED DISTRITAL'!$A:$A,0),
            _xlfn.XMATCH(A1041,'CENEPRED DISTRITAL'!$B$1:$XFD$1,0)
        )&lt;&gt;"",
        "CON COBERTURA CENEPRED",
        "SIN COBERTURA CENEPRED"
    ),
    "SIN COBERTURA CENEPRED"
)</f>
        <v>CON COBERTURA CENEPRED</v>
      </c>
      <c r="H1041" t="str" cm="1">
        <f t="array" ref="H1041">IFERROR(
    IF(
        INDEX(
            'CENEPRED DISTRITAL'!$B:$XFD,
            _xlfn.XMATCH($H$1,'CENEPRED DISTRITAL'!$A:$A,0),
            _xlfn.XMATCH(A1041,'CENEPRED DISTRITAL'!$B$1:$XFD$1,0)
        )&lt;&gt;"",
        "CON COBERTURA CENEPRED",
        "SIN COBERTURA CENEPRED"
    ),
    "SIN COBERTURA CENEPRED"
)</f>
        <v>CON COBERTURA CENEPRED</v>
      </c>
    </row>
    <row r="1042" spans="1:8" x14ac:dyDescent="0.35">
      <c r="A1042" s="359">
        <v>120108</v>
      </c>
      <c r="B1042" t="s">
        <v>36922</v>
      </c>
      <c r="C1042">
        <v>1201</v>
      </c>
      <c r="D1042">
        <v>12</v>
      </c>
      <c r="E1042" t="str">
        <f>_xlfn.XLOOKUP(D1042,'Ubigeo Departamental'!A:A,'Ubigeo Departamental'!B:B)</f>
        <v>Junín</v>
      </c>
      <c r="F1042" t="str" cm="1">
        <f t="array" ref="F1042">IFERROR(IF(INDEX('CENEPRED DISTRITAL'!$B:$XFD,
            _xlfn.XMATCH($F$1,'CENEPRED DISTRITAL'!$A:$A,0),
            _xlfn.XMATCH(A1042,'CENEPRED DISTRITAL'!$B$1:$XFD$1,0)
        )&lt;&gt;"",        "CON COBERTURA CENEPRED",        "SIN COBERTURA CENEPRED"    ),    "SIN COBERTURA CENEPRED")</f>
        <v>SIN COBERTURA CENEPRED</v>
      </c>
      <c r="G1042" t="str" cm="1">
        <f t="array" ref="G1042">IFERROR(
    IF(
        INDEX(
            'CENEPRED DISTRITAL'!$B:$XFD,
            _xlfn.XMATCH($G$1,'CENEPRED DISTRITAL'!$A:$A,0),
            _xlfn.XMATCH(A1042,'CENEPRED DISTRITAL'!$B$1:$XFD$1,0)
        )&lt;&gt;"",
        "CON COBERTURA CENEPRED",
        "SIN COBERTURA CENEPRED"
    ),
    "SIN COBERTURA CENEPRED"
)</f>
        <v>SIN COBERTURA CENEPRED</v>
      </c>
      <c r="H1042" t="str" cm="1">
        <f t="array" ref="H1042">IFERROR(
    IF(
        INDEX(
            'CENEPRED DISTRITAL'!$B:$XFD,
            _xlfn.XMATCH($H$1,'CENEPRED DISTRITAL'!$A:$A,0),
            _xlfn.XMATCH(A1042,'CENEPRED DISTRITAL'!$B$1:$XFD$1,0)
        )&lt;&gt;"",
        "CON COBERTURA CENEPRED",
        "SIN COBERTURA CENEPRED"
    ),
    "SIN COBERTURA CENEPRED"
)</f>
        <v>SIN COBERTURA CENEPRED</v>
      </c>
    </row>
    <row r="1043" spans="1:8" x14ac:dyDescent="0.35">
      <c r="A1043" s="359">
        <v>120111</v>
      </c>
      <c r="B1043" t="s">
        <v>36923</v>
      </c>
      <c r="C1043">
        <v>1201</v>
      </c>
      <c r="D1043">
        <v>12</v>
      </c>
      <c r="E1043" t="str">
        <f>_xlfn.XLOOKUP(D1043,'Ubigeo Departamental'!A:A,'Ubigeo Departamental'!B:B)</f>
        <v>Junín</v>
      </c>
      <c r="F1043" t="str" cm="1">
        <f t="array" ref="F1043">IFERROR(IF(INDEX('CENEPRED DISTRITAL'!$B:$XFD,
            _xlfn.XMATCH($F$1,'CENEPRED DISTRITAL'!$A:$A,0),
            _xlfn.XMATCH(A1043,'CENEPRED DISTRITAL'!$B$1:$XFD$1,0)
        )&lt;&gt;"",        "CON COBERTURA CENEPRED",        "SIN COBERTURA CENEPRED"    ),    "SIN COBERTURA CENEPRED")</f>
        <v>SIN COBERTURA CENEPRED</v>
      </c>
      <c r="G1043" t="str" cm="1">
        <f t="array" ref="G1043">IFERROR(
    IF(
        INDEX(
            'CENEPRED DISTRITAL'!$B:$XFD,
            _xlfn.XMATCH($G$1,'CENEPRED DISTRITAL'!$A:$A,0),
            _xlfn.XMATCH(A1043,'CENEPRED DISTRITAL'!$B$1:$XFD$1,0)
        )&lt;&gt;"",
        "CON COBERTURA CENEPRED",
        "SIN COBERTURA CENEPRED"
    ),
    "SIN COBERTURA CENEPRED"
)</f>
        <v>SIN COBERTURA CENEPRED</v>
      </c>
      <c r="H1043" t="str" cm="1">
        <f t="array" ref="H1043">IFERROR(
    IF(
        INDEX(
            'CENEPRED DISTRITAL'!$B:$XFD,
            _xlfn.XMATCH($H$1,'CENEPRED DISTRITAL'!$A:$A,0),
            _xlfn.XMATCH(A1043,'CENEPRED DISTRITAL'!$B$1:$XFD$1,0)
        )&lt;&gt;"",
        "CON COBERTURA CENEPRED",
        "SIN COBERTURA CENEPRED"
    ),
    "SIN COBERTURA CENEPRED"
)</f>
        <v>SIN COBERTURA CENEPRED</v>
      </c>
    </row>
    <row r="1044" spans="1:8" x14ac:dyDescent="0.35">
      <c r="A1044" s="359">
        <v>120112</v>
      </c>
      <c r="B1044" t="s">
        <v>34767</v>
      </c>
      <c r="C1044">
        <v>1201</v>
      </c>
      <c r="D1044">
        <v>12</v>
      </c>
      <c r="E1044" t="str">
        <f>_xlfn.XLOOKUP(D1044,'Ubigeo Departamental'!A:A,'Ubigeo Departamental'!B:B)</f>
        <v>Junín</v>
      </c>
      <c r="F1044" t="str" cm="1">
        <f t="array" ref="F1044">IFERROR(IF(INDEX('CENEPRED DISTRITAL'!$B:$XFD,
            _xlfn.XMATCH($F$1,'CENEPRED DISTRITAL'!$A:$A,0),
            _xlfn.XMATCH(A1044,'CENEPRED DISTRITAL'!$B$1:$XFD$1,0)
        )&lt;&gt;"",        "CON COBERTURA CENEPRED",        "SIN COBERTURA CENEPRED"    ),    "SIN COBERTURA CENEPRED")</f>
        <v>SIN COBERTURA CENEPRED</v>
      </c>
      <c r="G1044" t="str" cm="1">
        <f t="array" ref="G1044">IFERROR(
    IF(
        INDEX(
            'CENEPRED DISTRITAL'!$B:$XFD,
            _xlfn.XMATCH($G$1,'CENEPRED DISTRITAL'!$A:$A,0),
            _xlfn.XMATCH(A1044,'CENEPRED DISTRITAL'!$B$1:$XFD$1,0)
        )&lt;&gt;"",
        "CON COBERTURA CENEPRED",
        "SIN COBERTURA CENEPRED"
    ),
    "SIN COBERTURA CENEPRED"
)</f>
        <v>SIN COBERTURA CENEPRED</v>
      </c>
      <c r="H1044" t="str" cm="1">
        <f t="array" ref="H1044">IFERROR(
    IF(
        INDEX(
            'CENEPRED DISTRITAL'!$B:$XFD,
            _xlfn.XMATCH($H$1,'CENEPRED DISTRITAL'!$A:$A,0),
            _xlfn.XMATCH(A1044,'CENEPRED DISTRITAL'!$B$1:$XFD$1,0)
        )&lt;&gt;"",
        "CON COBERTURA CENEPRED",
        "SIN COBERTURA CENEPRED"
    ),
    "SIN COBERTURA CENEPRED"
)</f>
        <v>SIN COBERTURA CENEPRED</v>
      </c>
    </row>
    <row r="1045" spans="1:8" x14ac:dyDescent="0.35">
      <c r="A1045" s="359">
        <v>120113</v>
      </c>
      <c r="B1045" t="s">
        <v>36924</v>
      </c>
      <c r="C1045">
        <v>1201</v>
      </c>
      <c r="D1045">
        <v>12</v>
      </c>
      <c r="E1045" t="str">
        <f>_xlfn.XLOOKUP(D1045,'Ubigeo Departamental'!A:A,'Ubigeo Departamental'!B:B)</f>
        <v>Junín</v>
      </c>
      <c r="F1045" t="str" cm="1">
        <f t="array" ref="F1045">IFERROR(IF(INDEX('CENEPRED DISTRITAL'!$B:$XFD,
            _xlfn.XMATCH($F$1,'CENEPRED DISTRITAL'!$A:$A,0),
            _xlfn.XMATCH(A1045,'CENEPRED DISTRITAL'!$B$1:$XFD$1,0)
        )&lt;&gt;"",        "CON COBERTURA CENEPRED",        "SIN COBERTURA CENEPRED"    ),    "SIN COBERTURA CENEPRED")</f>
        <v>SIN COBERTURA CENEPRED</v>
      </c>
      <c r="G1045" t="str" cm="1">
        <f t="array" ref="G1045">IFERROR(
    IF(
        INDEX(
            'CENEPRED DISTRITAL'!$B:$XFD,
            _xlfn.XMATCH($G$1,'CENEPRED DISTRITAL'!$A:$A,0),
            _xlfn.XMATCH(A1045,'CENEPRED DISTRITAL'!$B$1:$XFD$1,0)
        )&lt;&gt;"",
        "CON COBERTURA CENEPRED",
        "SIN COBERTURA CENEPRED"
    ),
    "SIN COBERTURA CENEPRED"
)</f>
        <v>SIN COBERTURA CENEPRED</v>
      </c>
      <c r="H1045" t="str" cm="1">
        <f t="array" ref="H1045">IFERROR(
    IF(
        INDEX(
            'CENEPRED DISTRITAL'!$B:$XFD,
            _xlfn.XMATCH($H$1,'CENEPRED DISTRITAL'!$A:$A,0),
            _xlfn.XMATCH(A1045,'CENEPRED DISTRITAL'!$B$1:$XFD$1,0)
        )&lt;&gt;"",
        "CON COBERTURA CENEPRED",
        "SIN COBERTURA CENEPRED"
    ),
    "SIN COBERTURA CENEPRED"
)</f>
        <v>SIN COBERTURA CENEPRED</v>
      </c>
    </row>
    <row r="1046" spans="1:8" x14ac:dyDescent="0.35">
      <c r="A1046" s="359">
        <v>120114</v>
      </c>
      <c r="B1046" t="s">
        <v>31672</v>
      </c>
      <c r="C1046">
        <v>1201</v>
      </c>
      <c r="D1046">
        <v>12</v>
      </c>
      <c r="E1046" t="str">
        <f>_xlfn.XLOOKUP(D1046,'Ubigeo Departamental'!A:A,'Ubigeo Departamental'!B:B)</f>
        <v>Junín</v>
      </c>
      <c r="F1046" t="str" cm="1">
        <f t="array" ref="F1046">IFERROR(IF(INDEX('CENEPRED DISTRITAL'!$B:$XFD,
            _xlfn.XMATCH($F$1,'CENEPRED DISTRITAL'!$A:$A,0),
            _xlfn.XMATCH(A1046,'CENEPRED DISTRITAL'!$B$1:$XFD$1,0)
        )&lt;&gt;"",        "CON COBERTURA CENEPRED",        "SIN COBERTURA CENEPRED"    ),    "SIN COBERTURA CENEPRED")</f>
        <v>CON COBERTURA CENEPRED</v>
      </c>
      <c r="G1046" t="str" cm="1">
        <f t="array" ref="G1046">IFERROR(
    IF(
        INDEX(
            'CENEPRED DISTRITAL'!$B:$XFD,
            _xlfn.XMATCH($G$1,'CENEPRED DISTRITAL'!$A:$A,0),
            _xlfn.XMATCH(A1046,'CENEPRED DISTRITAL'!$B$1:$XFD$1,0)
        )&lt;&gt;"",
        "CON COBERTURA CENEPRED",
        "SIN COBERTURA CENEPRED"
    ),
    "SIN COBERTURA CENEPRED"
)</f>
        <v>CON COBERTURA CENEPRED</v>
      </c>
      <c r="H1046" t="str" cm="1">
        <f t="array" ref="H1046">IFERROR(
    IF(
        INDEX(
            'CENEPRED DISTRITAL'!$B:$XFD,
            _xlfn.XMATCH($H$1,'CENEPRED DISTRITAL'!$A:$A,0),
            _xlfn.XMATCH(A1046,'CENEPRED DISTRITAL'!$B$1:$XFD$1,0)
        )&lt;&gt;"",
        "CON COBERTURA CENEPRED",
        "SIN COBERTURA CENEPRED"
    ),
    "SIN COBERTURA CENEPRED"
)</f>
        <v>CON COBERTURA CENEPRED</v>
      </c>
    </row>
    <row r="1047" spans="1:8" x14ac:dyDescent="0.35">
      <c r="A1047" s="359">
        <v>120116</v>
      </c>
      <c r="B1047" t="s">
        <v>36925</v>
      </c>
      <c r="C1047">
        <v>1201</v>
      </c>
      <c r="D1047">
        <v>12</v>
      </c>
      <c r="E1047" t="str">
        <f>_xlfn.XLOOKUP(D1047,'Ubigeo Departamental'!A:A,'Ubigeo Departamental'!B:B)</f>
        <v>Junín</v>
      </c>
      <c r="F1047" t="str" cm="1">
        <f t="array" ref="F1047">IFERROR(IF(INDEX('CENEPRED DISTRITAL'!$B:$XFD,
            _xlfn.XMATCH($F$1,'CENEPRED DISTRITAL'!$A:$A,0),
            _xlfn.XMATCH(A1047,'CENEPRED DISTRITAL'!$B$1:$XFD$1,0)
        )&lt;&gt;"",        "CON COBERTURA CENEPRED",        "SIN COBERTURA CENEPRED"    ),    "SIN COBERTURA CENEPRED")</f>
        <v>SIN COBERTURA CENEPRED</v>
      </c>
      <c r="G1047" t="str" cm="1">
        <f t="array" ref="G1047">IFERROR(
    IF(
        INDEX(
            'CENEPRED DISTRITAL'!$B:$XFD,
            _xlfn.XMATCH($G$1,'CENEPRED DISTRITAL'!$A:$A,0),
            _xlfn.XMATCH(A1047,'CENEPRED DISTRITAL'!$B$1:$XFD$1,0)
        )&lt;&gt;"",
        "CON COBERTURA CENEPRED",
        "SIN COBERTURA CENEPRED"
    ),
    "SIN COBERTURA CENEPRED"
)</f>
        <v>SIN COBERTURA CENEPRED</v>
      </c>
      <c r="H1047" t="str" cm="1">
        <f t="array" ref="H1047">IFERROR(
    IF(
        INDEX(
            'CENEPRED DISTRITAL'!$B:$XFD,
            _xlfn.XMATCH($H$1,'CENEPRED DISTRITAL'!$A:$A,0),
            _xlfn.XMATCH(A1047,'CENEPRED DISTRITAL'!$B$1:$XFD$1,0)
        )&lt;&gt;"",
        "CON COBERTURA CENEPRED",
        "SIN COBERTURA CENEPRED"
    ),
    "SIN COBERTURA CENEPRED"
)</f>
        <v>SIN COBERTURA CENEPRED</v>
      </c>
    </row>
    <row r="1048" spans="1:8" x14ac:dyDescent="0.35">
      <c r="A1048" s="359">
        <v>120117</v>
      </c>
      <c r="B1048" t="s">
        <v>36926</v>
      </c>
      <c r="C1048">
        <v>1201</v>
      </c>
      <c r="D1048">
        <v>12</v>
      </c>
      <c r="E1048" t="str">
        <f>_xlfn.XLOOKUP(D1048,'Ubigeo Departamental'!A:A,'Ubigeo Departamental'!B:B)</f>
        <v>Junín</v>
      </c>
      <c r="F1048" t="str" cm="1">
        <f t="array" ref="F1048">IFERROR(IF(INDEX('CENEPRED DISTRITAL'!$B:$XFD,
            _xlfn.XMATCH($F$1,'CENEPRED DISTRITAL'!$A:$A,0),
            _xlfn.XMATCH(A1048,'CENEPRED DISTRITAL'!$B$1:$XFD$1,0)
        )&lt;&gt;"",        "CON COBERTURA CENEPRED",        "SIN COBERTURA CENEPRED"    ),    "SIN COBERTURA CENEPRED")</f>
        <v>SIN COBERTURA CENEPRED</v>
      </c>
      <c r="G1048" t="str" cm="1">
        <f t="array" ref="G1048">IFERROR(
    IF(
        INDEX(
            'CENEPRED DISTRITAL'!$B:$XFD,
            _xlfn.XMATCH($G$1,'CENEPRED DISTRITAL'!$A:$A,0),
            _xlfn.XMATCH(A1048,'CENEPRED DISTRITAL'!$B$1:$XFD$1,0)
        )&lt;&gt;"",
        "CON COBERTURA CENEPRED",
        "SIN COBERTURA CENEPRED"
    ),
    "SIN COBERTURA CENEPRED"
)</f>
        <v>SIN COBERTURA CENEPRED</v>
      </c>
      <c r="H1048" t="str" cm="1">
        <f t="array" ref="H1048">IFERROR(
    IF(
        INDEX(
            'CENEPRED DISTRITAL'!$B:$XFD,
            _xlfn.XMATCH($H$1,'CENEPRED DISTRITAL'!$A:$A,0),
            _xlfn.XMATCH(A1048,'CENEPRED DISTRITAL'!$B$1:$XFD$1,0)
        )&lt;&gt;"",
        "CON COBERTURA CENEPRED",
        "SIN COBERTURA CENEPRED"
    ),
    "SIN COBERTURA CENEPRED"
)</f>
        <v>SIN COBERTURA CENEPRED</v>
      </c>
    </row>
    <row r="1049" spans="1:8" x14ac:dyDescent="0.35">
      <c r="A1049" s="359">
        <v>120119</v>
      </c>
      <c r="B1049" t="s">
        <v>34429</v>
      </c>
      <c r="C1049">
        <v>1201</v>
      </c>
      <c r="D1049">
        <v>12</v>
      </c>
      <c r="E1049" t="str">
        <f>_xlfn.XLOOKUP(D1049,'Ubigeo Departamental'!A:A,'Ubigeo Departamental'!B:B)</f>
        <v>Junín</v>
      </c>
      <c r="F1049" t="str" cm="1">
        <f t="array" ref="F1049">IFERROR(IF(INDEX('CENEPRED DISTRITAL'!$B:$XFD,
            _xlfn.XMATCH($F$1,'CENEPRED DISTRITAL'!$A:$A,0),
            _xlfn.XMATCH(A1049,'CENEPRED DISTRITAL'!$B$1:$XFD$1,0)
        )&lt;&gt;"",        "CON COBERTURA CENEPRED",        "SIN COBERTURA CENEPRED"    ),    "SIN COBERTURA CENEPRED")</f>
        <v>SIN COBERTURA CENEPRED</v>
      </c>
      <c r="G1049" t="str" cm="1">
        <f t="array" ref="G1049">IFERROR(
    IF(
        INDEX(
            'CENEPRED DISTRITAL'!$B:$XFD,
            _xlfn.XMATCH($G$1,'CENEPRED DISTRITAL'!$A:$A,0),
            _xlfn.XMATCH(A1049,'CENEPRED DISTRITAL'!$B$1:$XFD$1,0)
        )&lt;&gt;"",
        "CON COBERTURA CENEPRED",
        "SIN COBERTURA CENEPRED"
    ),
    "SIN COBERTURA CENEPRED"
)</f>
        <v>SIN COBERTURA CENEPRED</v>
      </c>
      <c r="H1049" t="str" cm="1">
        <f t="array" ref="H1049">IFERROR(
    IF(
        INDEX(
            'CENEPRED DISTRITAL'!$B:$XFD,
            _xlfn.XMATCH($H$1,'CENEPRED DISTRITAL'!$A:$A,0),
            _xlfn.XMATCH(A1049,'CENEPRED DISTRITAL'!$B$1:$XFD$1,0)
        )&lt;&gt;"",
        "CON COBERTURA CENEPRED",
        "SIN COBERTURA CENEPRED"
    ),
    "SIN COBERTURA CENEPRED"
)</f>
        <v>SIN COBERTURA CENEPRED</v>
      </c>
    </row>
    <row r="1050" spans="1:8" x14ac:dyDescent="0.35">
      <c r="A1050" s="359">
        <v>120120</v>
      </c>
      <c r="B1050" t="s">
        <v>34885</v>
      </c>
      <c r="C1050">
        <v>1201</v>
      </c>
      <c r="D1050">
        <v>12</v>
      </c>
      <c r="E1050" t="str">
        <f>_xlfn.XLOOKUP(D1050,'Ubigeo Departamental'!A:A,'Ubigeo Departamental'!B:B)</f>
        <v>Junín</v>
      </c>
      <c r="F1050" t="str" cm="1">
        <f t="array" ref="F1050">IFERROR(IF(INDEX('CENEPRED DISTRITAL'!$B:$XFD,
            _xlfn.XMATCH($F$1,'CENEPRED DISTRITAL'!$A:$A,0),
            _xlfn.XMATCH(A1050,'CENEPRED DISTRITAL'!$B$1:$XFD$1,0)
        )&lt;&gt;"",        "CON COBERTURA CENEPRED",        "SIN COBERTURA CENEPRED"    ),    "SIN COBERTURA CENEPRED")</f>
        <v>SIN COBERTURA CENEPRED</v>
      </c>
      <c r="G1050" t="str" cm="1">
        <f t="array" ref="G1050">IFERROR(
    IF(
        INDEX(
            'CENEPRED DISTRITAL'!$B:$XFD,
            _xlfn.XMATCH($G$1,'CENEPRED DISTRITAL'!$A:$A,0),
            _xlfn.XMATCH(A1050,'CENEPRED DISTRITAL'!$B$1:$XFD$1,0)
        )&lt;&gt;"",
        "CON COBERTURA CENEPRED",
        "SIN COBERTURA CENEPRED"
    ),
    "SIN COBERTURA CENEPRED"
)</f>
        <v>SIN COBERTURA CENEPRED</v>
      </c>
      <c r="H1050" t="str" cm="1">
        <f t="array" ref="H1050">IFERROR(
    IF(
        INDEX(
            'CENEPRED DISTRITAL'!$B:$XFD,
            _xlfn.XMATCH($H$1,'CENEPRED DISTRITAL'!$A:$A,0),
            _xlfn.XMATCH(A1050,'CENEPRED DISTRITAL'!$B$1:$XFD$1,0)
        )&lt;&gt;"",
        "CON COBERTURA CENEPRED",
        "SIN COBERTURA CENEPRED"
    ),
    "SIN COBERTURA CENEPRED"
)</f>
        <v>SIN COBERTURA CENEPRED</v>
      </c>
    </row>
    <row r="1051" spans="1:8" x14ac:dyDescent="0.35">
      <c r="A1051" s="359">
        <v>120121</v>
      </c>
      <c r="B1051" t="s">
        <v>34156</v>
      </c>
      <c r="C1051">
        <v>1201</v>
      </c>
      <c r="D1051">
        <v>12</v>
      </c>
      <c r="E1051" t="str">
        <f>_xlfn.XLOOKUP(D1051,'Ubigeo Departamental'!A:A,'Ubigeo Departamental'!B:B)</f>
        <v>Junín</v>
      </c>
      <c r="F1051" t="str" cm="1">
        <f t="array" ref="F1051">IFERROR(IF(INDEX('CENEPRED DISTRITAL'!$B:$XFD,
            _xlfn.XMATCH($F$1,'CENEPRED DISTRITAL'!$A:$A,0),
            _xlfn.XMATCH(A1051,'CENEPRED DISTRITAL'!$B$1:$XFD$1,0)
        )&lt;&gt;"",        "CON COBERTURA CENEPRED",        "SIN COBERTURA CENEPRED"    ),    "SIN COBERTURA CENEPRED")</f>
        <v>SIN COBERTURA CENEPRED</v>
      </c>
      <c r="G1051" t="str" cm="1">
        <f t="array" ref="G1051">IFERROR(
    IF(
        INDEX(
            'CENEPRED DISTRITAL'!$B:$XFD,
            _xlfn.XMATCH($G$1,'CENEPRED DISTRITAL'!$A:$A,0),
            _xlfn.XMATCH(A1051,'CENEPRED DISTRITAL'!$B$1:$XFD$1,0)
        )&lt;&gt;"",
        "CON COBERTURA CENEPRED",
        "SIN COBERTURA CENEPRED"
    ),
    "SIN COBERTURA CENEPRED"
)</f>
        <v>SIN COBERTURA CENEPRED</v>
      </c>
      <c r="H1051" t="str" cm="1">
        <f t="array" ref="H1051">IFERROR(
    IF(
        INDEX(
            'CENEPRED DISTRITAL'!$B:$XFD,
            _xlfn.XMATCH($H$1,'CENEPRED DISTRITAL'!$A:$A,0),
            _xlfn.XMATCH(A1051,'CENEPRED DISTRITAL'!$B$1:$XFD$1,0)
        )&lt;&gt;"",
        "CON COBERTURA CENEPRED",
        "SIN COBERTURA CENEPRED"
    ),
    "SIN COBERTURA CENEPRED"
)</f>
        <v>SIN COBERTURA CENEPRED</v>
      </c>
    </row>
    <row r="1052" spans="1:8" x14ac:dyDescent="0.35">
      <c r="A1052" s="359">
        <v>120122</v>
      </c>
      <c r="B1052" t="s">
        <v>34886</v>
      </c>
      <c r="C1052">
        <v>1201</v>
      </c>
      <c r="D1052">
        <v>12</v>
      </c>
      <c r="E1052" t="str">
        <f>_xlfn.XLOOKUP(D1052,'Ubigeo Departamental'!A:A,'Ubigeo Departamental'!B:B)</f>
        <v>Junín</v>
      </c>
      <c r="F1052" t="str" cm="1">
        <f t="array" ref="F1052">IFERROR(IF(INDEX('CENEPRED DISTRITAL'!$B:$XFD,
            _xlfn.XMATCH($F$1,'CENEPRED DISTRITAL'!$A:$A,0),
            _xlfn.XMATCH(A1052,'CENEPRED DISTRITAL'!$B$1:$XFD$1,0)
        )&lt;&gt;"",        "CON COBERTURA CENEPRED",        "SIN COBERTURA CENEPRED"    ),    "SIN COBERTURA CENEPRED")</f>
        <v>SIN COBERTURA CENEPRED</v>
      </c>
      <c r="G1052" t="str" cm="1">
        <f t="array" ref="G1052">IFERROR(
    IF(
        INDEX(
            'CENEPRED DISTRITAL'!$B:$XFD,
            _xlfn.XMATCH($G$1,'CENEPRED DISTRITAL'!$A:$A,0),
            _xlfn.XMATCH(A1052,'CENEPRED DISTRITAL'!$B$1:$XFD$1,0)
        )&lt;&gt;"",
        "CON COBERTURA CENEPRED",
        "SIN COBERTURA CENEPRED"
    ),
    "SIN COBERTURA CENEPRED"
)</f>
        <v>SIN COBERTURA CENEPRED</v>
      </c>
      <c r="H1052" t="str" cm="1">
        <f t="array" ref="H1052">IFERROR(
    IF(
        INDEX(
            'CENEPRED DISTRITAL'!$B:$XFD,
            _xlfn.XMATCH($H$1,'CENEPRED DISTRITAL'!$A:$A,0),
            _xlfn.XMATCH(A1052,'CENEPRED DISTRITAL'!$B$1:$XFD$1,0)
        )&lt;&gt;"",
        "CON COBERTURA CENEPRED",
        "SIN COBERTURA CENEPRED"
    ),
    "SIN COBERTURA CENEPRED"
)</f>
        <v>SIN COBERTURA CENEPRED</v>
      </c>
    </row>
    <row r="1053" spans="1:8" x14ac:dyDescent="0.35">
      <c r="A1053" s="359">
        <v>120124</v>
      </c>
      <c r="B1053" t="s">
        <v>34122</v>
      </c>
      <c r="C1053">
        <v>1201</v>
      </c>
      <c r="D1053">
        <v>12</v>
      </c>
      <c r="E1053" t="str">
        <f>_xlfn.XLOOKUP(D1053,'Ubigeo Departamental'!A:A,'Ubigeo Departamental'!B:B)</f>
        <v>Junín</v>
      </c>
      <c r="F1053" t="str" cm="1">
        <f t="array" ref="F1053">IFERROR(IF(INDEX('CENEPRED DISTRITAL'!$B:$XFD,
            _xlfn.XMATCH($F$1,'CENEPRED DISTRITAL'!$A:$A,0),
            _xlfn.XMATCH(A1053,'CENEPRED DISTRITAL'!$B$1:$XFD$1,0)
        )&lt;&gt;"",        "CON COBERTURA CENEPRED",        "SIN COBERTURA CENEPRED"    ),    "SIN COBERTURA CENEPRED")</f>
        <v>SIN COBERTURA CENEPRED</v>
      </c>
      <c r="G1053" t="str" cm="1">
        <f t="array" ref="G1053">IFERROR(
    IF(
        INDEX(
            'CENEPRED DISTRITAL'!$B:$XFD,
            _xlfn.XMATCH($G$1,'CENEPRED DISTRITAL'!$A:$A,0),
            _xlfn.XMATCH(A1053,'CENEPRED DISTRITAL'!$B$1:$XFD$1,0)
        )&lt;&gt;"",
        "CON COBERTURA CENEPRED",
        "SIN COBERTURA CENEPRED"
    ),
    "SIN COBERTURA CENEPRED"
)</f>
        <v>SIN COBERTURA CENEPRED</v>
      </c>
      <c r="H1053" t="str" cm="1">
        <f t="array" ref="H1053">IFERROR(
    IF(
        INDEX(
            'CENEPRED DISTRITAL'!$B:$XFD,
            _xlfn.XMATCH($H$1,'CENEPRED DISTRITAL'!$A:$A,0),
            _xlfn.XMATCH(A1053,'CENEPRED DISTRITAL'!$B$1:$XFD$1,0)
        )&lt;&gt;"",
        "CON COBERTURA CENEPRED",
        "SIN COBERTURA CENEPRED"
    ),
    "SIN COBERTURA CENEPRED"
)</f>
        <v>SIN COBERTURA CENEPRED</v>
      </c>
    </row>
    <row r="1054" spans="1:8" x14ac:dyDescent="0.35">
      <c r="A1054" s="359">
        <v>120125</v>
      </c>
      <c r="B1054" t="s">
        <v>34102</v>
      </c>
      <c r="C1054">
        <v>1201</v>
      </c>
      <c r="D1054">
        <v>12</v>
      </c>
      <c r="E1054" t="str">
        <f>_xlfn.XLOOKUP(D1054,'Ubigeo Departamental'!A:A,'Ubigeo Departamental'!B:B)</f>
        <v>Junín</v>
      </c>
      <c r="F1054" t="str" cm="1">
        <f t="array" ref="F1054">IFERROR(IF(INDEX('CENEPRED DISTRITAL'!$B:$XFD,
            _xlfn.XMATCH($F$1,'CENEPRED DISTRITAL'!$A:$A,0),
            _xlfn.XMATCH(A1054,'CENEPRED DISTRITAL'!$B$1:$XFD$1,0)
        )&lt;&gt;"",        "CON COBERTURA CENEPRED",        "SIN COBERTURA CENEPRED"    ),    "SIN COBERTURA CENEPRED")</f>
        <v>SIN COBERTURA CENEPRED</v>
      </c>
      <c r="G1054" t="str" cm="1">
        <f t="array" ref="G1054">IFERROR(
    IF(
        INDEX(
            'CENEPRED DISTRITAL'!$B:$XFD,
            _xlfn.XMATCH($G$1,'CENEPRED DISTRITAL'!$A:$A,0),
            _xlfn.XMATCH(A1054,'CENEPRED DISTRITAL'!$B$1:$XFD$1,0)
        )&lt;&gt;"",
        "CON COBERTURA CENEPRED",
        "SIN COBERTURA CENEPRED"
    ),
    "SIN COBERTURA CENEPRED"
)</f>
        <v>SIN COBERTURA CENEPRED</v>
      </c>
      <c r="H1054" t="str" cm="1">
        <f t="array" ref="H1054">IFERROR(
    IF(
        INDEX(
            'CENEPRED DISTRITAL'!$B:$XFD,
            _xlfn.XMATCH($H$1,'CENEPRED DISTRITAL'!$A:$A,0),
            _xlfn.XMATCH(A1054,'CENEPRED DISTRITAL'!$B$1:$XFD$1,0)
        )&lt;&gt;"",
        "CON COBERTURA CENEPRED",
        "SIN COBERTURA CENEPRED"
    ),
    "SIN COBERTURA CENEPRED"
)</f>
        <v>SIN COBERTURA CENEPRED</v>
      </c>
    </row>
    <row r="1055" spans="1:8" x14ac:dyDescent="0.35">
      <c r="A1055" s="359">
        <v>120126</v>
      </c>
      <c r="B1055" t="s">
        <v>34164</v>
      </c>
      <c r="C1055">
        <v>1201</v>
      </c>
      <c r="D1055">
        <v>12</v>
      </c>
      <c r="E1055" t="str">
        <f>_xlfn.XLOOKUP(D1055,'Ubigeo Departamental'!A:A,'Ubigeo Departamental'!B:B)</f>
        <v>Junín</v>
      </c>
      <c r="F1055" t="str" cm="1">
        <f t="array" ref="F1055">IFERROR(IF(INDEX('CENEPRED DISTRITAL'!$B:$XFD,
            _xlfn.XMATCH($F$1,'CENEPRED DISTRITAL'!$A:$A,0),
            _xlfn.XMATCH(A1055,'CENEPRED DISTRITAL'!$B$1:$XFD$1,0)
        )&lt;&gt;"",        "CON COBERTURA CENEPRED",        "SIN COBERTURA CENEPRED"    ),    "SIN COBERTURA CENEPRED")</f>
        <v>SIN COBERTURA CENEPRED</v>
      </c>
      <c r="G1055" t="str" cm="1">
        <f t="array" ref="G1055">IFERROR(
    IF(
        INDEX(
            'CENEPRED DISTRITAL'!$B:$XFD,
            _xlfn.XMATCH($G$1,'CENEPRED DISTRITAL'!$A:$A,0),
            _xlfn.XMATCH(A1055,'CENEPRED DISTRITAL'!$B$1:$XFD$1,0)
        )&lt;&gt;"",
        "CON COBERTURA CENEPRED",
        "SIN COBERTURA CENEPRED"
    ),
    "SIN COBERTURA CENEPRED"
)</f>
        <v>SIN COBERTURA CENEPRED</v>
      </c>
      <c r="H1055" t="str" cm="1">
        <f t="array" ref="H1055">IFERROR(
    IF(
        INDEX(
            'CENEPRED DISTRITAL'!$B:$XFD,
            _xlfn.XMATCH($H$1,'CENEPRED DISTRITAL'!$A:$A,0),
            _xlfn.XMATCH(A1055,'CENEPRED DISTRITAL'!$B$1:$XFD$1,0)
        )&lt;&gt;"",
        "CON COBERTURA CENEPRED",
        "SIN COBERTURA CENEPRED"
    ),
    "SIN COBERTURA CENEPRED"
)</f>
        <v>SIN COBERTURA CENEPRED</v>
      </c>
    </row>
    <row r="1056" spans="1:8" x14ac:dyDescent="0.35">
      <c r="A1056" s="359">
        <v>120127</v>
      </c>
      <c r="B1056" t="s">
        <v>34646</v>
      </c>
      <c r="C1056">
        <v>1201</v>
      </c>
      <c r="D1056">
        <v>12</v>
      </c>
      <c r="E1056" t="str">
        <f>_xlfn.XLOOKUP(D1056,'Ubigeo Departamental'!A:A,'Ubigeo Departamental'!B:B)</f>
        <v>Junín</v>
      </c>
      <c r="F1056" t="str" cm="1">
        <f t="array" ref="F1056">IFERROR(IF(INDEX('CENEPRED DISTRITAL'!$B:$XFD,
            _xlfn.XMATCH($F$1,'CENEPRED DISTRITAL'!$A:$A,0),
            _xlfn.XMATCH(A1056,'CENEPRED DISTRITAL'!$B$1:$XFD$1,0)
        )&lt;&gt;"",        "CON COBERTURA CENEPRED",        "SIN COBERTURA CENEPRED"    ),    "SIN COBERTURA CENEPRED")</f>
        <v>SIN COBERTURA CENEPRED</v>
      </c>
      <c r="G1056" t="str" cm="1">
        <f t="array" ref="G1056">IFERROR(
    IF(
        INDEX(
            'CENEPRED DISTRITAL'!$B:$XFD,
            _xlfn.XMATCH($G$1,'CENEPRED DISTRITAL'!$A:$A,0),
            _xlfn.XMATCH(A1056,'CENEPRED DISTRITAL'!$B$1:$XFD$1,0)
        )&lt;&gt;"",
        "CON COBERTURA CENEPRED",
        "SIN COBERTURA CENEPRED"
    ),
    "SIN COBERTURA CENEPRED"
)</f>
        <v>SIN COBERTURA CENEPRED</v>
      </c>
      <c r="H1056" t="str" cm="1">
        <f t="array" ref="H1056">IFERROR(
    IF(
        INDEX(
            'CENEPRED DISTRITAL'!$B:$XFD,
            _xlfn.XMATCH($H$1,'CENEPRED DISTRITAL'!$A:$A,0),
            _xlfn.XMATCH(A1056,'CENEPRED DISTRITAL'!$B$1:$XFD$1,0)
        )&lt;&gt;"",
        "CON COBERTURA CENEPRED",
        "SIN COBERTURA CENEPRED"
    ),
    "SIN COBERTURA CENEPRED"
)</f>
        <v>SIN COBERTURA CENEPRED</v>
      </c>
    </row>
    <row r="1057" spans="1:8" x14ac:dyDescent="0.35">
      <c r="A1057" s="359">
        <v>120128</v>
      </c>
      <c r="B1057" t="s">
        <v>36927</v>
      </c>
      <c r="C1057">
        <v>1201</v>
      </c>
      <c r="D1057">
        <v>12</v>
      </c>
      <c r="E1057" t="str">
        <f>_xlfn.XLOOKUP(D1057,'Ubigeo Departamental'!A:A,'Ubigeo Departamental'!B:B)</f>
        <v>Junín</v>
      </c>
      <c r="F1057" t="str" cm="1">
        <f t="array" ref="F1057">IFERROR(IF(INDEX('CENEPRED DISTRITAL'!$B:$XFD,
            _xlfn.XMATCH($F$1,'CENEPRED DISTRITAL'!$A:$A,0),
            _xlfn.XMATCH(A1057,'CENEPRED DISTRITAL'!$B$1:$XFD$1,0)
        )&lt;&gt;"",        "CON COBERTURA CENEPRED",        "SIN COBERTURA CENEPRED"    ),    "SIN COBERTURA CENEPRED")</f>
        <v>SIN COBERTURA CENEPRED</v>
      </c>
      <c r="G1057" t="str" cm="1">
        <f t="array" ref="G1057">IFERROR(
    IF(
        INDEX(
            'CENEPRED DISTRITAL'!$B:$XFD,
            _xlfn.XMATCH($G$1,'CENEPRED DISTRITAL'!$A:$A,0),
            _xlfn.XMATCH(A1057,'CENEPRED DISTRITAL'!$B$1:$XFD$1,0)
        )&lt;&gt;"",
        "CON COBERTURA CENEPRED",
        "SIN COBERTURA CENEPRED"
    ),
    "SIN COBERTURA CENEPRED"
)</f>
        <v>SIN COBERTURA CENEPRED</v>
      </c>
      <c r="H1057" t="str" cm="1">
        <f t="array" ref="H1057">IFERROR(
    IF(
        INDEX(
            'CENEPRED DISTRITAL'!$B:$XFD,
            _xlfn.XMATCH($H$1,'CENEPRED DISTRITAL'!$A:$A,0),
            _xlfn.XMATCH(A1057,'CENEPRED DISTRITAL'!$B$1:$XFD$1,0)
        )&lt;&gt;"",
        "CON COBERTURA CENEPRED",
        "SIN COBERTURA CENEPRED"
    ),
    "SIN COBERTURA CENEPRED"
)</f>
        <v>SIN COBERTURA CENEPRED</v>
      </c>
    </row>
    <row r="1058" spans="1:8" x14ac:dyDescent="0.35">
      <c r="A1058" s="359">
        <v>120129</v>
      </c>
      <c r="B1058" t="s">
        <v>36928</v>
      </c>
      <c r="C1058">
        <v>1201</v>
      </c>
      <c r="D1058">
        <v>12</v>
      </c>
      <c r="E1058" t="str">
        <f>_xlfn.XLOOKUP(D1058,'Ubigeo Departamental'!A:A,'Ubigeo Departamental'!B:B)</f>
        <v>Junín</v>
      </c>
      <c r="F1058" t="str" cm="1">
        <f t="array" ref="F1058">IFERROR(IF(INDEX('CENEPRED DISTRITAL'!$B:$XFD,
            _xlfn.XMATCH($F$1,'CENEPRED DISTRITAL'!$A:$A,0),
            _xlfn.XMATCH(A1058,'CENEPRED DISTRITAL'!$B$1:$XFD$1,0)
        )&lt;&gt;"",        "CON COBERTURA CENEPRED",        "SIN COBERTURA CENEPRED"    ),    "SIN COBERTURA CENEPRED")</f>
        <v>SIN COBERTURA CENEPRED</v>
      </c>
      <c r="G1058" t="str" cm="1">
        <f t="array" ref="G1058">IFERROR(
    IF(
        INDEX(
            'CENEPRED DISTRITAL'!$B:$XFD,
            _xlfn.XMATCH($G$1,'CENEPRED DISTRITAL'!$A:$A,0),
            _xlfn.XMATCH(A1058,'CENEPRED DISTRITAL'!$B$1:$XFD$1,0)
        )&lt;&gt;"",
        "CON COBERTURA CENEPRED",
        "SIN COBERTURA CENEPRED"
    ),
    "SIN COBERTURA CENEPRED"
)</f>
        <v>SIN COBERTURA CENEPRED</v>
      </c>
      <c r="H1058" t="str" cm="1">
        <f t="array" ref="H1058">IFERROR(
    IF(
        INDEX(
            'CENEPRED DISTRITAL'!$B:$XFD,
            _xlfn.XMATCH($H$1,'CENEPRED DISTRITAL'!$A:$A,0),
            _xlfn.XMATCH(A1058,'CENEPRED DISTRITAL'!$B$1:$XFD$1,0)
        )&lt;&gt;"",
        "CON COBERTURA CENEPRED",
        "SIN COBERTURA CENEPRED"
    ),
    "SIN COBERTURA CENEPRED"
)</f>
        <v>SIN COBERTURA CENEPRED</v>
      </c>
    </row>
    <row r="1059" spans="1:8" x14ac:dyDescent="0.35">
      <c r="A1059" s="359">
        <v>120130</v>
      </c>
      <c r="B1059" t="s">
        <v>36929</v>
      </c>
      <c r="C1059">
        <v>1201</v>
      </c>
      <c r="D1059">
        <v>12</v>
      </c>
      <c r="E1059" t="str">
        <f>_xlfn.XLOOKUP(D1059,'Ubigeo Departamental'!A:A,'Ubigeo Departamental'!B:B)</f>
        <v>Junín</v>
      </c>
      <c r="F1059" t="str" cm="1">
        <f t="array" ref="F1059">IFERROR(IF(INDEX('CENEPRED DISTRITAL'!$B:$XFD,
            _xlfn.XMATCH($F$1,'CENEPRED DISTRITAL'!$A:$A,0),
            _xlfn.XMATCH(A1059,'CENEPRED DISTRITAL'!$B$1:$XFD$1,0)
        )&lt;&gt;"",        "CON COBERTURA CENEPRED",        "SIN COBERTURA CENEPRED"    ),    "SIN COBERTURA CENEPRED")</f>
        <v>SIN COBERTURA CENEPRED</v>
      </c>
      <c r="G1059" t="str" cm="1">
        <f t="array" ref="G1059">IFERROR(
    IF(
        INDEX(
            'CENEPRED DISTRITAL'!$B:$XFD,
            _xlfn.XMATCH($G$1,'CENEPRED DISTRITAL'!$A:$A,0),
            _xlfn.XMATCH(A1059,'CENEPRED DISTRITAL'!$B$1:$XFD$1,0)
        )&lt;&gt;"",
        "CON COBERTURA CENEPRED",
        "SIN COBERTURA CENEPRED"
    ),
    "SIN COBERTURA CENEPRED"
)</f>
        <v>SIN COBERTURA CENEPRED</v>
      </c>
      <c r="H1059" t="str" cm="1">
        <f t="array" ref="H1059">IFERROR(
    IF(
        INDEX(
            'CENEPRED DISTRITAL'!$B:$XFD,
            _xlfn.XMATCH($H$1,'CENEPRED DISTRITAL'!$A:$A,0),
            _xlfn.XMATCH(A1059,'CENEPRED DISTRITAL'!$B$1:$XFD$1,0)
        )&lt;&gt;"",
        "CON COBERTURA CENEPRED",
        "SIN COBERTURA CENEPRED"
    ),
    "SIN COBERTURA CENEPRED"
)</f>
        <v>SIN COBERTURA CENEPRED</v>
      </c>
    </row>
    <row r="1060" spans="1:8" x14ac:dyDescent="0.35">
      <c r="A1060" s="359">
        <v>120132</v>
      </c>
      <c r="B1060" t="s">
        <v>36930</v>
      </c>
      <c r="C1060">
        <v>1201</v>
      </c>
      <c r="D1060">
        <v>12</v>
      </c>
      <c r="E1060" t="str">
        <f>_xlfn.XLOOKUP(D1060,'Ubigeo Departamental'!A:A,'Ubigeo Departamental'!B:B)</f>
        <v>Junín</v>
      </c>
      <c r="F1060" t="str" cm="1">
        <f t="array" ref="F1060">IFERROR(IF(INDEX('CENEPRED DISTRITAL'!$B:$XFD,
            _xlfn.XMATCH($F$1,'CENEPRED DISTRITAL'!$A:$A,0),
            _xlfn.XMATCH(A1060,'CENEPRED DISTRITAL'!$B$1:$XFD$1,0)
        )&lt;&gt;"",        "CON COBERTURA CENEPRED",        "SIN COBERTURA CENEPRED"    ),    "SIN COBERTURA CENEPRED")</f>
        <v>SIN COBERTURA CENEPRED</v>
      </c>
      <c r="G1060" t="str" cm="1">
        <f t="array" ref="G1060">IFERROR(
    IF(
        INDEX(
            'CENEPRED DISTRITAL'!$B:$XFD,
            _xlfn.XMATCH($G$1,'CENEPRED DISTRITAL'!$A:$A,0),
            _xlfn.XMATCH(A1060,'CENEPRED DISTRITAL'!$B$1:$XFD$1,0)
        )&lt;&gt;"",
        "CON COBERTURA CENEPRED",
        "SIN COBERTURA CENEPRED"
    ),
    "SIN COBERTURA CENEPRED"
)</f>
        <v>SIN COBERTURA CENEPRED</v>
      </c>
      <c r="H1060" t="str" cm="1">
        <f t="array" ref="H1060">IFERROR(
    IF(
        INDEX(
            'CENEPRED DISTRITAL'!$B:$XFD,
            _xlfn.XMATCH($H$1,'CENEPRED DISTRITAL'!$A:$A,0),
            _xlfn.XMATCH(A1060,'CENEPRED DISTRITAL'!$B$1:$XFD$1,0)
        )&lt;&gt;"",
        "CON COBERTURA CENEPRED",
        "SIN COBERTURA CENEPRED"
    ),
    "SIN COBERTURA CENEPRED"
)</f>
        <v>SIN COBERTURA CENEPRED</v>
      </c>
    </row>
    <row r="1061" spans="1:8" x14ac:dyDescent="0.35">
      <c r="A1061" s="359">
        <v>120133</v>
      </c>
      <c r="B1061" t="s">
        <v>34142</v>
      </c>
      <c r="C1061">
        <v>1201</v>
      </c>
      <c r="D1061">
        <v>12</v>
      </c>
      <c r="E1061" t="str">
        <f>_xlfn.XLOOKUP(D1061,'Ubigeo Departamental'!A:A,'Ubigeo Departamental'!B:B)</f>
        <v>Junín</v>
      </c>
      <c r="F1061" t="str" cm="1">
        <f t="array" ref="F1061">IFERROR(IF(INDEX('CENEPRED DISTRITAL'!$B:$XFD,
            _xlfn.XMATCH($F$1,'CENEPRED DISTRITAL'!$A:$A,0),
            _xlfn.XMATCH(A1061,'CENEPRED DISTRITAL'!$B$1:$XFD$1,0)
        )&lt;&gt;"",        "CON COBERTURA CENEPRED",        "SIN COBERTURA CENEPRED"    ),    "SIN COBERTURA CENEPRED")</f>
        <v>SIN COBERTURA CENEPRED</v>
      </c>
      <c r="G1061" t="str" cm="1">
        <f t="array" ref="G1061">IFERROR(
    IF(
        INDEX(
            'CENEPRED DISTRITAL'!$B:$XFD,
            _xlfn.XMATCH($G$1,'CENEPRED DISTRITAL'!$A:$A,0),
            _xlfn.XMATCH(A1061,'CENEPRED DISTRITAL'!$B$1:$XFD$1,0)
        )&lt;&gt;"",
        "CON COBERTURA CENEPRED",
        "SIN COBERTURA CENEPRED"
    ),
    "SIN COBERTURA CENEPRED"
)</f>
        <v>SIN COBERTURA CENEPRED</v>
      </c>
      <c r="H1061" t="str" cm="1">
        <f t="array" ref="H1061">IFERROR(
    IF(
        INDEX(
            'CENEPRED DISTRITAL'!$B:$XFD,
            _xlfn.XMATCH($H$1,'CENEPRED DISTRITAL'!$A:$A,0),
            _xlfn.XMATCH(A1061,'CENEPRED DISTRITAL'!$B$1:$XFD$1,0)
        )&lt;&gt;"",
        "CON COBERTURA CENEPRED",
        "SIN COBERTURA CENEPRED"
    ),
    "SIN COBERTURA CENEPRED"
)</f>
        <v>SIN COBERTURA CENEPRED</v>
      </c>
    </row>
    <row r="1062" spans="1:8" x14ac:dyDescent="0.35">
      <c r="A1062" s="359">
        <v>120134</v>
      </c>
      <c r="B1062" t="s">
        <v>34314</v>
      </c>
      <c r="C1062">
        <v>1201</v>
      </c>
      <c r="D1062">
        <v>12</v>
      </c>
      <c r="E1062" t="str">
        <f>_xlfn.XLOOKUP(D1062,'Ubigeo Departamental'!A:A,'Ubigeo Departamental'!B:B)</f>
        <v>Junín</v>
      </c>
      <c r="F1062" t="str" cm="1">
        <f t="array" ref="F1062">IFERROR(IF(INDEX('CENEPRED DISTRITAL'!$B:$XFD,
            _xlfn.XMATCH($F$1,'CENEPRED DISTRITAL'!$A:$A,0),
            _xlfn.XMATCH(A1062,'CENEPRED DISTRITAL'!$B$1:$XFD$1,0)
        )&lt;&gt;"",        "CON COBERTURA CENEPRED",        "SIN COBERTURA CENEPRED"    ),    "SIN COBERTURA CENEPRED")</f>
        <v>SIN COBERTURA CENEPRED</v>
      </c>
      <c r="G1062" t="str" cm="1">
        <f t="array" ref="G1062">IFERROR(
    IF(
        INDEX(
            'CENEPRED DISTRITAL'!$B:$XFD,
            _xlfn.XMATCH($G$1,'CENEPRED DISTRITAL'!$A:$A,0),
            _xlfn.XMATCH(A1062,'CENEPRED DISTRITAL'!$B$1:$XFD$1,0)
        )&lt;&gt;"",
        "CON COBERTURA CENEPRED",
        "SIN COBERTURA CENEPRED"
    ),
    "SIN COBERTURA CENEPRED"
)</f>
        <v>SIN COBERTURA CENEPRED</v>
      </c>
      <c r="H1062" t="str" cm="1">
        <f t="array" ref="H1062">IFERROR(
    IF(
        INDEX(
            'CENEPRED DISTRITAL'!$B:$XFD,
            _xlfn.XMATCH($H$1,'CENEPRED DISTRITAL'!$A:$A,0),
            _xlfn.XMATCH(A1062,'CENEPRED DISTRITAL'!$B$1:$XFD$1,0)
        )&lt;&gt;"",
        "CON COBERTURA CENEPRED",
        "SIN COBERTURA CENEPRED"
    ),
    "SIN COBERTURA CENEPRED"
)</f>
        <v>SIN COBERTURA CENEPRED</v>
      </c>
    </row>
    <row r="1063" spans="1:8" x14ac:dyDescent="0.35">
      <c r="A1063" s="359">
        <v>120135</v>
      </c>
      <c r="B1063" t="s">
        <v>36931</v>
      </c>
      <c r="C1063">
        <v>1201</v>
      </c>
      <c r="D1063">
        <v>12</v>
      </c>
      <c r="E1063" t="str">
        <f>_xlfn.XLOOKUP(D1063,'Ubigeo Departamental'!A:A,'Ubigeo Departamental'!B:B)</f>
        <v>Junín</v>
      </c>
      <c r="F1063" t="str" cm="1">
        <f t="array" ref="F1063">IFERROR(IF(INDEX('CENEPRED DISTRITAL'!$B:$XFD,
            _xlfn.XMATCH($F$1,'CENEPRED DISTRITAL'!$A:$A,0),
            _xlfn.XMATCH(A1063,'CENEPRED DISTRITAL'!$B$1:$XFD$1,0)
        )&lt;&gt;"",        "CON COBERTURA CENEPRED",        "SIN COBERTURA CENEPRED"    ),    "SIN COBERTURA CENEPRED")</f>
        <v>SIN COBERTURA CENEPRED</v>
      </c>
      <c r="G1063" t="str" cm="1">
        <f t="array" ref="G1063">IFERROR(
    IF(
        INDEX(
            'CENEPRED DISTRITAL'!$B:$XFD,
            _xlfn.XMATCH($G$1,'CENEPRED DISTRITAL'!$A:$A,0),
            _xlfn.XMATCH(A1063,'CENEPRED DISTRITAL'!$B$1:$XFD$1,0)
        )&lt;&gt;"",
        "CON COBERTURA CENEPRED",
        "SIN COBERTURA CENEPRED"
    ),
    "SIN COBERTURA CENEPRED"
)</f>
        <v>SIN COBERTURA CENEPRED</v>
      </c>
      <c r="H1063" t="str" cm="1">
        <f t="array" ref="H1063">IFERROR(
    IF(
        INDEX(
            'CENEPRED DISTRITAL'!$B:$XFD,
            _xlfn.XMATCH($H$1,'CENEPRED DISTRITAL'!$A:$A,0),
            _xlfn.XMATCH(A1063,'CENEPRED DISTRITAL'!$B$1:$XFD$1,0)
        )&lt;&gt;"",
        "CON COBERTURA CENEPRED",
        "SIN COBERTURA CENEPRED"
    ),
    "SIN COBERTURA CENEPRED"
)</f>
        <v>SIN COBERTURA CENEPRED</v>
      </c>
    </row>
    <row r="1064" spans="1:8" x14ac:dyDescent="0.35">
      <c r="A1064" s="359">
        <v>120136</v>
      </c>
      <c r="B1064" t="s">
        <v>36932</v>
      </c>
      <c r="C1064">
        <v>1201</v>
      </c>
      <c r="D1064">
        <v>12</v>
      </c>
      <c r="E1064" t="str">
        <f>_xlfn.XLOOKUP(D1064,'Ubigeo Departamental'!A:A,'Ubigeo Departamental'!B:B)</f>
        <v>Junín</v>
      </c>
      <c r="F1064" t="str" cm="1">
        <f t="array" ref="F1064">IFERROR(IF(INDEX('CENEPRED DISTRITAL'!$B:$XFD,
            _xlfn.XMATCH($F$1,'CENEPRED DISTRITAL'!$A:$A,0),
            _xlfn.XMATCH(A1064,'CENEPRED DISTRITAL'!$B$1:$XFD$1,0)
        )&lt;&gt;"",        "CON COBERTURA CENEPRED",        "SIN COBERTURA CENEPRED"    ),    "SIN COBERTURA CENEPRED")</f>
        <v>SIN COBERTURA CENEPRED</v>
      </c>
      <c r="G1064" t="str" cm="1">
        <f t="array" ref="G1064">IFERROR(
    IF(
        INDEX(
            'CENEPRED DISTRITAL'!$B:$XFD,
            _xlfn.XMATCH($G$1,'CENEPRED DISTRITAL'!$A:$A,0),
            _xlfn.XMATCH(A1064,'CENEPRED DISTRITAL'!$B$1:$XFD$1,0)
        )&lt;&gt;"",
        "CON COBERTURA CENEPRED",
        "SIN COBERTURA CENEPRED"
    ),
    "SIN COBERTURA CENEPRED"
)</f>
        <v>SIN COBERTURA CENEPRED</v>
      </c>
      <c r="H1064" t="str" cm="1">
        <f t="array" ref="H1064">IFERROR(
    IF(
        INDEX(
            'CENEPRED DISTRITAL'!$B:$XFD,
            _xlfn.XMATCH($H$1,'CENEPRED DISTRITAL'!$A:$A,0),
            _xlfn.XMATCH(A1064,'CENEPRED DISTRITAL'!$B$1:$XFD$1,0)
        )&lt;&gt;"",
        "CON COBERTURA CENEPRED",
        "SIN COBERTURA CENEPRED"
    ),
    "SIN COBERTURA CENEPRED"
)</f>
        <v>SIN COBERTURA CENEPRED</v>
      </c>
    </row>
    <row r="1065" spans="1:8" x14ac:dyDescent="0.35">
      <c r="A1065" s="359">
        <v>120201</v>
      </c>
      <c r="B1065" t="s">
        <v>36766</v>
      </c>
      <c r="C1065">
        <v>1202</v>
      </c>
      <c r="D1065">
        <v>12</v>
      </c>
      <c r="E1065" t="str">
        <f>_xlfn.XLOOKUP(D1065,'Ubigeo Departamental'!A:A,'Ubigeo Departamental'!B:B)</f>
        <v>Junín</v>
      </c>
      <c r="F1065" t="str" cm="1">
        <f t="array" ref="F1065">IFERROR(IF(INDEX('CENEPRED DISTRITAL'!$B:$XFD,
            _xlfn.XMATCH($F$1,'CENEPRED DISTRITAL'!$A:$A,0),
            _xlfn.XMATCH(A1065,'CENEPRED DISTRITAL'!$B$1:$XFD$1,0)
        )&lt;&gt;"",        "CON COBERTURA CENEPRED",        "SIN COBERTURA CENEPRED"    ),    "SIN COBERTURA CENEPRED")</f>
        <v>CON COBERTURA CENEPRED</v>
      </c>
      <c r="G1065" t="str" cm="1">
        <f t="array" ref="G1065">IFERROR(
    IF(
        INDEX(
            'CENEPRED DISTRITAL'!$B:$XFD,
            _xlfn.XMATCH($G$1,'CENEPRED DISTRITAL'!$A:$A,0),
            _xlfn.XMATCH(A1065,'CENEPRED DISTRITAL'!$B$1:$XFD$1,0)
        )&lt;&gt;"",
        "CON COBERTURA CENEPRED",
        "SIN COBERTURA CENEPRED"
    ),
    "SIN COBERTURA CENEPRED"
)</f>
        <v>CON COBERTURA CENEPRED</v>
      </c>
      <c r="H1065" t="str" cm="1">
        <f t="array" ref="H1065">IFERROR(
    IF(
        INDEX(
            'CENEPRED DISTRITAL'!$B:$XFD,
            _xlfn.XMATCH($H$1,'CENEPRED DISTRITAL'!$A:$A,0),
            _xlfn.XMATCH(A1065,'CENEPRED DISTRITAL'!$B$1:$XFD$1,0)
        )&lt;&gt;"",
        "CON COBERTURA CENEPRED",
        "SIN COBERTURA CENEPRED"
    ),
    "SIN COBERTURA CENEPRED"
)</f>
        <v>CON COBERTURA CENEPRED</v>
      </c>
    </row>
    <row r="1066" spans="1:8" x14ac:dyDescent="0.35">
      <c r="A1066" s="359">
        <v>120202</v>
      </c>
      <c r="B1066" t="s">
        <v>36627</v>
      </c>
      <c r="C1066">
        <v>1202</v>
      </c>
      <c r="D1066">
        <v>12</v>
      </c>
      <c r="E1066" t="str">
        <f>_xlfn.XLOOKUP(D1066,'Ubigeo Departamental'!A:A,'Ubigeo Departamental'!B:B)</f>
        <v>Junín</v>
      </c>
      <c r="F1066" t="str" cm="1">
        <f t="array" ref="F1066">IFERROR(IF(INDEX('CENEPRED DISTRITAL'!$B:$XFD,
            _xlfn.XMATCH($F$1,'CENEPRED DISTRITAL'!$A:$A,0),
            _xlfn.XMATCH(A1066,'CENEPRED DISTRITAL'!$B$1:$XFD$1,0)
        )&lt;&gt;"",        "CON COBERTURA CENEPRED",        "SIN COBERTURA CENEPRED"    ),    "SIN COBERTURA CENEPRED")</f>
        <v>SIN COBERTURA CENEPRED</v>
      </c>
      <c r="G1066" t="str" cm="1">
        <f t="array" ref="G1066">IFERROR(
    IF(
        INDEX(
            'CENEPRED DISTRITAL'!$B:$XFD,
            _xlfn.XMATCH($G$1,'CENEPRED DISTRITAL'!$A:$A,0),
            _xlfn.XMATCH(A1066,'CENEPRED DISTRITAL'!$B$1:$XFD$1,0)
        )&lt;&gt;"",
        "CON COBERTURA CENEPRED",
        "SIN COBERTURA CENEPRED"
    ),
    "SIN COBERTURA CENEPRED"
)</f>
        <v>SIN COBERTURA CENEPRED</v>
      </c>
      <c r="H1066" t="str" cm="1">
        <f t="array" ref="H1066">IFERROR(
    IF(
        INDEX(
            'CENEPRED DISTRITAL'!$B:$XFD,
            _xlfn.XMATCH($H$1,'CENEPRED DISTRITAL'!$A:$A,0),
            _xlfn.XMATCH(A1066,'CENEPRED DISTRITAL'!$B$1:$XFD$1,0)
        )&lt;&gt;"",
        "CON COBERTURA CENEPRED",
        "SIN COBERTURA CENEPRED"
    ),
    "SIN COBERTURA CENEPRED"
)</f>
        <v>SIN COBERTURA CENEPRED</v>
      </c>
    </row>
    <row r="1067" spans="1:8" x14ac:dyDescent="0.35">
      <c r="A1067" s="359">
        <v>120203</v>
      </c>
      <c r="B1067" t="s">
        <v>34503</v>
      </c>
      <c r="C1067">
        <v>1202</v>
      </c>
      <c r="D1067">
        <v>12</v>
      </c>
      <c r="E1067" t="str">
        <f>_xlfn.XLOOKUP(D1067,'Ubigeo Departamental'!A:A,'Ubigeo Departamental'!B:B)</f>
        <v>Junín</v>
      </c>
      <c r="F1067" t="str" cm="1">
        <f t="array" ref="F1067">IFERROR(IF(INDEX('CENEPRED DISTRITAL'!$B:$XFD,
            _xlfn.XMATCH($F$1,'CENEPRED DISTRITAL'!$A:$A,0),
            _xlfn.XMATCH(A1067,'CENEPRED DISTRITAL'!$B$1:$XFD$1,0)
        )&lt;&gt;"",        "CON COBERTURA CENEPRED",        "SIN COBERTURA CENEPRED"    ),    "SIN COBERTURA CENEPRED")</f>
        <v>SIN COBERTURA CENEPRED</v>
      </c>
      <c r="G1067" t="str" cm="1">
        <f t="array" ref="G1067">IFERROR(
    IF(
        INDEX(
            'CENEPRED DISTRITAL'!$B:$XFD,
            _xlfn.XMATCH($G$1,'CENEPRED DISTRITAL'!$A:$A,0),
            _xlfn.XMATCH(A1067,'CENEPRED DISTRITAL'!$B$1:$XFD$1,0)
        )&lt;&gt;"",
        "CON COBERTURA CENEPRED",
        "SIN COBERTURA CENEPRED"
    ),
    "SIN COBERTURA CENEPRED"
)</f>
        <v>SIN COBERTURA CENEPRED</v>
      </c>
      <c r="H1067" t="str" cm="1">
        <f t="array" ref="H1067">IFERROR(
    IF(
        INDEX(
            'CENEPRED DISTRITAL'!$B:$XFD,
            _xlfn.XMATCH($H$1,'CENEPRED DISTRITAL'!$A:$A,0),
            _xlfn.XMATCH(A1067,'CENEPRED DISTRITAL'!$B$1:$XFD$1,0)
        )&lt;&gt;"",
        "CON COBERTURA CENEPRED",
        "SIN COBERTURA CENEPRED"
    ),
    "SIN COBERTURA CENEPRED"
)</f>
        <v>SIN COBERTURA CENEPRED</v>
      </c>
    </row>
    <row r="1068" spans="1:8" x14ac:dyDescent="0.35">
      <c r="A1068" s="359">
        <v>120204</v>
      </c>
      <c r="B1068" t="s">
        <v>34647</v>
      </c>
      <c r="C1068">
        <v>1202</v>
      </c>
      <c r="D1068">
        <v>12</v>
      </c>
      <c r="E1068" t="str">
        <f>_xlfn.XLOOKUP(D1068,'Ubigeo Departamental'!A:A,'Ubigeo Departamental'!B:B)</f>
        <v>Junín</v>
      </c>
      <c r="F1068" t="str" cm="1">
        <f t="array" ref="F1068">IFERROR(IF(INDEX('CENEPRED DISTRITAL'!$B:$XFD,
            _xlfn.XMATCH($F$1,'CENEPRED DISTRITAL'!$A:$A,0),
            _xlfn.XMATCH(A1068,'CENEPRED DISTRITAL'!$B$1:$XFD$1,0)
        )&lt;&gt;"",        "CON COBERTURA CENEPRED",        "SIN COBERTURA CENEPRED"    ),    "SIN COBERTURA CENEPRED")</f>
        <v>SIN COBERTURA CENEPRED</v>
      </c>
      <c r="G1068" t="str" cm="1">
        <f t="array" ref="G1068">IFERROR(
    IF(
        INDEX(
            'CENEPRED DISTRITAL'!$B:$XFD,
            _xlfn.XMATCH($G$1,'CENEPRED DISTRITAL'!$A:$A,0),
            _xlfn.XMATCH(A1068,'CENEPRED DISTRITAL'!$B$1:$XFD$1,0)
        )&lt;&gt;"",
        "CON COBERTURA CENEPRED",
        "SIN COBERTURA CENEPRED"
    ),
    "SIN COBERTURA CENEPRED"
)</f>
        <v>SIN COBERTURA CENEPRED</v>
      </c>
      <c r="H1068" t="str" cm="1">
        <f t="array" ref="H1068">IFERROR(
    IF(
        INDEX(
            'CENEPRED DISTRITAL'!$B:$XFD,
            _xlfn.XMATCH($H$1,'CENEPRED DISTRITAL'!$A:$A,0),
            _xlfn.XMATCH(A1068,'CENEPRED DISTRITAL'!$B$1:$XFD$1,0)
        )&lt;&gt;"",
        "CON COBERTURA CENEPRED",
        "SIN COBERTURA CENEPRED"
    ),
    "SIN COBERTURA CENEPRED"
)</f>
        <v>SIN COBERTURA CENEPRED</v>
      </c>
    </row>
    <row r="1069" spans="1:8" x14ac:dyDescent="0.35">
      <c r="A1069" s="359">
        <v>120205</v>
      </c>
      <c r="B1069" t="s">
        <v>34504</v>
      </c>
      <c r="C1069">
        <v>1202</v>
      </c>
      <c r="D1069">
        <v>12</v>
      </c>
      <c r="E1069" t="str">
        <f>_xlfn.XLOOKUP(D1069,'Ubigeo Departamental'!A:A,'Ubigeo Departamental'!B:B)</f>
        <v>Junín</v>
      </c>
      <c r="F1069" t="str" cm="1">
        <f t="array" ref="F1069">IFERROR(IF(INDEX('CENEPRED DISTRITAL'!$B:$XFD,
            _xlfn.XMATCH($F$1,'CENEPRED DISTRITAL'!$A:$A,0),
            _xlfn.XMATCH(A1069,'CENEPRED DISTRITAL'!$B$1:$XFD$1,0)
        )&lt;&gt;"",        "CON COBERTURA CENEPRED",        "SIN COBERTURA CENEPRED"    ),    "SIN COBERTURA CENEPRED")</f>
        <v>SIN COBERTURA CENEPRED</v>
      </c>
      <c r="G1069" t="str" cm="1">
        <f t="array" ref="G1069">IFERROR(
    IF(
        INDEX(
            'CENEPRED DISTRITAL'!$B:$XFD,
            _xlfn.XMATCH($G$1,'CENEPRED DISTRITAL'!$A:$A,0),
            _xlfn.XMATCH(A1069,'CENEPRED DISTRITAL'!$B$1:$XFD$1,0)
        )&lt;&gt;"",
        "CON COBERTURA CENEPRED",
        "SIN COBERTURA CENEPRED"
    ),
    "SIN COBERTURA CENEPRED"
)</f>
        <v>SIN COBERTURA CENEPRED</v>
      </c>
      <c r="H1069" t="str" cm="1">
        <f t="array" ref="H1069">IFERROR(
    IF(
        INDEX(
            'CENEPRED DISTRITAL'!$B:$XFD,
            _xlfn.XMATCH($H$1,'CENEPRED DISTRITAL'!$A:$A,0),
            _xlfn.XMATCH(A1069,'CENEPRED DISTRITAL'!$B$1:$XFD$1,0)
        )&lt;&gt;"",
        "CON COBERTURA CENEPRED",
        "SIN COBERTURA CENEPRED"
    ),
    "SIN COBERTURA CENEPRED"
)</f>
        <v>SIN COBERTURA CENEPRED</v>
      </c>
    </row>
    <row r="1070" spans="1:8" x14ac:dyDescent="0.35">
      <c r="A1070" s="359">
        <v>120206</v>
      </c>
      <c r="B1070" t="s">
        <v>31756</v>
      </c>
      <c r="C1070">
        <v>1202</v>
      </c>
      <c r="D1070">
        <v>12</v>
      </c>
      <c r="E1070" t="str">
        <f>_xlfn.XLOOKUP(D1070,'Ubigeo Departamental'!A:A,'Ubigeo Departamental'!B:B)</f>
        <v>Junín</v>
      </c>
      <c r="F1070" t="str" cm="1">
        <f t="array" ref="F1070">IFERROR(IF(INDEX('CENEPRED DISTRITAL'!$B:$XFD,
            _xlfn.XMATCH($F$1,'CENEPRED DISTRITAL'!$A:$A,0),
            _xlfn.XMATCH(A1070,'CENEPRED DISTRITAL'!$B$1:$XFD$1,0)
        )&lt;&gt;"",        "CON COBERTURA CENEPRED",        "SIN COBERTURA CENEPRED"    ),    "SIN COBERTURA CENEPRED")</f>
        <v>SIN COBERTURA CENEPRED</v>
      </c>
      <c r="G1070" t="str" cm="1">
        <f t="array" ref="G1070">IFERROR(
    IF(
        INDEX(
            'CENEPRED DISTRITAL'!$B:$XFD,
            _xlfn.XMATCH($G$1,'CENEPRED DISTRITAL'!$A:$A,0),
            _xlfn.XMATCH(A1070,'CENEPRED DISTRITAL'!$B$1:$XFD$1,0)
        )&lt;&gt;"",
        "CON COBERTURA CENEPRED",
        "SIN COBERTURA CENEPRED"
    ),
    "SIN COBERTURA CENEPRED"
)</f>
        <v>SIN COBERTURA CENEPRED</v>
      </c>
      <c r="H1070" t="str" cm="1">
        <f t="array" ref="H1070">IFERROR(
    IF(
        INDEX(
            'CENEPRED DISTRITAL'!$B:$XFD,
            _xlfn.XMATCH($H$1,'CENEPRED DISTRITAL'!$A:$A,0),
            _xlfn.XMATCH(A1070,'CENEPRED DISTRITAL'!$B$1:$XFD$1,0)
        )&lt;&gt;"",
        "CON COBERTURA CENEPRED",
        "SIN COBERTURA CENEPRED"
    ),
    "SIN COBERTURA CENEPRED"
)</f>
        <v>SIN COBERTURA CENEPRED</v>
      </c>
    </row>
    <row r="1071" spans="1:8" x14ac:dyDescent="0.35">
      <c r="A1071" s="359">
        <v>120207</v>
      </c>
      <c r="B1071" t="s">
        <v>36933</v>
      </c>
      <c r="C1071">
        <v>1202</v>
      </c>
      <c r="D1071">
        <v>12</v>
      </c>
      <c r="E1071" t="str">
        <f>_xlfn.XLOOKUP(D1071,'Ubigeo Departamental'!A:A,'Ubigeo Departamental'!B:B)</f>
        <v>Junín</v>
      </c>
      <c r="F1071" t="str" cm="1">
        <f t="array" ref="F1071">IFERROR(IF(INDEX('CENEPRED DISTRITAL'!$B:$XFD,
            _xlfn.XMATCH($F$1,'CENEPRED DISTRITAL'!$A:$A,0),
            _xlfn.XMATCH(A1071,'CENEPRED DISTRITAL'!$B$1:$XFD$1,0)
        )&lt;&gt;"",        "CON COBERTURA CENEPRED",        "SIN COBERTURA CENEPRED"    ),    "SIN COBERTURA CENEPRED")</f>
        <v>SIN COBERTURA CENEPRED</v>
      </c>
      <c r="G1071" t="str" cm="1">
        <f t="array" ref="G1071">IFERROR(
    IF(
        INDEX(
            'CENEPRED DISTRITAL'!$B:$XFD,
            _xlfn.XMATCH($G$1,'CENEPRED DISTRITAL'!$A:$A,0),
            _xlfn.XMATCH(A1071,'CENEPRED DISTRITAL'!$B$1:$XFD$1,0)
        )&lt;&gt;"",
        "CON COBERTURA CENEPRED",
        "SIN COBERTURA CENEPRED"
    ),
    "SIN COBERTURA CENEPRED"
)</f>
        <v>SIN COBERTURA CENEPRED</v>
      </c>
      <c r="H1071" t="str" cm="1">
        <f t="array" ref="H1071">IFERROR(
    IF(
        INDEX(
            'CENEPRED DISTRITAL'!$B:$XFD,
            _xlfn.XMATCH($H$1,'CENEPRED DISTRITAL'!$A:$A,0),
            _xlfn.XMATCH(A1071,'CENEPRED DISTRITAL'!$B$1:$XFD$1,0)
        )&lt;&gt;"",
        "CON COBERTURA CENEPRED",
        "SIN COBERTURA CENEPRED"
    ),
    "SIN COBERTURA CENEPRED"
)</f>
        <v>SIN COBERTURA CENEPRED</v>
      </c>
    </row>
    <row r="1072" spans="1:8" x14ac:dyDescent="0.35">
      <c r="A1072" s="359">
        <v>120208</v>
      </c>
      <c r="B1072" t="s">
        <v>36934</v>
      </c>
      <c r="C1072">
        <v>1202</v>
      </c>
      <c r="D1072">
        <v>12</v>
      </c>
      <c r="E1072" t="str">
        <f>_xlfn.XLOOKUP(D1072,'Ubigeo Departamental'!A:A,'Ubigeo Departamental'!B:B)</f>
        <v>Junín</v>
      </c>
      <c r="F1072" t="str" cm="1">
        <f t="array" ref="F1072">IFERROR(IF(INDEX('CENEPRED DISTRITAL'!$B:$XFD,
            _xlfn.XMATCH($F$1,'CENEPRED DISTRITAL'!$A:$A,0),
            _xlfn.XMATCH(A1072,'CENEPRED DISTRITAL'!$B$1:$XFD$1,0)
        )&lt;&gt;"",        "CON COBERTURA CENEPRED",        "SIN COBERTURA CENEPRED"    ),    "SIN COBERTURA CENEPRED")</f>
        <v>SIN COBERTURA CENEPRED</v>
      </c>
      <c r="G1072" t="str" cm="1">
        <f t="array" ref="G1072">IFERROR(
    IF(
        INDEX(
            'CENEPRED DISTRITAL'!$B:$XFD,
            _xlfn.XMATCH($G$1,'CENEPRED DISTRITAL'!$A:$A,0),
            _xlfn.XMATCH(A1072,'CENEPRED DISTRITAL'!$B$1:$XFD$1,0)
        )&lt;&gt;"",
        "CON COBERTURA CENEPRED",
        "SIN COBERTURA CENEPRED"
    ),
    "SIN COBERTURA CENEPRED"
)</f>
        <v>SIN COBERTURA CENEPRED</v>
      </c>
      <c r="H1072" t="str" cm="1">
        <f t="array" ref="H1072">IFERROR(
    IF(
        INDEX(
            'CENEPRED DISTRITAL'!$B:$XFD,
            _xlfn.XMATCH($H$1,'CENEPRED DISTRITAL'!$A:$A,0),
            _xlfn.XMATCH(A1072,'CENEPRED DISTRITAL'!$B$1:$XFD$1,0)
        )&lt;&gt;"",
        "CON COBERTURA CENEPRED",
        "SIN COBERTURA CENEPRED"
    ),
    "SIN COBERTURA CENEPRED"
)</f>
        <v>SIN COBERTURA CENEPRED</v>
      </c>
    </row>
    <row r="1073" spans="1:8" x14ac:dyDescent="0.35">
      <c r="A1073" s="359">
        <v>120209</v>
      </c>
      <c r="B1073" t="s">
        <v>34378</v>
      </c>
      <c r="C1073">
        <v>1202</v>
      </c>
      <c r="D1073">
        <v>12</v>
      </c>
      <c r="E1073" t="str">
        <f>_xlfn.XLOOKUP(D1073,'Ubigeo Departamental'!A:A,'Ubigeo Departamental'!B:B)</f>
        <v>Junín</v>
      </c>
      <c r="F1073" t="str" cm="1">
        <f t="array" ref="F1073">IFERROR(IF(INDEX('CENEPRED DISTRITAL'!$B:$XFD,
            _xlfn.XMATCH($F$1,'CENEPRED DISTRITAL'!$A:$A,0),
            _xlfn.XMATCH(A1073,'CENEPRED DISTRITAL'!$B$1:$XFD$1,0)
        )&lt;&gt;"",        "CON COBERTURA CENEPRED",        "SIN COBERTURA CENEPRED"    ),    "SIN COBERTURA CENEPRED")</f>
        <v>SIN COBERTURA CENEPRED</v>
      </c>
      <c r="G1073" t="str" cm="1">
        <f t="array" ref="G1073">IFERROR(
    IF(
        INDEX(
            'CENEPRED DISTRITAL'!$B:$XFD,
            _xlfn.XMATCH($G$1,'CENEPRED DISTRITAL'!$A:$A,0),
            _xlfn.XMATCH(A1073,'CENEPRED DISTRITAL'!$B$1:$XFD$1,0)
        )&lt;&gt;"",
        "CON COBERTURA CENEPRED",
        "SIN COBERTURA CENEPRED"
    ),
    "SIN COBERTURA CENEPRED"
)</f>
        <v>SIN COBERTURA CENEPRED</v>
      </c>
      <c r="H1073" t="str" cm="1">
        <f t="array" ref="H1073">IFERROR(
    IF(
        INDEX(
            'CENEPRED DISTRITAL'!$B:$XFD,
            _xlfn.XMATCH($H$1,'CENEPRED DISTRITAL'!$A:$A,0),
            _xlfn.XMATCH(A1073,'CENEPRED DISTRITAL'!$B$1:$XFD$1,0)
        )&lt;&gt;"",
        "CON COBERTURA CENEPRED",
        "SIN COBERTURA CENEPRED"
    ),
    "SIN COBERTURA CENEPRED"
)</f>
        <v>SIN COBERTURA CENEPRED</v>
      </c>
    </row>
    <row r="1074" spans="1:8" x14ac:dyDescent="0.35">
      <c r="A1074" s="359">
        <v>120210</v>
      </c>
      <c r="B1074" t="s">
        <v>34969</v>
      </c>
      <c r="C1074">
        <v>1202</v>
      </c>
      <c r="D1074">
        <v>12</v>
      </c>
      <c r="E1074" t="str">
        <f>_xlfn.XLOOKUP(D1074,'Ubigeo Departamental'!A:A,'Ubigeo Departamental'!B:B)</f>
        <v>Junín</v>
      </c>
      <c r="F1074" t="str" cm="1">
        <f t="array" ref="F1074">IFERROR(IF(INDEX('CENEPRED DISTRITAL'!$B:$XFD,
            _xlfn.XMATCH($F$1,'CENEPRED DISTRITAL'!$A:$A,0),
            _xlfn.XMATCH(A1074,'CENEPRED DISTRITAL'!$B$1:$XFD$1,0)
        )&lt;&gt;"",        "CON COBERTURA CENEPRED",        "SIN COBERTURA CENEPRED"    ),    "SIN COBERTURA CENEPRED")</f>
        <v>SIN COBERTURA CENEPRED</v>
      </c>
      <c r="G1074" t="str" cm="1">
        <f t="array" ref="G1074">IFERROR(
    IF(
        INDEX(
            'CENEPRED DISTRITAL'!$B:$XFD,
            _xlfn.XMATCH($G$1,'CENEPRED DISTRITAL'!$A:$A,0),
            _xlfn.XMATCH(A1074,'CENEPRED DISTRITAL'!$B$1:$XFD$1,0)
        )&lt;&gt;"",
        "CON COBERTURA CENEPRED",
        "SIN COBERTURA CENEPRED"
    ),
    "SIN COBERTURA CENEPRED"
)</f>
        <v>SIN COBERTURA CENEPRED</v>
      </c>
      <c r="H1074" t="str" cm="1">
        <f t="array" ref="H1074">IFERROR(
    IF(
        INDEX(
            'CENEPRED DISTRITAL'!$B:$XFD,
            _xlfn.XMATCH($H$1,'CENEPRED DISTRITAL'!$A:$A,0),
            _xlfn.XMATCH(A1074,'CENEPRED DISTRITAL'!$B$1:$XFD$1,0)
        )&lt;&gt;"",
        "CON COBERTURA CENEPRED",
        "SIN COBERTURA CENEPRED"
    ),
    "SIN COBERTURA CENEPRED"
)</f>
        <v>SIN COBERTURA CENEPRED</v>
      </c>
    </row>
    <row r="1075" spans="1:8" x14ac:dyDescent="0.35">
      <c r="A1075" s="359">
        <v>120211</v>
      </c>
      <c r="B1075" t="s">
        <v>36935</v>
      </c>
      <c r="C1075">
        <v>1202</v>
      </c>
      <c r="D1075">
        <v>12</v>
      </c>
      <c r="E1075" t="str">
        <f>_xlfn.XLOOKUP(D1075,'Ubigeo Departamental'!A:A,'Ubigeo Departamental'!B:B)</f>
        <v>Junín</v>
      </c>
      <c r="F1075" t="str" cm="1">
        <f t="array" ref="F1075">IFERROR(IF(INDEX('CENEPRED DISTRITAL'!$B:$XFD,
            _xlfn.XMATCH($F$1,'CENEPRED DISTRITAL'!$A:$A,0),
            _xlfn.XMATCH(A1075,'CENEPRED DISTRITAL'!$B$1:$XFD$1,0)
        )&lt;&gt;"",        "CON COBERTURA CENEPRED",        "SIN COBERTURA CENEPRED"    ),    "SIN COBERTURA CENEPRED")</f>
        <v>SIN COBERTURA CENEPRED</v>
      </c>
      <c r="G1075" t="str" cm="1">
        <f t="array" ref="G1075">IFERROR(
    IF(
        INDEX(
            'CENEPRED DISTRITAL'!$B:$XFD,
            _xlfn.XMATCH($G$1,'CENEPRED DISTRITAL'!$A:$A,0),
            _xlfn.XMATCH(A1075,'CENEPRED DISTRITAL'!$B$1:$XFD$1,0)
        )&lt;&gt;"",
        "CON COBERTURA CENEPRED",
        "SIN COBERTURA CENEPRED"
    ),
    "SIN COBERTURA CENEPRED"
)</f>
        <v>SIN COBERTURA CENEPRED</v>
      </c>
      <c r="H1075" t="str" cm="1">
        <f t="array" ref="H1075">IFERROR(
    IF(
        INDEX(
            'CENEPRED DISTRITAL'!$B:$XFD,
            _xlfn.XMATCH($H$1,'CENEPRED DISTRITAL'!$A:$A,0),
            _xlfn.XMATCH(A1075,'CENEPRED DISTRITAL'!$B$1:$XFD$1,0)
        )&lt;&gt;"",
        "CON COBERTURA CENEPRED",
        "SIN COBERTURA CENEPRED"
    ),
    "SIN COBERTURA CENEPRED"
)</f>
        <v>SIN COBERTURA CENEPRED</v>
      </c>
    </row>
    <row r="1076" spans="1:8" x14ac:dyDescent="0.35">
      <c r="A1076" s="359">
        <v>120212</v>
      </c>
      <c r="B1076" t="s">
        <v>36936</v>
      </c>
      <c r="C1076">
        <v>1202</v>
      </c>
      <c r="D1076">
        <v>12</v>
      </c>
      <c r="E1076" t="str">
        <f>_xlfn.XLOOKUP(D1076,'Ubigeo Departamental'!A:A,'Ubigeo Departamental'!B:B)</f>
        <v>Junín</v>
      </c>
      <c r="F1076" t="str" cm="1">
        <f t="array" ref="F1076">IFERROR(IF(INDEX('CENEPRED DISTRITAL'!$B:$XFD,
            _xlfn.XMATCH($F$1,'CENEPRED DISTRITAL'!$A:$A,0),
            _xlfn.XMATCH(A1076,'CENEPRED DISTRITAL'!$B$1:$XFD$1,0)
        )&lt;&gt;"",        "CON COBERTURA CENEPRED",        "SIN COBERTURA CENEPRED"    ),    "SIN COBERTURA CENEPRED")</f>
        <v>SIN COBERTURA CENEPRED</v>
      </c>
      <c r="G1076" t="str" cm="1">
        <f t="array" ref="G1076">IFERROR(
    IF(
        INDEX(
            'CENEPRED DISTRITAL'!$B:$XFD,
            _xlfn.XMATCH($G$1,'CENEPRED DISTRITAL'!$A:$A,0),
            _xlfn.XMATCH(A1076,'CENEPRED DISTRITAL'!$B$1:$XFD$1,0)
        )&lt;&gt;"",
        "CON COBERTURA CENEPRED",
        "SIN COBERTURA CENEPRED"
    ),
    "SIN COBERTURA CENEPRED"
)</f>
        <v>SIN COBERTURA CENEPRED</v>
      </c>
      <c r="H1076" t="str" cm="1">
        <f t="array" ref="H1076">IFERROR(
    IF(
        INDEX(
            'CENEPRED DISTRITAL'!$B:$XFD,
            _xlfn.XMATCH($H$1,'CENEPRED DISTRITAL'!$A:$A,0),
            _xlfn.XMATCH(A1076,'CENEPRED DISTRITAL'!$B$1:$XFD$1,0)
        )&lt;&gt;"",
        "CON COBERTURA CENEPRED",
        "SIN COBERTURA CENEPRED"
    ),
    "SIN COBERTURA CENEPRED"
)</f>
        <v>SIN COBERTURA CENEPRED</v>
      </c>
    </row>
    <row r="1077" spans="1:8" x14ac:dyDescent="0.35">
      <c r="A1077" s="359">
        <v>120213</v>
      </c>
      <c r="B1077" t="s">
        <v>34887</v>
      </c>
      <c r="C1077">
        <v>1202</v>
      </c>
      <c r="D1077">
        <v>12</v>
      </c>
      <c r="E1077" t="str">
        <f>_xlfn.XLOOKUP(D1077,'Ubigeo Departamental'!A:A,'Ubigeo Departamental'!B:B)</f>
        <v>Junín</v>
      </c>
      <c r="F1077" t="str" cm="1">
        <f t="array" ref="F1077">IFERROR(IF(INDEX('CENEPRED DISTRITAL'!$B:$XFD,
            _xlfn.XMATCH($F$1,'CENEPRED DISTRITAL'!$A:$A,0),
            _xlfn.XMATCH(A1077,'CENEPRED DISTRITAL'!$B$1:$XFD$1,0)
        )&lt;&gt;"",        "CON COBERTURA CENEPRED",        "SIN COBERTURA CENEPRED"    ),    "SIN COBERTURA CENEPRED")</f>
        <v>SIN COBERTURA CENEPRED</v>
      </c>
      <c r="G1077" t="str" cm="1">
        <f t="array" ref="G1077">IFERROR(
    IF(
        INDEX(
            'CENEPRED DISTRITAL'!$B:$XFD,
            _xlfn.XMATCH($G$1,'CENEPRED DISTRITAL'!$A:$A,0),
            _xlfn.XMATCH(A1077,'CENEPRED DISTRITAL'!$B$1:$XFD$1,0)
        )&lt;&gt;"",
        "CON COBERTURA CENEPRED",
        "SIN COBERTURA CENEPRED"
    ),
    "SIN COBERTURA CENEPRED"
)</f>
        <v>SIN COBERTURA CENEPRED</v>
      </c>
      <c r="H1077" t="str" cm="1">
        <f t="array" ref="H1077">IFERROR(
    IF(
        INDEX(
            'CENEPRED DISTRITAL'!$B:$XFD,
            _xlfn.XMATCH($H$1,'CENEPRED DISTRITAL'!$A:$A,0),
            _xlfn.XMATCH(A1077,'CENEPRED DISTRITAL'!$B$1:$XFD$1,0)
        )&lt;&gt;"",
        "CON COBERTURA CENEPRED",
        "SIN COBERTURA CENEPRED"
    ),
    "SIN COBERTURA CENEPRED"
)</f>
        <v>SIN COBERTURA CENEPRED</v>
      </c>
    </row>
    <row r="1078" spans="1:8" x14ac:dyDescent="0.35">
      <c r="A1078" s="359">
        <v>120214</v>
      </c>
      <c r="B1078" t="s">
        <v>36937</v>
      </c>
      <c r="C1078">
        <v>1202</v>
      </c>
      <c r="D1078">
        <v>12</v>
      </c>
      <c r="E1078" t="str">
        <f>_xlfn.XLOOKUP(D1078,'Ubigeo Departamental'!A:A,'Ubigeo Departamental'!B:B)</f>
        <v>Junín</v>
      </c>
      <c r="F1078" t="str" cm="1">
        <f t="array" ref="F1078">IFERROR(IF(INDEX('CENEPRED DISTRITAL'!$B:$XFD,
            _xlfn.XMATCH($F$1,'CENEPRED DISTRITAL'!$A:$A,0),
            _xlfn.XMATCH(A1078,'CENEPRED DISTRITAL'!$B$1:$XFD$1,0)
        )&lt;&gt;"",        "CON COBERTURA CENEPRED",        "SIN COBERTURA CENEPRED"    ),    "SIN COBERTURA CENEPRED")</f>
        <v>SIN COBERTURA CENEPRED</v>
      </c>
      <c r="G1078" t="str" cm="1">
        <f t="array" ref="G1078">IFERROR(
    IF(
        INDEX(
            'CENEPRED DISTRITAL'!$B:$XFD,
            _xlfn.XMATCH($G$1,'CENEPRED DISTRITAL'!$A:$A,0),
            _xlfn.XMATCH(A1078,'CENEPRED DISTRITAL'!$B$1:$XFD$1,0)
        )&lt;&gt;"",
        "CON COBERTURA CENEPRED",
        "SIN COBERTURA CENEPRED"
    ),
    "SIN COBERTURA CENEPRED"
)</f>
        <v>SIN COBERTURA CENEPRED</v>
      </c>
      <c r="H1078" t="str" cm="1">
        <f t="array" ref="H1078">IFERROR(
    IF(
        INDEX(
            'CENEPRED DISTRITAL'!$B:$XFD,
            _xlfn.XMATCH($H$1,'CENEPRED DISTRITAL'!$A:$A,0),
            _xlfn.XMATCH(A1078,'CENEPRED DISTRITAL'!$B$1:$XFD$1,0)
        )&lt;&gt;"",
        "CON COBERTURA CENEPRED",
        "SIN COBERTURA CENEPRED"
    ),
    "SIN COBERTURA CENEPRED"
)</f>
        <v>SIN COBERTURA CENEPRED</v>
      </c>
    </row>
    <row r="1079" spans="1:8" x14ac:dyDescent="0.35">
      <c r="A1079" s="359">
        <v>120215</v>
      </c>
      <c r="B1079" t="s">
        <v>36938</v>
      </c>
      <c r="C1079">
        <v>1202</v>
      </c>
      <c r="D1079">
        <v>12</v>
      </c>
      <c r="E1079" t="str">
        <f>_xlfn.XLOOKUP(D1079,'Ubigeo Departamental'!A:A,'Ubigeo Departamental'!B:B)</f>
        <v>Junín</v>
      </c>
      <c r="F1079" t="str" cm="1">
        <f t="array" ref="F1079">IFERROR(IF(INDEX('CENEPRED DISTRITAL'!$B:$XFD,
            _xlfn.XMATCH($F$1,'CENEPRED DISTRITAL'!$A:$A,0),
            _xlfn.XMATCH(A1079,'CENEPRED DISTRITAL'!$B$1:$XFD$1,0)
        )&lt;&gt;"",        "CON COBERTURA CENEPRED",        "SIN COBERTURA CENEPRED"    ),    "SIN COBERTURA CENEPRED")</f>
        <v>SIN COBERTURA CENEPRED</v>
      </c>
      <c r="G1079" t="str" cm="1">
        <f t="array" ref="G1079">IFERROR(
    IF(
        INDEX(
            'CENEPRED DISTRITAL'!$B:$XFD,
            _xlfn.XMATCH($G$1,'CENEPRED DISTRITAL'!$A:$A,0),
            _xlfn.XMATCH(A1079,'CENEPRED DISTRITAL'!$B$1:$XFD$1,0)
        )&lt;&gt;"",
        "CON COBERTURA CENEPRED",
        "SIN COBERTURA CENEPRED"
    ),
    "SIN COBERTURA CENEPRED"
)</f>
        <v>SIN COBERTURA CENEPRED</v>
      </c>
      <c r="H1079" t="str" cm="1">
        <f t="array" ref="H1079">IFERROR(
    IF(
        INDEX(
            'CENEPRED DISTRITAL'!$B:$XFD,
            _xlfn.XMATCH($H$1,'CENEPRED DISTRITAL'!$A:$A,0),
            _xlfn.XMATCH(A1079,'CENEPRED DISTRITAL'!$B$1:$XFD$1,0)
        )&lt;&gt;"",
        "CON COBERTURA CENEPRED",
        "SIN COBERTURA CENEPRED"
    ),
    "SIN COBERTURA CENEPRED"
)</f>
        <v>SIN COBERTURA CENEPRED</v>
      </c>
    </row>
    <row r="1080" spans="1:8" x14ac:dyDescent="0.35">
      <c r="A1080" s="359">
        <v>120301</v>
      </c>
      <c r="B1080" t="s">
        <v>31662</v>
      </c>
      <c r="C1080">
        <v>1203</v>
      </c>
      <c r="D1080">
        <v>12</v>
      </c>
      <c r="E1080" t="str">
        <f>_xlfn.XLOOKUP(D1080,'Ubigeo Departamental'!A:A,'Ubigeo Departamental'!B:B)</f>
        <v>Junín</v>
      </c>
      <c r="F1080" t="str" cm="1">
        <f t="array" ref="F1080">IFERROR(IF(INDEX('CENEPRED DISTRITAL'!$B:$XFD,
            _xlfn.XMATCH($F$1,'CENEPRED DISTRITAL'!$A:$A,0),
            _xlfn.XMATCH(A1080,'CENEPRED DISTRITAL'!$B$1:$XFD$1,0)
        )&lt;&gt;"",        "CON COBERTURA CENEPRED",        "SIN COBERTURA CENEPRED"    ),    "SIN COBERTURA CENEPRED")</f>
        <v>CON COBERTURA CENEPRED</v>
      </c>
      <c r="G1080" t="str" cm="1">
        <f t="array" ref="G1080">IFERROR(
    IF(
        INDEX(
            'CENEPRED DISTRITAL'!$B:$XFD,
            _xlfn.XMATCH($G$1,'CENEPRED DISTRITAL'!$A:$A,0),
            _xlfn.XMATCH(A1080,'CENEPRED DISTRITAL'!$B$1:$XFD$1,0)
        )&lt;&gt;"",
        "CON COBERTURA CENEPRED",
        "SIN COBERTURA CENEPRED"
    ),
    "SIN COBERTURA CENEPRED"
)</f>
        <v>CON COBERTURA CENEPRED</v>
      </c>
      <c r="H1080" t="str" cm="1">
        <f t="array" ref="H1080">IFERROR(
    IF(
        INDEX(
            'CENEPRED DISTRITAL'!$B:$XFD,
            _xlfn.XMATCH($H$1,'CENEPRED DISTRITAL'!$A:$A,0),
            _xlfn.XMATCH(A1080,'CENEPRED DISTRITAL'!$B$1:$XFD$1,0)
        )&lt;&gt;"",
        "CON COBERTURA CENEPRED",
        "SIN COBERTURA CENEPRED"
    ),
    "SIN COBERTURA CENEPRED"
)</f>
        <v>CON COBERTURA CENEPRED</v>
      </c>
    </row>
    <row r="1081" spans="1:8" x14ac:dyDescent="0.35">
      <c r="A1081" s="359">
        <v>120302</v>
      </c>
      <c r="B1081" t="s">
        <v>34080</v>
      </c>
      <c r="C1081">
        <v>1203</v>
      </c>
      <c r="D1081">
        <v>12</v>
      </c>
      <c r="E1081" t="str">
        <f>_xlfn.XLOOKUP(D1081,'Ubigeo Departamental'!A:A,'Ubigeo Departamental'!B:B)</f>
        <v>Junín</v>
      </c>
      <c r="F1081" t="str" cm="1">
        <f t="array" ref="F1081">IFERROR(IF(INDEX('CENEPRED DISTRITAL'!$B:$XFD,
            _xlfn.XMATCH($F$1,'CENEPRED DISTRITAL'!$A:$A,0),
            _xlfn.XMATCH(A1081,'CENEPRED DISTRITAL'!$B$1:$XFD$1,0)
        )&lt;&gt;"",        "CON COBERTURA CENEPRED",        "SIN COBERTURA CENEPRED"    ),    "SIN COBERTURA CENEPRED")</f>
        <v>SIN COBERTURA CENEPRED</v>
      </c>
      <c r="G1081" t="str" cm="1">
        <f t="array" ref="G1081">IFERROR(
    IF(
        INDEX(
            'CENEPRED DISTRITAL'!$B:$XFD,
            _xlfn.XMATCH($G$1,'CENEPRED DISTRITAL'!$A:$A,0),
            _xlfn.XMATCH(A1081,'CENEPRED DISTRITAL'!$B$1:$XFD$1,0)
        )&lt;&gt;"",
        "CON COBERTURA CENEPRED",
        "SIN COBERTURA CENEPRED"
    ),
    "SIN COBERTURA CENEPRED"
)</f>
        <v>SIN COBERTURA CENEPRED</v>
      </c>
      <c r="H1081" t="str" cm="1">
        <f t="array" ref="H1081">IFERROR(
    IF(
        INDEX(
            'CENEPRED DISTRITAL'!$B:$XFD,
            _xlfn.XMATCH($H$1,'CENEPRED DISTRITAL'!$A:$A,0),
            _xlfn.XMATCH(A1081,'CENEPRED DISTRITAL'!$B$1:$XFD$1,0)
        )&lt;&gt;"",
        "CON COBERTURA CENEPRED",
        "SIN COBERTURA CENEPRED"
    ),
    "SIN COBERTURA CENEPRED"
)</f>
        <v>SIN COBERTURA CENEPRED</v>
      </c>
    </row>
    <row r="1082" spans="1:8" x14ac:dyDescent="0.35">
      <c r="A1082" s="359">
        <v>120303</v>
      </c>
      <c r="B1082" t="s">
        <v>31670</v>
      </c>
      <c r="C1082">
        <v>1203</v>
      </c>
      <c r="D1082">
        <v>12</v>
      </c>
      <c r="E1082" t="str">
        <f>_xlfn.XLOOKUP(D1082,'Ubigeo Departamental'!A:A,'Ubigeo Departamental'!B:B)</f>
        <v>Junín</v>
      </c>
      <c r="F1082" t="str" cm="1">
        <f t="array" ref="F1082">IFERROR(IF(INDEX('CENEPRED DISTRITAL'!$B:$XFD,
            _xlfn.XMATCH($F$1,'CENEPRED DISTRITAL'!$A:$A,0),
            _xlfn.XMATCH(A1082,'CENEPRED DISTRITAL'!$B$1:$XFD$1,0)
        )&lt;&gt;"",        "CON COBERTURA CENEPRED",        "SIN COBERTURA CENEPRED"    ),    "SIN COBERTURA CENEPRED")</f>
        <v>CON COBERTURA CENEPRED</v>
      </c>
      <c r="G1082" t="str" cm="1">
        <f t="array" ref="G1082">IFERROR(
    IF(
        INDEX(
            'CENEPRED DISTRITAL'!$B:$XFD,
            _xlfn.XMATCH($G$1,'CENEPRED DISTRITAL'!$A:$A,0),
            _xlfn.XMATCH(A1082,'CENEPRED DISTRITAL'!$B$1:$XFD$1,0)
        )&lt;&gt;"",
        "CON COBERTURA CENEPRED",
        "SIN COBERTURA CENEPRED"
    ),
    "SIN COBERTURA CENEPRED"
)</f>
        <v>CON COBERTURA CENEPRED</v>
      </c>
      <c r="H1082" t="str" cm="1">
        <f t="array" ref="H1082">IFERROR(
    IF(
        INDEX(
            'CENEPRED DISTRITAL'!$B:$XFD,
            _xlfn.XMATCH($H$1,'CENEPRED DISTRITAL'!$A:$A,0),
            _xlfn.XMATCH(A1082,'CENEPRED DISTRITAL'!$B$1:$XFD$1,0)
        )&lt;&gt;"",
        "CON COBERTURA CENEPRED",
        "SIN COBERTURA CENEPRED"
    ),
    "SIN COBERTURA CENEPRED"
)</f>
        <v>CON COBERTURA CENEPRED</v>
      </c>
    </row>
    <row r="1083" spans="1:8" x14ac:dyDescent="0.35">
      <c r="A1083" s="359">
        <v>120304</v>
      </c>
      <c r="B1083" t="s">
        <v>36939</v>
      </c>
      <c r="C1083">
        <v>1203</v>
      </c>
      <c r="D1083">
        <v>12</v>
      </c>
      <c r="E1083" t="str">
        <f>_xlfn.XLOOKUP(D1083,'Ubigeo Departamental'!A:A,'Ubigeo Departamental'!B:B)</f>
        <v>Junín</v>
      </c>
      <c r="F1083" t="str" cm="1">
        <f t="array" ref="F1083">IFERROR(IF(INDEX('CENEPRED DISTRITAL'!$B:$XFD,
            _xlfn.XMATCH($F$1,'CENEPRED DISTRITAL'!$A:$A,0),
            _xlfn.XMATCH(A1083,'CENEPRED DISTRITAL'!$B$1:$XFD$1,0)
        )&lt;&gt;"",        "CON COBERTURA CENEPRED",        "SIN COBERTURA CENEPRED"    ),    "SIN COBERTURA CENEPRED")</f>
        <v>SIN COBERTURA CENEPRED</v>
      </c>
      <c r="G1083" t="str" cm="1">
        <f t="array" ref="G1083">IFERROR(
    IF(
        INDEX(
            'CENEPRED DISTRITAL'!$B:$XFD,
            _xlfn.XMATCH($G$1,'CENEPRED DISTRITAL'!$A:$A,0),
            _xlfn.XMATCH(A1083,'CENEPRED DISTRITAL'!$B$1:$XFD$1,0)
        )&lt;&gt;"",
        "CON COBERTURA CENEPRED",
        "SIN COBERTURA CENEPRED"
    ),
    "SIN COBERTURA CENEPRED"
)</f>
        <v>SIN COBERTURA CENEPRED</v>
      </c>
      <c r="H1083" t="str" cm="1">
        <f t="array" ref="H1083">IFERROR(
    IF(
        INDEX(
            'CENEPRED DISTRITAL'!$B:$XFD,
            _xlfn.XMATCH($H$1,'CENEPRED DISTRITAL'!$A:$A,0),
            _xlfn.XMATCH(A1083,'CENEPRED DISTRITAL'!$B$1:$XFD$1,0)
        )&lt;&gt;"",
        "CON COBERTURA CENEPRED",
        "SIN COBERTURA CENEPRED"
    ),
    "SIN COBERTURA CENEPRED"
)</f>
        <v>SIN COBERTURA CENEPRED</v>
      </c>
    </row>
    <row r="1084" spans="1:8" x14ac:dyDescent="0.35">
      <c r="A1084" s="359">
        <v>120305</v>
      </c>
      <c r="B1084" t="s">
        <v>36940</v>
      </c>
      <c r="C1084">
        <v>1203</v>
      </c>
      <c r="D1084">
        <v>12</v>
      </c>
      <c r="E1084" t="str">
        <f>_xlfn.XLOOKUP(D1084,'Ubigeo Departamental'!A:A,'Ubigeo Departamental'!B:B)</f>
        <v>Junín</v>
      </c>
      <c r="F1084" t="str" cm="1">
        <f t="array" ref="F1084">IFERROR(IF(INDEX('CENEPRED DISTRITAL'!$B:$XFD,
            _xlfn.XMATCH($F$1,'CENEPRED DISTRITAL'!$A:$A,0),
            _xlfn.XMATCH(A1084,'CENEPRED DISTRITAL'!$B$1:$XFD$1,0)
        )&lt;&gt;"",        "CON COBERTURA CENEPRED",        "SIN COBERTURA CENEPRED"    ),    "SIN COBERTURA CENEPRED")</f>
        <v>CON COBERTURA CENEPRED</v>
      </c>
      <c r="G1084" t="str" cm="1">
        <f t="array" ref="G1084">IFERROR(
    IF(
        INDEX(
            'CENEPRED DISTRITAL'!$B:$XFD,
            _xlfn.XMATCH($G$1,'CENEPRED DISTRITAL'!$A:$A,0),
            _xlfn.XMATCH(A1084,'CENEPRED DISTRITAL'!$B$1:$XFD$1,0)
        )&lt;&gt;"",
        "CON COBERTURA CENEPRED",
        "SIN COBERTURA CENEPRED"
    ),
    "SIN COBERTURA CENEPRED"
)</f>
        <v>CON COBERTURA CENEPRED</v>
      </c>
      <c r="H1084" t="str" cm="1">
        <f t="array" ref="H1084">IFERROR(
    IF(
        INDEX(
            'CENEPRED DISTRITAL'!$B:$XFD,
            _xlfn.XMATCH($H$1,'CENEPRED DISTRITAL'!$A:$A,0),
            _xlfn.XMATCH(A1084,'CENEPRED DISTRITAL'!$B$1:$XFD$1,0)
        )&lt;&gt;"",
        "CON COBERTURA CENEPRED",
        "SIN COBERTURA CENEPRED"
    ),
    "SIN COBERTURA CENEPRED"
)</f>
        <v>CON COBERTURA CENEPRED</v>
      </c>
    </row>
    <row r="1085" spans="1:8" x14ac:dyDescent="0.35">
      <c r="A1085" s="359">
        <v>120306</v>
      </c>
      <c r="B1085" t="s">
        <v>36941</v>
      </c>
      <c r="C1085">
        <v>1203</v>
      </c>
      <c r="D1085">
        <v>12</v>
      </c>
      <c r="E1085" t="str">
        <f>_xlfn.XLOOKUP(D1085,'Ubigeo Departamental'!A:A,'Ubigeo Departamental'!B:B)</f>
        <v>Junín</v>
      </c>
      <c r="F1085" t="str" cm="1">
        <f t="array" ref="F1085">IFERROR(IF(INDEX('CENEPRED DISTRITAL'!$B:$XFD,
            _xlfn.XMATCH($F$1,'CENEPRED DISTRITAL'!$A:$A,0),
            _xlfn.XMATCH(A1085,'CENEPRED DISTRITAL'!$B$1:$XFD$1,0)
        )&lt;&gt;"",        "CON COBERTURA CENEPRED",        "SIN COBERTURA CENEPRED"    ),    "SIN COBERTURA CENEPRED")</f>
        <v>SIN COBERTURA CENEPRED</v>
      </c>
      <c r="G1085" t="str" cm="1">
        <f t="array" ref="G1085">IFERROR(
    IF(
        INDEX(
            'CENEPRED DISTRITAL'!$B:$XFD,
            _xlfn.XMATCH($G$1,'CENEPRED DISTRITAL'!$A:$A,0),
            _xlfn.XMATCH(A1085,'CENEPRED DISTRITAL'!$B$1:$XFD$1,0)
        )&lt;&gt;"",
        "CON COBERTURA CENEPRED",
        "SIN COBERTURA CENEPRED"
    ),
    "SIN COBERTURA CENEPRED"
)</f>
        <v>SIN COBERTURA CENEPRED</v>
      </c>
      <c r="H1085" t="str" cm="1">
        <f t="array" ref="H1085">IFERROR(
    IF(
        INDEX(
            'CENEPRED DISTRITAL'!$B:$XFD,
            _xlfn.XMATCH($H$1,'CENEPRED DISTRITAL'!$A:$A,0),
            _xlfn.XMATCH(A1085,'CENEPRED DISTRITAL'!$B$1:$XFD$1,0)
        )&lt;&gt;"",
        "CON COBERTURA CENEPRED",
        "SIN COBERTURA CENEPRED"
    ),
    "SIN COBERTURA CENEPRED"
)</f>
        <v>SIN COBERTURA CENEPRED</v>
      </c>
    </row>
    <row r="1086" spans="1:8" x14ac:dyDescent="0.35">
      <c r="A1086" s="359">
        <v>120401</v>
      </c>
      <c r="B1086" t="s">
        <v>31666</v>
      </c>
      <c r="C1086">
        <v>1204</v>
      </c>
      <c r="D1086">
        <v>12</v>
      </c>
      <c r="E1086" t="str">
        <f>_xlfn.XLOOKUP(D1086,'Ubigeo Departamental'!A:A,'Ubigeo Departamental'!B:B)</f>
        <v>Junín</v>
      </c>
      <c r="F1086" t="str" cm="1">
        <f t="array" ref="F1086">IFERROR(IF(INDEX('CENEPRED DISTRITAL'!$B:$XFD,
            _xlfn.XMATCH($F$1,'CENEPRED DISTRITAL'!$A:$A,0),
            _xlfn.XMATCH(A1086,'CENEPRED DISTRITAL'!$B$1:$XFD$1,0)
        )&lt;&gt;"",        "CON COBERTURA CENEPRED",        "SIN COBERTURA CENEPRED"    ),    "SIN COBERTURA CENEPRED")</f>
        <v>CON COBERTURA CENEPRED</v>
      </c>
      <c r="G1086" t="str" cm="1">
        <f t="array" ref="G1086">IFERROR(
    IF(
        INDEX(
            'CENEPRED DISTRITAL'!$B:$XFD,
            _xlfn.XMATCH($G$1,'CENEPRED DISTRITAL'!$A:$A,0),
            _xlfn.XMATCH(A1086,'CENEPRED DISTRITAL'!$B$1:$XFD$1,0)
        )&lt;&gt;"",
        "CON COBERTURA CENEPRED",
        "SIN COBERTURA CENEPRED"
    ),
    "SIN COBERTURA CENEPRED"
)</f>
        <v>CON COBERTURA CENEPRED</v>
      </c>
      <c r="H1086" t="str" cm="1">
        <f t="array" ref="H1086">IFERROR(
    IF(
        INDEX(
            'CENEPRED DISTRITAL'!$B:$XFD,
            _xlfn.XMATCH($H$1,'CENEPRED DISTRITAL'!$A:$A,0),
            _xlfn.XMATCH(A1086,'CENEPRED DISTRITAL'!$B$1:$XFD$1,0)
        )&lt;&gt;"",
        "CON COBERTURA CENEPRED",
        "SIN COBERTURA CENEPRED"
    ),
    "SIN COBERTURA CENEPRED"
)</f>
        <v>CON COBERTURA CENEPRED</v>
      </c>
    </row>
    <row r="1087" spans="1:8" x14ac:dyDescent="0.35">
      <c r="A1087" s="359">
        <v>120402</v>
      </c>
      <c r="B1087" t="s">
        <v>34648</v>
      </c>
      <c r="C1087">
        <v>1204</v>
      </c>
      <c r="D1087">
        <v>12</v>
      </c>
      <c r="E1087" t="str">
        <f>_xlfn.XLOOKUP(D1087,'Ubigeo Departamental'!A:A,'Ubigeo Departamental'!B:B)</f>
        <v>Junín</v>
      </c>
      <c r="F1087" t="str" cm="1">
        <f t="array" ref="F1087">IFERROR(IF(INDEX('CENEPRED DISTRITAL'!$B:$XFD,
            _xlfn.XMATCH($F$1,'CENEPRED DISTRITAL'!$A:$A,0),
            _xlfn.XMATCH(A1087,'CENEPRED DISTRITAL'!$B$1:$XFD$1,0)
        )&lt;&gt;"",        "CON COBERTURA CENEPRED",        "SIN COBERTURA CENEPRED"    ),    "SIN COBERTURA CENEPRED")</f>
        <v>SIN COBERTURA CENEPRED</v>
      </c>
      <c r="G1087" t="str" cm="1">
        <f t="array" ref="G1087">IFERROR(
    IF(
        INDEX(
            'CENEPRED DISTRITAL'!$B:$XFD,
            _xlfn.XMATCH($G$1,'CENEPRED DISTRITAL'!$A:$A,0),
            _xlfn.XMATCH(A1087,'CENEPRED DISTRITAL'!$B$1:$XFD$1,0)
        )&lt;&gt;"",
        "CON COBERTURA CENEPRED",
        "SIN COBERTURA CENEPRED"
    ),
    "SIN COBERTURA CENEPRED"
)</f>
        <v>SIN COBERTURA CENEPRED</v>
      </c>
      <c r="H1087" t="str" cm="1">
        <f t="array" ref="H1087">IFERROR(
    IF(
        INDEX(
            'CENEPRED DISTRITAL'!$B:$XFD,
            _xlfn.XMATCH($H$1,'CENEPRED DISTRITAL'!$A:$A,0),
            _xlfn.XMATCH(A1087,'CENEPRED DISTRITAL'!$B$1:$XFD$1,0)
        )&lt;&gt;"",
        "CON COBERTURA CENEPRED",
        "SIN COBERTURA CENEPRED"
    ),
    "SIN COBERTURA CENEPRED"
)</f>
        <v>SIN COBERTURA CENEPRED</v>
      </c>
    </row>
    <row r="1088" spans="1:8" x14ac:dyDescent="0.35">
      <c r="A1088" s="359">
        <v>120403</v>
      </c>
      <c r="B1088" t="s">
        <v>34431</v>
      </c>
      <c r="C1088">
        <v>1204</v>
      </c>
      <c r="D1088">
        <v>12</v>
      </c>
      <c r="E1088" t="str">
        <f>_xlfn.XLOOKUP(D1088,'Ubigeo Departamental'!A:A,'Ubigeo Departamental'!B:B)</f>
        <v>Junín</v>
      </c>
      <c r="F1088" t="str" cm="1">
        <f t="array" ref="F1088">IFERROR(IF(INDEX('CENEPRED DISTRITAL'!$B:$XFD,
            _xlfn.XMATCH($F$1,'CENEPRED DISTRITAL'!$A:$A,0),
            _xlfn.XMATCH(A1088,'CENEPRED DISTRITAL'!$B$1:$XFD$1,0)
        )&lt;&gt;"",        "CON COBERTURA CENEPRED",        "SIN COBERTURA CENEPRED"    ),    "SIN COBERTURA CENEPRED")</f>
        <v>SIN COBERTURA CENEPRED</v>
      </c>
      <c r="G1088" t="str" cm="1">
        <f t="array" ref="G1088">IFERROR(
    IF(
        INDEX(
            'CENEPRED DISTRITAL'!$B:$XFD,
            _xlfn.XMATCH($G$1,'CENEPRED DISTRITAL'!$A:$A,0),
            _xlfn.XMATCH(A1088,'CENEPRED DISTRITAL'!$B$1:$XFD$1,0)
        )&lt;&gt;"",
        "CON COBERTURA CENEPRED",
        "SIN COBERTURA CENEPRED"
    ),
    "SIN COBERTURA CENEPRED"
)</f>
        <v>SIN COBERTURA CENEPRED</v>
      </c>
      <c r="H1088" t="str" cm="1">
        <f t="array" ref="H1088">IFERROR(
    IF(
        INDEX(
            'CENEPRED DISTRITAL'!$B:$XFD,
            _xlfn.XMATCH($H$1,'CENEPRED DISTRITAL'!$A:$A,0),
            _xlfn.XMATCH(A1088,'CENEPRED DISTRITAL'!$B$1:$XFD$1,0)
        )&lt;&gt;"",
        "CON COBERTURA CENEPRED",
        "SIN COBERTURA CENEPRED"
    ),
    "SIN COBERTURA CENEPRED"
)</f>
        <v>SIN COBERTURA CENEPRED</v>
      </c>
    </row>
    <row r="1089" spans="1:8" x14ac:dyDescent="0.35">
      <c r="A1089" s="359">
        <v>120404</v>
      </c>
      <c r="B1089" t="s">
        <v>34889</v>
      </c>
      <c r="C1089">
        <v>1204</v>
      </c>
      <c r="D1089">
        <v>12</v>
      </c>
      <c r="E1089" t="str">
        <f>_xlfn.XLOOKUP(D1089,'Ubigeo Departamental'!A:A,'Ubigeo Departamental'!B:B)</f>
        <v>Junín</v>
      </c>
      <c r="F1089" t="str" cm="1">
        <f t="array" ref="F1089">IFERROR(IF(INDEX('CENEPRED DISTRITAL'!$B:$XFD,
            _xlfn.XMATCH($F$1,'CENEPRED DISTRITAL'!$A:$A,0),
            _xlfn.XMATCH(A1089,'CENEPRED DISTRITAL'!$B$1:$XFD$1,0)
        )&lt;&gt;"",        "CON COBERTURA CENEPRED",        "SIN COBERTURA CENEPRED"    ),    "SIN COBERTURA CENEPRED")</f>
        <v>SIN COBERTURA CENEPRED</v>
      </c>
      <c r="G1089" t="str" cm="1">
        <f t="array" ref="G1089">IFERROR(
    IF(
        INDEX(
            'CENEPRED DISTRITAL'!$B:$XFD,
            _xlfn.XMATCH($G$1,'CENEPRED DISTRITAL'!$A:$A,0),
            _xlfn.XMATCH(A1089,'CENEPRED DISTRITAL'!$B$1:$XFD$1,0)
        )&lt;&gt;"",
        "CON COBERTURA CENEPRED",
        "SIN COBERTURA CENEPRED"
    ),
    "SIN COBERTURA CENEPRED"
)</f>
        <v>SIN COBERTURA CENEPRED</v>
      </c>
      <c r="H1089" t="str" cm="1">
        <f t="array" ref="H1089">IFERROR(
    IF(
        INDEX(
            'CENEPRED DISTRITAL'!$B:$XFD,
            _xlfn.XMATCH($H$1,'CENEPRED DISTRITAL'!$A:$A,0),
            _xlfn.XMATCH(A1089,'CENEPRED DISTRITAL'!$B$1:$XFD$1,0)
        )&lt;&gt;"",
        "CON COBERTURA CENEPRED",
        "SIN COBERTURA CENEPRED"
    ),
    "SIN COBERTURA CENEPRED"
)</f>
        <v>SIN COBERTURA CENEPRED</v>
      </c>
    </row>
    <row r="1090" spans="1:8" x14ac:dyDescent="0.35">
      <c r="A1090" s="359">
        <v>120405</v>
      </c>
      <c r="B1090" t="s">
        <v>36942</v>
      </c>
      <c r="C1090">
        <v>1204</v>
      </c>
      <c r="D1090">
        <v>12</v>
      </c>
      <c r="E1090" t="str">
        <f>_xlfn.XLOOKUP(D1090,'Ubigeo Departamental'!A:A,'Ubigeo Departamental'!B:B)</f>
        <v>Junín</v>
      </c>
      <c r="F1090" t="str" cm="1">
        <f t="array" ref="F1090">IFERROR(IF(INDEX('CENEPRED DISTRITAL'!$B:$XFD,
            _xlfn.XMATCH($F$1,'CENEPRED DISTRITAL'!$A:$A,0),
            _xlfn.XMATCH(A1090,'CENEPRED DISTRITAL'!$B$1:$XFD$1,0)
        )&lt;&gt;"",        "CON COBERTURA CENEPRED",        "SIN COBERTURA CENEPRED"    ),    "SIN COBERTURA CENEPRED")</f>
        <v>SIN COBERTURA CENEPRED</v>
      </c>
      <c r="G1090" t="str" cm="1">
        <f t="array" ref="G1090">IFERROR(
    IF(
        INDEX(
            'CENEPRED DISTRITAL'!$B:$XFD,
            _xlfn.XMATCH($G$1,'CENEPRED DISTRITAL'!$A:$A,0),
            _xlfn.XMATCH(A1090,'CENEPRED DISTRITAL'!$B$1:$XFD$1,0)
        )&lt;&gt;"",
        "CON COBERTURA CENEPRED",
        "SIN COBERTURA CENEPRED"
    ),
    "SIN COBERTURA CENEPRED"
)</f>
        <v>SIN COBERTURA CENEPRED</v>
      </c>
      <c r="H1090" t="str" cm="1">
        <f t="array" ref="H1090">IFERROR(
    IF(
        INDEX(
            'CENEPRED DISTRITAL'!$B:$XFD,
            _xlfn.XMATCH($H$1,'CENEPRED DISTRITAL'!$A:$A,0),
            _xlfn.XMATCH(A1090,'CENEPRED DISTRITAL'!$B$1:$XFD$1,0)
        )&lt;&gt;"",
        "CON COBERTURA CENEPRED",
        "SIN COBERTURA CENEPRED"
    ),
    "SIN COBERTURA CENEPRED"
)</f>
        <v>SIN COBERTURA CENEPRED</v>
      </c>
    </row>
    <row r="1091" spans="1:8" x14ac:dyDescent="0.35">
      <c r="A1091" s="359">
        <v>120406</v>
      </c>
      <c r="B1091" t="s">
        <v>34649</v>
      </c>
      <c r="C1091">
        <v>1204</v>
      </c>
      <c r="D1091">
        <v>12</v>
      </c>
      <c r="E1091" t="str">
        <f>_xlfn.XLOOKUP(D1091,'Ubigeo Departamental'!A:A,'Ubigeo Departamental'!B:B)</f>
        <v>Junín</v>
      </c>
      <c r="F1091" t="str" cm="1">
        <f t="array" ref="F1091">IFERROR(IF(INDEX('CENEPRED DISTRITAL'!$B:$XFD,
            _xlfn.XMATCH($F$1,'CENEPRED DISTRITAL'!$A:$A,0),
            _xlfn.XMATCH(A1091,'CENEPRED DISTRITAL'!$B$1:$XFD$1,0)
        )&lt;&gt;"",        "CON COBERTURA CENEPRED",        "SIN COBERTURA CENEPRED"    ),    "SIN COBERTURA CENEPRED")</f>
        <v>SIN COBERTURA CENEPRED</v>
      </c>
      <c r="G1091" t="str" cm="1">
        <f t="array" ref="G1091">IFERROR(
    IF(
        INDEX(
            'CENEPRED DISTRITAL'!$B:$XFD,
            _xlfn.XMATCH($G$1,'CENEPRED DISTRITAL'!$A:$A,0),
            _xlfn.XMATCH(A1091,'CENEPRED DISTRITAL'!$B$1:$XFD$1,0)
        )&lt;&gt;"",
        "CON COBERTURA CENEPRED",
        "SIN COBERTURA CENEPRED"
    ),
    "SIN COBERTURA CENEPRED"
)</f>
        <v>SIN COBERTURA CENEPRED</v>
      </c>
      <c r="H1091" t="str" cm="1">
        <f t="array" ref="H1091">IFERROR(
    IF(
        INDEX(
            'CENEPRED DISTRITAL'!$B:$XFD,
            _xlfn.XMATCH($H$1,'CENEPRED DISTRITAL'!$A:$A,0),
            _xlfn.XMATCH(A1091,'CENEPRED DISTRITAL'!$B$1:$XFD$1,0)
        )&lt;&gt;"",
        "CON COBERTURA CENEPRED",
        "SIN COBERTURA CENEPRED"
    ),
    "SIN COBERTURA CENEPRED"
)</f>
        <v>SIN COBERTURA CENEPRED</v>
      </c>
    </row>
    <row r="1092" spans="1:8" x14ac:dyDescent="0.35">
      <c r="A1092" s="359">
        <v>120407</v>
      </c>
      <c r="B1092" t="s">
        <v>36943</v>
      </c>
      <c r="C1092">
        <v>1204</v>
      </c>
      <c r="D1092">
        <v>12</v>
      </c>
      <c r="E1092" t="str">
        <f>_xlfn.XLOOKUP(D1092,'Ubigeo Departamental'!A:A,'Ubigeo Departamental'!B:B)</f>
        <v>Junín</v>
      </c>
      <c r="F1092" t="str" cm="1">
        <f t="array" ref="F1092">IFERROR(IF(INDEX('CENEPRED DISTRITAL'!$B:$XFD,
            _xlfn.XMATCH($F$1,'CENEPRED DISTRITAL'!$A:$A,0),
            _xlfn.XMATCH(A1092,'CENEPRED DISTRITAL'!$B$1:$XFD$1,0)
        )&lt;&gt;"",        "CON COBERTURA CENEPRED",        "SIN COBERTURA CENEPRED"    ),    "SIN COBERTURA CENEPRED")</f>
        <v>SIN COBERTURA CENEPRED</v>
      </c>
      <c r="G1092" t="str" cm="1">
        <f t="array" ref="G1092">IFERROR(
    IF(
        INDEX(
            'CENEPRED DISTRITAL'!$B:$XFD,
            _xlfn.XMATCH($G$1,'CENEPRED DISTRITAL'!$A:$A,0),
            _xlfn.XMATCH(A1092,'CENEPRED DISTRITAL'!$B$1:$XFD$1,0)
        )&lt;&gt;"",
        "CON COBERTURA CENEPRED",
        "SIN COBERTURA CENEPRED"
    ),
    "SIN COBERTURA CENEPRED"
)</f>
        <v>SIN COBERTURA CENEPRED</v>
      </c>
      <c r="H1092" t="str" cm="1">
        <f t="array" ref="H1092">IFERROR(
    IF(
        INDEX(
            'CENEPRED DISTRITAL'!$B:$XFD,
            _xlfn.XMATCH($H$1,'CENEPRED DISTRITAL'!$A:$A,0),
            _xlfn.XMATCH(A1092,'CENEPRED DISTRITAL'!$B$1:$XFD$1,0)
        )&lt;&gt;"",
        "CON COBERTURA CENEPRED",
        "SIN COBERTURA CENEPRED"
    ),
    "SIN COBERTURA CENEPRED"
)</f>
        <v>SIN COBERTURA CENEPRED</v>
      </c>
    </row>
    <row r="1093" spans="1:8" x14ac:dyDescent="0.35">
      <c r="A1093" s="359">
        <v>120408</v>
      </c>
      <c r="B1093" t="s">
        <v>36944</v>
      </c>
      <c r="C1093">
        <v>1204</v>
      </c>
      <c r="D1093">
        <v>12</v>
      </c>
      <c r="E1093" t="str">
        <f>_xlfn.XLOOKUP(D1093,'Ubigeo Departamental'!A:A,'Ubigeo Departamental'!B:B)</f>
        <v>Junín</v>
      </c>
      <c r="F1093" t="str" cm="1">
        <f t="array" ref="F1093">IFERROR(IF(INDEX('CENEPRED DISTRITAL'!$B:$XFD,
            _xlfn.XMATCH($F$1,'CENEPRED DISTRITAL'!$A:$A,0),
            _xlfn.XMATCH(A1093,'CENEPRED DISTRITAL'!$B$1:$XFD$1,0)
        )&lt;&gt;"",        "CON COBERTURA CENEPRED",        "SIN COBERTURA CENEPRED"    ),    "SIN COBERTURA CENEPRED")</f>
        <v>SIN COBERTURA CENEPRED</v>
      </c>
      <c r="G1093" t="str" cm="1">
        <f t="array" ref="G1093">IFERROR(
    IF(
        INDEX(
            'CENEPRED DISTRITAL'!$B:$XFD,
            _xlfn.XMATCH($G$1,'CENEPRED DISTRITAL'!$A:$A,0),
            _xlfn.XMATCH(A1093,'CENEPRED DISTRITAL'!$B$1:$XFD$1,0)
        )&lt;&gt;"",
        "CON COBERTURA CENEPRED",
        "SIN COBERTURA CENEPRED"
    ),
    "SIN COBERTURA CENEPRED"
)</f>
        <v>SIN COBERTURA CENEPRED</v>
      </c>
      <c r="H1093" t="str" cm="1">
        <f t="array" ref="H1093">IFERROR(
    IF(
        INDEX(
            'CENEPRED DISTRITAL'!$B:$XFD,
            _xlfn.XMATCH($H$1,'CENEPRED DISTRITAL'!$A:$A,0),
            _xlfn.XMATCH(A1093,'CENEPRED DISTRITAL'!$B$1:$XFD$1,0)
        )&lt;&gt;"",
        "CON COBERTURA CENEPRED",
        "SIN COBERTURA CENEPRED"
    ),
    "SIN COBERTURA CENEPRED"
)</f>
        <v>SIN COBERTURA CENEPRED</v>
      </c>
    </row>
    <row r="1094" spans="1:8" x14ac:dyDescent="0.35">
      <c r="A1094" s="359">
        <v>120409</v>
      </c>
      <c r="B1094" t="s">
        <v>36945</v>
      </c>
      <c r="C1094">
        <v>1204</v>
      </c>
      <c r="D1094">
        <v>12</v>
      </c>
      <c r="E1094" t="str">
        <f>_xlfn.XLOOKUP(D1094,'Ubigeo Departamental'!A:A,'Ubigeo Departamental'!B:B)</f>
        <v>Junín</v>
      </c>
      <c r="F1094" t="str" cm="1">
        <f t="array" ref="F1094">IFERROR(IF(INDEX('CENEPRED DISTRITAL'!$B:$XFD,
            _xlfn.XMATCH($F$1,'CENEPRED DISTRITAL'!$A:$A,0),
            _xlfn.XMATCH(A1094,'CENEPRED DISTRITAL'!$B$1:$XFD$1,0)
        )&lt;&gt;"",        "CON COBERTURA CENEPRED",        "SIN COBERTURA CENEPRED"    ),    "SIN COBERTURA CENEPRED")</f>
        <v>SIN COBERTURA CENEPRED</v>
      </c>
      <c r="G1094" t="str" cm="1">
        <f t="array" ref="G1094">IFERROR(
    IF(
        INDEX(
            'CENEPRED DISTRITAL'!$B:$XFD,
            _xlfn.XMATCH($G$1,'CENEPRED DISTRITAL'!$A:$A,0),
            _xlfn.XMATCH(A1094,'CENEPRED DISTRITAL'!$B$1:$XFD$1,0)
        )&lt;&gt;"",
        "CON COBERTURA CENEPRED",
        "SIN COBERTURA CENEPRED"
    ),
    "SIN COBERTURA CENEPRED"
)</f>
        <v>SIN COBERTURA CENEPRED</v>
      </c>
      <c r="H1094" t="str" cm="1">
        <f t="array" ref="H1094">IFERROR(
    IF(
        INDEX(
            'CENEPRED DISTRITAL'!$B:$XFD,
            _xlfn.XMATCH($H$1,'CENEPRED DISTRITAL'!$A:$A,0),
            _xlfn.XMATCH(A1094,'CENEPRED DISTRITAL'!$B$1:$XFD$1,0)
        )&lt;&gt;"",
        "CON COBERTURA CENEPRED",
        "SIN COBERTURA CENEPRED"
    ),
    "SIN COBERTURA CENEPRED"
)</f>
        <v>SIN COBERTURA CENEPRED</v>
      </c>
    </row>
    <row r="1095" spans="1:8" x14ac:dyDescent="0.35">
      <c r="A1095" s="359">
        <v>120410</v>
      </c>
      <c r="B1095" t="s">
        <v>36946</v>
      </c>
      <c r="C1095">
        <v>1204</v>
      </c>
      <c r="D1095">
        <v>12</v>
      </c>
      <c r="E1095" t="str">
        <f>_xlfn.XLOOKUP(D1095,'Ubigeo Departamental'!A:A,'Ubigeo Departamental'!B:B)</f>
        <v>Junín</v>
      </c>
      <c r="F1095" t="str" cm="1">
        <f t="array" ref="F1095">IFERROR(IF(INDEX('CENEPRED DISTRITAL'!$B:$XFD,
            _xlfn.XMATCH($F$1,'CENEPRED DISTRITAL'!$A:$A,0),
            _xlfn.XMATCH(A1095,'CENEPRED DISTRITAL'!$B$1:$XFD$1,0)
        )&lt;&gt;"",        "CON COBERTURA CENEPRED",        "SIN COBERTURA CENEPRED"    ),    "SIN COBERTURA CENEPRED")</f>
        <v>SIN COBERTURA CENEPRED</v>
      </c>
      <c r="G1095" t="str" cm="1">
        <f t="array" ref="G1095">IFERROR(
    IF(
        INDEX(
            'CENEPRED DISTRITAL'!$B:$XFD,
            _xlfn.XMATCH($G$1,'CENEPRED DISTRITAL'!$A:$A,0),
            _xlfn.XMATCH(A1095,'CENEPRED DISTRITAL'!$B$1:$XFD$1,0)
        )&lt;&gt;"",
        "CON COBERTURA CENEPRED",
        "SIN COBERTURA CENEPRED"
    ),
    "SIN COBERTURA CENEPRED"
)</f>
        <v>SIN COBERTURA CENEPRED</v>
      </c>
      <c r="H1095" t="str" cm="1">
        <f t="array" ref="H1095">IFERROR(
    IF(
        INDEX(
            'CENEPRED DISTRITAL'!$B:$XFD,
            _xlfn.XMATCH($H$1,'CENEPRED DISTRITAL'!$A:$A,0),
            _xlfn.XMATCH(A1095,'CENEPRED DISTRITAL'!$B$1:$XFD$1,0)
        )&lt;&gt;"",
        "CON COBERTURA CENEPRED",
        "SIN COBERTURA CENEPRED"
    ),
    "SIN COBERTURA CENEPRED"
)</f>
        <v>SIN COBERTURA CENEPRED</v>
      </c>
    </row>
    <row r="1096" spans="1:8" x14ac:dyDescent="0.35">
      <c r="A1096" s="359">
        <v>120411</v>
      </c>
      <c r="B1096" t="s">
        <v>36947</v>
      </c>
      <c r="C1096">
        <v>1204</v>
      </c>
      <c r="D1096">
        <v>12</v>
      </c>
      <c r="E1096" t="str">
        <f>_xlfn.XLOOKUP(D1096,'Ubigeo Departamental'!A:A,'Ubigeo Departamental'!B:B)</f>
        <v>Junín</v>
      </c>
      <c r="F1096" t="str" cm="1">
        <f t="array" ref="F1096">IFERROR(IF(INDEX('CENEPRED DISTRITAL'!$B:$XFD,
            _xlfn.XMATCH($F$1,'CENEPRED DISTRITAL'!$A:$A,0),
            _xlfn.XMATCH(A1096,'CENEPRED DISTRITAL'!$B$1:$XFD$1,0)
        )&lt;&gt;"",        "CON COBERTURA CENEPRED",        "SIN COBERTURA CENEPRED"    ),    "SIN COBERTURA CENEPRED")</f>
        <v>SIN COBERTURA CENEPRED</v>
      </c>
      <c r="G1096" t="str" cm="1">
        <f t="array" ref="G1096">IFERROR(
    IF(
        INDEX(
            'CENEPRED DISTRITAL'!$B:$XFD,
            _xlfn.XMATCH($G$1,'CENEPRED DISTRITAL'!$A:$A,0),
            _xlfn.XMATCH(A1096,'CENEPRED DISTRITAL'!$B$1:$XFD$1,0)
        )&lt;&gt;"",
        "CON COBERTURA CENEPRED",
        "SIN COBERTURA CENEPRED"
    ),
    "SIN COBERTURA CENEPRED"
)</f>
        <v>SIN COBERTURA CENEPRED</v>
      </c>
      <c r="H1096" t="str" cm="1">
        <f t="array" ref="H1096">IFERROR(
    IF(
        INDEX(
            'CENEPRED DISTRITAL'!$B:$XFD,
            _xlfn.XMATCH($H$1,'CENEPRED DISTRITAL'!$A:$A,0),
            _xlfn.XMATCH(A1096,'CENEPRED DISTRITAL'!$B$1:$XFD$1,0)
        )&lt;&gt;"",
        "CON COBERTURA CENEPRED",
        "SIN COBERTURA CENEPRED"
    ),
    "SIN COBERTURA CENEPRED"
)</f>
        <v>SIN COBERTURA CENEPRED</v>
      </c>
    </row>
    <row r="1097" spans="1:8" x14ac:dyDescent="0.35">
      <c r="A1097" s="359">
        <v>120412</v>
      </c>
      <c r="B1097" t="s">
        <v>36948</v>
      </c>
      <c r="C1097">
        <v>1204</v>
      </c>
      <c r="D1097">
        <v>12</v>
      </c>
      <c r="E1097" t="str">
        <f>_xlfn.XLOOKUP(D1097,'Ubigeo Departamental'!A:A,'Ubigeo Departamental'!B:B)</f>
        <v>Junín</v>
      </c>
      <c r="F1097" t="str" cm="1">
        <f t="array" ref="F1097">IFERROR(IF(INDEX('CENEPRED DISTRITAL'!$B:$XFD,
            _xlfn.XMATCH($F$1,'CENEPRED DISTRITAL'!$A:$A,0),
            _xlfn.XMATCH(A1097,'CENEPRED DISTRITAL'!$B$1:$XFD$1,0)
        )&lt;&gt;"",        "CON COBERTURA CENEPRED",        "SIN COBERTURA CENEPRED"    ),    "SIN COBERTURA CENEPRED")</f>
        <v>SIN COBERTURA CENEPRED</v>
      </c>
      <c r="G1097" t="str" cm="1">
        <f t="array" ref="G1097">IFERROR(
    IF(
        INDEX(
            'CENEPRED DISTRITAL'!$B:$XFD,
            _xlfn.XMATCH($G$1,'CENEPRED DISTRITAL'!$A:$A,0),
            _xlfn.XMATCH(A1097,'CENEPRED DISTRITAL'!$B$1:$XFD$1,0)
        )&lt;&gt;"",
        "CON COBERTURA CENEPRED",
        "SIN COBERTURA CENEPRED"
    ),
    "SIN COBERTURA CENEPRED"
)</f>
        <v>SIN COBERTURA CENEPRED</v>
      </c>
      <c r="H1097" t="str" cm="1">
        <f t="array" ref="H1097">IFERROR(
    IF(
        INDEX(
            'CENEPRED DISTRITAL'!$B:$XFD,
            _xlfn.XMATCH($H$1,'CENEPRED DISTRITAL'!$A:$A,0),
            _xlfn.XMATCH(A1097,'CENEPRED DISTRITAL'!$B$1:$XFD$1,0)
        )&lt;&gt;"",
        "CON COBERTURA CENEPRED",
        "SIN COBERTURA CENEPRED"
    ),
    "SIN COBERTURA CENEPRED"
)</f>
        <v>SIN COBERTURA CENEPRED</v>
      </c>
    </row>
    <row r="1098" spans="1:8" x14ac:dyDescent="0.35">
      <c r="A1098" s="359">
        <v>120413</v>
      </c>
      <c r="B1098" t="s">
        <v>36949</v>
      </c>
      <c r="C1098">
        <v>1204</v>
      </c>
      <c r="D1098">
        <v>12</v>
      </c>
      <c r="E1098" t="str">
        <f>_xlfn.XLOOKUP(D1098,'Ubigeo Departamental'!A:A,'Ubigeo Departamental'!B:B)</f>
        <v>Junín</v>
      </c>
      <c r="F1098" t="str" cm="1">
        <f t="array" ref="F1098">IFERROR(IF(INDEX('CENEPRED DISTRITAL'!$B:$XFD,
            _xlfn.XMATCH($F$1,'CENEPRED DISTRITAL'!$A:$A,0),
            _xlfn.XMATCH(A1098,'CENEPRED DISTRITAL'!$B$1:$XFD$1,0)
        )&lt;&gt;"",        "CON COBERTURA CENEPRED",        "SIN COBERTURA CENEPRED"    ),    "SIN COBERTURA CENEPRED")</f>
        <v>SIN COBERTURA CENEPRED</v>
      </c>
      <c r="G1098" t="str" cm="1">
        <f t="array" ref="G1098">IFERROR(
    IF(
        INDEX(
            'CENEPRED DISTRITAL'!$B:$XFD,
            _xlfn.XMATCH($G$1,'CENEPRED DISTRITAL'!$A:$A,0),
            _xlfn.XMATCH(A1098,'CENEPRED DISTRITAL'!$B$1:$XFD$1,0)
        )&lt;&gt;"",
        "CON COBERTURA CENEPRED",
        "SIN COBERTURA CENEPRED"
    ),
    "SIN COBERTURA CENEPRED"
)</f>
        <v>SIN COBERTURA CENEPRED</v>
      </c>
      <c r="H1098" t="str" cm="1">
        <f t="array" ref="H1098">IFERROR(
    IF(
        INDEX(
            'CENEPRED DISTRITAL'!$B:$XFD,
            _xlfn.XMATCH($H$1,'CENEPRED DISTRITAL'!$A:$A,0),
            _xlfn.XMATCH(A1098,'CENEPRED DISTRITAL'!$B$1:$XFD$1,0)
        )&lt;&gt;"",
        "CON COBERTURA CENEPRED",
        "SIN COBERTURA CENEPRED"
    ),
    "SIN COBERTURA CENEPRED"
)</f>
        <v>SIN COBERTURA CENEPRED</v>
      </c>
    </row>
    <row r="1099" spans="1:8" x14ac:dyDescent="0.35">
      <c r="A1099" s="359">
        <v>120414</v>
      </c>
      <c r="B1099" t="s">
        <v>36950</v>
      </c>
      <c r="C1099">
        <v>1204</v>
      </c>
      <c r="D1099">
        <v>12</v>
      </c>
      <c r="E1099" t="str">
        <f>_xlfn.XLOOKUP(D1099,'Ubigeo Departamental'!A:A,'Ubigeo Departamental'!B:B)</f>
        <v>Junín</v>
      </c>
      <c r="F1099" t="str" cm="1">
        <f t="array" ref="F1099">IFERROR(IF(INDEX('CENEPRED DISTRITAL'!$B:$XFD,
            _xlfn.XMATCH($F$1,'CENEPRED DISTRITAL'!$A:$A,0),
            _xlfn.XMATCH(A1099,'CENEPRED DISTRITAL'!$B$1:$XFD$1,0)
        )&lt;&gt;"",        "CON COBERTURA CENEPRED",        "SIN COBERTURA CENEPRED"    ),    "SIN COBERTURA CENEPRED")</f>
        <v>SIN COBERTURA CENEPRED</v>
      </c>
      <c r="G1099" t="str" cm="1">
        <f t="array" ref="G1099">IFERROR(
    IF(
        INDEX(
            'CENEPRED DISTRITAL'!$B:$XFD,
            _xlfn.XMATCH($G$1,'CENEPRED DISTRITAL'!$A:$A,0),
            _xlfn.XMATCH(A1099,'CENEPRED DISTRITAL'!$B$1:$XFD$1,0)
        )&lt;&gt;"",
        "CON COBERTURA CENEPRED",
        "SIN COBERTURA CENEPRED"
    ),
    "SIN COBERTURA CENEPRED"
)</f>
        <v>SIN COBERTURA CENEPRED</v>
      </c>
      <c r="H1099" t="str" cm="1">
        <f t="array" ref="H1099">IFERROR(
    IF(
        INDEX(
            'CENEPRED DISTRITAL'!$B:$XFD,
            _xlfn.XMATCH($H$1,'CENEPRED DISTRITAL'!$A:$A,0),
            _xlfn.XMATCH(A1099,'CENEPRED DISTRITAL'!$B$1:$XFD$1,0)
        )&lt;&gt;"",
        "CON COBERTURA CENEPRED",
        "SIN COBERTURA CENEPRED"
    ),
    "SIN COBERTURA CENEPRED"
)</f>
        <v>SIN COBERTURA CENEPRED</v>
      </c>
    </row>
    <row r="1100" spans="1:8" x14ac:dyDescent="0.35">
      <c r="A1100" s="359">
        <v>120415</v>
      </c>
      <c r="B1100" t="s">
        <v>36951</v>
      </c>
      <c r="C1100">
        <v>1204</v>
      </c>
      <c r="D1100">
        <v>12</v>
      </c>
      <c r="E1100" t="str">
        <f>_xlfn.XLOOKUP(D1100,'Ubigeo Departamental'!A:A,'Ubigeo Departamental'!B:B)</f>
        <v>Junín</v>
      </c>
      <c r="F1100" t="str" cm="1">
        <f t="array" ref="F1100">IFERROR(IF(INDEX('CENEPRED DISTRITAL'!$B:$XFD,
            _xlfn.XMATCH($F$1,'CENEPRED DISTRITAL'!$A:$A,0),
            _xlfn.XMATCH(A1100,'CENEPRED DISTRITAL'!$B$1:$XFD$1,0)
        )&lt;&gt;"",        "CON COBERTURA CENEPRED",        "SIN COBERTURA CENEPRED"    ),    "SIN COBERTURA CENEPRED")</f>
        <v>SIN COBERTURA CENEPRED</v>
      </c>
      <c r="G1100" t="str" cm="1">
        <f t="array" ref="G1100">IFERROR(
    IF(
        INDEX(
            'CENEPRED DISTRITAL'!$B:$XFD,
            _xlfn.XMATCH($G$1,'CENEPRED DISTRITAL'!$A:$A,0),
            _xlfn.XMATCH(A1100,'CENEPRED DISTRITAL'!$B$1:$XFD$1,0)
        )&lt;&gt;"",
        "CON COBERTURA CENEPRED",
        "SIN COBERTURA CENEPRED"
    ),
    "SIN COBERTURA CENEPRED"
)</f>
        <v>SIN COBERTURA CENEPRED</v>
      </c>
      <c r="H1100" t="str" cm="1">
        <f t="array" ref="H1100">IFERROR(
    IF(
        INDEX(
            'CENEPRED DISTRITAL'!$B:$XFD,
            _xlfn.XMATCH($H$1,'CENEPRED DISTRITAL'!$A:$A,0),
            _xlfn.XMATCH(A1100,'CENEPRED DISTRITAL'!$B$1:$XFD$1,0)
        )&lt;&gt;"",
        "CON COBERTURA CENEPRED",
        "SIN COBERTURA CENEPRED"
    ),
    "SIN COBERTURA CENEPRED"
)</f>
        <v>SIN COBERTURA CENEPRED</v>
      </c>
    </row>
    <row r="1101" spans="1:8" x14ac:dyDescent="0.35">
      <c r="A1101" s="359">
        <v>120416</v>
      </c>
      <c r="B1101" t="s">
        <v>36952</v>
      </c>
      <c r="C1101">
        <v>1204</v>
      </c>
      <c r="D1101">
        <v>12</v>
      </c>
      <c r="E1101" t="str">
        <f>_xlfn.XLOOKUP(D1101,'Ubigeo Departamental'!A:A,'Ubigeo Departamental'!B:B)</f>
        <v>Junín</v>
      </c>
      <c r="F1101" t="str" cm="1">
        <f t="array" ref="F1101">IFERROR(IF(INDEX('CENEPRED DISTRITAL'!$B:$XFD,
            _xlfn.XMATCH($F$1,'CENEPRED DISTRITAL'!$A:$A,0),
            _xlfn.XMATCH(A1101,'CENEPRED DISTRITAL'!$B$1:$XFD$1,0)
        )&lt;&gt;"",        "CON COBERTURA CENEPRED",        "SIN COBERTURA CENEPRED"    ),    "SIN COBERTURA CENEPRED")</f>
        <v>SIN COBERTURA CENEPRED</v>
      </c>
      <c r="G1101" t="str" cm="1">
        <f t="array" ref="G1101">IFERROR(
    IF(
        INDEX(
            'CENEPRED DISTRITAL'!$B:$XFD,
            _xlfn.XMATCH($G$1,'CENEPRED DISTRITAL'!$A:$A,0),
            _xlfn.XMATCH(A1101,'CENEPRED DISTRITAL'!$B$1:$XFD$1,0)
        )&lt;&gt;"",
        "CON COBERTURA CENEPRED",
        "SIN COBERTURA CENEPRED"
    ),
    "SIN COBERTURA CENEPRED"
)</f>
        <v>SIN COBERTURA CENEPRED</v>
      </c>
      <c r="H1101" t="str" cm="1">
        <f t="array" ref="H1101">IFERROR(
    IF(
        INDEX(
            'CENEPRED DISTRITAL'!$B:$XFD,
            _xlfn.XMATCH($H$1,'CENEPRED DISTRITAL'!$A:$A,0),
            _xlfn.XMATCH(A1101,'CENEPRED DISTRITAL'!$B$1:$XFD$1,0)
        )&lt;&gt;"",
        "CON COBERTURA CENEPRED",
        "SIN COBERTURA CENEPRED"
    ),
    "SIN COBERTURA CENEPRED"
)</f>
        <v>SIN COBERTURA CENEPRED</v>
      </c>
    </row>
    <row r="1102" spans="1:8" x14ac:dyDescent="0.35">
      <c r="A1102" s="359">
        <v>120417</v>
      </c>
      <c r="B1102" t="s">
        <v>36953</v>
      </c>
      <c r="C1102">
        <v>1204</v>
      </c>
      <c r="D1102">
        <v>12</v>
      </c>
      <c r="E1102" t="str">
        <f>_xlfn.XLOOKUP(D1102,'Ubigeo Departamental'!A:A,'Ubigeo Departamental'!B:B)</f>
        <v>Junín</v>
      </c>
      <c r="F1102" t="str" cm="1">
        <f t="array" ref="F1102">IFERROR(IF(INDEX('CENEPRED DISTRITAL'!$B:$XFD,
            _xlfn.XMATCH($F$1,'CENEPRED DISTRITAL'!$A:$A,0),
            _xlfn.XMATCH(A1102,'CENEPRED DISTRITAL'!$B$1:$XFD$1,0)
        )&lt;&gt;"",        "CON COBERTURA CENEPRED",        "SIN COBERTURA CENEPRED"    ),    "SIN COBERTURA CENEPRED")</f>
        <v>SIN COBERTURA CENEPRED</v>
      </c>
      <c r="G1102" t="str" cm="1">
        <f t="array" ref="G1102">IFERROR(
    IF(
        INDEX(
            'CENEPRED DISTRITAL'!$B:$XFD,
            _xlfn.XMATCH($G$1,'CENEPRED DISTRITAL'!$A:$A,0),
            _xlfn.XMATCH(A1102,'CENEPRED DISTRITAL'!$B$1:$XFD$1,0)
        )&lt;&gt;"",
        "CON COBERTURA CENEPRED",
        "SIN COBERTURA CENEPRED"
    ),
    "SIN COBERTURA CENEPRED"
)</f>
        <v>SIN COBERTURA CENEPRED</v>
      </c>
      <c r="H1102" t="str" cm="1">
        <f t="array" ref="H1102">IFERROR(
    IF(
        INDEX(
            'CENEPRED DISTRITAL'!$B:$XFD,
            _xlfn.XMATCH($H$1,'CENEPRED DISTRITAL'!$A:$A,0),
            _xlfn.XMATCH(A1102,'CENEPRED DISTRITAL'!$B$1:$XFD$1,0)
        )&lt;&gt;"",
        "CON COBERTURA CENEPRED",
        "SIN COBERTURA CENEPRED"
    ),
    "SIN COBERTURA CENEPRED"
)</f>
        <v>SIN COBERTURA CENEPRED</v>
      </c>
    </row>
    <row r="1103" spans="1:8" x14ac:dyDescent="0.35">
      <c r="A1103" s="359">
        <v>120418</v>
      </c>
      <c r="B1103" t="s">
        <v>34651</v>
      </c>
      <c r="C1103">
        <v>1204</v>
      </c>
      <c r="D1103">
        <v>12</v>
      </c>
      <c r="E1103" t="str">
        <f>_xlfn.XLOOKUP(D1103,'Ubigeo Departamental'!A:A,'Ubigeo Departamental'!B:B)</f>
        <v>Junín</v>
      </c>
      <c r="F1103" t="str" cm="1">
        <f t="array" ref="F1103">IFERROR(IF(INDEX('CENEPRED DISTRITAL'!$B:$XFD,
            _xlfn.XMATCH($F$1,'CENEPRED DISTRITAL'!$A:$A,0),
            _xlfn.XMATCH(A1103,'CENEPRED DISTRITAL'!$B$1:$XFD$1,0)
        )&lt;&gt;"",        "CON COBERTURA CENEPRED",        "SIN COBERTURA CENEPRED"    ),    "SIN COBERTURA CENEPRED")</f>
        <v>SIN COBERTURA CENEPRED</v>
      </c>
      <c r="G1103" t="str" cm="1">
        <f t="array" ref="G1103">IFERROR(
    IF(
        INDEX(
            'CENEPRED DISTRITAL'!$B:$XFD,
            _xlfn.XMATCH($G$1,'CENEPRED DISTRITAL'!$A:$A,0),
            _xlfn.XMATCH(A1103,'CENEPRED DISTRITAL'!$B$1:$XFD$1,0)
        )&lt;&gt;"",
        "CON COBERTURA CENEPRED",
        "SIN COBERTURA CENEPRED"
    ),
    "SIN COBERTURA CENEPRED"
)</f>
        <v>SIN COBERTURA CENEPRED</v>
      </c>
      <c r="H1103" t="str" cm="1">
        <f t="array" ref="H1103">IFERROR(
    IF(
        INDEX(
            'CENEPRED DISTRITAL'!$B:$XFD,
            _xlfn.XMATCH($H$1,'CENEPRED DISTRITAL'!$A:$A,0),
            _xlfn.XMATCH(A1103,'CENEPRED DISTRITAL'!$B$1:$XFD$1,0)
        )&lt;&gt;"",
        "CON COBERTURA CENEPRED",
        "SIN COBERTURA CENEPRED"
    ),
    "SIN COBERTURA CENEPRED"
)</f>
        <v>SIN COBERTURA CENEPRED</v>
      </c>
    </row>
    <row r="1104" spans="1:8" x14ac:dyDescent="0.35">
      <c r="A1104" s="359">
        <v>120419</v>
      </c>
      <c r="B1104" t="s">
        <v>31674</v>
      </c>
      <c r="C1104">
        <v>1204</v>
      </c>
      <c r="D1104">
        <v>12</v>
      </c>
      <c r="E1104" t="str">
        <f>_xlfn.XLOOKUP(D1104,'Ubigeo Departamental'!A:A,'Ubigeo Departamental'!B:B)</f>
        <v>Junín</v>
      </c>
      <c r="F1104" t="str" cm="1">
        <f t="array" ref="F1104">IFERROR(IF(INDEX('CENEPRED DISTRITAL'!$B:$XFD,
            _xlfn.XMATCH($F$1,'CENEPRED DISTRITAL'!$A:$A,0),
            _xlfn.XMATCH(A1104,'CENEPRED DISTRITAL'!$B$1:$XFD$1,0)
        )&lt;&gt;"",        "CON COBERTURA CENEPRED",        "SIN COBERTURA CENEPRED"    ),    "SIN COBERTURA CENEPRED")</f>
        <v>CON COBERTURA CENEPRED</v>
      </c>
      <c r="G1104" t="str" cm="1">
        <f t="array" ref="G1104">IFERROR(
    IF(
        INDEX(
            'CENEPRED DISTRITAL'!$B:$XFD,
            _xlfn.XMATCH($G$1,'CENEPRED DISTRITAL'!$A:$A,0),
            _xlfn.XMATCH(A1104,'CENEPRED DISTRITAL'!$B$1:$XFD$1,0)
        )&lt;&gt;"",
        "CON COBERTURA CENEPRED",
        "SIN COBERTURA CENEPRED"
    ),
    "SIN COBERTURA CENEPRED"
)</f>
        <v>CON COBERTURA CENEPRED</v>
      </c>
      <c r="H1104" t="str" cm="1">
        <f t="array" ref="H1104">IFERROR(
    IF(
        INDEX(
            'CENEPRED DISTRITAL'!$B:$XFD,
            _xlfn.XMATCH($H$1,'CENEPRED DISTRITAL'!$A:$A,0),
            _xlfn.XMATCH(A1104,'CENEPRED DISTRITAL'!$B$1:$XFD$1,0)
        )&lt;&gt;"",
        "CON COBERTURA CENEPRED",
        "SIN COBERTURA CENEPRED"
    ),
    "SIN COBERTURA CENEPRED"
)</f>
        <v>CON COBERTURA CENEPRED</v>
      </c>
    </row>
    <row r="1105" spans="1:8" x14ac:dyDescent="0.35">
      <c r="A1105" s="359">
        <v>120420</v>
      </c>
      <c r="B1105" t="s">
        <v>36954</v>
      </c>
      <c r="C1105">
        <v>1204</v>
      </c>
      <c r="D1105">
        <v>12</v>
      </c>
      <c r="E1105" t="str">
        <f>_xlfn.XLOOKUP(D1105,'Ubigeo Departamental'!A:A,'Ubigeo Departamental'!B:B)</f>
        <v>Junín</v>
      </c>
      <c r="F1105" t="str" cm="1">
        <f t="array" ref="F1105">IFERROR(IF(INDEX('CENEPRED DISTRITAL'!$B:$XFD,
            _xlfn.XMATCH($F$1,'CENEPRED DISTRITAL'!$A:$A,0),
            _xlfn.XMATCH(A1105,'CENEPRED DISTRITAL'!$B$1:$XFD$1,0)
        )&lt;&gt;"",        "CON COBERTURA CENEPRED",        "SIN COBERTURA CENEPRED"    ),    "SIN COBERTURA CENEPRED")</f>
        <v>SIN COBERTURA CENEPRED</v>
      </c>
      <c r="G1105" t="str" cm="1">
        <f t="array" ref="G1105">IFERROR(
    IF(
        INDEX(
            'CENEPRED DISTRITAL'!$B:$XFD,
            _xlfn.XMATCH($G$1,'CENEPRED DISTRITAL'!$A:$A,0),
            _xlfn.XMATCH(A1105,'CENEPRED DISTRITAL'!$B$1:$XFD$1,0)
        )&lt;&gt;"",
        "CON COBERTURA CENEPRED",
        "SIN COBERTURA CENEPRED"
    ),
    "SIN COBERTURA CENEPRED"
)</f>
        <v>SIN COBERTURA CENEPRED</v>
      </c>
      <c r="H1105" t="str" cm="1">
        <f t="array" ref="H1105">IFERROR(
    IF(
        INDEX(
            'CENEPRED DISTRITAL'!$B:$XFD,
            _xlfn.XMATCH($H$1,'CENEPRED DISTRITAL'!$A:$A,0),
            _xlfn.XMATCH(A1105,'CENEPRED DISTRITAL'!$B$1:$XFD$1,0)
        )&lt;&gt;"",
        "CON COBERTURA CENEPRED",
        "SIN COBERTURA CENEPRED"
    ),
    "SIN COBERTURA CENEPRED"
)</f>
        <v>SIN COBERTURA CENEPRED</v>
      </c>
    </row>
    <row r="1106" spans="1:8" x14ac:dyDescent="0.35">
      <c r="A1106" s="359">
        <v>120421</v>
      </c>
      <c r="B1106" t="s">
        <v>36955</v>
      </c>
      <c r="C1106">
        <v>1204</v>
      </c>
      <c r="D1106">
        <v>12</v>
      </c>
      <c r="E1106" t="str">
        <f>_xlfn.XLOOKUP(D1106,'Ubigeo Departamental'!A:A,'Ubigeo Departamental'!B:B)</f>
        <v>Junín</v>
      </c>
      <c r="F1106" t="str" cm="1">
        <f t="array" ref="F1106">IFERROR(IF(INDEX('CENEPRED DISTRITAL'!$B:$XFD,
            _xlfn.XMATCH($F$1,'CENEPRED DISTRITAL'!$A:$A,0),
            _xlfn.XMATCH(A1106,'CENEPRED DISTRITAL'!$B$1:$XFD$1,0)
        )&lt;&gt;"",        "CON COBERTURA CENEPRED",        "SIN COBERTURA CENEPRED"    ),    "SIN COBERTURA CENEPRED")</f>
        <v>SIN COBERTURA CENEPRED</v>
      </c>
      <c r="G1106" t="str" cm="1">
        <f t="array" ref="G1106">IFERROR(
    IF(
        INDEX(
            'CENEPRED DISTRITAL'!$B:$XFD,
            _xlfn.XMATCH($G$1,'CENEPRED DISTRITAL'!$A:$A,0),
            _xlfn.XMATCH(A1106,'CENEPRED DISTRITAL'!$B$1:$XFD$1,0)
        )&lt;&gt;"",
        "CON COBERTURA CENEPRED",
        "SIN COBERTURA CENEPRED"
    ),
    "SIN COBERTURA CENEPRED"
)</f>
        <v>SIN COBERTURA CENEPRED</v>
      </c>
      <c r="H1106" t="str" cm="1">
        <f t="array" ref="H1106">IFERROR(
    IF(
        INDEX(
            'CENEPRED DISTRITAL'!$B:$XFD,
            _xlfn.XMATCH($H$1,'CENEPRED DISTRITAL'!$A:$A,0),
            _xlfn.XMATCH(A1106,'CENEPRED DISTRITAL'!$B$1:$XFD$1,0)
        )&lt;&gt;"",
        "CON COBERTURA CENEPRED",
        "SIN COBERTURA CENEPRED"
    ),
    "SIN COBERTURA CENEPRED"
)</f>
        <v>SIN COBERTURA CENEPRED</v>
      </c>
    </row>
    <row r="1107" spans="1:8" x14ac:dyDescent="0.35">
      <c r="A1107" s="359">
        <v>120422</v>
      </c>
      <c r="B1107" t="s">
        <v>34890</v>
      </c>
      <c r="C1107">
        <v>1204</v>
      </c>
      <c r="D1107">
        <v>12</v>
      </c>
      <c r="E1107" t="str">
        <f>_xlfn.XLOOKUP(D1107,'Ubigeo Departamental'!A:A,'Ubigeo Departamental'!B:B)</f>
        <v>Junín</v>
      </c>
      <c r="F1107" t="str" cm="1">
        <f t="array" ref="F1107">IFERROR(IF(INDEX('CENEPRED DISTRITAL'!$B:$XFD,
            _xlfn.XMATCH($F$1,'CENEPRED DISTRITAL'!$A:$A,0),
            _xlfn.XMATCH(A1107,'CENEPRED DISTRITAL'!$B$1:$XFD$1,0)
        )&lt;&gt;"",        "CON COBERTURA CENEPRED",        "SIN COBERTURA CENEPRED"    ),    "SIN COBERTURA CENEPRED")</f>
        <v>SIN COBERTURA CENEPRED</v>
      </c>
      <c r="G1107" t="str" cm="1">
        <f t="array" ref="G1107">IFERROR(
    IF(
        INDEX(
            'CENEPRED DISTRITAL'!$B:$XFD,
            _xlfn.XMATCH($G$1,'CENEPRED DISTRITAL'!$A:$A,0),
            _xlfn.XMATCH(A1107,'CENEPRED DISTRITAL'!$B$1:$XFD$1,0)
        )&lt;&gt;"",
        "CON COBERTURA CENEPRED",
        "SIN COBERTURA CENEPRED"
    ),
    "SIN COBERTURA CENEPRED"
)</f>
        <v>SIN COBERTURA CENEPRED</v>
      </c>
      <c r="H1107" t="str" cm="1">
        <f t="array" ref="H1107">IFERROR(
    IF(
        INDEX(
            'CENEPRED DISTRITAL'!$B:$XFD,
            _xlfn.XMATCH($H$1,'CENEPRED DISTRITAL'!$A:$A,0),
            _xlfn.XMATCH(A1107,'CENEPRED DISTRITAL'!$B$1:$XFD$1,0)
        )&lt;&gt;"",
        "CON COBERTURA CENEPRED",
        "SIN COBERTURA CENEPRED"
    ),
    "SIN COBERTURA CENEPRED"
)</f>
        <v>SIN COBERTURA CENEPRED</v>
      </c>
    </row>
    <row r="1108" spans="1:8" x14ac:dyDescent="0.35">
      <c r="A1108" s="359">
        <v>120423</v>
      </c>
      <c r="B1108" t="s">
        <v>31601</v>
      </c>
      <c r="C1108">
        <v>1204</v>
      </c>
      <c r="D1108">
        <v>12</v>
      </c>
      <c r="E1108" t="str">
        <f>_xlfn.XLOOKUP(D1108,'Ubigeo Departamental'!A:A,'Ubigeo Departamental'!B:B)</f>
        <v>Junín</v>
      </c>
      <c r="F1108" t="str" cm="1">
        <f t="array" ref="F1108">IFERROR(IF(INDEX('CENEPRED DISTRITAL'!$B:$XFD,
            _xlfn.XMATCH($F$1,'CENEPRED DISTRITAL'!$A:$A,0),
            _xlfn.XMATCH(A1108,'CENEPRED DISTRITAL'!$B$1:$XFD$1,0)
        )&lt;&gt;"",        "CON COBERTURA CENEPRED",        "SIN COBERTURA CENEPRED"    ),    "SIN COBERTURA CENEPRED")</f>
        <v>SIN COBERTURA CENEPRED</v>
      </c>
      <c r="G1108" t="str" cm="1">
        <f t="array" ref="G1108">IFERROR(
    IF(
        INDEX(
            'CENEPRED DISTRITAL'!$B:$XFD,
            _xlfn.XMATCH($G$1,'CENEPRED DISTRITAL'!$A:$A,0),
            _xlfn.XMATCH(A1108,'CENEPRED DISTRITAL'!$B$1:$XFD$1,0)
        )&lt;&gt;"",
        "CON COBERTURA CENEPRED",
        "SIN COBERTURA CENEPRED"
    ),
    "SIN COBERTURA CENEPRED"
)</f>
        <v>SIN COBERTURA CENEPRED</v>
      </c>
      <c r="H1108" t="str" cm="1">
        <f t="array" ref="H1108">IFERROR(
    IF(
        INDEX(
            'CENEPRED DISTRITAL'!$B:$XFD,
            _xlfn.XMATCH($H$1,'CENEPRED DISTRITAL'!$A:$A,0),
            _xlfn.XMATCH(A1108,'CENEPRED DISTRITAL'!$B$1:$XFD$1,0)
        )&lt;&gt;"",
        "CON COBERTURA CENEPRED",
        "SIN COBERTURA CENEPRED"
    ),
    "SIN COBERTURA CENEPRED"
)</f>
        <v>SIN COBERTURA CENEPRED</v>
      </c>
    </row>
    <row r="1109" spans="1:8" x14ac:dyDescent="0.35">
      <c r="A1109" s="359">
        <v>120424</v>
      </c>
      <c r="B1109" t="s">
        <v>36956</v>
      </c>
      <c r="C1109">
        <v>1204</v>
      </c>
      <c r="D1109">
        <v>12</v>
      </c>
      <c r="E1109" t="str">
        <f>_xlfn.XLOOKUP(D1109,'Ubigeo Departamental'!A:A,'Ubigeo Departamental'!B:B)</f>
        <v>Junín</v>
      </c>
      <c r="F1109" t="str" cm="1">
        <f t="array" ref="F1109">IFERROR(IF(INDEX('CENEPRED DISTRITAL'!$B:$XFD,
            _xlfn.XMATCH($F$1,'CENEPRED DISTRITAL'!$A:$A,0),
            _xlfn.XMATCH(A1109,'CENEPRED DISTRITAL'!$B$1:$XFD$1,0)
        )&lt;&gt;"",        "CON COBERTURA CENEPRED",        "SIN COBERTURA CENEPRED"    ),    "SIN COBERTURA CENEPRED")</f>
        <v>SIN COBERTURA CENEPRED</v>
      </c>
      <c r="G1109" t="str" cm="1">
        <f t="array" ref="G1109">IFERROR(
    IF(
        INDEX(
            'CENEPRED DISTRITAL'!$B:$XFD,
            _xlfn.XMATCH($G$1,'CENEPRED DISTRITAL'!$A:$A,0),
            _xlfn.XMATCH(A1109,'CENEPRED DISTRITAL'!$B$1:$XFD$1,0)
        )&lt;&gt;"",
        "CON COBERTURA CENEPRED",
        "SIN COBERTURA CENEPRED"
    ),
    "SIN COBERTURA CENEPRED"
)</f>
        <v>SIN COBERTURA CENEPRED</v>
      </c>
      <c r="H1109" t="str" cm="1">
        <f t="array" ref="H1109">IFERROR(
    IF(
        INDEX(
            'CENEPRED DISTRITAL'!$B:$XFD,
            _xlfn.XMATCH($H$1,'CENEPRED DISTRITAL'!$A:$A,0),
            _xlfn.XMATCH(A1109,'CENEPRED DISTRITAL'!$B$1:$XFD$1,0)
        )&lt;&gt;"",
        "CON COBERTURA CENEPRED",
        "SIN COBERTURA CENEPRED"
    ),
    "SIN COBERTURA CENEPRED"
)</f>
        <v>SIN COBERTURA CENEPRED</v>
      </c>
    </row>
    <row r="1110" spans="1:8" x14ac:dyDescent="0.35">
      <c r="A1110" s="359">
        <v>120425</v>
      </c>
      <c r="B1110" t="s">
        <v>34652</v>
      </c>
      <c r="C1110">
        <v>1204</v>
      </c>
      <c r="D1110">
        <v>12</v>
      </c>
      <c r="E1110" t="str">
        <f>_xlfn.XLOOKUP(D1110,'Ubigeo Departamental'!A:A,'Ubigeo Departamental'!B:B)</f>
        <v>Junín</v>
      </c>
      <c r="F1110" t="str" cm="1">
        <f t="array" ref="F1110">IFERROR(IF(INDEX('CENEPRED DISTRITAL'!$B:$XFD,
            _xlfn.XMATCH($F$1,'CENEPRED DISTRITAL'!$A:$A,0),
            _xlfn.XMATCH(A1110,'CENEPRED DISTRITAL'!$B$1:$XFD$1,0)
        )&lt;&gt;"",        "CON COBERTURA CENEPRED",        "SIN COBERTURA CENEPRED"    ),    "SIN COBERTURA CENEPRED")</f>
        <v>SIN COBERTURA CENEPRED</v>
      </c>
      <c r="G1110" t="str" cm="1">
        <f t="array" ref="G1110">IFERROR(
    IF(
        INDEX(
            'CENEPRED DISTRITAL'!$B:$XFD,
            _xlfn.XMATCH($G$1,'CENEPRED DISTRITAL'!$A:$A,0),
            _xlfn.XMATCH(A1110,'CENEPRED DISTRITAL'!$B$1:$XFD$1,0)
        )&lt;&gt;"",
        "CON COBERTURA CENEPRED",
        "SIN COBERTURA CENEPRED"
    ),
    "SIN COBERTURA CENEPRED"
)</f>
        <v>SIN COBERTURA CENEPRED</v>
      </c>
      <c r="H1110" t="str" cm="1">
        <f t="array" ref="H1110">IFERROR(
    IF(
        INDEX(
            'CENEPRED DISTRITAL'!$B:$XFD,
            _xlfn.XMATCH($H$1,'CENEPRED DISTRITAL'!$A:$A,0),
            _xlfn.XMATCH(A1110,'CENEPRED DISTRITAL'!$B$1:$XFD$1,0)
        )&lt;&gt;"",
        "CON COBERTURA CENEPRED",
        "SIN COBERTURA CENEPRED"
    ),
    "SIN COBERTURA CENEPRED"
)</f>
        <v>SIN COBERTURA CENEPRED</v>
      </c>
    </row>
    <row r="1111" spans="1:8" x14ac:dyDescent="0.35">
      <c r="A1111" s="359">
        <v>120426</v>
      </c>
      <c r="B1111" t="s">
        <v>36957</v>
      </c>
      <c r="C1111">
        <v>1204</v>
      </c>
      <c r="D1111">
        <v>12</v>
      </c>
      <c r="E1111" t="str">
        <f>_xlfn.XLOOKUP(D1111,'Ubigeo Departamental'!A:A,'Ubigeo Departamental'!B:B)</f>
        <v>Junín</v>
      </c>
      <c r="F1111" t="str" cm="1">
        <f t="array" ref="F1111">IFERROR(IF(INDEX('CENEPRED DISTRITAL'!$B:$XFD,
            _xlfn.XMATCH($F$1,'CENEPRED DISTRITAL'!$A:$A,0),
            _xlfn.XMATCH(A1111,'CENEPRED DISTRITAL'!$B$1:$XFD$1,0)
        )&lt;&gt;"",        "CON COBERTURA CENEPRED",        "SIN COBERTURA CENEPRED"    ),    "SIN COBERTURA CENEPRED")</f>
        <v>SIN COBERTURA CENEPRED</v>
      </c>
      <c r="G1111" t="str" cm="1">
        <f t="array" ref="G1111">IFERROR(
    IF(
        INDEX(
            'CENEPRED DISTRITAL'!$B:$XFD,
            _xlfn.XMATCH($G$1,'CENEPRED DISTRITAL'!$A:$A,0),
            _xlfn.XMATCH(A1111,'CENEPRED DISTRITAL'!$B$1:$XFD$1,0)
        )&lt;&gt;"",
        "CON COBERTURA CENEPRED",
        "SIN COBERTURA CENEPRED"
    ),
    "SIN COBERTURA CENEPRED"
)</f>
        <v>SIN COBERTURA CENEPRED</v>
      </c>
      <c r="H1111" t="str" cm="1">
        <f t="array" ref="H1111">IFERROR(
    IF(
        INDEX(
            'CENEPRED DISTRITAL'!$B:$XFD,
            _xlfn.XMATCH($H$1,'CENEPRED DISTRITAL'!$A:$A,0),
            _xlfn.XMATCH(A1111,'CENEPRED DISTRITAL'!$B$1:$XFD$1,0)
        )&lt;&gt;"",
        "CON COBERTURA CENEPRED",
        "SIN COBERTURA CENEPRED"
    ),
    "SIN COBERTURA CENEPRED"
)</f>
        <v>SIN COBERTURA CENEPRED</v>
      </c>
    </row>
    <row r="1112" spans="1:8" x14ac:dyDescent="0.35">
      <c r="A1112" s="359">
        <v>120427</v>
      </c>
      <c r="B1112" t="s">
        <v>36958</v>
      </c>
      <c r="C1112">
        <v>1204</v>
      </c>
      <c r="D1112">
        <v>12</v>
      </c>
      <c r="E1112" t="str">
        <f>_xlfn.XLOOKUP(D1112,'Ubigeo Departamental'!A:A,'Ubigeo Departamental'!B:B)</f>
        <v>Junín</v>
      </c>
      <c r="F1112" t="str" cm="1">
        <f t="array" ref="F1112">IFERROR(IF(INDEX('CENEPRED DISTRITAL'!$B:$XFD,
            _xlfn.XMATCH($F$1,'CENEPRED DISTRITAL'!$A:$A,0),
            _xlfn.XMATCH(A1112,'CENEPRED DISTRITAL'!$B$1:$XFD$1,0)
        )&lt;&gt;"",        "CON COBERTURA CENEPRED",        "SIN COBERTURA CENEPRED"    ),    "SIN COBERTURA CENEPRED")</f>
        <v>SIN COBERTURA CENEPRED</v>
      </c>
      <c r="G1112" t="str" cm="1">
        <f t="array" ref="G1112">IFERROR(
    IF(
        INDEX(
            'CENEPRED DISTRITAL'!$B:$XFD,
            _xlfn.XMATCH($G$1,'CENEPRED DISTRITAL'!$A:$A,0),
            _xlfn.XMATCH(A1112,'CENEPRED DISTRITAL'!$B$1:$XFD$1,0)
        )&lt;&gt;"",
        "CON COBERTURA CENEPRED",
        "SIN COBERTURA CENEPRED"
    ),
    "SIN COBERTURA CENEPRED"
)</f>
        <v>SIN COBERTURA CENEPRED</v>
      </c>
      <c r="H1112" t="str" cm="1">
        <f t="array" ref="H1112">IFERROR(
    IF(
        INDEX(
            'CENEPRED DISTRITAL'!$B:$XFD,
            _xlfn.XMATCH($H$1,'CENEPRED DISTRITAL'!$A:$A,0),
            _xlfn.XMATCH(A1112,'CENEPRED DISTRITAL'!$B$1:$XFD$1,0)
        )&lt;&gt;"",
        "CON COBERTURA CENEPRED",
        "SIN COBERTURA CENEPRED"
    ),
    "SIN COBERTURA CENEPRED"
)</f>
        <v>SIN COBERTURA CENEPRED</v>
      </c>
    </row>
    <row r="1113" spans="1:8" x14ac:dyDescent="0.35">
      <c r="A1113" s="359">
        <v>120428</v>
      </c>
      <c r="B1113" t="s">
        <v>36959</v>
      </c>
      <c r="C1113">
        <v>1204</v>
      </c>
      <c r="D1113">
        <v>12</v>
      </c>
      <c r="E1113" t="str">
        <f>_xlfn.XLOOKUP(D1113,'Ubigeo Departamental'!A:A,'Ubigeo Departamental'!B:B)</f>
        <v>Junín</v>
      </c>
      <c r="F1113" t="str" cm="1">
        <f t="array" ref="F1113">IFERROR(IF(INDEX('CENEPRED DISTRITAL'!$B:$XFD,
            _xlfn.XMATCH($F$1,'CENEPRED DISTRITAL'!$A:$A,0),
            _xlfn.XMATCH(A1113,'CENEPRED DISTRITAL'!$B$1:$XFD$1,0)
        )&lt;&gt;"",        "CON COBERTURA CENEPRED",        "SIN COBERTURA CENEPRED"    ),    "SIN COBERTURA CENEPRED")</f>
        <v>SIN COBERTURA CENEPRED</v>
      </c>
      <c r="G1113" t="str" cm="1">
        <f t="array" ref="G1113">IFERROR(
    IF(
        INDEX(
            'CENEPRED DISTRITAL'!$B:$XFD,
            _xlfn.XMATCH($G$1,'CENEPRED DISTRITAL'!$A:$A,0),
            _xlfn.XMATCH(A1113,'CENEPRED DISTRITAL'!$B$1:$XFD$1,0)
        )&lt;&gt;"",
        "CON COBERTURA CENEPRED",
        "SIN COBERTURA CENEPRED"
    ),
    "SIN COBERTURA CENEPRED"
)</f>
        <v>SIN COBERTURA CENEPRED</v>
      </c>
      <c r="H1113" t="str" cm="1">
        <f t="array" ref="H1113">IFERROR(
    IF(
        INDEX(
            'CENEPRED DISTRITAL'!$B:$XFD,
            _xlfn.XMATCH($H$1,'CENEPRED DISTRITAL'!$A:$A,0),
            _xlfn.XMATCH(A1113,'CENEPRED DISTRITAL'!$B$1:$XFD$1,0)
        )&lt;&gt;"",
        "CON COBERTURA CENEPRED",
        "SIN COBERTURA CENEPRED"
    ),
    "SIN COBERTURA CENEPRED"
)</f>
        <v>SIN COBERTURA CENEPRED</v>
      </c>
    </row>
    <row r="1114" spans="1:8" x14ac:dyDescent="0.35">
      <c r="A1114" s="359">
        <v>120429</v>
      </c>
      <c r="B1114" t="s">
        <v>36960</v>
      </c>
      <c r="C1114">
        <v>1204</v>
      </c>
      <c r="D1114">
        <v>12</v>
      </c>
      <c r="E1114" t="str">
        <f>_xlfn.XLOOKUP(D1114,'Ubigeo Departamental'!A:A,'Ubigeo Departamental'!B:B)</f>
        <v>Junín</v>
      </c>
      <c r="F1114" t="str" cm="1">
        <f t="array" ref="F1114">IFERROR(IF(INDEX('CENEPRED DISTRITAL'!$B:$XFD,
            _xlfn.XMATCH($F$1,'CENEPRED DISTRITAL'!$A:$A,0),
            _xlfn.XMATCH(A1114,'CENEPRED DISTRITAL'!$B$1:$XFD$1,0)
        )&lt;&gt;"",        "CON COBERTURA CENEPRED",        "SIN COBERTURA CENEPRED"    ),    "SIN COBERTURA CENEPRED")</f>
        <v>SIN COBERTURA CENEPRED</v>
      </c>
      <c r="G1114" t="str" cm="1">
        <f t="array" ref="G1114">IFERROR(
    IF(
        INDEX(
            'CENEPRED DISTRITAL'!$B:$XFD,
            _xlfn.XMATCH($G$1,'CENEPRED DISTRITAL'!$A:$A,0),
            _xlfn.XMATCH(A1114,'CENEPRED DISTRITAL'!$B$1:$XFD$1,0)
        )&lt;&gt;"",
        "CON COBERTURA CENEPRED",
        "SIN COBERTURA CENEPRED"
    ),
    "SIN COBERTURA CENEPRED"
)</f>
        <v>SIN COBERTURA CENEPRED</v>
      </c>
      <c r="H1114" t="str" cm="1">
        <f t="array" ref="H1114">IFERROR(
    IF(
        INDEX(
            'CENEPRED DISTRITAL'!$B:$XFD,
            _xlfn.XMATCH($H$1,'CENEPRED DISTRITAL'!$A:$A,0),
            _xlfn.XMATCH(A1114,'CENEPRED DISTRITAL'!$B$1:$XFD$1,0)
        )&lt;&gt;"",
        "CON COBERTURA CENEPRED",
        "SIN COBERTURA CENEPRED"
    ),
    "SIN COBERTURA CENEPRED"
)</f>
        <v>SIN COBERTURA CENEPRED</v>
      </c>
    </row>
    <row r="1115" spans="1:8" x14ac:dyDescent="0.35">
      <c r="A1115" s="359">
        <v>120430</v>
      </c>
      <c r="B1115" t="s">
        <v>34980</v>
      </c>
      <c r="C1115">
        <v>1204</v>
      </c>
      <c r="D1115">
        <v>12</v>
      </c>
      <c r="E1115" t="str">
        <f>_xlfn.XLOOKUP(D1115,'Ubigeo Departamental'!A:A,'Ubigeo Departamental'!B:B)</f>
        <v>Junín</v>
      </c>
      <c r="F1115" t="str" cm="1">
        <f t="array" ref="F1115">IFERROR(IF(INDEX('CENEPRED DISTRITAL'!$B:$XFD,
            _xlfn.XMATCH($F$1,'CENEPRED DISTRITAL'!$A:$A,0),
            _xlfn.XMATCH(A1115,'CENEPRED DISTRITAL'!$B$1:$XFD$1,0)
        )&lt;&gt;"",        "CON COBERTURA CENEPRED",        "SIN COBERTURA CENEPRED"    ),    "SIN COBERTURA CENEPRED")</f>
        <v>SIN COBERTURA CENEPRED</v>
      </c>
      <c r="G1115" t="str" cm="1">
        <f t="array" ref="G1115">IFERROR(
    IF(
        INDEX(
            'CENEPRED DISTRITAL'!$B:$XFD,
            _xlfn.XMATCH($G$1,'CENEPRED DISTRITAL'!$A:$A,0),
            _xlfn.XMATCH(A1115,'CENEPRED DISTRITAL'!$B$1:$XFD$1,0)
        )&lt;&gt;"",
        "CON COBERTURA CENEPRED",
        "SIN COBERTURA CENEPRED"
    ),
    "SIN COBERTURA CENEPRED"
)</f>
        <v>SIN COBERTURA CENEPRED</v>
      </c>
      <c r="H1115" t="str" cm="1">
        <f t="array" ref="H1115">IFERROR(
    IF(
        INDEX(
            'CENEPRED DISTRITAL'!$B:$XFD,
            _xlfn.XMATCH($H$1,'CENEPRED DISTRITAL'!$A:$A,0),
            _xlfn.XMATCH(A1115,'CENEPRED DISTRITAL'!$B$1:$XFD$1,0)
        )&lt;&gt;"",
        "CON COBERTURA CENEPRED",
        "SIN COBERTURA CENEPRED"
    ),
    "SIN COBERTURA CENEPRED"
)</f>
        <v>SIN COBERTURA CENEPRED</v>
      </c>
    </row>
    <row r="1116" spans="1:8" x14ac:dyDescent="0.35">
      <c r="A1116" s="359">
        <v>120431</v>
      </c>
      <c r="B1116" t="s">
        <v>34653</v>
      </c>
      <c r="C1116">
        <v>1204</v>
      </c>
      <c r="D1116">
        <v>12</v>
      </c>
      <c r="E1116" t="str">
        <f>_xlfn.XLOOKUP(D1116,'Ubigeo Departamental'!A:A,'Ubigeo Departamental'!B:B)</f>
        <v>Junín</v>
      </c>
      <c r="F1116" t="str" cm="1">
        <f t="array" ref="F1116">IFERROR(IF(INDEX('CENEPRED DISTRITAL'!$B:$XFD,
            _xlfn.XMATCH($F$1,'CENEPRED DISTRITAL'!$A:$A,0),
            _xlfn.XMATCH(A1116,'CENEPRED DISTRITAL'!$B$1:$XFD$1,0)
        )&lt;&gt;"",        "CON COBERTURA CENEPRED",        "SIN COBERTURA CENEPRED"    ),    "SIN COBERTURA CENEPRED")</f>
        <v>SIN COBERTURA CENEPRED</v>
      </c>
      <c r="G1116" t="str" cm="1">
        <f t="array" ref="G1116">IFERROR(
    IF(
        INDEX(
            'CENEPRED DISTRITAL'!$B:$XFD,
            _xlfn.XMATCH($G$1,'CENEPRED DISTRITAL'!$A:$A,0),
            _xlfn.XMATCH(A1116,'CENEPRED DISTRITAL'!$B$1:$XFD$1,0)
        )&lt;&gt;"",
        "CON COBERTURA CENEPRED",
        "SIN COBERTURA CENEPRED"
    ),
    "SIN COBERTURA CENEPRED"
)</f>
        <v>SIN COBERTURA CENEPRED</v>
      </c>
      <c r="H1116" t="str" cm="1">
        <f t="array" ref="H1116">IFERROR(
    IF(
        INDEX(
            'CENEPRED DISTRITAL'!$B:$XFD,
            _xlfn.XMATCH($H$1,'CENEPRED DISTRITAL'!$A:$A,0),
            _xlfn.XMATCH(A1116,'CENEPRED DISTRITAL'!$B$1:$XFD$1,0)
        )&lt;&gt;"",
        "CON COBERTURA CENEPRED",
        "SIN COBERTURA CENEPRED"
    ),
    "SIN COBERTURA CENEPRED"
)</f>
        <v>SIN COBERTURA CENEPRED</v>
      </c>
    </row>
    <row r="1117" spans="1:8" x14ac:dyDescent="0.35">
      <c r="A1117" s="359">
        <v>120432</v>
      </c>
      <c r="B1117" t="s">
        <v>36961</v>
      </c>
      <c r="C1117">
        <v>1204</v>
      </c>
      <c r="D1117">
        <v>12</v>
      </c>
      <c r="E1117" t="str">
        <f>_xlfn.XLOOKUP(D1117,'Ubigeo Departamental'!A:A,'Ubigeo Departamental'!B:B)</f>
        <v>Junín</v>
      </c>
      <c r="F1117" t="str" cm="1">
        <f t="array" ref="F1117">IFERROR(IF(INDEX('CENEPRED DISTRITAL'!$B:$XFD,
            _xlfn.XMATCH($F$1,'CENEPRED DISTRITAL'!$A:$A,0),
            _xlfn.XMATCH(A1117,'CENEPRED DISTRITAL'!$B$1:$XFD$1,0)
        )&lt;&gt;"",        "CON COBERTURA CENEPRED",        "SIN COBERTURA CENEPRED"    ),    "SIN COBERTURA CENEPRED")</f>
        <v>SIN COBERTURA CENEPRED</v>
      </c>
      <c r="G1117" t="str" cm="1">
        <f t="array" ref="G1117">IFERROR(
    IF(
        INDEX(
            'CENEPRED DISTRITAL'!$B:$XFD,
            _xlfn.XMATCH($G$1,'CENEPRED DISTRITAL'!$A:$A,0),
            _xlfn.XMATCH(A1117,'CENEPRED DISTRITAL'!$B$1:$XFD$1,0)
        )&lt;&gt;"",
        "CON COBERTURA CENEPRED",
        "SIN COBERTURA CENEPRED"
    ),
    "SIN COBERTURA CENEPRED"
)</f>
        <v>SIN COBERTURA CENEPRED</v>
      </c>
      <c r="H1117" t="str" cm="1">
        <f t="array" ref="H1117">IFERROR(
    IF(
        INDEX(
            'CENEPRED DISTRITAL'!$B:$XFD,
            _xlfn.XMATCH($H$1,'CENEPRED DISTRITAL'!$A:$A,0),
            _xlfn.XMATCH(A1117,'CENEPRED DISTRITAL'!$B$1:$XFD$1,0)
        )&lt;&gt;"",
        "CON COBERTURA CENEPRED",
        "SIN COBERTURA CENEPRED"
    ),
    "SIN COBERTURA CENEPRED"
)</f>
        <v>SIN COBERTURA CENEPRED</v>
      </c>
    </row>
    <row r="1118" spans="1:8" x14ac:dyDescent="0.35">
      <c r="A1118" s="359">
        <v>120433</v>
      </c>
      <c r="B1118" t="s">
        <v>31669</v>
      </c>
      <c r="C1118">
        <v>1204</v>
      </c>
      <c r="D1118">
        <v>12</v>
      </c>
      <c r="E1118" t="str">
        <f>_xlfn.XLOOKUP(D1118,'Ubigeo Departamental'!A:A,'Ubigeo Departamental'!B:B)</f>
        <v>Junín</v>
      </c>
      <c r="F1118" t="str" cm="1">
        <f t="array" ref="F1118">IFERROR(IF(INDEX('CENEPRED DISTRITAL'!$B:$XFD,
            _xlfn.XMATCH($F$1,'CENEPRED DISTRITAL'!$A:$A,0),
            _xlfn.XMATCH(A1118,'CENEPRED DISTRITAL'!$B$1:$XFD$1,0)
        )&lt;&gt;"",        "CON COBERTURA CENEPRED",        "SIN COBERTURA CENEPRED"    ),    "SIN COBERTURA CENEPRED")</f>
        <v>SIN COBERTURA CENEPRED</v>
      </c>
      <c r="G1118" t="str" cm="1">
        <f t="array" ref="G1118">IFERROR(
    IF(
        INDEX(
            'CENEPRED DISTRITAL'!$B:$XFD,
            _xlfn.XMATCH($G$1,'CENEPRED DISTRITAL'!$A:$A,0),
            _xlfn.XMATCH(A1118,'CENEPRED DISTRITAL'!$B$1:$XFD$1,0)
        )&lt;&gt;"",
        "CON COBERTURA CENEPRED",
        "SIN COBERTURA CENEPRED"
    ),
    "SIN COBERTURA CENEPRED"
)</f>
        <v>SIN COBERTURA CENEPRED</v>
      </c>
      <c r="H1118" t="str" cm="1">
        <f t="array" ref="H1118">IFERROR(
    IF(
        INDEX(
            'CENEPRED DISTRITAL'!$B:$XFD,
            _xlfn.XMATCH($H$1,'CENEPRED DISTRITAL'!$A:$A,0),
            _xlfn.XMATCH(A1118,'CENEPRED DISTRITAL'!$B$1:$XFD$1,0)
        )&lt;&gt;"",
        "CON COBERTURA CENEPRED",
        "SIN COBERTURA CENEPRED"
    ),
    "SIN COBERTURA CENEPRED"
)</f>
        <v>SIN COBERTURA CENEPRED</v>
      </c>
    </row>
    <row r="1119" spans="1:8" x14ac:dyDescent="0.35">
      <c r="A1119" s="359">
        <v>120434</v>
      </c>
      <c r="B1119" t="s">
        <v>34443</v>
      </c>
      <c r="C1119">
        <v>1204</v>
      </c>
      <c r="D1119">
        <v>12</v>
      </c>
      <c r="E1119" t="str">
        <f>_xlfn.XLOOKUP(D1119,'Ubigeo Departamental'!A:A,'Ubigeo Departamental'!B:B)</f>
        <v>Junín</v>
      </c>
      <c r="F1119" t="str" cm="1">
        <f t="array" ref="F1119">IFERROR(IF(INDEX('CENEPRED DISTRITAL'!$B:$XFD,
            _xlfn.XMATCH($F$1,'CENEPRED DISTRITAL'!$A:$A,0),
            _xlfn.XMATCH(A1119,'CENEPRED DISTRITAL'!$B$1:$XFD$1,0)
        )&lt;&gt;"",        "CON COBERTURA CENEPRED",        "SIN COBERTURA CENEPRED"    ),    "SIN COBERTURA CENEPRED")</f>
        <v>SIN COBERTURA CENEPRED</v>
      </c>
      <c r="G1119" t="str" cm="1">
        <f t="array" ref="G1119">IFERROR(
    IF(
        INDEX(
            'CENEPRED DISTRITAL'!$B:$XFD,
            _xlfn.XMATCH($G$1,'CENEPRED DISTRITAL'!$A:$A,0),
            _xlfn.XMATCH(A1119,'CENEPRED DISTRITAL'!$B$1:$XFD$1,0)
        )&lt;&gt;"",
        "CON COBERTURA CENEPRED",
        "SIN COBERTURA CENEPRED"
    ),
    "SIN COBERTURA CENEPRED"
)</f>
        <v>SIN COBERTURA CENEPRED</v>
      </c>
      <c r="H1119" t="str" cm="1">
        <f t="array" ref="H1119">IFERROR(
    IF(
        INDEX(
            'CENEPRED DISTRITAL'!$B:$XFD,
            _xlfn.XMATCH($H$1,'CENEPRED DISTRITAL'!$A:$A,0),
            _xlfn.XMATCH(A1119,'CENEPRED DISTRITAL'!$B$1:$XFD$1,0)
        )&lt;&gt;"",
        "CON COBERTURA CENEPRED",
        "SIN COBERTURA CENEPRED"
    ),
    "SIN COBERTURA CENEPRED"
)</f>
        <v>SIN COBERTURA CENEPRED</v>
      </c>
    </row>
    <row r="1120" spans="1:8" x14ac:dyDescent="0.35">
      <c r="A1120" s="359">
        <v>120501</v>
      </c>
      <c r="B1120" t="s">
        <v>172</v>
      </c>
      <c r="C1120">
        <v>1205</v>
      </c>
      <c r="D1120">
        <v>12</v>
      </c>
      <c r="E1120" t="str">
        <f>_xlfn.XLOOKUP(D1120,'Ubigeo Departamental'!A:A,'Ubigeo Departamental'!B:B)</f>
        <v>Junín</v>
      </c>
      <c r="F1120" t="str" cm="1">
        <f t="array" ref="F1120">IFERROR(IF(INDEX('CENEPRED DISTRITAL'!$B:$XFD,
            _xlfn.XMATCH($F$1,'CENEPRED DISTRITAL'!$A:$A,0),
            _xlfn.XMATCH(A1120,'CENEPRED DISTRITAL'!$B$1:$XFD$1,0)
        )&lt;&gt;"",        "CON COBERTURA CENEPRED",        "SIN COBERTURA CENEPRED"    ),    "SIN COBERTURA CENEPRED")</f>
        <v>SIN COBERTURA CENEPRED</v>
      </c>
      <c r="G1120" t="str" cm="1">
        <f t="array" ref="G1120">IFERROR(
    IF(
        INDEX(
            'CENEPRED DISTRITAL'!$B:$XFD,
            _xlfn.XMATCH($G$1,'CENEPRED DISTRITAL'!$A:$A,0),
            _xlfn.XMATCH(A1120,'CENEPRED DISTRITAL'!$B$1:$XFD$1,0)
        )&lt;&gt;"",
        "CON COBERTURA CENEPRED",
        "SIN COBERTURA CENEPRED"
    ),
    "SIN COBERTURA CENEPRED"
)</f>
        <v>SIN COBERTURA CENEPRED</v>
      </c>
      <c r="H1120" t="str" cm="1">
        <f t="array" ref="H1120">IFERROR(
    IF(
        INDEX(
            'CENEPRED DISTRITAL'!$B:$XFD,
            _xlfn.XMATCH($H$1,'CENEPRED DISTRITAL'!$A:$A,0),
            _xlfn.XMATCH(A1120,'CENEPRED DISTRITAL'!$B$1:$XFD$1,0)
        )&lt;&gt;"",
        "CON COBERTURA CENEPRED",
        "SIN COBERTURA CENEPRED"
    ),
    "SIN COBERTURA CENEPRED"
)</f>
        <v>SIN COBERTURA CENEPRED</v>
      </c>
    </row>
    <row r="1121" spans="1:8" x14ac:dyDescent="0.35">
      <c r="A1121" s="359">
        <v>120502</v>
      </c>
      <c r="B1121" t="s">
        <v>34432</v>
      </c>
      <c r="C1121">
        <v>1205</v>
      </c>
      <c r="D1121">
        <v>12</v>
      </c>
      <c r="E1121" t="str">
        <f>_xlfn.XLOOKUP(D1121,'Ubigeo Departamental'!A:A,'Ubigeo Departamental'!B:B)</f>
        <v>Junín</v>
      </c>
      <c r="F1121" t="str" cm="1">
        <f t="array" ref="F1121">IFERROR(IF(INDEX('CENEPRED DISTRITAL'!$B:$XFD,
            _xlfn.XMATCH($F$1,'CENEPRED DISTRITAL'!$A:$A,0),
            _xlfn.XMATCH(A1121,'CENEPRED DISTRITAL'!$B$1:$XFD$1,0)
        )&lt;&gt;"",        "CON COBERTURA CENEPRED",        "SIN COBERTURA CENEPRED"    ),    "SIN COBERTURA CENEPRED")</f>
        <v>SIN COBERTURA CENEPRED</v>
      </c>
      <c r="G1121" t="str" cm="1">
        <f t="array" ref="G1121">IFERROR(
    IF(
        INDEX(
            'CENEPRED DISTRITAL'!$B:$XFD,
            _xlfn.XMATCH($G$1,'CENEPRED DISTRITAL'!$A:$A,0),
            _xlfn.XMATCH(A1121,'CENEPRED DISTRITAL'!$B$1:$XFD$1,0)
        )&lt;&gt;"",
        "CON COBERTURA CENEPRED",
        "SIN COBERTURA CENEPRED"
    ),
    "SIN COBERTURA CENEPRED"
)</f>
        <v>SIN COBERTURA CENEPRED</v>
      </c>
      <c r="H1121" t="str" cm="1">
        <f t="array" ref="H1121">IFERROR(
    IF(
        INDEX(
            'CENEPRED DISTRITAL'!$B:$XFD,
            _xlfn.XMATCH($H$1,'CENEPRED DISTRITAL'!$A:$A,0),
            _xlfn.XMATCH(A1121,'CENEPRED DISTRITAL'!$B$1:$XFD$1,0)
        )&lt;&gt;"",
        "CON COBERTURA CENEPRED",
        "SIN COBERTURA CENEPRED"
    ),
    "SIN COBERTURA CENEPRED"
)</f>
        <v>SIN COBERTURA CENEPRED</v>
      </c>
    </row>
    <row r="1122" spans="1:8" x14ac:dyDescent="0.35">
      <c r="A1122" s="359">
        <v>120503</v>
      </c>
      <c r="B1122" t="s">
        <v>36962</v>
      </c>
      <c r="C1122">
        <v>1205</v>
      </c>
      <c r="D1122">
        <v>12</v>
      </c>
      <c r="E1122" t="str">
        <f>_xlfn.XLOOKUP(D1122,'Ubigeo Departamental'!A:A,'Ubigeo Departamental'!B:B)</f>
        <v>Junín</v>
      </c>
      <c r="F1122" t="str" cm="1">
        <f t="array" ref="F1122">IFERROR(IF(INDEX('CENEPRED DISTRITAL'!$B:$XFD,
            _xlfn.XMATCH($F$1,'CENEPRED DISTRITAL'!$A:$A,0),
            _xlfn.XMATCH(A1122,'CENEPRED DISTRITAL'!$B$1:$XFD$1,0)
        )&lt;&gt;"",        "CON COBERTURA CENEPRED",        "SIN COBERTURA CENEPRED"    ),    "SIN COBERTURA CENEPRED")</f>
        <v>SIN COBERTURA CENEPRED</v>
      </c>
      <c r="G1122" t="str" cm="1">
        <f t="array" ref="G1122">IFERROR(
    IF(
        INDEX(
            'CENEPRED DISTRITAL'!$B:$XFD,
            _xlfn.XMATCH($G$1,'CENEPRED DISTRITAL'!$A:$A,0),
            _xlfn.XMATCH(A1122,'CENEPRED DISTRITAL'!$B$1:$XFD$1,0)
        )&lt;&gt;"",
        "CON COBERTURA CENEPRED",
        "SIN COBERTURA CENEPRED"
    ),
    "SIN COBERTURA CENEPRED"
)</f>
        <v>SIN COBERTURA CENEPRED</v>
      </c>
      <c r="H1122" t="str" cm="1">
        <f t="array" ref="H1122">IFERROR(
    IF(
        INDEX(
            'CENEPRED DISTRITAL'!$B:$XFD,
            _xlfn.XMATCH($H$1,'CENEPRED DISTRITAL'!$A:$A,0),
            _xlfn.XMATCH(A1122,'CENEPRED DISTRITAL'!$B$1:$XFD$1,0)
        )&lt;&gt;"",
        "CON COBERTURA CENEPRED",
        "SIN COBERTURA CENEPRED"
    ),
    "SIN COBERTURA CENEPRED"
)</f>
        <v>SIN COBERTURA CENEPRED</v>
      </c>
    </row>
    <row r="1123" spans="1:8" x14ac:dyDescent="0.35">
      <c r="A1123" s="359">
        <v>120504</v>
      </c>
      <c r="B1123" t="s">
        <v>34768</v>
      </c>
      <c r="C1123">
        <v>1205</v>
      </c>
      <c r="D1123">
        <v>12</v>
      </c>
      <c r="E1123" t="str">
        <f>_xlfn.XLOOKUP(D1123,'Ubigeo Departamental'!A:A,'Ubigeo Departamental'!B:B)</f>
        <v>Junín</v>
      </c>
      <c r="F1123" t="str" cm="1">
        <f t="array" ref="F1123">IFERROR(IF(INDEX('CENEPRED DISTRITAL'!$B:$XFD,
            _xlfn.XMATCH($F$1,'CENEPRED DISTRITAL'!$A:$A,0),
            _xlfn.XMATCH(A1123,'CENEPRED DISTRITAL'!$B$1:$XFD$1,0)
        )&lt;&gt;"",        "CON COBERTURA CENEPRED",        "SIN COBERTURA CENEPRED"    ),    "SIN COBERTURA CENEPRED")</f>
        <v>SIN COBERTURA CENEPRED</v>
      </c>
      <c r="G1123" t="str" cm="1">
        <f t="array" ref="G1123">IFERROR(
    IF(
        INDEX(
            'CENEPRED DISTRITAL'!$B:$XFD,
            _xlfn.XMATCH($G$1,'CENEPRED DISTRITAL'!$A:$A,0),
            _xlfn.XMATCH(A1123,'CENEPRED DISTRITAL'!$B$1:$XFD$1,0)
        )&lt;&gt;"",
        "CON COBERTURA CENEPRED",
        "SIN COBERTURA CENEPRED"
    ),
    "SIN COBERTURA CENEPRED"
)</f>
        <v>SIN COBERTURA CENEPRED</v>
      </c>
      <c r="H1123" t="str" cm="1">
        <f t="array" ref="H1123">IFERROR(
    IF(
        INDEX(
            'CENEPRED DISTRITAL'!$B:$XFD,
            _xlfn.XMATCH($H$1,'CENEPRED DISTRITAL'!$A:$A,0),
            _xlfn.XMATCH(A1123,'CENEPRED DISTRITAL'!$B$1:$XFD$1,0)
        )&lt;&gt;"",
        "CON COBERTURA CENEPRED",
        "SIN COBERTURA CENEPRED"
    ),
    "SIN COBERTURA CENEPRED"
)</f>
        <v>SIN COBERTURA CENEPRED</v>
      </c>
    </row>
    <row r="1124" spans="1:8" x14ac:dyDescent="0.35">
      <c r="A1124" s="359">
        <v>120601</v>
      </c>
      <c r="B1124" t="s">
        <v>31667</v>
      </c>
      <c r="C1124">
        <v>1206</v>
      </c>
      <c r="D1124">
        <v>12</v>
      </c>
      <c r="E1124" t="str">
        <f>_xlfn.XLOOKUP(D1124,'Ubigeo Departamental'!A:A,'Ubigeo Departamental'!B:B)</f>
        <v>Junín</v>
      </c>
      <c r="F1124" t="str" cm="1">
        <f t="array" ref="F1124">IFERROR(IF(INDEX('CENEPRED DISTRITAL'!$B:$XFD,
            _xlfn.XMATCH($F$1,'CENEPRED DISTRITAL'!$A:$A,0),
            _xlfn.XMATCH(A1124,'CENEPRED DISTRITAL'!$B$1:$XFD$1,0)
        )&lt;&gt;"",        "CON COBERTURA CENEPRED",        "SIN COBERTURA CENEPRED"    ),    "SIN COBERTURA CENEPRED")</f>
        <v>CON COBERTURA CENEPRED</v>
      </c>
      <c r="G1124" t="str" cm="1">
        <f t="array" ref="G1124">IFERROR(
    IF(
        INDEX(
            'CENEPRED DISTRITAL'!$B:$XFD,
            _xlfn.XMATCH($G$1,'CENEPRED DISTRITAL'!$A:$A,0),
            _xlfn.XMATCH(A1124,'CENEPRED DISTRITAL'!$B$1:$XFD$1,0)
        )&lt;&gt;"",
        "CON COBERTURA CENEPRED",
        "SIN COBERTURA CENEPRED"
    ),
    "SIN COBERTURA CENEPRED"
)</f>
        <v>CON COBERTURA CENEPRED</v>
      </c>
      <c r="H1124" t="str" cm="1">
        <f t="array" ref="H1124">IFERROR(
    IF(
        INDEX(
            'CENEPRED DISTRITAL'!$B:$XFD,
            _xlfn.XMATCH($H$1,'CENEPRED DISTRITAL'!$A:$A,0),
            _xlfn.XMATCH(A1124,'CENEPRED DISTRITAL'!$B$1:$XFD$1,0)
        )&lt;&gt;"",
        "CON COBERTURA CENEPRED",
        "SIN COBERTURA CENEPRED"
    ),
    "SIN COBERTURA CENEPRED"
)</f>
        <v>CON COBERTURA CENEPRED</v>
      </c>
    </row>
    <row r="1125" spans="1:8" x14ac:dyDescent="0.35">
      <c r="A1125" s="359">
        <v>120602</v>
      </c>
      <c r="B1125" t="s">
        <v>36963</v>
      </c>
      <c r="C1125">
        <v>1206</v>
      </c>
      <c r="D1125">
        <v>12</v>
      </c>
      <c r="E1125" t="str">
        <f>_xlfn.XLOOKUP(D1125,'Ubigeo Departamental'!A:A,'Ubigeo Departamental'!B:B)</f>
        <v>Junín</v>
      </c>
      <c r="F1125" t="str" cm="1">
        <f t="array" ref="F1125">IFERROR(IF(INDEX('CENEPRED DISTRITAL'!$B:$XFD,
            _xlfn.XMATCH($F$1,'CENEPRED DISTRITAL'!$A:$A,0),
            _xlfn.XMATCH(A1125,'CENEPRED DISTRITAL'!$B$1:$XFD$1,0)
        )&lt;&gt;"",        "CON COBERTURA CENEPRED",        "SIN COBERTURA CENEPRED"    ),    "SIN COBERTURA CENEPRED")</f>
        <v>SIN COBERTURA CENEPRED</v>
      </c>
      <c r="G1125" t="str" cm="1">
        <f t="array" ref="G1125">IFERROR(
    IF(
        INDEX(
            'CENEPRED DISTRITAL'!$B:$XFD,
            _xlfn.XMATCH($G$1,'CENEPRED DISTRITAL'!$A:$A,0),
            _xlfn.XMATCH(A1125,'CENEPRED DISTRITAL'!$B$1:$XFD$1,0)
        )&lt;&gt;"",
        "CON COBERTURA CENEPRED",
        "SIN COBERTURA CENEPRED"
    ),
    "SIN COBERTURA CENEPRED"
)</f>
        <v>SIN COBERTURA CENEPRED</v>
      </c>
      <c r="H1125" t="str" cm="1">
        <f t="array" ref="H1125">IFERROR(
    IF(
        INDEX(
            'CENEPRED DISTRITAL'!$B:$XFD,
            _xlfn.XMATCH($H$1,'CENEPRED DISTRITAL'!$A:$A,0),
            _xlfn.XMATCH(A1125,'CENEPRED DISTRITAL'!$B$1:$XFD$1,0)
        )&lt;&gt;"",
        "CON COBERTURA CENEPRED",
        "SIN COBERTURA CENEPRED"
    ),
    "SIN COBERTURA CENEPRED"
)</f>
        <v>SIN COBERTURA CENEPRED</v>
      </c>
    </row>
    <row r="1126" spans="1:8" x14ac:dyDescent="0.35">
      <c r="A1126" s="359">
        <v>120603</v>
      </c>
      <c r="B1126" t="s">
        <v>34354</v>
      </c>
      <c r="C1126">
        <v>1206</v>
      </c>
      <c r="D1126">
        <v>12</v>
      </c>
      <c r="E1126" t="str">
        <f>_xlfn.XLOOKUP(D1126,'Ubigeo Departamental'!A:A,'Ubigeo Departamental'!B:B)</f>
        <v>Junín</v>
      </c>
      <c r="F1126" t="str" cm="1">
        <f t="array" ref="F1126">IFERROR(IF(INDEX('CENEPRED DISTRITAL'!$B:$XFD,
            _xlfn.XMATCH($F$1,'CENEPRED DISTRITAL'!$A:$A,0),
            _xlfn.XMATCH(A1126,'CENEPRED DISTRITAL'!$B$1:$XFD$1,0)
        )&lt;&gt;"",        "CON COBERTURA CENEPRED",        "SIN COBERTURA CENEPRED"    ),    "SIN COBERTURA CENEPRED")</f>
        <v>SIN COBERTURA CENEPRED</v>
      </c>
      <c r="G1126" t="str" cm="1">
        <f t="array" ref="G1126">IFERROR(
    IF(
        INDEX(
            'CENEPRED DISTRITAL'!$B:$XFD,
            _xlfn.XMATCH($G$1,'CENEPRED DISTRITAL'!$A:$A,0),
            _xlfn.XMATCH(A1126,'CENEPRED DISTRITAL'!$B$1:$XFD$1,0)
        )&lt;&gt;"",
        "CON COBERTURA CENEPRED",
        "SIN COBERTURA CENEPRED"
    ),
    "SIN COBERTURA CENEPRED"
)</f>
        <v>SIN COBERTURA CENEPRED</v>
      </c>
      <c r="H1126" t="str" cm="1">
        <f t="array" ref="H1126">IFERROR(
    IF(
        INDEX(
            'CENEPRED DISTRITAL'!$B:$XFD,
            _xlfn.XMATCH($H$1,'CENEPRED DISTRITAL'!$A:$A,0),
            _xlfn.XMATCH(A1126,'CENEPRED DISTRITAL'!$B$1:$XFD$1,0)
        )&lt;&gt;"",
        "CON COBERTURA CENEPRED",
        "SIN COBERTURA CENEPRED"
    ),
    "SIN COBERTURA CENEPRED"
)</f>
        <v>SIN COBERTURA CENEPRED</v>
      </c>
    </row>
    <row r="1127" spans="1:8" x14ac:dyDescent="0.35">
      <c r="A1127" s="359">
        <v>120604</v>
      </c>
      <c r="B1127" t="s">
        <v>34064</v>
      </c>
      <c r="C1127">
        <v>1206</v>
      </c>
      <c r="D1127">
        <v>12</v>
      </c>
      <c r="E1127" t="str">
        <f>_xlfn.XLOOKUP(D1127,'Ubigeo Departamental'!A:A,'Ubigeo Departamental'!B:B)</f>
        <v>Junín</v>
      </c>
      <c r="F1127" t="str" cm="1">
        <f t="array" ref="F1127">IFERROR(IF(INDEX('CENEPRED DISTRITAL'!$B:$XFD,
            _xlfn.XMATCH($F$1,'CENEPRED DISTRITAL'!$A:$A,0),
            _xlfn.XMATCH(A1127,'CENEPRED DISTRITAL'!$B$1:$XFD$1,0)
        )&lt;&gt;"",        "CON COBERTURA CENEPRED",        "SIN COBERTURA CENEPRED"    ),    "SIN COBERTURA CENEPRED")</f>
        <v>SIN COBERTURA CENEPRED</v>
      </c>
      <c r="G1127" t="str" cm="1">
        <f t="array" ref="G1127">IFERROR(
    IF(
        INDEX(
            'CENEPRED DISTRITAL'!$B:$XFD,
            _xlfn.XMATCH($G$1,'CENEPRED DISTRITAL'!$A:$A,0),
            _xlfn.XMATCH(A1127,'CENEPRED DISTRITAL'!$B$1:$XFD$1,0)
        )&lt;&gt;"",
        "CON COBERTURA CENEPRED",
        "SIN COBERTURA CENEPRED"
    ),
    "SIN COBERTURA CENEPRED"
)</f>
        <v>SIN COBERTURA CENEPRED</v>
      </c>
      <c r="H1127" t="str" cm="1">
        <f t="array" ref="H1127">IFERROR(
    IF(
        INDEX(
            'CENEPRED DISTRITAL'!$B:$XFD,
            _xlfn.XMATCH($H$1,'CENEPRED DISTRITAL'!$A:$A,0),
            _xlfn.XMATCH(A1127,'CENEPRED DISTRITAL'!$B$1:$XFD$1,0)
        )&lt;&gt;"",
        "CON COBERTURA CENEPRED",
        "SIN COBERTURA CENEPRED"
    ),
    "SIN COBERTURA CENEPRED"
)</f>
        <v>SIN COBERTURA CENEPRED</v>
      </c>
    </row>
    <row r="1128" spans="1:8" x14ac:dyDescent="0.35">
      <c r="A1128" s="359">
        <v>120605</v>
      </c>
      <c r="B1128" t="s">
        <v>34150</v>
      </c>
      <c r="C1128">
        <v>1206</v>
      </c>
      <c r="D1128">
        <v>12</v>
      </c>
      <c r="E1128" t="str">
        <f>_xlfn.XLOOKUP(D1128,'Ubigeo Departamental'!A:A,'Ubigeo Departamental'!B:B)</f>
        <v>Junín</v>
      </c>
      <c r="F1128" t="str" cm="1">
        <f t="array" ref="F1128">IFERROR(IF(INDEX('CENEPRED DISTRITAL'!$B:$XFD,
            _xlfn.XMATCH($F$1,'CENEPRED DISTRITAL'!$A:$A,0),
            _xlfn.XMATCH(A1128,'CENEPRED DISTRITAL'!$B$1:$XFD$1,0)
        )&lt;&gt;"",        "CON COBERTURA CENEPRED",        "SIN COBERTURA CENEPRED"    ),    "SIN COBERTURA CENEPRED")</f>
        <v>SIN COBERTURA CENEPRED</v>
      </c>
      <c r="G1128" t="str" cm="1">
        <f t="array" ref="G1128">IFERROR(
    IF(
        INDEX(
            'CENEPRED DISTRITAL'!$B:$XFD,
            _xlfn.XMATCH($G$1,'CENEPRED DISTRITAL'!$A:$A,0),
            _xlfn.XMATCH(A1128,'CENEPRED DISTRITAL'!$B$1:$XFD$1,0)
        )&lt;&gt;"",
        "CON COBERTURA CENEPRED",
        "SIN COBERTURA CENEPRED"
    ),
    "SIN COBERTURA CENEPRED"
)</f>
        <v>SIN COBERTURA CENEPRED</v>
      </c>
      <c r="H1128" t="str" cm="1">
        <f t="array" ref="H1128">IFERROR(
    IF(
        INDEX(
            'CENEPRED DISTRITAL'!$B:$XFD,
            _xlfn.XMATCH($H$1,'CENEPRED DISTRITAL'!$A:$A,0),
            _xlfn.XMATCH(A1128,'CENEPRED DISTRITAL'!$B$1:$XFD$1,0)
        )&lt;&gt;"",
        "CON COBERTURA CENEPRED",
        "SIN COBERTURA CENEPRED"
    ),
    "SIN COBERTURA CENEPRED"
)</f>
        <v>SIN COBERTURA CENEPRED</v>
      </c>
    </row>
    <row r="1129" spans="1:8" x14ac:dyDescent="0.35">
      <c r="A1129" s="359">
        <v>120606</v>
      </c>
      <c r="B1129" t="s">
        <v>31675</v>
      </c>
      <c r="C1129">
        <v>1206</v>
      </c>
      <c r="D1129">
        <v>12</v>
      </c>
      <c r="E1129" t="str">
        <f>_xlfn.XLOOKUP(D1129,'Ubigeo Departamental'!A:A,'Ubigeo Departamental'!B:B)</f>
        <v>Junín</v>
      </c>
      <c r="F1129" t="str" cm="1">
        <f t="array" ref="F1129">IFERROR(IF(INDEX('CENEPRED DISTRITAL'!$B:$XFD,
            _xlfn.XMATCH($F$1,'CENEPRED DISTRITAL'!$A:$A,0),
            _xlfn.XMATCH(A1129,'CENEPRED DISTRITAL'!$B$1:$XFD$1,0)
        )&lt;&gt;"",        "CON COBERTURA CENEPRED",        "SIN COBERTURA CENEPRED"    ),    "SIN COBERTURA CENEPRED")</f>
        <v>CON COBERTURA CENEPRED</v>
      </c>
      <c r="G1129" t="str" cm="1">
        <f t="array" ref="G1129">IFERROR(
    IF(
        INDEX(
            'CENEPRED DISTRITAL'!$B:$XFD,
            _xlfn.XMATCH($G$1,'CENEPRED DISTRITAL'!$A:$A,0),
            _xlfn.XMATCH(A1129,'CENEPRED DISTRITAL'!$B$1:$XFD$1,0)
        )&lt;&gt;"",
        "CON COBERTURA CENEPRED",
        "SIN COBERTURA CENEPRED"
    ),
    "SIN COBERTURA CENEPRED"
)</f>
        <v>CON COBERTURA CENEPRED</v>
      </c>
      <c r="H1129" t="str" cm="1">
        <f t="array" ref="H1129">IFERROR(
    IF(
        INDEX(
            'CENEPRED DISTRITAL'!$B:$XFD,
            _xlfn.XMATCH($H$1,'CENEPRED DISTRITAL'!$A:$A,0),
            _xlfn.XMATCH(A1129,'CENEPRED DISTRITAL'!$B$1:$XFD$1,0)
        )&lt;&gt;"",
        "CON COBERTURA CENEPRED",
        "SIN COBERTURA CENEPRED"
    ),
    "SIN COBERTURA CENEPRED"
)</f>
        <v>SIN COBERTURA CENEPRED</v>
      </c>
    </row>
    <row r="1130" spans="1:8" x14ac:dyDescent="0.35">
      <c r="A1130" s="359">
        <v>120607</v>
      </c>
      <c r="B1130" t="s">
        <v>36964</v>
      </c>
      <c r="C1130">
        <v>1206</v>
      </c>
      <c r="D1130">
        <v>12</v>
      </c>
      <c r="E1130" t="str">
        <f>_xlfn.XLOOKUP(D1130,'Ubigeo Departamental'!A:A,'Ubigeo Departamental'!B:B)</f>
        <v>Junín</v>
      </c>
      <c r="F1130" t="str" cm="1">
        <f t="array" ref="F1130">IFERROR(IF(INDEX('CENEPRED DISTRITAL'!$B:$XFD,
            _xlfn.XMATCH($F$1,'CENEPRED DISTRITAL'!$A:$A,0),
            _xlfn.XMATCH(A1130,'CENEPRED DISTRITAL'!$B$1:$XFD$1,0)
        )&lt;&gt;"",        "CON COBERTURA CENEPRED",        "SIN COBERTURA CENEPRED"    ),    "SIN COBERTURA CENEPRED")</f>
        <v>SIN COBERTURA CENEPRED</v>
      </c>
      <c r="G1130" t="str" cm="1">
        <f t="array" ref="G1130">IFERROR(
    IF(
        INDEX(
            'CENEPRED DISTRITAL'!$B:$XFD,
            _xlfn.XMATCH($G$1,'CENEPRED DISTRITAL'!$A:$A,0),
            _xlfn.XMATCH(A1130,'CENEPRED DISTRITAL'!$B$1:$XFD$1,0)
        )&lt;&gt;"",
        "CON COBERTURA CENEPRED",
        "SIN COBERTURA CENEPRED"
    ),
    "SIN COBERTURA CENEPRED"
)</f>
        <v>SIN COBERTURA CENEPRED</v>
      </c>
      <c r="H1130" t="str" cm="1">
        <f t="array" ref="H1130">IFERROR(
    IF(
        INDEX(
            'CENEPRED DISTRITAL'!$B:$XFD,
            _xlfn.XMATCH($H$1,'CENEPRED DISTRITAL'!$A:$A,0),
            _xlfn.XMATCH(A1130,'CENEPRED DISTRITAL'!$B$1:$XFD$1,0)
        )&lt;&gt;"",
        "CON COBERTURA CENEPRED",
        "SIN COBERTURA CENEPRED"
    ),
    "SIN COBERTURA CENEPRED"
)</f>
        <v>SIN COBERTURA CENEPRED</v>
      </c>
    </row>
    <row r="1131" spans="1:8" x14ac:dyDescent="0.35">
      <c r="A1131" s="359">
        <v>120608</v>
      </c>
      <c r="B1131" t="s">
        <v>36965</v>
      </c>
      <c r="C1131">
        <v>1206</v>
      </c>
      <c r="D1131">
        <v>12</v>
      </c>
      <c r="E1131" t="str">
        <f>_xlfn.XLOOKUP(D1131,'Ubigeo Departamental'!A:A,'Ubigeo Departamental'!B:B)</f>
        <v>Junín</v>
      </c>
      <c r="F1131" t="str" cm="1">
        <f t="array" ref="F1131">IFERROR(IF(INDEX('CENEPRED DISTRITAL'!$B:$XFD,
            _xlfn.XMATCH($F$1,'CENEPRED DISTRITAL'!$A:$A,0),
            _xlfn.XMATCH(A1131,'CENEPRED DISTRITAL'!$B$1:$XFD$1,0)
        )&lt;&gt;"",        "CON COBERTURA CENEPRED",        "SIN COBERTURA CENEPRED"    ),    "SIN COBERTURA CENEPRED")</f>
        <v>SIN COBERTURA CENEPRED</v>
      </c>
      <c r="G1131" t="str" cm="1">
        <f t="array" ref="G1131">IFERROR(
    IF(
        INDEX(
            'CENEPRED DISTRITAL'!$B:$XFD,
            _xlfn.XMATCH($G$1,'CENEPRED DISTRITAL'!$A:$A,0),
            _xlfn.XMATCH(A1131,'CENEPRED DISTRITAL'!$B$1:$XFD$1,0)
        )&lt;&gt;"",
        "CON COBERTURA CENEPRED",
        "SIN COBERTURA CENEPRED"
    ),
    "SIN COBERTURA CENEPRED"
)</f>
        <v>SIN COBERTURA CENEPRED</v>
      </c>
      <c r="H1131" t="str" cm="1">
        <f t="array" ref="H1131">IFERROR(
    IF(
        INDEX(
            'CENEPRED DISTRITAL'!$B:$XFD,
            _xlfn.XMATCH($H$1,'CENEPRED DISTRITAL'!$A:$A,0),
            _xlfn.XMATCH(A1131,'CENEPRED DISTRITAL'!$B$1:$XFD$1,0)
        )&lt;&gt;"",
        "CON COBERTURA CENEPRED",
        "SIN COBERTURA CENEPRED"
    ),
    "SIN COBERTURA CENEPRED"
)</f>
        <v>SIN COBERTURA CENEPRED</v>
      </c>
    </row>
    <row r="1132" spans="1:8" x14ac:dyDescent="0.35">
      <c r="A1132" s="359">
        <v>120609</v>
      </c>
      <c r="B1132" t="s">
        <v>36966</v>
      </c>
      <c r="C1132">
        <v>1206</v>
      </c>
      <c r="D1132">
        <v>12</v>
      </c>
      <c r="E1132" t="str">
        <f>_xlfn.XLOOKUP(D1132,'Ubigeo Departamental'!A:A,'Ubigeo Departamental'!B:B)</f>
        <v>Junín</v>
      </c>
      <c r="F1132" t="str" cm="1">
        <f t="array" ref="F1132">IFERROR(IF(INDEX('CENEPRED DISTRITAL'!$B:$XFD,
            _xlfn.XMATCH($F$1,'CENEPRED DISTRITAL'!$A:$A,0),
            _xlfn.XMATCH(A1132,'CENEPRED DISTRITAL'!$B$1:$XFD$1,0)
        )&lt;&gt;"",        "CON COBERTURA CENEPRED",        "SIN COBERTURA CENEPRED"    ),    "SIN COBERTURA CENEPRED")</f>
        <v>SIN COBERTURA CENEPRED</v>
      </c>
      <c r="G1132" t="str" cm="1">
        <f t="array" ref="G1132">IFERROR(
    IF(
        INDEX(
            'CENEPRED DISTRITAL'!$B:$XFD,
            _xlfn.XMATCH($G$1,'CENEPRED DISTRITAL'!$A:$A,0),
            _xlfn.XMATCH(A1132,'CENEPRED DISTRITAL'!$B$1:$XFD$1,0)
        )&lt;&gt;"",
        "CON COBERTURA CENEPRED",
        "SIN COBERTURA CENEPRED"
    ),
    "SIN COBERTURA CENEPRED"
)</f>
        <v>SIN COBERTURA CENEPRED</v>
      </c>
      <c r="H1132" t="str" cm="1">
        <f t="array" ref="H1132">IFERROR(
    IF(
        INDEX(
            'CENEPRED DISTRITAL'!$B:$XFD,
            _xlfn.XMATCH($H$1,'CENEPRED DISTRITAL'!$A:$A,0),
            _xlfn.XMATCH(A1132,'CENEPRED DISTRITAL'!$B$1:$XFD$1,0)
        )&lt;&gt;"",
        "CON COBERTURA CENEPRED",
        "SIN COBERTURA CENEPRED"
    ),
    "SIN COBERTURA CENEPRED"
)</f>
        <v>SIN COBERTURA CENEPRED</v>
      </c>
    </row>
    <row r="1133" spans="1:8" x14ac:dyDescent="0.35">
      <c r="A1133" s="359">
        <v>120701</v>
      </c>
      <c r="B1133" t="s">
        <v>31668</v>
      </c>
      <c r="C1133">
        <v>1207</v>
      </c>
      <c r="D1133">
        <v>12</v>
      </c>
      <c r="E1133" t="str">
        <f>_xlfn.XLOOKUP(D1133,'Ubigeo Departamental'!A:A,'Ubigeo Departamental'!B:B)</f>
        <v>Junín</v>
      </c>
      <c r="F1133" t="str" cm="1">
        <f t="array" ref="F1133">IFERROR(IF(INDEX('CENEPRED DISTRITAL'!$B:$XFD,
            _xlfn.XMATCH($F$1,'CENEPRED DISTRITAL'!$A:$A,0),
            _xlfn.XMATCH(A1133,'CENEPRED DISTRITAL'!$B$1:$XFD$1,0)
        )&lt;&gt;"",        "CON COBERTURA CENEPRED",        "SIN COBERTURA CENEPRED"    ),    "SIN COBERTURA CENEPRED")</f>
        <v>CON COBERTURA CENEPRED</v>
      </c>
      <c r="G1133" t="str" cm="1">
        <f t="array" ref="G1133">IFERROR(
    IF(
        INDEX(
            'CENEPRED DISTRITAL'!$B:$XFD,
            _xlfn.XMATCH($G$1,'CENEPRED DISTRITAL'!$A:$A,0),
            _xlfn.XMATCH(A1133,'CENEPRED DISTRITAL'!$B$1:$XFD$1,0)
        )&lt;&gt;"",
        "CON COBERTURA CENEPRED",
        "SIN COBERTURA CENEPRED"
    ),
    "SIN COBERTURA CENEPRED"
)</f>
        <v>CON COBERTURA CENEPRED</v>
      </c>
      <c r="H1133" t="str" cm="1">
        <f t="array" ref="H1133">IFERROR(
    IF(
        INDEX(
            'CENEPRED DISTRITAL'!$B:$XFD,
            _xlfn.XMATCH($H$1,'CENEPRED DISTRITAL'!$A:$A,0),
            _xlfn.XMATCH(A1133,'CENEPRED DISTRITAL'!$B$1:$XFD$1,0)
        )&lt;&gt;"",
        "CON COBERTURA CENEPRED",
        "SIN COBERTURA CENEPRED"
    ),
    "SIN COBERTURA CENEPRED"
)</f>
        <v>CON COBERTURA CENEPRED</v>
      </c>
    </row>
    <row r="1134" spans="1:8" x14ac:dyDescent="0.35">
      <c r="A1134" s="359">
        <v>120702</v>
      </c>
      <c r="B1134" t="s">
        <v>31641</v>
      </c>
      <c r="C1134">
        <v>1207</v>
      </c>
      <c r="D1134">
        <v>12</v>
      </c>
      <c r="E1134" t="str">
        <f>_xlfn.XLOOKUP(D1134,'Ubigeo Departamental'!A:A,'Ubigeo Departamental'!B:B)</f>
        <v>Junín</v>
      </c>
      <c r="F1134" t="str" cm="1">
        <f t="array" ref="F1134">IFERROR(IF(INDEX('CENEPRED DISTRITAL'!$B:$XFD,
            _xlfn.XMATCH($F$1,'CENEPRED DISTRITAL'!$A:$A,0),
            _xlfn.XMATCH(A1134,'CENEPRED DISTRITAL'!$B$1:$XFD$1,0)
        )&lt;&gt;"",        "CON COBERTURA CENEPRED",        "SIN COBERTURA CENEPRED"    ),    "SIN COBERTURA CENEPRED")</f>
        <v>SIN COBERTURA CENEPRED</v>
      </c>
      <c r="G1134" t="str" cm="1">
        <f t="array" ref="G1134">IFERROR(
    IF(
        INDEX(
            'CENEPRED DISTRITAL'!$B:$XFD,
            _xlfn.XMATCH($G$1,'CENEPRED DISTRITAL'!$A:$A,0),
            _xlfn.XMATCH(A1134,'CENEPRED DISTRITAL'!$B$1:$XFD$1,0)
        )&lt;&gt;"",
        "CON COBERTURA CENEPRED",
        "SIN COBERTURA CENEPRED"
    ),
    "SIN COBERTURA CENEPRED"
)</f>
        <v>SIN COBERTURA CENEPRED</v>
      </c>
      <c r="H1134" t="str" cm="1">
        <f t="array" ref="H1134">IFERROR(
    IF(
        INDEX(
            'CENEPRED DISTRITAL'!$B:$XFD,
            _xlfn.XMATCH($H$1,'CENEPRED DISTRITAL'!$A:$A,0),
            _xlfn.XMATCH(A1134,'CENEPRED DISTRITAL'!$B$1:$XFD$1,0)
        )&lt;&gt;"",
        "CON COBERTURA CENEPRED",
        "SIN COBERTURA CENEPRED"
    ),
    "SIN COBERTURA CENEPRED"
)</f>
        <v>SIN COBERTURA CENEPRED</v>
      </c>
    </row>
    <row r="1135" spans="1:8" x14ac:dyDescent="0.35">
      <c r="A1135" s="359">
        <v>120703</v>
      </c>
      <c r="B1135" t="s">
        <v>34769</v>
      </c>
      <c r="C1135">
        <v>1207</v>
      </c>
      <c r="D1135">
        <v>12</v>
      </c>
      <c r="E1135" t="str">
        <f>_xlfn.XLOOKUP(D1135,'Ubigeo Departamental'!A:A,'Ubigeo Departamental'!B:B)</f>
        <v>Junín</v>
      </c>
      <c r="F1135" t="str" cm="1">
        <f t="array" ref="F1135">IFERROR(IF(INDEX('CENEPRED DISTRITAL'!$B:$XFD,
            _xlfn.XMATCH($F$1,'CENEPRED DISTRITAL'!$A:$A,0),
            _xlfn.XMATCH(A1135,'CENEPRED DISTRITAL'!$B$1:$XFD$1,0)
        )&lt;&gt;"",        "CON COBERTURA CENEPRED",        "SIN COBERTURA CENEPRED"    ),    "SIN COBERTURA CENEPRED")</f>
        <v>SIN COBERTURA CENEPRED</v>
      </c>
      <c r="G1135" t="str" cm="1">
        <f t="array" ref="G1135">IFERROR(
    IF(
        INDEX(
            'CENEPRED DISTRITAL'!$B:$XFD,
            _xlfn.XMATCH($G$1,'CENEPRED DISTRITAL'!$A:$A,0),
            _xlfn.XMATCH(A1135,'CENEPRED DISTRITAL'!$B$1:$XFD$1,0)
        )&lt;&gt;"",
        "CON COBERTURA CENEPRED",
        "SIN COBERTURA CENEPRED"
    ),
    "SIN COBERTURA CENEPRED"
)</f>
        <v>SIN COBERTURA CENEPRED</v>
      </c>
      <c r="H1135" t="str" cm="1">
        <f t="array" ref="H1135">IFERROR(
    IF(
        INDEX(
            'CENEPRED DISTRITAL'!$B:$XFD,
            _xlfn.XMATCH($H$1,'CENEPRED DISTRITAL'!$A:$A,0),
            _xlfn.XMATCH(A1135,'CENEPRED DISTRITAL'!$B$1:$XFD$1,0)
        )&lt;&gt;"",
        "CON COBERTURA CENEPRED",
        "SIN COBERTURA CENEPRED"
    ),
    "SIN COBERTURA CENEPRED"
)</f>
        <v>SIN COBERTURA CENEPRED</v>
      </c>
    </row>
    <row r="1136" spans="1:8" x14ac:dyDescent="0.35">
      <c r="A1136" s="359">
        <v>120704</v>
      </c>
      <c r="B1136" t="s">
        <v>34201</v>
      </c>
      <c r="C1136">
        <v>1207</v>
      </c>
      <c r="D1136">
        <v>12</v>
      </c>
      <c r="E1136" t="str">
        <f>_xlfn.XLOOKUP(D1136,'Ubigeo Departamental'!A:A,'Ubigeo Departamental'!B:B)</f>
        <v>Junín</v>
      </c>
      <c r="F1136" t="str" cm="1">
        <f t="array" ref="F1136">IFERROR(IF(INDEX('CENEPRED DISTRITAL'!$B:$XFD,
            _xlfn.XMATCH($F$1,'CENEPRED DISTRITAL'!$A:$A,0),
            _xlfn.XMATCH(A1136,'CENEPRED DISTRITAL'!$B$1:$XFD$1,0)
        )&lt;&gt;"",        "CON COBERTURA CENEPRED",        "SIN COBERTURA CENEPRED"    ),    "SIN COBERTURA CENEPRED")</f>
        <v>SIN COBERTURA CENEPRED</v>
      </c>
      <c r="G1136" t="str" cm="1">
        <f t="array" ref="G1136">IFERROR(
    IF(
        INDEX(
            'CENEPRED DISTRITAL'!$B:$XFD,
            _xlfn.XMATCH($G$1,'CENEPRED DISTRITAL'!$A:$A,0),
            _xlfn.XMATCH(A1136,'CENEPRED DISTRITAL'!$B$1:$XFD$1,0)
        )&lt;&gt;"",
        "CON COBERTURA CENEPRED",
        "SIN COBERTURA CENEPRED"
    ),
    "SIN COBERTURA CENEPRED"
)</f>
        <v>SIN COBERTURA CENEPRED</v>
      </c>
      <c r="H1136" t="str" cm="1">
        <f t="array" ref="H1136">IFERROR(
    IF(
        INDEX(
            'CENEPRED DISTRITAL'!$B:$XFD,
            _xlfn.XMATCH($H$1,'CENEPRED DISTRITAL'!$A:$A,0),
            _xlfn.XMATCH(A1136,'CENEPRED DISTRITAL'!$B$1:$XFD$1,0)
        )&lt;&gt;"",
        "CON COBERTURA CENEPRED",
        "SIN COBERTURA CENEPRED"
    ),
    "SIN COBERTURA CENEPRED"
)</f>
        <v>SIN COBERTURA CENEPRED</v>
      </c>
    </row>
    <row r="1137" spans="1:8" x14ac:dyDescent="0.35">
      <c r="A1137" s="359">
        <v>120705</v>
      </c>
      <c r="B1137" t="s">
        <v>36885</v>
      </c>
      <c r="C1137">
        <v>1207</v>
      </c>
      <c r="D1137">
        <v>12</v>
      </c>
      <c r="E1137" t="str">
        <f>_xlfn.XLOOKUP(D1137,'Ubigeo Departamental'!A:A,'Ubigeo Departamental'!B:B)</f>
        <v>Junín</v>
      </c>
      <c r="F1137" t="str" cm="1">
        <f t="array" ref="F1137">IFERROR(IF(INDEX('CENEPRED DISTRITAL'!$B:$XFD,
            _xlfn.XMATCH($F$1,'CENEPRED DISTRITAL'!$A:$A,0),
            _xlfn.XMATCH(A1137,'CENEPRED DISTRITAL'!$B$1:$XFD$1,0)
        )&lt;&gt;"",        "CON COBERTURA CENEPRED",        "SIN COBERTURA CENEPRED"    ),    "SIN COBERTURA CENEPRED")</f>
        <v>CON COBERTURA CENEPRED</v>
      </c>
      <c r="G1137" t="str" cm="1">
        <f t="array" ref="G1137">IFERROR(
    IF(
        INDEX(
            'CENEPRED DISTRITAL'!$B:$XFD,
            _xlfn.XMATCH($G$1,'CENEPRED DISTRITAL'!$A:$A,0),
            _xlfn.XMATCH(A1137,'CENEPRED DISTRITAL'!$B$1:$XFD$1,0)
        )&lt;&gt;"",
        "CON COBERTURA CENEPRED",
        "SIN COBERTURA CENEPRED"
    ),
    "SIN COBERTURA CENEPRED"
)</f>
        <v>CON COBERTURA CENEPRED</v>
      </c>
      <c r="H1137" t="str" cm="1">
        <f t="array" ref="H1137">IFERROR(
    IF(
        INDEX(
            'CENEPRED DISTRITAL'!$B:$XFD,
            _xlfn.XMATCH($H$1,'CENEPRED DISTRITAL'!$A:$A,0),
            _xlfn.XMATCH(A1137,'CENEPRED DISTRITAL'!$B$1:$XFD$1,0)
        )&lt;&gt;"",
        "CON COBERTURA CENEPRED",
        "SIN COBERTURA CENEPRED"
    ),
    "SIN COBERTURA CENEPRED"
)</f>
        <v>CON COBERTURA CENEPRED</v>
      </c>
    </row>
    <row r="1138" spans="1:8" x14ac:dyDescent="0.35">
      <c r="A1138" s="359">
        <v>120706</v>
      </c>
      <c r="B1138" t="s">
        <v>31850</v>
      </c>
      <c r="C1138">
        <v>1207</v>
      </c>
      <c r="D1138">
        <v>12</v>
      </c>
      <c r="E1138" t="str">
        <f>_xlfn.XLOOKUP(D1138,'Ubigeo Departamental'!A:A,'Ubigeo Departamental'!B:B)</f>
        <v>Junín</v>
      </c>
      <c r="F1138" t="str" cm="1">
        <f t="array" ref="F1138">IFERROR(IF(INDEX('CENEPRED DISTRITAL'!$B:$XFD,
            _xlfn.XMATCH($F$1,'CENEPRED DISTRITAL'!$A:$A,0),
            _xlfn.XMATCH(A1138,'CENEPRED DISTRITAL'!$B$1:$XFD$1,0)
        )&lt;&gt;"",        "CON COBERTURA CENEPRED",        "SIN COBERTURA CENEPRED"    ),    "SIN COBERTURA CENEPRED")</f>
        <v>SIN COBERTURA CENEPRED</v>
      </c>
      <c r="G1138" t="str" cm="1">
        <f t="array" ref="G1138">IFERROR(
    IF(
        INDEX(
            'CENEPRED DISTRITAL'!$B:$XFD,
            _xlfn.XMATCH($G$1,'CENEPRED DISTRITAL'!$A:$A,0),
            _xlfn.XMATCH(A1138,'CENEPRED DISTRITAL'!$B$1:$XFD$1,0)
        )&lt;&gt;"",
        "CON COBERTURA CENEPRED",
        "SIN COBERTURA CENEPRED"
    ),
    "SIN COBERTURA CENEPRED"
)</f>
        <v>SIN COBERTURA CENEPRED</v>
      </c>
      <c r="H1138" t="str" cm="1">
        <f t="array" ref="H1138">IFERROR(
    IF(
        INDEX(
            'CENEPRED DISTRITAL'!$B:$XFD,
            _xlfn.XMATCH($H$1,'CENEPRED DISTRITAL'!$A:$A,0),
            _xlfn.XMATCH(A1138,'CENEPRED DISTRITAL'!$B$1:$XFD$1,0)
        )&lt;&gt;"",
        "CON COBERTURA CENEPRED",
        "SIN COBERTURA CENEPRED"
    ),
    "SIN COBERTURA CENEPRED"
)</f>
        <v>SIN COBERTURA CENEPRED</v>
      </c>
    </row>
    <row r="1139" spans="1:8" x14ac:dyDescent="0.35">
      <c r="A1139" s="359">
        <v>120707</v>
      </c>
      <c r="B1139" t="s">
        <v>34654</v>
      </c>
      <c r="C1139">
        <v>1207</v>
      </c>
      <c r="D1139">
        <v>12</v>
      </c>
      <c r="E1139" t="str">
        <f>_xlfn.XLOOKUP(D1139,'Ubigeo Departamental'!A:A,'Ubigeo Departamental'!B:B)</f>
        <v>Junín</v>
      </c>
      <c r="F1139" t="str" cm="1">
        <f t="array" ref="F1139">IFERROR(IF(INDEX('CENEPRED DISTRITAL'!$B:$XFD,
            _xlfn.XMATCH($F$1,'CENEPRED DISTRITAL'!$A:$A,0),
            _xlfn.XMATCH(A1139,'CENEPRED DISTRITAL'!$B$1:$XFD$1,0)
        )&lt;&gt;"",        "CON COBERTURA CENEPRED",        "SIN COBERTURA CENEPRED"    ),    "SIN COBERTURA CENEPRED")</f>
        <v>SIN COBERTURA CENEPRED</v>
      </c>
      <c r="G1139" t="str" cm="1">
        <f t="array" ref="G1139">IFERROR(
    IF(
        INDEX(
            'CENEPRED DISTRITAL'!$B:$XFD,
            _xlfn.XMATCH($G$1,'CENEPRED DISTRITAL'!$A:$A,0),
            _xlfn.XMATCH(A1139,'CENEPRED DISTRITAL'!$B$1:$XFD$1,0)
        )&lt;&gt;"",
        "CON COBERTURA CENEPRED",
        "SIN COBERTURA CENEPRED"
    ),
    "SIN COBERTURA CENEPRED"
)</f>
        <v>SIN COBERTURA CENEPRED</v>
      </c>
      <c r="H1139" t="str" cm="1">
        <f t="array" ref="H1139">IFERROR(
    IF(
        INDEX(
            'CENEPRED DISTRITAL'!$B:$XFD,
            _xlfn.XMATCH($H$1,'CENEPRED DISTRITAL'!$A:$A,0),
            _xlfn.XMATCH(A1139,'CENEPRED DISTRITAL'!$B$1:$XFD$1,0)
        )&lt;&gt;"",
        "CON COBERTURA CENEPRED",
        "SIN COBERTURA CENEPRED"
    ),
    "SIN COBERTURA CENEPRED"
)</f>
        <v>SIN COBERTURA CENEPRED</v>
      </c>
    </row>
    <row r="1140" spans="1:8" x14ac:dyDescent="0.35">
      <c r="A1140" s="359">
        <v>120708</v>
      </c>
      <c r="B1140" t="s">
        <v>36967</v>
      </c>
      <c r="C1140">
        <v>1207</v>
      </c>
      <c r="D1140">
        <v>12</v>
      </c>
      <c r="E1140" t="str">
        <f>_xlfn.XLOOKUP(D1140,'Ubigeo Departamental'!A:A,'Ubigeo Departamental'!B:B)</f>
        <v>Junín</v>
      </c>
      <c r="F1140" t="str" cm="1">
        <f t="array" ref="F1140">IFERROR(IF(INDEX('CENEPRED DISTRITAL'!$B:$XFD,
            _xlfn.XMATCH($F$1,'CENEPRED DISTRITAL'!$A:$A,0),
            _xlfn.XMATCH(A1140,'CENEPRED DISTRITAL'!$B$1:$XFD$1,0)
        )&lt;&gt;"",        "CON COBERTURA CENEPRED",        "SIN COBERTURA CENEPRED"    ),    "SIN COBERTURA CENEPRED")</f>
        <v>SIN COBERTURA CENEPRED</v>
      </c>
      <c r="G1140" t="str" cm="1">
        <f t="array" ref="G1140">IFERROR(
    IF(
        INDEX(
            'CENEPRED DISTRITAL'!$B:$XFD,
            _xlfn.XMATCH($G$1,'CENEPRED DISTRITAL'!$A:$A,0),
            _xlfn.XMATCH(A1140,'CENEPRED DISTRITAL'!$B$1:$XFD$1,0)
        )&lt;&gt;"",
        "CON COBERTURA CENEPRED",
        "SIN COBERTURA CENEPRED"
    ),
    "SIN COBERTURA CENEPRED"
)</f>
        <v>SIN COBERTURA CENEPRED</v>
      </c>
      <c r="H1140" t="str" cm="1">
        <f t="array" ref="H1140">IFERROR(
    IF(
        INDEX(
            'CENEPRED DISTRITAL'!$B:$XFD,
            _xlfn.XMATCH($H$1,'CENEPRED DISTRITAL'!$A:$A,0),
            _xlfn.XMATCH(A1140,'CENEPRED DISTRITAL'!$B$1:$XFD$1,0)
        )&lt;&gt;"",
        "CON COBERTURA CENEPRED",
        "SIN COBERTURA CENEPRED"
    ),
    "SIN COBERTURA CENEPRED"
)</f>
        <v>SIN COBERTURA CENEPRED</v>
      </c>
    </row>
    <row r="1141" spans="1:8" x14ac:dyDescent="0.35">
      <c r="A1141" s="359">
        <v>120709</v>
      </c>
      <c r="B1141" t="s">
        <v>34433</v>
      </c>
      <c r="C1141">
        <v>1207</v>
      </c>
      <c r="D1141">
        <v>12</v>
      </c>
      <c r="E1141" t="str">
        <f>_xlfn.XLOOKUP(D1141,'Ubigeo Departamental'!A:A,'Ubigeo Departamental'!B:B)</f>
        <v>Junín</v>
      </c>
      <c r="F1141" t="str" cm="1">
        <f t="array" ref="F1141">IFERROR(IF(INDEX('CENEPRED DISTRITAL'!$B:$XFD,
            _xlfn.XMATCH($F$1,'CENEPRED DISTRITAL'!$A:$A,0),
            _xlfn.XMATCH(A1141,'CENEPRED DISTRITAL'!$B$1:$XFD$1,0)
        )&lt;&gt;"",        "CON COBERTURA CENEPRED",        "SIN COBERTURA CENEPRED"    ),    "SIN COBERTURA CENEPRED")</f>
        <v>SIN COBERTURA CENEPRED</v>
      </c>
      <c r="G1141" t="str" cm="1">
        <f t="array" ref="G1141">IFERROR(
    IF(
        INDEX(
            'CENEPRED DISTRITAL'!$B:$XFD,
            _xlfn.XMATCH($G$1,'CENEPRED DISTRITAL'!$A:$A,0),
            _xlfn.XMATCH(A1141,'CENEPRED DISTRITAL'!$B$1:$XFD$1,0)
        )&lt;&gt;"",
        "CON COBERTURA CENEPRED",
        "SIN COBERTURA CENEPRED"
    ),
    "SIN COBERTURA CENEPRED"
)</f>
        <v>SIN COBERTURA CENEPRED</v>
      </c>
      <c r="H1141" t="str" cm="1">
        <f t="array" ref="H1141">IFERROR(
    IF(
        INDEX(
            'CENEPRED DISTRITAL'!$B:$XFD,
            _xlfn.XMATCH($H$1,'CENEPRED DISTRITAL'!$A:$A,0),
            _xlfn.XMATCH(A1141,'CENEPRED DISTRITAL'!$B$1:$XFD$1,0)
        )&lt;&gt;"",
        "CON COBERTURA CENEPRED",
        "SIN COBERTURA CENEPRED"
    ),
    "SIN COBERTURA CENEPRED"
)</f>
        <v>SIN COBERTURA CENEPRED</v>
      </c>
    </row>
    <row r="1142" spans="1:8" x14ac:dyDescent="0.35">
      <c r="A1142" s="359">
        <v>120801</v>
      </c>
      <c r="B1142" t="s">
        <v>31677</v>
      </c>
      <c r="C1142">
        <v>1208</v>
      </c>
      <c r="D1142">
        <v>12</v>
      </c>
      <c r="E1142" t="str">
        <f>_xlfn.XLOOKUP(D1142,'Ubigeo Departamental'!A:A,'Ubigeo Departamental'!B:B)</f>
        <v>Junín</v>
      </c>
      <c r="F1142" t="str" cm="1">
        <f t="array" ref="F1142">IFERROR(IF(INDEX('CENEPRED DISTRITAL'!$B:$XFD,
            _xlfn.XMATCH($F$1,'CENEPRED DISTRITAL'!$A:$A,0),
            _xlfn.XMATCH(A1142,'CENEPRED DISTRITAL'!$B$1:$XFD$1,0)
        )&lt;&gt;"",        "CON COBERTURA CENEPRED",        "SIN COBERTURA CENEPRED"    ),    "SIN COBERTURA CENEPRED")</f>
        <v>CON COBERTURA CENEPRED</v>
      </c>
      <c r="G1142" t="str" cm="1">
        <f t="array" ref="G1142">IFERROR(
    IF(
        INDEX(
            'CENEPRED DISTRITAL'!$B:$XFD,
            _xlfn.XMATCH($G$1,'CENEPRED DISTRITAL'!$A:$A,0),
            _xlfn.XMATCH(A1142,'CENEPRED DISTRITAL'!$B$1:$XFD$1,0)
        )&lt;&gt;"",
        "CON COBERTURA CENEPRED",
        "SIN COBERTURA CENEPRED"
    ),
    "SIN COBERTURA CENEPRED"
)</f>
        <v>CON COBERTURA CENEPRED</v>
      </c>
      <c r="H1142" t="str" cm="1">
        <f t="array" ref="H1142">IFERROR(
    IF(
        INDEX(
            'CENEPRED DISTRITAL'!$B:$XFD,
            _xlfn.XMATCH($H$1,'CENEPRED DISTRITAL'!$A:$A,0),
            _xlfn.XMATCH(A1142,'CENEPRED DISTRITAL'!$B$1:$XFD$1,0)
        )&lt;&gt;"",
        "CON COBERTURA CENEPRED",
        "SIN COBERTURA CENEPRED"
    ),
    "SIN COBERTURA CENEPRED"
)</f>
        <v>CON COBERTURA CENEPRED</v>
      </c>
    </row>
    <row r="1143" spans="1:8" x14ac:dyDescent="0.35">
      <c r="A1143" s="359">
        <v>120802</v>
      </c>
      <c r="B1143" t="s">
        <v>36968</v>
      </c>
      <c r="C1143">
        <v>1208</v>
      </c>
      <c r="D1143">
        <v>12</v>
      </c>
      <c r="E1143" t="str">
        <f>_xlfn.XLOOKUP(D1143,'Ubigeo Departamental'!A:A,'Ubigeo Departamental'!B:B)</f>
        <v>Junín</v>
      </c>
      <c r="F1143" t="str" cm="1">
        <f t="array" ref="F1143">IFERROR(IF(INDEX('CENEPRED DISTRITAL'!$B:$XFD,
            _xlfn.XMATCH($F$1,'CENEPRED DISTRITAL'!$A:$A,0),
            _xlfn.XMATCH(A1143,'CENEPRED DISTRITAL'!$B$1:$XFD$1,0)
        )&lt;&gt;"",        "CON COBERTURA CENEPRED",        "SIN COBERTURA CENEPRED"    ),    "SIN COBERTURA CENEPRED")</f>
        <v>SIN COBERTURA CENEPRED</v>
      </c>
      <c r="G1143" t="str" cm="1">
        <f t="array" ref="G1143">IFERROR(
    IF(
        INDEX(
            'CENEPRED DISTRITAL'!$B:$XFD,
            _xlfn.XMATCH($G$1,'CENEPRED DISTRITAL'!$A:$A,0),
            _xlfn.XMATCH(A1143,'CENEPRED DISTRITAL'!$B$1:$XFD$1,0)
        )&lt;&gt;"",
        "CON COBERTURA CENEPRED",
        "SIN COBERTURA CENEPRED"
    ),
    "SIN COBERTURA CENEPRED"
)</f>
        <v>SIN COBERTURA CENEPRED</v>
      </c>
      <c r="H1143" t="str" cm="1">
        <f t="array" ref="H1143">IFERROR(
    IF(
        INDEX(
            'CENEPRED DISTRITAL'!$B:$XFD,
            _xlfn.XMATCH($H$1,'CENEPRED DISTRITAL'!$A:$A,0),
            _xlfn.XMATCH(A1143,'CENEPRED DISTRITAL'!$B$1:$XFD$1,0)
        )&lt;&gt;"",
        "CON COBERTURA CENEPRED",
        "SIN COBERTURA CENEPRED"
    ),
    "SIN COBERTURA CENEPRED"
)</f>
        <v>SIN COBERTURA CENEPRED</v>
      </c>
    </row>
    <row r="1144" spans="1:8" x14ac:dyDescent="0.35">
      <c r="A1144" s="359">
        <v>120803</v>
      </c>
      <c r="B1144" t="s">
        <v>34434</v>
      </c>
      <c r="C1144">
        <v>1208</v>
      </c>
      <c r="D1144">
        <v>12</v>
      </c>
      <c r="E1144" t="str">
        <f>_xlfn.XLOOKUP(D1144,'Ubigeo Departamental'!A:A,'Ubigeo Departamental'!B:B)</f>
        <v>Junín</v>
      </c>
      <c r="F1144" t="str" cm="1">
        <f t="array" ref="F1144">IFERROR(IF(INDEX('CENEPRED DISTRITAL'!$B:$XFD,
            _xlfn.XMATCH($F$1,'CENEPRED DISTRITAL'!$A:$A,0),
            _xlfn.XMATCH(A1144,'CENEPRED DISTRITAL'!$B$1:$XFD$1,0)
        )&lt;&gt;"",        "CON COBERTURA CENEPRED",        "SIN COBERTURA CENEPRED"    ),    "SIN COBERTURA CENEPRED")</f>
        <v>SIN COBERTURA CENEPRED</v>
      </c>
      <c r="G1144" t="str" cm="1">
        <f t="array" ref="G1144">IFERROR(
    IF(
        INDEX(
            'CENEPRED DISTRITAL'!$B:$XFD,
            _xlfn.XMATCH($G$1,'CENEPRED DISTRITAL'!$A:$A,0),
            _xlfn.XMATCH(A1144,'CENEPRED DISTRITAL'!$B$1:$XFD$1,0)
        )&lt;&gt;"",
        "CON COBERTURA CENEPRED",
        "SIN COBERTURA CENEPRED"
    ),
    "SIN COBERTURA CENEPRED"
)</f>
        <v>SIN COBERTURA CENEPRED</v>
      </c>
      <c r="H1144" t="str" cm="1">
        <f t="array" ref="H1144">IFERROR(
    IF(
        INDEX(
            'CENEPRED DISTRITAL'!$B:$XFD,
            _xlfn.XMATCH($H$1,'CENEPRED DISTRITAL'!$A:$A,0),
            _xlfn.XMATCH(A1144,'CENEPRED DISTRITAL'!$B$1:$XFD$1,0)
        )&lt;&gt;"",
        "CON COBERTURA CENEPRED",
        "SIN COBERTURA CENEPRED"
    ),
    "SIN COBERTURA CENEPRED"
)</f>
        <v>SIN COBERTURA CENEPRED</v>
      </c>
    </row>
    <row r="1145" spans="1:8" x14ac:dyDescent="0.35">
      <c r="A1145" s="359">
        <v>120804</v>
      </c>
      <c r="B1145" t="s">
        <v>34891</v>
      </c>
      <c r="C1145">
        <v>1208</v>
      </c>
      <c r="D1145">
        <v>12</v>
      </c>
      <c r="E1145" t="str">
        <f>_xlfn.XLOOKUP(D1145,'Ubigeo Departamental'!A:A,'Ubigeo Departamental'!B:B)</f>
        <v>Junín</v>
      </c>
      <c r="F1145" t="str" cm="1">
        <f t="array" ref="F1145">IFERROR(IF(INDEX('CENEPRED DISTRITAL'!$B:$XFD,
            _xlfn.XMATCH($F$1,'CENEPRED DISTRITAL'!$A:$A,0),
            _xlfn.XMATCH(A1145,'CENEPRED DISTRITAL'!$B$1:$XFD$1,0)
        )&lt;&gt;"",        "CON COBERTURA CENEPRED",        "SIN COBERTURA CENEPRED"    ),    "SIN COBERTURA CENEPRED")</f>
        <v>SIN COBERTURA CENEPRED</v>
      </c>
      <c r="G1145" t="str" cm="1">
        <f t="array" ref="G1145">IFERROR(
    IF(
        INDEX(
            'CENEPRED DISTRITAL'!$B:$XFD,
            _xlfn.XMATCH($G$1,'CENEPRED DISTRITAL'!$A:$A,0),
            _xlfn.XMATCH(A1145,'CENEPRED DISTRITAL'!$B$1:$XFD$1,0)
        )&lt;&gt;"",
        "CON COBERTURA CENEPRED",
        "SIN COBERTURA CENEPRED"
    ),
    "SIN COBERTURA CENEPRED"
)</f>
        <v>SIN COBERTURA CENEPRED</v>
      </c>
      <c r="H1145" t="str" cm="1">
        <f t="array" ref="H1145">IFERROR(
    IF(
        INDEX(
            'CENEPRED DISTRITAL'!$B:$XFD,
            _xlfn.XMATCH($H$1,'CENEPRED DISTRITAL'!$A:$A,0),
            _xlfn.XMATCH(A1145,'CENEPRED DISTRITAL'!$B$1:$XFD$1,0)
        )&lt;&gt;"",
        "CON COBERTURA CENEPRED",
        "SIN COBERTURA CENEPRED"
    ),
    "SIN COBERTURA CENEPRED"
)</f>
        <v>SIN COBERTURA CENEPRED</v>
      </c>
    </row>
    <row r="1146" spans="1:8" x14ac:dyDescent="0.35">
      <c r="A1146" s="359">
        <v>120805</v>
      </c>
      <c r="B1146" t="s">
        <v>32884</v>
      </c>
      <c r="C1146">
        <v>1208</v>
      </c>
      <c r="D1146">
        <v>12</v>
      </c>
      <c r="E1146" t="str">
        <f>_xlfn.XLOOKUP(D1146,'Ubigeo Departamental'!A:A,'Ubigeo Departamental'!B:B)</f>
        <v>Junín</v>
      </c>
      <c r="F1146" t="str" cm="1">
        <f t="array" ref="F1146">IFERROR(IF(INDEX('CENEPRED DISTRITAL'!$B:$XFD,
            _xlfn.XMATCH($F$1,'CENEPRED DISTRITAL'!$A:$A,0),
            _xlfn.XMATCH(A1146,'CENEPRED DISTRITAL'!$B$1:$XFD$1,0)
        )&lt;&gt;"",        "CON COBERTURA CENEPRED",        "SIN COBERTURA CENEPRED"    ),    "SIN COBERTURA CENEPRED")</f>
        <v>CON COBERTURA CENEPRED</v>
      </c>
      <c r="G1146" t="str" cm="1">
        <f t="array" ref="G1146">IFERROR(
    IF(
        INDEX(
            'CENEPRED DISTRITAL'!$B:$XFD,
            _xlfn.XMATCH($G$1,'CENEPRED DISTRITAL'!$A:$A,0),
            _xlfn.XMATCH(A1146,'CENEPRED DISTRITAL'!$B$1:$XFD$1,0)
        )&lt;&gt;"",
        "CON COBERTURA CENEPRED",
        "SIN COBERTURA CENEPRED"
    ),
    "SIN COBERTURA CENEPRED"
)</f>
        <v>CON COBERTURA CENEPRED</v>
      </c>
      <c r="H1146" t="str" cm="1">
        <f t="array" ref="H1146">IFERROR(
    IF(
        INDEX(
            'CENEPRED DISTRITAL'!$B:$XFD,
            _xlfn.XMATCH($H$1,'CENEPRED DISTRITAL'!$A:$A,0),
            _xlfn.XMATCH(A1146,'CENEPRED DISTRITAL'!$B$1:$XFD$1,0)
        )&lt;&gt;"",
        "CON COBERTURA CENEPRED",
        "SIN COBERTURA CENEPRED"
    ),
    "SIN COBERTURA CENEPRED"
)</f>
        <v>CON COBERTURA CENEPRED</v>
      </c>
    </row>
    <row r="1147" spans="1:8" x14ac:dyDescent="0.35">
      <c r="A1147" s="359">
        <v>120806</v>
      </c>
      <c r="B1147" t="s">
        <v>31601</v>
      </c>
      <c r="C1147">
        <v>1208</v>
      </c>
      <c r="D1147">
        <v>12</v>
      </c>
      <c r="E1147" t="str">
        <f>_xlfn.XLOOKUP(D1147,'Ubigeo Departamental'!A:A,'Ubigeo Departamental'!B:B)</f>
        <v>Junín</v>
      </c>
      <c r="F1147" t="str" cm="1">
        <f t="array" ref="F1147">IFERROR(IF(INDEX('CENEPRED DISTRITAL'!$B:$XFD,
            _xlfn.XMATCH($F$1,'CENEPRED DISTRITAL'!$A:$A,0),
            _xlfn.XMATCH(A1147,'CENEPRED DISTRITAL'!$B$1:$XFD$1,0)
        )&lt;&gt;"",        "CON COBERTURA CENEPRED",        "SIN COBERTURA CENEPRED"    ),    "SIN COBERTURA CENEPRED")</f>
        <v>SIN COBERTURA CENEPRED</v>
      </c>
      <c r="G1147" t="str" cm="1">
        <f t="array" ref="G1147">IFERROR(
    IF(
        INDEX(
            'CENEPRED DISTRITAL'!$B:$XFD,
            _xlfn.XMATCH($G$1,'CENEPRED DISTRITAL'!$A:$A,0),
            _xlfn.XMATCH(A1147,'CENEPRED DISTRITAL'!$B$1:$XFD$1,0)
        )&lt;&gt;"",
        "CON COBERTURA CENEPRED",
        "SIN COBERTURA CENEPRED"
    ),
    "SIN COBERTURA CENEPRED"
)</f>
        <v>SIN COBERTURA CENEPRED</v>
      </c>
      <c r="H1147" t="str" cm="1">
        <f t="array" ref="H1147">IFERROR(
    IF(
        INDEX(
            'CENEPRED DISTRITAL'!$B:$XFD,
            _xlfn.XMATCH($H$1,'CENEPRED DISTRITAL'!$A:$A,0),
            _xlfn.XMATCH(A1147,'CENEPRED DISTRITAL'!$B$1:$XFD$1,0)
        )&lt;&gt;"",
        "CON COBERTURA CENEPRED",
        "SIN COBERTURA CENEPRED"
    ),
    "SIN COBERTURA CENEPRED"
)</f>
        <v>SIN COBERTURA CENEPRED</v>
      </c>
    </row>
    <row r="1148" spans="1:8" x14ac:dyDescent="0.35">
      <c r="A1148" s="359">
        <v>120807</v>
      </c>
      <c r="B1148" t="s">
        <v>36969</v>
      </c>
      <c r="C1148">
        <v>1208</v>
      </c>
      <c r="D1148">
        <v>12</v>
      </c>
      <c r="E1148" t="str">
        <f>_xlfn.XLOOKUP(D1148,'Ubigeo Departamental'!A:A,'Ubigeo Departamental'!B:B)</f>
        <v>Junín</v>
      </c>
      <c r="F1148" t="str" cm="1">
        <f t="array" ref="F1148">IFERROR(IF(INDEX('CENEPRED DISTRITAL'!$B:$XFD,
            _xlfn.XMATCH($F$1,'CENEPRED DISTRITAL'!$A:$A,0),
            _xlfn.XMATCH(A1148,'CENEPRED DISTRITAL'!$B$1:$XFD$1,0)
        )&lt;&gt;"",        "CON COBERTURA CENEPRED",        "SIN COBERTURA CENEPRED"    ),    "SIN COBERTURA CENEPRED")</f>
        <v>CON COBERTURA CENEPRED</v>
      </c>
      <c r="G1148" t="str" cm="1">
        <f t="array" ref="G1148">IFERROR(
    IF(
        INDEX(
            'CENEPRED DISTRITAL'!$B:$XFD,
            _xlfn.XMATCH($G$1,'CENEPRED DISTRITAL'!$A:$A,0),
            _xlfn.XMATCH(A1148,'CENEPRED DISTRITAL'!$B$1:$XFD$1,0)
        )&lt;&gt;"",
        "CON COBERTURA CENEPRED",
        "SIN COBERTURA CENEPRED"
    ),
    "SIN COBERTURA CENEPRED"
)</f>
        <v>CON COBERTURA CENEPRED</v>
      </c>
      <c r="H1148" t="str" cm="1">
        <f t="array" ref="H1148">IFERROR(
    IF(
        INDEX(
            'CENEPRED DISTRITAL'!$B:$XFD,
            _xlfn.XMATCH($H$1,'CENEPRED DISTRITAL'!$A:$A,0),
            _xlfn.XMATCH(A1148,'CENEPRED DISTRITAL'!$B$1:$XFD$1,0)
        )&lt;&gt;"",
        "CON COBERTURA CENEPRED",
        "SIN COBERTURA CENEPRED"
    ),
    "SIN COBERTURA CENEPRED"
)</f>
        <v>CON COBERTURA CENEPRED</v>
      </c>
    </row>
    <row r="1149" spans="1:8" x14ac:dyDescent="0.35">
      <c r="A1149" s="359">
        <v>120808</v>
      </c>
      <c r="B1149" t="s">
        <v>36970</v>
      </c>
      <c r="C1149">
        <v>1208</v>
      </c>
      <c r="D1149">
        <v>12</v>
      </c>
      <c r="E1149" t="str">
        <f>_xlfn.XLOOKUP(D1149,'Ubigeo Departamental'!A:A,'Ubigeo Departamental'!B:B)</f>
        <v>Junín</v>
      </c>
      <c r="F1149" t="str" cm="1">
        <f t="array" ref="F1149">IFERROR(IF(INDEX('CENEPRED DISTRITAL'!$B:$XFD,
            _xlfn.XMATCH($F$1,'CENEPRED DISTRITAL'!$A:$A,0),
            _xlfn.XMATCH(A1149,'CENEPRED DISTRITAL'!$B$1:$XFD$1,0)
        )&lt;&gt;"",        "CON COBERTURA CENEPRED",        "SIN COBERTURA CENEPRED"    ),    "SIN COBERTURA CENEPRED")</f>
        <v>SIN COBERTURA CENEPRED</v>
      </c>
      <c r="G1149" t="str" cm="1">
        <f t="array" ref="G1149">IFERROR(
    IF(
        INDEX(
            'CENEPRED DISTRITAL'!$B:$XFD,
            _xlfn.XMATCH($G$1,'CENEPRED DISTRITAL'!$A:$A,0),
            _xlfn.XMATCH(A1149,'CENEPRED DISTRITAL'!$B$1:$XFD$1,0)
        )&lt;&gt;"",
        "CON COBERTURA CENEPRED",
        "SIN COBERTURA CENEPRED"
    ),
    "SIN COBERTURA CENEPRED"
)</f>
        <v>SIN COBERTURA CENEPRED</v>
      </c>
      <c r="H1149" t="str" cm="1">
        <f t="array" ref="H1149">IFERROR(
    IF(
        INDEX(
            'CENEPRED DISTRITAL'!$B:$XFD,
            _xlfn.XMATCH($H$1,'CENEPRED DISTRITAL'!$A:$A,0),
            _xlfn.XMATCH(A1149,'CENEPRED DISTRITAL'!$B$1:$XFD$1,0)
        )&lt;&gt;"",
        "CON COBERTURA CENEPRED",
        "SIN COBERTURA CENEPRED"
    ),
    "SIN COBERTURA CENEPRED"
)</f>
        <v>SIN COBERTURA CENEPRED</v>
      </c>
    </row>
    <row r="1150" spans="1:8" x14ac:dyDescent="0.35">
      <c r="A1150" s="359">
        <v>120809</v>
      </c>
      <c r="B1150" t="s">
        <v>36971</v>
      </c>
      <c r="C1150">
        <v>1208</v>
      </c>
      <c r="D1150">
        <v>12</v>
      </c>
      <c r="E1150" t="str">
        <f>_xlfn.XLOOKUP(D1150,'Ubigeo Departamental'!A:A,'Ubigeo Departamental'!B:B)</f>
        <v>Junín</v>
      </c>
      <c r="F1150" t="str" cm="1">
        <f t="array" ref="F1150">IFERROR(IF(INDEX('CENEPRED DISTRITAL'!$B:$XFD,
            _xlfn.XMATCH($F$1,'CENEPRED DISTRITAL'!$A:$A,0),
            _xlfn.XMATCH(A1150,'CENEPRED DISTRITAL'!$B$1:$XFD$1,0)
        )&lt;&gt;"",        "CON COBERTURA CENEPRED",        "SIN COBERTURA CENEPRED"    ),    "SIN COBERTURA CENEPRED")</f>
        <v>SIN COBERTURA CENEPRED</v>
      </c>
      <c r="G1150" t="str" cm="1">
        <f t="array" ref="G1150">IFERROR(
    IF(
        INDEX(
            'CENEPRED DISTRITAL'!$B:$XFD,
            _xlfn.XMATCH($G$1,'CENEPRED DISTRITAL'!$A:$A,0),
            _xlfn.XMATCH(A1150,'CENEPRED DISTRITAL'!$B$1:$XFD$1,0)
        )&lt;&gt;"",
        "CON COBERTURA CENEPRED",
        "SIN COBERTURA CENEPRED"
    ),
    "SIN COBERTURA CENEPRED"
)</f>
        <v>SIN COBERTURA CENEPRED</v>
      </c>
      <c r="H1150" t="str" cm="1">
        <f t="array" ref="H1150">IFERROR(
    IF(
        INDEX(
            'CENEPRED DISTRITAL'!$B:$XFD,
            _xlfn.XMATCH($H$1,'CENEPRED DISTRITAL'!$A:$A,0),
            _xlfn.XMATCH(A1150,'CENEPRED DISTRITAL'!$B$1:$XFD$1,0)
        )&lt;&gt;"",
        "CON COBERTURA CENEPRED",
        "SIN COBERTURA CENEPRED"
    ),
    "SIN COBERTURA CENEPRED"
)</f>
        <v>SIN COBERTURA CENEPRED</v>
      </c>
    </row>
    <row r="1151" spans="1:8" x14ac:dyDescent="0.35">
      <c r="A1151" s="359">
        <v>120810</v>
      </c>
      <c r="B1151" t="s">
        <v>31669</v>
      </c>
      <c r="C1151">
        <v>1208</v>
      </c>
      <c r="D1151">
        <v>12</v>
      </c>
      <c r="E1151" t="str">
        <f>_xlfn.XLOOKUP(D1151,'Ubigeo Departamental'!A:A,'Ubigeo Departamental'!B:B)</f>
        <v>Junín</v>
      </c>
      <c r="F1151" t="str" cm="1">
        <f t="array" ref="F1151">IFERROR(IF(INDEX('CENEPRED DISTRITAL'!$B:$XFD,
            _xlfn.XMATCH($F$1,'CENEPRED DISTRITAL'!$A:$A,0),
            _xlfn.XMATCH(A1151,'CENEPRED DISTRITAL'!$B$1:$XFD$1,0)
        )&lt;&gt;"",        "CON COBERTURA CENEPRED",        "SIN COBERTURA CENEPRED"    ),    "SIN COBERTURA CENEPRED")</f>
        <v>CON COBERTURA CENEPRED</v>
      </c>
      <c r="G1151" t="str" cm="1">
        <f t="array" ref="G1151">IFERROR(
    IF(
        INDEX(
            'CENEPRED DISTRITAL'!$B:$XFD,
            _xlfn.XMATCH($G$1,'CENEPRED DISTRITAL'!$A:$A,0),
            _xlfn.XMATCH(A1151,'CENEPRED DISTRITAL'!$B$1:$XFD$1,0)
        )&lt;&gt;"",
        "CON COBERTURA CENEPRED",
        "SIN COBERTURA CENEPRED"
    ),
    "SIN COBERTURA CENEPRED"
)</f>
        <v>CON COBERTURA CENEPRED</v>
      </c>
      <c r="H1151" t="str" cm="1">
        <f t="array" ref="H1151">IFERROR(
    IF(
        INDEX(
            'CENEPRED DISTRITAL'!$B:$XFD,
            _xlfn.XMATCH($H$1,'CENEPRED DISTRITAL'!$A:$A,0),
            _xlfn.XMATCH(A1151,'CENEPRED DISTRITAL'!$B$1:$XFD$1,0)
        )&lt;&gt;"",
        "CON COBERTURA CENEPRED",
        "SIN COBERTURA CENEPRED"
    ),
    "SIN COBERTURA CENEPRED"
)</f>
        <v>CON COBERTURA CENEPRED</v>
      </c>
    </row>
    <row r="1152" spans="1:8" x14ac:dyDescent="0.35">
      <c r="A1152" s="359">
        <v>120901</v>
      </c>
      <c r="B1152" t="s">
        <v>31663</v>
      </c>
      <c r="C1152">
        <v>1209</v>
      </c>
      <c r="D1152">
        <v>12</v>
      </c>
      <c r="E1152" t="str">
        <f>_xlfn.XLOOKUP(D1152,'Ubigeo Departamental'!A:A,'Ubigeo Departamental'!B:B)</f>
        <v>Junín</v>
      </c>
      <c r="F1152" t="str" cm="1">
        <f t="array" ref="F1152">IFERROR(IF(INDEX('CENEPRED DISTRITAL'!$B:$XFD,
            _xlfn.XMATCH($F$1,'CENEPRED DISTRITAL'!$A:$A,0),
            _xlfn.XMATCH(A1152,'CENEPRED DISTRITAL'!$B$1:$XFD$1,0)
        )&lt;&gt;"",        "CON COBERTURA CENEPRED",        "SIN COBERTURA CENEPRED"    ),    "SIN COBERTURA CENEPRED")</f>
        <v>CON COBERTURA CENEPRED</v>
      </c>
      <c r="G1152" t="str" cm="1">
        <f t="array" ref="G1152">IFERROR(
    IF(
        INDEX(
            'CENEPRED DISTRITAL'!$B:$XFD,
            _xlfn.XMATCH($G$1,'CENEPRED DISTRITAL'!$A:$A,0),
            _xlfn.XMATCH(A1152,'CENEPRED DISTRITAL'!$B$1:$XFD$1,0)
        )&lt;&gt;"",
        "CON COBERTURA CENEPRED",
        "SIN COBERTURA CENEPRED"
    ),
    "SIN COBERTURA CENEPRED"
)</f>
        <v>CON COBERTURA CENEPRED</v>
      </c>
      <c r="H1152" t="str" cm="1">
        <f t="array" ref="H1152">IFERROR(
    IF(
        INDEX(
            'CENEPRED DISTRITAL'!$B:$XFD,
            _xlfn.XMATCH($H$1,'CENEPRED DISTRITAL'!$A:$A,0),
            _xlfn.XMATCH(A1152,'CENEPRED DISTRITAL'!$B$1:$XFD$1,0)
        )&lt;&gt;"",
        "CON COBERTURA CENEPRED",
        "SIN COBERTURA CENEPRED"
    ),
    "SIN COBERTURA CENEPRED"
)</f>
        <v>CON COBERTURA CENEPRED</v>
      </c>
    </row>
    <row r="1153" spans="1:8" x14ac:dyDescent="0.35">
      <c r="A1153" s="359">
        <v>120902</v>
      </c>
      <c r="B1153" t="s">
        <v>36972</v>
      </c>
      <c r="C1153">
        <v>1209</v>
      </c>
      <c r="D1153">
        <v>12</v>
      </c>
      <c r="E1153" t="str">
        <f>_xlfn.XLOOKUP(D1153,'Ubigeo Departamental'!A:A,'Ubigeo Departamental'!B:B)</f>
        <v>Junín</v>
      </c>
      <c r="F1153" t="str" cm="1">
        <f t="array" ref="F1153">IFERROR(IF(INDEX('CENEPRED DISTRITAL'!$B:$XFD,
            _xlfn.XMATCH($F$1,'CENEPRED DISTRITAL'!$A:$A,0),
            _xlfn.XMATCH(A1153,'CENEPRED DISTRITAL'!$B$1:$XFD$1,0)
        )&lt;&gt;"",        "CON COBERTURA CENEPRED",        "SIN COBERTURA CENEPRED"    ),    "SIN COBERTURA CENEPRED")</f>
        <v>SIN COBERTURA CENEPRED</v>
      </c>
      <c r="G1153" t="str" cm="1">
        <f t="array" ref="G1153">IFERROR(
    IF(
        INDEX(
            'CENEPRED DISTRITAL'!$B:$XFD,
            _xlfn.XMATCH($G$1,'CENEPRED DISTRITAL'!$A:$A,0),
            _xlfn.XMATCH(A1153,'CENEPRED DISTRITAL'!$B$1:$XFD$1,0)
        )&lt;&gt;"",
        "CON COBERTURA CENEPRED",
        "SIN COBERTURA CENEPRED"
    ),
    "SIN COBERTURA CENEPRED"
)</f>
        <v>SIN COBERTURA CENEPRED</v>
      </c>
      <c r="H1153" t="str" cm="1">
        <f t="array" ref="H1153">IFERROR(
    IF(
        INDEX(
            'CENEPRED DISTRITAL'!$B:$XFD,
            _xlfn.XMATCH($H$1,'CENEPRED DISTRITAL'!$A:$A,0),
            _xlfn.XMATCH(A1153,'CENEPRED DISTRITAL'!$B$1:$XFD$1,0)
        )&lt;&gt;"",
        "CON COBERTURA CENEPRED",
        "SIN COBERTURA CENEPRED"
    ),
    "SIN COBERTURA CENEPRED"
)</f>
        <v>SIN COBERTURA CENEPRED</v>
      </c>
    </row>
    <row r="1154" spans="1:8" x14ac:dyDescent="0.35">
      <c r="A1154" s="359">
        <v>120903</v>
      </c>
      <c r="B1154" t="s">
        <v>34237</v>
      </c>
      <c r="C1154">
        <v>1209</v>
      </c>
      <c r="D1154">
        <v>12</v>
      </c>
      <c r="E1154" t="str">
        <f>_xlfn.XLOOKUP(D1154,'Ubigeo Departamental'!A:A,'Ubigeo Departamental'!B:B)</f>
        <v>Junín</v>
      </c>
      <c r="F1154" t="str" cm="1">
        <f t="array" ref="F1154">IFERROR(IF(INDEX('CENEPRED DISTRITAL'!$B:$XFD,
            _xlfn.XMATCH($F$1,'CENEPRED DISTRITAL'!$A:$A,0),
            _xlfn.XMATCH(A1154,'CENEPRED DISTRITAL'!$B$1:$XFD$1,0)
        )&lt;&gt;"",        "CON COBERTURA CENEPRED",        "SIN COBERTURA CENEPRED"    ),    "SIN COBERTURA CENEPRED")</f>
        <v>SIN COBERTURA CENEPRED</v>
      </c>
      <c r="G1154" t="str" cm="1">
        <f t="array" ref="G1154">IFERROR(
    IF(
        INDEX(
            'CENEPRED DISTRITAL'!$B:$XFD,
            _xlfn.XMATCH($G$1,'CENEPRED DISTRITAL'!$A:$A,0),
            _xlfn.XMATCH(A1154,'CENEPRED DISTRITAL'!$B$1:$XFD$1,0)
        )&lt;&gt;"",
        "CON COBERTURA CENEPRED",
        "SIN COBERTURA CENEPRED"
    ),
    "SIN COBERTURA CENEPRED"
)</f>
        <v>SIN COBERTURA CENEPRED</v>
      </c>
      <c r="H1154" t="str" cm="1">
        <f t="array" ref="H1154">IFERROR(
    IF(
        INDEX(
            'CENEPRED DISTRITAL'!$B:$XFD,
            _xlfn.XMATCH($H$1,'CENEPRED DISTRITAL'!$A:$A,0),
            _xlfn.XMATCH(A1154,'CENEPRED DISTRITAL'!$B$1:$XFD$1,0)
        )&lt;&gt;"",
        "CON COBERTURA CENEPRED",
        "SIN COBERTURA CENEPRED"
    ),
    "SIN COBERTURA CENEPRED"
)</f>
        <v>SIN COBERTURA CENEPRED</v>
      </c>
    </row>
    <row r="1155" spans="1:8" x14ac:dyDescent="0.35">
      <c r="A1155" s="359">
        <v>120904</v>
      </c>
      <c r="B1155" t="s">
        <v>34506</v>
      </c>
      <c r="C1155">
        <v>1209</v>
      </c>
      <c r="D1155">
        <v>12</v>
      </c>
      <c r="E1155" t="str">
        <f>_xlfn.XLOOKUP(D1155,'Ubigeo Departamental'!A:A,'Ubigeo Departamental'!B:B)</f>
        <v>Junín</v>
      </c>
      <c r="F1155" t="str" cm="1">
        <f t="array" ref="F1155">IFERROR(IF(INDEX('CENEPRED DISTRITAL'!$B:$XFD,
            _xlfn.XMATCH($F$1,'CENEPRED DISTRITAL'!$A:$A,0),
            _xlfn.XMATCH(A1155,'CENEPRED DISTRITAL'!$B$1:$XFD$1,0)
        )&lt;&gt;"",        "CON COBERTURA CENEPRED",        "SIN COBERTURA CENEPRED"    ),    "SIN COBERTURA CENEPRED")</f>
        <v>SIN COBERTURA CENEPRED</v>
      </c>
      <c r="G1155" t="str" cm="1">
        <f t="array" ref="G1155">IFERROR(
    IF(
        INDEX(
            'CENEPRED DISTRITAL'!$B:$XFD,
            _xlfn.XMATCH($G$1,'CENEPRED DISTRITAL'!$A:$A,0),
            _xlfn.XMATCH(A1155,'CENEPRED DISTRITAL'!$B$1:$XFD$1,0)
        )&lt;&gt;"",
        "CON COBERTURA CENEPRED",
        "SIN COBERTURA CENEPRED"
    ),
    "SIN COBERTURA CENEPRED"
)</f>
        <v>SIN COBERTURA CENEPRED</v>
      </c>
      <c r="H1155" t="str" cm="1">
        <f t="array" ref="H1155">IFERROR(
    IF(
        INDEX(
            'CENEPRED DISTRITAL'!$B:$XFD,
            _xlfn.XMATCH($H$1,'CENEPRED DISTRITAL'!$A:$A,0),
            _xlfn.XMATCH(A1155,'CENEPRED DISTRITAL'!$B$1:$XFD$1,0)
        )&lt;&gt;"",
        "CON COBERTURA CENEPRED",
        "SIN COBERTURA CENEPRED"
    ),
    "SIN COBERTURA CENEPRED"
)</f>
        <v>SIN COBERTURA CENEPRED</v>
      </c>
    </row>
    <row r="1156" spans="1:8" x14ac:dyDescent="0.35">
      <c r="A1156" s="359">
        <v>120905</v>
      </c>
      <c r="B1156" t="s">
        <v>34139</v>
      </c>
      <c r="C1156">
        <v>1209</v>
      </c>
      <c r="D1156">
        <v>12</v>
      </c>
      <c r="E1156" t="str">
        <f>_xlfn.XLOOKUP(D1156,'Ubigeo Departamental'!A:A,'Ubigeo Departamental'!B:B)</f>
        <v>Junín</v>
      </c>
      <c r="F1156" t="str" cm="1">
        <f t="array" ref="F1156">IFERROR(IF(INDEX('CENEPRED DISTRITAL'!$B:$XFD,
            _xlfn.XMATCH($F$1,'CENEPRED DISTRITAL'!$A:$A,0),
            _xlfn.XMATCH(A1156,'CENEPRED DISTRITAL'!$B$1:$XFD$1,0)
        )&lt;&gt;"",        "CON COBERTURA CENEPRED",        "SIN COBERTURA CENEPRED"    ),    "SIN COBERTURA CENEPRED")</f>
        <v>SIN COBERTURA CENEPRED</v>
      </c>
      <c r="G1156" t="str" cm="1">
        <f t="array" ref="G1156">IFERROR(
    IF(
        INDEX(
            'CENEPRED DISTRITAL'!$B:$XFD,
            _xlfn.XMATCH($G$1,'CENEPRED DISTRITAL'!$A:$A,0),
            _xlfn.XMATCH(A1156,'CENEPRED DISTRITAL'!$B$1:$XFD$1,0)
        )&lt;&gt;"",
        "CON COBERTURA CENEPRED",
        "SIN COBERTURA CENEPRED"
    ),
    "SIN COBERTURA CENEPRED"
)</f>
        <v>SIN COBERTURA CENEPRED</v>
      </c>
      <c r="H1156" t="str" cm="1">
        <f t="array" ref="H1156">IFERROR(
    IF(
        INDEX(
            'CENEPRED DISTRITAL'!$B:$XFD,
            _xlfn.XMATCH($H$1,'CENEPRED DISTRITAL'!$A:$A,0),
            _xlfn.XMATCH(A1156,'CENEPRED DISTRITAL'!$B$1:$XFD$1,0)
        )&lt;&gt;"",
        "CON COBERTURA CENEPRED",
        "SIN COBERTURA CENEPRED"
    ),
    "SIN COBERTURA CENEPRED"
)</f>
        <v>SIN COBERTURA CENEPRED</v>
      </c>
    </row>
    <row r="1157" spans="1:8" x14ac:dyDescent="0.35">
      <c r="A1157" s="359">
        <v>120906</v>
      </c>
      <c r="B1157" t="s">
        <v>36973</v>
      </c>
      <c r="C1157">
        <v>1209</v>
      </c>
      <c r="D1157">
        <v>12</v>
      </c>
      <c r="E1157" t="str">
        <f>_xlfn.XLOOKUP(D1157,'Ubigeo Departamental'!A:A,'Ubigeo Departamental'!B:B)</f>
        <v>Junín</v>
      </c>
      <c r="F1157" t="str" cm="1">
        <f t="array" ref="F1157">IFERROR(IF(INDEX('CENEPRED DISTRITAL'!$B:$XFD,
            _xlfn.XMATCH($F$1,'CENEPRED DISTRITAL'!$A:$A,0),
            _xlfn.XMATCH(A1157,'CENEPRED DISTRITAL'!$B$1:$XFD$1,0)
        )&lt;&gt;"",        "CON COBERTURA CENEPRED",        "SIN COBERTURA CENEPRED"    ),    "SIN COBERTURA CENEPRED")</f>
        <v>SIN COBERTURA CENEPRED</v>
      </c>
      <c r="G1157" t="str" cm="1">
        <f t="array" ref="G1157">IFERROR(
    IF(
        INDEX(
            'CENEPRED DISTRITAL'!$B:$XFD,
            _xlfn.XMATCH($G$1,'CENEPRED DISTRITAL'!$A:$A,0),
            _xlfn.XMATCH(A1157,'CENEPRED DISTRITAL'!$B$1:$XFD$1,0)
        )&lt;&gt;"",
        "CON COBERTURA CENEPRED",
        "SIN COBERTURA CENEPRED"
    ),
    "SIN COBERTURA CENEPRED"
)</f>
        <v>SIN COBERTURA CENEPRED</v>
      </c>
      <c r="H1157" t="str" cm="1">
        <f t="array" ref="H1157">IFERROR(
    IF(
        INDEX(
            'CENEPRED DISTRITAL'!$B:$XFD,
            _xlfn.XMATCH($H$1,'CENEPRED DISTRITAL'!$A:$A,0),
            _xlfn.XMATCH(A1157,'CENEPRED DISTRITAL'!$B$1:$XFD$1,0)
        )&lt;&gt;"",
        "CON COBERTURA CENEPRED",
        "SIN COBERTURA CENEPRED"
    ),
    "SIN COBERTURA CENEPRED"
)</f>
        <v>SIN COBERTURA CENEPRED</v>
      </c>
    </row>
    <row r="1158" spans="1:8" x14ac:dyDescent="0.35">
      <c r="A1158" s="359">
        <v>120907</v>
      </c>
      <c r="B1158" t="s">
        <v>36974</v>
      </c>
      <c r="C1158">
        <v>1209</v>
      </c>
      <c r="D1158">
        <v>12</v>
      </c>
      <c r="E1158" t="str">
        <f>_xlfn.XLOOKUP(D1158,'Ubigeo Departamental'!A:A,'Ubigeo Departamental'!B:B)</f>
        <v>Junín</v>
      </c>
      <c r="F1158" t="str" cm="1">
        <f t="array" ref="F1158">IFERROR(IF(INDEX('CENEPRED DISTRITAL'!$B:$XFD,
            _xlfn.XMATCH($F$1,'CENEPRED DISTRITAL'!$A:$A,0),
            _xlfn.XMATCH(A1158,'CENEPRED DISTRITAL'!$B$1:$XFD$1,0)
        )&lt;&gt;"",        "CON COBERTURA CENEPRED",        "SIN COBERTURA CENEPRED"    ),    "SIN COBERTURA CENEPRED")</f>
        <v>SIN COBERTURA CENEPRED</v>
      </c>
      <c r="G1158" t="str" cm="1">
        <f t="array" ref="G1158">IFERROR(
    IF(
        INDEX(
            'CENEPRED DISTRITAL'!$B:$XFD,
            _xlfn.XMATCH($G$1,'CENEPRED DISTRITAL'!$A:$A,0),
            _xlfn.XMATCH(A1158,'CENEPRED DISTRITAL'!$B$1:$XFD$1,0)
        )&lt;&gt;"",
        "CON COBERTURA CENEPRED",
        "SIN COBERTURA CENEPRED"
    ),
    "SIN COBERTURA CENEPRED"
)</f>
        <v>SIN COBERTURA CENEPRED</v>
      </c>
      <c r="H1158" t="str" cm="1">
        <f t="array" ref="H1158">IFERROR(
    IF(
        INDEX(
            'CENEPRED DISTRITAL'!$B:$XFD,
            _xlfn.XMATCH($H$1,'CENEPRED DISTRITAL'!$A:$A,0),
            _xlfn.XMATCH(A1158,'CENEPRED DISTRITAL'!$B$1:$XFD$1,0)
        )&lt;&gt;"",
        "CON COBERTURA CENEPRED",
        "SIN COBERTURA CENEPRED"
    ),
    "SIN COBERTURA CENEPRED"
)</f>
        <v>SIN COBERTURA CENEPRED</v>
      </c>
    </row>
    <row r="1159" spans="1:8" x14ac:dyDescent="0.35">
      <c r="A1159" s="359">
        <v>120908</v>
      </c>
      <c r="B1159" t="s">
        <v>36975</v>
      </c>
      <c r="C1159">
        <v>1209</v>
      </c>
      <c r="D1159">
        <v>12</v>
      </c>
      <c r="E1159" t="str">
        <f>_xlfn.XLOOKUP(D1159,'Ubigeo Departamental'!A:A,'Ubigeo Departamental'!B:B)</f>
        <v>Junín</v>
      </c>
      <c r="F1159" t="str" cm="1">
        <f t="array" ref="F1159">IFERROR(IF(INDEX('CENEPRED DISTRITAL'!$B:$XFD,
            _xlfn.XMATCH($F$1,'CENEPRED DISTRITAL'!$A:$A,0),
            _xlfn.XMATCH(A1159,'CENEPRED DISTRITAL'!$B$1:$XFD$1,0)
        )&lt;&gt;"",        "CON COBERTURA CENEPRED",        "SIN COBERTURA CENEPRED"    ),    "SIN COBERTURA CENEPRED")</f>
        <v>SIN COBERTURA CENEPRED</v>
      </c>
      <c r="G1159" t="str" cm="1">
        <f t="array" ref="G1159">IFERROR(
    IF(
        INDEX(
            'CENEPRED DISTRITAL'!$B:$XFD,
            _xlfn.XMATCH($G$1,'CENEPRED DISTRITAL'!$A:$A,0),
            _xlfn.XMATCH(A1159,'CENEPRED DISTRITAL'!$B$1:$XFD$1,0)
        )&lt;&gt;"",
        "CON COBERTURA CENEPRED",
        "SIN COBERTURA CENEPRED"
    ),
    "SIN COBERTURA CENEPRED"
)</f>
        <v>SIN COBERTURA CENEPRED</v>
      </c>
      <c r="H1159" t="str" cm="1">
        <f t="array" ref="H1159">IFERROR(
    IF(
        INDEX(
            'CENEPRED DISTRITAL'!$B:$XFD,
            _xlfn.XMATCH($H$1,'CENEPRED DISTRITAL'!$A:$A,0),
            _xlfn.XMATCH(A1159,'CENEPRED DISTRITAL'!$B$1:$XFD$1,0)
        )&lt;&gt;"",
        "CON COBERTURA CENEPRED",
        "SIN COBERTURA CENEPRED"
    ),
    "SIN COBERTURA CENEPRED"
)</f>
        <v>SIN COBERTURA CENEPRED</v>
      </c>
    </row>
    <row r="1160" spans="1:8" x14ac:dyDescent="0.35">
      <c r="A1160" s="359">
        <v>120909</v>
      </c>
      <c r="B1160" t="s">
        <v>31798</v>
      </c>
      <c r="C1160">
        <v>1209</v>
      </c>
      <c r="D1160">
        <v>12</v>
      </c>
      <c r="E1160" t="str">
        <f>_xlfn.XLOOKUP(D1160,'Ubigeo Departamental'!A:A,'Ubigeo Departamental'!B:B)</f>
        <v>Junín</v>
      </c>
      <c r="F1160" t="str" cm="1">
        <f t="array" ref="F1160">IFERROR(IF(INDEX('CENEPRED DISTRITAL'!$B:$XFD,
            _xlfn.XMATCH($F$1,'CENEPRED DISTRITAL'!$A:$A,0),
            _xlfn.XMATCH(A1160,'CENEPRED DISTRITAL'!$B$1:$XFD$1,0)
        )&lt;&gt;"",        "CON COBERTURA CENEPRED",        "SIN COBERTURA CENEPRED"    ),    "SIN COBERTURA CENEPRED")</f>
        <v>SIN COBERTURA CENEPRED</v>
      </c>
      <c r="G1160" t="str" cm="1">
        <f t="array" ref="G1160">IFERROR(
    IF(
        INDEX(
            'CENEPRED DISTRITAL'!$B:$XFD,
            _xlfn.XMATCH($G$1,'CENEPRED DISTRITAL'!$A:$A,0),
            _xlfn.XMATCH(A1160,'CENEPRED DISTRITAL'!$B$1:$XFD$1,0)
        )&lt;&gt;"",
        "CON COBERTURA CENEPRED",
        "SIN COBERTURA CENEPRED"
    ),
    "SIN COBERTURA CENEPRED"
)</f>
        <v>SIN COBERTURA CENEPRED</v>
      </c>
      <c r="H1160" t="str" cm="1">
        <f t="array" ref="H1160">IFERROR(
    IF(
        INDEX(
            'CENEPRED DISTRITAL'!$B:$XFD,
            _xlfn.XMATCH($H$1,'CENEPRED DISTRITAL'!$A:$A,0),
            _xlfn.XMATCH(A1160,'CENEPRED DISTRITAL'!$B$1:$XFD$1,0)
        )&lt;&gt;"",
        "CON COBERTURA CENEPRED",
        "SIN COBERTURA CENEPRED"
    ),
    "SIN COBERTURA CENEPRED"
)</f>
        <v>SIN COBERTURA CENEPRED</v>
      </c>
    </row>
    <row r="1161" spans="1:8" x14ac:dyDescent="0.35">
      <c r="A1161" s="359">
        <v>130101</v>
      </c>
      <c r="B1161" t="s">
        <v>31684</v>
      </c>
      <c r="C1161">
        <v>1301</v>
      </c>
      <c r="D1161">
        <v>13</v>
      </c>
      <c r="E1161" t="str">
        <f>_xlfn.XLOOKUP(D1161,'Ubigeo Departamental'!A:A,'Ubigeo Departamental'!B:B)</f>
        <v>La Libertad</v>
      </c>
      <c r="F1161" t="str" cm="1">
        <f t="array" ref="F1161">IFERROR(IF(INDEX('CENEPRED DISTRITAL'!$B:$XFD,
            _xlfn.XMATCH($F$1,'CENEPRED DISTRITAL'!$A:$A,0),
            _xlfn.XMATCH(A1161,'CENEPRED DISTRITAL'!$B$1:$XFD$1,0)
        )&lt;&gt;"",        "CON COBERTURA CENEPRED",        "SIN COBERTURA CENEPRED"    ),    "SIN COBERTURA CENEPRED")</f>
        <v>CON COBERTURA CENEPRED</v>
      </c>
      <c r="G1161" t="str" cm="1">
        <f t="array" ref="G1161">IFERROR(
    IF(
        INDEX(
            'CENEPRED DISTRITAL'!$B:$XFD,
            _xlfn.XMATCH($G$1,'CENEPRED DISTRITAL'!$A:$A,0),
            _xlfn.XMATCH(A1161,'CENEPRED DISTRITAL'!$B$1:$XFD$1,0)
        )&lt;&gt;"",
        "CON COBERTURA CENEPRED",
        "SIN COBERTURA CENEPRED"
    ),
    "SIN COBERTURA CENEPRED"
)</f>
        <v>CON COBERTURA CENEPRED</v>
      </c>
      <c r="H1161" t="str" cm="1">
        <f t="array" ref="H1161">IFERROR(
    IF(
        INDEX(
            'CENEPRED DISTRITAL'!$B:$XFD,
            _xlfn.XMATCH($H$1,'CENEPRED DISTRITAL'!$A:$A,0),
            _xlfn.XMATCH(A1161,'CENEPRED DISTRITAL'!$B$1:$XFD$1,0)
        )&lt;&gt;"",
        "CON COBERTURA CENEPRED",
        "SIN COBERTURA CENEPRED"
    ),
    "SIN COBERTURA CENEPRED"
)</f>
        <v>SIN COBERTURA CENEPRED</v>
      </c>
    </row>
    <row r="1162" spans="1:8" x14ac:dyDescent="0.35">
      <c r="A1162" s="359">
        <v>130102</v>
      </c>
      <c r="B1162" t="s">
        <v>31685</v>
      </c>
      <c r="C1162">
        <v>1301</v>
      </c>
      <c r="D1162">
        <v>13</v>
      </c>
      <c r="E1162" t="str">
        <f>_xlfn.XLOOKUP(D1162,'Ubigeo Departamental'!A:A,'Ubigeo Departamental'!B:B)</f>
        <v>La Libertad</v>
      </c>
      <c r="F1162" t="str" cm="1">
        <f t="array" ref="F1162">IFERROR(IF(INDEX('CENEPRED DISTRITAL'!$B:$XFD,
            _xlfn.XMATCH($F$1,'CENEPRED DISTRITAL'!$A:$A,0),
            _xlfn.XMATCH(A1162,'CENEPRED DISTRITAL'!$B$1:$XFD$1,0)
        )&lt;&gt;"",        "CON COBERTURA CENEPRED",        "SIN COBERTURA CENEPRED"    ),    "SIN COBERTURA CENEPRED")</f>
        <v>CON COBERTURA CENEPRED</v>
      </c>
      <c r="G1162" t="str" cm="1">
        <f t="array" ref="G1162">IFERROR(
    IF(
        INDEX(
            'CENEPRED DISTRITAL'!$B:$XFD,
            _xlfn.XMATCH($G$1,'CENEPRED DISTRITAL'!$A:$A,0),
            _xlfn.XMATCH(A1162,'CENEPRED DISTRITAL'!$B$1:$XFD$1,0)
        )&lt;&gt;"",
        "CON COBERTURA CENEPRED",
        "SIN COBERTURA CENEPRED"
    ),
    "SIN COBERTURA CENEPRED"
)</f>
        <v>CON COBERTURA CENEPRED</v>
      </c>
      <c r="H1162" t="str" cm="1">
        <f t="array" ref="H1162">IFERROR(
    IF(
        INDEX(
            'CENEPRED DISTRITAL'!$B:$XFD,
            _xlfn.XMATCH($H$1,'CENEPRED DISTRITAL'!$A:$A,0),
            _xlfn.XMATCH(A1162,'CENEPRED DISTRITAL'!$B$1:$XFD$1,0)
        )&lt;&gt;"",
        "CON COBERTURA CENEPRED",
        "SIN COBERTURA CENEPRED"
    ),
    "SIN COBERTURA CENEPRED"
)</f>
        <v>SIN COBERTURA CENEPRED</v>
      </c>
    </row>
    <row r="1163" spans="1:8" x14ac:dyDescent="0.35">
      <c r="A1163" s="359">
        <v>130103</v>
      </c>
      <c r="B1163" t="s">
        <v>36976</v>
      </c>
      <c r="C1163">
        <v>1301</v>
      </c>
      <c r="D1163">
        <v>13</v>
      </c>
      <c r="E1163" t="str">
        <f>_xlfn.XLOOKUP(D1163,'Ubigeo Departamental'!A:A,'Ubigeo Departamental'!B:B)</f>
        <v>La Libertad</v>
      </c>
      <c r="F1163" t="str" cm="1">
        <f t="array" ref="F1163">IFERROR(IF(INDEX('CENEPRED DISTRITAL'!$B:$XFD,
            _xlfn.XMATCH($F$1,'CENEPRED DISTRITAL'!$A:$A,0),
            _xlfn.XMATCH(A1163,'CENEPRED DISTRITAL'!$B$1:$XFD$1,0)
        )&lt;&gt;"",        "CON COBERTURA CENEPRED",        "SIN COBERTURA CENEPRED"    ),    "SIN COBERTURA CENEPRED")</f>
        <v>SIN COBERTURA CENEPRED</v>
      </c>
      <c r="G1163" t="str" cm="1">
        <f t="array" ref="G1163">IFERROR(
    IF(
        INDEX(
            'CENEPRED DISTRITAL'!$B:$XFD,
            _xlfn.XMATCH($G$1,'CENEPRED DISTRITAL'!$A:$A,0),
            _xlfn.XMATCH(A1163,'CENEPRED DISTRITAL'!$B$1:$XFD$1,0)
        )&lt;&gt;"",
        "CON COBERTURA CENEPRED",
        "SIN COBERTURA CENEPRED"
    ),
    "SIN COBERTURA CENEPRED"
)</f>
        <v>SIN COBERTURA CENEPRED</v>
      </c>
      <c r="H1163" t="str" cm="1">
        <f t="array" ref="H1163">IFERROR(
    IF(
        INDEX(
            'CENEPRED DISTRITAL'!$B:$XFD,
            _xlfn.XMATCH($H$1,'CENEPRED DISTRITAL'!$A:$A,0),
            _xlfn.XMATCH(A1163,'CENEPRED DISTRITAL'!$B$1:$XFD$1,0)
        )&lt;&gt;"",
        "CON COBERTURA CENEPRED",
        "SIN COBERTURA CENEPRED"
    ),
    "SIN COBERTURA CENEPRED"
)</f>
        <v>SIN COBERTURA CENEPRED</v>
      </c>
    </row>
    <row r="1164" spans="1:8" x14ac:dyDescent="0.35">
      <c r="A1164" s="359">
        <v>130104</v>
      </c>
      <c r="B1164" t="s">
        <v>31687</v>
      </c>
      <c r="C1164">
        <v>1301</v>
      </c>
      <c r="D1164">
        <v>13</v>
      </c>
      <c r="E1164" t="str">
        <f>_xlfn.XLOOKUP(D1164,'Ubigeo Departamental'!A:A,'Ubigeo Departamental'!B:B)</f>
        <v>La Libertad</v>
      </c>
      <c r="F1164" t="str" cm="1">
        <f t="array" ref="F1164">IFERROR(IF(INDEX('CENEPRED DISTRITAL'!$B:$XFD,
            _xlfn.XMATCH($F$1,'CENEPRED DISTRITAL'!$A:$A,0),
            _xlfn.XMATCH(A1164,'CENEPRED DISTRITAL'!$B$1:$XFD$1,0)
        )&lt;&gt;"",        "CON COBERTURA CENEPRED",        "SIN COBERTURA CENEPRED"    ),    "SIN COBERTURA CENEPRED")</f>
        <v>CON COBERTURA CENEPRED</v>
      </c>
      <c r="G1164" t="str" cm="1">
        <f t="array" ref="G1164">IFERROR(
    IF(
        INDEX(
            'CENEPRED DISTRITAL'!$B:$XFD,
            _xlfn.XMATCH($G$1,'CENEPRED DISTRITAL'!$A:$A,0),
            _xlfn.XMATCH(A1164,'CENEPRED DISTRITAL'!$B$1:$XFD$1,0)
        )&lt;&gt;"",
        "CON COBERTURA CENEPRED",
        "SIN COBERTURA CENEPRED"
    ),
    "SIN COBERTURA CENEPRED"
)</f>
        <v>CON COBERTURA CENEPRED</v>
      </c>
      <c r="H1164" t="str" cm="1">
        <f t="array" ref="H1164">IFERROR(
    IF(
        INDEX(
            'CENEPRED DISTRITAL'!$B:$XFD,
            _xlfn.XMATCH($H$1,'CENEPRED DISTRITAL'!$A:$A,0),
            _xlfn.XMATCH(A1164,'CENEPRED DISTRITAL'!$B$1:$XFD$1,0)
        )&lt;&gt;"",
        "CON COBERTURA CENEPRED",
        "SIN COBERTURA CENEPRED"
    ),
    "SIN COBERTURA CENEPRED"
)</f>
        <v>SIN COBERTURA CENEPRED</v>
      </c>
    </row>
    <row r="1165" spans="1:8" x14ac:dyDescent="0.35">
      <c r="A1165" s="359">
        <v>130105</v>
      </c>
      <c r="B1165" t="s">
        <v>31686</v>
      </c>
      <c r="C1165">
        <v>1301</v>
      </c>
      <c r="D1165">
        <v>13</v>
      </c>
      <c r="E1165" t="str">
        <f>_xlfn.XLOOKUP(D1165,'Ubigeo Departamental'!A:A,'Ubigeo Departamental'!B:B)</f>
        <v>La Libertad</v>
      </c>
      <c r="F1165" t="str" cm="1">
        <f t="array" ref="F1165">IFERROR(IF(INDEX('CENEPRED DISTRITAL'!$B:$XFD,
            _xlfn.XMATCH($F$1,'CENEPRED DISTRITAL'!$A:$A,0),
            _xlfn.XMATCH(A1165,'CENEPRED DISTRITAL'!$B$1:$XFD$1,0)
        )&lt;&gt;"",        "CON COBERTURA CENEPRED",        "SIN COBERTURA CENEPRED"    ),    "SIN COBERTURA CENEPRED")</f>
        <v>CON COBERTURA CENEPRED</v>
      </c>
      <c r="G1165" t="str" cm="1">
        <f t="array" ref="G1165">IFERROR(
    IF(
        INDEX(
            'CENEPRED DISTRITAL'!$B:$XFD,
            _xlfn.XMATCH($G$1,'CENEPRED DISTRITAL'!$A:$A,0),
            _xlfn.XMATCH(A1165,'CENEPRED DISTRITAL'!$B$1:$XFD$1,0)
        )&lt;&gt;"",
        "CON COBERTURA CENEPRED",
        "SIN COBERTURA CENEPRED"
    ),
    "SIN COBERTURA CENEPRED"
)</f>
        <v>CON COBERTURA CENEPRED</v>
      </c>
      <c r="H1165" t="str" cm="1">
        <f t="array" ref="H1165">IFERROR(
    IF(
        INDEX(
            'CENEPRED DISTRITAL'!$B:$XFD,
            _xlfn.XMATCH($H$1,'CENEPRED DISTRITAL'!$A:$A,0),
            _xlfn.XMATCH(A1165,'CENEPRED DISTRITAL'!$B$1:$XFD$1,0)
        )&lt;&gt;"",
        "CON COBERTURA CENEPRED",
        "SIN COBERTURA CENEPRED"
    ),
    "SIN COBERTURA CENEPRED"
)</f>
        <v>SIN COBERTURA CENEPRED</v>
      </c>
    </row>
    <row r="1166" spans="1:8" x14ac:dyDescent="0.35">
      <c r="A1166" s="359">
        <v>130106</v>
      </c>
      <c r="B1166" t="s">
        <v>34038</v>
      </c>
      <c r="C1166">
        <v>1301</v>
      </c>
      <c r="D1166">
        <v>13</v>
      </c>
      <c r="E1166" t="str">
        <f>_xlfn.XLOOKUP(D1166,'Ubigeo Departamental'!A:A,'Ubigeo Departamental'!B:B)</f>
        <v>La Libertad</v>
      </c>
      <c r="F1166" t="str" cm="1">
        <f t="array" ref="F1166">IFERROR(IF(INDEX('CENEPRED DISTRITAL'!$B:$XFD,
            _xlfn.XMATCH($F$1,'CENEPRED DISTRITAL'!$A:$A,0),
            _xlfn.XMATCH(A1166,'CENEPRED DISTRITAL'!$B$1:$XFD$1,0)
        )&lt;&gt;"",        "CON COBERTURA CENEPRED",        "SIN COBERTURA CENEPRED"    ),    "SIN COBERTURA CENEPRED")</f>
        <v>SIN COBERTURA CENEPRED</v>
      </c>
      <c r="G1166" t="str" cm="1">
        <f t="array" ref="G1166">IFERROR(
    IF(
        INDEX(
            'CENEPRED DISTRITAL'!$B:$XFD,
            _xlfn.XMATCH($G$1,'CENEPRED DISTRITAL'!$A:$A,0),
            _xlfn.XMATCH(A1166,'CENEPRED DISTRITAL'!$B$1:$XFD$1,0)
        )&lt;&gt;"",
        "CON COBERTURA CENEPRED",
        "SIN COBERTURA CENEPRED"
    ),
    "SIN COBERTURA CENEPRED"
)</f>
        <v>SIN COBERTURA CENEPRED</v>
      </c>
      <c r="H1166" t="str" cm="1">
        <f t="array" ref="H1166">IFERROR(
    IF(
        INDEX(
            'CENEPRED DISTRITAL'!$B:$XFD,
            _xlfn.XMATCH($H$1,'CENEPRED DISTRITAL'!$A:$A,0),
            _xlfn.XMATCH(A1166,'CENEPRED DISTRITAL'!$B$1:$XFD$1,0)
        )&lt;&gt;"",
        "CON COBERTURA CENEPRED",
        "SIN COBERTURA CENEPRED"
    ),
    "SIN COBERTURA CENEPRED"
)</f>
        <v>SIN COBERTURA CENEPRED</v>
      </c>
    </row>
    <row r="1167" spans="1:8" x14ac:dyDescent="0.35">
      <c r="A1167" s="359">
        <v>130107</v>
      </c>
      <c r="B1167" t="s">
        <v>34143</v>
      </c>
      <c r="C1167">
        <v>1301</v>
      </c>
      <c r="D1167">
        <v>13</v>
      </c>
      <c r="E1167" t="str">
        <f>_xlfn.XLOOKUP(D1167,'Ubigeo Departamental'!A:A,'Ubigeo Departamental'!B:B)</f>
        <v>La Libertad</v>
      </c>
      <c r="F1167" t="str" cm="1">
        <f t="array" ref="F1167">IFERROR(IF(INDEX('CENEPRED DISTRITAL'!$B:$XFD,
            _xlfn.XMATCH($F$1,'CENEPRED DISTRITAL'!$A:$A,0),
            _xlfn.XMATCH(A1167,'CENEPRED DISTRITAL'!$B$1:$XFD$1,0)
        )&lt;&gt;"",        "CON COBERTURA CENEPRED",        "SIN COBERTURA CENEPRED"    ),    "SIN COBERTURA CENEPRED")</f>
        <v>CON COBERTURA CENEPRED</v>
      </c>
      <c r="G1167" t="str" cm="1">
        <f t="array" ref="G1167">IFERROR(
    IF(
        INDEX(
            'CENEPRED DISTRITAL'!$B:$XFD,
            _xlfn.XMATCH($G$1,'CENEPRED DISTRITAL'!$A:$A,0),
            _xlfn.XMATCH(A1167,'CENEPRED DISTRITAL'!$B$1:$XFD$1,0)
        )&lt;&gt;"",
        "CON COBERTURA CENEPRED",
        "SIN COBERTURA CENEPRED"
    ),
    "SIN COBERTURA CENEPRED"
)</f>
        <v>CON COBERTURA CENEPRED</v>
      </c>
      <c r="H1167" t="str" cm="1">
        <f t="array" ref="H1167">IFERROR(
    IF(
        INDEX(
            'CENEPRED DISTRITAL'!$B:$XFD,
            _xlfn.XMATCH($H$1,'CENEPRED DISTRITAL'!$A:$A,0),
            _xlfn.XMATCH(A1167,'CENEPRED DISTRITAL'!$B$1:$XFD$1,0)
        )&lt;&gt;"",
        "CON COBERTURA CENEPRED",
        "SIN COBERTURA CENEPRED"
    ),
    "SIN COBERTURA CENEPRED"
)</f>
        <v>SIN COBERTURA CENEPRED</v>
      </c>
    </row>
    <row r="1168" spans="1:8" x14ac:dyDescent="0.35">
      <c r="A1168" s="359">
        <v>130108</v>
      </c>
      <c r="B1168" t="s">
        <v>34282</v>
      </c>
      <c r="C1168">
        <v>1301</v>
      </c>
      <c r="D1168">
        <v>13</v>
      </c>
      <c r="E1168" t="str">
        <f>_xlfn.XLOOKUP(D1168,'Ubigeo Departamental'!A:A,'Ubigeo Departamental'!B:B)</f>
        <v>La Libertad</v>
      </c>
      <c r="F1168" t="str" cm="1">
        <f t="array" ref="F1168">IFERROR(IF(INDEX('CENEPRED DISTRITAL'!$B:$XFD,
            _xlfn.XMATCH($F$1,'CENEPRED DISTRITAL'!$A:$A,0),
            _xlfn.XMATCH(A1168,'CENEPRED DISTRITAL'!$B$1:$XFD$1,0)
        )&lt;&gt;"",        "CON COBERTURA CENEPRED",        "SIN COBERTURA CENEPRED"    ),    "SIN COBERTURA CENEPRED")</f>
        <v>SIN COBERTURA CENEPRED</v>
      </c>
      <c r="G1168" t="str" cm="1">
        <f t="array" ref="G1168">IFERROR(
    IF(
        INDEX(
            'CENEPRED DISTRITAL'!$B:$XFD,
            _xlfn.XMATCH($G$1,'CENEPRED DISTRITAL'!$A:$A,0),
            _xlfn.XMATCH(A1168,'CENEPRED DISTRITAL'!$B$1:$XFD$1,0)
        )&lt;&gt;"",
        "CON COBERTURA CENEPRED",
        "SIN COBERTURA CENEPRED"
    ),
    "SIN COBERTURA CENEPRED"
)</f>
        <v>SIN COBERTURA CENEPRED</v>
      </c>
      <c r="H1168" t="str" cm="1">
        <f t="array" ref="H1168">IFERROR(
    IF(
        INDEX(
            'CENEPRED DISTRITAL'!$B:$XFD,
            _xlfn.XMATCH($H$1,'CENEPRED DISTRITAL'!$A:$A,0),
            _xlfn.XMATCH(A1168,'CENEPRED DISTRITAL'!$B$1:$XFD$1,0)
        )&lt;&gt;"",
        "CON COBERTURA CENEPRED",
        "SIN COBERTURA CENEPRED"
    ),
    "SIN COBERTURA CENEPRED"
)</f>
        <v>SIN COBERTURA CENEPRED</v>
      </c>
    </row>
    <row r="1169" spans="1:8" x14ac:dyDescent="0.35">
      <c r="A1169" s="359">
        <v>130109</v>
      </c>
      <c r="B1169" t="s">
        <v>31688</v>
      </c>
      <c r="C1169">
        <v>1301</v>
      </c>
      <c r="D1169">
        <v>13</v>
      </c>
      <c r="E1169" t="str">
        <f>_xlfn.XLOOKUP(D1169,'Ubigeo Departamental'!A:A,'Ubigeo Departamental'!B:B)</f>
        <v>La Libertad</v>
      </c>
      <c r="F1169" t="str" cm="1">
        <f t="array" ref="F1169">IFERROR(IF(INDEX('CENEPRED DISTRITAL'!$B:$XFD,
            _xlfn.XMATCH($F$1,'CENEPRED DISTRITAL'!$A:$A,0),
            _xlfn.XMATCH(A1169,'CENEPRED DISTRITAL'!$B$1:$XFD$1,0)
        )&lt;&gt;"",        "CON COBERTURA CENEPRED",        "SIN COBERTURA CENEPRED"    ),    "SIN COBERTURA CENEPRED")</f>
        <v>CON COBERTURA CENEPRED</v>
      </c>
      <c r="G1169" t="str" cm="1">
        <f t="array" ref="G1169">IFERROR(
    IF(
        INDEX(
            'CENEPRED DISTRITAL'!$B:$XFD,
            _xlfn.XMATCH($G$1,'CENEPRED DISTRITAL'!$A:$A,0),
            _xlfn.XMATCH(A1169,'CENEPRED DISTRITAL'!$B$1:$XFD$1,0)
        )&lt;&gt;"",
        "CON COBERTURA CENEPRED",
        "SIN COBERTURA CENEPRED"
    ),
    "SIN COBERTURA CENEPRED"
)</f>
        <v>CON COBERTURA CENEPRED</v>
      </c>
      <c r="H1169" t="str" cm="1">
        <f t="array" ref="H1169">IFERROR(
    IF(
        INDEX(
            'CENEPRED DISTRITAL'!$B:$XFD,
            _xlfn.XMATCH($H$1,'CENEPRED DISTRITAL'!$A:$A,0),
            _xlfn.XMATCH(A1169,'CENEPRED DISTRITAL'!$B$1:$XFD$1,0)
        )&lt;&gt;"",
        "CON COBERTURA CENEPRED",
        "SIN COBERTURA CENEPRED"
    ),
    "SIN COBERTURA CENEPRED"
)</f>
        <v>SIN COBERTURA CENEPRED</v>
      </c>
    </row>
    <row r="1170" spans="1:8" x14ac:dyDescent="0.35">
      <c r="A1170" s="359">
        <v>130110</v>
      </c>
      <c r="B1170" t="s">
        <v>36977</v>
      </c>
      <c r="C1170">
        <v>1301</v>
      </c>
      <c r="D1170">
        <v>13</v>
      </c>
      <c r="E1170" t="str">
        <f>_xlfn.XLOOKUP(D1170,'Ubigeo Departamental'!A:A,'Ubigeo Departamental'!B:B)</f>
        <v>La Libertad</v>
      </c>
      <c r="F1170" t="str" cm="1">
        <f t="array" ref="F1170">IFERROR(IF(INDEX('CENEPRED DISTRITAL'!$B:$XFD,
            _xlfn.XMATCH($F$1,'CENEPRED DISTRITAL'!$A:$A,0),
            _xlfn.XMATCH(A1170,'CENEPRED DISTRITAL'!$B$1:$XFD$1,0)
        )&lt;&gt;"",        "CON COBERTURA CENEPRED",        "SIN COBERTURA CENEPRED"    ),    "SIN COBERTURA CENEPRED")</f>
        <v>SIN COBERTURA CENEPRED</v>
      </c>
      <c r="G1170" t="str" cm="1">
        <f t="array" ref="G1170">IFERROR(
    IF(
        INDEX(
            'CENEPRED DISTRITAL'!$B:$XFD,
            _xlfn.XMATCH($G$1,'CENEPRED DISTRITAL'!$A:$A,0),
            _xlfn.XMATCH(A1170,'CENEPRED DISTRITAL'!$B$1:$XFD$1,0)
        )&lt;&gt;"",
        "CON COBERTURA CENEPRED",
        "SIN COBERTURA CENEPRED"
    ),
    "SIN COBERTURA CENEPRED"
)</f>
        <v>SIN COBERTURA CENEPRED</v>
      </c>
      <c r="H1170" t="str" cm="1">
        <f t="array" ref="H1170">IFERROR(
    IF(
        INDEX(
            'CENEPRED DISTRITAL'!$B:$XFD,
            _xlfn.XMATCH($H$1,'CENEPRED DISTRITAL'!$A:$A,0),
            _xlfn.XMATCH(A1170,'CENEPRED DISTRITAL'!$B$1:$XFD$1,0)
        )&lt;&gt;"",
        "CON COBERTURA CENEPRED",
        "SIN COBERTURA CENEPRED"
    ),
    "SIN COBERTURA CENEPRED"
)</f>
        <v>SIN COBERTURA CENEPRED</v>
      </c>
    </row>
    <row r="1171" spans="1:8" x14ac:dyDescent="0.35">
      <c r="A1171" s="359">
        <v>130111</v>
      </c>
      <c r="B1171" t="s">
        <v>32942</v>
      </c>
      <c r="C1171">
        <v>1301</v>
      </c>
      <c r="D1171">
        <v>13</v>
      </c>
      <c r="E1171" t="str">
        <f>_xlfn.XLOOKUP(D1171,'Ubigeo Departamental'!A:A,'Ubigeo Departamental'!B:B)</f>
        <v>La Libertad</v>
      </c>
      <c r="F1171" t="str" cm="1">
        <f t="array" ref="F1171">IFERROR(IF(INDEX('CENEPRED DISTRITAL'!$B:$XFD,
            _xlfn.XMATCH($F$1,'CENEPRED DISTRITAL'!$A:$A,0),
            _xlfn.XMATCH(A1171,'CENEPRED DISTRITAL'!$B$1:$XFD$1,0)
        )&lt;&gt;"",        "CON COBERTURA CENEPRED",        "SIN COBERTURA CENEPRED"    ),    "SIN COBERTURA CENEPRED")</f>
        <v>SIN COBERTURA CENEPRED</v>
      </c>
      <c r="G1171" t="str" cm="1">
        <f t="array" ref="G1171">IFERROR(
    IF(
        INDEX(
            'CENEPRED DISTRITAL'!$B:$XFD,
            _xlfn.XMATCH($G$1,'CENEPRED DISTRITAL'!$A:$A,0),
            _xlfn.XMATCH(A1171,'CENEPRED DISTRITAL'!$B$1:$XFD$1,0)
        )&lt;&gt;"",
        "CON COBERTURA CENEPRED",
        "SIN COBERTURA CENEPRED"
    ),
    "SIN COBERTURA CENEPRED"
)</f>
        <v>SIN COBERTURA CENEPRED</v>
      </c>
      <c r="H1171" t="str" cm="1">
        <f t="array" ref="H1171">IFERROR(
    IF(
        INDEX(
            'CENEPRED DISTRITAL'!$B:$XFD,
            _xlfn.XMATCH($H$1,'CENEPRED DISTRITAL'!$A:$A,0),
            _xlfn.XMATCH(A1171,'CENEPRED DISTRITAL'!$B$1:$XFD$1,0)
        )&lt;&gt;"",
        "CON COBERTURA CENEPRED",
        "SIN COBERTURA CENEPRED"
    ),
    "SIN COBERTURA CENEPRED"
)</f>
        <v>SIN COBERTURA CENEPRED</v>
      </c>
    </row>
    <row r="1172" spans="1:8" x14ac:dyDescent="0.35">
      <c r="A1172" s="359">
        <v>130201</v>
      </c>
      <c r="B1172" t="s">
        <v>31690</v>
      </c>
      <c r="C1172">
        <v>1302</v>
      </c>
      <c r="D1172">
        <v>13</v>
      </c>
      <c r="E1172" t="str">
        <f>_xlfn.XLOOKUP(D1172,'Ubigeo Departamental'!A:A,'Ubigeo Departamental'!B:B)</f>
        <v>La Libertad</v>
      </c>
      <c r="F1172" t="str" cm="1">
        <f t="array" ref="F1172">IFERROR(IF(INDEX('CENEPRED DISTRITAL'!$B:$XFD,
            _xlfn.XMATCH($F$1,'CENEPRED DISTRITAL'!$A:$A,0),
            _xlfn.XMATCH(A1172,'CENEPRED DISTRITAL'!$B$1:$XFD$1,0)
        )&lt;&gt;"",        "CON COBERTURA CENEPRED",        "SIN COBERTURA CENEPRED"    ),    "SIN COBERTURA CENEPRED")</f>
        <v>SIN COBERTURA CENEPRED</v>
      </c>
      <c r="G1172" t="str" cm="1">
        <f t="array" ref="G1172">IFERROR(
    IF(
        INDEX(
            'CENEPRED DISTRITAL'!$B:$XFD,
            _xlfn.XMATCH($G$1,'CENEPRED DISTRITAL'!$A:$A,0),
            _xlfn.XMATCH(A1172,'CENEPRED DISTRITAL'!$B$1:$XFD$1,0)
        )&lt;&gt;"",
        "CON COBERTURA CENEPRED",
        "SIN COBERTURA CENEPRED"
    ),
    "SIN COBERTURA CENEPRED"
)</f>
        <v>SIN COBERTURA CENEPRED</v>
      </c>
      <c r="H1172" t="str" cm="1">
        <f t="array" ref="H1172">IFERROR(
    IF(
        INDEX(
            'CENEPRED DISTRITAL'!$B:$XFD,
            _xlfn.XMATCH($H$1,'CENEPRED DISTRITAL'!$A:$A,0),
            _xlfn.XMATCH(A1172,'CENEPRED DISTRITAL'!$B$1:$XFD$1,0)
        )&lt;&gt;"",
        "CON COBERTURA CENEPRED",
        "SIN COBERTURA CENEPRED"
    ),
    "SIN COBERTURA CENEPRED"
)</f>
        <v>SIN COBERTURA CENEPRED</v>
      </c>
    </row>
    <row r="1173" spans="1:8" x14ac:dyDescent="0.35">
      <c r="A1173" s="359">
        <v>130202</v>
      </c>
      <c r="B1173" t="s">
        <v>34238</v>
      </c>
      <c r="C1173">
        <v>1302</v>
      </c>
      <c r="D1173">
        <v>13</v>
      </c>
      <c r="E1173" t="str">
        <f>_xlfn.XLOOKUP(D1173,'Ubigeo Departamental'!A:A,'Ubigeo Departamental'!B:B)</f>
        <v>La Libertad</v>
      </c>
      <c r="F1173" t="str" cm="1">
        <f t="array" ref="F1173">IFERROR(IF(INDEX('CENEPRED DISTRITAL'!$B:$XFD,
            _xlfn.XMATCH($F$1,'CENEPRED DISTRITAL'!$A:$A,0),
            _xlfn.XMATCH(A1173,'CENEPRED DISTRITAL'!$B$1:$XFD$1,0)
        )&lt;&gt;"",        "CON COBERTURA CENEPRED",        "SIN COBERTURA CENEPRED"    ),    "SIN COBERTURA CENEPRED")</f>
        <v>SIN COBERTURA CENEPRED</v>
      </c>
      <c r="G1173" t="str" cm="1">
        <f t="array" ref="G1173">IFERROR(
    IF(
        INDEX(
            'CENEPRED DISTRITAL'!$B:$XFD,
            _xlfn.XMATCH($G$1,'CENEPRED DISTRITAL'!$A:$A,0),
            _xlfn.XMATCH(A1173,'CENEPRED DISTRITAL'!$B$1:$XFD$1,0)
        )&lt;&gt;"",
        "CON COBERTURA CENEPRED",
        "SIN COBERTURA CENEPRED"
    ),
    "SIN COBERTURA CENEPRED"
)</f>
        <v>SIN COBERTURA CENEPRED</v>
      </c>
      <c r="H1173" t="str" cm="1">
        <f t="array" ref="H1173">IFERROR(
    IF(
        INDEX(
            'CENEPRED DISTRITAL'!$B:$XFD,
            _xlfn.XMATCH($H$1,'CENEPRED DISTRITAL'!$A:$A,0),
            _xlfn.XMATCH(A1173,'CENEPRED DISTRITAL'!$B$1:$XFD$1,0)
        )&lt;&gt;"",
        "CON COBERTURA CENEPRED",
        "SIN COBERTURA CENEPRED"
    ),
    "SIN COBERTURA CENEPRED"
)</f>
        <v>SIN COBERTURA CENEPRED</v>
      </c>
    </row>
    <row r="1174" spans="1:8" x14ac:dyDescent="0.35">
      <c r="A1174" s="359">
        <v>130203</v>
      </c>
      <c r="B1174" t="s">
        <v>31678</v>
      </c>
      <c r="C1174">
        <v>1302</v>
      </c>
      <c r="D1174">
        <v>13</v>
      </c>
      <c r="E1174" t="str">
        <f>_xlfn.XLOOKUP(D1174,'Ubigeo Departamental'!A:A,'Ubigeo Departamental'!B:B)</f>
        <v>La Libertad</v>
      </c>
      <c r="F1174" t="str" cm="1">
        <f t="array" ref="F1174">IFERROR(IF(INDEX('CENEPRED DISTRITAL'!$B:$XFD,
            _xlfn.XMATCH($F$1,'CENEPRED DISTRITAL'!$A:$A,0),
            _xlfn.XMATCH(A1174,'CENEPRED DISTRITAL'!$B$1:$XFD$1,0)
        )&lt;&gt;"",        "CON COBERTURA CENEPRED",        "SIN COBERTURA CENEPRED"    ),    "SIN COBERTURA CENEPRED")</f>
        <v>CON COBERTURA CENEPRED</v>
      </c>
      <c r="G1174" t="str" cm="1">
        <f t="array" ref="G1174">IFERROR(
    IF(
        INDEX(
            'CENEPRED DISTRITAL'!$B:$XFD,
            _xlfn.XMATCH($G$1,'CENEPRED DISTRITAL'!$A:$A,0),
            _xlfn.XMATCH(A1174,'CENEPRED DISTRITAL'!$B$1:$XFD$1,0)
        )&lt;&gt;"",
        "CON COBERTURA CENEPRED",
        "SIN COBERTURA CENEPRED"
    ),
    "SIN COBERTURA CENEPRED"
)</f>
        <v>CON COBERTURA CENEPRED</v>
      </c>
      <c r="H1174" t="str" cm="1">
        <f t="array" ref="H1174">IFERROR(
    IF(
        INDEX(
            'CENEPRED DISTRITAL'!$B:$XFD,
            _xlfn.XMATCH($H$1,'CENEPRED DISTRITAL'!$A:$A,0),
            _xlfn.XMATCH(A1174,'CENEPRED DISTRITAL'!$B$1:$XFD$1,0)
        )&lt;&gt;"",
        "CON COBERTURA CENEPRED",
        "SIN COBERTURA CENEPRED"
    ),
    "SIN COBERTURA CENEPRED"
)</f>
        <v>SIN COBERTURA CENEPRED</v>
      </c>
    </row>
    <row r="1175" spans="1:8" x14ac:dyDescent="0.35">
      <c r="A1175" s="359">
        <v>130204</v>
      </c>
      <c r="B1175" t="s">
        <v>36978</v>
      </c>
      <c r="C1175">
        <v>1302</v>
      </c>
      <c r="D1175">
        <v>13</v>
      </c>
      <c r="E1175" t="str">
        <f>_xlfn.XLOOKUP(D1175,'Ubigeo Departamental'!A:A,'Ubigeo Departamental'!B:B)</f>
        <v>La Libertad</v>
      </c>
      <c r="F1175" t="str" cm="1">
        <f t="array" ref="F1175">IFERROR(IF(INDEX('CENEPRED DISTRITAL'!$B:$XFD,
            _xlfn.XMATCH($F$1,'CENEPRED DISTRITAL'!$A:$A,0),
            _xlfn.XMATCH(A1175,'CENEPRED DISTRITAL'!$B$1:$XFD$1,0)
        )&lt;&gt;"",        "CON COBERTURA CENEPRED",        "SIN COBERTURA CENEPRED"    ),    "SIN COBERTURA CENEPRED")</f>
        <v>SIN COBERTURA CENEPRED</v>
      </c>
      <c r="G1175" t="str" cm="1">
        <f t="array" ref="G1175">IFERROR(
    IF(
        INDEX(
            'CENEPRED DISTRITAL'!$B:$XFD,
            _xlfn.XMATCH($G$1,'CENEPRED DISTRITAL'!$A:$A,0),
            _xlfn.XMATCH(A1175,'CENEPRED DISTRITAL'!$B$1:$XFD$1,0)
        )&lt;&gt;"",
        "CON COBERTURA CENEPRED",
        "SIN COBERTURA CENEPRED"
    ),
    "SIN COBERTURA CENEPRED"
)</f>
        <v>SIN COBERTURA CENEPRED</v>
      </c>
      <c r="H1175" t="str" cm="1">
        <f t="array" ref="H1175">IFERROR(
    IF(
        INDEX(
            'CENEPRED DISTRITAL'!$B:$XFD,
            _xlfn.XMATCH($H$1,'CENEPRED DISTRITAL'!$A:$A,0),
            _xlfn.XMATCH(A1175,'CENEPRED DISTRITAL'!$B$1:$XFD$1,0)
        )&lt;&gt;"",
        "CON COBERTURA CENEPRED",
        "SIN COBERTURA CENEPRED"
    ),
    "SIN COBERTURA CENEPRED"
)</f>
        <v>SIN COBERTURA CENEPRED</v>
      </c>
    </row>
    <row r="1176" spans="1:8" x14ac:dyDescent="0.35">
      <c r="A1176" s="359">
        <v>130205</v>
      </c>
      <c r="B1176" t="s">
        <v>34087</v>
      </c>
      <c r="C1176">
        <v>1302</v>
      </c>
      <c r="D1176">
        <v>13</v>
      </c>
      <c r="E1176" t="str">
        <f>_xlfn.XLOOKUP(D1176,'Ubigeo Departamental'!A:A,'Ubigeo Departamental'!B:B)</f>
        <v>La Libertad</v>
      </c>
      <c r="F1176" t="str" cm="1">
        <f t="array" ref="F1176">IFERROR(IF(INDEX('CENEPRED DISTRITAL'!$B:$XFD,
            _xlfn.XMATCH($F$1,'CENEPRED DISTRITAL'!$A:$A,0),
            _xlfn.XMATCH(A1176,'CENEPRED DISTRITAL'!$B$1:$XFD$1,0)
        )&lt;&gt;"",        "CON COBERTURA CENEPRED",        "SIN COBERTURA CENEPRED"    ),    "SIN COBERTURA CENEPRED")</f>
        <v>SIN COBERTURA CENEPRED</v>
      </c>
      <c r="G1176" t="str" cm="1">
        <f t="array" ref="G1176">IFERROR(
    IF(
        INDEX(
            'CENEPRED DISTRITAL'!$B:$XFD,
            _xlfn.XMATCH($G$1,'CENEPRED DISTRITAL'!$A:$A,0),
            _xlfn.XMATCH(A1176,'CENEPRED DISTRITAL'!$B$1:$XFD$1,0)
        )&lt;&gt;"",
        "CON COBERTURA CENEPRED",
        "SIN COBERTURA CENEPRED"
    ),
    "SIN COBERTURA CENEPRED"
)</f>
        <v>SIN COBERTURA CENEPRED</v>
      </c>
      <c r="H1176" t="str" cm="1">
        <f t="array" ref="H1176">IFERROR(
    IF(
        INDEX(
            'CENEPRED DISTRITAL'!$B:$XFD,
            _xlfn.XMATCH($H$1,'CENEPRED DISTRITAL'!$A:$A,0),
            _xlfn.XMATCH(A1176,'CENEPRED DISTRITAL'!$B$1:$XFD$1,0)
        )&lt;&gt;"",
        "CON COBERTURA CENEPRED",
        "SIN COBERTURA CENEPRED"
    ),
    "SIN COBERTURA CENEPRED"
)</f>
        <v>SIN COBERTURA CENEPRED</v>
      </c>
    </row>
    <row r="1177" spans="1:8" x14ac:dyDescent="0.35">
      <c r="A1177" s="359">
        <v>130206</v>
      </c>
      <c r="B1177" t="s">
        <v>36979</v>
      </c>
      <c r="C1177">
        <v>1302</v>
      </c>
      <c r="D1177">
        <v>13</v>
      </c>
      <c r="E1177" t="str">
        <f>_xlfn.XLOOKUP(D1177,'Ubigeo Departamental'!A:A,'Ubigeo Departamental'!B:B)</f>
        <v>La Libertad</v>
      </c>
      <c r="F1177" t="str" cm="1">
        <f t="array" ref="F1177">IFERROR(IF(INDEX('CENEPRED DISTRITAL'!$B:$XFD,
            _xlfn.XMATCH($F$1,'CENEPRED DISTRITAL'!$A:$A,0),
            _xlfn.XMATCH(A1177,'CENEPRED DISTRITAL'!$B$1:$XFD$1,0)
        )&lt;&gt;"",        "CON COBERTURA CENEPRED",        "SIN COBERTURA CENEPRED"    ),    "SIN COBERTURA CENEPRED")</f>
        <v>SIN COBERTURA CENEPRED</v>
      </c>
      <c r="G1177" t="str" cm="1">
        <f t="array" ref="G1177">IFERROR(
    IF(
        INDEX(
            'CENEPRED DISTRITAL'!$B:$XFD,
            _xlfn.XMATCH($G$1,'CENEPRED DISTRITAL'!$A:$A,0),
            _xlfn.XMATCH(A1177,'CENEPRED DISTRITAL'!$B$1:$XFD$1,0)
        )&lt;&gt;"",
        "CON COBERTURA CENEPRED",
        "SIN COBERTURA CENEPRED"
    ),
    "SIN COBERTURA CENEPRED"
)</f>
        <v>SIN COBERTURA CENEPRED</v>
      </c>
      <c r="H1177" t="str" cm="1">
        <f t="array" ref="H1177">IFERROR(
    IF(
        INDEX(
            'CENEPRED DISTRITAL'!$B:$XFD,
            _xlfn.XMATCH($H$1,'CENEPRED DISTRITAL'!$A:$A,0),
            _xlfn.XMATCH(A1177,'CENEPRED DISTRITAL'!$B$1:$XFD$1,0)
        )&lt;&gt;"",
        "CON COBERTURA CENEPRED",
        "SIN COBERTURA CENEPRED"
    ),
    "SIN COBERTURA CENEPRED"
)</f>
        <v>SIN COBERTURA CENEPRED</v>
      </c>
    </row>
    <row r="1178" spans="1:8" x14ac:dyDescent="0.35">
      <c r="A1178" s="359">
        <v>130207</v>
      </c>
      <c r="B1178" t="s">
        <v>36980</v>
      </c>
      <c r="C1178">
        <v>1302</v>
      </c>
      <c r="D1178">
        <v>13</v>
      </c>
      <c r="E1178" t="str">
        <f>_xlfn.XLOOKUP(D1178,'Ubigeo Departamental'!A:A,'Ubigeo Departamental'!B:B)</f>
        <v>La Libertad</v>
      </c>
      <c r="F1178" t="str" cm="1">
        <f t="array" ref="F1178">IFERROR(IF(INDEX('CENEPRED DISTRITAL'!$B:$XFD,
            _xlfn.XMATCH($F$1,'CENEPRED DISTRITAL'!$A:$A,0),
            _xlfn.XMATCH(A1178,'CENEPRED DISTRITAL'!$B$1:$XFD$1,0)
        )&lt;&gt;"",        "CON COBERTURA CENEPRED",        "SIN COBERTURA CENEPRED"    ),    "SIN COBERTURA CENEPRED")</f>
        <v>SIN COBERTURA CENEPRED</v>
      </c>
      <c r="G1178" t="str" cm="1">
        <f t="array" ref="G1178">IFERROR(
    IF(
        INDEX(
            'CENEPRED DISTRITAL'!$B:$XFD,
            _xlfn.XMATCH($G$1,'CENEPRED DISTRITAL'!$A:$A,0),
            _xlfn.XMATCH(A1178,'CENEPRED DISTRITAL'!$B$1:$XFD$1,0)
        )&lt;&gt;"",
        "CON COBERTURA CENEPRED",
        "SIN COBERTURA CENEPRED"
    ),
    "SIN COBERTURA CENEPRED"
)</f>
        <v>SIN COBERTURA CENEPRED</v>
      </c>
      <c r="H1178" t="str" cm="1">
        <f t="array" ref="H1178">IFERROR(
    IF(
        INDEX(
            'CENEPRED DISTRITAL'!$B:$XFD,
            _xlfn.XMATCH($H$1,'CENEPRED DISTRITAL'!$A:$A,0),
            _xlfn.XMATCH(A1178,'CENEPRED DISTRITAL'!$B$1:$XFD$1,0)
        )&lt;&gt;"",
        "CON COBERTURA CENEPRED",
        "SIN COBERTURA CENEPRED"
    ),
    "SIN COBERTURA CENEPRED"
)</f>
        <v>SIN COBERTURA CENEPRED</v>
      </c>
    </row>
    <row r="1179" spans="1:8" x14ac:dyDescent="0.35">
      <c r="A1179" s="359">
        <v>130208</v>
      </c>
      <c r="B1179" t="s">
        <v>34065</v>
      </c>
      <c r="C1179">
        <v>1302</v>
      </c>
      <c r="D1179">
        <v>13</v>
      </c>
      <c r="E1179" t="str">
        <f>_xlfn.XLOOKUP(D1179,'Ubigeo Departamental'!A:A,'Ubigeo Departamental'!B:B)</f>
        <v>La Libertad</v>
      </c>
      <c r="F1179" t="str" cm="1">
        <f t="array" ref="F1179">IFERROR(IF(INDEX('CENEPRED DISTRITAL'!$B:$XFD,
            _xlfn.XMATCH($F$1,'CENEPRED DISTRITAL'!$A:$A,0),
            _xlfn.XMATCH(A1179,'CENEPRED DISTRITAL'!$B$1:$XFD$1,0)
        )&lt;&gt;"",        "CON COBERTURA CENEPRED",        "SIN COBERTURA CENEPRED"    ),    "SIN COBERTURA CENEPRED")</f>
        <v>SIN COBERTURA CENEPRED</v>
      </c>
      <c r="G1179" t="str" cm="1">
        <f t="array" ref="G1179">IFERROR(
    IF(
        INDEX(
            'CENEPRED DISTRITAL'!$B:$XFD,
            _xlfn.XMATCH($G$1,'CENEPRED DISTRITAL'!$A:$A,0),
            _xlfn.XMATCH(A1179,'CENEPRED DISTRITAL'!$B$1:$XFD$1,0)
        )&lt;&gt;"",
        "CON COBERTURA CENEPRED",
        "SIN COBERTURA CENEPRED"
    ),
    "SIN COBERTURA CENEPRED"
)</f>
        <v>SIN COBERTURA CENEPRED</v>
      </c>
      <c r="H1179" t="str" cm="1">
        <f t="array" ref="H1179">IFERROR(
    IF(
        INDEX(
            'CENEPRED DISTRITAL'!$B:$XFD,
            _xlfn.XMATCH($H$1,'CENEPRED DISTRITAL'!$A:$A,0),
            _xlfn.XMATCH(A1179,'CENEPRED DISTRITAL'!$B$1:$XFD$1,0)
        )&lt;&gt;"",
        "CON COBERTURA CENEPRED",
        "SIN COBERTURA CENEPRED"
    ),
    "SIN COBERTURA CENEPRED"
)</f>
        <v>SIN COBERTURA CENEPRED</v>
      </c>
    </row>
    <row r="1180" spans="1:8" x14ac:dyDescent="0.35">
      <c r="A1180" s="359">
        <v>130301</v>
      </c>
      <c r="B1180" t="s">
        <v>36801</v>
      </c>
      <c r="C1180">
        <v>1303</v>
      </c>
      <c r="D1180">
        <v>13</v>
      </c>
      <c r="E1180" t="str">
        <f>_xlfn.XLOOKUP(D1180,'Ubigeo Departamental'!A:A,'Ubigeo Departamental'!B:B)</f>
        <v>La Libertad</v>
      </c>
      <c r="F1180" t="str" cm="1">
        <f t="array" ref="F1180">IFERROR(IF(INDEX('CENEPRED DISTRITAL'!$B:$XFD,
            _xlfn.XMATCH($F$1,'CENEPRED DISTRITAL'!$A:$A,0),
            _xlfn.XMATCH(A1180,'CENEPRED DISTRITAL'!$B$1:$XFD$1,0)
        )&lt;&gt;"",        "CON COBERTURA CENEPRED",        "SIN COBERTURA CENEPRED"    ),    "SIN COBERTURA CENEPRED")</f>
        <v>SIN COBERTURA CENEPRED</v>
      </c>
      <c r="G1180" t="str" cm="1">
        <f t="array" ref="G1180">IFERROR(
    IF(
        INDEX(
            'CENEPRED DISTRITAL'!$B:$XFD,
            _xlfn.XMATCH($G$1,'CENEPRED DISTRITAL'!$A:$A,0),
            _xlfn.XMATCH(A1180,'CENEPRED DISTRITAL'!$B$1:$XFD$1,0)
        )&lt;&gt;"",
        "CON COBERTURA CENEPRED",
        "SIN COBERTURA CENEPRED"
    ),
    "SIN COBERTURA CENEPRED"
)</f>
        <v>SIN COBERTURA CENEPRED</v>
      </c>
      <c r="H1180" t="str" cm="1">
        <f t="array" ref="H1180">IFERROR(
    IF(
        INDEX(
            'CENEPRED DISTRITAL'!$B:$XFD,
            _xlfn.XMATCH($H$1,'CENEPRED DISTRITAL'!$A:$A,0),
            _xlfn.XMATCH(A1180,'CENEPRED DISTRITAL'!$B$1:$XFD$1,0)
        )&lt;&gt;"",
        "CON COBERTURA CENEPRED",
        "SIN COBERTURA CENEPRED"
    ),
    "SIN COBERTURA CENEPRED"
)</f>
        <v>SIN COBERTURA CENEPRED</v>
      </c>
    </row>
    <row r="1181" spans="1:8" x14ac:dyDescent="0.35">
      <c r="A1181" s="359">
        <v>130302</v>
      </c>
      <c r="B1181" t="s">
        <v>31605</v>
      </c>
      <c r="C1181">
        <v>1303</v>
      </c>
      <c r="D1181">
        <v>13</v>
      </c>
      <c r="E1181" t="str">
        <f>_xlfn.XLOOKUP(D1181,'Ubigeo Departamental'!A:A,'Ubigeo Departamental'!B:B)</f>
        <v>La Libertad</v>
      </c>
      <c r="F1181" t="str" cm="1">
        <f t="array" ref="F1181">IFERROR(IF(INDEX('CENEPRED DISTRITAL'!$B:$XFD,
            _xlfn.XMATCH($F$1,'CENEPRED DISTRITAL'!$A:$A,0),
            _xlfn.XMATCH(A1181,'CENEPRED DISTRITAL'!$B$1:$XFD$1,0)
        )&lt;&gt;"",        "CON COBERTURA CENEPRED",        "SIN COBERTURA CENEPRED"    ),    "SIN COBERTURA CENEPRED")</f>
        <v>SIN COBERTURA CENEPRED</v>
      </c>
      <c r="G1181" t="str" cm="1">
        <f t="array" ref="G1181">IFERROR(
    IF(
        INDEX(
            'CENEPRED DISTRITAL'!$B:$XFD,
            _xlfn.XMATCH($G$1,'CENEPRED DISTRITAL'!$A:$A,0),
            _xlfn.XMATCH(A1181,'CENEPRED DISTRITAL'!$B$1:$XFD$1,0)
        )&lt;&gt;"",
        "CON COBERTURA CENEPRED",
        "SIN COBERTURA CENEPRED"
    ),
    "SIN COBERTURA CENEPRED"
)</f>
        <v>SIN COBERTURA CENEPRED</v>
      </c>
      <c r="H1181" t="str" cm="1">
        <f t="array" ref="H1181">IFERROR(
    IF(
        INDEX(
            'CENEPRED DISTRITAL'!$B:$XFD,
            _xlfn.XMATCH($H$1,'CENEPRED DISTRITAL'!$A:$A,0),
            _xlfn.XMATCH(A1181,'CENEPRED DISTRITAL'!$B$1:$XFD$1,0)
        )&lt;&gt;"",
        "CON COBERTURA CENEPRED",
        "SIN COBERTURA CENEPRED"
    ),
    "SIN COBERTURA CENEPRED"
)</f>
        <v>SIN COBERTURA CENEPRED</v>
      </c>
    </row>
    <row r="1182" spans="1:8" x14ac:dyDescent="0.35">
      <c r="A1182" s="359">
        <v>130303</v>
      </c>
      <c r="B1182" t="s">
        <v>36981</v>
      </c>
      <c r="C1182">
        <v>1303</v>
      </c>
      <c r="D1182">
        <v>13</v>
      </c>
      <c r="E1182" t="str">
        <f>_xlfn.XLOOKUP(D1182,'Ubigeo Departamental'!A:A,'Ubigeo Departamental'!B:B)</f>
        <v>La Libertad</v>
      </c>
      <c r="F1182" t="str" cm="1">
        <f t="array" ref="F1182">IFERROR(IF(INDEX('CENEPRED DISTRITAL'!$B:$XFD,
            _xlfn.XMATCH($F$1,'CENEPRED DISTRITAL'!$A:$A,0),
            _xlfn.XMATCH(A1182,'CENEPRED DISTRITAL'!$B$1:$XFD$1,0)
        )&lt;&gt;"",        "CON COBERTURA CENEPRED",        "SIN COBERTURA CENEPRED"    ),    "SIN COBERTURA CENEPRED")</f>
        <v>SIN COBERTURA CENEPRED</v>
      </c>
      <c r="G1182" t="str" cm="1">
        <f t="array" ref="G1182">IFERROR(
    IF(
        INDEX(
            'CENEPRED DISTRITAL'!$B:$XFD,
            _xlfn.XMATCH($G$1,'CENEPRED DISTRITAL'!$A:$A,0),
            _xlfn.XMATCH(A1182,'CENEPRED DISTRITAL'!$B$1:$XFD$1,0)
        )&lt;&gt;"",
        "CON COBERTURA CENEPRED",
        "SIN COBERTURA CENEPRED"
    ),
    "SIN COBERTURA CENEPRED"
)</f>
        <v>SIN COBERTURA CENEPRED</v>
      </c>
      <c r="H1182" t="str" cm="1">
        <f t="array" ref="H1182">IFERROR(
    IF(
        INDEX(
            'CENEPRED DISTRITAL'!$B:$XFD,
            _xlfn.XMATCH($H$1,'CENEPRED DISTRITAL'!$A:$A,0),
            _xlfn.XMATCH(A1182,'CENEPRED DISTRITAL'!$B$1:$XFD$1,0)
        )&lt;&gt;"",
        "CON COBERTURA CENEPRED",
        "SIN COBERTURA CENEPRED"
    ),
    "SIN COBERTURA CENEPRED"
)</f>
        <v>SIN COBERTURA CENEPRED</v>
      </c>
    </row>
    <row r="1183" spans="1:8" x14ac:dyDescent="0.35">
      <c r="A1183" s="359">
        <v>130304</v>
      </c>
      <c r="B1183" t="s">
        <v>34657</v>
      </c>
      <c r="C1183">
        <v>1303</v>
      </c>
      <c r="D1183">
        <v>13</v>
      </c>
      <c r="E1183" t="str">
        <f>_xlfn.XLOOKUP(D1183,'Ubigeo Departamental'!A:A,'Ubigeo Departamental'!B:B)</f>
        <v>La Libertad</v>
      </c>
      <c r="F1183" t="str" cm="1">
        <f t="array" ref="F1183">IFERROR(IF(INDEX('CENEPRED DISTRITAL'!$B:$XFD,
            _xlfn.XMATCH($F$1,'CENEPRED DISTRITAL'!$A:$A,0),
            _xlfn.XMATCH(A1183,'CENEPRED DISTRITAL'!$B$1:$XFD$1,0)
        )&lt;&gt;"",        "CON COBERTURA CENEPRED",        "SIN COBERTURA CENEPRED"    ),    "SIN COBERTURA CENEPRED")</f>
        <v>SIN COBERTURA CENEPRED</v>
      </c>
      <c r="G1183" t="str" cm="1">
        <f t="array" ref="G1183">IFERROR(
    IF(
        INDEX(
            'CENEPRED DISTRITAL'!$B:$XFD,
            _xlfn.XMATCH($G$1,'CENEPRED DISTRITAL'!$A:$A,0),
            _xlfn.XMATCH(A1183,'CENEPRED DISTRITAL'!$B$1:$XFD$1,0)
        )&lt;&gt;"",
        "CON COBERTURA CENEPRED",
        "SIN COBERTURA CENEPRED"
    ),
    "SIN COBERTURA CENEPRED"
)</f>
        <v>SIN COBERTURA CENEPRED</v>
      </c>
      <c r="H1183" t="str" cm="1">
        <f t="array" ref="H1183">IFERROR(
    IF(
        INDEX(
            'CENEPRED DISTRITAL'!$B:$XFD,
            _xlfn.XMATCH($H$1,'CENEPRED DISTRITAL'!$A:$A,0),
            _xlfn.XMATCH(A1183,'CENEPRED DISTRITAL'!$B$1:$XFD$1,0)
        )&lt;&gt;"",
        "CON COBERTURA CENEPRED",
        "SIN COBERTURA CENEPRED"
    ),
    "SIN COBERTURA CENEPRED"
)</f>
        <v>SIN COBERTURA CENEPRED</v>
      </c>
    </row>
    <row r="1184" spans="1:8" x14ac:dyDescent="0.35">
      <c r="A1184" s="359">
        <v>130305</v>
      </c>
      <c r="B1184" t="s">
        <v>34658</v>
      </c>
      <c r="C1184">
        <v>1303</v>
      </c>
      <c r="D1184">
        <v>13</v>
      </c>
      <c r="E1184" t="str">
        <f>_xlfn.XLOOKUP(D1184,'Ubigeo Departamental'!A:A,'Ubigeo Departamental'!B:B)</f>
        <v>La Libertad</v>
      </c>
      <c r="F1184" t="str" cm="1">
        <f t="array" ref="F1184">IFERROR(IF(INDEX('CENEPRED DISTRITAL'!$B:$XFD,
            _xlfn.XMATCH($F$1,'CENEPRED DISTRITAL'!$A:$A,0),
            _xlfn.XMATCH(A1184,'CENEPRED DISTRITAL'!$B$1:$XFD$1,0)
        )&lt;&gt;"",        "CON COBERTURA CENEPRED",        "SIN COBERTURA CENEPRED"    ),    "SIN COBERTURA CENEPRED")</f>
        <v>SIN COBERTURA CENEPRED</v>
      </c>
      <c r="G1184" t="str" cm="1">
        <f t="array" ref="G1184">IFERROR(
    IF(
        INDEX(
            'CENEPRED DISTRITAL'!$B:$XFD,
            _xlfn.XMATCH($G$1,'CENEPRED DISTRITAL'!$A:$A,0),
            _xlfn.XMATCH(A1184,'CENEPRED DISTRITAL'!$B$1:$XFD$1,0)
        )&lt;&gt;"",
        "CON COBERTURA CENEPRED",
        "SIN COBERTURA CENEPRED"
    ),
    "SIN COBERTURA CENEPRED"
)</f>
        <v>SIN COBERTURA CENEPRED</v>
      </c>
      <c r="H1184" t="str" cm="1">
        <f t="array" ref="H1184">IFERROR(
    IF(
        INDEX(
            'CENEPRED DISTRITAL'!$B:$XFD,
            _xlfn.XMATCH($H$1,'CENEPRED DISTRITAL'!$A:$A,0),
            _xlfn.XMATCH(A1184,'CENEPRED DISTRITAL'!$B$1:$XFD$1,0)
        )&lt;&gt;"",
        "CON COBERTURA CENEPRED",
        "SIN COBERTURA CENEPRED"
    ),
    "SIN COBERTURA CENEPRED"
)</f>
        <v>SIN COBERTURA CENEPRED</v>
      </c>
    </row>
    <row r="1185" spans="1:8" x14ac:dyDescent="0.35">
      <c r="A1185" s="359">
        <v>130306</v>
      </c>
      <c r="B1185" t="s">
        <v>36982</v>
      </c>
      <c r="C1185">
        <v>1303</v>
      </c>
      <c r="D1185">
        <v>13</v>
      </c>
      <c r="E1185" t="str">
        <f>_xlfn.XLOOKUP(D1185,'Ubigeo Departamental'!A:A,'Ubigeo Departamental'!B:B)</f>
        <v>La Libertad</v>
      </c>
      <c r="F1185" t="str" cm="1">
        <f t="array" ref="F1185">IFERROR(IF(INDEX('CENEPRED DISTRITAL'!$B:$XFD,
            _xlfn.XMATCH($F$1,'CENEPRED DISTRITAL'!$A:$A,0),
            _xlfn.XMATCH(A1185,'CENEPRED DISTRITAL'!$B$1:$XFD$1,0)
        )&lt;&gt;"",        "CON COBERTURA CENEPRED",        "SIN COBERTURA CENEPRED"    ),    "SIN COBERTURA CENEPRED")</f>
        <v>SIN COBERTURA CENEPRED</v>
      </c>
      <c r="G1185" t="str" cm="1">
        <f t="array" ref="G1185">IFERROR(
    IF(
        INDEX(
            'CENEPRED DISTRITAL'!$B:$XFD,
            _xlfn.XMATCH($G$1,'CENEPRED DISTRITAL'!$A:$A,0),
            _xlfn.XMATCH(A1185,'CENEPRED DISTRITAL'!$B$1:$XFD$1,0)
        )&lt;&gt;"",
        "CON COBERTURA CENEPRED",
        "SIN COBERTURA CENEPRED"
    ),
    "SIN COBERTURA CENEPRED"
)</f>
        <v>SIN COBERTURA CENEPRED</v>
      </c>
      <c r="H1185" t="str" cm="1">
        <f t="array" ref="H1185">IFERROR(
    IF(
        INDEX(
            'CENEPRED DISTRITAL'!$B:$XFD,
            _xlfn.XMATCH($H$1,'CENEPRED DISTRITAL'!$A:$A,0),
            _xlfn.XMATCH(A1185,'CENEPRED DISTRITAL'!$B$1:$XFD$1,0)
        )&lt;&gt;"",
        "CON COBERTURA CENEPRED",
        "SIN COBERTURA CENEPRED"
    ),
    "SIN COBERTURA CENEPRED"
)</f>
        <v>SIN COBERTURA CENEPRED</v>
      </c>
    </row>
    <row r="1186" spans="1:8" x14ac:dyDescent="0.35">
      <c r="A1186" s="359">
        <v>130401</v>
      </c>
      <c r="B1186" t="s">
        <v>31679</v>
      </c>
      <c r="C1186">
        <v>1304</v>
      </c>
      <c r="D1186">
        <v>13</v>
      </c>
      <c r="E1186" t="str">
        <f>_xlfn.XLOOKUP(D1186,'Ubigeo Departamental'!A:A,'Ubigeo Departamental'!B:B)</f>
        <v>La Libertad</v>
      </c>
      <c r="F1186" t="str" cm="1">
        <f t="array" ref="F1186">IFERROR(IF(INDEX('CENEPRED DISTRITAL'!$B:$XFD,
            _xlfn.XMATCH($F$1,'CENEPRED DISTRITAL'!$A:$A,0),
            _xlfn.XMATCH(A1186,'CENEPRED DISTRITAL'!$B$1:$XFD$1,0)
        )&lt;&gt;"",        "CON COBERTURA CENEPRED",        "SIN COBERTURA CENEPRED"    ),    "SIN COBERTURA CENEPRED")</f>
        <v>CON COBERTURA CENEPRED</v>
      </c>
      <c r="G1186" t="str" cm="1">
        <f t="array" ref="G1186">IFERROR(
    IF(
        INDEX(
            'CENEPRED DISTRITAL'!$B:$XFD,
            _xlfn.XMATCH($G$1,'CENEPRED DISTRITAL'!$A:$A,0),
            _xlfn.XMATCH(A1186,'CENEPRED DISTRITAL'!$B$1:$XFD$1,0)
        )&lt;&gt;"",
        "CON COBERTURA CENEPRED",
        "SIN COBERTURA CENEPRED"
    ),
    "SIN COBERTURA CENEPRED"
)</f>
        <v>CON COBERTURA CENEPRED</v>
      </c>
      <c r="H1186" t="str" cm="1">
        <f t="array" ref="H1186">IFERROR(
    IF(
        INDEX(
            'CENEPRED DISTRITAL'!$B:$XFD,
            _xlfn.XMATCH($H$1,'CENEPRED DISTRITAL'!$A:$A,0),
            _xlfn.XMATCH(A1186,'CENEPRED DISTRITAL'!$B$1:$XFD$1,0)
        )&lt;&gt;"",
        "CON COBERTURA CENEPRED",
        "SIN COBERTURA CENEPRED"
    ),
    "SIN COBERTURA CENEPRED"
)</f>
        <v>SIN COBERTURA CENEPRED</v>
      </c>
    </row>
    <row r="1187" spans="1:8" x14ac:dyDescent="0.35">
      <c r="A1187" s="359">
        <v>130402</v>
      </c>
      <c r="B1187" t="s">
        <v>34085</v>
      </c>
      <c r="C1187">
        <v>1304</v>
      </c>
      <c r="D1187">
        <v>13</v>
      </c>
      <c r="E1187" t="str">
        <f>_xlfn.XLOOKUP(D1187,'Ubigeo Departamental'!A:A,'Ubigeo Departamental'!B:B)</f>
        <v>La Libertad</v>
      </c>
      <c r="F1187" t="str" cm="1">
        <f t="array" ref="F1187">IFERROR(IF(INDEX('CENEPRED DISTRITAL'!$B:$XFD,
            _xlfn.XMATCH($F$1,'CENEPRED DISTRITAL'!$A:$A,0),
            _xlfn.XMATCH(A1187,'CENEPRED DISTRITAL'!$B$1:$XFD$1,0)
        )&lt;&gt;"",        "CON COBERTURA CENEPRED",        "SIN COBERTURA CENEPRED"    ),    "SIN COBERTURA CENEPRED")</f>
        <v>SIN COBERTURA CENEPRED</v>
      </c>
      <c r="G1187" t="str" cm="1">
        <f t="array" ref="G1187">IFERROR(
    IF(
        INDEX(
            'CENEPRED DISTRITAL'!$B:$XFD,
            _xlfn.XMATCH($G$1,'CENEPRED DISTRITAL'!$A:$A,0),
            _xlfn.XMATCH(A1187,'CENEPRED DISTRITAL'!$B$1:$XFD$1,0)
        )&lt;&gt;"",
        "CON COBERTURA CENEPRED",
        "SIN COBERTURA CENEPRED"
    ),
    "SIN COBERTURA CENEPRED"
)</f>
        <v>SIN COBERTURA CENEPRED</v>
      </c>
      <c r="H1187" t="str" cm="1">
        <f t="array" ref="H1187">IFERROR(
    IF(
        INDEX(
            'CENEPRED DISTRITAL'!$B:$XFD,
            _xlfn.XMATCH($H$1,'CENEPRED DISTRITAL'!$A:$A,0),
            _xlfn.XMATCH(A1187,'CENEPRED DISTRITAL'!$B$1:$XFD$1,0)
        )&lt;&gt;"",
        "CON COBERTURA CENEPRED",
        "SIN COBERTURA CENEPRED"
    ),
    "SIN COBERTURA CENEPRED"
)</f>
        <v>SIN COBERTURA CENEPRED</v>
      </c>
    </row>
    <row r="1188" spans="1:8" x14ac:dyDescent="0.35">
      <c r="A1188" s="359">
        <v>130403</v>
      </c>
      <c r="B1188" t="s">
        <v>34051</v>
      </c>
      <c r="C1188">
        <v>1304</v>
      </c>
      <c r="D1188">
        <v>13</v>
      </c>
      <c r="E1188" t="str">
        <f>_xlfn.XLOOKUP(D1188,'Ubigeo Departamental'!A:A,'Ubigeo Departamental'!B:B)</f>
        <v>La Libertad</v>
      </c>
      <c r="F1188" t="str" cm="1">
        <f t="array" ref="F1188">IFERROR(IF(INDEX('CENEPRED DISTRITAL'!$B:$XFD,
            _xlfn.XMATCH($F$1,'CENEPRED DISTRITAL'!$A:$A,0),
            _xlfn.XMATCH(A1188,'CENEPRED DISTRITAL'!$B$1:$XFD$1,0)
        )&lt;&gt;"",        "CON COBERTURA CENEPRED",        "SIN COBERTURA CENEPRED"    ),    "SIN COBERTURA CENEPRED")</f>
        <v>SIN COBERTURA CENEPRED</v>
      </c>
      <c r="G1188" t="str" cm="1">
        <f t="array" ref="G1188">IFERROR(
    IF(
        INDEX(
            'CENEPRED DISTRITAL'!$B:$XFD,
            _xlfn.XMATCH($G$1,'CENEPRED DISTRITAL'!$A:$A,0),
            _xlfn.XMATCH(A1188,'CENEPRED DISTRITAL'!$B$1:$XFD$1,0)
        )&lt;&gt;"",
        "CON COBERTURA CENEPRED",
        "SIN COBERTURA CENEPRED"
    ),
    "SIN COBERTURA CENEPRED"
)</f>
        <v>SIN COBERTURA CENEPRED</v>
      </c>
      <c r="H1188" t="str" cm="1">
        <f t="array" ref="H1188">IFERROR(
    IF(
        INDEX(
            'CENEPRED DISTRITAL'!$B:$XFD,
            _xlfn.XMATCH($H$1,'CENEPRED DISTRITAL'!$A:$A,0),
            _xlfn.XMATCH(A1188,'CENEPRED DISTRITAL'!$B$1:$XFD$1,0)
        )&lt;&gt;"",
        "CON COBERTURA CENEPRED",
        "SIN COBERTURA CENEPRED"
    ),
    "SIN COBERTURA CENEPRED"
)</f>
        <v>SIN COBERTURA CENEPRED</v>
      </c>
    </row>
    <row r="1189" spans="1:8" x14ac:dyDescent="0.35">
      <c r="A1189" s="359">
        <v>130501</v>
      </c>
      <c r="B1189" t="s">
        <v>34239</v>
      </c>
      <c r="C1189">
        <v>1305</v>
      </c>
      <c r="D1189">
        <v>13</v>
      </c>
      <c r="E1189" t="str">
        <f>_xlfn.XLOOKUP(D1189,'Ubigeo Departamental'!A:A,'Ubigeo Departamental'!B:B)</f>
        <v>La Libertad</v>
      </c>
      <c r="F1189" t="str" cm="1">
        <f t="array" ref="F1189">IFERROR(IF(INDEX('CENEPRED DISTRITAL'!$B:$XFD,
            _xlfn.XMATCH($F$1,'CENEPRED DISTRITAL'!$A:$A,0),
            _xlfn.XMATCH(A1189,'CENEPRED DISTRITAL'!$B$1:$XFD$1,0)
        )&lt;&gt;"",        "CON COBERTURA CENEPRED",        "SIN COBERTURA CENEPRED"    ),    "SIN COBERTURA CENEPRED")</f>
        <v>SIN COBERTURA CENEPRED</v>
      </c>
      <c r="G1189" t="str" cm="1">
        <f t="array" ref="G1189">IFERROR(
    IF(
        INDEX(
            'CENEPRED DISTRITAL'!$B:$XFD,
            _xlfn.XMATCH($G$1,'CENEPRED DISTRITAL'!$A:$A,0),
            _xlfn.XMATCH(A1189,'CENEPRED DISTRITAL'!$B$1:$XFD$1,0)
        )&lt;&gt;"",
        "CON COBERTURA CENEPRED",
        "SIN COBERTURA CENEPRED"
    ),
    "SIN COBERTURA CENEPRED"
)</f>
        <v>SIN COBERTURA CENEPRED</v>
      </c>
      <c r="H1189" t="str" cm="1">
        <f t="array" ref="H1189">IFERROR(
    IF(
        INDEX(
            'CENEPRED DISTRITAL'!$B:$XFD,
            _xlfn.XMATCH($H$1,'CENEPRED DISTRITAL'!$A:$A,0),
            _xlfn.XMATCH(A1189,'CENEPRED DISTRITAL'!$B$1:$XFD$1,0)
        )&lt;&gt;"",
        "CON COBERTURA CENEPRED",
        "SIN COBERTURA CENEPRED"
    ),
    "SIN COBERTURA CENEPRED"
)</f>
        <v>SIN COBERTURA CENEPRED</v>
      </c>
    </row>
    <row r="1190" spans="1:8" x14ac:dyDescent="0.35">
      <c r="A1190" s="359">
        <v>130502</v>
      </c>
      <c r="B1190" t="s">
        <v>36983</v>
      </c>
      <c r="C1190">
        <v>1305</v>
      </c>
      <c r="D1190">
        <v>13</v>
      </c>
      <c r="E1190" t="str">
        <f>_xlfn.XLOOKUP(D1190,'Ubigeo Departamental'!A:A,'Ubigeo Departamental'!B:B)</f>
        <v>La Libertad</v>
      </c>
      <c r="F1190" t="str" cm="1">
        <f t="array" ref="F1190">IFERROR(IF(INDEX('CENEPRED DISTRITAL'!$B:$XFD,
            _xlfn.XMATCH($F$1,'CENEPRED DISTRITAL'!$A:$A,0),
            _xlfn.XMATCH(A1190,'CENEPRED DISTRITAL'!$B$1:$XFD$1,0)
        )&lt;&gt;"",        "CON COBERTURA CENEPRED",        "SIN COBERTURA CENEPRED"    ),    "SIN COBERTURA CENEPRED")</f>
        <v>SIN COBERTURA CENEPRED</v>
      </c>
      <c r="G1190" t="str" cm="1">
        <f t="array" ref="G1190">IFERROR(
    IF(
        INDEX(
            'CENEPRED DISTRITAL'!$B:$XFD,
            _xlfn.XMATCH($G$1,'CENEPRED DISTRITAL'!$A:$A,0),
            _xlfn.XMATCH(A1190,'CENEPRED DISTRITAL'!$B$1:$XFD$1,0)
        )&lt;&gt;"",
        "CON COBERTURA CENEPRED",
        "SIN COBERTURA CENEPRED"
    ),
    "SIN COBERTURA CENEPRED"
)</f>
        <v>SIN COBERTURA CENEPRED</v>
      </c>
      <c r="H1190" t="str" cm="1">
        <f t="array" ref="H1190">IFERROR(
    IF(
        INDEX(
            'CENEPRED DISTRITAL'!$B:$XFD,
            _xlfn.XMATCH($H$1,'CENEPRED DISTRITAL'!$A:$A,0),
            _xlfn.XMATCH(A1190,'CENEPRED DISTRITAL'!$B$1:$XFD$1,0)
        )&lt;&gt;"",
        "CON COBERTURA CENEPRED",
        "SIN COBERTURA CENEPRED"
    ),
    "SIN COBERTURA CENEPRED"
)</f>
        <v>SIN COBERTURA CENEPRED</v>
      </c>
    </row>
    <row r="1191" spans="1:8" x14ac:dyDescent="0.35">
      <c r="A1191" s="359">
        <v>130503</v>
      </c>
      <c r="B1191" t="s">
        <v>34893</v>
      </c>
      <c r="C1191">
        <v>1305</v>
      </c>
      <c r="D1191">
        <v>13</v>
      </c>
      <c r="E1191" t="str">
        <f>_xlfn.XLOOKUP(D1191,'Ubigeo Departamental'!A:A,'Ubigeo Departamental'!B:B)</f>
        <v>La Libertad</v>
      </c>
      <c r="F1191" t="str" cm="1">
        <f t="array" ref="F1191">IFERROR(IF(INDEX('CENEPRED DISTRITAL'!$B:$XFD,
            _xlfn.XMATCH($F$1,'CENEPRED DISTRITAL'!$A:$A,0),
            _xlfn.XMATCH(A1191,'CENEPRED DISTRITAL'!$B$1:$XFD$1,0)
        )&lt;&gt;"",        "CON COBERTURA CENEPRED",        "SIN COBERTURA CENEPRED"    ),    "SIN COBERTURA CENEPRED")</f>
        <v>SIN COBERTURA CENEPRED</v>
      </c>
      <c r="G1191" t="str" cm="1">
        <f t="array" ref="G1191">IFERROR(
    IF(
        INDEX(
            'CENEPRED DISTRITAL'!$B:$XFD,
            _xlfn.XMATCH($G$1,'CENEPRED DISTRITAL'!$A:$A,0),
            _xlfn.XMATCH(A1191,'CENEPRED DISTRITAL'!$B$1:$XFD$1,0)
        )&lt;&gt;"",
        "CON COBERTURA CENEPRED",
        "SIN COBERTURA CENEPRED"
    ),
    "SIN COBERTURA CENEPRED"
)</f>
        <v>SIN COBERTURA CENEPRED</v>
      </c>
      <c r="H1191" t="str" cm="1">
        <f t="array" ref="H1191">IFERROR(
    IF(
        INDEX(
            'CENEPRED DISTRITAL'!$B:$XFD,
            _xlfn.XMATCH($H$1,'CENEPRED DISTRITAL'!$A:$A,0),
            _xlfn.XMATCH(A1191,'CENEPRED DISTRITAL'!$B$1:$XFD$1,0)
        )&lt;&gt;"",
        "CON COBERTURA CENEPRED",
        "SIN COBERTURA CENEPRED"
    ),
    "SIN COBERTURA CENEPRED"
)</f>
        <v>SIN COBERTURA CENEPRED</v>
      </c>
    </row>
    <row r="1192" spans="1:8" x14ac:dyDescent="0.35">
      <c r="A1192" s="359">
        <v>130504</v>
      </c>
      <c r="B1192" t="s">
        <v>34356</v>
      </c>
      <c r="C1192">
        <v>1305</v>
      </c>
      <c r="D1192">
        <v>13</v>
      </c>
      <c r="E1192" t="str">
        <f>_xlfn.XLOOKUP(D1192,'Ubigeo Departamental'!A:A,'Ubigeo Departamental'!B:B)</f>
        <v>La Libertad</v>
      </c>
      <c r="F1192" t="str" cm="1">
        <f t="array" ref="F1192">IFERROR(IF(INDEX('CENEPRED DISTRITAL'!$B:$XFD,
            _xlfn.XMATCH($F$1,'CENEPRED DISTRITAL'!$A:$A,0),
            _xlfn.XMATCH(A1192,'CENEPRED DISTRITAL'!$B$1:$XFD$1,0)
        )&lt;&gt;"",        "CON COBERTURA CENEPRED",        "SIN COBERTURA CENEPRED"    ),    "SIN COBERTURA CENEPRED")</f>
        <v>SIN COBERTURA CENEPRED</v>
      </c>
      <c r="G1192" t="str" cm="1">
        <f t="array" ref="G1192">IFERROR(
    IF(
        INDEX(
            'CENEPRED DISTRITAL'!$B:$XFD,
            _xlfn.XMATCH($G$1,'CENEPRED DISTRITAL'!$A:$A,0),
            _xlfn.XMATCH(A1192,'CENEPRED DISTRITAL'!$B$1:$XFD$1,0)
        )&lt;&gt;"",
        "CON COBERTURA CENEPRED",
        "SIN COBERTURA CENEPRED"
    ),
    "SIN COBERTURA CENEPRED"
)</f>
        <v>SIN COBERTURA CENEPRED</v>
      </c>
      <c r="H1192" t="str" cm="1">
        <f t="array" ref="H1192">IFERROR(
    IF(
        INDEX(
            'CENEPRED DISTRITAL'!$B:$XFD,
            _xlfn.XMATCH($H$1,'CENEPRED DISTRITAL'!$A:$A,0),
            _xlfn.XMATCH(A1192,'CENEPRED DISTRITAL'!$B$1:$XFD$1,0)
        )&lt;&gt;"",
        "CON COBERTURA CENEPRED",
        "SIN COBERTURA CENEPRED"
    ),
    "SIN COBERTURA CENEPRED"
)</f>
        <v>SIN COBERTURA CENEPRED</v>
      </c>
    </row>
    <row r="1193" spans="1:8" x14ac:dyDescent="0.35">
      <c r="A1193" s="359">
        <v>130601</v>
      </c>
      <c r="B1193" t="s">
        <v>31680</v>
      </c>
      <c r="C1193">
        <v>1306</v>
      </c>
      <c r="D1193">
        <v>13</v>
      </c>
      <c r="E1193" t="str">
        <f>_xlfn.XLOOKUP(D1193,'Ubigeo Departamental'!A:A,'Ubigeo Departamental'!B:B)</f>
        <v>La Libertad</v>
      </c>
      <c r="F1193" t="str" cm="1">
        <f t="array" ref="F1193">IFERROR(IF(INDEX('CENEPRED DISTRITAL'!$B:$XFD,
            _xlfn.XMATCH($F$1,'CENEPRED DISTRITAL'!$A:$A,0),
            _xlfn.XMATCH(A1193,'CENEPRED DISTRITAL'!$B$1:$XFD$1,0)
        )&lt;&gt;"",        "CON COBERTURA CENEPRED",        "SIN COBERTURA CENEPRED"    ),    "SIN COBERTURA CENEPRED")</f>
        <v>CON COBERTURA CENEPRED</v>
      </c>
      <c r="G1193" t="str" cm="1">
        <f t="array" ref="G1193">IFERROR(
    IF(
        INDEX(
            'CENEPRED DISTRITAL'!$B:$XFD,
            _xlfn.XMATCH($G$1,'CENEPRED DISTRITAL'!$A:$A,0),
            _xlfn.XMATCH(A1193,'CENEPRED DISTRITAL'!$B$1:$XFD$1,0)
        )&lt;&gt;"",
        "CON COBERTURA CENEPRED",
        "SIN COBERTURA CENEPRED"
    ),
    "SIN COBERTURA CENEPRED"
)</f>
        <v>CON COBERTURA CENEPRED</v>
      </c>
      <c r="H1193" t="str" cm="1">
        <f t="array" ref="H1193">IFERROR(
    IF(
        INDEX(
            'CENEPRED DISTRITAL'!$B:$XFD,
            _xlfn.XMATCH($H$1,'CENEPRED DISTRITAL'!$A:$A,0),
            _xlfn.XMATCH(A1193,'CENEPRED DISTRITAL'!$B$1:$XFD$1,0)
        )&lt;&gt;"",
        "CON COBERTURA CENEPRED",
        "SIN COBERTURA CENEPRED"
    ),
    "SIN COBERTURA CENEPRED"
)</f>
        <v>CON COBERTURA CENEPRED</v>
      </c>
    </row>
    <row r="1194" spans="1:8" x14ac:dyDescent="0.35">
      <c r="A1194" s="359">
        <v>130602</v>
      </c>
      <c r="B1194" t="s">
        <v>36984</v>
      </c>
      <c r="C1194">
        <v>1306</v>
      </c>
      <c r="D1194">
        <v>13</v>
      </c>
      <c r="E1194" t="str">
        <f>_xlfn.XLOOKUP(D1194,'Ubigeo Departamental'!A:A,'Ubigeo Departamental'!B:B)</f>
        <v>La Libertad</v>
      </c>
      <c r="F1194" t="str" cm="1">
        <f t="array" ref="F1194">IFERROR(IF(INDEX('CENEPRED DISTRITAL'!$B:$XFD,
            _xlfn.XMATCH($F$1,'CENEPRED DISTRITAL'!$A:$A,0),
            _xlfn.XMATCH(A1194,'CENEPRED DISTRITAL'!$B$1:$XFD$1,0)
        )&lt;&gt;"",        "CON COBERTURA CENEPRED",        "SIN COBERTURA CENEPRED"    ),    "SIN COBERTURA CENEPRED")</f>
        <v>SIN COBERTURA CENEPRED</v>
      </c>
      <c r="G1194" t="str" cm="1">
        <f t="array" ref="G1194">IFERROR(
    IF(
        INDEX(
            'CENEPRED DISTRITAL'!$B:$XFD,
            _xlfn.XMATCH($G$1,'CENEPRED DISTRITAL'!$A:$A,0),
            _xlfn.XMATCH(A1194,'CENEPRED DISTRITAL'!$B$1:$XFD$1,0)
        )&lt;&gt;"",
        "CON COBERTURA CENEPRED",
        "SIN COBERTURA CENEPRED"
    ),
    "SIN COBERTURA CENEPRED"
)</f>
        <v>SIN COBERTURA CENEPRED</v>
      </c>
      <c r="H1194" t="str" cm="1">
        <f t="array" ref="H1194">IFERROR(
    IF(
        INDEX(
            'CENEPRED DISTRITAL'!$B:$XFD,
            _xlfn.XMATCH($H$1,'CENEPRED DISTRITAL'!$A:$A,0),
            _xlfn.XMATCH(A1194,'CENEPRED DISTRITAL'!$B$1:$XFD$1,0)
        )&lt;&gt;"",
        "CON COBERTURA CENEPRED",
        "SIN COBERTURA CENEPRED"
    ),
    "SIN COBERTURA CENEPRED"
)</f>
        <v>SIN COBERTURA CENEPRED</v>
      </c>
    </row>
    <row r="1195" spans="1:8" x14ac:dyDescent="0.35">
      <c r="A1195" s="359">
        <v>130604</v>
      </c>
      <c r="B1195" t="s">
        <v>36985</v>
      </c>
      <c r="C1195">
        <v>1306</v>
      </c>
      <c r="D1195">
        <v>13</v>
      </c>
      <c r="E1195" t="str">
        <f>_xlfn.XLOOKUP(D1195,'Ubigeo Departamental'!A:A,'Ubigeo Departamental'!B:B)</f>
        <v>La Libertad</v>
      </c>
      <c r="F1195" t="str" cm="1">
        <f t="array" ref="F1195">IFERROR(IF(INDEX('CENEPRED DISTRITAL'!$B:$XFD,
            _xlfn.XMATCH($F$1,'CENEPRED DISTRITAL'!$A:$A,0),
            _xlfn.XMATCH(A1195,'CENEPRED DISTRITAL'!$B$1:$XFD$1,0)
        )&lt;&gt;"",        "CON COBERTURA CENEPRED",        "SIN COBERTURA CENEPRED"    ),    "SIN COBERTURA CENEPRED")</f>
        <v>SIN COBERTURA CENEPRED</v>
      </c>
      <c r="G1195" t="str" cm="1">
        <f t="array" ref="G1195">IFERROR(
    IF(
        INDEX(
            'CENEPRED DISTRITAL'!$B:$XFD,
            _xlfn.XMATCH($G$1,'CENEPRED DISTRITAL'!$A:$A,0),
            _xlfn.XMATCH(A1195,'CENEPRED DISTRITAL'!$B$1:$XFD$1,0)
        )&lt;&gt;"",
        "CON COBERTURA CENEPRED",
        "SIN COBERTURA CENEPRED"
    ),
    "SIN COBERTURA CENEPRED"
)</f>
        <v>SIN COBERTURA CENEPRED</v>
      </c>
      <c r="H1195" t="str" cm="1">
        <f t="array" ref="H1195">IFERROR(
    IF(
        INDEX(
            'CENEPRED DISTRITAL'!$B:$XFD,
            _xlfn.XMATCH($H$1,'CENEPRED DISTRITAL'!$A:$A,0),
            _xlfn.XMATCH(A1195,'CENEPRED DISTRITAL'!$B$1:$XFD$1,0)
        )&lt;&gt;"",
        "CON COBERTURA CENEPRED",
        "SIN COBERTURA CENEPRED"
    ),
    "SIN COBERTURA CENEPRED"
)</f>
        <v>SIN COBERTURA CENEPRED</v>
      </c>
    </row>
    <row r="1196" spans="1:8" x14ac:dyDescent="0.35">
      <c r="A1196" s="359">
        <v>130605</v>
      </c>
      <c r="B1196" t="s">
        <v>34894</v>
      </c>
      <c r="C1196">
        <v>1306</v>
      </c>
      <c r="D1196">
        <v>13</v>
      </c>
      <c r="E1196" t="str">
        <f>_xlfn.XLOOKUP(D1196,'Ubigeo Departamental'!A:A,'Ubigeo Departamental'!B:B)</f>
        <v>La Libertad</v>
      </c>
      <c r="F1196" t="str" cm="1">
        <f t="array" ref="F1196">IFERROR(IF(INDEX('CENEPRED DISTRITAL'!$B:$XFD,
            _xlfn.XMATCH($F$1,'CENEPRED DISTRITAL'!$A:$A,0),
            _xlfn.XMATCH(A1196,'CENEPRED DISTRITAL'!$B$1:$XFD$1,0)
        )&lt;&gt;"",        "CON COBERTURA CENEPRED",        "SIN COBERTURA CENEPRED"    ),    "SIN COBERTURA CENEPRED")</f>
        <v>SIN COBERTURA CENEPRED</v>
      </c>
      <c r="G1196" t="str" cm="1">
        <f t="array" ref="G1196">IFERROR(
    IF(
        INDEX(
            'CENEPRED DISTRITAL'!$B:$XFD,
            _xlfn.XMATCH($G$1,'CENEPRED DISTRITAL'!$A:$A,0),
            _xlfn.XMATCH(A1196,'CENEPRED DISTRITAL'!$B$1:$XFD$1,0)
        )&lt;&gt;"",
        "CON COBERTURA CENEPRED",
        "SIN COBERTURA CENEPRED"
    ),
    "SIN COBERTURA CENEPRED"
)</f>
        <v>SIN COBERTURA CENEPRED</v>
      </c>
      <c r="H1196" t="str" cm="1">
        <f t="array" ref="H1196">IFERROR(
    IF(
        INDEX(
            'CENEPRED DISTRITAL'!$B:$XFD,
            _xlfn.XMATCH($H$1,'CENEPRED DISTRITAL'!$A:$A,0),
            _xlfn.XMATCH(A1196,'CENEPRED DISTRITAL'!$B$1:$XFD$1,0)
        )&lt;&gt;"",
        "CON COBERTURA CENEPRED",
        "SIN COBERTURA CENEPRED"
    ),
    "SIN COBERTURA CENEPRED"
)</f>
        <v>SIN COBERTURA CENEPRED</v>
      </c>
    </row>
    <row r="1197" spans="1:8" x14ac:dyDescent="0.35">
      <c r="A1197" s="359">
        <v>130606</v>
      </c>
      <c r="B1197" t="s">
        <v>36986</v>
      </c>
      <c r="C1197">
        <v>1306</v>
      </c>
      <c r="D1197">
        <v>13</v>
      </c>
      <c r="E1197" t="str">
        <f>_xlfn.XLOOKUP(D1197,'Ubigeo Departamental'!A:A,'Ubigeo Departamental'!B:B)</f>
        <v>La Libertad</v>
      </c>
      <c r="F1197" t="str" cm="1">
        <f t="array" ref="F1197">IFERROR(IF(INDEX('CENEPRED DISTRITAL'!$B:$XFD,
            _xlfn.XMATCH($F$1,'CENEPRED DISTRITAL'!$A:$A,0),
            _xlfn.XMATCH(A1197,'CENEPRED DISTRITAL'!$B$1:$XFD$1,0)
        )&lt;&gt;"",        "CON COBERTURA CENEPRED",        "SIN COBERTURA CENEPRED"    ),    "SIN COBERTURA CENEPRED")</f>
        <v>SIN COBERTURA CENEPRED</v>
      </c>
      <c r="G1197" t="str" cm="1">
        <f t="array" ref="G1197">IFERROR(
    IF(
        INDEX(
            'CENEPRED DISTRITAL'!$B:$XFD,
            _xlfn.XMATCH($G$1,'CENEPRED DISTRITAL'!$A:$A,0),
            _xlfn.XMATCH(A1197,'CENEPRED DISTRITAL'!$B$1:$XFD$1,0)
        )&lt;&gt;"",
        "CON COBERTURA CENEPRED",
        "SIN COBERTURA CENEPRED"
    ),
    "SIN COBERTURA CENEPRED"
)</f>
        <v>SIN COBERTURA CENEPRED</v>
      </c>
      <c r="H1197" t="str" cm="1">
        <f t="array" ref="H1197">IFERROR(
    IF(
        INDEX(
            'CENEPRED DISTRITAL'!$B:$XFD,
            _xlfn.XMATCH($H$1,'CENEPRED DISTRITAL'!$A:$A,0),
            _xlfn.XMATCH(A1197,'CENEPRED DISTRITAL'!$B$1:$XFD$1,0)
        )&lt;&gt;"",
        "CON COBERTURA CENEPRED",
        "SIN COBERTURA CENEPRED"
    ),
    "SIN COBERTURA CENEPRED"
)</f>
        <v>SIN COBERTURA CENEPRED</v>
      </c>
    </row>
    <row r="1198" spans="1:8" x14ac:dyDescent="0.35">
      <c r="A1198" s="359">
        <v>130608</v>
      </c>
      <c r="B1198" t="s">
        <v>36987</v>
      </c>
      <c r="C1198">
        <v>1306</v>
      </c>
      <c r="D1198">
        <v>13</v>
      </c>
      <c r="E1198" t="str">
        <f>_xlfn.XLOOKUP(D1198,'Ubigeo Departamental'!A:A,'Ubigeo Departamental'!B:B)</f>
        <v>La Libertad</v>
      </c>
      <c r="F1198" t="str" cm="1">
        <f t="array" ref="F1198">IFERROR(IF(INDEX('CENEPRED DISTRITAL'!$B:$XFD,
            _xlfn.XMATCH($F$1,'CENEPRED DISTRITAL'!$A:$A,0),
            _xlfn.XMATCH(A1198,'CENEPRED DISTRITAL'!$B$1:$XFD$1,0)
        )&lt;&gt;"",        "CON COBERTURA CENEPRED",        "SIN COBERTURA CENEPRED"    ),    "SIN COBERTURA CENEPRED")</f>
        <v>SIN COBERTURA CENEPRED</v>
      </c>
      <c r="G1198" t="str" cm="1">
        <f t="array" ref="G1198">IFERROR(
    IF(
        INDEX(
            'CENEPRED DISTRITAL'!$B:$XFD,
            _xlfn.XMATCH($G$1,'CENEPRED DISTRITAL'!$A:$A,0),
            _xlfn.XMATCH(A1198,'CENEPRED DISTRITAL'!$B$1:$XFD$1,0)
        )&lt;&gt;"",
        "CON COBERTURA CENEPRED",
        "SIN COBERTURA CENEPRED"
    ),
    "SIN COBERTURA CENEPRED"
)</f>
        <v>SIN COBERTURA CENEPRED</v>
      </c>
      <c r="H1198" t="str" cm="1">
        <f t="array" ref="H1198">IFERROR(
    IF(
        INDEX(
            'CENEPRED DISTRITAL'!$B:$XFD,
            _xlfn.XMATCH($H$1,'CENEPRED DISTRITAL'!$A:$A,0),
            _xlfn.XMATCH(A1198,'CENEPRED DISTRITAL'!$B$1:$XFD$1,0)
        )&lt;&gt;"",
        "CON COBERTURA CENEPRED",
        "SIN COBERTURA CENEPRED"
    ),
    "SIN COBERTURA CENEPRED"
)</f>
        <v>SIN COBERTURA CENEPRED</v>
      </c>
    </row>
    <row r="1199" spans="1:8" x14ac:dyDescent="0.35">
      <c r="A1199" s="359">
        <v>130610</v>
      </c>
      <c r="B1199" t="s">
        <v>36988</v>
      </c>
      <c r="C1199">
        <v>1306</v>
      </c>
      <c r="D1199">
        <v>13</v>
      </c>
      <c r="E1199" t="str">
        <f>_xlfn.XLOOKUP(D1199,'Ubigeo Departamental'!A:A,'Ubigeo Departamental'!B:B)</f>
        <v>La Libertad</v>
      </c>
      <c r="F1199" t="str" cm="1">
        <f t="array" ref="F1199">IFERROR(IF(INDEX('CENEPRED DISTRITAL'!$B:$XFD,
            _xlfn.XMATCH($F$1,'CENEPRED DISTRITAL'!$A:$A,0),
            _xlfn.XMATCH(A1199,'CENEPRED DISTRITAL'!$B$1:$XFD$1,0)
        )&lt;&gt;"",        "CON COBERTURA CENEPRED",        "SIN COBERTURA CENEPRED"    ),    "SIN COBERTURA CENEPRED")</f>
        <v>SIN COBERTURA CENEPRED</v>
      </c>
      <c r="G1199" t="str" cm="1">
        <f t="array" ref="G1199">IFERROR(
    IF(
        INDEX(
            'CENEPRED DISTRITAL'!$B:$XFD,
            _xlfn.XMATCH($G$1,'CENEPRED DISTRITAL'!$A:$A,0),
            _xlfn.XMATCH(A1199,'CENEPRED DISTRITAL'!$B$1:$XFD$1,0)
        )&lt;&gt;"",
        "CON COBERTURA CENEPRED",
        "SIN COBERTURA CENEPRED"
    ),
    "SIN COBERTURA CENEPRED"
)</f>
        <v>SIN COBERTURA CENEPRED</v>
      </c>
      <c r="H1199" t="str" cm="1">
        <f t="array" ref="H1199">IFERROR(
    IF(
        INDEX(
            'CENEPRED DISTRITAL'!$B:$XFD,
            _xlfn.XMATCH($H$1,'CENEPRED DISTRITAL'!$A:$A,0),
            _xlfn.XMATCH(A1199,'CENEPRED DISTRITAL'!$B$1:$XFD$1,0)
        )&lt;&gt;"",
        "CON COBERTURA CENEPRED",
        "SIN COBERTURA CENEPRED"
    ),
    "SIN COBERTURA CENEPRED"
)</f>
        <v>SIN COBERTURA CENEPRED</v>
      </c>
    </row>
    <row r="1200" spans="1:8" x14ac:dyDescent="0.35">
      <c r="A1200" s="359">
        <v>130611</v>
      </c>
      <c r="B1200" t="s">
        <v>36989</v>
      </c>
      <c r="C1200">
        <v>1306</v>
      </c>
      <c r="D1200">
        <v>13</v>
      </c>
      <c r="E1200" t="str">
        <f>_xlfn.XLOOKUP(D1200,'Ubigeo Departamental'!A:A,'Ubigeo Departamental'!B:B)</f>
        <v>La Libertad</v>
      </c>
      <c r="F1200" t="str" cm="1">
        <f t="array" ref="F1200">IFERROR(IF(INDEX('CENEPRED DISTRITAL'!$B:$XFD,
            _xlfn.XMATCH($F$1,'CENEPRED DISTRITAL'!$A:$A,0),
            _xlfn.XMATCH(A1200,'CENEPRED DISTRITAL'!$B$1:$XFD$1,0)
        )&lt;&gt;"",        "CON COBERTURA CENEPRED",        "SIN COBERTURA CENEPRED"    ),    "SIN COBERTURA CENEPRED")</f>
        <v>SIN COBERTURA CENEPRED</v>
      </c>
      <c r="G1200" t="str" cm="1">
        <f t="array" ref="G1200">IFERROR(
    IF(
        INDEX(
            'CENEPRED DISTRITAL'!$B:$XFD,
            _xlfn.XMATCH($G$1,'CENEPRED DISTRITAL'!$A:$A,0),
            _xlfn.XMATCH(A1200,'CENEPRED DISTRITAL'!$B$1:$XFD$1,0)
        )&lt;&gt;"",
        "CON COBERTURA CENEPRED",
        "SIN COBERTURA CENEPRED"
    ),
    "SIN COBERTURA CENEPRED"
)</f>
        <v>SIN COBERTURA CENEPRED</v>
      </c>
      <c r="H1200" t="str" cm="1">
        <f t="array" ref="H1200">IFERROR(
    IF(
        INDEX(
            'CENEPRED DISTRITAL'!$B:$XFD,
            _xlfn.XMATCH($H$1,'CENEPRED DISTRITAL'!$A:$A,0),
            _xlfn.XMATCH(A1200,'CENEPRED DISTRITAL'!$B$1:$XFD$1,0)
        )&lt;&gt;"",
        "CON COBERTURA CENEPRED",
        "SIN COBERTURA CENEPRED"
    ),
    "SIN COBERTURA CENEPRED"
)</f>
        <v>SIN COBERTURA CENEPRED</v>
      </c>
    </row>
    <row r="1201" spans="1:8" x14ac:dyDescent="0.35">
      <c r="A1201" s="359">
        <v>130613</v>
      </c>
      <c r="B1201" t="s">
        <v>34256</v>
      </c>
      <c r="C1201">
        <v>1306</v>
      </c>
      <c r="D1201">
        <v>13</v>
      </c>
      <c r="E1201" t="str">
        <f>_xlfn.XLOOKUP(D1201,'Ubigeo Departamental'!A:A,'Ubigeo Departamental'!B:B)</f>
        <v>La Libertad</v>
      </c>
      <c r="F1201" t="str" cm="1">
        <f t="array" ref="F1201">IFERROR(IF(INDEX('CENEPRED DISTRITAL'!$B:$XFD,
            _xlfn.XMATCH($F$1,'CENEPRED DISTRITAL'!$A:$A,0),
            _xlfn.XMATCH(A1201,'CENEPRED DISTRITAL'!$B$1:$XFD$1,0)
        )&lt;&gt;"",        "CON COBERTURA CENEPRED",        "SIN COBERTURA CENEPRED"    ),    "SIN COBERTURA CENEPRED")</f>
        <v>SIN COBERTURA CENEPRED</v>
      </c>
      <c r="G1201" t="str" cm="1">
        <f t="array" ref="G1201">IFERROR(
    IF(
        INDEX(
            'CENEPRED DISTRITAL'!$B:$XFD,
            _xlfn.XMATCH($G$1,'CENEPRED DISTRITAL'!$A:$A,0),
            _xlfn.XMATCH(A1201,'CENEPRED DISTRITAL'!$B$1:$XFD$1,0)
        )&lt;&gt;"",
        "CON COBERTURA CENEPRED",
        "SIN COBERTURA CENEPRED"
    ),
    "SIN COBERTURA CENEPRED"
)</f>
        <v>SIN COBERTURA CENEPRED</v>
      </c>
      <c r="H1201" t="str" cm="1">
        <f t="array" ref="H1201">IFERROR(
    IF(
        INDEX(
            'CENEPRED DISTRITAL'!$B:$XFD,
            _xlfn.XMATCH($H$1,'CENEPRED DISTRITAL'!$A:$A,0),
            _xlfn.XMATCH(A1201,'CENEPRED DISTRITAL'!$B$1:$XFD$1,0)
        )&lt;&gt;"",
        "CON COBERTURA CENEPRED",
        "SIN COBERTURA CENEPRED"
    ),
    "SIN COBERTURA CENEPRED"
)</f>
        <v>SIN COBERTURA CENEPRED</v>
      </c>
    </row>
    <row r="1202" spans="1:8" x14ac:dyDescent="0.35">
      <c r="A1202" s="359">
        <v>130614</v>
      </c>
      <c r="B1202" t="s">
        <v>34113</v>
      </c>
      <c r="C1202">
        <v>1306</v>
      </c>
      <c r="D1202">
        <v>13</v>
      </c>
      <c r="E1202" t="str">
        <f>_xlfn.XLOOKUP(D1202,'Ubigeo Departamental'!A:A,'Ubigeo Departamental'!B:B)</f>
        <v>La Libertad</v>
      </c>
      <c r="F1202" t="str" cm="1">
        <f t="array" ref="F1202">IFERROR(IF(INDEX('CENEPRED DISTRITAL'!$B:$XFD,
            _xlfn.XMATCH($F$1,'CENEPRED DISTRITAL'!$A:$A,0),
            _xlfn.XMATCH(A1202,'CENEPRED DISTRITAL'!$B$1:$XFD$1,0)
        )&lt;&gt;"",        "CON COBERTURA CENEPRED",        "SIN COBERTURA CENEPRED"    ),    "SIN COBERTURA CENEPRED")</f>
        <v>SIN COBERTURA CENEPRED</v>
      </c>
      <c r="G1202" t="str" cm="1">
        <f t="array" ref="G1202">IFERROR(
    IF(
        INDEX(
            'CENEPRED DISTRITAL'!$B:$XFD,
            _xlfn.XMATCH($G$1,'CENEPRED DISTRITAL'!$A:$A,0),
            _xlfn.XMATCH(A1202,'CENEPRED DISTRITAL'!$B$1:$XFD$1,0)
        )&lt;&gt;"",
        "CON COBERTURA CENEPRED",
        "SIN COBERTURA CENEPRED"
    ),
    "SIN COBERTURA CENEPRED"
)</f>
        <v>SIN COBERTURA CENEPRED</v>
      </c>
      <c r="H1202" t="str" cm="1">
        <f t="array" ref="H1202">IFERROR(
    IF(
        INDEX(
            'CENEPRED DISTRITAL'!$B:$XFD,
            _xlfn.XMATCH($H$1,'CENEPRED DISTRITAL'!$A:$A,0),
            _xlfn.XMATCH(A1202,'CENEPRED DISTRITAL'!$B$1:$XFD$1,0)
        )&lt;&gt;"",
        "CON COBERTURA CENEPRED",
        "SIN COBERTURA CENEPRED"
    ),
    "SIN COBERTURA CENEPRED"
)</f>
        <v>SIN COBERTURA CENEPRED</v>
      </c>
    </row>
    <row r="1203" spans="1:8" x14ac:dyDescent="0.35">
      <c r="A1203" s="359">
        <v>130701</v>
      </c>
      <c r="B1203" t="s">
        <v>36990</v>
      </c>
      <c r="C1203">
        <v>1307</v>
      </c>
      <c r="D1203">
        <v>13</v>
      </c>
      <c r="E1203" t="str">
        <f>_xlfn.XLOOKUP(D1203,'Ubigeo Departamental'!A:A,'Ubigeo Departamental'!B:B)</f>
        <v>La Libertad</v>
      </c>
      <c r="F1203" t="str" cm="1">
        <f t="array" ref="F1203">IFERROR(IF(INDEX('CENEPRED DISTRITAL'!$B:$XFD,
            _xlfn.XMATCH($F$1,'CENEPRED DISTRITAL'!$A:$A,0),
            _xlfn.XMATCH(A1203,'CENEPRED DISTRITAL'!$B$1:$XFD$1,0)
        )&lt;&gt;"",        "CON COBERTURA CENEPRED",        "SIN COBERTURA CENEPRED"    ),    "SIN COBERTURA CENEPRED")</f>
        <v>SIN COBERTURA CENEPRED</v>
      </c>
      <c r="G1203" t="str" cm="1">
        <f t="array" ref="G1203">IFERROR(
    IF(
        INDEX(
            'CENEPRED DISTRITAL'!$B:$XFD,
            _xlfn.XMATCH($G$1,'CENEPRED DISTRITAL'!$A:$A,0),
            _xlfn.XMATCH(A1203,'CENEPRED DISTRITAL'!$B$1:$XFD$1,0)
        )&lt;&gt;"",
        "CON COBERTURA CENEPRED",
        "SIN COBERTURA CENEPRED"
    ),
    "SIN COBERTURA CENEPRED"
)</f>
        <v>SIN COBERTURA CENEPRED</v>
      </c>
      <c r="H1203" t="str" cm="1">
        <f t="array" ref="H1203">IFERROR(
    IF(
        INDEX(
            'CENEPRED DISTRITAL'!$B:$XFD,
            _xlfn.XMATCH($H$1,'CENEPRED DISTRITAL'!$A:$A,0),
            _xlfn.XMATCH(A1203,'CENEPRED DISTRITAL'!$B$1:$XFD$1,0)
        )&lt;&gt;"",
        "CON COBERTURA CENEPRED",
        "SIN COBERTURA CENEPRED"
    ),
    "SIN COBERTURA CENEPRED"
)</f>
        <v>SIN COBERTURA CENEPRED</v>
      </c>
    </row>
    <row r="1204" spans="1:8" x14ac:dyDescent="0.35">
      <c r="A1204" s="359">
        <v>130702</v>
      </c>
      <c r="B1204" t="s">
        <v>34043</v>
      </c>
      <c r="C1204">
        <v>1307</v>
      </c>
      <c r="D1204">
        <v>13</v>
      </c>
      <c r="E1204" t="str">
        <f>_xlfn.XLOOKUP(D1204,'Ubigeo Departamental'!A:A,'Ubigeo Departamental'!B:B)</f>
        <v>La Libertad</v>
      </c>
      <c r="F1204" t="str" cm="1">
        <f t="array" ref="F1204">IFERROR(IF(INDEX('CENEPRED DISTRITAL'!$B:$XFD,
            _xlfn.XMATCH($F$1,'CENEPRED DISTRITAL'!$A:$A,0),
            _xlfn.XMATCH(A1204,'CENEPRED DISTRITAL'!$B$1:$XFD$1,0)
        )&lt;&gt;"",        "CON COBERTURA CENEPRED",        "SIN COBERTURA CENEPRED"    ),    "SIN COBERTURA CENEPRED")</f>
        <v>SIN COBERTURA CENEPRED</v>
      </c>
      <c r="G1204" t="str" cm="1">
        <f t="array" ref="G1204">IFERROR(
    IF(
        INDEX(
            'CENEPRED DISTRITAL'!$B:$XFD,
            _xlfn.XMATCH($G$1,'CENEPRED DISTRITAL'!$A:$A,0),
            _xlfn.XMATCH(A1204,'CENEPRED DISTRITAL'!$B$1:$XFD$1,0)
        )&lt;&gt;"",
        "CON COBERTURA CENEPRED",
        "SIN COBERTURA CENEPRED"
    ),
    "SIN COBERTURA CENEPRED"
)</f>
        <v>SIN COBERTURA CENEPRED</v>
      </c>
      <c r="H1204" t="str" cm="1">
        <f t="array" ref="H1204">IFERROR(
    IF(
        INDEX(
            'CENEPRED DISTRITAL'!$B:$XFD,
            _xlfn.XMATCH($H$1,'CENEPRED DISTRITAL'!$A:$A,0),
            _xlfn.XMATCH(A1204,'CENEPRED DISTRITAL'!$B$1:$XFD$1,0)
        )&lt;&gt;"",
        "CON COBERTURA CENEPRED",
        "SIN COBERTURA CENEPRED"
    ),
    "SIN COBERTURA CENEPRED"
)</f>
        <v>SIN COBERTURA CENEPRED</v>
      </c>
    </row>
    <row r="1205" spans="1:8" x14ac:dyDescent="0.35">
      <c r="A1205" s="359">
        <v>130703</v>
      </c>
      <c r="B1205" t="s">
        <v>34659</v>
      </c>
      <c r="C1205">
        <v>1307</v>
      </c>
      <c r="D1205">
        <v>13</v>
      </c>
      <c r="E1205" t="str">
        <f>_xlfn.XLOOKUP(D1205,'Ubigeo Departamental'!A:A,'Ubigeo Departamental'!B:B)</f>
        <v>La Libertad</v>
      </c>
      <c r="F1205" t="str" cm="1">
        <f t="array" ref="F1205">IFERROR(IF(INDEX('CENEPRED DISTRITAL'!$B:$XFD,
            _xlfn.XMATCH($F$1,'CENEPRED DISTRITAL'!$A:$A,0),
            _xlfn.XMATCH(A1205,'CENEPRED DISTRITAL'!$B$1:$XFD$1,0)
        )&lt;&gt;"",        "CON COBERTURA CENEPRED",        "SIN COBERTURA CENEPRED"    ),    "SIN COBERTURA CENEPRED")</f>
        <v>SIN COBERTURA CENEPRED</v>
      </c>
      <c r="G1205" t="str" cm="1">
        <f t="array" ref="G1205">IFERROR(
    IF(
        INDEX(
            'CENEPRED DISTRITAL'!$B:$XFD,
            _xlfn.XMATCH($G$1,'CENEPRED DISTRITAL'!$A:$A,0),
            _xlfn.XMATCH(A1205,'CENEPRED DISTRITAL'!$B$1:$XFD$1,0)
        )&lt;&gt;"",
        "CON COBERTURA CENEPRED",
        "SIN COBERTURA CENEPRED"
    ),
    "SIN COBERTURA CENEPRED"
)</f>
        <v>SIN COBERTURA CENEPRED</v>
      </c>
      <c r="H1205" t="str" cm="1">
        <f t="array" ref="H1205">IFERROR(
    IF(
        INDEX(
            'CENEPRED DISTRITAL'!$B:$XFD,
            _xlfn.XMATCH($H$1,'CENEPRED DISTRITAL'!$A:$A,0),
            _xlfn.XMATCH(A1205,'CENEPRED DISTRITAL'!$B$1:$XFD$1,0)
        )&lt;&gt;"",
        "CON COBERTURA CENEPRED",
        "SIN COBERTURA CENEPRED"
    ),
    "SIN COBERTURA CENEPRED"
)</f>
        <v>SIN COBERTURA CENEPRED</v>
      </c>
    </row>
    <row r="1206" spans="1:8" x14ac:dyDescent="0.35">
      <c r="A1206" s="359">
        <v>130704</v>
      </c>
      <c r="B1206" t="s">
        <v>3</v>
      </c>
      <c r="C1206">
        <v>1307</v>
      </c>
      <c r="D1206">
        <v>13</v>
      </c>
      <c r="E1206" t="str">
        <f>_xlfn.XLOOKUP(D1206,'Ubigeo Departamental'!A:A,'Ubigeo Departamental'!B:B)</f>
        <v>La Libertad</v>
      </c>
      <c r="F1206" t="str" cm="1">
        <f t="array" ref="F1206">IFERROR(IF(INDEX('CENEPRED DISTRITAL'!$B:$XFD,
            _xlfn.XMATCH($F$1,'CENEPRED DISTRITAL'!$A:$A,0),
            _xlfn.XMATCH(A1206,'CENEPRED DISTRITAL'!$B$1:$XFD$1,0)
        )&lt;&gt;"",        "CON COBERTURA CENEPRED",        "SIN COBERTURA CENEPRED"    ),    "SIN COBERTURA CENEPRED")</f>
        <v>CON COBERTURA CENEPRED</v>
      </c>
      <c r="G1206" t="str" cm="1">
        <f t="array" ref="G1206">IFERROR(
    IF(
        INDEX(
            'CENEPRED DISTRITAL'!$B:$XFD,
            _xlfn.XMATCH($G$1,'CENEPRED DISTRITAL'!$A:$A,0),
            _xlfn.XMATCH(A1206,'CENEPRED DISTRITAL'!$B$1:$XFD$1,0)
        )&lt;&gt;"",
        "CON COBERTURA CENEPRED",
        "SIN COBERTURA CENEPRED"
    ),
    "SIN COBERTURA CENEPRED"
)</f>
        <v>CON COBERTURA CENEPRED</v>
      </c>
      <c r="H1206" t="str" cm="1">
        <f t="array" ref="H1206">IFERROR(
    IF(
        INDEX(
            'CENEPRED DISTRITAL'!$B:$XFD,
            _xlfn.XMATCH($H$1,'CENEPRED DISTRITAL'!$A:$A,0),
            _xlfn.XMATCH(A1206,'CENEPRED DISTRITAL'!$B$1:$XFD$1,0)
        )&lt;&gt;"",
        "CON COBERTURA CENEPRED",
        "SIN COBERTURA CENEPRED"
    ),
    "SIN COBERTURA CENEPRED"
)</f>
        <v>SIN COBERTURA CENEPRED</v>
      </c>
    </row>
    <row r="1207" spans="1:8" x14ac:dyDescent="0.35">
      <c r="A1207" s="359">
        <v>130705</v>
      </c>
      <c r="B1207" t="s">
        <v>36991</v>
      </c>
      <c r="C1207">
        <v>1307</v>
      </c>
      <c r="D1207">
        <v>13</v>
      </c>
      <c r="E1207" t="str">
        <f>_xlfn.XLOOKUP(D1207,'Ubigeo Departamental'!A:A,'Ubigeo Departamental'!B:B)</f>
        <v>La Libertad</v>
      </c>
      <c r="F1207" t="str" cm="1">
        <f t="array" ref="F1207">IFERROR(IF(INDEX('CENEPRED DISTRITAL'!$B:$XFD,
            _xlfn.XMATCH($F$1,'CENEPRED DISTRITAL'!$A:$A,0),
            _xlfn.XMATCH(A1207,'CENEPRED DISTRITAL'!$B$1:$XFD$1,0)
        )&lt;&gt;"",        "CON COBERTURA CENEPRED",        "SIN COBERTURA CENEPRED"    ),    "SIN COBERTURA CENEPRED")</f>
        <v>SIN COBERTURA CENEPRED</v>
      </c>
      <c r="G1207" t="str" cm="1">
        <f t="array" ref="G1207">IFERROR(
    IF(
        INDEX(
            'CENEPRED DISTRITAL'!$B:$XFD,
            _xlfn.XMATCH($G$1,'CENEPRED DISTRITAL'!$A:$A,0),
            _xlfn.XMATCH(A1207,'CENEPRED DISTRITAL'!$B$1:$XFD$1,0)
        )&lt;&gt;"",
        "CON COBERTURA CENEPRED",
        "SIN COBERTURA CENEPRED"
    ),
    "SIN COBERTURA CENEPRED"
)</f>
        <v>SIN COBERTURA CENEPRED</v>
      </c>
      <c r="H1207" t="str" cm="1">
        <f t="array" ref="H1207">IFERROR(
    IF(
        INDEX(
            'CENEPRED DISTRITAL'!$B:$XFD,
            _xlfn.XMATCH($H$1,'CENEPRED DISTRITAL'!$A:$A,0),
            _xlfn.XMATCH(A1207,'CENEPRED DISTRITAL'!$B$1:$XFD$1,0)
        )&lt;&gt;"",
        "CON COBERTURA CENEPRED",
        "SIN COBERTURA CENEPRED"
    ),
    "SIN COBERTURA CENEPRED"
)</f>
        <v>SIN COBERTURA CENEPRED</v>
      </c>
    </row>
    <row r="1208" spans="1:8" x14ac:dyDescent="0.35">
      <c r="A1208" s="359">
        <v>130801</v>
      </c>
      <c r="B1208" t="s">
        <v>34660</v>
      </c>
      <c r="C1208">
        <v>1308</v>
      </c>
      <c r="D1208">
        <v>13</v>
      </c>
      <c r="E1208" t="str">
        <f>_xlfn.XLOOKUP(D1208,'Ubigeo Departamental'!A:A,'Ubigeo Departamental'!B:B)</f>
        <v>La Libertad</v>
      </c>
      <c r="F1208" t="str" cm="1">
        <f t="array" ref="F1208">IFERROR(IF(INDEX('CENEPRED DISTRITAL'!$B:$XFD,
            _xlfn.XMATCH($F$1,'CENEPRED DISTRITAL'!$A:$A,0),
            _xlfn.XMATCH(A1208,'CENEPRED DISTRITAL'!$B$1:$XFD$1,0)
        )&lt;&gt;"",        "CON COBERTURA CENEPRED",        "SIN COBERTURA CENEPRED"    ),    "SIN COBERTURA CENEPRED")</f>
        <v>SIN COBERTURA CENEPRED</v>
      </c>
      <c r="G1208" t="str" cm="1">
        <f t="array" ref="G1208">IFERROR(
    IF(
        INDEX(
            'CENEPRED DISTRITAL'!$B:$XFD,
            _xlfn.XMATCH($G$1,'CENEPRED DISTRITAL'!$A:$A,0),
            _xlfn.XMATCH(A1208,'CENEPRED DISTRITAL'!$B$1:$XFD$1,0)
        )&lt;&gt;"",
        "CON COBERTURA CENEPRED",
        "SIN COBERTURA CENEPRED"
    ),
    "SIN COBERTURA CENEPRED"
)</f>
        <v>SIN COBERTURA CENEPRED</v>
      </c>
      <c r="H1208" t="str" cm="1">
        <f t="array" ref="H1208">IFERROR(
    IF(
        INDEX(
            'CENEPRED DISTRITAL'!$B:$XFD,
            _xlfn.XMATCH($H$1,'CENEPRED DISTRITAL'!$A:$A,0),
            _xlfn.XMATCH(A1208,'CENEPRED DISTRITAL'!$B$1:$XFD$1,0)
        )&lt;&gt;"",
        "CON COBERTURA CENEPRED",
        "SIN COBERTURA CENEPRED"
    ),
    "SIN COBERTURA CENEPRED"
)</f>
        <v>SIN COBERTURA CENEPRED</v>
      </c>
    </row>
    <row r="1209" spans="1:8" x14ac:dyDescent="0.35">
      <c r="A1209" s="359">
        <v>130802</v>
      </c>
      <c r="B1209" t="s">
        <v>34661</v>
      </c>
      <c r="C1209">
        <v>1308</v>
      </c>
      <c r="D1209">
        <v>13</v>
      </c>
      <c r="E1209" t="str">
        <f>_xlfn.XLOOKUP(D1209,'Ubigeo Departamental'!A:A,'Ubigeo Departamental'!B:B)</f>
        <v>La Libertad</v>
      </c>
      <c r="F1209" t="str" cm="1">
        <f t="array" ref="F1209">IFERROR(IF(INDEX('CENEPRED DISTRITAL'!$B:$XFD,
            _xlfn.XMATCH($F$1,'CENEPRED DISTRITAL'!$A:$A,0),
            _xlfn.XMATCH(A1209,'CENEPRED DISTRITAL'!$B$1:$XFD$1,0)
        )&lt;&gt;"",        "CON COBERTURA CENEPRED",        "SIN COBERTURA CENEPRED"    ),    "SIN COBERTURA CENEPRED")</f>
        <v>SIN COBERTURA CENEPRED</v>
      </c>
      <c r="G1209" t="str" cm="1">
        <f t="array" ref="G1209">IFERROR(
    IF(
        INDEX(
            'CENEPRED DISTRITAL'!$B:$XFD,
            _xlfn.XMATCH($G$1,'CENEPRED DISTRITAL'!$A:$A,0),
            _xlfn.XMATCH(A1209,'CENEPRED DISTRITAL'!$B$1:$XFD$1,0)
        )&lt;&gt;"",
        "CON COBERTURA CENEPRED",
        "SIN COBERTURA CENEPRED"
    ),
    "SIN COBERTURA CENEPRED"
)</f>
        <v>SIN COBERTURA CENEPRED</v>
      </c>
      <c r="H1209" t="str" cm="1">
        <f t="array" ref="H1209">IFERROR(
    IF(
        INDEX(
            'CENEPRED DISTRITAL'!$B:$XFD,
            _xlfn.XMATCH($H$1,'CENEPRED DISTRITAL'!$A:$A,0),
            _xlfn.XMATCH(A1209,'CENEPRED DISTRITAL'!$B$1:$XFD$1,0)
        )&lt;&gt;"",
        "CON COBERTURA CENEPRED",
        "SIN COBERTURA CENEPRED"
    ),
    "SIN COBERTURA CENEPRED"
)</f>
        <v>SIN COBERTURA CENEPRED</v>
      </c>
    </row>
    <row r="1210" spans="1:8" x14ac:dyDescent="0.35">
      <c r="A1210" s="359">
        <v>130803</v>
      </c>
      <c r="B1210" t="s">
        <v>34129</v>
      </c>
      <c r="C1210">
        <v>1308</v>
      </c>
      <c r="D1210">
        <v>13</v>
      </c>
      <c r="E1210" t="str">
        <f>_xlfn.XLOOKUP(D1210,'Ubigeo Departamental'!A:A,'Ubigeo Departamental'!B:B)</f>
        <v>La Libertad</v>
      </c>
      <c r="F1210" t="str" cm="1">
        <f t="array" ref="F1210">IFERROR(IF(INDEX('CENEPRED DISTRITAL'!$B:$XFD,
            _xlfn.XMATCH($F$1,'CENEPRED DISTRITAL'!$A:$A,0),
            _xlfn.XMATCH(A1210,'CENEPRED DISTRITAL'!$B$1:$XFD$1,0)
        )&lt;&gt;"",        "CON COBERTURA CENEPRED",        "SIN COBERTURA CENEPRED"    ),    "SIN COBERTURA CENEPRED")</f>
        <v>SIN COBERTURA CENEPRED</v>
      </c>
      <c r="G1210" t="str" cm="1">
        <f t="array" ref="G1210">IFERROR(
    IF(
        INDEX(
            'CENEPRED DISTRITAL'!$B:$XFD,
            _xlfn.XMATCH($G$1,'CENEPRED DISTRITAL'!$A:$A,0),
            _xlfn.XMATCH(A1210,'CENEPRED DISTRITAL'!$B$1:$XFD$1,0)
        )&lt;&gt;"",
        "CON COBERTURA CENEPRED",
        "SIN COBERTURA CENEPRED"
    ),
    "SIN COBERTURA CENEPRED"
)</f>
        <v>SIN COBERTURA CENEPRED</v>
      </c>
      <c r="H1210" t="str" cm="1">
        <f t="array" ref="H1210">IFERROR(
    IF(
        INDEX(
            'CENEPRED DISTRITAL'!$B:$XFD,
            _xlfn.XMATCH($H$1,'CENEPRED DISTRITAL'!$A:$A,0),
            _xlfn.XMATCH(A1210,'CENEPRED DISTRITAL'!$B$1:$XFD$1,0)
        )&lt;&gt;"",
        "CON COBERTURA CENEPRED",
        "SIN COBERTURA CENEPRED"
    ),
    "SIN COBERTURA CENEPRED"
)</f>
        <v>SIN COBERTURA CENEPRED</v>
      </c>
    </row>
    <row r="1211" spans="1:8" x14ac:dyDescent="0.35">
      <c r="A1211" s="359">
        <v>130804</v>
      </c>
      <c r="B1211" t="s">
        <v>34436</v>
      </c>
      <c r="C1211">
        <v>1308</v>
      </c>
      <c r="D1211">
        <v>13</v>
      </c>
      <c r="E1211" t="str">
        <f>_xlfn.XLOOKUP(D1211,'Ubigeo Departamental'!A:A,'Ubigeo Departamental'!B:B)</f>
        <v>La Libertad</v>
      </c>
      <c r="F1211" t="str" cm="1">
        <f t="array" ref="F1211">IFERROR(IF(INDEX('CENEPRED DISTRITAL'!$B:$XFD,
            _xlfn.XMATCH($F$1,'CENEPRED DISTRITAL'!$A:$A,0),
            _xlfn.XMATCH(A1211,'CENEPRED DISTRITAL'!$B$1:$XFD$1,0)
        )&lt;&gt;"",        "CON COBERTURA CENEPRED",        "SIN COBERTURA CENEPRED"    ),    "SIN COBERTURA CENEPRED")</f>
        <v>SIN COBERTURA CENEPRED</v>
      </c>
      <c r="G1211" t="str" cm="1">
        <f t="array" ref="G1211">IFERROR(
    IF(
        INDEX(
            'CENEPRED DISTRITAL'!$B:$XFD,
            _xlfn.XMATCH($G$1,'CENEPRED DISTRITAL'!$A:$A,0),
            _xlfn.XMATCH(A1211,'CENEPRED DISTRITAL'!$B$1:$XFD$1,0)
        )&lt;&gt;"",
        "CON COBERTURA CENEPRED",
        "SIN COBERTURA CENEPRED"
    ),
    "SIN COBERTURA CENEPRED"
)</f>
        <v>SIN COBERTURA CENEPRED</v>
      </c>
      <c r="H1211" t="str" cm="1">
        <f t="array" ref="H1211">IFERROR(
    IF(
        INDEX(
            'CENEPRED DISTRITAL'!$B:$XFD,
            _xlfn.XMATCH($H$1,'CENEPRED DISTRITAL'!$A:$A,0),
            _xlfn.XMATCH(A1211,'CENEPRED DISTRITAL'!$B$1:$XFD$1,0)
        )&lt;&gt;"",
        "CON COBERTURA CENEPRED",
        "SIN COBERTURA CENEPRED"
    ),
    "SIN COBERTURA CENEPRED"
)</f>
        <v>SIN COBERTURA CENEPRED</v>
      </c>
    </row>
    <row r="1212" spans="1:8" x14ac:dyDescent="0.35">
      <c r="A1212" s="359">
        <v>130805</v>
      </c>
      <c r="B1212" t="s">
        <v>34662</v>
      </c>
      <c r="C1212">
        <v>1308</v>
      </c>
      <c r="D1212">
        <v>13</v>
      </c>
      <c r="E1212" t="str">
        <f>_xlfn.XLOOKUP(D1212,'Ubigeo Departamental'!A:A,'Ubigeo Departamental'!B:B)</f>
        <v>La Libertad</v>
      </c>
      <c r="F1212" t="str" cm="1">
        <f t="array" ref="F1212">IFERROR(IF(INDEX('CENEPRED DISTRITAL'!$B:$XFD,
            _xlfn.XMATCH($F$1,'CENEPRED DISTRITAL'!$A:$A,0),
            _xlfn.XMATCH(A1212,'CENEPRED DISTRITAL'!$B$1:$XFD$1,0)
        )&lt;&gt;"",        "CON COBERTURA CENEPRED",        "SIN COBERTURA CENEPRED"    ),    "SIN COBERTURA CENEPRED")</f>
        <v>SIN COBERTURA CENEPRED</v>
      </c>
      <c r="G1212" t="str" cm="1">
        <f t="array" ref="G1212">IFERROR(
    IF(
        INDEX(
            'CENEPRED DISTRITAL'!$B:$XFD,
            _xlfn.XMATCH($G$1,'CENEPRED DISTRITAL'!$A:$A,0),
            _xlfn.XMATCH(A1212,'CENEPRED DISTRITAL'!$B$1:$XFD$1,0)
        )&lt;&gt;"",
        "CON COBERTURA CENEPRED",
        "SIN COBERTURA CENEPRED"
    ),
    "SIN COBERTURA CENEPRED"
)</f>
        <v>SIN COBERTURA CENEPRED</v>
      </c>
      <c r="H1212" t="str" cm="1">
        <f t="array" ref="H1212">IFERROR(
    IF(
        INDEX(
            'CENEPRED DISTRITAL'!$B:$XFD,
            _xlfn.XMATCH($H$1,'CENEPRED DISTRITAL'!$A:$A,0),
            _xlfn.XMATCH(A1212,'CENEPRED DISTRITAL'!$B$1:$XFD$1,0)
        )&lt;&gt;"",
        "CON COBERTURA CENEPRED",
        "SIN COBERTURA CENEPRED"
    ),
    "SIN COBERTURA CENEPRED"
)</f>
        <v>SIN COBERTURA CENEPRED</v>
      </c>
    </row>
    <row r="1213" spans="1:8" x14ac:dyDescent="0.35">
      <c r="A1213" s="359">
        <v>130806</v>
      </c>
      <c r="B1213" t="s">
        <v>36992</v>
      </c>
      <c r="C1213">
        <v>1308</v>
      </c>
      <c r="D1213">
        <v>13</v>
      </c>
      <c r="E1213" t="str">
        <f>_xlfn.XLOOKUP(D1213,'Ubigeo Departamental'!A:A,'Ubigeo Departamental'!B:B)</f>
        <v>La Libertad</v>
      </c>
      <c r="F1213" t="str" cm="1">
        <f t="array" ref="F1213">IFERROR(IF(INDEX('CENEPRED DISTRITAL'!$B:$XFD,
            _xlfn.XMATCH($F$1,'CENEPRED DISTRITAL'!$A:$A,0),
            _xlfn.XMATCH(A1213,'CENEPRED DISTRITAL'!$B$1:$XFD$1,0)
        )&lt;&gt;"",        "CON COBERTURA CENEPRED",        "SIN COBERTURA CENEPRED"    ),    "SIN COBERTURA CENEPRED")</f>
        <v>SIN COBERTURA CENEPRED</v>
      </c>
      <c r="G1213" t="str" cm="1">
        <f t="array" ref="G1213">IFERROR(
    IF(
        INDEX(
            'CENEPRED DISTRITAL'!$B:$XFD,
            _xlfn.XMATCH($G$1,'CENEPRED DISTRITAL'!$A:$A,0),
            _xlfn.XMATCH(A1213,'CENEPRED DISTRITAL'!$B$1:$XFD$1,0)
        )&lt;&gt;"",
        "CON COBERTURA CENEPRED",
        "SIN COBERTURA CENEPRED"
    ),
    "SIN COBERTURA CENEPRED"
)</f>
        <v>SIN COBERTURA CENEPRED</v>
      </c>
      <c r="H1213" t="str" cm="1">
        <f t="array" ref="H1213">IFERROR(
    IF(
        INDEX(
            'CENEPRED DISTRITAL'!$B:$XFD,
            _xlfn.XMATCH($H$1,'CENEPRED DISTRITAL'!$A:$A,0),
            _xlfn.XMATCH(A1213,'CENEPRED DISTRITAL'!$B$1:$XFD$1,0)
        )&lt;&gt;"",
        "CON COBERTURA CENEPRED",
        "SIN COBERTURA CENEPRED"
    ),
    "SIN COBERTURA CENEPRED"
)</f>
        <v>SIN COBERTURA CENEPRED</v>
      </c>
    </row>
    <row r="1214" spans="1:8" x14ac:dyDescent="0.35">
      <c r="A1214" s="359">
        <v>130807</v>
      </c>
      <c r="B1214" t="s">
        <v>36993</v>
      </c>
      <c r="C1214">
        <v>1308</v>
      </c>
      <c r="D1214">
        <v>13</v>
      </c>
      <c r="E1214" t="str">
        <f>_xlfn.XLOOKUP(D1214,'Ubigeo Departamental'!A:A,'Ubigeo Departamental'!B:B)</f>
        <v>La Libertad</v>
      </c>
      <c r="F1214" t="str" cm="1">
        <f t="array" ref="F1214">IFERROR(IF(INDEX('CENEPRED DISTRITAL'!$B:$XFD,
            _xlfn.XMATCH($F$1,'CENEPRED DISTRITAL'!$A:$A,0),
            _xlfn.XMATCH(A1214,'CENEPRED DISTRITAL'!$B$1:$XFD$1,0)
        )&lt;&gt;"",        "CON COBERTURA CENEPRED",        "SIN COBERTURA CENEPRED"    ),    "SIN COBERTURA CENEPRED")</f>
        <v>SIN COBERTURA CENEPRED</v>
      </c>
      <c r="G1214" t="str" cm="1">
        <f t="array" ref="G1214">IFERROR(
    IF(
        INDEX(
            'CENEPRED DISTRITAL'!$B:$XFD,
            _xlfn.XMATCH($G$1,'CENEPRED DISTRITAL'!$A:$A,0),
            _xlfn.XMATCH(A1214,'CENEPRED DISTRITAL'!$B$1:$XFD$1,0)
        )&lt;&gt;"",
        "CON COBERTURA CENEPRED",
        "SIN COBERTURA CENEPRED"
    ),
    "SIN COBERTURA CENEPRED"
)</f>
        <v>SIN COBERTURA CENEPRED</v>
      </c>
      <c r="H1214" t="str" cm="1">
        <f t="array" ref="H1214">IFERROR(
    IF(
        INDEX(
            'CENEPRED DISTRITAL'!$B:$XFD,
            _xlfn.XMATCH($H$1,'CENEPRED DISTRITAL'!$A:$A,0),
            _xlfn.XMATCH(A1214,'CENEPRED DISTRITAL'!$B$1:$XFD$1,0)
        )&lt;&gt;"",
        "CON COBERTURA CENEPRED",
        "SIN COBERTURA CENEPRED"
    ),
    "SIN COBERTURA CENEPRED"
)</f>
        <v>SIN COBERTURA CENEPRED</v>
      </c>
    </row>
    <row r="1215" spans="1:8" x14ac:dyDescent="0.35">
      <c r="A1215" s="359">
        <v>130808</v>
      </c>
      <c r="B1215" t="s">
        <v>31681</v>
      </c>
      <c r="C1215">
        <v>1308</v>
      </c>
      <c r="D1215">
        <v>13</v>
      </c>
      <c r="E1215" t="str">
        <f>_xlfn.XLOOKUP(D1215,'Ubigeo Departamental'!A:A,'Ubigeo Departamental'!B:B)</f>
        <v>La Libertad</v>
      </c>
      <c r="F1215" t="str" cm="1">
        <f t="array" ref="F1215">IFERROR(IF(INDEX('CENEPRED DISTRITAL'!$B:$XFD,
            _xlfn.XMATCH($F$1,'CENEPRED DISTRITAL'!$A:$A,0),
            _xlfn.XMATCH(A1215,'CENEPRED DISTRITAL'!$B$1:$XFD$1,0)
        )&lt;&gt;"",        "CON COBERTURA CENEPRED",        "SIN COBERTURA CENEPRED"    ),    "SIN COBERTURA CENEPRED")</f>
        <v>CON COBERTURA CENEPRED</v>
      </c>
      <c r="G1215" t="str" cm="1">
        <f t="array" ref="G1215">IFERROR(
    IF(
        INDEX(
            'CENEPRED DISTRITAL'!$B:$XFD,
            _xlfn.XMATCH($G$1,'CENEPRED DISTRITAL'!$A:$A,0),
            _xlfn.XMATCH(A1215,'CENEPRED DISTRITAL'!$B$1:$XFD$1,0)
        )&lt;&gt;"",
        "CON COBERTURA CENEPRED",
        "SIN COBERTURA CENEPRED"
    ),
    "SIN COBERTURA CENEPRED"
)</f>
        <v>CON COBERTURA CENEPRED</v>
      </c>
      <c r="H1215" t="str" cm="1">
        <f t="array" ref="H1215">IFERROR(
    IF(
        INDEX(
            'CENEPRED DISTRITAL'!$B:$XFD,
            _xlfn.XMATCH($H$1,'CENEPRED DISTRITAL'!$A:$A,0),
            _xlfn.XMATCH(A1215,'CENEPRED DISTRITAL'!$B$1:$XFD$1,0)
        )&lt;&gt;"",
        "CON COBERTURA CENEPRED",
        "SIN COBERTURA CENEPRED"
    ),
    "SIN COBERTURA CENEPRED"
)</f>
        <v>CON COBERTURA CENEPRED</v>
      </c>
    </row>
    <row r="1216" spans="1:8" x14ac:dyDescent="0.35">
      <c r="A1216" s="359">
        <v>130809</v>
      </c>
      <c r="B1216" t="s">
        <v>31691</v>
      </c>
      <c r="C1216">
        <v>1308</v>
      </c>
      <c r="D1216">
        <v>13</v>
      </c>
      <c r="E1216" t="str">
        <f>_xlfn.XLOOKUP(D1216,'Ubigeo Departamental'!A:A,'Ubigeo Departamental'!B:B)</f>
        <v>La Libertad</v>
      </c>
      <c r="F1216" t="str" cm="1">
        <f t="array" ref="F1216">IFERROR(IF(INDEX('CENEPRED DISTRITAL'!$B:$XFD,
            _xlfn.XMATCH($F$1,'CENEPRED DISTRITAL'!$A:$A,0),
            _xlfn.XMATCH(A1216,'CENEPRED DISTRITAL'!$B$1:$XFD$1,0)
        )&lt;&gt;"",        "CON COBERTURA CENEPRED",        "SIN COBERTURA CENEPRED"    ),    "SIN COBERTURA CENEPRED")</f>
        <v>SIN COBERTURA CENEPRED</v>
      </c>
      <c r="G1216" t="str" cm="1">
        <f t="array" ref="G1216">IFERROR(
    IF(
        INDEX(
            'CENEPRED DISTRITAL'!$B:$XFD,
            _xlfn.XMATCH($G$1,'CENEPRED DISTRITAL'!$A:$A,0),
            _xlfn.XMATCH(A1216,'CENEPRED DISTRITAL'!$B$1:$XFD$1,0)
        )&lt;&gt;"",
        "CON COBERTURA CENEPRED",
        "SIN COBERTURA CENEPRED"
    ),
    "SIN COBERTURA CENEPRED"
)</f>
        <v>SIN COBERTURA CENEPRED</v>
      </c>
      <c r="H1216" t="str" cm="1">
        <f t="array" ref="H1216">IFERROR(
    IF(
        INDEX(
            'CENEPRED DISTRITAL'!$B:$XFD,
            _xlfn.XMATCH($H$1,'CENEPRED DISTRITAL'!$A:$A,0),
            _xlfn.XMATCH(A1216,'CENEPRED DISTRITAL'!$B$1:$XFD$1,0)
        )&lt;&gt;"",
        "CON COBERTURA CENEPRED",
        "SIN COBERTURA CENEPRED"
    ),
    "SIN COBERTURA CENEPRED"
)</f>
        <v>SIN COBERTURA CENEPRED</v>
      </c>
    </row>
    <row r="1217" spans="1:8" x14ac:dyDescent="0.35">
      <c r="A1217" s="359">
        <v>130810</v>
      </c>
      <c r="B1217" t="s">
        <v>36994</v>
      </c>
      <c r="C1217">
        <v>1308</v>
      </c>
      <c r="D1217">
        <v>13</v>
      </c>
      <c r="E1217" t="str">
        <f>_xlfn.XLOOKUP(D1217,'Ubigeo Departamental'!A:A,'Ubigeo Departamental'!B:B)</f>
        <v>La Libertad</v>
      </c>
      <c r="F1217" t="str" cm="1">
        <f t="array" ref="F1217">IFERROR(IF(INDEX('CENEPRED DISTRITAL'!$B:$XFD,
            _xlfn.XMATCH($F$1,'CENEPRED DISTRITAL'!$A:$A,0),
            _xlfn.XMATCH(A1217,'CENEPRED DISTRITAL'!$B$1:$XFD$1,0)
        )&lt;&gt;"",        "CON COBERTURA CENEPRED",        "SIN COBERTURA CENEPRED"    ),    "SIN COBERTURA CENEPRED")</f>
        <v>SIN COBERTURA CENEPRED</v>
      </c>
      <c r="G1217" t="str" cm="1">
        <f t="array" ref="G1217">IFERROR(
    IF(
        INDEX(
            'CENEPRED DISTRITAL'!$B:$XFD,
            _xlfn.XMATCH($G$1,'CENEPRED DISTRITAL'!$A:$A,0),
            _xlfn.XMATCH(A1217,'CENEPRED DISTRITAL'!$B$1:$XFD$1,0)
        )&lt;&gt;"",
        "CON COBERTURA CENEPRED",
        "SIN COBERTURA CENEPRED"
    ),
    "SIN COBERTURA CENEPRED"
)</f>
        <v>SIN COBERTURA CENEPRED</v>
      </c>
      <c r="H1217" t="str" cm="1">
        <f t="array" ref="H1217">IFERROR(
    IF(
        INDEX(
            'CENEPRED DISTRITAL'!$B:$XFD,
            _xlfn.XMATCH($H$1,'CENEPRED DISTRITAL'!$A:$A,0),
            _xlfn.XMATCH(A1217,'CENEPRED DISTRITAL'!$B$1:$XFD$1,0)
        )&lt;&gt;"",
        "CON COBERTURA CENEPRED",
        "SIN COBERTURA CENEPRED"
    ),
    "SIN COBERTURA CENEPRED"
)</f>
        <v>SIN COBERTURA CENEPRED</v>
      </c>
    </row>
    <row r="1218" spans="1:8" x14ac:dyDescent="0.35">
      <c r="A1218" s="359">
        <v>130811</v>
      </c>
      <c r="B1218" t="s">
        <v>36995</v>
      </c>
      <c r="C1218">
        <v>1308</v>
      </c>
      <c r="D1218">
        <v>13</v>
      </c>
      <c r="E1218" t="str">
        <f>_xlfn.XLOOKUP(D1218,'Ubigeo Departamental'!A:A,'Ubigeo Departamental'!B:B)</f>
        <v>La Libertad</v>
      </c>
      <c r="F1218" t="str" cm="1">
        <f t="array" ref="F1218">IFERROR(IF(INDEX('CENEPRED DISTRITAL'!$B:$XFD,
            _xlfn.XMATCH($F$1,'CENEPRED DISTRITAL'!$A:$A,0),
            _xlfn.XMATCH(A1218,'CENEPRED DISTRITAL'!$B$1:$XFD$1,0)
        )&lt;&gt;"",        "CON COBERTURA CENEPRED",        "SIN COBERTURA CENEPRED"    ),    "SIN COBERTURA CENEPRED")</f>
        <v>SIN COBERTURA CENEPRED</v>
      </c>
      <c r="G1218" t="str" cm="1">
        <f t="array" ref="G1218">IFERROR(
    IF(
        INDEX(
            'CENEPRED DISTRITAL'!$B:$XFD,
            _xlfn.XMATCH($G$1,'CENEPRED DISTRITAL'!$A:$A,0),
            _xlfn.XMATCH(A1218,'CENEPRED DISTRITAL'!$B$1:$XFD$1,0)
        )&lt;&gt;"",
        "CON COBERTURA CENEPRED",
        "SIN COBERTURA CENEPRED"
    ),
    "SIN COBERTURA CENEPRED"
)</f>
        <v>SIN COBERTURA CENEPRED</v>
      </c>
      <c r="H1218" t="str" cm="1">
        <f t="array" ref="H1218">IFERROR(
    IF(
        INDEX(
            'CENEPRED DISTRITAL'!$B:$XFD,
            _xlfn.XMATCH($H$1,'CENEPRED DISTRITAL'!$A:$A,0),
            _xlfn.XMATCH(A1218,'CENEPRED DISTRITAL'!$B$1:$XFD$1,0)
        )&lt;&gt;"",
        "CON COBERTURA CENEPRED",
        "SIN COBERTURA CENEPRED"
    ),
    "SIN COBERTURA CENEPRED"
)</f>
        <v>SIN COBERTURA CENEPRED</v>
      </c>
    </row>
    <row r="1219" spans="1:8" x14ac:dyDescent="0.35">
      <c r="A1219" s="359">
        <v>130812</v>
      </c>
      <c r="B1219" t="s">
        <v>34357</v>
      </c>
      <c r="C1219">
        <v>1308</v>
      </c>
      <c r="D1219">
        <v>13</v>
      </c>
      <c r="E1219" t="str">
        <f>_xlfn.XLOOKUP(D1219,'Ubigeo Departamental'!A:A,'Ubigeo Departamental'!B:B)</f>
        <v>La Libertad</v>
      </c>
      <c r="F1219" t="str" cm="1">
        <f t="array" ref="F1219">IFERROR(IF(INDEX('CENEPRED DISTRITAL'!$B:$XFD,
            _xlfn.XMATCH($F$1,'CENEPRED DISTRITAL'!$A:$A,0),
            _xlfn.XMATCH(A1219,'CENEPRED DISTRITAL'!$B$1:$XFD$1,0)
        )&lt;&gt;"",        "CON COBERTURA CENEPRED",        "SIN COBERTURA CENEPRED"    ),    "SIN COBERTURA CENEPRED")</f>
        <v>SIN COBERTURA CENEPRED</v>
      </c>
      <c r="G1219" t="str" cm="1">
        <f t="array" ref="G1219">IFERROR(
    IF(
        INDEX(
            'CENEPRED DISTRITAL'!$B:$XFD,
            _xlfn.XMATCH($G$1,'CENEPRED DISTRITAL'!$A:$A,0),
            _xlfn.XMATCH(A1219,'CENEPRED DISTRITAL'!$B$1:$XFD$1,0)
        )&lt;&gt;"",
        "CON COBERTURA CENEPRED",
        "SIN COBERTURA CENEPRED"
    ),
    "SIN COBERTURA CENEPRED"
)</f>
        <v>SIN COBERTURA CENEPRED</v>
      </c>
      <c r="H1219" t="str" cm="1">
        <f t="array" ref="H1219">IFERROR(
    IF(
        INDEX(
            'CENEPRED DISTRITAL'!$B:$XFD,
            _xlfn.XMATCH($H$1,'CENEPRED DISTRITAL'!$A:$A,0),
            _xlfn.XMATCH(A1219,'CENEPRED DISTRITAL'!$B$1:$XFD$1,0)
        )&lt;&gt;"",
        "CON COBERTURA CENEPRED",
        "SIN COBERTURA CENEPRED"
    ),
    "SIN COBERTURA CENEPRED"
)</f>
        <v>SIN COBERTURA CENEPRED</v>
      </c>
    </row>
    <row r="1220" spans="1:8" x14ac:dyDescent="0.35">
      <c r="A1220" s="359">
        <v>130813</v>
      </c>
      <c r="B1220" t="s">
        <v>34213</v>
      </c>
      <c r="C1220">
        <v>1308</v>
      </c>
      <c r="D1220">
        <v>13</v>
      </c>
      <c r="E1220" t="str">
        <f>_xlfn.XLOOKUP(D1220,'Ubigeo Departamental'!A:A,'Ubigeo Departamental'!B:B)</f>
        <v>La Libertad</v>
      </c>
      <c r="F1220" t="str" cm="1">
        <f t="array" ref="F1220">IFERROR(IF(INDEX('CENEPRED DISTRITAL'!$B:$XFD,
            _xlfn.XMATCH($F$1,'CENEPRED DISTRITAL'!$A:$A,0),
            _xlfn.XMATCH(A1220,'CENEPRED DISTRITAL'!$B$1:$XFD$1,0)
        )&lt;&gt;"",        "CON COBERTURA CENEPRED",        "SIN COBERTURA CENEPRED"    ),    "SIN COBERTURA CENEPRED")</f>
        <v>SIN COBERTURA CENEPRED</v>
      </c>
      <c r="G1220" t="str" cm="1">
        <f t="array" ref="G1220">IFERROR(
    IF(
        INDEX(
            'CENEPRED DISTRITAL'!$B:$XFD,
            _xlfn.XMATCH($G$1,'CENEPRED DISTRITAL'!$A:$A,0),
            _xlfn.XMATCH(A1220,'CENEPRED DISTRITAL'!$B$1:$XFD$1,0)
        )&lt;&gt;"",
        "CON COBERTURA CENEPRED",
        "SIN COBERTURA CENEPRED"
    ),
    "SIN COBERTURA CENEPRED"
)</f>
        <v>SIN COBERTURA CENEPRED</v>
      </c>
      <c r="H1220" t="str" cm="1">
        <f t="array" ref="H1220">IFERROR(
    IF(
        INDEX(
            'CENEPRED DISTRITAL'!$B:$XFD,
            _xlfn.XMATCH($H$1,'CENEPRED DISTRITAL'!$A:$A,0),
            _xlfn.XMATCH(A1220,'CENEPRED DISTRITAL'!$B$1:$XFD$1,0)
        )&lt;&gt;"",
        "CON COBERTURA CENEPRED",
        "SIN COBERTURA CENEPRED"
    ),
    "SIN COBERTURA CENEPRED"
)</f>
        <v>SIN COBERTURA CENEPRED</v>
      </c>
    </row>
    <row r="1221" spans="1:8" x14ac:dyDescent="0.35">
      <c r="A1221" s="359">
        <v>130901</v>
      </c>
      <c r="B1221" t="s">
        <v>31682</v>
      </c>
      <c r="C1221">
        <v>1309</v>
      </c>
      <c r="D1221">
        <v>13</v>
      </c>
      <c r="E1221" t="str">
        <f>_xlfn.XLOOKUP(D1221,'Ubigeo Departamental'!A:A,'Ubigeo Departamental'!B:B)</f>
        <v>La Libertad</v>
      </c>
      <c r="F1221" t="str" cm="1">
        <f t="array" ref="F1221">IFERROR(IF(INDEX('CENEPRED DISTRITAL'!$B:$XFD,
            _xlfn.XMATCH($F$1,'CENEPRED DISTRITAL'!$A:$A,0),
            _xlfn.XMATCH(A1221,'CENEPRED DISTRITAL'!$B$1:$XFD$1,0)
        )&lt;&gt;"",        "CON COBERTURA CENEPRED",        "SIN COBERTURA CENEPRED"    ),    "SIN COBERTURA CENEPRED")</f>
        <v>CON COBERTURA CENEPRED</v>
      </c>
      <c r="G1221" t="str" cm="1">
        <f t="array" ref="G1221">IFERROR(
    IF(
        INDEX(
            'CENEPRED DISTRITAL'!$B:$XFD,
            _xlfn.XMATCH($G$1,'CENEPRED DISTRITAL'!$A:$A,0),
            _xlfn.XMATCH(A1221,'CENEPRED DISTRITAL'!$B$1:$XFD$1,0)
        )&lt;&gt;"",
        "CON COBERTURA CENEPRED",
        "SIN COBERTURA CENEPRED"
    ),
    "SIN COBERTURA CENEPRED"
)</f>
        <v>CON COBERTURA CENEPRED</v>
      </c>
      <c r="H1221" t="str" cm="1">
        <f t="array" ref="H1221">IFERROR(
    IF(
        INDEX(
            'CENEPRED DISTRITAL'!$B:$XFD,
            _xlfn.XMATCH($H$1,'CENEPRED DISTRITAL'!$A:$A,0),
            _xlfn.XMATCH(A1221,'CENEPRED DISTRITAL'!$B$1:$XFD$1,0)
        )&lt;&gt;"",
        "CON COBERTURA CENEPRED",
        "SIN COBERTURA CENEPRED"
    ),
    "SIN COBERTURA CENEPRED"
)</f>
        <v>CON COBERTURA CENEPRED</v>
      </c>
    </row>
    <row r="1222" spans="1:8" x14ac:dyDescent="0.35">
      <c r="A1222" s="359">
        <v>130902</v>
      </c>
      <c r="B1222" t="s">
        <v>34257</v>
      </c>
      <c r="C1222">
        <v>1309</v>
      </c>
      <c r="D1222">
        <v>13</v>
      </c>
      <c r="E1222" t="str">
        <f>_xlfn.XLOOKUP(D1222,'Ubigeo Departamental'!A:A,'Ubigeo Departamental'!B:B)</f>
        <v>La Libertad</v>
      </c>
      <c r="F1222" t="str" cm="1">
        <f t="array" ref="F1222">IFERROR(IF(INDEX('CENEPRED DISTRITAL'!$B:$XFD,
            _xlfn.XMATCH($F$1,'CENEPRED DISTRITAL'!$A:$A,0),
            _xlfn.XMATCH(A1222,'CENEPRED DISTRITAL'!$B$1:$XFD$1,0)
        )&lt;&gt;"",        "CON COBERTURA CENEPRED",        "SIN COBERTURA CENEPRED"    ),    "SIN COBERTURA CENEPRED")</f>
        <v>SIN COBERTURA CENEPRED</v>
      </c>
      <c r="G1222" t="str" cm="1">
        <f t="array" ref="G1222">IFERROR(
    IF(
        INDEX(
            'CENEPRED DISTRITAL'!$B:$XFD,
            _xlfn.XMATCH($G$1,'CENEPRED DISTRITAL'!$A:$A,0),
            _xlfn.XMATCH(A1222,'CENEPRED DISTRITAL'!$B$1:$XFD$1,0)
        )&lt;&gt;"",
        "CON COBERTURA CENEPRED",
        "SIN COBERTURA CENEPRED"
    ),
    "SIN COBERTURA CENEPRED"
)</f>
        <v>SIN COBERTURA CENEPRED</v>
      </c>
      <c r="H1222" t="str" cm="1">
        <f t="array" ref="H1222">IFERROR(
    IF(
        INDEX(
            'CENEPRED DISTRITAL'!$B:$XFD,
            _xlfn.XMATCH($H$1,'CENEPRED DISTRITAL'!$A:$A,0),
            _xlfn.XMATCH(A1222,'CENEPRED DISTRITAL'!$B$1:$XFD$1,0)
        )&lt;&gt;"",
        "CON COBERTURA CENEPRED",
        "SIN COBERTURA CENEPRED"
    ),
    "SIN COBERTURA CENEPRED"
)</f>
        <v>SIN COBERTURA CENEPRED</v>
      </c>
    </row>
    <row r="1223" spans="1:8" x14ac:dyDescent="0.35">
      <c r="A1223" s="359">
        <v>130903</v>
      </c>
      <c r="B1223" t="s">
        <v>34358</v>
      </c>
      <c r="C1223">
        <v>1309</v>
      </c>
      <c r="D1223">
        <v>13</v>
      </c>
      <c r="E1223" t="str">
        <f>_xlfn.XLOOKUP(D1223,'Ubigeo Departamental'!A:A,'Ubigeo Departamental'!B:B)</f>
        <v>La Libertad</v>
      </c>
      <c r="F1223" t="str" cm="1">
        <f t="array" ref="F1223">IFERROR(IF(INDEX('CENEPRED DISTRITAL'!$B:$XFD,
            _xlfn.XMATCH($F$1,'CENEPRED DISTRITAL'!$A:$A,0),
            _xlfn.XMATCH(A1223,'CENEPRED DISTRITAL'!$B$1:$XFD$1,0)
        )&lt;&gt;"",        "CON COBERTURA CENEPRED",        "SIN COBERTURA CENEPRED"    ),    "SIN COBERTURA CENEPRED")</f>
        <v>SIN COBERTURA CENEPRED</v>
      </c>
      <c r="G1223" t="str" cm="1">
        <f t="array" ref="G1223">IFERROR(
    IF(
        INDEX(
            'CENEPRED DISTRITAL'!$B:$XFD,
            _xlfn.XMATCH($G$1,'CENEPRED DISTRITAL'!$A:$A,0),
            _xlfn.XMATCH(A1223,'CENEPRED DISTRITAL'!$B$1:$XFD$1,0)
        )&lt;&gt;"",
        "CON COBERTURA CENEPRED",
        "SIN COBERTURA CENEPRED"
    ),
    "SIN COBERTURA CENEPRED"
)</f>
        <v>SIN COBERTURA CENEPRED</v>
      </c>
      <c r="H1223" t="str" cm="1">
        <f t="array" ref="H1223">IFERROR(
    IF(
        INDEX(
            'CENEPRED DISTRITAL'!$B:$XFD,
            _xlfn.XMATCH($H$1,'CENEPRED DISTRITAL'!$A:$A,0),
            _xlfn.XMATCH(A1223,'CENEPRED DISTRITAL'!$B$1:$XFD$1,0)
        )&lt;&gt;"",
        "CON COBERTURA CENEPRED",
        "SIN COBERTURA CENEPRED"
    ),
    "SIN COBERTURA CENEPRED"
)</f>
        <v>SIN COBERTURA CENEPRED</v>
      </c>
    </row>
    <row r="1224" spans="1:8" x14ac:dyDescent="0.35">
      <c r="A1224" s="359">
        <v>130904</v>
      </c>
      <c r="B1224" t="s">
        <v>34895</v>
      </c>
      <c r="C1224">
        <v>1309</v>
      </c>
      <c r="D1224">
        <v>13</v>
      </c>
      <c r="E1224" t="str">
        <f>_xlfn.XLOOKUP(D1224,'Ubigeo Departamental'!A:A,'Ubigeo Departamental'!B:B)</f>
        <v>La Libertad</v>
      </c>
      <c r="F1224" t="str" cm="1">
        <f t="array" ref="F1224">IFERROR(IF(INDEX('CENEPRED DISTRITAL'!$B:$XFD,
            _xlfn.XMATCH($F$1,'CENEPRED DISTRITAL'!$A:$A,0),
            _xlfn.XMATCH(A1224,'CENEPRED DISTRITAL'!$B$1:$XFD$1,0)
        )&lt;&gt;"",        "CON COBERTURA CENEPRED",        "SIN COBERTURA CENEPRED"    ),    "SIN COBERTURA CENEPRED")</f>
        <v>SIN COBERTURA CENEPRED</v>
      </c>
      <c r="G1224" t="str" cm="1">
        <f t="array" ref="G1224">IFERROR(
    IF(
        INDEX(
            'CENEPRED DISTRITAL'!$B:$XFD,
            _xlfn.XMATCH($G$1,'CENEPRED DISTRITAL'!$A:$A,0),
            _xlfn.XMATCH(A1224,'CENEPRED DISTRITAL'!$B$1:$XFD$1,0)
        )&lt;&gt;"",
        "CON COBERTURA CENEPRED",
        "SIN COBERTURA CENEPRED"
    ),
    "SIN COBERTURA CENEPRED"
)</f>
        <v>SIN COBERTURA CENEPRED</v>
      </c>
      <c r="H1224" t="str" cm="1">
        <f t="array" ref="H1224">IFERROR(
    IF(
        INDEX(
            'CENEPRED DISTRITAL'!$B:$XFD,
            _xlfn.XMATCH($H$1,'CENEPRED DISTRITAL'!$A:$A,0),
            _xlfn.XMATCH(A1224,'CENEPRED DISTRITAL'!$B$1:$XFD$1,0)
        )&lt;&gt;"",
        "CON COBERTURA CENEPRED",
        "SIN COBERTURA CENEPRED"
    ),
    "SIN COBERTURA CENEPRED"
)</f>
        <v>SIN COBERTURA CENEPRED</v>
      </c>
    </row>
    <row r="1225" spans="1:8" x14ac:dyDescent="0.35">
      <c r="A1225" s="359">
        <v>130905</v>
      </c>
      <c r="B1225" t="s">
        <v>34264</v>
      </c>
      <c r="C1225">
        <v>1309</v>
      </c>
      <c r="D1225">
        <v>13</v>
      </c>
      <c r="E1225" t="str">
        <f>_xlfn.XLOOKUP(D1225,'Ubigeo Departamental'!A:A,'Ubigeo Departamental'!B:B)</f>
        <v>La Libertad</v>
      </c>
      <c r="F1225" t="str" cm="1">
        <f t="array" ref="F1225">IFERROR(IF(INDEX('CENEPRED DISTRITAL'!$B:$XFD,
            _xlfn.XMATCH($F$1,'CENEPRED DISTRITAL'!$A:$A,0),
            _xlfn.XMATCH(A1225,'CENEPRED DISTRITAL'!$B$1:$XFD$1,0)
        )&lt;&gt;"",        "CON COBERTURA CENEPRED",        "SIN COBERTURA CENEPRED"    ),    "SIN COBERTURA CENEPRED")</f>
        <v>SIN COBERTURA CENEPRED</v>
      </c>
      <c r="G1225" t="str" cm="1">
        <f t="array" ref="G1225">IFERROR(
    IF(
        INDEX(
            'CENEPRED DISTRITAL'!$B:$XFD,
            _xlfn.XMATCH($G$1,'CENEPRED DISTRITAL'!$A:$A,0),
            _xlfn.XMATCH(A1225,'CENEPRED DISTRITAL'!$B$1:$XFD$1,0)
        )&lt;&gt;"",
        "CON COBERTURA CENEPRED",
        "SIN COBERTURA CENEPRED"
    ),
    "SIN COBERTURA CENEPRED"
)</f>
        <v>SIN COBERTURA CENEPRED</v>
      </c>
      <c r="H1225" t="str" cm="1">
        <f t="array" ref="H1225">IFERROR(
    IF(
        INDEX(
            'CENEPRED DISTRITAL'!$B:$XFD,
            _xlfn.XMATCH($H$1,'CENEPRED DISTRITAL'!$A:$A,0),
            _xlfn.XMATCH(A1225,'CENEPRED DISTRITAL'!$B$1:$XFD$1,0)
        )&lt;&gt;"",
        "CON COBERTURA CENEPRED",
        "SIN COBERTURA CENEPRED"
    ),
    "SIN COBERTURA CENEPRED"
)</f>
        <v>SIN COBERTURA CENEPRED</v>
      </c>
    </row>
    <row r="1226" spans="1:8" x14ac:dyDescent="0.35">
      <c r="A1226" s="359">
        <v>130906</v>
      </c>
      <c r="B1226" t="s">
        <v>34896</v>
      </c>
      <c r="C1226">
        <v>1309</v>
      </c>
      <c r="D1226">
        <v>13</v>
      </c>
      <c r="E1226" t="str">
        <f>_xlfn.XLOOKUP(D1226,'Ubigeo Departamental'!A:A,'Ubigeo Departamental'!B:B)</f>
        <v>La Libertad</v>
      </c>
      <c r="F1226" t="str" cm="1">
        <f t="array" ref="F1226">IFERROR(IF(INDEX('CENEPRED DISTRITAL'!$B:$XFD,
            _xlfn.XMATCH($F$1,'CENEPRED DISTRITAL'!$A:$A,0),
            _xlfn.XMATCH(A1226,'CENEPRED DISTRITAL'!$B$1:$XFD$1,0)
        )&lt;&gt;"",        "CON COBERTURA CENEPRED",        "SIN COBERTURA CENEPRED"    ),    "SIN COBERTURA CENEPRED")</f>
        <v>SIN COBERTURA CENEPRED</v>
      </c>
      <c r="G1226" t="str" cm="1">
        <f t="array" ref="G1226">IFERROR(
    IF(
        INDEX(
            'CENEPRED DISTRITAL'!$B:$XFD,
            _xlfn.XMATCH($G$1,'CENEPRED DISTRITAL'!$A:$A,0),
            _xlfn.XMATCH(A1226,'CENEPRED DISTRITAL'!$B$1:$XFD$1,0)
        )&lt;&gt;"",
        "CON COBERTURA CENEPRED",
        "SIN COBERTURA CENEPRED"
    ),
    "SIN COBERTURA CENEPRED"
)</f>
        <v>SIN COBERTURA CENEPRED</v>
      </c>
      <c r="H1226" t="str" cm="1">
        <f t="array" ref="H1226">IFERROR(
    IF(
        INDEX(
            'CENEPRED DISTRITAL'!$B:$XFD,
            _xlfn.XMATCH($H$1,'CENEPRED DISTRITAL'!$A:$A,0),
            _xlfn.XMATCH(A1226,'CENEPRED DISTRITAL'!$B$1:$XFD$1,0)
        )&lt;&gt;"",
        "CON COBERTURA CENEPRED",
        "SIN COBERTURA CENEPRED"
    ),
    "SIN COBERTURA CENEPRED"
)</f>
        <v>SIN COBERTURA CENEPRED</v>
      </c>
    </row>
    <row r="1227" spans="1:8" x14ac:dyDescent="0.35">
      <c r="A1227" s="359">
        <v>130907</v>
      </c>
      <c r="B1227" t="s">
        <v>34897</v>
      </c>
      <c r="C1227">
        <v>1309</v>
      </c>
      <c r="D1227">
        <v>13</v>
      </c>
      <c r="E1227" t="str">
        <f>_xlfn.XLOOKUP(D1227,'Ubigeo Departamental'!A:A,'Ubigeo Departamental'!B:B)</f>
        <v>La Libertad</v>
      </c>
      <c r="F1227" t="str" cm="1">
        <f t="array" ref="F1227">IFERROR(IF(INDEX('CENEPRED DISTRITAL'!$B:$XFD,
            _xlfn.XMATCH($F$1,'CENEPRED DISTRITAL'!$A:$A,0),
            _xlfn.XMATCH(A1227,'CENEPRED DISTRITAL'!$B$1:$XFD$1,0)
        )&lt;&gt;"",        "CON COBERTURA CENEPRED",        "SIN COBERTURA CENEPRED"    ),    "SIN COBERTURA CENEPRED")</f>
        <v>SIN COBERTURA CENEPRED</v>
      </c>
      <c r="G1227" t="str" cm="1">
        <f t="array" ref="G1227">IFERROR(
    IF(
        INDEX(
            'CENEPRED DISTRITAL'!$B:$XFD,
            _xlfn.XMATCH($G$1,'CENEPRED DISTRITAL'!$A:$A,0),
            _xlfn.XMATCH(A1227,'CENEPRED DISTRITAL'!$B$1:$XFD$1,0)
        )&lt;&gt;"",
        "CON COBERTURA CENEPRED",
        "SIN COBERTURA CENEPRED"
    ),
    "SIN COBERTURA CENEPRED"
)</f>
        <v>SIN COBERTURA CENEPRED</v>
      </c>
      <c r="H1227" t="str" cm="1">
        <f t="array" ref="H1227">IFERROR(
    IF(
        INDEX(
            'CENEPRED DISTRITAL'!$B:$XFD,
            _xlfn.XMATCH($H$1,'CENEPRED DISTRITAL'!$A:$A,0),
            _xlfn.XMATCH(A1227,'CENEPRED DISTRITAL'!$B$1:$XFD$1,0)
        )&lt;&gt;"",
        "CON COBERTURA CENEPRED",
        "SIN COBERTURA CENEPRED"
    ),
    "SIN COBERTURA CENEPRED"
)</f>
        <v>SIN COBERTURA CENEPRED</v>
      </c>
    </row>
    <row r="1228" spans="1:8" x14ac:dyDescent="0.35">
      <c r="A1228" s="359">
        <v>130908</v>
      </c>
      <c r="B1228" t="s">
        <v>34284</v>
      </c>
      <c r="C1228">
        <v>1309</v>
      </c>
      <c r="D1228">
        <v>13</v>
      </c>
      <c r="E1228" t="str">
        <f>_xlfn.XLOOKUP(D1228,'Ubigeo Departamental'!A:A,'Ubigeo Departamental'!B:B)</f>
        <v>La Libertad</v>
      </c>
      <c r="F1228" t="str" cm="1">
        <f t="array" ref="F1228">IFERROR(IF(INDEX('CENEPRED DISTRITAL'!$B:$XFD,
            _xlfn.XMATCH($F$1,'CENEPRED DISTRITAL'!$A:$A,0),
            _xlfn.XMATCH(A1228,'CENEPRED DISTRITAL'!$B$1:$XFD$1,0)
        )&lt;&gt;"",        "CON COBERTURA CENEPRED",        "SIN COBERTURA CENEPRED"    ),    "SIN COBERTURA CENEPRED")</f>
        <v>SIN COBERTURA CENEPRED</v>
      </c>
      <c r="G1228" t="str" cm="1">
        <f t="array" ref="G1228">IFERROR(
    IF(
        INDEX(
            'CENEPRED DISTRITAL'!$B:$XFD,
            _xlfn.XMATCH($G$1,'CENEPRED DISTRITAL'!$A:$A,0),
            _xlfn.XMATCH(A1228,'CENEPRED DISTRITAL'!$B$1:$XFD$1,0)
        )&lt;&gt;"",
        "CON COBERTURA CENEPRED",
        "SIN COBERTURA CENEPRED"
    ),
    "SIN COBERTURA CENEPRED"
)</f>
        <v>SIN COBERTURA CENEPRED</v>
      </c>
      <c r="H1228" t="str" cm="1">
        <f t="array" ref="H1228">IFERROR(
    IF(
        INDEX(
            'CENEPRED DISTRITAL'!$B:$XFD,
            _xlfn.XMATCH($H$1,'CENEPRED DISTRITAL'!$A:$A,0),
            _xlfn.XMATCH(A1228,'CENEPRED DISTRITAL'!$B$1:$XFD$1,0)
        )&lt;&gt;"",
        "CON COBERTURA CENEPRED",
        "SIN COBERTURA CENEPRED"
    ),
    "SIN COBERTURA CENEPRED"
)</f>
        <v>SIN COBERTURA CENEPRED</v>
      </c>
    </row>
    <row r="1229" spans="1:8" x14ac:dyDescent="0.35">
      <c r="A1229" s="359">
        <v>131001</v>
      </c>
      <c r="B1229" t="s">
        <v>31683</v>
      </c>
      <c r="C1229">
        <v>1310</v>
      </c>
      <c r="D1229">
        <v>13</v>
      </c>
      <c r="E1229" t="str">
        <f>_xlfn.XLOOKUP(D1229,'Ubigeo Departamental'!A:A,'Ubigeo Departamental'!B:B)</f>
        <v>La Libertad</v>
      </c>
      <c r="F1229" t="str" cm="1">
        <f t="array" ref="F1229">IFERROR(IF(INDEX('CENEPRED DISTRITAL'!$B:$XFD,
            _xlfn.XMATCH($F$1,'CENEPRED DISTRITAL'!$A:$A,0),
            _xlfn.XMATCH(A1229,'CENEPRED DISTRITAL'!$B$1:$XFD$1,0)
        )&lt;&gt;"",        "CON COBERTURA CENEPRED",        "SIN COBERTURA CENEPRED"    ),    "SIN COBERTURA CENEPRED")</f>
        <v>CON COBERTURA CENEPRED</v>
      </c>
      <c r="G1229" t="str" cm="1">
        <f t="array" ref="G1229">IFERROR(
    IF(
        INDEX(
            'CENEPRED DISTRITAL'!$B:$XFD,
            _xlfn.XMATCH($G$1,'CENEPRED DISTRITAL'!$A:$A,0),
            _xlfn.XMATCH(A1229,'CENEPRED DISTRITAL'!$B$1:$XFD$1,0)
        )&lt;&gt;"",
        "CON COBERTURA CENEPRED",
        "SIN COBERTURA CENEPRED"
    ),
    "SIN COBERTURA CENEPRED"
)</f>
        <v>CON COBERTURA CENEPRED</v>
      </c>
      <c r="H1229" t="str" cm="1">
        <f t="array" ref="H1229">IFERROR(
    IF(
        INDEX(
            'CENEPRED DISTRITAL'!$B:$XFD,
            _xlfn.XMATCH($H$1,'CENEPRED DISTRITAL'!$A:$A,0),
            _xlfn.XMATCH(A1229,'CENEPRED DISTRITAL'!$B$1:$XFD$1,0)
        )&lt;&gt;"",
        "CON COBERTURA CENEPRED",
        "SIN COBERTURA CENEPRED"
    ),
    "SIN COBERTURA CENEPRED"
)</f>
        <v>CON COBERTURA CENEPRED</v>
      </c>
    </row>
    <row r="1230" spans="1:8" x14ac:dyDescent="0.35">
      <c r="A1230" s="359">
        <v>131002</v>
      </c>
      <c r="B1230" t="s">
        <v>36996</v>
      </c>
      <c r="C1230">
        <v>1310</v>
      </c>
      <c r="D1230">
        <v>13</v>
      </c>
      <c r="E1230" t="str">
        <f>_xlfn.XLOOKUP(D1230,'Ubigeo Departamental'!A:A,'Ubigeo Departamental'!B:B)</f>
        <v>La Libertad</v>
      </c>
      <c r="F1230" t="str" cm="1">
        <f t="array" ref="F1230">IFERROR(IF(INDEX('CENEPRED DISTRITAL'!$B:$XFD,
            _xlfn.XMATCH($F$1,'CENEPRED DISTRITAL'!$A:$A,0),
            _xlfn.XMATCH(A1230,'CENEPRED DISTRITAL'!$B$1:$XFD$1,0)
        )&lt;&gt;"",        "CON COBERTURA CENEPRED",        "SIN COBERTURA CENEPRED"    ),    "SIN COBERTURA CENEPRED")</f>
        <v>SIN COBERTURA CENEPRED</v>
      </c>
      <c r="G1230" t="str" cm="1">
        <f t="array" ref="G1230">IFERROR(
    IF(
        INDEX(
            'CENEPRED DISTRITAL'!$B:$XFD,
            _xlfn.XMATCH($G$1,'CENEPRED DISTRITAL'!$A:$A,0),
            _xlfn.XMATCH(A1230,'CENEPRED DISTRITAL'!$B$1:$XFD$1,0)
        )&lt;&gt;"",
        "CON COBERTURA CENEPRED",
        "SIN COBERTURA CENEPRED"
    ),
    "SIN COBERTURA CENEPRED"
)</f>
        <v>SIN COBERTURA CENEPRED</v>
      </c>
      <c r="H1230" t="str" cm="1">
        <f t="array" ref="H1230">IFERROR(
    IF(
        INDEX(
            'CENEPRED DISTRITAL'!$B:$XFD,
            _xlfn.XMATCH($H$1,'CENEPRED DISTRITAL'!$A:$A,0),
            _xlfn.XMATCH(A1230,'CENEPRED DISTRITAL'!$B$1:$XFD$1,0)
        )&lt;&gt;"",
        "CON COBERTURA CENEPRED",
        "SIN COBERTURA CENEPRED"
    ),
    "SIN COBERTURA CENEPRED"
)</f>
        <v>SIN COBERTURA CENEPRED</v>
      </c>
    </row>
    <row r="1231" spans="1:8" x14ac:dyDescent="0.35">
      <c r="A1231" s="359">
        <v>131003</v>
      </c>
      <c r="B1231" t="s">
        <v>36997</v>
      </c>
      <c r="C1231">
        <v>1310</v>
      </c>
      <c r="D1231">
        <v>13</v>
      </c>
      <c r="E1231" t="str">
        <f>_xlfn.XLOOKUP(D1231,'Ubigeo Departamental'!A:A,'Ubigeo Departamental'!B:B)</f>
        <v>La Libertad</v>
      </c>
      <c r="F1231" t="str" cm="1">
        <f t="array" ref="F1231">IFERROR(IF(INDEX('CENEPRED DISTRITAL'!$B:$XFD,
            _xlfn.XMATCH($F$1,'CENEPRED DISTRITAL'!$A:$A,0),
            _xlfn.XMATCH(A1231,'CENEPRED DISTRITAL'!$B$1:$XFD$1,0)
        )&lt;&gt;"",        "CON COBERTURA CENEPRED",        "SIN COBERTURA CENEPRED"    ),    "SIN COBERTURA CENEPRED")</f>
        <v>SIN COBERTURA CENEPRED</v>
      </c>
      <c r="G1231" t="str" cm="1">
        <f t="array" ref="G1231">IFERROR(
    IF(
        INDEX(
            'CENEPRED DISTRITAL'!$B:$XFD,
            _xlfn.XMATCH($G$1,'CENEPRED DISTRITAL'!$A:$A,0),
            _xlfn.XMATCH(A1231,'CENEPRED DISTRITAL'!$B$1:$XFD$1,0)
        )&lt;&gt;"",
        "CON COBERTURA CENEPRED",
        "SIN COBERTURA CENEPRED"
    ),
    "SIN COBERTURA CENEPRED"
)</f>
        <v>SIN COBERTURA CENEPRED</v>
      </c>
      <c r="H1231" t="str" cm="1">
        <f t="array" ref="H1231">IFERROR(
    IF(
        INDEX(
            'CENEPRED DISTRITAL'!$B:$XFD,
            _xlfn.XMATCH($H$1,'CENEPRED DISTRITAL'!$A:$A,0),
            _xlfn.XMATCH(A1231,'CENEPRED DISTRITAL'!$B$1:$XFD$1,0)
        )&lt;&gt;"",
        "CON COBERTURA CENEPRED",
        "SIN COBERTURA CENEPRED"
    ),
    "SIN COBERTURA CENEPRED"
)</f>
        <v>SIN COBERTURA CENEPRED</v>
      </c>
    </row>
    <row r="1232" spans="1:8" x14ac:dyDescent="0.35">
      <c r="A1232" s="359">
        <v>131004</v>
      </c>
      <c r="B1232" t="s">
        <v>34663</v>
      </c>
      <c r="C1232">
        <v>1310</v>
      </c>
      <c r="D1232">
        <v>13</v>
      </c>
      <c r="E1232" t="str">
        <f>_xlfn.XLOOKUP(D1232,'Ubigeo Departamental'!A:A,'Ubigeo Departamental'!B:B)</f>
        <v>La Libertad</v>
      </c>
      <c r="F1232" t="str" cm="1">
        <f t="array" ref="F1232">IFERROR(IF(INDEX('CENEPRED DISTRITAL'!$B:$XFD,
            _xlfn.XMATCH($F$1,'CENEPRED DISTRITAL'!$A:$A,0),
            _xlfn.XMATCH(A1232,'CENEPRED DISTRITAL'!$B$1:$XFD$1,0)
        )&lt;&gt;"",        "CON COBERTURA CENEPRED",        "SIN COBERTURA CENEPRED"    ),    "SIN COBERTURA CENEPRED")</f>
        <v>SIN COBERTURA CENEPRED</v>
      </c>
      <c r="G1232" t="str" cm="1">
        <f t="array" ref="G1232">IFERROR(
    IF(
        INDEX(
            'CENEPRED DISTRITAL'!$B:$XFD,
            _xlfn.XMATCH($G$1,'CENEPRED DISTRITAL'!$A:$A,0),
            _xlfn.XMATCH(A1232,'CENEPRED DISTRITAL'!$B$1:$XFD$1,0)
        )&lt;&gt;"",
        "CON COBERTURA CENEPRED",
        "SIN COBERTURA CENEPRED"
    ),
    "SIN COBERTURA CENEPRED"
)</f>
        <v>SIN COBERTURA CENEPRED</v>
      </c>
      <c r="H1232" t="str" cm="1">
        <f t="array" ref="H1232">IFERROR(
    IF(
        INDEX(
            'CENEPRED DISTRITAL'!$B:$XFD,
            _xlfn.XMATCH($H$1,'CENEPRED DISTRITAL'!$A:$A,0),
            _xlfn.XMATCH(A1232,'CENEPRED DISTRITAL'!$B$1:$XFD$1,0)
        )&lt;&gt;"",
        "CON COBERTURA CENEPRED",
        "SIN COBERTURA CENEPRED"
    ),
    "SIN COBERTURA CENEPRED"
)</f>
        <v>SIN COBERTURA CENEPRED</v>
      </c>
    </row>
    <row r="1233" spans="1:8" x14ac:dyDescent="0.35">
      <c r="A1233" s="359">
        <v>131005</v>
      </c>
      <c r="B1233" t="s">
        <v>34664</v>
      </c>
      <c r="C1233">
        <v>1310</v>
      </c>
      <c r="D1233">
        <v>13</v>
      </c>
      <c r="E1233" t="str">
        <f>_xlfn.XLOOKUP(D1233,'Ubigeo Departamental'!A:A,'Ubigeo Departamental'!B:B)</f>
        <v>La Libertad</v>
      </c>
      <c r="F1233" t="str" cm="1">
        <f t="array" ref="F1233">IFERROR(IF(INDEX('CENEPRED DISTRITAL'!$B:$XFD,
            _xlfn.XMATCH($F$1,'CENEPRED DISTRITAL'!$A:$A,0),
            _xlfn.XMATCH(A1233,'CENEPRED DISTRITAL'!$B$1:$XFD$1,0)
        )&lt;&gt;"",        "CON COBERTURA CENEPRED",        "SIN COBERTURA CENEPRED"    ),    "SIN COBERTURA CENEPRED")</f>
        <v>SIN COBERTURA CENEPRED</v>
      </c>
      <c r="G1233" t="str" cm="1">
        <f t="array" ref="G1233">IFERROR(
    IF(
        INDEX(
            'CENEPRED DISTRITAL'!$B:$XFD,
            _xlfn.XMATCH($G$1,'CENEPRED DISTRITAL'!$A:$A,0),
            _xlfn.XMATCH(A1233,'CENEPRED DISTRITAL'!$B$1:$XFD$1,0)
        )&lt;&gt;"",
        "CON COBERTURA CENEPRED",
        "SIN COBERTURA CENEPRED"
    ),
    "SIN COBERTURA CENEPRED"
)</f>
        <v>SIN COBERTURA CENEPRED</v>
      </c>
      <c r="H1233" t="str" cm="1">
        <f t="array" ref="H1233">IFERROR(
    IF(
        INDEX(
            'CENEPRED DISTRITAL'!$B:$XFD,
            _xlfn.XMATCH($H$1,'CENEPRED DISTRITAL'!$A:$A,0),
            _xlfn.XMATCH(A1233,'CENEPRED DISTRITAL'!$B$1:$XFD$1,0)
        )&lt;&gt;"",
        "CON COBERTURA CENEPRED",
        "SIN COBERTURA CENEPRED"
    ),
    "SIN COBERTURA CENEPRED"
)</f>
        <v>SIN COBERTURA CENEPRED</v>
      </c>
    </row>
    <row r="1234" spans="1:8" x14ac:dyDescent="0.35">
      <c r="A1234" s="359">
        <v>131006</v>
      </c>
      <c r="B1234" t="s">
        <v>34286</v>
      </c>
      <c r="C1234">
        <v>1310</v>
      </c>
      <c r="D1234">
        <v>13</v>
      </c>
      <c r="E1234" t="str">
        <f>_xlfn.XLOOKUP(D1234,'Ubigeo Departamental'!A:A,'Ubigeo Departamental'!B:B)</f>
        <v>La Libertad</v>
      </c>
      <c r="F1234" t="str" cm="1">
        <f t="array" ref="F1234">IFERROR(IF(INDEX('CENEPRED DISTRITAL'!$B:$XFD,
            _xlfn.XMATCH($F$1,'CENEPRED DISTRITAL'!$A:$A,0),
            _xlfn.XMATCH(A1234,'CENEPRED DISTRITAL'!$B$1:$XFD$1,0)
        )&lt;&gt;"",        "CON COBERTURA CENEPRED",        "SIN COBERTURA CENEPRED"    ),    "SIN COBERTURA CENEPRED")</f>
        <v>SIN COBERTURA CENEPRED</v>
      </c>
      <c r="G1234" t="str" cm="1">
        <f t="array" ref="G1234">IFERROR(
    IF(
        INDEX(
            'CENEPRED DISTRITAL'!$B:$XFD,
            _xlfn.XMATCH($G$1,'CENEPRED DISTRITAL'!$A:$A,0),
            _xlfn.XMATCH(A1234,'CENEPRED DISTRITAL'!$B$1:$XFD$1,0)
        )&lt;&gt;"",
        "CON COBERTURA CENEPRED",
        "SIN COBERTURA CENEPRED"
    ),
    "SIN COBERTURA CENEPRED"
)</f>
        <v>SIN COBERTURA CENEPRED</v>
      </c>
      <c r="H1234" t="str" cm="1">
        <f t="array" ref="H1234">IFERROR(
    IF(
        INDEX(
            'CENEPRED DISTRITAL'!$B:$XFD,
            _xlfn.XMATCH($H$1,'CENEPRED DISTRITAL'!$A:$A,0),
            _xlfn.XMATCH(A1234,'CENEPRED DISTRITAL'!$B$1:$XFD$1,0)
        )&lt;&gt;"",
        "CON COBERTURA CENEPRED",
        "SIN COBERTURA CENEPRED"
    ),
    "SIN COBERTURA CENEPRED"
)</f>
        <v>SIN COBERTURA CENEPRED</v>
      </c>
    </row>
    <row r="1235" spans="1:8" x14ac:dyDescent="0.35">
      <c r="A1235" s="359">
        <v>131007</v>
      </c>
      <c r="B1235" t="s">
        <v>36998</v>
      </c>
      <c r="C1235">
        <v>1310</v>
      </c>
      <c r="D1235">
        <v>13</v>
      </c>
      <c r="E1235" t="str">
        <f>_xlfn.XLOOKUP(D1235,'Ubigeo Departamental'!A:A,'Ubigeo Departamental'!B:B)</f>
        <v>La Libertad</v>
      </c>
      <c r="F1235" t="str" cm="1">
        <f t="array" ref="F1235">IFERROR(IF(INDEX('CENEPRED DISTRITAL'!$B:$XFD,
            _xlfn.XMATCH($F$1,'CENEPRED DISTRITAL'!$A:$A,0),
            _xlfn.XMATCH(A1235,'CENEPRED DISTRITAL'!$B$1:$XFD$1,0)
        )&lt;&gt;"",        "CON COBERTURA CENEPRED",        "SIN COBERTURA CENEPRED"    ),    "SIN COBERTURA CENEPRED")</f>
        <v>SIN COBERTURA CENEPRED</v>
      </c>
      <c r="G1235" t="str" cm="1">
        <f t="array" ref="G1235">IFERROR(
    IF(
        INDEX(
            'CENEPRED DISTRITAL'!$B:$XFD,
            _xlfn.XMATCH($G$1,'CENEPRED DISTRITAL'!$A:$A,0),
            _xlfn.XMATCH(A1235,'CENEPRED DISTRITAL'!$B$1:$XFD$1,0)
        )&lt;&gt;"",
        "CON COBERTURA CENEPRED",
        "SIN COBERTURA CENEPRED"
    ),
    "SIN COBERTURA CENEPRED"
)</f>
        <v>SIN COBERTURA CENEPRED</v>
      </c>
      <c r="H1235" t="str" cm="1">
        <f t="array" ref="H1235">IFERROR(
    IF(
        INDEX(
            'CENEPRED DISTRITAL'!$B:$XFD,
            _xlfn.XMATCH($H$1,'CENEPRED DISTRITAL'!$A:$A,0),
            _xlfn.XMATCH(A1235,'CENEPRED DISTRITAL'!$B$1:$XFD$1,0)
        )&lt;&gt;"",
        "CON COBERTURA CENEPRED",
        "SIN COBERTURA CENEPRED"
    ),
    "SIN COBERTURA CENEPRED"
)</f>
        <v>SIN COBERTURA CENEPRED</v>
      </c>
    </row>
    <row r="1236" spans="1:8" x14ac:dyDescent="0.35">
      <c r="A1236" s="359">
        <v>131008</v>
      </c>
      <c r="B1236" t="s">
        <v>34665</v>
      </c>
      <c r="C1236">
        <v>1310</v>
      </c>
      <c r="D1236">
        <v>13</v>
      </c>
      <c r="E1236" t="str">
        <f>_xlfn.XLOOKUP(D1236,'Ubigeo Departamental'!A:A,'Ubigeo Departamental'!B:B)</f>
        <v>La Libertad</v>
      </c>
      <c r="F1236" t="str" cm="1">
        <f t="array" ref="F1236">IFERROR(IF(INDEX('CENEPRED DISTRITAL'!$B:$XFD,
            _xlfn.XMATCH($F$1,'CENEPRED DISTRITAL'!$A:$A,0),
            _xlfn.XMATCH(A1236,'CENEPRED DISTRITAL'!$B$1:$XFD$1,0)
        )&lt;&gt;"",        "CON COBERTURA CENEPRED",        "SIN COBERTURA CENEPRED"    ),    "SIN COBERTURA CENEPRED")</f>
        <v>SIN COBERTURA CENEPRED</v>
      </c>
      <c r="G1236" t="str" cm="1">
        <f t="array" ref="G1236">IFERROR(
    IF(
        INDEX(
            'CENEPRED DISTRITAL'!$B:$XFD,
            _xlfn.XMATCH($G$1,'CENEPRED DISTRITAL'!$A:$A,0),
            _xlfn.XMATCH(A1236,'CENEPRED DISTRITAL'!$B$1:$XFD$1,0)
        )&lt;&gt;"",
        "CON COBERTURA CENEPRED",
        "SIN COBERTURA CENEPRED"
    ),
    "SIN COBERTURA CENEPRED"
)</f>
        <v>SIN COBERTURA CENEPRED</v>
      </c>
      <c r="H1236" t="str" cm="1">
        <f t="array" ref="H1236">IFERROR(
    IF(
        INDEX(
            'CENEPRED DISTRITAL'!$B:$XFD,
            _xlfn.XMATCH($H$1,'CENEPRED DISTRITAL'!$A:$A,0),
            _xlfn.XMATCH(A1236,'CENEPRED DISTRITAL'!$B$1:$XFD$1,0)
        )&lt;&gt;"",
        "CON COBERTURA CENEPRED",
        "SIN COBERTURA CENEPRED"
    ),
    "SIN COBERTURA CENEPRED"
)</f>
        <v>SIN COBERTURA CENEPRED</v>
      </c>
    </row>
    <row r="1237" spans="1:8" x14ac:dyDescent="0.35">
      <c r="A1237" s="359">
        <v>131101</v>
      </c>
      <c r="B1237" t="s">
        <v>34316</v>
      </c>
      <c r="C1237">
        <v>1311</v>
      </c>
      <c r="D1237">
        <v>13</v>
      </c>
      <c r="E1237" t="str">
        <f>_xlfn.XLOOKUP(D1237,'Ubigeo Departamental'!A:A,'Ubigeo Departamental'!B:B)</f>
        <v>La Libertad</v>
      </c>
      <c r="F1237" t="str" cm="1">
        <f t="array" ref="F1237">IFERROR(IF(INDEX('CENEPRED DISTRITAL'!$B:$XFD,
            _xlfn.XMATCH($F$1,'CENEPRED DISTRITAL'!$A:$A,0),
            _xlfn.XMATCH(A1237,'CENEPRED DISTRITAL'!$B$1:$XFD$1,0)
        )&lt;&gt;"",        "CON COBERTURA CENEPRED",        "SIN COBERTURA CENEPRED"    ),    "SIN COBERTURA CENEPRED")</f>
        <v>SIN COBERTURA CENEPRED</v>
      </c>
      <c r="G1237" t="str" cm="1">
        <f t="array" ref="G1237">IFERROR(
    IF(
        INDEX(
            'CENEPRED DISTRITAL'!$B:$XFD,
            _xlfn.XMATCH($G$1,'CENEPRED DISTRITAL'!$A:$A,0),
            _xlfn.XMATCH(A1237,'CENEPRED DISTRITAL'!$B$1:$XFD$1,0)
        )&lt;&gt;"",
        "CON COBERTURA CENEPRED",
        "SIN COBERTURA CENEPRED"
    ),
    "SIN COBERTURA CENEPRED"
)</f>
        <v>SIN COBERTURA CENEPRED</v>
      </c>
      <c r="H1237" t="str" cm="1">
        <f t="array" ref="H1237">IFERROR(
    IF(
        INDEX(
            'CENEPRED DISTRITAL'!$B:$XFD,
            _xlfn.XMATCH($H$1,'CENEPRED DISTRITAL'!$A:$A,0),
            _xlfn.XMATCH(A1237,'CENEPRED DISTRITAL'!$B$1:$XFD$1,0)
        )&lt;&gt;"",
        "CON COBERTURA CENEPRED",
        "SIN COBERTURA CENEPRED"
    ),
    "SIN COBERTURA CENEPRED"
)</f>
        <v>SIN COBERTURA CENEPRED</v>
      </c>
    </row>
    <row r="1238" spans="1:8" x14ac:dyDescent="0.35">
      <c r="A1238" s="359">
        <v>131102</v>
      </c>
      <c r="B1238" t="s">
        <v>34437</v>
      </c>
      <c r="C1238">
        <v>1311</v>
      </c>
      <c r="D1238">
        <v>13</v>
      </c>
      <c r="E1238" t="str">
        <f>_xlfn.XLOOKUP(D1238,'Ubigeo Departamental'!A:A,'Ubigeo Departamental'!B:B)</f>
        <v>La Libertad</v>
      </c>
      <c r="F1238" t="str" cm="1">
        <f t="array" ref="F1238">IFERROR(IF(INDEX('CENEPRED DISTRITAL'!$B:$XFD,
            _xlfn.XMATCH($F$1,'CENEPRED DISTRITAL'!$A:$A,0),
            _xlfn.XMATCH(A1238,'CENEPRED DISTRITAL'!$B$1:$XFD$1,0)
        )&lt;&gt;"",        "CON COBERTURA CENEPRED",        "SIN COBERTURA CENEPRED"    ),    "SIN COBERTURA CENEPRED")</f>
        <v>SIN COBERTURA CENEPRED</v>
      </c>
      <c r="G1238" t="str" cm="1">
        <f t="array" ref="G1238">IFERROR(
    IF(
        INDEX(
            'CENEPRED DISTRITAL'!$B:$XFD,
            _xlfn.XMATCH($G$1,'CENEPRED DISTRITAL'!$A:$A,0),
            _xlfn.XMATCH(A1238,'CENEPRED DISTRITAL'!$B$1:$XFD$1,0)
        )&lt;&gt;"",
        "CON COBERTURA CENEPRED",
        "SIN COBERTURA CENEPRED"
    ),
    "SIN COBERTURA CENEPRED"
)</f>
        <v>SIN COBERTURA CENEPRED</v>
      </c>
      <c r="H1238" t="str" cm="1">
        <f t="array" ref="H1238">IFERROR(
    IF(
        INDEX(
            'CENEPRED DISTRITAL'!$B:$XFD,
            _xlfn.XMATCH($H$1,'CENEPRED DISTRITAL'!$A:$A,0),
            _xlfn.XMATCH(A1238,'CENEPRED DISTRITAL'!$B$1:$XFD$1,0)
        )&lt;&gt;"",
        "CON COBERTURA CENEPRED",
        "SIN COBERTURA CENEPRED"
    ),
    "SIN COBERTURA CENEPRED"
)</f>
        <v>SIN COBERTURA CENEPRED</v>
      </c>
    </row>
    <row r="1239" spans="1:8" x14ac:dyDescent="0.35">
      <c r="A1239" s="359">
        <v>131103</v>
      </c>
      <c r="B1239" t="s">
        <v>34438</v>
      </c>
      <c r="C1239">
        <v>1311</v>
      </c>
      <c r="D1239">
        <v>13</v>
      </c>
      <c r="E1239" t="str">
        <f>_xlfn.XLOOKUP(D1239,'Ubigeo Departamental'!A:A,'Ubigeo Departamental'!B:B)</f>
        <v>La Libertad</v>
      </c>
      <c r="F1239" t="str" cm="1">
        <f t="array" ref="F1239">IFERROR(IF(INDEX('CENEPRED DISTRITAL'!$B:$XFD,
            _xlfn.XMATCH($F$1,'CENEPRED DISTRITAL'!$A:$A,0),
            _xlfn.XMATCH(A1239,'CENEPRED DISTRITAL'!$B$1:$XFD$1,0)
        )&lt;&gt;"",        "CON COBERTURA CENEPRED",        "SIN COBERTURA CENEPRED"    ),    "SIN COBERTURA CENEPRED")</f>
        <v>SIN COBERTURA CENEPRED</v>
      </c>
      <c r="G1239" t="str" cm="1">
        <f t="array" ref="G1239">IFERROR(
    IF(
        INDEX(
            'CENEPRED DISTRITAL'!$B:$XFD,
            _xlfn.XMATCH($G$1,'CENEPRED DISTRITAL'!$A:$A,0),
            _xlfn.XMATCH(A1239,'CENEPRED DISTRITAL'!$B$1:$XFD$1,0)
        )&lt;&gt;"",
        "CON COBERTURA CENEPRED",
        "SIN COBERTURA CENEPRED"
    ),
    "SIN COBERTURA CENEPRED"
)</f>
        <v>SIN COBERTURA CENEPRED</v>
      </c>
      <c r="H1239" t="str" cm="1">
        <f t="array" ref="H1239">IFERROR(
    IF(
        INDEX(
            'CENEPRED DISTRITAL'!$B:$XFD,
            _xlfn.XMATCH($H$1,'CENEPRED DISTRITAL'!$A:$A,0),
            _xlfn.XMATCH(A1239,'CENEPRED DISTRITAL'!$B$1:$XFD$1,0)
        )&lt;&gt;"",
        "CON COBERTURA CENEPRED",
        "SIN COBERTURA CENEPRED"
    ),
    "SIN COBERTURA CENEPRED"
)</f>
        <v>SIN COBERTURA CENEPRED</v>
      </c>
    </row>
    <row r="1240" spans="1:8" x14ac:dyDescent="0.35">
      <c r="A1240" s="359">
        <v>131104</v>
      </c>
      <c r="B1240" t="s">
        <v>34507</v>
      </c>
      <c r="C1240">
        <v>1311</v>
      </c>
      <c r="D1240">
        <v>13</v>
      </c>
      <c r="E1240" t="str">
        <f>_xlfn.XLOOKUP(D1240,'Ubigeo Departamental'!A:A,'Ubigeo Departamental'!B:B)</f>
        <v>La Libertad</v>
      </c>
      <c r="F1240" t="str" cm="1">
        <f t="array" ref="F1240">IFERROR(IF(INDEX('CENEPRED DISTRITAL'!$B:$XFD,
            _xlfn.XMATCH($F$1,'CENEPRED DISTRITAL'!$A:$A,0),
            _xlfn.XMATCH(A1240,'CENEPRED DISTRITAL'!$B$1:$XFD$1,0)
        )&lt;&gt;"",        "CON COBERTURA CENEPRED",        "SIN COBERTURA CENEPRED"    ),    "SIN COBERTURA CENEPRED")</f>
        <v>SIN COBERTURA CENEPRED</v>
      </c>
      <c r="G1240" t="str" cm="1">
        <f t="array" ref="G1240">IFERROR(
    IF(
        INDEX(
            'CENEPRED DISTRITAL'!$B:$XFD,
            _xlfn.XMATCH($G$1,'CENEPRED DISTRITAL'!$A:$A,0),
            _xlfn.XMATCH(A1240,'CENEPRED DISTRITAL'!$B$1:$XFD$1,0)
        )&lt;&gt;"",
        "CON COBERTURA CENEPRED",
        "SIN COBERTURA CENEPRED"
    ),
    "SIN COBERTURA CENEPRED"
)</f>
        <v>SIN COBERTURA CENEPRED</v>
      </c>
      <c r="H1240" t="str" cm="1">
        <f t="array" ref="H1240">IFERROR(
    IF(
        INDEX(
            'CENEPRED DISTRITAL'!$B:$XFD,
            _xlfn.XMATCH($H$1,'CENEPRED DISTRITAL'!$A:$A,0),
            _xlfn.XMATCH(A1240,'CENEPRED DISTRITAL'!$B$1:$XFD$1,0)
        )&lt;&gt;"",
        "CON COBERTURA CENEPRED",
        "SIN COBERTURA CENEPRED"
    ),
    "SIN COBERTURA CENEPRED"
)</f>
        <v>SIN COBERTURA CENEPRED</v>
      </c>
    </row>
    <row r="1241" spans="1:8" x14ac:dyDescent="0.35">
      <c r="A1241" s="359">
        <v>131201</v>
      </c>
      <c r="B1241" t="s">
        <v>31689</v>
      </c>
      <c r="C1241">
        <v>1312</v>
      </c>
      <c r="D1241">
        <v>13</v>
      </c>
      <c r="E1241" t="str">
        <f>_xlfn.XLOOKUP(D1241,'Ubigeo Departamental'!A:A,'Ubigeo Departamental'!B:B)</f>
        <v>La Libertad</v>
      </c>
      <c r="F1241" t="str" cm="1">
        <f t="array" ref="F1241">IFERROR(IF(INDEX('CENEPRED DISTRITAL'!$B:$XFD,
            _xlfn.XMATCH($F$1,'CENEPRED DISTRITAL'!$A:$A,0),
            _xlfn.XMATCH(A1241,'CENEPRED DISTRITAL'!$B$1:$XFD$1,0)
        )&lt;&gt;"",        "CON COBERTURA CENEPRED",        "SIN COBERTURA CENEPRED"    ),    "SIN COBERTURA CENEPRED")</f>
        <v>CON COBERTURA CENEPRED</v>
      </c>
      <c r="G1241" t="str" cm="1">
        <f t="array" ref="G1241">IFERROR(
    IF(
        INDEX(
            'CENEPRED DISTRITAL'!$B:$XFD,
            _xlfn.XMATCH($G$1,'CENEPRED DISTRITAL'!$A:$A,0),
            _xlfn.XMATCH(A1241,'CENEPRED DISTRITAL'!$B$1:$XFD$1,0)
        )&lt;&gt;"",
        "CON COBERTURA CENEPRED",
        "SIN COBERTURA CENEPRED"
    ),
    "SIN COBERTURA CENEPRED"
)</f>
        <v>CON COBERTURA CENEPRED</v>
      </c>
      <c r="H1241" t="str" cm="1">
        <f t="array" ref="H1241">IFERROR(
    IF(
        INDEX(
            'CENEPRED DISTRITAL'!$B:$XFD,
            _xlfn.XMATCH($H$1,'CENEPRED DISTRITAL'!$A:$A,0),
            _xlfn.XMATCH(A1241,'CENEPRED DISTRITAL'!$B$1:$XFD$1,0)
        )&lt;&gt;"",
        "CON COBERTURA CENEPRED",
        "SIN COBERTURA CENEPRED"
    ),
    "SIN COBERTURA CENEPRED"
)</f>
        <v>CON COBERTURA CENEPRED</v>
      </c>
    </row>
    <row r="1242" spans="1:8" x14ac:dyDescent="0.35">
      <c r="A1242" s="359">
        <v>131202</v>
      </c>
      <c r="B1242" t="s">
        <v>34035</v>
      </c>
      <c r="C1242">
        <v>1312</v>
      </c>
      <c r="D1242">
        <v>13</v>
      </c>
      <c r="E1242" t="str">
        <f>_xlfn.XLOOKUP(D1242,'Ubigeo Departamental'!A:A,'Ubigeo Departamental'!B:B)</f>
        <v>La Libertad</v>
      </c>
      <c r="F1242" t="str" cm="1">
        <f t="array" ref="F1242">IFERROR(IF(INDEX('CENEPRED DISTRITAL'!$B:$XFD,
            _xlfn.XMATCH($F$1,'CENEPRED DISTRITAL'!$A:$A,0),
            _xlfn.XMATCH(A1242,'CENEPRED DISTRITAL'!$B$1:$XFD$1,0)
        )&lt;&gt;"",        "CON COBERTURA CENEPRED",        "SIN COBERTURA CENEPRED"    ),    "SIN COBERTURA CENEPRED")</f>
        <v>SIN COBERTURA CENEPRED</v>
      </c>
      <c r="G1242" t="str" cm="1">
        <f t="array" ref="G1242">IFERROR(
    IF(
        INDEX(
            'CENEPRED DISTRITAL'!$B:$XFD,
            _xlfn.XMATCH($G$1,'CENEPRED DISTRITAL'!$A:$A,0),
            _xlfn.XMATCH(A1242,'CENEPRED DISTRITAL'!$B$1:$XFD$1,0)
        )&lt;&gt;"",
        "CON COBERTURA CENEPRED",
        "SIN COBERTURA CENEPRED"
    ),
    "SIN COBERTURA CENEPRED"
)</f>
        <v>SIN COBERTURA CENEPRED</v>
      </c>
      <c r="H1242" t="str" cm="1">
        <f t="array" ref="H1242">IFERROR(
    IF(
        INDEX(
            'CENEPRED DISTRITAL'!$B:$XFD,
            _xlfn.XMATCH($H$1,'CENEPRED DISTRITAL'!$A:$A,0),
            _xlfn.XMATCH(A1242,'CENEPRED DISTRITAL'!$B$1:$XFD$1,0)
        )&lt;&gt;"",
        "CON COBERTURA CENEPRED",
        "SIN COBERTURA CENEPRED"
    ),
    "SIN COBERTURA CENEPRED"
)</f>
        <v>SIN COBERTURA CENEPRED</v>
      </c>
    </row>
    <row r="1243" spans="1:8" x14ac:dyDescent="0.35">
      <c r="A1243" s="359">
        <v>131203</v>
      </c>
      <c r="B1243" t="s">
        <v>34898</v>
      </c>
      <c r="C1243">
        <v>1312</v>
      </c>
      <c r="D1243">
        <v>13</v>
      </c>
      <c r="E1243" t="str">
        <f>_xlfn.XLOOKUP(D1243,'Ubigeo Departamental'!A:A,'Ubigeo Departamental'!B:B)</f>
        <v>La Libertad</v>
      </c>
      <c r="F1243" t="str" cm="1">
        <f t="array" ref="F1243">IFERROR(IF(INDEX('CENEPRED DISTRITAL'!$B:$XFD,
            _xlfn.XMATCH($F$1,'CENEPRED DISTRITAL'!$A:$A,0),
            _xlfn.XMATCH(A1243,'CENEPRED DISTRITAL'!$B$1:$XFD$1,0)
        )&lt;&gt;"",        "CON COBERTURA CENEPRED",        "SIN COBERTURA CENEPRED"    ),    "SIN COBERTURA CENEPRED")</f>
        <v>SIN COBERTURA CENEPRED</v>
      </c>
      <c r="G1243" t="str" cm="1">
        <f t="array" ref="G1243">IFERROR(
    IF(
        INDEX(
            'CENEPRED DISTRITAL'!$B:$XFD,
            _xlfn.XMATCH($G$1,'CENEPRED DISTRITAL'!$A:$A,0),
            _xlfn.XMATCH(A1243,'CENEPRED DISTRITAL'!$B$1:$XFD$1,0)
        )&lt;&gt;"",
        "CON COBERTURA CENEPRED",
        "SIN COBERTURA CENEPRED"
    ),
    "SIN COBERTURA CENEPRED"
)</f>
        <v>SIN COBERTURA CENEPRED</v>
      </c>
      <c r="H1243" t="str" cm="1">
        <f t="array" ref="H1243">IFERROR(
    IF(
        INDEX(
            'CENEPRED DISTRITAL'!$B:$XFD,
            _xlfn.XMATCH($H$1,'CENEPRED DISTRITAL'!$A:$A,0),
            _xlfn.XMATCH(A1243,'CENEPRED DISTRITAL'!$B$1:$XFD$1,0)
        )&lt;&gt;"",
        "CON COBERTURA CENEPRED",
        "SIN COBERTURA CENEPRED"
    ),
    "SIN COBERTURA CENEPRED"
)</f>
        <v>SIN COBERTURA CENEPRED</v>
      </c>
    </row>
    <row r="1244" spans="1:8" x14ac:dyDescent="0.35">
      <c r="A1244" s="359">
        <v>140101</v>
      </c>
      <c r="B1244" t="s">
        <v>31693</v>
      </c>
      <c r="C1244">
        <v>1401</v>
      </c>
      <c r="D1244">
        <v>14</v>
      </c>
      <c r="E1244" t="str">
        <f>_xlfn.XLOOKUP(D1244,'Ubigeo Departamental'!A:A,'Ubigeo Departamental'!B:B)</f>
        <v>Lambayeque</v>
      </c>
      <c r="F1244" t="str" cm="1">
        <f t="array" ref="F1244">IFERROR(IF(INDEX('CENEPRED DISTRITAL'!$B:$XFD,
            _xlfn.XMATCH($F$1,'CENEPRED DISTRITAL'!$A:$A,0),
            _xlfn.XMATCH(A1244,'CENEPRED DISTRITAL'!$B$1:$XFD$1,0)
        )&lt;&gt;"",        "CON COBERTURA CENEPRED",        "SIN COBERTURA CENEPRED"    ),    "SIN COBERTURA CENEPRED")</f>
        <v>CON COBERTURA CENEPRED</v>
      </c>
      <c r="G1244" t="str" cm="1">
        <f t="array" ref="G1244">IFERROR(
    IF(
        INDEX(
            'CENEPRED DISTRITAL'!$B:$XFD,
            _xlfn.XMATCH($G$1,'CENEPRED DISTRITAL'!$A:$A,0),
            _xlfn.XMATCH(A1244,'CENEPRED DISTRITAL'!$B$1:$XFD$1,0)
        )&lt;&gt;"",
        "CON COBERTURA CENEPRED",
        "SIN COBERTURA CENEPRED"
    ),
    "SIN COBERTURA CENEPRED"
)</f>
        <v>CON COBERTURA CENEPRED</v>
      </c>
      <c r="H1244" t="str" cm="1">
        <f t="array" ref="H1244">IFERROR(
    IF(
        INDEX(
            'CENEPRED DISTRITAL'!$B:$XFD,
            _xlfn.XMATCH($H$1,'CENEPRED DISTRITAL'!$A:$A,0),
            _xlfn.XMATCH(A1244,'CENEPRED DISTRITAL'!$B$1:$XFD$1,0)
        )&lt;&gt;"",
        "CON COBERTURA CENEPRED",
        "SIN COBERTURA CENEPRED"
    ),
    "SIN COBERTURA CENEPRED"
)</f>
        <v>SIN COBERTURA CENEPRED</v>
      </c>
    </row>
    <row r="1245" spans="1:8" x14ac:dyDescent="0.35">
      <c r="A1245" s="359">
        <v>140102</v>
      </c>
      <c r="B1245" t="s">
        <v>34050</v>
      </c>
      <c r="C1245">
        <v>1401</v>
      </c>
      <c r="D1245">
        <v>14</v>
      </c>
      <c r="E1245" t="str">
        <f>_xlfn.XLOOKUP(D1245,'Ubigeo Departamental'!A:A,'Ubigeo Departamental'!B:B)</f>
        <v>Lambayeque</v>
      </c>
      <c r="F1245" t="str" cm="1">
        <f t="array" ref="F1245">IFERROR(IF(INDEX('CENEPRED DISTRITAL'!$B:$XFD,
            _xlfn.XMATCH($F$1,'CENEPRED DISTRITAL'!$A:$A,0),
            _xlfn.XMATCH(A1245,'CENEPRED DISTRITAL'!$B$1:$XFD$1,0)
        )&lt;&gt;"",        "CON COBERTURA CENEPRED",        "SIN COBERTURA CENEPRED"    ),    "SIN COBERTURA CENEPRED")</f>
        <v>SIN COBERTURA CENEPRED</v>
      </c>
      <c r="G1245" t="str" cm="1">
        <f t="array" ref="G1245">IFERROR(
    IF(
        INDEX(
            'CENEPRED DISTRITAL'!$B:$XFD,
            _xlfn.XMATCH($G$1,'CENEPRED DISTRITAL'!$A:$A,0),
            _xlfn.XMATCH(A1245,'CENEPRED DISTRITAL'!$B$1:$XFD$1,0)
        )&lt;&gt;"",
        "CON COBERTURA CENEPRED",
        "SIN COBERTURA CENEPRED"
    ),
    "SIN COBERTURA CENEPRED"
)</f>
        <v>SIN COBERTURA CENEPRED</v>
      </c>
      <c r="H1245" t="str" cm="1">
        <f t="array" ref="H1245">IFERROR(
    IF(
        INDEX(
            'CENEPRED DISTRITAL'!$B:$XFD,
            _xlfn.XMATCH($H$1,'CENEPRED DISTRITAL'!$A:$A,0),
            _xlfn.XMATCH(A1245,'CENEPRED DISTRITAL'!$B$1:$XFD$1,0)
        )&lt;&gt;"",
        "CON COBERTURA CENEPRED",
        "SIN COBERTURA CENEPRED"
    ),
    "SIN COBERTURA CENEPRED"
)</f>
        <v>SIN COBERTURA CENEPRED</v>
      </c>
    </row>
    <row r="1246" spans="1:8" x14ac:dyDescent="0.35">
      <c r="A1246" s="359">
        <v>140103</v>
      </c>
      <c r="B1246" t="s">
        <v>31702</v>
      </c>
      <c r="C1246">
        <v>1401</v>
      </c>
      <c r="D1246">
        <v>14</v>
      </c>
      <c r="E1246" t="str">
        <f>_xlfn.XLOOKUP(D1246,'Ubigeo Departamental'!A:A,'Ubigeo Departamental'!B:B)</f>
        <v>Lambayeque</v>
      </c>
      <c r="F1246" t="str" cm="1">
        <f t="array" ref="F1246">IFERROR(IF(INDEX('CENEPRED DISTRITAL'!$B:$XFD,
            _xlfn.XMATCH($F$1,'CENEPRED DISTRITAL'!$A:$A,0),
            _xlfn.XMATCH(A1246,'CENEPRED DISTRITAL'!$B$1:$XFD$1,0)
        )&lt;&gt;"",        "CON COBERTURA CENEPRED",        "SIN COBERTURA CENEPRED"    ),    "SIN COBERTURA CENEPRED")</f>
        <v>CON COBERTURA CENEPRED</v>
      </c>
      <c r="G1246" t="str" cm="1">
        <f t="array" ref="G1246">IFERROR(
    IF(
        INDEX(
            'CENEPRED DISTRITAL'!$B:$XFD,
            _xlfn.XMATCH($G$1,'CENEPRED DISTRITAL'!$A:$A,0),
            _xlfn.XMATCH(A1246,'CENEPRED DISTRITAL'!$B$1:$XFD$1,0)
        )&lt;&gt;"",
        "CON COBERTURA CENEPRED",
        "SIN COBERTURA CENEPRED"
    ),
    "SIN COBERTURA CENEPRED"
)</f>
        <v>CON COBERTURA CENEPRED</v>
      </c>
      <c r="H1246" t="str" cm="1">
        <f t="array" ref="H1246">IFERROR(
    IF(
        INDEX(
            'CENEPRED DISTRITAL'!$B:$XFD,
            _xlfn.XMATCH($H$1,'CENEPRED DISTRITAL'!$A:$A,0),
            _xlfn.XMATCH(A1246,'CENEPRED DISTRITAL'!$B$1:$XFD$1,0)
        )&lt;&gt;"",
        "CON COBERTURA CENEPRED",
        "SIN COBERTURA CENEPRED"
    ),
    "SIN COBERTURA CENEPRED"
)</f>
        <v>SIN COBERTURA CENEPRED</v>
      </c>
    </row>
    <row r="1247" spans="1:8" x14ac:dyDescent="0.35">
      <c r="A1247" s="359">
        <v>140104</v>
      </c>
      <c r="B1247" t="s">
        <v>34971</v>
      </c>
      <c r="C1247">
        <v>1401</v>
      </c>
      <c r="D1247">
        <v>14</v>
      </c>
      <c r="E1247" t="str">
        <f>_xlfn.XLOOKUP(D1247,'Ubigeo Departamental'!A:A,'Ubigeo Departamental'!B:B)</f>
        <v>Lambayeque</v>
      </c>
      <c r="F1247" t="str" cm="1">
        <f t="array" ref="F1247">IFERROR(IF(INDEX('CENEPRED DISTRITAL'!$B:$XFD,
            _xlfn.XMATCH($F$1,'CENEPRED DISTRITAL'!$A:$A,0),
            _xlfn.XMATCH(A1247,'CENEPRED DISTRITAL'!$B$1:$XFD$1,0)
        )&lt;&gt;"",        "CON COBERTURA CENEPRED",        "SIN COBERTURA CENEPRED"    ),    "SIN COBERTURA CENEPRED")</f>
        <v>SIN COBERTURA CENEPRED</v>
      </c>
      <c r="G1247" t="str" cm="1">
        <f t="array" ref="G1247">IFERROR(
    IF(
        INDEX(
            'CENEPRED DISTRITAL'!$B:$XFD,
            _xlfn.XMATCH($G$1,'CENEPRED DISTRITAL'!$A:$A,0),
            _xlfn.XMATCH(A1247,'CENEPRED DISTRITAL'!$B$1:$XFD$1,0)
        )&lt;&gt;"",
        "CON COBERTURA CENEPRED",
        "SIN COBERTURA CENEPRED"
    ),
    "SIN COBERTURA CENEPRED"
)</f>
        <v>SIN COBERTURA CENEPRED</v>
      </c>
      <c r="H1247" t="str" cm="1">
        <f t="array" ref="H1247">IFERROR(
    IF(
        INDEX(
            'CENEPRED DISTRITAL'!$B:$XFD,
            _xlfn.XMATCH($H$1,'CENEPRED DISTRITAL'!$A:$A,0),
            _xlfn.XMATCH(A1247,'CENEPRED DISTRITAL'!$B$1:$XFD$1,0)
        )&lt;&gt;"",
        "CON COBERTURA CENEPRED",
        "SIN COBERTURA CENEPRED"
    ),
    "SIN COBERTURA CENEPRED"
)</f>
        <v>SIN COBERTURA CENEPRED</v>
      </c>
    </row>
    <row r="1248" spans="1:8" x14ac:dyDescent="0.35">
      <c r="A1248" s="359">
        <v>140105</v>
      </c>
      <c r="B1248" t="s">
        <v>36999</v>
      </c>
      <c r="C1248">
        <v>1401</v>
      </c>
      <c r="D1248">
        <v>14</v>
      </c>
      <c r="E1248" t="str">
        <f>_xlfn.XLOOKUP(D1248,'Ubigeo Departamental'!A:A,'Ubigeo Departamental'!B:B)</f>
        <v>Lambayeque</v>
      </c>
      <c r="F1248" t="str" cm="1">
        <f t="array" ref="F1248">IFERROR(IF(INDEX('CENEPRED DISTRITAL'!$B:$XFD,
            _xlfn.XMATCH($F$1,'CENEPRED DISTRITAL'!$A:$A,0),
            _xlfn.XMATCH(A1248,'CENEPRED DISTRITAL'!$B$1:$XFD$1,0)
        )&lt;&gt;"",        "CON COBERTURA CENEPRED",        "SIN COBERTURA CENEPRED"    ),    "SIN COBERTURA CENEPRED")</f>
        <v>CON COBERTURA CENEPRED</v>
      </c>
      <c r="G1248" t="str" cm="1">
        <f t="array" ref="G1248">IFERROR(
    IF(
        INDEX(
            'CENEPRED DISTRITAL'!$B:$XFD,
            _xlfn.XMATCH($G$1,'CENEPRED DISTRITAL'!$A:$A,0),
            _xlfn.XMATCH(A1248,'CENEPRED DISTRITAL'!$B$1:$XFD$1,0)
        )&lt;&gt;"",
        "CON COBERTURA CENEPRED",
        "SIN COBERTURA CENEPRED"
    ),
    "SIN COBERTURA CENEPRED"
)</f>
        <v>CON COBERTURA CENEPRED</v>
      </c>
      <c r="H1248" t="str" cm="1">
        <f t="array" ref="H1248">IFERROR(
    IF(
        INDEX(
            'CENEPRED DISTRITAL'!$B:$XFD,
            _xlfn.XMATCH($H$1,'CENEPRED DISTRITAL'!$A:$A,0),
            _xlfn.XMATCH(A1248,'CENEPRED DISTRITAL'!$B$1:$XFD$1,0)
        )&lt;&gt;"",
        "CON COBERTURA CENEPRED",
        "SIN COBERTURA CENEPRED"
    ),
    "SIN COBERTURA CENEPRED"
)</f>
        <v>SIN COBERTURA CENEPRED</v>
      </c>
    </row>
    <row r="1249" spans="1:8" x14ac:dyDescent="0.35">
      <c r="A1249" s="359">
        <v>140106</v>
      </c>
      <c r="B1249" t="s">
        <v>31696</v>
      </c>
      <c r="C1249">
        <v>1401</v>
      </c>
      <c r="D1249">
        <v>14</v>
      </c>
      <c r="E1249" t="str">
        <f>_xlfn.XLOOKUP(D1249,'Ubigeo Departamental'!A:A,'Ubigeo Departamental'!B:B)</f>
        <v>Lambayeque</v>
      </c>
      <c r="F1249" t="str" cm="1">
        <f t="array" ref="F1249">IFERROR(IF(INDEX('CENEPRED DISTRITAL'!$B:$XFD,
            _xlfn.XMATCH($F$1,'CENEPRED DISTRITAL'!$A:$A,0),
            _xlfn.XMATCH(A1249,'CENEPRED DISTRITAL'!$B$1:$XFD$1,0)
        )&lt;&gt;"",        "CON COBERTURA CENEPRED",        "SIN COBERTURA CENEPRED"    ),    "SIN COBERTURA CENEPRED")</f>
        <v>CON COBERTURA CENEPRED</v>
      </c>
      <c r="G1249" t="str" cm="1">
        <f t="array" ref="G1249">IFERROR(
    IF(
        INDEX(
            'CENEPRED DISTRITAL'!$B:$XFD,
            _xlfn.XMATCH($G$1,'CENEPRED DISTRITAL'!$A:$A,0),
            _xlfn.XMATCH(A1249,'CENEPRED DISTRITAL'!$B$1:$XFD$1,0)
        )&lt;&gt;"",
        "CON COBERTURA CENEPRED",
        "SIN COBERTURA CENEPRED"
    ),
    "SIN COBERTURA CENEPRED"
)</f>
        <v>CON COBERTURA CENEPRED</v>
      </c>
      <c r="H1249" t="str" cm="1">
        <f t="array" ref="H1249">IFERROR(
    IF(
        INDEX(
            'CENEPRED DISTRITAL'!$B:$XFD,
            _xlfn.XMATCH($H$1,'CENEPRED DISTRITAL'!$A:$A,0),
            _xlfn.XMATCH(A1249,'CENEPRED DISTRITAL'!$B$1:$XFD$1,0)
        )&lt;&gt;"",
        "CON COBERTURA CENEPRED",
        "SIN COBERTURA CENEPRED"
    ),
    "SIN COBERTURA CENEPRED"
)</f>
        <v>SIN COBERTURA CENEPRED</v>
      </c>
    </row>
    <row r="1250" spans="1:8" x14ac:dyDescent="0.35">
      <c r="A1250" s="359">
        <v>140107</v>
      </c>
      <c r="B1250" t="s">
        <v>34092</v>
      </c>
      <c r="C1250">
        <v>1401</v>
      </c>
      <c r="D1250">
        <v>14</v>
      </c>
      <c r="E1250" t="str">
        <f>_xlfn.XLOOKUP(D1250,'Ubigeo Departamental'!A:A,'Ubigeo Departamental'!B:B)</f>
        <v>Lambayeque</v>
      </c>
      <c r="F1250" t="str" cm="1">
        <f t="array" ref="F1250">IFERROR(IF(INDEX('CENEPRED DISTRITAL'!$B:$XFD,
            _xlfn.XMATCH($F$1,'CENEPRED DISTRITAL'!$A:$A,0),
            _xlfn.XMATCH(A1250,'CENEPRED DISTRITAL'!$B$1:$XFD$1,0)
        )&lt;&gt;"",        "CON COBERTURA CENEPRED",        "SIN COBERTURA CENEPRED"    ),    "SIN COBERTURA CENEPRED")</f>
        <v>SIN COBERTURA CENEPRED</v>
      </c>
      <c r="G1250" t="str" cm="1">
        <f t="array" ref="G1250">IFERROR(
    IF(
        INDEX(
            'CENEPRED DISTRITAL'!$B:$XFD,
            _xlfn.XMATCH($G$1,'CENEPRED DISTRITAL'!$A:$A,0),
            _xlfn.XMATCH(A1250,'CENEPRED DISTRITAL'!$B$1:$XFD$1,0)
        )&lt;&gt;"",
        "CON COBERTURA CENEPRED",
        "SIN COBERTURA CENEPRED"
    ),
    "SIN COBERTURA CENEPRED"
)</f>
        <v>SIN COBERTURA CENEPRED</v>
      </c>
      <c r="H1250" t="str" cm="1">
        <f t="array" ref="H1250">IFERROR(
    IF(
        INDEX(
            'CENEPRED DISTRITAL'!$B:$XFD,
            _xlfn.XMATCH($H$1,'CENEPRED DISTRITAL'!$A:$A,0),
            _xlfn.XMATCH(A1250,'CENEPRED DISTRITAL'!$B$1:$XFD$1,0)
        )&lt;&gt;"",
        "CON COBERTURA CENEPRED",
        "SIN COBERTURA CENEPRED"
    ),
    "SIN COBERTURA CENEPRED"
)</f>
        <v>SIN COBERTURA CENEPRED</v>
      </c>
    </row>
    <row r="1251" spans="1:8" x14ac:dyDescent="0.35">
      <c r="A1251" s="359">
        <v>140108</v>
      </c>
      <c r="B1251" t="s">
        <v>34036</v>
      </c>
      <c r="C1251">
        <v>1401</v>
      </c>
      <c r="D1251">
        <v>14</v>
      </c>
      <c r="E1251" t="str">
        <f>_xlfn.XLOOKUP(D1251,'Ubigeo Departamental'!A:A,'Ubigeo Departamental'!B:B)</f>
        <v>Lambayeque</v>
      </c>
      <c r="F1251" t="str" cm="1">
        <f t="array" ref="F1251">IFERROR(IF(INDEX('CENEPRED DISTRITAL'!$B:$XFD,
            _xlfn.XMATCH($F$1,'CENEPRED DISTRITAL'!$A:$A,0),
            _xlfn.XMATCH(A1251,'CENEPRED DISTRITAL'!$B$1:$XFD$1,0)
        )&lt;&gt;"",        "CON COBERTURA CENEPRED",        "SIN COBERTURA CENEPRED"    ),    "SIN COBERTURA CENEPRED")</f>
        <v>SIN COBERTURA CENEPRED</v>
      </c>
      <c r="G1251" t="str" cm="1">
        <f t="array" ref="G1251">IFERROR(
    IF(
        INDEX(
            'CENEPRED DISTRITAL'!$B:$XFD,
            _xlfn.XMATCH($G$1,'CENEPRED DISTRITAL'!$A:$A,0),
            _xlfn.XMATCH(A1251,'CENEPRED DISTRITAL'!$B$1:$XFD$1,0)
        )&lt;&gt;"",
        "CON COBERTURA CENEPRED",
        "SIN COBERTURA CENEPRED"
    ),
    "SIN COBERTURA CENEPRED"
)</f>
        <v>SIN COBERTURA CENEPRED</v>
      </c>
      <c r="H1251" t="str" cm="1">
        <f t="array" ref="H1251">IFERROR(
    IF(
        INDEX(
            'CENEPRED DISTRITAL'!$B:$XFD,
            _xlfn.XMATCH($H$1,'CENEPRED DISTRITAL'!$A:$A,0),
            _xlfn.XMATCH(A1251,'CENEPRED DISTRITAL'!$B$1:$XFD$1,0)
        )&lt;&gt;"",
        "CON COBERTURA CENEPRED",
        "SIN COBERTURA CENEPRED"
    ),
    "SIN COBERTURA CENEPRED"
)</f>
        <v>SIN COBERTURA CENEPRED</v>
      </c>
    </row>
    <row r="1252" spans="1:8" x14ac:dyDescent="0.35">
      <c r="A1252" s="359">
        <v>140109</v>
      </c>
      <c r="B1252" t="s">
        <v>34899</v>
      </c>
      <c r="C1252">
        <v>1401</v>
      </c>
      <c r="D1252">
        <v>14</v>
      </c>
      <c r="E1252" t="str">
        <f>_xlfn.XLOOKUP(D1252,'Ubigeo Departamental'!A:A,'Ubigeo Departamental'!B:B)</f>
        <v>Lambayeque</v>
      </c>
      <c r="F1252" t="str" cm="1">
        <f t="array" ref="F1252">IFERROR(IF(INDEX('CENEPRED DISTRITAL'!$B:$XFD,
            _xlfn.XMATCH($F$1,'CENEPRED DISTRITAL'!$A:$A,0),
            _xlfn.XMATCH(A1252,'CENEPRED DISTRITAL'!$B$1:$XFD$1,0)
        )&lt;&gt;"",        "CON COBERTURA CENEPRED",        "SIN COBERTURA CENEPRED"    ),    "SIN COBERTURA CENEPRED")</f>
        <v>SIN COBERTURA CENEPRED</v>
      </c>
      <c r="G1252" t="str" cm="1">
        <f t="array" ref="G1252">IFERROR(
    IF(
        INDEX(
            'CENEPRED DISTRITAL'!$B:$XFD,
            _xlfn.XMATCH($G$1,'CENEPRED DISTRITAL'!$A:$A,0),
            _xlfn.XMATCH(A1252,'CENEPRED DISTRITAL'!$B$1:$XFD$1,0)
        )&lt;&gt;"",
        "CON COBERTURA CENEPRED",
        "SIN COBERTURA CENEPRED"
    ),
    "SIN COBERTURA CENEPRED"
)</f>
        <v>SIN COBERTURA CENEPRED</v>
      </c>
      <c r="H1252" t="str" cm="1">
        <f t="array" ref="H1252">IFERROR(
    IF(
        INDEX(
            'CENEPRED DISTRITAL'!$B:$XFD,
            _xlfn.XMATCH($H$1,'CENEPRED DISTRITAL'!$A:$A,0),
            _xlfn.XMATCH(A1252,'CENEPRED DISTRITAL'!$B$1:$XFD$1,0)
        )&lt;&gt;"",
        "CON COBERTURA CENEPRED",
        "SIN COBERTURA CENEPRED"
    ),
    "SIN COBERTURA CENEPRED"
)</f>
        <v>SIN COBERTURA CENEPRED</v>
      </c>
    </row>
    <row r="1253" spans="1:8" x14ac:dyDescent="0.35">
      <c r="A1253" s="359">
        <v>140110</v>
      </c>
      <c r="B1253" t="s">
        <v>31701</v>
      </c>
      <c r="C1253">
        <v>1401</v>
      </c>
      <c r="D1253">
        <v>14</v>
      </c>
      <c r="E1253" t="str">
        <f>_xlfn.XLOOKUP(D1253,'Ubigeo Departamental'!A:A,'Ubigeo Departamental'!B:B)</f>
        <v>Lambayeque</v>
      </c>
      <c r="F1253" t="str" cm="1">
        <f t="array" ref="F1253">IFERROR(IF(INDEX('CENEPRED DISTRITAL'!$B:$XFD,
            _xlfn.XMATCH($F$1,'CENEPRED DISTRITAL'!$A:$A,0),
            _xlfn.XMATCH(A1253,'CENEPRED DISTRITAL'!$B$1:$XFD$1,0)
        )&lt;&gt;"",        "CON COBERTURA CENEPRED",        "SIN COBERTURA CENEPRED"    ),    "SIN COBERTURA CENEPRED")</f>
        <v>CON COBERTURA CENEPRED</v>
      </c>
      <c r="G1253" t="str" cm="1">
        <f t="array" ref="G1253">IFERROR(
    IF(
        INDEX(
            'CENEPRED DISTRITAL'!$B:$XFD,
            _xlfn.XMATCH($G$1,'CENEPRED DISTRITAL'!$A:$A,0),
            _xlfn.XMATCH(A1253,'CENEPRED DISTRITAL'!$B$1:$XFD$1,0)
        )&lt;&gt;"",
        "CON COBERTURA CENEPRED",
        "SIN COBERTURA CENEPRED"
    ),
    "SIN COBERTURA CENEPRED"
)</f>
        <v>CON COBERTURA CENEPRED</v>
      </c>
      <c r="H1253" t="str" cm="1">
        <f t="array" ref="H1253">IFERROR(
    IF(
        INDEX(
            'CENEPRED DISTRITAL'!$B:$XFD,
            _xlfn.XMATCH($H$1,'CENEPRED DISTRITAL'!$A:$A,0),
            _xlfn.XMATCH(A1253,'CENEPRED DISTRITAL'!$B$1:$XFD$1,0)
        )&lt;&gt;"",
        "CON COBERTURA CENEPRED",
        "SIN COBERTURA CENEPRED"
    ),
    "SIN COBERTURA CENEPRED"
)</f>
        <v>CON COBERTURA CENEPRED</v>
      </c>
    </row>
    <row r="1254" spans="1:8" x14ac:dyDescent="0.35">
      <c r="A1254" s="359">
        <v>140111</v>
      </c>
      <c r="B1254" t="s">
        <v>34083</v>
      </c>
      <c r="C1254">
        <v>1401</v>
      </c>
      <c r="D1254">
        <v>14</v>
      </c>
      <c r="E1254" t="str">
        <f>_xlfn.XLOOKUP(D1254,'Ubigeo Departamental'!A:A,'Ubigeo Departamental'!B:B)</f>
        <v>Lambayeque</v>
      </c>
      <c r="F1254" t="str" cm="1">
        <f t="array" ref="F1254">IFERROR(IF(INDEX('CENEPRED DISTRITAL'!$B:$XFD,
            _xlfn.XMATCH($F$1,'CENEPRED DISTRITAL'!$A:$A,0),
            _xlfn.XMATCH(A1254,'CENEPRED DISTRITAL'!$B$1:$XFD$1,0)
        )&lt;&gt;"",        "CON COBERTURA CENEPRED",        "SIN COBERTURA CENEPRED"    ),    "SIN COBERTURA CENEPRED")</f>
        <v>SIN COBERTURA CENEPRED</v>
      </c>
      <c r="G1254" t="str" cm="1">
        <f t="array" ref="G1254">IFERROR(
    IF(
        INDEX(
            'CENEPRED DISTRITAL'!$B:$XFD,
            _xlfn.XMATCH($G$1,'CENEPRED DISTRITAL'!$A:$A,0),
            _xlfn.XMATCH(A1254,'CENEPRED DISTRITAL'!$B$1:$XFD$1,0)
        )&lt;&gt;"",
        "CON COBERTURA CENEPRED",
        "SIN COBERTURA CENEPRED"
    ),
    "SIN COBERTURA CENEPRED"
)</f>
        <v>SIN COBERTURA CENEPRED</v>
      </c>
      <c r="H1254" t="str" cm="1">
        <f t="array" ref="H1254">IFERROR(
    IF(
        INDEX(
            'CENEPRED DISTRITAL'!$B:$XFD,
            _xlfn.XMATCH($H$1,'CENEPRED DISTRITAL'!$A:$A,0),
            _xlfn.XMATCH(A1254,'CENEPRED DISTRITAL'!$B$1:$XFD$1,0)
        )&lt;&gt;"",
        "CON COBERTURA CENEPRED",
        "SIN COBERTURA CENEPRED"
    ),
    "SIN COBERTURA CENEPRED"
)</f>
        <v>SIN COBERTURA CENEPRED</v>
      </c>
    </row>
    <row r="1255" spans="1:8" x14ac:dyDescent="0.35">
      <c r="A1255" s="359">
        <v>140112</v>
      </c>
      <c r="B1255" t="s">
        <v>31698</v>
      </c>
      <c r="C1255">
        <v>1401</v>
      </c>
      <c r="D1255">
        <v>14</v>
      </c>
      <c r="E1255" t="str">
        <f>_xlfn.XLOOKUP(D1255,'Ubigeo Departamental'!A:A,'Ubigeo Departamental'!B:B)</f>
        <v>Lambayeque</v>
      </c>
      <c r="F1255" t="str" cm="1">
        <f t="array" ref="F1255">IFERROR(IF(INDEX('CENEPRED DISTRITAL'!$B:$XFD,
            _xlfn.XMATCH($F$1,'CENEPRED DISTRITAL'!$A:$A,0),
            _xlfn.XMATCH(A1255,'CENEPRED DISTRITAL'!$B$1:$XFD$1,0)
        )&lt;&gt;"",        "CON COBERTURA CENEPRED",        "SIN COBERTURA CENEPRED"    ),    "SIN COBERTURA CENEPRED")</f>
        <v>CON COBERTURA CENEPRED</v>
      </c>
      <c r="G1255" t="str" cm="1">
        <f t="array" ref="G1255">IFERROR(
    IF(
        INDEX(
            'CENEPRED DISTRITAL'!$B:$XFD,
            _xlfn.XMATCH($G$1,'CENEPRED DISTRITAL'!$A:$A,0),
            _xlfn.XMATCH(A1255,'CENEPRED DISTRITAL'!$B$1:$XFD$1,0)
        )&lt;&gt;"",
        "CON COBERTURA CENEPRED",
        "SIN COBERTURA CENEPRED"
    ),
    "SIN COBERTURA CENEPRED"
)</f>
        <v>CON COBERTURA CENEPRED</v>
      </c>
      <c r="H1255" t="str" cm="1">
        <f t="array" ref="H1255">IFERROR(
    IF(
        INDEX(
            'CENEPRED DISTRITAL'!$B:$XFD,
            _xlfn.XMATCH($H$1,'CENEPRED DISTRITAL'!$A:$A,0),
            _xlfn.XMATCH(A1255,'CENEPRED DISTRITAL'!$B$1:$XFD$1,0)
        )&lt;&gt;"",
        "CON COBERTURA CENEPRED",
        "SIN COBERTURA CENEPRED"
    ),
    "SIN COBERTURA CENEPRED"
)</f>
        <v>SIN COBERTURA CENEPRED</v>
      </c>
    </row>
    <row r="1256" spans="1:8" x14ac:dyDescent="0.35">
      <c r="A1256" s="359">
        <v>140113</v>
      </c>
      <c r="B1256" t="s">
        <v>34144</v>
      </c>
      <c r="C1256">
        <v>1401</v>
      </c>
      <c r="D1256">
        <v>14</v>
      </c>
      <c r="E1256" t="str">
        <f>_xlfn.XLOOKUP(D1256,'Ubigeo Departamental'!A:A,'Ubigeo Departamental'!B:B)</f>
        <v>Lambayeque</v>
      </c>
      <c r="F1256" t="str" cm="1">
        <f t="array" ref="F1256">IFERROR(IF(INDEX('CENEPRED DISTRITAL'!$B:$XFD,
            _xlfn.XMATCH($F$1,'CENEPRED DISTRITAL'!$A:$A,0),
            _xlfn.XMATCH(A1256,'CENEPRED DISTRITAL'!$B$1:$XFD$1,0)
        )&lt;&gt;"",        "CON COBERTURA CENEPRED",        "SIN COBERTURA CENEPRED"    ),    "SIN COBERTURA CENEPRED")</f>
        <v>SIN COBERTURA CENEPRED</v>
      </c>
      <c r="G1256" t="str" cm="1">
        <f t="array" ref="G1256">IFERROR(
    IF(
        INDEX(
            'CENEPRED DISTRITAL'!$B:$XFD,
            _xlfn.XMATCH($G$1,'CENEPRED DISTRITAL'!$A:$A,0),
            _xlfn.XMATCH(A1256,'CENEPRED DISTRITAL'!$B$1:$XFD$1,0)
        )&lt;&gt;"",
        "CON COBERTURA CENEPRED",
        "SIN COBERTURA CENEPRED"
    ),
    "SIN COBERTURA CENEPRED"
)</f>
        <v>SIN COBERTURA CENEPRED</v>
      </c>
      <c r="H1256" t="str" cm="1">
        <f t="array" ref="H1256">IFERROR(
    IF(
        INDEX(
            'CENEPRED DISTRITAL'!$B:$XFD,
            _xlfn.XMATCH($H$1,'CENEPRED DISTRITAL'!$A:$A,0),
            _xlfn.XMATCH(A1256,'CENEPRED DISTRITAL'!$B$1:$XFD$1,0)
        )&lt;&gt;"",
        "CON COBERTURA CENEPRED",
        "SIN COBERTURA CENEPRED"
    ),
    "SIN COBERTURA CENEPRED"
)</f>
        <v>SIN COBERTURA CENEPRED</v>
      </c>
    </row>
    <row r="1257" spans="1:8" x14ac:dyDescent="0.35">
      <c r="A1257" s="359">
        <v>140114</v>
      </c>
      <c r="B1257" t="s">
        <v>31777</v>
      </c>
      <c r="C1257">
        <v>1401</v>
      </c>
      <c r="D1257">
        <v>14</v>
      </c>
      <c r="E1257" t="str">
        <f>_xlfn.XLOOKUP(D1257,'Ubigeo Departamental'!A:A,'Ubigeo Departamental'!B:B)</f>
        <v>Lambayeque</v>
      </c>
      <c r="F1257" t="str" cm="1">
        <f t="array" ref="F1257">IFERROR(IF(INDEX('CENEPRED DISTRITAL'!$B:$XFD,
            _xlfn.XMATCH($F$1,'CENEPRED DISTRITAL'!$A:$A,0),
            _xlfn.XMATCH(A1257,'CENEPRED DISTRITAL'!$B$1:$XFD$1,0)
        )&lt;&gt;"",        "CON COBERTURA CENEPRED",        "SIN COBERTURA CENEPRED"    ),    "SIN COBERTURA CENEPRED")</f>
        <v>SIN COBERTURA CENEPRED</v>
      </c>
      <c r="G1257" t="str" cm="1">
        <f t="array" ref="G1257">IFERROR(
    IF(
        INDEX(
            'CENEPRED DISTRITAL'!$B:$XFD,
            _xlfn.XMATCH($G$1,'CENEPRED DISTRITAL'!$A:$A,0),
            _xlfn.XMATCH(A1257,'CENEPRED DISTRITAL'!$B$1:$XFD$1,0)
        )&lt;&gt;"",
        "CON COBERTURA CENEPRED",
        "SIN COBERTURA CENEPRED"
    ),
    "SIN COBERTURA CENEPRED"
)</f>
        <v>SIN COBERTURA CENEPRED</v>
      </c>
      <c r="H1257" t="str" cm="1">
        <f t="array" ref="H1257">IFERROR(
    IF(
        INDEX(
            'CENEPRED DISTRITAL'!$B:$XFD,
            _xlfn.XMATCH($H$1,'CENEPRED DISTRITAL'!$A:$A,0),
            _xlfn.XMATCH(A1257,'CENEPRED DISTRITAL'!$B$1:$XFD$1,0)
        )&lt;&gt;"",
        "CON COBERTURA CENEPRED",
        "SIN COBERTURA CENEPRED"
    ),
    "SIN COBERTURA CENEPRED"
)</f>
        <v>SIN COBERTURA CENEPRED</v>
      </c>
    </row>
    <row r="1258" spans="1:8" x14ac:dyDescent="0.35">
      <c r="A1258" s="359">
        <v>140115</v>
      </c>
      <c r="B1258" t="s">
        <v>34508</v>
      </c>
      <c r="C1258">
        <v>1401</v>
      </c>
      <c r="D1258">
        <v>14</v>
      </c>
      <c r="E1258" t="str">
        <f>_xlfn.XLOOKUP(D1258,'Ubigeo Departamental'!A:A,'Ubigeo Departamental'!B:B)</f>
        <v>Lambayeque</v>
      </c>
      <c r="F1258" t="str" cm="1">
        <f t="array" ref="F1258">IFERROR(IF(INDEX('CENEPRED DISTRITAL'!$B:$XFD,
            _xlfn.XMATCH($F$1,'CENEPRED DISTRITAL'!$A:$A,0),
            _xlfn.XMATCH(A1258,'CENEPRED DISTRITAL'!$B$1:$XFD$1,0)
        )&lt;&gt;"",        "CON COBERTURA CENEPRED",        "SIN COBERTURA CENEPRED"    ),    "SIN COBERTURA CENEPRED")</f>
        <v>SIN COBERTURA CENEPRED</v>
      </c>
      <c r="G1258" t="str" cm="1">
        <f t="array" ref="G1258">IFERROR(
    IF(
        INDEX(
            'CENEPRED DISTRITAL'!$B:$XFD,
            _xlfn.XMATCH($G$1,'CENEPRED DISTRITAL'!$A:$A,0),
            _xlfn.XMATCH(A1258,'CENEPRED DISTRITAL'!$B$1:$XFD$1,0)
        )&lt;&gt;"",
        "CON COBERTURA CENEPRED",
        "SIN COBERTURA CENEPRED"
    ),
    "SIN COBERTURA CENEPRED"
)</f>
        <v>SIN COBERTURA CENEPRED</v>
      </c>
      <c r="H1258" t="str" cm="1">
        <f t="array" ref="H1258">IFERROR(
    IF(
        INDEX(
            'CENEPRED DISTRITAL'!$B:$XFD,
            _xlfn.XMATCH($H$1,'CENEPRED DISTRITAL'!$A:$A,0),
            _xlfn.XMATCH(A1258,'CENEPRED DISTRITAL'!$B$1:$XFD$1,0)
        )&lt;&gt;"",
        "CON COBERTURA CENEPRED",
        "SIN COBERTURA CENEPRED"
    ),
    "SIN COBERTURA CENEPRED"
)</f>
        <v>SIN COBERTURA CENEPRED</v>
      </c>
    </row>
    <row r="1259" spans="1:8" x14ac:dyDescent="0.35">
      <c r="A1259" s="359">
        <v>140116</v>
      </c>
      <c r="B1259" t="s">
        <v>31697</v>
      </c>
      <c r="C1259">
        <v>1401</v>
      </c>
      <c r="D1259">
        <v>14</v>
      </c>
      <c r="E1259" t="str">
        <f>_xlfn.XLOOKUP(D1259,'Ubigeo Departamental'!A:A,'Ubigeo Departamental'!B:B)</f>
        <v>Lambayeque</v>
      </c>
      <c r="F1259" t="str" cm="1">
        <f t="array" ref="F1259">IFERROR(IF(INDEX('CENEPRED DISTRITAL'!$B:$XFD,
            _xlfn.XMATCH($F$1,'CENEPRED DISTRITAL'!$A:$A,0),
            _xlfn.XMATCH(A1259,'CENEPRED DISTRITAL'!$B$1:$XFD$1,0)
        )&lt;&gt;"",        "CON COBERTURA CENEPRED",        "SIN COBERTURA CENEPRED"    ),    "SIN COBERTURA CENEPRED")</f>
        <v>CON COBERTURA CENEPRED</v>
      </c>
      <c r="G1259" t="str" cm="1">
        <f t="array" ref="G1259">IFERROR(
    IF(
        INDEX(
            'CENEPRED DISTRITAL'!$B:$XFD,
            _xlfn.XMATCH($G$1,'CENEPRED DISTRITAL'!$A:$A,0),
            _xlfn.XMATCH(A1259,'CENEPRED DISTRITAL'!$B$1:$XFD$1,0)
        )&lt;&gt;"",
        "CON COBERTURA CENEPRED",
        "SIN COBERTURA CENEPRED"
    ),
    "SIN COBERTURA CENEPRED"
)</f>
        <v>CON COBERTURA CENEPRED</v>
      </c>
      <c r="H1259" t="str" cm="1">
        <f t="array" ref="H1259">IFERROR(
    IF(
        INDEX(
            'CENEPRED DISTRITAL'!$B:$XFD,
            _xlfn.XMATCH($H$1,'CENEPRED DISTRITAL'!$A:$A,0),
            _xlfn.XMATCH(A1259,'CENEPRED DISTRITAL'!$B$1:$XFD$1,0)
        )&lt;&gt;"",
        "CON COBERTURA CENEPRED",
        "SIN COBERTURA CENEPRED"
    ),
    "SIN COBERTURA CENEPRED"
)</f>
        <v>SIN COBERTURA CENEPRED</v>
      </c>
    </row>
    <row r="1260" spans="1:8" x14ac:dyDescent="0.35">
      <c r="A1260" s="359">
        <v>140117</v>
      </c>
      <c r="B1260" t="s">
        <v>31700</v>
      </c>
      <c r="C1260">
        <v>1401</v>
      </c>
      <c r="D1260">
        <v>14</v>
      </c>
      <c r="E1260" t="str">
        <f>_xlfn.XLOOKUP(D1260,'Ubigeo Departamental'!A:A,'Ubigeo Departamental'!B:B)</f>
        <v>Lambayeque</v>
      </c>
      <c r="F1260" t="str" cm="1">
        <f t="array" ref="F1260">IFERROR(IF(INDEX('CENEPRED DISTRITAL'!$B:$XFD,
            _xlfn.XMATCH($F$1,'CENEPRED DISTRITAL'!$A:$A,0),
            _xlfn.XMATCH(A1260,'CENEPRED DISTRITAL'!$B$1:$XFD$1,0)
        )&lt;&gt;"",        "CON COBERTURA CENEPRED",        "SIN COBERTURA CENEPRED"    ),    "SIN COBERTURA CENEPRED")</f>
        <v>CON COBERTURA CENEPRED</v>
      </c>
      <c r="G1260" t="str" cm="1">
        <f t="array" ref="G1260">IFERROR(
    IF(
        INDEX(
            'CENEPRED DISTRITAL'!$B:$XFD,
            _xlfn.XMATCH($G$1,'CENEPRED DISTRITAL'!$A:$A,0),
            _xlfn.XMATCH(A1260,'CENEPRED DISTRITAL'!$B$1:$XFD$1,0)
        )&lt;&gt;"",
        "CON COBERTURA CENEPRED",
        "SIN COBERTURA CENEPRED"
    ),
    "SIN COBERTURA CENEPRED"
)</f>
        <v>CON COBERTURA CENEPRED</v>
      </c>
      <c r="H1260" t="str" cm="1">
        <f t="array" ref="H1260">IFERROR(
    IF(
        INDEX(
            'CENEPRED DISTRITAL'!$B:$XFD,
            _xlfn.XMATCH($H$1,'CENEPRED DISTRITAL'!$A:$A,0),
            _xlfn.XMATCH(A1260,'CENEPRED DISTRITAL'!$B$1:$XFD$1,0)
        )&lt;&gt;"",
        "CON COBERTURA CENEPRED",
        "SIN COBERTURA CENEPRED"
    ),
    "SIN COBERTURA CENEPRED"
)</f>
        <v>SIN COBERTURA CENEPRED</v>
      </c>
    </row>
    <row r="1261" spans="1:8" x14ac:dyDescent="0.35">
      <c r="A1261" s="359">
        <v>140118</v>
      </c>
      <c r="B1261" t="s">
        <v>31699</v>
      </c>
      <c r="C1261">
        <v>1401</v>
      </c>
      <c r="D1261">
        <v>14</v>
      </c>
      <c r="E1261" t="str">
        <f>_xlfn.XLOOKUP(D1261,'Ubigeo Departamental'!A:A,'Ubigeo Departamental'!B:B)</f>
        <v>Lambayeque</v>
      </c>
      <c r="F1261" t="str" cm="1">
        <f t="array" ref="F1261">IFERROR(IF(INDEX('CENEPRED DISTRITAL'!$B:$XFD,
            _xlfn.XMATCH($F$1,'CENEPRED DISTRITAL'!$A:$A,0),
            _xlfn.XMATCH(A1261,'CENEPRED DISTRITAL'!$B$1:$XFD$1,0)
        )&lt;&gt;"",        "CON COBERTURA CENEPRED",        "SIN COBERTURA CENEPRED"    ),    "SIN COBERTURA CENEPRED")</f>
        <v>CON COBERTURA CENEPRED</v>
      </c>
      <c r="G1261" t="str" cm="1">
        <f t="array" ref="G1261">IFERROR(
    IF(
        INDEX(
            'CENEPRED DISTRITAL'!$B:$XFD,
            _xlfn.XMATCH($G$1,'CENEPRED DISTRITAL'!$A:$A,0),
            _xlfn.XMATCH(A1261,'CENEPRED DISTRITAL'!$B$1:$XFD$1,0)
        )&lt;&gt;"",
        "CON COBERTURA CENEPRED",
        "SIN COBERTURA CENEPRED"
    ),
    "SIN COBERTURA CENEPRED"
)</f>
        <v>CON COBERTURA CENEPRED</v>
      </c>
      <c r="H1261" t="str" cm="1">
        <f t="array" ref="H1261">IFERROR(
    IF(
        INDEX(
            'CENEPRED DISTRITAL'!$B:$XFD,
            _xlfn.XMATCH($H$1,'CENEPRED DISTRITAL'!$A:$A,0),
            _xlfn.XMATCH(A1261,'CENEPRED DISTRITAL'!$B$1:$XFD$1,0)
        )&lt;&gt;"",
        "CON COBERTURA CENEPRED",
        "SIN COBERTURA CENEPRED"
    ),
    "SIN COBERTURA CENEPRED"
)</f>
        <v>SIN COBERTURA CENEPRED</v>
      </c>
    </row>
    <row r="1262" spans="1:8" x14ac:dyDescent="0.35">
      <c r="A1262" s="359">
        <v>140119</v>
      </c>
      <c r="B1262" t="s">
        <v>34317</v>
      </c>
      <c r="C1262">
        <v>1401</v>
      </c>
      <c r="D1262">
        <v>14</v>
      </c>
      <c r="E1262" t="str">
        <f>_xlfn.XLOOKUP(D1262,'Ubigeo Departamental'!A:A,'Ubigeo Departamental'!B:B)</f>
        <v>Lambayeque</v>
      </c>
      <c r="F1262" t="str" cm="1">
        <f t="array" ref="F1262">IFERROR(IF(INDEX('CENEPRED DISTRITAL'!$B:$XFD,
            _xlfn.XMATCH($F$1,'CENEPRED DISTRITAL'!$A:$A,0),
            _xlfn.XMATCH(A1262,'CENEPRED DISTRITAL'!$B$1:$XFD$1,0)
        )&lt;&gt;"",        "CON COBERTURA CENEPRED",        "SIN COBERTURA CENEPRED"    ),    "SIN COBERTURA CENEPRED")</f>
        <v>SIN COBERTURA CENEPRED</v>
      </c>
      <c r="G1262" t="str" cm="1">
        <f t="array" ref="G1262">IFERROR(
    IF(
        INDEX(
            'CENEPRED DISTRITAL'!$B:$XFD,
            _xlfn.XMATCH($G$1,'CENEPRED DISTRITAL'!$A:$A,0),
            _xlfn.XMATCH(A1262,'CENEPRED DISTRITAL'!$B$1:$XFD$1,0)
        )&lt;&gt;"",
        "CON COBERTURA CENEPRED",
        "SIN COBERTURA CENEPRED"
    ),
    "SIN COBERTURA CENEPRED"
)</f>
        <v>SIN COBERTURA CENEPRED</v>
      </c>
      <c r="H1262" t="str" cm="1">
        <f t="array" ref="H1262">IFERROR(
    IF(
        INDEX(
            'CENEPRED DISTRITAL'!$B:$XFD,
            _xlfn.XMATCH($H$1,'CENEPRED DISTRITAL'!$A:$A,0),
            _xlfn.XMATCH(A1262,'CENEPRED DISTRITAL'!$B$1:$XFD$1,0)
        )&lt;&gt;"",
        "CON COBERTURA CENEPRED",
        "SIN COBERTURA CENEPRED"
    ),
    "SIN COBERTURA CENEPRED"
)</f>
        <v>SIN COBERTURA CENEPRED</v>
      </c>
    </row>
    <row r="1263" spans="1:8" x14ac:dyDescent="0.35">
      <c r="A1263" s="359">
        <v>140120</v>
      </c>
      <c r="B1263" t="s">
        <v>34067</v>
      </c>
      <c r="C1263">
        <v>1401</v>
      </c>
      <c r="D1263">
        <v>14</v>
      </c>
      <c r="E1263" t="str">
        <f>_xlfn.XLOOKUP(D1263,'Ubigeo Departamental'!A:A,'Ubigeo Departamental'!B:B)</f>
        <v>Lambayeque</v>
      </c>
      <c r="F1263" t="str" cm="1">
        <f t="array" ref="F1263">IFERROR(IF(INDEX('CENEPRED DISTRITAL'!$B:$XFD,
            _xlfn.XMATCH($F$1,'CENEPRED DISTRITAL'!$A:$A,0),
            _xlfn.XMATCH(A1263,'CENEPRED DISTRITAL'!$B$1:$XFD$1,0)
        )&lt;&gt;"",        "CON COBERTURA CENEPRED",        "SIN COBERTURA CENEPRED"    ),    "SIN COBERTURA CENEPRED")</f>
        <v>SIN COBERTURA CENEPRED</v>
      </c>
      <c r="G1263" t="str" cm="1">
        <f t="array" ref="G1263">IFERROR(
    IF(
        INDEX(
            'CENEPRED DISTRITAL'!$B:$XFD,
            _xlfn.XMATCH($G$1,'CENEPRED DISTRITAL'!$A:$A,0),
            _xlfn.XMATCH(A1263,'CENEPRED DISTRITAL'!$B$1:$XFD$1,0)
        )&lt;&gt;"",
        "CON COBERTURA CENEPRED",
        "SIN COBERTURA CENEPRED"
    ),
    "SIN COBERTURA CENEPRED"
)</f>
        <v>SIN COBERTURA CENEPRED</v>
      </c>
      <c r="H1263" t="str" cm="1">
        <f t="array" ref="H1263">IFERROR(
    IF(
        INDEX(
            'CENEPRED DISTRITAL'!$B:$XFD,
            _xlfn.XMATCH($H$1,'CENEPRED DISTRITAL'!$A:$A,0),
            _xlfn.XMATCH(A1263,'CENEPRED DISTRITAL'!$B$1:$XFD$1,0)
        )&lt;&gt;"",
        "CON COBERTURA CENEPRED",
        "SIN COBERTURA CENEPRED"
    ),
    "SIN COBERTURA CENEPRED"
)</f>
        <v>SIN COBERTURA CENEPRED</v>
      </c>
    </row>
    <row r="1264" spans="1:8" x14ac:dyDescent="0.35">
      <c r="A1264" s="359">
        <v>140201</v>
      </c>
      <c r="B1264" t="s">
        <v>31694</v>
      </c>
      <c r="C1264">
        <v>1402</v>
      </c>
      <c r="D1264">
        <v>14</v>
      </c>
      <c r="E1264" t="str">
        <f>_xlfn.XLOOKUP(D1264,'Ubigeo Departamental'!A:A,'Ubigeo Departamental'!B:B)</f>
        <v>Lambayeque</v>
      </c>
      <c r="F1264" t="str" cm="1">
        <f t="array" ref="F1264">IFERROR(IF(INDEX('CENEPRED DISTRITAL'!$B:$XFD,
            _xlfn.XMATCH($F$1,'CENEPRED DISTRITAL'!$A:$A,0),
            _xlfn.XMATCH(A1264,'CENEPRED DISTRITAL'!$B$1:$XFD$1,0)
        )&lt;&gt;"",        "CON COBERTURA CENEPRED",        "SIN COBERTURA CENEPRED"    ),    "SIN COBERTURA CENEPRED")</f>
        <v>CON COBERTURA CENEPRED</v>
      </c>
      <c r="G1264" t="str" cm="1">
        <f t="array" ref="G1264">IFERROR(
    IF(
        INDEX(
            'CENEPRED DISTRITAL'!$B:$XFD,
            _xlfn.XMATCH($G$1,'CENEPRED DISTRITAL'!$A:$A,0),
            _xlfn.XMATCH(A1264,'CENEPRED DISTRITAL'!$B$1:$XFD$1,0)
        )&lt;&gt;"",
        "CON COBERTURA CENEPRED",
        "SIN COBERTURA CENEPRED"
    ),
    "SIN COBERTURA CENEPRED"
)</f>
        <v>CON COBERTURA CENEPRED</v>
      </c>
      <c r="H1264" t="str" cm="1">
        <f t="array" ref="H1264">IFERROR(
    IF(
        INDEX(
            'CENEPRED DISTRITAL'!$B:$XFD,
            _xlfn.XMATCH($H$1,'CENEPRED DISTRITAL'!$A:$A,0),
            _xlfn.XMATCH(A1264,'CENEPRED DISTRITAL'!$B$1:$XFD$1,0)
        )&lt;&gt;"",
        "CON COBERTURA CENEPRED",
        "SIN COBERTURA CENEPRED"
    ),
    "SIN COBERTURA CENEPRED"
)</f>
        <v>SIN COBERTURA CENEPRED</v>
      </c>
    </row>
    <row r="1265" spans="1:8" x14ac:dyDescent="0.35">
      <c r="A1265" s="359">
        <v>140202</v>
      </c>
      <c r="B1265" t="s">
        <v>34666</v>
      </c>
      <c r="C1265">
        <v>1402</v>
      </c>
      <c r="D1265">
        <v>14</v>
      </c>
      <c r="E1265" t="str">
        <f>_xlfn.XLOOKUP(D1265,'Ubigeo Departamental'!A:A,'Ubigeo Departamental'!B:B)</f>
        <v>Lambayeque</v>
      </c>
      <c r="F1265" t="str" cm="1">
        <f t="array" ref="F1265">IFERROR(IF(INDEX('CENEPRED DISTRITAL'!$B:$XFD,
            _xlfn.XMATCH($F$1,'CENEPRED DISTRITAL'!$A:$A,0),
            _xlfn.XMATCH(A1265,'CENEPRED DISTRITAL'!$B$1:$XFD$1,0)
        )&lt;&gt;"",        "CON COBERTURA CENEPRED",        "SIN COBERTURA CENEPRED"    ),    "SIN COBERTURA CENEPRED")</f>
        <v>SIN COBERTURA CENEPRED</v>
      </c>
      <c r="G1265" t="str" cm="1">
        <f t="array" ref="G1265">IFERROR(
    IF(
        INDEX(
            'CENEPRED DISTRITAL'!$B:$XFD,
            _xlfn.XMATCH($G$1,'CENEPRED DISTRITAL'!$A:$A,0),
            _xlfn.XMATCH(A1265,'CENEPRED DISTRITAL'!$B$1:$XFD$1,0)
        )&lt;&gt;"",
        "CON COBERTURA CENEPRED",
        "SIN COBERTURA CENEPRED"
    ),
    "SIN COBERTURA CENEPRED"
)</f>
        <v>SIN COBERTURA CENEPRED</v>
      </c>
      <c r="H1265" t="str" cm="1">
        <f t="array" ref="H1265">IFERROR(
    IF(
        INDEX(
            'CENEPRED DISTRITAL'!$B:$XFD,
            _xlfn.XMATCH($H$1,'CENEPRED DISTRITAL'!$A:$A,0),
            _xlfn.XMATCH(A1265,'CENEPRED DISTRITAL'!$B$1:$XFD$1,0)
        )&lt;&gt;"",
        "CON COBERTURA CENEPRED",
        "SIN COBERTURA CENEPRED"
    ),
    "SIN COBERTURA CENEPRED"
)</f>
        <v>SIN COBERTURA CENEPRED</v>
      </c>
    </row>
    <row r="1266" spans="1:8" x14ac:dyDescent="0.35">
      <c r="A1266" s="359">
        <v>140203</v>
      </c>
      <c r="B1266" t="s">
        <v>34359</v>
      </c>
      <c r="C1266">
        <v>1402</v>
      </c>
      <c r="D1266">
        <v>14</v>
      </c>
      <c r="E1266" t="str">
        <f>_xlfn.XLOOKUP(D1266,'Ubigeo Departamental'!A:A,'Ubigeo Departamental'!B:B)</f>
        <v>Lambayeque</v>
      </c>
      <c r="F1266" t="str" cm="1">
        <f t="array" ref="F1266">IFERROR(IF(INDEX('CENEPRED DISTRITAL'!$B:$XFD,
            _xlfn.XMATCH($F$1,'CENEPRED DISTRITAL'!$A:$A,0),
            _xlfn.XMATCH(A1266,'CENEPRED DISTRITAL'!$B$1:$XFD$1,0)
        )&lt;&gt;"",        "CON COBERTURA CENEPRED",        "SIN COBERTURA CENEPRED"    ),    "SIN COBERTURA CENEPRED")</f>
        <v>SIN COBERTURA CENEPRED</v>
      </c>
      <c r="G1266" t="str" cm="1">
        <f t="array" ref="G1266">IFERROR(
    IF(
        INDEX(
            'CENEPRED DISTRITAL'!$B:$XFD,
            _xlfn.XMATCH($G$1,'CENEPRED DISTRITAL'!$A:$A,0),
            _xlfn.XMATCH(A1266,'CENEPRED DISTRITAL'!$B$1:$XFD$1,0)
        )&lt;&gt;"",
        "CON COBERTURA CENEPRED",
        "SIN COBERTURA CENEPRED"
    ),
    "SIN COBERTURA CENEPRED"
)</f>
        <v>SIN COBERTURA CENEPRED</v>
      </c>
      <c r="H1266" t="str" cm="1">
        <f t="array" ref="H1266">IFERROR(
    IF(
        INDEX(
            'CENEPRED DISTRITAL'!$B:$XFD,
            _xlfn.XMATCH($H$1,'CENEPRED DISTRITAL'!$A:$A,0),
            _xlfn.XMATCH(A1266,'CENEPRED DISTRITAL'!$B$1:$XFD$1,0)
        )&lt;&gt;"",
        "CON COBERTURA CENEPRED",
        "SIN COBERTURA CENEPRED"
    ),
    "SIN COBERTURA CENEPRED"
)</f>
        <v>SIN COBERTURA CENEPRED</v>
      </c>
    </row>
    <row r="1267" spans="1:8" x14ac:dyDescent="0.35">
      <c r="A1267" s="359">
        <v>140204</v>
      </c>
      <c r="B1267" t="s">
        <v>35000</v>
      </c>
      <c r="C1267">
        <v>1402</v>
      </c>
      <c r="D1267">
        <v>14</v>
      </c>
      <c r="E1267" t="str">
        <f>_xlfn.XLOOKUP(D1267,'Ubigeo Departamental'!A:A,'Ubigeo Departamental'!B:B)</f>
        <v>Lambayeque</v>
      </c>
      <c r="F1267" t="str" cm="1">
        <f t="array" ref="F1267">IFERROR(IF(INDEX('CENEPRED DISTRITAL'!$B:$XFD,
            _xlfn.XMATCH($F$1,'CENEPRED DISTRITAL'!$A:$A,0),
            _xlfn.XMATCH(A1267,'CENEPRED DISTRITAL'!$B$1:$XFD$1,0)
        )&lt;&gt;"",        "CON COBERTURA CENEPRED",        "SIN COBERTURA CENEPRED"    ),    "SIN COBERTURA CENEPRED")</f>
        <v>SIN COBERTURA CENEPRED</v>
      </c>
      <c r="G1267" t="str" cm="1">
        <f t="array" ref="G1267">IFERROR(
    IF(
        INDEX(
            'CENEPRED DISTRITAL'!$B:$XFD,
            _xlfn.XMATCH($G$1,'CENEPRED DISTRITAL'!$A:$A,0),
            _xlfn.XMATCH(A1267,'CENEPRED DISTRITAL'!$B$1:$XFD$1,0)
        )&lt;&gt;"",
        "CON COBERTURA CENEPRED",
        "SIN COBERTURA CENEPRED"
    ),
    "SIN COBERTURA CENEPRED"
)</f>
        <v>SIN COBERTURA CENEPRED</v>
      </c>
      <c r="H1267" t="str" cm="1">
        <f t="array" ref="H1267">IFERROR(
    IF(
        INDEX(
            'CENEPRED DISTRITAL'!$B:$XFD,
            _xlfn.XMATCH($H$1,'CENEPRED DISTRITAL'!$A:$A,0),
            _xlfn.XMATCH(A1267,'CENEPRED DISTRITAL'!$B$1:$XFD$1,0)
        )&lt;&gt;"",
        "CON COBERTURA CENEPRED",
        "SIN COBERTURA CENEPRED"
    ),
    "SIN COBERTURA CENEPRED"
)</f>
        <v>SIN COBERTURA CENEPRED</v>
      </c>
    </row>
    <row r="1268" spans="1:8" x14ac:dyDescent="0.35">
      <c r="A1268" s="359">
        <v>140205</v>
      </c>
      <c r="B1268" t="s">
        <v>34360</v>
      </c>
      <c r="C1268">
        <v>1402</v>
      </c>
      <c r="D1268">
        <v>14</v>
      </c>
      <c r="E1268" t="str">
        <f>_xlfn.XLOOKUP(D1268,'Ubigeo Departamental'!A:A,'Ubigeo Departamental'!B:B)</f>
        <v>Lambayeque</v>
      </c>
      <c r="F1268" t="str" cm="1">
        <f t="array" ref="F1268">IFERROR(IF(INDEX('CENEPRED DISTRITAL'!$B:$XFD,
            _xlfn.XMATCH($F$1,'CENEPRED DISTRITAL'!$A:$A,0),
            _xlfn.XMATCH(A1268,'CENEPRED DISTRITAL'!$B$1:$XFD$1,0)
        )&lt;&gt;"",        "CON COBERTURA CENEPRED",        "SIN COBERTURA CENEPRED"    ),    "SIN COBERTURA CENEPRED")</f>
        <v>SIN COBERTURA CENEPRED</v>
      </c>
      <c r="G1268" t="str" cm="1">
        <f t="array" ref="G1268">IFERROR(
    IF(
        INDEX(
            'CENEPRED DISTRITAL'!$B:$XFD,
            _xlfn.XMATCH($G$1,'CENEPRED DISTRITAL'!$A:$A,0),
            _xlfn.XMATCH(A1268,'CENEPRED DISTRITAL'!$B$1:$XFD$1,0)
        )&lt;&gt;"",
        "CON COBERTURA CENEPRED",
        "SIN COBERTURA CENEPRED"
    ),
    "SIN COBERTURA CENEPRED"
)</f>
        <v>SIN COBERTURA CENEPRED</v>
      </c>
      <c r="H1268" t="str" cm="1">
        <f t="array" ref="H1268">IFERROR(
    IF(
        INDEX(
            'CENEPRED DISTRITAL'!$B:$XFD,
            _xlfn.XMATCH($H$1,'CENEPRED DISTRITAL'!$A:$A,0),
            _xlfn.XMATCH(A1268,'CENEPRED DISTRITAL'!$B$1:$XFD$1,0)
        )&lt;&gt;"",
        "CON COBERTURA CENEPRED",
        "SIN COBERTURA CENEPRED"
    ),
    "SIN COBERTURA CENEPRED"
)</f>
        <v>SIN COBERTURA CENEPRED</v>
      </c>
    </row>
    <row r="1269" spans="1:8" x14ac:dyDescent="0.35">
      <c r="A1269" s="359">
        <v>140206</v>
      </c>
      <c r="B1269" t="s">
        <v>34051</v>
      </c>
      <c r="C1269">
        <v>1402</v>
      </c>
      <c r="D1269">
        <v>14</v>
      </c>
      <c r="E1269" t="str">
        <f>_xlfn.XLOOKUP(D1269,'Ubigeo Departamental'!A:A,'Ubigeo Departamental'!B:B)</f>
        <v>Lambayeque</v>
      </c>
      <c r="F1269" t="str" cm="1">
        <f t="array" ref="F1269">IFERROR(IF(INDEX('CENEPRED DISTRITAL'!$B:$XFD,
            _xlfn.XMATCH($F$1,'CENEPRED DISTRITAL'!$A:$A,0),
            _xlfn.XMATCH(A1269,'CENEPRED DISTRITAL'!$B$1:$XFD$1,0)
        )&lt;&gt;"",        "CON COBERTURA CENEPRED",        "SIN COBERTURA CENEPRED"    ),    "SIN COBERTURA CENEPRED")</f>
        <v>SIN COBERTURA CENEPRED</v>
      </c>
      <c r="G1269" t="str" cm="1">
        <f t="array" ref="G1269">IFERROR(
    IF(
        INDEX(
            'CENEPRED DISTRITAL'!$B:$XFD,
            _xlfn.XMATCH($G$1,'CENEPRED DISTRITAL'!$A:$A,0),
            _xlfn.XMATCH(A1269,'CENEPRED DISTRITAL'!$B$1:$XFD$1,0)
        )&lt;&gt;"",
        "CON COBERTURA CENEPRED",
        "SIN COBERTURA CENEPRED"
    ),
    "SIN COBERTURA CENEPRED"
)</f>
        <v>SIN COBERTURA CENEPRED</v>
      </c>
      <c r="H1269" t="str" cm="1">
        <f t="array" ref="H1269">IFERROR(
    IF(
        INDEX(
            'CENEPRED DISTRITAL'!$B:$XFD,
            _xlfn.XMATCH($H$1,'CENEPRED DISTRITAL'!$A:$A,0),
            _xlfn.XMATCH(A1269,'CENEPRED DISTRITAL'!$B$1:$XFD$1,0)
        )&lt;&gt;"",
        "CON COBERTURA CENEPRED",
        "SIN COBERTURA CENEPRED"
    ),
    "SIN COBERTURA CENEPRED"
)</f>
        <v>SIN COBERTURA CENEPRED</v>
      </c>
    </row>
    <row r="1270" spans="1:8" x14ac:dyDescent="0.35">
      <c r="A1270" s="359">
        <v>140301</v>
      </c>
      <c r="B1270" t="s">
        <v>147</v>
      </c>
      <c r="C1270">
        <v>1403</v>
      </c>
      <c r="D1270">
        <v>14</v>
      </c>
      <c r="E1270" t="str">
        <f>_xlfn.XLOOKUP(D1270,'Ubigeo Departamental'!A:A,'Ubigeo Departamental'!B:B)</f>
        <v>Lambayeque</v>
      </c>
      <c r="F1270" t="str" cm="1">
        <f t="array" ref="F1270">IFERROR(IF(INDEX('CENEPRED DISTRITAL'!$B:$XFD,
            _xlfn.XMATCH($F$1,'CENEPRED DISTRITAL'!$A:$A,0),
            _xlfn.XMATCH(A1270,'CENEPRED DISTRITAL'!$B$1:$XFD$1,0)
        )&lt;&gt;"",        "CON COBERTURA CENEPRED",        "SIN COBERTURA CENEPRED"    ),    "SIN COBERTURA CENEPRED")</f>
        <v>CON COBERTURA CENEPRED</v>
      </c>
      <c r="G1270" t="str" cm="1">
        <f t="array" ref="G1270">IFERROR(
    IF(
        INDEX(
            'CENEPRED DISTRITAL'!$B:$XFD,
            _xlfn.XMATCH($G$1,'CENEPRED DISTRITAL'!$A:$A,0),
            _xlfn.XMATCH(A1270,'CENEPRED DISTRITAL'!$B$1:$XFD$1,0)
        )&lt;&gt;"",
        "CON COBERTURA CENEPRED",
        "SIN COBERTURA CENEPRED"
    ),
    "SIN COBERTURA CENEPRED"
)</f>
        <v>CON COBERTURA CENEPRED</v>
      </c>
      <c r="H1270" t="str" cm="1">
        <f t="array" ref="H1270">IFERROR(
    IF(
        INDEX(
            'CENEPRED DISTRITAL'!$B:$XFD,
            _xlfn.XMATCH($H$1,'CENEPRED DISTRITAL'!$A:$A,0),
            _xlfn.XMATCH(A1270,'CENEPRED DISTRITAL'!$B$1:$XFD$1,0)
        )&lt;&gt;"",
        "CON COBERTURA CENEPRED",
        "SIN COBERTURA CENEPRED"
    ),
    "SIN COBERTURA CENEPRED"
)</f>
        <v>SIN COBERTURA CENEPRED</v>
      </c>
    </row>
    <row r="1271" spans="1:8" x14ac:dyDescent="0.35">
      <c r="A1271" s="359">
        <v>140302</v>
      </c>
      <c r="B1271" t="s">
        <v>37000</v>
      </c>
      <c r="C1271">
        <v>1403</v>
      </c>
      <c r="D1271">
        <v>14</v>
      </c>
      <c r="E1271" t="str">
        <f>_xlfn.XLOOKUP(D1271,'Ubigeo Departamental'!A:A,'Ubigeo Departamental'!B:B)</f>
        <v>Lambayeque</v>
      </c>
      <c r="F1271" t="str" cm="1">
        <f t="array" ref="F1271">IFERROR(IF(INDEX('CENEPRED DISTRITAL'!$B:$XFD,
            _xlfn.XMATCH($F$1,'CENEPRED DISTRITAL'!$A:$A,0),
            _xlfn.XMATCH(A1271,'CENEPRED DISTRITAL'!$B$1:$XFD$1,0)
        )&lt;&gt;"",        "CON COBERTURA CENEPRED",        "SIN COBERTURA CENEPRED"    ),    "SIN COBERTURA CENEPRED")</f>
        <v>SIN COBERTURA CENEPRED</v>
      </c>
      <c r="G1271" t="str" cm="1">
        <f t="array" ref="G1271">IFERROR(
    IF(
        INDEX(
            'CENEPRED DISTRITAL'!$B:$XFD,
            _xlfn.XMATCH($G$1,'CENEPRED DISTRITAL'!$A:$A,0),
            _xlfn.XMATCH(A1271,'CENEPRED DISTRITAL'!$B$1:$XFD$1,0)
        )&lt;&gt;"",
        "CON COBERTURA CENEPRED",
        "SIN COBERTURA CENEPRED"
    ),
    "SIN COBERTURA CENEPRED"
)</f>
        <v>SIN COBERTURA CENEPRED</v>
      </c>
      <c r="H1271" t="str" cm="1">
        <f t="array" ref="H1271">IFERROR(
    IF(
        INDEX(
            'CENEPRED DISTRITAL'!$B:$XFD,
            _xlfn.XMATCH($H$1,'CENEPRED DISTRITAL'!$A:$A,0),
            _xlfn.XMATCH(A1271,'CENEPRED DISTRITAL'!$B$1:$XFD$1,0)
        )&lt;&gt;"",
        "CON COBERTURA CENEPRED",
        "SIN COBERTURA CENEPRED"
    ),
    "SIN COBERTURA CENEPRED"
)</f>
        <v>SIN COBERTURA CENEPRED</v>
      </c>
    </row>
    <row r="1272" spans="1:8" x14ac:dyDescent="0.35">
      <c r="A1272" s="359">
        <v>140303</v>
      </c>
      <c r="B1272" t="s">
        <v>34667</v>
      </c>
      <c r="C1272">
        <v>1403</v>
      </c>
      <c r="D1272">
        <v>14</v>
      </c>
      <c r="E1272" t="str">
        <f>_xlfn.XLOOKUP(D1272,'Ubigeo Departamental'!A:A,'Ubigeo Departamental'!B:B)</f>
        <v>Lambayeque</v>
      </c>
      <c r="F1272" t="str" cm="1">
        <f t="array" ref="F1272">IFERROR(IF(INDEX('CENEPRED DISTRITAL'!$B:$XFD,
            _xlfn.XMATCH($F$1,'CENEPRED DISTRITAL'!$A:$A,0),
            _xlfn.XMATCH(A1272,'CENEPRED DISTRITAL'!$B$1:$XFD$1,0)
        )&lt;&gt;"",        "CON COBERTURA CENEPRED",        "SIN COBERTURA CENEPRED"    ),    "SIN COBERTURA CENEPRED")</f>
        <v>SIN COBERTURA CENEPRED</v>
      </c>
      <c r="G1272" t="str" cm="1">
        <f t="array" ref="G1272">IFERROR(
    IF(
        INDEX(
            'CENEPRED DISTRITAL'!$B:$XFD,
            _xlfn.XMATCH($G$1,'CENEPRED DISTRITAL'!$A:$A,0),
            _xlfn.XMATCH(A1272,'CENEPRED DISTRITAL'!$B$1:$XFD$1,0)
        )&lt;&gt;"",
        "CON COBERTURA CENEPRED",
        "SIN COBERTURA CENEPRED"
    ),
    "SIN COBERTURA CENEPRED"
)</f>
        <v>SIN COBERTURA CENEPRED</v>
      </c>
      <c r="H1272" t="str" cm="1">
        <f t="array" ref="H1272">IFERROR(
    IF(
        INDEX(
            'CENEPRED DISTRITAL'!$B:$XFD,
            _xlfn.XMATCH($H$1,'CENEPRED DISTRITAL'!$A:$A,0),
            _xlfn.XMATCH(A1272,'CENEPRED DISTRITAL'!$B$1:$XFD$1,0)
        )&lt;&gt;"",
        "CON COBERTURA CENEPRED",
        "SIN COBERTURA CENEPRED"
    ),
    "SIN COBERTURA CENEPRED"
)</f>
        <v>SIN COBERTURA CENEPRED</v>
      </c>
    </row>
    <row r="1273" spans="1:8" x14ac:dyDescent="0.35">
      <c r="A1273" s="359">
        <v>140304</v>
      </c>
      <c r="B1273" t="s">
        <v>34439</v>
      </c>
      <c r="C1273">
        <v>1403</v>
      </c>
      <c r="D1273">
        <v>14</v>
      </c>
      <c r="E1273" t="str">
        <f>_xlfn.XLOOKUP(D1273,'Ubigeo Departamental'!A:A,'Ubigeo Departamental'!B:B)</f>
        <v>Lambayeque</v>
      </c>
      <c r="F1273" t="str" cm="1">
        <f t="array" ref="F1273">IFERROR(IF(INDEX('CENEPRED DISTRITAL'!$B:$XFD,
            _xlfn.XMATCH($F$1,'CENEPRED DISTRITAL'!$A:$A,0),
            _xlfn.XMATCH(A1273,'CENEPRED DISTRITAL'!$B$1:$XFD$1,0)
        )&lt;&gt;"",        "CON COBERTURA CENEPRED",        "SIN COBERTURA CENEPRED"    ),    "SIN COBERTURA CENEPRED")</f>
        <v>SIN COBERTURA CENEPRED</v>
      </c>
      <c r="G1273" t="str" cm="1">
        <f t="array" ref="G1273">IFERROR(
    IF(
        INDEX(
            'CENEPRED DISTRITAL'!$B:$XFD,
            _xlfn.XMATCH($G$1,'CENEPRED DISTRITAL'!$A:$A,0),
            _xlfn.XMATCH(A1273,'CENEPRED DISTRITAL'!$B$1:$XFD$1,0)
        )&lt;&gt;"",
        "CON COBERTURA CENEPRED",
        "SIN COBERTURA CENEPRED"
    ),
    "SIN COBERTURA CENEPRED"
)</f>
        <v>SIN COBERTURA CENEPRED</v>
      </c>
      <c r="H1273" t="str" cm="1">
        <f t="array" ref="H1273">IFERROR(
    IF(
        INDEX(
            'CENEPRED DISTRITAL'!$B:$XFD,
            _xlfn.XMATCH($H$1,'CENEPRED DISTRITAL'!$A:$A,0),
            _xlfn.XMATCH(A1273,'CENEPRED DISTRITAL'!$B$1:$XFD$1,0)
        )&lt;&gt;"",
        "CON COBERTURA CENEPRED",
        "SIN COBERTURA CENEPRED"
    ),
    "SIN COBERTURA CENEPRED"
)</f>
        <v>SIN COBERTURA CENEPRED</v>
      </c>
    </row>
    <row r="1274" spans="1:8" x14ac:dyDescent="0.35">
      <c r="A1274" s="359">
        <v>140305</v>
      </c>
      <c r="B1274" t="s">
        <v>31703</v>
      </c>
      <c r="C1274">
        <v>1403</v>
      </c>
      <c r="D1274">
        <v>14</v>
      </c>
      <c r="E1274" t="str">
        <f>_xlfn.XLOOKUP(D1274,'Ubigeo Departamental'!A:A,'Ubigeo Departamental'!B:B)</f>
        <v>Lambayeque</v>
      </c>
      <c r="F1274" t="str" cm="1">
        <f t="array" ref="F1274">IFERROR(IF(INDEX('CENEPRED DISTRITAL'!$B:$XFD,
            _xlfn.XMATCH($F$1,'CENEPRED DISTRITAL'!$A:$A,0),
            _xlfn.XMATCH(A1274,'CENEPRED DISTRITAL'!$B$1:$XFD$1,0)
        )&lt;&gt;"",        "CON COBERTURA CENEPRED",        "SIN COBERTURA CENEPRED"    ),    "SIN COBERTURA CENEPRED")</f>
        <v>CON COBERTURA CENEPRED</v>
      </c>
      <c r="G1274" t="str" cm="1">
        <f t="array" ref="G1274">IFERROR(
    IF(
        INDEX(
            'CENEPRED DISTRITAL'!$B:$XFD,
            _xlfn.XMATCH($G$1,'CENEPRED DISTRITAL'!$A:$A,0),
            _xlfn.XMATCH(A1274,'CENEPRED DISTRITAL'!$B$1:$XFD$1,0)
        )&lt;&gt;"",
        "CON COBERTURA CENEPRED",
        "SIN COBERTURA CENEPRED"
    ),
    "SIN COBERTURA CENEPRED"
)</f>
        <v>CON COBERTURA CENEPRED</v>
      </c>
      <c r="H1274" t="str" cm="1">
        <f t="array" ref="H1274">IFERROR(
    IF(
        INDEX(
            'CENEPRED DISTRITAL'!$B:$XFD,
            _xlfn.XMATCH($H$1,'CENEPRED DISTRITAL'!$A:$A,0),
            _xlfn.XMATCH(A1274,'CENEPRED DISTRITAL'!$B$1:$XFD$1,0)
        )&lt;&gt;"",
        "CON COBERTURA CENEPRED",
        "SIN COBERTURA CENEPRED"
    ),
    "SIN COBERTURA CENEPRED"
)</f>
        <v>SIN COBERTURA CENEPRED</v>
      </c>
    </row>
    <row r="1275" spans="1:8" x14ac:dyDescent="0.35">
      <c r="A1275" s="359">
        <v>140306</v>
      </c>
      <c r="B1275" t="s">
        <v>31704</v>
      </c>
      <c r="C1275">
        <v>1403</v>
      </c>
      <c r="D1275">
        <v>14</v>
      </c>
      <c r="E1275" t="str">
        <f>_xlfn.XLOOKUP(D1275,'Ubigeo Departamental'!A:A,'Ubigeo Departamental'!B:B)</f>
        <v>Lambayeque</v>
      </c>
      <c r="F1275" t="str" cm="1">
        <f t="array" ref="F1275">IFERROR(IF(INDEX('CENEPRED DISTRITAL'!$B:$XFD,
            _xlfn.XMATCH($F$1,'CENEPRED DISTRITAL'!$A:$A,0),
            _xlfn.XMATCH(A1275,'CENEPRED DISTRITAL'!$B$1:$XFD$1,0)
        )&lt;&gt;"",        "CON COBERTURA CENEPRED",        "SIN COBERTURA CENEPRED"    ),    "SIN COBERTURA CENEPRED")</f>
        <v>CON COBERTURA CENEPRED</v>
      </c>
      <c r="G1275" t="str" cm="1">
        <f t="array" ref="G1275">IFERROR(
    IF(
        INDEX(
            'CENEPRED DISTRITAL'!$B:$XFD,
            _xlfn.XMATCH($G$1,'CENEPRED DISTRITAL'!$A:$A,0),
            _xlfn.XMATCH(A1275,'CENEPRED DISTRITAL'!$B$1:$XFD$1,0)
        )&lt;&gt;"",
        "CON COBERTURA CENEPRED",
        "SIN COBERTURA CENEPRED"
    ),
    "SIN COBERTURA CENEPRED"
)</f>
        <v>CON COBERTURA CENEPRED</v>
      </c>
      <c r="H1275" t="str" cm="1">
        <f t="array" ref="H1275">IFERROR(
    IF(
        INDEX(
            'CENEPRED DISTRITAL'!$B:$XFD,
            _xlfn.XMATCH($H$1,'CENEPRED DISTRITAL'!$A:$A,0),
            _xlfn.XMATCH(A1275,'CENEPRED DISTRITAL'!$B$1:$XFD$1,0)
        )&lt;&gt;"",
        "CON COBERTURA CENEPRED",
        "SIN COBERTURA CENEPRED"
    ),
    "SIN COBERTURA CENEPRED"
)</f>
        <v>SIN COBERTURA CENEPRED</v>
      </c>
    </row>
    <row r="1276" spans="1:8" x14ac:dyDescent="0.35">
      <c r="A1276" s="359">
        <v>140307</v>
      </c>
      <c r="B1276" t="s">
        <v>31706</v>
      </c>
      <c r="C1276">
        <v>1403</v>
      </c>
      <c r="D1276">
        <v>14</v>
      </c>
      <c r="E1276" t="str">
        <f>_xlfn.XLOOKUP(D1276,'Ubigeo Departamental'!A:A,'Ubigeo Departamental'!B:B)</f>
        <v>Lambayeque</v>
      </c>
      <c r="F1276" t="str" cm="1">
        <f t="array" ref="F1276">IFERROR(IF(INDEX('CENEPRED DISTRITAL'!$B:$XFD,
            _xlfn.XMATCH($F$1,'CENEPRED DISTRITAL'!$A:$A,0),
            _xlfn.XMATCH(A1276,'CENEPRED DISTRITAL'!$B$1:$XFD$1,0)
        )&lt;&gt;"",        "CON COBERTURA CENEPRED",        "SIN COBERTURA CENEPRED"    ),    "SIN COBERTURA CENEPRED")</f>
        <v>CON COBERTURA CENEPRED</v>
      </c>
      <c r="G1276" t="str" cm="1">
        <f t="array" ref="G1276">IFERROR(
    IF(
        INDEX(
            'CENEPRED DISTRITAL'!$B:$XFD,
            _xlfn.XMATCH($G$1,'CENEPRED DISTRITAL'!$A:$A,0),
            _xlfn.XMATCH(A1276,'CENEPRED DISTRITAL'!$B$1:$XFD$1,0)
        )&lt;&gt;"",
        "CON COBERTURA CENEPRED",
        "SIN COBERTURA CENEPRED"
    ),
    "SIN COBERTURA CENEPRED"
)</f>
        <v>CON COBERTURA CENEPRED</v>
      </c>
      <c r="H1276" t="str" cm="1">
        <f t="array" ref="H1276">IFERROR(
    IF(
        INDEX(
            'CENEPRED DISTRITAL'!$B:$XFD,
            _xlfn.XMATCH($H$1,'CENEPRED DISTRITAL'!$A:$A,0),
            _xlfn.XMATCH(A1276,'CENEPRED DISTRITAL'!$B$1:$XFD$1,0)
        )&lt;&gt;"",
        "CON COBERTURA CENEPRED",
        "SIN COBERTURA CENEPRED"
    ),
    "SIN COBERTURA CENEPRED"
)</f>
        <v>CON COBERTURA CENEPRED</v>
      </c>
    </row>
    <row r="1277" spans="1:8" x14ac:dyDescent="0.35">
      <c r="A1277" s="359">
        <v>140308</v>
      </c>
      <c r="B1277" t="s">
        <v>31705</v>
      </c>
      <c r="C1277">
        <v>1403</v>
      </c>
      <c r="D1277">
        <v>14</v>
      </c>
      <c r="E1277" t="str">
        <f>_xlfn.XLOOKUP(D1277,'Ubigeo Departamental'!A:A,'Ubigeo Departamental'!B:B)</f>
        <v>Lambayeque</v>
      </c>
      <c r="F1277" t="str" cm="1">
        <f t="array" ref="F1277">IFERROR(IF(INDEX('CENEPRED DISTRITAL'!$B:$XFD,
            _xlfn.XMATCH($F$1,'CENEPRED DISTRITAL'!$A:$A,0),
            _xlfn.XMATCH(A1277,'CENEPRED DISTRITAL'!$B$1:$XFD$1,0)
        )&lt;&gt;"",        "CON COBERTURA CENEPRED",        "SIN COBERTURA CENEPRED"    ),    "SIN COBERTURA CENEPRED")</f>
        <v>CON COBERTURA CENEPRED</v>
      </c>
      <c r="G1277" t="str" cm="1">
        <f t="array" ref="G1277">IFERROR(
    IF(
        INDEX(
            'CENEPRED DISTRITAL'!$B:$XFD,
            _xlfn.XMATCH($G$1,'CENEPRED DISTRITAL'!$A:$A,0),
            _xlfn.XMATCH(A1277,'CENEPRED DISTRITAL'!$B$1:$XFD$1,0)
        )&lt;&gt;"",
        "CON COBERTURA CENEPRED",
        "SIN COBERTURA CENEPRED"
    ),
    "SIN COBERTURA CENEPRED"
)</f>
        <v>CON COBERTURA CENEPRED</v>
      </c>
      <c r="H1277" t="str" cm="1">
        <f t="array" ref="H1277">IFERROR(
    IF(
        INDEX(
            'CENEPRED DISTRITAL'!$B:$XFD,
            _xlfn.XMATCH($H$1,'CENEPRED DISTRITAL'!$A:$A,0),
            _xlfn.XMATCH(A1277,'CENEPRED DISTRITAL'!$B$1:$XFD$1,0)
        )&lt;&gt;"",
        "CON COBERTURA CENEPRED",
        "SIN COBERTURA CENEPRED"
    ),
    "SIN COBERTURA CENEPRED"
)</f>
        <v>CON COBERTURA CENEPRED</v>
      </c>
    </row>
    <row r="1278" spans="1:8" x14ac:dyDescent="0.35">
      <c r="A1278" s="359">
        <v>140309</v>
      </c>
      <c r="B1278" t="s">
        <v>34440</v>
      </c>
      <c r="C1278">
        <v>1403</v>
      </c>
      <c r="D1278">
        <v>14</v>
      </c>
      <c r="E1278" t="str">
        <f>_xlfn.XLOOKUP(D1278,'Ubigeo Departamental'!A:A,'Ubigeo Departamental'!B:B)</f>
        <v>Lambayeque</v>
      </c>
      <c r="F1278" t="str" cm="1">
        <f t="array" ref="F1278">IFERROR(IF(INDEX('CENEPRED DISTRITAL'!$B:$XFD,
            _xlfn.XMATCH($F$1,'CENEPRED DISTRITAL'!$A:$A,0),
            _xlfn.XMATCH(A1278,'CENEPRED DISTRITAL'!$B$1:$XFD$1,0)
        )&lt;&gt;"",        "CON COBERTURA CENEPRED",        "SIN COBERTURA CENEPRED"    ),    "SIN COBERTURA CENEPRED")</f>
        <v>SIN COBERTURA CENEPRED</v>
      </c>
      <c r="G1278" t="str" cm="1">
        <f t="array" ref="G1278">IFERROR(
    IF(
        INDEX(
            'CENEPRED DISTRITAL'!$B:$XFD,
            _xlfn.XMATCH($G$1,'CENEPRED DISTRITAL'!$A:$A,0),
            _xlfn.XMATCH(A1278,'CENEPRED DISTRITAL'!$B$1:$XFD$1,0)
        )&lt;&gt;"",
        "CON COBERTURA CENEPRED",
        "SIN COBERTURA CENEPRED"
    ),
    "SIN COBERTURA CENEPRED"
)</f>
        <v>SIN COBERTURA CENEPRED</v>
      </c>
      <c r="H1278" t="str" cm="1">
        <f t="array" ref="H1278">IFERROR(
    IF(
        INDEX(
            'CENEPRED DISTRITAL'!$B:$XFD,
            _xlfn.XMATCH($H$1,'CENEPRED DISTRITAL'!$A:$A,0),
            _xlfn.XMATCH(A1278,'CENEPRED DISTRITAL'!$B$1:$XFD$1,0)
        )&lt;&gt;"",
        "CON COBERTURA CENEPRED",
        "SIN COBERTURA CENEPRED"
    ),
    "SIN COBERTURA CENEPRED"
)</f>
        <v>SIN COBERTURA CENEPRED</v>
      </c>
    </row>
    <row r="1279" spans="1:8" x14ac:dyDescent="0.35">
      <c r="A1279" s="359">
        <v>140310</v>
      </c>
      <c r="B1279" t="s">
        <v>34070</v>
      </c>
      <c r="C1279">
        <v>1403</v>
      </c>
      <c r="D1279">
        <v>14</v>
      </c>
      <c r="E1279" t="str">
        <f>_xlfn.XLOOKUP(D1279,'Ubigeo Departamental'!A:A,'Ubigeo Departamental'!B:B)</f>
        <v>Lambayeque</v>
      </c>
      <c r="F1279" t="str" cm="1">
        <f t="array" ref="F1279">IFERROR(IF(INDEX('CENEPRED DISTRITAL'!$B:$XFD,
            _xlfn.XMATCH($F$1,'CENEPRED DISTRITAL'!$A:$A,0),
            _xlfn.XMATCH(A1279,'CENEPRED DISTRITAL'!$B$1:$XFD$1,0)
        )&lt;&gt;"",        "CON COBERTURA CENEPRED",        "SIN COBERTURA CENEPRED"    ),    "SIN COBERTURA CENEPRED")</f>
        <v>SIN COBERTURA CENEPRED</v>
      </c>
      <c r="G1279" t="str" cm="1">
        <f t="array" ref="G1279">IFERROR(
    IF(
        INDEX(
            'CENEPRED DISTRITAL'!$B:$XFD,
            _xlfn.XMATCH($G$1,'CENEPRED DISTRITAL'!$A:$A,0),
            _xlfn.XMATCH(A1279,'CENEPRED DISTRITAL'!$B$1:$XFD$1,0)
        )&lt;&gt;"",
        "CON COBERTURA CENEPRED",
        "SIN COBERTURA CENEPRED"
    ),
    "SIN COBERTURA CENEPRED"
)</f>
        <v>SIN COBERTURA CENEPRED</v>
      </c>
      <c r="H1279" t="str" cm="1">
        <f t="array" ref="H1279">IFERROR(
    IF(
        INDEX(
            'CENEPRED DISTRITAL'!$B:$XFD,
            _xlfn.XMATCH($H$1,'CENEPRED DISTRITAL'!$A:$A,0),
            _xlfn.XMATCH(A1279,'CENEPRED DISTRITAL'!$B$1:$XFD$1,0)
        )&lt;&gt;"",
        "CON COBERTURA CENEPRED",
        "SIN COBERTURA CENEPRED"
    ),
    "SIN COBERTURA CENEPRED"
)</f>
        <v>SIN COBERTURA CENEPRED</v>
      </c>
    </row>
    <row r="1280" spans="1:8" x14ac:dyDescent="0.35">
      <c r="A1280" s="359">
        <v>140311</v>
      </c>
      <c r="B1280" t="s">
        <v>36991</v>
      </c>
      <c r="C1280">
        <v>1403</v>
      </c>
      <c r="D1280">
        <v>14</v>
      </c>
      <c r="E1280" t="str">
        <f>_xlfn.XLOOKUP(D1280,'Ubigeo Departamental'!A:A,'Ubigeo Departamental'!B:B)</f>
        <v>Lambayeque</v>
      </c>
      <c r="F1280" t="str" cm="1">
        <f t="array" ref="F1280">IFERROR(IF(INDEX('CENEPRED DISTRITAL'!$B:$XFD,
            _xlfn.XMATCH($F$1,'CENEPRED DISTRITAL'!$A:$A,0),
            _xlfn.XMATCH(A1280,'CENEPRED DISTRITAL'!$B$1:$XFD$1,0)
        )&lt;&gt;"",        "CON COBERTURA CENEPRED",        "SIN COBERTURA CENEPRED"    ),    "SIN COBERTURA CENEPRED")</f>
        <v>SIN COBERTURA CENEPRED</v>
      </c>
      <c r="G1280" t="str" cm="1">
        <f t="array" ref="G1280">IFERROR(
    IF(
        INDEX(
            'CENEPRED DISTRITAL'!$B:$XFD,
            _xlfn.XMATCH($G$1,'CENEPRED DISTRITAL'!$A:$A,0),
            _xlfn.XMATCH(A1280,'CENEPRED DISTRITAL'!$B$1:$XFD$1,0)
        )&lt;&gt;"",
        "CON COBERTURA CENEPRED",
        "SIN COBERTURA CENEPRED"
    ),
    "SIN COBERTURA CENEPRED"
)</f>
        <v>SIN COBERTURA CENEPRED</v>
      </c>
      <c r="H1280" t="str" cm="1">
        <f t="array" ref="H1280">IFERROR(
    IF(
        INDEX(
            'CENEPRED DISTRITAL'!$B:$XFD,
            _xlfn.XMATCH($H$1,'CENEPRED DISTRITAL'!$A:$A,0),
            _xlfn.XMATCH(A1280,'CENEPRED DISTRITAL'!$B$1:$XFD$1,0)
        )&lt;&gt;"",
        "CON COBERTURA CENEPRED",
        "SIN COBERTURA CENEPRED"
    ),
    "SIN COBERTURA CENEPRED"
)</f>
        <v>SIN COBERTURA CENEPRED</v>
      </c>
    </row>
    <row r="1281" spans="1:8" x14ac:dyDescent="0.35">
      <c r="A1281" s="359">
        <v>140312</v>
      </c>
      <c r="B1281" t="s">
        <v>34130</v>
      </c>
      <c r="C1281">
        <v>1403</v>
      </c>
      <c r="D1281">
        <v>14</v>
      </c>
      <c r="E1281" t="str">
        <f>_xlfn.XLOOKUP(D1281,'Ubigeo Departamental'!A:A,'Ubigeo Departamental'!B:B)</f>
        <v>Lambayeque</v>
      </c>
      <c r="F1281" t="str" cm="1">
        <f t="array" ref="F1281">IFERROR(IF(INDEX('CENEPRED DISTRITAL'!$B:$XFD,
            _xlfn.XMATCH($F$1,'CENEPRED DISTRITAL'!$A:$A,0),
            _xlfn.XMATCH(A1281,'CENEPRED DISTRITAL'!$B$1:$XFD$1,0)
        )&lt;&gt;"",        "CON COBERTURA CENEPRED",        "SIN COBERTURA CENEPRED"    ),    "SIN COBERTURA CENEPRED")</f>
        <v>SIN COBERTURA CENEPRED</v>
      </c>
      <c r="G1281" t="str" cm="1">
        <f t="array" ref="G1281">IFERROR(
    IF(
        INDEX(
            'CENEPRED DISTRITAL'!$B:$XFD,
            _xlfn.XMATCH($G$1,'CENEPRED DISTRITAL'!$A:$A,0),
            _xlfn.XMATCH(A1281,'CENEPRED DISTRITAL'!$B$1:$XFD$1,0)
        )&lt;&gt;"",
        "CON COBERTURA CENEPRED",
        "SIN COBERTURA CENEPRED"
    ),
    "SIN COBERTURA CENEPRED"
)</f>
        <v>SIN COBERTURA CENEPRED</v>
      </c>
      <c r="H1281" t="str" cm="1">
        <f t="array" ref="H1281">IFERROR(
    IF(
        INDEX(
            'CENEPRED DISTRITAL'!$B:$XFD,
            _xlfn.XMATCH($H$1,'CENEPRED DISTRITAL'!$A:$A,0),
            _xlfn.XMATCH(A1281,'CENEPRED DISTRITAL'!$B$1:$XFD$1,0)
        )&lt;&gt;"",
        "CON COBERTURA CENEPRED",
        "SIN COBERTURA CENEPRED"
    ),
    "SIN COBERTURA CENEPRED"
)</f>
        <v>SIN COBERTURA CENEPRED</v>
      </c>
    </row>
    <row r="1282" spans="1:8" x14ac:dyDescent="0.35">
      <c r="A1282" s="359">
        <v>150101</v>
      </c>
      <c r="B1282" t="s">
        <v>159</v>
      </c>
      <c r="C1282">
        <v>1501</v>
      </c>
      <c r="D1282">
        <v>15</v>
      </c>
      <c r="E1282" t="str">
        <f>_xlfn.XLOOKUP(D1282,'Ubigeo Departamental'!A:A,'Ubigeo Departamental'!B:B)</f>
        <v>Lima</v>
      </c>
      <c r="F1282" t="str" cm="1">
        <f t="array" ref="F1282">IFERROR(IF(INDEX('CENEPRED DISTRITAL'!$B:$XFD,
            _xlfn.XMATCH($F$1,'CENEPRED DISTRITAL'!$A:$A,0),
            _xlfn.XMATCH(A1282,'CENEPRED DISTRITAL'!$B$1:$XFD$1,0)
        )&lt;&gt;"",        "CON COBERTURA CENEPRED",        "SIN COBERTURA CENEPRED"    ),    "SIN COBERTURA CENEPRED")</f>
        <v>CON COBERTURA CENEPRED</v>
      </c>
      <c r="G1282" t="str" cm="1">
        <f t="array" ref="G1282">IFERROR(
    IF(
        INDEX(
            'CENEPRED DISTRITAL'!$B:$XFD,
            _xlfn.XMATCH($G$1,'CENEPRED DISTRITAL'!$A:$A,0),
            _xlfn.XMATCH(A1282,'CENEPRED DISTRITAL'!$B$1:$XFD$1,0)
        )&lt;&gt;"",
        "CON COBERTURA CENEPRED",
        "SIN COBERTURA CENEPRED"
    ),
    "SIN COBERTURA CENEPRED"
)</f>
        <v>CON COBERTURA CENEPRED</v>
      </c>
      <c r="H1282" t="str" cm="1">
        <f t="array" ref="H1282">IFERROR(
    IF(
        INDEX(
            'CENEPRED DISTRITAL'!$B:$XFD,
            _xlfn.XMATCH($H$1,'CENEPRED DISTRITAL'!$A:$A,0),
            _xlfn.XMATCH(A1282,'CENEPRED DISTRITAL'!$B$1:$XFD$1,0)
        )&lt;&gt;"",
        "CON COBERTURA CENEPRED",
        "SIN COBERTURA CENEPRED"
    ),
    "SIN COBERTURA CENEPRED"
)</f>
        <v>SIN COBERTURA CENEPRED</v>
      </c>
    </row>
    <row r="1283" spans="1:8" x14ac:dyDescent="0.35">
      <c r="A1283" s="359">
        <v>150102</v>
      </c>
      <c r="B1283" t="s">
        <v>37001</v>
      </c>
      <c r="C1283">
        <v>1501</v>
      </c>
      <c r="D1283">
        <v>15</v>
      </c>
      <c r="E1283" t="str">
        <f>_xlfn.XLOOKUP(D1283,'Ubigeo Departamental'!A:A,'Ubigeo Departamental'!B:B)</f>
        <v>Lima</v>
      </c>
      <c r="F1283" t="str" cm="1">
        <f t="array" ref="F1283">IFERROR(IF(INDEX('CENEPRED DISTRITAL'!$B:$XFD,
            _xlfn.XMATCH($F$1,'CENEPRED DISTRITAL'!$A:$A,0),
            _xlfn.XMATCH(A1283,'CENEPRED DISTRITAL'!$B$1:$XFD$1,0)
        )&lt;&gt;"",        "CON COBERTURA CENEPRED",        "SIN COBERTURA CENEPRED"    ),    "SIN COBERTURA CENEPRED")</f>
        <v>CON COBERTURA CENEPRED</v>
      </c>
      <c r="G1283" t="str" cm="1">
        <f t="array" ref="G1283">IFERROR(
    IF(
        INDEX(
            'CENEPRED DISTRITAL'!$B:$XFD,
            _xlfn.XMATCH($G$1,'CENEPRED DISTRITAL'!$A:$A,0),
            _xlfn.XMATCH(A1283,'CENEPRED DISTRITAL'!$B$1:$XFD$1,0)
        )&lt;&gt;"",
        "CON COBERTURA CENEPRED",
        "SIN COBERTURA CENEPRED"
    ),
    "SIN COBERTURA CENEPRED"
)</f>
        <v>CON COBERTURA CENEPRED</v>
      </c>
      <c r="H1283" t="str" cm="1">
        <f t="array" ref="H1283">IFERROR(
    IF(
        INDEX(
            'CENEPRED DISTRITAL'!$B:$XFD,
            _xlfn.XMATCH($H$1,'CENEPRED DISTRITAL'!$A:$A,0),
            _xlfn.XMATCH(A1283,'CENEPRED DISTRITAL'!$B$1:$XFD$1,0)
        )&lt;&gt;"",
        "CON COBERTURA CENEPRED",
        "SIN COBERTURA CENEPRED"
    ),
    "SIN COBERTURA CENEPRED"
)</f>
        <v>SIN COBERTURA CENEPRED</v>
      </c>
    </row>
    <row r="1284" spans="1:8" x14ac:dyDescent="0.35">
      <c r="A1284" s="359">
        <v>150103</v>
      </c>
      <c r="B1284" t="s">
        <v>31747</v>
      </c>
      <c r="C1284">
        <v>1501</v>
      </c>
      <c r="D1284">
        <v>15</v>
      </c>
      <c r="E1284" t="str">
        <f>_xlfn.XLOOKUP(D1284,'Ubigeo Departamental'!A:A,'Ubigeo Departamental'!B:B)</f>
        <v>Lima</v>
      </c>
      <c r="F1284" t="str" cm="1">
        <f t="array" ref="F1284">IFERROR(IF(INDEX('CENEPRED DISTRITAL'!$B:$XFD,
            _xlfn.XMATCH($F$1,'CENEPRED DISTRITAL'!$A:$A,0),
            _xlfn.XMATCH(A1284,'CENEPRED DISTRITAL'!$B$1:$XFD$1,0)
        )&lt;&gt;"",        "CON COBERTURA CENEPRED",        "SIN COBERTURA CENEPRED"    ),    "SIN COBERTURA CENEPRED")</f>
        <v>CON COBERTURA CENEPRED</v>
      </c>
      <c r="G1284" t="str" cm="1">
        <f t="array" ref="G1284">IFERROR(
    IF(
        INDEX(
            'CENEPRED DISTRITAL'!$B:$XFD,
            _xlfn.XMATCH($G$1,'CENEPRED DISTRITAL'!$A:$A,0),
            _xlfn.XMATCH(A1284,'CENEPRED DISTRITAL'!$B$1:$XFD$1,0)
        )&lt;&gt;"",
        "CON COBERTURA CENEPRED",
        "SIN COBERTURA CENEPRED"
    ),
    "SIN COBERTURA CENEPRED"
)</f>
        <v>CON COBERTURA CENEPRED</v>
      </c>
      <c r="H1284" t="str" cm="1">
        <f t="array" ref="H1284">IFERROR(
    IF(
        INDEX(
            'CENEPRED DISTRITAL'!$B:$XFD,
            _xlfn.XMATCH($H$1,'CENEPRED DISTRITAL'!$A:$A,0),
            _xlfn.XMATCH(A1284,'CENEPRED DISTRITAL'!$B$1:$XFD$1,0)
        )&lt;&gt;"",
        "CON COBERTURA CENEPRED",
        "SIN COBERTURA CENEPRED"
    ),
    "SIN COBERTURA CENEPRED"
)</f>
        <v>SIN COBERTURA CENEPRED</v>
      </c>
    </row>
    <row r="1285" spans="1:8" x14ac:dyDescent="0.35">
      <c r="A1285" s="359">
        <v>150104</v>
      </c>
      <c r="B1285" t="s">
        <v>31776</v>
      </c>
      <c r="C1285">
        <v>1501</v>
      </c>
      <c r="D1285">
        <v>15</v>
      </c>
      <c r="E1285" t="str">
        <f>_xlfn.XLOOKUP(D1285,'Ubigeo Departamental'!A:A,'Ubigeo Departamental'!B:B)</f>
        <v>Lima</v>
      </c>
      <c r="F1285" t="str" cm="1">
        <f t="array" ref="F1285">IFERROR(IF(INDEX('CENEPRED DISTRITAL'!$B:$XFD,
            _xlfn.XMATCH($F$1,'CENEPRED DISTRITAL'!$A:$A,0),
            _xlfn.XMATCH(A1285,'CENEPRED DISTRITAL'!$B$1:$XFD$1,0)
        )&lt;&gt;"",        "CON COBERTURA CENEPRED",        "SIN COBERTURA CENEPRED"    ),    "SIN COBERTURA CENEPRED")</f>
        <v>CON COBERTURA CENEPRED</v>
      </c>
      <c r="G1285" t="str" cm="1">
        <f t="array" ref="G1285">IFERROR(
    IF(
        INDEX(
            'CENEPRED DISTRITAL'!$B:$XFD,
            _xlfn.XMATCH($G$1,'CENEPRED DISTRITAL'!$A:$A,0),
            _xlfn.XMATCH(A1285,'CENEPRED DISTRITAL'!$B$1:$XFD$1,0)
        )&lt;&gt;"",
        "CON COBERTURA CENEPRED",
        "SIN COBERTURA CENEPRED"
    ),
    "SIN COBERTURA CENEPRED"
)</f>
        <v>CON COBERTURA CENEPRED</v>
      </c>
      <c r="H1285" t="str" cm="1">
        <f t="array" ref="H1285">IFERROR(
    IF(
        INDEX(
            'CENEPRED DISTRITAL'!$B:$XFD,
            _xlfn.XMATCH($H$1,'CENEPRED DISTRITAL'!$A:$A,0),
            _xlfn.XMATCH(A1285,'CENEPRED DISTRITAL'!$B$1:$XFD$1,0)
        )&lt;&gt;"",
        "CON COBERTURA CENEPRED",
        "SIN COBERTURA CENEPRED"
    ),
    "SIN COBERTURA CENEPRED"
)</f>
        <v>SIN COBERTURA CENEPRED</v>
      </c>
    </row>
    <row r="1286" spans="1:8" x14ac:dyDescent="0.35">
      <c r="A1286" s="359">
        <v>150105</v>
      </c>
      <c r="B1286" t="s">
        <v>31774</v>
      </c>
      <c r="C1286">
        <v>1501</v>
      </c>
      <c r="D1286">
        <v>15</v>
      </c>
      <c r="E1286" t="str">
        <f>_xlfn.XLOOKUP(D1286,'Ubigeo Departamental'!A:A,'Ubigeo Departamental'!B:B)</f>
        <v>Lima</v>
      </c>
      <c r="F1286" t="str" cm="1">
        <f t="array" ref="F1286">IFERROR(IF(INDEX('CENEPRED DISTRITAL'!$B:$XFD,
            _xlfn.XMATCH($F$1,'CENEPRED DISTRITAL'!$A:$A,0),
            _xlfn.XMATCH(A1286,'CENEPRED DISTRITAL'!$B$1:$XFD$1,0)
        )&lt;&gt;"",        "CON COBERTURA CENEPRED",        "SIN COBERTURA CENEPRED"    ),    "SIN COBERTURA CENEPRED")</f>
        <v>CON COBERTURA CENEPRED</v>
      </c>
      <c r="G1286" t="str" cm="1">
        <f t="array" ref="G1286">IFERROR(
    IF(
        INDEX(
            'CENEPRED DISTRITAL'!$B:$XFD,
            _xlfn.XMATCH($G$1,'CENEPRED DISTRITAL'!$A:$A,0),
            _xlfn.XMATCH(A1286,'CENEPRED DISTRITAL'!$B$1:$XFD$1,0)
        )&lt;&gt;"",
        "CON COBERTURA CENEPRED",
        "SIN COBERTURA CENEPRED"
    ),
    "SIN COBERTURA CENEPRED"
)</f>
        <v>CON COBERTURA CENEPRED</v>
      </c>
      <c r="H1286" t="str" cm="1">
        <f t="array" ref="H1286">IFERROR(
    IF(
        INDEX(
            'CENEPRED DISTRITAL'!$B:$XFD,
            _xlfn.XMATCH($H$1,'CENEPRED DISTRITAL'!$A:$A,0),
            _xlfn.XMATCH(A1286,'CENEPRED DISTRITAL'!$B$1:$XFD$1,0)
        )&lt;&gt;"",
        "CON COBERTURA CENEPRED",
        "SIN COBERTURA CENEPRED"
    ),
    "SIN COBERTURA CENEPRED"
)</f>
        <v>SIN COBERTURA CENEPRED</v>
      </c>
    </row>
    <row r="1287" spans="1:8" x14ac:dyDescent="0.35">
      <c r="A1287" s="359">
        <v>150106</v>
      </c>
      <c r="B1287" t="s">
        <v>31761</v>
      </c>
      <c r="C1287">
        <v>1501</v>
      </c>
      <c r="D1287">
        <v>15</v>
      </c>
      <c r="E1287" t="str">
        <f>_xlfn.XLOOKUP(D1287,'Ubigeo Departamental'!A:A,'Ubigeo Departamental'!B:B)</f>
        <v>Lima</v>
      </c>
      <c r="F1287" t="str" cm="1">
        <f t="array" ref="F1287">IFERROR(IF(INDEX('CENEPRED DISTRITAL'!$B:$XFD,
            _xlfn.XMATCH($F$1,'CENEPRED DISTRITAL'!$A:$A,0),
            _xlfn.XMATCH(A1287,'CENEPRED DISTRITAL'!$B$1:$XFD$1,0)
        )&lt;&gt;"",        "CON COBERTURA CENEPRED",        "SIN COBERTURA CENEPRED"    ),    "SIN COBERTURA CENEPRED")</f>
        <v>CON COBERTURA CENEPRED</v>
      </c>
      <c r="G1287" t="str" cm="1">
        <f t="array" ref="G1287">IFERROR(
    IF(
        INDEX(
            'CENEPRED DISTRITAL'!$B:$XFD,
            _xlfn.XMATCH($G$1,'CENEPRED DISTRITAL'!$A:$A,0),
            _xlfn.XMATCH(A1287,'CENEPRED DISTRITAL'!$B$1:$XFD$1,0)
        )&lt;&gt;"",
        "CON COBERTURA CENEPRED",
        "SIN COBERTURA CENEPRED"
    ),
    "SIN COBERTURA CENEPRED"
)</f>
        <v>CON COBERTURA CENEPRED</v>
      </c>
      <c r="H1287" t="str" cm="1">
        <f t="array" ref="H1287">IFERROR(
    IF(
        INDEX(
            'CENEPRED DISTRITAL'!$B:$XFD,
            _xlfn.XMATCH($H$1,'CENEPRED DISTRITAL'!$A:$A,0),
            _xlfn.XMATCH(A1287,'CENEPRED DISTRITAL'!$B$1:$XFD$1,0)
        )&lt;&gt;"",
        "CON COBERTURA CENEPRED",
        "SIN COBERTURA CENEPRED"
    ),
    "SIN COBERTURA CENEPRED"
)</f>
        <v>SIN COBERTURA CENEPRED</v>
      </c>
    </row>
    <row r="1288" spans="1:8" x14ac:dyDescent="0.35">
      <c r="A1288" s="359">
        <v>150107</v>
      </c>
      <c r="B1288" t="s">
        <v>31775</v>
      </c>
      <c r="C1288">
        <v>1501</v>
      </c>
      <c r="D1288">
        <v>15</v>
      </c>
      <c r="E1288" t="str">
        <f>_xlfn.XLOOKUP(D1288,'Ubigeo Departamental'!A:A,'Ubigeo Departamental'!B:B)</f>
        <v>Lima</v>
      </c>
      <c r="F1288" t="str" cm="1">
        <f t="array" ref="F1288">IFERROR(IF(INDEX('CENEPRED DISTRITAL'!$B:$XFD,
            _xlfn.XMATCH($F$1,'CENEPRED DISTRITAL'!$A:$A,0),
            _xlfn.XMATCH(A1288,'CENEPRED DISTRITAL'!$B$1:$XFD$1,0)
        )&lt;&gt;"",        "CON COBERTURA CENEPRED",        "SIN COBERTURA CENEPRED"    ),    "SIN COBERTURA CENEPRED")</f>
        <v>CON COBERTURA CENEPRED</v>
      </c>
      <c r="G1288" t="str" cm="1">
        <f t="array" ref="G1288">IFERROR(
    IF(
        INDEX(
            'CENEPRED DISTRITAL'!$B:$XFD,
            _xlfn.XMATCH($G$1,'CENEPRED DISTRITAL'!$A:$A,0),
            _xlfn.XMATCH(A1288,'CENEPRED DISTRITAL'!$B$1:$XFD$1,0)
        )&lt;&gt;"",
        "CON COBERTURA CENEPRED",
        "SIN COBERTURA CENEPRED"
    ),
    "SIN COBERTURA CENEPRED"
)</f>
        <v>CON COBERTURA CENEPRED</v>
      </c>
      <c r="H1288" t="str" cm="1">
        <f t="array" ref="H1288">IFERROR(
    IF(
        INDEX(
            'CENEPRED DISTRITAL'!$B:$XFD,
            _xlfn.XMATCH($H$1,'CENEPRED DISTRITAL'!$A:$A,0),
            _xlfn.XMATCH(A1288,'CENEPRED DISTRITAL'!$B$1:$XFD$1,0)
        )&lt;&gt;"",
        "CON COBERTURA CENEPRED",
        "SIN COBERTURA CENEPRED"
    ),
    "SIN COBERTURA CENEPRED"
)</f>
        <v>SIN COBERTURA CENEPRED</v>
      </c>
    </row>
    <row r="1289" spans="1:8" x14ac:dyDescent="0.35">
      <c r="A1289" s="359">
        <v>150108</v>
      </c>
      <c r="B1289" t="s">
        <v>31753</v>
      </c>
      <c r="C1289">
        <v>1501</v>
      </c>
      <c r="D1289">
        <v>15</v>
      </c>
      <c r="E1289" t="str">
        <f>_xlfn.XLOOKUP(D1289,'Ubigeo Departamental'!A:A,'Ubigeo Departamental'!B:B)</f>
        <v>Lima</v>
      </c>
      <c r="F1289" t="str" cm="1">
        <f t="array" ref="F1289">IFERROR(IF(INDEX('CENEPRED DISTRITAL'!$B:$XFD,
            _xlfn.XMATCH($F$1,'CENEPRED DISTRITAL'!$A:$A,0),
            _xlfn.XMATCH(A1289,'CENEPRED DISTRITAL'!$B$1:$XFD$1,0)
        )&lt;&gt;"",        "CON COBERTURA CENEPRED",        "SIN COBERTURA CENEPRED"    ),    "SIN COBERTURA CENEPRED")</f>
        <v>CON COBERTURA CENEPRED</v>
      </c>
      <c r="G1289" t="str" cm="1">
        <f t="array" ref="G1289">IFERROR(
    IF(
        INDEX(
            'CENEPRED DISTRITAL'!$B:$XFD,
            _xlfn.XMATCH($G$1,'CENEPRED DISTRITAL'!$A:$A,0),
            _xlfn.XMATCH(A1289,'CENEPRED DISTRITAL'!$B$1:$XFD$1,0)
        )&lt;&gt;"",
        "CON COBERTURA CENEPRED",
        "SIN COBERTURA CENEPRED"
    ),
    "SIN COBERTURA CENEPRED"
)</f>
        <v>CON COBERTURA CENEPRED</v>
      </c>
      <c r="H1289" t="str" cm="1">
        <f t="array" ref="H1289">IFERROR(
    IF(
        INDEX(
            'CENEPRED DISTRITAL'!$B:$XFD,
            _xlfn.XMATCH($H$1,'CENEPRED DISTRITAL'!$A:$A,0),
            _xlfn.XMATCH(A1289,'CENEPRED DISTRITAL'!$B$1:$XFD$1,0)
        )&lt;&gt;"",
        "CON COBERTURA CENEPRED",
        "SIN COBERTURA CENEPRED"
    ),
    "SIN COBERTURA CENEPRED"
)</f>
        <v>SIN COBERTURA CENEPRED</v>
      </c>
    </row>
    <row r="1290" spans="1:8" x14ac:dyDescent="0.35">
      <c r="A1290" s="359">
        <v>150109</v>
      </c>
      <c r="B1290" t="s">
        <v>34034</v>
      </c>
      <c r="C1290">
        <v>1501</v>
      </c>
      <c r="D1290">
        <v>15</v>
      </c>
      <c r="E1290" t="str">
        <f>_xlfn.XLOOKUP(D1290,'Ubigeo Departamental'!A:A,'Ubigeo Departamental'!B:B)</f>
        <v>Lima</v>
      </c>
      <c r="F1290" t="str" cm="1">
        <f t="array" ref="F1290">IFERROR(IF(INDEX('CENEPRED DISTRITAL'!$B:$XFD,
            _xlfn.XMATCH($F$1,'CENEPRED DISTRITAL'!$A:$A,0),
            _xlfn.XMATCH(A1290,'CENEPRED DISTRITAL'!$B$1:$XFD$1,0)
        )&lt;&gt;"",        "CON COBERTURA CENEPRED",        "SIN COBERTURA CENEPRED"    ),    "SIN COBERTURA CENEPRED")</f>
        <v>SIN COBERTURA CENEPRED</v>
      </c>
      <c r="G1290" t="str" cm="1">
        <f t="array" ref="G1290">IFERROR(
    IF(
        INDEX(
            'CENEPRED DISTRITAL'!$B:$XFD,
            _xlfn.XMATCH($G$1,'CENEPRED DISTRITAL'!$A:$A,0),
            _xlfn.XMATCH(A1290,'CENEPRED DISTRITAL'!$B$1:$XFD$1,0)
        )&lt;&gt;"",
        "CON COBERTURA CENEPRED",
        "SIN COBERTURA CENEPRED"
    ),
    "SIN COBERTURA CENEPRED"
)</f>
        <v>SIN COBERTURA CENEPRED</v>
      </c>
      <c r="H1290" t="str" cm="1">
        <f t="array" ref="H1290">IFERROR(
    IF(
        INDEX(
            'CENEPRED DISTRITAL'!$B:$XFD,
            _xlfn.XMATCH($H$1,'CENEPRED DISTRITAL'!$A:$A,0),
            _xlfn.XMATCH(A1290,'CENEPRED DISTRITAL'!$B$1:$XFD$1,0)
        )&lt;&gt;"",
        "CON COBERTURA CENEPRED",
        "SIN COBERTURA CENEPRED"
    ),
    "SIN COBERTURA CENEPRED"
)</f>
        <v>SIN COBERTURA CENEPRED</v>
      </c>
    </row>
    <row r="1291" spans="1:8" x14ac:dyDescent="0.35">
      <c r="A1291" s="359">
        <v>150110</v>
      </c>
      <c r="B1291" t="s">
        <v>31756</v>
      </c>
      <c r="C1291">
        <v>1501</v>
      </c>
      <c r="D1291">
        <v>15</v>
      </c>
      <c r="E1291" t="str">
        <f>_xlfn.XLOOKUP(D1291,'Ubigeo Departamental'!A:A,'Ubigeo Departamental'!B:B)</f>
        <v>Lima</v>
      </c>
      <c r="F1291" t="str" cm="1">
        <f t="array" ref="F1291">IFERROR(IF(INDEX('CENEPRED DISTRITAL'!$B:$XFD,
            _xlfn.XMATCH($F$1,'CENEPRED DISTRITAL'!$A:$A,0),
            _xlfn.XMATCH(A1291,'CENEPRED DISTRITAL'!$B$1:$XFD$1,0)
        )&lt;&gt;"",        "CON COBERTURA CENEPRED",        "SIN COBERTURA CENEPRED"    ),    "SIN COBERTURA CENEPRED")</f>
        <v>CON COBERTURA CENEPRED</v>
      </c>
      <c r="G1291" t="str" cm="1">
        <f t="array" ref="G1291">IFERROR(
    IF(
        INDEX(
            'CENEPRED DISTRITAL'!$B:$XFD,
            _xlfn.XMATCH($G$1,'CENEPRED DISTRITAL'!$A:$A,0),
            _xlfn.XMATCH(A1291,'CENEPRED DISTRITAL'!$B$1:$XFD$1,0)
        )&lt;&gt;"",
        "CON COBERTURA CENEPRED",
        "SIN COBERTURA CENEPRED"
    ),
    "SIN COBERTURA CENEPRED"
)</f>
        <v>CON COBERTURA CENEPRED</v>
      </c>
      <c r="H1291" t="str" cm="1">
        <f t="array" ref="H1291">IFERROR(
    IF(
        INDEX(
            'CENEPRED DISTRITAL'!$B:$XFD,
            _xlfn.XMATCH($H$1,'CENEPRED DISTRITAL'!$A:$A,0),
            _xlfn.XMATCH(A1291,'CENEPRED DISTRITAL'!$B$1:$XFD$1,0)
        )&lt;&gt;"",
        "CON COBERTURA CENEPRED",
        "SIN COBERTURA CENEPRED"
    ),
    "SIN COBERTURA CENEPRED"
)</f>
        <v>SIN COBERTURA CENEPRED</v>
      </c>
    </row>
    <row r="1292" spans="1:8" x14ac:dyDescent="0.35">
      <c r="A1292" s="359">
        <v>150111</v>
      </c>
      <c r="B1292" t="s">
        <v>31762</v>
      </c>
      <c r="C1292">
        <v>1501</v>
      </c>
      <c r="D1292">
        <v>15</v>
      </c>
      <c r="E1292" t="str">
        <f>_xlfn.XLOOKUP(D1292,'Ubigeo Departamental'!A:A,'Ubigeo Departamental'!B:B)</f>
        <v>Lima</v>
      </c>
      <c r="F1292" t="str" cm="1">
        <f t="array" ref="F1292">IFERROR(IF(INDEX('CENEPRED DISTRITAL'!$B:$XFD,
            _xlfn.XMATCH($F$1,'CENEPRED DISTRITAL'!$A:$A,0),
            _xlfn.XMATCH(A1292,'CENEPRED DISTRITAL'!$B$1:$XFD$1,0)
        )&lt;&gt;"",        "CON COBERTURA CENEPRED",        "SIN COBERTURA CENEPRED"    ),    "SIN COBERTURA CENEPRED")</f>
        <v>CON COBERTURA CENEPRED</v>
      </c>
      <c r="G1292" t="str" cm="1">
        <f t="array" ref="G1292">IFERROR(
    IF(
        INDEX(
            'CENEPRED DISTRITAL'!$B:$XFD,
            _xlfn.XMATCH($G$1,'CENEPRED DISTRITAL'!$A:$A,0),
            _xlfn.XMATCH(A1292,'CENEPRED DISTRITAL'!$B$1:$XFD$1,0)
        )&lt;&gt;"",
        "CON COBERTURA CENEPRED",
        "SIN COBERTURA CENEPRED"
    ),
    "SIN COBERTURA CENEPRED"
)</f>
        <v>CON COBERTURA CENEPRED</v>
      </c>
      <c r="H1292" t="str" cm="1">
        <f t="array" ref="H1292">IFERROR(
    IF(
        INDEX(
            'CENEPRED DISTRITAL'!$B:$XFD,
            _xlfn.XMATCH($H$1,'CENEPRED DISTRITAL'!$A:$A,0),
            _xlfn.XMATCH(A1292,'CENEPRED DISTRITAL'!$B$1:$XFD$1,0)
        )&lt;&gt;"",
        "CON COBERTURA CENEPRED",
        "SIN COBERTURA CENEPRED"
    ),
    "SIN COBERTURA CENEPRED"
)</f>
        <v>SIN COBERTURA CENEPRED</v>
      </c>
    </row>
    <row r="1293" spans="1:8" x14ac:dyDescent="0.35">
      <c r="A1293" s="359">
        <v>150112</v>
      </c>
      <c r="B1293" t="s">
        <v>31759</v>
      </c>
      <c r="C1293">
        <v>1501</v>
      </c>
      <c r="D1293">
        <v>15</v>
      </c>
      <c r="E1293" t="str">
        <f>_xlfn.XLOOKUP(D1293,'Ubigeo Departamental'!A:A,'Ubigeo Departamental'!B:B)</f>
        <v>Lima</v>
      </c>
      <c r="F1293" t="str" cm="1">
        <f t="array" ref="F1293">IFERROR(IF(INDEX('CENEPRED DISTRITAL'!$B:$XFD,
            _xlfn.XMATCH($F$1,'CENEPRED DISTRITAL'!$A:$A,0),
            _xlfn.XMATCH(A1293,'CENEPRED DISTRITAL'!$B$1:$XFD$1,0)
        )&lt;&gt;"",        "CON COBERTURA CENEPRED",        "SIN COBERTURA CENEPRED"    ),    "SIN COBERTURA CENEPRED")</f>
        <v>CON COBERTURA CENEPRED</v>
      </c>
      <c r="G1293" t="str" cm="1">
        <f t="array" ref="G1293">IFERROR(
    IF(
        INDEX(
            'CENEPRED DISTRITAL'!$B:$XFD,
            _xlfn.XMATCH($G$1,'CENEPRED DISTRITAL'!$A:$A,0),
            _xlfn.XMATCH(A1293,'CENEPRED DISTRITAL'!$B$1:$XFD$1,0)
        )&lt;&gt;"",
        "CON COBERTURA CENEPRED",
        "SIN COBERTURA CENEPRED"
    ),
    "SIN COBERTURA CENEPRED"
)</f>
        <v>CON COBERTURA CENEPRED</v>
      </c>
      <c r="H1293" t="str" cm="1">
        <f t="array" ref="H1293">IFERROR(
    IF(
        INDEX(
            'CENEPRED DISTRITAL'!$B:$XFD,
            _xlfn.XMATCH($H$1,'CENEPRED DISTRITAL'!$A:$A,0),
            _xlfn.XMATCH(A1293,'CENEPRED DISTRITAL'!$B$1:$XFD$1,0)
        )&lt;&gt;"",
        "CON COBERTURA CENEPRED",
        "SIN COBERTURA CENEPRED"
    ),
    "SIN COBERTURA CENEPRED"
)</f>
        <v>SIN COBERTURA CENEPRED</v>
      </c>
    </row>
    <row r="1294" spans="1:8" x14ac:dyDescent="0.35">
      <c r="A1294" s="359">
        <v>150113</v>
      </c>
      <c r="B1294" t="s">
        <v>37002</v>
      </c>
      <c r="C1294">
        <v>1501</v>
      </c>
      <c r="D1294">
        <v>15</v>
      </c>
      <c r="E1294" t="str">
        <f>_xlfn.XLOOKUP(D1294,'Ubigeo Departamental'!A:A,'Ubigeo Departamental'!B:B)</f>
        <v>Lima</v>
      </c>
      <c r="F1294" t="str" cm="1">
        <f t="array" ref="F1294">IFERROR(IF(INDEX('CENEPRED DISTRITAL'!$B:$XFD,
            _xlfn.XMATCH($F$1,'CENEPRED DISTRITAL'!$A:$A,0),
            _xlfn.XMATCH(A1294,'CENEPRED DISTRITAL'!$B$1:$XFD$1,0)
        )&lt;&gt;"",        "CON COBERTURA CENEPRED",        "SIN COBERTURA CENEPRED"    ),    "SIN COBERTURA CENEPRED")</f>
        <v>CON COBERTURA CENEPRED</v>
      </c>
      <c r="G1294" t="str" cm="1">
        <f t="array" ref="G1294">IFERROR(
    IF(
        INDEX(
            'CENEPRED DISTRITAL'!$B:$XFD,
            _xlfn.XMATCH($G$1,'CENEPRED DISTRITAL'!$A:$A,0),
            _xlfn.XMATCH(A1294,'CENEPRED DISTRITAL'!$B$1:$XFD$1,0)
        )&lt;&gt;"",
        "CON COBERTURA CENEPRED",
        "SIN COBERTURA CENEPRED"
    ),
    "SIN COBERTURA CENEPRED"
)</f>
        <v>CON COBERTURA CENEPRED</v>
      </c>
      <c r="H1294" t="str" cm="1">
        <f t="array" ref="H1294">IFERROR(
    IF(
        INDEX(
            'CENEPRED DISTRITAL'!$B:$XFD,
            _xlfn.XMATCH($H$1,'CENEPRED DISTRITAL'!$A:$A,0),
            _xlfn.XMATCH(A1294,'CENEPRED DISTRITAL'!$B$1:$XFD$1,0)
        )&lt;&gt;"",
        "CON COBERTURA CENEPRED",
        "SIN COBERTURA CENEPRED"
    ),
    "SIN COBERTURA CENEPRED"
)</f>
        <v>SIN COBERTURA CENEPRED</v>
      </c>
    </row>
    <row r="1295" spans="1:8" x14ac:dyDescent="0.35">
      <c r="A1295" s="359">
        <v>150114</v>
      </c>
      <c r="B1295" t="s">
        <v>31768</v>
      </c>
      <c r="C1295">
        <v>1501</v>
      </c>
      <c r="D1295">
        <v>15</v>
      </c>
      <c r="E1295" t="str">
        <f>_xlfn.XLOOKUP(D1295,'Ubigeo Departamental'!A:A,'Ubigeo Departamental'!B:B)</f>
        <v>Lima</v>
      </c>
      <c r="F1295" t="str" cm="1">
        <f t="array" ref="F1295">IFERROR(IF(INDEX('CENEPRED DISTRITAL'!$B:$XFD,
            _xlfn.XMATCH($F$1,'CENEPRED DISTRITAL'!$A:$A,0),
            _xlfn.XMATCH(A1295,'CENEPRED DISTRITAL'!$B$1:$XFD$1,0)
        )&lt;&gt;"",        "CON COBERTURA CENEPRED",        "SIN COBERTURA CENEPRED"    ),    "SIN COBERTURA CENEPRED")</f>
        <v>CON COBERTURA CENEPRED</v>
      </c>
      <c r="G1295" t="str" cm="1">
        <f t="array" ref="G1295">IFERROR(
    IF(
        INDEX(
            'CENEPRED DISTRITAL'!$B:$XFD,
            _xlfn.XMATCH($G$1,'CENEPRED DISTRITAL'!$A:$A,0),
            _xlfn.XMATCH(A1295,'CENEPRED DISTRITAL'!$B$1:$XFD$1,0)
        )&lt;&gt;"",
        "CON COBERTURA CENEPRED",
        "SIN COBERTURA CENEPRED"
    ),
    "SIN COBERTURA CENEPRED"
)</f>
        <v>CON COBERTURA CENEPRED</v>
      </c>
      <c r="H1295" t="str" cm="1">
        <f t="array" ref="H1295">IFERROR(
    IF(
        INDEX(
            'CENEPRED DISTRITAL'!$B:$XFD,
            _xlfn.XMATCH($H$1,'CENEPRED DISTRITAL'!$A:$A,0),
            _xlfn.XMATCH(A1295,'CENEPRED DISTRITAL'!$B$1:$XFD$1,0)
        )&lt;&gt;"",
        "CON COBERTURA CENEPRED",
        "SIN COBERTURA CENEPRED"
    ),
    "SIN COBERTURA CENEPRED"
)</f>
        <v>SIN COBERTURA CENEPRED</v>
      </c>
    </row>
    <row r="1296" spans="1:8" x14ac:dyDescent="0.35">
      <c r="A1296" s="359">
        <v>150115</v>
      </c>
      <c r="B1296" t="s">
        <v>31696</v>
      </c>
      <c r="C1296">
        <v>1501</v>
      </c>
      <c r="D1296">
        <v>15</v>
      </c>
      <c r="E1296" t="str">
        <f>_xlfn.XLOOKUP(D1296,'Ubigeo Departamental'!A:A,'Ubigeo Departamental'!B:B)</f>
        <v>Lima</v>
      </c>
      <c r="F1296" t="str" cm="1">
        <f t="array" ref="F1296">IFERROR(IF(INDEX('CENEPRED DISTRITAL'!$B:$XFD,
            _xlfn.XMATCH($F$1,'CENEPRED DISTRITAL'!$A:$A,0),
            _xlfn.XMATCH(A1296,'CENEPRED DISTRITAL'!$B$1:$XFD$1,0)
        )&lt;&gt;"",        "CON COBERTURA CENEPRED",        "SIN COBERTURA CENEPRED"    ),    "SIN COBERTURA CENEPRED")</f>
        <v>CON COBERTURA CENEPRED</v>
      </c>
      <c r="G1296" t="str" cm="1">
        <f t="array" ref="G1296">IFERROR(
    IF(
        INDEX(
            'CENEPRED DISTRITAL'!$B:$XFD,
            _xlfn.XMATCH($G$1,'CENEPRED DISTRITAL'!$A:$A,0),
            _xlfn.XMATCH(A1296,'CENEPRED DISTRITAL'!$B$1:$XFD$1,0)
        )&lt;&gt;"",
        "CON COBERTURA CENEPRED",
        "SIN COBERTURA CENEPRED"
    ),
    "SIN COBERTURA CENEPRED"
)</f>
        <v>CON COBERTURA CENEPRED</v>
      </c>
      <c r="H1296" t="str" cm="1">
        <f t="array" ref="H1296">IFERROR(
    IF(
        INDEX(
            'CENEPRED DISTRITAL'!$B:$XFD,
            _xlfn.XMATCH($H$1,'CENEPRED DISTRITAL'!$A:$A,0),
            _xlfn.XMATCH(A1296,'CENEPRED DISTRITAL'!$B$1:$XFD$1,0)
        )&lt;&gt;"",
        "CON COBERTURA CENEPRED",
        "SIN COBERTURA CENEPRED"
    ),
    "SIN COBERTURA CENEPRED"
)</f>
        <v>SIN COBERTURA CENEPRED</v>
      </c>
    </row>
    <row r="1297" spans="1:8" x14ac:dyDescent="0.35">
      <c r="A1297" s="359">
        <v>150116</v>
      </c>
      <c r="B1297" t="s">
        <v>31771</v>
      </c>
      <c r="C1297">
        <v>1501</v>
      </c>
      <c r="D1297">
        <v>15</v>
      </c>
      <c r="E1297" t="str">
        <f>_xlfn.XLOOKUP(D1297,'Ubigeo Departamental'!A:A,'Ubigeo Departamental'!B:B)</f>
        <v>Lima</v>
      </c>
      <c r="F1297" t="str" cm="1">
        <f t="array" ref="F1297">IFERROR(IF(INDEX('CENEPRED DISTRITAL'!$B:$XFD,
            _xlfn.XMATCH($F$1,'CENEPRED DISTRITAL'!$A:$A,0),
            _xlfn.XMATCH(A1297,'CENEPRED DISTRITAL'!$B$1:$XFD$1,0)
        )&lt;&gt;"",        "CON COBERTURA CENEPRED",        "SIN COBERTURA CENEPRED"    ),    "SIN COBERTURA CENEPRED")</f>
        <v>CON COBERTURA CENEPRED</v>
      </c>
      <c r="G1297" t="str" cm="1">
        <f t="array" ref="G1297">IFERROR(
    IF(
        INDEX(
            'CENEPRED DISTRITAL'!$B:$XFD,
            _xlfn.XMATCH($G$1,'CENEPRED DISTRITAL'!$A:$A,0),
            _xlfn.XMATCH(A1297,'CENEPRED DISTRITAL'!$B$1:$XFD$1,0)
        )&lt;&gt;"",
        "CON COBERTURA CENEPRED",
        "SIN COBERTURA CENEPRED"
    ),
    "SIN COBERTURA CENEPRED"
)</f>
        <v>CON COBERTURA CENEPRED</v>
      </c>
      <c r="H1297" t="str" cm="1">
        <f t="array" ref="H1297">IFERROR(
    IF(
        INDEX(
            'CENEPRED DISTRITAL'!$B:$XFD,
            _xlfn.XMATCH($H$1,'CENEPRED DISTRITAL'!$A:$A,0),
            _xlfn.XMATCH(A1297,'CENEPRED DISTRITAL'!$B$1:$XFD$1,0)
        )&lt;&gt;"",
        "CON COBERTURA CENEPRED",
        "SIN COBERTURA CENEPRED"
    ),
    "SIN COBERTURA CENEPRED"
)</f>
        <v>SIN COBERTURA CENEPRED</v>
      </c>
    </row>
    <row r="1298" spans="1:8" x14ac:dyDescent="0.35">
      <c r="A1298" s="359">
        <v>150117</v>
      </c>
      <c r="B1298" t="s">
        <v>31749</v>
      </c>
      <c r="C1298">
        <v>1501</v>
      </c>
      <c r="D1298">
        <v>15</v>
      </c>
      <c r="E1298" t="str">
        <f>_xlfn.XLOOKUP(D1298,'Ubigeo Departamental'!A:A,'Ubigeo Departamental'!B:B)</f>
        <v>Lima</v>
      </c>
      <c r="F1298" t="str" cm="1">
        <f t="array" ref="F1298">IFERROR(IF(INDEX('CENEPRED DISTRITAL'!$B:$XFD,
            _xlfn.XMATCH($F$1,'CENEPRED DISTRITAL'!$A:$A,0),
            _xlfn.XMATCH(A1298,'CENEPRED DISTRITAL'!$B$1:$XFD$1,0)
        )&lt;&gt;"",        "CON COBERTURA CENEPRED",        "SIN COBERTURA CENEPRED"    ),    "SIN COBERTURA CENEPRED")</f>
        <v>CON COBERTURA CENEPRED</v>
      </c>
      <c r="G1298" t="str" cm="1">
        <f t="array" ref="G1298">IFERROR(
    IF(
        INDEX(
            'CENEPRED DISTRITAL'!$B:$XFD,
            _xlfn.XMATCH($G$1,'CENEPRED DISTRITAL'!$A:$A,0),
            _xlfn.XMATCH(A1298,'CENEPRED DISTRITAL'!$B$1:$XFD$1,0)
        )&lt;&gt;"",
        "CON COBERTURA CENEPRED",
        "SIN COBERTURA CENEPRED"
    ),
    "SIN COBERTURA CENEPRED"
)</f>
        <v>CON COBERTURA CENEPRED</v>
      </c>
      <c r="H1298" t="str" cm="1">
        <f t="array" ref="H1298">IFERROR(
    IF(
        INDEX(
            'CENEPRED DISTRITAL'!$B:$XFD,
            _xlfn.XMATCH($H$1,'CENEPRED DISTRITAL'!$A:$A,0),
            _xlfn.XMATCH(A1298,'CENEPRED DISTRITAL'!$B$1:$XFD$1,0)
        )&lt;&gt;"",
        "CON COBERTURA CENEPRED",
        "SIN COBERTURA CENEPRED"
    ),
    "SIN COBERTURA CENEPRED"
)</f>
        <v>SIN COBERTURA CENEPRED</v>
      </c>
    </row>
    <row r="1299" spans="1:8" x14ac:dyDescent="0.35">
      <c r="A1299" s="359">
        <v>150118</v>
      </c>
      <c r="B1299" t="s">
        <v>31745</v>
      </c>
      <c r="C1299">
        <v>1501</v>
      </c>
      <c r="D1299">
        <v>15</v>
      </c>
      <c r="E1299" t="str">
        <f>_xlfn.XLOOKUP(D1299,'Ubigeo Departamental'!A:A,'Ubigeo Departamental'!B:B)</f>
        <v>Lima</v>
      </c>
      <c r="F1299" t="str" cm="1">
        <f t="array" ref="F1299">IFERROR(IF(INDEX('CENEPRED DISTRITAL'!$B:$XFD,
            _xlfn.XMATCH($F$1,'CENEPRED DISTRITAL'!$A:$A,0),
            _xlfn.XMATCH(A1299,'CENEPRED DISTRITAL'!$B$1:$XFD$1,0)
        )&lt;&gt;"",        "CON COBERTURA CENEPRED",        "SIN COBERTURA CENEPRED"    ),    "SIN COBERTURA CENEPRED")</f>
        <v>CON COBERTURA CENEPRED</v>
      </c>
      <c r="G1299" t="str" cm="1">
        <f t="array" ref="G1299">IFERROR(
    IF(
        INDEX(
            'CENEPRED DISTRITAL'!$B:$XFD,
            _xlfn.XMATCH($G$1,'CENEPRED DISTRITAL'!$A:$A,0),
            _xlfn.XMATCH(A1299,'CENEPRED DISTRITAL'!$B$1:$XFD$1,0)
        )&lt;&gt;"",
        "CON COBERTURA CENEPRED",
        "SIN COBERTURA CENEPRED"
    ),
    "SIN COBERTURA CENEPRED"
)</f>
        <v>CON COBERTURA CENEPRED</v>
      </c>
      <c r="H1299" t="str" cm="1">
        <f t="array" ref="H1299">IFERROR(
    IF(
        INDEX(
            'CENEPRED DISTRITAL'!$B:$XFD,
            _xlfn.XMATCH($H$1,'CENEPRED DISTRITAL'!$A:$A,0),
            _xlfn.XMATCH(A1299,'CENEPRED DISTRITAL'!$B$1:$XFD$1,0)
        )&lt;&gt;"",
        "CON COBERTURA CENEPRED",
        "SIN COBERTURA CENEPRED"
    ),
    "SIN COBERTURA CENEPRED"
)</f>
        <v>SIN COBERTURA CENEPRED</v>
      </c>
    </row>
    <row r="1300" spans="1:8" x14ac:dyDescent="0.35">
      <c r="A1300" s="359">
        <v>150119</v>
      </c>
      <c r="B1300" t="s">
        <v>31760</v>
      </c>
      <c r="C1300">
        <v>1501</v>
      </c>
      <c r="D1300">
        <v>15</v>
      </c>
      <c r="E1300" t="str">
        <f>_xlfn.XLOOKUP(D1300,'Ubigeo Departamental'!A:A,'Ubigeo Departamental'!B:B)</f>
        <v>Lima</v>
      </c>
      <c r="F1300" t="str" cm="1">
        <f t="array" ref="F1300">IFERROR(IF(INDEX('CENEPRED DISTRITAL'!$B:$XFD,
            _xlfn.XMATCH($F$1,'CENEPRED DISTRITAL'!$A:$A,0),
            _xlfn.XMATCH(A1300,'CENEPRED DISTRITAL'!$B$1:$XFD$1,0)
        )&lt;&gt;"",        "CON COBERTURA CENEPRED",        "SIN COBERTURA CENEPRED"    ),    "SIN COBERTURA CENEPRED")</f>
        <v>CON COBERTURA CENEPRED</v>
      </c>
      <c r="G1300" t="str" cm="1">
        <f t="array" ref="G1300">IFERROR(
    IF(
        INDEX(
            'CENEPRED DISTRITAL'!$B:$XFD,
            _xlfn.XMATCH($G$1,'CENEPRED DISTRITAL'!$A:$A,0),
            _xlfn.XMATCH(A1300,'CENEPRED DISTRITAL'!$B$1:$XFD$1,0)
        )&lt;&gt;"",
        "CON COBERTURA CENEPRED",
        "SIN COBERTURA CENEPRED"
    ),
    "SIN COBERTURA CENEPRED"
)</f>
        <v>CON COBERTURA CENEPRED</v>
      </c>
      <c r="H1300" t="str" cm="1">
        <f t="array" ref="H1300">IFERROR(
    IF(
        INDEX(
            'CENEPRED DISTRITAL'!$B:$XFD,
            _xlfn.XMATCH($H$1,'CENEPRED DISTRITAL'!$A:$A,0),
            _xlfn.XMATCH(A1300,'CENEPRED DISTRITAL'!$B$1:$XFD$1,0)
        )&lt;&gt;"",
        "CON COBERTURA CENEPRED",
        "SIN COBERTURA CENEPRED"
    ),
    "SIN COBERTURA CENEPRED"
)</f>
        <v>SIN COBERTURA CENEPRED</v>
      </c>
    </row>
    <row r="1301" spans="1:8" x14ac:dyDescent="0.35">
      <c r="A1301" s="359">
        <v>150120</v>
      </c>
      <c r="B1301" t="s">
        <v>31767</v>
      </c>
      <c r="C1301">
        <v>1501</v>
      </c>
      <c r="D1301">
        <v>15</v>
      </c>
      <c r="E1301" t="str">
        <f>_xlfn.XLOOKUP(D1301,'Ubigeo Departamental'!A:A,'Ubigeo Departamental'!B:B)</f>
        <v>Lima</v>
      </c>
      <c r="F1301" t="str" cm="1">
        <f t="array" ref="F1301">IFERROR(IF(INDEX('CENEPRED DISTRITAL'!$B:$XFD,
            _xlfn.XMATCH($F$1,'CENEPRED DISTRITAL'!$A:$A,0),
            _xlfn.XMATCH(A1301,'CENEPRED DISTRITAL'!$B$1:$XFD$1,0)
        )&lt;&gt;"",        "CON COBERTURA CENEPRED",        "SIN COBERTURA CENEPRED"    ),    "SIN COBERTURA CENEPRED")</f>
        <v>CON COBERTURA CENEPRED</v>
      </c>
      <c r="G1301" t="str" cm="1">
        <f t="array" ref="G1301">IFERROR(
    IF(
        INDEX(
            'CENEPRED DISTRITAL'!$B:$XFD,
            _xlfn.XMATCH($G$1,'CENEPRED DISTRITAL'!$A:$A,0),
            _xlfn.XMATCH(A1301,'CENEPRED DISTRITAL'!$B$1:$XFD$1,0)
        )&lt;&gt;"",
        "CON COBERTURA CENEPRED",
        "SIN COBERTURA CENEPRED"
    ),
    "SIN COBERTURA CENEPRED"
)</f>
        <v>CON COBERTURA CENEPRED</v>
      </c>
      <c r="H1301" t="str" cm="1">
        <f t="array" ref="H1301">IFERROR(
    IF(
        INDEX(
            'CENEPRED DISTRITAL'!$B:$XFD,
            _xlfn.XMATCH($H$1,'CENEPRED DISTRITAL'!$A:$A,0),
            _xlfn.XMATCH(A1301,'CENEPRED DISTRITAL'!$B$1:$XFD$1,0)
        )&lt;&gt;"",
        "CON COBERTURA CENEPRED",
        "SIN COBERTURA CENEPRED"
    ),
    "SIN COBERTURA CENEPRED"
)</f>
        <v>SIN COBERTURA CENEPRED</v>
      </c>
    </row>
    <row r="1302" spans="1:8" x14ac:dyDescent="0.35">
      <c r="A1302" s="359">
        <v>150121</v>
      </c>
      <c r="B1302" t="s">
        <v>31772</v>
      </c>
      <c r="C1302">
        <v>1501</v>
      </c>
      <c r="D1302">
        <v>15</v>
      </c>
      <c r="E1302" t="str">
        <f>_xlfn.XLOOKUP(D1302,'Ubigeo Departamental'!A:A,'Ubigeo Departamental'!B:B)</f>
        <v>Lima</v>
      </c>
      <c r="F1302" t="str" cm="1">
        <f t="array" ref="F1302">IFERROR(IF(INDEX('CENEPRED DISTRITAL'!$B:$XFD,
            _xlfn.XMATCH($F$1,'CENEPRED DISTRITAL'!$A:$A,0),
            _xlfn.XMATCH(A1302,'CENEPRED DISTRITAL'!$B$1:$XFD$1,0)
        )&lt;&gt;"",        "CON COBERTURA CENEPRED",        "SIN COBERTURA CENEPRED"    ),    "SIN COBERTURA CENEPRED")</f>
        <v>CON COBERTURA CENEPRED</v>
      </c>
      <c r="G1302" t="str" cm="1">
        <f t="array" ref="G1302">IFERROR(
    IF(
        INDEX(
            'CENEPRED DISTRITAL'!$B:$XFD,
            _xlfn.XMATCH($G$1,'CENEPRED DISTRITAL'!$A:$A,0),
            _xlfn.XMATCH(A1302,'CENEPRED DISTRITAL'!$B$1:$XFD$1,0)
        )&lt;&gt;"",
        "CON COBERTURA CENEPRED",
        "SIN COBERTURA CENEPRED"
    ),
    "SIN COBERTURA CENEPRED"
)</f>
        <v>CON COBERTURA CENEPRED</v>
      </c>
      <c r="H1302" t="str" cm="1">
        <f t="array" ref="H1302">IFERROR(
    IF(
        INDEX(
            'CENEPRED DISTRITAL'!$B:$XFD,
            _xlfn.XMATCH($H$1,'CENEPRED DISTRITAL'!$A:$A,0),
            _xlfn.XMATCH(A1302,'CENEPRED DISTRITAL'!$B$1:$XFD$1,0)
        )&lt;&gt;"",
        "CON COBERTURA CENEPRED",
        "SIN COBERTURA CENEPRED"
    ),
    "SIN COBERTURA CENEPRED"
)</f>
        <v>SIN COBERTURA CENEPRED</v>
      </c>
    </row>
    <row r="1303" spans="1:8" x14ac:dyDescent="0.35">
      <c r="A1303" s="359">
        <v>150122</v>
      </c>
      <c r="B1303" t="s">
        <v>31525</v>
      </c>
      <c r="C1303">
        <v>1501</v>
      </c>
      <c r="D1303">
        <v>15</v>
      </c>
      <c r="E1303" t="str">
        <f>_xlfn.XLOOKUP(D1303,'Ubigeo Departamental'!A:A,'Ubigeo Departamental'!B:B)</f>
        <v>Lima</v>
      </c>
      <c r="F1303" t="str" cm="1">
        <f t="array" ref="F1303">IFERROR(IF(INDEX('CENEPRED DISTRITAL'!$B:$XFD,
            _xlfn.XMATCH($F$1,'CENEPRED DISTRITAL'!$A:$A,0),
            _xlfn.XMATCH(A1303,'CENEPRED DISTRITAL'!$B$1:$XFD$1,0)
        )&lt;&gt;"",        "CON COBERTURA CENEPRED",        "SIN COBERTURA CENEPRED"    ),    "SIN COBERTURA CENEPRED")</f>
        <v>CON COBERTURA CENEPRED</v>
      </c>
      <c r="G1303" t="str" cm="1">
        <f t="array" ref="G1303">IFERROR(
    IF(
        INDEX(
            'CENEPRED DISTRITAL'!$B:$XFD,
            _xlfn.XMATCH($G$1,'CENEPRED DISTRITAL'!$A:$A,0),
            _xlfn.XMATCH(A1303,'CENEPRED DISTRITAL'!$B$1:$XFD$1,0)
        )&lt;&gt;"",
        "CON COBERTURA CENEPRED",
        "SIN COBERTURA CENEPRED"
    ),
    "SIN COBERTURA CENEPRED"
)</f>
        <v>CON COBERTURA CENEPRED</v>
      </c>
      <c r="H1303" t="str" cm="1">
        <f t="array" ref="H1303">IFERROR(
    IF(
        INDEX(
            'CENEPRED DISTRITAL'!$B:$XFD,
            _xlfn.XMATCH($H$1,'CENEPRED DISTRITAL'!$A:$A,0),
            _xlfn.XMATCH(A1303,'CENEPRED DISTRITAL'!$B$1:$XFD$1,0)
        )&lt;&gt;"",
        "CON COBERTURA CENEPRED",
        "SIN COBERTURA CENEPRED"
    ),
    "SIN COBERTURA CENEPRED"
)</f>
        <v>SIN COBERTURA CENEPRED</v>
      </c>
    </row>
    <row r="1304" spans="1:8" x14ac:dyDescent="0.35">
      <c r="A1304" s="359">
        <v>150123</v>
      </c>
      <c r="B1304" t="s">
        <v>31755</v>
      </c>
      <c r="C1304">
        <v>1501</v>
      </c>
      <c r="D1304">
        <v>15</v>
      </c>
      <c r="E1304" t="str">
        <f>_xlfn.XLOOKUP(D1304,'Ubigeo Departamental'!A:A,'Ubigeo Departamental'!B:B)</f>
        <v>Lima</v>
      </c>
      <c r="F1304" t="str" cm="1">
        <f t="array" ref="F1304">IFERROR(IF(INDEX('CENEPRED DISTRITAL'!$B:$XFD,
            _xlfn.XMATCH($F$1,'CENEPRED DISTRITAL'!$A:$A,0),
            _xlfn.XMATCH(A1304,'CENEPRED DISTRITAL'!$B$1:$XFD$1,0)
        )&lt;&gt;"",        "CON COBERTURA CENEPRED",        "SIN COBERTURA CENEPRED"    ),    "SIN COBERTURA CENEPRED")</f>
        <v>CON COBERTURA CENEPRED</v>
      </c>
      <c r="G1304" t="str" cm="1">
        <f t="array" ref="G1304">IFERROR(
    IF(
        INDEX(
            'CENEPRED DISTRITAL'!$B:$XFD,
            _xlfn.XMATCH($G$1,'CENEPRED DISTRITAL'!$A:$A,0),
            _xlfn.XMATCH(A1304,'CENEPRED DISTRITAL'!$B$1:$XFD$1,0)
        )&lt;&gt;"",
        "CON COBERTURA CENEPRED",
        "SIN COBERTURA CENEPRED"
    ),
    "SIN COBERTURA CENEPRED"
)</f>
        <v>CON COBERTURA CENEPRED</v>
      </c>
      <c r="H1304" t="str" cm="1">
        <f t="array" ref="H1304">IFERROR(
    IF(
        INDEX(
            'CENEPRED DISTRITAL'!$B:$XFD,
            _xlfn.XMATCH($H$1,'CENEPRED DISTRITAL'!$A:$A,0),
            _xlfn.XMATCH(A1304,'CENEPRED DISTRITAL'!$B$1:$XFD$1,0)
        )&lt;&gt;"",
        "CON COBERTURA CENEPRED",
        "SIN COBERTURA CENEPRED"
    ),
    "SIN COBERTURA CENEPRED"
)</f>
        <v>SIN COBERTURA CENEPRED</v>
      </c>
    </row>
    <row r="1305" spans="1:8" x14ac:dyDescent="0.35">
      <c r="A1305" s="359">
        <v>150124</v>
      </c>
      <c r="B1305" t="s">
        <v>34184</v>
      </c>
      <c r="C1305">
        <v>1501</v>
      </c>
      <c r="D1305">
        <v>15</v>
      </c>
      <c r="E1305" t="str">
        <f>_xlfn.XLOOKUP(D1305,'Ubigeo Departamental'!A:A,'Ubigeo Departamental'!B:B)</f>
        <v>Lima</v>
      </c>
      <c r="F1305" t="str" cm="1">
        <f t="array" ref="F1305">IFERROR(IF(INDEX('CENEPRED DISTRITAL'!$B:$XFD,
            _xlfn.XMATCH($F$1,'CENEPRED DISTRITAL'!$A:$A,0),
            _xlfn.XMATCH(A1305,'CENEPRED DISTRITAL'!$B$1:$XFD$1,0)
        )&lt;&gt;"",        "CON COBERTURA CENEPRED",        "SIN COBERTURA CENEPRED"    ),    "SIN COBERTURA CENEPRED")</f>
        <v>SIN COBERTURA CENEPRED</v>
      </c>
      <c r="G1305" t="str" cm="1">
        <f t="array" ref="G1305">IFERROR(
    IF(
        INDEX(
            'CENEPRED DISTRITAL'!$B:$XFD,
            _xlfn.XMATCH($G$1,'CENEPRED DISTRITAL'!$A:$A,0),
            _xlfn.XMATCH(A1305,'CENEPRED DISTRITAL'!$B$1:$XFD$1,0)
        )&lt;&gt;"",
        "CON COBERTURA CENEPRED",
        "SIN COBERTURA CENEPRED"
    ),
    "SIN COBERTURA CENEPRED"
)</f>
        <v>SIN COBERTURA CENEPRED</v>
      </c>
      <c r="H1305" t="str" cm="1">
        <f t="array" ref="H1305">IFERROR(
    IF(
        INDEX(
            'CENEPRED DISTRITAL'!$B:$XFD,
            _xlfn.XMATCH($H$1,'CENEPRED DISTRITAL'!$A:$A,0),
            _xlfn.XMATCH(A1305,'CENEPRED DISTRITAL'!$B$1:$XFD$1,0)
        )&lt;&gt;"",
        "CON COBERTURA CENEPRED",
        "SIN COBERTURA CENEPRED"
    ),
    "SIN COBERTURA CENEPRED"
)</f>
        <v>SIN COBERTURA CENEPRED</v>
      </c>
    </row>
    <row r="1306" spans="1:8" x14ac:dyDescent="0.35">
      <c r="A1306" s="359">
        <v>150125</v>
      </c>
      <c r="B1306" t="s">
        <v>31754</v>
      </c>
      <c r="C1306">
        <v>1501</v>
      </c>
      <c r="D1306">
        <v>15</v>
      </c>
      <c r="E1306" t="str">
        <f>_xlfn.XLOOKUP(D1306,'Ubigeo Departamental'!A:A,'Ubigeo Departamental'!B:B)</f>
        <v>Lima</v>
      </c>
      <c r="F1306" t="str" cm="1">
        <f t="array" ref="F1306">IFERROR(IF(INDEX('CENEPRED DISTRITAL'!$B:$XFD,
            _xlfn.XMATCH($F$1,'CENEPRED DISTRITAL'!$A:$A,0),
            _xlfn.XMATCH(A1306,'CENEPRED DISTRITAL'!$B$1:$XFD$1,0)
        )&lt;&gt;"",        "CON COBERTURA CENEPRED",        "SIN COBERTURA CENEPRED"    ),    "SIN COBERTURA CENEPRED")</f>
        <v>CON COBERTURA CENEPRED</v>
      </c>
      <c r="G1306" t="str" cm="1">
        <f t="array" ref="G1306">IFERROR(
    IF(
        INDEX(
            'CENEPRED DISTRITAL'!$B:$XFD,
            _xlfn.XMATCH($G$1,'CENEPRED DISTRITAL'!$A:$A,0),
            _xlfn.XMATCH(A1306,'CENEPRED DISTRITAL'!$B$1:$XFD$1,0)
        )&lt;&gt;"",
        "CON COBERTURA CENEPRED",
        "SIN COBERTURA CENEPRED"
    ),
    "SIN COBERTURA CENEPRED"
)</f>
        <v>CON COBERTURA CENEPRED</v>
      </c>
      <c r="H1306" t="str" cm="1">
        <f t="array" ref="H1306">IFERROR(
    IF(
        INDEX(
            'CENEPRED DISTRITAL'!$B:$XFD,
            _xlfn.XMATCH($H$1,'CENEPRED DISTRITAL'!$A:$A,0),
            _xlfn.XMATCH(A1306,'CENEPRED DISTRITAL'!$B$1:$XFD$1,0)
        )&lt;&gt;"",
        "CON COBERTURA CENEPRED",
        "SIN COBERTURA CENEPRED"
    ),
    "SIN COBERTURA CENEPRED"
)</f>
        <v>SIN COBERTURA CENEPRED</v>
      </c>
    </row>
    <row r="1307" spans="1:8" x14ac:dyDescent="0.35">
      <c r="A1307" s="359">
        <v>150126</v>
      </c>
      <c r="B1307" t="s">
        <v>34031</v>
      </c>
      <c r="C1307">
        <v>1501</v>
      </c>
      <c r="D1307">
        <v>15</v>
      </c>
      <c r="E1307" t="str">
        <f>_xlfn.XLOOKUP(D1307,'Ubigeo Departamental'!A:A,'Ubigeo Departamental'!B:B)</f>
        <v>Lima</v>
      </c>
      <c r="F1307" t="str" cm="1">
        <f t="array" ref="F1307">IFERROR(IF(INDEX('CENEPRED DISTRITAL'!$B:$XFD,
            _xlfn.XMATCH($F$1,'CENEPRED DISTRITAL'!$A:$A,0),
            _xlfn.XMATCH(A1307,'CENEPRED DISTRITAL'!$B$1:$XFD$1,0)
        )&lt;&gt;"",        "CON COBERTURA CENEPRED",        "SIN COBERTURA CENEPRED"    ),    "SIN COBERTURA CENEPRED")</f>
        <v>SIN COBERTURA CENEPRED</v>
      </c>
      <c r="G1307" t="str" cm="1">
        <f t="array" ref="G1307">IFERROR(
    IF(
        INDEX(
            'CENEPRED DISTRITAL'!$B:$XFD,
            _xlfn.XMATCH($G$1,'CENEPRED DISTRITAL'!$A:$A,0),
            _xlfn.XMATCH(A1307,'CENEPRED DISTRITAL'!$B$1:$XFD$1,0)
        )&lt;&gt;"",
        "CON COBERTURA CENEPRED",
        "SIN COBERTURA CENEPRED"
    ),
    "SIN COBERTURA CENEPRED"
)</f>
        <v>SIN COBERTURA CENEPRED</v>
      </c>
      <c r="H1307" t="str" cm="1">
        <f t="array" ref="H1307">IFERROR(
    IF(
        INDEX(
            'CENEPRED DISTRITAL'!$B:$XFD,
            _xlfn.XMATCH($H$1,'CENEPRED DISTRITAL'!$A:$A,0),
            _xlfn.XMATCH(A1307,'CENEPRED DISTRITAL'!$B$1:$XFD$1,0)
        )&lt;&gt;"",
        "CON COBERTURA CENEPRED",
        "SIN COBERTURA CENEPRED"
    ),
    "SIN COBERTURA CENEPRED"
)</f>
        <v>SIN COBERTURA CENEPRED</v>
      </c>
    </row>
    <row r="1308" spans="1:8" x14ac:dyDescent="0.35">
      <c r="A1308" s="359">
        <v>150127</v>
      </c>
      <c r="B1308" t="s">
        <v>34088</v>
      </c>
      <c r="C1308">
        <v>1501</v>
      </c>
      <c r="D1308">
        <v>15</v>
      </c>
      <c r="E1308" t="str">
        <f>_xlfn.XLOOKUP(D1308,'Ubigeo Departamental'!A:A,'Ubigeo Departamental'!B:B)</f>
        <v>Lima</v>
      </c>
      <c r="F1308" t="str" cm="1">
        <f t="array" ref="F1308">IFERROR(IF(INDEX('CENEPRED DISTRITAL'!$B:$XFD,
            _xlfn.XMATCH($F$1,'CENEPRED DISTRITAL'!$A:$A,0),
            _xlfn.XMATCH(A1308,'CENEPRED DISTRITAL'!$B$1:$XFD$1,0)
        )&lt;&gt;"",        "CON COBERTURA CENEPRED",        "SIN COBERTURA CENEPRED"    ),    "SIN COBERTURA CENEPRED")</f>
        <v>SIN COBERTURA CENEPRED</v>
      </c>
      <c r="G1308" t="str" cm="1">
        <f t="array" ref="G1308">IFERROR(
    IF(
        INDEX(
            'CENEPRED DISTRITAL'!$B:$XFD,
            _xlfn.XMATCH($G$1,'CENEPRED DISTRITAL'!$A:$A,0),
            _xlfn.XMATCH(A1308,'CENEPRED DISTRITAL'!$B$1:$XFD$1,0)
        )&lt;&gt;"",
        "CON COBERTURA CENEPRED",
        "SIN COBERTURA CENEPRED"
    ),
    "SIN COBERTURA CENEPRED"
)</f>
        <v>SIN COBERTURA CENEPRED</v>
      </c>
      <c r="H1308" t="str" cm="1">
        <f t="array" ref="H1308">IFERROR(
    IF(
        INDEX(
            'CENEPRED DISTRITAL'!$B:$XFD,
            _xlfn.XMATCH($H$1,'CENEPRED DISTRITAL'!$A:$A,0),
            _xlfn.XMATCH(A1308,'CENEPRED DISTRITAL'!$B$1:$XFD$1,0)
        )&lt;&gt;"",
        "CON COBERTURA CENEPRED",
        "SIN COBERTURA CENEPRED"
    ),
    "SIN COBERTURA CENEPRED"
)</f>
        <v>SIN COBERTURA CENEPRED</v>
      </c>
    </row>
    <row r="1309" spans="1:8" x14ac:dyDescent="0.35">
      <c r="A1309" s="359">
        <v>150128</v>
      </c>
      <c r="B1309" t="s">
        <v>37003</v>
      </c>
      <c r="C1309">
        <v>1501</v>
      </c>
      <c r="D1309">
        <v>15</v>
      </c>
      <c r="E1309" t="str">
        <f>_xlfn.XLOOKUP(D1309,'Ubigeo Departamental'!A:A,'Ubigeo Departamental'!B:B)</f>
        <v>Lima</v>
      </c>
      <c r="F1309" t="str" cm="1">
        <f t="array" ref="F1309">IFERROR(IF(INDEX('CENEPRED DISTRITAL'!$B:$XFD,
            _xlfn.XMATCH($F$1,'CENEPRED DISTRITAL'!$A:$A,0),
            _xlfn.XMATCH(A1309,'CENEPRED DISTRITAL'!$B$1:$XFD$1,0)
        )&lt;&gt;"",        "CON COBERTURA CENEPRED",        "SIN COBERTURA CENEPRED"    ),    "SIN COBERTURA CENEPRED")</f>
        <v>CON COBERTURA CENEPRED</v>
      </c>
      <c r="G1309" t="str" cm="1">
        <f t="array" ref="G1309">IFERROR(
    IF(
        INDEX(
            'CENEPRED DISTRITAL'!$B:$XFD,
            _xlfn.XMATCH($G$1,'CENEPRED DISTRITAL'!$A:$A,0),
            _xlfn.XMATCH(A1309,'CENEPRED DISTRITAL'!$B$1:$XFD$1,0)
        )&lt;&gt;"",
        "CON COBERTURA CENEPRED",
        "SIN COBERTURA CENEPRED"
    ),
    "SIN COBERTURA CENEPRED"
)</f>
        <v>CON COBERTURA CENEPRED</v>
      </c>
      <c r="H1309" t="str" cm="1">
        <f t="array" ref="H1309">IFERROR(
    IF(
        INDEX(
            'CENEPRED DISTRITAL'!$B:$XFD,
            _xlfn.XMATCH($H$1,'CENEPRED DISTRITAL'!$A:$A,0),
            _xlfn.XMATCH(A1309,'CENEPRED DISTRITAL'!$B$1:$XFD$1,0)
        )&lt;&gt;"",
        "CON COBERTURA CENEPRED",
        "SIN COBERTURA CENEPRED"
    ),
    "SIN COBERTURA CENEPRED"
)</f>
        <v>SIN COBERTURA CENEPRED</v>
      </c>
    </row>
    <row r="1310" spans="1:8" x14ac:dyDescent="0.35">
      <c r="A1310" s="359">
        <v>150129</v>
      </c>
      <c r="B1310" t="s">
        <v>34089</v>
      </c>
      <c r="C1310">
        <v>1501</v>
      </c>
      <c r="D1310">
        <v>15</v>
      </c>
      <c r="E1310" t="str">
        <f>_xlfn.XLOOKUP(D1310,'Ubigeo Departamental'!A:A,'Ubigeo Departamental'!B:B)</f>
        <v>Lima</v>
      </c>
      <c r="F1310" t="str" cm="1">
        <f t="array" ref="F1310">IFERROR(IF(INDEX('CENEPRED DISTRITAL'!$B:$XFD,
            _xlfn.XMATCH($F$1,'CENEPRED DISTRITAL'!$A:$A,0),
            _xlfn.XMATCH(A1310,'CENEPRED DISTRITAL'!$B$1:$XFD$1,0)
        )&lt;&gt;"",        "CON COBERTURA CENEPRED",        "SIN COBERTURA CENEPRED"    ),    "SIN COBERTURA CENEPRED")</f>
        <v>SIN COBERTURA CENEPRED</v>
      </c>
      <c r="G1310" t="str" cm="1">
        <f t="array" ref="G1310">IFERROR(
    IF(
        INDEX(
            'CENEPRED DISTRITAL'!$B:$XFD,
            _xlfn.XMATCH($G$1,'CENEPRED DISTRITAL'!$A:$A,0),
            _xlfn.XMATCH(A1310,'CENEPRED DISTRITAL'!$B$1:$XFD$1,0)
        )&lt;&gt;"",
        "CON COBERTURA CENEPRED",
        "SIN COBERTURA CENEPRED"
    ),
    "SIN COBERTURA CENEPRED"
)</f>
        <v>SIN COBERTURA CENEPRED</v>
      </c>
      <c r="H1310" t="str" cm="1">
        <f t="array" ref="H1310">IFERROR(
    IF(
        INDEX(
            'CENEPRED DISTRITAL'!$B:$XFD,
            _xlfn.XMATCH($H$1,'CENEPRED DISTRITAL'!$A:$A,0),
            _xlfn.XMATCH(A1310,'CENEPRED DISTRITAL'!$B$1:$XFD$1,0)
        )&lt;&gt;"",
        "CON COBERTURA CENEPRED",
        "SIN COBERTURA CENEPRED"
    ),
    "SIN COBERTURA CENEPRED"
)</f>
        <v>SIN COBERTURA CENEPRED</v>
      </c>
    </row>
    <row r="1311" spans="1:8" x14ac:dyDescent="0.35">
      <c r="A1311" s="359">
        <v>150130</v>
      </c>
      <c r="B1311" t="s">
        <v>31770</v>
      </c>
      <c r="C1311">
        <v>1501</v>
      </c>
      <c r="D1311">
        <v>15</v>
      </c>
      <c r="E1311" t="str">
        <f>_xlfn.XLOOKUP(D1311,'Ubigeo Departamental'!A:A,'Ubigeo Departamental'!B:B)</f>
        <v>Lima</v>
      </c>
      <c r="F1311" t="str" cm="1">
        <f t="array" ref="F1311">IFERROR(IF(INDEX('CENEPRED DISTRITAL'!$B:$XFD,
            _xlfn.XMATCH($F$1,'CENEPRED DISTRITAL'!$A:$A,0),
            _xlfn.XMATCH(A1311,'CENEPRED DISTRITAL'!$B$1:$XFD$1,0)
        )&lt;&gt;"",        "CON COBERTURA CENEPRED",        "SIN COBERTURA CENEPRED"    ),    "SIN COBERTURA CENEPRED")</f>
        <v>CON COBERTURA CENEPRED</v>
      </c>
      <c r="G1311" t="str" cm="1">
        <f t="array" ref="G1311">IFERROR(
    IF(
        INDEX(
            'CENEPRED DISTRITAL'!$B:$XFD,
            _xlfn.XMATCH($G$1,'CENEPRED DISTRITAL'!$A:$A,0),
            _xlfn.XMATCH(A1311,'CENEPRED DISTRITAL'!$B$1:$XFD$1,0)
        )&lt;&gt;"",
        "CON COBERTURA CENEPRED",
        "SIN COBERTURA CENEPRED"
    ),
    "SIN COBERTURA CENEPRED"
)</f>
        <v>CON COBERTURA CENEPRED</v>
      </c>
      <c r="H1311" t="str" cm="1">
        <f t="array" ref="H1311">IFERROR(
    IF(
        INDEX(
            'CENEPRED DISTRITAL'!$B:$XFD,
            _xlfn.XMATCH($H$1,'CENEPRED DISTRITAL'!$A:$A,0),
            _xlfn.XMATCH(A1311,'CENEPRED DISTRITAL'!$B$1:$XFD$1,0)
        )&lt;&gt;"",
        "CON COBERTURA CENEPRED",
        "SIN COBERTURA CENEPRED"
    ),
    "SIN COBERTURA CENEPRED"
)</f>
        <v>SIN COBERTURA CENEPRED</v>
      </c>
    </row>
    <row r="1312" spans="1:8" x14ac:dyDescent="0.35">
      <c r="A1312" s="359">
        <v>150131</v>
      </c>
      <c r="B1312" t="s">
        <v>31746</v>
      </c>
      <c r="C1312">
        <v>1501</v>
      </c>
      <c r="D1312">
        <v>15</v>
      </c>
      <c r="E1312" t="str">
        <f>_xlfn.XLOOKUP(D1312,'Ubigeo Departamental'!A:A,'Ubigeo Departamental'!B:B)</f>
        <v>Lima</v>
      </c>
      <c r="F1312" t="str" cm="1">
        <f t="array" ref="F1312">IFERROR(IF(INDEX('CENEPRED DISTRITAL'!$B:$XFD,
            _xlfn.XMATCH($F$1,'CENEPRED DISTRITAL'!$A:$A,0),
            _xlfn.XMATCH(A1312,'CENEPRED DISTRITAL'!$B$1:$XFD$1,0)
        )&lt;&gt;"",        "CON COBERTURA CENEPRED",        "SIN COBERTURA CENEPRED"    ),    "SIN COBERTURA CENEPRED")</f>
        <v>CON COBERTURA CENEPRED</v>
      </c>
      <c r="G1312" t="str" cm="1">
        <f t="array" ref="G1312">IFERROR(
    IF(
        INDEX(
            'CENEPRED DISTRITAL'!$B:$XFD,
            _xlfn.XMATCH($G$1,'CENEPRED DISTRITAL'!$A:$A,0),
            _xlfn.XMATCH(A1312,'CENEPRED DISTRITAL'!$B$1:$XFD$1,0)
        )&lt;&gt;"",
        "CON COBERTURA CENEPRED",
        "SIN COBERTURA CENEPRED"
    ),
    "SIN COBERTURA CENEPRED"
)</f>
        <v>CON COBERTURA CENEPRED</v>
      </c>
      <c r="H1312" t="str" cm="1">
        <f t="array" ref="H1312">IFERROR(
    IF(
        INDEX(
            'CENEPRED DISTRITAL'!$B:$XFD,
            _xlfn.XMATCH($H$1,'CENEPRED DISTRITAL'!$A:$A,0),
            _xlfn.XMATCH(A1312,'CENEPRED DISTRITAL'!$B$1:$XFD$1,0)
        )&lt;&gt;"",
        "CON COBERTURA CENEPRED",
        "SIN COBERTURA CENEPRED"
    ),
    "SIN COBERTURA CENEPRED"
)</f>
        <v>SIN COBERTURA CENEPRED</v>
      </c>
    </row>
    <row r="1313" spans="1:8" x14ac:dyDescent="0.35">
      <c r="A1313" s="359">
        <v>150132</v>
      </c>
      <c r="B1313" t="s">
        <v>31748</v>
      </c>
      <c r="C1313">
        <v>1501</v>
      </c>
      <c r="D1313">
        <v>15</v>
      </c>
      <c r="E1313" t="str">
        <f>_xlfn.XLOOKUP(D1313,'Ubigeo Departamental'!A:A,'Ubigeo Departamental'!B:B)</f>
        <v>Lima</v>
      </c>
      <c r="F1313" t="str" cm="1">
        <f t="array" ref="F1313">IFERROR(IF(INDEX('CENEPRED DISTRITAL'!$B:$XFD,
            _xlfn.XMATCH($F$1,'CENEPRED DISTRITAL'!$A:$A,0),
            _xlfn.XMATCH(A1313,'CENEPRED DISTRITAL'!$B$1:$XFD$1,0)
        )&lt;&gt;"",        "CON COBERTURA CENEPRED",        "SIN COBERTURA CENEPRED"    ),    "SIN COBERTURA CENEPRED")</f>
        <v>CON COBERTURA CENEPRED</v>
      </c>
      <c r="G1313" t="str" cm="1">
        <f t="array" ref="G1313">IFERROR(
    IF(
        INDEX(
            'CENEPRED DISTRITAL'!$B:$XFD,
            _xlfn.XMATCH($G$1,'CENEPRED DISTRITAL'!$A:$A,0),
            _xlfn.XMATCH(A1313,'CENEPRED DISTRITAL'!$B$1:$XFD$1,0)
        )&lt;&gt;"",
        "CON COBERTURA CENEPRED",
        "SIN COBERTURA CENEPRED"
    ),
    "SIN COBERTURA CENEPRED"
)</f>
        <v>CON COBERTURA CENEPRED</v>
      </c>
      <c r="H1313" t="str" cm="1">
        <f t="array" ref="H1313">IFERROR(
    IF(
        INDEX(
            'CENEPRED DISTRITAL'!$B:$XFD,
            _xlfn.XMATCH($H$1,'CENEPRED DISTRITAL'!$A:$A,0),
            _xlfn.XMATCH(A1313,'CENEPRED DISTRITAL'!$B$1:$XFD$1,0)
        )&lt;&gt;"",
        "CON COBERTURA CENEPRED",
        "SIN COBERTURA CENEPRED"
    ),
    "SIN COBERTURA CENEPRED"
)</f>
        <v>SIN COBERTURA CENEPRED</v>
      </c>
    </row>
    <row r="1314" spans="1:8" x14ac:dyDescent="0.35">
      <c r="A1314" s="359">
        <v>150133</v>
      </c>
      <c r="B1314" t="s">
        <v>31752</v>
      </c>
      <c r="C1314">
        <v>1501</v>
      </c>
      <c r="D1314">
        <v>15</v>
      </c>
      <c r="E1314" t="str">
        <f>_xlfn.XLOOKUP(D1314,'Ubigeo Departamental'!A:A,'Ubigeo Departamental'!B:B)</f>
        <v>Lima</v>
      </c>
      <c r="F1314" t="str" cm="1">
        <f t="array" ref="F1314">IFERROR(IF(INDEX('CENEPRED DISTRITAL'!$B:$XFD,
            _xlfn.XMATCH($F$1,'CENEPRED DISTRITAL'!$A:$A,0),
            _xlfn.XMATCH(A1314,'CENEPRED DISTRITAL'!$B$1:$XFD$1,0)
        )&lt;&gt;"",        "CON COBERTURA CENEPRED",        "SIN COBERTURA CENEPRED"    ),    "SIN COBERTURA CENEPRED")</f>
        <v>CON COBERTURA CENEPRED</v>
      </c>
      <c r="G1314" t="str" cm="1">
        <f t="array" ref="G1314">IFERROR(
    IF(
        INDEX(
            'CENEPRED DISTRITAL'!$B:$XFD,
            _xlfn.XMATCH($G$1,'CENEPRED DISTRITAL'!$A:$A,0),
            _xlfn.XMATCH(A1314,'CENEPRED DISTRITAL'!$B$1:$XFD$1,0)
        )&lt;&gt;"",
        "CON COBERTURA CENEPRED",
        "SIN COBERTURA CENEPRED"
    ),
    "SIN COBERTURA CENEPRED"
)</f>
        <v>CON COBERTURA CENEPRED</v>
      </c>
      <c r="H1314" t="str" cm="1">
        <f t="array" ref="H1314">IFERROR(
    IF(
        INDEX(
            'CENEPRED DISTRITAL'!$B:$XFD,
            _xlfn.XMATCH($H$1,'CENEPRED DISTRITAL'!$A:$A,0),
            _xlfn.XMATCH(A1314,'CENEPRED DISTRITAL'!$B$1:$XFD$1,0)
        )&lt;&gt;"",
        "CON COBERTURA CENEPRED",
        "SIN COBERTURA CENEPRED"
    ),
    "SIN COBERTURA CENEPRED"
)</f>
        <v>SIN COBERTURA CENEPRED</v>
      </c>
    </row>
    <row r="1315" spans="1:8" x14ac:dyDescent="0.35">
      <c r="A1315" s="359">
        <v>150134</v>
      </c>
      <c r="B1315" t="s">
        <v>31763</v>
      </c>
      <c r="C1315">
        <v>1501</v>
      </c>
      <c r="D1315">
        <v>15</v>
      </c>
      <c r="E1315" t="str">
        <f>_xlfn.XLOOKUP(D1315,'Ubigeo Departamental'!A:A,'Ubigeo Departamental'!B:B)</f>
        <v>Lima</v>
      </c>
      <c r="F1315" t="str" cm="1">
        <f t="array" ref="F1315">IFERROR(IF(INDEX('CENEPRED DISTRITAL'!$B:$XFD,
            _xlfn.XMATCH($F$1,'CENEPRED DISTRITAL'!$A:$A,0),
            _xlfn.XMATCH(A1315,'CENEPRED DISTRITAL'!$B$1:$XFD$1,0)
        )&lt;&gt;"",        "CON COBERTURA CENEPRED",        "SIN COBERTURA CENEPRED"    ),    "SIN COBERTURA CENEPRED")</f>
        <v>CON COBERTURA CENEPRED</v>
      </c>
      <c r="G1315" t="str" cm="1">
        <f t="array" ref="G1315">IFERROR(
    IF(
        INDEX(
            'CENEPRED DISTRITAL'!$B:$XFD,
            _xlfn.XMATCH($G$1,'CENEPRED DISTRITAL'!$A:$A,0),
            _xlfn.XMATCH(A1315,'CENEPRED DISTRITAL'!$B$1:$XFD$1,0)
        )&lt;&gt;"",
        "CON COBERTURA CENEPRED",
        "SIN COBERTURA CENEPRED"
    ),
    "SIN COBERTURA CENEPRED"
)</f>
        <v>CON COBERTURA CENEPRED</v>
      </c>
      <c r="H1315" t="str" cm="1">
        <f t="array" ref="H1315">IFERROR(
    IF(
        INDEX(
            'CENEPRED DISTRITAL'!$B:$XFD,
            _xlfn.XMATCH($H$1,'CENEPRED DISTRITAL'!$A:$A,0),
            _xlfn.XMATCH(A1315,'CENEPRED DISTRITAL'!$B$1:$XFD$1,0)
        )&lt;&gt;"",
        "CON COBERTURA CENEPRED",
        "SIN COBERTURA CENEPRED"
    ),
    "SIN COBERTURA CENEPRED"
)</f>
        <v>SIN COBERTURA CENEPRED</v>
      </c>
    </row>
    <row r="1316" spans="1:8" x14ac:dyDescent="0.35">
      <c r="A1316" s="359">
        <v>150135</v>
      </c>
      <c r="B1316" t="s">
        <v>37004</v>
      </c>
      <c r="C1316">
        <v>1501</v>
      </c>
      <c r="D1316">
        <v>15</v>
      </c>
      <c r="E1316" t="str">
        <f>_xlfn.XLOOKUP(D1316,'Ubigeo Departamental'!A:A,'Ubigeo Departamental'!B:B)</f>
        <v>Lima</v>
      </c>
      <c r="F1316" t="str" cm="1">
        <f t="array" ref="F1316">IFERROR(IF(INDEX('CENEPRED DISTRITAL'!$B:$XFD,
            _xlfn.XMATCH($F$1,'CENEPRED DISTRITAL'!$A:$A,0),
            _xlfn.XMATCH(A1316,'CENEPRED DISTRITAL'!$B$1:$XFD$1,0)
        )&lt;&gt;"",        "CON COBERTURA CENEPRED",        "SIN COBERTURA CENEPRED"    ),    "SIN COBERTURA CENEPRED")</f>
        <v>CON COBERTURA CENEPRED</v>
      </c>
      <c r="G1316" t="str" cm="1">
        <f t="array" ref="G1316">IFERROR(
    IF(
        INDEX(
            'CENEPRED DISTRITAL'!$B:$XFD,
            _xlfn.XMATCH($G$1,'CENEPRED DISTRITAL'!$A:$A,0),
            _xlfn.XMATCH(A1316,'CENEPRED DISTRITAL'!$B$1:$XFD$1,0)
        )&lt;&gt;"",
        "CON COBERTURA CENEPRED",
        "SIN COBERTURA CENEPRED"
    ),
    "SIN COBERTURA CENEPRED"
)</f>
        <v>CON COBERTURA CENEPRED</v>
      </c>
      <c r="H1316" t="str" cm="1">
        <f t="array" ref="H1316">IFERROR(
    IF(
        INDEX(
            'CENEPRED DISTRITAL'!$B:$XFD,
            _xlfn.XMATCH($H$1,'CENEPRED DISTRITAL'!$A:$A,0),
            _xlfn.XMATCH(A1316,'CENEPRED DISTRITAL'!$B$1:$XFD$1,0)
        )&lt;&gt;"",
        "CON COBERTURA CENEPRED",
        "SIN COBERTURA CENEPRED"
    ),
    "SIN COBERTURA CENEPRED"
)</f>
        <v>SIN COBERTURA CENEPRED</v>
      </c>
    </row>
    <row r="1317" spans="1:8" x14ac:dyDescent="0.35">
      <c r="A1317" s="359">
        <v>150136</v>
      </c>
      <c r="B1317" t="s">
        <v>31536</v>
      </c>
      <c r="C1317">
        <v>1501</v>
      </c>
      <c r="D1317">
        <v>15</v>
      </c>
      <c r="E1317" t="str">
        <f>_xlfn.XLOOKUP(D1317,'Ubigeo Departamental'!A:A,'Ubigeo Departamental'!B:B)</f>
        <v>Lima</v>
      </c>
      <c r="F1317" t="str" cm="1">
        <f t="array" ref="F1317">IFERROR(IF(INDEX('CENEPRED DISTRITAL'!$B:$XFD,
            _xlfn.XMATCH($F$1,'CENEPRED DISTRITAL'!$A:$A,0),
            _xlfn.XMATCH(A1317,'CENEPRED DISTRITAL'!$B$1:$XFD$1,0)
        )&lt;&gt;"",        "CON COBERTURA CENEPRED",        "SIN COBERTURA CENEPRED"    ),    "SIN COBERTURA CENEPRED")</f>
        <v>CON COBERTURA CENEPRED</v>
      </c>
      <c r="G1317" t="str" cm="1">
        <f t="array" ref="G1317">IFERROR(
    IF(
        INDEX(
            'CENEPRED DISTRITAL'!$B:$XFD,
            _xlfn.XMATCH($G$1,'CENEPRED DISTRITAL'!$A:$A,0),
            _xlfn.XMATCH(A1317,'CENEPRED DISTRITAL'!$B$1:$XFD$1,0)
        )&lt;&gt;"",
        "CON COBERTURA CENEPRED",
        "SIN COBERTURA CENEPRED"
    ),
    "SIN COBERTURA CENEPRED"
)</f>
        <v>CON COBERTURA CENEPRED</v>
      </c>
      <c r="H1317" t="str" cm="1">
        <f t="array" ref="H1317">IFERROR(
    IF(
        INDEX(
            'CENEPRED DISTRITAL'!$B:$XFD,
            _xlfn.XMATCH($H$1,'CENEPRED DISTRITAL'!$A:$A,0),
            _xlfn.XMATCH(A1317,'CENEPRED DISTRITAL'!$B$1:$XFD$1,0)
        )&lt;&gt;"",
        "CON COBERTURA CENEPRED",
        "SIN COBERTURA CENEPRED"
    ),
    "SIN COBERTURA CENEPRED"
)</f>
        <v>SIN COBERTURA CENEPRED</v>
      </c>
    </row>
    <row r="1318" spans="1:8" x14ac:dyDescent="0.35">
      <c r="A1318" s="359">
        <v>150137</v>
      </c>
      <c r="B1318" t="s">
        <v>31769</v>
      </c>
      <c r="C1318">
        <v>1501</v>
      </c>
      <c r="D1318">
        <v>15</v>
      </c>
      <c r="E1318" t="str">
        <f>_xlfn.XLOOKUP(D1318,'Ubigeo Departamental'!A:A,'Ubigeo Departamental'!B:B)</f>
        <v>Lima</v>
      </c>
      <c r="F1318" t="str" cm="1">
        <f t="array" ref="F1318">IFERROR(IF(INDEX('CENEPRED DISTRITAL'!$B:$XFD,
            _xlfn.XMATCH($F$1,'CENEPRED DISTRITAL'!$A:$A,0),
            _xlfn.XMATCH(A1318,'CENEPRED DISTRITAL'!$B$1:$XFD$1,0)
        )&lt;&gt;"",        "CON COBERTURA CENEPRED",        "SIN COBERTURA CENEPRED"    ),    "SIN COBERTURA CENEPRED")</f>
        <v>CON COBERTURA CENEPRED</v>
      </c>
      <c r="G1318" t="str" cm="1">
        <f t="array" ref="G1318">IFERROR(
    IF(
        INDEX(
            'CENEPRED DISTRITAL'!$B:$XFD,
            _xlfn.XMATCH($G$1,'CENEPRED DISTRITAL'!$A:$A,0),
            _xlfn.XMATCH(A1318,'CENEPRED DISTRITAL'!$B$1:$XFD$1,0)
        )&lt;&gt;"",
        "CON COBERTURA CENEPRED",
        "SIN COBERTURA CENEPRED"
    ),
    "SIN COBERTURA CENEPRED"
)</f>
        <v>CON COBERTURA CENEPRED</v>
      </c>
      <c r="H1318" t="str" cm="1">
        <f t="array" ref="H1318">IFERROR(
    IF(
        INDEX(
            'CENEPRED DISTRITAL'!$B:$XFD,
            _xlfn.XMATCH($H$1,'CENEPRED DISTRITAL'!$A:$A,0),
            _xlfn.XMATCH(A1318,'CENEPRED DISTRITAL'!$B$1:$XFD$1,0)
        )&lt;&gt;"",
        "CON COBERTURA CENEPRED",
        "SIN COBERTURA CENEPRED"
    ),
    "SIN COBERTURA CENEPRED"
)</f>
        <v>SIN COBERTURA CENEPRED</v>
      </c>
    </row>
    <row r="1319" spans="1:8" x14ac:dyDescent="0.35">
      <c r="A1319" s="359">
        <v>150138</v>
      </c>
      <c r="B1319" t="s">
        <v>37005</v>
      </c>
      <c r="C1319">
        <v>1501</v>
      </c>
      <c r="D1319">
        <v>15</v>
      </c>
      <c r="E1319" t="str">
        <f>_xlfn.XLOOKUP(D1319,'Ubigeo Departamental'!A:A,'Ubigeo Departamental'!B:B)</f>
        <v>Lima</v>
      </c>
      <c r="F1319" t="str" cm="1">
        <f t="array" ref="F1319">IFERROR(IF(INDEX('CENEPRED DISTRITAL'!$B:$XFD,
            _xlfn.XMATCH($F$1,'CENEPRED DISTRITAL'!$A:$A,0),
            _xlfn.XMATCH(A1319,'CENEPRED DISTRITAL'!$B$1:$XFD$1,0)
        )&lt;&gt;"",        "CON COBERTURA CENEPRED",        "SIN COBERTURA CENEPRED"    ),    "SIN COBERTURA CENEPRED")</f>
        <v>SIN COBERTURA CENEPRED</v>
      </c>
      <c r="G1319" t="str" cm="1">
        <f t="array" ref="G1319">IFERROR(
    IF(
        INDEX(
            'CENEPRED DISTRITAL'!$B:$XFD,
            _xlfn.XMATCH($G$1,'CENEPRED DISTRITAL'!$A:$A,0),
            _xlfn.XMATCH(A1319,'CENEPRED DISTRITAL'!$B$1:$XFD$1,0)
        )&lt;&gt;"",
        "CON COBERTURA CENEPRED",
        "SIN COBERTURA CENEPRED"
    ),
    "SIN COBERTURA CENEPRED"
)</f>
        <v>SIN COBERTURA CENEPRED</v>
      </c>
      <c r="H1319" t="str" cm="1">
        <f t="array" ref="H1319">IFERROR(
    IF(
        INDEX(
            'CENEPRED DISTRITAL'!$B:$XFD,
            _xlfn.XMATCH($H$1,'CENEPRED DISTRITAL'!$A:$A,0),
            _xlfn.XMATCH(A1319,'CENEPRED DISTRITAL'!$B$1:$XFD$1,0)
        )&lt;&gt;"",
        "CON COBERTURA CENEPRED",
        "SIN COBERTURA CENEPRED"
    ),
    "SIN COBERTURA CENEPRED"
)</f>
        <v>SIN COBERTURA CENEPRED</v>
      </c>
    </row>
    <row r="1320" spans="1:8" x14ac:dyDescent="0.35">
      <c r="A1320" s="359">
        <v>150139</v>
      </c>
      <c r="B1320" t="s">
        <v>31777</v>
      </c>
      <c r="C1320">
        <v>1501</v>
      </c>
      <c r="D1320">
        <v>15</v>
      </c>
      <c r="E1320" t="str">
        <f>_xlfn.XLOOKUP(D1320,'Ubigeo Departamental'!A:A,'Ubigeo Departamental'!B:B)</f>
        <v>Lima</v>
      </c>
      <c r="F1320" t="str" cm="1">
        <f t="array" ref="F1320">IFERROR(IF(INDEX('CENEPRED DISTRITAL'!$B:$XFD,
            _xlfn.XMATCH($F$1,'CENEPRED DISTRITAL'!$A:$A,0),
            _xlfn.XMATCH(A1320,'CENEPRED DISTRITAL'!$B$1:$XFD$1,0)
        )&lt;&gt;"",        "CON COBERTURA CENEPRED",        "SIN COBERTURA CENEPRED"    ),    "SIN COBERTURA CENEPRED")</f>
        <v>CON COBERTURA CENEPRED</v>
      </c>
      <c r="G1320" t="str" cm="1">
        <f t="array" ref="G1320">IFERROR(
    IF(
        INDEX(
            'CENEPRED DISTRITAL'!$B:$XFD,
            _xlfn.XMATCH($G$1,'CENEPRED DISTRITAL'!$A:$A,0),
            _xlfn.XMATCH(A1320,'CENEPRED DISTRITAL'!$B$1:$XFD$1,0)
        )&lt;&gt;"",
        "CON COBERTURA CENEPRED",
        "SIN COBERTURA CENEPRED"
    ),
    "SIN COBERTURA CENEPRED"
)</f>
        <v>CON COBERTURA CENEPRED</v>
      </c>
      <c r="H1320" t="str" cm="1">
        <f t="array" ref="H1320">IFERROR(
    IF(
        INDEX(
            'CENEPRED DISTRITAL'!$B:$XFD,
            _xlfn.XMATCH($H$1,'CENEPRED DISTRITAL'!$A:$A,0),
            _xlfn.XMATCH(A1320,'CENEPRED DISTRITAL'!$B$1:$XFD$1,0)
        )&lt;&gt;"",
        "CON COBERTURA CENEPRED",
        "SIN COBERTURA CENEPRED"
    ),
    "SIN COBERTURA CENEPRED"
)</f>
        <v>SIN COBERTURA CENEPRED</v>
      </c>
    </row>
    <row r="1321" spans="1:8" x14ac:dyDescent="0.35">
      <c r="A1321" s="359">
        <v>150140</v>
      </c>
      <c r="B1321" t="s">
        <v>31764</v>
      </c>
      <c r="C1321">
        <v>1501</v>
      </c>
      <c r="D1321">
        <v>15</v>
      </c>
      <c r="E1321" t="str">
        <f>_xlfn.XLOOKUP(D1321,'Ubigeo Departamental'!A:A,'Ubigeo Departamental'!B:B)</f>
        <v>Lima</v>
      </c>
      <c r="F1321" t="str" cm="1">
        <f t="array" ref="F1321">IFERROR(IF(INDEX('CENEPRED DISTRITAL'!$B:$XFD,
            _xlfn.XMATCH($F$1,'CENEPRED DISTRITAL'!$A:$A,0),
            _xlfn.XMATCH(A1321,'CENEPRED DISTRITAL'!$B$1:$XFD$1,0)
        )&lt;&gt;"",        "CON COBERTURA CENEPRED",        "SIN COBERTURA CENEPRED"    ),    "SIN COBERTURA CENEPRED")</f>
        <v>CON COBERTURA CENEPRED</v>
      </c>
      <c r="G1321" t="str" cm="1">
        <f t="array" ref="G1321">IFERROR(
    IF(
        INDEX(
            'CENEPRED DISTRITAL'!$B:$XFD,
            _xlfn.XMATCH($G$1,'CENEPRED DISTRITAL'!$A:$A,0),
            _xlfn.XMATCH(A1321,'CENEPRED DISTRITAL'!$B$1:$XFD$1,0)
        )&lt;&gt;"",
        "CON COBERTURA CENEPRED",
        "SIN COBERTURA CENEPRED"
    ),
    "SIN COBERTURA CENEPRED"
)</f>
        <v>CON COBERTURA CENEPRED</v>
      </c>
      <c r="H1321" t="str" cm="1">
        <f t="array" ref="H1321">IFERROR(
    IF(
        INDEX(
            'CENEPRED DISTRITAL'!$B:$XFD,
            _xlfn.XMATCH($H$1,'CENEPRED DISTRITAL'!$A:$A,0),
            _xlfn.XMATCH(A1321,'CENEPRED DISTRITAL'!$B$1:$XFD$1,0)
        )&lt;&gt;"",
        "CON COBERTURA CENEPRED",
        "SIN COBERTURA CENEPRED"
    ),
    "SIN COBERTURA CENEPRED"
)</f>
        <v>SIN COBERTURA CENEPRED</v>
      </c>
    </row>
    <row r="1322" spans="1:8" x14ac:dyDescent="0.35">
      <c r="A1322" s="359">
        <v>150141</v>
      </c>
      <c r="B1322" t="s">
        <v>31765</v>
      </c>
      <c r="C1322">
        <v>1501</v>
      </c>
      <c r="D1322">
        <v>15</v>
      </c>
      <c r="E1322" t="str">
        <f>_xlfn.XLOOKUP(D1322,'Ubigeo Departamental'!A:A,'Ubigeo Departamental'!B:B)</f>
        <v>Lima</v>
      </c>
      <c r="F1322" t="str" cm="1">
        <f t="array" ref="F1322">IFERROR(IF(INDEX('CENEPRED DISTRITAL'!$B:$XFD,
            _xlfn.XMATCH($F$1,'CENEPRED DISTRITAL'!$A:$A,0),
            _xlfn.XMATCH(A1322,'CENEPRED DISTRITAL'!$B$1:$XFD$1,0)
        )&lt;&gt;"",        "CON COBERTURA CENEPRED",        "SIN COBERTURA CENEPRED"    ),    "SIN COBERTURA CENEPRED")</f>
        <v>CON COBERTURA CENEPRED</v>
      </c>
      <c r="G1322" t="str" cm="1">
        <f t="array" ref="G1322">IFERROR(
    IF(
        INDEX(
            'CENEPRED DISTRITAL'!$B:$XFD,
            _xlfn.XMATCH($G$1,'CENEPRED DISTRITAL'!$A:$A,0),
            _xlfn.XMATCH(A1322,'CENEPRED DISTRITAL'!$B$1:$XFD$1,0)
        )&lt;&gt;"",
        "CON COBERTURA CENEPRED",
        "SIN COBERTURA CENEPRED"
    ),
    "SIN COBERTURA CENEPRED"
)</f>
        <v>CON COBERTURA CENEPRED</v>
      </c>
      <c r="H1322" t="str" cm="1">
        <f t="array" ref="H1322">IFERROR(
    IF(
        INDEX(
            'CENEPRED DISTRITAL'!$B:$XFD,
            _xlfn.XMATCH($H$1,'CENEPRED DISTRITAL'!$A:$A,0),
            _xlfn.XMATCH(A1322,'CENEPRED DISTRITAL'!$B$1:$XFD$1,0)
        )&lt;&gt;"",
        "CON COBERTURA CENEPRED",
        "SIN COBERTURA CENEPRED"
    ),
    "SIN COBERTURA CENEPRED"
)</f>
        <v>SIN COBERTURA CENEPRED</v>
      </c>
    </row>
    <row r="1323" spans="1:8" x14ac:dyDescent="0.35">
      <c r="A1323" s="359">
        <v>150142</v>
      </c>
      <c r="B1323" t="s">
        <v>31750</v>
      </c>
      <c r="C1323">
        <v>1501</v>
      </c>
      <c r="D1323">
        <v>15</v>
      </c>
      <c r="E1323" t="str">
        <f>_xlfn.XLOOKUP(D1323,'Ubigeo Departamental'!A:A,'Ubigeo Departamental'!B:B)</f>
        <v>Lima</v>
      </c>
      <c r="F1323" t="str" cm="1">
        <f t="array" ref="F1323">IFERROR(IF(INDEX('CENEPRED DISTRITAL'!$B:$XFD,
            _xlfn.XMATCH($F$1,'CENEPRED DISTRITAL'!$A:$A,0),
            _xlfn.XMATCH(A1323,'CENEPRED DISTRITAL'!$B$1:$XFD$1,0)
        )&lt;&gt;"",        "CON COBERTURA CENEPRED",        "SIN COBERTURA CENEPRED"    ),    "SIN COBERTURA CENEPRED")</f>
        <v>CON COBERTURA CENEPRED</v>
      </c>
      <c r="G1323" t="str" cm="1">
        <f t="array" ref="G1323">IFERROR(
    IF(
        INDEX(
            'CENEPRED DISTRITAL'!$B:$XFD,
            _xlfn.XMATCH($G$1,'CENEPRED DISTRITAL'!$A:$A,0),
            _xlfn.XMATCH(A1323,'CENEPRED DISTRITAL'!$B$1:$XFD$1,0)
        )&lt;&gt;"",
        "CON COBERTURA CENEPRED",
        "SIN COBERTURA CENEPRED"
    ),
    "SIN COBERTURA CENEPRED"
)</f>
        <v>CON COBERTURA CENEPRED</v>
      </c>
      <c r="H1323" t="str" cm="1">
        <f t="array" ref="H1323">IFERROR(
    IF(
        INDEX(
            'CENEPRED DISTRITAL'!$B:$XFD,
            _xlfn.XMATCH($H$1,'CENEPRED DISTRITAL'!$A:$A,0),
            _xlfn.XMATCH(A1323,'CENEPRED DISTRITAL'!$B$1:$XFD$1,0)
        )&lt;&gt;"",
        "CON COBERTURA CENEPRED",
        "SIN COBERTURA CENEPRED"
    ),
    "SIN COBERTURA CENEPRED"
)</f>
        <v>SIN COBERTURA CENEPRED</v>
      </c>
    </row>
    <row r="1324" spans="1:8" x14ac:dyDescent="0.35">
      <c r="A1324" s="359">
        <v>150143</v>
      </c>
      <c r="B1324" t="s">
        <v>37006</v>
      </c>
      <c r="C1324">
        <v>1501</v>
      </c>
      <c r="D1324">
        <v>15</v>
      </c>
      <c r="E1324" t="str">
        <f>_xlfn.XLOOKUP(D1324,'Ubigeo Departamental'!A:A,'Ubigeo Departamental'!B:B)</f>
        <v>Lima</v>
      </c>
      <c r="F1324" t="str" cm="1">
        <f t="array" ref="F1324">IFERROR(IF(INDEX('CENEPRED DISTRITAL'!$B:$XFD,
            _xlfn.XMATCH($F$1,'CENEPRED DISTRITAL'!$A:$A,0),
            _xlfn.XMATCH(A1324,'CENEPRED DISTRITAL'!$B$1:$XFD$1,0)
        )&lt;&gt;"",        "CON COBERTURA CENEPRED",        "SIN COBERTURA CENEPRED"    ),    "SIN COBERTURA CENEPRED")</f>
        <v>CON COBERTURA CENEPRED</v>
      </c>
      <c r="G1324" t="str" cm="1">
        <f t="array" ref="G1324">IFERROR(
    IF(
        INDEX(
            'CENEPRED DISTRITAL'!$B:$XFD,
            _xlfn.XMATCH($G$1,'CENEPRED DISTRITAL'!$A:$A,0),
            _xlfn.XMATCH(A1324,'CENEPRED DISTRITAL'!$B$1:$XFD$1,0)
        )&lt;&gt;"",
        "CON COBERTURA CENEPRED",
        "SIN COBERTURA CENEPRED"
    ),
    "SIN COBERTURA CENEPRED"
)</f>
        <v>CON COBERTURA CENEPRED</v>
      </c>
      <c r="H1324" t="str" cm="1">
        <f t="array" ref="H1324">IFERROR(
    IF(
        INDEX(
            'CENEPRED DISTRITAL'!$B:$XFD,
            _xlfn.XMATCH($H$1,'CENEPRED DISTRITAL'!$A:$A,0),
            _xlfn.XMATCH(A1324,'CENEPRED DISTRITAL'!$B$1:$XFD$1,0)
        )&lt;&gt;"",
        "CON COBERTURA CENEPRED",
        "SIN COBERTURA CENEPRED"
    ),
    "SIN COBERTURA CENEPRED"
)</f>
        <v>SIN COBERTURA CENEPRED</v>
      </c>
    </row>
    <row r="1325" spans="1:8" x14ac:dyDescent="0.35">
      <c r="A1325" s="359">
        <v>150201</v>
      </c>
      <c r="B1325" t="s">
        <v>31707</v>
      </c>
      <c r="C1325">
        <v>1502</v>
      </c>
      <c r="D1325">
        <v>15</v>
      </c>
      <c r="E1325" t="str">
        <f>_xlfn.XLOOKUP(D1325,'Ubigeo Departamental'!A:A,'Ubigeo Departamental'!B:B)</f>
        <v>Lima</v>
      </c>
      <c r="F1325" t="str" cm="1">
        <f t="array" ref="F1325">IFERROR(IF(INDEX('CENEPRED DISTRITAL'!$B:$XFD,
            _xlfn.XMATCH($F$1,'CENEPRED DISTRITAL'!$A:$A,0),
            _xlfn.XMATCH(A1325,'CENEPRED DISTRITAL'!$B$1:$XFD$1,0)
        )&lt;&gt;"",        "CON COBERTURA CENEPRED",        "SIN COBERTURA CENEPRED"    ),    "SIN COBERTURA CENEPRED")</f>
        <v>CON COBERTURA CENEPRED</v>
      </c>
      <c r="G1325" t="str" cm="1">
        <f t="array" ref="G1325">IFERROR(
    IF(
        INDEX(
            'CENEPRED DISTRITAL'!$B:$XFD,
            _xlfn.XMATCH($G$1,'CENEPRED DISTRITAL'!$A:$A,0),
            _xlfn.XMATCH(A1325,'CENEPRED DISTRITAL'!$B$1:$XFD$1,0)
        )&lt;&gt;"",
        "CON COBERTURA CENEPRED",
        "SIN COBERTURA CENEPRED"
    ),
    "SIN COBERTURA CENEPRED"
)</f>
        <v>CON COBERTURA CENEPRED</v>
      </c>
      <c r="H1325" t="str" cm="1">
        <f t="array" ref="H1325">IFERROR(
    IF(
        INDEX(
            'CENEPRED DISTRITAL'!$B:$XFD,
            _xlfn.XMATCH($H$1,'CENEPRED DISTRITAL'!$A:$A,0),
            _xlfn.XMATCH(A1325,'CENEPRED DISTRITAL'!$B$1:$XFD$1,0)
        )&lt;&gt;"",
        "CON COBERTURA CENEPRED",
        "SIN COBERTURA CENEPRED"
    ),
    "SIN COBERTURA CENEPRED"
)</f>
        <v>SIN COBERTURA CENEPRED</v>
      </c>
    </row>
    <row r="1326" spans="1:8" x14ac:dyDescent="0.35">
      <c r="A1326" s="359">
        <v>150202</v>
      </c>
      <c r="B1326" t="s">
        <v>32271</v>
      </c>
      <c r="C1326">
        <v>1502</v>
      </c>
      <c r="D1326">
        <v>15</v>
      </c>
      <c r="E1326" t="str">
        <f>_xlfn.XLOOKUP(D1326,'Ubigeo Departamental'!A:A,'Ubigeo Departamental'!B:B)</f>
        <v>Lima</v>
      </c>
      <c r="F1326" t="str" cm="1">
        <f t="array" ref="F1326">IFERROR(IF(INDEX('CENEPRED DISTRITAL'!$B:$XFD,
            _xlfn.XMATCH($F$1,'CENEPRED DISTRITAL'!$A:$A,0),
            _xlfn.XMATCH(A1326,'CENEPRED DISTRITAL'!$B$1:$XFD$1,0)
        )&lt;&gt;"",        "CON COBERTURA CENEPRED",        "SIN COBERTURA CENEPRED"    ),    "SIN COBERTURA CENEPRED")</f>
        <v>SIN COBERTURA CENEPRED</v>
      </c>
      <c r="G1326" t="str" cm="1">
        <f t="array" ref="G1326">IFERROR(
    IF(
        INDEX(
            'CENEPRED DISTRITAL'!$B:$XFD,
            _xlfn.XMATCH($G$1,'CENEPRED DISTRITAL'!$A:$A,0),
            _xlfn.XMATCH(A1326,'CENEPRED DISTRITAL'!$B$1:$XFD$1,0)
        )&lt;&gt;"",
        "CON COBERTURA CENEPRED",
        "SIN COBERTURA CENEPRED"
    ),
    "SIN COBERTURA CENEPRED"
)</f>
        <v>SIN COBERTURA CENEPRED</v>
      </c>
      <c r="H1326" t="str" cm="1">
        <f t="array" ref="H1326">IFERROR(
    IF(
        INDEX(
            'CENEPRED DISTRITAL'!$B:$XFD,
            _xlfn.XMATCH($H$1,'CENEPRED DISTRITAL'!$A:$A,0),
            _xlfn.XMATCH(A1326,'CENEPRED DISTRITAL'!$B$1:$XFD$1,0)
        )&lt;&gt;"",
        "CON COBERTURA CENEPRED",
        "SIN COBERTURA CENEPRED"
    ),
    "SIN COBERTURA CENEPRED"
)</f>
        <v>SIN COBERTURA CENEPRED</v>
      </c>
    </row>
    <row r="1327" spans="1:8" x14ac:dyDescent="0.35">
      <c r="A1327" s="359">
        <v>150203</v>
      </c>
      <c r="B1327" t="s">
        <v>31714</v>
      </c>
      <c r="C1327">
        <v>1502</v>
      </c>
      <c r="D1327">
        <v>15</v>
      </c>
      <c r="E1327" t="str">
        <f>_xlfn.XLOOKUP(D1327,'Ubigeo Departamental'!A:A,'Ubigeo Departamental'!B:B)</f>
        <v>Lima</v>
      </c>
      <c r="F1327" t="str" cm="1">
        <f t="array" ref="F1327">IFERROR(IF(INDEX('CENEPRED DISTRITAL'!$B:$XFD,
            _xlfn.XMATCH($F$1,'CENEPRED DISTRITAL'!$A:$A,0),
            _xlfn.XMATCH(A1327,'CENEPRED DISTRITAL'!$B$1:$XFD$1,0)
        )&lt;&gt;"",        "CON COBERTURA CENEPRED",        "SIN COBERTURA CENEPRED"    ),    "SIN COBERTURA CENEPRED")</f>
        <v>CON COBERTURA CENEPRED</v>
      </c>
      <c r="G1327" t="str" cm="1">
        <f t="array" ref="G1327">IFERROR(
    IF(
        INDEX(
            'CENEPRED DISTRITAL'!$B:$XFD,
            _xlfn.XMATCH($G$1,'CENEPRED DISTRITAL'!$A:$A,0),
            _xlfn.XMATCH(A1327,'CENEPRED DISTRITAL'!$B$1:$XFD$1,0)
        )&lt;&gt;"",
        "CON COBERTURA CENEPRED",
        "SIN COBERTURA CENEPRED"
    ),
    "SIN COBERTURA CENEPRED"
)</f>
        <v>CON COBERTURA CENEPRED</v>
      </c>
      <c r="H1327" t="str" cm="1">
        <f t="array" ref="H1327">IFERROR(
    IF(
        INDEX(
            'CENEPRED DISTRITAL'!$B:$XFD,
            _xlfn.XMATCH($H$1,'CENEPRED DISTRITAL'!$A:$A,0),
            _xlfn.XMATCH(A1327,'CENEPRED DISTRITAL'!$B$1:$XFD$1,0)
        )&lt;&gt;"",
        "CON COBERTURA CENEPRED",
        "SIN COBERTURA CENEPRED"
    ),
    "SIN COBERTURA CENEPRED"
)</f>
        <v>SIN COBERTURA CENEPRED</v>
      </c>
    </row>
    <row r="1328" spans="1:8" x14ac:dyDescent="0.35">
      <c r="A1328" s="359">
        <v>150204</v>
      </c>
      <c r="B1328" t="s">
        <v>31715</v>
      </c>
      <c r="C1328">
        <v>1502</v>
      </c>
      <c r="D1328">
        <v>15</v>
      </c>
      <c r="E1328" t="str">
        <f>_xlfn.XLOOKUP(D1328,'Ubigeo Departamental'!A:A,'Ubigeo Departamental'!B:B)</f>
        <v>Lima</v>
      </c>
      <c r="F1328" t="str" cm="1">
        <f t="array" ref="F1328">IFERROR(IF(INDEX('CENEPRED DISTRITAL'!$B:$XFD,
            _xlfn.XMATCH($F$1,'CENEPRED DISTRITAL'!$A:$A,0),
            _xlfn.XMATCH(A1328,'CENEPRED DISTRITAL'!$B$1:$XFD$1,0)
        )&lt;&gt;"",        "CON COBERTURA CENEPRED",        "SIN COBERTURA CENEPRED"    ),    "SIN COBERTURA CENEPRED")</f>
        <v>CON COBERTURA CENEPRED</v>
      </c>
      <c r="G1328" t="str" cm="1">
        <f t="array" ref="G1328">IFERROR(
    IF(
        INDEX(
            'CENEPRED DISTRITAL'!$B:$XFD,
            _xlfn.XMATCH($G$1,'CENEPRED DISTRITAL'!$A:$A,0),
            _xlfn.XMATCH(A1328,'CENEPRED DISTRITAL'!$B$1:$XFD$1,0)
        )&lt;&gt;"",
        "CON COBERTURA CENEPRED",
        "SIN COBERTURA CENEPRED"
    ),
    "SIN COBERTURA CENEPRED"
)</f>
        <v>CON COBERTURA CENEPRED</v>
      </c>
      <c r="H1328" t="str" cm="1">
        <f t="array" ref="H1328">IFERROR(
    IF(
        INDEX(
            'CENEPRED DISTRITAL'!$B:$XFD,
            _xlfn.XMATCH($H$1,'CENEPRED DISTRITAL'!$A:$A,0),
            _xlfn.XMATCH(A1328,'CENEPRED DISTRITAL'!$B$1:$XFD$1,0)
        )&lt;&gt;"",
        "CON COBERTURA CENEPRED",
        "SIN COBERTURA CENEPRED"
    ),
    "SIN COBERTURA CENEPRED"
)</f>
        <v>SIN COBERTURA CENEPRED</v>
      </c>
    </row>
    <row r="1329" spans="1:8" x14ac:dyDescent="0.35">
      <c r="A1329" s="359">
        <v>150205</v>
      </c>
      <c r="B1329" t="s">
        <v>31716</v>
      </c>
      <c r="C1329">
        <v>1502</v>
      </c>
      <c r="D1329">
        <v>15</v>
      </c>
      <c r="E1329" t="str">
        <f>_xlfn.XLOOKUP(D1329,'Ubigeo Departamental'!A:A,'Ubigeo Departamental'!B:B)</f>
        <v>Lima</v>
      </c>
      <c r="F1329" t="str" cm="1">
        <f t="array" ref="F1329">IFERROR(IF(INDEX('CENEPRED DISTRITAL'!$B:$XFD,
            _xlfn.XMATCH($F$1,'CENEPRED DISTRITAL'!$A:$A,0),
            _xlfn.XMATCH(A1329,'CENEPRED DISTRITAL'!$B$1:$XFD$1,0)
        )&lt;&gt;"",        "CON COBERTURA CENEPRED",        "SIN COBERTURA CENEPRED"    ),    "SIN COBERTURA CENEPRED")</f>
        <v>CON COBERTURA CENEPRED</v>
      </c>
      <c r="G1329" t="str" cm="1">
        <f t="array" ref="G1329">IFERROR(
    IF(
        INDEX(
            'CENEPRED DISTRITAL'!$B:$XFD,
            _xlfn.XMATCH($G$1,'CENEPRED DISTRITAL'!$A:$A,0),
            _xlfn.XMATCH(A1329,'CENEPRED DISTRITAL'!$B$1:$XFD$1,0)
        )&lt;&gt;"",
        "CON COBERTURA CENEPRED",
        "SIN COBERTURA CENEPRED"
    ),
    "SIN COBERTURA CENEPRED"
)</f>
        <v>CON COBERTURA CENEPRED</v>
      </c>
      <c r="H1329" t="str" cm="1">
        <f t="array" ref="H1329">IFERROR(
    IF(
        INDEX(
            'CENEPRED DISTRITAL'!$B:$XFD,
            _xlfn.XMATCH($H$1,'CENEPRED DISTRITAL'!$A:$A,0),
            _xlfn.XMATCH(A1329,'CENEPRED DISTRITAL'!$B$1:$XFD$1,0)
        )&lt;&gt;"",
        "CON COBERTURA CENEPRED",
        "SIN COBERTURA CENEPRED"
    ),
    "SIN COBERTURA CENEPRED"
)</f>
        <v>SIN COBERTURA CENEPRED</v>
      </c>
    </row>
    <row r="1330" spans="1:8" x14ac:dyDescent="0.35">
      <c r="A1330" s="359">
        <v>150301</v>
      </c>
      <c r="B1330" t="s">
        <v>34668</v>
      </c>
      <c r="C1330">
        <v>1503</v>
      </c>
      <c r="D1330">
        <v>15</v>
      </c>
      <c r="E1330" t="str">
        <f>_xlfn.XLOOKUP(D1330,'Ubigeo Departamental'!A:A,'Ubigeo Departamental'!B:B)</f>
        <v>Lima</v>
      </c>
      <c r="F1330" t="str" cm="1">
        <f t="array" ref="F1330">IFERROR(IF(INDEX('CENEPRED DISTRITAL'!$B:$XFD,
            _xlfn.XMATCH($F$1,'CENEPRED DISTRITAL'!$A:$A,0),
            _xlfn.XMATCH(A1330,'CENEPRED DISTRITAL'!$B$1:$XFD$1,0)
        )&lt;&gt;"",        "CON COBERTURA CENEPRED",        "SIN COBERTURA CENEPRED"    ),    "SIN COBERTURA CENEPRED")</f>
        <v>SIN COBERTURA CENEPRED</v>
      </c>
      <c r="G1330" t="str" cm="1">
        <f t="array" ref="G1330">IFERROR(
    IF(
        INDEX(
            'CENEPRED DISTRITAL'!$B:$XFD,
            _xlfn.XMATCH($G$1,'CENEPRED DISTRITAL'!$A:$A,0),
            _xlfn.XMATCH(A1330,'CENEPRED DISTRITAL'!$B$1:$XFD$1,0)
        )&lt;&gt;"",
        "CON COBERTURA CENEPRED",
        "SIN COBERTURA CENEPRED"
    ),
    "SIN COBERTURA CENEPRED"
)</f>
        <v>SIN COBERTURA CENEPRED</v>
      </c>
      <c r="H1330" t="str" cm="1">
        <f t="array" ref="H1330">IFERROR(
    IF(
        INDEX(
            'CENEPRED DISTRITAL'!$B:$XFD,
            _xlfn.XMATCH($H$1,'CENEPRED DISTRITAL'!$A:$A,0),
            _xlfn.XMATCH(A1330,'CENEPRED DISTRITAL'!$B$1:$XFD$1,0)
        )&lt;&gt;"",
        "CON COBERTURA CENEPRED",
        "SIN COBERTURA CENEPRED"
    ),
    "SIN COBERTURA CENEPRED"
)</f>
        <v>SIN COBERTURA CENEPRED</v>
      </c>
    </row>
    <row r="1331" spans="1:8" x14ac:dyDescent="0.35">
      <c r="A1331" s="359">
        <v>150302</v>
      </c>
      <c r="B1331" t="s">
        <v>34669</v>
      </c>
      <c r="C1331">
        <v>1503</v>
      </c>
      <c r="D1331">
        <v>15</v>
      </c>
      <c r="E1331" t="str">
        <f>_xlfn.XLOOKUP(D1331,'Ubigeo Departamental'!A:A,'Ubigeo Departamental'!B:B)</f>
        <v>Lima</v>
      </c>
      <c r="F1331" t="str" cm="1">
        <f t="array" ref="F1331">IFERROR(IF(INDEX('CENEPRED DISTRITAL'!$B:$XFD,
            _xlfn.XMATCH($F$1,'CENEPRED DISTRITAL'!$A:$A,0),
            _xlfn.XMATCH(A1331,'CENEPRED DISTRITAL'!$B$1:$XFD$1,0)
        )&lt;&gt;"",        "CON COBERTURA CENEPRED",        "SIN COBERTURA CENEPRED"    ),    "SIN COBERTURA CENEPRED")</f>
        <v>SIN COBERTURA CENEPRED</v>
      </c>
      <c r="G1331" t="str" cm="1">
        <f t="array" ref="G1331">IFERROR(
    IF(
        INDEX(
            'CENEPRED DISTRITAL'!$B:$XFD,
            _xlfn.XMATCH($G$1,'CENEPRED DISTRITAL'!$A:$A,0),
            _xlfn.XMATCH(A1331,'CENEPRED DISTRITAL'!$B$1:$XFD$1,0)
        )&lt;&gt;"",
        "CON COBERTURA CENEPRED",
        "SIN COBERTURA CENEPRED"
    ),
    "SIN COBERTURA CENEPRED"
)</f>
        <v>SIN COBERTURA CENEPRED</v>
      </c>
      <c r="H1331" t="str" cm="1">
        <f t="array" ref="H1331">IFERROR(
    IF(
        INDEX(
            'CENEPRED DISTRITAL'!$B:$XFD,
            _xlfn.XMATCH($H$1,'CENEPRED DISTRITAL'!$A:$A,0),
            _xlfn.XMATCH(A1331,'CENEPRED DISTRITAL'!$B$1:$XFD$1,0)
        )&lt;&gt;"",
        "CON COBERTURA CENEPRED",
        "SIN COBERTURA CENEPRED"
    ),
    "SIN COBERTURA CENEPRED"
)</f>
        <v>SIN COBERTURA CENEPRED</v>
      </c>
    </row>
    <row r="1332" spans="1:8" x14ac:dyDescent="0.35">
      <c r="A1332" s="359">
        <v>150303</v>
      </c>
      <c r="B1332" t="s">
        <v>34670</v>
      </c>
      <c r="C1332">
        <v>1503</v>
      </c>
      <c r="D1332">
        <v>15</v>
      </c>
      <c r="E1332" t="str">
        <f>_xlfn.XLOOKUP(D1332,'Ubigeo Departamental'!A:A,'Ubigeo Departamental'!B:B)</f>
        <v>Lima</v>
      </c>
      <c r="F1332" t="str" cm="1">
        <f t="array" ref="F1332">IFERROR(IF(INDEX('CENEPRED DISTRITAL'!$B:$XFD,
            _xlfn.XMATCH($F$1,'CENEPRED DISTRITAL'!$A:$A,0),
            _xlfn.XMATCH(A1332,'CENEPRED DISTRITAL'!$B$1:$XFD$1,0)
        )&lt;&gt;"",        "CON COBERTURA CENEPRED",        "SIN COBERTURA CENEPRED"    ),    "SIN COBERTURA CENEPRED")</f>
        <v>SIN COBERTURA CENEPRED</v>
      </c>
      <c r="G1332" t="str" cm="1">
        <f t="array" ref="G1332">IFERROR(
    IF(
        INDEX(
            'CENEPRED DISTRITAL'!$B:$XFD,
            _xlfn.XMATCH($G$1,'CENEPRED DISTRITAL'!$A:$A,0),
            _xlfn.XMATCH(A1332,'CENEPRED DISTRITAL'!$B$1:$XFD$1,0)
        )&lt;&gt;"",
        "CON COBERTURA CENEPRED",
        "SIN COBERTURA CENEPRED"
    ),
    "SIN COBERTURA CENEPRED"
)</f>
        <v>SIN COBERTURA CENEPRED</v>
      </c>
      <c r="H1332" t="str" cm="1">
        <f t="array" ref="H1332">IFERROR(
    IF(
        INDEX(
            'CENEPRED DISTRITAL'!$B:$XFD,
            _xlfn.XMATCH($H$1,'CENEPRED DISTRITAL'!$A:$A,0),
            _xlfn.XMATCH(A1332,'CENEPRED DISTRITAL'!$B$1:$XFD$1,0)
        )&lt;&gt;"",
        "CON COBERTURA CENEPRED",
        "SIN COBERTURA CENEPRED"
    ),
    "SIN COBERTURA CENEPRED"
)</f>
        <v>SIN COBERTURA CENEPRED</v>
      </c>
    </row>
    <row r="1333" spans="1:8" x14ac:dyDescent="0.35">
      <c r="A1333" s="359">
        <v>150304</v>
      </c>
      <c r="B1333" t="s">
        <v>34671</v>
      </c>
      <c r="C1333">
        <v>1503</v>
      </c>
      <c r="D1333">
        <v>15</v>
      </c>
      <c r="E1333" t="str">
        <f>_xlfn.XLOOKUP(D1333,'Ubigeo Departamental'!A:A,'Ubigeo Departamental'!B:B)</f>
        <v>Lima</v>
      </c>
      <c r="F1333" t="str" cm="1">
        <f t="array" ref="F1333">IFERROR(IF(INDEX('CENEPRED DISTRITAL'!$B:$XFD,
            _xlfn.XMATCH($F$1,'CENEPRED DISTRITAL'!$A:$A,0),
            _xlfn.XMATCH(A1333,'CENEPRED DISTRITAL'!$B$1:$XFD$1,0)
        )&lt;&gt;"",        "CON COBERTURA CENEPRED",        "SIN COBERTURA CENEPRED"    ),    "SIN COBERTURA CENEPRED")</f>
        <v>SIN COBERTURA CENEPRED</v>
      </c>
      <c r="G1333" t="str" cm="1">
        <f t="array" ref="G1333">IFERROR(
    IF(
        INDEX(
            'CENEPRED DISTRITAL'!$B:$XFD,
            _xlfn.XMATCH($G$1,'CENEPRED DISTRITAL'!$A:$A,0),
            _xlfn.XMATCH(A1333,'CENEPRED DISTRITAL'!$B$1:$XFD$1,0)
        )&lt;&gt;"",
        "CON COBERTURA CENEPRED",
        "SIN COBERTURA CENEPRED"
    ),
    "SIN COBERTURA CENEPRED"
)</f>
        <v>SIN COBERTURA CENEPRED</v>
      </c>
      <c r="H1333" t="str" cm="1">
        <f t="array" ref="H1333">IFERROR(
    IF(
        INDEX(
            'CENEPRED DISTRITAL'!$B:$XFD,
            _xlfn.XMATCH($H$1,'CENEPRED DISTRITAL'!$A:$A,0),
            _xlfn.XMATCH(A1333,'CENEPRED DISTRITAL'!$B$1:$XFD$1,0)
        )&lt;&gt;"",
        "CON COBERTURA CENEPRED",
        "SIN COBERTURA CENEPRED"
    ),
    "SIN COBERTURA CENEPRED"
)</f>
        <v>SIN COBERTURA CENEPRED</v>
      </c>
    </row>
    <row r="1334" spans="1:8" x14ac:dyDescent="0.35">
      <c r="A1334" s="359">
        <v>150305</v>
      </c>
      <c r="B1334" t="s">
        <v>34672</v>
      </c>
      <c r="C1334">
        <v>1503</v>
      </c>
      <c r="D1334">
        <v>15</v>
      </c>
      <c r="E1334" t="str">
        <f>_xlfn.XLOOKUP(D1334,'Ubigeo Departamental'!A:A,'Ubigeo Departamental'!B:B)</f>
        <v>Lima</v>
      </c>
      <c r="F1334" t="str" cm="1">
        <f t="array" ref="F1334">IFERROR(IF(INDEX('CENEPRED DISTRITAL'!$B:$XFD,
            _xlfn.XMATCH($F$1,'CENEPRED DISTRITAL'!$A:$A,0),
            _xlfn.XMATCH(A1334,'CENEPRED DISTRITAL'!$B$1:$XFD$1,0)
        )&lt;&gt;"",        "CON COBERTURA CENEPRED",        "SIN COBERTURA CENEPRED"    ),    "SIN COBERTURA CENEPRED")</f>
        <v>SIN COBERTURA CENEPRED</v>
      </c>
      <c r="G1334" t="str" cm="1">
        <f t="array" ref="G1334">IFERROR(
    IF(
        INDEX(
            'CENEPRED DISTRITAL'!$B:$XFD,
            _xlfn.XMATCH($G$1,'CENEPRED DISTRITAL'!$A:$A,0),
            _xlfn.XMATCH(A1334,'CENEPRED DISTRITAL'!$B$1:$XFD$1,0)
        )&lt;&gt;"",
        "CON COBERTURA CENEPRED",
        "SIN COBERTURA CENEPRED"
    ),
    "SIN COBERTURA CENEPRED"
)</f>
        <v>SIN COBERTURA CENEPRED</v>
      </c>
      <c r="H1334" t="str" cm="1">
        <f t="array" ref="H1334">IFERROR(
    IF(
        INDEX(
            'CENEPRED DISTRITAL'!$B:$XFD,
            _xlfn.XMATCH($H$1,'CENEPRED DISTRITAL'!$A:$A,0),
            _xlfn.XMATCH(A1334,'CENEPRED DISTRITAL'!$B$1:$XFD$1,0)
        )&lt;&gt;"",
        "CON COBERTURA CENEPRED",
        "SIN COBERTURA CENEPRED"
    ),
    "SIN COBERTURA CENEPRED"
)</f>
        <v>SIN COBERTURA CENEPRED</v>
      </c>
    </row>
    <row r="1335" spans="1:8" x14ac:dyDescent="0.35">
      <c r="A1335" s="359">
        <v>150401</v>
      </c>
      <c r="B1335" t="s">
        <v>31708</v>
      </c>
      <c r="C1335">
        <v>1504</v>
      </c>
      <c r="D1335">
        <v>15</v>
      </c>
      <c r="E1335" t="str">
        <f>_xlfn.XLOOKUP(D1335,'Ubigeo Departamental'!A:A,'Ubigeo Departamental'!B:B)</f>
        <v>Lima</v>
      </c>
      <c r="F1335" t="str" cm="1">
        <f t="array" ref="F1335">IFERROR(IF(INDEX('CENEPRED DISTRITAL'!$B:$XFD,
            _xlfn.XMATCH($F$1,'CENEPRED DISTRITAL'!$A:$A,0),
            _xlfn.XMATCH(A1335,'CENEPRED DISTRITAL'!$B$1:$XFD$1,0)
        )&lt;&gt;"",        "CON COBERTURA CENEPRED",        "SIN COBERTURA CENEPRED"    ),    "SIN COBERTURA CENEPRED")</f>
        <v>CON COBERTURA CENEPRED</v>
      </c>
      <c r="G1335" t="str" cm="1">
        <f t="array" ref="G1335">IFERROR(
    IF(
        INDEX(
            'CENEPRED DISTRITAL'!$B:$XFD,
            _xlfn.XMATCH($G$1,'CENEPRED DISTRITAL'!$A:$A,0),
            _xlfn.XMATCH(A1335,'CENEPRED DISTRITAL'!$B$1:$XFD$1,0)
        )&lt;&gt;"",
        "CON COBERTURA CENEPRED",
        "SIN COBERTURA CENEPRED"
    ),
    "SIN COBERTURA CENEPRED"
)</f>
        <v>CON COBERTURA CENEPRED</v>
      </c>
      <c r="H1335" t="str" cm="1">
        <f t="array" ref="H1335">IFERROR(
    IF(
        INDEX(
            'CENEPRED DISTRITAL'!$B:$XFD,
            _xlfn.XMATCH($H$1,'CENEPRED DISTRITAL'!$A:$A,0),
            _xlfn.XMATCH(A1335,'CENEPRED DISTRITAL'!$B$1:$XFD$1,0)
        )&lt;&gt;"",
        "CON COBERTURA CENEPRED",
        "SIN COBERTURA CENEPRED"
    ),
    "SIN COBERTURA CENEPRED"
)</f>
        <v>CON COBERTURA CENEPRED</v>
      </c>
    </row>
    <row r="1336" spans="1:8" x14ac:dyDescent="0.35">
      <c r="A1336" s="359">
        <v>150402</v>
      </c>
      <c r="B1336" t="s">
        <v>32290</v>
      </c>
      <c r="C1336">
        <v>1504</v>
      </c>
      <c r="D1336">
        <v>15</v>
      </c>
      <c r="E1336" t="str">
        <f>_xlfn.XLOOKUP(D1336,'Ubigeo Departamental'!A:A,'Ubigeo Departamental'!B:B)</f>
        <v>Lima</v>
      </c>
      <c r="F1336" t="str" cm="1">
        <f t="array" ref="F1336">IFERROR(IF(INDEX('CENEPRED DISTRITAL'!$B:$XFD,
            _xlfn.XMATCH($F$1,'CENEPRED DISTRITAL'!$A:$A,0),
            _xlfn.XMATCH(A1336,'CENEPRED DISTRITAL'!$B$1:$XFD$1,0)
        )&lt;&gt;"",        "CON COBERTURA CENEPRED",        "SIN COBERTURA CENEPRED"    ),    "SIN COBERTURA CENEPRED")</f>
        <v>SIN COBERTURA CENEPRED</v>
      </c>
      <c r="G1336" t="str" cm="1">
        <f t="array" ref="G1336">IFERROR(
    IF(
        INDEX(
            'CENEPRED DISTRITAL'!$B:$XFD,
            _xlfn.XMATCH($G$1,'CENEPRED DISTRITAL'!$A:$A,0),
            _xlfn.XMATCH(A1336,'CENEPRED DISTRITAL'!$B$1:$XFD$1,0)
        )&lt;&gt;"",
        "CON COBERTURA CENEPRED",
        "SIN COBERTURA CENEPRED"
    ),
    "SIN COBERTURA CENEPRED"
)</f>
        <v>SIN COBERTURA CENEPRED</v>
      </c>
      <c r="H1336" t="str" cm="1">
        <f t="array" ref="H1336">IFERROR(
    IF(
        INDEX(
            'CENEPRED DISTRITAL'!$B:$XFD,
            _xlfn.XMATCH($H$1,'CENEPRED DISTRITAL'!$A:$A,0),
            _xlfn.XMATCH(A1336,'CENEPRED DISTRITAL'!$B$1:$XFD$1,0)
        )&lt;&gt;"",
        "CON COBERTURA CENEPRED",
        "SIN COBERTURA CENEPRED"
    ),
    "SIN COBERTURA CENEPRED"
)</f>
        <v>SIN COBERTURA CENEPRED</v>
      </c>
    </row>
    <row r="1337" spans="1:8" x14ac:dyDescent="0.35">
      <c r="A1337" s="359">
        <v>150403</v>
      </c>
      <c r="B1337" t="s">
        <v>31717</v>
      </c>
      <c r="C1337">
        <v>1504</v>
      </c>
      <c r="D1337">
        <v>15</v>
      </c>
      <c r="E1337" t="str">
        <f>_xlfn.XLOOKUP(D1337,'Ubigeo Departamental'!A:A,'Ubigeo Departamental'!B:B)</f>
        <v>Lima</v>
      </c>
      <c r="F1337" t="str" cm="1">
        <f t="array" ref="F1337">IFERROR(IF(INDEX('CENEPRED DISTRITAL'!$B:$XFD,
            _xlfn.XMATCH($F$1,'CENEPRED DISTRITAL'!$A:$A,0),
            _xlfn.XMATCH(A1337,'CENEPRED DISTRITAL'!$B$1:$XFD$1,0)
        )&lt;&gt;"",        "CON COBERTURA CENEPRED",        "SIN COBERTURA CENEPRED"    ),    "SIN COBERTURA CENEPRED")</f>
        <v>CON COBERTURA CENEPRED</v>
      </c>
      <c r="G1337" t="str" cm="1">
        <f t="array" ref="G1337">IFERROR(
    IF(
        INDEX(
            'CENEPRED DISTRITAL'!$B:$XFD,
            _xlfn.XMATCH($G$1,'CENEPRED DISTRITAL'!$A:$A,0),
            _xlfn.XMATCH(A1337,'CENEPRED DISTRITAL'!$B$1:$XFD$1,0)
        )&lt;&gt;"",
        "CON COBERTURA CENEPRED",
        "SIN COBERTURA CENEPRED"
    ),
    "SIN COBERTURA CENEPRED"
)</f>
        <v>CON COBERTURA CENEPRED</v>
      </c>
      <c r="H1337" t="str" cm="1">
        <f t="array" ref="H1337">IFERROR(
    IF(
        INDEX(
            'CENEPRED DISTRITAL'!$B:$XFD,
            _xlfn.XMATCH($H$1,'CENEPRED DISTRITAL'!$A:$A,0),
            _xlfn.XMATCH(A1337,'CENEPRED DISTRITAL'!$B$1:$XFD$1,0)
        )&lt;&gt;"",
        "CON COBERTURA CENEPRED",
        "SIN COBERTURA CENEPRED"
    ),
    "SIN COBERTURA CENEPRED"
)</f>
        <v>CON COBERTURA CENEPRED</v>
      </c>
    </row>
    <row r="1338" spans="1:8" x14ac:dyDescent="0.35">
      <c r="A1338" s="359">
        <v>150404</v>
      </c>
      <c r="B1338" t="s">
        <v>31718</v>
      </c>
      <c r="C1338">
        <v>1504</v>
      </c>
      <c r="D1338">
        <v>15</v>
      </c>
      <c r="E1338" t="str">
        <f>_xlfn.XLOOKUP(D1338,'Ubigeo Departamental'!A:A,'Ubigeo Departamental'!B:B)</f>
        <v>Lima</v>
      </c>
      <c r="F1338" t="str" cm="1">
        <f t="array" ref="F1338">IFERROR(IF(INDEX('CENEPRED DISTRITAL'!$B:$XFD,
            _xlfn.XMATCH($F$1,'CENEPRED DISTRITAL'!$A:$A,0),
            _xlfn.XMATCH(A1338,'CENEPRED DISTRITAL'!$B$1:$XFD$1,0)
        )&lt;&gt;"",        "CON COBERTURA CENEPRED",        "SIN COBERTURA CENEPRED"    ),    "SIN COBERTURA CENEPRED")</f>
        <v>CON COBERTURA CENEPRED</v>
      </c>
      <c r="G1338" t="str" cm="1">
        <f t="array" ref="G1338">IFERROR(
    IF(
        INDEX(
            'CENEPRED DISTRITAL'!$B:$XFD,
            _xlfn.XMATCH($G$1,'CENEPRED DISTRITAL'!$A:$A,0),
            _xlfn.XMATCH(A1338,'CENEPRED DISTRITAL'!$B$1:$XFD$1,0)
        )&lt;&gt;"",
        "CON COBERTURA CENEPRED",
        "SIN COBERTURA CENEPRED"
    ),
    "SIN COBERTURA CENEPRED"
)</f>
        <v>CON COBERTURA CENEPRED</v>
      </c>
      <c r="H1338" t="str" cm="1">
        <f t="array" ref="H1338">IFERROR(
    IF(
        INDEX(
            'CENEPRED DISTRITAL'!$B:$XFD,
            _xlfn.XMATCH($H$1,'CENEPRED DISTRITAL'!$A:$A,0),
            _xlfn.XMATCH(A1338,'CENEPRED DISTRITAL'!$B$1:$XFD$1,0)
        )&lt;&gt;"",
        "CON COBERTURA CENEPRED",
        "SIN COBERTURA CENEPRED"
    ),
    "SIN COBERTURA CENEPRED"
)</f>
        <v>CON COBERTURA CENEPRED</v>
      </c>
    </row>
    <row r="1339" spans="1:8" x14ac:dyDescent="0.35">
      <c r="A1339" s="359">
        <v>150405</v>
      </c>
      <c r="B1339" t="s">
        <v>31719</v>
      </c>
      <c r="C1339">
        <v>1504</v>
      </c>
      <c r="D1339">
        <v>15</v>
      </c>
      <c r="E1339" t="str">
        <f>_xlfn.XLOOKUP(D1339,'Ubigeo Departamental'!A:A,'Ubigeo Departamental'!B:B)</f>
        <v>Lima</v>
      </c>
      <c r="F1339" t="str" cm="1">
        <f t="array" ref="F1339">IFERROR(IF(INDEX('CENEPRED DISTRITAL'!$B:$XFD,
            _xlfn.XMATCH($F$1,'CENEPRED DISTRITAL'!$A:$A,0),
            _xlfn.XMATCH(A1339,'CENEPRED DISTRITAL'!$B$1:$XFD$1,0)
        )&lt;&gt;"",        "CON COBERTURA CENEPRED",        "SIN COBERTURA CENEPRED"    ),    "SIN COBERTURA CENEPRED")</f>
        <v>CON COBERTURA CENEPRED</v>
      </c>
      <c r="G1339" t="str" cm="1">
        <f t="array" ref="G1339">IFERROR(
    IF(
        INDEX(
            'CENEPRED DISTRITAL'!$B:$XFD,
            _xlfn.XMATCH($G$1,'CENEPRED DISTRITAL'!$A:$A,0),
            _xlfn.XMATCH(A1339,'CENEPRED DISTRITAL'!$B$1:$XFD$1,0)
        )&lt;&gt;"",
        "CON COBERTURA CENEPRED",
        "SIN COBERTURA CENEPRED"
    ),
    "SIN COBERTURA CENEPRED"
)</f>
        <v>CON COBERTURA CENEPRED</v>
      </c>
      <c r="H1339" t="str" cm="1">
        <f t="array" ref="H1339">IFERROR(
    IF(
        INDEX(
            'CENEPRED DISTRITAL'!$B:$XFD,
            _xlfn.XMATCH($H$1,'CENEPRED DISTRITAL'!$A:$A,0),
            _xlfn.XMATCH(A1339,'CENEPRED DISTRITAL'!$B$1:$XFD$1,0)
        )&lt;&gt;"",
        "CON COBERTURA CENEPRED",
        "SIN COBERTURA CENEPRED"
    ),
    "SIN COBERTURA CENEPRED"
)</f>
        <v>CON COBERTURA CENEPRED</v>
      </c>
    </row>
    <row r="1340" spans="1:8" x14ac:dyDescent="0.35">
      <c r="A1340" s="359">
        <v>150406</v>
      </c>
      <c r="B1340" t="s">
        <v>31720</v>
      </c>
      <c r="C1340">
        <v>1504</v>
      </c>
      <c r="D1340">
        <v>15</v>
      </c>
      <c r="E1340" t="str">
        <f>_xlfn.XLOOKUP(D1340,'Ubigeo Departamental'!A:A,'Ubigeo Departamental'!B:B)</f>
        <v>Lima</v>
      </c>
      <c r="F1340" t="str" cm="1">
        <f t="array" ref="F1340">IFERROR(IF(INDEX('CENEPRED DISTRITAL'!$B:$XFD,
            _xlfn.XMATCH($F$1,'CENEPRED DISTRITAL'!$A:$A,0),
            _xlfn.XMATCH(A1340,'CENEPRED DISTRITAL'!$B$1:$XFD$1,0)
        )&lt;&gt;"",        "CON COBERTURA CENEPRED",        "SIN COBERTURA CENEPRED"    ),    "SIN COBERTURA CENEPRED")</f>
        <v>CON COBERTURA CENEPRED</v>
      </c>
      <c r="G1340" t="str" cm="1">
        <f t="array" ref="G1340">IFERROR(
    IF(
        INDEX(
            'CENEPRED DISTRITAL'!$B:$XFD,
            _xlfn.XMATCH($G$1,'CENEPRED DISTRITAL'!$A:$A,0),
            _xlfn.XMATCH(A1340,'CENEPRED DISTRITAL'!$B$1:$XFD$1,0)
        )&lt;&gt;"",
        "CON COBERTURA CENEPRED",
        "SIN COBERTURA CENEPRED"
    ),
    "SIN COBERTURA CENEPRED"
)</f>
        <v>CON COBERTURA CENEPRED</v>
      </c>
      <c r="H1340" t="str" cm="1">
        <f t="array" ref="H1340">IFERROR(
    IF(
        INDEX(
            'CENEPRED DISTRITAL'!$B:$XFD,
            _xlfn.XMATCH($H$1,'CENEPRED DISTRITAL'!$A:$A,0),
            _xlfn.XMATCH(A1340,'CENEPRED DISTRITAL'!$B$1:$XFD$1,0)
        )&lt;&gt;"",
        "CON COBERTURA CENEPRED",
        "SIN COBERTURA CENEPRED"
    ),
    "SIN COBERTURA CENEPRED"
)</f>
        <v>CON COBERTURA CENEPRED</v>
      </c>
    </row>
    <row r="1341" spans="1:8" x14ac:dyDescent="0.35">
      <c r="A1341" s="359">
        <v>150407</v>
      </c>
      <c r="B1341" t="s">
        <v>37007</v>
      </c>
      <c r="C1341">
        <v>1504</v>
      </c>
      <c r="D1341">
        <v>15</v>
      </c>
      <c r="E1341" t="str">
        <f>_xlfn.XLOOKUP(D1341,'Ubigeo Departamental'!A:A,'Ubigeo Departamental'!B:B)</f>
        <v>Lima</v>
      </c>
      <c r="F1341" t="str" cm="1">
        <f t="array" ref="F1341">IFERROR(IF(INDEX('CENEPRED DISTRITAL'!$B:$XFD,
            _xlfn.XMATCH($F$1,'CENEPRED DISTRITAL'!$A:$A,0),
            _xlfn.XMATCH(A1341,'CENEPRED DISTRITAL'!$B$1:$XFD$1,0)
        )&lt;&gt;"",        "CON COBERTURA CENEPRED",        "SIN COBERTURA CENEPRED"    ),    "SIN COBERTURA CENEPRED")</f>
        <v>CON COBERTURA CENEPRED</v>
      </c>
      <c r="G1341" t="str" cm="1">
        <f t="array" ref="G1341">IFERROR(
    IF(
        INDEX(
            'CENEPRED DISTRITAL'!$B:$XFD,
            _xlfn.XMATCH($G$1,'CENEPRED DISTRITAL'!$A:$A,0),
            _xlfn.XMATCH(A1341,'CENEPRED DISTRITAL'!$B$1:$XFD$1,0)
        )&lt;&gt;"",
        "CON COBERTURA CENEPRED",
        "SIN COBERTURA CENEPRED"
    ),
    "SIN COBERTURA CENEPRED"
)</f>
        <v>CON COBERTURA CENEPRED</v>
      </c>
      <c r="H1341" t="str" cm="1">
        <f t="array" ref="H1341">IFERROR(
    IF(
        INDEX(
            'CENEPRED DISTRITAL'!$B:$XFD,
            _xlfn.XMATCH($H$1,'CENEPRED DISTRITAL'!$A:$A,0),
            _xlfn.XMATCH(A1341,'CENEPRED DISTRITAL'!$B$1:$XFD$1,0)
        )&lt;&gt;"",
        "CON COBERTURA CENEPRED",
        "SIN COBERTURA CENEPRED"
    ),
    "SIN COBERTURA CENEPRED"
)</f>
        <v>CON COBERTURA CENEPRED</v>
      </c>
    </row>
    <row r="1342" spans="1:8" x14ac:dyDescent="0.35">
      <c r="A1342" s="359">
        <v>150501</v>
      </c>
      <c r="B1342" t="s">
        <v>31722</v>
      </c>
      <c r="C1342">
        <v>1505</v>
      </c>
      <c r="D1342">
        <v>15</v>
      </c>
      <c r="E1342" t="str">
        <f>_xlfn.XLOOKUP(D1342,'Ubigeo Departamental'!A:A,'Ubigeo Departamental'!B:B)</f>
        <v>Lima</v>
      </c>
      <c r="F1342" t="str" cm="1">
        <f t="array" ref="F1342">IFERROR(IF(INDEX('CENEPRED DISTRITAL'!$B:$XFD,
            _xlfn.XMATCH($F$1,'CENEPRED DISTRITAL'!$A:$A,0),
            _xlfn.XMATCH(A1342,'CENEPRED DISTRITAL'!$B$1:$XFD$1,0)
        )&lt;&gt;"",        "CON COBERTURA CENEPRED",        "SIN COBERTURA CENEPRED"    ),    "SIN COBERTURA CENEPRED")</f>
        <v>CON COBERTURA CENEPRED</v>
      </c>
      <c r="G1342" t="str" cm="1">
        <f t="array" ref="G1342">IFERROR(
    IF(
        INDEX(
            'CENEPRED DISTRITAL'!$B:$XFD,
            _xlfn.XMATCH($G$1,'CENEPRED DISTRITAL'!$A:$A,0),
            _xlfn.XMATCH(A1342,'CENEPRED DISTRITAL'!$B$1:$XFD$1,0)
        )&lt;&gt;"",
        "CON COBERTURA CENEPRED",
        "SIN COBERTURA CENEPRED"
    ),
    "SIN COBERTURA CENEPRED"
)</f>
        <v>CON COBERTURA CENEPRED</v>
      </c>
      <c r="H1342" t="str" cm="1">
        <f t="array" ref="H1342">IFERROR(
    IF(
        INDEX(
            'CENEPRED DISTRITAL'!$B:$XFD,
            _xlfn.XMATCH($H$1,'CENEPRED DISTRITAL'!$A:$A,0),
            _xlfn.XMATCH(A1342,'CENEPRED DISTRITAL'!$B$1:$XFD$1,0)
        )&lt;&gt;"",
        "CON COBERTURA CENEPRED",
        "SIN COBERTURA CENEPRED"
    ),
    "SIN COBERTURA CENEPRED"
)</f>
        <v>SIN COBERTURA CENEPRED</v>
      </c>
    </row>
    <row r="1343" spans="1:8" x14ac:dyDescent="0.35">
      <c r="A1343" s="359">
        <v>150502</v>
      </c>
      <c r="B1343" t="s">
        <v>29699</v>
      </c>
      <c r="C1343">
        <v>1505</v>
      </c>
      <c r="D1343">
        <v>15</v>
      </c>
      <c r="E1343" t="str">
        <f>_xlfn.XLOOKUP(D1343,'Ubigeo Departamental'!A:A,'Ubigeo Departamental'!B:B)</f>
        <v>Lima</v>
      </c>
      <c r="F1343" t="str" cm="1">
        <f t="array" ref="F1343">IFERROR(IF(INDEX('CENEPRED DISTRITAL'!$B:$XFD,
            _xlfn.XMATCH($F$1,'CENEPRED DISTRITAL'!$A:$A,0),
            _xlfn.XMATCH(A1343,'CENEPRED DISTRITAL'!$B$1:$XFD$1,0)
        )&lt;&gt;"",        "CON COBERTURA CENEPRED",        "SIN COBERTURA CENEPRED"    ),    "SIN COBERTURA CENEPRED")</f>
        <v>CON COBERTURA CENEPRED</v>
      </c>
      <c r="G1343" t="str" cm="1">
        <f t="array" ref="G1343">IFERROR(
    IF(
        INDEX(
            'CENEPRED DISTRITAL'!$B:$XFD,
            _xlfn.XMATCH($G$1,'CENEPRED DISTRITAL'!$A:$A,0),
            _xlfn.XMATCH(A1343,'CENEPRED DISTRITAL'!$B$1:$XFD$1,0)
        )&lt;&gt;"",
        "CON COBERTURA CENEPRED",
        "SIN COBERTURA CENEPRED"
    ),
    "SIN COBERTURA CENEPRED"
)</f>
        <v>CON COBERTURA CENEPRED</v>
      </c>
      <c r="H1343" t="str" cm="1">
        <f t="array" ref="H1343">IFERROR(
    IF(
        INDEX(
            'CENEPRED DISTRITAL'!$B:$XFD,
            _xlfn.XMATCH($H$1,'CENEPRED DISTRITAL'!$A:$A,0),
            _xlfn.XMATCH(A1343,'CENEPRED DISTRITAL'!$B$1:$XFD$1,0)
        )&lt;&gt;"",
        "CON COBERTURA CENEPRED",
        "SIN COBERTURA CENEPRED"
    ),
    "SIN COBERTURA CENEPRED"
)</f>
        <v>SIN COBERTURA CENEPRED</v>
      </c>
    </row>
    <row r="1344" spans="1:8" x14ac:dyDescent="0.35">
      <c r="A1344" s="359">
        <v>150503</v>
      </c>
      <c r="B1344" t="s">
        <v>34985</v>
      </c>
      <c r="C1344">
        <v>1505</v>
      </c>
      <c r="D1344">
        <v>15</v>
      </c>
      <c r="E1344" t="str">
        <f>_xlfn.XLOOKUP(D1344,'Ubigeo Departamental'!A:A,'Ubigeo Departamental'!B:B)</f>
        <v>Lima</v>
      </c>
      <c r="F1344" t="str" cm="1">
        <f t="array" ref="F1344">IFERROR(IF(INDEX('CENEPRED DISTRITAL'!$B:$XFD,
            _xlfn.XMATCH($F$1,'CENEPRED DISTRITAL'!$A:$A,0),
            _xlfn.XMATCH(A1344,'CENEPRED DISTRITAL'!$B$1:$XFD$1,0)
        )&lt;&gt;"",        "CON COBERTURA CENEPRED",        "SIN COBERTURA CENEPRED"    ),    "SIN COBERTURA CENEPRED")</f>
        <v>SIN COBERTURA CENEPRED</v>
      </c>
      <c r="G1344" t="str" cm="1">
        <f t="array" ref="G1344">IFERROR(
    IF(
        INDEX(
            'CENEPRED DISTRITAL'!$B:$XFD,
            _xlfn.XMATCH($G$1,'CENEPRED DISTRITAL'!$A:$A,0),
            _xlfn.XMATCH(A1344,'CENEPRED DISTRITAL'!$B$1:$XFD$1,0)
        )&lt;&gt;"",
        "CON COBERTURA CENEPRED",
        "SIN COBERTURA CENEPRED"
    ),
    "SIN COBERTURA CENEPRED"
)</f>
        <v>SIN COBERTURA CENEPRED</v>
      </c>
      <c r="H1344" t="str" cm="1">
        <f t="array" ref="H1344">IFERROR(
    IF(
        INDEX(
            'CENEPRED DISTRITAL'!$B:$XFD,
            _xlfn.XMATCH($H$1,'CENEPRED DISTRITAL'!$A:$A,0),
            _xlfn.XMATCH(A1344,'CENEPRED DISTRITAL'!$B$1:$XFD$1,0)
        )&lt;&gt;"",
        "CON COBERTURA CENEPRED",
        "SIN COBERTURA CENEPRED"
    ),
    "SIN COBERTURA CENEPRED"
)</f>
        <v>SIN COBERTURA CENEPRED</v>
      </c>
    </row>
    <row r="1345" spans="1:8" x14ac:dyDescent="0.35">
      <c r="A1345" s="359">
        <v>150504</v>
      </c>
      <c r="B1345" t="s">
        <v>34039</v>
      </c>
      <c r="C1345">
        <v>1505</v>
      </c>
      <c r="D1345">
        <v>15</v>
      </c>
      <c r="E1345" t="str">
        <f>_xlfn.XLOOKUP(D1345,'Ubigeo Departamental'!A:A,'Ubigeo Departamental'!B:B)</f>
        <v>Lima</v>
      </c>
      <c r="F1345" t="str" cm="1">
        <f t="array" ref="F1345">IFERROR(IF(INDEX('CENEPRED DISTRITAL'!$B:$XFD,
            _xlfn.XMATCH($F$1,'CENEPRED DISTRITAL'!$A:$A,0),
            _xlfn.XMATCH(A1345,'CENEPRED DISTRITAL'!$B$1:$XFD$1,0)
        )&lt;&gt;"",        "CON COBERTURA CENEPRED",        "SIN COBERTURA CENEPRED"    ),    "SIN COBERTURA CENEPRED")</f>
        <v>SIN COBERTURA CENEPRED</v>
      </c>
      <c r="G1345" t="str" cm="1">
        <f t="array" ref="G1345">IFERROR(
    IF(
        INDEX(
            'CENEPRED DISTRITAL'!$B:$XFD,
            _xlfn.XMATCH($G$1,'CENEPRED DISTRITAL'!$A:$A,0),
            _xlfn.XMATCH(A1345,'CENEPRED DISTRITAL'!$B$1:$XFD$1,0)
        )&lt;&gt;"",
        "CON COBERTURA CENEPRED",
        "SIN COBERTURA CENEPRED"
    ),
    "SIN COBERTURA CENEPRED"
)</f>
        <v>SIN COBERTURA CENEPRED</v>
      </c>
      <c r="H1345" t="str" cm="1">
        <f t="array" ref="H1345">IFERROR(
    IF(
        INDEX(
            'CENEPRED DISTRITAL'!$B:$XFD,
            _xlfn.XMATCH($H$1,'CENEPRED DISTRITAL'!$A:$A,0),
            _xlfn.XMATCH(A1345,'CENEPRED DISTRITAL'!$B$1:$XFD$1,0)
        )&lt;&gt;"",
        "CON COBERTURA CENEPRED",
        "SIN COBERTURA CENEPRED"
    ),
    "SIN COBERTURA CENEPRED"
)</f>
        <v>SIN COBERTURA CENEPRED</v>
      </c>
    </row>
    <row r="1346" spans="1:8" x14ac:dyDescent="0.35">
      <c r="A1346" s="359">
        <v>150505</v>
      </c>
      <c r="B1346" t="s">
        <v>31673</v>
      </c>
      <c r="C1346">
        <v>1505</v>
      </c>
      <c r="D1346">
        <v>15</v>
      </c>
      <c r="E1346" t="str">
        <f>_xlfn.XLOOKUP(D1346,'Ubigeo Departamental'!A:A,'Ubigeo Departamental'!B:B)</f>
        <v>Lima</v>
      </c>
      <c r="F1346" t="str" cm="1">
        <f t="array" ref="F1346">IFERROR(IF(INDEX('CENEPRED DISTRITAL'!$B:$XFD,
            _xlfn.XMATCH($F$1,'CENEPRED DISTRITAL'!$A:$A,0),
            _xlfn.XMATCH(A1346,'CENEPRED DISTRITAL'!$B$1:$XFD$1,0)
        )&lt;&gt;"",        "CON COBERTURA CENEPRED",        "SIN COBERTURA CENEPRED"    ),    "SIN COBERTURA CENEPRED")</f>
        <v>CON COBERTURA CENEPRED</v>
      </c>
      <c r="G1346" t="str" cm="1">
        <f t="array" ref="G1346">IFERROR(
    IF(
        INDEX(
            'CENEPRED DISTRITAL'!$B:$XFD,
            _xlfn.XMATCH($G$1,'CENEPRED DISTRITAL'!$A:$A,0),
            _xlfn.XMATCH(A1346,'CENEPRED DISTRITAL'!$B$1:$XFD$1,0)
        )&lt;&gt;"",
        "CON COBERTURA CENEPRED",
        "SIN COBERTURA CENEPRED"
    ),
    "SIN COBERTURA CENEPRED"
)</f>
        <v>CON COBERTURA CENEPRED</v>
      </c>
      <c r="H1346" t="str" cm="1">
        <f t="array" ref="H1346">IFERROR(
    IF(
        INDEX(
            'CENEPRED DISTRITAL'!$B:$XFD,
            _xlfn.XMATCH($H$1,'CENEPRED DISTRITAL'!$A:$A,0),
            _xlfn.XMATCH(A1346,'CENEPRED DISTRITAL'!$B$1:$XFD$1,0)
        )&lt;&gt;"",
        "CON COBERTURA CENEPRED",
        "SIN COBERTURA CENEPRED"
    ),
    "SIN COBERTURA CENEPRED"
)</f>
        <v>SIN COBERTURA CENEPRED</v>
      </c>
    </row>
    <row r="1347" spans="1:8" x14ac:dyDescent="0.35">
      <c r="A1347" s="359">
        <v>150506</v>
      </c>
      <c r="B1347" t="s">
        <v>37008</v>
      </c>
      <c r="C1347">
        <v>1505</v>
      </c>
      <c r="D1347">
        <v>15</v>
      </c>
      <c r="E1347" t="str">
        <f>_xlfn.XLOOKUP(D1347,'Ubigeo Departamental'!A:A,'Ubigeo Departamental'!B:B)</f>
        <v>Lima</v>
      </c>
      <c r="F1347" t="str" cm="1">
        <f t="array" ref="F1347">IFERROR(IF(INDEX('CENEPRED DISTRITAL'!$B:$XFD,
            _xlfn.XMATCH($F$1,'CENEPRED DISTRITAL'!$A:$A,0),
            _xlfn.XMATCH(A1347,'CENEPRED DISTRITAL'!$B$1:$XFD$1,0)
        )&lt;&gt;"",        "CON COBERTURA CENEPRED",        "SIN COBERTURA CENEPRED"    ),    "SIN COBERTURA CENEPRED")</f>
        <v>SIN COBERTURA CENEPRED</v>
      </c>
      <c r="G1347" t="str" cm="1">
        <f t="array" ref="G1347">IFERROR(
    IF(
        INDEX(
            'CENEPRED DISTRITAL'!$B:$XFD,
            _xlfn.XMATCH($G$1,'CENEPRED DISTRITAL'!$A:$A,0),
            _xlfn.XMATCH(A1347,'CENEPRED DISTRITAL'!$B$1:$XFD$1,0)
        )&lt;&gt;"",
        "CON COBERTURA CENEPRED",
        "SIN COBERTURA CENEPRED"
    ),
    "SIN COBERTURA CENEPRED"
)</f>
        <v>SIN COBERTURA CENEPRED</v>
      </c>
      <c r="H1347" t="str" cm="1">
        <f t="array" ref="H1347">IFERROR(
    IF(
        INDEX(
            'CENEPRED DISTRITAL'!$B:$XFD,
            _xlfn.XMATCH($H$1,'CENEPRED DISTRITAL'!$A:$A,0),
            _xlfn.XMATCH(A1347,'CENEPRED DISTRITAL'!$B$1:$XFD$1,0)
        )&lt;&gt;"",
        "CON COBERTURA CENEPRED",
        "SIN COBERTURA CENEPRED"
    ),
    "SIN COBERTURA CENEPRED"
)</f>
        <v>SIN COBERTURA CENEPRED</v>
      </c>
    </row>
    <row r="1348" spans="1:8" x14ac:dyDescent="0.35">
      <c r="A1348" s="359">
        <v>150507</v>
      </c>
      <c r="B1348" t="s">
        <v>31724</v>
      </c>
      <c r="C1348">
        <v>1505</v>
      </c>
      <c r="D1348">
        <v>15</v>
      </c>
      <c r="E1348" t="str">
        <f>_xlfn.XLOOKUP(D1348,'Ubigeo Departamental'!A:A,'Ubigeo Departamental'!B:B)</f>
        <v>Lima</v>
      </c>
      <c r="F1348" t="str" cm="1">
        <f t="array" ref="F1348">IFERROR(IF(INDEX('CENEPRED DISTRITAL'!$B:$XFD,
            _xlfn.XMATCH($F$1,'CENEPRED DISTRITAL'!$A:$A,0),
            _xlfn.XMATCH(A1348,'CENEPRED DISTRITAL'!$B$1:$XFD$1,0)
        )&lt;&gt;"",        "CON COBERTURA CENEPRED",        "SIN COBERTURA CENEPRED"    ),    "SIN COBERTURA CENEPRED")</f>
        <v>CON COBERTURA CENEPRED</v>
      </c>
      <c r="G1348" t="str" cm="1">
        <f t="array" ref="G1348">IFERROR(
    IF(
        INDEX(
            'CENEPRED DISTRITAL'!$B:$XFD,
            _xlfn.XMATCH($G$1,'CENEPRED DISTRITAL'!$A:$A,0),
            _xlfn.XMATCH(A1348,'CENEPRED DISTRITAL'!$B$1:$XFD$1,0)
        )&lt;&gt;"",
        "CON COBERTURA CENEPRED",
        "SIN COBERTURA CENEPRED"
    ),
    "SIN COBERTURA CENEPRED"
)</f>
        <v>CON COBERTURA CENEPRED</v>
      </c>
      <c r="H1348" t="str" cm="1">
        <f t="array" ref="H1348">IFERROR(
    IF(
        INDEX(
            'CENEPRED DISTRITAL'!$B:$XFD,
            _xlfn.XMATCH($H$1,'CENEPRED DISTRITAL'!$A:$A,0),
            _xlfn.XMATCH(A1348,'CENEPRED DISTRITAL'!$B$1:$XFD$1,0)
        )&lt;&gt;"",
        "CON COBERTURA CENEPRED",
        "SIN COBERTURA CENEPRED"
    ),
    "SIN COBERTURA CENEPRED"
)</f>
        <v>SIN COBERTURA CENEPRED</v>
      </c>
    </row>
    <row r="1349" spans="1:8" x14ac:dyDescent="0.35">
      <c r="A1349" s="359">
        <v>150508</v>
      </c>
      <c r="B1349" t="s">
        <v>34107</v>
      </c>
      <c r="C1349">
        <v>1505</v>
      </c>
      <c r="D1349">
        <v>15</v>
      </c>
      <c r="E1349" t="str">
        <f>_xlfn.XLOOKUP(D1349,'Ubigeo Departamental'!A:A,'Ubigeo Departamental'!B:B)</f>
        <v>Lima</v>
      </c>
      <c r="F1349" t="str" cm="1">
        <f t="array" ref="F1349">IFERROR(IF(INDEX('CENEPRED DISTRITAL'!$B:$XFD,
            _xlfn.XMATCH($F$1,'CENEPRED DISTRITAL'!$A:$A,0),
            _xlfn.XMATCH(A1349,'CENEPRED DISTRITAL'!$B$1:$XFD$1,0)
        )&lt;&gt;"",        "CON COBERTURA CENEPRED",        "SIN COBERTURA CENEPRED"    ),    "SIN COBERTURA CENEPRED")</f>
        <v>SIN COBERTURA CENEPRED</v>
      </c>
      <c r="G1349" t="str" cm="1">
        <f t="array" ref="G1349">IFERROR(
    IF(
        INDEX(
            'CENEPRED DISTRITAL'!$B:$XFD,
            _xlfn.XMATCH($G$1,'CENEPRED DISTRITAL'!$A:$A,0),
            _xlfn.XMATCH(A1349,'CENEPRED DISTRITAL'!$B$1:$XFD$1,0)
        )&lt;&gt;"",
        "CON COBERTURA CENEPRED",
        "SIN COBERTURA CENEPRED"
    ),
    "SIN COBERTURA CENEPRED"
)</f>
        <v>SIN COBERTURA CENEPRED</v>
      </c>
      <c r="H1349" t="str" cm="1">
        <f t="array" ref="H1349">IFERROR(
    IF(
        INDEX(
            'CENEPRED DISTRITAL'!$B:$XFD,
            _xlfn.XMATCH($H$1,'CENEPRED DISTRITAL'!$A:$A,0),
            _xlfn.XMATCH(A1349,'CENEPRED DISTRITAL'!$B$1:$XFD$1,0)
        )&lt;&gt;"",
        "CON COBERTURA CENEPRED",
        "SIN COBERTURA CENEPRED"
    ),
    "SIN COBERTURA CENEPRED"
)</f>
        <v>SIN COBERTURA CENEPRED</v>
      </c>
    </row>
    <row r="1350" spans="1:8" x14ac:dyDescent="0.35">
      <c r="A1350" s="359">
        <v>150509</v>
      </c>
      <c r="B1350" t="s">
        <v>31723</v>
      </c>
      <c r="C1350">
        <v>1505</v>
      </c>
      <c r="D1350">
        <v>15</v>
      </c>
      <c r="E1350" t="str">
        <f>_xlfn.XLOOKUP(D1350,'Ubigeo Departamental'!A:A,'Ubigeo Departamental'!B:B)</f>
        <v>Lima</v>
      </c>
      <c r="F1350" t="str" cm="1">
        <f t="array" ref="F1350">IFERROR(IF(INDEX('CENEPRED DISTRITAL'!$B:$XFD,
            _xlfn.XMATCH($F$1,'CENEPRED DISTRITAL'!$A:$A,0),
            _xlfn.XMATCH(A1350,'CENEPRED DISTRITAL'!$B$1:$XFD$1,0)
        )&lt;&gt;"",        "CON COBERTURA CENEPRED",        "SIN COBERTURA CENEPRED"    ),    "SIN COBERTURA CENEPRED")</f>
        <v>CON COBERTURA CENEPRED</v>
      </c>
      <c r="G1350" t="str" cm="1">
        <f t="array" ref="G1350">IFERROR(
    IF(
        INDEX(
            'CENEPRED DISTRITAL'!$B:$XFD,
            _xlfn.XMATCH($G$1,'CENEPRED DISTRITAL'!$A:$A,0),
            _xlfn.XMATCH(A1350,'CENEPRED DISTRITAL'!$B$1:$XFD$1,0)
        )&lt;&gt;"",
        "CON COBERTURA CENEPRED",
        "SIN COBERTURA CENEPRED"
    ),
    "SIN COBERTURA CENEPRED"
)</f>
        <v>CON COBERTURA CENEPRED</v>
      </c>
      <c r="H1350" t="str" cm="1">
        <f t="array" ref="H1350">IFERROR(
    IF(
        INDEX(
            'CENEPRED DISTRITAL'!$B:$XFD,
            _xlfn.XMATCH($H$1,'CENEPRED DISTRITAL'!$A:$A,0),
            _xlfn.XMATCH(A1350,'CENEPRED DISTRITAL'!$B$1:$XFD$1,0)
        )&lt;&gt;"",
        "CON COBERTURA CENEPRED",
        "SIN COBERTURA CENEPRED"
    ),
    "SIN COBERTURA CENEPRED"
)</f>
        <v>SIN COBERTURA CENEPRED</v>
      </c>
    </row>
    <row r="1351" spans="1:8" x14ac:dyDescent="0.35">
      <c r="A1351" s="359">
        <v>150510</v>
      </c>
      <c r="B1351" t="s">
        <v>34673</v>
      </c>
      <c r="C1351">
        <v>1505</v>
      </c>
      <c r="D1351">
        <v>15</v>
      </c>
      <c r="E1351" t="str">
        <f>_xlfn.XLOOKUP(D1351,'Ubigeo Departamental'!A:A,'Ubigeo Departamental'!B:B)</f>
        <v>Lima</v>
      </c>
      <c r="F1351" t="str" cm="1">
        <f t="array" ref="F1351">IFERROR(IF(INDEX('CENEPRED DISTRITAL'!$B:$XFD,
            _xlfn.XMATCH($F$1,'CENEPRED DISTRITAL'!$A:$A,0),
            _xlfn.XMATCH(A1351,'CENEPRED DISTRITAL'!$B$1:$XFD$1,0)
        )&lt;&gt;"",        "CON COBERTURA CENEPRED",        "SIN COBERTURA CENEPRED"    ),    "SIN COBERTURA CENEPRED")</f>
        <v>SIN COBERTURA CENEPRED</v>
      </c>
      <c r="G1351" t="str" cm="1">
        <f t="array" ref="G1351">IFERROR(
    IF(
        INDEX(
            'CENEPRED DISTRITAL'!$B:$XFD,
            _xlfn.XMATCH($G$1,'CENEPRED DISTRITAL'!$A:$A,0),
            _xlfn.XMATCH(A1351,'CENEPRED DISTRITAL'!$B$1:$XFD$1,0)
        )&lt;&gt;"",
        "CON COBERTURA CENEPRED",
        "SIN COBERTURA CENEPRED"
    ),
    "SIN COBERTURA CENEPRED"
)</f>
        <v>SIN COBERTURA CENEPRED</v>
      </c>
      <c r="H1351" t="str" cm="1">
        <f t="array" ref="H1351">IFERROR(
    IF(
        INDEX(
            'CENEPRED DISTRITAL'!$B:$XFD,
            _xlfn.XMATCH($H$1,'CENEPRED DISTRITAL'!$A:$A,0),
            _xlfn.XMATCH(A1351,'CENEPRED DISTRITAL'!$B$1:$XFD$1,0)
        )&lt;&gt;"",
        "CON COBERTURA CENEPRED",
        "SIN COBERTURA CENEPRED"
    ),
    "SIN COBERTURA CENEPRED"
)</f>
        <v>SIN COBERTURA CENEPRED</v>
      </c>
    </row>
    <row r="1352" spans="1:8" x14ac:dyDescent="0.35">
      <c r="A1352" s="359">
        <v>150511</v>
      </c>
      <c r="B1352" t="s">
        <v>34900</v>
      </c>
      <c r="C1352">
        <v>1505</v>
      </c>
      <c r="D1352">
        <v>15</v>
      </c>
      <c r="E1352" t="str">
        <f>_xlfn.XLOOKUP(D1352,'Ubigeo Departamental'!A:A,'Ubigeo Departamental'!B:B)</f>
        <v>Lima</v>
      </c>
      <c r="F1352" t="str" cm="1">
        <f t="array" ref="F1352">IFERROR(IF(INDEX('CENEPRED DISTRITAL'!$B:$XFD,
            _xlfn.XMATCH($F$1,'CENEPRED DISTRITAL'!$A:$A,0),
            _xlfn.XMATCH(A1352,'CENEPRED DISTRITAL'!$B$1:$XFD$1,0)
        )&lt;&gt;"",        "CON COBERTURA CENEPRED",        "SIN COBERTURA CENEPRED"    ),    "SIN COBERTURA CENEPRED")</f>
        <v>SIN COBERTURA CENEPRED</v>
      </c>
      <c r="G1352" t="str" cm="1">
        <f t="array" ref="G1352">IFERROR(
    IF(
        INDEX(
            'CENEPRED DISTRITAL'!$B:$XFD,
            _xlfn.XMATCH($G$1,'CENEPRED DISTRITAL'!$A:$A,0),
            _xlfn.XMATCH(A1352,'CENEPRED DISTRITAL'!$B$1:$XFD$1,0)
        )&lt;&gt;"",
        "CON COBERTURA CENEPRED",
        "SIN COBERTURA CENEPRED"
    ),
    "SIN COBERTURA CENEPRED"
)</f>
        <v>SIN COBERTURA CENEPRED</v>
      </c>
      <c r="H1352" t="str" cm="1">
        <f t="array" ref="H1352">IFERROR(
    IF(
        INDEX(
            'CENEPRED DISTRITAL'!$B:$XFD,
            _xlfn.XMATCH($H$1,'CENEPRED DISTRITAL'!$A:$A,0),
            _xlfn.XMATCH(A1352,'CENEPRED DISTRITAL'!$B$1:$XFD$1,0)
        )&lt;&gt;"",
        "CON COBERTURA CENEPRED",
        "SIN COBERTURA CENEPRED"
    ),
    "SIN COBERTURA CENEPRED"
)</f>
        <v>SIN COBERTURA CENEPRED</v>
      </c>
    </row>
    <row r="1353" spans="1:8" x14ac:dyDescent="0.35">
      <c r="A1353" s="359">
        <v>150512</v>
      </c>
      <c r="B1353" t="s">
        <v>34442</v>
      </c>
      <c r="C1353">
        <v>1505</v>
      </c>
      <c r="D1353">
        <v>15</v>
      </c>
      <c r="E1353" t="str">
        <f>_xlfn.XLOOKUP(D1353,'Ubigeo Departamental'!A:A,'Ubigeo Departamental'!B:B)</f>
        <v>Lima</v>
      </c>
      <c r="F1353" t="str" cm="1">
        <f t="array" ref="F1353">IFERROR(IF(INDEX('CENEPRED DISTRITAL'!$B:$XFD,
            _xlfn.XMATCH($F$1,'CENEPRED DISTRITAL'!$A:$A,0),
            _xlfn.XMATCH(A1353,'CENEPRED DISTRITAL'!$B$1:$XFD$1,0)
        )&lt;&gt;"",        "CON COBERTURA CENEPRED",        "SIN COBERTURA CENEPRED"    ),    "SIN COBERTURA CENEPRED")</f>
        <v>SIN COBERTURA CENEPRED</v>
      </c>
      <c r="G1353" t="str" cm="1">
        <f t="array" ref="G1353">IFERROR(
    IF(
        INDEX(
            'CENEPRED DISTRITAL'!$B:$XFD,
            _xlfn.XMATCH($G$1,'CENEPRED DISTRITAL'!$A:$A,0),
            _xlfn.XMATCH(A1353,'CENEPRED DISTRITAL'!$B$1:$XFD$1,0)
        )&lt;&gt;"",
        "CON COBERTURA CENEPRED",
        "SIN COBERTURA CENEPRED"
    ),
    "SIN COBERTURA CENEPRED"
)</f>
        <v>SIN COBERTURA CENEPRED</v>
      </c>
      <c r="H1353" t="str" cm="1">
        <f t="array" ref="H1353">IFERROR(
    IF(
        INDEX(
            'CENEPRED DISTRITAL'!$B:$XFD,
            _xlfn.XMATCH($H$1,'CENEPRED DISTRITAL'!$A:$A,0),
            _xlfn.XMATCH(A1353,'CENEPRED DISTRITAL'!$B$1:$XFD$1,0)
        )&lt;&gt;"",
        "CON COBERTURA CENEPRED",
        "SIN COBERTURA CENEPRED"
    ),
    "SIN COBERTURA CENEPRED"
)</f>
        <v>SIN COBERTURA CENEPRED</v>
      </c>
    </row>
    <row r="1354" spans="1:8" x14ac:dyDescent="0.35">
      <c r="A1354" s="359">
        <v>150513</v>
      </c>
      <c r="B1354" t="s">
        <v>31735</v>
      </c>
      <c r="C1354">
        <v>1505</v>
      </c>
      <c r="D1354">
        <v>15</v>
      </c>
      <c r="E1354" t="str">
        <f>_xlfn.XLOOKUP(D1354,'Ubigeo Departamental'!A:A,'Ubigeo Departamental'!B:B)</f>
        <v>Lima</v>
      </c>
      <c r="F1354" t="str" cm="1">
        <f t="array" ref="F1354">IFERROR(IF(INDEX('CENEPRED DISTRITAL'!$B:$XFD,
            _xlfn.XMATCH($F$1,'CENEPRED DISTRITAL'!$A:$A,0),
            _xlfn.XMATCH(A1354,'CENEPRED DISTRITAL'!$B$1:$XFD$1,0)
        )&lt;&gt;"",        "CON COBERTURA CENEPRED",        "SIN COBERTURA CENEPRED"    ),    "SIN COBERTURA CENEPRED")</f>
        <v>SIN COBERTURA CENEPRED</v>
      </c>
      <c r="G1354" t="str" cm="1">
        <f t="array" ref="G1354">IFERROR(
    IF(
        INDEX(
            'CENEPRED DISTRITAL'!$B:$XFD,
            _xlfn.XMATCH($G$1,'CENEPRED DISTRITAL'!$A:$A,0),
            _xlfn.XMATCH(A1354,'CENEPRED DISTRITAL'!$B$1:$XFD$1,0)
        )&lt;&gt;"",
        "CON COBERTURA CENEPRED",
        "SIN COBERTURA CENEPRED"
    ),
    "SIN COBERTURA CENEPRED"
)</f>
        <v>SIN COBERTURA CENEPRED</v>
      </c>
      <c r="H1354" t="str" cm="1">
        <f t="array" ref="H1354">IFERROR(
    IF(
        INDEX(
            'CENEPRED DISTRITAL'!$B:$XFD,
            _xlfn.XMATCH($H$1,'CENEPRED DISTRITAL'!$A:$A,0),
            _xlfn.XMATCH(A1354,'CENEPRED DISTRITAL'!$B$1:$XFD$1,0)
        )&lt;&gt;"",
        "CON COBERTURA CENEPRED",
        "SIN COBERTURA CENEPRED"
    ),
    "SIN COBERTURA CENEPRED"
)</f>
        <v>SIN COBERTURA CENEPRED</v>
      </c>
    </row>
    <row r="1355" spans="1:8" x14ac:dyDescent="0.35">
      <c r="A1355" s="359">
        <v>150514</v>
      </c>
      <c r="B1355" t="s">
        <v>31763</v>
      </c>
      <c r="C1355">
        <v>1505</v>
      </c>
      <c r="D1355">
        <v>15</v>
      </c>
      <c r="E1355" t="str">
        <f>_xlfn.XLOOKUP(D1355,'Ubigeo Departamental'!A:A,'Ubigeo Departamental'!B:B)</f>
        <v>Lima</v>
      </c>
      <c r="F1355" t="str" cm="1">
        <f t="array" ref="F1355">IFERROR(IF(INDEX('CENEPRED DISTRITAL'!$B:$XFD,
            _xlfn.XMATCH($F$1,'CENEPRED DISTRITAL'!$A:$A,0),
            _xlfn.XMATCH(A1355,'CENEPRED DISTRITAL'!$B$1:$XFD$1,0)
        )&lt;&gt;"",        "CON COBERTURA CENEPRED",        "SIN COBERTURA CENEPRED"    ),    "SIN COBERTURA CENEPRED")</f>
        <v>SIN COBERTURA CENEPRED</v>
      </c>
      <c r="G1355" t="str" cm="1">
        <f t="array" ref="G1355">IFERROR(
    IF(
        INDEX(
            'CENEPRED DISTRITAL'!$B:$XFD,
            _xlfn.XMATCH($G$1,'CENEPRED DISTRITAL'!$A:$A,0),
            _xlfn.XMATCH(A1355,'CENEPRED DISTRITAL'!$B$1:$XFD$1,0)
        )&lt;&gt;"",
        "CON COBERTURA CENEPRED",
        "SIN COBERTURA CENEPRED"
    ),
    "SIN COBERTURA CENEPRED"
)</f>
        <v>SIN COBERTURA CENEPRED</v>
      </c>
      <c r="H1355" t="str" cm="1">
        <f t="array" ref="H1355">IFERROR(
    IF(
        INDEX(
            'CENEPRED DISTRITAL'!$B:$XFD,
            _xlfn.XMATCH($H$1,'CENEPRED DISTRITAL'!$A:$A,0),
            _xlfn.XMATCH(A1355,'CENEPRED DISTRITAL'!$B$1:$XFD$1,0)
        )&lt;&gt;"",
        "CON COBERTURA CENEPRED",
        "SIN COBERTURA CENEPRED"
    ),
    "SIN COBERTURA CENEPRED"
)</f>
        <v>SIN COBERTURA CENEPRED</v>
      </c>
    </row>
    <row r="1356" spans="1:8" x14ac:dyDescent="0.35">
      <c r="A1356" s="359">
        <v>150515</v>
      </c>
      <c r="B1356" t="s">
        <v>37009</v>
      </c>
      <c r="C1356">
        <v>1505</v>
      </c>
      <c r="D1356">
        <v>15</v>
      </c>
      <c r="E1356" t="str">
        <f>_xlfn.XLOOKUP(D1356,'Ubigeo Departamental'!A:A,'Ubigeo Departamental'!B:B)</f>
        <v>Lima</v>
      </c>
      <c r="F1356" t="str" cm="1">
        <f t="array" ref="F1356">IFERROR(IF(INDEX('CENEPRED DISTRITAL'!$B:$XFD,
            _xlfn.XMATCH($F$1,'CENEPRED DISTRITAL'!$A:$A,0),
            _xlfn.XMATCH(A1356,'CENEPRED DISTRITAL'!$B$1:$XFD$1,0)
        )&lt;&gt;"",        "CON COBERTURA CENEPRED",        "SIN COBERTURA CENEPRED"    ),    "SIN COBERTURA CENEPRED")</f>
        <v>SIN COBERTURA CENEPRED</v>
      </c>
      <c r="G1356" t="str" cm="1">
        <f t="array" ref="G1356">IFERROR(
    IF(
        INDEX(
            'CENEPRED DISTRITAL'!$B:$XFD,
            _xlfn.XMATCH($G$1,'CENEPRED DISTRITAL'!$A:$A,0),
            _xlfn.XMATCH(A1356,'CENEPRED DISTRITAL'!$B$1:$XFD$1,0)
        )&lt;&gt;"",
        "CON COBERTURA CENEPRED",
        "SIN COBERTURA CENEPRED"
    ),
    "SIN COBERTURA CENEPRED"
)</f>
        <v>SIN COBERTURA CENEPRED</v>
      </c>
      <c r="H1356" t="str" cm="1">
        <f t="array" ref="H1356">IFERROR(
    IF(
        INDEX(
            'CENEPRED DISTRITAL'!$B:$XFD,
            _xlfn.XMATCH($H$1,'CENEPRED DISTRITAL'!$A:$A,0),
            _xlfn.XMATCH(A1356,'CENEPRED DISTRITAL'!$B$1:$XFD$1,0)
        )&lt;&gt;"",
        "CON COBERTURA CENEPRED",
        "SIN COBERTURA CENEPRED"
    ),
    "SIN COBERTURA CENEPRED"
)</f>
        <v>SIN COBERTURA CENEPRED</v>
      </c>
    </row>
    <row r="1357" spans="1:8" x14ac:dyDescent="0.35">
      <c r="A1357" s="359">
        <v>150516</v>
      </c>
      <c r="B1357" t="s">
        <v>37010</v>
      </c>
      <c r="C1357">
        <v>1505</v>
      </c>
      <c r="D1357">
        <v>15</v>
      </c>
      <c r="E1357" t="str">
        <f>_xlfn.XLOOKUP(D1357,'Ubigeo Departamental'!A:A,'Ubigeo Departamental'!B:B)</f>
        <v>Lima</v>
      </c>
      <c r="F1357" t="str" cm="1">
        <f t="array" ref="F1357">IFERROR(IF(INDEX('CENEPRED DISTRITAL'!$B:$XFD,
            _xlfn.XMATCH($F$1,'CENEPRED DISTRITAL'!$A:$A,0),
            _xlfn.XMATCH(A1357,'CENEPRED DISTRITAL'!$B$1:$XFD$1,0)
        )&lt;&gt;"",        "CON COBERTURA CENEPRED",        "SIN COBERTURA CENEPRED"    ),    "SIN COBERTURA CENEPRED")</f>
        <v>SIN COBERTURA CENEPRED</v>
      </c>
      <c r="G1357" t="str" cm="1">
        <f t="array" ref="G1357">IFERROR(
    IF(
        INDEX(
            'CENEPRED DISTRITAL'!$B:$XFD,
            _xlfn.XMATCH($G$1,'CENEPRED DISTRITAL'!$A:$A,0),
            _xlfn.XMATCH(A1357,'CENEPRED DISTRITAL'!$B$1:$XFD$1,0)
        )&lt;&gt;"",
        "CON COBERTURA CENEPRED",
        "SIN COBERTURA CENEPRED"
    ),
    "SIN COBERTURA CENEPRED"
)</f>
        <v>SIN COBERTURA CENEPRED</v>
      </c>
      <c r="H1357" t="str" cm="1">
        <f t="array" ref="H1357">IFERROR(
    IF(
        INDEX(
            'CENEPRED DISTRITAL'!$B:$XFD,
            _xlfn.XMATCH($H$1,'CENEPRED DISTRITAL'!$A:$A,0),
            _xlfn.XMATCH(A1357,'CENEPRED DISTRITAL'!$B$1:$XFD$1,0)
        )&lt;&gt;"",
        "CON COBERTURA CENEPRED",
        "SIN COBERTURA CENEPRED"
    ),
    "SIN COBERTURA CENEPRED"
)</f>
        <v>SIN COBERTURA CENEPRED</v>
      </c>
    </row>
    <row r="1358" spans="1:8" x14ac:dyDescent="0.35">
      <c r="A1358" s="359">
        <v>150601</v>
      </c>
      <c r="B1358" t="s">
        <v>31710</v>
      </c>
      <c r="C1358">
        <v>1506</v>
      </c>
      <c r="D1358">
        <v>15</v>
      </c>
      <c r="E1358" t="str">
        <f>_xlfn.XLOOKUP(D1358,'Ubigeo Departamental'!A:A,'Ubigeo Departamental'!B:B)</f>
        <v>Lima</v>
      </c>
      <c r="F1358" t="str" cm="1">
        <f t="array" ref="F1358">IFERROR(IF(INDEX('CENEPRED DISTRITAL'!$B:$XFD,
            _xlfn.XMATCH($F$1,'CENEPRED DISTRITAL'!$A:$A,0),
            _xlfn.XMATCH(A1358,'CENEPRED DISTRITAL'!$B$1:$XFD$1,0)
        )&lt;&gt;"",        "CON COBERTURA CENEPRED",        "SIN COBERTURA CENEPRED"    ),    "SIN COBERTURA CENEPRED")</f>
        <v>CON COBERTURA CENEPRED</v>
      </c>
      <c r="G1358" t="str" cm="1">
        <f t="array" ref="G1358">IFERROR(
    IF(
        INDEX(
            'CENEPRED DISTRITAL'!$B:$XFD,
            _xlfn.XMATCH($G$1,'CENEPRED DISTRITAL'!$A:$A,0),
            _xlfn.XMATCH(A1358,'CENEPRED DISTRITAL'!$B$1:$XFD$1,0)
        )&lt;&gt;"",
        "CON COBERTURA CENEPRED",
        "SIN COBERTURA CENEPRED"
    ),
    "SIN COBERTURA CENEPRED"
)</f>
        <v>CON COBERTURA CENEPRED</v>
      </c>
      <c r="H1358" t="str" cm="1">
        <f t="array" ref="H1358">IFERROR(
    IF(
        INDEX(
            'CENEPRED DISTRITAL'!$B:$XFD,
            _xlfn.XMATCH($H$1,'CENEPRED DISTRITAL'!$A:$A,0),
            _xlfn.XMATCH(A1358,'CENEPRED DISTRITAL'!$B$1:$XFD$1,0)
        )&lt;&gt;"",
        "CON COBERTURA CENEPRED",
        "SIN COBERTURA CENEPRED"
    ),
    "SIN COBERTURA CENEPRED"
)</f>
        <v>SIN COBERTURA CENEPRED</v>
      </c>
    </row>
    <row r="1359" spans="1:8" x14ac:dyDescent="0.35">
      <c r="A1359" s="359">
        <v>150602</v>
      </c>
      <c r="B1359" t="s">
        <v>31726</v>
      </c>
      <c r="C1359">
        <v>1506</v>
      </c>
      <c r="D1359">
        <v>15</v>
      </c>
      <c r="E1359" t="str">
        <f>_xlfn.XLOOKUP(D1359,'Ubigeo Departamental'!A:A,'Ubigeo Departamental'!B:B)</f>
        <v>Lima</v>
      </c>
      <c r="F1359" t="str" cm="1">
        <f t="array" ref="F1359">IFERROR(IF(INDEX('CENEPRED DISTRITAL'!$B:$XFD,
            _xlfn.XMATCH($F$1,'CENEPRED DISTRITAL'!$A:$A,0),
            _xlfn.XMATCH(A1359,'CENEPRED DISTRITAL'!$B$1:$XFD$1,0)
        )&lt;&gt;"",        "CON COBERTURA CENEPRED",        "SIN COBERTURA CENEPRED"    ),    "SIN COBERTURA CENEPRED")</f>
        <v>CON COBERTURA CENEPRED</v>
      </c>
      <c r="G1359" t="str" cm="1">
        <f t="array" ref="G1359">IFERROR(
    IF(
        INDEX(
            'CENEPRED DISTRITAL'!$B:$XFD,
            _xlfn.XMATCH($G$1,'CENEPRED DISTRITAL'!$A:$A,0),
            _xlfn.XMATCH(A1359,'CENEPRED DISTRITAL'!$B$1:$XFD$1,0)
        )&lt;&gt;"",
        "CON COBERTURA CENEPRED",
        "SIN COBERTURA CENEPRED"
    ),
    "SIN COBERTURA CENEPRED"
)</f>
        <v>CON COBERTURA CENEPRED</v>
      </c>
      <c r="H1359" t="str" cm="1">
        <f t="array" ref="H1359">IFERROR(
    IF(
        INDEX(
            'CENEPRED DISTRITAL'!$B:$XFD,
            _xlfn.XMATCH($H$1,'CENEPRED DISTRITAL'!$A:$A,0),
            _xlfn.XMATCH(A1359,'CENEPRED DISTRITAL'!$B$1:$XFD$1,0)
        )&lt;&gt;"",
        "CON COBERTURA CENEPRED",
        "SIN COBERTURA CENEPRED"
    ),
    "SIN COBERTURA CENEPRED"
)</f>
        <v>CON COBERTURA CENEPRED</v>
      </c>
    </row>
    <row r="1360" spans="1:8" x14ac:dyDescent="0.35">
      <c r="A1360" s="359">
        <v>150603</v>
      </c>
      <c r="B1360" t="s">
        <v>31727</v>
      </c>
      <c r="C1360">
        <v>1506</v>
      </c>
      <c r="D1360">
        <v>15</v>
      </c>
      <c r="E1360" t="str">
        <f>_xlfn.XLOOKUP(D1360,'Ubigeo Departamental'!A:A,'Ubigeo Departamental'!B:B)</f>
        <v>Lima</v>
      </c>
      <c r="F1360" t="str" cm="1">
        <f t="array" ref="F1360">IFERROR(IF(INDEX('CENEPRED DISTRITAL'!$B:$XFD,
            _xlfn.XMATCH($F$1,'CENEPRED DISTRITAL'!$A:$A,0),
            _xlfn.XMATCH(A1360,'CENEPRED DISTRITAL'!$B$1:$XFD$1,0)
        )&lt;&gt;"",        "CON COBERTURA CENEPRED",        "SIN COBERTURA CENEPRED"    ),    "SIN COBERTURA CENEPRED")</f>
        <v>CON COBERTURA CENEPRED</v>
      </c>
      <c r="G1360" t="str" cm="1">
        <f t="array" ref="G1360">IFERROR(
    IF(
        INDEX(
            'CENEPRED DISTRITAL'!$B:$XFD,
            _xlfn.XMATCH($G$1,'CENEPRED DISTRITAL'!$A:$A,0),
            _xlfn.XMATCH(A1360,'CENEPRED DISTRITAL'!$B$1:$XFD$1,0)
        )&lt;&gt;"",
        "CON COBERTURA CENEPRED",
        "SIN COBERTURA CENEPRED"
    ),
    "SIN COBERTURA CENEPRED"
)</f>
        <v>CON COBERTURA CENEPRED</v>
      </c>
      <c r="H1360" t="str" cm="1">
        <f t="array" ref="H1360">IFERROR(
    IF(
        INDEX(
            'CENEPRED DISTRITAL'!$B:$XFD,
            _xlfn.XMATCH($H$1,'CENEPRED DISTRITAL'!$A:$A,0),
            _xlfn.XMATCH(A1360,'CENEPRED DISTRITAL'!$B$1:$XFD$1,0)
        )&lt;&gt;"",
        "CON COBERTURA CENEPRED",
        "SIN COBERTURA CENEPRED"
    ),
    "SIN COBERTURA CENEPRED"
)</f>
        <v>CON COBERTURA CENEPRED</v>
      </c>
    </row>
    <row r="1361" spans="1:8" x14ac:dyDescent="0.35">
      <c r="A1361" s="359">
        <v>150604</v>
      </c>
      <c r="B1361" t="s">
        <v>31728</v>
      </c>
      <c r="C1361">
        <v>1506</v>
      </c>
      <c r="D1361">
        <v>15</v>
      </c>
      <c r="E1361" t="str">
        <f>_xlfn.XLOOKUP(D1361,'Ubigeo Departamental'!A:A,'Ubigeo Departamental'!B:B)</f>
        <v>Lima</v>
      </c>
      <c r="F1361" t="str" cm="1">
        <f t="array" ref="F1361">IFERROR(IF(INDEX('CENEPRED DISTRITAL'!$B:$XFD,
            _xlfn.XMATCH($F$1,'CENEPRED DISTRITAL'!$A:$A,0),
            _xlfn.XMATCH(A1361,'CENEPRED DISTRITAL'!$B$1:$XFD$1,0)
        )&lt;&gt;"",        "CON COBERTURA CENEPRED",        "SIN COBERTURA CENEPRED"    ),    "SIN COBERTURA CENEPRED")</f>
        <v>CON COBERTURA CENEPRED</v>
      </c>
      <c r="G1361" t="str" cm="1">
        <f t="array" ref="G1361">IFERROR(
    IF(
        INDEX(
            'CENEPRED DISTRITAL'!$B:$XFD,
            _xlfn.XMATCH($G$1,'CENEPRED DISTRITAL'!$A:$A,0),
            _xlfn.XMATCH(A1361,'CENEPRED DISTRITAL'!$B$1:$XFD$1,0)
        )&lt;&gt;"",
        "CON COBERTURA CENEPRED",
        "SIN COBERTURA CENEPRED"
    ),
    "SIN COBERTURA CENEPRED"
)</f>
        <v>CON COBERTURA CENEPRED</v>
      </c>
      <c r="H1361" t="str" cm="1">
        <f t="array" ref="H1361">IFERROR(
    IF(
        INDEX(
            'CENEPRED DISTRITAL'!$B:$XFD,
            _xlfn.XMATCH($H$1,'CENEPRED DISTRITAL'!$A:$A,0),
            _xlfn.XMATCH(A1361,'CENEPRED DISTRITAL'!$B$1:$XFD$1,0)
        )&lt;&gt;"",
        "CON COBERTURA CENEPRED",
        "SIN COBERTURA CENEPRED"
    ),
    "SIN COBERTURA CENEPRED"
)</f>
        <v>SIN COBERTURA CENEPRED</v>
      </c>
    </row>
    <row r="1362" spans="1:8" x14ac:dyDescent="0.35">
      <c r="A1362" s="359">
        <v>150605</v>
      </c>
      <c r="B1362" t="s">
        <v>31725</v>
      </c>
      <c r="C1362">
        <v>1506</v>
      </c>
      <c r="D1362">
        <v>15</v>
      </c>
      <c r="E1362" t="str">
        <f>_xlfn.XLOOKUP(D1362,'Ubigeo Departamental'!A:A,'Ubigeo Departamental'!B:B)</f>
        <v>Lima</v>
      </c>
      <c r="F1362" t="str" cm="1">
        <f t="array" ref="F1362">IFERROR(IF(INDEX('CENEPRED DISTRITAL'!$B:$XFD,
            _xlfn.XMATCH($F$1,'CENEPRED DISTRITAL'!$A:$A,0),
            _xlfn.XMATCH(A1362,'CENEPRED DISTRITAL'!$B$1:$XFD$1,0)
        )&lt;&gt;"",        "CON COBERTURA CENEPRED",        "SIN COBERTURA CENEPRED"    ),    "SIN COBERTURA CENEPRED")</f>
        <v>CON COBERTURA CENEPRED</v>
      </c>
      <c r="G1362" t="str" cm="1">
        <f t="array" ref="G1362">IFERROR(
    IF(
        INDEX(
            'CENEPRED DISTRITAL'!$B:$XFD,
            _xlfn.XMATCH($G$1,'CENEPRED DISTRITAL'!$A:$A,0),
            _xlfn.XMATCH(A1362,'CENEPRED DISTRITAL'!$B$1:$XFD$1,0)
        )&lt;&gt;"",
        "CON COBERTURA CENEPRED",
        "SIN COBERTURA CENEPRED"
    ),
    "SIN COBERTURA CENEPRED"
)</f>
        <v>CON COBERTURA CENEPRED</v>
      </c>
      <c r="H1362" t="str" cm="1">
        <f t="array" ref="H1362">IFERROR(
    IF(
        INDEX(
            'CENEPRED DISTRITAL'!$B:$XFD,
            _xlfn.XMATCH($H$1,'CENEPRED DISTRITAL'!$A:$A,0),
            _xlfn.XMATCH(A1362,'CENEPRED DISTRITAL'!$B$1:$XFD$1,0)
        )&lt;&gt;"",
        "CON COBERTURA CENEPRED",
        "SIN COBERTURA CENEPRED"
    ),
    "SIN COBERTURA CENEPRED"
)</f>
        <v>SIN COBERTURA CENEPRED</v>
      </c>
    </row>
    <row r="1363" spans="1:8" x14ac:dyDescent="0.35">
      <c r="A1363" s="359">
        <v>150606</v>
      </c>
      <c r="B1363" t="s">
        <v>32273</v>
      </c>
      <c r="C1363">
        <v>1506</v>
      </c>
      <c r="D1363">
        <v>15</v>
      </c>
      <c r="E1363" t="str">
        <f>_xlfn.XLOOKUP(D1363,'Ubigeo Departamental'!A:A,'Ubigeo Departamental'!B:B)</f>
        <v>Lima</v>
      </c>
      <c r="F1363" t="str" cm="1">
        <f t="array" ref="F1363">IFERROR(IF(INDEX('CENEPRED DISTRITAL'!$B:$XFD,
            _xlfn.XMATCH($F$1,'CENEPRED DISTRITAL'!$A:$A,0),
            _xlfn.XMATCH(A1363,'CENEPRED DISTRITAL'!$B$1:$XFD$1,0)
        )&lt;&gt;"",        "CON COBERTURA CENEPRED",        "SIN COBERTURA CENEPRED"    ),    "SIN COBERTURA CENEPRED")</f>
        <v>SIN COBERTURA CENEPRED</v>
      </c>
      <c r="G1363" t="str" cm="1">
        <f t="array" ref="G1363">IFERROR(
    IF(
        INDEX(
            'CENEPRED DISTRITAL'!$B:$XFD,
            _xlfn.XMATCH($G$1,'CENEPRED DISTRITAL'!$A:$A,0),
            _xlfn.XMATCH(A1363,'CENEPRED DISTRITAL'!$B$1:$XFD$1,0)
        )&lt;&gt;"",
        "CON COBERTURA CENEPRED",
        "SIN COBERTURA CENEPRED"
    ),
    "SIN COBERTURA CENEPRED"
)</f>
        <v>SIN COBERTURA CENEPRED</v>
      </c>
      <c r="H1363" t="str" cm="1">
        <f t="array" ref="H1363">IFERROR(
    IF(
        INDEX(
            'CENEPRED DISTRITAL'!$B:$XFD,
            _xlfn.XMATCH($H$1,'CENEPRED DISTRITAL'!$A:$A,0),
            _xlfn.XMATCH(A1363,'CENEPRED DISTRITAL'!$B$1:$XFD$1,0)
        )&lt;&gt;"",
        "CON COBERTURA CENEPRED",
        "SIN COBERTURA CENEPRED"
    ),
    "SIN COBERTURA CENEPRED"
)</f>
        <v>SIN COBERTURA CENEPRED</v>
      </c>
    </row>
    <row r="1364" spans="1:8" x14ac:dyDescent="0.35">
      <c r="A1364" s="359">
        <v>150607</v>
      </c>
      <c r="B1364" t="s">
        <v>31729</v>
      </c>
      <c r="C1364">
        <v>1506</v>
      </c>
      <c r="D1364">
        <v>15</v>
      </c>
      <c r="E1364" t="str">
        <f>_xlfn.XLOOKUP(D1364,'Ubigeo Departamental'!A:A,'Ubigeo Departamental'!B:B)</f>
        <v>Lima</v>
      </c>
      <c r="F1364" t="str" cm="1">
        <f t="array" ref="F1364">IFERROR(IF(INDEX('CENEPRED DISTRITAL'!$B:$XFD,
            _xlfn.XMATCH($F$1,'CENEPRED DISTRITAL'!$A:$A,0),
            _xlfn.XMATCH(A1364,'CENEPRED DISTRITAL'!$B$1:$XFD$1,0)
        )&lt;&gt;"",        "CON COBERTURA CENEPRED",        "SIN COBERTURA CENEPRED"    ),    "SIN COBERTURA CENEPRED")</f>
        <v>CON COBERTURA CENEPRED</v>
      </c>
      <c r="G1364" t="str" cm="1">
        <f t="array" ref="G1364">IFERROR(
    IF(
        INDEX(
            'CENEPRED DISTRITAL'!$B:$XFD,
            _xlfn.XMATCH($G$1,'CENEPRED DISTRITAL'!$A:$A,0),
            _xlfn.XMATCH(A1364,'CENEPRED DISTRITAL'!$B$1:$XFD$1,0)
        )&lt;&gt;"",
        "CON COBERTURA CENEPRED",
        "SIN COBERTURA CENEPRED"
    ),
    "SIN COBERTURA CENEPRED"
)</f>
        <v>CON COBERTURA CENEPRED</v>
      </c>
      <c r="H1364" t="str" cm="1">
        <f t="array" ref="H1364">IFERROR(
    IF(
        INDEX(
            'CENEPRED DISTRITAL'!$B:$XFD,
            _xlfn.XMATCH($H$1,'CENEPRED DISTRITAL'!$A:$A,0),
            _xlfn.XMATCH(A1364,'CENEPRED DISTRITAL'!$B$1:$XFD$1,0)
        )&lt;&gt;"",
        "CON COBERTURA CENEPRED",
        "SIN COBERTURA CENEPRED"
    ),
    "SIN COBERTURA CENEPRED"
)</f>
        <v>CON COBERTURA CENEPRED</v>
      </c>
    </row>
    <row r="1365" spans="1:8" x14ac:dyDescent="0.35">
      <c r="A1365" s="359">
        <v>150608</v>
      </c>
      <c r="B1365" t="s">
        <v>31730</v>
      </c>
      <c r="C1365">
        <v>1506</v>
      </c>
      <c r="D1365">
        <v>15</v>
      </c>
      <c r="E1365" t="str">
        <f>_xlfn.XLOOKUP(D1365,'Ubigeo Departamental'!A:A,'Ubigeo Departamental'!B:B)</f>
        <v>Lima</v>
      </c>
      <c r="F1365" t="str" cm="1">
        <f t="array" ref="F1365">IFERROR(IF(INDEX('CENEPRED DISTRITAL'!$B:$XFD,
            _xlfn.XMATCH($F$1,'CENEPRED DISTRITAL'!$A:$A,0),
            _xlfn.XMATCH(A1365,'CENEPRED DISTRITAL'!$B$1:$XFD$1,0)
        )&lt;&gt;"",        "CON COBERTURA CENEPRED",        "SIN COBERTURA CENEPRED"    ),    "SIN COBERTURA CENEPRED")</f>
        <v>CON COBERTURA CENEPRED</v>
      </c>
      <c r="G1365" t="str" cm="1">
        <f t="array" ref="G1365">IFERROR(
    IF(
        INDEX(
            'CENEPRED DISTRITAL'!$B:$XFD,
            _xlfn.XMATCH($G$1,'CENEPRED DISTRITAL'!$A:$A,0),
            _xlfn.XMATCH(A1365,'CENEPRED DISTRITAL'!$B$1:$XFD$1,0)
        )&lt;&gt;"",
        "CON COBERTURA CENEPRED",
        "SIN COBERTURA CENEPRED"
    ),
    "SIN COBERTURA CENEPRED"
)</f>
        <v>CON COBERTURA CENEPRED</v>
      </c>
      <c r="H1365" t="str" cm="1">
        <f t="array" ref="H1365">IFERROR(
    IF(
        INDEX(
            'CENEPRED DISTRITAL'!$B:$XFD,
            _xlfn.XMATCH($H$1,'CENEPRED DISTRITAL'!$A:$A,0),
            _xlfn.XMATCH(A1365,'CENEPRED DISTRITAL'!$B$1:$XFD$1,0)
        )&lt;&gt;"",
        "CON COBERTURA CENEPRED",
        "SIN COBERTURA CENEPRED"
    ),
    "SIN COBERTURA CENEPRED"
)</f>
        <v>CON COBERTURA CENEPRED</v>
      </c>
    </row>
    <row r="1366" spans="1:8" x14ac:dyDescent="0.35">
      <c r="A1366" s="359">
        <v>150609</v>
      </c>
      <c r="B1366" t="s">
        <v>37011</v>
      </c>
      <c r="C1366">
        <v>1506</v>
      </c>
      <c r="D1366">
        <v>15</v>
      </c>
      <c r="E1366" t="str">
        <f>_xlfn.XLOOKUP(D1366,'Ubigeo Departamental'!A:A,'Ubigeo Departamental'!B:B)</f>
        <v>Lima</v>
      </c>
      <c r="F1366" t="str" cm="1">
        <f t="array" ref="F1366">IFERROR(IF(INDEX('CENEPRED DISTRITAL'!$B:$XFD,
            _xlfn.XMATCH($F$1,'CENEPRED DISTRITAL'!$A:$A,0),
            _xlfn.XMATCH(A1366,'CENEPRED DISTRITAL'!$B$1:$XFD$1,0)
        )&lt;&gt;"",        "CON COBERTURA CENEPRED",        "SIN COBERTURA CENEPRED"    ),    "SIN COBERTURA CENEPRED")</f>
        <v>CON COBERTURA CENEPRED</v>
      </c>
      <c r="G1366" t="str" cm="1">
        <f t="array" ref="G1366">IFERROR(
    IF(
        INDEX(
            'CENEPRED DISTRITAL'!$B:$XFD,
            _xlfn.XMATCH($G$1,'CENEPRED DISTRITAL'!$A:$A,0),
            _xlfn.XMATCH(A1366,'CENEPRED DISTRITAL'!$B$1:$XFD$1,0)
        )&lt;&gt;"",
        "CON COBERTURA CENEPRED",
        "SIN COBERTURA CENEPRED"
    ),
    "SIN COBERTURA CENEPRED"
)</f>
        <v>CON COBERTURA CENEPRED</v>
      </c>
      <c r="H1366" t="str" cm="1">
        <f t="array" ref="H1366">IFERROR(
    IF(
        INDEX(
            'CENEPRED DISTRITAL'!$B:$XFD,
            _xlfn.XMATCH($H$1,'CENEPRED DISTRITAL'!$A:$A,0),
            _xlfn.XMATCH(A1366,'CENEPRED DISTRITAL'!$B$1:$XFD$1,0)
        )&lt;&gt;"",
        "CON COBERTURA CENEPRED",
        "SIN COBERTURA CENEPRED"
    ),
    "SIN COBERTURA CENEPRED"
)</f>
        <v>CON COBERTURA CENEPRED</v>
      </c>
    </row>
    <row r="1367" spans="1:8" x14ac:dyDescent="0.35">
      <c r="A1367" s="359">
        <v>150610</v>
      </c>
      <c r="B1367" t="s">
        <v>37012</v>
      </c>
      <c r="C1367">
        <v>1506</v>
      </c>
      <c r="D1367">
        <v>15</v>
      </c>
      <c r="E1367" t="str">
        <f>_xlfn.XLOOKUP(D1367,'Ubigeo Departamental'!A:A,'Ubigeo Departamental'!B:B)</f>
        <v>Lima</v>
      </c>
      <c r="F1367" t="str" cm="1">
        <f t="array" ref="F1367">IFERROR(IF(INDEX('CENEPRED DISTRITAL'!$B:$XFD,
            _xlfn.XMATCH($F$1,'CENEPRED DISTRITAL'!$A:$A,0),
            _xlfn.XMATCH(A1367,'CENEPRED DISTRITAL'!$B$1:$XFD$1,0)
        )&lt;&gt;"",        "CON COBERTURA CENEPRED",        "SIN COBERTURA CENEPRED"    ),    "SIN COBERTURA CENEPRED")</f>
        <v>CON COBERTURA CENEPRED</v>
      </c>
      <c r="G1367" t="str" cm="1">
        <f t="array" ref="G1367">IFERROR(
    IF(
        INDEX(
            'CENEPRED DISTRITAL'!$B:$XFD,
            _xlfn.XMATCH($G$1,'CENEPRED DISTRITAL'!$A:$A,0),
            _xlfn.XMATCH(A1367,'CENEPRED DISTRITAL'!$B$1:$XFD$1,0)
        )&lt;&gt;"",
        "CON COBERTURA CENEPRED",
        "SIN COBERTURA CENEPRED"
    ),
    "SIN COBERTURA CENEPRED"
)</f>
        <v>CON COBERTURA CENEPRED</v>
      </c>
      <c r="H1367" t="str" cm="1">
        <f t="array" ref="H1367">IFERROR(
    IF(
        INDEX(
            'CENEPRED DISTRITAL'!$B:$XFD,
            _xlfn.XMATCH($H$1,'CENEPRED DISTRITAL'!$A:$A,0),
            _xlfn.XMATCH(A1367,'CENEPRED DISTRITAL'!$B$1:$XFD$1,0)
        )&lt;&gt;"",
        "CON COBERTURA CENEPRED",
        "SIN COBERTURA CENEPRED"
    ),
    "SIN COBERTURA CENEPRED"
)</f>
        <v>CON COBERTURA CENEPRED</v>
      </c>
    </row>
    <row r="1368" spans="1:8" x14ac:dyDescent="0.35">
      <c r="A1368" s="359">
        <v>150611</v>
      </c>
      <c r="B1368" t="s">
        <v>31733</v>
      </c>
      <c r="C1368">
        <v>1506</v>
      </c>
      <c r="D1368">
        <v>15</v>
      </c>
      <c r="E1368" t="str">
        <f>_xlfn.XLOOKUP(D1368,'Ubigeo Departamental'!A:A,'Ubigeo Departamental'!B:B)</f>
        <v>Lima</v>
      </c>
      <c r="F1368" t="str" cm="1">
        <f t="array" ref="F1368">IFERROR(IF(INDEX('CENEPRED DISTRITAL'!$B:$XFD,
            _xlfn.XMATCH($F$1,'CENEPRED DISTRITAL'!$A:$A,0),
            _xlfn.XMATCH(A1368,'CENEPRED DISTRITAL'!$B$1:$XFD$1,0)
        )&lt;&gt;"",        "CON COBERTURA CENEPRED",        "SIN COBERTURA CENEPRED"    ),    "SIN COBERTURA CENEPRED")</f>
        <v>CON COBERTURA CENEPRED</v>
      </c>
      <c r="G1368" t="str" cm="1">
        <f t="array" ref="G1368">IFERROR(
    IF(
        INDEX(
            'CENEPRED DISTRITAL'!$B:$XFD,
            _xlfn.XMATCH($G$1,'CENEPRED DISTRITAL'!$A:$A,0),
            _xlfn.XMATCH(A1368,'CENEPRED DISTRITAL'!$B$1:$XFD$1,0)
        )&lt;&gt;"",
        "CON COBERTURA CENEPRED",
        "SIN COBERTURA CENEPRED"
    ),
    "SIN COBERTURA CENEPRED"
)</f>
        <v>CON COBERTURA CENEPRED</v>
      </c>
      <c r="H1368" t="str" cm="1">
        <f t="array" ref="H1368">IFERROR(
    IF(
        INDEX(
            'CENEPRED DISTRITAL'!$B:$XFD,
            _xlfn.XMATCH($H$1,'CENEPRED DISTRITAL'!$A:$A,0),
            _xlfn.XMATCH(A1368,'CENEPRED DISTRITAL'!$B$1:$XFD$1,0)
        )&lt;&gt;"",
        "CON COBERTURA CENEPRED",
        "SIN COBERTURA CENEPRED"
    ),
    "SIN COBERTURA CENEPRED"
)</f>
        <v>CON COBERTURA CENEPRED</v>
      </c>
    </row>
    <row r="1369" spans="1:8" x14ac:dyDescent="0.35">
      <c r="A1369" s="359">
        <v>150612</v>
      </c>
      <c r="B1369" t="s">
        <v>37013</v>
      </c>
      <c r="C1369">
        <v>1506</v>
      </c>
      <c r="D1369">
        <v>15</v>
      </c>
      <c r="E1369" t="str">
        <f>_xlfn.XLOOKUP(D1369,'Ubigeo Departamental'!A:A,'Ubigeo Departamental'!B:B)</f>
        <v>Lima</v>
      </c>
      <c r="F1369" t="str" cm="1">
        <f t="array" ref="F1369">IFERROR(IF(INDEX('CENEPRED DISTRITAL'!$B:$XFD,
            _xlfn.XMATCH($F$1,'CENEPRED DISTRITAL'!$A:$A,0),
            _xlfn.XMATCH(A1369,'CENEPRED DISTRITAL'!$B$1:$XFD$1,0)
        )&lt;&gt;"",        "CON COBERTURA CENEPRED",        "SIN COBERTURA CENEPRED"    ),    "SIN COBERTURA CENEPRED")</f>
        <v>CON COBERTURA CENEPRED</v>
      </c>
      <c r="G1369" t="str" cm="1">
        <f t="array" ref="G1369">IFERROR(
    IF(
        INDEX(
            'CENEPRED DISTRITAL'!$B:$XFD,
            _xlfn.XMATCH($G$1,'CENEPRED DISTRITAL'!$A:$A,0),
            _xlfn.XMATCH(A1369,'CENEPRED DISTRITAL'!$B$1:$XFD$1,0)
        )&lt;&gt;"",
        "CON COBERTURA CENEPRED",
        "SIN COBERTURA CENEPRED"
    ),
    "SIN COBERTURA CENEPRED"
)</f>
        <v>CON COBERTURA CENEPRED</v>
      </c>
      <c r="H1369" t="str" cm="1">
        <f t="array" ref="H1369">IFERROR(
    IF(
        INDEX(
            'CENEPRED DISTRITAL'!$B:$XFD,
            _xlfn.XMATCH($H$1,'CENEPRED DISTRITAL'!$A:$A,0),
            _xlfn.XMATCH(A1369,'CENEPRED DISTRITAL'!$B$1:$XFD$1,0)
        )&lt;&gt;"",
        "CON COBERTURA CENEPRED",
        "SIN COBERTURA CENEPRED"
    ),
    "SIN COBERTURA CENEPRED"
)</f>
        <v>CON COBERTURA CENEPRED</v>
      </c>
    </row>
    <row r="1370" spans="1:8" x14ac:dyDescent="0.35">
      <c r="A1370" s="359">
        <v>150701</v>
      </c>
      <c r="B1370" t="s">
        <v>34674</v>
      </c>
      <c r="C1370">
        <v>1507</v>
      </c>
      <c r="D1370">
        <v>15</v>
      </c>
      <c r="E1370" t="str">
        <f>_xlfn.XLOOKUP(D1370,'Ubigeo Departamental'!A:A,'Ubigeo Departamental'!B:B)</f>
        <v>Lima</v>
      </c>
      <c r="F1370" t="str" cm="1">
        <f t="array" ref="F1370">IFERROR(IF(INDEX('CENEPRED DISTRITAL'!$B:$XFD,
            _xlfn.XMATCH($F$1,'CENEPRED DISTRITAL'!$A:$A,0),
            _xlfn.XMATCH(A1370,'CENEPRED DISTRITAL'!$B$1:$XFD$1,0)
        )&lt;&gt;"",        "CON COBERTURA CENEPRED",        "SIN COBERTURA CENEPRED"    ),    "SIN COBERTURA CENEPRED")</f>
        <v>SIN COBERTURA CENEPRED</v>
      </c>
      <c r="G1370" t="str" cm="1">
        <f t="array" ref="G1370">IFERROR(
    IF(
        INDEX(
            'CENEPRED DISTRITAL'!$B:$XFD,
            _xlfn.XMATCH($G$1,'CENEPRED DISTRITAL'!$A:$A,0),
            _xlfn.XMATCH(A1370,'CENEPRED DISTRITAL'!$B$1:$XFD$1,0)
        )&lt;&gt;"",
        "CON COBERTURA CENEPRED",
        "SIN COBERTURA CENEPRED"
    ),
    "SIN COBERTURA CENEPRED"
)</f>
        <v>SIN COBERTURA CENEPRED</v>
      </c>
      <c r="H1370" t="str" cm="1">
        <f t="array" ref="H1370">IFERROR(
    IF(
        INDEX(
            'CENEPRED DISTRITAL'!$B:$XFD,
            _xlfn.XMATCH($H$1,'CENEPRED DISTRITAL'!$A:$A,0),
            _xlfn.XMATCH(A1370,'CENEPRED DISTRITAL'!$B$1:$XFD$1,0)
        )&lt;&gt;"",
        "CON COBERTURA CENEPRED",
        "SIN COBERTURA CENEPRED"
    ),
    "SIN COBERTURA CENEPRED"
)</f>
        <v>SIN COBERTURA CENEPRED</v>
      </c>
    </row>
    <row r="1371" spans="1:8" x14ac:dyDescent="0.35">
      <c r="A1371" s="359">
        <v>150702</v>
      </c>
      <c r="B1371" t="s">
        <v>34901</v>
      </c>
      <c r="C1371">
        <v>1507</v>
      </c>
      <c r="D1371">
        <v>15</v>
      </c>
      <c r="E1371" t="str">
        <f>_xlfn.XLOOKUP(D1371,'Ubigeo Departamental'!A:A,'Ubigeo Departamental'!B:B)</f>
        <v>Lima</v>
      </c>
      <c r="F1371" t="str" cm="1">
        <f t="array" ref="F1371">IFERROR(IF(INDEX('CENEPRED DISTRITAL'!$B:$XFD,
            _xlfn.XMATCH($F$1,'CENEPRED DISTRITAL'!$A:$A,0),
            _xlfn.XMATCH(A1371,'CENEPRED DISTRITAL'!$B$1:$XFD$1,0)
        )&lt;&gt;"",        "CON COBERTURA CENEPRED",        "SIN COBERTURA CENEPRED"    ),    "SIN COBERTURA CENEPRED")</f>
        <v>SIN COBERTURA CENEPRED</v>
      </c>
      <c r="G1371" t="str" cm="1">
        <f t="array" ref="G1371">IFERROR(
    IF(
        INDEX(
            'CENEPRED DISTRITAL'!$B:$XFD,
            _xlfn.XMATCH($G$1,'CENEPRED DISTRITAL'!$A:$A,0),
            _xlfn.XMATCH(A1371,'CENEPRED DISTRITAL'!$B$1:$XFD$1,0)
        )&lt;&gt;"",
        "CON COBERTURA CENEPRED",
        "SIN COBERTURA CENEPRED"
    ),
    "SIN COBERTURA CENEPRED"
)</f>
        <v>SIN COBERTURA CENEPRED</v>
      </c>
      <c r="H1371" t="str" cm="1">
        <f t="array" ref="H1371">IFERROR(
    IF(
        INDEX(
            'CENEPRED DISTRITAL'!$B:$XFD,
            _xlfn.XMATCH($H$1,'CENEPRED DISTRITAL'!$A:$A,0),
            _xlfn.XMATCH(A1371,'CENEPRED DISTRITAL'!$B$1:$XFD$1,0)
        )&lt;&gt;"",
        "CON COBERTURA CENEPRED",
        "SIN COBERTURA CENEPRED"
    ),
    "SIN COBERTURA CENEPRED"
)</f>
        <v>SIN COBERTURA CENEPRED</v>
      </c>
    </row>
    <row r="1372" spans="1:8" x14ac:dyDescent="0.35">
      <c r="A1372" s="359">
        <v>150703</v>
      </c>
      <c r="B1372" t="s">
        <v>31738</v>
      </c>
      <c r="C1372">
        <v>1507</v>
      </c>
      <c r="D1372">
        <v>15</v>
      </c>
      <c r="E1372" t="str">
        <f>_xlfn.XLOOKUP(D1372,'Ubigeo Departamental'!A:A,'Ubigeo Departamental'!B:B)</f>
        <v>Lima</v>
      </c>
      <c r="F1372" t="str" cm="1">
        <f t="array" ref="F1372">IFERROR(IF(INDEX('CENEPRED DISTRITAL'!$B:$XFD,
            _xlfn.XMATCH($F$1,'CENEPRED DISTRITAL'!$A:$A,0),
            _xlfn.XMATCH(A1372,'CENEPRED DISTRITAL'!$B$1:$XFD$1,0)
        )&lt;&gt;"",        "CON COBERTURA CENEPRED",        "SIN COBERTURA CENEPRED"    ),    "SIN COBERTURA CENEPRED")</f>
        <v>CON COBERTURA CENEPRED</v>
      </c>
      <c r="G1372" t="str" cm="1">
        <f t="array" ref="G1372">IFERROR(
    IF(
        INDEX(
            'CENEPRED DISTRITAL'!$B:$XFD,
            _xlfn.XMATCH($G$1,'CENEPRED DISTRITAL'!$A:$A,0),
            _xlfn.XMATCH(A1372,'CENEPRED DISTRITAL'!$B$1:$XFD$1,0)
        )&lt;&gt;"",
        "CON COBERTURA CENEPRED",
        "SIN COBERTURA CENEPRED"
    ),
    "SIN COBERTURA CENEPRED"
)</f>
        <v>CON COBERTURA CENEPRED</v>
      </c>
      <c r="H1372" t="str" cm="1">
        <f t="array" ref="H1372">IFERROR(
    IF(
        INDEX(
            'CENEPRED DISTRITAL'!$B:$XFD,
            _xlfn.XMATCH($H$1,'CENEPRED DISTRITAL'!$A:$A,0),
            _xlfn.XMATCH(A1372,'CENEPRED DISTRITAL'!$B$1:$XFD$1,0)
        )&lt;&gt;"",
        "CON COBERTURA CENEPRED",
        "SIN COBERTURA CENEPRED"
    ),
    "SIN COBERTURA CENEPRED"
)</f>
        <v>CON COBERTURA CENEPRED</v>
      </c>
    </row>
    <row r="1373" spans="1:8" x14ac:dyDescent="0.35">
      <c r="A1373" s="359">
        <v>150704</v>
      </c>
      <c r="B1373" t="s">
        <v>37014</v>
      </c>
      <c r="C1373">
        <v>1507</v>
      </c>
      <c r="D1373">
        <v>15</v>
      </c>
      <c r="E1373" t="str">
        <f>_xlfn.XLOOKUP(D1373,'Ubigeo Departamental'!A:A,'Ubigeo Departamental'!B:B)</f>
        <v>Lima</v>
      </c>
      <c r="F1373" t="str" cm="1">
        <f t="array" ref="F1373">IFERROR(IF(INDEX('CENEPRED DISTRITAL'!$B:$XFD,
            _xlfn.XMATCH($F$1,'CENEPRED DISTRITAL'!$A:$A,0),
            _xlfn.XMATCH(A1373,'CENEPRED DISTRITAL'!$B$1:$XFD$1,0)
        )&lt;&gt;"",        "CON COBERTURA CENEPRED",        "SIN COBERTURA CENEPRED"    ),    "SIN COBERTURA CENEPRED")</f>
        <v>SIN COBERTURA CENEPRED</v>
      </c>
      <c r="G1373" t="str" cm="1">
        <f t="array" ref="G1373">IFERROR(
    IF(
        INDEX(
            'CENEPRED DISTRITAL'!$B:$XFD,
            _xlfn.XMATCH($G$1,'CENEPRED DISTRITAL'!$A:$A,0),
            _xlfn.XMATCH(A1373,'CENEPRED DISTRITAL'!$B$1:$XFD$1,0)
        )&lt;&gt;"",
        "CON COBERTURA CENEPRED",
        "SIN COBERTURA CENEPRED"
    ),
    "SIN COBERTURA CENEPRED"
)</f>
        <v>SIN COBERTURA CENEPRED</v>
      </c>
      <c r="H1373" t="str" cm="1">
        <f t="array" ref="H1373">IFERROR(
    IF(
        INDEX(
            'CENEPRED DISTRITAL'!$B:$XFD,
            _xlfn.XMATCH($H$1,'CENEPRED DISTRITAL'!$A:$A,0),
            _xlfn.XMATCH(A1373,'CENEPRED DISTRITAL'!$B$1:$XFD$1,0)
        )&lt;&gt;"",
        "CON COBERTURA CENEPRED",
        "SIN COBERTURA CENEPRED"
    ),
    "SIN COBERTURA CENEPRED"
)</f>
        <v>SIN COBERTURA CENEPRED</v>
      </c>
    </row>
    <row r="1374" spans="1:8" x14ac:dyDescent="0.35">
      <c r="A1374" s="359">
        <v>150705</v>
      </c>
      <c r="B1374" t="s">
        <v>34902</v>
      </c>
      <c r="C1374">
        <v>1507</v>
      </c>
      <c r="D1374">
        <v>15</v>
      </c>
      <c r="E1374" t="str">
        <f>_xlfn.XLOOKUP(D1374,'Ubigeo Departamental'!A:A,'Ubigeo Departamental'!B:B)</f>
        <v>Lima</v>
      </c>
      <c r="F1374" t="str" cm="1">
        <f t="array" ref="F1374">IFERROR(IF(INDEX('CENEPRED DISTRITAL'!$B:$XFD,
            _xlfn.XMATCH($F$1,'CENEPRED DISTRITAL'!$A:$A,0),
            _xlfn.XMATCH(A1374,'CENEPRED DISTRITAL'!$B$1:$XFD$1,0)
        )&lt;&gt;"",        "CON COBERTURA CENEPRED",        "SIN COBERTURA CENEPRED"    ),    "SIN COBERTURA CENEPRED")</f>
        <v>SIN COBERTURA CENEPRED</v>
      </c>
      <c r="G1374" t="str" cm="1">
        <f t="array" ref="G1374">IFERROR(
    IF(
        INDEX(
            'CENEPRED DISTRITAL'!$B:$XFD,
            _xlfn.XMATCH($G$1,'CENEPRED DISTRITAL'!$A:$A,0),
            _xlfn.XMATCH(A1374,'CENEPRED DISTRITAL'!$B$1:$XFD$1,0)
        )&lt;&gt;"",
        "CON COBERTURA CENEPRED",
        "SIN COBERTURA CENEPRED"
    ),
    "SIN COBERTURA CENEPRED"
)</f>
        <v>SIN COBERTURA CENEPRED</v>
      </c>
      <c r="H1374" t="str" cm="1">
        <f t="array" ref="H1374">IFERROR(
    IF(
        INDEX(
            'CENEPRED DISTRITAL'!$B:$XFD,
            _xlfn.XMATCH($H$1,'CENEPRED DISTRITAL'!$A:$A,0),
            _xlfn.XMATCH(A1374,'CENEPRED DISTRITAL'!$B$1:$XFD$1,0)
        )&lt;&gt;"",
        "CON COBERTURA CENEPRED",
        "SIN COBERTURA CENEPRED"
    ),
    "SIN COBERTURA CENEPRED"
)</f>
        <v>SIN COBERTURA CENEPRED</v>
      </c>
    </row>
    <row r="1375" spans="1:8" x14ac:dyDescent="0.35">
      <c r="A1375" s="359">
        <v>150706</v>
      </c>
      <c r="B1375" t="s">
        <v>34758</v>
      </c>
      <c r="C1375">
        <v>1507</v>
      </c>
      <c r="D1375">
        <v>15</v>
      </c>
      <c r="E1375" t="str">
        <f>_xlfn.XLOOKUP(D1375,'Ubigeo Departamental'!A:A,'Ubigeo Departamental'!B:B)</f>
        <v>Lima</v>
      </c>
      <c r="F1375" t="str" cm="1">
        <f t="array" ref="F1375">IFERROR(IF(INDEX('CENEPRED DISTRITAL'!$B:$XFD,
            _xlfn.XMATCH($F$1,'CENEPRED DISTRITAL'!$A:$A,0),
            _xlfn.XMATCH(A1375,'CENEPRED DISTRITAL'!$B$1:$XFD$1,0)
        )&lt;&gt;"",        "CON COBERTURA CENEPRED",        "SIN COBERTURA CENEPRED"    ),    "SIN COBERTURA CENEPRED")</f>
        <v>SIN COBERTURA CENEPRED</v>
      </c>
      <c r="G1375" t="str" cm="1">
        <f t="array" ref="G1375">IFERROR(
    IF(
        INDEX(
            'CENEPRED DISTRITAL'!$B:$XFD,
            _xlfn.XMATCH($G$1,'CENEPRED DISTRITAL'!$A:$A,0),
            _xlfn.XMATCH(A1375,'CENEPRED DISTRITAL'!$B$1:$XFD$1,0)
        )&lt;&gt;"",
        "CON COBERTURA CENEPRED",
        "SIN COBERTURA CENEPRED"
    ),
    "SIN COBERTURA CENEPRED"
)</f>
        <v>SIN COBERTURA CENEPRED</v>
      </c>
      <c r="H1375" t="str" cm="1">
        <f t="array" ref="H1375">IFERROR(
    IF(
        INDEX(
            'CENEPRED DISTRITAL'!$B:$XFD,
            _xlfn.XMATCH($H$1,'CENEPRED DISTRITAL'!$A:$A,0),
            _xlfn.XMATCH(A1375,'CENEPRED DISTRITAL'!$B$1:$XFD$1,0)
        )&lt;&gt;"",
        "CON COBERTURA CENEPRED",
        "SIN COBERTURA CENEPRED"
    ),
    "SIN COBERTURA CENEPRED"
)</f>
        <v>SIN COBERTURA CENEPRED</v>
      </c>
    </row>
    <row r="1376" spans="1:8" x14ac:dyDescent="0.35">
      <c r="A1376" s="359">
        <v>150707</v>
      </c>
      <c r="B1376" t="s">
        <v>34903</v>
      </c>
      <c r="C1376">
        <v>1507</v>
      </c>
      <c r="D1376">
        <v>15</v>
      </c>
      <c r="E1376" t="str">
        <f>_xlfn.XLOOKUP(D1376,'Ubigeo Departamental'!A:A,'Ubigeo Departamental'!B:B)</f>
        <v>Lima</v>
      </c>
      <c r="F1376" t="str" cm="1">
        <f t="array" ref="F1376">IFERROR(IF(INDEX('CENEPRED DISTRITAL'!$B:$XFD,
            _xlfn.XMATCH($F$1,'CENEPRED DISTRITAL'!$A:$A,0),
            _xlfn.XMATCH(A1376,'CENEPRED DISTRITAL'!$B$1:$XFD$1,0)
        )&lt;&gt;"",        "CON COBERTURA CENEPRED",        "SIN COBERTURA CENEPRED"    ),    "SIN COBERTURA CENEPRED")</f>
        <v>SIN COBERTURA CENEPRED</v>
      </c>
      <c r="G1376" t="str" cm="1">
        <f t="array" ref="G1376">IFERROR(
    IF(
        INDEX(
            'CENEPRED DISTRITAL'!$B:$XFD,
            _xlfn.XMATCH($G$1,'CENEPRED DISTRITAL'!$A:$A,0),
            _xlfn.XMATCH(A1376,'CENEPRED DISTRITAL'!$B$1:$XFD$1,0)
        )&lt;&gt;"",
        "CON COBERTURA CENEPRED",
        "SIN COBERTURA CENEPRED"
    ),
    "SIN COBERTURA CENEPRED"
)</f>
        <v>SIN COBERTURA CENEPRED</v>
      </c>
      <c r="H1376" t="str" cm="1">
        <f t="array" ref="H1376">IFERROR(
    IF(
        INDEX(
            'CENEPRED DISTRITAL'!$B:$XFD,
            _xlfn.XMATCH($H$1,'CENEPRED DISTRITAL'!$A:$A,0),
            _xlfn.XMATCH(A1376,'CENEPRED DISTRITAL'!$B$1:$XFD$1,0)
        )&lt;&gt;"",
        "CON COBERTURA CENEPRED",
        "SIN COBERTURA CENEPRED"
    ),
    "SIN COBERTURA CENEPRED"
)</f>
        <v>SIN COBERTURA CENEPRED</v>
      </c>
    </row>
    <row r="1377" spans="1:8" x14ac:dyDescent="0.35">
      <c r="A1377" s="359">
        <v>150708</v>
      </c>
      <c r="B1377" t="s">
        <v>34675</v>
      </c>
      <c r="C1377">
        <v>1507</v>
      </c>
      <c r="D1377">
        <v>15</v>
      </c>
      <c r="E1377" t="str">
        <f>_xlfn.XLOOKUP(D1377,'Ubigeo Departamental'!A:A,'Ubigeo Departamental'!B:B)</f>
        <v>Lima</v>
      </c>
      <c r="F1377" t="str" cm="1">
        <f t="array" ref="F1377">IFERROR(IF(INDEX('CENEPRED DISTRITAL'!$B:$XFD,
            _xlfn.XMATCH($F$1,'CENEPRED DISTRITAL'!$A:$A,0),
            _xlfn.XMATCH(A1377,'CENEPRED DISTRITAL'!$B$1:$XFD$1,0)
        )&lt;&gt;"",        "CON COBERTURA CENEPRED",        "SIN COBERTURA CENEPRED"    ),    "SIN COBERTURA CENEPRED")</f>
        <v>SIN COBERTURA CENEPRED</v>
      </c>
      <c r="G1377" t="str" cm="1">
        <f t="array" ref="G1377">IFERROR(
    IF(
        INDEX(
            'CENEPRED DISTRITAL'!$B:$XFD,
            _xlfn.XMATCH($G$1,'CENEPRED DISTRITAL'!$A:$A,0),
            _xlfn.XMATCH(A1377,'CENEPRED DISTRITAL'!$B$1:$XFD$1,0)
        )&lt;&gt;"",
        "CON COBERTURA CENEPRED",
        "SIN COBERTURA CENEPRED"
    ),
    "SIN COBERTURA CENEPRED"
)</f>
        <v>SIN COBERTURA CENEPRED</v>
      </c>
      <c r="H1377" t="str" cm="1">
        <f t="array" ref="H1377">IFERROR(
    IF(
        INDEX(
            'CENEPRED DISTRITAL'!$B:$XFD,
            _xlfn.XMATCH($H$1,'CENEPRED DISTRITAL'!$A:$A,0),
            _xlfn.XMATCH(A1377,'CENEPRED DISTRITAL'!$B$1:$XFD$1,0)
        )&lt;&gt;"",
        "CON COBERTURA CENEPRED",
        "SIN COBERTURA CENEPRED"
    ),
    "SIN COBERTURA CENEPRED"
)</f>
        <v>SIN COBERTURA CENEPRED</v>
      </c>
    </row>
    <row r="1378" spans="1:8" x14ac:dyDescent="0.35">
      <c r="A1378" s="359">
        <v>150709</v>
      </c>
      <c r="B1378" t="s">
        <v>31711</v>
      </c>
      <c r="C1378">
        <v>1507</v>
      </c>
      <c r="D1378">
        <v>15</v>
      </c>
      <c r="E1378" t="str">
        <f>_xlfn.XLOOKUP(D1378,'Ubigeo Departamental'!A:A,'Ubigeo Departamental'!B:B)</f>
        <v>Lima</v>
      </c>
      <c r="F1378" t="str" cm="1">
        <f t="array" ref="F1378">IFERROR(IF(INDEX('CENEPRED DISTRITAL'!$B:$XFD,
            _xlfn.XMATCH($F$1,'CENEPRED DISTRITAL'!$A:$A,0),
            _xlfn.XMATCH(A1378,'CENEPRED DISTRITAL'!$B$1:$XFD$1,0)
        )&lt;&gt;"",        "CON COBERTURA CENEPRED",        "SIN COBERTURA CENEPRED"    ),    "SIN COBERTURA CENEPRED")</f>
        <v>SIN COBERTURA CENEPRED</v>
      </c>
      <c r="G1378" t="str" cm="1">
        <f t="array" ref="G1378">IFERROR(
    IF(
        INDEX(
            'CENEPRED DISTRITAL'!$B:$XFD,
            _xlfn.XMATCH($G$1,'CENEPRED DISTRITAL'!$A:$A,0),
            _xlfn.XMATCH(A1378,'CENEPRED DISTRITAL'!$B$1:$XFD$1,0)
        )&lt;&gt;"",
        "CON COBERTURA CENEPRED",
        "SIN COBERTURA CENEPRED"
    ),
    "SIN COBERTURA CENEPRED"
)</f>
        <v>SIN COBERTURA CENEPRED</v>
      </c>
      <c r="H1378" t="str" cm="1">
        <f t="array" ref="H1378">IFERROR(
    IF(
        INDEX(
            'CENEPRED DISTRITAL'!$B:$XFD,
            _xlfn.XMATCH($H$1,'CENEPRED DISTRITAL'!$A:$A,0),
            _xlfn.XMATCH(A1378,'CENEPRED DISTRITAL'!$B$1:$XFD$1,0)
        )&lt;&gt;"",
        "CON COBERTURA CENEPRED",
        "SIN COBERTURA CENEPRED"
    ),
    "SIN COBERTURA CENEPRED"
)</f>
        <v>SIN COBERTURA CENEPRED</v>
      </c>
    </row>
    <row r="1379" spans="1:8" x14ac:dyDescent="0.35">
      <c r="A1379" s="359">
        <v>150710</v>
      </c>
      <c r="B1379" t="s">
        <v>34676</v>
      </c>
      <c r="C1379">
        <v>1507</v>
      </c>
      <c r="D1379">
        <v>15</v>
      </c>
      <c r="E1379" t="str">
        <f>_xlfn.XLOOKUP(D1379,'Ubigeo Departamental'!A:A,'Ubigeo Departamental'!B:B)</f>
        <v>Lima</v>
      </c>
      <c r="F1379" t="str" cm="1">
        <f t="array" ref="F1379">IFERROR(IF(INDEX('CENEPRED DISTRITAL'!$B:$XFD,
            _xlfn.XMATCH($F$1,'CENEPRED DISTRITAL'!$A:$A,0),
            _xlfn.XMATCH(A1379,'CENEPRED DISTRITAL'!$B$1:$XFD$1,0)
        )&lt;&gt;"",        "CON COBERTURA CENEPRED",        "SIN COBERTURA CENEPRED"    ),    "SIN COBERTURA CENEPRED")</f>
        <v>SIN COBERTURA CENEPRED</v>
      </c>
      <c r="G1379" t="str" cm="1">
        <f t="array" ref="G1379">IFERROR(
    IF(
        INDEX(
            'CENEPRED DISTRITAL'!$B:$XFD,
            _xlfn.XMATCH($G$1,'CENEPRED DISTRITAL'!$A:$A,0),
            _xlfn.XMATCH(A1379,'CENEPRED DISTRITAL'!$B$1:$XFD$1,0)
        )&lt;&gt;"",
        "CON COBERTURA CENEPRED",
        "SIN COBERTURA CENEPRED"
    ),
    "SIN COBERTURA CENEPRED"
)</f>
        <v>SIN COBERTURA CENEPRED</v>
      </c>
      <c r="H1379" t="str" cm="1">
        <f t="array" ref="H1379">IFERROR(
    IF(
        INDEX(
            'CENEPRED DISTRITAL'!$B:$XFD,
            _xlfn.XMATCH($H$1,'CENEPRED DISTRITAL'!$A:$A,0),
            _xlfn.XMATCH(A1379,'CENEPRED DISTRITAL'!$B$1:$XFD$1,0)
        )&lt;&gt;"",
        "CON COBERTURA CENEPRED",
        "SIN COBERTURA CENEPRED"
    ),
    "SIN COBERTURA CENEPRED"
)</f>
        <v>SIN COBERTURA CENEPRED</v>
      </c>
    </row>
    <row r="1380" spans="1:8" x14ac:dyDescent="0.35">
      <c r="A1380" s="359">
        <v>150711</v>
      </c>
      <c r="B1380" t="s">
        <v>34904</v>
      </c>
      <c r="C1380">
        <v>1507</v>
      </c>
      <c r="D1380">
        <v>15</v>
      </c>
      <c r="E1380" t="str">
        <f>_xlfn.XLOOKUP(D1380,'Ubigeo Departamental'!A:A,'Ubigeo Departamental'!B:B)</f>
        <v>Lima</v>
      </c>
      <c r="F1380" t="str" cm="1">
        <f t="array" ref="F1380">IFERROR(IF(INDEX('CENEPRED DISTRITAL'!$B:$XFD,
            _xlfn.XMATCH($F$1,'CENEPRED DISTRITAL'!$A:$A,0),
            _xlfn.XMATCH(A1380,'CENEPRED DISTRITAL'!$B$1:$XFD$1,0)
        )&lt;&gt;"",        "CON COBERTURA CENEPRED",        "SIN COBERTURA CENEPRED"    ),    "SIN COBERTURA CENEPRED")</f>
        <v>SIN COBERTURA CENEPRED</v>
      </c>
      <c r="G1380" t="str" cm="1">
        <f t="array" ref="G1380">IFERROR(
    IF(
        INDEX(
            'CENEPRED DISTRITAL'!$B:$XFD,
            _xlfn.XMATCH($G$1,'CENEPRED DISTRITAL'!$A:$A,0),
            _xlfn.XMATCH(A1380,'CENEPRED DISTRITAL'!$B$1:$XFD$1,0)
        )&lt;&gt;"",
        "CON COBERTURA CENEPRED",
        "SIN COBERTURA CENEPRED"
    ),
    "SIN COBERTURA CENEPRED"
)</f>
        <v>SIN COBERTURA CENEPRED</v>
      </c>
      <c r="H1380" t="str" cm="1">
        <f t="array" ref="H1380">IFERROR(
    IF(
        INDEX(
            'CENEPRED DISTRITAL'!$B:$XFD,
            _xlfn.XMATCH($H$1,'CENEPRED DISTRITAL'!$A:$A,0),
            _xlfn.XMATCH(A1380,'CENEPRED DISTRITAL'!$B$1:$XFD$1,0)
        )&lt;&gt;"",
        "CON COBERTURA CENEPRED",
        "SIN COBERTURA CENEPRED"
    ),
    "SIN COBERTURA CENEPRED"
)</f>
        <v>SIN COBERTURA CENEPRED</v>
      </c>
    </row>
    <row r="1381" spans="1:8" x14ac:dyDescent="0.35">
      <c r="A1381" s="359">
        <v>150712</v>
      </c>
      <c r="B1381" t="s">
        <v>34444</v>
      </c>
      <c r="C1381">
        <v>1507</v>
      </c>
      <c r="D1381">
        <v>15</v>
      </c>
      <c r="E1381" t="str">
        <f>_xlfn.XLOOKUP(D1381,'Ubigeo Departamental'!A:A,'Ubigeo Departamental'!B:B)</f>
        <v>Lima</v>
      </c>
      <c r="F1381" t="str" cm="1">
        <f t="array" ref="F1381">IFERROR(IF(INDEX('CENEPRED DISTRITAL'!$B:$XFD,
            _xlfn.XMATCH($F$1,'CENEPRED DISTRITAL'!$A:$A,0),
            _xlfn.XMATCH(A1381,'CENEPRED DISTRITAL'!$B$1:$XFD$1,0)
        )&lt;&gt;"",        "CON COBERTURA CENEPRED",        "SIN COBERTURA CENEPRED"    ),    "SIN COBERTURA CENEPRED")</f>
        <v>SIN COBERTURA CENEPRED</v>
      </c>
      <c r="G1381" t="str" cm="1">
        <f t="array" ref="G1381">IFERROR(
    IF(
        INDEX(
            'CENEPRED DISTRITAL'!$B:$XFD,
            _xlfn.XMATCH($G$1,'CENEPRED DISTRITAL'!$A:$A,0),
            _xlfn.XMATCH(A1381,'CENEPRED DISTRITAL'!$B$1:$XFD$1,0)
        )&lt;&gt;"",
        "CON COBERTURA CENEPRED",
        "SIN COBERTURA CENEPRED"
    ),
    "SIN COBERTURA CENEPRED"
)</f>
        <v>SIN COBERTURA CENEPRED</v>
      </c>
      <c r="H1381" t="str" cm="1">
        <f t="array" ref="H1381">IFERROR(
    IF(
        INDEX(
            'CENEPRED DISTRITAL'!$B:$XFD,
            _xlfn.XMATCH($H$1,'CENEPRED DISTRITAL'!$A:$A,0),
            _xlfn.XMATCH(A1381,'CENEPRED DISTRITAL'!$B$1:$XFD$1,0)
        )&lt;&gt;"",
        "CON COBERTURA CENEPRED",
        "SIN COBERTURA CENEPRED"
    ),
    "SIN COBERTURA CENEPRED"
)</f>
        <v>SIN COBERTURA CENEPRED</v>
      </c>
    </row>
    <row r="1382" spans="1:8" x14ac:dyDescent="0.35">
      <c r="A1382" s="359">
        <v>150713</v>
      </c>
      <c r="B1382" t="s">
        <v>34677</v>
      </c>
      <c r="C1382">
        <v>1507</v>
      </c>
      <c r="D1382">
        <v>15</v>
      </c>
      <c r="E1382" t="str">
        <f>_xlfn.XLOOKUP(D1382,'Ubigeo Departamental'!A:A,'Ubigeo Departamental'!B:B)</f>
        <v>Lima</v>
      </c>
      <c r="F1382" t="str" cm="1">
        <f t="array" ref="F1382">IFERROR(IF(INDEX('CENEPRED DISTRITAL'!$B:$XFD,
            _xlfn.XMATCH($F$1,'CENEPRED DISTRITAL'!$A:$A,0),
            _xlfn.XMATCH(A1382,'CENEPRED DISTRITAL'!$B$1:$XFD$1,0)
        )&lt;&gt;"",        "CON COBERTURA CENEPRED",        "SIN COBERTURA CENEPRED"    ),    "SIN COBERTURA CENEPRED")</f>
        <v>SIN COBERTURA CENEPRED</v>
      </c>
      <c r="G1382" t="str" cm="1">
        <f t="array" ref="G1382">IFERROR(
    IF(
        INDEX(
            'CENEPRED DISTRITAL'!$B:$XFD,
            _xlfn.XMATCH($G$1,'CENEPRED DISTRITAL'!$A:$A,0),
            _xlfn.XMATCH(A1382,'CENEPRED DISTRITAL'!$B$1:$XFD$1,0)
        )&lt;&gt;"",
        "CON COBERTURA CENEPRED",
        "SIN COBERTURA CENEPRED"
    ),
    "SIN COBERTURA CENEPRED"
)</f>
        <v>SIN COBERTURA CENEPRED</v>
      </c>
      <c r="H1382" t="str" cm="1">
        <f t="array" ref="H1382">IFERROR(
    IF(
        INDEX(
            'CENEPRED DISTRITAL'!$B:$XFD,
            _xlfn.XMATCH($H$1,'CENEPRED DISTRITAL'!$A:$A,0),
            _xlfn.XMATCH(A1382,'CENEPRED DISTRITAL'!$B$1:$XFD$1,0)
        )&lt;&gt;"",
        "CON COBERTURA CENEPRED",
        "SIN COBERTURA CENEPRED"
    ),
    "SIN COBERTURA CENEPRED"
)</f>
        <v>SIN COBERTURA CENEPRED</v>
      </c>
    </row>
    <row r="1383" spans="1:8" x14ac:dyDescent="0.35">
      <c r="A1383" s="359">
        <v>150714</v>
      </c>
      <c r="B1383" t="s">
        <v>34185</v>
      </c>
      <c r="C1383">
        <v>1507</v>
      </c>
      <c r="D1383">
        <v>15</v>
      </c>
      <c r="E1383" t="str">
        <f>_xlfn.XLOOKUP(D1383,'Ubigeo Departamental'!A:A,'Ubigeo Departamental'!B:B)</f>
        <v>Lima</v>
      </c>
      <c r="F1383" t="str" cm="1">
        <f t="array" ref="F1383">IFERROR(IF(INDEX('CENEPRED DISTRITAL'!$B:$XFD,
            _xlfn.XMATCH($F$1,'CENEPRED DISTRITAL'!$A:$A,0),
            _xlfn.XMATCH(A1383,'CENEPRED DISTRITAL'!$B$1:$XFD$1,0)
        )&lt;&gt;"",        "CON COBERTURA CENEPRED",        "SIN COBERTURA CENEPRED"    ),    "SIN COBERTURA CENEPRED")</f>
        <v>SIN COBERTURA CENEPRED</v>
      </c>
      <c r="G1383" t="str" cm="1">
        <f t="array" ref="G1383">IFERROR(
    IF(
        INDEX(
            'CENEPRED DISTRITAL'!$B:$XFD,
            _xlfn.XMATCH($G$1,'CENEPRED DISTRITAL'!$A:$A,0),
            _xlfn.XMATCH(A1383,'CENEPRED DISTRITAL'!$B$1:$XFD$1,0)
        )&lt;&gt;"",
        "CON COBERTURA CENEPRED",
        "SIN COBERTURA CENEPRED"
    ),
    "SIN COBERTURA CENEPRED"
)</f>
        <v>SIN COBERTURA CENEPRED</v>
      </c>
      <c r="H1383" t="str" cm="1">
        <f t="array" ref="H1383">IFERROR(
    IF(
        INDEX(
            'CENEPRED DISTRITAL'!$B:$XFD,
            _xlfn.XMATCH($H$1,'CENEPRED DISTRITAL'!$A:$A,0),
            _xlfn.XMATCH(A1383,'CENEPRED DISTRITAL'!$B$1:$XFD$1,0)
        )&lt;&gt;"",
        "CON COBERTURA CENEPRED",
        "SIN COBERTURA CENEPRED"
    ),
    "SIN COBERTURA CENEPRED"
)</f>
        <v>SIN COBERTURA CENEPRED</v>
      </c>
    </row>
    <row r="1384" spans="1:8" x14ac:dyDescent="0.35">
      <c r="A1384" s="359">
        <v>150715</v>
      </c>
      <c r="B1384" t="s">
        <v>37015</v>
      </c>
      <c r="C1384">
        <v>1507</v>
      </c>
      <c r="D1384">
        <v>15</v>
      </c>
      <c r="E1384" t="str">
        <f>_xlfn.XLOOKUP(D1384,'Ubigeo Departamental'!A:A,'Ubigeo Departamental'!B:B)</f>
        <v>Lima</v>
      </c>
      <c r="F1384" t="str" cm="1">
        <f t="array" ref="F1384">IFERROR(IF(INDEX('CENEPRED DISTRITAL'!$B:$XFD,
            _xlfn.XMATCH($F$1,'CENEPRED DISTRITAL'!$A:$A,0),
            _xlfn.XMATCH(A1384,'CENEPRED DISTRITAL'!$B$1:$XFD$1,0)
        )&lt;&gt;"",        "CON COBERTURA CENEPRED",        "SIN COBERTURA CENEPRED"    ),    "SIN COBERTURA CENEPRED")</f>
        <v>SIN COBERTURA CENEPRED</v>
      </c>
      <c r="G1384" t="str" cm="1">
        <f t="array" ref="G1384">IFERROR(
    IF(
        INDEX(
            'CENEPRED DISTRITAL'!$B:$XFD,
            _xlfn.XMATCH($G$1,'CENEPRED DISTRITAL'!$A:$A,0),
            _xlfn.XMATCH(A1384,'CENEPRED DISTRITAL'!$B$1:$XFD$1,0)
        )&lt;&gt;"",
        "CON COBERTURA CENEPRED",
        "SIN COBERTURA CENEPRED"
    ),
    "SIN COBERTURA CENEPRED"
)</f>
        <v>SIN COBERTURA CENEPRED</v>
      </c>
      <c r="H1384" t="str" cm="1">
        <f t="array" ref="H1384">IFERROR(
    IF(
        INDEX(
            'CENEPRED DISTRITAL'!$B:$XFD,
            _xlfn.XMATCH($H$1,'CENEPRED DISTRITAL'!$A:$A,0),
            _xlfn.XMATCH(A1384,'CENEPRED DISTRITAL'!$B$1:$XFD$1,0)
        )&lt;&gt;"",
        "CON COBERTURA CENEPRED",
        "SIN COBERTURA CENEPRED"
    ),
    "SIN COBERTURA CENEPRED"
)</f>
        <v>SIN COBERTURA CENEPRED</v>
      </c>
    </row>
    <row r="1385" spans="1:8" x14ac:dyDescent="0.35">
      <c r="A1385" s="359">
        <v>150716</v>
      </c>
      <c r="B1385" t="s">
        <v>31735</v>
      </c>
      <c r="C1385">
        <v>1507</v>
      </c>
      <c r="D1385">
        <v>15</v>
      </c>
      <c r="E1385" t="str">
        <f>_xlfn.XLOOKUP(D1385,'Ubigeo Departamental'!A:A,'Ubigeo Departamental'!B:B)</f>
        <v>Lima</v>
      </c>
      <c r="F1385" t="str" cm="1">
        <f t="array" ref="F1385">IFERROR(IF(INDEX('CENEPRED DISTRITAL'!$B:$XFD,
            _xlfn.XMATCH($F$1,'CENEPRED DISTRITAL'!$A:$A,0),
            _xlfn.XMATCH(A1385,'CENEPRED DISTRITAL'!$B$1:$XFD$1,0)
        )&lt;&gt;"",        "CON COBERTURA CENEPRED",        "SIN COBERTURA CENEPRED"    ),    "SIN COBERTURA CENEPRED")</f>
        <v>CON COBERTURA CENEPRED</v>
      </c>
      <c r="G1385" t="str" cm="1">
        <f t="array" ref="G1385">IFERROR(
    IF(
        INDEX(
            'CENEPRED DISTRITAL'!$B:$XFD,
            _xlfn.XMATCH($G$1,'CENEPRED DISTRITAL'!$A:$A,0),
            _xlfn.XMATCH(A1385,'CENEPRED DISTRITAL'!$B$1:$XFD$1,0)
        )&lt;&gt;"",
        "CON COBERTURA CENEPRED",
        "SIN COBERTURA CENEPRED"
    ),
    "SIN COBERTURA CENEPRED"
)</f>
        <v>CON COBERTURA CENEPRED</v>
      </c>
      <c r="H1385" t="str" cm="1">
        <f t="array" ref="H1385">IFERROR(
    IF(
        INDEX(
            'CENEPRED DISTRITAL'!$B:$XFD,
            _xlfn.XMATCH($H$1,'CENEPRED DISTRITAL'!$A:$A,0),
            _xlfn.XMATCH(A1385,'CENEPRED DISTRITAL'!$B$1:$XFD$1,0)
        )&lt;&gt;"",
        "CON COBERTURA CENEPRED",
        "SIN COBERTURA CENEPRED"
    ),
    "SIN COBERTURA CENEPRED"
)</f>
        <v>CON COBERTURA CENEPRED</v>
      </c>
    </row>
    <row r="1386" spans="1:8" x14ac:dyDescent="0.35">
      <c r="A1386" s="359">
        <v>150717</v>
      </c>
      <c r="B1386" t="s">
        <v>37016</v>
      </c>
      <c r="C1386">
        <v>1507</v>
      </c>
      <c r="D1386">
        <v>15</v>
      </c>
      <c r="E1386" t="str">
        <f>_xlfn.XLOOKUP(D1386,'Ubigeo Departamental'!A:A,'Ubigeo Departamental'!B:B)</f>
        <v>Lima</v>
      </c>
      <c r="F1386" t="str" cm="1">
        <f t="array" ref="F1386">IFERROR(IF(INDEX('CENEPRED DISTRITAL'!$B:$XFD,
            _xlfn.XMATCH($F$1,'CENEPRED DISTRITAL'!$A:$A,0),
            _xlfn.XMATCH(A1386,'CENEPRED DISTRITAL'!$B$1:$XFD$1,0)
        )&lt;&gt;"",        "CON COBERTURA CENEPRED",        "SIN COBERTURA CENEPRED"    ),    "SIN COBERTURA CENEPRED")</f>
        <v>SIN COBERTURA CENEPRED</v>
      </c>
      <c r="G1386" t="str" cm="1">
        <f t="array" ref="G1386">IFERROR(
    IF(
        INDEX(
            'CENEPRED DISTRITAL'!$B:$XFD,
            _xlfn.XMATCH($G$1,'CENEPRED DISTRITAL'!$A:$A,0),
            _xlfn.XMATCH(A1386,'CENEPRED DISTRITAL'!$B$1:$XFD$1,0)
        )&lt;&gt;"",
        "CON COBERTURA CENEPRED",
        "SIN COBERTURA CENEPRED"
    ),
    "SIN COBERTURA CENEPRED"
)</f>
        <v>SIN COBERTURA CENEPRED</v>
      </c>
      <c r="H1386" t="str" cm="1">
        <f t="array" ref="H1386">IFERROR(
    IF(
        INDEX(
            'CENEPRED DISTRITAL'!$B:$XFD,
            _xlfn.XMATCH($H$1,'CENEPRED DISTRITAL'!$A:$A,0),
            _xlfn.XMATCH(A1386,'CENEPRED DISTRITAL'!$B$1:$XFD$1,0)
        )&lt;&gt;"",
        "CON COBERTURA CENEPRED",
        "SIN COBERTURA CENEPRED"
    ),
    "SIN COBERTURA CENEPRED"
)</f>
        <v>SIN COBERTURA CENEPRED</v>
      </c>
    </row>
    <row r="1387" spans="1:8" x14ac:dyDescent="0.35">
      <c r="A1387" s="359">
        <v>150718</v>
      </c>
      <c r="B1387" t="s">
        <v>34678</v>
      </c>
      <c r="C1387">
        <v>1507</v>
      </c>
      <c r="D1387">
        <v>15</v>
      </c>
      <c r="E1387" t="str">
        <f>_xlfn.XLOOKUP(D1387,'Ubigeo Departamental'!A:A,'Ubigeo Departamental'!B:B)</f>
        <v>Lima</v>
      </c>
      <c r="F1387" t="str" cm="1">
        <f t="array" ref="F1387">IFERROR(IF(INDEX('CENEPRED DISTRITAL'!$B:$XFD,
            _xlfn.XMATCH($F$1,'CENEPRED DISTRITAL'!$A:$A,0),
            _xlfn.XMATCH(A1387,'CENEPRED DISTRITAL'!$B$1:$XFD$1,0)
        )&lt;&gt;"",        "CON COBERTURA CENEPRED",        "SIN COBERTURA CENEPRED"    ),    "SIN COBERTURA CENEPRED")</f>
        <v>SIN COBERTURA CENEPRED</v>
      </c>
      <c r="G1387" t="str" cm="1">
        <f t="array" ref="G1387">IFERROR(
    IF(
        INDEX(
            'CENEPRED DISTRITAL'!$B:$XFD,
            _xlfn.XMATCH($G$1,'CENEPRED DISTRITAL'!$A:$A,0),
            _xlfn.XMATCH(A1387,'CENEPRED DISTRITAL'!$B$1:$XFD$1,0)
        )&lt;&gt;"",
        "CON COBERTURA CENEPRED",
        "SIN COBERTURA CENEPRED"
    ),
    "SIN COBERTURA CENEPRED"
)</f>
        <v>SIN COBERTURA CENEPRED</v>
      </c>
      <c r="H1387" t="str" cm="1">
        <f t="array" ref="H1387">IFERROR(
    IF(
        INDEX(
            'CENEPRED DISTRITAL'!$B:$XFD,
            _xlfn.XMATCH($H$1,'CENEPRED DISTRITAL'!$A:$A,0),
            _xlfn.XMATCH(A1387,'CENEPRED DISTRITAL'!$B$1:$XFD$1,0)
        )&lt;&gt;"",
        "CON COBERTURA CENEPRED",
        "SIN COBERTURA CENEPRED"
    ),
    "SIN COBERTURA CENEPRED"
)</f>
        <v>SIN COBERTURA CENEPRED</v>
      </c>
    </row>
    <row r="1388" spans="1:8" x14ac:dyDescent="0.35">
      <c r="A1388" s="359">
        <v>150719</v>
      </c>
      <c r="B1388" t="s">
        <v>37017</v>
      </c>
      <c r="C1388">
        <v>1507</v>
      </c>
      <c r="D1388">
        <v>15</v>
      </c>
      <c r="E1388" t="str">
        <f>_xlfn.XLOOKUP(D1388,'Ubigeo Departamental'!A:A,'Ubigeo Departamental'!B:B)</f>
        <v>Lima</v>
      </c>
      <c r="F1388" t="str" cm="1">
        <f t="array" ref="F1388">IFERROR(IF(INDEX('CENEPRED DISTRITAL'!$B:$XFD,
            _xlfn.XMATCH($F$1,'CENEPRED DISTRITAL'!$A:$A,0),
            _xlfn.XMATCH(A1388,'CENEPRED DISTRITAL'!$B$1:$XFD$1,0)
        )&lt;&gt;"",        "CON COBERTURA CENEPRED",        "SIN COBERTURA CENEPRED"    ),    "SIN COBERTURA CENEPRED")</f>
        <v>SIN COBERTURA CENEPRED</v>
      </c>
      <c r="G1388" t="str" cm="1">
        <f t="array" ref="G1388">IFERROR(
    IF(
        INDEX(
            'CENEPRED DISTRITAL'!$B:$XFD,
            _xlfn.XMATCH($G$1,'CENEPRED DISTRITAL'!$A:$A,0),
            _xlfn.XMATCH(A1388,'CENEPRED DISTRITAL'!$B$1:$XFD$1,0)
        )&lt;&gt;"",
        "CON COBERTURA CENEPRED",
        "SIN COBERTURA CENEPRED"
    ),
    "SIN COBERTURA CENEPRED"
)</f>
        <v>SIN COBERTURA CENEPRED</v>
      </c>
      <c r="H1388" t="str" cm="1">
        <f t="array" ref="H1388">IFERROR(
    IF(
        INDEX(
            'CENEPRED DISTRITAL'!$B:$XFD,
            _xlfn.XMATCH($H$1,'CENEPRED DISTRITAL'!$A:$A,0),
            _xlfn.XMATCH(A1388,'CENEPRED DISTRITAL'!$B$1:$XFD$1,0)
        )&lt;&gt;"",
        "CON COBERTURA CENEPRED",
        "SIN COBERTURA CENEPRED"
    ),
    "SIN COBERTURA CENEPRED"
)</f>
        <v>SIN COBERTURA CENEPRED</v>
      </c>
    </row>
    <row r="1389" spans="1:8" x14ac:dyDescent="0.35">
      <c r="A1389" s="359">
        <v>150720</v>
      </c>
      <c r="B1389" t="s">
        <v>37018</v>
      </c>
      <c r="C1389">
        <v>1507</v>
      </c>
      <c r="D1389">
        <v>15</v>
      </c>
      <c r="E1389" t="str">
        <f>_xlfn.XLOOKUP(D1389,'Ubigeo Departamental'!A:A,'Ubigeo Departamental'!B:B)</f>
        <v>Lima</v>
      </c>
      <c r="F1389" t="str" cm="1">
        <f t="array" ref="F1389">IFERROR(IF(INDEX('CENEPRED DISTRITAL'!$B:$XFD,
            _xlfn.XMATCH($F$1,'CENEPRED DISTRITAL'!$A:$A,0),
            _xlfn.XMATCH(A1389,'CENEPRED DISTRITAL'!$B$1:$XFD$1,0)
        )&lt;&gt;"",        "CON COBERTURA CENEPRED",        "SIN COBERTURA CENEPRED"    ),    "SIN COBERTURA CENEPRED")</f>
        <v>SIN COBERTURA CENEPRED</v>
      </c>
      <c r="G1389" t="str" cm="1">
        <f t="array" ref="G1389">IFERROR(
    IF(
        INDEX(
            'CENEPRED DISTRITAL'!$B:$XFD,
            _xlfn.XMATCH($G$1,'CENEPRED DISTRITAL'!$A:$A,0),
            _xlfn.XMATCH(A1389,'CENEPRED DISTRITAL'!$B$1:$XFD$1,0)
        )&lt;&gt;"",
        "CON COBERTURA CENEPRED",
        "SIN COBERTURA CENEPRED"
    ),
    "SIN COBERTURA CENEPRED"
)</f>
        <v>SIN COBERTURA CENEPRED</v>
      </c>
      <c r="H1389" t="str" cm="1">
        <f t="array" ref="H1389">IFERROR(
    IF(
        INDEX(
            'CENEPRED DISTRITAL'!$B:$XFD,
            _xlfn.XMATCH($H$1,'CENEPRED DISTRITAL'!$A:$A,0),
            _xlfn.XMATCH(A1389,'CENEPRED DISTRITAL'!$B$1:$XFD$1,0)
        )&lt;&gt;"",
        "CON COBERTURA CENEPRED",
        "SIN COBERTURA CENEPRED"
    ),
    "SIN COBERTURA CENEPRED"
)</f>
        <v>SIN COBERTURA CENEPRED</v>
      </c>
    </row>
    <row r="1390" spans="1:8" x14ac:dyDescent="0.35">
      <c r="A1390" s="359">
        <v>150721</v>
      </c>
      <c r="B1390" t="s">
        <v>37019</v>
      </c>
      <c r="C1390">
        <v>1507</v>
      </c>
      <c r="D1390">
        <v>15</v>
      </c>
      <c r="E1390" t="str">
        <f>_xlfn.XLOOKUP(D1390,'Ubigeo Departamental'!A:A,'Ubigeo Departamental'!B:B)</f>
        <v>Lima</v>
      </c>
      <c r="F1390" t="str" cm="1">
        <f t="array" ref="F1390">IFERROR(IF(INDEX('CENEPRED DISTRITAL'!$B:$XFD,
            _xlfn.XMATCH($F$1,'CENEPRED DISTRITAL'!$A:$A,0),
            _xlfn.XMATCH(A1390,'CENEPRED DISTRITAL'!$B$1:$XFD$1,0)
        )&lt;&gt;"",        "CON COBERTURA CENEPRED",        "SIN COBERTURA CENEPRED"    ),    "SIN COBERTURA CENEPRED")</f>
        <v>SIN COBERTURA CENEPRED</v>
      </c>
      <c r="G1390" t="str" cm="1">
        <f t="array" ref="G1390">IFERROR(
    IF(
        INDEX(
            'CENEPRED DISTRITAL'!$B:$XFD,
            _xlfn.XMATCH($G$1,'CENEPRED DISTRITAL'!$A:$A,0),
            _xlfn.XMATCH(A1390,'CENEPRED DISTRITAL'!$B$1:$XFD$1,0)
        )&lt;&gt;"",
        "CON COBERTURA CENEPRED",
        "SIN COBERTURA CENEPRED"
    ),
    "SIN COBERTURA CENEPRED"
)</f>
        <v>SIN COBERTURA CENEPRED</v>
      </c>
      <c r="H1390" t="str" cm="1">
        <f t="array" ref="H1390">IFERROR(
    IF(
        INDEX(
            'CENEPRED DISTRITAL'!$B:$XFD,
            _xlfn.XMATCH($H$1,'CENEPRED DISTRITAL'!$A:$A,0),
            _xlfn.XMATCH(A1390,'CENEPRED DISTRITAL'!$B$1:$XFD$1,0)
        )&lt;&gt;"",
        "CON COBERTURA CENEPRED",
        "SIN COBERTURA CENEPRED"
    ),
    "SIN COBERTURA CENEPRED"
)</f>
        <v>SIN COBERTURA CENEPRED</v>
      </c>
    </row>
    <row r="1391" spans="1:8" x14ac:dyDescent="0.35">
      <c r="A1391" s="359">
        <v>150722</v>
      </c>
      <c r="B1391" t="s">
        <v>34679</v>
      </c>
      <c r="C1391">
        <v>1507</v>
      </c>
      <c r="D1391">
        <v>15</v>
      </c>
      <c r="E1391" t="str">
        <f>_xlfn.XLOOKUP(D1391,'Ubigeo Departamental'!A:A,'Ubigeo Departamental'!B:B)</f>
        <v>Lima</v>
      </c>
      <c r="F1391" t="str" cm="1">
        <f t="array" ref="F1391">IFERROR(IF(INDEX('CENEPRED DISTRITAL'!$B:$XFD,
            _xlfn.XMATCH($F$1,'CENEPRED DISTRITAL'!$A:$A,0),
            _xlfn.XMATCH(A1391,'CENEPRED DISTRITAL'!$B$1:$XFD$1,0)
        )&lt;&gt;"",        "CON COBERTURA CENEPRED",        "SIN COBERTURA CENEPRED"    ),    "SIN COBERTURA CENEPRED")</f>
        <v>SIN COBERTURA CENEPRED</v>
      </c>
      <c r="G1391" t="str" cm="1">
        <f t="array" ref="G1391">IFERROR(
    IF(
        INDEX(
            'CENEPRED DISTRITAL'!$B:$XFD,
            _xlfn.XMATCH($G$1,'CENEPRED DISTRITAL'!$A:$A,0),
            _xlfn.XMATCH(A1391,'CENEPRED DISTRITAL'!$B$1:$XFD$1,0)
        )&lt;&gt;"",
        "CON COBERTURA CENEPRED",
        "SIN COBERTURA CENEPRED"
    ),
    "SIN COBERTURA CENEPRED"
)</f>
        <v>SIN COBERTURA CENEPRED</v>
      </c>
      <c r="H1391" t="str" cm="1">
        <f t="array" ref="H1391">IFERROR(
    IF(
        INDEX(
            'CENEPRED DISTRITAL'!$B:$XFD,
            _xlfn.XMATCH($H$1,'CENEPRED DISTRITAL'!$A:$A,0),
            _xlfn.XMATCH(A1391,'CENEPRED DISTRITAL'!$B$1:$XFD$1,0)
        )&lt;&gt;"",
        "CON COBERTURA CENEPRED",
        "SIN COBERTURA CENEPRED"
    ),
    "SIN COBERTURA CENEPRED"
)</f>
        <v>SIN COBERTURA CENEPRED</v>
      </c>
    </row>
    <row r="1392" spans="1:8" x14ac:dyDescent="0.35">
      <c r="A1392" s="359">
        <v>150723</v>
      </c>
      <c r="B1392" t="s">
        <v>37020</v>
      </c>
      <c r="C1392">
        <v>1507</v>
      </c>
      <c r="D1392">
        <v>15</v>
      </c>
      <c r="E1392" t="str">
        <f>_xlfn.XLOOKUP(D1392,'Ubigeo Departamental'!A:A,'Ubigeo Departamental'!B:B)</f>
        <v>Lima</v>
      </c>
      <c r="F1392" t="str" cm="1">
        <f t="array" ref="F1392">IFERROR(IF(INDEX('CENEPRED DISTRITAL'!$B:$XFD,
            _xlfn.XMATCH($F$1,'CENEPRED DISTRITAL'!$A:$A,0),
            _xlfn.XMATCH(A1392,'CENEPRED DISTRITAL'!$B$1:$XFD$1,0)
        )&lt;&gt;"",        "CON COBERTURA CENEPRED",        "SIN COBERTURA CENEPRED"    ),    "SIN COBERTURA CENEPRED")</f>
        <v>SIN COBERTURA CENEPRED</v>
      </c>
      <c r="G1392" t="str" cm="1">
        <f t="array" ref="G1392">IFERROR(
    IF(
        INDEX(
            'CENEPRED DISTRITAL'!$B:$XFD,
            _xlfn.XMATCH($G$1,'CENEPRED DISTRITAL'!$A:$A,0),
            _xlfn.XMATCH(A1392,'CENEPRED DISTRITAL'!$B$1:$XFD$1,0)
        )&lt;&gt;"",
        "CON COBERTURA CENEPRED",
        "SIN COBERTURA CENEPRED"
    ),
    "SIN COBERTURA CENEPRED"
)</f>
        <v>SIN COBERTURA CENEPRED</v>
      </c>
      <c r="H1392" t="str" cm="1">
        <f t="array" ref="H1392">IFERROR(
    IF(
        INDEX(
            'CENEPRED DISTRITAL'!$B:$XFD,
            _xlfn.XMATCH($H$1,'CENEPRED DISTRITAL'!$A:$A,0),
            _xlfn.XMATCH(A1392,'CENEPRED DISTRITAL'!$B$1:$XFD$1,0)
        )&lt;&gt;"",
        "CON COBERTURA CENEPRED",
        "SIN COBERTURA CENEPRED"
    ),
    "SIN COBERTURA CENEPRED"
)</f>
        <v>SIN COBERTURA CENEPRED</v>
      </c>
    </row>
    <row r="1393" spans="1:8" x14ac:dyDescent="0.35">
      <c r="A1393" s="359">
        <v>150724</v>
      </c>
      <c r="B1393" t="s">
        <v>31736</v>
      </c>
      <c r="C1393">
        <v>1507</v>
      </c>
      <c r="D1393">
        <v>15</v>
      </c>
      <c r="E1393" t="str">
        <f>_xlfn.XLOOKUP(D1393,'Ubigeo Departamental'!A:A,'Ubigeo Departamental'!B:B)</f>
        <v>Lima</v>
      </c>
      <c r="F1393" t="str" cm="1">
        <f t="array" ref="F1393">IFERROR(IF(INDEX('CENEPRED DISTRITAL'!$B:$XFD,
            _xlfn.XMATCH($F$1,'CENEPRED DISTRITAL'!$A:$A,0),
            _xlfn.XMATCH(A1393,'CENEPRED DISTRITAL'!$B$1:$XFD$1,0)
        )&lt;&gt;"",        "CON COBERTURA CENEPRED",        "SIN COBERTURA CENEPRED"    ),    "SIN COBERTURA CENEPRED")</f>
        <v>CON COBERTURA CENEPRED</v>
      </c>
      <c r="G1393" t="str" cm="1">
        <f t="array" ref="G1393">IFERROR(
    IF(
        INDEX(
            'CENEPRED DISTRITAL'!$B:$XFD,
            _xlfn.XMATCH($G$1,'CENEPRED DISTRITAL'!$A:$A,0),
            _xlfn.XMATCH(A1393,'CENEPRED DISTRITAL'!$B$1:$XFD$1,0)
        )&lt;&gt;"",
        "CON COBERTURA CENEPRED",
        "SIN COBERTURA CENEPRED"
    ),
    "SIN COBERTURA CENEPRED"
)</f>
        <v>CON COBERTURA CENEPRED</v>
      </c>
      <c r="H1393" t="str" cm="1">
        <f t="array" ref="H1393">IFERROR(
    IF(
        INDEX(
            'CENEPRED DISTRITAL'!$B:$XFD,
            _xlfn.XMATCH($H$1,'CENEPRED DISTRITAL'!$A:$A,0),
            _xlfn.XMATCH(A1393,'CENEPRED DISTRITAL'!$B$1:$XFD$1,0)
        )&lt;&gt;"",
        "CON COBERTURA CENEPRED",
        "SIN COBERTURA CENEPRED"
    ),
    "SIN COBERTURA CENEPRED"
)</f>
        <v>CON COBERTURA CENEPRED</v>
      </c>
    </row>
    <row r="1394" spans="1:8" x14ac:dyDescent="0.35">
      <c r="A1394" s="359">
        <v>150725</v>
      </c>
      <c r="B1394" t="s">
        <v>37021</v>
      </c>
      <c r="C1394">
        <v>1507</v>
      </c>
      <c r="D1394">
        <v>15</v>
      </c>
      <c r="E1394" t="str">
        <f>_xlfn.XLOOKUP(D1394,'Ubigeo Departamental'!A:A,'Ubigeo Departamental'!B:B)</f>
        <v>Lima</v>
      </c>
      <c r="F1394" t="str" cm="1">
        <f t="array" ref="F1394">IFERROR(IF(INDEX('CENEPRED DISTRITAL'!$B:$XFD,
            _xlfn.XMATCH($F$1,'CENEPRED DISTRITAL'!$A:$A,0),
            _xlfn.XMATCH(A1394,'CENEPRED DISTRITAL'!$B$1:$XFD$1,0)
        )&lt;&gt;"",        "CON COBERTURA CENEPRED",        "SIN COBERTURA CENEPRED"    ),    "SIN COBERTURA CENEPRED")</f>
        <v>SIN COBERTURA CENEPRED</v>
      </c>
      <c r="G1394" t="str" cm="1">
        <f t="array" ref="G1394">IFERROR(
    IF(
        INDEX(
            'CENEPRED DISTRITAL'!$B:$XFD,
            _xlfn.XMATCH($G$1,'CENEPRED DISTRITAL'!$A:$A,0),
            _xlfn.XMATCH(A1394,'CENEPRED DISTRITAL'!$B$1:$XFD$1,0)
        )&lt;&gt;"",
        "CON COBERTURA CENEPRED",
        "SIN COBERTURA CENEPRED"
    ),
    "SIN COBERTURA CENEPRED"
)</f>
        <v>SIN COBERTURA CENEPRED</v>
      </c>
      <c r="H1394" t="str" cm="1">
        <f t="array" ref="H1394">IFERROR(
    IF(
        INDEX(
            'CENEPRED DISTRITAL'!$B:$XFD,
            _xlfn.XMATCH($H$1,'CENEPRED DISTRITAL'!$A:$A,0),
            _xlfn.XMATCH(A1394,'CENEPRED DISTRITAL'!$B$1:$XFD$1,0)
        )&lt;&gt;"",
        "CON COBERTURA CENEPRED",
        "SIN COBERTURA CENEPRED"
    ),
    "SIN COBERTURA CENEPRED"
)</f>
        <v>SIN COBERTURA CENEPRED</v>
      </c>
    </row>
    <row r="1395" spans="1:8" x14ac:dyDescent="0.35">
      <c r="A1395" s="359">
        <v>150726</v>
      </c>
      <c r="B1395" t="s">
        <v>35003</v>
      </c>
      <c r="C1395">
        <v>1507</v>
      </c>
      <c r="D1395">
        <v>15</v>
      </c>
      <c r="E1395" t="str">
        <f>_xlfn.XLOOKUP(D1395,'Ubigeo Departamental'!A:A,'Ubigeo Departamental'!B:B)</f>
        <v>Lima</v>
      </c>
      <c r="F1395" t="str" cm="1">
        <f t="array" ref="F1395">IFERROR(IF(INDEX('CENEPRED DISTRITAL'!$B:$XFD,
            _xlfn.XMATCH($F$1,'CENEPRED DISTRITAL'!$A:$A,0),
            _xlfn.XMATCH(A1395,'CENEPRED DISTRITAL'!$B$1:$XFD$1,0)
        )&lt;&gt;"",        "CON COBERTURA CENEPRED",        "SIN COBERTURA CENEPRED"    ),    "SIN COBERTURA CENEPRED")</f>
        <v>SIN COBERTURA CENEPRED</v>
      </c>
      <c r="G1395" t="str" cm="1">
        <f t="array" ref="G1395">IFERROR(
    IF(
        INDEX(
            'CENEPRED DISTRITAL'!$B:$XFD,
            _xlfn.XMATCH($G$1,'CENEPRED DISTRITAL'!$A:$A,0),
            _xlfn.XMATCH(A1395,'CENEPRED DISTRITAL'!$B$1:$XFD$1,0)
        )&lt;&gt;"",
        "CON COBERTURA CENEPRED",
        "SIN COBERTURA CENEPRED"
    ),
    "SIN COBERTURA CENEPRED"
)</f>
        <v>SIN COBERTURA CENEPRED</v>
      </c>
      <c r="H1395" t="str" cm="1">
        <f t="array" ref="H1395">IFERROR(
    IF(
        INDEX(
            'CENEPRED DISTRITAL'!$B:$XFD,
            _xlfn.XMATCH($H$1,'CENEPRED DISTRITAL'!$A:$A,0),
            _xlfn.XMATCH(A1395,'CENEPRED DISTRITAL'!$B$1:$XFD$1,0)
        )&lt;&gt;"",
        "CON COBERTURA CENEPRED",
        "SIN COBERTURA CENEPRED"
    ),
    "SIN COBERTURA CENEPRED"
)</f>
        <v>SIN COBERTURA CENEPRED</v>
      </c>
    </row>
    <row r="1396" spans="1:8" x14ac:dyDescent="0.35">
      <c r="A1396" s="359">
        <v>150727</v>
      </c>
      <c r="B1396" t="s">
        <v>37022</v>
      </c>
      <c r="C1396">
        <v>1507</v>
      </c>
      <c r="D1396">
        <v>15</v>
      </c>
      <c r="E1396" t="str">
        <f>_xlfn.XLOOKUP(D1396,'Ubigeo Departamental'!A:A,'Ubigeo Departamental'!B:B)</f>
        <v>Lima</v>
      </c>
      <c r="F1396" t="str" cm="1">
        <f t="array" ref="F1396">IFERROR(IF(INDEX('CENEPRED DISTRITAL'!$B:$XFD,
            _xlfn.XMATCH($F$1,'CENEPRED DISTRITAL'!$A:$A,0),
            _xlfn.XMATCH(A1396,'CENEPRED DISTRITAL'!$B$1:$XFD$1,0)
        )&lt;&gt;"",        "CON COBERTURA CENEPRED",        "SIN COBERTURA CENEPRED"    ),    "SIN COBERTURA CENEPRED")</f>
        <v>SIN COBERTURA CENEPRED</v>
      </c>
      <c r="G1396" t="str" cm="1">
        <f t="array" ref="G1396">IFERROR(
    IF(
        INDEX(
            'CENEPRED DISTRITAL'!$B:$XFD,
            _xlfn.XMATCH($G$1,'CENEPRED DISTRITAL'!$A:$A,0),
            _xlfn.XMATCH(A1396,'CENEPRED DISTRITAL'!$B$1:$XFD$1,0)
        )&lt;&gt;"",
        "CON COBERTURA CENEPRED",
        "SIN COBERTURA CENEPRED"
    ),
    "SIN COBERTURA CENEPRED"
)</f>
        <v>SIN COBERTURA CENEPRED</v>
      </c>
      <c r="H1396" t="str" cm="1">
        <f t="array" ref="H1396">IFERROR(
    IF(
        INDEX(
            'CENEPRED DISTRITAL'!$B:$XFD,
            _xlfn.XMATCH($H$1,'CENEPRED DISTRITAL'!$A:$A,0),
            _xlfn.XMATCH(A1396,'CENEPRED DISTRITAL'!$B$1:$XFD$1,0)
        )&lt;&gt;"",
        "CON COBERTURA CENEPRED",
        "SIN COBERTURA CENEPRED"
    ),
    "SIN COBERTURA CENEPRED"
)</f>
        <v>SIN COBERTURA CENEPRED</v>
      </c>
    </row>
    <row r="1397" spans="1:8" x14ac:dyDescent="0.35">
      <c r="A1397" s="359">
        <v>150728</v>
      </c>
      <c r="B1397" t="s">
        <v>34158</v>
      </c>
      <c r="C1397">
        <v>1507</v>
      </c>
      <c r="D1397">
        <v>15</v>
      </c>
      <c r="E1397" t="str">
        <f>_xlfn.XLOOKUP(D1397,'Ubigeo Departamental'!A:A,'Ubigeo Departamental'!B:B)</f>
        <v>Lima</v>
      </c>
      <c r="F1397" t="str" cm="1">
        <f t="array" ref="F1397">IFERROR(IF(INDEX('CENEPRED DISTRITAL'!$B:$XFD,
            _xlfn.XMATCH($F$1,'CENEPRED DISTRITAL'!$A:$A,0),
            _xlfn.XMATCH(A1397,'CENEPRED DISTRITAL'!$B$1:$XFD$1,0)
        )&lt;&gt;"",        "CON COBERTURA CENEPRED",        "SIN COBERTURA CENEPRED"    ),    "SIN COBERTURA CENEPRED")</f>
        <v>SIN COBERTURA CENEPRED</v>
      </c>
      <c r="G1397" t="str" cm="1">
        <f t="array" ref="G1397">IFERROR(
    IF(
        INDEX(
            'CENEPRED DISTRITAL'!$B:$XFD,
            _xlfn.XMATCH($G$1,'CENEPRED DISTRITAL'!$A:$A,0),
            _xlfn.XMATCH(A1397,'CENEPRED DISTRITAL'!$B$1:$XFD$1,0)
        )&lt;&gt;"",
        "CON COBERTURA CENEPRED",
        "SIN COBERTURA CENEPRED"
    ),
    "SIN COBERTURA CENEPRED"
)</f>
        <v>SIN COBERTURA CENEPRED</v>
      </c>
      <c r="H1397" t="str" cm="1">
        <f t="array" ref="H1397">IFERROR(
    IF(
        INDEX(
            'CENEPRED DISTRITAL'!$B:$XFD,
            _xlfn.XMATCH($H$1,'CENEPRED DISTRITAL'!$A:$A,0),
            _xlfn.XMATCH(A1397,'CENEPRED DISTRITAL'!$B$1:$XFD$1,0)
        )&lt;&gt;"",
        "CON COBERTURA CENEPRED",
        "SIN COBERTURA CENEPRED"
    ),
    "SIN COBERTURA CENEPRED"
)</f>
        <v>SIN COBERTURA CENEPRED</v>
      </c>
    </row>
    <row r="1398" spans="1:8" x14ac:dyDescent="0.35">
      <c r="A1398" s="359">
        <v>150729</v>
      </c>
      <c r="B1398" t="s">
        <v>37023</v>
      </c>
      <c r="C1398">
        <v>1507</v>
      </c>
      <c r="D1398">
        <v>15</v>
      </c>
      <c r="E1398" t="str">
        <f>_xlfn.XLOOKUP(D1398,'Ubigeo Departamental'!A:A,'Ubigeo Departamental'!B:B)</f>
        <v>Lima</v>
      </c>
      <c r="F1398" t="str" cm="1">
        <f t="array" ref="F1398">IFERROR(IF(INDEX('CENEPRED DISTRITAL'!$B:$XFD,
            _xlfn.XMATCH($F$1,'CENEPRED DISTRITAL'!$A:$A,0),
            _xlfn.XMATCH(A1398,'CENEPRED DISTRITAL'!$B$1:$XFD$1,0)
        )&lt;&gt;"",        "CON COBERTURA CENEPRED",        "SIN COBERTURA CENEPRED"    ),    "SIN COBERTURA CENEPRED")</f>
        <v>SIN COBERTURA CENEPRED</v>
      </c>
      <c r="G1398" t="str" cm="1">
        <f t="array" ref="G1398">IFERROR(
    IF(
        INDEX(
            'CENEPRED DISTRITAL'!$B:$XFD,
            _xlfn.XMATCH($G$1,'CENEPRED DISTRITAL'!$A:$A,0),
            _xlfn.XMATCH(A1398,'CENEPRED DISTRITAL'!$B$1:$XFD$1,0)
        )&lt;&gt;"",
        "CON COBERTURA CENEPRED",
        "SIN COBERTURA CENEPRED"
    ),
    "SIN COBERTURA CENEPRED"
)</f>
        <v>SIN COBERTURA CENEPRED</v>
      </c>
      <c r="H1398" t="str" cm="1">
        <f t="array" ref="H1398">IFERROR(
    IF(
        INDEX(
            'CENEPRED DISTRITAL'!$B:$XFD,
            _xlfn.XMATCH($H$1,'CENEPRED DISTRITAL'!$A:$A,0),
            _xlfn.XMATCH(A1398,'CENEPRED DISTRITAL'!$B$1:$XFD$1,0)
        )&lt;&gt;"",
        "CON COBERTURA CENEPRED",
        "SIN COBERTURA CENEPRED"
    ),
    "SIN COBERTURA CENEPRED"
)</f>
        <v>SIN COBERTURA CENEPRED</v>
      </c>
    </row>
    <row r="1399" spans="1:8" x14ac:dyDescent="0.35">
      <c r="A1399" s="359">
        <v>150730</v>
      </c>
      <c r="B1399" t="s">
        <v>37024</v>
      </c>
      <c r="C1399">
        <v>1507</v>
      </c>
      <c r="D1399">
        <v>15</v>
      </c>
      <c r="E1399" t="str">
        <f>_xlfn.XLOOKUP(D1399,'Ubigeo Departamental'!A:A,'Ubigeo Departamental'!B:B)</f>
        <v>Lima</v>
      </c>
      <c r="F1399" t="str" cm="1">
        <f t="array" ref="F1399">IFERROR(IF(INDEX('CENEPRED DISTRITAL'!$B:$XFD,
            _xlfn.XMATCH($F$1,'CENEPRED DISTRITAL'!$A:$A,0),
            _xlfn.XMATCH(A1399,'CENEPRED DISTRITAL'!$B$1:$XFD$1,0)
        )&lt;&gt;"",        "CON COBERTURA CENEPRED",        "SIN COBERTURA CENEPRED"    ),    "SIN COBERTURA CENEPRED")</f>
        <v>SIN COBERTURA CENEPRED</v>
      </c>
      <c r="G1399" t="str" cm="1">
        <f t="array" ref="G1399">IFERROR(
    IF(
        INDEX(
            'CENEPRED DISTRITAL'!$B:$XFD,
            _xlfn.XMATCH($G$1,'CENEPRED DISTRITAL'!$A:$A,0),
            _xlfn.XMATCH(A1399,'CENEPRED DISTRITAL'!$B$1:$XFD$1,0)
        )&lt;&gt;"",
        "CON COBERTURA CENEPRED",
        "SIN COBERTURA CENEPRED"
    ),
    "SIN COBERTURA CENEPRED"
)</f>
        <v>SIN COBERTURA CENEPRED</v>
      </c>
      <c r="H1399" t="str" cm="1">
        <f t="array" ref="H1399">IFERROR(
    IF(
        INDEX(
            'CENEPRED DISTRITAL'!$B:$XFD,
            _xlfn.XMATCH($H$1,'CENEPRED DISTRITAL'!$A:$A,0),
            _xlfn.XMATCH(A1399,'CENEPRED DISTRITAL'!$B$1:$XFD$1,0)
        )&lt;&gt;"",
        "CON COBERTURA CENEPRED",
        "SIN COBERTURA CENEPRED"
    ),
    "SIN COBERTURA CENEPRED"
)</f>
        <v>SIN COBERTURA CENEPRED</v>
      </c>
    </row>
    <row r="1400" spans="1:8" x14ac:dyDescent="0.35">
      <c r="A1400" s="359">
        <v>150731</v>
      </c>
      <c r="B1400" t="s">
        <v>37025</v>
      </c>
      <c r="C1400">
        <v>1507</v>
      </c>
      <c r="D1400">
        <v>15</v>
      </c>
      <c r="E1400" t="str">
        <f>_xlfn.XLOOKUP(D1400,'Ubigeo Departamental'!A:A,'Ubigeo Departamental'!B:B)</f>
        <v>Lima</v>
      </c>
      <c r="F1400" t="str" cm="1">
        <f t="array" ref="F1400">IFERROR(IF(INDEX('CENEPRED DISTRITAL'!$B:$XFD,
            _xlfn.XMATCH($F$1,'CENEPRED DISTRITAL'!$A:$A,0),
            _xlfn.XMATCH(A1400,'CENEPRED DISTRITAL'!$B$1:$XFD$1,0)
        )&lt;&gt;"",        "CON COBERTURA CENEPRED",        "SIN COBERTURA CENEPRED"    ),    "SIN COBERTURA CENEPRED")</f>
        <v>SIN COBERTURA CENEPRED</v>
      </c>
      <c r="G1400" t="str" cm="1">
        <f t="array" ref="G1400">IFERROR(
    IF(
        INDEX(
            'CENEPRED DISTRITAL'!$B:$XFD,
            _xlfn.XMATCH($G$1,'CENEPRED DISTRITAL'!$A:$A,0),
            _xlfn.XMATCH(A1400,'CENEPRED DISTRITAL'!$B$1:$XFD$1,0)
        )&lt;&gt;"",
        "CON COBERTURA CENEPRED",
        "SIN COBERTURA CENEPRED"
    ),
    "SIN COBERTURA CENEPRED"
)</f>
        <v>SIN COBERTURA CENEPRED</v>
      </c>
      <c r="H1400" t="str" cm="1">
        <f t="array" ref="H1400">IFERROR(
    IF(
        INDEX(
            'CENEPRED DISTRITAL'!$B:$XFD,
            _xlfn.XMATCH($H$1,'CENEPRED DISTRITAL'!$A:$A,0),
            _xlfn.XMATCH(A1400,'CENEPRED DISTRITAL'!$B$1:$XFD$1,0)
        )&lt;&gt;"",
        "CON COBERTURA CENEPRED",
        "SIN COBERTURA CENEPRED"
    ),
    "SIN COBERTURA CENEPRED"
)</f>
        <v>SIN COBERTURA CENEPRED</v>
      </c>
    </row>
    <row r="1401" spans="1:8" x14ac:dyDescent="0.35">
      <c r="A1401" s="359">
        <v>150732</v>
      </c>
      <c r="B1401" t="s">
        <v>31737</v>
      </c>
      <c r="C1401">
        <v>1507</v>
      </c>
      <c r="D1401">
        <v>15</v>
      </c>
      <c r="E1401" t="str">
        <f>_xlfn.XLOOKUP(D1401,'Ubigeo Departamental'!A:A,'Ubigeo Departamental'!B:B)</f>
        <v>Lima</v>
      </c>
      <c r="F1401" t="str" cm="1">
        <f t="array" ref="F1401">IFERROR(IF(INDEX('CENEPRED DISTRITAL'!$B:$XFD,
            _xlfn.XMATCH($F$1,'CENEPRED DISTRITAL'!$A:$A,0),
            _xlfn.XMATCH(A1401,'CENEPRED DISTRITAL'!$B$1:$XFD$1,0)
        )&lt;&gt;"",        "CON COBERTURA CENEPRED",        "SIN COBERTURA CENEPRED"    ),    "SIN COBERTURA CENEPRED")</f>
        <v>CON COBERTURA CENEPRED</v>
      </c>
      <c r="G1401" t="str" cm="1">
        <f t="array" ref="G1401">IFERROR(
    IF(
        INDEX(
            'CENEPRED DISTRITAL'!$B:$XFD,
            _xlfn.XMATCH($G$1,'CENEPRED DISTRITAL'!$A:$A,0),
            _xlfn.XMATCH(A1401,'CENEPRED DISTRITAL'!$B$1:$XFD$1,0)
        )&lt;&gt;"",
        "CON COBERTURA CENEPRED",
        "SIN COBERTURA CENEPRED"
    ),
    "SIN COBERTURA CENEPRED"
)</f>
        <v>CON COBERTURA CENEPRED</v>
      </c>
      <c r="H1401" t="str" cm="1">
        <f t="array" ref="H1401">IFERROR(
    IF(
        INDEX(
            'CENEPRED DISTRITAL'!$B:$XFD,
            _xlfn.XMATCH($H$1,'CENEPRED DISTRITAL'!$A:$A,0),
            _xlfn.XMATCH(A1401,'CENEPRED DISTRITAL'!$B$1:$XFD$1,0)
        )&lt;&gt;"",
        "CON COBERTURA CENEPRED",
        "SIN COBERTURA CENEPRED"
    ),
    "SIN COBERTURA CENEPRED"
)</f>
        <v>CON COBERTURA CENEPRED</v>
      </c>
    </row>
    <row r="1402" spans="1:8" x14ac:dyDescent="0.35">
      <c r="A1402" s="359">
        <v>150801</v>
      </c>
      <c r="B1402" t="s">
        <v>31739</v>
      </c>
      <c r="C1402">
        <v>1508</v>
      </c>
      <c r="D1402">
        <v>15</v>
      </c>
      <c r="E1402" t="str">
        <f>_xlfn.XLOOKUP(D1402,'Ubigeo Departamental'!A:A,'Ubigeo Departamental'!B:B)</f>
        <v>Lima</v>
      </c>
      <c r="F1402" t="str" cm="1">
        <f t="array" ref="F1402">IFERROR(IF(INDEX('CENEPRED DISTRITAL'!$B:$XFD,
            _xlfn.XMATCH($F$1,'CENEPRED DISTRITAL'!$A:$A,0),
            _xlfn.XMATCH(A1402,'CENEPRED DISTRITAL'!$B$1:$XFD$1,0)
        )&lt;&gt;"",        "CON COBERTURA CENEPRED",        "SIN COBERTURA CENEPRED"    ),    "SIN COBERTURA CENEPRED")</f>
        <v>CON COBERTURA CENEPRED</v>
      </c>
      <c r="G1402" t="str" cm="1">
        <f t="array" ref="G1402">IFERROR(
    IF(
        INDEX(
            'CENEPRED DISTRITAL'!$B:$XFD,
            _xlfn.XMATCH($G$1,'CENEPRED DISTRITAL'!$A:$A,0),
            _xlfn.XMATCH(A1402,'CENEPRED DISTRITAL'!$B$1:$XFD$1,0)
        )&lt;&gt;"",
        "CON COBERTURA CENEPRED",
        "SIN COBERTURA CENEPRED"
    ),
    "SIN COBERTURA CENEPRED"
)</f>
        <v>CON COBERTURA CENEPRED</v>
      </c>
      <c r="H1402" t="str" cm="1">
        <f t="array" ref="H1402">IFERROR(
    IF(
        INDEX(
            'CENEPRED DISTRITAL'!$B:$XFD,
            _xlfn.XMATCH($H$1,'CENEPRED DISTRITAL'!$A:$A,0),
            _xlfn.XMATCH(A1402,'CENEPRED DISTRITAL'!$B$1:$XFD$1,0)
        )&lt;&gt;"",
        "CON COBERTURA CENEPRED",
        "SIN COBERTURA CENEPRED"
    ),
    "SIN COBERTURA CENEPRED"
)</f>
        <v>SIN COBERTURA CENEPRED</v>
      </c>
    </row>
    <row r="1403" spans="1:8" x14ac:dyDescent="0.35">
      <c r="A1403" s="359">
        <v>150802</v>
      </c>
      <c r="B1403" t="s">
        <v>32275</v>
      </c>
      <c r="C1403">
        <v>1508</v>
      </c>
      <c r="D1403">
        <v>15</v>
      </c>
      <c r="E1403" t="str">
        <f>_xlfn.XLOOKUP(D1403,'Ubigeo Departamental'!A:A,'Ubigeo Departamental'!B:B)</f>
        <v>Lima</v>
      </c>
      <c r="F1403" t="str" cm="1">
        <f t="array" ref="F1403">IFERROR(IF(INDEX('CENEPRED DISTRITAL'!$B:$XFD,
            _xlfn.XMATCH($F$1,'CENEPRED DISTRITAL'!$A:$A,0),
            _xlfn.XMATCH(A1403,'CENEPRED DISTRITAL'!$B$1:$XFD$1,0)
        )&lt;&gt;"",        "CON COBERTURA CENEPRED",        "SIN COBERTURA CENEPRED"    ),    "SIN COBERTURA CENEPRED")</f>
        <v>SIN COBERTURA CENEPRED</v>
      </c>
      <c r="G1403" t="str" cm="1">
        <f t="array" ref="G1403">IFERROR(
    IF(
        INDEX(
            'CENEPRED DISTRITAL'!$B:$XFD,
            _xlfn.XMATCH($G$1,'CENEPRED DISTRITAL'!$A:$A,0),
            _xlfn.XMATCH(A1403,'CENEPRED DISTRITAL'!$B$1:$XFD$1,0)
        )&lt;&gt;"",
        "CON COBERTURA CENEPRED",
        "SIN COBERTURA CENEPRED"
    ),
    "SIN COBERTURA CENEPRED"
)</f>
        <v>SIN COBERTURA CENEPRED</v>
      </c>
      <c r="H1403" t="str" cm="1">
        <f t="array" ref="H1403">IFERROR(
    IF(
        INDEX(
            'CENEPRED DISTRITAL'!$B:$XFD,
            _xlfn.XMATCH($H$1,'CENEPRED DISTRITAL'!$A:$A,0),
            _xlfn.XMATCH(A1403,'CENEPRED DISTRITAL'!$B$1:$XFD$1,0)
        )&lt;&gt;"",
        "CON COBERTURA CENEPRED",
        "SIN COBERTURA CENEPRED"
    ),
    "SIN COBERTURA CENEPRED"
)</f>
        <v>SIN COBERTURA CENEPRED</v>
      </c>
    </row>
    <row r="1404" spans="1:8" x14ac:dyDescent="0.35">
      <c r="A1404" s="359">
        <v>150803</v>
      </c>
      <c r="B1404" t="s">
        <v>37026</v>
      </c>
      <c r="C1404">
        <v>1508</v>
      </c>
      <c r="D1404">
        <v>15</v>
      </c>
      <c r="E1404" t="str">
        <f>_xlfn.XLOOKUP(D1404,'Ubigeo Departamental'!A:A,'Ubigeo Departamental'!B:B)</f>
        <v>Lima</v>
      </c>
      <c r="F1404" t="str" cm="1">
        <f t="array" ref="F1404">IFERROR(IF(INDEX('CENEPRED DISTRITAL'!$B:$XFD,
            _xlfn.XMATCH($F$1,'CENEPRED DISTRITAL'!$A:$A,0),
            _xlfn.XMATCH(A1404,'CENEPRED DISTRITAL'!$B$1:$XFD$1,0)
        )&lt;&gt;"",        "CON COBERTURA CENEPRED",        "SIN COBERTURA CENEPRED"    ),    "SIN COBERTURA CENEPRED")</f>
        <v>CON COBERTURA CENEPRED</v>
      </c>
      <c r="G1404" t="str" cm="1">
        <f t="array" ref="G1404">IFERROR(
    IF(
        INDEX(
            'CENEPRED DISTRITAL'!$B:$XFD,
            _xlfn.XMATCH($G$1,'CENEPRED DISTRITAL'!$A:$A,0),
            _xlfn.XMATCH(A1404,'CENEPRED DISTRITAL'!$B$1:$XFD$1,0)
        )&lt;&gt;"",
        "CON COBERTURA CENEPRED",
        "SIN COBERTURA CENEPRED"
    ),
    "SIN COBERTURA CENEPRED"
)</f>
        <v>CON COBERTURA CENEPRED</v>
      </c>
      <c r="H1404" t="str" cm="1">
        <f t="array" ref="H1404">IFERROR(
    IF(
        INDEX(
            'CENEPRED DISTRITAL'!$B:$XFD,
            _xlfn.XMATCH($H$1,'CENEPRED DISTRITAL'!$A:$A,0),
            _xlfn.XMATCH(A1404,'CENEPRED DISTRITAL'!$B$1:$XFD$1,0)
        )&lt;&gt;"",
        "CON COBERTURA CENEPRED",
        "SIN COBERTURA CENEPRED"
    ),
    "SIN COBERTURA CENEPRED"
)</f>
        <v>SIN COBERTURA CENEPRED</v>
      </c>
    </row>
    <row r="1405" spans="1:8" x14ac:dyDescent="0.35">
      <c r="A1405" s="359">
        <v>150804</v>
      </c>
      <c r="B1405" t="s">
        <v>32277</v>
      </c>
      <c r="C1405">
        <v>1508</v>
      </c>
      <c r="D1405">
        <v>15</v>
      </c>
      <c r="E1405" t="str">
        <f>_xlfn.XLOOKUP(D1405,'Ubigeo Departamental'!A:A,'Ubigeo Departamental'!B:B)</f>
        <v>Lima</v>
      </c>
      <c r="F1405" t="str" cm="1">
        <f t="array" ref="F1405">IFERROR(IF(INDEX('CENEPRED DISTRITAL'!$B:$XFD,
            _xlfn.XMATCH($F$1,'CENEPRED DISTRITAL'!$A:$A,0),
            _xlfn.XMATCH(A1405,'CENEPRED DISTRITAL'!$B$1:$XFD$1,0)
        )&lt;&gt;"",        "CON COBERTURA CENEPRED",        "SIN COBERTURA CENEPRED"    ),    "SIN COBERTURA CENEPRED")</f>
        <v>SIN COBERTURA CENEPRED</v>
      </c>
      <c r="G1405" t="str" cm="1">
        <f t="array" ref="G1405">IFERROR(
    IF(
        INDEX(
            'CENEPRED DISTRITAL'!$B:$XFD,
            _xlfn.XMATCH($G$1,'CENEPRED DISTRITAL'!$A:$A,0),
            _xlfn.XMATCH(A1405,'CENEPRED DISTRITAL'!$B$1:$XFD$1,0)
        )&lt;&gt;"",
        "CON COBERTURA CENEPRED",
        "SIN COBERTURA CENEPRED"
    ),
    "SIN COBERTURA CENEPRED"
)</f>
        <v>SIN COBERTURA CENEPRED</v>
      </c>
      <c r="H1405" t="str" cm="1">
        <f t="array" ref="H1405">IFERROR(
    IF(
        INDEX(
            'CENEPRED DISTRITAL'!$B:$XFD,
            _xlfn.XMATCH($H$1,'CENEPRED DISTRITAL'!$A:$A,0),
            _xlfn.XMATCH(A1405,'CENEPRED DISTRITAL'!$B$1:$XFD$1,0)
        )&lt;&gt;"",
        "CON COBERTURA CENEPRED",
        "SIN COBERTURA CENEPRED"
    ),
    "SIN COBERTURA CENEPRED"
)</f>
        <v>SIN COBERTURA CENEPRED</v>
      </c>
    </row>
    <row r="1406" spans="1:8" x14ac:dyDescent="0.35">
      <c r="A1406" s="359">
        <v>150805</v>
      </c>
      <c r="B1406" t="s">
        <v>31741</v>
      </c>
      <c r="C1406">
        <v>1508</v>
      </c>
      <c r="D1406">
        <v>15</v>
      </c>
      <c r="E1406" t="str">
        <f>_xlfn.XLOOKUP(D1406,'Ubigeo Departamental'!A:A,'Ubigeo Departamental'!B:B)</f>
        <v>Lima</v>
      </c>
      <c r="F1406" t="str" cm="1">
        <f t="array" ref="F1406">IFERROR(IF(INDEX('CENEPRED DISTRITAL'!$B:$XFD,
            _xlfn.XMATCH($F$1,'CENEPRED DISTRITAL'!$A:$A,0),
            _xlfn.XMATCH(A1406,'CENEPRED DISTRITAL'!$B$1:$XFD$1,0)
        )&lt;&gt;"",        "CON COBERTURA CENEPRED",        "SIN COBERTURA CENEPRED"    ),    "SIN COBERTURA CENEPRED")</f>
        <v>CON COBERTURA CENEPRED</v>
      </c>
      <c r="G1406" t="str" cm="1">
        <f t="array" ref="G1406">IFERROR(
    IF(
        INDEX(
            'CENEPRED DISTRITAL'!$B:$XFD,
            _xlfn.XMATCH($G$1,'CENEPRED DISTRITAL'!$A:$A,0),
            _xlfn.XMATCH(A1406,'CENEPRED DISTRITAL'!$B$1:$XFD$1,0)
        )&lt;&gt;"",
        "CON COBERTURA CENEPRED",
        "SIN COBERTURA CENEPRED"
    ),
    "SIN COBERTURA CENEPRED"
)</f>
        <v>CON COBERTURA CENEPRED</v>
      </c>
      <c r="H1406" t="str" cm="1">
        <f t="array" ref="H1406">IFERROR(
    IF(
        INDEX(
            'CENEPRED DISTRITAL'!$B:$XFD,
            _xlfn.XMATCH($H$1,'CENEPRED DISTRITAL'!$A:$A,0),
            _xlfn.XMATCH(A1406,'CENEPRED DISTRITAL'!$B$1:$XFD$1,0)
        )&lt;&gt;"",
        "CON COBERTURA CENEPRED",
        "SIN COBERTURA CENEPRED"
    ),
    "SIN COBERTURA CENEPRED"
)</f>
        <v>SIN COBERTURA CENEPRED</v>
      </c>
    </row>
    <row r="1407" spans="1:8" x14ac:dyDescent="0.35">
      <c r="A1407" s="359">
        <v>150806</v>
      </c>
      <c r="B1407" t="s">
        <v>31712</v>
      </c>
      <c r="C1407">
        <v>1508</v>
      </c>
      <c r="D1407">
        <v>15</v>
      </c>
      <c r="E1407" t="str">
        <f>_xlfn.XLOOKUP(D1407,'Ubigeo Departamental'!A:A,'Ubigeo Departamental'!B:B)</f>
        <v>Lima</v>
      </c>
      <c r="F1407" t="str" cm="1">
        <f t="array" ref="F1407">IFERROR(IF(INDEX('CENEPRED DISTRITAL'!$B:$XFD,
            _xlfn.XMATCH($F$1,'CENEPRED DISTRITAL'!$A:$A,0),
            _xlfn.XMATCH(A1407,'CENEPRED DISTRITAL'!$B$1:$XFD$1,0)
        )&lt;&gt;"",        "CON COBERTURA CENEPRED",        "SIN COBERTURA CENEPRED"    ),    "SIN COBERTURA CENEPRED")</f>
        <v>CON COBERTURA CENEPRED</v>
      </c>
      <c r="G1407" t="str" cm="1">
        <f t="array" ref="G1407">IFERROR(
    IF(
        INDEX(
            'CENEPRED DISTRITAL'!$B:$XFD,
            _xlfn.XMATCH($G$1,'CENEPRED DISTRITAL'!$A:$A,0),
            _xlfn.XMATCH(A1407,'CENEPRED DISTRITAL'!$B$1:$XFD$1,0)
        )&lt;&gt;"",
        "CON COBERTURA CENEPRED",
        "SIN COBERTURA CENEPRED"
    ),
    "SIN COBERTURA CENEPRED"
)</f>
        <v>CON COBERTURA CENEPRED</v>
      </c>
      <c r="H1407" t="str" cm="1">
        <f t="array" ref="H1407">IFERROR(
    IF(
        INDEX(
            'CENEPRED DISTRITAL'!$B:$XFD,
            _xlfn.XMATCH($H$1,'CENEPRED DISTRITAL'!$A:$A,0),
            _xlfn.XMATCH(A1407,'CENEPRED DISTRITAL'!$B$1:$XFD$1,0)
        )&lt;&gt;"",
        "CON COBERTURA CENEPRED",
        "SIN COBERTURA CENEPRED"
    ),
    "SIN COBERTURA CENEPRED"
)</f>
        <v>SIN COBERTURA CENEPRED</v>
      </c>
    </row>
    <row r="1408" spans="1:8" x14ac:dyDescent="0.35">
      <c r="A1408" s="359">
        <v>150807</v>
      </c>
      <c r="B1408" t="s">
        <v>31648</v>
      </c>
      <c r="C1408">
        <v>1508</v>
      </c>
      <c r="D1408">
        <v>15</v>
      </c>
      <c r="E1408" t="str">
        <f>_xlfn.XLOOKUP(D1408,'Ubigeo Departamental'!A:A,'Ubigeo Departamental'!B:B)</f>
        <v>Lima</v>
      </c>
      <c r="F1408" t="str" cm="1">
        <f t="array" ref="F1408">IFERROR(IF(INDEX('CENEPRED DISTRITAL'!$B:$XFD,
            _xlfn.XMATCH($F$1,'CENEPRED DISTRITAL'!$A:$A,0),
            _xlfn.XMATCH(A1408,'CENEPRED DISTRITAL'!$B$1:$XFD$1,0)
        )&lt;&gt;"",        "CON COBERTURA CENEPRED",        "SIN COBERTURA CENEPRED"    ),    "SIN COBERTURA CENEPRED")</f>
        <v>SIN COBERTURA CENEPRED</v>
      </c>
      <c r="G1408" t="str" cm="1">
        <f t="array" ref="G1408">IFERROR(
    IF(
        INDEX(
            'CENEPRED DISTRITAL'!$B:$XFD,
            _xlfn.XMATCH($G$1,'CENEPRED DISTRITAL'!$A:$A,0),
            _xlfn.XMATCH(A1408,'CENEPRED DISTRITAL'!$B$1:$XFD$1,0)
        )&lt;&gt;"",
        "CON COBERTURA CENEPRED",
        "SIN COBERTURA CENEPRED"
    ),
    "SIN COBERTURA CENEPRED"
)</f>
        <v>SIN COBERTURA CENEPRED</v>
      </c>
      <c r="H1408" t="str" cm="1">
        <f t="array" ref="H1408">IFERROR(
    IF(
        INDEX(
            'CENEPRED DISTRITAL'!$B:$XFD,
            _xlfn.XMATCH($H$1,'CENEPRED DISTRITAL'!$A:$A,0),
            _xlfn.XMATCH(A1408,'CENEPRED DISTRITAL'!$B$1:$XFD$1,0)
        )&lt;&gt;"",
        "CON COBERTURA CENEPRED",
        "SIN COBERTURA CENEPRED"
    ),
    "SIN COBERTURA CENEPRED"
)</f>
        <v>SIN COBERTURA CENEPRED</v>
      </c>
    </row>
    <row r="1409" spans="1:8" x14ac:dyDescent="0.35">
      <c r="A1409" s="359">
        <v>150808</v>
      </c>
      <c r="B1409" t="s">
        <v>32280</v>
      </c>
      <c r="C1409">
        <v>1508</v>
      </c>
      <c r="D1409">
        <v>15</v>
      </c>
      <c r="E1409" t="str">
        <f>_xlfn.XLOOKUP(D1409,'Ubigeo Departamental'!A:A,'Ubigeo Departamental'!B:B)</f>
        <v>Lima</v>
      </c>
      <c r="F1409" t="str" cm="1">
        <f t="array" ref="F1409">IFERROR(IF(INDEX('CENEPRED DISTRITAL'!$B:$XFD,
            _xlfn.XMATCH($F$1,'CENEPRED DISTRITAL'!$A:$A,0),
            _xlfn.XMATCH(A1409,'CENEPRED DISTRITAL'!$B$1:$XFD$1,0)
        )&lt;&gt;"",        "CON COBERTURA CENEPRED",        "SIN COBERTURA CENEPRED"    ),    "SIN COBERTURA CENEPRED")</f>
        <v>SIN COBERTURA CENEPRED</v>
      </c>
      <c r="G1409" t="str" cm="1">
        <f t="array" ref="G1409">IFERROR(
    IF(
        INDEX(
            'CENEPRED DISTRITAL'!$B:$XFD,
            _xlfn.XMATCH($G$1,'CENEPRED DISTRITAL'!$A:$A,0),
            _xlfn.XMATCH(A1409,'CENEPRED DISTRITAL'!$B$1:$XFD$1,0)
        )&lt;&gt;"",
        "CON COBERTURA CENEPRED",
        "SIN COBERTURA CENEPRED"
    ),
    "SIN COBERTURA CENEPRED"
)</f>
        <v>SIN COBERTURA CENEPRED</v>
      </c>
      <c r="H1409" t="str" cm="1">
        <f t="array" ref="H1409">IFERROR(
    IF(
        INDEX(
            'CENEPRED DISTRITAL'!$B:$XFD,
            _xlfn.XMATCH($H$1,'CENEPRED DISTRITAL'!$A:$A,0),
            _xlfn.XMATCH(A1409,'CENEPRED DISTRITAL'!$B$1:$XFD$1,0)
        )&lt;&gt;"",
        "CON COBERTURA CENEPRED",
        "SIN COBERTURA CENEPRED"
    ),
    "SIN COBERTURA CENEPRED"
)</f>
        <v>SIN COBERTURA CENEPRED</v>
      </c>
    </row>
    <row r="1410" spans="1:8" x14ac:dyDescent="0.35">
      <c r="A1410" s="359">
        <v>150809</v>
      </c>
      <c r="B1410" t="s">
        <v>32282</v>
      </c>
      <c r="C1410">
        <v>1508</v>
      </c>
      <c r="D1410">
        <v>15</v>
      </c>
      <c r="E1410" t="str">
        <f>_xlfn.XLOOKUP(D1410,'Ubigeo Departamental'!A:A,'Ubigeo Departamental'!B:B)</f>
        <v>Lima</v>
      </c>
      <c r="F1410" t="str" cm="1">
        <f t="array" ref="F1410">IFERROR(IF(INDEX('CENEPRED DISTRITAL'!$B:$XFD,
            _xlfn.XMATCH($F$1,'CENEPRED DISTRITAL'!$A:$A,0),
            _xlfn.XMATCH(A1410,'CENEPRED DISTRITAL'!$B$1:$XFD$1,0)
        )&lt;&gt;"",        "CON COBERTURA CENEPRED",        "SIN COBERTURA CENEPRED"    ),    "SIN COBERTURA CENEPRED")</f>
        <v>SIN COBERTURA CENEPRED</v>
      </c>
      <c r="G1410" t="str" cm="1">
        <f t="array" ref="G1410">IFERROR(
    IF(
        INDEX(
            'CENEPRED DISTRITAL'!$B:$XFD,
            _xlfn.XMATCH($G$1,'CENEPRED DISTRITAL'!$A:$A,0),
            _xlfn.XMATCH(A1410,'CENEPRED DISTRITAL'!$B$1:$XFD$1,0)
        )&lt;&gt;"",
        "CON COBERTURA CENEPRED",
        "SIN COBERTURA CENEPRED"
    ),
    "SIN COBERTURA CENEPRED"
)</f>
        <v>SIN COBERTURA CENEPRED</v>
      </c>
      <c r="H1410" t="str" cm="1">
        <f t="array" ref="H1410">IFERROR(
    IF(
        INDEX(
            'CENEPRED DISTRITAL'!$B:$XFD,
            _xlfn.XMATCH($H$1,'CENEPRED DISTRITAL'!$A:$A,0),
            _xlfn.XMATCH(A1410,'CENEPRED DISTRITAL'!$B$1:$XFD$1,0)
        )&lt;&gt;"",
        "CON COBERTURA CENEPRED",
        "SIN COBERTURA CENEPRED"
    ),
    "SIN COBERTURA CENEPRED"
)</f>
        <v>SIN COBERTURA CENEPRED</v>
      </c>
    </row>
    <row r="1411" spans="1:8" x14ac:dyDescent="0.35">
      <c r="A1411" s="359">
        <v>150810</v>
      </c>
      <c r="B1411" t="s">
        <v>37027</v>
      </c>
      <c r="C1411">
        <v>1508</v>
      </c>
      <c r="D1411">
        <v>15</v>
      </c>
      <c r="E1411" t="str">
        <f>_xlfn.XLOOKUP(D1411,'Ubigeo Departamental'!A:A,'Ubigeo Departamental'!B:B)</f>
        <v>Lima</v>
      </c>
      <c r="F1411" t="str" cm="1">
        <f t="array" ref="F1411">IFERROR(IF(INDEX('CENEPRED DISTRITAL'!$B:$XFD,
            _xlfn.XMATCH($F$1,'CENEPRED DISTRITAL'!$A:$A,0),
            _xlfn.XMATCH(A1411,'CENEPRED DISTRITAL'!$B$1:$XFD$1,0)
        )&lt;&gt;"",        "CON COBERTURA CENEPRED",        "SIN COBERTURA CENEPRED"    ),    "SIN COBERTURA CENEPRED")</f>
        <v>CON COBERTURA CENEPRED</v>
      </c>
      <c r="G1411" t="str" cm="1">
        <f t="array" ref="G1411">IFERROR(
    IF(
        INDEX(
            'CENEPRED DISTRITAL'!$B:$XFD,
            _xlfn.XMATCH($G$1,'CENEPRED DISTRITAL'!$A:$A,0),
            _xlfn.XMATCH(A1411,'CENEPRED DISTRITAL'!$B$1:$XFD$1,0)
        )&lt;&gt;"",
        "CON COBERTURA CENEPRED",
        "SIN COBERTURA CENEPRED"
    ),
    "SIN COBERTURA CENEPRED"
)</f>
        <v>CON COBERTURA CENEPRED</v>
      </c>
      <c r="H1411" t="str" cm="1">
        <f t="array" ref="H1411">IFERROR(
    IF(
        INDEX(
            'CENEPRED DISTRITAL'!$B:$XFD,
            _xlfn.XMATCH($H$1,'CENEPRED DISTRITAL'!$A:$A,0),
            _xlfn.XMATCH(A1411,'CENEPRED DISTRITAL'!$B$1:$XFD$1,0)
        )&lt;&gt;"",
        "CON COBERTURA CENEPRED",
        "SIN COBERTURA CENEPRED"
    ),
    "SIN COBERTURA CENEPRED"
)</f>
        <v>SIN COBERTURA CENEPRED</v>
      </c>
    </row>
    <row r="1412" spans="1:8" x14ac:dyDescent="0.35">
      <c r="A1412" s="359">
        <v>150811</v>
      </c>
      <c r="B1412" t="s">
        <v>31743</v>
      </c>
      <c r="C1412">
        <v>1508</v>
      </c>
      <c r="D1412">
        <v>15</v>
      </c>
      <c r="E1412" t="str">
        <f>_xlfn.XLOOKUP(D1412,'Ubigeo Departamental'!A:A,'Ubigeo Departamental'!B:B)</f>
        <v>Lima</v>
      </c>
      <c r="F1412" t="str" cm="1">
        <f t="array" ref="F1412">IFERROR(IF(INDEX('CENEPRED DISTRITAL'!$B:$XFD,
            _xlfn.XMATCH($F$1,'CENEPRED DISTRITAL'!$A:$A,0),
            _xlfn.XMATCH(A1412,'CENEPRED DISTRITAL'!$B$1:$XFD$1,0)
        )&lt;&gt;"",        "CON COBERTURA CENEPRED",        "SIN COBERTURA CENEPRED"    ),    "SIN COBERTURA CENEPRED")</f>
        <v>CON COBERTURA CENEPRED</v>
      </c>
      <c r="G1412" t="str" cm="1">
        <f t="array" ref="G1412">IFERROR(
    IF(
        INDEX(
            'CENEPRED DISTRITAL'!$B:$XFD,
            _xlfn.XMATCH($G$1,'CENEPRED DISTRITAL'!$A:$A,0),
            _xlfn.XMATCH(A1412,'CENEPRED DISTRITAL'!$B$1:$XFD$1,0)
        )&lt;&gt;"",
        "CON COBERTURA CENEPRED",
        "SIN COBERTURA CENEPRED"
    ),
    "SIN COBERTURA CENEPRED"
)</f>
        <v>CON COBERTURA CENEPRED</v>
      </c>
      <c r="H1412" t="str" cm="1">
        <f t="array" ref="H1412">IFERROR(
    IF(
        INDEX(
            'CENEPRED DISTRITAL'!$B:$XFD,
            _xlfn.XMATCH($H$1,'CENEPRED DISTRITAL'!$A:$A,0),
            _xlfn.XMATCH(A1412,'CENEPRED DISTRITAL'!$B$1:$XFD$1,0)
        )&lt;&gt;"",
        "CON COBERTURA CENEPRED",
        "SIN COBERTURA CENEPRED"
    ),
    "SIN COBERTURA CENEPRED"
)</f>
        <v>SIN COBERTURA CENEPRED</v>
      </c>
    </row>
    <row r="1413" spans="1:8" x14ac:dyDescent="0.35">
      <c r="A1413" s="359">
        <v>150812</v>
      </c>
      <c r="B1413" t="s">
        <v>31744</v>
      </c>
      <c r="C1413">
        <v>1508</v>
      </c>
      <c r="D1413">
        <v>15</v>
      </c>
      <c r="E1413" t="str">
        <f>_xlfn.XLOOKUP(D1413,'Ubigeo Departamental'!A:A,'Ubigeo Departamental'!B:B)</f>
        <v>Lima</v>
      </c>
      <c r="F1413" t="str" cm="1">
        <f t="array" ref="F1413">IFERROR(IF(INDEX('CENEPRED DISTRITAL'!$B:$XFD,
            _xlfn.XMATCH($F$1,'CENEPRED DISTRITAL'!$A:$A,0),
            _xlfn.XMATCH(A1413,'CENEPRED DISTRITAL'!$B$1:$XFD$1,0)
        )&lt;&gt;"",        "CON COBERTURA CENEPRED",        "SIN COBERTURA CENEPRED"    ),    "SIN COBERTURA CENEPRED")</f>
        <v>CON COBERTURA CENEPRED</v>
      </c>
      <c r="G1413" t="str" cm="1">
        <f t="array" ref="G1413">IFERROR(
    IF(
        INDEX(
            'CENEPRED DISTRITAL'!$B:$XFD,
            _xlfn.XMATCH($G$1,'CENEPRED DISTRITAL'!$A:$A,0),
            _xlfn.XMATCH(A1413,'CENEPRED DISTRITAL'!$B$1:$XFD$1,0)
        )&lt;&gt;"",
        "CON COBERTURA CENEPRED",
        "SIN COBERTURA CENEPRED"
    ),
    "SIN COBERTURA CENEPRED"
)</f>
        <v>CON COBERTURA CENEPRED</v>
      </c>
      <c r="H1413" t="str" cm="1">
        <f t="array" ref="H1413">IFERROR(
    IF(
        INDEX(
            'CENEPRED DISTRITAL'!$B:$XFD,
            _xlfn.XMATCH($H$1,'CENEPRED DISTRITAL'!$A:$A,0),
            _xlfn.XMATCH(A1413,'CENEPRED DISTRITAL'!$B$1:$XFD$1,0)
        )&lt;&gt;"",
        "CON COBERTURA CENEPRED",
        "SIN COBERTURA CENEPRED"
    ),
    "SIN COBERTURA CENEPRED"
)</f>
        <v>SIN COBERTURA CENEPRED</v>
      </c>
    </row>
    <row r="1414" spans="1:8" x14ac:dyDescent="0.35">
      <c r="A1414" s="359">
        <v>150901</v>
      </c>
      <c r="B1414" t="s">
        <v>31713</v>
      </c>
      <c r="C1414">
        <v>1509</v>
      </c>
      <c r="D1414">
        <v>15</v>
      </c>
      <c r="E1414" t="str">
        <f>_xlfn.XLOOKUP(D1414,'Ubigeo Departamental'!A:A,'Ubigeo Departamental'!B:B)</f>
        <v>Lima</v>
      </c>
      <c r="F1414" t="str" cm="1">
        <f t="array" ref="F1414">IFERROR(IF(INDEX('CENEPRED DISTRITAL'!$B:$XFD,
            _xlfn.XMATCH($F$1,'CENEPRED DISTRITAL'!$A:$A,0),
            _xlfn.XMATCH(A1414,'CENEPRED DISTRITAL'!$B$1:$XFD$1,0)
        )&lt;&gt;"",        "CON COBERTURA CENEPRED",        "SIN COBERTURA CENEPRED"    ),    "SIN COBERTURA CENEPRED")</f>
        <v>CON COBERTURA CENEPRED</v>
      </c>
      <c r="G1414" t="str" cm="1">
        <f t="array" ref="G1414">IFERROR(
    IF(
        INDEX(
            'CENEPRED DISTRITAL'!$B:$XFD,
            _xlfn.XMATCH($G$1,'CENEPRED DISTRITAL'!$A:$A,0),
            _xlfn.XMATCH(A1414,'CENEPRED DISTRITAL'!$B$1:$XFD$1,0)
        )&lt;&gt;"",
        "CON COBERTURA CENEPRED",
        "SIN COBERTURA CENEPRED"
    ),
    "SIN COBERTURA CENEPRED"
)</f>
        <v>CON COBERTURA CENEPRED</v>
      </c>
      <c r="H1414" t="str" cm="1">
        <f t="array" ref="H1414">IFERROR(
    IF(
        INDEX(
            'CENEPRED DISTRITAL'!$B:$XFD,
            _xlfn.XMATCH($H$1,'CENEPRED DISTRITAL'!$A:$A,0),
            _xlfn.XMATCH(A1414,'CENEPRED DISTRITAL'!$B$1:$XFD$1,0)
        )&lt;&gt;"",
        "CON COBERTURA CENEPRED",
        "SIN COBERTURA CENEPRED"
    ),
    "SIN COBERTURA CENEPRED"
)</f>
        <v>CON COBERTURA CENEPRED</v>
      </c>
    </row>
    <row r="1415" spans="1:8" x14ac:dyDescent="0.35">
      <c r="A1415" s="359">
        <v>150902</v>
      </c>
      <c r="B1415" t="s">
        <v>31778</v>
      </c>
      <c r="C1415">
        <v>1509</v>
      </c>
      <c r="D1415">
        <v>15</v>
      </c>
      <c r="E1415" t="str">
        <f>_xlfn.XLOOKUP(D1415,'Ubigeo Departamental'!A:A,'Ubigeo Departamental'!B:B)</f>
        <v>Lima</v>
      </c>
      <c r="F1415" t="str" cm="1">
        <f t="array" ref="F1415">IFERROR(IF(INDEX('CENEPRED DISTRITAL'!$B:$XFD,
            _xlfn.XMATCH($F$1,'CENEPRED DISTRITAL'!$A:$A,0),
            _xlfn.XMATCH(A1415,'CENEPRED DISTRITAL'!$B$1:$XFD$1,0)
        )&lt;&gt;"",        "CON COBERTURA CENEPRED",        "SIN COBERTURA CENEPRED"    ),    "SIN COBERTURA CENEPRED")</f>
        <v>CON COBERTURA CENEPRED</v>
      </c>
      <c r="G1415" t="str" cm="1">
        <f t="array" ref="G1415">IFERROR(
    IF(
        INDEX(
            'CENEPRED DISTRITAL'!$B:$XFD,
            _xlfn.XMATCH($G$1,'CENEPRED DISTRITAL'!$A:$A,0),
            _xlfn.XMATCH(A1415,'CENEPRED DISTRITAL'!$B$1:$XFD$1,0)
        )&lt;&gt;"",
        "CON COBERTURA CENEPRED",
        "SIN COBERTURA CENEPRED"
    ),
    "SIN COBERTURA CENEPRED"
)</f>
        <v>CON COBERTURA CENEPRED</v>
      </c>
      <c r="H1415" t="str" cm="1">
        <f t="array" ref="H1415">IFERROR(
    IF(
        INDEX(
            'CENEPRED DISTRITAL'!$B:$XFD,
            _xlfn.XMATCH($H$1,'CENEPRED DISTRITAL'!$A:$A,0),
            _xlfn.XMATCH(A1415,'CENEPRED DISTRITAL'!$B$1:$XFD$1,0)
        )&lt;&gt;"",
        "CON COBERTURA CENEPRED",
        "SIN COBERTURA CENEPRED"
    ),
    "SIN COBERTURA CENEPRED"
)</f>
        <v>CON COBERTURA CENEPRED</v>
      </c>
    </row>
    <row r="1416" spans="1:8" x14ac:dyDescent="0.35">
      <c r="A1416" s="359">
        <v>150903</v>
      </c>
      <c r="B1416" t="s">
        <v>32284</v>
      </c>
      <c r="C1416">
        <v>1509</v>
      </c>
      <c r="D1416">
        <v>15</v>
      </c>
      <c r="E1416" t="str">
        <f>_xlfn.XLOOKUP(D1416,'Ubigeo Departamental'!A:A,'Ubigeo Departamental'!B:B)</f>
        <v>Lima</v>
      </c>
      <c r="F1416" t="str" cm="1">
        <f t="array" ref="F1416">IFERROR(IF(INDEX('CENEPRED DISTRITAL'!$B:$XFD,
            _xlfn.XMATCH($F$1,'CENEPRED DISTRITAL'!$A:$A,0),
            _xlfn.XMATCH(A1416,'CENEPRED DISTRITAL'!$B$1:$XFD$1,0)
        )&lt;&gt;"",        "CON COBERTURA CENEPRED",        "SIN COBERTURA CENEPRED"    ),    "SIN COBERTURA CENEPRED")</f>
        <v>SIN COBERTURA CENEPRED</v>
      </c>
      <c r="G1416" t="str" cm="1">
        <f t="array" ref="G1416">IFERROR(
    IF(
        INDEX(
            'CENEPRED DISTRITAL'!$B:$XFD,
            _xlfn.XMATCH($G$1,'CENEPRED DISTRITAL'!$A:$A,0),
            _xlfn.XMATCH(A1416,'CENEPRED DISTRITAL'!$B$1:$XFD$1,0)
        )&lt;&gt;"",
        "CON COBERTURA CENEPRED",
        "SIN COBERTURA CENEPRED"
    ),
    "SIN COBERTURA CENEPRED"
)</f>
        <v>SIN COBERTURA CENEPRED</v>
      </c>
      <c r="H1416" t="str" cm="1">
        <f t="array" ref="H1416">IFERROR(
    IF(
        INDEX(
            'CENEPRED DISTRITAL'!$B:$XFD,
            _xlfn.XMATCH($H$1,'CENEPRED DISTRITAL'!$A:$A,0),
            _xlfn.XMATCH(A1416,'CENEPRED DISTRITAL'!$B$1:$XFD$1,0)
        )&lt;&gt;"",
        "CON COBERTURA CENEPRED",
        "SIN COBERTURA CENEPRED"
    ),
    "SIN COBERTURA CENEPRED"
)</f>
        <v>SIN COBERTURA CENEPRED</v>
      </c>
    </row>
    <row r="1417" spans="1:8" x14ac:dyDescent="0.35">
      <c r="A1417" s="359">
        <v>150904</v>
      </c>
      <c r="B1417" t="s">
        <v>32286</v>
      </c>
      <c r="C1417">
        <v>1509</v>
      </c>
      <c r="D1417">
        <v>15</v>
      </c>
      <c r="E1417" t="str">
        <f>_xlfn.XLOOKUP(D1417,'Ubigeo Departamental'!A:A,'Ubigeo Departamental'!B:B)</f>
        <v>Lima</v>
      </c>
      <c r="F1417" t="str" cm="1">
        <f t="array" ref="F1417">IFERROR(IF(INDEX('CENEPRED DISTRITAL'!$B:$XFD,
            _xlfn.XMATCH($F$1,'CENEPRED DISTRITAL'!$A:$A,0),
            _xlfn.XMATCH(A1417,'CENEPRED DISTRITAL'!$B$1:$XFD$1,0)
        )&lt;&gt;"",        "CON COBERTURA CENEPRED",        "SIN COBERTURA CENEPRED"    ),    "SIN COBERTURA CENEPRED")</f>
        <v>SIN COBERTURA CENEPRED</v>
      </c>
      <c r="G1417" t="str" cm="1">
        <f t="array" ref="G1417">IFERROR(
    IF(
        INDEX(
            'CENEPRED DISTRITAL'!$B:$XFD,
            _xlfn.XMATCH($G$1,'CENEPRED DISTRITAL'!$A:$A,0),
            _xlfn.XMATCH(A1417,'CENEPRED DISTRITAL'!$B$1:$XFD$1,0)
        )&lt;&gt;"",
        "CON COBERTURA CENEPRED",
        "SIN COBERTURA CENEPRED"
    ),
    "SIN COBERTURA CENEPRED"
)</f>
        <v>SIN COBERTURA CENEPRED</v>
      </c>
      <c r="H1417" t="str" cm="1">
        <f t="array" ref="H1417">IFERROR(
    IF(
        INDEX(
            'CENEPRED DISTRITAL'!$B:$XFD,
            _xlfn.XMATCH($H$1,'CENEPRED DISTRITAL'!$A:$A,0),
            _xlfn.XMATCH(A1417,'CENEPRED DISTRITAL'!$B$1:$XFD$1,0)
        )&lt;&gt;"",
        "CON COBERTURA CENEPRED",
        "SIN COBERTURA CENEPRED"
    ),
    "SIN COBERTURA CENEPRED"
)</f>
        <v>SIN COBERTURA CENEPRED</v>
      </c>
    </row>
    <row r="1418" spans="1:8" x14ac:dyDescent="0.35">
      <c r="A1418" s="359">
        <v>150905</v>
      </c>
      <c r="B1418" t="s">
        <v>32288</v>
      </c>
      <c r="C1418">
        <v>1509</v>
      </c>
      <c r="D1418">
        <v>15</v>
      </c>
      <c r="E1418" t="str">
        <f>_xlfn.XLOOKUP(D1418,'Ubigeo Departamental'!A:A,'Ubigeo Departamental'!B:B)</f>
        <v>Lima</v>
      </c>
      <c r="F1418" t="str" cm="1">
        <f t="array" ref="F1418">IFERROR(IF(INDEX('CENEPRED DISTRITAL'!$B:$XFD,
            _xlfn.XMATCH($F$1,'CENEPRED DISTRITAL'!$A:$A,0),
            _xlfn.XMATCH(A1418,'CENEPRED DISTRITAL'!$B$1:$XFD$1,0)
        )&lt;&gt;"",        "CON COBERTURA CENEPRED",        "SIN COBERTURA CENEPRED"    ),    "SIN COBERTURA CENEPRED")</f>
        <v>SIN COBERTURA CENEPRED</v>
      </c>
      <c r="G1418" t="str" cm="1">
        <f t="array" ref="G1418">IFERROR(
    IF(
        INDEX(
            'CENEPRED DISTRITAL'!$B:$XFD,
            _xlfn.XMATCH($G$1,'CENEPRED DISTRITAL'!$A:$A,0),
            _xlfn.XMATCH(A1418,'CENEPRED DISTRITAL'!$B$1:$XFD$1,0)
        )&lt;&gt;"",
        "CON COBERTURA CENEPRED",
        "SIN COBERTURA CENEPRED"
    ),
    "SIN COBERTURA CENEPRED"
)</f>
        <v>SIN COBERTURA CENEPRED</v>
      </c>
      <c r="H1418" t="str" cm="1">
        <f t="array" ref="H1418">IFERROR(
    IF(
        INDEX(
            'CENEPRED DISTRITAL'!$B:$XFD,
            _xlfn.XMATCH($H$1,'CENEPRED DISTRITAL'!$A:$A,0),
            _xlfn.XMATCH(A1418,'CENEPRED DISTRITAL'!$B$1:$XFD$1,0)
        )&lt;&gt;"",
        "CON COBERTURA CENEPRED",
        "SIN COBERTURA CENEPRED"
    ),
    "SIN COBERTURA CENEPRED"
)</f>
        <v>SIN COBERTURA CENEPRED</v>
      </c>
    </row>
    <row r="1419" spans="1:8" x14ac:dyDescent="0.35">
      <c r="A1419" s="359">
        <v>150906</v>
      </c>
      <c r="B1419" t="s">
        <v>31779</v>
      </c>
      <c r="C1419">
        <v>1509</v>
      </c>
      <c r="D1419">
        <v>15</v>
      </c>
      <c r="E1419" t="str">
        <f>_xlfn.XLOOKUP(D1419,'Ubigeo Departamental'!A:A,'Ubigeo Departamental'!B:B)</f>
        <v>Lima</v>
      </c>
      <c r="F1419" t="str" cm="1">
        <f t="array" ref="F1419">IFERROR(IF(INDEX('CENEPRED DISTRITAL'!$B:$XFD,
            _xlfn.XMATCH($F$1,'CENEPRED DISTRITAL'!$A:$A,0),
            _xlfn.XMATCH(A1419,'CENEPRED DISTRITAL'!$B$1:$XFD$1,0)
        )&lt;&gt;"",        "CON COBERTURA CENEPRED",        "SIN COBERTURA CENEPRED"    ),    "SIN COBERTURA CENEPRED")</f>
        <v>CON COBERTURA CENEPRED</v>
      </c>
      <c r="G1419" t="str" cm="1">
        <f t="array" ref="G1419">IFERROR(
    IF(
        INDEX(
            'CENEPRED DISTRITAL'!$B:$XFD,
            _xlfn.XMATCH($G$1,'CENEPRED DISTRITAL'!$A:$A,0),
            _xlfn.XMATCH(A1419,'CENEPRED DISTRITAL'!$B$1:$XFD$1,0)
        )&lt;&gt;"",
        "CON COBERTURA CENEPRED",
        "SIN COBERTURA CENEPRED"
    ),
    "SIN COBERTURA CENEPRED"
)</f>
        <v>CON COBERTURA CENEPRED</v>
      </c>
      <c r="H1419" t="str" cm="1">
        <f t="array" ref="H1419">IFERROR(
    IF(
        INDEX(
            'CENEPRED DISTRITAL'!$B:$XFD,
            _xlfn.XMATCH($H$1,'CENEPRED DISTRITAL'!$A:$A,0),
            _xlfn.XMATCH(A1419,'CENEPRED DISTRITAL'!$B$1:$XFD$1,0)
        )&lt;&gt;"",
        "CON COBERTURA CENEPRED",
        "SIN COBERTURA CENEPRED"
    ),
    "SIN COBERTURA CENEPRED"
)</f>
        <v>CON COBERTURA CENEPRED</v>
      </c>
    </row>
    <row r="1420" spans="1:8" x14ac:dyDescent="0.35">
      <c r="A1420" s="359">
        <v>151001</v>
      </c>
      <c r="B1420" t="s">
        <v>34443</v>
      </c>
      <c r="C1420">
        <v>1510</v>
      </c>
      <c r="D1420">
        <v>15</v>
      </c>
      <c r="E1420" t="str">
        <f>_xlfn.XLOOKUP(D1420,'Ubigeo Departamental'!A:A,'Ubigeo Departamental'!B:B)</f>
        <v>Lima</v>
      </c>
      <c r="F1420" t="str" cm="1">
        <f t="array" ref="F1420">IFERROR(IF(INDEX('CENEPRED DISTRITAL'!$B:$XFD,
            _xlfn.XMATCH($F$1,'CENEPRED DISTRITAL'!$A:$A,0),
            _xlfn.XMATCH(A1420,'CENEPRED DISTRITAL'!$B$1:$XFD$1,0)
        )&lt;&gt;"",        "CON COBERTURA CENEPRED",        "SIN COBERTURA CENEPRED"    ),    "SIN COBERTURA CENEPRED")</f>
        <v>SIN COBERTURA CENEPRED</v>
      </c>
      <c r="G1420" t="str" cm="1">
        <f t="array" ref="G1420">IFERROR(
    IF(
        INDEX(
            'CENEPRED DISTRITAL'!$B:$XFD,
            _xlfn.XMATCH($G$1,'CENEPRED DISTRITAL'!$A:$A,0),
            _xlfn.XMATCH(A1420,'CENEPRED DISTRITAL'!$B$1:$XFD$1,0)
        )&lt;&gt;"",
        "CON COBERTURA CENEPRED",
        "SIN COBERTURA CENEPRED"
    ),
    "SIN COBERTURA CENEPRED"
)</f>
        <v>SIN COBERTURA CENEPRED</v>
      </c>
      <c r="H1420" t="str" cm="1">
        <f t="array" ref="H1420">IFERROR(
    IF(
        INDEX(
            'CENEPRED DISTRITAL'!$B:$XFD,
            _xlfn.XMATCH($H$1,'CENEPRED DISTRITAL'!$A:$A,0),
            _xlfn.XMATCH(A1420,'CENEPRED DISTRITAL'!$B$1:$XFD$1,0)
        )&lt;&gt;"",
        "CON COBERTURA CENEPRED",
        "SIN COBERTURA CENEPRED"
    ),
    "SIN COBERTURA CENEPRED"
)</f>
        <v>SIN COBERTURA CENEPRED</v>
      </c>
    </row>
    <row r="1421" spans="1:8" x14ac:dyDescent="0.35">
      <c r="A1421" s="359">
        <v>151002</v>
      </c>
      <c r="B1421" t="s">
        <v>34681</v>
      </c>
      <c r="C1421">
        <v>1510</v>
      </c>
      <c r="D1421">
        <v>15</v>
      </c>
      <c r="E1421" t="str">
        <f>_xlfn.XLOOKUP(D1421,'Ubigeo Departamental'!A:A,'Ubigeo Departamental'!B:B)</f>
        <v>Lima</v>
      </c>
      <c r="F1421" t="str" cm="1">
        <f t="array" ref="F1421">IFERROR(IF(INDEX('CENEPRED DISTRITAL'!$B:$XFD,
            _xlfn.XMATCH($F$1,'CENEPRED DISTRITAL'!$A:$A,0),
            _xlfn.XMATCH(A1421,'CENEPRED DISTRITAL'!$B$1:$XFD$1,0)
        )&lt;&gt;"",        "CON COBERTURA CENEPRED",        "SIN COBERTURA CENEPRED"    ),    "SIN COBERTURA CENEPRED")</f>
        <v>SIN COBERTURA CENEPRED</v>
      </c>
      <c r="G1421" t="str" cm="1">
        <f t="array" ref="G1421">IFERROR(
    IF(
        INDEX(
            'CENEPRED DISTRITAL'!$B:$XFD,
            _xlfn.XMATCH($G$1,'CENEPRED DISTRITAL'!$A:$A,0),
            _xlfn.XMATCH(A1421,'CENEPRED DISTRITAL'!$B$1:$XFD$1,0)
        )&lt;&gt;"",
        "CON COBERTURA CENEPRED",
        "SIN COBERTURA CENEPRED"
    ),
    "SIN COBERTURA CENEPRED"
)</f>
        <v>SIN COBERTURA CENEPRED</v>
      </c>
      <c r="H1421" t="str" cm="1">
        <f t="array" ref="H1421">IFERROR(
    IF(
        INDEX(
            'CENEPRED DISTRITAL'!$B:$XFD,
            _xlfn.XMATCH($H$1,'CENEPRED DISTRITAL'!$A:$A,0),
            _xlfn.XMATCH(A1421,'CENEPRED DISTRITAL'!$B$1:$XFD$1,0)
        )&lt;&gt;"",
        "CON COBERTURA CENEPRED",
        "SIN COBERTURA CENEPRED"
    ),
    "SIN COBERTURA CENEPRED"
)</f>
        <v>SIN COBERTURA CENEPRED</v>
      </c>
    </row>
    <row r="1422" spans="1:8" x14ac:dyDescent="0.35">
      <c r="A1422" s="359">
        <v>151003</v>
      </c>
      <c r="B1422" t="s">
        <v>34682</v>
      </c>
      <c r="C1422">
        <v>1510</v>
      </c>
      <c r="D1422">
        <v>15</v>
      </c>
      <c r="E1422" t="str">
        <f>_xlfn.XLOOKUP(D1422,'Ubigeo Departamental'!A:A,'Ubigeo Departamental'!B:B)</f>
        <v>Lima</v>
      </c>
      <c r="F1422" t="str" cm="1">
        <f t="array" ref="F1422">IFERROR(IF(INDEX('CENEPRED DISTRITAL'!$B:$XFD,
            _xlfn.XMATCH($F$1,'CENEPRED DISTRITAL'!$A:$A,0),
            _xlfn.XMATCH(A1422,'CENEPRED DISTRITAL'!$B$1:$XFD$1,0)
        )&lt;&gt;"",        "CON COBERTURA CENEPRED",        "SIN COBERTURA CENEPRED"    ),    "SIN COBERTURA CENEPRED")</f>
        <v>SIN COBERTURA CENEPRED</v>
      </c>
      <c r="G1422" t="str" cm="1">
        <f t="array" ref="G1422">IFERROR(
    IF(
        INDEX(
            'CENEPRED DISTRITAL'!$B:$XFD,
            _xlfn.XMATCH($G$1,'CENEPRED DISTRITAL'!$A:$A,0),
            _xlfn.XMATCH(A1422,'CENEPRED DISTRITAL'!$B$1:$XFD$1,0)
        )&lt;&gt;"",
        "CON COBERTURA CENEPRED",
        "SIN COBERTURA CENEPRED"
    ),
    "SIN COBERTURA CENEPRED"
)</f>
        <v>SIN COBERTURA CENEPRED</v>
      </c>
      <c r="H1422" t="str" cm="1">
        <f t="array" ref="H1422">IFERROR(
    IF(
        INDEX(
            'CENEPRED DISTRITAL'!$B:$XFD,
            _xlfn.XMATCH($H$1,'CENEPRED DISTRITAL'!$A:$A,0),
            _xlfn.XMATCH(A1422,'CENEPRED DISTRITAL'!$B$1:$XFD$1,0)
        )&lt;&gt;"",
        "CON COBERTURA CENEPRED",
        "SIN COBERTURA CENEPRED"
    ),
    "SIN COBERTURA CENEPRED"
)</f>
        <v>SIN COBERTURA CENEPRED</v>
      </c>
    </row>
    <row r="1423" spans="1:8" x14ac:dyDescent="0.35">
      <c r="A1423" s="359">
        <v>151004</v>
      </c>
      <c r="B1423" t="s">
        <v>31833</v>
      </c>
      <c r="C1423">
        <v>1510</v>
      </c>
      <c r="D1423">
        <v>15</v>
      </c>
      <c r="E1423" t="str">
        <f>_xlfn.XLOOKUP(D1423,'Ubigeo Departamental'!A:A,'Ubigeo Departamental'!B:B)</f>
        <v>Lima</v>
      </c>
      <c r="F1423" t="str" cm="1">
        <f t="array" ref="F1423">IFERROR(IF(INDEX('CENEPRED DISTRITAL'!$B:$XFD,
            _xlfn.XMATCH($F$1,'CENEPRED DISTRITAL'!$A:$A,0),
            _xlfn.XMATCH(A1423,'CENEPRED DISTRITAL'!$B$1:$XFD$1,0)
        )&lt;&gt;"",        "CON COBERTURA CENEPRED",        "SIN COBERTURA CENEPRED"    ),    "SIN COBERTURA CENEPRED")</f>
        <v>SIN COBERTURA CENEPRED</v>
      </c>
      <c r="G1423" t="str" cm="1">
        <f t="array" ref="G1423">IFERROR(
    IF(
        INDEX(
            'CENEPRED DISTRITAL'!$B:$XFD,
            _xlfn.XMATCH($G$1,'CENEPRED DISTRITAL'!$A:$A,0),
            _xlfn.XMATCH(A1423,'CENEPRED DISTRITAL'!$B$1:$XFD$1,0)
        )&lt;&gt;"",
        "CON COBERTURA CENEPRED",
        "SIN COBERTURA CENEPRED"
    ),
    "SIN COBERTURA CENEPRED"
)</f>
        <v>SIN COBERTURA CENEPRED</v>
      </c>
      <c r="H1423" t="str" cm="1">
        <f t="array" ref="H1423">IFERROR(
    IF(
        INDEX(
            'CENEPRED DISTRITAL'!$B:$XFD,
            _xlfn.XMATCH($H$1,'CENEPRED DISTRITAL'!$A:$A,0),
            _xlfn.XMATCH(A1423,'CENEPRED DISTRITAL'!$B$1:$XFD$1,0)
        )&lt;&gt;"",
        "CON COBERTURA CENEPRED",
        "SIN COBERTURA CENEPRED"
    ),
    "SIN COBERTURA CENEPRED"
)</f>
        <v>SIN COBERTURA CENEPRED</v>
      </c>
    </row>
    <row r="1424" spans="1:8" x14ac:dyDescent="0.35">
      <c r="A1424" s="359">
        <v>151005</v>
      </c>
      <c r="B1424" t="s">
        <v>37028</v>
      </c>
      <c r="C1424">
        <v>1510</v>
      </c>
      <c r="D1424">
        <v>15</v>
      </c>
      <c r="E1424" t="str">
        <f>_xlfn.XLOOKUP(D1424,'Ubigeo Departamental'!A:A,'Ubigeo Departamental'!B:B)</f>
        <v>Lima</v>
      </c>
      <c r="F1424" t="str" cm="1">
        <f t="array" ref="F1424">IFERROR(IF(INDEX('CENEPRED DISTRITAL'!$B:$XFD,
            _xlfn.XMATCH($F$1,'CENEPRED DISTRITAL'!$A:$A,0),
            _xlfn.XMATCH(A1424,'CENEPRED DISTRITAL'!$B$1:$XFD$1,0)
        )&lt;&gt;"",        "CON COBERTURA CENEPRED",        "SIN COBERTURA CENEPRED"    ),    "SIN COBERTURA CENEPRED")</f>
        <v>SIN COBERTURA CENEPRED</v>
      </c>
      <c r="G1424" t="str" cm="1">
        <f t="array" ref="G1424">IFERROR(
    IF(
        INDEX(
            'CENEPRED DISTRITAL'!$B:$XFD,
            _xlfn.XMATCH($G$1,'CENEPRED DISTRITAL'!$A:$A,0),
            _xlfn.XMATCH(A1424,'CENEPRED DISTRITAL'!$B$1:$XFD$1,0)
        )&lt;&gt;"",
        "CON COBERTURA CENEPRED",
        "SIN COBERTURA CENEPRED"
    ),
    "SIN COBERTURA CENEPRED"
)</f>
        <v>SIN COBERTURA CENEPRED</v>
      </c>
      <c r="H1424" t="str" cm="1">
        <f t="array" ref="H1424">IFERROR(
    IF(
        INDEX(
            'CENEPRED DISTRITAL'!$B:$XFD,
            _xlfn.XMATCH($H$1,'CENEPRED DISTRITAL'!$A:$A,0),
            _xlfn.XMATCH(A1424,'CENEPRED DISTRITAL'!$B$1:$XFD$1,0)
        )&lt;&gt;"",
        "CON COBERTURA CENEPRED",
        "SIN COBERTURA CENEPRED"
    ),
    "SIN COBERTURA CENEPRED"
)</f>
        <v>SIN COBERTURA CENEPRED</v>
      </c>
    </row>
    <row r="1425" spans="1:8" x14ac:dyDescent="0.35">
      <c r="A1425" s="359">
        <v>151006</v>
      </c>
      <c r="B1425" t="s">
        <v>34683</v>
      </c>
      <c r="C1425">
        <v>1510</v>
      </c>
      <c r="D1425">
        <v>15</v>
      </c>
      <c r="E1425" t="str">
        <f>_xlfn.XLOOKUP(D1425,'Ubigeo Departamental'!A:A,'Ubigeo Departamental'!B:B)</f>
        <v>Lima</v>
      </c>
      <c r="F1425" t="str" cm="1">
        <f t="array" ref="F1425">IFERROR(IF(INDEX('CENEPRED DISTRITAL'!$B:$XFD,
            _xlfn.XMATCH($F$1,'CENEPRED DISTRITAL'!$A:$A,0),
            _xlfn.XMATCH(A1425,'CENEPRED DISTRITAL'!$B$1:$XFD$1,0)
        )&lt;&gt;"",        "CON COBERTURA CENEPRED",        "SIN COBERTURA CENEPRED"    ),    "SIN COBERTURA CENEPRED")</f>
        <v>SIN COBERTURA CENEPRED</v>
      </c>
      <c r="G1425" t="str" cm="1">
        <f t="array" ref="G1425">IFERROR(
    IF(
        INDEX(
            'CENEPRED DISTRITAL'!$B:$XFD,
            _xlfn.XMATCH($G$1,'CENEPRED DISTRITAL'!$A:$A,0),
            _xlfn.XMATCH(A1425,'CENEPRED DISTRITAL'!$B$1:$XFD$1,0)
        )&lt;&gt;"",
        "CON COBERTURA CENEPRED",
        "SIN COBERTURA CENEPRED"
    ),
    "SIN COBERTURA CENEPRED"
)</f>
        <v>SIN COBERTURA CENEPRED</v>
      </c>
      <c r="H1425" t="str" cm="1">
        <f t="array" ref="H1425">IFERROR(
    IF(
        INDEX(
            'CENEPRED DISTRITAL'!$B:$XFD,
            _xlfn.XMATCH($H$1,'CENEPRED DISTRITAL'!$A:$A,0),
            _xlfn.XMATCH(A1425,'CENEPRED DISTRITAL'!$B$1:$XFD$1,0)
        )&lt;&gt;"",
        "CON COBERTURA CENEPRED",
        "SIN COBERTURA CENEPRED"
    ),
    "SIN COBERTURA CENEPRED"
)</f>
        <v>SIN COBERTURA CENEPRED</v>
      </c>
    </row>
    <row r="1426" spans="1:8" x14ac:dyDescent="0.35">
      <c r="A1426" s="359">
        <v>151007</v>
      </c>
      <c r="B1426" t="s">
        <v>34684</v>
      </c>
      <c r="C1426">
        <v>1510</v>
      </c>
      <c r="D1426">
        <v>15</v>
      </c>
      <c r="E1426" t="str">
        <f>_xlfn.XLOOKUP(D1426,'Ubigeo Departamental'!A:A,'Ubigeo Departamental'!B:B)</f>
        <v>Lima</v>
      </c>
      <c r="F1426" t="str" cm="1">
        <f t="array" ref="F1426">IFERROR(IF(INDEX('CENEPRED DISTRITAL'!$B:$XFD,
            _xlfn.XMATCH($F$1,'CENEPRED DISTRITAL'!$A:$A,0),
            _xlfn.XMATCH(A1426,'CENEPRED DISTRITAL'!$B$1:$XFD$1,0)
        )&lt;&gt;"",        "CON COBERTURA CENEPRED",        "SIN COBERTURA CENEPRED"    ),    "SIN COBERTURA CENEPRED")</f>
        <v>SIN COBERTURA CENEPRED</v>
      </c>
      <c r="G1426" t="str" cm="1">
        <f t="array" ref="G1426">IFERROR(
    IF(
        INDEX(
            'CENEPRED DISTRITAL'!$B:$XFD,
            _xlfn.XMATCH($G$1,'CENEPRED DISTRITAL'!$A:$A,0),
            _xlfn.XMATCH(A1426,'CENEPRED DISTRITAL'!$B$1:$XFD$1,0)
        )&lt;&gt;"",
        "CON COBERTURA CENEPRED",
        "SIN COBERTURA CENEPRED"
    ),
    "SIN COBERTURA CENEPRED"
)</f>
        <v>SIN COBERTURA CENEPRED</v>
      </c>
      <c r="H1426" t="str" cm="1">
        <f t="array" ref="H1426">IFERROR(
    IF(
        INDEX(
            'CENEPRED DISTRITAL'!$B:$XFD,
            _xlfn.XMATCH($H$1,'CENEPRED DISTRITAL'!$A:$A,0),
            _xlfn.XMATCH(A1426,'CENEPRED DISTRITAL'!$B$1:$XFD$1,0)
        )&lt;&gt;"",
        "CON COBERTURA CENEPRED",
        "SIN COBERTURA CENEPRED"
    ),
    "SIN COBERTURA CENEPRED"
)</f>
        <v>SIN COBERTURA CENEPRED</v>
      </c>
    </row>
    <row r="1427" spans="1:8" x14ac:dyDescent="0.35">
      <c r="A1427" s="359">
        <v>151008</v>
      </c>
      <c r="B1427" t="s">
        <v>34685</v>
      </c>
      <c r="C1427">
        <v>1510</v>
      </c>
      <c r="D1427">
        <v>15</v>
      </c>
      <c r="E1427" t="str">
        <f>_xlfn.XLOOKUP(D1427,'Ubigeo Departamental'!A:A,'Ubigeo Departamental'!B:B)</f>
        <v>Lima</v>
      </c>
      <c r="F1427" t="str" cm="1">
        <f t="array" ref="F1427">IFERROR(IF(INDEX('CENEPRED DISTRITAL'!$B:$XFD,
            _xlfn.XMATCH($F$1,'CENEPRED DISTRITAL'!$A:$A,0),
            _xlfn.XMATCH(A1427,'CENEPRED DISTRITAL'!$B$1:$XFD$1,0)
        )&lt;&gt;"",        "CON COBERTURA CENEPRED",        "SIN COBERTURA CENEPRED"    ),    "SIN COBERTURA CENEPRED")</f>
        <v>SIN COBERTURA CENEPRED</v>
      </c>
      <c r="G1427" t="str" cm="1">
        <f t="array" ref="G1427">IFERROR(
    IF(
        INDEX(
            'CENEPRED DISTRITAL'!$B:$XFD,
            _xlfn.XMATCH($G$1,'CENEPRED DISTRITAL'!$A:$A,0),
            _xlfn.XMATCH(A1427,'CENEPRED DISTRITAL'!$B$1:$XFD$1,0)
        )&lt;&gt;"",
        "CON COBERTURA CENEPRED",
        "SIN COBERTURA CENEPRED"
    ),
    "SIN COBERTURA CENEPRED"
)</f>
        <v>SIN COBERTURA CENEPRED</v>
      </c>
      <c r="H1427" t="str" cm="1">
        <f t="array" ref="H1427">IFERROR(
    IF(
        INDEX(
            'CENEPRED DISTRITAL'!$B:$XFD,
            _xlfn.XMATCH($H$1,'CENEPRED DISTRITAL'!$A:$A,0),
            _xlfn.XMATCH(A1427,'CENEPRED DISTRITAL'!$B$1:$XFD$1,0)
        )&lt;&gt;"",
        "CON COBERTURA CENEPRED",
        "SIN COBERTURA CENEPRED"
    ),
    "SIN COBERTURA CENEPRED"
)</f>
        <v>SIN COBERTURA CENEPRED</v>
      </c>
    </row>
    <row r="1428" spans="1:8" x14ac:dyDescent="0.35">
      <c r="A1428" s="359">
        <v>151009</v>
      </c>
      <c r="B1428" t="s">
        <v>34686</v>
      </c>
      <c r="C1428">
        <v>1510</v>
      </c>
      <c r="D1428">
        <v>15</v>
      </c>
      <c r="E1428" t="str">
        <f>_xlfn.XLOOKUP(D1428,'Ubigeo Departamental'!A:A,'Ubigeo Departamental'!B:B)</f>
        <v>Lima</v>
      </c>
      <c r="F1428" t="str" cm="1">
        <f t="array" ref="F1428">IFERROR(IF(INDEX('CENEPRED DISTRITAL'!$B:$XFD,
            _xlfn.XMATCH($F$1,'CENEPRED DISTRITAL'!$A:$A,0),
            _xlfn.XMATCH(A1428,'CENEPRED DISTRITAL'!$B$1:$XFD$1,0)
        )&lt;&gt;"",        "CON COBERTURA CENEPRED",        "SIN COBERTURA CENEPRED"    ),    "SIN COBERTURA CENEPRED")</f>
        <v>SIN COBERTURA CENEPRED</v>
      </c>
      <c r="G1428" t="str" cm="1">
        <f t="array" ref="G1428">IFERROR(
    IF(
        INDEX(
            'CENEPRED DISTRITAL'!$B:$XFD,
            _xlfn.XMATCH($G$1,'CENEPRED DISTRITAL'!$A:$A,0),
            _xlfn.XMATCH(A1428,'CENEPRED DISTRITAL'!$B$1:$XFD$1,0)
        )&lt;&gt;"",
        "CON COBERTURA CENEPRED",
        "SIN COBERTURA CENEPRED"
    ),
    "SIN COBERTURA CENEPRED"
)</f>
        <v>SIN COBERTURA CENEPRED</v>
      </c>
      <c r="H1428" t="str" cm="1">
        <f t="array" ref="H1428">IFERROR(
    IF(
        INDEX(
            'CENEPRED DISTRITAL'!$B:$XFD,
            _xlfn.XMATCH($H$1,'CENEPRED DISTRITAL'!$A:$A,0),
            _xlfn.XMATCH(A1428,'CENEPRED DISTRITAL'!$B$1:$XFD$1,0)
        )&lt;&gt;"",
        "CON COBERTURA CENEPRED",
        "SIN COBERTURA CENEPRED"
    ),
    "SIN COBERTURA CENEPRED"
)</f>
        <v>SIN COBERTURA CENEPRED</v>
      </c>
    </row>
    <row r="1429" spans="1:8" x14ac:dyDescent="0.35">
      <c r="A1429" s="359">
        <v>151010</v>
      </c>
      <c r="B1429" t="s">
        <v>34504</v>
      </c>
      <c r="C1429">
        <v>1510</v>
      </c>
      <c r="D1429">
        <v>15</v>
      </c>
      <c r="E1429" t="str">
        <f>_xlfn.XLOOKUP(D1429,'Ubigeo Departamental'!A:A,'Ubigeo Departamental'!B:B)</f>
        <v>Lima</v>
      </c>
      <c r="F1429" t="str" cm="1">
        <f t="array" ref="F1429">IFERROR(IF(INDEX('CENEPRED DISTRITAL'!$B:$XFD,
            _xlfn.XMATCH($F$1,'CENEPRED DISTRITAL'!$A:$A,0),
            _xlfn.XMATCH(A1429,'CENEPRED DISTRITAL'!$B$1:$XFD$1,0)
        )&lt;&gt;"",        "CON COBERTURA CENEPRED",        "SIN COBERTURA CENEPRED"    ),    "SIN COBERTURA CENEPRED")</f>
        <v>SIN COBERTURA CENEPRED</v>
      </c>
      <c r="G1429" t="str" cm="1">
        <f t="array" ref="G1429">IFERROR(
    IF(
        INDEX(
            'CENEPRED DISTRITAL'!$B:$XFD,
            _xlfn.XMATCH($G$1,'CENEPRED DISTRITAL'!$A:$A,0),
            _xlfn.XMATCH(A1429,'CENEPRED DISTRITAL'!$B$1:$XFD$1,0)
        )&lt;&gt;"",
        "CON COBERTURA CENEPRED",
        "SIN COBERTURA CENEPRED"
    ),
    "SIN COBERTURA CENEPRED"
)</f>
        <v>SIN COBERTURA CENEPRED</v>
      </c>
      <c r="H1429" t="str" cm="1">
        <f t="array" ref="H1429">IFERROR(
    IF(
        INDEX(
            'CENEPRED DISTRITAL'!$B:$XFD,
            _xlfn.XMATCH($H$1,'CENEPRED DISTRITAL'!$A:$A,0),
            _xlfn.XMATCH(A1429,'CENEPRED DISTRITAL'!$B$1:$XFD$1,0)
        )&lt;&gt;"",
        "CON COBERTURA CENEPRED",
        "SIN COBERTURA CENEPRED"
    ),
    "SIN COBERTURA CENEPRED"
)</f>
        <v>SIN COBERTURA CENEPRED</v>
      </c>
    </row>
    <row r="1430" spans="1:8" x14ac:dyDescent="0.35">
      <c r="A1430" s="359">
        <v>151011</v>
      </c>
      <c r="B1430" t="s">
        <v>34687</v>
      </c>
      <c r="C1430">
        <v>1510</v>
      </c>
      <c r="D1430">
        <v>15</v>
      </c>
      <c r="E1430" t="str">
        <f>_xlfn.XLOOKUP(D1430,'Ubigeo Departamental'!A:A,'Ubigeo Departamental'!B:B)</f>
        <v>Lima</v>
      </c>
      <c r="F1430" t="str" cm="1">
        <f t="array" ref="F1430">IFERROR(IF(INDEX('CENEPRED DISTRITAL'!$B:$XFD,
            _xlfn.XMATCH($F$1,'CENEPRED DISTRITAL'!$A:$A,0),
            _xlfn.XMATCH(A1430,'CENEPRED DISTRITAL'!$B$1:$XFD$1,0)
        )&lt;&gt;"",        "CON COBERTURA CENEPRED",        "SIN COBERTURA CENEPRED"    ),    "SIN COBERTURA CENEPRED")</f>
        <v>SIN COBERTURA CENEPRED</v>
      </c>
      <c r="G1430" t="str" cm="1">
        <f t="array" ref="G1430">IFERROR(
    IF(
        INDEX(
            'CENEPRED DISTRITAL'!$B:$XFD,
            _xlfn.XMATCH($G$1,'CENEPRED DISTRITAL'!$A:$A,0),
            _xlfn.XMATCH(A1430,'CENEPRED DISTRITAL'!$B$1:$XFD$1,0)
        )&lt;&gt;"",
        "CON COBERTURA CENEPRED",
        "SIN COBERTURA CENEPRED"
    ),
    "SIN COBERTURA CENEPRED"
)</f>
        <v>SIN COBERTURA CENEPRED</v>
      </c>
      <c r="H1430" t="str" cm="1">
        <f t="array" ref="H1430">IFERROR(
    IF(
        INDEX(
            'CENEPRED DISTRITAL'!$B:$XFD,
            _xlfn.XMATCH($H$1,'CENEPRED DISTRITAL'!$A:$A,0),
            _xlfn.XMATCH(A1430,'CENEPRED DISTRITAL'!$B$1:$XFD$1,0)
        )&lt;&gt;"",
        "CON COBERTURA CENEPRED",
        "SIN COBERTURA CENEPRED"
    ),
    "SIN COBERTURA CENEPRED"
)</f>
        <v>SIN COBERTURA CENEPRED</v>
      </c>
    </row>
    <row r="1431" spans="1:8" x14ac:dyDescent="0.35">
      <c r="A1431" s="359">
        <v>151012</v>
      </c>
      <c r="B1431" t="s">
        <v>34688</v>
      </c>
      <c r="C1431">
        <v>1510</v>
      </c>
      <c r="D1431">
        <v>15</v>
      </c>
      <c r="E1431" t="str">
        <f>_xlfn.XLOOKUP(D1431,'Ubigeo Departamental'!A:A,'Ubigeo Departamental'!B:B)</f>
        <v>Lima</v>
      </c>
      <c r="F1431" t="str" cm="1">
        <f t="array" ref="F1431">IFERROR(IF(INDEX('CENEPRED DISTRITAL'!$B:$XFD,
            _xlfn.XMATCH($F$1,'CENEPRED DISTRITAL'!$A:$A,0),
            _xlfn.XMATCH(A1431,'CENEPRED DISTRITAL'!$B$1:$XFD$1,0)
        )&lt;&gt;"",        "CON COBERTURA CENEPRED",        "SIN COBERTURA CENEPRED"    ),    "SIN COBERTURA CENEPRED")</f>
        <v>SIN COBERTURA CENEPRED</v>
      </c>
      <c r="G1431" t="str" cm="1">
        <f t="array" ref="G1431">IFERROR(
    IF(
        INDEX(
            'CENEPRED DISTRITAL'!$B:$XFD,
            _xlfn.XMATCH($G$1,'CENEPRED DISTRITAL'!$A:$A,0),
            _xlfn.XMATCH(A1431,'CENEPRED DISTRITAL'!$B$1:$XFD$1,0)
        )&lt;&gt;"",
        "CON COBERTURA CENEPRED",
        "SIN COBERTURA CENEPRED"
    ),
    "SIN COBERTURA CENEPRED"
)</f>
        <v>SIN COBERTURA CENEPRED</v>
      </c>
      <c r="H1431" t="str" cm="1">
        <f t="array" ref="H1431">IFERROR(
    IF(
        INDEX(
            'CENEPRED DISTRITAL'!$B:$XFD,
            _xlfn.XMATCH($H$1,'CENEPRED DISTRITAL'!$A:$A,0),
            _xlfn.XMATCH(A1431,'CENEPRED DISTRITAL'!$B$1:$XFD$1,0)
        )&lt;&gt;"",
        "CON COBERTURA CENEPRED",
        "SIN COBERTURA CENEPRED"
    ),
    "SIN COBERTURA CENEPRED"
)</f>
        <v>SIN COBERTURA CENEPRED</v>
      </c>
    </row>
    <row r="1432" spans="1:8" x14ac:dyDescent="0.35">
      <c r="A1432" s="359">
        <v>151013</v>
      </c>
      <c r="B1432" t="s">
        <v>34689</v>
      </c>
      <c r="C1432">
        <v>1510</v>
      </c>
      <c r="D1432">
        <v>15</v>
      </c>
      <c r="E1432" t="str">
        <f>_xlfn.XLOOKUP(D1432,'Ubigeo Departamental'!A:A,'Ubigeo Departamental'!B:B)</f>
        <v>Lima</v>
      </c>
      <c r="F1432" t="str" cm="1">
        <f t="array" ref="F1432">IFERROR(IF(INDEX('CENEPRED DISTRITAL'!$B:$XFD,
            _xlfn.XMATCH($F$1,'CENEPRED DISTRITAL'!$A:$A,0),
            _xlfn.XMATCH(A1432,'CENEPRED DISTRITAL'!$B$1:$XFD$1,0)
        )&lt;&gt;"",        "CON COBERTURA CENEPRED",        "SIN COBERTURA CENEPRED"    ),    "SIN COBERTURA CENEPRED")</f>
        <v>SIN COBERTURA CENEPRED</v>
      </c>
      <c r="G1432" t="str" cm="1">
        <f t="array" ref="G1432">IFERROR(
    IF(
        INDEX(
            'CENEPRED DISTRITAL'!$B:$XFD,
            _xlfn.XMATCH($G$1,'CENEPRED DISTRITAL'!$A:$A,0),
            _xlfn.XMATCH(A1432,'CENEPRED DISTRITAL'!$B$1:$XFD$1,0)
        )&lt;&gt;"",
        "CON COBERTURA CENEPRED",
        "SIN COBERTURA CENEPRED"
    ),
    "SIN COBERTURA CENEPRED"
)</f>
        <v>SIN COBERTURA CENEPRED</v>
      </c>
      <c r="H1432" t="str" cm="1">
        <f t="array" ref="H1432">IFERROR(
    IF(
        INDEX(
            'CENEPRED DISTRITAL'!$B:$XFD,
            _xlfn.XMATCH($H$1,'CENEPRED DISTRITAL'!$A:$A,0),
            _xlfn.XMATCH(A1432,'CENEPRED DISTRITAL'!$B$1:$XFD$1,0)
        )&lt;&gt;"",
        "CON COBERTURA CENEPRED",
        "SIN COBERTURA CENEPRED"
    ),
    "SIN COBERTURA CENEPRED"
)</f>
        <v>SIN COBERTURA CENEPRED</v>
      </c>
    </row>
    <row r="1433" spans="1:8" x14ac:dyDescent="0.35">
      <c r="A1433" s="359">
        <v>151014</v>
      </c>
      <c r="B1433" t="s">
        <v>37029</v>
      </c>
      <c r="C1433">
        <v>1510</v>
      </c>
      <c r="D1433">
        <v>15</v>
      </c>
      <c r="E1433" t="str">
        <f>_xlfn.XLOOKUP(D1433,'Ubigeo Departamental'!A:A,'Ubigeo Departamental'!B:B)</f>
        <v>Lima</v>
      </c>
      <c r="F1433" t="str" cm="1">
        <f t="array" ref="F1433">IFERROR(IF(INDEX('CENEPRED DISTRITAL'!$B:$XFD,
            _xlfn.XMATCH($F$1,'CENEPRED DISTRITAL'!$A:$A,0),
            _xlfn.XMATCH(A1433,'CENEPRED DISTRITAL'!$B$1:$XFD$1,0)
        )&lt;&gt;"",        "CON COBERTURA CENEPRED",        "SIN COBERTURA CENEPRED"    ),    "SIN COBERTURA CENEPRED")</f>
        <v>SIN COBERTURA CENEPRED</v>
      </c>
      <c r="G1433" t="str" cm="1">
        <f t="array" ref="G1433">IFERROR(
    IF(
        INDEX(
            'CENEPRED DISTRITAL'!$B:$XFD,
            _xlfn.XMATCH($G$1,'CENEPRED DISTRITAL'!$A:$A,0),
            _xlfn.XMATCH(A1433,'CENEPRED DISTRITAL'!$B$1:$XFD$1,0)
        )&lt;&gt;"",
        "CON COBERTURA CENEPRED",
        "SIN COBERTURA CENEPRED"
    ),
    "SIN COBERTURA CENEPRED"
)</f>
        <v>SIN COBERTURA CENEPRED</v>
      </c>
      <c r="H1433" t="str" cm="1">
        <f t="array" ref="H1433">IFERROR(
    IF(
        INDEX(
            'CENEPRED DISTRITAL'!$B:$XFD,
            _xlfn.XMATCH($H$1,'CENEPRED DISTRITAL'!$A:$A,0),
            _xlfn.XMATCH(A1433,'CENEPRED DISTRITAL'!$B$1:$XFD$1,0)
        )&lt;&gt;"",
        "CON COBERTURA CENEPRED",
        "SIN COBERTURA CENEPRED"
    ),
    "SIN COBERTURA CENEPRED"
)</f>
        <v>SIN COBERTURA CENEPRED</v>
      </c>
    </row>
    <row r="1434" spans="1:8" x14ac:dyDescent="0.35">
      <c r="A1434" s="359">
        <v>151015</v>
      </c>
      <c r="B1434" t="s">
        <v>34690</v>
      </c>
      <c r="C1434">
        <v>1510</v>
      </c>
      <c r="D1434">
        <v>15</v>
      </c>
      <c r="E1434" t="str">
        <f>_xlfn.XLOOKUP(D1434,'Ubigeo Departamental'!A:A,'Ubigeo Departamental'!B:B)</f>
        <v>Lima</v>
      </c>
      <c r="F1434" t="str" cm="1">
        <f t="array" ref="F1434">IFERROR(IF(INDEX('CENEPRED DISTRITAL'!$B:$XFD,
            _xlfn.XMATCH($F$1,'CENEPRED DISTRITAL'!$A:$A,0),
            _xlfn.XMATCH(A1434,'CENEPRED DISTRITAL'!$B$1:$XFD$1,0)
        )&lt;&gt;"",        "CON COBERTURA CENEPRED",        "SIN COBERTURA CENEPRED"    ),    "SIN COBERTURA CENEPRED")</f>
        <v>SIN COBERTURA CENEPRED</v>
      </c>
      <c r="G1434" t="str" cm="1">
        <f t="array" ref="G1434">IFERROR(
    IF(
        INDEX(
            'CENEPRED DISTRITAL'!$B:$XFD,
            _xlfn.XMATCH($G$1,'CENEPRED DISTRITAL'!$A:$A,0),
            _xlfn.XMATCH(A1434,'CENEPRED DISTRITAL'!$B$1:$XFD$1,0)
        )&lt;&gt;"",
        "CON COBERTURA CENEPRED",
        "SIN COBERTURA CENEPRED"
    ),
    "SIN COBERTURA CENEPRED"
)</f>
        <v>SIN COBERTURA CENEPRED</v>
      </c>
      <c r="H1434" t="str" cm="1">
        <f t="array" ref="H1434">IFERROR(
    IF(
        INDEX(
            'CENEPRED DISTRITAL'!$B:$XFD,
            _xlfn.XMATCH($H$1,'CENEPRED DISTRITAL'!$A:$A,0),
            _xlfn.XMATCH(A1434,'CENEPRED DISTRITAL'!$B$1:$XFD$1,0)
        )&lt;&gt;"",
        "CON COBERTURA CENEPRED",
        "SIN COBERTURA CENEPRED"
    ),
    "SIN COBERTURA CENEPRED"
)</f>
        <v>SIN COBERTURA CENEPRED</v>
      </c>
    </row>
    <row r="1435" spans="1:8" x14ac:dyDescent="0.35">
      <c r="A1435" s="359">
        <v>151016</v>
      </c>
      <c r="B1435" t="s">
        <v>34691</v>
      </c>
      <c r="C1435">
        <v>1510</v>
      </c>
      <c r="D1435">
        <v>15</v>
      </c>
      <c r="E1435" t="str">
        <f>_xlfn.XLOOKUP(D1435,'Ubigeo Departamental'!A:A,'Ubigeo Departamental'!B:B)</f>
        <v>Lima</v>
      </c>
      <c r="F1435" t="str" cm="1">
        <f t="array" ref="F1435">IFERROR(IF(INDEX('CENEPRED DISTRITAL'!$B:$XFD,
            _xlfn.XMATCH($F$1,'CENEPRED DISTRITAL'!$A:$A,0),
            _xlfn.XMATCH(A1435,'CENEPRED DISTRITAL'!$B$1:$XFD$1,0)
        )&lt;&gt;"",        "CON COBERTURA CENEPRED",        "SIN COBERTURA CENEPRED"    ),    "SIN COBERTURA CENEPRED")</f>
        <v>SIN COBERTURA CENEPRED</v>
      </c>
      <c r="G1435" t="str" cm="1">
        <f t="array" ref="G1435">IFERROR(
    IF(
        INDEX(
            'CENEPRED DISTRITAL'!$B:$XFD,
            _xlfn.XMATCH($G$1,'CENEPRED DISTRITAL'!$A:$A,0),
            _xlfn.XMATCH(A1435,'CENEPRED DISTRITAL'!$B$1:$XFD$1,0)
        )&lt;&gt;"",
        "CON COBERTURA CENEPRED",
        "SIN COBERTURA CENEPRED"
    ),
    "SIN COBERTURA CENEPRED"
)</f>
        <v>SIN COBERTURA CENEPRED</v>
      </c>
      <c r="H1435" t="str" cm="1">
        <f t="array" ref="H1435">IFERROR(
    IF(
        INDEX(
            'CENEPRED DISTRITAL'!$B:$XFD,
            _xlfn.XMATCH($H$1,'CENEPRED DISTRITAL'!$A:$A,0),
            _xlfn.XMATCH(A1435,'CENEPRED DISTRITAL'!$B$1:$XFD$1,0)
        )&lt;&gt;"",
        "CON COBERTURA CENEPRED",
        "SIN COBERTURA CENEPRED"
    ),
    "SIN COBERTURA CENEPRED"
)</f>
        <v>SIN COBERTURA CENEPRED</v>
      </c>
    </row>
    <row r="1436" spans="1:8" x14ac:dyDescent="0.35">
      <c r="A1436" s="359">
        <v>151017</v>
      </c>
      <c r="B1436" t="s">
        <v>34692</v>
      </c>
      <c r="C1436">
        <v>1510</v>
      </c>
      <c r="D1436">
        <v>15</v>
      </c>
      <c r="E1436" t="str">
        <f>_xlfn.XLOOKUP(D1436,'Ubigeo Departamental'!A:A,'Ubigeo Departamental'!B:B)</f>
        <v>Lima</v>
      </c>
      <c r="F1436" t="str" cm="1">
        <f t="array" ref="F1436">IFERROR(IF(INDEX('CENEPRED DISTRITAL'!$B:$XFD,
            _xlfn.XMATCH($F$1,'CENEPRED DISTRITAL'!$A:$A,0),
            _xlfn.XMATCH(A1436,'CENEPRED DISTRITAL'!$B$1:$XFD$1,0)
        )&lt;&gt;"",        "CON COBERTURA CENEPRED",        "SIN COBERTURA CENEPRED"    ),    "SIN COBERTURA CENEPRED")</f>
        <v>SIN COBERTURA CENEPRED</v>
      </c>
      <c r="G1436" t="str" cm="1">
        <f t="array" ref="G1436">IFERROR(
    IF(
        INDEX(
            'CENEPRED DISTRITAL'!$B:$XFD,
            _xlfn.XMATCH($G$1,'CENEPRED DISTRITAL'!$A:$A,0),
            _xlfn.XMATCH(A1436,'CENEPRED DISTRITAL'!$B$1:$XFD$1,0)
        )&lt;&gt;"",
        "CON COBERTURA CENEPRED",
        "SIN COBERTURA CENEPRED"
    ),
    "SIN COBERTURA CENEPRED"
)</f>
        <v>SIN COBERTURA CENEPRED</v>
      </c>
      <c r="H1436" t="str" cm="1">
        <f t="array" ref="H1436">IFERROR(
    IF(
        INDEX(
            'CENEPRED DISTRITAL'!$B:$XFD,
            _xlfn.XMATCH($H$1,'CENEPRED DISTRITAL'!$A:$A,0),
            _xlfn.XMATCH(A1436,'CENEPRED DISTRITAL'!$B$1:$XFD$1,0)
        )&lt;&gt;"",
        "CON COBERTURA CENEPRED",
        "SIN COBERTURA CENEPRED"
    ),
    "SIN COBERTURA CENEPRED"
)</f>
        <v>SIN COBERTURA CENEPRED</v>
      </c>
    </row>
    <row r="1437" spans="1:8" x14ac:dyDescent="0.35">
      <c r="A1437" s="359">
        <v>151018</v>
      </c>
      <c r="B1437" t="s">
        <v>34444</v>
      </c>
      <c r="C1437">
        <v>1510</v>
      </c>
      <c r="D1437">
        <v>15</v>
      </c>
      <c r="E1437" t="str">
        <f>_xlfn.XLOOKUP(D1437,'Ubigeo Departamental'!A:A,'Ubigeo Departamental'!B:B)</f>
        <v>Lima</v>
      </c>
      <c r="F1437" t="str" cm="1">
        <f t="array" ref="F1437">IFERROR(IF(INDEX('CENEPRED DISTRITAL'!$B:$XFD,
            _xlfn.XMATCH($F$1,'CENEPRED DISTRITAL'!$A:$A,0),
            _xlfn.XMATCH(A1437,'CENEPRED DISTRITAL'!$B$1:$XFD$1,0)
        )&lt;&gt;"",        "CON COBERTURA CENEPRED",        "SIN COBERTURA CENEPRED"    ),    "SIN COBERTURA CENEPRED")</f>
        <v>SIN COBERTURA CENEPRED</v>
      </c>
      <c r="G1437" t="str" cm="1">
        <f t="array" ref="G1437">IFERROR(
    IF(
        INDEX(
            'CENEPRED DISTRITAL'!$B:$XFD,
            _xlfn.XMATCH($G$1,'CENEPRED DISTRITAL'!$A:$A,0),
            _xlfn.XMATCH(A1437,'CENEPRED DISTRITAL'!$B$1:$XFD$1,0)
        )&lt;&gt;"",
        "CON COBERTURA CENEPRED",
        "SIN COBERTURA CENEPRED"
    ),
    "SIN COBERTURA CENEPRED"
)</f>
        <v>SIN COBERTURA CENEPRED</v>
      </c>
      <c r="H1437" t="str" cm="1">
        <f t="array" ref="H1437">IFERROR(
    IF(
        INDEX(
            'CENEPRED DISTRITAL'!$B:$XFD,
            _xlfn.XMATCH($H$1,'CENEPRED DISTRITAL'!$A:$A,0),
            _xlfn.XMATCH(A1437,'CENEPRED DISTRITAL'!$B$1:$XFD$1,0)
        )&lt;&gt;"",
        "CON COBERTURA CENEPRED",
        "SIN COBERTURA CENEPRED"
    ),
    "SIN COBERTURA CENEPRED"
)</f>
        <v>SIN COBERTURA CENEPRED</v>
      </c>
    </row>
    <row r="1438" spans="1:8" x14ac:dyDescent="0.35">
      <c r="A1438" s="359">
        <v>151019</v>
      </c>
      <c r="B1438" t="s">
        <v>34693</v>
      </c>
      <c r="C1438">
        <v>1510</v>
      </c>
      <c r="D1438">
        <v>15</v>
      </c>
      <c r="E1438" t="str">
        <f>_xlfn.XLOOKUP(D1438,'Ubigeo Departamental'!A:A,'Ubigeo Departamental'!B:B)</f>
        <v>Lima</v>
      </c>
      <c r="F1438" t="str" cm="1">
        <f t="array" ref="F1438">IFERROR(IF(INDEX('CENEPRED DISTRITAL'!$B:$XFD,
            _xlfn.XMATCH($F$1,'CENEPRED DISTRITAL'!$A:$A,0),
            _xlfn.XMATCH(A1438,'CENEPRED DISTRITAL'!$B$1:$XFD$1,0)
        )&lt;&gt;"",        "CON COBERTURA CENEPRED",        "SIN COBERTURA CENEPRED"    ),    "SIN COBERTURA CENEPRED")</f>
        <v>SIN COBERTURA CENEPRED</v>
      </c>
      <c r="G1438" t="str" cm="1">
        <f t="array" ref="G1438">IFERROR(
    IF(
        INDEX(
            'CENEPRED DISTRITAL'!$B:$XFD,
            _xlfn.XMATCH($G$1,'CENEPRED DISTRITAL'!$A:$A,0),
            _xlfn.XMATCH(A1438,'CENEPRED DISTRITAL'!$B$1:$XFD$1,0)
        )&lt;&gt;"",
        "CON COBERTURA CENEPRED",
        "SIN COBERTURA CENEPRED"
    ),
    "SIN COBERTURA CENEPRED"
)</f>
        <v>SIN COBERTURA CENEPRED</v>
      </c>
      <c r="H1438" t="str" cm="1">
        <f t="array" ref="H1438">IFERROR(
    IF(
        INDEX(
            'CENEPRED DISTRITAL'!$B:$XFD,
            _xlfn.XMATCH($H$1,'CENEPRED DISTRITAL'!$A:$A,0),
            _xlfn.XMATCH(A1438,'CENEPRED DISTRITAL'!$B$1:$XFD$1,0)
        )&lt;&gt;"",
        "CON COBERTURA CENEPRED",
        "SIN COBERTURA CENEPRED"
    ),
    "SIN COBERTURA CENEPRED"
)</f>
        <v>SIN COBERTURA CENEPRED</v>
      </c>
    </row>
    <row r="1439" spans="1:8" x14ac:dyDescent="0.35">
      <c r="A1439" s="359">
        <v>151020</v>
      </c>
      <c r="B1439" t="s">
        <v>34694</v>
      </c>
      <c r="C1439">
        <v>1510</v>
      </c>
      <c r="D1439">
        <v>15</v>
      </c>
      <c r="E1439" t="str">
        <f>_xlfn.XLOOKUP(D1439,'Ubigeo Departamental'!A:A,'Ubigeo Departamental'!B:B)</f>
        <v>Lima</v>
      </c>
      <c r="F1439" t="str" cm="1">
        <f t="array" ref="F1439">IFERROR(IF(INDEX('CENEPRED DISTRITAL'!$B:$XFD,
            _xlfn.XMATCH($F$1,'CENEPRED DISTRITAL'!$A:$A,0),
            _xlfn.XMATCH(A1439,'CENEPRED DISTRITAL'!$B$1:$XFD$1,0)
        )&lt;&gt;"",        "CON COBERTURA CENEPRED",        "SIN COBERTURA CENEPRED"    ),    "SIN COBERTURA CENEPRED")</f>
        <v>SIN COBERTURA CENEPRED</v>
      </c>
      <c r="G1439" t="str" cm="1">
        <f t="array" ref="G1439">IFERROR(
    IF(
        INDEX(
            'CENEPRED DISTRITAL'!$B:$XFD,
            _xlfn.XMATCH($G$1,'CENEPRED DISTRITAL'!$A:$A,0),
            _xlfn.XMATCH(A1439,'CENEPRED DISTRITAL'!$B$1:$XFD$1,0)
        )&lt;&gt;"",
        "CON COBERTURA CENEPRED",
        "SIN COBERTURA CENEPRED"
    ),
    "SIN COBERTURA CENEPRED"
)</f>
        <v>SIN COBERTURA CENEPRED</v>
      </c>
      <c r="H1439" t="str" cm="1">
        <f t="array" ref="H1439">IFERROR(
    IF(
        INDEX(
            'CENEPRED DISTRITAL'!$B:$XFD,
            _xlfn.XMATCH($H$1,'CENEPRED DISTRITAL'!$A:$A,0),
            _xlfn.XMATCH(A1439,'CENEPRED DISTRITAL'!$B$1:$XFD$1,0)
        )&lt;&gt;"",
        "CON COBERTURA CENEPRED",
        "SIN COBERTURA CENEPRED"
    ),
    "SIN COBERTURA CENEPRED"
)</f>
        <v>SIN COBERTURA CENEPRED</v>
      </c>
    </row>
    <row r="1440" spans="1:8" x14ac:dyDescent="0.35">
      <c r="A1440" s="359">
        <v>151021</v>
      </c>
      <c r="B1440" t="s">
        <v>31525</v>
      </c>
      <c r="C1440">
        <v>1510</v>
      </c>
      <c r="D1440">
        <v>15</v>
      </c>
      <c r="E1440" t="str">
        <f>_xlfn.XLOOKUP(D1440,'Ubigeo Departamental'!A:A,'Ubigeo Departamental'!B:B)</f>
        <v>Lima</v>
      </c>
      <c r="F1440" t="str" cm="1">
        <f t="array" ref="F1440">IFERROR(IF(INDEX('CENEPRED DISTRITAL'!$B:$XFD,
            _xlfn.XMATCH($F$1,'CENEPRED DISTRITAL'!$A:$A,0),
            _xlfn.XMATCH(A1440,'CENEPRED DISTRITAL'!$B$1:$XFD$1,0)
        )&lt;&gt;"",        "CON COBERTURA CENEPRED",        "SIN COBERTURA CENEPRED"    ),    "SIN COBERTURA CENEPRED")</f>
        <v>SIN COBERTURA CENEPRED</v>
      </c>
      <c r="G1440" t="str" cm="1">
        <f t="array" ref="G1440">IFERROR(
    IF(
        INDEX(
            'CENEPRED DISTRITAL'!$B:$XFD,
            _xlfn.XMATCH($G$1,'CENEPRED DISTRITAL'!$A:$A,0),
            _xlfn.XMATCH(A1440,'CENEPRED DISTRITAL'!$B$1:$XFD$1,0)
        )&lt;&gt;"",
        "CON COBERTURA CENEPRED",
        "SIN COBERTURA CENEPRED"
    ),
    "SIN COBERTURA CENEPRED"
)</f>
        <v>SIN COBERTURA CENEPRED</v>
      </c>
      <c r="H1440" t="str" cm="1">
        <f t="array" ref="H1440">IFERROR(
    IF(
        INDEX(
            'CENEPRED DISTRITAL'!$B:$XFD,
            _xlfn.XMATCH($H$1,'CENEPRED DISTRITAL'!$A:$A,0),
            _xlfn.XMATCH(A1440,'CENEPRED DISTRITAL'!$B$1:$XFD$1,0)
        )&lt;&gt;"",
        "CON COBERTURA CENEPRED",
        "SIN COBERTURA CENEPRED"
    ),
    "SIN COBERTURA CENEPRED"
)</f>
        <v>SIN COBERTURA CENEPRED</v>
      </c>
    </row>
    <row r="1441" spans="1:8" x14ac:dyDescent="0.35">
      <c r="A1441" s="359">
        <v>151022</v>
      </c>
      <c r="B1441" t="s">
        <v>34695</v>
      </c>
      <c r="C1441">
        <v>1510</v>
      </c>
      <c r="D1441">
        <v>15</v>
      </c>
      <c r="E1441" t="str">
        <f>_xlfn.XLOOKUP(D1441,'Ubigeo Departamental'!A:A,'Ubigeo Departamental'!B:B)</f>
        <v>Lima</v>
      </c>
      <c r="F1441" t="str" cm="1">
        <f t="array" ref="F1441">IFERROR(IF(INDEX('CENEPRED DISTRITAL'!$B:$XFD,
            _xlfn.XMATCH($F$1,'CENEPRED DISTRITAL'!$A:$A,0),
            _xlfn.XMATCH(A1441,'CENEPRED DISTRITAL'!$B$1:$XFD$1,0)
        )&lt;&gt;"",        "CON COBERTURA CENEPRED",        "SIN COBERTURA CENEPRED"    ),    "SIN COBERTURA CENEPRED")</f>
        <v>SIN COBERTURA CENEPRED</v>
      </c>
      <c r="G1441" t="str" cm="1">
        <f t="array" ref="G1441">IFERROR(
    IF(
        INDEX(
            'CENEPRED DISTRITAL'!$B:$XFD,
            _xlfn.XMATCH($G$1,'CENEPRED DISTRITAL'!$A:$A,0),
            _xlfn.XMATCH(A1441,'CENEPRED DISTRITAL'!$B$1:$XFD$1,0)
        )&lt;&gt;"",
        "CON COBERTURA CENEPRED",
        "SIN COBERTURA CENEPRED"
    ),
    "SIN COBERTURA CENEPRED"
)</f>
        <v>SIN COBERTURA CENEPRED</v>
      </c>
      <c r="H1441" t="str" cm="1">
        <f t="array" ref="H1441">IFERROR(
    IF(
        INDEX(
            'CENEPRED DISTRITAL'!$B:$XFD,
            _xlfn.XMATCH($H$1,'CENEPRED DISTRITAL'!$A:$A,0),
            _xlfn.XMATCH(A1441,'CENEPRED DISTRITAL'!$B$1:$XFD$1,0)
        )&lt;&gt;"",
        "CON COBERTURA CENEPRED",
        "SIN COBERTURA CENEPRED"
    ),
    "SIN COBERTURA CENEPRED"
)</f>
        <v>SIN COBERTURA CENEPRED</v>
      </c>
    </row>
    <row r="1442" spans="1:8" x14ac:dyDescent="0.35">
      <c r="A1442" s="359">
        <v>151023</v>
      </c>
      <c r="B1442" t="s">
        <v>34696</v>
      </c>
      <c r="C1442">
        <v>1510</v>
      </c>
      <c r="D1442">
        <v>15</v>
      </c>
      <c r="E1442" t="str">
        <f>_xlfn.XLOOKUP(D1442,'Ubigeo Departamental'!A:A,'Ubigeo Departamental'!B:B)</f>
        <v>Lima</v>
      </c>
      <c r="F1442" t="str" cm="1">
        <f t="array" ref="F1442">IFERROR(IF(INDEX('CENEPRED DISTRITAL'!$B:$XFD,
            _xlfn.XMATCH($F$1,'CENEPRED DISTRITAL'!$A:$A,0),
            _xlfn.XMATCH(A1442,'CENEPRED DISTRITAL'!$B$1:$XFD$1,0)
        )&lt;&gt;"",        "CON COBERTURA CENEPRED",        "SIN COBERTURA CENEPRED"    ),    "SIN COBERTURA CENEPRED")</f>
        <v>SIN COBERTURA CENEPRED</v>
      </c>
      <c r="G1442" t="str" cm="1">
        <f t="array" ref="G1442">IFERROR(
    IF(
        INDEX(
            'CENEPRED DISTRITAL'!$B:$XFD,
            _xlfn.XMATCH($G$1,'CENEPRED DISTRITAL'!$A:$A,0),
            _xlfn.XMATCH(A1442,'CENEPRED DISTRITAL'!$B$1:$XFD$1,0)
        )&lt;&gt;"",
        "CON COBERTURA CENEPRED",
        "SIN COBERTURA CENEPRED"
    ),
    "SIN COBERTURA CENEPRED"
)</f>
        <v>SIN COBERTURA CENEPRED</v>
      </c>
      <c r="H1442" t="str" cm="1">
        <f t="array" ref="H1442">IFERROR(
    IF(
        INDEX(
            'CENEPRED DISTRITAL'!$B:$XFD,
            _xlfn.XMATCH($H$1,'CENEPRED DISTRITAL'!$A:$A,0),
            _xlfn.XMATCH(A1442,'CENEPRED DISTRITAL'!$B$1:$XFD$1,0)
        )&lt;&gt;"",
        "CON COBERTURA CENEPRED",
        "SIN COBERTURA CENEPRED"
    ),
    "SIN COBERTURA CENEPRED"
)</f>
        <v>SIN COBERTURA CENEPRED</v>
      </c>
    </row>
    <row r="1443" spans="1:8" x14ac:dyDescent="0.35">
      <c r="A1443" s="359">
        <v>151024</v>
      </c>
      <c r="B1443" t="s">
        <v>34697</v>
      </c>
      <c r="C1443">
        <v>1510</v>
      </c>
      <c r="D1443">
        <v>15</v>
      </c>
      <c r="E1443" t="str">
        <f>_xlfn.XLOOKUP(D1443,'Ubigeo Departamental'!A:A,'Ubigeo Departamental'!B:B)</f>
        <v>Lima</v>
      </c>
      <c r="F1443" t="str" cm="1">
        <f t="array" ref="F1443">IFERROR(IF(INDEX('CENEPRED DISTRITAL'!$B:$XFD,
            _xlfn.XMATCH($F$1,'CENEPRED DISTRITAL'!$A:$A,0),
            _xlfn.XMATCH(A1443,'CENEPRED DISTRITAL'!$B$1:$XFD$1,0)
        )&lt;&gt;"",        "CON COBERTURA CENEPRED",        "SIN COBERTURA CENEPRED"    ),    "SIN COBERTURA CENEPRED")</f>
        <v>SIN COBERTURA CENEPRED</v>
      </c>
      <c r="G1443" t="str" cm="1">
        <f t="array" ref="G1443">IFERROR(
    IF(
        INDEX(
            'CENEPRED DISTRITAL'!$B:$XFD,
            _xlfn.XMATCH($G$1,'CENEPRED DISTRITAL'!$A:$A,0),
            _xlfn.XMATCH(A1443,'CENEPRED DISTRITAL'!$B$1:$XFD$1,0)
        )&lt;&gt;"",
        "CON COBERTURA CENEPRED",
        "SIN COBERTURA CENEPRED"
    ),
    "SIN COBERTURA CENEPRED"
)</f>
        <v>SIN COBERTURA CENEPRED</v>
      </c>
      <c r="H1443" t="str" cm="1">
        <f t="array" ref="H1443">IFERROR(
    IF(
        INDEX(
            'CENEPRED DISTRITAL'!$B:$XFD,
            _xlfn.XMATCH($H$1,'CENEPRED DISTRITAL'!$A:$A,0),
            _xlfn.XMATCH(A1443,'CENEPRED DISTRITAL'!$B$1:$XFD$1,0)
        )&lt;&gt;"",
        "CON COBERTURA CENEPRED",
        "SIN COBERTURA CENEPRED"
    ),
    "SIN COBERTURA CENEPRED"
)</f>
        <v>SIN COBERTURA CENEPRED</v>
      </c>
    </row>
    <row r="1444" spans="1:8" x14ac:dyDescent="0.35">
      <c r="A1444" s="359">
        <v>151025</v>
      </c>
      <c r="B1444" t="s">
        <v>34698</v>
      </c>
      <c r="C1444">
        <v>1510</v>
      </c>
      <c r="D1444">
        <v>15</v>
      </c>
      <c r="E1444" t="str">
        <f>_xlfn.XLOOKUP(D1444,'Ubigeo Departamental'!A:A,'Ubigeo Departamental'!B:B)</f>
        <v>Lima</v>
      </c>
      <c r="F1444" t="str" cm="1">
        <f t="array" ref="F1444">IFERROR(IF(INDEX('CENEPRED DISTRITAL'!$B:$XFD,
            _xlfn.XMATCH($F$1,'CENEPRED DISTRITAL'!$A:$A,0),
            _xlfn.XMATCH(A1444,'CENEPRED DISTRITAL'!$B$1:$XFD$1,0)
        )&lt;&gt;"",        "CON COBERTURA CENEPRED",        "SIN COBERTURA CENEPRED"    ),    "SIN COBERTURA CENEPRED")</f>
        <v>SIN COBERTURA CENEPRED</v>
      </c>
      <c r="G1444" t="str" cm="1">
        <f t="array" ref="G1444">IFERROR(
    IF(
        INDEX(
            'CENEPRED DISTRITAL'!$B:$XFD,
            _xlfn.XMATCH($G$1,'CENEPRED DISTRITAL'!$A:$A,0),
            _xlfn.XMATCH(A1444,'CENEPRED DISTRITAL'!$B$1:$XFD$1,0)
        )&lt;&gt;"",
        "CON COBERTURA CENEPRED",
        "SIN COBERTURA CENEPRED"
    ),
    "SIN COBERTURA CENEPRED"
)</f>
        <v>SIN COBERTURA CENEPRED</v>
      </c>
      <c r="H1444" t="str" cm="1">
        <f t="array" ref="H1444">IFERROR(
    IF(
        INDEX(
            'CENEPRED DISTRITAL'!$B:$XFD,
            _xlfn.XMATCH($H$1,'CENEPRED DISTRITAL'!$A:$A,0),
            _xlfn.XMATCH(A1444,'CENEPRED DISTRITAL'!$B$1:$XFD$1,0)
        )&lt;&gt;"",
        "CON COBERTURA CENEPRED",
        "SIN COBERTURA CENEPRED"
    ),
    "SIN COBERTURA CENEPRED"
)</f>
        <v>SIN COBERTURA CENEPRED</v>
      </c>
    </row>
    <row r="1445" spans="1:8" x14ac:dyDescent="0.35">
      <c r="A1445" s="359">
        <v>151026</v>
      </c>
      <c r="B1445" t="s">
        <v>37030</v>
      </c>
      <c r="C1445">
        <v>1510</v>
      </c>
      <c r="D1445">
        <v>15</v>
      </c>
      <c r="E1445" t="str">
        <f>_xlfn.XLOOKUP(D1445,'Ubigeo Departamental'!A:A,'Ubigeo Departamental'!B:B)</f>
        <v>Lima</v>
      </c>
      <c r="F1445" t="str" cm="1">
        <f t="array" ref="F1445">IFERROR(IF(INDEX('CENEPRED DISTRITAL'!$B:$XFD,
            _xlfn.XMATCH($F$1,'CENEPRED DISTRITAL'!$A:$A,0),
            _xlfn.XMATCH(A1445,'CENEPRED DISTRITAL'!$B$1:$XFD$1,0)
        )&lt;&gt;"",        "CON COBERTURA CENEPRED",        "SIN COBERTURA CENEPRED"    ),    "SIN COBERTURA CENEPRED")</f>
        <v>SIN COBERTURA CENEPRED</v>
      </c>
      <c r="G1445" t="str" cm="1">
        <f t="array" ref="G1445">IFERROR(
    IF(
        INDEX(
            'CENEPRED DISTRITAL'!$B:$XFD,
            _xlfn.XMATCH($G$1,'CENEPRED DISTRITAL'!$A:$A,0),
            _xlfn.XMATCH(A1445,'CENEPRED DISTRITAL'!$B$1:$XFD$1,0)
        )&lt;&gt;"",
        "CON COBERTURA CENEPRED",
        "SIN COBERTURA CENEPRED"
    ),
    "SIN COBERTURA CENEPRED"
)</f>
        <v>SIN COBERTURA CENEPRED</v>
      </c>
      <c r="H1445" t="str" cm="1">
        <f t="array" ref="H1445">IFERROR(
    IF(
        INDEX(
            'CENEPRED DISTRITAL'!$B:$XFD,
            _xlfn.XMATCH($H$1,'CENEPRED DISTRITAL'!$A:$A,0),
            _xlfn.XMATCH(A1445,'CENEPRED DISTRITAL'!$B$1:$XFD$1,0)
        )&lt;&gt;"",
        "CON COBERTURA CENEPRED",
        "SIN COBERTURA CENEPRED"
    ),
    "SIN COBERTURA CENEPRED"
)</f>
        <v>SIN COBERTURA CENEPRED</v>
      </c>
    </row>
    <row r="1446" spans="1:8" x14ac:dyDescent="0.35">
      <c r="A1446" s="359">
        <v>151027</v>
      </c>
      <c r="B1446" t="s">
        <v>37031</v>
      </c>
      <c r="C1446">
        <v>1510</v>
      </c>
      <c r="D1446">
        <v>15</v>
      </c>
      <c r="E1446" t="str">
        <f>_xlfn.XLOOKUP(D1446,'Ubigeo Departamental'!A:A,'Ubigeo Departamental'!B:B)</f>
        <v>Lima</v>
      </c>
      <c r="F1446" t="str" cm="1">
        <f t="array" ref="F1446">IFERROR(IF(INDEX('CENEPRED DISTRITAL'!$B:$XFD,
            _xlfn.XMATCH($F$1,'CENEPRED DISTRITAL'!$A:$A,0),
            _xlfn.XMATCH(A1446,'CENEPRED DISTRITAL'!$B$1:$XFD$1,0)
        )&lt;&gt;"",        "CON COBERTURA CENEPRED",        "SIN COBERTURA CENEPRED"    ),    "SIN COBERTURA CENEPRED")</f>
        <v>SIN COBERTURA CENEPRED</v>
      </c>
      <c r="G1446" t="str" cm="1">
        <f t="array" ref="G1446">IFERROR(
    IF(
        INDEX(
            'CENEPRED DISTRITAL'!$B:$XFD,
            _xlfn.XMATCH($G$1,'CENEPRED DISTRITAL'!$A:$A,0),
            _xlfn.XMATCH(A1446,'CENEPRED DISTRITAL'!$B$1:$XFD$1,0)
        )&lt;&gt;"",
        "CON COBERTURA CENEPRED",
        "SIN COBERTURA CENEPRED"
    ),
    "SIN COBERTURA CENEPRED"
)</f>
        <v>SIN COBERTURA CENEPRED</v>
      </c>
      <c r="H1446" t="str" cm="1">
        <f t="array" ref="H1446">IFERROR(
    IF(
        INDEX(
            'CENEPRED DISTRITAL'!$B:$XFD,
            _xlfn.XMATCH($H$1,'CENEPRED DISTRITAL'!$A:$A,0),
            _xlfn.XMATCH(A1446,'CENEPRED DISTRITAL'!$B$1:$XFD$1,0)
        )&lt;&gt;"",
        "CON COBERTURA CENEPRED",
        "SIN COBERTURA CENEPRED"
    ),
    "SIN COBERTURA CENEPRED"
)</f>
        <v>SIN COBERTURA CENEPRED</v>
      </c>
    </row>
    <row r="1447" spans="1:8" x14ac:dyDescent="0.35">
      <c r="A1447" s="359">
        <v>151028</v>
      </c>
      <c r="B1447" t="s">
        <v>34701</v>
      </c>
      <c r="C1447">
        <v>1510</v>
      </c>
      <c r="D1447">
        <v>15</v>
      </c>
      <c r="E1447" t="str">
        <f>_xlfn.XLOOKUP(D1447,'Ubigeo Departamental'!A:A,'Ubigeo Departamental'!B:B)</f>
        <v>Lima</v>
      </c>
      <c r="F1447" t="str" cm="1">
        <f t="array" ref="F1447">IFERROR(IF(INDEX('CENEPRED DISTRITAL'!$B:$XFD,
            _xlfn.XMATCH($F$1,'CENEPRED DISTRITAL'!$A:$A,0),
            _xlfn.XMATCH(A1447,'CENEPRED DISTRITAL'!$B$1:$XFD$1,0)
        )&lt;&gt;"",        "CON COBERTURA CENEPRED",        "SIN COBERTURA CENEPRED"    ),    "SIN COBERTURA CENEPRED")</f>
        <v>SIN COBERTURA CENEPRED</v>
      </c>
      <c r="G1447" t="str" cm="1">
        <f t="array" ref="G1447">IFERROR(
    IF(
        INDEX(
            'CENEPRED DISTRITAL'!$B:$XFD,
            _xlfn.XMATCH($G$1,'CENEPRED DISTRITAL'!$A:$A,0),
            _xlfn.XMATCH(A1447,'CENEPRED DISTRITAL'!$B$1:$XFD$1,0)
        )&lt;&gt;"",
        "CON COBERTURA CENEPRED",
        "SIN COBERTURA CENEPRED"
    ),
    "SIN COBERTURA CENEPRED"
)</f>
        <v>SIN COBERTURA CENEPRED</v>
      </c>
      <c r="H1447" t="str" cm="1">
        <f t="array" ref="H1447">IFERROR(
    IF(
        INDEX(
            'CENEPRED DISTRITAL'!$B:$XFD,
            _xlfn.XMATCH($H$1,'CENEPRED DISTRITAL'!$A:$A,0),
            _xlfn.XMATCH(A1447,'CENEPRED DISTRITAL'!$B$1:$XFD$1,0)
        )&lt;&gt;"",
        "CON COBERTURA CENEPRED",
        "SIN COBERTURA CENEPRED"
    ),
    "SIN COBERTURA CENEPRED"
)</f>
        <v>SIN COBERTURA CENEPRED</v>
      </c>
    </row>
    <row r="1448" spans="1:8" x14ac:dyDescent="0.35">
      <c r="A1448" s="359">
        <v>151029</v>
      </c>
      <c r="B1448" t="s">
        <v>34702</v>
      </c>
      <c r="C1448">
        <v>1510</v>
      </c>
      <c r="D1448">
        <v>15</v>
      </c>
      <c r="E1448" t="str">
        <f>_xlfn.XLOOKUP(D1448,'Ubigeo Departamental'!A:A,'Ubigeo Departamental'!B:B)</f>
        <v>Lima</v>
      </c>
      <c r="F1448" t="str" cm="1">
        <f t="array" ref="F1448">IFERROR(IF(INDEX('CENEPRED DISTRITAL'!$B:$XFD,
            _xlfn.XMATCH($F$1,'CENEPRED DISTRITAL'!$A:$A,0),
            _xlfn.XMATCH(A1448,'CENEPRED DISTRITAL'!$B$1:$XFD$1,0)
        )&lt;&gt;"",        "CON COBERTURA CENEPRED",        "SIN COBERTURA CENEPRED"    ),    "SIN COBERTURA CENEPRED")</f>
        <v>SIN COBERTURA CENEPRED</v>
      </c>
      <c r="G1448" t="str" cm="1">
        <f t="array" ref="G1448">IFERROR(
    IF(
        INDEX(
            'CENEPRED DISTRITAL'!$B:$XFD,
            _xlfn.XMATCH($G$1,'CENEPRED DISTRITAL'!$A:$A,0),
            _xlfn.XMATCH(A1448,'CENEPRED DISTRITAL'!$B$1:$XFD$1,0)
        )&lt;&gt;"",
        "CON COBERTURA CENEPRED",
        "SIN COBERTURA CENEPRED"
    ),
    "SIN COBERTURA CENEPRED"
)</f>
        <v>SIN COBERTURA CENEPRED</v>
      </c>
      <c r="H1448" t="str" cm="1">
        <f t="array" ref="H1448">IFERROR(
    IF(
        INDEX(
            'CENEPRED DISTRITAL'!$B:$XFD,
            _xlfn.XMATCH($H$1,'CENEPRED DISTRITAL'!$A:$A,0),
            _xlfn.XMATCH(A1448,'CENEPRED DISTRITAL'!$B$1:$XFD$1,0)
        )&lt;&gt;"",
        "CON COBERTURA CENEPRED",
        "SIN COBERTURA CENEPRED"
    ),
    "SIN COBERTURA CENEPRED"
)</f>
        <v>SIN COBERTURA CENEPRED</v>
      </c>
    </row>
    <row r="1449" spans="1:8" x14ac:dyDescent="0.35">
      <c r="A1449" s="359">
        <v>151030</v>
      </c>
      <c r="B1449" t="s">
        <v>34703</v>
      </c>
      <c r="C1449">
        <v>1510</v>
      </c>
      <c r="D1449">
        <v>15</v>
      </c>
      <c r="E1449" t="str">
        <f>_xlfn.XLOOKUP(D1449,'Ubigeo Departamental'!A:A,'Ubigeo Departamental'!B:B)</f>
        <v>Lima</v>
      </c>
      <c r="F1449" t="str" cm="1">
        <f t="array" ref="F1449">IFERROR(IF(INDEX('CENEPRED DISTRITAL'!$B:$XFD,
            _xlfn.XMATCH($F$1,'CENEPRED DISTRITAL'!$A:$A,0),
            _xlfn.XMATCH(A1449,'CENEPRED DISTRITAL'!$B$1:$XFD$1,0)
        )&lt;&gt;"",        "CON COBERTURA CENEPRED",        "SIN COBERTURA CENEPRED"    ),    "SIN COBERTURA CENEPRED")</f>
        <v>SIN COBERTURA CENEPRED</v>
      </c>
      <c r="G1449" t="str" cm="1">
        <f t="array" ref="G1449">IFERROR(
    IF(
        INDEX(
            'CENEPRED DISTRITAL'!$B:$XFD,
            _xlfn.XMATCH($G$1,'CENEPRED DISTRITAL'!$A:$A,0),
            _xlfn.XMATCH(A1449,'CENEPRED DISTRITAL'!$B$1:$XFD$1,0)
        )&lt;&gt;"",
        "CON COBERTURA CENEPRED",
        "SIN COBERTURA CENEPRED"
    ),
    "SIN COBERTURA CENEPRED"
)</f>
        <v>SIN COBERTURA CENEPRED</v>
      </c>
      <c r="H1449" t="str" cm="1">
        <f t="array" ref="H1449">IFERROR(
    IF(
        INDEX(
            'CENEPRED DISTRITAL'!$B:$XFD,
            _xlfn.XMATCH($H$1,'CENEPRED DISTRITAL'!$A:$A,0),
            _xlfn.XMATCH(A1449,'CENEPRED DISTRITAL'!$B$1:$XFD$1,0)
        )&lt;&gt;"",
        "CON COBERTURA CENEPRED",
        "SIN COBERTURA CENEPRED"
    ),
    "SIN COBERTURA CENEPRED"
)</f>
        <v>SIN COBERTURA CENEPRED</v>
      </c>
    </row>
    <row r="1450" spans="1:8" x14ac:dyDescent="0.35">
      <c r="A1450" s="359">
        <v>151031</v>
      </c>
      <c r="B1450" t="s">
        <v>34704</v>
      </c>
      <c r="C1450">
        <v>1510</v>
      </c>
      <c r="D1450">
        <v>15</v>
      </c>
      <c r="E1450" t="str">
        <f>_xlfn.XLOOKUP(D1450,'Ubigeo Departamental'!A:A,'Ubigeo Departamental'!B:B)</f>
        <v>Lima</v>
      </c>
      <c r="F1450" t="str" cm="1">
        <f t="array" ref="F1450">IFERROR(IF(INDEX('CENEPRED DISTRITAL'!$B:$XFD,
            _xlfn.XMATCH($F$1,'CENEPRED DISTRITAL'!$A:$A,0),
            _xlfn.XMATCH(A1450,'CENEPRED DISTRITAL'!$B$1:$XFD$1,0)
        )&lt;&gt;"",        "CON COBERTURA CENEPRED",        "SIN COBERTURA CENEPRED"    ),    "SIN COBERTURA CENEPRED")</f>
        <v>SIN COBERTURA CENEPRED</v>
      </c>
      <c r="G1450" t="str" cm="1">
        <f t="array" ref="G1450">IFERROR(
    IF(
        INDEX(
            'CENEPRED DISTRITAL'!$B:$XFD,
            _xlfn.XMATCH($G$1,'CENEPRED DISTRITAL'!$A:$A,0),
            _xlfn.XMATCH(A1450,'CENEPRED DISTRITAL'!$B$1:$XFD$1,0)
        )&lt;&gt;"",
        "CON COBERTURA CENEPRED",
        "SIN COBERTURA CENEPRED"
    ),
    "SIN COBERTURA CENEPRED"
)</f>
        <v>SIN COBERTURA CENEPRED</v>
      </c>
      <c r="H1450" t="str" cm="1">
        <f t="array" ref="H1450">IFERROR(
    IF(
        INDEX(
            'CENEPRED DISTRITAL'!$B:$XFD,
            _xlfn.XMATCH($H$1,'CENEPRED DISTRITAL'!$A:$A,0),
            _xlfn.XMATCH(A1450,'CENEPRED DISTRITAL'!$B$1:$XFD$1,0)
        )&lt;&gt;"",
        "CON COBERTURA CENEPRED",
        "SIN COBERTURA CENEPRED"
    ),
    "SIN COBERTURA CENEPRED"
)</f>
        <v>SIN COBERTURA CENEPRED</v>
      </c>
    </row>
    <row r="1451" spans="1:8" x14ac:dyDescent="0.35">
      <c r="A1451" s="359">
        <v>151032</v>
      </c>
      <c r="B1451" t="s">
        <v>37032</v>
      </c>
      <c r="C1451">
        <v>1510</v>
      </c>
      <c r="D1451">
        <v>15</v>
      </c>
      <c r="E1451" t="str">
        <f>_xlfn.XLOOKUP(D1451,'Ubigeo Departamental'!A:A,'Ubigeo Departamental'!B:B)</f>
        <v>Lima</v>
      </c>
      <c r="F1451" t="str" cm="1">
        <f t="array" ref="F1451">IFERROR(IF(INDEX('CENEPRED DISTRITAL'!$B:$XFD,
            _xlfn.XMATCH($F$1,'CENEPRED DISTRITAL'!$A:$A,0),
            _xlfn.XMATCH(A1451,'CENEPRED DISTRITAL'!$B$1:$XFD$1,0)
        )&lt;&gt;"",        "CON COBERTURA CENEPRED",        "SIN COBERTURA CENEPRED"    ),    "SIN COBERTURA CENEPRED")</f>
        <v>SIN COBERTURA CENEPRED</v>
      </c>
      <c r="G1451" t="str" cm="1">
        <f t="array" ref="G1451">IFERROR(
    IF(
        INDEX(
            'CENEPRED DISTRITAL'!$B:$XFD,
            _xlfn.XMATCH($G$1,'CENEPRED DISTRITAL'!$A:$A,0),
            _xlfn.XMATCH(A1451,'CENEPRED DISTRITAL'!$B$1:$XFD$1,0)
        )&lt;&gt;"",
        "CON COBERTURA CENEPRED",
        "SIN COBERTURA CENEPRED"
    ),
    "SIN COBERTURA CENEPRED"
)</f>
        <v>SIN COBERTURA CENEPRED</v>
      </c>
      <c r="H1451" t="str" cm="1">
        <f t="array" ref="H1451">IFERROR(
    IF(
        INDEX(
            'CENEPRED DISTRITAL'!$B:$XFD,
            _xlfn.XMATCH($H$1,'CENEPRED DISTRITAL'!$A:$A,0),
            _xlfn.XMATCH(A1451,'CENEPRED DISTRITAL'!$B$1:$XFD$1,0)
        )&lt;&gt;"",
        "CON COBERTURA CENEPRED",
        "SIN COBERTURA CENEPRED"
    ),
    "SIN COBERTURA CENEPRED"
)</f>
        <v>SIN COBERTURA CENEPRED</v>
      </c>
    </row>
    <row r="1452" spans="1:8" x14ac:dyDescent="0.35">
      <c r="A1452" s="359">
        <v>151033</v>
      </c>
      <c r="B1452" t="s">
        <v>34705</v>
      </c>
      <c r="C1452">
        <v>1510</v>
      </c>
      <c r="D1452">
        <v>15</v>
      </c>
      <c r="E1452" t="str">
        <f>_xlfn.XLOOKUP(D1452,'Ubigeo Departamental'!A:A,'Ubigeo Departamental'!B:B)</f>
        <v>Lima</v>
      </c>
      <c r="F1452" t="str" cm="1">
        <f t="array" ref="F1452">IFERROR(IF(INDEX('CENEPRED DISTRITAL'!$B:$XFD,
            _xlfn.XMATCH($F$1,'CENEPRED DISTRITAL'!$A:$A,0),
            _xlfn.XMATCH(A1452,'CENEPRED DISTRITAL'!$B$1:$XFD$1,0)
        )&lt;&gt;"",        "CON COBERTURA CENEPRED",        "SIN COBERTURA CENEPRED"    ),    "SIN COBERTURA CENEPRED")</f>
        <v>SIN COBERTURA CENEPRED</v>
      </c>
      <c r="G1452" t="str" cm="1">
        <f t="array" ref="G1452">IFERROR(
    IF(
        INDEX(
            'CENEPRED DISTRITAL'!$B:$XFD,
            _xlfn.XMATCH($G$1,'CENEPRED DISTRITAL'!$A:$A,0),
            _xlfn.XMATCH(A1452,'CENEPRED DISTRITAL'!$B$1:$XFD$1,0)
        )&lt;&gt;"",
        "CON COBERTURA CENEPRED",
        "SIN COBERTURA CENEPRED"
    ),
    "SIN COBERTURA CENEPRED"
)</f>
        <v>SIN COBERTURA CENEPRED</v>
      </c>
      <c r="H1452" t="str" cm="1">
        <f t="array" ref="H1452">IFERROR(
    IF(
        INDEX(
            'CENEPRED DISTRITAL'!$B:$XFD,
            _xlfn.XMATCH($H$1,'CENEPRED DISTRITAL'!$A:$A,0),
            _xlfn.XMATCH(A1452,'CENEPRED DISTRITAL'!$B$1:$XFD$1,0)
        )&lt;&gt;"",
        "CON COBERTURA CENEPRED",
        "SIN COBERTURA CENEPRED"
    ),
    "SIN COBERTURA CENEPRED"
)</f>
        <v>SIN COBERTURA CENEPRED</v>
      </c>
    </row>
    <row r="1453" spans="1:8" x14ac:dyDescent="0.35">
      <c r="A1453" s="359">
        <v>160101</v>
      </c>
      <c r="B1453" t="s">
        <v>31783</v>
      </c>
      <c r="C1453">
        <v>1601</v>
      </c>
      <c r="D1453">
        <v>16</v>
      </c>
      <c r="E1453" t="str">
        <f>_xlfn.XLOOKUP(D1453,'Ubigeo Departamental'!A:A,'Ubigeo Departamental'!B:B)</f>
        <v>Loreto</v>
      </c>
      <c r="F1453" t="str" cm="1">
        <f t="array" ref="F1453">IFERROR(IF(INDEX('CENEPRED DISTRITAL'!$B:$XFD,
            _xlfn.XMATCH($F$1,'CENEPRED DISTRITAL'!$A:$A,0),
            _xlfn.XMATCH(A1453,'CENEPRED DISTRITAL'!$B$1:$XFD$1,0)
        )&lt;&gt;"",        "CON COBERTURA CENEPRED",        "SIN COBERTURA CENEPRED"    ),    "SIN COBERTURA CENEPRED")</f>
        <v>CON COBERTURA CENEPRED</v>
      </c>
      <c r="G1453" t="str" cm="1">
        <f t="array" ref="G1453">IFERROR(
    IF(
        INDEX(
            'CENEPRED DISTRITAL'!$B:$XFD,
            _xlfn.XMATCH($G$1,'CENEPRED DISTRITAL'!$A:$A,0),
            _xlfn.XMATCH(A1453,'CENEPRED DISTRITAL'!$B$1:$XFD$1,0)
        )&lt;&gt;"",
        "CON COBERTURA CENEPRED",
        "SIN COBERTURA CENEPRED"
    ),
    "SIN COBERTURA CENEPRED"
)</f>
        <v>CON COBERTURA CENEPRED</v>
      </c>
      <c r="H1453" t="str" cm="1">
        <f t="array" ref="H1453">IFERROR(
    IF(
        INDEX(
            'CENEPRED DISTRITAL'!$B:$XFD,
            _xlfn.XMATCH($H$1,'CENEPRED DISTRITAL'!$A:$A,0),
            _xlfn.XMATCH(A1453,'CENEPRED DISTRITAL'!$B$1:$XFD$1,0)
        )&lt;&gt;"",
        "CON COBERTURA CENEPRED",
        "SIN COBERTURA CENEPRED"
    ),
    "SIN COBERTURA CENEPRED"
)</f>
        <v>CON COBERTURA CENEPRED</v>
      </c>
    </row>
    <row r="1454" spans="1:8" x14ac:dyDescent="0.35">
      <c r="A1454" s="359">
        <v>160102</v>
      </c>
      <c r="B1454" t="s">
        <v>34909</v>
      </c>
      <c r="C1454">
        <v>1601</v>
      </c>
      <c r="D1454">
        <v>16</v>
      </c>
      <c r="E1454" t="str">
        <f>_xlfn.XLOOKUP(D1454,'Ubigeo Departamental'!A:A,'Ubigeo Departamental'!B:B)</f>
        <v>Loreto</v>
      </c>
      <c r="F1454" t="str" cm="1">
        <f t="array" ref="F1454">IFERROR(IF(INDEX('CENEPRED DISTRITAL'!$B:$XFD,
            _xlfn.XMATCH($F$1,'CENEPRED DISTRITAL'!$A:$A,0),
            _xlfn.XMATCH(A1454,'CENEPRED DISTRITAL'!$B$1:$XFD$1,0)
        )&lt;&gt;"",        "CON COBERTURA CENEPRED",        "SIN COBERTURA CENEPRED"    ),    "SIN COBERTURA CENEPRED")</f>
        <v>SIN COBERTURA CENEPRED</v>
      </c>
      <c r="G1454" t="str" cm="1">
        <f t="array" ref="G1454">IFERROR(
    IF(
        INDEX(
            'CENEPRED DISTRITAL'!$B:$XFD,
            _xlfn.XMATCH($G$1,'CENEPRED DISTRITAL'!$A:$A,0),
            _xlfn.XMATCH(A1454,'CENEPRED DISTRITAL'!$B$1:$XFD$1,0)
        )&lt;&gt;"",
        "CON COBERTURA CENEPRED",
        "SIN COBERTURA CENEPRED"
    ),
    "SIN COBERTURA CENEPRED"
)</f>
        <v>SIN COBERTURA CENEPRED</v>
      </c>
      <c r="H1454" t="str" cm="1">
        <f t="array" ref="H1454">IFERROR(
    IF(
        INDEX(
            'CENEPRED DISTRITAL'!$B:$XFD,
            _xlfn.XMATCH($H$1,'CENEPRED DISTRITAL'!$A:$A,0),
            _xlfn.XMATCH(A1454,'CENEPRED DISTRITAL'!$B$1:$XFD$1,0)
        )&lt;&gt;"",
        "CON COBERTURA CENEPRED",
        "SIN COBERTURA CENEPRED"
    ),
    "SIN COBERTURA CENEPRED"
)</f>
        <v>SIN COBERTURA CENEPRED</v>
      </c>
    </row>
    <row r="1455" spans="1:8" x14ac:dyDescent="0.35">
      <c r="A1455" s="359">
        <v>160103</v>
      </c>
      <c r="B1455" t="s">
        <v>34772</v>
      </c>
      <c r="C1455">
        <v>1601</v>
      </c>
      <c r="D1455">
        <v>16</v>
      </c>
      <c r="E1455" t="str">
        <f>_xlfn.XLOOKUP(D1455,'Ubigeo Departamental'!A:A,'Ubigeo Departamental'!B:B)</f>
        <v>Loreto</v>
      </c>
      <c r="F1455" t="str" cm="1">
        <f t="array" ref="F1455">IFERROR(IF(INDEX('CENEPRED DISTRITAL'!$B:$XFD,
            _xlfn.XMATCH($F$1,'CENEPRED DISTRITAL'!$A:$A,0),
            _xlfn.XMATCH(A1455,'CENEPRED DISTRITAL'!$B$1:$XFD$1,0)
        )&lt;&gt;"",        "CON COBERTURA CENEPRED",        "SIN COBERTURA CENEPRED"    ),    "SIN COBERTURA CENEPRED")</f>
        <v>SIN COBERTURA CENEPRED</v>
      </c>
      <c r="G1455" t="str" cm="1">
        <f t="array" ref="G1455">IFERROR(
    IF(
        INDEX(
            'CENEPRED DISTRITAL'!$B:$XFD,
            _xlfn.XMATCH($G$1,'CENEPRED DISTRITAL'!$A:$A,0),
            _xlfn.XMATCH(A1455,'CENEPRED DISTRITAL'!$B$1:$XFD$1,0)
        )&lt;&gt;"",
        "CON COBERTURA CENEPRED",
        "SIN COBERTURA CENEPRED"
    ),
    "SIN COBERTURA CENEPRED"
)</f>
        <v>SIN COBERTURA CENEPRED</v>
      </c>
      <c r="H1455" t="str" cm="1">
        <f t="array" ref="H1455">IFERROR(
    IF(
        INDEX(
            'CENEPRED DISTRITAL'!$B:$XFD,
            _xlfn.XMATCH($H$1,'CENEPRED DISTRITAL'!$A:$A,0),
            _xlfn.XMATCH(A1455,'CENEPRED DISTRITAL'!$B$1:$XFD$1,0)
        )&lt;&gt;"",
        "CON COBERTURA CENEPRED",
        "SIN COBERTURA CENEPRED"
    ),
    "SIN COBERTURA CENEPRED"
)</f>
        <v>SIN COBERTURA CENEPRED</v>
      </c>
    </row>
    <row r="1456" spans="1:8" x14ac:dyDescent="0.35">
      <c r="A1456" s="359">
        <v>160104</v>
      </c>
      <c r="B1456" t="s">
        <v>34773</v>
      </c>
      <c r="C1456">
        <v>1601</v>
      </c>
      <c r="D1456">
        <v>16</v>
      </c>
      <c r="E1456" t="str">
        <f>_xlfn.XLOOKUP(D1456,'Ubigeo Departamental'!A:A,'Ubigeo Departamental'!B:B)</f>
        <v>Loreto</v>
      </c>
      <c r="F1456" t="str" cm="1">
        <f t="array" ref="F1456">IFERROR(IF(INDEX('CENEPRED DISTRITAL'!$B:$XFD,
            _xlfn.XMATCH($F$1,'CENEPRED DISTRITAL'!$A:$A,0),
            _xlfn.XMATCH(A1456,'CENEPRED DISTRITAL'!$B$1:$XFD$1,0)
        )&lt;&gt;"",        "CON COBERTURA CENEPRED",        "SIN COBERTURA CENEPRED"    ),    "SIN COBERTURA CENEPRED")</f>
        <v>SIN COBERTURA CENEPRED</v>
      </c>
      <c r="G1456" t="str" cm="1">
        <f t="array" ref="G1456">IFERROR(
    IF(
        INDEX(
            'CENEPRED DISTRITAL'!$B:$XFD,
            _xlfn.XMATCH($G$1,'CENEPRED DISTRITAL'!$A:$A,0),
            _xlfn.XMATCH(A1456,'CENEPRED DISTRITAL'!$B$1:$XFD$1,0)
        )&lt;&gt;"",
        "CON COBERTURA CENEPRED",
        "SIN COBERTURA CENEPRED"
    ),
    "SIN COBERTURA CENEPRED"
)</f>
        <v>SIN COBERTURA CENEPRED</v>
      </c>
      <c r="H1456" t="str" cm="1">
        <f t="array" ref="H1456">IFERROR(
    IF(
        INDEX(
            'CENEPRED DISTRITAL'!$B:$XFD,
            _xlfn.XMATCH($H$1,'CENEPRED DISTRITAL'!$A:$A,0),
            _xlfn.XMATCH(A1456,'CENEPRED DISTRITAL'!$B$1:$XFD$1,0)
        )&lt;&gt;"",
        "CON COBERTURA CENEPRED",
        "SIN COBERTURA CENEPRED"
    ),
    "SIN COBERTURA CENEPRED"
)</f>
        <v>SIN COBERTURA CENEPRED</v>
      </c>
    </row>
    <row r="1457" spans="1:8" x14ac:dyDescent="0.35">
      <c r="A1457" s="359">
        <v>160105</v>
      </c>
      <c r="B1457" t="s">
        <v>34910</v>
      </c>
      <c r="C1457">
        <v>1601</v>
      </c>
      <c r="D1457">
        <v>16</v>
      </c>
      <c r="E1457" t="str">
        <f>_xlfn.XLOOKUP(D1457,'Ubigeo Departamental'!A:A,'Ubigeo Departamental'!B:B)</f>
        <v>Loreto</v>
      </c>
      <c r="F1457" t="str" cm="1">
        <f t="array" ref="F1457">IFERROR(IF(INDEX('CENEPRED DISTRITAL'!$B:$XFD,
            _xlfn.XMATCH($F$1,'CENEPRED DISTRITAL'!$A:$A,0),
            _xlfn.XMATCH(A1457,'CENEPRED DISTRITAL'!$B$1:$XFD$1,0)
        )&lt;&gt;"",        "CON COBERTURA CENEPRED",        "SIN COBERTURA CENEPRED"    ),    "SIN COBERTURA CENEPRED")</f>
        <v>SIN COBERTURA CENEPRED</v>
      </c>
      <c r="G1457" t="str" cm="1">
        <f t="array" ref="G1457">IFERROR(
    IF(
        INDEX(
            'CENEPRED DISTRITAL'!$B:$XFD,
            _xlfn.XMATCH($G$1,'CENEPRED DISTRITAL'!$A:$A,0),
            _xlfn.XMATCH(A1457,'CENEPRED DISTRITAL'!$B$1:$XFD$1,0)
        )&lt;&gt;"",
        "CON COBERTURA CENEPRED",
        "SIN COBERTURA CENEPRED"
    ),
    "SIN COBERTURA CENEPRED"
)</f>
        <v>SIN COBERTURA CENEPRED</v>
      </c>
      <c r="H1457" t="str" cm="1">
        <f t="array" ref="H1457">IFERROR(
    IF(
        INDEX(
            'CENEPRED DISTRITAL'!$B:$XFD,
            _xlfn.XMATCH($H$1,'CENEPRED DISTRITAL'!$A:$A,0),
            _xlfn.XMATCH(A1457,'CENEPRED DISTRITAL'!$B$1:$XFD$1,0)
        )&lt;&gt;"",
        "CON COBERTURA CENEPRED",
        "SIN COBERTURA CENEPRED"
    ),
    "SIN COBERTURA CENEPRED"
)</f>
        <v>SIN COBERTURA CENEPRED</v>
      </c>
    </row>
    <row r="1458" spans="1:8" x14ac:dyDescent="0.35">
      <c r="A1458" s="359">
        <v>160106</v>
      </c>
      <c r="B1458" t="s">
        <v>34911</v>
      </c>
      <c r="C1458">
        <v>1601</v>
      </c>
      <c r="D1458">
        <v>16</v>
      </c>
      <c r="E1458" t="str">
        <f>_xlfn.XLOOKUP(D1458,'Ubigeo Departamental'!A:A,'Ubigeo Departamental'!B:B)</f>
        <v>Loreto</v>
      </c>
      <c r="F1458" t="str" cm="1">
        <f t="array" ref="F1458">IFERROR(IF(INDEX('CENEPRED DISTRITAL'!$B:$XFD,
            _xlfn.XMATCH($F$1,'CENEPRED DISTRITAL'!$A:$A,0),
            _xlfn.XMATCH(A1458,'CENEPRED DISTRITAL'!$B$1:$XFD$1,0)
        )&lt;&gt;"",        "CON COBERTURA CENEPRED",        "SIN COBERTURA CENEPRED"    ),    "SIN COBERTURA CENEPRED")</f>
        <v>SIN COBERTURA CENEPRED</v>
      </c>
      <c r="G1458" t="str" cm="1">
        <f t="array" ref="G1458">IFERROR(
    IF(
        INDEX(
            'CENEPRED DISTRITAL'!$B:$XFD,
            _xlfn.XMATCH($G$1,'CENEPRED DISTRITAL'!$A:$A,0),
            _xlfn.XMATCH(A1458,'CENEPRED DISTRITAL'!$B$1:$XFD$1,0)
        )&lt;&gt;"",
        "CON COBERTURA CENEPRED",
        "SIN COBERTURA CENEPRED"
    ),
    "SIN COBERTURA CENEPRED"
)</f>
        <v>SIN COBERTURA CENEPRED</v>
      </c>
      <c r="H1458" t="str" cm="1">
        <f t="array" ref="H1458">IFERROR(
    IF(
        INDEX(
            'CENEPRED DISTRITAL'!$B:$XFD,
            _xlfn.XMATCH($H$1,'CENEPRED DISTRITAL'!$A:$A,0),
            _xlfn.XMATCH(A1458,'CENEPRED DISTRITAL'!$B$1:$XFD$1,0)
        )&lt;&gt;"",
        "CON COBERTURA CENEPRED",
        "SIN COBERTURA CENEPRED"
    ),
    "SIN COBERTURA CENEPRED"
)</f>
        <v>SIN COBERTURA CENEPRED</v>
      </c>
    </row>
    <row r="1459" spans="1:8" x14ac:dyDescent="0.35">
      <c r="A1459" s="359">
        <v>160107</v>
      </c>
      <c r="B1459" t="s">
        <v>34530</v>
      </c>
      <c r="C1459">
        <v>1601</v>
      </c>
      <c r="D1459">
        <v>16</v>
      </c>
      <c r="E1459" t="str">
        <f>_xlfn.XLOOKUP(D1459,'Ubigeo Departamental'!A:A,'Ubigeo Departamental'!B:B)</f>
        <v>Loreto</v>
      </c>
      <c r="F1459" t="str" cm="1">
        <f t="array" ref="F1459">IFERROR(IF(INDEX('CENEPRED DISTRITAL'!$B:$XFD,
            _xlfn.XMATCH($F$1,'CENEPRED DISTRITAL'!$A:$A,0),
            _xlfn.XMATCH(A1459,'CENEPRED DISTRITAL'!$B$1:$XFD$1,0)
        )&lt;&gt;"",        "CON COBERTURA CENEPRED",        "SIN COBERTURA CENEPRED"    ),    "SIN COBERTURA CENEPRED")</f>
        <v>SIN COBERTURA CENEPRED</v>
      </c>
      <c r="G1459" t="str" cm="1">
        <f t="array" ref="G1459">IFERROR(
    IF(
        INDEX(
            'CENEPRED DISTRITAL'!$B:$XFD,
            _xlfn.XMATCH($G$1,'CENEPRED DISTRITAL'!$A:$A,0),
            _xlfn.XMATCH(A1459,'CENEPRED DISTRITAL'!$B$1:$XFD$1,0)
        )&lt;&gt;"",
        "CON COBERTURA CENEPRED",
        "SIN COBERTURA CENEPRED"
    ),
    "SIN COBERTURA CENEPRED"
)</f>
        <v>SIN COBERTURA CENEPRED</v>
      </c>
      <c r="H1459" t="str" cm="1">
        <f t="array" ref="H1459">IFERROR(
    IF(
        INDEX(
            'CENEPRED DISTRITAL'!$B:$XFD,
            _xlfn.XMATCH($H$1,'CENEPRED DISTRITAL'!$A:$A,0),
            _xlfn.XMATCH(A1459,'CENEPRED DISTRITAL'!$B$1:$XFD$1,0)
        )&lt;&gt;"",
        "CON COBERTURA CENEPRED",
        "SIN COBERTURA CENEPRED"
    ),
    "SIN COBERTURA CENEPRED"
)</f>
        <v>SIN COBERTURA CENEPRED</v>
      </c>
    </row>
    <row r="1460" spans="1:8" x14ac:dyDescent="0.35">
      <c r="A1460" s="359">
        <v>160108</v>
      </c>
      <c r="B1460" t="s">
        <v>34032</v>
      </c>
      <c r="C1460">
        <v>1601</v>
      </c>
      <c r="D1460">
        <v>16</v>
      </c>
      <c r="E1460" t="str">
        <f>_xlfn.XLOOKUP(D1460,'Ubigeo Departamental'!A:A,'Ubigeo Departamental'!B:B)</f>
        <v>Loreto</v>
      </c>
      <c r="F1460" t="str" cm="1">
        <f t="array" ref="F1460">IFERROR(IF(INDEX('CENEPRED DISTRITAL'!$B:$XFD,
            _xlfn.XMATCH($F$1,'CENEPRED DISTRITAL'!$A:$A,0),
            _xlfn.XMATCH(A1460,'CENEPRED DISTRITAL'!$B$1:$XFD$1,0)
        )&lt;&gt;"",        "CON COBERTURA CENEPRED",        "SIN COBERTURA CENEPRED"    ),    "SIN COBERTURA CENEPRED")</f>
        <v>SIN COBERTURA CENEPRED</v>
      </c>
      <c r="G1460" t="str" cm="1">
        <f t="array" ref="G1460">IFERROR(
    IF(
        INDEX(
            'CENEPRED DISTRITAL'!$B:$XFD,
            _xlfn.XMATCH($G$1,'CENEPRED DISTRITAL'!$A:$A,0),
            _xlfn.XMATCH(A1460,'CENEPRED DISTRITAL'!$B$1:$XFD$1,0)
        )&lt;&gt;"",
        "CON COBERTURA CENEPRED",
        "SIN COBERTURA CENEPRED"
    ),
    "SIN COBERTURA CENEPRED"
)</f>
        <v>SIN COBERTURA CENEPRED</v>
      </c>
      <c r="H1460" t="str" cm="1">
        <f t="array" ref="H1460">IFERROR(
    IF(
        INDEX(
            'CENEPRED DISTRITAL'!$B:$XFD,
            _xlfn.XMATCH($H$1,'CENEPRED DISTRITAL'!$A:$A,0),
            _xlfn.XMATCH(A1460,'CENEPRED DISTRITAL'!$B$1:$XFD$1,0)
        )&lt;&gt;"",
        "CON COBERTURA CENEPRED",
        "SIN COBERTURA CENEPRED"
    ),
    "SIN COBERTURA CENEPRED"
)</f>
        <v>SIN COBERTURA CENEPRED</v>
      </c>
    </row>
    <row r="1461" spans="1:8" x14ac:dyDescent="0.35">
      <c r="A1461" s="359">
        <v>160110</v>
      </c>
      <c r="B1461" t="s">
        <v>37033</v>
      </c>
      <c r="C1461">
        <v>1601</v>
      </c>
      <c r="D1461">
        <v>16</v>
      </c>
      <c r="E1461" t="str">
        <f>_xlfn.XLOOKUP(D1461,'Ubigeo Departamental'!A:A,'Ubigeo Departamental'!B:B)</f>
        <v>Loreto</v>
      </c>
      <c r="F1461" t="str" cm="1">
        <f t="array" ref="F1461">IFERROR(IF(INDEX('CENEPRED DISTRITAL'!$B:$XFD,
            _xlfn.XMATCH($F$1,'CENEPRED DISTRITAL'!$A:$A,0),
            _xlfn.XMATCH(A1461,'CENEPRED DISTRITAL'!$B$1:$XFD$1,0)
        )&lt;&gt;"",        "CON COBERTURA CENEPRED",        "SIN COBERTURA CENEPRED"    ),    "SIN COBERTURA CENEPRED")</f>
        <v>SIN COBERTURA CENEPRED</v>
      </c>
      <c r="G1461" t="str" cm="1">
        <f t="array" ref="G1461">IFERROR(
    IF(
        INDEX(
            'CENEPRED DISTRITAL'!$B:$XFD,
            _xlfn.XMATCH($G$1,'CENEPRED DISTRITAL'!$A:$A,0),
            _xlfn.XMATCH(A1461,'CENEPRED DISTRITAL'!$B$1:$XFD$1,0)
        )&lt;&gt;"",
        "CON COBERTURA CENEPRED",
        "SIN COBERTURA CENEPRED"
    ),
    "SIN COBERTURA CENEPRED"
)</f>
        <v>SIN COBERTURA CENEPRED</v>
      </c>
      <c r="H1461" t="str" cm="1">
        <f t="array" ref="H1461">IFERROR(
    IF(
        INDEX(
            'CENEPRED DISTRITAL'!$B:$XFD,
            _xlfn.XMATCH($H$1,'CENEPRED DISTRITAL'!$A:$A,0),
            _xlfn.XMATCH(A1461,'CENEPRED DISTRITAL'!$B$1:$XFD$1,0)
        )&lt;&gt;"",
        "CON COBERTURA CENEPRED",
        "SIN COBERTURA CENEPRED"
    ),
    "SIN COBERTURA CENEPRED"
)</f>
        <v>SIN COBERTURA CENEPRED</v>
      </c>
    </row>
    <row r="1462" spans="1:8" x14ac:dyDescent="0.35">
      <c r="A1462" s="359">
        <v>160112</v>
      </c>
      <c r="B1462" t="s">
        <v>36752</v>
      </c>
      <c r="C1462">
        <v>1601</v>
      </c>
      <c r="D1462">
        <v>16</v>
      </c>
      <c r="E1462" t="str">
        <f>_xlfn.XLOOKUP(D1462,'Ubigeo Departamental'!A:A,'Ubigeo Departamental'!B:B)</f>
        <v>Loreto</v>
      </c>
      <c r="F1462" t="str" cm="1">
        <f t="array" ref="F1462">IFERROR(IF(INDEX('CENEPRED DISTRITAL'!$B:$XFD,
            _xlfn.XMATCH($F$1,'CENEPRED DISTRITAL'!$A:$A,0),
            _xlfn.XMATCH(A1462,'CENEPRED DISTRITAL'!$B$1:$XFD$1,0)
        )&lt;&gt;"",        "CON COBERTURA CENEPRED",        "SIN COBERTURA CENEPRED"    ),    "SIN COBERTURA CENEPRED")</f>
        <v>SIN COBERTURA CENEPRED</v>
      </c>
      <c r="G1462" t="str" cm="1">
        <f t="array" ref="G1462">IFERROR(
    IF(
        INDEX(
            'CENEPRED DISTRITAL'!$B:$XFD,
            _xlfn.XMATCH($G$1,'CENEPRED DISTRITAL'!$A:$A,0),
            _xlfn.XMATCH(A1462,'CENEPRED DISTRITAL'!$B$1:$XFD$1,0)
        )&lt;&gt;"",
        "CON COBERTURA CENEPRED",
        "SIN COBERTURA CENEPRED"
    ),
    "SIN COBERTURA CENEPRED"
)</f>
        <v>SIN COBERTURA CENEPRED</v>
      </c>
      <c r="H1462" t="str" cm="1">
        <f t="array" ref="H1462">IFERROR(
    IF(
        INDEX(
            'CENEPRED DISTRITAL'!$B:$XFD,
            _xlfn.XMATCH($H$1,'CENEPRED DISTRITAL'!$A:$A,0),
            _xlfn.XMATCH(A1462,'CENEPRED DISTRITAL'!$B$1:$XFD$1,0)
        )&lt;&gt;"",
        "CON COBERTURA CENEPRED",
        "SIN COBERTURA CENEPRED"
    ),
    "SIN COBERTURA CENEPRED"
)</f>
        <v>SIN COBERTURA CENEPRED</v>
      </c>
    </row>
    <row r="1463" spans="1:8" x14ac:dyDescent="0.35">
      <c r="A1463" s="359">
        <v>160113</v>
      </c>
      <c r="B1463" t="s">
        <v>31784</v>
      </c>
      <c r="C1463">
        <v>1601</v>
      </c>
      <c r="D1463">
        <v>16</v>
      </c>
      <c r="E1463" t="str">
        <f>_xlfn.XLOOKUP(D1463,'Ubigeo Departamental'!A:A,'Ubigeo Departamental'!B:B)</f>
        <v>Loreto</v>
      </c>
      <c r="F1463" t="str" cm="1">
        <f t="array" ref="F1463">IFERROR(IF(INDEX('CENEPRED DISTRITAL'!$B:$XFD,
            _xlfn.XMATCH($F$1,'CENEPRED DISTRITAL'!$A:$A,0),
            _xlfn.XMATCH(A1463,'CENEPRED DISTRITAL'!$B$1:$XFD$1,0)
        )&lt;&gt;"",        "CON COBERTURA CENEPRED",        "SIN COBERTURA CENEPRED"    ),    "SIN COBERTURA CENEPRED")</f>
        <v>CON COBERTURA CENEPRED</v>
      </c>
      <c r="G1463" t="str" cm="1">
        <f t="array" ref="G1463">IFERROR(
    IF(
        INDEX(
            'CENEPRED DISTRITAL'!$B:$XFD,
            _xlfn.XMATCH($G$1,'CENEPRED DISTRITAL'!$A:$A,0),
            _xlfn.XMATCH(A1463,'CENEPRED DISTRITAL'!$B$1:$XFD$1,0)
        )&lt;&gt;"",
        "CON COBERTURA CENEPRED",
        "SIN COBERTURA CENEPRED"
    ),
    "SIN COBERTURA CENEPRED"
)</f>
        <v>CON COBERTURA CENEPRED</v>
      </c>
      <c r="H1463" t="str" cm="1">
        <f t="array" ref="H1463">IFERROR(
    IF(
        INDEX(
            'CENEPRED DISTRITAL'!$B:$XFD,
            _xlfn.XMATCH($H$1,'CENEPRED DISTRITAL'!$A:$A,0),
            _xlfn.XMATCH(A1463,'CENEPRED DISTRITAL'!$B$1:$XFD$1,0)
        )&lt;&gt;"",
        "CON COBERTURA CENEPRED",
        "SIN COBERTURA CENEPRED"
    ),
    "SIN COBERTURA CENEPRED"
)</f>
        <v>CON COBERTURA CENEPRED</v>
      </c>
    </row>
    <row r="1464" spans="1:8" x14ac:dyDescent="0.35">
      <c r="A1464" s="359">
        <v>160201</v>
      </c>
      <c r="B1464" t="s">
        <v>31782</v>
      </c>
      <c r="C1464">
        <v>1602</v>
      </c>
      <c r="D1464">
        <v>16</v>
      </c>
      <c r="E1464" t="str">
        <f>_xlfn.XLOOKUP(D1464,'Ubigeo Departamental'!A:A,'Ubigeo Departamental'!B:B)</f>
        <v>Loreto</v>
      </c>
      <c r="F1464" t="str" cm="1">
        <f t="array" ref="F1464">IFERROR(IF(INDEX('CENEPRED DISTRITAL'!$B:$XFD,
            _xlfn.XMATCH($F$1,'CENEPRED DISTRITAL'!$A:$A,0),
            _xlfn.XMATCH(A1464,'CENEPRED DISTRITAL'!$B$1:$XFD$1,0)
        )&lt;&gt;"",        "CON COBERTURA CENEPRED",        "SIN COBERTURA CENEPRED"    ),    "SIN COBERTURA CENEPRED")</f>
        <v>CON COBERTURA CENEPRED</v>
      </c>
      <c r="G1464" t="str" cm="1">
        <f t="array" ref="G1464">IFERROR(
    IF(
        INDEX(
            'CENEPRED DISTRITAL'!$B:$XFD,
            _xlfn.XMATCH($G$1,'CENEPRED DISTRITAL'!$A:$A,0),
            _xlfn.XMATCH(A1464,'CENEPRED DISTRITAL'!$B$1:$XFD$1,0)
        )&lt;&gt;"",
        "CON COBERTURA CENEPRED",
        "SIN COBERTURA CENEPRED"
    ),
    "SIN COBERTURA CENEPRED"
)</f>
        <v>CON COBERTURA CENEPRED</v>
      </c>
      <c r="H1464" t="str" cm="1">
        <f t="array" ref="H1464">IFERROR(
    IF(
        INDEX(
            'CENEPRED DISTRITAL'!$B:$XFD,
            _xlfn.XMATCH($H$1,'CENEPRED DISTRITAL'!$A:$A,0),
            _xlfn.XMATCH(A1464,'CENEPRED DISTRITAL'!$B$1:$XFD$1,0)
        )&lt;&gt;"",
        "CON COBERTURA CENEPRED",
        "SIN COBERTURA CENEPRED"
    ),
    "SIN COBERTURA CENEPRED"
)</f>
        <v>CON COBERTURA CENEPRED</v>
      </c>
    </row>
    <row r="1465" spans="1:8" x14ac:dyDescent="0.35">
      <c r="A1465" s="359">
        <v>160202</v>
      </c>
      <c r="B1465" t="s">
        <v>34912</v>
      </c>
      <c r="C1465">
        <v>1602</v>
      </c>
      <c r="D1465">
        <v>16</v>
      </c>
      <c r="E1465" t="str">
        <f>_xlfn.XLOOKUP(D1465,'Ubigeo Departamental'!A:A,'Ubigeo Departamental'!B:B)</f>
        <v>Loreto</v>
      </c>
      <c r="F1465" t="str" cm="1">
        <f t="array" ref="F1465">IFERROR(IF(INDEX('CENEPRED DISTRITAL'!$B:$XFD,
            _xlfn.XMATCH($F$1,'CENEPRED DISTRITAL'!$A:$A,0),
            _xlfn.XMATCH(A1465,'CENEPRED DISTRITAL'!$B$1:$XFD$1,0)
        )&lt;&gt;"",        "CON COBERTURA CENEPRED",        "SIN COBERTURA CENEPRED"    ),    "SIN COBERTURA CENEPRED")</f>
        <v>SIN COBERTURA CENEPRED</v>
      </c>
      <c r="G1465" t="str" cm="1">
        <f t="array" ref="G1465">IFERROR(
    IF(
        INDEX(
            'CENEPRED DISTRITAL'!$B:$XFD,
            _xlfn.XMATCH($G$1,'CENEPRED DISTRITAL'!$A:$A,0),
            _xlfn.XMATCH(A1465,'CENEPRED DISTRITAL'!$B$1:$XFD$1,0)
        )&lt;&gt;"",
        "CON COBERTURA CENEPRED",
        "SIN COBERTURA CENEPRED"
    ),
    "SIN COBERTURA CENEPRED"
)</f>
        <v>SIN COBERTURA CENEPRED</v>
      </c>
      <c r="H1465" t="str" cm="1">
        <f t="array" ref="H1465">IFERROR(
    IF(
        INDEX(
            'CENEPRED DISTRITAL'!$B:$XFD,
            _xlfn.XMATCH($H$1,'CENEPRED DISTRITAL'!$A:$A,0),
            _xlfn.XMATCH(A1465,'CENEPRED DISTRITAL'!$B$1:$XFD$1,0)
        )&lt;&gt;"",
        "CON COBERTURA CENEPRED",
        "SIN COBERTURA CENEPRED"
    ),
    "SIN COBERTURA CENEPRED"
)</f>
        <v>SIN COBERTURA CENEPRED</v>
      </c>
    </row>
    <row r="1466" spans="1:8" x14ac:dyDescent="0.35">
      <c r="A1466" s="359">
        <v>160205</v>
      </c>
      <c r="B1466" t="s">
        <v>34913</v>
      </c>
      <c r="C1466">
        <v>1602</v>
      </c>
      <c r="D1466">
        <v>16</v>
      </c>
      <c r="E1466" t="str">
        <f>_xlfn.XLOOKUP(D1466,'Ubigeo Departamental'!A:A,'Ubigeo Departamental'!B:B)</f>
        <v>Loreto</v>
      </c>
      <c r="F1466" t="str" cm="1">
        <f t="array" ref="F1466">IFERROR(IF(INDEX('CENEPRED DISTRITAL'!$B:$XFD,
            _xlfn.XMATCH($F$1,'CENEPRED DISTRITAL'!$A:$A,0),
            _xlfn.XMATCH(A1466,'CENEPRED DISTRITAL'!$B$1:$XFD$1,0)
        )&lt;&gt;"",        "CON COBERTURA CENEPRED",        "SIN COBERTURA CENEPRED"    ),    "SIN COBERTURA CENEPRED")</f>
        <v>SIN COBERTURA CENEPRED</v>
      </c>
      <c r="G1466" t="str" cm="1">
        <f t="array" ref="G1466">IFERROR(
    IF(
        INDEX(
            'CENEPRED DISTRITAL'!$B:$XFD,
            _xlfn.XMATCH($G$1,'CENEPRED DISTRITAL'!$A:$A,0),
            _xlfn.XMATCH(A1466,'CENEPRED DISTRITAL'!$B$1:$XFD$1,0)
        )&lt;&gt;"",
        "CON COBERTURA CENEPRED",
        "SIN COBERTURA CENEPRED"
    ),
    "SIN COBERTURA CENEPRED"
)</f>
        <v>SIN COBERTURA CENEPRED</v>
      </c>
      <c r="H1466" t="str" cm="1">
        <f t="array" ref="H1466">IFERROR(
    IF(
        INDEX(
            'CENEPRED DISTRITAL'!$B:$XFD,
            _xlfn.XMATCH($H$1,'CENEPRED DISTRITAL'!$A:$A,0),
            _xlfn.XMATCH(A1466,'CENEPRED DISTRITAL'!$B$1:$XFD$1,0)
        )&lt;&gt;"",
        "CON COBERTURA CENEPRED",
        "SIN COBERTURA CENEPRED"
    ),
    "SIN COBERTURA CENEPRED"
)</f>
        <v>SIN COBERTURA CENEPRED</v>
      </c>
    </row>
    <row r="1467" spans="1:8" x14ac:dyDescent="0.35">
      <c r="A1467" s="359">
        <v>160206</v>
      </c>
      <c r="B1467" t="s">
        <v>34092</v>
      </c>
      <c r="C1467">
        <v>1602</v>
      </c>
      <c r="D1467">
        <v>16</v>
      </c>
      <c r="E1467" t="str">
        <f>_xlfn.XLOOKUP(D1467,'Ubigeo Departamental'!A:A,'Ubigeo Departamental'!B:B)</f>
        <v>Loreto</v>
      </c>
      <c r="F1467" t="str" cm="1">
        <f t="array" ref="F1467">IFERROR(IF(INDEX('CENEPRED DISTRITAL'!$B:$XFD,
            _xlfn.XMATCH($F$1,'CENEPRED DISTRITAL'!$A:$A,0),
            _xlfn.XMATCH(A1467,'CENEPRED DISTRITAL'!$B$1:$XFD$1,0)
        )&lt;&gt;"",        "CON COBERTURA CENEPRED",        "SIN COBERTURA CENEPRED"    ),    "SIN COBERTURA CENEPRED")</f>
        <v>SIN COBERTURA CENEPRED</v>
      </c>
      <c r="G1467" t="str" cm="1">
        <f t="array" ref="G1467">IFERROR(
    IF(
        INDEX(
            'CENEPRED DISTRITAL'!$B:$XFD,
            _xlfn.XMATCH($G$1,'CENEPRED DISTRITAL'!$A:$A,0),
            _xlfn.XMATCH(A1467,'CENEPRED DISTRITAL'!$B$1:$XFD$1,0)
        )&lt;&gt;"",
        "CON COBERTURA CENEPRED",
        "SIN COBERTURA CENEPRED"
    ),
    "SIN COBERTURA CENEPRED"
)</f>
        <v>SIN COBERTURA CENEPRED</v>
      </c>
      <c r="H1467" t="str" cm="1">
        <f t="array" ref="H1467">IFERROR(
    IF(
        INDEX(
            'CENEPRED DISTRITAL'!$B:$XFD,
            _xlfn.XMATCH($H$1,'CENEPRED DISTRITAL'!$A:$A,0),
            _xlfn.XMATCH(A1467,'CENEPRED DISTRITAL'!$B$1:$XFD$1,0)
        )&lt;&gt;"",
        "CON COBERTURA CENEPRED",
        "SIN COBERTURA CENEPRED"
    ),
    "SIN COBERTURA CENEPRED"
)</f>
        <v>SIN COBERTURA CENEPRED</v>
      </c>
    </row>
    <row r="1468" spans="1:8" x14ac:dyDescent="0.35">
      <c r="A1468" s="359">
        <v>160210</v>
      </c>
      <c r="B1468" t="s">
        <v>31609</v>
      </c>
      <c r="C1468">
        <v>1602</v>
      </c>
      <c r="D1468">
        <v>16</v>
      </c>
      <c r="E1468" t="str">
        <f>_xlfn.XLOOKUP(D1468,'Ubigeo Departamental'!A:A,'Ubigeo Departamental'!B:B)</f>
        <v>Loreto</v>
      </c>
      <c r="F1468" t="str" cm="1">
        <f t="array" ref="F1468">IFERROR(IF(INDEX('CENEPRED DISTRITAL'!$B:$XFD,
            _xlfn.XMATCH($F$1,'CENEPRED DISTRITAL'!$A:$A,0),
            _xlfn.XMATCH(A1468,'CENEPRED DISTRITAL'!$B$1:$XFD$1,0)
        )&lt;&gt;"",        "CON COBERTURA CENEPRED",        "SIN COBERTURA CENEPRED"    ),    "SIN COBERTURA CENEPRED")</f>
        <v>SIN COBERTURA CENEPRED</v>
      </c>
      <c r="G1468" t="str" cm="1">
        <f t="array" ref="G1468">IFERROR(
    IF(
        INDEX(
            'CENEPRED DISTRITAL'!$B:$XFD,
            _xlfn.XMATCH($G$1,'CENEPRED DISTRITAL'!$A:$A,0),
            _xlfn.XMATCH(A1468,'CENEPRED DISTRITAL'!$B$1:$XFD$1,0)
        )&lt;&gt;"",
        "CON COBERTURA CENEPRED",
        "SIN COBERTURA CENEPRED"
    ),
    "SIN COBERTURA CENEPRED"
)</f>
        <v>SIN COBERTURA CENEPRED</v>
      </c>
      <c r="H1468" t="str" cm="1">
        <f t="array" ref="H1468">IFERROR(
    IF(
        INDEX(
            'CENEPRED DISTRITAL'!$B:$XFD,
            _xlfn.XMATCH($H$1,'CENEPRED DISTRITAL'!$A:$A,0),
            _xlfn.XMATCH(A1468,'CENEPRED DISTRITAL'!$B$1:$XFD$1,0)
        )&lt;&gt;"",
        "CON COBERTURA CENEPRED",
        "SIN COBERTURA CENEPRED"
    ),
    "SIN COBERTURA CENEPRED"
)</f>
        <v>SIN COBERTURA CENEPRED</v>
      </c>
    </row>
    <row r="1469" spans="1:8" x14ac:dyDescent="0.35">
      <c r="A1469" s="359">
        <v>160211</v>
      </c>
      <c r="B1469" t="s">
        <v>37034</v>
      </c>
      <c r="C1469">
        <v>1602</v>
      </c>
      <c r="D1469">
        <v>16</v>
      </c>
      <c r="E1469" t="str">
        <f>_xlfn.XLOOKUP(D1469,'Ubigeo Departamental'!A:A,'Ubigeo Departamental'!B:B)</f>
        <v>Loreto</v>
      </c>
      <c r="F1469" t="str" cm="1">
        <f t="array" ref="F1469">IFERROR(IF(INDEX('CENEPRED DISTRITAL'!$B:$XFD,
            _xlfn.XMATCH($F$1,'CENEPRED DISTRITAL'!$A:$A,0),
            _xlfn.XMATCH(A1469,'CENEPRED DISTRITAL'!$B$1:$XFD$1,0)
        )&lt;&gt;"",        "CON COBERTURA CENEPRED",        "SIN COBERTURA CENEPRED"    ),    "SIN COBERTURA CENEPRED")</f>
        <v>SIN COBERTURA CENEPRED</v>
      </c>
      <c r="G1469" t="str" cm="1">
        <f t="array" ref="G1469">IFERROR(
    IF(
        INDEX(
            'CENEPRED DISTRITAL'!$B:$XFD,
            _xlfn.XMATCH($G$1,'CENEPRED DISTRITAL'!$A:$A,0),
            _xlfn.XMATCH(A1469,'CENEPRED DISTRITAL'!$B$1:$XFD$1,0)
        )&lt;&gt;"",
        "CON COBERTURA CENEPRED",
        "SIN COBERTURA CENEPRED"
    ),
    "SIN COBERTURA CENEPRED"
)</f>
        <v>SIN COBERTURA CENEPRED</v>
      </c>
      <c r="H1469" t="str" cm="1">
        <f t="array" ref="H1469">IFERROR(
    IF(
        INDEX(
            'CENEPRED DISTRITAL'!$B:$XFD,
            _xlfn.XMATCH($H$1,'CENEPRED DISTRITAL'!$A:$A,0),
            _xlfn.XMATCH(A1469,'CENEPRED DISTRITAL'!$B$1:$XFD$1,0)
        )&lt;&gt;"",
        "CON COBERTURA CENEPRED",
        "SIN COBERTURA CENEPRED"
    ),
    "SIN COBERTURA CENEPRED"
)</f>
        <v>SIN COBERTURA CENEPRED</v>
      </c>
    </row>
    <row r="1470" spans="1:8" x14ac:dyDescent="0.35">
      <c r="A1470" s="359">
        <v>160301</v>
      </c>
      <c r="B1470" t="s">
        <v>34511</v>
      </c>
      <c r="C1470">
        <v>1603</v>
      </c>
      <c r="D1470">
        <v>16</v>
      </c>
      <c r="E1470" t="str">
        <f>_xlfn.XLOOKUP(D1470,'Ubigeo Departamental'!A:A,'Ubigeo Departamental'!B:B)</f>
        <v>Loreto</v>
      </c>
      <c r="F1470" t="str" cm="1">
        <f t="array" ref="F1470">IFERROR(IF(INDEX('CENEPRED DISTRITAL'!$B:$XFD,
            _xlfn.XMATCH($F$1,'CENEPRED DISTRITAL'!$A:$A,0),
            _xlfn.XMATCH(A1470,'CENEPRED DISTRITAL'!$B$1:$XFD$1,0)
        )&lt;&gt;"",        "CON COBERTURA CENEPRED",        "SIN COBERTURA CENEPRED"    ),    "SIN COBERTURA CENEPRED")</f>
        <v>SIN COBERTURA CENEPRED</v>
      </c>
      <c r="G1470" t="str" cm="1">
        <f t="array" ref="G1470">IFERROR(
    IF(
        INDEX(
            'CENEPRED DISTRITAL'!$B:$XFD,
            _xlfn.XMATCH($G$1,'CENEPRED DISTRITAL'!$A:$A,0),
            _xlfn.XMATCH(A1470,'CENEPRED DISTRITAL'!$B$1:$XFD$1,0)
        )&lt;&gt;"",
        "CON COBERTURA CENEPRED",
        "SIN COBERTURA CENEPRED"
    ),
    "SIN COBERTURA CENEPRED"
)</f>
        <v>SIN COBERTURA CENEPRED</v>
      </c>
      <c r="H1470" t="str" cm="1">
        <f t="array" ref="H1470">IFERROR(
    IF(
        INDEX(
            'CENEPRED DISTRITAL'!$B:$XFD,
            _xlfn.XMATCH($H$1,'CENEPRED DISTRITAL'!$A:$A,0),
            _xlfn.XMATCH(A1470,'CENEPRED DISTRITAL'!$B$1:$XFD$1,0)
        )&lt;&gt;"",
        "CON COBERTURA CENEPRED",
        "SIN COBERTURA CENEPRED"
    ),
    "SIN COBERTURA CENEPRED"
)</f>
        <v>SIN COBERTURA CENEPRED</v>
      </c>
    </row>
    <row r="1471" spans="1:8" x14ac:dyDescent="0.35">
      <c r="A1471" s="359">
        <v>160302</v>
      </c>
      <c r="B1471" t="s">
        <v>34531</v>
      </c>
      <c r="C1471">
        <v>1603</v>
      </c>
      <c r="D1471">
        <v>16</v>
      </c>
      <c r="E1471" t="str">
        <f>_xlfn.XLOOKUP(D1471,'Ubigeo Departamental'!A:A,'Ubigeo Departamental'!B:B)</f>
        <v>Loreto</v>
      </c>
      <c r="F1471" t="str" cm="1">
        <f t="array" ref="F1471">IFERROR(IF(INDEX('CENEPRED DISTRITAL'!$B:$XFD,
            _xlfn.XMATCH($F$1,'CENEPRED DISTRITAL'!$A:$A,0),
            _xlfn.XMATCH(A1471,'CENEPRED DISTRITAL'!$B$1:$XFD$1,0)
        )&lt;&gt;"",        "CON COBERTURA CENEPRED",        "SIN COBERTURA CENEPRED"    ),    "SIN COBERTURA CENEPRED")</f>
        <v>SIN COBERTURA CENEPRED</v>
      </c>
      <c r="G1471" t="str" cm="1">
        <f t="array" ref="G1471">IFERROR(
    IF(
        INDEX(
            'CENEPRED DISTRITAL'!$B:$XFD,
            _xlfn.XMATCH($G$1,'CENEPRED DISTRITAL'!$A:$A,0),
            _xlfn.XMATCH(A1471,'CENEPRED DISTRITAL'!$B$1:$XFD$1,0)
        )&lt;&gt;"",
        "CON COBERTURA CENEPRED",
        "SIN COBERTURA CENEPRED"
    ),
    "SIN COBERTURA CENEPRED"
)</f>
        <v>SIN COBERTURA CENEPRED</v>
      </c>
      <c r="H1471" t="str" cm="1">
        <f t="array" ref="H1471">IFERROR(
    IF(
        INDEX(
            'CENEPRED DISTRITAL'!$B:$XFD,
            _xlfn.XMATCH($H$1,'CENEPRED DISTRITAL'!$A:$A,0),
            _xlfn.XMATCH(A1471,'CENEPRED DISTRITAL'!$B$1:$XFD$1,0)
        )&lt;&gt;"",
        "CON COBERTURA CENEPRED",
        "SIN COBERTURA CENEPRED"
    ),
    "SIN COBERTURA CENEPRED"
)</f>
        <v>SIN COBERTURA CENEPRED</v>
      </c>
    </row>
    <row r="1472" spans="1:8" x14ac:dyDescent="0.35">
      <c r="A1472" s="359">
        <v>160303</v>
      </c>
      <c r="B1472" t="s">
        <v>34361</v>
      </c>
      <c r="C1472">
        <v>1603</v>
      </c>
      <c r="D1472">
        <v>16</v>
      </c>
      <c r="E1472" t="str">
        <f>_xlfn.XLOOKUP(D1472,'Ubigeo Departamental'!A:A,'Ubigeo Departamental'!B:B)</f>
        <v>Loreto</v>
      </c>
      <c r="F1472" t="str" cm="1">
        <f t="array" ref="F1472">IFERROR(IF(INDEX('CENEPRED DISTRITAL'!$B:$XFD,
            _xlfn.XMATCH($F$1,'CENEPRED DISTRITAL'!$A:$A,0),
            _xlfn.XMATCH(A1472,'CENEPRED DISTRITAL'!$B$1:$XFD$1,0)
        )&lt;&gt;"",        "CON COBERTURA CENEPRED",        "SIN COBERTURA CENEPRED"    ),    "SIN COBERTURA CENEPRED")</f>
        <v>SIN COBERTURA CENEPRED</v>
      </c>
      <c r="G1472" t="str" cm="1">
        <f t="array" ref="G1472">IFERROR(
    IF(
        INDEX(
            'CENEPRED DISTRITAL'!$B:$XFD,
            _xlfn.XMATCH($G$1,'CENEPRED DISTRITAL'!$A:$A,0),
            _xlfn.XMATCH(A1472,'CENEPRED DISTRITAL'!$B$1:$XFD$1,0)
        )&lt;&gt;"",
        "CON COBERTURA CENEPRED",
        "SIN COBERTURA CENEPRED"
    ),
    "SIN COBERTURA CENEPRED"
)</f>
        <v>SIN COBERTURA CENEPRED</v>
      </c>
      <c r="H1472" t="str" cm="1">
        <f t="array" ref="H1472">IFERROR(
    IF(
        INDEX(
            'CENEPRED DISTRITAL'!$B:$XFD,
            _xlfn.XMATCH($H$1,'CENEPRED DISTRITAL'!$A:$A,0),
            _xlfn.XMATCH(A1472,'CENEPRED DISTRITAL'!$B$1:$XFD$1,0)
        )&lt;&gt;"",
        "CON COBERTURA CENEPRED",
        "SIN COBERTURA CENEPRED"
    ),
    "SIN COBERTURA CENEPRED"
)</f>
        <v>SIN COBERTURA CENEPRED</v>
      </c>
    </row>
    <row r="1473" spans="1:8" x14ac:dyDescent="0.35">
      <c r="A1473" s="359">
        <v>160304</v>
      </c>
      <c r="B1473" t="s">
        <v>34512</v>
      </c>
      <c r="C1473">
        <v>1603</v>
      </c>
      <c r="D1473">
        <v>16</v>
      </c>
      <c r="E1473" t="str">
        <f>_xlfn.XLOOKUP(D1473,'Ubigeo Departamental'!A:A,'Ubigeo Departamental'!B:B)</f>
        <v>Loreto</v>
      </c>
      <c r="F1473" t="str" cm="1">
        <f t="array" ref="F1473">IFERROR(IF(INDEX('CENEPRED DISTRITAL'!$B:$XFD,
            _xlfn.XMATCH($F$1,'CENEPRED DISTRITAL'!$A:$A,0),
            _xlfn.XMATCH(A1473,'CENEPRED DISTRITAL'!$B$1:$XFD$1,0)
        )&lt;&gt;"",        "CON COBERTURA CENEPRED",        "SIN COBERTURA CENEPRED"    ),    "SIN COBERTURA CENEPRED")</f>
        <v>SIN COBERTURA CENEPRED</v>
      </c>
      <c r="G1473" t="str" cm="1">
        <f t="array" ref="G1473">IFERROR(
    IF(
        INDEX(
            'CENEPRED DISTRITAL'!$B:$XFD,
            _xlfn.XMATCH($G$1,'CENEPRED DISTRITAL'!$A:$A,0),
            _xlfn.XMATCH(A1473,'CENEPRED DISTRITAL'!$B$1:$XFD$1,0)
        )&lt;&gt;"",
        "CON COBERTURA CENEPRED",
        "SIN COBERTURA CENEPRED"
    ),
    "SIN COBERTURA CENEPRED"
)</f>
        <v>SIN COBERTURA CENEPRED</v>
      </c>
      <c r="H1473" t="str" cm="1">
        <f t="array" ref="H1473">IFERROR(
    IF(
        INDEX(
            'CENEPRED DISTRITAL'!$B:$XFD,
            _xlfn.XMATCH($H$1,'CENEPRED DISTRITAL'!$A:$A,0),
            _xlfn.XMATCH(A1473,'CENEPRED DISTRITAL'!$B$1:$XFD$1,0)
        )&lt;&gt;"",
        "CON COBERTURA CENEPRED",
        "SIN COBERTURA CENEPRED"
    ),
    "SIN COBERTURA CENEPRED"
)</f>
        <v>SIN COBERTURA CENEPRED</v>
      </c>
    </row>
    <row r="1474" spans="1:8" x14ac:dyDescent="0.35">
      <c r="A1474" s="359">
        <v>160305</v>
      </c>
      <c r="B1474" t="s">
        <v>34774</v>
      </c>
      <c r="C1474">
        <v>1603</v>
      </c>
      <c r="D1474">
        <v>16</v>
      </c>
      <c r="E1474" t="str">
        <f>_xlfn.XLOOKUP(D1474,'Ubigeo Departamental'!A:A,'Ubigeo Departamental'!B:B)</f>
        <v>Loreto</v>
      </c>
      <c r="F1474" t="str" cm="1">
        <f t="array" ref="F1474">IFERROR(IF(INDEX('CENEPRED DISTRITAL'!$B:$XFD,
            _xlfn.XMATCH($F$1,'CENEPRED DISTRITAL'!$A:$A,0),
            _xlfn.XMATCH(A1474,'CENEPRED DISTRITAL'!$B$1:$XFD$1,0)
        )&lt;&gt;"",        "CON COBERTURA CENEPRED",        "SIN COBERTURA CENEPRED"    ),    "SIN COBERTURA CENEPRED")</f>
        <v>SIN COBERTURA CENEPRED</v>
      </c>
      <c r="G1474" t="str" cm="1">
        <f t="array" ref="G1474">IFERROR(
    IF(
        INDEX(
            'CENEPRED DISTRITAL'!$B:$XFD,
            _xlfn.XMATCH($G$1,'CENEPRED DISTRITAL'!$A:$A,0),
            _xlfn.XMATCH(A1474,'CENEPRED DISTRITAL'!$B$1:$XFD$1,0)
        )&lt;&gt;"",
        "CON COBERTURA CENEPRED",
        "SIN COBERTURA CENEPRED"
    ),
    "SIN COBERTURA CENEPRED"
)</f>
        <v>SIN COBERTURA CENEPRED</v>
      </c>
      <c r="H1474" t="str" cm="1">
        <f t="array" ref="H1474">IFERROR(
    IF(
        INDEX(
            'CENEPRED DISTRITAL'!$B:$XFD,
            _xlfn.XMATCH($H$1,'CENEPRED DISTRITAL'!$A:$A,0),
            _xlfn.XMATCH(A1474,'CENEPRED DISTRITAL'!$B$1:$XFD$1,0)
        )&lt;&gt;"",
        "CON COBERTURA CENEPRED",
        "SIN COBERTURA CENEPRED"
    ),
    "SIN COBERTURA CENEPRED"
)</f>
        <v>SIN COBERTURA CENEPRED</v>
      </c>
    </row>
    <row r="1475" spans="1:8" x14ac:dyDescent="0.35">
      <c r="A1475" s="359">
        <v>160401</v>
      </c>
      <c r="B1475" t="s">
        <v>37035</v>
      </c>
      <c r="C1475">
        <v>1604</v>
      </c>
      <c r="D1475">
        <v>16</v>
      </c>
      <c r="E1475" t="str">
        <f>_xlfn.XLOOKUP(D1475,'Ubigeo Departamental'!A:A,'Ubigeo Departamental'!B:B)</f>
        <v>Loreto</v>
      </c>
      <c r="F1475" t="str" cm="1">
        <f t="array" ref="F1475">IFERROR(IF(INDEX('CENEPRED DISTRITAL'!$B:$XFD,
            _xlfn.XMATCH($F$1,'CENEPRED DISTRITAL'!$A:$A,0),
            _xlfn.XMATCH(A1475,'CENEPRED DISTRITAL'!$B$1:$XFD$1,0)
        )&lt;&gt;"",        "CON COBERTURA CENEPRED",        "SIN COBERTURA CENEPRED"    ),    "SIN COBERTURA CENEPRED")</f>
        <v>SIN COBERTURA CENEPRED</v>
      </c>
      <c r="G1475" t="str" cm="1">
        <f t="array" ref="G1475">IFERROR(
    IF(
        INDEX(
            'CENEPRED DISTRITAL'!$B:$XFD,
            _xlfn.XMATCH($G$1,'CENEPRED DISTRITAL'!$A:$A,0),
            _xlfn.XMATCH(A1475,'CENEPRED DISTRITAL'!$B$1:$XFD$1,0)
        )&lt;&gt;"",
        "CON COBERTURA CENEPRED",
        "SIN COBERTURA CENEPRED"
    ),
    "SIN COBERTURA CENEPRED"
)</f>
        <v>SIN COBERTURA CENEPRED</v>
      </c>
      <c r="H1475" t="str" cm="1">
        <f t="array" ref="H1475">IFERROR(
    IF(
        INDEX(
            'CENEPRED DISTRITAL'!$B:$XFD,
            _xlfn.XMATCH($H$1,'CENEPRED DISTRITAL'!$A:$A,0),
            _xlfn.XMATCH(A1475,'CENEPRED DISTRITAL'!$B$1:$XFD$1,0)
        )&lt;&gt;"",
        "CON COBERTURA CENEPRED",
        "SIN COBERTURA CENEPRED"
    ),
    "SIN COBERTURA CENEPRED"
)</f>
        <v>SIN COBERTURA CENEPRED</v>
      </c>
    </row>
    <row r="1476" spans="1:8" x14ac:dyDescent="0.35">
      <c r="A1476" s="359">
        <v>160402</v>
      </c>
      <c r="B1476" t="s">
        <v>34532</v>
      </c>
      <c r="C1476">
        <v>1604</v>
      </c>
      <c r="D1476">
        <v>16</v>
      </c>
      <c r="E1476" t="str">
        <f>_xlfn.XLOOKUP(D1476,'Ubigeo Departamental'!A:A,'Ubigeo Departamental'!B:B)</f>
        <v>Loreto</v>
      </c>
      <c r="F1476" t="str" cm="1">
        <f t="array" ref="F1476">IFERROR(IF(INDEX('CENEPRED DISTRITAL'!$B:$XFD,
            _xlfn.XMATCH($F$1,'CENEPRED DISTRITAL'!$A:$A,0),
            _xlfn.XMATCH(A1476,'CENEPRED DISTRITAL'!$B$1:$XFD$1,0)
        )&lt;&gt;"",        "CON COBERTURA CENEPRED",        "SIN COBERTURA CENEPRED"    ),    "SIN COBERTURA CENEPRED")</f>
        <v>SIN COBERTURA CENEPRED</v>
      </c>
      <c r="G1476" t="str" cm="1">
        <f t="array" ref="G1476">IFERROR(
    IF(
        INDEX(
            'CENEPRED DISTRITAL'!$B:$XFD,
            _xlfn.XMATCH($G$1,'CENEPRED DISTRITAL'!$A:$A,0),
            _xlfn.XMATCH(A1476,'CENEPRED DISTRITAL'!$B$1:$XFD$1,0)
        )&lt;&gt;"",
        "CON COBERTURA CENEPRED",
        "SIN COBERTURA CENEPRED"
    ),
    "SIN COBERTURA CENEPRED"
)</f>
        <v>SIN COBERTURA CENEPRED</v>
      </c>
      <c r="H1476" t="str" cm="1">
        <f t="array" ref="H1476">IFERROR(
    IF(
        INDEX(
            'CENEPRED DISTRITAL'!$B:$XFD,
            _xlfn.XMATCH($H$1,'CENEPRED DISTRITAL'!$A:$A,0),
            _xlfn.XMATCH(A1476,'CENEPRED DISTRITAL'!$B$1:$XFD$1,0)
        )&lt;&gt;"",
        "CON COBERTURA CENEPRED",
        "SIN COBERTURA CENEPRED"
    ),
    "SIN COBERTURA CENEPRED"
)</f>
        <v>SIN COBERTURA CENEPRED</v>
      </c>
    </row>
    <row r="1477" spans="1:8" x14ac:dyDescent="0.35">
      <c r="A1477" s="359">
        <v>160403</v>
      </c>
      <c r="B1477" t="s">
        <v>34533</v>
      </c>
      <c r="C1477">
        <v>1604</v>
      </c>
      <c r="D1477">
        <v>16</v>
      </c>
      <c r="E1477" t="str">
        <f>_xlfn.XLOOKUP(D1477,'Ubigeo Departamental'!A:A,'Ubigeo Departamental'!B:B)</f>
        <v>Loreto</v>
      </c>
      <c r="F1477" t="str" cm="1">
        <f t="array" ref="F1477">IFERROR(IF(INDEX('CENEPRED DISTRITAL'!$B:$XFD,
            _xlfn.XMATCH($F$1,'CENEPRED DISTRITAL'!$A:$A,0),
            _xlfn.XMATCH(A1477,'CENEPRED DISTRITAL'!$B$1:$XFD$1,0)
        )&lt;&gt;"",        "CON COBERTURA CENEPRED",        "SIN COBERTURA CENEPRED"    ),    "SIN COBERTURA CENEPRED")</f>
        <v>SIN COBERTURA CENEPRED</v>
      </c>
      <c r="G1477" t="str" cm="1">
        <f t="array" ref="G1477">IFERROR(
    IF(
        INDEX(
            'CENEPRED DISTRITAL'!$B:$XFD,
            _xlfn.XMATCH($G$1,'CENEPRED DISTRITAL'!$A:$A,0),
            _xlfn.XMATCH(A1477,'CENEPRED DISTRITAL'!$B$1:$XFD$1,0)
        )&lt;&gt;"",
        "CON COBERTURA CENEPRED",
        "SIN COBERTURA CENEPRED"
    ),
    "SIN COBERTURA CENEPRED"
)</f>
        <v>SIN COBERTURA CENEPRED</v>
      </c>
      <c r="H1477" t="str" cm="1">
        <f t="array" ref="H1477">IFERROR(
    IF(
        INDEX(
            'CENEPRED DISTRITAL'!$B:$XFD,
            _xlfn.XMATCH($H$1,'CENEPRED DISTRITAL'!$A:$A,0),
            _xlfn.XMATCH(A1477,'CENEPRED DISTRITAL'!$B$1:$XFD$1,0)
        )&lt;&gt;"",
        "CON COBERTURA CENEPRED",
        "SIN COBERTURA CENEPRED"
    ),
    "SIN COBERTURA CENEPRED"
)</f>
        <v>SIN COBERTURA CENEPRED</v>
      </c>
    </row>
    <row r="1478" spans="1:8" x14ac:dyDescent="0.35">
      <c r="A1478" s="359">
        <v>160404</v>
      </c>
      <c r="B1478" t="s">
        <v>31607</v>
      </c>
      <c r="C1478">
        <v>1604</v>
      </c>
      <c r="D1478">
        <v>16</v>
      </c>
      <c r="E1478" t="str">
        <f>_xlfn.XLOOKUP(D1478,'Ubigeo Departamental'!A:A,'Ubigeo Departamental'!B:B)</f>
        <v>Loreto</v>
      </c>
      <c r="F1478" t="str" cm="1">
        <f t="array" ref="F1478">IFERROR(IF(INDEX('CENEPRED DISTRITAL'!$B:$XFD,
            _xlfn.XMATCH($F$1,'CENEPRED DISTRITAL'!$A:$A,0),
            _xlfn.XMATCH(A1478,'CENEPRED DISTRITAL'!$B$1:$XFD$1,0)
        )&lt;&gt;"",        "CON COBERTURA CENEPRED",        "SIN COBERTURA CENEPRED"    ),    "SIN COBERTURA CENEPRED")</f>
        <v>SIN COBERTURA CENEPRED</v>
      </c>
      <c r="G1478" t="str" cm="1">
        <f t="array" ref="G1478">IFERROR(
    IF(
        INDEX(
            'CENEPRED DISTRITAL'!$B:$XFD,
            _xlfn.XMATCH($G$1,'CENEPRED DISTRITAL'!$A:$A,0),
            _xlfn.XMATCH(A1478,'CENEPRED DISTRITAL'!$B$1:$XFD$1,0)
        )&lt;&gt;"",
        "CON COBERTURA CENEPRED",
        "SIN COBERTURA CENEPRED"
    ),
    "SIN COBERTURA CENEPRED"
)</f>
        <v>SIN COBERTURA CENEPRED</v>
      </c>
      <c r="H1478" t="str" cm="1">
        <f t="array" ref="H1478">IFERROR(
    IF(
        INDEX(
            'CENEPRED DISTRITAL'!$B:$XFD,
            _xlfn.XMATCH($H$1,'CENEPRED DISTRITAL'!$A:$A,0),
            _xlfn.XMATCH(A1478,'CENEPRED DISTRITAL'!$B$1:$XFD$1,0)
        )&lt;&gt;"",
        "CON COBERTURA CENEPRED",
        "SIN COBERTURA CENEPRED"
    ),
    "SIN COBERTURA CENEPRED"
)</f>
        <v>SIN COBERTURA CENEPRED</v>
      </c>
    </row>
    <row r="1479" spans="1:8" x14ac:dyDescent="0.35">
      <c r="A1479" s="359">
        <v>160501</v>
      </c>
      <c r="B1479" t="s">
        <v>34258</v>
      </c>
      <c r="C1479">
        <v>1605</v>
      </c>
      <c r="D1479">
        <v>16</v>
      </c>
      <c r="E1479" t="str">
        <f>_xlfn.XLOOKUP(D1479,'Ubigeo Departamental'!A:A,'Ubigeo Departamental'!B:B)</f>
        <v>Loreto</v>
      </c>
      <c r="F1479" t="str" cm="1">
        <f t="array" ref="F1479">IFERROR(IF(INDEX('CENEPRED DISTRITAL'!$B:$XFD,
            _xlfn.XMATCH($F$1,'CENEPRED DISTRITAL'!$A:$A,0),
            _xlfn.XMATCH(A1479,'CENEPRED DISTRITAL'!$B$1:$XFD$1,0)
        )&lt;&gt;"",        "CON COBERTURA CENEPRED",        "SIN COBERTURA CENEPRED"    ),    "SIN COBERTURA CENEPRED")</f>
        <v>SIN COBERTURA CENEPRED</v>
      </c>
      <c r="G1479" t="str" cm="1">
        <f t="array" ref="G1479">IFERROR(
    IF(
        INDEX(
            'CENEPRED DISTRITAL'!$B:$XFD,
            _xlfn.XMATCH($G$1,'CENEPRED DISTRITAL'!$A:$A,0),
            _xlfn.XMATCH(A1479,'CENEPRED DISTRITAL'!$B$1:$XFD$1,0)
        )&lt;&gt;"",
        "CON COBERTURA CENEPRED",
        "SIN COBERTURA CENEPRED"
    ),
    "SIN COBERTURA CENEPRED"
)</f>
        <v>SIN COBERTURA CENEPRED</v>
      </c>
      <c r="H1479" t="str" cm="1">
        <f t="array" ref="H1479">IFERROR(
    IF(
        INDEX(
            'CENEPRED DISTRITAL'!$B:$XFD,
            _xlfn.XMATCH($H$1,'CENEPRED DISTRITAL'!$A:$A,0),
            _xlfn.XMATCH(A1479,'CENEPRED DISTRITAL'!$B$1:$XFD$1,0)
        )&lt;&gt;"",
        "CON COBERTURA CENEPRED",
        "SIN COBERTURA CENEPRED"
    ),
    "SIN COBERTURA CENEPRED"
)</f>
        <v>SIN COBERTURA CENEPRED</v>
      </c>
    </row>
    <row r="1480" spans="1:8" x14ac:dyDescent="0.35">
      <c r="A1480" s="359">
        <v>160502</v>
      </c>
      <c r="B1480" t="s">
        <v>34914</v>
      </c>
      <c r="C1480">
        <v>1605</v>
      </c>
      <c r="D1480">
        <v>16</v>
      </c>
      <c r="E1480" t="str">
        <f>_xlfn.XLOOKUP(D1480,'Ubigeo Departamental'!A:A,'Ubigeo Departamental'!B:B)</f>
        <v>Loreto</v>
      </c>
      <c r="F1480" t="str" cm="1">
        <f t="array" ref="F1480">IFERROR(IF(INDEX('CENEPRED DISTRITAL'!$B:$XFD,
            _xlfn.XMATCH($F$1,'CENEPRED DISTRITAL'!$A:$A,0),
            _xlfn.XMATCH(A1480,'CENEPRED DISTRITAL'!$B$1:$XFD$1,0)
        )&lt;&gt;"",        "CON COBERTURA CENEPRED",        "SIN COBERTURA CENEPRED"    ),    "SIN COBERTURA CENEPRED")</f>
        <v>SIN COBERTURA CENEPRED</v>
      </c>
      <c r="G1480" t="str" cm="1">
        <f t="array" ref="G1480">IFERROR(
    IF(
        INDEX(
            'CENEPRED DISTRITAL'!$B:$XFD,
            _xlfn.XMATCH($G$1,'CENEPRED DISTRITAL'!$A:$A,0),
            _xlfn.XMATCH(A1480,'CENEPRED DISTRITAL'!$B$1:$XFD$1,0)
        )&lt;&gt;"",
        "CON COBERTURA CENEPRED",
        "SIN COBERTURA CENEPRED"
    ),
    "SIN COBERTURA CENEPRED"
)</f>
        <v>SIN COBERTURA CENEPRED</v>
      </c>
      <c r="H1480" t="str" cm="1">
        <f t="array" ref="H1480">IFERROR(
    IF(
        INDEX(
            'CENEPRED DISTRITAL'!$B:$XFD,
            _xlfn.XMATCH($H$1,'CENEPRED DISTRITAL'!$A:$A,0),
            _xlfn.XMATCH(A1480,'CENEPRED DISTRITAL'!$B$1:$XFD$1,0)
        )&lt;&gt;"",
        "CON COBERTURA CENEPRED",
        "SIN COBERTURA CENEPRED"
    ),
    "SIN COBERTURA CENEPRED"
)</f>
        <v>SIN COBERTURA CENEPRED</v>
      </c>
    </row>
    <row r="1481" spans="1:8" x14ac:dyDescent="0.35">
      <c r="A1481" s="359">
        <v>160503</v>
      </c>
      <c r="B1481" t="s">
        <v>34775</v>
      </c>
      <c r="C1481">
        <v>1605</v>
      </c>
      <c r="D1481">
        <v>16</v>
      </c>
      <c r="E1481" t="str">
        <f>_xlfn.XLOOKUP(D1481,'Ubigeo Departamental'!A:A,'Ubigeo Departamental'!B:B)</f>
        <v>Loreto</v>
      </c>
      <c r="F1481" t="str" cm="1">
        <f t="array" ref="F1481">IFERROR(IF(INDEX('CENEPRED DISTRITAL'!$B:$XFD,
            _xlfn.XMATCH($F$1,'CENEPRED DISTRITAL'!$A:$A,0),
            _xlfn.XMATCH(A1481,'CENEPRED DISTRITAL'!$B$1:$XFD$1,0)
        )&lt;&gt;"",        "CON COBERTURA CENEPRED",        "SIN COBERTURA CENEPRED"    ),    "SIN COBERTURA CENEPRED")</f>
        <v>SIN COBERTURA CENEPRED</v>
      </c>
      <c r="G1481" t="str" cm="1">
        <f t="array" ref="G1481">IFERROR(
    IF(
        INDEX(
            'CENEPRED DISTRITAL'!$B:$XFD,
            _xlfn.XMATCH($G$1,'CENEPRED DISTRITAL'!$A:$A,0),
            _xlfn.XMATCH(A1481,'CENEPRED DISTRITAL'!$B$1:$XFD$1,0)
        )&lt;&gt;"",
        "CON COBERTURA CENEPRED",
        "SIN COBERTURA CENEPRED"
    ),
    "SIN COBERTURA CENEPRED"
)</f>
        <v>SIN COBERTURA CENEPRED</v>
      </c>
      <c r="H1481" t="str" cm="1">
        <f t="array" ref="H1481">IFERROR(
    IF(
        INDEX(
            'CENEPRED DISTRITAL'!$B:$XFD,
            _xlfn.XMATCH($H$1,'CENEPRED DISTRITAL'!$A:$A,0),
            _xlfn.XMATCH(A1481,'CENEPRED DISTRITAL'!$B$1:$XFD$1,0)
        )&lt;&gt;"",
        "CON COBERTURA CENEPRED",
        "SIN COBERTURA CENEPRED"
    ),
    "SIN COBERTURA CENEPRED"
)</f>
        <v>SIN COBERTURA CENEPRED</v>
      </c>
    </row>
    <row r="1482" spans="1:8" x14ac:dyDescent="0.35">
      <c r="A1482" s="359">
        <v>160504</v>
      </c>
      <c r="B1482" t="s">
        <v>37036</v>
      </c>
      <c r="C1482">
        <v>1605</v>
      </c>
      <c r="D1482">
        <v>16</v>
      </c>
      <c r="E1482" t="str">
        <f>_xlfn.XLOOKUP(D1482,'Ubigeo Departamental'!A:A,'Ubigeo Departamental'!B:B)</f>
        <v>Loreto</v>
      </c>
      <c r="F1482" t="str" cm="1">
        <f t="array" ref="F1482">IFERROR(IF(INDEX('CENEPRED DISTRITAL'!$B:$XFD,
            _xlfn.XMATCH($F$1,'CENEPRED DISTRITAL'!$A:$A,0),
            _xlfn.XMATCH(A1482,'CENEPRED DISTRITAL'!$B$1:$XFD$1,0)
        )&lt;&gt;"",        "CON COBERTURA CENEPRED",        "SIN COBERTURA CENEPRED"    ),    "SIN COBERTURA CENEPRED")</f>
        <v>SIN COBERTURA CENEPRED</v>
      </c>
      <c r="G1482" t="str" cm="1">
        <f t="array" ref="G1482">IFERROR(
    IF(
        INDEX(
            'CENEPRED DISTRITAL'!$B:$XFD,
            _xlfn.XMATCH($G$1,'CENEPRED DISTRITAL'!$A:$A,0),
            _xlfn.XMATCH(A1482,'CENEPRED DISTRITAL'!$B$1:$XFD$1,0)
        )&lt;&gt;"",
        "CON COBERTURA CENEPRED",
        "SIN COBERTURA CENEPRED"
    ),
    "SIN COBERTURA CENEPRED"
)</f>
        <v>SIN COBERTURA CENEPRED</v>
      </c>
      <c r="H1482" t="str" cm="1">
        <f t="array" ref="H1482">IFERROR(
    IF(
        INDEX(
            'CENEPRED DISTRITAL'!$B:$XFD,
            _xlfn.XMATCH($H$1,'CENEPRED DISTRITAL'!$A:$A,0),
            _xlfn.XMATCH(A1482,'CENEPRED DISTRITAL'!$B$1:$XFD$1,0)
        )&lt;&gt;"",
        "CON COBERTURA CENEPRED",
        "SIN COBERTURA CENEPRED"
    ),
    "SIN COBERTURA CENEPRED"
)</f>
        <v>SIN COBERTURA CENEPRED</v>
      </c>
    </row>
    <row r="1483" spans="1:8" x14ac:dyDescent="0.35">
      <c r="A1483" s="359">
        <v>160505</v>
      </c>
      <c r="B1483" t="s">
        <v>34362</v>
      </c>
      <c r="C1483">
        <v>1605</v>
      </c>
      <c r="D1483">
        <v>16</v>
      </c>
      <c r="E1483" t="str">
        <f>_xlfn.XLOOKUP(D1483,'Ubigeo Departamental'!A:A,'Ubigeo Departamental'!B:B)</f>
        <v>Loreto</v>
      </c>
      <c r="F1483" t="str" cm="1">
        <f t="array" ref="F1483">IFERROR(IF(INDEX('CENEPRED DISTRITAL'!$B:$XFD,
            _xlfn.XMATCH($F$1,'CENEPRED DISTRITAL'!$A:$A,0),
            _xlfn.XMATCH(A1483,'CENEPRED DISTRITAL'!$B$1:$XFD$1,0)
        )&lt;&gt;"",        "CON COBERTURA CENEPRED",        "SIN COBERTURA CENEPRED"    ),    "SIN COBERTURA CENEPRED")</f>
        <v>SIN COBERTURA CENEPRED</v>
      </c>
      <c r="G1483" t="str" cm="1">
        <f t="array" ref="G1483">IFERROR(
    IF(
        INDEX(
            'CENEPRED DISTRITAL'!$B:$XFD,
            _xlfn.XMATCH($G$1,'CENEPRED DISTRITAL'!$A:$A,0),
            _xlfn.XMATCH(A1483,'CENEPRED DISTRITAL'!$B$1:$XFD$1,0)
        )&lt;&gt;"",
        "CON COBERTURA CENEPRED",
        "SIN COBERTURA CENEPRED"
    ),
    "SIN COBERTURA CENEPRED"
)</f>
        <v>SIN COBERTURA CENEPRED</v>
      </c>
      <c r="H1483" t="str" cm="1">
        <f t="array" ref="H1483">IFERROR(
    IF(
        INDEX(
            'CENEPRED DISTRITAL'!$B:$XFD,
            _xlfn.XMATCH($H$1,'CENEPRED DISTRITAL'!$A:$A,0),
            _xlfn.XMATCH(A1483,'CENEPRED DISTRITAL'!$B$1:$XFD$1,0)
        )&lt;&gt;"",
        "CON COBERTURA CENEPRED",
        "SIN COBERTURA CENEPRED"
    ),
    "SIN COBERTURA CENEPRED"
)</f>
        <v>SIN COBERTURA CENEPRED</v>
      </c>
    </row>
    <row r="1484" spans="1:8" x14ac:dyDescent="0.35">
      <c r="A1484" s="359">
        <v>160506</v>
      </c>
      <c r="B1484" t="s">
        <v>34259</v>
      </c>
      <c r="C1484">
        <v>1605</v>
      </c>
      <c r="D1484">
        <v>16</v>
      </c>
      <c r="E1484" t="str">
        <f>_xlfn.XLOOKUP(D1484,'Ubigeo Departamental'!A:A,'Ubigeo Departamental'!B:B)</f>
        <v>Loreto</v>
      </c>
      <c r="F1484" t="str" cm="1">
        <f t="array" ref="F1484">IFERROR(IF(INDEX('CENEPRED DISTRITAL'!$B:$XFD,
            _xlfn.XMATCH($F$1,'CENEPRED DISTRITAL'!$A:$A,0),
            _xlfn.XMATCH(A1484,'CENEPRED DISTRITAL'!$B$1:$XFD$1,0)
        )&lt;&gt;"",        "CON COBERTURA CENEPRED",        "SIN COBERTURA CENEPRED"    ),    "SIN COBERTURA CENEPRED")</f>
        <v>SIN COBERTURA CENEPRED</v>
      </c>
      <c r="G1484" t="str" cm="1">
        <f t="array" ref="G1484">IFERROR(
    IF(
        INDEX(
            'CENEPRED DISTRITAL'!$B:$XFD,
            _xlfn.XMATCH($G$1,'CENEPRED DISTRITAL'!$A:$A,0),
            _xlfn.XMATCH(A1484,'CENEPRED DISTRITAL'!$B$1:$XFD$1,0)
        )&lt;&gt;"",
        "CON COBERTURA CENEPRED",
        "SIN COBERTURA CENEPRED"
    ),
    "SIN COBERTURA CENEPRED"
)</f>
        <v>SIN COBERTURA CENEPRED</v>
      </c>
      <c r="H1484" t="str" cm="1">
        <f t="array" ref="H1484">IFERROR(
    IF(
        INDEX(
            'CENEPRED DISTRITAL'!$B:$XFD,
            _xlfn.XMATCH($H$1,'CENEPRED DISTRITAL'!$A:$A,0),
            _xlfn.XMATCH(A1484,'CENEPRED DISTRITAL'!$B$1:$XFD$1,0)
        )&lt;&gt;"",
        "CON COBERTURA CENEPRED",
        "SIN COBERTURA CENEPRED"
    ),
    "SIN COBERTURA CENEPRED"
)</f>
        <v>SIN COBERTURA CENEPRED</v>
      </c>
    </row>
    <row r="1485" spans="1:8" x14ac:dyDescent="0.35">
      <c r="A1485" s="359">
        <v>160507</v>
      </c>
      <c r="B1485" t="s">
        <v>34776</v>
      </c>
      <c r="C1485">
        <v>1605</v>
      </c>
      <c r="D1485">
        <v>16</v>
      </c>
      <c r="E1485" t="str">
        <f>_xlfn.XLOOKUP(D1485,'Ubigeo Departamental'!A:A,'Ubigeo Departamental'!B:B)</f>
        <v>Loreto</v>
      </c>
      <c r="F1485" t="str" cm="1">
        <f t="array" ref="F1485">IFERROR(IF(INDEX('CENEPRED DISTRITAL'!$B:$XFD,
            _xlfn.XMATCH($F$1,'CENEPRED DISTRITAL'!$A:$A,0),
            _xlfn.XMATCH(A1485,'CENEPRED DISTRITAL'!$B$1:$XFD$1,0)
        )&lt;&gt;"",        "CON COBERTURA CENEPRED",        "SIN COBERTURA CENEPRED"    ),    "SIN COBERTURA CENEPRED")</f>
        <v>SIN COBERTURA CENEPRED</v>
      </c>
      <c r="G1485" t="str" cm="1">
        <f t="array" ref="G1485">IFERROR(
    IF(
        INDEX(
            'CENEPRED DISTRITAL'!$B:$XFD,
            _xlfn.XMATCH($G$1,'CENEPRED DISTRITAL'!$A:$A,0),
            _xlfn.XMATCH(A1485,'CENEPRED DISTRITAL'!$B$1:$XFD$1,0)
        )&lt;&gt;"",
        "CON COBERTURA CENEPRED",
        "SIN COBERTURA CENEPRED"
    ),
    "SIN COBERTURA CENEPRED"
)</f>
        <v>SIN COBERTURA CENEPRED</v>
      </c>
      <c r="H1485" t="str" cm="1">
        <f t="array" ref="H1485">IFERROR(
    IF(
        INDEX(
            'CENEPRED DISTRITAL'!$B:$XFD,
            _xlfn.XMATCH($H$1,'CENEPRED DISTRITAL'!$A:$A,0),
            _xlfn.XMATCH(A1485,'CENEPRED DISTRITAL'!$B$1:$XFD$1,0)
        )&lt;&gt;"",
        "CON COBERTURA CENEPRED",
        "SIN COBERTURA CENEPRED"
    ),
    "SIN COBERTURA CENEPRED"
)</f>
        <v>SIN COBERTURA CENEPRED</v>
      </c>
    </row>
    <row r="1486" spans="1:8" x14ac:dyDescent="0.35">
      <c r="A1486" s="359">
        <v>160508</v>
      </c>
      <c r="B1486" t="s">
        <v>37037</v>
      </c>
      <c r="C1486">
        <v>1605</v>
      </c>
      <c r="D1486">
        <v>16</v>
      </c>
      <c r="E1486" t="str">
        <f>_xlfn.XLOOKUP(D1486,'Ubigeo Departamental'!A:A,'Ubigeo Departamental'!B:B)</f>
        <v>Loreto</v>
      </c>
      <c r="F1486" t="str" cm="1">
        <f t="array" ref="F1486">IFERROR(IF(INDEX('CENEPRED DISTRITAL'!$B:$XFD,
            _xlfn.XMATCH($F$1,'CENEPRED DISTRITAL'!$A:$A,0),
            _xlfn.XMATCH(A1486,'CENEPRED DISTRITAL'!$B$1:$XFD$1,0)
        )&lt;&gt;"",        "CON COBERTURA CENEPRED",        "SIN COBERTURA CENEPRED"    ),    "SIN COBERTURA CENEPRED")</f>
        <v>SIN COBERTURA CENEPRED</v>
      </c>
      <c r="G1486" t="str" cm="1">
        <f t="array" ref="G1486">IFERROR(
    IF(
        INDEX(
            'CENEPRED DISTRITAL'!$B:$XFD,
            _xlfn.XMATCH($G$1,'CENEPRED DISTRITAL'!$A:$A,0),
            _xlfn.XMATCH(A1486,'CENEPRED DISTRITAL'!$B$1:$XFD$1,0)
        )&lt;&gt;"",
        "CON COBERTURA CENEPRED",
        "SIN COBERTURA CENEPRED"
    ),
    "SIN COBERTURA CENEPRED"
)</f>
        <v>SIN COBERTURA CENEPRED</v>
      </c>
      <c r="H1486" t="str" cm="1">
        <f t="array" ref="H1486">IFERROR(
    IF(
        INDEX(
            'CENEPRED DISTRITAL'!$B:$XFD,
            _xlfn.XMATCH($H$1,'CENEPRED DISTRITAL'!$A:$A,0),
            _xlfn.XMATCH(A1486,'CENEPRED DISTRITAL'!$B$1:$XFD$1,0)
        )&lt;&gt;"",
        "CON COBERTURA CENEPRED",
        "SIN COBERTURA CENEPRED"
    ),
    "SIN COBERTURA CENEPRED"
)</f>
        <v>SIN COBERTURA CENEPRED</v>
      </c>
    </row>
    <row r="1487" spans="1:8" x14ac:dyDescent="0.35">
      <c r="A1487" s="359">
        <v>160509</v>
      </c>
      <c r="B1487" t="s">
        <v>37038</v>
      </c>
      <c r="C1487">
        <v>1605</v>
      </c>
      <c r="D1487">
        <v>16</v>
      </c>
      <c r="E1487" t="str">
        <f>_xlfn.XLOOKUP(D1487,'Ubigeo Departamental'!A:A,'Ubigeo Departamental'!B:B)</f>
        <v>Loreto</v>
      </c>
      <c r="F1487" t="str" cm="1">
        <f t="array" ref="F1487">IFERROR(IF(INDEX('CENEPRED DISTRITAL'!$B:$XFD,
            _xlfn.XMATCH($F$1,'CENEPRED DISTRITAL'!$A:$A,0),
            _xlfn.XMATCH(A1487,'CENEPRED DISTRITAL'!$B$1:$XFD$1,0)
        )&lt;&gt;"",        "CON COBERTURA CENEPRED",        "SIN COBERTURA CENEPRED"    ),    "SIN COBERTURA CENEPRED")</f>
        <v>SIN COBERTURA CENEPRED</v>
      </c>
      <c r="G1487" t="str" cm="1">
        <f t="array" ref="G1487">IFERROR(
    IF(
        INDEX(
            'CENEPRED DISTRITAL'!$B:$XFD,
            _xlfn.XMATCH($G$1,'CENEPRED DISTRITAL'!$A:$A,0),
            _xlfn.XMATCH(A1487,'CENEPRED DISTRITAL'!$B$1:$XFD$1,0)
        )&lt;&gt;"",
        "CON COBERTURA CENEPRED",
        "SIN COBERTURA CENEPRED"
    ),
    "SIN COBERTURA CENEPRED"
)</f>
        <v>SIN COBERTURA CENEPRED</v>
      </c>
      <c r="H1487" t="str" cm="1">
        <f t="array" ref="H1487">IFERROR(
    IF(
        INDEX(
            'CENEPRED DISTRITAL'!$B:$XFD,
            _xlfn.XMATCH($H$1,'CENEPRED DISTRITAL'!$A:$A,0),
            _xlfn.XMATCH(A1487,'CENEPRED DISTRITAL'!$B$1:$XFD$1,0)
        )&lt;&gt;"",
        "CON COBERTURA CENEPRED",
        "SIN COBERTURA CENEPRED"
    ),
    "SIN COBERTURA CENEPRED"
)</f>
        <v>SIN COBERTURA CENEPRED</v>
      </c>
    </row>
    <row r="1488" spans="1:8" x14ac:dyDescent="0.35">
      <c r="A1488" s="359">
        <v>160510</v>
      </c>
      <c r="B1488" t="s">
        <v>34915</v>
      </c>
      <c r="C1488">
        <v>1605</v>
      </c>
      <c r="D1488">
        <v>16</v>
      </c>
      <c r="E1488" t="str">
        <f>_xlfn.XLOOKUP(D1488,'Ubigeo Departamental'!A:A,'Ubigeo Departamental'!B:B)</f>
        <v>Loreto</v>
      </c>
      <c r="F1488" t="str" cm="1">
        <f t="array" ref="F1488">IFERROR(IF(INDEX('CENEPRED DISTRITAL'!$B:$XFD,
            _xlfn.XMATCH($F$1,'CENEPRED DISTRITAL'!$A:$A,0),
            _xlfn.XMATCH(A1488,'CENEPRED DISTRITAL'!$B$1:$XFD$1,0)
        )&lt;&gt;"",        "CON COBERTURA CENEPRED",        "SIN COBERTURA CENEPRED"    ),    "SIN COBERTURA CENEPRED")</f>
        <v>SIN COBERTURA CENEPRED</v>
      </c>
      <c r="G1488" t="str" cm="1">
        <f t="array" ref="G1488">IFERROR(
    IF(
        INDEX(
            'CENEPRED DISTRITAL'!$B:$XFD,
            _xlfn.XMATCH($G$1,'CENEPRED DISTRITAL'!$A:$A,0),
            _xlfn.XMATCH(A1488,'CENEPRED DISTRITAL'!$B$1:$XFD$1,0)
        )&lt;&gt;"",
        "CON COBERTURA CENEPRED",
        "SIN COBERTURA CENEPRED"
    ),
    "SIN COBERTURA CENEPRED"
)</f>
        <v>SIN COBERTURA CENEPRED</v>
      </c>
      <c r="H1488" t="str" cm="1">
        <f t="array" ref="H1488">IFERROR(
    IF(
        INDEX(
            'CENEPRED DISTRITAL'!$B:$XFD,
            _xlfn.XMATCH($H$1,'CENEPRED DISTRITAL'!$A:$A,0),
            _xlfn.XMATCH(A1488,'CENEPRED DISTRITAL'!$B$1:$XFD$1,0)
        )&lt;&gt;"",
        "CON COBERTURA CENEPRED",
        "SIN COBERTURA CENEPRED"
    ),
    "SIN COBERTURA CENEPRED"
)</f>
        <v>SIN COBERTURA CENEPRED</v>
      </c>
    </row>
    <row r="1489" spans="1:8" x14ac:dyDescent="0.35">
      <c r="A1489" s="359">
        <v>160511</v>
      </c>
      <c r="B1489" t="s">
        <v>34916</v>
      </c>
      <c r="C1489">
        <v>1605</v>
      </c>
      <c r="D1489">
        <v>16</v>
      </c>
      <c r="E1489" t="str">
        <f>_xlfn.XLOOKUP(D1489,'Ubigeo Departamental'!A:A,'Ubigeo Departamental'!B:B)</f>
        <v>Loreto</v>
      </c>
      <c r="F1489" t="str" cm="1">
        <f t="array" ref="F1489">IFERROR(IF(INDEX('CENEPRED DISTRITAL'!$B:$XFD,
            _xlfn.XMATCH($F$1,'CENEPRED DISTRITAL'!$A:$A,0),
            _xlfn.XMATCH(A1489,'CENEPRED DISTRITAL'!$B$1:$XFD$1,0)
        )&lt;&gt;"",        "CON COBERTURA CENEPRED",        "SIN COBERTURA CENEPRED"    ),    "SIN COBERTURA CENEPRED")</f>
        <v>SIN COBERTURA CENEPRED</v>
      </c>
      <c r="G1489" t="str" cm="1">
        <f t="array" ref="G1489">IFERROR(
    IF(
        INDEX(
            'CENEPRED DISTRITAL'!$B:$XFD,
            _xlfn.XMATCH($G$1,'CENEPRED DISTRITAL'!$A:$A,0),
            _xlfn.XMATCH(A1489,'CENEPRED DISTRITAL'!$B$1:$XFD$1,0)
        )&lt;&gt;"",
        "CON COBERTURA CENEPRED",
        "SIN COBERTURA CENEPRED"
    ),
    "SIN COBERTURA CENEPRED"
)</f>
        <v>SIN COBERTURA CENEPRED</v>
      </c>
      <c r="H1489" t="str" cm="1">
        <f t="array" ref="H1489">IFERROR(
    IF(
        INDEX(
            'CENEPRED DISTRITAL'!$B:$XFD,
            _xlfn.XMATCH($H$1,'CENEPRED DISTRITAL'!$A:$A,0),
            _xlfn.XMATCH(A1489,'CENEPRED DISTRITAL'!$B$1:$XFD$1,0)
        )&lt;&gt;"",
        "CON COBERTURA CENEPRED",
        "SIN COBERTURA CENEPRED"
    ),
    "SIN COBERTURA CENEPRED"
)</f>
        <v>SIN COBERTURA CENEPRED</v>
      </c>
    </row>
    <row r="1490" spans="1:8" x14ac:dyDescent="0.35">
      <c r="A1490" s="359">
        <v>160601</v>
      </c>
      <c r="B1490" t="s">
        <v>34159</v>
      </c>
      <c r="C1490">
        <v>1606</v>
      </c>
      <c r="D1490">
        <v>16</v>
      </c>
      <c r="E1490" t="str">
        <f>_xlfn.XLOOKUP(D1490,'Ubigeo Departamental'!A:A,'Ubigeo Departamental'!B:B)</f>
        <v>Loreto</v>
      </c>
      <c r="F1490" t="str" cm="1">
        <f t="array" ref="F1490">IFERROR(IF(INDEX('CENEPRED DISTRITAL'!$B:$XFD,
            _xlfn.XMATCH($F$1,'CENEPRED DISTRITAL'!$A:$A,0),
            _xlfn.XMATCH(A1490,'CENEPRED DISTRITAL'!$B$1:$XFD$1,0)
        )&lt;&gt;"",        "CON COBERTURA CENEPRED",        "SIN COBERTURA CENEPRED"    ),    "SIN COBERTURA CENEPRED")</f>
        <v>SIN COBERTURA CENEPRED</v>
      </c>
      <c r="G1490" t="str" cm="1">
        <f t="array" ref="G1490">IFERROR(
    IF(
        INDEX(
            'CENEPRED DISTRITAL'!$B:$XFD,
            _xlfn.XMATCH($G$1,'CENEPRED DISTRITAL'!$A:$A,0),
            _xlfn.XMATCH(A1490,'CENEPRED DISTRITAL'!$B$1:$XFD$1,0)
        )&lt;&gt;"",
        "CON COBERTURA CENEPRED",
        "SIN COBERTURA CENEPRED"
    ),
    "SIN COBERTURA CENEPRED"
)</f>
        <v>SIN COBERTURA CENEPRED</v>
      </c>
      <c r="H1490" t="str" cm="1">
        <f t="array" ref="H1490">IFERROR(
    IF(
        INDEX(
            'CENEPRED DISTRITAL'!$B:$XFD,
            _xlfn.XMATCH($H$1,'CENEPRED DISTRITAL'!$A:$A,0),
            _xlfn.XMATCH(A1490,'CENEPRED DISTRITAL'!$B$1:$XFD$1,0)
        )&lt;&gt;"",
        "CON COBERTURA CENEPRED",
        "SIN COBERTURA CENEPRED"
    ),
    "SIN COBERTURA CENEPRED"
)</f>
        <v>SIN COBERTURA CENEPRED</v>
      </c>
    </row>
    <row r="1491" spans="1:8" x14ac:dyDescent="0.35">
      <c r="A1491" s="359">
        <v>160602</v>
      </c>
      <c r="B1491" t="s">
        <v>34513</v>
      </c>
      <c r="C1491">
        <v>1606</v>
      </c>
      <c r="D1491">
        <v>16</v>
      </c>
      <c r="E1491" t="str">
        <f>_xlfn.XLOOKUP(D1491,'Ubigeo Departamental'!A:A,'Ubigeo Departamental'!B:B)</f>
        <v>Loreto</v>
      </c>
      <c r="F1491" t="str" cm="1">
        <f t="array" ref="F1491">IFERROR(IF(INDEX('CENEPRED DISTRITAL'!$B:$XFD,
            _xlfn.XMATCH($F$1,'CENEPRED DISTRITAL'!$A:$A,0),
            _xlfn.XMATCH(A1491,'CENEPRED DISTRITAL'!$B$1:$XFD$1,0)
        )&lt;&gt;"",        "CON COBERTURA CENEPRED",        "SIN COBERTURA CENEPRED"    ),    "SIN COBERTURA CENEPRED")</f>
        <v>SIN COBERTURA CENEPRED</v>
      </c>
      <c r="G1491" t="str" cm="1">
        <f t="array" ref="G1491">IFERROR(
    IF(
        INDEX(
            'CENEPRED DISTRITAL'!$B:$XFD,
            _xlfn.XMATCH($G$1,'CENEPRED DISTRITAL'!$A:$A,0),
            _xlfn.XMATCH(A1491,'CENEPRED DISTRITAL'!$B$1:$XFD$1,0)
        )&lt;&gt;"",
        "CON COBERTURA CENEPRED",
        "SIN COBERTURA CENEPRED"
    ),
    "SIN COBERTURA CENEPRED"
)</f>
        <v>SIN COBERTURA CENEPRED</v>
      </c>
      <c r="H1491" t="str" cm="1">
        <f t="array" ref="H1491">IFERROR(
    IF(
        INDEX(
            'CENEPRED DISTRITAL'!$B:$XFD,
            _xlfn.XMATCH($H$1,'CENEPRED DISTRITAL'!$A:$A,0),
            _xlfn.XMATCH(A1491,'CENEPRED DISTRITAL'!$B$1:$XFD$1,0)
        )&lt;&gt;"",
        "CON COBERTURA CENEPRED",
        "SIN COBERTURA CENEPRED"
    ),
    "SIN COBERTURA CENEPRED"
)</f>
        <v>SIN COBERTURA CENEPRED</v>
      </c>
    </row>
    <row r="1492" spans="1:8" x14ac:dyDescent="0.35">
      <c r="A1492" s="359">
        <v>160603</v>
      </c>
      <c r="B1492" t="s">
        <v>37039</v>
      </c>
      <c r="C1492">
        <v>1606</v>
      </c>
      <c r="D1492">
        <v>16</v>
      </c>
      <c r="E1492" t="str">
        <f>_xlfn.XLOOKUP(D1492,'Ubigeo Departamental'!A:A,'Ubigeo Departamental'!B:B)</f>
        <v>Loreto</v>
      </c>
      <c r="F1492" t="str" cm="1">
        <f t="array" ref="F1492">IFERROR(IF(INDEX('CENEPRED DISTRITAL'!$B:$XFD,
            _xlfn.XMATCH($F$1,'CENEPRED DISTRITAL'!$A:$A,0),
            _xlfn.XMATCH(A1492,'CENEPRED DISTRITAL'!$B$1:$XFD$1,0)
        )&lt;&gt;"",        "CON COBERTURA CENEPRED",        "SIN COBERTURA CENEPRED"    ),    "SIN COBERTURA CENEPRED")</f>
        <v>SIN COBERTURA CENEPRED</v>
      </c>
      <c r="G1492" t="str" cm="1">
        <f t="array" ref="G1492">IFERROR(
    IF(
        INDEX(
            'CENEPRED DISTRITAL'!$B:$XFD,
            _xlfn.XMATCH($G$1,'CENEPRED DISTRITAL'!$A:$A,0),
            _xlfn.XMATCH(A1492,'CENEPRED DISTRITAL'!$B$1:$XFD$1,0)
        )&lt;&gt;"",
        "CON COBERTURA CENEPRED",
        "SIN COBERTURA CENEPRED"
    ),
    "SIN COBERTURA CENEPRED"
)</f>
        <v>SIN COBERTURA CENEPRED</v>
      </c>
      <c r="H1492" t="str" cm="1">
        <f t="array" ref="H1492">IFERROR(
    IF(
        INDEX(
            'CENEPRED DISTRITAL'!$B:$XFD,
            _xlfn.XMATCH($H$1,'CENEPRED DISTRITAL'!$A:$A,0),
            _xlfn.XMATCH(A1492,'CENEPRED DISTRITAL'!$B$1:$XFD$1,0)
        )&lt;&gt;"",
        "CON COBERTURA CENEPRED",
        "SIN COBERTURA CENEPRED"
    ),
    "SIN COBERTURA CENEPRED"
)</f>
        <v>SIN COBERTURA CENEPRED</v>
      </c>
    </row>
    <row r="1493" spans="1:8" x14ac:dyDescent="0.35">
      <c r="A1493" s="359">
        <v>160604</v>
      </c>
      <c r="B1493" t="s">
        <v>34150</v>
      </c>
      <c r="C1493">
        <v>1606</v>
      </c>
      <c r="D1493">
        <v>16</v>
      </c>
      <c r="E1493" t="str">
        <f>_xlfn.XLOOKUP(D1493,'Ubigeo Departamental'!A:A,'Ubigeo Departamental'!B:B)</f>
        <v>Loreto</v>
      </c>
      <c r="F1493" t="str" cm="1">
        <f t="array" ref="F1493">IFERROR(IF(INDEX('CENEPRED DISTRITAL'!$B:$XFD,
            _xlfn.XMATCH($F$1,'CENEPRED DISTRITAL'!$A:$A,0),
            _xlfn.XMATCH(A1493,'CENEPRED DISTRITAL'!$B$1:$XFD$1,0)
        )&lt;&gt;"",        "CON COBERTURA CENEPRED",        "SIN COBERTURA CENEPRED"    ),    "SIN COBERTURA CENEPRED")</f>
        <v>SIN COBERTURA CENEPRED</v>
      </c>
      <c r="G1493" t="str" cm="1">
        <f t="array" ref="G1493">IFERROR(
    IF(
        INDEX(
            'CENEPRED DISTRITAL'!$B:$XFD,
            _xlfn.XMATCH($G$1,'CENEPRED DISTRITAL'!$A:$A,0),
            _xlfn.XMATCH(A1493,'CENEPRED DISTRITAL'!$B$1:$XFD$1,0)
        )&lt;&gt;"",
        "CON COBERTURA CENEPRED",
        "SIN COBERTURA CENEPRED"
    ),
    "SIN COBERTURA CENEPRED"
)</f>
        <v>SIN COBERTURA CENEPRED</v>
      </c>
      <c r="H1493" t="str" cm="1">
        <f t="array" ref="H1493">IFERROR(
    IF(
        INDEX(
            'CENEPRED DISTRITAL'!$B:$XFD,
            _xlfn.XMATCH($H$1,'CENEPRED DISTRITAL'!$A:$A,0),
            _xlfn.XMATCH(A1493,'CENEPRED DISTRITAL'!$B$1:$XFD$1,0)
        )&lt;&gt;"",
        "CON COBERTURA CENEPRED",
        "SIN COBERTURA CENEPRED"
    ),
    "SIN COBERTURA CENEPRED"
)</f>
        <v>SIN COBERTURA CENEPRED</v>
      </c>
    </row>
    <row r="1494" spans="1:8" x14ac:dyDescent="0.35">
      <c r="A1494" s="359">
        <v>160605</v>
      </c>
      <c r="B1494" t="s">
        <v>34100</v>
      </c>
      <c r="C1494">
        <v>1606</v>
      </c>
      <c r="D1494">
        <v>16</v>
      </c>
      <c r="E1494" t="str">
        <f>_xlfn.XLOOKUP(D1494,'Ubigeo Departamental'!A:A,'Ubigeo Departamental'!B:B)</f>
        <v>Loreto</v>
      </c>
      <c r="F1494" t="str" cm="1">
        <f t="array" ref="F1494">IFERROR(IF(INDEX('CENEPRED DISTRITAL'!$B:$XFD,
            _xlfn.XMATCH($F$1,'CENEPRED DISTRITAL'!$A:$A,0),
            _xlfn.XMATCH(A1494,'CENEPRED DISTRITAL'!$B$1:$XFD$1,0)
        )&lt;&gt;"",        "CON COBERTURA CENEPRED",        "SIN COBERTURA CENEPRED"    ),    "SIN COBERTURA CENEPRED")</f>
        <v>SIN COBERTURA CENEPRED</v>
      </c>
      <c r="G1494" t="str" cm="1">
        <f t="array" ref="G1494">IFERROR(
    IF(
        INDEX(
            'CENEPRED DISTRITAL'!$B:$XFD,
            _xlfn.XMATCH($G$1,'CENEPRED DISTRITAL'!$A:$A,0),
            _xlfn.XMATCH(A1494,'CENEPRED DISTRITAL'!$B$1:$XFD$1,0)
        )&lt;&gt;"",
        "CON COBERTURA CENEPRED",
        "SIN COBERTURA CENEPRED"
    ),
    "SIN COBERTURA CENEPRED"
)</f>
        <v>SIN COBERTURA CENEPRED</v>
      </c>
      <c r="H1494" t="str" cm="1">
        <f t="array" ref="H1494">IFERROR(
    IF(
        INDEX(
            'CENEPRED DISTRITAL'!$B:$XFD,
            _xlfn.XMATCH($H$1,'CENEPRED DISTRITAL'!$A:$A,0),
            _xlfn.XMATCH(A1494,'CENEPRED DISTRITAL'!$B$1:$XFD$1,0)
        )&lt;&gt;"",
        "CON COBERTURA CENEPRED",
        "SIN COBERTURA CENEPRED"
    ),
    "SIN COBERTURA CENEPRED"
)</f>
        <v>SIN COBERTURA CENEPRED</v>
      </c>
    </row>
    <row r="1495" spans="1:8" x14ac:dyDescent="0.35">
      <c r="A1495" s="359">
        <v>160606</v>
      </c>
      <c r="B1495" t="s">
        <v>34918</v>
      </c>
      <c r="C1495">
        <v>1606</v>
      </c>
      <c r="D1495">
        <v>16</v>
      </c>
      <c r="E1495" t="str">
        <f>_xlfn.XLOOKUP(D1495,'Ubigeo Departamental'!A:A,'Ubigeo Departamental'!B:B)</f>
        <v>Loreto</v>
      </c>
      <c r="F1495" t="str" cm="1">
        <f t="array" ref="F1495">IFERROR(IF(INDEX('CENEPRED DISTRITAL'!$B:$XFD,
            _xlfn.XMATCH($F$1,'CENEPRED DISTRITAL'!$A:$A,0),
            _xlfn.XMATCH(A1495,'CENEPRED DISTRITAL'!$B$1:$XFD$1,0)
        )&lt;&gt;"",        "CON COBERTURA CENEPRED",        "SIN COBERTURA CENEPRED"    ),    "SIN COBERTURA CENEPRED")</f>
        <v>SIN COBERTURA CENEPRED</v>
      </c>
      <c r="G1495" t="str" cm="1">
        <f t="array" ref="G1495">IFERROR(
    IF(
        INDEX(
            'CENEPRED DISTRITAL'!$B:$XFD,
            _xlfn.XMATCH($G$1,'CENEPRED DISTRITAL'!$A:$A,0),
            _xlfn.XMATCH(A1495,'CENEPRED DISTRITAL'!$B$1:$XFD$1,0)
        )&lt;&gt;"",
        "CON COBERTURA CENEPRED",
        "SIN COBERTURA CENEPRED"
    ),
    "SIN COBERTURA CENEPRED"
)</f>
        <v>SIN COBERTURA CENEPRED</v>
      </c>
      <c r="H1495" t="str" cm="1">
        <f t="array" ref="H1495">IFERROR(
    IF(
        INDEX(
            'CENEPRED DISTRITAL'!$B:$XFD,
            _xlfn.XMATCH($H$1,'CENEPRED DISTRITAL'!$A:$A,0),
            _xlfn.XMATCH(A1495,'CENEPRED DISTRITAL'!$B$1:$XFD$1,0)
        )&lt;&gt;"",
        "CON COBERTURA CENEPRED",
        "SIN COBERTURA CENEPRED"
    ),
    "SIN COBERTURA CENEPRED"
)</f>
        <v>SIN COBERTURA CENEPRED</v>
      </c>
    </row>
    <row r="1496" spans="1:8" x14ac:dyDescent="0.35">
      <c r="A1496" s="359">
        <v>160701</v>
      </c>
      <c r="B1496" t="s">
        <v>31707</v>
      </c>
      <c r="C1496">
        <v>1607</v>
      </c>
      <c r="D1496">
        <v>16</v>
      </c>
      <c r="E1496" t="str">
        <f>_xlfn.XLOOKUP(D1496,'Ubigeo Departamental'!A:A,'Ubigeo Departamental'!B:B)</f>
        <v>Loreto</v>
      </c>
      <c r="F1496" t="str" cm="1">
        <f t="array" ref="F1496">IFERROR(IF(INDEX('CENEPRED DISTRITAL'!$B:$XFD,
            _xlfn.XMATCH($F$1,'CENEPRED DISTRITAL'!$A:$A,0),
            _xlfn.XMATCH(A1496,'CENEPRED DISTRITAL'!$B$1:$XFD$1,0)
        )&lt;&gt;"",        "CON COBERTURA CENEPRED",        "SIN COBERTURA CENEPRED"    ),    "SIN COBERTURA CENEPRED")</f>
        <v>SIN COBERTURA CENEPRED</v>
      </c>
      <c r="G1496" t="str" cm="1">
        <f t="array" ref="G1496">IFERROR(
    IF(
        INDEX(
            'CENEPRED DISTRITAL'!$B:$XFD,
            _xlfn.XMATCH($G$1,'CENEPRED DISTRITAL'!$A:$A,0),
            _xlfn.XMATCH(A1496,'CENEPRED DISTRITAL'!$B$1:$XFD$1,0)
        )&lt;&gt;"",
        "CON COBERTURA CENEPRED",
        "SIN COBERTURA CENEPRED"
    ),
    "SIN COBERTURA CENEPRED"
)</f>
        <v>SIN COBERTURA CENEPRED</v>
      </c>
      <c r="H1496" t="str" cm="1">
        <f t="array" ref="H1496">IFERROR(
    IF(
        INDEX(
            'CENEPRED DISTRITAL'!$B:$XFD,
            _xlfn.XMATCH($H$1,'CENEPRED DISTRITAL'!$A:$A,0),
            _xlfn.XMATCH(A1496,'CENEPRED DISTRITAL'!$B$1:$XFD$1,0)
        )&lt;&gt;"",
        "CON COBERTURA CENEPRED",
        "SIN COBERTURA CENEPRED"
    ),
    "SIN COBERTURA CENEPRED"
)</f>
        <v>SIN COBERTURA CENEPRED</v>
      </c>
    </row>
    <row r="1497" spans="1:8" x14ac:dyDescent="0.35">
      <c r="A1497" s="359">
        <v>160702</v>
      </c>
      <c r="B1497" t="s">
        <v>37040</v>
      </c>
      <c r="C1497">
        <v>1607</v>
      </c>
      <c r="D1497">
        <v>16</v>
      </c>
      <c r="E1497" t="str">
        <f>_xlfn.XLOOKUP(D1497,'Ubigeo Departamental'!A:A,'Ubigeo Departamental'!B:B)</f>
        <v>Loreto</v>
      </c>
      <c r="F1497" t="str" cm="1">
        <f t="array" ref="F1497">IFERROR(IF(INDEX('CENEPRED DISTRITAL'!$B:$XFD,
            _xlfn.XMATCH($F$1,'CENEPRED DISTRITAL'!$A:$A,0),
            _xlfn.XMATCH(A1497,'CENEPRED DISTRITAL'!$B$1:$XFD$1,0)
        )&lt;&gt;"",        "CON COBERTURA CENEPRED",        "SIN COBERTURA CENEPRED"    ),    "SIN COBERTURA CENEPRED")</f>
        <v>SIN COBERTURA CENEPRED</v>
      </c>
      <c r="G1497" t="str" cm="1">
        <f t="array" ref="G1497">IFERROR(
    IF(
        INDEX(
            'CENEPRED DISTRITAL'!$B:$XFD,
            _xlfn.XMATCH($G$1,'CENEPRED DISTRITAL'!$A:$A,0),
            _xlfn.XMATCH(A1497,'CENEPRED DISTRITAL'!$B$1:$XFD$1,0)
        )&lt;&gt;"",
        "CON COBERTURA CENEPRED",
        "SIN COBERTURA CENEPRED"
    ),
    "SIN COBERTURA CENEPRED"
)</f>
        <v>SIN COBERTURA CENEPRED</v>
      </c>
      <c r="H1497" t="str" cm="1">
        <f t="array" ref="H1497">IFERROR(
    IF(
        INDEX(
            'CENEPRED DISTRITAL'!$B:$XFD,
            _xlfn.XMATCH($H$1,'CENEPRED DISTRITAL'!$A:$A,0),
            _xlfn.XMATCH(A1497,'CENEPRED DISTRITAL'!$B$1:$XFD$1,0)
        )&lt;&gt;"",
        "CON COBERTURA CENEPRED",
        "SIN COBERTURA CENEPRED"
    ),
    "SIN COBERTURA CENEPRED"
)</f>
        <v>SIN COBERTURA CENEPRED</v>
      </c>
    </row>
    <row r="1498" spans="1:8" x14ac:dyDescent="0.35">
      <c r="A1498" s="359">
        <v>160703</v>
      </c>
      <c r="B1498" t="s">
        <v>34514</v>
      </c>
      <c r="C1498">
        <v>1607</v>
      </c>
      <c r="D1498">
        <v>16</v>
      </c>
      <c r="E1498" t="str">
        <f>_xlfn.XLOOKUP(D1498,'Ubigeo Departamental'!A:A,'Ubigeo Departamental'!B:B)</f>
        <v>Loreto</v>
      </c>
      <c r="F1498" t="str" cm="1">
        <f t="array" ref="F1498">IFERROR(IF(INDEX('CENEPRED DISTRITAL'!$B:$XFD,
            _xlfn.XMATCH($F$1,'CENEPRED DISTRITAL'!$A:$A,0),
            _xlfn.XMATCH(A1498,'CENEPRED DISTRITAL'!$B$1:$XFD$1,0)
        )&lt;&gt;"",        "CON COBERTURA CENEPRED",        "SIN COBERTURA CENEPRED"    ),    "SIN COBERTURA CENEPRED")</f>
        <v>SIN COBERTURA CENEPRED</v>
      </c>
      <c r="G1498" t="str" cm="1">
        <f t="array" ref="G1498">IFERROR(
    IF(
        INDEX(
            'CENEPRED DISTRITAL'!$B:$XFD,
            _xlfn.XMATCH($G$1,'CENEPRED DISTRITAL'!$A:$A,0),
            _xlfn.XMATCH(A1498,'CENEPRED DISTRITAL'!$B$1:$XFD$1,0)
        )&lt;&gt;"",
        "CON COBERTURA CENEPRED",
        "SIN COBERTURA CENEPRED"
    ),
    "SIN COBERTURA CENEPRED"
)</f>
        <v>SIN COBERTURA CENEPRED</v>
      </c>
      <c r="H1498" t="str" cm="1">
        <f t="array" ref="H1498">IFERROR(
    IF(
        INDEX(
            'CENEPRED DISTRITAL'!$B:$XFD,
            _xlfn.XMATCH($H$1,'CENEPRED DISTRITAL'!$A:$A,0),
            _xlfn.XMATCH(A1498,'CENEPRED DISTRITAL'!$B$1:$XFD$1,0)
        )&lt;&gt;"",
        "CON COBERTURA CENEPRED",
        "SIN COBERTURA CENEPRED"
    ),
    "SIN COBERTURA CENEPRED"
)</f>
        <v>SIN COBERTURA CENEPRED</v>
      </c>
    </row>
    <row r="1499" spans="1:8" x14ac:dyDescent="0.35">
      <c r="A1499" s="359">
        <v>160704</v>
      </c>
      <c r="B1499" t="s">
        <v>34998</v>
      </c>
      <c r="C1499">
        <v>1607</v>
      </c>
      <c r="D1499">
        <v>16</v>
      </c>
      <c r="E1499" t="str">
        <f>_xlfn.XLOOKUP(D1499,'Ubigeo Departamental'!A:A,'Ubigeo Departamental'!B:B)</f>
        <v>Loreto</v>
      </c>
      <c r="F1499" t="str" cm="1">
        <f t="array" ref="F1499">IFERROR(IF(INDEX('CENEPRED DISTRITAL'!$B:$XFD,
            _xlfn.XMATCH($F$1,'CENEPRED DISTRITAL'!$A:$A,0),
            _xlfn.XMATCH(A1499,'CENEPRED DISTRITAL'!$B$1:$XFD$1,0)
        )&lt;&gt;"",        "CON COBERTURA CENEPRED",        "SIN COBERTURA CENEPRED"    ),    "SIN COBERTURA CENEPRED")</f>
        <v>SIN COBERTURA CENEPRED</v>
      </c>
      <c r="G1499" t="str" cm="1">
        <f t="array" ref="G1499">IFERROR(
    IF(
        INDEX(
            'CENEPRED DISTRITAL'!$B:$XFD,
            _xlfn.XMATCH($G$1,'CENEPRED DISTRITAL'!$A:$A,0),
            _xlfn.XMATCH(A1499,'CENEPRED DISTRITAL'!$B$1:$XFD$1,0)
        )&lt;&gt;"",
        "CON COBERTURA CENEPRED",
        "SIN COBERTURA CENEPRED"
    ),
    "SIN COBERTURA CENEPRED"
)</f>
        <v>SIN COBERTURA CENEPRED</v>
      </c>
      <c r="H1499" t="str" cm="1">
        <f t="array" ref="H1499">IFERROR(
    IF(
        INDEX(
            'CENEPRED DISTRITAL'!$B:$XFD,
            _xlfn.XMATCH($H$1,'CENEPRED DISTRITAL'!$A:$A,0),
            _xlfn.XMATCH(A1499,'CENEPRED DISTRITAL'!$B$1:$XFD$1,0)
        )&lt;&gt;"",
        "CON COBERTURA CENEPRED",
        "SIN COBERTURA CENEPRED"
    ),
    "SIN COBERTURA CENEPRED"
)</f>
        <v>SIN COBERTURA CENEPRED</v>
      </c>
    </row>
    <row r="1500" spans="1:8" x14ac:dyDescent="0.35">
      <c r="A1500" s="359">
        <v>160705</v>
      </c>
      <c r="B1500" t="s">
        <v>34777</v>
      </c>
      <c r="C1500">
        <v>1607</v>
      </c>
      <c r="D1500">
        <v>16</v>
      </c>
      <c r="E1500" t="str">
        <f>_xlfn.XLOOKUP(D1500,'Ubigeo Departamental'!A:A,'Ubigeo Departamental'!B:B)</f>
        <v>Loreto</v>
      </c>
      <c r="F1500" t="str" cm="1">
        <f t="array" ref="F1500">IFERROR(IF(INDEX('CENEPRED DISTRITAL'!$B:$XFD,
            _xlfn.XMATCH($F$1,'CENEPRED DISTRITAL'!$A:$A,0),
            _xlfn.XMATCH(A1500,'CENEPRED DISTRITAL'!$B$1:$XFD$1,0)
        )&lt;&gt;"",        "CON COBERTURA CENEPRED",        "SIN COBERTURA CENEPRED"    ),    "SIN COBERTURA CENEPRED")</f>
        <v>SIN COBERTURA CENEPRED</v>
      </c>
      <c r="G1500" t="str" cm="1">
        <f t="array" ref="G1500">IFERROR(
    IF(
        INDEX(
            'CENEPRED DISTRITAL'!$B:$XFD,
            _xlfn.XMATCH($G$1,'CENEPRED DISTRITAL'!$A:$A,0),
            _xlfn.XMATCH(A1500,'CENEPRED DISTRITAL'!$B$1:$XFD$1,0)
        )&lt;&gt;"",
        "CON COBERTURA CENEPRED",
        "SIN COBERTURA CENEPRED"
    ),
    "SIN COBERTURA CENEPRED"
)</f>
        <v>SIN COBERTURA CENEPRED</v>
      </c>
      <c r="H1500" t="str" cm="1">
        <f t="array" ref="H1500">IFERROR(
    IF(
        INDEX(
            'CENEPRED DISTRITAL'!$B:$XFD,
            _xlfn.XMATCH($H$1,'CENEPRED DISTRITAL'!$A:$A,0),
            _xlfn.XMATCH(A1500,'CENEPRED DISTRITAL'!$B$1:$XFD$1,0)
        )&lt;&gt;"",
        "CON COBERTURA CENEPRED",
        "SIN COBERTURA CENEPRED"
    ),
    "SIN COBERTURA CENEPRED"
)</f>
        <v>SIN COBERTURA CENEPRED</v>
      </c>
    </row>
    <row r="1501" spans="1:8" x14ac:dyDescent="0.35">
      <c r="A1501" s="359">
        <v>160706</v>
      </c>
      <c r="B1501" t="s">
        <v>34919</v>
      </c>
      <c r="C1501">
        <v>1607</v>
      </c>
      <c r="D1501">
        <v>16</v>
      </c>
      <c r="E1501" t="str">
        <f>_xlfn.XLOOKUP(D1501,'Ubigeo Departamental'!A:A,'Ubigeo Departamental'!B:B)</f>
        <v>Loreto</v>
      </c>
      <c r="F1501" t="str" cm="1">
        <f t="array" ref="F1501">IFERROR(IF(INDEX('CENEPRED DISTRITAL'!$B:$XFD,
            _xlfn.XMATCH($F$1,'CENEPRED DISTRITAL'!$A:$A,0),
            _xlfn.XMATCH(A1501,'CENEPRED DISTRITAL'!$B$1:$XFD$1,0)
        )&lt;&gt;"",        "CON COBERTURA CENEPRED",        "SIN COBERTURA CENEPRED"    ),    "SIN COBERTURA CENEPRED")</f>
        <v>SIN COBERTURA CENEPRED</v>
      </c>
      <c r="G1501" t="str" cm="1">
        <f t="array" ref="G1501">IFERROR(
    IF(
        INDEX(
            'CENEPRED DISTRITAL'!$B:$XFD,
            _xlfn.XMATCH($G$1,'CENEPRED DISTRITAL'!$A:$A,0),
            _xlfn.XMATCH(A1501,'CENEPRED DISTRITAL'!$B$1:$XFD$1,0)
        )&lt;&gt;"",
        "CON COBERTURA CENEPRED",
        "SIN COBERTURA CENEPRED"
    ),
    "SIN COBERTURA CENEPRED"
)</f>
        <v>SIN COBERTURA CENEPRED</v>
      </c>
      <c r="H1501" t="str" cm="1">
        <f t="array" ref="H1501">IFERROR(
    IF(
        INDEX(
            'CENEPRED DISTRITAL'!$B:$XFD,
            _xlfn.XMATCH($H$1,'CENEPRED DISTRITAL'!$A:$A,0),
            _xlfn.XMATCH(A1501,'CENEPRED DISTRITAL'!$B$1:$XFD$1,0)
        )&lt;&gt;"",
        "CON COBERTURA CENEPRED",
        "SIN COBERTURA CENEPRED"
    ),
    "SIN COBERTURA CENEPRED"
)</f>
        <v>SIN COBERTURA CENEPRED</v>
      </c>
    </row>
    <row r="1502" spans="1:8" x14ac:dyDescent="0.35">
      <c r="A1502" s="359">
        <v>160801</v>
      </c>
      <c r="B1502" t="s">
        <v>34920</v>
      </c>
      <c r="C1502">
        <v>1608</v>
      </c>
      <c r="D1502">
        <v>16</v>
      </c>
      <c r="E1502" t="str">
        <f>_xlfn.XLOOKUP(D1502,'Ubigeo Departamental'!A:A,'Ubigeo Departamental'!B:B)</f>
        <v>Loreto</v>
      </c>
      <c r="F1502" t="str" cm="1">
        <f t="array" ref="F1502">IFERROR(IF(INDEX('CENEPRED DISTRITAL'!$B:$XFD,
            _xlfn.XMATCH($F$1,'CENEPRED DISTRITAL'!$A:$A,0),
            _xlfn.XMATCH(A1502,'CENEPRED DISTRITAL'!$B$1:$XFD$1,0)
        )&lt;&gt;"",        "CON COBERTURA CENEPRED",        "SIN COBERTURA CENEPRED"    ),    "SIN COBERTURA CENEPRED")</f>
        <v>SIN COBERTURA CENEPRED</v>
      </c>
      <c r="G1502" t="str" cm="1">
        <f t="array" ref="G1502">IFERROR(
    IF(
        INDEX(
            'CENEPRED DISTRITAL'!$B:$XFD,
            _xlfn.XMATCH($G$1,'CENEPRED DISTRITAL'!$A:$A,0),
            _xlfn.XMATCH(A1502,'CENEPRED DISTRITAL'!$B$1:$XFD$1,0)
        )&lt;&gt;"",
        "CON COBERTURA CENEPRED",
        "SIN COBERTURA CENEPRED"
    ),
    "SIN COBERTURA CENEPRED"
)</f>
        <v>SIN COBERTURA CENEPRED</v>
      </c>
      <c r="H1502" t="str" cm="1">
        <f t="array" ref="H1502">IFERROR(
    IF(
        INDEX(
            'CENEPRED DISTRITAL'!$B:$XFD,
            _xlfn.XMATCH($H$1,'CENEPRED DISTRITAL'!$A:$A,0),
            _xlfn.XMATCH(A1502,'CENEPRED DISTRITAL'!$B$1:$XFD$1,0)
        )&lt;&gt;"",
        "CON COBERTURA CENEPRED",
        "SIN COBERTURA CENEPRED"
    ),
    "SIN COBERTURA CENEPRED"
)</f>
        <v>SIN COBERTURA CENEPRED</v>
      </c>
    </row>
    <row r="1503" spans="1:8" x14ac:dyDescent="0.35">
      <c r="A1503" s="359">
        <v>160802</v>
      </c>
      <c r="B1503" t="s">
        <v>37041</v>
      </c>
      <c r="C1503">
        <v>1608</v>
      </c>
      <c r="D1503">
        <v>16</v>
      </c>
      <c r="E1503" t="str">
        <f>_xlfn.XLOOKUP(D1503,'Ubigeo Departamental'!A:A,'Ubigeo Departamental'!B:B)</f>
        <v>Loreto</v>
      </c>
      <c r="F1503" t="str" cm="1">
        <f t="array" ref="F1503">IFERROR(IF(INDEX('CENEPRED DISTRITAL'!$B:$XFD,
            _xlfn.XMATCH($F$1,'CENEPRED DISTRITAL'!$A:$A,0),
            _xlfn.XMATCH(A1503,'CENEPRED DISTRITAL'!$B$1:$XFD$1,0)
        )&lt;&gt;"",        "CON COBERTURA CENEPRED",        "SIN COBERTURA CENEPRED"    ),    "SIN COBERTURA CENEPRED")</f>
        <v>SIN COBERTURA CENEPRED</v>
      </c>
      <c r="G1503" t="str" cm="1">
        <f t="array" ref="G1503">IFERROR(
    IF(
        INDEX(
            'CENEPRED DISTRITAL'!$B:$XFD,
            _xlfn.XMATCH($G$1,'CENEPRED DISTRITAL'!$A:$A,0),
            _xlfn.XMATCH(A1503,'CENEPRED DISTRITAL'!$B$1:$XFD$1,0)
        )&lt;&gt;"",
        "CON COBERTURA CENEPRED",
        "SIN COBERTURA CENEPRED"
    ),
    "SIN COBERTURA CENEPRED"
)</f>
        <v>SIN COBERTURA CENEPRED</v>
      </c>
      <c r="H1503" t="str" cm="1">
        <f t="array" ref="H1503">IFERROR(
    IF(
        INDEX(
            'CENEPRED DISTRITAL'!$B:$XFD,
            _xlfn.XMATCH($H$1,'CENEPRED DISTRITAL'!$A:$A,0),
            _xlfn.XMATCH(A1503,'CENEPRED DISTRITAL'!$B$1:$XFD$1,0)
        )&lt;&gt;"",
        "CON COBERTURA CENEPRED",
        "SIN COBERTURA CENEPRED"
    ),
    "SIN COBERTURA CENEPRED"
)</f>
        <v>SIN COBERTURA CENEPRED</v>
      </c>
    </row>
    <row r="1504" spans="1:8" x14ac:dyDescent="0.35">
      <c r="A1504" s="359">
        <v>160803</v>
      </c>
      <c r="B1504" t="s">
        <v>37042</v>
      </c>
      <c r="C1504">
        <v>1608</v>
      </c>
      <c r="D1504">
        <v>16</v>
      </c>
      <c r="E1504" t="str">
        <f>_xlfn.XLOOKUP(D1504,'Ubigeo Departamental'!A:A,'Ubigeo Departamental'!B:B)</f>
        <v>Loreto</v>
      </c>
      <c r="F1504" t="str" cm="1">
        <f t="array" ref="F1504">IFERROR(IF(INDEX('CENEPRED DISTRITAL'!$B:$XFD,
            _xlfn.XMATCH($F$1,'CENEPRED DISTRITAL'!$A:$A,0),
            _xlfn.XMATCH(A1504,'CENEPRED DISTRITAL'!$B$1:$XFD$1,0)
        )&lt;&gt;"",        "CON COBERTURA CENEPRED",        "SIN COBERTURA CENEPRED"    ),    "SIN COBERTURA CENEPRED")</f>
        <v>SIN COBERTURA CENEPRED</v>
      </c>
      <c r="G1504" t="str" cm="1">
        <f t="array" ref="G1504">IFERROR(
    IF(
        INDEX(
            'CENEPRED DISTRITAL'!$B:$XFD,
            _xlfn.XMATCH($G$1,'CENEPRED DISTRITAL'!$A:$A,0),
            _xlfn.XMATCH(A1504,'CENEPRED DISTRITAL'!$B$1:$XFD$1,0)
        )&lt;&gt;"",
        "CON COBERTURA CENEPRED",
        "SIN COBERTURA CENEPRED"
    ),
    "SIN COBERTURA CENEPRED"
)</f>
        <v>SIN COBERTURA CENEPRED</v>
      </c>
      <c r="H1504" t="str" cm="1">
        <f t="array" ref="H1504">IFERROR(
    IF(
        INDEX(
            'CENEPRED DISTRITAL'!$B:$XFD,
            _xlfn.XMATCH($H$1,'CENEPRED DISTRITAL'!$A:$A,0),
            _xlfn.XMATCH(A1504,'CENEPRED DISTRITAL'!$B$1:$XFD$1,0)
        )&lt;&gt;"",
        "CON COBERTURA CENEPRED",
        "SIN COBERTURA CENEPRED"
    ),
    "SIN COBERTURA CENEPRED"
)</f>
        <v>SIN COBERTURA CENEPRED</v>
      </c>
    </row>
    <row r="1505" spans="1:8" x14ac:dyDescent="0.35">
      <c r="A1505" s="359">
        <v>160804</v>
      </c>
      <c r="B1505" t="s">
        <v>37043</v>
      </c>
      <c r="C1505">
        <v>1608</v>
      </c>
      <c r="D1505">
        <v>16</v>
      </c>
      <c r="E1505" t="str">
        <f>_xlfn.XLOOKUP(D1505,'Ubigeo Departamental'!A:A,'Ubigeo Departamental'!B:B)</f>
        <v>Loreto</v>
      </c>
      <c r="F1505" t="str" cm="1">
        <f t="array" ref="F1505">IFERROR(IF(INDEX('CENEPRED DISTRITAL'!$B:$XFD,
            _xlfn.XMATCH($F$1,'CENEPRED DISTRITAL'!$A:$A,0),
            _xlfn.XMATCH(A1505,'CENEPRED DISTRITAL'!$B$1:$XFD$1,0)
        )&lt;&gt;"",        "CON COBERTURA CENEPRED",        "SIN COBERTURA CENEPRED"    ),    "SIN COBERTURA CENEPRED")</f>
        <v>SIN COBERTURA CENEPRED</v>
      </c>
      <c r="G1505" t="str" cm="1">
        <f t="array" ref="G1505">IFERROR(
    IF(
        INDEX(
            'CENEPRED DISTRITAL'!$B:$XFD,
            _xlfn.XMATCH($G$1,'CENEPRED DISTRITAL'!$A:$A,0),
            _xlfn.XMATCH(A1505,'CENEPRED DISTRITAL'!$B$1:$XFD$1,0)
        )&lt;&gt;"",
        "CON COBERTURA CENEPRED",
        "SIN COBERTURA CENEPRED"
    ),
    "SIN COBERTURA CENEPRED"
)</f>
        <v>SIN COBERTURA CENEPRED</v>
      </c>
      <c r="H1505" t="str" cm="1">
        <f t="array" ref="H1505">IFERROR(
    IF(
        INDEX(
            'CENEPRED DISTRITAL'!$B:$XFD,
            _xlfn.XMATCH($H$1,'CENEPRED DISTRITAL'!$A:$A,0),
            _xlfn.XMATCH(A1505,'CENEPRED DISTRITAL'!$B$1:$XFD$1,0)
        )&lt;&gt;"",
        "CON COBERTURA CENEPRED",
        "SIN COBERTURA CENEPRED"
    ),
    "SIN COBERTURA CENEPRED"
)</f>
        <v>SIN COBERTURA CENEPRED</v>
      </c>
    </row>
    <row r="1506" spans="1:8" x14ac:dyDescent="0.35">
      <c r="A1506" s="359">
        <v>170101</v>
      </c>
      <c r="B1506" t="s">
        <v>31785</v>
      </c>
      <c r="C1506">
        <v>1701</v>
      </c>
      <c r="D1506">
        <v>17</v>
      </c>
      <c r="E1506" t="str">
        <f>_xlfn.XLOOKUP(D1506,'Ubigeo Departamental'!A:A,'Ubigeo Departamental'!B:B)</f>
        <v>Madre de Dios</v>
      </c>
      <c r="F1506" t="str" cm="1">
        <f t="array" ref="F1506">IFERROR(IF(INDEX('CENEPRED DISTRITAL'!$B:$XFD,
            _xlfn.XMATCH($F$1,'CENEPRED DISTRITAL'!$A:$A,0),
            _xlfn.XMATCH(A1506,'CENEPRED DISTRITAL'!$B$1:$XFD$1,0)
        )&lt;&gt;"",        "CON COBERTURA CENEPRED",        "SIN COBERTURA CENEPRED"    ),    "SIN COBERTURA CENEPRED")</f>
        <v>CON COBERTURA CENEPRED</v>
      </c>
      <c r="G1506" t="str" cm="1">
        <f t="array" ref="G1506">IFERROR(
    IF(
        INDEX(
            'CENEPRED DISTRITAL'!$B:$XFD,
            _xlfn.XMATCH($G$1,'CENEPRED DISTRITAL'!$A:$A,0),
            _xlfn.XMATCH(A1506,'CENEPRED DISTRITAL'!$B$1:$XFD$1,0)
        )&lt;&gt;"",
        "CON COBERTURA CENEPRED",
        "SIN COBERTURA CENEPRED"
    ),
    "SIN COBERTURA CENEPRED"
)</f>
        <v>CON COBERTURA CENEPRED</v>
      </c>
      <c r="H1506" t="str" cm="1">
        <f t="array" ref="H1506">IFERROR(
    IF(
        INDEX(
            'CENEPRED DISTRITAL'!$B:$XFD,
            _xlfn.XMATCH($H$1,'CENEPRED DISTRITAL'!$A:$A,0),
            _xlfn.XMATCH(A1506,'CENEPRED DISTRITAL'!$B$1:$XFD$1,0)
        )&lt;&gt;"",
        "CON COBERTURA CENEPRED",
        "SIN COBERTURA CENEPRED"
    ),
    "SIN COBERTURA CENEPRED"
)</f>
        <v>CON COBERTURA CENEPRED</v>
      </c>
    </row>
    <row r="1507" spans="1:8" x14ac:dyDescent="0.35">
      <c r="A1507" s="359">
        <v>170102</v>
      </c>
      <c r="B1507" t="s">
        <v>34363</v>
      </c>
      <c r="C1507">
        <v>1701</v>
      </c>
      <c r="D1507">
        <v>17</v>
      </c>
      <c r="E1507" t="str">
        <f>_xlfn.XLOOKUP(D1507,'Ubigeo Departamental'!A:A,'Ubigeo Departamental'!B:B)</f>
        <v>Madre de Dios</v>
      </c>
      <c r="F1507" t="str" cm="1">
        <f t="array" ref="F1507">IFERROR(IF(INDEX('CENEPRED DISTRITAL'!$B:$XFD,
            _xlfn.XMATCH($F$1,'CENEPRED DISTRITAL'!$A:$A,0),
            _xlfn.XMATCH(A1507,'CENEPRED DISTRITAL'!$B$1:$XFD$1,0)
        )&lt;&gt;"",        "CON COBERTURA CENEPRED",        "SIN COBERTURA CENEPRED"    ),    "SIN COBERTURA CENEPRED")</f>
        <v>SIN COBERTURA CENEPRED</v>
      </c>
      <c r="G1507" t="str" cm="1">
        <f t="array" ref="G1507">IFERROR(
    IF(
        INDEX(
            'CENEPRED DISTRITAL'!$B:$XFD,
            _xlfn.XMATCH($G$1,'CENEPRED DISTRITAL'!$A:$A,0),
            _xlfn.XMATCH(A1507,'CENEPRED DISTRITAL'!$B$1:$XFD$1,0)
        )&lt;&gt;"",
        "CON COBERTURA CENEPRED",
        "SIN COBERTURA CENEPRED"
    ),
    "SIN COBERTURA CENEPRED"
)</f>
        <v>SIN COBERTURA CENEPRED</v>
      </c>
      <c r="H1507" t="str" cm="1">
        <f t="array" ref="H1507">IFERROR(
    IF(
        INDEX(
            'CENEPRED DISTRITAL'!$B:$XFD,
            _xlfn.XMATCH($H$1,'CENEPRED DISTRITAL'!$A:$A,0),
            _xlfn.XMATCH(A1507,'CENEPRED DISTRITAL'!$B$1:$XFD$1,0)
        )&lt;&gt;"",
        "CON COBERTURA CENEPRED",
        "SIN COBERTURA CENEPRED"
    ),
    "SIN COBERTURA CENEPRED"
)</f>
        <v>SIN COBERTURA CENEPRED</v>
      </c>
    </row>
    <row r="1508" spans="1:8" x14ac:dyDescent="0.35">
      <c r="A1508" s="359">
        <v>170103</v>
      </c>
      <c r="B1508" t="s">
        <v>34071</v>
      </c>
      <c r="C1508">
        <v>1701</v>
      </c>
      <c r="D1508">
        <v>17</v>
      </c>
      <c r="E1508" t="str">
        <f>_xlfn.XLOOKUP(D1508,'Ubigeo Departamental'!A:A,'Ubigeo Departamental'!B:B)</f>
        <v>Madre de Dios</v>
      </c>
      <c r="F1508" t="str" cm="1">
        <f t="array" ref="F1508">IFERROR(IF(INDEX('CENEPRED DISTRITAL'!$B:$XFD,
            _xlfn.XMATCH($F$1,'CENEPRED DISTRITAL'!$A:$A,0),
            _xlfn.XMATCH(A1508,'CENEPRED DISTRITAL'!$B$1:$XFD$1,0)
        )&lt;&gt;"",        "CON COBERTURA CENEPRED",        "SIN COBERTURA CENEPRED"    ),    "SIN COBERTURA CENEPRED")</f>
        <v>SIN COBERTURA CENEPRED</v>
      </c>
      <c r="G1508" t="str" cm="1">
        <f t="array" ref="G1508">IFERROR(
    IF(
        INDEX(
            'CENEPRED DISTRITAL'!$B:$XFD,
            _xlfn.XMATCH($G$1,'CENEPRED DISTRITAL'!$A:$A,0),
            _xlfn.XMATCH(A1508,'CENEPRED DISTRITAL'!$B$1:$XFD$1,0)
        )&lt;&gt;"",
        "CON COBERTURA CENEPRED",
        "SIN COBERTURA CENEPRED"
    ),
    "SIN COBERTURA CENEPRED"
)</f>
        <v>SIN COBERTURA CENEPRED</v>
      </c>
      <c r="H1508" t="str" cm="1">
        <f t="array" ref="H1508">IFERROR(
    IF(
        INDEX(
            'CENEPRED DISTRITAL'!$B:$XFD,
            _xlfn.XMATCH($H$1,'CENEPRED DISTRITAL'!$A:$A,0),
            _xlfn.XMATCH(A1508,'CENEPRED DISTRITAL'!$B$1:$XFD$1,0)
        )&lt;&gt;"",
        "CON COBERTURA CENEPRED",
        "SIN COBERTURA CENEPRED"
    ),
    "SIN COBERTURA CENEPRED"
)</f>
        <v>SIN COBERTURA CENEPRED</v>
      </c>
    </row>
    <row r="1509" spans="1:8" x14ac:dyDescent="0.35">
      <c r="A1509" s="359">
        <v>170104</v>
      </c>
      <c r="B1509" t="s">
        <v>34921</v>
      </c>
      <c r="C1509">
        <v>1701</v>
      </c>
      <c r="D1509">
        <v>17</v>
      </c>
      <c r="E1509" t="str">
        <f>_xlfn.XLOOKUP(D1509,'Ubigeo Departamental'!A:A,'Ubigeo Departamental'!B:B)</f>
        <v>Madre de Dios</v>
      </c>
      <c r="F1509" t="str" cm="1">
        <f t="array" ref="F1509">IFERROR(IF(INDEX('CENEPRED DISTRITAL'!$B:$XFD,
            _xlfn.XMATCH($F$1,'CENEPRED DISTRITAL'!$A:$A,0),
            _xlfn.XMATCH(A1509,'CENEPRED DISTRITAL'!$B$1:$XFD$1,0)
        )&lt;&gt;"",        "CON COBERTURA CENEPRED",        "SIN COBERTURA CENEPRED"    ),    "SIN COBERTURA CENEPRED")</f>
        <v>SIN COBERTURA CENEPRED</v>
      </c>
      <c r="G1509" t="str" cm="1">
        <f t="array" ref="G1509">IFERROR(
    IF(
        INDEX(
            'CENEPRED DISTRITAL'!$B:$XFD,
            _xlfn.XMATCH($G$1,'CENEPRED DISTRITAL'!$A:$A,0),
            _xlfn.XMATCH(A1509,'CENEPRED DISTRITAL'!$B$1:$XFD$1,0)
        )&lt;&gt;"",
        "CON COBERTURA CENEPRED",
        "SIN COBERTURA CENEPRED"
    ),
    "SIN COBERTURA CENEPRED"
)</f>
        <v>SIN COBERTURA CENEPRED</v>
      </c>
      <c r="H1509" t="str" cm="1">
        <f t="array" ref="H1509">IFERROR(
    IF(
        INDEX(
            'CENEPRED DISTRITAL'!$B:$XFD,
            _xlfn.XMATCH($H$1,'CENEPRED DISTRITAL'!$A:$A,0),
            _xlfn.XMATCH(A1509,'CENEPRED DISTRITAL'!$B$1:$XFD$1,0)
        )&lt;&gt;"",
        "CON COBERTURA CENEPRED",
        "SIN COBERTURA CENEPRED"
    ),
    "SIN COBERTURA CENEPRED"
)</f>
        <v>SIN COBERTURA CENEPRED</v>
      </c>
    </row>
    <row r="1510" spans="1:8" x14ac:dyDescent="0.35">
      <c r="A1510" s="359">
        <v>170201</v>
      </c>
      <c r="B1510" t="s">
        <v>34186</v>
      </c>
      <c r="C1510">
        <v>1702</v>
      </c>
      <c r="D1510">
        <v>17</v>
      </c>
      <c r="E1510" t="str">
        <f>_xlfn.XLOOKUP(D1510,'Ubigeo Departamental'!A:A,'Ubigeo Departamental'!B:B)</f>
        <v>Madre de Dios</v>
      </c>
      <c r="F1510" t="str" cm="1">
        <f t="array" ref="F1510">IFERROR(IF(INDEX('CENEPRED DISTRITAL'!$B:$XFD,
            _xlfn.XMATCH($F$1,'CENEPRED DISTRITAL'!$A:$A,0),
            _xlfn.XMATCH(A1510,'CENEPRED DISTRITAL'!$B$1:$XFD$1,0)
        )&lt;&gt;"",        "CON COBERTURA CENEPRED",        "SIN COBERTURA CENEPRED"    ),    "SIN COBERTURA CENEPRED")</f>
        <v>SIN COBERTURA CENEPRED</v>
      </c>
      <c r="G1510" t="str" cm="1">
        <f t="array" ref="G1510">IFERROR(
    IF(
        INDEX(
            'CENEPRED DISTRITAL'!$B:$XFD,
            _xlfn.XMATCH($G$1,'CENEPRED DISTRITAL'!$A:$A,0),
            _xlfn.XMATCH(A1510,'CENEPRED DISTRITAL'!$B$1:$XFD$1,0)
        )&lt;&gt;"",
        "CON COBERTURA CENEPRED",
        "SIN COBERTURA CENEPRED"
    ),
    "SIN COBERTURA CENEPRED"
)</f>
        <v>SIN COBERTURA CENEPRED</v>
      </c>
      <c r="H1510" t="str" cm="1">
        <f t="array" ref="H1510">IFERROR(
    IF(
        INDEX(
            'CENEPRED DISTRITAL'!$B:$XFD,
            _xlfn.XMATCH($H$1,'CENEPRED DISTRITAL'!$A:$A,0),
            _xlfn.XMATCH(A1510,'CENEPRED DISTRITAL'!$B$1:$XFD$1,0)
        )&lt;&gt;"",
        "CON COBERTURA CENEPRED",
        "SIN COBERTURA CENEPRED"
    ),
    "SIN COBERTURA CENEPRED"
)</f>
        <v>SIN COBERTURA CENEPRED</v>
      </c>
    </row>
    <row r="1511" spans="1:8" x14ac:dyDescent="0.35">
      <c r="A1511" s="359">
        <v>170202</v>
      </c>
      <c r="B1511" t="s">
        <v>37044</v>
      </c>
      <c r="C1511">
        <v>1702</v>
      </c>
      <c r="D1511">
        <v>17</v>
      </c>
      <c r="E1511" t="str">
        <f>_xlfn.XLOOKUP(D1511,'Ubigeo Departamental'!A:A,'Ubigeo Departamental'!B:B)</f>
        <v>Madre de Dios</v>
      </c>
      <c r="F1511" t="str" cm="1">
        <f t="array" ref="F1511">IFERROR(IF(INDEX('CENEPRED DISTRITAL'!$B:$XFD,
            _xlfn.XMATCH($F$1,'CENEPRED DISTRITAL'!$A:$A,0),
            _xlfn.XMATCH(A1511,'CENEPRED DISTRITAL'!$B$1:$XFD$1,0)
        )&lt;&gt;"",        "CON COBERTURA CENEPRED",        "SIN COBERTURA CENEPRED"    ),    "SIN COBERTURA CENEPRED")</f>
        <v>SIN COBERTURA CENEPRED</v>
      </c>
      <c r="G1511" t="str" cm="1">
        <f t="array" ref="G1511">IFERROR(
    IF(
        INDEX(
            'CENEPRED DISTRITAL'!$B:$XFD,
            _xlfn.XMATCH($G$1,'CENEPRED DISTRITAL'!$A:$A,0),
            _xlfn.XMATCH(A1511,'CENEPRED DISTRITAL'!$B$1:$XFD$1,0)
        )&lt;&gt;"",
        "CON COBERTURA CENEPRED",
        "SIN COBERTURA CENEPRED"
    ),
    "SIN COBERTURA CENEPRED"
)</f>
        <v>SIN COBERTURA CENEPRED</v>
      </c>
      <c r="H1511" t="str" cm="1">
        <f t="array" ref="H1511">IFERROR(
    IF(
        INDEX(
            'CENEPRED DISTRITAL'!$B:$XFD,
            _xlfn.XMATCH($H$1,'CENEPRED DISTRITAL'!$A:$A,0),
            _xlfn.XMATCH(A1511,'CENEPRED DISTRITAL'!$B$1:$XFD$1,0)
        )&lt;&gt;"",
        "CON COBERTURA CENEPRED",
        "SIN COBERTURA CENEPRED"
    ),
    "SIN COBERTURA CENEPRED"
)</f>
        <v>SIN COBERTURA CENEPRED</v>
      </c>
    </row>
    <row r="1512" spans="1:8" x14ac:dyDescent="0.35">
      <c r="A1512" s="359">
        <v>170203</v>
      </c>
      <c r="B1512" t="s">
        <v>149</v>
      </c>
      <c r="C1512">
        <v>1702</v>
      </c>
      <c r="D1512">
        <v>17</v>
      </c>
      <c r="E1512" t="str">
        <f>_xlfn.XLOOKUP(D1512,'Ubigeo Departamental'!A:A,'Ubigeo Departamental'!B:B)</f>
        <v>Madre de Dios</v>
      </c>
      <c r="F1512" t="str" cm="1">
        <f t="array" ref="F1512">IFERROR(IF(INDEX('CENEPRED DISTRITAL'!$B:$XFD,
            _xlfn.XMATCH($F$1,'CENEPRED DISTRITAL'!$A:$A,0),
            _xlfn.XMATCH(A1512,'CENEPRED DISTRITAL'!$B$1:$XFD$1,0)
        )&lt;&gt;"",        "CON COBERTURA CENEPRED",        "SIN COBERTURA CENEPRED"    ),    "SIN COBERTURA CENEPRED")</f>
        <v>SIN COBERTURA CENEPRED</v>
      </c>
      <c r="G1512" t="str" cm="1">
        <f t="array" ref="G1512">IFERROR(
    IF(
        INDEX(
            'CENEPRED DISTRITAL'!$B:$XFD,
            _xlfn.XMATCH($G$1,'CENEPRED DISTRITAL'!$A:$A,0),
            _xlfn.XMATCH(A1512,'CENEPRED DISTRITAL'!$B$1:$XFD$1,0)
        )&lt;&gt;"",
        "CON COBERTURA CENEPRED",
        "SIN COBERTURA CENEPRED"
    ),
    "SIN COBERTURA CENEPRED"
)</f>
        <v>SIN COBERTURA CENEPRED</v>
      </c>
      <c r="H1512" t="str" cm="1">
        <f t="array" ref="H1512">IFERROR(
    IF(
        INDEX(
            'CENEPRED DISTRITAL'!$B:$XFD,
            _xlfn.XMATCH($H$1,'CENEPRED DISTRITAL'!$A:$A,0),
            _xlfn.XMATCH(A1512,'CENEPRED DISTRITAL'!$B$1:$XFD$1,0)
        )&lt;&gt;"",
        "CON COBERTURA CENEPRED",
        "SIN COBERTURA CENEPRED"
    ),
    "SIN COBERTURA CENEPRED"
)</f>
        <v>SIN COBERTURA CENEPRED</v>
      </c>
    </row>
    <row r="1513" spans="1:8" x14ac:dyDescent="0.35">
      <c r="A1513" s="359">
        <v>170204</v>
      </c>
      <c r="B1513" t="s">
        <v>37045</v>
      </c>
      <c r="C1513">
        <v>1702</v>
      </c>
      <c r="D1513">
        <v>17</v>
      </c>
      <c r="E1513" t="str">
        <f>_xlfn.XLOOKUP(D1513,'Ubigeo Departamental'!A:A,'Ubigeo Departamental'!B:B)</f>
        <v>Madre de Dios</v>
      </c>
      <c r="F1513" t="str" cm="1">
        <f t="array" ref="F1513">IFERROR(IF(INDEX('CENEPRED DISTRITAL'!$B:$XFD,
            _xlfn.XMATCH($F$1,'CENEPRED DISTRITAL'!$A:$A,0),
            _xlfn.XMATCH(A1513,'CENEPRED DISTRITAL'!$B$1:$XFD$1,0)
        )&lt;&gt;"",        "CON COBERTURA CENEPRED",        "SIN COBERTURA CENEPRED"    ),    "SIN COBERTURA CENEPRED")</f>
        <v>SIN COBERTURA CENEPRED</v>
      </c>
      <c r="G1513" t="str" cm="1">
        <f t="array" ref="G1513">IFERROR(
    IF(
        INDEX(
            'CENEPRED DISTRITAL'!$B:$XFD,
            _xlfn.XMATCH($G$1,'CENEPRED DISTRITAL'!$A:$A,0),
            _xlfn.XMATCH(A1513,'CENEPRED DISTRITAL'!$B$1:$XFD$1,0)
        )&lt;&gt;"",
        "CON COBERTURA CENEPRED",
        "SIN COBERTURA CENEPRED"
    ),
    "SIN COBERTURA CENEPRED"
)</f>
        <v>SIN COBERTURA CENEPRED</v>
      </c>
      <c r="H1513" t="str" cm="1">
        <f t="array" ref="H1513">IFERROR(
    IF(
        INDEX(
            'CENEPRED DISTRITAL'!$B:$XFD,
            _xlfn.XMATCH($H$1,'CENEPRED DISTRITAL'!$A:$A,0),
            _xlfn.XMATCH(A1513,'CENEPRED DISTRITAL'!$B$1:$XFD$1,0)
        )&lt;&gt;"",
        "CON COBERTURA CENEPRED",
        "SIN COBERTURA CENEPRED"
    ),
    "SIN COBERTURA CENEPRED"
)</f>
        <v>SIN COBERTURA CENEPRED</v>
      </c>
    </row>
    <row r="1514" spans="1:8" x14ac:dyDescent="0.35">
      <c r="A1514" s="359">
        <v>170301</v>
      </c>
      <c r="B1514" t="s">
        <v>34981</v>
      </c>
      <c r="C1514">
        <v>1703</v>
      </c>
      <c r="D1514">
        <v>17</v>
      </c>
      <c r="E1514" t="str">
        <f>_xlfn.XLOOKUP(D1514,'Ubigeo Departamental'!A:A,'Ubigeo Departamental'!B:B)</f>
        <v>Madre de Dios</v>
      </c>
      <c r="F1514" t="str" cm="1">
        <f t="array" ref="F1514">IFERROR(IF(INDEX('CENEPRED DISTRITAL'!$B:$XFD,
            _xlfn.XMATCH($F$1,'CENEPRED DISTRITAL'!$A:$A,0),
            _xlfn.XMATCH(A1514,'CENEPRED DISTRITAL'!$B$1:$XFD$1,0)
        )&lt;&gt;"",        "CON COBERTURA CENEPRED",        "SIN COBERTURA CENEPRED"    ),    "SIN COBERTURA CENEPRED")</f>
        <v>SIN COBERTURA CENEPRED</v>
      </c>
      <c r="G1514" t="str" cm="1">
        <f t="array" ref="G1514">IFERROR(
    IF(
        INDEX(
            'CENEPRED DISTRITAL'!$B:$XFD,
            _xlfn.XMATCH($G$1,'CENEPRED DISTRITAL'!$A:$A,0),
            _xlfn.XMATCH(A1514,'CENEPRED DISTRITAL'!$B$1:$XFD$1,0)
        )&lt;&gt;"",
        "CON COBERTURA CENEPRED",
        "SIN COBERTURA CENEPRED"
    ),
    "SIN COBERTURA CENEPRED"
)</f>
        <v>SIN COBERTURA CENEPRED</v>
      </c>
      <c r="H1514" t="str" cm="1">
        <f t="array" ref="H1514">IFERROR(
    IF(
        INDEX(
            'CENEPRED DISTRITAL'!$B:$XFD,
            _xlfn.XMATCH($H$1,'CENEPRED DISTRITAL'!$A:$A,0),
            _xlfn.XMATCH(A1514,'CENEPRED DISTRITAL'!$B$1:$XFD$1,0)
        )&lt;&gt;"",
        "CON COBERTURA CENEPRED",
        "SIN COBERTURA CENEPRED"
    ),
    "SIN COBERTURA CENEPRED"
)</f>
        <v>SIN COBERTURA CENEPRED</v>
      </c>
    </row>
    <row r="1515" spans="1:8" x14ac:dyDescent="0.35">
      <c r="A1515" s="359">
        <v>170302</v>
      </c>
      <c r="B1515" t="s">
        <v>34922</v>
      </c>
      <c r="C1515">
        <v>1703</v>
      </c>
      <c r="D1515">
        <v>17</v>
      </c>
      <c r="E1515" t="str">
        <f>_xlfn.XLOOKUP(D1515,'Ubigeo Departamental'!A:A,'Ubigeo Departamental'!B:B)</f>
        <v>Madre de Dios</v>
      </c>
      <c r="F1515" t="str" cm="1">
        <f t="array" ref="F1515">IFERROR(IF(INDEX('CENEPRED DISTRITAL'!$B:$XFD,
            _xlfn.XMATCH($F$1,'CENEPRED DISTRITAL'!$A:$A,0),
            _xlfn.XMATCH(A1515,'CENEPRED DISTRITAL'!$B$1:$XFD$1,0)
        )&lt;&gt;"",        "CON COBERTURA CENEPRED",        "SIN COBERTURA CENEPRED"    ),    "SIN COBERTURA CENEPRED")</f>
        <v>SIN COBERTURA CENEPRED</v>
      </c>
      <c r="G1515" t="str" cm="1">
        <f t="array" ref="G1515">IFERROR(
    IF(
        INDEX(
            'CENEPRED DISTRITAL'!$B:$XFD,
            _xlfn.XMATCH($G$1,'CENEPRED DISTRITAL'!$A:$A,0),
            _xlfn.XMATCH(A1515,'CENEPRED DISTRITAL'!$B$1:$XFD$1,0)
        )&lt;&gt;"",
        "CON COBERTURA CENEPRED",
        "SIN COBERTURA CENEPRED"
    ),
    "SIN COBERTURA CENEPRED"
)</f>
        <v>SIN COBERTURA CENEPRED</v>
      </c>
      <c r="H1515" t="str" cm="1">
        <f t="array" ref="H1515">IFERROR(
    IF(
        INDEX(
            'CENEPRED DISTRITAL'!$B:$XFD,
            _xlfn.XMATCH($H$1,'CENEPRED DISTRITAL'!$A:$A,0),
            _xlfn.XMATCH(A1515,'CENEPRED DISTRITAL'!$B$1:$XFD$1,0)
        )&lt;&gt;"",
        "CON COBERTURA CENEPRED",
        "SIN COBERTURA CENEPRED"
    ),
    "SIN COBERTURA CENEPRED"
)</f>
        <v>SIN COBERTURA CENEPRED</v>
      </c>
    </row>
    <row r="1516" spans="1:8" x14ac:dyDescent="0.35">
      <c r="A1516" s="359">
        <v>170303</v>
      </c>
      <c r="B1516" t="s">
        <v>34187</v>
      </c>
      <c r="C1516">
        <v>1703</v>
      </c>
      <c r="D1516">
        <v>17</v>
      </c>
      <c r="E1516" t="str">
        <f>_xlfn.XLOOKUP(D1516,'Ubigeo Departamental'!A:A,'Ubigeo Departamental'!B:B)</f>
        <v>Madre de Dios</v>
      </c>
      <c r="F1516" t="str" cm="1">
        <f t="array" ref="F1516">IFERROR(IF(INDEX('CENEPRED DISTRITAL'!$B:$XFD,
            _xlfn.XMATCH($F$1,'CENEPRED DISTRITAL'!$A:$A,0),
            _xlfn.XMATCH(A1516,'CENEPRED DISTRITAL'!$B$1:$XFD$1,0)
        )&lt;&gt;"",        "CON COBERTURA CENEPRED",        "SIN COBERTURA CENEPRED"    ),    "SIN COBERTURA CENEPRED")</f>
        <v>SIN COBERTURA CENEPRED</v>
      </c>
      <c r="G1516" t="str" cm="1">
        <f t="array" ref="G1516">IFERROR(
    IF(
        INDEX(
            'CENEPRED DISTRITAL'!$B:$XFD,
            _xlfn.XMATCH($G$1,'CENEPRED DISTRITAL'!$A:$A,0),
            _xlfn.XMATCH(A1516,'CENEPRED DISTRITAL'!$B$1:$XFD$1,0)
        )&lt;&gt;"",
        "CON COBERTURA CENEPRED",
        "SIN COBERTURA CENEPRED"
    ),
    "SIN COBERTURA CENEPRED"
)</f>
        <v>SIN COBERTURA CENEPRED</v>
      </c>
      <c r="H1516" t="str" cm="1">
        <f t="array" ref="H1516">IFERROR(
    IF(
        INDEX(
            'CENEPRED DISTRITAL'!$B:$XFD,
            _xlfn.XMATCH($H$1,'CENEPRED DISTRITAL'!$A:$A,0),
            _xlfn.XMATCH(A1516,'CENEPRED DISTRITAL'!$B$1:$XFD$1,0)
        )&lt;&gt;"",
        "CON COBERTURA CENEPRED",
        "SIN COBERTURA CENEPRED"
    ),
    "SIN COBERTURA CENEPRED"
)</f>
        <v>SIN COBERTURA CENEPRED</v>
      </c>
    </row>
    <row r="1517" spans="1:8" x14ac:dyDescent="0.35">
      <c r="A1517" s="359">
        <v>180101</v>
      </c>
      <c r="B1517" t="s">
        <v>150</v>
      </c>
      <c r="C1517">
        <v>1801</v>
      </c>
      <c r="D1517">
        <v>18</v>
      </c>
      <c r="E1517" t="str">
        <f>_xlfn.XLOOKUP(D1517,'Ubigeo Departamental'!A:A,'Ubigeo Departamental'!B:B)</f>
        <v>Moquegua</v>
      </c>
      <c r="F1517" t="str" cm="1">
        <f t="array" ref="F1517">IFERROR(IF(INDEX('CENEPRED DISTRITAL'!$B:$XFD,
            _xlfn.XMATCH($F$1,'CENEPRED DISTRITAL'!$A:$A,0),
            _xlfn.XMATCH(A1517,'CENEPRED DISTRITAL'!$B$1:$XFD$1,0)
        )&lt;&gt;"",        "CON COBERTURA CENEPRED",        "SIN COBERTURA CENEPRED"    ),    "SIN COBERTURA CENEPRED")</f>
        <v>CON COBERTURA CENEPRED</v>
      </c>
      <c r="G1517" t="str" cm="1">
        <f t="array" ref="G1517">IFERROR(
    IF(
        INDEX(
            'CENEPRED DISTRITAL'!$B:$XFD,
            _xlfn.XMATCH($G$1,'CENEPRED DISTRITAL'!$A:$A,0),
            _xlfn.XMATCH(A1517,'CENEPRED DISTRITAL'!$B$1:$XFD$1,0)
        )&lt;&gt;"",
        "CON COBERTURA CENEPRED",
        "SIN COBERTURA CENEPRED"
    ),
    "SIN COBERTURA CENEPRED"
)</f>
        <v>CON COBERTURA CENEPRED</v>
      </c>
      <c r="H1517" t="str" cm="1">
        <f t="array" ref="H1517">IFERROR(
    IF(
        INDEX(
            'CENEPRED DISTRITAL'!$B:$XFD,
            _xlfn.XMATCH($H$1,'CENEPRED DISTRITAL'!$A:$A,0),
            _xlfn.XMATCH(A1517,'CENEPRED DISTRITAL'!$B$1:$XFD$1,0)
        )&lt;&gt;"",
        "CON COBERTURA CENEPRED",
        "SIN COBERTURA CENEPRED"
    ),
    "SIN COBERTURA CENEPRED"
)</f>
        <v>SIN COBERTURA CENEPRED</v>
      </c>
    </row>
    <row r="1518" spans="1:8" x14ac:dyDescent="0.35">
      <c r="A1518" s="359">
        <v>180102</v>
      </c>
      <c r="B1518" t="s">
        <v>34287</v>
      </c>
      <c r="C1518">
        <v>1801</v>
      </c>
      <c r="D1518">
        <v>18</v>
      </c>
      <c r="E1518" t="str">
        <f>_xlfn.XLOOKUP(D1518,'Ubigeo Departamental'!A:A,'Ubigeo Departamental'!B:B)</f>
        <v>Moquegua</v>
      </c>
      <c r="F1518" t="str" cm="1">
        <f t="array" ref="F1518">IFERROR(IF(INDEX('CENEPRED DISTRITAL'!$B:$XFD,
            _xlfn.XMATCH($F$1,'CENEPRED DISTRITAL'!$A:$A,0),
            _xlfn.XMATCH(A1518,'CENEPRED DISTRITAL'!$B$1:$XFD$1,0)
        )&lt;&gt;"",        "CON COBERTURA CENEPRED",        "SIN COBERTURA CENEPRED"    ),    "SIN COBERTURA CENEPRED")</f>
        <v>SIN COBERTURA CENEPRED</v>
      </c>
      <c r="G1518" t="str" cm="1">
        <f t="array" ref="G1518">IFERROR(
    IF(
        INDEX(
            'CENEPRED DISTRITAL'!$B:$XFD,
            _xlfn.XMATCH($G$1,'CENEPRED DISTRITAL'!$A:$A,0),
            _xlfn.XMATCH(A1518,'CENEPRED DISTRITAL'!$B$1:$XFD$1,0)
        )&lt;&gt;"",
        "CON COBERTURA CENEPRED",
        "SIN COBERTURA CENEPRED"
    ),
    "SIN COBERTURA CENEPRED"
)</f>
        <v>SIN COBERTURA CENEPRED</v>
      </c>
      <c r="H1518" t="str" cm="1">
        <f t="array" ref="H1518">IFERROR(
    IF(
        INDEX(
            'CENEPRED DISTRITAL'!$B:$XFD,
            _xlfn.XMATCH($H$1,'CENEPRED DISTRITAL'!$A:$A,0),
            _xlfn.XMATCH(A1518,'CENEPRED DISTRITAL'!$B$1:$XFD$1,0)
        )&lt;&gt;"",
        "CON COBERTURA CENEPRED",
        "SIN COBERTURA CENEPRED"
    ),
    "SIN COBERTURA CENEPRED"
)</f>
        <v>SIN COBERTURA CENEPRED</v>
      </c>
    </row>
    <row r="1519" spans="1:8" x14ac:dyDescent="0.35">
      <c r="A1519" s="359">
        <v>180103</v>
      </c>
      <c r="B1519" t="s">
        <v>34364</v>
      </c>
      <c r="C1519">
        <v>1801</v>
      </c>
      <c r="D1519">
        <v>18</v>
      </c>
      <c r="E1519" t="str">
        <f>_xlfn.XLOOKUP(D1519,'Ubigeo Departamental'!A:A,'Ubigeo Departamental'!B:B)</f>
        <v>Moquegua</v>
      </c>
      <c r="F1519" t="str" cm="1">
        <f t="array" ref="F1519">IFERROR(IF(INDEX('CENEPRED DISTRITAL'!$B:$XFD,
            _xlfn.XMATCH($F$1,'CENEPRED DISTRITAL'!$A:$A,0),
            _xlfn.XMATCH(A1519,'CENEPRED DISTRITAL'!$B$1:$XFD$1,0)
        )&lt;&gt;"",        "CON COBERTURA CENEPRED",        "SIN COBERTURA CENEPRED"    ),    "SIN COBERTURA CENEPRED")</f>
        <v>SIN COBERTURA CENEPRED</v>
      </c>
      <c r="G1519" t="str" cm="1">
        <f t="array" ref="G1519">IFERROR(
    IF(
        INDEX(
            'CENEPRED DISTRITAL'!$B:$XFD,
            _xlfn.XMATCH($G$1,'CENEPRED DISTRITAL'!$A:$A,0),
            _xlfn.XMATCH(A1519,'CENEPRED DISTRITAL'!$B$1:$XFD$1,0)
        )&lt;&gt;"",
        "CON COBERTURA CENEPRED",
        "SIN COBERTURA CENEPRED"
    ),
    "SIN COBERTURA CENEPRED"
)</f>
        <v>SIN COBERTURA CENEPRED</v>
      </c>
      <c r="H1519" t="str" cm="1">
        <f t="array" ref="H1519">IFERROR(
    IF(
        INDEX(
            'CENEPRED DISTRITAL'!$B:$XFD,
            _xlfn.XMATCH($H$1,'CENEPRED DISTRITAL'!$A:$A,0),
            _xlfn.XMATCH(A1519,'CENEPRED DISTRITAL'!$B$1:$XFD$1,0)
        )&lt;&gt;"",
        "CON COBERTURA CENEPRED",
        "SIN COBERTURA CENEPRED"
    ),
    "SIN COBERTURA CENEPRED"
)</f>
        <v>SIN COBERTURA CENEPRED</v>
      </c>
    </row>
    <row r="1520" spans="1:8" x14ac:dyDescent="0.35">
      <c r="A1520" s="359">
        <v>180104</v>
      </c>
      <c r="B1520" t="s">
        <v>34288</v>
      </c>
      <c r="C1520">
        <v>1801</v>
      </c>
      <c r="D1520">
        <v>18</v>
      </c>
      <c r="E1520" t="str">
        <f>_xlfn.XLOOKUP(D1520,'Ubigeo Departamental'!A:A,'Ubigeo Departamental'!B:B)</f>
        <v>Moquegua</v>
      </c>
      <c r="F1520" t="str" cm="1">
        <f t="array" ref="F1520">IFERROR(IF(INDEX('CENEPRED DISTRITAL'!$B:$XFD,
            _xlfn.XMATCH($F$1,'CENEPRED DISTRITAL'!$A:$A,0),
            _xlfn.XMATCH(A1520,'CENEPRED DISTRITAL'!$B$1:$XFD$1,0)
        )&lt;&gt;"",        "CON COBERTURA CENEPRED",        "SIN COBERTURA CENEPRED"    ),    "SIN COBERTURA CENEPRED")</f>
        <v>SIN COBERTURA CENEPRED</v>
      </c>
      <c r="G1520" t="str" cm="1">
        <f t="array" ref="G1520">IFERROR(
    IF(
        INDEX(
            'CENEPRED DISTRITAL'!$B:$XFD,
            _xlfn.XMATCH($G$1,'CENEPRED DISTRITAL'!$A:$A,0),
            _xlfn.XMATCH(A1520,'CENEPRED DISTRITAL'!$B$1:$XFD$1,0)
        )&lt;&gt;"",
        "CON COBERTURA CENEPRED",
        "SIN COBERTURA CENEPRED"
    ),
    "SIN COBERTURA CENEPRED"
)</f>
        <v>SIN COBERTURA CENEPRED</v>
      </c>
      <c r="H1520" t="str" cm="1">
        <f t="array" ref="H1520">IFERROR(
    IF(
        INDEX(
            'CENEPRED DISTRITAL'!$B:$XFD,
            _xlfn.XMATCH($H$1,'CENEPRED DISTRITAL'!$A:$A,0),
            _xlfn.XMATCH(A1520,'CENEPRED DISTRITAL'!$B$1:$XFD$1,0)
        )&lt;&gt;"",
        "CON COBERTURA CENEPRED",
        "SIN COBERTURA CENEPRED"
    ),
    "SIN COBERTURA CENEPRED"
)</f>
        <v>SIN COBERTURA CENEPRED</v>
      </c>
    </row>
    <row r="1521" spans="1:8" x14ac:dyDescent="0.35">
      <c r="A1521" s="359">
        <v>180105</v>
      </c>
      <c r="B1521" t="s">
        <v>36591</v>
      </c>
      <c r="C1521">
        <v>1801</v>
      </c>
      <c r="D1521">
        <v>18</v>
      </c>
      <c r="E1521" t="str">
        <f>_xlfn.XLOOKUP(D1521,'Ubigeo Departamental'!A:A,'Ubigeo Departamental'!B:B)</f>
        <v>Moquegua</v>
      </c>
      <c r="F1521" t="str" cm="1">
        <f t="array" ref="F1521">IFERROR(IF(INDEX('CENEPRED DISTRITAL'!$B:$XFD,
            _xlfn.XMATCH($F$1,'CENEPRED DISTRITAL'!$A:$A,0),
            _xlfn.XMATCH(A1521,'CENEPRED DISTRITAL'!$B$1:$XFD$1,0)
        )&lt;&gt;"",        "CON COBERTURA CENEPRED",        "SIN COBERTURA CENEPRED"    ),    "SIN COBERTURA CENEPRED")</f>
        <v>SIN COBERTURA CENEPRED</v>
      </c>
      <c r="G1521" t="str" cm="1">
        <f t="array" ref="G1521">IFERROR(
    IF(
        INDEX(
            'CENEPRED DISTRITAL'!$B:$XFD,
            _xlfn.XMATCH($G$1,'CENEPRED DISTRITAL'!$A:$A,0),
            _xlfn.XMATCH(A1521,'CENEPRED DISTRITAL'!$B$1:$XFD$1,0)
        )&lt;&gt;"",
        "CON COBERTURA CENEPRED",
        "SIN COBERTURA CENEPRED"
    ),
    "SIN COBERTURA CENEPRED"
)</f>
        <v>SIN COBERTURA CENEPRED</v>
      </c>
      <c r="H1521" t="str" cm="1">
        <f t="array" ref="H1521">IFERROR(
    IF(
        INDEX(
            'CENEPRED DISTRITAL'!$B:$XFD,
            _xlfn.XMATCH($H$1,'CENEPRED DISTRITAL'!$A:$A,0),
            _xlfn.XMATCH(A1521,'CENEPRED DISTRITAL'!$B$1:$XFD$1,0)
        )&lt;&gt;"",
        "CON COBERTURA CENEPRED",
        "SIN COBERTURA CENEPRED"
    ),
    "SIN COBERTURA CENEPRED"
)</f>
        <v>SIN COBERTURA CENEPRED</v>
      </c>
    </row>
    <row r="1522" spans="1:8" x14ac:dyDescent="0.35">
      <c r="A1522" s="359">
        <v>180106</v>
      </c>
      <c r="B1522" t="s">
        <v>31791</v>
      </c>
      <c r="C1522">
        <v>1801</v>
      </c>
      <c r="D1522">
        <v>18</v>
      </c>
      <c r="E1522" t="str">
        <f>_xlfn.XLOOKUP(D1522,'Ubigeo Departamental'!A:A,'Ubigeo Departamental'!B:B)</f>
        <v>Moquegua</v>
      </c>
      <c r="F1522" t="str" cm="1">
        <f t="array" ref="F1522">IFERROR(IF(INDEX('CENEPRED DISTRITAL'!$B:$XFD,
            _xlfn.XMATCH($F$1,'CENEPRED DISTRITAL'!$A:$A,0),
            _xlfn.XMATCH(A1522,'CENEPRED DISTRITAL'!$B$1:$XFD$1,0)
        )&lt;&gt;"",        "CON COBERTURA CENEPRED",        "SIN COBERTURA CENEPRED"    ),    "SIN COBERTURA CENEPRED")</f>
        <v>CON COBERTURA CENEPRED</v>
      </c>
      <c r="G1522" t="str" cm="1">
        <f t="array" ref="G1522">IFERROR(
    IF(
        INDEX(
            'CENEPRED DISTRITAL'!$B:$XFD,
            _xlfn.XMATCH($G$1,'CENEPRED DISTRITAL'!$A:$A,0),
            _xlfn.XMATCH(A1522,'CENEPRED DISTRITAL'!$B$1:$XFD$1,0)
        )&lt;&gt;"",
        "CON COBERTURA CENEPRED",
        "SIN COBERTURA CENEPRED"
    ),
    "SIN COBERTURA CENEPRED"
)</f>
        <v>CON COBERTURA CENEPRED</v>
      </c>
      <c r="H1522" t="str" cm="1">
        <f t="array" ref="H1522">IFERROR(
    IF(
        INDEX(
            'CENEPRED DISTRITAL'!$B:$XFD,
            _xlfn.XMATCH($H$1,'CENEPRED DISTRITAL'!$A:$A,0),
            _xlfn.XMATCH(A1522,'CENEPRED DISTRITAL'!$B$1:$XFD$1,0)
        )&lt;&gt;"",
        "CON COBERTURA CENEPRED",
        "SIN COBERTURA CENEPRED"
    ),
    "SIN COBERTURA CENEPRED"
)</f>
        <v>CON COBERTURA CENEPRED</v>
      </c>
    </row>
    <row r="1523" spans="1:8" x14ac:dyDescent="0.35">
      <c r="A1523" s="359">
        <v>180201</v>
      </c>
      <c r="B1523" t="s">
        <v>34188</v>
      </c>
      <c r="C1523">
        <v>1802</v>
      </c>
      <c r="D1523">
        <v>18</v>
      </c>
      <c r="E1523" t="str">
        <f>_xlfn.XLOOKUP(D1523,'Ubigeo Departamental'!A:A,'Ubigeo Departamental'!B:B)</f>
        <v>Moquegua</v>
      </c>
      <c r="F1523" t="str" cm="1">
        <f t="array" ref="F1523">IFERROR(IF(INDEX('CENEPRED DISTRITAL'!$B:$XFD,
            _xlfn.XMATCH($F$1,'CENEPRED DISTRITAL'!$A:$A,0),
            _xlfn.XMATCH(A1523,'CENEPRED DISTRITAL'!$B$1:$XFD$1,0)
        )&lt;&gt;"",        "CON COBERTURA CENEPRED",        "SIN COBERTURA CENEPRED"    ),    "SIN COBERTURA CENEPRED")</f>
        <v>SIN COBERTURA CENEPRED</v>
      </c>
      <c r="G1523" t="str" cm="1">
        <f t="array" ref="G1523">IFERROR(
    IF(
        INDEX(
            'CENEPRED DISTRITAL'!$B:$XFD,
            _xlfn.XMATCH($G$1,'CENEPRED DISTRITAL'!$A:$A,0),
            _xlfn.XMATCH(A1523,'CENEPRED DISTRITAL'!$B$1:$XFD$1,0)
        )&lt;&gt;"",
        "CON COBERTURA CENEPRED",
        "SIN COBERTURA CENEPRED"
    ),
    "SIN COBERTURA CENEPRED"
)</f>
        <v>SIN COBERTURA CENEPRED</v>
      </c>
      <c r="H1523" t="str" cm="1">
        <f t="array" ref="H1523">IFERROR(
    IF(
        INDEX(
            'CENEPRED DISTRITAL'!$B:$XFD,
            _xlfn.XMATCH($H$1,'CENEPRED DISTRITAL'!$A:$A,0),
            _xlfn.XMATCH(A1523,'CENEPRED DISTRITAL'!$B$1:$XFD$1,0)
        )&lt;&gt;"",
        "CON COBERTURA CENEPRED",
        "SIN COBERTURA CENEPRED"
    ),
    "SIN COBERTURA CENEPRED"
)</f>
        <v>SIN COBERTURA CENEPRED</v>
      </c>
    </row>
    <row r="1524" spans="1:8" x14ac:dyDescent="0.35">
      <c r="A1524" s="359">
        <v>180202</v>
      </c>
      <c r="B1524" t="s">
        <v>34318</v>
      </c>
      <c r="C1524">
        <v>1802</v>
      </c>
      <c r="D1524">
        <v>18</v>
      </c>
      <c r="E1524" t="str">
        <f>_xlfn.XLOOKUP(D1524,'Ubigeo Departamental'!A:A,'Ubigeo Departamental'!B:B)</f>
        <v>Moquegua</v>
      </c>
      <c r="F1524" t="str" cm="1">
        <f t="array" ref="F1524">IFERROR(IF(INDEX('CENEPRED DISTRITAL'!$B:$XFD,
            _xlfn.XMATCH($F$1,'CENEPRED DISTRITAL'!$A:$A,0),
            _xlfn.XMATCH(A1524,'CENEPRED DISTRITAL'!$B$1:$XFD$1,0)
        )&lt;&gt;"",        "CON COBERTURA CENEPRED",        "SIN COBERTURA CENEPRED"    ),    "SIN COBERTURA CENEPRED")</f>
        <v>SIN COBERTURA CENEPRED</v>
      </c>
      <c r="G1524" t="str" cm="1">
        <f t="array" ref="G1524">IFERROR(
    IF(
        INDEX(
            'CENEPRED DISTRITAL'!$B:$XFD,
            _xlfn.XMATCH($G$1,'CENEPRED DISTRITAL'!$A:$A,0),
            _xlfn.XMATCH(A1524,'CENEPRED DISTRITAL'!$B$1:$XFD$1,0)
        )&lt;&gt;"",
        "CON COBERTURA CENEPRED",
        "SIN COBERTURA CENEPRED"
    ),
    "SIN COBERTURA CENEPRED"
)</f>
        <v>SIN COBERTURA CENEPRED</v>
      </c>
      <c r="H1524" t="str" cm="1">
        <f t="array" ref="H1524">IFERROR(
    IF(
        INDEX(
            'CENEPRED DISTRITAL'!$B:$XFD,
            _xlfn.XMATCH($H$1,'CENEPRED DISTRITAL'!$A:$A,0),
            _xlfn.XMATCH(A1524,'CENEPRED DISTRITAL'!$B$1:$XFD$1,0)
        )&lt;&gt;"",
        "CON COBERTURA CENEPRED",
        "SIN COBERTURA CENEPRED"
    ),
    "SIN COBERTURA CENEPRED"
)</f>
        <v>SIN COBERTURA CENEPRED</v>
      </c>
    </row>
    <row r="1525" spans="1:8" x14ac:dyDescent="0.35">
      <c r="A1525" s="359">
        <v>180203</v>
      </c>
      <c r="B1525" t="s">
        <v>34446</v>
      </c>
      <c r="C1525">
        <v>1802</v>
      </c>
      <c r="D1525">
        <v>18</v>
      </c>
      <c r="E1525" t="str">
        <f>_xlfn.XLOOKUP(D1525,'Ubigeo Departamental'!A:A,'Ubigeo Departamental'!B:B)</f>
        <v>Moquegua</v>
      </c>
      <c r="F1525" t="str" cm="1">
        <f t="array" ref="F1525">IFERROR(IF(INDEX('CENEPRED DISTRITAL'!$B:$XFD,
            _xlfn.XMATCH($F$1,'CENEPRED DISTRITAL'!$A:$A,0),
            _xlfn.XMATCH(A1525,'CENEPRED DISTRITAL'!$B$1:$XFD$1,0)
        )&lt;&gt;"",        "CON COBERTURA CENEPRED",        "SIN COBERTURA CENEPRED"    ),    "SIN COBERTURA CENEPRED")</f>
        <v>SIN COBERTURA CENEPRED</v>
      </c>
      <c r="G1525" t="str" cm="1">
        <f t="array" ref="G1525">IFERROR(
    IF(
        INDEX(
            'CENEPRED DISTRITAL'!$B:$XFD,
            _xlfn.XMATCH($G$1,'CENEPRED DISTRITAL'!$A:$A,0),
            _xlfn.XMATCH(A1525,'CENEPRED DISTRITAL'!$B$1:$XFD$1,0)
        )&lt;&gt;"",
        "CON COBERTURA CENEPRED",
        "SIN COBERTURA CENEPRED"
    ),
    "SIN COBERTURA CENEPRED"
)</f>
        <v>SIN COBERTURA CENEPRED</v>
      </c>
      <c r="H1525" t="str" cm="1">
        <f t="array" ref="H1525">IFERROR(
    IF(
        INDEX(
            'CENEPRED DISTRITAL'!$B:$XFD,
            _xlfn.XMATCH($H$1,'CENEPRED DISTRITAL'!$A:$A,0),
            _xlfn.XMATCH(A1525,'CENEPRED DISTRITAL'!$B$1:$XFD$1,0)
        )&lt;&gt;"",
        "CON COBERTURA CENEPRED",
        "SIN COBERTURA CENEPRED"
    ),
    "SIN COBERTURA CENEPRED"
)</f>
        <v>SIN COBERTURA CENEPRED</v>
      </c>
    </row>
    <row r="1526" spans="1:8" x14ac:dyDescent="0.35">
      <c r="A1526" s="359">
        <v>180204</v>
      </c>
      <c r="B1526" t="s">
        <v>31789</v>
      </c>
      <c r="C1526">
        <v>1802</v>
      </c>
      <c r="D1526">
        <v>18</v>
      </c>
      <c r="E1526" t="str">
        <f>_xlfn.XLOOKUP(D1526,'Ubigeo Departamental'!A:A,'Ubigeo Departamental'!B:B)</f>
        <v>Moquegua</v>
      </c>
      <c r="F1526" t="str" cm="1">
        <f t="array" ref="F1526">IFERROR(IF(INDEX('CENEPRED DISTRITAL'!$B:$XFD,
            _xlfn.XMATCH($F$1,'CENEPRED DISTRITAL'!$A:$A,0),
            _xlfn.XMATCH(A1526,'CENEPRED DISTRITAL'!$B$1:$XFD$1,0)
        )&lt;&gt;"",        "CON COBERTURA CENEPRED",        "SIN COBERTURA CENEPRED"    ),    "SIN COBERTURA CENEPRED")</f>
        <v>CON COBERTURA CENEPRED</v>
      </c>
      <c r="G1526" t="str" cm="1">
        <f t="array" ref="G1526">IFERROR(
    IF(
        INDEX(
            'CENEPRED DISTRITAL'!$B:$XFD,
            _xlfn.XMATCH($G$1,'CENEPRED DISTRITAL'!$A:$A,0),
            _xlfn.XMATCH(A1526,'CENEPRED DISTRITAL'!$B$1:$XFD$1,0)
        )&lt;&gt;"",
        "CON COBERTURA CENEPRED",
        "SIN COBERTURA CENEPRED"
    ),
    "SIN COBERTURA CENEPRED"
)</f>
        <v>CON COBERTURA CENEPRED</v>
      </c>
      <c r="H1526" t="str" cm="1">
        <f t="array" ref="H1526">IFERROR(
    IF(
        INDEX(
            'CENEPRED DISTRITAL'!$B:$XFD,
            _xlfn.XMATCH($H$1,'CENEPRED DISTRITAL'!$A:$A,0),
            _xlfn.XMATCH(A1526,'CENEPRED DISTRITAL'!$B$1:$XFD$1,0)
        )&lt;&gt;"",
        "CON COBERTURA CENEPRED",
        "SIN COBERTURA CENEPRED"
    ),
    "SIN COBERTURA CENEPRED"
)</f>
        <v>CON COBERTURA CENEPRED</v>
      </c>
    </row>
    <row r="1527" spans="1:8" x14ac:dyDescent="0.35">
      <c r="A1527" s="359">
        <v>180205</v>
      </c>
      <c r="B1527" t="s">
        <v>34706</v>
      </c>
      <c r="C1527">
        <v>1802</v>
      </c>
      <c r="D1527">
        <v>18</v>
      </c>
      <c r="E1527" t="str">
        <f>_xlfn.XLOOKUP(D1527,'Ubigeo Departamental'!A:A,'Ubigeo Departamental'!B:B)</f>
        <v>Moquegua</v>
      </c>
      <c r="F1527" t="str" cm="1">
        <f t="array" ref="F1527">IFERROR(IF(INDEX('CENEPRED DISTRITAL'!$B:$XFD,
            _xlfn.XMATCH($F$1,'CENEPRED DISTRITAL'!$A:$A,0),
            _xlfn.XMATCH(A1527,'CENEPRED DISTRITAL'!$B$1:$XFD$1,0)
        )&lt;&gt;"",        "CON COBERTURA CENEPRED",        "SIN COBERTURA CENEPRED"    ),    "SIN COBERTURA CENEPRED")</f>
        <v>SIN COBERTURA CENEPRED</v>
      </c>
      <c r="G1527" t="str" cm="1">
        <f t="array" ref="G1527">IFERROR(
    IF(
        INDEX(
            'CENEPRED DISTRITAL'!$B:$XFD,
            _xlfn.XMATCH($G$1,'CENEPRED DISTRITAL'!$A:$A,0),
            _xlfn.XMATCH(A1527,'CENEPRED DISTRITAL'!$B$1:$XFD$1,0)
        )&lt;&gt;"",
        "CON COBERTURA CENEPRED",
        "SIN COBERTURA CENEPRED"
    ),
    "SIN COBERTURA CENEPRED"
)</f>
        <v>SIN COBERTURA CENEPRED</v>
      </c>
      <c r="H1527" t="str" cm="1">
        <f t="array" ref="H1527">IFERROR(
    IF(
        INDEX(
            'CENEPRED DISTRITAL'!$B:$XFD,
            _xlfn.XMATCH($H$1,'CENEPRED DISTRITAL'!$A:$A,0),
            _xlfn.XMATCH(A1527,'CENEPRED DISTRITAL'!$B$1:$XFD$1,0)
        )&lt;&gt;"",
        "CON COBERTURA CENEPRED",
        "SIN COBERTURA CENEPRED"
    ),
    "SIN COBERTURA CENEPRED"
)</f>
        <v>SIN COBERTURA CENEPRED</v>
      </c>
    </row>
    <row r="1528" spans="1:8" x14ac:dyDescent="0.35">
      <c r="A1528" s="359">
        <v>180206</v>
      </c>
      <c r="B1528" t="s">
        <v>34240</v>
      </c>
      <c r="C1528">
        <v>1802</v>
      </c>
      <c r="D1528">
        <v>18</v>
      </c>
      <c r="E1528" t="str">
        <f>_xlfn.XLOOKUP(D1528,'Ubigeo Departamental'!A:A,'Ubigeo Departamental'!B:B)</f>
        <v>Moquegua</v>
      </c>
      <c r="F1528" t="str" cm="1">
        <f t="array" ref="F1528">IFERROR(IF(INDEX('CENEPRED DISTRITAL'!$B:$XFD,
            _xlfn.XMATCH($F$1,'CENEPRED DISTRITAL'!$A:$A,0),
            _xlfn.XMATCH(A1528,'CENEPRED DISTRITAL'!$B$1:$XFD$1,0)
        )&lt;&gt;"",        "CON COBERTURA CENEPRED",        "SIN COBERTURA CENEPRED"    ),    "SIN COBERTURA CENEPRED")</f>
        <v>SIN COBERTURA CENEPRED</v>
      </c>
      <c r="G1528" t="str" cm="1">
        <f t="array" ref="G1528">IFERROR(
    IF(
        INDEX(
            'CENEPRED DISTRITAL'!$B:$XFD,
            _xlfn.XMATCH($G$1,'CENEPRED DISTRITAL'!$A:$A,0),
            _xlfn.XMATCH(A1528,'CENEPRED DISTRITAL'!$B$1:$XFD$1,0)
        )&lt;&gt;"",
        "CON COBERTURA CENEPRED",
        "SIN COBERTURA CENEPRED"
    ),
    "SIN COBERTURA CENEPRED"
)</f>
        <v>SIN COBERTURA CENEPRED</v>
      </c>
      <c r="H1528" t="str" cm="1">
        <f t="array" ref="H1528">IFERROR(
    IF(
        INDEX(
            'CENEPRED DISTRITAL'!$B:$XFD,
            _xlfn.XMATCH($H$1,'CENEPRED DISTRITAL'!$A:$A,0),
            _xlfn.XMATCH(A1528,'CENEPRED DISTRITAL'!$B$1:$XFD$1,0)
        )&lt;&gt;"",
        "CON COBERTURA CENEPRED",
        "SIN COBERTURA CENEPRED"
    ),
    "SIN COBERTURA CENEPRED"
)</f>
        <v>SIN COBERTURA CENEPRED</v>
      </c>
    </row>
    <row r="1529" spans="1:8" x14ac:dyDescent="0.35">
      <c r="A1529" s="359">
        <v>180207</v>
      </c>
      <c r="B1529" t="s">
        <v>37046</v>
      </c>
      <c r="C1529">
        <v>1802</v>
      </c>
      <c r="D1529">
        <v>18</v>
      </c>
      <c r="E1529" t="str">
        <f>_xlfn.XLOOKUP(D1529,'Ubigeo Departamental'!A:A,'Ubigeo Departamental'!B:B)</f>
        <v>Moquegua</v>
      </c>
      <c r="F1529" t="str" cm="1">
        <f t="array" ref="F1529">IFERROR(IF(INDEX('CENEPRED DISTRITAL'!$B:$XFD,
            _xlfn.XMATCH($F$1,'CENEPRED DISTRITAL'!$A:$A,0),
            _xlfn.XMATCH(A1529,'CENEPRED DISTRITAL'!$B$1:$XFD$1,0)
        )&lt;&gt;"",        "CON COBERTURA CENEPRED",        "SIN COBERTURA CENEPRED"    ),    "SIN COBERTURA CENEPRED")</f>
        <v>SIN COBERTURA CENEPRED</v>
      </c>
      <c r="G1529" t="str" cm="1">
        <f t="array" ref="G1529">IFERROR(
    IF(
        INDEX(
            'CENEPRED DISTRITAL'!$B:$XFD,
            _xlfn.XMATCH($G$1,'CENEPRED DISTRITAL'!$A:$A,0),
            _xlfn.XMATCH(A1529,'CENEPRED DISTRITAL'!$B$1:$XFD$1,0)
        )&lt;&gt;"",
        "CON COBERTURA CENEPRED",
        "SIN COBERTURA CENEPRED"
    ),
    "SIN COBERTURA CENEPRED"
)</f>
        <v>SIN COBERTURA CENEPRED</v>
      </c>
      <c r="H1529" t="str" cm="1">
        <f t="array" ref="H1529">IFERROR(
    IF(
        INDEX(
            'CENEPRED DISTRITAL'!$B:$XFD,
            _xlfn.XMATCH($H$1,'CENEPRED DISTRITAL'!$A:$A,0),
            _xlfn.XMATCH(A1529,'CENEPRED DISTRITAL'!$B$1:$XFD$1,0)
        )&lt;&gt;"",
        "CON COBERTURA CENEPRED",
        "SIN COBERTURA CENEPRED"
    ),
    "SIN COBERTURA CENEPRED"
)</f>
        <v>SIN COBERTURA CENEPRED</v>
      </c>
    </row>
    <row r="1530" spans="1:8" x14ac:dyDescent="0.35">
      <c r="A1530" s="359">
        <v>180208</v>
      </c>
      <c r="B1530" t="s">
        <v>34707</v>
      </c>
      <c r="C1530">
        <v>1802</v>
      </c>
      <c r="D1530">
        <v>18</v>
      </c>
      <c r="E1530" t="str">
        <f>_xlfn.XLOOKUP(D1530,'Ubigeo Departamental'!A:A,'Ubigeo Departamental'!B:B)</f>
        <v>Moquegua</v>
      </c>
      <c r="F1530" t="str" cm="1">
        <f t="array" ref="F1530">IFERROR(IF(INDEX('CENEPRED DISTRITAL'!$B:$XFD,
            _xlfn.XMATCH($F$1,'CENEPRED DISTRITAL'!$A:$A,0),
            _xlfn.XMATCH(A1530,'CENEPRED DISTRITAL'!$B$1:$XFD$1,0)
        )&lt;&gt;"",        "CON COBERTURA CENEPRED",        "SIN COBERTURA CENEPRED"    ),    "SIN COBERTURA CENEPRED")</f>
        <v>SIN COBERTURA CENEPRED</v>
      </c>
      <c r="G1530" t="str" cm="1">
        <f t="array" ref="G1530">IFERROR(
    IF(
        INDEX(
            'CENEPRED DISTRITAL'!$B:$XFD,
            _xlfn.XMATCH($G$1,'CENEPRED DISTRITAL'!$A:$A,0),
            _xlfn.XMATCH(A1530,'CENEPRED DISTRITAL'!$B$1:$XFD$1,0)
        )&lt;&gt;"",
        "CON COBERTURA CENEPRED",
        "SIN COBERTURA CENEPRED"
    ),
    "SIN COBERTURA CENEPRED"
)</f>
        <v>SIN COBERTURA CENEPRED</v>
      </c>
      <c r="H1530" t="str" cm="1">
        <f t="array" ref="H1530">IFERROR(
    IF(
        INDEX(
            'CENEPRED DISTRITAL'!$B:$XFD,
            _xlfn.XMATCH($H$1,'CENEPRED DISTRITAL'!$A:$A,0),
            _xlfn.XMATCH(A1530,'CENEPRED DISTRITAL'!$B$1:$XFD$1,0)
        )&lt;&gt;"",
        "CON COBERTURA CENEPRED",
        "SIN COBERTURA CENEPRED"
    ),
    "SIN COBERTURA CENEPRED"
)</f>
        <v>SIN COBERTURA CENEPRED</v>
      </c>
    </row>
    <row r="1531" spans="1:8" x14ac:dyDescent="0.35">
      <c r="A1531" s="359">
        <v>180209</v>
      </c>
      <c r="B1531" t="s">
        <v>34708</v>
      </c>
      <c r="C1531">
        <v>1802</v>
      </c>
      <c r="D1531">
        <v>18</v>
      </c>
      <c r="E1531" t="str">
        <f>_xlfn.XLOOKUP(D1531,'Ubigeo Departamental'!A:A,'Ubigeo Departamental'!B:B)</f>
        <v>Moquegua</v>
      </c>
      <c r="F1531" t="str" cm="1">
        <f t="array" ref="F1531">IFERROR(IF(INDEX('CENEPRED DISTRITAL'!$B:$XFD,
            _xlfn.XMATCH($F$1,'CENEPRED DISTRITAL'!$A:$A,0),
            _xlfn.XMATCH(A1531,'CENEPRED DISTRITAL'!$B$1:$XFD$1,0)
        )&lt;&gt;"",        "CON COBERTURA CENEPRED",        "SIN COBERTURA CENEPRED"    ),    "SIN COBERTURA CENEPRED")</f>
        <v>SIN COBERTURA CENEPRED</v>
      </c>
      <c r="G1531" t="str" cm="1">
        <f t="array" ref="G1531">IFERROR(
    IF(
        INDEX(
            'CENEPRED DISTRITAL'!$B:$XFD,
            _xlfn.XMATCH($G$1,'CENEPRED DISTRITAL'!$A:$A,0),
            _xlfn.XMATCH(A1531,'CENEPRED DISTRITAL'!$B$1:$XFD$1,0)
        )&lt;&gt;"",
        "CON COBERTURA CENEPRED",
        "SIN COBERTURA CENEPRED"
    ),
    "SIN COBERTURA CENEPRED"
)</f>
        <v>SIN COBERTURA CENEPRED</v>
      </c>
      <c r="H1531" t="str" cm="1">
        <f t="array" ref="H1531">IFERROR(
    IF(
        INDEX(
            'CENEPRED DISTRITAL'!$B:$XFD,
            _xlfn.XMATCH($H$1,'CENEPRED DISTRITAL'!$A:$A,0),
            _xlfn.XMATCH(A1531,'CENEPRED DISTRITAL'!$B$1:$XFD$1,0)
        )&lt;&gt;"",
        "CON COBERTURA CENEPRED",
        "SIN COBERTURA CENEPRED"
    ),
    "SIN COBERTURA CENEPRED"
)</f>
        <v>SIN COBERTURA CENEPRED</v>
      </c>
    </row>
    <row r="1532" spans="1:8" x14ac:dyDescent="0.35">
      <c r="A1532" s="359">
        <v>180210</v>
      </c>
      <c r="B1532" t="s">
        <v>34447</v>
      </c>
      <c r="C1532">
        <v>1802</v>
      </c>
      <c r="D1532">
        <v>18</v>
      </c>
      <c r="E1532" t="str">
        <f>_xlfn.XLOOKUP(D1532,'Ubigeo Departamental'!A:A,'Ubigeo Departamental'!B:B)</f>
        <v>Moquegua</v>
      </c>
      <c r="F1532" t="str" cm="1">
        <f t="array" ref="F1532">IFERROR(IF(INDEX('CENEPRED DISTRITAL'!$B:$XFD,
            _xlfn.XMATCH($F$1,'CENEPRED DISTRITAL'!$A:$A,0),
            _xlfn.XMATCH(A1532,'CENEPRED DISTRITAL'!$B$1:$XFD$1,0)
        )&lt;&gt;"",        "CON COBERTURA CENEPRED",        "SIN COBERTURA CENEPRED"    ),    "SIN COBERTURA CENEPRED")</f>
        <v>SIN COBERTURA CENEPRED</v>
      </c>
      <c r="G1532" t="str" cm="1">
        <f t="array" ref="G1532">IFERROR(
    IF(
        INDEX(
            'CENEPRED DISTRITAL'!$B:$XFD,
            _xlfn.XMATCH($G$1,'CENEPRED DISTRITAL'!$A:$A,0),
            _xlfn.XMATCH(A1532,'CENEPRED DISTRITAL'!$B$1:$XFD$1,0)
        )&lt;&gt;"",
        "CON COBERTURA CENEPRED",
        "SIN COBERTURA CENEPRED"
    ),
    "SIN COBERTURA CENEPRED"
)</f>
        <v>SIN COBERTURA CENEPRED</v>
      </c>
      <c r="H1532" t="str" cm="1">
        <f t="array" ref="H1532">IFERROR(
    IF(
        INDEX(
            'CENEPRED DISTRITAL'!$B:$XFD,
            _xlfn.XMATCH($H$1,'CENEPRED DISTRITAL'!$A:$A,0),
            _xlfn.XMATCH(A1532,'CENEPRED DISTRITAL'!$B$1:$XFD$1,0)
        )&lt;&gt;"",
        "CON COBERTURA CENEPRED",
        "SIN COBERTURA CENEPRED"
    ),
    "SIN COBERTURA CENEPRED"
)</f>
        <v>SIN COBERTURA CENEPRED</v>
      </c>
    </row>
    <row r="1533" spans="1:8" x14ac:dyDescent="0.35">
      <c r="A1533" s="359">
        <v>180211</v>
      </c>
      <c r="B1533" t="s">
        <v>34709</v>
      </c>
      <c r="C1533">
        <v>1802</v>
      </c>
      <c r="D1533">
        <v>18</v>
      </c>
      <c r="E1533" t="str">
        <f>_xlfn.XLOOKUP(D1533,'Ubigeo Departamental'!A:A,'Ubigeo Departamental'!B:B)</f>
        <v>Moquegua</v>
      </c>
      <c r="F1533" t="str" cm="1">
        <f t="array" ref="F1533">IFERROR(IF(INDEX('CENEPRED DISTRITAL'!$B:$XFD,
            _xlfn.XMATCH($F$1,'CENEPRED DISTRITAL'!$A:$A,0),
            _xlfn.XMATCH(A1533,'CENEPRED DISTRITAL'!$B$1:$XFD$1,0)
        )&lt;&gt;"",        "CON COBERTURA CENEPRED",        "SIN COBERTURA CENEPRED"    ),    "SIN COBERTURA CENEPRED")</f>
        <v>SIN COBERTURA CENEPRED</v>
      </c>
      <c r="G1533" t="str" cm="1">
        <f t="array" ref="G1533">IFERROR(
    IF(
        INDEX(
            'CENEPRED DISTRITAL'!$B:$XFD,
            _xlfn.XMATCH($G$1,'CENEPRED DISTRITAL'!$A:$A,0),
            _xlfn.XMATCH(A1533,'CENEPRED DISTRITAL'!$B$1:$XFD$1,0)
        )&lt;&gt;"",
        "CON COBERTURA CENEPRED",
        "SIN COBERTURA CENEPRED"
    ),
    "SIN COBERTURA CENEPRED"
)</f>
        <v>SIN COBERTURA CENEPRED</v>
      </c>
      <c r="H1533" t="str" cm="1">
        <f t="array" ref="H1533">IFERROR(
    IF(
        INDEX(
            'CENEPRED DISTRITAL'!$B:$XFD,
            _xlfn.XMATCH($H$1,'CENEPRED DISTRITAL'!$A:$A,0),
            _xlfn.XMATCH(A1533,'CENEPRED DISTRITAL'!$B$1:$XFD$1,0)
        )&lt;&gt;"",
        "CON COBERTURA CENEPRED",
        "SIN COBERTURA CENEPRED"
    ),
    "SIN COBERTURA CENEPRED"
)</f>
        <v>SIN COBERTURA CENEPRED</v>
      </c>
    </row>
    <row r="1534" spans="1:8" x14ac:dyDescent="0.35">
      <c r="A1534" s="359">
        <v>180301</v>
      </c>
      <c r="B1534" t="s">
        <v>31787</v>
      </c>
      <c r="C1534">
        <v>1803</v>
      </c>
      <c r="D1534">
        <v>18</v>
      </c>
      <c r="E1534" t="str">
        <f>_xlfn.XLOOKUP(D1534,'Ubigeo Departamental'!A:A,'Ubigeo Departamental'!B:B)</f>
        <v>Moquegua</v>
      </c>
      <c r="F1534" t="str" cm="1">
        <f t="array" ref="F1534">IFERROR(IF(INDEX('CENEPRED DISTRITAL'!$B:$XFD,
            _xlfn.XMATCH($F$1,'CENEPRED DISTRITAL'!$A:$A,0),
            _xlfn.XMATCH(A1534,'CENEPRED DISTRITAL'!$B$1:$XFD$1,0)
        )&lt;&gt;"",        "CON COBERTURA CENEPRED",        "SIN COBERTURA CENEPRED"    ),    "SIN COBERTURA CENEPRED")</f>
        <v>CON COBERTURA CENEPRED</v>
      </c>
      <c r="G1534" t="str" cm="1">
        <f t="array" ref="G1534">IFERROR(
    IF(
        INDEX(
            'CENEPRED DISTRITAL'!$B:$XFD,
            _xlfn.XMATCH($G$1,'CENEPRED DISTRITAL'!$A:$A,0),
            _xlfn.XMATCH(A1534,'CENEPRED DISTRITAL'!$B$1:$XFD$1,0)
        )&lt;&gt;"",
        "CON COBERTURA CENEPRED",
        "SIN COBERTURA CENEPRED"
    ),
    "SIN COBERTURA CENEPRED"
)</f>
        <v>CON COBERTURA CENEPRED</v>
      </c>
      <c r="H1534" t="str" cm="1">
        <f t="array" ref="H1534">IFERROR(
    IF(
        INDEX(
            'CENEPRED DISTRITAL'!$B:$XFD,
            _xlfn.XMATCH($H$1,'CENEPRED DISTRITAL'!$A:$A,0),
            _xlfn.XMATCH(A1534,'CENEPRED DISTRITAL'!$B$1:$XFD$1,0)
        )&lt;&gt;"",
        "CON COBERTURA CENEPRED",
        "SIN COBERTURA CENEPRED"
    ),
    "SIN COBERTURA CENEPRED"
)</f>
        <v>SIN COBERTURA CENEPRED</v>
      </c>
    </row>
    <row r="1535" spans="1:8" x14ac:dyDescent="0.35">
      <c r="A1535" s="359">
        <v>180302</v>
      </c>
      <c r="B1535" t="s">
        <v>37047</v>
      </c>
      <c r="C1535">
        <v>1803</v>
      </c>
      <c r="D1535">
        <v>18</v>
      </c>
      <c r="E1535" t="str">
        <f>_xlfn.XLOOKUP(D1535,'Ubigeo Departamental'!A:A,'Ubigeo Departamental'!B:B)</f>
        <v>Moquegua</v>
      </c>
      <c r="F1535" t="str" cm="1">
        <f t="array" ref="F1535">IFERROR(IF(INDEX('CENEPRED DISTRITAL'!$B:$XFD,
            _xlfn.XMATCH($F$1,'CENEPRED DISTRITAL'!$A:$A,0),
            _xlfn.XMATCH(A1535,'CENEPRED DISTRITAL'!$B$1:$XFD$1,0)
        )&lt;&gt;"",        "CON COBERTURA CENEPRED",        "SIN COBERTURA CENEPRED"    ),    "SIN COBERTURA CENEPRED")</f>
        <v>SIN COBERTURA CENEPRED</v>
      </c>
      <c r="G1535" t="str" cm="1">
        <f t="array" ref="G1535">IFERROR(
    IF(
        INDEX(
            'CENEPRED DISTRITAL'!$B:$XFD,
            _xlfn.XMATCH($G$1,'CENEPRED DISTRITAL'!$A:$A,0),
            _xlfn.XMATCH(A1535,'CENEPRED DISTRITAL'!$B$1:$XFD$1,0)
        )&lt;&gt;"",
        "CON COBERTURA CENEPRED",
        "SIN COBERTURA CENEPRED"
    ),
    "SIN COBERTURA CENEPRED"
)</f>
        <v>SIN COBERTURA CENEPRED</v>
      </c>
      <c r="H1535" t="str" cm="1">
        <f t="array" ref="H1535">IFERROR(
    IF(
        INDEX(
            'CENEPRED DISTRITAL'!$B:$XFD,
            _xlfn.XMATCH($H$1,'CENEPRED DISTRITAL'!$A:$A,0),
            _xlfn.XMATCH(A1535,'CENEPRED DISTRITAL'!$B$1:$XFD$1,0)
        )&lt;&gt;"",
        "CON COBERTURA CENEPRED",
        "SIN COBERTURA CENEPRED"
    ),
    "SIN COBERTURA CENEPRED"
)</f>
        <v>SIN COBERTURA CENEPRED</v>
      </c>
    </row>
    <row r="1536" spans="1:8" x14ac:dyDescent="0.35">
      <c r="A1536" s="359">
        <v>180303</v>
      </c>
      <c r="B1536" t="s">
        <v>31790</v>
      </c>
      <c r="C1536">
        <v>1803</v>
      </c>
      <c r="D1536">
        <v>18</v>
      </c>
      <c r="E1536" t="str">
        <f>_xlfn.XLOOKUP(D1536,'Ubigeo Departamental'!A:A,'Ubigeo Departamental'!B:B)</f>
        <v>Moquegua</v>
      </c>
      <c r="F1536" t="str" cm="1">
        <f t="array" ref="F1536">IFERROR(IF(INDEX('CENEPRED DISTRITAL'!$B:$XFD,
            _xlfn.XMATCH($F$1,'CENEPRED DISTRITAL'!$A:$A,0),
            _xlfn.XMATCH(A1536,'CENEPRED DISTRITAL'!$B$1:$XFD$1,0)
        )&lt;&gt;"",        "CON COBERTURA CENEPRED",        "SIN COBERTURA CENEPRED"    ),    "SIN COBERTURA CENEPRED")</f>
        <v>CON COBERTURA CENEPRED</v>
      </c>
      <c r="G1536" t="str" cm="1">
        <f t="array" ref="G1536">IFERROR(
    IF(
        INDEX(
            'CENEPRED DISTRITAL'!$B:$XFD,
            _xlfn.XMATCH($G$1,'CENEPRED DISTRITAL'!$A:$A,0),
            _xlfn.XMATCH(A1536,'CENEPRED DISTRITAL'!$B$1:$XFD$1,0)
        )&lt;&gt;"",
        "CON COBERTURA CENEPRED",
        "SIN COBERTURA CENEPRED"
    ),
    "SIN COBERTURA CENEPRED"
)</f>
        <v>CON COBERTURA CENEPRED</v>
      </c>
      <c r="H1536" t="str" cm="1">
        <f t="array" ref="H1536">IFERROR(
    IF(
        INDEX(
            'CENEPRED DISTRITAL'!$B:$XFD,
            _xlfn.XMATCH($H$1,'CENEPRED DISTRITAL'!$A:$A,0),
            _xlfn.XMATCH(A1536,'CENEPRED DISTRITAL'!$B$1:$XFD$1,0)
        )&lt;&gt;"",
        "CON COBERTURA CENEPRED",
        "SIN COBERTURA CENEPRED"
    ),
    "SIN COBERTURA CENEPRED"
)</f>
        <v>SIN COBERTURA CENEPRED</v>
      </c>
    </row>
    <row r="1537" spans="1:8" x14ac:dyDescent="0.35">
      <c r="A1537" s="359">
        <v>190101</v>
      </c>
      <c r="B1537" t="s">
        <v>31797</v>
      </c>
      <c r="C1537">
        <v>1901</v>
      </c>
      <c r="D1537">
        <v>19</v>
      </c>
      <c r="E1537" t="str">
        <f>_xlfn.XLOOKUP(D1537,'Ubigeo Departamental'!A:A,'Ubigeo Departamental'!B:B)</f>
        <v>Pasco</v>
      </c>
      <c r="F1537" t="str" cm="1">
        <f t="array" ref="F1537">IFERROR(IF(INDEX('CENEPRED DISTRITAL'!$B:$XFD,
            _xlfn.XMATCH($F$1,'CENEPRED DISTRITAL'!$A:$A,0),
            _xlfn.XMATCH(A1537,'CENEPRED DISTRITAL'!$B$1:$XFD$1,0)
        )&lt;&gt;"",        "CON COBERTURA CENEPRED",        "SIN COBERTURA CENEPRED"    ),    "SIN COBERTURA CENEPRED")</f>
        <v>CON COBERTURA CENEPRED</v>
      </c>
      <c r="G1537" t="str" cm="1">
        <f t="array" ref="G1537">IFERROR(
    IF(
        INDEX(
            'CENEPRED DISTRITAL'!$B:$XFD,
            _xlfn.XMATCH($G$1,'CENEPRED DISTRITAL'!$A:$A,0),
            _xlfn.XMATCH(A1537,'CENEPRED DISTRITAL'!$B$1:$XFD$1,0)
        )&lt;&gt;"",
        "CON COBERTURA CENEPRED",
        "SIN COBERTURA CENEPRED"
    ),
    "SIN COBERTURA CENEPRED"
)</f>
        <v>CON COBERTURA CENEPRED</v>
      </c>
      <c r="H1537" t="str" cm="1">
        <f t="array" ref="H1537">IFERROR(
    IF(
        INDEX(
            'CENEPRED DISTRITAL'!$B:$XFD,
            _xlfn.XMATCH($H$1,'CENEPRED DISTRITAL'!$A:$A,0),
            _xlfn.XMATCH(A1537,'CENEPRED DISTRITAL'!$B$1:$XFD$1,0)
        )&lt;&gt;"",
        "CON COBERTURA CENEPRED",
        "SIN COBERTURA CENEPRED"
    ),
    "SIN COBERTURA CENEPRED"
)</f>
        <v>CON COBERTURA CENEPRED</v>
      </c>
    </row>
    <row r="1538" spans="1:8" x14ac:dyDescent="0.35">
      <c r="A1538" s="359">
        <v>190102</v>
      </c>
      <c r="B1538" t="s">
        <v>34172</v>
      </c>
      <c r="C1538">
        <v>1901</v>
      </c>
      <c r="D1538">
        <v>19</v>
      </c>
      <c r="E1538" t="str">
        <f>_xlfn.XLOOKUP(D1538,'Ubigeo Departamental'!A:A,'Ubigeo Departamental'!B:B)</f>
        <v>Pasco</v>
      </c>
      <c r="F1538" t="str" cm="1">
        <f t="array" ref="F1538">IFERROR(IF(INDEX('CENEPRED DISTRITAL'!$B:$XFD,
            _xlfn.XMATCH($F$1,'CENEPRED DISTRITAL'!$A:$A,0),
            _xlfn.XMATCH(A1538,'CENEPRED DISTRITAL'!$B$1:$XFD$1,0)
        )&lt;&gt;"",        "CON COBERTURA CENEPRED",        "SIN COBERTURA CENEPRED"    ),    "SIN COBERTURA CENEPRED")</f>
        <v>SIN COBERTURA CENEPRED</v>
      </c>
      <c r="G1538" t="str" cm="1">
        <f t="array" ref="G1538">IFERROR(
    IF(
        INDEX(
            'CENEPRED DISTRITAL'!$B:$XFD,
            _xlfn.XMATCH($G$1,'CENEPRED DISTRITAL'!$A:$A,0),
            _xlfn.XMATCH(A1538,'CENEPRED DISTRITAL'!$B$1:$XFD$1,0)
        )&lt;&gt;"",
        "CON COBERTURA CENEPRED",
        "SIN COBERTURA CENEPRED"
    ),
    "SIN COBERTURA CENEPRED"
)</f>
        <v>SIN COBERTURA CENEPRED</v>
      </c>
      <c r="H1538" t="str" cm="1">
        <f t="array" ref="H1538">IFERROR(
    IF(
        INDEX(
            'CENEPRED DISTRITAL'!$B:$XFD,
            _xlfn.XMATCH($H$1,'CENEPRED DISTRITAL'!$A:$A,0),
            _xlfn.XMATCH(A1538,'CENEPRED DISTRITAL'!$B$1:$XFD$1,0)
        )&lt;&gt;"",
        "CON COBERTURA CENEPRED",
        "SIN COBERTURA CENEPRED"
    ),
    "SIN COBERTURA CENEPRED"
)</f>
        <v>SIN COBERTURA CENEPRED</v>
      </c>
    </row>
    <row r="1539" spans="1:8" x14ac:dyDescent="0.35">
      <c r="A1539" s="359">
        <v>190103</v>
      </c>
      <c r="B1539" t="s">
        <v>34515</v>
      </c>
      <c r="C1539">
        <v>1901</v>
      </c>
      <c r="D1539">
        <v>19</v>
      </c>
      <c r="E1539" t="str">
        <f>_xlfn.XLOOKUP(D1539,'Ubigeo Departamental'!A:A,'Ubigeo Departamental'!B:B)</f>
        <v>Pasco</v>
      </c>
      <c r="F1539" t="str" cm="1">
        <f t="array" ref="F1539">IFERROR(IF(INDEX('CENEPRED DISTRITAL'!$B:$XFD,
            _xlfn.XMATCH($F$1,'CENEPRED DISTRITAL'!$A:$A,0),
            _xlfn.XMATCH(A1539,'CENEPRED DISTRITAL'!$B$1:$XFD$1,0)
        )&lt;&gt;"",        "CON COBERTURA CENEPRED",        "SIN COBERTURA CENEPRED"    ),    "SIN COBERTURA CENEPRED")</f>
        <v>SIN COBERTURA CENEPRED</v>
      </c>
      <c r="G1539" t="str" cm="1">
        <f t="array" ref="G1539">IFERROR(
    IF(
        INDEX(
            'CENEPRED DISTRITAL'!$B:$XFD,
            _xlfn.XMATCH($G$1,'CENEPRED DISTRITAL'!$A:$A,0),
            _xlfn.XMATCH(A1539,'CENEPRED DISTRITAL'!$B$1:$XFD$1,0)
        )&lt;&gt;"",
        "CON COBERTURA CENEPRED",
        "SIN COBERTURA CENEPRED"
    ),
    "SIN COBERTURA CENEPRED"
)</f>
        <v>SIN COBERTURA CENEPRED</v>
      </c>
      <c r="H1539" t="str" cm="1">
        <f t="array" ref="H1539">IFERROR(
    IF(
        INDEX(
            'CENEPRED DISTRITAL'!$B:$XFD,
            _xlfn.XMATCH($H$1,'CENEPRED DISTRITAL'!$A:$A,0),
            _xlfn.XMATCH(A1539,'CENEPRED DISTRITAL'!$B$1:$XFD$1,0)
        )&lt;&gt;"",
        "CON COBERTURA CENEPRED",
        "SIN COBERTURA CENEPRED"
    ),
    "SIN COBERTURA CENEPRED"
)</f>
        <v>SIN COBERTURA CENEPRED</v>
      </c>
    </row>
    <row r="1540" spans="1:8" x14ac:dyDescent="0.35">
      <c r="A1540" s="359">
        <v>190104</v>
      </c>
      <c r="B1540" t="s">
        <v>31796</v>
      </c>
      <c r="C1540">
        <v>1901</v>
      </c>
      <c r="D1540">
        <v>19</v>
      </c>
      <c r="E1540" t="str">
        <f>_xlfn.XLOOKUP(D1540,'Ubigeo Departamental'!A:A,'Ubigeo Departamental'!B:B)</f>
        <v>Pasco</v>
      </c>
      <c r="F1540" t="str" cm="1">
        <f t="array" ref="F1540">IFERROR(IF(INDEX('CENEPRED DISTRITAL'!$B:$XFD,
            _xlfn.XMATCH($F$1,'CENEPRED DISTRITAL'!$A:$A,0),
            _xlfn.XMATCH(A1540,'CENEPRED DISTRITAL'!$B$1:$XFD$1,0)
        )&lt;&gt;"",        "CON COBERTURA CENEPRED",        "SIN COBERTURA CENEPRED"    ),    "SIN COBERTURA CENEPRED")</f>
        <v>CON COBERTURA CENEPRED</v>
      </c>
      <c r="G1540" t="str" cm="1">
        <f t="array" ref="G1540">IFERROR(
    IF(
        INDEX(
            'CENEPRED DISTRITAL'!$B:$XFD,
            _xlfn.XMATCH($G$1,'CENEPRED DISTRITAL'!$A:$A,0),
            _xlfn.XMATCH(A1540,'CENEPRED DISTRITAL'!$B$1:$XFD$1,0)
        )&lt;&gt;"",
        "CON COBERTURA CENEPRED",
        "SIN COBERTURA CENEPRED"
    ),
    "SIN COBERTURA CENEPRED"
)</f>
        <v>CON COBERTURA CENEPRED</v>
      </c>
      <c r="H1540" t="str" cm="1">
        <f t="array" ref="H1540">IFERROR(
    IF(
        INDEX(
            'CENEPRED DISTRITAL'!$B:$XFD,
            _xlfn.XMATCH($H$1,'CENEPRED DISTRITAL'!$A:$A,0),
            _xlfn.XMATCH(A1540,'CENEPRED DISTRITAL'!$B$1:$XFD$1,0)
        )&lt;&gt;"",
        "CON COBERTURA CENEPRED",
        "SIN COBERTURA CENEPRED"
    ),
    "SIN COBERTURA CENEPRED"
)</f>
        <v>CON COBERTURA CENEPRED</v>
      </c>
    </row>
    <row r="1541" spans="1:8" x14ac:dyDescent="0.35">
      <c r="A1541" s="359">
        <v>190105</v>
      </c>
      <c r="B1541" t="s">
        <v>34241</v>
      </c>
      <c r="C1541">
        <v>1901</v>
      </c>
      <c r="D1541">
        <v>19</v>
      </c>
      <c r="E1541" t="str">
        <f>_xlfn.XLOOKUP(D1541,'Ubigeo Departamental'!A:A,'Ubigeo Departamental'!B:B)</f>
        <v>Pasco</v>
      </c>
      <c r="F1541" t="str" cm="1">
        <f t="array" ref="F1541">IFERROR(IF(INDEX('CENEPRED DISTRITAL'!$B:$XFD,
            _xlfn.XMATCH($F$1,'CENEPRED DISTRITAL'!$A:$A,0),
            _xlfn.XMATCH(A1541,'CENEPRED DISTRITAL'!$B$1:$XFD$1,0)
        )&lt;&gt;"",        "CON COBERTURA CENEPRED",        "SIN COBERTURA CENEPRED"    ),    "SIN COBERTURA CENEPRED")</f>
        <v>SIN COBERTURA CENEPRED</v>
      </c>
      <c r="G1541" t="str" cm="1">
        <f t="array" ref="G1541">IFERROR(
    IF(
        INDEX(
            'CENEPRED DISTRITAL'!$B:$XFD,
            _xlfn.XMATCH($G$1,'CENEPRED DISTRITAL'!$A:$A,0),
            _xlfn.XMATCH(A1541,'CENEPRED DISTRITAL'!$B$1:$XFD$1,0)
        )&lt;&gt;"",
        "CON COBERTURA CENEPRED",
        "SIN COBERTURA CENEPRED"
    ),
    "SIN COBERTURA CENEPRED"
)</f>
        <v>SIN COBERTURA CENEPRED</v>
      </c>
      <c r="H1541" t="str" cm="1">
        <f t="array" ref="H1541">IFERROR(
    IF(
        INDEX(
            'CENEPRED DISTRITAL'!$B:$XFD,
            _xlfn.XMATCH($H$1,'CENEPRED DISTRITAL'!$A:$A,0),
            _xlfn.XMATCH(A1541,'CENEPRED DISTRITAL'!$B$1:$XFD$1,0)
        )&lt;&gt;"",
        "CON COBERTURA CENEPRED",
        "SIN COBERTURA CENEPRED"
    ),
    "SIN COBERTURA CENEPRED"
)</f>
        <v>SIN COBERTURA CENEPRED</v>
      </c>
    </row>
    <row r="1542" spans="1:8" x14ac:dyDescent="0.35">
      <c r="A1542" s="359">
        <v>190106</v>
      </c>
      <c r="B1542" t="s">
        <v>34173</v>
      </c>
      <c r="C1542">
        <v>1901</v>
      </c>
      <c r="D1542">
        <v>19</v>
      </c>
      <c r="E1542" t="str">
        <f>_xlfn.XLOOKUP(D1542,'Ubigeo Departamental'!A:A,'Ubigeo Departamental'!B:B)</f>
        <v>Pasco</v>
      </c>
      <c r="F1542" t="str" cm="1">
        <f t="array" ref="F1542">IFERROR(IF(INDEX('CENEPRED DISTRITAL'!$B:$XFD,
            _xlfn.XMATCH($F$1,'CENEPRED DISTRITAL'!$A:$A,0),
            _xlfn.XMATCH(A1542,'CENEPRED DISTRITAL'!$B$1:$XFD$1,0)
        )&lt;&gt;"",        "CON COBERTURA CENEPRED",        "SIN COBERTURA CENEPRED"    ),    "SIN COBERTURA CENEPRED")</f>
        <v>SIN COBERTURA CENEPRED</v>
      </c>
      <c r="G1542" t="str" cm="1">
        <f t="array" ref="G1542">IFERROR(
    IF(
        INDEX(
            'CENEPRED DISTRITAL'!$B:$XFD,
            _xlfn.XMATCH($G$1,'CENEPRED DISTRITAL'!$A:$A,0),
            _xlfn.XMATCH(A1542,'CENEPRED DISTRITAL'!$B$1:$XFD$1,0)
        )&lt;&gt;"",
        "CON COBERTURA CENEPRED",
        "SIN COBERTURA CENEPRED"
    ),
    "SIN COBERTURA CENEPRED"
)</f>
        <v>SIN COBERTURA CENEPRED</v>
      </c>
      <c r="H1542" t="str" cm="1">
        <f t="array" ref="H1542">IFERROR(
    IF(
        INDEX(
            'CENEPRED DISTRITAL'!$B:$XFD,
            _xlfn.XMATCH($H$1,'CENEPRED DISTRITAL'!$A:$A,0),
            _xlfn.XMATCH(A1542,'CENEPRED DISTRITAL'!$B$1:$XFD$1,0)
        )&lt;&gt;"",
        "CON COBERTURA CENEPRED",
        "SIN COBERTURA CENEPRED"
    ),
    "SIN COBERTURA CENEPRED"
)</f>
        <v>SIN COBERTURA CENEPRED</v>
      </c>
    </row>
    <row r="1543" spans="1:8" x14ac:dyDescent="0.35">
      <c r="A1543" s="359">
        <v>190107</v>
      </c>
      <c r="B1543" t="s">
        <v>31532</v>
      </c>
      <c r="C1543">
        <v>1901</v>
      </c>
      <c r="D1543">
        <v>19</v>
      </c>
      <c r="E1543" t="str">
        <f>_xlfn.XLOOKUP(D1543,'Ubigeo Departamental'!A:A,'Ubigeo Departamental'!B:B)</f>
        <v>Pasco</v>
      </c>
      <c r="F1543" t="str" cm="1">
        <f t="array" ref="F1543">IFERROR(IF(INDEX('CENEPRED DISTRITAL'!$B:$XFD,
            _xlfn.XMATCH($F$1,'CENEPRED DISTRITAL'!$A:$A,0),
            _xlfn.XMATCH(A1543,'CENEPRED DISTRITAL'!$B$1:$XFD$1,0)
        )&lt;&gt;"",        "CON COBERTURA CENEPRED",        "SIN COBERTURA CENEPRED"    ),    "SIN COBERTURA CENEPRED")</f>
        <v>CON COBERTURA CENEPRED</v>
      </c>
      <c r="G1543" t="str" cm="1">
        <f t="array" ref="G1543">IFERROR(
    IF(
        INDEX(
            'CENEPRED DISTRITAL'!$B:$XFD,
            _xlfn.XMATCH($G$1,'CENEPRED DISTRITAL'!$A:$A,0),
            _xlfn.XMATCH(A1543,'CENEPRED DISTRITAL'!$B$1:$XFD$1,0)
        )&lt;&gt;"",
        "CON COBERTURA CENEPRED",
        "SIN COBERTURA CENEPRED"
    ),
    "SIN COBERTURA CENEPRED"
)</f>
        <v>CON COBERTURA CENEPRED</v>
      </c>
      <c r="H1543" t="str" cm="1">
        <f t="array" ref="H1543">IFERROR(
    IF(
        INDEX(
            'CENEPRED DISTRITAL'!$B:$XFD,
            _xlfn.XMATCH($H$1,'CENEPRED DISTRITAL'!$A:$A,0),
            _xlfn.XMATCH(A1543,'CENEPRED DISTRITAL'!$B$1:$XFD$1,0)
        )&lt;&gt;"",
        "CON COBERTURA CENEPRED",
        "SIN COBERTURA CENEPRED"
    ),
    "SIN COBERTURA CENEPRED"
)</f>
        <v>CON COBERTURA CENEPRED</v>
      </c>
    </row>
    <row r="1544" spans="1:8" x14ac:dyDescent="0.35">
      <c r="A1544" s="359">
        <v>190108</v>
      </c>
      <c r="B1544" t="s">
        <v>37048</v>
      </c>
      <c r="C1544">
        <v>1901</v>
      </c>
      <c r="D1544">
        <v>19</v>
      </c>
      <c r="E1544" t="str">
        <f>_xlfn.XLOOKUP(D1544,'Ubigeo Departamental'!A:A,'Ubigeo Departamental'!B:B)</f>
        <v>Pasco</v>
      </c>
      <c r="F1544" t="str" cm="1">
        <f t="array" ref="F1544">IFERROR(IF(INDEX('CENEPRED DISTRITAL'!$B:$XFD,
            _xlfn.XMATCH($F$1,'CENEPRED DISTRITAL'!$A:$A,0),
            _xlfn.XMATCH(A1544,'CENEPRED DISTRITAL'!$B$1:$XFD$1,0)
        )&lt;&gt;"",        "CON COBERTURA CENEPRED",        "SIN COBERTURA CENEPRED"    ),    "SIN COBERTURA CENEPRED")</f>
        <v>CON COBERTURA CENEPRED</v>
      </c>
      <c r="G1544" t="str" cm="1">
        <f t="array" ref="G1544">IFERROR(
    IF(
        INDEX(
            'CENEPRED DISTRITAL'!$B:$XFD,
            _xlfn.XMATCH($G$1,'CENEPRED DISTRITAL'!$A:$A,0),
            _xlfn.XMATCH(A1544,'CENEPRED DISTRITAL'!$B$1:$XFD$1,0)
        )&lt;&gt;"",
        "CON COBERTURA CENEPRED",
        "SIN COBERTURA CENEPRED"
    ),
    "SIN COBERTURA CENEPRED"
)</f>
        <v>CON COBERTURA CENEPRED</v>
      </c>
      <c r="H1544" t="str" cm="1">
        <f t="array" ref="H1544">IFERROR(
    IF(
        INDEX(
            'CENEPRED DISTRITAL'!$B:$XFD,
            _xlfn.XMATCH($H$1,'CENEPRED DISTRITAL'!$A:$A,0),
            _xlfn.XMATCH(A1544,'CENEPRED DISTRITAL'!$B$1:$XFD$1,0)
        )&lt;&gt;"",
        "CON COBERTURA CENEPRED",
        "SIN COBERTURA CENEPRED"
    ),
    "SIN COBERTURA CENEPRED"
)</f>
        <v>CON COBERTURA CENEPRED</v>
      </c>
    </row>
    <row r="1545" spans="1:8" x14ac:dyDescent="0.35">
      <c r="A1545" s="359">
        <v>190109</v>
      </c>
      <c r="B1545" t="s">
        <v>37049</v>
      </c>
      <c r="C1545">
        <v>1901</v>
      </c>
      <c r="D1545">
        <v>19</v>
      </c>
      <c r="E1545" t="str">
        <f>_xlfn.XLOOKUP(D1545,'Ubigeo Departamental'!A:A,'Ubigeo Departamental'!B:B)</f>
        <v>Pasco</v>
      </c>
      <c r="F1545" t="str" cm="1">
        <f t="array" ref="F1545">IFERROR(IF(INDEX('CENEPRED DISTRITAL'!$B:$XFD,
            _xlfn.XMATCH($F$1,'CENEPRED DISTRITAL'!$A:$A,0),
            _xlfn.XMATCH(A1545,'CENEPRED DISTRITAL'!$B$1:$XFD$1,0)
        )&lt;&gt;"",        "CON COBERTURA CENEPRED",        "SIN COBERTURA CENEPRED"    ),    "SIN COBERTURA CENEPRED")</f>
        <v>SIN COBERTURA CENEPRED</v>
      </c>
      <c r="G1545" t="str" cm="1">
        <f t="array" ref="G1545">IFERROR(
    IF(
        INDEX(
            'CENEPRED DISTRITAL'!$B:$XFD,
            _xlfn.XMATCH($G$1,'CENEPRED DISTRITAL'!$A:$A,0),
            _xlfn.XMATCH(A1545,'CENEPRED DISTRITAL'!$B$1:$XFD$1,0)
        )&lt;&gt;"",
        "CON COBERTURA CENEPRED",
        "SIN COBERTURA CENEPRED"
    ),
    "SIN COBERTURA CENEPRED"
)</f>
        <v>SIN COBERTURA CENEPRED</v>
      </c>
      <c r="H1545" t="str" cm="1">
        <f t="array" ref="H1545">IFERROR(
    IF(
        INDEX(
            'CENEPRED DISTRITAL'!$B:$XFD,
            _xlfn.XMATCH($H$1,'CENEPRED DISTRITAL'!$A:$A,0),
            _xlfn.XMATCH(A1545,'CENEPRED DISTRITAL'!$B$1:$XFD$1,0)
        )&lt;&gt;"",
        "CON COBERTURA CENEPRED",
        "SIN COBERTURA CENEPRED"
    ),
    "SIN COBERTURA CENEPRED"
)</f>
        <v>SIN COBERTURA CENEPRED</v>
      </c>
    </row>
    <row r="1546" spans="1:8" x14ac:dyDescent="0.35">
      <c r="A1546" s="359">
        <v>190110</v>
      </c>
      <c r="B1546" t="s">
        <v>34710</v>
      </c>
      <c r="C1546">
        <v>1901</v>
      </c>
      <c r="D1546">
        <v>19</v>
      </c>
      <c r="E1546" t="str">
        <f>_xlfn.XLOOKUP(D1546,'Ubigeo Departamental'!A:A,'Ubigeo Departamental'!B:B)</f>
        <v>Pasco</v>
      </c>
      <c r="F1546" t="str" cm="1">
        <f t="array" ref="F1546">IFERROR(IF(INDEX('CENEPRED DISTRITAL'!$B:$XFD,
            _xlfn.XMATCH($F$1,'CENEPRED DISTRITAL'!$A:$A,0),
            _xlfn.XMATCH(A1546,'CENEPRED DISTRITAL'!$B$1:$XFD$1,0)
        )&lt;&gt;"",        "CON COBERTURA CENEPRED",        "SIN COBERTURA CENEPRED"    ),    "SIN COBERTURA CENEPRED")</f>
        <v>SIN COBERTURA CENEPRED</v>
      </c>
      <c r="G1546" t="str" cm="1">
        <f t="array" ref="G1546">IFERROR(
    IF(
        INDEX(
            'CENEPRED DISTRITAL'!$B:$XFD,
            _xlfn.XMATCH($G$1,'CENEPRED DISTRITAL'!$A:$A,0),
            _xlfn.XMATCH(A1546,'CENEPRED DISTRITAL'!$B$1:$XFD$1,0)
        )&lt;&gt;"",
        "CON COBERTURA CENEPRED",
        "SIN COBERTURA CENEPRED"
    ),
    "SIN COBERTURA CENEPRED"
)</f>
        <v>SIN COBERTURA CENEPRED</v>
      </c>
      <c r="H1546" t="str" cm="1">
        <f t="array" ref="H1546">IFERROR(
    IF(
        INDEX(
            'CENEPRED DISTRITAL'!$B:$XFD,
            _xlfn.XMATCH($H$1,'CENEPRED DISTRITAL'!$A:$A,0),
            _xlfn.XMATCH(A1546,'CENEPRED DISTRITAL'!$B$1:$XFD$1,0)
        )&lt;&gt;"",
        "CON COBERTURA CENEPRED",
        "SIN COBERTURA CENEPRED"
    ),
    "SIN COBERTURA CENEPRED"
)</f>
        <v>SIN COBERTURA CENEPRED</v>
      </c>
    </row>
    <row r="1547" spans="1:8" x14ac:dyDescent="0.35">
      <c r="A1547" s="359">
        <v>190111</v>
      </c>
      <c r="B1547" t="s">
        <v>31794</v>
      </c>
      <c r="C1547">
        <v>1901</v>
      </c>
      <c r="D1547">
        <v>19</v>
      </c>
      <c r="E1547" t="str">
        <f>_xlfn.XLOOKUP(D1547,'Ubigeo Departamental'!A:A,'Ubigeo Departamental'!B:B)</f>
        <v>Pasco</v>
      </c>
      <c r="F1547" t="str" cm="1">
        <f t="array" ref="F1547">IFERROR(IF(INDEX('CENEPRED DISTRITAL'!$B:$XFD,
            _xlfn.XMATCH($F$1,'CENEPRED DISTRITAL'!$A:$A,0),
            _xlfn.XMATCH(A1547,'CENEPRED DISTRITAL'!$B$1:$XFD$1,0)
        )&lt;&gt;"",        "CON COBERTURA CENEPRED",        "SIN COBERTURA CENEPRED"    ),    "SIN COBERTURA CENEPRED")</f>
        <v>CON COBERTURA CENEPRED</v>
      </c>
      <c r="G1547" t="str" cm="1">
        <f t="array" ref="G1547">IFERROR(
    IF(
        INDEX(
            'CENEPRED DISTRITAL'!$B:$XFD,
            _xlfn.XMATCH($G$1,'CENEPRED DISTRITAL'!$A:$A,0),
            _xlfn.XMATCH(A1547,'CENEPRED DISTRITAL'!$B$1:$XFD$1,0)
        )&lt;&gt;"",
        "CON COBERTURA CENEPRED",
        "SIN COBERTURA CENEPRED"
    ),
    "SIN COBERTURA CENEPRED"
)</f>
        <v>CON COBERTURA CENEPRED</v>
      </c>
      <c r="H1547" t="str" cm="1">
        <f t="array" ref="H1547">IFERROR(
    IF(
        INDEX(
            'CENEPRED DISTRITAL'!$B:$XFD,
            _xlfn.XMATCH($H$1,'CENEPRED DISTRITAL'!$A:$A,0),
            _xlfn.XMATCH(A1547,'CENEPRED DISTRITAL'!$B$1:$XFD$1,0)
        )&lt;&gt;"",
        "CON COBERTURA CENEPRED",
        "SIN COBERTURA CENEPRED"
    ),
    "SIN COBERTURA CENEPRED"
)</f>
        <v>CON COBERTURA CENEPRED</v>
      </c>
    </row>
    <row r="1548" spans="1:8" x14ac:dyDescent="0.35">
      <c r="A1548" s="359">
        <v>190112</v>
      </c>
      <c r="B1548" t="s">
        <v>34923</v>
      </c>
      <c r="C1548">
        <v>1901</v>
      </c>
      <c r="D1548">
        <v>19</v>
      </c>
      <c r="E1548" t="str">
        <f>_xlfn.XLOOKUP(D1548,'Ubigeo Departamental'!A:A,'Ubigeo Departamental'!B:B)</f>
        <v>Pasco</v>
      </c>
      <c r="F1548" t="str" cm="1">
        <f t="array" ref="F1548">IFERROR(IF(INDEX('CENEPRED DISTRITAL'!$B:$XFD,
            _xlfn.XMATCH($F$1,'CENEPRED DISTRITAL'!$A:$A,0),
            _xlfn.XMATCH(A1548,'CENEPRED DISTRITAL'!$B$1:$XFD$1,0)
        )&lt;&gt;"",        "CON COBERTURA CENEPRED",        "SIN COBERTURA CENEPRED"    ),    "SIN COBERTURA CENEPRED")</f>
        <v>SIN COBERTURA CENEPRED</v>
      </c>
      <c r="G1548" t="str" cm="1">
        <f t="array" ref="G1548">IFERROR(
    IF(
        INDEX(
            'CENEPRED DISTRITAL'!$B:$XFD,
            _xlfn.XMATCH($G$1,'CENEPRED DISTRITAL'!$A:$A,0),
            _xlfn.XMATCH(A1548,'CENEPRED DISTRITAL'!$B$1:$XFD$1,0)
        )&lt;&gt;"",
        "CON COBERTURA CENEPRED",
        "SIN COBERTURA CENEPRED"
    ),
    "SIN COBERTURA CENEPRED"
)</f>
        <v>SIN COBERTURA CENEPRED</v>
      </c>
      <c r="H1548" t="str" cm="1">
        <f t="array" ref="H1548">IFERROR(
    IF(
        INDEX(
            'CENEPRED DISTRITAL'!$B:$XFD,
            _xlfn.XMATCH($H$1,'CENEPRED DISTRITAL'!$A:$A,0),
            _xlfn.XMATCH(A1548,'CENEPRED DISTRITAL'!$B$1:$XFD$1,0)
        )&lt;&gt;"",
        "CON COBERTURA CENEPRED",
        "SIN COBERTURA CENEPRED"
    ),
    "SIN COBERTURA CENEPRED"
)</f>
        <v>SIN COBERTURA CENEPRED</v>
      </c>
    </row>
    <row r="1549" spans="1:8" x14ac:dyDescent="0.35">
      <c r="A1549" s="359">
        <v>190113</v>
      </c>
      <c r="B1549" t="s">
        <v>31798</v>
      </c>
      <c r="C1549">
        <v>1901</v>
      </c>
      <c r="D1549">
        <v>19</v>
      </c>
      <c r="E1549" t="str">
        <f>_xlfn.XLOOKUP(D1549,'Ubigeo Departamental'!A:A,'Ubigeo Departamental'!B:B)</f>
        <v>Pasco</v>
      </c>
      <c r="F1549" t="str" cm="1">
        <f t="array" ref="F1549">IFERROR(IF(INDEX('CENEPRED DISTRITAL'!$B:$XFD,
            _xlfn.XMATCH($F$1,'CENEPRED DISTRITAL'!$A:$A,0),
            _xlfn.XMATCH(A1549,'CENEPRED DISTRITAL'!$B$1:$XFD$1,0)
        )&lt;&gt;"",        "CON COBERTURA CENEPRED",        "SIN COBERTURA CENEPRED"    ),    "SIN COBERTURA CENEPRED")</f>
        <v>CON COBERTURA CENEPRED</v>
      </c>
      <c r="G1549" t="str" cm="1">
        <f t="array" ref="G1549">IFERROR(
    IF(
        INDEX(
            'CENEPRED DISTRITAL'!$B:$XFD,
            _xlfn.XMATCH($G$1,'CENEPRED DISTRITAL'!$A:$A,0),
            _xlfn.XMATCH(A1549,'CENEPRED DISTRITAL'!$B$1:$XFD$1,0)
        )&lt;&gt;"",
        "CON COBERTURA CENEPRED",
        "SIN COBERTURA CENEPRED"
    ),
    "SIN COBERTURA CENEPRED"
)</f>
        <v>CON COBERTURA CENEPRED</v>
      </c>
      <c r="H1549" t="str" cm="1">
        <f t="array" ref="H1549">IFERROR(
    IF(
        INDEX(
            'CENEPRED DISTRITAL'!$B:$XFD,
            _xlfn.XMATCH($H$1,'CENEPRED DISTRITAL'!$A:$A,0),
            _xlfn.XMATCH(A1549,'CENEPRED DISTRITAL'!$B$1:$XFD$1,0)
        )&lt;&gt;"",
        "CON COBERTURA CENEPRED",
        "SIN COBERTURA CENEPRED"
    ),
    "SIN COBERTURA CENEPRED"
)</f>
        <v>CON COBERTURA CENEPRED</v>
      </c>
    </row>
    <row r="1550" spans="1:8" x14ac:dyDescent="0.35">
      <c r="A1550" s="359">
        <v>190201</v>
      </c>
      <c r="B1550" t="s">
        <v>34976</v>
      </c>
      <c r="C1550">
        <v>1902</v>
      </c>
      <c r="D1550">
        <v>19</v>
      </c>
      <c r="E1550" t="str">
        <f>_xlfn.XLOOKUP(D1550,'Ubigeo Departamental'!A:A,'Ubigeo Departamental'!B:B)</f>
        <v>Pasco</v>
      </c>
      <c r="F1550" t="str" cm="1">
        <f t="array" ref="F1550">IFERROR(IF(INDEX('CENEPRED DISTRITAL'!$B:$XFD,
            _xlfn.XMATCH($F$1,'CENEPRED DISTRITAL'!$A:$A,0),
            _xlfn.XMATCH(A1550,'CENEPRED DISTRITAL'!$B$1:$XFD$1,0)
        )&lt;&gt;"",        "CON COBERTURA CENEPRED",        "SIN COBERTURA CENEPRED"    ),    "SIN COBERTURA CENEPRED")</f>
        <v>SIN COBERTURA CENEPRED</v>
      </c>
      <c r="G1550" t="str" cm="1">
        <f t="array" ref="G1550">IFERROR(
    IF(
        INDEX(
            'CENEPRED DISTRITAL'!$B:$XFD,
            _xlfn.XMATCH($G$1,'CENEPRED DISTRITAL'!$A:$A,0),
            _xlfn.XMATCH(A1550,'CENEPRED DISTRITAL'!$B$1:$XFD$1,0)
        )&lt;&gt;"",
        "CON COBERTURA CENEPRED",
        "SIN COBERTURA CENEPRED"
    ),
    "SIN COBERTURA CENEPRED"
)</f>
        <v>SIN COBERTURA CENEPRED</v>
      </c>
      <c r="H1550" t="str" cm="1">
        <f t="array" ref="H1550">IFERROR(
    IF(
        INDEX(
            'CENEPRED DISTRITAL'!$B:$XFD,
            _xlfn.XMATCH($H$1,'CENEPRED DISTRITAL'!$A:$A,0),
            _xlfn.XMATCH(A1550,'CENEPRED DISTRITAL'!$B$1:$XFD$1,0)
        )&lt;&gt;"",
        "CON COBERTURA CENEPRED",
        "SIN COBERTURA CENEPRED"
    ),
    "SIN COBERTURA CENEPRED"
)</f>
        <v>SIN COBERTURA CENEPRED</v>
      </c>
    </row>
    <row r="1551" spans="1:8" x14ac:dyDescent="0.35">
      <c r="A1551" s="359">
        <v>190202</v>
      </c>
      <c r="B1551" t="s">
        <v>37050</v>
      </c>
      <c r="C1551">
        <v>1902</v>
      </c>
      <c r="D1551">
        <v>19</v>
      </c>
      <c r="E1551" t="str">
        <f>_xlfn.XLOOKUP(D1551,'Ubigeo Departamental'!A:A,'Ubigeo Departamental'!B:B)</f>
        <v>Pasco</v>
      </c>
      <c r="F1551" t="str" cm="1">
        <f t="array" ref="F1551">IFERROR(IF(INDEX('CENEPRED DISTRITAL'!$B:$XFD,
            _xlfn.XMATCH($F$1,'CENEPRED DISTRITAL'!$A:$A,0),
            _xlfn.XMATCH(A1551,'CENEPRED DISTRITAL'!$B$1:$XFD$1,0)
        )&lt;&gt;"",        "CON COBERTURA CENEPRED",        "SIN COBERTURA CENEPRED"    ),    "SIN COBERTURA CENEPRED")</f>
        <v>SIN COBERTURA CENEPRED</v>
      </c>
      <c r="G1551" t="str" cm="1">
        <f t="array" ref="G1551">IFERROR(
    IF(
        INDEX(
            'CENEPRED DISTRITAL'!$B:$XFD,
            _xlfn.XMATCH($G$1,'CENEPRED DISTRITAL'!$A:$A,0),
            _xlfn.XMATCH(A1551,'CENEPRED DISTRITAL'!$B$1:$XFD$1,0)
        )&lt;&gt;"",
        "CON COBERTURA CENEPRED",
        "SIN COBERTURA CENEPRED"
    ),
    "SIN COBERTURA CENEPRED"
)</f>
        <v>SIN COBERTURA CENEPRED</v>
      </c>
      <c r="H1551" t="str" cm="1">
        <f t="array" ref="H1551">IFERROR(
    IF(
        INDEX(
            'CENEPRED DISTRITAL'!$B:$XFD,
            _xlfn.XMATCH($H$1,'CENEPRED DISTRITAL'!$A:$A,0),
            _xlfn.XMATCH(A1551,'CENEPRED DISTRITAL'!$B$1:$XFD$1,0)
        )&lt;&gt;"",
        "CON COBERTURA CENEPRED",
        "SIN COBERTURA CENEPRED"
    ),
    "SIN COBERTURA CENEPRED"
)</f>
        <v>SIN COBERTURA CENEPRED</v>
      </c>
    </row>
    <row r="1552" spans="1:8" x14ac:dyDescent="0.35">
      <c r="A1552" s="359">
        <v>190203</v>
      </c>
      <c r="B1552" t="s">
        <v>34711</v>
      </c>
      <c r="C1552">
        <v>1902</v>
      </c>
      <c r="D1552">
        <v>19</v>
      </c>
      <c r="E1552" t="str">
        <f>_xlfn.XLOOKUP(D1552,'Ubigeo Departamental'!A:A,'Ubigeo Departamental'!B:B)</f>
        <v>Pasco</v>
      </c>
      <c r="F1552" t="str" cm="1">
        <f t="array" ref="F1552">IFERROR(IF(INDEX('CENEPRED DISTRITAL'!$B:$XFD,
            _xlfn.XMATCH($F$1,'CENEPRED DISTRITAL'!$A:$A,0),
            _xlfn.XMATCH(A1552,'CENEPRED DISTRITAL'!$B$1:$XFD$1,0)
        )&lt;&gt;"",        "CON COBERTURA CENEPRED",        "SIN COBERTURA CENEPRED"    ),    "SIN COBERTURA CENEPRED")</f>
        <v>SIN COBERTURA CENEPRED</v>
      </c>
      <c r="G1552" t="str" cm="1">
        <f t="array" ref="G1552">IFERROR(
    IF(
        INDEX(
            'CENEPRED DISTRITAL'!$B:$XFD,
            _xlfn.XMATCH($G$1,'CENEPRED DISTRITAL'!$A:$A,0),
            _xlfn.XMATCH(A1552,'CENEPRED DISTRITAL'!$B$1:$XFD$1,0)
        )&lt;&gt;"",
        "CON COBERTURA CENEPRED",
        "SIN COBERTURA CENEPRED"
    ),
    "SIN COBERTURA CENEPRED"
)</f>
        <v>SIN COBERTURA CENEPRED</v>
      </c>
      <c r="H1552" t="str" cm="1">
        <f t="array" ref="H1552">IFERROR(
    IF(
        INDEX(
            'CENEPRED DISTRITAL'!$B:$XFD,
            _xlfn.XMATCH($H$1,'CENEPRED DISTRITAL'!$A:$A,0),
            _xlfn.XMATCH(A1552,'CENEPRED DISTRITAL'!$B$1:$XFD$1,0)
        )&lt;&gt;"",
        "CON COBERTURA CENEPRED",
        "SIN COBERTURA CENEPRED"
    ),
    "SIN COBERTURA CENEPRED"
)</f>
        <v>SIN COBERTURA CENEPRED</v>
      </c>
    </row>
    <row r="1553" spans="1:8" x14ac:dyDescent="0.35">
      <c r="A1553" s="359">
        <v>190204</v>
      </c>
      <c r="B1553" t="s">
        <v>37051</v>
      </c>
      <c r="C1553">
        <v>1902</v>
      </c>
      <c r="D1553">
        <v>19</v>
      </c>
      <c r="E1553" t="str">
        <f>_xlfn.XLOOKUP(D1553,'Ubigeo Departamental'!A:A,'Ubigeo Departamental'!B:B)</f>
        <v>Pasco</v>
      </c>
      <c r="F1553" t="str" cm="1">
        <f t="array" ref="F1553">IFERROR(IF(INDEX('CENEPRED DISTRITAL'!$B:$XFD,
            _xlfn.XMATCH($F$1,'CENEPRED DISTRITAL'!$A:$A,0),
            _xlfn.XMATCH(A1553,'CENEPRED DISTRITAL'!$B$1:$XFD$1,0)
        )&lt;&gt;"",        "CON COBERTURA CENEPRED",        "SIN COBERTURA CENEPRED"    ),    "SIN COBERTURA CENEPRED")</f>
        <v>SIN COBERTURA CENEPRED</v>
      </c>
      <c r="G1553" t="str" cm="1">
        <f t="array" ref="G1553">IFERROR(
    IF(
        INDEX(
            'CENEPRED DISTRITAL'!$B:$XFD,
            _xlfn.XMATCH($G$1,'CENEPRED DISTRITAL'!$A:$A,0),
            _xlfn.XMATCH(A1553,'CENEPRED DISTRITAL'!$B$1:$XFD$1,0)
        )&lt;&gt;"",
        "CON COBERTURA CENEPRED",
        "SIN COBERTURA CENEPRED"
    ),
    "SIN COBERTURA CENEPRED"
)</f>
        <v>SIN COBERTURA CENEPRED</v>
      </c>
      <c r="H1553" t="str" cm="1">
        <f t="array" ref="H1553">IFERROR(
    IF(
        INDEX(
            'CENEPRED DISTRITAL'!$B:$XFD,
            _xlfn.XMATCH($H$1,'CENEPRED DISTRITAL'!$A:$A,0),
            _xlfn.XMATCH(A1553,'CENEPRED DISTRITAL'!$B$1:$XFD$1,0)
        )&lt;&gt;"",
        "CON COBERTURA CENEPRED",
        "SIN COBERTURA CENEPRED"
    ),
    "SIN COBERTURA CENEPRED"
)</f>
        <v>SIN COBERTURA CENEPRED</v>
      </c>
    </row>
    <row r="1554" spans="1:8" x14ac:dyDescent="0.35">
      <c r="A1554" s="359">
        <v>190205</v>
      </c>
      <c r="B1554" t="s">
        <v>37052</v>
      </c>
      <c r="C1554">
        <v>1902</v>
      </c>
      <c r="D1554">
        <v>19</v>
      </c>
      <c r="E1554" t="str">
        <f>_xlfn.XLOOKUP(D1554,'Ubigeo Departamental'!A:A,'Ubigeo Departamental'!B:B)</f>
        <v>Pasco</v>
      </c>
      <c r="F1554" t="str" cm="1">
        <f t="array" ref="F1554">IFERROR(IF(INDEX('CENEPRED DISTRITAL'!$B:$XFD,
            _xlfn.XMATCH($F$1,'CENEPRED DISTRITAL'!$A:$A,0),
            _xlfn.XMATCH(A1554,'CENEPRED DISTRITAL'!$B$1:$XFD$1,0)
        )&lt;&gt;"",        "CON COBERTURA CENEPRED",        "SIN COBERTURA CENEPRED"    ),    "SIN COBERTURA CENEPRED")</f>
        <v>SIN COBERTURA CENEPRED</v>
      </c>
      <c r="G1554" t="str" cm="1">
        <f t="array" ref="G1554">IFERROR(
    IF(
        INDEX(
            'CENEPRED DISTRITAL'!$B:$XFD,
            _xlfn.XMATCH($G$1,'CENEPRED DISTRITAL'!$A:$A,0),
            _xlfn.XMATCH(A1554,'CENEPRED DISTRITAL'!$B$1:$XFD$1,0)
        )&lt;&gt;"",
        "CON COBERTURA CENEPRED",
        "SIN COBERTURA CENEPRED"
    ),
    "SIN COBERTURA CENEPRED"
)</f>
        <v>SIN COBERTURA CENEPRED</v>
      </c>
      <c r="H1554" t="str" cm="1">
        <f t="array" ref="H1554">IFERROR(
    IF(
        INDEX(
            'CENEPRED DISTRITAL'!$B:$XFD,
            _xlfn.XMATCH($H$1,'CENEPRED DISTRITAL'!$A:$A,0),
            _xlfn.XMATCH(A1554,'CENEPRED DISTRITAL'!$B$1:$XFD$1,0)
        )&lt;&gt;"",
        "CON COBERTURA CENEPRED",
        "SIN COBERTURA CENEPRED"
    ),
    "SIN COBERTURA CENEPRED"
)</f>
        <v>SIN COBERTURA CENEPRED</v>
      </c>
    </row>
    <row r="1555" spans="1:8" x14ac:dyDescent="0.35">
      <c r="A1555" s="359">
        <v>190206</v>
      </c>
      <c r="B1555" t="s">
        <v>37053</v>
      </c>
      <c r="C1555">
        <v>1902</v>
      </c>
      <c r="D1555">
        <v>19</v>
      </c>
      <c r="E1555" t="str">
        <f>_xlfn.XLOOKUP(D1555,'Ubigeo Departamental'!A:A,'Ubigeo Departamental'!B:B)</f>
        <v>Pasco</v>
      </c>
      <c r="F1555" t="str" cm="1">
        <f t="array" ref="F1555">IFERROR(IF(INDEX('CENEPRED DISTRITAL'!$B:$XFD,
            _xlfn.XMATCH($F$1,'CENEPRED DISTRITAL'!$A:$A,0),
            _xlfn.XMATCH(A1555,'CENEPRED DISTRITAL'!$B$1:$XFD$1,0)
        )&lt;&gt;"",        "CON COBERTURA CENEPRED",        "SIN COBERTURA CENEPRED"    ),    "SIN COBERTURA CENEPRED")</f>
        <v>SIN COBERTURA CENEPRED</v>
      </c>
      <c r="G1555" t="str" cm="1">
        <f t="array" ref="G1555">IFERROR(
    IF(
        INDEX(
            'CENEPRED DISTRITAL'!$B:$XFD,
            _xlfn.XMATCH($G$1,'CENEPRED DISTRITAL'!$A:$A,0),
            _xlfn.XMATCH(A1555,'CENEPRED DISTRITAL'!$B$1:$XFD$1,0)
        )&lt;&gt;"",
        "CON COBERTURA CENEPRED",
        "SIN COBERTURA CENEPRED"
    ),
    "SIN COBERTURA CENEPRED"
)</f>
        <v>SIN COBERTURA CENEPRED</v>
      </c>
      <c r="H1555" t="str" cm="1">
        <f t="array" ref="H1555">IFERROR(
    IF(
        INDEX(
            'CENEPRED DISTRITAL'!$B:$XFD,
            _xlfn.XMATCH($H$1,'CENEPRED DISTRITAL'!$A:$A,0),
            _xlfn.XMATCH(A1555,'CENEPRED DISTRITAL'!$B$1:$XFD$1,0)
        )&lt;&gt;"",
        "CON COBERTURA CENEPRED",
        "SIN COBERTURA CENEPRED"
    ),
    "SIN COBERTURA CENEPRED"
)</f>
        <v>SIN COBERTURA CENEPRED</v>
      </c>
    </row>
    <row r="1556" spans="1:8" x14ac:dyDescent="0.35">
      <c r="A1556" s="359">
        <v>190207</v>
      </c>
      <c r="B1556" t="s">
        <v>34448</v>
      </c>
      <c r="C1556">
        <v>1902</v>
      </c>
      <c r="D1556">
        <v>19</v>
      </c>
      <c r="E1556" t="str">
        <f>_xlfn.XLOOKUP(D1556,'Ubigeo Departamental'!A:A,'Ubigeo Departamental'!B:B)</f>
        <v>Pasco</v>
      </c>
      <c r="F1556" t="str" cm="1">
        <f t="array" ref="F1556">IFERROR(IF(INDEX('CENEPRED DISTRITAL'!$B:$XFD,
            _xlfn.XMATCH($F$1,'CENEPRED DISTRITAL'!$A:$A,0),
            _xlfn.XMATCH(A1556,'CENEPRED DISTRITAL'!$B$1:$XFD$1,0)
        )&lt;&gt;"",        "CON COBERTURA CENEPRED",        "SIN COBERTURA CENEPRED"    ),    "SIN COBERTURA CENEPRED")</f>
        <v>SIN COBERTURA CENEPRED</v>
      </c>
      <c r="G1556" t="str" cm="1">
        <f t="array" ref="G1556">IFERROR(
    IF(
        INDEX(
            'CENEPRED DISTRITAL'!$B:$XFD,
            _xlfn.XMATCH($G$1,'CENEPRED DISTRITAL'!$A:$A,0),
            _xlfn.XMATCH(A1556,'CENEPRED DISTRITAL'!$B$1:$XFD$1,0)
        )&lt;&gt;"",
        "CON COBERTURA CENEPRED",
        "SIN COBERTURA CENEPRED"
    ),
    "SIN COBERTURA CENEPRED"
)</f>
        <v>SIN COBERTURA CENEPRED</v>
      </c>
      <c r="H1556" t="str" cm="1">
        <f t="array" ref="H1556">IFERROR(
    IF(
        INDEX(
            'CENEPRED DISTRITAL'!$B:$XFD,
            _xlfn.XMATCH($H$1,'CENEPRED DISTRITAL'!$A:$A,0),
            _xlfn.XMATCH(A1556,'CENEPRED DISTRITAL'!$B$1:$XFD$1,0)
        )&lt;&gt;"",
        "CON COBERTURA CENEPRED",
        "SIN COBERTURA CENEPRED"
    ),
    "SIN COBERTURA CENEPRED"
)</f>
        <v>SIN COBERTURA CENEPRED</v>
      </c>
    </row>
    <row r="1557" spans="1:8" x14ac:dyDescent="0.35">
      <c r="A1557" s="359">
        <v>190208</v>
      </c>
      <c r="B1557" t="s">
        <v>36692</v>
      </c>
      <c r="C1557">
        <v>1902</v>
      </c>
      <c r="D1557">
        <v>19</v>
      </c>
      <c r="E1557" t="str">
        <f>_xlfn.XLOOKUP(D1557,'Ubigeo Departamental'!A:A,'Ubigeo Departamental'!B:B)</f>
        <v>Pasco</v>
      </c>
      <c r="F1557" t="str" cm="1">
        <f t="array" ref="F1557">IFERROR(IF(INDEX('CENEPRED DISTRITAL'!$B:$XFD,
            _xlfn.XMATCH($F$1,'CENEPRED DISTRITAL'!$A:$A,0),
            _xlfn.XMATCH(A1557,'CENEPRED DISTRITAL'!$B$1:$XFD$1,0)
        )&lt;&gt;"",        "CON COBERTURA CENEPRED",        "SIN COBERTURA CENEPRED"    ),    "SIN COBERTURA CENEPRED")</f>
        <v>SIN COBERTURA CENEPRED</v>
      </c>
      <c r="G1557" t="str" cm="1">
        <f t="array" ref="G1557">IFERROR(
    IF(
        INDEX(
            'CENEPRED DISTRITAL'!$B:$XFD,
            _xlfn.XMATCH($G$1,'CENEPRED DISTRITAL'!$A:$A,0),
            _xlfn.XMATCH(A1557,'CENEPRED DISTRITAL'!$B$1:$XFD$1,0)
        )&lt;&gt;"",
        "CON COBERTURA CENEPRED",
        "SIN COBERTURA CENEPRED"
    ),
    "SIN COBERTURA CENEPRED"
)</f>
        <v>SIN COBERTURA CENEPRED</v>
      </c>
      <c r="H1557" t="str" cm="1">
        <f t="array" ref="H1557">IFERROR(
    IF(
        INDEX(
            'CENEPRED DISTRITAL'!$B:$XFD,
            _xlfn.XMATCH($H$1,'CENEPRED DISTRITAL'!$A:$A,0),
            _xlfn.XMATCH(A1557,'CENEPRED DISTRITAL'!$B$1:$XFD$1,0)
        )&lt;&gt;"",
        "CON COBERTURA CENEPRED",
        "SIN COBERTURA CENEPRED"
    ),
    "SIN COBERTURA CENEPRED"
)</f>
        <v>SIN COBERTURA CENEPRED</v>
      </c>
    </row>
    <row r="1558" spans="1:8" x14ac:dyDescent="0.35">
      <c r="A1558" s="359">
        <v>190301</v>
      </c>
      <c r="B1558" t="s">
        <v>31792</v>
      </c>
      <c r="C1558">
        <v>1903</v>
      </c>
      <c r="D1558">
        <v>19</v>
      </c>
      <c r="E1558" t="str">
        <f>_xlfn.XLOOKUP(D1558,'Ubigeo Departamental'!A:A,'Ubigeo Departamental'!B:B)</f>
        <v>Pasco</v>
      </c>
      <c r="F1558" t="str" cm="1">
        <f t="array" ref="F1558">IFERROR(IF(INDEX('CENEPRED DISTRITAL'!$B:$XFD,
            _xlfn.XMATCH($F$1,'CENEPRED DISTRITAL'!$A:$A,0),
            _xlfn.XMATCH(A1558,'CENEPRED DISTRITAL'!$B$1:$XFD$1,0)
        )&lt;&gt;"",        "CON COBERTURA CENEPRED",        "SIN COBERTURA CENEPRED"    ),    "SIN COBERTURA CENEPRED")</f>
        <v>CON COBERTURA CENEPRED</v>
      </c>
      <c r="G1558" t="str" cm="1">
        <f t="array" ref="G1558">IFERROR(
    IF(
        INDEX(
            'CENEPRED DISTRITAL'!$B:$XFD,
            _xlfn.XMATCH($G$1,'CENEPRED DISTRITAL'!$A:$A,0),
            _xlfn.XMATCH(A1558,'CENEPRED DISTRITAL'!$B$1:$XFD$1,0)
        )&lt;&gt;"",
        "CON COBERTURA CENEPRED",
        "SIN COBERTURA CENEPRED"
    ),
    "SIN COBERTURA CENEPRED"
)</f>
        <v>CON COBERTURA CENEPRED</v>
      </c>
      <c r="H1558" t="str" cm="1">
        <f t="array" ref="H1558">IFERROR(
    IF(
        INDEX(
            'CENEPRED DISTRITAL'!$B:$XFD,
            _xlfn.XMATCH($H$1,'CENEPRED DISTRITAL'!$A:$A,0),
            _xlfn.XMATCH(A1558,'CENEPRED DISTRITAL'!$B$1:$XFD$1,0)
        )&lt;&gt;"",
        "CON COBERTURA CENEPRED",
        "SIN COBERTURA CENEPRED"
    ),
    "SIN COBERTURA CENEPRED"
)</f>
        <v>CON COBERTURA CENEPRED</v>
      </c>
    </row>
    <row r="1559" spans="1:8" x14ac:dyDescent="0.35">
      <c r="A1559" s="359">
        <v>190302</v>
      </c>
      <c r="B1559" t="s">
        <v>37054</v>
      </c>
      <c r="C1559">
        <v>1903</v>
      </c>
      <c r="D1559">
        <v>19</v>
      </c>
      <c r="E1559" t="str">
        <f>_xlfn.XLOOKUP(D1559,'Ubigeo Departamental'!A:A,'Ubigeo Departamental'!B:B)</f>
        <v>Pasco</v>
      </c>
      <c r="F1559" t="str" cm="1">
        <f t="array" ref="F1559">IFERROR(IF(INDEX('CENEPRED DISTRITAL'!$B:$XFD,
            _xlfn.XMATCH($F$1,'CENEPRED DISTRITAL'!$A:$A,0),
            _xlfn.XMATCH(A1559,'CENEPRED DISTRITAL'!$B$1:$XFD$1,0)
        )&lt;&gt;"",        "CON COBERTURA CENEPRED",        "SIN COBERTURA CENEPRED"    ),    "SIN COBERTURA CENEPRED")</f>
        <v>SIN COBERTURA CENEPRED</v>
      </c>
      <c r="G1559" t="str" cm="1">
        <f t="array" ref="G1559">IFERROR(
    IF(
        INDEX(
            'CENEPRED DISTRITAL'!$B:$XFD,
            _xlfn.XMATCH($G$1,'CENEPRED DISTRITAL'!$A:$A,0),
            _xlfn.XMATCH(A1559,'CENEPRED DISTRITAL'!$B$1:$XFD$1,0)
        )&lt;&gt;"",
        "CON COBERTURA CENEPRED",
        "SIN COBERTURA CENEPRED"
    ),
    "SIN COBERTURA CENEPRED"
)</f>
        <v>SIN COBERTURA CENEPRED</v>
      </c>
      <c r="H1559" t="str" cm="1">
        <f t="array" ref="H1559">IFERROR(
    IF(
        INDEX(
            'CENEPRED DISTRITAL'!$B:$XFD,
            _xlfn.XMATCH($H$1,'CENEPRED DISTRITAL'!$A:$A,0),
            _xlfn.XMATCH(A1559,'CENEPRED DISTRITAL'!$B$1:$XFD$1,0)
        )&lt;&gt;"",
        "CON COBERTURA CENEPRED",
        "SIN COBERTURA CENEPRED"
    ),
    "SIN COBERTURA CENEPRED"
)</f>
        <v>SIN COBERTURA CENEPRED</v>
      </c>
    </row>
    <row r="1560" spans="1:8" x14ac:dyDescent="0.35">
      <c r="A1560" s="359">
        <v>190303</v>
      </c>
      <c r="B1560" t="s">
        <v>31800</v>
      </c>
      <c r="C1560">
        <v>1903</v>
      </c>
      <c r="D1560">
        <v>19</v>
      </c>
      <c r="E1560" t="str">
        <f>_xlfn.XLOOKUP(D1560,'Ubigeo Departamental'!A:A,'Ubigeo Departamental'!B:B)</f>
        <v>Pasco</v>
      </c>
      <c r="F1560" t="str" cm="1">
        <f t="array" ref="F1560">IFERROR(IF(INDEX('CENEPRED DISTRITAL'!$B:$XFD,
            _xlfn.XMATCH($F$1,'CENEPRED DISTRITAL'!$A:$A,0),
            _xlfn.XMATCH(A1560,'CENEPRED DISTRITAL'!$B$1:$XFD$1,0)
        )&lt;&gt;"",        "CON COBERTURA CENEPRED",        "SIN COBERTURA CENEPRED"    ),    "SIN COBERTURA CENEPRED")</f>
        <v>SIN COBERTURA CENEPRED</v>
      </c>
      <c r="G1560" t="str" cm="1">
        <f t="array" ref="G1560">IFERROR(
    IF(
        INDEX(
            'CENEPRED DISTRITAL'!$B:$XFD,
            _xlfn.XMATCH($G$1,'CENEPRED DISTRITAL'!$A:$A,0),
            _xlfn.XMATCH(A1560,'CENEPRED DISTRITAL'!$B$1:$XFD$1,0)
        )&lt;&gt;"",
        "CON COBERTURA CENEPRED",
        "SIN COBERTURA CENEPRED"
    ),
    "SIN COBERTURA CENEPRED"
)</f>
        <v>SIN COBERTURA CENEPRED</v>
      </c>
      <c r="H1560" t="str" cm="1">
        <f t="array" ref="H1560">IFERROR(
    IF(
        INDEX(
            'CENEPRED DISTRITAL'!$B:$XFD,
            _xlfn.XMATCH($H$1,'CENEPRED DISTRITAL'!$A:$A,0),
            _xlfn.XMATCH(A1560,'CENEPRED DISTRITAL'!$B$1:$XFD$1,0)
        )&lt;&gt;"",
        "CON COBERTURA CENEPRED",
        "SIN COBERTURA CENEPRED"
    ),
    "SIN COBERTURA CENEPRED"
)</f>
        <v>SIN COBERTURA CENEPRED</v>
      </c>
    </row>
    <row r="1561" spans="1:8" x14ac:dyDescent="0.35">
      <c r="A1561" s="359">
        <v>190304</v>
      </c>
      <c r="B1561" t="s">
        <v>34319</v>
      </c>
      <c r="C1561">
        <v>1903</v>
      </c>
      <c r="D1561">
        <v>19</v>
      </c>
      <c r="E1561" t="str">
        <f>_xlfn.XLOOKUP(D1561,'Ubigeo Departamental'!A:A,'Ubigeo Departamental'!B:B)</f>
        <v>Pasco</v>
      </c>
      <c r="F1561" t="str" cm="1">
        <f t="array" ref="F1561">IFERROR(IF(INDEX('CENEPRED DISTRITAL'!$B:$XFD,
            _xlfn.XMATCH($F$1,'CENEPRED DISTRITAL'!$A:$A,0),
            _xlfn.XMATCH(A1561,'CENEPRED DISTRITAL'!$B$1:$XFD$1,0)
        )&lt;&gt;"",        "CON COBERTURA CENEPRED",        "SIN COBERTURA CENEPRED"    ),    "SIN COBERTURA CENEPRED")</f>
        <v>SIN COBERTURA CENEPRED</v>
      </c>
      <c r="G1561" t="str" cm="1">
        <f t="array" ref="G1561">IFERROR(
    IF(
        INDEX(
            'CENEPRED DISTRITAL'!$B:$XFD,
            _xlfn.XMATCH($G$1,'CENEPRED DISTRITAL'!$A:$A,0),
            _xlfn.XMATCH(A1561,'CENEPRED DISTRITAL'!$B$1:$XFD$1,0)
        )&lt;&gt;"",
        "CON COBERTURA CENEPRED",
        "SIN COBERTURA CENEPRED"
    ),
    "SIN COBERTURA CENEPRED"
)</f>
        <v>SIN COBERTURA CENEPRED</v>
      </c>
      <c r="H1561" t="str" cm="1">
        <f t="array" ref="H1561">IFERROR(
    IF(
        INDEX(
            'CENEPRED DISTRITAL'!$B:$XFD,
            _xlfn.XMATCH($H$1,'CENEPRED DISTRITAL'!$A:$A,0),
            _xlfn.XMATCH(A1561,'CENEPRED DISTRITAL'!$B$1:$XFD$1,0)
        )&lt;&gt;"",
        "CON COBERTURA CENEPRED",
        "SIN COBERTURA CENEPRED"
    ),
    "SIN COBERTURA CENEPRED"
)</f>
        <v>SIN COBERTURA CENEPRED</v>
      </c>
    </row>
    <row r="1562" spans="1:8" x14ac:dyDescent="0.35">
      <c r="A1562" s="359">
        <v>190305</v>
      </c>
      <c r="B1562" t="s">
        <v>34712</v>
      </c>
      <c r="C1562">
        <v>1903</v>
      </c>
      <c r="D1562">
        <v>19</v>
      </c>
      <c r="E1562" t="str">
        <f>_xlfn.XLOOKUP(D1562,'Ubigeo Departamental'!A:A,'Ubigeo Departamental'!B:B)</f>
        <v>Pasco</v>
      </c>
      <c r="F1562" t="str" cm="1">
        <f t="array" ref="F1562">IFERROR(IF(INDEX('CENEPRED DISTRITAL'!$B:$XFD,
            _xlfn.XMATCH($F$1,'CENEPRED DISTRITAL'!$A:$A,0),
            _xlfn.XMATCH(A1562,'CENEPRED DISTRITAL'!$B$1:$XFD$1,0)
        )&lt;&gt;"",        "CON COBERTURA CENEPRED",        "SIN COBERTURA CENEPRED"    ),    "SIN COBERTURA CENEPRED")</f>
        <v>SIN COBERTURA CENEPRED</v>
      </c>
      <c r="G1562" t="str" cm="1">
        <f t="array" ref="G1562">IFERROR(
    IF(
        INDEX(
            'CENEPRED DISTRITAL'!$B:$XFD,
            _xlfn.XMATCH($G$1,'CENEPRED DISTRITAL'!$A:$A,0),
            _xlfn.XMATCH(A1562,'CENEPRED DISTRITAL'!$B$1:$XFD$1,0)
        )&lt;&gt;"",
        "CON COBERTURA CENEPRED",
        "SIN COBERTURA CENEPRED"
    ),
    "SIN COBERTURA CENEPRED"
)</f>
        <v>SIN COBERTURA CENEPRED</v>
      </c>
      <c r="H1562" t="str" cm="1">
        <f t="array" ref="H1562">IFERROR(
    IF(
        INDEX(
            'CENEPRED DISTRITAL'!$B:$XFD,
            _xlfn.XMATCH($H$1,'CENEPRED DISTRITAL'!$A:$A,0),
            _xlfn.XMATCH(A1562,'CENEPRED DISTRITAL'!$B$1:$XFD$1,0)
        )&lt;&gt;"",
        "CON COBERTURA CENEPRED",
        "SIN COBERTURA CENEPRED"
    ),
    "SIN COBERTURA CENEPRED"
)</f>
        <v>SIN COBERTURA CENEPRED</v>
      </c>
    </row>
    <row r="1563" spans="1:8" x14ac:dyDescent="0.35">
      <c r="A1563" s="359">
        <v>190306</v>
      </c>
      <c r="B1563" t="s">
        <v>37055</v>
      </c>
      <c r="C1563">
        <v>1903</v>
      </c>
      <c r="D1563">
        <v>19</v>
      </c>
      <c r="E1563" t="str">
        <f>_xlfn.XLOOKUP(D1563,'Ubigeo Departamental'!A:A,'Ubigeo Departamental'!B:B)</f>
        <v>Pasco</v>
      </c>
      <c r="F1563" t="str" cm="1">
        <f t="array" ref="F1563">IFERROR(IF(INDEX('CENEPRED DISTRITAL'!$B:$XFD,
            _xlfn.XMATCH($F$1,'CENEPRED DISTRITAL'!$A:$A,0),
            _xlfn.XMATCH(A1563,'CENEPRED DISTRITAL'!$B$1:$XFD$1,0)
        )&lt;&gt;"",        "CON COBERTURA CENEPRED",        "SIN COBERTURA CENEPRED"    ),    "SIN COBERTURA CENEPRED")</f>
        <v>SIN COBERTURA CENEPRED</v>
      </c>
      <c r="G1563" t="str" cm="1">
        <f t="array" ref="G1563">IFERROR(
    IF(
        INDEX(
            'CENEPRED DISTRITAL'!$B:$XFD,
            _xlfn.XMATCH($G$1,'CENEPRED DISTRITAL'!$A:$A,0),
            _xlfn.XMATCH(A1563,'CENEPRED DISTRITAL'!$B$1:$XFD$1,0)
        )&lt;&gt;"",
        "CON COBERTURA CENEPRED",
        "SIN COBERTURA CENEPRED"
    ),
    "SIN COBERTURA CENEPRED"
)</f>
        <v>SIN COBERTURA CENEPRED</v>
      </c>
      <c r="H1563" t="str" cm="1">
        <f t="array" ref="H1563">IFERROR(
    IF(
        INDEX(
            'CENEPRED DISTRITAL'!$B:$XFD,
            _xlfn.XMATCH($H$1,'CENEPRED DISTRITAL'!$A:$A,0),
            _xlfn.XMATCH(A1563,'CENEPRED DISTRITAL'!$B$1:$XFD$1,0)
        )&lt;&gt;"",
        "CON COBERTURA CENEPRED",
        "SIN COBERTURA CENEPRED"
    ),
    "SIN COBERTURA CENEPRED"
)</f>
        <v>SIN COBERTURA CENEPRED</v>
      </c>
    </row>
    <row r="1564" spans="1:8" x14ac:dyDescent="0.35">
      <c r="A1564" s="359">
        <v>190307</v>
      </c>
      <c r="B1564" t="s">
        <v>31793</v>
      </c>
      <c r="C1564">
        <v>1903</v>
      </c>
      <c r="D1564">
        <v>19</v>
      </c>
      <c r="E1564" t="str">
        <f>_xlfn.XLOOKUP(D1564,'Ubigeo Departamental'!A:A,'Ubigeo Departamental'!B:B)</f>
        <v>Pasco</v>
      </c>
      <c r="F1564" t="str" cm="1">
        <f t="array" ref="F1564">IFERROR(IF(INDEX('CENEPRED DISTRITAL'!$B:$XFD,
            _xlfn.XMATCH($F$1,'CENEPRED DISTRITAL'!$A:$A,0),
            _xlfn.XMATCH(A1564,'CENEPRED DISTRITAL'!$B$1:$XFD$1,0)
        )&lt;&gt;"",        "CON COBERTURA CENEPRED",        "SIN COBERTURA CENEPRED"    ),    "SIN COBERTURA CENEPRED")</f>
        <v>CON COBERTURA CENEPRED</v>
      </c>
      <c r="G1564" t="str" cm="1">
        <f t="array" ref="G1564">IFERROR(
    IF(
        INDEX(
            'CENEPRED DISTRITAL'!$B:$XFD,
            _xlfn.XMATCH($G$1,'CENEPRED DISTRITAL'!$A:$A,0),
            _xlfn.XMATCH(A1564,'CENEPRED DISTRITAL'!$B$1:$XFD$1,0)
        )&lt;&gt;"",
        "CON COBERTURA CENEPRED",
        "SIN COBERTURA CENEPRED"
    ),
    "SIN COBERTURA CENEPRED"
)</f>
        <v>CON COBERTURA CENEPRED</v>
      </c>
      <c r="H1564" t="str" cm="1">
        <f t="array" ref="H1564">IFERROR(
    IF(
        INDEX(
            'CENEPRED DISTRITAL'!$B:$XFD,
            _xlfn.XMATCH($H$1,'CENEPRED DISTRITAL'!$A:$A,0),
            _xlfn.XMATCH(A1564,'CENEPRED DISTRITAL'!$B$1:$XFD$1,0)
        )&lt;&gt;"",
        "CON COBERTURA CENEPRED",
        "SIN COBERTURA CENEPRED"
    ),
    "SIN COBERTURA CENEPRED"
)</f>
        <v>CON COBERTURA CENEPRED</v>
      </c>
    </row>
    <row r="1565" spans="1:8" x14ac:dyDescent="0.35">
      <c r="A1565" s="359">
        <v>190308</v>
      </c>
      <c r="B1565" t="s">
        <v>37056</v>
      </c>
      <c r="C1565">
        <v>1903</v>
      </c>
      <c r="D1565">
        <v>19</v>
      </c>
      <c r="E1565" t="str">
        <f>_xlfn.XLOOKUP(D1565,'Ubigeo Departamental'!A:A,'Ubigeo Departamental'!B:B)</f>
        <v>Pasco</v>
      </c>
      <c r="F1565" t="str" cm="1">
        <f t="array" ref="F1565">IFERROR(IF(INDEX('CENEPRED DISTRITAL'!$B:$XFD,
            _xlfn.XMATCH($F$1,'CENEPRED DISTRITAL'!$A:$A,0),
            _xlfn.XMATCH(A1565,'CENEPRED DISTRITAL'!$B$1:$XFD$1,0)
        )&lt;&gt;"",        "CON COBERTURA CENEPRED",        "SIN COBERTURA CENEPRED"    ),    "SIN COBERTURA CENEPRED")</f>
        <v>SIN COBERTURA CENEPRED</v>
      </c>
      <c r="G1565" t="str" cm="1">
        <f t="array" ref="G1565">IFERROR(
    IF(
        INDEX(
            'CENEPRED DISTRITAL'!$B:$XFD,
            _xlfn.XMATCH($G$1,'CENEPRED DISTRITAL'!$A:$A,0),
            _xlfn.XMATCH(A1565,'CENEPRED DISTRITAL'!$B$1:$XFD$1,0)
        )&lt;&gt;"",
        "CON COBERTURA CENEPRED",
        "SIN COBERTURA CENEPRED"
    ),
    "SIN COBERTURA CENEPRED"
)</f>
        <v>SIN COBERTURA CENEPRED</v>
      </c>
      <c r="H1565" t="str" cm="1">
        <f t="array" ref="H1565">IFERROR(
    IF(
        INDEX(
            'CENEPRED DISTRITAL'!$B:$XFD,
            _xlfn.XMATCH($H$1,'CENEPRED DISTRITAL'!$A:$A,0),
            _xlfn.XMATCH(A1565,'CENEPRED DISTRITAL'!$B$1:$XFD$1,0)
        )&lt;&gt;"",
        "CON COBERTURA CENEPRED",
        "SIN COBERTURA CENEPRED"
    ),
    "SIN COBERTURA CENEPRED"
)</f>
        <v>SIN COBERTURA CENEPRED</v>
      </c>
    </row>
    <row r="1566" spans="1:8" x14ac:dyDescent="0.35">
      <c r="A1566" s="359">
        <v>200101</v>
      </c>
      <c r="B1566" t="s">
        <v>152</v>
      </c>
      <c r="C1566">
        <v>2001</v>
      </c>
      <c r="D1566">
        <v>20</v>
      </c>
      <c r="E1566" t="str">
        <f>_xlfn.XLOOKUP(D1566,'Ubigeo Departamental'!A:A,'Ubigeo Departamental'!B:B)</f>
        <v>Piura</v>
      </c>
      <c r="F1566" t="str" cm="1">
        <f t="array" ref="F1566">IFERROR(IF(INDEX('CENEPRED DISTRITAL'!$B:$XFD,
            _xlfn.XMATCH($F$1,'CENEPRED DISTRITAL'!$A:$A,0),
            _xlfn.XMATCH(A1566,'CENEPRED DISTRITAL'!$B$1:$XFD$1,0)
        )&lt;&gt;"",        "CON COBERTURA CENEPRED",        "SIN COBERTURA CENEPRED"    ),    "SIN COBERTURA CENEPRED")</f>
        <v>CON COBERTURA CENEPRED</v>
      </c>
      <c r="G1566" t="str" cm="1">
        <f t="array" ref="G1566">IFERROR(
    IF(
        INDEX(
            'CENEPRED DISTRITAL'!$B:$XFD,
            _xlfn.XMATCH($G$1,'CENEPRED DISTRITAL'!$A:$A,0),
            _xlfn.XMATCH(A1566,'CENEPRED DISTRITAL'!$B$1:$XFD$1,0)
        )&lt;&gt;"",
        "CON COBERTURA CENEPRED",
        "SIN COBERTURA CENEPRED"
    ),
    "SIN COBERTURA CENEPRED"
)</f>
        <v>CON COBERTURA CENEPRED</v>
      </c>
      <c r="H1566" t="str" cm="1">
        <f t="array" ref="H1566">IFERROR(
    IF(
        INDEX(
            'CENEPRED DISTRITAL'!$B:$XFD,
            _xlfn.XMATCH($H$1,'CENEPRED DISTRITAL'!$A:$A,0),
            _xlfn.XMATCH(A1566,'CENEPRED DISTRITAL'!$B$1:$XFD$1,0)
        )&lt;&gt;"",
        "CON COBERTURA CENEPRED",
        "SIN COBERTURA CENEPRED"
    ),
    "SIN COBERTURA CENEPRED"
)</f>
        <v>SIN COBERTURA CENEPRED</v>
      </c>
    </row>
    <row r="1567" spans="1:8" x14ac:dyDescent="0.35">
      <c r="A1567" s="359">
        <v>200104</v>
      </c>
      <c r="B1567" t="s">
        <v>31526</v>
      </c>
      <c r="C1567">
        <v>2001</v>
      </c>
      <c r="D1567">
        <v>20</v>
      </c>
      <c r="E1567" t="str">
        <f>_xlfn.XLOOKUP(D1567,'Ubigeo Departamental'!A:A,'Ubigeo Departamental'!B:B)</f>
        <v>Piura</v>
      </c>
      <c r="F1567" t="str" cm="1">
        <f t="array" ref="F1567">IFERROR(IF(INDEX('CENEPRED DISTRITAL'!$B:$XFD,
            _xlfn.XMATCH($F$1,'CENEPRED DISTRITAL'!$A:$A,0),
            _xlfn.XMATCH(A1567,'CENEPRED DISTRITAL'!$B$1:$XFD$1,0)
        )&lt;&gt;"",        "CON COBERTURA CENEPRED",        "SIN COBERTURA CENEPRED"    ),    "SIN COBERTURA CENEPRED")</f>
        <v>CON COBERTURA CENEPRED</v>
      </c>
      <c r="G1567" t="str" cm="1">
        <f t="array" ref="G1567">IFERROR(
    IF(
        INDEX(
            'CENEPRED DISTRITAL'!$B:$XFD,
            _xlfn.XMATCH($G$1,'CENEPRED DISTRITAL'!$A:$A,0),
            _xlfn.XMATCH(A1567,'CENEPRED DISTRITAL'!$B$1:$XFD$1,0)
        )&lt;&gt;"",
        "CON COBERTURA CENEPRED",
        "SIN COBERTURA CENEPRED"
    ),
    "SIN COBERTURA CENEPRED"
)</f>
        <v>CON COBERTURA CENEPRED</v>
      </c>
      <c r="H1567" t="str" cm="1">
        <f t="array" ref="H1567">IFERROR(
    IF(
        INDEX(
            'CENEPRED DISTRITAL'!$B:$XFD,
            _xlfn.XMATCH($H$1,'CENEPRED DISTRITAL'!$A:$A,0),
            _xlfn.XMATCH(A1567,'CENEPRED DISTRITAL'!$B$1:$XFD$1,0)
        )&lt;&gt;"",
        "CON COBERTURA CENEPRED",
        "SIN COBERTURA CENEPRED"
    ),
    "SIN COBERTURA CENEPRED"
)</f>
        <v>SIN COBERTURA CENEPRED</v>
      </c>
    </row>
    <row r="1568" spans="1:8" x14ac:dyDescent="0.35">
      <c r="A1568" s="359">
        <v>200105</v>
      </c>
      <c r="B1568" t="s">
        <v>31814</v>
      </c>
      <c r="C1568">
        <v>2001</v>
      </c>
      <c r="D1568">
        <v>20</v>
      </c>
      <c r="E1568" t="str">
        <f>_xlfn.XLOOKUP(D1568,'Ubigeo Departamental'!A:A,'Ubigeo Departamental'!B:B)</f>
        <v>Piura</v>
      </c>
      <c r="F1568" t="str" cm="1">
        <f t="array" ref="F1568">IFERROR(IF(INDEX('CENEPRED DISTRITAL'!$B:$XFD,
            _xlfn.XMATCH($F$1,'CENEPRED DISTRITAL'!$A:$A,0),
            _xlfn.XMATCH(A1568,'CENEPRED DISTRITAL'!$B$1:$XFD$1,0)
        )&lt;&gt;"",        "CON COBERTURA CENEPRED",        "SIN COBERTURA CENEPRED"    ),    "SIN COBERTURA CENEPRED")</f>
        <v>CON COBERTURA CENEPRED</v>
      </c>
      <c r="G1568" t="str" cm="1">
        <f t="array" ref="G1568">IFERROR(
    IF(
        INDEX(
            'CENEPRED DISTRITAL'!$B:$XFD,
            _xlfn.XMATCH($G$1,'CENEPRED DISTRITAL'!$A:$A,0),
            _xlfn.XMATCH(A1568,'CENEPRED DISTRITAL'!$B$1:$XFD$1,0)
        )&lt;&gt;"",
        "CON COBERTURA CENEPRED",
        "SIN COBERTURA CENEPRED"
    ),
    "SIN COBERTURA CENEPRED"
)</f>
        <v>CON COBERTURA CENEPRED</v>
      </c>
      <c r="H1568" t="str" cm="1">
        <f t="array" ref="H1568">IFERROR(
    IF(
        INDEX(
            'CENEPRED DISTRITAL'!$B:$XFD,
            _xlfn.XMATCH($H$1,'CENEPRED DISTRITAL'!$A:$A,0),
            _xlfn.XMATCH(A1568,'CENEPRED DISTRITAL'!$B$1:$XFD$1,0)
        )&lt;&gt;"",
        "CON COBERTURA CENEPRED",
        "SIN COBERTURA CENEPRED"
    ),
    "SIN COBERTURA CENEPRED"
)</f>
        <v>SIN COBERTURA CENEPRED</v>
      </c>
    </row>
    <row r="1569" spans="1:8" x14ac:dyDescent="0.35">
      <c r="A1569" s="359">
        <v>200107</v>
      </c>
      <c r="B1569" t="s">
        <v>34450</v>
      </c>
      <c r="C1569">
        <v>2001</v>
      </c>
      <c r="D1569">
        <v>20</v>
      </c>
      <c r="E1569" t="str">
        <f>_xlfn.XLOOKUP(D1569,'Ubigeo Departamental'!A:A,'Ubigeo Departamental'!B:B)</f>
        <v>Piura</v>
      </c>
      <c r="F1569" t="str" cm="1">
        <f t="array" ref="F1569">IFERROR(IF(INDEX('CENEPRED DISTRITAL'!$B:$XFD,
            _xlfn.XMATCH($F$1,'CENEPRED DISTRITAL'!$A:$A,0),
            _xlfn.XMATCH(A1569,'CENEPRED DISTRITAL'!$B$1:$XFD$1,0)
        )&lt;&gt;"",        "CON COBERTURA CENEPRED",        "SIN COBERTURA CENEPRED"    ),    "SIN COBERTURA CENEPRED")</f>
        <v>SIN COBERTURA CENEPRED</v>
      </c>
      <c r="G1569" t="str" cm="1">
        <f t="array" ref="G1569">IFERROR(
    IF(
        INDEX(
            'CENEPRED DISTRITAL'!$B:$XFD,
            _xlfn.XMATCH($G$1,'CENEPRED DISTRITAL'!$A:$A,0),
            _xlfn.XMATCH(A1569,'CENEPRED DISTRITAL'!$B$1:$XFD$1,0)
        )&lt;&gt;"",
        "CON COBERTURA CENEPRED",
        "SIN COBERTURA CENEPRED"
    ),
    "SIN COBERTURA CENEPRED"
)</f>
        <v>SIN COBERTURA CENEPRED</v>
      </c>
      <c r="H1569" t="str" cm="1">
        <f t="array" ref="H1569">IFERROR(
    IF(
        INDEX(
            'CENEPRED DISTRITAL'!$B:$XFD,
            _xlfn.XMATCH($H$1,'CENEPRED DISTRITAL'!$A:$A,0),
            _xlfn.XMATCH(A1569,'CENEPRED DISTRITAL'!$B$1:$XFD$1,0)
        )&lt;&gt;"",
        "CON COBERTURA CENEPRED",
        "SIN COBERTURA CENEPRED"
    ),
    "SIN COBERTURA CENEPRED"
)</f>
        <v>SIN COBERTURA CENEPRED</v>
      </c>
    </row>
    <row r="1570" spans="1:8" x14ac:dyDescent="0.35">
      <c r="A1570" s="359">
        <v>200108</v>
      </c>
      <c r="B1570" t="s">
        <v>37057</v>
      </c>
      <c r="C1570">
        <v>2001</v>
      </c>
      <c r="D1570">
        <v>20</v>
      </c>
      <c r="E1570" t="str">
        <f>_xlfn.XLOOKUP(D1570,'Ubigeo Departamental'!A:A,'Ubigeo Departamental'!B:B)</f>
        <v>Piura</v>
      </c>
      <c r="F1570" t="str" cm="1">
        <f t="array" ref="F1570">IFERROR(IF(INDEX('CENEPRED DISTRITAL'!$B:$XFD,
            _xlfn.XMATCH($F$1,'CENEPRED DISTRITAL'!$A:$A,0),
            _xlfn.XMATCH(A1570,'CENEPRED DISTRITAL'!$B$1:$XFD$1,0)
        )&lt;&gt;"",        "CON COBERTURA CENEPRED",        "SIN COBERTURA CENEPRED"    ),    "SIN COBERTURA CENEPRED")</f>
        <v>SIN COBERTURA CENEPRED</v>
      </c>
      <c r="G1570" t="str" cm="1">
        <f t="array" ref="G1570">IFERROR(
    IF(
        INDEX(
            'CENEPRED DISTRITAL'!$B:$XFD,
            _xlfn.XMATCH($G$1,'CENEPRED DISTRITAL'!$A:$A,0),
            _xlfn.XMATCH(A1570,'CENEPRED DISTRITAL'!$B$1:$XFD$1,0)
        )&lt;&gt;"",
        "CON COBERTURA CENEPRED",
        "SIN COBERTURA CENEPRED"
    ),
    "SIN COBERTURA CENEPRED"
)</f>
        <v>SIN COBERTURA CENEPRED</v>
      </c>
      <c r="H1570" t="str" cm="1">
        <f t="array" ref="H1570">IFERROR(
    IF(
        INDEX(
            'CENEPRED DISTRITAL'!$B:$XFD,
            _xlfn.XMATCH($H$1,'CENEPRED DISTRITAL'!$A:$A,0),
            _xlfn.XMATCH(A1570,'CENEPRED DISTRITAL'!$B$1:$XFD$1,0)
        )&lt;&gt;"",
        "CON COBERTURA CENEPRED",
        "SIN COBERTURA CENEPRED"
    ),
    "SIN COBERTURA CENEPRED"
)</f>
        <v>SIN COBERTURA CENEPRED</v>
      </c>
    </row>
    <row r="1571" spans="1:8" x14ac:dyDescent="0.35">
      <c r="A1571" s="359">
        <v>200109</v>
      </c>
      <c r="B1571" t="s">
        <v>34082</v>
      </c>
      <c r="C1571">
        <v>2001</v>
      </c>
      <c r="D1571">
        <v>20</v>
      </c>
      <c r="E1571" t="str">
        <f>_xlfn.XLOOKUP(D1571,'Ubigeo Departamental'!A:A,'Ubigeo Departamental'!B:B)</f>
        <v>Piura</v>
      </c>
      <c r="F1571" t="str" cm="1">
        <f t="array" ref="F1571">IFERROR(IF(INDEX('CENEPRED DISTRITAL'!$B:$XFD,
            _xlfn.XMATCH($F$1,'CENEPRED DISTRITAL'!$A:$A,0),
            _xlfn.XMATCH(A1571,'CENEPRED DISTRITAL'!$B$1:$XFD$1,0)
        )&lt;&gt;"",        "CON COBERTURA CENEPRED",        "SIN COBERTURA CENEPRED"    ),    "SIN COBERTURA CENEPRED")</f>
        <v>SIN COBERTURA CENEPRED</v>
      </c>
      <c r="G1571" t="str" cm="1">
        <f t="array" ref="G1571">IFERROR(
    IF(
        INDEX(
            'CENEPRED DISTRITAL'!$B:$XFD,
            _xlfn.XMATCH($G$1,'CENEPRED DISTRITAL'!$A:$A,0),
            _xlfn.XMATCH(A1571,'CENEPRED DISTRITAL'!$B$1:$XFD$1,0)
        )&lt;&gt;"",
        "CON COBERTURA CENEPRED",
        "SIN COBERTURA CENEPRED"
    ),
    "SIN COBERTURA CENEPRED"
)</f>
        <v>SIN COBERTURA CENEPRED</v>
      </c>
      <c r="H1571" t="str" cm="1">
        <f t="array" ref="H1571">IFERROR(
    IF(
        INDEX(
            'CENEPRED DISTRITAL'!$B:$XFD,
            _xlfn.XMATCH($H$1,'CENEPRED DISTRITAL'!$A:$A,0),
            _xlfn.XMATCH(A1571,'CENEPRED DISTRITAL'!$B$1:$XFD$1,0)
        )&lt;&gt;"",
        "CON COBERTURA CENEPRED",
        "SIN COBERTURA CENEPRED"
    ),
    "SIN COBERTURA CENEPRED"
)</f>
        <v>SIN COBERTURA CENEPRED</v>
      </c>
    </row>
    <row r="1572" spans="1:8" x14ac:dyDescent="0.35">
      <c r="A1572" s="359">
        <v>200110</v>
      </c>
      <c r="B1572" t="s">
        <v>36885</v>
      </c>
      <c r="C1572">
        <v>2001</v>
      </c>
      <c r="D1572">
        <v>20</v>
      </c>
      <c r="E1572" t="str">
        <f>_xlfn.XLOOKUP(D1572,'Ubigeo Departamental'!A:A,'Ubigeo Departamental'!B:B)</f>
        <v>Piura</v>
      </c>
      <c r="F1572" t="str" cm="1">
        <f t="array" ref="F1572">IFERROR(IF(INDEX('CENEPRED DISTRITAL'!$B:$XFD,
            _xlfn.XMATCH($F$1,'CENEPRED DISTRITAL'!$A:$A,0),
            _xlfn.XMATCH(A1572,'CENEPRED DISTRITAL'!$B$1:$XFD$1,0)
        )&lt;&gt;"",        "CON COBERTURA CENEPRED",        "SIN COBERTURA CENEPRED"    ),    "SIN COBERTURA CENEPRED")</f>
        <v>CON COBERTURA CENEPRED</v>
      </c>
      <c r="G1572" t="str" cm="1">
        <f t="array" ref="G1572">IFERROR(
    IF(
        INDEX(
            'CENEPRED DISTRITAL'!$B:$XFD,
            _xlfn.XMATCH($G$1,'CENEPRED DISTRITAL'!$A:$A,0),
            _xlfn.XMATCH(A1572,'CENEPRED DISTRITAL'!$B$1:$XFD$1,0)
        )&lt;&gt;"",
        "CON COBERTURA CENEPRED",
        "SIN COBERTURA CENEPRED"
    ),
    "SIN COBERTURA CENEPRED"
)</f>
        <v>CON COBERTURA CENEPRED</v>
      </c>
      <c r="H1572" t="str" cm="1">
        <f t="array" ref="H1572">IFERROR(
    IF(
        INDEX(
            'CENEPRED DISTRITAL'!$B:$XFD,
            _xlfn.XMATCH($H$1,'CENEPRED DISTRITAL'!$A:$A,0),
            _xlfn.XMATCH(A1572,'CENEPRED DISTRITAL'!$B$1:$XFD$1,0)
        )&lt;&gt;"",
        "CON COBERTURA CENEPRED",
        "SIN COBERTURA CENEPRED"
    ),
    "SIN COBERTURA CENEPRED"
)</f>
        <v>SIN COBERTURA CENEPRED</v>
      </c>
    </row>
    <row r="1573" spans="1:8" x14ac:dyDescent="0.35">
      <c r="A1573" s="359">
        <v>200111</v>
      </c>
      <c r="B1573" t="s">
        <v>31815</v>
      </c>
      <c r="C1573">
        <v>2001</v>
      </c>
      <c r="D1573">
        <v>20</v>
      </c>
      <c r="E1573" t="str">
        <f>_xlfn.XLOOKUP(D1573,'Ubigeo Departamental'!A:A,'Ubigeo Departamental'!B:B)</f>
        <v>Piura</v>
      </c>
      <c r="F1573" t="str" cm="1">
        <f t="array" ref="F1573">IFERROR(IF(INDEX('CENEPRED DISTRITAL'!$B:$XFD,
            _xlfn.XMATCH($F$1,'CENEPRED DISTRITAL'!$A:$A,0),
            _xlfn.XMATCH(A1573,'CENEPRED DISTRITAL'!$B$1:$XFD$1,0)
        )&lt;&gt;"",        "CON COBERTURA CENEPRED",        "SIN COBERTURA CENEPRED"    ),    "SIN COBERTURA CENEPRED")</f>
        <v>CON COBERTURA CENEPRED</v>
      </c>
      <c r="G1573" t="str" cm="1">
        <f t="array" ref="G1573">IFERROR(
    IF(
        INDEX(
            'CENEPRED DISTRITAL'!$B:$XFD,
            _xlfn.XMATCH($G$1,'CENEPRED DISTRITAL'!$A:$A,0),
            _xlfn.XMATCH(A1573,'CENEPRED DISTRITAL'!$B$1:$XFD$1,0)
        )&lt;&gt;"",
        "CON COBERTURA CENEPRED",
        "SIN COBERTURA CENEPRED"
    ),
    "SIN COBERTURA CENEPRED"
)</f>
        <v>CON COBERTURA CENEPRED</v>
      </c>
      <c r="H1573" t="str" cm="1">
        <f t="array" ref="H1573">IFERROR(
    IF(
        INDEX(
            'CENEPRED DISTRITAL'!$B:$XFD,
            _xlfn.XMATCH($H$1,'CENEPRED DISTRITAL'!$A:$A,0),
            _xlfn.XMATCH(A1573,'CENEPRED DISTRITAL'!$B$1:$XFD$1,0)
        )&lt;&gt;"",
        "CON COBERTURA CENEPRED",
        "SIN COBERTURA CENEPRED"
    ),
    "SIN COBERTURA CENEPRED"
)</f>
        <v>CON COBERTURA CENEPRED</v>
      </c>
    </row>
    <row r="1574" spans="1:8" x14ac:dyDescent="0.35">
      <c r="A1574" s="359">
        <v>200114</v>
      </c>
      <c r="B1574" t="s">
        <v>31813</v>
      </c>
      <c r="C1574">
        <v>2001</v>
      </c>
      <c r="D1574">
        <v>20</v>
      </c>
      <c r="E1574" t="str">
        <f>_xlfn.XLOOKUP(D1574,'Ubigeo Departamental'!A:A,'Ubigeo Departamental'!B:B)</f>
        <v>Piura</v>
      </c>
      <c r="F1574" t="str" cm="1">
        <f t="array" ref="F1574">IFERROR(IF(INDEX('CENEPRED DISTRITAL'!$B:$XFD,
            _xlfn.XMATCH($F$1,'CENEPRED DISTRITAL'!$A:$A,0),
            _xlfn.XMATCH(A1574,'CENEPRED DISTRITAL'!$B$1:$XFD$1,0)
        )&lt;&gt;"",        "CON COBERTURA CENEPRED",        "SIN COBERTURA CENEPRED"    ),    "SIN COBERTURA CENEPRED")</f>
        <v>CON COBERTURA CENEPRED</v>
      </c>
      <c r="G1574" t="str" cm="1">
        <f t="array" ref="G1574">IFERROR(
    IF(
        INDEX(
            'CENEPRED DISTRITAL'!$B:$XFD,
            _xlfn.XMATCH($G$1,'CENEPRED DISTRITAL'!$A:$A,0),
            _xlfn.XMATCH(A1574,'CENEPRED DISTRITAL'!$B$1:$XFD$1,0)
        )&lt;&gt;"",
        "CON COBERTURA CENEPRED",
        "SIN COBERTURA CENEPRED"
    ),
    "SIN COBERTURA CENEPRED"
)</f>
        <v>CON COBERTURA CENEPRED</v>
      </c>
      <c r="H1574" t="str" cm="1">
        <f t="array" ref="H1574">IFERROR(
    IF(
        INDEX(
            'CENEPRED DISTRITAL'!$B:$XFD,
            _xlfn.XMATCH($H$1,'CENEPRED DISTRITAL'!$A:$A,0),
            _xlfn.XMATCH(A1574,'CENEPRED DISTRITAL'!$B$1:$XFD$1,0)
        )&lt;&gt;"",
        "CON COBERTURA CENEPRED",
        "SIN COBERTURA CENEPRED"
    ),
    "SIN COBERTURA CENEPRED"
)</f>
        <v>CON COBERTURA CENEPRED</v>
      </c>
    </row>
    <row r="1575" spans="1:8" x14ac:dyDescent="0.35">
      <c r="A1575" s="359">
        <v>200115</v>
      </c>
      <c r="B1575" t="s">
        <v>31816</v>
      </c>
      <c r="C1575">
        <v>2001</v>
      </c>
      <c r="D1575">
        <v>20</v>
      </c>
      <c r="E1575" t="str">
        <f>_xlfn.XLOOKUP(D1575,'Ubigeo Departamental'!A:A,'Ubigeo Departamental'!B:B)</f>
        <v>Piura</v>
      </c>
      <c r="F1575" t="str" cm="1">
        <f t="array" ref="F1575">IFERROR(IF(INDEX('CENEPRED DISTRITAL'!$B:$XFD,
            _xlfn.XMATCH($F$1,'CENEPRED DISTRITAL'!$A:$A,0),
            _xlfn.XMATCH(A1575,'CENEPRED DISTRITAL'!$B$1:$XFD$1,0)
        )&lt;&gt;"",        "CON COBERTURA CENEPRED",        "SIN COBERTURA CENEPRED"    ),    "SIN COBERTURA CENEPRED")</f>
        <v>CON COBERTURA CENEPRED</v>
      </c>
      <c r="G1575" t="str" cm="1">
        <f t="array" ref="G1575">IFERROR(
    IF(
        INDEX(
            'CENEPRED DISTRITAL'!$B:$XFD,
            _xlfn.XMATCH($G$1,'CENEPRED DISTRITAL'!$A:$A,0),
            _xlfn.XMATCH(A1575,'CENEPRED DISTRITAL'!$B$1:$XFD$1,0)
        )&lt;&gt;"",
        "CON COBERTURA CENEPRED",
        "SIN COBERTURA CENEPRED"
    ),
    "SIN COBERTURA CENEPRED"
)</f>
        <v>CON COBERTURA CENEPRED</v>
      </c>
      <c r="H1575" t="str" cm="1">
        <f t="array" ref="H1575">IFERROR(
    IF(
        INDEX(
            'CENEPRED DISTRITAL'!$B:$XFD,
            _xlfn.XMATCH($H$1,'CENEPRED DISTRITAL'!$A:$A,0),
            _xlfn.XMATCH(A1575,'CENEPRED DISTRITAL'!$B$1:$XFD$1,0)
        )&lt;&gt;"",
        "CON COBERTURA CENEPRED",
        "SIN COBERTURA CENEPRED"
    ),
    "SIN COBERTURA CENEPRED"
)</f>
        <v>SIN COBERTURA CENEPRED</v>
      </c>
    </row>
    <row r="1576" spans="1:8" x14ac:dyDescent="0.35">
      <c r="A1576" s="359">
        <v>200201</v>
      </c>
      <c r="B1576" t="s">
        <v>31799</v>
      </c>
      <c r="C1576">
        <v>2002</v>
      </c>
      <c r="D1576">
        <v>20</v>
      </c>
      <c r="E1576" t="str">
        <f>_xlfn.XLOOKUP(D1576,'Ubigeo Departamental'!A:A,'Ubigeo Departamental'!B:B)</f>
        <v>Piura</v>
      </c>
      <c r="F1576" t="str" cm="1">
        <f t="array" ref="F1576">IFERROR(IF(INDEX('CENEPRED DISTRITAL'!$B:$XFD,
            _xlfn.XMATCH($F$1,'CENEPRED DISTRITAL'!$A:$A,0),
            _xlfn.XMATCH(A1576,'CENEPRED DISTRITAL'!$B$1:$XFD$1,0)
        )&lt;&gt;"",        "CON COBERTURA CENEPRED",        "SIN COBERTURA CENEPRED"    ),    "SIN COBERTURA CENEPRED")</f>
        <v>CON COBERTURA CENEPRED</v>
      </c>
      <c r="G1576" t="str" cm="1">
        <f t="array" ref="G1576">IFERROR(
    IF(
        INDEX(
            'CENEPRED DISTRITAL'!$B:$XFD,
            _xlfn.XMATCH($G$1,'CENEPRED DISTRITAL'!$A:$A,0),
            _xlfn.XMATCH(A1576,'CENEPRED DISTRITAL'!$B$1:$XFD$1,0)
        )&lt;&gt;"",
        "CON COBERTURA CENEPRED",
        "SIN COBERTURA CENEPRED"
    ),
    "SIN COBERTURA CENEPRED"
)</f>
        <v>CON COBERTURA CENEPRED</v>
      </c>
      <c r="H1576" t="str" cm="1">
        <f t="array" ref="H1576">IFERROR(
    IF(
        INDEX(
            'CENEPRED DISTRITAL'!$B:$XFD,
            _xlfn.XMATCH($H$1,'CENEPRED DISTRITAL'!$A:$A,0),
            _xlfn.XMATCH(A1576,'CENEPRED DISTRITAL'!$B$1:$XFD$1,0)
        )&lt;&gt;"",
        "CON COBERTURA CENEPRED",
        "SIN COBERTURA CENEPRED"
    ),
    "SIN COBERTURA CENEPRED"
)</f>
        <v>CON COBERTURA CENEPRED</v>
      </c>
    </row>
    <row r="1577" spans="1:8" x14ac:dyDescent="0.35">
      <c r="A1577" s="359">
        <v>200202</v>
      </c>
      <c r="B1577" t="s">
        <v>34535</v>
      </c>
      <c r="C1577">
        <v>2002</v>
      </c>
      <c r="D1577">
        <v>20</v>
      </c>
      <c r="E1577" t="str">
        <f>_xlfn.XLOOKUP(D1577,'Ubigeo Departamental'!A:A,'Ubigeo Departamental'!B:B)</f>
        <v>Piura</v>
      </c>
      <c r="F1577" t="str" cm="1">
        <f t="array" ref="F1577">IFERROR(IF(INDEX('CENEPRED DISTRITAL'!$B:$XFD,
            _xlfn.XMATCH($F$1,'CENEPRED DISTRITAL'!$A:$A,0),
            _xlfn.XMATCH(A1577,'CENEPRED DISTRITAL'!$B$1:$XFD$1,0)
        )&lt;&gt;"",        "CON COBERTURA CENEPRED",        "SIN COBERTURA CENEPRED"    ),    "SIN COBERTURA CENEPRED")</f>
        <v>SIN COBERTURA CENEPRED</v>
      </c>
      <c r="G1577" t="str" cm="1">
        <f t="array" ref="G1577">IFERROR(
    IF(
        INDEX(
            'CENEPRED DISTRITAL'!$B:$XFD,
            _xlfn.XMATCH($G$1,'CENEPRED DISTRITAL'!$A:$A,0),
            _xlfn.XMATCH(A1577,'CENEPRED DISTRITAL'!$B$1:$XFD$1,0)
        )&lt;&gt;"",
        "CON COBERTURA CENEPRED",
        "SIN COBERTURA CENEPRED"
    ),
    "SIN COBERTURA CENEPRED"
)</f>
        <v>SIN COBERTURA CENEPRED</v>
      </c>
      <c r="H1577" t="str" cm="1">
        <f t="array" ref="H1577">IFERROR(
    IF(
        INDEX(
            'CENEPRED DISTRITAL'!$B:$XFD,
            _xlfn.XMATCH($H$1,'CENEPRED DISTRITAL'!$A:$A,0),
            _xlfn.XMATCH(A1577,'CENEPRED DISTRITAL'!$B$1:$XFD$1,0)
        )&lt;&gt;"",
        "CON COBERTURA CENEPRED",
        "SIN COBERTURA CENEPRED"
    ),
    "SIN COBERTURA CENEPRED"
)</f>
        <v>SIN COBERTURA CENEPRED</v>
      </c>
    </row>
    <row r="1578" spans="1:8" x14ac:dyDescent="0.35">
      <c r="A1578" s="359">
        <v>200203</v>
      </c>
      <c r="B1578" t="s">
        <v>34924</v>
      </c>
      <c r="C1578">
        <v>2002</v>
      </c>
      <c r="D1578">
        <v>20</v>
      </c>
      <c r="E1578" t="str">
        <f>_xlfn.XLOOKUP(D1578,'Ubigeo Departamental'!A:A,'Ubigeo Departamental'!B:B)</f>
        <v>Piura</v>
      </c>
      <c r="F1578" t="str" cm="1">
        <f t="array" ref="F1578">IFERROR(IF(INDEX('CENEPRED DISTRITAL'!$B:$XFD,
            _xlfn.XMATCH($F$1,'CENEPRED DISTRITAL'!$A:$A,0),
            _xlfn.XMATCH(A1578,'CENEPRED DISTRITAL'!$B$1:$XFD$1,0)
        )&lt;&gt;"",        "CON COBERTURA CENEPRED",        "SIN COBERTURA CENEPRED"    ),    "SIN COBERTURA CENEPRED")</f>
        <v>SIN COBERTURA CENEPRED</v>
      </c>
      <c r="G1578" t="str" cm="1">
        <f t="array" ref="G1578">IFERROR(
    IF(
        INDEX(
            'CENEPRED DISTRITAL'!$B:$XFD,
            _xlfn.XMATCH($G$1,'CENEPRED DISTRITAL'!$A:$A,0),
            _xlfn.XMATCH(A1578,'CENEPRED DISTRITAL'!$B$1:$XFD$1,0)
        )&lt;&gt;"",
        "CON COBERTURA CENEPRED",
        "SIN COBERTURA CENEPRED"
    ),
    "SIN COBERTURA CENEPRED"
)</f>
        <v>SIN COBERTURA CENEPRED</v>
      </c>
      <c r="H1578" t="str" cm="1">
        <f t="array" ref="H1578">IFERROR(
    IF(
        INDEX(
            'CENEPRED DISTRITAL'!$B:$XFD,
            _xlfn.XMATCH($H$1,'CENEPRED DISTRITAL'!$A:$A,0),
            _xlfn.XMATCH(A1578,'CENEPRED DISTRITAL'!$B$1:$XFD$1,0)
        )&lt;&gt;"",
        "CON COBERTURA CENEPRED",
        "SIN COBERTURA CENEPRED"
    ),
    "SIN COBERTURA CENEPRED"
)</f>
        <v>SIN COBERTURA CENEPRED</v>
      </c>
    </row>
    <row r="1579" spans="1:8" x14ac:dyDescent="0.35">
      <c r="A1579" s="359">
        <v>200204</v>
      </c>
      <c r="B1579" t="s">
        <v>34092</v>
      </c>
      <c r="C1579">
        <v>2002</v>
      </c>
      <c r="D1579">
        <v>20</v>
      </c>
      <c r="E1579" t="str">
        <f>_xlfn.XLOOKUP(D1579,'Ubigeo Departamental'!A:A,'Ubigeo Departamental'!B:B)</f>
        <v>Piura</v>
      </c>
      <c r="F1579" t="str" cm="1">
        <f t="array" ref="F1579">IFERROR(IF(INDEX('CENEPRED DISTRITAL'!$B:$XFD,
            _xlfn.XMATCH($F$1,'CENEPRED DISTRITAL'!$A:$A,0),
            _xlfn.XMATCH(A1579,'CENEPRED DISTRITAL'!$B$1:$XFD$1,0)
        )&lt;&gt;"",        "CON COBERTURA CENEPRED",        "SIN COBERTURA CENEPRED"    ),    "SIN COBERTURA CENEPRED")</f>
        <v>SIN COBERTURA CENEPRED</v>
      </c>
      <c r="G1579" t="str" cm="1">
        <f t="array" ref="G1579">IFERROR(
    IF(
        INDEX(
            'CENEPRED DISTRITAL'!$B:$XFD,
            _xlfn.XMATCH($G$1,'CENEPRED DISTRITAL'!$A:$A,0),
            _xlfn.XMATCH(A1579,'CENEPRED DISTRITAL'!$B$1:$XFD$1,0)
        )&lt;&gt;"",
        "CON COBERTURA CENEPRED",
        "SIN COBERTURA CENEPRED"
    ),
    "SIN COBERTURA CENEPRED"
)</f>
        <v>SIN COBERTURA CENEPRED</v>
      </c>
      <c r="H1579" t="str" cm="1">
        <f t="array" ref="H1579">IFERROR(
    IF(
        INDEX(
            'CENEPRED DISTRITAL'!$B:$XFD,
            _xlfn.XMATCH($H$1,'CENEPRED DISTRITAL'!$A:$A,0),
            _xlfn.XMATCH(A1579,'CENEPRED DISTRITAL'!$B$1:$XFD$1,0)
        )&lt;&gt;"",
        "CON COBERTURA CENEPRED",
        "SIN COBERTURA CENEPRED"
    ),
    "SIN COBERTURA CENEPRED"
)</f>
        <v>SIN COBERTURA CENEPRED</v>
      </c>
    </row>
    <row r="1580" spans="1:8" x14ac:dyDescent="0.35">
      <c r="A1580" s="359">
        <v>200205</v>
      </c>
      <c r="B1580" t="s">
        <v>34536</v>
      </c>
      <c r="C1580">
        <v>2002</v>
      </c>
      <c r="D1580">
        <v>20</v>
      </c>
      <c r="E1580" t="str">
        <f>_xlfn.XLOOKUP(D1580,'Ubigeo Departamental'!A:A,'Ubigeo Departamental'!B:B)</f>
        <v>Piura</v>
      </c>
      <c r="F1580" t="str" cm="1">
        <f t="array" ref="F1580">IFERROR(IF(INDEX('CENEPRED DISTRITAL'!$B:$XFD,
            _xlfn.XMATCH($F$1,'CENEPRED DISTRITAL'!$A:$A,0),
            _xlfn.XMATCH(A1580,'CENEPRED DISTRITAL'!$B$1:$XFD$1,0)
        )&lt;&gt;"",        "CON COBERTURA CENEPRED",        "SIN COBERTURA CENEPRED"    ),    "SIN COBERTURA CENEPRED")</f>
        <v>SIN COBERTURA CENEPRED</v>
      </c>
      <c r="G1580" t="str" cm="1">
        <f t="array" ref="G1580">IFERROR(
    IF(
        INDEX(
            'CENEPRED DISTRITAL'!$B:$XFD,
            _xlfn.XMATCH($G$1,'CENEPRED DISTRITAL'!$A:$A,0),
            _xlfn.XMATCH(A1580,'CENEPRED DISTRITAL'!$B$1:$XFD$1,0)
        )&lt;&gt;"",
        "CON COBERTURA CENEPRED",
        "SIN COBERTURA CENEPRED"
    ),
    "SIN COBERTURA CENEPRED"
)</f>
        <v>SIN COBERTURA CENEPRED</v>
      </c>
      <c r="H1580" t="str" cm="1">
        <f t="array" ref="H1580">IFERROR(
    IF(
        INDEX(
            'CENEPRED DISTRITAL'!$B:$XFD,
            _xlfn.XMATCH($H$1,'CENEPRED DISTRITAL'!$A:$A,0),
            _xlfn.XMATCH(A1580,'CENEPRED DISTRITAL'!$B$1:$XFD$1,0)
        )&lt;&gt;"",
        "CON COBERTURA CENEPRED",
        "SIN COBERTURA CENEPRED"
    ),
    "SIN COBERTURA CENEPRED"
)</f>
        <v>SIN COBERTURA CENEPRED</v>
      </c>
    </row>
    <row r="1581" spans="1:8" x14ac:dyDescent="0.35">
      <c r="A1581" s="359">
        <v>200206</v>
      </c>
      <c r="B1581" t="s">
        <v>34205</v>
      </c>
      <c r="C1581">
        <v>2002</v>
      </c>
      <c r="D1581">
        <v>20</v>
      </c>
      <c r="E1581" t="str">
        <f>_xlfn.XLOOKUP(D1581,'Ubigeo Departamental'!A:A,'Ubigeo Departamental'!B:B)</f>
        <v>Piura</v>
      </c>
      <c r="F1581" t="str" cm="1">
        <f t="array" ref="F1581">IFERROR(IF(INDEX('CENEPRED DISTRITAL'!$B:$XFD,
            _xlfn.XMATCH($F$1,'CENEPRED DISTRITAL'!$A:$A,0),
            _xlfn.XMATCH(A1581,'CENEPRED DISTRITAL'!$B$1:$XFD$1,0)
        )&lt;&gt;"",        "CON COBERTURA CENEPRED",        "SIN COBERTURA CENEPRED"    ),    "SIN COBERTURA CENEPRED")</f>
        <v>SIN COBERTURA CENEPRED</v>
      </c>
      <c r="G1581" t="str" cm="1">
        <f t="array" ref="G1581">IFERROR(
    IF(
        INDEX(
            'CENEPRED DISTRITAL'!$B:$XFD,
            _xlfn.XMATCH($G$1,'CENEPRED DISTRITAL'!$A:$A,0),
            _xlfn.XMATCH(A1581,'CENEPRED DISTRITAL'!$B$1:$XFD$1,0)
        )&lt;&gt;"",
        "CON COBERTURA CENEPRED",
        "SIN COBERTURA CENEPRED"
    ),
    "SIN COBERTURA CENEPRED"
)</f>
        <v>SIN COBERTURA CENEPRED</v>
      </c>
      <c r="H1581" t="str" cm="1">
        <f t="array" ref="H1581">IFERROR(
    IF(
        INDEX(
            'CENEPRED DISTRITAL'!$B:$XFD,
            _xlfn.XMATCH($H$1,'CENEPRED DISTRITAL'!$A:$A,0),
            _xlfn.XMATCH(A1581,'CENEPRED DISTRITAL'!$B$1:$XFD$1,0)
        )&lt;&gt;"",
        "CON COBERTURA CENEPRED",
        "SIN COBERTURA CENEPRED"
    ),
    "SIN COBERTURA CENEPRED"
)</f>
        <v>SIN COBERTURA CENEPRED</v>
      </c>
    </row>
    <row r="1582" spans="1:8" x14ac:dyDescent="0.35">
      <c r="A1582" s="359">
        <v>200207</v>
      </c>
      <c r="B1582" t="s">
        <v>31806</v>
      </c>
      <c r="C1582">
        <v>2002</v>
      </c>
      <c r="D1582">
        <v>20</v>
      </c>
      <c r="E1582" t="str">
        <f>_xlfn.XLOOKUP(D1582,'Ubigeo Departamental'!A:A,'Ubigeo Departamental'!B:B)</f>
        <v>Piura</v>
      </c>
      <c r="F1582" t="str" cm="1">
        <f t="array" ref="F1582">IFERROR(IF(INDEX('CENEPRED DISTRITAL'!$B:$XFD,
            _xlfn.XMATCH($F$1,'CENEPRED DISTRITAL'!$A:$A,0),
            _xlfn.XMATCH(A1582,'CENEPRED DISTRITAL'!$B$1:$XFD$1,0)
        )&lt;&gt;"",        "CON COBERTURA CENEPRED",        "SIN COBERTURA CENEPRED"    ),    "SIN COBERTURA CENEPRED")</f>
        <v>CON COBERTURA CENEPRED</v>
      </c>
      <c r="G1582" t="str" cm="1">
        <f t="array" ref="G1582">IFERROR(
    IF(
        INDEX(
            'CENEPRED DISTRITAL'!$B:$XFD,
            _xlfn.XMATCH($G$1,'CENEPRED DISTRITAL'!$A:$A,0),
            _xlfn.XMATCH(A1582,'CENEPRED DISTRITAL'!$B$1:$XFD$1,0)
        )&lt;&gt;"",
        "CON COBERTURA CENEPRED",
        "SIN COBERTURA CENEPRED"
    ),
    "SIN COBERTURA CENEPRED"
)</f>
        <v>CON COBERTURA CENEPRED</v>
      </c>
      <c r="H1582" t="str" cm="1">
        <f t="array" ref="H1582">IFERROR(
    IF(
        INDEX(
            'CENEPRED DISTRITAL'!$B:$XFD,
            _xlfn.XMATCH($H$1,'CENEPRED DISTRITAL'!$A:$A,0),
            _xlfn.XMATCH(A1582,'CENEPRED DISTRITAL'!$B$1:$XFD$1,0)
        )&lt;&gt;"",
        "CON COBERTURA CENEPRED",
        "SIN COBERTURA CENEPRED"
    ),
    "SIN COBERTURA CENEPRED"
)</f>
        <v>CON COBERTURA CENEPRED</v>
      </c>
    </row>
    <row r="1583" spans="1:8" x14ac:dyDescent="0.35">
      <c r="A1583" s="359">
        <v>200208</v>
      </c>
      <c r="B1583" t="s">
        <v>34537</v>
      </c>
      <c r="C1583">
        <v>2002</v>
      </c>
      <c r="D1583">
        <v>20</v>
      </c>
      <c r="E1583" t="str">
        <f>_xlfn.XLOOKUP(D1583,'Ubigeo Departamental'!A:A,'Ubigeo Departamental'!B:B)</f>
        <v>Piura</v>
      </c>
      <c r="F1583" t="str" cm="1">
        <f t="array" ref="F1583">IFERROR(IF(INDEX('CENEPRED DISTRITAL'!$B:$XFD,
            _xlfn.XMATCH($F$1,'CENEPRED DISTRITAL'!$A:$A,0),
            _xlfn.XMATCH(A1583,'CENEPRED DISTRITAL'!$B$1:$XFD$1,0)
        )&lt;&gt;"",        "CON COBERTURA CENEPRED",        "SIN COBERTURA CENEPRED"    ),    "SIN COBERTURA CENEPRED")</f>
        <v>SIN COBERTURA CENEPRED</v>
      </c>
      <c r="G1583" t="str" cm="1">
        <f t="array" ref="G1583">IFERROR(
    IF(
        INDEX(
            'CENEPRED DISTRITAL'!$B:$XFD,
            _xlfn.XMATCH($G$1,'CENEPRED DISTRITAL'!$A:$A,0),
            _xlfn.XMATCH(A1583,'CENEPRED DISTRITAL'!$B$1:$XFD$1,0)
        )&lt;&gt;"",
        "CON COBERTURA CENEPRED",
        "SIN COBERTURA CENEPRED"
    ),
    "SIN COBERTURA CENEPRED"
)</f>
        <v>SIN COBERTURA CENEPRED</v>
      </c>
      <c r="H1583" t="str" cm="1">
        <f t="array" ref="H1583">IFERROR(
    IF(
        INDEX(
            'CENEPRED DISTRITAL'!$B:$XFD,
            _xlfn.XMATCH($H$1,'CENEPRED DISTRITAL'!$A:$A,0),
            _xlfn.XMATCH(A1583,'CENEPRED DISTRITAL'!$B$1:$XFD$1,0)
        )&lt;&gt;"",
        "CON COBERTURA CENEPRED",
        "SIN COBERTURA CENEPRED"
    ),
    "SIN COBERTURA CENEPRED"
)</f>
        <v>SIN COBERTURA CENEPRED</v>
      </c>
    </row>
    <row r="1584" spans="1:8" x14ac:dyDescent="0.35">
      <c r="A1584" s="359">
        <v>200209</v>
      </c>
      <c r="B1584" t="s">
        <v>37058</v>
      </c>
      <c r="C1584">
        <v>2002</v>
      </c>
      <c r="D1584">
        <v>20</v>
      </c>
      <c r="E1584" t="str">
        <f>_xlfn.XLOOKUP(D1584,'Ubigeo Departamental'!A:A,'Ubigeo Departamental'!B:B)</f>
        <v>Piura</v>
      </c>
      <c r="F1584" t="str" cm="1">
        <f t="array" ref="F1584">IFERROR(IF(INDEX('CENEPRED DISTRITAL'!$B:$XFD,
            _xlfn.XMATCH($F$1,'CENEPRED DISTRITAL'!$A:$A,0),
            _xlfn.XMATCH(A1584,'CENEPRED DISTRITAL'!$B$1:$XFD$1,0)
        )&lt;&gt;"",        "CON COBERTURA CENEPRED",        "SIN COBERTURA CENEPRED"    ),    "SIN COBERTURA CENEPRED")</f>
        <v>SIN COBERTURA CENEPRED</v>
      </c>
      <c r="G1584" t="str" cm="1">
        <f t="array" ref="G1584">IFERROR(
    IF(
        INDEX(
            'CENEPRED DISTRITAL'!$B:$XFD,
            _xlfn.XMATCH($G$1,'CENEPRED DISTRITAL'!$A:$A,0),
            _xlfn.XMATCH(A1584,'CENEPRED DISTRITAL'!$B$1:$XFD$1,0)
        )&lt;&gt;"",
        "CON COBERTURA CENEPRED",
        "SIN COBERTURA CENEPRED"
    ),
    "SIN COBERTURA CENEPRED"
)</f>
        <v>SIN COBERTURA CENEPRED</v>
      </c>
      <c r="H1584" t="str" cm="1">
        <f t="array" ref="H1584">IFERROR(
    IF(
        INDEX(
            'CENEPRED DISTRITAL'!$B:$XFD,
            _xlfn.XMATCH($H$1,'CENEPRED DISTRITAL'!$A:$A,0),
            _xlfn.XMATCH(A1584,'CENEPRED DISTRITAL'!$B$1:$XFD$1,0)
        )&lt;&gt;"",
        "CON COBERTURA CENEPRED",
        "SIN COBERTURA CENEPRED"
    ),
    "SIN COBERTURA CENEPRED"
)</f>
        <v>SIN COBERTURA CENEPRED</v>
      </c>
    </row>
    <row r="1585" spans="1:8" x14ac:dyDescent="0.35">
      <c r="A1585" s="359">
        <v>200210</v>
      </c>
      <c r="B1585" t="s">
        <v>34153</v>
      </c>
      <c r="C1585">
        <v>2002</v>
      </c>
      <c r="D1585">
        <v>20</v>
      </c>
      <c r="E1585" t="str">
        <f>_xlfn.XLOOKUP(D1585,'Ubigeo Departamental'!A:A,'Ubigeo Departamental'!B:B)</f>
        <v>Piura</v>
      </c>
      <c r="F1585" t="str" cm="1">
        <f t="array" ref="F1585">IFERROR(IF(INDEX('CENEPRED DISTRITAL'!$B:$XFD,
            _xlfn.XMATCH($F$1,'CENEPRED DISTRITAL'!$A:$A,0),
            _xlfn.XMATCH(A1585,'CENEPRED DISTRITAL'!$B$1:$XFD$1,0)
        )&lt;&gt;"",        "CON COBERTURA CENEPRED",        "SIN COBERTURA CENEPRED"    ),    "SIN COBERTURA CENEPRED")</f>
        <v>SIN COBERTURA CENEPRED</v>
      </c>
      <c r="G1585" t="str" cm="1">
        <f t="array" ref="G1585">IFERROR(
    IF(
        INDEX(
            'CENEPRED DISTRITAL'!$B:$XFD,
            _xlfn.XMATCH($G$1,'CENEPRED DISTRITAL'!$A:$A,0),
            _xlfn.XMATCH(A1585,'CENEPRED DISTRITAL'!$B$1:$XFD$1,0)
        )&lt;&gt;"",
        "CON COBERTURA CENEPRED",
        "SIN COBERTURA CENEPRED"
    ),
    "SIN COBERTURA CENEPRED"
)</f>
        <v>SIN COBERTURA CENEPRED</v>
      </c>
      <c r="H1585" t="str" cm="1">
        <f t="array" ref="H1585">IFERROR(
    IF(
        INDEX(
            'CENEPRED DISTRITAL'!$B:$XFD,
            _xlfn.XMATCH($H$1,'CENEPRED DISTRITAL'!$A:$A,0),
            _xlfn.XMATCH(A1585,'CENEPRED DISTRITAL'!$B$1:$XFD$1,0)
        )&lt;&gt;"",
        "CON COBERTURA CENEPRED",
        "SIN COBERTURA CENEPRED"
    ),
    "SIN COBERTURA CENEPRED"
)</f>
        <v>SIN COBERTURA CENEPRED</v>
      </c>
    </row>
    <row r="1586" spans="1:8" x14ac:dyDescent="0.35">
      <c r="A1586" s="359">
        <v>200301</v>
      </c>
      <c r="B1586" t="s">
        <v>31800</v>
      </c>
      <c r="C1586">
        <v>2003</v>
      </c>
      <c r="D1586">
        <v>20</v>
      </c>
      <c r="E1586" t="str">
        <f>_xlfn.XLOOKUP(D1586,'Ubigeo Departamental'!A:A,'Ubigeo Departamental'!B:B)</f>
        <v>Piura</v>
      </c>
      <c r="F1586" t="str" cm="1">
        <f t="array" ref="F1586">IFERROR(IF(INDEX('CENEPRED DISTRITAL'!$B:$XFD,
            _xlfn.XMATCH($F$1,'CENEPRED DISTRITAL'!$A:$A,0),
            _xlfn.XMATCH(A1586,'CENEPRED DISTRITAL'!$B$1:$XFD$1,0)
        )&lt;&gt;"",        "CON COBERTURA CENEPRED",        "SIN COBERTURA CENEPRED"    ),    "SIN COBERTURA CENEPRED")</f>
        <v>CON COBERTURA CENEPRED</v>
      </c>
      <c r="G1586" t="str" cm="1">
        <f t="array" ref="G1586">IFERROR(
    IF(
        INDEX(
            'CENEPRED DISTRITAL'!$B:$XFD,
            _xlfn.XMATCH($G$1,'CENEPRED DISTRITAL'!$A:$A,0),
            _xlfn.XMATCH(A1586,'CENEPRED DISTRITAL'!$B$1:$XFD$1,0)
        )&lt;&gt;"",
        "CON COBERTURA CENEPRED",
        "SIN COBERTURA CENEPRED"
    ),
    "SIN COBERTURA CENEPRED"
)</f>
        <v>CON COBERTURA CENEPRED</v>
      </c>
      <c r="H1586" t="str" cm="1">
        <f t="array" ref="H1586">IFERROR(
    IF(
        INDEX(
            'CENEPRED DISTRITAL'!$B:$XFD,
            _xlfn.XMATCH($H$1,'CENEPRED DISTRITAL'!$A:$A,0),
            _xlfn.XMATCH(A1586,'CENEPRED DISTRITAL'!$B$1:$XFD$1,0)
        )&lt;&gt;"",
        "CON COBERTURA CENEPRED",
        "SIN COBERTURA CENEPRED"
    ),
    "SIN COBERTURA CENEPRED"
)</f>
        <v>CON COBERTURA CENEPRED</v>
      </c>
    </row>
    <row r="1587" spans="1:8" x14ac:dyDescent="0.35">
      <c r="A1587" s="359">
        <v>200302</v>
      </c>
      <c r="B1587" t="s">
        <v>31807</v>
      </c>
      <c r="C1587">
        <v>2003</v>
      </c>
      <c r="D1587">
        <v>20</v>
      </c>
      <c r="E1587" t="str">
        <f>_xlfn.XLOOKUP(D1587,'Ubigeo Departamental'!A:A,'Ubigeo Departamental'!B:B)</f>
        <v>Piura</v>
      </c>
      <c r="F1587" t="str" cm="1">
        <f t="array" ref="F1587">IFERROR(IF(INDEX('CENEPRED DISTRITAL'!$B:$XFD,
            _xlfn.XMATCH($F$1,'CENEPRED DISTRITAL'!$A:$A,0),
            _xlfn.XMATCH(A1587,'CENEPRED DISTRITAL'!$B$1:$XFD$1,0)
        )&lt;&gt;"",        "CON COBERTURA CENEPRED",        "SIN COBERTURA CENEPRED"    ),    "SIN COBERTURA CENEPRED")</f>
        <v>CON COBERTURA CENEPRED</v>
      </c>
      <c r="G1587" t="str" cm="1">
        <f t="array" ref="G1587">IFERROR(
    IF(
        INDEX(
            'CENEPRED DISTRITAL'!$B:$XFD,
            _xlfn.XMATCH($G$1,'CENEPRED DISTRITAL'!$A:$A,0),
            _xlfn.XMATCH(A1587,'CENEPRED DISTRITAL'!$B$1:$XFD$1,0)
        )&lt;&gt;"",
        "CON COBERTURA CENEPRED",
        "SIN COBERTURA CENEPRED"
    ),
    "SIN COBERTURA CENEPRED"
)</f>
        <v>CON COBERTURA CENEPRED</v>
      </c>
      <c r="H1587" t="str" cm="1">
        <f t="array" ref="H1587">IFERROR(
    IF(
        INDEX(
            'CENEPRED DISTRITAL'!$B:$XFD,
            _xlfn.XMATCH($H$1,'CENEPRED DISTRITAL'!$A:$A,0),
            _xlfn.XMATCH(A1587,'CENEPRED DISTRITAL'!$B$1:$XFD$1,0)
        )&lt;&gt;"",
        "CON COBERTURA CENEPRED",
        "SIN COBERTURA CENEPRED"
    ),
    "SIN COBERTURA CENEPRED"
)</f>
        <v>CON COBERTURA CENEPRED</v>
      </c>
    </row>
    <row r="1588" spans="1:8" x14ac:dyDescent="0.35">
      <c r="A1588" s="359">
        <v>200303</v>
      </c>
      <c r="B1588" t="s">
        <v>37059</v>
      </c>
      <c r="C1588">
        <v>2003</v>
      </c>
      <c r="D1588">
        <v>20</v>
      </c>
      <c r="E1588" t="str">
        <f>_xlfn.XLOOKUP(D1588,'Ubigeo Departamental'!A:A,'Ubigeo Departamental'!B:B)</f>
        <v>Piura</v>
      </c>
      <c r="F1588" t="str" cm="1">
        <f t="array" ref="F1588">IFERROR(IF(INDEX('CENEPRED DISTRITAL'!$B:$XFD,
            _xlfn.XMATCH($F$1,'CENEPRED DISTRITAL'!$A:$A,0),
            _xlfn.XMATCH(A1588,'CENEPRED DISTRITAL'!$B$1:$XFD$1,0)
        )&lt;&gt;"",        "CON COBERTURA CENEPRED",        "SIN COBERTURA CENEPRED"    ),    "SIN COBERTURA CENEPRED")</f>
        <v>SIN COBERTURA CENEPRED</v>
      </c>
      <c r="G1588" t="str" cm="1">
        <f t="array" ref="G1588">IFERROR(
    IF(
        INDEX(
            'CENEPRED DISTRITAL'!$B:$XFD,
            _xlfn.XMATCH($G$1,'CENEPRED DISTRITAL'!$A:$A,0),
            _xlfn.XMATCH(A1588,'CENEPRED DISTRITAL'!$B$1:$XFD$1,0)
        )&lt;&gt;"",
        "CON COBERTURA CENEPRED",
        "SIN COBERTURA CENEPRED"
    ),
    "SIN COBERTURA CENEPRED"
)</f>
        <v>SIN COBERTURA CENEPRED</v>
      </c>
      <c r="H1588" t="str" cm="1">
        <f t="array" ref="H1588">IFERROR(
    IF(
        INDEX(
            'CENEPRED DISTRITAL'!$B:$XFD,
            _xlfn.XMATCH($H$1,'CENEPRED DISTRITAL'!$A:$A,0),
            _xlfn.XMATCH(A1588,'CENEPRED DISTRITAL'!$B$1:$XFD$1,0)
        )&lt;&gt;"",
        "CON COBERTURA CENEPRED",
        "SIN COBERTURA CENEPRED"
    ),
    "SIN COBERTURA CENEPRED"
)</f>
        <v>SIN COBERTURA CENEPRED</v>
      </c>
    </row>
    <row r="1589" spans="1:8" x14ac:dyDescent="0.35">
      <c r="A1589" s="359">
        <v>200304</v>
      </c>
      <c r="B1589" t="s">
        <v>34189</v>
      </c>
      <c r="C1589">
        <v>2003</v>
      </c>
      <c r="D1589">
        <v>20</v>
      </c>
      <c r="E1589" t="str">
        <f>_xlfn.XLOOKUP(D1589,'Ubigeo Departamental'!A:A,'Ubigeo Departamental'!B:B)</f>
        <v>Piura</v>
      </c>
      <c r="F1589" t="str" cm="1">
        <f t="array" ref="F1589">IFERROR(IF(INDEX('CENEPRED DISTRITAL'!$B:$XFD,
            _xlfn.XMATCH($F$1,'CENEPRED DISTRITAL'!$A:$A,0),
            _xlfn.XMATCH(A1589,'CENEPRED DISTRITAL'!$B$1:$XFD$1,0)
        )&lt;&gt;"",        "CON COBERTURA CENEPRED",        "SIN COBERTURA CENEPRED"    ),    "SIN COBERTURA CENEPRED")</f>
        <v>SIN COBERTURA CENEPRED</v>
      </c>
      <c r="G1589" t="str" cm="1">
        <f t="array" ref="G1589">IFERROR(
    IF(
        INDEX(
            'CENEPRED DISTRITAL'!$B:$XFD,
            _xlfn.XMATCH($G$1,'CENEPRED DISTRITAL'!$A:$A,0),
            _xlfn.XMATCH(A1589,'CENEPRED DISTRITAL'!$B$1:$XFD$1,0)
        )&lt;&gt;"",
        "CON COBERTURA CENEPRED",
        "SIN COBERTURA CENEPRED"
    ),
    "SIN COBERTURA CENEPRED"
)</f>
        <v>SIN COBERTURA CENEPRED</v>
      </c>
      <c r="H1589" t="str" cm="1">
        <f t="array" ref="H1589">IFERROR(
    IF(
        INDEX(
            'CENEPRED DISTRITAL'!$B:$XFD,
            _xlfn.XMATCH($H$1,'CENEPRED DISTRITAL'!$A:$A,0),
            _xlfn.XMATCH(A1589,'CENEPRED DISTRITAL'!$B$1:$XFD$1,0)
        )&lt;&gt;"",
        "CON COBERTURA CENEPRED",
        "SIN COBERTURA CENEPRED"
    ),
    "SIN COBERTURA CENEPRED"
)</f>
        <v>SIN COBERTURA CENEPRED</v>
      </c>
    </row>
    <row r="1590" spans="1:8" x14ac:dyDescent="0.35">
      <c r="A1590" s="359">
        <v>200305</v>
      </c>
      <c r="B1590" t="s">
        <v>34925</v>
      </c>
      <c r="C1590">
        <v>2003</v>
      </c>
      <c r="D1590">
        <v>20</v>
      </c>
      <c r="E1590" t="str">
        <f>_xlfn.XLOOKUP(D1590,'Ubigeo Departamental'!A:A,'Ubigeo Departamental'!B:B)</f>
        <v>Piura</v>
      </c>
      <c r="F1590" t="str" cm="1">
        <f t="array" ref="F1590">IFERROR(IF(INDEX('CENEPRED DISTRITAL'!$B:$XFD,
            _xlfn.XMATCH($F$1,'CENEPRED DISTRITAL'!$A:$A,0),
            _xlfn.XMATCH(A1590,'CENEPRED DISTRITAL'!$B$1:$XFD$1,0)
        )&lt;&gt;"",        "CON COBERTURA CENEPRED",        "SIN COBERTURA CENEPRED"    ),    "SIN COBERTURA CENEPRED")</f>
        <v>SIN COBERTURA CENEPRED</v>
      </c>
      <c r="G1590" t="str" cm="1">
        <f t="array" ref="G1590">IFERROR(
    IF(
        INDEX(
            'CENEPRED DISTRITAL'!$B:$XFD,
            _xlfn.XMATCH($G$1,'CENEPRED DISTRITAL'!$A:$A,0),
            _xlfn.XMATCH(A1590,'CENEPRED DISTRITAL'!$B$1:$XFD$1,0)
        )&lt;&gt;"",
        "CON COBERTURA CENEPRED",
        "SIN COBERTURA CENEPRED"
    ),
    "SIN COBERTURA CENEPRED"
)</f>
        <v>SIN COBERTURA CENEPRED</v>
      </c>
      <c r="H1590" t="str" cm="1">
        <f t="array" ref="H1590">IFERROR(
    IF(
        INDEX(
            'CENEPRED DISTRITAL'!$B:$XFD,
            _xlfn.XMATCH($H$1,'CENEPRED DISTRITAL'!$A:$A,0),
            _xlfn.XMATCH(A1590,'CENEPRED DISTRITAL'!$B$1:$XFD$1,0)
        )&lt;&gt;"",
        "CON COBERTURA CENEPRED",
        "SIN COBERTURA CENEPRED"
    ),
    "SIN COBERTURA CENEPRED"
)</f>
        <v>SIN COBERTURA CENEPRED</v>
      </c>
    </row>
    <row r="1591" spans="1:8" x14ac:dyDescent="0.35">
      <c r="A1591" s="359">
        <v>200306</v>
      </c>
      <c r="B1591" t="s">
        <v>37060</v>
      </c>
      <c r="C1591">
        <v>2003</v>
      </c>
      <c r="D1591">
        <v>20</v>
      </c>
      <c r="E1591" t="str">
        <f>_xlfn.XLOOKUP(D1591,'Ubigeo Departamental'!A:A,'Ubigeo Departamental'!B:B)</f>
        <v>Piura</v>
      </c>
      <c r="F1591" t="str" cm="1">
        <f t="array" ref="F1591">IFERROR(IF(INDEX('CENEPRED DISTRITAL'!$B:$XFD,
            _xlfn.XMATCH($F$1,'CENEPRED DISTRITAL'!$A:$A,0),
            _xlfn.XMATCH(A1591,'CENEPRED DISTRITAL'!$B$1:$XFD$1,0)
        )&lt;&gt;"",        "CON COBERTURA CENEPRED",        "SIN COBERTURA CENEPRED"    ),    "SIN COBERTURA CENEPRED")</f>
        <v>SIN COBERTURA CENEPRED</v>
      </c>
      <c r="G1591" t="str" cm="1">
        <f t="array" ref="G1591">IFERROR(
    IF(
        INDEX(
            'CENEPRED DISTRITAL'!$B:$XFD,
            _xlfn.XMATCH($G$1,'CENEPRED DISTRITAL'!$A:$A,0),
            _xlfn.XMATCH(A1591,'CENEPRED DISTRITAL'!$B$1:$XFD$1,0)
        )&lt;&gt;"",
        "CON COBERTURA CENEPRED",
        "SIN COBERTURA CENEPRED"
    ),
    "SIN COBERTURA CENEPRED"
)</f>
        <v>SIN COBERTURA CENEPRED</v>
      </c>
      <c r="H1591" t="str" cm="1">
        <f t="array" ref="H1591">IFERROR(
    IF(
        INDEX(
            'CENEPRED DISTRITAL'!$B:$XFD,
            _xlfn.XMATCH($H$1,'CENEPRED DISTRITAL'!$A:$A,0),
            _xlfn.XMATCH(A1591,'CENEPRED DISTRITAL'!$B$1:$XFD$1,0)
        )&lt;&gt;"",
        "CON COBERTURA CENEPRED",
        "SIN COBERTURA CENEPRED"
    ),
    "SIN COBERTURA CENEPRED"
)</f>
        <v>SIN COBERTURA CENEPRED</v>
      </c>
    </row>
    <row r="1592" spans="1:8" x14ac:dyDescent="0.35">
      <c r="A1592" s="359">
        <v>200307</v>
      </c>
      <c r="B1592" t="s">
        <v>34926</v>
      </c>
      <c r="C1592">
        <v>2003</v>
      </c>
      <c r="D1592">
        <v>20</v>
      </c>
      <c r="E1592" t="str">
        <f>_xlfn.XLOOKUP(D1592,'Ubigeo Departamental'!A:A,'Ubigeo Departamental'!B:B)</f>
        <v>Piura</v>
      </c>
      <c r="F1592" t="str" cm="1">
        <f t="array" ref="F1592">IFERROR(IF(INDEX('CENEPRED DISTRITAL'!$B:$XFD,
            _xlfn.XMATCH($F$1,'CENEPRED DISTRITAL'!$A:$A,0),
            _xlfn.XMATCH(A1592,'CENEPRED DISTRITAL'!$B$1:$XFD$1,0)
        )&lt;&gt;"",        "CON COBERTURA CENEPRED",        "SIN COBERTURA CENEPRED"    ),    "SIN COBERTURA CENEPRED")</f>
        <v>SIN COBERTURA CENEPRED</v>
      </c>
      <c r="G1592" t="str" cm="1">
        <f t="array" ref="G1592">IFERROR(
    IF(
        INDEX(
            'CENEPRED DISTRITAL'!$B:$XFD,
            _xlfn.XMATCH($G$1,'CENEPRED DISTRITAL'!$A:$A,0),
            _xlfn.XMATCH(A1592,'CENEPRED DISTRITAL'!$B$1:$XFD$1,0)
        )&lt;&gt;"",
        "CON COBERTURA CENEPRED",
        "SIN COBERTURA CENEPRED"
    ),
    "SIN COBERTURA CENEPRED"
)</f>
        <v>SIN COBERTURA CENEPRED</v>
      </c>
      <c r="H1592" t="str" cm="1">
        <f t="array" ref="H1592">IFERROR(
    IF(
        INDEX(
            'CENEPRED DISTRITAL'!$B:$XFD,
            _xlfn.XMATCH($H$1,'CENEPRED DISTRITAL'!$A:$A,0),
            _xlfn.XMATCH(A1592,'CENEPRED DISTRITAL'!$B$1:$XFD$1,0)
        )&lt;&gt;"",
        "CON COBERTURA CENEPRED",
        "SIN COBERTURA CENEPRED"
    ),
    "SIN COBERTURA CENEPRED"
)</f>
        <v>SIN COBERTURA CENEPRED</v>
      </c>
    </row>
    <row r="1593" spans="1:8" x14ac:dyDescent="0.35">
      <c r="A1593" s="359">
        <v>200308</v>
      </c>
      <c r="B1593" t="s">
        <v>34927</v>
      </c>
      <c r="C1593">
        <v>2003</v>
      </c>
      <c r="D1593">
        <v>20</v>
      </c>
      <c r="E1593" t="str">
        <f>_xlfn.XLOOKUP(D1593,'Ubigeo Departamental'!A:A,'Ubigeo Departamental'!B:B)</f>
        <v>Piura</v>
      </c>
      <c r="F1593" t="str" cm="1">
        <f t="array" ref="F1593">IFERROR(IF(INDEX('CENEPRED DISTRITAL'!$B:$XFD,
            _xlfn.XMATCH($F$1,'CENEPRED DISTRITAL'!$A:$A,0),
            _xlfn.XMATCH(A1593,'CENEPRED DISTRITAL'!$B$1:$XFD$1,0)
        )&lt;&gt;"",        "CON COBERTURA CENEPRED",        "SIN COBERTURA CENEPRED"    ),    "SIN COBERTURA CENEPRED")</f>
        <v>SIN COBERTURA CENEPRED</v>
      </c>
      <c r="G1593" t="str" cm="1">
        <f t="array" ref="G1593">IFERROR(
    IF(
        INDEX(
            'CENEPRED DISTRITAL'!$B:$XFD,
            _xlfn.XMATCH($G$1,'CENEPRED DISTRITAL'!$A:$A,0),
            _xlfn.XMATCH(A1593,'CENEPRED DISTRITAL'!$B$1:$XFD$1,0)
        )&lt;&gt;"",
        "CON COBERTURA CENEPRED",
        "SIN COBERTURA CENEPRED"
    ),
    "SIN COBERTURA CENEPRED"
)</f>
        <v>SIN COBERTURA CENEPRED</v>
      </c>
      <c r="H1593" t="str" cm="1">
        <f t="array" ref="H1593">IFERROR(
    IF(
        INDEX(
            'CENEPRED DISTRITAL'!$B:$XFD,
            _xlfn.XMATCH($H$1,'CENEPRED DISTRITAL'!$A:$A,0),
            _xlfn.XMATCH(A1593,'CENEPRED DISTRITAL'!$B$1:$XFD$1,0)
        )&lt;&gt;"",
        "CON COBERTURA CENEPRED",
        "SIN COBERTURA CENEPRED"
    ),
    "SIN COBERTURA CENEPRED"
)</f>
        <v>SIN COBERTURA CENEPRED</v>
      </c>
    </row>
    <row r="1594" spans="1:8" x14ac:dyDescent="0.35">
      <c r="A1594" s="359">
        <v>200401</v>
      </c>
      <c r="B1594" t="s">
        <v>31808</v>
      </c>
      <c r="C1594">
        <v>2004</v>
      </c>
      <c r="D1594">
        <v>20</v>
      </c>
      <c r="E1594" t="str">
        <f>_xlfn.XLOOKUP(D1594,'Ubigeo Departamental'!A:A,'Ubigeo Departamental'!B:B)</f>
        <v>Piura</v>
      </c>
      <c r="F1594" t="str" cm="1">
        <f t="array" ref="F1594">IFERROR(IF(INDEX('CENEPRED DISTRITAL'!$B:$XFD,
            _xlfn.XMATCH($F$1,'CENEPRED DISTRITAL'!$A:$A,0),
            _xlfn.XMATCH(A1594,'CENEPRED DISTRITAL'!$B$1:$XFD$1,0)
        )&lt;&gt;"",        "CON COBERTURA CENEPRED",        "SIN COBERTURA CENEPRED"    ),    "SIN COBERTURA CENEPRED")</f>
        <v>CON COBERTURA CENEPRED</v>
      </c>
      <c r="G1594" t="str" cm="1">
        <f t="array" ref="G1594">IFERROR(
    IF(
        INDEX(
            'CENEPRED DISTRITAL'!$B:$XFD,
            _xlfn.XMATCH($G$1,'CENEPRED DISTRITAL'!$A:$A,0),
            _xlfn.XMATCH(A1594,'CENEPRED DISTRITAL'!$B$1:$XFD$1,0)
        )&lt;&gt;"",
        "CON COBERTURA CENEPRED",
        "SIN COBERTURA CENEPRED"
    ),
    "SIN COBERTURA CENEPRED"
)</f>
        <v>CON COBERTURA CENEPRED</v>
      </c>
      <c r="H1594" t="str" cm="1">
        <f t="array" ref="H1594">IFERROR(
    IF(
        INDEX(
            'CENEPRED DISTRITAL'!$B:$XFD,
            _xlfn.XMATCH($H$1,'CENEPRED DISTRITAL'!$A:$A,0),
            _xlfn.XMATCH(A1594,'CENEPRED DISTRITAL'!$B$1:$XFD$1,0)
        )&lt;&gt;"",
        "CON COBERTURA CENEPRED",
        "SIN COBERTURA CENEPRED"
    ),
    "SIN COBERTURA CENEPRED"
)</f>
        <v>CON COBERTURA CENEPRED</v>
      </c>
    </row>
    <row r="1595" spans="1:8" x14ac:dyDescent="0.35">
      <c r="A1595" s="359">
        <v>200402</v>
      </c>
      <c r="B1595" t="s">
        <v>31810</v>
      </c>
      <c r="C1595">
        <v>2004</v>
      </c>
      <c r="D1595">
        <v>20</v>
      </c>
      <c r="E1595" t="str">
        <f>_xlfn.XLOOKUP(D1595,'Ubigeo Departamental'!A:A,'Ubigeo Departamental'!B:B)</f>
        <v>Piura</v>
      </c>
      <c r="F1595" t="str" cm="1">
        <f t="array" ref="F1595">IFERROR(IF(INDEX('CENEPRED DISTRITAL'!$B:$XFD,
            _xlfn.XMATCH($F$1,'CENEPRED DISTRITAL'!$A:$A,0),
            _xlfn.XMATCH(A1595,'CENEPRED DISTRITAL'!$B$1:$XFD$1,0)
        )&lt;&gt;"",        "CON COBERTURA CENEPRED",        "SIN COBERTURA CENEPRED"    ),    "SIN COBERTURA CENEPRED")</f>
        <v>CON COBERTURA CENEPRED</v>
      </c>
      <c r="G1595" t="str" cm="1">
        <f t="array" ref="G1595">IFERROR(
    IF(
        INDEX(
            'CENEPRED DISTRITAL'!$B:$XFD,
            _xlfn.XMATCH($G$1,'CENEPRED DISTRITAL'!$A:$A,0),
            _xlfn.XMATCH(A1595,'CENEPRED DISTRITAL'!$B$1:$XFD$1,0)
        )&lt;&gt;"",
        "CON COBERTURA CENEPRED",
        "SIN COBERTURA CENEPRED"
    ),
    "SIN COBERTURA CENEPRED"
)</f>
        <v>CON COBERTURA CENEPRED</v>
      </c>
      <c r="H1595" t="str" cm="1">
        <f t="array" ref="H1595">IFERROR(
    IF(
        INDEX(
            'CENEPRED DISTRITAL'!$B:$XFD,
            _xlfn.XMATCH($H$1,'CENEPRED DISTRITAL'!$A:$A,0),
            _xlfn.XMATCH(A1595,'CENEPRED DISTRITAL'!$B$1:$XFD$1,0)
        )&lt;&gt;"",
        "CON COBERTURA CENEPRED",
        "SIN COBERTURA CENEPRED"
    ),
    "SIN COBERTURA CENEPRED"
)</f>
        <v>CON COBERTURA CENEPRED</v>
      </c>
    </row>
    <row r="1596" spans="1:8" x14ac:dyDescent="0.35">
      <c r="A1596" s="359">
        <v>200403</v>
      </c>
      <c r="B1596" t="s">
        <v>34778</v>
      </c>
      <c r="C1596">
        <v>2004</v>
      </c>
      <c r="D1596">
        <v>20</v>
      </c>
      <c r="E1596" t="str">
        <f>_xlfn.XLOOKUP(D1596,'Ubigeo Departamental'!A:A,'Ubigeo Departamental'!B:B)</f>
        <v>Piura</v>
      </c>
      <c r="F1596" t="str" cm="1">
        <f t="array" ref="F1596">IFERROR(IF(INDEX('CENEPRED DISTRITAL'!$B:$XFD,
            _xlfn.XMATCH($F$1,'CENEPRED DISTRITAL'!$A:$A,0),
            _xlfn.XMATCH(A1596,'CENEPRED DISTRITAL'!$B$1:$XFD$1,0)
        )&lt;&gt;"",        "CON COBERTURA CENEPRED",        "SIN COBERTURA CENEPRED"    ),    "SIN COBERTURA CENEPRED")</f>
        <v>SIN COBERTURA CENEPRED</v>
      </c>
      <c r="G1596" t="str" cm="1">
        <f t="array" ref="G1596">IFERROR(
    IF(
        INDEX(
            'CENEPRED DISTRITAL'!$B:$XFD,
            _xlfn.XMATCH($G$1,'CENEPRED DISTRITAL'!$A:$A,0),
            _xlfn.XMATCH(A1596,'CENEPRED DISTRITAL'!$B$1:$XFD$1,0)
        )&lt;&gt;"",
        "CON COBERTURA CENEPRED",
        "SIN COBERTURA CENEPRED"
    ),
    "SIN COBERTURA CENEPRED"
)</f>
        <v>SIN COBERTURA CENEPRED</v>
      </c>
      <c r="H1596" t="str" cm="1">
        <f t="array" ref="H1596">IFERROR(
    IF(
        INDEX(
            'CENEPRED DISTRITAL'!$B:$XFD,
            _xlfn.XMATCH($H$1,'CENEPRED DISTRITAL'!$A:$A,0),
            _xlfn.XMATCH(A1596,'CENEPRED DISTRITAL'!$B$1:$XFD$1,0)
        )&lt;&gt;"",
        "CON COBERTURA CENEPRED",
        "SIN COBERTURA CENEPRED"
    ),
    "SIN COBERTURA CENEPRED"
)</f>
        <v>SIN COBERTURA CENEPRED</v>
      </c>
    </row>
    <row r="1597" spans="1:8" x14ac:dyDescent="0.35">
      <c r="A1597" s="359">
        <v>200404</v>
      </c>
      <c r="B1597" t="s">
        <v>31809</v>
      </c>
      <c r="C1597">
        <v>2004</v>
      </c>
      <c r="D1597">
        <v>20</v>
      </c>
      <c r="E1597" t="str">
        <f>_xlfn.XLOOKUP(D1597,'Ubigeo Departamental'!A:A,'Ubigeo Departamental'!B:B)</f>
        <v>Piura</v>
      </c>
      <c r="F1597" t="str" cm="1">
        <f t="array" ref="F1597">IFERROR(IF(INDEX('CENEPRED DISTRITAL'!$B:$XFD,
            _xlfn.XMATCH($F$1,'CENEPRED DISTRITAL'!$A:$A,0),
            _xlfn.XMATCH(A1597,'CENEPRED DISTRITAL'!$B$1:$XFD$1,0)
        )&lt;&gt;"",        "CON COBERTURA CENEPRED",        "SIN COBERTURA CENEPRED"    ),    "SIN COBERTURA CENEPRED")</f>
        <v>CON COBERTURA CENEPRED</v>
      </c>
      <c r="G1597" t="str" cm="1">
        <f t="array" ref="G1597">IFERROR(
    IF(
        INDEX(
            'CENEPRED DISTRITAL'!$B:$XFD,
            _xlfn.XMATCH($G$1,'CENEPRED DISTRITAL'!$A:$A,0),
            _xlfn.XMATCH(A1597,'CENEPRED DISTRITAL'!$B$1:$XFD$1,0)
        )&lt;&gt;"",
        "CON COBERTURA CENEPRED",
        "SIN COBERTURA CENEPRED"
    ),
    "SIN COBERTURA CENEPRED"
)</f>
        <v>CON COBERTURA CENEPRED</v>
      </c>
      <c r="H1597" t="str" cm="1">
        <f t="array" ref="H1597">IFERROR(
    IF(
        INDEX(
            'CENEPRED DISTRITAL'!$B:$XFD,
            _xlfn.XMATCH($H$1,'CENEPRED DISTRITAL'!$A:$A,0),
            _xlfn.XMATCH(A1597,'CENEPRED DISTRITAL'!$B$1:$XFD$1,0)
        )&lt;&gt;"",
        "CON COBERTURA CENEPRED",
        "SIN COBERTURA CENEPRED"
    ),
    "SIN COBERTURA CENEPRED"
)</f>
        <v>CON COBERTURA CENEPRED</v>
      </c>
    </row>
    <row r="1598" spans="1:8" x14ac:dyDescent="0.35">
      <c r="A1598" s="359">
        <v>200405</v>
      </c>
      <c r="B1598" t="s">
        <v>31801</v>
      </c>
      <c r="C1598">
        <v>2004</v>
      </c>
      <c r="D1598">
        <v>20</v>
      </c>
      <c r="E1598" t="str">
        <f>_xlfn.XLOOKUP(D1598,'Ubigeo Departamental'!A:A,'Ubigeo Departamental'!B:B)</f>
        <v>Piura</v>
      </c>
      <c r="F1598" t="str" cm="1">
        <f t="array" ref="F1598">IFERROR(IF(INDEX('CENEPRED DISTRITAL'!$B:$XFD,
            _xlfn.XMATCH($F$1,'CENEPRED DISTRITAL'!$A:$A,0),
            _xlfn.XMATCH(A1598,'CENEPRED DISTRITAL'!$B$1:$XFD$1,0)
        )&lt;&gt;"",        "CON COBERTURA CENEPRED",        "SIN COBERTURA CENEPRED"    ),    "SIN COBERTURA CENEPRED")</f>
        <v>CON COBERTURA CENEPRED</v>
      </c>
      <c r="G1598" t="str" cm="1">
        <f t="array" ref="G1598">IFERROR(
    IF(
        INDEX(
            'CENEPRED DISTRITAL'!$B:$XFD,
            _xlfn.XMATCH($G$1,'CENEPRED DISTRITAL'!$A:$A,0),
            _xlfn.XMATCH(A1598,'CENEPRED DISTRITAL'!$B$1:$XFD$1,0)
        )&lt;&gt;"",
        "CON COBERTURA CENEPRED",
        "SIN COBERTURA CENEPRED"
    ),
    "SIN COBERTURA CENEPRED"
)</f>
        <v>CON COBERTURA CENEPRED</v>
      </c>
      <c r="H1598" t="str" cm="1">
        <f t="array" ref="H1598">IFERROR(
    IF(
        INDEX(
            'CENEPRED DISTRITAL'!$B:$XFD,
            _xlfn.XMATCH($H$1,'CENEPRED DISTRITAL'!$A:$A,0),
            _xlfn.XMATCH(A1598,'CENEPRED DISTRITAL'!$B$1:$XFD$1,0)
        )&lt;&gt;"",
        "CON COBERTURA CENEPRED",
        "SIN COBERTURA CENEPRED"
    ),
    "SIN COBERTURA CENEPRED"
)</f>
        <v>CON COBERTURA CENEPRED</v>
      </c>
    </row>
    <row r="1599" spans="1:8" x14ac:dyDescent="0.35">
      <c r="A1599" s="359">
        <v>200406</v>
      </c>
      <c r="B1599" t="s">
        <v>34243</v>
      </c>
      <c r="C1599">
        <v>2004</v>
      </c>
      <c r="D1599">
        <v>20</v>
      </c>
      <c r="E1599" t="str">
        <f>_xlfn.XLOOKUP(D1599,'Ubigeo Departamental'!A:A,'Ubigeo Departamental'!B:B)</f>
        <v>Piura</v>
      </c>
      <c r="F1599" t="str" cm="1">
        <f t="array" ref="F1599">IFERROR(IF(INDEX('CENEPRED DISTRITAL'!$B:$XFD,
            _xlfn.XMATCH($F$1,'CENEPRED DISTRITAL'!$A:$A,0),
            _xlfn.XMATCH(A1599,'CENEPRED DISTRITAL'!$B$1:$XFD$1,0)
        )&lt;&gt;"",        "CON COBERTURA CENEPRED",        "SIN COBERTURA CENEPRED"    ),    "SIN COBERTURA CENEPRED")</f>
        <v>SIN COBERTURA CENEPRED</v>
      </c>
      <c r="G1599" t="str" cm="1">
        <f t="array" ref="G1599">IFERROR(
    IF(
        INDEX(
            'CENEPRED DISTRITAL'!$B:$XFD,
            _xlfn.XMATCH($G$1,'CENEPRED DISTRITAL'!$A:$A,0),
            _xlfn.XMATCH(A1599,'CENEPRED DISTRITAL'!$B$1:$XFD$1,0)
        )&lt;&gt;"",
        "CON COBERTURA CENEPRED",
        "SIN COBERTURA CENEPRED"
    ),
    "SIN COBERTURA CENEPRED"
)</f>
        <v>SIN COBERTURA CENEPRED</v>
      </c>
      <c r="H1599" t="str" cm="1">
        <f t="array" ref="H1599">IFERROR(
    IF(
        INDEX(
            'CENEPRED DISTRITAL'!$B:$XFD,
            _xlfn.XMATCH($H$1,'CENEPRED DISTRITAL'!$A:$A,0),
            _xlfn.XMATCH(A1599,'CENEPRED DISTRITAL'!$B$1:$XFD$1,0)
        )&lt;&gt;"",
        "CON COBERTURA CENEPRED",
        "SIN COBERTURA CENEPRED"
    ),
    "SIN COBERTURA CENEPRED"
)</f>
        <v>SIN COBERTURA CENEPRED</v>
      </c>
    </row>
    <row r="1600" spans="1:8" x14ac:dyDescent="0.35">
      <c r="A1600" s="359">
        <v>200407</v>
      </c>
      <c r="B1600" t="s">
        <v>37061</v>
      </c>
      <c r="C1600">
        <v>2004</v>
      </c>
      <c r="D1600">
        <v>20</v>
      </c>
      <c r="E1600" t="str">
        <f>_xlfn.XLOOKUP(D1600,'Ubigeo Departamental'!A:A,'Ubigeo Departamental'!B:B)</f>
        <v>Piura</v>
      </c>
      <c r="F1600" t="str" cm="1">
        <f t="array" ref="F1600">IFERROR(IF(INDEX('CENEPRED DISTRITAL'!$B:$XFD,
            _xlfn.XMATCH($F$1,'CENEPRED DISTRITAL'!$A:$A,0),
            _xlfn.XMATCH(A1600,'CENEPRED DISTRITAL'!$B$1:$XFD$1,0)
        )&lt;&gt;"",        "CON COBERTURA CENEPRED",        "SIN COBERTURA CENEPRED"    ),    "SIN COBERTURA CENEPRED")</f>
        <v>SIN COBERTURA CENEPRED</v>
      </c>
      <c r="G1600" t="str" cm="1">
        <f t="array" ref="G1600">IFERROR(
    IF(
        INDEX(
            'CENEPRED DISTRITAL'!$B:$XFD,
            _xlfn.XMATCH($G$1,'CENEPRED DISTRITAL'!$A:$A,0),
            _xlfn.XMATCH(A1600,'CENEPRED DISTRITAL'!$B$1:$XFD$1,0)
        )&lt;&gt;"",
        "CON COBERTURA CENEPRED",
        "SIN COBERTURA CENEPRED"
    ),
    "SIN COBERTURA CENEPRED"
)</f>
        <v>SIN COBERTURA CENEPRED</v>
      </c>
      <c r="H1600" t="str" cm="1">
        <f t="array" ref="H1600">IFERROR(
    IF(
        INDEX(
            'CENEPRED DISTRITAL'!$B:$XFD,
            _xlfn.XMATCH($H$1,'CENEPRED DISTRITAL'!$A:$A,0),
            _xlfn.XMATCH(A1600,'CENEPRED DISTRITAL'!$B$1:$XFD$1,0)
        )&lt;&gt;"",
        "CON COBERTURA CENEPRED",
        "SIN COBERTURA CENEPRED"
    ),
    "SIN COBERTURA CENEPRED"
)</f>
        <v>SIN COBERTURA CENEPRED</v>
      </c>
    </row>
    <row r="1601" spans="1:8" x14ac:dyDescent="0.35">
      <c r="A1601" s="359">
        <v>200408</v>
      </c>
      <c r="B1601" t="s">
        <v>37062</v>
      </c>
      <c r="C1601">
        <v>2004</v>
      </c>
      <c r="D1601">
        <v>20</v>
      </c>
      <c r="E1601" t="str">
        <f>_xlfn.XLOOKUP(D1601,'Ubigeo Departamental'!A:A,'Ubigeo Departamental'!B:B)</f>
        <v>Piura</v>
      </c>
      <c r="F1601" t="str" cm="1">
        <f t="array" ref="F1601">IFERROR(IF(INDEX('CENEPRED DISTRITAL'!$B:$XFD,
            _xlfn.XMATCH($F$1,'CENEPRED DISTRITAL'!$A:$A,0),
            _xlfn.XMATCH(A1601,'CENEPRED DISTRITAL'!$B$1:$XFD$1,0)
        )&lt;&gt;"",        "CON COBERTURA CENEPRED",        "SIN COBERTURA CENEPRED"    ),    "SIN COBERTURA CENEPRED")</f>
        <v>SIN COBERTURA CENEPRED</v>
      </c>
      <c r="G1601" t="str" cm="1">
        <f t="array" ref="G1601">IFERROR(
    IF(
        INDEX(
            'CENEPRED DISTRITAL'!$B:$XFD,
            _xlfn.XMATCH($G$1,'CENEPRED DISTRITAL'!$A:$A,0),
            _xlfn.XMATCH(A1601,'CENEPRED DISTRITAL'!$B$1:$XFD$1,0)
        )&lt;&gt;"",
        "CON COBERTURA CENEPRED",
        "SIN COBERTURA CENEPRED"
    ),
    "SIN COBERTURA CENEPRED"
)</f>
        <v>SIN COBERTURA CENEPRED</v>
      </c>
      <c r="H1601" t="str" cm="1">
        <f t="array" ref="H1601">IFERROR(
    IF(
        INDEX(
            'CENEPRED DISTRITAL'!$B:$XFD,
            _xlfn.XMATCH($H$1,'CENEPRED DISTRITAL'!$A:$A,0),
            _xlfn.XMATCH(A1601,'CENEPRED DISTRITAL'!$B$1:$XFD$1,0)
        )&lt;&gt;"",
        "CON COBERTURA CENEPRED",
        "SIN COBERTURA CENEPRED"
    ),
    "SIN COBERTURA CENEPRED"
)</f>
        <v>SIN COBERTURA CENEPRED</v>
      </c>
    </row>
    <row r="1602" spans="1:8" x14ac:dyDescent="0.35">
      <c r="A1602" s="359">
        <v>200409</v>
      </c>
      <c r="B1602" t="s">
        <v>34779</v>
      </c>
      <c r="C1602">
        <v>2004</v>
      </c>
      <c r="D1602">
        <v>20</v>
      </c>
      <c r="E1602" t="str">
        <f>_xlfn.XLOOKUP(D1602,'Ubigeo Departamental'!A:A,'Ubigeo Departamental'!B:B)</f>
        <v>Piura</v>
      </c>
      <c r="F1602" t="str" cm="1">
        <f t="array" ref="F1602">IFERROR(IF(INDEX('CENEPRED DISTRITAL'!$B:$XFD,
            _xlfn.XMATCH($F$1,'CENEPRED DISTRITAL'!$A:$A,0),
            _xlfn.XMATCH(A1602,'CENEPRED DISTRITAL'!$B$1:$XFD$1,0)
        )&lt;&gt;"",        "CON COBERTURA CENEPRED",        "SIN COBERTURA CENEPRED"    ),    "SIN COBERTURA CENEPRED")</f>
        <v>SIN COBERTURA CENEPRED</v>
      </c>
      <c r="G1602" t="str" cm="1">
        <f t="array" ref="G1602">IFERROR(
    IF(
        INDEX(
            'CENEPRED DISTRITAL'!$B:$XFD,
            _xlfn.XMATCH($G$1,'CENEPRED DISTRITAL'!$A:$A,0),
            _xlfn.XMATCH(A1602,'CENEPRED DISTRITAL'!$B$1:$XFD$1,0)
        )&lt;&gt;"",
        "CON COBERTURA CENEPRED",
        "SIN COBERTURA CENEPRED"
    ),
    "SIN COBERTURA CENEPRED"
)</f>
        <v>SIN COBERTURA CENEPRED</v>
      </c>
      <c r="H1602" t="str" cm="1">
        <f t="array" ref="H1602">IFERROR(
    IF(
        INDEX(
            'CENEPRED DISTRITAL'!$B:$XFD,
            _xlfn.XMATCH($H$1,'CENEPRED DISTRITAL'!$A:$A,0),
            _xlfn.XMATCH(A1602,'CENEPRED DISTRITAL'!$B$1:$XFD$1,0)
        )&lt;&gt;"",
        "CON COBERTURA CENEPRED",
        "SIN COBERTURA CENEPRED"
    ),
    "SIN COBERTURA CENEPRED"
)</f>
        <v>SIN COBERTURA CENEPRED</v>
      </c>
    </row>
    <row r="1603" spans="1:8" x14ac:dyDescent="0.35">
      <c r="A1603" s="359">
        <v>200410</v>
      </c>
      <c r="B1603" t="s">
        <v>34451</v>
      </c>
      <c r="C1603">
        <v>2004</v>
      </c>
      <c r="D1603">
        <v>20</v>
      </c>
      <c r="E1603" t="str">
        <f>_xlfn.XLOOKUP(D1603,'Ubigeo Departamental'!A:A,'Ubigeo Departamental'!B:B)</f>
        <v>Piura</v>
      </c>
      <c r="F1603" t="str" cm="1">
        <f t="array" ref="F1603">IFERROR(IF(INDEX('CENEPRED DISTRITAL'!$B:$XFD,
            _xlfn.XMATCH($F$1,'CENEPRED DISTRITAL'!$A:$A,0),
            _xlfn.XMATCH(A1603,'CENEPRED DISTRITAL'!$B$1:$XFD$1,0)
        )&lt;&gt;"",        "CON COBERTURA CENEPRED",        "SIN COBERTURA CENEPRED"    ),    "SIN COBERTURA CENEPRED")</f>
        <v>SIN COBERTURA CENEPRED</v>
      </c>
      <c r="G1603" t="str" cm="1">
        <f t="array" ref="G1603">IFERROR(
    IF(
        INDEX(
            'CENEPRED DISTRITAL'!$B:$XFD,
            _xlfn.XMATCH($G$1,'CENEPRED DISTRITAL'!$A:$A,0),
            _xlfn.XMATCH(A1603,'CENEPRED DISTRITAL'!$B$1:$XFD$1,0)
        )&lt;&gt;"",
        "CON COBERTURA CENEPRED",
        "SIN COBERTURA CENEPRED"
    ),
    "SIN COBERTURA CENEPRED"
)</f>
        <v>SIN COBERTURA CENEPRED</v>
      </c>
      <c r="H1603" t="str" cm="1">
        <f t="array" ref="H1603">IFERROR(
    IF(
        INDEX(
            'CENEPRED DISTRITAL'!$B:$XFD,
            _xlfn.XMATCH($H$1,'CENEPRED DISTRITAL'!$A:$A,0),
            _xlfn.XMATCH(A1603,'CENEPRED DISTRITAL'!$B$1:$XFD$1,0)
        )&lt;&gt;"",
        "CON COBERTURA CENEPRED",
        "SIN COBERTURA CENEPRED"
    ),
    "SIN COBERTURA CENEPRED"
)</f>
        <v>SIN COBERTURA CENEPRED</v>
      </c>
    </row>
    <row r="1604" spans="1:8" x14ac:dyDescent="0.35">
      <c r="A1604" s="359">
        <v>200501</v>
      </c>
      <c r="B1604" t="s">
        <v>31802</v>
      </c>
      <c r="C1604">
        <v>2005</v>
      </c>
      <c r="D1604">
        <v>20</v>
      </c>
      <c r="E1604" t="str">
        <f>_xlfn.XLOOKUP(D1604,'Ubigeo Departamental'!A:A,'Ubigeo Departamental'!B:B)</f>
        <v>Piura</v>
      </c>
      <c r="F1604" t="str" cm="1">
        <f t="array" ref="F1604">IFERROR(IF(INDEX('CENEPRED DISTRITAL'!$B:$XFD,
            _xlfn.XMATCH($F$1,'CENEPRED DISTRITAL'!$A:$A,0),
            _xlfn.XMATCH(A1604,'CENEPRED DISTRITAL'!$B$1:$XFD$1,0)
        )&lt;&gt;"",        "CON COBERTURA CENEPRED",        "SIN COBERTURA CENEPRED"    ),    "SIN COBERTURA CENEPRED")</f>
        <v>CON COBERTURA CENEPRED</v>
      </c>
      <c r="G1604" t="str" cm="1">
        <f t="array" ref="G1604">IFERROR(
    IF(
        INDEX(
            'CENEPRED DISTRITAL'!$B:$XFD,
            _xlfn.XMATCH($G$1,'CENEPRED DISTRITAL'!$A:$A,0),
            _xlfn.XMATCH(A1604,'CENEPRED DISTRITAL'!$B$1:$XFD$1,0)
        )&lt;&gt;"",
        "CON COBERTURA CENEPRED",
        "SIN COBERTURA CENEPRED"
    ),
    "SIN COBERTURA CENEPRED"
)</f>
        <v>CON COBERTURA CENEPRED</v>
      </c>
      <c r="H1604" t="str" cm="1">
        <f t="array" ref="H1604">IFERROR(
    IF(
        INDEX(
            'CENEPRED DISTRITAL'!$B:$XFD,
            _xlfn.XMATCH($H$1,'CENEPRED DISTRITAL'!$A:$A,0),
            _xlfn.XMATCH(A1604,'CENEPRED DISTRITAL'!$B$1:$XFD$1,0)
        )&lt;&gt;"",
        "CON COBERTURA CENEPRED",
        "SIN COBERTURA CENEPRED"
    ),
    "SIN COBERTURA CENEPRED"
)</f>
        <v>SIN COBERTURA CENEPRED</v>
      </c>
    </row>
    <row r="1605" spans="1:8" x14ac:dyDescent="0.35">
      <c r="A1605" s="359">
        <v>200502</v>
      </c>
      <c r="B1605" t="s">
        <v>34928</v>
      </c>
      <c r="C1605">
        <v>2005</v>
      </c>
      <c r="D1605">
        <v>20</v>
      </c>
      <c r="E1605" t="str">
        <f>_xlfn.XLOOKUP(D1605,'Ubigeo Departamental'!A:A,'Ubigeo Departamental'!B:B)</f>
        <v>Piura</v>
      </c>
      <c r="F1605" t="str" cm="1">
        <f t="array" ref="F1605">IFERROR(IF(INDEX('CENEPRED DISTRITAL'!$B:$XFD,
            _xlfn.XMATCH($F$1,'CENEPRED DISTRITAL'!$A:$A,0),
            _xlfn.XMATCH(A1605,'CENEPRED DISTRITAL'!$B$1:$XFD$1,0)
        )&lt;&gt;"",        "CON COBERTURA CENEPRED",        "SIN COBERTURA CENEPRED"    ),    "SIN COBERTURA CENEPRED")</f>
        <v>SIN COBERTURA CENEPRED</v>
      </c>
      <c r="G1605" t="str" cm="1">
        <f t="array" ref="G1605">IFERROR(
    IF(
        INDEX(
            'CENEPRED DISTRITAL'!$B:$XFD,
            _xlfn.XMATCH($G$1,'CENEPRED DISTRITAL'!$A:$A,0),
            _xlfn.XMATCH(A1605,'CENEPRED DISTRITAL'!$B$1:$XFD$1,0)
        )&lt;&gt;"",
        "CON COBERTURA CENEPRED",
        "SIN COBERTURA CENEPRED"
    ),
    "SIN COBERTURA CENEPRED"
)</f>
        <v>SIN COBERTURA CENEPRED</v>
      </c>
      <c r="H1605" t="str" cm="1">
        <f t="array" ref="H1605">IFERROR(
    IF(
        INDEX(
            'CENEPRED DISTRITAL'!$B:$XFD,
            _xlfn.XMATCH($H$1,'CENEPRED DISTRITAL'!$A:$A,0),
            _xlfn.XMATCH(A1605,'CENEPRED DISTRITAL'!$B$1:$XFD$1,0)
        )&lt;&gt;"",
        "CON COBERTURA CENEPRED",
        "SIN COBERTURA CENEPRED"
    ),
    "SIN COBERTURA CENEPRED"
)</f>
        <v>SIN COBERTURA CENEPRED</v>
      </c>
    </row>
    <row r="1606" spans="1:8" x14ac:dyDescent="0.35">
      <c r="A1606" s="359">
        <v>200503</v>
      </c>
      <c r="B1606" t="s">
        <v>34929</v>
      </c>
      <c r="C1606">
        <v>2005</v>
      </c>
      <c r="D1606">
        <v>20</v>
      </c>
      <c r="E1606" t="str">
        <f>_xlfn.XLOOKUP(D1606,'Ubigeo Departamental'!A:A,'Ubigeo Departamental'!B:B)</f>
        <v>Piura</v>
      </c>
      <c r="F1606" t="str" cm="1">
        <f t="array" ref="F1606">IFERROR(IF(INDEX('CENEPRED DISTRITAL'!$B:$XFD,
            _xlfn.XMATCH($F$1,'CENEPRED DISTRITAL'!$A:$A,0),
            _xlfn.XMATCH(A1606,'CENEPRED DISTRITAL'!$B$1:$XFD$1,0)
        )&lt;&gt;"",        "CON COBERTURA CENEPRED",        "SIN COBERTURA CENEPRED"    ),    "SIN COBERTURA CENEPRED")</f>
        <v>SIN COBERTURA CENEPRED</v>
      </c>
      <c r="G1606" t="str" cm="1">
        <f t="array" ref="G1606">IFERROR(
    IF(
        INDEX(
            'CENEPRED DISTRITAL'!$B:$XFD,
            _xlfn.XMATCH($G$1,'CENEPRED DISTRITAL'!$A:$A,0),
            _xlfn.XMATCH(A1606,'CENEPRED DISTRITAL'!$B$1:$XFD$1,0)
        )&lt;&gt;"",
        "CON COBERTURA CENEPRED",
        "SIN COBERTURA CENEPRED"
    ),
    "SIN COBERTURA CENEPRED"
)</f>
        <v>SIN COBERTURA CENEPRED</v>
      </c>
      <c r="H1606" t="str" cm="1">
        <f t="array" ref="H1606">IFERROR(
    IF(
        INDEX(
            'CENEPRED DISTRITAL'!$B:$XFD,
            _xlfn.XMATCH($H$1,'CENEPRED DISTRITAL'!$A:$A,0),
            _xlfn.XMATCH(A1606,'CENEPRED DISTRITAL'!$B$1:$XFD$1,0)
        )&lt;&gt;"",
        "CON COBERTURA CENEPRED",
        "SIN COBERTURA CENEPRED"
    ),
    "SIN COBERTURA CENEPRED"
)</f>
        <v>SIN COBERTURA CENEPRED</v>
      </c>
    </row>
    <row r="1607" spans="1:8" x14ac:dyDescent="0.35">
      <c r="A1607" s="359">
        <v>200504</v>
      </c>
      <c r="B1607" t="s">
        <v>31811</v>
      </c>
      <c r="C1607">
        <v>2005</v>
      </c>
      <c r="D1607">
        <v>20</v>
      </c>
      <c r="E1607" t="str">
        <f>_xlfn.XLOOKUP(D1607,'Ubigeo Departamental'!A:A,'Ubigeo Departamental'!B:B)</f>
        <v>Piura</v>
      </c>
      <c r="F1607" t="str" cm="1">
        <f t="array" ref="F1607">IFERROR(IF(INDEX('CENEPRED DISTRITAL'!$B:$XFD,
            _xlfn.XMATCH($F$1,'CENEPRED DISTRITAL'!$A:$A,0),
            _xlfn.XMATCH(A1607,'CENEPRED DISTRITAL'!$B$1:$XFD$1,0)
        )&lt;&gt;"",        "CON COBERTURA CENEPRED",        "SIN COBERTURA CENEPRED"    ),    "SIN COBERTURA CENEPRED")</f>
        <v>CON COBERTURA CENEPRED</v>
      </c>
      <c r="G1607" t="str" cm="1">
        <f t="array" ref="G1607">IFERROR(
    IF(
        INDEX(
            'CENEPRED DISTRITAL'!$B:$XFD,
            _xlfn.XMATCH($G$1,'CENEPRED DISTRITAL'!$A:$A,0),
            _xlfn.XMATCH(A1607,'CENEPRED DISTRITAL'!$B$1:$XFD$1,0)
        )&lt;&gt;"",
        "CON COBERTURA CENEPRED",
        "SIN COBERTURA CENEPRED"
    ),
    "SIN COBERTURA CENEPRED"
)</f>
        <v>CON COBERTURA CENEPRED</v>
      </c>
      <c r="H1607" t="str" cm="1">
        <f t="array" ref="H1607">IFERROR(
    IF(
        INDEX(
            'CENEPRED DISTRITAL'!$B:$XFD,
            _xlfn.XMATCH($H$1,'CENEPRED DISTRITAL'!$A:$A,0),
            _xlfn.XMATCH(A1607,'CENEPRED DISTRITAL'!$B$1:$XFD$1,0)
        )&lt;&gt;"",
        "CON COBERTURA CENEPRED",
        "SIN COBERTURA CENEPRED"
    ),
    "SIN COBERTURA CENEPRED"
)</f>
        <v>SIN COBERTURA CENEPRED</v>
      </c>
    </row>
    <row r="1608" spans="1:8" x14ac:dyDescent="0.35">
      <c r="A1608" s="359">
        <v>200505</v>
      </c>
      <c r="B1608" t="s">
        <v>31812</v>
      </c>
      <c r="C1608">
        <v>2005</v>
      </c>
      <c r="D1608">
        <v>20</v>
      </c>
      <c r="E1608" t="str">
        <f>_xlfn.XLOOKUP(D1608,'Ubigeo Departamental'!A:A,'Ubigeo Departamental'!B:B)</f>
        <v>Piura</v>
      </c>
      <c r="F1608" t="str" cm="1">
        <f t="array" ref="F1608">IFERROR(IF(INDEX('CENEPRED DISTRITAL'!$B:$XFD,
            _xlfn.XMATCH($F$1,'CENEPRED DISTRITAL'!$A:$A,0),
            _xlfn.XMATCH(A1608,'CENEPRED DISTRITAL'!$B$1:$XFD$1,0)
        )&lt;&gt;"",        "CON COBERTURA CENEPRED",        "SIN COBERTURA CENEPRED"    ),    "SIN COBERTURA CENEPRED")</f>
        <v>CON COBERTURA CENEPRED</v>
      </c>
      <c r="G1608" t="str" cm="1">
        <f t="array" ref="G1608">IFERROR(
    IF(
        INDEX(
            'CENEPRED DISTRITAL'!$B:$XFD,
            _xlfn.XMATCH($G$1,'CENEPRED DISTRITAL'!$A:$A,0),
            _xlfn.XMATCH(A1608,'CENEPRED DISTRITAL'!$B$1:$XFD$1,0)
        )&lt;&gt;"",
        "CON COBERTURA CENEPRED",
        "SIN COBERTURA CENEPRED"
    ),
    "SIN COBERTURA CENEPRED"
)</f>
        <v>CON COBERTURA CENEPRED</v>
      </c>
      <c r="H1608" t="str" cm="1">
        <f t="array" ref="H1608">IFERROR(
    IF(
        INDEX(
            'CENEPRED DISTRITAL'!$B:$XFD,
            _xlfn.XMATCH($H$1,'CENEPRED DISTRITAL'!$A:$A,0),
            _xlfn.XMATCH(A1608,'CENEPRED DISTRITAL'!$B$1:$XFD$1,0)
        )&lt;&gt;"",
        "CON COBERTURA CENEPRED",
        "SIN COBERTURA CENEPRED"
    ),
    "SIN COBERTURA CENEPRED"
)</f>
        <v>SIN COBERTURA CENEPRED</v>
      </c>
    </row>
    <row r="1609" spans="1:8" x14ac:dyDescent="0.35">
      <c r="A1609" s="359">
        <v>200506</v>
      </c>
      <c r="B1609" t="s">
        <v>34452</v>
      </c>
      <c r="C1609">
        <v>2005</v>
      </c>
      <c r="D1609">
        <v>20</v>
      </c>
      <c r="E1609" t="str">
        <f>_xlfn.XLOOKUP(D1609,'Ubigeo Departamental'!A:A,'Ubigeo Departamental'!B:B)</f>
        <v>Piura</v>
      </c>
      <c r="F1609" t="str" cm="1">
        <f t="array" ref="F1609">IFERROR(IF(INDEX('CENEPRED DISTRITAL'!$B:$XFD,
            _xlfn.XMATCH($F$1,'CENEPRED DISTRITAL'!$A:$A,0),
            _xlfn.XMATCH(A1609,'CENEPRED DISTRITAL'!$B$1:$XFD$1,0)
        )&lt;&gt;"",        "CON COBERTURA CENEPRED",        "SIN COBERTURA CENEPRED"    ),    "SIN COBERTURA CENEPRED")</f>
        <v>SIN COBERTURA CENEPRED</v>
      </c>
      <c r="G1609" t="str" cm="1">
        <f t="array" ref="G1609">IFERROR(
    IF(
        INDEX(
            'CENEPRED DISTRITAL'!$B:$XFD,
            _xlfn.XMATCH($G$1,'CENEPRED DISTRITAL'!$A:$A,0),
            _xlfn.XMATCH(A1609,'CENEPRED DISTRITAL'!$B$1:$XFD$1,0)
        )&lt;&gt;"",
        "CON COBERTURA CENEPRED",
        "SIN COBERTURA CENEPRED"
    ),
    "SIN COBERTURA CENEPRED"
)</f>
        <v>SIN COBERTURA CENEPRED</v>
      </c>
      <c r="H1609" t="str" cm="1">
        <f t="array" ref="H1609">IFERROR(
    IF(
        INDEX(
            'CENEPRED DISTRITAL'!$B:$XFD,
            _xlfn.XMATCH($H$1,'CENEPRED DISTRITAL'!$A:$A,0),
            _xlfn.XMATCH(A1609,'CENEPRED DISTRITAL'!$B$1:$XFD$1,0)
        )&lt;&gt;"",
        "CON COBERTURA CENEPRED",
        "SIN COBERTURA CENEPRED"
    ),
    "SIN COBERTURA CENEPRED"
)</f>
        <v>SIN COBERTURA CENEPRED</v>
      </c>
    </row>
    <row r="1610" spans="1:8" x14ac:dyDescent="0.35">
      <c r="A1610" s="359">
        <v>200507</v>
      </c>
      <c r="B1610" t="s">
        <v>34930</v>
      </c>
      <c r="C1610">
        <v>2005</v>
      </c>
      <c r="D1610">
        <v>20</v>
      </c>
      <c r="E1610" t="str">
        <f>_xlfn.XLOOKUP(D1610,'Ubigeo Departamental'!A:A,'Ubigeo Departamental'!B:B)</f>
        <v>Piura</v>
      </c>
      <c r="F1610" t="str" cm="1">
        <f t="array" ref="F1610">IFERROR(IF(INDEX('CENEPRED DISTRITAL'!$B:$XFD,
            _xlfn.XMATCH($F$1,'CENEPRED DISTRITAL'!$A:$A,0),
            _xlfn.XMATCH(A1610,'CENEPRED DISTRITAL'!$B$1:$XFD$1,0)
        )&lt;&gt;"",        "CON COBERTURA CENEPRED",        "SIN COBERTURA CENEPRED"    ),    "SIN COBERTURA CENEPRED")</f>
        <v>SIN COBERTURA CENEPRED</v>
      </c>
      <c r="G1610" t="str" cm="1">
        <f t="array" ref="G1610">IFERROR(
    IF(
        INDEX(
            'CENEPRED DISTRITAL'!$B:$XFD,
            _xlfn.XMATCH($G$1,'CENEPRED DISTRITAL'!$A:$A,0),
            _xlfn.XMATCH(A1610,'CENEPRED DISTRITAL'!$B$1:$XFD$1,0)
        )&lt;&gt;"",
        "CON COBERTURA CENEPRED",
        "SIN COBERTURA CENEPRED"
    ),
    "SIN COBERTURA CENEPRED"
)</f>
        <v>SIN COBERTURA CENEPRED</v>
      </c>
      <c r="H1610" t="str" cm="1">
        <f t="array" ref="H1610">IFERROR(
    IF(
        INDEX(
            'CENEPRED DISTRITAL'!$B:$XFD,
            _xlfn.XMATCH($H$1,'CENEPRED DISTRITAL'!$A:$A,0),
            _xlfn.XMATCH(A1610,'CENEPRED DISTRITAL'!$B$1:$XFD$1,0)
        )&lt;&gt;"",
        "CON COBERTURA CENEPRED",
        "SIN COBERTURA CENEPRED"
    ),
    "SIN COBERTURA CENEPRED"
)</f>
        <v>SIN COBERTURA CENEPRED</v>
      </c>
    </row>
    <row r="1611" spans="1:8" x14ac:dyDescent="0.35">
      <c r="A1611" s="359">
        <v>200601</v>
      </c>
      <c r="B1611" t="s">
        <v>31804</v>
      </c>
      <c r="C1611">
        <v>2006</v>
      </c>
      <c r="D1611">
        <v>20</v>
      </c>
      <c r="E1611" t="str">
        <f>_xlfn.XLOOKUP(D1611,'Ubigeo Departamental'!A:A,'Ubigeo Departamental'!B:B)</f>
        <v>Piura</v>
      </c>
      <c r="F1611" t="str" cm="1">
        <f t="array" ref="F1611">IFERROR(IF(INDEX('CENEPRED DISTRITAL'!$B:$XFD,
            _xlfn.XMATCH($F$1,'CENEPRED DISTRITAL'!$A:$A,0),
            _xlfn.XMATCH(A1611,'CENEPRED DISTRITAL'!$B$1:$XFD$1,0)
        )&lt;&gt;"",        "CON COBERTURA CENEPRED",        "SIN COBERTURA CENEPRED"    ),    "SIN COBERTURA CENEPRED")</f>
        <v>CON COBERTURA CENEPRED</v>
      </c>
      <c r="G1611" t="str" cm="1">
        <f t="array" ref="G1611">IFERROR(
    IF(
        INDEX(
            'CENEPRED DISTRITAL'!$B:$XFD,
            _xlfn.XMATCH($G$1,'CENEPRED DISTRITAL'!$A:$A,0),
            _xlfn.XMATCH(A1611,'CENEPRED DISTRITAL'!$B$1:$XFD$1,0)
        )&lt;&gt;"",
        "CON COBERTURA CENEPRED",
        "SIN COBERTURA CENEPRED"
    ),
    "SIN COBERTURA CENEPRED"
)</f>
        <v>CON COBERTURA CENEPRED</v>
      </c>
      <c r="H1611" t="str" cm="1">
        <f t="array" ref="H1611">IFERROR(
    IF(
        INDEX(
            'CENEPRED DISTRITAL'!$B:$XFD,
            _xlfn.XMATCH($H$1,'CENEPRED DISTRITAL'!$A:$A,0),
            _xlfn.XMATCH(A1611,'CENEPRED DISTRITAL'!$B$1:$XFD$1,0)
        )&lt;&gt;"",
        "CON COBERTURA CENEPRED",
        "SIN COBERTURA CENEPRED"
    ),
    "SIN COBERTURA CENEPRED"
)</f>
        <v>CON COBERTURA CENEPRED</v>
      </c>
    </row>
    <row r="1612" spans="1:8" x14ac:dyDescent="0.35">
      <c r="A1612" s="359">
        <v>200602</v>
      </c>
      <c r="B1612" t="s">
        <v>31527</v>
      </c>
      <c r="C1612">
        <v>2006</v>
      </c>
      <c r="D1612">
        <v>20</v>
      </c>
      <c r="E1612" t="str">
        <f>_xlfn.XLOOKUP(D1612,'Ubigeo Departamental'!A:A,'Ubigeo Departamental'!B:B)</f>
        <v>Piura</v>
      </c>
      <c r="F1612" t="str" cm="1">
        <f t="array" ref="F1612">IFERROR(IF(INDEX('CENEPRED DISTRITAL'!$B:$XFD,
            _xlfn.XMATCH($F$1,'CENEPRED DISTRITAL'!$A:$A,0),
            _xlfn.XMATCH(A1612,'CENEPRED DISTRITAL'!$B$1:$XFD$1,0)
        )&lt;&gt;"",        "CON COBERTURA CENEPRED",        "SIN COBERTURA CENEPRED"    ),    "SIN COBERTURA CENEPRED")</f>
        <v>SIN COBERTURA CENEPRED</v>
      </c>
      <c r="G1612" t="str" cm="1">
        <f t="array" ref="G1612">IFERROR(
    IF(
        INDEX(
            'CENEPRED DISTRITAL'!$B:$XFD,
            _xlfn.XMATCH($G$1,'CENEPRED DISTRITAL'!$A:$A,0),
            _xlfn.XMATCH(A1612,'CENEPRED DISTRITAL'!$B$1:$XFD$1,0)
        )&lt;&gt;"",
        "CON COBERTURA CENEPRED",
        "SIN COBERTURA CENEPRED"
    ),
    "SIN COBERTURA CENEPRED"
)</f>
        <v>SIN COBERTURA CENEPRED</v>
      </c>
      <c r="H1612" t="str" cm="1">
        <f t="array" ref="H1612">IFERROR(
    IF(
        INDEX(
            'CENEPRED DISTRITAL'!$B:$XFD,
            _xlfn.XMATCH($H$1,'CENEPRED DISTRITAL'!$A:$A,0),
            _xlfn.XMATCH(A1612,'CENEPRED DISTRITAL'!$B$1:$XFD$1,0)
        )&lt;&gt;"",
        "CON COBERTURA CENEPRED",
        "SIN COBERTURA CENEPRED"
    ),
    "SIN COBERTURA CENEPRED"
)</f>
        <v>SIN COBERTURA CENEPRED</v>
      </c>
    </row>
    <row r="1613" spans="1:8" x14ac:dyDescent="0.35">
      <c r="A1613" s="359">
        <v>200603</v>
      </c>
      <c r="B1613" t="s">
        <v>31817</v>
      </c>
      <c r="C1613">
        <v>2006</v>
      </c>
      <c r="D1613">
        <v>20</v>
      </c>
      <c r="E1613" t="str">
        <f>_xlfn.XLOOKUP(D1613,'Ubigeo Departamental'!A:A,'Ubigeo Departamental'!B:B)</f>
        <v>Piura</v>
      </c>
      <c r="F1613" t="str" cm="1">
        <f t="array" ref="F1613">IFERROR(IF(INDEX('CENEPRED DISTRITAL'!$B:$XFD,
            _xlfn.XMATCH($F$1,'CENEPRED DISTRITAL'!$A:$A,0),
            _xlfn.XMATCH(A1613,'CENEPRED DISTRITAL'!$B$1:$XFD$1,0)
        )&lt;&gt;"",        "CON COBERTURA CENEPRED",        "SIN COBERTURA CENEPRED"    ),    "SIN COBERTURA CENEPRED")</f>
        <v>CON COBERTURA CENEPRED</v>
      </c>
      <c r="G1613" t="str" cm="1">
        <f t="array" ref="G1613">IFERROR(
    IF(
        INDEX(
            'CENEPRED DISTRITAL'!$B:$XFD,
            _xlfn.XMATCH($G$1,'CENEPRED DISTRITAL'!$A:$A,0),
            _xlfn.XMATCH(A1613,'CENEPRED DISTRITAL'!$B$1:$XFD$1,0)
        )&lt;&gt;"",
        "CON COBERTURA CENEPRED",
        "SIN COBERTURA CENEPRED"
    ),
    "SIN COBERTURA CENEPRED"
)</f>
        <v>CON COBERTURA CENEPRED</v>
      </c>
      <c r="H1613" t="str" cm="1">
        <f t="array" ref="H1613">IFERROR(
    IF(
        INDEX(
            'CENEPRED DISTRITAL'!$B:$XFD,
            _xlfn.XMATCH($H$1,'CENEPRED DISTRITAL'!$A:$A,0),
            _xlfn.XMATCH(A1613,'CENEPRED DISTRITAL'!$B$1:$XFD$1,0)
        )&lt;&gt;"",
        "CON COBERTURA CENEPRED",
        "SIN COBERTURA CENEPRED"
    ),
    "SIN COBERTURA CENEPRED"
)</f>
        <v>SIN COBERTURA CENEPRED</v>
      </c>
    </row>
    <row r="1614" spans="1:8" x14ac:dyDescent="0.35">
      <c r="A1614" s="359">
        <v>200604</v>
      </c>
      <c r="B1614" t="s">
        <v>34260</v>
      </c>
      <c r="C1614">
        <v>2006</v>
      </c>
      <c r="D1614">
        <v>20</v>
      </c>
      <c r="E1614" t="str">
        <f>_xlfn.XLOOKUP(D1614,'Ubigeo Departamental'!A:A,'Ubigeo Departamental'!B:B)</f>
        <v>Piura</v>
      </c>
      <c r="F1614" t="str" cm="1">
        <f t="array" ref="F1614">IFERROR(IF(INDEX('CENEPRED DISTRITAL'!$B:$XFD,
            _xlfn.XMATCH($F$1,'CENEPRED DISTRITAL'!$A:$A,0),
            _xlfn.XMATCH(A1614,'CENEPRED DISTRITAL'!$B$1:$XFD$1,0)
        )&lt;&gt;"",        "CON COBERTURA CENEPRED",        "SIN COBERTURA CENEPRED"    ),    "SIN COBERTURA CENEPRED")</f>
        <v>SIN COBERTURA CENEPRED</v>
      </c>
      <c r="G1614" t="str" cm="1">
        <f t="array" ref="G1614">IFERROR(
    IF(
        INDEX(
            'CENEPRED DISTRITAL'!$B:$XFD,
            _xlfn.XMATCH($G$1,'CENEPRED DISTRITAL'!$A:$A,0),
            _xlfn.XMATCH(A1614,'CENEPRED DISTRITAL'!$B$1:$XFD$1,0)
        )&lt;&gt;"",
        "CON COBERTURA CENEPRED",
        "SIN COBERTURA CENEPRED"
    ),
    "SIN COBERTURA CENEPRED"
)</f>
        <v>SIN COBERTURA CENEPRED</v>
      </c>
      <c r="H1614" t="str" cm="1">
        <f t="array" ref="H1614">IFERROR(
    IF(
        INDEX(
            'CENEPRED DISTRITAL'!$B:$XFD,
            _xlfn.XMATCH($H$1,'CENEPRED DISTRITAL'!$A:$A,0),
            _xlfn.XMATCH(A1614,'CENEPRED DISTRITAL'!$B$1:$XFD$1,0)
        )&lt;&gt;"",
        "CON COBERTURA CENEPRED",
        "SIN COBERTURA CENEPRED"
    ),
    "SIN COBERTURA CENEPRED"
)</f>
        <v>SIN COBERTURA CENEPRED</v>
      </c>
    </row>
    <row r="1615" spans="1:8" x14ac:dyDescent="0.35">
      <c r="A1615" s="359">
        <v>200605</v>
      </c>
      <c r="B1615" t="s">
        <v>34049</v>
      </c>
      <c r="C1615">
        <v>2006</v>
      </c>
      <c r="D1615">
        <v>20</v>
      </c>
      <c r="E1615" t="str">
        <f>_xlfn.XLOOKUP(D1615,'Ubigeo Departamental'!A:A,'Ubigeo Departamental'!B:B)</f>
        <v>Piura</v>
      </c>
      <c r="F1615" t="str" cm="1">
        <f t="array" ref="F1615">IFERROR(IF(INDEX('CENEPRED DISTRITAL'!$B:$XFD,
            _xlfn.XMATCH($F$1,'CENEPRED DISTRITAL'!$A:$A,0),
            _xlfn.XMATCH(A1615,'CENEPRED DISTRITAL'!$B$1:$XFD$1,0)
        )&lt;&gt;"",        "CON COBERTURA CENEPRED",        "SIN COBERTURA CENEPRED"    ),    "SIN COBERTURA CENEPRED")</f>
        <v>SIN COBERTURA CENEPRED</v>
      </c>
      <c r="G1615" t="str" cm="1">
        <f t="array" ref="G1615">IFERROR(
    IF(
        INDEX(
            'CENEPRED DISTRITAL'!$B:$XFD,
            _xlfn.XMATCH($G$1,'CENEPRED DISTRITAL'!$A:$A,0),
            _xlfn.XMATCH(A1615,'CENEPRED DISTRITAL'!$B$1:$XFD$1,0)
        )&lt;&gt;"",
        "CON COBERTURA CENEPRED",
        "SIN COBERTURA CENEPRED"
    ),
    "SIN COBERTURA CENEPRED"
)</f>
        <v>SIN COBERTURA CENEPRED</v>
      </c>
      <c r="H1615" t="str" cm="1">
        <f t="array" ref="H1615">IFERROR(
    IF(
        INDEX(
            'CENEPRED DISTRITAL'!$B:$XFD,
            _xlfn.XMATCH($H$1,'CENEPRED DISTRITAL'!$A:$A,0),
            _xlfn.XMATCH(A1615,'CENEPRED DISTRITAL'!$B$1:$XFD$1,0)
        )&lt;&gt;"",
        "CON COBERTURA CENEPRED",
        "SIN COBERTURA CENEPRED"
    ),
    "SIN COBERTURA CENEPRED"
)</f>
        <v>SIN COBERTURA CENEPRED</v>
      </c>
    </row>
    <row r="1616" spans="1:8" x14ac:dyDescent="0.35">
      <c r="A1616" s="359">
        <v>200606</v>
      </c>
      <c r="B1616" t="s">
        <v>34516</v>
      </c>
      <c r="C1616">
        <v>2006</v>
      </c>
      <c r="D1616">
        <v>20</v>
      </c>
      <c r="E1616" t="str">
        <f>_xlfn.XLOOKUP(D1616,'Ubigeo Departamental'!A:A,'Ubigeo Departamental'!B:B)</f>
        <v>Piura</v>
      </c>
      <c r="F1616" t="str" cm="1">
        <f t="array" ref="F1616">IFERROR(IF(INDEX('CENEPRED DISTRITAL'!$B:$XFD,
            _xlfn.XMATCH($F$1,'CENEPRED DISTRITAL'!$A:$A,0),
            _xlfn.XMATCH(A1616,'CENEPRED DISTRITAL'!$B$1:$XFD$1,0)
        )&lt;&gt;"",        "CON COBERTURA CENEPRED",        "SIN COBERTURA CENEPRED"    ),    "SIN COBERTURA CENEPRED")</f>
        <v>SIN COBERTURA CENEPRED</v>
      </c>
      <c r="G1616" t="str" cm="1">
        <f t="array" ref="G1616">IFERROR(
    IF(
        INDEX(
            'CENEPRED DISTRITAL'!$B:$XFD,
            _xlfn.XMATCH($G$1,'CENEPRED DISTRITAL'!$A:$A,0),
            _xlfn.XMATCH(A1616,'CENEPRED DISTRITAL'!$B$1:$XFD$1,0)
        )&lt;&gt;"",
        "CON COBERTURA CENEPRED",
        "SIN COBERTURA CENEPRED"
    ),
    "SIN COBERTURA CENEPRED"
)</f>
        <v>SIN COBERTURA CENEPRED</v>
      </c>
      <c r="H1616" t="str" cm="1">
        <f t="array" ref="H1616">IFERROR(
    IF(
        INDEX(
            'CENEPRED DISTRITAL'!$B:$XFD,
            _xlfn.XMATCH($H$1,'CENEPRED DISTRITAL'!$A:$A,0),
            _xlfn.XMATCH(A1616,'CENEPRED DISTRITAL'!$B$1:$XFD$1,0)
        )&lt;&gt;"",
        "CON COBERTURA CENEPRED",
        "SIN COBERTURA CENEPRED"
    ),
    "SIN COBERTURA CENEPRED"
)</f>
        <v>SIN COBERTURA CENEPRED</v>
      </c>
    </row>
    <row r="1617" spans="1:8" x14ac:dyDescent="0.35">
      <c r="A1617" s="359">
        <v>200607</v>
      </c>
      <c r="B1617" t="s">
        <v>34104</v>
      </c>
      <c r="C1617">
        <v>2006</v>
      </c>
      <c r="D1617">
        <v>20</v>
      </c>
      <c r="E1617" t="str">
        <f>_xlfn.XLOOKUP(D1617,'Ubigeo Departamental'!A:A,'Ubigeo Departamental'!B:B)</f>
        <v>Piura</v>
      </c>
      <c r="F1617" t="str" cm="1">
        <f t="array" ref="F1617">IFERROR(IF(INDEX('CENEPRED DISTRITAL'!$B:$XFD,
            _xlfn.XMATCH($F$1,'CENEPRED DISTRITAL'!$A:$A,0),
            _xlfn.XMATCH(A1617,'CENEPRED DISTRITAL'!$B$1:$XFD$1,0)
        )&lt;&gt;"",        "CON COBERTURA CENEPRED",        "SIN COBERTURA CENEPRED"    ),    "SIN COBERTURA CENEPRED")</f>
        <v>SIN COBERTURA CENEPRED</v>
      </c>
      <c r="G1617" t="str" cm="1">
        <f t="array" ref="G1617">IFERROR(
    IF(
        INDEX(
            'CENEPRED DISTRITAL'!$B:$XFD,
            _xlfn.XMATCH($G$1,'CENEPRED DISTRITAL'!$A:$A,0),
            _xlfn.XMATCH(A1617,'CENEPRED DISTRITAL'!$B$1:$XFD$1,0)
        )&lt;&gt;"",
        "CON COBERTURA CENEPRED",
        "SIN COBERTURA CENEPRED"
    ),
    "SIN COBERTURA CENEPRED"
)</f>
        <v>SIN COBERTURA CENEPRED</v>
      </c>
      <c r="H1617" t="str" cm="1">
        <f t="array" ref="H1617">IFERROR(
    IF(
        INDEX(
            'CENEPRED DISTRITAL'!$B:$XFD,
            _xlfn.XMATCH($H$1,'CENEPRED DISTRITAL'!$A:$A,0),
            _xlfn.XMATCH(A1617,'CENEPRED DISTRITAL'!$B$1:$XFD$1,0)
        )&lt;&gt;"",
        "CON COBERTURA CENEPRED",
        "SIN COBERTURA CENEPRED"
    ),
    "SIN COBERTURA CENEPRED"
)</f>
        <v>SIN COBERTURA CENEPRED</v>
      </c>
    </row>
    <row r="1618" spans="1:8" x14ac:dyDescent="0.35">
      <c r="A1618" s="359">
        <v>200608</v>
      </c>
      <c r="B1618" t="s">
        <v>34243</v>
      </c>
      <c r="C1618">
        <v>2006</v>
      </c>
      <c r="D1618">
        <v>20</v>
      </c>
      <c r="E1618" t="str">
        <f>_xlfn.XLOOKUP(D1618,'Ubigeo Departamental'!A:A,'Ubigeo Departamental'!B:B)</f>
        <v>Piura</v>
      </c>
      <c r="F1618" t="str" cm="1">
        <f t="array" ref="F1618">IFERROR(IF(INDEX('CENEPRED DISTRITAL'!$B:$XFD,
            _xlfn.XMATCH($F$1,'CENEPRED DISTRITAL'!$A:$A,0),
            _xlfn.XMATCH(A1618,'CENEPRED DISTRITAL'!$B$1:$XFD$1,0)
        )&lt;&gt;"",        "CON COBERTURA CENEPRED",        "SIN COBERTURA CENEPRED"    ),    "SIN COBERTURA CENEPRED")</f>
        <v>SIN COBERTURA CENEPRED</v>
      </c>
      <c r="G1618" t="str" cm="1">
        <f t="array" ref="G1618">IFERROR(
    IF(
        INDEX(
            'CENEPRED DISTRITAL'!$B:$XFD,
            _xlfn.XMATCH($G$1,'CENEPRED DISTRITAL'!$A:$A,0),
            _xlfn.XMATCH(A1618,'CENEPRED DISTRITAL'!$B$1:$XFD$1,0)
        )&lt;&gt;"",
        "CON COBERTURA CENEPRED",
        "SIN COBERTURA CENEPRED"
    ),
    "SIN COBERTURA CENEPRED"
)</f>
        <v>SIN COBERTURA CENEPRED</v>
      </c>
      <c r="H1618" t="str" cm="1">
        <f t="array" ref="H1618">IFERROR(
    IF(
        INDEX(
            'CENEPRED DISTRITAL'!$B:$XFD,
            _xlfn.XMATCH($H$1,'CENEPRED DISTRITAL'!$A:$A,0),
            _xlfn.XMATCH(A1618,'CENEPRED DISTRITAL'!$B$1:$XFD$1,0)
        )&lt;&gt;"",
        "CON COBERTURA CENEPRED",
        "SIN COBERTURA CENEPRED"
    ),
    "SIN COBERTURA CENEPRED"
)</f>
        <v>SIN COBERTURA CENEPRED</v>
      </c>
    </row>
    <row r="1619" spans="1:8" x14ac:dyDescent="0.35">
      <c r="A1619" s="359">
        <v>200701</v>
      </c>
      <c r="B1619" t="s">
        <v>31818</v>
      </c>
      <c r="C1619">
        <v>2007</v>
      </c>
      <c r="D1619">
        <v>20</v>
      </c>
      <c r="E1619" t="str">
        <f>_xlfn.XLOOKUP(D1619,'Ubigeo Departamental'!A:A,'Ubigeo Departamental'!B:B)</f>
        <v>Piura</v>
      </c>
      <c r="F1619" t="str" cm="1">
        <f t="array" ref="F1619">IFERROR(IF(INDEX('CENEPRED DISTRITAL'!$B:$XFD,
            _xlfn.XMATCH($F$1,'CENEPRED DISTRITAL'!$A:$A,0),
            _xlfn.XMATCH(A1619,'CENEPRED DISTRITAL'!$B$1:$XFD$1,0)
        )&lt;&gt;"",        "CON COBERTURA CENEPRED",        "SIN COBERTURA CENEPRED"    ),    "SIN COBERTURA CENEPRED")</f>
        <v>CON COBERTURA CENEPRED</v>
      </c>
      <c r="G1619" t="str" cm="1">
        <f t="array" ref="G1619">IFERROR(
    IF(
        INDEX(
            'CENEPRED DISTRITAL'!$B:$XFD,
            _xlfn.XMATCH($G$1,'CENEPRED DISTRITAL'!$A:$A,0),
            _xlfn.XMATCH(A1619,'CENEPRED DISTRITAL'!$B$1:$XFD$1,0)
        )&lt;&gt;"",
        "CON COBERTURA CENEPRED",
        "SIN COBERTURA CENEPRED"
    ),
    "SIN COBERTURA CENEPRED"
)</f>
        <v>CON COBERTURA CENEPRED</v>
      </c>
      <c r="H1619" t="str" cm="1">
        <f t="array" ref="H1619">IFERROR(
    IF(
        INDEX(
            'CENEPRED DISTRITAL'!$B:$XFD,
            _xlfn.XMATCH($H$1,'CENEPRED DISTRITAL'!$A:$A,0),
            _xlfn.XMATCH(A1619,'CENEPRED DISTRITAL'!$B$1:$XFD$1,0)
        )&lt;&gt;"",
        "CON COBERTURA CENEPRED",
        "SIN COBERTURA CENEPRED"
    ),
    "SIN COBERTURA CENEPRED"
)</f>
        <v>CON COBERTURA CENEPRED</v>
      </c>
    </row>
    <row r="1620" spans="1:8" x14ac:dyDescent="0.35">
      <c r="A1620" s="359">
        <v>200702</v>
      </c>
      <c r="B1620" t="s">
        <v>34160</v>
      </c>
      <c r="C1620">
        <v>2007</v>
      </c>
      <c r="D1620">
        <v>20</v>
      </c>
      <c r="E1620" t="str">
        <f>_xlfn.XLOOKUP(D1620,'Ubigeo Departamental'!A:A,'Ubigeo Departamental'!B:B)</f>
        <v>Piura</v>
      </c>
      <c r="F1620" t="str" cm="1">
        <f t="array" ref="F1620">IFERROR(IF(INDEX('CENEPRED DISTRITAL'!$B:$XFD,
            _xlfn.XMATCH($F$1,'CENEPRED DISTRITAL'!$A:$A,0),
            _xlfn.XMATCH(A1620,'CENEPRED DISTRITAL'!$B$1:$XFD$1,0)
        )&lt;&gt;"",        "CON COBERTURA CENEPRED",        "SIN COBERTURA CENEPRED"    ),    "SIN COBERTURA CENEPRED")</f>
        <v>SIN COBERTURA CENEPRED</v>
      </c>
      <c r="G1620" t="str" cm="1">
        <f t="array" ref="G1620">IFERROR(
    IF(
        INDEX(
            'CENEPRED DISTRITAL'!$B:$XFD,
            _xlfn.XMATCH($G$1,'CENEPRED DISTRITAL'!$A:$A,0),
            _xlfn.XMATCH(A1620,'CENEPRED DISTRITAL'!$B$1:$XFD$1,0)
        )&lt;&gt;"",
        "CON COBERTURA CENEPRED",
        "SIN COBERTURA CENEPRED"
    ),
    "SIN COBERTURA CENEPRED"
)</f>
        <v>SIN COBERTURA CENEPRED</v>
      </c>
      <c r="H1620" t="str" cm="1">
        <f t="array" ref="H1620">IFERROR(
    IF(
        INDEX(
            'CENEPRED DISTRITAL'!$B:$XFD,
            _xlfn.XMATCH($H$1,'CENEPRED DISTRITAL'!$A:$A,0),
            _xlfn.XMATCH(A1620,'CENEPRED DISTRITAL'!$B$1:$XFD$1,0)
        )&lt;&gt;"",
        "CON COBERTURA CENEPRED",
        "SIN COBERTURA CENEPRED"
    ),
    "SIN COBERTURA CENEPRED"
)</f>
        <v>SIN COBERTURA CENEPRED</v>
      </c>
    </row>
    <row r="1621" spans="1:8" x14ac:dyDescent="0.35">
      <c r="A1621" s="359">
        <v>200703</v>
      </c>
      <c r="B1621" t="s">
        <v>34105</v>
      </c>
      <c r="C1621">
        <v>2007</v>
      </c>
      <c r="D1621">
        <v>20</v>
      </c>
      <c r="E1621" t="str">
        <f>_xlfn.XLOOKUP(D1621,'Ubigeo Departamental'!A:A,'Ubigeo Departamental'!B:B)</f>
        <v>Piura</v>
      </c>
      <c r="F1621" t="str" cm="1">
        <f t="array" ref="F1621">IFERROR(IF(INDEX('CENEPRED DISTRITAL'!$B:$XFD,
            _xlfn.XMATCH($F$1,'CENEPRED DISTRITAL'!$A:$A,0),
            _xlfn.XMATCH(A1621,'CENEPRED DISTRITAL'!$B$1:$XFD$1,0)
        )&lt;&gt;"",        "CON COBERTURA CENEPRED",        "SIN COBERTURA CENEPRED"    ),    "SIN COBERTURA CENEPRED")</f>
        <v>SIN COBERTURA CENEPRED</v>
      </c>
      <c r="G1621" t="str" cm="1">
        <f t="array" ref="G1621">IFERROR(
    IF(
        INDEX(
            'CENEPRED DISTRITAL'!$B:$XFD,
            _xlfn.XMATCH($G$1,'CENEPRED DISTRITAL'!$A:$A,0),
            _xlfn.XMATCH(A1621,'CENEPRED DISTRITAL'!$B$1:$XFD$1,0)
        )&lt;&gt;"",
        "CON COBERTURA CENEPRED",
        "SIN COBERTURA CENEPRED"
    ),
    "SIN COBERTURA CENEPRED"
)</f>
        <v>SIN COBERTURA CENEPRED</v>
      </c>
      <c r="H1621" t="str" cm="1">
        <f t="array" ref="H1621">IFERROR(
    IF(
        INDEX(
            'CENEPRED DISTRITAL'!$B:$XFD,
            _xlfn.XMATCH($H$1,'CENEPRED DISTRITAL'!$A:$A,0),
            _xlfn.XMATCH(A1621,'CENEPRED DISTRITAL'!$B$1:$XFD$1,0)
        )&lt;&gt;"",
        "CON COBERTURA CENEPRED",
        "SIN COBERTURA CENEPRED"
    ),
    "SIN COBERTURA CENEPRED"
)</f>
        <v>SIN COBERTURA CENEPRED</v>
      </c>
    </row>
    <row r="1622" spans="1:8" x14ac:dyDescent="0.35">
      <c r="A1622" s="359">
        <v>200704</v>
      </c>
      <c r="B1622" t="s">
        <v>34931</v>
      </c>
      <c r="C1622">
        <v>2007</v>
      </c>
      <c r="D1622">
        <v>20</v>
      </c>
      <c r="E1622" t="str">
        <f>_xlfn.XLOOKUP(D1622,'Ubigeo Departamental'!A:A,'Ubigeo Departamental'!B:B)</f>
        <v>Piura</v>
      </c>
      <c r="F1622" t="str" cm="1">
        <f t="array" ref="F1622">IFERROR(IF(INDEX('CENEPRED DISTRITAL'!$B:$XFD,
            _xlfn.XMATCH($F$1,'CENEPRED DISTRITAL'!$A:$A,0),
            _xlfn.XMATCH(A1622,'CENEPRED DISTRITAL'!$B$1:$XFD$1,0)
        )&lt;&gt;"",        "CON COBERTURA CENEPRED",        "SIN COBERTURA CENEPRED"    ),    "SIN COBERTURA CENEPRED")</f>
        <v>SIN COBERTURA CENEPRED</v>
      </c>
      <c r="G1622" t="str" cm="1">
        <f t="array" ref="G1622">IFERROR(
    IF(
        INDEX(
            'CENEPRED DISTRITAL'!$B:$XFD,
            _xlfn.XMATCH($G$1,'CENEPRED DISTRITAL'!$A:$A,0),
            _xlfn.XMATCH(A1622,'CENEPRED DISTRITAL'!$B$1:$XFD$1,0)
        )&lt;&gt;"",
        "CON COBERTURA CENEPRED",
        "SIN COBERTURA CENEPRED"
    ),
    "SIN COBERTURA CENEPRED"
)</f>
        <v>SIN COBERTURA CENEPRED</v>
      </c>
      <c r="H1622" t="str" cm="1">
        <f t="array" ref="H1622">IFERROR(
    IF(
        INDEX(
            'CENEPRED DISTRITAL'!$B:$XFD,
            _xlfn.XMATCH($H$1,'CENEPRED DISTRITAL'!$A:$A,0),
            _xlfn.XMATCH(A1622,'CENEPRED DISTRITAL'!$B$1:$XFD$1,0)
        )&lt;&gt;"",
        "CON COBERTURA CENEPRED",
        "SIN COBERTURA CENEPRED"
    ),
    "SIN COBERTURA CENEPRED"
)</f>
        <v>SIN COBERTURA CENEPRED</v>
      </c>
    </row>
    <row r="1623" spans="1:8" x14ac:dyDescent="0.35">
      <c r="A1623" s="359">
        <v>200705</v>
      </c>
      <c r="B1623" t="s">
        <v>31819</v>
      </c>
      <c r="C1623">
        <v>2007</v>
      </c>
      <c r="D1623">
        <v>20</v>
      </c>
      <c r="E1623" t="str">
        <f>_xlfn.XLOOKUP(D1623,'Ubigeo Departamental'!A:A,'Ubigeo Departamental'!B:B)</f>
        <v>Piura</v>
      </c>
      <c r="F1623" t="str" cm="1">
        <f t="array" ref="F1623">IFERROR(IF(INDEX('CENEPRED DISTRITAL'!$B:$XFD,
            _xlfn.XMATCH($F$1,'CENEPRED DISTRITAL'!$A:$A,0),
            _xlfn.XMATCH(A1623,'CENEPRED DISTRITAL'!$B$1:$XFD$1,0)
        )&lt;&gt;"",        "CON COBERTURA CENEPRED",        "SIN COBERTURA CENEPRED"    ),    "SIN COBERTURA CENEPRED")</f>
        <v>CON COBERTURA CENEPRED</v>
      </c>
      <c r="G1623" t="str" cm="1">
        <f t="array" ref="G1623">IFERROR(
    IF(
        INDEX(
            'CENEPRED DISTRITAL'!$B:$XFD,
            _xlfn.XMATCH($G$1,'CENEPRED DISTRITAL'!$A:$A,0),
            _xlfn.XMATCH(A1623,'CENEPRED DISTRITAL'!$B$1:$XFD$1,0)
        )&lt;&gt;"",
        "CON COBERTURA CENEPRED",
        "SIN COBERTURA CENEPRED"
    ),
    "SIN COBERTURA CENEPRED"
)</f>
        <v>CON COBERTURA CENEPRED</v>
      </c>
      <c r="H1623" t="str" cm="1">
        <f t="array" ref="H1623">IFERROR(
    IF(
        INDEX(
            'CENEPRED DISTRITAL'!$B:$XFD,
            _xlfn.XMATCH($H$1,'CENEPRED DISTRITAL'!$A:$A,0),
            _xlfn.XMATCH(A1623,'CENEPRED DISTRITAL'!$B$1:$XFD$1,0)
        )&lt;&gt;"",
        "CON COBERTURA CENEPRED",
        "SIN COBERTURA CENEPRED"
    ),
    "SIN COBERTURA CENEPRED"
)</f>
        <v>SIN COBERTURA CENEPRED</v>
      </c>
    </row>
    <row r="1624" spans="1:8" x14ac:dyDescent="0.35">
      <c r="A1624" s="359">
        <v>200706</v>
      </c>
      <c r="B1624" t="s">
        <v>34055</v>
      </c>
      <c r="C1624">
        <v>2007</v>
      </c>
      <c r="D1624">
        <v>20</v>
      </c>
      <c r="E1624" t="str">
        <f>_xlfn.XLOOKUP(D1624,'Ubigeo Departamental'!A:A,'Ubigeo Departamental'!B:B)</f>
        <v>Piura</v>
      </c>
      <c r="F1624" t="str" cm="1">
        <f t="array" ref="F1624">IFERROR(IF(INDEX('CENEPRED DISTRITAL'!$B:$XFD,
            _xlfn.XMATCH($F$1,'CENEPRED DISTRITAL'!$A:$A,0),
            _xlfn.XMATCH(A1624,'CENEPRED DISTRITAL'!$B$1:$XFD$1,0)
        )&lt;&gt;"",        "CON COBERTURA CENEPRED",        "SIN COBERTURA CENEPRED"    ),    "SIN COBERTURA CENEPRED")</f>
        <v>SIN COBERTURA CENEPRED</v>
      </c>
      <c r="G1624" t="str" cm="1">
        <f t="array" ref="G1624">IFERROR(
    IF(
        INDEX(
            'CENEPRED DISTRITAL'!$B:$XFD,
            _xlfn.XMATCH($G$1,'CENEPRED DISTRITAL'!$A:$A,0),
            _xlfn.XMATCH(A1624,'CENEPRED DISTRITAL'!$B$1:$XFD$1,0)
        )&lt;&gt;"",
        "CON COBERTURA CENEPRED",
        "SIN COBERTURA CENEPRED"
    ),
    "SIN COBERTURA CENEPRED"
)</f>
        <v>SIN COBERTURA CENEPRED</v>
      </c>
      <c r="H1624" t="str" cm="1">
        <f t="array" ref="H1624">IFERROR(
    IF(
        INDEX(
            'CENEPRED DISTRITAL'!$B:$XFD,
            _xlfn.XMATCH($H$1,'CENEPRED DISTRITAL'!$A:$A,0),
            _xlfn.XMATCH(A1624,'CENEPRED DISTRITAL'!$B$1:$XFD$1,0)
        )&lt;&gt;"",
        "CON COBERTURA CENEPRED",
        "SIN COBERTURA CENEPRED"
    ),
    "SIN COBERTURA CENEPRED"
)</f>
        <v>SIN COBERTURA CENEPRED</v>
      </c>
    </row>
    <row r="1625" spans="1:8" x14ac:dyDescent="0.35">
      <c r="A1625" s="359">
        <v>200801</v>
      </c>
      <c r="B1625" t="s">
        <v>31803</v>
      </c>
      <c r="C1625">
        <v>2008</v>
      </c>
      <c r="D1625">
        <v>20</v>
      </c>
      <c r="E1625" t="str">
        <f>_xlfn.XLOOKUP(D1625,'Ubigeo Departamental'!A:A,'Ubigeo Departamental'!B:B)</f>
        <v>Piura</v>
      </c>
      <c r="F1625" t="str" cm="1">
        <f t="array" ref="F1625">IFERROR(IF(INDEX('CENEPRED DISTRITAL'!$B:$XFD,
            _xlfn.XMATCH($F$1,'CENEPRED DISTRITAL'!$A:$A,0),
            _xlfn.XMATCH(A1625,'CENEPRED DISTRITAL'!$B$1:$XFD$1,0)
        )&lt;&gt;"",        "CON COBERTURA CENEPRED",        "SIN COBERTURA CENEPRED"    ),    "SIN COBERTURA CENEPRED")</f>
        <v>CON COBERTURA CENEPRED</v>
      </c>
      <c r="G1625" t="str" cm="1">
        <f t="array" ref="G1625">IFERROR(
    IF(
        INDEX(
            'CENEPRED DISTRITAL'!$B:$XFD,
            _xlfn.XMATCH($G$1,'CENEPRED DISTRITAL'!$A:$A,0),
            _xlfn.XMATCH(A1625,'CENEPRED DISTRITAL'!$B$1:$XFD$1,0)
        )&lt;&gt;"",
        "CON COBERTURA CENEPRED",
        "SIN COBERTURA CENEPRED"
    ),
    "SIN COBERTURA CENEPRED"
)</f>
        <v>CON COBERTURA CENEPRED</v>
      </c>
      <c r="H1625" t="str" cm="1">
        <f t="array" ref="H1625">IFERROR(
    IF(
        INDEX(
            'CENEPRED DISTRITAL'!$B:$XFD,
            _xlfn.XMATCH($H$1,'CENEPRED DISTRITAL'!$A:$A,0),
            _xlfn.XMATCH(A1625,'CENEPRED DISTRITAL'!$B$1:$XFD$1,0)
        )&lt;&gt;"",
        "CON COBERTURA CENEPRED",
        "SIN COBERTURA CENEPRED"
    ),
    "SIN COBERTURA CENEPRED"
)</f>
        <v>SIN COBERTURA CENEPRED</v>
      </c>
    </row>
    <row r="1626" spans="1:8" x14ac:dyDescent="0.35">
      <c r="A1626" s="359">
        <v>200802</v>
      </c>
      <c r="B1626" t="s">
        <v>37063</v>
      </c>
      <c r="C1626">
        <v>2008</v>
      </c>
      <c r="D1626">
        <v>20</v>
      </c>
      <c r="E1626" t="str">
        <f>_xlfn.XLOOKUP(D1626,'Ubigeo Departamental'!A:A,'Ubigeo Departamental'!B:B)</f>
        <v>Piura</v>
      </c>
      <c r="F1626" t="str" cm="1">
        <f t="array" ref="F1626">IFERROR(IF(INDEX('CENEPRED DISTRITAL'!$B:$XFD,
            _xlfn.XMATCH($F$1,'CENEPRED DISTRITAL'!$A:$A,0),
            _xlfn.XMATCH(A1626,'CENEPRED DISTRITAL'!$B$1:$XFD$1,0)
        )&lt;&gt;"",        "CON COBERTURA CENEPRED",        "SIN COBERTURA CENEPRED"    ),    "SIN COBERTURA CENEPRED")</f>
        <v>SIN COBERTURA CENEPRED</v>
      </c>
      <c r="G1626" t="str" cm="1">
        <f t="array" ref="G1626">IFERROR(
    IF(
        INDEX(
            'CENEPRED DISTRITAL'!$B:$XFD,
            _xlfn.XMATCH($G$1,'CENEPRED DISTRITAL'!$A:$A,0),
            _xlfn.XMATCH(A1626,'CENEPRED DISTRITAL'!$B$1:$XFD$1,0)
        )&lt;&gt;"",
        "CON COBERTURA CENEPRED",
        "SIN COBERTURA CENEPRED"
    ),
    "SIN COBERTURA CENEPRED"
)</f>
        <v>SIN COBERTURA CENEPRED</v>
      </c>
      <c r="H1626" t="str" cm="1">
        <f t="array" ref="H1626">IFERROR(
    IF(
        INDEX(
            'CENEPRED DISTRITAL'!$B:$XFD,
            _xlfn.XMATCH($H$1,'CENEPRED DISTRITAL'!$A:$A,0),
            _xlfn.XMATCH(A1626,'CENEPRED DISTRITAL'!$B$1:$XFD$1,0)
        )&lt;&gt;"",
        "CON COBERTURA CENEPRED",
        "SIN COBERTURA CENEPRED"
    ),
    "SIN COBERTURA CENEPRED"
)</f>
        <v>SIN COBERTURA CENEPRED</v>
      </c>
    </row>
    <row r="1627" spans="1:8" x14ac:dyDescent="0.35">
      <c r="A1627" s="359">
        <v>200803</v>
      </c>
      <c r="B1627" t="s">
        <v>34453</v>
      </c>
      <c r="C1627">
        <v>2008</v>
      </c>
      <c r="D1627">
        <v>20</v>
      </c>
      <c r="E1627" t="str">
        <f>_xlfn.XLOOKUP(D1627,'Ubigeo Departamental'!A:A,'Ubigeo Departamental'!B:B)</f>
        <v>Piura</v>
      </c>
      <c r="F1627" t="str" cm="1">
        <f t="array" ref="F1627">IFERROR(IF(INDEX('CENEPRED DISTRITAL'!$B:$XFD,
            _xlfn.XMATCH($F$1,'CENEPRED DISTRITAL'!$A:$A,0),
            _xlfn.XMATCH(A1627,'CENEPRED DISTRITAL'!$B$1:$XFD$1,0)
        )&lt;&gt;"",        "CON COBERTURA CENEPRED",        "SIN COBERTURA CENEPRED"    ),    "SIN COBERTURA CENEPRED")</f>
        <v>SIN COBERTURA CENEPRED</v>
      </c>
      <c r="G1627" t="str" cm="1">
        <f t="array" ref="G1627">IFERROR(
    IF(
        INDEX(
            'CENEPRED DISTRITAL'!$B:$XFD,
            _xlfn.XMATCH($G$1,'CENEPRED DISTRITAL'!$A:$A,0),
            _xlfn.XMATCH(A1627,'CENEPRED DISTRITAL'!$B$1:$XFD$1,0)
        )&lt;&gt;"",
        "CON COBERTURA CENEPRED",
        "SIN COBERTURA CENEPRED"
    ),
    "SIN COBERTURA CENEPRED"
)</f>
        <v>SIN COBERTURA CENEPRED</v>
      </c>
      <c r="H1627" t="str" cm="1">
        <f t="array" ref="H1627">IFERROR(
    IF(
        INDEX(
            'CENEPRED DISTRITAL'!$B:$XFD,
            _xlfn.XMATCH($H$1,'CENEPRED DISTRITAL'!$A:$A,0),
            _xlfn.XMATCH(A1627,'CENEPRED DISTRITAL'!$B$1:$XFD$1,0)
        )&lt;&gt;"",
        "CON COBERTURA CENEPRED",
        "SIN COBERTURA CENEPRED"
    ),
    "SIN COBERTURA CENEPRED"
)</f>
        <v>SIN COBERTURA CENEPRED</v>
      </c>
    </row>
    <row r="1628" spans="1:8" x14ac:dyDescent="0.35">
      <c r="A1628" s="359">
        <v>200804</v>
      </c>
      <c r="B1628" t="s">
        <v>37064</v>
      </c>
      <c r="C1628">
        <v>2008</v>
      </c>
      <c r="D1628">
        <v>20</v>
      </c>
      <c r="E1628" t="str">
        <f>_xlfn.XLOOKUP(D1628,'Ubigeo Departamental'!A:A,'Ubigeo Departamental'!B:B)</f>
        <v>Piura</v>
      </c>
      <c r="F1628" t="str" cm="1">
        <f t="array" ref="F1628">IFERROR(IF(INDEX('CENEPRED DISTRITAL'!$B:$XFD,
            _xlfn.XMATCH($F$1,'CENEPRED DISTRITAL'!$A:$A,0),
            _xlfn.XMATCH(A1628,'CENEPRED DISTRITAL'!$B$1:$XFD$1,0)
        )&lt;&gt;"",        "CON COBERTURA CENEPRED",        "SIN COBERTURA CENEPRED"    ),    "SIN COBERTURA CENEPRED")</f>
        <v>SIN COBERTURA CENEPRED</v>
      </c>
      <c r="G1628" t="str" cm="1">
        <f t="array" ref="G1628">IFERROR(
    IF(
        INDEX(
            'CENEPRED DISTRITAL'!$B:$XFD,
            _xlfn.XMATCH($G$1,'CENEPRED DISTRITAL'!$A:$A,0),
            _xlfn.XMATCH(A1628,'CENEPRED DISTRITAL'!$B$1:$XFD$1,0)
        )&lt;&gt;"",
        "CON COBERTURA CENEPRED",
        "SIN COBERTURA CENEPRED"
    ),
    "SIN COBERTURA CENEPRED"
)</f>
        <v>SIN COBERTURA CENEPRED</v>
      </c>
      <c r="H1628" t="str" cm="1">
        <f t="array" ref="H1628">IFERROR(
    IF(
        INDEX(
            'CENEPRED DISTRITAL'!$B:$XFD,
            _xlfn.XMATCH($H$1,'CENEPRED DISTRITAL'!$A:$A,0),
            _xlfn.XMATCH(A1628,'CENEPRED DISTRITAL'!$B$1:$XFD$1,0)
        )&lt;&gt;"",
        "CON COBERTURA CENEPRED",
        "SIN COBERTURA CENEPRED"
    ),
    "SIN COBERTURA CENEPRED"
)</f>
        <v>SIN COBERTURA CENEPRED</v>
      </c>
    </row>
    <row r="1629" spans="1:8" x14ac:dyDescent="0.35">
      <c r="A1629" s="359">
        <v>200805</v>
      </c>
      <c r="B1629" t="s">
        <v>34145</v>
      </c>
      <c r="C1629">
        <v>2008</v>
      </c>
      <c r="D1629">
        <v>20</v>
      </c>
      <c r="E1629" t="str">
        <f>_xlfn.XLOOKUP(D1629,'Ubigeo Departamental'!A:A,'Ubigeo Departamental'!B:B)</f>
        <v>Piura</v>
      </c>
      <c r="F1629" t="str" cm="1">
        <f t="array" ref="F1629">IFERROR(IF(INDEX('CENEPRED DISTRITAL'!$B:$XFD,
            _xlfn.XMATCH($F$1,'CENEPRED DISTRITAL'!$A:$A,0),
            _xlfn.XMATCH(A1629,'CENEPRED DISTRITAL'!$B$1:$XFD$1,0)
        )&lt;&gt;"",        "CON COBERTURA CENEPRED",        "SIN COBERTURA CENEPRED"    ),    "SIN COBERTURA CENEPRED")</f>
        <v>SIN COBERTURA CENEPRED</v>
      </c>
      <c r="G1629" t="str" cm="1">
        <f t="array" ref="G1629">IFERROR(
    IF(
        INDEX(
            'CENEPRED DISTRITAL'!$B:$XFD,
            _xlfn.XMATCH($G$1,'CENEPRED DISTRITAL'!$A:$A,0),
            _xlfn.XMATCH(A1629,'CENEPRED DISTRITAL'!$B$1:$XFD$1,0)
        )&lt;&gt;"",
        "CON COBERTURA CENEPRED",
        "SIN COBERTURA CENEPRED"
    ),
    "SIN COBERTURA CENEPRED"
)</f>
        <v>SIN COBERTURA CENEPRED</v>
      </c>
      <c r="H1629" t="str" cm="1">
        <f t="array" ref="H1629">IFERROR(
    IF(
        INDEX(
            'CENEPRED DISTRITAL'!$B:$XFD,
            _xlfn.XMATCH($H$1,'CENEPRED DISTRITAL'!$A:$A,0),
            _xlfn.XMATCH(A1629,'CENEPRED DISTRITAL'!$B$1:$XFD$1,0)
        )&lt;&gt;"",
        "CON COBERTURA CENEPRED",
        "SIN COBERTURA CENEPRED"
    ),
    "SIN COBERTURA CENEPRED"
)</f>
        <v>SIN COBERTURA CENEPRED</v>
      </c>
    </row>
    <row r="1630" spans="1:8" x14ac:dyDescent="0.35">
      <c r="A1630" s="359">
        <v>200806</v>
      </c>
      <c r="B1630" t="s">
        <v>37065</v>
      </c>
      <c r="C1630">
        <v>2008</v>
      </c>
      <c r="D1630">
        <v>20</v>
      </c>
      <c r="E1630" t="str">
        <f>_xlfn.XLOOKUP(D1630,'Ubigeo Departamental'!A:A,'Ubigeo Departamental'!B:B)</f>
        <v>Piura</v>
      </c>
      <c r="F1630" t="str" cm="1">
        <f t="array" ref="F1630">IFERROR(IF(INDEX('CENEPRED DISTRITAL'!$B:$XFD,
            _xlfn.XMATCH($F$1,'CENEPRED DISTRITAL'!$A:$A,0),
            _xlfn.XMATCH(A1630,'CENEPRED DISTRITAL'!$B$1:$XFD$1,0)
        )&lt;&gt;"",        "CON COBERTURA CENEPRED",        "SIN COBERTURA CENEPRED"    ),    "SIN COBERTURA CENEPRED")</f>
        <v>SIN COBERTURA CENEPRED</v>
      </c>
      <c r="G1630" t="str" cm="1">
        <f t="array" ref="G1630">IFERROR(
    IF(
        INDEX(
            'CENEPRED DISTRITAL'!$B:$XFD,
            _xlfn.XMATCH($G$1,'CENEPRED DISTRITAL'!$A:$A,0),
            _xlfn.XMATCH(A1630,'CENEPRED DISTRITAL'!$B$1:$XFD$1,0)
        )&lt;&gt;"",
        "CON COBERTURA CENEPRED",
        "SIN COBERTURA CENEPRED"
    ),
    "SIN COBERTURA CENEPRED"
)</f>
        <v>SIN COBERTURA CENEPRED</v>
      </c>
      <c r="H1630" t="str" cm="1">
        <f t="array" ref="H1630">IFERROR(
    IF(
        INDEX(
            'CENEPRED DISTRITAL'!$B:$XFD,
            _xlfn.XMATCH($H$1,'CENEPRED DISTRITAL'!$A:$A,0),
            _xlfn.XMATCH(A1630,'CENEPRED DISTRITAL'!$B$1:$XFD$1,0)
        )&lt;&gt;"",
        "CON COBERTURA CENEPRED",
        "SIN COBERTURA CENEPRED"
    ),
    "SIN COBERTURA CENEPRED"
)</f>
        <v>SIN COBERTURA CENEPRED</v>
      </c>
    </row>
    <row r="1631" spans="1:8" x14ac:dyDescent="0.35">
      <c r="A1631" s="359">
        <v>210101</v>
      </c>
      <c r="B1631" t="s">
        <v>153</v>
      </c>
      <c r="C1631">
        <v>2101</v>
      </c>
      <c r="D1631">
        <v>21</v>
      </c>
      <c r="E1631" t="str">
        <f>_xlfn.XLOOKUP(D1631,'Ubigeo Departamental'!A:A,'Ubigeo Departamental'!B:B)</f>
        <v>Puno</v>
      </c>
      <c r="F1631" t="str" cm="1">
        <f t="array" ref="F1631">IFERROR(IF(INDEX('CENEPRED DISTRITAL'!$B:$XFD,
            _xlfn.XMATCH($F$1,'CENEPRED DISTRITAL'!$A:$A,0),
            _xlfn.XMATCH(A1631,'CENEPRED DISTRITAL'!$B$1:$XFD$1,0)
        )&lt;&gt;"",        "CON COBERTURA CENEPRED",        "SIN COBERTURA CENEPRED"    ),    "SIN COBERTURA CENEPRED")</f>
        <v>CON COBERTURA CENEPRED</v>
      </c>
      <c r="G1631" t="str" cm="1">
        <f t="array" ref="G1631">IFERROR(
    IF(
        INDEX(
            'CENEPRED DISTRITAL'!$B:$XFD,
            _xlfn.XMATCH($G$1,'CENEPRED DISTRITAL'!$A:$A,0),
            _xlfn.XMATCH(A1631,'CENEPRED DISTRITAL'!$B$1:$XFD$1,0)
        )&lt;&gt;"",
        "CON COBERTURA CENEPRED",
        "SIN COBERTURA CENEPRED"
    ),
    "SIN COBERTURA CENEPRED"
)</f>
        <v>CON COBERTURA CENEPRED</v>
      </c>
      <c r="H1631" t="str" cm="1">
        <f t="array" ref="H1631">IFERROR(
    IF(
        INDEX(
            'CENEPRED DISTRITAL'!$B:$XFD,
            _xlfn.XMATCH($H$1,'CENEPRED DISTRITAL'!$A:$A,0),
            _xlfn.XMATCH(A1631,'CENEPRED DISTRITAL'!$B$1:$XFD$1,0)
        )&lt;&gt;"",
        "CON COBERTURA CENEPRED",
        "SIN COBERTURA CENEPRED"
    ),
    "SIN COBERTURA CENEPRED"
)</f>
        <v>CON COBERTURA CENEPRED</v>
      </c>
    </row>
    <row r="1632" spans="1:8" x14ac:dyDescent="0.35">
      <c r="A1632" s="359">
        <v>210102</v>
      </c>
      <c r="B1632" t="s">
        <v>34244</v>
      </c>
      <c r="C1632">
        <v>2101</v>
      </c>
      <c r="D1632">
        <v>21</v>
      </c>
      <c r="E1632" t="str">
        <f>_xlfn.XLOOKUP(D1632,'Ubigeo Departamental'!A:A,'Ubigeo Departamental'!B:B)</f>
        <v>Puno</v>
      </c>
      <c r="F1632" t="str" cm="1">
        <f t="array" ref="F1632">IFERROR(IF(INDEX('CENEPRED DISTRITAL'!$B:$XFD,
            _xlfn.XMATCH($F$1,'CENEPRED DISTRITAL'!$A:$A,0),
            _xlfn.XMATCH(A1632,'CENEPRED DISTRITAL'!$B$1:$XFD$1,0)
        )&lt;&gt;"",        "CON COBERTURA CENEPRED",        "SIN COBERTURA CENEPRED"    ),    "SIN COBERTURA CENEPRED")</f>
        <v>SIN COBERTURA CENEPRED</v>
      </c>
      <c r="G1632" t="str" cm="1">
        <f t="array" ref="G1632">IFERROR(
    IF(
        INDEX(
            'CENEPRED DISTRITAL'!$B:$XFD,
            _xlfn.XMATCH($G$1,'CENEPRED DISTRITAL'!$A:$A,0),
            _xlfn.XMATCH(A1632,'CENEPRED DISTRITAL'!$B$1:$XFD$1,0)
        )&lt;&gt;"",
        "CON COBERTURA CENEPRED",
        "SIN COBERTURA CENEPRED"
    ),
    "SIN COBERTURA CENEPRED"
)</f>
        <v>SIN COBERTURA CENEPRED</v>
      </c>
      <c r="H1632" t="str" cm="1">
        <f t="array" ref="H1632">IFERROR(
    IF(
        INDEX(
            'CENEPRED DISTRITAL'!$B:$XFD,
            _xlfn.XMATCH($H$1,'CENEPRED DISTRITAL'!$A:$A,0),
            _xlfn.XMATCH(A1632,'CENEPRED DISTRITAL'!$B$1:$XFD$1,0)
        )&lt;&gt;"",
        "CON COBERTURA CENEPRED",
        "SIN COBERTURA CENEPRED"
    ),
    "SIN COBERTURA CENEPRED"
)</f>
        <v>SIN COBERTURA CENEPRED</v>
      </c>
    </row>
    <row r="1633" spans="1:8" x14ac:dyDescent="0.35">
      <c r="A1633" s="359">
        <v>210103</v>
      </c>
      <c r="B1633" t="s">
        <v>37066</v>
      </c>
      <c r="C1633">
        <v>2101</v>
      </c>
      <c r="D1633">
        <v>21</v>
      </c>
      <c r="E1633" t="str">
        <f>_xlfn.XLOOKUP(D1633,'Ubigeo Departamental'!A:A,'Ubigeo Departamental'!B:B)</f>
        <v>Puno</v>
      </c>
      <c r="F1633" t="str" cm="1">
        <f t="array" ref="F1633">IFERROR(IF(INDEX('CENEPRED DISTRITAL'!$B:$XFD,
            _xlfn.XMATCH($F$1,'CENEPRED DISTRITAL'!$A:$A,0),
            _xlfn.XMATCH(A1633,'CENEPRED DISTRITAL'!$B$1:$XFD$1,0)
        )&lt;&gt;"",        "CON COBERTURA CENEPRED",        "SIN COBERTURA CENEPRED"    ),    "SIN COBERTURA CENEPRED")</f>
        <v>SIN COBERTURA CENEPRED</v>
      </c>
      <c r="G1633" t="str" cm="1">
        <f t="array" ref="G1633">IFERROR(
    IF(
        INDEX(
            'CENEPRED DISTRITAL'!$B:$XFD,
            _xlfn.XMATCH($G$1,'CENEPRED DISTRITAL'!$A:$A,0),
            _xlfn.XMATCH(A1633,'CENEPRED DISTRITAL'!$B$1:$XFD$1,0)
        )&lt;&gt;"",
        "CON COBERTURA CENEPRED",
        "SIN COBERTURA CENEPRED"
    ),
    "SIN COBERTURA CENEPRED"
)</f>
        <v>SIN COBERTURA CENEPRED</v>
      </c>
      <c r="H1633" t="str" cm="1">
        <f t="array" ref="H1633">IFERROR(
    IF(
        INDEX(
            'CENEPRED DISTRITAL'!$B:$XFD,
            _xlfn.XMATCH($H$1,'CENEPRED DISTRITAL'!$A:$A,0),
            _xlfn.XMATCH(A1633,'CENEPRED DISTRITAL'!$B$1:$XFD$1,0)
        )&lt;&gt;"",
        "CON COBERTURA CENEPRED",
        "SIN COBERTURA CENEPRED"
    ),
    "SIN COBERTURA CENEPRED"
)</f>
        <v>SIN COBERTURA CENEPRED</v>
      </c>
    </row>
    <row r="1634" spans="1:8" x14ac:dyDescent="0.35">
      <c r="A1634" s="359">
        <v>210104</v>
      </c>
      <c r="B1634" t="s">
        <v>34715</v>
      </c>
      <c r="C1634">
        <v>2101</v>
      </c>
      <c r="D1634">
        <v>21</v>
      </c>
      <c r="E1634" t="str">
        <f>_xlfn.XLOOKUP(D1634,'Ubigeo Departamental'!A:A,'Ubigeo Departamental'!B:B)</f>
        <v>Puno</v>
      </c>
      <c r="F1634" t="str" cm="1">
        <f t="array" ref="F1634">IFERROR(IF(INDEX('CENEPRED DISTRITAL'!$B:$XFD,
            _xlfn.XMATCH($F$1,'CENEPRED DISTRITAL'!$A:$A,0),
            _xlfn.XMATCH(A1634,'CENEPRED DISTRITAL'!$B$1:$XFD$1,0)
        )&lt;&gt;"",        "CON COBERTURA CENEPRED",        "SIN COBERTURA CENEPRED"    ),    "SIN COBERTURA CENEPRED")</f>
        <v>SIN COBERTURA CENEPRED</v>
      </c>
      <c r="G1634" t="str" cm="1">
        <f t="array" ref="G1634">IFERROR(
    IF(
        INDEX(
            'CENEPRED DISTRITAL'!$B:$XFD,
            _xlfn.XMATCH($G$1,'CENEPRED DISTRITAL'!$A:$A,0),
            _xlfn.XMATCH(A1634,'CENEPRED DISTRITAL'!$B$1:$XFD$1,0)
        )&lt;&gt;"",
        "CON COBERTURA CENEPRED",
        "SIN COBERTURA CENEPRED"
    ),
    "SIN COBERTURA CENEPRED"
)</f>
        <v>SIN COBERTURA CENEPRED</v>
      </c>
      <c r="H1634" t="str" cm="1">
        <f t="array" ref="H1634">IFERROR(
    IF(
        INDEX(
            'CENEPRED DISTRITAL'!$B:$XFD,
            _xlfn.XMATCH($H$1,'CENEPRED DISTRITAL'!$A:$A,0),
            _xlfn.XMATCH(A1634,'CENEPRED DISTRITAL'!$B$1:$XFD$1,0)
        )&lt;&gt;"",
        "CON COBERTURA CENEPRED",
        "SIN COBERTURA CENEPRED"
    ),
    "SIN COBERTURA CENEPRED"
)</f>
        <v>SIN COBERTURA CENEPRED</v>
      </c>
    </row>
    <row r="1635" spans="1:8" x14ac:dyDescent="0.35">
      <c r="A1635" s="359">
        <v>210105</v>
      </c>
      <c r="B1635" t="s">
        <v>34114</v>
      </c>
      <c r="C1635">
        <v>2101</v>
      </c>
      <c r="D1635">
        <v>21</v>
      </c>
      <c r="E1635" t="str">
        <f>_xlfn.XLOOKUP(D1635,'Ubigeo Departamental'!A:A,'Ubigeo Departamental'!B:B)</f>
        <v>Puno</v>
      </c>
      <c r="F1635" t="str" cm="1">
        <f t="array" ref="F1635">IFERROR(IF(INDEX('CENEPRED DISTRITAL'!$B:$XFD,
            _xlfn.XMATCH($F$1,'CENEPRED DISTRITAL'!$A:$A,0),
            _xlfn.XMATCH(A1635,'CENEPRED DISTRITAL'!$B$1:$XFD$1,0)
        )&lt;&gt;"",        "CON COBERTURA CENEPRED",        "SIN COBERTURA CENEPRED"    ),    "SIN COBERTURA CENEPRED")</f>
        <v>SIN COBERTURA CENEPRED</v>
      </c>
      <c r="G1635" t="str" cm="1">
        <f t="array" ref="G1635">IFERROR(
    IF(
        INDEX(
            'CENEPRED DISTRITAL'!$B:$XFD,
            _xlfn.XMATCH($G$1,'CENEPRED DISTRITAL'!$A:$A,0),
            _xlfn.XMATCH(A1635,'CENEPRED DISTRITAL'!$B$1:$XFD$1,0)
        )&lt;&gt;"",
        "CON COBERTURA CENEPRED",
        "SIN COBERTURA CENEPRED"
    ),
    "SIN COBERTURA CENEPRED"
)</f>
        <v>SIN COBERTURA CENEPRED</v>
      </c>
      <c r="H1635" t="str" cm="1">
        <f t="array" ref="H1635">IFERROR(
    IF(
        INDEX(
            'CENEPRED DISTRITAL'!$B:$XFD,
            _xlfn.XMATCH($H$1,'CENEPRED DISTRITAL'!$A:$A,0),
            _xlfn.XMATCH(A1635,'CENEPRED DISTRITAL'!$B$1:$XFD$1,0)
        )&lt;&gt;"",
        "CON COBERTURA CENEPRED",
        "SIN COBERTURA CENEPRED"
    ),
    "SIN COBERTURA CENEPRED"
)</f>
        <v>SIN COBERTURA CENEPRED</v>
      </c>
    </row>
    <row r="1636" spans="1:8" x14ac:dyDescent="0.35">
      <c r="A1636" s="359">
        <v>210106</v>
      </c>
      <c r="B1636" t="s">
        <v>31822</v>
      </c>
      <c r="C1636">
        <v>2101</v>
      </c>
      <c r="D1636">
        <v>21</v>
      </c>
      <c r="E1636" t="str">
        <f>_xlfn.XLOOKUP(D1636,'Ubigeo Departamental'!A:A,'Ubigeo Departamental'!B:B)</f>
        <v>Puno</v>
      </c>
      <c r="F1636" t="str" cm="1">
        <f t="array" ref="F1636">IFERROR(IF(INDEX('CENEPRED DISTRITAL'!$B:$XFD,
            _xlfn.XMATCH($F$1,'CENEPRED DISTRITAL'!$A:$A,0),
            _xlfn.XMATCH(A1636,'CENEPRED DISTRITAL'!$B$1:$XFD$1,0)
        )&lt;&gt;"",        "CON COBERTURA CENEPRED",        "SIN COBERTURA CENEPRED"    ),    "SIN COBERTURA CENEPRED")</f>
        <v>SIN COBERTURA CENEPRED</v>
      </c>
      <c r="G1636" t="str" cm="1">
        <f t="array" ref="G1636">IFERROR(
    IF(
        INDEX(
            'CENEPRED DISTRITAL'!$B:$XFD,
            _xlfn.XMATCH($G$1,'CENEPRED DISTRITAL'!$A:$A,0),
            _xlfn.XMATCH(A1636,'CENEPRED DISTRITAL'!$B$1:$XFD$1,0)
        )&lt;&gt;"",
        "CON COBERTURA CENEPRED",
        "SIN COBERTURA CENEPRED"
    ),
    "SIN COBERTURA CENEPRED"
)</f>
        <v>SIN COBERTURA CENEPRED</v>
      </c>
      <c r="H1636" t="str" cm="1">
        <f t="array" ref="H1636">IFERROR(
    IF(
        INDEX(
            'CENEPRED DISTRITAL'!$B:$XFD,
            _xlfn.XMATCH($H$1,'CENEPRED DISTRITAL'!$A:$A,0),
            _xlfn.XMATCH(A1636,'CENEPRED DISTRITAL'!$B$1:$XFD$1,0)
        )&lt;&gt;"",
        "CON COBERTURA CENEPRED",
        "SIN COBERTURA CENEPRED"
    ),
    "SIN COBERTURA CENEPRED"
)</f>
        <v>SIN COBERTURA CENEPRED</v>
      </c>
    </row>
    <row r="1637" spans="1:8" x14ac:dyDescent="0.35">
      <c r="A1637" s="359">
        <v>210107</v>
      </c>
      <c r="B1637" t="s">
        <v>37067</v>
      </c>
      <c r="C1637">
        <v>2101</v>
      </c>
      <c r="D1637">
        <v>21</v>
      </c>
      <c r="E1637" t="str">
        <f>_xlfn.XLOOKUP(D1637,'Ubigeo Departamental'!A:A,'Ubigeo Departamental'!B:B)</f>
        <v>Puno</v>
      </c>
      <c r="F1637" t="str" cm="1">
        <f t="array" ref="F1637">IFERROR(IF(INDEX('CENEPRED DISTRITAL'!$B:$XFD,
            _xlfn.XMATCH($F$1,'CENEPRED DISTRITAL'!$A:$A,0),
            _xlfn.XMATCH(A1637,'CENEPRED DISTRITAL'!$B$1:$XFD$1,0)
        )&lt;&gt;"",        "CON COBERTURA CENEPRED",        "SIN COBERTURA CENEPRED"    ),    "SIN COBERTURA CENEPRED")</f>
        <v>SIN COBERTURA CENEPRED</v>
      </c>
      <c r="G1637" t="str" cm="1">
        <f t="array" ref="G1637">IFERROR(
    IF(
        INDEX(
            'CENEPRED DISTRITAL'!$B:$XFD,
            _xlfn.XMATCH($G$1,'CENEPRED DISTRITAL'!$A:$A,0),
            _xlfn.XMATCH(A1637,'CENEPRED DISTRITAL'!$B$1:$XFD$1,0)
        )&lt;&gt;"",
        "CON COBERTURA CENEPRED",
        "SIN COBERTURA CENEPRED"
    ),
    "SIN COBERTURA CENEPRED"
)</f>
        <v>SIN COBERTURA CENEPRED</v>
      </c>
      <c r="H1637" t="str" cm="1">
        <f t="array" ref="H1637">IFERROR(
    IF(
        INDEX(
            'CENEPRED DISTRITAL'!$B:$XFD,
            _xlfn.XMATCH($H$1,'CENEPRED DISTRITAL'!$A:$A,0),
            _xlfn.XMATCH(A1637,'CENEPRED DISTRITAL'!$B$1:$XFD$1,0)
        )&lt;&gt;"",
        "CON COBERTURA CENEPRED",
        "SIN COBERTURA CENEPRED"
    ),
    "SIN COBERTURA CENEPRED"
)</f>
        <v>SIN COBERTURA CENEPRED</v>
      </c>
    </row>
    <row r="1638" spans="1:8" x14ac:dyDescent="0.35">
      <c r="A1638" s="359">
        <v>210108</v>
      </c>
      <c r="B1638" t="s">
        <v>35001</v>
      </c>
      <c r="C1638">
        <v>2101</v>
      </c>
      <c r="D1638">
        <v>21</v>
      </c>
      <c r="E1638" t="str">
        <f>_xlfn.XLOOKUP(D1638,'Ubigeo Departamental'!A:A,'Ubigeo Departamental'!B:B)</f>
        <v>Puno</v>
      </c>
      <c r="F1638" t="str" cm="1">
        <f t="array" ref="F1638">IFERROR(IF(INDEX('CENEPRED DISTRITAL'!$B:$XFD,
            _xlfn.XMATCH($F$1,'CENEPRED DISTRITAL'!$A:$A,0),
            _xlfn.XMATCH(A1638,'CENEPRED DISTRITAL'!$B$1:$XFD$1,0)
        )&lt;&gt;"",        "CON COBERTURA CENEPRED",        "SIN COBERTURA CENEPRED"    ),    "SIN COBERTURA CENEPRED")</f>
        <v>SIN COBERTURA CENEPRED</v>
      </c>
      <c r="G1638" t="str" cm="1">
        <f t="array" ref="G1638">IFERROR(
    IF(
        INDEX(
            'CENEPRED DISTRITAL'!$B:$XFD,
            _xlfn.XMATCH($G$1,'CENEPRED DISTRITAL'!$A:$A,0),
            _xlfn.XMATCH(A1638,'CENEPRED DISTRITAL'!$B$1:$XFD$1,0)
        )&lt;&gt;"",
        "CON COBERTURA CENEPRED",
        "SIN COBERTURA CENEPRED"
    ),
    "SIN COBERTURA CENEPRED"
)</f>
        <v>SIN COBERTURA CENEPRED</v>
      </c>
      <c r="H1638" t="str" cm="1">
        <f t="array" ref="H1638">IFERROR(
    IF(
        INDEX(
            'CENEPRED DISTRITAL'!$B:$XFD,
            _xlfn.XMATCH($H$1,'CENEPRED DISTRITAL'!$A:$A,0),
            _xlfn.XMATCH(A1638,'CENEPRED DISTRITAL'!$B$1:$XFD$1,0)
        )&lt;&gt;"",
        "CON COBERTURA CENEPRED",
        "SIN COBERTURA CENEPRED"
    ),
    "SIN COBERTURA CENEPRED"
)</f>
        <v>SIN COBERTURA CENEPRED</v>
      </c>
    </row>
    <row r="1639" spans="1:8" x14ac:dyDescent="0.35">
      <c r="A1639" s="359">
        <v>210109</v>
      </c>
      <c r="B1639" t="s">
        <v>31834</v>
      </c>
      <c r="C1639">
        <v>2101</v>
      </c>
      <c r="D1639">
        <v>21</v>
      </c>
      <c r="E1639" t="str">
        <f>_xlfn.XLOOKUP(D1639,'Ubigeo Departamental'!A:A,'Ubigeo Departamental'!B:B)</f>
        <v>Puno</v>
      </c>
      <c r="F1639" t="str" cm="1">
        <f t="array" ref="F1639">IFERROR(IF(INDEX('CENEPRED DISTRITAL'!$B:$XFD,
            _xlfn.XMATCH($F$1,'CENEPRED DISTRITAL'!$A:$A,0),
            _xlfn.XMATCH(A1639,'CENEPRED DISTRITAL'!$B$1:$XFD$1,0)
        )&lt;&gt;"",        "CON COBERTURA CENEPRED",        "SIN COBERTURA CENEPRED"    ),    "SIN COBERTURA CENEPRED")</f>
        <v>CON COBERTURA CENEPRED</v>
      </c>
      <c r="G1639" t="str" cm="1">
        <f t="array" ref="G1639">IFERROR(
    IF(
        INDEX(
            'CENEPRED DISTRITAL'!$B:$XFD,
            _xlfn.XMATCH($G$1,'CENEPRED DISTRITAL'!$A:$A,0),
            _xlfn.XMATCH(A1639,'CENEPRED DISTRITAL'!$B$1:$XFD$1,0)
        )&lt;&gt;"",
        "CON COBERTURA CENEPRED",
        "SIN COBERTURA CENEPRED"
    ),
    "SIN COBERTURA CENEPRED"
)</f>
        <v>CON COBERTURA CENEPRED</v>
      </c>
      <c r="H1639" t="str" cm="1">
        <f t="array" ref="H1639">IFERROR(
    IF(
        INDEX(
            'CENEPRED DISTRITAL'!$B:$XFD,
            _xlfn.XMATCH($H$1,'CENEPRED DISTRITAL'!$A:$A,0),
            _xlfn.XMATCH(A1639,'CENEPRED DISTRITAL'!$B$1:$XFD$1,0)
        )&lt;&gt;"",
        "CON COBERTURA CENEPRED",
        "SIN COBERTURA CENEPRED"
    ),
    "SIN COBERTURA CENEPRED"
)</f>
        <v>CON COBERTURA CENEPRED</v>
      </c>
    </row>
    <row r="1640" spans="1:8" x14ac:dyDescent="0.35">
      <c r="A1640" s="359">
        <v>210110</v>
      </c>
      <c r="B1640" t="s">
        <v>37068</v>
      </c>
      <c r="C1640">
        <v>2101</v>
      </c>
      <c r="D1640">
        <v>21</v>
      </c>
      <c r="E1640" t="str">
        <f>_xlfn.XLOOKUP(D1640,'Ubigeo Departamental'!A:A,'Ubigeo Departamental'!B:B)</f>
        <v>Puno</v>
      </c>
      <c r="F1640" t="str" cm="1">
        <f t="array" ref="F1640">IFERROR(IF(INDEX('CENEPRED DISTRITAL'!$B:$XFD,
            _xlfn.XMATCH($F$1,'CENEPRED DISTRITAL'!$A:$A,0),
            _xlfn.XMATCH(A1640,'CENEPRED DISTRITAL'!$B$1:$XFD$1,0)
        )&lt;&gt;"",        "CON COBERTURA CENEPRED",        "SIN COBERTURA CENEPRED"    ),    "SIN COBERTURA CENEPRED")</f>
        <v>SIN COBERTURA CENEPRED</v>
      </c>
      <c r="G1640" t="str" cm="1">
        <f t="array" ref="G1640">IFERROR(
    IF(
        INDEX(
            'CENEPRED DISTRITAL'!$B:$XFD,
            _xlfn.XMATCH($G$1,'CENEPRED DISTRITAL'!$A:$A,0),
            _xlfn.XMATCH(A1640,'CENEPRED DISTRITAL'!$B$1:$XFD$1,0)
        )&lt;&gt;"",
        "CON COBERTURA CENEPRED",
        "SIN COBERTURA CENEPRED"
    ),
    "SIN COBERTURA CENEPRED"
)</f>
        <v>SIN COBERTURA CENEPRED</v>
      </c>
      <c r="H1640" t="str" cm="1">
        <f t="array" ref="H1640">IFERROR(
    IF(
        INDEX(
            'CENEPRED DISTRITAL'!$B:$XFD,
            _xlfn.XMATCH($H$1,'CENEPRED DISTRITAL'!$A:$A,0),
            _xlfn.XMATCH(A1640,'CENEPRED DISTRITAL'!$B$1:$XFD$1,0)
        )&lt;&gt;"",
        "CON COBERTURA CENEPRED",
        "SIN COBERTURA CENEPRED"
    ),
    "SIN COBERTURA CENEPRED"
)</f>
        <v>SIN COBERTURA CENEPRED</v>
      </c>
    </row>
    <row r="1641" spans="1:8" x14ac:dyDescent="0.35">
      <c r="A1641" s="359">
        <v>210111</v>
      </c>
      <c r="B1641" t="s">
        <v>34366</v>
      </c>
      <c r="C1641">
        <v>2101</v>
      </c>
      <c r="D1641">
        <v>21</v>
      </c>
      <c r="E1641" t="str">
        <f>_xlfn.XLOOKUP(D1641,'Ubigeo Departamental'!A:A,'Ubigeo Departamental'!B:B)</f>
        <v>Puno</v>
      </c>
      <c r="F1641" t="str" cm="1">
        <f t="array" ref="F1641">IFERROR(IF(INDEX('CENEPRED DISTRITAL'!$B:$XFD,
            _xlfn.XMATCH($F$1,'CENEPRED DISTRITAL'!$A:$A,0),
            _xlfn.XMATCH(A1641,'CENEPRED DISTRITAL'!$B$1:$XFD$1,0)
        )&lt;&gt;"",        "CON COBERTURA CENEPRED",        "SIN COBERTURA CENEPRED"    ),    "SIN COBERTURA CENEPRED")</f>
        <v>SIN COBERTURA CENEPRED</v>
      </c>
      <c r="G1641" t="str" cm="1">
        <f t="array" ref="G1641">IFERROR(
    IF(
        INDEX(
            'CENEPRED DISTRITAL'!$B:$XFD,
            _xlfn.XMATCH($G$1,'CENEPRED DISTRITAL'!$A:$A,0),
            _xlfn.XMATCH(A1641,'CENEPRED DISTRITAL'!$B$1:$XFD$1,0)
        )&lt;&gt;"",
        "CON COBERTURA CENEPRED",
        "SIN COBERTURA CENEPRED"
    ),
    "SIN COBERTURA CENEPRED"
)</f>
        <v>SIN COBERTURA CENEPRED</v>
      </c>
      <c r="H1641" t="str" cm="1">
        <f t="array" ref="H1641">IFERROR(
    IF(
        INDEX(
            'CENEPRED DISTRITAL'!$B:$XFD,
            _xlfn.XMATCH($H$1,'CENEPRED DISTRITAL'!$A:$A,0),
            _xlfn.XMATCH(A1641,'CENEPRED DISTRITAL'!$B$1:$XFD$1,0)
        )&lt;&gt;"",
        "CON COBERTURA CENEPRED",
        "SIN COBERTURA CENEPRED"
    ),
    "SIN COBERTURA CENEPRED"
)</f>
        <v>SIN COBERTURA CENEPRED</v>
      </c>
    </row>
    <row r="1642" spans="1:8" x14ac:dyDescent="0.35">
      <c r="A1642" s="359">
        <v>210112</v>
      </c>
      <c r="B1642" t="s">
        <v>37069</v>
      </c>
      <c r="C1642">
        <v>2101</v>
      </c>
      <c r="D1642">
        <v>21</v>
      </c>
      <c r="E1642" t="str">
        <f>_xlfn.XLOOKUP(D1642,'Ubigeo Departamental'!A:A,'Ubigeo Departamental'!B:B)</f>
        <v>Puno</v>
      </c>
      <c r="F1642" t="str" cm="1">
        <f t="array" ref="F1642">IFERROR(IF(INDEX('CENEPRED DISTRITAL'!$B:$XFD,
            _xlfn.XMATCH($F$1,'CENEPRED DISTRITAL'!$A:$A,0),
            _xlfn.XMATCH(A1642,'CENEPRED DISTRITAL'!$B$1:$XFD$1,0)
        )&lt;&gt;"",        "CON COBERTURA CENEPRED",        "SIN COBERTURA CENEPRED"    ),    "SIN COBERTURA CENEPRED")</f>
        <v>SIN COBERTURA CENEPRED</v>
      </c>
      <c r="G1642" t="str" cm="1">
        <f t="array" ref="G1642">IFERROR(
    IF(
        INDEX(
            'CENEPRED DISTRITAL'!$B:$XFD,
            _xlfn.XMATCH($G$1,'CENEPRED DISTRITAL'!$A:$A,0),
            _xlfn.XMATCH(A1642,'CENEPRED DISTRITAL'!$B$1:$XFD$1,0)
        )&lt;&gt;"",
        "CON COBERTURA CENEPRED",
        "SIN COBERTURA CENEPRED"
    ),
    "SIN COBERTURA CENEPRED"
)</f>
        <v>SIN COBERTURA CENEPRED</v>
      </c>
      <c r="H1642" t="str" cm="1">
        <f t="array" ref="H1642">IFERROR(
    IF(
        INDEX(
            'CENEPRED DISTRITAL'!$B:$XFD,
            _xlfn.XMATCH($H$1,'CENEPRED DISTRITAL'!$A:$A,0),
            _xlfn.XMATCH(A1642,'CENEPRED DISTRITAL'!$B$1:$XFD$1,0)
        )&lt;&gt;"",
        "CON COBERTURA CENEPRED",
        "SIN COBERTURA CENEPRED"
    ),
    "SIN COBERTURA CENEPRED"
)</f>
        <v>SIN COBERTURA CENEPRED</v>
      </c>
    </row>
    <row r="1643" spans="1:8" x14ac:dyDescent="0.35">
      <c r="A1643" s="359">
        <v>210113</v>
      </c>
      <c r="B1643" t="s">
        <v>31735</v>
      </c>
      <c r="C1643">
        <v>2101</v>
      </c>
      <c r="D1643">
        <v>21</v>
      </c>
      <c r="E1643" t="str">
        <f>_xlfn.XLOOKUP(D1643,'Ubigeo Departamental'!A:A,'Ubigeo Departamental'!B:B)</f>
        <v>Puno</v>
      </c>
      <c r="F1643" t="str" cm="1">
        <f t="array" ref="F1643">IFERROR(IF(INDEX('CENEPRED DISTRITAL'!$B:$XFD,
            _xlfn.XMATCH($F$1,'CENEPRED DISTRITAL'!$A:$A,0),
            _xlfn.XMATCH(A1643,'CENEPRED DISTRITAL'!$B$1:$XFD$1,0)
        )&lt;&gt;"",        "CON COBERTURA CENEPRED",        "SIN COBERTURA CENEPRED"    ),    "SIN COBERTURA CENEPRED")</f>
        <v>SIN COBERTURA CENEPRED</v>
      </c>
      <c r="G1643" t="str" cm="1">
        <f t="array" ref="G1643">IFERROR(
    IF(
        INDEX(
            'CENEPRED DISTRITAL'!$B:$XFD,
            _xlfn.XMATCH($G$1,'CENEPRED DISTRITAL'!$A:$A,0),
            _xlfn.XMATCH(A1643,'CENEPRED DISTRITAL'!$B$1:$XFD$1,0)
        )&lt;&gt;"",
        "CON COBERTURA CENEPRED",
        "SIN COBERTURA CENEPRED"
    ),
    "SIN COBERTURA CENEPRED"
)</f>
        <v>SIN COBERTURA CENEPRED</v>
      </c>
      <c r="H1643" t="str" cm="1">
        <f t="array" ref="H1643">IFERROR(
    IF(
        INDEX(
            'CENEPRED DISTRITAL'!$B:$XFD,
            _xlfn.XMATCH($H$1,'CENEPRED DISTRITAL'!$A:$A,0),
            _xlfn.XMATCH(A1643,'CENEPRED DISTRITAL'!$B$1:$XFD$1,0)
        )&lt;&gt;"",
        "CON COBERTURA CENEPRED",
        "SIN COBERTURA CENEPRED"
    ),
    "SIN COBERTURA CENEPRED"
)</f>
        <v>SIN COBERTURA CENEPRED</v>
      </c>
    </row>
    <row r="1644" spans="1:8" x14ac:dyDescent="0.35">
      <c r="A1644" s="359">
        <v>210114</v>
      </c>
      <c r="B1644" t="s">
        <v>37070</v>
      </c>
      <c r="C1644">
        <v>2101</v>
      </c>
      <c r="D1644">
        <v>21</v>
      </c>
      <c r="E1644" t="str">
        <f>_xlfn.XLOOKUP(D1644,'Ubigeo Departamental'!A:A,'Ubigeo Departamental'!B:B)</f>
        <v>Puno</v>
      </c>
      <c r="F1644" t="str" cm="1">
        <f t="array" ref="F1644">IFERROR(IF(INDEX('CENEPRED DISTRITAL'!$B:$XFD,
            _xlfn.XMATCH($F$1,'CENEPRED DISTRITAL'!$A:$A,0),
            _xlfn.XMATCH(A1644,'CENEPRED DISTRITAL'!$B$1:$XFD$1,0)
        )&lt;&gt;"",        "CON COBERTURA CENEPRED",        "SIN COBERTURA CENEPRED"    ),    "SIN COBERTURA CENEPRED")</f>
        <v>SIN COBERTURA CENEPRED</v>
      </c>
      <c r="G1644" t="str" cm="1">
        <f t="array" ref="G1644">IFERROR(
    IF(
        INDEX(
            'CENEPRED DISTRITAL'!$B:$XFD,
            _xlfn.XMATCH($G$1,'CENEPRED DISTRITAL'!$A:$A,0),
            _xlfn.XMATCH(A1644,'CENEPRED DISTRITAL'!$B$1:$XFD$1,0)
        )&lt;&gt;"",
        "CON COBERTURA CENEPRED",
        "SIN COBERTURA CENEPRED"
    ),
    "SIN COBERTURA CENEPRED"
)</f>
        <v>SIN COBERTURA CENEPRED</v>
      </c>
      <c r="H1644" t="str" cm="1">
        <f t="array" ref="H1644">IFERROR(
    IF(
        INDEX(
            'CENEPRED DISTRITAL'!$B:$XFD,
            _xlfn.XMATCH($H$1,'CENEPRED DISTRITAL'!$A:$A,0),
            _xlfn.XMATCH(A1644,'CENEPRED DISTRITAL'!$B$1:$XFD$1,0)
        )&lt;&gt;"",
        "CON COBERTURA CENEPRED",
        "SIN COBERTURA CENEPRED"
    ),
    "SIN COBERTURA CENEPRED"
)</f>
        <v>SIN COBERTURA CENEPRED</v>
      </c>
    </row>
    <row r="1645" spans="1:8" x14ac:dyDescent="0.35">
      <c r="A1645" s="359">
        <v>210115</v>
      </c>
      <c r="B1645" t="s">
        <v>37071</v>
      </c>
      <c r="C1645">
        <v>2101</v>
      </c>
      <c r="D1645">
        <v>21</v>
      </c>
      <c r="E1645" t="str">
        <f>_xlfn.XLOOKUP(D1645,'Ubigeo Departamental'!A:A,'Ubigeo Departamental'!B:B)</f>
        <v>Puno</v>
      </c>
      <c r="F1645" t="str" cm="1">
        <f t="array" ref="F1645">IFERROR(IF(INDEX('CENEPRED DISTRITAL'!$B:$XFD,
            _xlfn.XMATCH($F$1,'CENEPRED DISTRITAL'!$A:$A,0),
            _xlfn.XMATCH(A1645,'CENEPRED DISTRITAL'!$B$1:$XFD$1,0)
        )&lt;&gt;"",        "CON COBERTURA CENEPRED",        "SIN COBERTURA CENEPRED"    ),    "SIN COBERTURA CENEPRED")</f>
        <v>SIN COBERTURA CENEPRED</v>
      </c>
      <c r="G1645" t="str" cm="1">
        <f t="array" ref="G1645">IFERROR(
    IF(
        INDEX(
            'CENEPRED DISTRITAL'!$B:$XFD,
            _xlfn.XMATCH($G$1,'CENEPRED DISTRITAL'!$A:$A,0),
            _xlfn.XMATCH(A1645,'CENEPRED DISTRITAL'!$B$1:$XFD$1,0)
        )&lt;&gt;"",
        "CON COBERTURA CENEPRED",
        "SIN COBERTURA CENEPRED"
    ),
    "SIN COBERTURA CENEPRED"
)</f>
        <v>SIN COBERTURA CENEPRED</v>
      </c>
      <c r="H1645" t="str" cm="1">
        <f t="array" ref="H1645">IFERROR(
    IF(
        INDEX(
            'CENEPRED DISTRITAL'!$B:$XFD,
            _xlfn.XMATCH($H$1,'CENEPRED DISTRITAL'!$A:$A,0),
            _xlfn.XMATCH(A1645,'CENEPRED DISTRITAL'!$B$1:$XFD$1,0)
        )&lt;&gt;"",
        "CON COBERTURA CENEPRED",
        "SIN COBERTURA CENEPRED"
    ),
    "SIN COBERTURA CENEPRED"
)</f>
        <v>SIN COBERTURA CENEPRED</v>
      </c>
    </row>
    <row r="1646" spans="1:8" x14ac:dyDescent="0.35">
      <c r="A1646" s="359">
        <v>210201</v>
      </c>
      <c r="B1646" t="s">
        <v>37028</v>
      </c>
      <c r="C1646">
        <v>2102</v>
      </c>
      <c r="D1646">
        <v>21</v>
      </c>
      <c r="E1646" t="str">
        <f>_xlfn.XLOOKUP(D1646,'Ubigeo Departamental'!A:A,'Ubigeo Departamental'!B:B)</f>
        <v>Puno</v>
      </c>
      <c r="F1646" t="str" cm="1">
        <f t="array" ref="F1646">IFERROR(IF(INDEX('CENEPRED DISTRITAL'!$B:$XFD,
            _xlfn.XMATCH($F$1,'CENEPRED DISTRITAL'!$A:$A,0),
            _xlfn.XMATCH(A1646,'CENEPRED DISTRITAL'!$B$1:$XFD$1,0)
        )&lt;&gt;"",        "CON COBERTURA CENEPRED",        "SIN COBERTURA CENEPRED"    ),    "SIN COBERTURA CENEPRED")</f>
        <v>CON COBERTURA CENEPRED</v>
      </c>
      <c r="G1646" t="str" cm="1">
        <f t="array" ref="G1646">IFERROR(
    IF(
        INDEX(
            'CENEPRED DISTRITAL'!$B:$XFD,
            _xlfn.XMATCH($G$1,'CENEPRED DISTRITAL'!$A:$A,0),
            _xlfn.XMATCH(A1646,'CENEPRED DISTRITAL'!$B$1:$XFD$1,0)
        )&lt;&gt;"",
        "CON COBERTURA CENEPRED",
        "SIN COBERTURA CENEPRED"
    ),
    "SIN COBERTURA CENEPRED"
)</f>
        <v>CON COBERTURA CENEPRED</v>
      </c>
      <c r="H1646" t="str" cm="1">
        <f t="array" ref="H1646">IFERROR(
    IF(
        INDEX(
            'CENEPRED DISTRITAL'!$B:$XFD,
            _xlfn.XMATCH($H$1,'CENEPRED DISTRITAL'!$A:$A,0),
            _xlfn.XMATCH(A1646,'CENEPRED DISTRITAL'!$B$1:$XFD$1,0)
        )&lt;&gt;"",
        "CON COBERTURA CENEPRED",
        "SIN COBERTURA CENEPRED"
    ),
    "SIN COBERTURA CENEPRED"
)</f>
        <v>CON COBERTURA CENEPRED</v>
      </c>
    </row>
    <row r="1647" spans="1:8" x14ac:dyDescent="0.35">
      <c r="A1647" s="359">
        <v>210202</v>
      </c>
      <c r="B1647" t="s">
        <v>37072</v>
      </c>
      <c r="C1647">
        <v>2102</v>
      </c>
      <c r="D1647">
        <v>21</v>
      </c>
      <c r="E1647" t="str">
        <f>_xlfn.XLOOKUP(D1647,'Ubigeo Departamental'!A:A,'Ubigeo Departamental'!B:B)</f>
        <v>Puno</v>
      </c>
      <c r="F1647" t="str" cm="1">
        <f t="array" ref="F1647">IFERROR(IF(INDEX('CENEPRED DISTRITAL'!$B:$XFD,
            _xlfn.XMATCH($F$1,'CENEPRED DISTRITAL'!$A:$A,0),
            _xlfn.XMATCH(A1647,'CENEPRED DISTRITAL'!$B$1:$XFD$1,0)
        )&lt;&gt;"",        "CON COBERTURA CENEPRED",        "SIN COBERTURA CENEPRED"    ),    "SIN COBERTURA CENEPRED")</f>
        <v>SIN COBERTURA CENEPRED</v>
      </c>
      <c r="G1647" t="str" cm="1">
        <f t="array" ref="G1647">IFERROR(
    IF(
        INDEX(
            'CENEPRED DISTRITAL'!$B:$XFD,
            _xlfn.XMATCH($G$1,'CENEPRED DISTRITAL'!$A:$A,0),
            _xlfn.XMATCH(A1647,'CENEPRED DISTRITAL'!$B$1:$XFD$1,0)
        )&lt;&gt;"",
        "CON COBERTURA CENEPRED",
        "SIN COBERTURA CENEPRED"
    ),
    "SIN COBERTURA CENEPRED"
)</f>
        <v>SIN COBERTURA CENEPRED</v>
      </c>
      <c r="H1647" t="str" cm="1">
        <f t="array" ref="H1647">IFERROR(
    IF(
        INDEX(
            'CENEPRED DISTRITAL'!$B:$XFD,
            _xlfn.XMATCH($H$1,'CENEPRED DISTRITAL'!$A:$A,0),
            _xlfn.XMATCH(A1647,'CENEPRED DISTRITAL'!$B$1:$XFD$1,0)
        )&lt;&gt;"",
        "CON COBERTURA CENEPRED",
        "SIN COBERTURA CENEPRED"
    ),
    "SIN COBERTURA CENEPRED"
)</f>
        <v>SIN COBERTURA CENEPRED</v>
      </c>
    </row>
    <row r="1648" spans="1:8" x14ac:dyDescent="0.35">
      <c r="A1648" s="359">
        <v>210203</v>
      </c>
      <c r="B1648" t="s">
        <v>37073</v>
      </c>
      <c r="C1648">
        <v>2102</v>
      </c>
      <c r="D1648">
        <v>21</v>
      </c>
      <c r="E1648" t="str">
        <f>_xlfn.XLOOKUP(D1648,'Ubigeo Departamental'!A:A,'Ubigeo Departamental'!B:B)</f>
        <v>Puno</v>
      </c>
      <c r="F1648" t="str" cm="1">
        <f t="array" ref="F1648">IFERROR(IF(INDEX('CENEPRED DISTRITAL'!$B:$XFD,
            _xlfn.XMATCH($F$1,'CENEPRED DISTRITAL'!$A:$A,0),
            _xlfn.XMATCH(A1648,'CENEPRED DISTRITAL'!$B$1:$XFD$1,0)
        )&lt;&gt;"",        "CON COBERTURA CENEPRED",        "SIN COBERTURA CENEPRED"    ),    "SIN COBERTURA CENEPRED")</f>
        <v>SIN COBERTURA CENEPRED</v>
      </c>
      <c r="G1648" t="str" cm="1">
        <f t="array" ref="G1648">IFERROR(
    IF(
        INDEX(
            'CENEPRED DISTRITAL'!$B:$XFD,
            _xlfn.XMATCH($G$1,'CENEPRED DISTRITAL'!$A:$A,0),
            _xlfn.XMATCH(A1648,'CENEPRED DISTRITAL'!$B$1:$XFD$1,0)
        )&lt;&gt;"",
        "CON COBERTURA CENEPRED",
        "SIN COBERTURA CENEPRED"
    ),
    "SIN COBERTURA CENEPRED"
)</f>
        <v>SIN COBERTURA CENEPRED</v>
      </c>
      <c r="H1648" t="str" cm="1">
        <f t="array" ref="H1648">IFERROR(
    IF(
        INDEX(
            'CENEPRED DISTRITAL'!$B:$XFD,
            _xlfn.XMATCH($H$1,'CENEPRED DISTRITAL'!$A:$A,0),
            _xlfn.XMATCH(A1648,'CENEPRED DISTRITAL'!$B$1:$XFD$1,0)
        )&lt;&gt;"",
        "CON COBERTURA CENEPRED",
        "SIN COBERTURA CENEPRED"
    ),
    "SIN COBERTURA CENEPRED"
)</f>
        <v>SIN COBERTURA CENEPRED</v>
      </c>
    </row>
    <row r="1649" spans="1:8" x14ac:dyDescent="0.35">
      <c r="A1649" s="359">
        <v>210204</v>
      </c>
      <c r="B1649" t="s">
        <v>34367</v>
      </c>
      <c r="C1649">
        <v>2102</v>
      </c>
      <c r="D1649">
        <v>21</v>
      </c>
      <c r="E1649" t="str">
        <f>_xlfn.XLOOKUP(D1649,'Ubigeo Departamental'!A:A,'Ubigeo Departamental'!B:B)</f>
        <v>Puno</v>
      </c>
      <c r="F1649" t="str" cm="1">
        <f t="array" ref="F1649">IFERROR(IF(INDEX('CENEPRED DISTRITAL'!$B:$XFD,
            _xlfn.XMATCH($F$1,'CENEPRED DISTRITAL'!$A:$A,0),
            _xlfn.XMATCH(A1649,'CENEPRED DISTRITAL'!$B$1:$XFD$1,0)
        )&lt;&gt;"",        "CON COBERTURA CENEPRED",        "SIN COBERTURA CENEPRED"    ),    "SIN COBERTURA CENEPRED")</f>
        <v>SIN COBERTURA CENEPRED</v>
      </c>
      <c r="G1649" t="str" cm="1">
        <f t="array" ref="G1649">IFERROR(
    IF(
        INDEX(
            'CENEPRED DISTRITAL'!$B:$XFD,
            _xlfn.XMATCH($G$1,'CENEPRED DISTRITAL'!$A:$A,0),
            _xlfn.XMATCH(A1649,'CENEPRED DISTRITAL'!$B$1:$XFD$1,0)
        )&lt;&gt;"",
        "CON COBERTURA CENEPRED",
        "SIN COBERTURA CENEPRED"
    ),
    "SIN COBERTURA CENEPRED"
)</f>
        <v>SIN COBERTURA CENEPRED</v>
      </c>
      <c r="H1649" t="str" cm="1">
        <f t="array" ref="H1649">IFERROR(
    IF(
        INDEX(
            'CENEPRED DISTRITAL'!$B:$XFD,
            _xlfn.XMATCH($H$1,'CENEPRED DISTRITAL'!$A:$A,0),
            _xlfn.XMATCH(A1649,'CENEPRED DISTRITAL'!$B$1:$XFD$1,0)
        )&lt;&gt;"",
        "CON COBERTURA CENEPRED",
        "SIN COBERTURA CENEPRED"
    ),
    "SIN COBERTURA CENEPRED"
)</f>
        <v>SIN COBERTURA CENEPRED</v>
      </c>
    </row>
    <row r="1650" spans="1:8" x14ac:dyDescent="0.35">
      <c r="A1650" s="359">
        <v>210205</v>
      </c>
      <c r="B1650" t="s">
        <v>37074</v>
      </c>
      <c r="C1650">
        <v>2102</v>
      </c>
      <c r="D1650">
        <v>21</v>
      </c>
      <c r="E1650" t="str">
        <f>_xlfn.XLOOKUP(D1650,'Ubigeo Departamental'!A:A,'Ubigeo Departamental'!B:B)</f>
        <v>Puno</v>
      </c>
      <c r="F1650" t="str" cm="1">
        <f t="array" ref="F1650">IFERROR(IF(INDEX('CENEPRED DISTRITAL'!$B:$XFD,
            _xlfn.XMATCH($F$1,'CENEPRED DISTRITAL'!$A:$A,0),
            _xlfn.XMATCH(A1650,'CENEPRED DISTRITAL'!$B$1:$XFD$1,0)
        )&lt;&gt;"",        "CON COBERTURA CENEPRED",        "SIN COBERTURA CENEPRED"    ),    "SIN COBERTURA CENEPRED")</f>
        <v>SIN COBERTURA CENEPRED</v>
      </c>
      <c r="G1650" t="str" cm="1">
        <f t="array" ref="G1650">IFERROR(
    IF(
        INDEX(
            'CENEPRED DISTRITAL'!$B:$XFD,
            _xlfn.XMATCH($G$1,'CENEPRED DISTRITAL'!$A:$A,0),
            _xlfn.XMATCH(A1650,'CENEPRED DISTRITAL'!$B$1:$XFD$1,0)
        )&lt;&gt;"",
        "CON COBERTURA CENEPRED",
        "SIN COBERTURA CENEPRED"
    ),
    "SIN COBERTURA CENEPRED"
)</f>
        <v>SIN COBERTURA CENEPRED</v>
      </c>
      <c r="H1650" t="str" cm="1">
        <f t="array" ref="H1650">IFERROR(
    IF(
        INDEX(
            'CENEPRED DISTRITAL'!$B:$XFD,
            _xlfn.XMATCH($H$1,'CENEPRED DISTRITAL'!$A:$A,0),
            _xlfn.XMATCH(A1650,'CENEPRED DISTRITAL'!$B$1:$XFD$1,0)
        )&lt;&gt;"",
        "CON COBERTURA CENEPRED",
        "SIN COBERTURA CENEPRED"
    ),
    "SIN COBERTURA CENEPRED"
)</f>
        <v>SIN COBERTURA CENEPRED</v>
      </c>
    </row>
    <row r="1651" spans="1:8" x14ac:dyDescent="0.35">
      <c r="A1651" s="359">
        <v>210206</v>
      </c>
      <c r="B1651" t="s">
        <v>37075</v>
      </c>
      <c r="C1651">
        <v>2102</v>
      </c>
      <c r="D1651">
        <v>21</v>
      </c>
      <c r="E1651" t="str">
        <f>_xlfn.XLOOKUP(D1651,'Ubigeo Departamental'!A:A,'Ubigeo Departamental'!B:B)</f>
        <v>Puno</v>
      </c>
      <c r="F1651" t="str" cm="1">
        <f t="array" ref="F1651">IFERROR(IF(INDEX('CENEPRED DISTRITAL'!$B:$XFD,
            _xlfn.XMATCH($F$1,'CENEPRED DISTRITAL'!$A:$A,0),
            _xlfn.XMATCH(A1651,'CENEPRED DISTRITAL'!$B$1:$XFD$1,0)
        )&lt;&gt;"",        "CON COBERTURA CENEPRED",        "SIN COBERTURA CENEPRED"    ),    "SIN COBERTURA CENEPRED")</f>
        <v>SIN COBERTURA CENEPRED</v>
      </c>
      <c r="G1651" t="str" cm="1">
        <f t="array" ref="G1651">IFERROR(
    IF(
        INDEX(
            'CENEPRED DISTRITAL'!$B:$XFD,
            _xlfn.XMATCH($G$1,'CENEPRED DISTRITAL'!$A:$A,0),
            _xlfn.XMATCH(A1651,'CENEPRED DISTRITAL'!$B$1:$XFD$1,0)
        )&lt;&gt;"",
        "CON COBERTURA CENEPRED",
        "SIN COBERTURA CENEPRED"
    ),
    "SIN COBERTURA CENEPRED"
)</f>
        <v>SIN COBERTURA CENEPRED</v>
      </c>
      <c r="H1651" t="str" cm="1">
        <f t="array" ref="H1651">IFERROR(
    IF(
        INDEX(
            'CENEPRED DISTRITAL'!$B:$XFD,
            _xlfn.XMATCH($H$1,'CENEPRED DISTRITAL'!$A:$A,0),
            _xlfn.XMATCH(A1651,'CENEPRED DISTRITAL'!$B$1:$XFD$1,0)
        )&lt;&gt;"",
        "CON COBERTURA CENEPRED",
        "SIN COBERTURA CENEPRED"
    ),
    "SIN COBERTURA CENEPRED"
)</f>
        <v>SIN COBERTURA CENEPRED</v>
      </c>
    </row>
    <row r="1652" spans="1:8" x14ac:dyDescent="0.35">
      <c r="A1652" s="359">
        <v>210207</v>
      </c>
      <c r="B1652" t="s">
        <v>37076</v>
      </c>
      <c r="C1652">
        <v>2102</v>
      </c>
      <c r="D1652">
        <v>21</v>
      </c>
      <c r="E1652" t="str">
        <f>_xlfn.XLOOKUP(D1652,'Ubigeo Departamental'!A:A,'Ubigeo Departamental'!B:B)</f>
        <v>Puno</v>
      </c>
      <c r="F1652" t="str" cm="1">
        <f t="array" ref="F1652">IFERROR(IF(INDEX('CENEPRED DISTRITAL'!$B:$XFD,
            _xlfn.XMATCH($F$1,'CENEPRED DISTRITAL'!$A:$A,0),
            _xlfn.XMATCH(A1652,'CENEPRED DISTRITAL'!$B$1:$XFD$1,0)
        )&lt;&gt;"",        "CON COBERTURA CENEPRED",        "SIN COBERTURA CENEPRED"    ),    "SIN COBERTURA CENEPRED")</f>
        <v>SIN COBERTURA CENEPRED</v>
      </c>
      <c r="G1652" t="str" cm="1">
        <f t="array" ref="G1652">IFERROR(
    IF(
        INDEX(
            'CENEPRED DISTRITAL'!$B:$XFD,
            _xlfn.XMATCH($G$1,'CENEPRED DISTRITAL'!$A:$A,0),
            _xlfn.XMATCH(A1652,'CENEPRED DISTRITAL'!$B$1:$XFD$1,0)
        )&lt;&gt;"",
        "CON COBERTURA CENEPRED",
        "SIN COBERTURA CENEPRED"
    ),
    "SIN COBERTURA CENEPRED"
)</f>
        <v>SIN COBERTURA CENEPRED</v>
      </c>
      <c r="H1652" t="str" cm="1">
        <f t="array" ref="H1652">IFERROR(
    IF(
        INDEX(
            'CENEPRED DISTRITAL'!$B:$XFD,
            _xlfn.XMATCH($H$1,'CENEPRED DISTRITAL'!$A:$A,0),
            _xlfn.XMATCH(A1652,'CENEPRED DISTRITAL'!$B$1:$XFD$1,0)
        )&lt;&gt;"",
        "CON COBERTURA CENEPRED",
        "SIN COBERTURA CENEPRED"
    ),
    "SIN COBERTURA CENEPRED"
)</f>
        <v>SIN COBERTURA CENEPRED</v>
      </c>
    </row>
    <row r="1653" spans="1:8" x14ac:dyDescent="0.35">
      <c r="A1653" s="359">
        <v>210208</v>
      </c>
      <c r="B1653" t="s">
        <v>34289</v>
      </c>
      <c r="C1653">
        <v>2102</v>
      </c>
      <c r="D1653">
        <v>21</v>
      </c>
      <c r="E1653" t="str">
        <f>_xlfn.XLOOKUP(D1653,'Ubigeo Departamental'!A:A,'Ubigeo Departamental'!B:B)</f>
        <v>Puno</v>
      </c>
      <c r="F1653" t="str" cm="1">
        <f t="array" ref="F1653">IFERROR(IF(INDEX('CENEPRED DISTRITAL'!$B:$XFD,
            _xlfn.XMATCH($F$1,'CENEPRED DISTRITAL'!$A:$A,0),
            _xlfn.XMATCH(A1653,'CENEPRED DISTRITAL'!$B$1:$XFD$1,0)
        )&lt;&gt;"",        "CON COBERTURA CENEPRED",        "SIN COBERTURA CENEPRED"    ),    "SIN COBERTURA CENEPRED")</f>
        <v>SIN COBERTURA CENEPRED</v>
      </c>
      <c r="G1653" t="str" cm="1">
        <f t="array" ref="G1653">IFERROR(
    IF(
        INDEX(
            'CENEPRED DISTRITAL'!$B:$XFD,
            _xlfn.XMATCH($G$1,'CENEPRED DISTRITAL'!$A:$A,0),
            _xlfn.XMATCH(A1653,'CENEPRED DISTRITAL'!$B$1:$XFD$1,0)
        )&lt;&gt;"",
        "CON COBERTURA CENEPRED",
        "SIN COBERTURA CENEPRED"
    ),
    "SIN COBERTURA CENEPRED"
)</f>
        <v>SIN COBERTURA CENEPRED</v>
      </c>
      <c r="H1653" t="str" cm="1">
        <f t="array" ref="H1653">IFERROR(
    IF(
        INDEX(
            'CENEPRED DISTRITAL'!$B:$XFD,
            _xlfn.XMATCH($H$1,'CENEPRED DISTRITAL'!$A:$A,0),
            _xlfn.XMATCH(A1653,'CENEPRED DISTRITAL'!$B$1:$XFD$1,0)
        )&lt;&gt;"",
        "CON COBERTURA CENEPRED",
        "SIN COBERTURA CENEPRED"
    ),
    "SIN COBERTURA CENEPRED"
)</f>
        <v>SIN COBERTURA CENEPRED</v>
      </c>
    </row>
    <row r="1654" spans="1:8" x14ac:dyDescent="0.35">
      <c r="A1654" s="359">
        <v>210209</v>
      </c>
      <c r="B1654" t="s">
        <v>34290</v>
      </c>
      <c r="C1654">
        <v>2102</v>
      </c>
      <c r="D1654">
        <v>21</v>
      </c>
      <c r="E1654" t="str">
        <f>_xlfn.XLOOKUP(D1654,'Ubigeo Departamental'!A:A,'Ubigeo Departamental'!B:B)</f>
        <v>Puno</v>
      </c>
      <c r="F1654" t="str" cm="1">
        <f t="array" ref="F1654">IFERROR(IF(INDEX('CENEPRED DISTRITAL'!$B:$XFD,
            _xlfn.XMATCH($F$1,'CENEPRED DISTRITAL'!$A:$A,0),
            _xlfn.XMATCH(A1654,'CENEPRED DISTRITAL'!$B$1:$XFD$1,0)
        )&lt;&gt;"",        "CON COBERTURA CENEPRED",        "SIN COBERTURA CENEPRED"    ),    "SIN COBERTURA CENEPRED")</f>
        <v>SIN COBERTURA CENEPRED</v>
      </c>
      <c r="G1654" t="str" cm="1">
        <f t="array" ref="G1654">IFERROR(
    IF(
        INDEX(
            'CENEPRED DISTRITAL'!$B:$XFD,
            _xlfn.XMATCH($G$1,'CENEPRED DISTRITAL'!$A:$A,0),
            _xlfn.XMATCH(A1654,'CENEPRED DISTRITAL'!$B$1:$XFD$1,0)
        )&lt;&gt;"",
        "CON COBERTURA CENEPRED",
        "SIN COBERTURA CENEPRED"
    ),
    "SIN COBERTURA CENEPRED"
)</f>
        <v>SIN COBERTURA CENEPRED</v>
      </c>
      <c r="H1654" t="str" cm="1">
        <f t="array" ref="H1654">IFERROR(
    IF(
        INDEX(
            'CENEPRED DISTRITAL'!$B:$XFD,
            _xlfn.XMATCH($H$1,'CENEPRED DISTRITAL'!$A:$A,0),
            _xlfn.XMATCH(A1654,'CENEPRED DISTRITAL'!$B$1:$XFD$1,0)
        )&lt;&gt;"",
        "CON COBERTURA CENEPRED",
        "SIN COBERTURA CENEPRED"
    ),
    "SIN COBERTURA CENEPRED"
)</f>
        <v>SIN COBERTURA CENEPRED</v>
      </c>
    </row>
    <row r="1655" spans="1:8" x14ac:dyDescent="0.35">
      <c r="A1655" s="359">
        <v>210210</v>
      </c>
      <c r="B1655" t="s">
        <v>34780</v>
      </c>
      <c r="C1655">
        <v>2102</v>
      </c>
      <c r="D1655">
        <v>21</v>
      </c>
      <c r="E1655" t="str">
        <f>_xlfn.XLOOKUP(D1655,'Ubigeo Departamental'!A:A,'Ubigeo Departamental'!B:B)</f>
        <v>Puno</v>
      </c>
      <c r="F1655" t="str" cm="1">
        <f t="array" ref="F1655">IFERROR(IF(INDEX('CENEPRED DISTRITAL'!$B:$XFD,
            _xlfn.XMATCH($F$1,'CENEPRED DISTRITAL'!$A:$A,0),
            _xlfn.XMATCH(A1655,'CENEPRED DISTRITAL'!$B$1:$XFD$1,0)
        )&lt;&gt;"",        "CON COBERTURA CENEPRED",        "SIN COBERTURA CENEPRED"    ),    "SIN COBERTURA CENEPRED")</f>
        <v>SIN COBERTURA CENEPRED</v>
      </c>
      <c r="G1655" t="str" cm="1">
        <f t="array" ref="G1655">IFERROR(
    IF(
        INDEX(
            'CENEPRED DISTRITAL'!$B:$XFD,
            _xlfn.XMATCH($G$1,'CENEPRED DISTRITAL'!$A:$A,0),
            _xlfn.XMATCH(A1655,'CENEPRED DISTRITAL'!$B$1:$XFD$1,0)
        )&lt;&gt;"",
        "CON COBERTURA CENEPRED",
        "SIN COBERTURA CENEPRED"
    ),
    "SIN COBERTURA CENEPRED"
)</f>
        <v>SIN COBERTURA CENEPRED</v>
      </c>
      <c r="H1655" t="str" cm="1">
        <f t="array" ref="H1655">IFERROR(
    IF(
        INDEX(
            'CENEPRED DISTRITAL'!$B:$XFD,
            _xlfn.XMATCH($H$1,'CENEPRED DISTRITAL'!$A:$A,0),
            _xlfn.XMATCH(A1655,'CENEPRED DISTRITAL'!$B$1:$XFD$1,0)
        )&lt;&gt;"",
        "CON COBERTURA CENEPRED",
        "SIN COBERTURA CENEPRED"
    ),
    "SIN COBERTURA CENEPRED"
)</f>
        <v>SIN COBERTURA CENEPRED</v>
      </c>
    </row>
    <row r="1656" spans="1:8" x14ac:dyDescent="0.35">
      <c r="A1656" s="359">
        <v>210211</v>
      </c>
      <c r="B1656" t="s">
        <v>34781</v>
      </c>
      <c r="C1656">
        <v>2102</v>
      </c>
      <c r="D1656">
        <v>21</v>
      </c>
      <c r="E1656" t="str">
        <f>_xlfn.XLOOKUP(D1656,'Ubigeo Departamental'!A:A,'Ubigeo Departamental'!B:B)</f>
        <v>Puno</v>
      </c>
      <c r="F1656" t="str" cm="1">
        <f t="array" ref="F1656">IFERROR(IF(INDEX('CENEPRED DISTRITAL'!$B:$XFD,
            _xlfn.XMATCH($F$1,'CENEPRED DISTRITAL'!$A:$A,0),
            _xlfn.XMATCH(A1656,'CENEPRED DISTRITAL'!$B$1:$XFD$1,0)
        )&lt;&gt;"",        "CON COBERTURA CENEPRED",        "SIN COBERTURA CENEPRED"    ),    "SIN COBERTURA CENEPRED")</f>
        <v>SIN COBERTURA CENEPRED</v>
      </c>
      <c r="G1656" t="str" cm="1">
        <f t="array" ref="G1656">IFERROR(
    IF(
        INDEX(
            'CENEPRED DISTRITAL'!$B:$XFD,
            _xlfn.XMATCH($G$1,'CENEPRED DISTRITAL'!$A:$A,0),
            _xlfn.XMATCH(A1656,'CENEPRED DISTRITAL'!$B$1:$XFD$1,0)
        )&lt;&gt;"",
        "CON COBERTURA CENEPRED",
        "SIN COBERTURA CENEPRED"
    ),
    "SIN COBERTURA CENEPRED"
)</f>
        <v>SIN COBERTURA CENEPRED</v>
      </c>
      <c r="H1656" t="str" cm="1">
        <f t="array" ref="H1656">IFERROR(
    IF(
        INDEX(
            'CENEPRED DISTRITAL'!$B:$XFD,
            _xlfn.XMATCH($H$1,'CENEPRED DISTRITAL'!$A:$A,0),
            _xlfn.XMATCH(A1656,'CENEPRED DISTRITAL'!$B$1:$XFD$1,0)
        )&lt;&gt;"",
        "CON COBERTURA CENEPRED",
        "SIN COBERTURA CENEPRED"
    ),
    "SIN COBERTURA CENEPRED"
)</f>
        <v>SIN COBERTURA CENEPRED</v>
      </c>
    </row>
    <row r="1657" spans="1:8" x14ac:dyDescent="0.35">
      <c r="A1657" s="359">
        <v>210212</v>
      </c>
      <c r="B1657" t="s">
        <v>36991</v>
      </c>
      <c r="C1657">
        <v>2102</v>
      </c>
      <c r="D1657">
        <v>21</v>
      </c>
      <c r="E1657" t="str">
        <f>_xlfn.XLOOKUP(D1657,'Ubigeo Departamental'!A:A,'Ubigeo Departamental'!B:B)</f>
        <v>Puno</v>
      </c>
      <c r="F1657" t="str" cm="1">
        <f t="array" ref="F1657">IFERROR(IF(INDEX('CENEPRED DISTRITAL'!$B:$XFD,
            _xlfn.XMATCH($F$1,'CENEPRED DISTRITAL'!$A:$A,0),
            _xlfn.XMATCH(A1657,'CENEPRED DISTRITAL'!$B$1:$XFD$1,0)
        )&lt;&gt;"",        "CON COBERTURA CENEPRED",        "SIN COBERTURA CENEPRED"    ),    "SIN COBERTURA CENEPRED")</f>
        <v>SIN COBERTURA CENEPRED</v>
      </c>
      <c r="G1657" t="str" cm="1">
        <f t="array" ref="G1657">IFERROR(
    IF(
        INDEX(
            'CENEPRED DISTRITAL'!$B:$XFD,
            _xlfn.XMATCH($G$1,'CENEPRED DISTRITAL'!$A:$A,0),
            _xlfn.XMATCH(A1657,'CENEPRED DISTRITAL'!$B$1:$XFD$1,0)
        )&lt;&gt;"",
        "CON COBERTURA CENEPRED",
        "SIN COBERTURA CENEPRED"
    ),
    "SIN COBERTURA CENEPRED"
)</f>
        <v>SIN COBERTURA CENEPRED</v>
      </c>
      <c r="H1657" t="str" cm="1">
        <f t="array" ref="H1657">IFERROR(
    IF(
        INDEX(
            'CENEPRED DISTRITAL'!$B:$XFD,
            _xlfn.XMATCH($H$1,'CENEPRED DISTRITAL'!$A:$A,0),
            _xlfn.XMATCH(A1657,'CENEPRED DISTRITAL'!$B$1:$XFD$1,0)
        )&lt;&gt;"",
        "CON COBERTURA CENEPRED",
        "SIN COBERTURA CENEPRED"
    ),
    "SIN COBERTURA CENEPRED"
)</f>
        <v>SIN COBERTURA CENEPRED</v>
      </c>
    </row>
    <row r="1658" spans="1:8" x14ac:dyDescent="0.35">
      <c r="A1658" s="359">
        <v>210213</v>
      </c>
      <c r="B1658" t="s">
        <v>37077</v>
      </c>
      <c r="C1658">
        <v>2102</v>
      </c>
      <c r="D1658">
        <v>21</v>
      </c>
      <c r="E1658" t="str">
        <f>_xlfn.XLOOKUP(D1658,'Ubigeo Departamental'!A:A,'Ubigeo Departamental'!B:B)</f>
        <v>Puno</v>
      </c>
      <c r="F1658" t="str" cm="1">
        <f t="array" ref="F1658">IFERROR(IF(INDEX('CENEPRED DISTRITAL'!$B:$XFD,
            _xlfn.XMATCH($F$1,'CENEPRED DISTRITAL'!$A:$A,0),
            _xlfn.XMATCH(A1658,'CENEPRED DISTRITAL'!$B$1:$XFD$1,0)
        )&lt;&gt;"",        "CON COBERTURA CENEPRED",        "SIN COBERTURA CENEPRED"    ),    "SIN COBERTURA CENEPRED")</f>
        <v>SIN COBERTURA CENEPRED</v>
      </c>
      <c r="G1658" t="str" cm="1">
        <f t="array" ref="G1658">IFERROR(
    IF(
        INDEX(
            'CENEPRED DISTRITAL'!$B:$XFD,
            _xlfn.XMATCH($G$1,'CENEPRED DISTRITAL'!$A:$A,0),
            _xlfn.XMATCH(A1658,'CENEPRED DISTRITAL'!$B$1:$XFD$1,0)
        )&lt;&gt;"",
        "CON COBERTURA CENEPRED",
        "SIN COBERTURA CENEPRED"
    ),
    "SIN COBERTURA CENEPRED"
)</f>
        <v>SIN COBERTURA CENEPRED</v>
      </c>
      <c r="H1658" t="str" cm="1">
        <f t="array" ref="H1658">IFERROR(
    IF(
        INDEX(
            'CENEPRED DISTRITAL'!$B:$XFD,
            _xlfn.XMATCH($H$1,'CENEPRED DISTRITAL'!$A:$A,0),
            _xlfn.XMATCH(A1658,'CENEPRED DISTRITAL'!$B$1:$XFD$1,0)
        )&lt;&gt;"",
        "CON COBERTURA CENEPRED",
        "SIN COBERTURA CENEPRED"
    ),
    "SIN COBERTURA CENEPRED"
)</f>
        <v>SIN COBERTURA CENEPRED</v>
      </c>
    </row>
    <row r="1659" spans="1:8" x14ac:dyDescent="0.35">
      <c r="A1659" s="359">
        <v>210214</v>
      </c>
      <c r="B1659" t="s">
        <v>37078</v>
      </c>
      <c r="C1659">
        <v>2102</v>
      </c>
      <c r="D1659">
        <v>21</v>
      </c>
      <c r="E1659" t="str">
        <f>_xlfn.XLOOKUP(D1659,'Ubigeo Departamental'!A:A,'Ubigeo Departamental'!B:B)</f>
        <v>Puno</v>
      </c>
      <c r="F1659" t="str" cm="1">
        <f t="array" ref="F1659">IFERROR(IF(INDEX('CENEPRED DISTRITAL'!$B:$XFD,
            _xlfn.XMATCH($F$1,'CENEPRED DISTRITAL'!$A:$A,0),
            _xlfn.XMATCH(A1659,'CENEPRED DISTRITAL'!$B$1:$XFD$1,0)
        )&lt;&gt;"",        "CON COBERTURA CENEPRED",        "SIN COBERTURA CENEPRED"    ),    "SIN COBERTURA CENEPRED")</f>
        <v>SIN COBERTURA CENEPRED</v>
      </c>
      <c r="G1659" t="str" cm="1">
        <f t="array" ref="G1659">IFERROR(
    IF(
        INDEX(
            'CENEPRED DISTRITAL'!$B:$XFD,
            _xlfn.XMATCH($G$1,'CENEPRED DISTRITAL'!$A:$A,0),
            _xlfn.XMATCH(A1659,'CENEPRED DISTRITAL'!$B$1:$XFD$1,0)
        )&lt;&gt;"",
        "CON COBERTURA CENEPRED",
        "SIN COBERTURA CENEPRED"
    ),
    "SIN COBERTURA CENEPRED"
)</f>
        <v>SIN COBERTURA CENEPRED</v>
      </c>
      <c r="H1659" t="str" cm="1">
        <f t="array" ref="H1659">IFERROR(
    IF(
        INDEX(
            'CENEPRED DISTRITAL'!$B:$XFD,
            _xlfn.XMATCH($H$1,'CENEPRED DISTRITAL'!$A:$A,0),
            _xlfn.XMATCH(A1659,'CENEPRED DISTRITAL'!$B$1:$XFD$1,0)
        )&lt;&gt;"",
        "CON COBERTURA CENEPRED",
        "SIN COBERTURA CENEPRED"
    ),
    "SIN COBERTURA CENEPRED"
)</f>
        <v>SIN COBERTURA CENEPRED</v>
      </c>
    </row>
    <row r="1660" spans="1:8" x14ac:dyDescent="0.35">
      <c r="A1660" s="359">
        <v>210215</v>
      </c>
      <c r="B1660" t="s">
        <v>37079</v>
      </c>
      <c r="C1660">
        <v>2102</v>
      </c>
      <c r="D1660">
        <v>21</v>
      </c>
      <c r="E1660" t="str">
        <f>_xlfn.XLOOKUP(D1660,'Ubigeo Departamental'!A:A,'Ubigeo Departamental'!B:B)</f>
        <v>Puno</v>
      </c>
      <c r="F1660" t="str" cm="1">
        <f t="array" ref="F1660">IFERROR(IF(INDEX('CENEPRED DISTRITAL'!$B:$XFD,
            _xlfn.XMATCH($F$1,'CENEPRED DISTRITAL'!$A:$A,0),
            _xlfn.XMATCH(A1660,'CENEPRED DISTRITAL'!$B$1:$XFD$1,0)
        )&lt;&gt;"",        "CON COBERTURA CENEPRED",        "SIN COBERTURA CENEPRED"    ),    "SIN COBERTURA CENEPRED")</f>
        <v>SIN COBERTURA CENEPRED</v>
      </c>
      <c r="G1660" t="str" cm="1">
        <f t="array" ref="G1660">IFERROR(
    IF(
        INDEX(
            'CENEPRED DISTRITAL'!$B:$XFD,
            _xlfn.XMATCH($G$1,'CENEPRED DISTRITAL'!$A:$A,0),
            _xlfn.XMATCH(A1660,'CENEPRED DISTRITAL'!$B$1:$XFD$1,0)
        )&lt;&gt;"",
        "CON COBERTURA CENEPRED",
        "SIN COBERTURA CENEPRED"
    ),
    "SIN COBERTURA CENEPRED"
)</f>
        <v>SIN COBERTURA CENEPRED</v>
      </c>
      <c r="H1660" t="str" cm="1">
        <f t="array" ref="H1660">IFERROR(
    IF(
        INDEX(
            'CENEPRED DISTRITAL'!$B:$XFD,
            _xlfn.XMATCH($H$1,'CENEPRED DISTRITAL'!$A:$A,0),
            _xlfn.XMATCH(A1660,'CENEPRED DISTRITAL'!$B$1:$XFD$1,0)
        )&lt;&gt;"",
        "CON COBERTURA CENEPRED",
        "SIN COBERTURA CENEPRED"
    ),
    "SIN COBERTURA CENEPRED"
)</f>
        <v>SIN COBERTURA CENEPRED</v>
      </c>
    </row>
    <row r="1661" spans="1:8" x14ac:dyDescent="0.35">
      <c r="A1661" s="359">
        <v>210301</v>
      </c>
      <c r="B1661" t="s">
        <v>31828</v>
      </c>
      <c r="C1661">
        <v>2103</v>
      </c>
      <c r="D1661">
        <v>21</v>
      </c>
      <c r="E1661" t="str">
        <f>_xlfn.XLOOKUP(D1661,'Ubigeo Departamental'!A:A,'Ubigeo Departamental'!B:B)</f>
        <v>Puno</v>
      </c>
      <c r="F1661" t="str" cm="1">
        <f t="array" ref="F1661">IFERROR(IF(INDEX('CENEPRED DISTRITAL'!$B:$XFD,
            _xlfn.XMATCH($F$1,'CENEPRED DISTRITAL'!$A:$A,0),
            _xlfn.XMATCH(A1661,'CENEPRED DISTRITAL'!$B$1:$XFD$1,0)
        )&lt;&gt;"",        "CON COBERTURA CENEPRED",        "SIN COBERTURA CENEPRED"    ),    "SIN COBERTURA CENEPRED")</f>
        <v>CON COBERTURA CENEPRED</v>
      </c>
      <c r="G1661" t="str" cm="1">
        <f t="array" ref="G1661">IFERROR(
    IF(
        INDEX(
            'CENEPRED DISTRITAL'!$B:$XFD,
            _xlfn.XMATCH($G$1,'CENEPRED DISTRITAL'!$A:$A,0),
            _xlfn.XMATCH(A1661,'CENEPRED DISTRITAL'!$B$1:$XFD$1,0)
        )&lt;&gt;"",
        "CON COBERTURA CENEPRED",
        "SIN COBERTURA CENEPRED"
    ),
    "SIN COBERTURA CENEPRED"
)</f>
        <v>CON COBERTURA CENEPRED</v>
      </c>
      <c r="H1661" t="str" cm="1">
        <f t="array" ref="H1661">IFERROR(
    IF(
        INDEX(
            'CENEPRED DISTRITAL'!$B:$XFD,
            _xlfn.XMATCH($H$1,'CENEPRED DISTRITAL'!$A:$A,0),
            _xlfn.XMATCH(A1661,'CENEPRED DISTRITAL'!$B$1:$XFD$1,0)
        )&lt;&gt;"",
        "CON COBERTURA CENEPRED",
        "SIN COBERTURA CENEPRED"
    ),
    "SIN COBERTURA CENEPRED"
)</f>
        <v>CON COBERTURA CENEPRED</v>
      </c>
    </row>
    <row r="1662" spans="1:8" x14ac:dyDescent="0.35">
      <c r="A1662" s="359">
        <v>210302</v>
      </c>
      <c r="B1662" t="s">
        <v>34932</v>
      </c>
      <c r="C1662">
        <v>2103</v>
      </c>
      <c r="D1662">
        <v>21</v>
      </c>
      <c r="E1662" t="str">
        <f>_xlfn.XLOOKUP(D1662,'Ubigeo Departamental'!A:A,'Ubigeo Departamental'!B:B)</f>
        <v>Puno</v>
      </c>
      <c r="F1662" t="str" cm="1">
        <f t="array" ref="F1662">IFERROR(IF(INDEX('CENEPRED DISTRITAL'!$B:$XFD,
            _xlfn.XMATCH($F$1,'CENEPRED DISTRITAL'!$A:$A,0),
            _xlfn.XMATCH(A1662,'CENEPRED DISTRITAL'!$B$1:$XFD$1,0)
        )&lt;&gt;"",        "CON COBERTURA CENEPRED",        "SIN COBERTURA CENEPRED"    ),    "SIN COBERTURA CENEPRED")</f>
        <v>SIN COBERTURA CENEPRED</v>
      </c>
      <c r="G1662" t="str" cm="1">
        <f t="array" ref="G1662">IFERROR(
    IF(
        INDEX(
            'CENEPRED DISTRITAL'!$B:$XFD,
            _xlfn.XMATCH($G$1,'CENEPRED DISTRITAL'!$A:$A,0),
            _xlfn.XMATCH(A1662,'CENEPRED DISTRITAL'!$B$1:$XFD$1,0)
        )&lt;&gt;"",
        "CON COBERTURA CENEPRED",
        "SIN COBERTURA CENEPRED"
    ),
    "SIN COBERTURA CENEPRED"
)</f>
        <v>SIN COBERTURA CENEPRED</v>
      </c>
      <c r="H1662" t="str" cm="1">
        <f t="array" ref="H1662">IFERROR(
    IF(
        INDEX(
            'CENEPRED DISTRITAL'!$B:$XFD,
            _xlfn.XMATCH($H$1,'CENEPRED DISTRITAL'!$A:$A,0),
            _xlfn.XMATCH(A1662,'CENEPRED DISTRITAL'!$B$1:$XFD$1,0)
        )&lt;&gt;"",
        "CON COBERTURA CENEPRED",
        "SIN COBERTURA CENEPRED"
    ),
    "SIN COBERTURA CENEPRED"
)</f>
        <v>SIN COBERTURA CENEPRED</v>
      </c>
    </row>
    <row r="1663" spans="1:8" x14ac:dyDescent="0.35">
      <c r="A1663" s="359">
        <v>210303</v>
      </c>
      <c r="B1663" t="s">
        <v>34204</v>
      </c>
      <c r="C1663">
        <v>2103</v>
      </c>
      <c r="D1663">
        <v>21</v>
      </c>
      <c r="E1663" t="str">
        <f>_xlfn.XLOOKUP(D1663,'Ubigeo Departamental'!A:A,'Ubigeo Departamental'!B:B)</f>
        <v>Puno</v>
      </c>
      <c r="F1663" t="str" cm="1">
        <f t="array" ref="F1663">IFERROR(IF(INDEX('CENEPRED DISTRITAL'!$B:$XFD,
            _xlfn.XMATCH($F$1,'CENEPRED DISTRITAL'!$A:$A,0),
            _xlfn.XMATCH(A1663,'CENEPRED DISTRITAL'!$B$1:$XFD$1,0)
        )&lt;&gt;"",        "CON COBERTURA CENEPRED",        "SIN COBERTURA CENEPRED"    ),    "SIN COBERTURA CENEPRED")</f>
        <v>SIN COBERTURA CENEPRED</v>
      </c>
      <c r="G1663" t="str" cm="1">
        <f t="array" ref="G1663">IFERROR(
    IF(
        INDEX(
            'CENEPRED DISTRITAL'!$B:$XFD,
            _xlfn.XMATCH($G$1,'CENEPRED DISTRITAL'!$A:$A,0),
            _xlfn.XMATCH(A1663,'CENEPRED DISTRITAL'!$B$1:$XFD$1,0)
        )&lt;&gt;"",
        "CON COBERTURA CENEPRED",
        "SIN COBERTURA CENEPRED"
    ),
    "SIN COBERTURA CENEPRED"
)</f>
        <v>SIN COBERTURA CENEPRED</v>
      </c>
      <c r="H1663" t="str" cm="1">
        <f t="array" ref="H1663">IFERROR(
    IF(
        INDEX(
            'CENEPRED DISTRITAL'!$B:$XFD,
            _xlfn.XMATCH($H$1,'CENEPRED DISTRITAL'!$A:$A,0),
            _xlfn.XMATCH(A1663,'CENEPRED DISTRITAL'!$B$1:$XFD$1,0)
        )&lt;&gt;"",
        "CON COBERTURA CENEPRED",
        "SIN COBERTURA CENEPRED"
    ),
    "SIN COBERTURA CENEPRED"
)</f>
        <v>SIN COBERTURA CENEPRED</v>
      </c>
    </row>
    <row r="1664" spans="1:8" x14ac:dyDescent="0.35">
      <c r="A1664" s="359">
        <v>210304</v>
      </c>
      <c r="B1664" t="s">
        <v>34320</v>
      </c>
      <c r="C1664">
        <v>2103</v>
      </c>
      <c r="D1664">
        <v>21</v>
      </c>
      <c r="E1664" t="str">
        <f>_xlfn.XLOOKUP(D1664,'Ubigeo Departamental'!A:A,'Ubigeo Departamental'!B:B)</f>
        <v>Puno</v>
      </c>
      <c r="F1664" t="str" cm="1">
        <f t="array" ref="F1664">IFERROR(IF(INDEX('CENEPRED DISTRITAL'!$B:$XFD,
            _xlfn.XMATCH($F$1,'CENEPRED DISTRITAL'!$A:$A,0),
            _xlfn.XMATCH(A1664,'CENEPRED DISTRITAL'!$B$1:$XFD$1,0)
        )&lt;&gt;"",        "CON COBERTURA CENEPRED",        "SIN COBERTURA CENEPRED"    ),    "SIN COBERTURA CENEPRED")</f>
        <v>SIN COBERTURA CENEPRED</v>
      </c>
      <c r="G1664" t="str" cm="1">
        <f t="array" ref="G1664">IFERROR(
    IF(
        INDEX(
            'CENEPRED DISTRITAL'!$B:$XFD,
            _xlfn.XMATCH($G$1,'CENEPRED DISTRITAL'!$A:$A,0),
            _xlfn.XMATCH(A1664,'CENEPRED DISTRITAL'!$B$1:$XFD$1,0)
        )&lt;&gt;"",
        "CON COBERTURA CENEPRED",
        "SIN COBERTURA CENEPRED"
    ),
    "SIN COBERTURA CENEPRED"
)</f>
        <v>SIN COBERTURA CENEPRED</v>
      </c>
      <c r="H1664" t="str" cm="1">
        <f t="array" ref="H1664">IFERROR(
    IF(
        INDEX(
            'CENEPRED DISTRITAL'!$B:$XFD,
            _xlfn.XMATCH($H$1,'CENEPRED DISTRITAL'!$A:$A,0),
            _xlfn.XMATCH(A1664,'CENEPRED DISTRITAL'!$B$1:$XFD$1,0)
        )&lt;&gt;"",
        "CON COBERTURA CENEPRED",
        "SIN COBERTURA CENEPRED"
    ),
    "SIN COBERTURA CENEPRED"
)</f>
        <v>SIN COBERTURA CENEPRED</v>
      </c>
    </row>
    <row r="1665" spans="1:8" x14ac:dyDescent="0.35">
      <c r="A1665" s="359">
        <v>210305</v>
      </c>
      <c r="B1665" t="s">
        <v>34782</v>
      </c>
      <c r="C1665">
        <v>2103</v>
      </c>
      <c r="D1665">
        <v>21</v>
      </c>
      <c r="E1665" t="str">
        <f>_xlfn.XLOOKUP(D1665,'Ubigeo Departamental'!A:A,'Ubigeo Departamental'!B:B)</f>
        <v>Puno</v>
      </c>
      <c r="F1665" t="str" cm="1">
        <f t="array" ref="F1665">IFERROR(IF(INDEX('CENEPRED DISTRITAL'!$B:$XFD,
            _xlfn.XMATCH($F$1,'CENEPRED DISTRITAL'!$A:$A,0),
            _xlfn.XMATCH(A1665,'CENEPRED DISTRITAL'!$B$1:$XFD$1,0)
        )&lt;&gt;"",        "CON COBERTURA CENEPRED",        "SIN COBERTURA CENEPRED"    ),    "SIN COBERTURA CENEPRED")</f>
        <v>SIN COBERTURA CENEPRED</v>
      </c>
      <c r="G1665" t="str" cm="1">
        <f t="array" ref="G1665">IFERROR(
    IF(
        INDEX(
            'CENEPRED DISTRITAL'!$B:$XFD,
            _xlfn.XMATCH($G$1,'CENEPRED DISTRITAL'!$A:$A,0),
            _xlfn.XMATCH(A1665,'CENEPRED DISTRITAL'!$B$1:$XFD$1,0)
        )&lt;&gt;"",
        "CON COBERTURA CENEPRED",
        "SIN COBERTURA CENEPRED"
    ),
    "SIN COBERTURA CENEPRED"
)</f>
        <v>SIN COBERTURA CENEPRED</v>
      </c>
      <c r="H1665" t="str" cm="1">
        <f t="array" ref="H1665">IFERROR(
    IF(
        INDEX(
            'CENEPRED DISTRITAL'!$B:$XFD,
            _xlfn.XMATCH($H$1,'CENEPRED DISTRITAL'!$A:$A,0),
            _xlfn.XMATCH(A1665,'CENEPRED DISTRITAL'!$B$1:$XFD$1,0)
        )&lt;&gt;"",
        "CON COBERTURA CENEPRED",
        "SIN COBERTURA CENEPRED"
    ),
    "SIN COBERTURA CENEPRED"
)</f>
        <v>SIN COBERTURA CENEPRED</v>
      </c>
    </row>
    <row r="1666" spans="1:8" x14ac:dyDescent="0.35">
      <c r="A1666" s="359">
        <v>210306</v>
      </c>
      <c r="B1666" t="s">
        <v>37080</v>
      </c>
      <c r="C1666">
        <v>2103</v>
      </c>
      <c r="D1666">
        <v>21</v>
      </c>
      <c r="E1666" t="str">
        <f>_xlfn.XLOOKUP(D1666,'Ubigeo Departamental'!A:A,'Ubigeo Departamental'!B:B)</f>
        <v>Puno</v>
      </c>
      <c r="F1666" t="str" cm="1">
        <f t="array" ref="F1666">IFERROR(IF(INDEX('CENEPRED DISTRITAL'!$B:$XFD,
            _xlfn.XMATCH($F$1,'CENEPRED DISTRITAL'!$A:$A,0),
            _xlfn.XMATCH(A1666,'CENEPRED DISTRITAL'!$B$1:$XFD$1,0)
        )&lt;&gt;"",        "CON COBERTURA CENEPRED",        "SIN COBERTURA CENEPRED"    ),    "SIN COBERTURA CENEPRED")</f>
        <v>SIN COBERTURA CENEPRED</v>
      </c>
      <c r="G1666" t="str" cm="1">
        <f t="array" ref="G1666">IFERROR(
    IF(
        INDEX(
            'CENEPRED DISTRITAL'!$B:$XFD,
            _xlfn.XMATCH($G$1,'CENEPRED DISTRITAL'!$A:$A,0),
            _xlfn.XMATCH(A1666,'CENEPRED DISTRITAL'!$B$1:$XFD$1,0)
        )&lt;&gt;"",
        "CON COBERTURA CENEPRED",
        "SIN COBERTURA CENEPRED"
    ),
    "SIN COBERTURA CENEPRED"
)</f>
        <v>SIN COBERTURA CENEPRED</v>
      </c>
      <c r="H1666" t="str" cm="1">
        <f t="array" ref="H1666">IFERROR(
    IF(
        INDEX(
            'CENEPRED DISTRITAL'!$B:$XFD,
            _xlfn.XMATCH($H$1,'CENEPRED DISTRITAL'!$A:$A,0),
            _xlfn.XMATCH(A1666,'CENEPRED DISTRITAL'!$B$1:$XFD$1,0)
        )&lt;&gt;"",
        "CON COBERTURA CENEPRED",
        "SIN COBERTURA CENEPRED"
    ),
    "SIN COBERTURA CENEPRED"
)</f>
        <v>SIN COBERTURA CENEPRED</v>
      </c>
    </row>
    <row r="1667" spans="1:8" x14ac:dyDescent="0.35">
      <c r="A1667" s="359">
        <v>210307</v>
      </c>
      <c r="B1667" t="s">
        <v>34368</v>
      </c>
      <c r="C1667">
        <v>2103</v>
      </c>
      <c r="D1667">
        <v>21</v>
      </c>
      <c r="E1667" t="str">
        <f>_xlfn.XLOOKUP(D1667,'Ubigeo Departamental'!A:A,'Ubigeo Departamental'!B:B)</f>
        <v>Puno</v>
      </c>
      <c r="F1667" t="str" cm="1">
        <f t="array" ref="F1667">IFERROR(IF(INDEX('CENEPRED DISTRITAL'!$B:$XFD,
            _xlfn.XMATCH($F$1,'CENEPRED DISTRITAL'!$A:$A,0),
            _xlfn.XMATCH(A1667,'CENEPRED DISTRITAL'!$B$1:$XFD$1,0)
        )&lt;&gt;"",        "CON COBERTURA CENEPRED",        "SIN COBERTURA CENEPRED"    ),    "SIN COBERTURA CENEPRED")</f>
        <v>SIN COBERTURA CENEPRED</v>
      </c>
      <c r="G1667" t="str" cm="1">
        <f t="array" ref="G1667">IFERROR(
    IF(
        INDEX(
            'CENEPRED DISTRITAL'!$B:$XFD,
            _xlfn.XMATCH($G$1,'CENEPRED DISTRITAL'!$A:$A,0),
            _xlfn.XMATCH(A1667,'CENEPRED DISTRITAL'!$B$1:$XFD$1,0)
        )&lt;&gt;"",
        "CON COBERTURA CENEPRED",
        "SIN COBERTURA CENEPRED"
    ),
    "SIN COBERTURA CENEPRED"
)</f>
        <v>SIN COBERTURA CENEPRED</v>
      </c>
      <c r="H1667" t="str" cm="1">
        <f t="array" ref="H1667">IFERROR(
    IF(
        INDEX(
            'CENEPRED DISTRITAL'!$B:$XFD,
            _xlfn.XMATCH($H$1,'CENEPRED DISTRITAL'!$A:$A,0),
            _xlfn.XMATCH(A1667,'CENEPRED DISTRITAL'!$B$1:$XFD$1,0)
        )&lt;&gt;"",
        "CON COBERTURA CENEPRED",
        "SIN COBERTURA CENEPRED"
    ),
    "SIN COBERTURA CENEPRED"
)</f>
        <v>SIN COBERTURA CENEPRED</v>
      </c>
    </row>
    <row r="1668" spans="1:8" x14ac:dyDescent="0.35">
      <c r="A1668" s="359">
        <v>210308</v>
      </c>
      <c r="B1668" t="s">
        <v>34783</v>
      </c>
      <c r="C1668">
        <v>2103</v>
      </c>
      <c r="D1668">
        <v>21</v>
      </c>
      <c r="E1668" t="str">
        <f>_xlfn.XLOOKUP(D1668,'Ubigeo Departamental'!A:A,'Ubigeo Departamental'!B:B)</f>
        <v>Puno</v>
      </c>
      <c r="F1668" t="str" cm="1">
        <f t="array" ref="F1668">IFERROR(IF(INDEX('CENEPRED DISTRITAL'!$B:$XFD,
            _xlfn.XMATCH($F$1,'CENEPRED DISTRITAL'!$A:$A,0),
            _xlfn.XMATCH(A1668,'CENEPRED DISTRITAL'!$B$1:$XFD$1,0)
        )&lt;&gt;"",        "CON COBERTURA CENEPRED",        "SIN COBERTURA CENEPRED"    ),    "SIN COBERTURA CENEPRED")</f>
        <v>SIN COBERTURA CENEPRED</v>
      </c>
      <c r="G1668" t="str" cm="1">
        <f t="array" ref="G1668">IFERROR(
    IF(
        INDEX(
            'CENEPRED DISTRITAL'!$B:$XFD,
            _xlfn.XMATCH($G$1,'CENEPRED DISTRITAL'!$A:$A,0),
            _xlfn.XMATCH(A1668,'CENEPRED DISTRITAL'!$B$1:$XFD$1,0)
        )&lt;&gt;"",
        "CON COBERTURA CENEPRED",
        "SIN COBERTURA CENEPRED"
    ),
    "SIN COBERTURA CENEPRED"
)</f>
        <v>SIN COBERTURA CENEPRED</v>
      </c>
      <c r="H1668" t="str" cm="1">
        <f t="array" ref="H1668">IFERROR(
    IF(
        INDEX(
            'CENEPRED DISTRITAL'!$B:$XFD,
            _xlfn.XMATCH($H$1,'CENEPRED DISTRITAL'!$A:$A,0),
            _xlfn.XMATCH(A1668,'CENEPRED DISTRITAL'!$B$1:$XFD$1,0)
        )&lt;&gt;"",
        "CON COBERTURA CENEPRED",
        "SIN COBERTURA CENEPRED"
    ),
    "SIN COBERTURA CENEPRED"
)</f>
        <v>SIN COBERTURA CENEPRED</v>
      </c>
    </row>
    <row r="1669" spans="1:8" x14ac:dyDescent="0.35">
      <c r="A1669" s="359">
        <v>210309</v>
      </c>
      <c r="B1669" t="s">
        <v>34454</v>
      </c>
      <c r="C1669">
        <v>2103</v>
      </c>
      <c r="D1669">
        <v>21</v>
      </c>
      <c r="E1669" t="str">
        <f>_xlfn.XLOOKUP(D1669,'Ubigeo Departamental'!A:A,'Ubigeo Departamental'!B:B)</f>
        <v>Puno</v>
      </c>
      <c r="F1669" t="str" cm="1">
        <f t="array" ref="F1669">IFERROR(IF(INDEX('CENEPRED DISTRITAL'!$B:$XFD,
            _xlfn.XMATCH($F$1,'CENEPRED DISTRITAL'!$A:$A,0),
            _xlfn.XMATCH(A1669,'CENEPRED DISTRITAL'!$B$1:$XFD$1,0)
        )&lt;&gt;"",        "CON COBERTURA CENEPRED",        "SIN COBERTURA CENEPRED"    ),    "SIN COBERTURA CENEPRED")</f>
        <v>SIN COBERTURA CENEPRED</v>
      </c>
      <c r="G1669" t="str" cm="1">
        <f t="array" ref="G1669">IFERROR(
    IF(
        INDEX(
            'CENEPRED DISTRITAL'!$B:$XFD,
            _xlfn.XMATCH($G$1,'CENEPRED DISTRITAL'!$A:$A,0),
            _xlfn.XMATCH(A1669,'CENEPRED DISTRITAL'!$B$1:$XFD$1,0)
        )&lt;&gt;"",
        "CON COBERTURA CENEPRED",
        "SIN COBERTURA CENEPRED"
    ),
    "SIN COBERTURA CENEPRED"
)</f>
        <v>SIN COBERTURA CENEPRED</v>
      </c>
      <c r="H1669" t="str" cm="1">
        <f t="array" ref="H1669">IFERROR(
    IF(
        INDEX(
            'CENEPRED DISTRITAL'!$B:$XFD,
            _xlfn.XMATCH($H$1,'CENEPRED DISTRITAL'!$A:$A,0),
            _xlfn.XMATCH(A1669,'CENEPRED DISTRITAL'!$B$1:$XFD$1,0)
        )&lt;&gt;"",
        "CON COBERTURA CENEPRED",
        "SIN COBERTURA CENEPRED"
    ),
    "SIN COBERTURA CENEPRED"
)</f>
        <v>SIN COBERTURA CENEPRED</v>
      </c>
    </row>
    <row r="1670" spans="1:8" x14ac:dyDescent="0.35">
      <c r="A1670" s="359">
        <v>210310</v>
      </c>
      <c r="B1670" t="s">
        <v>34784</v>
      </c>
      <c r="C1670">
        <v>2103</v>
      </c>
      <c r="D1670">
        <v>21</v>
      </c>
      <c r="E1670" t="str">
        <f>_xlfn.XLOOKUP(D1670,'Ubigeo Departamental'!A:A,'Ubigeo Departamental'!B:B)</f>
        <v>Puno</v>
      </c>
      <c r="F1670" t="str" cm="1">
        <f t="array" ref="F1670">IFERROR(IF(INDEX('CENEPRED DISTRITAL'!$B:$XFD,
            _xlfn.XMATCH($F$1,'CENEPRED DISTRITAL'!$A:$A,0),
            _xlfn.XMATCH(A1670,'CENEPRED DISTRITAL'!$B$1:$XFD$1,0)
        )&lt;&gt;"",        "CON COBERTURA CENEPRED",        "SIN COBERTURA CENEPRED"    ),    "SIN COBERTURA CENEPRED")</f>
        <v>SIN COBERTURA CENEPRED</v>
      </c>
      <c r="G1670" t="str" cm="1">
        <f t="array" ref="G1670">IFERROR(
    IF(
        INDEX(
            'CENEPRED DISTRITAL'!$B:$XFD,
            _xlfn.XMATCH($G$1,'CENEPRED DISTRITAL'!$A:$A,0),
            _xlfn.XMATCH(A1670,'CENEPRED DISTRITAL'!$B$1:$XFD$1,0)
        )&lt;&gt;"",
        "CON COBERTURA CENEPRED",
        "SIN COBERTURA CENEPRED"
    ),
    "SIN COBERTURA CENEPRED"
)</f>
        <v>SIN COBERTURA CENEPRED</v>
      </c>
      <c r="H1670" t="str" cm="1">
        <f t="array" ref="H1670">IFERROR(
    IF(
        INDEX(
            'CENEPRED DISTRITAL'!$B:$XFD,
            _xlfn.XMATCH($H$1,'CENEPRED DISTRITAL'!$A:$A,0),
            _xlfn.XMATCH(A1670,'CENEPRED DISTRITAL'!$B$1:$XFD$1,0)
        )&lt;&gt;"",
        "CON COBERTURA CENEPRED",
        "SIN COBERTURA CENEPRED"
    ),
    "SIN COBERTURA CENEPRED"
)</f>
        <v>SIN COBERTURA CENEPRED</v>
      </c>
    </row>
    <row r="1671" spans="1:8" x14ac:dyDescent="0.35">
      <c r="A1671" s="359">
        <v>210401</v>
      </c>
      <c r="B1671" t="s">
        <v>31830</v>
      </c>
      <c r="C1671">
        <v>2104</v>
      </c>
      <c r="D1671">
        <v>21</v>
      </c>
      <c r="E1671" t="str">
        <f>_xlfn.XLOOKUP(D1671,'Ubigeo Departamental'!A:A,'Ubigeo Departamental'!B:B)</f>
        <v>Puno</v>
      </c>
      <c r="F1671" t="str" cm="1">
        <f t="array" ref="F1671">IFERROR(IF(INDEX('CENEPRED DISTRITAL'!$B:$XFD,
            _xlfn.XMATCH($F$1,'CENEPRED DISTRITAL'!$A:$A,0),
            _xlfn.XMATCH(A1671,'CENEPRED DISTRITAL'!$B$1:$XFD$1,0)
        )&lt;&gt;"",        "CON COBERTURA CENEPRED",        "SIN COBERTURA CENEPRED"    ),    "SIN COBERTURA CENEPRED")</f>
        <v>CON COBERTURA CENEPRED</v>
      </c>
      <c r="G1671" t="str" cm="1">
        <f t="array" ref="G1671">IFERROR(
    IF(
        INDEX(
            'CENEPRED DISTRITAL'!$B:$XFD,
            _xlfn.XMATCH($G$1,'CENEPRED DISTRITAL'!$A:$A,0),
            _xlfn.XMATCH(A1671,'CENEPRED DISTRITAL'!$B$1:$XFD$1,0)
        )&lt;&gt;"",
        "CON COBERTURA CENEPRED",
        "SIN COBERTURA CENEPRED"
    ),
    "SIN COBERTURA CENEPRED"
)</f>
        <v>CON COBERTURA CENEPRED</v>
      </c>
      <c r="H1671" t="str" cm="1">
        <f t="array" ref="H1671">IFERROR(
    IF(
        INDEX(
            'CENEPRED DISTRITAL'!$B:$XFD,
            _xlfn.XMATCH($H$1,'CENEPRED DISTRITAL'!$A:$A,0),
            _xlfn.XMATCH(A1671,'CENEPRED DISTRITAL'!$B$1:$XFD$1,0)
        )&lt;&gt;"",
        "CON COBERTURA CENEPRED",
        "SIN COBERTURA CENEPRED"
    ),
    "SIN COBERTURA CENEPRED"
)</f>
        <v>CON COBERTURA CENEPRED</v>
      </c>
    </row>
    <row r="1672" spans="1:8" x14ac:dyDescent="0.35">
      <c r="A1672" s="359">
        <v>210402</v>
      </c>
      <c r="B1672" t="s">
        <v>31829</v>
      </c>
      <c r="C1672">
        <v>2104</v>
      </c>
      <c r="D1672">
        <v>21</v>
      </c>
      <c r="E1672" t="str">
        <f>_xlfn.XLOOKUP(D1672,'Ubigeo Departamental'!A:A,'Ubigeo Departamental'!B:B)</f>
        <v>Puno</v>
      </c>
      <c r="F1672" t="str" cm="1">
        <f t="array" ref="F1672">IFERROR(IF(INDEX('CENEPRED DISTRITAL'!$B:$XFD,
            _xlfn.XMATCH($F$1,'CENEPRED DISTRITAL'!$A:$A,0),
            _xlfn.XMATCH(A1672,'CENEPRED DISTRITAL'!$B$1:$XFD$1,0)
        )&lt;&gt;"",        "CON COBERTURA CENEPRED",        "SIN COBERTURA CENEPRED"    ),    "SIN COBERTURA CENEPRED")</f>
        <v>CON COBERTURA CENEPRED</v>
      </c>
      <c r="G1672" t="str" cm="1">
        <f t="array" ref="G1672">IFERROR(
    IF(
        INDEX(
            'CENEPRED DISTRITAL'!$B:$XFD,
            _xlfn.XMATCH($G$1,'CENEPRED DISTRITAL'!$A:$A,0),
            _xlfn.XMATCH(A1672,'CENEPRED DISTRITAL'!$B$1:$XFD$1,0)
        )&lt;&gt;"",
        "CON COBERTURA CENEPRED",
        "SIN COBERTURA CENEPRED"
    ),
    "SIN COBERTURA CENEPRED"
)</f>
        <v>CON COBERTURA CENEPRED</v>
      </c>
      <c r="H1672" t="str" cm="1">
        <f t="array" ref="H1672">IFERROR(
    IF(
        INDEX(
            'CENEPRED DISTRITAL'!$B:$XFD,
            _xlfn.XMATCH($H$1,'CENEPRED DISTRITAL'!$A:$A,0),
            _xlfn.XMATCH(A1672,'CENEPRED DISTRITAL'!$B$1:$XFD$1,0)
        )&lt;&gt;"",
        "CON COBERTURA CENEPRED",
        "SIN COBERTURA CENEPRED"
    ),
    "SIN COBERTURA CENEPRED"
)</f>
        <v>CON COBERTURA CENEPRED</v>
      </c>
    </row>
    <row r="1673" spans="1:8" x14ac:dyDescent="0.35">
      <c r="A1673" s="359">
        <v>210403</v>
      </c>
      <c r="B1673" t="s">
        <v>34369</v>
      </c>
      <c r="C1673">
        <v>2104</v>
      </c>
      <c r="D1673">
        <v>21</v>
      </c>
      <c r="E1673" t="str">
        <f>_xlfn.XLOOKUP(D1673,'Ubigeo Departamental'!A:A,'Ubigeo Departamental'!B:B)</f>
        <v>Puno</v>
      </c>
      <c r="F1673" t="str" cm="1">
        <f t="array" ref="F1673">IFERROR(IF(INDEX('CENEPRED DISTRITAL'!$B:$XFD,
            _xlfn.XMATCH($F$1,'CENEPRED DISTRITAL'!$A:$A,0),
            _xlfn.XMATCH(A1673,'CENEPRED DISTRITAL'!$B$1:$XFD$1,0)
        )&lt;&gt;"",        "CON COBERTURA CENEPRED",        "SIN COBERTURA CENEPRED"    ),    "SIN COBERTURA CENEPRED")</f>
        <v>SIN COBERTURA CENEPRED</v>
      </c>
      <c r="G1673" t="str" cm="1">
        <f t="array" ref="G1673">IFERROR(
    IF(
        INDEX(
            'CENEPRED DISTRITAL'!$B:$XFD,
            _xlfn.XMATCH($G$1,'CENEPRED DISTRITAL'!$A:$A,0),
            _xlfn.XMATCH(A1673,'CENEPRED DISTRITAL'!$B$1:$XFD$1,0)
        )&lt;&gt;"",
        "CON COBERTURA CENEPRED",
        "SIN COBERTURA CENEPRED"
    ),
    "SIN COBERTURA CENEPRED"
)</f>
        <v>SIN COBERTURA CENEPRED</v>
      </c>
      <c r="H1673" t="str" cm="1">
        <f t="array" ref="H1673">IFERROR(
    IF(
        INDEX(
            'CENEPRED DISTRITAL'!$B:$XFD,
            _xlfn.XMATCH($H$1,'CENEPRED DISTRITAL'!$A:$A,0),
            _xlfn.XMATCH(A1673,'CENEPRED DISTRITAL'!$B$1:$XFD$1,0)
        )&lt;&gt;"",
        "CON COBERTURA CENEPRED",
        "SIN COBERTURA CENEPRED"
    ),
    "SIN COBERTURA CENEPRED"
)</f>
        <v>SIN COBERTURA CENEPRED</v>
      </c>
    </row>
    <row r="1674" spans="1:8" x14ac:dyDescent="0.35">
      <c r="A1674" s="359">
        <v>210404</v>
      </c>
      <c r="B1674" t="s">
        <v>34718</v>
      </c>
      <c r="C1674">
        <v>2104</v>
      </c>
      <c r="D1674">
        <v>21</v>
      </c>
      <c r="E1674" t="str">
        <f>_xlfn.XLOOKUP(D1674,'Ubigeo Departamental'!A:A,'Ubigeo Departamental'!B:B)</f>
        <v>Puno</v>
      </c>
      <c r="F1674" t="str" cm="1">
        <f t="array" ref="F1674">IFERROR(IF(INDEX('CENEPRED DISTRITAL'!$B:$XFD,
            _xlfn.XMATCH($F$1,'CENEPRED DISTRITAL'!$A:$A,0),
            _xlfn.XMATCH(A1674,'CENEPRED DISTRITAL'!$B$1:$XFD$1,0)
        )&lt;&gt;"",        "CON COBERTURA CENEPRED",        "SIN COBERTURA CENEPRED"    ),    "SIN COBERTURA CENEPRED")</f>
        <v>SIN COBERTURA CENEPRED</v>
      </c>
      <c r="G1674" t="str" cm="1">
        <f t="array" ref="G1674">IFERROR(
    IF(
        INDEX(
            'CENEPRED DISTRITAL'!$B:$XFD,
            _xlfn.XMATCH($G$1,'CENEPRED DISTRITAL'!$A:$A,0),
            _xlfn.XMATCH(A1674,'CENEPRED DISTRITAL'!$B$1:$XFD$1,0)
        )&lt;&gt;"",
        "CON COBERTURA CENEPRED",
        "SIN COBERTURA CENEPRED"
    ),
    "SIN COBERTURA CENEPRED"
)</f>
        <v>SIN COBERTURA CENEPRED</v>
      </c>
      <c r="H1674" t="str" cm="1">
        <f t="array" ref="H1674">IFERROR(
    IF(
        INDEX(
            'CENEPRED DISTRITAL'!$B:$XFD,
            _xlfn.XMATCH($H$1,'CENEPRED DISTRITAL'!$A:$A,0),
            _xlfn.XMATCH(A1674,'CENEPRED DISTRITAL'!$B$1:$XFD$1,0)
        )&lt;&gt;"",
        "CON COBERTURA CENEPRED",
        "SIN COBERTURA CENEPRED"
    ),
    "SIN COBERTURA CENEPRED"
)</f>
        <v>SIN COBERTURA CENEPRED</v>
      </c>
    </row>
    <row r="1675" spans="1:8" x14ac:dyDescent="0.35">
      <c r="A1675" s="359">
        <v>210405</v>
      </c>
      <c r="B1675" t="s">
        <v>34291</v>
      </c>
      <c r="C1675">
        <v>2104</v>
      </c>
      <c r="D1675">
        <v>21</v>
      </c>
      <c r="E1675" t="str">
        <f>_xlfn.XLOOKUP(D1675,'Ubigeo Departamental'!A:A,'Ubigeo Departamental'!B:B)</f>
        <v>Puno</v>
      </c>
      <c r="F1675" t="str" cm="1">
        <f t="array" ref="F1675">IFERROR(IF(INDEX('CENEPRED DISTRITAL'!$B:$XFD,
            _xlfn.XMATCH($F$1,'CENEPRED DISTRITAL'!$A:$A,0),
            _xlfn.XMATCH(A1675,'CENEPRED DISTRITAL'!$B$1:$XFD$1,0)
        )&lt;&gt;"",        "CON COBERTURA CENEPRED",        "SIN COBERTURA CENEPRED"    ),    "SIN COBERTURA CENEPRED")</f>
        <v>SIN COBERTURA CENEPRED</v>
      </c>
      <c r="G1675" t="str" cm="1">
        <f t="array" ref="G1675">IFERROR(
    IF(
        INDEX(
            'CENEPRED DISTRITAL'!$B:$XFD,
            _xlfn.XMATCH($G$1,'CENEPRED DISTRITAL'!$A:$A,0),
            _xlfn.XMATCH(A1675,'CENEPRED DISTRITAL'!$B$1:$XFD$1,0)
        )&lt;&gt;"",
        "CON COBERTURA CENEPRED",
        "SIN COBERTURA CENEPRED"
    ),
    "SIN COBERTURA CENEPRED"
)</f>
        <v>SIN COBERTURA CENEPRED</v>
      </c>
      <c r="H1675" t="str" cm="1">
        <f t="array" ref="H1675">IFERROR(
    IF(
        INDEX(
            'CENEPRED DISTRITAL'!$B:$XFD,
            _xlfn.XMATCH($H$1,'CENEPRED DISTRITAL'!$A:$A,0),
            _xlfn.XMATCH(A1675,'CENEPRED DISTRITAL'!$B$1:$XFD$1,0)
        )&lt;&gt;"",
        "CON COBERTURA CENEPRED",
        "SIN COBERTURA CENEPRED"
    ),
    "SIN COBERTURA CENEPRED"
)</f>
        <v>SIN COBERTURA CENEPRED</v>
      </c>
    </row>
    <row r="1676" spans="1:8" x14ac:dyDescent="0.35">
      <c r="A1676" s="359">
        <v>210406</v>
      </c>
      <c r="B1676" t="s">
        <v>34245</v>
      </c>
      <c r="C1676">
        <v>2104</v>
      </c>
      <c r="D1676">
        <v>21</v>
      </c>
      <c r="E1676" t="str">
        <f>_xlfn.XLOOKUP(D1676,'Ubigeo Departamental'!A:A,'Ubigeo Departamental'!B:B)</f>
        <v>Puno</v>
      </c>
      <c r="F1676" t="str" cm="1">
        <f t="array" ref="F1676">IFERROR(IF(INDEX('CENEPRED DISTRITAL'!$B:$XFD,
            _xlfn.XMATCH($F$1,'CENEPRED DISTRITAL'!$A:$A,0),
            _xlfn.XMATCH(A1676,'CENEPRED DISTRITAL'!$B$1:$XFD$1,0)
        )&lt;&gt;"",        "CON COBERTURA CENEPRED",        "SIN COBERTURA CENEPRED"    ),    "SIN COBERTURA CENEPRED")</f>
        <v>SIN COBERTURA CENEPRED</v>
      </c>
      <c r="G1676" t="str" cm="1">
        <f t="array" ref="G1676">IFERROR(
    IF(
        INDEX(
            'CENEPRED DISTRITAL'!$B:$XFD,
            _xlfn.XMATCH($G$1,'CENEPRED DISTRITAL'!$A:$A,0),
            _xlfn.XMATCH(A1676,'CENEPRED DISTRITAL'!$B$1:$XFD$1,0)
        )&lt;&gt;"",
        "CON COBERTURA CENEPRED",
        "SIN COBERTURA CENEPRED"
    ),
    "SIN COBERTURA CENEPRED"
)</f>
        <v>SIN COBERTURA CENEPRED</v>
      </c>
      <c r="H1676" t="str" cm="1">
        <f t="array" ref="H1676">IFERROR(
    IF(
        INDEX(
            'CENEPRED DISTRITAL'!$B:$XFD,
            _xlfn.XMATCH($H$1,'CENEPRED DISTRITAL'!$A:$A,0),
            _xlfn.XMATCH(A1676,'CENEPRED DISTRITAL'!$B$1:$XFD$1,0)
        )&lt;&gt;"",
        "CON COBERTURA CENEPRED",
        "SIN COBERTURA CENEPRED"
    ),
    "SIN COBERTURA CENEPRED"
)</f>
        <v>SIN COBERTURA CENEPRED</v>
      </c>
    </row>
    <row r="1677" spans="1:8" x14ac:dyDescent="0.35">
      <c r="A1677" s="359">
        <v>210407</v>
      </c>
      <c r="B1677" t="s">
        <v>34146</v>
      </c>
      <c r="C1677">
        <v>2104</v>
      </c>
      <c r="D1677">
        <v>21</v>
      </c>
      <c r="E1677" t="str">
        <f>_xlfn.XLOOKUP(D1677,'Ubigeo Departamental'!A:A,'Ubigeo Departamental'!B:B)</f>
        <v>Puno</v>
      </c>
      <c r="F1677" t="str" cm="1">
        <f t="array" ref="F1677">IFERROR(IF(INDEX('CENEPRED DISTRITAL'!$B:$XFD,
            _xlfn.XMATCH($F$1,'CENEPRED DISTRITAL'!$A:$A,0),
            _xlfn.XMATCH(A1677,'CENEPRED DISTRITAL'!$B$1:$XFD$1,0)
        )&lt;&gt;"",        "CON COBERTURA CENEPRED",        "SIN COBERTURA CENEPRED"    ),    "SIN COBERTURA CENEPRED")</f>
        <v>SIN COBERTURA CENEPRED</v>
      </c>
      <c r="G1677" t="str" cm="1">
        <f t="array" ref="G1677">IFERROR(
    IF(
        INDEX(
            'CENEPRED DISTRITAL'!$B:$XFD,
            _xlfn.XMATCH($G$1,'CENEPRED DISTRITAL'!$A:$A,0),
            _xlfn.XMATCH(A1677,'CENEPRED DISTRITAL'!$B$1:$XFD$1,0)
        )&lt;&gt;"",
        "CON COBERTURA CENEPRED",
        "SIN COBERTURA CENEPRED"
    ),
    "SIN COBERTURA CENEPRED"
)</f>
        <v>SIN COBERTURA CENEPRED</v>
      </c>
      <c r="H1677" t="str" cm="1">
        <f t="array" ref="H1677">IFERROR(
    IF(
        INDEX(
            'CENEPRED DISTRITAL'!$B:$XFD,
            _xlfn.XMATCH($H$1,'CENEPRED DISTRITAL'!$A:$A,0),
            _xlfn.XMATCH(A1677,'CENEPRED DISTRITAL'!$B$1:$XFD$1,0)
        )&lt;&gt;"",
        "CON COBERTURA CENEPRED",
        "SIN COBERTURA CENEPRED"
    ),
    "SIN COBERTURA CENEPRED"
)</f>
        <v>SIN COBERTURA CENEPRED</v>
      </c>
    </row>
    <row r="1678" spans="1:8" x14ac:dyDescent="0.35">
      <c r="A1678" s="359">
        <v>210501</v>
      </c>
      <c r="B1678" t="s">
        <v>31831</v>
      </c>
      <c r="C1678">
        <v>2105</v>
      </c>
      <c r="D1678">
        <v>21</v>
      </c>
      <c r="E1678" t="str">
        <f>_xlfn.XLOOKUP(D1678,'Ubigeo Departamental'!A:A,'Ubigeo Departamental'!B:B)</f>
        <v>Puno</v>
      </c>
      <c r="F1678" t="str" cm="1">
        <f t="array" ref="F1678">IFERROR(IF(INDEX('CENEPRED DISTRITAL'!$B:$XFD,
            _xlfn.XMATCH($F$1,'CENEPRED DISTRITAL'!$A:$A,0),
            _xlfn.XMATCH(A1678,'CENEPRED DISTRITAL'!$B$1:$XFD$1,0)
        )&lt;&gt;"",        "CON COBERTURA CENEPRED",        "SIN COBERTURA CENEPRED"    ),    "SIN COBERTURA CENEPRED")</f>
        <v>CON COBERTURA CENEPRED</v>
      </c>
      <c r="G1678" t="str" cm="1">
        <f t="array" ref="G1678">IFERROR(
    IF(
        INDEX(
            'CENEPRED DISTRITAL'!$B:$XFD,
            _xlfn.XMATCH($G$1,'CENEPRED DISTRITAL'!$A:$A,0),
            _xlfn.XMATCH(A1678,'CENEPRED DISTRITAL'!$B$1:$XFD$1,0)
        )&lt;&gt;"",
        "CON COBERTURA CENEPRED",
        "SIN COBERTURA CENEPRED"
    ),
    "SIN COBERTURA CENEPRED"
)</f>
        <v>CON COBERTURA CENEPRED</v>
      </c>
      <c r="H1678" t="str" cm="1">
        <f t="array" ref="H1678">IFERROR(
    IF(
        INDEX(
            'CENEPRED DISTRITAL'!$B:$XFD,
            _xlfn.XMATCH($H$1,'CENEPRED DISTRITAL'!$A:$A,0),
            _xlfn.XMATCH(A1678,'CENEPRED DISTRITAL'!$B$1:$XFD$1,0)
        )&lt;&gt;"",
        "CON COBERTURA CENEPRED",
        "SIN COBERTURA CENEPRED"
    ),
    "SIN COBERTURA CENEPRED"
)</f>
        <v>CON COBERTURA CENEPRED</v>
      </c>
    </row>
    <row r="1679" spans="1:8" x14ac:dyDescent="0.35">
      <c r="A1679" s="359">
        <v>210502</v>
      </c>
      <c r="B1679" t="s">
        <v>34719</v>
      </c>
      <c r="C1679">
        <v>2105</v>
      </c>
      <c r="D1679">
        <v>21</v>
      </c>
      <c r="E1679" t="str">
        <f>_xlfn.XLOOKUP(D1679,'Ubigeo Departamental'!A:A,'Ubigeo Departamental'!B:B)</f>
        <v>Puno</v>
      </c>
      <c r="F1679" t="str" cm="1">
        <f t="array" ref="F1679">IFERROR(IF(INDEX('CENEPRED DISTRITAL'!$B:$XFD,
            _xlfn.XMATCH($F$1,'CENEPRED DISTRITAL'!$A:$A,0),
            _xlfn.XMATCH(A1679,'CENEPRED DISTRITAL'!$B$1:$XFD$1,0)
        )&lt;&gt;"",        "CON COBERTURA CENEPRED",        "SIN COBERTURA CENEPRED"    ),    "SIN COBERTURA CENEPRED")</f>
        <v>SIN COBERTURA CENEPRED</v>
      </c>
      <c r="G1679" t="str" cm="1">
        <f t="array" ref="G1679">IFERROR(
    IF(
        INDEX(
            'CENEPRED DISTRITAL'!$B:$XFD,
            _xlfn.XMATCH($G$1,'CENEPRED DISTRITAL'!$A:$A,0),
            _xlfn.XMATCH(A1679,'CENEPRED DISTRITAL'!$B$1:$XFD$1,0)
        )&lt;&gt;"",
        "CON COBERTURA CENEPRED",
        "SIN COBERTURA CENEPRED"
    ),
    "SIN COBERTURA CENEPRED"
)</f>
        <v>SIN COBERTURA CENEPRED</v>
      </c>
      <c r="H1679" t="str" cm="1">
        <f t="array" ref="H1679">IFERROR(
    IF(
        INDEX(
            'CENEPRED DISTRITAL'!$B:$XFD,
            _xlfn.XMATCH($H$1,'CENEPRED DISTRITAL'!$A:$A,0),
            _xlfn.XMATCH(A1679,'CENEPRED DISTRITAL'!$B$1:$XFD$1,0)
        )&lt;&gt;"",
        "CON COBERTURA CENEPRED",
        "SIN COBERTURA CENEPRED"
    ),
    "SIN COBERTURA CENEPRED"
)</f>
        <v>SIN COBERTURA CENEPRED</v>
      </c>
    </row>
    <row r="1680" spans="1:8" x14ac:dyDescent="0.35">
      <c r="A1680" s="359">
        <v>210503</v>
      </c>
      <c r="B1680" t="s">
        <v>37081</v>
      </c>
      <c r="C1680">
        <v>2105</v>
      </c>
      <c r="D1680">
        <v>21</v>
      </c>
      <c r="E1680" t="str">
        <f>_xlfn.XLOOKUP(D1680,'Ubigeo Departamental'!A:A,'Ubigeo Departamental'!B:B)</f>
        <v>Puno</v>
      </c>
      <c r="F1680" t="str" cm="1">
        <f t="array" ref="F1680">IFERROR(IF(INDEX('CENEPRED DISTRITAL'!$B:$XFD,
            _xlfn.XMATCH($F$1,'CENEPRED DISTRITAL'!$A:$A,0),
            _xlfn.XMATCH(A1680,'CENEPRED DISTRITAL'!$B$1:$XFD$1,0)
        )&lt;&gt;"",        "CON COBERTURA CENEPRED",        "SIN COBERTURA CENEPRED"    ),    "SIN COBERTURA CENEPRED")</f>
        <v>SIN COBERTURA CENEPRED</v>
      </c>
      <c r="G1680" t="str" cm="1">
        <f t="array" ref="G1680">IFERROR(
    IF(
        INDEX(
            'CENEPRED DISTRITAL'!$B:$XFD,
            _xlfn.XMATCH($G$1,'CENEPRED DISTRITAL'!$A:$A,0),
            _xlfn.XMATCH(A1680,'CENEPRED DISTRITAL'!$B$1:$XFD$1,0)
        )&lt;&gt;"",
        "CON COBERTURA CENEPRED",
        "SIN COBERTURA CENEPRED"
    ),
    "SIN COBERTURA CENEPRED"
)</f>
        <v>SIN COBERTURA CENEPRED</v>
      </c>
      <c r="H1680" t="str" cm="1">
        <f t="array" ref="H1680">IFERROR(
    IF(
        INDEX(
            'CENEPRED DISTRITAL'!$B:$XFD,
            _xlfn.XMATCH($H$1,'CENEPRED DISTRITAL'!$A:$A,0),
            _xlfn.XMATCH(A1680,'CENEPRED DISTRITAL'!$B$1:$XFD$1,0)
        )&lt;&gt;"",
        "CON COBERTURA CENEPRED",
        "SIN COBERTURA CENEPRED"
    ),
    "SIN COBERTURA CENEPRED"
)</f>
        <v>SIN COBERTURA CENEPRED</v>
      </c>
    </row>
    <row r="1681" spans="1:8" x14ac:dyDescent="0.35">
      <c r="A1681" s="359">
        <v>210504</v>
      </c>
      <c r="B1681" t="s">
        <v>31777</v>
      </c>
      <c r="C1681">
        <v>2105</v>
      </c>
      <c r="D1681">
        <v>21</v>
      </c>
      <c r="E1681" t="str">
        <f>_xlfn.XLOOKUP(D1681,'Ubigeo Departamental'!A:A,'Ubigeo Departamental'!B:B)</f>
        <v>Puno</v>
      </c>
      <c r="F1681" t="str" cm="1">
        <f t="array" ref="F1681">IFERROR(IF(INDEX('CENEPRED DISTRITAL'!$B:$XFD,
            _xlfn.XMATCH($F$1,'CENEPRED DISTRITAL'!$A:$A,0),
            _xlfn.XMATCH(A1681,'CENEPRED DISTRITAL'!$B$1:$XFD$1,0)
        )&lt;&gt;"",        "CON COBERTURA CENEPRED",        "SIN COBERTURA CENEPRED"    ),    "SIN COBERTURA CENEPRED")</f>
        <v>SIN COBERTURA CENEPRED</v>
      </c>
      <c r="G1681" t="str" cm="1">
        <f t="array" ref="G1681">IFERROR(
    IF(
        INDEX(
            'CENEPRED DISTRITAL'!$B:$XFD,
            _xlfn.XMATCH($G$1,'CENEPRED DISTRITAL'!$A:$A,0),
            _xlfn.XMATCH(A1681,'CENEPRED DISTRITAL'!$B$1:$XFD$1,0)
        )&lt;&gt;"",
        "CON COBERTURA CENEPRED",
        "SIN COBERTURA CENEPRED"
    ),
    "SIN COBERTURA CENEPRED"
)</f>
        <v>SIN COBERTURA CENEPRED</v>
      </c>
      <c r="H1681" t="str" cm="1">
        <f t="array" ref="H1681">IFERROR(
    IF(
        INDEX(
            'CENEPRED DISTRITAL'!$B:$XFD,
            _xlfn.XMATCH($H$1,'CENEPRED DISTRITAL'!$A:$A,0),
            _xlfn.XMATCH(A1681,'CENEPRED DISTRITAL'!$B$1:$XFD$1,0)
        )&lt;&gt;"",
        "CON COBERTURA CENEPRED",
        "SIN COBERTURA CENEPRED"
    ),
    "SIN COBERTURA CENEPRED"
)</f>
        <v>SIN COBERTURA CENEPRED</v>
      </c>
    </row>
    <row r="1682" spans="1:8" x14ac:dyDescent="0.35">
      <c r="A1682" s="359">
        <v>210505</v>
      </c>
      <c r="B1682" t="s">
        <v>34292</v>
      </c>
      <c r="C1682">
        <v>2105</v>
      </c>
      <c r="D1682">
        <v>21</v>
      </c>
      <c r="E1682" t="str">
        <f>_xlfn.XLOOKUP(D1682,'Ubigeo Departamental'!A:A,'Ubigeo Departamental'!B:B)</f>
        <v>Puno</v>
      </c>
      <c r="F1682" t="str" cm="1">
        <f t="array" ref="F1682">IFERROR(IF(INDEX('CENEPRED DISTRITAL'!$B:$XFD,
            _xlfn.XMATCH($F$1,'CENEPRED DISTRITAL'!$A:$A,0),
            _xlfn.XMATCH(A1682,'CENEPRED DISTRITAL'!$B$1:$XFD$1,0)
        )&lt;&gt;"",        "CON COBERTURA CENEPRED",        "SIN COBERTURA CENEPRED"    ),    "SIN COBERTURA CENEPRED")</f>
        <v>SIN COBERTURA CENEPRED</v>
      </c>
      <c r="G1682" t="str" cm="1">
        <f t="array" ref="G1682">IFERROR(
    IF(
        INDEX(
            'CENEPRED DISTRITAL'!$B:$XFD,
            _xlfn.XMATCH($G$1,'CENEPRED DISTRITAL'!$A:$A,0),
            _xlfn.XMATCH(A1682,'CENEPRED DISTRITAL'!$B$1:$XFD$1,0)
        )&lt;&gt;"",
        "CON COBERTURA CENEPRED",
        "SIN COBERTURA CENEPRED"
    ),
    "SIN COBERTURA CENEPRED"
)</f>
        <v>SIN COBERTURA CENEPRED</v>
      </c>
      <c r="H1682" t="str" cm="1">
        <f t="array" ref="H1682">IFERROR(
    IF(
        INDEX(
            'CENEPRED DISTRITAL'!$B:$XFD,
            _xlfn.XMATCH($H$1,'CENEPRED DISTRITAL'!$A:$A,0),
            _xlfn.XMATCH(A1682,'CENEPRED DISTRITAL'!$B$1:$XFD$1,0)
        )&lt;&gt;"",
        "CON COBERTURA CENEPRED",
        "SIN COBERTURA CENEPRED"
    ),
    "SIN COBERTURA CENEPRED"
)</f>
        <v>SIN COBERTURA CENEPRED</v>
      </c>
    </row>
    <row r="1683" spans="1:8" x14ac:dyDescent="0.35">
      <c r="A1683" s="359">
        <v>210601</v>
      </c>
      <c r="B1683" t="s">
        <v>31824</v>
      </c>
      <c r="C1683">
        <v>2106</v>
      </c>
      <c r="D1683">
        <v>21</v>
      </c>
      <c r="E1683" t="str">
        <f>_xlfn.XLOOKUP(D1683,'Ubigeo Departamental'!A:A,'Ubigeo Departamental'!B:B)</f>
        <v>Puno</v>
      </c>
      <c r="F1683" t="str" cm="1">
        <f t="array" ref="F1683">IFERROR(IF(INDEX('CENEPRED DISTRITAL'!$B:$XFD,
            _xlfn.XMATCH($F$1,'CENEPRED DISTRITAL'!$A:$A,0),
            _xlfn.XMATCH(A1683,'CENEPRED DISTRITAL'!$B$1:$XFD$1,0)
        )&lt;&gt;"",        "CON COBERTURA CENEPRED",        "SIN COBERTURA CENEPRED"    ),    "SIN COBERTURA CENEPRED")</f>
        <v>CON COBERTURA CENEPRED</v>
      </c>
      <c r="G1683" t="str" cm="1">
        <f t="array" ref="G1683">IFERROR(
    IF(
        INDEX(
            'CENEPRED DISTRITAL'!$B:$XFD,
            _xlfn.XMATCH($G$1,'CENEPRED DISTRITAL'!$A:$A,0),
            _xlfn.XMATCH(A1683,'CENEPRED DISTRITAL'!$B$1:$XFD$1,0)
        )&lt;&gt;"",
        "CON COBERTURA CENEPRED",
        "SIN COBERTURA CENEPRED"
    ),
    "SIN COBERTURA CENEPRED"
)</f>
        <v>CON COBERTURA CENEPRED</v>
      </c>
      <c r="H1683" t="str" cm="1">
        <f t="array" ref="H1683">IFERROR(
    IF(
        INDEX(
            'CENEPRED DISTRITAL'!$B:$XFD,
            _xlfn.XMATCH($H$1,'CENEPRED DISTRITAL'!$A:$A,0),
            _xlfn.XMATCH(A1683,'CENEPRED DISTRITAL'!$B$1:$XFD$1,0)
        )&lt;&gt;"",
        "CON COBERTURA CENEPRED",
        "SIN COBERTURA CENEPRED"
    ),
    "SIN COBERTURA CENEPRED"
)</f>
        <v>CON COBERTURA CENEPRED</v>
      </c>
    </row>
    <row r="1684" spans="1:8" x14ac:dyDescent="0.35">
      <c r="A1684" s="359">
        <v>210602</v>
      </c>
      <c r="B1684" t="s">
        <v>34720</v>
      </c>
      <c r="C1684">
        <v>2106</v>
      </c>
      <c r="D1684">
        <v>21</v>
      </c>
      <c r="E1684" t="str">
        <f>_xlfn.XLOOKUP(D1684,'Ubigeo Departamental'!A:A,'Ubigeo Departamental'!B:B)</f>
        <v>Puno</v>
      </c>
      <c r="F1684" t="str" cm="1">
        <f t="array" ref="F1684">IFERROR(IF(INDEX('CENEPRED DISTRITAL'!$B:$XFD,
            _xlfn.XMATCH($F$1,'CENEPRED DISTRITAL'!$A:$A,0),
            _xlfn.XMATCH(A1684,'CENEPRED DISTRITAL'!$B$1:$XFD$1,0)
        )&lt;&gt;"",        "CON COBERTURA CENEPRED",        "SIN COBERTURA CENEPRED"    ),    "SIN COBERTURA CENEPRED")</f>
        <v>SIN COBERTURA CENEPRED</v>
      </c>
      <c r="G1684" t="str" cm="1">
        <f t="array" ref="G1684">IFERROR(
    IF(
        INDEX(
            'CENEPRED DISTRITAL'!$B:$XFD,
            _xlfn.XMATCH($G$1,'CENEPRED DISTRITAL'!$A:$A,0),
            _xlfn.XMATCH(A1684,'CENEPRED DISTRITAL'!$B$1:$XFD$1,0)
        )&lt;&gt;"",
        "CON COBERTURA CENEPRED",
        "SIN COBERTURA CENEPRED"
    ),
    "SIN COBERTURA CENEPRED"
)</f>
        <v>SIN COBERTURA CENEPRED</v>
      </c>
      <c r="H1684" t="str" cm="1">
        <f t="array" ref="H1684">IFERROR(
    IF(
        INDEX(
            'CENEPRED DISTRITAL'!$B:$XFD,
            _xlfn.XMATCH($H$1,'CENEPRED DISTRITAL'!$A:$A,0),
            _xlfn.XMATCH(A1684,'CENEPRED DISTRITAL'!$B$1:$XFD$1,0)
        )&lt;&gt;"",
        "CON COBERTURA CENEPRED",
        "SIN COBERTURA CENEPRED"
    ),
    "SIN COBERTURA CENEPRED"
)</f>
        <v>SIN COBERTURA CENEPRED</v>
      </c>
    </row>
    <row r="1685" spans="1:8" x14ac:dyDescent="0.35">
      <c r="A1685" s="359">
        <v>210603</v>
      </c>
      <c r="B1685" t="s">
        <v>34721</v>
      </c>
      <c r="C1685">
        <v>2106</v>
      </c>
      <c r="D1685">
        <v>21</v>
      </c>
      <c r="E1685" t="str">
        <f>_xlfn.XLOOKUP(D1685,'Ubigeo Departamental'!A:A,'Ubigeo Departamental'!B:B)</f>
        <v>Puno</v>
      </c>
      <c r="F1685" t="str" cm="1">
        <f t="array" ref="F1685">IFERROR(IF(INDEX('CENEPRED DISTRITAL'!$B:$XFD,
            _xlfn.XMATCH($F$1,'CENEPRED DISTRITAL'!$A:$A,0),
            _xlfn.XMATCH(A1685,'CENEPRED DISTRITAL'!$B$1:$XFD$1,0)
        )&lt;&gt;"",        "CON COBERTURA CENEPRED",        "SIN COBERTURA CENEPRED"    ),    "SIN COBERTURA CENEPRED")</f>
        <v>SIN COBERTURA CENEPRED</v>
      </c>
      <c r="G1685" t="str" cm="1">
        <f t="array" ref="G1685">IFERROR(
    IF(
        INDEX(
            'CENEPRED DISTRITAL'!$B:$XFD,
            _xlfn.XMATCH($G$1,'CENEPRED DISTRITAL'!$A:$A,0),
            _xlfn.XMATCH(A1685,'CENEPRED DISTRITAL'!$B$1:$XFD$1,0)
        )&lt;&gt;"",
        "CON COBERTURA CENEPRED",
        "SIN COBERTURA CENEPRED"
    ),
    "SIN COBERTURA CENEPRED"
)</f>
        <v>SIN COBERTURA CENEPRED</v>
      </c>
      <c r="H1685" t="str" cm="1">
        <f t="array" ref="H1685">IFERROR(
    IF(
        INDEX(
            'CENEPRED DISTRITAL'!$B:$XFD,
            _xlfn.XMATCH($H$1,'CENEPRED DISTRITAL'!$A:$A,0),
            _xlfn.XMATCH(A1685,'CENEPRED DISTRITAL'!$B$1:$XFD$1,0)
        )&lt;&gt;"",
        "CON COBERTURA CENEPRED",
        "SIN COBERTURA CENEPRED"
    ),
    "SIN COBERTURA CENEPRED"
)</f>
        <v>SIN COBERTURA CENEPRED</v>
      </c>
    </row>
    <row r="1686" spans="1:8" x14ac:dyDescent="0.35">
      <c r="A1686" s="359">
        <v>210604</v>
      </c>
      <c r="B1686" t="s">
        <v>34933</v>
      </c>
      <c r="C1686">
        <v>2106</v>
      </c>
      <c r="D1686">
        <v>21</v>
      </c>
      <c r="E1686" t="str">
        <f>_xlfn.XLOOKUP(D1686,'Ubigeo Departamental'!A:A,'Ubigeo Departamental'!B:B)</f>
        <v>Puno</v>
      </c>
      <c r="F1686" t="str" cm="1">
        <f t="array" ref="F1686">IFERROR(IF(INDEX('CENEPRED DISTRITAL'!$B:$XFD,
            _xlfn.XMATCH($F$1,'CENEPRED DISTRITAL'!$A:$A,0),
            _xlfn.XMATCH(A1686,'CENEPRED DISTRITAL'!$B$1:$XFD$1,0)
        )&lt;&gt;"",        "CON COBERTURA CENEPRED",        "SIN COBERTURA CENEPRED"    ),    "SIN COBERTURA CENEPRED")</f>
        <v>SIN COBERTURA CENEPRED</v>
      </c>
      <c r="G1686" t="str" cm="1">
        <f t="array" ref="G1686">IFERROR(
    IF(
        INDEX(
            'CENEPRED DISTRITAL'!$B:$XFD,
            _xlfn.XMATCH($G$1,'CENEPRED DISTRITAL'!$A:$A,0),
            _xlfn.XMATCH(A1686,'CENEPRED DISTRITAL'!$B$1:$XFD$1,0)
        )&lt;&gt;"",
        "CON COBERTURA CENEPRED",
        "SIN COBERTURA CENEPRED"
    ),
    "SIN COBERTURA CENEPRED"
)</f>
        <v>SIN COBERTURA CENEPRED</v>
      </c>
      <c r="H1686" t="str" cm="1">
        <f t="array" ref="H1686">IFERROR(
    IF(
        INDEX(
            'CENEPRED DISTRITAL'!$B:$XFD,
            _xlfn.XMATCH($H$1,'CENEPRED DISTRITAL'!$A:$A,0),
            _xlfn.XMATCH(A1686,'CENEPRED DISTRITAL'!$B$1:$XFD$1,0)
        )&lt;&gt;"",
        "CON COBERTURA CENEPRED",
        "SIN COBERTURA CENEPRED"
    ),
    "SIN COBERTURA CENEPRED"
)</f>
        <v>SIN COBERTURA CENEPRED</v>
      </c>
    </row>
    <row r="1687" spans="1:8" x14ac:dyDescent="0.35">
      <c r="A1687" s="359">
        <v>210605</v>
      </c>
      <c r="B1687" t="s">
        <v>34455</v>
      </c>
      <c r="C1687">
        <v>2106</v>
      </c>
      <c r="D1687">
        <v>21</v>
      </c>
      <c r="E1687" t="str">
        <f>_xlfn.XLOOKUP(D1687,'Ubigeo Departamental'!A:A,'Ubigeo Departamental'!B:B)</f>
        <v>Puno</v>
      </c>
      <c r="F1687" t="str" cm="1">
        <f t="array" ref="F1687">IFERROR(IF(INDEX('CENEPRED DISTRITAL'!$B:$XFD,
            _xlfn.XMATCH($F$1,'CENEPRED DISTRITAL'!$A:$A,0),
            _xlfn.XMATCH(A1687,'CENEPRED DISTRITAL'!$B$1:$XFD$1,0)
        )&lt;&gt;"",        "CON COBERTURA CENEPRED",        "SIN COBERTURA CENEPRED"    ),    "SIN COBERTURA CENEPRED")</f>
        <v>SIN COBERTURA CENEPRED</v>
      </c>
      <c r="G1687" t="str" cm="1">
        <f t="array" ref="G1687">IFERROR(
    IF(
        INDEX(
            'CENEPRED DISTRITAL'!$B:$XFD,
            _xlfn.XMATCH($G$1,'CENEPRED DISTRITAL'!$A:$A,0),
            _xlfn.XMATCH(A1687,'CENEPRED DISTRITAL'!$B$1:$XFD$1,0)
        )&lt;&gt;"",
        "CON COBERTURA CENEPRED",
        "SIN COBERTURA CENEPRED"
    ),
    "SIN COBERTURA CENEPRED"
)</f>
        <v>SIN COBERTURA CENEPRED</v>
      </c>
      <c r="H1687" t="str" cm="1">
        <f t="array" ref="H1687">IFERROR(
    IF(
        INDEX(
            'CENEPRED DISTRITAL'!$B:$XFD,
            _xlfn.XMATCH($H$1,'CENEPRED DISTRITAL'!$A:$A,0),
            _xlfn.XMATCH(A1687,'CENEPRED DISTRITAL'!$B$1:$XFD$1,0)
        )&lt;&gt;"",
        "CON COBERTURA CENEPRED",
        "SIN COBERTURA CENEPRED"
    ),
    "SIN COBERTURA CENEPRED"
)</f>
        <v>SIN COBERTURA CENEPRED</v>
      </c>
    </row>
    <row r="1688" spans="1:8" x14ac:dyDescent="0.35">
      <c r="A1688" s="359">
        <v>210606</v>
      </c>
      <c r="B1688" t="s">
        <v>34722</v>
      </c>
      <c r="C1688">
        <v>2106</v>
      </c>
      <c r="D1688">
        <v>21</v>
      </c>
      <c r="E1688" t="str">
        <f>_xlfn.XLOOKUP(D1688,'Ubigeo Departamental'!A:A,'Ubigeo Departamental'!B:B)</f>
        <v>Puno</v>
      </c>
      <c r="F1688" t="str" cm="1">
        <f t="array" ref="F1688">IFERROR(IF(INDEX('CENEPRED DISTRITAL'!$B:$XFD,
            _xlfn.XMATCH($F$1,'CENEPRED DISTRITAL'!$A:$A,0),
            _xlfn.XMATCH(A1688,'CENEPRED DISTRITAL'!$B$1:$XFD$1,0)
        )&lt;&gt;"",        "CON COBERTURA CENEPRED",        "SIN COBERTURA CENEPRED"    ),    "SIN COBERTURA CENEPRED")</f>
        <v>SIN COBERTURA CENEPRED</v>
      </c>
      <c r="G1688" t="str" cm="1">
        <f t="array" ref="G1688">IFERROR(
    IF(
        INDEX(
            'CENEPRED DISTRITAL'!$B:$XFD,
            _xlfn.XMATCH($G$1,'CENEPRED DISTRITAL'!$A:$A,0),
            _xlfn.XMATCH(A1688,'CENEPRED DISTRITAL'!$B$1:$XFD$1,0)
        )&lt;&gt;"",
        "CON COBERTURA CENEPRED",
        "SIN COBERTURA CENEPRED"
    ),
    "SIN COBERTURA CENEPRED"
)</f>
        <v>SIN COBERTURA CENEPRED</v>
      </c>
      <c r="H1688" t="str" cm="1">
        <f t="array" ref="H1688">IFERROR(
    IF(
        INDEX(
            'CENEPRED DISTRITAL'!$B:$XFD,
            _xlfn.XMATCH($H$1,'CENEPRED DISTRITAL'!$A:$A,0),
            _xlfn.XMATCH(A1688,'CENEPRED DISTRITAL'!$B$1:$XFD$1,0)
        )&lt;&gt;"",
        "CON COBERTURA CENEPRED",
        "SIN COBERTURA CENEPRED"
    ),
    "SIN COBERTURA CENEPRED"
)</f>
        <v>SIN COBERTURA CENEPRED</v>
      </c>
    </row>
    <row r="1689" spans="1:8" x14ac:dyDescent="0.35">
      <c r="A1689" s="359">
        <v>210607</v>
      </c>
      <c r="B1689" t="s">
        <v>37082</v>
      </c>
      <c r="C1689">
        <v>2106</v>
      </c>
      <c r="D1689">
        <v>21</v>
      </c>
      <c r="E1689" t="str">
        <f>_xlfn.XLOOKUP(D1689,'Ubigeo Departamental'!A:A,'Ubigeo Departamental'!B:B)</f>
        <v>Puno</v>
      </c>
      <c r="F1689" t="str" cm="1">
        <f t="array" ref="F1689">IFERROR(IF(INDEX('CENEPRED DISTRITAL'!$B:$XFD,
            _xlfn.XMATCH($F$1,'CENEPRED DISTRITAL'!$A:$A,0),
            _xlfn.XMATCH(A1689,'CENEPRED DISTRITAL'!$B$1:$XFD$1,0)
        )&lt;&gt;"",        "CON COBERTURA CENEPRED",        "SIN COBERTURA CENEPRED"    ),    "SIN COBERTURA CENEPRED")</f>
        <v>SIN COBERTURA CENEPRED</v>
      </c>
      <c r="G1689" t="str" cm="1">
        <f t="array" ref="G1689">IFERROR(
    IF(
        INDEX(
            'CENEPRED DISTRITAL'!$B:$XFD,
            _xlfn.XMATCH($G$1,'CENEPRED DISTRITAL'!$A:$A,0),
            _xlfn.XMATCH(A1689,'CENEPRED DISTRITAL'!$B$1:$XFD$1,0)
        )&lt;&gt;"",
        "CON COBERTURA CENEPRED",
        "SIN COBERTURA CENEPRED"
    ),
    "SIN COBERTURA CENEPRED"
)</f>
        <v>SIN COBERTURA CENEPRED</v>
      </c>
      <c r="H1689" t="str" cm="1">
        <f t="array" ref="H1689">IFERROR(
    IF(
        INDEX(
            'CENEPRED DISTRITAL'!$B:$XFD,
            _xlfn.XMATCH($H$1,'CENEPRED DISTRITAL'!$A:$A,0),
            _xlfn.XMATCH(A1689,'CENEPRED DISTRITAL'!$B$1:$XFD$1,0)
        )&lt;&gt;"",
        "CON COBERTURA CENEPRED",
        "SIN COBERTURA CENEPRED"
    ),
    "SIN COBERTURA CENEPRED"
)</f>
        <v>SIN COBERTURA CENEPRED</v>
      </c>
    </row>
    <row r="1690" spans="1:8" x14ac:dyDescent="0.35">
      <c r="A1690" s="359">
        <v>210608</v>
      </c>
      <c r="B1690" t="s">
        <v>34370</v>
      </c>
      <c r="C1690">
        <v>2106</v>
      </c>
      <c r="D1690">
        <v>21</v>
      </c>
      <c r="E1690" t="str">
        <f>_xlfn.XLOOKUP(D1690,'Ubigeo Departamental'!A:A,'Ubigeo Departamental'!B:B)</f>
        <v>Puno</v>
      </c>
      <c r="F1690" t="str" cm="1">
        <f t="array" ref="F1690">IFERROR(IF(INDEX('CENEPRED DISTRITAL'!$B:$XFD,
            _xlfn.XMATCH($F$1,'CENEPRED DISTRITAL'!$A:$A,0),
            _xlfn.XMATCH(A1690,'CENEPRED DISTRITAL'!$B$1:$XFD$1,0)
        )&lt;&gt;"",        "CON COBERTURA CENEPRED",        "SIN COBERTURA CENEPRED"    ),    "SIN COBERTURA CENEPRED")</f>
        <v>SIN COBERTURA CENEPRED</v>
      </c>
      <c r="G1690" t="str" cm="1">
        <f t="array" ref="G1690">IFERROR(
    IF(
        INDEX(
            'CENEPRED DISTRITAL'!$B:$XFD,
            _xlfn.XMATCH($G$1,'CENEPRED DISTRITAL'!$A:$A,0),
            _xlfn.XMATCH(A1690,'CENEPRED DISTRITAL'!$B$1:$XFD$1,0)
        )&lt;&gt;"",
        "CON COBERTURA CENEPRED",
        "SIN COBERTURA CENEPRED"
    ),
    "SIN COBERTURA CENEPRED"
)</f>
        <v>SIN COBERTURA CENEPRED</v>
      </c>
      <c r="H1690" t="str" cm="1">
        <f t="array" ref="H1690">IFERROR(
    IF(
        INDEX(
            'CENEPRED DISTRITAL'!$B:$XFD,
            _xlfn.XMATCH($H$1,'CENEPRED DISTRITAL'!$A:$A,0),
            _xlfn.XMATCH(A1690,'CENEPRED DISTRITAL'!$B$1:$XFD$1,0)
        )&lt;&gt;"",
        "CON COBERTURA CENEPRED",
        "SIN COBERTURA CENEPRED"
    ),
    "SIN COBERTURA CENEPRED"
)</f>
        <v>SIN COBERTURA CENEPRED</v>
      </c>
    </row>
    <row r="1691" spans="1:8" x14ac:dyDescent="0.35">
      <c r="A1691" s="359">
        <v>210701</v>
      </c>
      <c r="B1691" t="s">
        <v>34246</v>
      </c>
      <c r="C1691">
        <v>2107</v>
      </c>
      <c r="D1691">
        <v>21</v>
      </c>
      <c r="E1691" t="str">
        <f>_xlfn.XLOOKUP(D1691,'Ubigeo Departamental'!A:A,'Ubigeo Departamental'!B:B)</f>
        <v>Puno</v>
      </c>
      <c r="F1691" t="str" cm="1">
        <f t="array" ref="F1691">IFERROR(IF(INDEX('CENEPRED DISTRITAL'!$B:$XFD,
            _xlfn.XMATCH($F$1,'CENEPRED DISTRITAL'!$A:$A,0),
            _xlfn.XMATCH(A1691,'CENEPRED DISTRITAL'!$B$1:$XFD$1,0)
        )&lt;&gt;"",        "CON COBERTURA CENEPRED",        "SIN COBERTURA CENEPRED"    ),    "SIN COBERTURA CENEPRED")</f>
        <v>SIN COBERTURA CENEPRED</v>
      </c>
      <c r="G1691" t="str" cm="1">
        <f t="array" ref="G1691">IFERROR(
    IF(
        INDEX(
            'CENEPRED DISTRITAL'!$B:$XFD,
            _xlfn.XMATCH($G$1,'CENEPRED DISTRITAL'!$A:$A,0),
            _xlfn.XMATCH(A1691,'CENEPRED DISTRITAL'!$B$1:$XFD$1,0)
        )&lt;&gt;"",
        "CON COBERTURA CENEPRED",
        "SIN COBERTURA CENEPRED"
    ),
    "SIN COBERTURA CENEPRED"
)</f>
        <v>SIN COBERTURA CENEPRED</v>
      </c>
      <c r="H1691" t="str" cm="1">
        <f t="array" ref="H1691">IFERROR(
    IF(
        INDEX(
            'CENEPRED DISTRITAL'!$B:$XFD,
            _xlfn.XMATCH($H$1,'CENEPRED DISTRITAL'!$A:$A,0),
            _xlfn.XMATCH(A1691,'CENEPRED DISTRITAL'!$B$1:$XFD$1,0)
        )&lt;&gt;"",
        "CON COBERTURA CENEPRED",
        "SIN COBERTURA CENEPRED"
    ),
    "SIN COBERTURA CENEPRED"
)</f>
        <v>SIN COBERTURA CENEPRED</v>
      </c>
    </row>
    <row r="1692" spans="1:8" x14ac:dyDescent="0.35">
      <c r="A1692" s="359">
        <v>210702</v>
      </c>
      <c r="B1692" t="s">
        <v>37083</v>
      </c>
      <c r="C1692">
        <v>2107</v>
      </c>
      <c r="D1692">
        <v>21</v>
      </c>
      <c r="E1692" t="str">
        <f>_xlfn.XLOOKUP(D1692,'Ubigeo Departamental'!A:A,'Ubigeo Departamental'!B:B)</f>
        <v>Puno</v>
      </c>
      <c r="F1692" t="str" cm="1">
        <f t="array" ref="F1692">IFERROR(IF(INDEX('CENEPRED DISTRITAL'!$B:$XFD,
            _xlfn.XMATCH($F$1,'CENEPRED DISTRITAL'!$A:$A,0),
            _xlfn.XMATCH(A1692,'CENEPRED DISTRITAL'!$B$1:$XFD$1,0)
        )&lt;&gt;"",        "CON COBERTURA CENEPRED",        "SIN COBERTURA CENEPRED"    ),    "SIN COBERTURA CENEPRED")</f>
        <v>SIN COBERTURA CENEPRED</v>
      </c>
      <c r="G1692" t="str" cm="1">
        <f t="array" ref="G1692">IFERROR(
    IF(
        INDEX(
            'CENEPRED DISTRITAL'!$B:$XFD,
            _xlfn.XMATCH($G$1,'CENEPRED DISTRITAL'!$A:$A,0),
            _xlfn.XMATCH(A1692,'CENEPRED DISTRITAL'!$B$1:$XFD$1,0)
        )&lt;&gt;"",
        "CON COBERTURA CENEPRED",
        "SIN COBERTURA CENEPRED"
    ),
    "SIN COBERTURA CENEPRED"
)</f>
        <v>SIN COBERTURA CENEPRED</v>
      </c>
      <c r="H1692" t="str" cm="1">
        <f t="array" ref="H1692">IFERROR(
    IF(
        INDEX(
            'CENEPRED DISTRITAL'!$B:$XFD,
            _xlfn.XMATCH($H$1,'CENEPRED DISTRITAL'!$A:$A,0),
            _xlfn.XMATCH(A1692,'CENEPRED DISTRITAL'!$B$1:$XFD$1,0)
        )&lt;&gt;"",
        "CON COBERTURA CENEPRED",
        "SIN COBERTURA CENEPRED"
    ),
    "SIN COBERTURA CENEPRED"
)</f>
        <v>SIN COBERTURA CENEPRED</v>
      </c>
    </row>
    <row r="1693" spans="1:8" x14ac:dyDescent="0.35">
      <c r="A1693" s="359">
        <v>210703</v>
      </c>
      <c r="B1693" t="s">
        <v>37084</v>
      </c>
      <c r="C1693">
        <v>2107</v>
      </c>
      <c r="D1693">
        <v>21</v>
      </c>
      <c r="E1693" t="str">
        <f>_xlfn.XLOOKUP(D1693,'Ubigeo Departamental'!A:A,'Ubigeo Departamental'!B:B)</f>
        <v>Puno</v>
      </c>
      <c r="F1693" t="str" cm="1">
        <f t="array" ref="F1693">IFERROR(IF(INDEX('CENEPRED DISTRITAL'!$B:$XFD,
            _xlfn.XMATCH($F$1,'CENEPRED DISTRITAL'!$A:$A,0),
            _xlfn.XMATCH(A1693,'CENEPRED DISTRITAL'!$B$1:$XFD$1,0)
        )&lt;&gt;"",        "CON COBERTURA CENEPRED",        "SIN COBERTURA CENEPRED"    ),    "SIN COBERTURA CENEPRED")</f>
        <v>SIN COBERTURA CENEPRED</v>
      </c>
      <c r="G1693" t="str" cm="1">
        <f t="array" ref="G1693">IFERROR(
    IF(
        INDEX(
            'CENEPRED DISTRITAL'!$B:$XFD,
            _xlfn.XMATCH($G$1,'CENEPRED DISTRITAL'!$A:$A,0),
            _xlfn.XMATCH(A1693,'CENEPRED DISTRITAL'!$B$1:$XFD$1,0)
        )&lt;&gt;"",
        "CON COBERTURA CENEPRED",
        "SIN COBERTURA CENEPRED"
    ),
    "SIN COBERTURA CENEPRED"
)</f>
        <v>SIN COBERTURA CENEPRED</v>
      </c>
      <c r="H1693" t="str" cm="1">
        <f t="array" ref="H1693">IFERROR(
    IF(
        INDEX(
            'CENEPRED DISTRITAL'!$B:$XFD,
            _xlfn.XMATCH($H$1,'CENEPRED DISTRITAL'!$A:$A,0),
            _xlfn.XMATCH(A1693,'CENEPRED DISTRITAL'!$B$1:$XFD$1,0)
        )&lt;&gt;"",
        "CON COBERTURA CENEPRED",
        "SIN COBERTURA CENEPRED"
    ),
    "SIN COBERTURA CENEPRED"
)</f>
        <v>SIN COBERTURA CENEPRED</v>
      </c>
    </row>
    <row r="1694" spans="1:8" x14ac:dyDescent="0.35">
      <c r="A1694" s="359">
        <v>210704</v>
      </c>
      <c r="B1694" t="s">
        <v>34723</v>
      </c>
      <c r="C1694">
        <v>2107</v>
      </c>
      <c r="D1694">
        <v>21</v>
      </c>
      <c r="E1694" t="str">
        <f>_xlfn.XLOOKUP(D1694,'Ubigeo Departamental'!A:A,'Ubigeo Departamental'!B:B)</f>
        <v>Puno</v>
      </c>
      <c r="F1694" t="str" cm="1">
        <f t="array" ref="F1694">IFERROR(IF(INDEX('CENEPRED DISTRITAL'!$B:$XFD,
            _xlfn.XMATCH($F$1,'CENEPRED DISTRITAL'!$A:$A,0),
            _xlfn.XMATCH(A1694,'CENEPRED DISTRITAL'!$B$1:$XFD$1,0)
        )&lt;&gt;"",        "CON COBERTURA CENEPRED",        "SIN COBERTURA CENEPRED"    ),    "SIN COBERTURA CENEPRED")</f>
        <v>SIN COBERTURA CENEPRED</v>
      </c>
      <c r="G1694" t="str" cm="1">
        <f t="array" ref="G1694">IFERROR(
    IF(
        INDEX(
            'CENEPRED DISTRITAL'!$B:$XFD,
            _xlfn.XMATCH($G$1,'CENEPRED DISTRITAL'!$A:$A,0),
            _xlfn.XMATCH(A1694,'CENEPRED DISTRITAL'!$B$1:$XFD$1,0)
        )&lt;&gt;"",
        "CON COBERTURA CENEPRED",
        "SIN COBERTURA CENEPRED"
    ),
    "SIN COBERTURA CENEPRED"
)</f>
        <v>SIN COBERTURA CENEPRED</v>
      </c>
      <c r="H1694" t="str" cm="1">
        <f t="array" ref="H1694">IFERROR(
    IF(
        INDEX(
            'CENEPRED DISTRITAL'!$B:$XFD,
            _xlfn.XMATCH($H$1,'CENEPRED DISTRITAL'!$A:$A,0),
            _xlfn.XMATCH(A1694,'CENEPRED DISTRITAL'!$B$1:$XFD$1,0)
        )&lt;&gt;"",
        "CON COBERTURA CENEPRED",
        "SIN COBERTURA CENEPRED"
    ),
    "SIN COBERTURA CENEPRED"
)</f>
        <v>SIN COBERTURA CENEPRED</v>
      </c>
    </row>
    <row r="1695" spans="1:8" x14ac:dyDescent="0.35">
      <c r="A1695" s="359">
        <v>210705</v>
      </c>
      <c r="B1695" t="s">
        <v>34934</v>
      </c>
      <c r="C1695">
        <v>2107</v>
      </c>
      <c r="D1695">
        <v>21</v>
      </c>
      <c r="E1695" t="str">
        <f>_xlfn.XLOOKUP(D1695,'Ubigeo Departamental'!A:A,'Ubigeo Departamental'!B:B)</f>
        <v>Puno</v>
      </c>
      <c r="F1695" t="str" cm="1">
        <f t="array" ref="F1695">IFERROR(IF(INDEX('CENEPRED DISTRITAL'!$B:$XFD,
            _xlfn.XMATCH($F$1,'CENEPRED DISTRITAL'!$A:$A,0),
            _xlfn.XMATCH(A1695,'CENEPRED DISTRITAL'!$B$1:$XFD$1,0)
        )&lt;&gt;"",        "CON COBERTURA CENEPRED",        "SIN COBERTURA CENEPRED"    ),    "SIN COBERTURA CENEPRED")</f>
        <v>SIN COBERTURA CENEPRED</v>
      </c>
      <c r="G1695" t="str" cm="1">
        <f t="array" ref="G1695">IFERROR(
    IF(
        INDEX(
            'CENEPRED DISTRITAL'!$B:$XFD,
            _xlfn.XMATCH($G$1,'CENEPRED DISTRITAL'!$A:$A,0),
            _xlfn.XMATCH(A1695,'CENEPRED DISTRITAL'!$B$1:$XFD$1,0)
        )&lt;&gt;"",
        "CON COBERTURA CENEPRED",
        "SIN COBERTURA CENEPRED"
    ),
    "SIN COBERTURA CENEPRED"
)</f>
        <v>SIN COBERTURA CENEPRED</v>
      </c>
      <c r="H1695" t="str" cm="1">
        <f t="array" ref="H1695">IFERROR(
    IF(
        INDEX(
            'CENEPRED DISTRITAL'!$B:$XFD,
            _xlfn.XMATCH($H$1,'CENEPRED DISTRITAL'!$A:$A,0),
            _xlfn.XMATCH(A1695,'CENEPRED DISTRITAL'!$B$1:$XFD$1,0)
        )&lt;&gt;"",
        "CON COBERTURA CENEPRED",
        "SIN COBERTURA CENEPRED"
    ),
    "SIN COBERTURA CENEPRED"
)</f>
        <v>SIN COBERTURA CENEPRED</v>
      </c>
    </row>
    <row r="1696" spans="1:8" x14ac:dyDescent="0.35">
      <c r="A1696" s="359">
        <v>210706</v>
      </c>
      <c r="B1696" t="s">
        <v>31850</v>
      </c>
      <c r="C1696">
        <v>2107</v>
      </c>
      <c r="D1696">
        <v>21</v>
      </c>
      <c r="E1696" t="str">
        <f>_xlfn.XLOOKUP(D1696,'Ubigeo Departamental'!A:A,'Ubigeo Departamental'!B:B)</f>
        <v>Puno</v>
      </c>
      <c r="F1696" t="str" cm="1">
        <f t="array" ref="F1696">IFERROR(IF(INDEX('CENEPRED DISTRITAL'!$B:$XFD,
            _xlfn.XMATCH($F$1,'CENEPRED DISTRITAL'!$A:$A,0),
            _xlfn.XMATCH(A1696,'CENEPRED DISTRITAL'!$B$1:$XFD$1,0)
        )&lt;&gt;"",        "CON COBERTURA CENEPRED",        "SIN COBERTURA CENEPRED"    ),    "SIN COBERTURA CENEPRED")</f>
        <v>SIN COBERTURA CENEPRED</v>
      </c>
      <c r="G1696" t="str" cm="1">
        <f t="array" ref="G1696">IFERROR(
    IF(
        INDEX(
            'CENEPRED DISTRITAL'!$B:$XFD,
            _xlfn.XMATCH($G$1,'CENEPRED DISTRITAL'!$A:$A,0),
            _xlfn.XMATCH(A1696,'CENEPRED DISTRITAL'!$B$1:$XFD$1,0)
        )&lt;&gt;"",
        "CON COBERTURA CENEPRED",
        "SIN COBERTURA CENEPRED"
    ),
    "SIN COBERTURA CENEPRED"
)</f>
        <v>SIN COBERTURA CENEPRED</v>
      </c>
      <c r="H1696" t="str" cm="1">
        <f t="array" ref="H1696">IFERROR(
    IF(
        INDEX(
            'CENEPRED DISTRITAL'!$B:$XFD,
            _xlfn.XMATCH($H$1,'CENEPRED DISTRITAL'!$A:$A,0),
            _xlfn.XMATCH(A1696,'CENEPRED DISTRITAL'!$B$1:$XFD$1,0)
        )&lt;&gt;"",
        "CON COBERTURA CENEPRED",
        "SIN COBERTURA CENEPRED"
    ),
    "SIN COBERTURA CENEPRED"
)</f>
        <v>SIN COBERTURA CENEPRED</v>
      </c>
    </row>
    <row r="1697" spans="1:8" x14ac:dyDescent="0.35">
      <c r="A1697" s="359">
        <v>210707</v>
      </c>
      <c r="B1697" t="s">
        <v>34456</v>
      </c>
      <c r="C1697">
        <v>2107</v>
      </c>
      <c r="D1697">
        <v>21</v>
      </c>
      <c r="E1697" t="str">
        <f>_xlfn.XLOOKUP(D1697,'Ubigeo Departamental'!A:A,'Ubigeo Departamental'!B:B)</f>
        <v>Puno</v>
      </c>
      <c r="F1697" t="str" cm="1">
        <f t="array" ref="F1697">IFERROR(IF(INDEX('CENEPRED DISTRITAL'!$B:$XFD,
            _xlfn.XMATCH($F$1,'CENEPRED DISTRITAL'!$A:$A,0),
            _xlfn.XMATCH(A1697,'CENEPRED DISTRITAL'!$B$1:$XFD$1,0)
        )&lt;&gt;"",        "CON COBERTURA CENEPRED",        "SIN COBERTURA CENEPRED"    ),    "SIN COBERTURA CENEPRED")</f>
        <v>SIN COBERTURA CENEPRED</v>
      </c>
      <c r="G1697" t="str" cm="1">
        <f t="array" ref="G1697">IFERROR(
    IF(
        INDEX(
            'CENEPRED DISTRITAL'!$B:$XFD,
            _xlfn.XMATCH($G$1,'CENEPRED DISTRITAL'!$A:$A,0),
            _xlfn.XMATCH(A1697,'CENEPRED DISTRITAL'!$B$1:$XFD$1,0)
        )&lt;&gt;"",
        "CON COBERTURA CENEPRED",
        "SIN COBERTURA CENEPRED"
    ),
    "SIN COBERTURA CENEPRED"
)</f>
        <v>SIN COBERTURA CENEPRED</v>
      </c>
      <c r="H1697" t="str" cm="1">
        <f t="array" ref="H1697">IFERROR(
    IF(
        INDEX(
            'CENEPRED DISTRITAL'!$B:$XFD,
            _xlfn.XMATCH($H$1,'CENEPRED DISTRITAL'!$A:$A,0),
            _xlfn.XMATCH(A1697,'CENEPRED DISTRITAL'!$B$1:$XFD$1,0)
        )&lt;&gt;"",
        "CON COBERTURA CENEPRED",
        "SIN COBERTURA CENEPRED"
    ),
    "SIN COBERTURA CENEPRED"
)</f>
        <v>SIN COBERTURA CENEPRED</v>
      </c>
    </row>
    <row r="1698" spans="1:8" x14ac:dyDescent="0.35">
      <c r="A1698" s="359">
        <v>210708</v>
      </c>
      <c r="B1698" t="s">
        <v>34164</v>
      </c>
      <c r="C1698">
        <v>2107</v>
      </c>
      <c r="D1698">
        <v>21</v>
      </c>
      <c r="E1698" t="str">
        <f>_xlfn.XLOOKUP(D1698,'Ubigeo Departamental'!A:A,'Ubigeo Departamental'!B:B)</f>
        <v>Puno</v>
      </c>
      <c r="F1698" t="str" cm="1">
        <f t="array" ref="F1698">IFERROR(IF(INDEX('CENEPRED DISTRITAL'!$B:$XFD,
            _xlfn.XMATCH($F$1,'CENEPRED DISTRITAL'!$A:$A,0),
            _xlfn.XMATCH(A1698,'CENEPRED DISTRITAL'!$B$1:$XFD$1,0)
        )&lt;&gt;"",        "CON COBERTURA CENEPRED",        "SIN COBERTURA CENEPRED"    ),    "SIN COBERTURA CENEPRED")</f>
        <v>SIN COBERTURA CENEPRED</v>
      </c>
      <c r="G1698" t="str" cm="1">
        <f t="array" ref="G1698">IFERROR(
    IF(
        INDEX(
            'CENEPRED DISTRITAL'!$B:$XFD,
            _xlfn.XMATCH($G$1,'CENEPRED DISTRITAL'!$A:$A,0),
            _xlfn.XMATCH(A1698,'CENEPRED DISTRITAL'!$B$1:$XFD$1,0)
        )&lt;&gt;"",
        "CON COBERTURA CENEPRED",
        "SIN COBERTURA CENEPRED"
    ),
    "SIN COBERTURA CENEPRED"
)</f>
        <v>SIN COBERTURA CENEPRED</v>
      </c>
      <c r="H1698" t="str" cm="1">
        <f t="array" ref="H1698">IFERROR(
    IF(
        INDEX(
            'CENEPRED DISTRITAL'!$B:$XFD,
            _xlfn.XMATCH($H$1,'CENEPRED DISTRITAL'!$A:$A,0),
            _xlfn.XMATCH(A1698,'CENEPRED DISTRITAL'!$B$1:$XFD$1,0)
        )&lt;&gt;"",
        "CON COBERTURA CENEPRED",
        "SIN COBERTURA CENEPRED"
    ),
    "SIN COBERTURA CENEPRED"
)</f>
        <v>SIN COBERTURA CENEPRED</v>
      </c>
    </row>
    <row r="1699" spans="1:8" x14ac:dyDescent="0.35">
      <c r="A1699" s="359">
        <v>210709</v>
      </c>
      <c r="B1699" t="s">
        <v>34247</v>
      </c>
      <c r="C1699">
        <v>2107</v>
      </c>
      <c r="D1699">
        <v>21</v>
      </c>
      <c r="E1699" t="str">
        <f>_xlfn.XLOOKUP(D1699,'Ubigeo Departamental'!A:A,'Ubigeo Departamental'!B:B)</f>
        <v>Puno</v>
      </c>
      <c r="F1699" t="str" cm="1">
        <f t="array" ref="F1699">IFERROR(IF(INDEX('CENEPRED DISTRITAL'!$B:$XFD,
            _xlfn.XMATCH($F$1,'CENEPRED DISTRITAL'!$A:$A,0),
            _xlfn.XMATCH(A1699,'CENEPRED DISTRITAL'!$B$1:$XFD$1,0)
        )&lt;&gt;"",        "CON COBERTURA CENEPRED",        "SIN COBERTURA CENEPRED"    ),    "SIN COBERTURA CENEPRED")</f>
        <v>SIN COBERTURA CENEPRED</v>
      </c>
      <c r="G1699" t="str" cm="1">
        <f t="array" ref="G1699">IFERROR(
    IF(
        INDEX(
            'CENEPRED DISTRITAL'!$B:$XFD,
            _xlfn.XMATCH($G$1,'CENEPRED DISTRITAL'!$A:$A,0),
            _xlfn.XMATCH(A1699,'CENEPRED DISTRITAL'!$B$1:$XFD$1,0)
        )&lt;&gt;"",
        "CON COBERTURA CENEPRED",
        "SIN COBERTURA CENEPRED"
    ),
    "SIN COBERTURA CENEPRED"
)</f>
        <v>SIN COBERTURA CENEPRED</v>
      </c>
      <c r="H1699" t="str" cm="1">
        <f t="array" ref="H1699">IFERROR(
    IF(
        INDEX(
            'CENEPRED DISTRITAL'!$B:$XFD,
            _xlfn.XMATCH($H$1,'CENEPRED DISTRITAL'!$A:$A,0),
            _xlfn.XMATCH(A1699,'CENEPRED DISTRITAL'!$B$1:$XFD$1,0)
        )&lt;&gt;"",
        "CON COBERTURA CENEPRED",
        "SIN COBERTURA CENEPRED"
    ),
    "SIN COBERTURA CENEPRED"
)</f>
        <v>SIN COBERTURA CENEPRED</v>
      </c>
    </row>
    <row r="1700" spans="1:8" x14ac:dyDescent="0.35">
      <c r="A1700" s="359">
        <v>210710</v>
      </c>
      <c r="B1700" t="s">
        <v>37085</v>
      </c>
      <c r="C1700">
        <v>2107</v>
      </c>
      <c r="D1700">
        <v>21</v>
      </c>
      <c r="E1700" t="str">
        <f>_xlfn.XLOOKUP(D1700,'Ubigeo Departamental'!A:A,'Ubigeo Departamental'!B:B)</f>
        <v>Puno</v>
      </c>
      <c r="F1700" t="str" cm="1">
        <f t="array" ref="F1700">IFERROR(IF(INDEX('CENEPRED DISTRITAL'!$B:$XFD,
            _xlfn.XMATCH($F$1,'CENEPRED DISTRITAL'!$A:$A,0),
            _xlfn.XMATCH(A1700,'CENEPRED DISTRITAL'!$B$1:$XFD$1,0)
        )&lt;&gt;"",        "CON COBERTURA CENEPRED",        "SIN COBERTURA CENEPRED"    ),    "SIN COBERTURA CENEPRED")</f>
        <v>SIN COBERTURA CENEPRED</v>
      </c>
      <c r="G1700" t="str" cm="1">
        <f t="array" ref="G1700">IFERROR(
    IF(
        INDEX(
            'CENEPRED DISTRITAL'!$B:$XFD,
            _xlfn.XMATCH($G$1,'CENEPRED DISTRITAL'!$A:$A,0),
            _xlfn.XMATCH(A1700,'CENEPRED DISTRITAL'!$B$1:$XFD$1,0)
        )&lt;&gt;"",
        "CON COBERTURA CENEPRED",
        "SIN COBERTURA CENEPRED"
    ),
    "SIN COBERTURA CENEPRED"
)</f>
        <v>SIN COBERTURA CENEPRED</v>
      </c>
      <c r="H1700" t="str" cm="1">
        <f t="array" ref="H1700">IFERROR(
    IF(
        INDEX(
            'CENEPRED DISTRITAL'!$B:$XFD,
            _xlfn.XMATCH($H$1,'CENEPRED DISTRITAL'!$A:$A,0),
            _xlfn.XMATCH(A1700,'CENEPRED DISTRITAL'!$B$1:$XFD$1,0)
        )&lt;&gt;"",
        "CON COBERTURA CENEPRED",
        "SIN COBERTURA CENEPRED"
    ),
    "SIN COBERTURA CENEPRED"
)</f>
        <v>SIN COBERTURA CENEPRED</v>
      </c>
    </row>
    <row r="1701" spans="1:8" x14ac:dyDescent="0.35">
      <c r="A1701" s="359">
        <v>210801</v>
      </c>
      <c r="B1701" t="s">
        <v>31833</v>
      </c>
      <c r="C1701">
        <v>2108</v>
      </c>
      <c r="D1701">
        <v>21</v>
      </c>
      <c r="E1701" t="str">
        <f>_xlfn.XLOOKUP(D1701,'Ubigeo Departamental'!A:A,'Ubigeo Departamental'!B:B)</f>
        <v>Puno</v>
      </c>
      <c r="F1701" t="str" cm="1">
        <f t="array" ref="F1701">IFERROR(IF(INDEX('CENEPRED DISTRITAL'!$B:$XFD,
            _xlfn.XMATCH($F$1,'CENEPRED DISTRITAL'!$A:$A,0),
            _xlfn.XMATCH(A1701,'CENEPRED DISTRITAL'!$B$1:$XFD$1,0)
        )&lt;&gt;"",        "CON COBERTURA CENEPRED",        "SIN COBERTURA CENEPRED"    ),    "SIN COBERTURA CENEPRED")</f>
        <v>CON COBERTURA CENEPRED</v>
      </c>
      <c r="G1701" t="str" cm="1">
        <f t="array" ref="G1701">IFERROR(
    IF(
        INDEX(
            'CENEPRED DISTRITAL'!$B:$XFD,
            _xlfn.XMATCH($G$1,'CENEPRED DISTRITAL'!$A:$A,0),
            _xlfn.XMATCH(A1701,'CENEPRED DISTRITAL'!$B$1:$XFD$1,0)
        )&lt;&gt;"",
        "CON COBERTURA CENEPRED",
        "SIN COBERTURA CENEPRED"
    ),
    "SIN COBERTURA CENEPRED"
)</f>
        <v>CON COBERTURA CENEPRED</v>
      </c>
      <c r="H1701" t="str" cm="1">
        <f t="array" ref="H1701">IFERROR(
    IF(
        INDEX(
            'CENEPRED DISTRITAL'!$B:$XFD,
            _xlfn.XMATCH($H$1,'CENEPRED DISTRITAL'!$A:$A,0),
            _xlfn.XMATCH(A1701,'CENEPRED DISTRITAL'!$B$1:$XFD$1,0)
        )&lt;&gt;"",
        "CON COBERTURA CENEPRED",
        "SIN COBERTURA CENEPRED"
    ),
    "SIN COBERTURA CENEPRED"
)</f>
        <v>CON COBERTURA CENEPRED</v>
      </c>
    </row>
    <row r="1702" spans="1:8" x14ac:dyDescent="0.35">
      <c r="A1702" s="359">
        <v>210802</v>
      </c>
      <c r="B1702" t="s">
        <v>31832</v>
      </c>
      <c r="C1702">
        <v>2108</v>
      </c>
      <c r="D1702">
        <v>21</v>
      </c>
      <c r="E1702" t="str">
        <f>_xlfn.XLOOKUP(D1702,'Ubigeo Departamental'!A:A,'Ubigeo Departamental'!B:B)</f>
        <v>Puno</v>
      </c>
      <c r="F1702" t="str" cm="1">
        <f t="array" ref="F1702">IFERROR(IF(INDEX('CENEPRED DISTRITAL'!$B:$XFD,
            _xlfn.XMATCH($F$1,'CENEPRED DISTRITAL'!$A:$A,0),
            _xlfn.XMATCH(A1702,'CENEPRED DISTRITAL'!$B$1:$XFD$1,0)
        )&lt;&gt;"",        "CON COBERTURA CENEPRED",        "SIN COBERTURA CENEPRED"    ),    "SIN COBERTURA CENEPRED")</f>
        <v>CON COBERTURA CENEPRED</v>
      </c>
      <c r="G1702" t="str" cm="1">
        <f t="array" ref="G1702">IFERROR(
    IF(
        INDEX(
            'CENEPRED DISTRITAL'!$B:$XFD,
            _xlfn.XMATCH($G$1,'CENEPRED DISTRITAL'!$A:$A,0),
            _xlfn.XMATCH(A1702,'CENEPRED DISTRITAL'!$B$1:$XFD$1,0)
        )&lt;&gt;"",
        "CON COBERTURA CENEPRED",
        "SIN COBERTURA CENEPRED"
    ),
    "SIN COBERTURA CENEPRED"
)</f>
        <v>CON COBERTURA CENEPRED</v>
      </c>
      <c r="H1702" t="str" cm="1">
        <f t="array" ref="H1702">IFERROR(
    IF(
        INDEX(
            'CENEPRED DISTRITAL'!$B:$XFD,
            _xlfn.XMATCH($H$1,'CENEPRED DISTRITAL'!$A:$A,0),
            _xlfn.XMATCH(A1702,'CENEPRED DISTRITAL'!$B$1:$XFD$1,0)
        )&lt;&gt;"",
        "CON COBERTURA CENEPRED",
        "SIN COBERTURA CENEPRED"
    ),
    "SIN COBERTURA CENEPRED"
)</f>
        <v>CON COBERTURA CENEPRED</v>
      </c>
    </row>
    <row r="1703" spans="1:8" x14ac:dyDescent="0.35">
      <c r="A1703" s="359">
        <v>210803</v>
      </c>
      <c r="B1703" t="s">
        <v>37086</v>
      </c>
      <c r="C1703">
        <v>2108</v>
      </c>
      <c r="D1703">
        <v>21</v>
      </c>
      <c r="E1703" t="str">
        <f>_xlfn.XLOOKUP(D1703,'Ubigeo Departamental'!A:A,'Ubigeo Departamental'!B:B)</f>
        <v>Puno</v>
      </c>
      <c r="F1703" t="str" cm="1">
        <f t="array" ref="F1703">IFERROR(IF(INDEX('CENEPRED DISTRITAL'!$B:$XFD,
            _xlfn.XMATCH($F$1,'CENEPRED DISTRITAL'!$A:$A,0),
            _xlfn.XMATCH(A1703,'CENEPRED DISTRITAL'!$B$1:$XFD$1,0)
        )&lt;&gt;"",        "CON COBERTURA CENEPRED",        "SIN COBERTURA CENEPRED"    ),    "SIN COBERTURA CENEPRED")</f>
        <v>SIN COBERTURA CENEPRED</v>
      </c>
      <c r="G1703" t="str" cm="1">
        <f t="array" ref="G1703">IFERROR(
    IF(
        INDEX(
            'CENEPRED DISTRITAL'!$B:$XFD,
            _xlfn.XMATCH($G$1,'CENEPRED DISTRITAL'!$A:$A,0),
            _xlfn.XMATCH(A1703,'CENEPRED DISTRITAL'!$B$1:$XFD$1,0)
        )&lt;&gt;"",
        "CON COBERTURA CENEPRED",
        "SIN COBERTURA CENEPRED"
    ),
    "SIN COBERTURA CENEPRED"
)</f>
        <v>SIN COBERTURA CENEPRED</v>
      </c>
      <c r="H1703" t="str" cm="1">
        <f t="array" ref="H1703">IFERROR(
    IF(
        INDEX(
            'CENEPRED DISTRITAL'!$B:$XFD,
            _xlfn.XMATCH($H$1,'CENEPRED DISTRITAL'!$A:$A,0),
            _xlfn.XMATCH(A1703,'CENEPRED DISTRITAL'!$B$1:$XFD$1,0)
        )&lt;&gt;"",
        "CON COBERTURA CENEPRED",
        "SIN COBERTURA CENEPRED"
    ),
    "SIN COBERTURA CENEPRED"
)</f>
        <v>SIN COBERTURA CENEPRED</v>
      </c>
    </row>
    <row r="1704" spans="1:8" x14ac:dyDescent="0.35">
      <c r="A1704" s="359">
        <v>210804</v>
      </c>
      <c r="B1704" t="s">
        <v>34935</v>
      </c>
      <c r="C1704">
        <v>2108</v>
      </c>
      <c r="D1704">
        <v>21</v>
      </c>
      <c r="E1704" t="str">
        <f>_xlfn.XLOOKUP(D1704,'Ubigeo Departamental'!A:A,'Ubigeo Departamental'!B:B)</f>
        <v>Puno</v>
      </c>
      <c r="F1704" t="str" cm="1">
        <f t="array" ref="F1704">IFERROR(IF(INDEX('CENEPRED DISTRITAL'!$B:$XFD,
            _xlfn.XMATCH($F$1,'CENEPRED DISTRITAL'!$A:$A,0),
            _xlfn.XMATCH(A1704,'CENEPRED DISTRITAL'!$B$1:$XFD$1,0)
        )&lt;&gt;"",        "CON COBERTURA CENEPRED",        "SIN COBERTURA CENEPRED"    ),    "SIN COBERTURA CENEPRED")</f>
        <v>SIN COBERTURA CENEPRED</v>
      </c>
      <c r="G1704" t="str" cm="1">
        <f t="array" ref="G1704">IFERROR(
    IF(
        INDEX(
            'CENEPRED DISTRITAL'!$B:$XFD,
            _xlfn.XMATCH($G$1,'CENEPRED DISTRITAL'!$A:$A,0),
            _xlfn.XMATCH(A1704,'CENEPRED DISTRITAL'!$B$1:$XFD$1,0)
        )&lt;&gt;"",
        "CON COBERTURA CENEPRED",
        "SIN COBERTURA CENEPRED"
    ),
    "SIN COBERTURA CENEPRED"
)</f>
        <v>SIN COBERTURA CENEPRED</v>
      </c>
      <c r="H1704" t="str" cm="1">
        <f t="array" ref="H1704">IFERROR(
    IF(
        INDEX(
            'CENEPRED DISTRITAL'!$B:$XFD,
            _xlfn.XMATCH($H$1,'CENEPRED DISTRITAL'!$A:$A,0),
            _xlfn.XMATCH(A1704,'CENEPRED DISTRITAL'!$B$1:$XFD$1,0)
        )&lt;&gt;"",
        "CON COBERTURA CENEPRED",
        "SIN COBERTURA CENEPRED"
    ),
    "SIN COBERTURA CENEPRED"
)</f>
        <v>SIN COBERTURA CENEPRED</v>
      </c>
    </row>
    <row r="1705" spans="1:8" x14ac:dyDescent="0.35">
      <c r="A1705" s="359">
        <v>210805</v>
      </c>
      <c r="B1705" t="s">
        <v>34785</v>
      </c>
      <c r="C1705">
        <v>2108</v>
      </c>
      <c r="D1705">
        <v>21</v>
      </c>
      <c r="E1705" t="str">
        <f>_xlfn.XLOOKUP(D1705,'Ubigeo Departamental'!A:A,'Ubigeo Departamental'!B:B)</f>
        <v>Puno</v>
      </c>
      <c r="F1705" t="str" cm="1">
        <f t="array" ref="F1705">IFERROR(IF(INDEX('CENEPRED DISTRITAL'!$B:$XFD,
            _xlfn.XMATCH($F$1,'CENEPRED DISTRITAL'!$A:$A,0),
            _xlfn.XMATCH(A1705,'CENEPRED DISTRITAL'!$B$1:$XFD$1,0)
        )&lt;&gt;"",        "CON COBERTURA CENEPRED",        "SIN COBERTURA CENEPRED"    ),    "SIN COBERTURA CENEPRED")</f>
        <v>SIN COBERTURA CENEPRED</v>
      </c>
      <c r="G1705" t="str" cm="1">
        <f t="array" ref="G1705">IFERROR(
    IF(
        INDEX(
            'CENEPRED DISTRITAL'!$B:$XFD,
            _xlfn.XMATCH($G$1,'CENEPRED DISTRITAL'!$A:$A,0),
            _xlfn.XMATCH(A1705,'CENEPRED DISTRITAL'!$B$1:$XFD$1,0)
        )&lt;&gt;"",
        "CON COBERTURA CENEPRED",
        "SIN COBERTURA CENEPRED"
    ),
    "SIN COBERTURA CENEPRED"
)</f>
        <v>SIN COBERTURA CENEPRED</v>
      </c>
      <c r="H1705" t="str" cm="1">
        <f t="array" ref="H1705">IFERROR(
    IF(
        INDEX(
            'CENEPRED DISTRITAL'!$B:$XFD,
            _xlfn.XMATCH($H$1,'CENEPRED DISTRITAL'!$A:$A,0),
            _xlfn.XMATCH(A1705,'CENEPRED DISTRITAL'!$B$1:$XFD$1,0)
        )&lt;&gt;"",
        "CON COBERTURA CENEPRED",
        "SIN COBERTURA CENEPRED"
    ),
    "SIN COBERTURA CENEPRED"
)</f>
        <v>SIN COBERTURA CENEPRED</v>
      </c>
    </row>
    <row r="1706" spans="1:8" x14ac:dyDescent="0.35">
      <c r="A1706" s="359">
        <v>210806</v>
      </c>
      <c r="B1706" t="s">
        <v>34936</v>
      </c>
      <c r="C1706">
        <v>2108</v>
      </c>
      <c r="D1706">
        <v>21</v>
      </c>
      <c r="E1706" t="str">
        <f>_xlfn.XLOOKUP(D1706,'Ubigeo Departamental'!A:A,'Ubigeo Departamental'!B:B)</f>
        <v>Puno</v>
      </c>
      <c r="F1706" t="str" cm="1">
        <f t="array" ref="F1706">IFERROR(IF(INDEX('CENEPRED DISTRITAL'!$B:$XFD,
            _xlfn.XMATCH($F$1,'CENEPRED DISTRITAL'!$A:$A,0),
            _xlfn.XMATCH(A1706,'CENEPRED DISTRITAL'!$B$1:$XFD$1,0)
        )&lt;&gt;"",        "CON COBERTURA CENEPRED",        "SIN COBERTURA CENEPRED"    ),    "SIN COBERTURA CENEPRED")</f>
        <v>SIN COBERTURA CENEPRED</v>
      </c>
      <c r="G1706" t="str" cm="1">
        <f t="array" ref="G1706">IFERROR(
    IF(
        INDEX(
            'CENEPRED DISTRITAL'!$B:$XFD,
            _xlfn.XMATCH($G$1,'CENEPRED DISTRITAL'!$A:$A,0),
            _xlfn.XMATCH(A1706,'CENEPRED DISTRITAL'!$B$1:$XFD$1,0)
        )&lt;&gt;"",
        "CON COBERTURA CENEPRED",
        "SIN COBERTURA CENEPRED"
    ),
    "SIN COBERTURA CENEPRED"
)</f>
        <v>SIN COBERTURA CENEPRED</v>
      </c>
      <c r="H1706" t="str" cm="1">
        <f t="array" ref="H1706">IFERROR(
    IF(
        INDEX(
            'CENEPRED DISTRITAL'!$B:$XFD,
            _xlfn.XMATCH($H$1,'CENEPRED DISTRITAL'!$A:$A,0),
            _xlfn.XMATCH(A1706,'CENEPRED DISTRITAL'!$B$1:$XFD$1,0)
        )&lt;&gt;"",
        "CON COBERTURA CENEPRED",
        "SIN COBERTURA CENEPRED"
    ),
    "SIN COBERTURA CENEPRED"
)</f>
        <v>SIN COBERTURA CENEPRED</v>
      </c>
    </row>
    <row r="1707" spans="1:8" x14ac:dyDescent="0.35">
      <c r="A1707" s="359">
        <v>210807</v>
      </c>
      <c r="B1707" t="s">
        <v>34517</v>
      </c>
      <c r="C1707">
        <v>2108</v>
      </c>
      <c r="D1707">
        <v>21</v>
      </c>
      <c r="E1707" t="str">
        <f>_xlfn.XLOOKUP(D1707,'Ubigeo Departamental'!A:A,'Ubigeo Departamental'!B:B)</f>
        <v>Puno</v>
      </c>
      <c r="F1707" t="str" cm="1">
        <f t="array" ref="F1707">IFERROR(IF(INDEX('CENEPRED DISTRITAL'!$B:$XFD,
            _xlfn.XMATCH($F$1,'CENEPRED DISTRITAL'!$A:$A,0),
            _xlfn.XMATCH(A1707,'CENEPRED DISTRITAL'!$B$1:$XFD$1,0)
        )&lt;&gt;"",        "CON COBERTURA CENEPRED",        "SIN COBERTURA CENEPRED"    ),    "SIN COBERTURA CENEPRED")</f>
        <v>SIN COBERTURA CENEPRED</v>
      </c>
      <c r="G1707" t="str" cm="1">
        <f t="array" ref="G1707">IFERROR(
    IF(
        INDEX(
            'CENEPRED DISTRITAL'!$B:$XFD,
            _xlfn.XMATCH($G$1,'CENEPRED DISTRITAL'!$A:$A,0),
            _xlfn.XMATCH(A1707,'CENEPRED DISTRITAL'!$B$1:$XFD$1,0)
        )&lt;&gt;"",
        "CON COBERTURA CENEPRED",
        "SIN COBERTURA CENEPRED"
    ),
    "SIN COBERTURA CENEPRED"
)</f>
        <v>SIN COBERTURA CENEPRED</v>
      </c>
      <c r="H1707" t="str" cm="1">
        <f t="array" ref="H1707">IFERROR(
    IF(
        INDEX(
            'CENEPRED DISTRITAL'!$B:$XFD,
            _xlfn.XMATCH($H$1,'CENEPRED DISTRITAL'!$A:$A,0),
            _xlfn.XMATCH(A1707,'CENEPRED DISTRITAL'!$B$1:$XFD$1,0)
        )&lt;&gt;"",
        "CON COBERTURA CENEPRED",
        "SIN COBERTURA CENEPRED"
    ),
    "SIN COBERTURA CENEPRED"
)</f>
        <v>SIN COBERTURA CENEPRED</v>
      </c>
    </row>
    <row r="1708" spans="1:8" x14ac:dyDescent="0.35">
      <c r="A1708" s="359">
        <v>210808</v>
      </c>
      <c r="B1708" t="s">
        <v>31777</v>
      </c>
      <c r="C1708">
        <v>2108</v>
      </c>
      <c r="D1708">
        <v>21</v>
      </c>
      <c r="E1708" t="str">
        <f>_xlfn.XLOOKUP(D1708,'Ubigeo Departamental'!A:A,'Ubigeo Departamental'!B:B)</f>
        <v>Puno</v>
      </c>
      <c r="F1708" t="str" cm="1">
        <f t="array" ref="F1708">IFERROR(IF(INDEX('CENEPRED DISTRITAL'!$B:$XFD,
            _xlfn.XMATCH($F$1,'CENEPRED DISTRITAL'!$A:$A,0),
            _xlfn.XMATCH(A1708,'CENEPRED DISTRITAL'!$B$1:$XFD$1,0)
        )&lt;&gt;"",        "CON COBERTURA CENEPRED",        "SIN COBERTURA CENEPRED"    ),    "SIN COBERTURA CENEPRED")</f>
        <v>SIN COBERTURA CENEPRED</v>
      </c>
      <c r="G1708" t="str" cm="1">
        <f t="array" ref="G1708">IFERROR(
    IF(
        INDEX(
            'CENEPRED DISTRITAL'!$B:$XFD,
            _xlfn.XMATCH($G$1,'CENEPRED DISTRITAL'!$A:$A,0),
            _xlfn.XMATCH(A1708,'CENEPRED DISTRITAL'!$B$1:$XFD$1,0)
        )&lt;&gt;"",
        "CON COBERTURA CENEPRED",
        "SIN COBERTURA CENEPRED"
    ),
    "SIN COBERTURA CENEPRED"
)</f>
        <v>SIN COBERTURA CENEPRED</v>
      </c>
      <c r="H1708" t="str" cm="1">
        <f t="array" ref="H1708">IFERROR(
    IF(
        INDEX(
            'CENEPRED DISTRITAL'!$B:$XFD,
            _xlfn.XMATCH($H$1,'CENEPRED DISTRITAL'!$A:$A,0),
            _xlfn.XMATCH(A1708,'CENEPRED DISTRITAL'!$B$1:$XFD$1,0)
        )&lt;&gt;"",
        "CON COBERTURA CENEPRED",
        "SIN COBERTURA CENEPRED"
    ),
    "SIN COBERTURA CENEPRED"
)</f>
        <v>SIN COBERTURA CENEPRED</v>
      </c>
    </row>
    <row r="1709" spans="1:8" x14ac:dyDescent="0.35">
      <c r="A1709" s="359">
        <v>210809</v>
      </c>
      <c r="B1709" t="s">
        <v>34937</v>
      </c>
      <c r="C1709">
        <v>2108</v>
      </c>
      <c r="D1709">
        <v>21</v>
      </c>
      <c r="E1709" t="str">
        <f>_xlfn.XLOOKUP(D1709,'Ubigeo Departamental'!A:A,'Ubigeo Departamental'!B:B)</f>
        <v>Puno</v>
      </c>
      <c r="F1709" t="str" cm="1">
        <f t="array" ref="F1709">IFERROR(IF(INDEX('CENEPRED DISTRITAL'!$B:$XFD,
            _xlfn.XMATCH($F$1,'CENEPRED DISTRITAL'!$A:$A,0),
            _xlfn.XMATCH(A1709,'CENEPRED DISTRITAL'!$B$1:$XFD$1,0)
        )&lt;&gt;"",        "CON COBERTURA CENEPRED",        "SIN COBERTURA CENEPRED"    ),    "SIN COBERTURA CENEPRED")</f>
        <v>SIN COBERTURA CENEPRED</v>
      </c>
      <c r="G1709" t="str" cm="1">
        <f t="array" ref="G1709">IFERROR(
    IF(
        INDEX(
            'CENEPRED DISTRITAL'!$B:$XFD,
            _xlfn.XMATCH($G$1,'CENEPRED DISTRITAL'!$A:$A,0),
            _xlfn.XMATCH(A1709,'CENEPRED DISTRITAL'!$B$1:$XFD$1,0)
        )&lt;&gt;"",
        "CON COBERTURA CENEPRED",
        "SIN COBERTURA CENEPRED"
    ),
    "SIN COBERTURA CENEPRED"
)</f>
        <v>SIN COBERTURA CENEPRED</v>
      </c>
      <c r="H1709" t="str" cm="1">
        <f t="array" ref="H1709">IFERROR(
    IF(
        INDEX(
            'CENEPRED DISTRITAL'!$B:$XFD,
            _xlfn.XMATCH($H$1,'CENEPRED DISTRITAL'!$A:$A,0),
            _xlfn.XMATCH(A1709,'CENEPRED DISTRITAL'!$B$1:$XFD$1,0)
        )&lt;&gt;"",
        "CON COBERTURA CENEPRED",
        "SIN COBERTURA CENEPRED"
    ),
    "SIN COBERTURA CENEPRED"
)</f>
        <v>SIN COBERTURA CENEPRED</v>
      </c>
    </row>
    <row r="1710" spans="1:8" x14ac:dyDescent="0.35">
      <c r="A1710" s="359">
        <v>210901</v>
      </c>
      <c r="B1710" t="s">
        <v>34174</v>
      </c>
      <c r="C1710">
        <v>2109</v>
      </c>
      <c r="D1710">
        <v>21</v>
      </c>
      <c r="E1710" t="str">
        <f>_xlfn.XLOOKUP(D1710,'Ubigeo Departamental'!A:A,'Ubigeo Departamental'!B:B)</f>
        <v>Puno</v>
      </c>
      <c r="F1710" t="str" cm="1">
        <f t="array" ref="F1710">IFERROR(IF(INDEX('CENEPRED DISTRITAL'!$B:$XFD,
            _xlfn.XMATCH($F$1,'CENEPRED DISTRITAL'!$A:$A,0),
            _xlfn.XMATCH(A1710,'CENEPRED DISTRITAL'!$B$1:$XFD$1,0)
        )&lt;&gt;"",        "CON COBERTURA CENEPRED",        "SIN COBERTURA CENEPRED"    ),    "SIN COBERTURA CENEPRED")</f>
        <v>SIN COBERTURA CENEPRED</v>
      </c>
      <c r="G1710" t="str" cm="1">
        <f t="array" ref="G1710">IFERROR(
    IF(
        INDEX(
            'CENEPRED DISTRITAL'!$B:$XFD,
            _xlfn.XMATCH($G$1,'CENEPRED DISTRITAL'!$A:$A,0),
            _xlfn.XMATCH(A1710,'CENEPRED DISTRITAL'!$B$1:$XFD$1,0)
        )&lt;&gt;"",
        "CON COBERTURA CENEPRED",
        "SIN COBERTURA CENEPRED"
    ),
    "SIN COBERTURA CENEPRED"
)</f>
        <v>SIN COBERTURA CENEPRED</v>
      </c>
      <c r="H1710" t="str" cm="1">
        <f t="array" ref="H1710">IFERROR(
    IF(
        INDEX(
            'CENEPRED DISTRITAL'!$B:$XFD,
            _xlfn.XMATCH($H$1,'CENEPRED DISTRITAL'!$A:$A,0),
            _xlfn.XMATCH(A1710,'CENEPRED DISTRITAL'!$B$1:$XFD$1,0)
        )&lt;&gt;"",
        "CON COBERTURA CENEPRED",
        "SIN COBERTURA CENEPRED"
    ),
    "SIN COBERTURA CENEPRED"
)</f>
        <v>SIN COBERTURA CENEPRED</v>
      </c>
    </row>
    <row r="1711" spans="1:8" x14ac:dyDescent="0.35">
      <c r="A1711" s="359">
        <v>210902</v>
      </c>
      <c r="B1711" t="s">
        <v>37087</v>
      </c>
      <c r="C1711">
        <v>2109</v>
      </c>
      <c r="D1711">
        <v>21</v>
      </c>
      <c r="E1711" t="str">
        <f>_xlfn.XLOOKUP(D1711,'Ubigeo Departamental'!A:A,'Ubigeo Departamental'!B:B)</f>
        <v>Puno</v>
      </c>
      <c r="F1711" t="str" cm="1">
        <f t="array" ref="F1711">IFERROR(IF(INDEX('CENEPRED DISTRITAL'!$B:$XFD,
            _xlfn.XMATCH($F$1,'CENEPRED DISTRITAL'!$A:$A,0),
            _xlfn.XMATCH(A1711,'CENEPRED DISTRITAL'!$B$1:$XFD$1,0)
        )&lt;&gt;"",        "CON COBERTURA CENEPRED",        "SIN COBERTURA CENEPRED"    ),    "SIN COBERTURA CENEPRED")</f>
        <v>SIN COBERTURA CENEPRED</v>
      </c>
      <c r="G1711" t="str" cm="1">
        <f t="array" ref="G1711">IFERROR(
    IF(
        INDEX(
            'CENEPRED DISTRITAL'!$B:$XFD,
            _xlfn.XMATCH($G$1,'CENEPRED DISTRITAL'!$A:$A,0),
            _xlfn.XMATCH(A1711,'CENEPRED DISTRITAL'!$B$1:$XFD$1,0)
        )&lt;&gt;"",
        "CON COBERTURA CENEPRED",
        "SIN COBERTURA CENEPRED"
    ),
    "SIN COBERTURA CENEPRED"
)</f>
        <v>SIN COBERTURA CENEPRED</v>
      </c>
      <c r="H1711" t="str" cm="1">
        <f t="array" ref="H1711">IFERROR(
    IF(
        INDEX(
            'CENEPRED DISTRITAL'!$B:$XFD,
            _xlfn.XMATCH($H$1,'CENEPRED DISTRITAL'!$A:$A,0),
            _xlfn.XMATCH(A1711,'CENEPRED DISTRITAL'!$B$1:$XFD$1,0)
        )&lt;&gt;"",
        "CON COBERTURA CENEPRED",
        "SIN COBERTURA CENEPRED"
    ),
    "SIN COBERTURA CENEPRED"
)</f>
        <v>SIN COBERTURA CENEPRED</v>
      </c>
    </row>
    <row r="1712" spans="1:8" x14ac:dyDescent="0.35">
      <c r="A1712" s="359">
        <v>210903</v>
      </c>
      <c r="B1712" t="s">
        <v>34938</v>
      </c>
      <c r="C1712">
        <v>2109</v>
      </c>
      <c r="D1712">
        <v>21</v>
      </c>
      <c r="E1712" t="str">
        <f>_xlfn.XLOOKUP(D1712,'Ubigeo Departamental'!A:A,'Ubigeo Departamental'!B:B)</f>
        <v>Puno</v>
      </c>
      <c r="F1712" t="str" cm="1">
        <f t="array" ref="F1712">IFERROR(IF(INDEX('CENEPRED DISTRITAL'!$B:$XFD,
            _xlfn.XMATCH($F$1,'CENEPRED DISTRITAL'!$A:$A,0),
            _xlfn.XMATCH(A1712,'CENEPRED DISTRITAL'!$B$1:$XFD$1,0)
        )&lt;&gt;"",        "CON COBERTURA CENEPRED",        "SIN COBERTURA CENEPRED"    ),    "SIN COBERTURA CENEPRED")</f>
        <v>SIN COBERTURA CENEPRED</v>
      </c>
      <c r="G1712" t="str" cm="1">
        <f t="array" ref="G1712">IFERROR(
    IF(
        INDEX(
            'CENEPRED DISTRITAL'!$B:$XFD,
            _xlfn.XMATCH($G$1,'CENEPRED DISTRITAL'!$A:$A,0),
            _xlfn.XMATCH(A1712,'CENEPRED DISTRITAL'!$B$1:$XFD$1,0)
        )&lt;&gt;"",
        "CON COBERTURA CENEPRED",
        "SIN COBERTURA CENEPRED"
    ),
    "SIN COBERTURA CENEPRED"
)</f>
        <v>SIN COBERTURA CENEPRED</v>
      </c>
      <c r="H1712" t="str" cm="1">
        <f t="array" ref="H1712">IFERROR(
    IF(
        INDEX(
            'CENEPRED DISTRITAL'!$B:$XFD,
            _xlfn.XMATCH($H$1,'CENEPRED DISTRITAL'!$A:$A,0),
            _xlfn.XMATCH(A1712,'CENEPRED DISTRITAL'!$B$1:$XFD$1,0)
        )&lt;&gt;"",
        "CON COBERTURA CENEPRED",
        "SIN COBERTURA CENEPRED"
    ),
    "SIN COBERTURA CENEPRED"
)</f>
        <v>SIN COBERTURA CENEPRED</v>
      </c>
    </row>
    <row r="1713" spans="1:8" x14ac:dyDescent="0.35">
      <c r="A1713" s="359">
        <v>210904</v>
      </c>
      <c r="B1713" t="s">
        <v>34293</v>
      </c>
      <c r="C1713">
        <v>2109</v>
      </c>
      <c r="D1713">
        <v>21</v>
      </c>
      <c r="E1713" t="str">
        <f>_xlfn.XLOOKUP(D1713,'Ubigeo Departamental'!A:A,'Ubigeo Departamental'!B:B)</f>
        <v>Puno</v>
      </c>
      <c r="F1713" t="str" cm="1">
        <f t="array" ref="F1713">IFERROR(IF(INDEX('CENEPRED DISTRITAL'!$B:$XFD,
            _xlfn.XMATCH($F$1,'CENEPRED DISTRITAL'!$A:$A,0),
            _xlfn.XMATCH(A1713,'CENEPRED DISTRITAL'!$B$1:$XFD$1,0)
        )&lt;&gt;"",        "CON COBERTURA CENEPRED",        "SIN COBERTURA CENEPRED"    ),    "SIN COBERTURA CENEPRED")</f>
        <v>SIN COBERTURA CENEPRED</v>
      </c>
      <c r="G1713" t="str" cm="1">
        <f t="array" ref="G1713">IFERROR(
    IF(
        INDEX(
            'CENEPRED DISTRITAL'!$B:$XFD,
            _xlfn.XMATCH($G$1,'CENEPRED DISTRITAL'!$A:$A,0),
            _xlfn.XMATCH(A1713,'CENEPRED DISTRITAL'!$B$1:$XFD$1,0)
        )&lt;&gt;"",
        "CON COBERTURA CENEPRED",
        "SIN COBERTURA CENEPRED"
    ),
    "SIN COBERTURA CENEPRED"
)</f>
        <v>SIN COBERTURA CENEPRED</v>
      </c>
      <c r="H1713" t="str" cm="1">
        <f t="array" ref="H1713">IFERROR(
    IF(
        INDEX(
            'CENEPRED DISTRITAL'!$B:$XFD,
            _xlfn.XMATCH($H$1,'CENEPRED DISTRITAL'!$A:$A,0),
            _xlfn.XMATCH(A1713,'CENEPRED DISTRITAL'!$B$1:$XFD$1,0)
        )&lt;&gt;"",
        "CON COBERTURA CENEPRED",
        "SIN COBERTURA CENEPRED"
    ),
    "SIN COBERTURA CENEPRED"
)</f>
        <v>SIN COBERTURA CENEPRED</v>
      </c>
    </row>
    <row r="1714" spans="1:8" x14ac:dyDescent="0.35">
      <c r="A1714" s="359">
        <v>211001</v>
      </c>
      <c r="B1714" t="s">
        <v>34724</v>
      </c>
      <c r="C1714">
        <v>2110</v>
      </c>
      <c r="D1714">
        <v>21</v>
      </c>
      <c r="E1714" t="str">
        <f>_xlfn.XLOOKUP(D1714,'Ubigeo Departamental'!A:A,'Ubigeo Departamental'!B:B)</f>
        <v>Puno</v>
      </c>
      <c r="F1714" t="str" cm="1">
        <f t="array" ref="F1714">IFERROR(IF(INDEX('CENEPRED DISTRITAL'!$B:$XFD,
            _xlfn.XMATCH($F$1,'CENEPRED DISTRITAL'!$A:$A,0),
            _xlfn.XMATCH(A1714,'CENEPRED DISTRITAL'!$B$1:$XFD$1,0)
        )&lt;&gt;"",        "CON COBERTURA CENEPRED",        "SIN COBERTURA CENEPRED"    ),    "SIN COBERTURA CENEPRED")</f>
        <v>SIN COBERTURA CENEPRED</v>
      </c>
      <c r="G1714" t="str" cm="1">
        <f t="array" ref="G1714">IFERROR(
    IF(
        INDEX(
            'CENEPRED DISTRITAL'!$B:$XFD,
            _xlfn.XMATCH($G$1,'CENEPRED DISTRITAL'!$A:$A,0),
            _xlfn.XMATCH(A1714,'CENEPRED DISTRITAL'!$B$1:$XFD$1,0)
        )&lt;&gt;"",
        "CON COBERTURA CENEPRED",
        "SIN COBERTURA CENEPRED"
    ),
    "SIN COBERTURA CENEPRED"
)</f>
        <v>SIN COBERTURA CENEPRED</v>
      </c>
      <c r="H1714" t="str" cm="1">
        <f t="array" ref="H1714">IFERROR(
    IF(
        INDEX(
            'CENEPRED DISTRITAL'!$B:$XFD,
            _xlfn.XMATCH($H$1,'CENEPRED DISTRITAL'!$A:$A,0),
            _xlfn.XMATCH(A1714,'CENEPRED DISTRITAL'!$B$1:$XFD$1,0)
        )&lt;&gt;"",
        "CON COBERTURA CENEPRED",
        "SIN COBERTURA CENEPRED"
    ),
    "SIN COBERTURA CENEPRED"
)</f>
        <v>SIN COBERTURA CENEPRED</v>
      </c>
    </row>
    <row r="1715" spans="1:8" x14ac:dyDescent="0.35">
      <c r="A1715" s="359">
        <v>211002</v>
      </c>
      <c r="B1715" t="s">
        <v>34069</v>
      </c>
      <c r="C1715">
        <v>2110</v>
      </c>
      <c r="D1715">
        <v>21</v>
      </c>
      <c r="E1715" t="str">
        <f>_xlfn.XLOOKUP(D1715,'Ubigeo Departamental'!A:A,'Ubigeo Departamental'!B:B)</f>
        <v>Puno</v>
      </c>
      <c r="F1715" t="str" cm="1">
        <f t="array" ref="F1715">IFERROR(IF(INDEX('CENEPRED DISTRITAL'!$B:$XFD,
            _xlfn.XMATCH($F$1,'CENEPRED DISTRITAL'!$A:$A,0),
            _xlfn.XMATCH(A1715,'CENEPRED DISTRITAL'!$B$1:$XFD$1,0)
        )&lt;&gt;"",        "CON COBERTURA CENEPRED",        "SIN COBERTURA CENEPRED"    ),    "SIN COBERTURA CENEPRED")</f>
        <v>SIN COBERTURA CENEPRED</v>
      </c>
      <c r="G1715" t="str" cm="1">
        <f t="array" ref="G1715">IFERROR(
    IF(
        INDEX(
            'CENEPRED DISTRITAL'!$B:$XFD,
            _xlfn.XMATCH($G$1,'CENEPRED DISTRITAL'!$A:$A,0),
            _xlfn.XMATCH(A1715,'CENEPRED DISTRITAL'!$B$1:$XFD$1,0)
        )&lt;&gt;"",
        "CON COBERTURA CENEPRED",
        "SIN COBERTURA CENEPRED"
    ),
    "SIN COBERTURA CENEPRED"
)</f>
        <v>SIN COBERTURA CENEPRED</v>
      </c>
      <c r="H1715" t="str" cm="1">
        <f t="array" ref="H1715">IFERROR(
    IF(
        INDEX(
            'CENEPRED DISTRITAL'!$B:$XFD,
            _xlfn.XMATCH($H$1,'CENEPRED DISTRITAL'!$A:$A,0),
            _xlfn.XMATCH(A1715,'CENEPRED DISTRITAL'!$B$1:$XFD$1,0)
        )&lt;&gt;"",
        "CON COBERTURA CENEPRED",
        "SIN COBERTURA CENEPRED"
    ),
    "SIN COBERTURA CENEPRED"
)</f>
        <v>SIN COBERTURA CENEPRED</v>
      </c>
    </row>
    <row r="1716" spans="1:8" x14ac:dyDescent="0.35">
      <c r="A1716" s="359">
        <v>211003</v>
      </c>
      <c r="B1716" t="s">
        <v>37088</v>
      </c>
      <c r="C1716">
        <v>2110</v>
      </c>
      <c r="D1716">
        <v>21</v>
      </c>
      <c r="E1716" t="str">
        <f>_xlfn.XLOOKUP(D1716,'Ubigeo Departamental'!A:A,'Ubigeo Departamental'!B:B)</f>
        <v>Puno</v>
      </c>
      <c r="F1716" t="str" cm="1">
        <f t="array" ref="F1716">IFERROR(IF(INDEX('CENEPRED DISTRITAL'!$B:$XFD,
            _xlfn.XMATCH($F$1,'CENEPRED DISTRITAL'!$A:$A,0),
            _xlfn.XMATCH(A1716,'CENEPRED DISTRITAL'!$B$1:$XFD$1,0)
        )&lt;&gt;"",        "CON COBERTURA CENEPRED",        "SIN COBERTURA CENEPRED"    ),    "SIN COBERTURA CENEPRED")</f>
        <v>SIN COBERTURA CENEPRED</v>
      </c>
      <c r="G1716" t="str" cm="1">
        <f t="array" ref="G1716">IFERROR(
    IF(
        INDEX(
            'CENEPRED DISTRITAL'!$B:$XFD,
            _xlfn.XMATCH($G$1,'CENEPRED DISTRITAL'!$A:$A,0),
            _xlfn.XMATCH(A1716,'CENEPRED DISTRITAL'!$B$1:$XFD$1,0)
        )&lt;&gt;"",
        "CON COBERTURA CENEPRED",
        "SIN COBERTURA CENEPRED"
    ),
    "SIN COBERTURA CENEPRED"
)</f>
        <v>SIN COBERTURA CENEPRED</v>
      </c>
      <c r="H1716" t="str" cm="1">
        <f t="array" ref="H1716">IFERROR(
    IF(
        INDEX(
            'CENEPRED DISTRITAL'!$B:$XFD,
            _xlfn.XMATCH($H$1,'CENEPRED DISTRITAL'!$A:$A,0),
            _xlfn.XMATCH(A1716,'CENEPRED DISTRITAL'!$B$1:$XFD$1,0)
        )&lt;&gt;"",
        "CON COBERTURA CENEPRED",
        "SIN COBERTURA CENEPRED"
    ),
    "SIN COBERTURA CENEPRED"
)</f>
        <v>SIN COBERTURA CENEPRED</v>
      </c>
    </row>
    <row r="1717" spans="1:8" x14ac:dyDescent="0.35">
      <c r="A1717" s="359">
        <v>211004</v>
      </c>
      <c r="B1717" t="s">
        <v>37089</v>
      </c>
      <c r="C1717">
        <v>2110</v>
      </c>
      <c r="D1717">
        <v>21</v>
      </c>
      <c r="E1717" t="str">
        <f>_xlfn.XLOOKUP(D1717,'Ubigeo Departamental'!A:A,'Ubigeo Departamental'!B:B)</f>
        <v>Puno</v>
      </c>
      <c r="F1717" t="str" cm="1">
        <f t="array" ref="F1717">IFERROR(IF(INDEX('CENEPRED DISTRITAL'!$B:$XFD,
            _xlfn.XMATCH($F$1,'CENEPRED DISTRITAL'!$A:$A,0),
            _xlfn.XMATCH(A1717,'CENEPRED DISTRITAL'!$B$1:$XFD$1,0)
        )&lt;&gt;"",        "CON COBERTURA CENEPRED",        "SIN COBERTURA CENEPRED"    ),    "SIN COBERTURA CENEPRED")</f>
        <v>SIN COBERTURA CENEPRED</v>
      </c>
      <c r="G1717" t="str" cm="1">
        <f t="array" ref="G1717">IFERROR(
    IF(
        INDEX(
            'CENEPRED DISTRITAL'!$B:$XFD,
            _xlfn.XMATCH($G$1,'CENEPRED DISTRITAL'!$A:$A,0),
            _xlfn.XMATCH(A1717,'CENEPRED DISTRITAL'!$B$1:$XFD$1,0)
        )&lt;&gt;"",
        "CON COBERTURA CENEPRED",
        "SIN COBERTURA CENEPRED"
    ),
    "SIN COBERTURA CENEPRED"
)</f>
        <v>SIN COBERTURA CENEPRED</v>
      </c>
      <c r="H1717" t="str" cm="1">
        <f t="array" ref="H1717">IFERROR(
    IF(
        INDEX(
            'CENEPRED DISTRITAL'!$B:$XFD,
            _xlfn.XMATCH($H$1,'CENEPRED DISTRITAL'!$A:$A,0),
            _xlfn.XMATCH(A1717,'CENEPRED DISTRITAL'!$B$1:$XFD$1,0)
        )&lt;&gt;"",
        "CON COBERTURA CENEPRED",
        "SIN COBERTURA CENEPRED"
    ),
    "SIN COBERTURA CENEPRED"
)</f>
        <v>SIN COBERTURA CENEPRED</v>
      </c>
    </row>
    <row r="1718" spans="1:8" x14ac:dyDescent="0.35">
      <c r="A1718" s="359">
        <v>211005</v>
      </c>
      <c r="B1718" t="s">
        <v>34939</v>
      </c>
      <c r="C1718">
        <v>2110</v>
      </c>
      <c r="D1718">
        <v>21</v>
      </c>
      <c r="E1718" t="str">
        <f>_xlfn.XLOOKUP(D1718,'Ubigeo Departamental'!A:A,'Ubigeo Departamental'!B:B)</f>
        <v>Puno</v>
      </c>
      <c r="F1718" t="str" cm="1">
        <f t="array" ref="F1718">IFERROR(IF(INDEX('CENEPRED DISTRITAL'!$B:$XFD,
            _xlfn.XMATCH($F$1,'CENEPRED DISTRITAL'!$A:$A,0),
            _xlfn.XMATCH(A1718,'CENEPRED DISTRITAL'!$B$1:$XFD$1,0)
        )&lt;&gt;"",        "CON COBERTURA CENEPRED",        "SIN COBERTURA CENEPRED"    ),    "SIN COBERTURA CENEPRED")</f>
        <v>SIN COBERTURA CENEPRED</v>
      </c>
      <c r="G1718" t="str" cm="1">
        <f t="array" ref="G1718">IFERROR(
    IF(
        INDEX(
            'CENEPRED DISTRITAL'!$B:$XFD,
            _xlfn.XMATCH($G$1,'CENEPRED DISTRITAL'!$A:$A,0),
            _xlfn.XMATCH(A1718,'CENEPRED DISTRITAL'!$B$1:$XFD$1,0)
        )&lt;&gt;"",
        "CON COBERTURA CENEPRED",
        "SIN COBERTURA CENEPRED"
    ),
    "SIN COBERTURA CENEPRED"
)</f>
        <v>SIN COBERTURA CENEPRED</v>
      </c>
      <c r="H1718" t="str" cm="1">
        <f t="array" ref="H1718">IFERROR(
    IF(
        INDEX(
            'CENEPRED DISTRITAL'!$B:$XFD,
            _xlfn.XMATCH($H$1,'CENEPRED DISTRITAL'!$A:$A,0),
            _xlfn.XMATCH(A1718,'CENEPRED DISTRITAL'!$B$1:$XFD$1,0)
        )&lt;&gt;"",
        "CON COBERTURA CENEPRED",
        "SIN COBERTURA CENEPRED"
    ),
    "SIN COBERTURA CENEPRED"
)</f>
        <v>SIN COBERTURA CENEPRED</v>
      </c>
    </row>
    <row r="1719" spans="1:8" x14ac:dyDescent="0.35">
      <c r="A1719" s="359">
        <v>211101</v>
      </c>
      <c r="B1719" t="s">
        <v>31835</v>
      </c>
      <c r="C1719">
        <v>2111</v>
      </c>
      <c r="D1719">
        <v>21</v>
      </c>
      <c r="E1719" t="str">
        <f>_xlfn.XLOOKUP(D1719,'Ubigeo Departamental'!A:A,'Ubigeo Departamental'!B:B)</f>
        <v>Puno</v>
      </c>
      <c r="F1719" t="str" cm="1">
        <f t="array" ref="F1719">IFERROR(IF(INDEX('CENEPRED DISTRITAL'!$B:$XFD,
            _xlfn.XMATCH($F$1,'CENEPRED DISTRITAL'!$A:$A,0),
            _xlfn.XMATCH(A1719,'CENEPRED DISTRITAL'!$B$1:$XFD$1,0)
        )&lt;&gt;"",        "CON COBERTURA CENEPRED",        "SIN COBERTURA CENEPRED"    ),    "SIN COBERTURA CENEPRED")</f>
        <v>CON COBERTURA CENEPRED</v>
      </c>
      <c r="G1719" t="str" cm="1">
        <f t="array" ref="G1719">IFERROR(
    IF(
        INDEX(
            'CENEPRED DISTRITAL'!$B:$XFD,
            _xlfn.XMATCH($G$1,'CENEPRED DISTRITAL'!$A:$A,0),
            _xlfn.XMATCH(A1719,'CENEPRED DISTRITAL'!$B$1:$XFD$1,0)
        )&lt;&gt;"",
        "CON COBERTURA CENEPRED",
        "SIN COBERTURA CENEPRED"
    ),
    "SIN COBERTURA CENEPRED"
)</f>
        <v>CON COBERTURA CENEPRED</v>
      </c>
      <c r="H1719" t="str" cm="1">
        <f t="array" ref="H1719">IFERROR(
    IF(
        INDEX(
            'CENEPRED DISTRITAL'!$B:$XFD,
            _xlfn.XMATCH($H$1,'CENEPRED DISTRITAL'!$A:$A,0),
            _xlfn.XMATCH(A1719,'CENEPRED DISTRITAL'!$B$1:$XFD$1,0)
        )&lt;&gt;"",
        "CON COBERTURA CENEPRED",
        "SIN COBERTURA CENEPRED"
    ),
    "SIN COBERTURA CENEPRED"
)</f>
        <v>CON COBERTURA CENEPRED</v>
      </c>
    </row>
    <row r="1720" spans="1:8" x14ac:dyDescent="0.35">
      <c r="A1720" s="359">
        <v>211102</v>
      </c>
      <c r="B1720" t="s">
        <v>34301</v>
      </c>
      <c r="C1720">
        <v>2111</v>
      </c>
      <c r="D1720">
        <v>21</v>
      </c>
      <c r="E1720" t="str">
        <f>_xlfn.XLOOKUP(D1720,'Ubigeo Departamental'!A:A,'Ubigeo Departamental'!B:B)</f>
        <v>Puno</v>
      </c>
      <c r="F1720" t="str" cm="1">
        <f t="array" ref="F1720">IFERROR(IF(INDEX('CENEPRED DISTRITAL'!$B:$XFD,
            _xlfn.XMATCH($F$1,'CENEPRED DISTRITAL'!$A:$A,0),
            _xlfn.XMATCH(A1720,'CENEPRED DISTRITAL'!$B$1:$XFD$1,0)
        )&lt;&gt;"",        "CON COBERTURA CENEPRED",        "SIN COBERTURA CENEPRED"    ),    "SIN COBERTURA CENEPRED")</f>
        <v>SIN COBERTURA CENEPRED</v>
      </c>
      <c r="G1720" t="str" cm="1">
        <f t="array" ref="G1720">IFERROR(
    IF(
        INDEX(
            'CENEPRED DISTRITAL'!$B:$XFD,
            _xlfn.XMATCH($G$1,'CENEPRED DISTRITAL'!$A:$A,0),
            _xlfn.XMATCH(A1720,'CENEPRED DISTRITAL'!$B$1:$XFD$1,0)
        )&lt;&gt;"",
        "CON COBERTURA CENEPRED",
        "SIN COBERTURA CENEPRED"
    ),
    "SIN COBERTURA CENEPRED"
)</f>
        <v>SIN COBERTURA CENEPRED</v>
      </c>
      <c r="H1720" t="str" cm="1">
        <f t="array" ref="H1720">IFERROR(
    IF(
        INDEX(
            'CENEPRED DISTRITAL'!$B:$XFD,
            _xlfn.XMATCH($H$1,'CENEPRED DISTRITAL'!$A:$A,0),
            _xlfn.XMATCH(A1720,'CENEPRED DISTRITAL'!$B$1:$XFD$1,0)
        )&lt;&gt;"",
        "CON COBERTURA CENEPRED",
        "SIN COBERTURA CENEPRED"
    ),
    "SIN COBERTURA CENEPRED"
)</f>
        <v>SIN COBERTURA CENEPRED</v>
      </c>
    </row>
    <row r="1721" spans="1:8" x14ac:dyDescent="0.35">
      <c r="A1721" s="359">
        <v>211103</v>
      </c>
      <c r="B1721" t="s">
        <v>34163</v>
      </c>
      <c r="C1721">
        <v>2111</v>
      </c>
      <c r="D1721">
        <v>21</v>
      </c>
      <c r="E1721" t="str">
        <f>_xlfn.XLOOKUP(D1721,'Ubigeo Departamental'!A:A,'Ubigeo Departamental'!B:B)</f>
        <v>Puno</v>
      </c>
      <c r="F1721" t="str" cm="1">
        <f t="array" ref="F1721">IFERROR(IF(INDEX('CENEPRED DISTRITAL'!$B:$XFD,
            _xlfn.XMATCH($F$1,'CENEPRED DISTRITAL'!$A:$A,0),
            _xlfn.XMATCH(A1721,'CENEPRED DISTRITAL'!$B$1:$XFD$1,0)
        )&lt;&gt;"",        "CON COBERTURA CENEPRED",        "SIN COBERTURA CENEPRED"    ),    "SIN COBERTURA CENEPRED")</f>
        <v>SIN COBERTURA CENEPRED</v>
      </c>
      <c r="G1721" t="str" cm="1">
        <f t="array" ref="G1721">IFERROR(
    IF(
        INDEX(
            'CENEPRED DISTRITAL'!$B:$XFD,
            _xlfn.XMATCH($G$1,'CENEPRED DISTRITAL'!$A:$A,0),
            _xlfn.XMATCH(A1721,'CENEPRED DISTRITAL'!$B$1:$XFD$1,0)
        )&lt;&gt;"",
        "CON COBERTURA CENEPRED",
        "SIN COBERTURA CENEPRED"
    ),
    "SIN COBERTURA CENEPRED"
)</f>
        <v>SIN COBERTURA CENEPRED</v>
      </c>
      <c r="H1721" t="str" cm="1">
        <f t="array" ref="H1721">IFERROR(
    IF(
        INDEX(
            'CENEPRED DISTRITAL'!$B:$XFD,
            _xlfn.XMATCH($H$1,'CENEPRED DISTRITAL'!$A:$A,0),
            _xlfn.XMATCH(A1721,'CENEPRED DISTRITAL'!$B$1:$XFD$1,0)
        )&lt;&gt;"",
        "CON COBERTURA CENEPRED",
        "SIN COBERTURA CENEPRED"
    ),
    "SIN COBERTURA CENEPRED"
)</f>
        <v>SIN COBERTURA CENEPRED</v>
      </c>
    </row>
    <row r="1722" spans="1:8" x14ac:dyDescent="0.35">
      <c r="A1722" s="359">
        <v>211104</v>
      </c>
      <c r="B1722" t="s">
        <v>34457</v>
      </c>
      <c r="C1722">
        <v>2111</v>
      </c>
      <c r="D1722">
        <v>21</v>
      </c>
      <c r="E1722" t="str">
        <f>_xlfn.XLOOKUP(D1722,'Ubigeo Departamental'!A:A,'Ubigeo Departamental'!B:B)</f>
        <v>Puno</v>
      </c>
      <c r="F1722" t="str" cm="1">
        <f t="array" ref="F1722">IFERROR(IF(INDEX('CENEPRED DISTRITAL'!$B:$XFD,
            _xlfn.XMATCH($F$1,'CENEPRED DISTRITAL'!$A:$A,0),
            _xlfn.XMATCH(A1722,'CENEPRED DISTRITAL'!$B$1:$XFD$1,0)
        )&lt;&gt;"",        "CON COBERTURA CENEPRED",        "SIN COBERTURA CENEPRED"    ),    "SIN COBERTURA CENEPRED")</f>
        <v>SIN COBERTURA CENEPRED</v>
      </c>
      <c r="G1722" t="str" cm="1">
        <f t="array" ref="G1722">IFERROR(
    IF(
        INDEX(
            'CENEPRED DISTRITAL'!$B:$XFD,
            _xlfn.XMATCH($G$1,'CENEPRED DISTRITAL'!$A:$A,0),
            _xlfn.XMATCH(A1722,'CENEPRED DISTRITAL'!$B$1:$XFD$1,0)
        )&lt;&gt;"",
        "CON COBERTURA CENEPRED",
        "SIN COBERTURA CENEPRED"
    ),
    "SIN COBERTURA CENEPRED"
)</f>
        <v>SIN COBERTURA CENEPRED</v>
      </c>
      <c r="H1722" t="str" cm="1">
        <f t="array" ref="H1722">IFERROR(
    IF(
        INDEX(
            'CENEPRED DISTRITAL'!$B:$XFD,
            _xlfn.XMATCH($H$1,'CENEPRED DISTRITAL'!$A:$A,0),
            _xlfn.XMATCH(A1722,'CENEPRED DISTRITAL'!$B$1:$XFD$1,0)
        )&lt;&gt;"",
        "CON COBERTURA CENEPRED",
        "SIN COBERTURA CENEPRED"
    ),
    "SIN COBERTURA CENEPRED"
)</f>
        <v>SIN COBERTURA CENEPRED</v>
      </c>
    </row>
    <row r="1723" spans="1:8" x14ac:dyDescent="0.35">
      <c r="A1723" s="359">
        <v>211105</v>
      </c>
      <c r="B1723" t="s">
        <v>31536</v>
      </c>
      <c r="C1723">
        <v>2111</v>
      </c>
      <c r="D1723">
        <v>21</v>
      </c>
      <c r="E1723" t="str">
        <f>_xlfn.XLOOKUP(D1723,'Ubigeo Departamental'!A:A,'Ubigeo Departamental'!B:B)</f>
        <v>Puno</v>
      </c>
      <c r="F1723" t="str" cm="1">
        <f t="array" ref="F1723">IFERROR(IF(INDEX('CENEPRED DISTRITAL'!$B:$XFD,
            _xlfn.XMATCH($F$1,'CENEPRED DISTRITAL'!$A:$A,0),
            _xlfn.XMATCH(A1723,'CENEPRED DISTRITAL'!$B$1:$XFD$1,0)
        )&lt;&gt;"",        "CON COBERTURA CENEPRED",        "SIN COBERTURA CENEPRED"    ),    "SIN COBERTURA CENEPRED")</f>
        <v>SIN COBERTURA CENEPRED</v>
      </c>
      <c r="G1723" t="str" cm="1">
        <f t="array" ref="G1723">IFERROR(
    IF(
        INDEX(
            'CENEPRED DISTRITAL'!$B:$XFD,
            _xlfn.XMATCH($G$1,'CENEPRED DISTRITAL'!$A:$A,0),
            _xlfn.XMATCH(A1723,'CENEPRED DISTRITAL'!$B$1:$XFD$1,0)
        )&lt;&gt;"",
        "CON COBERTURA CENEPRED",
        "SIN COBERTURA CENEPRED"
    ),
    "SIN COBERTURA CENEPRED"
)</f>
        <v>SIN COBERTURA CENEPRED</v>
      </c>
      <c r="H1723" t="str" cm="1">
        <f t="array" ref="H1723">IFERROR(
    IF(
        INDEX(
            'CENEPRED DISTRITAL'!$B:$XFD,
            _xlfn.XMATCH($H$1,'CENEPRED DISTRITAL'!$A:$A,0),
            _xlfn.XMATCH(A1723,'CENEPRED DISTRITAL'!$B$1:$XFD$1,0)
        )&lt;&gt;"",
        "CON COBERTURA CENEPRED",
        "SIN COBERTURA CENEPRED"
    ),
    "SIN COBERTURA CENEPRED"
)</f>
        <v>SIN COBERTURA CENEPRED</v>
      </c>
    </row>
    <row r="1724" spans="1:8" x14ac:dyDescent="0.35">
      <c r="A1724" s="359">
        <v>211201</v>
      </c>
      <c r="B1724" t="s">
        <v>34371</v>
      </c>
      <c r="C1724">
        <v>2112</v>
      </c>
      <c r="D1724">
        <v>21</v>
      </c>
      <c r="E1724" t="str">
        <f>_xlfn.XLOOKUP(D1724,'Ubigeo Departamental'!A:A,'Ubigeo Departamental'!B:B)</f>
        <v>Puno</v>
      </c>
      <c r="F1724" t="str" cm="1">
        <f t="array" ref="F1724">IFERROR(IF(INDEX('CENEPRED DISTRITAL'!$B:$XFD,
            _xlfn.XMATCH($F$1,'CENEPRED DISTRITAL'!$A:$A,0),
            _xlfn.XMATCH(A1724,'CENEPRED DISTRITAL'!$B$1:$XFD$1,0)
        )&lt;&gt;"",        "CON COBERTURA CENEPRED",        "SIN COBERTURA CENEPRED"    ),    "SIN COBERTURA CENEPRED")</f>
        <v>SIN COBERTURA CENEPRED</v>
      </c>
      <c r="G1724" t="str" cm="1">
        <f t="array" ref="G1724">IFERROR(
    IF(
        INDEX(
            'CENEPRED DISTRITAL'!$B:$XFD,
            _xlfn.XMATCH($G$1,'CENEPRED DISTRITAL'!$A:$A,0),
            _xlfn.XMATCH(A1724,'CENEPRED DISTRITAL'!$B$1:$XFD$1,0)
        )&lt;&gt;"",
        "CON COBERTURA CENEPRED",
        "SIN COBERTURA CENEPRED"
    ),
    "SIN COBERTURA CENEPRED"
)</f>
        <v>SIN COBERTURA CENEPRED</v>
      </c>
      <c r="H1724" t="str" cm="1">
        <f t="array" ref="H1724">IFERROR(
    IF(
        INDEX(
            'CENEPRED DISTRITAL'!$B:$XFD,
            _xlfn.XMATCH($H$1,'CENEPRED DISTRITAL'!$A:$A,0),
            _xlfn.XMATCH(A1724,'CENEPRED DISTRITAL'!$B$1:$XFD$1,0)
        )&lt;&gt;"",
        "CON COBERTURA CENEPRED",
        "SIN COBERTURA CENEPRED"
    ),
    "SIN COBERTURA CENEPRED"
)</f>
        <v>SIN COBERTURA CENEPRED</v>
      </c>
    </row>
    <row r="1725" spans="1:8" x14ac:dyDescent="0.35">
      <c r="A1725" s="359">
        <v>211202</v>
      </c>
      <c r="B1725" t="s">
        <v>34786</v>
      </c>
      <c r="C1725">
        <v>2112</v>
      </c>
      <c r="D1725">
        <v>21</v>
      </c>
      <c r="E1725" t="str">
        <f>_xlfn.XLOOKUP(D1725,'Ubigeo Departamental'!A:A,'Ubigeo Departamental'!B:B)</f>
        <v>Puno</v>
      </c>
      <c r="F1725" t="str" cm="1">
        <f t="array" ref="F1725">IFERROR(IF(INDEX('CENEPRED DISTRITAL'!$B:$XFD,
            _xlfn.XMATCH($F$1,'CENEPRED DISTRITAL'!$A:$A,0),
            _xlfn.XMATCH(A1725,'CENEPRED DISTRITAL'!$B$1:$XFD$1,0)
        )&lt;&gt;"",        "CON COBERTURA CENEPRED",        "SIN COBERTURA CENEPRED"    ),    "SIN COBERTURA CENEPRED")</f>
        <v>SIN COBERTURA CENEPRED</v>
      </c>
      <c r="G1725" t="str" cm="1">
        <f t="array" ref="G1725">IFERROR(
    IF(
        INDEX(
            'CENEPRED DISTRITAL'!$B:$XFD,
            _xlfn.XMATCH($G$1,'CENEPRED DISTRITAL'!$A:$A,0),
            _xlfn.XMATCH(A1725,'CENEPRED DISTRITAL'!$B$1:$XFD$1,0)
        )&lt;&gt;"",
        "CON COBERTURA CENEPRED",
        "SIN COBERTURA CENEPRED"
    ),
    "SIN COBERTURA CENEPRED"
)</f>
        <v>SIN COBERTURA CENEPRED</v>
      </c>
      <c r="H1725" t="str" cm="1">
        <f t="array" ref="H1725">IFERROR(
    IF(
        INDEX(
            'CENEPRED DISTRITAL'!$B:$XFD,
            _xlfn.XMATCH($H$1,'CENEPRED DISTRITAL'!$A:$A,0),
            _xlfn.XMATCH(A1725,'CENEPRED DISTRITAL'!$B$1:$XFD$1,0)
        )&lt;&gt;"",
        "CON COBERTURA CENEPRED",
        "SIN COBERTURA CENEPRED"
    ),
    "SIN COBERTURA CENEPRED"
)</f>
        <v>SIN COBERTURA CENEPRED</v>
      </c>
    </row>
    <row r="1726" spans="1:8" x14ac:dyDescent="0.35">
      <c r="A1726" s="359">
        <v>211203</v>
      </c>
      <c r="B1726" t="s">
        <v>34725</v>
      </c>
      <c r="C1726">
        <v>2112</v>
      </c>
      <c r="D1726">
        <v>21</v>
      </c>
      <c r="E1726" t="str">
        <f>_xlfn.XLOOKUP(D1726,'Ubigeo Departamental'!A:A,'Ubigeo Departamental'!B:B)</f>
        <v>Puno</v>
      </c>
      <c r="F1726" t="str" cm="1">
        <f t="array" ref="F1726">IFERROR(IF(INDEX('CENEPRED DISTRITAL'!$B:$XFD,
            _xlfn.XMATCH($F$1,'CENEPRED DISTRITAL'!$A:$A,0),
            _xlfn.XMATCH(A1726,'CENEPRED DISTRITAL'!$B$1:$XFD$1,0)
        )&lt;&gt;"",        "CON COBERTURA CENEPRED",        "SIN COBERTURA CENEPRED"    ),    "SIN COBERTURA CENEPRED")</f>
        <v>SIN COBERTURA CENEPRED</v>
      </c>
      <c r="G1726" t="str" cm="1">
        <f t="array" ref="G1726">IFERROR(
    IF(
        INDEX(
            'CENEPRED DISTRITAL'!$B:$XFD,
            _xlfn.XMATCH($G$1,'CENEPRED DISTRITAL'!$A:$A,0),
            _xlfn.XMATCH(A1726,'CENEPRED DISTRITAL'!$B$1:$XFD$1,0)
        )&lt;&gt;"",
        "CON COBERTURA CENEPRED",
        "SIN COBERTURA CENEPRED"
    ),
    "SIN COBERTURA CENEPRED"
)</f>
        <v>SIN COBERTURA CENEPRED</v>
      </c>
      <c r="H1726" t="str" cm="1">
        <f t="array" ref="H1726">IFERROR(
    IF(
        INDEX(
            'CENEPRED DISTRITAL'!$B:$XFD,
            _xlfn.XMATCH($H$1,'CENEPRED DISTRITAL'!$A:$A,0),
            _xlfn.XMATCH(A1726,'CENEPRED DISTRITAL'!$B$1:$XFD$1,0)
        )&lt;&gt;"",
        "CON COBERTURA CENEPRED",
        "SIN COBERTURA CENEPRED"
    ),
    "SIN COBERTURA CENEPRED"
)</f>
        <v>SIN COBERTURA CENEPRED</v>
      </c>
    </row>
    <row r="1727" spans="1:8" x14ac:dyDescent="0.35">
      <c r="A1727" s="359">
        <v>211204</v>
      </c>
      <c r="B1727" t="s">
        <v>34518</v>
      </c>
      <c r="C1727">
        <v>2112</v>
      </c>
      <c r="D1727">
        <v>21</v>
      </c>
      <c r="E1727" t="str">
        <f>_xlfn.XLOOKUP(D1727,'Ubigeo Departamental'!A:A,'Ubigeo Departamental'!B:B)</f>
        <v>Puno</v>
      </c>
      <c r="F1727" t="str" cm="1">
        <f t="array" ref="F1727">IFERROR(IF(INDEX('CENEPRED DISTRITAL'!$B:$XFD,
            _xlfn.XMATCH($F$1,'CENEPRED DISTRITAL'!$A:$A,0),
            _xlfn.XMATCH(A1727,'CENEPRED DISTRITAL'!$B$1:$XFD$1,0)
        )&lt;&gt;"",        "CON COBERTURA CENEPRED",        "SIN COBERTURA CENEPRED"    ),    "SIN COBERTURA CENEPRED")</f>
        <v>SIN COBERTURA CENEPRED</v>
      </c>
      <c r="G1727" t="str" cm="1">
        <f t="array" ref="G1727">IFERROR(
    IF(
        INDEX(
            'CENEPRED DISTRITAL'!$B:$XFD,
            _xlfn.XMATCH($G$1,'CENEPRED DISTRITAL'!$A:$A,0),
            _xlfn.XMATCH(A1727,'CENEPRED DISTRITAL'!$B$1:$XFD$1,0)
        )&lt;&gt;"",
        "CON COBERTURA CENEPRED",
        "SIN COBERTURA CENEPRED"
    ),
    "SIN COBERTURA CENEPRED"
)</f>
        <v>SIN COBERTURA CENEPRED</v>
      </c>
      <c r="H1727" t="str" cm="1">
        <f t="array" ref="H1727">IFERROR(
    IF(
        INDEX(
            'CENEPRED DISTRITAL'!$B:$XFD,
            _xlfn.XMATCH($H$1,'CENEPRED DISTRITAL'!$A:$A,0),
            _xlfn.XMATCH(A1727,'CENEPRED DISTRITAL'!$B$1:$XFD$1,0)
        )&lt;&gt;"",
        "CON COBERTURA CENEPRED",
        "SIN COBERTURA CENEPRED"
    ),
    "SIN COBERTURA CENEPRED"
)</f>
        <v>SIN COBERTURA CENEPRED</v>
      </c>
    </row>
    <row r="1728" spans="1:8" x14ac:dyDescent="0.35">
      <c r="A1728" s="359">
        <v>211205</v>
      </c>
      <c r="B1728" t="s">
        <v>37090</v>
      </c>
      <c r="C1728">
        <v>2112</v>
      </c>
      <c r="D1728">
        <v>21</v>
      </c>
      <c r="E1728" t="str">
        <f>_xlfn.XLOOKUP(D1728,'Ubigeo Departamental'!A:A,'Ubigeo Departamental'!B:B)</f>
        <v>Puno</v>
      </c>
      <c r="F1728" t="str" cm="1">
        <f t="array" ref="F1728">IFERROR(IF(INDEX('CENEPRED DISTRITAL'!$B:$XFD,
            _xlfn.XMATCH($F$1,'CENEPRED DISTRITAL'!$A:$A,0),
            _xlfn.XMATCH(A1728,'CENEPRED DISTRITAL'!$B$1:$XFD$1,0)
        )&lt;&gt;"",        "CON COBERTURA CENEPRED",        "SIN COBERTURA CENEPRED"    ),    "SIN COBERTURA CENEPRED")</f>
        <v>SIN COBERTURA CENEPRED</v>
      </c>
      <c r="G1728" t="str" cm="1">
        <f t="array" ref="G1728">IFERROR(
    IF(
        INDEX(
            'CENEPRED DISTRITAL'!$B:$XFD,
            _xlfn.XMATCH($G$1,'CENEPRED DISTRITAL'!$A:$A,0),
            _xlfn.XMATCH(A1728,'CENEPRED DISTRITAL'!$B$1:$XFD$1,0)
        )&lt;&gt;"",
        "CON COBERTURA CENEPRED",
        "SIN COBERTURA CENEPRED"
    ),
    "SIN COBERTURA CENEPRED"
)</f>
        <v>SIN COBERTURA CENEPRED</v>
      </c>
      <c r="H1728" t="str" cm="1">
        <f t="array" ref="H1728">IFERROR(
    IF(
        INDEX(
            'CENEPRED DISTRITAL'!$B:$XFD,
            _xlfn.XMATCH($H$1,'CENEPRED DISTRITAL'!$A:$A,0),
            _xlfn.XMATCH(A1728,'CENEPRED DISTRITAL'!$B$1:$XFD$1,0)
        )&lt;&gt;"",
        "CON COBERTURA CENEPRED",
        "SIN COBERTURA CENEPRED"
    ),
    "SIN COBERTURA CENEPRED"
)</f>
        <v>SIN COBERTURA CENEPRED</v>
      </c>
    </row>
    <row r="1729" spans="1:8" x14ac:dyDescent="0.35">
      <c r="A1729" s="359">
        <v>211206</v>
      </c>
      <c r="B1729" t="s">
        <v>34519</v>
      </c>
      <c r="C1729">
        <v>2112</v>
      </c>
      <c r="D1729">
        <v>21</v>
      </c>
      <c r="E1729" t="str">
        <f>_xlfn.XLOOKUP(D1729,'Ubigeo Departamental'!A:A,'Ubigeo Departamental'!B:B)</f>
        <v>Puno</v>
      </c>
      <c r="F1729" t="str" cm="1">
        <f t="array" ref="F1729">IFERROR(IF(INDEX('CENEPRED DISTRITAL'!$B:$XFD,
            _xlfn.XMATCH($F$1,'CENEPRED DISTRITAL'!$A:$A,0),
            _xlfn.XMATCH(A1729,'CENEPRED DISTRITAL'!$B$1:$XFD$1,0)
        )&lt;&gt;"",        "CON COBERTURA CENEPRED",        "SIN COBERTURA CENEPRED"    ),    "SIN COBERTURA CENEPRED")</f>
        <v>SIN COBERTURA CENEPRED</v>
      </c>
      <c r="G1729" t="str" cm="1">
        <f t="array" ref="G1729">IFERROR(
    IF(
        INDEX(
            'CENEPRED DISTRITAL'!$B:$XFD,
            _xlfn.XMATCH($G$1,'CENEPRED DISTRITAL'!$A:$A,0),
            _xlfn.XMATCH(A1729,'CENEPRED DISTRITAL'!$B$1:$XFD$1,0)
        )&lt;&gt;"",
        "CON COBERTURA CENEPRED",
        "SIN COBERTURA CENEPRED"
    ),
    "SIN COBERTURA CENEPRED"
)</f>
        <v>SIN COBERTURA CENEPRED</v>
      </c>
      <c r="H1729" t="str" cm="1">
        <f t="array" ref="H1729">IFERROR(
    IF(
        INDEX(
            'CENEPRED DISTRITAL'!$B:$XFD,
            _xlfn.XMATCH($H$1,'CENEPRED DISTRITAL'!$A:$A,0),
            _xlfn.XMATCH(A1729,'CENEPRED DISTRITAL'!$B$1:$XFD$1,0)
        )&lt;&gt;"",
        "CON COBERTURA CENEPRED",
        "SIN COBERTURA CENEPRED"
    ),
    "SIN COBERTURA CENEPRED"
)</f>
        <v>SIN COBERTURA CENEPRED</v>
      </c>
    </row>
    <row r="1730" spans="1:8" x14ac:dyDescent="0.35">
      <c r="A1730" s="359">
        <v>211207</v>
      </c>
      <c r="B1730" t="s">
        <v>37091</v>
      </c>
      <c r="C1730">
        <v>2112</v>
      </c>
      <c r="D1730">
        <v>21</v>
      </c>
      <c r="E1730" t="str">
        <f>_xlfn.XLOOKUP(D1730,'Ubigeo Departamental'!A:A,'Ubigeo Departamental'!B:B)</f>
        <v>Puno</v>
      </c>
      <c r="F1730" t="str" cm="1">
        <f t="array" ref="F1730">IFERROR(IF(INDEX('CENEPRED DISTRITAL'!$B:$XFD,
            _xlfn.XMATCH($F$1,'CENEPRED DISTRITAL'!$A:$A,0),
            _xlfn.XMATCH(A1730,'CENEPRED DISTRITAL'!$B$1:$XFD$1,0)
        )&lt;&gt;"",        "CON COBERTURA CENEPRED",        "SIN COBERTURA CENEPRED"    ),    "SIN COBERTURA CENEPRED")</f>
        <v>SIN COBERTURA CENEPRED</v>
      </c>
      <c r="G1730" t="str" cm="1">
        <f t="array" ref="G1730">IFERROR(
    IF(
        INDEX(
            'CENEPRED DISTRITAL'!$B:$XFD,
            _xlfn.XMATCH($G$1,'CENEPRED DISTRITAL'!$A:$A,0),
            _xlfn.XMATCH(A1730,'CENEPRED DISTRITAL'!$B$1:$XFD$1,0)
        )&lt;&gt;"",
        "CON COBERTURA CENEPRED",
        "SIN COBERTURA CENEPRED"
    ),
    "SIN COBERTURA CENEPRED"
)</f>
        <v>SIN COBERTURA CENEPRED</v>
      </c>
      <c r="H1730" t="str" cm="1">
        <f t="array" ref="H1730">IFERROR(
    IF(
        INDEX(
            'CENEPRED DISTRITAL'!$B:$XFD,
            _xlfn.XMATCH($H$1,'CENEPRED DISTRITAL'!$A:$A,0),
            _xlfn.XMATCH(A1730,'CENEPRED DISTRITAL'!$B$1:$XFD$1,0)
        )&lt;&gt;"",
        "CON COBERTURA CENEPRED",
        "SIN COBERTURA CENEPRED"
    ),
    "SIN COBERTURA CENEPRED"
)</f>
        <v>SIN COBERTURA CENEPRED</v>
      </c>
    </row>
    <row r="1731" spans="1:8" x14ac:dyDescent="0.35">
      <c r="A1731" s="359">
        <v>211208</v>
      </c>
      <c r="B1731" t="s">
        <v>34940</v>
      </c>
      <c r="C1731">
        <v>2112</v>
      </c>
      <c r="D1731">
        <v>21</v>
      </c>
      <c r="E1731" t="str">
        <f>_xlfn.XLOOKUP(D1731,'Ubigeo Departamental'!A:A,'Ubigeo Departamental'!B:B)</f>
        <v>Puno</v>
      </c>
      <c r="F1731" t="str" cm="1">
        <f t="array" ref="F1731">IFERROR(IF(INDEX('CENEPRED DISTRITAL'!$B:$XFD,
            _xlfn.XMATCH($F$1,'CENEPRED DISTRITAL'!$A:$A,0),
            _xlfn.XMATCH(A1731,'CENEPRED DISTRITAL'!$B$1:$XFD$1,0)
        )&lt;&gt;"",        "CON COBERTURA CENEPRED",        "SIN COBERTURA CENEPRED"    ),    "SIN COBERTURA CENEPRED")</f>
        <v>SIN COBERTURA CENEPRED</v>
      </c>
      <c r="G1731" t="str" cm="1">
        <f t="array" ref="G1731">IFERROR(
    IF(
        INDEX(
            'CENEPRED DISTRITAL'!$B:$XFD,
            _xlfn.XMATCH($G$1,'CENEPRED DISTRITAL'!$A:$A,0),
            _xlfn.XMATCH(A1731,'CENEPRED DISTRITAL'!$B$1:$XFD$1,0)
        )&lt;&gt;"",
        "CON COBERTURA CENEPRED",
        "SIN COBERTURA CENEPRED"
    ),
    "SIN COBERTURA CENEPRED"
)</f>
        <v>SIN COBERTURA CENEPRED</v>
      </c>
      <c r="H1731" t="str" cm="1">
        <f t="array" ref="H1731">IFERROR(
    IF(
        INDEX(
            'CENEPRED DISTRITAL'!$B:$XFD,
            _xlfn.XMATCH($H$1,'CENEPRED DISTRITAL'!$A:$A,0),
            _xlfn.XMATCH(A1731,'CENEPRED DISTRITAL'!$B$1:$XFD$1,0)
        )&lt;&gt;"",
        "CON COBERTURA CENEPRED",
        "SIN COBERTURA CENEPRED"
    ),
    "SIN COBERTURA CENEPRED"
)</f>
        <v>SIN COBERTURA CENEPRED</v>
      </c>
    </row>
    <row r="1732" spans="1:8" x14ac:dyDescent="0.35">
      <c r="A1732" s="359">
        <v>211209</v>
      </c>
      <c r="B1732" t="s">
        <v>34941</v>
      </c>
      <c r="C1732">
        <v>2112</v>
      </c>
      <c r="D1732">
        <v>21</v>
      </c>
      <c r="E1732" t="str">
        <f>_xlfn.XLOOKUP(D1732,'Ubigeo Departamental'!A:A,'Ubigeo Departamental'!B:B)</f>
        <v>Puno</v>
      </c>
      <c r="F1732" t="str" cm="1">
        <f t="array" ref="F1732">IFERROR(IF(INDEX('CENEPRED DISTRITAL'!$B:$XFD,
            _xlfn.XMATCH($F$1,'CENEPRED DISTRITAL'!$A:$A,0),
            _xlfn.XMATCH(A1732,'CENEPRED DISTRITAL'!$B$1:$XFD$1,0)
        )&lt;&gt;"",        "CON COBERTURA CENEPRED",        "SIN COBERTURA CENEPRED"    ),    "SIN COBERTURA CENEPRED")</f>
        <v>SIN COBERTURA CENEPRED</v>
      </c>
      <c r="G1732" t="str" cm="1">
        <f t="array" ref="G1732">IFERROR(
    IF(
        INDEX(
            'CENEPRED DISTRITAL'!$B:$XFD,
            _xlfn.XMATCH($G$1,'CENEPRED DISTRITAL'!$A:$A,0),
            _xlfn.XMATCH(A1732,'CENEPRED DISTRITAL'!$B$1:$XFD$1,0)
        )&lt;&gt;"",
        "CON COBERTURA CENEPRED",
        "SIN COBERTURA CENEPRED"
    ),
    "SIN COBERTURA CENEPRED"
)</f>
        <v>SIN COBERTURA CENEPRED</v>
      </c>
      <c r="H1732" t="str" cm="1">
        <f t="array" ref="H1732">IFERROR(
    IF(
        INDEX(
            'CENEPRED DISTRITAL'!$B:$XFD,
            _xlfn.XMATCH($H$1,'CENEPRED DISTRITAL'!$A:$A,0),
            _xlfn.XMATCH(A1732,'CENEPRED DISTRITAL'!$B$1:$XFD$1,0)
        )&lt;&gt;"",
        "CON COBERTURA CENEPRED",
        "SIN COBERTURA CENEPRED"
    ),
    "SIN COBERTURA CENEPRED"
)</f>
        <v>SIN COBERTURA CENEPRED</v>
      </c>
    </row>
    <row r="1733" spans="1:8" x14ac:dyDescent="0.35">
      <c r="A1733" s="359">
        <v>211210</v>
      </c>
      <c r="B1733" t="s">
        <v>37092</v>
      </c>
      <c r="C1733">
        <v>2112</v>
      </c>
      <c r="D1733">
        <v>21</v>
      </c>
      <c r="E1733" t="str">
        <f>_xlfn.XLOOKUP(D1733,'Ubigeo Departamental'!A:A,'Ubigeo Departamental'!B:B)</f>
        <v>Puno</v>
      </c>
      <c r="F1733" t="str" cm="1">
        <f t="array" ref="F1733">IFERROR(IF(INDEX('CENEPRED DISTRITAL'!$B:$XFD,
            _xlfn.XMATCH($F$1,'CENEPRED DISTRITAL'!$A:$A,0),
            _xlfn.XMATCH(A1733,'CENEPRED DISTRITAL'!$B$1:$XFD$1,0)
        )&lt;&gt;"",        "CON COBERTURA CENEPRED",        "SIN COBERTURA CENEPRED"    ),    "SIN COBERTURA CENEPRED")</f>
        <v>SIN COBERTURA CENEPRED</v>
      </c>
      <c r="G1733" t="str" cm="1">
        <f t="array" ref="G1733">IFERROR(
    IF(
        INDEX(
            'CENEPRED DISTRITAL'!$B:$XFD,
            _xlfn.XMATCH($G$1,'CENEPRED DISTRITAL'!$A:$A,0),
            _xlfn.XMATCH(A1733,'CENEPRED DISTRITAL'!$B$1:$XFD$1,0)
        )&lt;&gt;"",
        "CON COBERTURA CENEPRED",
        "SIN COBERTURA CENEPRED"
    ),
    "SIN COBERTURA CENEPRED"
)</f>
        <v>SIN COBERTURA CENEPRED</v>
      </c>
      <c r="H1733" t="str" cm="1">
        <f t="array" ref="H1733">IFERROR(
    IF(
        INDEX(
            'CENEPRED DISTRITAL'!$B:$XFD,
            _xlfn.XMATCH($H$1,'CENEPRED DISTRITAL'!$A:$A,0),
            _xlfn.XMATCH(A1733,'CENEPRED DISTRITAL'!$B$1:$XFD$1,0)
        )&lt;&gt;"",
        "CON COBERTURA CENEPRED",
        "SIN COBERTURA CENEPRED"
    ),
    "SIN COBERTURA CENEPRED"
)</f>
        <v>SIN COBERTURA CENEPRED</v>
      </c>
    </row>
    <row r="1734" spans="1:8" x14ac:dyDescent="0.35">
      <c r="A1734" s="359">
        <v>211301</v>
      </c>
      <c r="B1734" t="s">
        <v>31827</v>
      </c>
      <c r="C1734">
        <v>2113</v>
      </c>
      <c r="D1734">
        <v>21</v>
      </c>
      <c r="E1734" t="str">
        <f>_xlfn.XLOOKUP(D1734,'Ubigeo Departamental'!A:A,'Ubigeo Departamental'!B:B)</f>
        <v>Puno</v>
      </c>
      <c r="F1734" t="str" cm="1">
        <f t="array" ref="F1734">IFERROR(IF(INDEX('CENEPRED DISTRITAL'!$B:$XFD,
            _xlfn.XMATCH($F$1,'CENEPRED DISTRITAL'!$A:$A,0),
            _xlfn.XMATCH(A1734,'CENEPRED DISTRITAL'!$B$1:$XFD$1,0)
        )&lt;&gt;"",        "CON COBERTURA CENEPRED",        "SIN COBERTURA CENEPRED"    ),    "SIN COBERTURA CENEPRED")</f>
        <v>CON COBERTURA CENEPRED</v>
      </c>
      <c r="G1734" t="str" cm="1">
        <f t="array" ref="G1734">IFERROR(
    IF(
        INDEX(
            'CENEPRED DISTRITAL'!$B:$XFD,
            _xlfn.XMATCH($G$1,'CENEPRED DISTRITAL'!$A:$A,0),
            _xlfn.XMATCH(A1734,'CENEPRED DISTRITAL'!$B$1:$XFD$1,0)
        )&lt;&gt;"",
        "CON COBERTURA CENEPRED",
        "SIN COBERTURA CENEPRED"
    ),
    "SIN COBERTURA CENEPRED"
)</f>
        <v>CON COBERTURA CENEPRED</v>
      </c>
      <c r="H1734" t="str" cm="1">
        <f t="array" ref="H1734">IFERROR(
    IF(
        INDEX(
            'CENEPRED DISTRITAL'!$B:$XFD,
            _xlfn.XMATCH($H$1,'CENEPRED DISTRITAL'!$A:$A,0),
            _xlfn.XMATCH(A1734,'CENEPRED DISTRITAL'!$B$1:$XFD$1,0)
        )&lt;&gt;"",
        "CON COBERTURA CENEPRED",
        "SIN COBERTURA CENEPRED"
    ),
    "SIN COBERTURA CENEPRED"
)</f>
        <v>CON COBERTURA CENEPRED</v>
      </c>
    </row>
    <row r="1735" spans="1:8" x14ac:dyDescent="0.35">
      <c r="A1735" s="359">
        <v>211302</v>
      </c>
      <c r="B1735" t="s">
        <v>34942</v>
      </c>
      <c r="C1735">
        <v>2113</v>
      </c>
      <c r="D1735">
        <v>21</v>
      </c>
      <c r="E1735" t="str">
        <f>_xlfn.XLOOKUP(D1735,'Ubigeo Departamental'!A:A,'Ubigeo Departamental'!B:B)</f>
        <v>Puno</v>
      </c>
      <c r="F1735" t="str" cm="1">
        <f t="array" ref="F1735">IFERROR(IF(INDEX('CENEPRED DISTRITAL'!$B:$XFD,
            _xlfn.XMATCH($F$1,'CENEPRED DISTRITAL'!$A:$A,0),
            _xlfn.XMATCH(A1735,'CENEPRED DISTRITAL'!$B$1:$XFD$1,0)
        )&lt;&gt;"",        "CON COBERTURA CENEPRED",        "SIN COBERTURA CENEPRED"    ),    "SIN COBERTURA CENEPRED")</f>
        <v>SIN COBERTURA CENEPRED</v>
      </c>
      <c r="G1735" t="str" cm="1">
        <f t="array" ref="G1735">IFERROR(
    IF(
        INDEX(
            'CENEPRED DISTRITAL'!$B:$XFD,
            _xlfn.XMATCH($G$1,'CENEPRED DISTRITAL'!$A:$A,0),
            _xlfn.XMATCH(A1735,'CENEPRED DISTRITAL'!$B$1:$XFD$1,0)
        )&lt;&gt;"",
        "CON COBERTURA CENEPRED",
        "SIN COBERTURA CENEPRED"
    ),
    "SIN COBERTURA CENEPRED"
)</f>
        <v>SIN COBERTURA CENEPRED</v>
      </c>
      <c r="H1735" t="str" cm="1">
        <f t="array" ref="H1735">IFERROR(
    IF(
        INDEX(
            'CENEPRED DISTRITAL'!$B:$XFD,
            _xlfn.XMATCH($H$1,'CENEPRED DISTRITAL'!$A:$A,0),
            _xlfn.XMATCH(A1735,'CENEPRED DISTRITAL'!$B$1:$XFD$1,0)
        )&lt;&gt;"",
        "CON COBERTURA CENEPRED",
        "SIN COBERTURA CENEPRED"
    ),
    "SIN COBERTURA CENEPRED"
)</f>
        <v>SIN COBERTURA CENEPRED</v>
      </c>
    </row>
    <row r="1736" spans="1:8" x14ac:dyDescent="0.35">
      <c r="A1736" s="359">
        <v>211303</v>
      </c>
      <c r="B1736" t="s">
        <v>37093</v>
      </c>
      <c r="C1736">
        <v>2113</v>
      </c>
      <c r="D1736">
        <v>21</v>
      </c>
      <c r="E1736" t="str">
        <f>_xlfn.XLOOKUP(D1736,'Ubigeo Departamental'!A:A,'Ubigeo Departamental'!B:B)</f>
        <v>Puno</v>
      </c>
      <c r="F1736" t="str" cm="1">
        <f t="array" ref="F1736">IFERROR(IF(INDEX('CENEPRED DISTRITAL'!$B:$XFD,
            _xlfn.XMATCH($F$1,'CENEPRED DISTRITAL'!$A:$A,0),
            _xlfn.XMATCH(A1736,'CENEPRED DISTRITAL'!$B$1:$XFD$1,0)
        )&lt;&gt;"",        "CON COBERTURA CENEPRED",        "SIN COBERTURA CENEPRED"    ),    "SIN COBERTURA CENEPRED")</f>
        <v>SIN COBERTURA CENEPRED</v>
      </c>
      <c r="G1736" t="str" cm="1">
        <f t="array" ref="G1736">IFERROR(
    IF(
        INDEX(
            'CENEPRED DISTRITAL'!$B:$XFD,
            _xlfn.XMATCH($G$1,'CENEPRED DISTRITAL'!$A:$A,0),
            _xlfn.XMATCH(A1736,'CENEPRED DISTRITAL'!$B$1:$XFD$1,0)
        )&lt;&gt;"",
        "CON COBERTURA CENEPRED",
        "SIN COBERTURA CENEPRED"
    ),
    "SIN COBERTURA CENEPRED"
)</f>
        <v>SIN COBERTURA CENEPRED</v>
      </c>
      <c r="H1736" t="str" cm="1">
        <f t="array" ref="H1736">IFERROR(
    IF(
        INDEX(
            'CENEPRED DISTRITAL'!$B:$XFD,
            _xlfn.XMATCH($H$1,'CENEPRED DISTRITAL'!$A:$A,0),
            _xlfn.XMATCH(A1736,'CENEPRED DISTRITAL'!$B$1:$XFD$1,0)
        )&lt;&gt;"",
        "CON COBERTURA CENEPRED",
        "SIN COBERTURA CENEPRED"
    ),
    "SIN COBERTURA CENEPRED"
)</f>
        <v>SIN COBERTURA CENEPRED</v>
      </c>
    </row>
    <row r="1737" spans="1:8" x14ac:dyDescent="0.35">
      <c r="A1737" s="359">
        <v>211304</v>
      </c>
      <c r="B1737" t="s">
        <v>37094</v>
      </c>
      <c r="C1737">
        <v>2113</v>
      </c>
      <c r="D1737">
        <v>21</v>
      </c>
      <c r="E1737" t="str">
        <f>_xlfn.XLOOKUP(D1737,'Ubigeo Departamental'!A:A,'Ubigeo Departamental'!B:B)</f>
        <v>Puno</v>
      </c>
      <c r="F1737" t="str" cm="1">
        <f t="array" ref="F1737">IFERROR(IF(INDEX('CENEPRED DISTRITAL'!$B:$XFD,
            _xlfn.XMATCH($F$1,'CENEPRED DISTRITAL'!$A:$A,0),
            _xlfn.XMATCH(A1737,'CENEPRED DISTRITAL'!$B$1:$XFD$1,0)
        )&lt;&gt;"",        "CON COBERTURA CENEPRED",        "SIN COBERTURA CENEPRED"    ),    "SIN COBERTURA CENEPRED")</f>
        <v>SIN COBERTURA CENEPRED</v>
      </c>
      <c r="G1737" t="str" cm="1">
        <f t="array" ref="G1737">IFERROR(
    IF(
        INDEX(
            'CENEPRED DISTRITAL'!$B:$XFD,
            _xlfn.XMATCH($G$1,'CENEPRED DISTRITAL'!$A:$A,0),
            _xlfn.XMATCH(A1737,'CENEPRED DISTRITAL'!$B$1:$XFD$1,0)
        )&lt;&gt;"",
        "CON COBERTURA CENEPRED",
        "SIN COBERTURA CENEPRED"
    ),
    "SIN COBERTURA CENEPRED"
)</f>
        <v>SIN COBERTURA CENEPRED</v>
      </c>
      <c r="H1737" t="str" cm="1">
        <f t="array" ref="H1737">IFERROR(
    IF(
        INDEX(
            'CENEPRED DISTRITAL'!$B:$XFD,
            _xlfn.XMATCH($H$1,'CENEPRED DISTRITAL'!$A:$A,0),
            _xlfn.XMATCH(A1737,'CENEPRED DISTRITAL'!$B$1:$XFD$1,0)
        )&lt;&gt;"",
        "CON COBERTURA CENEPRED",
        "SIN COBERTURA CENEPRED"
    ),
    "SIN COBERTURA CENEPRED"
)</f>
        <v>SIN COBERTURA CENEPRED</v>
      </c>
    </row>
    <row r="1738" spans="1:8" x14ac:dyDescent="0.35">
      <c r="A1738" s="359">
        <v>211305</v>
      </c>
      <c r="B1738" t="s">
        <v>34458</v>
      </c>
      <c r="C1738">
        <v>2113</v>
      </c>
      <c r="D1738">
        <v>21</v>
      </c>
      <c r="E1738" t="str">
        <f>_xlfn.XLOOKUP(D1738,'Ubigeo Departamental'!A:A,'Ubigeo Departamental'!B:B)</f>
        <v>Puno</v>
      </c>
      <c r="F1738" t="str" cm="1">
        <f t="array" ref="F1738">IFERROR(IF(INDEX('CENEPRED DISTRITAL'!$B:$XFD,
            _xlfn.XMATCH($F$1,'CENEPRED DISTRITAL'!$A:$A,0),
            _xlfn.XMATCH(A1738,'CENEPRED DISTRITAL'!$B$1:$XFD$1,0)
        )&lt;&gt;"",        "CON COBERTURA CENEPRED",        "SIN COBERTURA CENEPRED"    ),    "SIN COBERTURA CENEPRED")</f>
        <v>SIN COBERTURA CENEPRED</v>
      </c>
      <c r="G1738" t="str" cm="1">
        <f t="array" ref="G1738">IFERROR(
    IF(
        INDEX(
            'CENEPRED DISTRITAL'!$B:$XFD,
            _xlfn.XMATCH($G$1,'CENEPRED DISTRITAL'!$A:$A,0),
            _xlfn.XMATCH(A1738,'CENEPRED DISTRITAL'!$B$1:$XFD$1,0)
        )&lt;&gt;"",
        "CON COBERTURA CENEPRED",
        "SIN COBERTURA CENEPRED"
    ),
    "SIN COBERTURA CENEPRED"
)</f>
        <v>SIN COBERTURA CENEPRED</v>
      </c>
      <c r="H1738" t="str" cm="1">
        <f t="array" ref="H1738">IFERROR(
    IF(
        INDEX(
            'CENEPRED DISTRITAL'!$B:$XFD,
            _xlfn.XMATCH($H$1,'CENEPRED DISTRITAL'!$A:$A,0),
            _xlfn.XMATCH(A1738,'CENEPRED DISTRITAL'!$B$1:$XFD$1,0)
        )&lt;&gt;"",
        "CON COBERTURA CENEPRED",
        "SIN COBERTURA CENEPRED"
    ),
    "SIN COBERTURA CENEPRED"
)</f>
        <v>SIN COBERTURA CENEPRED</v>
      </c>
    </row>
    <row r="1739" spans="1:8" x14ac:dyDescent="0.35">
      <c r="A1739" s="359">
        <v>211306</v>
      </c>
      <c r="B1739" t="s">
        <v>34943</v>
      </c>
      <c r="C1739">
        <v>2113</v>
      </c>
      <c r="D1739">
        <v>21</v>
      </c>
      <c r="E1739" t="str">
        <f>_xlfn.XLOOKUP(D1739,'Ubigeo Departamental'!A:A,'Ubigeo Departamental'!B:B)</f>
        <v>Puno</v>
      </c>
      <c r="F1739" t="str" cm="1">
        <f t="array" ref="F1739">IFERROR(IF(INDEX('CENEPRED DISTRITAL'!$B:$XFD,
            _xlfn.XMATCH($F$1,'CENEPRED DISTRITAL'!$A:$A,0),
            _xlfn.XMATCH(A1739,'CENEPRED DISTRITAL'!$B$1:$XFD$1,0)
        )&lt;&gt;"",        "CON COBERTURA CENEPRED",        "SIN COBERTURA CENEPRED"    ),    "SIN COBERTURA CENEPRED")</f>
        <v>SIN COBERTURA CENEPRED</v>
      </c>
      <c r="G1739" t="str" cm="1">
        <f t="array" ref="G1739">IFERROR(
    IF(
        INDEX(
            'CENEPRED DISTRITAL'!$B:$XFD,
            _xlfn.XMATCH($G$1,'CENEPRED DISTRITAL'!$A:$A,0),
            _xlfn.XMATCH(A1739,'CENEPRED DISTRITAL'!$B$1:$XFD$1,0)
        )&lt;&gt;"",
        "CON COBERTURA CENEPRED",
        "SIN COBERTURA CENEPRED"
    ),
    "SIN COBERTURA CENEPRED"
)</f>
        <v>SIN COBERTURA CENEPRED</v>
      </c>
      <c r="H1739" t="str" cm="1">
        <f t="array" ref="H1739">IFERROR(
    IF(
        INDEX(
            'CENEPRED DISTRITAL'!$B:$XFD,
            _xlfn.XMATCH($H$1,'CENEPRED DISTRITAL'!$A:$A,0),
            _xlfn.XMATCH(A1739,'CENEPRED DISTRITAL'!$B$1:$XFD$1,0)
        )&lt;&gt;"",
        "CON COBERTURA CENEPRED",
        "SIN COBERTURA CENEPRED"
    ),
    "SIN COBERTURA CENEPRED"
)</f>
        <v>SIN COBERTURA CENEPRED</v>
      </c>
    </row>
    <row r="1740" spans="1:8" x14ac:dyDescent="0.35">
      <c r="A1740" s="359">
        <v>211307</v>
      </c>
      <c r="B1740" t="s">
        <v>34728</v>
      </c>
      <c r="C1740">
        <v>2113</v>
      </c>
      <c r="D1740">
        <v>21</v>
      </c>
      <c r="E1740" t="str">
        <f>_xlfn.XLOOKUP(D1740,'Ubigeo Departamental'!A:A,'Ubigeo Departamental'!B:B)</f>
        <v>Puno</v>
      </c>
      <c r="F1740" t="str" cm="1">
        <f t="array" ref="F1740">IFERROR(IF(INDEX('CENEPRED DISTRITAL'!$B:$XFD,
            _xlfn.XMATCH($F$1,'CENEPRED DISTRITAL'!$A:$A,0),
            _xlfn.XMATCH(A1740,'CENEPRED DISTRITAL'!$B$1:$XFD$1,0)
        )&lt;&gt;"",        "CON COBERTURA CENEPRED",        "SIN COBERTURA CENEPRED"    ),    "SIN COBERTURA CENEPRED")</f>
        <v>SIN COBERTURA CENEPRED</v>
      </c>
      <c r="G1740" t="str" cm="1">
        <f t="array" ref="G1740">IFERROR(
    IF(
        INDEX(
            'CENEPRED DISTRITAL'!$B:$XFD,
            _xlfn.XMATCH($G$1,'CENEPRED DISTRITAL'!$A:$A,0),
            _xlfn.XMATCH(A1740,'CENEPRED DISTRITAL'!$B$1:$XFD$1,0)
        )&lt;&gt;"",
        "CON COBERTURA CENEPRED",
        "SIN COBERTURA CENEPRED"
    ),
    "SIN COBERTURA CENEPRED"
)</f>
        <v>SIN COBERTURA CENEPRED</v>
      </c>
      <c r="H1740" t="str" cm="1">
        <f t="array" ref="H1740">IFERROR(
    IF(
        INDEX(
            'CENEPRED DISTRITAL'!$B:$XFD,
            _xlfn.XMATCH($H$1,'CENEPRED DISTRITAL'!$A:$A,0),
            _xlfn.XMATCH(A1740,'CENEPRED DISTRITAL'!$B$1:$XFD$1,0)
        )&lt;&gt;"",
        "CON COBERTURA CENEPRED",
        "SIN COBERTURA CENEPRED"
    ),
    "SIN COBERTURA CENEPRED"
)</f>
        <v>SIN COBERTURA CENEPRED</v>
      </c>
    </row>
    <row r="1741" spans="1:8" x14ac:dyDescent="0.35">
      <c r="A1741" s="359">
        <v>220101</v>
      </c>
      <c r="B1741" t="s">
        <v>31839</v>
      </c>
      <c r="C1741">
        <v>2201</v>
      </c>
      <c r="D1741">
        <v>22</v>
      </c>
      <c r="E1741" t="str">
        <f>_xlfn.XLOOKUP(D1741,'Ubigeo Departamental'!A:A,'Ubigeo Departamental'!B:B)</f>
        <v>San Martín</v>
      </c>
      <c r="F1741" t="str" cm="1">
        <f t="array" ref="F1741">IFERROR(IF(INDEX('CENEPRED DISTRITAL'!$B:$XFD,
            _xlfn.XMATCH($F$1,'CENEPRED DISTRITAL'!$A:$A,0),
            _xlfn.XMATCH(A1741,'CENEPRED DISTRITAL'!$B$1:$XFD$1,0)
        )&lt;&gt;"",        "CON COBERTURA CENEPRED",        "SIN COBERTURA CENEPRED"    ),    "SIN COBERTURA CENEPRED")</f>
        <v>CON COBERTURA CENEPRED</v>
      </c>
      <c r="G1741" t="str" cm="1">
        <f t="array" ref="G1741">IFERROR(
    IF(
        INDEX(
            'CENEPRED DISTRITAL'!$B:$XFD,
            _xlfn.XMATCH($G$1,'CENEPRED DISTRITAL'!$A:$A,0),
            _xlfn.XMATCH(A1741,'CENEPRED DISTRITAL'!$B$1:$XFD$1,0)
        )&lt;&gt;"",
        "CON COBERTURA CENEPRED",
        "SIN COBERTURA CENEPRED"
    ),
    "SIN COBERTURA CENEPRED"
)</f>
        <v>CON COBERTURA CENEPRED</v>
      </c>
      <c r="H1741" t="str" cm="1">
        <f t="array" ref="H1741">IFERROR(
    IF(
        INDEX(
            'CENEPRED DISTRITAL'!$B:$XFD,
            _xlfn.XMATCH($H$1,'CENEPRED DISTRITAL'!$A:$A,0),
            _xlfn.XMATCH(A1741,'CENEPRED DISTRITAL'!$B$1:$XFD$1,0)
        )&lt;&gt;"",
        "CON COBERTURA CENEPRED",
        "SIN COBERTURA CENEPRED"
    ),
    "SIN COBERTURA CENEPRED"
)</f>
        <v>CON COBERTURA CENEPRED</v>
      </c>
    </row>
    <row r="1742" spans="1:8" x14ac:dyDescent="0.35">
      <c r="A1742" s="359">
        <v>220102</v>
      </c>
      <c r="B1742" t="s">
        <v>34944</v>
      </c>
      <c r="C1742">
        <v>2201</v>
      </c>
      <c r="D1742">
        <v>22</v>
      </c>
      <c r="E1742" t="str">
        <f>_xlfn.XLOOKUP(D1742,'Ubigeo Departamental'!A:A,'Ubigeo Departamental'!B:B)</f>
        <v>San Martín</v>
      </c>
      <c r="F1742" t="str" cm="1">
        <f t="array" ref="F1742">IFERROR(IF(INDEX('CENEPRED DISTRITAL'!$B:$XFD,
            _xlfn.XMATCH($F$1,'CENEPRED DISTRITAL'!$A:$A,0),
            _xlfn.XMATCH(A1742,'CENEPRED DISTRITAL'!$B$1:$XFD$1,0)
        )&lt;&gt;"",        "CON COBERTURA CENEPRED",        "SIN COBERTURA CENEPRED"    ),    "SIN COBERTURA CENEPRED")</f>
        <v>SIN COBERTURA CENEPRED</v>
      </c>
      <c r="G1742" t="str" cm="1">
        <f t="array" ref="G1742">IFERROR(
    IF(
        INDEX(
            'CENEPRED DISTRITAL'!$B:$XFD,
            _xlfn.XMATCH($G$1,'CENEPRED DISTRITAL'!$A:$A,0),
            _xlfn.XMATCH(A1742,'CENEPRED DISTRITAL'!$B$1:$XFD$1,0)
        )&lt;&gt;"",
        "CON COBERTURA CENEPRED",
        "SIN COBERTURA CENEPRED"
    ),
    "SIN COBERTURA CENEPRED"
)</f>
        <v>SIN COBERTURA CENEPRED</v>
      </c>
      <c r="H1742" t="str" cm="1">
        <f t="array" ref="H1742">IFERROR(
    IF(
        INDEX(
            'CENEPRED DISTRITAL'!$B:$XFD,
            _xlfn.XMATCH($H$1,'CENEPRED DISTRITAL'!$A:$A,0),
            _xlfn.XMATCH(A1742,'CENEPRED DISTRITAL'!$B$1:$XFD$1,0)
        )&lt;&gt;"",
        "CON COBERTURA CENEPRED",
        "SIN COBERTURA CENEPRED"
    ),
    "SIN COBERTURA CENEPRED"
)</f>
        <v>SIN COBERTURA CENEPRED</v>
      </c>
    </row>
    <row r="1743" spans="1:8" x14ac:dyDescent="0.35">
      <c r="A1743" s="359">
        <v>220103</v>
      </c>
      <c r="B1743" t="s">
        <v>34945</v>
      </c>
      <c r="C1743">
        <v>2201</v>
      </c>
      <c r="D1743">
        <v>22</v>
      </c>
      <c r="E1743" t="str">
        <f>_xlfn.XLOOKUP(D1743,'Ubigeo Departamental'!A:A,'Ubigeo Departamental'!B:B)</f>
        <v>San Martín</v>
      </c>
      <c r="F1743" t="str" cm="1">
        <f t="array" ref="F1743">IFERROR(IF(INDEX('CENEPRED DISTRITAL'!$B:$XFD,
            _xlfn.XMATCH($F$1,'CENEPRED DISTRITAL'!$A:$A,0),
            _xlfn.XMATCH(A1743,'CENEPRED DISTRITAL'!$B$1:$XFD$1,0)
        )&lt;&gt;"",        "CON COBERTURA CENEPRED",        "SIN COBERTURA CENEPRED"    ),    "SIN COBERTURA CENEPRED")</f>
        <v>SIN COBERTURA CENEPRED</v>
      </c>
      <c r="G1743" t="str" cm="1">
        <f t="array" ref="G1743">IFERROR(
    IF(
        INDEX(
            'CENEPRED DISTRITAL'!$B:$XFD,
            _xlfn.XMATCH($G$1,'CENEPRED DISTRITAL'!$A:$A,0),
            _xlfn.XMATCH(A1743,'CENEPRED DISTRITAL'!$B$1:$XFD$1,0)
        )&lt;&gt;"",
        "CON COBERTURA CENEPRED",
        "SIN COBERTURA CENEPRED"
    ),
    "SIN COBERTURA CENEPRED"
)</f>
        <v>SIN COBERTURA CENEPRED</v>
      </c>
      <c r="H1743" t="str" cm="1">
        <f t="array" ref="H1743">IFERROR(
    IF(
        INDEX(
            'CENEPRED DISTRITAL'!$B:$XFD,
            _xlfn.XMATCH($H$1,'CENEPRED DISTRITAL'!$A:$A,0),
            _xlfn.XMATCH(A1743,'CENEPRED DISTRITAL'!$B$1:$XFD$1,0)
        )&lt;&gt;"",
        "CON COBERTURA CENEPRED",
        "SIN COBERTURA CENEPRED"
    ),
    "SIN COBERTURA CENEPRED"
)</f>
        <v>SIN COBERTURA CENEPRED</v>
      </c>
    </row>
    <row r="1744" spans="1:8" x14ac:dyDescent="0.35">
      <c r="A1744" s="359">
        <v>220104</v>
      </c>
      <c r="B1744" t="s">
        <v>34058</v>
      </c>
      <c r="C1744">
        <v>2201</v>
      </c>
      <c r="D1744">
        <v>22</v>
      </c>
      <c r="E1744" t="str">
        <f>_xlfn.XLOOKUP(D1744,'Ubigeo Departamental'!A:A,'Ubigeo Departamental'!B:B)</f>
        <v>San Martín</v>
      </c>
      <c r="F1744" t="str" cm="1">
        <f t="array" ref="F1744">IFERROR(IF(INDEX('CENEPRED DISTRITAL'!$B:$XFD,
            _xlfn.XMATCH($F$1,'CENEPRED DISTRITAL'!$A:$A,0),
            _xlfn.XMATCH(A1744,'CENEPRED DISTRITAL'!$B$1:$XFD$1,0)
        )&lt;&gt;"",        "CON COBERTURA CENEPRED",        "SIN COBERTURA CENEPRED"    ),    "SIN COBERTURA CENEPRED")</f>
        <v>SIN COBERTURA CENEPRED</v>
      </c>
      <c r="G1744" t="str" cm="1">
        <f t="array" ref="G1744">IFERROR(
    IF(
        INDEX(
            'CENEPRED DISTRITAL'!$B:$XFD,
            _xlfn.XMATCH($G$1,'CENEPRED DISTRITAL'!$A:$A,0),
            _xlfn.XMATCH(A1744,'CENEPRED DISTRITAL'!$B$1:$XFD$1,0)
        )&lt;&gt;"",
        "CON COBERTURA CENEPRED",
        "SIN COBERTURA CENEPRED"
    ),
    "SIN COBERTURA CENEPRED"
)</f>
        <v>SIN COBERTURA CENEPRED</v>
      </c>
      <c r="H1744" t="str" cm="1">
        <f t="array" ref="H1744">IFERROR(
    IF(
        INDEX(
            'CENEPRED DISTRITAL'!$B:$XFD,
            _xlfn.XMATCH($H$1,'CENEPRED DISTRITAL'!$A:$A,0),
            _xlfn.XMATCH(A1744,'CENEPRED DISTRITAL'!$B$1:$XFD$1,0)
        )&lt;&gt;"",
        "CON COBERTURA CENEPRED",
        "SIN COBERTURA CENEPRED"
    ),
    "SIN COBERTURA CENEPRED"
)</f>
        <v>SIN COBERTURA CENEPRED</v>
      </c>
    </row>
    <row r="1745" spans="1:8" x14ac:dyDescent="0.35">
      <c r="A1745" s="359">
        <v>220105</v>
      </c>
      <c r="B1745" t="s">
        <v>34147</v>
      </c>
      <c r="C1745">
        <v>2201</v>
      </c>
      <c r="D1745">
        <v>22</v>
      </c>
      <c r="E1745" t="str">
        <f>_xlfn.XLOOKUP(D1745,'Ubigeo Departamental'!A:A,'Ubigeo Departamental'!B:B)</f>
        <v>San Martín</v>
      </c>
      <c r="F1745" t="str" cm="1">
        <f t="array" ref="F1745">IFERROR(IF(INDEX('CENEPRED DISTRITAL'!$B:$XFD,
            _xlfn.XMATCH($F$1,'CENEPRED DISTRITAL'!$A:$A,0),
            _xlfn.XMATCH(A1745,'CENEPRED DISTRITAL'!$B$1:$XFD$1,0)
        )&lt;&gt;"",        "CON COBERTURA CENEPRED",        "SIN COBERTURA CENEPRED"    ),    "SIN COBERTURA CENEPRED")</f>
        <v>SIN COBERTURA CENEPRED</v>
      </c>
      <c r="G1745" t="str" cm="1">
        <f t="array" ref="G1745">IFERROR(
    IF(
        INDEX(
            'CENEPRED DISTRITAL'!$B:$XFD,
            _xlfn.XMATCH($G$1,'CENEPRED DISTRITAL'!$A:$A,0),
            _xlfn.XMATCH(A1745,'CENEPRED DISTRITAL'!$B$1:$XFD$1,0)
        )&lt;&gt;"",
        "CON COBERTURA CENEPRED",
        "SIN COBERTURA CENEPRED"
    ),
    "SIN COBERTURA CENEPRED"
)</f>
        <v>SIN COBERTURA CENEPRED</v>
      </c>
      <c r="H1745" t="str" cm="1">
        <f t="array" ref="H1745">IFERROR(
    IF(
        INDEX(
            'CENEPRED DISTRITAL'!$B:$XFD,
            _xlfn.XMATCH($H$1,'CENEPRED DISTRITAL'!$A:$A,0),
            _xlfn.XMATCH(A1745,'CENEPRED DISTRITAL'!$B$1:$XFD$1,0)
        )&lt;&gt;"",
        "CON COBERTURA CENEPRED",
        "SIN COBERTURA CENEPRED"
    ),
    "SIN COBERTURA CENEPRED"
)</f>
        <v>SIN COBERTURA CENEPRED</v>
      </c>
    </row>
    <row r="1746" spans="1:8" x14ac:dyDescent="0.35">
      <c r="A1746" s="359">
        <v>220106</v>
      </c>
      <c r="B1746" t="s">
        <v>34991</v>
      </c>
      <c r="C1746">
        <v>2201</v>
      </c>
      <c r="D1746">
        <v>22</v>
      </c>
      <c r="E1746" t="str">
        <f>_xlfn.XLOOKUP(D1746,'Ubigeo Departamental'!A:A,'Ubigeo Departamental'!B:B)</f>
        <v>San Martín</v>
      </c>
      <c r="F1746" t="str" cm="1">
        <f t="array" ref="F1746">IFERROR(IF(INDEX('CENEPRED DISTRITAL'!$B:$XFD,
            _xlfn.XMATCH($F$1,'CENEPRED DISTRITAL'!$A:$A,0),
            _xlfn.XMATCH(A1746,'CENEPRED DISTRITAL'!$B$1:$XFD$1,0)
        )&lt;&gt;"",        "CON COBERTURA CENEPRED",        "SIN COBERTURA CENEPRED"    ),    "SIN COBERTURA CENEPRED")</f>
        <v>SIN COBERTURA CENEPRED</v>
      </c>
      <c r="G1746" t="str" cm="1">
        <f t="array" ref="G1746">IFERROR(
    IF(
        INDEX(
            'CENEPRED DISTRITAL'!$B:$XFD,
            _xlfn.XMATCH($G$1,'CENEPRED DISTRITAL'!$A:$A,0),
            _xlfn.XMATCH(A1746,'CENEPRED DISTRITAL'!$B$1:$XFD$1,0)
        )&lt;&gt;"",
        "CON COBERTURA CENEPRED",
        "SIN COBERTURA CENEPRED"
    ),
    "SIN COBERTURA CENEPRED"
)</f>
        <v>SIN COBERTURA CENEPRED</v>
      </c>
      <c r="H1746" t="str" cm="1">
        <f t="array" ref="H1746">IFERROR(
    IF(
        INDEX(
            'CENEPRED DISTRITAL'!$B:$XFD,
            _xlfn.XMATCH($H$1,'CENEPRED DISTRITAL'!$A:$A,0),
            _xlfn.XMATCH(A1746,'CENEPRED DISTRITAL'!$B$1:$XFD$1,0)
        )&lt;&gt;"",
        "CON COBERTURA CENEPRED",
        "SIN COBERTURA CENEPRED"
    ),
    "SIN COBERTURA CENEPRED"
)</f>
        <v>SIN COBERTURA CENEPRED</v>
      </c>
    </row>
    <row r="1747" spans="1:8" x14ac:dyDescent="0.35">
      <c r="A1747" s="359">
        <v>220201</v>
      </c>
      <c r="B1747" t="s">
        <v>31527</v>
      </c>
      <c r="C1747">
        <v>2202</v>
      </c>
      <c r="D1747">
        <v>22</v>
      </c>
      <c r="E1747" t="str">
        <f>_xlfn.XLOOKUP(D1747,'Ubigeo Departamental'!A:A,'Ubigeo Departamental'!B:B)</f>
        <v>San Martín</v>
      </c>
      <c r="F1747" t="str" cm="1">
        <f t="array" ref="F1747">IFERROR(IF(INDEX('CENEPRED DISTRITAL'!$B:$XFD,
            _xlfn.XMATCH($F$1,'CENEPRED DISTRITAL'!$A:$A,0),
            _xlfn.XMATCH(A1747,'CENEPRED DISTRITAL'!$B$1:$XFD$1,0)
        )&lt;&gt;"",        "CON COBERTURA CENEPRED",        "SIN COBERTURA CENEPRED"    ),    "SIN COBERTURA CENEPRED")</f>
        <v>CON COBERTURA CENEPRED</v>
      </c>
      <c r="G1747" t="str" cm="1">
        <f t="array" ref="G1747">IFERROR(
    IF(
        INDEX(
            'CENEPRED DISTRITAL'!$B:$XFD,
            _xlfn.XMATCH($G$1,'CENEPRED DISTRITAL'!$A:$A,0),
            _xlfn.XMATCH(A1747,'CENEPRED DISTRITAL'!$B$1:$XFD$1,0)
        )&lt;&gt;"",
        "CON COBERTURA CENEPRED",
        "SIN COBERTURA CENEPRED"
    ),
    "SIN COBERTURA CENEPRED"
)</f>
        <v>CON COBERTURA CENEPRED</v>
      </c>
      <c r="H1747" t="str" cm="1">
        <f t="array" ref="H1747">IFERROR(
    IF(
        INDEX(
            'CENEPRED DISTRITAL'!$B:$XFD,
            _xlfn.XMATCH($H$1,'CENEPRED DISTRITAL'!$A:$A,0),
            _xlfn.XMATCH(A1747,'CENEPRED DISTRITAL'!$B$1:$XFD$1,0)
        )&lt;&gt;"",
        "CON COBERTURA CENEPRED",
        "SIN COBERTURA CENEPRED"
    ),
    "SIN COBERTURA CENEPRED"
)</f>
        <v>CON COBERTURA CENEPRED</v>
      </c>
    </row>
    <row r="1748" spans="1:8" x14ac:dyDescent="0.35">
      <c r="A1748" s="359">
        <v>220202</v>
      </c>
      <c r="B1748" t="s">
        <v>37095</v>
      </c>
      <c r="C1748">
        <v>2202</v>
      </c>
      <c r="D1748">
        <v>22</v>
      </c>
      <c r="E1748" t="str">
        <f>_xlfn.XLOOKUP(D1748,'Ubigeo Departamental'!A:A,'Ubigeo Departamental'!B:B)</f>
        <v>San Martín</v>
      </c>
      <c r="F1748" t="str" cm="1">
        <f t="array" ref="F1748">IFERROR(IF(INDEX('CENEPRED DISTRITAL'!$B:$XFD,
            _xlfn.XMATCH($F$1,'CENEPRED DISTRITAL'!$A:$A,0),
            _xlfn.XMATCH(A1748,'CENEPRED DISTRITAL'!$B$1:$XFD$1,0)
        )&lt;&gt;"",        "CON COBERTURA CENEPRED",        "SIN COBERTURA CENEPRED"    ),    "SIN COBERTURA CENEPRED")</f>
        <v>SIN COBERTURA CENEPRED</v>
      </c>
      <c r="G1748" t="str" cm="1">
        <f t="array" ref="G1748">IFERROR(
    IF(
        INDEX(
            'CENEPRED DISTRITAL'!$B:$XFD,
            _xlfn.XMATCH($G$1,'CENEPRED DISTRITAL'!$A:$A,0),
            _xlfn.XMATCH(A1748,'CENEPRED DISTRITAL'!$B$1:$XFD$1,0)
        )&lt;&gt;"",
        "CON COBERTURA CENEPRED",
        "SIN COBERTURA CENEPRED"
    ),
    "SIN COBERTURA CENEPRED"
)</f>
        <v>SIN COBERTURA CENEPRED</v>
      </c>
      <c r="H1748" t="str" cm="1">
        <f t="array" ref="H1748">IFERROR(
    IF(
        INDEX(
            'CENEPRED DISTRITAL'!$B:$XFD,
            _xlfn.XMATCH($H$1,'CENEPRED DISTRITAL'!$A:$A,0),
            _xlfn.XMATCH(A1748,'CENEPRED DISTRITAL'!$B$1:$XFD$1,0)
        )&lt;&gt;"",
        "CON COBERTURA CENEPRED",
        "SIN COBERTURA CENEPRED"
    ),
    "SIN COBERTURA CENEPRED"
)</f>
        <v>SIN COBERTURA CENEPRED</v>
      </c>
    </row>
    <row r="1749" spans="1:8" x14ac:dyDescent="0.35">
      <c r="A1749" s="359">
        <v>220203</v>
      </c>
      <c r="B1749" t="s">
        <v>34372</v>
      </c>
      <c r="C1749">
        <v>2202</v>
      </c>
      <c r="D1749">
        <v>22</v>
      </c>
      <c r="E1749" t="str">
        <f>_xlfn.XLOOKUP(D1749,'Ubigeo Departamental'!A:A,'Ubigeo Departamental'!B:B)</f>
        <v>San Martín</v>
      </c>
      <c r="F1749" t="str" cm="1">
        <f t="array" ref="F1749">IFERROR(IF(INDEX('CENEPRED DISTRITAL'!$B:$XFD,
            _xlfn.XMATCH($F$1,'CENEPRED DISTRITAL'!$A:$A,0),
            _xlfn.XMATCH(A1749,'CENEPRED DISTRITAL'!$B$1:$XFD$1,0)
        )&lt;&gt;"",        "CON COBERTURA CENEPRED",        "SIN COBERTURA CENEPRED"    ),    "SIN COBERTURA CENEPRED")</f>
        <v>SIN COBERTURA CENEPRED</v>
      </c>
      <c r="G1749" t="str" cm="1">
        <f t="array" ref="G1749">IFERROR(
    IF(
        INDEX(
            'CENEPRED DISTRITAL'!$B:$XFD,
            _xlfn.XMATCH($G$1,'CENEPRED DISTRITAL'!$A:$A,0),
            _xlfn.XMATCH(A1749,'CENEPRED DISTRITAL'!$B$1:$XFD$1,0)
        )&lt;&gt;"",
        "CON COBERTURA CENEPRED",
        "SIN COBERTURA CENEPRED"
    ),
    "SIN COBERTURA CENEPRED"
)</f>
        <v>SIN COBERTURA CENEPRED</v>
      </c>
      <c r="H1749" t="str" cm="1">
        <f t="array" ref="H1749">IFERROR(
    IF(
        INDEX(
            'CENEPRED DISTRITAL'!$B:$XFD,
            _xlfn.XMATCH($H$1,'CENEPRED DISTRITAL'!$A:$A,0),
            _xlfn.XMATCH(A1749,'CENEPRED DISTRITAL'!$B$1:$XFD$1,0)
        )&lt;&gt;"",
        "CON COBERTURA CENEPRED",
        "SIN COBERTURA CENEPRED"
    ),
    "SIN COBERTURA CENEPRED"
)</f>
        <v>SIN COBERTURA CENEPRED</v>
      </c>
    </row>
    <row r="1750" spans="1:8" x14ac:dyDescent="0.35">
      <c r="A1750" s="359">
        <v>220204</v>
      </c>
      <c r="B1750" t="s">
        <v>31837</v>
      </c>
      <c r="C1750">
        <v>2202</v>
      </c>
      <c r="D1750">
        <v>22</v>
      </c>
      <c r="E1750" t="str">
        <f>_xlfn.XLOOKUP(D1750,'Ubigeo Departamental'!A:A,'Ubigeo Departamental'!B:B)</f>
        <v>San Martín</v>
      </c>
      <c r="F1750" t="str" cm="1">
        <f t="array" ref="F1750">IFERROR(IF(INDEX('CENEPRED DISTRITAL'!$B:$XFD,
            _xlfn.XMATCH($F$1,'CENEPRED DISTRITAL'!$A:$A,0),
            _xlfn.XMATCH(A1750,'CENEPRED DISTRITAL'!$B$1:$XFD$1,0)
        )&lt;&gt;"",        "CON COBERTURA CENEPRED",        "SIN COBERTURA CENEPRED"    ),    "SIN COBERTURA CENEPRED")</f>
        <v>SIN COBERTURA CENEPRED</v>
      </c>
      <c r="G1750" t="str" cm="1">
        <f t="array" ref="G1750">IFERROR(
    IF(
        INDEX(
            'CENEPRED DISTRITAL'!$B:$XFD,
            _xlfn.XMATCH($G$1,'CENEPRED DISTRITAL'!$A:$A,0),
            _xlfn.XMATCH(A1750,'CENEPRED DISTRITAL'!$B$1:$XFD$1,0)
        )&lt;&gt;"",
        "CON COBERTURA CENEPRED",
        "SIN COBERTURA CENEPRED"
    ),
    "SIN COBERTURA CENEPRED"
)</f>
        <v>SIN COBERTURA CENEPRED</v>
      </c>
      <c r="H1750" t="str" cm="1">
        <f t="array" ref="H1750">IFERROR(
    IF(
        INDEX(
            'CENEPRED DISTRITAL'!$B:$XFD,
            _xlfn.XMATCH($H$1,'CENEPRED DISTRITAL'!$A:$A,0),
            _xlfn.XMATCH(A1750,'CENEPRED DISTRITAL'!$B$1:$XFD$1,0)
        )&lt;&gt;"",
        "CON COBERTURA CENEPRED",
        "SIN COBERTURA CENEPRED"
    ),
    "SIN COBERTURA CENEPRED"
)</f>
        <v>SIN COBERTURA CENEPRED</v>
      </c>
    </row>
    <row r="1751" spans="1:8" x14ac:dyDescent="0.35">
      <c r="A1751" s="359">
        <v>220205</v>
      </c>
      <c r="B1751" t="s">
        <v>31607</v>
      </c>
      <c r="C1751">
        <v>2202</v>
      </c>
      <c r="D1751">
        <v>22</v>
      </c>
      <c r="E1751" t="str">
        <f>_xlfn.XLOOKUP(D1751,'Ubigeo Departamental'!A:A,'Ubigeo Departamental'!B:B)</f>
        <v>San Martín</v>
      </c>
      <c r="F1751" t="str" cm="1">
        <f t="array" ref="F1751">IFERROR(IF(INDEX('CENEPRED DISTRITAL'!$B:$XFD,
            _xlfn.XMATCH($F$1,'CENEPRED DISTRITAL'!$A:$A,0),
            _xlfn.XMATCH(A1751,'CENEPRED DISTRITAL'!$B$1:$XFD$1,0)
        )&lt;&gt;"",        "CON COBERTURA CENEPRED",        "SIN COBERTURA CENEPRED"    ),    "SIN COBERTURA CENEPRED")</f>
        <v>SIN COBERTURA CENEPRED</v>
      </c>
      <c r="G1751" t="str" cm="1">
        <f t="array" ref="G1751">IFERROR(
    IF(
        INDEX(
            'CENEPRED DISTRITAL'!$B:$XFD,
            _xlfn.XMATCH($G$1,'CENEPRED DISTRITAL'!$A:$A,0),
            _xlfn.XMATCH(A1751,'CENEPRED DISTRITAL'!$B$1:$XFD$1,0)
        )&lt;&gt;"",
        "CON COBERTURA CENEPRED",
        "SIN COBERTURA CENEPRED"
    ),
    "SIN COBERTURA CENEPRED"
)</f>
        <v>SIN COBERTURA CENEPRED</v>
      </c>
      <c r="H1751" t="str" cm="1">
        <f t="array" ref="H1751">IFERROR(
    IF(
        INDEX(
            'CENEPRED DISTRITAL'!$B:$XFD,
            _xlfn.XMATCH($H$1,'CENEPRED DISTRITAL'!$A:$A,0),
            _xlfn.XMATCH(A1751,'CENEPRED DISTRITAL'!$B$1:$XFD$1,0)
        )&lt;&gt;"",
        "CON COBERTURA CENEPRED",
        "SIN COBERTURA CENEPRED"
    ),
    "SIN COBERTURA CENEPRED"
)</f>
        <v>SIN COBERTURA CENEPRED</v>
      </c>
    </row>
    <row r="1752" spans="1:8" x14ac:dyDescent="0.35">
      <c r="A1752" s="359">
        <v>220206</v>
      </c>
      <c r="B1752" t="s">
        <v>34045</v>
      </c>
      <c r="C1752">
        <v>2202</v>
      </c>
      <c r="D1752">
        <v>22</v>
      </c>
      <c r="E1752" t="str">
        <f>_xlfn.XLOOKUP(D1752,'Ubigeo Departamental'!A:A,'Ubigeo Departamental'!B:B)</f>
        <v>San Martín</v>
      </c>
      <c r="F1752" t="str" cm="1">
        <f t="array" ref="F1752">IFERROR(IF(INDEX('CENEPRED DISTRITAL'!$B:$XFD,
            _xlfn.XMATCH($F$1,'CENEPRED DISTRITAL'!$A:$A,0),
            _xlfn.XMATCH(A1752,'CENEPRED DISTRITAL'!$B$1:$XFD$1,0)
        )&lt;&gt;"",        "CON COBERTURA CENEPRED",        "SIN COBERTURA CENEPRED"    ),    "SIN COBERTURA CENEPRED")</f>
        <v>SIN COBERTURA CENEPRED</v>
      </c>
      <c r="G1752" t="str" cm="1">
        <f t="array" ref="G1752">IFERROR(
    IF(
        INDEX(
            'CENEPRED DISTRITAL'!$B:$XFD,
            _xlfn.XMATCH($G$1,'CENEPRED DISTRITAL'!$A:$A,0),
            _xlfn.XMATCH(A1752,'CENEPRED DISTRITAL'!$B$1:$XFD$1,0)
        )&lt;&gt;"",
        "CON COBERTURA CENEPRED",
        "SIN COBERTURA CENEPRED"
    ),
    "SIN COBERTURA CENEPRED"
)</f>
        <v>SIN COBERTURA CENEPRED</v>
      </c>
      <c r="H1752" t="str" cm="1">
        <f t="array" ref="H1752">IFERROR(
    IF(
        INDEX(
            'CENEPRED DISTRITAL'!$B:$XFD,
            _xlfn.XMATCH($H$1,'CENEPRED DISTRITAL'!$A:$A,0),
            _xlfn.XMATCH(A1752,'CENEPRED DISTRITAL'!$B$1:$XFD$1,0)
        )&lt;&gt;"",
        "CON COBERTURA CENEPRED",
        "SIN COBERTURA CENEPRED"
    ),
    "SIN COBERTURA CENEPRED"
)</f>
        <v>SIN COBERTURA CENEPRED</v>
      </c>
    </row>
    <row r="1753" spans="1:8" x14ac:dyDescent="0.35">
      <c r="A1753" s="359">
        <v>220301</v>
      </c>
      <c r="B1753" t="s">
        <v>37096</v>
      </c>
      <c r="C1753">
        <v>2203</v>
      </c>
      <c r="D1753">
        <v>22</v>
      </c>
      <c r="E1753" t="str">
        <f>_xlfn.XLOOKUP(D1753,'Ubigeo Departamental'!A:A,'Ubigeo Departamental'!B:B)</f>
        <v>San Martín</v>
      </c>
      <c r="F1753" t="str" cm="1">
        <f t="array" ref="F1753">IFERROR(IF(INDEX('CENEPRED DISTRITAL'!$B:$XFD,
            _xlfn.XMATCH($F$1,'CENEPRED DISTRITAL'!$A:$A,0),
            _xlfn.XMATCH(A1753,'CENEPRED DISTRITAL'!$B$1:$XFD$1,0)
        )&lt;&gt;"",        "CON COBERTURA CENEPRED",        "SIN COBERTURA CENEPRED"    ),    "SIN COBERTURA CENEPRED")</f>
        <v>CON COBERTURA CENEPRED</v>
      </c>
      <c r="G1753" t="str" cm="1">
        <f t="array" ref="G1753">IFERROR(
    IF(
        INDEX(
            'CENEPRED DISTRITAL'!$B:$XFD,
            _xlfn.XMATCH($G$1,'CENEPRED DISTRITAL'!$A:$A,0),
            _xlfn.XMATCH(A1753,'CENEPRED DISTRITAL'!$B$1:$XFD$1,0)
        )&lt;&gt;"",
        "CON COBERTURA CENEPRED",
        "SIN COBERTURA CENEPRED"
    ),
    "SIN COBERTURA CENEPRED"
)</f>
        <v>CON COBERTURA CENEPRED</v>
      </c>
      <c r="H1753" t="str" cm="1">
        <f t="array" ref="H1753">IFERROR(
    IF(
        INDEX(
            'CENEPRED DISTRITAL'!$B:$XFD,
            _xlfn.XMATCH($H$1,'CENEPRED DISTRITAL'!$A:$A,0),
            _xlfn.XMATCH(A1753,'CENEPRED DISTRITAL'!$B$1:$XFD$1,0)
        )&lt;&gt;"",
        "CON COBERTURA CENEPRED",
        "SIN COBERTURA CENEPRED"
    ),
    "SIN COBERTURA CENEPRED"
)</f>
        <v>CON COBERTURA CENEPRED</v>
      </c>
    </row>
    <row r="1754" spans="1:8" x14ac:dyDescent="0.35">
      <c r="A1754" s="359">
        <v>220302</v>
      </c>
      <c r="B1754" t="s">
        <v>34947</v>
      </c>
      <c r="C1754">
        <v>2203</v>
      </c>
      <c r="D1754">
        <v>22</v>
      </c>
      <c r="E1754" t="str">
        <f>_xlfn.XLOOKUP(D1754,'Ubigeo Departamental'!A:A,'Ubigeo Departamental'!B:B)</f>
        <v>San Martín</v>
      </c>
      <c r="F1754" t="str" cm="1">
        <f t="array" ref="F1754">IFERROR(IF(INDEX('CENEPRED DISTRITAL'!$B:$XFD,
            _xlfn.XMATCH($F$1,'CENEPRED DISTRITAL'!$A:$A,0),
            _xlfn.XMATCH(A1754,'CENEPRED DISTRITAL'!$B$1:$XFD$1,0)
        )&lt;&gt;"",        "CON COBERTURA CENEPRED",        "SIN COBERTURA CENEPRED"    ),    "SIN COBERTURA CENEPRED")</f>
        <v>SIN COBERTURA CENEPRED</v>
      </c>
      <c r="G1754" t="str" cm="1">
        <f t="array" ref="G1754">IFERROR(
    IF(
        INDEX(
            'CENEPRED DISTRITAL'!$B:$XFD,
            _xlfn.XMATCH($G$1,'CENEPRED DISTRITAL'!$A:$A,0),
            _xlfn.XMATCH(A1754,'CENEPRED DISTRITAL'!$B$1:$XFD$1,0)
        )&lt;&gt;"",
        "CON COBERTURA CENEPRED",
        "SIN COBERTURA CENEPRED"
    ),
    "SIN COBERTURA CENEPRED"
)</f>
        <v>SIN COBERTURA CENEPRED</v>
      </c>
      <c r="H1754" t="str" cm="1">
        <f t="array" ref="H1754">IFERROR(
    IF(
        INDEX(
            'CENEPRED DISTRITAL'!$B:$XFD,
            _xlfn.XMATCH($H$1,'CENEPRED DISTRITAL'!$A:$A,0),
            _xlfn.XMATCH(A1754,'CENEPRED DISTRITAL'!$B$1:$XFD$1,0)
        )&lt;&gt;"",
        "CON COBERTURA CENEPRED",
        "SIN COBERTURA CENEPRED"
    ),
    "SIN COBERTURA CENEPRED"
)</f>
        <v>SIN COBERTURA CENEPRED</v>
      </c>
    </row>
    <row r="1755" spans="1:8" x14ac:dyDescent="0.35">
      <c r="A1755" s="359">
        <v>220303</v>
      </c>
      <c r="B1755" t="s">
        <v>36392</v>
      </c>
      <c r="C1755">
        <v>2203</v>
      </c>
      <c r="D1755">
        <v>22</v>
      </c>
      <c r="E1755" t="str">
        <f>_xlfn.XLOOKUP(D1755,'Ubigeo Departamental'!A:A,'Ubigeo Departamental'!B:B)</f>
        <v>San Martín</v>
      </c>
      <c r="F1755" t="str" cm="1">
        <f t="array" ref="F1755">IFERROR(IF(INDEX('CENEPRED DISTRITAL'!$B:$XFD,
            _xlfn.XMATCH($F$1,'CENEPRED DISTRITAL'!$A:$A,0),
            _xlfn.XMATCH(A1755,'CENEPRED DISTRITAL'!$B$1:$XFD$1,0)
        )&lt;&gt;"",        "CON COBERTURA CENEPRED",        "SIN COBERTURA CENEPRED"    ),    "SIN COBERTURA CENEPRED")</f>
        <v>SIN COBERTURA CENEPRED</v>
      </c>
      <c r="G1755" t="str" cm="1">
        <f t="array" ref="G1755">IFERROR(
    IF(
        INDEX(
            'CENEPRED DISTRITAL'!$B:$XFD,
            _xlfn.XMATCH($G$1,'CENEPRED DISTRITAL'!$A:$A,0),
            _xlfn.XMATCH(A1755,'CENEPRED DISTRITAL'!$B$1:$XFD$1,0)
        )&lt;&gt;"",
        "CON COBERTURA CENEPRED",
        "SIN COBERTURA CENEPRED"
    ),
    "SIN COBERTURA CENEPRED"
)</f>
        <v>SIN COBERTURA CENEPRED</v>
      </c>
      <c r="H1755" t="str" cm="1">
        <f t="array" ref="H1755">IFERROR(
    IF(
        INDEX(
            'CENEPRED DISTRITAL'!$B:$XFD,
            _xlfn.XMATCH($H$1,'CENEPRED DISTRITAL'!$A:$A,0),
            _xlfn.XMATCH(A1755,'CENEPRED DISTRITAL'!$B$1:$XFD$1,0)
        )&lt;&gt;"",
        "CON COBERTURA CENEPRED",
        "SIN COBERTURA CENEPRED"
    ),
    "SIN COBERTURA CENEPRED"
)</f>
        <v>SIN COBERTURA CENEPRED</v>
      </c>
    </row>
    <row r="1756" spans="1:8" x14ac:dyDescent="0.35">
      <c r="A1756" s="359">
        <v>220304</v>
      </c>
      <c r="B1756" t="s">
        <v>31777</v>
      </c>
      <c r="C1756">
        <v>2203</v>
      </c>
      <c r="D1756">
        <v>22</v>
      </c>
      <c r="E1756" t="str">
        <f>_xlfn.XLOOKUP(D1756,'Ubigeo Departamental'!A:A,'Ubigeo Departamental'!B:B)</f>
        <v>San Martín</v>
      </c>
      <c r="F1756" t="str" cm="1">
        <f t="array" ref="F1756">IFERROR(IF(INDEX('CENEPRED DISTRITAL'!$B:$XFD,
            _xlfn.XMATCH($F$1,'CENEPRED DISTRITAL'!$A:$A,0),
            _xlfn.XMATCH(A1756,'CENEPRED DISTRITAL'!$B$1:$XFD$1,0)
        )&lt;&gt;"",        "CON COBERTURA CENEPRED",        "SIN COBERTURA CENEPRED"    ),    "SIN COBERTURA CENEPRED")</f>
        <v>SIN COBERTURA CENEPRED</v>
      </c>
      <c r="G1756" t="str" cm="1">
        <f t="array" ref="G1756">IFERROR(
    IF(
        INDEX(
            'CENEPRED DISTRITAL'!$B:$XFD,
            _xlfn.XMATCH($G$1,'CENEPRED DISTRITAL'!$A:$A,0),
            _xlfn.XMATCH(A1756,'CENEPRED DISTRITAL'!$B$1:$XFD$1,0)
        )&lt;&gt;"",
        "CON COBERTURA CENEPRED",
        "SIN COBERTURA CENEPRED"
    ),
    "SIN COBERTURA CENEPRED"
)</f>
        <v>SIN COBERTURA CENEPRED</v>
      </c>
      <c r="H1756" t="str" cm="1">
        <f t="array" ref="H1756">IFERROR(
    IF(
        INDEX(
            'CENEPRED DISTRITAL'!$B:$XFD,
            _xlfn.XMATCH($H$1,'CENEPRED DISTRITAL'!$A:$A,0),
            _xlfn.XMATCH(A1756,'CENEPRED DISTRITAL'!$B$1:$XFD$1,0)
        )&lt;&gt;"",
        "CON COBERTURA CENEPRED",
        "SIN COBERTURA CENEPRED"
    ),
    "SIN COBERTURA CENEPRED"
)</f>
        <v>SIN COBERTURA CENEPRED</v>
      </c>
    </row>
    <row r="1757" spans="1:8" x14ac:dyDescent="0.35">
      <c r="A1757" s="359">
        <v>220305</v>
      </c>
      <c r="B1757" t="s">
        <v>34729</v>
      </c>
      <c r="C1757">
        <v>2203</v>
      </c>
      <c r="D1757">
        <v>22</v>
      </c>
      <c r="E1757" t="str">
        <f>_xlfn.XLOOKUP(D1757,'Ubigeo Departamental'!A:A,'Ubigeo Departamental'!B:B)</f>
        <v>San Martín</v>
      </c>
      <c r="F1757" t="str" cm="1">
        <f t="array" ref="F1757">IFERROR(IF(INDEX('CENEPRED DISTRITAL'!$B:$XFD,
            _xlfn.XMATCH($F$1,'CENEPRED DISTRITAL'!$A:$A,0),
            _xlfn.XMATCH(A1757,'CENEPRED DISTRITAL'!$B$1:$XFD$1,0)
        )&lt;&gt;"",        "CON COBERTURA CENEPRED",        "SIN COBERTURA CENEPRED"    ),    "SIN COBERTURA CENEPRED")</f>
        <v>SIN COBERTURA CENEPRED</v>
      </c>
      <c r="G1757" t="str" cm="1">
        <f t="array" ref="G1757">IFERROR(
    IF(
        INDEX(
            'CENEPRED DISTRITAL'!$B:$XFD,
            _xlfn.XMATCH($G$1,'CENEPRED DISTRITAL'!$A:$A,0),
            _xlfn.XMATCH(A1757,'CENEPRED DISTRITAL'!$B$1:$XFD$1,0)
        )&lt;&gt;"",
        "CON COBERTURA CENEPRED",
        "SIN COBERTURA CENEPRED"
    ),
    "SIN COBERTURA CENEPRED"
)</f>
        <v>SIN COBERTURA CENEPRED</v>
      </c>
      <c r="H1757" t="str" cm="1">
        <f t="array" ref="H1757">IFERROR(
    IF(
        INDEX(
            'CENEPRED DISTRITAL'!$B:$XFD,
            _xlfn.XMATCH($H$1,'CENEPRED DISTRITAL'!$A:$A,0),
            _xlfn.XMATCH(A1757,'CENEPRED DISTRITAL'!$B$1:$XFD$1,0)
        )&lt;&gt;"",
        "CON COBERTURA CENEPRED",
        "SIN COBERTURA CENEPRED"
    ),
    "SIN COBERTURA CENEPRED"
)</f>
        <v>SIN COBERTURA CENEPRED</v>
      </c>
    </row>
    <row r="1758" spans="1:8" x14ac:dyDescent="0.35">
      <c r="A1758" s="359">
        <v>220401</v>
      </c>
      <c r="B1758" t="s">
        <v>31843</v>
      </c>
      <c r="C1758">
        <v>2204</v>
      </c>
      <c r="D1758">
        <v>22</v>
      </c>
      <c r="E1758" t="str">
        <f>_xlfn.XLOOKUP(D1758,'Ubigeo Departamental'!A:A,'Ubigeo Departamental'!B:B)</f>
        <v>San Martín</v>
      </c>
      <c r="F1758" t="str" cm="1">
        <f t="array" ref="F1758">IFERROR(IF(INDEX('CENEPRED DISTRITAL'!$B:$XFD,
            _xlfn.XMATCH($F$1,'CENEPRED DISTRITAL'!$A:$A,0),
            _xlfn.XMATCH(A1758,'CENEPRED DISTRITAL'!$B$1:$XFD$1,0)
        )&lt;&gt;"",        "CON COBERTURA CENEPRED",        "SIN COBERTURA CENEPRED"    ),    "SIN COBERTURA CENEPRED")</f>
        <v>CON COBERTURA CENEPRED</v>
      </c>
      <c r="G1758" t="str" cm="1">
        <f t="array" ref="G1758">IFERROR(
    IF(
        INDEX(
            'CENEPRED DISTRITAL'!$B:$XFD,
            _xlfn.XMATCH($G$1,'CENEPRED DISTRITAL'!$A:$A,0),
            _xlfn.XMATCH(A1758,'CENEPRED DISTRITAL'!$B$1:$XFD$1,0)
        )&lt;&gt;"",
        "CON COBERTURA CENEPRED",
        "SIN COBERTURA CENEPRED"
    ),
    "SIN COBERTURA CENEPRED"
)</f>
        <v>CON COBERTURA CENEPRED</v>
      </c>
      <c r="H1758" t="str" cm="1">
        <f t="array" ref="H1758">IFERROR(
    IF(
        INDEX(
            'CENEPRED DISTRITAL'!$B:$XFD,
            _xlfn.XMATCH($H$1,'CENEPRED DISTRITAL'!$A:$A,0),
            _xlfn.XMATCH(A1758,'CENEPRED DISTRITAL'!$B$1:$XFD$1,0)
        )&lt;&gt;"",
        "CON COBERTURA CENEPRED",
        "SIN COBERTURA CENEPRED"
    ),
    "SIN COBERTURA CENEPRED"
)</f>
        <v>CON COBERTURA CENEPRED</v>
      </c>
    </row>
    <row r="1759" spans="1:8" x14ac:dyDescent="0.35">
      <c r="A1759" s="359">
        <v>220402</v>
      </c>
      <c r="B1759" t="s">
        <v>34730</v>
      </c>
      <c r="C1759">
        <v>2204</v>
      </c>
      <c r="D1759">
        <v>22</v>
      </c>
      <c r="E1759" t="str">
        <f>_xlfn.XLOOKUP(D1759,'Ubigeo Departamental'!A:A,'Ubigeo Departamental'!B:B)</f>
        <v>San Martín</v>
      </c>
      <c r="F1759" t="str" cm="1">
        <f t="array" ref="F1759">IFERROR(IF(INDEX('CENEPRED DISTRITAL'!$B:$XFD,
            _xlfn.XMATCH($F$1,'CENEPRED DISTRITAL'!$A:$A,0),
            _xlfn.XMATCH(A1759,'CENEPRED DISTRITAL'!$B$1:$XFD$1,0)
        )&lt;&gt;"",        "CON COBERTURA CENEPRED",        "SIN COBERTURA CENEPRED"    ),    "SIN COBERTURA CENEPRED")</f>
        <v>SIN COBERTURA CENEPRED</v>
      </c>
      <c r="G1759" t="str" cm="1">
        <f t="array" ref="G1759">IFERROR(
    IF(
        INDEX(
            'CENEPRED DISTRITAL'!$B:$XFD,
            _xlfn.XMATCH($G$1,'CENEPRED DISTRITAL'!$A:$A,0),
            _xlfn.XMATCH(A1759,'CENEPRED DISTRITAL'!$B$1:$XFD$1,0)
        )&lt;&gt;"",
        "CON COBERTURA CENEPRED",
        "SIN COBERTURA CENEPRED"
    ),
    "SIN COBERTURA CENEPRED"
)</f>
        <v>SIN COBERTURA CENEPRED</v>
      </c>
      <c r="H1759" t="str" cm="1">
        <f t="array" ref="H1759">IFERROR(
    IF(
        INDEX(
            'CENEPRED DISTRITAL'!$B:$XFD,
            _xlfn.XMATCH($H$1,'CENEPRED DISTRITAL'!$A:$A,0),
            _xlfn.XMATCH(A1759,'CENEPRED DISTRITAL'!$B$1:$XFD$1,0)
        )&lt;&gt;"",
        "CON COBERTURA CENEPRED",
        "SIN COBERTURA CENEPRED"
    ),
    "SIN COBERTURA CENEPRED"
)</f>
        <v>SIN COBERTURA CENEPRED</v>
      </c>
    </row>
    <row r="1760" spans="1:8" x14ac:dyDescent="0.35">
      <c r="A1760" s="359">
        <v>220403</v>
      </c>
      <c r="B1760" t="s">
        <v>37097</v>
      </c>
      <c r="C1760">
        <v>2204</v>
      </c>
      <c r="D1760">
        <v>22</v>
      </c>
      <c r="E1760" t="str">
        <f>_xlfn.XLOOKUP(D1760,'Ubigeo Departamental'!A:A,'Ubigeo Departamental'!B:B)</f>
        <v>San Martín</v>
      </c>
      <c r="F1760" t="str" cm="1">
        <f t="array" ref="F1760">IFERROR(IF(INDEX('CENEPRED DISTRITAL'!$B:$XFD,
            _xlfn.XMATCH($F$1,'CENEPRED DISTRITAL'!$A:$A,0),
            _xlfn.XMATCH(A1760,'CENEPRED DISTRITAL'!$B$1:$XFD$1,0)
        )&lt;&gt;"",        "CON COBERTURA CENEPRED",        "SIN COBERTURA CENEPRED"    ),    "SIN COBERTURA CENEPRED")</f>
        <v>SIN COBERTURA CENEPRED</v>
      </c>
      <c r="G1760" t="str" cm="1">
        <f t="array" ref="G1760">IFERROR(
    IF(
        INDEX(
            'CENEPRED DISTRITAL'!$B:$XFD,
            _xlfn.XMATCH($G$1,'CENEPRED DISTRITAL'!$A:$A,0),
            _xlfn.XMATCH(A1760,'CENEPRED DISTRITAL'!$B$1:$XFD$1,0)
        )&lt;&gt;"",
        "CON COBERTURA CENEPRED",
        "SIN COBERTURA CENEPRED"
    ),
    "SIN COBERTURA CENEPRED"
)</f>
        <v>SIN COBERTURA CENEPRED</v>
      </c>
      <c r="H1760" t="str" cm="1">
        <f t="array" ref="H1760">IFERROR(
    IF(
        INDEX(
            'CENEPRED DISTRITAL'!$B:$XFD,
            _xlfn.XMATCH($H$1,'CENEPRED DISTRITAL'!$A:$A,0),
            _xlfn.XMATCH(A1760,'CENEPRED DISTRITAL'!$B$1:$XFD$1,0)
        )&lt;&gt;"",
        "CON COBERTURA CENEPRED",
        "SIN COBERTURA CENEPRED"
    ),
    "SIN COBERTURA CENEPRED"
)</f>
        <v>SIN COBERTURA CENEPRED</v>
      </c>
    </row>
    <row r="1761" spans="1:8" x14ac:dyDescent="0.35">
      <c r="A1761" s="359">
        <v>220404</v>
      </c>
      <c r="B1761" t="s">
        <v>34520</v>
      </c>
      <c r="C1761">
        <v>2204</v>
      </c>
      <c r="D1761">
        <v>22</v>
      </c>
      <c r="E1761" t="str">
        <f>_xlfn.XLOOKUP(D1761,'Ubigeo Departamental'!A:A,'Ubigeo Departamental'!B:B)</f>
        <v>San Martín</v>
      </c>
      <c r="F1761" t="str" cm="1">
        <f t="array" ref="F1761">IFERROR(IF(INDEX('CENEPRED DISTRITAL'!$B:$XFD,
            _xlfn.XMATCH($F$1,'CENEPRED DISTRITAL'!$A:$A,0),
            _xlfn.XMATCH(A1761,'CENEPRED DISTRITAL'!$B$1:$XFD$1,0)
        )&lt;&gt;"",        "CON COBERTURA CENEPRED",        "SIN COBERTURA CENEPRED"    ),    "SIN COBERTURA CENEPRED")</f>
        <v>SIN COBERTURA CENEPRED</v>
      </c>
      <c r="G1761" t="str" cm="1">
        <f t="array" ref="G1761">IFERROR(
    IF(
        INDEX(
            'CENEPRED DISTRITAL'!$B:$XFD,
            _xlfn.XMATCH($G$1,'CENEPRED DISTRITAL'!$A:$A,0),
            _xlfn.XMATCH(A1761,'CENEPRED DISTRITAL'!$B$1:$XFD$1,0)
        )&lt;&gt;"",
        "CON COBERTURA CENEPRED",
        "SIN COBERTURA CENEPRED"
    ),
    "SIN COBERTURA CENEPRED"
)</f>
        <v>SIN COBERTURA CENEPRED</v>
      </c>
      <c r="H1761" t="str" cm="1">
        <f t="array" ref="H1761">IFERROR(
    IF(
        INDEX(
            'CENEPRED DISTRITAL'!$B:$XFD,
            _xlfn.XMATCH($H$1,'CENEPRED DISTRITAL'!$A:$A,0),
            _xlfn.XMATCH(A1761,'CENEPRED DISTRITAL'!$B$1:$XFD$1,0)
        )&lt;&gt;"",
        "CON COBERTURA CENEPRED",
        "SIN COBERTURA CENEPRED"
    ),
    "SIN COBERTURA CENEPRED"
)</f>
        <v>SIN COBERTURA CENEPRED</v>
      </c>
    </row>
    <row r="1762" spans="1:8" x14ac:dyDescent="0.35">
      <c r="A1762" s="359">
        <v>220405</v>
      </c>
      <c r="B1762" t="s">
        <v>34949</v>
      </c>
      <c r="C1762">
        <v>2204</v>
      </c>
      <c r="D1762">
        <v>22</v>
      </c>
      <c r="E1762" t="str">
        <f>_xlfn.XLOOKUP(D1762,'Ubigeo Departamental'!A:A,'Ubigeo Departamental'!B:B)</f>
        <v>San Martín</v>
      </c>
      <c r="F1762" t="str" cm="1">
        <f t="array" ref="F1762">IFERROR(IF(INDEX('CENEPRED DISTRITAL'!$B:$XFD,
            _xlfn.XMATCH($F$1,'CENEPRED DISTRITAL'!$A:$A,0),
            _xlfn.XMATCH(A1762,'CENEPRED DISTRITAL'!$B$1:$XFD$1,0)
        )&lt;&gt;"",        "CON COBERTURA CENEPRED",        "SIN COBERTURA CENEPRED"    ),    "SIN COBERTURA CENEPRED")</f>
        <v>SIN COBERTURA CENEPRED</v>
      </c>
      <c r="G1762" t="str" cm="1">
        <f t="array" ref="G1762">IFERROR(
    IF(
        INDEX(
            'CENEPRED DISTRITAL'!$B:$XFD,
            _xlfn.XMATCH($G$1,'CENEPRED DISTRITAL'!$A:$A,0),
            _xlfn.XMATCH(A1762,'CENEPRED DISTRITAL'!$B$1:$XFD$1,0)
        )&lt;&gt;"",
        "CON COBERTURA CENEPRED",
        "SIN COBERTURA CENEPRED"
    ),
    "SIN COBERTURA CENEPRED"
)</f>
        <v>SIN COBERTURA CENEPRED</v>
      </c>
      <c r="H1762" t="str" cm="1">
        <f t="array" ref="H1762">IFERROR(
    IF(
        INDEX(
            'CENEPRED DISTRITAL'!$B:$XFD,
            _xlfn.XMATCH($H$1,'CENEPRED DISTRITAL'!$A:$A,0),
            _xlfn.XMATCH(A1762,'CENEPRED DISTRITAL'!$B$1:$XFD$1,0)
        )&lt;&gt;"",
        "CON COBERTURA CENEPRED",
        "SIN COBERTURA CENEPRED"
    ),
    "SIN COBERTURA CENEPRED"
)</f>
        <v>SIN COBERTURA CENEPRED</v>
      </c>
    </row>
    <row r="1763" spans="1:8" x14ac:dyDescent="0.35">
      <c r="A1763" s="359">
        <v>220406</v>
      </c>
      <c r="B1763" t="s">
        <v>37098</v>
      </c>
      <c r="C1763">
        <v>2204</v>
      </c>
      <c r="D1763">
        <v>22</v>
      </c>
      <c r="E1763" t="str">
        <f>_xlfn.XLOOKUP(D1763,'Ubigeo Departamental'!A:A,'Ubigeo Departamental'!B:B)</f>
        <v>San Martín</v>
      </c>
      <c r="F1763" t="str" cm="1">
        <f t="array" ref="F1763">IFERROR(IF(INDEX('CENEPRED DISTRITAL'!$B:$XFD,
            _xlfn.XMATCH($F$1,'CENEPRED DISTRITAL'!$A:$A,0),
            _xlfn.XMATCH(A1763,'CENEPRED DISTRITAL'!$B$1:$XFD$1,0)
        )&lt;&gt;"",        "CON COBERTURA CENEPRED",        "SIN COBERTURA CENEPRED"    ),    "SIN COBERTURA CENEPRED")</f>
        <v>SIN COBERTURA CENEPRED</v>
      </c>
      <c r="G1763" t="str" cm="1">
        <f t="array" ref="G1763">IFERROR(
    IF(
        INDEX(
            'CENEPRED DISTRITAL'!$B:$XFD,
            _xlfn.XMATCH($G$1,'CENEPRED DISTRITAL'!$A:$A,0),
            _xlfn.XMATCH(A1763,'CENEPRED DISTRITAL'!$B$1:$XFD$1,0)
        )&lt;&gt;"",
        "CON COBERTURA CENEPRED",
        "SIN COBERTURA CENEPRED"
    ),
    "SIN COBERTURA CENEPRED"
)</f>
        <v>SIN COBERTURA CENEPRED</v>
      </c>
      <c r="H1763" t="str" cm="1">
        <f t="array" ref="H1763">IFERROR(
    IF(
        INDEX(
            'CENEPRED DISTRITAL'!$B:$XFD,
            _xlfn.XMATCH($H$1,'CENEPRED DISTRITAL'!$A:$A,0),
            _xlfn.XMATCH(A1763,'CENEPRED DISTRITAL'!$B$1:$XFD$1,0)
        )&lt;&gt;"",
        "CON COBERTURA CENEPRED",
        "SIN COBERTURA CENEPRED"
    ),
    "SIN COBERTURA CENEPRED"
)</f>
        <v>SIN COBERTURA CENEPRED</v>
      </c>
    </row>
    <row r="1764" spans="1:8" x14ac:dyDescent="0.35">
      <c r="A1764" s="359">
        <v>220501</v>
      </c>
      <c r="B1764" t="s">
        <v>34131</v>
      </c>
      <c r="C1764">
        <v>2205</v>
      </c>
      <c r="D1764">
        <v>22</v>
      </c>
      <c r="E1764" t="str">
        <f>_xlfn.XLOOKUP(D1764,'Ubigeo Departamental'!A:A,'Ubigeo Departamental'!B:B)</f>
        <v>San Martín</v>
      </c>
      <c r="F1764" t="str" cm="1">
        <f t="array" ref="F1764">IFERROR(IF(INDEX('CENEPRED DISTRITAL'!$B:$XFD,
            _xlfn.XMATCH($F$1,'CENEPRED DISTRITAL'!$A:$A,0),
            _xlfn.XMATCH(A1764,'CENEPRED DISTRITAL'!$B$1:$XFD$1,0)
        )&lt;&gt;"",        "CON COBERTURA CENEPRED",        "SIN COBERTURA CENEPRED"    ),    "SIN COBERTURA CENEPRED")</f>
        <v>SIN COBERTURA CENEPRED</v>
      </c>
      <c r="G1764" t="str" cm="1">
        <f t="array" ref="G1764">IFERROR(
    IF(
        INDEX(
            'CENEPRED DISTRITAL'!$B:$XFD,
            _xlfn.XMATCH($G$1,'CENEPRED DISTRITAL'!$A:$A,0),
            _xlfn.XMATCH(A1764,'CENEPRED DISTRITAL'!$B$1:$XFD$1,0)
        )&lt;&gt;"",
        "CON COBERTURA CENEPRED",
        "SIN COBERTURA CENEPRED"
    ),
    "SIN COBERTURA CENEPRED"
)</f>
        <v>SIN COBERTURA CENEPRED</v>
      </c>
      <c r="H1764" t="str" cm="1">
        <f t="array" ref="H1764">IFERROR(
    IF(
        INDEX(
            'CENEPRED DISTRITAL'!$B:$XFD,
            _xlfn.XMATCH($H$1,'CENEPRED DISTRITAL'!$A:$A,0),
            _xlfn.XMATCH(A1764,'CENEPRED DISTRITAL'!$B$1:$XFD$1,0)
        )&lt;&gt;"",
        "CON COBERTURA CENEPRED",
        "SIN COBERTURA CENEPRED"
    ),
    "SIN COBERTURA CENEPRED"
)</f>
        <v>SIN COBERTURA CENEPRED</v>
      </c>
    </row>
    <row r="1765" spans="1:8" x14ac:dyDescent="0.35">
      <c r="A1765" s="359">
        <v>220502</v>
      </c>
      <c r="B1765" t="s">
        <v>37099</v>
      </c>
      <c r="C1765">
        <v>2205</v>
      </c>
      <c r="D1765">
        <v>22</v>
      </c>
      <c r="E1765" t="str">
        <f>_xlfn.XLOOKUP(D1765,'Ubigeo Departamental'!A:A,'Ubigeo Departamental'!B:B)</f>
        <v>San Martín</v>
      </c>
      <c r="F1765" t="str" cm="1">
        <f t="array" ref="F1765">IFERROR(IF(INDEX('CENEPRED DISTRITAL'!$B:$XFD,
            _xlfn.XMATCH($F$1,'CENEPRED DISTRITAL'!$A:$A,0),
            _xlfn.XMATCH(A1765,'CENEPRED DISTRITAL'!$B$1:$XFD$1,0)
        )&lt;&gt;"",        "CON COBERTURA CENEPRED",        "SIN COBERTURA CENEPRED"    ),    "SIN COBERTURA CENEPRED")</f>
        <v>SIN COBERTURA CENEPRED</v>
      </c>
      <c r="G1765" t="str" cm="1">
        <f t="array" ref="G1765">IFERROR(
    IF(
        INDEX(
            'CENEPRED DISTRITAL'!$B:$XFD,
            _xlfn.XMATCH($G$1,'CENEPRED DISTRITAL'!$A:$A,0),
            _xlfn.XMATCH(A1765,'CENEPRED DISTRITAL'!$B$1:$XFD$1,0)
        )&lt;&gt;"",
        "CON COBERTURA CENEPRED",
        "SIN COBERTURA CENEPRED"
    ),
    "SIN COBERTURA CENEPRED"
)</f>
        <v>SIN COBERTURA CENEPRED</v>
      </c>
      <c r="H1765" t="str" cm="1">
        <f t="array" ref="H1765">IFERROR(
    IF(
        INDEX(
            'CENEPRED DISTRITAL'!$B:$XFD,
            _xlfn.XMATCH($H$1,'CENEPRED DISTRITAL'!$A:$A,0),
            _xlfn.XMATCH(A1765,'CENEPRED DISTRITAL'!$B$1:$XFD$1,0)
        )&lt;&gt;"",
        "CON COBERTURA CENEPRED",
        "SIN COBERTURA CENEPRED"
    ),
    "SIN COBERTURA CENEPRED"
)</f>
        <v>SIN COBERTURA CENEPRED</v>
      </c>
    </row>
    <row r="1766" spans="1:8" x14ac:dyDescent="0.35">
      <c r="A1766" s="359">
        <v>220503</v>
      </c>
      <c r="B1766" t="s">
        <v>34950</v>
      </c>
      <c r="C1766">
        <v>2205</v>
      </c>
      <c r="D1766">
        <v>22</v>
      </c>
      <c r="E1766" t="str">
        <f>_xlfn.XLOOKUP(D1766,'Ubigeo Departamental'!A:A,'Ubigeo Departamental'!B:B)</f>
        <v>San Martín</v>
      </c>
      <c r="F1766" t="str" cm="1">
        <f t="array" ref="F1766">IFERROR(IF(INDEX('CENEPRED DISTRITAL'!$B:$XFD,
            _xlfn.XMATCH($F$1,'CENEPRED DISTRITAL'!$A:$A,0),
            _xlfn.XMATCH(A1766,'CENEPRED DISTRITAL'!$B$1:$XFD$1,0)
        )&lt;&gt;"",        "CON COBERTURA CENEPRED",        "SIN COBERTURA CENEPRED"    ),    "SIN COBERTURA CENEPRED")</f>
        <v>SIN COBERTURA CENEPRED</v>
      </c>
      <c r="G1766" t="str" cm="1">
        <f t="array" ref="G1766">IFERROR(
    IF(
        INDEX(
            'CENEPRED DISTRITAL'!$B:$XFD,
            _xlfn.XMATCH($G$1,'CENEPRED DISTRITAL'!$A:$A,0),
            _xlfn.XMATCH(A1766,'CENEPRED DISTRITAL'!$B$1:$XFD$1,0)
        )&lt;&gt;"",
        "CON COBERTURA CENEPRED",
        "SIN COBERTURA CENEPRED"
    ),
    "SIN COBERTURA CENEPRED"
)</f>
        <v>SIN COBERTURA CENEPRED</v>
      </c>
      <c r="H1766" t="str" cm="1">
        <f t="array" ref="H1766">IFERROR(
    IF(
        INDEX(
            'CENEPRED DISTRITAL'!$B:$XFD,
            _xlfn.XMATCH($H$1,'CENEPRED DISTRITAL'!$A:$A,0),
            _xlfn.XMATCH(A1766,'CENEPRED DISTRITAL'!$B$1:$XFD$1,0)
        )&lt;&gt;"",
        "CON COBERTURA CENEPRED",
        "SIN COBERTURA CENEPRED"
    ),
    "SIN COBERTURA CENEPRED"
)</f>
        <v>SIN COBERTURA CENEPRED</v>
      </c>
    </row>
    <row r="1767" spans="1:8" x14ac:dyDescent="0.35">
      <c r="A1767" s="359">
        <v>220504</v>
      </c>
      <c r="B1767" t="s">
        <v>37100</v>
      </c>
      <c r="C1767">
        <v>2205</v>
      </c>
      <c r="D1767">
        <v>22</v>
      </c>
      <c r="E1767" t="str">
        <f>_xlfn.XLOOKUP(D1767,'Ubigeo Departamental'!A:A,'Ubigeo Departamental'!B:B)</f>
        <v>San Martín</v>
      </c>
      <c r="F1767" t="str" cm="1">
        <f t="array" ref="F1767">IFERROR(IF(INDEX('CENEPRED DISTRITAL'!$B:$XFD,
            _xlfn.XMATCH($F$1,'CENEPRED DISTRITAL'!$A:$A,0),
            _xlfn.XMATCH(A1767,'CENEPRED DISTRITAL'!$B$1:$XFD$1,0)
        )&lt;&gt;"",        "CON COBERTURA CENEPRED",        "SIN COBERTURA CENEPRED"    ),    "SIN COBERTURA CENEPRED")</f>
        <v>SIN COBERTURA CENEPRED</v>
      </c>
      <c r="G1767" t="str" cm="1">
        <f t="array" ref="G1767">IFERROR(
    IF(
        INDEX(
            'CENEPRED DISTRITAL'!$B:$XFD,
            _xlfn.XMATCH($G$1,'CENEPRED DISTRITAL'!$A:$A,0),
            _xlfn.XMATCH(A1767,'CENEPRED DISTRITAL'!$B$1:$XFD$1,0)
        )&lt;&gt;"",
        "CON COBERTURA CENEPRED",
        "SIN COBERTURA CENEPRED"
    ),
    "SIN COBERTURA CENEPRED"
)</f>
        <v>SIN COBERTURA CENEPRED</v>
      </c>
      <c r="H1767" t="str" cm="1">
        <f t="array" ref="H1767">IFERROR(
    IF(
        INDEX(
            'CENEPRED DISTRITAL'!$B:$XFD,
            _xlfn.XMATCH($H$1,'CENEPRED DISTRITAL'!$A:$A,0),
            _xlfn.XMATCH(A1767,'CENEPRED DISTRITAL'!$B$1:$XFD$1,0)
        )&lt;&gt;"",
        "CON COBERTURA CENEPRED",
        "SIN COBERTURA CENEPRED"
    ),
    "SIN COBERTURA CENEPRED"
)</f>
        <v>SIN COBERTURA CENEPRED</v>
      </c>
    </row>
    <row r="1768" spans="1:8" x14ac:dyDescent="0.35">
      <c r="A1768" s="359">
        <v>220505</v>
      </c>
      <c r="B1768" t="s">
        <v>34787</v>
      </c>
      <c r="C1768">
        <v>2205</v>
      </c>
      <c r="D1768">
        <v>22</v>
      </c>
      <c r="E1768" t="str">
        <f>_xlfn.XLOOKUP(D1768,'Ubigeo Departamental'!A:A,'Ubigeo Departamental'!B:B)</f>
        <v>San Martín</v>
      </c>
      <c r="F1768" t="str" cm="1">
        <f t="array" ref="F1768">IFERROR(IF(INDEX('CENEPRED DISTRITAL'!$B:$XFD,
            _xlfn.XMATCH($F$1,'CENEPRED DISTRITAL'!$A:$A,0),
            _xlfn.XMATCH(A1768,'CENEPRED DISTRITAL'!$B$1:$XFD$1,0)
        )&lt;&gt;"",        "CON COBERTURA CENEPRED",        "SIN COBERTURA CENEPRED"    ),    "SIN COBERTURA CENEPRED")</f>
        <v>SIN COBERTURA CENEPRED</v>
      </c>
      <c r="G1768" t="str" cm="1">
        <f t="array" ref="G1768">IFERROR(
    IF(
        INDEX(
            'CENEPRED DISTRITAL'!$B:$XFD,
            _xlfn.XMATCH($G$1,'CENEPRED DISTRITAL'!$A:$A,0),
            _xlfn.XMATCH(A1768,'CENEPRED DISTRITAL'!$B$1:$XFD$1,0)
        )&lt;&gt;"",
        "CON COBERTURA CENEPRED",
        "SIN COBERTURA CENEPRED"
    ),
    "SIN COBERTURA CENEPRED"
)</f>
        <v>SIN COBERTURA CENEPRED</v>
      </c>
      <c r="H1768" t="str" cm="1">
        <f t="array" ref="H1768">IFERROR(
    IF(
        INDEX(
            'CENEPRED DISTRITAL'!$B:$XFD,
            _xlfn.XMATCH($H$1,'CENEPRED DISTRITAL'!$A:$A,0),
            _xlfn.XMATCH(A1768,'CENEPRED DISTRITAL'!$B$1:$XFD$1,0)
        )&lt;&gt;"",
        "CON COBERTURA CENEPRED",
        "SIN COBERTURA CENEPRED"
    ),
    "SIN COBERTURA CENEPRED"
)</f>
        <v>SIN COBERTURA CENEPRED</v>
      </c>
    </row>
    <row r="1769" spans="1:8" x14ac:dyDescent="0.35">
      <c r="A1769" s="359">
        <v>220506</v>
      </c>
      <c r="B1769" t="s">
        <v>34951</v>
      </c>
      <c r="C1769">
        <v>2205</v>
      </c>
      <c r="D1769">
        <v>22</v>
      </c>
      <c r="E1769" t="str">
        <f>_xlfn.XLOOKUP(D1769,'Ubigeo Departamental'!A:A,'Ubigeo Departamental'!B:B)</f>
        <v>San Martín</v>
      </c>
      <c r="F1769" t="str" cm="1">
        <f t="array" ref="F1769">IFERROR(IF(INDEX('CENEPRED DISTRITAL'!$B:$XFD,
            _xlfn.XMATCH($F$1,'CENEPRED DISTRITAL'!$A:$A,0),
            _xlfn.XMATCH(A1769,'CENEPRED DISTRITAL'!$B$1:$XFD$1,0)
        )&lt;&gt;"",        "CON COBERTURA CENEPRED",        "SIN COBERTURA CENEPRED"    ),    "SIN COBERTURA CENEPRED")</f>
        <v>SIN COBERTURA CENEPRED</v>
      </c>
      <c r="G1769" t="str" cm="1">
        <f t="array" ref="G1769">IFERROR(
    IF(
        INDEX(
            'CENEPRED DISTRITAL'!$B:$XFD,
            _xlfn.XMATCH($G$1,'CENEPRED DISTRITAL'!$A:$A,0),
            _xlfn.XMATCH(A1769,'CENEPRED DISTRITAL'!$B$1:$XFD$1,0)
        )&lt;&gt;"",
        "CON COBERTURA CENEPRED",
        "SIN COBERTURA CENEPRED"
    ),
    "SIN COBERTURA CENEPRED"
)</f>
        <v>SIN COBERTURA CENEPRED</v>
      </c>
      <c r="H1769" t="str" cm="1">
        <f t="array" ref="H1769">IFERROR(
    IF(
        INDEX(
            'CENEPRED DISTRITAL'!$B:$XFD,
            _xlfn.XMATCH($H$1,'CENEPRED DISTRITAL'!$A:$A,0),
            _xlfn.XMATCH(A1769,'CENEPRED DISTRITAL'!$B$1:$XFD$1,0)
        )&lt;&gt;"",
        "CON COBERTURA CENEPRED",
        "SIN COBERTURA CENEPRED"
    ),
    "SIN COBERTURA CENEPRED"
)</f>
        <v>SIN COBERTURA CENEPRED</v>
      </c>
    </row>
    <row r="1770" spans="1:8" x14ac:dyDescent="0.35">
      <c r="A1770" s="359">
        <v>220507</v>
      </c>
      <c r="B1770" t="s">
        <v>37101</v>
      </c>
      <c r="C1770">
        <v>2205</v>
      </c>
      <c r="D1770">
        <v>22</v>
      </c>
      <c r="E1770" t="str">
        <f>_xlfn.XLOOKUP(D1770,'Ubigeo Departamental'!A:A,'Ubigeo Departamental'!B:B)</f>
        <v>San Martín</v>
      </c>
      <c r="F1770" t="str" cm="1">
        <f t="array" ref="F1770">IFERROR(IF(INDEX('CENEPRED DISTRITAL'!$B:$XFD,
            _xlfn.XMATCH($F$1,'CENEPRED DISTRITAL'!$A:$A,0),
            _xlfn.XMATCH(A1770,'CENEPRED DISTRITAL'!$B$1:$XFD$1,0)
        )&lt;&gt;"",        "CON COBERTURA CENEPRED",        "SIN COBERTURA CENEPRED"    ),    "SIN COBERTURA CENEPRED")</f>
        <v>SIN COBERTURA CENEPRED</v>
      </c>
      <c r="G1770" t="str" cm="1">
        <f t="array" ref="G1770">IFERROR(
    IF(
        INDEX(
            'CENEPRED DISTRITAL'!$B:$XFD,
            _xlfn.XMATCH($G$1,'CENEPRED DISTRITAL'!$A:$A,0),
            _xlfn.XMATCH(A1770,'CENEPRED DISTRITAL'!$B$1:$XFD$1,0)
        )&lt;&gt;"",
        "CON COBERTURA CENEPRED",
        "SIN COBERTURA CENEPRED"
    ),
    "SIN COBERTURA CENEPRED"
)</f>
        <v>SIN COBERTURA CENEPRED</v>
      </c>
      <c r="H1770" t="str" cm="1">
        <f t="array" ref="H1770">IFERROR(
    IF(
        INDEX(
            'CENEPRED DISTRITAL'!$B:$XFD,
            _xlfn.XMATCH($H$1,'CENEPRED DISTRITAL'!$A:$A,0),
            _xlfn.XMATCH(A1770,'CENEPRED DISTRITAL'!$B$1:$XFD$1,0)
        )&lt;&gt;"",
        "CON COBERTURA CENEPRED",
        "SIN COBERTURA CENEPRED"
    ),
    "SIN COBERTURA CENEPRED"
)</f>
        <v>SIN COBERTURA CENEPRED</v>
      </c>
    </row>
    <row r="1771" spans="1:8" x14ac:dyDescent="0.35">
      <c r="A1771" s="359">
        <v>220508</v>
      </c>
      <c r="B1771" t="s">
        <v>37102</v>
      </c>
      <c r="C1771">
        <v>2205</v>
      </c>
      <c r="D1771">
        <v>22</v>
      </c>
      <c r="E1771" t="str">
        <f>_xlfn.XLOOKUP(D1771,'Ubigeo Departamental'!A:A,'Ubigeo Departamental'!B:B)</f>
        <v>San Martín</v>
      </c>
      <c r="F1771" t="str" cm="1">
        <f t="array" ref="F1771">IFERROR(IF(INDEX('CENEPRED DISTRITAL'!$B:$XFD,
            _xlfn.XMATCH($F$1,'CENEPRED DISTRITAL'!$A:$A,0),
            _xlfn.XMATCH(A1771,'CENEPRED DISTRITAL'!$B$1:$XFD$1,0)
        )&lt;&gt;"",        "CON COBERTURA CENEPRED",        "SIN COBERTURA CENEPRED"    ),    "SIN COBERTURA CENEPRED")</f>
        <v>SIN COBERTURA CENEPRED</v>
      </c>
      <c r="G1771" t="str" cm="1">
        <f t="array" ref="G1771">IFERROR(
    IF(
        INDEX(
            'CENEPRED DISTRITAL'!$B:$XFD,
            _xlfn.XMATCH($G$1,'CENEPRED DISTRITAL'!$A:$A,0),
            _xlfn.XMATCH(A1771,'CENEPRED DISTRITAL'!$B$1:$XFD$1,0)
        )&lt;&gt;"",
        "CON COBERTURA CENEPRED",
        "SIN COBERTURA CENEPRED"
    ),
    "SIN COBERTURA CENEPRED"
)</f>
        <v>SIN COBERTURA CENEPRED</v>
      </c>
      <c r="H1771" t="str" cm="1">
        <f t="array" ref="H1771">IFERROR(
    IF(
        INDEX(
            'CENEPRED DISTRITAL'!$B:$XFD,
            _xlfn.XMATCH($H$1,'CENEPRED DISTRITAL'!$A:$A,0),
            _xlfn.XMATCH(A1771,'CENEPRED DISTRITAL'!$B$1:$XFD$1,0)
        )&lt;&gt;"",
        "CON COBERTURA CENEPRED",
        "SIN COBERTURA CENEPRED"
    ),
    "SIN COBERTURA CENEPRED"
)</f>
        <v>SIN COBERTURA CENEPRED</v>
      </c>
    </row>
    <row r="1772" spans="1:8" x14ac:dyDescent="0.35">
      <c r="A1772" s="359">
        <v>220509</v>
      </c>
      <c r="B1772" t="s">
        <v>37103</v>
      </c>
      <c r="C1772">
        <v>2205</v>
      </c>
      <c r="D1772">
        <v>22</v>
      </c>
      <c r="E1772" t="str">
        <f>_xlfn.XLOOKUP(D1772,'Ubigeo Departamental'!A:A,'Ubigeo Departamental'!B:B)</f>
        <v>San Martín</v>
      </c>
      <c r="F1772" t="str" cm="1">
        <f t="array" ref="F1772">IFERROR(IF(INDEX('CENEPRED DISTRITAL'!$B:$XFD,
            _xlfn.XMATCH($F$1,'CENEPRED DISTRITAL'!$A:$A,0),
            _xlfn.XMATCH(A1772,'CENEPRED DISTRITAL'!$B$1:$XFD$1,0)
        )&lt;&gt;"",        "CON COBERTURA CENEPRED",        "SIN COBERTURA CENEPRED"    ),    "SIN COBERTURA CENEPRED")</f>
        <v>SIN COBERTURA CENEPRED</v>
      </c>
      <c r="G1772" t="str" cm="1">
        <f t="array" ref="G1772">IFERROR(
    IF(
        INDEX(
            'CENEPRED DISTRITAL'!$B:$XFD,
            _xlfn.XMATCH($G$1,'CENEPRED DISTRITAL'!$A:$A,0),
            _xlfn.XMATCH(A1772,'CENEPRED DISTRITAL'!$B$1:$XFD$1,0)
        )&lt;&gt;"",
        "CON COBERTURA CENEPRED",
        "SIN COBERTURA CENEPRED"
    ),
    "SIN COBERTURA CENEPRED"
)</f>
        <v>SIN COBERTURA CENEPRED</v>
      </c>
      <c r="H1772" t="str" cm="1">
        <f t="array" ref="H1772">IFERROR(
    IF(
        INDEX(
            'CENEPRED DISTRITAL'!$B:$XFD,
            _xlfn.XMATCH($H$1,'CENEPRED DISTRITAL'!$A:$A,0),
            _xlfn.XMATCH(A1772,'CENEPRED DISTRITAL'!$B$1:$XFD$1,0)
        )&lt;&gt;"",
        "CON COBERTURA CENEPRED",
        "SIN COBERTURA CENEPRED"
    ),
    "SIN COBERTURA CENEPRED"
)</f>
        <v>SIN COBERTURA CENEPRED</v>
      </c>
    </row>
    <row r="1773" spans="1:8" x14ac:dyDescent="0.35">
      <c r="A1773" s="359">
        <v>220510</v>
      </c>
      <c r="B1773" t="s">
        <v>34190</v>
      </c>
      <c r="C1773">
        <v>2205</v>
      </c>
      <c r="D1773">
        <v>22</v>
      </c>
      <c r="E1773" t="str">
        <f>_xlfn.XLOOKUP(D1773,'Ubigeo Departamental'!A:A,'Ubigeo Departamental'!B:B)</f>
        <v>San Martín</v>
      </c>
      <c r="F1773" t="str" cm="1">
        <f t="array" ref="F1773">IFERROR(IF(INDEX('CENEPRED DISTRITAL'!$B:$XFD,
            _xlfn.XMATCH($F$1,'CENEPRED DISTRITAL'!$A:$A,0),
            _xlfn.XMATCH(A1773,'CENEPRED DISTRITAL'!$B$1:$XFD$1,0)
        )&lt;&gt;"",        "CON COBERTURA CENEPRED",        "SIN COBERTURA CENEPRED"    ),    "SIN COBERTURA CENEPRED")</f>
        <v>SIN COBERTURA CENEPRED</v>
      </c>
      <c r="G1773" t="str" cm="1">
        <f t="array" ref="G1773">IFERROR(
    IF(
        INDEX(
            'CENEPRED DISTRITAL'!$B:$XFD,
            _xlfn.XMATCH($G$1,'CENEPRED DISTRITAL'!$A:$A,0),
            _xlfn.XMATCH(A1773,'CENEPRED DISTRITAL'!$B$1:$XFD$1,0)
        )&lt;&gt;"",
        "CON COBERTURA CENEPRED",
        "SIN COBERTURA CENEPRED"
    ),
    "SIN COBERTURA CENEPRED"
)</f>
        <v>SIN COBERTURA CENEPRED</v>
      </c>
      <c r="H1773" t="str" cm="1">
        <f t="array" ref="H1773">IFERROR(
    IF(
        INDEX(
            'CENEPRED DISTRITAL'!$B:$XFD,
            _xlfn.XMATCH($H$1,'CENEPRED DISTRITAL'!$A:$A,0),
            _xlfn.XMATCH(A1773,'CENEPRED DISTRITAL'!$B$1:$XFD$1,0)
        )&lt;&gt;"",
        "CON COBERTURA CENEPRED",
        "SIN COBERTURA CENEPRED"
    ),
    "SIN COBERTURA CENEPRED"
)</f>
        <v>SIN COBERTURA CENEPRED</v>
      </c>
    </row>
    <row r="1774" spans="1:8" x14ac:dyDescent="0.35">
      <c r="A1774" s="359">
        <v>220511</v>
      </c>
      <c r="B1774" t="s">
        <v>34952</v>
      </c>
      <c r="C1774">
        <v>2205</v>
      </c>
      <c r="D1774">
        <v>22</v>
      </c>
      <c r="E1774" t="str">
        <f>_xlfn.XLOOKUP(D1774,'Ubigeo Departamental'!A:A,'Ubigeo Departamental'!B:B)</f>
        <v>San Martín</v>
      </c>
      <c r="F1774" t="str" cm="1">
        <f t="array" ref="F1774">IFERROR(IF(INDEX('CENEPRED DISTRITAL'!$B:$XFD,
            _xlfn.XMATCH($F$1,'CENEPRED DISTRITAL'!$A:$A,0),
            _xlfn.XMATCH(A1774,'CENEPRED DISTRITAL'!$B$1:$XFD$1,0)
        )&lt;&gt;"",        "CON COBERTURA CENEPRED",        "SIN COBERTURA CENEPRED"    ),    "SIN COBERTURA CENEPRED")</f>
        <v>SIN COBERTURA CENEPRED</v>
      </c>
      <c r="G1774" t="str" cm="1">
        <f t="array" ref="G1774">IFERROR(
    IF(
        INDEX(
            'CENEPRED DISTRITAL'!$B:$XFD,
            _xlfn.XMATCH($G$1,'CENEPRED DISTRITAL'!$A:$A,0),
            _xlfn.XMATCH(A1774,'CENEPRED DISTRITAL'!$B$1:$XFD$1,0)
        )&lt;&gt;"",
        "CON COBERTURA CENEPRED",
        "SIN COBERTURA CENEPRED"
    ),
    "SIN COBERTURA CENEPRED"
)</f>
        <v>SIN COBERTURA CENEPRED</v>
      </c>
      <c r="H1774" t="str" cm="1">
        <f t="array" ref="H1774">IFERROR(
    IF(
        INDEX(
            'CENEPRED DISTRITAL'!$B:$XFD,
            _xlfn.XMATCH($H$1,'CENEPRED DISTRITAL'!$A:$A,0),
            _xlfn.XMATCH(A1774,'CENEPRED DISTRITAL'!$B$1:$XFD$1,0)
        )&lt;&gt;"",
        "CON COBERTURA CENEPRED",
        "SIN COBERTURA CENEPRED"
    ),
    "SIN COBERTURA CENEPRED"
)</f>
        <v>SIN COBERTURA CENEPRED</v>
      </c>
    </row>
    <row r="1775" spans="1:8" x14ac:dyDescent="0.35">
      <c r="A1775" s="359">
        <v>220601</v>
      </c>
      <c r="B1775" t="s">
        <v>37104</v>
      </c>
      <c r="C1775">
        <v>2206</v>
      </c>
      <c r="D1775">
        <v>22</v>
      </c>
      <c r="E1775" t="str">
        <f>_xlfn.XLOOKUP(D1775,'Ubigeo Departamental'!A:A,'Ubigeo Departamental'!B:B)</f>
        <v>San Martín</v>
      </c>
      <c r="F1775" t="str" cm="1">
        <f t="array" ref="F1775">IFERROR(IF(INDEX('CENEPRED DISTRITAL'!$B:$XFD,
            _xlfn.XMATCH($F$1,'CENEPRED DISTRITAL'!$A:$A,0),
            _xlfn.XMATCH(A1775,'CENEPRED DISTRITAL'!$B$1:$XFD$1,0)
        )&lt;&gt;"",        "CON COBERTURA CENEPRED",        "SIN COBERTURA CENEPRED"    ),    "SIN COBERTURA CENEPRED")</f>
        <v>CON COBERTURA CENEPRED</v>
      </c>
      <c r="G1775" t="str" cm="1">
        <f t="array" ref="G1775">IFERROR(
    IF(
        INDEX(
            'CENEPRED DISTRITAL'!$B:$XFD,
            _xlfn.XMATCH($G$1,'CENEPRED DISTRITAL'!$A:$A,0),
            _xlfn.XMATCH(A1775,'CENEPRED DISTRITAL'!$B$1:$XFD$1,0)
        )&lt;&gt;"",
        "CON COBERTURA CENEPRED",
        "SIN COBERTURA CENEPRED"
    ),
    "SIN COBERTURA CENEPRED"
)</f>
        <v>CON COBERTURA CENEPRED</v>
      </c>
      <c r="H1775" t="str" cm="1">
        <f t="array" ref="H1775">IFERROR(
    IF(
        INDEX(
            'CENEPRED DISTRITAL'!$B:$XFD,
            _xlfn.XMATCH($H$1,'CENEPRED DISTRITAL'!$A:$A,0),
            _xlfn.XMATCH(A1775,'CENEPRED DISTRITAL'!$B$1:$XFD$1,0)
        )&lt;&gt;"",
        "CON COBERTURA CENEPRED",
        "SIN COBERTURA CENEPRED"
    ),
    "SIN COBERTURA CENEPRED"
)</f>
        <v>CON COBERTURA CENEPRED</v>
      </c>
    </row>
    <row r="1776" spans="1:8" x14ac:dyDescent="0.35">
      <c r="A1776" s="359">
        <v>220602</v>
      </c>
      <c r="B1776" t="s">
        <v>34374</v>
      </c>
      <c r="C1776">
        <v>2206</v>
      </c>
      <c r="D1776">
        <v>22</v>
      </c>
      <c r="E1776" t="str">
        <f>_xlfn.XLOOKUP(D1776,'Ubigeo Departamental'!A:A,'Ubigeo Departamental'!B:B)</f>
        <v>San Martín</v>
      </c>
      <c r="F1776" t="str" cm="1">
        <f t="array" ref="F1776">IFERROR(IF(INDEX('CENEPRED DISTRITAL'!$B:$XFD,
            _xlfn.XMATCH($F$1,'CENEPRED DISTRITAL'!$A:$A,0),
            _xlfn.XMATCH(A1776,'CENEPRED DISTRITAL'!$B$1:$XFD$1,0)
        )&lt;&gt;"",        "CON COBERTURA CENEPRED",        "SIN COBERTURA CENEPRED"    ),    "SIN COBERTURA CENEPRED")</f>
        <v>SIN COBERTURA CENEPRED</v>
      </c>
      <c r="G1776" t="str" cm="1">
        <f t="array" ref="G1776">IFERROR(
    IF(
        INDEX(
            'CENEPRED DISTRITAL'!$B:$XFD,
            _xlfn.XMATCH($G$1,'CENEPRED DISTRITAL'!$A:$A,0),
            _xlfn.XMATCH(A1776,'CENEPRED DISTRITAL'!$B$1:$XFD$1,0)
        )&lt;&gt;"",
        "CON COBERTURA CENEPRED",
        "SIN COBERTURA CENEPRED"
    ),
    "SIN COBERTURA CENEPRED"
)</f>
        <v>SIN COBERTURA CENEPRED</v>
      </c>
      <c r="H1776" t="str" cm="1">
        <f t="array" ref="H1776">IFERROR(
    IF(
        INDEX(
            'CENEPRED DISTRITAL'!$B:$XFD,
            _xlfn.XMATCH($H$1,'CENEPRED DISTRITAL'!$A:$A,0),
            _xlfn.XMATCH(A1776,'CENEPRED DISTRITAL'!$B$1:$XFD$1,0)
        )&lt;&gt;"",
        "CON COBERTURA CENEPRED",
        "SIN COBERTURA CENEPRED"
    ),
    "SIN COBERTURA CENEPRED"
)</f>
        <v>SIN COBERTURA CENEPRED</v>
      </c>
    </row>
    <row r="1777" spans="1:8" x14ac:dyDescent="0.35">
      <c r="A1777" s="359">
        <v>220603</v>
      </c>
      <c r="B1777" t="s">
        <v>34459</v>
      </c>
      <c r="C1777">
        <v>2206</v>
      </c>
      <c r="D1777">
        <v>22</v>
      </c>
      <c r="E1777" t="str">
        <f>_xlfn.XLOOKUP(D1777,'Ubigeo Departamental'!A:A,'Ubigeo Departamental'!B:B)</f>
        <v>San Martín</v>
      </c>
      <c r="F1777" t="str" cm="1">
        <f t="array" ref="F1777">IFERROR(IF(INDEX('CENEPRED DISTRITAL'!$B:$XFD,
            _xlfn.XMATCH($F$1,'CENEPRED DISTRITAL'!$A:$A,0),
            _xlfn.XMATCH(A1777,'CENEPRED DISTRITAL'!$B$1:$XFD$1,0)
        )&lt;&gt;"",        "CON COBERTURA CENEPRED",        "SIN COBERTURA CENEPRED"    ),    "SIN COBERTURA CENEPRED")</f>
        <v>SIN COBERTURA CENEPRED</v>
      </c>
      <c r="G1777" t="str" cm="1">
        <f t="array" ref="G1777">IFERROR(
    IF(
        INDEX(
            'CENEPRED DISTRITAL'!$B:$XFD,
            _xlfn.XMATCH($G$1,'CENEPRED DISTRITAL'!$A:$A,0),
            _xlfn.XMATCH(A1777,'CENEPRED DISTRITAL'!$B$1:$XFD$1,0)
        )&lt;&gt;"",
        "CON COBERTURA CENEPRED",
        "SIN COBERTURA CENEPRED"
    ),
    "SIN COBERTURA CENEPRED"
)</f>
        <v>SIN COBERTURA CENEPRED</v>
      </c>
      <c r="H1777" t="str" cm="1">
        <f t="array" ref="H1777">IFERROR(
    IF(
        INDEX(
            'CENEPRED DISTRITAL'!$B:$XFD,
            _xlfn.XMATCH($H$1,'CENEPRED DISTRITAL'!$A:$A,0),
            _xlfn.XMATCH(A1777,'CENEPRED DISTRITAL'!$B$1:$XFD$1,0)
        )&lt;&gt;"",
        "CON COBERTURA CENEPRED",
        "SIN COBERTURA CENEPRED"
    ),
    "SIN COBERTURA CENEPRED"
)</f>
        <v>SIN COBERTURA CENEPRED</v>
      </c>
    </row>
    <row r="1778" spans="1:8" x14ac:dyDescent="0.35">
      <c r="A1778" s="359">
        <v>220604</v>
      </c>
      <c r="B1778" t="s">
        <v>34953</v>
      </c>
      <c r="C1778">
        <v>2206</v>
      </c>
      <c r="D1778">
        <v>22</v>
      </c>
      <c r="E1778" t="str">
        <f>_xlfn.XLOOKUP(D1778,'Ubigeo Departamental'!A:A,'Ubigeo Departamental'!B:B)</f>
        <v>San Martín</v>
      </c>
      <c r="F1778" t="str" cm="1">
        <f t="array" ref="F1778">IFERROR(IF(INDEX('CENEPRED DISTRITAL'!$B:$XFD,
            _xlfn.XMATCH($F$1,'CENEPRED DISTRITAL'!$A:$A,0),
            _xlfn.XMATCH(A1778,'CENEPRED DISTRITAL'!$B$1:$XFD$1,0)
        )&lt;&gt;"",        "CON COBERTURA CENEPRED",        "SIN COBERTURA CENEPRED"    ),    "SIN COBERTURA CENEPRED")</f>
        <v>SIN COBERTURA CENEPRED</v>
      </c>
      <c r="G1778" t="str" cm="1">
        <f t="array" ref="G1778">IFERROR(
    IF(
        INDEX(
            'CENEPRED DISTRITAL'!$B:$XFD,
            _xlfn.XMATCH($G$1,'CENEPRED DISTRITAL'!$A:$A,0),
            _xlfn.XMATCH(A1778,'CENEPRED DISTRITAL'!$B$1:$XFD$1,0)
        )&lt;&gt;"",
        "CON COBERTURA CENEPRED",
        "SIN COBERTURA CENEPRED"
    ),
    "SIN COBERTURA CENEPRED"
)</f>
        <v>SIN COBERTURA CENEPRED</v>
      </c>
      <c r="H1778" t="str" cm="1">
        <f t="array" ref="H1778">IFERROR(
    IF(
        INDEX(
            'CENEPRED DISTRITAL'!$B:$XFD,
            _xlfn.XMATCH($H$1,'CENEPRED DISTRITAL'!$A:$A,0),
            _xlfn.XMATCH(A1778,'CENEPRED DISTRITAL'!$B$1:$XFD$1,0)
        )&lt;&gt;"",
        "CON COBERTURA CENEPRED",
        "SIN COBERTURA CENEPRED"
    ),
    "SIN COBERTURA CENEPRED"
)</f>
        <v>SIN COBERTURA CENEPRED</v>
      </c>
    </row>
    <row r="1779" spans="1:8" x14ac:dyDescent="0.35">
      <c r="A1779" s="359">
        <v>220605</v>
      </c>
      <c r="B1779" t="s">
        <v>37105</v>
      </c>
      <c r="C1779">
        <v>2206</v>
      </c>
      <c r="D1779">
        <v>22</v>
      </c>
      <c r="E1779" t="str">
        <f>_xlfn.XLOOKUP(D1779,'Ubigeo Departamental'!A:A,'Ubigeo Departamental'!B:B)</f>
        <v>San Martín</v>
      </c>
      <c r="F1779" t="str" cm="1">
        <f t="array" ref="F1779">IFERROR(IF(INDEX('CENEPRED DISTRITAL'!$B:$XFD,
            _xlfn.XMATCH($F$1,'CENEPRED DISTRITAL'!$A:$A,0),
            _xlfn.XMATCH(A1779,'CENEPRED DISTRITAL'!$B$1:$XFD$1,0)
        )&lt;&gt;"",        "CON COBERTURA CENEPRED",        "SIN COBERTURA CENEPRED"    ),    "SIN COBERTURA CENEPRED")</f>
        <v>SIN COBERTURA CENEPRED</v>
      </c>
      <c r="G1779" t="str" cm="1">
        <f t="array" ref="G1779">IFERROR(
    IF(
        INDEX(
            'CENEPRED DISTRITAL'!$B:$XFD,
            _xlfn.XMATCH($G$1,'CENEPRED DISTRITAL'!$A:$A,0),
            _xlfn.XMATCH(A1779,'CENEPRED DISTRITAL'!$B$1:$XFD$1,0)
        )&lt;&gt;"",
        "CON COBERTURA CENEPRED",
        "SIN COBERTURA CENEPRED"
    ),
    "SIN COBERTURA CENEPRED"
)</f>
        <v>SIN COBERTURA CENEPRED</v>
      </c>
      <c r="H1779" t="str" cm="1">
        <f t="array" ref="H1779">IFERROR(
    IF(
        INDEX(
            'CENEPRED DISTRITAL'!$B:$XFD,
            _xlfn.XMATCH($H$1,'CENEPRED DISTRITAL'!$A:$A,0),
            _xlfn.XMATCH(A1779,'CENEPRED DISTRITAL'!$B$1:$XFD$1,0)
        )&lt;&gt;"",
        "CON COBERTURA CENEPRED",
        "SIN COBERTURA CENEPRED"
    ),
    "SIN COBERTURA CENEPRED"
)</f>
        <v>SIN COBERTURA CENEPRED</v>
      </c>
    </row>
    <row r="1780" spans="1:8" x14ac:dyDescent="0.35">
      <c r="A1780" s="359">
        <v>220701</v>
      </c>
      <c r="B1780" t="s">
        <v>34321</v>
      </c>
      <c r="C1780">
        <v>2207</v>
      </c>
      <c r="D1780">
        <v>22</v>
      </c>
      <c r="E1780" t="str">
        <f>_xlfn.XLOOKUP(D1780,'Ubigeo Departamental'!A:A,'Ubigeo Departamental'!B:B)</f>
        <v>San Martín</v>
      </c>
      <c r="F1780" t="str" cm="1">
        <f t="array" ref="F1780">IFERROR(IF(INDEX('CENEPRED DISTRITAL'!$B:$XFD,
            _xlfn.XMATCH($F$1,'CENEPRED DISTRITAL'!$A:$A,0),
            _xlfn.XMATCH(A1780,'CENEPRED DISTRITAL'!$B$1:$XFD$1,0)
        )&lt;&gt;"",        "CON COBERTURA CENEPRED",        "SIN COBERTURA CENEPRED"    ),    "SIN COBERTURA CENEPRED")</f>
        <v>SIN COBERTURA CENEPRED</v>
      </c>
      <c r="G1780" t="str" cm="1">
        <f t="array" ref="G1780">IFERROR(
    IF(
        INDEX(
            'CENEPRED DISTRITAL'!$B:$XFD,
            _xlfn.XMATCH($G$1,'CENEPRED DISTRITAL'!$A:$A,0),
            _xlfn.XMATCH(A1780,'CENEPRED DISTRITAL'!$B$1:$XFD$1,0)
        )&lt;&gt;"",
        "CON COBERTURA CENEPRED",
        "SIN COBERTURA CENEPRED"
    ),
    "SIN COBERTURA CENEPRED"
)</f>
        <v>SIN COBERTURA CENEPRED</v>
      </c>
      <c r="H1780" t="str" cm="1">
        <f t="array" ref="H1780">IFERROR(
    IF(
        INDEX(
            'CENEPRED DISTRITAL'!$B:$XFD,
            _xlfn.XMATCH($H$1,'CENEPRED DISTRITAL'!$A:$A,0),
            _xlfn.XMATCH(A1780,'CENEPRED DISTRITAL'!$B$1:$XFD$1,0)
        )&lt;&gt;"",
        "CON COBERTURA CENEPRED",
        "SIN COBERTURA CENEPRED"
    ),
    "SIN COBERTURA CENEPRED"
)</f>
        <v>SIN COBERTURA CENEPRED</v>
      </c>
    </row>
    <row r="1781" spans="1:8" x14ac:dyDescent="0.35">
      <c r="A1781" s="359">
        <v>220702</v>
      </c>
      <c r="B1781" t="s">
        <v>31810</v>
      </c>
      <c r="C1781">
        <v>2207</v>
      </c>
      <c r="D1781">
        <v>22</v>
      </c>
      <c r="E1781" t="str">
        <f>_xlfn.XLOOKUP(D1781,'Ubigeo Departamental'!A:A,'Ubigeo Departamental'!B:B)</f>
        <v>San Martín</v>
      </c>
      <c r="F1781" t="str" cm="1">
        <f t="array" ref="F1781">IFERROR(IF(INDEX('CENEPRED DISTRITAL'!$B:$XFD,
            _xlfn.XMATCH($F$1,'CENEPRED DISTRITAL'!$A:$A,0),
            _xlfn.XMATCH(A1781,'CENEPRED DISTRITAL'!$B$1:$XFD$1,0)
        )&lt;&gt;"",        "CON COBERTURA CENEPRED",        "SIN COBERTURA CENEPRED"    ),    "SIN COBERTURA CENEPRED")</f>
        <v>SIN COBERTURA CENEPRED</v>
      </c>
      <c r="G1781" t="str" cm="1">
        <f t="array" ref="G1781">IFERROR(
    IF(
        INDEX(
            'CENEPRED DISTRITAL'!$B:$XFD,
            _xlfn.XMATCH($G$1,'CENEPRED DISTRITAL'!$A:$A,0),
            _xlfn.XMATCH(A1781,'CENEPRED DISTRITAL'!$B$1:$XFD$1,0)
        )&lt;&gt;"",
        "CON COBERTURA CENEPRED",
        "SIN COBERTURA CENEPRED"
    ),
    "SIN COBERTURA CENEPRED"
)</f>
        <v>SIN COBERTURA CENEPRED</v>
      </c>
      <c r="H1781" t="str" cm="1">
        <f t="array" ref="H1781">IFERROR(
    IF(
        INDEX(
            'CENEPRED DISTRITAL'!$B:$XFD,
            _xlfn.XMATCH($H$1,'CENEPRED DISTRITAL'!$A:$A,0),
            _xlfn.XMATCH(A1781,'CENEPRED DISTRITAL'!$B$1:$XFD$1,0)
        )&lt;&gt;"",
        "CON COBERTURA CENEPRED",
        "SIN COBERTURA CENEPRED"
    ),
    "SIN COBERTURA CENEPRED"
)</f>
        <v>SIN COBERTURA CENEPRED</v>
      </c>
    </row>
    <row r="1782" spans="1:8" x14ac:dyDescent="0.35">
      <c r="A1782" s="359">
        <v>220703</v>
      </c>
      <c r="B1782" t="s">
        <v>37106</v>
      </c>
      <c r="C1782">
        <v>2207</v>
      </c>
      <c r="D1782">
        <v>22</v>
      </c>
      <c r="E1782" t="str">
        <f>_xlfn.XLOOKUP(D1782,'Ubigeo Departamental'!A:A,'Ubigeo Departamental'!B:B)</f>
        <v>San Martín</v>
      </c>
      <c r="F1782" t="str" cm="1">
        <f t="array" ref="F1782">IFERROR(IF(INDEX('CENEPRED DISTRITAL'!$B:$XFD,
            _xlfn.XMATCH($F$1,'CENEPRED DISTRITAL'!$A:$A,0),
            _xlfn.XMATCH(A1782,'CENEPRED DISTRITAL'!$B$1:$XFD$1,0)
        )&lt;&gt;"",        "CON COBERTURA CENEPRED",        "SIN COBERTURA CENEPRED"    ),    "SIN COBERTURA CENEPRED")</f>
        <v>SIN COBERTURA CENEPRED</v>
      </c>
      <c r="G1782" t="str" cm="1">
        <f t="array" ref="G1782">IFERROR(
    IF(
        INDEX(
            'CENEPRED DISTRITAL'!$B:$XFD,
            _xlfn.XMATCH($G$1,'CENEPRED DISTRITAL'!$A:$A,0),
            _xlfn.XMATCH(A1782,'CENEPRED DISTRITAL'!$B$1:$XFD$1,0)
        )&lt;&gt;"",
        "CON COBERTURA CENEPRED",
        "SIN COBERTURA CENEPRED"
    ),
    "SIN COBERTURA CENEPRED"
)</f>
        <v>SIN COBERTURA CENEPRED</v>
      </c>
      <c r="H1782" t="str" cm="1">
        <f t="array" ref="H1782">IFERROR(
    IF(
        INDEX(
            'CENEPRED DISTRITAL'!$B:$XFD,
            _xlfn.XMATCH($H$1,'CENEPRED DISTRITAL'!$A:$A,0),
            _xlfn.XMATCH(A1782,'CENEPRED DISTRITAL'!$B$1:$XFD$1,0)
        )&lt;&gt;"",
        "CON COBERTURA CENEPRED",
        "SIN COBERTURA CENEPRED"
    ),
    "SIN COBERTURA CENEPRED"
)</f>
        <v>SIN COBERTURA CENEPRED</v>
      </c>
    </row>
    <row r="1783" spans="1:8" x14ac:dyDescent="0.35">
      <c r="A1783" s="359">
        <v>220704</v>
      </c>
      <c r="B1783" t="s">
        <v>34954</v>
      </c>
      <c r="C1783">
        <v>2207</v>
      </c>
      <c r="D1783">
        <v>22</v>
      </c>
      <c r="E1783" t="str">
        <f>_xlfn.XLOOKUP(D1783,'Ubigeo Departamental'!A:A,'Ubigeo Departamental'!B:B)</f>
        <v>San Martín</v>
      </c>
      <c r="F1783" t="str" cm="1">
        <f t="array" ref="F1783">IFERROR(IF(INDEX('CENEPRED DISTRITAL'!$B:$XFD,
            _xlfn.XMATCH($F$1,'CENEPRED DISTRITAL'!$A:$A,0),
            _xlfn.XMATCH(A1783,'CENEPRED DISTRITAL'!$B$1:$XFD$1,0)
        )&lt;&gt;"",        "CON COBERTURA CENEPRED",        "SIN COBERTURA CENEPRED"    ),    "SIN COBERTURA CENEPRED")</f>
        <v>SIN COBERTURA CENEPRED</v>
      </c>
      <c r="G1783" t="str" cm="1">
        <f t="array" ref="G1783">IFERROR(
    IF(
        INDEX(
            'CENEPRED DISTRITAL'!$B:$XFD,
            _xlfn.XMATCH($G$1,'CENEPRED DISTRITAL'!$A:$A,0),
            _xlfn.XMATCH(A1783,'CENEPRED DISTRITAL'!$B$1:$XFD$1,0)
        )&lt;&gt;"",
        "CON COBERTURA CENEPRED",
        "SIN COBERTURA CENEPRED"
    ),
    "SIN COBERTURA CENEPRED"
)</f>
        <v>SIN COBERTURA CENEPRED</v>
      </c>
      <c r="H1783" t="str" cm="1">
        <f t="array" ref="H1783">IFERROR(
    IF(
        INDEX(
            'CENEPRED DISTRITAL'!$B:$XFD,
            _xlfn.XMATCH($H$1,'CENEPRED DISTRITAL'!$A:$A,0),
            _xlfn.XMATCH(A1783,'CENEPRED DISTRITAL'!$B$1:$XFD$1,0)
        )&lt;&gt;"",
        "CON COBERTURA CENEPRED",
        "SIN COBERTURA CENEPRED"
    ),
    "SIN COBERTURA CENEPRED"
)</f>
        <v>SIN COBERTURA CENEPRED</v>
      </c>
    </row>
    <row r="1784" spans="1:8" x14ac:dyDescent="0.35">
      <c r="A1784" s="359">
        <v>220705</v>
      </c>
      <c r="B1784" t="s">
        <v>37107</v>
      </c>
      <c r="C1784">
        <v>2207</v>
      </c>
      <c r="D1784">
        <v>22</v>
      </c>
      <c r="E1784" t="str">
        <f>_xlfn.XLOOKUP(D1784,'Ubigeo Departamental'!A:A,'Ubigeo Departamental'!B:B)</f>
        <v>San Martín</v>
      </c>
      <c r="F1784" t="str" cm="1">
        <f t="array" ref="F1784">IFERROR(IF(INDEX('CENEPRED DISTRITAL'!$B:$XFD,
            _xlfn.XMATCH($F$1,'CENEPRED DISTRITAL'!$A:$A,0),
            _xlfn.XMATCH(A1784,'CENEPRED DISTRITAL'!$B$1:$XFD$1,0)
        )&lt;&gt;"",        "CON COBERTURA CENEPRED",        "SIN COBERTURA CENEPRED"    ),    "SIN COBERTURA CENEPRED")</f>
        <v>SIN COBERTURA CENEPRED</v>
      </c>
      <c r="G1784" t="str" cm="1">
        <f t="array" ref="G1784">IFERROR(
    IF(
        INDEX(
            'CENEPRED DISTRITAL'!$B:$XFD,
            _xlfn.XMATCH($G$1,'CENEPRED DISTRITAL'!$A:$A,0),
            _xlfn.XMATCH(A1784,'CENEPRED DISTRITAL'!$B$1:$XFD$1,0)
        )&lt;&gt;"",
        "CON COBERTURA CENEPRED",
        "SIN COBERTURA CENEPRED"
    ),
    "SIN COBERTURA CENEPRED"
)</f>
        <v>SIN COBERTURA CENEPRED</v>
      </c>
      <c r="H1784" t="str" cm="1">
        <f t="array" ref="H1784">IFERROR(
    IF(
        INDEX(
            'CENEPRED DISTRITAL'!$B:$XFD,
            _xlfn.XMATCH($H$1,'CENEPRED DISTRITAL'!$A:$A,0),
            _xlfn.XMATCH(A1784,'CENEPRED DISTRITAL'!$B$1:$XFD$1,0)
        )&lt;&gt;"",
        "CON COBERTURA CENEPRED",
        "SIN COBERTURA CENEPRED"
    ),
    "SIN COBERTURA CENEPRED"
)</f>
        <v>SIN COBERTURA CENEPRED</v>
      </c>
    </row>
    <row r="1785" spans="1:8" x14ac:dyDescent="0.35">
      <c r="A1785" s="359">
        <v>220706</v>
      </c>
      <c r="B1785" t="s">
        <v>36591</v>
      </c>
      <c r="C1785">
        <v>2207</v>
      </c>
      <c r="D1785">
        <v>22</v>
      </c>
      <c r="E1785" t="str">
        <f>_xlfn.XLOOKUP(D1785,'Ubigeo Departamental'!A:A,'Ubigeo Departamental'!B:B)</f>
        <v>San Martín</v>
      </c>
      <c r="F1785" t="str" cm="1">
        <f t="array" ref="F1785">IFERROR(IF(INDEX('CENEPRED DISTRITAL'!$B:$XFD,
            _xlfn.XMATCH($F$1,'CENEPRED DISTRITAL'!$A:$A,0),
            _xlfn.XMATCH(A1785,'CENEPRED DISTRITAL'!$B$1:$XFD$1,0)
        )&lt;&gt;"",        "CON COBERTURA CENEPRED",        "SIN COBERTURA CENEPRED"    ),    "SIN COBERTURA CENEPRED")</f>
        <v>SIN COBERTURA CENEPRED</v>
      </c>
      <c r="G1785" t="str" cm="1">
        <f t="array" ref="G1785">IFERROR(
    IF(
        INDEX(
            'CENEPRED DISTRITAL'!$B:$XFD,
            _xlfn.XMATCH($G$1,'CENEPRED DISTRITAL'!$A:$A,0),
            _xlfn.XMATCH(A1785,'CENEPRED DISTRITAL'!$B$1:$XFD$1,0)
        )&lt;&gt;"",
        "CON COBERTURA CENEPRED",
        "SIN COBERTURA CENEPRED"
    ),
    "SIN COBERTURA CENEPRED"
)</f>
        <v>SIN COBERTURA CENEPRED</v>
      </c>
      <c r="H1785" t="str" cm="1">
        <f t="array" ref="H1785">IFERROR(
    IF(
        INDEX(
            'CENEPRED DISTRITAL'!$B:$XFD,
            _xlfn.XMATCH($H$1,'CENEPRED DISTRITAL'!$A:$A,0),
            _xlfn.XMATCH(A1785,'CENEPRED DISTRITAL'!$B$1:$XFD$1,0)
        )&lt;&gt;"",
        "CON COBERTURA CENEPRED",
        "SIN COBERTURA CENEPRED"
    ),
    "SIN COBERTURA CENEPRED"
)</f>
        <v>SIN COBERTURA CENEPRED</v>
      </c>
    </row>
    <row r="1786" spans="1:8" x14ac:dyDescent="0.35">
      <c r="A1786" s="359">
        <v>220707</v>
      </c>
      <c r="B1786" t="s">
        <v>37108</v>
      </c>
      <c r="C1786">
        <v>2207</v>
      </c>
      <c r="D1786">
        <v>22</v>
      </c>
      <c r="E1786" t="str">
        <f>_xlfn.XLOOKUP(D1786,'Ubigeo Departamental'!A:A,'Ubigeo Departamental'!B:B)</f>
        <v>San Martín</v>
      </c>
      <c r="F1786" t="str" cm="1">
        <f t="array" ref="F1786">IFERROR(IF(INDEX('CENEPRED DISTRITAL'!$B:$XFD,
            _xlfn.XMATCH($F$1,'CENEPRED DISTRITAL'!$A:$A,0),
            _xlfn.XMATCH(A1786,'CENEPRED DISTRITAL'!$B$1:$XFD$1,0)
        )&lt;&gt;"",        "CON COBERTURA CENEPRED",        "SIN COBERTURA CENEPRED"    ),    "SIN COBERTURA CENEPRED")</f>
        <v>SIN COBERTURA CENEPRED</v>
      </c>
      <c r="G1786" t="str" cm="1">
        <f t="array" ref="G1786">IFERROR(
    IF(
        INDEX(
            'CENEPRED DISTRITAL'!$B:$XFD,
            _xlfn.XMATCH($G$1,'CENEPRED DISTRITAL'!$A:$A,0),
            _xlfn.XMATCH(A1786,'CENEPRED DISTRITAL'!$B$1:$XFD$1,0)
        )&lt;&gt;"",
        "CON COBERTURA CENEPRED",
        "SIN COBERTURA CENEPRED"
    ),
    "SIN COBERTURA CENEPRED"
)</f>
        <v>SIN COBERTURA CENEPRED</v>
      </c>
      <c r="H1786" t="str" cm="1">
        <f t="array" ref="H1786">IFERROR(
    IF(
        INDEX(
            'CENEPRED DISTRITAL'!$B:$XFD,
            _xlfn.XMATCH($H$1,'CENEPRED DISTRITAL'!$A:$A,0),
            _xlfn.XMATCH(A1786,'CENEPRED DISTRITAL'!$B$1:$XFD$1,0)
        )&lt;&gt;"",
        "CON COBERTURA CENEPRED",
        "SIN COBERTURA CENEPRED"
    ),
    "SIN COBERTURA CENEPRED"
)</f>
        <v>SIN COBERTURA CENEPRED</v>
      </c>
    </row>
    <row r="1787" spans="1:8" x14ac:dyDescent="0.35">
      <c r="A1787" s="359">
        <v>220708</v>
      </c>
      <c r="B1787" t="s">
        <v>34521</v>
      </c>
      <c r="C1787">
        <v>2207</v>
      </c>
      <c r="D1787">
        <v>22</v>
      </c>
      <c r="E1787" t="str">
        <f>_xlfn.XLOOKUP(D1787,'Ubigeo Departamental'!A:A,'Ubigeo Departamental'!B:B)</f>
        <v>San Martín</v>
      </c>
      <c r="F1787" t="str" cm="1">
        <f t="array" ref="F1787">IFERROR(IF(INDEX('CENEPRED DISTRITAL'!$B:$XFD,
            _xlfn.XMATCH($F$1,'CENEPRED DISTRITAL'!$A:$A,0),
            _xlfn.XMATCH(A1787,'CENEPRED DISTRITAL'!$B$1:$XFD$1,0)
        )&lt;&gt;"",        "CON COBERTURA CENEPRED",        "SIN COBERTURA CENEPRED"    ),    "SIN COBERTURA CENEPRED")</f>
        <v>SIN COBERTURA CENEPRED</v>
      </c>
      <c r="G1787" t="str" cm="1">
        <f t="array" ref="G1787">IFERROR(
    IF(
        INDEX(
            'CENEPRED DISTRITAL'!$B:$XFD,
            _xlfn.XMATCH($G$1,'CENEPRED DISTRITAL'!$A:$A,0),
            _xlfn.XMATCH(A1787,'CENEPRED DISTRITAL'!$B$1:$XFD$1,0)
        )&lt;&gt;"",
        "CON COBERTURA CENEPRED",
        "SIN COBERTURA CENEPRED"
    ),
    "SIN COBERTURA CENEPRED"
)</f>
        <v>SIN COBERTURA CENEPRED</v>
      </c>
      <c r="H1787" t="str" cm="1">
        <f t="array" ref="H1787">IFERROR(
    IF(
        INDEX(
            'CENEPRED DISTRITAL'!$B:$XFD,
            _xlfn.XMATCH($H$1,'CENEPRED DISTRITAL'!$A:$A,0),
            _xlfn.XMATCH(A1787,'CENEPRED DISTRITAL'!$B$1:$XFD$1,0)
        )&lt;&gt;"",
        "CON COBERTURA CENEPRED",
        "SIN COBERTURA CENEPRED"
    ),
    "SIN COBERTURA CENEPRED"
)</f>
        <v>SIN COBERTURA CENEPRED</v>
      </c>
    </row>
    <row r="1788" spans="1:8" x14ac:dyDescent="0.35">
      <c r="A1788" s="359">
        <v>220709</v>
      </c>
      <c r="B1788" t="s">
        <v>37109</v>
      </c>
      <c r="C1788">
        <v>2207</v>
      </c>
      <c r="D1788">
        <v>22</v>
      </c>
      <c r="E1788" t="str">
        <f>_xlfn.XLOOKUP(D1788,'Ubigeo Departamental'!A:A,'Ubigeo Departamental'!B:B)</f>
        <v>San Martín</v>
      </c>
      <c r="F1788" t="str" cm="1">
        <f t="array" ref="F1788">IFERROR(IF(INDEX('CENEPRED DISTRITAL'!$B:$XFD,
            _xlfn.XMATCH($F$1,'CENEPRED DISTRITAL'!$A:$A,0),
            _xlfn.XMATCH(A1788,'CENEPRED DISTRITAL'!$B$1:$XFD$1,0)
        )&lt;&gt;"",        "CON COBERTURA CENEPRED",        "SIN COBERTURA CENEPRED"    ),    "SIN COBERTURA CENEPRED")</f>
        <v>SIN COBERTURA CENEPRED</v>
      </c>
      <c r="G1788" t="str" cm="1">
        <f t="array" ref="G1788">IFERROR(
    IF(
        INDEX(
            'CENEPRED DISTRITAL'!$B:$XFD,
            _xlfn.XMATCH($G$1,'CENEPRED DISTRITAL'!$A:$A,0),
            _xlfn.XMATCH(A1788,'CENEPRED DISTRITAL'!$B$1:$XFD$1,0)
        )&lt;&gt;"",
        "CON COBERTURA CENEPRED",
        "SIN COBERTURA CENEPRED"
    ),
    "SIN COBERTURA CENEPRED"
)</f>
        <v>SIN COBERTURA CENEPRED</v>
      </c>
      <c r="H1788" t="str" cm="1">
        <f t="array" ref="H1788">IFERROR(
    IF(
        INDEX(
            'CENEPRED DISTRITAL'!$B:$XFD,
            _xlfn.XMATCH($H$1,'CENEPRED DISTRITAL'!$A:$A,0),
            _xlfn.XMATCH(A1788,'CENEPRED DISTRITAL'!$B$1:$XFD$1,0)
        )&lt;&gt;"",
        "CON COBERTURA CENEPRED",
        "SIN COBERTURA CENEPRED"
    ),
    "SIN COBERTURA CENEPRED"
)</f>
        <v>SIN COBERTURA CENEPRED</v>
      </c>
    </row>
    <row r="1789" spans="1:8" x14ac:dyDescent="0.35">
      <c r="A1789" s="359">
        <v>220710</v>
      </c>
      <c r="B1789" t="s">
        <v>34955</v>
      </c>
      <c r="C1789">
        <v>2207</v>
      </c>
      <c r="D1789">
        <v>22</v>
      </c>
      <c r="E1789" t="str">
        <f>_xlfn.XLOOKUP(D1789,'Ubigeo Departamental'!A:A,'Ubigeo Departamental'!B:B)</f>
        <v>San Martín</v>
      </c>
      <c r="F1789" t="str" cm="1">
        <f t="array" ref="F1789">IFERROR(IF(INDEX('CENEPRED DISTRITAL'!$B:$XFD,
            _xlfn.XMATCH($F$1,'CENEPRED DISTRITAL'!$A:$A,0),
            _xlfn.XMATCH(A1789,'CENEPRED DISTRITAL'!$B$1:$XFD$1,0)
        )&lt;&gt;"",        "CON COBERTURA CENEPRED",        "SIN COBERTURA CENEPRED"    ),    "SIN COBERTURA CENEPRED")</f>
        <v>SIN COBERTURA CENEPRED</v>
      </c>
      <c r="G1789" t="str" cm="1">
        <f t="array" ref="G1789">IFERROR(
    IF(
        INDEX(
            'CENEPRED DISTRITAL'!$B:$XFD,
            _xlfn.XMATCH($G$1,'CENEPRED DISTRITAL'!$A:$A,0),
            _xlfn.XMATCH(A1789,'CENEPRED DISTRITAL'!$B$1:$XFD$1,0)
        )&lt;&gt;"",
        "CON COBERTURA CENEPRED",
        "SIN COBERTURA CENEPRED"
    ),
    "SIN COBERTURA CENEPRED"
)</f>
        <v>SIN COBERTURA CENEPRED</v>
      </c>
      <c r="H1789" t="str" cm="1">
        <f t="array" ref="H1789">IFERROR(
    IF(
        INDEX(
            'CENEPRED DISTRITAL'!$B:$XFD,
            _xlfn.XMATCH($H$1,'CENEPRED DISTRITAL'!$A:$A,0),
            _xlfn.XMATCH(A1789,'CENEPRED DISTRITAL'!$B$1:$XFD$1,0)
        )&lt;&gt;"",
        "CON COBERTURA CENEPRED",
        "SIN COBERTURA CENEPRED"
    ),
    "SIN COBERTURA CENEPRED"
)</f>
        <v>SIN COBERTURA CENEPRED</v>
      </c>
    </row>
    <row r="1790" spans="1:8" x14ac:dyDescent="0.35">
      <c r="A1790" s="359">
        <v>220801</v>
      </c>
      <c r="B1790" t="s">
        <v>31840</v>
      </c>
      <c r="C1790">
        <v>2208</v>
      </c>
      <c r="D1790">
        <v>22</v>
      </c>
      <c r="E1790" t="str">
        <f>_xlfn.XLOOKUP(D1790,'Ubigeo Departamental'!A:A,'Ubigeo Departamental'!B:B)</f>
        <v>San Martín</v>
      </c>
      <c r="F1790" t="str" cm="1">
        <f t="array" ref="F1790">IFERROR(IF(INDEX('CENEPRED DISTRITAL'!$B:$XFD,
            _xlfn.XMATCH($F$1,'CENEPRED DISTRITAL'!$A:$A,0),
            _xlfn.XMATCH(A1790,'CENEPRED DISTRITAL'!$B$1:$XFD$1,0)
        )&lt;&gt;"",        "CON COBERTURA CENEPRED",        "SIN COBERTURA CENEPRED"    ),    "SIN COBERTURA CENEPRED")</f>
        <v>CON COBERTURA CENEPRED</v>
      </c>
      <c r="G1790" t="str" cm="1">
        <f t="array" ref="G1790">IFERROR(
    IF(
        INDEX(
            'CENEPRED DISTRITAL'!$B:$XFD,
            _xlfn.XMATCH($G$1,'CENEPRED DISTRITAL'!$A:$A,0),
            _xlfn.XMATCH(A1790,'CENEPRED DISTRITAL'!$B$1:$XFD$1,0)
        )&lt;&gt;"",
        "CON COBERTURA CENEPRED",
        "SIN COBERTURA CENEPRED"
    ),
    "SIN COBERTURA CENEPRED"
)</f>
        <v>CON COBERTURA CENEPRED</v>
      </c>
      <c r="H1790" t="str" cm="1">
        <f t="array" ref="H1790">IFERROR(
    IF(
        INDEX(
            'CENEPRED DISTRITAL'!$B:$XFD,
            _xlfn.XMATCH($H$1,'CENEPRED DISTRITAL'!$A:$A,0),
            _xlfn.XMATCH(A1790,'CENEPRED DISTRITAL'!$B$1:$XFD$1,0)
        )&lt;&gt;"",
        "CON COBERTURA CENEPRED",
        "SIN COBERTURA CENEPRED"
    ),
    "SIN COBERTURA CENEPRED"
)</f>
        <v>CON COBERTURA CENEPRED</v>
      </c>
    </row>
    <row r="1791" spans="1:8" x14ac:dyDescent="0.35">
      <c r="A1791" s="359">
        <v>220802</v>
      </c>
      <c r="B1791" t="s">
        <v>34376</v>
      </c>
      <c r="C1791">
        <v>2208</v>
      </c>
      <c r="D1791">
        <v>22</v>
      </c>
      <c r="E1791" t="str">
        <f>_xlfn.XLOOKUP(D1791,'Ubigeo Departamental'!A:A,'Ubigeo Departamental'!B:B)</f>
        <v>San Martín</v>
      </c>
      <c r="F1791" t="str" cm="1">
        <f t="array" ref="F1791">IFERROR(IF(INDEX('CENEPRED DISTRITAL'!$B:$XFD,
            _xlfn.XMATCH($F$1,'CENEPRED DISTRITAL'!$A:$A,0),
            _xlfn.XMATCH(A1791,'CENEPRED DISTRITAL'!$B$1:$XFD$1,0)
        )&lt;&gt;"",        "CON COBERTURA CENEPRED",        "SIN COBERTURA CENEPRED"    ),    "SIN COBERTURA CENEPRED")</f>
        <v>SIN COBERTURA CENEPRED</v>
      </c>
      <c r="G1791" t="str" cm="1">
        <f t="array" ref="G1791">IFERROR(
    IF(
        INDEX(
            'CENEPRED DISTRITAL'!$B:$XFD,
            _xlfn.XMATCH($G$1,'CENEPRED DISTRITAL'!$A:$A,0),
            _xlfn.XMATCH(A1791,'CENEPRED DISTRITAL'!$B$1:$XFD$1,0)
        )&lt;&gt;"",
        "CON COBERTURA CENEPRED",
        "SIN COBERTURA CENEPRED"
    ),
    "SIN COBERTURA CENEPRED"
)</f>
        <v>SIN COBERTURA CENEPRED</v>
      </c>
      <c r="H1791" t="str" cm="1">
        <f t="array" ref="H1791">IFERROR(
    IF(
        INDEX(
            'CENEPRED DISTRITAL'!$B:$XFD,
            _xlfn.XMATCH($H$1,'CENEPRED DISTRITAL'!$A:$A,0),
            _xlfn.XMATCH(A1791,'CENEPRED DISTRITAL'!$B$1:$XFD$1,0)
        )&lt;&gt;"",
        "CON COBERTURA CENEPRED",
        "SIN COBERTURA CENEPRED"
    ),
    "SIN COBERTURA CENEPRED"
)</f>
        <v>SIN COBERTURA CENEPRED</v>
      </c>
    </row>
    <row r="1792" spans="1:8" x14ac:dyDescent="0.35">
      <c r="A1792" s="359">
        <v>220803</v>
      </c>
      <c r="B1792" t="s">
        <v>37110</v>
      </c>
      <c r="C1792">
        <v>2208</v>
      </c>
      <c r="D1792">
        <v>22</v>
      </c>
      <c r="E1792" t="str">
        <f>_xlfn.XLOOKUP(D1792,'Ubigeo Departamental'!A:A,'Ubigeo Departamental'!B:B)</f>
        <v>San Martín</v>
      </c>
      <c r="F1792" t="str" cm="1">
        <f t="array" ref="F1792">IFERROR(IF(INDEX('CENEPRED DISTRITAL'!$B:$XFD,
            _xlfn.XMATCH($F$1,'CENEPRED DISTRITAL'!$A:$A,0),
            _xlfn.XMATCH(A1792,'CENEPRED DISTRITAL'!$B$1:$XFD$1,0)
        )&lt;&gt;"",        "CON COBERTURA CENEPRED",        "SIN COBERTURA CENEPRED"    ),    "SIN COBERTURA CENEPRED")</f>
        <v>CON COBERTURA CENEPRED</v>
      </c>
      <c r="G1792" t="str" cm="1">
        <f t="array" ref="G1792">IFERROR(
    IF(
        INDEX(
            'CENEPRED DISTRITAL'!$B:$XFD,
            _xlfn.XMATCH($G$1,'CENEPRED DISTRITAL'!$A:$A,0),
            _xlfn.XMATCH(A1792,'CENEPRED DISTRITAL'!$B$1:$XFD$1,0)
        )&lt;&gt;"",
        "CON COBERTURA CENEPRED",
        "SIN COBERTURA CENEPRED"
    ),
    "SIN COBERTURA CENEPRED"
)</f>
        <v>CON COBERTURA CENEPRED</v>
      </c>
      <c r="H1792" t="str" cm="1">
        <f t="array" ref="H1792">IFERROR(
    IF(
        INDEX(
            'CENEPRED DISTRITAL'!$B:$XFD,
            _xlfn.XMATCH($H$1,'CENEPRED DISTRITAL'!$A:$A,0),
            _xlfn.XMATCH(A1792,'CENEPRED DISTRITAL'!$B$1:$XFD$1,0)
        )&lt;&gt;"",
        "CON COBERTURA CENEPRED",
        "SIN COBERTURA CENEPRED"
    ),
    "SIN COBERTURA CENEPRED"
)</f>
        <v>CON COBERTURA CENEPRED</v>
      </c>
    </row>
    <row r="1793" spans="1:8" x14ac:dyDescent="0.35">
      <c r="A1793" s="359">
        <v>220804</v>
      </c>
      <c r="B1793" t="s">
        <v>31845</v>
      </c>
      <c r="C1793">
        <v>2208</v>
      </c>
      <c r="D1793">
        <v>22</v>
      </c>
      <c r="E1793" t="str">
        <f>_xlfn.XLOOKUP(D1793,'Ubigeo Departamental'!A:A,'Ubigeo Departamental'!B:B)</f>
        <v>San Martín</v>
      </c>
      <c r="F1793" t="str" cm="1">
        <f t="array" ref="F1793">IFERROR(IF(INDEX('CENEPRED DISTRITAL'!$B:$XFD,
            _xlfn.XMATCH($F$1,'CENEPRED DISTRITAL'!$A:$A,0),
            _xlfn.XMATCH(A1793,'CENEPRED DISTRITAL'!$B$1:$XFD$1,0)
        )&lt;&gt;"",        "CON COBERTURA CENEPRED",        "SIN COBERTURA CENEPRED"    ),    "SIN COBERTURA CENEPRED")</f>
        <v>CON COBERTURA CENEPRED</v>
      </c>
      <c r="G1793" t="str" cm="1">
        <f t="array" ref="G1793">IFERROR(
    IF(
        INDEX(
            'CENEPRED DISTRITAL'!$B:$XFD,
            _xlfn.XMATCH($G$1,'CENEPRED DISTRITAL'!$A:$A,0),
            _xlfn.XMATCH(A1793,'CENEPRED DISTRITAL'!$B$1:$XFD$1,0)
        )&lt;&gt;"",
        "CON COBERTURA CENEPRED",
        "SIN COBERTURA CENEPRED"
    ),
    "SIN COBERTURA CENEPRED"
)</f>
        <v>CON COBERTURA CENEPRED</v>
      </c>
      <c r="H1793" t="str" cm="1">
        <f t="array" ref="H1793">IFERROR(
    IF(
        INDEX(
            'CENEPRED DISTRITAL'!$B:$XFD,
            _xlfn.XMATCH($H$1,'CENEPRED DISTRITAL'!$A:$A,0),
            _xlfn.XMATCH(A1793,'CENEPRED DISTRITAL'!$B$1:$XFD$1,0)
        )&lt;&gt;"",
        "CON COBERTURA CENEPRED",
        "SIN COBERTURA CENEPRED"
    ),
    "SIN COBERTURA CENEPRED"
)</f>
        <v>CON COBERTURA CENEPRED</v>
      </c>
    </row>
    <row r="1794" spans="1:8" x14ac:dyDescent="0.35">
      <c r="A1794" s="359">
        <v>220805</v>
      </c>
      <c r="B1794" t="s">
        <v>34123</v>
      </c>
      <c r="C1794">
        <v>2208</v>
      </c>
      <c r="D1794">
        <v>22</v>
      </c>
      <c r="E1794" t="str">
        <f>_xlfn.XLOOKUP(D1794,'Ubigeo Departamental'!A:A,'Ubigeo Departamental'!B:B)</f>
        <v>San Martín</v>
      </c>
      <c r="F1794" t="str" cm="1">
        <f t="array" ref="F1794">IFERROR(IF(INDEX('CENEPRED DISTRITAL'!$B:$XFD,
            _xlfn.XMATCH($F$1,'CENEPRED DISTRITAL'!$A:$A,0),
            _xlfn.XMATCH(A1794,'CENEPRED DISTRITAL'!$B$1:$XFD$1,0)
        )&lt;&gt;"",        "CON COBERTURA CENEPRED",        "SIN COBERTURA CENEPRED"    ),    "SIN COBERTURA CENEPRED")</f>
        <v>SIN COBERTURA CENEPRED</v>
      </c>
      <c r="G1794" t="str" cm="1">
        <f t="array" ref="G1794">IFERROR(
    IF(
        INDEX(
            'CENEPRED DISTRITAL'!$B:$XFD,
            _xlfn.XMATCH($G$1,'CENEPRED DISTRITAL'!$A:$A,0),
            _xlfn.XMATCH(A1794,'CENEPRED DISTRITAL'!$B$1:$XFD$1,0)
        )&lt;&gt;"",
        "CON COBERTURA CENEPRED",
        "SIN COBERTURA CENEPRED"
    ),
    "SIN COBERTURA CENEPRED"
)</f>
        <v>SIN COBERTURA CENEPRED</v>
      </c>
      <c r="H1794" t="str" cm="1">
        <f t="array" ref="H1794">IFERROR(
    IF(
        INDEX(
            'CENEPRED DISTRITAL'!$B:$XFD,
            _xlfn.XMATCH($H$1,'CENEPRED DISTRITAL'!$A:$A,0),
            _xlfn.XMATCH(A1794,'CENEPRED DISTRITAL'!$B$1:$XFD$1,0)
        )&lt;&gt;"",
        "CON COBERTURA CENEPRED",
        "SIN COBERTURA CENEPRED"
    ),
    "SIN COBERTURA CENEPRED"
)</f>
        <v>SIN COBERTURA CENEPRED</v>
      </c>
    </row>
    <row r="1795" spans="1:8" x14ac:dyDescent="0.35">
      <c r="A1795" s="359">
        <v>220806</v>
      </c>
      <c r="B1795" t="s">
        <v>34956</v>
      </c>
      <c r="C1795">
        <v>2208</v>
      </c>
      <c r="D1795">
        <v>22</v>
      </c>
      <c r="E1795" t="str">
        <f>_xlfn.XLOOKUP(D1795,'Ubigeo Departamental'!A:A,'Ubigeo Departamental'!B:B)</f>
        <v>San Martín</v>
      </c>
      <c r="F1795" t="str" cm="1">
        <f t="array" ref="F1795">IFERROR(IF(INDEX('CENEPRED DISTRITAL'!$B:$XFD,
            _xlfn.XMATCH($F$1,'CENEPRED DISTRITAL'!$A:$A,0),
            _xlfn.XMATCH(A1795,'CENEPRED DISTRITAL'!$B$1:$XFD$1,0)
        )&lt;&gt;"",        "CON COBERTURA CENEPRED",        "SIN COBERTURA CENEPRED"    ),    "SIN COBERTURA CENEPRED")</f>
        <v>SIN COBERTURA CENEPRED</v>
      </c>
      <c r="G1795" t="str" cm="1">
        <f t="array" ref="G1795">IFERROR(
    IF(
        INDEX(
            'CENEPRED DISTRITAL'!$B:$XFD,
            _xlfn.XMATCH($G$1,'CENEPRED DISTRITAL'!$A:$A,0),
            _xlfn.XMATCH(A1795,'CENEPRED DISTRITAL'!$B$1:$XFD$1,0)
        )&lt;&gt;"",
        "CON COBERTURA CENEPRED",
        "SIN COBERTURA CENEPRED"
    ),
    "SIN COBERTURA CENEPRED"
)</f>
        <v>SIN COBERTURA CENEPRED</v>
      </c>
      <c r="H1795" t="str" cm="1">
        <f t="array" ref="H1795">IFERROR(
    IF(
        INDEX(
            'CENEPRED DISTRITAL'!$B:$XFD,
            _xlfn.XMATCH($H$1,'CENEPRED DISTRITAL'!$A:$A,0),
            _xlfn.XMATCH(A1795,'CENEPRED DISTRITAL'!$B$1:$XFD$1,0)
        )&lt;&gt;"",
        "CON COBERTURA CENEPRED",
        "SIN COBERTURA CENEPRED"
    ),
    "SIN COBERTURA CENEPRED"
)</f>
        <v>SIN COBERTURA CENEPRED</v>
      </c>
    </row>
    <row r="1796" spans="1:8" x14ac:dyDescent="0.35">
      <c r="A1796" s="359">
        <v>220807</v>
      </c>
      <c r="B1796" t="s">
        <v>34460</v>
      </c>
      <c r="C1796">
        <v>2208</v>
      </c>
      <c r="D1796">
        <v>22</v>
      </c>
      <c r="E1796" t="str">
        <f>_xlfn.XLOOKUP(D1796,'Ubigeo Departamental'!A:A,'Ubigeo Departamental'!B:B)</f>
        <v>San Martín</v>
      </c>
      <c r="F1796" t="str" cm="1">
        <f t="array" ref="F1796">IFERROR(IF(INDEX('CENEPRED DISTRITAL'!$B:$XFD,
            _xlfn.XMATCH($F$1,'CENEPRED DISTRITAL'!$A:$A,0),
            _xlfn.XMATCH(A1796,'CENEPRED DISTRITAL'!$B$1:$XFD$1,0)
        )&lt;&gt;"",        "CON COBERTURA CENEPRED",        "SIN COBERTURA CENEPRED"    ),    "SIN COBERTURA CENEPRED")</f>
        <v>SIN COBERTURA CENEPRED</v>
      </c>
      <c r="G1796" t="str" cm="1">
        <f t="array" ref="G1796">IFERROR(
    IF(
        INDEX(
            'CENEPRED DISTRITAL'!$B:$XFD,
            _xlfn.XMATCH($G$1,'CENEPRED DISTRITAL'!$A:$A,0),
            _xlfn.XMATCH(A1796,'CENEPRED DISTRITAL'!$B$1:$XFD$1,0)
        )&lt;&gt;"",
        "CON COBERTURA CENEPRED",
        "SIN COBERTURA CENEPRED"
    ),
    "SIN COBERTURA CENEPRED"
)</f>
        <v>SIN COBERTURA CENEPRED</v>
      </c>
      <c r="H1796" t="str" cm="1">
        <f t="array" ref="H1796">IFERROR(
    IF(
        INDEX(
            'CENEPRED DISTRITAL'!$B:$XFD,
            _xlfn.XMATCH($H$1,'CENEPRED DISTRITAL'!$A:$A,0),
            _xlfn.XMATCH(A1796,'CENEPRED DISTRITAL'!$B$1:$XFD$1,0)
        )&lt;&gt;"",
        "CON COBERTURA CENEPRED",
        "SIN COBERTURA CENEPRED"
    ),
    "SIN COBERTURA CENEPRED"
)</f>
        <v>SIN COBERTURA CENEPRED</v>
      </c>
    </row>
    <row r="1797" spans="1:8" x14ac:dyDescent="0.35">
      <c r="A1797" s="359">
        <v>220808</v>
      </c>
      <c r="B1797" t="s">
        <v>34732</v>
      </c>
      <c r="C1797">
        <v>2208</v>
      </c>
      <c r="D1797">
        <v>22</v>
      </c>
      <c r="E1797" t="str">
        <f>_xlfn.XLOOKUP(D1797,'Ubigeo Departamental'!A:A,'Ubigeo Departamental'!B:B)</f>
        <v>San Martín</v>
      </c>
      <c r="F1797" t="str" cm="1">
        <f t="array" ref="F1797">IFERROR(IF(INDEX('CENEPRED DISTRITAL'!$B:$XFD,
            _xlfn.XMATCH($F$1,'CENEPRED DISTRITAL'!$A:$A,0),
            _xlfn.XMATCH(A1797,'CENEPRED DISTRITAL'!$B$1:$XFD$1,0)
        )&lt;&gt;"",        "CON COBERTURA CENEPRED",        "SIN COBERTURA CENEPRED"    ),    "SIN COBERTURA CENEPRED")</f>
        <v>SIN COBERTURA CENEPRED</v>
      </c>
      <c r="G1797" t="str" cm="1">
        <f t="array" ref="G1797">IFERROR(
    IF(
        INDEX(
            'CENEPRED DISTRITAL'!$B:$XFD,
            _xlfn.XMATCH($G$1,'CENEPRED DISTRITAL'!$A:$A,0),
            _xlfn.XMATCH(A1797,'CENEPRED DISTRITAL'!$B$1:$XFD$1,0)
        )&lt;&gt;"",
        "CON COBERTURA CENEPRED",
        "SIN COBERTURA CENEPRED"
    ),
    "SIN COBERTURA CENEPRED"
)</f>
        <v>SIN COBERTURA CENEPRED</v>
      </c>
      <c r="H1797" t="str" cm="1">
        <f t="array" ref="H1797">IFERROR(
    IF(
        INDEX(
            'CENEPRED DISTRITAL'!$B:$XFD,
            _xlfn.XMATCH($H$1,'CENEPRED DISTRITAL'!$A:$A,0),
            _xlfn.XMATCH(A1797,'CENEPRED DISTRITAL'!$B$1:$XFD$1,0)
        )&lt;&gt;"",
        "CON COBERTURA CENEPRED",
        "SIN COBERTURA CENEPRED"
    ),
    "SIN COBERTURA CENEPRED"
)</f>
        <v>SIN COBERTURA CENEPRED</v>
      </c>
    </row>
    <row r="1798" spans="1:8" x14ac:dyDescent="0.35">
      <c r="A1798" s="359">
        <v>220809</v>
      </c>
      <c r="B1798" t="s">
        <v>34957</v>
      </c>
      <c r="C1798">
        <v>2208</v>
      </c>
      <c r="D1798">
        <v>22</v>
      </c>
      <c r="E1798" t="str">
        <f>_xlfn.XLOOKUP(D1798,'Ubigeo Departamental'!A:A,'Ubigeo Departamental'!B:B)</f>
        <v>San Martín</v>
      </c>
      <c r="F1798" t="str" cm="1">
        <f t="array" ref="F1798">IFERROR(IF(INDEX('CENEPRED DISTRITAL'!$B:$XFD,
            _xlfn.XMATCH($F$1,'CENEPRED DISTRITAL'!$A:$A,0),
            _xlfn.XMATCH(A1798,'CENEPRED DISTRITAL'!$B$1:$XFD$1,0)
        )&lt;&gt;"",        "CON COBERTURA CENEPRED",        "SIN COBERTURA CENEPRED"    ),    "SIN COBERTURA CENEPRED")</f>
        <v>SIN COBERTURA CENEPRED</v>
      </c>
      <c r="G1798" t="str" cm="1">
        <f t="array" ref="G1798">IFERROR(
    IF(
        INDEX(
            'CENEPRED DISTRITAL'!$B:$XFD,
            _xlfn.XMATCH($G$1,'CENEPRED DISTRITAL'!$A:$A,0),
            _xlfn.XMATCH(A1798,'CENEPRED DISTRITAL'!$B$1:$XFD$1,0)
        )&lt;&gt;"",
        "CON COBERTURA CENEPRED",
        "SIN COBERTURA CENEPRED"
    ),
    "SIN COBERTURA CENEPRED"
)</f>
        <v>SIN COBERTURA CENEPRED</v>
      </c>
      <c r="H1798" t="str" cm="1">
        <f t="array" ref="H1798">IFERROR(
    IF(
        INDEX(
            'CENEPRED DISTRITAL'!$B:$XFD,
            _xlfn.XMATCH($H$1,'CENEPRED DISTRITAL'!$A:$A,0),
            _xlfn.XMATCH(A1798,'CENEPRED DISTRITAL'!$B$1:$XFD$1,0)
        )&lt;&gt;"",
        "CON COBERTURA CENEPRED",
        "SIN COBERTURA CENEPRED"
    ),
    "SIN COBERTURA CENEPRED"
)</f>
        <v>SIN COBERTURA CENEPRED</v>
      </c>
    </row>
    <row r="1799" spans="1:8" x14ac:dyDescent="0.35">
      <c r="A1799" s="359">
        <v>220901</v>
      </c>
      <c r="B1799" t="s">
        <v>31847</v>
      </c>
      <c r="C1799">
        <v>2209</v>
      </c>
      <c r="D1799">
        <v>22</v>
      </c>
      <c r="E1799" t="str">
        <f>_xlfn.XLOOKUP(D1799,'Ubigeo Departamental'!A:A,'Ubigeo Departamental'!B:B)</f>
        <v>San Martín</v>
      </c>
      <c r="F1799" t="str" cm="1">
        <f t="array" ref="F1799">IFERROR(IF(INDEX('CENEPRED DISTRITAL'!$B:$XFD,
            _xlfn.XMATCH($F$1,'CENEPRED DISTRITAL'!$A:$A,0),
            _xlfn.XMATCH(A1799,'CENEPRED DISTRITAL'!$B$1:$XFD$1,0)
        )&lt;&gt;"",        "CON COBERTURA CENEPRED",        "SIN COBERTURA CENEPRED"    ),    "SIN COBERTURA CENEPRED")</f>
        <v>CON COBERTURA CENEPRED</v>
      </c>
      <c r="G1799" t="str" cm="1">
        <f t="array" ref="G1799">IFERROR(
    IF(
        INDEX(
            'CENEPRED DISTRITAL'!$B:$XFD,
            _xlfn.XMATCH($G$1,'CENEPRED DISTRITAL'!$A:$A,0),
            _xlfn.XMATCH(A1799,'CENEPRED DISTRITAL'!$B$1:$XFD$1,0)
        )&lt;&gt;"",
        "CON COBERTURA CENEPRED",
        "SIN COBERTURA CENEPRED"
    ),
    "SIN COBERTURA CENEPRED"
)</f>
        <v>CON COBERTURA CENEPRED</v>
      </c>
      <c r="H1799" t="str" cm="1">
        <f t="array" ref="H1799">IFERROR(
    IF(
        INDEX(
            'CENEPRED DISTRITAL'!$B:$XFD,
            _xlfn.XMATCH($H$1,'CENEPRED DISTRITAL'!$A:$A,0),
            _xlfn.XMATCH(A1799,'CENEPRED DISTRITAL'!$B$1:$XFD$1,0)
        )&lt;&gt;"",
        "CON COBERTURA CENEPRED",
        "SIN COBERTURA CENEPRED"
    ),
    "SIN COBERTURA CENEPRED"
)</f>
        <v>CON COBERTURA CENEPRED</v>
      </c>
    </row>
    <row r="1800" spans="1:8" x14ac:dyDescent="0.35">
      <c r="A1800" s="359">
        <v>220902</v>
      </c>
      <c r="B1800" t="s">
        <v>34733</v>
      </c>
      <c r="C1800">
        <v>2209</v>
      </c>
      <c r="D1800">
        <v>22</v>
      </c>
      <c r="E1800" t="str">
        <f>_xlfn.XLOOKUP(D1800,'Ubigeo Departamental'!A:A,'Ubigeo Departamental'!B:B)</f>
        <v>San Martín</v>
      </c>
      <c r="F1800" t="str" cm="1">
        <f t="array" ref="F1800">IFERROR(IF(INDEX('CENEPRED DISTRITAL'!$B:$XFD,
            _xlfn.XMATCH($F$1,'CENEPRED DISTRITAL'!$A:$A,0),
            _xlfn.XMATCH(A1800,'CENEPRED DISTRITAL'!$B$1:$XFD$1,0)
        )&lt;&gt;"",        "CON COBERTURA CENEPRED",        "SIN COBERTURA CENEPRED"    ),    "SIN COBERTURA CENEPRED")</f>
        <v>SIN COBERTURA CENEPRED</v>
      </c>
      <c r="G1800" t="str" cm="1">
        <f t="array" ref="G1800">IFERROR(
    IF(
        INDEX(
            'CENEPRED DISTRITAL'!$B:$XFD,
            _xlfn.XMATCH($G$1,'CENEPRED DISTRITAL'!$A:$A,0),
            _xlfn.XMATCH(A1800,'CENEPRED DISTRITAL'!$B$1:$XFD$1,0)
        )&lt;&gt;"",
        "CON COBERTURA CENEPRED",
        "SIN COBERTURA CENEPRED"
    ),
    "SIN COBERTURA CENEPRED"
)</f>
        <v>SIN COBERTURA CENEPRED</v>
      </c>
      <c r="H1800" t="str" cm="1">
        <f t="array" ref="H1800">IFERROR(
    IF(
        INDEX(
            'CENEPRED DISTRITAL'!$B:$XFD,
            _xlfn.XMATCH($H$1,'CENEPRED DISTRITAL'!$A:$A,0),
            _xlfn.XMATCH(A1800,'CENEPRED DISTRITAL'!$B$1:$XFD$1,0)
        )&lt;&gt;"",
        "CON COBERTURA CENEPRED",
        "SIN COBERTURA CENEPRED"
    ),
    "SIN COBERTURA CENEPRED"
)</f>
        <v>SIN COBERTURA CENEPRED</v>
      </c>
    </row>
    <row r="1801" spans="1:8" x14ac:dyDescent="0.35">
      <c r="A1801" s="359">
        <v>220903</v>
      </c>
      <c r="B1801" t="s">
        <v>34248</v>
      </c>
      <c r="C1801">
        <v>2209</v>
      </c>
      <c r="D1801">
        <v>22</v>
      </c>
      <c r="E1801" t="str">
        <f>_xlfn.XLOOKUP(D1801,'Ubigeo Departamental'!A:A,'Ubigeo Departamental'!B:B)</f>
        <v>San Martín</v>
      </c>
      <c r="F1801" t="str" cm="1">
        <f t="array" ref="F1801">IFERROR(IF(INDEX('CENEPRED DISTRITAL'!$B:$XFD,
            _xlfn.XMATCH($F$1,'CENEPRED DISTRITAL'!$A:$A,0),
            _xlfn.XMATCH(A1801,'CENEPRED DISTRITAL'!$B$1:$XFD$1,0)
        )&lt;&gt;"",        "CON COBERTURA CENEPRED",        "SIN COBERTURA CENEPRED"    ),    "SIN COBERTURA CENEPRED")</f>
        <v>SIN COBERTURA CENEPRED</v>
      </c>
      <c r="G1801" t="str" cm="1">
        <f t="array" ref="G1801">IFERROR(
    IF(
        INDEX(
            'CENEPRED DISTRITAL'!$B:$XFD,
            _xlfn.XMATCH($G$1,'CENEPRED DISTRITAL'!$A:$A,0),
            _xlfn.XMATCH(A1801,'CENEPRED DISTRITAL'!$B$1:$XFD$1,0)
        )&lt;&gt;"",
        "CON COBERTURA CENEPRED",
        "SIN COBERTURA CENEPRED"
    ),
    "SIN COBERTURA CENEPRED"
)</f>
        <v>SIN COBERTURA CENEPRED</v>
      </c>
      <c r="H1801" t="str" cm="1">
        <f t="array" ref="H1801">IFERROR(
    IF(
        INDEX(
            'CENEPRED DISTRITAL'!$B:$XFD,
            _xlfn.XMATCH($H$1,'CENEPRED DISTRITAL'!$A:$A,0),
            _xlfn.XMATCH(A1801,'CENEPRED DISTRITAL'!$B$1:$XFD$1,0)
        )&lt;&gt;"",
        "CON COBERTURA CENEPRED",
        "SIN COBERTURA CENEPRED"
    ),
    "SIN COBERTURA CENEPRED"
)</f>
        <v>SIN COBERTURA CENEPRED</v>
      </c>
    </row>
    <row r="1802" spans="1:8" x14ac:dyDescent="0.35">
      <c r="A1802" s="359">
        <v>220904</v>
      </c>
      <c r="B1802" t="s">
        <v>37111</v>
      </c>
      <c r="C1802">
        <v>2209</v>
      </c>
      <c r="D1802">
        <v>22</v>
      </c>
      <c r="E1802" t="str">
        <f>_xlfn.XLOOKUP(D1802,'Ubigeo Departamental'!A:A,'Ubigeo Departamental'!B:B)</f>
        <v>San Martín</v>
      </c>
      <c r="F1802" t="str" cm="1">
        <f t="array" ref="F1802">IFERROR(IF(INDEX('CENEPRED DISTRITAL'!$B:$XFD,
            _xlfn.XMATCH($F$1,'CENEPRED DISTRITAL'!$A:$A,0),
            _xlfn.XMATCH(A1802,'CENEPRED DISTRITAL'!$B$1:$XFD$1,0)
        )&lt;&gt;"",        "CON COBERTURA CENEPRED",        "SIN COBERTURA CENEPRED"    ),    "SIN COBERTURA CENEPRED")</f>
        <v>SIN COBERTURA CENEPRED</v>
      </c>
      <c r="G1802" t="str" cm="1">
        <f t="array" ref="G1802">IFERROR(
    IF(
        INDEX(
            'CENEPRED DISTRITAL'!$B:$XFD,
            _xlfn.XMATCH($G$1,'CENEPRED DISTRITAL'!$A:$A,0),
            _xlfn.XMATCH(A1802,'CENEPRED DISTRITAL'!$B$1:$XFD$1,0)
        )&lt;&gt;"",
        "CON COBERTURA CENEPRED",
        "SIN COBERTURA CENEPRED"
    ),
    "SIN COBERTURA CENEPRED"
)</f>
        <v>SIN COBERTURA CENEPRED</v>
      </c>
      <c r="H1802" t="str" cm="1">
        <f t="array" ref="H1802">IFERROR(
    IF(
        INDEX(
            'CENEPRED DISTRITAL'!$B:$XFD,
            _xlfn.XMATCH($H$1,'CENEPRED DISTRITAL'!$A:$A,0),
            _xlfn.XMATCH(A1802,'CENEPRED DISTRITAL'!$B$1:$XFD$1,0)
        )&lt;&gt;"",
        "CON COBERTURA CENEPRED",
        "SIN COBERTURA CENEPRED"
    ),
    "SIN COBERTURA CENEPRED"
)</f>
        <v>SIN COBERTURA CENEPRED</v>
      </c>
    </row>
    <row r="1803" spans="1:8" x14ac:dyDescent="0.35">
      <c r="A1803" s="359">
        <v>220905</v>
      </c>
      <c r="B1803" t="s">
        <v>37112</v>
      </c>
      <c r="C1803">
        <v>2209</v>
      </c>
      <c r="D1803">
        <v>22</v>
      </c>
      <c r="E1803" t="str">
        <f>_xlfn.XLOOKUP(D1803,'Ubigeo Departamental'!A:A,'Ubigeo Departamental'!B:B)</f>
        <v>San Martín</v>
      </c>
      <c r="F1803" t="str" cm="1">
        <f t="array" ref="F1803">IFERROR(IF(INDEX('CENEPRED DISTRITAL'!$B:$XFD,
            _xlfn.XMATCH($F$1,'CENEPRED DISTRITAL'!$A:$A,0),
            _xlfn.XMATCH(A1803,'CENEPRED DISTRITAL'!$B$1:$XFD$1,0)
        )&lt;&gt;"",        "CON COBERTURA CENEPRED",        "SIN COBERTURA CENEPRED"    ),    "SIN COBERTURA CENEPRED")</f>
        <v>SIN COBERTURA CENEPRED</v>
      </c>
      <c r="G1803" t="str" cm="1">
        <f t="array" ref="G1803">IFERROR(
    IF(
        INDEX(
            'CENEPRED DISTRITAL'!$B:$XFD,
            _xlfn.XMATCH($G$1,'CENEPRED DISTRITAL'!$A:$A,0),
            _xlfn.XMATCH(A1803,'CENEPRED DISTRITAL'!$B$1:$XFD$1,0)
        )&lt;&gt;"",
        "CON COBERTURA CENEPRED",
        "SIN COBERTURA CENEPRED"
    ),
    "SIN COBERTURA CENEPRED"
)</f>
        <v>SIN COBERTURA CENEPRED</v>
      </c>
      <c r="H1803" t="str" cm="1">
        <f t="array" ref="H1803">IFERROR(
    IF(
        INDEX(
            'CENEPRED DISTRITAL'!$B:$XFD,
            _xlfn.XMATCH($H$1,'CENEPRED DISTRITAL'!$A:$A,0),
            _xlfn.XMATCH(A1803,'CENEPRED DISTRITAL'!$B$1:$XFD$1,0)
        )&lt;&gt;"",
        "CON COBERTURA CENEPRED",
        "SIN COBERTURA CENEPRED"
    ),
    "SIN COBERTURA CENEPRED"
)</f>
        <v>SIN COBERTURA CENEPRED</v>
      </c>
    </row>
    <row r="1804" spans="1:8" x14ac:dyDescent="0.35">
      <c r="A1804" s="359">
        <v>220906</v>
      </c>
      <c r="B1804" t="s">
        <v>31685</v>
      </c>
      <c r="C1804">
        <v>2209</v>
      </c>
      <c r="D1804">
        <v>22</v>
      </c>
      <c r="E1804" t="str">
        <f>_xlfn.XLOOKUP(D1804,'Ubigeo Departamental'!A:A,'Ubigeo Departamental'!B:B)</f>
        <v>San Martín</v>
      </c>
      <c r="F1804" t="str" cm="1">
        <f t="array" ref="F1804">IFERROR(IF(INDEX('CENEPRED DISTRITAL'!$B:$XFD,
            _xlfn.XMATCH($F$1,'CENEPRED DISTRITAL'!$A:$A,0),
            _xlfn.XMATCH(A1804,'CENEPRED DISTRITAL'!$B$1:$XFD$1,0)
        )&lt;&gt;"",        "CON COBERTURA CENEPRED",        "SIN COBERTURA CENEPRED"    ),    "SIN COBERTURA CENEPRED")</f>
        <v>SIN COBERTURA CENEPRED</v>
      </c>
      <c r="G1804" t="str" cm="1">
        <f t="array" ref="G1804">IFERROR(
    IF(
        INDEX(
            'CENEPRED DISTRITAL'!$B:$XFD,
            _xlfn.XMATCH($G$1,'CENEPRED DISTRITAL'!$A:$A,0),
            _xlfn.XMATCH(A1804,'CENEPRED DISTRITAL'!$B$1:$XFD$1,0)
        )&lt;&gt;"",
        "CON COBERTURA CENEPRED",
        "SIN COBERTURA CENEPRED"
    ),
    "SIN COBERTURA CENEPRED"
)</f>
        <v>SIN COBERTURA CENEPRED</v>
      </c>
      <c r="H1804" t="str" cm="1">
        <f t="array" ref="H1804">IFERROR(
    IF(
        INDEX(
            'CENEPRED DISTRITAL'!$B:$XFD,
            _xlfn.XMATCH($H$1,'CENEPRED DISTRITAL'!$A:$A,0),
            _xlfn.XMATCH(A1804,'CENEPRED DISTRITAL'!$B$1:$XFD$1,0)
        )&lt;&gt;"",
        "CON COBERTURA CENEPRED",
        "SIN COBERTURA CENEPRED"
    ),
    "SIN COBERTURA CENEPRED"
)</f>
        <v>SIN COBERTURA CENEPRED</v>
      </c>
    </row>
    <row r="1805" spans="1:8" x14ac:dyDescent="0.35">
      <c r="A1805" s="359">
        <v>220907</v>
      </c>
      <c r="B1805" t="s">
        <v>34377</v>
      </c>
      <c r="C1805">
        <v>2209</v>
      </c>
      <c r="D1805">
        <v>22</v>
      </c>
      <c r="E1805" t="str">
        <f>_xlfn.XLOOKUP(D1805,'Ubigeo Departamental'!A:A,'Ubigeo Departamental'!B:B)</f>
        <v>San Martín</v>
      </c>
      <c r="F1805" t="str" cm="1">
        <f t="array" ref="F1805">IFERROR(IF(INDEX('CENEPRED DISTRITAL'!$B:$XFD,
            _xlfn.XMATCH($F$1,'CENEPRED DISTRITAL'!$A:$A,0),
            _xlfn.XMATCH(A1805,'CENEPRED DISTRITAL'!$B$1:$XFD$1,0)
        )&lt;&gt;"",        "CON COBERTURA CENEPRED",        "SIN COBERTURA CENEPRED"    ),    "SIN COBERTURA CENEPRED")</f>
        <v>SIN COBERTURA CENEPRED</v>
      </c>
      <c r="G1805" t="str" cm="1">
        <f t="array" ref="G1805">IFERROR(
    IF(
        INDEX(
            'CENEPRED DISTRITAL'!$B:$XFD,
            _xlfn.XMATCH($G$1,'CENEPRED DISTRITAL'!$A:$A,0),
            _xlfn.XMATCH(A1805,'CENEPRED DISTRITAL'!$B$1:$XFD$1,0)
        )&lt;&gt;"",
        "CON COBERTURA CENEPRED",
        "SIN COBERTURA CENEPRED"
    ),
    "SIN COBERTURA CENEPRED"
)</f>
        <v>SIN COBERTURA CENEPRED</v>
      </c>
      <c r="H1805" t="str" cm="1">
        <f t="array" ref="H1805">IFERROR(
    IF(
        INDEX(
            'CENEPRED DISTRITAL'!$B:$XFD,
            _xlfn.XMATCH($H$1,'CENEPRED DISTRITAL'!$A:$A,0),
            _xlfn.XMATCH(A1805,'CENEPRED DISTRITAL'!$B$1:$XFD$1,0)
        )&lt;&gt;"",
        "CON COBERTURA CENEPRED",
        "SIN COBERTURA CENEPRED"
    ),
    "SIN COBERTURA CENEPRED"
)</f>
        <v>SIN COBERTURA CENEPRED</v>
      </c>
    </row>
    <row r="1806" spans="1:8" x14ac:dyDescent="0.35">
      <c r="A1806" s="359">
        <v>220908</v>
      </c>
      <c r="B1806" t="s">
        <v>34734</v>
      </c>
      <c r="C1806">
        <v>2209</v>
      </c>
      <c r="D1806">
        <v>22</v>
      </c>
      <c r="E1806" t="str">
        <f>_xlfn.XLOOKUP(D1806,'Ubigeo Departamental'!A:A,'Ubigeo Departamental'!B:B)</f>
        <v>San Martín</v>
      </c>
      <c r="F1806" t="str" cm="1">
        <f t="array" ref="F1806">IFERROR(IF(INDEX('CENEPRED DISTRITAL'!$B:$XFD,
            _xlfn.XMATCH($F$1,'CENEPRED DISTRITAL'!$A:$A,0),
            _xlfn.XMATCH(A1806,'CENEPRED DISTRITAL'!$B$1:$XFD$1,0)
        )&lt;&gt;"",        "CON COBERTURA CENEPRED",        "SIN COBERTURA CENEPRED"    ),    "SIN COBERTURA CENEPRED")</f>
        <v>SIN COBERTURA CENEPRED</v>
      </c>
      <c r="G1806" t="str" cm="1">
        <f t="array" ref="G1806">IFERROR(
    IF(
        INDEX(
            'CENEPRED DISTRITAL'!$B:$XFD,
            _xlfn.XMATCH($G$1,'CENEPRED DISTRITAL'!$A:$A,0),
            _xlfn.XMATCH(A1806,'CENEPRED DISTRITAL'!$B$1:$XFD$1,0)
        )&lt;&gt;"",
        "CON COBERTURA CENEPRED",
        "SIN COBERTURA CENEPRED"
    ),
    "SIN COBERTURA CENEPRED"
)</f>
        <v>SIN COBERTURA CENEPRED</v>
      </c>
      <c r="H1806" t="str" cm="1">
        <f t="array" ref="H1806">IFERROR(
    IF(
        INDEX(
            'CENEPRED DISTRITAL'!$B:$XFD,
            _xlfn.XMATCH($H$1,'CENEPRED DISTRITAL'!$A:$A,0),
            _xlfn.XMATCH(A1806,'CENEPRED DISTRITAL'!$B$1:$XFD$1,0)
        )&lt;&gt;"",
        "CON COBERTURA CENEPRED",
        "SIN COBERTURA CENEPRED"
    ),
    "SIN COBERTURA CENEPRED"
)</f>
        <v>SIN COBERTURA CENEPRED</v>
      </c>
    </row>
    <row r="1807" spans="1:8" x14ac:dyDescent="0.35">
      <c r="A1807" s="359">
        <v>220909</v>
      </c>
      <c r="B1807" t="s">
        <v>37113</v>
      </c>
      <c r="C1807">
        <v>2209</v>
      </c>
      <c r="D1807">
        <v>22</v>
      </c>
      <c r="E1807" t="str">
        <f>_xlfn.XLOOKUP(D1807,'Ubigeo Departamental'!A:A,'Ubigeo Departamental'!B:B)</f>
        <v>San Martín</v>
      </c>
      <c r="F1807" t="str" cm="1">
        <f t="array" ref="F1807">IFERROR(IF(INDEX('CENEPRED DISTRITAL'!$B:$XFD,
            _xlfn.XMATCH($F$1,'CENEPRED DISTRITAL'!$A:$A,0),
            _xlfn.XMATCH(A1807,'CENEPRED DISTRITAL'!$B$1:$XFD$1,0)
        )&lt;&gt;"",        "CON COBERTURA CENEPRED",        "SIN COBERTURA CENEPRED"    ),    "SIN COBERTURA CENEPRED")</f>
        <v>SIN COBERTURA CENEPRED</v>
      </c>
      <c r="G1807" t="str" cm="1">
        <f t="array" ref="G1807">IFERROR(
    IF(
        INDEX(
            'CENEPRED DISTRITAL'!$B:$XFD,
            _xlfn.XMATCH($G$1,'CENEPRED DISTRITAL'!$A:$A,0),
            _xlfn.XMATCH(A1807,'CENEPRED DISTRITAL'!$B$1:$XFD$1,0)
        )&lt;&gt;"",
        "CON COBERTURA CENEPRED",
        "SIN COBERTURA CENEPRED"
    ),
    "SIN COBERTURA CENEPRED"
)</f>
        <v>SIN COBERTURA CENEPRED</v>
      </c>
      <c r="H1807" t="str" cm="1">
        <f t="array" ref="H1807">IFERROR(
    IF(
        INDEX(
            'CENEPRED DISTRITAL'!$B:$XFD,
            _xlfn.XMATCH($H$1,'CENEPRED DISTRITAL'!$A:$A,0),
            _xlfn.XMATCH(A1807,'CENEPRED DISTRITAL'!$B$1:$XFD$1,0)
        )&lt;&gt;"",
        "CON COBERTURA CENEPRED",
        "SIN COBERTURA CENEPRED"
    ),
    "SIN COBERTURA CENEPRED"
)</f>
        <v>SIN COBERTURA CENEPRED</v>
      </c>
    </row>
    <row r="1808" spans="1:8" x14ac:dyDescent="0.35">
      <c r="A1808" s="359">
        <v>220910</v>
      </c>
      <c r="B1808" t="s">
        <v>34040</v>
      </c>
      <c r="C1808">
        <v>2209</v>
      </c>
      <c r="D1808">
        <v>22</v>
      </c>
      <c r="E1808" t="str">
        <f>_xlfn.XLOOKUP(D1808,'Ubigeo Departamental'!A:A,'Ubigeo Departamental'!B:B)</f>
        <v>San Martín</v>
      </c>
      <c r="F1808" t="str" cm="1">
        <f t="array" ref="F1808">IFERROR(IF(INDEX('CENEPRED DISTRITAL'!$B:$XFD,
            _xlfn.XMATCH($F$1,'CENEPRED DISTRITAL'!$A:$A,0),
            _xlfn.XMATCH(A1808,'CENEPRED DISTRITAL'!$B$1:$XFD$1,0)
        )&lt;&gt;"",        "CON COBERTURA CENEPRED",        "SIN COBERTURA CENEPRED"    ),    "SIN COBERTURA CENEPRED")</f>
        <v>SIN COBERTURA CENEPRED</v>
      </c>
      <c r="G1808" t="str" cm="1">
        <f t="array" ref="G1808">IFERROR(
    IF(
        INDEX(
            'CENEPRED DISTRITAL'!$B:$XFD,
            _xlfn.XMATCH($G$1,'CENEPRED DISTRITAL'!$A:$A,0),
            _xlfn.XMATCH(A1808,'CENEPRED DISTRITAL'!$B$1:$XFD$1,0)
        )&lt;&gt;"",
        "CON COBERTURA CENEPRED",
        "SIN COBERTURA CENEPRED"
    ),
    "SIN COBERTURA CENEPRED"
)</f>
        <v>SIN COBERTURA CENEPRED</v>
      </c>
      <c r="H1808" t="str" cm="1">
        <f t="array" ref="H1808">IFERROR(
    IF(
        INDEX(
            'CENEPRED DISTRITAL'!$B:$XFD,
            _xlfn.XMATCH($H$1,'CENEPRED DISTRITAL'!$A:$A,0),
            _xlfn.XMATCH(A1808,'CENEPRED DISTRITAL'!$B$1:$XFD$1,0)
        )&lt;&gt;"",
        "CON COBERTURA CENEPRED",
        "SIN COBERTURA CENEPRED"
    ),
    "SIN COBERTURA CENEPRED"
)</f>
        <v>SIN COBERTURA CENEPRED</v>
      </c>
    </row>
    <row r="1809" spans="1:8" x14ac:dyDescent="0.35">
      <c r="A1809" s="359">
        <v>220911</v>
      </c>
      <c r="B1809" t="s">
        <v>34958</v>
      </c>
      <c r="C1809">
        <v>2209</v>
      </c>
      <c r="D1809">
        <v>22</v>
      </c>
      <c r="E1809" t="str">
        <f>_xlfn.XLOOKUP(D1809,'Ubigeo Departamental'!A:A,'Ubigeo Departamental'!B:B)</f>
        <v>San Martín</v>
      </c>
      <c r="F1809" t="str" cm="1">
        <f t="array" ref="F1809">IFERROR(IF(INDEX('CENEPRED DISTRITAL'!$B:$XFD,
            _xlfn.XMATCH($F$1,'CENEPRED DISTRITAL'!$A:$A,0),
            _xlfn.XMATCH(A1809,'CENEPRED DISTRITAL'!$B$1:$XFD$1,0)
        )&lt;&gt;"",        "CON COBERTURA CENEPRED",        "SIN COBERTURA CENEPRED"    ),    "SIN COBERTURA CENEPRED")</f>
        <v>SIN COBERTURA CENEPRED</v>
      </c>
      <c r="G1809" t="str" cm="1">
        <f t="array" ref="G1809">IFERROR(
    IF(
        INDEX(
            'CENEPRED DISTRITAL'!$B:$XFD,
            _xlfn.XMATCH($G$1,'CENEPRED DISTRITAL'!$A:$A,0),
            _xlfn.XMATCH(A1809,'CENEPRED DISTRITAL'!$B$1:$XFD$1,0)
        )&lt;&gt;"",
        "CON COBERTURA CENEPRED",
        "SIN COBERTURA CENEPRED"
    ),
    "SIN COBERTURA CENEPRED"
)</f>
        <v>SIN COBERTURA CENEPRED</v>
      </c>
      <c r="H1809" t="str" cm="1">
        <f t="array" ref="H1809">IFERROR(
    IF(
        INDEX(
            'CENEPRED DISTRITAL'!$B:$XFD,
            _xlfn.XMATCH($H$1,'CENEPRED DISTRITAL'!$A:$A,0),
            _xlfn.XMATCH(A1809,'CENEPRED DISTRITAL'!$B$1:$XFD$1,0)
        )&lt;&gt;"",
        "CON COBERTURA CENEPRED",
        "SIN COBERTURA CENEPRED"
    ),
    "SIN COBERTURA CENEPRED"
)</f>
        <v>SIN COBERTURA CENEPRED</v>
      </c>
    </row>
    <row r="1810" spans="1:8" x14ac:dyDescent="0.35">
      <c r="A1810" s="359">
        <v>220912</v>
      </c>
      <c r="B1810" t="s">
        <v>31735</v>
      </c>
      <c r="C1810">
        <v>2209</v>
      </c>
      <c r="D1810">
        <v>22</v>
      </c>
      <c r="E1810" t="str">
        <f>_xlfn.XLOOKUP(D1810,'Ubigeo Departamental'!A:A,'Ubigeo Departamental'!B:B)</f>
        <v>San Martín</v>
      </c>
      <c r="F1810" t="str" cm="1">
        <f t="array" ref="F1810">IFERROR(IF(INDEX('CENEPRED DISTRITAL'!$B:$XFD,
            _xlfn.XMATCH($F$1,'CENEPRED DISTRITAL'!$A:$A,0),
            _xlfn.XMATCH(A1810,'CENEPRED DISTRITAL'!$B$1:$XFD$1,0)
        )&lt;&gt;"",        "CON COBERTURA CENEPRED",        "SIN COBERTURA CENEPRED"    ),    "SIN COBERTURA CENEPRED")</f>
        <v>SIN COBERTURA CENEPRED</v>
      </c>
      <c r="G1810" t="str" cm="1">
        <f t="array" ref="G1810">IFERROR(
    IF(
        INDEX(
            'CENEPRED DISTRITAL'!$B:$XFD,
            _xlfn.XMATCH($G$1,'CENEPRED DISTRITAL'!$A:$A,0),
            _xlfn.XMATCH(A1810,'CENEPRED DISTRITAL'!$B$1:$XFD$1,0)
        )&lt;&gt;"",
        "CON COBERTURA CENEPRED",
        "SIN COBERTURA CENEPRED"
    ),
    "SIN COBERTURA CENEPRED"
)</f>
        <v>SIN COBERTURA CENEPRED</v>
      </c>
      <c r="H1810" t="str" cm="1">
        <f t="array" ref="H1810">IFERROR(
    IF(
        INDEX(
            'CENEPRED DISTRITAL'!$B:$XFD,
            _xlfn.XMATCH($H$1,'CENEPRED DISTRITAL'!$A:$A,0),
            _xlfn.XMATCH(A1810,'CENEPRED DISTRITAL'!$B$1:$XFD$1,0)
        )&lt;&gt;"",
        "CON COBERTURA CENEPRED",
        "SIN COBERTURA CENEPRED"
    ),
    "SIN COBERTURA CENEPRED"
)</f>
        <v>SIN COBERTURA CENEPRED</v>
      </c>
    </row>
    <row r="1811" spans="1:8" x14ac:dyDescent="0.35">
      <c r="A1811" s="359">
        <v>220913</v>
      </c>
      <c r="B1811" t="s">
        <v>34461</v>
      </c>
      <c r="C1811">
        <v>2209</v>
      </c>
      <c r="D1811">
        <v>22</v>
      </c>
      <c r="E1811" t="str">
        <f>_xlfn.XLOOKUP(D1811,'Ubigeo Departamental'!A:A,'Ubigeo Departamental'!B:B)</f>
        <v>San Martín</v>
      </c>
      <c r="F1811" t="str" cm="1">
        <f t="array" ref="F1811">IFERROR(IF(INDEX('CENEPRED DISTRITAL'!$B:$XFD,
            _xlfn.XMATCH($F$1,'CENEPRED DISTRITAL'!$A:$A,0),
            _xlfn.XMATCH(A1811,'CENEPRED DISTRITAL'!$B$1:$XFD$1,0)
        )&lt;&gt;"",        "CON COBERTURA CENEPRED",        "SIN COBERTURA CENEPRED"    ),    "SIN COBERTURA CENEPRED")</f>
        <v>SIN COBERTURA CENEPRED</v>
      </c>
      <c r="G1811" t="str" cm="1">
        <f t="array" ref="G1811">IFERROR(
    IF(
        INDEX(
            'CENEPRED DISTRITAL'!$B:$XFD,
            _xlfn.XMATCH($G$1,'CENEPRED DISTRITAL'!$A:$A,0),
            _xlfn.XMATCH(A1811,'CENEPRED DISTRITAL'!$B$1:$XFD$1,0)
        )&lt;&gt;"",
        "CON COBERTURA CENEPRED",
        "SIN COBERTURA CENEPRED"
    ),
    "SIN COBERTURA CENEPRED"
)</f>
        <v>SIN COBERTURA CENEPRED</v>
      </c>
      <c r="H1811" t="str" cm="1">
        <f t="array" ref="H1811">IFERROR(
    IF(
        INDEX(
            'CENEPRED DISTRITAL'!$B:$XFD,
            _xlfn.XMATCH($H$1,'CENEPRED DISTRITAL'!$A:$A,0),
            _xlfn.XMATCH(A1811,'CENEPRED DISTRITAL'!$B$1:$XFD$1,0)
        )&lt;&gt;"",
        "CON COBERTURA CENEPRED",
        "SIN COBERTURA CENEPRED"
    ),
    "SIN COBERTURA CENEPRED"
)</f>
        <v>SIN COBERTURA CENEPRED</v>
      </c>
    </row>
    <row r="1812" spans="1:8" x14ac:dyDescent="0.35">
      <c r="A1812" s="359">
        <v>220914</v>
      </c>
      <c r="B1812" t="s">
        <v>34959</v>
      </c>
      <c r="C1812">
        <v>2209</v>
      </c>
      <c r="D1812">
        <v>22</v>
      </c>
      <c r="E1812" t="str">
        <f>_xlfn.XLOOKUP(D1812,'Ubigeo Departamental'!A:A,'Ubigeo Departamental'!B:B)</f>
        <v>San Martín</v>
      </c>
      <c r="F1812" t="str" cm="1">
        <f t="array" ref="F1812">IFERROR(IF(INDEX('CENEPRED DISTRITAL'!$B:$XFD,
            _xlfn.XMATCH($F$1,'CENEPRED DISTRITAL'!$A:$A,0),
            _xlfn.XMATCH(A1812,'CENEPRED DISTRITAL'!$B$1:$XFD$1,0)
        )&lt;&gt;"",        "CON COBERTURA CENEPRED",        "SIN COBERTURA CENEPRED"    ),    "SIN COBERTURA CENEPRED")</f>
        <v>SIN COBERTURA CENEPRED</v>
      </c>
      <c r="G1812" t="str" cm="1">
        <f t="array" ref="G1812">IFERROR(
    IF(
        INDEX(
            'CENEPRED DISTRITAL'!$B:$XFD,
            _xlfn.XMATCH($G$1,'CENEPRED DISTRITAL'!$A:$A,0),
            _xlfn.XMATCH(A1812,'CENEPRED DISTRITAL'!$B$1:$XFD$1,0)
        )&lt;&gt;"",
        "CON COBERTURA CENEPRED",
        "SIN COBERTURA CENEPRED"
    ),
    "SIN COBERTURA CENEPRED"
)</f>
        <v>SIN COBERTURA CENEPRED</v>
      </c>
      <c r="H1812" t="str" cm="1">
        <f t="array" ref="H1812">IFERROR(
    IF(
        INDEX(
            'CENEPRED DISTRITAL'!$B:$XFD,
            _xlfn.XMATCH($H$1,'CENEPRED DISTRITAL'!$A:$A,0),
            _xlfn.XMATCH(A1812,'CENEPRED DISTRITAL'!$B$1:$XFD$1,0)
        )&lt;&gt;"",
        "CON COBERTURA CENEPRED",
        "SIN COBERTURA CENEPRED"
    ),
    "SIN COBERTURA CENEPRED"
)</f>
        <v>SIN COBERTURA CENEPRED</v>
      </c>
    </row>
    <row r="1813" spans="1:8" x14ac:dyDescent="0.35">
      <c r="A1813" s="359">
        <v>221001</v>
      </c>
      <c r="B1813" t="s">
        <v>31841</v>
      </c>
      <c r="C1813">
        <v>2210</v>
      </c>
      <c r="D1813">
        <v>22</v>
      </c>
      <c r="E1813" t="str">
        <f>_xlfn.XLOOKUP(D1813,'Ubigeo Departamental'!A:A,'Ubigeo Departamental'!B:B)</f>
        <v>San Martín</v>
      </c>
      <c r="F1813" t="str" cm="1">
        <f t="array" ref="F1813">IFERROR(IF(INDEX('CENEPRED DISTRITAL'!$B:$XFD,
            _xlfn.XMATCH($F$1,'CENEPRED DISTRITAL'!$A:$A,0),
            _xlfn.XMATCH(A1813,'CENEPRED DISTRITAL'!$B$1:$XFD$1,0)
        )&lt;&gt;"",        "CON COBERTURA CENEPRED",        "SIN COBERTURA CENEPRED"    ),    "SIN COBERTURA CENEPRED")</f>
        <v>CON COBERTURA CENEPRED</v>
      </c>
      <c r="G1813" t="str" cm="1">
        <f t="array" ref="G1813">IFERROR(
    IF(
        INDEX(
            'CENEPRED DISTRITAL'!$B:$XFD,
            _xlfn.XMATCH($G$1,'CENEPRED DISTRITAL'!$A:$A,0),
            _xlfn.XMATCH(A1813,'CENEPRED DISTRITAL'!$B$1:$XFD$1,0)
        )&lt;&gt;"",
        "CON COBERTURA CENEPRED",
        "SIN COBERTURA CENEPRED"
    ),
    "SIN COBERTURA CENEPRED"
)</f>
        <v>CON COBERTURA CENEPRED</v>
      </c>
      <c r="H1813" t="str" cm="1">
        <f t="array" ref="H1813">IFERROR(
    IF(
        INDEX(
            'CENEPRED DISTRITAL'!$B:$XFD,
            _xlfn.XMATCH($H$1,'CENEPRED DISTRITAL'!$A:$A,0),
            _xlfn.XMATCH(A1813,'CENEPRED DISTRITAL'!$B$1:$XFD$1,0)
        )&lt;&gt;"",
        "CON COBERTURA CENEPRED",
        "SIN COBERTURA CENEPRED"
    ),
    "SIN COBERTURA CENEPRED"
)</f>
        <v>CON COBERTURA CENEPRED</v>
      </c>
    </row>
    <row r="1814" spans="1:8" x14ac:dyDescent="0.35">
      <c r="A1814" s="359">
        <v>221002</v>
      </c>
      <c r="B1814" t="s">
        <v>34522</v>
      </c>
      <c r="C1814">
        <v>2210</v>
      </c>
      <c r="D1814">
        <v>22</v>
      </c>
      <c r="E1814" t="str">
        <f>_xlfn.XLOOKUP(D1814,'Ubigeo Departamental'!A:A,'Ubigeo Departamental'!B:B)</f>
        <v>San Martín</v>
      </c>
      <c r="F1814" t="str" cm="1">
        <f t="array" ref="F1814">IFERROR(IF(INDEX('CENEPRED DISTRITAL'!$B:$XFD,
            _xlfn.XMATCH($F$1,'CENEPRED DISTRITAL'!$A:$A,0),
            _xlfn.XMATCH(A1814,'CENEPRED DISTRITAL'!$B$1:$XFD$1,0)
        )&lt;&gt;"",        "CON COBERTURA CENEPRED",        "SIN COBERTURA CENEPRED"    ),    "SIN COBERTURA CENEPRED")</f>
        <v>SIN COBERTURA CENEPRED</v>
      </c>
      <c r="G1814" t="str" cm="1">
        <f t="array" ref="G1814">IFERROR(
    IF(
        INDEX(
            'CENEPRED DISTRITAL'!$B:$XFD,
            _xlfn.XMATCH($G$1,'CENEPRED DISTRITAL'!$A:$A,0),
            _xlfn.XMATCH(A1814,'CENEPRED DISTRITAL'!$B$1:$XFD$1,0)
        )&lt;&gt;"",
        "CON COBERTURA CENEPRED",
        "SIN COBERTURA CENEPRED"
    ),
    "SIN COBERTURA CENEPRED"
)</f>
        <v>SIN COBERTURA CENEPRED</v>
      </c>
      <c r="H1814" t="str" cm="1">
        <f t="array" ref="H1814">IFERROR(
    IF(
        INDEX(
            'CENEPRED DISTRITAL'!$B:$XFD,
            _xlfn.XMATCH($H$1,'CENEPRED DISTRITAL'!$A:$A,0),
            _xlfn.XMATCH(A1814,'CENEPRED DISTRITAL'!$B$1:$XFD$1,0)
        )&lt;&gt;"",
        "CON COBERTURA CENEPRED",
        "SIN COBERTURA CENEPRED"
    ),
    "SIN COBERTURA CENEPRED"
)</f>
        <v>SIN COBERTURA CENEPRED</v>
      </c>
    </row>
    <row r="1815" spans="1:8" x14ac:dyDescent="0.35">
      <c r="A1815" s="359">
        <v>221003</v>
      </c>
      <c r="B1815" t="s">
        <v>34960</v>
      </c>
      <c r="C1815">
        <v>2210</v>
      </c>
      <c r="D1815">
        <v>22</v>
      </c>
      <c r="E1815" t="str">
        <f>_xlfn.XLOOKUP(D1815,'Ubigeo Departamental'!A:A,'Ubigeo Departamental'!B:B)</f>
        <v>San Martín</v>
      </c>
      <c r="F1815" t="str" cm="1">
        <f t="array" ref="F1815">IFERROR(IF(INDEX('CENEPRED DISTRITAL'!$B:$XFD,
            _xlfn.XMATCH($F$1,'CENEPRED DISTRITAL'!$A:$A,0),
            _xlfn.XMATCH(A1815,'CENEPRED DISTRITAL'!$B$1:$XFD$1,0)
        )&lt;&gt;"",        "CON COBERTURA CENEPRED",        "SIN COBERTURA CENEPRED"    ),    "SIN COBERTURA CENEPRED")</f>
        <v>SIN COBERTURA CENEPRED</v>
      </c>
      <c r="G1815" t="str" cm="1">
        <f t="array" ref="G1815">IFERROR(
    IF(
        INDEX(
            'CENEPRED DISTRITAL'!$B:$XFD,
            _xlfn.XMATCH($G$1,'CENEPRED DISTRITAL'!$A:$A,0),
            _xlfn.XMATCH(A1815,'CENEPRED DISTRITAL'!$B$1:$XFD$1,0)
        )&lt;&gt;"",
        "CON COBERTURA CENEPRED",
        "SIN COBERTURA CENEPRED"
    ),
    "SIN COBERTURA CENEPRED"
)</f>
        <v>SIN COBERTURA CENEPRED</v>
      </c>
      <c r="H1815" t="str" cm="1">
        <f t="array" ref="H1815">IFERROR(
    IF(
        INDEX(
            'CENEPRED DISTRITAL'!$B:$XFD,
            _xlfn.XMATCH($H$1,'CENEPRED DISTRITAL'!$A:$A,0),
            _xlfn.XMATCH(A1815,'CENEPRED DISTRITAL'!$B$1:$XFD$1,0)
        )&lt;&gt;"",
        "CON COBERTURA CENEPRED",
        "SIN COBERTURA CENEPRED"
    ),
    "SIN COBERTURA CENEPRED"
)</f>
        <v>SIN COBERTURA CENEPRED</v>
      </c>
    </row>
    <row r="1816" spans="1:8" x14ac:dyDescent="0.35">
      <c r="A1816" s="359">
        <v>221004</v>
      </c>
      <c r="B1816" t="s">
        <v>37114</v>
      </c>
      <c r="C1816">
        <v>2210</v>
      </c>
      <c r="D1816">
        <v>22</v>
      </c>
      <c r="E1816" t="str">
        <f>_xlfn.XLOOKUP(D1816,'Ubigeo Departamental'!A:A,'Ubigeo Departamental'!B:B)</f>
        <v>San Martín</v>
      </c>
      <c r="F1816" t="str" cm="1">
        <f t="array" ref="F1816">IFERROR(IF(INDEX('CENEPRED DISTRITAL'!$B:$XFD,
            _xlfn.XMATCH($F$1,'CENEPRED DISTRITAL'!$A:$A,0),
            _xlfn.XMATCH(A1816,'CENEPRED DISTRITAL'!$B$1:$XFD$1,0)
        )&lt;&gt;"",        "CON COBERTURA CENEPRED",        "SIN COBERTURA CENEPRED"    ),    "SIN COBERTURA CENEPRED")</f>
        <v>SIN COBERTURA CENEPRED</v>
      </c>
      <c r="G1816" t="str" cm="1">
        <f t="array" ref="G1816">IFERROR(
    IF(
        INDEX(
            'CENEPRED DISTRITAL'!$B:$XFD,
            _xlfn.XMATCH($G$1,'CENEPRED DISTRITAL'!$A:$A,0),
            _xlfn.XMATCH(A1816,'CENEPRED DISTRITAL'!$B$1:$XFD$1,0)
        )&lt;&gt;"",
        "CON COBERTURA CENEPRED",
        "SIN COBERTURA CENEPRED"
    ),
    "SIN COBERTURA CENEPRED"
)</f>
        <v>SIN COBERTURA CENEPRED</v>
      </c>
      <c r="H1816" t="str" cm="1">
        <f t="array" ref="H1816">IFERROR(
    IF(
        INDEX(
            'CENEPRED DISTRITAL'!$B:$XFD,
            _xlfn.XMATCH($H$1,'CENEPRED DISTRITAL'!$A:$A,0),
            _xlfn.XMATCH(A1816,'CENEPRED DISTRITAL'!$B$1:$XFD$1,0)
        )&lt;&gt;"",
        "CON COBERTURA CENEPRED",
        "SIN COBERTURA CENEPRED"
    ),
    "SIN COBERTURA CENEPRED"
)</f>
        <v>SIN COBERTURA CENEPRED</v>
      </c>
    </row>
    <row r="1817" spans="1:8" x14ac:dyDescent="0.35">
      <c r="A1817" s="359">
        <v>221005</v>
      </c>
      <c r="B1817" t="s">
        <v>34084</v>
      </c>
      <c r="C1817">
        <v>2210</v>
      </c>
      <c r="D1817">
        <v>22</v>
      </c>
      <c r="E1817" t="str">
        <f>_xlfn.XLOOKUP(D1817,'Ubigeo Departamental'!A:A,'Ubigeo Departamental'!B:B)</f>
        <v>San Martín</v>
      </c>
      <c r="F1817" t="str" cm="1">
        <f t="array" ref="F1817">IFERROR(IF(INDEX('CENEPRED DISTRITAL'!$B:$XFD,
            _xlfn.XMATCH($F$1,'CENEPRED DISTRITAL'!$A:$A,0),
            _xlfn.XMATCH(A1817,'CENEPRED DISTRITAL'!$B$1:$XFD$1,0)
        )&lt;&gt;"",        "CON COBERTURA CENEPRED",        "SIN COBERTURA CENEPRED"    ),    "SIN COBERTURA CENEPRED")</f>
        <v>SIN COBERTURA CENEPRED</v>
      </c>
      <c r="G1817" t="str" cm="1">
        <f t="array" ref="G1817">IFERROR(
    IF(
        INDEX(
            'CENEPRED DISTRITAL'!$B:$XFD,
            _xlfn.XMATCH($G$1,'CENEPRED DISTRITAL'!$A:$A,0),
            _xlfn.XMATCH(A1817,'CENEPRED DISTRITAL'!$B$1:$XFD$1,0)
        )&lt;&gt;"",
        "CON COBERTURA CENEPRED",
        "SIN COBERTURA CENEPRED"
    ),
    "SIN COBERTURA CENEPRED"
)</f>
        <v>SIN COBERTURA CENEPRED</v>
      </c>
      <c r="H1817" t="str" cm="1">
        <f t="array" ref="H1817">IFERROR(
    IF(
        INDEX(
            'CENEPRED DISTRITAL'!$B:$XFD,
            _xlfn.XMATCH($H$1,'CENEPRED DISTRITAL'!$A:$A,0),
            _xlfn.XMATCH(A1817,'CENEPRED DISTRITAL'!$B$1:$XFD$1,0)
        )&lt;&gt;"",
        "CON COBERTURA CENEPRED",
        "SIN COBERTURA CENEPRED"
    ),
    "SIN COBERTURA CENEPRED"
)</f>
        <v>SIN COBERTURA CENEPRED</v>
      </c>
    </row>
    <row r="1818" spans="1:8" x14ac:dyDescent="0.35">
      <c r="A1818" s="359">
        <v>230101</v>
      </c>
      <c r="B1818" t="s">
        <v>154</v>
      </c>
      <c r="C1818">
        <v>2301</v>
      </c>
      <c r="D1818">
        <v>23</v>
      </c>
      <c r="E1818" t="str">
        <f>_xlfn.XLOOKUP(D1818,'Ubigeo Departamental'!A:A,'Ubigeo Departamental'!B:B)</f>
        <v>Tacna</v>
      </c>
      <c r="F1818" t="str" cm="1">
        <f t="array" ref="F1818">IFERROR(IF(INDEX('CENEPRED DISTRITAL'!$B:$XFD,
            _xlfn.XMATCH($F$1,'CENEPRED DISTRITAL'!$A:$A,0),
            _xlfn.XMATCH(A1818,'CENEPRED DISTRITAL'!$B$1:$XFD$1,0)
        )&lt;&gt;"",        "CON COBERTURA CENEPRED",        "SIN COBERTURA CENEPRED"    ),    "SIN COBERTURA CENEPRED")</f>
        <v>CON COBERTURA CENEPRED</v>
      </c>
      <c r="G1818" t="str" cm="1">
        <f t="array" ref="G1818">IFERROR(
    IF(
        INDEX(
            'CENEPRED DISTRITAL'!$B:$XFD,
            _xlfn.XMATCH($G$1,'CENEPRED DISTRITAL'!$A:$A,0),
            _xlfn.XMATCH(A1818,'CENEPRED DISTRITAL'!$B$1:$XFD$1,0)
        )&lt;&gt;"",
        "CON COBERTURA CENEPRED",
        "SIN COBERTURA CENEPRED"
    ),
    "SIN COBERTURA CENEPRED"
)</f>
        <v>CON COBERTURA CENEPRED</v>
      </c>
      <c r="H1818" t="str" cm="1">
        <f t="array" ref="H1818">IFERROR(
    IF(
        INDEX(
            'CENEPRED DISTRITAL'!$B:$XFD,
            _xlfn.XMATCH($H$1,'CENEPRED DISTRITAL'!$A:$A,0),
            _xlfn.XMATCH(A1818,'CENEPRED DISTRITAL'!$B$1:$XFD$1,0)
        )&lt;&gt;"",
        "CON COBERTURA CENEPRED",
        "SIN COBERTURA CENEPRED"
    ),
    "SIN COBERTURA CENEPRED"
)</f>
        <v>SIN COBERTURA CENEPRED</v>
      </c>
    </row>
    <row r="1819" spans="1:8" x14ac:dyDescent="0.35">
      <c r="A1819" s="359">
        <v>230102</v>
      </c>
      <c r="B1819" t="s">
        <v>37115</v>
      </c>
      <c r="C1819">
        <v>2301</v>
      </c>
      <c r="D1819">
        <v>23</v>
      </c>
      <c r="E1819" t="str">
        <f>_xlfn.XLOOKUP(D1819,'Ubigeo Departamental'!A:A,'Ubigeo Departamental'!B:B)</f>
        <v>Tacna</v>
      </c>
      <c r="F1819" t="str" cm="1">
        <f t="array" ref="F1819">IFERROR(IF(INDEX('CENEPRED DISTRITAL'!$B:$XFD,
            _xlfn.XMATCH($F$1,'CENEPRED DISTRITAL'!$A:$A,0),
            _xlfn.XMATCH(A1819,'CENEPRED DISTRITAL'!$B$1:$XFD$1,0)
        )&lt;&gt;"",        "CON COBERTURA CENEPRED",        "SIN COBERTURA CENEPRED"    ),    "SIN COBERTURA CENEPRED")</f>
        <v>SIN COBERTURA CENEPRED</v>
      </c>
      <c r="G1819" t="str" cm="1">
        <f t="array" ref="G1819">IFERROR(
    IF(
        INDEX(
            'CENEPRED DISTRITAL'!$B:$XFD,
            _xlfn.XMATCH($G$1,'CENEPRED DISTRITAL'!$A:$A,0),
            _xlfn.XMATCH(A1819,'CENEPRED DISTRITAL'!$B$1:$XFD$1,0)
        )&lt;&gt;"",
        "CON COBERTURA CENEPRED",
        "SIN COBERTURA CENEPRED"
    ),
    "SIN COBERTURA CENEPRED"
)</f>
        <v>SIN COBERTURA CENEPRED</v>
      </c>
      <c r="H1819" t="str" cm="1">
        <f t="array" ref="H1819">IFERROR(
    IF(
        INDEX(
            'CENEPRED DISTRITAL'!$B:$XFD,
            _xlfn.XMATCH($H$1,'CENEPRED DISTRITAL'!$A:$A,0),
            _xlfn.XMATCH(A1819,'CENEPRED DISTRITAL'!$B$1:$XFD$1,0)
        )&lt;&gt;"",
        "CON COBERTURA CENEPRED",
        "SIN COBERTURA CENEPRED"
    ),
    "SIN COBERTURA CENEPRED"
)</f>
        <v>SIN COBERTURA CENEPRED</v>
      </c>
    </row>
    <row r="1820" spans="1:8" x14ac:dyDescent="0.35">
      <c r="A1820" s="359">
        <v>230103</v>
      </c>
      <c r="B1820" t="s">
        <v>34322</v>
      </c>
      <c r="C1820">
        <v>2301</v>
      </c>
      <c r="D1820">
        <v>23</v>
      </c>
      <c r="E1820" t="str">
        <f>_xlfn.XLOOKUP(D1820,'Ubigeo Departamental'!A:A,'Ubigeo Departamental'!B:B)</f>
        <v>Tacna</v>
      </c>
      <c r="F1820" t="str" cm="1">
        <f t="array" ref="F1820">IFERROR(IF(INDEX('CENEPRED DISTRITAL'!$B:$XFD,
            _xlfn.XMATCH($F$1,'CENEPRED DISTRITAL'!$A:$A,0),
            _xlfn.XMATCH(A1820,'CENEPRED DISTRITAL'!$B$1:$XFD$1,0)
        )&lt;&gt;"",        "CON COBERTURA CENEPRED",        "SIN COBERTURA CENEPRED"    ),    "SIN COBERTURA CENEPRED")</f>
        <v>SIN COBERTURA CENEPRED</v>
      </c>
      <c r="G1820" t="str" cm="1">
        <f t="array" ref="G1820">IFERROR(
    IF(
        INDEX(
            'CENEPRED DISTRITAL'!$B:$XFD,
            _xlfn.XMATCH($G$1,'CENEPRED DISTRITAL'!$A:$A,0),
            _xlfn.XMATCH(A1820,'CENEPRED DISTRITAL'!$B$1:$XFD$1,0)
        )&lt;&gt;"",
        "CON COBERTURA CENEPRED",
        "SIN COBERTURA CENEPRED"
    ),
    "SIN COBERTURA CENEPRED"
)</f>
        <v>SIN COBERTURA CENEPRED</v>
      </c>
      <c r="H1820" t="str" cm="1">
        <f t="array" ref="H1820">IFERROR(
    IF(
        INDEX(
            'CENEPRED DISTRITAL'!$B:$XFD,
            _xlfn.XMATCH($H$1,'CENEPRED DISTRITAL'!$A:$A,0),
            _xlfn.XMATCH(A1820,'CENEPRED DISTRITAL'!$B$1:$XFD$1,0)
        )&lt;&gt;"",
        "CON COBERTURA CENEPRED",
        "SIN COBERTURA CENEPRED"
    ),
    "SIN COBERTURA CENEPRED"
)</f>
        <v>SIN COBERTURA CENEPRED</v>
      </c>
    </row>
    <row r="1821" spans="1:8" x14ac:dyDescent="0.35">
      <c r="A1821" s="359">
        <v>230104</v>
      </c>
      <c r="B1821" t="s">
        <v>31852</v>
      </c>
      <c r="C1821">
        <v>2301</v>
      </c>
      <c r="D1821">
        <v>23</v>
      </c>
      <c r="E1821" t="str">
        <f>_xlfn.XLOOKUP(D1821,'Ubigeo Departamental'!A:A,'Ubigeo Departamental'!B:B)</f>
        <v>Tacna</v>
      </c>
      <c r="F1821" t="str" cm="1">
        <f t="array" ref="F1821">IFERROR(IF(INDEX('CENEPRED DISTRITAL'!$B:$XFD,
            _xlfn.XMATCH($F$1,'CENEPRED DISTRITAL'!$A:$A,0),
            _xlfn.XMATCH(A1821,'CENEPRED DISTRITAL'!$B$1:$XFD$1,0)
        )&lt;&gt;"",        "CON COBERTURA CENEPRED",        "SIN COBERTURA CENEPRED"    ),    "SIN COBERTURA CENEPRED")</f>
        <v>CON COBERTURA CENEPRED</v>
      </c>
      <c r="G1821" t="str" cm="1">
        <f t="array" ref="G1821">IFERROR(
    IF(
        INDEX(
            'CENEPRED DISTRITAL'!$B:$XFD,
            _xlfn.XMATCH($G$1,'CENEPRED DISTRITAL'!$A:$A,0),
            _xlfn.XMATCH(A1821,'CENEPRED DISTRITAL'!$B$1:$XFD$1,0)
        )&lt;&gt;"",
        "CON COBERTURA CENEPRED",
        "SIN COBERTURA CENEPRED"
    ),
    "SIN COBERTURA CENEPRED"
)</f>
        <v>CON COBERTURA CENEPRED</v>
      </c>
      <c r="H1821" t="str" cm="1">
        <f t="array" ref="H1821">IFERROR(
    IF(
        INDEX(
            'CENEPRED DISTRITAL'!$B:$XFD,
            _xlfn.XMATCH($H$1,'CENEPRED DISTRITAL'!$A:$A,0),
            _xlfn.XMATCH(A1821,'CENEPRED DISTRITAL'!$B$1:$XFD$1,0)
        )&lt;&gt;"",
        "CON COBERTURA CENEPRED",
        "SIN COBERTURA CENEPRED"
    ),
    "SIN COBERTURA CENEPRED"
)</f>
        <v>SIN COBERTURA CENEPRED</v>
      </c>
    </row>
    <row r="1822" spans="1:8" x14ac:dyDescent="0.35">
      <c r="A1822" s="359">
        <v>230105</v>
      </c>
      <c r="B1822" t="s">
        <v>34523</v>
      </c>
      <c r="C1822">
        <v>2301</v>
      </c>
      <c r="D1822">
        <v>23</v>
      </c>
      <c r="E1822" t="str">
        <f>_xlfn.XLOOKUP(D1822,'Ubigeo Departamental'!A:A,'Ubigeo Departamental'!B:B)</f>
        <v>Tacna</v>
      </c>
      <c r="F1822" t="str" cm="1">
        <f t="array" ref="F1822">IFERROR(IF(INDEX('CENEPRED DISTRITAL'!$B:$XFD,
            _xlfn.XMATCH($F$1,'CENEPRED DISTRITAL'!$A:$A,0),
            _xlfn.XMATCH(A1822,'CENEPRED DISTRITAL'!$B$1:$XFD$1,0)
        )&lt;&gt;"",        "CON COBERTURA CENEPRED",        "SIN COBERTURA CENEPRED"    ),    "SIN COBERTURA CENEPRED")</f>
        <v>SIN COBERTURA CENEPRED</v>
      </c>
      <c r="G1822" t="str" cm="1">
        <f t="array" ref="G1822">IFERROR(
    IF(
        INDEX(
            'CENEPRED DISTRITAL'!$B:$XFD,
            _xlfn.XMATCH($G$1,'CENEPRED DISTRITAL'!$A:$A,0),
            _xlfn.XMATCH(A1822,'CENEPRED DISTRITAL'!$B$1:$XFD$1,0)
        )&lt;&gt;"",
        "CON COBERTURA CENEPRED",
        "SIN COBERTURA CENEPRED"
    ),
    "SIN COBERTURA CENEPRED"
)</f>
        <v>SIN COBERTURA CENEPRED</v>
      </c>
      <c r="H1822" t="str" cm="1">
        <f t="array" ref="H1822">IFERROR(
    IF(
        INDEX(
            'CENEPRED DISTRITAL'!$B:$XFD,
            _xlfn.XMATCH($H$1,'CENEPRED DISTRITAL'!$A:$A,0),
            _xlfn.XMATCH(A1822,'CENEPRED DISTRITAL'!$B$1:$XFD$1,0)
        )&lt;&gt;"",
        "CON COBERTURA CENEPRED",
        "SIN COBERTURA CENEPRED"
    ),
    "SIN COBERTURA CENEPRED"
)</f>
        <v>SIN COBERTURA CENEPRED</v>
      </c>
    </row>
    <row r="1823" spans="1:8" x14ac:dyDescent="0.35">
      <c r="A1823" s="359">
        <v>230106</v>
      </c>
      <c r="B1823" t="s">
        <v>37116</v>
      </c>
      <c r="C1823">
        <v>2301</v>
      </c>
      <c r="D1823">
        <v>23</v>
      </c>
      <c r="E1823" t="str">
        <f>_xlfn.XLOOKUP(D1823,'Ubigeo Departamental'!A:A,'Ubigeo Departamental'!B:B)</f>
        <v>Tacna</v>
      </c>
      <c r="F1823" t="str" cm="1">
        <f t="array" ref="F1823">IFERROR(IF(INDEX('CENEPRED DISTRITAL'!$B:$XFD,
            _xlfn.XMATCH($F$1,'CENEPRED DISTRITAL'!$A:$A,0),
            _xlfn.XMATCH(A1823,'CENEPRED DISTRITAL'!$B$1:$XFD$1,0)
        )&lt;&gt;"",        "CON COBERTURA CENEPRED",        "SIN COBERTURA CENEPRED"    ),    "SIN COBERTURA CENEPRED")</f>
        <v>SIN COBERTURA CENEPRED</v>
      </c>
      <c r="G1823" t="str" cm="1">
        <f t="array" ref="G1823">IFERROR(
    IF(
        INDEX(
            'CENEPRED DISTRITAL'!$B:$XFD,
            _xlfn.XMATCH($G$1,'CENEPRED DISTRITAL'!$A:$A,0),
            _xlfn.XMATCH(A1823,'CENEPRED DISTRITAL'!$B$1:$XFD$1,0)
        )&lt;&gt;"",
        "CON COBERTURA CENEPRED",
        "SIN COBERTURA CENEPRED"
    ),
    "SIN COBERTURA CENEPRED"
)</f>
        <v>SIN COBERTURA CENEPRED</v>
      </c>
      <c r="H1823" t="str" cm="1">
        <f t="array" ref="H1823">IFERROR(
    IF(
        INDEX(
            'CENEPRED DISTRITAL'!$B:$XFD,
            _xlfn.XMATCH($H$1,'CENEPRED DISTRITAL'!$A:$A,0),
            _xlfn.XMATCH(A1823,'CENEPRED DISTRITAL'!$B$1:$XFD$1,0)
        )&lt;&gt;"",
        "CON COBERTURA CENEPRED",
        "SIN COBERTURA CENEPRED"
    ),
    "SIN COBERTURA CENEPRED"
)</f>
        <v>SIN COBERTURA CENEPRED</v>
      </c>
    </row>
    <row r="1824" spans="1:8" x14ac:dyDescent="0.35">
      <c r="A1824" s="359">
        <v>230107</v>
      </c>
      <c r="B1824" t="s">
        <v>31850</v>
      </c>
      <c r="C1824">
        <v>2301</v>
      </c>
      <c r="D1824">
        <v>23</v>
      </c>
      <c r="E1824" t="str">
        <f>_xlfn.XLOOKUP(D1824,'Ubigeo Departamental'!A:A,'Ubigeo Departamental'!B:B)</f>
        <v>Tacna</v>
      </c>
      <c r="F1824" t="str" cm="1">
        <f t="array" ref="F1824">IFERROR(IF(INDEX('CENEPRED DISTRITAL'!$B:$XFD,
            _xlfn.XMATCH($F$1,'CENEPRED DISTRITAL'!$A:$A,0),
            _xlfn.XMATCH(A1824,'CENEPRED DISTRITAL'!$B$1:$XFD$1,0)
        )&lt;&gt;"",        "CON COBERTURA CENEPRED",        "SIN COBERTURA CENEPRED"    ),    "SIN COBERTURA CENEPRED")</f>
        <v>CON COBERTURA CENEPRED</v>
      </c>
      <c r="G1824" t="str" cm="1">
        <f t="array" ref="G1824">IFERROR(
    IF(
        INDEX(
            'CENEPRED DISTRITAL'!$B:$XFD,
            _xlfn.XMATCH($G$1,'CENEPRED DISTRITAL'!$A:$A,0),
            _xlfn.XMATCH(A1824,'CENEPRED DISTRITAL'!$B$1:$XFD$1,0)
        )&lt;&gt;"",
        "CON COBERTURA CENEPRED",
        "SIN COBERTURA CENEPRED"
    ),
    "SIN COBERTURA CENEPRED"
)</f>
        <v>CON COBERTURA CENEPRED</v>
      </c>
      <c r="H1824" t="str" cm="1">
        <f t="array" ref="H1824">IFERROR(
    IF(
        INDEX(
            'CENEPRED DISTRITAL'!$B:$XFD,
            _xlfn.XMATCH($H$1,'CENEPRED DISTRITAL'!$A:$A,0),
            _xlfn.XMATCH(A1824,'CENEPRED DISTRITAL'!$B$1:$XFD$1,0)
        )&lt;&gt;"",
        "CON COBERTURA CENEPRED",
        "SIN COBERTURA CENEPRED"
    ),
    "SIN COBERTURA CENEPRED"
)</f>
        <v>CON COBERTURA CENEPRED</v>
      </c>
    </row>
    <row r="1825" spans="1:8" x14ac:dyDescent="0.35">
      <c r="A1825" s="359">
        <v>230108</v>
      </c>
      <c r="B1825" t="s">
        <v>34066</v>
      </c>
      <c r="C1825">
        <v>2301</v>
      </c>
      <c r="D1825">
        <v>23</v>
      </c>
      <c r="E1825" t="str">
        <f>_xlfn.XLOOKUP(D1825,'Ubigeo Departamental'!A:A,'Ubigeo Departamental'!B:B)</f>
        <v>Tacna</v>
      </c>
      <c r="F1825" t="str" cm="1">
        <f t="array" ref="F1825">IFERROR(IF(INDEX('CENEPRED DISTRITAL'!$B:$XFD,
            _xlfn.XMATCH($F$1,'CENEPRED DISTRITAL'!$A:$A,0),
            _xlfn.XMATCH(A1825,'CENEPRED DISTRITAL'!$B$1:$XFD$1,0)
        )&lt;&gt;"",        "CON COBERTURA CENEPRED",        "SIN COBERTURA CENEPRED"    ),    "SIN COBERTURA CENEPRED")</f>
        <v>SIN COBERTURA CENEPRED</v>
      </c>
      <c r="G1825" t="str" cm="1">
        <f t="array" ref="G1825">IFERROR(
    IF(
        INDEX(
            'CENEPRED DISTRITAL'!$B:$XFD,
            _xlfn.XMATCH($G$1,'CENEPRED DISTRITAL'!$A:$A,0),
            _xlfn.XMATCH(A1825,'CENEPRED DISTRITAL'!$B$1:$XFD$1,0)
        )&lt;&gt;"",
        "CON COBERTURA CENEPRED",
        "SIN COBERTURA CENEPRED"
    ),
    "SIN COBERTURA CENEPRED"
)</f>
        <v>SIN COBERTURA CENEPRED</v>
      </c>
      <c r="H1825" t="str" cm="1">
        <f t="array" ref="H1825">IFERROR(
    IF(
        INDEX(
            'CENEPRED DISTRITAL'!$B:$XFD,
            _xlfn.XMATCH($H$1,'CENEPRED DISTRITAL'!$A:$A,0),
            _xlfn.XMATCH(A1825,'CENEPRED DISTRITAL'!$B$1:$XFD$1,0)
        )&lt;&gt;"",
        "CON COBERTURA CENEPRED",
        "SIN COBERTURA CENEPRED"
    ),
    "SIN COBERTURA CENEPRED"
)</f>
        <v>SIN COBERTURA CENEPRED</v>
      </c>
    </row>
    <row r="1826" spans="1:8" x14ac:dyDescent="0.35">
      <c r="A1826" s="359">
        <v>230109</v>
      </c>
      <c r="B1826" t="s">
        <v>34462</v>
      </c>
      <c r="C1826">
        <v>2301</v>
      </c>
      <c r="D1826">
        <v>23</v>
      </c>
      <c r="E1826" t="str">
        <f>_xlfn.XLOOKUP(D1826,'Ubigeo Departamental'!A:A,'Ubigeo Departamental'!B:B)</f>
        <v>Tacna</v>
      </c>
      <c r="F1826" t="str" cm="1">
        <f t="array" ref="F1826">IFERROR(IF(INDEX('CENEPRED DISTRITAL'!$B:$XFD,
            _xlfn.XMATCH($F$1,'CENEPRED DISTRITAL'!$A:$A,0),
            _xlfn.XMATCH(A1826,'CENEPRED DISTRITAL'!$B$1:$XFD$1,0)
        )&lt;&gt;"",        "CON COBERTURA CENEPRED",        "SIN COBERTURA CENEPRED"    ),    "SIN COBERTURA CENEPRED")</f>
        <v>SIN COBERTURA CENEPRED</v>
      </c>
      <c r="G1826" t="str" cm="1">
        <f t="array" ref="G1826">IFERROR(
    IF(
        INDEX(
            'CENEPRED DISTRITAL'!$B:$XFD,
            _xlfn.XMATCH($G$1,'CENEPRED DISTRITAL'!$A:$A,0),
            _xlfn.XMATCH(A1826,'CENEPRED DISTRITAL'!$B$1:$XFD$1,0)
        )&lt;&gt;"",
        "CON COBERTURA CENEPRED",
        "SIN COBERTURA CENEPRED"
    ),
    "SIN COBERTURA CENEPRED"
)</f>
        <v>SIN COBERTURA CENEPRED</v>
      </c>
      <c r="H1826" t="str" cm="1">
        <f t="array" ref="H1826">IFERROR(
    IF(
        INDEX(
            'CENEPRED DISTRITAL'!$B:$XFD,
            _xlfn.XMATCH($H$1,'CENEPRED DISTRITAL'!$A:$A,0),
            _xlfn.XMATCH(A1826,'CENEPRED DISTRITAL'!$B$1:$XFD$1,0)
        )&lt;&gt;"",
        "CON COBERTURA CENEPRED",
        "SIN COBERTURA CENEPRED"
    ),
    "SIN COBERTURA CENEPRED"
)</f>
        <v>SIN COBERTURA CENEPRED</v>
      </c>
    </row>
    <row r="1827" spans="1:8" x14ac:dyDescent="0.35">
      <c r="A1827" s="359">
        <v>230110</v>
      </c>
      <c r="B1827" t="s">
        <v>37117</v>
      </c>
      <c r="C1827">
        <v>2301</v>
      </c>
      <c r="D1827">
        <v>23</v>
      </c>
      <c r="E1827" t="str">
        <f>_xlfn.XLOOKUP(D1827,'Ubigeo Departamental'!A:A,'Ubigeo Departamental'!B:B)</f>
        <v>Tacna</v>
      </c>
      <c r="F1827" t="str" cm="1">
        <f t="array" ref="F1827">IFERROR(IF(INDEX('CENEPRED DISTRITAL'!$B:$XFD,
            _xlfn.XMATCH($F$1,'CENEPRED DISTRITAL'!$A:$A,0),
            _xlfn.XMATCH(A1827,'CENEPRED DISTRITAL'!$B$1:$XFD$1,0)
        )&lt;&gt;"",        "CON COBERTURA CENEPRED",        "SIN COBERTURA CENEPRED"    ),    "SIN COBERTURA CENEPRED")</f>
        <v>CON COBERTURA CENEPRED</v>
      </c>
      <c r="G1827" t="str" cm="1">
        <f t="array" ref="G1827">IFERROR(
    IF(
        INDEX(
            'CENEPRED DISTRITAL'!$B:$XFD,
            _xlfn.XMATCH($G$1,'CENEPRED DISTRITAL'!$A:$A,0),
            _xlfn.XMATCH(A1827,'CENEPRED DISTRITAL'!$B$1:$XFD$1,0)
        )&lt;&gt;"",
        "CON COBERTURA CENEPRED",
        "SIN COBERTURA CENEPRED"
    ),
    "SIN COBERTURA CENEPRED"
)</f>
        <v>CON COBERTURA CENEPRED</v>
      </c>
      <c r="H1827" t="str" cm="1">
        <f t="array" ref="H1827">IFERROR(
    IF(
        INDEX(
            'CENEPRED DISTRITAL'!$B:$XFD,
            _xlfn.XMATCH($H$1,'CENEPRED DISTRITAL'!$A:$A,0),
            _xlfn.XMATCH(A1827,'CENEPRED DISTRITAL'!$B$1:$XFD$1,0)
        )&lt;&gt;"",
        "CON COBERTURA CENEPRED",
        "SIN COBERTURA CENEPRED"
    ),
    "SIN COBERTURA CENEPRED"
)</f>
        <v>SIN COBERTURA CENEPRED</v>
      </c>
    </row>
    <row r="1828" spans="1:8" x14ac:dyDescent="0.35">
      <c r="A1828" s="359">
        <v>230111</v>
      </c>
      <c r="B1828" t="s">
        <v>37118</v>
      </c>
      <c r="C1828">
        <v>2301</v>
      </c>
      <c r="D1828">
        <v>23</v>
      </c>
      <c r="E1828" t="str">
        <f>_xlfn.XLOOKUP(D1828,'Ubigeo Departamental'!A:A,'Ubigeo Departamental'!B:B)</f>
        <v>Tacna</v>
      </c>
      <c r="F1828" t="str" cm="1">
        <f t="array" ref="F1828">IFERROR(IF(INDEX('CENEPRED DISTRITAL'!$B:$XFD,
            _xlfn.XMATCH($F$1,'CENEPRED DISTRITAL'!$A:$A,0),
            _xlfn.XMATCH(A1828,'CENEPRED DISTRITAL'!$B$1:$XFD$1,0)
        )&lt;&gt;"",        "CON COBERTURA CENEPRED",        "SIN COBERTURA CENEPRED"    ),    "SIN COBERTURA CENEPRED")</f>
        <v>SIN COBERTURA CENEPRED</v>
      </c>
      <c r="G1828" t="str" cm="1">
        <f t="array" ref="G1828">IFERROR(
    IF(
        INDEX(
            'CENEPRED DISTRITAL'!$B:$XFD,
            _xlfn.XMATCH($G$1,'CENEPRED DISTRITAL'!$A:$A,0),
            _xlfn.XMATCH(A1828,'CENEPRED DISTRITAL'!$B$1:$XFD$1,0)
        )&lt;&gt;"",
        "CON COBERTURA CENEPRED",
        "SIN COBERTURA CENEPRED"
    ),
    "SIN COBERTURA CENEPRED"
)</f>
        <v>SIN COBERTURA CENEPRED</v>
      </c>
      <c r="H1828" t="str" cm="1">
        <f t="array" ref="H1828">IFERROR(
    IF(
        INDEX(
            'CENEPRED DISTRITAL'!$B:$XFD,
            _xlfn.XMATCH($H$1,'CENEPRED DISTRITAL'!$A:$A,0),
            _xlfn.XMATCH(A1828,'CENEPRED DISTRITAL'!$B$1:$XFD$1,0)
        )&lt;&gt;"",
        "CON COBERTURA CENEPRED",
        "SIN COBERTURA CENEPRED"
    ),
    "SIN COBERTURA CENEPRED"
)</f>
        <v>SIN COBERTURA CENEPRED</v>
      </c>
    </row>
    <row r="1829" spans="1:8" x14ac:dyDescent="0.35">
      <c r="A1829" s="359">
        <v>230201</v>
      </c>
      <c r="B1829" t="s">
        <v>34463</v>
      </c>
      <c r="C1829">
        <v>2302</v>
      </c>
      <c r="D1829">
        <v>23</v>
      </c>
      <c r="E1829" t="str">
        <f>_xlfn.XLOOKUP(D1829,'Ubigeo Departamental'!A:A,'Ubigeo Departamental'!B:B)</f>
        <v>Tacna</v>
      </c>
      <c r="F1829" t="str" cm="1">
        <f t="array" ref="F1829">IFERROR(IF(INDEX('CENEPRED DISTRITAL'!$B:$XFD,
            _xlfn.XMATCH($F$1,'CENEPRED DISTRITAL'!$A:$A,0),
            _xlfn.XMATCH(A1829,'CENEPRED DISTRITAL'!$B$1:$XFD$1,0)
        )&lt;&gt;"",        "CON COBERTURA CENEPRED",        "SIN COBERTURA CENEPRED"    ),    "SIN COBERTURA CENEPRED")</f>
        <v>SIN COBERTURA CENEPRED</v>
      </c>
      <c r="G1829" t="str" cm="1">
        <f t="array" ref="G1829">IFERROR(
    IF(
        INDEX(
            'CENEPRED DISTRITAL'!$B:$XFD,
            _xlfn.XMATCH($G$1,'CENEPRED DISTRITAL'!$A:$A,0),
            _xlfn.XMATCH(A1829,'CENEPRED DISTRITAL'!$B$1:$XFD$1,0)
        )&lt;&gt;"",
        "CON COBERTURA CENEPRED",
        "SIN COBERTURA CENEPRED"
    ),
    "SIN COBERTURA CENEPRED"
)</f>
        <v>SIN COBERTURA CENEPRED</v>
      </c>
      <c r="H1829" t="str" cm="1">
        <f t="array" ref="H1829">IFERROR(
    IF(
        INDEX(
            'CENEPRED DISTRITAL'!$B:$XFD,
            _xlfn.XMATCH($H$1,'CENEPRED DISTRITAL'!$A:$A,0),
            _xlfn.XMATCH(A1829,'CENEPRED DISTRITAL'!$B$1:$XFD$1,0)
        )&lt;&gt;"",
        "CON COBERTURA CENEPRED",
        "SIN COBERTURA CENEPRED"
    ),
    "SIN COBERTURA CENEPRED"
)</f>
        <v>SIN COBERTURA CENEPRED</v>
      </c>
    </row>
    <row r="1830" spans="1:8" x14ac:dyDescent="0.35">
      <c r="A1830" s="359">
        <v>230202</v>
      </c>
      <c r="B1830" t="s">
        <v>34464</v>
      </c>
      <c r="C1830">
        <v>2302</v>
      </c>
      <c r="D1830">
        <v>23</v>
      </c>
      <c r="E1830" t="str">
        <f>_xlfn.XLOOKUP(D1830,'Ubigeo Departamental'!A:A,'Ubigeo Departamental'!B:B)</f>
        <v>Tacna</v>
      </c>
      <c r="F1830" t="str" cm="1">
        <f t="array" ref="F1830">IFERROR(IF(INDEX('CENEPRED DISTRITAL'!$B:$XFD,
            _xlfn.XMATCH($F$1,'CENEPRED DISTRITAL'!$A:$A,0),
            _xlfn.XMATCH(A1830,'CENEPRED DISTRITAL'!$B$1:$XFD$1,0)
        )&lt;&gt;"",        "CON COBERTURA CENEPRED",        "SIN COBERTURA CENEPRED"    ),    "SIN COBERTURA CENEPRED")</f>
        <v>SIN COBERTURA CENEPRED</v>
      </c>
      <c r="G1830" t="str" cm="1">
        <f t="array" ref="G1830">IFERROR(
    IF(
        INDEX(
            'CENEPRED DISTRITAL'!$B:$XFD,
            _xlfn.XMATCH($G$1,'CENEPRED DISTRITAL'!$A:$A,0),
            _xlfn.XMATCH(A1830,'CENEPRED DISTRITAL'!$B$1:$XFD$1,0)
        )&lt;&gt;"",
        "CON COBERTURA CENEPRED",
        "SIN COBERTURA CENEPRED"
    ),
    "SIN COBERTURA CENEPRED"
)</f>
        <v>SIN COBERTURA CENEPRED</v>
      </c>
      <c r="H1830" t="str" cm="1">
        <f t="array" ref="H1830">IFERROR(
    IF(
        INDEX(
            'CENEPRED DISTRITAL'!$B:$XFD,
            _xlfn.XMATCH($H$1,'CENEPRED DISTRITAL'!$A:$A,0),
            _xlfn.XMATCH(A1830,'CENEPRED DISTRITAL'!$B$1:$XFD$1,0)
        )&lt;&gt;"",
        "CON COBERTURA CENEPRED",
        "SIN COBERTURA CENEPRED"
    ),
    "SIN COBERTURA CENEPRED"
)</f>
        <v>SIN COBERTURA CENEPRED</v>
      </c>
    </row>
    <row r="1831" spans="1:8" x14ac:dyDescent="0.35">
      <c r="A1831" s="359">
        <v>230203</v>
      </c>
      <c r="B1831" t="s">
        <v>34465</v>
      </c>
      <c r="C1831">
        <v>2302</v>
      </c>
      <c r="D1831">
        <v>23</v>
      </c>
      <c r="E1831" t="str">
        <f>_xlfn.XLOOKUP(D1831,'Ubigeo Departamental'!A:A,'Ubigeo Departamental'!B:B)</f>
        <v>Tacna</v>
      </c>
      <c r="F1831" t="str" cm="1">
        <f t="array" ref="F1831">IFERROR(IF(INDEX('CENEPRED DISTRITAL'!$B:$XFD,
            _xlfn.XMATCH($F$1,'CENEPRED DISTRITAL'!$A:$A,0),
            _xlfn.XMATCH(A1831,'CENEPRED DISTRITAL'!$B$1:$XFD$1,0)
        )&lt;&gt;"",        "CON COBERTURA CENEPRED",        "SIN COBERTURA CENEPRED"    ),    "SIN COBERTURA CENEPRED")</f>
        <v>SIN COBERTURA CENEPRED</v>
      </c>
      <c r="G1831" t="str" cm="1">
        <f t="array" ref="G1831">IFERROR(
    IF(
        INDEX(
            'CENEPRED DISTRITAL'!$B:$XFD,
            _xlfn.XMATCH($G$1,'CENEPRED DISTRITAL'!$A:$A,0),
            _xlfn.XMATCH(A1831,'CENEPRED DISTRITAL'!$B$1:$XFD$1,0)
        )&lt;&gt;"",
        "CON COBERTURA CENEPRED",
        "SIN COBERTURA CENEPRED"
    ),
    "SIN COBERTURA CENEPRED"
)</f>
        <v>SIN COBERTURA CENEPRED</v>
      </c>
      <c r="H1831" t="str" cm="1">
        <f t="array" ref="H1831">IFERROR(
    IF(
        INDEX(
            'CENEPRED DISTRITAL'!$B:$XFD,
            _xlfn.XMATCH($H$1,'CENEPRED DISTRITAL'!$A:$A,0),
            _xlfn.XMATCH(A1831,'CENEPRED DISTRITAL'!$B$1:$XFD$1,0)
        )&lt;&gt;"",
        "CON COBERTURA CENEPRED",
        "SIN COBERTURA CENEPRED"
    ),
    "SIN COBERTURA CENEPRED"
)</f>
        <v>SIN COBERTURA CENEPRED</v>
      </c>
    </row>
    <row r="1832" spans="1:8" x14ac:dyDescent="0.35">
      <c r="A1832" s="359">
        <v>230204</v>
      </c>
      <c r="B1832" t="s">
        <v>34735</v>
      </c>
      <c r="C1832">
        <v>2302</v>
      </c>
      <c r="D1832">
        <v>23</v>
      </c>
      <c r="E1832" t="str">
        <f>_xlfn.XLOOKUP(D1832,'Ubigeo Departamental'!A:A,'Ubigeo Departamental'!B:B)</f>
        <v>Tacna</v>
      </c>
      <c r="F1832" t="str" cm="1">
        <f t="array" ref="F1832">IFERROR(IF(INDEX('CENEPRED DISTRITAL'!$B:$XFD,
            _xlfn.XMATCH($F$1,'CENEPRED DISTRITAL'!$A:$A,0),
            _xlfn.XMATCH(A1832,'CENEPRED DISTRITAL'!$B$1:$XFD$1,0)
        )&lt;&gt;"",        "CON COBERTURA CENEPRED",        "SIN COBERTURA CENEPRED"    ),    "SIN COBERTURA CENEPRED")</f>
        <v>SIN COBERTURA CENEPRED</v>
      </c>
      <c r="G1832" t="str" cm="1">
        <f t="array" ref="G1832">IFERROR(
    IF(
        INDEX(
            'CENEPRED DISTRITAL'!$B:$XFD,
            _xlfn.XMATCH($G$1,'CENEPRED DISTRITAL'!$A:$A,0),
            _xlfn.XMATCH(A1832,'CENEPRED DISTRITAL'!$B$1:$XFD$1,0)
        )&lt;&gt;"",
        "CON COBERTURA CENEPRED",
        "SIN COBERTURA CENEPRED"
    ),
    "SIN COBERTURA CENEPRED"
)</f>
        <v>SIN COBERTURA CENEPRED</v>
      </c>
      <c r="H1832" t="str" cm="1">
        <f t="array" ref="H1832">IFERROR(
    IF(
        INDEX(
            'CENEPRED DISTRITAL'!$B:$XFD,
            _xlfn.XMATCH($H$1,'CENEPRED DISTRITAL'!$A:$A,0),
            _xlfn.XMATCH(A1832,'CENEPRED DISTRITAL'!$B$1:$XFD$1,0)
        )&lt;&gt;"",
        "CON COBERTURA CENEPRED",
        "SIN COBERTURA CENEPRED"
    ),
    "SIN COBERTURA CENEPRED"
)</f>
        <v>SIN COBERTURA CENEPRED</v>
      </c>
    </row>
    <row r="1833" spans="1:8" x14ac:dyDescent="0.35">
      <c r="A1833" s="359">
        <v>230205</v>
      </c>
      <c r="B1833" t="s">
        <v>37119</v>
      </c>
      <c r="C1833">
        <v>2302</v>
      </c>
      <c r="D1833">
        <v>23</v>
      </c>
      <c r="E1833" t="str">
        <f>_xlfn.XLOOKUP(D1833,'Ubigeo Departamental'!A:A,'Ubigeo Departamental'!B:B)</f>
        <v>Tacna</v>
      </c>
      <c r="F1833" t="str" cm="1">
        <f t="array" ref="F1833">IFERROR(IF(INDEX('CENEPRED DISTRITAL'!$B:$XFD,
            _xlfn.XMATCH($F$1,'CENEPRED DISTRITAL'!$A:$A,0),
            _xlfn.XMATCH(A1833,'CENEPRED DISTRITAL'!$B$1:$XFD$1,0)
        )&lt;&gt;"",        "CON COBERTURA CENEPRED",        "SIN COBERTURA CENEPRED"    ),    "SIN COBERTURA CENEPRED")</f>
        <v>SIN COBERTURA CENEPRED</v>
      </c>
      <c r="G1833" t="str" cm="1">
        <f t="array" ref="G1833">IFERROR(
    IF(
        INDEX(
            'CENEPRED DISTRITAL'!$B:$XFD,
            _xlfn.XMATCH($G$1,'CENEPRED DISTRITAL'!$A:$A,0),
            _xlfn.XMATCH(A1833,'CENEPRED DISTRITAL'!$B$1:$XFD$1,0)
        )&lt;&gt;"",
        "CON COBERTURA CENEPRED",
        "SIN COBERTURA CENEPRED"
    ),
    "SIN COBERTURA CENEPRED"
)</f>
        <v>SIN COBERTURA CENEPRED</v>
      </c>
      <c r="H1833" t="str" cm="1">
        <f t="array" ref="H1833">IFERROR(
    IF(
        INDEX(
            'CENEPRED DISTRITAL'!$B:$XFD,
            _xlfn.XMATCH($H$1,'CENEPRED DISTRITAL'!$A:$A,0),
            _xlfn.XMATCH(A1833,'CENEPRED DISTRITAL'!$B$1:$XFD$1,0)
        )&lt;&gt;"",
        "CON COBERTURA CENEPRED",
        "SIN COBERTURA CENEPRED"
    ),
    "SIN COBERTURA CENEPRED"
)</f>
        <v>SIN COBERTURA CENEPRED</v>
      </c>
    </row>
    <row r="1834" spans="1:8" x14ac:dyDescent="0.35">
      <c r="A1834" s="359">
        <v>230206</v>
      </c>
      <c r="B1834" t="s">
        <v>34466</v>
      </c>
      <c r="C1834">
        <v>2302</v>
      </c>
      <c r="D1834">
        <v>23</v>
      </c>
      <c r="E1834" t="str">
        <f>_xlfn.XLOOKUP(D1834,'Ubigeo Departamental'!A:A,'Ubigeo Departamental'!B:B)</f>
        <v>Tacna</v>
      </c>
      <c r="F1834" t="str" cm="1">
        <f t="array" ref="F1834">IFERROR(IF(INDEX('CENEPRED DISTRITAL'!$B:$XFD,
            _xlfn.XMATCH($F$1,'CENEPRED DISTRITAL'!$A:$A,0),
            _xlfn.XMATCH(A1834,'CENEPRED DISTRITAL'!$B$1:$XFD$1,0)
        )&lt;&gt;"",        "CON COBERTURA CENEPRED",        "SIN COBERTURA CENEPRED"    ),    "SIN COBERTURA CENEPRED")</f>
        <v>SIN COBERTURA CENEPRED</v>
      </c>
      <c r="G1834" t="str" cm="1">
        <f t="array" ref="G1834">IFERROR(
    IF(
        INDEX(
            'CENEPRED DISTRITAL'!$B:$XFD,
            _xlfn.XMATCH($G$1,'CENEPRED DISTRITAL'!$A:$A,0),
            _xlfn.XMATCH(A1834,'CENEPRED DISTRITAL'!$B$1:$XFD$1,0)
        )&lt;&gt;"",
        "CON COBERTURA CENEPRED",
        "SIN COBERTURA CENEPRED"
    ),
    "SIN COBERTURA CENEPRED"
)</f>
        <v>SIN COBERTURA CENEPRED</v>
      </c>
      <c r="H1834" t="str" cm="1">
        <f t="array" ref="H1834">IFERROR(
    IF(
        INDEX(
            'CENEPRED DISTRITAL'!$B:$XFD,
            _xlfn.XMATCH($H$1,'CENEPRED DISTRITAL'!$A:$A,0),
            _xlfn.XMATCH(A1834,'CENEPRED DISTRITAL'!$B$1:$XFD$1,0)
        )&lt;&gt;"",
        "CON COBERTURA CENEPRED",
        "SIN COBERTURA CENEPRED"
    ),
    "SIN COBERTURA CENEPRED"
)</f>
        <v>SIN COBERTURA CENEPRED</v>
      </c>
    </row>
    <row r="1835" spans="1:8" x14ac:dyDescent="0.35">
      <c r="A1835" s="359">
        <v>230301</v>
      </c>
      <c r="B1835" t="s">
        <v>34972</v>
      </c>
      <c r="C1835">
        <v>2303</v>
      </c>
      <c r="D1835">
        <v>23</v>
      </c>
      <c r="E1835" t="str">
        <f>_xlfn.XLOOKUP(D1835,'Ubigeo Departamental'!A:A,'Ubigeo Departamental'!B:B)</f>
        <v>Tacna</v>
      </c>
      <c r="F1835" t="str" cm="1">
        <f t="array" ref="F1835">IFERROR(IF(INDEX('CENEPRED DISTRITAL'!$B:$XFD,
            _xlfn.XMATCH($F$1,'CENEPRED DISTRITAL'!$A:$A,0),
            _xlfn.XMATCH(A1835,'CENEPRED DISTRITAL'!$B$1:$XFD$1,0)
        )&lt;&gt;"",        "CON COBERTURA CENEPRED",        "SIN COBERTURA CENEPRED"    ),    "SIN COBERTURA CENEPRED")</f>
        <v>SIN COBERTURA CENEPRED</v>
      </c>
      <c r="G1835" t="str" cm="1">
        <f t="array" ref="G1835">IFERROR(
    IF(
        INDEX(
            'CENEPRED DISTRITAL'!$B:$XFD,
            _xlfn.XMATCH($G$1,'CENEPRED DISTRITAL'!$A:$A,0),
            _xlfn.XMATCH(A1835,'CENEPRED DISTRITAL'!$B$1:$XFD$1,0)
        )&lt;&gt;"",
        "CON COBERTURA CENEPRED",
        "SIN COBERTURA CENEPRED"
    ),
    "SIN COBERTURA CENEPRED"
)</f>
        <v>SIN COBERTURA CENEPRED</v>
      </c>
      <c r="H1835" t="str" cm="1">
        <f t="array" ref="H1835">IFERROR(
    IF(
        INDEX(
            'CENEPRED DISTRITAL'!$B:$XFD,
            _xlfn.XMATCH($H$1,'CENEPRED DISTRITAL'!$A:$A,0),
            _xlfn.XMATCH(A1835,'CENEPRED DISTRITAL'!$B$1:$XFD$1,0)
        )&lt;&gt;"",
        "CON COBERTURA CENEPRED",
        "SIN COBERTURA CENEPRED"
    ),
    "SIN COBERTURA CENEPRED"
)</f>
        <v>SIN COBERTURA CENEPRED</v>
      </c>
    </row>
    <row r="1836" spans="1:8" x14ac:dyDescent="0.35">
      <c r="A1836" s="359">
        <v>230302</v>
      </c>
      <c r="B1836" t="s">
        <v>31849</v>
      </c>
      <c r="C1836">
        <v>2303</v>
      </c>
      <c r="D1836">
        <v>23</v>
      </c>
      <c r="E1836" t="str">
        <f>_xlfn.XLOOKUP(D1836,'Ubigeo Departamental'!A:A,'Ubigeo Departamental'!B:B)</f>
        <v>Tacna</v>
      </c>
      <c r="F1836" t="str" cm="1">
        <f t="array" ref="F1836">IFERROR(IF(INDEX('CENEPRED DISTRITAL'!$B:$XFD,
            _xlfn.XMATCH($F$1,'CENEPRED DISTRITAL'!$A:$A,0),
            _xlfn.XMATCH(A1836,'CENEPRED DISTRITAL'!$B$1:$XFD$1,0)
        )&lt;&gt;"",        "CON COBERTURA CENEPRED",        "SIN COBERTURA CENEPRED"    ),    "SIN COBERTURA CENEPRED")</f>
        <v>CON COBERTURA CENEPRED</v>
      </c>
      <c r="G1836" t="str" cm="1">
        <f t="array" ref="G1836">IFERROR(
    IF(
        INDEX(
            'CENEPRED DISTRITAL'!$B:$XFD,
            _xlfn.XMATCH($G$1,'CENEPRED DISTRITAL'!$A:$A,0),
            _xlfn.XMATCH(A1836,'CENEPRED DISTRITAL'!$B$1:$XFD$1,0)
        )&lt;&gt;"",
        "CON COBERTURA CENEPRED",
        "SIN COBERTURA CENEPRED"
    ),
    "SIN COBERTURA CENEPRED"
)</f>
        <v>CON COBERTURA CENEPRED</v>
      </c>
      <c r="H1836" t="str" cm="1">
        <f t="array" ref="H1836">IFERROR(
    IF(
        INDEX(
            'CENEPRED DISTRITAL'!$B:$XFD,
            _xlfn.XMATCH($H$1,'CENEPRED DISTRITAL'!$A:$A,0),
            _xlfn.XMATCH(A1836,'CENEPRED DISTRITAL'!$B$1:$XFD$1,0)
        )&lt;&gt;"",
        "CON COBERTURA CENEPRED",
        "SIN COBERTURA CENEPRED"
    ),
    "SIN COBERTURA CENEPRED"
)</f>
        <v>CON COBERTURA CENEPRED</v>
      </c>
    </row>
    <row r="1837" spans="1:8" x14ac:dyDescent="0.35">
      <c r="A1837" s="359">
        <v>230303</v>
      </c>
      <c r="B1837" t="s">
        <v>34992</v>
      </c>
      <c r="C1837">
        <v>2303</v>
      </c>
      <c r="D1837">
        <v>23</v>
      </c>
      <c r="E1837" t="str">
        <f>_xlfn.XLOOKUP(D1837,'Ubigeo Departamental'!A:A,'Ubigeo Departamental'!B:B)</f>
        <v>Tacna</v>
      </c>
      <c r="F1837" t="str" cm="1">
        <f t="array" ref="F1837">IFERROR(IF(INDEX('CENEPRED DISTRITAL'!$B:$XFD,
            _xlfn.XMATCH($F$1,'CENEPRED DISTRITAL'!$A:$A,0),
            _xlfn.XMATCH(A1837,'CENEPRED DISTRITAL'!$B$1:$XFD$1,0)
        )&lt;&gt;"",        "CON COBERTURA CENEPRED",        "SIN COBERTURA CENEPRED"    ),    "SIN COBERTURA CENEPRED")</f>
        <v>SIN COBERTURA CENEPRED</v>
      </c>
      <c r="G1837" t="str" cm="1">
        <f t="array" ref="G1837">IFERROR(
    IF(
        INDEX(
            'CENEPRED DISTRITAL'!$B:$XFD,
            _xlfn.XMATCH($G$1,'CENEPRED DISTRITAL'!$A:$A,0),
            _xlfn.XMATCH(A1837,'CENEPRED DISTRITAL'!$B$1:$XFD$1,0)
        )&lt;&gt;"",
        "CON COBERTURA CENEPRED",
        "SIN COBERTURA CENEPRED"
    ),
    "SIN COBERTURA CENEPRED"
)</f>
        <v>SIN COBERTURA CENEPRED</v>
      </c>
      <c r="H1837" t="str" cm="1">
        <f t="array" ref="H1837">IFERROR(
    IF(
        INDEX(
            'CENEPRED DISTRITAL'!$B:$XFD,
            _xlfn.XMATCH($H$1,'CENEPRED DISTRITAL'!$A:$A,0),
            _xlfn.XMATCH(A1837,'CENEPRED DISTRITAL'!$B$1:$XFD$1,0)
        )&lt;&gt;"",
        "CON COBERTURA CENEPRED",
        "SIN COBERTURA CENEPRED"
    ),
    "SIN COBERTURA CENEPRED"
)</f>
        <v>SIN COBERTURA CENEPRED</v>
      </c>
    </row>
    <row r="1838" spans="1:8" x14ac:dyDescent="0.35">
      <c r="A1838" s="359">
        <v>230401</v>
      </c>
      <c r="B1838" t="s">
        <v>34214</v>
      </c>
      <c r="C1838">
        <v>2304</v>
      </c>
      <c r="D1838">
        <v>23</v>
      </c>
      <c r="E1838" t="str">
        <f>_xlfn.XLOOKUP(D1838,'Ubigeo Departamental'!A:A,'Ubigeo Departamental'!B:B)</f>
        <v>Tacna</v>
      </c>
      <c r="F1838" t="str" cm="1">
        <f t="array" ref="F1838">IFERROR(IF(INDEX('CENEPRED DISTRITAL'!$B:$XFD,
            _xlfn.XMATCH($F$1,'CENEPRED DISTRITAL'!$A:$A,0),
            _xlfn.XMATCH(A1838,'CENEPRED DISTRITAL'!$B$1:$XFD$1,0)
        )&lt;&gt;"",        "CON COBERTURA CENEPRED",        "SIN COBERTURA CENEPRED"    ),    "SIN COBERTURA CENEPRED")</f>
        <v>SIN COBERTURA CENEPRED</v>
      </c>
      <c r="G1838" t="str" cm="1">
        <f t="array" ref="G1838">IFERROR(
    IF(
        INDEX(
            'CENEPRED DISTRITAL'!$B:$XFD,
            _xlfn.XMATCH($G$1,'CENEPRED DISTRITAL'!$A:$A,0),
            _xlfn.XMATCH(A1838,'CENEPRED DISTRITAL'!$B$1:$XFD$1,0)
        )&lt;&gt;"",
        "CON COBERTURA CENEPRED",
        "SIN COBERTURA CENEPRED"
    ),
    "SIN COBERTURA CENEPRED"
)</f>
        <v>SIN COBERTURA CENEPRED</v>
      </c>
      <c r="H1838" t="str" cm="1">
        <f t="array" ref="H1838">IFERROR(
    IF(
        INDEX(
            'CENEPRED DISTRITAL'!$B:$XFD,
            _xlfn.XMATCH($H$1,'CENEPRED DISTRITAL'!$A:$A,0),
            _xlfn.XMATCH(A1838,'CENEPRED DISTRITAL'!$B$1:$XFD$1,0)
        )&lt;&gt;"",
        "CON COBERTURA CENEPRED",
        "SIN COBERTURA CENEPRED"
    ),
    "SIN COBERTURA CENEPRED"
)</f>
        <v>SIN COBERTURA CENEPRED</v>
      </c>
    </row>
    <row r="1839" spans="1:8" x14ac:dyDescent="0.35">
      <c r="A1839" s="359">
        <v>230402</v>
      </c>
      <c r="B1839" t="s">
        <v>37120</v>
      </c>
      <c r="C1839">
        <v>2304</v>
      </c>
      <c r="D1839">
        <v>23</v>
      </c>
      <c r="E1839" t="str">
        <f>_xlfn.XLOOKUP(D1839,'Ubigeo Departamental'!A:A,'Ubigeo Departamental'!B:B)</f>
        <v>Tacna</v>
      </c>
      <c r="F1839" t="str" cm="1">
        <f t="array" ref="F1839">IFERROR(IF(INDEX('CENEPRED DISTRITAL'!$B:$XFD,
            _xlfn.XMATCH($F$1,'CENEPRED DISTRITAL'!$A:$A,0),
            _xlfn.XMATCH(A1839,'CENEPRED DISTRITAL'!$B$1:$XFD$1,0)
        )&lt;&gt;"",        "CON COBERTURA CENEPRED",        "SIN COBERTURA CENEPRED"    ),    "SIN COBERTURA CENEPRED")</f>
        <v>SIN COBERTURA CENEPRED</v>
      </c>
      <c r="G1839" t="str" cm="1">
        <f t="array" ref="G1839">IFERROR(
    IF(
        INDEX(
            'CENEPRED DISTRITAL'!$B:$XFD,
            _xlfn.XMATCH($G$1,'CENEPRED DISTRITAL'!$A:$A,0),
            _xlfn.XMATCH(A1839,'CENEPRED DISTRITAL'!$B$1:$XFD$1,0)
        )&lt;&gt;"",
        "CON COBERTURA CENEPRED",
        "SIN COBERTURA CENEPRED"
    ),
    "SIN COBERTURA CENEPRED"
)</f>
        <v>SIN COBERTURA CENEPRED</v>
      </c>
      <c r="H1839" t="str" cm="1">
        <f t="array" ref="H1839">IFERROR(
    IF(
        INDEX(
            'CENEPRED DISTRITAL'!$B:$XFD,
            _xlfn.XMATCH($H$1,'CENEPRED DISTRITAL'!$A:$A,0),
            _xlfn.XMATCH(A1839,'CENEPRED DISTRITAL'!$B$1:$XFD$1,0)
        )&lt;&gt;"",
        "CON COBERTURA CENEPRED",
        "SIN COBERTURA CENEPRED"
    ),
    "SIN COBERTURA CENEPRED"
)</f>
        <v>SIN COBERTURA CENEPRED</v>
      </c>
    </row>
    <row r="1840" spans="1:8" x14ac:dyDescent="0.35">
      <c r="A1840" s="359">
        <v>230403</v>
      </c>
      <c r="B1840" t="s">
        <v>37121</v>
      </c>
      <c r="C1840">
        <v>2304</v>
      </c>
      <c r="D1840">
        <v>23</v>
      </c>
      <c r="E1840" t="str">
        <f>_xlfn.XLOOKUP(D1840,'Ubigeo Departamental'!A:A,'Ubigeo Departamental'!B:B)</f>
        <v>Tacna</v>
      </c>
      <c r="F1840" t="str" cm="1">
        <f t="array" ref="F1840">IFERROR(IF(INDEX('CENEPRED DISTRITAL'!$B:$XFD,
            _xlfn.XMATCH($F$1,'CENEPRED DISTRITAL'!$A:$A,0),
            _xlfn.XMATCH(A1840,'CENEPRED DISTRITAL'!$B$1:$XFD$1,0)
        )&lt;&gt;"",        "CON COBERTURA CENEPRED",        "SIN COBERTURA CENEPRED"    ),    "SIN COBERTURA CENEPRED")</f>
        <v>SIN COBERTURA CENEPRED</v>
      </c>
      <c r="G1840" t="str" cm="1">
        <f t="array" ref="G1840">IFERROR(
    IF(
        INDEX(
            'CENEPRED DISTRITAL'!$B:$XFD,
            _xlfn.XMATCH($G$1,'CENEPRED DISTRITAL'!$A:$A,0),
            _xlfn.XMATCH(A1840,'CENEPRED DISTRITAL'!$B$1:$XFD$1,0)
        )&lt;&gt;"",
        "CON COBERTURA CENEPRED",
        "SIN COBERTURA CENEPRED"
    ),
    "SIN COBERTURA CENEPRED"
)</f>
        <v>SIN COBERTURA CENEPRED</v>
      </c>
      <c r="H1840" t="str" cm="1">
        <f t="array" ref="H1840">IFERROR(
    IF(
        INDEX(
            'CENEPRED DISTRITAL'!$B:$XFD,
            _xlfn.XMATCH($H$1,'CENEPRED DISTRITAL'!$A:$A,0),
            _xlfn.XMATCH(A1840,'CENEPRED DISTRITAL'!$B$1:$XFD$1,0)
        )&lt;&gt;"",
        "CON COBERTURA CENEPRED",
        "SIN COBERTURA CENEPRED"
    ),
    "SIN COBERTURA CENEPRED"
)</f>
        <v>SIN COBERTURA CENEPRED</v>
      </c>
    </row>
    <row r="1841" spans="1:8" x14ac:dyDescent="0.35">
      <c r="A1841" s="359">
        <v>230404</v>
      </c>
      <c r="B1841" t="s">
        <v>37122</v>
      </c>
      <c r="C1841">
        <v>2304</v>
      </c>
      <c r="D1841">
        <v>23</v>
      </c>
      <c r="E1841" t="str">
        <f>_xlfn.XLOOKUP(D1841,'Ubigeo Departamental'!A:A,'Ubigeo Departamental'!B:B)</f>
        <v>Tacna</v>
      </c>
      <c r="F1841" t="str" cm="1">
        <f t="array" ref="F1841">IFERROR(IF(INDEX('CENEPRED DISTRITAL'!$B:$XFD,
            _xlfn.XMATCH($F$1,'CENEPRED DISTRITAL'!$A:$A,0),
            _xlfn.XMATCH(A1841,'CENEPRED DISTRITAL'!$B$1:$XFD$1,0)
        )&lt;&gt;"",        "CON COBERTURA CENEPRED",        "SIN COBERTURA CENEPRED"    ),    "SIN COBERTURA CENEPRED")</f>
        <v>SIN COBERTURA CENEPRED</v>
      </c>
      <c r="G1841" t="str" cm="1">
        <f t="array" ref="G1841">IFERROR(
    IF(
        INDEX(
            'CENEPRED DISTRITAL'!$B:$XFD,
            _xlfn.XMATCH($G$1,'CENEPRED DISTRITAL'!$A:$A,0),
            _xlfn.XMATCH(A1841,'CENEPRED DISTRITAL'!$B$1:$XFD$1,0)
        )&lt;&gt;"",
        "CON COBERTURA CENEPRED",
        "SIN COBERTURA CENEPRED"
    ),
    "SIN COBERTURA CENEPRED"
)</f>
        <v>SIN COBERTURA CENEPRED</v>
      </c>
      <c r="H1841" t="str" cm="1">
        <f t="array" ref="H1841">IFERROR(
    IF(
        INDEX(
            'CENEPRED DISTRITAL'!$B:$XFD,
            _xlfn.XMATCH($H$1,'CENEPRED DISTRITAL'!$A:$A,0),
            _xlfn.XMATCH(A1841,'CENEPRED DISTRITAL'!$B$1:$XFD$1,0)
        )&lt;&gt;"",
        "CON COBERTURA CENEPRED",
        "SIN COBERTURA CENEPRED"
    ),
    "SIN COBERTURA CENEPRED"
)</f>
        <v>SIN COBERTURA CENEPRED</v>
      </c>
    </row>
    <row r="1842" spans="1:8" x14ac:dyDescent="0.35">
      <c r="A1842" s="359">
        <v>230405</v>
      </c>
      <c r="B1842" t="s">
        <v>37123</v>
      </c>
      <c r="C1842">
        <v>2304</v>
      </c>
      <c r="D1842">
        <v>23</v>
      </c>
      <c r="E1842" t="str">
        <f>_xlfn.XLOOKUP(D1842,'Ubigeo Departamental'!A:A,'Ubigeo Departamental'!B:B)</f>
        <v>Tacna</v>
      </c>
      <c r="F1842" t="str" cm="1">
        <f t="array" ref="F1842">IFERROR(IF(INDEX('CENEPRED DISTRITAL'!$B:$XFD,
            _xlfn.XMATCH($F$1,'CENEPRED DISTRITAL'!$A:$A,0),
            _xlfn.XMATCH(A1842,'CENEPRED DISTRITAL'!$B$1:$XFD$1,0)
        )&lt;&gt;"",        "CON COBERTURA CENEPRED",        "SIN COBERTURA CENEPRED"    ),    "SIN COBERTURA CENEPRED")</f>
        <v>SIN COBERTURA CENEPRED</v>
      </c>
      <c r="G1842" t="str" cm="1">
        <f t="array" ref="G1842">IFERROR(
    IF(
        INDEX(
            'CENEPRED DISTRITAL'!$B:$XFD,
            _xlfn.XMATCH($G$1,'CENEPRED DISTRITAL'!$A:$A,0),
            _xlfn.XMATCH(A1842,'CENEPRED DISTRITAL'!$B$1:$XFD$1,0)
        )&lt;&gt;"",
        "CON COBERTURA CENEPRED",
        "SIN COBERTURA CENEPRED"
    ),
    "SIN COBERTURA CENEPRED"
)</f>
        <v>SIN COBERTURA CENEPRED</v>
      </c>
      <c r="H1842" t="str" cm="1">
        <f t="array" ref="H1842">IFERROR(
    IF(
        INDEX(
            'CENEPRED DISTRITAL'!$B:$XFD,
            _xlfn.XMATCH($H$1,'CENEPRED DISTRITAL'!$A:$A,0),
            _xlfn.XMATCH(A1842,'CENEPRED DISTRITAL'!$B$1:$XFD$1,0)
        )&lt;&gt;"",
        "CON COBERTURA CENEPRED",
        "SIN COBERTURA CENEPRED"
    ),
    "SIN COBERTURA CENEPRED"
)</f>
        <v>SIN COBERTURA CENEPRED</v>
      </c>
    </row>
    <row r="1843" spans="1:8" x14ac:dyDescent="0.35">
      <c r="A1843" s="359">
        <v>230406</v>
      </c>
      <c r="B1843" t="s">
        <v>37124</v>
      </c>
      <c r="C1843">
        <v>2304</v>
      </c>
      <c r="D1843">
        <v>23</v>
      </c>
      <c r="E1843" t="str">
        <f>_xlfn.XLOOKUP(D1843,'Ubigeo Departamental'!A:A,'Ubigeo Departamental'!B:B)</f>
        <v>Tacna</v>
      </c>
      <c r="F1843" t="str" cm="1">
        <f t="array" ref="F1843">IFERROR(IF(INDEX('CENEPRED DISTRITAL'!$B:$XFD,
            _xlfn.XMATCH($F$1,'CENEPRED DISTRITAL'!$A:$A,0),
            _xlfn.XMATCH(A1843,'CENEPRED DISTRITAL'!$B$1:$XFD$1,0)
        )&lt;&gt;"",        "CON COBERTURA CENEPRED",        "SIN COBERTURA CENEPRED"    ),    "SIN COBERTURA CENEPRED")</f>
        <v>SIN COBERTURA CENEPRED</v>
      </c>
      <c r="G1843" t="str" cm="1">
        <f t="array" ref="G1843">IFERROR(
    IF(
        INDEX(
            'CENEPRED DISTRITAL'!$B:$XFD,
            _xlfn.XMATCH($G$1,'CENEPRED DISTRITAL'!$A:$A,0),
            _xlfn.XMATCH(A1843,'CENEPRED DISTRITAL'!$B$1:$XFD$1,0)
        )&lt;&gt;"",
        "CON COBERTURA CENEPRED",
        "SIN COBERTURA CENEPRED"
    ),
    "SIN COBERTURA CENEPRED"
)</f>
        <v>SIN COBERTURA CENEPRED</v>
      </c>
      <c r="H1843" t="str" cm="1">
        <f t="array" ref="H1843">IFERROR(
    IF(
        INDEX(
            'CENEPRED DISTRITAL'!$B:$XFD,
            _xlfn.XMATCH($H$1,'CENEPRED DISTRITAL'!$A:$A,0),
            _xlfn.XMATCH(A1843,'CENEPRED DISTRITAL'!$B$1:$XFD$1,0)
        )&lt;&gt;"",
        "CON COBERTURA CENEPRED",
        "SIN COBERTURA CENEPRED"
    ),
    "SIN COBERTURA CENEPRED"
)</f>
        <v>SIN COBERTURA CENEPRED</v>
      </c>
    </row>
    <row r="1844" spans="1:8" x14ac:dyDescent="0.35">
      <c r="A1844" s="359">
        <v>230407</v>
      </c>
      <c r="B1844" t="s">
        <v>37125</v>
      </c>
      <c r="C1844">
        <v>2304</v>
      </c>
      <c r="D1844">
        <v>23</v>
      </c>
      <c r="E1844" t="str">
        <f>_xlfn.XLOOKUP(D1844,'Ubigeo Departamental'!A:A,'Ubigeo Departamental'!B:B)</f>
        <v>Tacna</v>
      </c>
      <c r="F1844" t="str" cm="1">
        <f t="array" ref="F1844">IFERROR(IF(INDEX('CENEPRED DISTRITAL'!$B:$XFD,
            _xlfn.XMATCH($F$1,'CENEPRED DISTRITAL'!$A:$A,0),
            _xlfn.XMATCH(A1844,'CENEPRED DISTRITAL'!$B$1:$XFD$1,0)
        )&lt;&gt;"",        "CON COBERTURA CENEPRED",        "SIN COBERTURA CENEPRED"    ),    "SIN COBERTURA CENEPRED")</f>
        <v>SIN COBERTURA CENEPRED</v>
      </c>
      <c r="G1844" t="str" cm="1">
        <f t="array" ref="G1844">IFERROR(
    IF(
        INDEX(
            'CENEPRED DISTRITAL'!$B:$XFD,
            _xlfn.XMATCH($G$1,'CENEPRED DISTRITAL'!$A:$A,0),
            _xlfn.XMATCH(A1844,'CENEPRED DISTRITAL'!$B$1:$XFD$1,0)
        )&lt;&gt;"",
        "CON COBERTURA CENEPRED",
        "SIN COBERTURA CENEPRED"
    ),
    "SIN COBERTURA CENEPRED"
)</f>
        <v>SIN COBERTURA CENEPRED</v>
      </c>
      <c r="H1844" t="str" cm="1">
        <f t="array" ref="H1844">IFERROR(
    IF(
        INDEX(
            'CENEPRED DISTRITAL'!$B:$XFD,
            _xlfn.XMATCH($H$1,'CENEPRED DISTRITAL'!$A:$A,0),
            _xlfn.XMATCH(A1844,'CENEPRED DISTRITAL'!$B$1:$XFD$1,0)
        )&lt;&gt;"",
        "CON COBERTURA CENEPRED",
        "SIN COBERTURA CENEPRED"
    ),
    "SIN COBERTURA CENEPRED"
)</f>
        <v>SIN COBERTURA CENEPRED</v>
      </c>
    </row>
    <row r="1845" spans="1:8" x14ac:dyDescent="0.35">
      <c r="A1845" s="359">
        <v>230408</v>
      </c>
      <c r="B1845" t="s">
        <v>37126</v>
      </c>
      <c r="C1845">
        <v>2304</v>
      </c>
      <c r="D1845">
        <v>23</v>
      </c>
      <c r="E1845" t="str">
        <f>_xlfn.XLOOKUP(D1845,'Ubigeo Departamental'!A:A,'Ubigeo Departamental'!B:B)</f>
        <v>Tacna</v>
      </c>
      <c r="F1845" t="str" cm="1">
        <f t="array" ref="F1845">IFERROR(IF(INDEX('CENEPRED DISTRITAL'!$B:$XFD,
            _xlfn.XMATCH($F$1,'CENEPRED DISTRITAL'!$A:$A,0),
            _xlfn.XMATCH(A1845,'CENEPRED DISTRITAL'!$B$1:$XFD$1,0)
        )&lt;&gt;"",        "CON COBERTURA CENEPRED",        "SIN COBERTURA CENEPRED"    ),    "SIN COBERTURA CENEPRED")</f>
        <v>SIN COBERTURA CENEPRED</v>
      </c>
      <c r="G1845" t="str" cm="1">
        <f t="array" ref="G1845">IFERROR(
    IF(
        INDEX(
            'CENEPRED DISTRITAL'!$B:$XFD,
            _xlfn.XMATCH($G$1,'CENEPRED DISTRITAL'!$A:$A,0),
            _xlfn.XMATCH(A1845,'CENEPRED DISTRITAL'!$B$1:$XFD$1,0)
        )&lt;&gt;"",
        "CON COBERTURA CENEPRED",
        "SIN COBERTURA CENEPRED"
    ),
    "SIN COBERTURA CENEPRED"
)</f>
        <v>SIN COBERTURA CENEPRED</v>
      </c>
      <c r="H1845" t="str" cm="1">
        <f t="array" ref="H1845">IFERROR(
    IF(
        INDEX(
            'CENEPRED DISTRITAL'!$B:$XFD,
            _xlfn.XMATCH($H$1,'CENEPRED DISTRITAL'!$A:$A,0),
            _xlfn.XMATCH(A1845,'CENEPRED DISTRITAL'!$B$1:$XFD$1,0)
        )&lt;&gt;"",
        "CON COBERTURA CENEPRED",
        "SIN COBERTURA CENEPRED"
    ),
    "SIN COBERTURA CENEPRED"
)</f>
        <v>SIN COBERTURA CENEPRED</v>
      </c>
    </row>
    <row r="1846" spans="1:8" x14ac:dyDescent="0.35">
      <c r="A1846" s="359">
        <v>240101</v>
      </c>
      <c r="B1846" t="s">
        <v>155</v>
      </c>
      <c r="C1846">
        <v>2401</v>
      </c>
      <c r="D1846">
        <v>24</v>
      </c>
      <c r="E1846" t="str">
        <f>_xlfn.XLOOKUP(D1846,'Ubigeo Departamental'!A:A,'Ubigeo Departamental'!B:B)</f>
        <v>Tumbes</v>
      </c>
      <c r="F1846" t="str" cm="1">
        <f t="array" ref="F1846">IFERROR(IF(INDEX('CENEPRED DISTRITAL'!$B:$XFD,
            _xlfn.XMATCH($F$1,'CENEPRED DISTRITAL'!$A:$A,0),
            _xlfn.XMATCH(A1846,'CENEPRED DISTRITAL'!$B$1:$XFD$1,0)
        )&lt;&gt;"",        "CON COBERTURA CENEPRED",        "SIN COBERTURA CENEPRED"    ),    "SIN COBERTURA CENEPRED")</f>
        <v>CON COBERTURA CENEPRED</v>
      </c>
      <c r="G1846" t="str" cm="1">
        <f t="array" ref="G1846">IFERROR(
    IF(
        INDEX(
            'CENEPRED DISTRITAL'!$B:$XFD,
            _xlfn.XMATCH($G$1,'CENEPRED DISTRITAL'!$A:$A,0),
            _xlfn.XMATCH(A1846,'CENEPRED DISTRITAL'!$B$1:$XFD$1,0)
        )&lt;&gt;"",
        "CON COBERTURA CENEPRED",
        "SIN COBERTURA CENEPRED"
    ),
    "SIN COBERTURA CENEPRED"
)</f>
        <v>CON COBERTURA CENEPRED</v>
      </c>
      <c r="H1846" t="str" cm="1">
        <f t="array" ref="H1846">IFERROR(
    IF(
        INDEX(
            'CENEPRED DISTRITAL'!$B:$XFD,
            _xlfn.XMATCH($H$1,'CENEPRED DISTRITAL'!$A:$A,0),
            _xlfn.XMATCH(A1846,'CENEPRED DISTRITAL'!$B$1:$XFD$1,0)
        )&lt;&gt;"",
        "CON COBERTURA CENEPRED",
        "SIN COBERTURA CENEPRED"
    ),
    "SIN COBERTURA CENEPRED"
)</f>
        <v>CON COBERTURA CENEPRED</v>
      </c>
    </row>
    <row r="1847" spans="1:8" x14ac:dyDescent="0.35">
      <c r="A1847" s="359">
        <v>240102</v>
      </c>
      <c r="B1847" t="s">
        <v>34057</v>
      </c>
      <c r="C1847">
        <v>2401</v>
      </c>
      <c r="D1847">
        <v>24</v>
      </c>
      <c r="E1847" t="str">
        <f>_xlfn.XLOOKUP(D1847,'Ubigeo Departamental'!A:A,'Ubigeo Departamental'!B:B)</f>
        <v>Tumbes</v>
      </c>
      <c r="F1847" t="str" cm="1">
        <f t="array" ref="F1847">IFERROR(IF(INDEX('CENEPRED DISTRITAL'!$B:$XFD,
            _xlfn.XMATCH($F$1,'CENEPRED DISTRITAL'!$A:$A,0),
            _xlfn.XMATCH(A1847,'CENEPRED DISTRITAL'!$B$1:$XFD$1,0)
        )&lt;&gt;"",        "CON COBERTURA CENEPRED",        "SIN COBERTURA CENEPRED"    ),    "SIN COBERTURA CENEPRED")</f>
        <v>SIN COBERTURA CENEPRED</v>
      </c>
      <c r="G1847" t="str" cm="1">
        <f t="array" ref="G1847">IFERROR(
    IF(
        INDEX(
            'CENEPRED DISTRITAL'!$B:$XFD,
            _xlfn.XMATCH($G$1,'CENEPRED DISTRITAL'!$A:$A,0),
            _xlfn.XMATCH(A1847,'CENEPRED DISTRITAL'!$B$1:$XFD$1,0)
        )&lt;&gt;"",
        "CON COBERTURA CENEPRED",
        "SIN COBERTURA CENEPRED"
    ),
    "SIN COBERTURA CENEPRED"
)</f>
        <v>SIN COBERTURA CENEPRED</v>
      </c>
      <c r="H1847" t="str" cm="1">
        <f t="array" ref="H1847">IFERROR(
    IF(
        INDEX(
            'CENEPRED DISTRITAL'!$B:$XFD,
            _xlfn.XMATCH($H$1,'CENEPRED DISTRITAL'!$A:$A,0),
            _xlfn.XMATCH(A1847,'CENEPRED DISTRITAL'!$B$1:$XFD$1,0)
        )&lt;&gt;"",
        "CON COBERTURA CENEPRED",
        "SIN COBERTURA CENEPRED"
    ),
    "SIN COBERTURA CENEPRED"
)</f>
        <v>SIN COBERTURA CENEPRED</v>
      </c>
    </row>
    <row r="1848" spans="1:8" x14ac:dyDescent="0.35">
      <c r="A1848" s="359">
        <v>240103</v>
      </c>
      <c r="B1848" t="s">
        <v>34215</v>
      </c>
      <c r="C1848">
        <v>2401</v>
      </c>
      <c r="D1848">
        <v>24</v>
      </c>
      <c r="E1848" t="str">
        <f>_xlfn.XLOOKUP(D1848,'Ubigeo Departamental'!A:A,'Ubigeo Departamental'!B:B)</f>
        <v>Tumbes</v>
      </c>
      <c r="F1848" t="str" cm="1">
        <f t="array" ref="F1848">IFERROR(IF(INDEX('CENEPRED DISTRITAL'!$B:$XFD,
            _xlfn.XMATCH($F$1,'CENEPRED DISTRITAL'!$A:$A,0),
            _xlfn.XMATCH(A1848,'CENEPRED DISTRITAL'!$B$1:$XFD$1,0)
        )&lt;&gt;"",        "CON COBERTURA CENEPRED",        "SIN COBERTURA CENEPRED"    ),    "SIN COBERTURA CENEPRED")</f>
        <v>SIN COBERTURA CENEPRED</v>
      </c>
      <c r="G1848" t="str" cm="1">
        <f t="array" ref="G1848">IFERROR(
    IF(
        INDEX(
            'CENEPRED DISTRITAL'!$B:$XFD,
            _xlfn.XMATCH($G$1,'CENEPRED DISTRITAL'!$A:$A,0),
            _xlfn.XMATCH(A1848,'CENEPRED DISTRITAL'!$B$1:$XFD$1,0)
        )&lt;&gt;"",
        "CON COBERTURA CENEPRED",
        "SIN COBERTURA CENEPRED"
    ),
    "SIN COBERTURA CENEPRED"
)</f>
        <v>SIN COBERTURA CENEPRED</v>
      </c>
      <c r="H1848" t="str" cm="1">
        <f t="array" ref="H1848">IFERROR(
    IF(
        INDEX(
            'CENEPRED DISTRITAL'!$B:$XFD,
            _xlfn.XMATCH($H$1,'CENEPRED DISTRITAL'!$A:$A,0),
            _xlfn.XMATCH(A1848,'CENEPRED DISTRITAL'!$B$1:$XFD$1,0)
        )&lt;&gt;"",
        "CON COBERTURA CENEPRED",
        "SIN COBERTURA CENEPRED"
    ),
    "SIN COBERTURA CENEPRED"
)</f>
        <v>SIN COBERTURA CENEPRED</v>
      </c>
    </row>
    <row r="1849" spans="1:8" x14ac:dyDescent="0.35">
      <c r="A1849" s="359">
        <v>240104</v>
      </c>
      <c r="B1849" t="s">
        <v>37127</v>
      </c>
      <c r="C1849">
        <v>2401</v>
      </c>
      <c r="D1849">
        <v>24</v>
      </c>
      <c r="E1849" t="str">
        <f>_xlfn.XLOOKUP(D1849,'Ubigeo Departamental'!A:A,'Ubigeo Departamental'!B:B)</f>
        <v>Tumbes</v>
      </c>
      <c r="F1849" t="str" cm="1">
        <f t="array" ref="F1849">IFERROR(IF(INDEX('CENEPRED DISTRITAL'!$B:$XFD,
            _xlfn.XMATCH($F$1,'CENEPRED DISTRITAL'!$A:$A,0),
            _xlfn.XMATCH(A1849,'CENEPRED DISTRITAL'!$B$1:$XFD$1,0)
        )&lt;&gt;"",        "CON COBERTURA CENEPRED",        "SIN COBERTURA CENEPRED"    ),    "SIN COBERTURA CENEPRED")</f>
        <v>SIN COBERTURA CENEPRED</v>
      </c>
      <c r="G1849" t="str" cm="1">
        <f t="array" ref="G1849">IFERROR(
    IF(
        INDEX(
            'CENEPRED DISTRITAL'!$B:$XFD,
            _xlfn.XMATCH($G$1,'CENEPRED DISTRITAL'!$A:$A,0),
            _xlfn.XMATCH(A1849,'CENEPRED DISTRITAL'!$B$1:$XFD$1,0)
        )&lt;&gt;"",
        "CON COBERTURA CENEPRED",
        "SIN COBERTURA CENEPRED"
    ),
    "SIN COBERTURA CENEPRED"
)</f>
        <v>SIN COBERTURA CENEPRED</v>
      </c>
      <c r="H1849" t="str" cm="1">
        <f t="array" ref="H1849">IFERROR(
    IF(
        INDEX(
            'CENEPRED DISTRITAL'!$B:$XFD,
            _xlfn.XMATCH($H$1,'CENEPRED DISTRITAL'!$A:$A,0),
            _xlfn.XMATCH(A1849,'CENEPRED DISTRITAL'!$B$1:$XFD$1,0)
        )&lt;&gt;"",
        "CON COBERTURA CENEPRED",
        "SIN COBERTURA CENEPRED"
    ),
    "SIN COBERTURA CENEPRED"
)</f>
        <v>SIN COBERTURA CENEPRED</v>
      </c>
    </row>
    <row r="1850" spans="1:8" x14ac:dyDescent="0.35">
      <c r="A1850" s="359">
        <v>240105</v>
      </c>
      <c r="B1850" t="s">
        <v>34982</v>
      </c>
      <c r="C1850">
        <v>2401</v>
      </c>
      <c r="D1850">
        <v>24</v>
      </c>
      <c r="E1850" t="str">
        <f>_xlfn.XLOOKUP(D1850,'Ubigeo Departamental'!A:A,'Ubigeo Departamental'!B:B)</f>
        <v>Tumbes</v>
      </c>
      <c r="F1850" t="str" cm="1">
        <f t="array" ref="F1850">IFERROR(IF(INDEX('CENEPRED DISTRITAL'!$B:$XFD,
            _xlfn.XMATCH($F$1,'CENEPRED DISTRITAL'!$A:$A,0),
            _xlfn.XMATCH(A1850,'CENEPRED DISTRITAL'!$B$1:$XFD$1,0)
        )&lt;&gt;"",        "CON COBERTURA CENEPRED",        "SIN COBERTURA CENEPRED"    ),    "SIN COBERTURA CENEPRED")</f>
        <v>SIN COBERTURA CENEPRED</v>
      </c>
      <c r="G1850" t="str" cm="1">
        <f t="array" ref="G1850">IFERROR(
    IF(
        INDEX(
            'CENEPRED DISTRITAL'!$B:$XFD,
            _xlfn.XMATCH($G$1,'CENEPRED DISTRITAL'!$A:$A,0),
            _xlfn.XMATCH(A1850,'CENEPRED DISTRITAL'!$B$1:$XFD$1,0)
        )&lt;&gt;"",
        "CON COBERTURA CENEPRED",
        "SIN COBERTURA CENEPRED"
    ),
    "SIN COBERTURA CENEPRED"
)</f>
        <v>SIN COBERTURA CENEPRED</v>
      </c>
      <c r="H1850" t="str" cm="1">
        <f t="array" ref="H1850">IFERROR(
    IF(
        INDEX(
            'CENEPRED DISTRITAL'!$B:$XFD,
            _xlfn.XMATCH($H$1,'CENEPRED DISTRITAL'!$A:$A,0),
            _xlfn.XMATCH(A1850,'CENEPRED DISTRITAL'!$B$1:$XFD$1,0)
        )&lt;&gt;"",
        "CON COBERTURA CENEPRED",
        "SIN COBERTURA CENEPRED"
    ),
    "SIN COBERTURA CENEPRED"
)</f>
        <v>SIN COBERTURA CENEPRED</v>
      </c>
    </row>
    <row r="1851" spans="1:8" x14ac:dyDescent="0.35">
      <c r="A1851" s="359">
        <v>240106</v>
      </c>
      <c r="B1851" t="s">
        <v>37128</v>
      </c>
      <c r="C1851">
        <v>2401</v>
      </c>
      <c r="D1851">
        <v>24</v>
      </c>
      <c r="E1851" t="str">
        <f>_xlfn.XLOOKUP(D1851,'Ubigeo Departamental'!A:A,'Ubigeo Departamental'!B:B)</f>
        <v>Tumbes</v>
      </c>
      <c r="F1851" t="str" cm="1">
        <f t="array" ref="F1851">IFERROR(IF(INDEX('CENEPRED DISTRITAL'!$B:$XFD,
            _xlfn.XMATCH($F$1,'CENEPRED DISTRITAL'!$A:$A,0),
            _xlfn.XMATCH(A1851,'CENEPRED DISTRITAL'!$B$1:$XFD$1,0)
        )&lt;&gt;"",        "CON COBERTURA CENEPRED",        "SIN COBERTURA CENEPRED"    ),    "SIN COBERTURA CENEPRED")</f>
        <v>SIN COBERTURA CENEPRED</v>
      </c>
      <c r="G1851" t="str" cm="1">
        <f t="array" ref="G1851">IFERROR(
    IF(
        INDEX(
            'CENEPRED DISTRITAL'!$B:$XFD,
            _xlfn.XMATCH($G$1,'CENEPRED DISTRITAL'!$A:$A,0),
            _xlfn.XMATCH(A1851,'CENEPRED DISTRITAL'!$B$1:$XFD$1,0)
        )&lt;&gt;"",
        "CON COBERTURA CENEPRED",
        "SIN COBERTURA CENEPRED"
    ),
    "SIN COBERTURA CENEPRED"
)</f>
        <v>SIN COBERTURA CENEPRED</v>
      </c>
      <c r="H1851" t="str" cm="1">
        <f t="array" ref="H1851">IFERROR(
    IF(
        INDEX(
            'CENEPRED DISTRITAL'!$B:$XFD,
            _xlfn.XMATCH($H$1,'CENEPRED DISTRITAL'!$A:$A,0),
            _xlfn.XMATCH(A1851,'CENEPRED DISTRITAL'!$B$1:$XFD$1,0)
        )&lt;&gt;"",
        "CON COBERTURA CENEPRED",
        "SIN COBERTURA CENEPRED"
    ),
    "SIN COBERTURA CENEPRED"
)</f>
        <v>SIN COBERTURA CENEPRED</v>
      </c>
    </row>
    <row r="1852" spans="1:8" x14ac:dyDescent="0.35">
      <c r="A1852" s="359">
        <v>240201</v>
      </c>
      <c r="B1852" t="s">
        <v>31854</v>
      </c>
      <c r="C1852">
        <v>2402</v>
      </c>
      <c r="D1852">
        <v>24</v>
      </c>
      <c r="E1852" t="str">
        <f>_xlfn.XLOOKUP(D1852,'Ubigeo Departamental'!A:A,'Ubigeo Departamental'!B:B)</f>
        <v>Tumbes</v>
      </c>
      <c r="F1852" t="str" cm="1">
        <f t="array" ref="F1852">IFERROR(IF(INDEX('CENEPRED DISTRITAL'!$B:$XFD,
            _xlfn.XMATCH($F$1,'CENEPRED DISTRITAL'!$A:$A,0),
            _xlfn.XMATCH(A1852,'CENEPRED DISTRITAL'!$B$1:$XFD$1,0)
        )&lt;&gt;"",        "CON COBERTURA CENEPRED",        "SIN COBERTURA CENEPRED"    ),    "SIN COBERTURA CENEPRED")</f>
        <v>CON COBERTURA CENEPRED</v>
      </c>
      <c r="G1852" t="str" cm="1">
        <f t="array" ref="G1852">IFERROR(
    IF(
        INDEX(
            'CENEPRED DISTRITAL'!$B:$XFD,
            _xlfn.XMATCH($G$1,'CENEPRED DISTRITAL'!$A:$A,0),
            _xlfn.XMATCH(A1852,'CENEPRED DISTRITAL'!$B$1:$XFD$1,0)
        )&lt;&gt;"",
        "CON COBERTURA CENEPRED",
        "SIN COBERTURA CENEPRED"
    ),
    "SIN COBERTURA CENEPRED"
)</f>
        <v>CON COBERTURA CENEPRED</v>
      </c>
      <c r="H1852" t="str" cm="1">
        <f t="array" ref="H1852">IFERROR(
    IF(
        INDEX(
            'CENEPRED DISTRITAL'!$B:$XFD,
            _xlfn.XMATCH($H$1,'CENEPRED DISTRITAL'!$A:$A,0),
            _xlfn.XMATCH(A1852,'CENEPRED DISTRITAL'!$B$1:$XFD$1,0)
        )&lt;&gt;"",
        "CON COBERTURA CENEPRED",
        "SIN COBERTURA CENEPRED"
    ),
    "SIN COBERTURA CENEPRED"
)</f>
        <v>CON COBERTURA CENEPRED</v>
      </c>
    </row>
    <row r="1853" spans="1:8" x14ac:dyDescent="0.35">
      <c r="A1853" s="359">
        <v>240202</v>
      </c>
      <c r="B1853" t="s">
        <v>34961</v>
      </c>
      <c r="C1853">
        <v>2402</v>
      </c>
      <c r="D1853">
        <v>24</v>
      </c>
      <c r="E1853" t="str">
        <f>_xlfn.XLOOKUP(D1853,'Ubigeo Departamental'!A:A,'Ubigeo Departamental'!B:B)</f>
        <v>Tumbes</v>
      </c>
      <c r="F1853" t="str" cm="1">
        <f t="array" ref="F1853">IFERROR(IF(INDEX('CENEPRED DISTRITAL'!$B:$XFD,
            _xlfn.XMATCH($F$1,'CENEPRED DISTRITAL'!$A:$A,0),
            _xlfn.XMATCH(A1853,'CENEPRED DISTRITAL'!$B$1:$XFD$1,0)
        )&lt;&gt;"",        "CON COBERTURA CENEPRED",        "SIN COBERTURA CENEPRED"    ),    "SIN COBERTURA CENEPRED")</f>
        <v>SIN COBERTURA CENEPRED</v>
      </c>
      <c r="G1853" t="str" cm="1">
        <f t="array" ref="G1853">IFERROR(
    IF(
        INDEX(
            'CENEPRED DISTRITAL'!$B:$XFD,
            _xlfn.XMATCH($G$1,'CENEPRED DISTRITAL'!$A:$A,0),
            _xlfn.XMATCH(A1853,'CENEPRED DISTRITAL'!$B$1:$XFD$1,0)
        )&lt;&gt;"",
        "CON COBERTURA CENEPRED",
        "SIN COBERTURA CENEPRED"
    ),
    "SIN COBERTURA CENEPRED"
)</f>
        <v>SIN COBERTURA CENEPRED</v>
      </c>
      <c r="H1853" t="str" cm="1">
        <f t="array" ref="H1853">IFERROR(
    IF(
        INDEX(
            'CENEPRED DISTRITAL'!$B:$XFD,
            _xlfn.XMATCH($H$1,'CENEPRED DISTRITAL'!$A:$A,0),
            _xlfn.XMATCH(A1853,'CENEPRED DISTRITAL'!$B$1:$XFD$1,0)
        )&lt;&gt;"",
        "CON COBERTURA CENEPRED",
        "SIN COBERTURA CENEPRED"
    ),
    "SIN COBERTURA CENEPRED"
)</f>
        <v>SIN COBERTURA CENEPRED</v>
      </c>
    </row>
    <row r="1854" spans="1:8" x14ac:dyDescent="0.35">
      <c r="A1854" s="359">
        <v>240203</v>
      </c>
      <c r="B1854" t="s">
        <v>37129</v>
      </c>
      <c r="C1854">
        <v>2402</v>
      </c>
      <c r="D1854">
        <v>24</v>
      </c>
      <c r="E1854" t="str">
        <f>_xlfn.XLOOKUP(D1854,'Ubigeo Departamental'!A:A,'Ubigeo Departamental'!B:B)</f>
        <v>Tumbes</v>
      </c>
      <c r="F1854" t="str" cm="1">
        <f t="array" ref="F1854">IFERROR(IF(INDEX('CENEPRED DISTRITAL'!$B:$XFD,
            _xlfn.XMATCH($F$1,'CENEPRED DISTRITAL'!$A:$A,0),
            _xlfn.XMATCH(A1854,'CENEPRED DISTRITAL'!$B$1:$XFD$1,0)
        )&lt;&gt;"",        "CON COBERTURA CENEPRED",        "SIN COBERTURA CENEPRED"    ),    "SIN COBERTURA CENEPRED")</f>
        <v>SIN COBERTURA CENEPRED</v>
      </c>
      <c r="G1854" t="str" cm="1">
        <f t="array" ref="G1854">IFERROR(
    IF(
        INDEX(
            'CENEPRED DISTRITAL'!$B:$XFD,
            _xlfn.XMATCH($G$1,'CENEPRED DISTRITAL'!$A:$A,0),
            _xlfn.XMATCH(A1854,'CENEPRED DISTRITAL'!$B$1:$XFD$1,0)
        )&lt;&gt;"",
        "CON COBERTURA CENEPRED",
        "SIN COBERTURA CENEPRED"
    ),
    "SIN COBERTURA CENEPRED"
)</f>
        <v>SIN COBERTURA CENEPRED</v>
      </c>
      <c r="H1854" t="str" cm="1">
        <f t="array" ref="H1854">IFERROR(
    IF(
        INDEX(
            'CENEPRED DISTRITAL'!$B:$XFD,
            _xlfn.XMATCH($H$1,'CENEPRED DISTRITAL'!$A:$A,0),
            _xlfn.XMATCH(A1854,'CENEPRED DISTRITAL'!$B$1:$XFD$1,0)
        )&lt;&gt;"",
        "CON COBERTURA CENEPRED",
        "SIN COBERTURA CENEPRED"
    ),
    "SIN COBERTURA CENEPRED"
)</f>
        <v>SIN COBERTURA CENEPRED</v>
      </c>
    </row>
    <row r="1855" spans="1:8" x14ac:dyDescent="0.35">
      <c r="A1855" s="359">
        <v>240301</v>
      </c>
      <c r="B1855" t="s">
        <v>34074</v>
      </c>
      <c r="C1855">
        <v>2403</v>
      </c>
      <c r="D1855">
        <v>24</v>
      </c>
      <c r="E1855" t="str">
        <f>_xlfn.XLOOKUP(D1855,'Ubigeo Departamental'!A:A,'Ubigeo Departamental'!B:B)</f>
        <v>Tumbes</v>
      </c>
      <c r="F1855" t="str" cm="1">
        <f t="array" ref="F1855">IFERROR(IF(INDEX('CENEPRED DISTRITAL'!$B:$XFD,
            _xlfn.XMATCH($F$1,'CENEPRED DISTRITAL'!$A:$A,0),
            _xlfn.XMATCH(A1855,'CENEPRED DISTRITAL'!$B$1:$XFD$1,0)
        )&lt;&gt;"",        "CON COBERTURA CENEPRED",        "SIN COBERTURA CENEPRED"    ),    "SIN COBERTURA CENEPRED")</f>
        <v>SIN COBERTURA CENEPRED</v>
      </c>
      <c r="G1855" t="str" cm="1">
        <f t="array" ref="G1855">IFERROR(
    IF(
        INDEX(
            'CENEPRED DISTRITAL'!$B:$XFD,
            _xlfn.XMATCH($G$1,'CENEPRED DISTRITAL'!$A:$A,0),
            _xlfn.XMATCH(A1855,'CENEPRED DISTRITAL'!$B$1:$XFD$1,0)
        )&lt;&gt;"",
        "CON COBERTURA CENEPRED",
        "SIN COBERTURA CENEPRED"
    ),
    "SIN COBERTURA CENEPRED"
)</f>
        <v>SIN COBERTURA CENEPRED</v>
      </c>
      <c r="H1855" t="str" cm="1">
        <f t="array" ref="H1855">IFERROR(
    IF(
        INDEX(
            'CENEPRED DISTRITAL'!$B:$XFD,
            _xlfn.XMATCH($H$1,'CENEPRED DISTRITAL'!$A:$A,0),
            _xlfn.XMATCH(A1855,'CENEPRED DISTRITAL'!$B$1:$XFD$1,0)
        )&lt;&gt;"",
        "CON COBERTURA CENEPRED",
        "SIN COBERTURA CENEPRED"
    ),
    "SIN COBERTURA CENEPRED"
)</f>
        <v>SIN COBERTURA CENEPRED</v>
      </c>
    </row>
    <row r="1856" spans="1:8" x14ac:dyDescent="0.35">
      <c r="A1856" s="359">
        <v>240302</v>
      </c>
      <c r="B1856" t="s">
        <v>34075</v>
      </c>
      <c r="C1856">
        <v>2403</v>
      </c>
      <c r="D1856">
        <v>24</v>
      </c>
      <c r="E1856" t="str">
        <f>_xlfn.XLOOKUP(D1856,'Ubigeo Departamental'!A:A,'Ubigeo Departamental'!B:B)</f>
        <v>Tumbes</v>
      </c>
      <c r="F1856" t="str" cm="1">
        <f t="array" ref="F1856">IFERROR(IF(INDEX('CENEPRED DISTRITAL'!$B:$XFD,
            _xlfn.XMATCH($F$1,'CENEPRED DISTRITAL'!$A:$A,0),
            _xlfn.XMATCH(A1856,'CENEPRED DISTRITAL'!$B$1:$XFD$1,0)
        )&lt;&gt;"",        "CON COBERTURA CENEPRED",        "SIN COBERTURA CENEPRED"    ),    "SIN COBERTURA CENEPRED")</f>
        <v>SIN COBERTURA CENEPRED</v>
      </c>
      <c r="G1856" t="str" cm="1">
        <f t="array" ref="G1856">IFERROR(
    IF(
        INDEX(
            'CENEPRED DISTRITAL'!$B:$XFD,
            _xlfn.XMATCH($G$1,'CENEPRED DISTRITAL'!$A:$A,0),
            _xlfn.XMATCH(A1856,'CENEPRED DISTRITAL'!$B$1:$XFD$1,0)
        )&lt;&gt;"",
        "CON COBERTURA CENEPRED",
        "SIN COBERTURA CENEPRED"
    ),
    "SIN COBERTURA CENEPRED"
)</f>
        <v>SIN COBERTURA CENEPRED</v>
      </c>
      <c r="H1856" t="str" cm="1">
        <f t="array" ref="H1856">IFERROR(
    IF(
        INDEX(
            'CENEPRED DISTRITAL'!$B:$XFD,
            _xlfn.XMATCH($H$1,'CENEPRED DISTRITAL'!$A:$A,0),
            _xlfn.XMATCH(A1856,'CENEPRED DISTRITAL'!$B$1:$XFD$1,0)
        )&lt;&gt;"",
        "CON COBERTURA CENEPRED",
        "SIN COBERTURA CENEPRED"
    ),
    "SIN COBERTURA CENEPRED"
)</f>
        <v>SIN COBERTURA CENEPRED</v>
      </c>
    </row>
    <row r="1857" spans="1:8" x14ac:dyDescent="0.35">
      <c r="A1857" s="359">
        <v>240303</v>
      </c>
      <c r="B1857" t="s">
        <v>34962</v>
      </c>
      <c r="C1857">
        <v>2403</v>
      </c>
      <c r="D1857">
        <v>24</v>
      </c>
      <c r="E1857" t="str">
        <f>_xlfn.XLOOKUP(D1857,'Ubigeo Departamental'!A:A,'Ubigeo Departamental'!B:B)</f>
        <v>Tumbes</v>
      </c>
      <c r="F1857" t="str" cm="1">
        <f t="array" ref="F1857">IFERROR(IF(INDEX('CENEPRED DISTRITAL'!$B:$XFD,
            _xlfn.XMATCH($F$1,'CENEPRED DISTRITAL'!$A:$A,0),
            _xlfn.XMATCH(A1857,'CENEPRED DISTRITAL'!$B$1:$XFD$1,0)
        )&lt;&gt;"",        "CON COBERTURA CENEPRED",        "SIN COBERTURA CENEPRED"    ),    "SIN COBERTURA CENEPRED")</f>
        <v>SIN COBERTURA CENEPRED</v>
      </c>
      <c r="G1857" t="str" cm="1">
        <f t="array" ref="G1857">IFERROR(
    IF(
        INDEX(
            'CENEPRED DISTRITAL'!$B:$XFD,
            _xlfn.XMATCH($G$1,'CENEPRED DISTRITAL'!$A:$A,0),
            _xlfn.XMATCH(A1857,'CENEPRED DISTRITAL'!$B$1:$XFD$1,0)
        )&lt;&gt;"",
        "CON COBERTURA CENEPRED",
        "SIN COBERTURA CENEPRED"
    ),
    "SIN COBERTURA CENEPRED"
)</f>
        <v>SIN COBERTURA CENEPRED</v>
      </c>
      <c r="H1857" t="str" cm="1">
        <f t="array" ref="H1857">IFERROR(
    IF(
        INDEX(
            'CENEPRED DISTRITAL'!$B:$XFD,
            _xlfn.XMATCH($H$1,'CENEPRED DISTRITAL'!$A:$A,0),
            _xlfn.XMATCH(A1857,'CENEPRED DISTRITAL'!$B$1:$XFD$1,0)
        )&lt;&gt;"",
        "CON COBERTURA CENEPRED",
        "SIN COBERTURA CENEPRED"
    ),
    "SIN COBERTURA CENEPRED"
)</f>
        <v>SIN COBERTURA CENEPRED</v>
      </c>
    </row>
    <row r="1858" spans="1:8" x14ac:dyDescent="0.35">
      <c r="A1858" s="359">
        <v>240304</v>
      </c>
      <c r="B1858" t="s">
        <v>37130</v>
      </c>
      <c r="C1858">
        <v>2403</v>
      </c>
      <c r="D1858">
        <v>24</v>
      </c>
      <c r="E1858" t="str">
        <f>_xlfn.XLOOKUP(D1858,'Ubigeo Departamental'!A:A,'Ubigeo Departamental'!B:B)</f>
        <v>Tumbes</v>
      </c>
      <c r="F1858" t="str" cm="1">
        <f t="array" ref="F1858">IFERROR(IF(INDEX('CENEPRED DISTRITAL'!$B:$XFD,
            _xlfn.XMATCH($F$1,'CENEPRED DISTRITAL'!$A:$A,0),
            _xlfn.XMATCH(A1858,'CENEPRED DISTRITAL'!$B$1:$XFD$1,0)
        )&lt;&gt;"",        "CON COBERTURA CENEPRED",        "SIN COBERTURA CENEPRED"    ),    "SIN COBERTURA CENEPRED")</f>
        <v>SIN COBERTURA CENEPRED</v>
      </c>
      <c r="G1858" t="str" cm="1">
        <f t="array" ref="G1858">IFERROR(
    IF(
        INDEX(
            'CENEPRED DISTRITAL'!$B:$XFD,
            _xlfn.XMATCH($G$1,'CENEPRED DISTRITAL'!$A:$A,0),
            _xlfn.XMATCH(A1858,'CENEPRED DISTRITAL'!$B$1:$XFD$1,0)
        )&lt;&gt;"",
        "CON COBERTURA CENEPRED",
        "SIN COBERTURA CENEPRED"
    ),
    "SIN COBERTURA CENEPRED"
)</f>
        <v>SIN COBERTURA CENEPRED</v>
      </c>
      <c r="H1858" t="str" cm="1">
        <f t="array" ref="H1858">IFERROR(
    IF(
        INDEX(
            'CENEPRED DISTRITAL'!$B:$XFD,
            _xlfn.XMATCH($H$1,'CENEPRED DISTRITAL'!$A:$A,0),
            _xlfn.XMATCH(A1858,'CENEPRED DISTRITAL'!$B$1:$XFD$1,0)
        )&lt;&gt;"",
        "CON COBERTURA CENEPRED",
        "SIN COBERTURA CENEPRED"
    ),
    "SIN COBERTURA CENEPRED"
)</f>
        <v>SIN COBERTURA CENEPRED</v>
      </c>
    </row>
    <row r="1859" spans="1:8" x14ac:dyDescent="0.35">
      <c r="A1859" s="359">
        <v>250101</v>
      </c>
      <c r="B1859" t="s">
        <v>31857</v>
      </c>
      <c r="C1859">
        <v>2501</v>
      </c>
      <c r="D1859">
        <v>25</v>
      </c>
      <c r="E1859" t="str">
        <f>_xlfn.XLOOKUP(D1859,'Ubigeo Departamental'!A:A,'Ubigeo Departamental'!B:B)</f>
        <v>Ucayali</v>
      </c>
      <c r="F1859" t="str" cm="1">
        <f t="array" ref="F1859">IFERROR(IF(INDEX('CENEPRED DISTRITAL'!$B:$XFD,
            _xlfn.XMATCH($F$1,'CENEPRED DISTRITAL'!$A:$A,0),
            _xlfn.XMATCH(A1859,'CENEPRED DISTRITAL'!$B$1:$XFD$1,0)
        )&lt;&gt;"",        "CON COBERTURA CENEPRED",        "SIN COBERTURA CENEPRED"    ),    "SIN COBERTURA CENEPRED")</f>
        <v>CON COBERTURA CENEPRED</v>
      </c>
      <c r="G1859" t="str" cm="1">
        <f t="array" ref="G1859">IFERROR(
    IF(
        INDEX(
            'CENEPRED DISTRITAL'!$B:$XFD,
            _xlfn.XMATCH($G$1,'CENEPRED DISTRITAL'!$A:$A,0),
            _xlfn.XMATCH(A1859,'CENEPRED DISTRITAL'!$B$1:$XFD$1,0)
        )&lt;&gt;"",
        "CON COBERTURA CENEPRED",
        "SIN COBERTURA CENEPRED"
    ),
    "SIN COBERTURA CENEPRED"
)</f>
        <v>CON COBERTURA CENEPRED</v>
      </c>
      <c r="H1859" t="str" cm="1">
        <f t="array" ref="H1859">IFERROR(
    IF(
        INDEX(
            'CENEPRED DISTRITAL'!$B:$XFD,
            _xlfn.XMATCH($H$1,'CENEPRED DISTRITAL'!$A:$A,0),
            _xlfn.XMATCH(A1859,'CENEPRED DISTRITAL'!$B$1:$XFD$1,0)
        )&lt;&gt;"",
        "CON COBERTURA CENEPRED",
        "SIN COBERTURA CENEPRED"
    ),
    "SIN COBERTURA CENEPRED"
)</f>
        <v>CON COBERTURA CENEPRED</v>
      </c>
    </row>
    <row r="1860" spans="1:8" x14ac:dyDescent="0.35">
      <c r="A1860" s="359">
        <v>250102</v>
      </c>
      <c r="B1860" t="s">
        <v>34191</v>
      </c>
      <c r="C1860">
        <v>2501</v>
      </c>
      <c r="D1860">
        <v>25</v>
      </c>
      <c r="E1860" t="str">
        <f>_xlfn.XLOOKUP(D1860,'Ubigeo Departamental'!A:A,'Ubigeo Departamental'!B:B)</f>
        <v>Ucayali</v>
      </c>
      <c r="F1860" t="str" cm="1">
        <f t="array" ref="F1860">IFERROR(IF(INDEX('CENEPRED DISTRITAL'!$B:$XFD,
            _xlfn.XMATCH($F$1,'CENEPRED DISTRITAL'!$A:$A,0),
            _xlfn.XMATCH(A1860,'CENEPRED DISTRITAL'!$B$1:$XFD$1,0)
        )&lt;&gt;"",        "CON COBERTURA CENEPRED",        "SIN COBERTURA CENEPRED"    ),    "SIN COBERTURA CENEPRED")</f>
        <v>SIN COBERTURA CENEPRED</v>
      </c>
      <c r="G1860" t="str" cm="1">
        <f t="array" ref="G1860">IFERROR(
    IF(
        INDEX(
            'CENEPRED DISTRITAL'!$B:$XFD,
            _xlfn.XMATCH($G$1,'CENEPRED DISTRITAL'!$A:$A,0),
            _xlfn.XMATCH(A1860,'CENEPRED DISTRITAL'!$B$1:$XFD$1,0)
        )&lt;&gt;"",
        "CON COBERTURA CENEPRED",
        "SIN COBERTURA CENEPRED"
    ),
    "SIN COBERTURA CENEPRED"
)</f>
        <v>SIN COBERTURA CENEPRED</v>
      </c>
      <c r="H1860" t="str" cm="1">
        <f t="array" ref="H1860">IFERROR(
    IF(
        INDEX(
            'CENEPRED DISTRITAL'!$B:$XFD,
            _xlfn.XMATCH($H$1,'CENEPRED DISTRITAL'!$A:$A,0),
            _xlfn.XMATCH(A1860,'CENEPRED DISTRITAL'!$B$1:$XFD$1,0)
        )&lt;&gt;"",
        "CON COBERTURA CENEPRED",
        "SIN COBERTURA CENEPRED"
    ),
    "SIN COBERTURA CENEPRED"
)</f>
        <v>SIN COBERTURA CENEPRED</v>
      </c>
    </row>
    <row r="1861" spans="1:8" x14ac:dyDescent="0.35">
      <c r="A1861" s="359">
        <v>250103</v>
      </c>
      <c r="B1861" t="s">
        <v>34788</v>
      </c>
      <c r="C1861">
        <v>2501</v>
      </c>
      <c r="D1861">
        <v>25</v>
      </c>
      <c r="E1861" t="str">
        <f>_xlfn.XLOOKUP(D1861,'Ubigeo Departamental'!A:A,'Ubigeo Departamental'!B:B)</f>
        <v>Ucayali</v>
      </c>
      <c r="F1861" t="str" cm="1">
        <f t="array" ref="F1861">IFERROR(IF(INDEX('CENEPRED DISTRITAL'!$B:$XFD,
            _xlfn.XMATCH($F$1,'CENEPRED DISTRITAL'!$A:$A,0),
            _xlfn.XMATCH(A1861,'CENEPRED DISTRITAL'!$B$1:$XFD$1,0)
        )&lt;&gt;"",        "CON COBERTURA CENEPRED",        "SIN COBERTURA CENEPRED"    ),    "SIN COBERTURA CENEPRED")</f>
        <v>SIN COBERTURA CENEPRED</v>
      </c>
      <c r="G1861" t="str" cm="1">
        <f t="array" ref="G1861">IFERROR(
    IF(
        INDEX(
            'CENEPRED DISTRITAL'!$B:$XFD,
            _xlfn.XMATCH($G$1,'CENEPRED DISTRITAL'!$A:$A,0),
            _xlfn.XMATCH(A1861,'CENEPRED DISTRITAL'!$B$1:$XFD$1,0)
        )&lt;&gt;"",
        "CON COBERTURA CENEPRED",
        "SIN COBERTURA CENEPRED"
    ),
    "SIN COBERTURA CENEPRED"
)</f>
        <v>SIN COBERTURA CENEPRED</v>
      </c>
      <c r="H1861" t="str" cm="1">
        <f t="array" ref="H1861">IFERROR(
    IF(
        INDEX(
            'CENEPRED DISTRITAL'!$B:$XFD,
            _xlfn.XMATCH($H$1,'CENEPRED DISTRITAL'!$A:$A,0),
            _xlfn.XMATCH(A1861,'CENEPRED DISTRITAL'!$B$1:$XFD$1,0)
        )&lt;&gt;"",
        "CON COBERTURA CENEPRED",
        "SIN COBERTURA CENEPRED"
    ),
    "SIN COBERTURA CENEPRED"
)</f>
        <v>SIN COBERTURA CENEPRED</v>
      </c>
    </row>
    <row r="1862" spans="1:8" x14ac:dyDescent="0.35">
      <c r="A1862" s="359">
        <v>250104</v>
      </c>
      <c r="B1862" t="s">
        <v>34261</v>
      </c>
      <c r="C1862">
        <v>2501</v>
      </c>
      <c r="D1862">
        <v>25</v>
      </c>
      <c r="E1862" t="str">
        <f>_xlfn.XLOOKUP(D1862,'Ubigeo Departamental'!A:A,'Ubigeo Departamental'!B:B)</f>
        <v>Ucayali</v>
      </c>
      <c r="F1862" t="str" cm="1">
        <f t="array" ref="F1862">IFERROR(IF(INDEX('CENEPRED DISTRITAL'!$B:$XFD,
            _xlfn.XMATCH($F$1,'CENEPRED DISTRITAL'!$A:$A,0),
            _xlfn.XMATCH(A1862,'CENEPRED DISTRITAL'!$B$1:$XFD$1,0)
        )&lt;&gt;"",        "CON COBERTURA CENEPRED",        "SIN COBERTURA CENEPRED"    ),    "SIN COBERTURA CENEPRED")</f>
        <v>SIN COBERTURA CENEPRED</v>
      </c>
      <c r="G1862" t="str" cm="1">
        <f t="array" ref="G1862">IFERROR(
    IF(
        INDEX(
            'CENEPRED DISTRITAL'!$B:$XFD,
            _xlfn.XMATCH($G$1,'CENEPRED DISTRITAL'!$A:$A,0),
            _xlfn.XMATCH(A1862,'CENEPRED DISTRITAL'!$B$1:$XFD$1,0)
        )&lt;&gt;"",
        "CON COBERTURA CENEPRED",
        "SIN COBERTURA CENEPRED"
    ),
    "SIN COBERTURA CENEPRED"
)</f>
        <v>SIN COBERTURA CENEPRED</v>
      </c>
      <c r="H1862" t="str" cm="1">
        <f t="array" ref="H1862">IFERROR(
    IF(
        INDEX(
            'CENEPRED DISTRITAL'!$B:$XFD,
            _xlfn.XMATCH($H$1,'CENEPRED DISTRITAL'!$A:$A,0),
            _xlfn.XMATCH(A1862,'CENEPRED DISTRITAL'!$B$1:$XFD$1,0)
        )&lt;&gt;"",
        "CON COBERTURA CENEPRED",
        "SIN COBERTURA CENEPRED"
    ),
    "SIN COBERTURA CENEPRED"
)</f>
        <v>SIN COBERTURA CENEPRED</v>
      </c>
    </row>
    <row r="1863" spans="1:8" x14ac:dyDescent="0.35">
      <c r="A1863" s="359">
        <v>250105</v>
      </c>
      <c r="B1863" t="s">
        <v>31858</v>
      </c>
      <c r="C1863">
        <v>2501</v>
      </c>
      <c r="D1863">
        <v>25</v>
      </c>
      <c r="E1863" t="str">
        <f>_xlfn.XLOOKUP(D1863,'Ubigeo Departamental'!A:A,'Ubigeo Departamental'!B:B)</f>
        <v>Ucayali</v>
      </c>
      <c r="F1863" t="str" cm="1">
        <f t="array" ref="F1863">IFERROR(IF(INDEX('CENEPRED DISTRITAL'!$B:$XFD,
            _xlfn.XMATCH($F$1,'CENEPRED DISTRITAL'!$A:$A,0),
            _xlfn.XMATCH(A1863,'CENEPRED DISTRITAL'!$B$1:$XFD$1,0)
        )&lt;&gt;"",        "CON COBERTURA CENEPRED",        "SIN COBERTURA CENEPRED"    ),    "SIN COBERTURA CENEPRED")</f>
        <v>CON COBERTURA CENEPRED</v>
      </c>
      <c r="G1863" t="str" cm="1">
        <f t="array" ref="G1863">IFERROR(
    IF(
        INDEX(
            'CENEPRED DISTRITAL'!$B:$XFD,
            _xlfn.XMATCH($G$1,'CENEPRED DISTRITAL'!$A:$A,0),
            _xlfn.XMATCH(A1863,'CENEPRED DISTRITAL'!$B$1:$XFD$1,0)
        )&lt;&gt;"",
        "CON COBERTURA CENEPRED",
        "SIN COBERTURA CENEPRED"
    ),
    "SIN COBERTURA CENEPRED"
)</f>
        <v>CON COBERTURA CENEPRED</v>
      </c>
      <c r="H1863" t="str" cm="1">
        <f t="array" ref="H1863">IFERROR(
    IF(
        INDEX(
            'CENEPRED DISTRITAL'!$B:$XFD,
            _xlfn.XMATCH($H$1,'CENEPRED DISTRITAL'!$A:$A,0),
            _xlfn.XMATCH(A1863,'CENEPRED DISTRITAL'!$B$1:$XFD$1,0)
        )&lt;&gt;"",
        "CON COBERTURA CENEPRED",
        "SIN COBERTURA CENEPRED"
    ),
    "SIN COBERTURA CENEPRED"
)</f>
        <v>CON COBERTURA CENEPRED</v>
      </c>
    </row>
    <row r="1864" spans="1:8" x14ac:dyDescent="0.35">
      <c r="A1864" s="359">
        <v>250106</v>
      </c>
      <c r="B1864" t="s">
        <v>34963</v>
      </c>
      <c r="C1864">
        <v>2501</v>
      </c>
      <c r="D1864">
        <v>25</v>
      </c>
      <c r="E1864" t="str">
        <f>_xlfn.XLOOKUP(D1864,'Ubigeo Departamental'!A:A,'Ubigeo Departamental'!B:B)</f>
        <v>Ucayali</v>
      </c>
      <c r="F1864" t="str" cm="1">
        <f t="array" ref="F1864">IFERROR(IF(INDEX('CENEPRED DISTRITAL'!$B:$XFD,
            _xlfn.XMATCH($F$1,'CENEPRED DISTRITAL'!$A:$A,0),
            _xlfn.XMATCH(A1864,'CENEPRED DISTRITAL'!$B$1:$XFD$1,0)
        )&lt;&gt;"",        "CON COBERTURA CENEPRED",        "SIN COBERTURA CENEPRED"    ),    "SIN COBERTURA CENEPRED")</f>
        <v>SIN COBERTURA CENEPRED</v>
      </c>
      <c r="G1864" t="str" cm="1">
        <f t="array" ref="G1864">IFERROR(
    IF(
        INDEX(
            'CENEPRED DISTRITAL'!$B:$XFD,
            _xlfn.XMATCH($G$1,'CENEPRED DISTRITAL'!$A:$A,0),
            _xlfn.XMATCH(A1864,'CENEPRED DISTRITAL'!$B$1:$XFD$1,0)
        )&lt;&gt;"",
        "CON COBERTURA CENEPRED",
        "SIN COBERTURA CENEPRED"
    ),
    "SIN COBERTURA CENEPRED"
)</f>
        <v>SIN COBERTURA CENEPRED</v>
      </c>
      <c r="H1864" t="str" cm="1">
        <f t="array" ref="H1864">IFERROR(
    IF(
        INDEX(
            'CENEPRED DISTRITAL'!$B:$XFD,
            _xlfn.XMATCH($H$1,'CENEPRED DISTRITAL'!$A:$A,0),
            _xlfn.XMATCH(A1864,'CENEPRED DISTRITAL'!$B$1:$XFD$1,0)
        )&lt;&gt;"",
        "CON COBERTURA CENEPRED",
        "SIN COBERTURA CENEPRED"
    ),
    "SIN COBERTURA CENEPRED"
)</f>
        <v>SIN COBERTURA CENEPRED</v>
      </c>
    </row>
    <row r="1865" spans="1:8" x14ac:dyDescent="0.35">
      <c r="A1865" s="359">
        <v>250107</v>
      </c>
      <c r="B1865" t="s">
        <v>34033</v>
      </c>
      <c r="C1865">
        <v>2501</v>
      </c>
      <c r="D1865">
        <v>25</v>
      </c>
      <c r="E1865" t="str">
        <f>_xlfn.XLOOKUP(D1865,'Ubigeo Departamental'!A:A,'Ubigeo Departamental'!B:B)</f>
        <v>Ucayali</v>
      </c>
      <c r="F1865" t="str" cm="1">
        <f t="array" ref="F1865">IFERROR(IF(INDEX('CENEPRED DISTRITAL'!$B:$XFD,
            _xlfn.XMATCH($F$1,'CENEPRED DISTRITAL'!$A:$A,0),
            _xlfn.XMATCH(A1865,'CENEPRED DISTRITAL'!$B$1:$XFD$1,0)
        )&lt;&gt;"",        "CON COBERTURA CENEPRED",        "SIN COBERTURA CENEPRED"    ),    "SIN COBERTURA CENEPRED")</f>
        <v>SIN COBERTURA CENEPRED</v>
      </c>
      <c r="G1865" t="str" cm="1">
        <f t="array" ref="G1865">IFERROR(
    IF(
        INDEX(
            'CENEPRED DISTRITAL'!$B:$XFD,
            _xlfn.XMATCH($G$1,'CENEPRED DISTRITAL'!$A:$A,0),
            _xlfn.XMATCH(A1865,'CENEPRED DISTRITAL'!$B$1:$XFD$1,0)
        )&lt;&gt;"",
        "CON COBERTURA CENEPRED",
        "SIN COBERTURA CENEPRED"
    ),
    "SIN COBERTURA CENEPRED"
)</f>
        <v>SIN COBERTURA CENEPRED</v>
      </c>
      <c r="H1865" t="str" cm="1">
        <f t="array" ref="H1865">IFERROR(
    IF(
        INDEX(
            'CENEPRED DISTRITAL'!$B:$XFD,
            _xlfn.XMATCH($H$1,'CENEPRED DISTRITAL'!$A:$A,0),
            _xlfn.XMATCH(A1865,'CENEPRED DISTRITAL'!$B$1:$XFD$1,0)
        )&lt;&gt;"",
        "CON COBERTURA CENEPRED",
        "SIN COBERTURA CENEPRED"
    ),
    "SIN COBERTURA CENEPRED"
)</f>
        <v>SIN COBERTURA CENEPRED</v>
      </c>
    </row>
    <row r="1866" spans="1:8" x14ac:dyDescent="0.35">
      <c r="A1866" s="359">
        <v>250201</v>
      </c>
      <c r="B1866" t="s">
        <v>37131</v>
      </c>
      <c r="C1866">
        <v>2502</v>
      </c>
      <c r="D1866">
        <v>25</v>
      </c>
      <c r="E1866" t="str">
        <f>_xlfn.XLOOKUP(D1866,'Ubigeo Departamental'!A:A,'Ubigeo Departamental'!B:B)</f>
        <v>Ucayali</v>
      </c>
      <c r="F1866" t="str" cm="1">
        <f t="array" ref="F1866">IFERROR(IF(INDEX('CENEPRED DISTRITAL'!$B:$XFD,
            _xlfn.XMATCH($F$1,'CENEPRED DISTRITAL'!$A:$A,0),
            _xlfn.XMATCH(A1866,'CENEPRED DISTRITAL'!$B$1:$XFD$1,0)
        )&lt;&gt;"",        "CON COBERTURA CENEPRED",        "SIN COBERTURA CENEPRED"    ),    "SIN COBERTURA CENEPRED")</f>
        <v>SIN COBERTURA CENEPRED</v>
      </c>
      <c r="G1866" t="str" cm="1">
        <f t="array" ref="G1866">IFERROR(
    IF(
        INDEX(
            'CENEPRED DISTRITAL'!$B:$XFD,
            _xlfn.XMATCH($G$1,'CENEPRED DISTRITAL'!$A:$A,0),
            _xlfn.XMATCH(A1866,'CENEPRED DISTRITAL'!$B$1:$XFD$1,0)
        )&lt;&gt;"",
        "CON COBERTURA CENEPRED",
        "SIN COBERTURA CENEPRED"
    ),
    "SIN COBERTURA CENEPRED"
)</f>
        <v>SIN COBERTURA CENEPRED</v>
      </c>
      <c r="H1866" t="str" cm="1">
        <f t="array" ref="H1866">IFERROR(
    IF(
        INDEX(
            'CENEPRED DISTRITAL'!$B:$XFD,
            _xlfn.XMATCH($H$1,'CENEPRED DISTRITAL'!$A:$A,0),
            _xlfn.XMATCH(A1866,'CENEPRED DISTRITAL'!$B$1:$XFD$1,0)
        )&lt;&gt;"",
        "CON COBERTURA CENEPRED",
        "SIN COBERTURA CENEPRED"
    ),
    "SIN COBERTURA CENEPRED"
)</f>
        <v>SIN COBERTURA CENEPRED</v>
      </c>
    </row>
    <row r="1867" spans="1:8" x14ac:dyDescent="0.35">
      <c r="A1867" s="359">
        <v>250202</v>
      </c>
      <c r="B1867" t="s">
        <v>34091</v>
      </c>
      <c r="C1867">
        <v>2502</v>
      </c>
      <c r="D1867">
        <v>25</v>
      </c>
      <c r="E1867" t="str">
        <f>_xlfn.XLOOKUP(D1867,'Ubigeo Departamental'!A:A,'Ubigeo Departamental'!B:B)</f>
        <v>Ucayali</v>
      </c>
      <c r="F1867" t="str" cm="1">
        <f t="array" ref="F1867">IFERROR(IF(INDEX('CENEPRED DISTRITAL'!$B:$XFD,
            _xlfn.XMATCH($F$1,'CENEPRED DISTRITAL'!$A:$A,0),
            _xlfn.XMATCH(A1867,'CENEPRED DISTRITAL'!$B$1:$XFD$1,0)
        )&lt;&gt;"",        "CON COBERTURA CENEPRED",        "SIN COBERTURA CENEPRED"    ),    "SIN COBERTURA CENEPRED")</f>
        <v>SIN COBERTURA CENEPRED</v>
      </c>
      <c r="G1867" t="str" cm="1">
        <f t="array" ref="G1867">IFERROR(
    IF(
        INDEX(
            'CENEPRED DISTRITAL'!$B:$XFD,
            _xlfn.XMATCH($G$1,'CENEPRED DISTRITAL'!$A:$A,0),
            _xlfn.XMATCH(A1867,'CENEPRED DISTRITAL'!$B$1:$XFD$1,0)
        )&lt;&gt;"",
        "CON COBERTURA CENEPRED",
        "SIN COBERTURA CENEPRED"
    ),
    "SIN COBERTURA CENEPRED"
)</f>
        <v>SIN COBERTURA CENEPRED</v>
      </c>
      <c r="H1867" t="str" cm="1">
        <f t="array" ref="H1867">IFERROR(
    IF(
        INDEX(
            'CENEPRED DISTRITAL'!$B:$XFD,
            _xlfn.XMATCH($H$1,'CENEPRED DISTRITAL'!$A:$A,0),
            _xlfn.XMATCH(A1867,'CENEPRED DISTRITAL'!$B$1:$XFD$1,0)
        )&lt;&gt;"",
        "CON COBERTURA CENEPRED",
        "SIN COBERTURA CENEPRED"
    ),
    "SIN COBERTURA CENEPRED"
)</f>
        <v>SIN COBERTURA CENEPRED</v>
      </c>
    </row>
    <row r="1868" spans="1:8" x14ac:dyDescent="0.35">
      <c r="A1868" s="359">
        <v>250203</v>
      </c>
      <c r="B1868" t="s">
        <v>34739</v>
      </c>
      <c r="C1868">
        <v>2502</v>
      </c>
      <c r="D1868">
        <v>25</v>
      </c>
      <c r="E1868" t="str">
        <f>_xlfn.XLOOKUP(D1868,'Ubigeo Departamental'!A:A,'Ubigeo Departamental'!B:B)</f>
        <v>Ucayali</v>
      </c>
      <c r="F1868" t="str" cm="1">
        <f t="array" ref="F1868">IFERROR(IF(INDEX('CENEPRED DISTRITAL'!$B:$XFD,
            _xlfn.XMATCH($F$1,'CENEPRED DISTRITAL'!$A:$A,0),
            _xlfn.XMATCH(A1868,'CENEPRED DISTRITAL'!$B$1:$XFD$1,0)
        )&lt;&gt;"",        "CON COBERTURA CENEPRED",        "SIN COBERTURA CENEPRED"    ),    "SIN COBERTURA CENEPRED")</f>
        <v>SIN COBERTURA CENEPRED</v>
      </c>
      <c r="G1868" t="str" cm="1">
        <f t="array" ref="G1868">IFERROR(
    IF(
        INDEX(
            'CENEPRED DISTRITAL'!$B:$XFD,
            _xlfn.XMATCH($G$1,'CENEPRED DISTRITAL'!$A:$A,0),
            _xlfn.XMATCH(A1868,'CENEPRED DISTRITAL'!$B$1:$XFD$1,0)
        )&lt;&gt;"",
        "CON COBERTURA CENEPRED",
        "SIN COBERTURA CENEPRED"
    ),
    "SIN COBERTURA CENEPRED"
)</f>
        <v>SIN COBERTURA CENEPRED</v>
      </c>
      <c r="H1868" t="str" cm="1">
        <f t="array" ref="H1868">IFERROR(
    IF(
        INDEX(
            'CENEPRED DISTRITAL'!$B:$XFD,
            _xlfn.XMATCH($H$1,'CENEPRED DISTRITAL'!$A:$A,0),
            _xlfn.XMATCH(A1868,'CENEPRED DISTRITAL'!$B$1:$XFD$1,0)
        )&lt;&gt;"",
        "CON COBERTURA CENEPRED",
        "SIN COBERTURA CENEPRED"
    ),
    "SIN COBERTURA CENEPRED"
)</f>
        <v>SIN COBERTURA CENEPRED</v>
      </c>
    </row>
    <row r="1869" spans="1:8" x14ac:dyDescent="0.35">
      <c r="A1869" s="359">
        <v>250204</v>
      </c>
      <c r="B1869" t="s">
        <v>37132</v>
      </c>
      <c r="C1869">
        <v>2502</v>
      </c>
      <c r="D1869">
        <v>25</v>
      </c>
      <c r="E1869" t="str">
        <f>_xlfn.XLOOKUP(D1869,'Ubigeo Departamental'!A:A,'Ubigeo Departamental'!B:B)</f>
        <v>Ucayali</v>
      </c>
      <c r="F1869" t="str" cm="1">
        <f t="array" ref="F1869">IFERROR(IF(INDEX('CENEPRED DISTRITAL'!$B:$XFD,
            _xlfn.XMATCH($F$1,'CENEPRED DISTRITAL'!$A:$A,0),
            _xlfn.XMATCH(A1869,'CENEPRED DISTRITAL'!$B$1:$XFD$1,0)
        )&lt;&gt;"",        "CON COBERTURA CENEPRED",        "SIN COBERTURA CENEPRED"    ),    "SIN COBERTURA CENEPRED")</f>
        <v>SIN COBERTURA CENEPRED</v>
      </c>
      <c r="G1869" t="str" cm="1">
        <f t="array" ref="G1869">IFERROR(
    IF(
        INDEX(
            'CENEPRED DISTRITAL'!$B:$XFD,
            _xlfn.XMATCH($G$1,'CENEPRED DISTRITAL'!$A:$A,0),
            _xlfn.XMATCH(A1869,'CENEPRED DISTRITAL'!$B$1:$XFD$1,0)
        )&lt;&gt;"",
        "CON COBERTURA CENEPRED",
        "SIN COBERTURA CENEPRED"
    ),
    "SIN COBERTURA CENEPRED"
)</f>
        <v>SIN COBERTURA CENEPRED</v>
      </c>
      <c r="H1869" t="str" cm="1">
        <f t="array" ref="H1869">IFERROR(
    IF(
        INDEX(
            'CENEPRED DISTRITAL'!$B:$XFD,
            _xlfn.XMATCH($H$1,'CENEPRED DISTRITAL'!$A:$A,0),
            _xlfn.XMATCH(A1869,'CENEPRED DISTRITAL'!$B$1:$XFD$1,0)
        )&lt;&gt;"",
        "CON COBERTURA CENEPRED",
        "SIN COBERTURA CENEPRED"
    ),
    "SIN COBERTURA CENEPRED"
)</f>
        <v>SIN COBERTURA CENEPRED</v>
      </c>
    </row>
    <row r="1870" spans="1:8" x14ac:dyDescent="0.35">
      <c r="A1870" s="359">
        <v>250301</v>
      </c>
      <c r="B1870" t="s">
        <v>31856</v>
      </c>
      <c r="C1870">
        <v>2503</v>
      </c>
      <c r="D1870">
        <v>25</v>
      </c>
      <c r="E1870" t="str">
        <f>_xlfn.XLOOKUP(D1870,'Ubigeo Departamental'!A:A,'Ubigeo Departamental'!B:B)</f>
        <v>Ucayali</v>
      </c>
      <c r="F1870" t="str" cm="1">
        <f t="array" ref="F1870">IFERROR(IF(INDEX('CENEPRED DISTRITAL'!$B:$XFD,
            _xlfn.XMATCH($F$1,'CENEPRED DISTRITAL'!$A:$A,0),
            _xlfn.XMATCH(A1870,'CENEPRED DISTRITAL'!$B$1:$XFD$1,0)
        )&lt;&gt;"",        "CON COBERTURA CENEPRED",        "SIN COBERTURA CENEPRED"    ),    "SIN COBERTURA CENEPRED")</f>
        <v>CON COBERTURA CENEPRED</v>
      </c>
      <c r="G1870" t="str" cm="1">
        <f t="array" ref="G1870">IFERROR(
    IF(
        INDEX(
            'CENEPRED DISTRITAL'!$B:$XFD,
            _xlfn.XMATCH($G$1,'CENEPRED DISTRITAL'!$A:$A,0),
            _xlfn.XMATCH(A1870,'CENEPRED DISTRITAL'!$B$1:$XFD$1,0)
        )&lt;&gt;"",
        "CON COBERTURA CENEPRED",
        "SIN COBERTURA CENEPRED"
    ),
    "SIN COBERTURA CENEPRED"
)</f>
        <v>CON COBERTURA CENEPRED</v>
      </c>
      <c r="H1870" t="str" cm="1">
        <f t="array" ref="H1870">IFERROR(
    IF(
        INDEX(
            'CENEPRED DISTRITAL'!$B:$XFD,
            _xlfn.XMATCH($H$1,'CENEPRED DISTRITAL'!$A:$A,0),
            _xlfn.XMATCH(A1870,'CENEPRED DISTRITAL'!$B$1:$XFD$1,0)
        )&lt;&gt;"",
        "CON COBERTURA CENEPRED",
        "SIN COBERTURA CENEPRED"
    ),
    "SIN COBERTURA CENEPRED"
)</f>
        <v>CON COBERTURA CENEPRED</v>
      </c>
    </row>
    <row r="1871" spans="1:8" x14ac:dyDescent="0.35">
      <c r="A1871" s="359">
        <v>250302</v>
      </c>
      <c r="B1871" t="s">
        <v>34467</v>
      </c>
      <c r="C1871">
        <v>2503</v>
      </c>
      <c r="D1871">
        <v>25</v>
      </c>
      <c r="E1871" t="str">
        <f>_xlfn.XLOOKUP(D1871,'Ubigeo Departamental'!A:A,'Ubigeo Departamental'!B:B)</f>
        <v>Ucayali</v>
      </c>
      <c r="F1871" t="str" cm="1">
        <f t="array" ref="F1871">IFERROR(IF(INDEX('CENEPRED DISTRITAL'!$B:$XFD,
            _xlfn.XMATCH($F$1,'CENEPRED DISTRITAL'!$A:$A,0),
            _xlfn.XMATCH(A1871,'CENEPRED DISTRITAL'!$B$1:$XFD$1,0)
        )&lt;&gt;"",        "CON COBERTURA CENEPRED",        "SIN COBERTURA CENEPRED"    ),    "SIN COBERTURA CENEPRED")</f>
        <v>SIN COBERTURA CENEPRED</v>
      </c>
      <c r="G1871" t="str" cm="1">
        <f t="array" ref="G1871">IFERROR(
    IF(
        INDEX(
            'CENEPRED DISTRITAL'!$B:$XFD,
            _xlfn.XMATCH($G$1,'CENEPRED DISTRITAL'!$A:$A,0),
            _xlfn.XMATCH(A1871,'CENEPRED DISTRITAL'!$B$1:$XFD$1,0)
        )&lt;&gt;"",
        "CON COBERTURA CENEPRED",
        "SIN COBERTURA CENEPRED"
    ),
    "SIN COBERTURA CENEPRED"
)</f>
        <v>SIN COBERTURA CENEPRED</v>
      </c>
      <c r="H1871" t="str" cm="1">
        <f t="array" ref="H1871">IFERROR(
    IF(
        INDEX(
            'CENEPRED DISTRITAL'!$B:$XFD,
            _xlfn.XMATCH($H$1,'CENEPRED DISTRITAL'!$A:$A,0),
            _xlfn.XMATCH(A1871,'CENEPRED DISTRITAL'!$B$1:$XFD$1,0)
        )&lt;&gt;"",
        "CON COBERTURA CENEPRED",
        "SIN COBERTURA CENEPRED"
    ),
    "SIN COBERTURA CENEPRED"
)</f>
        <v>SIN COBERTURA CENEPRED</v>
      </c>
    </row>
    <row r="1872" spans="1:8" x14ac:dyDescent="0.35">
      <c r="A1872" s="359">
        <v>250303</v>
      </c>
      <c r="B1872" t="s">
        <v>34468</v>
      </c>
      <c r="C1872">
        <v>2503</v>
      </c>
      <c r="D1872">
        <v>25</v>
      </c>
      <c r="E1872" t="str">
        <f>_xlfn.XLOOKUP(D1872,'Ubigeo Departamental'!A:A,'Ubigeo Departamental'!B:B)</f>
        <v>Ucayali</v>
      </c>
      <c r="F1872" t="str" cm="1">
        <f t="array" ref="F1872">IFERROR(IF(INDEX('CENEPRED DISTRITAL'!$B:$XFD,
            _xlfn.XMATCH($F$1,'CENEPRED DISTRITAL'!$A:$A,0),
            _xlfn.XMATCH(A1872,'CENEPRED DISTRITAL'!$B$1:$XFD$1,0)
        )&lt;&gt;"",        "CON COBERTURA CENEPRED",        "SIN COBERTURA CENEPRED"    ),    "SIN COBERTURA CENEPRED")</f>
        <v>SIN COBERTURA CENEPRED</v>
      </c>
      <c r="G1872" t="str" cm="1">
        <f t="array" ref="G1872">IFERROR(
    IF(
        INDEX(
            'CENEPRED DISTRITAL'!$B:$XFD,
            _xlfn.XMATCH($G$1,'CENEPRED DISTRITAL'!$A:$A,0),
            _xlfn.XMATCH(A1872,'CENEPRED DISTRITAL'!$B$1:$XFD$1,0)
        )&lt;&gt;"",
        "CON COBERTURA CENEPRED",
        "SIN COBERTURA CENEPRED"
    ),
    "SIN COBERTURA CENEPRED"
)</f>
        <v>SIN COBERTURA CENEPRED</v>
      </c>
      <c r="H1872" t="str" cm="1">
        <f t="array" ref="H1872">IFERROR(
    IF(
        INDEX(
            'CENEPRED DISTRITAL'!$B:$XFD,
            _xlfn.XMATCH($H$1,'CENEPRED DISTRITAL'!$A:$A,0),
            _xlfn.XMATCH(A1872,'CENEPRED DISTRITAL'!$B$1:$XFD$1,0)
        )&lt;&gt;"",
        "CON COBERTURA CENEPRED",
        "SIN COBERTURA CENEPRED"
    ),
    "SIN COBERTURA CENEPRED"
)</f>
        <v>SIN COBERTURA CENEPRED</v>
      </c>
    </row>
    <row r="1873" spans="1:8" x14ac:dyDescent="0.35">
      <c r="A1873" s="359">
        <v>250304</v>
      </c>
      <c r="B1873" t="s">
        <v>37133</v>
      </c>
      <c r="C1873">
        <v>2503</v>
      </c>
      <c r="D1873">
        <v>25</v>
      </c>
      <c r="E1873" t="str">
        <f>_xlfn.XLOOKUP(D1873,'Ubigeo Departamental'!A:A,'Ubigeo Departamental'!B:B)</f>
        <v>Ucayali</v>
      </c>
      <c r="F1873" t="str" cm="1">
        <f t="array" ref="F1873">IFERROR(IF(INDEX('CENEPRED DISTRITAL'!$B:$XFD,
            _xlfn.XMATCH($F$1,'CENEPRED DISTRITAL'!$A:$A,0),
            _xlfn.XMATCH(A1873,'CENEPRED DISTRITAL'!$B$1:$XFD$1,0)
        )&lt;&gt;"",        "CON COBERTURA CENEPRED",        "SIN COBERTURA CENEPRED"    ),    "SIN COBERTURA CENEPRED")</f>
        <v>SIN COBERTURA CENEPRED</v>
      </c>
      <c r="G1873" t="str" cm="1">
        <f t="array" ref="G1873">IFERROR(
    IF(
        INDEX(
            'CENEPRED DISTRITAL'!$B:$XFD,
            _xlfn.XMATCH($G$1,'CENEPRED DISTRITAL'!$A:$A,0),
            _xlfn.XMATCH(A1873,'CENEPRED DISTRITAL'!$B$1:$XFD$1,0)
        )&lt;&gt;"",
        "CON COBERTURA CENEPRED",
        "SIN COBERTURA CENEPRED"
    ),
    "SIN COBERTURA CENEPRED"
)</f>
        <v>SIN COBERTURA CENEPRED</v>
      </c>
      <c r="H1873" t="str" cm="1">
        <f t="array" ref="H1873">IFERROR(
    IF(
        INDEX(
            'CENEPRED DISTRITAL'!$B:$XFD,
            _xlfn.XMATCH($H$1,'CENEPRED DISTRITAL'!$A:$A,0),
            _xlfn.XMATCH(A1873,'CENEPRED DISTRITAL'!$B$1:$XFD$1,0)
        )&lt;&gt;"",
        "CON COBERTURA CENEPRED",
        "SIN COBERTURA CENEPRED"
    ),
    "SIN COBERTURA CENEPRED"
)</f>
        <v>SIN COBERTURA CENEPRED</v>
      </c>
    </row>
    <row r="1874" spans="1:8" x14ac:dyDescent="0.35">
      <c r="A1874" s="359">
        <v>250305</v>
      </c>
      <c r="B1874" t="s">
        <v>37134</v>
      </c>
      <c r="C1874">
        <v>2503</v>
      </c>
      <c r="D1874">
        <v>25</v>
      </c>
      <c r="E1874" t="str">
        <f>_xlfn.XLOOKUP(D1874,'Ubigeo Departamental'!A:A,'Ubigeo Departamental'!B:B)</f>
        <v>Ucayali</v>
      </c>
      <c r="F1874" t="str" cm="1">
        <f t="array" ref="F1874">IFERROR(IF(INDEX('CENEPRED DISTRITAL'!$B:$XFD,
            _xlfn.XMATCH($F$1,'CENEPRED DISTRITAL'!$A:$A,0),
            _xlfn.XMATCH(A1874,'CENEPRED DISTRITAL'!$B$1:$XFD$1,0)
        )&lt;&gt;"",        "CON COBERTURA CENEPRED",        "SIN COBERTURA CENEPRED"    ),    "SIN COBERTURA CENEPRED")</f>
        <v>SIN COBERTURA CENEPRED</v>
      </c>
      <c r="G1874" t="str" cm="1">
        <f t="array" ref="G1874">IFERROR(
    IF(
        INDEX(
            'CENEPRED DISTRITAL'!$B:$XFD,
            _xlfn.XMATCH($G$1,'CENEPRED DISTRITAL'!$A:$A,0),
            _xlfn.XMATCH(A1874,'CENEPRED DISTRITAL'!$B$1:$XFD$1,0)
        )&lt;&gt;"",
        "CON COBERTURA CENEPRED",
        "SIN COBERTURA CENEPRED"
    ),
    "SIN COBERTURA CENEPRED"
)</f>
        <v>SIN COBERTURA CENEPRED</v>
      </c>
      <c r="H1874" t="str" cm="1">
        <f t="array" ref="H1874">IFERROR(
    IF(
        INDEX(
            'CENEPRED DISTRITAL'!$B:$XFD,
            _xlfn.XMATCH($H$1,'CENEPRED DISTRITAL'!$A:$A,0),
            _xlfn.XMATCH(A1874,'CENEPRED DISTRITAL'!$B$1:$XFD$1,0)
        )&lt;&gt;"",
        "CON COBERTURA CENEPRED",
        "SIN COBERTURA CENEPRED"
    ),
    "SIN COBERTURA CENEPRED"
)</f>
        <v>SIN COBERTURA CENEPRED</v>
      </c>
    </row>
    <row r="1875" spans="1:8" x14ac:dyDescent="0.35">
      <c r="A1875" s="359">
        <v>250401</v>
      </c>
      <c r="B1875" t="s">
        <v>34740</v>
      </c>
      <c r="C1875">
        <v>2504</v>
      </c>
      <c r="D1875">
        <v>25</v>
      </c>
      <c r="E1875" t="str">
        <f>_xlfn.XLOOKUP(D1875,'Ubigeo Departamental'!A:A,'Ubigeo Departamental'!B:B)</f>
        <v>Ucayali</v>
      </c>
      <c r="F1875" t="str" cm="1">
        <f t="array" ref="F1875">IFERROR(IF(INDEX('CENEPRED DISTRITAL'!$B:$XFD,
            _xlfn.XMATCH($F$1,'CENEPRED DISTRITAL'!$A:$A,0),
            _xlfn.XMATCH(A1875,'CENEPRED DISTRITAL'!$B$1:$XFD$1,0)
        )&lt;&gt;"",        "CON COBERTURA CENEPRED",        "SIN COBERTURA CENEPRED"    ),    "SIN COBERTURA CENEPRED")</f>
        <v>SIN COBERTURA CENEPRED</v>
      </c>
      <c r="G1875" t="str" cm="1">
        <f t="array" ref="G1875">IFERROR(
    IF(
        INDEX(
            'CENEPRED DISTRITAL'!$B:$XFD,
            _xlfn.XMATCH($G$1,'CENEPRED DISTRITAL'!$A:$A,0),
            _xlfn.XMATCH(A1875,'CENEPRED DISTRITAL'!$B$1:$XFD$1,0)
        )&lt;&gt;"",
        "CON COBERTURA CENEPRED",
        "SIN COBERTURA CENEPRED"
    ),
    "SIN COBERTURA CENEPRED"
)</f>
        <v>SIN COBERTURA CENEPRED</v>
      </c>
      <c r="H1875" t="str" cm="1">
        <f t="array" ref="H1875">IFERROR(
    IF(
        INDEX(
            'CENEPRED DISTRITAL'!$B:$XFD,
            _xlfn.XMATCH($H$1,'CENEPRED DISTRITAL'!$A:$A,0),
            _xlfn.XMATCH(A1875,'CENEPRED DISTRITAL'!$B$1:$XFD$1,0)
        )&lt;&gt;"",
        "CON COBERTURA CENEPRED",
        "SIN COBERTURA CENEPRED"
    ),
    "SIN COBERTURA CENEPRED"
)</f>
        <v>SIN COBERTURA CENEPRED</v>
      </c>
    </row>
  </sheetData>
  <autoFilter ref="A1:H1875" xr:uid="{19561A51-ADFF-4C1C-A6AE-869823687B89}"/>
  <conditionalFormatting sqref="F1:H1048576">
    <cfRule type="cellIs" dxfId="3" priority="1" operator="equal">
      <formula>"CON COBERTURA CENEPRED"</formula>
    </cfRule>
    <cfRule type="cellIs" dxfId="2" priority="2" operator="equal">
      <formula>"SIN COBERTURA CENEPRED"</formula>
    </cfRule>
    <cfRule type="colorScale" priority="3">
      <colorScale>
        <cfvo type="formula" val="&quot;SIN COBERTURA CENEPRED&quot;"/>
        <cfvo type="formula" val="&quot;CON COBERTURA CENEPRED&quot;"/>
        <color rgb="FFFF9393"/>
        <color rgb="FF84DC86"/>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5D51-7881-44AD-88FA-30AB0365B5E1}">
  <sheetPr>
    <tabColor rgb="FFFFFF00"/>
  </sheetPr>
  <dimension ref="A1:LU4"/>
  <sheetViews>
    <sheetView topLeftCell="GR1" workbookViewId="0">
      <selection activeCell="HF1" sqref="HF1"/>
    </sheetView>
  </sheetViews>
  <sheetFormatPr defaultRowHeight="14.5" x14ac:dyDescent="0.35"/>
  <cols>
    <col min="1" max="1" width="15.7265625" customWidth="1"/>
  </cols>
  <sheetData>
    <row r="1" spans="1:333" ht="43.5" x14ac:dyDescent="0.35">
      <c r="A1" s="240" t="s">
        <v>32507</v>
      </c>
      <c r="B1" s="124">
        <v>10201</v>
      </c>
      <c r="C1" s="124">
        <v>10307</v>
      </c>
      <c r="D1" s="124">
        <v>10101</v>
      </c>
      <c r="E1" s="124">
        <v>10402</v>
      </c>
      <c r="F1" s="124">
        <v>10701</v>
      </c>
      <c r="G1" s="124">
        <v>20501</v>
      </c>
      <c r="H1" s="124">
        <v>20601</v>
      </c>
      <c r="I1" s="124">
        <v>20801</v>
      </c>
      <c r="J1" s="124">
        <v>20105</v>
      </c>
      <c r="K1" s="124">
        <v>20101</v>
      </c>
      <c r="L1" s="124">
        <v>21001</v>
      </c>
      <c r="M1" s="124">
        <v>21014</v>
      </c>
      <c r="N1" s="124">
        <v>21101</v>
      </c>
      <c r="O1" s="124">
        <v>21201</v>
      </c>
      <c r="P1" s="124">
        <v>21210</v>
      </c>
      <c r="Q1" s="124">
        <v>21601</v>
      </c>
      <c r="R1" s="124">
        <v>21701</v>
      </c>
      <c r="S1" s="124">
        <v>21801</v>
      </c>
      <c r="T1" s="124">
        <v>21809</v>
      </c>
      <c r="U1" s="124">
        <v>21808</v>
      </c>
      <c r="V1" s="124">
        <v>21806</v>
      </c>
      <c r="W1" s="124">
        <v>21901</v>
      </c>
      <c r="X1" s="124">
        <v>22001</v>
      </c>
      <c r="Y1" s="124">
        <v>30101</v>
      </c>
      <c r="Z1" s="124">
        <v>30104</v>
      </c>
      <c r="AA1" s="124">
        <v>30109</v>
      </c>
      <c r="AB1" s="124">
        <v>30107</v>
      </c>
      <c r="AC1" s="124">
        <v>30201</v>
      </c>
      <c r="AD1" s="124">
        <v>30204</v>
      </c>
      <c r="AE1" s="124">
        <v>30401</v>
      </c>
      <c r="AF1" s="124">
        <v>30506</v>
      </c>
      <c r="AG1" s="124">
        <v>40101</v>
      </c>
      <c r="AH1" s="124">
        <v>40104</v>
      </c>
      <c r="AI1" s="124">
        <v>40112</v>
      </c>
      <c r="AJ1" s="124">
        <v>40117</v>
      </c>
      <c r="AK1" s="124">
        <v>40129</v>
      </c>
      <c r="AL1" s="124">
        <v>40108</v>
      </c>
      <c r="AM1" s="124">
        <v>40110</v>
      </c>
      <c r="AN1" s="124">
        <v>40107</v>
      </c>
      <c r="AO1" s="124">
        <v>40122</v>
      </c>
      <c r="AP1" s="124">
        <v>40102</v>
      </c>
      <c r="AQ1" s="124">
        <v>40103</v>
      </c>
      <c r="AR1" s="124">
        <v>40128</v>
      </c>
      <c r="AS1" s="124">
        <v>40109</v>
      </c>
      <c r="AT1" s="124">
        <v>40126</v>
      </c>
      <c r="AU1" s="124">
        <v>40124</v>
      </c>
      <c r="AV1" s="124">
        <v>40201</v>
      </c>
      <c r="AW1" s="124">
        <v>40409</v>
      </c>
      <c r="AX1" s="124">
        <v>40401</v>
      </c>
      <c r="AY1" s="124">
        <v>40410</v>
      </c>
      <c r="AZ1" s="124">
        <v>40516</v>
      </c>
      <c r="BA1" s="124">
        <v>40520</v>
      </c>
      <c r="BB1" s="124">
        <v>40701</v>
      </c>
      <c r="BC1" s="124">
        <v>40702</v>
      </c>
      <c r="BD1" s="124">
        <v>40706</v>
      </c>
      <c r="BE1" s="124">
        <v>50201</v>
      </c>
      <c r="BF1" s="124">
        <v>50101</v>
      </c>
      <c r="BG1" s="124">
        <v>50401</v>
      </c>
      <c r="BH1" s="124">
        <v>50508</v>
      </c>
      <c r="BI1" s="124">
        <v>50617</v>
      </c>
      <c r="BJ1" s="124">
        <v>50601</v>
      </c>
      <c r="BK1" s="124">
        <v>50707</v>
      </c>
      <c r="BL1" s="124">
        <v>50701</v>
      </c>
      <c r="BM1" s="124">
        <v>60201</v>
      </c>
      <c r="BN1" s="124">
        <v>60108</v>
      </c>
      <c r="BO1" s="124">
        <v>60101</v>
      </c>
      <c r="BP1" s="124">
        <v>60301</v>
      </c>
      <c r="BQ1" s="124">
        <v>60309</v>
      </c>
      <c r="BR1" s="124">
        <v>60401</v>
      </c>
      <c r="BS1" s="124">
        <v>60417</v>
      </c>
      <c r="BT1" s="124">
        <v>60413</v>
      </c>
      <c r="BU1" s="124">
        <v>60409</v>
      </c>
      <c r="BV1" s="124">
        <v>60601</v>
      </c>
      <c r="BW1" s="124">
        <v>60703</v>
      </c>
      <c r="BX1" s="124">
        <v>60701</v>
      </c>
      <c r="BY1" s="124">
        <v>60801</v>
      </c>
      <c r="BZ1" s="124">
        <v>60901</v>
      </c>
      <c r="CA1" s="124">
        <v>61001</v>
      </c>
      <c r="CB1" s="124">
        <v>61101</v>
      </c>
      <c r="CC1" s="124">
        <v>61112</v>
      </c>
      <c r="CD1" s="124">
        <v>61204</v>
      </c>
      <c r="CE1" s="124">
        <v>61201</v>
      </c>
      <c r="CF1" s="124">
        <v>61307</v>
      </c>
      <c r="CG1" s="124">
        <v>61301</v>
      </c>
      <c r="CH1" s="124">
        <v>70105</v>
      </c>
      <c r="CI1" s="124">
        <v>70106</v>
      </c>
      <c r="CJ1" s="124">
        <v>70101</v>
      </c>
      <c r="CK1" s="124">
        <v>70102</v>
      </c>
      <c r="CL1" s="124">
        <v>70103</v>
      </c>
      <c r="CM1" s="124">
        <v>70104</v>
      </c>
      <c r="CN1" s="124">
        <v>70107</v>
      </c>
      <c r="CO1" s="124">
        <v>80205</v>
      </c>
      <c r="CP1" s="124">
        <v>80201</v>
      </c>
      <c r="CQ1" s="124">
        <v>80303</v>
      </c>
      <c r="CR1" s="124">
        <v>80301</v>
      </c>
      <c r="CS1" s="124">
        <v>80302</v>
      </c>
      <c r="CT1" s="124">
        <v>80401</v>
      </c>
      <c r="CU1" s="124">
        <v>80501</v>
      </c>
      <c r="CV1" s="124">
        <v>80601</v>
      </c>
      <c r="CW1" s="124">
        <v>80603</v>
      </c>
      <c r="CX1" s="124">
        <v>80705</v>
      </c>
      <c r="CY1" s="124">
        <v>80701</v>
      </c>
      <c r="CZ1" s="124">
        <v>80101</v>
      </c>
      <c r="DA1" s="124">
        <v>80108</v>
      </c>
      <c r="DB1" s="124">
        <v>80105</v>
      </c>
      <c r="DC1" s="124">
        <v>80104</v>
      </c>
      <c r="DD1" s="124">
        <v>80106</v>
      </c>
      <c r="DE1" s="124">
        <v>80801</v>
      </c>
      <c r="DF1" s="124">
        <v>80901</v>
      </c>
      <c r="DG1" s="124">
        <v>80902</v>
      </c>
      <c r="DH1" s="124">
        <v>80903</v>
      </c>
      <c r="DI1" s="124">
        <v>81101</v>
      </c>
      <c r="DJ1" s="124">
        <v>81201</v>
      </c>
      <c r="DK1" s="124">
        <v>81301</v>
      </c>
      <c r="DL1" s="124">
        <v>81304</v>
      </c>
      <c r="DM1" s="124">
        <v>90206</v>
      </c>
      <c r="DN1" s="124">
        <v>90304</v>
      </c>
      <c r="DO1" s="124">
        <v>90101</v>
      </c>
      <c r="DP1" s="124">
        <v>90701</v>
      </c>
      <c r="DQ1" s="124">
        <v>100301</v>
      </c>
      <c r="DR1" s="124">
        <v>100102</v>
      </c>
      <c r="DS1" s="124">
        <v>100101</v>
      </c>
      <c r="DT1" s="124">
        <v>100601</v>
      </c>
      <c r="DU1" s="124">
        <v>100604</v>
      </c>
      <c r="DV1" s="124">
        <v>100801</v>
      </c>
      <c r="DW1" s="124">
        <v>110203</v>
      </c>
      <c r="DX1" s="124">
        <v>110201</v>
      </c>
      <c r="DY1" s="124">
        <v>110112</v>
      </c>
      <c r="DZ1" s="124">
        <v>110101</v>
      </c>
      <c r="EA1" s="124">
        <v>110106</v>
      </c>
      <c r="EB1" s="124">
        <v>110104</v>
      </c>
      <c r="EC1" s="124">
        <v>110304</v>
      </c>
      <c r="ED1" s="124">
        <v>110301</v>
      </c>
      <c r="EE1" s="124">
        <v>110501</v>
      </c>
      <c r="EF1" s="124">
        <v>110505</v>
      </c>
      <c r="EG1" s="124">
        <v>110506</v>
      </c>
      <c r="EH1" s="124">
        <v>120301</v>
      </c>
      <c r="EI1" s="124">
        <v>120303</v>
      </c>
      <c r="EJ1" s="124">
        <v>120305</v>
      </c>
      <c r="EK1" s="124">
        <v>120901</v>
      </c>
      <c r="EL1" s="124">
        <v>120201</v>
      </c>
      <c r="EM1" s="124">
        <v>120101</v>
      </c>
      <c r="EN1" s="124">
        <v>120114</v>
      </c>
      <c r="EO1" s="124">
        <v>120107</v>
      </c>
      <c r="EP1" s="124">
        <v>120401</v>
      </c>
      <c r="EQ1" s="124">
        <v>120419</v>
      </c>
      <c r="ER1" s="124">
        <v>120601</v>
      </c>
      <c r="ES1" s="124">
        <v>120606</v>
      </c>
      <c r="ET1" s="124">
        <v>120701</v>
      </c>
      <c r="EU1" s="124">
        <v>120705</v>
      </c>
      <c r="EV1" s="124">
        <v>120805</v>
      </c>
      <c r="EW1" s="124">
        <v>120810</v>
      </c>
      <c r="EX1" s="124">
        <v>120807</v>
      </c>
      <c r="EY1" s="124">
        <v>120801</v>
      </c>
      <c r="EZ1" s="124">
        <v>130203</v>
      </c>
      <c r="FA1" s="124">
        <v>130401</v>
      </c>
      <c r="FB1" s="124">
        <v>130601</v>
      </c>
      <c r="FC1" s="124">
        <v>130704</v>
      </c>
      <c r="FD1" s="124">
        <v>130808</v>
      </c>
      <c r="FE1" s="124">
        <v>130901</v>
      </c>
      <c r="FF1" s="124">
        <v>131001</v>
      </c>
      <c r="FG1" s="124">
        <v>130101</v>
      </c>
      <c r="FH1" s="124">
        <v>130102</v>
      </c>
      <c r="FI1" s="124">
        <v>130105</v>
      </c>
      <c r="FJ1" s="124">
        <v>130107</v>
      </c>
      <c r="FK1" s="124">
        <v>130104</v>
      </c>
      <c r="FL1" s="124">
        <v>130109</v>
      </c>
      <c r="FM1" s="124">
        <v>131201</v>
      </c>
      <c r="FN1" s="124">
        <v>140101</v>
      </c>
      <c r="FO1" s="124">
        <v>140105</v>
      </c>
      <c r="FP1" s="124">
        <v>140106</v>
      </c>
      <c r="FQ1" s="124">
        <v>140116</v>
      </c>
      <c r="FR1" s="124">
        <v>140112</v>
      </c>
      <c r="FS1" s="124">
        <v>140118</v>
      </c>
      <c r="FT1" s="124">
        <v>140117</v>
      </c>
      <c r="FU1" s="124">
        <v>140110</v>
      </c>
      <c r="FV1" s="124">
        <v>140103</v>
      </c>
      <c r="FW1" s="124">
        <v>140201</v>
      </c>
      <c r="FX1" s="124">
        <v>140301</v>
      </c>
      <c r="FY1" s="124">
        <v>140305</v>
      </c>
      <c r="FZ1" s="124">
        <v>140306</v>
      </c>
      <c r="GA1" s="124">
        <v>140308</v>
      </c>
      <c r="GB1" s="124">
        <v>140307</v>
      </c>
      <c r="GC1" s="124">
        <v>150201</v>
      </c>
      <c r="GD1" s="124">
        <v>150203</v>
      </c>
      <c r="GE1" s="124">
        <v>150204</v>
      </c>
      <c r="GF1" s="124">
        <v>150205</v>
      </c>
      <c r="GG1" s="124">
        <v>150401</v>
      </c>
      <c r="GH1" s="124">
        <v>150403</v>
      </c>
      <c r="GI1" s="124">
        <v>150404</v>
      </c>
      <c r="GJ1" s="124">
        <v>150405</v>
      </c>
      <c r="GK1" s="124">
        <v>150406</v>
      </c>
      <c r="GL1" s="124">
        <v>150407</v>
      </c>
      <c r="GM1" s="124">
        <v>150501</v>
      </c>
      <c r="GN1" s="124">
        <v>150505</v>
      </c>
      <c r="GO1" s="124">
        <v>150509</v>
      </c>
      <c r="GP1" s="124">
        <v>150507</v>
      </c>
      <c r="GQ1" s="124">
        <v>150502</v>
      </c>
      <c r="GR1" s="124">
        <v>150601</v>
      </c>
      <c r="GS1" s="124">
        <v>150605</v>
      </c>
      <c r="GT1" s="124">
        <v>150602</v>
      </c>
      <c r="GU1" s="124">
        <v>150603</v>
      </c>
      <c r="GV1" s="124">
        <v>150604</v>
      </c>
      <c r="GW1" s="124">
        <v>150607</v>
      </c>
      <c r="GX1" s="124">
        <v>150608</v>
      </c>
      <c r="GY1" s="124">
        <v>150609</v>
      </c>
      <c r="GZ1" s="124">
        <v>150610</v>
      </c>
      <c r="HA1" s="124">
        <v>150611</v>
      </c>
      <c r="HB1" s="124">
        <v>150612</v>
      </c>
      <c r="HC1" s="124">
        <v>150716</v>
      </c>
      <c r="HD1" s="124">
        <v>150724</v>
      </c>
      <c r="HE1" s="124">
        <v>150732</v>
      </c>
      <c r="HF1" s="124">
        <v>150703</v>
      </c>
      <c r="HG1" s="124">
        <v>150801</v>
      </c>
      <c r="HH1" s="124">
        <v>150803</v>
      </c>
      <c r="HI1" s="124">
        <v>150805</v>
      </c>
      <c r="HJ1" s="124">
        <v>150806</v>
      </c>
      <c r="HK1" s="124">
        <v>150810</v>
      </c>
      <c r="HL1" s="124">
        <v>150811</v>
      </c>
      <c r="HM1" s="124">
        <v>150812</v>
      </c>
      <c r="HN1" s="124">
        <v>150118</v>
      </c>
      <c r="HO1" s="124">
        <v>150101</v>
      </c>
      <c r="HP1" s="124">
        <v>150131</v>
      </c>
      <c r="HQ1" s="124">
        <v>150122</v>
      </c>
      <c r="HR1" s="124">
        <v>150103</v>
      </c>
      <c r="HS1" s="124">
        <v>150132</v>
      </c>
      <c r="HT1" s="124">
        <v>150117</v>
      </c>
      <c r="HU1" s="124">
        <v>150115</v>
      </c>
      <c r="HV1" s="124">
        <v>150142</v>
      </c>
      <c r="HW1" s="124">
        <v>150143</v>
      </c>
      <c r="HX1" s="124">
        <v>150133</v>
      </c>
      <c r="HY1" s="124">
        <v>150108</v>
      </c>
      <c r="HZ1" s="124">
        <v>150125</v>
      </c>
      <c r="IA1" s="124">
        <v>150123</v>
      </c>
      <c r="IB1" s="124">
        <v>150110</v>
      </c>
      <c r="IC1" s="124">
        <v>150135</v>
      </c>
      <c r="ID1" s="124">
        <v>150128</v>
      </c>
      <c r="IE1" s="124">
        <v>150112</v>
      </c>
      <c r="IF1" s="124">
        <v>150119</v>
      </c>
      <c r="IG1" s="124">
        <v>150106</v>
      </c>
      <c r="IH1" s="124">
        <v>150111</v>
      </c>
      <c r="II1" s="124">
        <v>150134</v>
      </c>
      <c r="IJ1" s="124">
        <v>150140</v>
      </c>
      <c r="IK1" s="124">
        <v>150141</v>
      </c>
      <c r="IL1" s="124">
        <v>150102</v>
      </c>
      <c r="IM1" s="124">
        <v>150120</v>
      </c>
      <c r="IN1" s="124">
        <v>150114</v>
      </c>
      <c r="IO1" s="124">
        <v>150137</v>
      </c>
      <c r="IP1" s="124">
        <v>150136</v>
      </c>
      <c r="IQ1" s="124">
        <v>150130</v>
      </c>
      <c r="IR1" s="124">
        <v>150116</v>
      </c>
      <c r="IS1" s="124">
        <v>150121</v>
      </c>
      <c r="IT1" s="124">
        <v>150113</v>
      </c>
      <c r="IU1" s="124">
        <v>150105</v>
      </c>
      <c r="IV1" s="124">
        <v>150107</v>
      </c>
      <c r="IW1" s="124">
        <v>150104</v>
      </c>
      <c r="IX1" s="124">
        <v>150139</v>
      </c>
      <c r="IY1" s="124">
        <v>150901</v>
      </c>
      <c r="IZ1" s="124">
        <v>150902</v>
      </c>
      <c r="JA1" s="124">
        <v>150906</v>
      </c>
      <c r="JB1" s="124">
        <v>160201</v>
      </c>
      <c r="JC1" s="124">
        <v>160101</v>
      </c>
      <c r="JD1" s="124">
        <v>160113</v>
      </c>
      <c r="JE1" s="124">
        <v>170101</v>
      </c>
      <c r="JF1" s="124">
        <v>180204</v>
      </c>
      <c r="JG1" s="124">
        <v>180301</v>
      </c>
      <c r="JH1" s="124">
        <v>180303</v>
      </c>
      <c r="JI1" s="124">
        <v>180106</v>
      </c>
      <c r="JJ1" s="124">
        <v>180101</v>
      </c>
      <c r="JK1" s="124">
        <v>190301</v>
      </c>
      <c r="JL1" s="124">
        <v>190307</v>
      </c>
      <c r="JM1" s="124">
        <v>190111</v>
      </c>
      <c r="JN1" s="124">
        <v>190108</v>
      </c>
      <c r="JO1" s="124">
        <v>190104</v>
      </c>
      <c r="JP1" s="124">
        <v>190101</v>
      </c>
      <c r="JQ1" s="124">
        <v>190113</v>
      </c>
      <c r="JR1" s="124">
        <v>190107</v>
      </c>
      <c r="JS1" s="124">
        <v>200201</v>
      </c>
      <c r="JT1" s="124">
        <v>200207</v>
      </c>
      <c r="JU1" s="124">
        <v>200301</v>
      </c>
      <c r="JV1" s="124">
        <v>200302</v>
      </c>
      <c r="JW1" s="124">
        <v>200401</v>
      </c>
      <c r="JX1" s="124">
        <v>200405</v>
      </c>
      <c r="JY1" s="124">
        <v>200404</v>
      </c>
      <c r="JZ1" s="124">
        <v>200402</v>
      </c>
      <c r="KA1" s="124">
        <v>200501</v>
      </c>
      <c r="KB1" s="124">
        <v>200504</v>
      </c>
      <c r="KC1" s="124">
        <v>200505</v>
      </c>
      <c r="KD1" s="124">
        <v>200101</v>
      </c>
      <c r="KE1" s="124">
        <v>200104</v>
      </c>
      <c r="KF1" s="124">
        <v>200114</v>
      </c>
      <c r="KG1" s="124">
        <v>200110</v>
      </c>
      <c r="KH1" s="124">
        <v>200105</v>
      </c>
      <c r="KI1" s="124">
        <v>200111</v>
      </c>
      <c r="KJ1" s="124">
        <v>200115</v>
      </c>
      <c r="KK1" s="124">
        <v>200801</v>
      </c>
      <c r="KL1" s="124">
        <v>200601</v>
      </c>
      <c r="KM1" s="124">
        <v>200603</v>
      </c>
      <c r="KN1" s="124">
        <v>200701</v>
      </c>
      <c r="KO1" s="124">
        <v>200705</v>
      </c>
      <c r="KP1" s="124">
        <v>210201</v>
      </c>
      <c r="KQ1" s="124">
        <v>210301</v>
      </c>
      <c r="KR1" s="124">
        <v>210402</v>
      </c>
      <c r="KS1" s="124">
        <v>210401</v>
      </c>
      <c r="KT1" s="124">
        <v>210501</v>
      </c>
      <c r="KU1" s="124">
        <v>210601</v>
      </c>
      <c r="KV1" s="124">
        <v>210802</v>
      </c>
      <c r="KW1" s="124">
        <v>210801</v>
      </c>
      <c r="KX1" s="124">
        <v>210101</v>
      </c>
      <c r="KY1" s="124">
        <v>210109</v>
      </c>
      <c r="KZ1" s="124">
        <v>211101</v>
      </c>
      <c r="LA1" s="124">
        <v>211301</v>
      </c>
      <c r="LB1" s="124">
        <v>220201</v>
      </c>
      <c r="LC1" s="124">
        <v>220301</v>
      </c>
      <c r="LD1" s="124">
        <v>220401</v>
      </c>
      <c r="LE1" s="124">
        <v>220601</v>
      </c>
      <c r="LF1" s="124">
        <v>220101</v>
      </c>
      <c r="LG1" s="124">
        <v>220801</v>
      </c>
      <c r="LH1" s="124">
        <v>220804</v>
      </c>
      <c r="LI1" s="124">
        <v>220803</v>
      </c>
      <c r="LJ1" s="124">
        <v>220901</v>
      </c>
      <c r="LK1" s="124">
        <v>221001</v>
      </c>
      <c r="LL1" s="124">
        <v>230302</v>
      </c>
      <c r="LM1" s="124">
        <v>230107</v>
      </c>
      <c r="LN1" s="124">
        <v>230101</v>
      </c>
      <c r="LO1" s="124">
        <v>230110</v>
      </c>
      <c r="LP1" s="124">
        <v>230104</v>
      </c>
      <c r="LQ1" s="124">
        <v>240201</v>
      </c>
      <c r="LR1" s="124">
        <v>240101</v>
      </c>
      <c r="LS1" s="124">
        <v>250101</v>
      </c>
      <c r="LT1" s="124">
        <v>250105</v>
      </c>
      <c r="LU1" s="124">
        <v>250301</v>
      </c>
    </row>
    <row r="2" spans="1:333" ht="29" x14ac:dyDescent="0.35">
      <c r="A2" s="232" t="s">
        <v>32181</v>
      </c>
      <c r="B2" s="234">
        <v>4</v>
      </c>
      <c r="C2" s="230">
        <v>5</v>
      </c>
      <c r="D2" s="230">
        <v>4</v>
      </c>
      <c r="E2" s="230">
        <v>3</v>
      </c>
      <c r="F2" s="230">
        <v>5</v>
      </c>
      <c r="G2" s="230">
        <v>5</v>
      </c>
      <c r="H2" s="230">
        <v>4</v>
      </c>
      <c r="I2" s="230">
        <v>3</v>
      </c>
      <c r="J2" s="230">
        <v>4</v>
      </c>
      <c r="K2" s="230">
        <v>4</v>
      </c>
      <c r="L2" s="230">
        <v>5</v>
      </c>
      <c r="M2" s="230">
        <v>4</v>
      </c>
      <c r="N2" s="230">
        <v>3</v>
      </c>
      <c r="O2" s="230">
        <v>4</v>
      </c>
      <c r="P2" s="230">
        <v>5</v>
      </c>
      <c r="Q2" s="230">
        <v>5</v>
      </c>
      <c r="R2" s="230">
        <v>4</v>
      </c>
      <c r="S2" s="230">
        <v>5</v>
      </c>
      <c r="T2" s="230">
        <v>2</v>
      </c>
      <c r="U2" s="230">
        <v>1</v>
      </c>
      <c r="V2" s="230">
        <v>2</v>
      </c>
      <c r="W2" s="230">
        <v>5</v>
      </c>
      <c r="X2" s="230">
        <v>5</v>
      </c>
      <c r="Y2" s="230">
        <v>4</v>
      </c>
      <c r="Z2" s="230">
        <v>3</v>
      </c>
      <c r="AA2" s="230">
        <v>4</v>
      </c>
      <c r="AB2" s="230">
        <v>3</v>
      </c>
      <c r="AC2" s="230">
        <v>3</v>
      </c>
      <c r="AD2" s="230">
        <v>4</v>
      </c>
      <c r="AE2" s="230">
        <v>3</v>
      </c>
      <c r="AF2" s="230">
        <v>3</v>
      </c>
      <c r="AG2" s="230">
        <v>2</v>
      </c>
      <c r="AH2" s="230">
        <v>4</v>
      </c>
      <c r="AI2" s="230">
        <v>5</v>
      </c>
      <c r="AJ2" s="230">
        <v>4</v>
      </c>
      <c r="AK2" s="230">
        <v>2</v>
      </c>
      <c r="AL2" s="230">
        <v>4</v>
      </c>
      <c r="AM2" s="230">
        <v>5</v>
      </c>
      <c r="AN2" s="230">
        <v>4</v>
      </c>
      <c r="AO2" s="230">
        <v>3</v>
      </c>
      <c r="AP2" s="230">
        <v>5</v>
      </c>
      <c r="AQ2" s="230">
        <v>4</v>
      </c>
      <c r="AR2" s="230">
        <v>5</v>
      </c>
      <c r="AS2" s="230">
        <v>4</v>
      </c>
      <c r="AT2" s="230">
        <v>2</v>
      </c>
      <c r="AU2" s="230">
        <v>4</v>
      </c>
      <c r="AV2" s="230">
        <v>4</v>
      </c>
      <c r="AW2" s="230">
        <v>4</v>
      </c>
      <c r="AX2" s="230">
        <v>4</v>
      </c>
      <c r="AY2" s="230">
        <v>4</v>
      </c>
      <c r="AZ2" s="230">
        <v>4</v>
      </c>
      <c r="BA2" s="230">
        <v>4</v>
      </c>
      <c r="BB2" s="230">
        <v>2</v>
      </c>
      <c r="BC2" s="230">
        <v>4</v>
      </c>
      <c r="BD2" s="230">
        <v>4</v>
      </c>
      <c r="BE2" s="230">
        <v>4</v>
      </c>
      <c r="BF2" s="230">
        <v>4</v>
      </c>
      <c r="BG2" s="230">
        <v>4</v>
      </c>
      <c r="BH2" s="230">
        <v>4</v>
      </c>
      <c r="BI2" s="230">
        <v>5</v>
      </c>
      <c r="BJ2" s="230">
        <v>4</v>
      </c>
      <c r="BK2" s="230">
        <v>4</v>
      </c>
      <c r="BL2" s="230">
        <v>4</v>
      </c>
      <c r="BM2" s="230">
        <v>4</v>
      </c>
      <c r="BN2" s="230">
        <v>4</v>
      </c>
      <c r="BO2" s="230">
        <v>4</v>
      </c>
      <c r="BP2" s="230">
        <v>5</v>
      </c>
      <c r="BQ2" s="230">
        <v>4</v>
      </c>
      <c r="BR2" s="230">
        <v>4</v>
      </c>
      <c r="BS2" s="230">
        <v>4</v>
      </c>
      <c r="BT2" s="230">
        <v>4</v>
      </c>
      <c r="BU2" s="230">
        <v>4</v>
      </c>
      <c r="BV2" s="230">
        <v>4</v>
      </c>
      <c r="BW2" s="230">
        <v>4</v>
      </c>
      <c r="BX2" s="230">
        <v>4</v>
      </c>
      <c r="BY2" s="230">
        <v>4</v>
      </c>
      <c r="BZ2" s="230">
        <v>4</v>
      </c>
      <c r="CA2" s="230">
        <v>4</v>
      </c>
      <c r="CB2" s="230">
        <v>4</v>
      </c>
      <c r="CC2" s="230">
        <v>3</v>
      </c>
      <c r="CD2" s="230">
        <v>3</v>
      </c>
      <c r="CE2" s="230">
        <v>4</v>
      </c>
      <c r="CF2" s="230">
        <v>4</v>
      </c>
      <c r="CG2" s="230">
        <v>3</v>
      </c>
      <c r="CH2" s="230">
        <v>1</v>
      </c>
      <c r="CI2" s="230">
        <v>3</v>
      </c>
      <c r="CJ2" s="230">
        <v>1</v>
      </c>
      <c r="CK2" s="230">
        <v>1</v>
      </c>
      <c r="CL2" s="230">
        <v>1</v>
      </c>
      <c r="CM2" s="230">
        <v>1</v>
      </c>
      <c r="CN2" s="230">
        <v>3</v>
      </c>
      <c r="CO2" s="230">
        <v>4</v>
      </c>
      <c r="CP2" s="230">
        <v>4</v>
      </c>
      <c r="CQ2" s="230">
        <v>4</v>
      </c>
      <c r="CR2" s="230">
        <v>4</v>
      </c>
      <c r="CS2" s="230">
        <v>4</v>
      </c>
      <c r="CT2" s="230">
        <v>4</v>
      </c>
      <c r="CU2" s="230">
        <v>4</v>
      </c>
      <c r="CV2" s="230">
        <v>4</v>
      </c>
      <c r="CW2" s="230">
        <v>4</v>
      </c>
      <c r="CX2" s="230">
        <v>3</v>
      </c>
      <c r="CY2" s="230">
        <v>4</v>
      </c>
      <c r="CZ2" s="230">
        <v>4</v>
      </c>
      <c r="DA2" s="230">
        <v>3</v>
      </c>
      <c r="DB2" s="230">
        <v>4</v>
      </c>
      <c r="DC2" s="230">
        <v>4</v>
      </c>
      <c r="DD2" s="230">
        <v>4</v>
      </c>
      <c r="DE2" s="230">
        <v>3</v>
      </c>
      <c r="DF2" s="230">
        <v>4</v>
      </c>
      <c r="DG2" s="230">
        <v>4</v>
      </c>
      <c r="DH2" s="230">
        <v>4</v>
      </c>
      <c r="DI2" s="230">
        <v>4</v>
      </c>
      <c r="DJ2" s="230">
        <v>4</v>
      </c>
      <c r="DK2" s="230">
        <v>4</v>
      </c>
      <c r="DL2" s="230">
        <v>4</v>
      </c>
      <c r="DM2" s="230">
        <v>4</v>
      </c>
      <c r="DN2" s="230">
        <v>4</v>
      </c>
      <c r="DO2" s="230">
        <v>4</v>
      </c>
      <c r="DP2" s="230">
        <v>4</v>
      </c>
      <c r="DQ2" s="230">
        <v>4</v>
      </c>
      <c r="DR2" s="230">
        <v>5</v>
      </c>
      <c r="DS2" s="230">
        <v>4</v>
      </c>
      <c r="DT2" s="230">
        <v>4</v>
      </c>
      <c r="DU2" s="230">
        <v>4</v>
      </c>
      <c r="DV2" s="230">
        <v>4</v>
      </c>
      <c r="DW2" s="230">
        <v>4</v>
      </c>
      <c r="DX2" s="230">
        <v>4</v>
      </c>
      <c r="DY2" s="230">
        <v>2</v>
      </c>
      <c r="DZ2" s="230">
        <v>1</v>
      </c>
      <c r="EA2" s="230">
        <v>4</v>
      </c>
      <c r="EB2" s="230">
        <v>4</v>
      </c>
      <c r="EC2" s="230">
        <v>3</v>
      </c>
      <c r="ED2" s="230">
        <v>3</v>
      </c>
      <c r="EE2" s="230">
        <v>3</v>
      </c>
      <c r="EF2" s="230">
        <v>3</v>
      </c>
      <c r="EG2" s="230">
        <v>3</v>
      </c>
      <c r="EH2" s="230">
        <v>5</v>
      </c>
      <c r="EI2" s="230">
        <v>4</v>
      </c>
      <c r="EJ2" s="230">
        <v>5</v>
      </c>
      <c r="EK2" s="230">
        <v>1</v>
      </c>
      <c r="EL2" s="230">
        <v>3</v>
      </c>
      <c r="EM2" s="230">
        <v>4</v>
      </c>
      <c r="EN2" s="230">
        <v>4</v>
      </c>
      <c r="EO2" s="230">
        <v>4</v>
      </c>
      <c r="EP2" s="230">
        <v>3</v>
      </c>
      <c r="EQ2" s="230">
        <v>4</v>
      </c>
      <c r="ER2" s="230">
        <v>4</v>
      </c>
      <c r="ES2" s="230">
        <v>3</v>
      </c>
      <c r="ET2" s="230">
        <v>5</v>
      </c>
      <c r="EU2" s="230">
        <v>4</v>
      </c>
      <c r="EV2" s="230">
        <v>4</v>
      </c>
      <c r="EW2" s="230">
        <v>4</v>
      </c>
      <c r="EX2" s="230">
        <v>4</v>
      </c>
      <c r="EY2" s="230">
        <v>5</v>
      </c>
      <c r="EZ2" s="230">
        <v>1</v>
      </c>
      <c r="FA2" s="230">
        <v>5</v>
      </c>
      <c r="FB2" s="230">
        <v>5</v>
      </c>
      <c r="FC2" s="230">
        <v>2</v>
      </c>
      <c r="FD2" s="230">
        <v>5</v>
      </c>
      <c r="FE2" s="230">
        <v>4</v>
      </c>
      <c r="FF2" s="230">
        <v>4</v>
      </c>
      <c r="FG2" s="230">
        <v>1</v>
      </c>
      <c r="FH2" s="230">
        <v>5</v>
      </c>
      <c r="FI2" s="230">
        <v>1</v>
      </c>
      <c r="FJ2" s="230">
        <v>1</v>
      </c>
      <c r="FK2" s="230">
        <v>2</v>
      </c>
      <c r="FL2" s="230">
        <v>2</v>
      </c>
      <c r="FM2" s="230">
        <v>5</v>
      </c>
      <c r="FN2" s="230">
        <v>1</v>
      </c>
      <c r="FO2" s="230">
        <v>1</v>
      </c>
      <c r="FP2" s="230">
        <v>1</v>
      </c>
      <c r="FQ2" s="230">
        <v>2</v>
      </c>
      <c r="FR2" s="230">
        <v>1</v>
      </c>
      <c r="FS2" s="230">
        <v>1</v>
      </c>
      <c r="FT2" s="230">
        <v>2</v>
      </c>
      <c r="FU2" s="230">
        <v>5</v>
      </c>
      <c r="FV2" s="230">
        <v>1</v>
      </c>
      <c r="FW2" s="230">
        <v>1</v>
      </c>
      <c r="FX2" s="230">
        <v>1</v>
      </c>
      <c r="FY2" s="230">
        <v>1</v>
      </c>
      <c r="FZ2" s="230">
        <v>2</v>
      </c>
      <c r="GA2" s="230">
        <v>3</v>
      </c>
      <c r="GB2" s="230">
        <v>3</v>
      </c>
      <c r="GC2" s="230">
        <v>3</v>
      </c>
      <c r="GD2" s="230">
        <v>4</v>
      </c>
      <c r="GE2" s="230">
        <v>4</v>
      </c>
      <c r="GF2" s="230">
        <v>3</v>
      </c>
      <c r="GG2" s="230">
        <v>4</v>
      </c>
      <c r="GH2" s="230">
        <v>5</v>
      </c>
      <c r="GI2" s="230">
        <v>4</v>
      </c>
      <c r="GJ2" s="230">
        <v>4</v>
      </c>
      <c r="GK2" s="230">
        <v>5</v>
      </c>
      <c r="GL2" s="230">
        <v>5</v>
      </c>
      <c r="GM2" s="230">
        <v>3</v>
      </c>
      <c r="GN2" s="230">
        <v>4</v>
      </c>
      <c r="GO2" s="230">
        <v>3</v>
      </c>
      <c r="GP2" s="230">
        <v>1</v>
      </c>
      <c r="GQ2" s="230">
        <v>3</v>
      </c>
      <c r="GR2" s="230">
        <v>4</v>
      </c>
      <c r="GS2" s="230">
        <v>3</v>
      </c>
      <c r="GT2" s="230">
        <v>4</v>
      </c>
      <c r="GU2" s="230">
        <v>5</v>
      </c>
      <c r="GV2" s="230">
        <v>4</v>
      </c>
      <c r="GW2" s="230">
        <v>4</v>
      </c>
      <c r="GX2" s="230">
        <v>4</v>
      </c>
      <c r="GY2" s="230">
        <v>4</v>
      </c>
      <c r="GZ2" s="230">
        <v>4</v>
      </c>
      <c r="HA2" s="230">
        <v>5</v>
      </c>
      <c r="HB2" s="230">
        <v>4</v>
      </c>
      <c r="HC2" s="230">
        <v>4</v>
      </c>
      <c r="HD2" s="230">
        <v>4</v>
      </c>
      <c r="HE2" s="230">
        <v>4</v>
      </c>
      <c r="HF2" s="230">
        <v>4</v>
      </c>
      <c r="HG2" s="230">
        <v>3</v>
      </c>
      <c r="HH2" s="230">
        <v>1</v>
      </c>
      <c r="HI2" s="230">
        <v>1</v>
      </c>
      <c r="HJ2" s="230">
        <v>4</v>
      </c>
      <c r="HK2" s="230">
        <v>3</v>
      </c>
      <c r="HL2" s="230">
        <v>5</v>
      </c>
      <c r="HM2" s="230">
        <v>3</v>
      </c>
      <c r="HN2" s="230">
        <v>5</v>
      </c>
      <c r="HO2" s="230">
        <v>2</v>
      </c>
      <c r="HP2" s="230">
        <v>1</v>
      </c>
      <c r="HQ2" s="230">
        <v>2</v>
      </c>
      <c r="HR2" s="230">
        <v>4</v>
      </c>
      <c r="HS2" s="230">
        <v>5</v>
      </c>
      <c r="HT2" s="230">
        <v>1</v>
      </c>
      <c r="HU2" s="230">
        <v>1</v>
      </c>
      <c r="HV2" s="230">
        <v>1</v>
      </c>
      <c r="HW2" s="230">
        <v>4</v>
      </c>
      <c r="HX2" s="230">
        <v>2</v>
      </c>
      <c r="HY2" s="230">
        <v>2</v>
      </c>
      <c r="HZ2" s="230">
        <v>2</v>
      </c>
      <c r="IA2" s="230">
        <v>4</v>
      </c>
      <c r="IB2" s="230">
        <v>3</v>
      </c>
      <c r="IC2" s="230">
        <v>2</v>
      </c>
      <c r="ID2" s="230">
        <v>3</v>
      </c>
      <c r="IE2" s="230">
        <v>5</v>
      </c>
      <c r="IF2" s="230">
        <v>3</v>
      </c>
      <c r="IG2" s="230">
        <v>5</v>
      </c>
      <c r="IH2" s="230">
        <v>2</v>
      </c>
      <c r="II2" s="230">
        <v>1</v>
      </c>
      <c r="IJ2" s="230">
        <v>1</v>
      </c>
      <c r="IK2" s="230">
        <v>1</v>
      </c>
      <c r="IL2" s="230">
        <v>4</v>
      </c>
      <c r="IM2" s="230">
        <v>2</v>
      </c>
      <c r="IN2" s="230">
        <v>4</v>
      </c>
      <c r="IO2" s="230">
        <v>2</v>
      </c>
      <c r="IP2" s="230">
        <v>1</v>
      </c>
      <c r="IQ2" s="230">
        <v>1</v>
      </c>
      <c r="IR2" s="230">
        <v>1</v>
      </c>
      <c r="IS2" s="230">
        <v>1</v>
      </c>
      <c r="IT2" s="230">
        <v>1</v>
      </c>
      <c r="IU2" s="230">
        <v>1</v>
      </c>
      <c r="IV2" s="230">
        <v>4</v>
      </c>
      <c r="IW2" s="230">
        <v>1</v>
      </c>
      <c r="IX2" s="230">
        <v>3</v>
      </c>
      <c r="IY2" s="230">
        <v>5</v>
      </c>
      <c r="IZ2" s="230">
        <v>4</v>
      </c>
      <c r="JA2" s="230">
        <v>5</v>
      </c>
      <c r="JB2" s="230">
        <v>3</v>
      </c>
      <c r="JC2" s="230">
        <v>3</v>
      </c>
      <c r="JD2" s="230">
        <v>3</v>
      </c>
      <c r="JE2" s="230">
        <v>3</v>
      </c>
      <c r="JF2" s="230">
        <v>4</v>
      </c>
      <c r="JG2" s="230">
        <v>4</v>
      </c>
      <c r="JH2" s="230">
        <v>4</v>
      </c>
      <c r="JI2" s="230">
        <v>5</v>
      </c>
      <c r="JJ2" s="230">
        <v>4</v>
      </c>
      <c r="JK2" s="230">
        <v>4</v>
      </c>
      <c r="JL2" s="230">
        <v>3</v>
      </c>
      <c r="JM2" s="230">
        <v>4</v>
      </c>
      <c r="JN2" s="230">
        <v>4</v>
      </c>
      <c r="JO2" s="230">
        <v>4</v>
      </c>
      <c r="JP2" s="230">
        <v>4</v>
      </c>
      <c r="JQ2" s="230">
        <v>4</v>
      </c>
      <c r="JR2" s="230">
        <v>4</v>
      </c>
      <c r="JS2" s="230">
        <v>5</v>
      </c>
      <c r="JT2" s="230">
        <v>4</v>
      </c>
      <c r="JU2" s="230">
        <v>5</v>
      </c>
      <c r="JV2" s="230">
        <v>5</v>
      </c>
      <c r="JW2" s="230">
        <v>2</v>
      </c>
      <c r="JX2" s="230">
        <v>4</v>
      </c>
      <c r="JY2" s="230">
        <v>2</v>
      </c>
      <c r="JZ2" s="230">
        <v>5</v>
      </c>
      <c r="KA2" s="230">
        <v>2</v>
      </c>
      <c r="KB2" s="230">
        <v>2</v>
      </c>
      <c r="KC2" s="230">
        <v>2</v>
      </c>
      <c r="KD2" s="230">
        <v>1</v>
      </c>
      <c r="KE2" s="230">
        <v>2</v>
      </c>
      <c r="KF2" s="230">
        <v>4</v>
      </c>
      <c r="KG2" s="230">
        <v>2</v>
      </c>
      <c r="KH2" s="230">
        <v>2</v>
      </c>
      <c r="KI2" s="230">
        <v>4</v>
      </c>
      <c r="KJ2" s="230">
        <v>1</v>
      </c>
      <c r="KK2" s="230">
        <v>2</v>
      </c>
      <c r="KL2" s="230">
        <v>2</v>
      </c>
      <c r="KM2" s="230">
        <v>3</v>
      </c>
      <c r="KN2" s="230">
        <v>3</v>
      </c>
      <c r="KO2" s="230">
        <v>3</v>
      </c>
      <c r="KP2" s="230">
        <v>4</v>
      </c>
      <c r="KQ2" s="230">
        <v>4</v>
      </c>
      <c r="KR2" s="230">
        <v>1</v>
      </c>
      <c r="KS2" s="230">
        <v>3</v>
      </c>
      <c r="KT2" s="230">
        <v>3</v>
      </c>
      <c r="KU2" s="230">
        <v>3</v>
      </c>
      <c r="KV2" s="230">
        <v>4</v>
      </c>
      <c r="KW2" s="230">
        <v>4</v>
      </c>
      <c r="KX2" s="230">
        <v>4</v>
      </c>
      <c r="KY2" s="230">
        <v>4</v>
      </c>
      <c r="KZ2" s="230">
        <v>3</v>
      </c>
      <c r="LA2" s="230">
        <v>1</v>
      </c>
      <c r="LB2" s="230">
        <v>4</v>
      </c>
      <c r="LC2" s="230">
        <v>5</v>
      </c>
      <c r="LD2" s="230">
        <v>4</v>
      </c>
      <c r="LE2" s="230">
        <v>4</v>
      </c>
      <c r="LF2" s="230">
        <v>4</v>
      </c>
      <c r="LG2" s="230">
        <v>3</v>
      </c>
      <c r="LH2" s="230">
        <v>4</v>
      </c>
      <c r="LI2" s="230">
        <v>4</v>
      </c>
      <c r="LJ2" s="230">
        <v>4</v>
      </c>
      <c r="LK2" s="230">
        <v>4</v>
      </c>
      <c r="LL2" s="230">
        <v>5</v>
      </c>
      <c r="LM2" s="230">
        <v>4</v>
      </c>
      <c r="LN2" s="230">
        <v>3</v>
      </c>
      <c r="LO2" s="230">
        <v>3</v>
      </c>
      <c r="LP2" s="230">
        <v>4</v>
      </c>
      <c r="LQ2" s="230">
        <v>4</v>
      </c>
      <c r="LR2" s="230">
        <v>3</v>
      </c>
      <c r="LS2" s="230">
        <v>4</v>
      </c>
      <c r="LT2" s="230">
        <v>1</v>
      </c>
      <c r="LU2" s="235">
        <v>3</v>
      </c>
    </row>
    <row r="3" spans="1:333" x14ac:dyDescent="0.35">
      <c r="A3" s="232" t="s">
        <v>32180</v>
      </c>
      <c r="B3" s="236">
        <v>4</v>
      </c>
      <c r="C3" s="233">
        <v>2</v>
      </c>
      <c r="D3" s="233">
        <v>1</v>
      </c>
      <c r="E3" s="233">
        <v>1</v>
      </c>
      <c r="F3" s="233">
        <v>3</v>
      </c>
      <c r="G3" s="233">
        <v>3</v>
      </c>
      <c r="H3" s="233">
        <v>3</v>
      </c>
      <c r="I3" s="233">
        <v>4</v>
      </c>
      <c r="J3" s="233">
        <v>3</v>
      </c>
      <c r="K3" s="233">
        <v>3</v>
      </c>
      <c r="L3" s="233">
        <v>3</v>
      </c>
      <c r="M3" s="233">
        <v>3</v>
      </c>
      <c r="N3" s="233">
        <v>4</v>
      </c>
      <c r="O3" s="233">
        <v>3</v>
      </c>
      <c r="P3" s="233">
        <v>3</v>
      </c>
      <c r="Q3" s="233">
        <v>4</v>
      </c>
      <c r="R3" s="233">
        <v>3</v>
      </c>
      <c r="S3" s="233">
        <v>4</v>
      </c>
      <c r="T3" s="233">
        <v>3</v>
      </c>
      <c r="U3" s="233">
        <v>4</v>
      </c>
      <c r="V3" s="233">
        <v>4</v>
      </c>
      <c r="W3" s="233">
        <v>3</v>
      </c>
      <c r="X3" s="233">
        <v>3</v>
      </c>
      <c r="Y3" s="233">
        <v>2</v>
      </c>
      <c r="Z3" s="233">
        <v>2</v>
      </c>
      <c r="AA3" s="233">
        <v>3</v>
      </c>
      <c r="AB3" s="233">
        <v>3</v>
      </c>
      <c r="AC3" s="233">
        <v>3</v>
      </c>
      <c r="AD3" s="233">
        <v>2</v>
      </c>
      <c r="AE3" s="233">
        <v>3</v>
      </c>
      <c r="AF3" s="233">
        <v>3</v>
      </c>
      <c r="AG3" s="233">
        <v>5</v>
      </c>
      <c r="AH3" s="233">
        <v>4</v>
      </c>
      <c r="AI3" s="233">
        <v>4</v>
      </c>
      <c r="AJ3" s="233">
        <v>5</v>
      </c>
      <c r="AK3" s="233">
        <v>5</v>
      </c>
      <c r="AL3" s="233">
        <v>4</v>
      </c>
      <c r="AM3" s="233">
        <v>3</v>
      </c>
      <c r="AN3" s="233">
        <v>4</v>
      </c>
      <c r="AO3" s="233">
        <v>5</v>
      </c>
      <c r="AP3" s="233">
        <v>3</v>
      </c>
      <c r="AQ3" s="233">
        <v>3</v>
      </c>
      <c r="AR3" s="233">
        <v>3</v>
      </c>
      <c r="AS3" s="233">
        <v>3</v>
      </c>
      <c r="AT3" s="233">
        <v>5</v>
      </c>
      <c r="AU3" s="233">
        <v>3</v>
      </c>
      <c r="AV3" s="233">
        <v>4</v>
      </c>
      <c r="AW3" s="233">
        <v>3</v>
      </c>
      <c r="AX3" s="233">
        <v>4</v>
      </c>
      <c r="AY3" s="233">
        <v>2</v>
      </c>
      <c r="AZ3" s="233">
        <v>2</v>
      </c>
      <c r="BA3" s="233">
        <v>4</v>
      </c>
      <c r="BB3" s="233">
        <v>4</v>
      </c>
      <c r="BC3" s="233">
        <v>4</v>
      </c>
      <c r="BD3" s="233">
        <v>4</v>
      </c>
      <c r="BE3" s="233">
        <v>4</v>
      </c>
      <c r="BF3" s="233">
        <v>3</v>
      </c>
      <c r="BG3" s="233">
        <v>3</v>
      </c>
      <c r="BH3" s="233">
        <v>3</v>
      </c>
      <c r="BI3" s="233">
        <v>3</v>
      </c>
      <c r="BJ3" s="233">
        <v>4</v>
      </c>
      <c r="BK3" s="233">
        <v>3</v>
      </c>
      <c r="BL3" s="233">
        <v>4</v>
      </c>
      <c r="BM3" s="233">
        <v>3</v>
      </c>
      <c r="BN3" s="233">
        <v>4</v>
      </c>
      <c r="BO3" s="233">
        <v>4</v>
      </c>
      <c r="BP3" s="233">
        <v>3</v>
      </c>
      <c r="BQ3" s="233">
        <v>2</v>
      </c>
      <c r="BR3" s="233">
        <v>3</v>
      </c>
      <c r="BS3" s="233">
        <v>2</v>
      </c>
      <c r="BT3" s="233">
        <v>2</v>
      </c>
      <c r="BU3" s="233">
        <v>1</v>
      </c>
      <c r="BV3" s="233">
        <v>2</v>
      </c>
      <c r="BW3" s="233">
        <v>2</v>
      </c>
      <c r="BX3" s="233">
        <v>2</v>
      </c>
      <c r="BY3" s="233">
        <v>3</v>
      </c>
      <c r="BZ3" s="233">
        <v>2</v>
      </c>
      <c r="CA3" s="233">
        <v>3</v>
      </c>
      <c r="CB3" s="233">
        <v>2</v>
      </c>
      <c r="CC3" s="233">
        <v>2</v>
      </c>
      <c r="CD3" s="233">
        <v>2</v>
      </c>
      <c r="CE3" s="233">
        <v>1</v>
      </c>
      <c r="CF3" s="233">
        <v>1</v>
      </c>
      <c r="CG3" s="233">
        <v>2</v>
      </c>
      <c r="CH3" s="233">
        <v>4</v>
      </c>
      <c r="CI3" s="233">
        <v>3</v>
      </c>
      <c r="CJ3" s="233">
        <v>5</v>
      </c>
      <c r="CK3" s="233">
        <v>4</v>
      </c>
      <c r="CL3" s="233">
        <v>4</v>
      </c>
      <c r="CM3" s="233">
        <v>4</v>
      </c>
      <c r="CN3" s="233">
        <v>1</v>
      </c>
      <c r="CO3" s="233">
        <v>2</v>
      </c>
      <c r="CP3" s="233">
        <v>2</v>
      </c>
      <c r="CQ3" s="233">
        <v>3</v>
      </c>
      <c r="CR3" s="233">
        <v>2</v>
      </c>
      <c r="CS3" s="233">
        <v>2</v>
      </c>
      <c r="CT3" s="233">
        <v>2</v>
      </c>
      <c r="CU3" s="233">
        <v>3</v>
      </c>
      <c r="CV3" s="233">
        <v>3</v>
      </c>
      <c r="CW3" s="233">
        <v>3</v>
      </c>
      <c r="CX3" s="233">
        <v>2</v>
      </c>
      <c r="CY3" s="233">
        <v>3</v>
      </c>
      <c r="CZ3" s="233">
        <v>2</v>
      </c>
      <c r="DA3" s="233">
        <v>4</v>
      </c>
      <c r="DB3" s="233">
        <v>2</v>
      </c>
      <c r="DC3" s="233">
        <v>2</v>
      </c>
      <c r="DD3" s="233">
        <v>2</v>
      </c>
      <c r="DE3" s="233">
        <v>3</v>
      </c>
      <c r="DF3" s="233">
        <v>2</v>
      </c>
      <c r="DG3" s="233">
        <v>2</v>
      </c>
      <c r="DH3" s="233">
        <v>2</v>
      </c>
      <c r="DI3" s="233">
        <v>3</v>
      </c>
      <c r="DJ3" s="233">
        <v>3</v>
      </c>
      <c r="DK3" s="233">
        <v>2</v>
      </c>
      <c r="DL3" s="233">
        <v>2</v>
      </c>
      <c r="DM3" s="233">
        <v>3</v>
      </c>
      <c r="DN3" s="233">
        <v>2</v>
      </c>
      <c r="DO3" s="233">
        <v>3</v>
      </c>
      <c r="DP3" s="233">
        <v>1</v>
      </c>
      <c r="DQ3" s="233">
        <v>3</v>
      </c>
      <c r="DR3" s="233">
        <v>2</v>
      </c>
      <c r="DS3" s="233">
        <v>3</v>
      </c>
      <c r="DT3" s="233">
        <v>3</v>
      </c>
      <c r="DU3" s="233">
        <v>4</v>
      </c>
      <c r="DV3" s="233">
        <v>2</v>
      </c>
      <c r="DW3" s="233">
        <v>1</v>
      </c>
      <c r="DX3" s="233">
        <v>4</v>
      </c>
      <c r="DY3" s="233">
        <v>4</v>
      </c>
      <c r="DZ3" s="233">
        <v>5</v>
      </c>
      <c r="EA3" s="233">
        <v>5</v>
      </c>
      <c r="EB3" s="233">
        <v>4</v>
      </c>
      <c r="EC3" s="233">
        <v>4</v>
      </c>
      <c r="ED3" s="233">
        <v>5</v>
      </c>
      <c r="EE3" s="233">
        <v>5</v>
      </c>
      <c r="EF3" s="233">
        <v>4</v>
      </c>
      <c r="EG3" s="233">
        <v>4</v>
      </c>
      <c r="EH3" s="233">
        <v>2</v>
      </c>
      <c r="EI3" s="233">
        <v>2</v>
      </c>
      <c r="EJ3" s="233">
        <v>2</v>
      </c>
      <c r="EK3" s="233">
        <v>5</v>
      </c>
      <c r="EL3" s="233">
        <v>4</v>
      </c>
      <c r="EM3" s="233">
        <v>2</v>
      </c>
      <c r="EN3" s="233">
        <v>2</v>
      </c>
      <c r="EO3" s="233">
        <v>2</v>
      </c>
      <c r="EP3" s="233">
        <v>1</v>
      </c>
      <c r="EQ3" s="233">
        <v>2</v>
      </c>
      <c r="ER3" s="233">
        <v>3</v>
      </c>
      <c r="ES3" s="233">
        <v>2</v>
      </c>
      <c r="ET3" s="233">
        <v>2</v>
      </c>
      <c r="EU3" s="233">
        <v>3</v>
      </c>
      <c r="EV3" s="233">
        <v>3</v>
      </c>
      <c r="EW3" s="233">
        <v>3</v>
      </c>
      <c r="EX3" s="233">
        <v>2</v>
      </c>
      <c r="EY3" s="233">
        <v>2</v>
      </c>
      <c r="EZ3" s="233">
        <v>5</v>
      </c>
      <c r="FA3" s="233">
        <v>4</v>
      </c>
      <c r="FB3" s="233">
        <v>2</v>
      </c>
      <c r="FC3" s="233">
        <v>4</v>
      </c>
      <c r="FD3" s="233">
        <v>2</v>
      </c>
      <c r="FE3" s="233">
        <v>4</v>
      </c>
      <c r="FF3" s="233">
        <v>2</v>
      </c>
      <c r="FG3" s="233">
        <v>5</v>
      </c>
      <c r="FH3" s="233">
        <v>4</v>
      </c>
      <c r="FI3" s="233">
        <v>4</v>
      </c>
      <c r="FJ3" s="233">
        <v>4</v>
      </c>
      <c r="FK3" s="233">
        <v>4</v>
      </c>
      <c r="FL3" s="233">
        <v>4</v>
      </c>
      <c r="FM3" s="233">
        <v>4</v>
      </c>
      <c r="FN3" s="233">
        <v>4</v>
      </c>
      <c r="FO3" s="233">
        <v>4</v>
      </c>
      <c r="FP3" s="233">
        <v>4</v>
      </c>
      <c r="FQ3" s="233">
        <v>4</v>
      </c>
      <c r="FR3" s="233">
        <v>4</v>
      </c>
      <c r="FS3" s="233">
        <v>4</v>
      </c>
      <c r="FT3" s="233">
        <v>4</v>
      </c>
      <c r="FU3" s="233">
        <v>4</v>
      </c>
      <c r="FV3" s="233">
        <v>4</v>
      </c>
      <c r="FW3" s="233">
        <v>4</v>
      </c>
      <c r="FX3" s="233">
        <v>4</v>
      </c>
      <c r="FY3" s="233">
        <v>4</v>
      </c>
      <c r="FZ3" s="233">
        <v>5</v>
      </c>
      <c r="GA3" s="233">
        <v>5</v>
      </c>
      <c r="GB3" s="233">
        <v>5</v>
      </c>
      <c r="GC3" s="233">
        <v>4</v>
      </c>
      <c r="GD3" s="233">
        <v>3</v>
      </c>
      <c r="GE3" s="233">
        <v>4</v>
      </c>
      <c r="GF3" s="233">
        <v>4</v>
      </c>
      <c r="GG3" s="233">
        <v>1</v>
      </c>
      <c r="GH3" s="233">
        <v>2</v>
      </c>
      <c r="GI3" s="233">
        <v>1</v>
      </c>
      <c r="GJ3" s="233">
        <v>1</v>
      </c>
      <c r="GK3" s="233">
        <v>1</v>
      </c>
      <c r="GL3" s="233">
        <v>2</v>
      </c>
      <c r="GM3" s="233">
        <v>5</v>
      </c>
      <c r="GN3" s="233">
        <v>3</v>
      </c>
      <c r="GO3" s="233">
        <v>3</v>
      </c>
      <c r="GP3" s="233">
        <v>4</v>
      </c>
      <c r="GQ3" s="233">
        <v>3</v>
      </c>
      <c r="GR3" s="233">
        <v>4</v>
      </c>
      <c r="GS3" s="233">
        <v>4</v>
      </c>
      <c r="GT3" s="233">
        <v>1</v>
      </c>
      <c r="GU3" s="233">
        <v>2</v>
      </c>
      <c r="GV3" s="233">
        <v>3</v>
      </c>
      <c r="GW3" s="233">
        <v>1</v>
      </c>
      <c r="GX3" s="233">
        <v>2</v>
      </c>
      <c r="GY3" s="233">
        <v>2</v>
      </c>
      <c r="GZ3" s="233">
        <v>2</v>
      </c>
      <c r="HA3" s="233">
        <v>2</v>
      </c>
      <c r="HB3" s="233">
        <v>1</v>
      </c>
      <c r="HC3" s="233">
        <v>1</v>
      </c>
      <c r="HD3" s="233">
        <v>1</v>
      </c>
      <c r="HE3" s="233">
        <v>1</v>
      </c>
      <c r="HF3" s="233">
        <v>1</v>
      </c>
      <c r="HG3" s="233">
        <v>3</v>
      </c>
      <c r="HH3" s="233">
        <v>5</v>
      </c>
      <c r="HI3" s="233">
        <v>5</v>
      </c>
      <c r="HJ3" s="233">
        <v>4</v>
      </c>
      <c r="HK3" s="233">
        <v>3</v>
      </c>
      <c r="HL3" s="233">
        <v>4</v>
      </c>
      <c r="HM3" s="233">
        <v>4</v>
      </c>
      <c r="HN3" s="233">
        <v>4</v>
      </c>
      <c r="HO3" s="233">
        <v>4</v>
      </c>
      <c r="HP3" s="233">
        <v>4</v>
      </c>
      <c r="HQ3" s="233">
        <v>4</v>
      </c>
      <c r="HR3" s="233">
        <v>3</v>
      </c>
      <c r="HS3" s="233">
        <v>2</v>
      </c>
      <c r="HT3" s="233">
        <v>4</v>
      </c>
      <c r="HU3" s="233">
        <v>3</v>
      </c>
      <c r="HV3" s="233">
        <v>3</v>
      </c>
      <c r="HW3" s="233">
        <v>1</v>
      </c>
      <c r="HX3" s="233">
        <v>3</v>
      </c>
      <c r="HY3" s="233">
        <v>4</v>
      </c>
      <c r="HZ3" s="233">
        <v>3</v>
      </c>
      <c r="IA3" s="233">
        <v>2</v>
      </c>
      <c r="IB3" s="233">
        <v>3</v>
      </c>
      <c r="IC3" s="233">
        <v>5</v>
      </c>
      <c r="ID3" s="233">
        <v>3</v>
      </c>
      <c r="IE3" s="233">
        <v>2</v>
      </c>
      <c r="IF3" s="233">
        <v>3</v>
      </c>
      <c r="IG3" s="233">
        <v>3</v>
      </c>
      <c r="IH3" s="233">
        <v>4</v>
      </c>
      <c r="II3" s="233">
        <v>3</v>
      </c>
      <c r="IJ3" s="233">
        <v>3</v>
      </c>
      <c r="IK3" s="233">
        <v>4</v>
      </c>
      <c r="IL3" s="233">
        <v>2</v>
      </c>
      <c r="IM3" s="233">
        <v>4</v>
      </c>
      <c r="IN3" s="233">
        <v>3</v>
      </c>
      <c r="IO3" s="233">
        <v>4</v>
      </c>
      <c r="IP3" s="233">
        <v>4</v>
      </c>
      <c r="IQ3" s="233">
        <v>2</v>
      </c>
      <c r="IR3" s="233">
        <v>4</v>
      </c>
      <c r="IS3" s="233">
        <v>4</v>
      </c>
      <c r="IT3" s="233">
        <v>4</v>
      </c>
      <c r="IU3" s="233">
        <v>3</v>
      </c>
      <c r="IV3" s="233">
        <v>4</v>
      </c>
      <c r="IW3" s="233">
        <v>4</v>
      </c>
      <c r="IX3" s="233">
        <v>2</v>
      </c>
      <c r="IY3" s="233">
        <v>3</v>
      </c>
      <c r="IZ3" s="233">
        <v>2</v>
      </c>
      <c r="JA3" s="233">
        <v>2</v>
      </c>
      <c r="JB3" s="233">
        <v>3</v>
      </c>
      <c r="JC3" s="233">
        <v>4</v>
      </c>
      <c r="JD3" s="233">
        <v>4</v>
      </c>
      <c r="JE3" s="233">
        <v>2</v>
      </c>
      <c r="JF3" s="233">
        <v>3</v>
      </c>
      <c r="JG3" s="233">
        <v>2</v>
      </c>
      <c r="JH3" s="233">
        <v>2</v>
      </c>
      <c r="JI3" s="233">
        <v>3</v>
      </c>
      <c r="JJ3" s="233">
        <v>4</v>
      </c>
      <c r="JK3" s="233">
        <v>3</v>
      </c>
      <c r="JL3" s="233">
        <v>2</v>
      </c>
      <c r="JM3" s="233">
        <v>3</v>
      </c>
      <c r="JN3" s="233">
        <v>2</v>
      </c>
      <c r="JO3" s="233">
        <v>4</v>
      </c>
      <c r="JP3" s="233">
        <v>4</v>
      </c>
      <c r="JQ3" s="233">
        <v>2</v>
      </c>
      <c r="JR3" s="233">
        <v>2</v>
      </c>
      <c r="JS3" s="233">
        <v>1</v>
      </c>
      <c r="JT3" s="233">
        <v>2</v>
      </c>
      <c r="JU3" s="233">
        <v>2</v>
      </c>
      <c r="JV3" s="233">
        <v>2</v>
      </c>
      <c r="JW3" s="233">
        <v>5</v>
      </c>
      <c r="JX3" s="233">
        <v>4</v>
      </c>
      <c r="JY3" s="233">
        <v>5</v>
      </c>
      <c r="JZ3" s="233">
        <v>4</v>
      </c>
      <c r="KA3" s="233">
        <v>4</v>
      </c>
      <c r="KB3" s="233">
        <v>5</v>
      </c>
      <c r="KC3" s="233">
        <v>5</v>
      </c>
      <c r="KD3" s="233">
        <v>5</v>
      </c>
      <c r="KE3" s="233">
        <v>5</v>
      </c>
      <c r="KF3" s="233">
        <v>4</v>
      </c>
      <c r="KG3" s="233">
        <v>5</v>
      </c>
      <c r="KH3" s="233">
        <v>4</v>
      </c>
      <c r="KI3" s="233">
        <v>3</v>
      </c>
      <c r="KJ3" s="233">
        <v>4</v>
      </c>
      <c r="KK3" s="233">
        <v>5</v>
      </c>
      <c r="KL3" s="233">
        <v>5</v>
      </c>
      <c r="KM3" s="233">
        <v>4</v>
      </c>
      <c r="KN3" s="233">
        <v>4</v>
      </c>
      <c r="KO3" s="233">
        <v>3</v>
      </c>
      <c r="KP3" s="233">
        <v>3</v>
      </c>
      <c r="KQ3" s="233">
        <v>2</v>
      </c>
      <c r="KR3" s="233">
        <v>1</v>
      </c>
      <c r="KS3" s="233">
        <v>2</v>
      </c>
      <c r="KT3" s="233">
        <v>3</v>
      </c>
      <c r="KU3" s="233">
        <v>3</v>
      </c>
      <c r="KV3" s="233">
        <v>2</v>
      </c>
      <c r="KW3" s="233">
        <v>3</v>
      </c>
      <c r="KX3" s="233">
        <v>3</v>
      </c>
      <c r="KY3" s="233">
        <v>3</v>
      </c>
      <c r="KZ3" s="233">
        <v>1</v>
      </c>
      <c r="LA3" s="233">
        <v>2</v>
      </c>
      <c r="LB3" s="233">
        <v>4</v>
      </c>
      <c r="LC3" s="233">
        <v>3</v>
      </c>
      <c r="LD3" s="233">
        <v>2</v>
      </c>
      <c r="LE3" s="233">
        <v>4</v>
      </c>
      <c r="LF3" s="233">
        <v>4</v>
      </c>
      <c r="LG3" s="233">
        <v>3</v>
      </c>
      <c r="LH3" s="233">
        <v>4</v>
      </c>
      <c r="LI3" s="233">
        <v>2</v>
      </c>
      <c r="LJ3" s="233">
        <v>4</v>
      </c>
      <c r="LK3" s="233">
        <v>3</v>
      </c>
      <c r="LL3" s="233">
        <v>3</v>
      </c>
      <c r="LM3" s="233">
        <v>2</v>
      </c>
      <c r="LN3" s="233">
        <v>3</v>
      </c>
      <c r="LO3" s="233">
        <v>5</v>
      </c>
      <c r="LP3" s="233">
        <v>3</v>
      </c>
      <c r="LQ3" s="233">
        <v>3</v>
      </c>
      <c r="LR3" s="233">
        <v>5</v>
      </c>
      <c r="LS3" s="233">
        <v>4</v>
      </c>
      <c r="LT3" s="233">
        <v>5</v>
      </c>
      <c r="LU3" s="231">
        <v>2</v>
      </c>
    </row>
    <row r="4" spans="1:333" x14ac:dyDescent="0.35">
      <c r="A4" s="232" t="s">
        <v>32506</v>
      </c>
      <c r="B4" s="237">
        <v>3</v>
      </c>
      <c r="C4" s="238">
        <v>3</v>
      </c>
      <c r="D4" s="238">
        <v>2</v>
      </c>
      <c r="E4" s="238">
        <v>2</v>
      </c>
      <c r="F4" s="238">
        <v>3</v>
      </c>
      <c r="G4" s="238">
        <v>4</v>
      </c>
      <c r="H4" s="238">
        <v>3</v>
      </c>
      <c r="I4" s="238" t="s">
        <v>233</v>
      </c>
      <c r="J4" s="238">
        <v>3</v>
      </c>
      <c r="K4" s="238">
        <v>4</v>
      </c>
      <c r="L4" s="238">
        <v>3</v>
      </c>
      <c r="M4" s="238">
        <v>3</v>
      </c>
      <c r="N4" s="238" t="s">
        <v>233</v>
      </c>
      <c r="O4" s="238">
        <v>4</v>
      </c>
      <c r="P4" s="238">
        <v>4</v>
      </c>
      <c r="Q4" s="238">
        <v>3</v>
      </c>
      <c r="R4" s="238">
        <v>3</v>
      </c>
      <c r="S4" s="238">
        <v>3</v>
      </c>
      <c r="T4" s="238" t="s">
        <v>233</v>
      </c>
      <c r="U4" s="238" t="s">
        <v>233</v>
      </c>
      <c r="V4" s="238" t="s">
        <v>233</v>
      </c>
      <c r="W4" s="238">
        <v>3</v>
      </c>
      <c r="X4" s="238">
        <v>3</v>
      </c>
      <c r="Y4" s="238">
        <v>3</v>
      </c>
      <c r="Z4" s="238">
        <v>4</v>
      </c>
      <c r="AA4" s="238">
        <v>3</v>
      </c>
      <c r="AB4" s="238">
        <v>3</v>
      </c>
      <c r="AC4" s="238">
        <v>3</v>
      </c>
      <c r="AD4" s="238">
        <v>4</v>
      </c>
      <c r="AE4" s="238">
        <v>3</v>
      </c>
      <c r="AF4" s="238">
        <v>3</v>
      </c>
      <c r="AG4" s="238" t="s">
        <v>233</v>
      </c>
      <c r="AH4" s="238">
        <v>2</v>
      </c>
      <c r="AI4" s="238">
        <v>2</v>
      </c>
      <c r="AJ4" s="238" t="s">
        <v>233</v>
      </c>
      <c r="AK4" s="238" t="s">
        <v>233</v>
      </c>
      <c r="AL4" s="238" t="s">
        <v>233</v>
      </c>
      <c r="AM4" s="238">
        <v>2</v>
      </c>
      <c r="AN4" s="238" t="s">
        <v>233</v>
      </c>
      <c r="AO4" s="238" t="s">
        <v>233</v>
      </c>
      <c r="AP4" s="238">
        <v>4</v>
      </c>
      <c r="AQ4" s="238">
        <v>4</v>
      </c>
      <c r="AR4" s="238">
        <v>4</v>
      </c>
      <c r="AS4" s="238">
        <v>2</v>
      </c>
      <c r="AT4" s="238" t="s">
        <v>233</v>
      </c>
      <c r="AU4" s="238" t="s">
        <v>233</v>
      </c>
      <c r="AV4" s="238" t="s">
        <v>233</v>
      </c>
      <c r="AW4" s="238">
        <v>4</v>
      </c>
      <c r="AX4" s="238" t="s">
        <v>233</v>
      </c>
      <c r="AY4" s="238">
        <v>4</v>
      </c>
      <c r="AZ4" s="238">
        <v>3</v>
      </c>
      <c r="BA4" s="238" t="s">
        <v>233</v>
      </c>
      <c r="BB4" s="238" t="s">
        <v>233</v>
      </c>
      <c r="BC4" s="238" t="s">
        <v>233</v>
      </c>
      <c r="BD4" s="238" t="s">
        <v>233</v>
      </c>
      <c r="BE4" s="238">
        <v>4</v>
      </c>
      <c r="BF4" s="238">
        <v>4</v>
      </c>
      <c r="BG4" s="238">
        <v>3</v>
      </c>
      <c r="BH4" s="238">
        <v>3</v>
      </c>
      <c r="BI4" s="238">
        <v>4</v>
      </c>
      <c r="BJ4" s="238">
        <v>4</v>
      </c>
      <c r="BK4" s="238">
        <v>4</v>
      </c>
      <c r="BL4" s="238">
        <v>4</v>
      </c>
      <c r="BM4" s="238">
        <v>2</v>
      </c>
      <c r="BN4" s="238">
        <v>3</v>
      </c>
      <c r="BO4" s="238">
        <v>3</v>
      </c>
      <c r="BP4" s="238">
        <v>3</v>
      </c>
      <c r="BQ4" s="238">
        <v>3</v>
      </c>
      <c r="BR4" s="238">
        <v>3</v>
      </c>
      <c r="BS4" s="238">
        <v>3</v>
      </c>
      <c r="BT4" s="238">
        <v>3</v>
      </c>
      <c r="BU4" s="238">
        <v>3</v>
      </c>
      <c r="BV4" s="238">
        <v>3</v>
      </c>
      <c r="BW4" s="238">
        <v>3</v>
      </c>
      <c r="BX4" s="238">
        <v>3</v>
      </c>
      <c r="BY4" s="238">
        <v>2</v>
      </c>
      <c r="BZ4" s="238">
        <v>2</v>
      </c>
      <c r="CA4" s="238">
        <v>3</v>
      </c>
      <c r="CB4" s="238">
        <v>4</v>
      </c>
      <c r="CC4" s="238">
        <v>2</v>
      </c>
      <c r="CD4" s="238">
        <v>2</v>
      </c>
      <c r="CE4" s="238">
        <v>4</v>
      </c>
      <c r="CF4" s="238">
        <v>3</v>
      </c>
      <c r="CG4" s="238">
        <v>3</v>
      </c>
      <c r="CH4" s="238" t="s">
        <v>233</v>
      </c>
      <c r="CI4" s="238" t="s">
        <v>233</v>
      </c>
      <c r="CJ4" s="238" t="s">
        <v>233</v>
      </c>
      <c r="CK4" s="238" t="s">
        <v>233</v>
      </c>
      <c r="CL4" s="238" t="s">
        <v>233</v>
      </c>
      <c r="CM4" s="238" t="s">
        <v>233</v>
      </c>
      <c r="CN4" s="238" t="s">
        <v>233</v>
      </c>
      <c r="CO4" s="238">
        <v>3</v>
      </c>
      <c r="CP4" s="238">
        <v>3</v>
      </c>
      <c r="CQ4" s="238">
        <v>3</v>
      </c>
      <c r="CR4" s="238">
        <v>3</v>
      </c>
      <c r="CS4" s="238">
        <v>3</v>
      </c>
      <c r="CT4" s="238">
        <v>4</v>
      </c>
      <c r="CU4" s="238">
        <v>3</v>
      </c>
      <c r="CV4" s="238">
        <v>3</v>
      </c>
      <c r="CW4" s="238">
        <v>3</v>
      </c>
      <c r="CX4" s="238">
        <v>3</v>
      </c>
      <c r="CY4" s="238">
        <v>3</v>
      </c>
      <c r="CZ4" s="238">
        <v>3</v>
      </c>
      <c r="DA4" s="238">
        <v>4</v>
      </c>
      <c r="DB4" s="238">
        <v>3</v>
      </c>
      <c r="DC4" s="238">
        <v>3</v>
      </c>
      <c r="DD4" s="238">
        <v>3</v>
      </c>
      <c r="DE4" s="238">
        <v>3</v>
      </c>
      <c r="DF4" s="238">
        <v>2</v>
      </c>
      <c r="DG4" s="238">
        <v>2</v>
      </c>
      <c r="DH4" s="238">
        <v>3</v>
      </c>
      <c r="DI4" s="238">
        <v>3</v>
      </c>
      <c r="DJ4" s="238">
        <v>4</v>
      </c>
      <c r="DK4" s="238">
        <v>3</v>
      </c>
      <c r="DL4" s="238">
        <v>3</v>
      </c>
      <c r="DM4" s="238">
        <v>3</v>
      </c>
      <c r="DN4" s="238">
        <v>3</v>
      </c>
      <c r="DO4" s="238">
        <v>3</v>
      </c>
      <c r="DP4" s="238">
        <v>4</v>
      </c>
      <c r="DQ4" s="238">
        <v>3</v>
      </c>
      <c r="DR4" s="238">
        <v>3</v>
      </c>
      <c r="DS4" s="238">
        <v>4</v>
      </c>
      <c r="DT4" s="238">
        <v>2</v>
      </c>
      <c r="DU4" s="238">
        <v>2</v>
      </c>
      <c r="DV4" s="238">
        <v>3</v>
      </c>
      <c r="DW4" s="238">
        <v>4</v>
      </c>
      <c r="DX4" s="238" t="s">
        <v>233</v>
      </c>
      <c r="DY4" s="238" t="s">
        <v>233</v>
      </c>
      <c r="DZ4" s="238" t="s">
        <v>233</v>
      </c>
      <c r="EA4" s="238" t="s">
        <v>233</v>
      </c>
      <c r="EB4" s="238" t="s">
        <v>233</v>
      </c>
      <c r="EC4" s="238" t="s">
        <v>233</v>
      </c>
      <c r="ED4" s="238" t="s">
        <v>233</v>
      </c>
      <c r="EE4" s="238" t="s">
        <v>233</v>
      </c>
      <c r="EF4" s="238" t="s">
        <v>233</v>
      </c>
      <c r="EG4" s="238" t="s">
        <v>233</v>
      </c>
      <c r="EH4" s="238">
        <v>3</v>
      </c>
      <c r="EI4" s="238">
        <v>2</v>
      </c>
      <c r="EJ4" s="238">
        <v>3</v>
      </c>
      <c r="EK4" s="238">
        <v>3</v>
      </c>
      <c r="EL4" s="238">
        <v>4</v>
      </c>
      <c r="EM4" s="238">
        <v>3</v>
      </c>
      <c r="EN4" s="238">
        <v>3</v>
      </c>
      <c r="EO4" s="238">
        <v>3</v>
      </c>
      <c r="EP4" s="238">
        <v>4</v>
      </c>
      <c r="EQ4" s="238">
        <v>3</v>
      </c>
      <c r="ER4" s="238">
        <v>2</v>
      </c>
      <c r="ES4" s="238" t="s">
        <v>233</v>
      </c>
      <c r="ET4" s="238">
        <v>5</v>
      </c>
      <c r="EU4" s="238">
        <v>4</v>
      </c>
      <c r="EV4" s="238">
        <v>3</v>
      </c>
      <c r="EW4" s="238">
        <v>2</v>
      </c>
      <c r="EX4" s="238">
        <v>3</v>
      </c>
      <c r="EY4" s="238">
        <v>4</v>
      </c>
      <c r="EZ4" s="238" t="s">
        <v>233</v>
      </c>
      <c r="FA4" s="238" t="s">
        <v>233</v>
      </c>
      <c r="FB4" s="238">
        <v>3</v>
      </c>
      <c r="FC4" s="238" t="s">
        <v>233</v>
      </c>
      <c r="FD4" s="238">
        <v>2</v>
      </c>
      <c r="FE4" s="238">
        <v>3</v>
      </c>
      <c r="FF4" s="238">
        <v>4</v>
      </c>
      <c r="FG4" s="238" t="s">
        <v>233</v>
      </c>
      <c r="FH4" s="238" t="s">
        <v>233</v>
      </c>
      <c r="FI4" s="238" t="s">
        <v>233</v>
      </c>
      <c r="FJ4" s="238"/>
      <c r="FK4" s="238" t="s">
        <v>233</v>
      </c>
      <c r="FL4" s="238" t="s">
        <v>233</v>
      </c>
      <c r="FM4" s="238">
        <v>3</v>
      </c>
      <c r="FN4" s="238" t="s">
        <v>233</v>
      </c>
      <c r="FO4" s="238" t="s">
        <v>233</v>
      </c>
      <c r="FP4" s="238" t="s">
        <v>233</v>
      </c>
      <c r="FQ4" s="238" t="s">
        <v>233</v>
      </c>
      <c r="FR4" s="238" t="s">
        <v>233</v>
      </c>
      <c r="FS4" s="238" t="s">
        <v>233</v>
      </c>
      <c r="FT4" s="238" t="s">
        <v>233</v>
      </c>
      <c r="FU4" s="238">
        <v>2</v>
      </c>
      <c r="FV4" s="238" t="s">
        <v>233</v>
      </c>
      <c r="FW4" s="238" t="s">
        <v>233</v>
      </c>
      <c r="FX4" s="238" t="s">
        <v>233</v>
      </c>
      <c r="FY4" s="238" t="s">
        <v>233</v>
      </c>
      <c r="FZ4" s="238" t="s">
        <v>233</v>
      </c>
      <c r="GA4" s="238">
        <v>3</v>
      </c>
      <c r="GB4" s="238">
        <v>3</v>
      </c>
      <c r="GC4" s="238" t="s">
        <v>233</v>
      </c>
      <c r="GD4" s="238" t="s">
        <v>233</v>
      </c>
      <c r="GE4" s="238" t="s">
        <v>233</v>
      </c>
      <c r="GF4" s="238" t="s">
        <v>233</v>
      </c>
      <c r="GG4" s="238">
        <v>3</v>
      </c>
      <c r="GH4" s="238">
        <v>4</v>
      </c>
      <c r="GI4" s="238">
        <v>2</v>
      </c>
      <c r="GJ4" s="238">
        <v>4</v>
      </c>
      <c r="GK4" s="238">
        <v>4</v>
      </c>
      <c r="GL4" s="238">
        <v>4</v>
      </c>
      <c r="GM4" s="238" t="s">
        <v>233</v>
      </c>
      <c r="GN4" s="238" t="s">
        <v>233</v>
      </c>
      <c r="GO4" s="238" t="s">
        <v>233</v>
      </c>
      <c r="GP4" s="238" t="s">
        <v>233</v>
      </c>
      <c r="GQ4" s="238" t="s">
        <v>233</v>
      </c>
      <c r="GR4" s="238" t="s">
        <v>233</v>
      </c>
      <c r="GS4" s="238" t="s">
        <v>233</v>
      </c>
      <c r="GT4" s="238">
        <v>2</v>
      </c>
      <c r="GU4" s="238">
        <v>4</v>
      </c>
      <c r="GV4" s="238" t="s">
        <v>233</v>
      </c>
      <c r="GW4" s="238">
        <v>5</v>
      </c>
      <c r="GX4" s="238">
        <v>2</v>
      </c>
      <c r="GY4" s="238">
        <v>4</v>
      </c>
      <c r="GZ4" s="238">
        <v>2</v>
      </c>
      <c r="HA4" s="238">
        <v>5</v>
      </c>
      <c r="HB4" s="238">
        <v>4</v>
      </c>
      <c r="HC4" s="238">
        <v>4</v>
      </c>
      <c r="HD4" s="238">
        <v>3</v>
      </c>
      <c r="HE4" s="238">
        <v>4</v>
      </c>
      <c r="HF4" s="238">
        <v>4</v>
      </c>
      <c r="HG4" s="238" t="s">
        <v>233</v>
      </c>
      <c r="HH4" s="238" t="s">
        <v>233</v>
      </c>
      <c r="HI4" s="238" t="s">
        <v>233</v>
      </c>
      <c r="HJ4" s="238" t="s">
        <v>233</v>
      </c>
      <c r="HK4" s="238" t="s">
        <v>233</v>
      </c>
      <c r="HL4" s="238" t="s">
        <v>233</v>
      </c>
      <c r="HM4" s="238" t="s">
        <v>233</v>
      </c>
      <c r="HN4" s="238" t="s">
        <v>233</v>
      </c>
      <c r="HO4" s="238" t="s">
        <v>233</v>
      </c>
      <c r="HP4" s="238" t="s">
        <v>233</v>
      </c>
      <c r="HQ4" s="238" t="s">
        <v>233</v>
      </c>
      <c r="HR4" s="238" t="s">
        <v>233</v>
      </c>
      <c r="HS4" s="238" t="s">
        <v>233</v>
      </c>
      <c r="HT4" s="238" t="s">
        <v>233</v>
      </c>
      <c r="HU4" s="238" t="s">
        <v>233</v>
      </c>
      <c r="HV4" s="238" t="s">
        <v>233</v>
      </c>
      <c r="HW4" s="238" t="s">
        <v>233</v>
      </c>
      <c r="HX4" s="238" t="s">
        <v>233</v>
      </c>
      <c r="HY4" s="238" t="s">
        <v>233</v>
      </c>
      <c r="HZ4" s="238" t="s">
        <v>233</v>
      </c>
      <c r="IA4" s="238" t="s">
        <v>233</v>
      </c>
      <c r="IB4" s="238" t="s">
        <v>233</v>
      </c>
      <c r="IC4" s="238" t="s">
        <v>233</v>
      </c>
      <c r="ID4" s="238" t="s">
        <v>233</v>
      </c>
      <c r="IE4" s="238" t="s">
        <v>233</v>
      </c>
      <c r="IF4" s="238" t="s">
        <v>233</v>
      </c>
      <c r="IG4" s="238" t="s">
        <v>233</v>
      </c>
      <c r="IH4" s="238" t="s">
        <v>233</v>
      </c>
      <c r="II4" s="238" t="s">
        <v>233</v>
      </c>
      <c r="IJ4" s="238" t="s">
        <v>233</v>
      </c>
      <c r="IK4" s="238" t="s">
        <v>233</v>
      </c>
      <c r="IL4" s="238" t="s">
        <v>233</v>
      </c>
      <c r="IM4" s="238" t="s">
        <v>233</v>
      </c>
      <c r="IN4" s="238" t="s">
        <v>233</v>
      </c>
      <c r="IO4" s="238" t="s">
        <v>233</v>
      </c>
      <c r="IP4" s="238" t="s">
        <v>233</v>
      </c>
      <c r="IQ4" s="238" t="s">
        <v>233</v>
      </c>
      <c r="IR4" s="238" t="s">
        <v>233</v>
      </c>
      <c r="IS4" s="238" t="s">
        <v>233</v>
      </c>
      <c r="IT4" s="238" t="s">
        <v>233</v>
      </c>
      <c r="IU4" s="238" t="s">
        <v>233</v>
      </c>
      <c r="IV4" s="238" t="s">
        <v>233</v>
      </c>
      <c r="IW4" s="238" t="s">
        <v>233</v>
      </c>
      <c r="IX4" s="238" t="s">
        <v>233</v>
      </c>
      <c r="IY4" s="238">
        <v>3</v>
      </c>
      <c r="IZ4" s="238">
        <v>4</v>
      </c>
      <c r="JA4" s="238">
        <v>4</v>
      </c>
      <c r="JB4" s="238">
        <v>2</v>
      </c>
      <c r="JC4" s="238">
        <v>2</v>
      </c>
      <c r="JD4" s="238">
        <v>2</v>
      </c>
      <c r="JE4" s="238">
        <v>2</v>
      </c>
      <c r="JF4" s="238">
        <v>4</v>
      </c>
      <c r="JG4" s="238" t="s">
        <v>233</v>
      </c>
      <c r="JH4" s="238" t="s">
        <v>233</v>
      </c>
      <c r="JI4" s="238">
        <v>4</v>
      </c>
      <c r="JJ4" s="238" t="s">
        <v>233</v>
      </c>
      <c r="JK4" s="238">
        <v>2</v>
      </c>
      <c r="JL4" s="238">
        <v>2</v>
      </c>
      <c r="JM4" s="238">
        <v>3</v>
      </c>
      <c r="JN4" s="238">
        <v>3</v>
      </c>
      <c r="JO4" s="238">
        <v>3</v>
      </c>
      <c r="JP4" s="238">
        <v>3</v>
      </c>
      <c r="JQ4" s="238">
        <v>3</v>
      </c>
      <c r="JR4" s="238">
        <v>3</v>
      </c>
      <c r="JS4" s="238">
        <v>3</v>
      </c>
      <c r="JT4" s="238">
        <v>4</v>
      </c>
      <c r="JU4" s="238">
        <v>4</v>
      </c>
      <c r="JV4" s="238">
        <v>4</v>
      </c>
      <c r="JW4" s="238">
        <v>2</v>
      </c>
      <c r="JX4" s="238">
        <v>4</v>
      </c>
      <c r="JY4" s="238">
        <v>2</v>
      </c>
      <c r="JZ4" s="238">
        <v>5</v>
      </c>
      <c r="KA4" s="238" t="s">
        <v>233</v>
      </c>
      <c r="KB4" s="238" t="s">
        <v>233</v>
      </c>
      <c r="KC4" s="238" t="s">
        <v>233</v>
      </c>
      <c r="KD4" s="238" t="s">
        <v>233</v>
      </c>
      <c r="KE4" s="238" t="s">
        <v>233</v>
      </c>
      <c r="KF4" s="238">
        <v>2</v>
      </c>
      <c r="KG4" s="238" t="s">
        <v>233</v>
      </c>
      <c r="KH4" s="238" t="s">
        <v>233</v>
      </c>
      <c r="KI4" s="238">
        <v>4</v>
      </c>
      <c r="KJ4" s="238" t="s">
        <v>233</v>
      </c>
      <c r="KK4" s="238" t="s">
        <v>233</v>
      </c>
      <c r="KL4" s="238">
        <v>2</v>
      </c>
      <c r="KM4" s="238" t="s">
        <v>233</v>
      </c>
      <c r="KN4" s="238">
        <v>3</v>
      </c>
      <c r="KO4" s="238" t="s">
        <v>233</v>
      </c>
      <c r="KP4" s="238">
        <v>4</v>
      </c>
      <c r="KQ4" s="238">
        <v>2</v>
      </c>
      <c r="KR4" s="238">
        <v>4</v>
      </c>
      <c r="KS4" s="238">
        <v>3</v>
      </c>
      <c r="KT4" s="238">
        <v>4</v>
      </c>
      <c r="KU4" s="238">
        <v>4</v>
      </c>
      <c r="KV4" s="238">
        <v>3</v>
      </c>
      <c r="KW4" s="238">
        <v>3</v>
      </c>
      <c r="KX4" s="238">
        <v>3</v>
      </c>
      <c r="KY4" s="238">
        <v>3</v>
      </c>
      <c r="KZ4" s="238">
        <v>4</v>
      </c>
      <c r="LA4" s="238">
        <v>3</v>
      </c>
      <c r="LB4" s="238">
        <v>3</v>
      </c>
      <c r="LC4" s="238">
        <v>2</v>
      </c>
      <c r="LD4" s="238">
        <v>2</v>
      </c>
      <c r="LE4" s="238">
        <v>2</v>
      </c>
      <c r="LF4" s="238">
        <v>2</v>
      </c>
      <c r="LG4" s="238">
        <v>2</v>
      </c>
      <c r="LH4" s="238">
        <v>2</v>
      </c>
      <c r="LI4" s="238">
        <v>2</v>
      </c>
      <c r="LJ4" s="238">
        <v>2</v>
      </c>
      <c r="LK4" s="238">
        <v>1</v>
      </c>
      <c r="LL4" s="238">
        <v>3</v>
      </c>
      <c r="LM4" s="238">
        <v>4</v>
      </c>
      <c r="LN4" s="238" t="s">
        <v>233</v>
      </c>
      <c r="LO4" s="238" t="s">
        <v>233</v>
      </c>
      <c r="LP4" s="238" t="s">
        <v>233</v>
      </c>
      <c r="LQ4" s="238">
        <v>4</v>
      </c>
      <c r="LR4" s="238">
        <v>4</v>
      </c>
      <c r="LS4" s="238">
        <v>2</v>
      </c>
      <c r="LT4" s="238">
        <v>2</v>
      </c>
      <c r="LU4" s="239">
        <v>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5A88-011D-464A-A82E-211536E4BD25}">
  <sheetPr codeName="Sheet26">
    <tabColor rgb="FFFF0000"/>
  </sheetPr>
  <dimension ref="A1:H8"/>
  <sheetViews>
    <sheetView showGridLines="0" workbookViewId="0">
      <selection activeCell="F1" sqref="A1:F2"/>
    </sheetView>
  </sheetViews>
  <sheetFormatPr defaultColWidth="9.1796875" defaultRowHeight="14.5" x14ac:dyDescent="0.35"/>
  <cols>
    <col min="1" max="1" width="35.7265625" bestFit="1" customWidth="1"/>
    <col min="2" max="2" width="33.1796875" bestFit="1" customWidth="1"/>
    <col min="3" max="3" width="21.1796875" bestFit="1" customWidth="1"/>
    <col min="4" max="4" width="12.7265625" bestFit="1" customWidth="1"/>
    <col min="5" max="5" width="11.81640625" bestFit="1" customWidth="1"/>
    <col min="7" max="7" width="21.1796875" bestFit="1" customWidth="1"/>
    <col min="8" max="8" width="9.26953125" bestFit="1" customWidth="1"/>
  </cols>
  <sheetData>
    <row r="1" spans="1:8" x14ac:dyDescent="0.35">
      <c r="A1" s="360" t="s">
        <v>37268</v>
      </c>
      <c r="B1" s="360" t="s">
        <v>37263</v>
      </c>
      <c r="C1" s="361" t="s">
        <v>979</v>
      </c>
      <c r="D1" s="361" t="s">
        <v>37269</v>
      </c>
      <c r="E1" s="361" t="s">
        <v>37270</v>
      </c>
      <c r="F1" s="29" t="s">
        <v>31537</v>
      </c>
      <c r="G1" s="205" t="s">
        <v>31430</v>
      </c>
      <c r="H1" s="205" t="s">
        <v>37273</v>
      </c>
    </row>
    <row r="2" spans="1:8" x14ac:dyDescent="0.35">
      <c r="A2" s="204" t="s">
        <v>37271</v>
      </c>
      <c r="B2" s="204" t="s">
        <v>37264</v>
      </c>
      <c r="C2" s="204" t="s">
        <v>138</v>
      </c>
      <c r="D2" s="204" t="s">
        <v>138</v>
      </c>
      <c r="E2" s="216" t="s">
        <v>32499</v>
      </c>
      <c r="F2" s="4" t="s">
        <v>32500</v>
      </c>
      <c r="G2" s="216" t="s">
        <v>32442</v>
      </c>
      <c r="H2" s="217" t="s">
        <v>32369</v>
      </c>
    </row>
    <row r="6" spans="1:8" x14ac:dyDescent="0.35">
      <c r="E6" t="s">
        <v>36289</v>
      </c>
    </row>
    <row r="7" spans="1:8" x14ac:dyDescent="0.35">
      <c r="E7" t="s">
        <v>36290</v>
      </c>
    </row>
    <row r="8" spans="1:8" ht="29" x14ac:dyDescent="0.35">
      <c r="E8" s="334" t="s">
        <v>36291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28CE-303B-4191-BB51-F18776F30A5E}">
  <sheetPr>
    <tabColor rgb="FFB7DCEB"/>
  </sheetPr>
  <dimension ref="A1:F4"/>
  <sheetViews>
    <sheetView workbookViewId="0">
      <selection activeCell="E9" sqref="E9"/>
    </sheetView>
  </sheetViews>
  <sheetFormatPr defaultRowHeight="14.5" x14ac:dyDescent="0.35"/>
  <cols>
    <col min="1" max="1" width="35.7265625" bestFit="1" customWidth="1"/>
    <col min="2" max="2" width="33.1796875" bestFit="1" customWidth="1"/>
    <col min="3" max="3" width="13.81640625" bestFit="1" customWidth="1"/>
    <col min="4" max="4" width="13.1796875" bestFit="1" customWidth="1"/>
    <col min="5" max="5" width="11.81640625" bestFit="1" customWidth="1"/>
    <col min="6" max="6" width="7.453125" bestFit="1" customWidth="1"/>
  </cols>
  <sheetData>
    <row r="1" spans="1:6" x14ac:dyDescent="0.35">
      <c r="A1" s="360" t="s">
        <v>37268</v>
      </c>
      <c r="B1" s="360" t="s">
        <v>37263</v>
      </c>
      <c r="C1" s="361" t="s">
        <v>979</v>
      </c>
      <c r="D1" s="361" t="s">
        <v>37269</v>
      </c>
      <c r="E1" s="361" t="s">
        <v>37270</v>
      </c>
      <c r="F1" s="29" t="s">
        <v>31537</v>
      </c>
    </row>
    <row r="2" spans="1:6" x14ac:dyDescent="0.35">
      <c r="A2" s="204" t="s">
        <v>37271</v>
      </c>
      <c r="B2" s="204" t="s">
        <v>37264</v>
      </c>
      <c r="C2" s="204" t="s">
        <v>138</v>
      </c>
      <c r="D2" s="204" t="s">
        <v>138</v>
      </c>
      <c r="E2" s="216" t="s">
        <v>32499</v>
      </c>
      <c r="F2" s="4" t="s">
        <v>32500</v>
      </c>
    </row>
    <row r="3" spans="1:6" x14ac:dyDescent="0.35">
      <c r="A3" s="204" t="s">
        <v>37267</v>
      </c>
      <c r="B3" s="204" t="s">
        <v>37265</v>
      </c>
      <c r="C3" s="204" t="s">
        <v>139</v>
      </c>
      <c r="D3" s="204" t="s">
        <v>31632</v>
      </c>
      <c r="E3" s="216" t="s">
        <v>31634</v>
      </c>
      <c r="F3" s="148">
        <v>50617</v>
      </c>
    </row>
    <row r="4" spans="1:6" x14ac:dyDescent="0.35">
      <c r="A4" s="204" t="s">
        <v>37274</v>
      </c>
      <c r="B4" s="204" t="s">
        <v>37275</v>
      </c>
      <c r="C4" s="204" t="s">
        <v>141</v>
      </c>
      <c r="D4" s="204" t="s">
        <v>31623</v>
      </c>
      <c r="E4" s="216" t="s">
        <v>32498</v>
      </c>
      <c r="F4" s="4" t="s">
        <v>32503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DF2D-417C-4A3C-AE27-AE0A9874ACFA}">
  <sheetPr codeName="Sheet19">
    <tabColor rgb="FFFF0000"/>
  </sheetPr>
  <dimension ref="A1:G3"/>
  <sheetViews>
    <sheetView showGridLines="0" zoomScaleNormal="100" workbookViewId="0">
      <selection activeCell="E3" sqref="E3"/>
    </sheetView>
  </sheetViews>
  <sheetFormatPr defaultColWidth="11.453125" defaultRowHeight="14.5" x14ac:dyDescent="0.35"/>
  <cols>
    <col min="1" max="1" width="24.81640625" bestFit="1" customWidth="1"/>
    <col min="2" max="2" width="29.26953125" bestFit="1" customWidth="1"/>
    <col min="3" max="3" width="21.1796875" bestFit="1" customWidth="1"/>
    <col min="4" max="4" width="28.26953125" bestFit="1" customWidth="1"/>
    <col min="5" max="5" width="19.453125" bestFit="1" customWidth="1"/>
    <col min="6" max="6" width="19.453125" customWidth="1"/>
    <col min="7" max="7" width="41.54296875" bestFit="1" customWidth="1"/>
  </cols>
  <sheetData>
    <row r="1" spans="1:7" x14ac:dyDescent="0.35">
      <c r="A1" s="360" t="s">
        <v>37268</v>
      </c>
      <c r="B1" s="360" t="s">
        <v>37263</v>
      </c>
      <c r="C1" s="361" t="s">
        <v>979</v>
      </c>
      <c r="D1" s="361" t="s">
        <v>37269</v>
      </c>
      <c r="E1" s="361" t="s">
        <v>37270</v>
      </c>
      <c r="F1" s="361" t="s">
        <v>31537</v>
      </c>
      <c r="G1" s="192" t="s">
        <v>37272</v>
      </c>
    </row>
    <row r="2" spans="1:7" x14ac:dyDescent="0.35">
      <c r="A2" s="258" t="s">
        <v>37267</v>
      </c>
      <c r="B2" s="258" t="s">
        <v>37265</v>
      </c>
      <c r="C2" s="1" t="s">
        <v>139</v>
      </c>
      <c r="D2" s="1" t="s">
        <v>31632</v>
      </c>
      <c r="E2" s="1" t="s">
        <v>31634</v>
      </c>
      <c r="F2" s="1">
        <v>50617</v>
      </c>
      <c r="G2" s="1" t="s">
        <v>32445</v>
      </c>
    </row>
    <row r="3" spans="1:7" x14ac:dyDescent="0.35">
      <c r="A3" s="258" t="s">
        <v>37267</v>
      </c>
      <c r="B3" s="258" t="s">
        <v>37266</v>
      </c>
      <c r="C3" s="1" t="s">
        <v>139</v>
      </c>
      <c r="D3" s="1" t="s">
        <v>31633</v>
      </c>
      <c r="E3" s="1" t="s">
        <v>32447</v>
      </c>
      <c r="F3" s="1"/>
      <c r="G3" s="1" t="s">
        <v>32446</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F21B-C9B6-4D01-A4B2-7AB686212F0C}">
  <sheetPr codeName="Sheet25">
    <tabColor rgb="FF0070C0"/>
  </sheetPr>
  <dimension ref="A1:H2"/>
  <sheetViews>
    <sheetView showGridLines="0" zoomScaleNormal="100" workbookViewId="0">
      <selection activeCell="F1" sqref="A1:F2"/>
    </sheetView>
  </sheetViews>
  <sheetFormatPr defaultColWidth="9.1796875" defaultRowHeight="14.5" x14ac:dyDescent="0.35"/>
  <cols>
    <col min="1" max="1" width="18.81640625" bestFit="1" customWidth="1"/>
    <col min="2" max="2" width="12.453125" bestFit="1" customWidth="1"/>
    <col min="3" max="3" width="13.81640625" bestFit="1" customWidth="1"/>
    <col min="4" max="4" width="13.1796875" bestFit="1" customWidth="1"/>
    <col min="5" max="5" width="8.26953125" bestFit="1" customWidth="1"/>
    <col min="6" max="6" width="7.453125" bestFit="1" customWidth="1"/>
    <col min="7" max="7" width="13.1796875" bestFit="1" customWidth="1"/>
    <col min="8" max="8" width="5" bestFit="1" customWidth="1"/>
  </cols>
  <sheetData>
    <row r="1" spans="1:8" x14ac:dyDescent="0.35">
      <c r="A1" s="360" t="s">
        <v>37268</v>
      </c>
      <c r="B1" s="360" t="s">
        <v>37263</v>
      </c>
      <c r="C1" s="361" t="s">
        <v>979</v>
      </c>
      <c r="D1" s="361" t="s">
        <v>37269</v>
      </c>
      <c r="E1" s="361" t="s">
        <v>37270</v>
      </c>
      <c r="F1" s="29" t="s">
        <v>31537</v>
      </c>
      <c r="G1" s="222" t="s">
        <v>31430</v>
      </c>
      <c r="H1" s="222" t="s">
        <v>32366</v>
      </c>
    </row>
    <row r="2" spans="1:8" x14ac:dyDescent="0.35">
      <c r="A2" s="204" t="s">
        <v>37274</v>
      </c>
      <c r="B2" s="204" t="s">
        <v>37275</v>
      </c>
      <c r="C2" s="204" t="s">
        <v>141</v>
      </c>
      <c r="D2" s="217" t="s">
        <v>31623</v>
      </c>
      <c r="E2" t="s">
        <v>32498</v>
      </c>
      <c r="F2" s="4" t="s">
        <v>32503</v>
      </c>
      <c r="G2" s="216" t="s">
        <v>32442</v>
      </c>
      <c r="H2" s="217" t="s">
        <v>32369</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93B6-3F00-4689-9E3E-4E43BAAF6D63}">
  <sheetPr>
    <tabColor rgb="FFFFFF00"/>
  </sheetPr>
  <dimension ref="A1:Z4"/>
  <sheetViews>
    <sheetView workbookViewId="0">
      <selection activeCell="A2" sqref="A2"/>
    </sheetView>
  </sheetViews>
  <sheetFormatPr defaultRowHeight="14.5" x14ac:dyDescent="0.35"/>
  <sheetData>
    <row r="1" spans="1:26" s="334" customFormat="1" ht="87" x14ac:dyDescent="0.35">
      <c r="A1" s="330" t="s">
        <v>36397</v>
      </c>
      <c r="B1" s="331" t="s">
        <v>137</v>
      </c>
      <c r="C1" s="331" t="s">
        <v>173</v>
      </c>
      <c r="D1" s="331" t="s">
        <v>174</v>
      </c>
      <c r="E1" s="331" t="s">
        <v>138</v>
      </c>
      <c r="F1" s="331" t="s">
        <v>139</v>
      </c>
      <c r="G1" s="331" t="s">
        <v>140</v>
      </c>
      <c r="H1" s="331" t="s">
        <v>158</v>
      </c>
      <c r="I1" s="331" t="s">
        <v>141</v>
      </c>
      <c r="J1" s="331" t="s">
        <v>142</v>
      </c>
      <c r="K1" s="331" t="s">
        <v>170</v>
      </c>
      <c r="L1" s="331" t="s">
        <v>144</v>
      </c>
      <c r="M1" s="331" t="s">
        <v>172</v>
      </c>
      <c r="N1" s="331" t="s">
        <v>146</v>
      </c>
      <c r="O1" s="331" t="s">
        <v>147</v>
      </c>
      <c r="P1" s="331" t="s">
        <v>159</v>
      </c>
      <c r="Q1" s="331" t="s">
        <v>148</v>
      </c>
      <c r="R1" s="331" t="s">
        <v>149</v>
      </c>
      <c r="S1" s="331" t="s">
        <v>150</v>
      </c>
      <c r="T1" s="331" t="s">
        <v>151</v>
      </c>
      <c r="U1" s="331" t="s">
        <v>152</v>
      </c>
      <c r="V1" s="331" t="s">
        <v>153</v>
      </c>
      <c r="W1" s="331" t="s">
        <v>175</v>
      </c>
      <c r="X1" s="331" t="s">
        <v>154</v>
      </c>
      <c r="Y1" s="331" t="s">
        <v>155</v>
      </c>
      <c r="Z1" s="331" t="s">
        <v>156</v>
      </c>
    </row>
    <row r="2" spans="1:26" ht="72.5" x14ac:dyDescent="0.35">
      <c r="A2" s="329" t="s">
        <v>36398</v>
      </c>
      <c r="B2">
        <v>4</v>
      </c>
      <c r="C2">
        <v>4</v>
      </c>
      <c r="D2">
        <v>3</v>
      </c>
      <c r="E2">
        <v>4</v>
      </c>
      <c r="F2">
        <v>3</v>
      </c>
      <c r="G2">
        <v>4</v>
      </c>
      <c r="H2">
        <v>4</v>
      </c>
      <c r="I2">
        <v>3</v>
      </c>
      <c r="J2">
        <v>4</v>
      </c>
      <c r="K2">
        <v>4</v>
      </c>
      <c r="L2">
        <v>3</v>
      </c>
      <c r="M2">
        <v>3</v>
      </c>
      <c r="N2">
        <v>4</v>
      </c>
      <c r="O2">
        <v>4</v>
      </c>
      <c r="P2">
        <v>4</v>
      </c>
      <c r="Q2">
        <v>2</v>
      </c>
      <c r="R2">
        <v>1</v>
      </c>
      <c r="S2">
        <v>4</v>
      </c>
      <c r="T2">
        <v>3</v>
      </c>
      <c r="U2">
        <v>3</v>
      </c>
      <c r="V2">
        <v>4</v>
      </c>
      <c r="W2">
        <v>4</v>
      </c>
      <c r="X2">
        <v>3</v>
      </c>
      <c r="Y2">
        <v>4</v>
      </c>
      <c r="Z2">
        <v>1</v>
      </c>
    </row>
    <row r="3" spans="1:26" ht="58" x14ac:dyDescent="0.35">
      <c r="A3" s="329" t="s">
        <v>36395</v>
      </c>
      <c r="B3">
        <v>2</v>
      </c>
      <c r="C3">
        <v>3</v>
      </c>
      <c r="D3">
        <v>3</v>
      </c>
      <c r="E3">
        <v>3</v>
      </c>
      <c r="F3">
        <v>3</v>
      </c>
      <c r="G3">
        <v>3</v>
      </c>
      <c r="H3">
        <v>3</v>
      </c>
      <c r="I3">
        <v>3</v>
      </c>
      <c r="J3">
        <v>3</v>
      </c>
      <c r="K3">
        <v>2</v>
      </c>
      <c r="L3">
        <v>3</v>
      </c>
      <c r="M3">
        <v>3</v>
      </c>
      <c r="N3">
        <v>3</v>
      </c>
      <c r="O3">
        <v>2</v>
      </c>
      <c r="P3">
        <v>3</v>
      </c>
      <c r="Q3">
        <v>2</v>
      </c>
      <c r="R3">
        <v>2</v>
      </c>
      <c r="S3">
        <v>3</v>
      </c>
      <c r="T3">
        <v>3</v>
      </c>
      <c r="U3">
        <v>2</v>
      </c>
      <c r="V3">
        <v>3</v>
      </c>
      <c r="W3">
        <v>2</v>
      </c>
      <c r="X3">
        <v>3</v>
      </c>
      <c r="Y3">
        <v>2</v>
      </c>
      <c r="Z3">
        <v>2</v>
      </c>
    </row>
    <row r="4" spans="1:26" ht="58" x14ac:dyDescent="0.35">
      <c r="A4" s="329" t="s">
        <v>36396</v>
      </c>
      <c r="B4">
        <v>1</v>
      </c>
      <c r="C4">
        <v>4</v>
      </c>
      <c r="D4">
        <v>1</v>
      </c>
      <c r="E4">
        <v>4</v>
      </c>
      <c r="F4">
        <v>1</v>
      </c>
      <c r="G4">
        <v>1</v>
      </c>
      <c r="H4">
        <v>4</v>
      </c>
      <c r="I4">
        <v>1</v>
      </c>
      <c r="J4">
        <v>1</v>
      </c>
      <c r="K4">
        <v>1</v>
      </c>
      <c r="L4">
        <v>4</v>
      </c>
      <c r="M4">
        <v>1</v>
      </c>
      <c r="N4">
        <v>4</v>
      </c>
      <c r="O4">
        <v>4</v>
      </c>
      <c r="P4">
        <v>4</v>
      </c>
      <c r="Q4">
        <v>1</v>
      </c>
      <c r="R4">
        <v>1</v>
      </c>
      <c r="S4">
        <v>4</v>
      </c>
      <c r="T4">
        <v>1</v>
      </c>
      <c r="U4">
        <v>4</v>
      </c>
      <c r="V4">
        <v>1</v>
      </c>
      <c r="W4">
        <v>1</v>
      </c>
      <c r="X4">
        <v>4</v>
      </c>
      <c r="Y4">
        <v>4</v>
      </c>
      <c r="Z4">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A462-C6E4-4DD7-85DB-B109303B13E0}">
  <sheetPr filterMode="1">
    <tabColor rgb="FFFFFF00"/>
  </sheetPr>
  <dimension ref="A1:C26"/>
  <sheetViews>
    <sheetView workbookViewId="0">
      <selection activeCell="A14" sqref="A14"/>
    </sheetView>
  </sheetViews>
  <sheetFormatPr defaultRowHeight="14.5" x14ac:dyDescent="0.35"/>
  <cols>
    <col min="1" max="1" width="12.54296875" bestFit="1" customWidth="1"/>
    <col min="2" max="2" width="21.54296875" bestFit="1" customWidth="1"/>
  </cols>
  <sheetData>
    <row r="1" spans="1:3" x14ac:dyDescent="0.35">
      <c r="A1" s="337" t="s">
        <v>169</v>
      </c>
      <c r="B1" s="337" t="s">
        <v>27920</v>
      </c>
      <c r="C1" s="337" t="s">
        <v>37136</v>
      </c>
    </row>
    <row r="2" spans="1:3" hidden="1" x14ac:dyDescent="0.35">
      <c r="A2" t="s">
        <v>137</v>
      </c>
      <c r="B2" s="25" t="s">
        <v>37135</v>
      </c>
      <c r="C2" t="s">
        <v>37139</v>
      </c>
    </row>
    <row r="3" spans="1:3" x14ac:dyDescent="0.35">
      <c r="A3" t="s">
        <v>36390</v>
      </c>
      <c r="B3" t="s">
        <v>972</v>
      </c>
      <c r="C3" t="s">
        <v>37137</v>
      </c>
    </row>
    <row r="4" spans="1:3" hidden="1" x14ac:dyDescent="0.35">
      <c r="A4" t="s">
        <v>36391</v>
      </c>
      <c r="B4" t="s">
        <v>31434</v>
      </c>
      <c r="C4" t="s">
        <v>37138</v>
      </c>
    </row>
    <row r="5" spans="1:3" hidden="1" x14ac:dyDescent="0.35">
      <c r="A5" t="s">
        <v>138</v>
      </c>
      <c r="B5" t="s">
        <v>31434</v>
      </c>
      <c r="C5" t="s">
        <v>37138</v>
      </c>
    </row>
    <row r="6" spans="1:3" hidden="1" x14ac:dyDescent="0.35">
      <c r="A6" t="s">
        <v>139</v>
      </c>
      <c r="B6" t="s">
        <v>31434</v>
      </c>
      <c r="C6" t="s">
        <v>37138</v>
      </c>
    </row>
    <row r="7" spans="1:3" x14ac:dyDescent="0.35">
      <c r="A7" t="s">
        <v>140</v>
      </c>
      <c r="B7" t="s">
        <v>972</v>
      </c>
      <c r="C7" t="s">
        <v>37137</v>
      </c>
    </row>
    <row r="8" spans="1:3" hidden="1" x14ac:dyDescent="0.35">
      <c r="A8" t="s">
        <v>158</v>
      </c>
      <c r="B8" s="25" t="s">
        <v>37135</v>
      </c>
      <c r="C8" t="s">
        <v>35540</v>
      </c>
    </row>
    <row r="9" spans="1:3" hidden="1" x14ac:dyDescent="0.35">
      <c r="A9" t="s">
        <v>141</v>
      </c>
      <c r="B9" t="s">
        <v>31434</v>
      </c>
      <c r="C9" t="s">
        <v>37138</v>
      </c>
    </row>
    <row r="10" spans="1:3" hidden="1" x14ac:dyDescent="0.35">
      <c r="A10" t="s">
        <v>142</v>
      </c>
      <c r="B10" t="s">
        <v>31434</v>
      </c>
      <c r="C10" t="s">
        <v>37138</v>
      </c>
    </row>
    <row r="11" spans="1:3" hidden="1" x14ac:dyDescent="0.35">
      <c r="A11" t="s">
        <v>143</v>
      </c>
      <c r="B11" s="25" t="s">
        <v>37135</v>
      </c>
      <c r="C11" t="s">
        <v>35540</v>
      </c>
    </row>
    <row r="12" spans="1:3" hidden="1" x14ac:dyDescent="0.35">
      <c r="A12" t="s">
        <v>144</v>
      </c>
      <c r="B12" s="25" t="s">
        <v>37135</v>
      </c>
      <c r="C12" t="s">
        <v>35540</v>
      </c>
    </row>
    <row r="13" spans="1:3" hidden="1" x14ac:dyDescent="0.35">
      <c r="A13" t="s">
        <v>145</v>
      </c>
      <c r="B13" s="25" t="s">
        <v>37135</v>
      </c>
      <c r="C13" t="s">
        <v>35540</v>
      </c>
    </row>
    <row r="14" spans="1:3" x14ac:dyDescent="0.35">
      <c r="A14" t="s">
        <v>146</v>
      </c>
      <c r="B14" t="s">
        <v>972</v>
      </c>
      <c r="C14" t="s">
        <v>37137</v>
      </c>
    </row>
    <row r="15" spans="1:3" x14ac:dyDescent="0.35">
      <c r="A15" t="s">
        <v>147</v>
      </c>
      <c r="B15" t="s">
        <v>972</v>
      </c>
      <c r="C15" t="s">
        <v>37137</v>
      </c>
    </row>
    <row r="16" spans="1:3" hidden="1" x14ac:dyDescent="0.35">
      <c r="A16" t="s">
        <v>159</v>
      </c>
      <c r="B16" s="25" t="s">
        <v>37135</v>
      </c>
      <c r="C16" t="s">
        <v>35540</v>
      </c>
    </row>
    <row r="17" spans="1:3" hidden="1" x14ac:dyDescent="0.35">
      <c r="A17" t="s">
        <v>148</v>
      </c>
      <c r="B17" s="25" t="s">
        <v>37135</v>
      </c>
      <c r="C17" t="s">
        <v>37139</v>
      </c>
    </row>
    <row r="18" spans="1:3" hidden="1" x14ac:dyDescent="0.35">
      <c r="A18" t="s">
        <v>149</v>
      </c>
      <c r="B18" s="25" t="s">
        <v>37135</v>
      </c>
      <c r="C18" t="s">
        <v>37139</v>
      </c>
    </row>
    <row r="19" spans="1:3" hidden="1" x14ac:dyDescent="0.35">
      <c r="A19" t="s">
        <v>150</v>
      </c>
      <c r="B19" t="s">
        <v>31434</v>
      </c>
      <c r="C19" t="s">
        <v>37138</v>
      </c>
    </row>
    <row r="20" spans="1:3" hidden="1" x14ac:dyDescent="0.35">
      <c r="A20" t="s">
        <v>151</v>
      </c>
      <c r="B20" s="25" t="s">
        <v>37135</v>
      </c>
      <c r="C20" t="s">
        <v>35540</v>
      </c>
    </row>
    <row r="21" spans="1:3" x14ac:dyDescent="0.35">
      <c r="A21" t="s">
        <v>152</v>
      </c>
      <c r="B21" t="s">
        <v>972</v>
      </c>
      <c r="C21" t="s">
        <v>37137</v>
      </c>
    </row>
    <row r="22" spans="1:3" hidden="1" x14ac:dyDescent="0.35">
      <c r="A22" t="s">
        <v>153</v>
      </c>
      <c r="B22" t="s">
        <v>31434</v>
      </c>
      <c r="C22" t="s">
        <v>37138</v>
      </c>
    </row>
    <row r="23" spans="1:3" hidden="1" x14ac:dyDescent="0.35">
      <c r="A23" t="s">
        <v>36392</v>
      </c>
      <c r="B23" s="25" t="s">
        <v>37135</v>
      </c>
      <c r="C23" t="s">
        <v>37139</v>
      </c>
    </row>
    <row r="24" spans="1:3" hidden="1" x14ac:dyDescent="0.35">
      <c r="A24" t="s">
        <v>154</v>
      </c>
      <c r="B24" t="s">
        <v>31434</v>
      </c>
      <c r="C24" t="s">
        <v>37138</v>
      </c>
    </row>
    <row r="25" spans="1:3" x14ac:dyDescent="0.35">
      <c r="A25" t="s">
        <v>155</v>
      </c>
      <c r="B25" t="s">
        <v>972</v>
      </c>
      <c r="C25" t="s">
        <v>37137</v>
      </c>
    </row>
    <row r="26" spans="1:3" hidden="1" x14ac:dyDescent="0.35">
      <c r="A26" t="s">
        <v>156</v>
      </c>
      <c r="B26" s="25" t="s">
        <v>37135</v>
      </c>
      <c r="C26" t="s">
        <v>37139</v>
      </c>
    </row>
  </sheetData>
  <autoFilter ref="A1:C26" xr:uid="{05BBA462-C6E4-4DD7-85DB-B109303B13E0}">
    <filterColumn colId="2">
      <filters>
        <filter val="Norte"/>
      </filters>
    </filterColumn>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58EC-85C6-49BE-8E1F-68E89BFB8A17}">
  <sheetPr codeName="Sheet9">
    <tabColor theme="0"/>
  </sheetPr>
  <dimension ref="A1:AC157"/>
  <sheetViews>
    <sheetView showGridLines="0" workbookViewId="0">
      <selection activeCell="A8" sqref="A8"/>
    </sheetView>
  </sheetViews>
  <sheetFormatPr defaultColWidth="8.7265625" defaultRowHeight="14.5" x14ac:dyDescent="0.35"/>
  <cols>
    <col min="1" max="2" width="21.26953125" customWidth="1"/>
    <col min="3" max="5" width="24.1796875" customWidth="1"/>
    <col min="6" max="6" width="14.453125" customWidth="1"/>
  </cols>
  <sheetData>
    <row r="1" spans="1:29" x14ac:dyDescent="0.35">
      <c r="A1" t="s">
        <v>193</v>
      </c>
      <c r="B1" s="114" t="s">
        <v>31430</v>
      </c>
      <c r="C1" s="114" t="s">
        <v>31429</v>
      </c>
      <c r="D1" s="114" t="s">
        <v>31430</v>
      </c>
      <c r="E1" s="114" t="s">
        <v>31433</v>
      </c>
      <c r="F1" s="114" t="s">
        <v>31431</v>
      </c>
      <c r="G1" s="114" t="s">
        <v>31432</v>
      </c>
      <c r="H1" s="118"/>
      <c r="I1" s="118"/>
      <c r="J1" s="118"/>
      <c r="K1" s="118"/>
      <c r="L1" s="118"/>
      <c r="M1" s="118"/>
      <c r="N1" s="118"/>
      <c r="O1" s="118"/>
      <c r="P1" s="118"/>
      <c r="Q1" s="118"/>
      <c r="R1" s="118"/>
      <c r="S1" s="118"/>
      <c r="T1" s="118"/>
      <c r="U1" s="118"/>
      <c r="V1" s="118"/>
      <c r="W1" s="118"/>
      <c r="X1" s="118"/>
      <c r="Y1" s="118"/>
      <c r="Z1" s="118"/>
      <c r="AA1" s="118"/>
      <c r="AB1" s="118"/>
      <c r="AC1" s="118"/>
    </row>
    <row r="2" spans="1:29" x14ac:dyDescent="0.35">
      <c r="A2" s="114" t="s">
        <v>929</v>
      </c>
      <c r="B2" s="114" t="s">
        <v>41</v>
      </c>
      <c r="C2" s="114" t="s">
        <v>137</v>
      </c>
      <c r="D2" s="114" t="s">
        <v>972</v>
      </c>
      <c r="E2" s="114" t="e">
        <f>+INDEX(#REF!,2,MATCH(PowerBI2!$C2,#REF!,0))</f>
        <v>#REF!</v>
      </c>
      <c r="F2" s="139" t="e">
        <f>+INDEX(#REF!,MATCH(PowerBI2!$A2,#REF!,0),MATCH(PowerBI2!$C2,#REF!,0))</f>
        <v>#REF!</v>
      </c>
      <c r="G2" s="140" t="e">
        <f t="shared" ref="G2:G27" si="0">+F2/$F$27</f>
        <v>#REF!</v>
      </c>
      <c r="H2" s="116"/>
      <c r="I2" s="116"/>
      <c r="J2" s="116"/>
      <c r="K2" s="116"/>
      <c r="L2" s="116"/>
      <c r="M2" s="116"/>
      <c r="N2" s="116"/>
      <c r="O2" s="116"/>
      <c r="P2" s="116"/>
      <c r="Q2" s="116"/>
      <c r="R2" s="116"/>
      <c r="S2" s="116"/>
      <c r="T2" s="116"/>
      <c r="U2" s="116"/>
      <c r="V2" s="116"/>
      <c r="W2" s="116"/>
      <c r="X2" s="116"/>
      <c r="Y2" s="116"/>
      <c r="Z2" s="141"/>
    </row>
    <row r="3" spans="1:29" x14ac:dyDescent="0.35">
      <c r="A3" s="114" t="s">
        <v>929</v>
      </c>
      <c r="B3" s="114" t="s">
        <v>41</v>
      </c>
      <c r="C3" s="114" t="s">
        <v>173</v>
      </c>
      <c r="D3" s="114" t="s">
        <v>972</v>
      </c>
      <c r="E3" s="114" t="e">
        <f>+INDEX(#REF!,2,MATCH(PowerBI2!$C3,#REF!,0))</f>
        <v>#REF!</v>
      </c>
      <c r="F3" s="139" t="e">
        <f>+INDEX(#REF!,MATCH(PowerBI2!$A3,#REF!,0),MATCH(PowerBI2!$C3,#REF!,0))</f>
        <v>#REF!</v>
      </c>
      <c r="G3" s="140" t="e">
        <f t="shared" si="0"/>
        <v>#REF!</v>
      </c>
      <c r="H3" s="116"/>
      <c r="I3" s="116"/>
      <c r="J3" s="116"/>
      <c r="K3" s="116"/>
      <c r="L3" s="116"/>
      <c r="M3" s="116"/>
      <c r="N3" s="116"/>
      <c r="O3" s="116"/>
      <c r="P3" s="116"/>
      <c r="Q3" s="116"/>
      <c r="R3" s="116"/>
      <c r="S3" s="116"/>
      <c r="T3" s="116"/>
      <c r="U3" s="116"/>
      <c r="V3" s="116"/>
      <c r="W3" s="116"/>
      <c r="X3" s="116"/>
      <c r="Y3" s="116"/>
      <c r="Z3" s="116"/>
    </row>
    <row r="4" spans="1:29" x14ac:dyDescent="0.35">
      <c r="A4" s="114" t="s">
        <v>929</v>
      </c>
      <c r="B4" s="114" t="s">
        <v>41</v>
      </c>
      <c r="C4" s="114" t="s">
        <v>174</v>
      </c>
      <c r="D4" s="114" t="s">
        <v>972</v>
      </c>
      <c r="E4" s="114" t="e">
        <f>+INDEX(#REF!,2,MATCH(PowerBI2!$C4,#REF!,0))</f>
        <v>#REF!</v>
      </c>
      <c r="F4" s="139" t="e">
        <f>+INDEX(#REF!,MATCH(PowerBI2!$A4,#REF!,0),MATCH(PowerBI2!$C4,#REF!,0))</f>
        <v>#REF!</v>
      </c>
      <c r="G4" s="140" t="e">
        <f t="shared" si="0"/>
        <v>#REF!</v>
      </c>
      <c r="H4" s="117"/>
      <c r="I4" s="117"/>
      <c r="J4" s="117"/>
      <c r="K4" s="117"/>
      <c r="L4" s="117"/>
      <c r="M4" s="117"/>
      <c r="N4" s="117"/>
      <c r="O4" s="117"/>
      <c r="P4" s="117"/>
      <c r="Q4" s="117"/>
      <c r="R4" s="117"/>
      <c r="S4" s="117"/>
      <c r="T4" s="117"/>
      <c r="U4" s="117"/>
      <c r="V4" s="117"/>
      <c r="W4" s="117"/>
      <c r="X4" s="117"/>
      <c r="Y4" s="117"/>
      <c r="Z4" s="117"/>
    </row>
    <row r="5" spans="1:29" x14ac:dyDescent="0.35">
      <c r="A5" s="114" t="s">
        <v>929</v>
      </c>
      <c r="B5" s="114" t="s">
        <v>41</v>
      </c>
      <c r="C5" s="114" t="s">
        <v>138</v>
      </c>
      <c r="D5" s="114" t="s">
        <v>972</v>
      </c>
      <c r="E5" s="114" t="e">
        <f>+INDEX(#REF!,2,MATCH(PowerBI2!$C5,#REF!,0))</f>
        <v>#REF!</v>
      </c>
      <c r="F5" s="139" t="e">
        <f>+INDEX(#REF!,MATCH(PowerBI2!$A5,#REF!,0),MATCH(PowerBI2!$C5,#REF!,0))</f>
        <v>#REF!</v>
      </c>
      <c r="G5" s="140" t="e">
        <f t="shared" si="0"/>
        <v>#REF!</v>
      </c>
      <c r="H5" s="119"/>
      <c r="I5" s="119"/>
      <c r="J5" s="119"/>
      <c r="K5" s="119"/>
      <c r="L5" s="119"/>
      <c r="M5" s="119"/>
      <c r="N5" s="119"/>
      <c r="O5" s="119"/>
      <c r="P5" s="119"/>
      <c r="Q5" s="119"/>
      <c r="R5" s="119"/>
      <c r="S5" s="119"/>
      <c r="T5" s="119"/>
      <c r="U5" s="119"/>
      <c r="V5" s="119"/>
      <c r="W5" s="119"/>
      <c r="X5" s="119"/>
      <c r="Y5" s="119"/>
      <c r="Z5" s="119"/>
    </row>
    <row r="6" spans="1:29" x14ac:dyDescent="0.35">
      <c r="A6" s="114" t="s">
        <v>929</v>
      </c>
      <c r="B6" s="114" t="s">
        <v>41</v>
      </c>
      <c r="C6" s="114" t="s">
        <v>139</v>
      </c>
      <c r="D6" s="114" t="s">
        <v>972</v>
      </c>
      <c r="E6" s="114" t="e">
        <f>+INDEX(#REF!,2,MATCH(PowerBI2!$C6,#REF!,0))</f>
        <v>#REF!</v>
      </c>
      <c r="F6" s="139" t="e">
        <f>+INDEX(#REF!,MATCH(PowerBI2!$A6,#REF!,0),MATCH(PowerBI2!$C6,#REF!,0))</f>
        <v>#REF!</v>
      </c>
      <c r="G6" s="140" t="e">
        <f t="shared" si="0"/>
        <v>#REF!</v>
      </c>
      <c r="H6" s="119"/>
      <c r="I6" s="119"/>
      <c r="J6" s="119"/>
      <c r="K6" s="119"/>
      <c r="L6" s="119"/>
      <c r="M6" s="119"/>
      <c r="N6" s="119"/>
      <c r="O6" s="119"/>
      <c r="P6" s="119"/>
      <c r="Q6" s="119"/>
      <c r="R6" s="119"/>
      <c r="S6" s="119"/>
      <c r="T6" s="119"/>
      <c r="U6" s="119"/>
      <c r="V6" s="119"/>
      <c r="W6" s="119"/>
      <c r="X6" s="119"/>
      <c r="Y6" s="119"/>
      <c r="Z6" s="119"/>
    </row>
    <row r="7" spans="1:29" x14ac:dyDescent="0.35">
      <c r="A7" s="114" t="s">
        <v>929</v>
      </c>
      <c r="B7" s="114" t="s">
        <v>41</v>
      </c>
      <c r="C7" s="114" t="s">
        <v>140</v>
      </c>
      <c r="D7" s="114" t="s">
        <v>972</v>
      </c>
      <c r="E7" s="114" t="e">
        <f>+INDEX(#REF!,2,MATCH(PowerBI2!$C7,#REF!,0))</f>
        <v>#REF!</v>
      </c>
      <c r="F7" s="139" t="e">
        <f>+INDEX(#REF!,MATCH(PowerBI2!$A7,#REF!,0),MATCH(PowerBI2!$C7,#REF!,0))</f>
        <v>#REF!</v>
      </c>
      <c r="G7" s="140" t="e">
        <f t="shared" si="0"/>
        <v>#REF!</v>
      </c>
      <c r="H7" s="119"/>
      <c r="I7" s="119"/>
      <c r="J7" s="119"/>
      <c r="K7" s="119"/>
      <c r="L7" s="119"/>
      <c r="M7" s="119"/>
      <c r="N7" s="119"/>
      <c r="O7" s="119"/>
      <c r="P7" s="119"/>
      <c r="Q7" s="119"/>
      <c r="R7" s="119"/>
      <c r="S7" s="119"/>
      <c r="T7" s="119"/>
      <c r="U7" s="119"/>
      <c r="V7" s="119"/>
      <c r="W7" s="119"/>
      <c r="X7" s="119"/>
      <c r="Y7" s="119"/>
      <c r="Z7" s="119"/>
    </row>
    <row r="8" spans="1:29" x14ac:dyDescent="0.35">
      <c r="A8" s="114" t="s">
        <v>929</v>
      </c>
      <c r="B8" s="114" t="s">
        <v>41</v>
      </c>
      <c r="C8" s="114" t="s">
        <v>158</v>
      </c>
      <c r="D8" s="114" t="s">
        <v>972</v>
      </c>
      <c r="E8" s="114" t="e">
        <f>+INDEX(#REF!,2,MATCH(PowerBI2!$C8,#REF!,0))</f>
        <v>#REF!</v>
      </c>
      <c r="F8" s="139" t="e">
        <f>+INDEX(#REF!,MATCH(PowerBI2!$A8,#REF!,0),MATCH(PowerBI2!$C8,#REF!,0))</f>
        <v>#REF!</v>
      </c>
      <c r="G8" s="140" t="e">
        <f t="shared" si="0"/>
        <v>#REF!</v>
      </c>
      <c r="H8" s="119"/>
      <c r="I8" s="119"/>
      <c r="J8" s="119"/>
      <c r="K8" s="119"/>
      <c r="L8" s="119"/>
      <c r="M8" s="119"/>
      <c r="N8" s="119"/>
      <c r="O8" s="119"/>
      <c r="P8" s="119"/>
      <c r="Q8" s="119"/>
      <c r="R8" s="119"/>
      <c r="S8" s="119"/>
      <c r="T8" s="119"/>
      <c r="U8" s="119"/>
      <c r="V8" s="119"/>
      <c r="W8" s="119"/>
      <c r="X8" s="119"/>
      <c r="Y8" s="119"/>
      <c r="Z8" s="119"/>
    </row>
    <row r="9" spans="1:29" x14ac:dyDescent="0.35">
      <c r="A9" s="114" t="s">
        <v>929</v>
      </c>
      <c r="B9" s="114" t="s">
        <v>41</v>
      </c>
      <c r="C9" s="114" t="s">
        <v>141</v>
      </c>
      <c r="D9" s="114" t="s">
        <v>972</v>
      </c>
      <c r="E9" s="114" t="e">
        <f>+INDEX(#REF!,2,MATCH(PowerBI2!$C9,#REF!,0))</f>
        <v>#REF!</v>
      </c>
      <c r="F9" s="139" t="e">
        <f>+INDEX(#REF!,MATCH(PowerBI2!$A9,#REF!,0),MATCH(PowerBI2!$C9,#REF!,0))</f>
        <v>#REF!</v>
      </c>
      <c r="G9" s="140" t="e">
        <f t="shared" si="0"/>
        <v>#REF!</v>
      </c>
      <c r="H9" s="119"/>
      <c r="I9" s="119"/>
      <c r="J9" s="119"/>
      <c r="K9" s="119"/>
      <c r="L9" s="119"/>
      <c r="M9" s="119"/>
      <c r="N9" s="119"/>
      <c r="O9" s="119"/>
      <c r="P9" s="119"/>
      <c r="Q9" s="119"/>
      <c r="R9" s="119"/>
      <c r="S9" s="119"/>
      <c r="T9" s="119"/>
      <c r="U9" s="119"/>
      <c r="V9" s="119"/>
      <c r="W9" s="119"/>
      <c r="X9" s="119"/>
      <c r="Y9" s="119"/>
      <c r="Z9" s="119"/>
    </row>
    <row r="10" spans="1:29" x14ac:dyDescent="0.35">
      <c r="A10" s="114" t="s">
        <v>929</v>
      </c>
      <c r="B10" s="114" t="s">
        <v>41</v>
      </c>
      <c r="C10" s="114" t="s">
        <v>142</v>
      </c>
      <c r="D10" s="114" t="s">
        <v>972</v>
      </c>
      <c r="E10" s="114" t="e">
        <f>+INDEX(#REF!,2,MATCH(PowerBI2!$C10,#REF!,0))</f>
        <v>#REF!</v>
      </c>
      <c r="F10" s="139" t="e">
        <f>+INDEX(#REF!,MATCH(PowerBI2!$A10,#REF!,0),MATCH(PowerBI2!$C10,#REF!,0))</f>
        <v>#REF!</v>
      </c>
      <c r="G10" s="140" t="e">
        <f t="shared" si="0"/>
        <v>#REF!</v>
      </c>
      <c r="H10" s="119"/>
      <c r="I10" s="119"/>
      <c r="J10" s="119"/>
      <c r="K10" s="119"/>
      <c r="L10" s="119"/>
      <c r="M10" s="119"/>
      <c r="N10" s="119"/>
      <c r="O10" s="119"/>
      <c r="P10" s="119"/>
      <c r="Q10" s="119"/>
      <c r="R10" s="119"/>
      <c r="S10" s="119"/>
      <c r="T10" s="119"/>
      <c r="U10" s="119"/>
      <c r="V10" s="119"/>
      <c r="W10" s="119"/>
      <c r="X10" s="119"/>
      <c r="Y10" s="119"/>
      <c r="Z10" s="119"/>
    </row>
    <row r="11" spans="1:29" x14ac:dyDescent="0.35">
      <c r="A11" s="114" t="s">
        <v>929</v>
      </c>
      <c r="B11" s="114" t="s">
        <v>41</v>
      </c>
      <c r="C11" s="114" t="s">
        <v>170</v>
      </c>
      <c r="D11" s="114" t="s">
        <v>972</v>
      </c>
      <c r="E11" s="114" t="e">
        <f>+INDEX(#REF!,2,MATCH(PowerBI2!$C11,#REF!,0))</f>
        <v>#REF!</v>
      </c>
      <c r="F11" s="139" t="e">
        <f>+INDEX(#REF!,MATCH(PowerBI2!$A11,#REF!,0),MATCH(PowerBI2!$C11,#REF!,0))</f>
        <v>#REF!</v>
      </c>
      <c r="G11" s="140" t="e">
        <f t="shared" si="0"/>
        <v>#REF!</v>
      </c>
      <c r="H11" s="119"/>
      <c r="I11" s="119"/>
      <c r="J11" s="119"/>
      <c r="K11" s="119"/>
      <c r="L11" s="119"/>
      <c r="M11" s="119"/>
      <c r="N11" s="119"/>
      <c r="O11" s="119"/>
      <c r="P11" s="119"/>
      <c r="Q11" s="119"/>
      <c r="R11" s="119"/>
      <c r="S11" s="119"/>
      <c r="T11" s="119"/>
      <c r="U11" s="119"/>
      <c r="V11" s="119"/>
      <c r="W11" s="119"/>
      <c r="X11" s="119"/>
      <c r="Y11" s="119"/>
      <c r="Z11" s="119"/>
    </row>
    <row r="12" spans="1:29" x14ac:dyDescent="0.35">
      <c r="A12" s="114" t="s">
        <v>929</v>
      </c>
      <c r="B12" s="114" t="s">
        <v>41</v>
      </c>
      <c r="C12" s="114" t="s">
        <v>144</v>
      </c>
      <c r="D12" s="114" t="s">
        <v>972</v>
      </c>
      <c r="E12" s="114" t="e">
        <f>+INDEX(#REF!,2,MATCH(PowerBI2!$C12,#REF!,0))</f>
        <v>#REF!</v>
      </c>
      <c r="F12" s="139" t="e">
        <f>+INDEX(#REF!,MATCH(PowerBI2!$A12,#REF!,0),MATCH(PowerBI2!$C12,#REF!,0))</f>
        <v>#REF!</v>
      </c>
      <c r="G12" s="140" t="e">
        <f t="shared" si="0"/>
        <v>#REF!</v>
      </c>
      <c r="H12" s="119"/>
      <c r="I12" s="119"/>
      <c r="J12" s="119"/>
      <c r="K12" s="119"/>
      <c r="L12" s="119"/>
      <c r="M12" s="119"/>
      <c r="N12" s="119"/>
      <c r="O12" s="119"/>
      <c r="P12" s="119"/>
      <c r="Q12" s="119"/>
      <c r="R12" s="119"/>
      <c r="S12" s="119"/>
      <c r="T12" s="119"/>
      <c r="U12" s="119"/>
      <c r="V12" s="119"/>
      <c r="W12" s="119"/>
      <c r="X12" s="119"/>
      <c r="Y12" s="119"/>
      <c r="Z12" s="119"/>
    </row>
    <row r="13" spans="1:29" x14ac:dyDescent="0.35">
      <c r="A13" s="114" t="s">
        <v>929</v>
      </c>
      <c r="B13" s="114" t="s">
        <v>41</v>
      </c>
      <c r="C13" s="114" t="s">
        <v>172</v>
      </c>
      <c r="D13" s="114" t="s">
        <v>972</v>
      </c>
      <c r="E13" s="114" t="e">
        <f>+INDEX(#REF!,2,MATCH(PowerBI2!$C13,#REF!,0))</f>
        <v>#REF!</v>
      </c>
      <c r="F13" s="139" t="e">
        <f>+INDEX(#REF!,MATCH(PowerBI2!$A13,#REF!,0),MATCH(PowerBI2!$C13,#REF!,0))</f>
        <v>#REF!</v>
      </c>
      <c r="G13" s="140" t="e">
        <f t="shared" si="0"/>
        <v>#REF!</v>
      </c>
      <c r="H13" s="119"/>
      <c r="I13" s="119"/>
      <c r="J13" s="119"/>
      <c r="K13" s="119"/>
      <c r="L13" s="119"/>
      <c r="M13" s="119"/>
      <c r="N13" s="119"/>
      <c r="O13" s="119"/>
      <c r="P13" s="119"/>
      <c r="Q13" s="119"/>
      <c r="R13" s="119"/>
      <c r="S13" s="119"/>
      <c r="T13" s="119"/>
      <c r="U13" s="119"/>
      <c r="V13" s="119"/>
      <c r="W13" s="119"/>
      <c r="X13" s="119"/>
      <c r="Y13" s="119"/>
      <c r="Z13" s="119"/>
    </row>
    <row r="14" spans="1:29" x14ac:dyDescent="0.35">
      <c r="A14" s="114" t="s">
        <v>929</v>
      </c>
      <c r="B14" s="114" t="s">
        <v>41</v>
      </c>
      <c r="C14" s="114" t="s">
        <v>146</v>
      </c>
      <c r="D14" s="114" t="s">
        <v>972</v>
      </c>
      <c r="E14" s="114" t="e">
        <f>+INDEX(#REF!,2,MATCH(PowerBI2!$C14,#REF!,0))</f>
        <v>#REF!</v>
      </c>
      <c r="F14" s="139" t="e">
        <f>+INDEX(#REF!,MATCH(PowerBI2!$A14,#REF!,0),MATCH(PowerBI2!$C14,#REF!,0))</f>
        <v>#REF!</v>
      </c>
      <c r="G14" s="140" t="e">
        <f t="shared" si="0"/>
        <v>#REF!</v>
      </c>
      <c r="H14" s="119"/>
      <c r="I14" s="119"/>
      <c r="J14" s="119"/>
      <c r="K14" s="119"/>
      <c r="L14" s="119"/>
      <c r="M14" s="119"/>
      <c r="N14" s="119"/>
      <c r="O14" s="119"/>
      <c r="P14" s="119"/>
      <c r="Q14" s="119"/>
      <c r="R14" s="119"/>
      <c r="S14" s="119"/>
      <c r="T14" s="119"/>
      <c r="U14" s="119"/>
      <c r="V14" s="119"/>
      <c r="W14" s="119"/>
      <c r="X14" s="119"/>
      <c r="Y14" s="119"/>
      <c r="Z14" s="119"/>
    </row>
    <row r="15" spans="1:29" x14ac:dyDescent="0.35">
      <c r="A15" s="114" t="s">
        <v>929</v>
      </c>
      <c r="B15" s="114" t="s">
        <v>41</v>
      </c>
      <c r="C15" s="114" t="s">
        <v>147</v>
      </c>
      <c r="D15" s="114" t="s">
        <v>972</v>
      </c>
      <c r="E15" s="114" t="e">
        <f>+INDEX(#REF!,2,MATCH(PowerBI2!$C15,#REF!,0))</f>
        <v>#REF!</v>
      </c>
      <c r="F15" s="139" t="e">
        <f>+INDEX(#REF!,MATCH(PowerBI2!$A15,#REF!,0),MATCH(PowerBI2!$C15,#REF!,0))</f>
        <v>#REF!</v>
      </c>
      <c r="G15" s="140" t="e">
        <f t="shared" si="0"/>
        <v>#REF!</v>
      </c>
      <c r="H15" s="119"/>
      <c r="I15" s="119"/>
      <c r="J15" s="119"/>
      <c r="K15" s="119"/>
      <c r="L15" s="119"/>
      <c r="M15" s="119"/>
      <c r="N15" s="119"/>
      <c r="O15" s="119"/>
      <c r="P15" s="119"/>
      <c r="Q15" s="119"/>
      <c r="R15" s="119"/>
      <c r="S15" s="119"/>
      <c r="T15" s="119"/>
      <c r="U15" s="119"/>
      <c r="V15" s="119"/>
      <c r="W15" s="119"/>
      <c r="X15" s="119"/>
      <c r="Y15" s="119"/>
      <c r="Z15" s="119"/>
    </row>
    <row r="16" spans="1:29" x14ac:dyDescent="0.35">
      <c r="A16" s="114" t="s">
        <v>929</v>
      </c>
      <c r="B16" s="114" t="s">
        <v>41</v>
      </c>
      <c r="C16" s="114" t="s">
        <v>159</v>
      </c>
      <c r="D16" s="114" t="s">
        <v>972</v>
      </c>
      <c r="E16" s="114" t="e">
        <f>+INDEX(#REF!,2,MATCH(PowerBI2!$C16,#REF!,0))</f>
        <v>#REF!</v>
      </c>
      <c r="F16" s="139" t="e">
        <f>+INDEX(#REF!,MATCH(PowerBI2!$A16,#REF!,0),MATCH(PowerBI2!$C16,#REF!,0))</f>
        <v>#REF!</v>
      </c>
      <c r="G16" s="140" t="e">
        <f t="shared" si="0"/>
        <v>#REF!</v>
      </c>
      <c r="H16" s="119"/>
      <c r="I16" s="119"/>
      <c r="J16" s="119"/>
      <c r="K16" s="119"/>
      <c r="L16" s="119"/>
      <c r="M16" s="119"/>
      <c r="N16" s="119"/>
      <c r="O16" s="119"/>
      <c r="P16" s="119"/>
      <c r="Q16" s="119"/>
      <c r="R16" s="119"/>
      <c r="S16" s="119"/>
      <c r="T16" s="119"/>
      <c r="U16" s="119"/>
      <c r="V16" s="119"/>
      <c r="W16" s="119"/>
      <c r="X16" s="119"/>
      <c r="Y16" s="119"/>
      <c r="Z16" s="119"/>
    </row>
    <row r="17" spans="1:26" x14ac:dyDescent="0.35">
      <c r="A17" s="114" t="s">
        <v>929</v>
      </c>
      <c r="B17" s="114" t="s">
        <v>41</v>
      </c>
      <c r="C17" s="114" t="s">
        <v>148</v>
      </c>
      <c r="D17" s="114" t="s">
        <v>972</v>
      </c>
      <c r="E17" s="114" t="e">
        <f>+INDEX(#REF!,2,MATCH(PowerBI2!$C17,#REF!,0))</f>
        <v>#REF!</v>
      </c>
      <c r="F17" s="139" t="e">
        <f>+INDEX(#REF!,MATCH(PowerBI2!$A17,#REF!,0),MATCH(PowerBI2!$C17,#REF!,0))</f>
        <v>#REF!</v>
      </c>
      <c r="G17" s="140" t="e">
        <f t="shared" si="0"/>
        <v>#REF!</v>
      </c>
      <c r="H17" s="119"/>
      <c r="I17" s="119"/>
      <c r="J17" s="119"/>
      <c r="K17" s="119"/>
      <c r="L17" s="119"/>
      <c r="M17" s="119"/>
      <c r="N17" s="119"/>
      <c r="O17" s="119"/>
      <c r="P17" s="119"/>
      <c r="Q17" s="119"/>
      <c r="R17" s="119"/>
      <c r="S17" s="119"/>
      <c r="T17" s="119"/>
      <c r="U17" s="119"/>
      <c r="V17" s="119"/>
      <c r="W17" s="119"/>
      <c r="X17" s="119"/>
      <c r="Y17" s="119"/>
      <c r="Z17" s="119"/>
    </row>
    <row r="18" spans="1:26" x14ac:dyDescent="0.35">
      <c r="A18" s="114" t="s">
        <v>929</v>
      </c>
      <c r="B18" s="114" t="s">
        <v>41</v>
      </c>
      <c r="C18" s="114" t="s">
        <v>149</v>
      </c>
      <c r="D18" s="114" t="s">
        <v>972</v>
      </c>
      <c r="E18" s="114" t="e">
        <f>+INDEX(#REF!,2,MATCH(PowerBI2!$C18,#REF!,0))</f>
        <v>#REF!</v>
      </c>
      <c r="F18" s="139" t="e">
        <f>+INDEX(#REF!,MATCH(PowerBI2!$A18,#REF!,0),MATCH(PowerBI2!$C18,#REF!,0))</f>
        <v>#REF!</v>
      </c>
      <c r="G18" s="140" t="e">
        <f t="shared" si="0"/>
        <v>#REF!</v>
      </c>
      <c r="H18" s="119"/>
      <c r="I18" s="119"/>
      <c r="J18" s="119"/>
      <c r="K18" s="119"/>
      <c r="L18" s="119"/>
      <c r="M18" s="119"/>
      <c r="N18" s="119"/>
      <c r="O18" s="119"/>
      <c r="P18" s="119"/>
      <c r="Q18" s="119"/>
      <c r="R18" s="119"/>
      <c r="S18" s="119"/>
      <c r="T18" s="119"/>
      <c r="U18" s="119"/>
      <c r="V18" s="119"/>
      <c r="W18" s="119"/>
      <c r="X18" s="119"/>
      <c r="Y18" s="119"/>
      <c r="Z18" s="119"/>
    </row>
    <row r="19" spans="1:26" x14ac:dyDescent="0.35">
      <c r="A19" s="114" t="s">
        <v>929</v>
      </c>
      <c r="B19" s="114" t="s">
        <v>41</v>
      </c>
      <c r="C19" s="114" t="s">
        <v>150</v>
      </c>
      <c r="D19" s="114" t="s">
        <v>972</v>
      </c>
      <c r="E19" s="114" t="e">
        <f>+INDEX(#REF!,2,MATCH(PowerBI2!$C19,#REF!,0))</f>
        <v>#REF!</v>
      </c>
      <c r="F19" s="139" t="e">
        <f>+INDEX(#REF!,MATCH(PowerBI2!$A19,#REF!,0),MATCH(PowerBI2!$C19,#REF!,0))</f>
        <v>#REF!</v>
      </c>
      <c r="G19" s="140" t="e">
        <f t="shared" si="0"/>
        <v>#REF!</v>
      </c>
      <c r="H19" s="119"/>
      <c r="I19" s="119"/>
      <c r="J19" s="119"/>
      <c r="K19" s="119"/>
      <c r="L19" s="119"/>
      <c r="M19" s="119"/>
      <c r="N19" s="119"/>
      <c r="O19" s="119"/>
      <c r="P19" s="119"/>
      <c r="Q19" s="119"/>
      <c r="R19" s="119"/>
      <c r="S19" s="119"/>
      <c r="T19" s="119"/>
      <c r="U19" s="119"/>
      <c r="V19" s="119"/>
      <c r="W19" s="119"/>
      <c r="X19" s="119"/>
      <c r="Y19" s="119"/>
      <c r="Z19" s="119"/>
    </row>
    <row r="20" spans="1:26" x14ac:dyDescent="0.35">
      <c r="A20" s="114" t="s">
        <v>929</v>
      </c>
      <c r="B20" s="114" t="s">
        <v>41</v>
      </c>
      <c r="C20" s="114" t="s">
        <v>151</v>
      </c>
      <c r="D20" s="114" t="s">
        <v>972</v>
      </c>
      <c r="E20" s="114" t="e">
        <f>+INDEX(#REF!,2,MATCH(PowerBI2!$C20,#REF!,0))</f>
        <v>#REF!</v>
      </c>
      <c r="F20" s="139" t="e">
        <f>+INDEX(#REF!,MATCH(PowerBI2!$A20,#REF!,0),MATCH(PowerBI2!$C20,#REF!,0))</f>
        <v>#REF!</v>
      </c>
      <c r="G20" s="140" t="e">
        <f t="shared" si="0"/>
        <v>#REF!</v>
      </c>
      <c r="H20" s="119"/>
      <c r="I20" s="119"/>
      <c r="J20" s="119"/>
      <c r="K20" s="119"/>
      <c r="L20" s="119"/>
      <c r="M20" s="119"/>
      <c r="N20" s="119"/>
      <c r="O20" s="119"/>
      <c r="P20" s="119"/>
      <c r="Q20" s="119"/>
      <c r="R20" s="119"/>
      <c r="S20" s="119"/>
      <c r="T20" s="119"/>
      <c r="U20" s="119"/>
      <c r="V20" s="119"/>
      <c r="W20" s="119"/>
      <c r="X20" s="119"/>
      <c r="Y20" s="119"/>
      <c r="Z20" s="119"/>
    </row>
    <row r="21" spans="1:26" x14ac:dyDescent="0.35">
      <c r="A21" s="114" t="s">
        <v>929</v>
      </c>
      <c r="B21" s="114" t="s">
        <v>41</v>
      </c>
      <c r="C21" s="114" t="s">
        <v>152</v>
      </c>
      <c r="D21" s="114" t="s">
        <v>972</v>
      </c>
      <c r="E21" s="114" t="e">
        <f>+INDEX(#REF!,2,MATCH(PowerBI2!$C21,#REF!,0))</f>
        <v>#REF!</v>
      </c>
      <c r="F21" s="139" t="e">
        <f>+INDEX(#REF!,MATCH(PowerBI2!$A21,#REF!,0),MATCH(PowerBI2!$C21,#REF!,0))</f>
        <v>#REF!</v>
      </c>
      <c r="G21" s="140" t="e">
        <f t="shared" si="0"/>
        <v>#REF!</v>
      </c>
      <c r="H21" s="119"/>
      <c r="I21" s="119"/>
      <c r="J21" s="119"/>
      <c r="K21" s="119"/>
      <c r="L21" s="119"/>
      <c r="M21" s="119"/>
      <c r="N21" s="119"/>
      <c r="O21" s="119"/>
      <c r="P21" s="119"/>
      <c r="Q21" s="119"/>
      <c r="R21" s="119"/>
      <c r="S21" s="119"/>
      <c r="T21" s="119"/>
      <c r="U21" s="119"/>
      <c r="V21" s="119"/>
      <c r="W21" s="119"/>
      <c r="X21" s="119"/>
      <c r="Y21" s="119"/>
      <c r="Z21" s="119"/>
    </row>
    <row r="22" spans="1:26" x14ac:dyDescent="0.35">
      <c r="A22" s="114" t="s">
        <v>929</v>
      </c>
      <c r="B22" s="114" t="s">
        <v>41</v>
      </c>
      <c r="C22" s="114" t="s">
        <v>153</v>
      </c>
      <c r="D22" s="114" t="s">
        <v>972</v>
      </c>
      <c r="E22" s="114" t="e">
        <f>+INDEX(#REF!,2,MATCH(PowerBI2!$C22,#REF!,0))</f>
        <v>#REF!</v>
      </c>
      <c r="F22" s="139" t="e">
        <f>+INDEX(#REF!,MATCH(PowerBI2!$A22,#REF!,0),MATCH(PowerBI2!$C22,#REF!,0))</f>
        <v>#REF!</v>
      </c>
      <c r="G22" s="140" t="e">
        <f t="shared" si="0"/>
        <v>#REF!</v>
      </c>
      <c r="H22" s="119"/>
      <c r="I22" s="119"/>
      <c r="J22" s="119"/>
      <c r="K22" s="119"/>
      <c r="L22" s="119"/>
      <c r="M22" s="119"/>
      <c r="N22" s="119"/>
      <c r="O22" s="119"/>
      <c r="P22" s="119"/>
      <c r="Q22" s="119"/>
      <c r="R22" s="119"/>
      <c r="S22" s="119"/>
      <c r="T22" s="119"/>
      <c r="U22" s="119"/>
      <c r="V22" s="119"/>
      <c r="W22" s="119"/>
      <c r="X22" s="119"/>
      <c r="Y22" s="119"/>
      <c r="Z22" s="119"/>
    </row>
    <row r="23" spans="1:26" x14ac:dyDescent="0.35">
      <c r="A23" s="114" t="s">
        <v>929</v>
      </c>
      <c r="B23" s="114" t="s">
        <v>41</v>
      </c>
      <c r="C23" s="114" t="s">
        <v>175</v>
      </c>
      <c r="D23" s="114" t="s">
        <v>972</v>
      </c>
      <c r="E23" s="114" t="e">
        <f>+INDEX(#REF!,2,MATCH(PowerBI2!$C23,#REF!,0))</f>
        <v>#REF!</v>
      </c>
      <c r="F23" s="139" t="e">
        <f>+INDEX(#REF!,MATCH(PowerBI2!$A23,#REF!,0),MATCH(PowerBI2!$C23,#REF!,0))</f>
        <v>#REF!</v>
      </c>
      <c r="G23" s="140" t="e">
        <f t="shared" si="0"/>
        <v>#REF!</v>
      </c>
      <c r="H23" s="119"/>
      <c r="I23" s="119"/>
      <c r="J23" s="119"/>
      <c r="K23" s="119"/>
      <c r="L23" s="119"/>
      <c r="M23" s="119"/>
      <c r="N23" s="119"/>
      <c r="O23" s="119"/>
      <c r="P23" s="119"/>
      <c r="Q23" s="119"/>
      <c r="R23" s="119"/>
      <c r="S23" s="119"/>
      <c r="T23" s="119"/>
      <c r="U23" s="119"/>
      <c r="V23" s="119"/>
      <c r="W23" s="119"/>
      <c r="X23" s="119"/>
      <c r="Y23" s="119"/>
      <c r="Z23" s="119"/>
    </row>
    <row r="24" spans="1:26" x14ac:dyDescent="0.35">
      <c r="A24" s="114" t="s">
        <v>929</v>
      </c>
      <c r="B24" s="114" t="s">
        <v>41</v>
      </c>
      <c r="C24" s="114" t="s">
        <v>154</v>
      </c>
      <c r="D24" s="114" t="s">
        <v>972</v>
      </c>
      <c r="E24" s="114" t="e">
        <f>+INDEX(#REF!,2,MATCH(PowerBI2!$C24,#REF!,0))</f>
        <v>#REF!</v>
      </c>
      <c r="F24" s="139" t="e">
        <f>+INDEX(#REF!,MATCH(PowerBI2!$A24,#REF!,0),MATCH(PowerBI2!$C24,#REF!,0))</f>
        <v>#REF!</v>
      </c>
      <c r="G24" s="140" t="e">
        <f t="shared" si="0"/>
        <v>#REF!</v>
      </c>
      <c r="H24" s="119"/>
      <c r="I24" s="119"/>
      <c r="J24" s="119"/>
      <c r="K24" s="119"/>
      <c r="L24" s="119"/>
      <c r="M24" s="119"/>
      <c r="N24" s="119"/>
      <c r="O24" s="119"/>
      <c r="P24" s="119"/>
      <c r="Q24" s="119"/>
      <c r="R24" s="119"/>
      <c r="S24" s="119"/>
      <c r="T24" s="119"/>
      <c r="U24" s="119"/>
      <c r="V24" s="119"/>
      <c r="W24" s="119"/>
      <c r="X24" s="119"/>
      <c r="Y24" s="119"/>
      <c r="Z24" s="119"/>
    </row>
    <row r="25" spans="1:26" x14ac:dyDescent="0.35">
      <c r="A25" s="114" t="s">
        <v>929</v>
      </c>
      <c r="B25" s="114" t="s">
        <v>41</v>
      </c>
      <c r="C25" s="114" t="s">
        <v>155</v>
      </c>
      <c r="D25" s="114" t="s">
        <v>972</v>
      </c>
      <c r="E25" s="114" t="e">
        <f>+INDEX(#REF!,2,MATCH(PowerBI2!$C25,#REF!,0))</f>
        <v>#REF!</v>
      </c>
      <c r="F25" s="139" t="e">
        <f>+INDEX(#REF!,MATCH(PowerBI2!$A25,#REF!,0),MATCH(PowerBI2!$C25,#REF!,0))</f>
        <v>#REF!</v>
      </c>
      <c r="G25" s="140" t="e">
        <f t="shared" si="0"/>
        <v>#REF!</v>
      </c>
      <c r="H25" s="119"/>
      <c r="I25" s="119"/>
      <c r="J25" s="119"/>
      <c r="K25" s="119"/>
      <c r="L25" s="119"/>
      <c r="M25" s="119"/>
      <c r="N25" s="119"/>
      <c r="O25" s="119"/>
      <c r="P25" s="119"/>
      <c r="Q25" s="119"/>
      <c r="R25" s="119"/>
      <c r="S25" s="119"/>
      <c r="T25" s="119"/>
      <c r="U25" s="119"/>
      <c r="V25" s="119"/>
      <c r="W25" s="119"/>
      <c r="X25" s="119"/>
      <c r="Y25" s="119"/>
      <c r="Z25" s="119"/>
    </row>
    <row r="26" spans="1:26" x14ac:dyDescent="0.35">
      <c r="A26" s="114" t="s">
        <v>929</v>
      </c>
      <c r="B26" s="114" t="s">
        <v>41</v>
      </c>
      <c r="C26" s="114" t="s">
        <v>156</v>
      </c>
      <c r="D26" s="114" t="s">
        <v>972</v>
      </c>
      <c r="E26" s="114" t="e">
        <f>+INDEX(#REF!,2,MATCH(PowerBI2!$C26,#REF!,0))</f>
        <v>#REF!</v>
      </c>
      <c r="F26" s="139" t="e">
        <f>+INDEX(#REF!,MATCH(PowerBI2!$A26,#REF!,0),MATCH(PowerBI2!$C26,#REF!,0))</f>
        <v>#REF!</v>
      </c>
      <c r="G26" s="140" t="e">
        <f t="shared" si="0"/>
        <v>#REF!</v>
      </c>
      <c r="H26" s="119"/>
      <c r="I26" s="119"/>
      <c r="J26" s="119"/>
      <c r="K26" s="119"/>
      <c r="L26" s="119"/>
      <c r="M26" s="119"/>
      <c r="N26" s="119"/>
      <c r="O26" s="119"/>
      <c r="P26" s="119"/>
      <c r="Q26" s="119"/>
      <c r="R26" s="119"/>
      <c r="S26" s="119"/>
      <c r="T26" s="119"/>
      <c r="U26" s="119"/>
      <c r="V26" s="119"/>
      <c r="W26" s="119"/>
      <c r="X26" s="119"/>
      <c r="Y26" s="119"/>
      <c r="Z26" s="119"/>
    </row>
    <row r="27" spans="1:26" x14ac:dyDescent="0.35">
      <c r="A27" s="114" t="s">
        <v>929</v>
      </c>
      <c r="B27" s="114" t="s">
        <v>41</v>
      </c>
      <c r="C27" s="114" t="s">
        <v>161</v>
      </c>
      <c r="D27" s="114" t="s">
        <v>972</v>
      </c>
      <c r="E27" s="114"/>
      <c r="F27" s="139" t="e">
        <f>+INDEX(#REF!,MATCH(PowerBI2!$A27,#REF!,0),MATCH(PowerBI2!$C27,#REF!,0))</f>
        <v>#REF!</v>
      </c>
      <c r="G27" s="140" t="e">
        <f t="shared" si="0"/>
        <v>#REF!</v>
      </c>
      <c r="H27" s="119"/>
      <c r="I27" s="119"/>
      <c r="J27" s="119"/>
      <c r="K27" s="119"/>
      <c r="L27" s="119"/>
      <c r="M27" s="119"/>
      <c r="N27" s="119"/>
      <c r="O27" s="119"/>
      <c r="P27" s="119"/>
      <c r="Q27" s="119"/>
      <c r="R27" s="119"/>
      <c r="S27" s="119"/>
      <c r="T27" s="119"/>
      <c r="U27" s="119"/>
      <c r="V27" s="119"/>
      <c r="W27" s="119"/>
      <c r="X27" s="119"/>
      <c r="Y27" s="119"/>
      <c r="Z27" s="119"/>
    </row>
    <row r="28" spans="1:26" x14ac:dyDescent="0.35">
      <c r="A28" s="114" t="s">
        <v>977</v>
      </c>
      <c r="B28" s="114" t="s">
        <v>41</v>
      </c>
      <c r="C28" s="114" t="s">
        <v>137</v>
      </c>
      <c r="D28" s="114" t="s">
        <v>972</v>
      </c>
      <c r="E28" s="114" t="e">
        <f>+INDEX(#REF!,2,MATCH(PowerBI2!$C28,#REF!,0))</f>
        <v>#REF!</v>
      </c>
      <c r="F28" s="139" t="e">
        <f>+INDEX(#REF!,MATCH(PowerBI2!$A28,#REF!,0),MATCH(PowerBI2!$C28,#REF!,0))</f>
        <v>#REF!</v>
      </c>
      <c r="G28" s="140" t="e">
        <f>+F28/$F$53</f>
        <v>#REF!</v>
      </c>
      <c r="H28" s="119"/>
      <c r="I28" s="119"/>
      <c r="J28" s="119"/>
      <c r="K28" s="119"/>
      <c r="L28" s="119"/>
      <c r="M28" s="119"/>
      <c r="N28" s="119"/>
      <c r="O28" s="119"/>
      <c r="P28" s="119"/>
      <c r="Q28" s="119"/>
      <c r="R28" s="119"/>
      <c r="S28" s="119"/>
      <c r="T28" s="119"/>
      <c r="U28" s="119"/>
      <c r="V28" s="119"/>
      <c r="W28" s="119"/>
      <c r="X28" s="119"/>
      <c r="Y28" s="119"/>
    </row>
    <row r="29" spans="1:26" x14ac:dyDescent="0.35">
      <c r="A29" s="114" t="str">
        <f>+A28</f>
        <v>IFS</v>
      </c>
      <c r="B29" s="114" t="s">
        <v>41</v>
      </c>
      <c r="C29" s="114" t="s">
        <v>173</v>
      </c>
      <c r="D29" s="114" t="s">
        <v>972</v>
      </c>
      <c r="E29" s="114" t="e">
        <f>+INDEX(#REF!,2,MATCH(PowerBI2!$C29,#REF!,0))</f>
        <v>#REF!</v>
      </c>
      <c r="F29" s="139" t="e">
        <f>+INDEX(#REF!,MATCH(PowerBI2!$A29,#REF!,0),MATCH(PowerBI2!$C29,#REF!,0))</f>
        <v>#REF!</v>
      </c>
      <c r="G29" s="140" t="e">
        <f t="shared" ref="G29:G51" si="1">+F29/$F$53</f>
        <v>#REF!</v>
      </c>
      <c r="H29" s="119"/>
      <c r="I29" s="119"/>
      <c r="J29" s="119"/>
      <c r="K29" s="119"/>
      <c r="L29" s="119"/>
      <c r="M29" s="119"/>
      <c r="N29" s="119"/>
      <c r="O29" s="119"/>
      <c r="P29" s="119"/>
      <c r="Q29" s="119"/>
      <c r="R29" s="119"/>
      <c r="S29" s="119"/>
      <c r="T29" s="119"/>
      <c r="U29" s="119"/>
      <c r="V29" s="119"/>
      <c r="W29" s="119"/>
      <c r="X29" s="119"/>
      <c r="Y29" s="119"/>
    </row>
    <row r="30" spans="1:26" x14ac:dyDescent="0.35">
      <c r="A30" s="114" t="str">
        <f t="shared" ref="A30:A53" si="2">+A29</f>
        <v>IFS</v>
      </c>
      <c r="B30" s="114" t="s">
        <v>41</v>
      </c>
      <c r="C30" s="114" t="s">
        <v>174</v>
      </c>
      <c r="D30" s="114" t="s">
        <v>972</v>
      </c>
      <c r="E30" s="114" t="e">
        <f>+INDEX(#REF!,2,MATCH(PowerBI2!$C30,#REF!,0))</f>
        <v>#REF!</v>
      </c>
      <c r="F30" s="139" t="e">
        <f>+INDEX(#REF!,MATCH(PowerBI2!$A30,#REF!,0),MATCH(PowerBI2!$C30,#REF!,0))</f>
        <v>#REF!</v>
      </c>
      <c r="G30" s="140" t="e">
        <f t="shared" si="1"/>
        <v>#REF!</v>
      </c>
      <c r="H30" s="119"/>
      <c r="I30" s="119"/>
      <c r="J30" s="119"/>
      <c r="K30" s="119"/>
      <c r="L30" s="119"/>
      <c r="M30" s="119"/>
      <c r="N30" s="119"/>
      <c r="O30" s="119"/>
      <c r="P30" s="119"/>
      <c r="Q30" s="119"/>
      <c r="R30" s="119"/>
      <c r="S30" s="119"/>
      <c r="T30" s="119"/>
      <c r="U30" s="119"/>
      <c r="V30" s="119"/>
      <c r="W30" s="119"/>
      <c r="X30" s="119"/>
      <c r="Y30" s="119"/>
    </row>
    <row r="31" spans="1:26" x14ac:dyDescent="0.35">
      <c r="A31" s="114" t="str">
        <f t="shared" si="2"/>
        <v>IFS</v>
      </c>
      <c r="B31" s="114" t="s">
        <v>41</v>
      </c>
      <c r="C31" s="114" t="s">
        <v>138</v>
      </c>
      <c r="D31" s="114" t="s">
        <v>972</v>
      </c>
      <c r="E31" s="114" t="e">
        <f>+INDEX(#REF!,2,MATCH(PowerBI2!$C31,#REF!,0))</f>
        <v>#REF!</v>
      </c>
      <c r="F31" s="139" t="e">
        <f>+INDEX(#REF!,MATCH(PowerBI2!$A31,#REF!,0),MATCH(PowerBI2!$C31,#REF!,0))</f>
        <v>#REF!</v>
      </c>
      <c r="G31" s="140" t="e">
        <f t="shared" si="1"/>
        <v>#REF!</v>
      </c>
    </row>
    <row r="32" spans="1:26" x14ac:dyDescent="0.35">
      <c r="A32" s="114" t="str">
        <f t="shared" si="2"/>
        <v>IFS</v>
      </c>
      <c r="B32" s="114" t="s">
        <v>41</v>
      </c>
      <c r="C32" s="114" t="s">
        <v>139</v>
      </c>
      <c r="D32" s="114" t="s">
        <v>972</v>
      </c>
      <c r="E32" s="114" t="e">
        <f>+INDEX(#REF!,2,MATCH(PowerBI2!$C32,#REF!,0))</f>
        <v>#REF!</v>
      </c>
      <c r="F32" s="139" t="e">
        <f>+INDEX(#REF!,MATCH(PowerBI2!$A32,#REF!,0),MATCH(PowerBI2!$C32,#REF!,0))</f>
        <v>#REF!</v>
      </c>
      <c r="G32" s="140" t="e">
        <f t="shared" si="1"/>
        <v>#REF!</v>
      </c>
    </row>
    <row r="33" spans="1:7" x14ac:dyDescent="0.35">
      <c r="A33" s="114" t="str">
        <f t="shared" si="2"/>
        <v>IFS</v>
      </c>
      <c r="B33" s="114" t="s">
        <v>41</v>
      </c>
      <c r="C33" s="114" t="s">
        <v>140</v>
      </c>
      <c r="D33" s="114" t="s">
        <v>972</v>
      </c>
      <c r="E33" s="114" t="e">
        <f>+INDEX(#REF!,2,MATCH(PowerBI2!$C33,#REF!,0))</f>
        <v>#REF!</v>
      </c>
      <c r="F33" s="139" t="e">
        <f>+INDEX(#REF!,MATCH(PowerBI2!$A33,#REF!,0),MATCH(PowerBI2!$C33,#REF!,0))</f>
        <v>#REF!</v>
      </c>
      <c r="G33" s="140" t="e">
        <f t="shared" si="1"/>
        <v>#REF!</v>
      </c>
    </row>
    <row r="34" spans="1:7" x14ac:dyDescent="0.35">
      <c r="A34" s="114" t="str">
        <f t="shared" si="2"/>
        <v>IFS</v>
      </c>
      <c r="B34" s="114" t="s">
        <v>41</v>
      </c>
      <c r="C34" s="114" t="s">
        <v>158</v>
      </c>
      <c r="D34" s="114" t="s">
        <v>972</v>
      </c>
      <c r="E34" s="114" t="e">
        <f>+INDEX(#REF!,2,MATCH(PowerBI2!$C34,#REF!,0))</f>
        <v>#REF!</v>
      </c>
      <c r="F34" s="139" t="e">
        <f>+INDEX(#REF!,MATCH(PowerBI2!$A34,#REF!,0),MATCH(PowerBI2!$C34,#REF!,0))</f>
        <v>#REF!</v>
      </c>
      <c r="G34" s="140" t="e">
        <f t="shared" si="1"/>
        <v>#REF!</v>
      </c>
    </row>
    <row r="35" spans="1:7" x14ac:dyDescent="0.35">
      <c r="A35" s="114" t="str">
        <f t="shared" si="2"/>
        <v>IFS</v>
      </c>
      <c r="B35" s="114" t="s">
        <v>41</v>
      </c>
      <c r="C35" s="114" t="s">
        <v>141</v>
      </c>
      <c r="D35" s="114" t="s">
        <v>972</v>
      </c>
      <c r="E35" s="114" t="e">
        <f>+INDEX(#REF!,2,MATCH(PowerBI2!$C35,#REF!,0))</f>
        <v>#REF!</v>
      </c>
      <c r="F35" s="139" t="e">
        <f>+INDEX(#REF!,MATCH(PowerBI2!$A35,#REF!,0),MATCH(PowerBI2!$C35,#REF!,0))</f>
        <v>#REF!</v>
      </c>
      <c r="G35" s="140" t="e">
        <f t="shared" si="1"/>
        <v>#REF!</v>
      </c>
    </row>
    <row r="36" spans="1:7" x14ac:dyDescent="0.35">
      <c r="A36" s="114" t="str">
        <f t="shared" si="2"/>
        <v>IFS</v>
      </c>
      <c r="B36" s="114" t="s">
        <v>41</v>
      </c>
      <c r="C36" s="114" t="s">
        <v>142</v>
      </c>
      <c r="D36" s="114" t="s">
        <v>972</v>
      </c>
      <c r="E36" s="114" t="e">
        <f>+INDEX(#REF!,2,MATCH(PowerBI2!$C36,#REF!,0))</f>
        <v>#REF!</v>
      </c>
      <c r="F36" s="139" t="e">
        <f>+INDEX(#REF!,MATCH(PowerBI2!$A36,#REF!,0),MATCH(PowerBI2!$C36,#REF!,0))</f>
        <v>#REF!</v>
      </c>
      <c r="G36" s="140" t="e">
        <f t="shared" si="1"/>
        <v>#REF!</v>
      </c>
    </row>
    <row r="37" spans="1:7" x14ac:dyDescent="0.35">
      <c r="A37" s="114" t="str">
        <f t="shared" si="2"/>
        <v>IFS</v>
      </c>
      <c r="B37" s="114" t="s">
        <v>41</v>
      </c>
      <c r="C37" s="114" t="s">
        <v>170</v>
      </c>
      <c r="D37" s="114" t="s">
        <v>972</v>
      </c>
      <c r="E37" s="114" t="e">
        <f>+INDEX(#REF!,2,MATCH(PowerBI2!$C37,#REF!,0))</f>
        <v>#REF!</v>
      </c>
      <c r="F37" s="139" t="e">
        <f>+INDEX(#REF!,MATCH(PowerBI2!$A37,#REF!,0),MATCH(PowerBI2!$C37,#REF!,0))</f>
        <v>#REF!</v>
      </c>
      <c r="G37" s="140" t="e">
        <f t="shared" si="1"/>
        <v>#REF!</v>
      </c>
    </row>
    <row r="38" spans="1:7" x14ac:dyDescent="0.35">
      <c r="A38" s="114" t="str">
        <f t="shared" si="2"/>
        <v>IFS</v>
      </c>
      <c r="B38" s="114" t="s">
        <v>41</v>
      </c>
      <c r="C38" s="114" t="s">
        <v>144</v>
      </c>
      <c r="D38" s="114" t="s">
        <v>972</v>
      </c>
      <c r="E38" s="114" t="e">
        <f>+INDEX(#REF!,2,MATCH(PowerBI2!$C38,#REF!,0))</f>
        <v>#REF!</v>
      </c>
      <c r="F38" s="139" t="e">
        <f>+INDEX(#REF!,MATCH(PowerBI2!$A38,#REF!,0),MATCH(PowerBI2!$C38,#REF!,0))</f>
        <v>#REF!</v>
      </c>
      <c r="G38" s="140" t="e">
        <f t="shared" si="1"/>
        <v>#REF!</v>
      </c>
    </row>
    <row r="39" spans="1:7" x14ac:dyDescent="0.35">
      <c r="A39" s="114" t="str">
        <f t="shared" si="2"/>
        <v>IFS</v>
      </c>
      <c r="B39" s="114" t="s">
        <v>41</v>
      </c>
      <c r="C39" s="114" t="s">
        <v>172</v>
      </c>
      <c r="D39" s="114" t="s">
        <v>972</v>
      </c>
      <c r="E39" s="114" t="e">
        <f>+INDEX(#REF!,2,MATCH(PowerBI2!$C39,#REF!,0))</f>
        <v>#REF!</v>
      </c>
      <c r="F39" s="139" t="e">
        <f>+INDEX(#REF!,MATCH(PowerBI2!$A39,#REF!,0),MATCH(PowerBI2!$C39,#REF!,0))</f>
        <v>#REF!</v>
      </c>
      <c r="G39" s="140" t="e">
        <f t="shared" si="1"/>
        <v>#REF!</v>
      </c>
    </row>
    <row r="40" spans="1:7" x14ac:dyDescent="0.35">
      <c r="A40" s="114" t="str">
        <f t="shared" si="2"/>
        <v>IFS</v>
      </c>
      <c r="B40" s="114" t="s">
        <v>41</v>
      </c>
      <c r="C40" s="114" t="s">
        <v>146</v>
      </c>
      <c r="D40" s="114" t="s">
        <v>972</v>
      </c>
      <c r="E40" s="114" t="e">
        <f>+INDEX(#REF!,2,MATCH(PowerBI2!$C40,#REF!,0))</f>
        <v>#REF!</v>
      </c>
      <c r="F40" s="139" t="e">
        <f>+INDEX(#REF!,MATCH(PowerBI2!$A40,#REF!,0),MATCH(PowerBI2!$C40,#REF!,0))</f>
        <v>#REF!</v>
      </c>
      <c r="G40" s="140" t="e">
        <f t="shared" si="1"/>
        <v>#REF!</v>
      </c>
    </row>
    <row r="41" spans="1:7" x14ac:dyDescent="0.35">
      <c r="A41" s="114" t="str">
        <f t="shared" si="2"/>
        <v>IFS</v>
      </c>
      <c r="B41" s="114" t="s">
        <v>41</v>
      </c>
      <c r="C41" s="114" t="s">
        <v>147</v>
      </c>
      <c r="D41" s="114" t="s">
        <v>972</v>
      </c>
      <c r="E41" s="114" t="e">
        <f>+INDEX(#REF!,2,MATCH(PowerBI2!$C41,#REF!,0))</f>
        <v>#REF!</v>
      </c>
      <c r="F41" s="139" t="e">
        <f>+INDEX(#REF!,MATCH(PowerBI2!$A41,#REF!,0),MATCH(PowerBI2!$C41,#REF!,0))</f>
        <v>#REF!</v>
      </c>
      <c r="G41" s="140" t="e">
        <f t="shared" si="1"/>
        <v>#REF!</v>
      </c>
    </row>
    <row r="42" spans="1:7" x14ac:dyDescent="0.35">
      <c r="A42" s="114" t="str">
        <f t="shared" si="2"/>
        <v>IFS</v>
      </c>
      <c r="B42" s="114" t="s">
        <v>41</v>
      </c>
      <c r="C42" s="114" t="s">
        <v>159</v>
      </c>
      <c r="D42" s="114" t="s">
        <v>972</v>
      </c>
      <c r="E42" s="114" t="e">
        <f>+INDEX(#REF!,2,MATCH(PowerBI2!$C42,#REF!,0))</f>
        <v>#REF!</v>
      </c>
      <c r="F42" s="139" t="e">
        <f>+INDEX(#REF!,MATCH(PowerBI2!$A42,#REF!,0),MATCH(PowerBI2!$C42,#REF!,0))</f>
        <v>#REF!</v>
      </c>
      <c r="G42" s="140" t="e">
        <f t="shared" si="1"/>
        <v>#REF!</v>
      </c>
    </row>
    <row r="43" spans="1:7" x14ac:dyDescent="0.35">
      <c r="A43" s="114" t="str">
        <f t="shared" si="2"/>
        <v>IFS</v>
      </c>
      <c r="B43" s="114" t="s">
        <v>41</v>
      </c>
      <c r="C43" s="114" t="s">
        <v>148</v>
      </c>
      <c r="D43" s="114" t="s">
        <v>972</v>
      </c>
      <c r="E43" s="114" t="e">
        <f>+INDEX(#REF!,2,MATCH(PowerBI2!$C43,#REF!,0))</f>
        <v>#REF!</v>
      </c>
      <c r="F43" s="139" t="e">
        <f>+INDEX(#REF!,MATCH(PowerBI2!$A43,#REF!,0),MATCH(PowerBI2!$C43,#REF!,0))</f>
        <v>#REF!</v>
      </c>
      <c r="G43" s="140" t="e">
        <f t="shared" si="1"/>
        <v>#REF!</v>
      </c>
    </row>
    <row r="44" spans="1:7" x14ac:dyDescent="0.35">
      <c r="A44" s="114" t="str">
        <f t="shared" si="2"/>
        <v>IFS</v>
      </c>
      <c r="B44" s="114" t="s">
        <v>41</v>
      </c>
      <c r="C44" s="114" t="s">
        <v>149</v>
      </c>
      <c r="D44" s="114" t="s">
        <v>972</v>
      </c>
      <c r="E44" s="114" t="e">
        <f>+INDEX(#REF!,2,MATCH(PowerBI2!$C44,#REF!,0))</f>
        <v>#REF!</v>
      </c>
      <c r="F44" s="139" t="e">
        <f>+INDEX(#REF!,MATCH(PowerBI2!$A44,#REF!,0),MATCH(PowerBI2!$C44,#REF!,0))</f>
        <v>#REF!</v>
      </c>
      <c r="G44" s="140" t="e">
        <f t="shared" si="1"/>
        <v>#REF!</v>
      </c>
    </row>
    <row r="45" spans="1:7" x14ac:dyDescent="0.35">
      <c r="A45" s="114" t="str">
        <f t="shared" si="2"/>
        <v>IFS</v>
      </c>
      <c r="B45" s="114" t="s">
        <v>41</v>
      </c>
      <c r="C45" s="114" t="s">
        <v>150</v>
      </c>
      <c r="D45" s="114" t="s">
        <v>972</v>
      </c>
      <c r="E45" s="114" t="e">
        <f>+INDEX(#REF!,2,MATCH(PowerBI2!$C45,#REF!,0))</f>
        <v>#REF!</v>
      </c>
      <c r="F45" s="139" t="e">
        <f>+INDEX(#REF!,MATCH(PowerBI2!$A45,#REF!,0),MATCH(PowerBI2!$C45,#REF!,0))</f>
        <v>#REF!</v>
      </c>
      <c r="G45" s="140" t="e">
        <f t="shared" si="1"/>
        <v>#REF!</v>
      </c>
    </row>
    <row r="46" spans="1:7" x14ac:dyDescent="0.35">
      <c r="A46" s="114" t="str">
        <f t="shared" si="2"/>
        <v>IFS</v>
      </c>
      <c r="B46" s="114" t="s">
        <v>41</v>
      </c>
      <c r="C46" s="114" t="s">
        <v>151</v>
      </c>
      <c r="D46" s="114" t="s">
        <v>972</v>
      </c>
      <c r="E46" s="114" t="e">
        <f>+INDEX(#REF!,2,MATCH(PowerBI2!$C46,#REF!,0))</f>
        <v>#REF!</v>
      </c>
      <c r="F46" s="139" t="e">
        <f>+INDEX(#REF!,MATCH(PowerBI2!$A46,#REF!,0),MATCH(PowerBI2!$C46,#REF!,0))</f>
        <v>#REF!</v>
      </c>
      <c r="G46" s="140" t="e">
        <f t="shared" si="1"/>
        <v>#REF!</v>
      </c>
    </row>
    <row r="47" spans="1:7" x14ac:dyDescent="0.35">
      <c r="A47" s="114" t="str">
        <f t="shared" si="2"/>
        <v>IFS</v>
      </c>
      <c r="B47" s="114" t="s">
        <v>41</v>
      </c>
      <c r="C47" s="114" t="s">
        <v>152</v>
      </c>
      <c r="D47" s="114" t="s">
        <v>972</v>
      </c>
      <c r="E47" s="114" t="e">
        <f>+INDEX(#REF!,2,MATCH(PowerBI2!$C47,#REF!,0))</f>
        <v>#REF!</v>
      </c>
      <c r="F47" s="139" t="e">
        <f>+INDEX(#REF!,MATCH(PowerBI2!$A47,#REF!,0),MATCH(PowerBI2!$C47,#REF!,0))</f>
        <v>#REF!</v>
      </c>
      <c r="G47" s="140" t="e">
        <f t="shared" si="1"/>
        <v>#REF!</v>
      </c>
    </row>
    <row r="48" spans="1:7" x14ac:dyDescent="0.35">
      <c r="A48" s="114" t="str">
        <f t="shared" si="2"/>
        <v>IFS</v>
      </c>
      <c r="B48" s="114" t="s">
        <v>41</v>
      </c>
      <c r="C48" s="114" t="s">
        <v>153</v>
      </c>
      <c r="D48" s="114" t="s">
        <v>972</v>
      </c>
      <c r="E48" s="114" t="e">
        <f>+INDEX(#REF!,2,MATCH(PowerBI2!$C48,#REF!,0))</f>
        <v>#REF!</v>
      </c>
      <c r="F48" s="139" t="e">
        <f>+INDEX(#REF!,MATCH(PowerBI2!$A48,#REF!,0),MATCH(PowerBI2!$C48,#REF!,0))</f>
        <v>#REF!</v>
      </c>
      <c r="G48" s="140" t="e">
        <f t="shared" si="1"/>
        <v>#REF!</v>
      </c>
    </row>
    <row r="49" spans="1:7" x14ac:dyDescent="0.35">
      <c r="A49" s="114" t="str">
        <f t="shared" si="2"/>
        <v>IFS</v>
      </c>
      <c r="B49" s="114" t="s">
        <v>41</v>
      </c>
      <c r="C49" s="114" t="s">
        <v>175</v>
      </c>
      <c r="D49" s="114" t="s">
        <v>972</v>
      </c>
      <c r="E49" s="114" t="e">
        <f>+INDEX(#REF!,2,MATCH(PowerBI2!$C49,#REF!,0))</f>
        <v>#REF!</v>
      </c>
      <c r="F49" s="139" t="e">
        <f>+INDEX(#REF!,MATCH(PowerBI2!$A49,#REF!,0),MATCH(PowerBI2!$C49,#REF!,0))</f>
        <v>#REF!</v>
      </c>
      <c r="G49" s="140" t="e">
        <f t="shared" si="1"/>
        <v>#REF!</v>
      </c>
    </row>
    <row r="50" spans="1:7" x14ac:dyDescent="0.35">
      <c r="A50" s="114" t="str">
        <f t="shared" si="2"/>
        <v>IFS</v>
      </c>
      <c r="B50" s="114" t="s">
        <v>41</v>
      </c>
      <c r="C50" s="114" t="s">
        <v>154</v>
      </c>
      <c r="D50" s="114" t="s">
        <v>972</v>
      </c>
      <c r="E50" s="114" t="e">
        <f>+INDEX(#REF!,2,MATCH(PowerBI2!$C50,#REF!,0))</f>
        <v>#REF!</v>
      </c>
      <c r="F50" s="139" t="e">
        <f>+INDEX(#REF!,MATCH(PowerBI2!$A50,#REF!,0),MATCH(PowerBI2!$C50,#REF!,0))</f>
        <v>#REF!</v>
      </c>
      <c r="G50" s="140" t="e">
        <f t="shared" si="1"/>
        <v>#REF!</v>
      </c>
    </row>
    <row r="51" spans="1:7" x14ac:dyDescent="0.35">
      <c r="A51" s="114" t="str">
        <f t="shared" si="2"/>
        <v>IFS</v>
      </c>
      <c r="B51" s="114" t="s">
        <v>41</v>
      </c>
      <c r="C51" s="114" t="s">
        <v>155</v>
      </c>
      <c r="D51" s="114" t="s">
        <v>972</v>
      </c>
      <c r="E51" s="114" t="e">
        <f>+INDEX(#REF!,2,MATCH(PowerBI2!$C51,#REF!,0))</f>
        <v>#REF!</v>
      </c>
      <c r="F51" s="139" t="e">
        <f>+INDEX(#REF!,MATCH(PowerBI2!$A51,#REF!,0),MATCH(PowerBI2!$C51,#REF!,0))</f>
        <v>#REF!</v>
      </c>
      <c r="G51" s="140" t="e">
        <f t="shared" si="1"/>
        <v>#REF!</v>
      </c>
    </row>
    <row r="52" spans="1:7" x14ac:dyDescent="0.35">
      <c r="A52" s="114" t="str">
        <f t="shared" si="2"/>
        <v>IFS</v>
      </c>
      <c r="B52" s="114" t="s">
        <v>41</v>
      </c>
      <c r="C52" s="114" t="s">
        <v>156</v>
      </c>
      <c r="D52" s="114" t="s">
        <v>972</v>
      </c>
      <c r="E52" s="114" t="e">
        <f>+INDEX(#REF!,2,MATCH(PowerBI2!$C52,#REF!,0))</f>
        <v>#REF!</v>
      </c>
      <c r="F52" s="139" t="e">
        <f>+INDEX(#REF!,MATCH(PowerBI2!$A52,#REF!,0),MATCH(PowerBI2!$C52,#REF!,0))</f>
        <v>#REF!</v>
      </c>
      <c r="G52" s="140" t="e">
        <f>+F52/$F$53</f>
        <v>#REF!</v>
      </c>
    </row>
    <row r="53" spans="1:7" x14ac:dyDescent="0.35">
      <c r="A53" s="114" t="str">
        <f t="shared" si="2"/>
        <v>IFS</v>
      </c>
      <c r="B53" s="114" t="s">
        <v>41</v>
      </c>
      <c r="C53" s="114" t="s">
        <v>161</v>
      </c>
      <c r="D53" s="114" t="s">
        <v>972</v>
      </c>
      <c r="E53" s="114"/>
      <c r="F53" s="139" t="e">
        <f>+INDEX(#REF!,MATCH(PowerBI2!$A53,#REF!,0),MATCH(PowerBI2!$C53,#REF!,0))</f>
        <v>#REF!</v>
      </c>
      <c r="G53" s="140" t="e">
        <f>+F53/$F$53</f>
        <v>#REF!</v>
      </c>
    </row>
    <row r="54" spans="1:7" x14ac:dyDescent="0.35">
      <c r="A54" s="114" t="s">
        <v>929</v>
      </c>
      <c r="B54" s="114" t="s">
        <v>41</v>
      </c>
      <c r="C54" s="114" t="s">
        <v>137</v>
      </c>
      <c r="D54" s="114" t="s">
        <v>31434</v>
      </c>
      <c r="E54" s="114" t="e">
        <f>+INDEX(#REF!,3,MATCH(PowerBI2!$C54,#REF!,0))</f>
        <v>#REF!</v>
      </c>
      <c r="F54" s="139" t="e">
        <f>+INDEX(#REF!,MATCH(PowerBI2!$A54,#REF!,0),MATCH(PowerBI2!$C54,#REF!,0))</f>
        <v>#REF!</v>
      </c>
      <c r="G54" s="140" t="e">
        <f t="shared" ref="G54:G78" si="3">+F54/$F$27</f>
        <v>#REF!</v>
      </c>
    </row>
    <row r="55" spans="1:7" x14ac:dyDescent="0.35">
      <c r="A55" s="114" t="s">
        <v>929</v>
      </c>
      <c r="B55" s="114" t="s">
        <v>41</v>
      </c>
      <c r="C55" s="114" t="s">
        <v>173</v>
      </c>
      <c r="D55" s="114" t="s">
        <v>31434</v>
      </c>
      <c r="E55" s="114" t="e">
        <f>+INDEX(#REF!,3,MATCH(PowerBI2!$C55,#REF!,0))</f>
        <v>#REF!</v>
      </c>
      <c r="F55" s="139" t="e">
        <f>+INDEX(#REF!,MATCH(PowerBI2!$A55,#REF!,0),MATCH(PowerBI2!$C55,#REF!,0))</f>
        <v>#REF!</v>
      </c>
      <c r="G55" s="140" t="e">
        <f t="shared" si="3"/>
        <v>#REF!</v>
      </c>
    </row>
    <row r="56" spans="1:7" x14ac:dyDescent="0.35">
      <c r="A56" s="114" t="s">
        <v>929</v>
      </c>
      <c r="B56" s="114" t="s">
        <v>41</v>
      </c>
      <c r="C56" s="114" t="s">
        <v>174</v>
      </c>
      <c r="D56" s="114" t="s">
        <v>31434</v>
      </c>
      <c r="E56" s="114" t="e">
        <f>+INDEX(#REF!,3,MATCH(PowerBI2!$C56,#REF!,0))</f>
        <v>#REF!</v>
      </c>
      <c r="F56" s="139" t="e">
        <f>+INDEX(#REF!,MATCH(PowerBI2!$A56,#REF!,0),MATCH(PowerBI2!$C56,#REF!,0))</f>
        <v>#REF!</v>
      </c>
      <c r="G56" s="140" t="e">
        <f t="shared" si="3"/>
        <v>#REF!</v>
      </c>
    </row>
    <row r="57" spans="1:7" x14ac:dyDescent="0.35">
      <c r="A57" s="114" t="s">
        <v>929</v>
      </c>
      <c r="B57" s="114" t="s">
        <v>41</v>
      </c>
      <c r="C57" s="114" t="s">
        <v>138</v>
      </c>
      <c r="D57" s="114" t="s">
        <v>31434</v>
      </c>
      <c r="E57" s="114" t="e">
        <f>+INDEX(#REF!,3,MATCH(PowerBI2!$C57,#REF!,0))</f>
        <v>#REF!</v>
      </c>
      <c r="F57" s="139" t="e">
        <f>+INDEX(#REF!,MATCH(PowerBI2!$A57,#REF!,0),MATCH(PowerBI2!$C57,#REF!,0))</f>
        <v>#REF!</v>
      </c>
      <c r="G57" s="140" t="e">
        <f t="shared" si="3"/>
        <v>#REF!</v>
      </c>
    </row>
    <row r="58" spans="1:7" x14ac:dyDescent="0.35">
      <c r="A58" s="114" t="s">
        <v>929</v>
      </c>
      <c r="B58" s="114" t="s">
        <v>41</v>
      </c>
      <c r="C58" s="114" t="s">
        <v>139</v>
      </c>
      <c r="D58" s="114" t="s">
        <v>31434</v>
      </c>
      <c r="E58" s="114" t="e">
        <f>+INDEX(#REF!,3,MATCH(PowerBI2!$C58,#REF!,0))</f>
        <v>#REF!</v>
      </c>
      <c r="F58" s="139" t="e">
        <f>+INDEX(#REF!,MATCH(PowerBI2!$A58,#REF!,0),MATCH(PowerBI2!$C58,#REF!,0))</f>
        <v>#REF!</v>
      </c>
      <c r="G58" s="140" t="e">
        <f t="shared" si="3"/>
        <v>#REF!</v>
      </c>
    </row>
    <row r="59" spans="1:7" x14ac:dyDescent="0.35">
      <c r="A59" s="114" t="s">
        <v>929</v>
      </c>
      <c r="B59" s="114" t="s">
        <v>41</v>
      </c>
      <c r="C59" s="114" t="s">
        <v>140</v>
      </c>
      <c r="D59" s="114" t="s">
        <v>31434</v>
      </c>
      <c r="E59" s="114" t="e">
        <f>+INDEX(#REF!,3,MATCH(PowerBI2!$C59,#REF!,0))</f>
        <v>#REF!</v>
      </c>
      <c r="F59" s="139" t="e">
        <f>+INDEX(#REF!,MATCH(PowerBI2!$A59,#REF!,0),MATCH(PowerBI2!$C59,#REF!,0))</f>
        <v>#REF!</v>
      </c>
      <c r="G59" s="140" t="e">
        <f t="shared" si="3"/>
        <v>#REF!</v>
      </c>
    </row>
    <row r="60" spans="1:7" x14ac:dyDescent="0.35">
      <c r="A60" s="114" t="s">
        <v>929</v>
      </c>
      <c r="B60" s="114" t="s">
        <v>41</v>
      </c>
      <c r="C60" s="114" t="s">
        <v>158</v>
      </c>
      <c r="D60" s="114" t="s">
        <v>31434</v>
      </c>
      <c r="E60" s="114" t="e">
        <f>+INDEX(#REF!,3,MATCH(PowerBI2!$C60,#REF!,0))</f>
        <v>#REF!</v>
      </c>
      <c r="F60" s="139" t="e">
        <f>+INDEX(#REF!,MATCH(PowerBI2!$A60,#REF!,0),MATCH(PowerBI2!$C60,#REF!,0))</f>
        <v>#REF!</v>
      </c>
      <c r="G60" s="140" t="e">
        <f t="shared" si="3"/>
        <v>#REF!</v>
      </c>
    </row>
    <row r="61" spans="1:7" x14ac:dyDescent="0.35">
      <c r="A61" s="114" t="s">
        <v>929</v>
      </c>
      <c r="B61" s="114" t="s">
        <v>41</v>
      </c>
      <c r="C61" s="114" t="s">
        <v>141</v>
      </c>
      <c r="D61" s="114" t="s">
        <v>31434</v>
      </c>
      <c r="E61" s="114" t="e">
        <f>+INDEX(#REF!,3,MATCH(PowerBI2!$C61,#REF!,0))</f>
        <v>#REF!</v>
      </c>
      <c r="F61" s="139" t="e">
        <f>+INDEX(#REF!,MATCH(PowerBI2!$A61,#REF!,0),MATCH(PowerBI2!$C61,#REF!,0))</f>
        <v>#REF!</v>
      </c>
      <c r="G61" s="140" t="e">
        <f t="shared" si="3"/>
        <v>#REF!</v>
      </c>
    </row>
    <row r="62" spans="1:7" x14ac:dyDescent="0.35">
      <c r="A62" s="114" t="s">
        <v>929</v>
      </c>
      <c r="B62" s="114" t="s">
        <v>41</v>
      </c>
      <c r="C62" s="114" t="s">
        <v>142</v>
      </c>
      <c r="D62" s="114" t="s">
        <v>31434</v>
      </c>
      <c r="E62" s="114" t="e">
        <f>+INDEX(#REF!,3,MATCH(PowerBI2!$C62,#REF!,0))</f>
        <v>#REF!</v>
      </c>
      <c r="F62" s="139" t="e">
        <f>+INDEX(#REF!,MATCH(PowerBI2!$A62,#REF!,0),MATCH(PowerBI2!$C62,#REF!,0))</f>
        <v>#REF!</v>
      </c>
      <c r="G62" s="140" t="e">
        <f t="shared" si="3"/>
        <v>#REF!</v>
      </c>
    </row>
    <row r="63" spans="1:7" x14ac:dyDescent="0.35">
      <c r="A63" s="114" t="s">
        <v>929</v>
      </c>
      <c r="B63" s="114" t="s">
        <v>41</v>
      </c>
      <c r="C63" s="114" t="s">
        <v>170</v>
      </c>
      <c r="D63" s="114" t="s">
        <v>31434</v>
      </c>
      <c r="E63" s="114" t="e">
        <f>+INDEX(#REF!,3,MATCH(PowerBI2!$C63,#REF!,0))</f>
        <v>#REF!</v>
      </c>
      <c r="F63" s="139" t="e">
        <f>+INDEX(#REF!,MATCH(PowerBI2!$A63,#REF!,0),MATCH(PowerBI2!$C63,#REF!,0))</f>
        <v>#REF!</v>
      </c>
      <c r="G63" s="140" t="e">
        <f t="shared" si="3"/>
        <v>#REF!</v>
      </c>
    </row>
    <row r="64" spans="1:7" x14ac:dyDescent="0.35">
      <c r="A64" s="114" t="s">
        <v>929</v>
      </c>
      <c r="B64" s="114" t="s">
        <v>41</v>
      </c>
      <c r="C64" s="114" t="s">
        <v>144</v>
      </c>
      <c r="D64" s="114" t="s">
        <v>31434</v>
      </c>
      <c r="E64" s="114" t="e">
        <f>+INDEX(#REF!,3,MATCH(PowerBI2!$C64,#REF!,0))</f>
        <v>#REF!</v>
      </c>
      <c r="F64" s="139" t="e">
        <f>+INDEX(#REF!,MATCH(PowerBI2!$A64,#REF!,0),MATCH(PowerBI2!$C64,#REF!,0))</f>
        <v>#REF!</v>
      </c>
      <c r="G64" s="140" t="e">
        <f t="shared" si="3"/>
        <v>#REF!</v>
      </c>
    </row>
    <row r="65" spans="1:7" x14ac:dyDescent="0.35">
      <c r="A65" s="114" t="s">
        <v>929</v>
      </c>
      <c r="B65" s="114" t="s">
        <v>41</v>
      </c>
      <c r="C65" s="114" t="s">
        <v>172</v>
      </c>
      <c r="D65" s="114" t="s">
        <v>31434</v>
      </c>
      <c r="E65" s="114" t="e">
        <f>+INDEX(#REF!,3,MATCH(PowerBI2!$C65,#REF!,0))</f>
        <v>#REF!</v>
      </c>
      <c r="F65" s="139" t="e">
        <f>+INDEX(#REF!,MATCH(PowerBI2!$A65,#REF!,0),MATCH(PowerBI2!$C65,#REF!,0))</f>
        <v>#REF!</v>
      </c>
      <c r="G65" s="140" t="e">
        <f t="shared" si="3"/>
        <v>#REF!</v>
      </c>
    </row>
    <row r="66" spans="1:7" x14ac:dyDescent="0.35">
      <c r="A66" s="114" t="s">
        <v>929</v>
      </c>
      <c r="B66" s="114" t="s">
        <v>41</v>
      </c>
      <c r="C66" s="114" t="s">
        <v>146</v>
      </c>
      <c r="D66" s="114" t="s">
        <v>31434</v>
      </c>
      <c r="E66" s="114" t="e">
        <f>+INDEX(#REF!,3,MATCH(PowerBI2!$C66,#REF!,0))</f>
        <v>#REF!</v>
      </c>
      <c r="F66" s="139" t="e">
        <f>+INDEX(#REF!,MATCH(PowerBI2!$A66,#REF!,0),MATCH(PowerBI2!$C66,#REF!,0))</f>
        <v>#REF!</v>
      </c>
      <c r="G66" s="140" t="e">
        <f t="shared" si="3"/>
        <v>#REF!</v>
      </c>
    </row>
    <row r="67" spans="1:7" x14ac:dyDescent="0.35">
      <c r="A67" s="114" t="s">
        <v>929</v>
      </c>
      <c r="B67" s="114" t="s">
        <v>41</v>
      </c>
      <c r="C67" s="114" t="s">
        <v>147</v>
      </c>
      <c r="D67" s="114" t="s">
        <v>31434</v>
      </c>
      <c r="E67" s="114" t="e">
        <f>+INDEX(#REF!,3,MATCH(PowerBI2!$C67,#REF!,0))</f>
        <v>#REF!</v>
      </c>
      <c r="F67" s="139" t="e">
        <f>+INDEX(#REF!,MATCH(PowerBI2!$A67,#REF!,0),MATCH(PowerBI2!$C67,#REF!,0))</f>
        <v>#REF!</v>
      </c>
      <c r="G67" s="140" t="e">
        <f t="shared" si="3"/>
        <v>#REF!</v>
      </c>
    </row>
    <row r="68" spans="1:7" x14ac:dyDescent="0.35">
      <c r="A68" s="114" t="s">
        <v>929</v>
      </c>
      <c r="B68" s="114" t="s">
        <v>41</v>
      </c>
      <c r="C68" s="114" t="s">
        <v>159</v>
      </c>
      <c r="D68" s="114" t="s">
        <v>31434</v>
      </c>
      <c r="E68" s="114" t="e">
        <f>+INDEX(#REF!,3,MATCH(PowerBI2!$C68,#REF!,0))</f>
        <v>#REF!</v>
      </c>
      <c r="F68" s="139" t="e">
        <f>+INDEX(#REF!,MATCH(PowerBI2!$A68,#REF!,0),MATCH(PowerBI2!$C68,#REF!,0))</f>
        <v>#REF!</v>
      </c>
      <c r="G68" s="140" t="e">
        <f t="shared" si="3"/>
        <v>#REF!</v>
      </c>
    </row>
    <row r="69" spans="1:7" x14ac:dyDescent="0.35">
      <c r="A69" s="114" t="s">
        <v>929</v>
      </c>
      <c r="B69" s="114" t="s">
        <v>41</v>
      </c>
      <c r="C69" s="114" t="s">
        <v>148</v>
      </c>
      <c r="D69" s="114" t="s">
        <v>31434</v>
      </c>
      <c r="E69" s="114" t="e">
        <f>+INDEX(#REF!,3,MATCH(PowerBI2!$C69,#REF!,0))</f>
        <v>#REF!</v>
      </c>
      <c r="F69" s="139" t="e">
        <f>+INDEX(#REF!,MATCH(PowerBI2!$A69,#REF!,0),MATCH(PowerBI2!$C69,#REF!,0))</f>
        <v>#REF!</v>
      </c>
      <c r="G69" s="140" t="e">
        <f t="shared" si="3"/>
        <v>#REF!</v>
      </c>
    </row>
    <row r="70" spans="1:7" x14ac:dyDescent="0.35">
      <c r="A70" s="114" t="s">
        <v>929</v>
      </c>
      <c r="B70" s="114" t="s">
        <v>41</v>
      </c>
      <c r="C70" s="114" t="s">
        <v>149</v>
      </c>
      <c r="D70" s="114" t="s">
        <v>31434</v>
      </c>
      <c r="E70" s="114" t="e">
        <f>+INDEX(#REF!,3,MATCH(PowerBI2!$C70,#REF!,0))</f>
        <v>#REF!</v>
      </c>
      <c r="F70" s="139" t="e">
        <f>+INDEX(#REF!,MATCH(PowerBI2!$A70,#REF!,0),MATCH(PowerBI2!$C70,#REF!,0))</f>
        <v>#REF!</v>
      </c>
      <c r="G70" s="140" t="e">
        <f t="shared" si="3"/>
        <v>#REF!</v>
      </c>
    </row>
    <row r="71" spans="1:7" x14ac:dyDescent="0.35">
      <c r="A71" s="114" t="s">
        <v>929</v>
      </c>
      <c r="B71" s="114" t="s">
        <v>41</v>
      </c>
      <c r="C71" s="114" t="s">
        <v>150</v>
      </c>
      <c r="D71" s="114" t="s">
        <v>31434</v>
      </c>
      <c r="E71" s="114" t="e">
        <f>+INDEX(#REF!,3,MATCH(PowerBI2!$C71,#REF!,0))</f>
        <v>#REF!</v>
      </c>
      <c r="F71" s="139" t="e">
        <f>+INDEX(#REF!,MATCH(PowerBI2!$A71,#REF!,0),MATCH(PowerBI2!$C71,#REF!,0))</f>
        <v>#REF!</v>
      </c>
      <c r="G71" s="140" t="e">
        <f t="shared" si="3"/>
        <v>#REF!</v>
      </c>
    </row>
    <row r="72" spans="1:7" x14ac:dyDescent="0.35">
      <c r="A72" s="114" t="s">
        <v>929</v>
      </c>
      <c r="B72" s="114" t="s">
        <v>41</v>
      </c>
      <c r="C72" s="114" t="s">
        <v>151</v>
      </c>
      <c r="D72" s="114" t="s">
        <v>31434</v>
      </c>
      <c r="E72" s="114" t="e">
        <f>+INDEX(#REF!,3,MATCH(PowerBI2!$C72,#REF!,0))</f>
        <v>#REF!</v>
      </c>
      <c r="F72" s="139" t="e">
        <f>+INDEX(#REF!,MATCH(PowerBI2!$A72,#REF!,0),MATCH(PowerBI2!$C72,#REF!,0))</f>
        <v>#REF!</v>
      </c>
      <c r="G72" s="140" t="e">
        <f t="shared" si="3"/>
        <v>#REF!</v>
      </c>
    </row>
    <row r="73" spans="1:7" x14ac:dyDescent="0.35">
      <c r="A73" s="114" t="s">
        <v>929</v>
      </c>
      <c r="B73" s="114" t="s">
        <v>41</v>
      </c>
      <c r="C73" s="114" t="s">
        <v>152</v>
      </c>
      <c r="D73" s="114" t="s">
        <v>31434</v>
      </c>
      <c r="E73" s="114" t="e">
        <f>+INDEX(#REF!,3,MATCH(PowerBI2!$C73,#REF!,0))</f>
        <v>#REF!</v>
      </c>
      <c r="F73" s="139" t="e">
        <f>+INDEX(#REF!,MATCH(PowerBI2!$A73,#REF!,0),MATCH(PowerBI2!$C73,#REF!,0))</f>
        <v>#REF!</v>
      </c>
      <c r="G73" s="140" t="e">
        <f t="shared" si="3"/>
        <v>#REF!</v>
      </c>
    </row>
    <row r="74" spans="1:7" x14ac:dyDescent="0.35">
      <c r="A74" s="114" t="s">
        <v>929</v>
      </c>
      <c r="B74" s="114" t="s">
        <v>41</v>
      </c>
      <c r="C74" s="114" t="s">
        <v>153</v>
      </c>
      <c r="D74" s="114" t="s">
        <v>31434</v>
      </c>
      <c r="E74" s="114" t="e">
        <f>+INDEX(#REF!,3,MATCH(PowerBI2!$C74,#REF!,0))</f>
        <v>#REF!</v>
      </c>
      <c r="F74" s="139" t="e">
        <f>+INDEX(#REF!,MATCH(PowerBI2!$A74,#REF!,0),MATCH(PowerBI2!$C74,#REF!,0))</f>
        <v>#REF!</v>
      </c>
      <c r="G74" s="140" t="e">
        <f t="shared" si="3"/>
        <v>#REF!</v>
      </c>
    </row>
    <row r="75" spans="1:7" x14ac:dyDescent="0.35">
      <c r="A75" s="114" t="s">
        <v>929</v>
      </c>
      <c r="B75" s="114" t="s">
        <v>41</v>
      </c>
      <c r="C75" s="114" t="s">
        <v>175</v>
      </c>
      <c r="D75" s="114" t="s">
        <v>31434</v>
      </c>
      <c r="E75" s="114" t="e">
        <f>+INDEX(#REF!,3,MATCH(PowerBI2!$C75,#REF!,0))</f>
        <v>#REF!</v>
      </c>
      <c r="F75" s="139" t="e">
        <f>+INDEX(#REF!,MATCH(PowerBI2!$A75,#REF!,0),MATCH(PowerBI2!$C75,#REF!,0))</f>
        <v>#REF!</v>
      </c>
      <c r="G75" s="140" t="e">
        <f t="shared" si="3"/>
        <v>#REF!</v>
      </c>
    </row>
    <row r="76" spans="1:7" x14ac:dyDescent="0.35">
      <c r="A76" s="114" t="s">
        <v>929</v>
      </c>
      <c r="B76" s="114" t="s">
        <v>41</v>
      </c>
      <c r="C76" s="114" t="s">
        <v>154</v>
      </c>
      <c r="D76" s="114" t="s">
        <v>31434</v>
      </c>
      <c r="E76" s="114" t="e">
        <f>+INDEX(#REF!,3,MATCH(PowerBI2!$C76,#REF!,0))</f>
        <v>#REF!</v>
      </c>
      <c r="F76" s="139" t="e">
        <f>+INDEX(#REF!,MATCH(PowerBI2!$A76,#REF!,0),MATCH(PowerBI2!$C76,#REF!,0))</f>
        <v>#REF!</v>
      </c>
      <c r="G76" s="140" t="e">
        <f t="shared" si="3"/>
        <v>#REF!</v>
      </c>
    </row>
    <row r="77" spans="1:7" x14ac:dyDescent="0.35">
      <c r="A77" s="114" t="s">
        <v>929</v>
      </c>
      <c r="B77" s="114" t="s">
        <v>41</v>
      </c>
      <c r="C77" s="114" t="s">
        <v>155</v>
      </c>
      <c r="D77" s="114" t="s">
        <v>31434</v>
      </c>
      <c r="E77" s="114" t="e">
        <f>+INDEX(#REF!,3,MATCH(PowerBI2!$C77,#REF!,0))</f>
        <v>#REF!</v>
      </c>
      <c r="F77" s="139" t="e">
        <f>+INDEX(#REF!,MATCH(PowerBI2!$A77,#REF!,0),MATCH(PowerBI2!$C77,#REF!,0))</f>
        <v>#REF!</v>
      </c>
      <c r="G77" s="140" t="e">
        <f t="shared" si="3"/>
        <v>#REF!</v>
      </c>
    </row>
    <row r="78" spans="1:7" x14ac:dyDescent="0.35">
      <c r="A78" s="114" t="s">
        <v>929</v>
      </c>
      <c r="B78" s="114" t="s">
        <v>41</v>
      </c>
      <c r="C78" s="114" t="s">
        <v>156</v>
      </c>
      <c r="D78" s="114" t="s">
        <v>31434</v>
      </c>
      <c r="E78" s="114" t="e">
        <f>+INDEX(#REF!,3,MATCH(PowerBI2!$C78,#REF!,0))</f>
        <v>#REF!</v>
      </c>
      <c r="F78" s="139" t="e">
        <f>+INDEX(#REF!,MATCH(PowerBI2!$A78,#REF!,0),MATCH(PowerBI2!$C78,#REF!,0))</f>
        <v>#REF!</v>
      </c>
      <c r="G78" s="140" t="e">
        <f t="shared" si="3"/>
        <v>#REF!</v>
      </c>
    </row>
    <row r="79" spans="1:7" x14ac:dyDescent="0.35">
      <c r="A79" s="114" t="s">
        <v>929</v>
      </c>
      <c r="B79" s="114" t="s">
        <v>41</v>
      </c>
      <c r="C79" s="114" t="s">
        <v>161</v>
      </c>
      <c r="D79" s="114" t="s">
        <v>31434</v>
      </c>
      <c r="E79" s="114"/>
      <c r="F79" s="139" t="e">
        <f>+INDEX(#REF!,MATCH(PowerBI2!$A79,#REF!,0),MATCH(PowerBI2!$C79,#REF!,0))</f>
        <v>#REF!</v>
      </c>
      <c r="G79" s="140" t="e">
        <f>+F79/$F$79</f>
        <v>#REF!</v>
      </c>
    </row>
    <row r="80" spans="1:7" x14ac:dyDescent="0.35">
      <c r="A80" s="114" t="s">
        <v>977</v>
      </c>
      <c r="B80" s="114" t="s">
        <v>41</v>
      </c>
      <c r="C80" s="114" t="s">
        <v>137</v>
      </c>
      <c r="D80" s="114" t="s">
        <v>31434</v>
      </c>
      <c r="E80" s="114" t="e">
        <f>+INDEX(#REF!,3,MATCH(PowerBI2!$C80,#REF!,0))</f>
        <v>#REF!</v>
      </c>
      <c r="F80" s="139" t="e">
        <f>+INDEX(#REF!,MATCH(PowerBI2!$A80,#REF!,0),MATCH(PowerBI2!$C80,#REF!,0))</f>
        <v>#REF!</v>
      </c>
      <c r="G80" s="140" t="e">
        <f>+F80/$F$53</f>
        <v>#REF!</v>
      </c>
    </row>
    <row r="81" spans="1:7" x14ac:dyDescent="0.35">
      <c r="A81" s="114" t="str">
        <f>+A80</f>
        <v>IFS</v>
      </c>
      <c r="B81" s="114" t="s">
        <v>41</v>
      </c>
      <c r="C81" s="114" t="s">
        <v>173</v>
      </c>
      <c r="D81" s="114" t="s">
        <v>31434</v>
      </c>
      <c r="E81" s="114" t="e">
        <f>+INDEX(#REF!,3,MATCH(PowerBI2!$C81,#REF!,0))</f>
        <v>#REF!</v>
      </c>
      <c r="F81" s="139" t="e">
        <f>+INDEX(#REF!,MATCH(PowerBI2!$A81,#REF!,0),MATCH(PowerBI2!$C81,#REF!,0))</f>
        <v>#REF!</v>
      </c>
      <c r="G81" s="140" t="e">
        <f t="shared" ref="G81:G103" si="4">+F81/$F$53</f>
        <v>#REF!</v>
      </c>
    </row>
    <row r="82" spans="1:7" x14ac:dyDescent="0.35">
      <c r="A82" s="114" t="str">
        <f t="shared" ref="A82:A105" si="5">+A81</f>
        <v>IFS</v>
      </c>
      <c r="B82" s="114" t="s">
        <v>41</v>
      </c>
      <c r="C82" s="114" t="s">
        <v>174</v>
      </c>
      <c r="D82" s="114" t="s">
        <v>31434</v>
      </c>
      <c r="E82" s="114" t="e">
        <f>+INDEX(#REF!,3,MATCH(PowerBI2!$C82,#REF!,0))</f>
        <v>#REF!</v>
      </c>
      <c r="F82" s="139" t="e">
        <f>+INDEX(#REF!,MATCH(PowerBI2!$A82,#REF!,0),MATCH(PowerBI2!$C82,#REF!,0))</f>
        <v>#REF!</v>
      </c>
      <c r="G82" s="140" t="e">
        <f t="shared" si="4"/>
        <v>#REF!</v>
      </c>
    </row>
    <row r="83" spans="1:7" x14ac:dyDescent="0.35">
      <c r="A83" s="114" t="str">
        <f t="shared" si="5"/>
        <v>IFS</v>
      </c>
      <c r="B83" s="114" t="s">
        <v>41</v>
      </c>
      <c r="C83" s="114" t="s">
        <v>138</v>
      </c>
      <c r="D83" s="114" t="s">
        <v>31434</v>
      </c>
      <c r="E83" s="114" t="e">
        <f>+INDEX(#REF!,3,MATCH(PowerBI2!$C83,#REF!,0))</f>
        <v>#REF!</v>
      </c>
      <c r="F83" s="139" t="e">
        <f>+INDEX(#REF!,MATCH(PowerBI2!$A83,#REF!,0),MATCH(PowerBI2!$C83,#REF!,0))</f>
        <v>#REF!</v>
      </c>
      <c r="G83" s="140" t="e">
        <f t="shared" si="4"/>
        <v>#REF!</v>
      </c>
    </row>
    <row r="84" spans="1:7" x14ac:dyDescent="0.35">
      <c r="A84" s="114" t="str">
        <f t="shared" si="5"/>
        <v>IFS</v>
      </c>
      <c r="B84" s="114" t="s">
        <v>41</v>
      </c>
      <c r="C84" s="114" t="s">
        <v>139</v>
      </c>
      <c r="D84" s="114" t="s">
        <v>31434</v>
      </c>
      <c r="E84" s="114" t="e">
        <f>+INDEX(#REF!,3,MATCH(PowerBI2!$C84,#REF!,0))</f>
        <v>#REF!</v>
      </c>
      <c r="F84" s="139" t="e">
        <f>+INDEX(#REF!,MATCH(PowerBI2!$A84,#REF!,0),MATCH(PowerBI2!$C84,#REF!,0))</f>
        <v>#REF!</v>
      </c>
      <c r="G84" s="140" t="e">
        <f t="shared" si="4"/>
        <v>#REF!</v>
      </c>
    </row>
    <row r="85" spans="1:7" x14ac:dyDescent="0.35">
      <c r="A85" s="114" t="str">
        <f t="shared" si="5"/>
        <v>IFS</v>
      </c>
      <c r="B85" s="114" t="s">
        <v>41</v>
      </c>
      <c r="C85" s="114" t="s">
        <v>140</v>
      </c>
      <c r="D85" s="114" t="s">
        <v>31434</v>
      </c>
      <c r="E85" s="114" t="e">
        <f>+INDEX(#REF!,3,MATCH(PowerBI2!$C85,#REF!,0))</f>
        <v>#REF!</v>
      </c>
      <c r="F85" s="139" t="e">
        <f>+INDEX(#REF!,MATCH(PowerBI2!$A85,#REF!,0),MATCH(PowerBI2!$C85,#REF!,0))</f>
        <v>#REF!</v>
      </c>
      <c r="G85" s="140" t="e">
        <f t="shared" si="4"/>
        <v>#REF!</v>
      </c>
    </row>
    <row r="86" spans="1:7" x14ac:dyDescent="0.35">
      <c r="A86" s="114" t="str">
        <f t="shared" si="5"/>
        <v>IFS</v>
      </c>
      <c r="B86" s="114" t="s">
        <v>41</v>
      </c>
      <c r="C86" s="114" t="s">
        <v>158</v>
      </c>
      <c r="D86" s="114" t="s">
        <v>31434</v>
      </c>
      <c r="E86" s="114" t="e">
        <f>+INDEX(#REF!,3,MATCH(PowerBI2!$C86,#REF!,0))</f>
        <v>#REF!</v>
      </c>
      <c r="F86" s="139" t="e">
        <f>+INDEX(#REF!,MATCH(PowerBI2!$A86,#REF!,0),MATCH(PowerBI2!$C86,#REF!,0))</f>
        <v>#REF!</v>
      </c>
      <c r="G86" s="140" t="e">
        <f t="shared" si="4"/>
        <v>#REF!</v>
      </c>
    </row>
    <row r="87" spans="1:7" x14ac:dyDescent="0.35">
      <c r="A87" s="114" t="str">
        <f t="shared" si="5"/>
        <v>IFS</v>
      </c>
      <c r="B87" s="114" t="s">
        <v>41</v>
      </c>
      <c r="C87" s="114" t="s">
        <v>141</v>
      </c>
      <c r="D87" s="114" t="s">
        <v>31434</v>
      </c>
      <c r="E87" s="114" t="e">
        <f>+INDEX(#REF!,3,MATCH(PowerBI2!$C87,#REF!,0))</f>
        <v>#REF!</v>
      </c>
      <c r="F87" s="139" t="e">
        <f>+INDEX(#REF!,MATCH(PowerBI2!$A87,#REF!,0),MATCH(PowerBI2!$C87,#REF!,0))</f>
        <v>#REF!</v>
      </c>
      <c r="G87" s="140" t="e">
        <f t="shared" si="4"/>
        <v>#REF!</v>
      </c>
    </row>
    <row r="88" spans="1:7" x14ac:dyDescent="0.35">
      <c r="A88" s="114" t="str">
        <f t="shared" si="5"/>
        <v>IFS</v>
      </c>
      <c r="B88" s="114" t="s">
        <v>41</v>
      </c>
      <c r="C88" s="114" t="s">
        <v>142</v>
      </c>
      <c r="D88" s="114" t="s">
        <v>31434</v>
      </c>
      <c r="E88" s="114" t="e">
        <f>+INDEX(#REF!,3,MATCH(PowerBI2!$C88,#REF!,0))</f>
        <v>#REF!</v>
      </c>
      <c r="F88" s="139" t="e">
        <f>+INDEX(#REF!,MATCH(PowerBI2!$A88,#REF!,0),MATCH(PowerBI2!$C88,#REF!,0))</f>
        <v>#REF!</v>
      </c>
      <c r="G88" s="140" t="e">
        <f t="shared" si="4"/>
        <v>#REF!</v>
      </c>
    </row>
    <row r="89" spans="1:7" x14ac:dyDescent="0.35">
      <c r="A89" s="114" t="str">
        <f t="shared" si="5"/>
        <v>IFS</v>
      </c>
      <c r="B89" s="114" t="s">
        <v>41</v>
      </c>
      <c r="C89" s="114" t="s">
        <v>170</v>
      </c>
      <c r="D89" s="114" t="s">
        <v>31434</v>
      </c>
      <c r="E89" s="114" t="e">
        <f>+INDEX(#REF!,3,MATCH(PowerBI2!$C89,#REF!,0))</f>
        <v>#REF!</v>
      </c>
      <c r="F89" s="139" t="e">
        <f>+INDEX(#REF!,MATCH(PowerBI2!$A89,#REF!,0),MATCH(PowerBI2!$C89,#REF!,0))</f>
        <v>#REF!</v>
      </c>
      <c r="G89" s="140" t="e">
        <f t="shared" si="4"/>
        <v>#REF!</v>
      </c>
    </row>
    <row r="90" spans="1:7" x14ac:dyDescent="0.35">
      <c r="A90" s="114" t="str">
        <f t="shared" si="5"/>
        <v>IFS</v>
      </c>
      <c r="B90" s="114" t="s">
        <v>41</v>
      </c>
      <c r="C90" s="114" t="s">
        <v>144</v>
      </c>
      <c r="D90" s="114" t="s">
        <v>31434</v>
      </c>
      <c r="E90" s="114" t="e">
        <f>+INDEX(#REF!,3,MATCH(PowerBI2!$C90,#REF!,0))</f>
        <v>#REF!</v>
      </c>
      <c r="F90" s="139" t="e">
        <f>+INDEX(#REF!,MATCH(PowerBI2!$A90,#REF!,0),MATCH(PowerBI2!$C90,#REF!,0))</f>
        <v>#REF!</v>
      </c>
      <c r="G90" s="140" t="e">
        <f t="shared" si="4"/>
        <v>#REF!</v>
      </c>
    </row>
    <row r="91" spans="1:7" x14ac:dyDescent="0.35">
      <c r="A91" s="114" t="str">
        <f t="shared" si="5"/>
        <v>IFS</v>
      </c>
      <c r="B91" s="114" t="s">
        <v>41</v>
      </c>
      <c r="C91" s="114" t="s">
        <v>172</v>
      </c>
      <c r="D91" s="114" t="s">
        <v>31434</v>
      </c>
      <c r="E91" s="114" t="e">
        <f>+INDEX(#REF!,3,MATCH(PowerBI2!$C91,#REF!,0))</f>
        <v>#REF!</v>
      </c>
      <c r="F91" s="139" t="e">
        <f>+INDEX(#REF!,MATCH(PowerBI2!$A91,#REF!,0),MATCH(PowerBI2!$C91,#REF!,0))</f>
        <v>#REF!</v>
      </c>
      <c r="G91" s="140" t="e">
        <f t="shared" si="4"/>
        <v>#REF!</v>
      </c>
    </row>
    <row r="92" spans="1:7" x14ac:dyDescent="0.35">
      <c r="A92" s="114" t="str">
        <f t="shared" si="5"/>
        <v>IFS</v>
      </c>
      <c r="B92" s="114" t="s">
        <v>41</v>
      </c>
      <c r="C92" s="114" t="s">
        <v>146</v>
      </c>
      <c r="D92" s="114" t="s">
        <v>31434</v>
      </c>
      <c r="E92" s="114" t="e">
        <f>+INDEX(#REF!,3,MATCH(PowerBI2!$C92,#REF!,0))</f>
        <v>#REF!</v>
      </c>
      <c r="F92" s="139" t="e">
        <f>+INDEX(#REF!,MATCH(PowerBI2!$A92,#REF!,0),MATCH(PowerBI2!$C92,#REF!,0))</f>
        <v>#REF!</v>
      </c>
      <c r="G92" s="140" t="e">
        <f t="shared" si="4"/>
        <v>#REF!</v>
      </c>
    </row>
    <row r="93" spans="1:7" x14ac:dyDescent="0.35">
      <c r="A93" s="114" t="str">
        <f t="shared" si="5"/>
        <v>IFS</v>
      </c>
      <c r="B93" s="114" t="s">
        <v>41</v>
      </c>
      <c r="C93" s="114" t="s">
        <v>147</v>
      </c>
      <c r="D93" s="114" t="s">
        <v>31434</v>
      </c>
      <c r="E93" s="114" t="e">
        <f>+INDEX(#REF!,3,MATCH(PowerBI2!$C93,#REF!,0))</f>
        <v>#REF!</v>
      </c>
      <c r="F93" s="139" t="e">
        <f>+INDEX(#REF!,MATCH(PowerBI2!$A93,#REF!,0),MATCH(PowerBI2!$C93,#REF!,0))</f>
        <v>#REF!</v>
      </c>
      <c r="G93" s="140" t="e">
        <f t="shared" si="4"/>
        <v>#REF!</v>
      </c>
    </row>
    <row r="94" spans="1:7" x14ac:dyDescent="0.35">
      <c r="A94" s="114" t="str">
        <f t="shared" si="5"/>
        <v>IFS</v>
      </c>
      <c r="B94" s="114" t="s">
        <v>41</v>
      </c>
      <c r="C94" s="114" t="s">
        <v>159</v>
      </c>
      <c r="D94" s="114" t="s">
        <v>31434</v>
      </c>
      <c r="E94" s="114" t="e">
        <f>+INDEX(#REF!,3,MATCH(PowerBI2!$C94,#REF!,0))</f>
        <v>#REF!</v>
      </c>
      <c r="F94" s="139" t="e">
        <f>+INDEX(#REF!,MATCH(PowerBI2!$A94,#REF!,0),MATCH(PowerBI2!$C94,#REF!,0))</f>
        <v>#REF!</v>
      </c>
      <c r="G94" s="140" t="e">
        <f t="shared" si="4"/>
        <v>#REF!</v>
      </c>
    </row>
    <row r="95" spans="1:7" x14ac:dyDescent="0.35">
      <c r="A95" s="114" t="str">
        <f t="shared" si="5"/>
        <v>IFS</v>
      </c>
      <c r="B95" s="114" t="s">
        <v>41</v>
      </c>
      <c r="C95" s="114" t="s">
        <v>148</v>
      </c>
      <c r="D95" s="114" t="s">
        <v>31434</v>
      </c>
      <c r="E95" s="114" t="e">
        <f>+INDEX(#REF!,3,MATCH(PowerBI2!$C95,#REF!,0))</f>
        <v>#REF!</v>
      </c>
      <c r="F95" s="139" t="e">
        <f>+INDEX(#REF!,MATCH(PowerBI2!$A95,#REF!,0),MATCH(PowerBI2!$C95,#REF!,0))</f>
        <v>#REF!</v>
      </c>
      <c r="G95" s="140" t="e">
        <f t="shared" si="4"/>
        <v>#REF!</v>
      </c>
    </row>
    <row r="96" spans="1:7" x14ac:dyDescent="0.35">
      <c r="A96" s="114" t="str">
        <f t="shared" si="5"/>
        <v>IFS</v>
      </c>
      <c r="B96" s="114" t="s">
        <v>41</v>
      </c>
      <c r="C96" s="114" t="s">
        <v>149</v>
      </c>
      <c r="D96" s="114" t="s">
        <v>31434</v>
      </c>
      <c r="E96" s="114" t="e">
        <f>+INDEX(#REF!,3,MATCH(PowerBI2!$C96,#REF!,0))</f>
        <v>#REF!</v>
      </c>
      <c r="F96" s="139" t="e">
        <f>+INDEX(#REF!,MATCH(PowerBI2!$A96,#REF!,0),MATCH(PowerBI2!$C96,#REF!,0))</f>
        <v>#REF!</v>
      </c>
      <c r="G96" s="140" t="e">
        <f t="shared" si="4"/>
        <v>#REF!</v>
      </c>
    </row>
    <row r="97" spans="1:7" x14ac:dyDescent="0.35">
      <c r="A97" s="114" t="str">
        <f t="shared" si="5"/>
        <v>IFS</v>
      </c>
      <c r="B97" s="114" t="s">
        <v>41</v>
      </c>
      <c r="C97" s="114" t="s">
        <v>150</v>
      </c>
      <c r="D97" s="114" t="s">
        <v>31434</v>
      </c>
      <c r="E97" s="114" t="e">
        <f>+INDEX(#REF!,3,MATCH(PowerBI2!$C97,#REF!,0))</f>
        <v>#REF!</v>
      </c>
      <c r="F97" s="139" t="e">
        <f>+INDEX(#REF!,MATCH(PowerBI2!$A97,#REF!,0),MATCH(PowerBI2!$C97,#REF!,0))</f>
        <v>#REF!</v>
      </c>
      <c r="G97" s="140" t="e">
        <f t="shared" si="4"/>
        <v>#REF!</v>
      </c>
    </row>
    <row r="98" spans="1:7" x14ac:dyDescent="0.35">
      <c r="A98" s="114" t="str">
        <f t="shared" si="5"/>
        <v>IFS</v>
      </c>
      <c r="B98" s="114" t="s">
        <v>41</v>
      </c>
      <c r="C98" s="114" t="s">
        <v>151</v>
      </c>
      <c r="D98" s="114" t="s">
        <v>31434</v>
      </c>
      <c r="E98" s="114" t="e">
        <f>+INDEX(#REF!,3,MATCH(PowerBI2!$C98,#REF!,0))</f>
        <v>#REF!</v>
      </c>
      <c r="F98" s="139" t="e">
        <f>+INDEX(#REF!,MATCH(PowerBI2!$A98,#REF!,0),MATCH(PowerBI2!$C98,#REF!,0))</f>
        <v>#REF!</v>
      </c>
      <c r="G98" s="140" t="e">
        <f t="shared" si="4"/>
        <v>#REF!</v>
      </c>
    </row>
    <row r="99" spans="1:7" x14ac:dyDescent="0.35">
      <c r="A99" s="114" t="str">
        <f t="shared" si="5"/>
        <v>IFS</v>
      </c>
      <c r="B99" s="114" t="s">
        <v>41</v>
      </c>
      <c r="C99" s="114" t="s">
        <v>152</v>
      </c>
      <c r="D99" s="114" t="s">
        <v>31434</v>
      </c>
      <c r="E99" s="114" t="e">
        <f>+INDEX(#REF!,3,MATCH(PowerBI2!$C99,#REF!,0))</f>
        <v>#REF!</v>
      </c>
      <c r="F99" s="139" t="e">
        <f>+INDEX(#REF!,MATCH(PowerBI2!$A99,#REF!,0),MATCH(PowerBI2!$C99,#REF!,0))</f>
        <v>#REF!</v>
      </c>
      <c r="G99" s="140" t="e">
        <f t="shared" si="4"/>
        <v>#REF!</v>
      </c>
    </row>
    <row r="100" spans="1:7" x14ac:dyDescent="0.35">
      <c r="A100" s="114" t="str">
        <f t="shared" si="5"/>
        <v>IFS</v>
      </c>
      <c r="B100" s="114" t="s">
        <v>41</v>
      </c>
      <c r="C100" s="114" t="s">
        <v>153</v>
      </c>
      <c r="D100" s="114" t="s">
        <v>31434</v>
      </c>
      <c r="E100" s="114" t="e">
        <f>+INDEX(#REF!,3,MATCH(PowerBI2!$C100,#REF!,0))</f>
        <v>#REF!</v>
      </c>
      <c r="F100" s="139" t="e">
        <f>+INDEX(#REF!,MATCH(PowerBI2!$A100,#REF!,0),MATCH(PowerBI2!$C100,#REF!,0))</f>
        <v>#REF!</v>
      </c>
      <c r="G100" s="140" t="e">
        <f t="shared" si="4"/>
        <v>#REF!</v>
      </c>
    </row>
    <row r="101" spans="1:7" x14ac:dyDescent="0.35">
      <c r="A101" s="114" t="str">
        <f t="shared" si="5"/>
        <v>IFS</v>
      </c>
      <c r="B101" s="114" t="s">
        <v>41</v>
      </c>
      <c r="C101" s="114" t="s">
        <v>175</v>
      </c>
      <c r="D101" s="114" t="s">
        <v>31434</v>
      </c>
      <c r="E101" s="114" t="e">
        <f>+INDEX(#REF!,3,MATCH(PowerBI2!$C101,#REF!,0))</f>
        <v>#REF!</v>
      </c>
      <c r="F101" s="139" t="e">
        <f>+INDEX(#REF!,MATCH(PowerBI2!$A101,#REF!,0),MATCH(PowerBI2!$C101,#REF!,0))</f>
        <v>#REF!</v>
      </c>
      <c r="G101" s="140" t="e">
        <f t="shared" si="4"/>
        <v>#REF!</v>
      </c>
    </row>
    <row r="102" spans="1:7" x14ac:dyDescent="0.35">
      <c r="A102" s="114" t="str">
        <f t="shared" si="5"/>
        <v>IFS</v>
      </c>
      <c r="B102" s="114" t="s">
        <v>41</v>
      </c>
      <c r="C102" s="114" t="s">
        <v>154</v>
      </c>
      <c r="D102" s="114" t="s">
        <v>31434</v>
      </c>
      <c r="E102" s="114" t="e">
        <f>+INDEX(#REF!,3,MATCH(PowerBI2!$C102,#REF!,0))</f>
        <v>#REF!</v>
      </c>
      <c r="F102" s="139" t="e">
        <f>+INDEX(#REF!,MATCH(PowerBI2!$A102,#REF!,0),MATCH(PowerBI2!$C102,#REF!,0))</f>
        <v>#REF!</v>
      </c>
      <c r="G102" s="140" t="e">
        <f t="shared" si="4"/>
        <v>#REF!</v>
      </c>
    </row>
    <row r="103" spans="1:7" x14ac:dyDescent="0.35">
      <c r="A103" s="114" t="str">
        <f t="shared" si="5"/>
        <v>IFS</v>
      </c>
      <c r="B103" s="114" t="s">
        <v>41</v>
      </c>
      <c r="C103" s="114" t="s">
        <v>155</v>
      </c>
      <c r="D103" s="114" t="s">
        <v>31434</v>
      </c>
      <c r="E103" s="114" t="e">
        <f>+INDEX(#REF!,3,MATCH(PowerBI2!$C103,#REF!,0))</f>
        <v>#REF!</v>
      </c>
      <c r="F103" s="139" t="e">
        <f>+INDEX(#REF!,MATCH(PowerBI2!$A103,#REF!,0),MATCH(PowerBI2!$C103,#REF!,0))</f>
        <v>#REF!</v>
      </c>
      <c r="G103" s="140" t="e">
        <f t="shared" si="4"/>
        <v>#REF!</v>
      </c>
    </row>
    <row r="104" spans="1:7" x14ac:dyDescent="0.35">
      <c r="A104" s="114" t="str">
        <f t="shared" si="5"/>
        <v>IFS</v>
      </c>
      <c r="B104" s="114" t="s">
        <v>41</v>
      </c>
      <c r="C104" s="114" t="s">
        <v>156</v>
      </c>
      <c r="D104" s="114" t="s">
        <v>31434</v>
      </c>
      <c r="E104" s="114" t="e">
        <f>+INDEX(#REF!,3,MATCH(PowerBI2!$C104,#REF!,0))</f>
        <v>#REF!</v>
      </c>
      <c r="F104" s="139" t="e">
        <f>+INDEX(#REF!,MATCH(PowerBI2!$A104,#REF!,0),MATCH(PowerBI2!$C104,#REF!,0))</f>
        <v>#REF!</v>
      </c>
      <c r="G104" s="140" t="e">
        <f>+F104/$F$53</f>
        <v>#REF!</v>
      </c>
    </row>
    <row r="105" spans="1:7" x14ac:dyDescent="0.35">
      <c r="A105" s="114" t="str">
        <f t="shared" si="5"/>
        <v>IFS</v>
      </c>
      <c r="B105" s="114" t="s">
        <v>41</v>
      </c>
      <c r="C105" s="114" t="s">
        <v>161</v>
      </c>
      <c r="D105" s="114" t="s">
        <v>31434</v>
      </c>
      <c r="E105" s="114"/>
      <c r="F105" s="139" t="e">
        <f>+INDEX(#REF!,MATCH(PowerBI2!$A105,#REF!,0),MATCH(PowerBI2!$C105,#REF!,0))</f>
        <v>#REF!</v>
      </c>
      <c r="G105" s="140" t="e">
        <f>+F105/$F$105</f>
        <v>#REF!</v>
      </c>
    </row>
    <row r="106" spans="1:7" x14ac:dyDescent="0.35">
      <c r="A106" s="114" t="s">
        <v>929</v>
      </c>
      <c r="B106" s="114" t="s">
        <v>41</v>
      </c>
      <c r="C106" s="114" t="s">
        <v>137</v>
      </c>
      <c r="D106" s="114" t="s">
        <v>31435</v>
      </c>
      <c r="E106" s="114" t="e">
        <f>+INDEX(#REF!,4,MATCH(PowerBI2!$C106,#REF!,0))</f>
        <v>#REF!</v>
      </c>
      <c r="F106" s="139" t="e">
        <f>+INDEX(#REF!,MATCH(PowerBI2!$A106,#REF!,0),MATCH(PowerBI2!$C106,#REF!,0))</f>
        <v>#REF!</v>
      </c>
      <c r="G106" s="140" t="e">
        <f t="shared" ref="G106:G130" si="6">+F106/$F$27</f>
        <v>#REF!</v>
      </c>
    </row>
    <row r="107" spans="1:7" x14ac:dyDescent="0.35">
      <c r="A107" s="114" t="s">
        <v>929</v>
      </c>
      <c r="B107" s="114" t="s">
        <v>41</v>
      </c>
      <c r="C107" s="114" t="s">
        <v>173</v>
      </c>
      <c r="D107" s="114" t="s">
        <v>31435</v>
      </c>
      <c r="E107" s="114" t="e">
        <f>+INDEX(#REF!,4,MATCH(PowerBI2!$C107,#REF!,0))</f>
        <v>#REF!</v>
      </c>
      <c r="F107" s="139" t="e">
        <f>+INDEX(#REF!,MATCH(PowerBI2!$A107,#REF!,0),MATCH(PowerBI2!$C107,#REF!,0))</f>
        <v>#REF!</v>
      </c>
      <c r="G107" s="140" t="e">
        <f t="shared" si="6"/>
        <v>#REF!</v>
      </c>
    </row>
    <row r="108" spans="1:7" x14ac:dyDescent="0.35">
      <c r="A108" s="114" t="s">
        <v>929</v>
      </c>
      <c r="B108" s="114" t="s">
        <v>41</v>
      </c>
      <c r="C108" s="114" t="s">
        <v>174</v>
      </c>
      <c r="D108" s="114" t="s">
        <v>31435</v>
      </c>
      <c r="E108" s="114" t="e">
        <f>+INDEX(#REF!,4,MATCH(PowerBI2!$C108,#REF!,0))</f>
        <v>#REF!</v>
      </c>
      <c r="F108" s="139" t="e">
        <f>+INDEX(#REF!,MATCH(PowerBI2!$A108,#REF!,0),MATCH(PowerBI2!$C108,#REF!,0))</f>
        <v>#REF!</v>
      </c>
      <c r="G108" s="140" t="e">
        <f t="shared" si="6"/>
        <v>#REF!</v>
      </c>
    </row>
    <row r="109" spans="1:7" x14ac:dyDescent="0.35">
      <c r="A109" s="114" t="s">
        <v>929</v>
      </c>
      <c r="B109" s="114" t="s">
        <v>41</v>
      </c>
      <c r="C109" s="114" t="s">
        <v>138</v>
      </c>
      <c r="D109" s="114" t="s">
        <v>31435</v>
      </c>
      <c r="E109" s="114" t="e">
        <f>+INDEX(#REF!,4,MATCH(PowerBI2!$C109,#REF!,0))</f>
        <v>#REF!</v>
      </c>
      <c r="F109" s="139" t="e">
        <f>+INDEX(#REF!,MATCH(PowerBI2!$A109,#REF!,0),MATCH(PowerBI2!$C109,#REF!,0))</f>
        <v>#REF!</v>
      </c>
      <c r="G109" s="140" t="e">
        <f t="shared" si="6"/>
        <v>#REF!</v>
      </c>
    </row>
    <row r="110" spans="1:7" x14ac:dyDescent="0.35">
      <c r="A110" s="114" t="s">
        <v>929</v>
      </c>
      <c r="B110" s="114" t="s">
        <v>41</v>
      </c>
      <c r="C110" s="114" t="s">
        <v>139</v>
      </c>
      <c r="D110" s="114" t="s">
        <v>31435</v>
      </c>
      <c r="E110" s="114" t="e">
        <f>+INDEX(#REF!,4,MATCH(PowerBI2!$C110,#REF!,0))</f>
        <v>#REF!</v>
      </c>
      <c r="F110" s="139" t="e">
        <f>+INDEX(#REF!,MATCH(PowerBI2!$A110,#REF!,0),MATCH(PowerBI2!$C110,#REF!,0))</f>
        <v>#REF!</v>
      </c>
      <c r="G110" s="140" t="e">
        <f t="shared" si="6"/>
        <v>#REF!</v>
      </c>
    </row>
    <row r="111" spans="1:7" x14ac:dyDescent="0.35">
      <c r="A111" s="114" t="s">
        <v>929</v>
      </c>
      <c r="B111" s="114" t="s">
        <v>41</v>
      </c>
      <c r="C111" s="114" t="s">
        <v>140</v>
      </c>
      <c r="D111" s="114" t="s">
        <v>31435</v>
      </c>
      <c r="E111" s="114" t="e">
        <f>+INDEX(#REF!,4,MATCH(PowerBI2!$C111,#REF!,0))</f>
        <v>#REF!</v>
      </c>
      <c r="F111" s="139" t="e">
        <f>+INDEX(#REF!,MATCH(PowerBI2!$A111,#REF!,0),MATCH(PowerBI2!$C111,#REF!,0))</f>
        <v>#REF!</v>
      </c>
      <c r="G111" s="140" t="e">
        <f t="shared" si="6"/>
        <v>#REF!</v>
      </c>
    </row>
    <row r="112" spans="1:7" x14ac:dyDescent="0.35">
      <c r="A112" s="114" t="s">
        <v>929</v>
      </c>
      <c r="B112" s="114" t="s">
        <v>41</v>
      </c>
      <c r="C112" s="114" t="s">
        <v>158</v>
      </c>
      <c r="D112" s="114" t="s">
        <v>31435</v>
      </c>
      <c r="E112" s="114" t="e">
        <f>+INDEX(#REF!,4,MATCH(PowerBI2!$C112,#REF!,0))</f>
        <v>#REF!</v>
      </c>
      <c r="F112" s="139" t="e">
        <f>+INDEX(#REF!,MATCH(PowerBI2!$A112,#REF!,0),MATCH(PowerBI2!$C112,#REF!,0))</f>
        <v>#REF!</v>
      </c>
      <c r="G112" s="140" t="e">
        <f t="shared" si="6"/>
        <v>#REF!</v>
      </c>
    </row>
    <row r="113" spans="1:7" x14ac:dyDescent="0.35">
      <c r="A113" s="114" t="s">
        <v>929</v>
      </c>
      <c r="B113" s="114" t="s">
        <v>41</v>
      </c>
      <c r="C113" s="114" t="s">
        <v>141</v>
      </c>
      <c r="D113" s="114" t="s">
        <v>31435</v>
      </c>
      <c r="E113" s="114" t="e">
        <f>+INDEX(#REF!,4,MATCH(PowerBI2!$C113,#REF!,0))</f>
        <v>#REF!</v>
      </c>
      <c r="F113" s="139" t="e">
        <f>+INDEX(#REF!,MATCH(PowerBI2!$A113,#REF!,0),MATCH(PowerBI2!$C113,#REF!,0))</f>
        <v>#REF!</v>
      </c>
      <c r="G113" s="140" t="e">
        <f t="shared" si="6"/>
        <v>#REF!</v>
      </c>
    </row>
    <row r="114" spans="1:7" x14ac:dyDescent="0.35">
      <c r="A114" s="114" t="s">
        <v>929</v>
      </c>
      <c r="B114" s="114" t="s">
        <v>41</v>
      </c>
      <c r="C114" s="114" t="s">
        <v>142</v>
      </c>
      <c r="D114" s="114" t="s">
        <v>31435</v>
      </c>
      <c r="E114" s="114" t="e">
        <f>+INDEX(#REF!,4,MATCH(PowerBI2!$C114,#REF!,0))</f>
        <v>#REF!</v>
      </c>
      <c r="F114" s="139" t="e">
        <f>+INDEX(#REF!,MATCH(PowerBI2!$A114,#REF!,0),MATCH(PowerBI2!$C114,#REF!,0))</f>
        <v>#REF!</v>
      </c>
      <c r="G114" s="140" t="e">
        <f t="shared" si="6"/>
        <v>#REF!</v>
      </c>
    </row>
    <row r="115" spans="1:7" x14ac:dyDescent="0.35">
      <c r="A115" s="114" t="s">
        <v>929</v>
      </c>
      <c r="B115" s="114" t="s">
        <v>41</v>
      </c>
      <c r="C115" s="114" t="s">
        <v>170</v>
      </c>
      <c r="D115" s="114" t="s">
        <v>31435</v>
      </c>
      <c r="E115" s="114" t="e">
        <f>+INDEX(#REF!,4,MATCH(PowerBI2!$C115,#REF!,0))</f>
        <v>#REF!</v>
      </c>
      <c r="F115" s="139" t="e">
        <f>+INDEX(#REF!,MATCH(PowerBI2!$A115,#REF!,0),MATCH(PowerBI2!$C115,#REF!,0))</f>
        <v>#REF!</v>
      </c>
      <c r="G115" s="140" t="e">
        <f t="shared" si="6"/>
        <v>#REF!</v>
      </c>
    </row>
    <row r="116" spans="1:7" x14ac:dyDescent="0.35">
      <c r="A116" s="114" t="s">
        <v>929</v>
      </c>
      <c r="B116" s="114" t="s">
        <v>41</v>
      </c>
      <c r="C116" s="114" t="s">
        <v>144</v>
      </c>
      <c r="D116" s="114" t="s">
        <v>31435</v>
      </c>
      <c r="E116" s="114" t="e">
        <f>+INDEX(#REF!,4,MATCH(PowerBI2!$C116,#REF!,0))</f>
        <v>#REF!</v>
      </c>
      <c r="F116" s="139" t="e">
        <f>+INDEX(#REF!,MATCH(PowerBI2!$A116,#REF!,0),MATCH(PowerBI2!$C116,#REF!,0))</f>
        <v>#REF!</v>
      </c>
      <c r="G116" s="140" t="e">
        <f t="shared" si="6"/>
        <v>#REF!</v>
      </c>
    </row>
    <row r="117" spans="1:7" x14ac:dyDescent="0.35">
      <c r="A117" s="114" t="s">
        <v>929</v>
      </c>
      <c r="B117" s="114" t="s">
        <v>41</v>
      </c>
      <c r="C117" s="114" t="s">
        <v>172</v>
      </c>
      <c r="D117" s="114" t="s">
        <v>31435</v>
      </c>
      <c r="E117" s="114" t="e">
        <f>+INDEX(#REF!,4,MATCH(PowerBI2!$C117,#REF!,0))</f>
        <v>#REF!</v>
      </c>
      <c r="F117" s="139" t="e">
        <f>+INDEX(#REF!,MATCH(PowerBI2!$A117,#REF!,0),MATCH(PowerBI2!$C117,#REF!,0))</f>
        <v>#REF!</v>
      </c>
      <c r="G117" s="140" t="e">
        <f t="shared" si="6"/>
        <v>#REF!</v>
      </c>
    </row>
    <row r="118" spans="1:7" x14ac:dyDescent="0.35">
      <c r="A118" s="114" t="s">
        <v>929</v>
      </c>
      <c r="B118" s="114" t="s">
        <v>41</v>
      </c>
      <c r="C118" s="114" t="s">
        <v>146</v>
      </c>
      <c r="D118" s="114" t="s">
        <v>31435</v>
      </c>
      <c r="E118" s="114" t="e">
        <f>+INDEX(#REF!,4,MATCH(PowerBI2!$C118,#REF!,0))</f>
        <v>#REF!</v>
      </c>
      <c r="F118" s="139" t="e">
        <f>+INDEX(#REF!,MATCH(PowerBI2!$A118,#REF!,0),MATCH(PowerBI2!$C118,#REF!,0))</f>
        <v>#REF!</v>
      </c>
      <c r="G118" s="140" t="e">
        <f t="shared" si="6"/>
        <v>#REF!</v>
      </c>
    </row>
    <row r="119" spans="1:7" x14ac:dyDescent="0.35">
      <c r="A119" s="114" t="s">
        <v>929</v>
      </c>
      <c r="B119" s="114" t="s">
        <v>41</v>
      </c>
      <c r="C119" s="114" t="s">
        <v>147</v>
      </c>
      <c r="D119" s="114" t="s">
        <v>31435</v>
      </c>
      <c r="E119" s="114" t="e">
        <f>+INDEX(#REF!,4,MATCH(PowerBI2!$C119,#REF!,0))</f>
        <v>#REF!</v>
      </c>
      <c r="F119" s="139" t="e">
        <f>+INDEX(#REF!,MATCH(PowerBI2!$A119,#REF!,0),MATCH(PowerBI2!$C119,#REF!,0))</f>
        <v>#REF!</v>
      </c>
      <c r="G119" s="140" t="e">
        <f t="shared" si="6"/>
        <v>#REF!</v>
      </c>
    </row>
    <row r="120" spans="1:7" x14ac:dyDescent="0.35">
      <c r="A120" s="114" t="s">
        <v>929</v>
      </c>
      <c r="B120" s="114" t="s">
        <v>41</v>
      </c>
      <c r="C120" s="114" t="s">
        <v>159</v>
      </c>
      <c r="D120" s="114" t="s">
        <v>31435</v>
      </c>
      <c r="E120" s="114" t="e">
        <f>+INDEX(#REF!,4,MATCH(PowerBI2!$C120,#REF!,0))</f>
        <v>#REF!</v>
      </c>
      <c r="F120" s="139" t="e">
        <f>+INDEX(#REF!,MATCH(PowerBI2!$A120,#REF!,0),MATCH(PowerBI2!$C120,#REF!,0))</f>
        <v>#REF!</v>
      </c>
      <c r="G120" s="140" t="e">
        <f t="shared" si="6"/>
        <v>#REF!</v>
      </c>
    </row>
    <row r="121" spans="1:7" x14ac:dyDescent="0.35">
      <c r="A121" s="114" t="s">
        <v>929</v>
      </c>
      <c r="B121" s="114" t="s">
        <v>41</v>
      </c>
      <c r="C121" s="114" t="s">
        <v>148</v>
      </c>
      <c r="D121" s="114" t="s">
        <v>31435</v>
      </c>
      <c r="E121" s="114" t="e">
        <f>+INDEX(#REF!,4,MATCH(PowerBI2!$C121,#REF!,0))</f>
        <v>#REF!</v>
      </c>
      <c r="F121" s="139" t="e">
        <f>+INDEX(#REF!,MATCH(PowerBI2!$A121,#REF!,0),MATCH(PowerBI2!$C121,#REF!,0))</f>
        <v>#REF!</v>
      </c>
      <c r="G121" s="140" t="e">
        <f t="shared" si="6"/>
        <v>#REF!</v>
      </c>
    </row>
    <row r="122" spans="1:7" x14ac:dyDescent="0.35">
      <c r="A122" s="114" t="s">
        <v>929</v>
      </c>
      <c r="B122" s="114" t="s">
        <v>41</v>
      </c>
      <c r="C122" s="114" t="s">
        <v>149</v>
      </c>
      <c r="D122" s="114" t="s">
        <v>31435</v>
      </c>
      <c r="E122" s="114" t="e">
        <f>+INDEX(#REF!,4,MATCH(PowerBI2!$C122,#REF!,0))</f>
        <v>#REF!</v>
      </c>
      <c r="F122" s="139" t="e">
        <f>+INDEX(#REF!,MATCH(PowerBI2!$A122,#REF!,0),MATCH(PowerBI2!$C122,#REF!,0))</f>
        <v>#REF!</v>
      </c>
      <c r="G122" s="140" t="e">
        <f t="shared" si="6"/>
        <v>#REF!</v>
      </c>
    </row>
    <row r="123" spans="1:7" x14ac:dyDescent="0.35">
      <c r="A123" s="114" t="s">
        <v>929</v>
      </c>
      <c r="B123" s="114" t="s">
        <v>41</v>
      </c>
      <c r="C123" s="114" t="s">
        <v>150</v>
      </c>
      <c r="D123" s="114" t="s">
        <v>31435</v>
      </c>
      <c r="E123" s="114" t="e">
        <f>+INDEX(#REF!,4,MATCH(PowerBI2!$C123,#REF!,0))</f>
        <v>#REF!</v>
      </c>
      <c r="F123" s="139" t="e">
        <f>+INDEX(#REF!,MATCH(PowerBI2!$A123,#REF!,0),MATCH(PowerBI2!$C123,#REF!,0))</f>
        <v>#REF!</v>
      </c>
      <c r="G123" s="140" t="e">
        <f t="shared" si="6"/>
        <v>#REF!</v>
      </c>
    </row>
    <row r="124" spans="1:7" x14ac:dyDescent="0.35">
      <c r="A124" s="114" t="s">
        <v>929</v>
      </c>
      <c r="B124" s="114" t="s">
        <v>41</v>
      </c>
      <c r="C124" s="114" t="s">
        <v>151</v>
      </c>
      <c r="D124" s="114" t="s">
        <v>31435</v>
      </c>
      <c r="E124" s="114" t="e">
        <f>+INDEX(#REF!,4,MATCH(PowerBI2!$C124,#REF!,0))</f>
        <v>#REF!</v>
      </c>
      <c r="F124" s="139" t="e">
        <f>+INDEX(#REF!,MATCH(PowerBI2!$A124,#REF!,0),MATCH(PowerBI2!$C124,#REF!,0))</f>
        <v>#REF!</v>
      </c>
      <c r="G124" s="140" t="e">
        <f t="shared" si="6"/>
        <v>#REF!</v>
      </c>
    </row>
    <row r="125" spans="1:7" x14ac:dyDescent="0.35">
      <c r="A125" s="114" t="s">
        <v>929</v>
      </c>
      <c r="B125" s="114" t="s">
        <v>41</v>
      </c>
      <c r="C125" s="114" t="s">
        <v>152</v>
      </c>
      <c r="D125" s="114" t="s">
        <v>31435</v>
      </c>
      <c r="E125" s="114" t="e">
        <f>+INDEX(#REF!,4,MATCH(PowerBI2!$C125,#REF!,0))</f>
        <v>#REF!</v>
      </c>
      <c r="F125" s="139" t="e">
        <f>+INDEX(#REF!,MATCH(PowerBI2!$A125,#REF!,0),MATCH(PowerBI2!$C125,#REF!,0))</f>
        <v>#REF!</v>
      </c>
      <c r="G125" s="140" t="e">
        <f t="shared" si="6"/>
        <v>#REF!</v>
      </c>
    </row>
    <row r="126" spans="1:7" x14ac:dyDescent="0.35">
      <c r="A126" s="114" t="s">
        <v>929</v>
      </c>
      <c r="B126" s="114" t="s">
        <v>41</v>
      </c>
      <c r="C126" s="114" t="s">
        <v>153</v>
      </c>
      <c r="D126" s="114" t="s">
        <v>31435</v>
      </c>
      <c r="E126" s="114" t="e">
        <f>+INDEX(#REF!,4,MATCH(PowerBI2!$C126,#REF!,0))</f>
        <v>#REF!</v>
      </c>
      <c r="F126" s="139" t="e">
        <f>+INDEX(#REF!,MATCH(PowerBI2!$A126,#REF!,0),MATCH(PowerBI2!$C126,#REF!,0))</f>
        <v>#REF!</v>
      </c>
      <c r="G126" s="140" t="e">
        <f t="shared" si="6"/>
        <v>#REF!</v>
      </c>
    </row>
    <row r="127" spans="1:7" x14ac:dyDescent="0.35">
      <c r="A127" s="114" t="s">
        <v>929</v>
      </c>
      <c r="B127" s="114" t="s">
        <v>41</v>
      </c>
      <c r="C127" s="114" t="s">
        <v>175</v>
      </c>
      <c r="D127" s="114" t="s">
        <v>31435</v>
      </c>
      <c r="E127" s="114" t="e">
        <f>+INDEX(#REF!,4,MATCH(PowerBI2!$C127,#REF!,0))</f>
        <v>#REF!</v>
      </c>
      <c r="F127" s="139" t="e">
        <f>+INDEX(#REF!,MATCH(PowerBI2!$A127,#REF!,0),MATCH(PowerBI2!$C127,#REF!,0))</f>
        <v>#REF!</v>
      </c>
      <c r="G127" s="140" t="e">
        <f t="shared" si="6"/>
        <v>#REF!</v>
      </c>
    </row>
    <row r="128" spans="1:7" x14ac:dyDescent="0.35">
      <c r="A128" s="114" t="s">
        <v>929</v>
      </c>
      <c r="B128" s="114" t="s">
        <v>41</v>
      </c>
      <c r="C128" s="114" t="s">
        <v>154</v>
      </c>
      <c r="D128" s="114" t="s">
        <v>31435</v>
      </c>
      <c r="E128" s="114" t="e">
        <f>+INDEX(#REF!,4,MATCH(PowerBI2!$C128,#REF!,0))</f>
        <v>#REF!</v>
      </c>
      <c r="F128" s="139" t="e">
        <f>+INDEX(#REF!,MATCH(PowerBI2!$A128,#REF!,0),MATCH(PowerBI2!$C128,#REF!,0))</f>
        <v>#REF!</v>
      </c>
      <c r="G128" s="140" t="e">
        <f t="shared" si="6"/>
        <v>#REF!</v>
      </c>
    </row>
    <row r="129" spans="1:7" x14ac:dyDescent="0.35">
      <c r="A129" s="114" t="s">
        <v>929</v>
      </c>
      <c r="B129" s="114" t="s">
        <v>41</v>
      </c>
      <c r="C129" s="114" t="s">
        <v>155</v>
      </c>
      <c r="D129" s="114" t="s">
        <v>31435</v>
      </c>
      <c r="E129" s="114" t="e">
        <f>+INDEX(#REF!,4,MATCH(PowerBI2!$C129,#REF!,0))</f>
        <v>#REF!</v>
      </c>
      <c r="F129" s="139" t="e">
        <f>+INDEX(#REF!,MATCH(PowerBI2!$A129,#REF!,0),MATCH(PowerBI2!$C129,#REF!,0))</f>
        <v>#REF!</v>
      </c>
      <c r="G129" s="140" t="e">
        <f t="shared" si="6"/>
        <v>#REF!</v>
      </c>
    </row>
    <row r="130" spans="1:7" x14ac:dyDescent="0.35">
      <c r="A130" s="114" t="s">
        <v>929</v>
      </c>
      <c r="B130" s="114" t="s">
        <v>41</v>
      </c>
      <c r="C130" s="114" t="s">
        <v>156</v>
      </c>
      <c r="D130" s="114" t="s">
        <v>31435</v>
      </c>
      <c r="E130" s="114" t="e">
        <f>+INDEX(#REF!,4,MATCH(PowerBI2!$C130,#REF!,0))</f>
        <v>#REF!</v>
      </c>
      <c r="F130" s="139" t="e">
        <f>+INDEX(#REF!,MATCH(PowerBI2!$A130,#REF!,0),MATCH(PowerBI2!$C130,#REF!,0))</f>
        <v>#REF!</v>
      </c>
      <c r="G130" s="140" t="e">
        <f t="shared" si="6"/>
        <v>#REF!</v>
      </c>
    </row>
    <row r="131" spans="1:7" x14ac:dyDescent="0.35">
      <c r="A131" s="114" t="s">
        <v>929</v>
      </c>
      <c r="B131" s="114" t="s">
        <v>41</v>
      </c>
      <c r="C131" s="114" t="s">
        <v>161</v>
      </c>
      <c r="D131" s="114" t="s">
        <v>31435</v>
      </c>
      <c r="E131" s="114"/>
      <c r="F131" s="139" t="e">
        <f>+INDEX(#REF!,MATCH(PowerBI2!$A131,#REF!,0),MATCH(PowerBI2!$C131,#REF!,0))</f>
        <v>#REF!</v>
      </c>
      <c r="G131" s="140" t="e">
        <f>+F131/$F$131</f>
        <v>#REF!</v>
      </c>
    </row>
    <row r="132" spans="1:7" x14ac:dyDescent="0.35">
      <c r="A132" s="114" t="s">
        <v>977</v>
      </c>
      <c r="B132" s="114" t="s">
        <v>41</v>
      </c>
      <c r="C132" s="114" t="s">
        <v>137</v>
      </c>
      <c r="D132" s="114" t="s">
        <v>31435</v>
      </c>
      <c r="E132" s="114" t="e">
        <f>+INDEX(#REF!,4,MATCH(PowerBI2!$C132,#REF!,0))</f>
        <v>#REF!</v>
      </c>
      <c r="F132" s="139" t="e">
        <f>+INDEX(#REF!,MATCH(PowerBI2!$A132,#REF!,0),MATCH(PowerBI2!$C132,#REF!,0))</f>
        <v>#REF!</v>
      </c>
      <c r="G132" s="140" t="e">
        <f>+F132/$F$53</f>
        <v>#REF!</v>
      </c>
    </row>
    <row r="133" spans="1:7" x14ac:dyDescent="0.35">
      <c r="A133" s="114" t="str">
        <f>+A132</f>
        <v>IFS</v>
      </c>
      <c r="B133" s="114" t="s">
        <v>41</v>
      </c>
      <c r="C133" s="114" t="s">
        <v>173</v>
      </c>
      <c r="D133" s="114" t="s">
        <v>31435</v>
      </c>
      <c r="E133" s="114" t="e">
        <f>+INDEX(#REF!,4,MATCH(PowerBI2!$C133,#REF!,0))</f>
        <v>#REF!</v>
      </c>
      <c r="F133" s="139" t="e">
        <f>+INDEX(#REF!,MATCH(PowerBI2!$A133,#REF!,0),MATCH(PowerBI2!$C133,#REF!,0))</f>
        <v>#REF!</v>
      </c>
      <c r="G133" s="140" t="e">
        <f t="shared" ref="G133:G155" si="7">+F133/$F$53</f>
        <v>#REF!</v>
      </c>
    </row>
    <row r="134" spans="1:7" x14ac:dyDescent="0.35">
      <c r="A134" s="114" t="str">
        <f t="shared" ref="A134:A157" si="8">+A133</f>
        <v>IFS</v>
      </c>
      <c r="B134" s="114" t="s">
        <v>41</v>
      </c>
      <c r="C134" s="114" t="s">
        <v>174</v>
      </c>
      <c r="D134" s="114" t="s">
        <v>31435</v>
      </c>
      <c r="E134" s="114" t="e">
        <f>+INDEX(#REF!,4,MATCH(PowerBI2!$C134,#REF!,0))</f>
        <v>#REF!</v>
      </c>
      <c r="F134" s="139" t="e">
        <f>+INDEX(#REF!,MATCH(PowerBI2!$A134,#REF!,0),MATCH(PowerBI2!$C134,#REF!,0))</f>
        <v>#REF!</v>
      </c>
      <c r="G134" s="140" t="e">
        <f t="shared" si="7"/>
        <v>#REF!</v>
      </c>
    </row>
    <row r="135" spans="1:7" x14ac:dyDescent="0.35">
      <c r="A135" s="114" t="str">
        <f t="shared" si="8"/>
        <v>IFS</v>
      </c>
      <c r="B135" s="114" t="s">
        <v>41</v>
      </c>
      <c r="C135" s="114" t="s">
        <v>138</v>
      </c>
      <c r="D135" s="114" t="s">
        <v>31435</v>
      </c>
      <c r="E135" s="114" t="e">
        <f>+INDEX(#REF!,4,MATCH(PowerBI2!$C135,#REF!,0))</f>
        <v>#REF!</v>
      </c>
      <c r="F135" s="139" t="e">
        <f>+INDEX(#REF!,MATCH(PowerBI2!$A135,#REF!,0),MATCH(PowerBI2!$C135,#REF!,0))</f>
        <v>#REF!</v>
      </c>
      <c r="G135" s="140" t="e">
        <f t="shared" si="7"/>
        <v>#REF!</v>
      </c>
    </row>
    <row r="136" spans="1:7" x14ac:dyDescent="0.35">
      <c r="A136" s="114" t="str">
        <f t="shared" si="8"/>
        <v>IFS</v>
      </c>
      <c r="B136" s="114" t="s">
        <v>41</v>
      </c>
      <c r="C136" s="114" t="s">
        <v>139</v>
      </c>
      <c r="D136" s="114" t="s">
        <v>31435</v>
      </c>
      <c r="E136" s="114" t="e">
        <f>+INDEX(#REF!,4,MATCH(PowerBI2!$C136,#REF!,0))</f>
        <v>#REF!</v>
      </c>
      <c r="F136" s="139" t="e">
        <f>+INDEX(#REF!,MATCH(PowerBI2!$A136,#REF!,0),MATCH(PowerBI2!$C136,#REF!,0))</f>
        <v>#REF!</v>
      </c>
      <c r="G136" s="140" t="e">
        <f t="shared" si="7"/>
        <v>#REF!</v>
      </c>
    </row>
    <row r="137" spans="1:7" x14ac:dyDescent="0.35">
      <c r="A137" s="114" t="str">
        <f t="shared" si="8"/>
        <v>IFS</v>
      </c>
      <c r="B137" s="114" t="s">
        <v>41</v>
      </c>
      <c r="C137" s="114" t="s">
        <v>140</v>
      </c>
      <c r="D137" s="114" t="s">
        <v>31435</v>
      </c>
      <c r="E137" s="114" t="e">
        <f>+INDEX(#REF!,4,MATCH(PowerBI2!$C137,#REF!,0))</f>
        <v>#REF!</v>
      </c>
      <c r="F137" s="139" t="e">
        <f>+INDEX(#REF!,MATCH(PowerBI2!$A137,#REF!,0),MATCH(PowerBI2!$C137,#REF!,0))</f>
        <v>#REF!</v>
      </c>
      <c r="G137" s="140" t="e">
        <f t="shared" si="7"/>
        <v>#REF!</v>
      </c>
    </row>
    <row r="138" spans="1:7" x14ac:dyDescent="0.35">
      <c r="A138" s="114" t="str">
        <f t="shared" si="8"/>
        <v>IFS</v>
      </c>
      <c r="B138" s="114" t="s">
        <v>41</v>
      </c>
      <c r="C138" s="114" t="s">
        <v>158</v>
      </c>
      <c r="D138" s="114" t="s">
        <v>31435</v>
      </c>
      <c r="E138" s="114" t="e">
        <f>+INDEX(#REF!,4,MATCH(PowerBI2!$C138,#REF!,0))</f>
        <v>#REF!</v>
      </c>
      <c r="F138" s="139" t="e">
        <f>+INDEX(#REF!,MATCH(PowerBI2!$A138,#REF!,0),MATCH(PowerBI2!$C138,#REF!,0))</f>
        <v>#REF!</v>
      </c>
      <c r="G138" s="140" t="e">
        <f t="shared" si="7"/>
        <v>#REF!</v>
      </c>
    </row>
    <row r="139" spans="1:7" x14ac:dyDescent="0.35">
      <c r="A139" s="114" t="str">
        <f t="shared" si="8"/>
        <v>IFS</v>
      </c>
      <c r="B139" s="114" t="s">
        <v>41</v>
      </c>
      <c r="C139" s="114" t="s">
        <v>141</v>
      </c>
      <c r="D139" s="114" t="s">
        <v>31435</v>
      </c>
      <c r="E139" s="114" t="e">
        <f>+INDEX(#REF!,4,MATCH(PowerBI2!$C139,#REF!,0))</f>
        <v>#REF!</v>
      </c>
      <c r="F139" s="139" t="e">
        <f>+INDEX(#REF!,MATCH(PowerBI2!$A139,#REF!,0),MATCH(PowerBI2!$C139,#REF!,0))</f>
        <v>#REF!</v>
      </c>
      <c r="G139" s="140" t="e">
        <f t="shared" si="7"/>
        <v>#REF!</v>
      </c>
    </row>
    <row r="140" spans="1:7" x14ac:dyDescent="0.35">
      <c r="A140" s="114" t="str">
        <f t="shared" si="8"/>
        <v>IFS</v>
      </c>
      <c r="B140" s="114" t="s">
        <v>41</v>
      </c>
      <c r="C140" s="114" t="s">
        <v>142</v>
      </c>
      <c r="D140" s="114" t="s">
        <v>31435</v>
      </c>
      <c r="E140" s="114" t="e">
        <f>+INDEX(#REF!,4,MATCH(PowerBI2!$C140,#REF!,0))</f>
        <v>#REF!</v>
      </c>
      <c r="F140" s="139" t="e">
        <f>+INDEX(#REF!,MATCH(PowerBI2!$A140,#REF!,0),MATCH(PowerBI2!$C140,#REF!,0))</f>
        <v>#REF!</v>
      </c>
      <c r="G140" s="140" t="e">
        <f t="shared" si="7"/>
        <v>#REF!</v>
      </c>
    </row>
    <row r="141" spans="1:7" x14ac:dyDescent="0.35">
      <c r="A141" s="114" t="str">
        <f t="shared" si="8"/>
        <v>IFS</v>
      </c>
      <c r="B141" s="114" t="s">
        <v>41</v>
      </c>
      <c r="C141" s="114" t="s">
        <v>170</v>
      </c>
      <c r="D141" s="114" t="s">
        <v>31435</v>
      </c>
      <c r="E141" s="114" t="e">
        <f>+INDEX(#REF!,4,MATCH(PowerBI2!$C141,#REF!,0))</f>
        <v>#REF!</v>
      </c>
      <c r="F141" s="139" t="e">
        <f>+INDEX(#REF!,MATCH(PowerBI2!$A141,#REF!,0),MATCH(PowerBI2!$C141,#REF!,0))</f>
        <v>#REF!</v>
      </c>
      <c r="G141" s="140" t="e">
        <f t="shared" si="7"/>
        <v>#REF!</v>
      </c>
    </row>
    <row r="142" spans="1:7" x14ac:dyDescent="0.35">
      <c r="A142" s="114" t="str">
        <f t="shared" si="8"/>
        <v>IFS</v>
      </c>
      <c r="B142" s="114" t="s">
        <v>41</v>
      </c>
      <c r="C142" s="114" t="s">
        <v>144</v>
      </c>
      <c r="D142" s="114" t="s">
        <v>31435</v>
      </c>
      <c r="E142" s="114" t="e">
        <f>+INDEX(#REF!,4,MATCH(PowerBI2!$C142,#REF!,0))</f>
        <v>#REF!</v>
      </c>
      <c r="F142" s="139" t="e">
        <f>+INDEX(#REF!,MATCH(PowerBI2!$A142,#REF!,0),MATCH(PowerBI2!$C142,#REF!,0))</f>
        <v>#REF!</v>
      </c>
      <c r="G142" s="140" t="e">
        <f t="shared" si="7"/>
        <v>#REF!</v>
      </c>
    </row>
    <row r="143" spans="1:7" x14ac:dyDescent="0.35">
      <c r="A143" s="114" t="str">
        <f t="shared" si="8"/>
        <v>IFS</v>
      </c>
      <c r="B143" s="114" t="s">
        <v>41</v>
      </c>
      <c r="C143" s="114" t="s">
        <v>172</v>
      </c>
      <c r="D143" s="114" t="s">
        <v>31435</v>
      </c>
      <c r="E143" s="114" t="e">
        <f>+INDEX(#REF!,4,MATCH(PowerBI2!$C143,#REF!,0))</f>
        <v>#REF!</v>
      </c>
      <c r="F143" s="139" t="e">
        <f>+INDEX(#REF!,MATCH(PowerBI2!$A143,#REF!,0),MATCH(PowerBI2!$C143,#REF!,0))</f>
        <v>#REF!</v>
      </c>
      <c r="G143" s="140" t="e">
        <f t="shared" si="7"/>
        <v>#REF!</v>
      </c>
    </row>
    <row r="144" spans="1:7" x14ac:dyDescent="0.35">
      <c r="A144" s="114" t="str">
        <f t="shared" si="8"/>
        <v>IFS</v>
      </c>
      <c r="B144" s="114" t="s">
        <v>41</v>
      </c>
      <c r="C144" s="114" t="s">
        <v>146</v>
      </c>
      <c r="D144" s="114" t="s">
        <v>31435</v>
      </c>
      <c r="E144" s="114" t="e">
        <f>+INDEX(#REF!,4,MATCH(PowerBI2!$C144,#REF!,0))</f>
        <v>#REF!</v>
      </c>
      <c r="F144" s="139" t="e">
        <f>+INDEX(#REF!,MATCH(PowerBI2!$A144,#REF!,0),MATCH(PowerBI2!$C144,#REF!,0))</f>
        <v>#REF!</v>
      </c>
      <c r="G144" s="140" t="e">
        <f t="shared" si="7"/>
        <v>#REF!</v>
      </c>
    </row>
    <row r="145" spans="1:7" x14ac:dyDescent="0.35">
      <c r="A145" s="114" t="str">
        <f t="shared" si="8"/>
        <v>IFS</v>
      </c>
      <c r="B145" s="114" t="s">
        <v>41</v>
      </c>
      <c r="C145" s="114" t="s">
        <v>147</v>
      </c>
      <c r="D145" s="114" t="s">
        <v>31435</v>
      </c>
      <c r="E145" s="114" t="e">
        <f>+INDEX(#REF!,4,MATCH(PowerBI2!$C145,#REF!,0))</f>
        <v>#REF!</v>
      </c>
      <c r="F145" s="139" t="e">
        <f>+INDEX(#REF!,MATCH(PowerBI2!$A145,#REF!,0),MATCH(PowerBI2!$C145,#REF!,0))</f>
        <v>#REF!</v>
      </c>
      <c r="G145" s="140" t="e">
        <f t="shared" si="7"/>
        <v>#REF!</v>
      </c>
    </row>
    <row r="146" spans="1:7" x14ac:dyDescent="0.35">
      <c r="A146" s="114" t="str">
        <f t="shared" si="8"/>
        <v>IFS</v>
      </c>
      <c r="B146" s="114" t="s">
        <v>41</v>
      </c>
      <c r="C146" s="114" t="s">
        <v>159</v>
      </c>
      <c r="D146" s="114" t="s">
        <v>31435</v>
      </c>
      <c r="E146" s="114" t="e">
        <f>+INDEX(#REF!,4,MATCH(PowerBI2!$C146,#REF!,0))</f>
        <v>#REF!</v>
      </c>
      <c r="F146" s="139" t="e">
        <f>+INDEX(#REF!,MATCH(PowerBI2!$A146,#REF!,0),MATCH(PowerBI2!$C146,#REF!,0))</f>
        <v>#REF!</v>
      </c>
      <c r="G146" s="140" t="e">
        <f t="shared" si="7"/>
        <v>#REF!</v>
      </c>
    </row>
    <row r="147" spans="1:7" x14ac:dyDescent="0.35">
      <c r="A147" s="114" t="str">
        <f t="shared" si="8"/>
        <v>IFS</v>
      </c>
      <c r="B147" s="114" t="s">
        <v>41</v>
      </c>
      <c r="C147" s="114" t="s">
        <v>148</v>
      </c>
      <c r="D147" s="114" t="s">
        <v>31435</v>
      </c>
      <c r="E147" s="114" t="e">
        <f>+INDEX(#REF!,4,MATCH(PowerBI2!$C147,#REF!,0))</f>
        <v>#REF!</v>
      </c>
      <c r="F147" s="139" t="e">
        <f>+INDEX(#REF!,MATCH(PowerBI2!$A147,#REF!,0),MATCH(PowerBI2!$C147,#REF!,0))</f>
        <v>#REF!</v>
      </c>
      <c r="G147" s="140" t="e">
        <f t="shared" si="7"/>
        <v>#REF!</v>
      </c>
    </row>
    <row r="148" spans="1:7" x14ac:dyDescent="0.35">
      <c r="A148" s="114" t="str">
        <f t="shared" si="8"/>
        <v>IFS</v>
      </c>
      <c r="B148" s="114" t="s">
        <v>41</v>
      </c>
      <c r="C148" s="114" t="s">
        <v>149</v>
      </c>
      <c r="D148" s="114" t="s">
        <v>31435</v>
      </c>
      <c r="E148" s="114" t="e">
        <f>+INDEX(#REF!,4,MATCH(PowerBI2!$C148,#REF!,0))</f>
        <v>#REF!</v>
      </c>
      <c r="F148" s="139" t="e">
        <f>+INDEX(#REF!,MATCH(PowerBI2!$A148,#REF!,0),MATCH(PowerBI2!$C148,#REF!,0))</f>
        <v>#REF!</v>
      </c>
      <c r="G148" s="140" t="e">
        <f t="shared" si="7"/>
        <v>#REF!</v>
      </c>
    </row>
    <row r="149" spans="1:7" x14ac:dyDescent="0.35">
      <c r="A149" s="114" t="str">
        <f t="shared" si="8"/>
        <v>IFS</v>
      </c>
      <c r="B149" s="114" t="s">
        <v>41</v>
      </c>
      <c r="C149" s="114" t="s">
        <v>150</v>
      </c>
      <c r="D149" s="114" t="s">
        <v>31435</v>
      </c>
      <c r="E149" s="114" t="e">
        <f>+INDEX(#REF!,4,MATCH(PowerBI2!$C149,#REF!,0))</f>
        <v>#REF!</v>
      </c>
      <c r="F149" s="139" t="e">
        <f>+INDEX(#REF!,MATCH(PowerBI2!$A149,#REF!,0),MATCH(PowerBI2!$C149,#REF!,0))</f>
        <v>#REF!</v>
      </c>
      <c r="G149" s="140" t="e">
        <f t="shared" si="7"/>
        <v>#REF!</v>
      </c>
    </row>
    <row r="150" spans="1:7" x14ac:dyDescent="0.35">
      <c r="A150" s="114" t="str">
        <f t="shared" si="8"/>
        <v>IFS</v>
      </c>
      <c r="B150" s="114" t="s">
        <v>41</v>
      </c>
      <c r="C150" s="114" t="s">
        <v>151</v>
      </c>
      <c r="D150" s="114" t="s">
        <v>31435</v>
      </c>
      <c r="E150" s="114" t="e">
        <f>+INDEX(#REF!,4,MATCH(PowerBI2!$C150,#REF!,0))</f>
        <v>#REF!</v>
      </c>
      <c r="F150" s="139" t="e">
        <f>+INDEX(#REF!,MATCH(PowerBI2!$A150,#REF!,0),MATCH(PowerBI2!$C150,#REF!,0))</f>
        <v>#REF!</v>
      </c>
      <c r="G150" s="140" t="e">
        <f t="shared" si="7"/>
        <v>#REF!</v>
      </c>
    </row>
    <row r="151" spans="1:7" x14ac:dyDescent="0.35">
      <c r="A151" s="114" t="str">
        <f t="shared" si="8"/>
        <v>IFS</v>
      </c>
      <c r="B151" s="114" t="s">
        <v>41</v>
      </c>
      <c r="C151" s="114" t="s">
        <v>152</v>
      </c>
      <c r="D151" s="114" t="s">
        <v>31435</v>
      </c>
      <c r="E151" s="114" t="e">
        <f>+INDEX(#REF!,4,MATCH(PowerBI2!$C151,#REF!,0))</f>
        <v>#REF!</v>
      </c>
      <c r="F151" s="139" t="e">
        <f>+INDEX(#REF!,MATCH(PowerBI2!$A151,#REF!,0),MATCH(PowerBI2!$C151,#REF!,0))</f>
        <v>#REF!</v>
      </c>
      <c r="G151" s="140" t="e">
        <f t="shared" si="7"/>
        <v>#REF!</v>
      </c>
    </row>
    <row r="152" spans="1:7" x14ac:dyDescent="0.35">
      <c r="A152" s="114" t="str">
        <f t="shared" si="8"/>
        <v>IFS</v>
      </c>
      <c r="B152" s="114" t="s">
        <v>41</v>
      </c>
      <c r="C152" s="114" t="s">
        <v>153</v>
      </c>
      <c r="D152" s="114" t="s">
        <v>31435</v>
      </c>
      <c r="E152" s="114" t="e">
        <f>+INDEX(#REF!,4,MATCH(PowerBI2!$C152,#REF!,0))</f>
        <v>#REF!</v>
      </c>
      <c r="F152" s="139" t="e">
        <f>+INDEX(#REF!,MATCH(PowerBI2!$A152,#REF!,0),MATCH(PowerBI2!$C152,#REF!,0))</f>
        <v>#REF!</v>
      </c>
      <c r="G152" s="140" t="e">
        <f t="shared" si="7"/>
        <v>#REF!</v>
      </c>
    </row>
    <row r="153" spans="1:7" x14ac:dyDescent="0.35">
      <c r="A153" s="114" t="str">
        <f t="shared" si="8"/>
        <v>IFS</v>
      </c>
      <c r="B153" s="114" t="s">
        <v>41</v>
      </c>
      <c r="C153" s="114" t="s">
        <v>175</v>
      </c>
      <c r="D153" s="114" t="s">
        <v>31435</v>
      </c>
      <c r="E153" s="114" t="e">
        <f>+INDEX(#REF!,4,MATCH(PowerBI2!$C153,#REF!,0))</f>
        <v>#REF!</v>
      </c>
      <c r="F153" s="139" t="e">
        <f>+INDEX(#REF!,MATCH(PowerBI2!$A153,#REF!,0),MATCH(PowerBI2!$C153,#REF!,0))</f>
        <v>#REF!</v>
      </c>
      <c r="G153" s="140" t="e">
        <f t="shared" si="7"/>
        <v>#REF!</v>
      </c>
    </row>
    <row r="154" spans="1:7" x14ac:dyDescent="0.35">
      <c r="A154" s="114" t="str">
        <f t="shared" si="8"/>
        <v>IFS</v>
      </c>
      <c r="B154" s="114" t="s">
        <v>41</v>
      </c>
      <c r="C154" s="114" t="s">
        <v>154</v>
      </c>
      <c r="D154" s="114" t="s">
        <v>31435</v>
      </c>
      <c r="E154" s="114" t="e">
        <f>+INDEX(#REF!,4,MATCH(PowerBI2!$C154,#REF!,0))</f>
        <v>#REF!</v>
      </c>
      <c r="F154" s="139" t="e">
        <f>+INDEX(#REF!,MATCH(PowerBI2!$A154,#REF!,0),MATCH(PowerBI2!$C154,#REF!,0))</f>
        <v>#REF!</v>
      </c>
      <c r="G154" s="140" t="e">
        <f t="shared" si="7"/>
        <v>#REF!</v>
      </c>
    </row>
    <row r="155" spans="1:7" x14ac:dyDescent="0.35">
      <c r="A155" s="114" t="str">
        <f t="shared" si="8"/>
        <v>IFS</v>
      </c>
      <c r="B155" s="114" t="s">
        <v>41</v>
      </c>
      <c r="C155" s="114" t="s">
        <v>155</v>
      </c>
      <c r="D155" s="114" t="s">
        <v>31435</v>
      </c>
      <c r="E155" s="114" t="e">
        <f>+INDEX(#REF!,4,MATCH(PowerBI2!$C155,#REF!,0))</f>
        <v>#REF!</v>
      </c>
      <c r="F155" s="139" t="e">
        <f>+INDEX(#REF!,MATCH(PowerBI2!$A155,#REF!,0),MATCH(PowerBI2!$C155,#REF!,0))</f>
        <v>#REF!</v>
      </c>
      <c r="G155" s="140" t="e">
        <f t="shared" si="7"/>
        <v>#REF!</v>
      </c>
    </row>
    <row r="156" spans="1:7" x14ac:dyDescent="0.35">
      <c r="A156" s="114" t="str">
        <f t="shared" si="8"/>
        <v>IFS</v>
      </c>
      <c r="B156" s="114" t="s">
        <v>41</v>
      </c>
      <c r="C156" s="114" t="s">
        <v>156</v>
      </c>
      <c r="D156" s="114" t="s">
        <v>31435</v>
      </c>
      <c r="E156" s="114" t="e">
        <f>+INDEX(#REF!,4,MATCH(PowerBI2!$C156,#REF!,0))</f>
        <v>#REF!</v>
      </c>
      <c r="F156" s="139" t="e">
        <f>+INDEX(#REF!,MATCH(PowerBI2!$A156,#REF!,0),MATCH(PowerBI2!$C156,#REF!,0))</f>
        <v>#REF!</v>
      </c>
      <c r="G156" s="140" t="e">
        <f>+F156/$F$53</f>
        <v>#REF!</v>
      </c>
    </row>
    <row r="157" spans="1:7" x14ac:dyDescent="0.35">
      <c r="A157" s="114" t="str">
        <f t="shared" si="8"/>
        <v>IFS</v>
      </c>
      <c r="B157" s="114" t="s">
        <v>41</v>
      </c>
      <c r="C157" s="114" t="s">
        <v>161</v>
      </c>
      <c r="D157" s="114" t="s">
        <v>31435</v>
      </c>
      <c r="E157" s="114"/>
      <c r="F157" s="139" t="e">
        <f>+INDEX(#REF!,MATCH(PowerBI2!$A157,#REF!,0),MATCH(PowerBI2!$C157,#REF!,0))</f>
        <v>#REF!</v>
      </c>
      <c r="G157" s="140" t="e">
        <f>+F157/$F$157</f>
        <v>#REF!</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3416-C31A-4E04-9BEB-FC129331A687}">
  <sheetPr codeName="Sheet11"/>
  <dimension ref="B1:E23183"/>
  <sheetViews>
    <sheetView showGridLines="0" topLeftCell="B1" workbookViewId="0">
      <selection activeCell="C1" sqref="C1"/>
    </sheetView>
  </sheetViews>
  <sheetFormatPr defaultColWidth="8.7265625" defaultRowHeight="14.5" x14ac:dyDescent="0.35"/>
  <cols>
    <col min="3" max="3" width="17.1796875" customWidth="1"/>
    <col min="4" max="4" width="24.54296875" customWidth="1"/>
    <col min="5" max="5" width="25.1796875" customWidth="1"/>
  </cols>
  <sheetData>
    <row r="1" spans="2:5" x14ac:dyDescent="0.35">
      <c r="B1" s="29" t="s">
        <v>43</v>
      </c>
      <c r="C1" s="29" t="s">
        <v>204</v>
      </c>
      <c r="D1" s="29" t="s">
        <v>193</v>
      </c>
      <c r="E1" s="29" t="s">
        <v>1026</v>
      </c>
    </row>
    <row r="2" spans="2:5" x14ac:dyDescent="0.35">
      <c r="B2" t="s">
        <v>287</v>
      </c>
      <c r="C2" t="s">
        <v>14</v>
      </c>
      <c r="D2" t="s">
        <v>1027</v>
      </c>
      <c r="E2" t="s">
        <v>1028</v>
      </c>
    </row>
    <row r="3" spans="2:5" x14ac:dyDescent="0.35">
      <c r="C3" t="s">
        <v>1029</v>
      </c>
    </row>
    <row r="4" spans="2:5" x14ac:dyDescent="0.35">
      <c r="C4" t="s">
        <v>1030</v>
      </c>
    </row>
    <row r="5" spans="2:5" x14ac:dyDescent="0.35">
      <c r="B5" t="s">
        <v>282</v>
      </c>
      <c r="C5" t="s">
        <v>12</v>
      </c>
      <c r="D5" t="s">
        <v>1031</v>
      </c>
      <c r="E5" t="s">
        <v>1032</v>
      </c>
    </row>
    <row r="6" spans="2:5" x14ac:dyDescent="0.35">
      <c r="B6" t="s">
        <v>301</v>
      </c>
      <c r="C6" t="s">
        <v>13</v>
      </c>
      <c r="D6" t="s">
        <v>1033</v>
      </c>
      <c r="E6" t="s">
        <v>1028</v>
      </c>
    </row>
    <row r="7" spans="2:5" x14ac:dyDescent="0.35">
      <c r="B7" t="s">
        <v>996</v>
      </c>
      <c r="C7" t="s">
        <v>14</v>
      </c>
      <c r="D7" t="s">
        <v>1034</v>
      </c>
      <c r="E7" t="s">
        <v>1028</v>
      </c>
    </row>
    <row r="8" spans="2:5" x14ac:dyDescent="0.35">
      <c r="B8" t="s">
        <v>291</v>
      </c>
      <c r="C8" t="s">
        <v>15</v>
      </c>
      <c r="D8" t="s">
        <v>1035</v>
      </c>
      <c r="E8" t="s">
        <v>1028</v>
      </c>
    </row>
    <row r="9" spans="2:5" x14ac:dyDescent="0.35">
      <c r="B9" t="s">
        <v>297</v>
      </c>
      <c r="C9" t="s">
        <v>15</v>
      </c>
      <c r="D9" t="s">
        <v>1036</v>
      </c>
      <c r="E9" t="s">
        <v>1028</v>
      </c>
    </row>
    <row r="10" spans="2:5" x14ac:dyDescent="0.35">
      <c r="B10" t="s">
        <v>295</v>
      </c>
      <c r="C10" t="s">
        <v>15</v>
      </c>
      <c r="D10" t="s">
        <v>1037</v>
      </c>
      <c r="E10" t="s">
        <v>1028</v>
      </c>
    </row>
    <row r="11" spans="2:5" x14ac:dyDescent="0.35">
      <c r="B11" t="s">
        <v>299</v>
      </c>
      <c r="C11" t="s">
        <v>16</v>
      </c>
      <c r="D11" t="s">
        <v>1038</v>
      </c>
      <c r="E11" t="s">
        <v>1028</v>
      </c>
    </row>
    <row r="12" spans="2:5" x14ac:dyDescent="0.35">
      <c r="C12" t="s">
        <v>1039</v>
      </c>
    </row>
    <row r="13" spans="2:5" x14ac:dyDescent="0.35">
      <c r="B13" t="s">
        <v>85</v>
      </c>
      <c r="C13" t="s">
        <v>17</v>
      </c>
      <c r="D13" t="s">
        <v>1040</v>
      </c>
      <c r="E13" t="s">
        <v>1041</v>
      </c>
    </row>
    <row r="14" spans="2:5" x14ac:dyDescent="0.35">
      <c r="B14" t="s">
        <v>86</v>
      </c>
      <c r="C14" t="s">
        <v>197</v>
      </c>
      <c r="D14" t="s">
        <v>1042</v>
      </c>
      <c r="E14" t="s">
        <v>1028</v>
      </c>
    </row>
    <row r="15" spans="2:5" x14ac:dyDescent="0.35">
      <c r="B15" t="s">
        <v>87</v>
      </c>
      <c r="C15" t="s">
        <v>954</v>
      </c>
      <c r="D15" t="s">
        <v>313</v>
      </c>
      <c r="E15" t="s">
        <v>1028</v>
      </c>
    </row>
    <row r="16" spans="2:5" x14ac:dyDescent="0.35">
      <c r="B16" t="s">
        <v>88</v>
      </c>
      <c r="C16" t="s">
        <v>1043</v>
      </c>
      <c r="D16" t="s">
        <v>1044</v>
      </c>
      <c r="E16" t="s">
        <v>1028</v>
      </c>
    </row>
    <row r="17" spans="2:5" x14ac:dyDescent="0.35">
      <c r="B17" t="s">
        <v>350</v>
      </c>
      <c r="C17" t="s">
        <v>1</v>
      </c>
      <c r="D17" t="s">
        <v>1045</v>
      </c>
      <c r="E17" t="s">
        <v>1046</v>
      </c>
    </row>
    <row r="18" spans="2:5" x14ac:dyDescent="0.35">
      <c r="B18" t="s">
        <v>368</v>
      </c>
      <c r="C18" t="s">
        <v>8</v>
      </c>
      <c r="D18" t="s">
        <v>1047</v>
      </c>
      <c r="E18" t="s">
        <v>1048</v>
      </c>
    </row>
    <row r="19" spans="2:5" x14ac:dyDescent="0.35">
      <c r="B19" t="s">
        <v>89</v>
      </c>
      <c r="C19" t="s">
        <v>18</v>
      </c>
      <c r="D19" t="s">
        <v>1049</v>
      </c>
      <c r="E19" t="s">
        <v>1050</v>
      </c>
    </row>
    <row r="20" spans="2:5" x14ac:dyDescent="0.35">
      <c r="B20" t="s">
        <v>90</v>
      </c>
      <c r="C20" t="s">
        <v>19</v>
      </c>
      <c r="D20" t="s">
        <v>1051</v>
      </c>
      <c r="E20" t="s">
        <v>1041</v>
      </c>
    </row>
    <row r="21" spans="2:5" x14ac:dyDescent="0.35">
      <c r="B21" t="s">
        <v>332</v>
      </c>
      <c r="C21" t="s">
        <v>19</v>
      </c>
      <c r="D21" t="s">
        <v>1052</v>
      </c>
      <c r="E21" t="s">
        <v>1041</v>
      </c>
    </row>
    <row r="22" spans="2:5" x14ac:dyDescent="0.35">
      <c r="B22" t="s">
        <v>91</v>
      </c>
      <c r="C22" t="s">
        <v>20</v>
      </c>
      <c r="D22" t="s">
        <v>1053</v>
      </c>
      <c r="E22" t="s">
        <v>1041</v>
      </c>
    </row>
    <row r="23" spans="2:5" x14ac:dyDescent="0.35">
      <c r="B23" t="s">
        <v>92</v>
      </c>
      <c r="C23" t="s">
        <v>21</v>
      </c>
      <c r="D23" t="s">
        <v>1054</v>
      </c>
      <c r="E23" t="s">
        <v>1041</v>
      </c>
    </row>
    <row r="24" spans="2:5" x14ac:dyDescent="0.35">
      <c r="B24" t="s">
        <v>323</v>
      </c>
      <c r="C24" t="s">
        <v>1055</v>
      </c>
      <c r="D24" t="s">
        <v>1056</v>
      </c>
      <c r="E24" t="s">
        <v>1032</v>
      </c>
    </row>
    <row r="25" spans="2:5" x14ac:dyDescent="0.35">
      <c r="B25" t="s">
        <v>93</v>
      </c>
      <c r="C25" t="s">
        <v>22</v>
      </c>
      <c r="D25" t="s">
        <v>330</v>
      </c>
      <c r="E25" t="s">
        <v>1032</v>
      </c>
    </row>
    <row r="26" spans="2:5" x14ac:dyDescent="0.35">
      <c r="B26" t="s">
        <v>326</v>
      </c>
      <c r="C26" t="s">
        <v>22</v>
      </c>
      <c r="D26" t="s">
        <v>327</v>
      </c>
      <c r="E26" t="s">
        <v>1032</v>
      </c>
    </row>
    <row r="27" spans="2:5" x14ac:dyDescent="0.35">
      <c r="B27" t="s">
        <v>357</v>
      </c>
      <c r="C27" t="s">
        <v>23</v>
      </c>
      <c r="D27" t="s">
        <v>358</v>
      </c>
      <c r="E27" t="s">
        <v>1057</v>
      </c>
    </row>
    <row r="28" spans="2:5" x14ac:dyDescent="0.35">
      <c r="B28" t="s">
        <v>94</v>
      </c>
      <c r="C28" t="s">
        <v>23</v>
      </c>
      <c r="D28" t="s">
        <v>1058</v>
      </c>
      <c r="E28" t="s">
        <v>1057</v>
      </c>
    </row>
    <row r="29" spans="2:5" x14ac:dyDescent="0.35">
      <c r="B29" t="s">
        <v>996</v>
      </c>
      <c r="D29" t="s">
        <v>1034</v>
      </c>
      <c r="E29" t="s">
        <v>1028</v>
      </c>
    </row>
    <row r="30" spans="2:5" x14ac:dyDescent="0.35">
      <c r="B30" t="s">
        <v>363</v>
      </c>
      <c r="C30" t="s">
        <v>23</v>
      </c>
      <c r="D30" t="s">
        <v>364</v>
      </c>
      <c r="E30" t="s">
        <v>1057</v>
      </c>
    </row>
    <row r="31" spans="2:5" x14ac:dyDescent="0.35">
      <c r="B31" t="s">
        <v>360</v>
      </c>
      <c r="C31" t="s">
        <v>23</v>
      </c>
      <c r="D31" t="s">
        <v>361</v>
      </c>
      <c r="E31" t="s">
        <v>1057</v>
      </c>
    </row>
    <row r="32" spans="2:5" x14ac:dyDescent="0.35">
      <c r="B32" t="s">
        <v>95</v>
      </c>
      <c r="C32" t="s">
        <v>24</v>
      </c>
      <c r="D32" t="s">
        <v>333</v>
      </c>
      <c r="E32" t="s">
        <v>1059</v>
      </c>
    </row>
    <row r="33" spans="2:5" x14ac:dyDescent="0.35">
      <c r="B33" t="s">
        <v>336</v>
      </c>
      <c r="C33" t="s">
        <v>24</v>
      </c>
      <c r="D33" t="s">
        <v>337</v>
      </c>
      <c r="E33" t="s">
        <v>1059</v>
      </c>
    </row>
    <row r="34" spans="2:5" x14ac:dyDescent="0.35">
      <c r="B34" t="s">
        <v>339</v>
      </c>
      <c r="C34" t="s">
        <v>24</v>
      </c>
      <c r="D34" t="s">
        <v>340</v>
      </c>
      <c r="E34" t="s">
        <v>1059</v>
      </c>
    </row>
    <row r="35" spans="2:5" x14ac:dyDescent="0.35">
      <c r="B35" t="s">
        <v>96</v>
      </c>
      <c r="C35" t="s">
        <v>25</v>
      </c>
      <c r="D35" t="s">
        <v>341</v>
      </c>
      <c r="E35" t="s">
        <v>1041</v>
      </c>
    </row>
    <row r="36" spans="2:5" x14ac:dyDescent="0.35">
      <c r="B36" t="s">
        <v>97</v>
      </c>
      <c r="C36" t="s">
        <v>26</v>
      </c>
      <c r="D36" t="s">
        <v>342</v>
      </c>
      <c r="E36" t="s">
        <v>1041</v>
      </c>
    </row>
    <row r="37" spans="2:5" x14ac:dyDescent="0.35">
      <c r="B37" t="s">
        <v>98</v>
      </c>
      <c r="C37" t="s">
        <v>27</v>
      </c>
      <c r="D37" t="s">
        <v>1060</v>
      </c>
      <c r="E37" t="s">
        <v>1059</v>
      </c>
    </row>
    <row r="38" spans="2:5" x14ac:dyDescent="0.35">
      <c r="B38" t="s">
        <v>99</v>
      </c>
      <c r="C38" t="s">
        <v>28</v>
      </c>
      <c r="D38" t="s">
        <v>1061</v>
      </c>
      <c r="E38" t="s">
        <v>1032</v>
      </c>
    </row>
    <row r="39" spans="2:5" x14ac:dyDescent="0.35">
      <c r="B39" t="s">
        <v>100</v>
      </c>
      <c r="C39" t="s">
        <v>29</v>
      </c>
      <c r="D39" t="s">
        <v>347</v>
      </c>
      <c r="E39" t="s">
        <v>1062</v>
      </c>
    </row>
    <row r="40" spans="2:5" x14ac:dyDescent="0.35">
      <c r="B40" t="s">
        <v>101</v>
      </c>
      <c r="C40" t="s">
        <v>30</v>
      </c>
      <c r="D40" t="s">
        <v>348</v>
      </c>
      <c r="E40" t="s">
        <v>1032</v>
      </c>
    </row>
    <row r="41" spans="2:5" x14ac:dyDescent="0.35">
      <c r="B41" t="s">
        <v>102</v>
      </c>
      <c r="C41" t="s">
        <v>1063</v>
      </c>
      <c r="D41" t="s">
        <v>1064</v>
      </c>
      <c r="E41" t="s">
        <v>1062</v>
      </c>
    </row>
    <row r="42" spans="2:5" x14ac:dyDescent="0.35">
      <c r="B42" t="s">
        <v>393</v>
      </c>
      <c r="C42" t="s">
        <v>197</v>
      </c>
      <c r="D42" t="s">
        <v>1065</v>
      </c>
      <c r="E42" t="s">
        <v>1028</v>
      </c>
    </row>
    <row r="43" spans="2:5" x14ac:dyDescent="0.35">
      <c r="B43" t="s">
        <v>103</v>
      </c>
      <c r="C43" t="s">
        <v>31</v>
      </c>
      <c r="D43" t="s">
        <v>394</v>
      </c>
      <c r="E43" t="s">
        <v>1028</v>
      </c>
    </row>
    <row r="44" spans="2:5" x14ac:dyDescent="0.35">
      <c r="B44" t="s">
        <v>104</v>
      </c>
      <c r="C44" t="s">
        <v>32</v>
      </c>
      <c r="D44" t="s">
        <v>381</v>
      </c>
      <c r="E44" t="s">
        <v>1028</v>
      </c>
    </row>
    <row r="45" spans="2:5" x14ac:dyDescent="0.35">
      <c r="B45" t="s">
        <v>383</v>
      </c>
      <c r="C45" t="s">
        <v>32</v>
      </c>
      <c r="D45" t="s">
        <v>384</v>
      </c>
      <c r="E45" t="s">
        <v>1028</v>
      </c>
    </row>
    <row r="46" spans="2:5" x14ac:dyDescent="0.35">
      <c r="B46" t="s">
        <v>390</v>
      </c>
      <c r="C46" t="s">
        <v>969</v>
      </c>
      <c r="D46" t="s">
        <v>1066</v>
      </c>
      <c r="E46" t="s">
        <v>1028</v>
      </c>
    </row>
    <row r="47" spans="2:5" x14ac:dyDescent="0.35">
      <c r="B47" t="s">
        <v>386</v>
      </c>
      <c r="C47" t="s">
        <v>969</v>
      </c>
      <c r="D47" t="s">
        <v>1067</v>
      </c>
      <c r="E47" t="s">
        <v>1028</v>
      </c>
    </row>
    <row r="48" spans="2:5" x14ac:dyDescent="0.35">
      <c r="B48" t="s">
        <v>409</v>
      </c>
      <c r="C48" t="s">
        <v>33</v>
      </c>
      <c r="D48" t="s">
        <v>410</v>
      </c>
      <c r="E48" t="s">
        <v>1032</v>
      </c>
    </row>
    <row r="49" spans="2:5" x14ac:dyDescent="0.35">
      <c r="B49" t="s">
        <v>414</v>
      </c>
      <c r="C49" t="s">
        <v>33</v>
      </c>
      <c r="D49" t="s">
        <v>415</v>
      </c>
      <c r="E49" t="s">
        <v>1032</v>
      </c>
    </row>
    <row r="50" spans="2:5" x14ac:dyDescent="0.35">
      <c r="B50" t="s">
        <v>105</v>
      </c>
      <c r="C50" t="s">
        <v>33</v>
      </c>
      <c r="D50" t="s">
        <v>412</v>
      </c>
      <c r="E50" t="s">
        <v>1032</v>
      </c>
    </row>
    <row r="51" spans="2:5" x14ac:dyDescent="0.35">
      <c r="B51" t="s">
        <v>106</v>
      </c>
      <c r="C51" t="s">
        <v>34</v>
      </c>
      <c r="D51" t="s">
        <v>407</v>
      </c>
      <c r="E51" t="s">
        <v>1041</v>
      </c>
    </row>
    <row r="52" spans="2:5" x14ac:dyDescent="0.35">
      <c r="B52" s="25" t="s">
        <v>107</v>
      </c>
      <c r="C52" s="25" t="s">
        <v>35</v>
      </c>
      <c r="D52" s="25" t="s">
        <v>1068</v>
      </c>
      <c r="E52" s="25" t="s">
        <v>1032</v>
      </c>
    </row>
    <row r="53" spans="2:5" x14ac:dyDescent="0.35">
      <c r="B53" t="s">
        <v>108</v>
      </c>
      <c r="C53" t="s">
        <v>36</v>
      </c>
      <c r="D53" t="s">
        <v>1069</v>
      </c>
      <c r="E53" t="s">
        <v>1032</v>
      </c>
    </row>
    <row r="54" spans="2:5" x14ac:dyDescent="0.35">
      <c r="B54" t="s">
        <v>109</v>
      </c>
      <c r="C54" t="s">
        <v>37</v>
      </c>
      <c r="D54" t="s">
        <v>1070</v>
      </c>
      <c r="E54" t="s">
        <v>1046</v>
      </c>
    </row>
    <row r="55" spans="2:5" x14ac:dyDescent="0.35">
      <c r="B55" t="s">
        <v>110</v>
      </c>
      <c r="C55" t="s">
        <v>38</v>
      </c>
      <c r="D55" t="s">
        <v>1071</v>
      </c>
      <c r="E55" t="s">
        <v>1041</v>
      </c>
    </row>
    <row r="56" spans="2:5" x14ac:dyDescent="0.35">
      <c r="B56" t="s">
        <v>403</v>
      </c>
      <c r="C56" t="s">
        <v>38</v>
      </c>
      <c r="D56" t="s">
        <v>1072</v>
      </c>
      <c r="E56" t="s">
        <v>1041</v>
      </c>
    </row>
    <row r="57" spans="2:5" x14ac:dyDescent="0.35">
      <c r="B57" t="s">
        <v>45</v>
      </c>
      <c r="C57" t="s">
        <v>929</v>
      </c>
      <c r="D57" t="s">
        <v>1073</v>
      </c>
      <c r="E57" t="s">
        <v>1028</v>
      </c>
    </row>
    <row r="58" spans="2:5" x14ac:dyDescent="0.35">
      <c r="B58" t="s">
        <v>46</v>
      </c>
      <c r="C58" t="s">
        <v>932</v>
      </c>
      <c r="D58" t="s">
        <v>1074</v>
      </c>
      <c r="E58" t="s">
        <v>1028</v>
      </c>
    </row>
    <row r="59" spans="2:5" x14ac:dyDescent="0.35">
      <c r="B59" t="s">
        <v>47</v>
      </c>
      <c r="C59" t="s">
        <v>0</v>
      </c>
      <c r="D59" t="s">
        <v>1075</v>
      </c>
      <c r="E59" t="s">
        <v>1048</v>
      </c>
    </row>
    <row r="60" spans="2:5" x14ac:dyDescent="0.35">
      <c r="B60" t="s">
        <v>434</v>
      </c>
      <c r="C60" t="s">
        <v>9</v>
      </c>
      <c r="D60" t="s">
        <v>1076</v>
      </c>
      <c r="E60" t="s">
        <v>1048</v>
      </c>
    </row>
    <row r="61" spans="2:5" x14ac:dyDescent="0.35">
      <c r="B61" t="s">
        <v>51</v>
      </c>
      <c r="C61" t="s">
        <v>1</v>
      </c>
      <c r="D61" t="s">
        <v>1077</v>
      </c>
      <c r="E61" t="s">
        <v>1046</v>
      </c>
    </row>
    <row r="62" spans="2:5" x14ac:dyDescent="0.35">
      <c r="B62" t="s">
        <v>52</v>
      </c>
      <c r="C62" t="s">
        <v>1078</v>
      </c>
      <c r="D62" t="s">
        <v>1079</v>
      </c>
      <c r="E62" t="s">
        <v>1028</v>
      </c>
    </row>
    <row r="63" spans="2:5" x14ac:dyDescent="0.35">
      <c r="B63" t="s">
        <v>53</v>
      </c>
      <c r="C63" t="s">
        <v>2</v>
      </c>
      <c r="D63" t="s">
        <v>1080</v>
      </c>
      <c r="E63" t="s">
        <v>1041</v>
      </c>
    </row>
    <row r="64" spans="2:5" x14ac:dyDescent="0.35">
      <c r="B64" t="s">
        <v>54</v>
      </c>
      <c r="C64" t="s">
        <v>1081</v>
      </c>
      <c r="D64" t="s">
        <v>1082</v>
      </c>
      <c r="E64" t="s">
        <v>1050</v>
      </c>
    </row>
    <row r="65" spans="2:5" x14ac:dyDescent="0.35">
      <c r="B65" t="s">
        <v>55</v>
      </c>
      <c r="C65" t="s">
        <v>1083</v>
      </c>
      <c r="D65" t="s">
        <v>1084</v>
      </c>
      <c r="E65" t="s">
        <v>1050</v>
      </c>
    </row>
    <row r="66" spans="2:5" x14ac:dyDescent="0.35">
      <c r="B66" t="s">
        <v>469</v>
      </c>
      <c r="C66" t="s">
        <v>1085</v>
      </c>
      <c r="D66" t="s">
        <v>1086</v>
      </c>
      <c r="E66" t="s">
        <v>1048</v>
      </c>
    </row>
    <row r="67" spans="2:5" x14ac:dyDescent="0.35">
      <c r="B67" t="s">
        <v>61</v>
      </c>
      <c r="C67" t="s">
        <v>1085</v>
      </c>
      <c r="D67" t="s">
        <v>1087</v>
      </c>
      <c r="E67" t="s">
        <v>1048</v>
      </c>
    </row>
    <row r="68" spans="2:5" x14ac:dyDescent="0.35">
      <c r="B68" t="s">
        <v>62</v>
      </c>
      <c r="C68" t="s">
        <v>3</v>
      </c>
      <c r="D68" t="s">
        <v>1088</v>
      </c>
      <c r="E68" t="s">
        <v>1048</v>
      </c>
    </row>
    <row r="69" spans="2:5" x14ac:dyDescent="0.35">
      <c r="B69" t="s">
        <v>63</v>
      </c>
      <c r="C69" t="s">
        <v>1089</v>
      </c>
      <c r="D69" t="s">
        <v>1090</v>
      </c>
      <c r="E69" t="s">
        <v>1050</v>
      </c>
    </row>
    <row r="70" spans="2:5" x14ac:dyDescent="0.35">
      <c r="B70" t="s">
        <v>64</v>
      </c>
      <c r="C70" t="s">
        <v>4</v>
      </c>
      <c r="D70" t="s">
        <v>1091</v>
      </c>
      <c r="E70" t="s">
        <v>1048</v>
      </c>
    </row>
    <row r="71" spans="2:5" x14ac:dyDescent="0.35">
      <c r="B71" t="s">
        <v>65</v>
      </c>
      <c r="C71" t="s">
        <v>5</v>
      </c>
      <c r="D71" t="s">
        <v>1092</v>
      </c>
      <c r="E71" t="s">
        <v>1046</v>
      </c>
    </row>
    <row r="72" spans="2:5" x14ac:dyDescent="0.35">
      <c r="B72" t="s">
        <v>66</v>
      </c>
      <c r="C72" t="s">
        <v>6</v>
      </c>
      <c r="D72" t="s">
        <v>1093</v>
      </c>
      <c r="E72" t="s">
        <v>1041</v>
      </c>
    </row>
    <row r="73" spans="2:5" x14ac:dyDescent="0.35">
      <c r="B73" t="s">
        <v>67</v>
      </c>
      <c r="C73" t="s">
        <v>7</v>
      </c>
      <c r="D73" t="s">
        <v>1094</v>
      </c>
      <c r="E73" t="s">
        <v>1048</v>
      </c>
    </row>
    <row r="74" spans="2:5" x14ac:dyDescent="0.35">
      <c r="B74" t="s">
        <v>429</v>
      </c>
      <c r="C74" t="s">
        <v>1095</v>
      </c>
      <c r="D74" t="s">
        <v>430</v>
      </c>
      <c r="E74" t="s">
        <v>1041</v>
      </c>
    </row>
    <row r="75" spans="2:5" x14ac:dyDescent="0.35">
      <c r="B75" t="s">
        <v>295</v>
      </c>
      <c r="D75" t="s">
        <v>1037</v>
      </c>
      <c r="E75" t="s">
        <v>1028</v>
      </c>
    </row>
    <row r="76" spans="2:5" x14ac:dyDescent="0.35">
      <c r="B76" t="s">
        <v>75</v>
      </c>
      <c r="C76" t="s">
        <v>1095</v>
      </c>
      <c r="D76" t="s">
        <v>431</v>
      </c>
      <c r="E76" t="s">
        <v>1041</v>
      </c>
    </row>
    <row r="77" spans="2:5" x14ac:dyDescent="0.35">
      <c r="B77" t="s">
        <v>474</v>
      </c>
      <c r="C77" t="s">
        <v>1096</v>
      </c>
      <c r="D77" t="s">
        <v>1097</v>
      </c>
      <c r="E77" t="s">
        <v>1057</v>
      </c>
    </row>
    <row r="78" spans="2:5" x14ac:dyDescent="0.35">
      <c r="B78" t="s">
        <v>77</v>
      </c>
      <c r="C78" t="s">
        <v>8</v>
      </c>
      <c r="D78" t="s">
        <v>1098</v>
      </c>
      <c r="E78" t="s">
        <v>1048</v>
      </c>
    </row>
    <row r="79" spans="2:5" x14ac:dyDescent="0.35">
      <c r="B79" t="s">
        <v>78</v>
      </c>
      <c r="C79" t="s">
        <v>9</v>
      </c>
      <c r="D79" t="s">
        <v>1099</v>
      </c>
      <c r="E79" t="s">
        <v>1048</v>
      </c>
    </row>
    <row r="80" spans="2:5" x14ac:dyDescent="0.35">
      <c r="B80" t="s">
        <v>1100</v>
      </c>
      <c r="C80" t="s">
        <v>3</v>
      </c>
      <c r="D80" t="s">
        <v>1101</v>
      </c>
      <c r="E80" t="s">
        <v>1048</v>
      </c>
    </row>
    <row r="81" spans="2:5" x14ac:dyDescent="0.35">
      <c r="B81" t="s">
        <v>1102</v>
      </c>
      <c r="C81" t="s">
        <v>1103</v>
      </c>
      <c r="D81" t="s">
        <v>1104</v>
      </c>
      <c r="E81" t="s">
        <v>1048</v>
      </c>
    </row>
    <row r="82" spans="2:5" x14ac:dyDescent="0.35">
      <c r="B82" t="s">
        <v>81</v>
      </c>
      <c r="C82" t="s">
        <v>10</v>
      </c>
      <c r="D82" t="s">
        <v>490</v>
      </c>
      <c r="E82" t="s">
        <v>1105</v>
      </c>
    </row>
    <row r="83" spans="2:5" x14ac:dyDescent="0.35">
      <c r="B83" t="s">
        <v>494</v>
      </c>
      <c r="C83" t="s">
        <v>1106</v>
      </c>
      <c r="D83" t="s">
        <v>495</v>
      </c>
      <c r="E83" t="s">
        <v>1048</v>
      </c>
    </row>
    <row r="84" spans="2:5" x14ac:dyDescent="0.35">
      <c r="B84" t="s">
        <v>83</v>
      </c>
      <c r="C84" t="s">
        <v>1107</v>
      </c>
      <c r="D84" t="s">
        <v>1108</v>
      </c>
      <c r="E84" t="s">
        <v>1048</v>
      </c>
    </row>
    <row r="85" spans="2:5" x14ac:dyDescent="0.35">
      <c r="B85" t="s">
        <v>301</v>
      </c>
      <c r="D85" t="s">
        <v>1033</v>
      </c>
      <c r="E85" t="s">
        <v>1028</v>
      </c>
    </row>
    <row r="86" spans="2:5" x14ac:dyDescent="0.35">
      <c r="B86" t="s">
        <v>798</v>
      </c>
      <c r="C86" t="s">
        <v>39</v>
      </c>
      <c r="D86" t="s">
        <v>1109</v>
      </c>
      <c r="E86" t="s">
        <v>1059</v>
      </c>
    </row>
    <row r="87" spans="2:5" x14ac:dyDescent="0.35">
      <c r="B87" t="s">
        <v>793</v>
      </c>
      <c r="C87" t="s">
        <v>39</v>
      </c>
      <c r="D87" t="s">
        <v>1110</v>
      </c>
      <c r="E87" t="s">
        <v>1059</v>
      </c>
    </row>
    <row r="88" spans="2:5" x14ac:dyDescent="0.35">
      <c r="B88" t="s">
        <v>796</v>
      </c>
      <c r="C88" t="s">
        <v>39</v>
      </c>
      <c r="D88" t="s">
        <v>1111</v>
      </c>
      <c r="E88" t="s">
        <v>1059</v>
      </c>
    </row>
    <row r="89" spans="2:5" x14ac:dyDescent="0.35">
      <c r="B89" t="s">
        <v>790</v>
      </c>
      <c r="C89" t="s">
        <v>39</v>
      </c>
      <c r="D89" t="s">
        <v>1112</v>
      </c>
      <c r="E89" t="s">
        <v>1059</v>
      </c>
    </row>
    <row r="90" spans="2:5" x14ac:dyDescent="0.35">
      <c r="B90" t="s">
        <v>800</v>
      </c>
      <c r="C90" t="s">
        <v>40</v>
      </c>
      <c r="D90" t="s">
        <v>1113</v>
      </c>
      <c r="E90" t="s">
        <v>1050</v>
      </c>
    </row>
    <row r="91" spans="2:5" x14ac:dyDescent="0.35">
      <c r="B91" t="s">
        <v>790</v>
      </c>
      <c r="D91" t="s">
        <v>1112</v>
      </c>
      <c r="E91" t="s">
        <v>1059</v>
      </c>
    </row>
    <row r="92" spans="2:5" x14ac:dyDescent="0.35">
      <c r="B92" t="s">
        <v>86</v>
      </c>
      <c r="D92" t="s">
        <v>1042</v>
      </c>
      <c r="E92" t="s">
        <v>1028</v>
      </c>
    </row>
    <row r="93" spans="2:5" x14ac:dyDescent="0.35">
      <c r="B93" t="s">
        <v>98</v>
      </c>
      <c r="C93" t="s">
        <v>27</v>
      </c>
      <c r="D93" t="s">
        <v>1060</v>
      </c>
      <c r="E93" t="s">
        <v>1028</v>
      </c>
    </row>
    <row r="94" spans="2:5" x14ac:dyDescent="0.35">
      <c r="B94" t="s">
        <v>323</v>
      </c>
      <c r="D94" t="s">
        <v>1056</v>
      </c>
      <c r="E94" t="s">
        <v>1032</v>
      </c>
    </row>
    <row r="95" spans="2:5" x14ac:dyDescent="0.35">
      <c r="B95" t="s">
        <v>95</v>
      </c>
      <c r="C95" t="s">
        <v>24</v>
      </c>
      <c r="D95" t="s">
        <v>333</v>
      </c>
      <c r="E95" t="s">
        <v>1041</v>
      </c>
    </row>
    <row r="96" spans="2:5" x14ac:dyDescent="0.35">
      <c r="B96" t="s">
        <v>336</v>
      </c>
      <c r="C96" t="s">
        <v>24</v>
      </c>
      <c r="D96" t="s">
        <v>337</v>
      </c>
      <c r="E96" t="s">
        <v>1041</v>
      </c>
    </row>
    <row r="97" spans="2:5" x14ac:dyDescent="0.35">
      <c r="B97" t="s">
        <v>339</v>
      </c>
      <c r="C97" t="s">
        <v>24</v>
      </c>
      <c r="D97" t="s">
        <v>340</v>
      </c>
      <c r="E97" t="s">
        <v>1041</v>
      </c>
    </row>
    <row r="98" spans="2:5" x14ac:dyDescent="0.35">
      <c r="B98" t="s">
        <v>393</v>
      </c>
      <c r="D98" t="s">
        <v>1065</v>
      </c>
      <c r="E98" t="s">
        <v>1028</v>
      </c>
    </row>
    <row r="99" spans="2:5" x14ac:dyDescent="0.35">
      <c r="B99" t="s">
        <v>102</v>
      </c>
      <c r="C99" t="s">
        <v>1114</v>
      </c>
      <c r="D99" t="s">
        <v>1064</v>
      </c>
    </row>
    <row r="100" spans="2:5" x14ac:dyDescent="0.35">
      <c r="B100" t="s">
        <v>429</v>
      </c>
      <c r="D100" t="s">
        <v>430</v>
      </c>
    </row>
    <row r="101" spans="2:5" x14ac:dyDescent="0.35">
      <c r="B101" t="s">
        <v>75</v>
      </c>
      <c r="D101" t="s">
        <v>431</v>
      </c>
    </row>
    <row r="102" spans="2:5" x14ac:dyDescent="0.35">
      <c r="B102" t="s">
        <v>81</v>
      </c>
      <c r="D102" t="s">
        <v>490</v>
      </c>
      <c r="E102" t="s">
        <v>1105</v>
      </c>
    </row>
    <row r="103" spans="2:5" x14ac:dyDescent="0.35">
      <c r="B103" t="s">
        <v>1115</v>
      </c>
      <c r="C103" t="s">
        <v>11</v>
      </c>
      <c r="D103" t="s">
        <v>1116</v>
      </c>
      <c r="E103" t="s">
        <v>1041</v>
      </c>
    </row>
    <row r="104" spans="2:5" x14ac:dyDescent="0.35">
      <c r="B104" t="s">
        <v>1117</v>
      </c>
      <c r="C104" t="s">
        <v>1168</v>
      </c>
      <c r="D104" t="s">
        <v>1169</v>
      </c>
      <c r="E104" t="s">
        <v>1041</v>
      </c>
    </row>
    <row r="105" spans="2:5" x14ac:dyDescent="0.35">
      <c r="B105" t="s">
        <v>1118</v>
      </c>
      <c r="C105" t="s">
        <v>1168</v>
      </c>
      <c r="D105" t="s">
        <v>1170</v>
      </c>
      <c r="E105" t="s">
        <v>1028</v>
      </c>
    </row>
    <row r="106" spans="2:5" x14ac:dyDescent="0.35">
      <c r="B106" t="s">
        <v>1119</v>
      </c>
      <c r="C106" t="s">
        <v>1168</v>
      </c>
      <c r="D106" t="s">
        <v>1171</v>
      </c>
      <c r="E106" t="s">
        <v>1062</v>
      </c>
    </row>
    <row r="107" spans="2:5" x14ac:dyDescent="0.35">
      <c r="B107" t="s">
        <v>1120</v>
      </c>
      <c r="C107" t="s">
        <v>1168</v>
      </c>
      <c r="D107" t="s">
        <v>1172</v>
      </c>
      <c r="E107" t="s">
        <v>1028</v>
      </c>
    </row>
    <row r="108" spans="2:5" x14ac:dyDescent="0.35">
      <c r="B108" t="s">
        <v>1121</v>
      </c>
      <c r="C108" t="s">
        <v>1168</v>
      </c>
      <c r="D108" t="s">
        <v>1173</v>
      </c>
      <c r="E108" t="s">
        <v>1041</v>
      </c>
    </row>
    <row r="109" spans="2:5" x14ac:dyDescent="0.35">
      <c r="B109" t="s">
        <v>1122</v>
      </c>
      <c r="C109" t="s">
        <v>1168</v>
      </c>
      <c r="D109" t="s">
        <v>1174</v>
      </c>
      <c r="E109" t="s">
        <v>1062</v>
      </c>
    </row>
    <row r="110" spans="2:5" x14ac:dyDescent="0.35">
      <c r="B110" t="s">
        <v>1123</v>
      </c>
      <c r="C110" t="s">
        <v>1168</v>
      </c>
      <c r="D110" t="s">
        <v>1175</v>
      </c>
      <c r="E110" t="s">
        <v>1062</v>
      </c>
    </row>
    <row r="111" spans="2:5" x14ac:dyDescent="0.35">
      <c r="B111" t="s">
        <v>1124</v>
      </c>
      <c r="C111" t="s">
        <v>1168</v>
      </c>
      <c r="D111" t="s">
        <v>1176</v>
      </c>
      <c r="E111" t="s">
        <v>1062</v>
      </c>
    </row>
    <row r="112" spans="2:5" x14ac:dyDescent="0.35">
      <c r="B112" t="s">
        <v>1125</v>
      </c>
      <c r="C112" t="s">
        <v>1168</v>
      </c>
      <c r="D112" t="s">
        <v>1177</v>
      </c>
      <c r="E112" t="s">
        <v>1028</v>
      </c>
    </row>
    <row r="113" spans="2:5" x14ac:dyDescent="0.35">
      <c r="B113" t="s">
        <v>1126</v>
      </c>
      <c r="C113" t="s">
        <v>1168</v>
      </c>
      <c r="D113" t="s">
        <v>1178</v>
      </c>
      <c r="E113" t="s">
        <v>1062</v>
      </c>
    </row>
    <row r="114" spans="2:5" x14ac:dyDescent="0.35">
      <c r="B114" t="s">
        <v>1127</v>
      </c>
      <c r="C114" t="s">
        <v>1168</v>
      </c>
      <c r="D114" t="s">
        <v>1179</v>
      </c>
      <c r="E114" t="s">
        <v>1041</v>
      </c>
    </row>
    <row r="115" spans="2:5" x14ac:dyDescent="0.35">
      <c r="B115" t="s">
        <v>1128</v>
      </c>
      <c r="C115" t="s">
        <v>1168</v>
      </c>
      <c r="D115" t="s">
        <v>1180</v>
      </c>
      <c r="E115" t="s">
        <v>1048</v>
      </c>
    </row>
    <row r="116" spans="2:5" x14ac:dyDescent="0.35">
      <c r="B116" t="s">
        <v>1129</v>
      </c>
      <c r="C116" t="s">
        <v>1168</v>
      </c>
      <c r="D116" t="s">
        <v>1181</v>
      </c>
      <c r="E116" t="s">
        <v>1057</v>
      </c>
    </row>
    <row r="117" spans="2:5" x14ac:dyDescent="0.35">
      <c r="B117" t="s">
        <v>1130</v>
      </c>
      <c r="C117" t="s">
        <v>1168</v>
      </c>
      <c r="D117" t="s">
        <v>1182</v>
      </c>
      <c r="E117" t="s">
        <v>1041</v>
      </c>
    </row>
    <row r="118" spans="2:5" x14ac:dyDescent="0.35">
      <c r="B118" t="s">
        <v>1131</v>
      </c>
      <c r="C118" t="s">
        <v>1168</v>
      </c>
      <c r="D118" t="s">
        <v>1183</v>
      </c>
      <c r="E118" t="s">
        <v>1050</v>
      </c>
    </row>
    <row r="119" spans="2:5" x14ac:dyDescent="0.35">
      <c r="B119" t="s">
        <v>1132</v>
      </c>
      <c r="C119" t="s">
        <v>1168</v>
      </c>
    </row>
    <row r="120" spans="2:5" x14ac:dyDescent="0.35">
      <c r="B120" t="s">
        <v>1133</v>
      </c>
      <c r="C120" t="s">
        <v>1168</v>
      </c>
      <c r="D120" t="s">
        <v>1184</v>
      </c>
      <c r="E120" t="s">
        <v>1028</v>
      </c>
    </row>
    <row r="121" spans="2:5" x14ac:dyDescent="0.35">
      <c r="B121" t="s">
        <v>1134</v>
      </c>
      <c r="C121" t="s">
        <v>1168</v>
      </c>
      <c r="D121" t="s">
        <v>1185</v>
      </c>
      <c r="E121" t="s">
        <v>1032</v>
      </c>
    </row>
    <row r="122" spans="2:5" x14ac:dyDescent="0.35">
      <c r="B122" t="s">
        <v>1135</v>
      </c>
      <c r="C122" t="s">
        <v>1168</v>
      </c>
      <c r="D122" t="s">
        <v>1186</v>
      </c>
    </row>
    <row r="123" spans="2:5" x14ac:dyDescent="0.35">
      <c r="B123" t="s">
        <v>1136</v>
      </c>
      <c r="C123" t="s">
        <v>1168</v>
      </c>
      <c r="D123" t="s">
        <v>1187</v>
      </c>
      <c r="E123" t="s">
        <v>1059</v>
      </c>
    </row>
    <row r="124" spans="2:5" x14ac:dyDescent="0.35">
      <c r="B124" t="s">
        <v>1137</v>
      </c>
      <c r="C124" t="s">
        <v>1168</v>
      </c>
      <c r="D124" t="s">
        <v>1188</v>
      </c>
      <c r="E124" t="s">
        <v>1048</v>
      </c>
    </row>
    <row r="125" spans="2:5" x14ac:dyDescent="0.35">
      <c r="B125" t="s">
        <v>1138</v>
      </c>
      <c r="C125" t="s">
        <v>1168</v>
      </c>
      <c r="D125" t="s">
        <v>1189</v>
      </c>
      <c r="E125" t="s">
        <v>1050</v>
      </c>
    </row>
    <row r="126" spans="2:5" x14ac:dyDescent="0.35">
      <c r="B126" t="s">
        <v>1139</v>
      </c>
      <c r="C126" t="s">
        <v>1168</v>
      </c>
      <c r="D126" t="s">
        <v>1190</v>
      </c>
      <c r="E126" t="s">
        <v>1062</v>
      </c>
    </row>
    <row r="127" spans="2:5" x14ac:dyDescent="0.35">
      <c r="B127" t="s">
        <v>1140</v>
      </c>
      <c r="C127" t="s">
        <v>1168</v>
      </c>
      <c r="D127" t="s">
        <v>1191</v>
      </c>
      <c r="E127" t="s">
        <v>1028</v>
      </c>
    </row>
    <row r="128" spans="2:5" x14ac:dyDescent="0.35">
      <c r="B128" t="s">
        <v>1141</v>
      </c>
      <c r="C128" t="s">
        <v>1168</v>
      </c>
      <c r="D128" t="s">
        <v>1192</v>
      </c>
      <c r="E128" t="s">
        <v>1105</v>
      </c>
    </row>
    <row r="129" spans="2:5" x14ac:dyDescent="0.35">
      <c r="B129" t="s">
        <v>1142</v>
      </c>
      <c r="C129" t="s">
        <v>1168</v>
      </c>
      <c r="D129" t="s">
        <v>1193</v>
      </c>
      <c r="E129" t="s">
        <v>1057</v>
      </c>
    </row>
    <row r="130" spans="2:5" x14ac:dyDescent="0.35">
      <c r="B130" t="s">
        <v>1143</v>
      </c>
      <c r="C130" t="s">
        <v>1168</v>
      </c>
      <c r="D130" t="s">
        <v>1194</v>
      </c>
      <c r="E130" t="s">
        <v>1041</v>
      </c>
    </row>
    <row r="131" spans="2:5" x14ac:dyDescent="0.35">
      <c r="B131" t="s">
        <v>1144</v>
      </c>
      <c r="C131" t="s">
        <v>1168</v>
      </c>
      <c r="D131" t="s">
        <v>1195</v>
      </c>
      <c r="E131" t="s">
        <v>1046</v>
      </c>
    </row>
    <row r="132" spans="2:5" x14ac:dyDescent="0.35">
      <c r="B132" t="s">
        <v>1145</v>
      </c>
      <c r="C132" t="s">
        <v>1168</v>
      </c>
      <c r="D132" t="s">
        <v>1196</v>
      </c>
      <c r="E132" t="s">
        <v>1032</v>
      </c>
    </row>
    <row r="133" spans="2:5" x14ac:dyDescent="0.35">
      <c r="B133" t="s">
        <v>1146</v>
      </c>
      <c r="C133" t="s">
        <v>1168</v>
      </c>
      <c r="D133" t="s">
        <v>1197</v>
      </c>
      <c r="E133" t="s">
        <v>1032</v>
      </c>
    </row>
    <row r="134" spans="2:5" x14ac:dyDescent="0.35">
      <c r="B134" t="s">
        <v>1147</v>
      </c>
      <c r="C134" t="s">
        <v>1168</v>
      </c>
      <c r="D134" t="s">
        <v>1198</v>
      </c>
      <c r="E134" t="s">
        <v>1028</v>
      </c>
    </row>
    <row r="135" spans="2:5" x14ac:dyDescent="0.35">
      <c r="B135" t="s">
        <v>1148</v>
      </c>
      <c r="C135" t="s">
        <v>1168</v>
      </c>
      <c r="D135" t="s">
        <v>1199</v>
      </c>
      <c r="E135" t="s">
        <v>1062</v>
      </c>
    </row>
    <row r="136" spans="2:5" x14ac:dyDescent="0.35">
      <c r="B136" t="s">
        <v>1149</v>
      </c>
      <c r="C136" t="s">
        <v>1168</v>
      </c>
      <c r="D136" t="s">
        <v>1200</v>
      </c>
      <c r="E136" t="s">
        <v>1057</v>
      </c>
    </row>
    <row r="137" spans="2:5" x14ac:dyDescent="0.35">
      <c r="B137" t="s">
        <v>1150</v>
      </c>
      <c r="C137" t="s">
        <v>1168</v>
      </c>
      <c r="D137" t="s">
        <v>1201</v>
      </c>
      <c r="E137" t="s">
        <v>1105</v>
      </c>
    </row>
    <row r="138" spans="2:5" x14ac:dyDescent="0.35">
      <c r="B138" t="s">
        <v>1151</v>
      </c>
      <c r="C138" t="s">
        <v>1168</v>
      </c>
      <c r="D138" t="s">
        <v>1202</v>
      </c>
      <c r="E138" t="s">
        <v>1041</v>
      </c>
    </row>
    <row r="139" spans="2:5" x14ac:dyDescent="0.35">
      <c r="B139" t="s">
        <v>1152</v>
      </c>
      <c r="C139" t="s">
        <v>1168</v>
      </c>
      <c r="D139" t="s">
        <v>1203</v>
      </c>
      <c r="E139" t="s">
        <v>1062</v>
      </c>
    </row>
    <row r="140" spans="2:5" x14ac:dyDescent="0.35">
      <c r="B140" t="s">
        <v>1153</v>
      </c>
      <c r="C140" t="s">
        <v>1168</v>
      </c>
      <c r="D140" t="s">
        <v>1204</v>
      </c>
      <c r="E140" t="s">
        <v>1032</v>
      </c>
    </row>
    <row r="141" spans="2:5" x14ac:dyDescent="0.35">
      <c r="B141" t="s">
        <v>1154</v>
      </c>
      <c r="C141" t="s">
        <v>1168</v>
      </c>
      <c r="D141" t="s">
        <v>1205</v>
      </c>
      <c r="E141" t="s">
        <v>1105</v>
      </c>
    </row>
    <row r="142" spans="2:5" x14ac:dyDescent="0.35">
      <c r="B142" t="s">
        <v>1155</v>
      </c>
      <c r="C142" t="s">
        <v>1168</v>
      </c>
      <c r="D142" t="s">
        <v>1206</v>
      </c>
      <c r="E142" t="s">
        <v>1062</v>
      </c>
    </row>
    <row r="143" spans="2:5" x14ac:dyDescent="0.35">
      <c r="B143" t="s">
        <v>1156</v>
      </c>
      <c r="C143" t="s">
        <v>1168</v>
      </c>
      <c r="D143" t="s">
        <v>1207</v>
      </c>
      <c r="E143" t="s">
        <v>1041</v>
      </c>
    </row>
    <row r="144" spans="2:5" x14ac:dyDescent="0.35">
      <c r="B144" t="s">
        <v>1157</v>
      </c>
      <c r="C144" t="s">
        <v>1168</v>
      </c>
      <c r="D144" t="s">
        <v>1208</v>
      </c>
      <c r="E144" t="s">
        <v>1048</v>
      </c>
    </row>
    <row r="145" spans="2:5" x14ac:dyDescent="0.35">
      <c r="B145" t="s">
        <v>1158</v>
      </c>
      <c r="C145" t="s">
        <v>1168</v>
      </c>
      <c r="D145" t="s">
        <v>1209</v>
      </c>
      <c r="E145" t="s">
        <v>1041</v>
      </c>
    </row>
    <row r="146" spans="2:5" x14ac:dyDescent="0.35">
      <c r="B146" t="s">
        <v>1159</v>
      </c>
      <c r="C146" t="s">
        <v>1168</v>
      </c>
      <c r="D146" t="s">
        <v>1210</v>
      </c>
      <c r="E146" t="s">
        <v>1041</v>
      </c>
    </row>
    <row r="147" spans="2:5" x14ac:dyDescent="0.35">
      <c r="B147" t="s">
        <v>1160</v>
      </c>
      <c r="C147" t="s">
        <v>1168</v>
      </c>
      <c r="D147" t="s">
        <v>1211</v>
      </c>
      <c r="E147" t="s">
        <v>1062</v>
      </c>
    </row>
    <row r="148" spans="2:5" x14ac:dyDescent="0.35">
      <c r="B148" t="s">
        <v>1161</v>
      </c>
      <c r="C148" t="s">
        <v>1168</v>
      </c>
      <c r="D148" t="s">
        <v>1212</v>
      </c>
      <c r="E148" t="s">
        <v>1057</v>
      </c>
    </row>
    <row r="149" spans="2:5" x14ac:dyDescent="0.35">
      <c r="B149" t="s">
        <v>1162</v>
      </c>
      <c r="C149" t="s">
        <v>1168</v>
      </c>
      <c r="D149" t="s">
        <v>1213</v>
      </c>
      <c r="E149" t="s">
        <v>1041</v>
      </c>
    </row>
    <row r="150" spans="2:5" x14ac:dyDescent="0.35">
      <c r="B150" t="s">
        <v>1163</v>
      </c>
      <c r="C150" t="s">
        <v>1168</v>
      </c>
      <c r="D150" t="s">
        <v>1214</v>
      </c>
      <c r="E150" t="s">
        <v>1059</v>
      </c>
    </row>
    <row r="151" spans="2:5" x14ac:dyDescent="0.35">
      <c r="B151" t="s">
        <v>1164</v>
      </c>
      <c r="C151" t="s">
        <v>1168</v>
      </c>
      <c r="D151" t="s">
        <v>1215</v>
      </c>
      <c r="E151" t="s">
        <v>1041</v>
      </c>
    </row>
    <row r="152" spans="2:5" x14ac:dyDescent="0.35">
      <c r="B152" t="s">
        <v>1165</v>
      </c>
      <c r="C152" t="s">
        <v>1168</v>
      </c>
      <c r="D152" t="s">
        <v>1216</v>
      </c>
      <c r="E152" t="s">
        <v>1028</v>
      </c>
    </row>
    <row r="153" spans="2:5" x14ac:dyDescent="0.35">
      <c r="B153" t="s">
        <v>1166</v>
      </c>
      <c r="C153" t="s">
        <v>1168</v>
      </c>
      <c r="D153" t="s">
        <v>1217</v>
      </c>
      <c r="E153" t="s">
        <v>1046</v>
      </c>
    </row>
    <row r="154" spans="2:5" x14ac:dyDescent="0.35">
      <c r="B154" t="s">
        <v>1167</v>
      </c>
      <c r="C154" t="s">
        <v>1168</v>
      </c>
      <c r="D154" t="s">
        <v>1218</v>
      </c>
      <c r="E154" t="s">
        <v>1041</v>
      </c>
    </row>
    <row r="155" spans="2:5" x14ac:dyDescent="0.35">
      <c r="B155" t="s">
        <v>1219</v>
      </c>
      <c r="C155" t="s">
        <v>1220</v>
      </c>
      <c r="D155" t="s">
        <v>1221</v>
      </c>
      <c r="E155" t="s">
        <v>1041</v>
      </c>
    </row>
    <row r="156" spans="2:5" x14ac:dyDescent="0.35">
      <c r="B156" t="s">
        <v>1222</v>
      </c>
      <c r="C156" t="s">
        <v>1220</v>
      </c>
      <c r="D156" t="s">
        <v>1223</v>
      </c>
      <c r="E156" t="s">
        <v>1032</v>
      </c>
    </row>
    <row r="157" spans="2:5" x14ac:dyDescent="0.35">
      <c r="B157" t="s">
        <v>1224</v>
      </c>
      <c r="C157" t="s">
        <v>1220</v>
      </c>
      <c r="D157" t="s">
        <v>1225</v>
      </c>
      <c r="E157" t="s">
        <v>1062</v>
      </c>
    </row>
    <row r="158" spans="2:5" x14ac:dyDescent="0.35">
      <c r="B158" t="s">
        <v>1226</v>
      </c>
      <c r="C158" t="s">
        <v>1220</v>
      </c>
      <c r="D158" t="s">
        <v>1227</v>
      </c>
      <c r="E158" t="s">
        <v>1105</v>
      </c>
    </row>
    <row r="159" spans="2:5" x14ac:dyDescent="0.35">
      <c r="B159" t="s">
        <v>1228</v>
      </c>
      <c r="C159" t="s">
        <v>1220</v>
      </c>
      <c r="D159" t="s">
        <v>1229</v>
      </c>
      <c r="E159" t="s">
        <v>1041</v>
      </c>
    </row>
    <row r="160" spans="2:5" x14ac:dyDescent="0.35">
      <c r="B160" t="s">
        <v>1230</v>
      </c>
      <c r="C160" t="s">
        <v>1220</v>
      </c>
      <c r="D160" t="s">
        <v>1231</v>
      </c>
      <c r="E160" t="s">
        <v>1105</v>
      </c>
    </row>
    <row r="161" spans="2:5" x14ac:dyDescent="0.35">
      <c r="B161" t="s">
        <v>1232</v>
      </c>
      <c r="C161" t="s">
        <v>1220</v>
      </c>
      <c r="D161" t="s">
        <v>1233</v>
      </c>
      <c r="E161" t="s">
        <v>1105</v>
      </c>
    </row>
    <row r="162" spans="2:5" x14ac:dyDescent="0.35">
      <c r="B162" t="s">
        <v>1234</v>
      </c>
      <c r="C162" t="s">
        <v>1220</v>
      </c>
      <c r="D162" t="s">
        <v>1235</v>
      </c>
      <c r="E162" t="s">
        <v>1032</v>
      </c>
    </row>
    <row r="163" spans="2:5" x14ac:dyDescent="0.35">
      <c r="B163" t="s">
        <v>1236</v>
      </c>
      <c r="C163" t="s">
        <v>1220</v>
      </c>
      <c r="D163" t="s">
        <v>1237</v>
      </c>
      <c r="E163" t="s">
        <v>1105</v>
      </c>
    </row>
    <row r="164" spans="2:5" x14ac:dyDescent="0.35">
      <c r="B164" t="s">
        <v>1238</v>
      </c>
      <c r="C164" t="s">
        <v>1220</v>
      </c>
      <c r="D164" t="s">
        <v>1239</v>
      </c>
      <c r="E164" t="s">
        <v>1028</v>
      </c>
    </row>
    <row r="165" spans="2:5" x14ac:dyDescent="0.35">
      <c r="B165" t="s">
        <v>1240</v>
      </c>
      <c r="C165" t="s">
        <v>1220</v>
      </c>
      <c r="D165" t="s">
        <v>1241</v>
      </c>
      <c r="E165" t="s">
        <v>1057</v>
      </c>
    </row>
    <row r="166" spans="2:5" x14ac:dyDescent="0.35">
      <c r="B166" t="s">
        <v>1242</v>
      </c>
      <c r="C166" t="s">
        <v>1220</v>
      </c>
      <c r="D166" t="s">
        <v>1241</v>
      </c>
      <c r="E166" t="s">
        <v>1057</v>
      </c>
    </row>
    <row r="167" spans="2:5" x14ac:dyDescent="0.35">
      <c r="B167" t="s">
        <v>1243</v>
      </c>
      <c r="C167" t="s">
        <v>1220</v>
      </c>
      <c r="D167" t="s">
        <v>1244</v>
      </c>
      <c r="E167" t="s">
        <v>1050</v>
      </c>
    </row>
    <row r="168" spans="2:5" x14ac:dyDescent="0.35">
      <c r="B168" t="s">
        <v>1245</v>
      </c>
      <c r="C168" t="s">
        <v>1220</v>
      </c>
      <c r="D168" t="s">
        <v>1246</v>
      </c>
      <c r="E168" t="s">
        <v>1105</v>
      </c>
    </row>
    <row r="169" spans="2:5" x14ac:dyDescent="0.35">
      <c r="B169" t="s">
        <v>1247</v>
      </c>
      <c r="C169" t="s">
        <v>1220</v>
      </c>
      <c r="D169" t="s">
        <v>1248</v>
      </c>
      <c r="E169" t="s">
        <v>1028</v>
      </c>
    </row>
    <row r="170" spans="2:5" x14ac:dyDescent="0.35">
      <c r="B170" t="s">
        <v>1249</v>
      </c>
      <c r="C170" t="s">
        <v>1220</v>
      </c>
      <c r="D170" t="s">
        <v>1250</v>
      </c>
      <c r="E170" t="s">
        <v>1105</v>
      </c>
    </row>
    <row r="171" spans="2:5" x14ac:dyDescent="0.35">
      <c r="B171" t="s">
        <v>1251</v>
      </c>
      <c r="C171" t="s">
        <v>1220</v>
      </c>
      <c r="D171" t="s">
        <v>1252</v>
      </c>
      <c r="E171" t="s">
        <v>1062</v>
      </c>
    </row>
    <row r="172" spans="2:5" x14ac:dyDescent="0.35">
      <c r="B172" t="s">
        <v>1253</v>
      </c>
      <c r="C172" t="s">
        <v>1220</v>
      </c>
      <c r="D172" t="s">
        <v>1254</v>
      </c>
      <c r="E172" t="s">
        <v>1105</v>
      </c>
    </row>
    <row r="173" spans="2:5" x14ac:dyDescent="0.35">
      <c r="B173" t="s">
        <v>1255</v>
      </c>
      <c r="C173" t="s">
        <v>1220</v>
      </c>
      <c r="D173" t="s">
        <v>1256</v>
      </c>
      <c r="E173" t="s">
        <v>1059</v>
      </c>
    </row>
    <row r="174" spans="2:5" x14ac:dyDescent="0.35">
      <c r="B174" t="s">
        <v>1257</v>
      </c>
      <c r="C174" t="s">
        <v>1220</v>
      </c>
      <c r="D174" t="s">
        <v>1258</v>
      </c>
      <c r="E174" t="s">
        <v>1105</v>
      </c>
    </row>
    <row r="175" spans="2:5" x14ac:dyDescent="0.35">
      <c r="B175" t="s">
        <v>1132</v>
      </c>
      <c r="C175" t="s">
        <v>1220</v>
      </c>
    </row>
    <row r="176" spans="2:5" x14ac:dyDescent="0.35">
      <c r="B176" t="s">
        <v>1259</v>
      </c>
      <c r="C176" t="s">
        <v>1220</v>
      </c>
      <c r="D176" t="s">
        <v>1260</v>
      </c>
      <c r="E176" t="s">
        <v>1105</v>
      </c>
    </row>
    <row r="177" spans="2:5" x14ac:dyDescent="0.35">
      <c r="B177" t="s">
        <v>1261</v>
      </c>
      <c r="C177" t="s">
        <v>1220</v>
      </c>
      <c r="D177" t="s">
        <v>1262</v>
      </c>
      <c r="E177" t="s">
        <v>1041</v>
      </c>
    </row>
    <row r="178" spans="2:5" x14ac:dyDescent="0.35">
      <c r="B178" t="s">
        <v>1263</v>
      </c>
      <c r="C178" t="s">
        <v>1220</v>
      </c>
      <c r="D178" t="s">
        <v>1264</v>
      </c>
      <c r="E178" t="s">
        <v>1028</v>
      </c>
    </row>
    <row r="179" spans="2:5" x14ac:dyDescent="0.35">
      <c r="B179" t="s">
        <v>1265</v>
      </c>
      <c r="C179" t="s">
        <v>1220</v>
      </c>
      <c r="D179" t="s">
        <v>1266</v>
      </c>
      <c r="E179" t="s">
        <v>1057</v>
      </c>
    </row>
    <row r="180" spans="2:5" x14ac:dyDescent="0.35">
      <c r="B180" t="s">
        <v>1267</v>
      </c>
      <c r="C180" t="s">
        <v>1220</v>
      </c>
      <c r="D180" t="s">
        <v>1268</v>
      </c>
      <c r="E180" t="s">
        <v>1105</v>
      </c>
    </row>
    <row r="181" spans="2:5" x14ac:dyDescent="0.35">
      <c r="B181" t="s">
        <v>1269</v>
      </c>
      <c r="C181" t="s">
        <v>1220</v>
      </c>
      <c r="D181" t="s">
        <v>1268</v>
      </c>
      <c r="E181" t="s">
        <v>1105</v>
      </c>
    </row>
    <row r="182" spans="2:5" x14ac:dyDescent="0.35">
      <c r="B182" t="s">
        <v>1270</v>
      </c>
      <c r="C182" t="s">
        <v>1220</v>
      </c>
      <c r="D182" t="s">
        <v>1271</v>
      </c>
      <c r="E182" t="s">
        <v>1032</v>
      </c>
    </row>
    <row r="183" spans="2:5" x14ac:dyDescent="0.35">
      <c r="B183" t="s">
        <v>1272</v>
      </c>
      <c r="C183" t="s">
        <v>1220</v>
      </c>
      <c r="D183" t="s">
        <v>1273</v>
      </c>
      <c r="E183" t="s">
        <v>1062</v>
      </c>
    </row>
    <row r="184" spans="2:5" x14ac:dyDescent="0.35">
      <c r="B184" t="s">
        <v>1274</v>
      </c>
      <c r="C184" t="s">
        <v>1220</v>
      </c>
      <c r="D184" t="s">
        <v>1275</v>
      </c>
      <c r="E184" t="s">
        <v>1062</v>
      </c>
    </row>
    <row r="185" spans="2:5" x14ac:dyDescent="0.35">
      <c r="B185" t="s">
        <v>1276</v>
      </c>
      <c r="C185" t="s">
        <v>1220</v>
      </c>
      <c r="D185" t="s">
        <v>1277</v>
      </c>
      <c r="E185" t="s">
        <v>1041</v>
      </c>
    </row>
    <row r="186" spans="2:5" x14ac:dyDescent="0.35">
      <c r="B186" t="s">
        <v>1278</v>
      </c>
      <c r="C186" t="s">
        <v>1220</v>
      </c>
      <c r="D186" t="s">
        <v>1279</v>
      </c>
      <c r="E186" t="s">
        <v>1105</v>
      </c>
    </row>
    <row r="187" spans="2:5" x14ac:dyDescent="0.35">
      <c r="B187" t="s">
        <v>1280</v>
      </c>
      <c r="C187" t="s">
        <v>1220</v>
      </c>
      <c r="D187" t="s">
        <v>1281</v>
      </c>
      <c r="E187" t="s">
        <v>1105</v>
      </c>
    </row>
    <row r="188" spans="2:5" x14ac:dyDescent="0.35">
      <c r="B188" t="s">
        <v>1282</v>
      </c>
      <c r="C188" t="s">
        <v>1220</v>
      </c>
      <c r="D188" t="s">
        <v>1283</v>
      </c>
      <c r="E188" t="s">
        <v>1062</v>
      </c>
    </row>
    <row r="189" spans="2:5" x14ac:dyDescent="0.35">
      <c r="B189" t="s">
        <v>1284</v>
      </c>
      <c r="C189" t="s">
        <v>1220</v>
      </c>
      <c r="D189" t="s">
        <v>1285</v>
      </c>
    </row>
    <row r="190" spans="2:5" x14ac:dyDescent="0.35">
      <c r="B190" t="s">
        <v>1286</v>
      </c>
      <c r="C190" t="s">
        <v>1220</v>
      </c>
      <c r="D190" t="s">
        <v>1285</v>
      </c>
    </row>
    <row r="191" spans="2:5" x14ac:dyDescent="0.35">
      <c r="B191" t="s">
        <v>1287</v>
      </c>
      <c r="C191" t="s">
        <v>1220</v>
      </c>
      <c r="D191" t="s">
        <v>1288</v>
      </c>
      <c r="E191" t="s">
        <v>1041</v>
      </c>
    </row>
    <row r="192" spans="2:5" x14ac:dyDescent="0.35">
      <c r="B192" t="s">
        <v>1289</v>
      </c>
      <c r="C192" t="s">
        <v>1220</v>
      </c>
      <c r="D192" t="s">
        <v>1290</v>
      </c>
      <c r="E192" t="s">
        <v>1041</v>
      </c>
    </row>
    <row r="193" spans="2:5" x14ac:dyDescent="0.35">
      <c r="B193" t="s">
        <v>1291</v>
      </c>
      <c r="C193" t="s">
        <v>1220</v>
      </c>
      <c r="D193" t="s">
        <v>1292</v>
      </c>
      <c r="E193" t="s">
        <v>1057</v>
      </c>
    </row>
    <row r="194" spans="2:5" x14ac:dyDescent="0.35">
      <c r="B194" t="s">
        <v>1293</v>
      </c>
      <c r="C194" t="s">
        <v>1220</v>
      </c>
      <c r="D194" t="s">
        <v>1294</v>
      </c>
      <c r="E194" t="s">
        <v>1032</v>
      </c>
    </row>
    <row r="195" spans="2:5" x14ac:dyDescent="0.35">
      <c r="B195" t="s">
        <v>1295</v>
      </c>
      <c r="C195" t="s">
        <v>1220</v>
      </c>
      <c r="D195" t="s">
        <v>1296</v>
      </c>
      <c r="E195" t="s">
        <v>1032</v>
      </c>
    </row>
    <row r="196" spans="2:5" x14ac:dyDescent="0.35">
      <c r="B196" t="s">
        <v>1297</v>
      </c>
      <c r="C196" t="s">
        <v>1220</v>
      </c>
      <c r="D196" t="s">
        <v>1298</v>
      </c>
      <c r="E196" t="s">
        <v>1057</v>
      </c>
    </row>
    <row r="197" spans="2:5" x14ac:dyDescent="0.35">
      <c r="B197" t="s">
        <v>1299</v>
      </c>
      <c r="C197" t="s">
        <v>1220</v>
      </c>
      <c r="D197" t="s">
        <v>1300</v>
      </c>
      <c r="E197" t="s">
        <v>1041</v>
      </c>
    </row>
    <row r="198" spans="2:5" x14ac:dyDescent="0.35">
      <c r="B198" t="s">
        <v>1301</v>
      </c>
      <c r="C198" t="s">
        <v>1220</v>
      </c>
      <c r="D198" t="s">
        <v>1302</v>
      </c>
      <c r="E198" t="s">
        <v>1032</v>
      </c>
    </row>
    <row r="199" spans="2:5" x14ac:dyDescent="0.35">
      <c r="B199" t="s">
        <v>1303</v>
      </c>
      <c r="C199" t="s">
        <v>1220</v>
      </c>
      <c r="D199" t="s">
        <v>1304</v>
      </c>
      <c r="E199" t="s">
        <v>1050</v>
      </c>
    </row>
    <row r="200" spans="2:5" x14ac:dyDescent="0.35">
      <c r="B200" t="s">
        <v>1305</v>
      </c>
      <c r="C200" t="s">
        <v>1220</v>
      </c>
      <c r="D200" t="s">
        <v>1306</v>
      </c>
      <c r="E200" t="s">
        <v>1050</v>
      </c>
    </row>
    <row r="201" spans="2:5" x14ac:dyDescent="0.35">
      <c r="B201" t="s">
        <v>1307</v>
      </c>
      <c r="C201" t="s">
        <v>1220</v>
      </c>
      <c r="D201" t="s">
        <v>1308</v>
      </c>
      <c r="E201" t="s">
        <v>1062</v>
      </c>
    </row>
    <row r="202" spans="2:5" x14ac:dyDescent="0.35">
      <c r="B202" t="s">
        <v>1309</v>
      </c>
      <c r="C202" t="s">
        <v>1220</v>
      </c>
      <c r="D202" t="s">
        <v>1310</v>
      </c>
      <c r="E202" t="s">
        <v>1041</v>
      </c>
    </row>
    <row r="203" spans="2:5" x14ac:dyDescent="0.35">
      <c r="B203" t="s">
        <v>1311</v>
      </c>
      <c r="C203" t="s">
        <v>1220</v>
      </c>
    </row>
    <row r="204" spans="2:5" x14ac:dyDescent="0.35">
      <c r="B204" t="s">
        <v>1312</v>
      </c>
      <c r="C204" t="s">
        <v>1220</v>
      </c>
      <c r="D204" t="s">
        <v>1313</v>
      </c>
      <c r="E204" t="s">
        <v>1062</v>
      </c>
    </row>
    <row r="205" spans="2:5" x14ac:dyDescent="0.35">
      <c r="B205" t="s">
        <v>1314</v>
      </c>
      <c r="C205" t="s">
        <v>1220</v>
      </c>
      <c r="D205" t="s">
        <v>1315</v>
      </c>
      <c r="E205" t="s">
        <v>1062</v>
      </c>
    </row>
    <row r="206" spans="2:5" x14ac:dyDescent="0.35">
      <c r="B206" t="s">
        <v>1316</v>
      </c>
      <c r="C206" t="s">
        <v>1220</v>
      </c>
      <c r="D206" t="s">
        <v>1317</v>
      </c>
      <c r="E206" t="s">
        <v>1062</v>
      </c>
    </row>
    <row r="207" spans="2:5" x14ac:dyDescent="0.35">
      <c r="B207" t="s">
        <v>1318</v>
      </c>
      <c r="C207" t="s">
        <v>1220</v>
      </c>
      <c r="D207" t="s">
        <v>1319</v>
      </c>
      <c r="E207" t="s">
        <v>1050</v>
      </c>
    </row>
    <row r="208" spans="2:5" x14ac:dyDescent="0.35">
      <c r="B208" t="s">
        <v>1320</v>
      </c>
      <c r="C208" t="s">
        <v>1220</v>
      </c>
      <c r="D208" t="s">
        <v>1321</v>
      </c>
      <c r="E208" t="s">
        <v>1032</v>
      </c>
    </row>
    <row r="209" spans="2:5" x14ac:dyDescent="0.35">
      <c r="B209" t="s">
        <v>1322</v>
      </c>
      <c r="C209" t="s">
        <v>1220</v>
      </c>
      <c r="D209" t="s">
        <v>1323</v>
      </c>
      <c r="E209" t="s">
        <v>1105</v>
      </c>
    </row>
    <row r="210" spans="2:5" x14ac:dyDescent="0.35">
      <c r="B210" t="s">
        <v>1324</v>
      </c>
      <c r="C210" t="s">
        <v>1220</v>
      </c>
      <c r="D210" t="s">
        <v>1325</v>
      </c>
      <c r="E210" t="s">
        <v>1048</v>
      </c>
    </row>
    <row r="211" spans="2:5" x14ac:dyDescent="0.35">
      <c r="B211" t="s">
        <v>1326</v>
      </c>
      <c r="C211" t="s">
        <v>1220</v>
      </c>
      <c r="D211" t="s">
        <v>1327</v>
      </c>
      <c r="E211" t="s">
        <v>1032</v>
      </c>
    </row>
    <row r="212" spans="2:5" x14ac:dyDescent="0.35">
      <c r="B212" t="s">
        <v>1328</v>
      </c>
      <c r="C212" t="s">
        <v>1220</v>
      </c>
      <c r="D212" t="s">
        <v>1329</v>
      </c>
      <c r="E212" t="s">
        <v>1041</v>
      </c>
    </row>
    <row r="213" spans="2:5" x14ac:dyDescent="0.35">
      <c r="B213" t="s">
        <v>1330</v>
      </c>
      <c r="C213" t="s">
        <v>1220</v>
      </c>
      <c r="D213" t="s">
        <v>1331</v>
      </c>
      <c r="E213" t="s">
        <v>1041</v>
      </c>
    </row>
    <row r="214" spans="2:5" x14ac:dyDescent="0.35">
      <c r="B214" t="s">
        <v>1332</v>
      </c>
      <c r="C214" t="s">
        <v>1220</v>
      </c>
      <c r="D214" t="s">
        <v>1333</v>
      </c>
      <c r="E214" t="s">
        <v>1057</v>
      </c>
    </row>
    <row r="215" spans="2:5" x14ac:dyDescent="0.35">
      <c r="B215" t="s">
        <v>1334</v>
      </c>
      <c r="C215" t="s">
        <v>1220</v>
      </c>
      <c r="D215" t="s">
        <v>1335</v>
      </c>
      <c r="E215" t="s">
        <v>1041</v>
      </c>
    </row>
    <row r="216" spans="2:5" x14ac:dyDescent="0.35">
      <c r="B216" t="s">
        <v>1336</v>
      </c>
      <c r="C216" t="s">
        <v>1220</v>
      </c>
      <c r="D216" t="s">
        <v>1337</v>
      </c>
      <c r="E216" t="s">
        <v>1062</v>
      </c>
    </row>
    <row r="217" spans="2:5" x14ac:dyDescent="0.35">
      <c r="B217" t="s">
        <v>1338</v>
      </c>
      <c r="C217" t="s">
        <v>1220</v>
      </c>
      <c r="D217" t="s">
        <v>1339</v>
      </c>
      <c r="E217" t="s">
        <v>1050</v>
      </c>
    </row>
    <row r="218" spans="2:5" x14ac:dyDescent="0.35">
      <c r="B218" t="s">
        <v>1340</v>
      </c>
      <c r="C218" t="s">
        <v>1220</v>
      </c>
      <c r="D218" t="s">
        <v>1341</v>
      </c>
      <c r="E218" t="s">
        <v>1032</v>
      </c>
    </row>
    <row r="219" spans="2:5" x14ac:dyDescent="0.35">
      <c r="B219" t="s">
        <v>1342</v>
      </c>
      <c r="C219" t="s">
        <v>1220</v>
      </c>
      <c r="D219" t="s">
        <v>1343</v>
      </c>
      <c r="E219" t="s">
        <v>1105</v>
      </c>
    </row>
    <row r="220" spans="2:5" x14ac:dyDescent="0.35">
      <c r="B220" t="s">
        <v>1344</v>
      </c>
      <c r="C220" t="s">
        <v>1220</v>
      </c>
      <c r="D220" t="s">
        <v>1211</v>
      </c>
      <c r="E220" t="s">
        <v>1062</v>
      </c>
    </row>
    <row r="221" spans="2:5" x14ac:dyDescent="0.35">
      <c r="B221" t="s">
        <v>1345</v>
      </c>
      <c r="C221" t="s">
        <v>1220</v>
      </c>
      <c r="D221" t="s">
        <v>1346</v>
      </c>
      <c r="E221" t="s">
        <v>1062</v>
      </c>
    </row>
    <row r="222" spans="2:5" x14ac:dyDescent="0.35">
      <c r="B222" t="s">
        <v>1347</v>
      </c>
      <c r="C222" t="s">
        <v>1220</v>
      </c>
      <c r="D222" t="s">
        <v>1206</v>
      </c>
      <c r="E222" t="s">
        <v>1062</v>
      </c>
    </row>
    <row r="223" spans="2:5" x14ac:dyDescent="0.35">
      <c r="B223" t="s">
        <v>1348</v>
      </c>
      <c r="C223" t="s">
        <v>1220</v>
      </c>
      <c r="D223" t="s">
        <v>1349</v>
      </c>
      <c r="E223" t="s">
        <v>1105</v>
      </c>
    </row>
    <row r="224" spans="2:5" x14ac:dyDescent="0.35">
      <c r="B224" t="s">
        <v>1350</v>
      </c>
      <c r="C224" t="s">
        <v>1220</v>
      </c>
      <c r="D224" t="s">
        <v>1351</v>
      </c>
      <c r="E224" t="s">
        <v>1105</v>
      </c>
    </row>
    <row r="225" spans="2:5" x14ac:dyDescent="0.35">
      <c r="B225" t="s">
        <v>1352</v>
      </c>
      <c r="C225" t="s">
        <v>1220</v>
      </c>
      <c r="D225" t="s">
        <v>1354</v>
      </c>
      <c r="E225" t="s">
        <v>1062</v>
      </c>
    </row>
    <row r="226" spans="2:5" x14ac:dyDescent="0.35">
      <c r="B226" t="s">
        <v>1353</v>
      </c>
      <c r="C226" t="s">
        <v>1220</v>
      </c>
      <c r="D226" t="s">
        <v>1355</v>
      </c>
      <c r="E226" t="s">
        <v>1041</v>
      </c>
    </row>
    <row r="227" spans="2:5" x14ac:dyDescent="0.35">
      <c r="B227" t="s">
        <v>1356</v>
      </c>
      <c r="C227" t="s">
        <v>1220</v>
      </c>
      <c r="D227" t="s">
        <v>1357</v>
      </c>
      <c r="E227" t="s">
        <v>1032</v>
      </c>
    </row>
    <row r="228" spans="2:5" x14ac:dyDescent="0.35">
      <c r="B228" t="s">
        <v>1358</v>
      </c>
      <c r="C228" t="s">
        <v>1220</v>
      </c>
      <c r="D228" t="s">
        <v>1359</v>
      </c>
      <c r="E228" t="s">
        <v>1062</v>
      </c>
    </row>
    <row r="229" spans="2:5" x14ac:dyDescent="0.35">
      <c r="B229" t="s">
        <v>1360</v>
      </c>
      <c r="C229" t="s">
        <v>1220</v>
      </c>
      <c r="D229" t="s">
        <v>1361</v>
      </c>
      <c r="E229" t="s">
        <v>1062</v>
      </c>
    </row>
    <row r="230" spans="2:5" x14ac:dyDescent="0.35">
      <c r="B230" t="s">
        <v>1362</v>
      </c>
      <c r="C230" t="s">
        <v>1220</v>
      </c>
      <c r="D230" t="s">
        <v>1363</v>
      </c>
      <c r="E230" t="s">
        <v>1062</v>
      </c>
    </row>
    <row r="231" spans="2:5" x14ac:dyDescent="0.35">
      <c r="B231" t="s">
        <v>1364</v>
      </c>
      <c r="C231" t="s">
        <v>1220</v>
      </c>
      <c r="D231" t="s">
        <v>1365</v>
      </c>
      <c r="E231" t="s">
        <v>1057</v>
      </c>
    </row>
    <row r="232" spans="2:5" x14ac:dyDescent="0.35">
      <c r="B232" t="s">
        <v>1366</v>
      </c>
      <c r="C232" t="s">
        <v>1220</v>
      </c>
      <c r="D232" t="s">
        <v>1367</v>
      </c>
      <c r="E232" t="s">
        <v>1032</v>
      </c>
    </row>
    <row r="233" spans="2:5" x14ac:dyDescent="0.35">
      <c r="B233" t="s">
        <v>1368</v>
      </c>
      <c r="C233" t="s">
        <v>1220</v>
      </c>
      <c r="D233" t="s">
        <v>1369</v>
      </c>
      <c r="E233" t="s">
        <v>1062</v>
      </c>
    </row>
    <row r="234" spans="2:5" x14ac:dyDescent="0.35">
      <c r="B234" t="s">
        <v>1370</v>
      </c>
      <c r="C234" t="s">
        <v>1497</v>
      </c>
      <c r="D234" t="s">
        <v>1498</v>
      </c>
    </row>
    <row r="235" spans="2:5" x14ac:dyDescent="0.35">
      <c r="B235" t="s">
        <v>1371</v>
      </c>
      <c r="C235" t="s">
        <v>1497</v>
      </c>
      <c r="D235" t="s">
        <v>1499</v>
      </c>
    </row>
    <row r="236" spans="2:5" x14ac:dyDescent="0.35">
      <c r="B236" t="s">
        <v>1372</v>
      </c>
      <c r="C236" t="s">
        <v>1497</v>
      </c>
      <c r="D236" t="s">
        <v>1500</v>
      </c>
      <c r="E236" t="s">
        <v>1105</v>
      </c>
    </row>
    <row r="237" spans="2:5" x14ac:dyDescent="0.35">
      <c r="B237" t="s">
        <v>1373</v>
      </c>
      <c r="C237" t="s">
        <v>1497</v>
      </c>
      <c r="D237" t="s">
        <v>1501</v>
      </c>
    </row>
    <row r="238" spans="2:5" x14ac:dyDescent="0.35">
      <c r="B238" t="s">
        <v>1374</v>
      </c>
      <c r="C238" t="s">
        <v>1497</v>
      </c>
      <c r="D238" t="s">
        <v>1502</v>
      </c>
    </row>
    <row r="239" spans="2:5" x14ac:dyDescent="0.35">
      <c r="B239" t="s">
        <v>1375</v>
      </c>
      <c r="C239" t="s">
        <v>1497</v>
      </c>
      <c r="D239" t="s">
        <v>1503</v>
      </c>
    </row>
    <row r="240" spans="2:5" x14ac:dyDescent="0.35">
      <c r="B240" t="s">
        <v>1376</v>
      </c>
      <c r="C240" t="s">
        <v>1497</v>
      </c>
      <c r="D240" t="s">
        <v>1504</v>
      </c>
      <c r="E240" t="s">
        <v>1048</v>
      </c>
    </row>
    <row r="241" spans="2:5" x14ac:dyDescent="0.35">
      <c r="B241" t="s">
        <v>1377</v>
      </c>
      <c r="C241" t="s">
        <v>1497</v>
      </c>
      <c r="D241" t="s">
        <v>1505</v>
      </c>
      <c r="E241" t="s">
        <v>1048</v>
      </c>
    </row>
    <row r="242" spans="2:5" x14ac:dyDescent="0.35">
      <c r="B242" t="s">
        <v>1378</v>
      </c>
      <c r="C242" t="s">
        <v>1497</v>
      </c>
      <c r="D242" t="s">
        <v>1506</v>
      </c>
    </row>
    <row r="243" spans="2:5" x14ac:dyDescent="0.35">
      <c r="B243" t="s">
        <v>1379</v>
      </c>
      <c r="C243" t="s">
        <v>1497</v>
      </c>
      <c r="D243" t="s">
        <v>1507</v>
      </c>
      <c r="E243" t="s">
        <v>1062</v>
      </c>
    </row>
    <row r="244" spans="2:5" x14ac:dyDescent="0.35">
      <c r="B244" t="s">
        <v>1380</v>
      </c>
      <c r="C244" t="s">
        <v>1497</v>
      </c>
      <c r="D244" t="s">
        <v>1508</v>
      </c>
      <c r="E244" t="s">
        <v>1028</v>
      </c>
    </row>
    <row r="245" spans="2:5" x14ac:dyDescent="0.35">
      <c r="B245" t="s">
        <v>1381</v>
      </c>
      <c r="C245" t="s">
        <v>1497</v>
      </c>
      <c r="D245" t="s">
        <v>1509</v>
      </c>
    </row>
    <row r="246" spans="2:5" x14ac:dyDescent="0.35">
      <c r="B246" t="s">
        <v>1382</v>
      </c>
      <c r="C246" t="s">
        <v>1497</v>
      </c>
      <c r="D246" t="s">
        <v>1510</v>
      </c>
    </row>
    <row r="247" spans="2:5" x14ac:dyDescent="0.35">
      <c r="B247" t="s">
        <v>1383</v>
      </c>
      <c r="C247" t="s">
        <v>1497</v>
      </c>
      <c r="D247" t="s">
        <v>1511</v>
      </c>
    </row>
    <row r="248" spans="2:5" x14ac:dyDescent="0.35">
      <c r="B248" t="s">
        <v>1384</v>
      </c>
      <c r="C248" t="s">
        <v>1497</v>
      </c>
      <c r="D248" t="s">
        <v>1512</v>
      </c>
    </row>
    <row r="249" spans="2:5" x14ac:dyDescent="0.35">
      <c r="B249" t="s">
        <v>1385</v>
      </c>
      <c r="C249" t="s">
        <v>1497</v>
      </c>
      <c r="D249" t="s">
        <v>1513</v>
      </c>
    </row>
    <row r="250" spans="2:5" x14ac:dyDescent="0.35">
      <c r="B250" t="s">
        <v>1386</v>
      </c>
      <c r="C250" t="s">
        <v>1497</v>
      </c>
      <c r="D250" t="s">
        <v>1514</v>
      </c>
      <c r="E250" t="s">
        <v>1032</v>
      </c>
    </row>
    <row r="251" spans="2:5" x14ac:dyDescent="0.35">
      <c r="B251" t="s">
        <v>1387</v>
      </c>
      <c r="C251" t="s">
        <v>1497</v>
      </c>
      <c r="D251" t="s">
        <v>1515</v>
      </c>
    </row>
    <row r="252" spans="2:5" x14ac:dyDescent="0.35">
      <c r="B252" t="s">
        <v>1388</v>
      </c>
      <c r="C252" t="s">
        <v>1497</v>
      </c>
      <c r="D252" t="s">
        <v>1516</v>
      </c>
    </row>
    <row r="253" spans="2:5" x14ac:dyDescent="0.35">
      <c r="B253" t="s">
        <v>1389</v>
      </c>
      <c r="C253" t="s">
        <v>1497</v>
      </c>
      <c r="D253" t="s">
        <v>1517</v>
      </c>
      <c r="E253" t="s">
        <v>1057</v>
      </c>
    </row>
    <row r="254" spans="2:5" x14ac:dyDescent="0.35">
      <c r="B254" t="s">
        <v>1390</v>
      </c>
      <c r="C254" t="s">
        <v>1497</v>
      </c>
      <c r="D254" t="s">
        <v>1518</v>
      </c>
    </row>
    <row r="255" spans="2:5" x14ac:dyDescent="0.35">
      <c r="B255" t="s">
        <v>1391</v>
      </c>
      <c r="C255" t="s">
        <v>1497</v>
      </c>
      <c r="D255" t="s">
        <v>1519</v>
      </c>
    </row>
    <row r="256" spans="2:5" x14ac:dyDescent="0.35">
      <c r="B256" t="s">
        <v>1392</v>
      </c>
      <c r="C256" t="s">
        <v>1497</v>
      </c>
      <c r="D256" t="s">
        <v>1520</v>
      </c>
      <c r="E256" t="s">
        <v>1041</v>
      </c>
    </row>
    <row r="257" spans="2:5" x14ac:dyDescent="0.35">
      <c r="B257" t="s">
        <v>1393</v>
      </c>
      <c r="C257" t="s">
        <v>1497</v>
      </c>
      <c r="D257" t="s">
        <v>1520</v>
      </c>
      <c r="E257" t="s">
        <v>1041</v>
      </c>
    </row>
    <row r="258" spans="2:5" x14ac:dyDescent="0.35">
      <c r="B258" t="s">
        <v>1394</v>
      </c>
      <c r="C258" t="s">
        <v>1497</v>
      </c>
      <c r="D258" t="s">
        <v>1521</v>
      </c>
      <c r="E258" t="s">
        <v>1062</v>
      </c>
    </row>
    <row r="259" spans="2:5" x14ac:dyDescent="0.35">
      <c r="B259" t="s">
        <v>1395</v>
      </c>
      <c r="C259" t="s">
        <v>1497</v>
      </c>
      <c r="D259" t="s">
        <v>1522</v>
      </c>
      <c r="E259" t="s">
        <v>1062</v>
      </c>
    </row>
    <row r="260" spans="2:5" x14ac:dyDescent="0.35">
      <c r="B260" t="s">
        <v>1396</v>
      </c>
      <c r="C260" t="s">
        <v>1497</v>
      </c>
      <c r="D260" t="s">
        <v>1523</v>
      </c>
    </row>
    <row r="261" spans="2:5" x14ac:dyDescent="0.35">
      <c r="B261" t="s">
        <v>1397</v>
      </c>
      <c r="C261" t="s">
        <v>1497</v>
      </c>
      <c r="D261" t="s">
        <v>1524</v>
      </c>
      <c r="E261" t="s">
        <v>1059</v>
      </c>
    </row>
    <row r="262" spans="2:5" x14ac:dyDescent="0.35">
      <c r="B262" t="s">
        <v>1398</v>
      </c>
      <c r="C262" t="s">
        <v>1497</v>
      </c>
      <c r="D262" t="s">
        <v>1524</v>
      </c>
      <c r="E262" t="s">
        <v>1059</v>
      </c>
    </row>
    <row r="263" spans="2:5" x14ac:dyDescent="0.35">
      <c r="B263" t="s">
        <v>1399</v>
      </c>
      <c r="C263" t="s">
        <v>1497</v>
      </c>
      <c r="D263" t="s">
        <v>1525</v>
      </c>
      <c r="E263" t="s">
        <v>1057</v>
      </c>
    </row>
    <row r="264" spans="2:5" x14ac:dyDescent="0.35">
      <c r="B264" t="s">
        <v>1400</v>
      </c>
      <c r="C264" t="s">
        <v>1497</v>
      </c>
      <c r="D264" t="s">
        <v>1526</v>
      </c>
    </row>
    <row r="265" spans="2:5" x14ac:dyDescent="0.35">
      <c r="B265" t="s">
        <v>1401</v>
      </c>
      <c r="C265" t="s">
        <v>1497</v>
      </c>
      <c r="D265" t="s">
        <v>1527</v>
      </c>
      <c r="E265" t="s">
        <v>1059</v>
      </c>
    </row>
    <row r="266" spans="2:5" x14ac:dyDescent="0.35">
      <c r="B266" t="s">
        <v>1402</v>
      </c>
      <c r="C266" t="s">
        <v>1497</v>
      </c>
      <c r="D266" t="s">
        <v>1527</v>
      </c>
      <c r="E266" t="s">
        <v>1059</v>
      </c>
    </row>
    <row r="267" spans="2:5" x14ac:dyDescent="0.35">
      <c r="B267" t="s">
        <v>1403</v>
      </c>
      <c r="C267" t="s">
        <v>1497</v>
      </c>
      <c r="D267" t="s">
        <v>1528</v>
      </c>
    </row>
    <row r="268" spans="2:5" x14ac:dyDescent="0.35">
      <c r="B268" t="s">
        <v>1404</v>
      </c>
      <c r="C268" t="s">
        <v>1497</v>
      </c>
      <c r="D268" t="s">
        <v>1529</v>
      </c>
    </row>
    <row r="269" spans="2:5" x14ac:dyDescent="0.35">
      <c r="B269" t="s">
        <v>1405</v>
      </c>
      <c r="C269" t="s">
        <v>1497</v>
      </c>
      <c r="D269" t="s">
        <v>1530</v>
      </c>
      <c r="E269" t="s">
        <v>1028</v>
      </c>
    </row>
    <row r="270" spans="2:5" x14ac:dyDescent="0.35">
      <c r="B270" t="s">
        <v>1406</v>
      </c>
      <c r="C270" t="s">
        <v>1497</v>
      </c>
      <c r="D270" t="s">
        <v>1530</v>
      </c>
      <c r="E270" t="s">
        <v>1028</v>
      </c>
    </row>
    <row r="271" spans="2:5" x14ac:dyDescent="0.35">
      <c r="B271" t="s">
        <v>1407</v>
      </c>
      <c r="C271" t="s">
        <v>1497</v>
      </c>
      <c r="D271" t="s">
        <v>1531</v>
      </c>
    </row>
    <row r="272" spans="2:5" x14ac:dyDescent="0.35">
      <c r="B272" t="s">
        <v>1408</v>
      </c>
      <c r="C272" t="s">
        <v>1497</v>
      </c>
      <c r="D272" t="s">
        <v>1531</v>
      </c>
    </row>
    <row r="273" spans="2:5" x14ac:dyDescent="0.35">
      <c r="B273" t="s">
        <v>1409</v>
      </c>
      <c r="C273" t="s">
        <v>1497</v>
      </c>
      <c r="D273" t="s">
        <v>1532</v>
      </c>
    </row>
    <row r="274" spans="2:5" x14ac:dyDescent="0.35">
      <c r="B274" t="s">
        <v>1410</v>
      </c>
      <c r="C274" t="s">
        <v>1497</v>
      </c>
      <c r="D274" t="s">
        <v>1533</v>
      </c>
      <c r="E274" t="s">
        <v>1028</v>
      </c>
    </row>
    <row r="275" spans="2:5" x14ac:dyDescent="0.35">
      <c r="B275" t="s">
        <v>1411</v>
      </c>
      <c r="C275" t="s">
        <v>1497</v>
      </c>
      <c r="D275" t="s">
        <v>1534</v>
      </c>
    </row>
    <row r="276" spans="2:5" x14ac:dyDescent="0.35">
      <c r="B276" t="s">
        <v>1412</v>
      </c>
      <c r="C276" t="s">
        <v>1497</v>
      </c>
      <c r="D276" t="s">
        <v>1535</v>
      </c>
    </row>
    <row r="277" spans="2:5" x14ac:dyDescent="0.35">
      <c r="B277" t="s">
        <v>1413</v>
      </c>
      <c r="C277" t="s">
        <v>1497</v>
      </c>
      <c r="D277" t="s">
        <v>1536</v>
      </c>
      <c r="E277" t="s">
        <v>1059</v>
      </c>
    </row>
    <row r="278" spans="2:5" x14ac:dyDescent="0.35">
      <c r="B278" t="s">
        <v>1414</v>
      </c>
      <c r="C278" t="s">
        <v>1497</v>
      </c>
      <c r="D278" t="s">
        <v>1536</v>
      </c>
      <c r="E278" t="s">
        <v>1059</v>
      </c>
    </row>
    <row r="279" spans="2:5" x14ac:dyDescent="0.35">
      <c r="B279" t="s">
        <v>1415</v>
      </c>
      <c r="C279" t="s">
        <v>1497</v>
      </c>
      <c r="D279" t="s">
        <v>1536</v>
      </c>
      <c r="E279" t="s">
        <v>1059</v>
      </c>
    </row>
    <row r="280" spans="2:5" x14ac:dyDescent="0.35">
      <c r="B280" t="s">
        <v>1416</v>
      </c>
      <c r="C280" t="s">
        <v>1497</v>
      </c>
      <c r="D280" t="s">
        <v>1537</v>
      </c>
    </row>
    <row r="281" spans="2:5" x14ac:dyDescent="0.35">
      <c r="B281" t="s">
        <v>1417</v>
      </c>
      <c r="C281" t="s">
        <v>1497</v>
      </c>
      <c r="D281" t="s">
        <v>1538</v>
      </c>
      <c r="E281" t="s">
        <v>1105</v>
      </c>
    </row>
    <row r="282" spans="2:5" x14ac:dyDescent="0.35">
      <c r="B282" t="s">
        <v>1418</v>
      </c>
      <c r="C282" t="s">
        <v>1497</v>
      </c>
      <c r="D282" t="s">
        <v>1539</v>
      </c>
      <c r="E282" t="s">
        <v>1041</v>
      </c>
    </row>
    <row r="283" spans="2:5" x14ac:dyDescent="0.35">
      <c r="B283" t="s">
        <v>1419</v>
      </c>
      <c r="C283" t="s">
        <v>1497</v>
      </c>
      <c r="D283" t="s">
        <v>1540</v>
      </c>
      <c r="E283" t="s">
        <v>1057</v>
      </c>
    </row>
    <row r="284" spans="2:5" x14ac:dyDescent="0.35">
      <c r="B284" t="s">
        <v>1420</v>
      </c>
      <c r="C284" t="s">
        <v>1497</v>
      </c>
      <c r="D284" t="s">
        <v>1540</v>
      </c>
      <c r="E284" t="s">
        <v>1057</v>
      </c>
    </row>
    <row r="285" spans="2:5" x14ac:dyDescent="0.35">
      <c r="B285" t="s">
        <v>1421</v>
      </c>
      <c r="C285" t="s">
        <v>1497</v>
      </c>
      <c r="D285" t="s">
        <v>1541</v>
      </c>
    </row>
    <row r="286" spans="2:5" x14ac:dyDescent="0.35">
      <c r="B286" t="s">
        <v>1422</v>
      </c>
      <c r="C286" t="s">
        <v>1497</v>
      </c>
      <c r="D286" t="s">
        <v>1541</v>
      </c>
    </row>
    <row r="287" spans="2:5" x14ac:dyDescent="0.35">
      <c r="B287" t="s">
        <v>1423</v>
      </c>
      <c r="C287" t="s">
        <v>1497</v>
      </c>
      <c r="D287" t="s">
        <v>1542</v>
      </c>
      <c r="E287" t="s">
        <v>1028</v>
      </c>
    </row>
    <row r="288" spans="2:5" x14ac:dyDescent="0.35">
      <c r="B288" t="s">
        <v>1424</v>
      </c>
      <c r="C288" t="s">
        <v>1497</v>
      </c>
      <c r="D288" t="s">
        <v>1543</v>
      </c>
      <c r="E288" t="s">
        <v>1105</v>
      </c>
    </row>
    <row r="289" spans="2:5" x14ac:dyDescent="0.35">
      <c r="B289" t="s">
        <v>1425</v>
      </c>
      <c r="C289" t="s">
        <v>1497</v>
      </c>
      <c r="D289" t="s">
        <v>1544</v>
      </c>
      <c r="E289" t="s">
        <v>1028</v>
      </c>
    </row>
    <row r="290" spans="2:5" x14ac:dyDescent="0.35">
      <c r="B290" t="s">
        <v>1426</v>
      </c>
      <c r="C290" t="s">
        <v>1497</v>
      </c>
      <c r="D290" t="s">
        <v>1545</v>
      </c>
      <c r="E290" t="s">
        <v>1046</v>
      </c>
    </row>
    <row r="291" spans="2:5" x14ac:dyDescent="0.35">
      <c r="B291" t="s">
        <v>1427</v>
      </c>
      <c r="C291" t="s">
        <v>1497</v>
      </c>
      <c r="D291" t="s">
        <v>1546</v>
      </c>
    </row>
    <row r="292" spans="2:5" x14ac:dyDescent="0.35">
      <c r="B292" t="s">
        <v>1428</v>
      </c>
      <c r="C292" t="s">
        <v>1497</v>
      </c>
      <c r="D292" t="s">
        <v>1547</v>
      </c>
    </row>
    <row r="293" spans="2:5" x14ac:dyDescent="0.35">
      <c r="B293" t="s">
        <v>1429</v>
      </c>
      <c r="C293" t="s">
        <v>1497</v>
      </c>
      <c r="D293" t="s">
        <v>1548</v>
      </c>
    </row>
    <row r="294" spans="2:5" x14ac:dyDescent="0.35">
      <c r="B294" t="s">
        <v>1430</v>
      </c>
      <c r="C294" t="s">
        <v>1497</v>
      </c>
      <c r="D294" t="s">
        <v>1549</v>
      </c>
    </row>
    <row r="295" spans="2:5" x14ac:dyDescent="0.35">
      <c r="B295" t="s">
        <v>1431</v>
      </c>
      <c r="C295" t="s">
        <v>1497</v>
      </c>
      <c r="D295" t="s">
        <v>1549</v>
      </c>
    </row>
    <row r="296" spans="2:5" x14ac:dyDescent="0.35">
      <c r="B296" t="s">
        <v>1432</v>
      </c>
      <c r="C296" t="s">
        <v>1497</v>
      </c>
      <c r="D296" t="s">
        <v>1550</v>
      </c>
    </row>
    <row r="297" spans="2:5" x14ac:dyDescent="0.35">
      <c r="B297" t="s">
        <v>1433</v>
      </c>
      <c r="C297" t="s">
        <v>1497</v>
      </c>
      <c r="D297" t="s">
        <v>1551</v>
      </c>
    </row>
    <row r="298" spans="2:5" x14ac:dyDescent="0.35">
      <c r="B298" t="s">
        <v>1434</v>
      </c>
      <c r="C298" t="s">
        <v>1497</v>
      </c>
      <c r="D298" t="s">
        <v>1551</v>
      </c>
    </row>
    <row r="299" spans="2:5" x14ac:dyDescent="0.35">
      <c r="B299" t="s">
        <v>1435</v>
      </c>
      <c r="C299" t="s">
        <v>1497</v>
      </c>
      <c r="D299" t="s">
        <v>1552</v>
      </c>
      <c r="E299" t="s">
        <v>1032</v>
      </c>
    </row>
    <row r="300" spans="2:5" x14ac:dyDescent="0.35">
      <c r="B300" t="s">
        <v>1436</v>
      </c>
      <c r="C300" t="s">
        <v>1497</v>
      </c>
      <c r="D300" t="s">
        <v>1553</v>
      </c>
    </row>
    <row r="301" spans="2:5" x14ac:dyDescent="0.35">
      <c r="B301" t="s">
        <v>1437</v>
      </c>
      <c r="C301" t="s">
        <v>1497</v>
      </c>
      <c r="D301" t="s">
        <v>1554</v>
      </c>
      <c r="E301" t="s">
        <v>1057</v>
      </c>
    </row>
    <row r="302" spans="2:5" x14ac:dyDescent="0.35">
      <c r="B302" t="s">
        <v>1438</v>
      </c>
      <c r="C302" t="s">
        <v>1497</v>
      </c>
      <c r="D302" t="s">
        <v>1555</v>
      </c>
    </row>
    <row r="303" spans="2:5" x14ac:dyDescent="0.35">
      <c r="B303" t="s">
        <v>1439</v>
      </c>
      <c r="C303" t="s">
        <v>1497</v>
      </c>
      <c r="D303" t="s">
        <v>1556</v>
      </c>
      <c r="E303" t="s">
        <v>1041</v>
      </c>
    </row>
    <row r="304" spans="2:5" x14ac:dyDescent="0.35">
      <c r="B304" t="s">
        <v>1440</v>
      </c>
      <c r="C304" t="s">
        <v>1497</v>
      </c>
      <c r="D304" t="s">
        <v>1557</v>
      </c>
      <c r="E304" t="s">
        <v>1062</v>
      </c>
    </row>
    <row r="305" spans="2:5" x14ac:dyDescent="0.35">
      <c r="B305" t="s">
        <v>1441</v>
      </c>
      <c r="C305" t="s">
        <v>1497</v>
      </c>
      <c r="D305" t="s">
        <v>1558</v>
      </c>
      <c r="E305" t="s">
        <v>1057</v>
      </c>
    </row>
    <row r="306" spans="2:5" x14ac:dyDescent="0.35">
      <c r="B306" t="s">
        <v>1442</v>
      </c>
      <c r="C306" t="s">
        <v>1497</v>
      </c>
      <c r="D306" t="s">
        <v>1559</v>
      </c>
    </row>
    <row r="307" spans="2:5" x14ac:dyDescent="0.35">
      <c r="B307" t="s">
        <v>1443</v>
      </c>
      <c r="C307" t="s">
        <v>1497</v>
      </c>
      <c r="D307" t="s">
        <v>1560</v>
      </c>
      <c r="E307" t="s">
        <v>1028</v>
      </c>
    </row>
    <row r="308" spans="2:5" x14ac:dyDescent="0.35">
      <c r="B308" t="s">
        <v>1444</v>
      </c>
      <c r="C308" t="s">
        <v>1497</v>
      </c>
      <c r="D308" t="s">
        <v>1561</v>
      </c>
    </row>
    <row r="309" spans="2:5" x14ac:dyDescent="0.35">
      <c r="B309" t="s">
        <v>1445</v>
      </c>
      <c r="C309" t="s">
        <v>1497</v>
      </c>
      <c r="D309" t="s">
        <v>1562</v>
      </c>
    </row>
    <row r="310" spans="2:5" x14ac:dyDescent="0.35">
      <c r="B310" t="s">
        <v>1446</v>
      </c>
      <c r="C310" t="s">
        <v>1497</v>
      </c>
      <c r="D310" t="s">
        <v>1563</v>
      </c>
      <c r="E310" t="s">
        <v>1105</v>
      </c>
    </row>
    <row r="311" spans="2:5" x14ac:dyDescent="0.35">
      <c r="B311" t="s">
        <v>1447</v>
      </c>
      <c r="C311" t="s">
        <v>1497</v>
      </c>
      <c r="D311" t="s">
        <v>1564</v>
      </c>
      <c r="E311" t="s">
        <v>1059</v>
      </c>
    </row>
    <row r="312" spans="2:5" x14ac:dyDescent="0.35">
      <c r="B312" t="s">
        <v>1448</v>
      </c>
      <c r="C312" t="s">
        <v>1497</v>
      </c>
      <c r="D312" t="s">
        <v>1565</v>
      </c>
    </row>
    <row r="313" spans="2:5" x14ac:dyDescent="0.35">
      <c r="B313" t="s">
        <v>1449</v>
      </c>
      <c r="C313" t="s">
        <v>1497</v>
      </c>
      <c r="D313" t="s">
        <v>1566</v>
      </c>
    </row>
    <row r="314" spans="2:5" x14ac:dyDescent="0.35">
      <c r="B314" t="s">
        <v>1450</v>
      </c>
      <c r="C314" t="s">
        <v>1497</v>
      </c>
      <c r="D314" t="s">
        <v>1567</v>
      </c>
      <c r="E314" t="s">
        <v>1032</v>
      </c>
    </row>
    <row r="315" spans="2:5" x14ac:dyDescent="0.35">
      <c r="B315" t="s">
        <v>1451</v>
      </c>
      <c r="C315" t="s">
        <v>1497</v>
      </c>
      <c r="D315" t="s">
        <v>1568</v>
      </c>
    </row>
    <row r="316" spans="2:5" x14ac:dyDescent="0.35">
      <c r="B316" t="s">
        <v>1452</v>
      </c>
      <c r="C316" t="s">
        <v>1497</v>
      </c>
      <c r="D316" t="s">
        <v>1569</v>
      </c>
    </row>
    <row r="317" spans="2:5" x14ac:dyDescent="0.35">
      <c r="B317" t="s">
        <v>1453</v>
      </c>
      <c r="C317" t="s">
        <v>1497</v>
      </c>
      <c r="D317" t="s">
        <v>1570</v>
      </c>
    </row>
    <row r="318" spans="2:5" x14ac:dyDescent="0.35">
      <c r="B318" t="s">
        <v>1454</v>
      </c>
      <c r="C318" t="s">
        <v>1497</v>
      </c>
      <c r="D318" t="s">
        <v>1571</v>
      </c>
    </row>
    <row r="319" spans="2:5" x14ac:dyDescent="0.35">
      <c r="B319" t="s">
        <v>1455</v>
      </c>
      <c r="C319" t="s">
        <v>1497</v>
      </c>
      <c r="D319" t="s">
        <v>1572</v>
      </c>
    </row>
    <row r="320" spans="2:5" x14ac:dyDescent="0.35">
      <c r="B320" t="s">
        <v>1456</v>
      </c>
      <c r="C320" t="s">
        <v>1497</v>
      </c>
      <c r="D320" t="s">
        <v>1573</v>
      </c>
      <c r="E320" t="s">
        <v>1059</v>
      </c>
    </row>
    <row r="321" spans="2:5" x14ac:dyDescent="0.35">
      <c r="B321" t="s">
        <v>1457</v>
      </c>
      <c r="C321" t="s">
        <v>1497</v>
      </c>
      <c r="D321" t="s">
        <v>1574</v>
      </c>
    </row>
    <row r="322" spans="2:5" x14ac:dyDescent="0.35">
      <c r="B322" t="s">
        <v>1458</v>
      </c>
      <c r="C322" t="s">
        <v>1497</v>
      </c>
      <c r="D322" t="s">
        <v>1574</v>
      </c>
    </row>
    <row r="323" spans="2:5" x14ac:dyDescent="0.35">
      <c r="B323" t="s">
        <v>1459</v>
      </c>
      <c r="C323" t="s">
        <v>1497</v>
      </c>
      <c r="D323" t="s">
        <v>1575</v>
      </c>
      <c r="E323" t="s">
        <v>1057</v>
      </c>
    </row>
    <row r="324" spans="2:5" x14ac:dyDescent="0.35">
      <c r="B324" t="s">
        <v>1460</v>
      </c>
      <c r="C324" t="s">
        <v>1497</v>
      </c>
      <c r="D324" t="s">
        <v>1576</v>
      </c>
    </row>
    <row r="325" spans="2:5" x14ac:dyDescent="0.35">
      <c r="B325" t="s">
        <v>1461</v>
      </c>
      <c r="C325" t="s">
        <v>1497</v>
      </c>
      <c r="D325" t="s">
        <v>1577</v>
      </c>
    </row>
    <row r="326" spans="2:5" x14ac:dyDescent="0.35">
      <c r="B326" t="s">
        <v>1462</v>
      </c>
      <c r="C326" t="s">
        <v>1497</v>
      </c>
      <c r="D326" t="s">
        <v>1578</v>
      </c>
      <c r="E326" t="s">
        <v>1057</v>
      </c>
    </row>
    <row r="327" spans="2:5" x14ac:dyDescent="0.35">
      <c r="B327" t="s">
        <v>1463</v>
      </c>
      <c r="C327" t="s">
        <v>1497</v>
      </c>
      <c r="D327" t="s">
        <v>1579</v>
      </c>
    </row>
    <row r="328" spans="2:5" x14ac:dyDescent="0.35">
      <c r="B328" t="s">
        <v>1464</v>
      </c>
      <c r="C328" t="s">
        <v>1497</v>
      </c>
      <c r="D328" t="s">
        <v>1579</v>
      </c>
    </row>
    <row r="329" spans="2:5" x14ac:dyDescent="0.35">
      <c r="B329" t="s">
        <v>1465</v>
      </c>
      <c r="C329" t="s">
        <v>1497</v>
      </c>
      <c r="D329" t="s">
        <v>1580</v>
      </c>
    </row>
    <row r="330" spans="2:5" x14ac:dyDescent="0.35">
      <c r="B330" t="s">
        <v>1466</v>
      </c>
      <c r="C330" t="s">
        <v>1497</v>
      </c>
      <c r="D330" t="s">
        <v>1581</v>
      </c>
      <c r="E330" t="s">
        <v>1057</v>
      </c>
    </row>
    <row r="331" spans="2:5" x14ac:dyDescent="0.35">
      <c r="B331" t="s">
        <v>1467</v>
      </c>
      <c r="C331" t="s">
        <v>1497</v>
      </c>
      <c r="D331" t="s">
        <v>1582</v>
      </c>
    </row>
    <row r="332" spans="2:5" x14ac:dyDescent="0.35">
      <c r="B332" t="s">
        <v>1468</v>
      </c>
      <c r="C332" t="s">
        <v>1497</v>
      </c>
      <c r="D332" t="s">
        <v>1582</v>
      </c>
    </row>
    <row r="333" spans="2:5" x14ac:dyDescent="0.35">
      <c r="B333" t="s">
        <v>1469</v>
      </c>
      <c r="C333" t="s">
        <v>1497</v>
      </c>
      <c r="D333" t="s">
        <v>1583</v>
      </c>
    </row>
    <row r="334" spans="2:5" x14ac:dyDescent="0.35">
      <c r="B334" t="s">
        <v>1470</v>
      </c>
      <c r="C334" t="s">
        <v>1497</v>
      </c>
      <c r="D334" t="s">
        <v>1584</v>
      </c>
    </row>
    <row r="335" spans="2:5" x14ac:dyDescent="0.35">
      <c r="B335" t="s">
        <v>1471</v>
      </c>
      <c r="C335" t="s">
        <v>1497</v>
      </c>
      <c r="D335" t="s">
        <v>1585</v>
      </c>
      <c r="E335" t="s">
        <v>1057</v>
      </c>
    </row>
    <row r="336" spans="2:5" x14ac:dyDescent="0.35">
      <c r="B336" t="s">
        <v>1472</v>
      </c>
      <c r="C336" t="s">
        <v>1497</v>
      </c>
      <c r="D336" t="s">
        <v>1586</v>
      </c>
    </row>
    <row r="337" spans="2:5" x14ac:dyDescent="0.35">
      <c r="B337" t="s">
        <v>1473</v>
      </c>
      <c r="C337" t="s">
        <v>1497</v>
      </c>
      <c r="D337" t="s">
        <v>1587</v>
      </c>
      <c r="E337" t="s">
        <v>1059</v>
      </c>
    </row>
    <row r="338" spans="2:5" x14ac:dyDescent="0.35">
      <c r="B338" t="s">
        <v>1474</v>
      </c>
      <c r="C338" t="s">
        <v>1497</v>
      </c>
      <c r="D338" t="s">
        <v>1588</v>
      </c>
      <c r="E338" t="s">
        <v>1059</v>
      </c>
    </row>
    <row r="339" spans="2:5" x14ac:dyDescent="0.35">
      <c r="B339" t="s">
        <v>1475</v>
      </c>
      <c r="C339" t="s">
        <v>1497</v>
      </c>
      <c r="D339" t="s">
        <v>1589</v>
      </c>
      <c r="E339" t="s">
        <v>1105</v>
      </c>
    </row>
    <row r="340" spans="2:5" x14ac:dyDescent="0.35">
      <c r="B340" t="s">
        <v>1476</v>
      </c>
      <c r="C340" t="s">
        <v>1497</v>
      </c>
      <c r="D340" t="s">
        <v>1590</v>
      </c>
    </row>
    <row r="341" spans="2:5" x14ac:dyDescent="0.35">
      <c r="B341" t="s">
        <v>1477</v>
      </c>
      <c r="C341" t="s">
        <v>1497</v>
      </c>
      <c r="D341" t="s">
        <v>1591</v>
      </c>
    </row>
    <row r="342" spans="2:5" x14ac:dyDescent="0.35">
      <c r="B342" t="s">
        <v>1478</v>
      </c>
      <c r="C342" t="s">
        <v>1497</v>
      </c>
      <c r="D342" t="s">
        <v>1591</v>
      </c>
    </row>
    <row r="343" spans="2:5" x14ac:dyDescent="0.35">
      <c r="B343" t="s">
        <v>1479</v>
      </c>
      <c r="C343" t="s">
        <v>1497</v>
      </c>
      <c r="D343" t="s">
        <v>1592</v>
      </c>
      <c r="E343" t="s">
        <v>1028</v>
      </c>
    </row>
    <row r="344" spans="2:5" x14ac:dyDescent="0.35">
      <c r="B344" t="s">
        <v>1480</v>
      </c>
      <c r="C344" t="s">
        <v>1497</v>
      </c>
      <c r="D344" t="s">
        <v>1593</v>
      </c>
      <c r="E344" t="s">
        <v>1062</v>
      </c>
    </row>
    <row r="345" spans="2:5" x14ac:dyDescent="0.35">
      <c r="B345" t="s">
        <v>1481</v>
      </c>
      <c r="C345" t="s">
        <v>1497</v>
      </c>
      <c r="D345" t="s">
        <v>1594</v>
      </c>
      <c r="E345" t="s">
        <v>1046</v>
      </c>
    </row>
    <row r="346" spans="2:5" x14ac:dyDescent="0.35">
      <c r="B346" t="s">
        <v>1482</v>
      </c>
      <c r="C346" t="s">
        <v>1497</v>
      </c>
      <c r="D346" t="s">
        <v>1595</v>
      </c>
    </row>
    <row r="347" spans="2:5" x14ac:dyDescent="0.35">
      <c r="B347" t="s">
        <v>1483</v>
      </c>
      <c r="C347" t="s">
        <v>1497</v>
      </c>
      <c r="D347" t="s">
        <v>1595</v>
      </c>
    </row>
    <row r="348" spans="2:5" x14ac:dyDescent="0.35">
      <c r="B348" t="s">
        <v>1484</v>
      </c>
      <c r="C348" t="s">
        <v>1497</v>
      </c>
      <c r="D348" t="s">
        <v>1595</v>
      </c>
    </row>
    <row r="349" spans="2:5" x14ac:dyDescent="0.35">
      <c r="B349" t="s">
        <v>1485</v>
      </c>
      <c r="C349" t="s">
        <v>1497</v>
      </c>
      <c r="D349" t="s">
        <v>1596</v>
      </c>
    </row>
    <row r="350" spans="2:5" x14ac:dyDescent="0.35">
      <c r="B350" t="s">
        <v>1486</v>
      </c>
      <c r="C350" t="s">
        <v>1497</v>
      </c>
    </row>
    <row r="351" spans="2:5" x14ac:dyDescent="0.35">
      <c r="B351" t="s">
        <v>1487</v>
      </c>
      <c r="C351" t="s">
        <v>1497</v>
      </c>
      <c r="D351" t="s">
        <v>1597</v>
      </c>
    </row>
    <row r="352" spans="2:5" x14ac:dyDescent="0.35">
      <c r="B352" t="s">
        <v>1488</v>
      </c>
      <c r="C352" t="s">
        <v>1497</v>
      </c>
      <c r="D352" t="s">
        <v>1598</v>
      </c>
    </row>
    <row r="353" spans="2:5" x14ac:dyDescent="0.35">
      <c r="B353" t="s">
        <v>1489</v>
      </c>
      <c r="C353" t="s">
        <v>1497</v>
      </c>
      <c r="D353" t="s">
        <v>1599</v>
      </c>
      <c r="E353" t="s">
        <v>1057</v>
      </c>
    </row>
    <row r="354" spans="2:5" x14ac:dyDescent="0.35">
      <c r="B354" t="s">
        <v>1490</v>
      </c>
      <c r="C354" t="s">
        <v>1497</v>
      </c>
      <c r="D354" t="s">
        <v>1600</v>
      </c>
    </row>
    <row r="355" spans="2:5" x14ac:dyDescent="0.35">
      <c r="B355" t="s">
        <v>1491</v>
      </c>
      <c r="C355" t="s">
        <v>1497</v>
      </c>
      <c r="D355" t="s">
        <v>1601</v>
      </c>
    </row>
    <row r="356" spans="2:5" x14ac:dyDescent="0.35">
      <c r="B356" t="s">
        <v>1492</v>
      </c>
      <c r="C356" t="s">
        <v>1497</v>
      </c>
    </row>
    <row r="357" spans="2:5" x14ac:dyDescent="0.35">
      <c r="B357" t="s">
        <v>1493</v>
      </c>
      <c r="C357" t="s">
        <v>1497</v>
      </c>
      <c r="D357" t="s">
        <v>1602</v>
      </c>
    </row>
    <row r="358" spans="2:5" x14ac:dyDescent="0.35">
      <c r="B358" t="s">
        <v>1494</v>
      </c>
      <c r="C358" t="s">
        <v>1497</v>
      </c>
      <c r="D358" t="s">
        <v>1603</v>
      </c>
    </row>
    <row r="359" spans="2:5" x14ac:dyDescent="0.35">
      <c r="B359" t="s">
        <v>1495</v>
      </c>
      <c r="C359" t="s">
        <v>1497</v>
      </c>
      <c r="D359" t="s">
        <v>1604</v>
      </c>
      <c r="E359" t="s">
        <v>1057</v>
      </c>
    </row>
    <row r="360" spans="2:5" x14ac:dyDescent="0.35">
      <c r="B360" t="s">
        <v>1496</v>
      </c>
      <c r="C360" t="s">
        <v>1497</v>
      </c>
      <c r="D360" t="s">
        <v>1604</v>
      </c>
      <c r="E360" t="s">
        <v>1057</v>
      </c>
    </row>
    <row r="361" spans="2:5" x14ac:dyDescent="0.35">
      <c r="B361" t="s">
        <v>1605</v>
      </c>
      <c r="C361" t="s">
        <v>1606</v>
      </c>
      <c r="D361" t="s">
        <v>1607</v>
      </c>
    </row>
    <row r="362" spans="2:5" x14ac:dyDescent="0.35">
      <c r="B362" t="s">
        <v>1608</v>
      </c>
      <c r="C362" t="s">
        <v>1606</v>
      </c>
      <c r="D362" t="s">
        <v>1609</v>
      </c>
      <c r="E362" t="s">
        <v>1057</v>
      </c>
    </row>
    <row r="363" spans="2:5" x14ac:dyDescent="0.35">
      <c r="B363" t="s">
        <v>1142</v>
      </c>
      <c r="C363" t="s">
        <v>1606</v>
      </c>
      <c r="D363" t="s">
        <v>1193</v>
      </c>
      <c r="E363" t="s">
        <v>1057</v>
      </c>
    </row>
    <row r="364" spans="2:5" x14ac:dyDescent="0.35">
      <c r="B364" t="s">
        <v>1610</v>
      </c>
      <c r="C364" t="s">
        <v>1606</v>
      </c>
      <c r="D364" t="s">
        <v>1611</v>
      </c>
      <c r="E364" t="s">
        <v>1057</v>
      </c>
    </row>
    <row r="365" spans="2:5" x14ac:dyDescent="0.35">
      <c r="B365" t="s">
        <v>1612</v>
      </c>
      <c r="C365" t="s">
        <v>1606</v>
      </c>
      <c r="D365" t="s">
        <v>1613</v>
      </c>
    </row>
    <row r="366" spans="2:5" x14ac:dyDescent="0.35">
      <c r="B366" t="s">
        <v>1614</v>
      </c>
      <c r="C366" t="s">
        <v>1606</v>
      </c>
      <c r="D366" t="s">
        <v>1615</v>
      </c>
      <c r="E366" t="s">
        <v>1032</v>
      </c>
    </row>
    <row r="367" spans="2:5" x14ac:dyDescent="0.35">
      <c r="B367" t="s">
        <v>1616</v>
      </c>
      <c r="C367" t="s">
        <v>1606</v>
      </c>
      <c r="D367" t="s">
        <v>1617</v>
      </c>
      <c r="E367" t="s">
        <v>1105</v>
      </c>
    </row>
    <row r="368" spans="2:5" x14ac:dyDescent="0.35">
      <c r="B368" t="s">
        <v>1618</v>
      </c>
      <c r="C368" t="s">
        <v>1606</v>
      </c>
      <c r="D368" t="s">
        <v>1619</v>
      </c>
      <c r="E368" t="s">
        <v>1032</v>
      </c>
    </row>
    <row r="369" spans="2:5" x14ac:dyDescent="0.35">
      <c r="B369" t="s">
        <v>1620</v>
      </c>
      <c r="C369" t="s">
        <v>1606</v>
      </c>
      <c r="D369" t="s">
        <v>1621</v>
      </c>
      <c r="E369" t="s">
        <v>1032</v>
      </c>
    </row>
    <row r="370" spans="2:5" x14ac:dyDescent="0.35">
      <c r="B370" t="s">
        <v>1622</v>
      </c>
      <c r="C370" t="s">
        <v>1606</v>
      </c>
      <c r="D370" t="s">
        <v>1623</v>
      </c>
      <c r="E370" t="s">
        <v>1032</v>
      </c>
    </row>
    <row r="371" spans="2:5" x14ac:dyDescent="0.35">
      <c r="B371" t="s">
        <v>1624</v>
      </c>
      <c r="C371" t="s">
        <v>1606</v>
      </c>
      <c r="D371" t="s">
        <v>1625</v>
      </c>
      <c r="E371" t="s">
        <v>1032</v>
      </c>
    </row>
    <row r="372" spans="2:5" x14ac:dyDescent="0.35">
      <c r="B372" t="s">
        <v>1626</v>
      </c>
      <c r="C372" t="s">
        <v>1606</v>
      </c>
      <c r="D372" t="s">
        <v>1627</v>
      </c>
    </row>
    <row r="373" spans="2:5" x14ac:dyDescent="0.35">
      <c r="B373" t="s">
        <v>1628</v>
      </c>
      <c r="C373" t="s">
        <v>1606</v>
      </c>
      <c r="D373" t="s">
        <v>1629</v>
      </c>
    </row>
    <row r="374" spans="2:5" x14ac:dyDescent="0.35">
      <c r="B374" t="s">
        <v>1630</v>
      </c>
      <c r="C374" t="s">
        <v>1606</v>
      </c>
      <c r="D374" t="s">
        <v>1631</v>
      </c>
      <c r="E374" t="s">
        <v>1046</v>
      </c>
    </row>
    <row r="375" spans="2:5" x14ac:dyDescent="0.35">
      <c r="B375" t="s">
        <v>1632</v>
      </c>
      <c r="C375" t="s">
        <v>1606</v>
      </c>
      <c r="D375" t="s">
        <v>1633</v>
      </c>
      <c r="E375" t="s">
        <v>1028</v>
      </c>
    </row>
    <row r="376" spans="2:5" x14ac:dyDescent="0.35">
      <c r="B376" t="s">
        <v>1634</v>
      </c>
      <c r="C376" t="s">
        <v>1606</v>
      </c>
      <c r="D376" t="s">
        <v>1635</v>
      </c>
      <c r="E376" t="s">
        <v>1028</v>
      </c>
    </row>
    <row r="377" spans="2:5" x14ac:dyDescent="0.35">
      <c r="B377" t="s">
        <v>1636</v>
      </c>
      <c r="C377" t="s">
        <v>1606</v>
      </c>
    </row>
    <row r="378" spans="2:5" x14ac:dyDescent="0.35">
      <c r="B378" t="s">
        <v>1637</v>
      </c>
      <c r="C378" t="s">
        <v>1606</v>
      </c>
      <c r="D378" t="s">
        <v>1638</v>
      </c>
      <c r="E378" t="s">
        <v>1105</v>
      </c>
    </row>
    <row r="379" spans="2:5" x14ac:dyDescent="0.35">
      <c r="B379" t="s">
        <v>1639</v>
      </c>
      <c r="C379" t="s">
        <v>1606</v>
      </c>
      <c r="D379" t="s">
        <v>1640</v>
      </c>
      <c r="E379" t="s">
        <v>1105</v>
      </c>
    </row>
    <row r="380" spans="2:5" x14ac:dyDescent="0.35">
      <c r="B380" t="s">
        <v>1641</v>
      </c>
      <c r="C380" t="s">
        <v>1606</v>
      </c>
      <c r="D380" t="s">
        <v>1642</v>
      </c>
      <c r="E380" t="s">
        <v>1105</v>
      </c>
    </row>
    <row r="381" spans="2:5" x14ac:dyDescent="0.35">
      <c r="B381" t="s">
        <v>1643</v>
      </c>
      <c r="C381" t="s">
        <v>1606</v>
      </c>
      <c r="D381" t="s">
        <v>1644</v>
      </c>
      <c r="E381" t="s">
        <v>1105</v>
      </c>
    </row>
    <row r="382" spans="2:5" x14ac:dyDescent="0.35">
      <c r="B382" t="s">
        <v>1645</v>
      </c>
      <c r="C382" t="s">
        <v>1606</v>
      </c>
      <c r="D382" t="s">
        <v>1646</v>
      </c>
      <c r="E382" t="s">
        <v>1105</v>
      </c>
    </row>
    <row r="383" spans="2:5" x14ac:dyDescent="0.35">
      <c r="B383" t="s">
        <v>1647</v>
      </c>
      <c r="C383" t="s">
        <v>1606</v>
      </c>
      <c r="D383" t="s">
        <v>1648</v>
      </c>
      <c r="E383" t="s">
        <v>1105</v>
      </c>
    </row>
    <row r="384" spans="2:5" x14ac:dyDescent="0.35">
      <c r="B384" t="s">
        <v>1649</v>
      </c>
      <c r="C384" t="s">
        <v>1606</v>
      </c>
      <c r="D384" t="s">
        <v>1650</v>
      </c>
      <c r="E384" t="s">
        <v>1105</v>
      </c>
    </row>
    <row r="385" spans="2:5" x14ac:dyDescent="0.35">
      <c r="B385" t="s">
        <v>1651</v>
      </c>
      <c r="C385" t="s">
        <v>1606</v>
      </c>
      <c r="D385" t="s">
        <v>1652</v>
      </c>
      <c r="E385" t="s">
        <v>1105</v>
      </c>
    </row>
    <row r="386" spans="2:5" x14ac:dyDescent="0.35">
      <c r="B386" t="s">
        <v>1653</v>
      </c>
      <c r="C386" t="s">
        <v>1606</v>
      </c>
      <c r="D386" t="s">
        <v>1654</v>
      </c>
      <c r="E386" t="s">
        <v>1105</v>
      </c>
    </row>
    <row r="387" spans="2:5" x14ac:dyDescent="0.35">
      <c r="B387" t="s">
        <v>1655</v>
      </c>
      <c r="C387" t="s">
        <v>1606</v>
      </c>
      <c r="D387" t="s">
        <v>1656</v>
      </c>
    </row>
    <row r="388" spans="2:5" x14ac:dyDescent="0.35">
      <c r="B388" t="s">
        <v>1657</v>
      </c>
      <c r="C388" t="s">
        <v>1606</v>
      </c>
      <c r="D388" t="s">
        <v>1658</v>
      </c>
    </row>
    <row r="389" spans="2:5" x14ac:dyDescent="0.35">
      <c r="B389" t="s">
        <v>1659</v>
      </c>
      <c r="C389" t="s">
        <v>1606</v>
      </c>
      <c r="D389" t="s">
        <v>1660</v>
      </c>
      <c r="E389" t="s">
        <v>1105</v>
      </c>
    </row>
    <row r="390" spans="2:5" x14ac:dyDescent="0.35">
      <c r="B390" t="s">
        <v>1661</v>
      </c>
      <c r="C390" t="s">
        <v>1606</v>
      </c>
      <c r="D390" t="s">
        <v>1662</v>
      </c>
      <c r="E390" t="s">
        <v>1105</v>
      </c>
    </row>
    <row r="391" spans="2:5" x14ac:dyDescent="0.35">
      <c r="B391" t="s">
        <v>1663</v>
      </c>
      <c r="C391" t="s">
        <v>1606</v>
      </c>
      <c r="D391" t="s">
        <v>1664</v>
      </c>
      <c r="E391" t="s">
        <v>1041</v>
      </c>
    </row>
    <row r="392" spans="2:5" x14ac:dyDescent="0.35">
      <c r="B392" t="s">
        <v>1665</v>
      </c>
      <c r="C392" t="s">
        <v>1606</v>
      </c>
      <c r="D392" t="s">
        <v>1666</v>
      </c>
      <c r="E392" t="s">
        <v>1041</v>
      </c>
    </row>
    <row r="393" spans="2:5" x14ac:dyDescent="0.35">
      <c r="B393" t="s">
        <v>1667</v>
      </c>
      <c r="C393" t="s">
        <v>1606</v>
      </c>
      <c r="D393" t="s">
        <v>1668</v>
      </c>
      <c r="E393" t="s">
        <v>1032</v>
      </c>
    </row>
    <row r="394" spans="2:5" x14ac:dyDescent="0.35">
      <c r="B394" t="s">
        <v>1669</v>
      </c>
      <c r="C394" t="s">
        <v>1606</v>
      </c>
      <c r="D394" t="s">
        <v>1670</v>
      </c>
    </row>
    <row r="395" spans="2:5" x14ac:dyDescent="0.35">
      <c r="B395" t="s">
        <v>1671</v>
      </c>
      <c r="C395" t="s">
        <v>1606</v>
      </c>
      <c r="D395" t="s">
        <v>1672</v>
      </c>
    </row>
    <row r="396" spans="2:5" x14ac:dyDescent="0.35">
      <c r="B396" t="s">
        <v>1673</v>
      </c>
      <c r="C396" t="s">
        <v>1606</v>
      </c>
      <c r="D396" t="s">
        <v>1674</v>
      </c>
      <c r="E396" t="s">
        <v>1041</v>
      </c>
    </row>
    <row r="397" spans="2:5" x14ac:dyDescent="0.35">
      <c r="B397" t="s">
        <v>1675</v>
      </c>
      <c r="C397" t="s">
        <v>1606</v>
      </c>
      <c r="D397" t="s">
        <v>1676</v>
      </c>
    </row>
    <row r="398" spans="2:5" x14ac:dyDescent="0.35">
      <c r="B398" t="s">
        <v>1677</v>
      </c>
      <c r="C398" t="s">
        <v>1606</v>
      </c>
      <c r="D398" t="s">
        <v>1678</v>
      </c>
      <c r="E398" t="s">
        <v>1032</v>
      </c>
    </row>
    <row r="399" spans="2:5" x14ac:dyDescent="0.35">
      <c r="B399" t="s">
        <v>1679</v>
      </c>
      <c r="C399" t="s">
        <v>1606</v>
      </c>
      <c r="D399" t="s">
        <v>1680</v>
      </c>
      <c r="E399" t="s">
        <v>1041</v>
      </c>
    </row>
    <row r="400" spans="2:5" x14ac:dyDescent="0.35">
      <c r="B400" t="s">
        <v>1681</v>
      </c>
      <c r="C400" t="s">
        <v>1606</v>
      </c>
      <c r="D400" t="s">
        <v>1682</v>
      </c>
      <c r="E400" t="s">
        <v>1041</v>
      </c>
    </row>
    <row r="401" spans="2:5" x14ac:dyDescent="0.35">
      <c r="B401" t="s">
        <v>1683</v>
      </c>
      <c r="C401" t="s">
        <v>1606</v>
      </c>
      <c r="D401" t="s">
        <v>1684</v>
      </c>
      <c r="E401" t="s">
        <v>1041</v>
      </c>
    </row>
    <row r="402" spans="2:5" x14ac:dyDescent="0.35">
      <c r="B402" t="s">
        <v>1685</v>
      </c>
      <c r="C402" t="s">
        <v>1606</v>
      </c>
      <c r="D402" t="s">
        <v>1686</v>
      </c>
      <c r="E402" t="s">
        <v>1041</v>
      </c>
    </row>
    <row r="403" spans="2:5" x14ac:dyDescent="0.35">
      <c r="B403" t="s">
        <v>1687</v>
      </c>
      <c r="C403" t="s">
        <v>1606</v>
      </c>
      <c r="D403" t="s">
        <v>1688</v>
      </c>
      <c r="E403" t="s">
        <v>1105</v>
      </c>
    </row>
    <row r="404" spans="2:5" x14ac:dyDescent="0.35">
      <c r="B404" t="s">
        <v>1689</v>
      </c>
      <c r="C404" t="s">
        <v>1606</v>
      </c>
      <c r="D404" t="s">
        <v>1690</v>
      </c>
      <c r="E404" t="s">
        <v>1041</v>
      </c>
    </row>
    <row r="405" spans="2:5" x14ac:dyDescent="0.35">
      <c r="B405" t="s">
        <v>1691</v>
      </c>
      <c r="C405" t="s">
        <v>1606</v>
      </c>
      <c r="D405" t="s">
        <v>1692</v>
      </c>
      <c r="E405" t="s">
        <v>1041</v>
      </c>
    </row>
    <row r="406" spans="2:5" x14ac:dyDescent="0.35">
      <c r="B406" t="s">
        <v>1159</v>
      </c>
      <c r="C406" t="s">
        <v>1606</v>
      </c>
      <c r="D406" t="s">
        <v>1210</v>
      </c>
      <c r="E406" t="s">
        <v>1041</v>
      </c>
    </row>
    <row r="407" spans="2:5" x14ac:dyDescent="0.35">
      <c r="B407" t="s">
        <v>1693</v>
      </c>
      <c r="C407" t="s">
        <v>1606</v>
      </c>
      <c r="D407" t="s">
        <v>1694</v>
      </c>
      <c r="E407" t="s">
        <v>1041</v>
      </c>
    </row>
    <row r="408" spans="2:5" x14ac:dyDescent="0.35">
      <c r="B408" t="s">
        <v>1695</v>
      </c>
      <c r="C408" t="s">
        <v>1606</v>
      </c>
      <c r="D408" t="s">
        <v>1696</v>
      </c>
    </row>
    <row r="409" spans="2:5" x14ac:dyDescent="0.35">
      <c r="B409" t="s">
        <v>1697</v>
      </c>
      <c r="C409" t="s">
        <v>1606</v>
      </c>
      <c r="D409" t="s">
        <v>1698</v>
      </c>
      <c r="E409" t="s">
        <v>1041</v>
      </c>
    </row>
    <row r="410" spans="2:5" x14ac:dyDescent="0.35">
      <c r="B410" t="s">
        <v>1699</v>
      </c>
      <c r="C410" t="s">
        <v>1606</v>
      </c>
      <c r="D410" t="s">
        <v>1700</v>
      </c>
      <c r="E410" t="s">
        <v>1062</v>
      </c>
    </row>
    <row r="411" spans="2:5" x14ac:dyDescent="0.35">
      <c r="B411" t="s">
        <v>1701</v>
      </c>
      <c r="C411" t="s">
        <v>1606</v>
      </c>
      <c r="D411" t="s">
        <v>1702</v>
      </c>
    </row>
    <row r="412" spans="2:5" x14ac:dyDescent="0.35">
      <c r="B412" t="s">
        <v>1703</v>
      </c>
      <c r="C412" t="s">
        <v>1606</v>
      </c>
      <c r="D412" t="s">
        <v>1704</v>
      </c>
      <c r="E412" t="s">
        <v>1062</v>
      </c>
    </row>
    <row r="413" spans="2:5" x14ac:dyDescent="0.35">
      <c r="B413" t="s">
        <v>1122</v>
      </c>
      <c r="C413" t="s">
        <v>1606</v>
      </c>
      <c r="D413" t="s">
        <v>1174</v>
      </c>
      <c r="E413" t="s">
        <v>1062</v>
      </c>
    </row>
    <row r="414" spans="2:5" x14ac:dyDescent="0.35">
      <c r="B414" t="s">
        <v>1705</v>
      </c>
      <c r="C414" t="s">
        <v>1606</v>
      </c>
      <c r="D414" t="s">
        <v>1706</v>
      </c>
      <c r="E414" t="s">
        <v>1062</v>
      </c>
    </row>
    <row r="415" spans="2:5" x14ac:dyDescent="0.35">
      <c r="B415" t="s">
        <v>1707</v>
      </c>
      <c r="C415" t="s">
        <v>1606</v>
      </c>
      <c r="D415" t="s">
        <v>1708</v>
      </c>
      <c r="E415" t="s">
        <v>1062</v>
      </c>
    </row>
    <row r="416" spans="2:5" x14ac:dyDescent="0.35">
      <c r="B416" t="s">
        <v>1124</v>
      </c>
      <c r="C416" t="s">
        <v>1606</v>
      </c>
      <c r="D416" t="s">
        <v>1176</v>
      </c>
      <c r="E416" t="s">
        <v>1062</v>
      </c>
    </row>
    <row r="417" spans="2:5" x14ac:dyDescent="0.35">
      <c r="B417" t="s">
        <v>1709</v>
      </c>
      <c r="C417" t="s">
        <v>1606</v>
      </c>
      <c r="D417" t="s">
        <v>1710</v>
      </c>
    </row>
    <row r="418" spans="2:5" x14ac:dyDescent="0.35">
      <c r="B418" t="s">
        <v>1711</v>
      </c>
      <c r="C418" t="s">
        <v>1606</v>
      </c>
      <c r="D418" t="s">
        <v>1712</v>
      </c>
      <c r="E418" t="s">
        <v>1062</v>
      </c>
    </row>
    <row r="419" spans="2:5" x14ac:dyDescent="0.35">
      <c r="B419" t="s">
        <v>1713</v>
      </c>
      <c r="C419" t="s">
        <v>1606</v>
      </c>
      <c r="D419" t="s">
        <v>1714</v>
      </c>
      <c r="E419" t="s">
        <v>1062</v>
      </c>
    </row>
    <row r="420" spans="2:5" x14ac:dyDescent="0.35">
      <c r="B420" t="s">
        <v>1715</v>
      </c>
      <c r="C420" t="s">
        <v>1606</v>
      </c>
      <c r="D420" t="s">
        <v>1716</v>
      </c>
      <c r="E420" t="s">
        <v>1062</v>
      </c>
    </row>
    <row r="421" spans="2:5" x14ac:dyDescent="0.35">
      <c r="B421" t="s">
        <v>1717</v>
      </c>
      <c r="C421" t="s">
        <v>1606</v>
      </c>
      <c r="D421" t="s">
        <v>1718</v>
      </c>
    </row>
    <row r="422" spans="2:5" x14ac:dyDescent="0.35">
      <c r="B422" t="s">
        <v>1719</v>
      </c>
      <c r="C422" t="s">
        <v>1606</v>
      </c>
      <c r="D422" t="s">
        <v>1720</v>
      </c>
      <c r="E422" t="s">
        <v>1062</v>
      </c>
    </row>
    <row r="423" spans="2:5" x14ac:dyDescent="0.35">
      <c r="B423" t="s">
        <v>1721</v>
      </c>
      <c r="C423" t="s">
        <v>1606</v>
      </c>
      <c r="D423" t="s">
        <v>1722</v>
      </c>
      <c r="E423" t="s">
        <v>1062</v>
      </c>
    </row>
    <row r="424" spans="2:5" x14ac:dyDescent="0.35">
      <c r="B424" t="s">
        <v>1723</v>
      </c>
      <c r="C424" t="s">
        <v>1606</v>
      </c>
      <c r="D424" t="s">
        <v>1724</v>
      </c>
      <c r="E424" t="s">
        <v>1062</v>
      </c>
    </row>
    <row r="425" spans="2:5" x14ac:dyDescent="0.35">
      <c r="B425" t="s">
        <v>1725</v>
      </c>
      <c r="C425" t="s">
        <v>1606</v>
      </c>
      <c r="D425" t="s">
        <v>1726</v>
      </c>
    </row>
    <row r="426" spans="2:5" x14ac:dyDescent="0.35">
      <c r="B426" t="s">
        <v>1727</v>
      </c>
      <c r="C426" t="s">
        <v>1606</v>
      </c>
      <c r="D426" t="s">
        <v>1728</v>
      </c>
    </row>
    <row r="427" spans="2:5" x14ac:dyDescent="0.35">
      <c r="B427" t="s">
        <v>1729</v>
      </c>
      <c r="C427" t="s">
        <v>1606</v>
      </c>
      <c r="D427" t="s">
        <v>1730</v>
      </c>
      <c r="E427" t="s">
        <v>1062</v>
      </c>
    </row>
    <row r="428" spans="2:5" x14ac:dyDescent="0.35">
      <c r="B428" t="s">
        <v>1731</v>
      </c>
      <c r="C428" t="s">
        <v>1606</v>
      </c>
      <c r="D428" t="s">
        <v>1732</v>
      </c>
    </row>
    <row r="429" spans="2:5" x14ac:dyDescent="0.35">
      <c r="B429" t="s">
        <v>1733</v>
      </c>
      <c r="C429" t="s">
        <v>1606</v>
      </c>
      <c r="D429" t="s">
        <v>1734</v>
      </c>
      <c r="E429" t="s">
        <v>1062</v>
      </c>
    </row>
    <row r="430" spans="2:5" x14ac:dyDescent="0.35">
      <c r="B430" t="s">
        <v>1735</v>
      </c>
      <c r="C430" t="s">
        <v>1606</v>
      </c>
      <c r="D430" t="s">
        <v>1736</v>
      </c>
      <c r="E430" t="s">
        <v>1062</v>
      </c>
    </row>
    <row r="431" spans="2:5" x14ac:dyDescent="0.35">
      <c r="B431" t="s">
        <v>1152</v>
      </c>
      <c r="C431" t="s">
        <v>1606</v>
      </c>
      <c r="D431" t="s">
        <v>1203</v>
      </c>
      <c r="E431" t="s">
        <v>1062</v>
      </c>
    </row>
    <row r="432" spans="2:5" x14ac:dyDescent="0.35">
      <c r="B432" t="s">
        <v>1737</v>
      </c>
      <c r="C432" t="s">
        <v>1606</v>
      </c>
      <c r="D432" t="s">
        <v>1738</v>
      </c>
      <c r="E432" t="s">
        <v>1062</v>
      </c>
    </row>
    <row r="433" spans="2:5" x14ac:dyDescent="0.35">
      <c r="B433" t="s">
        <v>1739</v>
      </c>
      <c r="C433" t="s">
        <v>1606</v>
      </c>
      <c r="D433" t="s">
        <v>1740</v>
      </c>
      <c r="E433" t="s">
        <v>1062</v>
      </c>
    </row>
    <row r="434" spans="2:5" x14ac:dyDescent="0.35">
      <c r="B434" t="s">
        <v>1741</v>
      </c>
      <c r="C434" t="s">
        <v>1606</v>
      </c>
      <c r="D434" t="s">
        <v>1742</v>
      </c>
      <c r="E434" t="s">
        <v>1062</v>
      </c>
    </row>
    <row r="435" spans="2:5" x14ac:dyDescent="0.35">
      <c r="B435" t="s">
        <v>1743</v>
      </c>
      <c r="C435" t="s">
        <v>1606</v>
      </c>
      <c r="D435" t="s">
        <v>1744</v>
      </c>
    </row>
    <row r="436" spans="2:5" x14ac:dyDescent="0.35">
      <c r="B436" t="s">
        <v>1745</v>
      </c>
      <c r="C436" t="s">
        <v>1606</v>
      </c>
      <c r="D436" t="s">
        <v>1746</v>
      </c>
    </row>
    <row r="437" spans="2:5" x14ac:dyDescent="0.35">
      <c r="B437" t="s">
        <v>1747</v>
      </c>
      <c r="C437" t="s">
        <v>1606</v>
      </c>
      <c r="D437" t="s">
        <v>1748</v>
      </c>
      <c r="E437" t="s">
        <v>1062</v>
      </c>
    </row>
    <row r="438" spans="2:5" x14ac:dyDescent="0.35">
      <c r="B438" t="s">
        <v>1749</v>
      </c>
      <c r="C438" t="s">
        <v>1606</v>
      </c>
      <c r="D438" t="s">
        <v>1750</v>
      </c>
      <c r="E438" t="s">
        <v>1062</v>
      </c>
    </row>
    <row r="439" spans="2:5" x14ac:dyDescent="0.35">
      <c r="B439" t="s">
        <v>1751</v>
      </c>
      <c r="C439" t="s">
        <v>1606</v>
      </c>
      <c r="D439" t="s">
        <v>1752</v>
      </c>
      <c r="E439" t="s">
        <v>1062</v>
      </c>
    </row>
    <row r="440" spans="2:5" x14ac:dyDescent="0.35">
      <c r="B440" t="s">
        <v>1753</v>
      </c>
      <c r="C440" t="s">
        <v>1606</v>
      </c>
      <c r="D440" t="s">
        <v>1754</v>
      </c>
      <c r="E440" t="s">
        <v>1062</v>
      </c>
    </row>
    <row r="441" spans="2:5" x14ac:dyDescent="0.35">
      <c r="B441" t="s">
        <v>1755</v>
      </c>
      <c r="C441" t="s">
        <v>1606</v>
      </c>
      <c r="D441" t="s">
        <v>1756</v>
      </c>
      <c r="E441" t="s">
        <v>1062</v>
      </c>
    </row>
    <row r="442" spans="2:5" x14ac:dyDescent="0.35">
      <c r="B442" t="s">
        <v>1757</v>
      </c>
      <c r="C442" t="s">
        <v>1606</v>
      </c>
    </row>
    <row r="443" spans="2:5" x14ac:dyDescent="0.35">
      <c r="B443" t="s">
        <v>1758</v>
      </c>
      <c r="C443" t="s">
        <v>1606</v>
      </c>
      <c r="D443" t="s">
        <v>1759</v>
      </c>
      <c r="E443" t="s">
        <v>1028</v>
      </c>
    </row>
    <row r="444" spans="2:5" x14ac:dyDescent="0.35">
      <c r="B444" t="s">
        <v>1132</v>
      </c>
      <c r="C444" t="s">
        <v>1606</v>
      </c>
    </row>
    <row r="445" spans="2:5" x14ac:dyDescent="0.35">
      <c r="B445" t="s">
        <v>1760</v>
      </c>
      <c r="C445" t="s">
        <v>1606</v>
      </c>
    </row>
    <row r="446" spans="2:5" x14ac:dyDescent="0.35">
      <c r="B446" t="s">
        <v>1761</v>
      </c>
      <c r="C446" t="s">
        <v>1606</v>
      </c>
      <c r="D446" t="s">
        <v>1762</v>
      </c>
      <c r="E446" t="s">
        <v>1028</v>
      </c>
    </row>
    <row r="447" spans="2:5" x14ac:dyDescent="0.35">
      <c r="B447" t="s">
        <v>1763</v>
      </c>
      <c r="C447" t="s">
        <v>1606</v>
      </c>
      <c r="D447" t="s">
        <v>1762</v>
      </c>
      <c r="E447" t="s">
        <v>1028</v>
      </c>
    </row>
    <row r="448" spans="2:5" x14ac:dyDescent="0.35">
      <c r="B448" t="s">
        <v>1764</v>
      </c>
      <c r="C448" t="s">
        <v>1606</v>
      </c>
    </row>
    <row r="449" spans="2:5" x14ac:dyDescent="0.35">
      <c r="B449" t="s">
        <v>1765</v>
      </c>
      <c r="C449" t="s">
        <v>3008</v>
      </c>
      <c r="D449" t="s">
        <v>3010</v>
      </c>
      <c r="E449" t="s">
        <v>1057</v>
      </c>
    </row>
    <row r="450" spans="2:5" x14ac:dyDescent="0.35">
      <c r="B450" t="s">
        <v>1766</v>
      </c>
      <c r="C450" t="s">
        <v>3008</v>
      </c>
      <c r="D450" t="s">
        <v>3011</v>
      </c>
      <c r="E450" t="s">
        <v>1057</v>
      </c>
    </row>
    <row r="451" spans="2:5" x14ac:dyDescent="0.35">
      <c r="B451" t="s">
        <v>1767</v>
      </c>
      <c r="C451" t="s">
        <v>3008</v>
      </c>
      <c r="D451" t="s">
        <v>3012</v>
      </c>
      <c r="E451" t="s">
        <v>1057</v>
      </c>
    </row>
    <row r="452" spans="2:5" x14ac:dyDescent="0.35">
      <c r="B452" t="s">
        <v>1768</v>
      </c>
      <c r="C452" t="s">
        <v>3008</v>
      </c>
      <c r="D452" t="s">
        <v>3013</v>
      </c>
      <c r="E452" t="s">
        <v>1057</v>
      </c>
    </row>
    <row r="453" spans="2:5" x14ac:dyDescent="0.35">
      <c r="B453" t="s">
        <v>1769</v>
      </c>
      <c r="C453" t="s">
        <v>3008</v>
      </c>
      <c r="D453" t="s">
        <v>3014</v>
      </c>
      <c r="E453" t="s">
        <v>1057</v>
      </c>
    </row>
    <row r="454" spans="2:5" x14ac:dyDescent="0.35">
      <c r="B454" t="s">
        <v>1770</v>
      </c>
      <c r="C454" t="s">
        <v>3008</v>
      </c>
      <c r="D454" t="s">
        <v>3015</v>
      </c>
      <c r="E454" t="s">
        <v>1057</v>
      </c>
    </row>
    <row r="455" spans="2:5" x14ac:dyDescent="0.35">
      <c r="B455" t="s">
        <v>1771</v>
      </c>
      <c r="C455" t="s">
        <v>3008</v>
      </c>
      <c r="D455" t="s">
        <v>3016</v>
      </c>
      <c r="E455" t="s">
        <v>1057</v>
      </c>
    </row>
    <row r="456" spans="2:5" x14ac:dyDescent="0.35">
      <c r="B456" t="s">
        <v>1772</v>
      </c>
      <c r="C456" t="s">
        <v>3008</v>
      </c>
      <c r="D456" t="s">
        <v>3017</v>
      </c>
      <c r="E456" t="s">
        <v>1057</v>
      </c>
    </row>
    <row r="457" spans="2:5" x14ac:dyDescent="0.35">
      <c r="B457" t="s">
        <v>1773</v>
      </c>
      <c r="C457" t="s">
        <v>3008</v>
      </c>
      <c r="D457" t="s">
        <v>3018</v>
      </c>
      <c r="E457" t="s">
        <v>1057</v>
      </c>
    </row>
    <row r="458" spans="2:5" x14ac:dyDescent="0.35">
      <c r="B458" t="s">
        <v>1774</v>
      </c>
      <c r="C458" t="s">
        <v>3008</v>
      </c>
      <c r="D458" t="s">
        <v>3019</v>
      </c>
      <c r="E458" t="s">
        <v>1057</v>
      </c>
    </row>
    <row r="459" spans="2:5" x14ac:dyDescent="0.35">
      <c r="B459" t="s">
        <v>1775</v>
      </c>
      <c r="C459" t="s">
        <v>3008</v>
      </c>
      <c r="D459" t="s">
        <v>3020</v>
      </c>
      <c r="E459" t="s">
        <v>1057</v>
      </c>
    </row>
    <row r="460" spans="2:5" x14ac:dyDescent="0.35">
      <c r="B460" t="s">
        <v>1776</v>
      </c>
      <c r="C460" t="s">
        <v>3008</v>
      </c>
      <c r="D460" t="s">
        <v>3021</v>
      </c>
      <c r="E460" t="s">
        <v>1057</v>
      </c>
    </row>
    <row r="461" spans="2:5" x14ac:dyDescent="0.35">
      <c r="B461" t="s">
        <v>1777</v>
      </c>
      <c r="C461" t="s">
        <v>3008</v>
      </c>
      <c r="D461" t="s">
        <v>3022</v>
      </c>
      <c r="E461" t="s">
        <v>1057</v>
      </c>
    </row>
    <row r="462" spans="2:5" x14ac:dyDescent="0.35">
      <c r="B462" t="s">
        <v>1778</v>
      </c>
      <c r="C462" t="s">
        <v>3008</v>
      </c>
      <c r="D462" t="s">
        <v>3023</v>
      </c>
      <c r="E462" t="s">
        <v>1057</v>
      </c>
    </row>
    <row r="463" spans="2:5" x14ac:dyDescent="0.35">
      <c r="B463" t="s">
        <v>1779</v>
      </c>
      <c r="C463" t="s">
        <v>3008</v>
      </c>
      <c r="D463" t="s">
        <v>3024</v>
      </c>
      <c r="E463" t="s">
        <v>1057</v>
      </c>
    </row>
    <row r="464" spans="2:5" x14ac:dyDescent="0.35">
      <c r="B464" t="s">
        <v>1780</v>
      </c>
      <c r="C464" t="s">
        <v>3008</v>
      </c>
      <c r="D464" t="s">
        <v>3025</v>
      </c>
      <c r="E464" t="s">
        <v>1057</v>
      </c>
    </row>
    <row r="465" spans="2:5" x14ac:dyDescent="0.35">
      <c r="B465" t="s">
        <v>1781</v>
      </c>
      <c r="C465" t="s">
        <v>3008</v>
      </c>
      <c r="D465" t="s">
        <v>3026</v>
      </c>
      <c r="E465" t="s">
        <v>1057</v>
      </c>
    </row>
    <row r="466" spans="2:5" x14ac:dyDescent="0.35">
      <c r="B466" t="s">
        <v>1782</v>
      </c>
      <c r="C466" t="s">
        <v>3008</v>
      </c>
      <c r="D466" t="s">
        <v>3027</v>
      </c>
      <c r="E466" t="s">
        <v>1057</v>
      </c>
    </row>
    <row r="467" spans="2:5" x14ac:dyDescent="0.35">
      <c r="B467" t="s">
        <v>1783</v>
      </c>
      <c r="C467" t="s">
        <v>3008</v>
      </c>
      <c r="D467" t="s">
        <v>3028</v>
      </c>
      <c r="E467" t="s">
        <v>1057</v>
      </c>
    </row>
    <row r="468" spans="2:5" x14ac:dyDescent="0.35">
      <c r="B468" t="s">
        <v>1784</v>
      </c>
      <c r="C468" t="s">
        <v>3008</v>
      </c>
      <c r="D468" t="s">
        <v>3029</v>
      </c>
      <c r="E468" t="s">
        <v>1057</v>
      </c>
    </row>
    <row r="469" spans="2:5" x14ac:dyDescent="0.35">
      <c r="B469" t="s">
        <v>1785</v>
      </c>
      <c r="C469" t="s">
        <v>3008</v>
      </c>
      <c r="D469" t="s">
        <v>3030</v>
      </c>
      <c r="E469" t="s">
        <v>1057</v>
      </c>
    </row>
    <row r="470" spans="2:5" x14ac:dyDescent="0.35">
      <c r="B470" t="s">
        <v>1786</v>
      </c>
      <c r="C470" t="s">
        <v>3008</v>
      </c>
      <c r="D470" t="s">
        <v>3031</v>
      </c>
      <c r="E470" t="s">
        <v>1057</v>
      </c>
    </row>
    <row r="471" spans="2:5" x14ac:dyDescent="0.35">
      <c r="B471" t="s">
        <v>1787</v>
      </c>
      <c r="C471" t="s">
        <v>3008</v>
      </c>
      <c r="D471" t="s">
        <v>3032</v>
      </c>
      <c r="E471" t="s">
        <v>1057</v>
      </c>
    </row>
    <row r="472" spans="2:5" x14ac:dyDescent="0.35">
      <c r="B472" t="s">
        <v>1788</v>
      </c>
      <c r="C472" t="s">
        <v>3008</v>
      </c>
      <c r="D472" t="s">
        <v>3033</v>
      </c>
      <c r="E472" t="s">
        <v>1057</v>
      </c>
    </row>
    <row r="473" spans="2:5" x14ac:dyDescent="0.35">
      <c r="B473" t="s">
        <v>1789</v>
      </c>
      <c r="C473" t="s">
        <v>3008</v>
      </c>
      <c r="D473" t="s">
        <v>3034</v>
      </c>
      <c r="E473" t="s">
        <v>1057</v>
      </c>
    </row>
    <row r="474" spans="2:5" x14ac:dyDescent="0.35">
      <c r="B474" t="s">
        <v>1790</v>
      </c>
      <c r="C474" t="s">
        <v>3008</v>
      </c>
      <c r="D474" t="s">
        <v>3035</v>
      </c>
      <c r="E474" t="s">
        <v>1057</v>
      </c>
    </row>
    <row r="475" spans="2:5" x14ac:dyDescent="0.35">
      <c r="B475" t="s">
        <v>1791</v>
      </c>
      <c r="C475" t="s">
        <v>3008</v>
      </c>
      <c r="D475" t="s">
        <v>3036</v>
      </c>
      <c r="E475" t="s">
        <v>1057</v>
      </c>
    </row>
    <row r="476" spans="2:5" x14ac:dyDescent="0.35">
      <c r="B476" t="s">
        <v>1792</v>
      </c>
      <c r="C476" t="s">
        <v>3008</v>
      </c>
      <c r="D476" t="s">
        <v>3037</v>
      </c>
      <c r="E476" t="s">
        <v>1057</v>
      </c>
    </row>
    <row r="477" spans="2:5" x14ac:dyDescent="0.35">
      <c r="B477" t="s">
        <v>1793</v>
      </c>
      <c r="C477" t="s">
        <v>3008</v>
      </c>
      <c r="D477" t="s">
        <v>3038</v>
      </c>
      <c r="E477" t="s">
        <v>1057</v>
      </c>
    </row>
    <row r="478" spans="2:5" x14ac:dyDescent="0.35">
      <c r="B478" t="s">
        <v>1794</v>
      </c>
      <c r="C478" t="s">
        <v>3008</v>
      </c>
      <c r="D478" t="s">
        <v>3039</v>
      </c>
      <c r="E478" t="s">
        <v>1057</v>
      </c>
    </row>
    <row r="479" spans="2:5" x14ac:dyDescent="0.35">
      <c r="B479" t="s">
        <v>1795</v>
      </c>
      <c r="C479" t="s">
        <v>3008</v>
      </c>
      <c r="D479" t="s">
        <v>3040</v>
      </c>
      <c r="E479" t="s">
        <v>1057</v>
      </c>
    </row>
    <row r="480" spans="2:5" x14ac:dyDescent="0.35">
      <c r="B480" t="s">
        <v>1796</v>
      </c>
      <c r="C480" t="s">
        <v>3008</v>
      </c>
      <c r="D480" t="s">
        <v>3041</v>
      </c>
      <c r="E480" t="s">
        <v>1057</v>
      </c>
    </row>
    <row r="481" spans="2:5" x14ac:dyDescent="0.35">
      <c r="B481" t="s">
        <v>1797</v>
      </c>
      <c r="C481" t="s">
        <v>3008</v>
      </c>
      <c r="D481" t="s">
        <v>3042</v>
      </c>
      <c r="E481" t="s">
        <v>1057</v>
      </c>
    </row>
    <row r="482" spans="2:5" x14ac:dyDescent="0.35">
      <c r="B482" t="s">
        <v>1798</v>
      </c>
      <c r="C482" t="s">
        <v>3008</v>
      </c>
      <c r="D482" t="s">
        <v>3043</v>
      </c>
      <c r="E482" t="s">
        <v>1057</v>
      </c>
    </row>
    <row r="483" spans="2:5" x14ac:dyDescent="0.35">
      <c r="B483" t="s">
        <v>1799</v>
      </c>
      <c r="C483" t="s">
        <v>3008</v>
      </c>
      <c r="D483" t="s">
        <v>3044</v>
      </c>
      <c r="E483" t="s">
        <v>1057</v>
      </c>
    </row>
    <row r="484" spans="2:5" x14ac:dyDescent="0.35">
      <c r="B484" t="s">
        <v>1800</v>
      </c>
      <c r="C484" t="s">
        <v>3008</v>
      </c>
      <c r="D484" t="s">
        <v>3045</v>
      </c>
      <c r="E484" t="s">
        <v>1057</v>
      </c>
    </row>
    <row r="485" spans="2:5" x14ac:dyDescent="0.35">
      <c r="B485" t="s">
        <v>1801</v>
      </c>
      <c r="C485" t="s">
        <v>3008</v>
      </c>
      <c r="D485" t="s">
        <v>3046</v>
      </c>
    </row>
    <row r="486" spans="2:5" x14ac:dyDescent="0.35">
      <c r="B486" t="s">
        <v>1802</v>
      </c>
      <c r="C486" t="s">
        <v>3008</v>
      </c>
      <c r="D486" t="s">
        <v>3047</v>
      </c>
      <c r="E486" t="s">
        <v>1057</v>
      </c>
    </row>
    <row r="487" spans="2:5" x14ac:dyDescent="0.35">
      <c r="B487" t="s">
        <v>1803</v>
      </c>
      <c r="C487" t="s">
        <v>3008</v>
      </c>
      <c r="D487" t="s">
        <v>3048</v>
      </c>
      <c r="E487" t="s">
        <v>1057</v>
      </c>
    </row>
    <row r="488" spans="2:5" x14ac:dyDescent="0.35">
      <c r="B488" t="s">
        <v>1804</v>
      </c>
      <c r="C488" t="s">
        <v>3008</v>
      </c>
      <c r="D488" t="s">
        <v>3049</v>
      </c>
      <c r="E488" t="s">
        <v>1057</v>
      </c>
    </row>
    <row r="489" spans="2:5" x14ac:dyDescent="0.35">
      <c r="B489" t="s">
        <v>1805</v>
      </c>
      <c r="C489" t="s">
        <v>3008</v>
      </c>
      <c r="D489" t="s">
        <v>3050</v>
      </c>
      <c r="E489" t="s">
        <v>1057</v>
      </c>
    </row>
    <row r="490" spans="2:5" x14ac:dyDescent="0.35">
      <c r="B490" t="s">
        <v>1806</v>
      </c>
      <c r="C490" t="s">
        <v>3008</v>
      </c>
      <c r="D490" t="s">
        <v>3051</v>
      </c>
      <c r="E490" t="s">
        <v>1057</v>
      </c>
    </row>
    <row r="491" spans="2:5" x14ac:dyDescent="0.35">
      <c r="B491" t="s">
        <v>1807</v>
      </c>
      <c r="C491" t="s">
        <v>3008</v>
      </c>
      <c r="D491" t="s">
        <v>3052</v>
      </c>
      <c r="E491" t="s">
        <v>1057</v>
      </c>
    </row>
    <row r="492" spans="2:5" x14ac:dyDescent="0.35">
      <c r="B492" t="s">
        <v>1808</v>
      </c>
      <c r="C492" t="s">
        <v>3008</v>
      </c>
      <c r="D492" t="s">
        <v>3053</v>
      </c>
      <c r="E492" t="s">
        <v>1057</v>
      </c>
    </row>
    <row r="493" spans="2:5" x14ac:dyDescent="0.35">
      <c r="B493" t="s">
        <v>1809</v>
      </c>
      <c r="C493" t="s">
        <v>3008</v>
      </c>
      <c r="D493" t="s">
        <v>3054</v>
      </c>
      <c r="E493" t="s">
        <v>1057</v>
      </c>
    </row>
    <row r="494" spans="2:5" x14ac:dyDescent="0.35">
      <c r="B494" t="s">
        <v>1810</v>
      </c>
      <c r="C494" t="s">
        <v>3008</v>
      </c>
      <c r="D494" t="s">
        <v>3055</v>
      </c>
      <c r="E494" t="s">
        <v>1057</v>
      </c>
    </row>
    <row r="495" spans="2:5" x14ac:dyDescent="0.35">
      <c r="B495" t="s">
        <v>1811</v>
      </c>
      <c r="C495" t="s">
        <v>3008</v>
      </c>
      <c r="D495" t="s">
        <v>3056</v>
      </c>
      <c r="E495" t="s">
        <v>1057</v>
      </c>
    </row>
    <row r="496" spans="2:5" x14ac:dyDescent="0.35">
      <c r="B496" t="s">
        <v>1812</v>
      </c>
      <c r="C496" t="s">
        <v>3008</v>
      </c>
      <c r="D496" t="s">
        <v>3057</v>
      </c>
      <c r="E496" t="s">
        <v>1057</v>
      </c>
    </row>
    <row r="497" spans="2:5" x14ac:dyDescent="0.35">
      <c r="B497" t="s">
        <v>1813</v>
      </c>
      <c r="C497" t="s">
        <v>3008</v>
      </c>
      <c r="D497" t="s">
        <v>3058</v>
      </c>
      <c r="E497" t="s">
        <v>1057</v>
      </c>
    </row>
    <row r="498" spans="2:5" x14ac:dyDescent="0.35">
      <c r="B498" t="s">
        <v>1814</v>
      </c>
      <c r="C498" t="s">
        <v>3008</v>
      </c>
      <c r="D498" t="s">
        <v>3059</v>
      </c>
      <c r="E498" t="s">
        <v>1057</v>
      </c>
    </row>
    <row r="499" spans="2:5" x14ac:dyDescent="0.35">
      <c r="B499" t="s">
        <v>1815</v>
      </c>
      <c r="C499" t="s">
        <v>3008</v>
      </c>
      <c r="D499" t="s">
        <v>3060</v>
      </c>
      <c r="E499" t="s">
        <v>1057</v>
      </c>
    </row>
    <row r="500" spans="2:5" x14ac:dyDescent="0.35">
      <c r="B500" t="s">
        <v>1816</v>
      </c>
      <c r="C500" t="s">
        <v>3008</v>
      </c>
      <c r="D500" t="s">
        <v>3061</v>
      </c>
      <c r="E500" t="s">
        <v>1057</v>
      </c>
    </row>
    <row r="501" spans="2:5" x14ac:dyDescent="0.35">
      <c r="B501" t="s">
        <v>1817</v>
      </c>
      <c r="C501" t="s">
        <v>3008</v>
      </c>
      <c r="D501" t="s">
        <v>3062</v>
      </c>
      <c r="E501" t="s">
        <v>1057</v>
      </c>
    </row>
    <row r="502" spans="2:5" x14ac:dyDescent="0.35">
      <c r="B502" t="s">
        <v>1818</v>
      </c>
      <c r="C502" t="s">
        <v>3008</v>
      </c>
      <c r="D502" t="s">
        <v>3063</v>
      </c>
      <c r="E502" t="s">
        <v>1057</v>
      </c>
    </row>
    <row r="503" spans="2:5" x14ac:dyDescent="0.35">
      <c r="B503" t="s">
        <v>1819</v>
      </c>
      <c r="C503" t="s">
        <v>3008</v>
      </c>
      <c r="D503" t="s">
        <v>3064</v>
      </c>
      <c r="E503" t="s">
        <v>1057</v>
      </c>
    </row>
    <row r="504" spans="2:5" x14ac:dyDescent="0.35">
      <c r="B504" t="s">
        <v>1820</v>
      </c>
      <c r="C504" t="s">
        <v>3008</v>
      </c>
      <c r="D504" t="s">
        <v>3065</v>
      </c>
      <c r="E504" t="s">
        <v>1057</v>
      </c>
    </row>
    <row r="505" spans="2:5" x14ac:dyDescent="0.35">
      <c r="B505" t="s">
        <v>1821</v>
      </c>
      <c r="C505" t="s">
        <v>3008</v>
      </c>
      <c r="D505" t="s">
        <v>3066</v>
      </c>
      <c r="E505" t="s">
        <v>1057</v>
      </c>
    </row>
    <row r="506" spans="2:5" x14ac:dyDescent="0.35">
      <c r="B506" t="s">
        <v>1822</v>
      </c>
      <c r="C506" t="s">
        <v>3008</v>
      </c>
      <c r="D506" t="s">
        <v>3067</v>
      </c>
      <c r="E506" t="s">
        <v>1057</v>
      </c>
    </row>
    <row r="507" spans="2:5" x14ac:dyDescent="0.35">
      <c r="B507" t="s">
        <v>1823</v>
      </c>
      <c r="C507" t="s">
        <v>3008</v>
      </c>
      <c r="D507" t="s">
        <v>3068</v>
      </c>
      <c r="E507" t="s">
        <v>1057</v>
      </c>
    </row>
    <row r="508" spans="2:5" x14ac:dyDescent="0.35">
      <c r="B508" t="s">
        <v>1824</v>
      </c>
      <c r="C508" t="s">
        <v>3008</v>
      </c>
      <c r="D508" t="s">
        <v>3069</v>
      </c>
      <c r="E508" t="s">
        <v>1057</v>
      </c>
    </row>
    <row r="509" spans="2:5" x14ac:dyDescent="0.35">
      <c r="B509" t="s">
        <v>1825</v>
      </c>
      <c r="C509" t="s">
        <v>3008</v>
      </c>
      <c r="D509" t="s">
        <v>3070</v>
      </c>
      <c r="E509" t="s">
        <v>1059</v>
      </c>
    </row>
    <row r="510" spans="2:5" x14ac:dyDescent="0.35">
      <c r="B510" t="s">
        <v>1826</v>
      </c>
      <c r="C510" t="s">
        <v>3008</v>
      </c>
      <c r="D510" t="s">
        <v>3071</v>
      </c>
      <c r="E510" t="s">
        <v>1032</v>
      </c>
    </row>
    <row r="511" spans="2:5" x14ac:dyDescent="0.35">
      <c r="B511" t="s">
        <v>1827</v>
      </c>
      <c r="C511" t="s">
        <v>3008</v>
      </c>
      <c r="D511" t="s">
        <v>3072</v>
      </c>
      <c r="E511" t="s">
        <v>1032</v>
      </c>
    </row>
    <row r="512" spans="2:5" x14ac:dyDescent="0.35">
      <c r="B512" t="s">
        <v>1828</v>
      </c>
      <c r="C512" t="s">
        <v>3008</v>
      </c>
      <c r="D512" t="s">
        <v>3073</v>
      </c>
      <c r="E512" t="s">
        <v>1032</v>
      </c>
    </row>
    <row r="513" spans="2:5" x14ac:dyDescent="0.35">
      <c r="B513" t="s">
        <v>1829</v>
      </c>
      <c r="C513" t="s">
        <v>3008</v>
      </c>
      <c r="D513" t="s">
        <v>3074</v>
      </c>
      <c r="E513" t="s">
        <v>1041</v>
      </c>
    </row>
    <row r="514" spans="2:5" x14ac:dyDescent="0.35">
      <c r="B514" t="s">
        <v>1830</v>
      </c>
      <c r="C514" t="s">
        <v>3008</v>
      </c>
      <c r="D514" t="s">
        <v>3075</v>
      </c>
      <c r="E514" t="s">
        <v>1105</v>
      </c>
    </row>
    <row r="515" spans="2:5" x14ac:dyDescent="0.35">
      <c r="B515" t="s">
        <v>1831</v>
      </c>
      <c r="C515" t="s">
        <v>3008</v>
      </c>
      <c r="D515" t="s">
        <v>3076</v>
      </c>
      <c r="E515" t="s">
        <v>1041</v>
      </c>
    </row>
    <row r="516" spans="2:5" x14ac:dyDescent="0.35">
      <c r="B516" t="s">
        <v>1832</v>
      </c>
      <c r="C516" t="s">
        <v>3008</v>
      </c>
      <c r="D516" t="s">
        <v>3077</v>
      </c>
      <c r="E516" t="s">
        <v>1041</v>
      </c>
    </row>
    <row r="517" spans="2:5" x14ac:dyDescent="0.35">
      <c r="B517" t="s">
        <v>1833</v>
      </c>
      <c r="C517" t="s">
        <v>3008</v>
      </c>
      <c r="D517" t="s">
        <v>3078</v>
      </c>
      <c r="E517" t="s">
        <v>1032</v>
      </c>
    </row>
    <row r="518" spans="2:5" x14ac:dyDescent="0.35">
      <c r="B518" t="s">
        <v>1834</v>
      </c>
      <c r="C518" t="s">
        <v>3008</v>
      </c>
      <c r="D518" t="s">
        <v>3079</v>
      </c>
      <c r="E518" t="s">
        <v>1032</v>
      </c>
    </row>
    <row r="519" spans="2:5" x14ac:dyDescent="0.35">
      <c r="B519" t="s">
        <v>1835</v>
      </c>
      <c r="C519" t="s">
        <v>3008</v>
      </c>
      <c r="D519" t="s">
        <v>3080</v>
      </c>
      <c r="E519" t="s">
        <v>1032</v>
      </c>
    </row>
    <row r="520" spans="2:5" x14ac:dyDescent="0.35">
      <c r="B520" t="s">
        <v>1836</v>
      </c>
      <c r="C520" t="s">
        <v>3008</v>
      </c>
      <c r="D520" t="s">
        <v>3081</v>
      </c>
      <c r="E520" t="s">
        <v>1032</v>
      </c>
    </row>
    <row r="521" spans="2:5" x14ac:dyDescent="0.35">
      <c r="B521" t="s">
        <v>1837</v>
      </c>
      <c r="C521" t="s">
        <v>3008</v>
      </c>
      <c r="D521" t="s">
        <v>3082</v>
      </c>
      <c r="E521" t="s">
        <v>1105</v>
      </c>
    </row>
    <row r="522" spans="2:5" x14ac:dyDescent="0.35">
      <c r="B522" t="s">
        <v>1838</v>
      </c>
      <c r="C522" t="s">
        <v>3008</v>
      </c>
      <c r="D522" t="s">
        <v>3083</v>
      </c>
      <c r="E522" t="s">
        <v>1041</v>
      </c>
    </row>
    <row r="523" spans="2:5" x14ac:dyDescent="0.35">
      <c r="B523" t="s">
        <v>1839</v>
      </c>
      <c r="C523" t="s">
        <v>3008</v>
      </c>
      <c r="D523" t="s">
        <v>3083</v>
      </c>
      <c r="E523" t="s">
        <v>1041</v>
      </c>
    </row>
    <row r="524" spans="2:5" x14ac:dyDescent="0.35">
      <c r="B524" t="s">
        <v>1840</v>
      </c>
      <c r="C524" t="s">
        <v>3008</v>
      </c>
      <c r="D524" t="s">
        <v>3084</v>
      </c>
      <c r="E524" t="s">
        <v>1032</v>
      </c>
    </row>
    <row r="525" spans="2:5" x14ac:dyDescent="0.35">
      <c r="B525" t="s">
        <v>1841</v>
      </c>
      <c r="C525" t="s">
        <v>3008</v>
      </c>
      <c r="D525" t="s">
        <v>3085</v>
      </c>
      <c r="E525" t="s">
        <v>1032</v>
      </c>
    </row>
    <row r="526" spans="2:5" x14ac:dyDescent="0.35">
      <c r="B526" t="s">
        <v>1842</v>
      </c>
      <c r="C526" t="s">
        <v>3008</v>
      </c>
      <c r="D526" t="s">
        <v>3086</v>
      </c>
      <c r="E526" t="s">
        <v>1032</v>
      </c>
    </row>
    <row r="527" spans="2:5" x14ac:dyDescent="0.35">
      <c r="B527" t="s">
        <v>1843</v>
      </c>
      <c r="C527" t="s">
        <v>3008</v>
      </c>
      <c r="D527" t="s">
        <v>3087</v>
      </c>
      <c r="E527" t="s">
        <v>1032</v>
      </c>
    </row>
    <row r="528" spans="2:5" x14ac:dyDescent="0.35">
      <c r="B528" t="s">
        <v>1844</v>
      </c>
      <c r="C528" t="s">
        <v>3008</v>
      </c>
      <c r="D528" t="s">
        <v>3088</v>
      </c>
      <c r="E528" t="s">
        <v>1041</v>
      </c>
    </row>
    <row r="529" spans="2:5" x14ac:dyDescent="0.35">
      <c r="B529" t="s">
        <v>1845</v>
      </c>
      <c r="C529" t="s">
        <v>3008</v>
      </c>
      <c r="D529" t="s">
        <v>3089</v>
      </c>
      <c r="E529" t="s">
        <v>1032</v>
      </c>
    </row>
    <row r="530" spans="2:5" x14ac:dyDescent="0.35">
      <c r="B530" t="s">
        <v>1846</v>
      </c>
      <c r="C530" t="s">
        <v>3008</v>
      </c>
      <c r="D530" t="s">
        <v>3090</v>
      </c>
      <c r="E530" t="s">
        <v>1032</v>
      </c>
    </row>
    <row r="531" spans="2:5" x14ac:dyDescent="0.35">
      <c r="B531" t="s">
        <v>1847</v>
      </c>
      <c r="C531" t="s">
        <v>3008</v>
      </c>
      <c r="D531" t="s">
        <v>3091</v>
      </c>
      <c r="E531" t="s">
        <v>1062</v>
      </c>
    </row>
    <row r="532" spans="2:5" x14ac:dyDescent="0.35">
      <c r="B532" t="s">
        <v>1848</v>
      </c>
      <c r="C532" t="s">
        <v>3008</v>
      </c>
      <c r="D532" t="s">
        <v>3092</v>
      </c>
      <c r="E532" t="s">
        <v>1105</v>
      </c>
    </row>
    <row r="533" spans="2:5" x14ac:dyDescent="0.35">
      <c r="B533" t="s">
        <v>1849</v>
      </c>
      <c r="C533" t="s">
        <v>3008</v>
      </c>
      <c r="D533" t="s">
        <v>3093</v>
      </c>
      <c r="E533" t="s">
        <v>1032</v>
      </c>
    </row>
    <row r="534" spans="2:5" x14ac:dyDescent="0.35">
      <c r="B534" t="s">
        <v>1850</v>
      </c>
      <c r="C534" t="s">
        <v>3008</v>
      </c>
      <c r="D534" t="s">
        <v>3094</v>
      </c>
      <c r="E534" t="s">
        <v>1041</v>
      </c>
    </row>
    <row r="535" spans="2:5" x14ac:dyDescent="0.35">
      <c r="B535" t="s">
        <v>1851</v>
      </c>
      <c r="C535" t="s">
        <v>3008</v>
      </c>
      <c r="D535" t="s">
        <v>3095</v>
      </c>
      <c r="E535" t="s">
        <v>1032</v>
      </c>
    </row>
    <row r="536" spans="2:5" x14ac:dyDescent="0.35">
      <c r="B536" t="s">
        <v>1852</v>
      </c>
      <c r="C536" t="s">
        <v>3008</v>
      </c>
      <c r="D536" t="s">
        <v>3096</v>
      </c>
      <c r="E536" t="s">
        <v>1032</v>
      </c>
    </row>
    <row r="537" spans="2:5" x14ac:dyDescent="0.35">
      <c r="B537" t="s">
        <v>1853</v>
      </c>
      <c r="C537" t="s">
        <v>3008</v>
      </c>
      <c r="D537" t="s">
        <v>3097</v>
      </c>
      <c r="E537" t="s">
        <v>1105</v>
      </c>
    </row>
    <row r="538" spans="2:5" x14ac:dyDescent="0.35">
      <c r="B538" t="s">
        <v>1854</v>
      </c>
      <c r="C538" t="s">
        <v>3008</v>
      </c>
      <c r="D538" t="s">
        <v>3098</v>
      </c>
      <c r="E538" t="s">
        <v>1041</v>
      </c>
    </row>
    <row r="539" spans="2:5" x14ac:dyDescent="0.35">
      <c r="B539" t="s">
        <v>1855</v>
      </c>
      <c r="C539" t="s">
        <v>3008</v>
      </c>
      <c r="D539" t="s">
        <v>3099</v>
      </c>
      <c r="E539" t="s">
        <v>1032</v>
      </c>
    </row>
    <row r="540" spans="2:5" x14ac:dyDescent="0.35">
      <c r="B540" t="s">
        <v>1856</v>
      </c>
      <c r="C540" t="s">
        <v>3008</v>
      </c>
      <c r="D540" t="s">
        <v>3099</v>
      </c>
      <c r="E540" t="s">
        <v>1032</v>
      </c>
    </row>
    <row r="541" spans="2:5" x14ac:dyDescent="0.35">
      <c r="B541" t="s">
        <v>1857</v>
      </c>
      <c r="C541" t="s">
        <v>3008</v>
      </c>
      <c r="D541" t="s">
        <v>3100</v>
      </c>
      <c r="E541" t="s">
        <v>1041</v>
      </c>
    </row>
    <row r="542" spans="2:5" x14ac:dyDescent="0.35">
      <c r="B542" t="s">
        <v>1858</v>
      </c>
      <c r="C542" t="s">
        <v>3008</v>
      </c>
      <c r="D542" t="s">
        <v>3101</v>
      </c>
      <c r="E542" t="s">
        <v>1032</v>
      </c>
    </row>
    <row r="543" spans="2:5" x14ac:dyDescent="0.35">
      <c r="B543" t="s">
        <v>1859</v>
      </c>
      <c r="C543" t="s">
        <v>3008</v>
      </c>
      <c r="D543" t="s">
        <v>3102</v>
      </c>
      <c r="E543" t="s">
        <v>1032</v>
      </c>
    </row>
    <row r="544" spans="2:5" x14ac:dyDescent="0.35">
      <c r="B544" t="s">
        <v>1860</v>
      </c>
      <c r="C544" t="s">
        <v>3008</v>
      </c>
      <c r="D544" t="s">
        <v>3103</v>
      </c>
      <c r="E544" t="s">
        <v>1032</v>
      </c>
    </row>
    <row r="545" spans="2:5" x14ac:dyDescent="0.35">
      <c r="B545" t="s">
        <v>1861</v>
      </c>
      <c r="C545" t="s">
        <v>3008</v>
      </c>
      <c r="D545" t="s">
        <v>3104</v>
      </c>
      <c r="E545" t="s">
        <v>1041</v>
      </c>
    </row>
    <row r="546" spans="2:5" x14ac:dyDescent="0.35">
      <c r="B546" t="s">
        <v>1862</v>
      </c>
      <c r="C546" t="s">
        <v>3008</v>
      </c>
      <c r="D546" t="s">
        <v>3104</v>
      </c>
      <c r="E546" t="s">
        <v>1041</v>
      </c>
    </row>
    <row r="547" spans="2:5" x14ac:dyDescent="0.35">
      <c r="B547" t="s">
        <v>1863</v>
      </c>
      <c r="C547" t="s">
        <v>3008</v>
      </c>
      <c r="D547" t="s">
        <v>3105</v>
      </c>
      <c r="E547" t="s">
        <v>1032</v>
      </c>
    </row>
    <row r="548" spans="2:5" x14ac:dyDescent="0.35">
      <c r="B548" t="s">
        <v>1864</v>
      </c>
      <c r="C548" t="s">
        <v>3008</v>
      </c>
      <c r="D548" t="s">
        <v>3106</v>
      </c>
      <c r="E548" t="s">
        <v>1041</v>
      </c>
    </row>
    <row r="549" spans="2:5" x14ac:dyDescent="0.35">
      <c r="B549" t="s">
        <v>1865</v>
      </c>
      <c r="C549" t="s">
        <v>3008</v>
      </c>
      <c r="D549" t="s">
        <v>1271</v>
      </c>
      <c r="E549" t="s">
        <v>1032</v>
      </c>
    </row>
    <row r="550" spans="2:5" x14ac:dyDescent="0.35">
      <c r="B550" t="s">
        <v>1866</v>
      </c>
      <c r="C550" t="s">
        <v>3008</v>
      </c>
      <c r="D550" t="s">
        <v>3107</v>
      </c>
      <c r="E550" t="s">
        <v>1032</v>
      </c>
    </row>
    <row r="551" spans="2:5" x14ac:dyDescent="0.35">
      <c r="B551" t="s">
        <v>1867</v>
      </c>
      <c r="C551" t="s">
        <v>3008</v>
      </c>
      <c r="D551" t="s">
        <v>3108</v>
      </c>
      <c r="E551" t="s">
        <v>1032</v>
      </c>
    </row>
    <row r="552" spans="2:5" x14ac:dyDescent="0.35">
      <c r="B552" t="s">
        <v>1868</v>
      </c>
      <c r="C552" t="s">
        <v>3008</v>
      </c>
      <c r="D552" t="s">
        <v>3108</v>
      </c>
      <c r="E552" t="s">
        <v>1032</v>
      </c>
    </row>
    <row r="553" spans="2:5" x14ac:dyDescent="0.35">
      <c r="B553" t="s">
        <v>1869</v>
      </c>
      <c r="C553" t="s">
        <v>3008</v>
      </c>
      <c r="D553" t="s">
        <v>3109</v>
      </c>
      <c r="E553" t="s">
        <v>1032</v>
      </c>
    </row>
    <row r="554" spans="2:5" x14ac:dyDescent="0.35">
      <c r="B554" t="s">
        <v>1870</v>
      </c>
      <c r="C554" t="s">
        <v>3008</v>
      </c>
      <c r="D554" t="s">
        <v>3110</v>
      </c>
      <c r="E554" t="s">
        <v>1032</v>
      </c>
    </row>
    <row r="555" spans="2:5" x14ac:dyDescent="0.35">
      <c r="B555" t="s">
        <v>1871</v>
      </c>
      <c r="C555" t="s">
        <v>3008</v>
      </c>
      <c r="D555" t="s">
        <v>3111</v>
      </c>
      <c r="E555" t="s">
        <v>1041</v>
      </c>
    </row>
    <row r="556" spans="2:5" x14ac:dyDescent="0.35">
      <c r="B556" t="s">
        <v>1872</v>
      </c>
      <c r="C556" t="s">
        <v>3008</v>
      </c>
      <c r="D556" t="s">
        <v>3112</v>
      </c>
      <c r="E556" t="s">
        <v>1032</v>
      </c>
    </row>
    <row r="557" spans="2:5" x14ac:dyDescent="0.35">
      <c r="B557" t="s">
        <v>1873</v>
      </c>
      <c r="C557" t="s">
        <v>3008</v>
      </c>
      <c r="D557" t="s">
        <v>3113</v>
      </c>
      <c r="E557" t="s">
        <v>1032</v>
      </c>
    </row>
    <row r="558" spans="2:5" x14ac:dyDescent="0.35">
      <c r="B558" t="s">
        <v>1874</v>
      </c>
      <c r="C558" t="s">
        <v>3008</v>
      </c>
      <c r="D558" t="s">
        <v>3114</v>
      </c>
      <c r="E558" t="s">
        <v>1032</v>
      </c>
    </row>
    <row r="559" spans="2:5" x14ac:dyDescent="0.35">
      <c r="B559" t="s">
        <v>1875</v>
      </c>
      <c r="C559" t="s">
        <v>3008</v>
      </c>
      <c r="D559" t="s">
        <v>3115</v>
      </c>
      <c r="E559" t="s">
        <v>1032</v>
      </c>
    </row>
    <row r="560" spans="2:5" x14ac:dyDescent="0.35">
      <c r="B560" t="s">
        <v>1876</v>
      </c>
      <c r="C560" t="s">
        <v>3008</v>
      </c>
      <c r="D560" t="s">
        <v>3116</v>
      </c>
      <c r="E560" t="s">
        <v>1032</v>
      </c>
    </row>
    <row r="561" spans="2:5" x14ac:dyDescent="0.35">
      <c r="B561" t="s">
        <v>1877</v>
      </c>
      <c r="C561" t="s">
        <v>3008</v>
      </c>
      <c r="D561" t="s">
        <v>3117</v>
      </c>
      <c r="E561" t="s">
        <v>1032</v>
      </c>
    </row>
    <row r="562" spans="2:5" x14ac:dyDescent="0.35">
      <c r="B562" t="s">
        <v>1878</v>
      </c>
      <c r="C562" t="s">
        <v>3008</v>
      </c>
      <c r="D562" t="s">
        <v>3118</v>
      </c>
      <c r="E562" t="s">
        <v>1032</v>
      </c>
    </row>
    <row r="563" spans="2:5" x14ac:dyDescent="0.35">
      <c r="B563" t="s">
        <v>1879</v>
      </c>
      <c r="C563" t="s">
        <v>3008</v>
      </c>
      <c r="D563" t="s">
        <v>3119</v>
      </c>
      <c r="E563" t="s">
        <v>1041</v>
      </c>
    </row>
    <row r="564" spans="2:5" x14ac:dyDescent="0.35">
      <c r="B564" t="s">
        <v>1880</v>
      </c>
      <c r="C564" t="s">
        <v>3008</v>
      </c>
      <c r="D564" t="s">
        <v>3119</v>
      </c>
      <c r="E564" t="s">
        <v>1041</v>
      </c>
    </row>
    <row r="565" spans="2:5" x14ac:dyDescent="0.35">
      <c r="B565" t="s">
        <v>1881</v>
      </c>
      <c r="C565" t="s">
        <v>3008</v>
      </c>
      <c r="D565" t="s">
        <v>3119</v>
      </c>
      <c r="E565" t="s">
        <v>1041</v>
      </c>
    </row>
    <row r="566" spans="2:5" x14ac:dyDescent="0.35">
      <c r="B566" t="s">
        <v>1882</v>
      </c>
      <c r="C566" t="s">
        <v>3008</v>
      </c>
      <c r="D566" t="s">
        <v>3120</v>
      </c>
      <c r="E566" t="s">
        <v>1032</v>
      </c>
    </row>
    <row r="567" spans="2:5" x14ac:dyDescent="0.35">
      <c r="B567" t="s">
        <v>1883</v>
      </c>
      <c r="C567" t="s">
        <v>3008</v>
      </c>
      <c r="D567" t="s">
        <v>3121</v>
      </c>
      <c r="E567" t="s">
        <v>1032</v>
      </c>
    </row>
    <row r="568" spans="2:5" x14ac:dyDescent="0.35">
      <c r="B568" t="s">
        <v>1884</v>
      </c>
      <c r="C568" t="s">
        <v>3008</v>
      </c>
      <c r="D568" t="s">
        <v>3122</v>
      </c>
      <c r="E568" t="s">
        <v>1032</v>
      </c>
    </row>
    <row r="569" spans="2:5" x14ac:dyDescent="0.35">
      <c r="B569" t="s">
        <v>1885</v>
      </c>
      <c r="C569" t="s">
        <v>3008</v>
      </c>
      <c r="D569" t="s">
        <v>3123</v>
      </c>
      <c r="E569" t="s">
        <v>1032</v>
      </c>
    </row>
    <row r="570" spans="2:5" x14ac:dyDescent="0.35">
      <c r="B570" t="s">
        <v>1886</v>
      </c>
      <c r="C570" t="s">
        <v>3008</v>
      </c>
      <c r="D570" t="s">
        <v>3124</v>
      </c>
      <c r="E570" t="s">
        <v>1032</v>
      </c>
    </row>
    <row r="571" spans="2:5" x14ac:dyDescent="0.35">
      <c r="B571" t="s">
        <v>1887</v>
      </c>
      <c r="C571" t="s">
        <v>3008</v>
      </c>
      <c r="D571" t="s">
        <v>3125</v>
      </c>
      <c r="E571" t="s">
        <v>1032</v>
      </c>
    </row>
    <row r="572" spans="2:5" x14ac:dyDescent="0.35">
      <c r="B572" t="s">
        <v>1888</v>
      </c>
      <c r="C572" t="s">
        <v>3008</v>
      </c>
      <c r="D572" t="s">
        <v>3126</v>
      </c>
      <c r="E572" t="s">
        <v>1105</v>
      </c>
    </row>
    <row r="573" spans="2:5" x14ac:dyDescent="0.35">
      <c r="B573" t="s">
        <v>1889</v>
      </c>
      <c r="C573" t="s">
        <v>3008</v>
      </c>
      <c r="D573" t="s">
        <v>3127</v>
      </c>
      <c r="E573" t="s">
        <v>1041</v>
      </c>
    </row>
    <row r="574" spans="2:5" x14ac:dyDescent="0.35">
      <c r="B574" t="s">
        <v>1890</v>
      </c>
      <c r="C574" t="s">
        <v>3008</v>
      </c>
      <c r="D574" t="s">
        <v>3128</v>
      </c>
      <c r="E574" t="s">
        <v>1032</v>
      </c>
    </row>
    <row r="575" spans="2:5" x14ac:dyDescent="0.35">
      <c r="B575" t="s">
        <v>1891</v>
      </c>
      <c r="C575" t="s">
        <v>3008</v>
      </c>
      <c r="D575" t="s">
        <v>1290</v>
      </c>
      <c r="E575" t="s">
        <v>1041</v>
      </c>
    </row>
    <row r="576" spans="2:5" x14ac:dyDescent="0.35">
      <c r="B576" t="s">
        <v>1892</v>
      </c>
      <c r="C576" t="s">
        <v>3008</v>
      </c>
      <c r="D576" t="s">
        <v>3129</v>
      </c>
      <c r="E576" t="s">
        <v>1105</v>
      </c>
    </row>
    <row r="577" spans="2:5" x14ac:dyDescent="0.35">
      <c r="B577" t="s">
        <v>1893</v>
      </c>
      <c r="C577" t="s">
        <v>3008</v>
      </c>
      <c r="D577" t="s">
        <v>3130</v>
      </c>
      <c r="E577" t="s">
        <v>1105</v>
      </c>
    </row>
    <row r="578" spans="2:5" x14ac:dyDescent="0.35">
      <c r="B578" t="s">
        <v>1894</v>
      </c>
      <c r="C578" t="s">
        <v>3008</v>
      </c>
      <c r="D578" t="s">
        <v>3131</v>
      </c>
      <c r="E578" t="s">
        <v>1041</v>
      </c>
    </row>
    <row r="579" spans="2:5" x14ac:dyDescent="0.35">
      <c r="B579" t="s">
        <v>1895</v>
      </c>
      <c r="C579" t="s">
        <v>3008</v>
      </c>
      <c r="D579" t="s">
        <v>3132</v>
      </c>
      <c r="E579" t="s">
        <v>1041</v>
      </c>
    </row>
    <row r="580" spans="2:5" x14ac:dyDescent="0.35">
      <c r="B580" t="s">
        <v>1896</v>
      </c>
      <c r="C580" t="s">
        <v>3008</v>
      </c>
      <c r="D580" t="s">
        <v>1294</v>
      </c>
      <c r="E580" t="s">
        <v>1032</v>
      </c>
    </row>
    <row r="581" spans="2:5" x14ac:dyDescent="0.35">
      <c r="B581" t="s">
        <v>1897</v>
      </c>
      <c r="C581" t="s">
        <v>3008</v>
      </c>
      <c r="D581" t="s">
        <v>3133</v>
      </c>
      <c r="E581" t="s">
        <v>1032</v>
      </c>
    </row>
    <row r="582" spans="2:5" x14ac:dyDescent="0.35">
      <c r="B582" t="s">
        <v>1898</v>
      </c>
      <c r="C582" t="s">
        <v>3008</v>
      </c>
      <c r="D582" t="s">
        <v>3133</v>
      </c>
      <c r="E582" t="s">
        <v>1032</v>
      </c>
    </row>
    <row r="583" spans="2:5" x14ac:dyDescent="0.35">
      <c r="B583" t="s">
        <v>1899</v>
      </c>
      <c r="C583" t="s">
        <v>3008</v>
      </c>
      <c r="D583" t="s">
        <v>3134</v>
      </c>
      <c r="E583" t="s">
        <v>1032</v>
      </c>
    </row>
    <row r="584" spans="2:5" x14ac:dyDescent="0.35">
      <c r="B584" t="s">
        <v>1900</v>
      </c>
      <c r="C584" t="s">
        <v>3008</v>
      </c>
      <c r="D584" t="s">
        <v>3135</v>
      </c>
      <c r="E584" t="s">
        <v>1032</v>
      </c>
    </row>
    <row r="585" spans="2:5" x14ac:dyDescent="0.35">
      <c r="B585" t="s">
        <v>1901</v>
      </c>
      <c r="C585" t="s">
        <v>3008</v>
      </c>
      <c r="D585" t="s">
        <v>3136</v>
      </c>
      <c r="E585" t="s">
        <v>1032</v>
      </c>
    </row>
    <row r="586" spans="2:5" x14ac:dyDescent="0.35">
      <c r="B586" t="s">
        <v>1902</v>
      </c>
      <c r="C586" t="s">
        <v>3008</v>
      </c>
      <c r="D586" t="s">
        <v>3137</v>
      </c>
      <c r="E586" t="s">
        <v>1032</v>
      </c>
    </row>
    <row r="587" spans="2:5" x14ac:dyDescent="0.35">
      <c r="B587" t="s">
        <v>1903</v>
      </c>
      <c r="C587" t="s">
        <v>3008</v>
      </c>
      <c r="D587" t="s">
        <v>3138</v>
      </c>
      <c r="E587" t="s">
        <v>1032</v>
      </c>
    </row>
    <row r="588" spans="2:5" x14ac:dyDescent="0.35">
      <c r="B588" t="s">
        <v>1904</v>
      </c>
      <c r="C588" t="s">
        <v>3008</v>
      </c>
      <c r="D588" t="s">
        <v>3139</v>
      </c>
      <c r="E588" t="s">
        <v>1032</v>
      </c>
    </row>
    <row r="589" spans="2:5" x14ac:dyDescent="0.35">
      <c r="B589" t="s">
        <v>1905</v>
      </c>
      <c r="C589" t="s">
        <v>3008</v>
      </c>
      <c r="D589" t="s">
        <v>3140</v>
      </c>
      <c r="E589" t="s">
        <v>1032</v>
      </c>
    </row>
    <row r="590" spans="2:5" x14ac:dyDescent="0.35">
      <c r="B590" t="s">
        <v>1906</v>
      </c>
      <c r="C590" t="s">
        <v>3008</v>
      </c>
      <c r="D590" t="s">
        <v>3141</v>
      </c>
      <c r="E590" t="s">
        <v>1032</v>
      </c>
    </row>
    <row r="591" spans="2:5" x14ac:dyDescent="0.35">
      <c r="B591" t="s">
        <v>1907</v>
      </c>
      <c r="C591" t="s">
        <v>3008</v>
      </c>
      <c r="D591" t="s">
        <v>1310</v>
      </c>
      <c r="E591" t="s">
        <v>1041</v>
      </c>
    </row>
    <row r="592" spans="2:5" x14ac:dyDescent="0.35">
      <c r="B592" t="s">
        <v>1908</v>
      </c>
      <c r="C592" t="s">
        <v>3008</v>
      </c>
      <c r="D592" t="s">
        <v>3142</v>
      </c>
      <c r="E592" t="s">
        <v>1032</v>
      </c>
    </row>
    <row r="593" spans="2:5" x14ac:dyDescent="0.35">
      <c r="B593" t="s">
        <v>1909</v>
      </c>
      <c r="C593" t="s">
        <v>3008</v>
      </c>
      <c r="D593" t="s">
        <v>3143</v>
      </c>
      <c r="E593" t="s">
        <v>1032</v>
      </c>
    </row>
    <row r="594" spans="2:5" x14ac:dyDescent="0.35">
      <c r="B594" t="s">
        <v>1910</v>
      </c>
      <c r="C594" t="s">
        <v>3008</v>
      </c>
      <c r="D594" t="s">
        <v>3144</v>
      </c>
      <c r="E594" t="s">
        <v>1105</v>
      </c>
    </row>
    <row r="595" spans="2:5" x14ac:dyDescent="0.35">
      <c r="B595" t="s">
        <v>1911</v>
      </c>
      <c r="C595" t="s">
        <v>3008</v>
      </c>
      <c r="D595" t="s">
        <v>1321</v>
      </c>
      <c r="E595" t="s">
        <v>1032</v>
      </c>
    </row>
    <row r="596" spans="2:5" x14ac:dyDescent="0.35">
      <c r="B596" t="s">
        <v>1912</v>
      </c>
      <c r="C596" t="s">
        <v>3008</v>
      </c>
      <c r="D596" t="s">
        <v>3145</v>
      </c>
      <c r="E596" t="s">
        <v>1032</v>
      </c>
    </row>
    <row r="597" spans="2:5" x14ac:dyDescent="0.35">
      <c r="B597" t="s">
        <v>1913</v>
      </c>
      <c r="C597" t="s">
        <v>3008</v>
      </c>
      <c r="D597" t="s">
        <v>3146</v>
      </c>
      <c r="E597" t="s">
        <v>1032</v>
      </c>
    </row>
    <row r="598" spans="2:5" x14ac:dyDescent="0.35">
      <c r="B598" t="s">
        <v>1914</v>
      </c>
      <c r="C598" t="s">
        <v>3008</v>
      </c>
      <c r="D598" t="s">
        <v>3147</v>
      </c>
      <c r="E598" t="s">
        <v>1105</v>
      </c>
    </row>
    <row r="599" spans="2:5" x14ac:dyDescent="0.35">
      <c r="B599" t="s">
        <v>1915</v>
      </c>
      <c r="C599" t="s">
        <v>3008</v>
      </c>
      <c r="D599" t="s">
        <v>3148</v>
      </c>
      <c r="E599" t="s">
        <v>1059</v>
      </c>
    </row>
    <row r="600" spans="2:5" x14ac:dyDescent="0.35">
      <c r="B600" t="s">
        <v>1916</v>
      </c>
      <c r="C600" t="s">
        <v>3008</v>
      </c>
      <c r="D600" t="s">
        <v>3149</v>
      </c>
      <c r="E600" t="s">
        <v>1041</v>
      </c>
    </row>
    <row r="601" spans="2:5" x14ac:dyDescent="0.35">
      <c r="B601" t="s">
        <v>1917</v>
      </c>
      <c r="C601" t="s">
        <v>3008</v>
      </c>
      <c r="D601" t="s">
        <v>3150</v>
      </c>
      <c r="E601" t="s">
        <v>1032</v>
      </c>
    </row>
    <row r="602" spans="2:5" x14ac:dyDescent="0.35">
      <c r="B602" t="s">
        <v>1918</v>
      </c>
      <c r="C602" t="s">
        <v>3008</v>
      </c>
      <c r="D602" t="s">
        <v>3151</v>
      </c>
      <c r="E602" t="s">
        <v>1032</v>
      </c>
    </row>
    <row r="603" spans="2:5" x14ac:dyDescent="0.35">
      <c r="B603" t="s">
        <v>1919</v>
      </c>
      <c r="C603" t="s">
        <v>3008</v>
      </c>
      <c r="D603" t="s">
        <v>3152</v>
      </c>
      <c r="E603" t="s">
        <v>1041</v>
      </c>
    </row>
    <row r="604" spans="2:5" x14ac:dyDescent="0.35">
      <c r="B604" t="s">
        <v>1920</v>
      </c>
      <c r="C604" t="s">
        <v>3008</v>
      </c>
      <c r="D604" t="s">
        <v>3153</v>
      </c>
      <c r="E604" t="s">
        <v>1032</v>
      </c>
    </row>
    <row r="605" spans="2:5" x14ac:dyDescent="0.35">
      <c r="B605" t="s">
        <v>1921</v>
      </c>
      <c r="C605" t="s">
        <v>3008</v>
      </c>
      <c r="D605" t="s">
        <v>3154</v>
      </c>
      <c r="E605" t="s">
        <v>1105</v>
      </c>
    </row>
    <row r="606" spans="2:5" x14ac:dyDescent="0.35">
      <c r="B606" t="s">
        <v>1922</v>
      </c>
      <c r="C606" t="s">
        <v>3008</v>
      </c>
      <c r="D606" t="s">
        <v>3155</v>
      </c>
      <c r="E606" t="s">
        <v>1032</v>
      </c>
    </row>
    <row r="607" spans="2:5" x14ac:dyDescent="0.35">
      <c r="B607" t="s">
        <v>1923</v>
      </c>
      <c r="C607" t="s">
        <v>3008</v>
      </c>
      <c r="D607" t="s">
        <v>3156</v>
      </c>
      <c r="E607" t="s">
        <v>1032</v>
      </c>
    </row>
    <row r="608" spans="2:5" x14ac:dyDescent="0.35">
      <c r="B608" t="s">
        <v>1924</v>
      </c>
      <c r="C608" t="s">
        <v>3008</v>
      </c>
      <c r="D608" t="s">
        <v>3157</v>
      </c>
      <c r="E608" t="s">
        <v>1041</v>
      </c>
    </row>
    <row r="609" spans="2:5" x14ac:dyDescent="0.35">
      <c r="B609" t="s">
        <v>1925</v>
      </c>
      <c r="C609" t="s">
        <v>3008</v>
      </c>
      <c r="D609" t="s">
        <v>3158</v>
      </c>
      <c r="E609" t="s">
        <v>1105</v>
      </c>
    </row>
    <row r="610" spans="2:5" x14ac:dyDescent="0.35">
      <c r="B610" t="s">
        <v>1926</v>
      </c>
      <c r="C610" t="s">
        <v>3008</v>
      </c>
      <c r="D610" t="s">
        <v>3159</v>
      </c>
      <c r="E610" t="s">
        <v>1032</v>
      </c>
    </row>
    <row r="611" spans="2:5" x14ac:dyDescent="0.35">
      <c r="B611" t="s">
        <v>1927</v>
      </c>
      <c r="C611" t="s">
        <v>3008</v>
      </c>
      <c r="D611" t="s">
        <v>3160</v>
      </c>
      <c r="E611" t="s">
        <v>1062</v>
      </c>
    </row>
    <row r="612" spans="2:5" x14ac:dyDescent="0.35">
      <c r="B612" t="s">
        <v>1928</v>
      </c>
      <c r="C612" t="s">
        <v>3008</v>
      </c>
      <c r="D612" t="s">
        <v>3161</v>
      </c>
      <c r="E612" t="s">
        <v>1032</v>
      </c>
    </row>
    <row r="613" spans="2:5" x14ac:dyDescent="0.35">
      <c r="B613" t="s">
        <v>1929</v>
      </c>
      <c r="C613" t="s">
        <v>3008</v>
      </c>
      <c r="D613" t="s">
        <v>3162</v>
      </c>
      <c r="E613" t="s">
        <v>1032</v>
      </c>
    </row>
    <row r="614" spans="2:5" x14ac:dyDescent="0.35">
      <c r="B614" t="s">
        <v>1930</v>
      </c>
      <c r="C614" t="s">
        <v>3008</v>
      </c>
      <c r="D614" t="s">
        <v>3163</v>
      </c>
      <c r="E614" t="s">
        <v>1041</v>
      </c>
    </row>
    <row r="615" spans="2:5" x14ac:dyDescent="0.35">
      <c r="B615" t="s">
        <v>1931</v>
      </c>
      <c r="C615" t="s">
        <v>3008</v>
      </c>
      <c r="D615" t="s">
        <v>3164</v>
      </c>
      <c r="E615" t="s">
        <v>1041</v>
      </c>
    </row>
    <row r="616" spans="2:5" x14ac:dyDescent="0.35">
      <c r="B616" t="s">
        <v>1932</v>
      </c>
      <c r="C616" t="s">
        <v>3008</v>
      </c>
      <c r="D616" t="s">
        <v>3165</v>
      </c>
      <c r="E616" t="s">
        <v>1059</v>
      </c>
    </row>
    <row r="617" spans="2:5" x14ac:dyDescent="0.35">
      <c r="B617" t="s">
        <v>1933</v>
      </c>
      <c r="C617" t="s">
        <v>3008</v>
      </c>
      <c r="D617" t="s">
        <v>3166</v>
      </c>
      <c r="E617" t="s">
        <v>1032</v>
      </c>
    </row>
    <row r="618" spans="2:5" x14ac:dyDescent="0.35">
      <c r="B618" t="s">
        <v>1934</v>
      </c>
      <c r="C618" t="s">
        <v>3008</v>
      </c>
      <c r="D618" t="s">
        <v>3167</v>
      </c>
      <c r="E618" t="s">
        <v>1032</v>
      </c>
    </row>
    <row r="619" spans="2:5" x14ac:dyDescent="0.35">
      <c r="B619" t="s">
        <v>1935</v>
      </c>
      <c r="C619" t="s">
        <v>3008</v>
      </c>
      <c r="D619" t="s">
        <v>3168</v>
      </c>
      <c r="E619" t="s">
        <v>1041</v>
      </c>
    </row>
    <row r="620" spans="2:5" x14ac:dyDescent="0.35">
      <c r="B620" t="s">
        <v>1936</v>
      </c>
      <c r="C620" t="s">
        <v>3008</v>
      </c>
      <c r="D620" t="s">
        <v>3169</v>
      </c>
      <c r="E620" t="s">
        <v>1041</v>
      </c>
    </row>
    <row r="621" spans="2:5" x14ac:dyDescent="0.35">
      <c r="B621" t="s">
        <v>1937</v>
      </c>
      <c r="C621" t="s">
        <v>3008</v>
      </c>
      <c r="D621" t="s">
        <v>3170</v>
      </c>
      <c r="E621" t="s">
        <v>1032</v>
      </c>
    </row>
    <row r="622" spans="2:5" x14ac:dyDescent="0.35">
      <c r="B622" t="s">
        <v>1938</v>
      </c>
      <c r="C622" t="s">
        <v>3008</v>
      </c>
      <c r="D622" t="s">
        <v>3171</v>
      </c>
      <c r="E622" t="s">
        <v>1032</v>
      </c>
    </row>
    <row r="623" spans="2:5" x14ac:dyDescent="0.35">
      <c r="B623" t="s">
        <v>1939</v>
      </c>
      <c r="C623" t="s">
        <v>3008</v>
      </c>
      <c r="D623" t="s">
        <v>3172</v>
      </c>
      <c r="E623" t="s">
        <v>1041</v>
      </c>
    </row>
    <row r="624" spans="2:5" x14ac:dyDescent="0.35">
      <c r="B624" t="s">
        <v>1940</v>
      </c>
      <c r="C624" t="s">
        <v>3008</v>
      </c>
      <c r="D624" t="s">
        <v>3173</v>
      </c>
      <c r="E624" t="s">
        <v>1032</v>
      </c>
    </row>
    <row r="625" spans="2:5" x14ac:dyDescent="0.35">
      <c r="B625" t="s">
        <v>1941</v>
      </c>
      <c r="C625" t="s">
        <v>3008</v>
      </c>
      <c r="D625" t="s">
        <v>3174</v>
      </c>
      <c r="E625" t="s">
        <v>1032</v>
      </c>
    </row>
    <row r="626" spans="2:5" x14ac:dyDescent="0.35">
      <c r="B626" t="s">
        <v>1942</v>
      </c>
      <c r="C626" t="s">
        <v>3008</v>
      </c>
      <c r="D626" t="s">
        <v>1367</v>
      </c>
      <c r="E626" t="s">
        <v>1032</v>
      </c>
    </row>
    <row r="627" spans="2:5" x14ac:dyDescent="0.35">
      <c r="B627" t="s">
        <v>1943</v>
      </c>
      <c r="C627" t="s">
        <v>3008</v>
      </c>
      <c r="D627" t="s">
        <v>3175</v>
      </c>
      <c r="E627" t="s">
        <v>1032</v>
      </c>
    </row>
    <row r="628" spans="2:5" x14ac:dyDescent="0.35">
      <c r="B628" t="s">
        <v>1944</v>
      </c>
      <c r="C628" t="s">
        <v>3008</v>
      </c>
      <c r="D628" t="s">
        <v>3176</v>
      </c>
      <c r="E628" t="s">
        <v>1105</v>
      </c>
    </row>
    <row r="629" spans="2:5" x14ac:dyDescent="0.35">
      <c r="B629" t="s">
        <v>1945</v>
      </c>
      <c r="C629" t="s">
        <v>3008</v>
      </c>
      <c r="D629" t="s">
        <v>3177</v>
      </c>
      <c r="E629" t="s">
        <v>1046</v>
      </c>
    </row>
    <row r="630" spans="2:5" x14ac:dyDescent="0.35">
      <c r="B630" t="s">
        <v>1946</v>
      </c>
      <c r="C630" t="s">
        <v>3008</v>
      </c>
      <c r="D630" t="s">
        <v>3178</v>
      </c>
      <c r="E630" t="s">
        <v>1046</v>
      </c>
    </row>
    <row r="631" spans="2:5" x14ac:dyDescent="0.35">
      <c r="B631" t="s">
        <v>1947</v>
      </c>
      <c r="C631" t="s">
        <v>3008</v>
      </c>
      <c r="D631" t="s">
        <v>3179</v>
      </c>
      <c r="E631" t="s">
        <v>1046</v>
      </c>
    </row>
    <row r="632" spans="2:5" x14ac:dyDescent="0.35">
      <c r="B632" t="s">
        <v>1948</v>
      </c>
      <c r="C632" t="s">
        <v>3008</v>
      </c>
      <c r="D632" t="s">
        <v>3180</v>
      </c>
      <c r="E632" t="s">
        <v>1046</v>
      </c>
    </row>
    <row r="633" spans="2:5" x14ac:dyDescent="0.35">
      <c r="B633" t="s">
        <v>1949</v>
      </c>
      <c r="C633" t="s">
        <v>3008</v>
      </c>
      <c r="D633" t="s">
        <v>3181</v>
      </c>
      <c r="E633" t="s">
        <v>1046</v>
      </c>
    </row>
    <row r="634" spans="2:5" x14ac:dyDescent="0.35">
      <c r="B634" t="s">
        <v>1950</v>
      </c>
      <c r="C634" t="s">
        <v>3008</v>
      </c>
      <c r="D634" t="s">
        <v>3181</v>
      </c>
      <c r="E634" t="s">
        <v>1046</v>
      </c>
    </row>
    <row r="635" spans="2:5" x14ac:dyDescent="0.35">
      <c r="B635" t="s">
        <v>1951</v>
      </c>
      <c r="C635" t="s">
        <v>3008</v>
      </c>
      <c r="D635" t="s">
        <v>3182</v>
      </c>
      <c r="E635" t="s">
        <v>1046</v>
      </c>
    </row>
    <row r="636" spans="2:5" x14ac:dyDescent="0.35">
      <c r="B636" t="s">
        <v>1952</v>
      </c>
      <c r="C636" t="s">
        <v>3008</v>
      </c>
      <c r="D636" t="s">
        <v>3183</v>
      </c>
      <c r="E636" t="s">
        <v>1046</v>
      </c>
    </row>
    <row r="637" spans="2:5" x14ac:dyDescent="0.35">
      <c r="B637" t="s">
        <v>1953</v>
      </c>
      <c r="C637" t="s">
        <v>3008</v>
      </c>
      <c r="D637" t="s">
        <v>3184</v>
      </c>
      <c r="E637" t="s">
        <v>1046</v>
      </c>
    </row>
    <row r="638" spans="2:5" x14ac:dyDescent="0.35">
      <c r="B638" t="s">
        <v>1954</v>
      </c>
      <c r="C638" t="s">
        <v>3008</v>
      </c>
      <c r="D638" t="s">
        <v>3185</v>
      </c>
      <c r="E638" t="s">
        <v>1046</v>
      </c>
    </row>
    <row r="639" spans="2:5" x14ac:dyDescent="0.35">
      <c r="B639" t="s">
        <v>1955</v>
      </c>
      <c r="C639" t="s">
        <v>3008</v>
      </c>
      <c r="D639" t="s">
        <v>3186</v>
      </c>
      <c r="E639" t="s">
        <v>1046</v>
      </c>
    </row>
    <row r="640" spans="2:5" x14ac:dyDescent="0.35">
      <c r="B640" t="s">
        <v>1956</v>
      </c>
      <c r="C640" t="s">
        <v>3008</v>
      </c>
      <c r="D640" t="s">
        <v>3187</v>
      </c>
      <c r="E640" t="s">
        <v>1046</v>
      </c>
    </row>
    <row r="641" spans="2:5" x14ac:dyDescent="0.35">
      <c r="B641" t="s">
        <v>1957</v>
      </c>
      <c r="C641" t="s">
        <v>3008</v>
      </c>
      <c r="D641" t="s">
        <v>3188</v>
      </c>
      <c r="E641" t="s">
        <v>1105</v>
      </c>
    </row>
    <row r="642" spans="2:5" x14ac:dyDescent="0.35">
      <c r="B642" t="s">
        <v>1958</v>
      </c>
      <c r="C642" t="s">
        <v>3008</v>
      </c>
      <c r="D642" t="s">
        <v>3189</v>
      </c>
      <c r="E642" t="s">
        <v>1046</v>
      </c>
    </row>
    <row r="643" spans="2:5" x14ac:dyDescent="0.35">
      <c r="B643" t="s">
        <v>1959</v>
      </c>
      <c r="C643" t="s">
        <v>3008</v>
      </c>
      <c r="D643" t="s">
        <v>3190</v>
      </c>
      <c r="E643" t="s">
        <v>1046</v>
      </c>
    </row>
    <row r="644" spans="2:5" x14ac:dyDescent="0.35">
      <c r="B644" t="s">
        <v>1960</v>
      </c>
      <c r="C644" t="s">
        <v>3008</v>
      </c>
      <c r="D644" t="s">
        <v>3191</v>
      </c>
      <c r="E644" t="s">
        <v>1046</v>
      </c>
    </row>
    <row r="645" spans="2:5" x14ac:dyDescent="0.35">
      <c r="B645" t="s">
        <v>1961</v>
      </c>
      <c r="C645" t="s">
        <v>3008</v>
      </c>
      <c r="D645" t="s">
        <v>3192</v>
      </c>
      <c r="E645" t="s">
        <v>1046</v>
      </c>
    </row>
    <row r="646" spans="2:5" x14ac:dyDescent="0.35">
      <c r="B646" t="s">
        <v>1962</v>
      </c>
      <c r="C646" t="s">
        <v>3008</v>
      </c>
      <c r="D646" t="s">
        <v>3193</v>
      </c>
      <c r="E646" t="s">
        <v>1046</v>
      </c>
    </row>
    <row r="647" spans="2:5" x14ac:dyDescent="0.35">
      <c r="B647" t="s">
        <v>1963</v>
      </c>
      <c r="C647" t="s">
        <v>3008</v>
      </c>
      <c r="D647" t="s">
        <v>3194</v>
      </c>
      <c r="E647" t="s">
        <v>1046</v>
      </c>
    </row>
    <row r="648" spans="2:5" x14ac:dyDescent="0.35">
      <c r="B648" t="s">
        <v>1964</v>
      </c>
      <c r="C648" t="s">
        <v>3008</v>
      </c>
      <c r="D648" t="s">
        <v>3195</v>
      </c>
      <c r="E648" t="s">
        <v>1046</v>
      </c>
    </row>
    <row r="649" spans="2:5" x14ac:dyDescent="0.35">
      <c r="B649" t="s">
        <v>1965</v>
      </c>
      <c r="C649" t="s">
        <v>3008</v>
      </c>
      <c r="D649" t="s">
        <v>3196</v>
      </c>
      <c r="E649" t="s">
        <v>1046</v>
      </c>
    </row>
    <row r="650" spans="2:5" x14ac:dyDescent="0.35">
      <c r="B650" t="s">
        <v>1966</v>
      </c>
      <c r="C650" t="s">
        <v>3008</v>
      </c>
      <c r="D650" t="s">
        <v>3197</v>
      </c>
      <c r="E650" t="s">
        <v>1046</v>
      </c>
    </row>
    <row r="651" spans="2:5" x14ac:dyDescent="0.35">
      <c r="B651" t="s">
        <v>1967</v>
      </c>
      <c r="C651" t="s">
        <v>3008</v>
      </c>
      <c r="D651" t="s">
        <v>3198</v>
      </c>
      <c r="E651" t="s">
        <v>1046</v>
      </c>
    </row>
    <row r="652" spans="2:5" x14ac:dyDescent="0.35">
      <c r="B652" t="s">
        <v>1968</v>
      </c>
      <c r="C652" t="s">
        <v>3008</v>
      </c>
      <c r="D652" t="s">
        <v>3199</v>
      </c>
      <c r="E652" t="s">
        <v>1105</v>
      </c>
    </row>
    <row r="653" spans="2:5" x14ac:dyDescent="0.35">
      <c r="B653" t="s">
        <v>1969</v>
      </c>
      <c r="C653" t="s">
        <v>3008</v>
      </c>
      <c r="D653" t="s">
        <v>3200</v>
      </c>
      <c r="E653" t="s">
        <v>1046</v>
      </c>
    </row>
    <row r="654" spans="2:5" x14ac:dyDescent="0.35">
      <c r="B654" t="s">
        <v>1970</v>
      </c>
      <c r="C654" t="s">
        <v>3008</v>
      </c>
      <c r="D654" t="s">
        <v>3201</v>
      </c>
      <c r="E654" t="s">
        <v>1046</v>
      </c>
    </row>
    <row r="655" spans="2:5" x14ac:dyDescent="0.35">
      <c r="B655" t="s">
        <v>1971</v>
      </c>
      <c r="C655" t="s">
        <v>3008</v>
      </c>
      <c r="D655" t="s">
        <v>3202</v>
      </c>
      <c r="E655" t="s">
        <v>1046</v>
      </c>
    </row>
    <row r="656" spans="2:5" x14ac:dyDescent="0.35">
      <c r="B656" t="s">
        <v>1972</v>
      </c>
      <c r="C656" t="s">
        <v>3008</v>
      </c>
      <c r="D656" t="s">
        <v>3203</v>
      </c>
      <c r="E656" t="s">
        <v>1046</v>
      </c>
    </row>
    <row r="657" spans="2:5" x14ac:dyDescent="0.35">
      <c r="B657" t="s">
        <v>1973</v>
      </c>
      <c r="C657" t="s">
        <v>3008</v>
      </c>
      <c r="D657" t="s">
        <v>3204</v>
      </c>
      <c r="E657" t="s">
        <v>1046</v>
      </c>
    </row>
    <row r="658" spans="2:5" x14ac:dyDescent="0.35">
      <c r="B658" t="s">
        <v>1974</v>
      </c>
      <c r="C658" t="s">
        <v>3008</v>
      </c>
      <c r="D658" t="s">
        <v>3205</v>
      </c>
      <c r="E658" t="s">
        <v>1046</v>
      </c>
    </row>
    <row r="659" spans="2:5" x14ac:dyDescent="0.35">
      <c r="B659" t="s">
        <v>1975</v>
      </c>
      <c r="C659" t="s">
        <v>3008</v>
      </c>
      <c r="D659" t="s">
        <v>3206</v>
      </c>
      <c r="E659" t="s">
        <v>1046</v>
      </c>
    </row>
    <row r="660" spans="2:5" x14ac:dyDescent="0.35">
      <c r="B660" t="s">
        <v>1976</v>
      </c>
      <c r="C660" t="s">
        <v>3008</v>
      </c>
      <c r="D660" t="s">
        <v>3207</v>
      </c>
      <c r="E660" t="s">
        <v>1046</v>
      </c>
    </row>
    <row r="661" spans="2:5" x14ac:dyDescent="0.35">
      <c r="B661" t="s">
        <v>1977</v>
      </c>
      <c r="C661" t="s">
        <v>3008</v>
      </c>
      <c r="D661" t="s">
        <v>3208</v>
      </c>
      <c r="E661" t="s">
        <v>1046</v>
      </c>
    </row>
    <row r="662" spans="2:5" x14ac:dyDescent="0.35">
      <c r="B662" t="s">
        <v>1978</v>
      </c>
      <c r="C662" t="s">
        <v>3008</v>
      </c>
      <c r="D662" t="s">
        <v>3209</v>
      </c>
      <c r="E662" t="s">
        <v>1046</v>
      </c>
    </row>
    <row r="663" spans="2:5" x14ac:dyDescent="0.35">
      <c r="B663" t="s">
        <v>1979</v>
      </c>
      <c r="C663" t="s">
        <v>3008</v>
      </c>
      <c r="D663" t="s">
        <v>3210</v>
      </c>
      <c r="E663" t="s">
        <v>1046</v>
      </c>
    </row>
    <row r="664" spans="2:5" x14ac:dyDescent="0.35">
      <c r="B664" t="s">
        <v>1980</v>
      </c>
      <c r="C664" t="s">
        <v>3008</v>
      </c>
      <c r="D664" t="s">
        <v>3211</v>
      </c>
      <c r="E664" t="s">
        <v>1046</v>
      </c>
    </row>
    <row r="665" spans="2:5" x14ac:dyDescent="0.35">
      <c r="B665" t="s">
        <v>1981</v>
      </c>
      <c r="C665" t="s">
        <v>3008</v>
      </c>
      <c r="D665" t="s">
        <v>3212</v>
      </c>
      <c r="E665" t="s">
        <v>1046</v>
      </c>
    </row>
    <row r="666" spans="2:5" x14ac:dyDescent="0.35">
      <c r="B666" t="s">
        <v>1982</v>
      </c>
      <c r="C666" t="s">
        <v>3008</v>
      </c>
      <c r="D666" t="s">
        <v>3213</v>
      </c>
      <c r="E666" t="s">
        <v>1046</v>
      </c>
    </row>
    <row r="667" spans="2:5" x14ac:dyDescent="0.35">
      <c r="B667" t="s">
        <v>1983</v>
      </c>
      <c r="C667" t="s">
        <v>3008</v>
      </c>
      <c r="D667" t="s">
        <v>3214</v>
      </c>
      <c r="E667" t="s">
        <v>1046</v>
      </c>
    </row>
    <row r="668" spans="2:5" x14ac:dyDescent="0.35">
      <c r="B668" t="s">
        <v>1984</v>
      </c>
      <c r="C668" t="s">
        <v>3008</v>
      </c>
      <c r="D668" t="s">
        <v>3215</v>
      </c>
      <c r="E668" t="s">
        <v>1046</v>
      </c>
    </row>
    <row r="669" spans="2:5" x14ac:dyDescent="0.35">
      <c r="B669" t="s">
        <v>1985</v>
      </c>
      <c r="C669" t="s">
        <v>3008</v>
      </c>
      <c r="D669" t="s">
        <v>3216</v>
      </c>
      <c r="E669" t="s">
        <v>1046</v>
      </c>
    </row>
    <row r="670" spans="2:5" x14ac:dyDescent="0.35">
      <c r="B670" t="s">
        <v>1986</v>
      </c>
      <c r="C670" t="s">
        <v>3008</v>
      </c>
      <c r="D670" t="s">
        <v>3217</v>
      </c>
      <c r="E670" t="s">
        <v>1046</v>
      </c>
    </row>
    <row r="671" spans="2:5" x14ac:dyDescent="0.35">
      <c r="B671" t="s">
        <v>1987</v>
      </c>
      <c r="C671" t="s">
        <v>3008</v>
      </c>
      <c r="D671" t="s">
        <v>3218</v>
      </c>
      <c r="E671" t="s">
        <v>1046</v>
      </c>
    </row>
    <row r="672" spans="2:5" x14ac:dyDescent="0.35">
      <c r="B672" t="s">
        <v>1988</v>
      </c>
      <c r="C672" t="s">
        <v>3008</v>
      </c>
      <c r="D672" t="s">
        <v>3219</v>
      </c>
      <c r="E672" t="s">
        <v>1046</v>
      </c>
    </row>
    <row r="673" spans="2:5" x14ac:dyDescent="0.35">
      <c r="B673" t="s">
        <v>1989</v>
      </c>
      <c r="C673" t="s">
        <v>3008</v>
      </c>
      <c r="D673" t="s">
        <v>3220</v>
      </c>
      <c r="E673" t="s">
        <v>1046</v>
      </c>
    </row>
    <row r="674" spans="2:5" x14ac:dyDescent="0.35">
      <c r="B674" t="s">
        <v>1990</v>
      </c>
      <c r="C674" t="s">
        <v>3008</v>
      </c>
      <c r="D674" t="s">
        <v>3221</v>
      </c>
      <c r="E674" t="s">
        <v>1046</v>
      </c>
    </row>
    <row r="675" spans="2:5" x14ac:dyDescent="0.35">
      <c r="B675" t="s">
        <v>1991</v>
      </c>
      <c r="C675" t="s">
        <v>3008</v>
      </c>
      <c r="D675" t="s">
        <v>3222</v>
      </c>
      <c r="E675" t="s">
        <v>1046</v>
      </c>
    </row>
    <row r="676" spans="2:5" x14ac:dyDescent="0.35">
      <c r="B676" t="s">
        <v>1992</v>
      </c>
      <c r="C676" t="s">
        <v>3008</v>
      </c>
      <c r="D676" t="s">
        <v>3223</v>
      </c>
      <c r="E676" t="s">
        <v>1046</v>
      </c>
    </row>
    <row r="677" spans="2:5" x14ac:dyDescent="0.35">
      <c r="B677" t="s">
        <v>1993</v>
      </c>
      <c r="C677" t="s">
        <v>3008</v>
      </c>
      <c r="D677" t="s">
        <v>3224</v>
      </c>
      <c r="E677" t="s">
        <v>1046</v>
      </c>
    </row>
    <row r="678" spans="2:5" x14ac:dyDescent="0.35">
      <c r="B678" t="s">
        <v>1994</v>
      </c>
      <c r="C678" t="s">
        <v>3008</v>
      </c>
      <c r="D678" t="s">
        <v>3225</v>
      </c>
      <c r="E678" t="s">
        <v>1046</v>
      </c>
    </row>
    <row r="679" spans="2:5" x14ac:dyDescent="0.35">
      <c r="B679" t="s">
        <v>1995</v>
      </c>
      <c r="C679" t="s">
        <v>3008</v>
      </c>
      <c r="D679" t="s">
        <v>3226</v>
      </c>
      <c r="E679" t="s">
        <v>1105</v>
      </c>
    </row>
    <row r="680" spans="2:5" x14ac:dyDescent="0.35">
      <c r="B680" t="s">
        <v>1996</v>
      </c>
      <c r="C680" t="s">
        <v>3008</v>
      </c>
      <c r="D680" t="s">
        <v>3227</v>
      </c>
      <c r="E680" t="s">
        <v>1046</v>
      </c>
    </row>
    <row r="681" spans="2:5" x14ac:dyDescent="0.35">
      <c r="B681" t="s">
        <v>1997</v>
      </c>
      <c r="C681" t="s">
        <v>3008</v>
      </c>
      <c r="D681" t="s">
        <v>3228</v>
      </c>
      <c r="E681" t="s">
        <v>1046</v>
      </c>
    </row>
    <row r="682" spans="2:5" x14ac:dyDescent="0.35">
      <c r="B682" t="s">
        <v>1998</v>
      </c>
      <c r="C682" t="s">
        <v>3008</v>
      </c>
      <c r="D682" t="s">
        <v>3229</v>
      </c>
      <c r="E682" t="s">
        <v>1046</v>
      </c>
    </row>
    <row r="683" spans="2:5" x14ac:dyDescent="0.35">
      <c r="B683" t="s">
        <v>1999</v>
      </c>
      <c r="C683" t="s">
        <v>3008</v>
      </c>
      <c r="D683" t="s">
        <v>3230</v>
      </c>
      <c r="E683" t="s">
        <v>1046</v>
      </c>
    </row>
    <row r="684" spans="2:5" x14ac:dyDescent="0.35">
      <c r="B684" t="s">
        <v>2000</v>
      </c>
      <c r="C684" t="s">
        <v>3008</v>
      </c>
      <c r="D684" t="s">
        <v>3231</v>
      </c>
      <c r="E684" t="s">
        <v>1046</v>
      </c>
    </row>
    <row r="685" spans="2:5" x14ac:dyDescent="0.35">
      <c r="B685" t="s">
        <v>2001</v>
      </c>
      <c r="C685" t="s">
        <v>3008</v>
      </c>
      <c r="D685" t="s">
        <v>3232</v>
      </c>
      <c r="E685" t="s">
        <v>1046</v>
      </c>
    </row>
    <row r="686" spans="2:5" x14ac:dyDescent="0.35">
      <c r="B686" t="s">
        <v>2002</v>
      </c>
      <c r="C686" t="s">
        <v>3008</v>
      </c>
      <c r="D686" t="s">
        <v>3233</v>
      </c>
      <c r="E686" t="s">
        <v>1046</v>
      </c>
    </row>
    <row r="687" spans="2:5" x14ac:dyDescent="0.35">
      <c r="B687" t="s">
        <v>2003</v>
      </c>
      <c r="C687" t="s">
        <v>3008</v>
      </c>
      <c r="D687" t="s">
        <v>3234</v>
      </c>
      <c r="E687" t="s">
        <v>1046</v>
      </c>
    </row>
    <row r="688" spans="2:5" x14ac:dyDescent="0.35">
      <c r="B688" t="s">
        <v>2004</v>
      </c>
      <c r="C688" t="s">
        <v>3008</v>
      </c>
      <c r="D688" t="s">
        <v>3235</v>
      </c>
      <c r="E688" t="s">
        <v>1046</v>
      </c>
    </row>
    <row r="689" spans="2:5" x14ac:dyDescent="0.35">
      <c r="B689" t="s">
        <v>2005</v>
      </c>
      <c r="C689" t="s">
        <v>3008</v>
      </c>
      <c r="D689" t="s">
        <v>3236</v>
      </c>
      <c r="E689" t="s">
        <v>1046</v>
      </c>
    </row>
    <row r="690" spans="2:5" x14ac:dyDescent="0.35">
      <c r="B690" t="s">
        <v>2006</v>
      </c>
      <c r="C690" t="s">
        <v>3008</v>
      </c>
      <c r="D690" t="s">
        <v>3237</v>
      </c>
      <c r="E690" t="s">
        <v>1105</v>
      </c>
    </row>
    <row r="691" spans="2:5" x14ac:dyDescent="0.35">
      <c r="B691" t="s">
        <v>2007</v>
      </c>
      <c r="C691" t="s">
        <v>3008</v>
      </c>
      <c r="D691" t="s">
        <v>3238</v>
      </c>
      <c r="E691" t="s">
        <v>1046</v>
      </c>
    </row>
    <row r="692" spans="2:5" x14ac:dyDescent="0.35">
      <c r="B692" t="s">
        <v>2008</v>
      </c>
      <c r="C692" t="s">
        <v>3008</v>
      </c>
      <c r="D692" t="s">
        <v>3239</v>
      </c>
      <c r="E692" t="s">
        <v>1046</v>
      </c>
    </row>
    <row r="693" spans="2:5" x14ac:dyDescent="0.35">
      <c r="B693" t="s">
        <v>2009</v>
      </c>
      <c r="C693" t="s">
        <v>3008</v>
      </c>
      <c r="D693" t="s">
        <v>3240</v>
      </c>
      <c r="E693" t="s">
        <v>1046</v>
      </c>
    </row>
    <row r="694" spans="2:5" x14ac:dyDescent="0.35">
      <c r="B694" t="s">
        <v>2010</v>
      </c>
      <c r="C694" t="s">
        <v>3008</v>
      </c>
      <c r="D694" t="s">
        <v>3241</v>
      </c>
      <c r="E694" t="s">
        <v>1046</v>
      </c>
    </row>
    <row r="695" spans="2:5" x14ac:dyDescent="0.35">
      <c r="B695" t="s">
        <v>2011</v>
      </c>
      <c r="C695" t="s">
        <v>3008</v>
      </c>
      <c r="D695" t="s">
        <v>3242</v>
      </c>
      <c r="E695" t="s">
        <v>1046</v>
      </c>
    </row>
    <row r="696" spans="2:5" x14ac:dyDescent="0.35">
      <c r="B696" t="s">
        <v>2012</v>
      </c>
      <c r="C696" t="s">
        <v>3008</v>
      </c>
      <c r="D696" t="s">
        <v>3243</v>
      </c>
      <c r="E696" t="s">
        <v>1046</v>
      </c>
    </row>
    <row r="697" spans="2:5" x14ac:dyDescent="0.35">
      <c r="B697" t="s">
        <v>2013</v>
      </c>
      <c r="C697" t="s">
        <v>3008</v>
      </c>
      <c r="D697" t="s">
        <v>3244</v>
      </c>
      <c r="E697" t="s">
        <v>1046</v>
      </c>
    </row>
    <row r="698" spans="2:5" x14ac:dyDescent="0.35">
      <c r="B698" t="s">
        <v>2014</v>
      </c>
      <c r="C698" t="s">
        <v>3008</v>
      </c>
      <c r="D698" t="s">
        <v>3245</v>
      </c>
      <c r="E698" t="s">
        <v>1046</v>
      </c>
    </row>
    <row r="699" spans="2:5" x14ac:dyDescent="0.35">
      <c r="B699" t="s">
        <v>2015</v>
      </c>
      <c r="C699" t="s">
        <v>3008</v>
      </c>
      <c r="D699" t="s">
        <v>3246</v>
      </c>
      <c r="E699" t="s">
        <v>1046</v>
      </c>
    </row>
    <row r="700" spans="2:5" x14ac:dyDescent="0.35">
      <c r="B700" t="s">
        <v>2016</v>
      </c>
      <c r="C700" t="s">
        <v>3008</v>
      </c>
      <c r="D700" t="s">
        <v>3247</v>
      </c>
      <c r="E700" t="s">
        <v>1105</v>
      </c>
    </row>
    <row r="701" spans="2:5" x14ac:dyDescent="0.35">
      <c r="B701" t="s">
        <v>2017</v>
      </c>
      <c r="C701" t="s">
        <v>3008</v>
      </c>
      <c r="D701" t="s">
        <v>3248</v>
      </c>
      <c r="E701" t="s">
        <v>1046</v>
      </c>
    </row>
    <row r="702" spans="2:5" x14ac:dyDescent="0.35">
      <c r="B702" t="s">
        <v>2018</v>
      </c>
      <c r="C702" t="s">
        <v>3008</v>
      </c>
      <c r="D702" t="s">
        <v>3249</v>
      </c>
      <c r="E702" t="s">
        <v>1046</v>
      </c>
    </row>
    <row r="703" spans="2:5" x14ac:dyDescent="0.35">
      <c r="B703" t="s">
        <v>2019</v>
      </c>
      <c r="C703" t="s">
        <v>3008</v>
      </c>
      <c r="D703" t="s">
        <v>3250</v>
      </c>
      <c r="E703" t="s">
        <v>1046</v>
      </c>
    </row>
    <row r="704" spans="2:5" x14ac:dyDescent="0.35">
      <c r="B704" t="s">
        <v>2020</v>
      </c>
      <c r="C704" t="s">
        <v>3008</v>
      </c>
      <c r="D704" t="s">
        <v>3251</v>
      </c>
      <c r="E704" t="s">
        <v>1046</v>
      </c>
    </row>
    <row r="705" spans="2:5" x14ac:dyDescent="0.35">
      <c r="B705" t="s">
        <v>2021</v>
      </c>
      <c r="C705" t="s">
        <v>3008</v>
      </c>
      <c r="D705" t="s">
        <v>3252</v>
      </c>
      <c r="E705" t="s">
        <v>1046</v>
      </c>
    </row>
    <row r="706" spans="2:5" x14ac:dyDescent="0.35">
      <c r="B706" t="s">
        <v>2022</v>
      </c>
      <c r="C706" t="s">
        <v>3008</v>
      </c>
      <c r="D706" t="s">
        <v>3253</v>
      </c>
      <c r="E706" t="s">
        <v>1046</v>
      </c>
    </row>
    <row r="707" spans="2:5" x14ac:dyDescent="0.35">
      <c r="B707" t="s">
        <v>2023</v>
      </c>
      <c r="C707" t="s">
        <v>3008</v>
      </c>
      <c r="D707" t="s">
        <v>3254</v>
      </c>
      <c r="E707" t="s">
        <v>1046</v>
      </c>
    </row>
    <row r="708" spans="2:5" x14ac:dyDescent="0.35">
      <c r="B708" t="s">
        <v>2024</v>
      </c>
      <c r="C708" t="s">
        <v>3008</v>
      </c>
      <c r="D708" t="s">
        <v>3255</v>
      </c>
      <c r="E708" t="s">
        <v>1046</v>
      </c>
    </row>
    <row r="709" spans="2:5" x14ac:dyDescent="0.35">
      <c r="B709" t="s">
        <v>2025</v>
      </c>
      <c r="C709" t="s">
        <v>3008</v>
      </c>
      <c r="D709" t="s">
        <v>3256</v>
      </c>
      <c r="E709" t="s">
        <v>1046</v>
      </c>
    </row>
    <row r="710" spans="2:5" x14ac:dyDescent="0.35">
      <c r="B710" t="s">
        <v>2026</v>
      </c>
      <c r="C710" t="s">
        <v>3008</v>
      </c>
      <c r="D710" t="s">
        <v>3256</v>
      </c>
      <c r="E710" t="s">
        <v>1046</v>
      </c>
    </row>
    <row r="711" spans="2:5" x14ac:dyDescent="0.35">
      <c r="B711" t="s">
        <v>2027</v>
      </c>
      <c r="C711" t="s">
        <v>3008</v>
      </c>
      <c r="D711" t="s">
        <v>3257</v>
      </c>
      <c r="E711" t="s">
        <v>1046</v>
      </c>
    </row>
    <row r="712" spans="2:5" x14ac:dyDescent="0.35">
      <c r="B712" t="s">
        <v>2028</v>
      </c>
      <c r="C712" t="s">
        <v>3008</v>
      </c>
      <c r="D712" t="s">
        <v>3258</v>
      </c>
      <c r="E712" t="s">
        <v>1046</v>
      </c>
    </row>
    <row r="713" spans="2:5" x14ac:dyDescent="0.35">
      <c r="B713" t="s">
        <v>2029</v>
      </c>
      <c r="C713" t="s">
        <v>3008</v>
      </c>
      <c r="D713" t="s">
        <v>3259</v>
      </c>
      <c r="E713" t="s">
        <v>1046</v>
      </c>
    </row>
    <row r="714" spans="2:5" x14ac:dyDescent="0.35">
      <c r="B714" t="s">
        <v>2030</v>
      </c>
      <c r="C714" t="s">
        <v>3008</v>
      </c>
      <c r="D714" t="s">
        <v>3260</v>
      </c>
      <c r="E714" t="s">
        <v>1046</v>
      </c>
    </row>
    <row r="715" spans="2:5" x14ac:dyDescent="0.35">
      <c r="B715" t="s">
        <v>2031</v>
      </c>
      <c r="C715" t="s">
        <v>3008</v>
      </c>
      <c r="D715" t="s">
        <v>3261</v>
      </c>
      <c r="E715" t="s">
        <v>1046</v>
      </c>
    </row>
    <row r="716" spans="2:5" x14ac:dyDescent="0.35">
      <c r="B716" t="s">
        <v>2032</v>
      </c>
      <c r="C716" t="s">
        <v>3008</v>
      </c>
      <c r="D716" t="s">
        <v>3262</v>
      </c>
      <c r="E716" t="s">
        <v>1046</v>
      </c>
    </row>
    <row r="717" spans="2:5" x14ac:dyDescent="0.35">
      <c r="B717" t="s">
        <v>2033</v>
      </c>
      <c r="C717" t="s">
        <v>3008</v>
      </c>
      <c r="D717" t="s">
        <v>3263</v>
      </c>
      <c r="E717" t="s">
        <v>1046</v>
      </c>
    </row>
    <row r="718" spans="2:5" x14ac:dyDescent="0.35">
      <c r="B718" t="s">
        <v>2034</v>
      </c>
      <c r="C718" t="s">
        <v>3008</v>
      </c>
      <c r="D718" t="s">
        <v>3264</v>
      </c>
      <c r="E718" t="s">
        <v>1046</v>
      </c>
    </row>
    <row r="719" spans="2:5" x14ac:dyDescent="0.35">
      <c r="B719" t="s">
        <v>2035</v>
      </c>
      <c r="C719" t="s">
        <v>3008</v>
      </c>
      <c r="D719" t="s">
        <v>3265</v>
      </c>
      <c r="E719" t="s">
        <v>1046</v>
      </c>
    </row>
    <row r="720" spans="2:5" x14ac:dyDescent="0.35">
      <c r="B720" t="s">
        <v>2036</v>
      </c>
      <c r="C720" t="s">
        <v>3008</v>
      </c>
      <c r="D720" t="s">
        <v>3266</v>
      </c>
      <c r="E720" t="s">
        <v>1105</v>
      </c>
    </row>
    <row r="721" spans="2:5" x14ac:dyDescent="0.35">
      <c r="B721" t="s">
        <v>2037</v>
      </c>
      <c r="C721" t="s">
        <v>3008</v>
      </c>
      <c r="D721" t="s">
        <v>3267</v>
      </c>
      <c r="E721" t="s">
        <v>1046</v>
      </c>
    </row>
    <row r="722" spans="2:5" x14ac:dyDescent="0.35">
      <c r="B722" t="s">
        <v>2038</v>
      </c>
      <c r="C722" t="s">
        <v>3008</v>
      </c>
      <c r="D722" t="s">
        <v>3268</v>
      </c>
      <c r="E722" t="s">
        <v>1059</v>
      </c>
    </row>
    <row r="723" spans="2:5" x14ac:dyDescent="0.35">
      <c r="B723" t="s">
        <v>2039</v>
      </c>
      <c r="C723" t="s">
        <v>3008</v>
      </c>
      <c r="D723" t="s">
        <v>3269</v>
      </c>
      <c r="E723" t="s">
        <v>1059</v>
      </c>
    </row>
    <row r="724" spans="2:5" x14ac:dyDescent="0.35">
      <c r="B724" t="s">
        <v>2040</v>
      </c>
      <c r="C724" t="s">
        <v>3008</v>
      </c>
      <c r="D724" t="s">
        <v>3270</v>
      </c>
      <c r="E724" t="s">
        <v>1048</v>
      </c>
    </row>
    <row r="725" spans="2:5" x14ac:dyDescent="0.35">
      <c r="B725" t="s">
        <v>2041</v>
      </c>
      <c r="C725" t="s">
        <v>3008</v>
      </c>
      <c r="D725" t="s">
        <v>3271</v>
      </c>
      <c r="E725" t="s">
        <v>1059</v>
      </c>
    </row>
    <row r="726" spans="2:5" x14ac:dyDescent="0.35">
      <c r="B726" t="s">
        <v>2042</v>
      </c>
      <c r="C726" t="s">
        <v>3008</v>
      </c>
      <c r="D726" t="s">
        <v>3272</v>
      </c>
      <c r="E726" t="s">
        <v>1048</v>
      </c>
    </row>
    <row r="727" spans="2:5" x14ac:dyDescent="0.35">
      <c r="B727" t="s">
        <v>2043</v>
      </c>
      <c r="C727" t="s">
        <v>3008</v>
      </c>
      <c r="D727" t="s">
        <v>3273</v>
      </c>
      <c r="E727" t="s">
        <v>1059</v>
      </c>
    </row>
    <row r="728" spans="2:5" x14ac:dyDescent="0.35">
      <c r="B728" t="s">
        <v>2044</v>
      </c>
      <c r="C728" t="s">
        <v>3008</v>
      </c>
      <c r="D728" t="s">
        <v>3274</v>
      </c>
      <c r="E728" t="s">
        <v>1059</v>
      </c>
    </row>
    <row r="729" spans="2:5" x14ac:dyDescent="0.35">
      <c r="B729" t="s">
        <v>2045</v>
      </c>
      <c r="C729" t="s">
        <v>3008</v>
      </c>
      <c r="D729" t="s">
        <v>3275</v>
      </c>
      <c r="E729" t="s">
        <v>1059</v>
      </c>
    </row>
    <row r="730" spans="2:5" x14ac:dyDescent="0.35">
      <c r="B730" t="s">
        <v>2046</v>
      </c>
      <c r="C730" t="s">
        <v>3008</v>
      </c>
      <c r="D730" t="s">
        <v>3275</v>
      </c>
      <c r="E730" t="s">
        <v>1059</v>
      </c>
    </row>
    <row r="731" spans="2:5" x14ac:dyDescent="0.35">
      <c r="B731" t="s">
        <v>2047</v>
      </c>
      <c r="C731" t="s">
        <v>3008</v>
      </c>
      <c r="D731" t="s">
        <v>3276</v>
      </c>
      <c r="E731" t="s">
        <v>1048</v>
      </c>
    </row>
    <row r="732" spans="2:5" x14ac:dyDescent="0.35">
      <c r="B732" t="s">
        <v>2048</v>
      </c>
      <c r="C732" t="s">
        <v>3008</v>
      </c>
      <c r="D732" t="s">
        <v>3276</v>
      </c>
      <c r="E732" t="s">
        <v>1048</v>
      </c>
    </row>
    <row r="733" spans="2:5" x14ac:dyDescent="0.35">
      <c r="B733" t="s">
        <v>2049</v>
      </c>
      <c r="C733" t="s">
        <v>3008</v>
      </c>
      <c r="D733" t="s">
        <v>3277</v>
      </c>
      <c r="E733" t="s">
        <v>1048</v>
      </c>
    </row>
    <row r="734" spans="2:5" x14ac:dyDescent="0.35">
      <c r="B734" t="s">
        <v>2050</v>
      </c>
      <c r="C734" t="s">
        <v>3008</v>
      </c>
      <c r="D734" t="s">
        <v>3278</v>
      </c>
      <c r="E734" t="s">
        <v>1059</v>
      </c>
    </row>
    <row r="735" spans="2:5" x14ac:dyDescent="0.35">
      <c r="B735" t="s">
        <v>2051</v>
      </c>
      <c r="C735" t="s">
        <v>3008</v>
      </c>
      <c r="D735" t="s">
        <v>3279</v>
      </c>
      <c r="E735" t="s">
        <v>1059</v>
      </c>
    </row>
    <row r="736" spans="2:5" x14ac:dyDescent="0.35">
      <c r="B736" t="s">
        <v>2052</v>
      </c>
      <c r="C736" t="s">
        <v>3008</v>
      </c>
      <c r="D736" t="s">
        <v>3279</v>
      </c>
      <c r="E736" t="s">
        <v>1059</v>
      </c>
    </row>
    <row r="737" spans="2:5" x14ac:dyDescent="0.35">
      <c r="B737" t="s">
        <v>2053</v>
      </c>
      <c r="C737" t="s">
        <v>3008</v>
      </c>
      <c r="D737" t="s">
        <v>3280</v>
      </c>
      <c r="E737" t="s">
        <v>1048</v>
      </c>
    </row>
    <row r="738" spans="2:5" x14ac:dyDescent="0.35">
      <c r="B738" t="s">
        <v>2054</v>
      </c>
      <c r="C738" t="s">
        <v>3008</v>
      </c>
      <c r="D738" t="s">
        <v>3281</v>
      </c>
      <c r="E738" t="s">
        <v>1059</v>
      </c>
    </row>
    <row r="739" spans="2:5" x14ac:dyDescent="0.35">
      <c r="B739" t="s">
        <v>2055</v>
      </c>
      <c r="C739" t="s">
        <v>3008</v>
      </c>
      <c r="D739" t="s">
        <v>3282</v>
      </c>
      <c r="E739" t="s">
        <v>1059</v>
      </c>
    </row>
    <row r="740" spans="2:5" x14ac:dyDescent="0.35">
      <c r="B740" t="s">
        <v>2056</v>
      </c>
      <c r="C740" t="s">
        <v>3008</v>
      </c>
      <c r="D740" t="s">
        <v>3283</v>
      </c>
      <c r="E740" t="s">
        <v>1059</v>
      </c>
    </row>
    <row r="741" spans="2:5" x14ac:dyDescent="0.35">
      <c r="B741" t="s">
        <v>2057</v>
      </c>
      <c r="C741" t="s">
        <v>3008</v>
      </c>
      <c r="D741" t="s">
        <v>3284</v>
      </c>
      <c r="E741" t="s">
        <v>1059</v>
      </c>
    </row>
    <row r="742" spans="2:5" x14ac:dyDescent="0.35">
      <c r="B742" t="s">
        <v>2058</v>
      </c>
      <c r="C742" t="s">
        <v>3008</v>
      </c>
      <c r="D742" t="s">
        <v>3285</v>
      </c>
      <c r="E742" t="s">
        <v>1048</v>
      </c>
    </row>
    <row r="743" spans="2:5" x14ac:dyDescent="0.35">
      <c r="B743" t="s">
        <v>2059</v>
      </c>
      <c r="C743" t="s">
        <v>3008</v>
      </c>
      <c r="D743" t="s">
        <v>3286</v>
      </c>
      <c r="E743" t="s">
        <v>1048</v>
      </c>
    </row>
    <row r="744" spans="2:5" x14ac:dyDescent="0.35">
      <c r="B744" t="s">
        <v>2060</v>
      </c>
      <c r="C744" t="s">
        <v>3008</v>
      </c>
      <c r="D744" t="s">
        <v>3287</v>
      </c>
      <c r="E744" t="s">
        <v>1059</v>
      </c>
    </row>
    <row r="745" spans="2:5" x14ac:dyDescent="0.35">
      <c r="B745" t="s">
        <v>2061</v>
      </c>
      <c r="C745" t="s">
        <v>3008</v>
      </c>
      <c r="D745" t="s">
        <v>3288</v>
      </c>
      <c r="E745" t="s">
        <v>1059</v>
      </c>
    </row>
    <row r="746" spans="2:5" x14ac:dyDescent="0.35">
      <c r="B746" t="s">
        <v>2062</v>
      </c>
      <c r="C746" t="s">
        <v>3008</v>
      </c>
      <c r="D746" t="s">
        <v>3289</v>
      </c>
      <c r="E746" t="s">
        <v>1059</v>
      </c>
    </row>
    <row r="747" spans="2:5" x14ac:dyDescent="0.35">
      <c r="B747" t="s">
        <v>2063</v>
      </c>
      <c r="C747" t="s">
        <v>3008</v>
      </c>
      <c r="D747" t="s">
        <v>3290</v>
      </c>
      <c r="E747" t="s">
        <v>1059</v>
      </c>
    </row>
    <row r="748" spans="2:5" x14ac:dyDescent="0.35">
      <c r="B748" t="s">
        <v>2064</v>
      </c>
      <c r="C748" t="s">
        <v>3008</v>
      </c>
      <c r="D748" t="s">
        <v>3291</v>
      </c>
      <c r="E748" t="s">
        <v>1059</v>
      </c>
    </row>
    <row r="749" spans="2:5" x14ac:dyDescent="0.35">
      <c r="B749" t="s">
        <v>2065</v>
      </c>
      <c r="C749" t="s">
        <v>3008</v>
      </c>
      <c r="D749" t="s">
        <v>3291</v>
      </c>
      <c r="E749" t="s">
        <v>1059</v>
      </c>
    </row>
    <row r="750" spans="2:5" x14ac:dyDescent="0.35">
      <c r="B750" t="s">
        <v>2066</v>
      </c>
      <c r="C750" t="s">
        <v>3008</v>
      </c>
      <c r="D750" t="s">
        <v>3292</v>
      </c>
      <c r="E750" t="s">
        <v>1059</v>
      </c>
    </row>
    <row r="751" spans="2:5" x14ac:dyDescent="0.35">
      <c r="B751" t="s">
        <v>2067</v>
      </c>
      <c r="C751" t="s">
        <v>3008</v>
      </c>
      <c r="D751" t="s">
        <v>3292</v>
      </c>
      <c r="E751" t="s">
        <v>1059</v>
      </c>
    </row>
    <row r="752" spans="2:5" x14ac:dyDescent="0.35">
      <c r="B752" t="s">
        <v>2068</v>
      </c>
      <c r="C752" t="s">
        <v>3008</v>
      </c>
      <c r="D752" t="s">
        <v>3293</v>
      </c>
      <c r="E752" t="s">
        <v>1059</v>
      </c>
    </row>
    <row r="753" spans="2:5" x14ac:dyDescent="0.35">
      <c r="B753" t="s">
        <v>2069</v>
      </c>
      <c r="C753" t="s">
        <v>3008</v>
      </c>
      <c r="D753" t="s">
        <v>3294</v>
      </c>
      <c r="E753" t="s">
        <v>1059</v>
      </c>
    </row>
    <row r="754" spans="2:5" x14ac:dyDescent="0.35">
      <c r="B754" t="s">
        <v>2070</v>
      </c>
      <c r="C754" t="s">
        <v>3008</v>
      </c>
      <c r="D754" t="s">
        <v>3295</v>
      </c>
      <c r="E754" t="s">
        <v>1059</v>
      </c>
    </row>
    <row r="755" spans="2:5" x14ac:dyDescent="0.35">
      <c r="B755" t="s">
        <v>2071</v>
      </c>
      <c r="C755" t="s">
        <v>3008</v>
      </c>
      <c r="D755" t="s">
        <v>3296</v>
      </c>
      <c r="E755" t="s">
        <v>1059</v>
      </c>
    </row>
    <row r="756" spans="2:5" x14ac:dyDescent="0.35">
      <c r="B756" t="s">
        <v>2072</v>
      </c>
      <c r="C756" t="s">
        <v>3008</v>
      </c>
      <c r="D756" t="s">
        <v>3297</v>
      </c>
      <c r="E756" t="s">
        <v>1059</v>
      </c>
    </row>
    <row r="757" spans="2:5" x14ac:dyDescent="0.35">
      <c r="B757" t="s">
        <v>2073</v>
      </c>
      <c r="C757" t="s">
        <v>3008</v>
      </c>
      <c r="D757" t="s">
        <v>3298</v>
      </c>
      <c r="E757" t="s">
        <v>1059</v>
      </c>
    </row>
    <row r="758" spans="2:5" x14ac:dyDescent="0.35">
      <c r="B758" t="s">
        <v>2074</v>
      </c>
      <c r="C758" t="s">
        <v>3008</v>
      </c>
      <c r="D758" t="s">
        <v>3299</v>
      </c>
      <c r="E758" t="s">
        <v>1059</v>
      </c>
    </row>
    <row r="759" spans="2:5" x14ac:dyDescent="0.35">
      <c r="B759" t="s">
        <v>2075</v>
      </c>
      <c r="C759" t="s">
        <v>3008</v>
      </c>
      <c r="D759" t="s">
        <v>3300</v>
      </c>
      <c r="E759" t="s">
        <v>1059</v>
      </c>
    </row>
    <row r="760" spans="2:5" x14ac:dyDescent="0.35">
      <c r="B760" t="s">
        <v>2076</v>
      </c>
      <c r="C760" t="s">
        <v>3008</v>
      </c>
      <c r="D760" t="s">
        <v>3301</v>
      </c>
    </row>
    <row r="761" spans="2:5" x14ac:dyDescent="0.35">
      <c r="B761" t="s">
        <v>2077</v>
      </c>
      <c r="C761" t="s">
        <v>3008</v>
      </c>
      <c r="D761" t="s">
        <v>3302</v>
      </c>
      <c r="E761" t="s">
        <v>1059</v>
      </c>
    </row>
    <row r="762" spans="2:5" x14ac:dyDescent="0.35">
      <c r="B762" t="s">
        <v>2078</v>
      </c>
      <c r="C762" t="s">
        <v>3008</v>
      </c>
      <c r="D762" t="s">
        <v>3303</v>
      </c>
      <c r="E762" t="s">
        <v>1059</v>
      </c>
    </row>
    <row r="763" spans="2:5" x14ac:dyDescent="0.35">
      <c r="B763" t="s">
        <v>2079</v>
      </c>
      <c r="C763" t="s">
        <v>3008</v>
      </c>
      <c r="D763" t="s">
        <v>3304</v>
      </c>
      <c r="E763" t="s">
        <v>1048</v>
      </c>
    </row>
    <row r="764" spans="2:5" x14ac:dyDescent="0.35">
      <c r="B764" t="s">
        <v>2080</v>
      </c>
      <c r="C764" t="s">
        <v>3008</v>
      </c>
      <c r="D764" t="s">
        <v>3305</v>
      </c>
      <c r="E764" t="s">
        <v>1048</v>
      </c>
    </row>
    <row r="765" spans="2:5" x14ac:dyDescent="0.35">
      <c r="B765" t="s">
        <v>2081</v>
      </c>
      <c r="C765" t="s">
        <v>3008</v>
      </c>
      <c r="D765" t="s">
        <v>3306</v>
      </c>
      <c r="E765" t="s">
        <v>1048</v>
      </c>
    </row>
    <row r="766" spans="2:5" x14ac:dyDescent="0.35">
      <c r="B766" t="s">
        <v>2082</v>
      </c>
      <c r="C766" t="s">
        <v>3008</v>
      </c>
      <c r="D766" t="s">
        <v>3307</v>
      </c>
      <c r="E766" t="s">
        <v>1059</v>
      </c>
    </row>
    <row r="767" spans="2:5" x14ac:dyDescent="0.35">
      <c r="B767" t="s">
        <v>2083</v>
      </c>
      <c r="C767" t="s">
        <v>3008</v>
      </c>
      <c r="D767" t="s">
        <v>3308</v>
      </c>
      <c r="E767" t="s">
        <v>1059</v>
      </c>
    </row>
    <row r="768" spans="2:5" x14ac:dyDescent="0.35">
      <c r="B768" t="s">
        <v>2084</v>
      </c>
      <c r="C768" t="s">
        <v>3008</v>
      </c>
      <c r="D768" t="s">
        <v>3309</v>
      </c>
      <c r="E768" t="s">
        <v>1059</v>
      </c>
    </row>
    <row r="769" spans="2:5" x14ac:dyDescent="0.35">
      <c r="B769" t="s">
        <v>2085</v>
      </c>
      <c r="C769" t="s">
        <v>3008</v>
      </c>
      <c r="D769" t="s">
        <v>3310</v>
      </c>
      <c r="E769" t="s">
        <v>1059</v>
      </c>
    </row>
    <row r="770" spans="2:5" x14ac:dyDescent="0.35">
      <c r="B770" t="s">
        <v>2086</v>
      </c>
      <c r="C770" t="s">
        <v>3008</v>
      </c>
      <c r="D770" t="s">
        <v>3311</v>
      </c>
      <c r="E770" t="s">
        <v>1048</v>
      </c>
    </row>
    <row r="771" spans="2:5" x14ac:dyDescent="0.35">
      <c r="B771" t="s">
        <v>2087</v>
      </c>
      <c r="C771" t="s">
        <v>3008</v>
      </c>
      <c r="D771" t="s">
        <v>3312</v>
      </c>
      <c r="E771" t="s">
        <v>1048</v>
      </c>
    </row>
    <row r="772" spans="2:5" x14ac:dyDescent="0.35">
      <c r="B772" t="s">
        <v>2088</v>
      </c>
      <c r="C772" t="s">
        <v>3008</v>
      </c>
      <c r="D772" t="s">
        <v>3312</v>
      </c>
      <c r="E772" t="s">
        <v>1048</v>
      </c>
    </row>
    <row r="773" spans="2:5" x14ac:dyDescent="0.35">
      <c r="B773" t="s">
        <v>2089</v>
      </c>
      <c r="C773" t="s">
        <v>3008</v>
      </c>
      <c r="D773" t="s">
        <v>3313</v>
      </c>
      <c r="E773" t="s">
        <v>1059</v>
      </c>
    </row>
    <row r="774" spans="2:5" x14ac:dyDescent="0.35">
      <c r="B774" t="s">
        <v>2090</v>
      </c>
      <c r="C774" t="s">
        <v>3008</v>
      </c>
      <c r="D774" t="s">
        <v>3314</v>
      </c>
      <c r="E774" t="s">
        <v>1028</v>
      </c>
    </row>
    <row r="775" spans="2:5" x14ac:dyDescent="0.35">
      <c r="B775" t="s">
        <v>2091</v>
      </c>
      <c r="C775" t="s">
        <v>3008</v>
      </c>
      <c r="D775" t="s">
        <v>3315</v>
      </c>
      <c r="E775" t="s">
        <v>1028</v>
      </c>
    </row>
    <row r="776" spans="2:5" x14ac:dyDescent="0.35">
      <c r="B776" t="s">
        <v>2092</v>
      </c>
      <c r="C776" t="s">
        <v>3008</v>
      </c>
      <c r="D776" t="s">
        <v>3316</v>
      </c>
      <c r="E776" t="s">
        <v>1028</v>
      </c>
    </row>
    <row r="777" spans="2:5" x14ac:dyDescent="0.35">
      <c r="B777" t="s">
        <v>2093</v>
      </c>
      <c r="C777" t="s">
        <v>3008</v>
      </c>
      <c r="D777" t="s">
        <v>3317</v>
      </c>
      <c r="E777" t="s">
        <v>1028</v>
      </c>
    </row>
    <row r="778" spans="2:5" x14ac:dyDescent="0.35">
      <c r="B778" t="s">
        <v>2094</v>
      </c>
      <c r="C778" t="s">
        <v>3008</v>
      </c>
      <c r="D778" t="s">
        <v>3317</v>
      </c>
      <c r="E778" t="s">
        <v>1028</v>
      </c>
    </row>
    <row r="779" spans="2:5" x14ac:dyDescent="0.35">
      <c r="B779" t="s">
        <v>2095</v>
      </c>
      <c r="C779" t="s">
        <v>3008</v>
      </c>
      <c r="D779" t="s">
        <v>3318</v>
      </c>
      <c r="E779" t="s">
        <v>1028</v>
      </c>
    </row>
    <row r="780" spans="2:5" x14ac:dyDescent="0.35">
      <c r="B780" t="s">
        <v>2096</v>
      </c>
      <c r="C780" t="s">
        <v>3008</v>
      </c>
      <c r="D780" t="s">
        <v>3319</v>
      </c>
      <c r="E780" t="s">
        <v>1028</v>
      </c>
    </row>
    <row r="781" spans="2:5" x14ac:dyDescent="0.35">
      <c r="B781" t="s">
        <v>2097</v>
      </c>
      <c r="C781" t="s">
        <v>3008</v>
      </c>
      <c r="D781" t="s">
        <v>3320</v>
      </c>
      <c r="E781" t="s">
        <v>1028</v>
      </c>
    </row>
    <row r="782" spans="2:5" x14ac:dyDescent="0.35">
      <c r="B782" t="s">
        <v>2098</v>
      </c>
      <c r="C782" t="s">
        <v>3008</v>
      </c>
      <c r="D782" t="s">
        <v>3321</v>
      </c>
      <c r="E782" t="s">
        <v>1028</v>
      </c>
    </row>
    <row r="783" spans="2:5" x14ac:dyDescent="0.35">
      <c r="B783" t="s">
        <v>2099</v>
      </c>
      <c r="C783" t="s">
        <v>3008</v>
      </c>
      <c r="D783" t="s">
        <v>3322</v>
      </c>
      <c r="E783" t="s">
        <v>1028</v>
      </c>
    </row>
    <row r="784" spans="2:5" x14ac:dyDescent="0.35">
      <c r="B784" t="s">
        <v>2100</v>
      </c>
      <c r="C784" t="s">
        <v>3008</v>
      </c>
      <c r="D784" t="s">
        <v>3323</v>
      </c>
      <c r="E784" t="s">
        <v>1028</v>
      </c>
    </row>
    <row r="785" spans="2:5" x14ac:dyDescent="0.35">
      <c r="B785" t="s">
        <v>2101</v>
      </c>
      <c r="C785" t="s">
        <v>3008</v>
      </c>
      <c r="D785" t="s">
        <v>3324</v>
      </c>
      <c r="E785" t="s">
        <v>1028</v>
      </c>
    </row>
    <row r="786" spans="2:5" x14ac:dyDescent="0.35">
      <c r="B786" t="s">
        <v>2102</v>
      </c>
      <c r="C786" t="s">
        <v>3008</v>
      </c>
      <c r="D786" t="s">
        <v>3325</v>
      </c>
      <c r="E786" t="s">
        <v>1028</v>
      </c>
    </row>
    <row r="787" spans="2:5" x14ac:dyDescent="0.35">
      <c r="B787" t="s">
        <v>2103</v>
      </c>
      <c r="C787" t="s">
        <v>3008</v>
      </c>
      <c r="D787" t="s">
        <v>3326</v>
      </c>
      <c r="E787" t="s">
        <v>1028</v>
      </c>
    </row>
    <row r="788" spans="2:5" x14ac:dyDescent="0.35">
      <c r="B788" t="s">
        <v>2104</v>
      </c>
      <c r="C788" t="s">
        <v>3008</v>
      </c>
      <c r="D788" t="s">
        <v>3327</v>
      </c>
      <c r="E788" t="s">
        <v>1028</v>
      </c>
    </row>
    <row r="789" spans="2:5" x14ac:dyDescent="0.35">
      <c r="B789" t="s">
        <v>2105</v>
      </c>
      <c r="C789" t="s">
        <v>3008</v>
      </c>
      <c r="D789" t="s">
        <v>3328</v>
      </c>
      <c r="E789" t="s">
        <v>1028</v>
      </c>
    </row>
    <row r="790" spans="2:5" x14ac:dyDescent="0.35">
      <c r="B790" t="s">
        <v>2106</v>
      </c>
      <c r="C790" t="s">
        <v>3008</v>
      </c>
      <c r="D790" t="s">
        <v>3329</v>
      </c>
      <c r="E790" t="s">
        <v>1028</v>
      </c>
    </row>
    <row r="791" spans="2:5" x14ac:dyDescent="0.35">
      <c r="B791" t="s">
        <v>2107</v>
      </c>
      <c r="C791" t="s">
        <v>3008</v>
      </c>
      <c r="D791" t="s">
        <v>3330</v>
      </c>
      <c r="E791" t="s">
        <v>1028</v>
      </c>
    </row>
    <row r="792" spans="2:5" x14ac:dyDescent="0.35">
      <c r="B792" t="s">
        <v>2108</v>
      </c>
      <c r="C792" t="s">
        <v>3008</v>
      </c>
      <c r="D792" t="s">
        <v>3331</v>
      </c>
      <c r="E792" t="s">
        <v>1028</v>
      </c>
    </row>
    <row r="793" spans="2:5" x14ac:dyDescent="0.35">
      <c r="B793" t="s">
        <v>2109</v>
      </c>
      <c r="C793" t="s">
        <v>3008</v>
      </c>
      <c r="D793" t="s">
        <v>3332</v>
      </c>
      <c r="E793" t="s">
        <v>1028</v>
      </c>
    </row>
    <row r="794" spans="2:5" x14ac:dyDescent="0.35">
      <c r="B794" t="s">
        <v>2110</v>
      </c>
      <c r="C794" t="s">
        <v>3008</v>
      </c>
      <c r="D794" t="s">
        <v>3332</v>
      </c>
      <c r="E794" t="s">
        <v>1028</v>
      </c>
    </row>
    <row r="795" spans="2:5" x14ac:dyDescent="0.35">
      <c r="B795" t="s">
        <v>2111</v>
      </c>
      <c r="C795" t="s">
        <v>3008</v>
      </c>
      <c r="D795" t="s">
        <v>3333</v>
      </c>
      <c r="E795" t="s">
        <v>1028</v>
      </c>
    </row>
    <row r="796" spans="2:5" x14ac:dyDescent="0.35">
      <c r="B796" t="s">
        <v>2112</v>
      </c>
      <c r="C796" t="s">
        <v>3008</v>
      </c>
      <c r="D796" t="s">
        <v>3334</v>
      </c>
      <c r="E796" t="s">
        <v>1028</v>
      </c>
    </row>
    <row r="797" spans="2:5" x14ac:dyDescent="0.35">
      <c r="B797" t="s">
        <v>2113</v>
      </c>
      <c r="C797" t="s">
        <v>3008</v>
      </c>
      <c r="D797" t="s">
        <v>3335</v>
      </c>
      <c r="E797" t="s">
        <v>1028</v>
      </c>
    </row>
    <row r="798" spans="2:5" x14ac:dyDescent="0.35">
      <c r="B798" t="s">
        <v>2114</v>
      </c>
      <c r="C798" t="s">
        <v>3008</v>
      </c>
      <c r="D798" t="s">
        <v>3336</v>
      </c>
      <c r="E798" t="s">
        <v>1028</v>
      </c>
    </row>
    <row r="799" spans="2:5" x14ac:dyDescent="0.35">
      <c r="B799" t="s">
        <v>2115</v>
      </c>
      <c r="C799" t="s">
        <v>3008</v>
      </c>
      <c r="D799" t="s">
        <v>3337</v>
      </c>
      <c r="E799" t="s">
        <v>1028</v>
      </c>
    </row>
    <row r="800" spans="2:5" x14ac:dyDescent="0.35">
      <c r="B800" t="s">
        <v>2116</v>
      </c>
      <c r="C800" t="s">
        <v>3008</v>
      </c>
      <c r="D800" t="s">
        <v>3338</v>
      </c>
      <c r="E800" t="s">
        <v>1028</v>
      </c>
    </row>
    <row r="801" spans="2:5" x14ac:dyDescent="0.35">
      <c r="B801" t="s">
        <v>2117</v>
      </c>
      <c r="C801" t="s">
        <v>3008</v>
      </c>
      <c r="D801" t="s">
        <v>3338</v>
      </c>
      <c r="E801" t="s">
        <v>1028</v>
      </c>
    </row>
    <row r="802" spans="2:5" x14ac:dyDescent="0.35">
      <c r="B802" t="s">
        <v>2118</v>
      </c>
      <c r="C802" t="s">
        <v>3008</v>
      </c>
      <c r="D802" t="s">
        <v>3339</v>
      </c>
      <c r="E802" t="s">
        <v>1028</v>
      </c>
    </row>
    <row r="803" spans="2:5" x14ac:dyDescent="0.35">
      <c r="B803" t="s">
        <v>2119</v>
      </c>
      <c r="C803" t="s">
        <v>3008</v>
      </c>
      <c r="D803" t="s">
        <v>3340</v>
      </c>
      <c r="E803" t="s">
        <v>1028</v>
      </c>
    </row>
    <row r="804" spans="2:5" x14ac:dyDescent="0.35">
      <c r="B804" t="s">
        <v>2120</v>
      </c>
      <c r="C804" t="s">
        <v>3008</v>
      </c>
      <c r="D804" t="s">
        <v>3341</v>
      </c>
      <c r="E804" t="s">
        <v>1028</v>
      </c>
    </row>
    <row r="805" spans="2:5" x14ac:dyDescent="0.35">
      <c r="B805" t="s">
        <v>2121</v>
      </c>
      <c r="C805" t="s">
        <v>3008</v>
      </c>
      <c r="D805" t="s">
        <v>3342</v>
      </c>
      <c r="E805" t="s">
        <v>1028</v>
      </c>
    </row>
    <row r="806" spans="2:5" x14ac:dyDescent="0.35">
      <c r="B806" t="s">
        <v>2122</v>
      </c>
      <c r="C806" t="s">
        <v>3008</v>
      </c>
      <c r="D806" t="s">
        <v>3343</v>
      </c>
      <c r="E806" t="s">
        <v>1028</v>
      </c>
    </row>
    <row r="807" spans="2:5" x14ac:dyDescent="0.35">
      <c r="B807" t="s">
        <v>2123</v>
      </c>
      <c r="C807" t="s">
        <v>3008</v>
      </c>
      <c r="D807" t="s">
        <v>3344</v>
      </c>
      <c r="E807" t="s">
        <v>1028</v>
      </c>
    </row>
    <row r="808" spans="2:5" x14ac:dyDescent="0.35">
      <c r="B808" t="s">
        <v>2124</v>
      </c>
      <c r="C808" t="s">
        <v>3008</v>
      </c>
      <c r="D808" t="s">
        <v>3345</v>
      </c>
      <c r="E808" t="s">
        <v>1028</v>
      </c>
    </row>
    <row r="809" spans="2:5" x14ac:dyDescent="0.35">
      <c r="B809" t="s">
        <v>2125</v>
      </c>
      <c r="C809" t="s">
        <v>3008</v>
      </c>
      <c r="D809" t="s">
        <v>3346</v>
      </c>
      <c r="E809" t="s">
        <v>1028</v>
      </c>
    </row>
    <row r="810" spans="2:5" x14ac:dyDescent="0.35">
      <c r="B810" t="s">
        <v>2126</v>
      </c>
      <c r="C810" t="s">
        <v>3008</v>
      </c>
      <c r="D810" t="s">
        <v>3347</v>
      </c>
      <c r="E810" t="s">
        <v>1028</v>
      </c>
    </row>
    <row r="811" spans="2:5" x14ac:dyDescent="0.35">
      <c r="B811" t="s">
        <v>2127</v>
      </c>
      <c r="C811" t="s">
        <v>3008</v>
      </c>
      <c r="D811" t="s">
        <v>3347</v>
      </c>
      <c r="E811" t="s">
        <v>1028</v>
      </c>
    </row>
    <row r="812" spans="2:5" x14ac:dyDescent="0.35">
      <c r="B812" t="s">
        <v>2128</v>
      </c>
      <c r="C812" t="s">
        <v>3008</v>
      </c>
      <c r="D812" t="s">
        <v>3348</v>
      </c>
      <c r="E812" t="s">
        <v>1028</v>
      </c>
    </row>
    <row r="813" spans="2:5" x14ac:dyDescent="0.35">
      <c r="B813" t="s">
        <v>2129</v>
      </c>
      <c r="C813" t="s">
        <v>3008</v>
      </c>
      <c r="D813" t="s">
        <v>3348</v>
      </c>
      <c r="E813" t="s">
        <v>1028</v>
      </c>
    </row>
    <row r="814" spans="2:5" x14ac:dyDescent="0.35">
      <c r="B814" t="s">
        <v>2130</v>
      </c>
      <c r="C814" t="s">
        <v>3008</v>
      </c>
      <c r="D814" t="s">
        <v>3349</v>
      </c>
      <c r="E814" t="s">
        <v>1028</v>
      </c>
    </row>
    <row r="815" spans="2:5" x14ac:dyDescent="0.35">
      <c r="B815" t="s">
        <v>2131</v>
      </c>
      <c r="C815" t="s">
        <v>3008</v>
      </c>
      <c r="D815" t="s">
        <v>3350</v>
      </c>
      <c r="E815" t="s">
        <v>1028</v>
      </c>
    </row>
    <row r="816" spans="2:5" x14ac:dyDescent="0.35">
      <c r="B816" t="s">
        <v>2132</v>
      </c>
      <c r="C816" t="s">
        <v>3008</v>
      </c>
      <c r="D816" t="s">
        <v>3351</v>
      </c>
      <c r="E816" t="s">
        <v>1028</v>
      </c>
    </row>
    <row r="817" spans="2:5" x14ac:dyDescent="0.35">
      <c r="B817" t="s">
        <v>2133</v>
      </c>
      <c r="C817" t="s">
        <v>3008</v>
      </c>
      <c r="D817" t="s">
        <v>3352</v>
      </c>
      <c r="E817" t="s">
        <v>1028</v>
      </c>
    </row>
    <row r="818" spans="2:5" x14ac:dyDescent="0.35">
      <c r="B818" t="s">
        <v>2134</v>
      </c>
      <c r="C818" t="s">
        <v>3008</v>
      </c>
      <c r="D818" t="s">
        <v>3353</v>
      </c>
      <c r="E818" t="s">
        <v>1028</v>
      </c>
    </row>
    <row r="819" spans="2:5" x14ac:dyDescent="0.35">
      <c r="B819" t="s">
        <v>2135</v>
      </c>
      <c r="C819" t="s">
        <v>3008</v>
      </c>
      <c r="D819" t="s">
        <v>3354</v>
      </c>
      <c r="E819" t="s">
        <v>1028</v>
      </c>
    </row>
    <row r="820" spans="2:5" x14ac:dyDescent="0.35">
      <c r="B820" t="s">
        <v>2136</v>
      </c>
      <c r="C820" t="s">
        <v>3008</v>
      </c>
      <c r="D820" t="s">
        <v>3355</v>
      </c>
      <c r="E820" t="s">
        <v>1028</v>
      </c>
    </row>
    <row r="821" spans="2:5" x14ac:dyDescent="0.35">
      <c r="B821" t="s">
        <v>2137</v>
      </c>
      <c r="C821" t="s">
        <v>3008</v>
      </c>
      <c r="D821" t="s">
        <v>3356</v>
      </c>
      <c r="E821" t="s">
        <v>1028</v>
      </c>
    </row>
    <row r="822" spans="2:5" x14ac:dyDescent="0.35">
      <c r="B822" t="s">
        <v>2138</v>
      </c>
      <c r="C822" t="s">
        <v>3008</v>
      </c>
      <c r="D822" t="s">
        <v>3357</v>
      </c>
      <c r="E822" t="s">
        <v>1028</v>
      </c>
    </row>
    <row r="823" spans="2:5" x14ac:dyDescent="0.35">
      <c r="B823" t="s">
        <v>2139</v>
      </c>
      <c r="C823" t="s">
        <v>3008</v>
      </c>
      <c r="D823" t="s">
        <v>3358</v>
      </c>
      <c r="E823" t="s">
        <v>1028</v>
      </c>
    </row>
    <row r="824" spans="2:5" x14ac:dyDescent="0.35">
      <c r="B824" t="s">
        <v>2140</v>
      </c>
      <c r="C824" t="s">
        <v>3008</v>
      </c>
      <c r="D824" t="s">
        <v>3359</v>
      </c>
      <c r="E824" t="s">
        <v>1028</v>
      </c>
    </row>
    <row r="825" spans="2:5" x14ac:dyDescent="0.35">
      <c r="B825" t="s">
        <v>2141</v>
      </c>
      <c r="C825" t="s">
        <v>3008</v>
      </c>
      <c r="D825" t="s">
        <v>3360</v>
      </c>
      <c r="E825" t="s">
        <v>1028</v>
      </c>
    </row>
    <row r="826" spans="2:5" x14ac:dyDescent="0.35">
      <c r="B826" t="s">
        <v>2142</v>
      </c>
      <c r="C826" t="s">
        <v>3008</v>
      </c>
      <c r="D826" t="s">
        <v>3361</v>
      </c>
      <c r="E826" t="s">
        <v>1028</v>
      </c>
    </row>
    <row r="827" spans="2:5" x14ac:dyDescent="0.35">
      <c r="B827" t="s">
        <v>2143</v>
      </c>
      <c r="C827" t="s">
        <v>3008</v>
      </c>
      <c r="D827" t="s">
        <v>3362</v>
      </c>
      <c r="E827" t="s">
        <v>1028</v>
      </c>
    </row>
    <row r="828" spans="2:5" x14ac:dyDescent="0.35">
      <c r="B828" t="s">
        <v>2144</v>
      </c>
      <c r="C828" t="s">
        <v>3008</v>
      </c>
      <c r="D828" t="s">
        <v>3363</v>
      </c>
      <c r="E828" t="s">
        <v>1028</v>
      </c>
    </row>
    <row r="829" spans="2:5" x14ac:dyDescent="0.35">
      <c r="B829" t="s">
        <v>2145</v>
      </c>
      <c r="C829" t="s">
        <v>3008</v>
      </c>
      <c r="D829" t="s">
        <v>3364</v>
      </c>
      <c r="E829" t="s">
        <v>1028</v>
      </c>
    </row>
    <row r="830" spans="2:5" x14ac:dyDescent="0.35">
      <c r="B830" t="s">
        <v>2146</v>
      </c>
      <c r="C830" t="s">
        <v>3008</v>
      </c>
      <c r="D830" t="s">
        <v>3365</v>
      </c>
      <c r="E830" t="s">
        <v>1028</v>
      </c>
    </row>
    <row r="831" spans="2:5" x14ac:dyDescent="0.35">
      <c r="B831" t="s">
        <v>2147</v>
      </c>
      <c r="C831" t="s">
        <v>3008</v>
      </c>
      <c r="D831" t="s">
        <v>3366</v>
      </c>
      <c r="E831" t="s">
        <v>1028</v>
      </c>
    </row>
    <row r="832" spans="2:5" x14ac:dyDescent="0.35">
      <c r="B832" t="s">
        <v>2148</v>
      </c>
      <c r="C832" t="s">
        <v>3008</v>
      </c>
      <c r="D832" t="s">
        <v>3367</v>
      </c>
      <c r="E832" t="s">
        <v>1028</v>
      </c>
    </row>
    <row r="833" spans="2:5" x14ac:dyDescent="0.35">
      <c r="B833" t="s">
        <v>2149</v>
      </c>
      <c r="C833" t="s">
        <v>3008</v>
      </c>
      <c r="D833" t="s">
        <v>3368</v>
      </c>
      <c r="E833" t="s">
        <v>1028</v>
      </c>
    </row>
    <row r="834" spans="2:5" x14ac:dyDescent="0.35">
      <c r="B834" t="s">
        <v>2150</v>
      </c>
      <c r="C834" t="s">
        <v>3008</v>
      </c>
      <c r="D834" t="s">
        <v>3369</v>
      </c>
      <c r="E834" t="s">
        <v>1028</v>
      </c>
    </row>
    <row r="835" spans="2:5" x14ac:dyDescent="0.35">
      <c r="B835" t="s">
        <v>2151</v>
      </c>
      <c r="C835" t="s">
        <v>3008</v>
      </c>
      <c r="D835" t="s">
        <v>3370</v>
      </c>
      <c r="E835" t="s">
        <v>1028</v>
      </c>
    </row>
    <row r="836" spans="2:5" x14ac:dyDescent="0.35">
      <c r="B836" t="s">
        <v>2152</v>
      </c>
      <c r="C836" t="s">
        <v>3008</v>
      </c>
      <c r="D836" t="s">
        <v>3371</v>
      </c>
      <c r="E836" t="s">
        <v>1028</v>
      </c>
    </row>
    <row r="837" spans="2:5" x14ac:dyDescent="0.35">
      <c r="B837" t="s">
        <v>2153</v>
      </c>
      <c r="C837" t="s">
        <v>3008</v>
      </c>
      <c r="D837" t="s">
        <v>3372</v>
      </c>
      <c r="E837" t="s">
        <v>1028</v>
      </c>
    </row>
    <row r="838" spans="2:5" x14ac:dyDescent="0.35">
      <c r="B838" t="s">
        <v>2154</v>
      </c>
      <c r="C838" t="s">
        <v>3008</v>
      </c>
      <c r="D838" t="s">
        <v>3373</v>
      </c>
      <c r="E838" t="s">
        <v>1028</v>
      </c>
    </row>
    <row r="839" spans="2:5" x14ac:dyDescent="0.35">
      <c r="B839" t="s">
        <v>2155</v>
      </c>
      <c r="C839" t="s">
        <v>3008</v>
      </c>
      <c r="D839" t="s">
        <v>3373</v>
      </c>
      <c r="E839" t="s">
        <v>1028</v>
      </c>
    </row>
    <row r="840" spans="2:5" x14ac:dyDescent="0.35">
      <c r="B840" t="s">
        <v>2156</v>
      </c>
      <c r="C840" t="s">
        <v>3008</v>
      </c>
      <c r="D840" t="s">
        <v>3374</v>
      </c>
      <c r="E840" t="s">
        <v>1028</v>
      </c>
    </row>
    <row r="841" spans="2:5" x14ac:dyDescent="0.35">
      <c r="B841" t="s">
        <v>2157</v>
      </c>
      <c r="C841" t="s">
        <v>3008</v>
      </c>
      <c r="D841" t="s">
        <v>3374</v>
      </c>
      <c r="E841" t="s">
        <v>1028</v>
      </c>
    </row>
    <row r="842" spans="2:5" x14ac:dyDescent="0.35">
      <c r="B842" t="s">
        <v>2158</v>
      </c>
      <c r="C842" t="s">
        <v>3008</v>
      </c>
      <c r="D842" t="s">
        <v>3375</v>
      </c>
      <c r="E842" t="s">
        <v>1028</v>
      </c>
    </row>
    <row r="843" spans="2:5" x14ac:dyDescent="0.35">
      <c r="B843" t="s">
        <v>2159</v>
      </c>
      <c r="C843" t="s">
        <v>3008</v>
      </c>
      <c r="D843" t="s">
        <v>3375</v>
      </c>
      <c r="E843" t="s">
        <v>1028</v>
      </c>
    </row>
    <row r="844" spans="2:5" x14ac:dyDescent="0.35">
      <c r="B844" t="s">
        <v>2160</v>
      </c>
      <c r="C844" t="s">
        <v>3008</v>
      </c>
      <c r="D844" t="s">
        <v>3376</v>
      </c>
      <c r="E844" t="s">
        <v>1028</v>
      </c>
    </row>
    <row r="845" spans="2:5" x14ac:dyDescent="0.35">
      <c r="B845" t="s">
        <v>2161</v>
      </c>
      <c r="C845" t="s">
        <v>3008</v>
      </c>
      <c r="D845" t="s">
        <v>3376</v>
      </c>
      <c r="E845" t="s">
        <v>1028</v>
      </c>
    </row>
    <row r="846" spans="2:5" x14ac:dyDescent="0.35">
      <c r="B846" t="s">
        <v>2162</v>
      </c>
      <c r="C846" t="s">
        <v>3008</v>
      </c>
      <c r="D846" t="s">
        <v>3377</v>
      </c>
      <c r="E846" t="s">
        <v>1028</v>
      </c>
    </row>
    <row r="847" spans="2:5" x14ac:dyDescent="0.35">
      <c r="B847" t="s">
        <v>2163</v>
      </c>
      <c r="C847" t="s">
        <v>3008</v>
      </c>
      <c r="D847" t="s">
        <v>3377</v>
      </c>
      <c r="E847" t="s">
        <v>1028</v>
      </c>
    </row>
    <row r="848" spans="2:5" x14ac:dyDescent="0.35">
      <c r="B848" t="s">
        <v>2164</v>
      </c>
      <c r="C848" t="s">
        <v>3008</v>
      </c>
      <c r="D848" t="s">
        <v>3378</v>
      </c>
      <c r="E848" t="s">
        <v>1028</v>
      </c>
    </row>
    <row r="849" spans="2:5" x14ac:dyDescent="0.35">
      <c r="B849" t="s">
        <v>2165</v>
      </c>
      <c r="C849" t="s">
        <v>3008</v>
      </c>
      <c r="D849" t="s">
        <v>3378</v>
      </c>
      <c r="E849" t="s">
        <v>1028</v>
      </c>
    </row>
    <row r="850" spans="2:5" x14ac:dyDescent="0.35">
      <c r="B850" t="s">
        <v>2166</v>
      </c>
      <c r="C850" t="s">
        <v>3008</v>
      </c>
      <c r="D850" t="s">
        <v>3379</v>
      </c>
      <c r="E850" t="s">
        <v>1028</v>
      </c>
    </row>
    <row r="851" spans="2:5" x14ac:dyDescent="0.35">
      <c r="B851" t="s">
        <v>2167</v>
      </c>
      <c r="C851" t="s">
        <v>3008</v>
      </c>
      <c r="D851" t="s">
        <v>3380</v>
      </c>
      <c r="E851" t="s">
        <v>1028</v>
      </c>
    </row>
    <row r="852" spans="2:5" x14ac:dyDescent="0.35">
      <c r="B852" t="s">
        <v>2168</v>
      </c>
      <c r="C852" t="s">
        <v>3008</v>
      </c>
      <c r="D852" t="s">
        <v>3380</v>
      </c>
      <c r="E852" t="s">
        <v>1028</v>
      </c>
    </row>
    <row r="853" spans="2:5" x14ac:dyDescent="0.35">
      <c r="B853" t="s">
        <v>2169</v>
      </c>
      <c r="C853" t="s">
        <v>3008</v>
      </c>
      <c r="D853" t="s">
        <v>3381</v>
      </c>
      <c r="E853" t="s">
        <v>1028</v>
      </c>
    </row>
    <row r="854" spans="2:5" x14ac:dyDescent="0.35">
      <c r="B854" t="s">
        <v>2170</v>
      </c>
      <c r="C854" t="s">
        <v>3008</v>
      </c>
      <c r="D854" t="s">
        <v>3381</v>
      </c>
      <c r="E854" t="s">
        <v>1028</v>
      </c>
    </row>
    <row r="855" spans="2:5" x14ac:dyDescent="0.35">
      <c r="B855" t="s">
        <v>2171</v>
      </c>
      <c r="C855" t="s">
        <v>3008</v>
      </c>
      <c r="D855" t="s">
        <v>3382</v>
      </c>
      <c r="E855" t="s">
        <v>1028</v>
      </c>
    </row>
    <row r="856" spans="2:5" x14ac:dyDescent="0.35">
      <c r="B856" t="s">
        <v>2172</v>
      </c>
      <c r="C856" t="s">
        <v>3008</v>
      </c>
      <c r="D856" t="s">
        <v>3383</v>
      </c>
      <c r="E856" t="s">
        <v>1028</v>
      </c>
    </row>
    <row r="857" spans="2:5" x14ac:dyDescent="0.35">
      <c r="B857" t="s">
        <v>2173</v>
      </c>
      <c r="C857" t="s">
        <v>3008</v>
      </c>
      <c r="D857" t="s">
        <v>3384</v>
      </c>
      <c r="E857" t="s">
        <v>1028</v>
      </c>
    </row>
    <row r="858" spans="2:5" x14ac:dyDescent="0.35">
      <c r="B858" t="s">
        <v>2174</v>
      </c>
      <c r="C858" t="s">
        <v>3008</v>
      </c>
      <c r="D858" t="s">
        <v>3385</v>
      </c>
      <c r="E858" t="s">
        <v>1028</v>
      </c>
    </row>
    <row r="859" spans="2:5" x14ac:dyDescent="0.35">
      <c r="B859" t="s">
        <v>2175</v>
      </c>
      <c r="C859" t="s">
        <v>3008</v>
      </c>
      <c r="D859" t="s">
        <v>3386</v>
      </c>
      <c r="E859" t="s">
        <v>1028</v>
      </c>
    </row>
    <row r="860" spans="2:5" x14ac:dyDescent="0.35">
      <c r="B860" t="s">
        <v>2176</v>
      </c>
      <c r="C860" t="s">
        <v>3008</v>
      </c>
      <c r="D860" t="s">
        <v>3387</v>
      </c>
      <c r="E860" t="s">
        <v>1028</v>
      </c>
    </row>
    <row r="861" spans="2:5" x14ac:dyDescent="0.35">
      <c r="B861" t="s">
        <v>2177</v>
      </c>
      <c r="C861" t="s">
        <v>3008</v>
      </c>
      <c r="D861" t="s">
        <v>3387</v>
      </c>
      <c r="E861" t="s">
        <v>1028</v>
      </c>
    </row>
    <row r="862" spans="2:5" x14ac:dyDescent="0.35">
      <c r="B862" t="s">
        <v>2178</v>
      </c>
      <c r="C862" t="s">
        <v>3008</v>
      </c>
      <c r="D862" t="s">
        <v>3388</v>
      </c>
      <c r="E862" t="s">
        <v>1028</v>
      </c>
    </row>
    <row r="863" spans="2:5" x14ac:dyDescent="0.35">
      <c r="B863" t="s">
        <v>2179</v>
      </c>
      <c r="C863" t="s">
        <v>3008</v>
      </c>
      <c r="D863" t="s">
        <v>3389</v>
      </c>
      <c r="E863" t="s">
        <v>1028</v>
      </c>
    </row>
    <row r="864" spans="2:5" x14ac:dyDescent="0.35">
      <c r="B864" t="s">
        <v>2180</v>
      </c>
      <c r="C864" t="s">
        <v>3008</v>
      </c>
      <c r="D864" t="s">
        <v>3390</v>
      </c>
      <c r="E864" t="s">
        <v>1028</v>
      </c>
    </row>
    <row r="865" spans="2:5" x14ac:dyDescent="0.35">
      <c r="B865" t="s">
        <v>2181</v>
      </c>
      <c r="C865" t="s">
        <v>3008</v>
      </c>
      <c r="D865" t="s">
        <v>3391</v>
      </c>
      <c r="E865" t="s">
        <v>1028</v>
      </c>
    </row>
    <row r="866" spans="2:5" x14ac:dyDescent="0.35">
      <c r="B866" t="s">
        <v>52</v>
      </c>
      <c r="C866" t="s">
        <v>3008</v>
      </c>
      <c r="D866" t="s">
        <v>3392</v>
      </c>
      <c r="E866" t="s">
        <v>1028</v>
      </c>
    </row>
    <row r="867" spans="2:5" x14ac:dyDescent="0.35">
      <c r="B867" t="s">
        <v>2182</v>
      </c>
      <c r="C867" t="s">
        <v>3008</v>
      </c>
      <c r="D867" t="s">
        <v>3393</v>
      </c>
      <c r="E867" t="s">
        <v>1028</v>
      </c>
    </row>
    <row r="868" spans="2:5" x14ac:dyDescent="0.35">
      <c r="B868" t="s">
        <v>2183</v>
      </c>
      <c r="C868" t="s">
        <v>3008</v>
      </c>
      <c r="D868" t="s">
        <v>3394</v>
      </c>
      <c r="E868" t="s">
        <v>1028</v>
      </c>
    </row>
    <row r="869" spans="2:5" x14ac:dyDescent="0.35">
      <c r="B869" t="s">
        <v>2184</v>
      </c>
      <c r="C869" t="s">
        <v>3008</v>
      </c>
      <c r="D869" t="s">
        <v>3395</v>
      </c>
      <c r="E869" t="s">
        <v>1028</v>
      </c>
    </row>
    <row r="870" spans="2:5" x14ac:dyDescent="0.35">
      <c r="B870" t="s">
        <v>2185</v>
      </c>
      <c r="C870" t="s">
        <v>3008</v>
      </c>
      <c r="D870" t="s">
        <v>3396</v>
      </c>
      <c r="E870" t="s">
        <v>1028</v>
      </c>
    </row>
    <row r="871" spans="2:5" x14ac:dyDescent="0.35">
      <c r="B871" t="s">
        <v>2186</v>
      </c>
      <c r="C871" t="s">
        <v>3008</v>
      </c>
      <c r="D871" t="s">
        <v>3397</v>
      </c>
      <c r="E871" t="s">
        <v>1028</v>
      </c>
    </row>
    <row r="872" spans="2:5" x14ac:dyDescent="0.35">
      <c r="B872" t="s">
        <v>2187</v>
      </c>
      <c r="C872" t="s">
        <v>3008</v>
      </c>
      <c r="D872" t="s">
        <v>3398</v>
      </c>
      <c r="E872" t="s">
        <v>1028</v>
      </c>
    </row>
    <row r="873" spans="2:5" x14ac:dyDescent="0.35">
      <c r="B873" t="s">
        <v>2188</v>
      </c>
      <c r="C873" t="s">
        <v>3008</v>
      </c>
      <c r="D873" t="s">
        <v>3399</v>
      </c>
      <c r="E873" t="s">
        <v>1028</v>
      </c>
    </row>
    <row r="874" spans="2:5" x14ac:dyDescent="0.35">
      <c r="B874" t="s">
        <v>2189</v>
      </c>
      <c r="C874" t="s">
        <v>3008</v>
      </c>
      <c r="D874" t="s">
        <v>3400</v>
      </c>
      <c r="E874" t="s">
        <v>1028</v>
      </c>
    </row>
    <row r="875" spans="2:5" x14ac:dyDescent="0.35">
      <c r="B875" t="s">
        <v>2190</v>
      </c>
      <c r="C875" t="s">
        <v>3008</v>
      </c>
      <c r="D875" t="s">
        <v>3401</v>
      </c>
      <c r="E875" t="s">
        <v>1028</v>
      </c>
    </row>
    <row r="876" spans="2:5" x14ac:dyDescent="0.35">
      <c r="B876" t="s">
        <v>2191</v>
      </c>
      <c r="C876" t="s">
        <v>3008</v>
      </c>
      <c r="D876" t="s">
        <v>3402</v>
      </c>
      <c r="E876" t="s">
        <v>1028</v>
      </c>
    </row>
    <row r="877" spans="2:5" x14ac:dyDescent="0.35">
      <c r="B877" t="s">
        <v>2192</v>
      </c>
      <c r="C877" t="s">
        <v>3008</v>
      </c>
      <c r="D877" t="s">
        <v>3403</v>
      </c>
      <c r="E877" t="s">
        <v>1028</v>
      </c>
    </row>
    <row r="878" spans="2:5" x14ac:dyDescent="0.35">
      <c r="B878" t="s">
        <v>2193</v>
      </c>
      <c r="C878" t="s">
        <v>3008</v>
      </c>
      <c r="D878" t="s">
        <v>3404</v>
      </c>
      <c r="E878" t="s">
        <v>1028</v>
      </c>
    </row>
    <row r="879" spans="2:5" x14ac:dyDescent="0.35">
      <c r="B879" t="s">
        <v>2194</v>
      </c>
      <c r="C879" t="s">
        <v>3008</v>
      </c>
      <c r="D879" t="s">
        <v>3405</v>
      </c>
      <c r="E879" t="s">
        <v>1028</v>
      </c>
    </row>
    <row r="880" spans="2:5" x14ac:dyDescent="0.35">
      <c r="B880" t="s">
        <v>2195</v>
      </c>
      <c r="C880" t="s">
        <v>3008</v>
      </c>
      <c r="D880" t="s">
        <v>3406</v>
      </c>
      <c r="E880" t="s">
        <v>1028</v>
      </c>
    </row>
    <row r="881" spans="2:5" x14ac:dyDescent="0.35">
      <c r="B881" t="s">
        <v>2196</v>
      </c>
      <c r="C881" t="s">
        <v>3008</v>
      </c>
      <c r="D881" t="s">
        <v>3407</v>
      </c>
      <c r="E881" t="s">
        <v>1028</v>
      </c>
    </row>
    <row r="882" spans="2:5" x14ac:dyDescent="0.35">
      <c r="B882" t="s">
        <v>2197</v>
      </c>
      <c r="C882" t="s">
        <v>3008</v>
      </c>
      <c r="D882" t="s">
        <v>3408</v>
      </c>
      <c r="E882" t="s">
        <v>1028</v>
      </c>
    </row>
    <row r="883" spans="2:5" x14ac:dyDescent="0.35">
      <c r="B883" t="s">
        <v>2198</v>
      </c>
      <c r="C883" t="s">
        <v>3008</v>
      </c>
      <c r="D883" t="s">
        <v>3409</v>
      </c>
      <c r="E883" t="s">
        <v>1028</v>
      </c>
    </row>
    <row r="884" spans="2:5" x14ac:dyDescent="0.35">
      <c r="B884" t="s">
        <v>2199</v>
      </c>
      <c r="C884" t="s">
        <v>3008</v>
      </c>
      <c r="D884" t="s">
        <v>3410</v>
      </c>
      <c r="E884" t="s">
        <v>1028</v>
      </c>
    </row>
    <row r="885" spans="2:5" x14ac:dyDescent="0.35">
      <c r="B885" t="s">
        <v>2200</v>
      </c>
      <c r="C885" t="s">
        <v>3008</v>
      </c>
      <c r="D885" t="s">
        <v>3411</v>
      </c>
      <c r="E885" t="s">
        <v>1028</v>
      </c>
    </row>
    <row r="886" spans="2:5" x14ac:dyDescent="0.35">
      <c r="B886" t="s">
        <v>2201</v>
      </c>
      <c r="C886" t="s">
        <v>3008</v>
      </c>
      <c r="D886" t="s">
        <v>3412</v>
      </c>
      <c r="E886" t="s">
        <v>1028</v>
      </c>
    </row>
    <row r="887" spans="2:5" x14ac:dyDescent="0.35">
      <c r="B887" t="s">
        <v>2202</v>
      </c>
      <c r="C887" t="s">
        <v>3008</v>
      </c>
      <c r="D887" t="s">
        <v>3413</v>
      </c>
      <c r="E887" t="s">
        <v>1028</v>
      </c>
    </row>
    <row r="888" spans="2:5" x14ac:dyDescent="0.35">
      <c r="B888" t="s">
        <v>2203</v>
      </c>
      <c r="C888" t="s">
        <v>3008</v>
      </c>
      <c r="D888" t="s">
        <v>3414</v>
      </c>
      <c r="E888" t="s">
        <v>1028</v>
      </c>
    </row>
    <row r="889" spans="2:5" x14ac:dyDescent="0.35">
      <c r="B889" t="s">
        <v>2204</v>
      </c>
      <c r="C889" t="s">
        <v>3008</v>
      </c>
      <c r="D889" t="s">
        <v>3415</v>
      </c>
      <c r="E889" t="s">
        <v>1028</v>
      </c>
    </row>
    <row r="890" spans="2:5" x14ac:dyDescent="0.35">
      <c r="B890" t="s">
        <v>2205</v>
      </c>
      <c r="C890" t="s">
        <v>3008</v>
      </c>
      <c r="D890" t="s">
        <v>3416</v>
      </c>
      <c r="E890" t="s">
        <v>1028</v>
      </c>
    </row>
    <row r="891" spans="2:5" x14ac:dyDescent="0.35">
      <c r="B891" t="s">
        <v>2206</v>
      </c>
      <c r="C891" t="s">
        <v>3008</v>
      </c>
      <c r="D891" t="s">
        <v>3417</v>
      </c>
      <c r="E891" t="s">
        <v>1028</v>
      </c>
    </row>
    <row r="892" spans="2:5" x14ac:dyDescent="0.35">
      <c r="B892" t="s">
        <v>2207</v>
      </c>
      <c r="C892" t="s">
        <v>3008</v>
      </c>
      <c r="D892" t="s">
        <v>3418</v>
      </c>
      <c r="E892" t="s">
        <v>1028</v>
      </c>
    </row>
    <row r="893" spans="2:5" x14ac:dyDescent="0.35">
      <c r="B893" t="s">
        <v>2208</v>
      </c>
      <c r="C893" t="s">
        <v>3008</v>
      </c>
      <c r="D893" t="s">
        <v>3419</v>
      </c>
      <c r="E893" t="s">
        <v>1028</v>
      </c>
    </row>
    <row r="894" spans="2:5" x14ac:dyDescent="0.35">
      <c r="B894" t="s">
        <v>2209</v>
      </c>
      <c r="C894" t="s">
        <v>3008</v>
      </c>
      <c r="D894" t="s">
        <v>3419</v>
      </c>
      <c r="E894" t="s">
        <v>1028</v>
      </c>
    </row>
    <row r="895" spans="2:5" x14ac:dyDescent="0.35">
      <c r="B895" t="s">
        <v>2210</v>
      </c>
      <c r="C895" t="s">
        <v>3008</v>
      </c>
      <c r="D895" t="s">
        <v>3420</v>
      </c>
      <c r="E895" t="s">
        <v>1028</v>
      </c>
    </row>
    <row r="896" spans="2:5" x14ac:dyDescent="0.35">
      <c r="B896" t="s">
        <v>2211</v>
      </c>
      <c r="C896" t="s">
        <v>3008</v>
      </c>
      <c r="D896" t="s">
        <v>3421</v>
      </c>
      <c r="E896" t="s">
        <v>1028</v>
      </c>
    </row>
    <row r="897" spans="2:5" x14ac:dyDescent="0.35">
      <c r="B897" t="s">
        <v>2212</v>
      </c>
      <c r="C897" t="s">
        <v>3008</v>
      </c>
      <c r="D897" t="s">
        <v>3422</v>
      </c>
      <c r="E897" t="s">
        <v>1028</v>
      </c>
    </row>
    <row r="898" spans="2:5" x14ac:dyDescent="0.35">
      <c r="B898" t="s">
        <v>2213</v>
      </c>
      <c r="C898" t="s">
        <v>3008</v>
      </c>
      <c r="D898" t="s">
        <v>3423</v>
      </c>
      <c r="E898" t="s">
        <v>1028</v>
      </c>
    </row>
    <row r="899" spans="2:5" x14ac:dyDescent="0.35">
      <c r="B899" t="s">
        <v>2214</v>
      </c>
      <c r="C899" t="s">
        <v>3008</v>
      </c>
      <c r="D899" t="s">
        <v>3424</v>
      </c>
      <c r="E899" t="s">
        <v>1028</v>
      </c>
    </row>
    <row r="900" spans="2:5" x14ac:dyDescent="0.35">
      <c r="B900" t="s">
        <v>2215</v>
      </c>
      <c r="C900" t="s">
        <v>3008</v>
      </c>
      <c r="D900" t="s">
        <v>3425</v>
      </c>
      <c r="E900" t="s">
        <v>1028</v>
      </c>
    </row>
    <row r="901" spans="2:5" x14ac:dyDescent="0.35">
      <c r="B901" t="s">
        <v>2216</v>
      </c>
      <c r="C901" t="s">
        <v>3008</v>
      </c>
      <c r="D901" t="s">
        <v>3426</v>
      </c>
      <c r="E901" t="s">
        <v>1028</v>
      </c>
    </row>
    <row r="902" spans="2:5" x14ac:dyDescent="0.35">
      <c r="B902" t="s">
        <v>2217</v>
      </c>
      <c r="C902" t="s">
        <v>3008</v>
      </c>
      <c r="D902" t="s">
        <v>3427</v>
      </c>
      <c r="E902" t="s">
        <v>1028</v>
      </c>
    </row>
    <row r="903" spans="2:5" x14ac:dyDescent="0.35">
      <c r="B903" t="s">
        <v>2218</v>
      </c>
      <c r="C903" t="s">
        <v>3008</v>
      </c>
      <c r="D903" t="s">
        <v>3427</v>
      </c>
      <c r="E903" t="s">
        <v>1028</v>
      </c>
    </row>
    <row r="904" spans="2:5" x14ac:dyDescent="0.35">
      <c r="B904" t="s">
        <v>2219</v>
      </c>
      <c r="C904" t="s">
        <v>3008</v>
      </c>
      <c r="D904" t="s">
        <v>3428</v>
      </c>
      <c r="E904" t="s">
        <v>1028</v>
      </c>
    </row>
    <row r="905" spans="2:5" x14ac:dyDescent="0.35">
      <c r="B905" t="s">
        <v>2220</v>
      </c>
      <c r="C905" t="s">
        <v>3008</v>
      </c>
      <c r="D905" t="s">
        <v>3429</v>
      </c>
      <c r="E905" t="s">
        <v>1028</v>
      </c>
    </row>
    <row r="906" spans="2:5" x14ac:dyDescent="0.35">
      <c r="B906" t="s">
        <v>2221</v>
      </c>
      <c r="C906" t="s">
        <v>3008</v>
      </c>
      <c r="D906" t="s">
        <v>3430</v>
      </c>
      <c r="E906" t="s">
        <v>1028</v>
      </c>
    </row>
    <row r="907" spans="2:5" x14ac:dyDescent="0.35">
      <c r="B907" t="s">
        <v>2222</v>
      </c>
      <c r="C907" t="s">
        <v>3008</v>
      </c>
      <c r="D907" t="s">
        <v>3431</v>
      </c>
      <c r="E907" t="s">
        <v>1028</v>
      </c>
    </row>
    <row r="908" spans="2:5" x14ac:dyDescent="0.35">
      <c r="B908" t="s">
        <v>2223</v>
      </c>
      <c r="C908" t="s">
        <v>3008</v>
      </c>
      <c r="D908" t="s">
        <v>3432</v>
      </c>
      <c r="E908" t="s">
        <v>1028</v>
      </c>
    </row>
    <row r="909" spans="2:5" x14ac:dyDescent="0.35">
      <c r="B909" t="s">
        <v>2224</v>
      </c>
      <c r="C909" t="s">
        <v>3008</v>
      </c>
      <c r="D909" t="s">
        <v>3433</v>
      </c>
      <c r="E909" t="s">
        <v>1028</v>
      </c>
    </row>
    <row r="910" spans="2:5" x14ac:dyDescent="0.35">
      <c r="B910" t="s">
        <v>2225</v>
      </c>
      <c r="C910" t="s">
        <v>3008</v>
      </c>
      <c r="D910" t="s">
        <v>3433</v>
      </c>
      <c r="E910" t="s">
        <v>1028</v>
      </c>
    </row>
    <row r="911" spans="2:5" x14ac:dyDescent="0.35">
      <c r="B911" t="s">
        <v>2226</v>
      </c>
      <c r="C911" t="s">
        <v>3008</v>
      </c>
      <c r="D911" t="s">
        <v>3434</v>
      </c>
      <c r="E911" t="s">
        <v>1028</v>
      </c>
    </row>
    <row r="912" spans="2:5" x14ac:dyDescent="0.35">
      <c r="B912" t="s">
        <v>2227</v>
      </c>
      <c r="C912" t="s">
        <v>3008</v>
      </c>
      <c r="D912" t="s">
        <v>3435</v>
      </c>
      <c r="E912" t="s">
        <v>1028</v>
      </c>
    </row>
    <row r="913" spans="2:5" x14ac:dyDescent="0.35">
      <c r="B913" t="s">
        <v>2228</v>
      </c>
      <c r="C913" t="s">
        <v>3008</v>
      </c>
      <c r="D913" t="s">
        <v>3436</v>
      </c>
      <c r="E913" t="s">
        <v>1028</v>
      </c>
    </row>
    <row r="914" spans="2:5" x14ac:dyDescent="0.35">
      <c r="B914" t="s">
        <v>2229</v>
      </c>
      <c r="C914" t="s">
        <v>3008</v>
      </c>
      <c r="D914" t="s">
        <v>3437</v>
      </c>
      <c r="E914" t="s">
        <v>1028</v>
      </c>
    </row>
    <row r="915" spans="2:5" x14ac:dyDescent="0.35">
      <c r="B915" t="s">
        <v>2230</v>
      </c>
      <c r="C915" t="s">
        <v>3008</v>
      </c>
      <c r="D915" t="s">
        <v>3438</v>
      </c>
      <c r="E915" t="s">
        <v>1028</v>
      </c>
    </row>
    <row r="916" spans="2:5" x14ac:dyDescent="0.35">
      <c r="B916" t="s">
        <v>2231</v>
      </c>
      <c r="C916" t="s">
        <v>3008</v>
      </c>
      <c r="D916" t="s">
        <v>3439</v>
      </c>
      <c r="E916" t="s">
        <v>1028</v>
      </c>
    </row>
    <row r="917" spans="2:5" x14ac:dyDescent="0.35">
      <c r="B917" t="s">
        <v>2232</v>
      </c>
      <c r="C917" t="s">
        <v>3008</v>
      </c>
      <c r="D917" t="s">
        <v>3440</v>
      </c>
      <c r="E917" t="s">
        <v>1028</v>
      </c>
    </row>
    <row r="918" spans="2:5" x14ac:dyDescent="0.35">
      <c r="B918" t="s">
        <v>2233</v>
      </c>
      <c r="C918" t="s">
        <v>3008</v>
      </c>
      <c r="D918" t="s">
        <v>3441</v>
      </c>
      <c r="E918" t="s">
        <v>1028</v>
      </c>
    </row>
    <row r="919" spans="2:5" x14ac:dyDescent="0.35">
      <c r="B919" t="s">
        <v>2234</v>
      </c>
      <c r="C919" t="s">
        <v>3008</v>
      </c>
      <c r="D919" t="s">
        <v>3442</v>
      </c>
      <c r="E919" t="s">
        <v>1028</v>
      </c>
    </row>
    <row r="920" spans="2:5" x14ac:dyDescent="0.35">
      <c r="B920" t="s">
        <v>2235</v>
      </c>
      <c r="C920" t="s">
        <v>3008</v>
      </c>
      <c r="D920" t="s">
        <v>3443</v>
      </c>
      <c r="E920" t="s">
        <v>1028</v>
      </c>
    </row>
    <row r="921" spans="2:5" x14ac:dyDescent="0.35">
      <c r="B921" t="s">
        <v>2236</v>
      </c>
      <c r="C921" t="s">
        <v>3008</v>
      </c>
      <c r="D921" t="s">
        <v>3444</v>
      </c>
      <c r="E921" t="s">
        <v>1028</v>
      </c>
    </row>
    <row r="922" spans="2:5" x14ac:dyDescent="0.35">
      <c r="B922" t="s">
        <v>2237</v>
      </c>
      <c r="C922" t="s">
        <v>3008</v>
      </c>
      <c r="D922" t="s">
        <v>3445</v>
      </c>
      <c r="E922" t="s">
        <v>1028</v>
      </c>
    </row>
    <row r="923" spans="2:5" x14ac:dyDescent="0.35">
      <c r="B923" t="s">
        <v>2238</v>
      </c>
      <c r="C923" t="s">
        <v>3008</v>
      </c>
      <c r="D923" t="s">
        <v>3446</v>
      </c>
      <c r="E923" t="s">
        <v>1028</v>
      </c>
    </row>
    <row r="924" spans="2:5" x14ac:dyDescent="0.35">
      <c r="B924" t="s">
        <v>2239</v>
      </c>
      <c r="C924" t="s">
        <v>3008</v>
      </c>
      <c r="D924" t="s">
        <v>3447</v>
      </c>
      <c r="E924" t="s">
        <v>1028</v>
      </c>
    </row>
    <row r="925" spans="2:5" x14ac:dyDescent="0.35">
      <c r="B925" t="s">
        <v>2240</v>
      </c>
      <c r="C925" t="s">
        <v>3008</v>
      </c>
      <c r="D925" t="s">
        <v>3448</v>
      </c>
      <c r="E925" t="s">
        <v>1028</v>
      </c>
    </row>
    <row r="926" spans="2:5" x14ac:dyDescent="0.35">
      <c r="B926" t="s">
        <v>2241</v>
      </c>
      <c r="C926" t="s">
        <v>3008</v>
      </c>
      <c r="D926" t="s">
        <v>3449</v>
      </c>
      <c r="E926" t="s">
        <v>1028</v>
      </c>
    </row>
    <row r="927" spans="2:5" x14ac:dyDescent="0.35">
      <c r="B927" t="s">
        <v>2242</v>
      </c>
      <c r="C927" t="s">
        <v>3008</v>
      </c>
      <c r="D927" t="s">
        <v>3450</v>
      </c>
      <c r="E927" t="s">
        <v>1028</v>
      </c>
    </row>
    <row r="928" spans="2:5" x14ac:dyDescent="0.35">
      <c r="B928" t="s">
        <v>2243</v>
      </c>
      <c r="C928" t="s">
        <v>3008</v>
      </c>
      <c r="D928" t="s">
        <v>3451</v>
      </c>
      <c r="E928" t="s">
        <v>1028</v>
      </c>
    </row>
    <row r="929" spans="2:5" x14ac:dyDescent="0.35">
      <c r="B929" t="s">
        <v>2244</v>
      </c>
      <c r="C929" t="s">
        <v>3008</v>
      </c>
      <c r="D929" t="s">
        <v>3452</v>
      </c>
      <c r="E929" t="s">
        <v>1028</v>
      </c>
    </row>
    <row r="930" spans="2:5" x14ac:dyDescent="0.35">
      <c r="B930" t="s">
        <v>2245</v>
      </c>
      <c r="C930" t="s">
        <v>3008</v>
      </c>
      <c r="D930" t="s">
        <v>3453</v>
      </c>
      <c r="E930" t="s">
        <v>1028</v>
      </c>
    </row>
    <row r="931" spans="2:5" x14ac:dyDescent="0.35">
      <c r="B931" t="s">
        <v>2246</v>
      </c>
      <c r="C931" t="s">
        <v>3008</v>
      </c>
      <c r="D931" t="s">
        <v>3454</v>
      </c>
      <c r="E931" t="s">
        <v>1028</v>
      </c>
    </row>
    <row r="932" spans="2:5" x14ac:dyDescent="0.35">
      <c r="B932" t="s">
        <v>2247</v>
      </c>
      <c r="C932" t="s">
        <v>3008</v>
      </c>
      <c r="D932" t="s">
        <v>3455</v>
      </c>
      <c r="E932" t="s">
        <v>1028</v>
      </c>
    </row>
    <row r="933" spans="2:5" x14ac:dyDescent="0.35">
      <c r="B933" t="s">
        <v>2248</v>
      </c>
      <c r="C933" t="s">
        <v>3008</v>
      </c>
      <c r="D933" t="s">
        <v>3456</v>
      </c>
      <c r="E933" t="s">
        <v>1028</v>
      </c>
    </row>
    <row r="934" spans="2:5" x14ac:dyDescent="0.35">
      <c r="B934" t="s">
        <v>2249</v>
      </c>
      <c r="C934" t="s">
        <v>3008</v>
      </c>
      <c r="D934" t="s">
        <v>3457</v>
      </c>
      <c r="E934" t="s">
        <v>1028</v>
      </c>
    </row>
    <row r="935" spans="2:5" x14ac:dyDescent="0.35">
      <c r="B935" t="s">
        <v>2250</v>
      </c>
      <c r="C935" t="s">
        <v>3008</v>
      </c>
      <c r="D935" t="s">
        <v>3458</v>
      </c>
      <c r="E935" t="s">
        <v>1028</v>
      </c>
    </row>
    <row r="936" spans="2:5" x14ac:dyDescent="0.35">
      <c r="B936" t="s">
        <v>2251</v>
      </c>
      <c r="C936" t="s">
        <v>3008</v>
      </c>
      <c r="D936" t="s">
        <v>3459</v>
      </c>
      <c r="E936" t="s">
        <v>1028</v>
      </c>
    </row>
    <row r="937" spans="2:5" x14ac:dyDescent="0.35">
      <c r="B937" t="s">
        <v>2252</v>
      </c>
      <c r="C937" t="s">
        <v>3008</v>
      </c>
      <c r="D937" t="s">
        <v>3460</v>
      </c>
    </row>
    <row r="938" spans="2:5" x14ac:dyDescent="0.35">
      <c r="B938" t="s">
        <v>2253</v>
      </c>
      <c r="C938" t="s">
        <v>3008</v>
      </c>
      <c r="D938" t="s">
        <v>3461</v>
      </c>
      <c r="E938" t="s">
        <v>1028</v>
      </c>
    </row>
    <row r="939" spans="2:5" x14ac:dyDescent="0.35">
      <c r="B939" t="s">
        <v>2254</v>
      </c>
      <c r="C939" t="s">
        <v>3008</v>
      </c>
      <c r="D939" t="s">
        <v>3462</v>
      </c>
      <c r="E939" t="s">
        <v>1028</v>
      </c>
    </row>
    <row r="940" spans="2:5" x14ac:dyDescent="0.35">
      <c r="B940" t="s">
        <v>2255</v>
      </c>
      <c r="C940" t="s">
        <v>3008</v>
      </c>
      <c r="D940" t="s">
        <v>3463</v>
      </c>
      <c r="E940" t="s">
        <v>1028</v>
      </c>
    </row>
    <row r="941" spans="2:5" x14ac:dyDescent="0.35">
      <c r="B941" t="s">
        <v>2256</v>
      </c>
      <c r="C941" t="s">
        <v>3008</v>
      </c>
      <c r="D941" t="s">
        <v>3464</v>
      </c>
      <c r="E941" t="s">
        <v>1028</v>
      </c>
    </row>
    <row r="942" spans="2:5" x14ac:dyDescent="0.35">
      <c r="B942" t="s">
        <v>2257</v>
      </c>
      <c r="C942" t="s">
        <v>3008</v>
      </c>
      <c r="D942" t="s">
        <v>3465</v>
      </c>
      <c r="E942" t="s">
        <v>1028</v>
      </c>
    </row>
    <row r="943" spans="2:5" x14ac:dyDescent="0.35">
      <c r="B943" t="s">
        <v>2258</v>
      </c>
      <c r="C943" t="s">
        <v>3008</v>
      </c>
      <c r="D943" t="s">
        <v>3465</v>
      </c>
      <c r="E943" t="s">
        <v>1028</v>
      </c>
    </row>
    <row r="944" spans="2:5" x14ac:dyDescent="0.35">
      <c r="B944" t="s">
        <v>2259</v>
      </c>
      <c r="C944" t="s">
        <v>3008</v>
      </c>
      <c r="D944" t="s">
        <v>3466</v>
      </c>
      <c r="E944" t="s">
        <v>1028</v>
      </c>
    </row>
    <row r="945" spans="2:5" x14ac:dyDescent="0.35">
      <c r="B945" t="s">
        <v>2260</v>
      </c>
      <c r="C945" t="s">
        <v>3008</v>
      </c>
      <c r="D945" t="s">
        <v>3467</v>
      </c>
      <c r="E945" t="s">
        <v>1028</v>
      </c>
    </row>
    <row r="946" spans="2:5" x14ac:dyDescent="0.35">
      <c r="B946" t="s">
        <v>2261</v>
      </c>
      <c r="C946" t="s">
        <v>3008</v>
      </c>
      <c r="D946" t="s">
        <v>3468</v>
      </c>
      <c r="E946" t="s">
        <v>1028</v>
      </c>
    </row>
    <row r="947" spans="2:5" x14ac:dyDescent="0.35">
      <c r="B947" t="s">
        <v>2262</v>
      </c>
      <c r="C947" t="s">
        <v>3008</v>
      </c>
      <c r="D947" t="s">
        <v>3469</v>
      </c>
      <c r="E947" t="s">
        <v>1028</v>
      </c>
    </row>
    <row r="948" spans="2:5" x14ac:dyDescent="0.35">
      <c r="B948" t="s">
        <v>2263</v>
      </c>
      <c r="C948" t="s">
        <v>3008</v>
      </c>
      <c r="D948" t="s">
        <v>3470</v>
      </c>
      <c r="E948" t="s">
        <v>1028</v>
      </c>
    </row>
    <row r="949" spans="2:5" x14ac:dyDescent="0.35">
      <c r="B949" t="s">
        <v>2264</v>
      </c>
      <c r="C949" t="s">
        <v>3008</v>
      </c>
      <c r="D949" t="s">
        <v>3471</v>
      </c>
      <c r="E949" t="s">
        <v>1028</v>
      </c>
    </row>
    <row r="950" spans="2:5" x14ac:dyDescent="0.35">
      <c r="B950" t="s">
        <v>2265</v>
      </c>
      <c r="C950" t="s">
        <v>3008</v>
      </c>
      <c r="D950" t="s">
        <v>3472</v>
      </c>
      <c r="E950" t="s">
        <v>1028</v>
      </c>
    </row>
    <row r="951" spans="2:5" x14ac:dyDescent="0.35">
      <c r="B951" t="s">
        <v>2266</v>
      </c>
      <c r="C951" t="s">
        <v>3008</v>
      </c>
      <c r="D951" t="s">
        <v>3473</v>
      </c>
      <c r="E951" t="s">
        <v>1028</v>
      </c>
    </row>
    <row r="952" spans="2:5" x14ac:dyDescent="0.35">
      <c r="B952" t="s">
        <v>2267</v>
      </c>
      <c r="C952" t="s">
        <v>3008</v>
      </c>
      <c r="D952" t="s">
        <v>3473</v>
      </c>
      <c r="E952" t="s">
        <v>1028</v>
      </c>
    </row>
    <row r="953" spans="2:5" x14ac:dyDescent="0.35">
      <c r="B953" t="s">
        <v>2268</v>
      </c>
      <c r="C953" t="s">
        <v>3008</v>
      </c>
      <c r="D953" t="s">
        <v>3474</v>
      </c>
      <c r="E953" t="s">
        <v>1028</v>
      </c>
    </row>
    <row r="954" spans="2:5" x14ac:dyDescent="0.35">
      <c r="B954" t="s">
        <v>2269</v>
      </c>
      <c r="C954" t="s">
        <v>3008</v>
      </c>
      <c r="D954" t="s">
        <v>3475</v>
      </c>
      <c r="E954" t="s">
        <v>1028</v>
      </c>
    </row>
    <row r="955" spans="2:5" x14ac:dyDescent="0.35">
      <c r="B955" t="s">
        <v>2270</v>
      </c>
      <c r="C955" t="s">
        <v>3008</v>
      </c>
      <c r="D955" t="s">
        <v>3476</v>
      </c>
      <c r="E955" t="s">
        <v>1028</v>
      </c>
    </row>
    <row r="956" spans="2:5" x14ac:dyDescent="0.35">
      <c r="B956" t="s">
        <v>2271</v>
      </c>
      <c r="C956" t="s">
        <v>3008</v>
      </c>
      <c r="D956" t="s">
        <v>3476</v>
      </c>
      <c r="E956" t="s">
        <v>1028</v>
      </c>
    </row>
    <row r="957" spans="2:5" x14ac:dyDescent="0.35">
      <c r="B957" t="s">
        <v>2272</v>
      </c>
      <c r="C957" t="s">
        <v>3008</v>
      </c>
      <c r="D957" t="s">
        <v>3477</v>
      </c>
      <c r="E957" t="s">
        <v>1028</v>
      </c>
    </row>
    <row r="958" spans="2:5" x14ac:dyDescent="0.35">
      <c r="B958" t="s">
        <v>2273</v>
      </c>
      <c r="C958" t="s">
        <v>3008</v>
      </c>
      <c r="D958" t="s">
        <v>3478</v>
      </c>
      <c r="E958" t="s">
        <v>1028</v>
      </c>
    </row>
    <row r="959" spans="2:5" x14ac:dyDescent="0.35">
      <c r="B959" t="s">
        <v>2274</v>
      </c>
      <c r="C959" t="s">
        <v>3008</v>
      </c>
      <c r="D959" t="s">
        <v>3479</v>
      </c>
      <c r="E959" t="s">
        <v>1028</v>
      </c>
    </row>
    <row r="960" spans="2:5" x14ac:dyDescent="0.35">
      <c r="B960" t="s">
        <v>2275</v>
      </c>
      <c r="C960" t="s">
        <v>3008</v>
      </c>
      <c r="D960" t="s">
        <v>3479</v>
      </c>
      <c r="E960" t="s">
        <v>1028</v>
      </c>
    </row>
    <row r="961" spans="2:5" x14ac:dyDescent="0.35">
      <c r="B961" t="s">
        <v>2276</v>
      </c>
      <c r="C961" t="s">
        <v>3008</v>
      </c>
      <c r="D961" t="s">
        <v>3480</v>
      </c>
      <c r="E961" t="s">
        <v>1028</v>
      </c>
    </row>
    <row r="962" spans="2:5" x14ac:dyDescent="0.35">
      <c r="B962" t="s">
        <v>2277</v>
      </c>
      <c r="C962" t="s">
        <v>3008</v>
      </c>
      <c r="D962" t="s">
        <v>3481</v>
      </c>
      <c r="E962" t="s">
        <v>1028</v>
      </c>
    </row>
    <row r="963" spans="2:5" x14ac:dyDescent="0.35">
      <c r="B963" t="s">
        <v>2278</v>
      </c>
      <c r="C963" t="s">
        <v>3008</v>
      </c>
      <c r="D963" t="s">
        <v>3482</v>
      </c>
      <c r="E963" t="s">
        <v>1028</v>
      </c>
    </row>
    <row r="964" spans="2:5" x14ac:dyDescent="0.35">
      <c r="B964" t="s">
        <v>2279</v>
      </c>
      <c r="C964" t="s">
        <v>3008</v>
      </c>
      <c r="D964" t="s">
        <v>3483</v>
      </c>
      <c r="E964" t="s">
        <v>1028</v>
      </c>
    </row>
    <row r="965" spans="2:5" x14ac:dyDescent="0.35">
      <c r="B965" t="s">
        <v>2280</v>
      </c>
      <c r="C965" t="s">
        <v>3008</v>
      </c>
      <c r="D965" t="s">
        <v>3484</v>
      </c>
      <c r="E965" t="s">
        <v>1028</v>
      </c>
    </row>
    <row r="966" spans="2:5" x14ac:dyDescent="0.35">
      <c r="B966" t="s">
        <v>2281</v>
      </c>
      <c r="C966" t="s">
        <v>3008</v>
      </c>
      <c r="D966" t="s">
        <v>3485</v>
      </c>
      <c r="E966" t="s">
        <v>1028</v>
      </c>
    </row>
    <row r="967" spans="2:5" x14ac:dyDescent="0.35">
      <c r="B967" t="s">
        <v>2282</v>
      </c>
      <c r="C967" t="s">
        <v>3008</v>
      </c>
      <c r="D967" t="s">
        <v>3486</v>
      </c>
      <c r="E967" t="s">
        <v>1028</v>
      </c>
    </row>
    <row r="968" spans="2:5" x14ac:dyDescent="0.35">
      <c r="B968" t="s">
        <v>2283</v>
      </c>
      <c r="C968" t="s">
        <v>3008</v>
      </c>
      <c r="D968" t="s">
        <v>3487</v>
      </c>
      <c r="E968" t="s">
        <v>1028</v>
      </c>
    </row>
    <row r="969" spans="2:5" x14ac:dyDescent="0.35">
      <c r="B969" t="s">
        <v>2284</v>
      </c>
      <c r="C969" t="s">
        <v>3008</v>
      </c>
      <c r="D969" t="s">
        <v>3488</v>
      </c>
      <c r="E969" t="s">
        <v>1028</v>
      </c>
    </row>
    <row r="970" spans="2:5" x14ac:dyDescent="0.35">
      <c r="B970" t="s">
        <v>2285</v>
      </c>
      <c r="C970" t="s">
        <v>3008</v>
      </c>
      <c r="D970" t="s">
        <v>3489</v>
      </c>
      <c r="E970" t="s">
        <v>1028</v>
      </c>
    </row>
    <row r="971" spans="2:5" x14ac:dyDescent="0.35">
      <c r="B971" t="s">
        <v>2286</v>
      </c>
      <c r="C971" t="s">
        <v>3008</v>
      </c>
      <c r="D971" t="s">
        <v>3490</v>
      </c>
      <c r="E971" t="s">
        <v>1028</v>
      </c>
    </row>
    <row r="972" spans="2:5" x14ac:dyDescent="0.35">
      <c r="B972" t="s">
        <v>2287</v>
      </c>
      <c r="C972" t="s">
        <v>3008</v>
      </c>
      <c r="D972" t="s">
        <v>3491</v>
      </c>
      <c r="E972" t="s">
        <v>1028</v>
      </c>
    </row>
    <row r="973" spans="2:5" x14ac:dyDescent="0.35">
      <c r="B973" t="s">
        <v>2288</v>
      </c>
      <c r="C973" t="s">
        <v>3008</v>
      </c>
      <c r="D973" t="s">
        <v>3492</v>
      </c>
      <c r="E973" t="s">
        <v>1028</v>
      </c>
    </row>
    <row r="974" spans="2:5" x14ac:dyDescent="0.35">
      <c r="B974" t="s">
        <v>2289</v>
      </c>
      <c r="C974" t="s">
        <v>3008</v>
      </c>
      <c r="D974" t="s">
        <v>3493</v>
      </c>
      <c r="E974" t="s">
        <v>1028</v>
      </c>
    </row>
    <row r="975" spans="2:5" x14ac:dyDescent="0.35">
      <c r="B975" t="s">
        <v>2290</v>
      </c>
      <c r="C975" t="s">
        <v>3008</v>
      </c>
      <c r="D975" t="s">
        <v>3494</v>
      </c>
      <c r="E975" t="s">
        <v>1028</v>
      </c>
    </row>
    <row r="976" spans="2:5" x14ac:dyDescent="0.35">
      <c r="B976" t="s">
        <v>2291</v>
      </c>
      <c r="C976" t="s">
        <v>3008</v>
      </c>
      <c r="D976" t="s">
        <v>3495</v>
      </c>
      <c r="E976" t="s">
        <v>1028</v>
      </c>
    </row>
    <row r="977" spans="2:5" x14ac:dyDescent="0.35">
      <c r="B977" t="s">
        <v>2292</v>
      </c>
      <c r="C977" t="s">
        <v>3008</v>
      </c>
      <c r="D977" t="s">
        <v>3496</v>
      </c>
      <c r="E977" t="s">
        <v>1028</v>
      </c>
    </row>
    <row r="978" spans="2:5" x14ac:dyDescent="0.35">
      <c r="B978" t="s">
        <v>2293</v>
      </c>
      <c r="C978" t="s">
        <v>3008</v>
      </c>
      <c r="D978" t="s">
        <v>3497</v>
      </c>
      <c r="E978" t="s">
        <v>1028</v>
      </c>
    </row>
    <row r="979" spans="2:5" x14ac:dyDescent="0.35">
      <c r="B979" t="s">
        <v>2294</v>
      </c>
      <c r="C979" t="s">
        <v>3008</v>
      </c>
      <c r="D979" t="s">
        <v>3498</v>
      </c>
      <c r="E979" t="s">
        <v>1028</v>
      </c>
    </row>
    <row r="980" spans="2:5" x14ac:dyDescent="0.35">
      <c r="B980" t="s">
        <v>2295</v>
      </c>
      <c r="C980" t="s">
        <v>3008</v>
      </c>
      <c r="D980" t="s">
        <v>3499</v>
      </c>
      <c r="E980" t="s">
        <v>1028</v>
      </c>
    </row>
    <row r="981" spans="2:5" x14ac:dyDescent="0.35">
      <c r="B981" t="s">
        <v>2296</v>
      </c>
      <c r="C981" t="s">
        <v>3008</v>
      </c>
      <c r="D981" t="s">
        <v>3500</v>
      </c>
    </row>
    <row r="982" spans="2:5" x14ac:dyDescent="0.35">
      <c r="B982" t="s">
        <v>2297</v>
      </c>
      <c r="C982" t="s">
        <v>3008</v>
      </c>
      <c r="D982" t="s">
        <v>3501</v>
      </c>
      <c r="E982" t="s">
        <v>1028</v>
      </c>
    </row>
    <row r="983" spans="2:5" x14ac:dyDescent="0.35">
      <c r="B983" t="s">
        <v>2298</v>
      </c>
      <c r="C983" t="s">
        <v>3008</v>
      </c>
      <c r="D983" t="s">
        <v>3502</v>
      </c>
      <c r="E983" t="s">
        <v>1028</v>
      </c>
    </row>
    <row r="984" spans="2:5" x14ac:dyDescent="0.35">
      <c r="B984" t="s">
        <v>2299</v>
      </c>
      <c r="C984" t="s">
        <v>3008</v>
      </c>
      <c r="D984" t="s">
        <v>3503</v>
      </c>
      <c r="E984" t="s">
        <v>1028</v>
      </c>
    </row>
    <row r="985" spans="2:5" x14ac:dyDescent="0.35">
      <c r="B985" t="s">
        <v>2300</v>
      </c>
      <c r="C985" t="s">
        <v>3008</v>
      </c>
      <c r="D985" t="s">
        <v>3504</v>
      </c>
      <c r="E985" t="s">
        <v>1028</v>
      </c>
    </row>
    <row r="986" spans="2:5" x14ac:dyDescent="0.35">
      <c r="B986" t="s">
        <v>2301</v>
      </c>
      <c r="C986" t="s">
        <v>3008</v>
      </c>
      <c r="D986" t="s">
        <v>3505</v>
      </c>
      <c r="E986" t="s">
        <v>1028</v>
      </c>
    </row>
    <row r="987" spans="2:5" x14ac:dyDescent="0.35">
      <c r="B987" t="s">
        <v>2302</v>
      </c>
      <c r="C987" t="s">
        <v>3008</v>
      </c>
      <c r="D987" t="s">
        <v>3506</v>
      </c>
      <c r="E987" t="s">
        <v>1028</v>
      </c>
    </row>
    <row r="988" spans="2:5" x14ac:dyDescent="0.35">
      <c r="B988" t="s">
        <v>2303</v>
      </c>
      <c r="C988" t="s">
        <v>3008</v>
      </c>
      <c r="D988" t="s">
        <v>3507</v>
      </c>
      <c r="E988" t="s">
        <v>1028</v>
      </c>
    </row>
    <row r="989" spans="2:5" x14ac:dyDescent="0.35">
      <c r="B989" t="s">
        <v>2304</v>
      </c>
      <c r="C989" t="s">
        <v>3008</v>
      </c>
      <c r="D989" t="s">
        <v>3508</v>
      </c>
      <c r="E989" t="s">
        <v>1028</v>
      </c>
    </row>
    <row r="990" spans="2:5" x14ac:dyDescent="0.35">
      <c r="B990" t="s">
        <v>2305</v>
      </c>
      <c r="C990" t="s">
        <v>3008</v>
      </c>
      <c r="D990" t="s">
        <v>3509</v>
      </c>
      <c r="E990" t="s">
        <v>1028</v>
      </c>
    </row>
    <row r="991" spans="2:5" x14ac:dyDescent="0.35">
      <c r="B991" t="s">
        <v>2306</v>
      </c>
      <c r="C991" t="s">
        <v>3008</v>
      </c>
      <c r="D991" t="s">
        <v>3510</v>
      </c>
      <c r="E991" t="s">
        <v>1028</v>
      </c>
    </row>
    <row r="992" spans="2:5" x14ac:dyDescent="0.35">
      <c r="B992" t="s">
        <v>2307</v>
      </c>
      <c r="C992" t="s">
        <v>3008</v>
      </c>
      <c r="D992" t="s">
        <v>3511</v>
      </c>
      <c r="E992" t="s">
        <v>1028</v>
      </c>
    </row>
    <row r="993" spans="2:5" x14ac:dyDescent="0.35">
      <c r="B993" t="s">
        <v>2308</v>
      </c>
      <c r="C993" t="s">
        <v>3008</v>
      </c>
      <c r="D993" t="s">
        <v>3512</v>
      </c>
      <c r="E993" t="s">
        <v>1028</v>
      </c>
    </row>
    <row r="994" spans="2:5" x14ac:dyDescent="0.35">
      <c r="B994" t="s">
        <v>2309</v>
      </c>
      <c r="C994" t="s">
        <v>3008</v>
      </c>
      <c r="D994" t="s">
        <v>3513</v>
      </c>
      <c r="E994" t="s">
        <v>1028</v>
      </c>
    </row>
    <row r="995" spans="2:5" x14ac:dyDescent="0.35">
      <c r="B995" t="s">
        <v>2310</v>
      </c>
      <c r="C995" t="s">
        <v>3008</v>
      </c>
      <c r="D995" t="s">
        <v>3514</v>
      </c>
      <c r="E995" t="s">
        <v>1028</v>
      </c>
    </row>
    <row r="996" spans="2:5" x14ac:dyDescent="0.35">
      <c r="B996" t="s">
        <v>2311</v>
      </c>
      <c r="C996" t="s">
        <v>3008</v>
      </c>
      <c r="D996" t="s">
        <v>3515</v>
      </c>
      <c r="E996" t="s">
        <v>1028</v>
      </c>
    </row>
    <row r="997" spans="2:5" x14ac:dyDescent="0.35">
      <c r="B997" t="s">
        <v>2312</v>
      </c>
      <c r="C997" t="s">
        <v>3008</v>
      </c>
      <c r="D997" t="s">
        <v>3516</v>
      </c>
      <c r="E997" t="s">
        <v>1028</v>
      </c>
    </row>
    <row r="998" spans="2:5" x14ac:dyDescent="0.35">
      <c r="B998" t="s">
        <v>2313</v>
      </c>
      <c r="C998" t="s">
        <v>3008</v>
      </c>
      <c r="D998" t="s">
        <v>3517</v>
      </c>
      <c r="E998" t="s">
        <v>1028</v>
      </c>
    </row>
    <row r="999" spans="2:5" x14ac:dyDescent="0.35">
      <c r="B999" t="s">
        <v>2314</v>
      </c>
      <c r="C999" t="s">
        <v>3008</v>
      </c>
      <c r="D999" t="s">
        <v>3518</v>
      </c>
      <c r="E999" t="s">
        <v>1028</v>
      </c>
    </row>
    <row r="1000" spans="2:5" x14ac:dyDescent="0.35">
      <c r="B1000" t="s">
        <v>2315</v>
      </c>
      <c r="C1000" t="s">
        <v>3008</v>
      </c>
      <c r="D1000" t="s">
        <v>3519</v>
      </c>
      <c r="E1000" t="s">
        <v>1028</v>
      </c>
    </row>
    <row r="1001" spans="2:5" x14ac:dyDescent="0.35">
      <c r="B1001" t="s">
        <v>2316</v>
      </c>
      <c r="C1001" t="s">
        <v>3008</v>
      </c>
      <c r="D1001" t="s">
        <v>3520</v>
      </c>
      <c r="E1001" t="s">
        <v>1028</v>
      </c>
    </row>
    <row r="1002" spans="2:5" x14ac:dyDescent="0.35">
      <c r="B1002" t="s">
        <v>2317</v>
      </c>
      <c r="C1002" t="s">
        <v>3008</v>
      </c>
      <c r="D1002" t="s">
        <v>3521</v>
      </c>
      <c r="E1002" t="s">
        <v>1028</v>
      </c>
    </row>
    <row r="1003" spans="2:5" x14ac:dyDescent="0.35">
      <c r="B1003" t="s">
        <v>2318</v>
      </c>
      <c r="C1003" t="s">
        <v>3008</v>
      </c>
      <c r="D1003" t="s">
        <v>3522</v>
      </c>
      <c r="E1003" t="s">
        <v>1028</v>
      </c>
    </row>
    <row r="1004" spans="2:5" x14ac:dyDescent="0.35">
      <c r="B1004" t="s">
        <v>2319</v>
      </c>
      <c r="C1004" t="s">
        <v>3008</v>
      </c>
      <c r="D1004" t="s">
        <v>3523</v>
      </c>
      <c r="E1004" t="s">
        <v>1028</v>
      </c>
    </row>
    <row r="1005" spans="2:5" x14ac:dyDescent="0.35">
      <c r="B1005" t="s">
        <v>2320</v>
      </c>
      <c r="C1005" t="s">
        <v>3008</v>
      </c>
      <c r="D1005" t="s">
        <v>3524</v>
      </c>
      <c r="E1005" t="s">
        <v>1028</v>
      </c>
    </row>
    <row r="1006" spans="2:5" x14ac:dyDescent="0.35">
      <c r="B1006" t="s">
        <v>2321</v>
      </c>
      <c r="C1006" t="s">
        <v>3008</v>
      </c>
      <c r="D1006" t="s">
        <v>3525</v>
      </c>
      <c r="E1006" t="s">
        <v>1028</v>
      </c>
    </row>
    <row r="1007" spans="2:5" x14ac:dyDescent="0.35">
      <c r="B1007" t="s">
        <v>2322</v>
      </c>
      <c r="C1007" t="s">
        <v>3008</v>
      </c>
      <c r="D1007" t="s">
        <v>3526</v>
      </c>
    </row>
    <row r="1008" spans="2:5" x14ac:dyDescent="0.35">
      <c r="B1008" t="s">
        <v>2323</v>
      </c>
      <c r="C1008" t="s">
        <v>3008</v>
      </c>
      <c r="D1008" t="s">
        <v>3527</v>
      </c>
      <c r="E1008" t="s">
        <v>1028</v>
      </c>
    </row>
    <row r="1009" spans="2:5" x14ac:dyDescent="0.35">
      <c r="B1009" t="s">
        <v>2324</v>
      </c>
      <c r="C1009" t="s">
        <v>3008</v>
      </c>
      <c r="D1009" t="s">
        <v>3528</v>
      </c>
      <c r="E1009" t="s">
        <v>1028</v>
      </c>
    </row>
    <row r="1010" spans="2:5" x14ac:dyDescent="0.35">
      <c r="B1010" t="s">
        <v>2325</v>
      </c>
      <c r="C1010" t="s">
        <v>3008</v>
      </c>
      <c r="D1010" t="s">
        <v>3529</v>
      </c>
      <c r="E1010" t="s">
        <v>1028</v>
      </c>
    </row>
    <row r="1011" spans="2:5" x14ac:dyDescent="0.35">
      <c r="B1011" t="s">
        <v>2326</v>
      </c>
      <c r="C1011" t="s">
        <v>3008</v>
      </c>
      <c r="D1011" t="s">
        <v>3530</v>
      </c>
      <c r="E1011" t="s">
        <v>1028</v>
      </c>
    </row>
    <row r="1012" spans="2:5" x14ac:dyDescent="0.35">
      <c r="B1012" t="s">
        <v>2327</v>
      </c>
      <c r="C1012" t="s">
        <v>3008</v>
      </c>
      <c r="D1012" t="s">
        <v>3531</v>
      </c>
      <c r="E1012" t="s">
        <v>1028</v>
      </c>
    </row>
    <row r="1013" spans="2:5" x14ac:dyDescent="0.35">
      <c r="B1013" t="s">
        <v>2328</v>
      </c>
      <c r="C1013" t="s">
        <v>3008</v>
      </c>
      <c r="D1013" t="s">
        <v>3532</v>
      </c>
      <c r="E1013" t="s">
        <v>1028</v>
      </c>
    </row>
    <row r="1014" spans="2:5" x14ac:dyDescent="0.35">
      <c r="B1014" t="s">
        <v>2329</v>
      </c>
      <c r="C1014" t="s">
        <v>3008</v>
      </c>
      <c r="D1014" t="s">
        <v>3533</v>
      </c>
      <c r="E1014" t="s">
        <v>1028</v>
      </c>
    </row>
    <row r="1015" spans="2:5" x14ac:dyDescent="0.35">
      <c r="B1015" t="s">
        <v>2330</v>
      </c>
      <c r="C1015" t="s">
        <v>3008</v>
      </c>
      <c r="D1015" t="s">
        <v>3534</v>
      </c>
      <c r="E1015" t="s">
        <v>1028</v>
      </c>
    </row>
    <row r="1016" spans="2:5" x14ac:dyDescent="0.35">
      <c r="B1016" t="s">
        <v>2331</v>
      </c>
      <c r="C1016" t="s">
        <v>3008</v>
      </c>
      <c r="D1016" t="s">
        <v>3535</v>
      </c>
      <c r="E1016" t="s">
        <v>1105</v>
      </c>
    </row>
    <row r="1017" spans="2:5" x14ac:dyDescent="0.35">
      <c r="B1017" t="s">
        <v>2332</v>
      </c>
      <c r="C1017" t="s">
        <v>3008</v>
      </c>
      <c r="D1017" t="s">
        <v>3536</v>
      </c>
      <c r="E1017" t="s">
        <v>1105</v>
      </c>
    </row>
    <row r="1018" spans="2:5" x14ac:dyDescent="0.35">
      <c r="B1018" t="s">
        <v>2333</v>
      </c>
      <c r="C1018" t="s">
        <v>3008</v>
      </c>
      <c r="D1018" t="s">
        <v>3537</v>
      </c>
      <c r="E1018" t="s">
        <v>1105</v>
      </c>
    </row>
    <row r="1019" spans="2:5" x14ac:dyDescent="0.35">
      <c r="B1019" t="s">
        <v>2334</v>
      </c>
      <c r="C1019" t="s">
        <v>3008</v>
      </c>
      <c r="D1019" t="s">
        <v>3538</v>
      </c>
      <c r="E1019" t="s">
        <v>1105</v>
      </c>
    </row>
    <row r="1020" spans="2:5" x14ac:dyDescent="0.35">
      <c r="B1020" t="s">
        <v>2335</v>
      </c>
      <c r="C1020" t="s">
        <v>3008</v>
      </c>
      <c r="D1020" t="s">
        <v>3539</v>
      </c>
      <c r="E1020" t="s">
        <v>1105</v>
      </c>
    </row>
    <row r="1021" spans="2:5" x14ac:dyDescent="0.35">
      <c r="B1021" t="s">
        <v>2336</v>
      </c>
      <c r="C1021" t="s">
        <v>3008</v>
      </c>
      <c r="D1021" t="s">
        <v>3540</v>
      </c>
      <c r="E1021" t="s">
        <v>1105</v>
      </c>
    </row>
    <row r="1022" spans="2:5" x14ac:dyDescent="0.35">
      <c r="B1022" t="s">
        <v>2337</v>
      </c>
      <c r="C1022" t="s">
        <v>3008</v>
      </c>
      <c r="D1022" t="s">
        <v>3541</v>
      </c>
      <c r="E1022" t="s">
        <v>1105</v>
      </c>
    </row>
    <row r="1023" spans="2:5" x14ac:dyDescent="0.35">
      <c r="B1023" t="s">
        <v>2338</v>
      </c>
      <c r="C1023" t="s">
        <v>3008</v>
      </c>
      <c r="D1023" t="s">
        <v>3542</v>
      </c>
      <c r="E1023" t="s">
        <v>1105</v>
      </c>
    </row>
    <row r="1024" spans="2:5" x14ac:dyDescent="0.35">
      <c r="B1024" t="s">
        <v>2339</v>
      </c>
      <c r="C1024" t="s">
        <v>3008</v>
      </c>
      <c r="D1024" t="s">
        <v>3543</v>
      </c>
      <c r="E1024" t="s">
        <v>1105</v>
      </c>
    </row>
    <row r="1025" spans="2:5" x14ac:dyDescent="0.35">
      <c r="B1025" t="s">
        <v>2340</v>
      </c>
      <c r="C1025" t="s">
        <v>3008</v>
      </c>
      <c r="D1025" t="s">
        <v>3544</v>
      </c>
      <c r="E1025" t="s">
        <v>1105</v>
      </c>
    </row>
    <row r="1026" spans="2:5" x14ac:dyDescent="0.35">
      <c r="B1026" t="s">
        <v>2341</v>
      </c>
      <c r="C1026" t="s">
        <v>3008</v>
      </c>
      <c r="D1026" t="s">
        <v>3545</v>
      </c>
      <c r="E1026" t="s">
        <v>1105</v>
      </c>
    </row>
    <row r="1027" spans="2:5" x14ac:dyDescent="0.35">
      <c r="B1027" t="s">
        <v>2342</v>
      </c>
      <c r="C1027" t="s">
        <v>3008</v>
      </c>
      <c r="D1027" t="s">
        <v>3546</v>
      </c>
      <c r="E1027" t="s">
        <v>1105</v>
      </c>
    </row>
    <row r="1028" spans="2:5" x14ac:dyDescent="0.35">
      <c r="B1028" t="s">
        <v>2343</v>
      </c>
      <c r="C1028" t="s">
        <v>3008</v>
      </c>
      <c r="D1028" t="s">
        <v>3547</v>
      </c>
      <c r="E1028" t="s">
        <v>1105</v>
      </c>
    </row>
    <row r="1029" spans="2:5" x14ac:dyDescent="0.35">
      <c r="B1029" t="s">
        <v>2344</v>
      </c>
      <c r="C1029" t="s">
        <v>3008</v>
      </c>
      <c r="D1029" t="s">
        <v>3548</v>
      </c>
      <c r="E1029" t="s">
        <v>1105</v>
      </c>
    </row>
    <row r="1030" spans="2:5" x14ac:dyDescent="0.35">
      <c r="B1030" t="s">
        <v>2345</v>
      </c>
      <c r="C1030" t="s">
        <v>3008</v>
      </c>
      <c r="D1030" t="s">
        <v>3549</v>
      </c>
      <c r="E1030" t="s">
        <v>1105</v>
      </c>
    </row>
    <row r="1031" spans="2:5" x14ac:dyDescent="0.35">
      <c r="B1031" t="s">
        <v>2346</v>
      </c>
      <c r="C1031" t="s">
        <v>3008</v>
      </c>
      <c r="D1031" t="s">
        <v>3550</v>
      </c>
      <c r="E1031" t="s">
        <v>1105</v>
      </c>
    </row>
    <row r="1032" spans="2:5" x14ac:dyDescent="0.35">
      <c r="B1032" t="s">
        <v>2347</v>
      </c>
      <c r="C1032" t="s">
        <v>3008</v>
      </c>
      <c r="D1032" t="s">
        <v>3551</v>
      </c>
      <c r="E1032" t="s">
        <v>1105</v>
      </c>
    </row>
    <row r="1033" spans="2:5" x14ac:dyDescent="0.35">
      <c r="B1033" t="s">
        <v>2348</v>
      </c>
      <c r="C1033" t="s">
        <v>3008</v>
      </c>
      <c r="D1033" t="s">
        <v>3552</v>
      </c>
      <c r="E1033" t="s">
        <v>1105</v>
      </c>
    </row>
    <row r="1034" spans="2:5" x14ac:dyDescent="0.35">
      <c r="B1034" t="s">
        <v>2349</v>
      </c>
      <c r="C1034" t="s">
        <v>3008</v>
      </c>
      <c r="D1034" t="s">
        <v>3553</v>
      </c>
      <c r="E1034" t="s">
        <v>1105</v>
      </c>
    </row>
    <row r="1035" spans="2:5" x14ac:dyDescent="0.35">
      <c r="B1035" t="s">
        <v>2350</v>
      </c>
      <c r="C1035" t="s">
        <v>3008</v>
      </c>
      <c r="D1035" t="s">
        <v>3554</v>
      </c>
      <c r="E1035" t="s">
        <v>1105</v>
      </c>
    </row>
    <row r="1036" spans="2:5" x14ac:dyDescent="0.35">
      <c r="B1036" t="s">
        <v>2351</v>
      </c>
      <c r="C1036" t="s">
        <v>3008</v>
      </c>
      <c r="D1036" t="s">
        <v>3555</v>
      </c>
      <c r="E1036" t="s">
        <v>1105</v>
      </c>
    </row>
    <row r="1037" spans="2:5" x14ac:dyDescent="0.35">
      <c r="B1037" t="s">
        <v>2352</v>
      </c>
      <c r="C1037" t="s">
        <v>3008</v>
      </c>
      <c r="D1037" t="s">
        <v>3556</v>
      </c>
      <c r="E1037" t="s">
        <v>1105</v>
      </c>
    </row>
    <row r="1038" spans="2:5" x14ac:dyDescent="0.35">
      <c r="B1038" t="s">
        <v>2353</v>
      </c>
      <c r="C1038" t="s">
        <v>3008</v>
      </c>
      <c r="D1038" t="s">
        <v>3557</v>
      </c>
      <c r="E1038" t="s">
        <v>1105</v>
      </c>
    </row>
    <row r="1039" spans="2:5" x14ac:dyDescent="0.35">
      <c r="B1039" t="s">
        <v>2354</v>
      </c>
      <c r="C1039" t="s">
        <v>3008</v>
      </c>
      <c r="D1039" t="s">
        <v>3558</v>
      </c>
      <c r="E1039" t="s">
        <v>1105</v>
      </c>
    </row>
    <row r="1040" spans="2:5" x14ac:dyDescent="0.35">
      <c r="B1040" t="s">
        <v>2355</v>
      </c>
      <c r="C1040" t="s">
        <v>3008</v>
      </c>
      <c r="D1040" t="s">
        <v>3559</v>
      </c>
      <c r="E1040" t="s">
        <v>1105</v>
      </c>
    </row>
    <row r="1041" spans="2:5" x14ac:dyDescent="0.35">
      <c r="B1041" t="s">
        <v>2356</v>
      </c>
      <c r="C1041" t="s">
        <v>3008</v>
      </c>
      <c r="D1041" t="s">
        <v>3560</v>
      </c>
      <c r="E1041" t="s">
        <v>1105</v>
      </c>
    </row>
    <row r="1042" spans="2:5" x14ac:dyDescent="0.35">
      <c r="B1042" t="s">
        <v>2357</v>
      </c>
      <c r="C1042" t="s">
        <v>3008</v>
      </c>
      <c r="D1042" t="s">
        <v>3561</v>
      </c>
      <c r="E1042" t="s">
        <v>1105</v>
      </c>
    </row>
    <row r="1043" spans="2:5" x14ac:dyDescent="0.35">
      <c r="B1043" t="s">
        <v>2358</v>
      </c>
      <c r="C1043" t="s">
        <v>3008</v>
      </c>
      <c r="D1043" t="s">
        <v>3562</v>
      </c>
      <c r="E1043" t="s">
        <v>1105</v>
      </c>
    </row>
    <row r="1044" spans="2:5" x14ac:dyDescent="0.35">
      <c r="B1044" t="s">
        <v>2359</v>
      </c>
      <c r="C1044" t="s">
        <v>3008</v>
      </c>
      <c r="D1044" t="s">
        <v>3563</v>
      </c>
      <c r="E1044" t="s">
        <v>1105</v>
      </c>
    </row>
    <row r="1045" spans="2:5" x14ac:dyDescent="0.35">
      <c r="B1045" t="s">
        <v>2360</v>
      </c>
      <c r="C1045" t="s">
        <v>3008</v>
      </c>
      <c r="D1045" t="s">
        <v>3564</v>
      </c>
      <c r="E1045" t="s">
        <v>1105</v>
      </c>
    </row>
    <row r="1046" spans="2:5" x14ac:dyDescent="0.35">
      <c r="B1046" t="s">
        <v>2361</v>
      </c>
      <c r="C1046" t="s">
        <v>3008</v>
      </c>
      <c r="D1046" t="s">
        <v>3565</v>
      </c>
      <c r="E1046" t="s">
        <v>1105</v>
      </c>
    </row>
    <row r="1047" spans="2:5" x14ac:dyDescent="0.35">
      <c r="B1047" t="s">
        <v>2362</v>
      </c>
      <c r="C1047" t="s">
        <v>3008</v>
      </c>
      <c r="D1047" t="s">
        <v>3566</v>
      </c>
      <c r="E1047" t="s">
        <v>1105</v>
      </c>
    </row>
    <row r="1048" spans="2:5" x14ac:dyDescent="0.35">
      <c r="B1048" t="s">
        <v>2363</v>
      </c>
      <c r="C1048" t="s">
        <v>3008</v>
      </c>
      <c r="D1048" t="s">
        <v>3567</v>
      </c>
      <c r="E1048" t="s">
        <v>1105</v>
      </c>
    </row>
    <row r="1049" spans="2:5" x14ac:dyDescent="0.35">
      <c r="B1049" t="s">
        <v>2364</v>
      </c>
      <c r="C1049" t="s">
        <v>3008</v>
      </c>
      <c r="D1049" t="s">
        <v>3568</v>
      </c>
      <c r="E1049" t="s">
        <v>1105</v>
      </c>
    </row>
    <row r="1050" spans="2:5" x14ac:dyDescent="0.35">
      <c r="B1050" t="s">
        <v>2365</v>
      </c>
      <c r="C1050" t="s">
        <v>3008</v>
      </c>
      <c r="D1050" t="s">
        <v>3569</v>
      </c>
      <c r="E1050" t="s">
        <v>1105</v>
      </c>
    </row>
    <row r="1051" spans="2:5" x14ac:dyDescent="0.35">
      <c r="B1051" t="s">
        <v>2366</v>
      </c>
      <c r="C1051" t="s">
        <v>3008</v>
      </c>
      <c r="D1051" t="s">
        <v>3570</v>
      </c>
      <c r="E1051" t="s">
        <v>1105</v>
      </c>
    </row>
    <row r="1052" spans="2:5" x14ac:dyDescent="0.35">
      <c r="B1052" t="s">
        <v>2367</v>
      </c>
      <c r="C1052" t="s">
        <v>3008</v>
      </c>
      <c r="D1052" t="s">
        <v>3571</v>
      </c>
      <c r="E1052" t="s">
        <v>1105</v>
      </c>
    </row>
    <row r="1053" spans="2:5" x14ac:dyDescent="0.35">
      <c r="B1053" t="s">
        <v>2368</v>
      </c>
      <c r="C1053" t="s">
        <v>3008</v>
      </c>
      <c r="D1053" t="s">
        <v>3572</v>
      </c>
      <c r="E1053" t="s">
        <v>1105</v>
      </c>
    </row>
    <row r="1054" spans="2:5" x14ac:dyDescent="0.35">
      <c r="B1054" t="s">
        <v>2369</v>
      </c>
      <c r="C1054" t="s">
        <v>3008</v>
      </c>
      <c r="D1054" t="s">
        <v>3573</v>
      </c>
      <c r="E1054" t="s">
        <v>1105</v>
      </c>
    </row>
    <row r="1055" spans="2:5" x14ac:dyDescent="0.35">
      <c r="B1055" t="s">
        <v>2370</v>
      </c>
      <c r="C1055" t="s">
        <v>3008</v>
      </c>
      <c r="D1055" t="s">
        <v>3574</v>
      </c>
      <c r="E1055" t="s">
        <v>1105</v>
      </c>
    </row>
    <row r="1056" spans="2:5" x14ac:dyDescent="0.35">
      <c r="B1056" t="s">
        <v>2371</v>
      </c>
      <c r="C1056" t="s">
        <v>3008</v>
      </c>
      <c r="D1056" t="s">
        <v>3575</v>
      </c>
      <c r="E1056" t="s">
        <v>1105</v>
      </c>
    </row>
    <row r="1057" spans="2:5" x14ac:dyDescent="0.35">
      <c r="B1057" t="s">
        <v>2372</v>
      </c>
      <c r="C1057" t="s">
        <v>3008</v>
      </c>
      <c r="D1057" t="s">
        <v>3576</v>
      </c>
      <c r="E1057" t="s">
        <v>1105</v>
      </c>
    </row>
    <row r="1058" spans="2:5" x14ac:dyDescent="0.35">
      <c r="B1058" t="s">
        <v>2373</v>
      </c>
      <c r="C1058" t="s">
        <v>3008</v>
      </c>
      <c r="D1058" t="s">
        <v>3577</v>
      </c>
      <c r="E1058" t="s">
        <v>1105</v>
      </c>
    </row>
    <row r="1059" spans="2:5" x14ac:dyDescent="0.35">
      <c r="B1059" t="s">
        <v>2374</v>
      </c>
      <c r="C1059" t="s">
        <v>3008</v>
      </c>
      <c r="D1059" t="s">
        <v>3578</v>
      </c>
      <c r="E1059" t="s">
        <v>1105</v>
      </c>
    </row>
    <row r="1060" spans="2:5" x14ac:dyDescent="0.35">
      <c r="B1060" t="s">
        <v>2375</v>
      </c>
      <c r="C1060" t="s">
        <v>3008</v>
      </c>
      <c r="D1060" t="s">
        <v>3579</v>
      </c>
    </row>
    <row r="1061" spans="2:5" x14ac:dyDescent="0.35">
      <c r="B1061" t="s">
        <v>2376</v>
      </c>
      <c r="C1061" t="s">
        <v>3008</v>
      </c>
      <c r="D1061" t="s">
        <v>3580</v>
      </c>
      <c r="E1061" t="s">
        <v>1105</v>
      </c>
    </row>
    <row r="1062" spans="2:5" x14ac:dyDescent="0.35">
      <c r="B1062" t="s">
        <v>2377</v>
      </c>
      <c r="C1062" t="s">
        <v>3008</v>
      </c>
      <c r="D1062" t="s">
        <v>3581</v>
      </c>
      <c r="E1062" t="s">
        <v>1105</v>
      </c>
    </row>
    <row r="1063" spans="2:5" x14ac:dyDescent="0.35">
      <c r="B1063" t="s">
        <v>2378</v>
      </c>
      <c r="C1063" t="s">
        <v>3008</v>
      </c>
      <c r="D1063" t="s">
        <v>3582</v>
      </c>
      <c r="E1063" t="s">
        <v>1105</v>
      </c>
    </row>
    <row r="1064" spans="2:5" x14ac:dyDescent="0.35">
      <c r="B1064" t="s">
        <v>2379</v>
      </c>
      <c r="C1064" t="s">
        <v>3008</v>
      </c>
      <c r="D1064" t="s">
        <v>3583</v>
      </c>
      <c r="E1064" t="s">
        <v>1105</v>
      </c>
    </row>
    <row r="1065" spans="2:5" x14ac:dyDescent="0.35">
      <c r="B1065" t="s">
        <v>2380</v>
      </c>
      <c r="C1065" t="s">
        <v>3008</v>
      </c>
      <c r="D1065" t="s">
        <v>3584</v>
      </c>
      <c r="E1065" t="s">
        <v>1105</v>
      </c>
    </row>
    <row r="1066" spans="2:5" x14ac:dyDescent="0.35">
      <c r="B1066" t="s">
        <v>2381</v>
      </c>
      <c r="C1066" t="s">
        <v>3008</v>
      </c>
      <c r="D1066" t="s">
        <v>3585</v>
      </c>
      <c r="E1066" t="s">
        <v>1105</v>
      </c>
    </row>
    <row r="1067" spans="2:5" x14ac:dyDescent="0.35">
      <c r="B1067" t="s">
        <v>2382</v>
      </c>
      <c r="C1067" t="s">
        <v>3008</v>
      </c>
      <c r="D1067" t="s">
        <v>3586</v>
      </c>
      <c r="E1067" t="s">
        <v>1105</v>
      </c>
    </row>
    <row r="1068" spans="2:5" x14ac:dyDescent="0.35">
      <c r="B1068" t="s">
        <v>2383</v>
      </c>
      <c r="C1068" t="s">
        <v>3008</v>
      </c>
      <c r="D1068" t="s">
        <v>3587</v>
      </c>
      <c r="E1068" t="s">
        <v>1105</v>
      </c>
    </row>
    <row r="1069" spans="2:5" x14ac:dyDescent="0.35">
      <c r="B1069" t="s">
        <v>2384</v>
      </c>
      <c r="C1069" t="s">
        <v>3008</v>
      </c>
      <c r="D1069" t="s">
        <v>3588</v>
      </c>
      <c r="E1069" t="s">
        <v>1105</v>
      </c>
    </row>
    <row r="1070" spans="2:5" x14ac:dyDescent="0.35">
      <c r="B1070" t="s">
        <v>2385</v>
      </c>
      <c r="C1070" t="s">
        <v>3008</v>
      </c>
      <c r="D1070" t="s">
        <v>3589</v>
      </c>
      <c r="E1070" t="s">
        <v>1105</v>
      </c>
    </row>
    <row r="1071" spans="2:5" x14ac:dyDescent="0.35">
      <c r="B1071" t="s">
        <v>2386</v>
      </c>
      <c r="C1071" t="s">
        <v>3008</v>
      </c>
      <c r="D1071" t="s">
        <v>3590</v>
      </c>
      <c r="E1071" t="s">
        <v>1105</v>
      </c>
    </row>
    <row r="1072" spans="2:5" x14ac:dyDescent="0.35">
      <c r="B1072" t="s">
        <v>2387</v>
      </c>
      <c r="C1072" t="s">
        <v>3008</v>
      </c>
      <c r="D1072" t="s">
        <v>3591</v>
      </c>
      <c r="E1072" t="s">
        <v>1105</v>
      </c>
    </row>
    <row r="1073" spans="2:5" x14ac:dyDescent="0.35">
      <c r="B1073" t="s">
        <v>2388</v>
      </c>
      <c r="C1073" t="s">
        <v>3008</v>
      </c>
      <c r="D1073" t="s">
        <v>3592</v>
      </c>
      <c r="E1073" t="s">
        <v>1105</v>
      </c>
    </row>
    <row r="1074" spans="2:5" x14ac:dyDescent="0.35">
      <c r="B1074" t="s">
        <v>2389</v>
      </c>
      <c r="C1074" t="s">
        <v>3008</v>
      </c>
      <c r="D1074" t="s">
        <v>3592</v>
      </c>
      <c r="E1074" t="s">
        <v>1105</v>
      </c>
    </row>
    <row r="1075" spans="2:5" x14ac:dyDescent="0.35">
      <c r="B1075" t="s">
        <v>2390</v>
      </c>
      <c r="C1075" t="s">
        <v>3008</v>
      </c>
      <c r="D1075" t="s">
        <v>3593</v>
      </c>
      <c r="E1075" t="s">
        <v>1105</v>
      </c>
    </row>
    <row r="1076" spans="2:5" x14ac:dyDescent="0.35">
      <c r="B1076" t="s">
        <v>2391</v>
      </c>
      <c r="C1076" t="s">
        <v>3008</v>
      </c>
      <c r="D1076" t="s">
        <v>3594</v>
      </c>
      <c r="E1076" t="s">
        <v>1105</v>
      </c>
    </row>
    <row r="1077" spans="2:5" x14ac:dyDescent="0.35">
      <c r="B1077" t="s">
        <v>2392</v>
      </c>
      <c r="C1077" t="s">
        <v>3008</v>
      </c>
      <c r="D1077" t="s">
        <v>3595</v>
      </c>
      <c r="E1077" t="s">
        <v>1105</v>
      </c>
    </row>
    <row r="1078" spans="2:5" x14ac:dyDescent="0.35">
      <c r="B1078" t="s">
        <v>2393</v>
      </c>
      <c r="C1078" t="s">
        <v>3008</v>
      </c>
      <c r="D1078" t="s">
        <v>3596</v>
      </c>
      <c r="E1078" t="s">
        <v>1105</v>
      </c>
    </row>
    <row r="1079" spans="2:5" x14ac:dyDescent="0.35">
      <c r="B1079" t="s">
        <v>2394</v>
      </c>
      <c r="C1079" t="s">
        <v>3008</v>
      </c>
      <c r="D1079" t="s">
        <v>3597</v>
      </c>
      <c r="E1079" t="s">
        <v>1105</v>
      </c>
    </row>
    <row r="1080" spans="2:5" x14ac:dyDescent="0.35">
      <c r="B1080" t="s">
        <v>2395</v>
      </c>
      <c r="C1080" t="s">
        <v>3008</v>
      </c>
      <c r="D1080" t="s">
        <v>3598</v>
      </c>
      <c r="E1080" t="s">
        <v>1105</v>
      </c>
    </row>
    <row r="1081" spans="2:5" x14ac:dyDescent="0.35">
      <c r="B1081" t="s">
        <v>2396</v>
      </c>
      <c r="C1081" t="s">
        <v>3008</v>
      </c>
      <c r="D1081" t="s">
        <v>3599</v>
      </c>
      <c r="E1081" t="s">
        <v>1105</v>
      </c>
    </row>
    <row r="1082" spans="2:5" x14ac:dyDescent="0.35">
      <c r="B1082" t="s">
        <v>2397</v>
      </c>
      <c r="C1082" t="s">
        <v>3008</v>
      </c>
      <c r="D1082" t="s">
        <v>3600</v>
      </c>
      <c r="E1082" t="s">
        <v>1105</v>
      </c>
    </row>
    <row r="1083" spans="2:5" x14ac:dyDescent="0.35">
      <c r="B1083" t="s">
        <v>2398</v>
      </c>
      <c r="C1083" t="s">
        <v>3008</v>
      </c>
      <c r="D1083" t="s">
        <v>3601</v>
      </c>
      <c r="E1083" t="s">
        <v>1105</v>
      </c>
    </row>
    <row r="1084" spans="2:5" x14ac:dyDescent="0.35">
      <c r="B1084" t="s">
        <v>2399</v>
      </c>
      <c r="C1084" t="s">
        <v>3008</v>
      </c>
      <c r="D1084" t="s">
        <v>3602</v>
      </c>
      <c r="E1084" t="s">
        <v>1105</v>
      </c>
    </row>
    <row r="1085" spans="2:5" x14ac:dyDescent="0.35">
      <c r="B1085" t="s">
        <v>2400</v>
      </c>
      <c r="C1085" t="s">
        <v>3008</v>
      </c>
      <c r="D1085" t="s">
        <v>3603</v>
      </c>
      <c r="E1085" t="s">
        <v>1105</v>
      </c>
    </row>
    <row r="1086" spans="2:5" x14ac:dyDescent="0.35">
      <c r="B1086" t="s">
        <v>2401</v>
      </c>
      <c r="C1086" t="s">
        <v>3008</v>
      </c>
      <c r="D1086" t="s">
        <v>3604</v>
      </c>
      <c r="E1086" t="s">
        <v>1105</v>
      </c>
    </row>
    <row r="1087" spans="2:5" x14ac:dyDescent="0.35">
      <c r="B1087" t="s">
        <v>2402</v>
      </c>
      <c r="C1087" t="s">
        <v>3008</v>
      </c>
      <c r="D1087" t="s">
        <v>3605</v>
      </c>
      <c r="E1087" t="s">
        <v>1105</v>
      </c>
    </row>
    <row r="1088" spans="2:5" x14ac:dyDescent="0.35">
      <c r="B1088" t="s">
        <v>2403</v>
      </c>
      <c r="C1088" t="s">
        <v>3008</v>
      </c>
      <c r="D1088" t="s">
        <v>3605</v>
      </c>
      <c r="E1088" t="s">
        <v>1105</v>
      </c>
    </row>
    <row r="1089" spans="2:5" x14ac:dyDescent="0.35">
      <c r="B1089" t="s">
        <v>2404</v>
      </c>
      <c r="C1089" t="s">
        <v>3008</v>
      </c>
      <c r="D1089" t="s">
        <v>3606</v>
      </c>
      <c r="E1089" t="s">
        <v>1105</v>
      </c>
    </row>
    <row r="1090" spans="2:5" x14ac:dyDescent="0.35">
      <c r="B1090" t="s">
        <v>2405</v>
      </c>
      <c r="C1090" t="s">
        <v>3008</v>
      </c>
      <c r="D1090" t="s">
        <v>3607</v>
      </c>
      <c r="E1090" t="s">
        <v>1105</v>
      </c>
    </row>
    <row r="1091" spans="2:5" x14ac:dyDescent="0.35">
      <c r="B1091" t="s">
        <v>2406</v>
      </c>
      <c r="C1091" t="s">
        <v>3008</v>
      </c>
      <c r="D1091" t="s">
        <v>3608</v>
      </c>
      <c r="E1091" t="s">
        <v>1105</v>
      </c>
    </row>
    <row r="1092" spans="2:5" x14ac:dyDescent="0.35">
      <c r="B1092" t="s">
        <v>2407</v>
      </c>
      <c r="C1092" t="s">
        <v>3008</v>
      </c>
      <c r="D1092" t="s">
        <v>3609</v>
      </c>
      <c r="E1092" t="s">
        <v>1105</v>
      </c>
    </row>
    <row r="1093" spans="2:5" x14ac:dyDescent="0.35">
      <c r="B1093" t="s">
        <v>2408</v>
      </c>
      <c r="C1093" t="s">
        <v>3008</v>
      </c>
      <c r="D1093" t="s">
        <v>3610</v>
      </c>
      <c r="E1093" t="s">
        <v>1105</v>
      </c>
    </row>
    <row r="1094" spans="2:5" x14ac:dyDescent="0.35">
      <c r="B1094" t="s">
        <v>2409</v>
      </c>
      <c r="C1094" t="s">
        <v>3008</v>
      </c>
      <c r="D1094" t="s">
        <v>3611</v>
      </c>
      <c r="E1094" t="s">
        <v>1105</v>
      </c>
    </row>
    <row r="1095" spans="2:5" x14ac:dyDescent="0.35">
      <c r="B1095" t="s">
        <v>2410</v>
      </c>
      <c r="C1095" t="s">
        <v>3008</v>
      </c>
      <c r="D1095" t="s">
        <v>3612</v>
      </c>
      <c r="E1095" t="s">
        <v>1062</v>
      </c>
    </row>
    <row r="1096" spans="2:5" x14ac:dyDescent="0.35">
      <c r="B1096" t="s">
        <v>2411</v>
      </c>
      <c r="C1096" t="s">
        <v>3008</v>
      </c>
      <c r="D1096" t="s">
        <v>3613</v>
      </c>
      <c r="E1096" t="s">
        <v>1032</v>
      </c>
    </row>
    <row r="1097" spans="2:5" x14ac:dyDescent="0.35">
      <c r="B1097" t="s">
        <v>2412</v>
      </c>
      <c r="C1097" t="s">
        <v>3008</v>
      </c>
      <c r="D1097" t="s">
        <v>3614</v>
      </c>
      <c r="E1097" t="s">
        <v>1041</v>
      </c>
    </row>
    <row r="1098" spans="2:5" x14ac:dyDescent="0.35">
      <c r="B1098" t="s">
        <v>2413</v>
      </c>
      <c r="C1098" t="s">
        <v>3008</v>
      </c>
      <c r="D1098" t="s">
        <v>3615</v>
      </c>
      <c r="E1098" t="s">
        <v>1041</v>
      </c>
    </row>
    <row r="1099" spans="2:5" x14ac:dyDescent="0.35">
      <c r="B1099" t="s">
        <v>2414</v>
      </c>
      <c r="C1099" t="s">
        <v>3008</v>
      </c>
      <c r="D1099" t="s">
        <v>3616</v>
      </c>
      <c r="E1099" t="s">
        <v>1041</v>
      </c>
    </row>
    <row r="1100" spans="2:5" x14ac:dyDescent="0.35">
      <c r="B1100" t="s">
        <v>2415</v>
      </c>
      <c r="C1100" t="s">
        <v>3008</v>
      </c>
      <c r="D1100" t="s">
        <v>3617</v>
      </c>
      <c r="E1100" t="s">
        <v>1041</v>
      </c>
    </row>
    <row r="1101" spans="2:5" x14ac:dyDescent="0.35">
      <c r="B1101" t="s">
        <v>2416</v>
      </c>
      <c r="C1101" t="s">
        <v>3008</v>
      </c>
      <c r="D1101" t="s">
        <v>3618</v>
      </c>
      <c r="E1101" t="s">
        <v>1041</v>
      </c>
    </row>
    <row r="1102" spans="2:5" x14ac:dyDescent="0.35">
      <c r="B1102" t="s">
        <v>2417</v>
      </c>
      <c r="C1102" t="s">
        <v>3008</v>
      </c>
      <c r="D1102" t="s">
        <v>3619</v>
      </c>
      <c r="E1102" t="s">
        <v>1041</v>
      </c>
    </row>
    <row r="1103" spans="2:5" x14ac:dyDescent="0.35">
      <c r="B1103" t="s">
        <v>2418</v>
      </c>
      <c r="C1103" t="s">
        <v>3008</v>
      </c>
      <c r="D1103" t="s">
        <v>3620</v>
      </c>
      <c r="E1103" t="s">
        <v>1041</v>
      </c>
    </row>
    <row r="1104" spans="2:5" x14ac:dyDescent="0.35">
      <c r="B1104" t="s">
        <v>2419</v>
      </c>
      <c r="C1104" t="s">
        <v>3008</v>
      </c>
      <c r="D1104" t="s">
        <v>3621</v>
      </c>
      <c r="E1104" t="s">
        <v>1105</v>
      </c>
    </row>
    <row r="1105" spans="2:5" x14ac:dyDescent="0.35">
      <c r="B1105" t="s">
        <v>2420</v>
      </c>
      <c r="C1105" t="s">
        <v>3008</v>
      </c>
      <c r="D1105" t="s">
        <v>3622</v>
      </c>
      <c r="E1105" t="s">
        <v>1041</v>
      </c>
    </row>
    <row r="1106" spans="2:5" x14ac:dyDescent="0.35">
      <c r="B1106" t="s">
        <v>2421</v>
      </c>
      <c r="C1106" t="s">
        <v>3008</v>
      </c>
      <c r="D1106" t="s">
        <v>3623</v>
      </c>
      <c r="E1106" t="s">
        <v>1041</v>
      </c>
    </row>
    <row r="1107" spans="2:5" x14ac:dyDescent="0.35">
      <c r="B1107" t="s">
        <v>2422</v>
      </c>
      <c r="C1107" t="s">
        <v>3008</v>
      </c>
      <c r="D1107" t="s">
        <v>3624</v>
      </c>
      <c r="E1107" t="s">
        <v>1041</v>
      </c>
    </row>
    <row r="1108" spans="2:5" x14ac:dyDescent="0.35">
      <c r="B1108" t="s">
        <v>2423</v>
      </c>
      <c r="C1108" t="s">
        <v>3008</v>
      </c>
      <c r="D1108" t="s">
        <v>3625</v>
      </c>
      <c r="E1108" t="s">
        <v>1041</v>
      </c>
    </row>
    <row r="1109" spans="2:5" x14ac:dyDescent="0.35">
      <c r="B1109" t="s">
        <v>2424</v>
      </c>
      <c r="C1109" t="s">
        <v>3008</v>
      </c>
      <c r="D1109" t="s">
        <v>3626</v>
      </c>
      <c r="E1109" t="s">
        <v>1041</v>
      </c>
    </row>
    <row r="1110" spans="2:5" x14ac:dyDescent="0.35">
      <c r="B1110" t="s">
        <v>2425</v>
      </c>
      <c r="C1110" t="s">
        <v>3008</v>
      </c>
      <c r="D1110" t="s">
        <v>3627</v>
      </c>
      <c r="E1110" t="s">
        <v>1041</v>
      </c>
    </row>
    <row r="1111" spans="2:5" x14ac:dyDescent="0.35">
      <c r="B1111" t="s">
        <v>2426</v>
      </c>
      <c r="C1111" t="s">
        <v>3008</v>
      </c>
      <c r="D1111" t="s">
        <v>3628</v>
      </c>
      <c r="E1111" t="s">
        <v>1041</v>
      </c>
    </row>
    <row r="1112" spans="2:5" x14ac:dyDescent="0.35">
      <c r="B1112" t="s">
        <v>2427</v>
      </c>
      <c r="C1112" t="s">
        <v>3008</v>
      </c>
      <c r="D1112" t="s">
        <v>3629</v>
      </c>
      <c r="E1112" t="s">
        <v>1041</v>
      </c>
    </row>
    <row r="1113" spans="2:5" x14ac:dyDescent="0.35">
      <c r="B1113" t="s">
        <v>2428</v>
      </c>
      <c r="C1113" t="s">
        <v>3008</v>
      </c>
      <c r="D1113" t="s">
        <v>3630</v>
      </c>
      <c r="E1113" t="s">
        <v>1041</v>
      </c>
    </row>
    <row r="1114" spans="2:5" x14ac:dyDescent="0.35">
      <c r="B1114" t="s">
        <v>2429</v>
      </c>
      <c r="C1114" t="s">
        <v>3008</v>
      </c>
      <c r="D1114" t="s">
        <v>3631</v>
      </c>
      <c r="E1114" t="s">
        <v>1062</v>
      </c>
    </row>
    <row r="1115" spans="2:5" x14ac:dyDescent="0.35">
      <c r="B1115" t="s">
        <v>2430</v>
      </c>
      <c r="C1115" t="s">
        <v>3008</v>
      </c>
      <c r="D1115" t="s">
        <v>3632</v>
      </c>
      <c r="E1115" t="s">
        <v>1041</v>
      </c>
    </row>
    <row r="1116" spans="2:5" x14ac:dyDescent="0.35">
      <c r="B1116" t="s">
        <v>2431</v>
      </c>
      <c r="C1116" t="s">
        <v>3008</v>
      </c>
      <c r="D1116" t="s">
        <v>3633</v>
      </c>
      <c r="E1116" t="s">
        <v>1032</v>
      </c>
    </row>
    <row r="1117" spans="2:5" x14ac:dyDescent="0.35">
      <c r="B1117" t="s">
        <v>2432</v>
      </c>
      <c r="C1117" t="s">
        <v>3008</v>
      </c>
      <c r="D1117" t="s">
        <v>3634</v>
      </c>
      <c r="E1117" t="s">
        <v>1041</v>
      </c>
    </row>
    <row r="1118" spans="2:5" x14ac:dyDescent="0.35">
      <c r="B1118" t="s">
        <v>2433</v>
      </c>
      <c r="C1118" t="s">
        <v>3008</v>
      </c>
      <c r="D1118" t="s">
        <v>3635</v>
      </c>
      <c r="E1118" t="s">
        <v>1041</v>
      </c>
    </row>
    <row r="1119" spans="2:5" x14ac:dyDescent="0.35">
      <c r="B1119" t="s">
        <v>2434</v>
      </c>
      <c r="C1119" t="s">
        <v>3008</v>
      </c>
      <c r="D1119" t="s">
        <v>3636</v>
      </c>
      <c r="E1119" t="s">
        <v>1062</v>
      </c>
    </row>
    <row r="1120" spans="2:5" x14ac:dyDescent="0.35">
      <c r="B1120" t="s">
        <v>2435</v>
      </c>
      <c r="C1120" t="s">
        <v>3008</v>
      </c>
      <c r="D1120" t="s">
        <v>3637</v>
      </c>
      <c r="E1120" t="s">
        <v>1041</v>
      </c>
    </row>
    <row r="1121" spans="2:5" x14ac:dyDescent="0.35">
      <c r="B1121" t="s">
        <v>2436</v>
      </c>
      <c r="C1121" t="s">
        <v>3008</v>
      </c>
      <c r="D1121" t="s">
        <v>3638</v>
      </c>
      <c r="E1121" t="s">
        <v>1041</v>
      </c>
    </row>
    <row r="1122" spans="2:5" x14ac:dyDescent="0.35">
      <c r="B1122" t="s">
        <v>2437</v>
      </c>
      <c r="C1122" t="s">
        <v>3008</v>
      </c>
      <c r="D1122" t="s">
        <v>3639</v>
      </c>
      <c r="E1122" t="s">
        <v>1105</v>
      </c>
    </row>
    <row r="1123" spans="2:5" x14ac:dyDescent="0.35">
      <c r="B1123" t="s">
        <v>2438</v>
      </c>
      <c r="C1123" t="s">
        <v>3008</v>
      </c>
      <c r="D1123" t="s">
        <v>3640</v>
      </c>
      <c r="E1123" t="s">
        <v>1041</v>
      </c>
    </row>
    <row r="1124" spans="2:5" x14ac:dyDescent="0.35">
      <c r="B1124" t="s">
        <v>2439</v>
      </c>
      <c r="C1124" t="s">
        <v>3008</v>
      </c>
      <c r="D1124" t="s">
        <v>3641</v>
      </c>
      <c r="E1124" t="s">
        <v>1041</v>
      </c>
    </row>
    <row r="1125" spans="2:5" x14ac:dyDescent="0.35">
      <c r="B1125" t="s">
        <v>2440</v>
      </c>
      <c r="C1125" t="s">
        <v>3008</v>
      </c>
      <c r="D1125" t="s">
        <v>3642</v>
      </c>
      <c r="E1125" t="s">
        <v>1041</v>
      </c>
    </row>
    <row r="1126" spans="2:5" x14ac:dyDescent="0.35">
      <c r="B1126" t="s">
        <v>2441</v>
      </c>
      <c r="C1126" t="s">
        <v>3008</v>
      </c>
      <c r="D1126" t="s">
        <v>3643</v>
      </c>
      <c r="E1126" t="s">
        <v>1041</v>
      </c>
    </row>
    <row r="1127" spans="2:5" x14ac:dyDescent="0.35">
      <c r="B1127" t="s">
        <v>2442</v>
      </c>
      <c r="C1127" t="s">
        <v>3008</v>
      </c>
      <c r="D1127" t="s">
        <v>3644</v>
      </c>
      <c r="E1127" t="s">
        <v>1041</v>
      </c>
    </row>
    <row r="1128" spans="2:5" x14ac:dyDescent="0.35">
      <c r="B1128" t="s">
        <v>2443</v>
      </c>
      <c r="C1128" t="s">
        <v>3008</v>
      </c>
      <c r="D1128" t="s">
        <v>3645</v>
      </c>
      <c r="E1128" t="s">
        <v>1041</v>
      </c>
    </row>
    <row r="1129" spans="2:5" x14ac:dyDescent="0.35">
      <c r="B1129" t="s">
        <v>2444</v>
      </c>
      <c r="C1129" t="s">
        <v>3008</v>
      </c>
      <c r="D1129" t="s">
        <v>3645</v>
      </c>
      <c r="E1129" t="s">
        <v>1041</v>
      </c>
    </row>
    <row r="1130" spans="2:5" x14ac:dyDescent="0.35">
      <c r="B1130" t="s">
        <v>2445</v>
      </c>
      <c r="C1130" t="s">
        <v>3008</v>
      </c>
      <c r="D1130" t="s">
        <v>3646</v>
      </c>
      <c r="E1130" t="s">
        <v>1041</v>
      </c>
    </row>
    <row r="1131" spans="2:5" x14ac:dyDescent="0.35">
      <c r="B1131" t="s">
        <v>2446</v>
      </c>
      <c r="C1131" t="s">
        <v>3008</v>
      </c>
      <c r="D1131" t="s">
        <v>3647</v>
      </c>
      <c r="E1131" t="s">
        <v>1041</v>
      </c>
    </row>
    <row r="1132" spans="2:5" x14ac:dyDescent="0.35">
      <c r="B1132" t="s">
        <v>2447</v>
      </c>
      <c r="C1132" t="s">
        <v>3008</v>
      </c>
      <c r="D1132" t="s">
        <v>3648</v>
      </c>
      <c r="E1132" t="s">
        <v>1041</v>
      </c>
    </row>
    <row r="1133" spans="2:5" x14ac:dyDescent="0.35">
      <c r="B1133" t="s">
        <v>2448</v>
      </c>
      <c r="C1133" t="s">
        <v>3008</v>
      </c>
      <c r="D1133" t="s">
        <v>3649</v>
      </c>
      <c r="E1133" t="s">
        <v>1062</v>
      </c>
    </row>
    <row r="1134" spans="2:5" x14ac:dyDescent="0.35">
      <c r="B1134" t="s">
        <v>2449</v>
      </c>
      <c r="C1134" t="s">
        <v>3008</v>
      </c>
      <c r="D1134" t="s">
        <v>3650</v>
      </c>
      <c r="E1134" t="s">
        <v>1041</v>
      </c>
    </row>
    <row r="1135" spans="2:5" x14ac:dyDescent="0.35">
      <c r="B1135" t="s">
        <v>2450</v>
      </c>
      <c r="C1135" t="s">
        <v>3008</v>
      </c>
      <c r="D1135" t="s">
        <v>3651</v>
      </c>
      <c r="E1135" t="s">
        <v>1062</v>
      </c>
    </row>
    <row r="1136" spans="2:5" x14ac:dyDescent="0.35">
      <c r="B1136" t="s">
        <v>2451</v>
      </c>
      <c r="C1136" t="s">
        <v>3008</v>
      </c>
      <c r="D1136" t="s">
        <v>3652</v>
      </c>
      <c r="E1136" t="s">
        <v>1041</v>
      </c>
    </row>
    <row r="1137" spans="2:5" x14ac:dyDescent="0.35">
      <c r="B1137" t="s">
        <v>2452</v>
      </c>
      <c r="C1137" t="s">
        <v>3008</v>
      </c>
      <c r="D1137" t="s">
        <v>3653</v>
      </c>
      <c r="E1137" t="s">
        <v>1032</v>
      </c>
    </row>
    <row r="1138" spans="2:5" x14ac:dyDescent="0.35">
      <c r="B1138" t="s">
        <v>2453</v>
      </c>
      <c r="C1138" t="s">
        <v>3008</v>
      </c>
      <c r="D1138" t="s">
        <v>3654</v>
      </c>
      <c r="E1138" t="s">
        <v>1041</v>
      </c>
    </row>
    <row r="1139" spans="2:5" x14ac:dyDescent="0.35">
      <c r="B1139" t="s">
        <v>2454</v>
      </c>
      <c r="C1139" t="s">
        <v>3008</v>
      </c>
      <c r="D1139" t="s">
        <v>3654</v>
      </c>
      <c r="E1139" t="s">
        <v>1041</v>
      </c>
    </row>
    <row r="1140" spans="2:5" x14ac:dyDescent="0.35">
      <c r="B1140" t="s">
        <v>2455</v>
      </c>
      <c r="C1140" t="s">
        <v>3008</v>
      </c>
      <c r="D1140" t="s">
        <v>3655</v>
      </c>
      <c r="E1140" t="s">
        <v>1105</v>
      </c>
    </row>
    <row r="1141" spans="2:5" x14ac:dyDescent="0.35">
      <c r="B1141" t="s">
        <v>2456</v>
      </c>
      <c r="C1141" t="s">
        <v>3008</v>
      </c>
      <c r="D1141" t="s">
        <v>3655</v>
      </c>
      <c r="E1141" t="s">
        <v>1105</v>
      </c>
    </row>
    <row r="1142" spans="2:5" x14ac:dyDescent="0.35">
      <c r="B1142" t="s">
        <v>2457</v>
      </c>
      <c r="C1142" t="s">
        <v>3008</v>
      </c>
      <c r="D1142" t="s">
        <v>3656</v>
      </c>
      <c r="E1142" t="s">
        <v>1105</v>
      </c>
    </row>
    <row r="1143" spans="2:5" x14ac:dyDescent="0.35">
      <c r="B1143" t="s">
        <v>2458</v>
      </c>
      <c r="C1143" t="s">
        <v>3008</v>
      </c>
      <c r="D1143" t="s">
        <v>3657</v>
      </c>
      <c r="E1143" t="s">
        <v>1041</v>
      </c>
    </row>
    <row r="1144" spans="2:5" x14ac:dyDescent="0.35">
      <c r="B1144" t="s">
        <v>2459</v>
      </c>
      <c r="C1144" t="s">
        <v>3008</v>
      </c>
      <c r="D1144" t="s">
        <v>3658</v>
      </c>
      <c r="E1144" t="s">
        <v>1062</v>
      </c>
    </row>
    <row r="1145" spans="2:5" x14ac:dyDescent="0.35">
      <c r="B1145" t="s">
        <v>2460</v>
      </c>
      <c r="C1145" t="s">
        <v>3008</v>
      </c>
      <c r="D1145" t="s">
        <v>3659</v>
      </c>
      <c r="E1145" t="s">
        <v>1105</v>
      </c>
    </row>
    <row r="1146" spans="2:5" x14ac:dyDescent="0.35">
      <c r="B1146" t="s">
        <v>2461</v>
      </c>
      <c r="C1146" t="s">
        <v>3008</v>
      </c>
      <c r="D1146" t="s">
        <v>3660</v>
      </c>
      <c r="E1146" t="s">
        <v>1062</v>
      </c>
    </row>
    <row r="1147" spans="2:5" x14ac:dyDescent="0.35">
      <c r="B1147" t="s">
        <v>2462</v>
      </c>
      <c r="C1147" t="s">
        <v>3008</v>
      </c>
      <c r="D1147" t="s">
        <v>3661</v>
      </c>
      <c r="E1147" t="s">
        <v>1062</v>
      </c>
    </row>
    <row r="1148" spans="2:5" x14ac:dyDescent="0.35">
      <c r="B1148" t="s">
        <v>2463</v>
      </c>
      <c r="C1148" t="s">
        <v>3008</v>
      </c>
      <c r="D1148" t="s">
        <v>3662</v>
      </c>
      <c r="E1148" t="s">
        <v>1062</v>
      </c>
    </row>
    <row r="1149" spans="2:5" x14ac:dyDescent="0.35">
      <c r="B1149" t="s">
        <v>2464</v>
      </c>
      <c r="C1149" t="s">
        <v>3008</v>
      </c>
      <c r="D1149" t="s">
        <v>3663</v>
      </c>
      <c r="E1149" t="s">
        <v>1062</v>
      </c>
    </row>
    <row r="1150" spans="2:5" x14ac:dyDescent="0.35">
      <c r="B1150" t="s">
        <v>2465</v>
      </c>
      <c r="C1150" t="s">
        <v>3008</v>
      </c>
      <c r="D1150" t="s">
        <v>3664</v>
      </c>
      <c r="E1150" t="s">
        <v>1041</v>
      </c>
    </row>
    <row r="1151" spans="2:5" x14ac:dyDescent="0.35">
      <c r="B1151" t="s">
        <v>2466</v>
      </c>
      <c r="C1151" t="s">
        <v>3008</v>
      </c>
      <c r="D1151" t="s">
        <v>3665</v>
      </c>
    </row>
    <row r="1152" spans="2:5" x14ac:dyDescent="0.35">
      <c r="B1152" t="s">
        <v>2467</v>
      </c>
      <c r="C1152" t="s">
        <v>3008</v>
      </c>
      <c r="D1152" t="s">
        <v>3666</v>
      </c>
      <c r="E1152" t="s">
        <v>1041</v>
      </c>
    </row>
    <row r="1153" spans="2:5" x14ac:dyDescent="0.35">
      <c r="B1153" t="s">
        <v>2468</v>
      </c>
      <c r="C1153" t="s">
        <v>3008</v>
      </c>
      <c r="D1153" t="s">
        <v>3667</v>
      </c>
      <c r="E1153" t="s">
        <v>1062</v>
      </c>
    </row>
    <row r="1154" spans="2:5" x14ac:dyDescent="0.35">
      <c r="B1154" t="s">
        <v>2469</v>
      </c>
      <c r="C1154" t="s">
        <v>3008</v>
      </c>
      <c r="D1154" t="s">
        <v>3668</v>
      </c>
      <c r="E1154" t="s">
        <v>1041</v>
      </c>
    </row>
    <row r="1155" spans="2:5" x14ac:dyDescent="0.35">
      <c r="B1155" t="s">
        <v>2470</v>
      </c>
      <c r="C1155" t="s">
        <v>3008</v>
      </c>
      <c r="D1155" t="s">
        <v>3669</v>
      </c>
      <c r="E1155" t="s">
        <v>1041</v>
      </c>
    </row>
    <row r="1156" spans="2:5" x14ac:dyDescent="0.35">
      <c r="B1156" t="s">
        <v>2471</v>
      </c>
      <c r="C1156" t="s">
        <v>3008</v>
      </c>
      <c r="D1156" t="s">
        <v>3670</v>
      </c>
      <c r="E1156" t="s">
        <v>1062</v>
      </c>
    </row>
    <row r="1157" spans="2:5" x14ac:dyDescent="0.35">
      <c r="B1157" t="s">
        <v>2472</v>
      </c>
      <c r="C1157" t="s">
        <v>3008</v>
      </c>
      <c r="D1157" t="s">
        <v>3671</v>
      </c>
      <c r="E1157" t="s">
        <v>1041</v>
      </c>
    </row>
    <row r="1158" spans="2:5" x14ac:dyDescent="0.35">
      <c r="B1158" t="s">
        <v>2473</v>
      </c>
      <c r="C1158" t="s">
        <v>3008</v>
      </c>
      <c r="D1158" t="s">
        <v>3672</v>
      </c>
      <c r="E1158" t="s">
        <v>1041</v>
      </c>
    </row>
    <row r="1159" spans="2:5" x14ac:dyDescent="0.35">
      <c r="B1159" t="s">
        <v>2474</v>
      </c>
      <c r="C1159" t="s">
        <v>3008</v>
      </c>
      <c r="D1159" t="s">
        <v>3673</v>
      </c>
      <c r="E1159" t="s">
        <v>1048</v>
      </c>
    </row>
    <row r="1160" spans="2:5" x14ac:dyDescent="0.35">
      <c r="B1160" t="s">
        <v>2475</v>
      </c>
      <c r="C1160" t="s">
        <v>3008</v>
      </c>
      <c r="D1160" t="s">
        <v>3674</v>
      </c>
      <c r="E1160" t="s">
        <v>1062</v>
      </c>
    </row>
    <row r="1161" spans="2:5" x14ac:dyDescent="0.35">
      <c r="B1161" t="s">
        <v>2476</v>
      </c>
      <c r="C1161" t="s">
        <v>3008</v>
      </c>
      <c r="D1161" t="s">
        <v>3675</v>
      </c>
      <c r="E1161" t="s">
        <v>1041</v>
      </c>
    </row>
    <row r="1162" spans="2:5" x14ac:dyDescent="0.35">
      <c r="B1162" t="s">
        <v>2477</v>
      </c>
      <c r="C1162" t="s">
        <v>3008</v>
      </c>
      <c r="D1162" t="s">
        <v>3676</v>
      </c>
      <c r="E1162" t="s">
        <v>1062</v>
      </c>
    </row>
    <row r="1163" spans="2:5" x14ac:dyDescent="0.35">
      <c r="B1163" t="s">
        <v>2478</v>
      </c>
      <c r="C1163" t="s">
        <v>3008</v>
      </c>
      <c r="D1163" t="s">
        <v>3677</v>
      </c>
      <c r="E1163" t="s">
        <v>1062</v>
      </c>
    </row>
    <row r="1164" spans="2:5" x14ac:dyDescent="0.35">
      <c r="B1164" t="s">
        <v>2479</v>
      </c>
      <c r="C1164" t="s">
        <v>3008</v>
      </c>
      <c r="D1164" t="s">
        <v>3678</v>
      </c>
      <c r="E1164" t="s">
        <v>1062</v>
      </c>
    </row>
    <row r="1165" spans="2:5" x14ac:dyDescent="0.35">
      <c r="B1165" t="s">
        <v>2480</v>
      </c>
      <c r="C1165" t="s">
        <v>3008</v>
      </c>
      <c r="D1165" t="s">
        <v>3679</v>
      </c>
      <c r="E1165" t="s">
        <v>1041</v>
      </c>
    </row>
    <row r="1166" spans="2:5" x14ac:dyDescent="0.35">
      <c r="B1166" t="s">
        <v>2481</v>
      </c>
      <c r="C1166" t="s">
        <v>3008</v>
      </c>
      <c r="D1166" t="s">
        <v>3680</v>
      </c>
      <c r="E1166" t="s">
        <v>1041</v>
      </c>
    </row>
    <row r="1167" spans="2:5" x14ac:dyDescent="0.35">
      <c r="B1167" t="s">
        <v>2482</v>
      </c>
      <c r="C1167" t="s">
        <v>3008</v>
      </c>
      <c r="D1167" t="s">
        <v>3681</v>
      </c>
      <c r="E1167" t="s">
        <v>1041</v>
      </c>
    </row>
    <row r="1168" spans="2:5" x14ac:dyDescent="0.35">
      <c r="B1168" t="s">
        <v>2483</v>
      </c>
      <c r="C1168" t="s">
        <v>3008</v>
      </c>
      <c r="D1168" t="s">
        <v>3682</v>
      </c>
      <c r="E1168" t="s">
        <v>1041</v>
      </c>
    </row>
    <row r="1169" spans="2:5" x14ac:dyDescent="0.35">
      <c r="B1169" t="s">
        <v>2484</v>
      </c>
      <c r="C1169" t="s">
        <v>3008</v>
      </c>
      <c r="D1169" t="s">
        <v>3683</v>
      </c>
      <c r="E1169" t="s">
        <v>1041</v>
      </c>
    </row>
    <row r="1170" spans="2:5" x14ac:dyDescent="0.35">
      <c r="B1170" t="s">
        <v>2485</v>
      </c>
      <c r="C1170" t="s">
        <v>3008</v>
      </c>
      <c r="D1170" t="s">
        <v>3684</v>
      </c>
      <c r="E1170" t="s">
        <v>1041</v>
      </c>
    </row>
    <row r="1171" spans="2:5" x14ac:dyDescent="0.35">
      <c r="B1171" t="s">
        <v>2486</v>
      </c>
      <c r="C1171" t="s">
        <v>3008</v>
      </c>
      <c r="D1171" t="s">
        <v>3685</v>
      </c>
      <c r="E1171" t="s">
        <v>1041</v>
      </c>
    </row>
    <row r="1172" spans="2:5" x14ac:dyDescent="0.35">
      <c r="B1172" t="s">
        <v>2487</v>
      </c>
      <c r="C1172" t="s">
        <v>3008</v>
      </c>
      <c r="D1172" t="s">
        <v>3686</v>
      </c>
      <c r="E1172" t="s">
        <v>1041</v>
      </c>
    </row>
    <row r="1173" spans="2:5" x14ac:dyDescent="0.35">
      <c r="B1173" t="s">
        <v>2488</v>
      </c>
      <c r="C1173" t="s">
        <v>3008</v>
      </c>
      <c r="D1173" t="s">
        <v>3687</v>
      </c>
      <c r="E1173" t="s">
        <v>1105</v>
      </c>
    </row>
    <row r="1174" spans="2:5" x14ac:dyDescent="0.35">
      <c r="B1174" t="s">
        <v>2489</v>
      </c>
      <c r="C1174" t="s">
        <v>3008</v>
      </c>
      <c r="D1174" t="s">
        <v>3688</v>
      </c>
      <c r="E1174" t="s">
        <v>1062</v>
      </c>
    </row>
    <row r="1175" spans="2:5" x14ac:dyDescent="0.35">
      <c r="B1175" t="s">
        <v>2490</v>
      </c>
      <c r="C1175" t="s">
        <v>3008</v>
      </c>
      <c r="D1175" t="s">
        <v>3689</v>
      </c>
      <c r="E1175" t="s">
        <v>1062</v>
      </c>
    </row>
    <row r="1176" spans="2:5" x14ac:dyDescent="0.35">
      <c r="B1176" t="s">
        <v>2491</v>
      </c>
      <c r="C1176" t="s">
        <v>3008</v>
      </c>
      <c r="D1176" t="s">
        <v>3690</v>
      </c>
      <c r="E1176" t="s">
        <v>1105</v>
      </c>
    </row>
    <row r="1177" spans="2:5" x14ac:dyDescent="0.35">
      <c r="B1177" t="s">
        <v>2492</v>
      </c>
      <c r="C1177" t="s">
        <v>3008</v>
      </c>
      <c r="D1177" t="s">
        <v>3691</v>
      </c>
      <c r="E1177" t="s">
        <v>1105</v>
      </c>
    </row>
    <row r="1178" spans="2:5" x14ac:dyDescent="0.35">
      <c r="B1178" t="s">
        <v>2493</v>
      </c>
      <c r="C1178" t="s">
        <v>3008</v>
      </c>
      <c r="D1178" t="s">
        <v>3692</v>
      </c>
      <c r="E1178" t="s">
        <v>1041</v>
      </c>
    </row>
    <row r="1179" spans="2:5" x14ac:dyDescent="0.35">
      <c r="B1179" t="s">
        <v>2494</v>
      </c>
      <c r="C1179" t="s">
        <v>3008</v>
      </c>
      <c r="D1179" t="s">
        <v>3693</v>
      </c>
      <c r="E1179" t="s">
        <v>1041</v>
      </c>
    </row>
    <row r="1180" spans="2:5" x14ac:dyDescent="0.35">
      <c r="B1180" t="s">
        <v>2495</v>
      </c>
      <c r="C1180" t="s">
        <v>3008</v>
      </c>
      <c r="D1180" t="s">
        <v>3694</v>
      </c>
      <c r="E1180" t="s">
        <v>1041</v>
      </c>
    </row>
    <row r="1181" spans="2:5" x14ac:dyDescent="0.35">
      <c r="B1181" t="s">
        <v>2496</v>
      </c>
      <c r="C1181" t="s">
        <v>3008</v>
      </c>
      <c r="D1181" t="s">
        <v>3695</v>
      </c>
      <c r="E1181" t="s">
        <v>1105</v>
      </c>
    </row>
    <row r="1182" spans="2:5" x14ac:dyDescent="0.35">
      <c r="B1182" t="s">
        <v>2497</v>
      </c>
      <c r="C1182" t="s">
        <v>3008</v>
      </c>
      <c r="D1182" t="s">
        <v>3696</v>
      </c>
      <c r="E1182" t="s">
        <v>1032</v>
      </c>
    </row>
    <row r="1183" spans="2:5" x14ac:dyDescent="0.35">
      <c r="B1183" t="s">
        <v>2498</v>
      </c>
      <c r="C1183" t="s">
        <v>3008</v>
      </c>
      <c r="D1183" t="s">
        <v>3697</v>
      </c>
      <c r="E1183" t="s">
        <v>1041</v>
      </c>
    </row>
    <row r="1184" spans="2:5" x14ac:dyDescent="0.35">
      <c r="B1184" t="s">
        <v>2499</v>
      </c>
      <c r="C1184" t="s">
        <v>3008</v>
      </c>
      <c r="D1184" t="s">
        <v>3698</v>
      </c>
      <c r="E1184" t="s">
        <v>1041</v>
      </c>
    </row>
    <row r="1185" spans="2:5" x14ac:dyDescent="0.35">
      <c r="B1185" t="s">
        <v>2500</v>
      </c>
      <c r="C1185" t="s">
        <v>3008</v>
      </c>
      <c r="D1185" t="s">
        <v>3699</v>
      </c>
      <c r="E1185" t="s">
        <v>1041</v>
      </c>
    </row>
    <row r="1186" spans="2:5" x14ac:dyDescent="0.35">
      <c r="B1186" t="s">
        <v>2501</v>
      </c>
      <c r="C1186" t="s">
        <v>3008</v>
      </c>
      <c r="D1186" t="s">
        <v>3700</v>
      </c>
      <c r="E1186" t="s">
        <v>1041</v>
      </c>
    </row>
    <row r="1187" spans="2:5" x14ac:dyDescent="0.35">
      <c r="B1187" t="s">
        <v>2502</v>
      </c>
      <c r="C1187" t="s">
        <v>3008</v>
      </c>
      <c r="D1187" t="s">
        <v>3701</v>
      </c>
      <c r="E1187" t="s">
        <v>1041</v>
      </c>
    </row>
    <row r="1188" spans="2:5" x14ac:dyDescent="0.35">
      <c r="B1188" t="s">
        <v>2503</v>
      </c>
      <c r="C1188" t="s">
        <v>3008</v>
      </c>
      <c r="D1188" t="s">
        <v>3702</v>
      </c>
      <c r="E1188" t="s">
        <v>1041</v>
      </c>
    </row>
    <row r="1189" spans="2:5" x14ac:dyDescent="0.35">
      <c r="B1189" t="s">
        <v>2504</v>
      </c>
      <c r="C1189" t="s">
        <v>3008</v>
      </c>
      <c r="D1189" t="s">
        <v>3703</v>
      </c>
      <c r="E1189" t="s">
        <v>1041</v>
      </c>
    </row>
    <row r="1190" spans="2:5" x14ac:dyDescent="0.35">
      <c r="B1190" t="s">
        <v>2505</v>
      </c>
      <c r="C1190" t="s">
        <v>3008</v>
      </c>
      <c r="D1190" t="s">
        <v>3704</v>
      </c>
      <c r="E1190" t="s">
        <v>1062</v>
      </c>
    </row>
    <row r="1191" spans="2:5" x14ac:dyDescent="0.35">
      <c r="B1191" t="s">
        <v>2506</v>
      </c>
      <c r="C1191" t="s">
        <v>3008</v>
      </c>
      <c r="D1191" t="s">
        <v>3705</v>
      </c>
      <c r="E1191" t="s">
        <v>1041</v>
      </c>
    </row>
    <row r="1192" spans="2:5" x14ac:dyDescent="0.35">
      <c r="B1192" t="s">
        <v>2507</v>
      </c>
      <c r="C1192" t="s">
        <v>3008</v>
      </c>
      <c r="D1192" t="s">
        <v>3706</v>
      </c>
      <c r="E1192" t="s">
        <v>1041</v>
      </c>
    </row>
    <row r="1193" spans="2:5" x14ac:dyDescent="0.35">
      <c r="B1193" t="s">
        <v>2508</v>
      </c>
      <c r="C1193" t="s">
        <v>3008</v>
      </c>
      <c r="D1193" t="s">
        <v>3707</v>
      </c>
      <c r="E1193" t="s">
        <v>1041</v>
      </c>
    </row>
    <row r="1194" spans="2:5" x14ac:dyDescent="0.35">
      <c r="B1194" t="s">
        <v>2509</v>
      </c>
      <c r="C1194" t="s">
        <v>3008</v>
      </c>
      <c r="D1194" t="s">
        <v>3708</v>
      </c>
      <c r="E1194" t="s">
        <v>1041</v>
      </c>
    </row>
    <row r="1195" spans="2:5" x14ac:dyDescent="0.35">
      <c r="B1195" t="s">
        <v>2510</v>
      </c>
      <c r="C1195" t="s">
        <v>3008</v>
      </c>
      <c r="D1195" t="s">
        <v>3709</v>
      </c>
      <c r="E1195" t="s">
        <v>1062</v>
      </c>
    </row>
    <row r="1196" spans="2:5" x14ac:dyDescent="0.35">
      <c r="B1196" t="s">
        <v>2511</v>
      </c>
      <c r="C1196" t="s">
        <v>3008</v>
      </c>
      <c r="D1196" t="s">
        <v>3710</v>
      </c>
      <c r="E1196" t="s">
        <v>1041</v>
      </c>
    </row>
    <row r="1197" spans="2:5" x14ac:dyDescent="0.35">
      <c r="B1197" t="s">
        <v>2512</v>
      </c>
      <c r="C1197" t="s">
        <v>3008</v>
      </c>
      <c r="D1197" t="s">
        <v>3711</v>
      </c>
      <c r="E1197" t="s">
        <v>1041</v>
      </c>
    </row>
    <row r="1198" spans="2:5" x14ac:dyDescent="0.35">
      <c r="B1198" t="s">
        <v>2513</v>
      </c>
      <c r="C1198" t="s">
        <v>3008</v>
      </c>
      <c r="D1198" t="s">
        <v>3712</v>
      </c>
      <c r="E1198" t="s">
        <v>1041</v>
      </c>
    </row>
    <row r="1199" spans="2:5" x14ac:dyDescent="0.35">
      <c r="B1199" t="s">
        <v>2514</v>
      </c>
      <c r="C1199" t="s">
        <v>3008</v>
      </c>
      <c r="D1199" t="s">
        <v>3713</v>
      </c>
      <c r="E1199" t="s">
        <v>1032</v>
      </c>
    </row>
    <row r="1200" spans="2:5" x14ac:dyDescent="0.35">
      <c r="B1200" t="s">
        <v>2515</v>
      </c>
      <c r="C1200" t="s">
        <v>3008</v>
      </c>
      <c r="D1200" t="s">
        <v>3714</v>
      </c>
      <c r="E1200" t="s">
        <v>1041</v>
      </c>
    </row>
    <row r="1201" spans="2:5" x14ac:dyDescent="0.35">
      <c r="B1201" t="s">
        <v>2516</v>
      </c>
      <c r="C1201" t="s">
        <v>3008</v>
      </c>
      <c r="D1201" t="s">
        <v>3715</v>
      </c>
      <c r="E1201" t="s">
        <v>1062</v>
      </c>
    </row>
    <row r="1202" spans="2:5" x14ac:dyDescent="0.35">
      <c r="B1202" t="s">
        <v>2517</v>
      </c>
      <c r="C1202" t="s">
        <v>3008</v>
      </c>
      <c r="D1202" t="s">
        <v>3716</v>
      </c>
      <c r="E1202" t="s">
        <v>1041</v>
      </c>
    </row>
    <row r="1203" spans="2:5" x14ac:dyDescent="0.35">
      <c r="B1203" t="s">
        <v>2518</v>
      </c>
      <c r="C1203" t="s">
        <v>3008</v>
      </c>
      <c r="D1203" t="s">
        <v>3717</v>
      </c>
      <c r="E1203" t="s">
        <v>1041</v>
      </c>
    </row>
    <row r="1204" spans="2:5" x14ac:dyDescent="0.35">
      <c r="B1204" t="s">
        <v>2519</v>
      </c>
      <c r="C1204" t="s">
        <v>3008</v>
      </c>
      <c r="D1204" t="s">
        <v>3718</v>
      </c>
      <c r="E1204" t="s">
        <v>1041</v>
      </c>
    </row>
    <row r="1205" spans="2:5" x14ac:dyDescent="0.35">
      <c r="B1205" t="s">
        <v>2520</v>
      </c>
      <c r="C1205" t="s">
        <v>3008</v>
      </c>
      <c r="D1205" t="s">
        <v>3719</v>
      </c>
      <c r="E1205" t="s">
        <v>1041</v>
      </c>
    </row>
    <row r="1206" spans="2:5" x14ac:dyDescent="0.35">
      <c r="B1206" t="s">
        <v>2521</v>
      </c>
      <c r="C1206" t="s">
        <v>3008</v>
      </c>
      <c r="D1206" t="s">
        <v>3720</v>
      </c>
      <c r="E1206" t="s">
        <v>1041</v>
      </c>
    </row>
    <row r="1207" spans="2:5" x14ac:dyDescent="0.35">
      <c r="B1207" t="s">
        <v>2522</v>
      </c>
      <c r="C1207" t="s">
        <v>3008</v>
      </c>
      <c r="D1207" t="s">
        <v>3721</v>
      </c>
      <c r="E1207" t="s">
        <v>1062</v>
      </c>
    </row>
    <row r="1208" spans="2:5" x14ac:dyDescent="0.35">
      <c r="B1208" t="s">
        <v>2523</v>
      </c>
      <c r="C1208" t="s">
        <v>3008</v>
      </c>
      <c r="D1208" t="s">
        <v>3722</v>
      </c>
      <c r="E1208" t="s">
        <v>1041</v>
      </c>
    </row>
    <row r="1209" spans="2:5" x14ac:dyDescent="0.35">
      <c r="B1209" t="s">
        <v>2524</v>
      </c>
      <c r="C1209" t="s">
        <v>3008</v>
      </c>
      <c r="D1209" t="s">
        <v>3723</v>
      </c>
      <c r="E1209" t="s">
        <v>1062</v>
      </c>
    </row>
    <row r="1210" spans="2:5" x14ac:dyDescent="0.35">
      <c r="B1210" t="s">
        <v>2525</v>
      </c>
      <c r="C1210" t="s">
        <v>3008</v>
      </c>
      <c r="D1210" t="s">
        <v>3724</v>
      </c>
      <c r="E1210" t="s">
        <v>1062</v>
      </c>
    </row>
    <row r="1211" spans="2:5" x14ac:dyDescent="0.35">
      <c r="B1211" t="s">
        <v>2526</v>
      </c>
      <c r="C1211" t="s">
        <v>3008</v>
      </c>
      <c r="D1211" t="s">
        <v>3725</v>
      </c>
      <c r="E1211" t="s">
        <v>1041</v>
      </c>
    </row>
    <row r="1212" spans="2:5" x14ac:dyDescent="0.35">
      <c r="B1212" t="s">
        <v>2527</v>
      </c>
      <c r="C1212" t="s">
        <v>3008</v>
      </c>
      <c r="D1212" t="s">
        <v>3726</v>
      </c>
      <c r="E1212" t="s">
        <v>1041</v>
      </c>
    </row>
    <row r="1213" spans="2:5" x14ac:dyDescent="0.35">
      <c r="B1213" t="s">
        <v>2528</v>
      </c>
      <c r="C1213" t="s">
        <v>3008</v>
      </c>
      <c r="D1213" t="s">
        <v>3727</v>
      </c>
      <c r="E1213" t="s">
        <v>1062</v>
      </c>
    </row>
    <row r="1214" spans="2:5" x14ac:dyDescent="0.35">
      <c r="B1214" t="s">
        <v>2529</v>
      </c>
      <c r="C1214" t="s">
        <v>3008</v>
      </c>
      <c r="D1214" t="s">
        <v>3728</v>
      </c>
      <c r="E1214" t="s">
        <v>1062</v>
      </c>
    </row>
    <row r="1215" spans="2:5" x14ac:dyDescent="0.35">
      <c r="B1215" t="s">
        <v>2530</v>
      </c>
      <c r="C1215" t="s">
        <v>3008</v>
      </c>
      <c r="D1215" t="s">
        <v>3729</v>
      </c>
      <c r="E1215" t="s">
        <v>1032</v>
      </c>
    </row>
    <row r="1216" spans="2:5" x14ac:dyDescent="0.35">
      <c r="B1216" t="s">
        <v>2531</v>
      </c>
      <c r="C1216" t="s">
        <v>3008</v>
      </c>
      <c r="D1216" t="s">
        <v>3730</v>
      </c>
      <c r="E1216" t="s">
        <v>1041</v>
      </c>
    </row>
    <row r="1217" spans="2:5" x14ac:dyDescent="0.35">
      <c r="B1217" t="s">
        <v>2532</v>
      </c>
      <c r="C1217" t="s">
        <v>3008</v>
      </c>
      <c r="D1217" t="s">
        <v>3731</v>
      </c>
      <c r="E1217" t="s">
        <v>1041</v>
      </c>
    </row>
    <row r="1218" spans="2:5" x14ac:dyDescent="0.35">
      <c r="B1218" t="s">
        <v>2533</v>
      </c>
      <c r="C1218" t="s">
        <v>3008</v>
      </c>
      <c r="D1218" t="s">
        <v>3732</v>
      </c>
      <c r="E1218" t="s">
        <v>1041</v>
      </c>
    </row>
    <row r="1219" spans="2:5" x14ac:dyDescent="0.35">
      <c r="B1219" t="s">
        <v>2534</v>
      </c>
      <c r="C1219" t="s">
        <v>3008</v>
      </c>
      <c r="D1219" t="s">
        <v>3733</v>
      </c>
      <c r="E1219" t="s">
        <v>1041</v>
      </c>
    </row>
    <row r="1220" spans="2:5" x14ac:dyDescent="0.35">
      <c r="B1220" t="s">
        <v>2535</v>
      </c>
      <c r="C1220" t="s">
        <v>3008</v>
      </c>
      <c r="D1220" t="s">
        <v>3734</v>
      </c>
      <c r="E1220" t="s">
        <v>1041</v>
      </c>
    </row>
    <row r="1221" spans="2:5" x14ac:dyDescent="0.35">
      <c r="B1221" t="s">
        <v>2536</v>
      </c>
      <c r="C1221" t="s">
        <v>3008</v>
      </c>
      <c r="D1221" t="s">
        <v>3735</v>
      </c>
      <c r="E1221" t="s">
        <v>1041</v>
      </c>
    </row>
    <row r="1222" spans="2:5" x14ac:dyDescent="0.35">
      <c r="B1222" t="s">
        <v>2537</v>
      </c>
      <c r="C1222" t="s">
        <v>3008</v>
      </c>
      <c r="D1222" t="s">
        <v>3736</v>
      </c>
      <c r="E1222" t="s">
        <v>1041</v>
      </c>
    </row>
    <row r="1223" spans="2:5" x14ac:dyDescent="0.35">
      <c r="B1223" t="s">
        <v>2538</v>
      </c>
      <c r="C1223" t="s">
        <v>3008</v>
      </c>
      <c r="D1223" t="s">
        <v>3737</v>
      </c>
      <c r="E1223" t="s">
        <v>1041</v>
      </c>
    </row>
    <row r="1224" spans="2:5" x14ac:dyDescent="0.35">
      <c r="B1224" t="s">
        <v>2539</v>
      </c>
      <c r="C1224" t="s">
        <v>3008</v>
      </c>
      <c r="D1224" t="s">
        <v>3738</v>
      </c>
      <c r="E1224" t="s">
        <v>1105</v>
      </c>
    </row>
    <row r="1225" spans="2:5" x14ac:dyDescent="0.35">
      <c r="B1225" t="s">
        <v>2540</v>
      </c>
      <c r="C1225" t="s">
        <v>3008</v>
      </c>
      <c r="D1225" t="s">
        <v>3739</v>
      </c>
      <c r="E1225" t="s">
        <v>1105</v>
      </c>
    </row>
    <row r="1226" spans="2:5" x14ac:dyDescent="0.35">
      <c r="B1226" t="s">
        <v>2541</v>
      </c>
      <c r="C1226" t="s">
        <v>3008</v>
      </c>
      <c r="D1226" t="s">
        <v>3740</v>
      </c>
      <c r="E1226" t="s">
        <v>1062</v>
      </c>
    </row>
    <row r="1227" spans="2:5" x14ac:dyDescent="0.35">
      <c r="B1227" t="s">
        <v>2542</v>
      </c>
      <c r="C1227" t="s">
        <v>3008</v>
      </c>
      <c r="D1227" t="s">
        <v>3741</v>
      </c>
      <c r="E1227" t="s">
        <v>1041</v>
      </c>
    </row>
    <row r="1228" spans="2:5" x14ac:dyDescent="0.35">
      <c r="B1228" t="s">
        <v>2543</v>
      </c>
      <c r="C1228" t="s">
        <v>3008</v>
      </c>
      <c r="D1228" t="s">
        <v>3742</v>
      </c>
      <c r="E1228" t="s">
        <v>1041</v>
      </c>
    </row>
    <row r="1229" spans="2:5" x14ac:dyDescent="0.35">
      <c r="B1229" t="s">
        <v>2544</v>
      </c>
      <c r="C1229" t="s">
        <v>3008</v>
      </c>
      <c r="D1229" t="s">
        <v>3743</v>
      </c>
      <c r="E1229" t="s">
        <v>1048</v>
      </c>
    </row>
    <row r="1230" spans="2:5" x14ac:dyDescent="0.35">
      <c r="B1230" t="s">
        <v>2545</v>
      </c>
      <c r="C1230" t="s">
        <v>3008</v>
      </c>
      <c r="D1230" t="s">
        <v>3744</v>
      </c>
      <c r="E1230" t="s">
        <v>1041</v>
      </c>
    </row>
    <row r="1231" spans="2:5" x14ac:dyDescent="0.35">
      <c r="B1231" t="s">
        <v>2546</v>
      </c>
      <c r="C1231" t="s">
        <v>3008</v>
      </c>
      <c r="D1231" t="s">
        <v>3745</v>
      </c>
      <c r="E1231" t="s">
        <v>1041</v>
      </c>
    </row>
    <row r="1232" spans="2:5" x14ac:dyDescent="0.35">
      <c r="B1232" t="s">
        <v>2547</v>
      </c>
      <c r="C1232" t="s">
        <v>3008</v>
      </c>
      <c r="D1232" t="s">
        <v>3746</v>
      </c>
      <c r="E1232" t="s">
        <v>1041</v>
      </c>
    </row>
    <row r="1233" spans="2:5" x14ac:dyDescent="0.35">
      <c r="B1233" t="s">
        <v>2548</v>
      </c>
      <c r="C1233" t="s">
        <v>3008</v>
      </c>
      <c r="D1233" t="s">
        <v>3747</v>
      </c>
      <c r="E1233" t="s">
        <v>1062</v>
      </c>
    </row>
    <row r="1234" spans="2:5" x14ac:dyDescent="0.35">
      <c r="B1234" t="s">
        <v>2549</v>
      </c>
      <c r="C1234" t="s">
        <v>3008</v>
      </c>
      <c r="D1234" t="s">
        <v>3748</v>
      </c>
      <c r="E1234" t="s">
        <v>1041</v>
      </c>
    </row>
    <row r="1235" spans="2:5" x14ac:dyDescent="0.35">
      <c r="B1235" t="s">
        <v>2550</v>
      </c>
      <c r="C1235" t="s">
        <v>3008</v>
      </c>
      <c r="D1235" t="s">
        <v>3749</v>
      </c>
      <c r="E1235" t="s">
        <v>1105</v>
      </c>
    </row>
    <row r="1236" spans="2:5" x14ac:dyDescent="0.35">
      <c r="B1236" t="s">
        <v>2551</v>
      </c>
      <c r="C1236" t="s">
        <v>3008</v>
      </c>
      <c r="D1236" t="s">
        <v>3750</v>
      </c>
      <c r="E1236" t="s">
        <v>1041</v>
      </c>
    </row>
    <row r="1237" spans="2:5" x14ac:dyDescent="0.35">
      <c r="B1237" t="s">
        <v>2552</v>
      </c>
      <c r="C1237" t="s">
        <v>3008</v>
      </c>
      <c r="D1237" t="s">
        <v>3751</v>
      </c>
      <c r="E1237" t="s">
        <v>1041</v>
      </c>
    </row>
    <row r="1238" spans="2:5" x14ac:dyDescent="0.35">
      <c r="B1238" t="s">
        <v>2553</v>
      </c>
      <c r="C1238" t="s">
        <v>3008</v>
      </c>
      <c r="D1238" t="s">
        <v>3752</v>
      </c>
      <c r="E1238" t="s">
        <v>1041</v>
      </c>
    </row>
    <row r="1239" spans="2:5" x14ac:dyDescent="0.35">
      <c r="B1239" t="s">
        <v>2554</v>
      </c>
      <c r="C1239" t="s">
        <v>3008</v>
      </c>
      <c r="D1239" t="s">
        <v>3753</v>
      </c>
      <c r="E1239" t="s">
        <v>1041</v>
      </c>
    </row>
    <row r="1240" spans="2:5" x14ac:dyDescent="0.35">
      <c r="B1240" t="s">
        <v>2555</v>
      </c>
      <c r="C1240" t="s">
        <v>3008</v>
      </c>
      <c r="D1240" t="s">
        <v>3754</v>
      </c>
      <c r="E1240" t="s">
        <v>1062</v>
      </c>
    </row>
    <row r="1241" spans="2:5" x14ac:dyDescent="0.35">
      <c r="B1241" t="s">
        <v>2556</v>
      </c>
      <c r="C1241" t="s">
        <v>3008</v>
      </c>
      <c r="D1241" t="s">
        <v>3755</v>
      </c>
      <c r="E1241" t="s">
        <v>1041</v>
      </c>
    </row>
    <row r="1242" spans="2:5" x14ac:dyDescent="0.35">
      <c r="B1242" t="s">
        <v>2557</v>
      </c>
      <c r="C1242" t="s">
        <v>3008</v>
      </c>
      <c r="D1242" t="s">
        <v>3756</v>
      </c>
      <c r="E1242" t="s">
        <v>1062</v>
      </c>
    </row>
    <row r="1243" spans="2:5" x14ac:dyDescent="0.35">
      <c r="B1243" t="s">
        <v>2558</v>
      </c>
      <c r="C1243" t="s">
        <v>3008</v>
      </c>
      <c r="D1243" t="s">
        <v>3757</v>
      </c>
      <c r="E1243" t="s">
        <v>1062</v>
      </c>
    </row>
    <row r="1244" spans="2:5" x14ac:dyDescent="0.35">
      <c r="B1244" t="s">
        <v>2559</v>
      </c>
      <c r="C1244" t="s">
        <v>3008</v>
      </c>
      <c r="D1244" t="s">
        <v>3758</v>
      </c>
      <c r="E1244" t="s">
        <v>1041</v>
      </c>
    </row>
    <row r="1245" spans="2:5" x14ac:dyDescent="0.35">
      <c r="B1245" t="s">
        <v>2560</v>
      </c>
      <c r="C1245" t="s">
        <v>3008</v>
      </c>
      <c r="D1245" t="s">
        <v>3759</v>
      </c>
      <c r="E1245" t="s">
        <v>1062</v>
      </c>
    </row>
    <row r="1246" spans="2:5" x14ac:dyDescent="0.35">
      <c r="B1246" t="s">
        <v>2561</v>
      </c>
      <c r="C1246" t="s">
        <v>3008</v>
      </c>
      <c r="D1246" t="s">
        <v>3760</v>
      </c>
      <c r="E1246" t="s">
        <v>1041</v>
      </c>
    </row>
    <row r="1247" spans="2:5" x14ac:dyDescent="0.35">
      <c r="B1247" t="s">
        <v>2562</v>
      </c>
      <c r="C1247" t="s">
        <v>3008</v>
      </c>
      <c r="D1247" t="s">
        <v>3761</v>
      </c>
      <c r="E1247" t="s">
        <v>1041</v>
      </c>
    </row>
    <row r="1248" spans="2:5" x14ac:dyDescent="0.35">
      <c r="B1248" t="s">
        <v>2563</v>
      </c>
      <c r="C1248" t="s">
        <v>3008</v>
      </c>
      <c r="D1248" t="s">
        <v>3762</v>
      </c>
      <c r="E1248" t="s">
        <v>1041</v>
      </c>
    </row>
    <row r="1249" spans="2:5" x14ac:dyDescent="0.35">
      <c r="B1249" t="s">
        <v>2564</v>
      </c>
      <c r="C1249" t="s">
        <v>3008</v>
      </c>
      <c r="D1249" t="s">
        <v>3763</v>
      </c>
      <c r="E1249" t="s">
        <v>1041</v>
      </c>
    </row>
    <row r="1250" spans="2:5" x14ac:dyDescent="0.35">
      <c r="B1250" t="s">
        <v>2565</v>
      </c>
      <c r="C1250" t="s">
        <v>3008</v>
      </c>
      <c r="D1250" t="s">
        <v>3764</v>
      </c>
      <c r="E1250" t="s">
        <v>1062</v>
      </c>
    </row>
    <row r="1251" spans="2:5" x14ac:dyDescent="0.35">
      <c r="B1251" t="s">
        <v>2566</v>
      </c>
      <c r="C1251" t="s">
        <v>3008</v>
      </c>
      <c r="D1251" t="s">
        <v>3765</v>
      </c>
      <c r="E1251" t="s">
        <v>1048</v>
      </c>
    </row>
    <row r="1252" spans="2:5" x14ac:dyDescent="0.35">
      <c r="B1252" t="s">
        <v>2567</v>
      </c>
      <c r="C1252" t="s">
        <v>3008</v>
      </c>
      <c r="D1252" t="s">
        <v>3766</v>
      </c>
      <c r="E1252" t="s">
        <v>1041</v>
      </c>
    </row>
    <row r="1253" spans="2:5" x14ac:dyDescent="0.35">
      <c r="B1253" t="s">
        <v>2568</v>
      </c>
      <c r="C1253" t="s">
        <v>3008</v>
      </c>
      <c r="D1253" t="s">
        <v>3767</v>
      </c>
      <c r="E1253" t="s">
        <v>1062</v>
      </c>
    </row>
    <row r="1254" spans="2:5" x14ac:dyDescent="0.35">
      <c r="B1254" t="s">
        <v>2569</v>
      </c>
      <c r="C1254" t="s">
        <v>3008</v>
      </c>
      <c r="D1254" t="s">
        <v>3768</v>
      </c>
      <c r="E1254" t="s">
        <v>1105</v>
      </c>
    </row>
    <row r="1255" spans="2:5" x14ac:dyDescent="0.35">
      <c r="B1255" t="s">
        <v>2570</v>
      </c>
      <c r="C1255" t="s">
        <v>3008</v>
      </c>
      <c r="D1255" t="s">
        <v>3768</v>
      </c>
      <c r="E1255" t="s">
        <v>1105</v>
      </c>
    </row>
    <row r="1256" spans="2:5" x14ac:dyDescent="0.35">
      <c r="B1256" t="s">
        <v>2571</v>
      </c>
      <c r="C1256" t="s">
        <v>3008</v>
      </c>
      <c r="D1256" t="s">
        <v>3769</v>
      </c>
      <c r="E1256" t="s">
        <v>1105</v>
      </c>
    </row>
    <row r="1257" spans="2:5" x14ac:dyDescent="0.35">
      <c r="B1257" t="s">
        <v>2572</v>
      </c>
      <c r="C1257" t="s">
        <v>3008</v>
      </c>
      <c r="D1257" t="s">
        <v>3770</v>
      </c>
      <c r="E1257" t="s">
        <v>1041</v>
      </c>
    </row>
    <row r="1258" spans="2:5" x14ac:dyDescent="0.35">
      <c r="B1258" t="s">
        <v>2573</v>
      </c>
      <c r="C1258" t="s">
        <v>3008</v>
      </c>
      <c r="D1258" t="s">
        <v>3771</v>
      </c>
      <c r="E1258" t="s">
        <v>1041</v>
      </c>
    </row>
    <row r="1259" spans="2:5" x14ac:dyDescent="0.35">
      <c r="B1259" t="s">
        <v>2574</v>
      </c>
      <c r="C1259" t="s">
        <v>3008</v>
      </c>
      <c r="D1259" t="s">
        <v>3772</v>
      </c>
      <c r="E1259" t="s">
        <v>1105</v>
      </c>
    </row>
    <row r="1260" spans="2:5" x14ac:dyDescent="0.35">
      <c r="B1260" t="s">
        <v>2575</v>
      </c>
      <c r="C1260" t="s">
        <v>3008</v>
      </c>
      <c r="D1260" t="s">
        <v>3773</v>
      </c>
      <c r="E1260" t="s">
        <v>1062</v>
      </c>
    </row>
    <row r="1261" spans="2:5" x14ac:dyDescent="0.35">
      <c r="B1261" t="s">
        <v>2576</v>
      </c>
      <c r="C1261" t="s">
        <v>3008</v>
      </c>
      <c r="D1261" t="s">
        <v>3774</v>
      </c>
      <c r="E1261" t="s">
        <v>1041</v>
      </c>
    </row>
    <row r="1262" spans="2:5" x14ac:dyDescent="0.35">
      <c r="B1262" t="s">
        <v>2577</v>
      </c>
      <c r="C1262" t="s">
        <v>3008</v>
      </c>
      <c r="D1262" t="s">
        <v>3775</v>
      </c>
      <c r="E1262" t="s">
        <v>1062</v>
      </c>
    </row>
    <row r="1263" spans="2:5" x14ac:dyDescent="0.35">
      <c r="B1263" t="s">
        <v>2578</v>
      </c>
      <c r="C1263" t="s">
        <v>3008</v>
      </c>
      <c r="D1263" t="s">
        <v>3776</v>
      </c>
      <c r="E1263" t="s">
        <v>1041</v>
      </c>
    </row>
    <row r="1264" spans="2:5" x14ac:dyDescent="0.35">
      <c r="B1264" t="s">
        <v>2579</v>
      </c>
      <c r="C1264" t="s">
        <v>3008</v>
      </c>
      <c r="D1264" t="s">
        <v>3777</v>
      </c>
      <c r="E1264" t="s">
        <v>1041</v>
      </c>
    </row>
    <row r="1265" spans="2:5" x14ac:dyDescent="0.35">
      <c r="B1265" t="s">
        <v>2580</v>
      </c>
      <c r="C1265" t="s">
        <v>3008</v>
      </c>
      <c r="D1265" t="s">
        <v>3778</v>
      </c>
      <c r="E1265" t="s">
        <v>1105</v>
      </c>
    </row>
    <row r="1266" spans="2:5" x14ac:dyDescent="0.35">
      <c r="B1266" t="s">
        <v>2581</v>
      </c>
      <c r="C1266" t="s">
        <v>3008</v>
      </c>
      <c r="D1266" t="s">
        <v>3778</v>
      </c>
      <c r="E1266" t="s">
        <v>1105</v>
      </c>
    </row>
    <row r="1267" spans="2:5" x14ac:dyDescent="0.35">
      <c r="B1267" t="s">
        <v>2582</v>
      </c>
      <c r="C1267" t="s">
        <v>3008</v>
      </c>
      <c r="D1267" t="s">
        <v>3779</v>
      </c>
      <c r="E1267" t="s">
        <v>1105</v>
      </c>
    </row>
    <row r="1268" spans="2:5" x14ac:dyDescent="0.35">
      <c r="B1268" t="s">
        <v>2583</v>
      </c>
      <c r="C1268" t="s">
        <v>3008</v>
      </c>
      <c r="D1268" t="s">
        <v>3780</v>
      </c>
      <c r="E1268" t="s">
        <v>1041</v>
      </c>
    </row>
    <row r="1269" spans="2:5" x14ac:dyDescent="0.35">
      <c r="B1269" t="s">
        <v>2584</v>
      </c>
      <c r="C1269" t="s">
        <v>3008</v>
      </c>
      <c r="D1269" t="s">
        <v>3781</v>
      </c>
      <c r="E1269" t="s">
        <v>1057</v>
      </c>
    </row>
    <row r="1270" spans="2:5" x14ac:dyDescent="0.35">
      <c r="B1270" t="s">
        <v>2585</v>
      </c>
      <c r="C1270" t="s">
        <v>3008</v>
      </c>
      <c r="D1270" t="s">
        <v>3782</v>
      </c>
      <c r="E1270" t="s">
        <v>1062</v>
      </c>
    </row>
    <row r="1271" spans="2:5" x14ac:dyDescent="0.35">
      <c r="B1271" t="s">
        <v>2586</v>
      </c>
      <c r="C1271" t="s">
        <v>3008</v>
      </c>
      <c r="D1271" t="s">
        <v>3783</v>
      </c>
      <c r="E1271" t="s">
        <v>1062</v>
      </c>
    </row>
    <row r="1272" spans="2:5" x14ac:dyDescent="0.35">
      <c r="B1272" t="s">
        <v>2587</v>
      </c>
      <c r="C1272" t="s">
        <v>3008</v>
      </c>
      <c r="D1272" t="s">
        <v>3784</v>
      </c>
      <c r="E1272" t="s">
        <v>1062</v>
      </c>
    </row>
    <row r="1273" spans="2:5" x14ac:dyDescent="0.35">
      <c r="B1273" t="s">
        <v>2588</v>
      </c>
      <c r="C1273" t="s">
        <v>3008</v>
      </c>
      <c r="D1273" t="s">
        <v>3785</v>
      </c>
      <c r="E1273" t="s">
        <v>1062</v>
      </c>
    </row>
    <row r="1274" spans="2:5" x14ac:dyDescent="0.35">
      <c r="B1274" t="s">
        <v>2589</v>
      </c>
      <c r="C1274" t="s">
        <v>3008</v>
      </c>
      <c r="D1274" t="s">
        <v>3786</v>
      </c>
      <c r="E1274" t="s">
        <v>1062</v>
      </c>
    </row>
    <row r="1275" spans="2:5" x14ac:dyDescent="0.35">
      <c r="B1275" t="s">
        <v>2590</v>
      </c>
      <c r="C1275" t="s">
        <v>3008</v>
      </c>
      <c r="D1275" t="s">
        <v>3787</v>
      </c>
      <c r="E1275" t="s">
        <v>1062</v>
      </c>
    </row>
    <row r="1276" spans="2:5" x14ac:dyDescent="0.35">
      <c r="B1276" t="s">
        <v>2591</v>
      </c>
      <c r="C1276" t="s">
        <v>3008</v>
      </c>
      <c r="D1276" t="s">
        <v>3788</v>
      </c>
      <c r="E1276" t="s">
        <v>1062</v>
      </c>
    </row>
    <row r="1277" spans="2:5" x14ac:dyDescent="0.35">
      <c r="B1277" t="s">
        <v>2592</v>
      </c>
      <c r="C1277" t="s">
        <v>3008</v>
      </c>
      <c r="D1277" t="s">
        <v>3789</v>
      </c>
      <c r="E1277" t="s">
        <v>1062</v>
      </c>
    </row>
    <row r="1278" spans="2:5" x14ac:dyDescent="0.35">
      <c r="B1278" t="s">
        <v>2593</v>
      </c>
      <c r="C1278" t="s">
        <v>3008</v>
      </c>
      <c r="D1278" t="s">
        <v>3790</v>
      </c>
      <c r="E1278" t="s">
        <v>1062</v>
      </c>
    </row>
    <row r="1279" spans="2:5" x14ac:dyDescent="0.35">
      <c r="B1279" t="s">
        <v>2594</v>
      </c>
      <c r="C1279" t="s">
        <v>3008</v>
      </c>
      <c r="D1279" t="s">
        <v>3791</v>
      </c>
      <c r="E1279" t="s">
        <v>1062</v>
      </c>
    </row>
    <row r="1280" spans="2:5" x14ac:dyDescent="0.35">
      <c r="B1280" t="s">
        <v>2595</v>
      </c>
      <c r="C1280" t="s">
        <v>3008</v>
      </c>
      <c r="D1280" t="s">
        <v>3792</v>
      </c>
      <c r="E1280" t="s">
        <v>1062</v>
      </c>
    </row>
    <row r="1281" spans="2:5" x14ac:dyDescent="0.35">
      <c r="B1281" t="s">
        <v>2596</v>
      </c>
      <c r="C1281" t="s">
        <v>3008</v>
      </c>
      <c r="D1281" t="s">
        <v>3793</v>
      </c>
      <c r="E1281" t="s">
        <v>1062</v>
      </c>
    </row>
    <row r="1282" spans="2:5" x14ac:dyDescent="0.35">
      <c r="B1282" t="s">
        <v>2597</v>
      </c>
      <c r="C1282" t="s">
        <v>3008</v>
      </c>
      <c r="D1282" t="s">
        <v>3794</v>
      </c>
      <c r="E1282" t="s">
        <v>1062</v>
      </c>
    </row>
    <row r="1283" spans="2:5" x14ac:dyDescent="0.35">
      <c r="B1283" t="s">
        <v>2598</v>
      </c>
      <c r="C1283" t="s">
        <v>3008</v>
      </c>
      <c r="D1283" t="s">
        <v>3795</v>
      </c>
      <c r="E1283" t="s">
        <v>1062</v>
      </c>
    </row>
    <row r="1284" spans="2:5" x14ac:dyDescent="0.35">
      <c r="B1284" t="s">
        <v>2599</v>
      </c>
      <c r="C1284" t="s">
        <v>3008</v>
      </c>
      <c r="D1284" t="s">
        <v>3796</v>
      </c>
      <c r="E1284" t="s">
        <v>1062</v>
      </c>
    </row>
    <row r="1285" spans="2:5" x14ac:dyDescent="0.35">
      <c r="B1285" t="s">
        <v>2600</v>
      </c>
      <c r="C1285" t="s">
        <v>3008</v>
      </c>
      <c r="D1285" t="s">
        <v>3797</v>
      </c>
      <c r="E1285" t="s">
        <v>1062</v>
      </c>
    </row>
    <row r="1286" spans="2:5" x14ac:dyDescent="0.35">
      <c r="B1286" t="s">
        <v>2601</v>
      </c>
      <c r="C1286" t="s">
        <v>3008</v>
      </c>
      <c r="D1286" t="s">
        <v>3798</v>
      </c>
      <c r="E1286" t="s">
        <v>1062</v>
      </c>
    </row>
    <row r="1287" spans="2:5" x14ac:dyDescent="0.35">
      <c r="B1287" t="s">
        <v>2602</v>
      </c>
      <c r="C1287" t="s">
        <v>3008</v>
      </c>
      <c r="D1287" t="s">
        <v>3799</v>
      </c>
      <c r="E1287" t="s">
        <v>1062</v>
      </c>
    </row>
    <row r="1288" spans="2:5" x14ac:dyDescent="0.35">
      <c r="B1288" t="s">
        <v>2603</v>
      </c>
      <c r="C1288" t="s">
        <v>3008</v>
      </c>
      <c r="D1288" t="s">
        <v>3800</v>
      </c>
      <c r="E1288" t="s">
        <v>1062</v>
      </c>
    </row>
    <row r="1289" spans="2:5" x14ac:dyDescent="0.35">
      <c r="B1289" t="s">
        <v>2604</v>
      </c>
      <c r="C1289" t="s">
        <v>3008</v>
      </c>
      <c r="D1289" t="s">
        <v>3801</v>
      </c>
      <c r="E1289" t="s">
        <v>1062</v>
      </c>
    </row>
    <row r="1290" spans="2:5" x14ac:dyDescent="0.35">
      <c r="B1290" t="s">
        <v>2605</v>
      </c>
      <c r="C1290" t="s">
        <v>3008</v>
      </c>
      <c r="D1290" t="s">
        <v>3802</v>
      </c>
      <c r="E1290" t="s">
        <v>1062</v>
      </c>
    </row>
    <row r="1291" spans="2:5" x14ac:dyDescent="0.35">
      <c r="B1291" t="s">
        <v>2606</v>
      </c>
      <c r="C1291" t="s">
        <v>3008</v>
      </c>
      <c r="D1291" t="s">
        <v>3803</v>
      </c>
      <c r="E1291" t="s">
        <v>1062</v>
      </c>
    </row>
    <row r="1292" spans="2:5" x14ac:dyDescent="0.35">
      <c r="B1292" t="s">
        <v>2607</v>
      </c>
      <c r="C1292" t="s">
        <v>3008</v>
      </c>
      <c r="D1292" t="s">
        <v>3804</v>
      </c>
      <c r="E1292" t="s">
        <v>1062</v>
      </c>
    </row>
    <row r="1293" spans="2:5" x14ac:dyDescent="0.35">
      <c r="B1293" t="s">
        <v>2608</v>
      </c>
      <c r="C1293" t="s">
        <v>3008</v>
      </c>
      <c r="D1293" t="s">
        <v>3805</v>
      </c>
      <c r="E1293" t="s">
        <v>1062</v>
      </c>
    </row>
    <row r="1294" spans="2:5" x14ac:dyDescent="0.35">
      <c r="B1294" t="s">
        <v>2609</v>
      </c>
      <c r="C1294" t="s">
        <v>3008</v>
      </c>
      <c r="D1294" t="s">
        <v>3806</v>
      </c>
      <c r="E1294" t="s">
        <v>1062</v>
      </c>
    </row>
    <row r="1295" spans="2:5" x14ac:dyDescent="0.35">
      <c r="B1295" t="s">
        <v>2610</v>
      </c>
      <c r="C1295" t="s">
        <v>3008</v>
      </c>
      <c r="D1295" t="s">
        <v>3807</v>
      </c>
      <c r="E1295" t="s">
        <v>1062</v>
      </c>
    </row>
    <row r="1296" spans="2:5" x14ac:dyDescent="0.35">
      <c r="B1296" t="s">
        <v>2611</v>
      </c>
      <c r="C1296" t="s">
        <v>3008</v>
      </c>
      <c r="D1296" t="s">
        <v>3808</v>
      </c>
      <c r="E1296" t="s">
        <v>1062</v>
      </c>
    </row>
    <row r="1297" spans="2:5" x14ac:dyDescent="0.35">
      <c r="B1297" t="s">
        <v>2612</v>
      </c>
      <c r="C1297" t="s">
        <v>3008</v>
      </c>
      <c r="D1297" t="s">
        <v>3809</v>
      </c>
      <c r="E1297" t="s">
        <v>1062</v>
      </c>
    </row>
    <row r="1298" spans="2:5" x14ac:dyDescent="0.35">
      <c r="B1298" t="s">
        <v>2613</v>
      </c>
      <c r="C1298" t="s">
        <v>3008</v>
      </c>
      <c r="D1298" t="s">
        <v>3810</v>
      </c>
      <c r="E1298" t="s">
        <v>1062</v>
      </c>
    </row>
    <row r="1299" spans="2:5" x14ac:dyDescent="0.35">
      <c r="B1299" t="s">
        <v>2614</v>
      </c>
      <c r="C1299" t="s">
        <v>3008</v>
      </c>
      <c r="D1299" t="s">
        <v>3811</v>
      </c>
      <c r="E1299" t="s">
        <v>1062</v>
      </c>
    </row>
    <row r="1300" spans="2:5" x14ac:dyDescent="0.35">
      <c r="B1300" t="s">
        <v>2615</v>
      </c>
      <c r="C1300" t="s">
        <v>3008</v>
      </c>
      <c r="D1300" t="s">
        <v>3812</v>
      </c>
      <c r="E1300" t="s">
        <v>1062</v>
      </c>
    </row>
    <row r="1301" spans="2:5" x14ac:dyDescent="0.35">
      <c r="B1301" t="s">
        <v>2616</v>
      </c>
      <c r="C1301" t="s">
        <v>3008</v>
      </c>
      <c r="D1301" t="s">
        <v>3813</v>
      </c>
      <c r="E1301" t="s">
        <v>1062</v>
      </c>
    </row>
    <row r="1302" spans="2:5" x14ac:dyDescent="0.35">
      <c r="B1302" t="s">
        <v>2617</v>
      </c>
      <c r="C1302" t="s">
        <v>3008</v>
      </c>
      <c r="D1302" t="s">
        <v>3814</v>
      </c>
      <c r="E1302" t="s">
        <v>1062</v>
      </c>
    </row>
    <row r="1303" spans="2:5" x14ac:dyDescent="0.35">
      <c r="B1303" t="s">
        <v>2618</v>
      </c>
      <c r="C1303" t="s">
        <v>3008</v>
      </c>
      <c r="D1303" t="s">
        <v>3815</v>
      </c>
      <c r="E1303" t="s">
        <v>1062</v>
      </c>
    </row>
    <row r="1304" spans="2:5" x14ac:dyDescent="0.35">
      <c r="B1304" t="s">
        <v>2619</v>
      </c>
      <c r="C1304" t="s">
        <v>3008</v>
      </c>
      <c r="D1304" t="s">
        <v>3816</v>
      </c>
      <c r="E1304" t="s">
        <v>1062</v>
      </c>
    </row>
    <row r="1305" spans="2:5" x14ac:dyDescent="0.35">
      <c r="B1305" t="s">
        <v>2620</v>
      </c>
      <c r="C1305" t="s">
        <v>3008</v>
      </c>
      <c r="D1305" t="s">
        <v>3817</v>
      </c>
      <c r="E1305" t="s">
        <v>1062</v>
      </c>
    </row>
    <row r="1306" spans="2:5" x14ac:dyDescent="0.35">
      <c r="B1306" t="s">
        <v>2621</v>
      </c>
      <c r="C1306" t="s">
        <v>3008</v>
      </c>
      <c r="D1306" t="s">
        <v>3818</v>
      </c>
      <c r="E1306" t="s">
        <v>1062</v>
      </c>
    </row>
    <row r="1307" spans="2:5" x14ac:dyDescent="0.35">
      <c r="B1307" t="s">
        <v>2622</v>
      </c>
      <c r="C1307" t="s">
        <v>3008</v>
      </c>
      <c r="D1307" t="s">
        <v>3819</v>
      </c>
      <c r="E1307" t="s">
        <v>1062</v>
      </c>
    </row>
    <row r="1308" spans="2:5" x14ac:dyDescent="0.35">
      <c r="B1308" t="s">
        <v>2623</v>
      </c>
      <c r="C1308" t="s">
        <v>3008</v>
      </c>
      <c r="D1308" t="s">
        <v>3820</v>
      </c>
      <c r="E1308" t="s">
        <v>1062</v>
      </c>
    </row>
    <row r="1309" spans="2:5" x14ac:dyDescent="0.35">
      <c r="B1309" t="s">
        <v>2624</v>
      </c>
      <c r="C1309" t="s">
        <v>3008</v>
      </c>
      <c r="D1309" t="s">
        <v>3821</v>
      </c>
      <c r="E1309" t="s">
        <v>1062</v>
      </c>
    </row>
    <row r="1310" spans="2:5" x14ac:dyDescent="0.35">
      <c r="B1310" t="s">
        <v>2625</v>
      </c>
      <c r="C1310" t="s">
        <v>3008</v>
      </c>
      <c r="D1310" t="s">
        <v>3822</v>
      </c>
    </row>
    <row r="1311" spans="2:5" x14ac:dyDescent="0.35">
      <c r="B1311" t="s">
        <v>2626</v>
      </c>
      <c r="C1311" t="s">
        <v>3008</v>
      </c>
      <c r="D1311" t="s">
        <v>3823</v>
      </c>
      <c r="E1311" t="s">
        <v>1062</v>
      </c>
    </row>
    <row r="1312" spans="2:5" x14ac:dyDescent="0.35">
      <c r="B1312" t="s">
        <v>2627</v>
      </c>
      <c r="C1312" t="s">
        <v>3008</v>
      </c>
      <c r="D1312" t="s">
        <v>3824</v>
      </c>
      <c r="E1312" t="s">
        <v>1062</v>
      </c>
    </row>
    <row r="1313" spans="2:5" x14ac:dyDescent="0.35">
      <c r="B1313" t="s">
        <v>2628</v>
      </c>
      <c r="C1313" t="s">
        <v>3008</v>
      </c>
      <c r="D1313" t="s">
        <v>3825</v>
      </c>
      <c r="E1313" t="s">
        <v>1062</v>
      </c>
    </row>
    <row r="1314" spans="2:5" x14ac:dyDescent="0.35">
      <c r="B1314" t="s">
        <v>2629</v>
      </c>
      <c r="C1314" t="s">
        <v>3008</v>
      </c>
      <c r="D1314" t="s">
        <v>3826</v>
      </c>
      <c r="E1314" t="s">
        <v>1062</v>
      </c>
    </row>
    <row r="1315" spans="2:5" x14ac:dyDescent="0.35">
      <c r="B1315" t="s">
        <v>2630</v>
      </c>
      <c r="C1315" t="s">
        <v>3008</v>
      </c>
      <c r="D1315" t="s">
        <v>3827</v>
      </c>
      <c r="E1315" t="s">
        <v>1062</v>
      </c>
    </row>
    <row r="1316" spans="2:5" x14ac:dyDescent="0.35">
      <c r="B1316" t="s">
        <v>2631</v>
      </c>
      <c r="C1316" t="s">
        <v>3008</v>
      </c>
      <c r="D1316" t="s">
        <v>3828</v>
      </c>
      <c r="E1316" t="s">
        <v>1062</v>
      </c>
    </row>
    <row r="1317" spans="2:5" x14ac:dyDescent="0.35">
      <c r="B1317" t="s">
        <v>2632</v>
      </c>
      <c r="C1317" t="s">
        <v>3008</v>
      </c>
      <c r="D1317" t="s">
        <v>3829</v>
      </c>
      <c r="E1317" t="s">
        <v>1062</v>
      </c>
    </row>
    <row r="1318" spans="2:5" x14ac:dyDescent="0.35">
      <c r="B1318" t="s">
        <v>2633</v>
      </c>
      <c r="C1318" t="s">
        <v>3008</v>
      </c>
      <c r="D1318" t="s">
        <v>3830</v>
      </c>
      <c r="E1318" t="s">
        <v>1062</v>
      </c>
    </row>
    <row r="1319" spans="2:5" x14ac:dyDescent="0.35">
      <c r="B1319" t="s">
        <v>2634</v>
      </c>
      <c r="C1319" t="s">
        <v>3008</v>
      </c>
      <c r="D1319" t="s">
        <v>3831</v>
      </c>
      <c r="E1319" t="s">
        <v>1062</v>
      </c>
    </row>
    <row r="1320" spans="2:5" x14ac:dyDescent="0.35">
      <c r="B1320" t="s">
        <v>2635</v>
      </c>
      <c r="C1320" t="s">
        <v>3008</v>
      </c>
      <c r="D1320" t="s">
        <v>3832</v>
      </c>
      <c r="E1320" t="s">
        <v>1062</v>
      </c>
    </row>
    <row r="1321" spans="2:5" x14ac:dyDescent="0.35">
      <c r="B1321" t="s">
        <v>2636</v>
      </c>
      <c r="C1321" t="s">
        <v>3008</v>
      </c>
      <c r="D1321" t="s">
        <v>3833</v>
      </c>
      <c r="E1321" t="s">
        <v>1062</v>
      </c>
    </row>
    <row r="1322" spans="2:5" x14ac:dyDescent="0.35">
      <c r="B1322" t="s">
        <v>2637</v>
      </c>
      <c r="C1322" t="s">
        <v>3008</v>
      </c>
      <c r="D1322" t="s">
        <v>3834</v>
      </c>
      <c r="E1322" t="s">
        <v>1062</v>
      </c>
    </row>
    <row r="1323" spans="2:5" x14ac:dyDescent="0.35">
      <c r="B1323" t="s">
        <v>2638</v>
      </c>
      <c r="C1323" t="s">
        <v>3008</v>
      </c>
      <c r="D1323" t="s">
        <v>3835</v>
      </c>
      <c r="E1323" t="s">
        <v>1062</v>
      </c>
    </row>
    <row r="1324" spans="2:5" x14ac:dyDescent="0.35">
      <c r="B1324" t="s">
        <v>2639</v>
      </c>
      <c r="C1324" t="s">
        <v>3008</v>
      </c>
      <c r="D1324" t="s">
        <v>3836</v>
      </c>
      <c r="E1324" t="s">
        <v>1062</v>
      </c>
    </row>
    <row r="1325" spans="2:5" x14ac:dyDescent="0.35">
      <c r="B1325" t="s">
        <v>2640</v>
      </c>
      <c r="C1325" t="s">
        <v>3008</v>
      </c>
      <c r="D1325" t="s">
        <v>3837</v>
      </c>
      <c r="E1325" t="s">
        <v>1062</v>
      </c>
    </row>
    <row r="1326" spans="2:5" x14ac:dyDescent="0.35">
      <c r="B1326" t="s">
        <v>2641</v>
      </c>
      <c r="C1326" t="s">
        <v>3008</v>
      </c>
      <c r="D1326" t="s">
        <v>3838</v>
      </c>
      <c r="E1326" t="s">
        <v>1062</v>
      </c>
    </row>
    <row r="1327" spans="2:5" x14ac:dyDescent="0.35">
      <c r="B1327" t="s">
        <v>2642</v>
      </c>
      <c r="C1327" t="s">
        <v>3008</v>
      </c>
      <c r="D1327" t="s">
        <v>3839</v>
      </c>
      <c r="E1327" t="s">
        <v>1062</v>
      </c>
    </row>
    <row r="1328" spans="2:5" x14ac:dyDescent="0.35">
      <c r="B1328" t="s">
        <v>2643</v>
      </c>
      <c r="C1328" t="s">
        <v>3008</v>
      </c>
      <c r="D1328" t="s">
        <v>3840</v>
      </c>
      <c r="E1328" t="s">
        <v>1062</v>
      </c>
    </row>
    <row r="1329" spans="2:5" x14ac:dyDescent="0.35">
      <c r="B1329" t="s">
        <v>2644</v>
      </c>
      <c r="C1329" t="s">
        <v>3008</v>
      </c>
      <c r="D1329" t="s">
        <v>3841</v>
      </c>
      <c r="E1329" t="s">
        <v>1062</v>
      </c>
    </row>
    <row r="1330" spans="2:5" x14ac:dyDescent="0.35">
      <c r="B1330" t="s">
        <v>2645</v>
      </c>
      <c r="C1330" t="s">
        <v>3008</v>
      </c>
      <c r="D1330" t="s">
        <v>3842</v>
      </c>
      <c r="E1330" t="s">
        <v>1062</v>
      </c>
    </row>
    <row r="1331" spans="2:5" x14ac:dyDescent="0.35">
      <c r="B1331" t="s">
        <v>2646</v>
      </c>
      <c r="C1331" t="s">
        <v>3008</v>
      </c>
      <c r="D1331" t="s">
        <v>3843</v>
      </c>
      <c r="E1331" t="s">
        <v>1062</v>
      </c>
    </row>
    <row r="1332" spans="2:5" x14ac:dyDescent="0.35">
      <c r="B1332" t="s">
        <v>2647</v>
      </c>
      <c r="C1332" t="s">
        <v>3008</v>
      </c>
      <c r="D1332" t="s">
        <v>3844</v>
      </c>
      <c r="E1332" t="s">
        <v>1062</v>
      </c>
    </row>
    <row r="1333" spans="2:5" x14ac:dyDescent="0.35">
      <c r="B1333" t="s">
        <v>2648</v>
      </c>
      <c r="C1333" t="s">
        <v>3008</v>
      </c>
      <c r="D1333" t="s">
        <v>3845</v>
      </c>
      <c r="E1333" t="s">
        <v>1062</v>
      </c>
    </row>
    <row r="1334" spans="2:5" x14ac:dyDescent="0.35">
      <c r="B1334" t="s">
        <v>2649</v>
      </c>
      <c r="C1334" t="s">
        <v>3008</v>
      </c>
      <c r="D1334" t="s">
        <v>3846</v>
      </c>
      <c r="E1334" t="s">
        <v>1062</v>
      </c>
    </row>
    <row r="1335" spans="2:5" x14ac:dyDescent="0.35">
      <c r="B1335" t="s">
        <v>2650</v>
      </c>
      <c r="C1335" t="s">
        <v>3008</v>
      </c>
      <c r="D1335" t="s">
        <v>3847</v>
      </c>
      <c r="E1335" t="s">
        <v>1062</v>
      </c>
    </row>
    <row r="1336" spans="2:5" x14ac:dyDescent="0.35">
      <c r="B1336" t="s">
        <v>2651</v>
      </c>
      <c r="C1336" t="s">
        <v>3008</v>
      </c>
      <c r="D1336" t="s">
        <v>1283</v>
      </c>
      <c r="E1336" t="s">
        <v>1062</v>
      </c>
    </row>
    <row r="1337" spans="2:5" x14ac:dyDescent="0.35">
      <c r="B1337" t="s">
        <v>2652</v>
      </c>
      <c r="C1337" t="s">
        <v>3008</v>
      </c>
      <c r="D1337" t="s">
        <v>3848</v>
      </c>
      <c r="E1337" t="s">
        <v>1062</v>
      </c>
    </row>
    <row r="1338" spans="2:5" x14ac:dyDescent="0.35">
      <c r="B1338" t="s">
        <v>2653</v>
      </c>
      <c r="C1338" t="s">
        <v>3008</v>
      </c>
      <c r="D1338" t="s">
        <v>3849</v>
      </c>
      <c r="E1338" t="s">
        <v>1062</v>
      </c>
    </row>
    <row r="1339" spans="2:5" x14ac:dyDescent="0.35">
      <c r="B1339" t="s">
        <v>2654</v>
      </c>
      <c r="C1339" t="s">
        <v>3008</v>
      </c>
      <c r="D1339" t="s">
        <v>3850</v>
      </c>
      <c r="E1339" t="s">
        <v>1062</v>
      </c>
    </row>
    <row r="1340" spans="2:5" x14ac:dyDescent="0.35">
      <c r="B1340" t="s">
        <v>2655</v>
      </c>
      <c r="C1340" t="s">
        <v>3008</v>
      </c>
      <c r="D1340" t="s">
        <v>3851</v>
      </c>
      <c r="E1340" t="s">
        <v>1062</v>
      </c>
    </row>
    <row r="1341" spans="2:5" x14ac:dyDescent="0.35">
      <c r="B1341" t="s">
        <v>2656</v>
      </c>
      <c r="C1341" t="s">
        <v>3008</v>
      </c>
      <c r="D1341" t="s">
        <v>3852</v>
      </c>
      <c r="E1341" t="s">
        <v>1062</v>
      </c>
    </row>
    <row r="1342" spans="2:5" x14ac:dyDescent="0.35">
      <c r="B1342" t="s">
        <v>2657</v>
      </c>
      <c r="C1342" t="s">
        <v>3008</v>
      </c>
      <c r="D1342" t="s">
        <v>3853</v>
      </c>
      <c r="E1342" t="s">
        <v>1062</v>
      </c>
    </row>
    <row r="1343" spans="2:5" x14ac:dyDescent="0.35">
      <c r="B1343" t="s">
        <v>2658</v>
      </c>
      <c r="C1343" t="s">
        <v>3008</v>
      </c>
      <c r="D1343" t="s">
        <v>3854</v>
      </c>
      <c r="E1343" t="s">
        <v>1062</v>
      </c>
    </row>
    <row r="1344" spans="2:5" x14ac:dyDescent="0.35">
      <c r="B1344" t="s">
        <v>2659</v>
      </c>
      <c r="C1344" t="s">
        <v>3008</v>
      </c>
      <c r="D1344" t="s">
        <v>3855</v>
      </c>
      <c r="E1344" t="s">
        <v>1062</v>
      </c>
    </row>
    <row r="1345" spans="2:5" x14ac:dyDescent="0.35">
      <c r="B1345" t="s">
        <v>2660</v>
      </c>
      <c r="C1345" t="s">
        <v>3008</v>
      </c>
      <c r="D1345" t="s">
        <v>3856</v>
      </c>
      <c r="E1345" t="s">
        <v>1062</v>
      </c>
    </row>
    <row r="1346" spans="2:5" x14ac:dyDescent="0.35">
      <c r="B1346" t="s">
        <v>2661</v>
      </c>
      <c r="C1346" t="s">
        <v>3008</v>
      </c>
      <c r="D1346" t="s">
        <v>3857</v>
      </c>
      <c r="E1346" t="s">
        <v>1062</v>
      </c>
    </row>
    <row r="1347" spans="2:5" x14ac:dyDescent="0.35">
      <c r="B1347" t="s">
        <v>2662</v>
      </c>
      <c r="C1347" t="s">
        <v>3008</v>
      </c>
      <c r="D1347" t="s">
        <v>3858</v>
      </c>
      <c r="E1347" t="s">
        <v>1062</v>
      </c>
    </row>
    <row r="1348" spans="2:5" x14ac:dyDescent="0.35">
      <c r="B1348" t="s">
        <v>2663</v>
      </c>
      <c r="C1348" t="s">
        <v>3008</v>
      </c>
      <c r="D1348" t="s">
        <v>3859</v>
      </c>
      <c r="E1348" t="s">
        <v>1062</v>
      </c>
    </row>
    <row r="1349" spans="2:5" x14ac:dyDescent="0.35">
      <c r="B1349" t="s">
        <v>2664</v>
      </c>
      <c r="C1349" t="s">
        <v>3008</v>
      </c>
      <c r="D1349" t="s">
        <v>3860</v>
      </c>
      <c r="E1349" t="s">
        <v>1062</v>
      </c>
    </row>
    <row r="1350" spans="2:5" x14ac:dyDescent="0.35">
      <c r="B1350" t="s">
        <v>2665</v>
      </c>
      <c r="C1350" t="s">
        <v>3008</v>
      </c>
      <c r="D1350" t="s">
        <v>3861</v>
      </c>
      <c r="E1350" t="s">
        <v>1062</v>
      </c>
    </row>
    <row r="1351" spans="2:5" x14ac:dyDescent="0.35">
      <c r="B1351" t="s">
        <v>2666</v>
      </c>
      <c r="C1351" t="s">
        <v>3008</v>
      </c>
      <c r="D1351" t="s">
        <v>3862</v>
      </c>
      <c r="E1351" t="s">
        <v>1062</v>
      </c>
    </row>
    <row r="1352" spans="2:5" x14ac:dyDescent="0.35">
      <c r="B1352" t="s">
        <v>2667</v>
      </c>
      <c r="C1352" t="s">
        <v>3008</v>
      </c>
      <c r="D1352" t="s">
        <v>3863</v>
      </c>
      <c r="E1352" t="s">
        <v>1062</v>
      </c>
    </row>
    <row r="1353" spans="2:5" x14ac:dyDescent="0.35">
      <c r="B1353" t="s">
        <v>2668</v>
      </c>
      <c r="C1353" t="s">
        <v>3008</v>
      </c>
      <c r="D1353" t="s">
        <v>3864</v>
      </c>
      <c r="E1353" t="s">
        <v>1062</v>
      </c>
    </row>
    <row r="1354" spans="2:5" x14ac:dyDescent="0.35">
      <c r="B1354" t="s">
        <v>2669</v>
      </c>
      <c r="C1354" t="s">
        <v>3008</v>
      </c>
      <c r="D1354" t="s">
        <v>3865</v>
      </c>
      <c r="E1354" t="s">
        <v>1062</v>
      </c>
    </row>
    <row r="1355" spans="2:5" x14ac:dyDescent="0.35">
      <c r="B1355" t="s">
        <v>2670</v>
      </c>
      <c r="C1355" t="s">
        <v>3008</v>
      </c>
      <c r="D1355" t="s">
        <v>3866</v>
      </c>
      <c r="E1355" t="s">
        <v>1062</v>
      </c>
    </row>
    <row r="1356" spans="2:5" x14ac:dyDescent="0.35">
      <c r="B1356" t="s">
        <v>2671</v>
      </c>
      <c r="C1356" t="s">
        <v>3008</v>
      </c>
      <c r="D1356" t="s">
        <v>3867</v>
      </c>
      <c r="E1356" t="s">
        <v>1062</v>
      </c>
    </row>
    <row r="1357" spans="2:5" x14ac:dyDescent="0.35">
      <c r="B1357" t="s">
        <v>2672</v>
      </c>
      <c r="C1357" t="s">
        <v>3008</v>
      </c>
      <c r="D1357" t="s">
        <v>3868</v>
      </c>
      <c r="E1357" t="s">
        <v>1062</v>
      </c>
    </row>
    <row r="1358" spans="2:5" x14ac:dyDescent="0.35">
      <c r="B1358" t="s">
        <v>2673</v>
      </c>
      <c r="C1358" t="s">
        <v>3008</v>
      </c>
      <c r="D1358" t="s">
        <v>3869</v>
      </c>
      <c r="E1358" t="s">
        <v>1062</v>
      </c>
    </row>
    <row r="1359" spans="2:5" x14ac:dyDescent="0.35">
      <c r="B1359" t="s">
        <v>2674</v>
      </c>
      <c r="C1359" t="s">
        <v>3008</v>
      </c>
      <c r="D1359" t="s">
        <v>3870</v>
      </c>
      <c r="E1359" t="s">
        <v>1062</v>
      </c>
    </row>
    <row r="1360" spans="2:5" x14ac:dyDescent="0.35">
      <c r="B1360" t="s">
        <v>2675</v>
      </c>
      <c r="C1360" t="s">
        <v>3008</v>
      </c>
      <c r="D1360" t="s">
        <v>3871</v>
      </c>
      <c r="E1360" t="s">
        <v>1062</v>
      </c>
    </row>
    <row r="1361" spans="2:5" x14ac:dyDescent="0.35">
      <c r="B1361" t="s">
        <v>2676</v>
      </c>
      <c r="C1361" t="s">
        <v>3008</v>
      </c>
      <c r="D1361" t="s">
        <v>3872</v>
      </c>
      <c r="E1361" t="s">
        <v>1062</v>
      </c>
    </row>
    <row r="1362" spans="2:5" x14ac:dyDescent="0.35">
      <c r="B1362" t="s">
        <v>2677</v>
      </c>
      <c r="C1362" t="s">
        <v>3008</v>
      </c>
      <c r="D1362" t="s">
        <v>3873</v>
      </c>
      <c r="E1362" t="s">
        <v>1062</v>
      </c>
    </row>
    <row r="1363" spans="2:5" x14ac:dyDescent="0.35">
      <c r="B1363" t="s">
        <v>2678</v>
      </c>
      <c r="C1363" t="s">
        <v>3008</v>
      </c>
      <c r="D1363" t="s">
        <v>3874</v>
      </c>
      <c r="E1363" t="s">
        <v>1062</v>
      </c>
    </row>
    <row r="1364" spans="2:5" x14ac:dyDescent="0.35">
      <c r="B1364" t="s">
        <v>2679</v>
      </c>
      <c r="C1364" t="s">
        <v>3008</v>
      </c>
      <c r="D1364" t="s">
        <v>3875</v>
      </c>
      <c r="E1364" t="s">
        <v>1062</v>
      </c>
    </row>
    <row r="1365" spans="2:5" x14ac:dyDescent="0.35">
      <c r="B1365" t="s">
        <v>2680</v>
      </c>
      <c r="C1365" t="s">
        <v>3008</v>
      </c>
      <c r="D1365" t="s">
        <v>3876</v>
      </c>
      <c r="E1365" t="s">
        <v>1062</v>
      </c>
    </row>
    <row r="1366" spans="2:5" x14ac:dyDescent="0.35">
      <c r="B1366" t="s">
        <v>2681</v>
      </c>
      <c r="C1366" t="s">
        <v>3008</v>
      </c>
      <c r="D1366" t="s">
        <v>3877</v>
      </c>
      <c r="E1366" t="s">
        <v>1062</v>
      </c>
    </row>
    <row r="1367" spans="2:5" x14ac:dyDescent="0.35">
      <c r="B1367" t="s">
        <v>2682</v>
      </c>
      <c r="C1367" t="s">
        <v>3008</v>
      </c>
      <c r="D1367" t="s">
        <v>3877</v>
      </c>
      <c r="E1367" t="s">
        <v>1062</v>
      </c>
    </row>
    <row r="1368" spans="2:5" x14ac:dyDescent="0.35">
      <c r="B1368" t="s">
        <v>2683</v>
      </c>
      <c r="C1368" t="s">
        <v>3008</v>
      </c>
      <c r="D1368" t="s">
        <v>3878</v>
      </c>
      <c r="E1368" t="s">
        <v>1062</v>
      </c>
    </row>
    <row r="1369" spans="2:5" x14ac:dyDescent="0.35">
      <c r="B1369" t="s">
        <v>2684</v>
      </c>
      <c r="C1369" t="s">
        <v>3008</v>
      </c>
      <c r="D1369" t="s">
        <v>3879</v>
      </c>
      <c r="E1369" t="s">
        <v>1062</v>
      </c>
    </row>
    <row r="1370" spans="2:5" x14ac:dyDescent="0.35">
      <c r="B1370" t="s">
        <v>2685</v>
      </c>
      <c r="C1370" t="s">
        <v>3008</v>
      </c>
      <c r="D1370" t="s">
        <v>3880</v>
      </c>
      <c r="E1370" t="s">
        <v>1062</v>
      </c>
    </row>
    <row r="1371" spans="2:5" x14ac:dyDescent="0.35">
      <c r="B1371" t="s">
        <v>2686</v>
      </c>
      <c r="C1371" t="s">
        <v>3008</v>
      </c>
      <c r="D1371" t="s">
        <v>3881</v>
      </c>
      <c r="E1371" t="s">
        <v>1062</v>
      </c>
    </row>
    <row r="1372" spans="2:5" x14ac:dyDescent="0.35">
      <c r="B1372" t="s">
        <v>2687</v>
      </c>
      <c r="C1372" t="s">
        <v>3008</v>
      </c>
      <c r="D1372" t="s">
        <v>3882</v>
      </c>
      <c r="E1372" t="s">
        <v>1062</v>
      </c>
    </row>
    <row r="1373" spans="2:5" x14ac:dyDescent="0.35">
      <c r="B1373" t="s">
        <v>2688</v>
      </c>
      <c r="C1373" t="s">
        <v>3008</v>
      </c>
      <c r="D1373" t="s">
        <v>3882</v>
      </c>
      <c r="E1373" t="s">
        <v>1062</v>
      </c>
    </row>
    <row r="1374" spans="2:5" x14ac:dyDescent="0.35">
      <c r="B1374" t="s">
        <v>2689</v>
      </c>
      <c r="C1374" t="s">
        <v>3008</v>
      </c>
      <c r="D1374" t="s">
        <v>3883</v>
      </c>
      <c r="E1374" t="s">
        <v>1062</v>
      </c>
    </row>
    <row r="1375" spans="2:5" x14ac:dyDescent="0.35">
      <c r="B1375" t="s">
        <v>2690</v>
      </c>
      <c r="C1375" t="s">
        <v>3008</v>
      </c>
      <c r="D1375" t="s">
        <v>3884</v>
      </c>
      <c r="E1375" t="s">
        <v>1062</v>
      </c>
    </row>
    <row r="1376" spans="2:5" x14ac:dyDescent="0.35">
      <c r="B1376" t="s">
        <v>2691</v>
      </c>
      <c r="C1376" t="s">
        <v>3008</v>
      </c>
      <c r="D1376" t="s">
        <v>3885</v>
      </c>
      <c r="E1376" t="s">
        <v>1062</v>
      </c>
    </row>
    <row r="1377" spans="2:5" x14ac:dyDescent="0.35">
      <c r="B1377" t="s">
        <v>2692</v>
      </c>
      <c r="C1377" t="s">
        <v>3008</v>
      </c>
      <c r="D1377" t="s">
        <v>3886</v>
      </c>
      <c r="E1377" t="s">
        <v>1062</v>
      </c>
    </row>
    <row r="1378" spans="2:5" x14ac:dyDescent="0.35">
      <c r="B1378" t="s">
        <v>2693</v>
      </c>
      <c r="C1378" t="s">
        <v>3008</v>
      </c>
      <c r="D1378" t="s">
        <v>3887</v>
      </c>
      <c r="E1378" t="s">
        <v>1062</v>
      </c>
    </row>
    <row r="1379" spans="2:5" x14ac:dyDescent="0.35">
      <c r="B1379" t="s">
        <v>2694</v>
      </c>
      <c r="C1379" t="s">
        <v>3008</v>
      </c>
      <c r="D1379" t="s">
        <v>3888</v>
      </c>
      <c r="E1379" t="s">
        <v>1062</v>
      </c>
    </row>
    <row r="1380" spans="2:5" x14ac:dyDescent="0.35">
      <c r="B1380" t="s">
        <v>2695</v>
      </c>
      <c r="C1380" t="s">
        <v>3008</v>
      </c>
      <c r="D1380" t="s">
        <v>1275</v>
      </c>
      <c r="E1380" t="s">
        <v>1062</v>
      </c>
    </row>
    <row r="1381" spans="2:5" x14ac:dyDescent="0.35">
      <c r="B1381" t="s">
        <v>2696</v>
      </c>
      <c r="C1381" t="s">
        <v>3008</v>
      </c>
      <c r="D1381" t="s">
        <v>3889</v>
      </c>
      <c r="E1381" t="s">
        <v>1062</v>
      </c>
    </row>
    <row r="1382" spans="2:5" x14ac:dyDescent="0.35">
      <c r="B1382" t="s">
        <v>2697</v>
      </c>
      <c r="C1382" t="s">
        <v>3008</v>
      </c>
      <c r="D1382" t="s">
        <v>3890</v>
      </c>
      <c r="E1382" t="s">
        <v>1062</v>
      </c>
    </row>
    <row r="1383" spans="2:5" x14ac:dyDescent="0.35">
      <c r="B1383" t="s">
        <v>2698</v>
      </c>
      <c r="C1383" t="s">
        <v>3008</v>
      </c>
      <c r="D1383" t="s">
        <v>3891</v>
      </c>
      <c r="E1383" t="s">
        <v>1062</v>
      </c>
    </row>
    <row r="1384" spans="2:5" x14ac:dyDescent="0.35">
      <c r="B1384" t="s">
        <v>2699</v>
      </c>
      <c r="C1384" t="s">
        <v>3008</v>
      </c>
      <c r="D1384" t="s">
        <v>3892</v>
      </c>
      <c r="E1384" t="s">
        <v>1062</v>
      </c>
    </row>
    <row r="1385" spans="2:5" x14ac:dyDescent="0.35">
      <c r="B1385" t="s">
        <v>2700</v>
      </c>
      <c r="C1385" t="s">
        <v>3008</v>
      </c>
      <c r="D1385" t="s">
        <v>3893</v>
      </c>
      <c r="E1385" t="s">
        <v>1062</v>
      </c>
    </row>
    <row r="1386" spans="2:5" x14ac:dyDescent="0.35">
      <c r="B1386" t="s">
        <v>2701</v>
      </c>
      <c r="C1386" t="s">
        <v>3008</v>
      </c>
      <c r="D1386" t="s">
        <v>3894</v>
      </c>
      <c r="E1386" t="s">
        <v>1062</v>
      </c>
    </row>
    <row r="1387" spans="2:5" x14ac:dyDescent="0.35">
      <c r="B1387" t="s">
        <v>2702</v>
      </c>
      <c r="C1387" t="s">
        <v>3008</v>
      </c>
      <c r="D1387" t="s">
        <v>3895</v>
      </c>
      <c r="E1387" t="s">
        <v>1062</v>
      </c>
    </row>
    <row r="1388" spans="2:5" x14ac:dyDescent="0.35">
      <c r="B1388" t="s">
        <v>2703</v>
      </c>
      <c r="C1388" t="s">
        <v>3008</v>
      </c>
      <c r="D1388" t="s">
        <v>3896</v>
      </c>
      <c r="E1388" t="s">
        <v>1062</v>
      </c>
    </row>
    <row r="1389" spans="2:5" x14ac:dyDescent="0.35">
      <c r="B1389" t="s">
        <v>2704</v>
      </c>
      <c r="C1389" t="s">
        <v>3008</v>
      </c>
      <c r="D1389" t="s">
        <v>3897</v>
      </c>
      <c r="E1389" t="s">
        <v>1062</v>
      </c>
    </row>
    <row r="1390" spans="2:5" x14ac:dyDescent="0.35">
      <c r="B1390" t="s">
        <v>2705</v>
      </c>
      <c r="C1390" t="s">
        <v>3008</v>
      </c>
      <c r="D1390" t="s">
        <v>3898</v>
      </c>
      <c r="E1390" t="s">
        <v>1062</v>
      </c>
    </row>
    <row r="1391" spans="2:5" x14ac:dyDescent="0.35">
      <c r="B1391" t="s">
        <v>2706</v>
      </c>
      <c r="C1391" t="s">
        <v>3008</v>
      </c>
      <c r="D1391" t="s">
        <v>3899</v>
      </c>
      <c r="E1391" t="s">
        <v>1062</v>
      </c>
    </row>
    <row r="1392" spans="2:5" x14ac:dyDescent="0.35">
      <c r="B1392" t="s">
        <v>2707</v>
      </c>
      <c r="C1392" t="s">
        <v>3008</v>
      </c>
      <c r="D1392" t="s">
        <v>3900</v>
      </c>
      <c r="E1392" t="s">
        <v>1062</v>
      </c>
    </row>
    <row r="1393" spans="2:5" x14ac:dyDescent="0.35">
      <c r="B1393" t="s">
        <v>2708</v>
      </c>
      <c r="C1393" t="s">
        <v>3008</v>
      </c>
      <c r="D1393" t="s">
        <v>3901</v>
      </c>
      <c r="E1393" t="s">
        <v>1062</v>
      </c>
    </row>
    <row r="1394" spans="2:5" x14ac:dyDescent="0.35">
      <c r="B1394" t="s">
        <v>2709</v>
      </c>
      <c r="C1394" t="s">
        <v>3008</v>
      </c>
      <c r="D1394" t="s">
        <v>3902</v>
      </c>
      <c r="E1394" t="s">
        <v>1062</v>
      </c>
    </row>
    <row r="1395" spans="2:5" x14ac:dyDescent="0.35">
      <c r="B1395" t="s">
        <v>2710</v>
      </c>
      <c r="C1395" t="s">
        <v>3008</v>
      </c>
      <c r="D1395" t="s">
        <v>3903</v>
      </c>
      <c r="E1395" t="s">
        <v>1062</v>
      </c>
    </row>
    <row r="1396" spans="2:5" x14ac:dyDescent="0.35">
      <c r="B1396" t="s">
        <v>2711</v>
      </c>
      <c r="C1396" t="s">
        <v>3008</v>
      </c>
      <c r="D1396" t="s">
        <v>3904</v>
      </c>
      <c r="E1396" t="s">
        <v>1062</v>
      </c>
    </row>
    <row r="1397" spans="2:5" x14ac:dyDescent="0.35">
      <c r="B1397" t="s">
        <v>2712</v>
      </c>
      <c r="C1397" t="s">
        <v>3008</v>
      </c>
      <c r="D1397" t="s">
        <v>3905</v>
      </c>
      <c r="E1397" t="s">
        <v>1062</v>
      </c>
    </row>
    <row r="1398" spans="2:5" x14ac:dyDescent="0.35">
      <c r="B1398" t="s">
        <v>2713</v>
      </c>
      <c r="C1398" t="s">
        <v>3008</v>
      </c>
      <c r="D1398" t="s">
        <v>3906</v>
      </c>
      <c r="E1398" t="s">
        <v>1062</v>
      </c>
    </row>
    <row r="1399" spans="2:5" x14ac:dyDescent="0.35">
      <c r="B1399" t="s">
        <v>2714</v>
      </c>
      <c r="C1399" t="s">
        <v>3008</v>
      </c>
      <c r="D1399" t="s">
        <v>3907</v>
      </c>
      <c r="E1399" t="s">
        <v>1062</v>
      </c>
    </row>
    <row r="1400" spans="2:5" x14ac:dyDescent="0.35">
      <c r="B1400" t="s">
        <v>2715</v>
      </c>
      <c r="C1400" t="s">
        <v>3008</v>
      </c>
      <c r="D1400" t="s">
        <v>3908</v>
      </c>
      <c r="E1400" t="s">
        <v>1062</v>
      </c>
    </row>
    <row r="1401" spans="2:5" x14ac:dyDescent="0.35">
      <c r="B1401" t="s">
        <v>2716</v>
      </c>
      <c r="C1401" t="s">
        <v>3008</v>
      </c>
      <c r="D1401" t="s">
        <v>3909</v>
      </c>
      <c r="E1401" t="s">
        <v>1062</v>
      </c>
    </row>
    <row r="1402" spans="2:5" x14ac:dyDescent="0.35">
      <c r="B1402" t="s">
        <v>2717</v>
      </c>
      <c r="C1402" t="s">
        <v>3008</v>
      </c>
      <c r="D1402" t="s">
        <v>3910</v>
      </c>
      <c r="E1402" t="s">
        <v>1062</v>
      </c>
    </row>
    <row r="1403" spans="2:5" x14ac:dyDescent="0.35">
      <c r="B1403" t="s">
        <v>2718</v>
      </c>
      <c r="C1403" t="s">
        <v>3008</v>
      </c>
      <c r="D1403" t="s">
        <v>3911</v>
      </c>
      <c r="E1403" t="s">
        <v>1062</v>
      </c>
    </row>
    <row r="1404" spans="2:5" x14ac:dyDescent="0.35">
      <c r="B1404" t="s">
        <v>2719</v>
      </c>
      <c r="C1404" t="s">
        <v>3008</v>
      </c>
      <c r="D1404" t="s">
        <v>3912</v>
      </c>
      <c r="E1404" t="s">
        <v>1062</v>
      </c>
    </row>
    <row r="1405" spans="2:5" x14ac:dyDescent="0.35">
      <c r="B1405" t="s">
        <v>2720</v>
      </c>
      <c r="C1405" t="s">
        <v>3008</v>
      </c>
      <c r="D1405" t="s">
        <v>3913</v>
      </c>
      <c r="E1405" t="s">
        <v>1062</v>
      </c>
    </row>
    <row r="1406" spans="2:5" x14ac:dyDescent="0.35">
      <c r="B1406" t="s">
        <v>2721</v>
      </c>
      <c r="C1406" t="s">
        <v>3008</v>
      </c>
      <c r="D1406" t="s">
        <v>3914</v>
      </c>
      <c r="E1406" t="s">
        <v>1062</v>
      </c>
    </row>
    <row r="1407" spans="2:5" x14ac:dyDescent="0.35">
      <c r="B1407" t="s">
        <v>2722</v>
      </c>
      <c r="C1407" t="s">
        <v>3008</v>
      </c>
      <c r="D1407" t="s">
        <v>3915</v>
      </c>
      <c r="E1407" t="s">
        <v>1062</v>
      </c>
    </row>
    <row r="1408" spans="2:5" x14ac:dyDescent="0.35">
      <c r="B1408" t="s">
        <v>2723</v>
      </c>
      <c r="C1408" t="s">
        <v>3008</v>
      </c>
      <c r="D1408" t="s">
        <v>3916</v>
      </c>
      <c r="E1408" t="s">
        <v>1062</v>
      </c>
    </row>
    <row r="1409" spans="2:5" x14ac:dyDescent="0.35">
      <c r="B1409" t="s">
        <v>2724</v>
      </c>
      <c r="C1409" t="s">
        <v>3008</v>
      </c>
      <c r="D1409" t="s">
        <v>3917</v>
      </c>
      <c r="E1409" t="s">
        <v>1062</v>
      </c>
    </row>
    <row r="1410" spans="2:5" x14ac:dyDescent="0.35">
      <c r="B1410" t="s">
        <v>2725</v>
      </c>
      <c r="C1410" t="s">
        <v>3008</v>
      </c>
      <c r="D1410" t="s">
        <v>3918</v>
      </c>
      <c r="E1410" t="s">
        <v>1062</v>
      </c>
    </row>
    <row r="1411" spans="2:5" x14ac:dyDescent="0.35">
      <c r="B1411" t="s">
        <v>2726</v>
      </c>
      <c r="C1411" t="s">
        <v>3008</v>
      </c>
      <c r="D1411" t="s">
        <v>3919</v>
      </c>
      <c r="E1411" t="s">
        <v>1062</v>
      </c>
    </row>
    <row r="1412" spans="2:5" x14ac:dyDescent="0.35">
      <c r="B1412" t="s">
        <v>2727</v>
      </c>
      <c r="C1412" t="s">
        <v>3008</v>
      </c>
      <c r="D1412" t="s">
        <v>3920</v>
      </c>
      <c r="E1412" t="s">
        <v>1062</v>
      </c>
    </row>
    <row r="1413" spans="2:5" x14ac:dyDescent="0.35">
      <c r="B1413" t="s">
        <v>2728</v>
      </c>
      <c r="C1413" t="s">
        <v>3008</v>
      </c>
      <c r="D1413" t="s">
        <v>3921</v>
      </c>
      <c r="E1413" t="s">
        <v>1062</v>
      </c>
    </row>
    <row r="1414" spans="2:5" x14ac:dyDescent="0.35">
      <c r="B1414" t="s">
        <v>2729</v>
      </c>
      <c r="C1414" t="s">
        <v>3008</v>
      </c>
      <c r="D1414" t="s">
        <v>3922</v>
      </c>
      <c r="E1414" t="s">
        <v>1062</v>
      </c>
    </row>
    <row r="1415" spans="2:5" x14ac:dyDescent="0.35">
      <c r="B1415" t="s">
        <v>2730</v>
      </c>
      <c r="C1415" t="s">
        <v>3008</v>
      </c>
      <c r="D1415" t="s">
        <v>3923</v>
      </c>
      <c r="E1415" t="s">
        <v>1062</v>
      </c>
    </row>
    <row r="1416" spans="2:5" x14ac:dyDescent="0.35">
      <c r="B1416" t="s">
        <v>2731</v>
      </c>
      <c r="C1416" t="s">
        <v>3008</v>
      </c>
      <c r="D1416" t="s">
        <v>3924</v>
      </c>
      <c r="E1416" t="s">
        <v>1062</v>
      </c>
    </row>
    <row r="1417" spans="2:5" x14ac:dyDescent="0.35">
      <c r="B1417" t="s">
        <v>2732</v>
      </c>
      <c r="C1417" t="s">
        <v>3008</v>
      </c>
      <c r="D1417" t="s">
        <v>3925</v>
      </c>
      <c r="E1417" t="s">
        <v>1062</v>
      </c>
    </row>
    <row r="1418" spans="2:5" x14ac:dyDescent="0.35">
      <c r="B1418" t="s">
        <v>2733</v>
      </c>
      <c r="C1418" t="s">
        <v>3008</v>
      </c>
      <c r="D1418" t="s">
        <v>3926</v>
      </c>
      <c r="E1418" t="s">
        <v>1062</v>
      </c>
    </row>
    <row r="1419" spans="2:5" x14ac:dyDescent="0.35">
      <c r="B1419" t="s">
        <v>2734</v>
      </c>
      <c r="C1419" t="s">
        <v>3008</v>
      </c>
      <c r="D1419" t="s">
        <v>3927</v>
      </c>
      <c r="E1419" t="s">
        <v>1062</v>
      </c>
    </row>
    <row r="1420" spans="2:5" x14ac:dyDescent="0.35">
      <c r="B1420" t="s">
        <v>2735</v>
      </c>
      <c r="C1420" t="s">
        <v>3008</v>
      </c>
      <c r="D1420" t="s">
        <v>3928</v>
      </c>
      <c r="E1420" t="s">
        <v>1062</v>
      </c>
    </row>
    <row r="1421" spans="2:5" x14ac:dyDescent="0.35">
      <c r="B1421" t="s">
        <v>2736</v>
      </c>
      <c r="C1421" t="s">
        <v>3008</v>
      </c>
      <c r="D1421" t="s">
        <v>3929</v>
      </c>
      <c r="E1421" t="s">
        <v>1062</v>
      </c>
    </row>
    <row r="1422" spans="2:5" x14ac:dyDescent="0.35">
      <c r="B1422" t="s">
        <v>2737</v>
      </c>
      <c r="C1422" t="s">
        <v>3008</v>
      </c>
      <c r="D1422" t="s">
        <v>3929</v>
      </c>
      <c r="E1422" t="s">
        <v>1062</v>
      </c>
    </row>
    <row r="1423" spans="2:5" x14ac:dyDescent="0.35">
      <c r="B1423" t="s">
        <v>2738</v>
      </c>
      <c r="C1423" t="s">
        <v>3008</v>
      </c>
      <c r="D1423" t="s">
        <v>3930</v>
      </c>
    </row>
    <row r="1424" spans="2:5" x14ac:dyDescent="0.35">
      <c r="B1424" t="s">
        <v>2739</v>
      </c>
      <c r="C1424" t="s">
        <v>3008</v>
      </c>
      <c r="D1424" t="s">
        <v>3931</v>
      </c>
    </row>
    <row r="1425" spans="2:5" x14ac:dyDescent="0.35">
      <c r="B1425" t="s">
        <v>2740</v>
      </c>
      <c r="C1425" t="s">
        <v>3008</v>
      </c>
      <c r="D1425" t="s">
        <v>3932</v>
      </c>
      <c r="E1425" t="s">
        <v>1048</v>
      </c>
    </row>
    <row r="1426" spans="2:5" x14ac:dyDescent="0.35">
      <c r="B1426" t="s">
        <v>2741</v>
      </c>
      <c r="C1426" t="s">
        <v>3008</v>
      </c>
      <c r="D1426" t="s">
        <v>3932</v>
      </c>
      <c r="E1426" t="s">
        <v>1048</v>
      </c>
    </row>
    <row r="1427" spans="2:5" x14ac:dyDescent="0.35">
      <c r="B1427" t="s">
        <v>2742</v>
      </c>
      <c r="C1427" t="s">
        <v>3008</v>
      </c>
      <c r="D1427" t="s">
        <v>3933</v>
      </c>
      <c r="E1427" t="s">
        <v>1048</v>
      </c>
    </row>
    <row r="1428" spans="2:5" x14ac:dyDescent="0.35">
      <c r="B1428" t="s">
        <v>2743</v>
      </c>
      <c r="C1428" t="s">
        <v>3008</v>
      </c>
      <c r="D1428" t="s">
        <v>3934</v>
      </c>
      <c r="E1428" t="s">
        <v>1048</v>
      </c>
    </row>
    <row r="1429" spans="2:5" x14ac:dyDescent="0.35">
      <c r="B1429" t="s">
        <v>2744</v>
      </c>
      <c r="C1429" t="s">
        <v>3008</v>
      </c>
      <c r="D1429" t="s">
        <v>3935</v>
      </c>
      <c r="E1429" t="s">
        <v>1048</v>
      </c>
    </row>
    <row r="1430" spans="2:5" x14ac:dyDescent="0.35">
      <c r="B1430" t="s">
        <v>2745</v>
      </c>
      <c r="C1430" t="s">
        <v>3008</v>
      </c>
      <c r="D1430" t="s">
        <v>3936</v>
      </c>
      <c r="E1430" t="s">
        <v>1048</v>
      </c>
    </row>
    <row r="1431" spans="2:5" x14ac:dyDescent="0.35">
      <c r="B1431" t="s">
        <v>2746</v>
      </c>
      <c r="C1431" t="s">
        <v>3008</v>
      </c>
      <c r="D1431" t="s">
        <v>3937</v>
      </c>
      <c r="E1431" t="s">
        <v>1048</v>
      </c>
    </row>
    <row r="1432" spans="2:5" x14ac:dyDescent="0.35">
      <c r="B1432" t="s">
        <v>2747</v>
      </c>
      <c r="C1432" t="s">
        <v>3008</v>
      </c>
      <c r="D1432" t="s">
        <v>3937</v>
      </c>
      <c r="E1432" t="s">
        <v>1048</v>
      </c>
    </row>
    <row r="1433" spans="2:5" x14ac:dyDescent="0.35">
      <c r="B1433" t="s">
        <v>2748</v>
      </c>
      <c r="C1433" t="s">
        <v>3008</v>
      </c>
      <c r="D1433" t="s">
        <v>3938</v>
      </c>
      <c r="E1433" t="s">
        <v>1048</v>
      </c>
    </row>
    <row r="1434" spans="2:5" x14ac:dyDescent="0.35">
      <c r="B1434" t="s">
        <v>2749</v>
      </c>
      <c r="C1434" t="s">
        <v>3008</v>
      </c>
      <c r="D1434" t="s">
        <v>3939</v>
      </c>
      <c r="E1434" t="s">
        <v>1048</v>
      </c>
    </row>
    <row r="1435" spans="2:5" x14ac:dyDescent="0.35">
      <c r="B1435" t="s">
        <v>2750</v>
      </c>
      <c r="C1435" t="s">
        <v>3008</v>
      </c>
      <c r="D1435" t="s">
        <v>3940</v>
      </c>
      <c r="E1435" t="s">
        <v>1048</v>
      </c>
    </row>
    <row r="1436" spans="2:5" x14ac:dyDescent="0.35">
      <c r="B1436" t="s">
        <v>2751</v>
      </c>
      <c r="C1436" t="s">
        <v>3008</v>
      </c>
      <c r="D1436" t="s">
        <v>3941</v>
      </c>
      <c r="E1436" t="s">
        <v>1048</v>
      </c>
    </row>
    <row r="1437" spans="2:5" x14ac:dyDescent="0.35">
      <c r="B1437" t="s">
        <v>2752</v>
      </c>
      <c r="C1437" t="s">
        <v>3008</v>
      </c>
      <c r="D1437" t="s">
        <v>3942</v>
      </c>
    </row>
    <row r="1438" spans="2:5" x14ac:dyDescent="0.35">
      <c r="B1438" t="s">
        <v>2753</v>
      </c>
      <c r="C1438" t="s">
        <v>3008</v>
      </c>
      <c r="D1438" t="s">
        <v>3943</v>
      </c>
      <c r="E1438" t="s">
        <v>1048</v>
      </c>
    </row>
    <row r="1439" spans="2:5" x14ac:dyDescent="0.35">
      <c r="B1439" t="s">
        <v>2754</v>
      </c>
      <c r="C1439" t="s">
        <v>3008</v>
      </c>
      <c r="D1439" t="s">
        <v>3944</v>
      </c>
    </row>
    <row r="1440" spans="2:5" x14ac:dyDescent="0.35">
      <c r="B1440" t="s">
        <v>2755</v>
      </c>
      <c r="C1440" t="s">
        <v>3008</v>
      </c>
      <c r="D1440" t="s">
        <v>3945</v>
      </c>
      <c r="E1440" t="s">
        <v>1048</v>
      </c>
    </row>
    <row r="1441" spans="2:5" x14ac:dyDescent="0.35">
      <c r="B1441" t="s">
        <v>2756</v>
      </c>
      <c r="C1441" t="s">
        <v>3008</v>
      </c>
      <c r="D1441" t="s">
        <v>3946</v>
      </c>
      <c r="E1441" t="s">
        <v>1048</v>
      </c>
    </row>
    <row r="1442" spans="2:5" x14ac:dyDescent="0.35">
      <c r="B1442" t="s">
        <v>2757</v>
      </c>
      <c r="C1442" t="s">
        <v>3008</v>
      </c>
      <c r="D1442" t="s">
        <v>3947</v>
      </c>
      <c r="E1442" t="s">
        <v>1048</v>
      </c>
    </row>
    <row r="1443" spans="2:5" x14ac:dyDescent="0.35">
      <c r="B1443" t="s">
        <v>2758</v>
      </c>
      <c r="C1443" t="s">
        <v>3008</v>
      </c>
      <c r="D1443" t="s">
        <v>3948</v>
      </c>
      <c r="E1443" t="s">
        <v>1048</v>
      </c>
    </row>
    <row r="1444" spans="2:5" x14ac:dyDescent="0.35">
      <c r="B1444" t="s">
        <v>2759</v>
      </c>
      <c r="C1444" t="s">
        <v>3008</v>
      </c>
      <c r="D1444" t="s">
        <v>3949</v>
      </c>
      <c r="E1444" t="s">
        <v>1048</v>
      </c>
    </row>
    <row r="1445" spans="2:5" x14ac:dyDescent="0.35">
      <c r="B1445" t="s">
        <v>78</v>
      </c>
      <c r="C1445" t="s">
        <v>3008</v>
      </c>
      <c r="D1445" t="s">
        <v>3950</v>
      </c>
      <c r="E1445" t="s">
        <v>1048</v>
      </c>
    </row>
    <row r="1446" spans="2:5" x14ac:dyDescent="0.35">
      <c r="B1446" t="s">
        <v>2760</v>
      </c>
      <c r="C1446" t="s">
        <v>3008</v>
      </c>
      <c r="D1446" t="s">
        <v>3951</v>
      </c>
      <c r="E1446" t="s">
        <v>1048</v>
      </c>
    </row>
    <row r="1447" spans="2:5" x14ac:dyDescent="0.35">
      <c r="B1447" t="s">
        <v>2761</v>
      </c>
      <c r="C1447" t="s">
        <v>3008</v>
      </c>
      <c r="D1447" t="s">
        <v>3952</v>
      </c>
      <c r="E1447" t="s">
        <v>1048</v>
      </c>
    </row>
    <row r="1448" spans="2:5" x14ac:dyDescent="0.35">
      <c r="B1448" t="s">
        <v>2762</v>
      </c>
      <c r="C1448" t="s">
        <v>3008</v>
      </c>
      <c r="D1448" t="s">
        <v>3953</v>
      </c>
      <c r="E1448" t="s">
        <v>1048</v>
      </c>
    </row>
    <row r="1449" spans="2:5" x14ac:dyDescent="0.35">
      <c r="B1449" t="s">
        <v>2763</v>
      </c>
      <c r="C1449" t="s">
        <v>3008</v>
      </c>
      <c r="D1449" t="s">
        <v>3953</v>
      </c>
      <c r="E1449" t="s">
        <v>1048</v>
      </c>
    </row>
    <row r="1450" spans="2:5" x14ac:dyDescent="0.35">
      <c r="B1450" t="s">
        <v>2764</v>
      </c>
      <c r="C1450" t="s">
        <v>3008</v>
      </c>
      <c r="D1450" t="s">
        <v>3954</v>
      </c>
      <c r="E1450" t="s">
        <v>1048</v>
      </c>
    </row>
    <row r="1451" spans="2:5" x14ac:dyDescent="0.35">
      <c r="B1451" t="s">
        <v>2765</v>
      </c>
      <c r="C1451" t="s">
        <v>3008</v>
      </c>
      <c r="D1451" t="s">
        <v>3955</v>
      </c>
    </row>
    <row r="1452" spans="2:5" x14ac:dyDescent="0.35">
      <c r="B1452" t="s">
        <v>2766</v>
      </c>
      <c r="C1452" t="s">
        <v>3008</v>
      </c>
      <c r="D1452" t="s">
        <v>3956</v>
      </c>
      <c r="E1452" t="s">
        <v>1048</v>
      </c>
    </row>
    <row r="1453" spans="2:5" x14ac:dyDescent="0.35">
      <c r="B1453" t="s">
        <v>2767</v>
      </c>
      <c r="C1453" t="s">
        <v>3008</v>
      </c>
      <c r="D1453" t="s">
        <v>3957</v>
      </c>
    </row>
    <row r="1454" spans="2:5" x14ac:dyDescent="0.35">
      <c r="B1454" t="s">
        <v>2768</v>
      </c>
      <c r="C1454" t="s">
        <v>3008</v>
      </c>
      <c r="D1454" t="s">
        <v>3958</v>
      </c>
    </row>
    <row r="1455" spans="2:5" x14ac:dyDescent="0.35">
      <c r="B1455" t="s">
        <v>2769</v>
      </c>
      <c r="C1455" t="s">
        <v>3008</v>
      </c>
      <c r="D1455" t="s">
        <v>3959</v>
      </c>
      <c r="E1455" t="s">
        <v>1048</v>
      </c>
    </row>
    <row r="1456" spans="2:5" x14ac:dyDescent="0.35">
      <c r="B1456" t="s">
        <v>2770</v>
      </c>
      <c r="C1456" t="s">
        <v>3008</v>
      </c>
      <c r="D1456" t="s">
        <v>3960</v>
      </c>
      <c r="E1456" t="s">
        <v>1048</v>
      </c>
    </row>
    <row r="1457" spans="2:5" x14ac:dyDescent="0.35">
      <c r="B1457" t="s">
        <v>2771</v>
      </c>
      <c r="C1457" t="s">
        <v>3008</v>
      </c>
      <c r="D1457" t="s">
        <v>3961</v>
      </c>
      <c r="E1457" t="s">
        <v>1048</v>
      </c>
    </row>
    <row r="1458" spans="2:5" x14ac:dyDescent="0.35">
      <c r="B1458" t="s">
        <v>2772</v>
      </c>
      <c r="C1458" t="s">
        <v>3008</v>
      </c>
      <c r="D1458" t="s">
        <v>3962</v>
      </c>
      <c r="E1458" t="s">
        <v>1048</v>
      </c>
    </row>
    <row r="1459" spans="2:5" x14ac:dyDescent="0.35">
      <c r="B1459" t="s">
        <v>2773</v>
      </c>
      <c r="C1459" t="s">
        <v>3008</v>
      </c>
      <c r="D1459" t="s">
        <v>3963</v>
      </c>
      <c r="E1459" t="s">
        <v>1048</v>
      </c>
    </row>
    <row r="1460" spans="2:5" x14ac:dyDescent="0.35">
      <c r="B1460" t="s">
        <v>2774</v>
      </c>
      <c r="C1460" t="s">
        <v>3008</v>
      </c>
      <c r="D1460" t="s">
        <v>3964</v>
      </c>
    </row>
    <row r="1461" spans="2:5" x14ac:dyDescent="0.35">
      <c r="B1461" t="s">
        <v>2775</v>
      </c>
      <c r="C1461" t="s">
        <v>3008</v>
      </c>
      <c r="D1461" t="s">
        <v>3965</v>
      </c>
      <c r="E1461" t="s">
        <v>1048</v>
      </c>
    </row>
    <row r="1462" spans="2:5" x14ac:dyDescent="0.35">
      <c r="B1462" t="s">
        <v>2776</v>
      </c>
      <c r="C1462" t="s">
        <v>3008</v>
      </c>
      <c r="D1462" t="s">
        <v>3966</v>
      </c>
      <c r="E1462" t="s">
        <v>1048</v>
      </c>
    </row>
    <row r="1463" spans="2:5" x14ac:dyDescent="0.35">
      <c r="B1463" t="s">
        <v>2777</v>
      </c>
      <c r="C1463" t="s">
        <v>3008</v>
      </c>
      <c r="D1463" t="s">
        <v>3967</v>
      </c>
    </row>
    <row r="1464" spans="2:5" x14ac:dyDescent="0.35">
      <c r="B1464" t="s">
        <v>2778</v>
      </c>
      <c r="C1464" t="s">
        <v>3008</v>
      </c>
      <c r="D1464" t="s">
        <v>3968</v>
      </c>
      <c r="E1464" t="s">
        <v>1048</v>
      </c>
    </row>
    <row r="1465" spans="2:5" x14ac:dyDescent="0.35">
      <c r="B1465" t="s">
        <v>2779</v>
      </c>
      <c r="C1465" t="s">
        <v>3008</v>
      </c>
      <c r="D1465" t="s">
        <v>3969</v>
      </c>
      <c r="E1465" t="s">
        <v>1048</v>
      </c>
    </row>
    <row r="1466" spans="2:5" x14ac:dyDescent="0.35">
      <c r="B1466" t="s">
        <v>2780</v>
      </c>
      <c r="C1466" t="s">
        <v>3008</v>
      </c>
      <c r="D1466" t="s">
        <v>3970</v>
      </c>
    </row>
    <row r="1467" spans="2:5" x14ac:dyDescent="0.35">
      <c r="B1467" t="s">
        <v>2781</v>
      </c>
      <c r="C1467" t="s">
        <v>3008</v>
      </c>
      <c r="D1467" t="s">
        <v>3971</v>
      </c>
      <c r="E1467" t="s">
        <v>1048</v>
      </c>
    </row>
    <row r="1468" spans="2:5" x14ac:dyDescent="0.35">
      <c r="B1468" t="s">
        <v>2782</v>
      </c>
      <c r="C1468" t="s">
        <v>3008</v>
      </c>
      <c r="D1468" t="s">
        <v>3972</v>
      </c>
      <c r="E1468" t="s">
        <v>1048</v>
      </c>
    </row>
    <row r="1469" spans="2:5" x14ac:dyDescent="0.35">
      <c r="B1469" t="s">
        <v>2783</v>
      </c>
      <c r="C1469" t="s">
        <v>3008</v>
      </c>
      <c r="D1469" t="s">
        <v>3973</v>
      </c>
      <c r="E1469" t="s">
        <v>1048</v>
      </c>
    </row>
    <row r="1470" spans="2:5" x14ac:dyDescent="0.35">
      <c r="B1470" t="s">
        <v>2784</v>
      </c>
      <c r="C1470" t="s">
        <v>3008</v>
      </c>
      <c r="D1470" t="s">
        <v>3974</v>
      </c>
      <c r="E1470" t="s">
        <v>1048</v>
      </c>
    </row>
    <row r="1471" spans="2:5" x14ac:dyDescent="0.35">
      <c r="B1471" t="s">
        <v>2785</v>
      </c>
      <c r="C1471" t="s">
        <v>3008</v>
      </c>
      <c r="D1471" t="s">
        <v>3975</v>
      </c>
      <c r="E1471" t="s">
        <v>1048</v>
      </c>
    </row>
    <row r="1472" spans="2:5" x14ac:dyDescent="0.35">
      <c r="B1472" t="s">
        <v>2786</v>
      </c>
      <c r="C1472" t="s">
        <v>3008</v>
      </c>
      <c r="D1472" t="s">
        <v>3976</v>
      </c>
      <c r="E1472" t="s">
        <v>1048</v>
      </c>
    </row>
    <row r="1473" spans="2:5" x14ac:dyDescent="0.35">
      <c r="B1473" t="s">
        <v>2787</v>
      </c>
      <c r="C1473" t="s">
        <v>3008</v>
      </c>
      <c r="D1473" t="s">
        <v>3977</v>
      </c>
    </row>
    <row r="1474" spans="2:5" x14ac:dyDescent="0.35">
      <c r="B1474" t="s">
        <v>2788</v>
      </c>
      <c r="C1474" t="s">
        <v>3008</v>
      </c>
      <c r="D1474" t="s">
        <v>3978</v>
      </c>
    </row>
    <row r="1475" spans="2:5" x14ac:dyDescent="0.35">
      <c r="B1475" t="s">
        <v>2789</v>
      </c>
      <c r="C1475" t="s">
        <v>3008</v>
      </c>
      <c r="D1475" t="s">
        <v>3979</v>
      </c>
      <c r="E1475" t="s">
        <v>1048</v>
      </c>
    </row>
    <row r="1476" spans="2:5" x14ac:dyDescent="0.35">
      <c r="B1476" t="s">
        <v>2790</v>
      </c>
      <c r="C1476" t="s">
        <v>3008</v>
      </c>
      <c r="D1476" t="s">
        <v>3979</v>
      </c>
      <c r="E1476" t="s">
        <v>1048</v>
      </c>
    </row>
    <row r="1477" spans="2:5" x14ac:dyDescent="0.35">
      <c r="B1477" t="s">
        <v>2791</v>
      </c>
      <c r="C1477" t="s">
        <v>3008</v>
      </c>
      <c r="D1477" t="s">
        <v>3980</v>
      </c>
      <c r="E1477" t="s">
        <v>1048</v>
      </c>
    </row>
    <row r="1478" spans="2:5" x14ac:dyDescent="0.35">
      <c r="B1478" t="s">
        <v>2792</v>
      </c>
      <c r="C1478" t="s">
        <v>3008</v>
      </c>
      <c r="D1478" t="s">
        <v>3981</v>
      </c>
      <c r="E1478" t="s">
        <v>1048</v>
      </c>
    </row>
    <row r="1479" spans="2:5" x14ac:dyDescent="0.35">
      <c r="B1479" t="s">
        <v>2793</v>
      </c>
      <c r="C1479" t="s">
        <v>3008</v>
      </c>
      <c r="D1479" t="s">
        <v>3982</v>
      </c>
      <c r="E1479" t="s">
        <v>1048</v>
      </c>
    </row>
    <row r="1480" spans="2:5" x14ac:dyDescent="0.35">
      <c r="B1480" t="s">
        <v>2794</v>
      </c>
      <c r="C1480" t="s">
        <v>3008</v>
      </c>
      <c r="D1480" t="s">
        <v>3983</v>
      </c>
      <c r="E1480" t="s">
        <v>1048</v>
      </c>
    </row>
    <row r="1481" spans="2:5" x14ac:dyDescent="0.35">
      <c r="B1481" t="s">
        <v>2795</v>
      </c>
      <c r="C1481" t="s">
        <v>3008</v>
      </c>
      <c r="D1481" t="s">
        <v>3984</v>
      </c>
      <c r="E1481" t="s">
        <v>1048</v>
      </c>
    </row>
    <row r="1482" spans="2:5" x14ac:dyDescent="0.35">
      <c r="B1482" t="s">
        <v>2796</v>
      </c>
      <c r="C1482" t="s">
        <v>3008</v>
      </c>
      <c r="D1482" t="s">
        <v>3985</v>
      </c>
      <c r="E1482" t="s">
        <v>1048</v>
      </c>
    </row>
    <row r="1483" spans="2:5" x14ac:dyDescent="0.35">
      <c r="B1483" t="s">
        <v>2797</v>
      </c>
      <c r="C1483" t="s">
        <v>3008</v>
      </c>
      <c r="D1483" t="s">
        <v>3986</v>
      </c>
      <c r="E1483" t="s">
        <v>1048</v>
      </c>
    </row>
    <row r="1484" spans="2:5" x14ac:dyDescent="0.35">
      <c r="B1484" t="s">
        <v>2798</v>
      </c>
      <c r="C1484" t="s">
        <v>3008</v>
      </c>
      <c r="D1484" t="s">
        <v>3987</v>
      </c>
    </row>
    <row r="1485" spans="2:5" x14ac:dyDescent="0.35">
      <c r="B1485" t="s">
        <v>2799</v>
      </c>
      <c r="C1485" t="s">
        <v>3008</v>
      </c>
      <c r="D1485" t="s">
        <v>3988</v>
      </c>
    </row>
    <row r="1486" spans="2:5" x14ac:dyDescent="0.35">
      <c r="B1486" t="s">
        <v>2800</v>
      </c>
      <c r="C1486" t="s">
        <v>3008</v>
      </c>
      <c r="D1486" t="s">
        <v>1285</v>
      </c>
    </row>
    <row r="1487" spans="2:5" x14ac:dyDescent="0.35">
      <c r="B1487" t="s">
        <v>2801</v>
      </c>
      <c r="C1487" t="s">
        <v>3008</v>
      </c>
      <c r="D1487" t="s">
        <v>1285</v>
      </c>
    </row>
    <row r="1488" spans="2:5" x14ac:dyDescent="0.35">
      <c r="B1488" t="s">
        <v>2802</v>
      </c>
      <c r="C1488" t="s">
        <v>3008</v>
      </c>
      <c r="D1488" t="s">
        <v>3989</v>
      </c>
    </row>
    <row r="1489" spans="2:5" x14ac:dyDescent="0.35">
      <c r="B1489" t="s">
        <v>2803</v>
      </c>
      <c r="C1489" t="s">
        <v>3008</v>
      </c>
      <c r="D1489" t="s">
        <v>3990</v>
      </c>
      <c r="E1489" t="s">
        <v>1048</v>
      </c>
    </row>
    <row r="1490" spans="2:5" x14ac:dyDescent="0.35">
      <c r="B1490" t="s">
        <v>2804</v>
      </c>
      <c r="C1490" t="s">
        <v>3008</v>
      </c>
      <c r="D1490" t="s">
        <v>3991</v>
      </c>
    </row>
    <row r="1491" spans="2:5" x14ac:dyDescent="0.35">
      <c r="B1491" t="s">
        <v>2805</v>
      </c>
      <c r="C1491" t="s">
        <v>3008</v>
      </c>
      <c r="D1491" t="s">
        <v>3992</v>
      </c>
      <c r="E1491" t="s">
        <v>1048</v>
      </c>
    </row>
    <row r="1492" spans="2:5" x14ac:dyDescent="0.35">
      <c r="B1492" t="s">
        <v>2806</v>
      </c>
      <c r="C1492" t="s">
        <v>3008</v>
      </c>
      <c r="D1492" t="s">
        <v>3993</v>
      </c>
    </row>
    <row r="1493" spans="2:5" x14ac:dyDescent="0.35">
      <c r="B1493" t="s">
        <v>2807</v>
      </c>
      <c r="C1493" t="s">
        <v>3008</v>
      </c>
      <c r="D1493" t="s">
        <v>3994</v>
      </c>
    </row>
    <row r="1494" spans="2:5" x14ac:dyDescent="0.35">
      <c r="B1494" t="s">
        <v>2808</v>
      </c>
      <c r="C1494" t="s">
        <v>3008</v>
      </c>
      <c r="D1494" t="s">
        <v>3995</v>
      </c>
      <c r="E1494" t="s">
        <v>1048</v>
      </c>
    </row>
    <row r="1495" spans="2:5" x14ac:dyDescent="0.35">
      <c r="B1495" t="s">
        <v>2809</v>
      </c>
      <c r="C1495" t="s">
        <v>3008</v>
      </c>
      <c r="D1495" t="s">
        <v>3996</v>
      </c>
      <c r="E1495" t="s">
        <v>1048</v>
      </c>
    </row>
    <row r="1496" spans="2:5" x14ac:dyDescent="0.35">
      <c r="B1496" t="s">
        <v>2810</v>
      </c>
      <c r="C1496" t="s">
        <v>3008</v>
      </c>
      <c r="D1496" t="s">
        <v>3997</v>
      </c>
    </row>
    <row r="1497" spans="2:5" x14ac:dyDescent="0.35">
      <c r="B1497" t="s">
        <v>2811</v>
      </c>
      <c r="C1497" t="s">
        <v>3008</v>
      </c>
    </row>
    <row r="1498" spans="2:5" x14ac:dyDescent="0.35">
      <c r="B1498" t="s">
        <v>2812</v>
      </c>
      <c r="C1498" t="s">
        <v>3008</v>
      </c>
      <c r="D1498" t="s">
        <v>3998</v>
      </c>
      <c r="E1498" t="s">
        <v>1048</v>
      </c>
    </row>
    <row r="1499" spans="2:5" x14ac:dyDescent="0.35">
      <c r="B1499" t="s">
        <v>2813</v>
      </c>
      <c r="C1499" t="s">
        <v>3008</v>
      </c>
      <c r="D1499" t="s">
        <v>3999</v>
      </c>
      <c r="E1499" t="s">
        <v>1048</v>
      </c>
    </row>
    <row r="1500" spans="2:5" x14ac:dyDescent="0.35">
      <c r="B1500" t="s">
        <v>2814</v>
      </c>
      <c r="C1500" t="s">
        <v>3008</v>
      </c>
      <c r="D1500" t="s">
        <v>4000</v>
      </c>
    </row>
    <row r="1501" spans="2:5" x14ac:dyDescent="0.35">
      <c r="B1501" t="s">
        <v>2815</v>
      </c>
      <c r="C1501" t="s">
        <v>3008</v>
      </c>
      <c r="D1501" t="s">
        <v>1325</v>
      </c>
      <c r="E1501" t="s">
        <v>1048</v>
      </c>
    </row>
    <row r="1502" spans="2:5" x14ac:dyDescent="0.35">
      <c r="B1502" t="s">
        <v>2816</v>
      </c>
      <c r="C1502" t="s">
        <v>3008</v>
      </c>
      <c r="D1502" t="s">
        <v>4001</v>
      </c>
      <c r="E1502" t="s">
        <v>1048</v>
      </c>
    </row>
    <row r="1503" spans="2:5" x14ac:dyDescent="0.35">
      <c r="B1503" t="s">
        <v>2817</v>
      </c>
      <c r="C1503" t="s">
        <v>3008</v>
      </c>
      <c r="D1503" t="s">
        <v>4002</v>
      </c>
    </row>
    <row r="1504" spans="2:5" x14ac:dyDescent="0.35">
      <c r="B1504" t="s">
        <v>2818</v>
      </c>
      <c r="C1504" t="s">
        <v>3008</v>
      </c>
      <c r="D1504" t="s">
        <v>4003</v>
      </c>
      <c r="E1504" t="s">
        <v>1048</v>
      </c>
    </row>
    <row r="1505" spans="2:5" x14ac:dyDescent="0.35">
      <c r="B1505" t="s">
        <v>2819</v>
      </c>
      <c r="C1505" t="s">
        <v>3008</v>
      </c>
      <c r="D1505" t="s">
        <v>4004</v>
      </c>
    </row>
    <row r="1506" spans="2:5" x14ac:dyDescent="0.35">
      <c r="B1506" t="s">
        <v>2820</v>
      </c>
      <c r="C1506" t="s">
        <v>3008</v>
      </c>
      <c r="D1506" t="s">
        <v>4005</v>
      </c>
      <c r="E1506" t="s">
        <v>1048</v>
      </c>
    </row>
    <row r="1507" spans="2:5" x14ac:dyDescent="0.35">
      <c r="B1507" t="s">
        <v>2821</v>
      </c>
      <c r="C1507" t="s">
        <v>3008</v>
      </c>
      <c r="D1507" t="s">
        <v>4006</v>
      </c>
    </row>
    <row r="1508" spans="2:5" x14ac:dyDescent="0.35">
      <c r="B1508" t="s">
        <v>2822</v>
      </c>
      <c r="C1508" t="s">
        <v>3008</v>
      </c>
      <c r="D1508" t="s">
        <v>4007</v>
      </c>
    </row>
    <row r="1509" spans="2:5" x14ac:dyDescent="0.35">
      <c r="B1509" t="s">
        <v>2823</v>
      </c>
      <c r="C1509" t="s">
        <v>3008</v>
      </c>
      <c r="D1509" t="s">
        <v>4008</v>
      </c>
    </row>
    <row r="1510" spans="2:5" x14ac:dyDescent="0.35">
      <c r="B1510" t="s">
        <v>2824</v>
      </c>
      <c r="C1510" t="s">
        <v>3008</v>
      </c>
      <c r="D1510" t="s">
        <v>4009</v>
      </c>
    </row>
    <row r="1511" spans="2:5" x14ac:dyDescent="0.35">
      <c r="B1511" t="s">
        <v>2825</v>
      </c>
      <c r="C1511" t="s">
        <v>3008</v>
      </c>
      <c r="D1511" t="s">
        <v>4010</v>
      </c>
      <c r="E1511" t="s">
        <v>1048</v>
      </c>
    </row>
    <row r="1512" spans="2:5" x14ac:dyDescent="0.35">
      <c r="B1512" t="s">
        <v>2826</v>
      </c>
      <c r="C1512" t="s">
        <v>3008</v>
      </c>
      <c r="D1512" t="s">
        <v>4011</v>
      </c>
    </row>
    <row r="1513" spans="2:5" x14ac:dyDescent="0.35">
      <c r="B1513" t="s">
        <v>2827</v>
      </c>
      <c r="C1513" t="s">
        <v>3008</v>
      </c>
      <c r="D1513" t="s">
        <v>4012</v>
      </c>
    </row>
    <row r="1514" spans="2:5" x14ac:dyDescent="0.35">
      <c r="B1514" t="s">
        <v>2828</v>
      </c>
      <c r="C1514" t="s">
        <v>3008</v>
      </c>
      <c r="D1514" t="s">
        <v>4013</v>
      </c>
    </row>
    <row r="1515" spans="2:5" x14ac:dyDescent="0.35">
      <c r="B1515" t="s">
        <v>2829</v>
      </c>
      <c r="C1515" t="s">
        <v>3008</v>
      </c>
      <c r="D1515" t="s">
        <v>4014</v>
      </c>
    </row>
    <row r="1516" spans="2:5" x14ac:dyDescent="0.35">
      <c r="B1516" t="s">
        <v>2830</v>
      </c>
      <c r="C1516" t="s">
        <v>3008</v>
      </c>
      <c r="D1516" t="s">
        <v>4015</v>
      </c>
    </row>
    <row r="1517" spans="2:5" x14ac:dyDescent="0.35">
      <c r="B1517" t="s">
        <v>2831</v>
      </c>
      <c r="C1517" t="s">
        <v>3008</v>
      </c>
      <c r="D1517" t="s">
        <v>4016</v>
      </c>
      <c r="E1517" t="s">
        <v>1048</v>
      </c>
    </row>
    <row r="1518" spans="2:5" x14ac:dyDescent="0.35">
      <c r="B1518" t="s">
        <v>2832</v>
      </c>
      <c r="C1518" t="s">
        <v>3008</v>
      </c>
      <c r="D1518" t="s">
        <v>4016</v>
      </c>
      <c r="E1518" t="s">
        <v>1048</v>
      </c>
    </row>
    <row r="1519" spans="2:5" x14ac:dyDescent="0.35">
      <c r="B1519" t="s">
        <v>2833</v>
      </c>
      <c r="C1519" t="s">
        <v>3008</v>
      </c>
      <c r="D1519" t="s">
        <v>4017</v>
      </c>
      <c r="E1519" t="s">
        <v>1048</v>
      </c>
    </row>
    <row r="1520" spans="2:5" x14ac:dyDescent="0.35">
      <c r="B1520" t="s">
        <v>2834</v>
      </c>
      <c r="C1520" t="s">
        <v>3008</v>
      </c>
      <c r="D1520" t="s">
        <v>4018</v>
      </c>
      <c r="E1520" t="s">
        <v>1048</v>
      </c>
    </row>
    <row r="1521" spans="2:5" x14ac:dyDescent="0.35">
      <c r="B1521" t="s">
        <v>2835</v>
      </c>
      <c r="C1521" t="s">
        <v>3008</v>
      </c>
      <c r="D1521" t="s">
        <v>4019</v>
      </c>
      <c r="E1521" t="s">
        <v>1048</v>
      </c>
    </row>
    <row r="1522" spans="2:5" x14ac:dyDescent="0.35">
      <c r="B1522" t="s">
        <v>2836</v>
      </c>
      <c r="C1522" t="s">
        <v>3008</v>
      </c>
      <c r="D1522" t="s">
        <v>4020</v>
      </c>
      <c r="E1522" t="s">
        <v>1048</v>
      </c>
    </row>
    <row r="1523" spans="2:5" x14ac:dyDescent="0.35">
      <c r="B1523" t="s">
        <v>2837</v>
      </c>
      <c r="C1523" t="s">
        <v>3008</v>
      </c>
      <c r="D1523" t="s">
        <v>4021</v>
      </c>
      <c r="E1523" t="s">
        <v>1048</v>
      </c>
    </row>
    <row r="1524" spans="2:5" x14ac:dyDescent="0.35">
      <c r="B1524" t="s">
        <v>2838</v>
      </c>
      <c r="C1524" t="s">
        <v>3008</v>
      </c>
      <c r="D1524" t="s">
        <v>4022</v>
      </c>
      <c r="E1524" t="s">
        <v>1048</v>
      </c>
    </row>
    <row r="1525" spans="2:5" x14ac:dyDescent="0.35">
      <c r="B1525" t="s">
        <v>2839</v>
      </c>
      <c r="C1525" t="s">
        <v>3008</v>
      </c>
      <c r="D1525" t="s">
        <v>4023</v>
      </c>
      <c r="E1525" t="s">
        <v>1048</v>
      </c>
    </row>
    <row r="1526" spans="2:5" x14ac:dyDescent="0.35">
      <c r="B1526" t="s">
        <v>2840</v>
      </c>
      <c r="C1526" t="s">
        <v>3008</v>
      </c>
      <c r="D1526" t="s">
        <v>4024</v>
      </c>
      <c r="E1526" t="s">
        <v>1048</v>
      </c>
    </row>
    <row r="1527" spans="2:5" x14ac:dyDescent="0.35">
      <c r="B1527" t="s">
        <v>2841</v>
      </c>
      <c r="C1527" t="s">
        <v>3008</v>
      </c>
      <c r="D1527" t="s">
        <v>4025</v>
      </c>
    </row>
    <row r="1528" spans="2:5" x14ac:dyDescent="0.35">
      <c r="B1528" t="s">
        <v>2842</v>
      </c>
      <c r="C1528" t="s">
        <v>3008</v>
      </c>
      <c r="D1528" t="s">
        <v>4026</v>
      </c>
      <c r="E1528" t="s">
        <v>1048</v>
      </c>
    </row>
    <row r="1529" spans="2:5" x14ac:dyDescent="0.35">
      <c r="B1529" t="s">
        <v>2843</v>
      </c>
      <c r="C1529" t="s">
        <v>3008</v>
      </c>
      <c r="D1529" t="s">
        <v>4027</v>
      </c>
    </row>
    <row r="1530" spans="2:5" x14ac:dyDescent="0.35">
      <c r="B1530" t="s">
        <v>1115</v>
      </c>
      <c r="C1530" t="s">
        <v>3008</v>
      </c>
      <c r="D1530" t="s">
        <v>4028</v>
      </c>
      <c r="E1530" t="s">
        <v>1048</v>
      </c>
    </row>
    <row r="1531" spans="2:5" x14ac:dyDescent="0.35">
      <c r="B1531" t="s">
        <v>2844</v>
      </c>
      <c r="C1531" t="s">
        <v>3008</v>
      </c>
      <c r="D1531" t="s">
        <v>4029</v>
      </c>
    </row>
    <row r="1532" spans="2:5" x14ac:dyDescent="0.35">
      <c r="B1532" t="s">
        <v>2845</v>
      </c>
      <c r="C1532" t="s">
        <v>3008</v>
      </c>
      <c r="D1532" t="s">
        <v>4030</v>
      </c>
    </row>
    <row r="1533" spans="2:5" x14ac:dyDescent="0.35">
      <c r="B1533" t="s">
        <v>2846</v>
      </c>
      <c r="C1533" t="s">
        <v>3008</v>
      </c>
      <c r="D1533" t="s">
        <v>4031</v>
      </c>
      <c r="E1533" t="s">
        <v>1048</v>
      </c>
    </row>
    <row r="1534" spans="2:5" x14ac:dyDescent="0.35">
      <c r="B1534" t="s">
        <v>2847</v>
      </c>
      <c r="C1534" t="s">
        <v>3008</v>
      </c>
      <c r="D1534" t="s">
        <v>4032</v>
      </c>
      <c r="E1534" t="s">
        <v>1048</v>
      </c>
    </row>
    <row r="1535" spans="2:5" x14ac:dyDescent="0.35">
      <c r="B1535" t="s">
        <v>2848</v>
      </c>
      <c r="C1535" t="s">
        <v>3008</v>
      </c>
      <c r="D1535" t="s">
        <v>4033</v>
      </c>
      <c r="E1535" t="s">
        <v>1048</v>
      </c>
    </row>
    <row r="1536" spans="2:5" x14ac:dyDescent="0.35">
      <c r="B1536" t="s">
        <v>2849</v>
      </c>
      <c r="C1536" t="s">
        <v>3008</v>
      </c>
      <c r="D1536" t="s">
        <v>4034</v>
      </c>
      <c r="E1536" t="s">
        <v>1048</v>
      </c>
    </row>
    <row r="1537" spans="2:5" x14ac:dyDescent="0.35">
      <c r="B1537" t="s">
        <v>2850</v>
      </c>
      <c r="C1537" t="s">
        <v>3008</v>
      </c>
      <c r="D1537" t="s">
        <v>4035</v>
      </c>
      <c r="E1537" t="s">
        <v>1048</v>
      </c>
    </row>
    <row r="1538" spans="2:5" x14ac:dyDescent="0.35">
      <c r="B1538" t="s">
        <v>2851</v>
      </c>
      <c r="C1538" t="s">
        <v>3008</v>
      </c>
      <c r="D1538" t="s">
        <v>4036</v>
      </c>
    </row>
    <row r="1539" spans="2:5" x14ac:dyDescent="0.35">
      <c r="B1539" t="s">
        <v>2852</v>
      </c>
      <c r="C1539" t="s">
        <v>3008</v>
      </c>
      <c r="D1539" t="s">
        <v>4037</v>
      </c>
      <c r="E1539" t="s">
        <v>1048</v>
      </c>
    </row>
    <row r="1540" spans="2:5" x14ac:dyDescent="0.35">
      <c r="B1540" t="s">
        <v>2853</v>
      </c>
      <c r="C1540" t="s">
        <v>3008</v>
      </c>
      <c r="D1540" t="s">
        <v>4038</v>
      </c>
      <c r="E1540" t="s">
        <v>1048</v>
      </c>
    </row>
    <row r="1541" spans="2:5" x14ac:dyDescent="0.35">
      <c r="B1541" t="s">
        <v>2854</v>
      </c>
      <c r="C1541" t="s">
        <v>3008</v>
      </c>
      <c r="D1541" t="s">
        <v>4039</v>
      </c>
    </row>
    <row r="1542" spans="2:5" x14ac:dyDescent="0.35">
      <c r="B1542" t="s">
        <v>2855</v>
      </c>
      <c r="C1542" t="s">
        <v>3008</v>
      </c>
      <c r="D1542" t="s">
        <v>4040</v>
      </c>
      <c r="E1542" t="s">
        <v>1048</v>
      </c>
    </row>
    <row r="1543" spans="2:5" x14ac:dyDescent="0.35">
      <c r="B1543" t="s">
        <v>2856</v>
      </c>
      <c r="C1543" t="s">
        <v>3008</v>
      </c>
      <c r="D1543" t="s">
        <v>4041</v>
      </c>
      <c r="E1543" t="s">
        <v>1048</v>
      </c>
    </row>
    <row r="1544" spans="2:5" x14ac:dyDescent="0.35">
      <c r="B1544" t="s">
        <v>2857</v>
      </c>
      <c r="C1544" t="s">
        <v>3008</v>
      </c>
      <c r="D1544" t="s">
        <v>4042</v>
      </c>
      <c r="E1544" t="s">
        <v>1048</v>
      </c>
    </row>
    <row r="1545" spans="2:5" x14ac:dyDescent="0.35">
      <c r="B1545" t="s">
        <v>2858</v>
      </c>
      <c r="C1545" t="s">
        <v>3008</v>
      </c>
      <c r="D1545" t="s">
        <v>4043</v>
      </c>
      <c r="E1545" t="s">
        <v>1048</v>
      </c>
    </row>
    <row r="1546" spans="2:5" x14ac:dyDescent="0.35">
      <c r="B1546" t="s">
        <v>2859</v>
      </c>
      <c r="C1546" t="s">
        <v>3008</v>
      </c>
      <c r="D1546" t="s">
        <v>4044</v>
      </c>
      <c r="E1546" t="s">
        <v>1048</v>
      </c>
    </row>
    <row r="1547" spans="2:5" x14ac:dyDescent="0.35">
      <c r="B1547" t="s">
        <v>2860</v>
      </c>
      <c r="C1547" t="s">
        <v>3008</v>
      </c>
      <c r="D1547" t="s">
        <v>4045</v>
      </c>
      <c r="E1547" t="s">
        <v>1048</v>
      </c>
    </row>
    <row r="1548" spans="2:5" x14ac:dyDescent="0.35">
      <c r="B1548" t="s">
        <v>2861</v>
      </c>
      <c r="C1548" t="s">
        <v>3008</v>
      </c>
      <c r="D1548" t="s">
        <v>4046</v>
      </c>
    </row>
    <row r="1549" spans="2:5" x14ac:dyDescent="0.35">
      <c r="B1549" t="s">
        <v>2862</v>
      </c>
      <c r="C1549" t="s">
        <v>3008</v>
      </c>
      <c r="D1549" t="s">
        <v>4047</v>
      </c>
      <c r="E1549" t="s">
        <v>1048</v>
      </c>
    </row>
    <row r="1550" spans="2:5" x14ac:dyDescent="0.35">
      <c r="B1550" t="s">
        <v>2863</v>
      </c>
      <c r="C1550" t="s">
        <v>3008</v>
      </c>
      <c r="D1550" t="s">
        <v>4048</v>
      </c>
    </row>
    <row r="1551" spans="2:5" x14ac:dyDescent="0.35">
      <c r="B1551" t="s">
        <v>2864</v>
      </c>
      <c r="C1551" t="s">
        <v>3008</v>
      </c>
      <c r="D1551" t="s">
        <v>4049</v>
      </c>
      <c r="E1551" t="s">
        <v>1048</v>
      </c>
    </row>
    <row r="1552" spans="2:5" x14ac:dyDescent="0.35">
      <c r="B1552" t="s">
        <v>2865</v>
      </c>
      <c r="C1552" t="s">
        <v>3008</v>
      </c>
      <c r="D1552" t="s">
        <v>4050</v>
      </c>
      <c r="E1552" t="s">
        <v>1048</v>
      </c>
    </row>
    <row r="1553" spans="2:5" x14ac:dyDescent="0.35">
      <c r="B1553" t="s">
        <v>2866</v>
      </c>
      <c r="C1553" t="s">
        <v>3008</v>
      </c>
      <c r="D1553" t="s">
        <v>4051</v>
      </c>
      <c r="E1553" t="s">
        <v>1048</v>
      </c>
    </row>
    <row r="1554" spans="2:5" x14ac:dyDescent="0.35">
      <c r="B1554" t="s">
        <v>2867</v>
      </c>
      <c r="C1554" t="s">
        <v>3008</v>
      </c>
      <c r="D1554" t="s">
        <v>4052</v>
      </c>
    </row>
    <row r="1555" spans="2:5" x14ac:dyDescent="0.35">
      <c r="B1555" t="s">
        <v>2868</v>
      </c>
      <c r="C1555" t="s">
        <v>3008</v>
      </c>
      <c r="D1555" t="s">
        <v>4053</v>
      </c>
      <c r="E1555" t="s">
        <v>1046</v>
      </c>
    </row>
    <row r="1556" spans="2:5" x14ac:dyDescent="0.35">
      <c r="B1556" t="s">
        <v>2869</v>
      </c>
      <c r="C1556" t="s">
        <v>3008</v>
      </c>
      <c r="D1556" t="s">
        <v>4054</v>
      </c>
      <c r="E1556" t="s">
        <v>1048</v>
      </c>
    </row>
    <row r="1557" spans="2:5" x14ac:dyDescent="0.35">
      <c r="B1557" t="s">
        <v>2870</v>
      </c>
      <c r="C1557" t="s">
        <v>3008</v>
      </c>
      <c r="D1557" t="s">
        <v>4055</v>
      </c>
      <c r="E1557" t="s">
        <v>1048</v>
      </c>
    </row>
    <row r="1558" spans="2:5" x14ac:dyDescent="0.35">
      <c r="B1558" t="s">
        <v>2871</v>
      </c>
      <c r="C1558" t="s">
        <v>3008</v>
      </c>
      <c r="D1558" t="s">
        <v>4055</v>
      </c>
      <c r="E1558" t="s">
        <v>1048</v>
      </c>
    </row>
    <row r="1559" spans="2:5" x14ac:dyDescent="0.35">
      <c r="B1559" t="s">
        <v>2872</v>
      </c>
      <c r="C1559" t="s">
        <v>3008</v>
      </c>
      <c r="D1559" t="s">
        <v>4056</v>
      </c>
      <c r="E1559" t="s">
        <v>4149</v>
      </c>
    </row>
    <row r="1560" spans="2:5" x14ac:dyDescent="0.35">
      <c r="B1560" t="s">
        <v>2873</v>
      </c>
      <c r="C1560" t="s">
        <v>3008</v>
      </c>
      <c r="D1560" t="s">
        <v>4057</v>
      </c>
      <c r="E1560" t="s">
        <v>4149</v>
      </c>
    </row>
    <row r="1561" spans="2:5" x14ac:dyDescent="0.35">
      <c r="B1561" t="s">
        <v>2874</v>
      </c>
      <c r="C1561" t="s">
        <v>3008</v>
      </c>
      <c r="D1561" t="s">
        <v>4058</v>
      </c>
      <c r="E1561" t="s">
        <v>4149</v>
      </c>
    </row>
    <row r="1562" spans="2:5" x14ac:dyDescent="0.35">
      <c r="B1562" t="s">
        <v>2875</v>
      </c>
      <c r="C1562" t="s">
        <v>3008</v>
      </c>
      <c r="D1562" t="s">
        <v>4059</v>
      </c>
      <c r="E1562" t="s">
        <v>4149</v>
      </c>
    </row>
    <row r="1563" spans="2:5" x14ac:dyDescent="0.35">
      <c r="B1563" t="s">
        <v>2876</v>
      </c>
      <c r="C1563" t="s">
        <v>3008</v>
      </c>
      <c r="D1563" t="s">
        <v>4060</v>
      </c>
      <c r="E1563" t="s">
        <v>4149</v>
      </c>
    </row>
    <row r="1564" spans="2:5" x14ac:dyDescent="0.35">
      <c r="B1564" t="s">
        <v>2877</v>
      </c>
      <c r="C1564" t="s">
        <v>3008</v>
      </c>
      <c r="D1564" t="s">
        <v>4061</v>
      </c>
      <c r="E1564" t="s">
        <v>4149</v>
      </c>
    </row>
    <row r="1565" spans="2:5" x14ac:dyDescent="0.35">
      <c r="B1565" t="s">
        <v>2878</v>
      </c>
      <c r="C1565" t="s">
        <v>3008</v>
      </c>
      <c r="D1565" t="s">
        <v>4062</v>
      </c>
      <c r="E1565" t="s">
        <v>4149</v>
      </c>
    </row>
    <row r="1566" spans="2:5" x14ac:dyDescent="0.35">
      <c r="B1566" t="s">
        <v>2879</v>
      </c>
      <c r="C1566" t="s">
        <v>3008</v>
      </c>
      <c r="D1566" t="s">
        <v>4063</v>
      </c>
      <c r="E1566" t="s">
        <v>4149</v>
      </c>
    </row>
    <row r="1567" spans="2:5" x14ac:dyDescent="0.35">
      <c r="B1567" t="s">
        <v>2880</v>
      </c>
      <c r="C1567" t="s">
        <v>3008</v>
      </c>
      <c r="D1567" t="s">
        <v>4064</v>
      </c>
      <c r="E1567" t="s">
        <v>1041</v>
      </c>
    </row>
    <row r="1568" spans="2:5" x14ac:dyDescent="0.35">
      <c r="B1568" t="s">
        <v>2881</v>
      </c>
      <c r="C1568" t="s">
        <v>3008</v>
      </c>
      <c r="D1568" t="s">
        <v>4065</v>
      </c>
      <c r="E1568" t="s">
        <v>4149</v>
      </c>
    </row>
    <row r="1569" spans="2:5" x14ac:dyDescent="0.35">
      <c r="B1569" t="s">
        <v>2882</v>
      </c>
      <c r="C1569" t="s">
        <v>3008</v>
      </c>
      <c r="D1569" t="s">
        <v>4065</v>
      </c>
      <c r="E1569" t="s">
        <v>4149</v>
      </c>
    </row>
    <row r="1570" spans="2:5" x14ac:dyDescent="0.35">
      <c r="B1570" t="s">
        <v>2883</v>
      </c>
      <c r="C1570" t="s">
        <v>3008</v>
      </c>
      <c r="D1570" t="s">
        <v>4066</v>
      </c>
      <c r="E1570" t="s">
        <v>4149</v>
      </c>
    </row>
    <row r="1571" spans="2:5" x14ac:dyDescent="0.35">
      <c r="B1571" t="s">
        <v>2884</v>
      </c>
      <c r="C1571" t="s">
        <v>3008</v>
      </c>
      <c r="D1571" t="s">
        <v>4067</v>
      </c>
      <c r="E1571" t="s">
        <v>4149</v>
      </c>
    </row>
    <row r="1572" spans="2:5" x14ac:dyDescent="0.35">
      <c r="B1572" t="s">
        <v>2885</v>
      </c>
      <c r="C1572" t="s">
        <v>3008</v>
      </c>
      <c r="D1572" t="s">
        <v>4068</v>
      </c>
      <c r="E1572" t="s">
        <v>4149</v>
      </c>
    </row>
    <row r="1573" spans="2:5" x14ac:dyDescent="0.35">
      <c r="B1573" t="s">
        <v>2886</v>
      </c>
      <c r="C1573" t="s">
        <v>3008</v>
      </c>
      <c r="D1573" t="s">
        <v>4069</v>
      </c>
      <c r="E1573" t="s">
        <v>4149</v>
      </c>
    </row>
    <row r="1574" spans="2:5" x14ac:dyDescent="0.35">
      <c r="B1574" t="s">
        <v>2887</v>
      </c>
      <c r="C1574" t="s">
        <v>3008</v>
      </c>
      <c r="D1574" t="s">
        <v>4070</v>
      </c>
      <c r="E1574" t="s">
        <v>4149</v>
      </c>
    </row>
    <row r="1575" spans="2:5" x14ac:dyDescent="0.35">
      <c r="B1575" t="s">
        <v>2888</v>
      </c>
      <c r="C1575" t="s">
        <v>3008</v>
      </c>
      <c r="D1575" t="s">
        <v>4071</v>
      </c>
      <c r="E1575" t="s">
        <v>4149</v>
      </c>
    </row>
    <row r="1576" spans="2:5" x14ac:dyDescent="0.35">
      <c r="B1576" t="s">
        <v>2889</v>
      </c>
      <c r="C1576" t="s">
        <v>3008</v>
      </c>
      <c r="D1576" t="s">
        <v>4072</v>
      </c>
      <c r="E1576" t="s">
        <v>4149</v>
      </c>
    </row>
    <row r="1577" spans="2:5" x14ac:dyDescent="0.35">
      <c r="B1577" t="s">
        <v>2890</v>
      </c>
      <c r="C1577" t="s">
        <v>3008</v>
      </c>
      <c r="D1577" t="s">
        <v>4073</v>
      </c>
      <c r="E1577" t="s">
        <v>4149</v>
      </c>
    </row>
    <row r="1578" spans="2:5" x14ac:dyDescent="0.35">
      <c r="B1578" t="s">
        <v>2891</v>
      </c>
      <c r="C1578" t="s">
        <v>3008</v>
      </c>
      <c r="D1578" t="s">
        <v>4074</v>
      </c>
      <c r="E1578" t="s">
        <v>4149</v>
      </c>
    </row>
    <row r="1579" spans="2:5" x14ac:dyDescent="0.35">
      <c r="B1579" t="s">
        <v>2892</v>
      </c>
      <c r="C1579" t="s">
        <v>3008</v>
      </c>
      <c r="D1579" t="s">
        <v>4075</v>
      </c>
      <c r="E1579" t="s">
        <v>4149</v>
      </c>
    </row>
    <row r="1580" spans="2:5" x14ac:dyDescent="0.35">
      <c r="B1580" t="s">
        <v>2893</v>
      </c>
      <c r="C1580" t="s">
        <v>3008</v>
      </c>
      <c r="D1580" t="s">
        <v>4076</v>
      </c>
      <c r="E1580" t="s">
        <v>4149</v>
      </c>
    </row>
    <row r="1581" spans="2:5" x14ac:dyDescent="0.35">
      <c r="B1581" t="s">
        <v>2894</v>
      </c>
      <c r="C1581" t="s">
        <v>3008</v>
      </c>
      <c r="D1581" t="s">
        <v>4077</v>
      </c>
      <c r="E1581" t="s">
        <v>4149</v>
      </c>
    </row>
    <row r="1582" spans="2:5" x14ac:dyDescent="0.35">
      <c r="B1582" t="s">
        <v>2895</v>
      </c>
      <c r="C1582" t="s">
        <v>3008</v>
      </c>
      <c r="D1582" t="s">
        <v>4078</v>
      </c>
      <c r="E1582" t="s">
        <v>4149</v>
      </c>
    </row>
    <row r="1583" spans="2:5" x14ac:dyDescent="0.35">
      <c r="B1583" t="s">
        <v>2896</v>
      </c>
      <c r="C1583" t="s">
        <v>3008</v>
      </c>
      <c r="D1583" t="s">
        <v>4079</v>
      </c>
      <c r="E1583" t="s">
        <v>4149</v>
      </c>
    </row>
    <row r="1584" spans="2:5" x14ac:dyDescent="0.35">
      <c r="B1584" t="s">
        <v>2897</v>
      </c>
      <c r="C1584" t="s">
        <v>3008</v>
      </c>
      <c r="D1584" t="s">
        <v>4080</v>
      </c>
      <c r="E1584" t="s">
        <v>4149</v>
      </c>
    </row>
    <row r="1585" spans="2:5" x14ac:dyDescent="0.35">
      <c r="B1585" t="s">
        <v>2898</v>
      </c>
      <c r="C1585" t="s">
        <v>3008</v>
      </c>
      <c r="D1585" t="s">
        <v>4081</v>
      </c>
      <c r="E1585" t="s">
        <v>4149</v>
      </c>
    </row>
    <row r="1586" spans="2:5" x14ac:dyDescent="0.35">
      <c r="B1586" t="s">
        <v>2899</v>
      </c>
      <c r="C1586" t="s">
        <v>3008</v>
      </c>
      <c r="D1586" t="s">
        <v>4082</v>
      </c>
      <c r="E1586" t="s">
        <v>4149</v>
      </c>
    </row>
    <row r="1587" spans="2:5" x14ac:dyDescent="0.35">
      <c r="B1587" t="s">
        <v>2900</v>
      </c>
      <c r="C1587" t="s">
        <v>3008</v>
      </c>
      <c r="D1587" t="s">
        <v>4083</v>
      </c>
      <c r="E1587" t="s">
        <v>4149</v>
      </c>
    </row>
    <row r="1588" spans="2:5" x14ac:dyDescent="0.35">
      <c r="B1588" t="s">
        <v>2901</v>
      </c>
      <c r="C1588" t="s">
        <v>3008</v>
      </c>
      <c r="D1588" t="s">
        <v>4084</v>
      </c>
      <c r="E1588" t="s">
        <v>4149</v>
      </c>
    </row>
    <row r="1589" spans="2:5" x14ac:dyDescent="0.35">
      <c r="B1589" t="s">
        <v>2902</v>
      </c>
      <c r="C1589" t="s">
        <v>3008</v>
      </c>
      <c r="D1589" t="s">
        <v>4085</v>
      </c>
      <c r="E1589" t="s">
        <v>4149</v>
      </c>
    </row>
    <row r="1590" spans="2:5" x14ac:dyDescent="0.35">
      <c r="B1590" t="s">
        <v>2903</v>
      </c>
      <c r="C1590" t="s">
        <v>3008</v>
      </c>
      <c r="D1590" t="s">
        <v>4086</v>
      </c>
      <c r="E1590" t="s">
        <v>4149</v>
      </c>
    </row>
    <row r="1591" spans="2:5" x14ac:dyDescent="0.35">
      <c r="B1591" t="s">
        <v>2904</v>
      </c>
      <c r="C1591" t="s">
        <v>3008</v>
      </c>
      <c r="D1591" t="s">
        <v>4087</v>
      </c>
      <c r="E1591" t="s">
        <v>4149</v>
      </c>
    </row>
    <row r="1592" spans="2:5" x14ac:dyDescent="0.35">
      <c r="B1592" t="s">
        <v>2905</v>
      </c>
      <c r="C1592" t="s">
        <v>3008</v>
      </c>
      <c r="D1592" t="s">
        <v>4088</v>
      </c>
      <c r="E1592" t="s">
        <v>1050</v>
      </c>
    </row>
    <row r="1593" spans="2:5" x14ac:dyDescent="0.35">
      <c r="B1593" t="s">
        <v>2906</v>
      </c>
      <c r="C1593" t="s">
        <v>3008</v>
      </c>
      <c r="D1593" t="s">
        <v>4089</v>
      </c>
      <c r="E1593" t="s">
        <v>1050</v>
      </c>
    </row>
    <row r="1594" spans="2:5" x14ac:dyDescent="0.35">
      <c r="B1594" t="s">
        <v>2907</v>
      </c>
      <c r="C1594" t="s">
        <v>3008</v>
      </c>
      <c r="D1594" t="s">
        <v>4090</v>
      </c>
      <c r="E1594" t="s">
        <v>1050</v>
      </c>
    </row>
    <row r="1595" spans="2:5" x14ac:dyDescent="0.35">
      <c r="B1595" t="s">
        <v>2908</v>
      </c>
      <c r="C1595" t="s">
        <v>3008</v>
      </c>
      <c r="D1595" t="s">
        <v>4091</v>
      </c>
      <c r="E1595" t="s">
        <v>1050</v>
      </c>
    </row>
    <row r="1596" spans="2:5" x14ac:dyDescent="0.35">
      <c r="B1596" t="s">
        <v>2909</v>
      </c>
      <c r="C1596" t="s">
        <v>3008</v>
      </c>
      <c r="D1596" t="s">
        <v>4092</v>
      </c>
      <c r="E1596" t="s">
        <v>1050</v>
      </c>
    </row>
    <row r="1597" spans="2:5" x14ac:dyDescent="0.35">
      <c r="B1597" t="s">
        <v>2910</v>
      </c>
      <c r="C1597" t="s">
        <v>3008</v>
      </c>
      <c r="D1597" t="s">
        <v>4093</v>
      </c>
      <c r="E1597" t="s">
        <v>1050</v>
      </c>
    </row>
    <row r="1598" spans="2:5" x14ac:dyDescent="0.35">
      <c r="B1598" t="s">
        <v>2911</v>
      </c>
      <c r="C1598" t="s">
        <v>3008</v>
      </c>
      <c r="D1598" t="s">
        <v>4093</v>
      </c>
      <c r="E1598" t="s">
        <v>1050</v>
      </c>
    </row>
    <row r="1599" spans="2:5" x14ac:dyDescent="0.35">
      <c r="B1599" t="s">
        <v>2912</v>
      </c>
      <c r="C1599" t="s">
        <v>3008</v>
      </c>
      <c r="D1599" t="s">
        <v>4094</v>
      </c>
      <c r="E1599" t="s">
        <v>1050</v>
      </c>
    </row>
    <row r="1600" spans="2:5" x14ac:dyDescent="0.35">
      <c r="B1600" t="s">
        <v>2913</v>
      </c>
      <c r="C1600" t="s">
        <v>3008</v>
      </c>
      <c r="D1600" t="s">
        <v>4095</v>
      </c>
      <c r="E1600" t="s">
        <v>1050</v>
      </c>
    </row>
    <row r="1601" spans="2:5" x14ac:dyDescent="0.35">
      <c r="B1601" t="s">
        <v>2914</v>
      </c>
      <c r="C1601" t="s">
        <v>3008</v>
      </c>
      <c r="D1601" t="s">
        <v>4095</v>
      </c>
      <c r="E1601" t="s">
        <v>1050</v>
      </c>
    </row>
    <row r="1602" spans="2:5" x14ac:dyDescent="0.35">
      <c r="B1602" t="s">
        <v>2915</v>
      </c>
      <c r="C1602" t="s">
        <v>3008</v>
      </c>
      <c r="D1602" t="s">
        <v>4096</v>
      </c>
      <c r="E1602" t="s">
        <v>1050</v>
      </c>
    </row>
    <row r="1603" spans="2:5" x14ac:dyDescent="0.35">
      <c r="B1603" t="s">
        <v>2916</v>
      </c>
      <c r="C1603" t="s">
        <v>3008</v>
      </c>
      <c r="D1603" t="s">
        <v>4097</v>
      </c>
      <c r="E1603" t="s">
        <v>1050</v>
      </c>
    </row>
    <row r="1604" spans="2:5" x14ac:dyDescent="0.35">
      <c r="B1604" t="s">
        <v>2917</v>
      </c>
      <c r="C1604" t="s">
        <v>3008</v>
      </c>
      <c r="D1604" t="s">
        <v>4098</v>
      </c>
      <c r="E1604" t="s">
        <v>1050</v>
      </c>
    </row>
    <row r="1605" spans="2:5" x14ac:dyDescent="0.35">
      <c r="B1605" t="s">
        <v>2918</v>
      </c>
      <c r="C1605" t="s">
        <v>3008</v>
      </c>
      <c r="D1605" t="s">
        <v>4099</v>
      </c>
      <c r="E1605" t="s">
        <v>1050</v>
      </c>
    </row>
    <row r="1606" spans="2:5" x14ac:dyDescent="0.35">
      <c r="B1606" t="s">
        <v>2919</v>
      </c>
      <c r="C1606" t="s">
        <v>3008</v>
      </c>
      <c r="D1606" t="s">
        <v>4100</v>
      </c>
      <c r="E1606" t="s">
        <v>1050</v>
      </c>
    </row>
    <row r="1607" spans="2:5" x14ac:dyDescent="0.35">
      <c r="B1607" t="s">
        <v>2920</v>
      </c>
      <c r="C1607" t="s">
        <v>3008</v>
      </c>
      <c r="D1607" t="s">
        <v>4101</v>
      </c>
      <c r="E1607" t="s">
        <v>1050</v>
      </c>
    </row>
    <row r="1608" spans="2:5" x14ac:dyDescent="0.35">
      <c r="B1608" t="s">
        <v>2921</v>
      </c>
      <c r="C1608" t="s">
        <v>3008</v>
      </c>
      <c r="D1608" t="s">
        <v>4102</v>
      </c>
      <c r="E1608" t="s">
        <v>1050</v>
      </c>
    </row>
    <row r="1609" spans="2:5" x14ac:dyDescent="0.35">
      <c r="B1609" t="s">
        <v>2922</v>
      </c>
      <c r="C1609" t="s">
        <v>3008</v>
      </c>
      <c r="D1609" t="s">
        <v>4103</v>
      </c>
      <c r="E1609" t="s">
        <v>1050</v>
      </c>
    </row>
    <row r="1610" spans="2:5" x14ac:dyDescent="0.35">
      <c r="B1610" t="s">
        <v>2923</v>
      </c>
      <c r="C1610" t="s">
        <v>3008</v>
      </c>
      <c r="D1610" t="s">
        <v>4104</v>
      </c>
      <c r="E1610" t="s">
        <v>1050</v>
      </c>
    </row>
    <row r="1611" spans="2:5" x14ac:dyDescent="0.35">
      <c r="B1611" t="s">
        <v>2924</v>
      </c>
      <c r="C1611" t="s">
        <v>3008</v>
      </c>
      <c r="D1611" t="s">
        <v>4105</v>
      </c>
      <c r="E1611" t="s">
        <v>1050</v>
      </c>
    </row>
    <row r="1612" spans="2:5" x14ac:dyDescent="0.35">
      <c r="B1612" t="s">
        <v>2925</v>
      </c>
      <c r="C1612" t="s">
        <v>3008</v>
      </c>
      <c r="D1612" t="s">
        <v>4106</v>
      </c>
      <c r="E1612" t="s">
        <v>1050</v>
      </c>
    </row>
    <row r="1613" spans="2:5" x14ac:dyDescent="0.35">
      <c r="B1613" t="s">
        <v>2926</v>
      </c>
      <c r="C1613" t="s">
        <v>3008</v>
      </c>
      <c r="D1613" t="s">
        <v>4107</v>
      </c>
      <c r="E1613" t="s">
        <v>1050</v>
      </c>
    </row>
    <row r="1614" spans="2:5" x14ac:dyDescent="0.35">
      <c r="B1614" t="s">
        <v>2927</v>
      </c>
      <c r="C1614" t="s">
        <v>3008</v>
      </c>
      <c r="D1614" t="s">
        <v>4108</v>
      </c>
      <c r="E1614" t="s">
        <v>1050</v>
      </c>
    </row>
    <row r="1615" spans="2:5" x14ac:dyDescent="0.35">
      <c r="B1615" t="s">
        <v>2928</v>
      </c>
      <c r="C1615" t="s">
        <v>3008</v>
      </c>
      <c r="D1615" t="s">
        <v>4109</v>
      </c>
      <c r="E1615" t="s">
        <v>1050</v>
      </c>
    </row>
    <row r="1616" spans="2:5" x14ac:dyDescent="0.35">
      <c r="B1616" t="s">
        <v>2929</v>
      </c>
      <c r="C1616" t="s">
        <v>3008</v>
      </c>
      <c r="D1616" t="s">
        <v>4110</v>
      </c>
      <c r="E1616" t="s">
        <v>1050</v>
      </c>
    </row>
    <row r="1617" spans="2:5" x14ac:dyDescent="0.35">
      <c r="B1617" t="s">
        <v>2930</v>
      </c>
      <c r="C1617" t="s">
        <v>3008</v>
      </c>
      <c r="D1617" t="s">
        <v>4111</v>
      </c>
      <c r="E1617" t="s">
        <v>1050</v>
      </c>
    </row>
    <row r="1618" spans="2:5" x14ac:dyDescent="0.35">
      <c r="B1618" t="s">
        <v>2931</v>
      </c>
      <c r="C1618" t="s">
        <v>3008</v>
      </c>
      <c r="D1618" t="s">
        <v>4112</v>
      </c>
      <c r="E1618" t="s">
        <v>1050</v>
      </c>
    </row>
    <row r="1619" spans="2:5" x14ac:dyDescent="0.35">
      <c r="B1619" t="s">
        <v>2932</v>
      </c>
      <c r="C1619" t="s">
        <v>3008</v>
      </c>
      <c r="D1619" t="s">
        <v>4113</v>
      </c>
      <c r="E1619" t="s">
        <v>1050</v>
      </c>
    </row>
    <row r="1620" spans="2:5" x14ac:dyDescent="0.35">
      <c r="B1620" t="s">
        <v>2933</v>
      </c>
      <c r="C1620" t="s">
        <v>3008</v>
      </c>
      <c r="D1620" t="s">
        <v>4114</v>
      </c>
      <c r="E1620" t="s">
        <v>1050</v>
      </c>
    </row>
    <row r="1621" spans="2:5" x14ac:dyDescent="0.35">
      <c r="B1621" t="s">
        <v>2934</v>
      </c>
      <c r="C1621" t="s">
        <v>3008</v>
      </c>
      <c r="D1621" t="s">
        <v>4115</v>
      </c>
      <c r="E1621" t="s">
        <v>1050</v>
      </c>
    </row>
    <row r="1622" spans="2:5" x14ac:dyDescent="0.35">
      <c r="B1622" t="s">
        <v>2935</v>
      </c>
      <c r="C1622" t="s">
        <v>3008</v>
      </c>
      <c r="D1622" t="s">
        <v>4116</v>
      </c>
      <c r="E1622" t="s">
        <v>1050</v>
      </c>
    </row>
    <row r="1623" spans="2:5" x14ac:dyDescent="0.35">
      <c r="B1623" t="s">
        <v>2936</v>
      </c>
      <c r="C1623" t="s">
        <v>3008</v>
      </c>
      <c r="D1623" t="s">
        <v>4117</v>
      </c>
      <c r="E1623" t="s">
        <v>1050</v>
      </c>
    </row>
    <row r="1624" spans="2:5" x14ac:dyDescent="0.35">
      <c r="B1624" t="s">
        <v>2937</v>
      </c>
      <c r="C1624" t="s">
        <v>3008</v>
      </c>
      <c r="D1624" t="s">
        <v>4118</v>
      </c>
      <c r="E1624" t="s">
        <v>1050</v>
      </c>
    </row>
    <row r="1625" spans="2:5" x14ac:dyDescent="0.35">
      <c r="B1625" t="s">
        <v>2938</v>
      </c>
      <c r="C1625" t="s">
        <v>3008</v>
      </c>
      <c r="D1625" t="s">
        <v>4119</v>
      </c>
      <c r="E1625" t="s">
        <v>1050</v>
      </c>
    </row>
    <row r="1626" spans="2:5" x14ac:dyDescent="0.35">
      <c r="B1626" t="s">
        <v>2939</v>
      </c>
      <c r="C1626" t="s">
        <v>3008</v>
      </c>
      <c r="D1626" t="s">
        <v>4120</v>
      </c>
      <c r="E1626" t="s">
        <v>1050</v>
      </c>
    </row>
    <row r="1627" spans="2:5" x14ac:dyDescent="0.35">
      <c r="B1627" t="s">
        <v>2940</v>
      </c>
      <c r="C1627" t="s">
        <v>3008</v>
      </c>
      <c r="D1627" t="s">
        <v>4121</v>
      </c>
      <c r="E1627" t="s">
        <v>1050</v>
      </c>
    </row>
    <row r="1628" spans="2:5" x14ac:dyDescent="0.35">
      <c r="B1628" t="s">
        <v>2941</v>
      </c>
      <c r="C1628" t="s">
        <v>3008</v>
      </c>
      <c r="D1628" t="s">
        <v>4122</v>
      </c>
      <c r="E1628" t="s">
        <v>1050</v>
      </c>
    </row>
    <row r="1629" spans="2:5" x14ac:dyDescent="0.35">
      <c r="B1629" t="s">
        <v>2942</v>
      </c>
      <c r="C1629" t="s">
        <v>3008</v>
      </c>
      <c r="D1629" t="s">
        <v>4122</v>
      </c>
      <c r="E1629" t="s">
        <v>1050</v>
      </c>
    </row>
    <row r="1630" spans="2:5" x14ac:dyDescent="0.35">
      <c r="B1630" t="s">
        <v>2943</v>
      </c>
      <c r="C1630" t="s">
        <v>3008</v>
      </c>
      <c r="D1630" t="s">
        <v>4123</v>
      </c>
      <c r="E1630" t="s">
        <v>1050</v>
      </c>
    </row>
    <row r="1631" spans="2:5" x14ac:dyDescent="0.35">
      <c r="B1631" t="s">
        <v>2944</v>
      </c>
      <c r="C1631" t="s">
        <v>3008</v>
      </c>
      <c r="D1631" t="s">
        <v>4124</v>
      </c>
      <c r="E1631" t="s">
        <v>1050</v>
      </c>
    </row>
    <row r="1632" spans="2:5" x14ac:dyDescent="0.35">
      <c r="B1632" t="s">
        <v>2945</v>
      </c>
      <c r="C1632" t="s">
        <v>3008</v>
      </c>
      <c r="D1632" t="s">
        <v>4125</v>
      </c>
      <c r="E1632" t="s">
        <v>1050</v>
      </c>
    </row>
    <row r="1633" spans="2:5" x14ac:dyDescent="0.35">
      <c r="B1633" t="s">
        <v>2946</v>
      </c>
      <c r="C1633" t="s">
        <v>3008</v>
      </c>
      <c r="D1633" t="s">
        <v>4126</v>
      </c>
      <c r="E1633" t="s">
        <v>1050</v>
      </c>
    </row>
    <row r="1634" spans="2:5" x14ac:dyDescent="0.35">
      <c r="B1634" t="s">
        <v>2947</v>
      </c>
      <c r="C1634" t="s">
        <v>3008</v>
      </c>
      <c r="D1634" t="s">
        <v>4127</v>
      </c>
      <c r="E1634" t="s">
        <v>1050</v>
      </c>
    </row>
    <row r="1635" spans="2:5" x14ac:dyDescent="0.35">
      <c r="B1635" t="s">
        <v>2948</v>
      </c>
      <c r="C1635" t="s">
        <v>3008</v>
      </c>
      <c r="D1635" t="s">
        <v>4128</v>
      </c>
      <c r="E1635" t="s">
        <v>1050</v>
      </c>
    </row>
    <row r="1636" spans="2:5" x14ac:dyDescent="0.35">
      <c r="B1636" t="s">
        <v>2949</v>
      </c>
      <c r="C1636" t="s">
        <v>3008</v>
      </c>
      <c r="D1636" t="s">
        <v>4129</v>
      </c>
      <c r="E1636" t="s">
        <v>1050</v>
      </c>
    </row>
    <row r="1637" spans="2:5" x14ac:dyDescent="0.35">
      <c r="B1637" t="s">
        <v>2950</v>
      </c>
      <c r="C1637" t="s">
        <v>3008</v>
      </c>
      <c r="D1637" t="s">
        <v>4130</v>
      </c>
      <c r="E1637" t="s">
        <v>1050</v>
      </c>
    </row>
    <row r="1638" spans="2:5" x14ac:dyDescent="0.35">
      <c r="B1638" t="s">
        <v>2951</v>
      </c>
      <c r="C1638" t="s">
        <v>3008</v>
      </c>
      <c r="D1638" t="s">
        <v>4131</v>
      </c>
      <c r="E1638" t="s">
        <v>1050</v>
      </c>
    </row>
    <row r="1639" spans="2:5" x14ac:dyDescent="0.35">
      <c r="B1639" t="s">
        <v>2952</v>
      </c>
      <c r="C1639" t="s">
        <v>3008</v>
      </c>
      <c r="D1639" t="s">
        <v>4132</v>
      </c>
      <c r="E1639" t="s">
        <v>1050</v>
      </c>
    </row>
    <row r="1640" spans="2:5" x14ac:dyDescent="0.35">
      <c r="B1640" t="s">
        <v>2953</v>
      </c>
      <c r="C1640" t="s">
        <v>3008</v>
      </c>
      <c r="D1640" t="s">
        <v>4133</v>
      </c>
      <c r="E1640" t="s">
        <v>1050</v>
      </c>
    </row>
    <row r="1641" spans="2:5" x14ac:dyDescent="0.35">
      <c r="B1641" t="s">
        <v>2954</v>
      </c>
      <c r="C1641" t="s">
        <v>3008</v>
      </c>
      <c r="D1641" t="s">
        <v>4134</v>
      </c>
      <c r="E1641" t="s">
        <v>1050</v>
      </c>
    </row>
    <row r="1642" spans="2:5" x14ac:dyDescent="0.35">
      <c r="B1642" t="s">
        <v>2955</v>
      </c>
      <c r="C1642" t="s">
        <v>3008</v>
      </c>
      <c r="D1642" t="s">
        <v>4135</v>
      </c>
      <c r="E1642" t="s">
        <v>1050</v>
      </c>
    </row>
    <row r="1643" spans="2:5" x14ac:dyDescent="0.35">
      <c r="B1643" t="s">
        <v>2956</v>
      </c>
      <c r="C1643" t="s">
        <v>3008</v>
      </c>
      <c r="D1643" t="s">
        <v>4136</v>
      </c>
      <c r="E1643" t="s">
        <v>1050</v>
      </c>
    </row>
    <row r="1644" spans="2:5" x14ac:dyDescent="0.35">
      <c r="B1644" t="s">
        <v>2957</v>
      </c>
      <c r="C1644" t="s">
        <v>3008</v>
      </c>
      <c r="D1644" t="s">
        <v>4137</v>
      </c>
      <c r="E1644" t="s">
        <v>1050</v>
      </c>
    </row>
    <row r="1645" spans="2:5" x14ac:dyDescent="0.35">
      <c r="B1645" t="s">
        <v>2958</v>
      </c>
      <c r="C1645" t="s">
        <v>3008</v>
      </c>
      <c r="D1645" t="s">
        <v>4138</v>
      </c>
      <c r="E1645" t="s">
        <v>1050</v>
      </c>
    </row>
    <row r="1646" spans="2:5" x14ac:dyDescent="0.35">
      <c r="B1646" t="s">
        <v>2959</v>
      </c>
      <c r="C1646" t="s">
        <v>3008</v>
      </c>
      <c r="D1646" t="s">
        <v>4139</v>
      </c>
      <c r="E1646" t="s">
        <v>1050</v>
      </c>
    </row>
    <row r="1647" spans="2:5" x14ac:dyDescent="0.35">
      <c r="B1647" t="s">
        <v>2960</v>
      </c>
      <c r="C1647" t="s">
        <v>3008</v>
      </c>
      <c r="D1647" t="s">
        <v>4140</v>
      </c>
      <c r="E1647" t="s">
        <v>1050</v>
      </c>
    </row>
    <row r="1648" spans="2:5" x14ac:dyDescent="0.35">
      <c r="B1648" t="s">
        <v>2961</v>
      </c>
      <c r="C1648" t="s">
        <v>3008</v>
      </c>
      <c r="D1648" t="s">
        <v>4141</v>
      </c>
      <c r="E1648" t="s">
        <v>1050</v>
      </c>
    </row>
    <row r="1649" spans="2:5" x14ac:dyDescent="0.35">
      <c r="B1649" t="s">
        <v>2962</v>
      </c>
      <c r="C1649" t="s">
        <v>3008</v>
      </c>
      <c r="D1649" t="s">
        <v>4142</v>
      </c>
      <c r="E1649" t="s">
        <v>1050</v>
      </c>
    </row>
    <row r="1650" spans="2:5" x14ac:dyDescent="0.35">
      <c r="B1650" t="s">
        <v>2963</v>
      </c>
      <c r="C1650" t="s">
        <v>3008</v>
      </c>
      <c r="D1650" t="s">
        <v>4143</v>
      </c>
      <c r="E1650" t="s">
        <v>1050</v>
      </c>
    </row>
    <row r="1651" spans="2:5" x14ac:dyDescent="0.35">
      <c r="B1651" t="s">
        <v>2964</v>
      </c>
      <c r="C1651" t="s">
        <v>3008</v>
      </c>
      <c r="D1651" t="s">
        <v>4144</v>
      </c>
      <c r="E1651" t="s">
        <v>1050</v>
      </c>
    </row>
    <row r="1652" spans="2:5" x14ac:dyDescent="0.35">
      <c r="B1652" t="s">
        <v>2965</v>
      </c>
      <c r="C1652" t="s">
        <v>3008</v>
      </c>
      <c r="D1652" t="s">
        <v>4145</v>
      </c>
      <c r="E1652" t="s">
        <v>1050</v>
      </c>
    </row>
    <row r="1653" spans="2:5" x14ac:dyDescent="0.35">
      <c r="B1653" t="s">
        <v>2966</v>
      </c>
      <c r="C1653" t="s">
        <v>3008</v>
      </c>
      <c r="D1653" t="s">
        <v>4146</v>
      </c>
      <c r="E1653" t="s">
        <v>1050</v>
      </c>
    </row>
    <row r="1654" spans="2:5" x14ac:dyDescent="0.35">
      <c r="B1654" t="s">
        <v>2967</v>
      </c>
      <c r="C1654" t="s">
        <v>3008</v>
      </c>
    </row>
    <row r="1655" spans="2:5" x14ac:dyDescent="0.35">
      <c r="B1655" t="s">
        <v>2968</v>
      </c>
      <c r="C1655" t="s">
        <v>3008</v>
      </c>
    </row>
    <row r="1656" spans="2:5" x14ac:dyDescent="0.35">
      <c r="B1656" t="s">
        <v>2969</v>
      </c>
      <c r="C1656" t="s">
        <v>3008</v>
      </c>
    </row>
    <row r="1657" spans="2:5" x14ac:dyDescent="0.35">
      <c r="B1657" t="s">
        <v>2970</v>
      </c>
      <c r="C1657" t="s">
        <v>3008</v>
      </c>
    </row>
    <row r="1658" spans="2:5" x14ac:dyDescent="0.35">
      <c r="B1658" t="s">
        <v>2971</v>
      </c>
      <c r="C1658" t="s">
        <v>3008</v>
      </c>
    </row>
    <row r="1659" spans="2:5" x14ac:dyDescent="0.35">
      <c r="B1659" t="s">
        <v>2972</v>
      </c>
      <c r="C1659" t="s">
        <v>3008</v>
      </c>
    </row>
    <row r="1660" spans="2:5" x14ac:dyDescent="0.35">
      <c r="B1660" t="s">
        <v>2973</v>
      </c>
      <c r="C1660" t="s">
        <v>3008</v>
      </c>
    </row>
    <row r="1661" spans="2:5" x14ac:dyDescent="0.35">
      <c r="B1661" t="s">
        <v>2974</v>
      </c>
      <c r="C1661" t="s">
        <v>3008</v>
      </c>
    </row>
    <row r="1662" spans="2:5" x14ac:dyDescent="0.35">
      <c r="B1662" t="s">
        <v>2975</v>
      </c>
      <c r="C1662" t="s">
        <v>3008</v>
      </c>
    </row>
    <row r="1663" spans="2:5" x14ac:dyDescent="0.35">
      <c r="B1663" t="s">
        <v>2976</v>
      </c>
      <c r="C1663" t="s">
        <v>3008</v>
      </c>
    </row>
    <row r="1664" spans="2:5" x14ac:dyDescent="0.35">
      <c r="B1664" t="s">
        <v>2977</v>
      </c>
      <c r="C1664" t="s">
        <v>3008</v>
      </c>
      <c r="D1664" t="s">
        <v>4147</v>
      </c>
    </row>
    <row r="1665" spans="2:4" x14ac:dyDescent="0.35">
      <c r="B1665" t="s">
        <v>2978</v>
      </c>
      <c r="C1665" t="s">
        <v>3008</v>
      </c>
    </row>
    <row r="1666" spans="2:4" x14ac:dyDescent="0.35">
      <c r="B1666" t="s">
        <v>2979</v>
      </c>
      <c r="C1666" t="s">
        <v>3008</v>
      </c>
    </row>
    <row r="1667" spans="2:4" x14ac:dyDescent="0.35">
      <c r="B1667" t="s">
        <v>2980</v>
      </c>
      <c r="C1667" t="s">
        <v>3008</v>
      </c>
      <c r="D1667" t="s">
        <v>4147</v>
      </c>
    </row>
    <row r="1668" spans="2:4" x14ac:dyDescent="0.35">
      <c r="B1668" t="s">
        <v>2981</v>
      </c>
      <c r="C1668" t="s">
        <v>3008</v>
      </c>
    </row>
    <row r="1669" spans="2:4" x14ac:dyDescent="0.35">
      <c r="B1669" t="s">
        <v>2982</v>
      </c>
      <c r="C1669" t="s">
        <v>3008</v>
      </c>
    </row>
    <row r="1670" spans="2:4" x14ac:dyDescent="0.35">
      <c r="B1670" t="s">
        <v>2983</v>
      </c>
      <c r="C1670" t="s">
        <v>3008</v>
      </c>
    </row>
    <row r="1671" spans="2:4" x14ac:dyDescent="0.35">
      <c r="B1671" t="s">
        <v>2984</v>
      </c>
      <c r="C1671" t="s">
        <v>3008</v>
      </c>
    </row>
    <row r="1672" spans="2:4" x14ac:dyDescent="0.35">
      <c r="B1672" t="s">
        <v>2985</v>
      </c>
      <c r="C1672" t="s">
        <v>3008</v>
      </c>
    </row>
    <row r="1673" spans="2:4" x14ac:dyDescent="0.35">
      <c r="B1673" t="s">
        <v>2986</v>
      </c>
      <c r="C1673" t="s">
        <v>3008</v>
      </c>
    </row>
    <row r="1674" spans="2:4" x14ac:dyDescent="0.35">
      <c r="B1674" t="s">
        <v>2987</v>
      </c>
      <c r="C1674" t="s">
        <v>3008</v>
      </c>
    </row>
    <row r="1675" spans="2:4" x14ac:dyDescent="0.35">
      <c r="B1675" t="s">
        <v>2988</v>
      </c>
      <c r="C1675" t="s">
        <v>3008</v>
      </c>
    </row>
    <row r="1676" spans="2:4" x14ac:dyDescent="0.35">
      <c r="B1676" t="s">
        <v>2989</v>
      </c>
      <c r="C1676" t="s">
        <v>3008</v>
      </c>
    </row>
    <row r="1677" spans="2:4" x14ac:dyDescent="0.35">
      <c r="B1677" t="s">
        <v>2990</v>
      </c>
      <c r="C1677" t="s">
        <v>3008</v>
      </c>
    </row>
    <row r="1678" spans="2:4" x14ac:dyDescent="0.35">
      <c r="B1678" t="s">
        <v>2991</v>
      </c>
      <c r="C1678" t="s">
        <v>3008</v>
      </c>
    </row>
    <row r="1679" spans="2:4" x14ac:dyDescent="0.35">
      <c r="B1679" t="s">
        <v>2992</v>
      </c>
      <c r="C1679" t="s">
        <v>3008</v>
      </c>
    </row>
    <row r="1680" spans="2:4" x14ac:dyDescent="0.35">
      <c r="B1680" t="s">
        <v>2993</v>
      </c>
      <c r="C1680" t="s">
        <v>3008</v>
      </c>
      <c r="D1680" t="s">
        <v>4147</v>
      </c>
    </row>
    <row r="1681" spans="2:5" x14ac:dyDescent="0.35">
      <c r="B1681" t="s">
        <v>2994</v>
      </c>
      <c r="C1681" t="s">
        <v>3008</v>
      </c>
    </row>
    <row r="1682" spans="2:5" x14ac:dyDescent="0.35">
      <c r="B1682" t="s">
        <v>2995</v>
      </c>
      <c r="C1682" t="s">
        <v>3008</v>
      </c>
    </row>
    <row r="1683" spans="2:5" x14ac:dyDescent="0.35">
      <c r="B1683" t="s">
        <v>2996</v>
      </c>
      <c r="C1683" t="s">
        <v>3008</v>
      </c>
      <c r="D1683" t="s">
        <v>4147</v>
      </c>
    </row>
    <row r="1684" spans="2:5" x14ac:dyDescent="0.35">
      <c r="B1684" t="s">
        <v>2997</v>
      </c>
      <c r="C1684" t="s">
        <v>3008</v>
      </c>
    </row>
    <row r="1685" spans="2:5" x14ac:dyDescent="0.35">
      <c r="B1685" t="s">
        <v>2998</v>
      </c>
      <c r="C1685" t="s">
        <v>3008</v>
      </c>
      <c r="D1685" t="s">
        <v>4147</v>
      </c>
    </row>
    <row r="1686" spans="2:5" x14ac:dyDescent="0.35">
      <c r="B1686" t="s">
        <v>2999</v>
      </c>
      <c r="C1686" t="s">
        <v>3008</v>
      </c>
      <c r="D1686" t="s">
        <v>4147</v>
      </c>
    </row>
    <row r="1687" spans="2:5" x14ac:dyDescent="0.35">
      <c r="B1687" t="s">
        <v>3000</v>
      </c>
      <c r="C1687" t="s">
        <v>3008</v>
      </c>
    </row>
    <row r="1688" spans="2:5" x14ac:dyDescent="0.35">
      <c r="B1688" t="s">
        <v>3001</v>
      </c>
      <c r="C1688" t="s">
        <v>3008</v>
      </c>
    </row>
    <row r="1689" spans="2:5" x14ac:dyDescent="0.35">
      <c r="B1689" t="s">
        <v>3002</v>
      </c>
      <c r="C1689" t="s">
        <v>3008</v>
      </c>
    </row>
    <row r="1690" spans="2:5" x14ac:dyDescent="0.35">
      <c r="B1690" t="s">
        <v>3003</v>
      </c>
      <c r="C1690" t="s">
        <v>3008</v>
      </c>
    </row>
    <row r="1691" spans="2:5" x14ac:dyDescent="0.35">
      <c r="B1691" t="s">
        <v>3004</v>
      </c>
      <c r="C1691" t="s">
        <v>3008</v>
      </c>
    </row>
    <row r="1692" spans="2:5" x14ac:dyDescent="0.35">
      <c r="B1692" t="s">
        <v>3005</v>
      </c>
      <c r="C1692" t="s">
        <v>3008</v>
      </c>
    </row>
    <row r="1693" spans="2:5" x14ac:dyDescent="0.35">
      <c r="B1693" t="s">
        <v>3006</v>
      </c>
      <c r="C1693" t="s">
        <v>3008</v>
      </c>
      <c r="D1693" t="s">
        <v>4147</v>
      </c>
    </row>
    <row r="1694" spans="2:5" x14ac:dyDescent="0.35">
      <c r="B1694" t="s">
        <v>1486</v>
      </c>
      <c r="C1694" t="s">
        <v>3008</v>
      </c>
    </row>
    <row r="1695" spans="2:5" x14ac:dyDescent="0.35">
      <c r="B1695" t="s">
        <v>3007</v>
      </c>
      <c r="C1695" t="s">
        <v>3009</v>
      </c>
      <c r="D1695" t="s">
        <v>4148</v>
      </c>
    </row>
    <row r="1696" spans="2:5" x14ac:dyDescent="0.35">
      <c r="B1696" t="s">
        <v>1791</v>
      </c>
      <c r="C1696" t="s">
        <v>3009</v>
      </c>
      <c r="D1696" t="s">
        <v>3036</v>
      </c>
      <c r="E1696" t="s">
        <v>1057</v>
      </c>
    </row>
    <row r="1697" spans="2:5" x14ac:dyDescent="0.35">
      <c r="B1697" t="s">
        <v>1792</v>
      </c>
      <c r="C1697" t="s">
        <v>3009</v>
      </c>
      <c r="D1697" t="s">
        <v>3037</v>
      </c>
      <c r="E1697" t="s">
        <v>1057</v>
      </c>
    </row>
    <row r="1698" spans="2:5" x14ac:dyDescent="0.35">
      <c r="B1698" t="s">
        <v>1805</v>
      </c>
      <c r="C1698" t="s">
        <v>3009</v>
      </c>
      <c r="D1698" t="s">
        <v>3050</v>
      </c>
      <c r="E1698" t="s">
        <v>1057</v>
      </c>
    </row>
    <row r="1699" spans="2:5" x14ac:dyDescent="0.35">
      <c r="B1699" t="s">
        <v>4150</v>
      </c>
      <c r="C1699" t="s">
        <v>3009</v>
      </c>
      <c r="D1699" t="s">
        <v>3050</v>
      </c>
      <c r="E1699" t="s">
        <v>1057</v>
      </c>
    </row>
    <row r="1700" spans="2:5" x14ac:dyDescent="0.35">
      <c r="B1700" t="s">
        <v>1818</v>
      </c>
      <c r="C1700" t="s">
        <v>3009</v>
      </c>
      <c r="D1700" t="s">
        <v>3063</v>
      </c>
      <c r="E1700" t="s">
        <v>1057</v>
      </c>
    </row>
    <row r="1701" spans="2:5" x14ac:dyDescent="0.35">
      <c r="B1701" t="s">
        <v>1826</v>
      </c>
      <c r="C1701" t="s">
        <v>3009</v>
      </c>
      <c r="D1701" t="s">
        <v>3071</v>
      </c>
      <c r="E1701" t="s">
        <v>1032</v>
      </c>
    </row>
    <row r="1702" spans="2:5" x14ac:dyDescent="0.35">
      <c r="B1702" t="s">
        <v>4151</v>
      </c>
      <c r="C1702" t="s">
        <v>3009</v>
      </c>
      <c r="D1702" t="s">
        <v>3071</v>
      </c>
      <c r="E1702" t="s">
        <v>1032</v>
      </c>
    </row>
    <row r="1703" spans="2:5" x14ac:dyDescent="0.35">
      <c r="B1703" t="s">
        <v>4152</v>
      </c>
      <c r="C1703" t="s">
        <v>3009</v>
      </c>
      <c r="D1703" t="s">
        <v>4153</v>
      </c>
    </row>
    <row r="1704" spans="2:5" x14ac:dyDescent="0.35">
      <c r="B1704" t="s">
        <v>1896</v>
      </c>
      <c r="C1704" t="s">
        <v>3009</v>
      </c>
      <c r="D1704" t="s">
        <v>1294</v>
      </c>
      <c r="E1704" t="s">
        <v>1032</v>
      </c>
    </row>
    <row r="1705" spans="2:5" x14ac:dyDescent="0.35">
      <c r="B1705" t="s">
        <v>1897</v>
      </c>
      <c r="C1705" t="s">
        <v>3009</v>
      </c>
      <c r="D1705" t="s">
        <v>3133</v>
      </c>
      <c r="E1705" t="s">
        <v>1032</v>
      </c>
    </row>
    <row r="1706" spans="2:5" x14ac:dyDescent="0.35">
      <c r="B1706" t="s">
        <v>4154</v>
      </c>
      <c r="C1706" t="s">
        <v>3009</v>
      </c>
      <c r="D1706" t="s">
        <v>3139</v>
      </c>
      <c r="E1706" t="s">
        <v>1032</v>
      </c>
    </row>
    <row r="1707" spans="2:5" x14ac:dyDescent="0.35">
      <c r="B1707" t="s">
        <v>1911</v>
      </c>
      <c r="C1707" t="s">
        <v>3009</v>
      </c>
      <c r="D1707" t="s">
        <v>1321</v>
      </c>
      <c r="E1707" t="s">
        <v>1032</v>
      </c>
    </row>
    <row r="1708" spans="2:5" x14ac:dyDescent="0.35">
      <c r="B1708" t="s">
        <v>1923</v>
      </c>
      <c r="C1708" t="s">
        <v>3009</v>
      </c>
      <c r="D1708" t="s">
        <v>3156</v>
      </c>
      <c r="E1708" t="s">
        <v>1032</v>
      </c>
    </row>
    <row r="1709" spans="2:5" x14ac:dyDescent="0.35">
      <c r="B1709" t="s">
        <v>1944</v>
      </c>
      <c r="C1709" t="s">
        <v>3009</v>
      </c>
      <c r="D1709" t="s">
        <v>3176</v>
      </c>
      <c r="E1709" t="s">
        <v>1105</v>
      </c>
    </row>
    <row r="1710" spans="2:5" x14ac:dyDescent="0.35">
      <c r="B1710" t="s">
        <v>1950</v>
      </c>
      <c r="C1710" t="s">
        <v>3009</v>
      </c>
      <c r="D1710" t="s">
        <v>3181</v>
      </c>
      <c r="E1710" t="s">
        <v>1046</v>
      </c>
    </row>
    <row r="1711" spans="2:5" x14ac:dyDescent="0.35">
      <c r="B1711" t="s">
        <v>4155</v>
      </c>
      <c r="C1711" t="s">
        <v>3009</v>
      </c>
      <c r="D1711" t="s">
        <v>4156</v>
      </c>
    </row>
    <row r="1712" spans="2:5" x14ac:dyDescent="0.35">
      <c r="B1712" t="s">
        <v>2001</v>
      </c>
      <c r="C1712" t="s">
        <v>3009</v>
      </c>
      <c r="D1712" t="s">
        <v>3232</v>
      </c>
      <c r="E1712" t="s">
        <v>1046</v>
      </c>
    </row>
    <row r="1713" spans="2:5" x14ac:dyDescent="0.35">
      <c r="B1713" t="s">
        <v>4157</v>
      </c>
      <c r="C1713" t="s">
        <v>3009</v>
      </c>
      <c r="D1713" t="s">
        <v>4158</v>
      </c>
      <c r="E1713" t="s">
        <v>1046</v>
      </c>
    </row>
    <row r="1714" spans="2:5" x14ac:dyDescent="0.35">
      <c r="B1714" t="s">
        <v>4159</v>
      </c>
      <c r="C1714" t="s">
        <v>3009</v>
      </c>
      <c r="D1714" t="s">
        <v>4160</v>
      </c>
      <c r="E1714" t="s">
        <v>1028</v>
      </c>
    </row>
    <row r="1715" spans="2:5" x14ac:dyDescent="0.35">
      <c r="B1715" t="s">
        <v>4161</v>
      </c>
      <c r="C1715" t="s">
        <v>3009</v>
      </c>
      <c r="D1715" t="s">
        <v>4162</v>
      </c>
      <c r="E1715" t="s">
        <v>1028</v>
      </c>
    </row>
    <row r="1716" spans="2:5" x14ac:dyDescent="0.35">
      <c r="B1716" t="s">
        <v>2165</v>
      </c>
      <c r="C1716" t="s">
        <v>3009</v>
      </c>
      <c r="D1716" t="s">
        <v>3378</v>
      </c>
      <c r="E1716" t="s">
        <v>1028</v>
      </c>
    </row>
    <row r="1717" spans="2:5" x14ac:dyDescent="0.35">
      <c r="B1717" t="s">
        <v>2194</v>
      </c>
      <c r="C1717" t="s">
        <v>3009</v>
      </c>
      <c r="D1717" t="s">
        <v>3405</v>
      </c>
      <c r="E1717" t="s">
        <v>1028</v>
      </c>
    </row>
    <row r="1718" spans="2:5" x14ac:dyDescent="0.35">
      <c r="B1718" t="s">
        <v>4163</v>
      </c>
      <c r="C1718" t="s">
        <v>3009</v>
      </c>
      <c r="D1718" t="s">
        <v>4164</v>
      </c>
      <c r="E1718" t="s">
        <v>1028</v>
      </c>
    </row>
    <row r="1719" spans="2:5" x14ac:dyDescent="0.35">
      <c r="B1719" t="s">
        <v>2225</v>
      </c>
      <c r="C1719" t="s">
        <v>3009</v>
      </c>
      <c r="D1719" t="s">
        <v>3433</v>
      </c>
      <c r="E1719" t="s">
        <v>1028</v>
      </c>
    </row>
    <row r="1720" spans="2:5" x14ac:dyDescent="0.35">
      <c r="B1720" t="s">
        <v>4165</v>
      </c>
      <c r="C1720" t="s">
        <v>3009</v>
      </c>
      <c r="D1720" t="s">
        <v>4166</v>
      </c>
    </row>
    <row r="1721" spans="2:5" x14ac:dyDescent="0.35">
      <c r="B1721" t="s">
        <v>2271</v>
      </c>
      <c r="C1721" t="s">
        <v>3009</v>
      </c>
      <c r="D1721" t="s">
        <v>3476</v>
      </c>
      <c r="E1721" t="s">
        <v>1028</v>
      </c>
    </row>
    <row r="1722" spans="2:5" x14ac:dyDescent="0.35">
      <c r="B1722" t="s">
        <v>4167</v>
      </c>
      <c r="C1722" t="s">
        <v>3009</v>
      </c>
      <c r="D1722" t="s">
        <v>4168</v>
      </c>
    </row>
    <row r="1723" spans="2:5" x14ac:dyDescent="0.35">
      <c r="B1723" t="s">
        <v>2352</v>
      </c>
      <c r="C1723" t="s">
        <v>3009</v>
      </c>
      <c r="D1723" t="s">
        <v>3556</v>
      </c>
      <c r="E1723" t="s">
        <v>1105</v>
      </c>
    </row>
    <row r="1724" spans="2:5" x14ac:dyDescent="0.35">
      <c r="B1724" t="s">
        <v>4169</v>
      </c>
      <c r="C1724" t="s">
        <v>3009</v>
      </c>
      <c r="D1724" t="s">
        <v>4170</v>
      </c>
    </row>
    <row r="1725" spans="2:5" x14ac:dyDescent="0.35">
      <c r="B1725" t="s">
        <v>2362</v>
      </c>
      <c r="C1725" t="s">
        <v>3009</v>
      </c>
      <c r="D1725" t="s">
        <v>3566</v>
      </c>
      <c r="E1725" t="s">
        <v>1105</v>
      </c>
    </row>
    <row r="1726" spans="2:5" x14ac:dyDescent="0.35">
      <c r="B1726" t="s">
        <v>4171</v>
      </c>
      <c r="C1726" t="s">
        <v>3009</v>
      </c>
      <c r="D1726" t="s">
        <v>4172</v>
      </c>
      <c r="E1726" t="s">
        <v>1105</v>
      </c>
    </row>
    <row r="1727" spans="2:5" x14ac:dyDescent="0.35">
      <c r="B1727" t="s">
        <v>4173</v>
      </c>
      <c r="C1727" t="s">
        <v>3009</v>
      </c>
      <c r="D1727" t="s">
        <v>4174</v>
      </c>
    </row>
    <row r="1728" spans="2:5" x14ac:dyDescent="0.35">
      <c r="B1728" t="s">
        <v>4175</v>
      </c>
      <c r="C1728" t="s">
        <v>3009</v>
      </c>
      <c r="D1728" t="s">
        <v>4176</v>
      </c>
      <c r="E1728" t="s">
        <v>1105</v>
      </c>
    </row>
    <row r="1729" spans="2:5" x14ac:dyDescent="0.35">
      <c r="B1729" t="s">
        <v>4177</v>
      </c>
      <c r="C1729" t="s">
        <v>3009</v>
      </c>
      <c r="D1729" t="s">
        <v>4178</v>
      </c>
      <c r="E1729" t="s">
        <v>1105</v>
      </c>
    </row>
    <row r="1730" spans="2:5" x14ac:dyDescent="0.35">
      <c r="B1730" t="s">
        <v>4179</v>
      </c>
      <c r="C1730" t="s">
        <v>3009</v>
      </c>
      <c r="D1730" t="s">
        <v>4180</v>
      </c>
      <c r="E1730" t="s">
        <v>1105</v>
      </c>
    </row>
    <row r="1731" spans="2:5" x14ac:dyDescent="0.35">
      <c r="B1731" t="s">
        <v>4181</v>
      </c>
      <c r="C1731" t="s">
        <v>3009</v>
      </c>
      <c r="D1731" t="s">
        <v>4182</v>
      </c>
    </row>
    <row r="1732" spans="2:5" x14ac:dyDescent="0.35">
      <c r="B1732" t="s">
        <v>2404</v>
      </c>
      <c r="C1732" t="s">
        <v>3009</v>
      </c>
      <c r="D1732" t="s">
        <v>3606</v>
      </c>
      <c r="E1732" t="s">
        <v>1105</v>
      </c>
    </row>
    <row r="1733" spans="2:5" x14ac:dyDescent="0.35">
      <c r="B1733" t="s">
        <v>4183</v>
      </c>
      <c r="C1733" t="s">
        <v>3009</v>
      </c>
      <c r="D1733" t="s">
        <v>4184</v>
      </c>
    </row>
    <row r="1734" spans="2:5" x14ac:dyDescent="0.35">
      <c r="B1734" t="s">
        <v>4185</v>
      </c>
      <c r="C1734" t="s">
        <v>3009</v>
      </c>
      <c r="D1734" t="s">
        <v>4186</v>
      </c>
      <c r="E1734" t="s">
        <v>1041</v>
      </c>
    </row>
    <row r="1735" spans="2:5" x14ac:dyDescent="0.35">
      <c r="B1735" t="s">
        <v>4187</v>
      </c>
      <c r="C1735" t="s">
        <v>3009</v>
      </c>
      <c r="D1735" t="s">
        <v>4188</v>
      </c>
      <c r="E1735" t="s">
        <v>1032</v>
      </c>
    </row>
    <row r="1736" spans="2:5" x14ac:dyDescent="0.35">
      <c r="B1736" t="s">
        <v>4189</v>
      </c>
      <c r="C1736" t="s">
        <v>3009</v>
      </c>
      <c r="D1736" t="s">
        <v>4190</v>
      </c>
      <c r="E1736" t="s">
        <v>1041</v>
      </c>
    </row>
    <row r="1737" spans="2:5" x14ac:dyDescent="0.35">
      <c r="B1737" t="s">
        <v>4191</v>
      </c>
      <c r="C1737" t="s">
        <v>3009</v>
      </c>
      <c r="D1737" t="s">
        <v>4192</v>
      </c>
      <c r="E1737" t="s">
        <v>1041</v>
      </c>
    </row>
    <row r="1738" spans="2:5" x14ac:dyDescent="0.35">
      <c r="B1738" t="s">
        <v>4193</v>
      </c>
      <c r="C1738" t="s">
        <v>3009</v>
      </c>
      <c r="D1738" t="s">
        <v>4194</v>
      </c>
    </row>
    <row r="1739" spans="2:5" x14ac:dyDescent="0.35">
      <c r="B1739" t="s">
        <v>4195</v>
      </c>
      <c r="C1739" t="s">
        <v>3009</v>
      </c>
      <c r="D1739" t="s">
        <v>4196</v>
      </c>
      <c r="E1739" t="s">
        <v>1062</v>
      </c>
    </row>
    <row r="1740" spans="2:5" x14ac:dyDescent="0.35">
      <c r="B1740" t="s">
        <v>4197</v>
      </c>
      <c r="C1740" t="s">
        <v>3009</v>
      </c>
      <c r="D1740" t="s">
        <v>4198</v>
      </c>
      <c r="E1740" t="s">
        <v>1062</v>
      </c>
    </row>
    <row r="1741" spans="2:5" x14ac:dyDescent="0.35">
      <c r="B1741" t="s">
        <v>4199</v>
      </c>
      <c r="C1741" t="s">
        <v>3009</v>
      </c>
      <c r="D1741" t="s">
        <v>4200</v>
      </c>
    </row>
    <row r="1742" spans="2:5" x14ac:dyDescent="0.35">
      <c r="B1742" t="s">
        <v>2747</v>
      </c>
      <c r="C1742" t="s">
        <v>3009</v>
      </c>
      <c r="D1742" t="s">
        <v>3937</v>
      </c>
      <c r="E1742" t="s">
        <v>1048</v>
      </c>
    </row>
    <row r="1743" spans="2:5" x14ac:dyDescent="0.35">
      <c r="B1743" t="s">
        <v>4201</v>
      </c>
      <c r="C1743" t="s">
        <v>3009</v>
      </c>
      <c r="D1743" t="s">
        <v>4202</v>
      </c>
      <c r="E1743" t="s">
        <v>4149</v>
      </c>
    </row>
    <row r="1744" spans="2:5" x14ac:dyDescent="0.35">
      <c r="B1744" t="s">
        <v>2878</v>
      </c>
      <c r="C1744" t="s">
        <v>3009</v>
      </c>
      <c r="D1744" t="s">
        <v>4062</v>
      </c>
      <c r="E1744" t="s">
        <v>4149</v>
      </c>
    </row>
    <row r="1745" spans="2:5" x14ac:dyDescent="0.35">
      <c r="B1745" t="s">
        <v>2879</v>
      </c>
      <c r="C1745" t="s">
        <v>3009</v>
      </c>
      <c r="D1745" t="s">
        <v>4063</v>
      </c>
      <c r="E1745" t="s">
        <v>4149</v>
      </c>
    </row>
    <row r="1746" spans="2:5" x14ac:dyDescent="0.35">
      <c r="B1746" t="s">
        <v>2890</v>
      </c>
      <c r="C1746" t="s">
        <v>3009</v>
      </c>
      <c r="D1746" t="s">
        <v>4073</v>
      </c>
      <c r="E1746" t="s">
        <v>4149</v>
      </c>
    </row>
    <row r="1747" spans="2:5" x14ac:dyDescent="0.35">
      <c r="B1747" t="s">
        <v>4203</v>
      </c>
      <c r="C1747" t="s">
        <v>3009</v>
      </c>
      <c r="D1747" t="s">
        <v>4204</v>
      </c>
    </row>
    <row r="1748" spans="2:5" x14ac:dyDescent="0.35">
      <c r="B1748" t="s">
        <v>4205</v>
      </c>
      <c r="C1748" t="s">
        <v>3009</v>
      </c>
      <c r="D1748" t="s">
        <v>4206</v>
      </c>
      <c r="E1748" t="s">
        <v>4149</v>
      </c>
    </row>
    <row r="1749" spans="2:5" x14ac:dyDescent="0.35">
      <c r="B1749" t="s">
        <v>1486</v>
      </c>
      <c r="C1749" t="s">
        <v>3009</v>
      </c>
    </row>
    <row r="1750" spans="2:5" x14ac:dyDescent="0.35">
      <c r="B1750" t="s">
        <v>4207</v>
      </c>
      <c r="C1750" t="s">
        <v>4208</v>
      </c>
      <c r="D1750" t="s">
        <v>4209</v>
      </c>
      <c r="E1750" t="s">
        <v>1057</v>
      </c>
    </row>
    <row r="1751" spans="2:5" x14ac:dyDescent="0.35">
      <c r="B1751" t="s">
        <v>1819</v>
      </c>
      <c r="C1751" t="s">
        <v>4208</v>
      </c>
      <c r="D1751" t="s">
        <v>3064</v>
      </c>
      <c r="E1751" t="s">
        <v>1057</v>
      </c>
    </row>
    <row r="1752" spans="2:5" x14ac:dyDescent="0.35">
      <c r="B1752" t="s">
        <v>4210</v>
      </c>
      <c r="C1752" t="s">
        <v>4208</v>
      </c>
      <c r="D1752" t="s">
        <v>4211</v>
      </c>
      <c r="E1752" t="s">
        <v>1032</v>
      </c>
    </row>
    <row r="1753" spans="2:5" x14ac:dyDescent="0.35">
      <c r="B1753" t="s">
        <v>1833</v>
      </c>
      <c r="C1753" t="s">
        <v>4208</v>
      </c>
      <c r="D1753" t="s">
        <v>3078</v>
      </c>
      <c r="E1753" t="s">
        <v>1032</v>
      </c>
    </row>
    <row r="1754" spans="2:5" x14ac:dyDescent="0.35">
      <c r="B1754" t="s">
        <v>4212</v>
      </c>
      <c r="C1754" t="s">
        <v>4208</v>
      </c>
      <c r="D1754" t="s">
        <v>4213</v>
      </c>
      <c r="E1754" t="s">
        <v>1032</v>
      </c>
    </row>
    <row r="1755" spans="2:5" x14ac:dyDescent="0.35">
      <c r="B1755" t="s">
        <v>1845</v>
      </c>
      <c r="C1755" t="s">
        <v>4208</v>
      </c>
      <c r="D1755" t="s">
        <v>3089</v>
      </c>
      <c r="E1755" t="s">
        <v>1032</v>
      </c>
    </row>
    <row r="1756" spans="2:5" x14ac:dyDescent="0.35">
      <c r="B1756" t="s">
        <v>1850</v>
      </c>
      <c r="C1756" t="s">
        <v>4208</v>
      </c>
      <c r="D1756" t="s">
        <v>3094</v>
      </c>
      <c r="E1756" t="s">
        <v>1041</v>
      </c>
    </row>
    <row r="1757" spans="2:5" x14ac:dyDescent="0.35">
      <c r="B1757" t="s">
        <v>4214</v>
      </c>
      <c r="C1757" t="s">
        <v>4208</v>
      </c>
      <c r="D1757" t="s">
        <v>4215</v>
      </c>
      <c r="E1757" t="s">
        <v>1032</v>
      </c>
    </row>
    <row r="1758" spans="2:5" x14ac:dyDescent="0.35">
      <c r="B1758" t="s">
        <v>4216</v>
      </c>
      <c r="C1758" t="s">
        <v>4208</v>
      </c>
      <c r="D1758" t="s">
        <v>4217</v>
      </c>
      <c r="E1758" t="s">
        <v>1032</v>
      </c>
    </row>
    <row r="1759" spans="2:5" x14ac:dyDescent="0.35">
      <c r="B1759" t="s">
        <v>4218</v>
      </c>
      <c r="C1759" t="s">
        <v>4208</v>
      </c>
      <c r="D1759" t="s">
        <v>4219</v>
      </c>
    </row>
    <row r="1760" spans="2:5" x14ac:dyDescent="0.35">
      <c r="B1760" t="s">
        <v>4220</v>
      </c>
      <c r="C1760" t="s">
        <v>4208</v>
      </c>
      <c r="D1760" t="s">
        <v>4221</v>
      </c>
      <c r="E1760" t="s">
        <v>1105</v>
      </c>
    </row>
    <row r="1761" spans="2:5" x14ac:dyDescent="0.35">
      <c r="B1761" t="s">
        <v>1921</v>
      </c>
      <c r="C1761" t="s">
        <v>4208</v>
      </c>
      <c r="D1761" t="s">
        <v>3154</v>
      </c>
      <c r="E1761" t="s">
        <v>1105</v>
      </c>
    </row>
    <row r="1762" spans="2:5" x14ac:dyDescent="0.35">
      <c r="B1762" t="s">
        <v>4222</v>
      </c>
      <c r="C1762" t="s">
        <v>4208</v>
      </c>
      <c r="D1762" t="s">
        <v>4223</v>
      </c>
      <c r="E1762" t="s">
        <v>1032</v>
      </c>
    </row>
    <row r="1763" spans="2:5" x14ac:dyDescent="0.35">
      <c r="B1763" t="s">
        <v>1926</v>
      </c>
      <c r="C1763" t="s">
        <v>4208</v>
      </c>
      <c r="D1763" t="s">
        <v>3159</v>
      </c>
      <c r="E1763" t="s">
        <v>1032</v>
      </c>
    </row>
    <row r="1764" spans="2:5" x14ac:dyDescent="0.35">
      <c r="B1764" t="s">
        <v>4224</v>
      </c>
      <c r="C1764" t="s">
        <v>4208</v>
      </c>
      <c r="D1764" t="s">
        <v>4225</v>
      </c>
      <c r="E1764" t="s">
        <v>1046</v>
      </c>
    </row>
    <row r="1765" spans="2:5" x14ac:dyDescent="0.35">
      <c r="B1765" t="s">
        <v>4226</v>
      </c>
      <c r="C1765" t="s">
        <v>4208</v>
      </c>
      <c r="D1765" t="s">
        <v>4227</v>
      </c>
    </row>
    <row r="1766" spans="2:5" x14ac:dyDescent="0.35">
      <c r="B1766" t="s">
        <v>4228</v>
      </c>
      <c r="C1766" t="s">
        <v>4208</v>
      </c>
      <c r="D1766" t="s">
        <v>4229</v>
      </c>
      <c r="E1766" t="s">
        <v>1046</v>
      </c>
    </row>
    <row r="1767" spans="2:5" x14ac:dyDescent="0.35">
      <c r="B1767" t="s">
        <v>2009</v>
      </c>
      <c r="C1767" t="s">
        <v>4208</v>
      </c>
      <c r="D1767" t="s">
        <v>3240</v>
      </c>
      <c r="E1767" t="s">
        <v>1046</v>
      </c>
    </row>
    <row r="1768" spans="2:5" x14ac:dyDescent="0.35">
      <c r="B1768" t="s">
        <v>4230</v>
      </c>
      <c r="C1768" t="s">
        <v>4208</v>
      </c>
      <c r="D1768" t="s">
        <v>4231</v>
      </c>
      <c r="E1768" t="s">
        <v>1046</v>
      </c>
    </row>
    <row r="1769" spans="2:5" x14ac:dyDescent="0.35">
      <c r="B1769" t="s">
        <v>2012</v>
      </c>
      <c r="C1769" t="s">
        <v>4208</v>
      </c>
      <c r="D1769" t="s">
        <v>3243</v>
      </c>
      <c r="E1769" t="s">
        <v>1046</v>
      </c>
    </row>
    <row r="1770" spans="2:5" x14ac:dyDescent="0.35">
      <c r="B1770" t="s">
        <v>2036</v>
      </c>
      <c r="C1770" t="s">
        <v>4208</v>
      </c>
      <c r="D1770" t="s">
        <v>3266</v>
      </c>
      <c r="E1770" t="s">
        <v>1105</v>
      </c>
    </row>
    <row r="1771" spans="2:5" x14ac:dyDescent="0.35">
      <c r="B1771" t="s">
        <v>4232</v>
      </c>
      <c r="C1771" t="s">
        <v>4208</v>
      </c>
      <c r="D1771" t="s">
        <v>4233</v>
      </c>
      <c r="E1771" t="s">
        <v>1028</v>
      </c>
    </row>
    <row r="1772" spans="2:5" x14ac:dyDescent="0.35">
      <c r="B1772" t="s">
        <v>2122</v>
      </c>
      <c r="C1772" t="s">
        <v>4208</v>
      </c>
      <c r="D1772" t="s">
        <v>3343</v>
      </c>
      <c r="E1772" t="s">
        <v>1028</v>
      </c>
    </row>
    <row r="1773" spans="2:5" x14ac:dyDescent="0.35">
      <c r="B1773" t="s">
        <v>2123</v>
      </c>
      <c r="C1773" t="s">
        <v>4208</v>
      </c>
      <c r="D1773" t="s">
        <v>3344</v>
      </c>
      <c r="E1773" t="s">
        <v>1028</v>
      </c>
    </row>
    <row r="1774" spans="2:5" x14ac:dyDescent="0.35">
      <c r="B1774" t="s">
        <v>2150</v>
      </c>
      <c r="C1774" t="s">
        <v>4208</v>
      </c>
      <c r="D1774" t="s">
        <v>3369</v>
      </c>
      <c r="E1774" t="s">
        <v>1028</v>
      </c>
    </row>
    <row r="1775" spans="2:5" x14ac:dyDescent="0.35">
      <c r="B1775" t="s">
        <v>2215</v>
      </c>
      <c r="C1775" t="s">
        <v>4208</v>
      </c>
      <c r="D1775" t="s">
        <v>3425</v>
      </c>
      <c r="E1775" t="s">
        <v>1028</v>
      </c>
    </row>
    <row r="1776" spans="2:5" x14ac:dyDescent="0.35">
      <c r="B1776" t="s">
        <v>4234</v>
      </c>
      <c r="C1776" t="s">
        <v>4208</v>
      </c>
      <c r="D1776" t="s">
        <v>4235</v>
      </c>
      <c r="E1776" t="s">
        <v>1028</v>
      </c>
    </row>
    <row r="1777" spans="2:5" x14ac:dyDescent="0.35">
      <c r="B1777" t="s">
        <v>4236</v>
      </c>
      <c r="C1777" t="s">
        <v>4208</v>
      </c>
      <c r="D1777" t="s">
        <v>3548</v>
      </c>
      <c r="E1777" t="s">
        <v>1105</v>
      </c>
    </row>
    <row r="1778" spans="2:5" x14ac:dyDescent="0.35">
      <c r="B1778" t="s">
        <v>2416</v>
      </c>
      <c r="C1778" t="s">
        <v>4208</v>
      </c>
      <c r="D1778" t="s">
        <v>3618</v>
      </c>
      <c r="E1778" t="s">
        <v>1041</v>
      </c>
    </row>
    <row r="1779" spans="2:5" x14ac:dyDescent="0.35">
      <c r="B1779" t="s">
        <v>4237</v>
      </c>
      <c r="C1779" t="s">
        <v>4208</v>
      </c>
      <c r="D1779" t="s">
        <v>4238</v>
      </c>
      <c r="E1779" t="s">
        <v>1062</v>
      </c>
    </row>
    <row r="1780" spans="2:5" x14ac:dyDescent="0.35">
      <c r="B1780" t="s">
        <v>4239</v>
      </c>
      <c r="C1780" t="s">
        <v>4208</v>
      </c>
      <c r="D1780" t="s">
        <v>4240</v>
      </c>
      <c r="E1780" t="s">
        <v>1062</v>
      </c>
    </row>
    <row r="1781" spans="2:5" x14ac:dyDescent="0.35">
      <c r="B1781" t="s">
        <v>2473</v>
      </c>
      <c r="C1781" t="s">
        <v>4208</v>
      </c>
      <c r="D1781" t="s">
        <v>3672</v>
      </c>
      <c r="E1781" t="s">
        <v>1041</v>
      </c>
    </row>
    <row r="1782" spans="2:5" x14ac:dyDescent="0.35">
      <c r="B1782" t="s">
        <v>2486</v>
      </c>
      <c r="C1782" t="s">
        <v>4208</v>
      </c>
      <c r="D1782" t="s">
        <v>3685</v>
      </c>
      <c r="E1782" t="s">
        <v>1041</v>
      </c>
    </row>
    <row r="1783" spans="2:5" x14ac:dyDescent="0.35">
      <c r="B1783" t="s">
        <v>4241</v>
      </c>
      <c r="C1783" t="s">
        <v>4208</v>
      </c>
      <c r="D1783" t="s">
        <v>4242</v>
      </c>
      <c r="E1783" t="s">
        <v>1041</v>
      </c>
    </row>
    <row r="1784" spans="2:5" x14ac:dyDescent="0.35">
      <c r="B1784" t="s">
        <v>4243</v>
      </c>
      <c r="C1784" t="s">
        <v>4208</v>
      </c>
      <c r="D1784" t="s">
        <v>4244</v>
      </c>
      <c r="E1784" t="s">
        <v>1041</v>
      </c>
    </row>
    <row r="1785" spans="2:5" x14ac:dyDescent="0.35">
      <c r="B1785" t="s">
        <v>4245</v>
      </c>
      <c r="C1785" t="s">
        <v>4208</v>
      </c>
      <c r="D1785" t="s">
        <v>4246</v>
      </c>
      <c r="E1785" t="s">
        <v>1062</v>
      </c>
    </row>
    <row r="1786" spans="2:5" x14ac:dyDescent="0.35">
      <c r="B1786" t="s">
        <v>4247</v>
      </c>
      <c r="C1786" t="s">
        <v>4208</v>
      </c>
      <c r="D1786" t="s">
        <v>4248</v>
      </c>
    </row>
    <row r="1787" spans="2:5" x14ac:dyDescent="0.35">
      <c r="B1787" t="s">
        <v>4249</v>
      </c>
      <c r="C1787" t="s">
        <v>4208</v>
      </c>
      <c r="D1787" t="s">
        <v>4250</v>
      </c>
      <c r="E1787" t="s">
        <v>1041</v>
      </c>
    </row>
    <row r="1788" spans="2:5" x14ac:dyDescent="0.35">
      <c r="B1788" t="s">
        <v>2528</v>
      </c>
      <c r="C1788" t="s">
        <v>4208</v>
      </c>
      <c r="D1788" t="s">
        <v>3727</v>
      </c>
      <c r="E1788" t="s">
        <v>1062</v>
      </c>
    </row>
    <row r="1789" spans="2:5" x14ac:dyDescent="0.35">
      <c r="B1789" t="s">
        <v>4251</v>
      </c>
      <c r="C1789" t="s">
        <v>4208</v>
      </c>
      <c r="D1789" t="s">
        <v>4252</v>
      </c>
      <c r="E1789" t="s">
        <v>1041</v>
      </c>
    </row>
    <row r="1790" spans="2:5" x14ac:dyDescent="0.35">
      <c r="B1790" t="s">
        <v>2548</v>
      </c>
      <c r="C1790" t="s">
        <v>4208</v>
      </c>
      <c r="D1790" t="s">
        <v>3747</v>
      </c>
      <c r="E1790" t="s">
        <v>1062</v>
      </c>
    </row>
    <row r="1791" spans="2:5" x14ac:dyDescent="0.35">
      <c r="B1791" t="s">
        <v>2550</v>
      </c>
      <c r="C1791" t="s">
        <v>4208</v>
      </c>
      <c r="D1791" t="s">
        <v>3749</v>
      </c>
      <c r="E1791" t="s">
        <v>1105</v>
      </c>
    </row>
    <row r="1792" spans="2:5" x14ac:dyDescent="0.35">
      <c r="B1792" t="s">
        <v>4253</v>
      </c>
      <c r="C1792" t="s">
        <v>4208</v>
      </c>
      <c r="D1792" t="s">
        <v>4254</v>
      </c>
      <c r="E1792" t="s">
        <v>1041</v>
      </c>
    </row>
    <row r="1793" spans="2:5" x14ac:dyDescent="0.35">
      <c r="B1793" t="s">
        <v>2565</v>
      </c>
      <c r="C1793" t="s">
        <v>4208</v>
      </c>
      <c r="D1793" t="s">
        <v>3764</v>
      </c>
      <c r="E1793" t="s">
        <v>1062</v>
      </c>
    </row>
    <row r="1794" spans="2:5" x14ac:dyDescent="0.35">
      <c r="B1794" t="s">
        <v>2581</v>
      </c>
      <c r="C1794" t="s">
        <v>4208</v>
      </c>
      <c r="D1794" t="s">
        <v>3778</v>
      </c>
      <c r="E1794" t="s">
        <v>1105</v>
      </c>
    </row>
    <row r="1795" spans="2:5" x14ac:dyDescent="0.35">
      <c r="B1795" t="s">
        <v>2590</v>
      </c>
      <c r="C1795" t="s">
        <v>4208</v>
      </c>
      <c r="D1795" t="s">
        <v>3787</v>
      </c>
      <c r="E1795" t="s">
        <v>1062</v>
      </c>
    </row>
    <row r="1796" spans="2:5" x14ac:dyDescent="0.35">
      <c r="B1796" t="s">
        <v>4255</v>
      </c>
      <c r="C1796" t="s">
        <v>4208</v>
      </c>
      <c r="D1796" t="s">
        <v>4256</v>
      </c>
    </row>
    <row r="1797" spans="2:5" x14ac:dyDescent="0.35">
      <c r="B1797" t="s">
        <v>4257</v>
      </c>
      <c r="C1797" t="s">
        <v>4208</v>
      </c>
      <c r="D1797" t="s">
        <v>4258</v>
      </c>
      <c r="E1797" t="s">
        <v>1062</v>
      </c>
    </row>
    <row r="1798" spans="2:5" x14ac:dyDescent="0.35">
      <c r="B1798" t="s">
        <v>4259</v>
      </c>
      <c r="C1798" t="s">
        <v>4208</v>
      </c>
      <c r="D1798" t="s">
        <v>4260</v>
      </c>
      <c r="E1798" t="s">
        <v>1062</v>
      </c>
    </row>
    <row r="1799" spans="2:5" x14ac:dyDescent="0.35">
      <c r="B1799" t="s">
        <v>4261</v>
      </c>
      <c r="C1799" t="s">
        <v>4208</v>
      </c>
      <c r="D1799" t="s">
        <v>4262</v>
      </c>
      <c r="E1799" t="s">
        <v>1062</v>
      </c>
    </row>
    <row r="1800" spans="2:5" x14ac:dyDescent="0.35">
      <c r="B1800" t="s">
        <v>4263</v>
      </c>
      <c r="C1800" t="s">
        <v>4208</v>
      </c>
      <c r="D1800" t="s">
        <v>4264</v>
      </c>
      <c r="E1800" t="s">
        <v>1062</v>
      </c>
    </row>
    <row r="1801" spans="2:5" x14ac:dyDescent="0.35">
      <c r="B1801" t="s">
        <v>4265</v>
      </c>
      <c r="C1801" t="s">
        <v>4208</v>
      </c>
      <c r="D1801" t="s">
        <v>4266</v>
      </c>
      <c r="E1801" t="s">
        <v>1062</v>
      </c>
    </row>
    <row r="1802" spans="2:5" x14ac:dyDescent="0.35">
      <c r="B1802" t="s">
        <v>2666</v>
      </c>
      <c r="C1802" t="s">
        <v>4208</v>
      </c>
      <c r="D1802" t="s">
        <v>3862</v>
      </c>
      <c r="E1802" t="s">
        <v>1062</v>
      </c>
    </row>
    <row r="1803" spans="2:5" x14ac:dyDescent="0.35">
      <c r="B1803" t="s">
        <v>4267</v>
      </c>
      <c r="C1803" t="s">
        <v>4208</v>
      </c>
      <c r="D1803" t="s">
        <v>4268</v>
      </c>
      <c r="E1803" t="s">
        <v>1062</v>
      </c>
    </row>
    <row r="1804" spans="2:5" x14ac:dyDescent="0.35">
      <c r="B1804" t="s">
        <v>4269</v>
      </c>
      <c r="C1804" t="s">
        <v>4208</v>
      </c>
      <c r="D1804" t="s">
        <v>4270</v>
      </c>
      <c r="E1804" t="s">
        <v>1062</v>
      </c>
    </row>
    <row r="1805" spans="2:5" x14ac:dyDescent="0.35">
      <c r="B1805" t="s">
        <v>4271</v>
      </c>
      <c r="C1805" t="s">
        <v>4208</v>
      </c>
      <c r="D1805" t="s">
        <v>4272</v>
      </c>
      <c r="E1805" t="s">
        <v>1062</v>
      </c>
    </row>
    <row r="1806" spans="2:5" x14ac:dyDescent="0.35">
      <c r="B1806" t="s">
        <v>4273</v>
      </c>
      <c r="C1806" t="s">
        <v>4208</v>
      </c>
      <c r="D1806" t="s">
        <v>4274</v>
      </c>
      <c r="E1806" t="s">
        <v>1062</v>
      </c>
    </row>
    <row r="1807" spans="2:5" x14ac:dyDescent="0.35">
      <c r="B1807" t="s">
        <v>4275</v>
      </c>
      <c r="C1807" t="s">
        <v>4208</v>
      </c>
      <c r="D1807" t="s">
        <v>4276</v>
      </c>
      <c r="E1807" t="s">
        <v>1062</v>
      </c>
    </row>
    <row r="1808" spans="2:5" x14ac:dyDescent="0.35">
      <c r="B1808" t="s">
        <v>4277</v>
      </c>
      <c r="C1808" t="s">
        <v>4208</v>
      </c>
      <c r="D1808" t="s">
        <v>4278</v>
      </c>
      <c r="E1808" t="s">
        <v>1062</v>
      </c>
    </row>
    <row r="1809" spans="2:5" x14ac:dyDescent="0.35">
      <c r="B1809" t="s">
        <v>4279</v>
      </c>
      <c r="C1809" t="s">
        <v>4208</v>
      </c>
      <c r="D1809" t="s">
        <v>4280</v>
      </c>
      <c r="E1809" t="s">
        <v>1062</v>
      </c>
    </row>
    <row r="1810" spans="2:5" x14ac:dyDescent="0.35">
      <c r="B1810" t="s">
        <v>2735</v>
      </c>
      <c r="C1810" t="s">
        <v>4208</v>
      </c>
      <c r="D1810" t="s">
        <v>3928</v>
      </c>
      <c r="E1810" t="s">
        <v>1062</v>
      </c>
    </row>
    <row r="1811" spans="2:5" x14ac:dyDescent="0.35">
      <c r="B1811" t="s">
        <v>2747</v>
      </c>
      <c r="C1811" t="s">
        <v>4208</v>
      </c>
      <c r="D1811" t="s">
        <v>3937</v>
      </c>
      <c r="E1811" t="s">
        <v>1048</v>
      </c>
    </row>
    <row r="1812" spans="2:5" x14ac:dyDescent="0.35">
      <c r="B1812" t="s">
        <v>2751</v>
      </c>
      <c r="C1812" t="s">
        <v>4208</v>
      </c>
      <c r="D1812" t="s">
        <v>3941</v>
      </c>
      <c r="E1812" t="s">
        <v>1048</v>
      </c>
    </row>
    <row r="1813" spans="2:5" x14ac:dyDescent="0.35">
      <c r="B1813" t="s">
        <v>4281</v>
      </c>
      <c r="C1813" t="s">
        <v>4208</v>
      </c>
      <c r="D1813" t="s">
        <v>4282</v>
      </c>
      <c r="E1813" t="s">
        <v>1048</v>
      </c>
    </row>
    <row r="1814" spans="2:5" x14ac:dyDescent="0.35">
      <c r="B1814" t="s">
        <v>4283</v>
      </c>
      <c r="C1814" t="s">
        <v>4208</v>
      </c>
      <c r="D1814" t="s">
        <v>4284</v>
      </c>
      <c r="E1814" t="s">
        <v>1048</v>
      </c>
    </row>
    <row r="1815" spans="2:5" x14ac:dyDescent="0.35">
      <c r="B1815" t="s">
        <v>4285</v>
      </c>
      <c r="C1815" t="s">
        <v>4208</v>
      </c>
      <c r="D1815" t="s">
        <v>4286</v>
      </c>
      <c r="E1815" t="s">
        <v>1048</v>
      </c>
    </row>
    <row r="1816" spans="2:5" x14ac:dyDescent="0.35">
      <c r="B1816" t="s">
        <v>2808</v>
      </c>
      <c r="C1816" t="s">
        <v>4208</v>
      </c>
      <c r="D1816" t="s">
        <v>3995</v>
      </c>
      <c r="E1816" t="s">
        <v>1048</v>
      </c>
    </row>
    <row r="1817" spans="2:5" x14ac:dyDescent="0.35">
      <c r="B1817" t="s">
        <v>4287</v>
      </c>
      <c r="C1817" t="s">
        <v>4208</v>
      </c>
      <c r="D1817" t="s">
        <v>4288</v>
      </c>
      <c r="E1817" t="s">
        <v>1048</v>
      </c>
    </row>
    <row r="1818" spans="2:5" x14ac:dyDescent="0.35">
      <c r="B1818" t="s">
        <v>2838</v>
      </c>
      <c r="C1818" t="s">
        <v>4208</v>
      </c>
      <c r="D1818" t="s">
        <v>4022</v>
      </c>
      <c r="E1818" t="s">
        <v>1048</v>
      </c>
    </row>
    <row r="1819" spans="2:5" x14ac:dyDescent="0.35">
      <c r="B1819" t="s">
        <v>4289</v>
      </c>
      <c r="C1819" t="s">
        <v>4208</v>
      </c>
      <c r="D1819" t="s">
        <v>4290</v>
      </c>
    </row>
    <row r="1820" spans="2:5" x14ac:dyDescent="0.35">
      <c r="B1820" t="s">
        <v>4291</v>
      </c>
      <c r="C1820" t="s">
        <v>4208</v>
      </c>
      <c r="D1820" t="s">
        <v>4292</v>
      </c>
      <c r="E1820" t="s">
        <v>4149</v>
      </c>
    </row>
    <row r="1821" spans="2:5" x14ac:dyDescent="0.35">
      <c r="B1821" t="s">
        <v>4293</v>
      </c>
      <c r="C1821" t="s">
        <v>4208</v>
      </c>
      <c r="D1821" t="s">
        <v>4294</v>
      </c>
      <c r="E1821" t="s">
        <v>4149</v>
      </c>
    </row>
    <row r="1822" spans="2:5" x14ac:dyDescent="0.35">
      <c r="B1822" t="s">
        <v>2890</v>
      </c>
      <c r="C1822" t="s">
        <v>4208</v>
      </c>
      <c r="D1822" t="s">
        <v>4073</v>
      </c>
      <c r="E1822" t="s">
        <v>4149</v>
      </c>
    </row>
    <row r="1823" spans="2:5" x14ac:dyDescent="0.35">
      <c r="B1823" t="s">
        <v>4295</v>
      </c>
      <c r="C1823" t="s">
        <v>4208</v>
      </c>
      <c r="D1823" t="s">
        <v>4296</v>
      </c>
      <c r="E1823" t="s">
        <v>4149</v>
      </c>
    </row>
    <row r="1824" spans="2:5" x14ac:dyDescent="0.35">
      <c r="B1824" t="s">
        <v>4297</v>
      </c>
      <c r="C1824" t="s">
        <v>4208</v>
      </c>
      <c r="D1824" t="s">
        <v>4298</v>
      </c>
      <c r="E1824" t="s">
        <v>4149</v>
      </c>
    </row>
    <row r="1825" spans="2:5" x14ac:dyDescent="0.35">
      <c r="B1825" t="s">
        <v>2908</v>
      </c>
      <c r="C1825" t="s">
        <v>4208</v>
      </c>
      <c r="D1825" t="s">
        <v>4091</v>
      </c>
      <c r="E1825" t="s">
        <v>1050</v>
      </c>
    </row>
    <row r="1826" spans="2:5" x14ac:dyDescent="0.35">
      <c r="B1826" t="s">
        <v>2920</v>
      </c>
      <c r="C1826" t="s">
        <v>4208</v>
      </c>
      <c r="D1826" t="s">
        <v>4101</v>
      </c>
      <c r="E1826" t="s">
        <v>1050</v>
      </c>
    </row>
    <row r="1827" spans="2:5" x14ac:dyDescent="0.35">
      <c r="B1827" t="s">
        <v>4299</v>
      </c>
      <c r="C1827" t="s">
        <v>4208</v>
      </c>
      <c r="D1827" t="s">
        <v>4300</v>
      </c>
      <c r="E1827" t="s">
        <v>1050</v>
      </c>
    </row>
    <row r="1828" spans="2:5" x14ac:dyDescent="0.35">
      <c r="B1828" t="s">
        <v>1486</v>
      </c>
      <c r="C1828" t="s">
        <v>4208</v>
      </c>
    </row>
    <row r="1829" spans="2:5" x14ac:dyDescent="0.35">
      <c r="B1829" t="s">
        <v>4301</v>
      </c>
      <c r="C1829" t="s">
        <v>4302</v>
      </c>
      <c r="D1829" t="s">
        <v>4303</v>
      </c>
      <c r="E1829" t="s">
        <v>1048</v>
      </c>
    </row>
    <row r="1830" spans="2:5" x14ac:dyDescent="0.35">
      <c r="B1830" t="s">
        <v>4304</v>
      </c>
      <c r="C1830" t="s">
        <v>4302</v>
      </c>
      <c r="D1830" t="s">
        <v>4303</v>
      </c>
      <c r="E1830" t="s">
        <v>1048</v>
      </c>
    </row>
    <row r="1831" spans="2:5" x14ac:dyDescent="0.35">
      <c r="B1831" t="s">
        <v>4305</v>
      </c>
      <c r="C1831" t="s">
        <v>4302</v>
      </c>
      <c r="D1831" t="s">
        <v>4303</v>
      </c>
      <c r="E1831" t="s">
        <v>1048</v>
      </c>
    </row>
    <row r="1832" spans="2:5" x14ac:dyDescent="0.35">
      <c r="B1832" t="s">
        <v>4306</v>
      </c>
      <c r="C1832" t="s">
        <v>4302</v>
      </c>
      <c r="D1832" t="s">
        <v>4307</v>
      </c>
      <c r="E1832" t="s">
        <v>1041</v>
      </c>
    </row>
    <row r="1833" spans="2:5" x14ac:dyDescent="0.35">
      <c r="B1833" t="s">
        <v>4308</v>
      </c>
      <c r="C1833" t="s">
        <v>4302</v>
      </c>
      <c r="D1833" t="s">
        <v>4307</v>
      </c>
      <c r="E1833" t="s">
        <v>1041</v>
      </c>
    </row>
    <row r="1834" spans="2:5" x14ac:dyDescent="0.35">
      <c r="B1834" t="s">
        <v>4309</v>
      </c>
      <c r="C1834" t="s">
        <v>4302</v>
      </c>
      <c r="D1834" t="s">
        <v>4310</v>
      </c>
      <c r="E1834" t="s">
        <v>1041</v>
      </c>
    </row>
    <row r="1835" spans="2:5" x14ac:dyDescent="0.35">
      <c r="B1835" t="s">
        <v>4311</v>
      </c>
      <c r="C1835" t="s">
        <v>4302</v>
      </c>
      <c r="D1835" t="s">
        <v>4310</v>
      </c>
      <c r="E1835" t="s">
        <v>1041</v>
      </c>
    </row>
    <row r="1836" spans="2:5" x14ac:dyDescent="0.35">
      <c r="B1836" t="s">
        <v>4312</v>
      </c>
      <c r="C1836" t="s">
        <v>4302</v>
      </c>
      <c r="D1836" t="s">
        <v>4313</v>
      </c>
    </row>
    <row r="1837" spans="2:5" x14ac:dyDescent="0.35">
      <c r="B1837" t="s">
        <v>4314</v>
      </c>
      <c r="C1837" t="s">
        <v>4302</v>
      </c>
      <c r="D1837" t="s">
        <v>4315</v>
      </c>
      <c r="E1837" t="s">
        <v>1032</v>
      </c>
    </row>
    <row r="1838" spans="2:5" x14ac:dyDescent="0.35">
      <c r="B1838" t="s">
        <v>4316</v>
      </c>
      <c r="C1838" t="s">
        <v>4302</v>
      </c>
      <c r="D1838" t="s">
        <v>4315</v>
      </c>
      <c r="E1838" t="s">
        <v>1032</v>
      </c>
    </row>
    <row r="1839" spans="2:5" x14ac:dyDescent="0.35">
      <c r="B1839" t="s">
        <v>4317</v>
      </c>
      <c r="C1839" t="s">
        <v>4302</v>
      </c>
      <c r="D1839" t="s">
        <v>4315</v>
      </c>
      <c r="E1839" t="s">
        <v>1032</v>
      </c>
    </row>
    <row r="1840" spans="2:5" x14ac:dyDescent="0.35">
      <c r="B1840" t="s">
        <v>4318</v>
      </c>
      <c r="C1840" t="s">
        <v>4302</v>
      </c>
      <c r="D1840" t="s">
        <v>4315</v>
      </c>
      <c r="E1840" t="s">
        <v>1032</v>
      </c>
    </row>
    <row r="1841" spans="2:5" x14ac:dyDescent="0.35">
      <c r="B1841" t="s">
        <v>4319</v>
      </c>
      <c r="C1841" t="s">
        <v>4302</v>
      </c>
      <c r="D1841" t="s">
        <v>4320</v>
      </c>
      <c r="E1841" t="s">
        <v>1041</v>
      </c>
    </row>
    <row r="1842" spans="2:5" x14ac:dyDescent="0.35">
      <c r="B1842" t="s">
        <v>4321</v>
      </c>
      <c r="C1842" t="s">
        <v>4302</v>
      </c>
      <c r="D1842" t="s">
        <v>4322</v>
      </c>
      <c r="E1842" t="s">
        <v>1105</v>
      </c>
    </row>
    <row r="1843" spans="2:5" x14ac:dyDescent="0.35">
      <c r="B1843" t="s">
        <v>4323</v>
      </c>
      <c r="C1843" t="s">
        <v>4302</v>
      </c>
      <c r="D1843" t="s">
        <v>4322</v>
      </c>
      <c r="E1843" t="s">
        <v>1105</v>
      </c>
    </row>
    <row r="1844" spans="2:5" x14ac:dyDescent="0.35">
      <c r="B1844" t="s">
        <v>4324</v>
      </c>
      <c r="C1844" t="s">
        <v>4302</v>
      </c>
      <c r="D1844" t="s">
        <v>4325</v>
      </c>
      <c r="E1844" t="s">
        <v>1046</v>
      </c>
    </row>
    <row r="1845" spans="2:5" x14ac:dyDescent="0.35">
      <c r="B1845" t="s">
        <v>4326</v>
      </c>
      <c r="C1845" t="s">
        <v>4302</v>
      </c>
      <c r="D1845" t="s">
        <v>4325</v>
      </c>
      <c r="E1845" t="s">
        <v>1046</v>
      </c>
    </row>
    <row r="1846" spans="2:5" x14ac:dyDescent="0.35">
      <c r="B1846" t="s">
        <v>4327</v>
      </c>
      <c r="C1846" t="s">
        <v>4302</v>
      </c>
      <c r="D1846" t="s">
        <v>4325</v>
      </c>
      <c r="E1846" t="s">
        <v>1046</v>
      </c>
    </row>
    <row r="1847" spans="2:5" x14ac:dyDescent="0.35">
      <c r="B1847" t="s">
        <v>4328</v>
      </c>
      <c r="C1847" t="s">
        <v>4302</v>
      </c>
      <c r="D1847" t="s">
        <v>4325</v>
      </c>
      <c r="E1847" t="s">
        <v>1046</v>
      </c>
    </row>
    <row r="1848" spans="2:5" x14ac:dyDescent="0.35">
      <c r="B1848" t="s">
        <v>4329</v>
      </c>
      <c r="C1848" t="s">
        <v>4302</v>
      </c>
      <c r="D1848" t="s">
        <v>4325</v>
      </c>
      <c r="E1848" t="s">
        <v>1046</v>
      </c>
    </row>
    <row r="1849" spans="2:5" x14ac:dyDescent="0.35">
      <c r="B1849" t="s">
        <v>4330</v>
      </c>
      <c r="C1849" t="s">
        <v>4302</v>
      </c>
      <c r="D1849" t="s">
        <v>4325</v>
      </c>
      <c r="E1849" t="s">
        <v>1046</v>
      </c>
    </row>
    <row r="1850" spans="2:5" x14ac:dyDescent="0.35">
      <c r="B1850" t="s">
        <v>4331</v>
      </c>
      <c r="C1850" t="s">
        <v>4302</v>
      </c>
      <c r="D1850" t="s">
        <v>4325</v>
      </c>
      <c r="E1850" t="s">
        <v>1046</v>
      </c>
    </row>
    <row r="1851" spans="2:5" x14ac:dyDescent="0.35">
      <c r="B1851" t="s">
        <v>4332</v>
      </c>
      <c r="C1851" t="s">
        <v>4302</v>
      </c>
      <c r="D1851" t="s">
        <v>1499</v>
      </c>
    </row>
    <row r="1852" spans="2:5" x14ac:dyDescent="0.35">
      <c r="B1852" t="s">
        <v>4333</v>
      </c>
      <c r="C1852" t="s">
        <v>4302</v>
      </c>
      <c r="D1852" t="s">
        <v>1499</v>
      </c>
    </row>
    <row r="1853" spans="2:5" x14ac:dyDescent="0.35">
      <c r="B1853" t="s">
        <v>4334</v>
      </c>
      <c r="C1853" t="s">
        <v>4302</v>
      </c>
      <c r="D1853" t="s">
        <v>1499</v>
      </c>
    </row>
    <row r="1854" spans="2:5" x14ac:dyDescent="0.35">
      <c r="B1854" t="s">
        <v>1371</v>
      </c>
      <c r="C1854" t="s">
        <v>4302</v>
      </c>
      <c r="D1854" t="s">
        <v>1499</v>
      </c>
    </row>
    <row r="1855" spans="2:5" x14ac:dyDescent="0.35">
      <c r="B1855" t="s">
        <v>4335</v>
      </c>
      <c r="C1855" t="s">
        <v>4302</v>
      </c>
      <c r="D1855" t="s">
        <v>1499</v>
      </c>
    </row>
    <row r="1856" spans="2:5" x14ac:dyDescent="0.35">
      <c r="B1856" t="s">
        <v>4336</v>
      </c>
      <c r="C1856" t="s">
        <v>4302</v>
      </c>
      <c r="D1856" t="s">
        <v>4337</v>
      </c>
      <c r="E1856" t="s">
        <v>1032</v>
      </c>
    </row>
    <row r="1857" spans="2:5" x14ac:dyDescent="0.35">
      <c r="B1857" t="s">
        <v>4338</v>
      </c>
      <c r="C1857" t="s">
        <v>4302</v>
      </c>
      <c r="D1857" t="s">
        <v>4337</v>
      </c>
      <c r="E1857" t="s">
        <v>1032</v>
      </c>
    </row>
    <row r="1858" spans="2:5" x14ac:dyDescent="0.35">
      <c r="B1858" t="s">
        <v>4339</v>
      </c>
      <c r="C1858" t="s">
        <v>4302</v>
      </c>
      <c r="D1858" t="s">
        <v>4340</v>
      </c>
      <c r="E1858" t="s">
        <v>1041</v>
      </c>
    </row>
    <row r="1859" spans="2:5" x14ac:dyDescent="0.35">
      <c r="B1859" t="s">
        <v>4341</v>
      </c>
      <c r="C1859" t="s">
        <v>4302</v>
      </c>
      <c r="D1859" t="s">
        <v>4340</v>
      </c>
      <c r="E1859" t="s">
        <v>1041</v>
      </c>
    </row>
    <row r="1860" spans="2:5" x14ac:dyDescent="0.35">
      <c r="B1860" t="s">
        <v>4342</v>
      </c>
      <c r="C1860" t="s">
        <v>4302</v>
      </c>
      <c r="D1860" t="s">
        <v>4343</v>
      </c>
    </row>
    <row r="1861" spans="2:5" x14ac:dyDescent="0.35">
      <c r="B1861" t="s">
        <v>4344</v>
      </c>
      <c r="C1861" t="s">
        <v>4302</v>
      </c>
      <c r="D1861" t="s">
        <v>4345</v>
      </c>
    </row>
    <row r="1862" spans="2:5" x14ac:dyDescent="0.35">
      <c r="B1862" t="s">
        <v>4346</v>
      </c>
      <c r="C1862" t="s">
        <v>4302</v>
      </c>
      <c r="D1862" t="s">
        <v>4347</v>
      </c>
      <c r="E1862" t="s">
        <v>1041</v>
      </c>
    </row>
    <row r="1863" spans="2:5" x14ac:dyDescent="0.35">
      <c r="B1863" t="s">
        <v>4348</v>
      </c>
      <c r="C1863" t="s">
        <v>4302</v>
      </c>
      <c r="D1863" t="s">
        <v>4349</v>
      </c>
      <c r="E1863" t="s">
        <v>1050</v>
      </c>
    </row>
    <row r="1864" spans="2:5" x14ac:dyDescent="0.35">
      <c r="B1864" t="s">
        <v>4350</v>
      </c>
      <c r="C1864" t="s">
        <v>4302</v>
      </c>
      <c r="D1864" t="s">
        <v>4349</v>
      </c>
      <c r="E1864" t="s">
        <v>1050</v>
      </c>
    </row>
    <row r="1865" spans="2:5" x14ac:dyDescent="0.35">
      <c r="B1865" t="s">
        <v>4351</v>
      </c>
      <c r="C1865" t="s">
        <v>4302</v>
      </c>
      <c r="D1865" t="s">
        <v>4352</v>
      </c>
      <c r="E1865" t="s">
        <v>1050</v>
      </c>
    </row>
    <row r="1866" spans="2:5" x14ac:dyDescent="0.35">
      <c r="B1866" t="s">
        <v>4353</v>
      </c>
      <c r="C1866" t="s">
        <v>4302</v>
      </c>
      <c r="D1866" t="s">
        <v>4354</v>
      </c>
    </row>
    <row r="1867" spans="2:5" x14ac:dyDescent="0.35">
      <c r="B1867" t="s">
        <v>4355</v>
      </c>
      <c r="C1867" t="s">
        <v>4302</v>
      </c>
      <c r="D1867" t="s">
        <v>4354</v>
      </c>
    </row>
    <row r="1868" spans="2:5" x14ac:dyDescent="0.35">
      <c r="B1868" t="s">
        <v>4356</v>
      </c>
      <c r="C1868" t="s">
        <v>4302</v>
      </c>
      <c r="D1868" t="s">
        <v>4357</v>
      </c>
    </row>
    <row r="1869" spans="2:5" x14ac:dyDescent="0.35">
      <c r="B1869" t="s">
        <v>4358</v>
      </c>
      <c r="C1869" t="s">
        <v>4302</v>
      </c>
      <c r="D1869" t="s">
        <v>4359</v>
      </c>
    </row>
    <row r="1870" spans="2:5" x14ac:dyDescent="0.35">
      <c r="B1870" t="s">
        <v>4360</v>
      </c>
      <c r="C1870" t="s">
        <v>4302</v>
      </c>
      <c r="D1870" t="s">
        <v>4361</v>
      </c>
      <c r="E1870" t="s">
        <v>1041</v>
      </c>
    </row>
    <row r="1871" spans="2:5" x14ac:dyDescent="0.35">
      <c r="B1871" t="s">
        <v>4362</v>
      </c>
      <c r="C1871" t="s">
        <v>4302</v>
      </c>
      <c r="D1871" t="s">
        <v>4363</v>
      </c>
      <c r="E1871" t="s">
        <v>1050</v>
      </c>
    </row>
    <row r="1872" spans="2:5" x14ac:dyDescent="0.35">
      <c r="B1872" t="s">
        <v>4364</v>
      </c>
      <c r="C1872" t="s">
        <v>4302</v>
      </c>
      <c r="D1872" t="s">
        <v>4365</v>
      </c>
      <c r="E1872" t="s">
        <v>1048</v>
      </c>
    </row>
    <row r="1873" spans="2:5" x14ac:dyDescent="0.35">
      <c r="B1873" t="s">
        <v>4366</v>
      </c>
      <c r="C1873" t="s">
        <v>4302</v>
      </c>
      <c r="D1873" t="s">
        <v>4367</v>
      </c>
      <c r="E1873" t="s">
        <v>1041</v>
      </c>
    </row>
    <row r="1874" spans="2:5" x14ac:dyDescent="0.35">
      <c r="B1874" t="s">
        <v>4368</v>
      </c>
      <c r="C1874" t="s">
        <v>4302</v>
      </c>
      <c r="D1874" t="s">
        <v>4369</v>
      </c>
    </row>
    <row r="1875" spans="2:5" x14ac:dyDescent="0.35">
      <c r="B1875" t="s">
        <v>4370</v>
      </c>
      <c r="C1875" t="s">
        <v>4302</v>
      </c>
      <c r="D1875" t="s">
        <v>4369</v>
      </c>
    </row>
    <row r="1876" spans="2:5" x14ac:dyDescent="0.35">
      <c r="B1876" t="s">
        <v>4371</v>
      </c>
      <c r="C1876" t="s">
        <v>4302</v>
      </c>
      <c r="D1876" t="s">
        <v>4372</v>
      </c>
      <c r="E1876" t="s">
        <v>1028</v>
      </c>
    </row>
    <row r="1877" spans="2:5" x14ac:dyDescent="0.35">
      <c r="B1877" t="s">
        <v>4373</v>
      </c>
      <c r="C1877" t="s">
        <v>4302</v>
      </c>
      <c r="D1877" t="s">
        <v>4372</v>
      </c>
      <c r="E1877" t="s">
        <v>1028</v>
      </c>
    </row>
    <row r="1878" spans="2:5" x14ac:dyDescent="0.35">
      <c r="B1878" t="s">
        <v>4374</v>
      </c>
      <c r="C1878" t="s">
        <v>4302</v>
      </c>
      <c r="D1878" t="s">
        <v>4375</v>
      </c>
    </row>
    <row r="1879" spans="2:5" x14ac:dyDescent="0.35">
      <c r="B1879" t="s">
        <v>4376</v>
      </c>
      <c r="C1879" t="s">
        <v>4302</v>
      </c>
      <c r="D1879" t="s">
        <v>4377</v>
      </c>
    </row>
    <row r="1880" spans="2:5" x14ac:dyDescent="0.35">
      <c r="B1880" t="s">
        <v>4378</v>
      </c>
      <c r="C1880" t="s">
        <v>4302</v>
      </c>
      <c r="D1880" t="s">
        <v>4379</v>
      </c>
      <c r="E1880" t="s">
        <v>1105</v>
      </c>
    </row>
    <row r="1881" spans="2:5" x14ac:dyDescent="0.35">
      <c r="B1881" t="s">
        <v>4380</v>
      </c>
      <c r="C1881" t="s">
        <v>4302</v>
      </c>
      <c r="D1881" t="s">
        <v>4381</v>
      </c>
      <c r="E1881" t="s">
        <v>1032</v>
      </c>
    </row>
    <row r="1882" spans="2:5" x14ac:dyDescent="0.35">
      <c r="B1882" t="s">
        <v>4382</v>
      </c>
      <c r="C1882" t="s">
        <v>4302</v>
      </c>
      <c r="D1882" t="s">
        <v>4383</v>
      </c>
    </row>
    <row r="1883" spans="2:5" x14ac:dyDescent="0.35">
      <c r="B1883" t="s">
        <v>4384</v>
      </c>
      <c r="C1883" t="s">
        <v>4302</v>
      </c>
      <c r="D1883" t="s">
        <v>4383</v>
      </c>
    </row>
    <row r="1884" spans="2:5" x14ac:dyDescent="0.35">
      <c r="B1884" t="s">
        <v>4385</v>
      </c>
      <c r="C1884" t="s">
        <v>4302</v>
      </c>
      <c r="D1884" t="s">
        <v>4386</v>
      </c>
      <c r="E1884" t="s">
        <v>1062</v>
      </c>
    </row>
    <row r="1885" spans="2:5" x14ac:dyDescent="0.35">
      <c r="B1885" t="s">
        <v>4387</v>
      </c>
      <c r="C1885" t="s">
        <v>4302</v>
      </c>
      <c r="D1885" t="s">
        <v>4388</v>
      </c>
      <c r="E1885" t="s">
        <v>1059</v>
      </c>
    </row>
    <row r="1886" spans="2:5" x14ac:dyDescent="0.35">
      <c r="B1886" t="s">
        <v>4389</v>
      </c>
      <c r="C1886" t="s">
        <v>4302</v>
      </c>
      <c r="D1886" t="s">
        <v>4388</v>
      </c>
      <c r="E1886" t="s">
        <v>1059</v>
      </c>
    </row>
    <row r="1887" spans="2:5" x14ac:dyDescent="0.35">
      <c r="B1887" t="s">
        <v>4390</v>
      </c>
      <c r="C1887" t="s">
        <v>4302</v>
      </c>
      <c r="D1887" t="s">
        <v>4388</v>
      </c>
      <c r="E1887" t="s">
        <v>1059</v>
      </c>
    </row>
    <row r="1888" spans="2:5" x14ac:dyDescent="0.35">
      <c r="B1888" t="s">
        <v>1374</v>
      </c>
      <c r="C1888" t="s">
        <v>4302</v>
      </c>
      <c r="D1888" t="s">
        <v>1502</v>
      </c>
    </row>
    <row r="1889" spans="2:5" x14ac:dyDescent="0.35">
      <c r="B1889" t="s">
        <v>4391</v>
      </c>
      <c r="C1889" t="s">
        <v>4302</v>
      </c>
      <c r="D1889" t="s">
        <v>4392</v>
      </c>
      <c r="E1889" t="s">
        <v>1057</v>
      </c>
    </row>
    <row r="1890" spans="2:5" x14ac:dyDescent="0.35">
      <c r="B1890" t="s">
        <v>4393</v>
      </c>
      <c r="C1890" t="s">
        <v>4302</v>
      </c>
      <c r="D1890" t="s">
        <v>4392</v>
      </c>
      <c r="E1890" t="s">
        <v>1057</v>
      </c>
    </row>
    <row r="1891" spans="2:5" x14ac:dyDescent="0.35">
      <c r="B1891" t="s">
        <v>4394</v>
      </c>
      <c r="C1891" t="s">
        <v>4302</v>
      </c>
      <c r="D1891" t="s">
        <v>4392</v>
      </c>
      <c r="E1891" t="s">
        <v>1057</v>
      </c>
    </row>
    <row r="1892" spans="2:5" x14ac:dyDescent="0.35">
      <c r="B1892" t="s">
        <v>4395</v>
      </c>
      <c r="C1892" t="s">
        <v>4302</v>
      </c>
      <c r="D1892" t="s">
        <v>4396</v>
      </c>
      <c r="E1892" t="s">
        <v>1057</v>
      </c>
    </row>
    <row r="1893" spans="2:5" x14ac:dyDescent="0.35">
      <c r="B1893" t="s">
        <v>4397</v>
      </c>
      <c r="C1893" t="s">
        <v>4302</v>
      </c>
      <c r="D1893" t="s">
        <v>4396</v>
      </c>
      <c r="E1893" t="s">
        <v>1057</v>
      </c>
    </row>
    <row r="1894" spans="2:5" x14ac:dyDescent="0.35">
      <c r="B1894" t="s">
        <v>4398</v>
      </c>
      <c r="C1894" t="s">
        <v>4302</v>
      </c>
      <c r="D1894" t="s">
        <v>4399</v>
      </c>
    </row>
    <row r="1895" spans="2:5" x14ac:dyDescent="0.35">
      <c r="B1895" t="s">
        <v>4400</v>
      </c>
      <c r="C1895" t="s">
        <v>4302</v>
      </c>
      <c r="D1895" t="s">
        <v>4401</v>
      </c>
      <c r="E1895" t="s">
        <v>1062</v>
      </c>
    </row>
    <row r="1896" spans="2:5" x14ac:dyDescent="0.35">
      <c r="B1896" t="s">
        <v>4402</v>
      </c>
      <c r="C1896" t="s">
        <v>4302</v>
      </c>
      <c r="D1896" t="s">
        <v>4403</v>
      </c>
      <c r="E1896" t="s">
        <v>1105</v>
      </c>
    </row>
    <row r="1897" spans="2:5" x14ac:dyDescent="0.35">
      <c r="B1897" t="s">
        <v>4404</v>
      </c>
      <c r="C1897" t="s">
        <v>4302</v>
      </c>
      <c r="D1897" t="s">
        <v>4403</v>
      </c>
      <c r="E1897" t="s">
        <v>1105</v>
      </c>
    </row>
    <row r="1898" spans="2:5" x14ac:dyDescent="0.35">
      <c r="B1898" t="s">
        <v>4405</v>
      </c>
      <c r="C1898" t="s">
        <v>4302</v>
      </c>
      <c r="D1898" t="s">
        <v>4406</v>
      </c>
      <c r="E1898" t="s">
        <v>1041</v>
      </c>
    </row>
    <row r="1899" spans="2:5" x14ac:dyDescent="0.35">
      <c r="B1899" t="s">
        <v>4407</v>
      </c>
      <c r="C1899" t="s">
        <v>4302</v>
      </c>
      <c r="D1899" t="s">
        <v>1504</v>
      </c>
      <c r="E1899" t="s">
        <v>1048</v>
      </c>
    </row>
    <row r="1900" spans="2:5" x14ac:dyDescent="0.35">
      <c r="B1900" t="s">
        <v>4408</v>
      </c>
      <c r="C1900" t="s">
        <v>4302</v>
      </c>
      <c r="D1900" t="s">
        <v>4409</v>
      </c>
    </row>
    <row r="1901" spans="2:5" x14ac:dyDescent="0.35">
      <c r="B1901" t="s">
        <v>4410</v>
      </c>
      <c r="C1901" t="s">
        <v>4302</v>
      </c>
      <c r="D1901" t="s">
        <v>4411</v>
      </c>
      <c r="E1901" t="s">
        <v>1062</v>
      </c>
    </row>
    <row r="1902" spans="2:5" x14ac:dyDescent="0.35">
      <c r="B1902" t="s">
        <v>4412</v>
      </c>
      <c r="C1902" t="s">
        <v>4302</v>
      </c>
      <c r="D1902" t="s">
        <v>4413</v>
      </c>
      <c r="E1902" t="s">
        <v>1059</v>
      </c>
    </row>
    <row r="1903" spans="2:5" x14ac:dyDescent="0.35">
      <c r="B1903" t="s">
        <v>4414</v>
      </c>
      <c r="C1903" t="s">
        <v>4302</v>
      </c>
      <c r="D1903" t="s">
        <v>4413</v>
      </c>
      <c r="E1903" t="s">
        <v>1059</v>
      </c>
    </row>
    <row r="1904" spans="2:5" x14ac:dyDescent="0.35">
      <c r="B1904" t="s">
        <v>4415</v>
      </c>
      <c r="C1904" t="s">
        <v>4302</v>
      </c>
      <c r="D1904" t="s">
        <v>4413</v>
      </c>
      <c r="E1904" t="s">
        <v>1059</v>
      </c>
    </row>
    <row r="1905" spans="2:5" x14ac:dyDescent="0.35">
      <c r="B1905" t="s">
        <v>4416</v>
      </c>
      <c r="C1905" t="s">
        <v>4302</v>
      </c>
      <c r="D1905" t="s">
        <v>4417</v>
      </c>
      <c r="E1905" t="s">
        <v>1041</v>
      </c>
    </row>
    <row r="1906" spans="2:5" x14ac:dyDescent="0.35">
      <c r="B1906" t="s">
        <v>4418</v>
      </c>
      <c r="C1906" t="s">
        <v>4302</v>
      </c>
      <c r="D1906" t="s">
        <v>4419</v>
      </c>
      <c r="E1906" t="s">
        <v>1041</v>
      </c>
    </row>
    <row r="1907" spans="2:5" x14ac:dyDescent="0.35">
      <c r="B1907" t="s">
        <v>4420</v>
      </c>
      <c r="C1907" t="s">
        <v>4302</v>
      </c>
      <c r="D1907" t="s">
        <v>4421</v>
      </c>
      <c r="E1907" t="s">
        <v>1059</v>
      </c>
    </row>
    <row r="1908" spans="2:5" x14ac:dyDescent="0.35">
      <c r="B1908" t="s">
        <v>4422</v>
      </c>
      <c r="C1908" t="s">
        <v>4302</v>
      </c>
      <c r="D1908" t="s">
        <v>4421</v>
      </c>
      <c r="E1908" t="s">
        <v>1059</v>
      </c>
    </row>
    <row r="1909" spans="2:5" x14ac:dyDescent="0.35">
      <c r="B1909" t="s">
        <v>4423</v>
      </c>
      <c r="C1909" t="s">
        <v>4302</v>
      </c>
      <c r="D1909" t="s">
        <v>4424</v>
      </c>
    </row>
    <row r="1910" spans="2:5" x14ac:dyDescent="0.35">
      <c r="B1910" t="s">
        <v>4425</v>
      </c>
      <c r="C1910" t="s">
        <v>4302</v>
      </c>
      <c r="D1910" t="s">
        <v>4426</v>
      </c>
      <c r="E1910" t="s">
        <v>1059</v>
      </c>
    </row>
    <row r="1911" spans="2:5" x14ac:dyDescent="0.35">
      <c r="B1911" t="s">
        <v>4427</v>
      </c>
      <c r="C1911" t="s">
        <v>4302</v>
      </c>
      <c r="D1911" t="s">
        <v>4426</v>
      </c>
      <c r="E1911" t="s">
        <v>1059</v>
      </c>
    </row>
    <row r="1912" spans="2:5" x14ac:dyDescent="0.35">
      <c r="B1912" t="s">
        <v>4428</v>
      </c>
      <c r="C1912" t="s">
        <v>4302</v>
      </c>
      <c r="D1912" t="s">
        <v>4426</v>
      </c>
      <c r="E1912" t="s">
        <v>1059</v>
      </c>
    </row>
    <row r="1913" spans="2:5" x14ac:dyDescent="0.35">
      <c r="B1913" t="s">
        <v>4429</v>
      </c>
      <c r="C1913" t="s">
        <v>4302</v>
      </c>
      <c r="D1913" t="s">
        <v>4426</v>
      </c>
      <c r="E1913" t="s">
        <v>1059</v>
      </c>
    </row>
    <row r="1914" spans="2:5" x14ac:dyDescent="0.35">
      <c r="B1914" t="s">
        <v>4430</v>
      </c>
      <c r="C1914" t="s">
        <v>4302</v>
      </c>
      <c r="D1914" t="s">
        <v>4431</v>
      </c>
      <c r="E1914" t="s">
        <v>1059</v>
      </c>
    </row>
    <row r="1915" spans="2:5" x14ac:dyDescent="0.35">
      <c r="B1915" t="s">
        <v>1377</v>
      </c>
      <c r="C1915" t="s">
        <v>4302</v>
      </c>
      <c r="D1915" t="s">
        <v>1505</v>
      </c>
      <c r="E1915" t="s">
        <v>1048</v>
      </c>
    </row>
    <row r="1916" spans="2:5" x14ac:dyDescent="0.35">
      <c r="B1916" t="s">
        <v>4432</v>
      </c>
      <c r="C1916" t="s">
        <v>4302</v>
      </c>
      <c r="D1916" t="s">
        <v>4433</v>
      </c>
      <c r="E1916" t="s">
        <v>4149</v>
      </c>
    </row>
    <row r="1917" spans="2:5" x14ac:dyDescent="0.35">
      <c r="B1917" t="s">
        <v>4434</v>
      </c>
      <c r="C1917" t="s">
        <v>4302</v>
      </c>
      <c r="D1917" t="s">
        <v>4435</v>
      </c>
      <c r="E1917" t="s">
        <v>1048</v>
      </c>
    </row>
    <row r="1918" spans="2:5" x14ac:dyDescent="0.35">
      <c r="B1918" t="s">
        <v>4436</v>
      </c>
      <c r="C1918" t="s">
        <v>4302</v>
      </c>
      <c r="D1918" t="s">
        <v>4435</v>
      </c>
      <c r="E1918" t="s">
        <v>1048</v>
      </c>
    </row>
    <row r="1919" spans="2:5" x14ac:dyDescent="0.35">
      <c r="B1919" t="s">
        <v>4437</v>
      </c>
      <c r="C1919" t="s">
        <v>4302</v>
      </c>
      <c r="D1919" t="s">
        <v>4438</v>
      </c>
    </row>
    <row r="1920" spans="2:5" x14ac:dyDescent="0.35">
      <c r="B1920" t="s">
        <v>4439</v>
      </c>
      <c r="C1920" t="s">
        <v>4302</v>
      </c>
      <c r="D1920" t="s">
        <v>4438</v>
      </c>
    </row>
    <row r="1921" spans="2:5" x14ac:dyDescent="0.35">
      <c r="B1921" t="s">
        <v>4440</v>
      </c>
      <c r="C1921" t="s">
        <v>4302</v>
      </c>
      <c r="D1921" t="s">
        <v>4441</v>
      </c>
      <c r="E1921" t="s">
        <v>1059</v>
      </c>
    </row>
    <row r="1922" spans="2:5" x14ac:dyDescent="0.35">
      <c r="B1922" t="s">
        <v>4442</v>
      </c>
      <c r="C1922" t="s">
        <v>4302</v>
      </c>
      <c r="D1922" t="s">
        <v>4441</v>
      </c>
      <c r="E1922" t="s">
        <v>1059</v>
      </c>
    </row>
    <row r="1923" spans="2:5" x14ac:dyDescent="0.35">
      <c r="B1923" t="s">
        <v>4443</v>
      </c>
      <c r="C1923" t="s">
        <v>4302</v>
      </c>
      <c r="D1923" t="s">
        <v>4441</v>
      </c>
      <c r="E1923" t="s">
        <v>1059</v>
      </c>
    </row>
    <row r="1924" spans="2:5" x14ac:dyDescent="0.35">
      <c r="B1924" t="s">
        <v>4444</v>
      </c>
      <c r="C1924" t="s">
        <v>4302</v>
      </c>
      <c r="D1924" t="s">
        <v>4445</v>
      </c>
      <c r="E1924" t="s">
        <v>1062</v>
      </c>
    </row>
    <row r="1925" spans="2:5" x14ac:dyDescent="0.35">
      <c r="B1925" t="s">
        <v>4446</v>
      </c>
      <c r="C1925" t="s">
        <v>4302</v>
      </c>
      <c r="D1925" t="s">
        <v>4447</v>
      </c>
      <c r="E1925" t="s">
        <v>4149</v>
      </c>
    </row>
    <row r="1926" spans="2:5" x14ac:dyDescent="0.35">
      <c r="B1926" t="s">
        <v>4448</v>
      </c>
      <c r="C1926" t="s">
        <v>4302</v>
      </c>
      <c r="D1926" t="s">
        <v>4447</v>
      </c>
      <c r="E1926" t="s">
        <v>4149</v>
      </c>
    </row>
    <row r="1927" spans="2:5" x14ac:dyDescent="0.35">
      <c r="B1927" t="s">
        <v>4449</v>
      </c>
      <c r="C1927" t="s">
        <v>4302</v>
      </c>
      <c r="D1927" t="s">
        <v>4447</v>
      </c>
      <c r="E1927" t="s">
        <v>4149</v>
      </c>
    </row>
    <row r="1928" spans="2:5" x14ac:dyDescent="0.35">
      <c r="B1928" t="s">
        <v>4450</v>
      </c>
      <c r="C1928" t="s">
        <v>4302</v>
      </c>
      <c r="D1928" t="s">
        <v>4451</v>
      </c>
    </row>
    <row r="1929" spans="2:5" x14ac:dyDescent="0.35">
      <c r="B1929" t="s">
        <v>4452</v>
      </c>
      <c r="C1929" t="s">
        <v>4302</v>
      </c>
      <c r="D1929" t="s">
        <v>4451</v>
      </c>
    </row>
    <row r="1930" spans="2:5" x14ac:dyDescent="0.35">
      <c r="B1930" t="s">
        <v>4453</v>
      </c>
      <c r="C1930" t="s">
        <v>4302</v>
      </c>
      <c r="D1930" t="s">
        <v>4454</v>
      </c>
      <c r="E1930" t="s">
        <v>1041</v>
      </c>
    </row>
    <row r="1931" spans="2:5" x14ac:dyDescent="0.35">
      <c r="B1931" t="s">
        <v>4455</v>
      </c>
      <c r="C1931" t="s">
        <v>4302</v>
      </c>
      <c r="D1931" t="s">
        <v>4456</v>
      </c>
      <c r="E1931" t="s">
        <v>1032</v>
      </c>
    </row>
    <row r="1932" spans="2:5" x14ac:dyDescent="0.35">
      <c r="B1932" t="s">
        <v>1378</v>
      </c>
      <c r="C1932" t="s">
        <v>4302</v>
      </c>
      <c r="D1932" t="s">
        <v>1506</v>
      </c>
    </row>
    <row r="1933" spans="2:5" x14ac:dyDescent="0.35">
      <c r="B1933" t="s">
        <v>4457</v>
      </c>
      <c r="C1933" t="s">
        <v>4302</v>
      </c>
      <c r="D1933" t="s">
        <v>4458</v>
      </c>
      <c r="E1933" t="s">
        <v>1048</v>
      </c>
    </row>
    <row r="1934" spans="2:5" x14ac:dyDescent="0.35">
      <c r="B1934" t="s">
        <v>4459</v>
      </c>
      <c r="C1934" t="s">
        <v>4302</v>
      </c>
      <c r="D1934" t="s">
        <v>4458</v>
      </c>
      <c r="E1934" t="s">
        <v>1048</v>
      </c>
    </row>
    <row r="1935" spans="2:5" x14ac:dyDescent="0.35">
      <c r="B1935" t="s">
        <v>4460</v>
      </c>
      <c r="C1935" t="s">
        <v>4302</v>
      </c>
      <c r="D1935" t="s">
        <v>4458</v>
      </c>
      <c r="E1935" t="s">
        <v>1048</v>
      </c>
    </row>
    <row r="1936" spans="2:5" x14ac:dyDescent="0.35">
      <c r="B1936" t="s">
        <v>4461</v>
      </c>
      <c r="C1936" t="s">
        <v>4302</v>
      </c>
      <c r="D1936" t="s">
        <v>4462</v>
      </c>
      <c r="E1936" t="s">
        <v>1062</v>
      </c>
    </row>
    <row r="1937" spans="2:5" x14ac:dyDescent="0.35">
      <c r="B1937" t="s">
        <v>4463</v>
      </c>
      <c r="C1937" t="s">
        <v>4302</v>
      </c>
      <c r="D1937" t="s">
        <v>4464</v>
      </c>
      <c r="E1937" t="s">
        <v>1048</v>
      </c>
    </row>
    <row r="1938" spans="2:5" x14ac:dyDescent="0.35">
      <c r="B1938" t="s">
        <v>4465</v>
      </c>
      <c r="C1938" t="s">
        <v>4302</v>
      </c>
      <c r="D1938" t="s">
        <v>4464</v>
      </c>
      <c r="E1938" t="s">
        <v>1048</v>
      </c>
    </row>
    <row r="1939" spans="2:5" x14ac:dyDescent="0.35">
      <c r="B1939" t="s">
        <v>4466</v>
      </c>
      <c r="C1939" t="s">
        <v>4302</v>
      </c>
      <c r="D1939" t="s">
        <v>4467</v>
      </c>
      <c r="E1939" t="s">
        <v>1105</v>
      </c>
    </row>
    <row r="1940" spans="2:5" x14ac:dyDescent="0.35">
      <c r="B1940" t="s">
        <v>4468</v>
      </c>
      <c r="C1940" t="s">
        <v>4302</v>
      </c>
      <c r="D1940" t="s">
        <v>4467</v>
      </c>
      <c r="E1940" t="s">
        <v>1105</v>
      </c>
    </row>
    <row r="1941" spans="2:5" x14ac:dyDescent="0.35">
      <c r="B1941" t="s">
        <v>4469</v>
      </c>
      <c r="C1941" t="s">
        <v>4302</v>
      </c>
      <c r="D1941" t="s">
        <v>4470</v>
      </c>
      <c r="E1941" t="s">
        <v>1032</v>
      </c>
    </row>
    <row r="1942" spans="2:5" x14ac:dyDescent="0.35">
      <c r="B1942" t="s">
        <v>4471</v>
      </c>
      <c r="C1942" t="s">
        <v>4302</v>
      </c>
      <c r="D1942" t="s">
        <v>4470</v>
      </c>
      <c r="E1942" t="s">
        <v>1032</v>
      </c>
    </row>
    <row r="1943" spans="2:5" x14ac:dyDescent="0.35">
      <c r="B1943" t="s">
        <v>4472</v>
      </c>
      <c r="C1943" t="s">
        <v>4302</v>
      </c>
      <c r="D1943" t="s">
        <v>4473</v>
      </c>
      <c r="E1943" t="s">
        <v>1048</v>
      </c>
    </row>
    <row r="1944" spans="2:5" x14ac:dyDescent="0.35">
      <c r="B1944" t="s">
        <v>4474</v>
      </c>
      <c r="C1944" t="s">
        <v>4302</v>
      </c>
      <c r="D1944" t="s">
        <v>4475</v>
      </c>
      <c r="E1944" t="s">
        <v>1048</v>
      </c>
    </row>
    <row r="1945" spans="2:5" x14ac:dyDescent="0.35">
      <c r="B1945" t="s">
        <v>4476</v>
      </c>
      <c r="C1945" t="s">
        <v>4302</v>
      </c>
      <c r="D1945" t="s">
        <v>4477</v>
      </c>
      <c r="E1945" t="s">
        <v>1032</v>
      </c>
    </row>
    <row r="1946" spans="2:5" x14ac:dyDescent="0.35">
      <c r="B1946" t="s">
        <v>4478</v>
      </c>
      <c r="C1946" t="s">
        <v>4302</v>
      </c>
      <c r="D1946" t="s">
        <v>4479</v>
      </c>
      <c r="E1946" t="s">
        <v>1041</v>
      </c>
    </row>
    <row r="1947" spans="2:5" x14ac:dyDescent="0.35">
      <c r="B1947" t="s">
        <v>4480</v>
      </c>
      <c r="C1947" t="s">
        <v>4302</v>
      </c>
      <c r="D1947" t="s">
        <v>4479</v>
      </c>
      <c r="E1947" t="s">
        <v>1041</v>
      </c>
    </row>
    <row r="1948" spans="2:5" x14ac:dyDescent="0.35">
      <c r="B1948" t="s">
        <v>4481</v>
      </c>
      <c r="C1948" t="s">
        <v>4302</v>
      </c>
      <c r="D1948" t="s">
        <v>4482</v>
      </c>
      <c r="E1948" t="s">
        <v>1028</v>
      </c>
    </row>
    <row r="1949" spans="2:5" x14ac:dyDescent="0.35">
      <c r="B1949" t="s">
        <v>4483</v>
      </c>
      <c r="C1949" t="s">
        <v>4302</v>
      </c>
      <c r="D1949" t="s">
        <v>4482</v>
      </c>
      <c r="E1949" t="s">
        <v>1028</v>
      </c>
    </row>
    <row r="1950" spans="2:5" x14ac:dyDescent="0.35">
      <c r="B1950" t="s">
        <v>4484</v>
      </c>
      <c r="C1950" t="s">
        <v>4302</v>
      </c>
      <c r="D1950" t="s">
        <v>4482</v>
      </c>
      <c r="E1950" t="s">
        <v>1028</v>
      </c>
    </row>
    <row r="1951" spans="2:5" x14ac:dyDescent="0.35">
      <c r="B1951" t="s">
        <v>4485</v>
      </c>
      <c r="C1951" t="s">
        <v>4302</v>
      </c>
      <c r="D1951" t="s">
        <v>4486</v>
      </c>
      <c r="E1951" t="s">
        <v>1048</v>
      </c>
    </row>
    <row r="1952" spans="2:5" x14ac:dyDescent="0.35">
      <c r="B1952" t="s">
        <v>4487</v>
      </c>
      <c r="C1952" t="s">
        <v>4302</v>
      </c>
      <c r="D1952" t="s">
        <v>4486</v>
      </c>
      <c r="E1952" t="s">
        <v>1048</v>
      </c>
    </row>
    <row r="1953" spans="2:5" x14ac:dyDescent="0.35">
      <c r="B1953" t="s">
        <v>4488</v>
      </c>
      <c r="C1953" t="s">
        <v>4302</v>
      </c>
      <c r="D1953" t="s">
        <v>4489</v>
      </c>
      <c r="E1953" t="s">
        <v>1032</v>
      </c>
    </row>
    <row r="1954" spans="2:5" x14ac:dyDescent="0.35">
      <c r="B1954" t="s">
        <v>4490</v>
      </c>
      <c r="C1954" t="s">
        <v>4302</v>
      </c>
      <c r="D1954" t="s">
        <v>4489</v>
      </c>
      <c r="E1954" t="s">
        <v>1032</v>
      </c>
    </row>
    <row r="1955" spans="2:5" x14ac:dyDescent="0.35">
      <c r="B1955" t="s">
        <v>4491</v>
      </c>
      <c r="C1955" t="s">
        <v>4302</v>
      </c>
      <c r="D1955" t="s">
        <v>4492</v>
      </c>
      <c r="E1955" t="s">
        <v>1041</v>
      </c>
    </row>
    <row r="1956" spans="2:5" x14ac:dyDescent="0.35">
      <c r="B1956" t="s">
        <v>4493</v>
      </c>
      <c r="C1956" t="s">
        <v>4302</v>
      </c>
      <c r="D1956" t="s">
        <v>4492</v>
      </c>
      <c r="E1956" t="s">
        <v>1041</v>
      </c>
    </row>
    <row r="1957" spans="2:5" x14ac:dyDescent="0.35">
      <c r="B1957" t="s">
        <v>4494</v>
      </c>
      <c r="C1957" t="s">
        <v>4302</v>
      </c>
      <c r="D1957" t="s">
        <v>4492</v>
      </c>
      <c r="E1957" t="s">
        <v>1041</v>
      </c>
    </row>
    <row r="1958" spans="2:5" x14ac:dyDescent="0.35">
      <c r="B1958" t="s">
        <v>4495</v>
      </c>
      <c r="C1958" t="s">
        <v>4302</v>
      </c>
      <c r="D1958" t="s">
        <v>4492</v>
      </c>
      <c r="E1958" t="s">
        <v>1041</v>
      </c>
    </row>
    <row r="1959" spans="2:5" x14ac:dyDescent="0.35">
      <c r="B1959" t="s">
        <v>4496</v>
      </c>
      <c r="C1959" t="s">
        <v>4302</v>
      </c>
      <c r="D1959" t="s">
        <v>4492</v>
      </c>
      <c r="E1959" t="s">
        <v>1041</v>
      </c>
    </row>
    <row r="1960" spans="2:5" x14ac:dyDescent="0.35">
      <c r="B1960" t="s">
        <v>4497</v>
      </c>
      <c r="C1960" t="s">
        <v>4302</v>
      </c>
      <c r="D1960" t="s">
        <v>4492</v>
      </c>
      <c r="E1960" t="s">
        <v>1041</v>
      </c>
    </row>
    <row r="1961" spans="2:5" x14ac:dyDescent="0.35">
      <c r="B1961" t="s">
        <v>4498</v>
      </c>
      <c r="C1961" t="s">
        <v>4302</v>
      </c>
      <c r="D1961" t="s">
        <v>4499</v>
      </c>
      <c r="E1961" t="s">
        <v>1032</v>
      </c>
    </row>
    <row r="1962" spans="2:5" x14ac:dyDescent="0.35">
      <c r="B1962" t="s">
        <v>4500</v>
      </c>
      <c r="C1962" t="s">
        <v>4302</v>
      </c>
      <c r="D1962" t="s">
        <v>4499</v>
      </c>
      <c r="E1962" t="s">
        <v>1032</v>
      </c>
    </row>
    <row r="1963" spans="2:5" x14ac:dyDescent="0.35">
      <c r="B1963" t="s">
        <v>4501</v>
      </c>
      <c r="C1963" t="s">
        <v>4302</v>
      </c>
      <c r="D1963" t="s">
        <v>4499</v>
      </c>
      <c r="E1963" t="s">
        <v>1032</v>
      </c>
    </row>
    <row r="1964" spans="2:5" x14ac:dyDescent="0.35">
      <c r="B1964" t="s">
        <v>4502</v>
      </c>
      <c r="C1964" t="s">
        <v>4302</v>
      </c>
      <c r="D1964" t="s">
        <v>4499</v>
      </c>
      <c r="E1964" t="s">
        <v>1032</v>
      </c>
    </row>
    <row r="1965" spans="2:5" x14ac:dyDescent="0.35">
      <c r="B1965" t="s">
        <v>4503</v>
      </c>
      <c r="C1965" t="s">
        <v>4302</v>
      </c>
      <c r="D1965" t="s">
        <v>4504</v>
      </c>
      <c r="E1965" t="s">
        <v>1041</v>
      </c>
    </row>
    <row r="1966" spans="2:5" x14ac:dyDescent="0.35">
      <c r="B1966" t="s">
        <v>4505</v>
      </c>
      <c r="C1966" t="s">
        <v>4302</v>
      </c>
      <c r="D1966" t="s">
        <v>4504</v>
      </c>
      <c r="E1966" t="s">
        <v>1041</v>
      </c>
    </row>
    <row r="1967" spans="2:5" x14ac:dyDescent="0.35">
      <c r="B1967" t="s">
        <v>4506</v>
      </c>
      <c r="C1967" t="s">
        <v>4302</v>
      </c>
      <c r="D1967" t="s">
        <v>4507</v>
      </c>
      <c r="E1967" t="s">
        <v>1032</v>
      </c>
    </row>
    <row r="1968" spans="2:5" x14ac:dyDescent="0.35">
      <c r="B1968" t="s">
        <v>4508</v>
      </c>
      <c r="C1968" t="s">
        <v>4302</v>
      </c>
      <c r="D1968" t="s">
        <v>4507</v>
      </c>
      <c r="E1968" t="s">
        <v>1032</v>
      </c>
    </row>
    <row r="1969" spans="2:5" x14ac:dyDescent="0.35">
      <c r="B1969" t="s">
        <v>4509</v>
      </c>
      <c r="C1969" t="s">
        <v>4302</v>
      </c>
      <c r="D1969" t="s">
        <v>4507</v>
      </c>
      <c r="E1969" t="s">
        <v>1032</v>
      </c>
    </row>
    <row r="1970" spans="2:5" x14ac:dyDescent="0.35">
      <c r="B1970" t="s">
        <v>4510</v>
      </c>
      <c r="C1970" t="s">
        <v>4302</v>
      </c>
      <c r="D1970" t="s">
        <v>4511</v>
      </c>
      <c r="E1970" t="s">
        <v>1032</v>
      </c>
    </row>
    <row r="1971" spans="2:5" x14ac:dyDescent="0.35">
      <c r="B1971" t="s">
        <v>4512</v>
      </c>
      <c r="C1971" t="s">
        <v>4302</v>
      </c>
      <c r="D1971" t="s">
        <v>4511</v>
      </c>
      <c r="E1971" t="s">
        <v>1032</v>
      </c>
    </row>
    <row r="1972" spans="2:5" x14ac:dyDescent="0.35">
      <c r="B1972" t="s">
        <v>4513</v>
      </c>
      <c r="C1972" t="s">
        <v>4302</v>
      </c>
      <c r="D1972" t="s">
        <v>4511</v>
      </c>
      <c r="E1972" t="s">
        <v>1032</v>
      </c>
    </row>
    <row r="1973" spans="2:5" x14ac:dyDescent="0.35">
      <c r="B1973" t="s">
        <v>4514</v>
      </c>
      <c r="C1973" t="s">
        <v>4302</v>
      </c>
      <c r="D1973" t="s">
        <v>4515</v>
      </c>
    </row>
    <row r="1974" spans="2:5" x14ac:dyDescent="0.35">
      <c r="B1974" t="s">
        <v>4516</v>
      </c>
      <c r="C1974" t="s">
        <v>4302</v>
      </c>
      <c r="D1974" t="s">
        <v>4517</v>
      </c>
      <c r="E1974" t="s">
        <v>1048</v>
      </c>
    </row>
    <row r="1975" spans="2:5" x14ac:dyDescent="0.35">
      <c r="B1975" t="s">
        <v>4518</v>
      </c>
      <c r="C1975" t="s">
        <v>4302</v>
      </c>
      <c r="D1975" t="s">
        <v>4517</v>
      </c>
      <c r="E1975" t="s">
        <v>1048</v>
      </c>
    </row>
    <row r="1976" spans="2:5" x14ac:dyDescent="0.35">
      <c r="B1976" t="s">
        <v>1380</v>
      </c>
      <c r="C1976" t="s">
        <v>4302</v>
      </c>
      <c r="D1976" t="s">
        <v>1508</v>
      </c>
      <c r="E1976" t="s">
        <v>1028</v>
      </c>
    </row>
    <row r="1977" spans="2:5" x14ac:dyDescent="0.35">
      <c r="B1977" t="s">
        <v>4519</v>
      </c>
      <c r="C1977" t="s">
        <v>4302</v>
      </c>
      <c r="D1977" t="s">
        <v>4520</v>
      </c>
      <c r="E1977" t="s">
        <v>1046</v>
      </c>
    </row>
    <row r="1978" spans="2:5" x14ac:dyDescent="0.35">
      <c r="B1978" t="s">
        <v>4521</v>
      </c>
      <c r="C1978" t="s">
        <v>4302</v>
      </c>
      <c r="D1978" t="s">
        <v>4522</v>
      </c>
      <c r="E1978" t="s">
        <v>1105</v>
      </c>
    </row>
    <row r="1979" spans="2:5" x14ac:dyDescent="0.35">
      <c r="B1979" t="s">
        <v>4523</v>
      </c>
      <c r="C1979" t="s">
        <v>4302</v>
      </c>
      <c r="D1979" t="s">
        <v>4522</v>
      </c>
      <c r="E1979" t="s">
        <v>1105</v>
      </c>
    </row>
    <row r="1980" spans="2:5" x14ac:dyDescent="0.35">
      <c r="B1980" t="s">
        <v>4524</v>
      </c>
      <c r="C1980" t="s">
        <v>4302</v>
      </c>
      <c r="D1980" t="s">
        <v>4522</v>
      </c>
      <c r="E1980" t="s">
        <v>1105</v>
      </c>
    </row>
    <row r="1981" spans="2:5" x14ac:dyDescent="0.35">
      <c r="B1981" t="s">
        <v>4525</v>
      </c>
      <c r="C1981" t="s">
        <v>4302</v>
      </c>
      <c r="D1981" t="s">
        <v>4522</v>
      </c>
      <c r="E1981" t="s">
        <v>1105</v>
      </c>
    </row>
    <row r="1982" spans="2:5" x14ac:dyDescent="0.35">
      <c r="B1982" t="s">
        <v>4526</v>
      </c>
      <c r="C1982" t="s">
        <v>4302</v>
      </c>
      <c r="D1982" t="s">
        <v>4522</v>
      </c>
      <c r="E1982" t="s">
        <v>1105</v>
      </c>
    </row>
    <row r="1983" spans="2:5" x14ac:dyDescent="0.35">
      <c r="B1983" t="s">
        <v>4527</v>
      </c>
      <c r="C1983" t="s">
        <v>4302</v>
      </c>
      <c r="D1983" t="s">
        <v>4522</v>
      </c>
      <c r="E1983" t="s">
        <v>1105</v>
      </c>
    </row>
    <row r="1984" spans="2:5" x14ac:dyDescent="0.35">
      <c r="B1984" t="s">
        <v>4528</v>
      </c>
      <c r="C1984" t="s">
        <v>4302</v>
      </c>
      <c r="D1984" t="s">
        <v>4522</v>
      </c>
      <c r="E1984" t="s">
        <v>1105</v>
      </c>
    </row>
    <row r="1985" spans="2:5" x14ac:dyDescent="0.35">
      <c r="B1985" t="s">
        <v>4529</v>
      </c>
      <c r="C1985" t="s">
        <v>4302</v>
      </c>
      <c r="D1985" t="s">
        <v>4522</v>
      </c>
      <c r="E1985" t="s">
        <v>1105</v>
      </c>
    </row>
    <row r="1986" spans="2:5" x14ac:dyDescent="0.35">
      <c r="B1986" t="s">
        <v>4530</v>
      </c>
      <c r="C1986" t="s">
        <v>4302</v>
      </c>
      <c r="D1986" t="s">
        <v>4522</v>
      </c>
      <c r="E1986" t="s">
        <v>1105</v>
      </c>
    </row>
    <row r="1987" spans="2:5" x14ac:dyDescent="0.35">
      <c r="B1987" t="s">
        <v>4531</v>
      </c>
      <c r="C1987" t="s">
        <v>4302</v>
      </c>
      <c r="D1987" t="s">
        <v>4522</v>
      </c>
      <c r="E1987" t="s">
        <v>1105</v>
      </c>
    </row>
    <row r="1988" spans="2:5" x14ac:dyDescent="0.35">
      <c r="B1988" t="s">
        <v>4532</v>
      </c>
      <c r="C1988" t="s">
        <v>4302</v>
      </c>
      <c r="D1988" t="s">
        <v>4533</v>
      </c>
      <c r="E1988" t="s">
        <v>1105</v>
      </c>
    </row>
    <row r="1989" spans="2:5" x14ac:dyDescent="0.35">
      <c r="B1989" t="s">
        <v>4534</v>
      </c>
      <c r="C1989" t="s">
        <v>4302</v>
      </c>
      <c r="D1989" t="s">
        <v>4522</v>
      </c>
      <c r="E1989" t="s">
        <v>1105</v>
      </c>
    </row>
    <row r="1990" spans="2:5" x14ac:dyDescent="0.35">
      <c r="B1990" t="s">
        <v>4535</v>
      </c>
      <c r="C1990" t="s">
        <v>4302</v>
      </c>
      <c r="D1990" t="s">
        <v>4536</v>
      </c>
      <c r="E1990" t="s">
        <v>1032</v>
      </c>
    </row>
    <row r="1991" spans="2:5" x14ac:dyDescent="0.35">
      <c r="B1991" t="s">
        <v>4537</v>
      </c>
      <c r="C1991" t="s">
        <v>4302</v>
      </c>
      <c r="D1991" t="s">
        <v>4536</v>
      </c>
      <c r="E1991" t="s">
        <v>1032</v>
      </c>
    </row>
    <row r="1992" spans="2:5" x14ac:dyDescent="0.35">
      <c r="B1992" t="s">
        <v>4538</v>
      </c>
      <c r="C1992" t="s">
        <v>4302</v>
      </c>
      <c r="D1992" t="s">
        <v>4539</v>
      </c>
      <c r="E1992" t="s">
        <v>1048</v>
      </c>
    </row>
    <row r="1993" spans="2:5" x14ac:dyDescent="0.35">
      <c r="B1993" t="s">
        <v>4540</v>
      </c>
      <c r="C1993" t="s">
        <v>4302</v>
      </c>
      <c r="D1993" t="s">
        <v>4541</v>
      </c>
    </row>
    <row r="1994" spans="2:5" x14ac:dyDescent="0.35">
      <c r="B1994" t="s">
        <v>4542</v>
      </c>
      <c r="C1994" t="s">
        <v>4302</v>
      </c>
      <c r="D1994" t="s">
        <v>4543</v>
      </c>
    </row>
    <row r="1995" spans="2:5" x14ac:dyDescent="0.35">
      <c r="B1995" t="s">
        <v>4544</v>
      </c>
      <c r="C1995" t="s">
        <v>4302</v>
      </c>
      <c r="D1995" t="s">
        <v>4545</v>
      </c>
      <c r="E1995" t="s">
        <v>1105</v>
      </c>
    </row>
    <row r="1996" spans="2:5" x14ac:dyDescent="0.35">
      <c r="B1996" t="s">
        <v>4546</v>
      </c>
      <c r="C1996" t="s">
        <v>4302</v>
      </c>
      <c r="D1996" t="s">
        <v>4547</v>
      </c>
      <c r="E1996" t="s">
        <v>4149</v>
      </c>
    </row>
    <row r="1997" spans="2:5" x14ac:dyDescent="0.35">
      <c r="B1997" t="s">
        <v>4548</v>
      </c>
      <c r="C1997" t="s">
        <v>4302</v>
      </c>
      <c r="D1997" t="s">
        <v>4549</v>
      </c>
      <c r="E1997" t="s">
        <v>1041</v>
      </c>
    </row>
    <row r="1998" spans="2:5" x14ac:dyDescent="0.35">
      <c r="B1998" t="s">
        <v>4550</v>
      </c>
      <c r="C1998" t="s">
        <v>4302</v>
      </c>
      <c r="D1998" t="s">
        <v>4549</v>
      </c>
      <c r="E1998" t="s">
        <v>1041</v>
      </c>
    </row>
    <row r="1999" spans="2:5" x14ac:dyDescent="0.35">
      <c r="B1999" t="s">
        <v>4551</v>
      </c>
      <c r="C1999" t="s">
        <v>4302</v>
      </c>
      <c r="D1999" t="s">
        <v>4549</v>
      </c>
      <c r="E1999" t="s">
        <v>1041</v>
      </c>
    </row>
    <row r="2000" spans="2:5" x14ac:dyDescent="0.35">
      <c r="B2000" t="s">
        <v>4552</v>
      </c>
      <c r="C2000" t="s">
        <v>4302</v>
      </c>
      <c r="D2000" t="s">
        <v>4549</v>
      </c>
      <c r="E2000" t="s">
        <v>1041</v>
      </c>
    </row>
    <row r="2001" spans="2:5" x14ac:dyDescent="0.35">
      <c r="B2001" t="s">
        <v>4553</v>
      </c>
      <c r="C2001" t="s">
        <v>4302</v>
      </c>
      <c r="D2001" t="s">
        <v>4554</v>
      </c>
    </row>
    <row r="2002" spans="2:5" x14ac:dyDescent="0.35">
      <c r="B2002" t="s">
        <v>4555</v>
      </c>
      <c r="C2002" t="s">
        <v>4302</v>
      </c>
      <c r="D2002" t="s">
        <v>4556</v>
      </c>
    </row>
    <row r="2003" spans="2:5" x14ac:dyDescent="0.35">
      <c r="B2003" t="s">
        <v>4557</v>
      </c>
      <c r="C2003" t="s">
        <v>4302</v>
      </c>
      <c r="D2003" t="s">
        <v>1509</v>
      </c>
    </row>
    <row r="2004" spans="2:5" x14ac:dyDescent="0.35">
      <c r="B2004" t="s">
        <v>1381</v>
      </c>
      <c r="C2004" t="s">
        <v>4302</v>
      </c>
      <c r="D2004" t="s">
        <v>1509</v>
      </c>
    </row>
    <row r="2005" spans="2:5" x14ac:dyDescent="0.35">
      <c r="B2005" t="s">
        <v>4558</v>
      </c>
      <c r="C2005" t="s">
        <v>4302</v>
      </c>
      <c r="D2005" t="s">
        <v>4559</v>
      </c>
    </row>
    <row r="2006" spans="2:5" x14ac:dyDescent="0.35">
      <c r="B2006" t="s">
        <v>4560</v>
      </c>
      <c r="C2006" t="s">
        <v>4302</v>
      </c>
      <c r="D2006" t="s">
        <v>4559</v>
      </c>
    </row>
    <row r="2007" spans="2:5" x14ac:dyDescent="0.35">
      <c r="B2007" t="s">
        <v>4561</v>
      </c>
      <c r="C2007" t="s">
        <v>4302</v>
      </c>
      <c r="D2007" t="s">
        <v>4559</v>
      </c>
    </row>
    <row r="2008" spans="2:5" x14ac:dyDescent="0.35">
      <c r="B2008" t="s">
        <v>4562</v>
      </c>
      <c r="C2008" t="s">
        <v>4302</v>
      </c>
      <c r="D2008" t="s">
        <v>4559</v>
      </c>
    </row>
    <row r="2009" spans="2:5" x14ac:dyDescent="0.35">
      <c r="B2009" t="s">
        <v>4563</v>
      </c>
      <c r="C2009" t="s">
        <v>4302</v>
      </c>
      <c r="D2009" t="s">
        <v>4559</v>
      </c>
    </row>
    <row r="2010" spans="2:5" x14ac:dyDescent="0.35">
      <c r="B2010" t="s">
        <v>4564</v>
      </c>
      <c r="C2010" t="s">
        <v>4302</v>
      </c>
      <c r="D2010" t="s">
        <v>4565</v>
      </c>
      <c r="E2010" t="s">
        <v>1059</v>
      </c>
    </row>
    <row r="2011" spans="2:5" x14ac:dyDescent="0.35">
      <c r="B2011" t="s">
        <v>4566</v>
      </c>
      <c r="C2011" t="s">
        <v>4302</v>
      </c>
      <c r="D2011" t="s">
        <v>4565</v>
      </c>
      <c r="E2011" t="s">
        <v>1059</v>
      </c>
    </row>
    <row r="2012" spans="2:5" x14ac:dyDescent="0.35">
      <c r="B2012" t="s">
        <v>4567</v>
      </c>
      <c r="C2012" t="s">
        <v>4302</v>
      </c>
      <c r="D2012" t="s">
        <v>4568</v>
      </c>
    </row>
    <row r="2013" spans="2:5" x14ac:dyDescent="0.35">
      <c r="B2013" t="s">
        <v>4569</v>
      </c>
      <c r="C2013" t="s">
        <v>4302</v>
      </c>
      <c r="D2013" t="s">
        <v>4568</v>
      </c>
    </row>
    <row r="2014" spans="2:5" x14ac:dyDescent="0.35">
      <c r="B2014" t="s">
        <v>1382</v>
      </c>
      <c r="C2014" t="s">
        <v>4302</v>
      </c>
      <c r="D2014" t="s">
        <v>1510</v>
      </c>
    </row>
    <row r="2015" spans="2:5" x14ac:dyDescent="0.35">
      <c r="B2015" t="s">
        <v>4570</v>
      </c>
      <c r="C2015" t="s">
        <v>4302</v>
      </c>
      <c r="D2015" t="s">
        <v>4571</v>
      </c>
      <c r="E2015" t="s">
        <v>1046</v>
      </c>
    </row>
    <row r="2016" spans="2:5" x14ac:dyDescent="0.35">
      <c r="B2016" t="s">
        <v>4572</v>
      </c>
      <c r="C2016" t="s">
        <v>4302</v>
      </c>
      <c r="D2016" t="s">
        <v>4573</v>
      </c>
      <c r="E2016" t="s">
        <v>1028</v>
      </c>
    </row>
    <row r="2017" spans="2:5" x14ac:dyDescent="0.35">
      <c r="B2017" t="s">
        <v>4574</v>
      </c>
      <c r="C2017" t="s">
        <v>4302</v>
      </c>
      <c r="D2017" t="s">
        <v>4575</v>
      </c>
      <c r="E2017" t="s">
        <v>4149</v>
      </c>
    </row>
    <row r="2018" spans="2:5" x14ac:dyDescent="0.35">
      <c r="B2018" t="s">
        <v>4576</v>
      </c>
      <c r="C2018" t="s">
        <v>4302</v>
      </c>
      <c r="D2018" t="s">
        <v>4575</v>
      </c>
      <c r="E2018" t="s">
        <v>4149</v>
      </c>
    </row>
    <row r="2019" spans="2:5" x14ac:dyDescent="0.35">
      <c r="B2019" t="s">
        <v>4577</v>
      </c>
      <c r="C2019" t="s">
        <v>4302</v>
      </c>
      <c r="D2019" t="s">
        <v>4578</v>
      </c>
      <c r="E2019" t="s">
        <v>1059</v>
      </c>
    </row>
    <row r="2020" spans="2:5" x14ac:dyDescent="0.35">
      <c r="B2020" t="s">
        <v>4579</v>
      </c>
      <c r="C2020" t="s">
        <v>4302</v>
      </c>
      <c r="D2020" t="s">
        <v>4578</v>
      </c>
      <c r="E2020" t="s">
        <v>1059</v>
      </c>
    </row>
    <row r="2021" spans="2:5" x14ac:dyDescent="0.35">
      <c r="B2021" t="s">
        <v>4580</v>
      </c>
      <c r="C2021" t="s">
        <v>4302</v>
      </c>
      <c r="D2021" t="s">
        <v>4581</v>
      </c>
      <c r="E2021" t="s">
        <v>1028</v>
      </c>
    </row>
    <row r="2022" spans="2:5" x14ac:dyDescent="0.35">
      <c r="B2022" t="s">
        <v>4582</v>
      </c>
      <c r="C2022" t="s">
        <v>4302</v>
      </c>
      <c r="D2022" t="s">
        <v>4581</v>
      </c>
      <c r="E2022" t="s">
        <v>1028</v>
      </c>
    </row>
    <row r="2023" spans="2:5" x14ac:dyDescent="0.35">
      <c r="B2023" t="s">
        <v>4583</v>
      </c>
      <c r="C2023" t="s">
        <v>4302</v>
      </c>
      <c r="D2023" t="s">
        <v>4584</v>
      </c>
      <c r="E2023" t="s">
        <v>1041</v>
      </c>
    </row>
    <row r="2024" spans="2:5" x14ac:dyDescent="0.35">
      <c r="B2024" t="s">
        <v>4585</v>
      </c>
      <c r="C2024" t="s">
        <v>4302</v>
      </c>
      <c r="D2024" t="s">
        <v>4586</v>
      </c>
      <c r="E2024" t="s">
        <v>1028</v>
      </c>
    </row>
    <row r="2025" spans="2:5" x14ac:dyDescent="0.35">
      <c r="B2025" t="s">
        <v>4587</v>
      </c>
      <c r="C2025" t="s">
        <v>4302</v>
      </c>
      <c r="D2025" t="s">
        <v>4588</v>
      </c>
      <c r="E2025" t="s">
        <v>1032</v>
      </c>
    </row>
    <row r="2026" spans="2:5" x14ac:dyDescent="0.35">
      <c r="B2026" t="s">
        <v>4589</v>
      </c>
      <c r="C2026" t="s">
        <v>4302</v>
      </c>
      <c r="D2026" t="s">
        <v>4588</v>
      </c>
      <c r="E2026" t="s">
        <v>1032</v>
      </c>
    </row>
    <row r="2027" spans="2:5" x14ac:dyDescent="0.35">
      <c r="B2027" t="s">
        <v>4590</v>
      </c>
      <c r="C2027" t="s">
        <v>4302</v>
      </c>
      <c r="D2027" t="s">
        <v>4591</v>
      </c>
      <c r="E2027" t="s">
        <v>4149</v>
      </c>
    </row>
    <row r="2028" spans="2:5" x14ac:dyDescent="0.35">
      <c r="B2028" t="s">
        <v>4592</v>
      </c>
      <c r="C2028" t="s">
        <v>4302</v>
      </c>
      <c r="D2028" t="s">
        <v>4591</v>
      </c>
      <c r="E2028" t="s">
        <v>4149</v>
      </c>
    </row>
    <row r="2029" spans="2:5" x14ac:dyDescent="0.35">
      <c r="B2029" t="s">
        <v>4593</v>
      </c>
      <c r="C2029" t="s">
        <v>4302</v>
      </c>
      <c r="D2029" t="s">
        <v>4591</v>
      </c>
      <c r="E2029" t="s">
        <v>4149</v>
      </c>
    </row>
    <row r="2030" spans="2:5" x14ac:dyDescent="0.35">
      <c r="B2030" t="s">
        <v>4594</v>
      </c>
      <c r="C2030" t="s">
        <v>4302</v>
      </c>
      <c r="D2030" t="s">
        <v>4595</v>
      </c>
      <c r="E2030" t="s">
        <v>1028</v>
      </c>
    </row>
    <row r="2031" spans="2:5" x14ac:dyDescent="0.35">
      <c r="B2031" t="s">
        <v>4596</v>
      </c>
      <c r="C2031" t="s">
        <v>4302</v>
      </c>
      <c r="D2031" t="s">
        <v>4595</v>
      </c>
      <c r="E2031" t="s">
        <v>1028</v>
      </c>
    </row>
    <row r="2032" spans="2:5" x14ac:dyDescent="0.35">
      <c r="B2032" t="s">
        <v>4597</v>
      </c>
      <c r="C2032" t="s">
        <v>4302</v>
      </c>
      <c r="D2032" t="s">
        <v>4598</v>
      </c>
    </row>
    <row r="2033" spans="2:5" x14ac:dyDescent="0.35">
      <c r="B2033" t="s">
        <v>4599</v>
      </c>
      <c r="C2033" t="s">
        <v>4302</v>
      </c>
    </row>
    <row r="2034" spans="2:5" x14ac:dyDescent="0.35">
      <c r="B2034" t="s">
        <v>4600</v>
      </c>
      <c r="C2034" t="s">
        <v>4302</v>
      </c>
      <c r="D2034" t="s">
        <v>4601</v>
      </c>
      <c r="E2034" t="s">
        <v>1041</v>
      </c>
    </row>
    <row r="2035" spans="2:5" x14ac:dyDescent="0.35">
      <c r="B2035" t="s">
        <v>4602</v>
      </c>
      <c r="C2035" t="s">
        <v>4302</v>
      </c>
      <c r="D2035" t="s">
        <v>4601</v>
      </c>
      <c r="E2035" t="s">
        <v>1041</v>
      </c>
    </row>
    <row r="2036" spans="2:5" x14ac:dyDescent="0.35">
      <c r="B2036" t="s">
        <v>4603</v>
      </c>
      <c r="C2036" t="s">
        <v>4302</v>
      </c>
      <c r="D2036" t="s">
        <v>4601</v>
      </c>
      <c r="E2036" t="s">
        <v>1041</v>
      </c>
    </row>
    <row r="2037" spans="2:5" x14ac:dyDescent="0.35">
      <c r="B2037" t="s">
        <v>4604</v>
      </c>
      <c r="C2037" t="s">
        <v>4302</v>
      </c>
      <c r="D2037" t="s">
        <v>4601</v>
      </c>
      <c r="E2037" t="s">
        <v>1041</v>
      </c>
    </row>
    <row r="2038" spans="2:5" x14ac:dyDescent="0.35">
      <c r="B2038" t="s">
        <v>4605</v>
      </c>
      <c r="C2038" t="s">
        <v>4302</v>
      </c>
    </row>
    <row r="2039" spans="2:5" x14ac:dyDescent="0.35">
      <c r="B2039" t="s">
        <v>4606</v>
      </c>
      <c r="C2039" t="s">
        <v>4302</v>
      </c>
    </row>
    <row r="2040" spans="2:5" x14ac:dyDescent="0.35">
      <c r="B2040" t="s">
        <v>4607</v>
      </c>
      <c r="C2040" t="s">
        <v>4302</v>
      </c>
      <c r="D2040" t="s">
        <v>4608</v>
      </c>
    </row>
    <row r="2041" spans="2:5" x14ac:dyDescent="0.35">
      <c r="B2041" t="s">
        <v>4609</v>
      </c>
      <c r="C2041" t="s">
        <v>4302</v>
      </c>
      <c r="D2041" t="s">
        <v>4608</v>
      </c>
    </row>
    <row r="2042" spans="2:5" x14ac:dyDescent="0.35">
      <c r="B2042" t="s">
        <v>4610</v>
      </c>
      <c r="C2042" t="s">
        <v>4302</v>
      </c>
      <c r="D2042" t="s">
        <v>4608</v>
      </c>
    </row>
    <row r="2043" spans="2:5" x14ac:dyDescent="0.35">
      <c r="B2043" t="s">
        <v>4611</v>
      </c>
      <c r="C2043" t="s">
        <v>4302</v>
      </c>
      <c r="D2043" t="s">
        <v>4612</v>
      </c>
      <c r="E2043" t="s">
        <v>1041</v>
      </c>
    </row>
    <row r="2044" spans="2:5" x14ac:dyDescent="0.35">
      <c r="B2044" t="s">
        <v>4613</v>
      </c>
      <c r="C2044" t="s">
        <v>4302</v>
      </c>
      <c r="D2044" t="s">
        <v>4614</v>
      </c>
      <c r="E2044" t="s">
        <v>1048</v>
      </c>
    </row>
    <row r="2045" spans="2:5" x14ac:dyDescent="0.35">
      <c r="B2045" t="s">
        <v>4615</v>
      </c>
      <c r="C2045" t="s">
        <v>4302</v>
      </c>
      <c r="D2045" t="s">
        <v>1514</v>
      </c>
      <c r="E2045" t="s">
        <v>1032</v>
      </c>
    </row>
    <row r="2046" spans="2:5" x14ac:dyDescent="0.35">
      <c r="B2046" t="s">
        <v>4616</v>
      </c>
      <c r="C2046" t="s">
        <v>4302</v>
      </c>
      <c r="D2046" t="s">
        <v>1514</v>
      </c>
      <c r="E2046" t="s">
        <v>1032</v>
      </c>
    </row>
    <row r="2047" spans="2:5" x14ac:dyDescent="0.35">
      <c r="B2047" t="s">
        <v>1386</v>
      </c>
      <c r="C2047" t="s">
        <v>4302</v>
      </c>
      <c r="D2047" t="s">
        <v>1514</v>
      </c>
      <c r="E2047" t="s">
        <v>1032</v>
      </c>
    </row>
    <row r="2048" spans="2:5" x14ac:dyDescent="0.35">
      <c r="B2048" t="s">
        <v>4617</v>
      </c>
      <c r="C2048" t="s">
        <v>4302</v>
      </c>
      <c r="D2048" t="s">
        <v>1514</v>
      </c>
      <c r="E2048" t="s">
        <v>1032</v>
      </c>
    </row>
    <row r="2049" spans="2:5" x14ac:dyDescent="0.35">
      <c r="B2049" t="s">
        <v>4618</v>
      </c>
      <c r="C2049" t="s">
        <v>4302</v>
      </c>
      <c r="D2049" t="s">
        <v>1514</v>
      </c>
      <c r="E2049" t="s">
        <v>1032</v>
      </c>
    </row>
    <row r="2050" spans="2:5" x14ac:dyDescent="0.35">
      <c r="B2050" t="s">
        <v>4619</v>
      </c>
      <c r="C2050" t="s">
        <v>4302</v>
      </c>
      <c r="D2050" t="s">
        <v>1514</v>
      </c>
      <c r="E2050" t="s">
        <v>1032</v>
      </c>
    </row>
    <row r="2051" spans="2:5" x14ac:dyDescent="0.35">
      <c r="B2051" t="s">
        <v>4620</v>
      </c>
      <c r="C2051" t="s">
        <v>4302</v>
      </c>
      <c r="D2051" t="s">
        <v>4621</v>
      </c>
      <c r="E2051" t="s">
        <v>1032</v>
      </c>
    </row>
    <row r="2052" spans="2:5" x14ac:dyDescent="0.35">
      <c r="B2052" t="s">
        <v>4622</v>
      </c>
      <c r="C2052" t="s">
        <v>4302</v>
      </c>
      <c r="D2052" t="s">
        <v>4623</v>
      </c>
      <c r="E2052" t="s">
        <v>1057</v>
      </c>
    </row>
    <row r="2053" spans="2:5" x14ac:dyDescent="0.35">
      <c r="B2053" t="s">
        <v>4624</v>
      </c>
      <c r="C2053" t="s">
        <v>4302</v>
      </c>
      <c r="D2053" t="s">
        <v>4623</v>
      </c>
      <c r="E2053" t="s">
        <v>1057</v>
      </c>
    </row>
    <row r="2054" spans="2:5" x14ac:dyDescent="0.35">
      <c r="B2054" t="s">
        <v>4625</v>
      </c>
      <c r="C2054" t="s">
        <v>4302</v>
      </c>
      <c r="D2054" t="s">
        <v>4623</v>
      </c>
      <c r="E2054" t="s">
        <v>1057</v>
      </c>
    </row>
    <row r="2055" spans="2:5" x14ac:dyDescent="0.35">
      <c r="B2055" t="s">
        <v>4626</v>
      </c>
      <c r="C2055" t="s">
        <v>4302</v>
      </c>
      <c r="D2055" t="s">
        <v>4623</v>
      </c>
      <c r="E2055" t="s">
        <v>1057</v>
      </c>
    </row>
    <row r="2056" spans="2:5" x14ac:dyDescent="0.35">
      <c r="B2056" t="s">
        <v>4627</v>
      </c>
      <c r="C2056" t="s">
        <v>4302</v>
      </c>
      <c r="D2056" t="s">
        <v>4628</v>
      </c>
      <c r="E2056" t="s">
        <v>1057</v>
      </c>
    </row>
    <row r="2057" spans="2:5" x14ac:dyDescent="0.35">
      <c r="B2057" t="s">
        <v>4629</v>
      </c>
      <c r="C2057" t="s">
        <v>4302</v>
      </c>
      <c r="D2057" t="s">
        <v>4628</v>
      </c>
      <c r="E2057" t="s">
        <v>1057</v>
      </c>
    </row>
    <row r="2058" spans="2:5" x14ac:dyDescent="0.35">
      <c r="B2058" t="s">
        <v>4630</v>
      </c>
      <c r="C2058" t="s">
        <v>4302</v>
      </c>
      <c r="D2058" t="s">
        <v>4631</v>
      </c>
      <c r="E2058" t="s">
        <v>4149</v>
      </c>
    </row>
    <row r="2059" spans="2:5" x14ac:dyDescent="0.35">
      <c r="B2059" t="s">
        <v>4632</v>
      </c>
      <c r="C2059" t="s">
        <v>4302</v>
      </c>
      <c r="D2059" t="s">
        <v>4631</v>
      </c>
      <c r="E2059" t="s">
        <v>4149</v>
      </c>
    </row>
    <row r="2060" spans="2:5" x14ac:dyDescent="0.35">
      <c r="B2060" t="s">
        <v>4633</v>
      </c>
      <c r="C2060" t="s">
        <v>4302</v>
      </c>
      <c r="D2060" t="s">
        <v>4634</v>
      </c>
      <c r="E2060" t="s">
        <v>1048</v>
      </c>
    </row>
    <row r="2061" spans="2:5" x14ac:dyDescent="0.35">
      <c r="B2061" t="s">
        <v>1387</v>
      </c>
      <c r="C2061" t="s">
        <v>4302</v>
      </c>
      <c r="D2061" t="s">
        <v>1515</v>
      </c>
    </row>
    <row r="2062" spans="2:5" x14ac:dyDescent="0.35">
      <c r="B2062" t="s">
        <v>4635</v>
      </c>
      <c r="C2062" t="s">
        <v>4302</v>
      </c>
      <c r="D2062" t="s">
        <v>3943</v>
      </c>
      <c r="E2062" t="s">
        <v>1048</v>
      </c>
    </row>
    <row r="2063" spans="2:5" x14ac:dyDescent="0.35">
      <c r="B2063" t="s">
        <v>4636</v>
      </c>
      <c r="C2063" t="s">
        <v>4302</v>
      </c>
      <c r="D2063" t="s">
        <v>4637</v>
      </c>
      <c r="E2063" t="s">
        <v>1046</v>
      </c>
    </row>
    <row r="2064" spans="2:5" x14ac:dyDescent="0.35">
      <c r="B2064" t="s">
        <v>4638</v>
      </c>
      <c r="C2064" t="s">
        <v>4302</v>
      </c>
      <c r="D2064" t="s">
        <v>4639</v>
      </c>
    </row>
    <row r="2065" spans="2:5" x14ac:dyDescent="0.35">
      <c r="B2065" t="s">
        <v>4640</v>
      </c>
      <c r="C2065" t="s">
        <v>4302</v>
      </c>
      <c r="D2065" t="s">
        <v>4641</v>
      </c>
    </row>
    <row r="2066" spans="2:5" x14ac:dyDescent="0.35">
      <c r="B2066" t="s">
        <v>4642</v>
      </c>
      <c r="C2066" t="s">
        <v>4302</v>
      </c>
      <c r="D2066" t="s">
        <v>4643</v>
      </c>
      <c r="E2066" t="s">
        <v>1032</v>
      </c>
    </row>
    <row r="2067" spans="2:5" x14ac:dyDescent="0.35">
      <c r="B2067" t="s">
        <v>4644</v>
      </c>
      <c r="C2067" t="s">
        <v>4302</v>
      </c>
      <c r="D2067" t="s">
        <v>4643</v>
      </c>
      <c r="E2067" t="s">
        <v>1032</v>
      </c>
    </row>
    <row r="2068" spans="2:5" x14ac:dyDescent="0.35">
      <c r="B2068" t="s">
        <v>1389</v>
      </c>
      <c r="C2068" t="s">
        <v>4302</v>
      </c>
      <c r="D2068" t="s">
        <v>1517</v>
      </c>
      <c r="E2068" t="s">
        <v>1057</v>
      </c>
    </row>
    <row r="2069" spans="2:5" x14ac:dyDescent="0.35">
      <c r="B2069" t="s">
        <v>4645</v>
      </c>
      <c r="C2069" t="s">
        <v>4302</v>
      </c>
      <c r="D2069" t="s">
        <v>1517</v>
      </c>
      <c r="E2069" t="s">
        <v>1057</v>
      </c>
    </row>
    <row r="2070" spans="2:5" x14ac:dyDescent="0.35">
      <c r="B2070" t="s">
        <v>4646</v>
      </c>
      <c r="C2070" t="s">
        <v>4302</v>
      </c>
      <c r="D2070" t="s">
        <v>1517</v>
      </c>
      <c r="E2070" t="s">
        <v>1057</v>
      </c>
    </row>
    <row r="2071" spans="2:5" x14ac:dyDescent="0.35">
      <c r="B2071" t="s">
        <v>4647</v>
      </c>
      <c r="C2071" t="s">
        <v>4302</v>
      </c>
      <c r="D2071" t="s">
        <v>1517</v>
      </c>
      <c r="E2071" t="s">
        <v>1057</v>
      </c>
    </row>
    <row r="2072" spans="2:5" x14ac:dyDescent="0.35">
      <c r="B2072" t="s">
        <v>4648</v>
      </c>
      <c r="C2072" t="s">
        <v>4302</v>
      </c>
      <c r="D2072" t="s">
        <v>1517</v>
      </c>
      <c r="E2072" t="s">
        <v>1057</v>
      </c>
    </row>
    <row r="2073" spans="2:5" x14ac:dyDescent="0.35">
      <c r="B2073" t="s">
        <v>4649</v>
      </c>
      <c r="C2073" t="s">
        <v>4302</v>
      </c>
      <c r="D2073" t="s">
        <v>1517</v>
      </c>
      <c r="E2073" t="s">
        <v>1057</v>
      </c>
    </row>
    <row r="2074" spans="2:5" x14ac:dyDescent="0.35">
      <c r="B2074" t="s">
        <v>4650</v>
      </c>
      <c r="C2074" t="s">
        <v>4302</v>
      </c>
      <c r="D2074" t="s">
        <v>1517</v>
      </c>
      <c r="E2074" t="s">
        <v>1057</v>
      </c>
    </row>
    <row r="2075" spans="2:5" x14ac:dyDescent="0.35">
      <c r="B2075" t="s">
        <v>4651</v>
      </c>
      <c r="C2075" t="s">
        <v>4302</v>
      </c>
      <c r="D2075" t="s">
        <v>1517</v>
      </c>
      <c r="E2075" t="s">
        <v>1057</v>
      </c>
    </row>
    <row r="2076" spans="2:5" x14ac:dyDescent="0.35">
      <c r="B2076" t="s">
        <v>4652</v>
      </c>
      <c r="C2076" t="s">
        <v>4302</v>
      </c>
      <c r="D2076" t="s">
        <v>1517</v>
      </c>
      <c r="E2076" t="s">
        <v>1057</v>
      </c>
    </row>
    <row r="2077" spans="2:5" x14ac:dyDescent="0.35">
      <c r="B2077" t="s">
        <v>4653</v>
      </c>
      <c r="C2077" t="s">
        <v>4302</v>
      </c>
      <c r="D2077" t="s">
        <v>4654</v>
      </c>
      <c r="E2077" t="s">
        <v>1057</v>
      </c>
    </row>
    <row r="2078" spans="2:5" x14ac:dyDescent="0.35">
      <c r="B2078" t="s">
        <v>4655</v>
      </c>
      <c r="C2078" t="s">
        <v>4302</v>
      </c>
      <c r="D2078" t="s">
        <v>1517</v>
      </c>
      <c r="E2078" t="s">
        <v>1057</v>
      </c>
    </row>
    <row r="2079" spans="2:5" x14ac:dyDescent="0.35">
      <c r="B2079" t="s">
        <v>4656</v>
      </c>
      <c r="C2079" t="s">
        <v>4302</v>
      </c>
      <c r="D2079" t="s">
        <v>1517</v>
      </c>
      <c r="E2079" t="s">
        <v>1057</v>
      </c>
    </row>
    <row r="2080" spans="2:5" x14ac:dyDescent="0.35">
      <c r="B2080" t="s">
        <v>4657</v>
      </c>
      <c r="C2080" t="s">
        <v>4302</v>
      </c>
      <c r="D2080" t="s">
        <v>4654</v>
      </c>
      <c r="E2080" t="s">
        <v>1057</v>
      </c>
    </row>
    <row r="2081" spans="2:5" x14ac:dyDescent="0.35">
      <c r="B2081" t="s">
        <v>4658</v>
      </c>
      <c r="C2081" t="s">
        <v>4302</v>
      </c>
      <c r="D2081" t="s">
        <v>4659</v>
      </c>
      <c r="E2081" t="s">
        <v>1062</v>
      </c>
    </row>
    <row r="2082" spans="2:5" x14ac:dyDescent="0.35">
      <c r="B2082" t="s">
        <v>4660</v>
      </c>
      <c r="C2082" t="s">
        <v>4302</v>
      </c>
      <c r="D2082" t="s">
        <v>4661</v>
      </c>
    </row>
    <row r="2083" spans="2:5" x14ac:dyDescent="0.35">
      <c r="B2083" t="s">
        <v>4662</v>
      </c>
      <c r="C2083" t="s">
        <v>4302</v>
      </c>
      <c r="D2083" t="s">
        <v>4663</v>
      </c>
    </row>
    <row r="2084" spans="2:5" x14ac:dyDescent="0.35">
      <c r="B2084" t="s">
        <v>4664</v>
      </c>
      <c r="C2084" t="s">
        <v>4302</v>
      </c>
      <c r="D2084" t="s">
        <v>4663</v>
      </c>
    </row>
    <row r="2085" spans="2:5" x14ac:dyDescent="0.35">
      <c r="B2085" t="s">
        <v>4665</v>
      </c>
      <c r="C2085" t="s">
        <v>4302</v>
      </c>
      <c r="D2085" t="s">
        <v>4663</v>
      </c>
    </row>
    <row r="2086" spans="2:5" x14ac:dyDescent="0.35">
      <c r="B2086" t="s">
        <v>4666</v>
      </c>
      <c r="C2086" t="s">
        <v>4302</v>
      </c>
      <c r="D2086" t="s">
        <v>4667</v>
      </c>
      <c r="E2086" t="s">
        <v>1059</v>
      </c>
    </row>
    <row r="2087" spans="2:5" x14ac:dyDescent="0.35">
      <c r="B2087" t="s">
        <v>4668</v>
      </c>
      <c r="C2087" t="s">
        <v>4302</v>
      </c>
      <c r="D2087" t="s">
        <v>4667</v>
      </c>
      <c r="E2087" t="s">
        <v>1059</v>
      </c>
    </row>
    <row r="2088" spans="2:5" x14ac:dyDescent="0.35">
      <c r="B2088" t="s">
        <v>4669</v>
      </c>
      <c r="C2088" t="s">
        <v>4302</v>
      </c>
    </row>
    <row r="2089" spans="2:5" x14ac:dyDescent="0.35">
      <c r="B2089" t="s">
        <v>4670</v>
      </c>
      <c r="C2089" t="s">
        <v>4302</v>
      </c>
      <c r="D2089" t="s">
        <v>4671</v>
      </c>
      <c r="E2089" t="s">
        <v>1048</v>
      </c>
    </row>
    <row r="2090" spans="2:5" x14ac:dyDescent="0.35">
      <c r="B2090" t="s">
        <v>4672</v>
      </c>
      <c r="C2090" t="s">
        <v>4302</v>
      </c>
      <c r="D2090" t="s">
        <v>4671</v>
      </c>
      <c r="E2090" t="s">
        <v>1048</v>
      </c>
    </row>
    <row r="2091" spans="2:5" x14ac:dyDescent="0.35">
      <c r="B2091" t="s">
        <v>4673</v>
      </c>
      <c r="C2091" t="s">
        <v>4302</v>
      </c>
      <c r="D2091" t="s">
        <v>4671</v>
      </c>
      <c r="E2091" t="s">
        <v>1048</v>
      </c>
    </row>
    <row r="2092" spans="2:5" x14ac:dyDescent="0.35">
      <c r="B2092" t="s">
        <v>4674</v>
      </c>
      <c r="C2092" t="s">
        <v>4302</v>
      </c>
      <c r="D2092" t="s">
        <v>4671</v>
      </c>
      <c r="E2092" t="s">
        <v>1048</v>
      </c>
    </row>
    <row r="2093" spans="2:5" x14ac:dyDescent="0.35">
      <c r="B2093" t="s">
        <v>4675</v>
      </c>
      <c r="C2093" t="s">
        <v>4302</v>
      </c>
      <c r="D2093" t="s">
        <v>4676</v>
      </c>
      <c r="E2093" t="s">
        <v>1041</v>
      </c>
    </row>
    <row r="2094" spans="2:5" x14ac:dyDescent="0.35">
      <c r="B2094" t="s">
        <v>1390</v>
      </c>
      <c r="C2094" t="s">
        <v>4302</v>
      </c>
      <c r="D2094" t="s">
        <v>1518</v>
      </c>
    </row>
    <row r="2095" spans="2:5" x14ac:dyDescent="0.35">
      <c r="B2095" t="s">
        <v>4677</v>
      </c>
      <c r="C2095" t="s">
        <v>4302</v>
      </c>
      <c r="D2095" t="s">
        <v>4678</v>
      </c>
      <c r="E2095" t="s">
        <v>1048</v>
      </c>
    </row>
    <row r="2096" spans="2:5" x14ac:dyDescent="0.35">
      <c r="B2096" t="s">
        <v>4679</v>
      </c>
      <c r="C2096" t="s">
        <v>4302</v>
      </c>
      <c r="D2096" t="s">
        <v>4678</v>
      </c>
      <c r="E2096" t="s">
        <v>1048</v>
      </c>
    </row>
    <row r="2097" spans="2:5" x14ac:dyDescent="0.35">
      <c r="B2097" t="s">
        <v>4680</v>
      </c>
      <c r="C2097" t="s">
        <v>4302</v>
      </c>
      <c r="D2097" t="s">
        <v>4681</v>
      </c>
      <c r="E2097" t="s">
        <v>1041</v>
      </c>
    </row>
    <row r="2098" spans="2:5" x14ac:dyDescent="0.35">
      <c r="B2098" t="s">
        <v>4682</v>
      </c>
      <c r="C2098" t="s">
        <v>4302</v>
      </c>
      <c r="D2098" t="s">
        <v>4683</v>
      </c>
      <c r="E2098" t="s">
        <v>1032</v>
      </c>
    </row>
    <row r="2099" spans="2:5" x14ac:dyDescent="0.35">
      <c r="B2099" t="s">
        <v>4684</v>
      </c>
      <c r="C2099" t="s">
        <v>4302</v>
      </c>
      <c r="D2099" t="s">
        <v>4683</v>
      </c>
      <c r="E2099" t="s">
        <v>1032</v>
      </c>
    </row>
    <row r="2100" spans="2:5" x14ac:dyDescent="0.35">
      <c r="B2100" t="s">
        <v>4685</v>
      </c>
      <c r="C2100" t="s">
        <v>4302</v>
      </c>
      <c r="D2100" t="s">
        <v>1520</v>
      </c>
      <c r="E2100" t="s">
        <v>1041</v>
      </c>
    </row>
    <row r="2101" spans="2:5" x14ac:dyDescent="0.35">
      <c r="B2101" t="s">
        <v>4686</v>
      </c>
      <c r="C2101" t="s">
        <v>4302</v>
      </c>
      <c r="D2101" t="s">
        <v>4687</v>
      </c>
      <c r="E2101" t="s">
        <v>1059</v>
      </c>
    </row>
    <row r="2102" spans="2:5" x14ac:dyDescent="0.35">
      <c r="B2102" t="s">
        <v>4688</v>
      </c>
      <c r="C2102" t="s">
        <v>4302</v>
      </c>
      <c r="D2102" t="s">
        <v>4687</v>
      </c>
      <c r="E2102" t="s">
        <v>1059</v>
      </c>
    </row>
    <row r="2103" spans="2:5" x14ac:dyDescent="0.35">
      <c r="B2103" t="s">
        <v>4689</v>
      </c>
      <c r="C2103" t="s">
        <v>4302</v>
      </c>
      <c r="D2103" t="s">
        <v>4687</v>
      </c>
      <c r="E2103" t="s">
        <v>1059</v>
      </c>
    </row>
    <row r="2104" spans="2:5" x14ac:dyDescent="0.35">
      <c r="B2104" t="s">
        <v>4690</v>
      </c>
      <c r="C2104" t="s">
        <v>4302</v>
      </c>
      <c r="D2104" t="s">
        <v>4691</v>
      </c>
      <c r="E2104" t="s">
        <v>1059</v>
      </c>
    </row>
    <row r="2105" spans="2:5" x14ac:dyDescent="0.35">
      <c r="B2105" t="s">
        <v>4692</v>
      </c>
      <c r="C2105" t="s">
        <v>4302</v>
      </c>
      <c r="D2105" t="s">
        <v>4693</v>
      </c>
      <c r="E2105" t="s">
        <v>1028</v>
      </c>
    </row>
    <row r="2106" spans="2:5" x14ac:dyDescent="0.35">
      <c r="B2106" t="s">
        <v>4694</v>
      </c>
      <c r="C2106" t="s">
        <v>4302</v>
      </c>
      <c r="D2106" t="s">
        <v>4693</v>
      </c>
      <c r="E2106" t="s">
        <v>1028</v>
      </c>
    </row>
    <row r="2107" spans="2:5" x14ac:dyDescent="0.35">
      <c r="B2107" t="s">
        <v>4695</v>
      </c>
      <c r="C2107" t="s">
        <v>4302</v>
      </c>
      <c r="D2107" t="s">
        <v>4696</v>
      </c>
      <c r="E2107" t="s">
        <v>1062</v>
      </c>
    </row>
    <row r="2108" spans="2:5" x14ac:dyDescent="0.35">
      <c r="B2108" t="s">
        <v>1247</v>
      </c>
      <c r="C2108" t="s">
        <v>4302</v>
      </c>
      <c r="D2108" t="s">
        <v>1248</v>
      </c>
      <c r="E2108" t="s">
        <v>1028</v>
      </c>
    </row>
    <row r="2109" spans="2:5" x14ac:dyDescent="0.35">
      <c r="B2109" t="s">
        <v>4697</v>
      </c>
      <c r="C2109" t="s">
        <v>4302</v>
      </c>
      <c r="D2109" t="s">
        <v>1248</v>
      </c>
      <c r="E2109" t="s">
        <v>1028</v>
      </c>
    </row>
    <row r="2110" spans="2:5" x14ac:dyDescent="0.35">
      <c r="B2110" t="s">
        <v>4698</v>
      </c>
      <c r="C2110" t="s">
        <v>4302</v>
      </c>
      <c r="D2110" t="s">
        <v>1248</v>
      </c>
      <c r="E2110" t="s">
        <v>1028</v>
      </c>
    </row>
    <row r="2111" spans="2:5" x14ac:dyDescent="0.35">
      <c r="B2111" t="s">
        <v>4699</v>
      </c>
      <c r="C2111" t="s">
        <v>4302</v>
      </c>
      <c r="D2111" t="s">
        <v>1522</v>
      </c>
      <c r="E2111" t="s">
        <v>1062</v>
      </c>
    </row>
    <row r="2112" spans="2:5" x14ac:dyDescent="0.35">
      <c r="B2112" t="s">
        <v>1394</v>
      </c>
      <c r="C2112" t="s">
        <v>4302</v>
      </c>
      <c r="D2112" t="s">
        <v>1521</v>
      </c>
      <c r="E2112" t="s">
        <v>1062</v>
      </c>
    </row>
    <row r="2113" spans="2:5" x14ac:dyDescent="0.35">
      <c r="B2113" t="s">
        <v>4700</v>
      </c>
      <c r="C2113" t="s">
        <v>4302</v>
      </c>
      <c r="D2113" t="s">
        <v>1522</v>
      </c>
      <c r="E2113" t="s">
        <v>1062</v>
      </c>
    </row>
    <row r="2114" spans="2:5" x14ac:dyDescent="0.35">
      <c r="B2114" t="s">
        <v>4701</v>
      </c>
      <c r="C2114" t="s">
        <v>4302</v>
      </c>
      <c r="D2114" t="s">
        <v>1522</v>
      </c>
      <c r="E2114" t="s">
        <v>1062</v>
      </c>
    </row>
    <row r="2115" spans="2:5" x14ac:dyDescent="0.35">
      <c r="B2115" t="s">
        <v>1395</v>
      </c>
      <c r="C2115" t="s">
        <v>4302</v>
      </c>
      <c r="D2115" t="s">
        <v>1522</v>
      </c>
      <c r="E2115" t="s">
        <v>1062</v>
      </c>
    </row>
    <row r="2116" spans="2:5" x14ac:dyDescent="0.35">
      <c r="B2116" t="s">
        <v>4702</v>
      </c>
      <c r="C2116" t="s">
        <v>4302</v>
      </c>
      <c r="D2116" t="s">
        <v>4703</v>
      </c>
      <c r="E2116" t="s">
        <v>1105</v>
      </c>
    </row>
    <row r="2117" spans="2:5" x14ac:dyDescent="0.35">
      <c r="B2117" t="s">
        <v>4704</v>
      </c>
      <c r="C2117" t="s">
        <v>4302</v>
      </c>
      <c r="D2117" t="s">
        <v>4705</v>
      </c>
    </row>
    <row r="2118" spans="2:5" x14ac:dyDescent="0.35">
      <c r="B2118" t="s">
        <v>4706</v>
      </c>
      <c r="C2118" t="s">
        <v>4302</v>
      </c>
      <c r="D2118" t="s">
        <v>4705</v>
      </c>
    </row>
    <row r="2119" spans="2:5" x14ac:dyDescent="0.35">
      <c r="B2119" t="s">
        <v>4707</v>
      </c>
      <c r="C2119" t="s">
        <v>4302</v>
      </c>
      <c r="D2119" t="s">
        <v>4708</v>
      </c>
      <c r="E2119" t="s">
        <v>1028</v>
      </c>
    </row>
    <row r="2120" spans="2:5" x14ac:dyDescent="0.35">
      <c r="B2120" t="s">
        <v>4709</v>
      </c>
      <c r="C2120" t="s">
        <v>4302</v>
      </c>
      <c r="D2120" t="s">
        <v>4708</v>
      </c>
      <c r="E2120" t="s">
        <v>1028</v>
      </c>
    </row>
    <row r="2121" spans="2:5" x14ac:dyDescent="0.35">
      <c r="B2121" t="s">
        <v>4710</v>
      </c>
      <c r="C2121" t="s">
        <v>4302</v>
      </c>
      <c r="D2121" t="s">
        <v>4708</v>
      </c>
      <c r="E2121" t="s">
        <v>1028</v>
      </c>
    </row>
    <row r="2122" spans="2:5" x14ac:dyDescent="0.35">
      <c r="B2122" t="s">
        <v>4711</v>
      </c>
      <c r="C2122" t="s">
        <v>4302</v>
      </c>
      <c r="D2122" t="s">
        <v>4708</v>
      </c>
      <c r="E2122" t="s">
        <v>1028</v>
      </c>
    </row>
    <row r="2123" spans="2:5" x14ac:dyDescent="0.35">
      <c r="B2123" t="s">
        <v>4712</v>
      </c>
      <c r="C2123" t="s">
        <v>4302</v>
      </c>
      <c r="D2123" t="s">
        <v>4708</v>
      </c>
      <c r="E2123" t="s">
        <v>1028</v>
      </c>
    </row>
    <row r="2124" spans="2:5" x14ac:dyDescent="0.35">
      <c r="B2124" t="s">
        <v>4713</v>
      </c>
      <c r="C2124" t="s">
        <v>4302</v>
      </c>
      <c r="D2124" t="s">
        <v>4708</v>
      </c>
      <c r="E2124" t="s">
        <v>1028</v>
      </c>
    </row>
    <row r="2125" spans="2:5" x14ac:dyDescent="0.35">
      <c r="B2125" t="s">
        <v>4714</v>
      </c>
      <c r="C2125" t="s">
        <v>4302</v>
      </c>
      <c r="D2125" t="s">
        <v>4715</v>
      </c>
      <c r="E2125" t="s">
        <v>1046</v>
      </c>
    </row>
    <row r="2126" spans="2:5" x14ac:dyDescent="0.35">
      <c r="B2126" t="s">
        <v>4716</v>
      </c>
      <c r="C2126" t="s">
        <v>4302</v>
      </c>
      <c r="D2126" t="s">
        <v>4715</v>
      </c>
      <c r="E2126" t="s">
        <v>1046</v>
      </c>
    </row>
    <row r="2127" spans="2:5" x14ac:dyDescent="0.35">
      <c r="B2127" t="s">
        <v>4717</v>
      </c>
      <c r="C2127" t="s">
        <v>4302</v>
      </c>
      <c r="D2127" t="s">
        <v>4718</v>
      </c>
    </row>
    <row r="2128" spans="2:5" x14ac:dyDescent="0.35">
      <c r="B2128" t="s">
        <v>4719</v>
      </c>
      <c r="C2128" t="s">
        <v>4302</v>
      </c>
      <c r="D2128" t="s">
        <v>4720</v>
      </c>
      <c r="E2128" t="s">
        <v>1050</v>
      </c>
    </row>
    <row r="2129" spans="2:5" x14ac:dyDescent="0.35">
      <c r="B2129" t="s">
        <v>4721</v>
      </c>
      <c r="C2129" t="s">
        <v>4302</v>
      </c>
      <c r="D2129" t="s">
        <v>4720</v>
      </c>
      <c r="E2129" t="s">
        <v>1050</v>
      </c>
    </row>
    <row r="2130" spans="2:5" x14ac:dyDescent="0.35">
      <c r="B2130" t="s">
        <v>4722</v>
      </c>
      <c r="C2130" t="s">
        <v>4302</v>
      </c>
      <c r="D2130" t="s">
        <v>4720</v>
      </c>
      <c r="E2130" t="s">
        <v>1050</v>
      </c>
    </row>
    <row r="2131" spans="2:5" x14ac:dyDescent="0.35">
      <c r="B2131" t="s">
        <v>4723</v>
      </c>
      <c r="C2131" t="s">
        <v>4302</v>
      </c>
      <c r="D2131" t="s">
        <v>4720</v>
      </c>
      <c r="E2131" t="s">
        <v>1050</v>
      </c>
    </row>
    <row r="2132" spans="2:5" x14ac:dyDescent="0.35">
      <c r="B2132" t="s">
        <v>4724</v>
      </c>
      <c r="C2132" t="s">
        <v>4302</v>
      </c>
      <c r="D2132" t="s">
        <v>4720</v>
      </c>
      <c r="E2132" t="s">
        <v>1050</v>
      </c>
    </row>
    <row r="2133" spans="2:5" x14ac:dyDescent="0.35">
      <c r="B2133" t="s">
        <v>4725</v>
      </c>
      <c r="C2133" t="s">
        <v>4302</v>
      </c>
      <c r="D2133" t="s">
        <v>4720</v>
      </c>
      <c r="E2133" t="s">
        <v>1050</v>
      </c>
    </row>
    <row r="2134" spans="2:5" x14ac:dyDescent="0.35">
      <c r="B2134" t="s">
        <v>4726</v>
      </c>
      <c r="C2134" t="s">
        <v>4302</v>
      </c>
      <c r="D2134" t="s">
        <v>4727</v>
      </c>
    </row>
    <row r="2135" spans="2:5" x14ac:dyDescent="0.35">
      <c r="B2135" t="s">
        <v>4728</v>
      </c>
      <c r="C2135" t="s">
        <v>4302</v>
      </c>
      <c r="D2135" t="s">
        <v>4729</v>
      </c>
      <c r="E2135" t="s">
        <v>1059</v>
      </c>
    </row>
    <row r="2136" spans="2:5" x14ac:dyDescent="0.35">
      <c r="B2136" t="s">
        <v>1397</v>
      </c>
      <c r="C2136" t="s">
        <v>4302</v>
      </c>
      <c r="D2136" t="s">
        <v>1524</v>
      </c>
      <c r="E2136" t="s">
        <v>1059</v>
      </c>
    </row>
    <row r="2137" spans="2:5" x14ac:dyDescent="0.35">
      <c r="B2137" t="s">
        <v>1398</v>
      </c>
      <c r="C2137" t="s">
        <v>4302</v>
      </c>
      <c r="D2137" t="s">
        <v>1524</v>
      </c>
      <c r="E2137" t="s">
        <v>1059</v>
      </c>
    </row>
    <row r="2138" spans="2:5" x14ac:dyDescent="0.35">
      <c r="B2138" t="s">
        <v>4730</v>
      </c>
      <c r="C2138" t="s">
        <v>4302</v>
      </c>
      <c r="D2138" t="s">
        <v>1524</v>
      </c>
      <c r="E2138" t="s">
        <v>1059</v>
      </c>
    </row>
    <row r="2139" spans="2:5" x14ac:dyDescent="0.35">
      <c r="B2139" t="s">
        <v>4731</v>
      </c>
      <c r="C2139" t="s">
        <v>4302</v>
      </c>
      <c r="D2139" t="s">
        <v>4732</v>
      </c>
      <c r="E2139" t="s">
        <v>1059</v>
      </c>
    </row>
    <row r="2140" spans="2:5" x14ac:dyDescent="0.35">
      <c r="B2140" t="s">
        <v>4733</v>
      </c>
      <c r="C2140" t="s">
        <v>4302</v>
      </c>
      <c r="D2140" t="s">
        <v>4732</v>
      </c>
      <c r="E2140" t="s">
        <v>1059</v>
      </c>
    </row>
    <row r="2141" spans="2:5" x14ac:dyDescent="0.35">
      <c r="B2141" t="s">
        <v>4734</v>
      </c>
      <c r="C2141" t="s">
        <v>4302</v>
      </c>
      <c r="D2141" t="s">
        <v>4735</v>
      </c>
      <c r="E2141" t="s">
        <v>1105</v>
      </c>
    </row>
    <row r="2142" spans="2:5" x14ac:dyDescent="0.35">
      <c r="B2142" t="s">
        <v>4736</v>
      </c>
      <c r="C2142" t="s">
        <v>4302</v>
      </c>
      <c r="D2142" t="s">
        <v>4735</v>
      </c>
      <c r="E2142" t="s">
        <v>1105</v>
      </c>
    </row>
    <row r="2143" spans="2:5" x14ac:dyDescent="0.35">
      <c r="B2143" t="s">
        <v>4737</v>
      </c>
      <c r="C2143" t="s">
        <v>4302</v>
      </c>
      <c r="D2143" t="s">
        <v>4738</v>
      </c>
    </row>
    <row r="2144" spans="2:5" x14ac:dyDescent="0.35">
      <c r="B2144" t="s">
        <v>4739</v>
      </c>
      <c r="C2144" t="s">
        <v>4302</v>
      </c>
      <c r="D2144" t="s">
        <v>4740</v>
      </c>
      <c r="E2144" t="s">
        <v>1105</v>
      </c>
    </row>
    <row r="2145" spans="2:5" x14ac:dyDescent="0.35">
      <c r="B2145" t="s">
        <v>4741</v>
      </c>
      <c r="C2145" t="s">
        <v>4302</v>
      </c>
      <c r="D2145" t="s">
        <v>4740</v>
      </c>
      <c r="E2145" t="s">
        <v>1105</v>
      </c>
    </row>
    <row r="2146" spans="2:5" x14ac:dyDescent="0.35">
      <c r="B2146" t="s">
        <v>4742</v>
      </c>
      <c r="C2146" t="s">
        <v>4302</v>
      </c>
      <c r="D2146" t="s">
        <v>4743</v>
      </c>
      <c r="E2146" t="s">
        <v>1048</v>
      </c>
    </row>
    <row r="2147" spans="2:5" x14ac:dyDescent="0.35">
      <c r="B2147" t="s">
        <v>4744</v>
      </c>
      <c r="C2147" t="s">
        <v>4302</v>
      </c>
      <c r="D2147" t="s">
        <v>1525</v>
      </c>
      <c r="E2147" t="s">
        <v>1057</v>
      </c>
    </row>
    <row r="2148" spans="2:5" x14ac:dyDescent="0.35">
      <c r="B2148" t="s">
        <v>1399</v>
      </c>
      <c r="C2148" t="s">
        <v>4302</v>
      </c>
      <c r="D2148" t="s">
        <v>1525</v>
      </c>
      <c r="E2148" t="s">
        <v>1057</v>
      </c>
    </row>
    <row r="2149" spans="2:5" x14ac:dyDescent="0.35">
      <c r="B2149" t="s">
        <v>4745</v>
      </c>
      <c r="C2149" t="s">
        <v>4302</v>
      </c>
      <c r="D2149" t="s">
        <v>1525</v>
      </c>
      <c r="E2149" t="s">
        <v>1057</v>
      </c>
    </row>
    <row r="2150" spans="2:5" x14ac:dyDescent="0.35">
      <c r="B2150" t="s">
        <v>4746</v>
      </c>
      <c r="C2150" t="s">
        <v>4302</v>
      </c>
      <c r="D2150" t="s">
        <v>1525</v>
      </c>
      <c r="E2150" t="s">
        <v>1057</v>
      </c>
    </row>
    <row r="2151" spans="2:5" x14ac:dyDescent="0.35">
      <c r="B2151" t="s">
        <v>4747</v>
      </c>
      <c r="C2151" t="s">
        <v>4302</v>
      </c>
      <c r="D2151" t="s">
        <v>1525</v>
      </c>
      <c r="E2151" t="s">
        <v>1057</v>
      </c>
    </row>
    <row r="2152" spans="2:5" x14ac:dyDescent="0.35">
      <c r="B2152" t="s">
        <v>4748</v>
      </c>
      <c r="C2152" t="s">
        <v>4302</v>
      </c>
      <c r="D2152" t="s">
        <v>1525</v>
      </c>
      <c r="E2152" t="s">
        <v>1057</v>
      </c>
    </row>
    <row r="2153" spans="2:5" x14ac:dyDescent="0.35">
      <c r="B2153" t="s">
        <v>4749</v>
      </c>
      <c r="C2153" t="s">
        <v>4302</v>
      </c>
      <c r="D2153" t="s">
        <v>1525</v>
      </c>
      <c r="E2153" t="s">
        <v>1057</v>
      </c>
    </row>
    <row r="2154" spans="2:5" x14ac:dyDescent="0.35">
      <c r="B2154" t="s">
        <v>4750</v>
      </c>
      <c r="C2154" t="s">
        <v>4302</v>
      </c>
      <c r="D2154" t="s">
        <v>1525</v>
      </c>
      <c r="E2154" t="s">
        <v>1057</v>
      </c>
    </row>
    <row r="2155" spans="2:5" x14ac:dyDescent="0.35">
      <c r="B2155" t="s">
        <v>4751</v>
      </c>
      <c r="C2155" t="s">
        <v>4302</v>
      </c>
      <c r="D2155" t="s">
        <v>1525</v>
      </c>
      <c r="E2155" t="s">
        <v>1057</v>
      </c>
    </row>
    <row r="2156" spans="2:5" x14ac:dyDescent="0.35">
      <c r="B2156" t="s">
        <v>4752</v>
      </c>
      <c r="C2156" t="s">
        <v>4302</v>
      </c>
      <c r="D2156" t="s">
        <v>1525</v>
      </c>
      <c r="E2156" t="s">
        <v>1057</v>
      </c>
    </row>
    <row r="2157" spans="2:5" x14ac:dyDescent="0.35">
      <c r="B2157" t="s">
        <v>4753</v>
      </c>
      <c r="C2157" t="s">
        <v>4302</v>
      </c>
      <c r="D2157" t="s">
        <v>1525</v>
      </c>
      <c r="E2157" t="s">
        <v>1057</v>
      </c>
    </row>
    <row r="2158" spans="2:5" x14ac:dyDescent="0.35">
      <c r="B2158" t="s">
        <v>4754</v>
      </c>
      <c r="C2158" t="s">
        <v>4302</v>
      </c>
      <c r="D2158" t="s">
        <v>1525</v>
      </c>
      <c r="E2158" t="s">
        <v>1057</v>
      </c>
    </row>
    <row r="2159" spans="2:5" x14ac:dyDescent="0.35">
      <c r="B2159" t="s">
        <v>4755</v>
      </c>
      <c r="C2159" t="s">
        <v>4302</v>
      </c>
      <c r="D2159" t="s">
        <v>4756</v>
      </c>
      <c r="E2159" t="s">
        <v>1048</v>
      </c>
    </row>
    <row r="2160" spans="2:5" x14ac:dyDescent="0.35">
      <c r="B2160" t="s">
        <v>4757</v>
      </c>
      <c r="C2160" t="s">
        <v>4302</v>
      </c>
      <c r="D2160" t="s">
        <v>4756</v>
      </c>
      <c r="E2160" t="s">
        <v>1048</v>
      </c>
    </row>
    <row r="2161" spans="2:5" x14ac:dyDescent="0.35">
      <c r="B2161" t="s">
        <v>4758</v>
      </c>
      <c r="C2161" t="s">
        <v>4302</v>
      </c>
      <c r="D2161" t="s">
        <v>4759</v>
      </c>
      <c r="E2161" t="s">
        <v>1032</v>
      </c>
    </row>
    <row r="2162" spans="2:5" x14ac:dyDescent="0.35">
      <c r="B2162" t="s">
        <v>4760</v>
      </c>
      <c r="C2162" t="s">
        <v>4302</v>
      </c>
      <c r="D2162" t="s">
        <v>4761</v>
      </c>
    </row>
    <row r="2163" spans="2:5" x14ac:dyDescent="0.35">
      <c r="B2163" t="s">
        <v>4762</v>
      </c>
      <c r="C2163" t="s">
        <v>4302</v>
      </c>
    </row>
    <row r="2164" spans="2:5" x14ac:dyDescent="0.35">
      <c r="B2164" t="s">
        <v>4763</v>
      </c>
      <c r="C2164" t="s">
        <v>4302</v>
      </c>
      <c r="D2164" t="s">
        <v>4764</v>
      </c>
      <c r="E2164" t="s">
        <v>1041</v>
      </c>
    </row>
    <row r="2165" spans="2:5" x14ac:dyDescent="0.35">
      <c r="B2165" t="s">
        <v>4765</v>
      </c>
      <c r="C2165" t="s">
        <v>4302</v>
      </c>
      <c r="D2165" t="s">
        <v>4766</v>
      </c>
      <c r="E2165" t="s">
        <v>1057</v>
      </c>
    </row>
    <row r="2166" spans="2:5" x14ac:dyDescent="0.35">
      <c r="B2166" t="s">
        <v>4767</v>
      </c>
      <c r="C2166" t="s">
        <v>4302</v>
      </c>
      <c r="D2166" t="s">
        <v>4768</v>
      </c>
      <c r="E2166" t="s">
        <v>1032</v>
      </c>
    </row>
    <row r="2167" spans="2:5" x14ac:dyDescent="0.35">
      <c r="B2167" t="s">
        <v>4769</v>
      </c>
      <c r="C2167" t="s">
        <v>4302</v>
      </c>
      <c r="D2167" t="s">
        <v>4768</v>
      </c>
      <c r="E2167" t="s">
        <v>1032</v>
      </c>
    </row>
    <row r="2168" spans="2:5" x14ac:dyDescent="0.35">
      <c r="B2168" t="s">
        <v>4770</v>
      </c>
      <c r="C2168" t="s">
        <v>4302</v>
      </c>
      <c r="D2168" t="s">
        <v>4768</v>
      </c>
      <c r="E2168" t="s">
        <v>1032</v>
      </c>
    </row>
    <row r="2169" spans="2:5" x14ac:dyDescent="0.35">
      <c r="B2169" t="s">
        <v>4771</v>
      </c>
      <c r="C2169" t="s">
        <v>4302</v>
      </c>
      <c r="D2169" t="s">
        <v>4772</v>
      </c>
      <c r="E2169" t="s">
        <v>1057</v>
      </c>
    </row>
    <row r="2170" spans="2:5" x14ac:dyDescent="0.35">
      <c r="B2170" t="s">
        <v>4773</v>
      </c>
      <c r="C2170" t="s">
        <v>4302</v>
      </c>
      <c r="D2170" t="s">
        <v>4774</v>
      </c>
      <c r="E2170" t="s">
        <v>1050</v>
      </c>
    </row>
    <row r="2171" spans="2:5" x14ac:dyDescent="0.35">
      <c r="B2171" t="s">
        <v>4775</v>
      </c>
      <c r="C2171" t="s">
        <v>4302</v>
      </c>
      <c r="D2171" t="s">
        <v>4774</v>
      </c>
      <c r="E2171" t="s">
        <v>1050</v>
      </c>
    </row>
    <row r="2172" spans="2:5" x14ac:dyDescent="0.35">
      <c r="B2172" t="s">
        <v>4776</v>
      </c>
      <c r="C2172" t="s">
        <v>4302</v>
      </c>
      <c r="D2172" t="s">
        <v>4777</v>
      </c>
      <c r="E2172" t="s">
        <v>4149</v>
      </c>
    </row>
    <row r="2173" spans="2:5" x14ac:dyDescent="0.35">
      <c r="B2173" t="s">
        <v>4778</v>
      </c>
      <c r="C2173" t="s">
        <v>4302</v>
      </c>
      <c r="D2173" t="s">
        <v>4777</v>
      </c>
      <c r="E2173" t="s">
        <v>4149</v>
      </c>
    </row>
    <row r="2174" spans="2:5" x14ac:dyDescent="0.35">
      <c r="B2174" t="s">
        <v>4779</v>
      </c>
      <c r="C2174" t="s">
        <v>4302</v>
      </c>
      <c r="D2174" t="s">
        <v>4780</v>
      </c>
      <c r="E2174" t="s">
        <v>1105</v>
      </c>
    </row>
    <row r="2175" spans="2:5" x14ac:dyDescent="0.35">
      <c r="B2175" t="s">
        <v>4781</v>
      </c>
      <c r="C2175" t="s">
        <v>4302</v>
      </c>
      <c r="D2175" t="s">
        <v>4780</v>
      </c>
      <c r="E2175" t="s">
        <v>1105</v>
      </c>
    </row>
    <row r="2176" spans="2:5" x14ac:dyDescent="0.35">
      <c r="B2176" t="s">
        <v>4782</v>
      </c>
      <c r="C2176" t="s">
        <v>4302</v>
      </c>
      <c r="D2176" t="s">
        <v>4780</v>
      </c>
      <c r="E2176" t="s">
        <v>1105</v>
      </c>
    </row>
    <row r="2177" spans="2:5" x14ac:dyDescent="0.35">
      <c r="B2177" t="s">
        <v>4783</v>
      </c>
      <c r="C2177" t="s">
        <v>4302</v>
      </c>
      <c r="D2177" t="s">
        <v>4780</v>
      </c>
      <c r="E2177" t="s">
        <v>1105</v>
      </c>
    </row>
    <row r="2178" spans="2:5" x14ac:dyDescent="0.35">
      <c r="B2178" t="s">
        <v>4784</v>
      </c>
      <c r="C2178" t="s">
        <v>4302</v>
      </c>
      <c r="D2178" t="s">
        <v>4780</v>
      </c>
      <c r="E2178" t="s">
        <v>1105</v>
      </c>
    </row>
    <row r="2179" spans="2:5" x14ac:dyDescent="0.35">
      <c r="B2179" t="s">
        <v>4785</v>
      </c>
      <c r="C2179" t="s">
        <v>4302</v>
      </c>
      <c r="D2179" t="s">
        <v>4780</v>
      </c>
      <c r="E2179" t="s">
        <v>1105</v>
      </c>
    </row>
    <row r="2180" spans="2:5" x14ac:dyDescent="0.35">
      <c r="B2180" t="s">
        <v>4786</v>
      </c>
      <c r="C2180" t="s">
        <v>4302</v>
      </c>
      <c r="D2180" t="s">
        <v>4780</v>
      </c>
      <c r="E2180" t="s">
        <v>1105</v>
      </c>
    </row>
    <row r="2181" spans="2:5" x14ac:dyDescent="0.35">
      <c r="B2181" t="s">
        <v>4787</v>
      </c>
      <c r="C2181" t="s">
        <v>4302</v>
      </c>
      <c r="D2181" t="s">
        <v>4780</v>
      </c>
      <c r="E2181" t="s">
        <v>1105</v>
      </c>
    </row>
    <row r="2182" spans="2:5" x14ac:dyDescent="0.35">
      <c r="B2182" t="s">
        <v>4788</v>
      </c>
      <c r="C2182" t="s">
        <v>4302</v>
      </c>
      <c r="D2182" t="s">
        <v>4780</v>
      </c>
      <c r="E2182" t="s">
        <v>1105</v>
      </c>
    </row>
    <row r="2183" spans="2:5" x14ac:dyDescent="0.35">
      <c r="B2183" t="s">
        <v>4789</v>
      </c>
      <c r="C2183" t="s">
        <v>4302</v>
      </c>
      <c r="D2183" t="s">
        <v>4790</v>
      </c>
      <c r="E2183" t="s">
        <v>1032</v>
      </c>
    </row>
    <row r="2184" spans="2:5" x14ac:dyDescent="0.35">
      <c r="B2184" t="s">
        <v>4791</v>
      </c>
      <c r="C2184" t="s">
        <v>4302</v>
      </c>
      <c r="D2184" t="s">
        <v>4790</v>
      </c>
      <c r="E2184" t="s">
        <v>1032</v>
      </c>
    </row>
    <row r="2185" spans="2:5" x14ac:dyDescent="0.35">
      <c r="B2185" t="s">
        <v>4792</v>
      </c>
      <c r="C2185" t="s">
        <v>4302</v>
      </c>
      <c r="D2185" t="s">
        <v>4790</v>
      </c>
      <c r="E2185" t="s">
        <v>1032</v>
      </c>
    </row>
    <row r="2186" spans="2:5" x14ac:dyDescent="0.35">
      <c r="B2186" t="s">
        <v>4793</v>
      </c>
      <c r="C2186" t="s">
        <v>4302</v>
      </c>
      <c r="D2186" t="s">
        <v>4794</v>
      </c>
      <c r="E2186" t="s">
        <v>1032</v>
      </c>
    </row>
    <row r="2187" spans="2:5" x14ac:dyDescent="0.35">
      <c r="B2187" t="s">
        <v>4795</v>
      </c>
      <c r="C2187" t="s">
        <v>4302</v>
      </c>
      <c r="D2187" t="s">
        <v>4796</v>
      </c>
      <c r="E2187" t="s">
        <v>1046</v>
      </c>
    </row>
    <row r="2188" spans="2:5" x14ac:dyDescent="0.35">
      <c r="B2188" t="s">
        <v>4797</v>
      </c>
      <c r="C2188" t="s">
        <v>4302</v>
      </c>
      <c r="D2188" t="s">
        <v>4796</v>
      </c>
      <c r="E2188" t="s">
        <v>1046</v>
      </c>
    </row>
    <row r="2189" spans="2:5" x14ac:dyDescent="0.35">
      <c r="B2189" t="s">
        <v>4798</v>
      </c>
      <c r="C2189" t="s">
        <v>4302</v>
      </c>
      <c r="D2189" t="s">
        <v>4799</v>
      </c>
    </row>
    <row r="2190" spans="2:5" x14ac:dyDescent="0.35">
      <c r="B2190" t="s">
        <v>4800</v>
      </c>
      <c r="C2190" t="s">
        <v>4302</v>
      </c>
    </row>
    <row r="2191" spans="2:5" x14ac:dyDescent="0.35">
      <c r="B2191" t="s">
        <v>4801</v>
      </c>
      <c r="C2191" t="s">
        <v>4302</v>
      </c>
      <c r="D2191" t="s">
        <v>4802</v>
      </c>
      <c r="E2191" t="s">
        <v>4149</v>
      </c>
    </row>
    <row r="2192" spans="2:5" x14ac:dyDescent="0.35">
      <c r="B2192" t="s">
        <v>4803</v>
      </c>
      <c r="C2192" t="s">
        <v>4302</v>
      </c>
      <c r="D2192" t="s">
        <v>4804</v>
      </c>
      <c r="E2192" t="s">
        <v>4149</v>
      </c>
    </row>
    <row r="2193" spans="2:5" x14ac:dyDescent="0.35">
      <c r="B2193" t="s">
        <v>4805</v>
      </c>
      <c r="C2193" t="s">
        <v>4302</v>
      </c>
      <c r="D2193" t="s">
        <v>4804</v>
      </c>
      <c r="E2193" t="s">
        <v>4149</v>
      </c>
    </row>
    <row r="2194" spans="2:5" x14ac:dyDescent="0.35">
      <c r="B2194" t="s">
        <v>4806</v>
      </c>
      <c r="C2194" t="s">
        <v>4302</v>
      </c>
      <c r="D2194" t="s">
        <v>4807</v>
      </c>
      <c r="E2194" t="s">
        <v>1062</v>
      </c>
    </row>
    <row r="2195" spans="2:5" x14ac:dyDescent="0.35">
      <c r="B2195" t="s">
        <v>4808</v>
      </c>
      <c r="C2195" t="s">
        <v>4302</v>
      </c>
      <c r="D2195" t="s">
        <v>4809</v>
      </c>
      <c r="E2195" t="s">
        <v>1057</v>
      </c>
    </row>
    <row r="2196" spans="2:5" x14ac:dyDescent="0.35">
      <c r="B2196" t="s">
        <v>4810</v>
      </c>
      <c r="C2196" t="s">
        <v>4302</v>
      </c>
      <c r="D2196" t="s">
        <v>4811</v>
      </c>
      <c r="E2196" t="s">
        <v>1057</v>
      </c>
    </row>
    <row r="2197" spans="2:5" x14ac:dyDescent="0.35">
      <c r="B2197" t="s">
        <v>4812</v>
      </c>
      <c r="C2197" t="s">
        <v>4302</v>
      </c>
      <c r="D2197" t="s">
        <v>4811</v>
      </c>
      <c r="E2197" t="s">
        <v>1057</v>
      </c>
    </row>
    <row r="2198" spans="2:5" x14ac:dyDescent="0.35">
      <c r="B2198" t="s">
        <v>4813</v>
      </c>
      <c r="C2198" t="s">
        <v>4302</v>
      </c>
      <c r="D2198" t="s">
        <v>4811</v>
      </c>
      <c r="E2198" t="s">
        <v>1057</v>
      </c>
    </row>
    <row r="2199" spans="2:5" x14ac:dyDescent="0.35">
      <c r="B2199" t="s">
        <v>4814</v>
      </c>
      <c r="C2199" t="s">
        <v>4302</v>
      </c>
      <c r="D2199" t="s">
        <v>4811</v>
      </c>
      <c r="E2199" t="s">
        <v>1057</v>
      </c>
    </row>
    <row r="2200" spans="2:5" x14ac:dyDescent="0.35">
      <c r="B2200" t="s">
        <v>4815</v>
      </c>
      <c r="C2200" t="s">
        <v>4302</v>
      </c>
      <c r="D2200" t="s">
        <v>4811</v>
      </c>
      <c r="E2200" t="s">
        <v>1057</v>
      </c>
    </row>
    <row r="2201" spans="2:5" x14ac:dyDescent="0.35">
      <c r="B2201" t="s">
        <v>1401</v>
      </c>
      <c r="C2201" t="s">
        <v>4302</v>
      </c>
      <c r="D2201" t="s">
        <v>1527</v>
      </c>
      <c r="E2201" t="s">
        <v>1059</v>
      </c>
    </row>
    <row r="2202" spans="2:5" x14ac:dyDescent="0.35">
      <c r="B2202" t="s">
        <v>1402</v>
      </c>
      <c r="C2202" t="s">
        <v>4302</v>
      </c>
      <c r="D2202" t="s">
        <v>1527</v>
      </c>
      <c r="E2202" t="s">
        <v>1059</v>
      </c>
    </row>
    <row r="2203" spans="2:5" x14ac:dyDescent="0.35">
      <c r="B2203" t="s">
        <v>4816</v>
      </c>
      <c r="C2203" t="s">
        <v>4302</v>
      </c>
      <c r="D2203" t="s">
        <v>4817</v>
      </c>
      <c r="E2203" t="s">
        <v>1057</v>
      </c>
    </row>
    <row r="2204" spans="2:5" x14ac:dyDescent="0.35">
      <c r="B2204" t="s">
        <v>4818</v>
      </c>
      <c r="C2204" t="s">
        <v>4302</v>
      </c>
      <c r="D2204" t="s">
        <v>4817</v>
      </c>
      <c r="E2204" t="s">
        <v>1057</v>
      </c>
    </row>
    <row r="2205" spans="2:5" x14ac:dyDescent="0.35">
      <c r="B2205" t="s">
        <v>4819</v>
      </c>
      <c r="C2205" t="s">
        <v>4302</v>
      </c>
      <c r="D2205" t="s">
        <v>4817</v>
      </c>
      <c r="E2205" t="s">
        <v>1057</v>
      </c>
    </row>
    <row r="2206" spans="2:5" x14ac:dyDescent="0.35">
      <c r="B2206" t="s">
        <v>4820</v>
      </c>
      <c r="C2206" t="s">
        <v>4302</v>
      </c>
      <c r="D2206" t="s">
        <v>4817</v>
      </c>
      <c r="E2206" t="s">
        <v>1057</v>
      </c>
    </row>
    <row r="2207" spans="2:5" x14ac:dyDescent="0.35">
      <c r="B2207" t="s">
        <v>4821</v>
      </c>
      <c r="C2207" t="s">
        <v>4302</v>
      </c>
      <c r="D2207" t="s">
        <v>4822</v>
      </c>
      <c r="E2207" t="s">
        <v>1062</v>
      </c>
    </row>
    <row r="2208" spans="2:5" x14ac:dyDescent="0.35">
      <c r="B2208" t="s">
        <v>4823</v>
      </c>
      <c r="C2208" t="s">
        <v>4302</v>
      </c>
      <c r="D2208" t="s">
        <v>4824</v>
      </c>
    </row>
    <row r="2209" spans="2:5" x14ac:dyDescent="0.35">
      <c r="B2209" t="s">
        <v>4825</v>
      </c>
      <c r="C2209" t="s">
        <v>4302</v>
      </c>
      <c r="D2209" t="s">
        <v>4826</v>
      </c>
      <c r="E2209" t="s">
        <v>1059</v>
      </c>
    </row>
    <row r="2210" spans="2:5" x14ac:dyDescent="0.35">
      <c r="B2210" t="s">
        <v>4827</v>
      </c>
      <c r="C2210" t="s">
        <v>4302</v>
      </c>
      <c r="D2210" t="s">
        <v>4828</v>
      </c>
      <c r="E2210" t="s">
        <v>1057</v>
      </c>
    </row>
    <row r="2211" spans="2:5" x14ac:dyDescent="0.35">
      <c r="B2211" t="s">
        <v>4829</v>
      </c>
      <c r="C2211" t="s">
        <v>4302</v>
      </c>
      <c r="D2211" t="s">
        <v>4828</v>
      </c>
      <c r="E2211" t="s">
        <v>1057</v>
      </c>
    </row>
    <row r="2212" spans="2:5" x14ac:dyDescent="0.35">
      <c r="B2212" t="s">
        <v>4830</v>
      </c>
      <c r="C2212" t="s">
        <v>4302</v>
      </c>
      <c r="D2212" t="s">
        <v>4831</v>
      </c>
      <c r="E2212" t="s">
        <v>1105</v>
      </c>
    </row>
    <row r="2213" spans="2:5" x14ac:dyDescent="0.35">
      <c r="B2213" t="s">
        <v>4832</v>
      </c>
      <c r="C2213" t="s">
        <v>4302</v>
      </c>
      <c r="D2213" t="s">
        <v>4831</v>
      </c>
      <c r="E2213" t="s">
        <v>1105</v>
      </c>
    </row>
    <row r="2214" spans="2:5" x14ac:dyDescent="0.35">
      <c r="B2214" t="s">
        <v>4833</v>
      </c>
      <c r="C2214" t="s">
        <v>4302</v>
      </c>
      <c r="D2214" t="s">
        <v>4834</v>
      </c>
      <c r="E2214" t="s">
        <v>1062</v>
      </c>
    </row>
    <row r="2215" spans="2:5" x14ac:dyDescent="0.35">
      <c r="B2215" t="s">
        <v>4835</v>
      </c>
      <c r="C2215" t="s">
        <v>4302</v>
      </c>
      <c r="D2215" t="s">
        <v>4836</v>
      </c>
    </row>
    <row r="2216" spans="2:5" x14ac:dyDescent="0.35">
      <c r="B2216" t="s">
        <v>4837</v>
      </c>
      <c r="C2216" t="s">
        <v>4302</v>
      </c>
      <c r="D2216" t="s">
        <v>4838</v>
      </c>
      <c r="E2216" t="s">
        <v>1028</v>
      </c>
    </row>
    <row r="2217" spans="2:5" x14ac:dyDescent="0.35">
      <c r="B2217" t="s">
        <v>4839</v>
      </c>
      <c r="C2217" t="s">
        <v>4302</v>
      </c>
      <c r="D2217" t="s">
        <v>4838</v>
      </c>
      <c r="E2217" t="s">
        <v>1028</v>
      </c>
    </row>
    <row r="2218" spans="2:5" x14ac:dyDescent="0.35">
      <c r="B2218" t="s">
        <v>4840</v>
      </c>
      <c r="C2218" t="s">
        <v>4302</v>
      </c>
      <c r="D2218" t="s">
        <v>4841</v>
      </c>
      <c r="E2218" t="s">
        <v>1050</v>
      </c>
    </row>
    <row r="2219" spans="2:5" x14ac:dyDescent="0.35">
      <c r="B2219" t="s">
        <v>4842</v>
      </c>
      <c r="C2219" t="s">
        <v>4302</v>
      </c>
      <c r="D2219" t="s">
        <v>4843</v>
      </c>
      <c r="E2219" t="s">
        <v>1059</v>
      </c>
    </row>
    <row r="2220" spans="2:5" x14ac:dyDescent="0.35">
      <c r="B2220" t="s">
        <v>4844</v>
      </c>
      <c r="C2220" t="s">
        <v>4302</v>
      </c>
      <c r="D2220" t="s">
        <v>4845</v>
      </c>
      <c r="E2220" t="s">
        <v>1105</v>
      </c>
    </row>
    <row r="2221" spans="2:5" x14ac:dyDescent="0.35">
      <c r="B2221" t="s">
        <v>4846</v>
      </c>
      <c r="C2221" t="s">
        <v>4302</v>
      </c>
      <c r="D2221" t="s">
        <v>4847</v>
      </c>
      <c r="E2221" t="s">
        <v>1062</v>
      </c>
    </row>
    <row r="2222" spans="2:5" x14ac:dyDescent="0.35">
      <c r="B2222" t="s">
        <v>4848</v>
      </c>
      <c r="C2222" t="s">
        <v>4302</v>
      </c>
      <c r="D2222" t="s">
        <v>4849</v>
      </c>
    </row>
    <row r="2223" spans="2:5" x14ac:dyDescent="0.35">
      <c r="B2223" t="s">
        <v>4850</v>
      </c>
      <c r="C2223" t="s">
        <v>4302</v>
      </c>
      <c r="D2223" t="s">
        <v>4851</v>
      </c>
      <c r="E2223" t="s">
        <v>1105</v>
      </c>
    </row>
    <row r="2224" spans="2:5" x14ac:dyDescent="0.35">
      <c r="B2224" t="s">
        <v>4852</v>
      </c>
      <c r="C2224" t="s">
        <v>4302</v>
      </c>
      <c r="D2224" t="s">
        <v>4853</v>
      </c>
      <c r="E2224" t="s">
        <v>1028</v>
      </c>
    </row>
    <row r="2225" spans="2:5" x14ac:dyDescent="0.35">
      <c r="B2225" t="s">
        <v>4854</v>
      </c>
      <c r="C2225" t="s">
        <v>4302</v>
      </c>
      <c r="D2225" t="s">
        <v>4853</v>
      </c>
      <c r="E2225" t="s">
        <v>1028</v>
      </c>
    </row>
    <row r="2226" spans="2:5" x14ac:dyDescent="0.35">
      <c r="B2226" t="s">
        <v>4855</v>
      </c>
      <c r="C2226" t="s">
        <v>4302</v>
      </c>
      <c r="D2226" t="s">
        <v>4856</v>
      </c>
    </row>
    <row r="2227" spans="2:5" x14ac:dyDescent="0.35">
      <c r="B2227" t="s">
        <v>4857</v>
      </c>
      <c r="C2227" t="s">
        <v>4302</v>
      </c>
      <c r="D2227" t="s">
        <v>4858</v>
      </c>
      <c r="E2227" t="s">
        <v>1059</v>
      </c>
    </row>
    <row r="2228" spans="2:5" x14ac:dyDescent="0.35">
      <c r="B2228" t="s">
        <v>4859</v>
      </c>
      <c r="C2228" t="s">
        <v>4302</v>
      </c>
      <c r="D2228" t="s">
        <v>4858</v>
      </c>
      <c r="E2228" t="s">
        <v>1059</v>
      </c>
    </row>
    <row r="2229" spans="2:5" x14ac:dyDescent="0.35">
      <c r="B2229" t="s">
        <v>1404</v>
      </c>
      <c r="C2229" t="s">
        <v>4302</v>
      </c>
      <c r="D2229" t="s">
        <v>1529</v>
      </c>
    </row>
    <row r="2230" spans="2:5" x14ac:dyDescent="0.35">
      <c r="B2230" t="s">
        <v>4860</v>
      </c>
      <c r="C2230" t="s">
        <v>4302</v>
      </c>
      <c r="D2230" t="s">
        <v>4861</v>
      </c>
    </row>
    <row r="2231" spans="2:5" x14ac:dyDescent="0.35">
      <c r="B2231" t="s">
        <v>4862</v>
      </c>
      <c r="C2231" t="s">
        <v>4302</v>
      </c>
      <c r="D2231" t="s">
        <v>4863</v>
      </c>
    </row>
    <row r="2232" spans="2:5" x14ac:dyDescent="0.35">
      <c r="B2232" t="s">
        <v>4864</v>
      </c>
      <c r="C2232" t="s">
        <v>4302</v>
      </c>
      <c r="D2232" t="s">
        <v>4865</v>
      </c>
      <c r="E2232" t="s">
        <v>1059</v>
      </c>
    </row>
    <row r="2233" spans="2:5" x14ac:dyDescent="0.35">
      <c r="B2233" t="s">
        <v>4866</v>
      </c>
      <c r="C2233" t="s">
        <v>4302</v>
      </c>
      <c r="D2233" t="s">
        <v>4865</v>
      </c>
      <c r="E2233" t="s">
        <v>1059</v>
      </c>
    </row>
    <row r="2234" spans="2:5" x14ac:dyDescent="0.35">
      <c r="B2234" t="s">
        <v>4867</v>
      </c>
      <c r="C2234" t="s">
        <v>4302</v>
      </c>
      <c r="D2234" t="s">
        <v>4865</v>
      </c>
      <c r="E2234" t="s">
        <v>1059</v>
      </c>
    </row>
    <row r="2235" spans="2:5" x14ac:dyDescent="0.35">
      <c r="B2235" t="s">
        <v>4868</v>
      </c>
      <c r="C2235" t="s">
        <v>4302</v>
      </c>
      <c r="D2235" t="s">
        <v>4869</v>
      </c>
      <c r="E2235" t="s">
        <v>1059</v>
      </c>
    </row>
    <row r="2236" spans="2:5" x14ac:dyDescent="0.35">
      <c r="B2236" t="s">
        <v>4870</v>
      </c>
      <c r="C2236" t="s">
        <v>4302</v>
      </c>
      <c r="D2236" t="s">
        <v>4869</v>
      </c>
      <c r="E2236" t="s">
        <v>1059</v>
      </c>
    </row>
    <row r="2237" spans="2:5" x14ac:dyDescent="0.35">
      <c r="B2237" t="s">
        <v>4871</v>
      </c>
      <c r="C2237" t="s">
        <v>4302</v>
      </c>
      <c r="D2237" t="s">
        <v>4869</v>
      </c>
      <c r="E2237" t="s">
        <v>1059</v>
      </c>
    </row>
    <row r="2238" spans="2:5" x14ac:dyDescent="0.35">
      <c r="B2238" t="s">
        <v>4872</v>
      </c>
      <c r="C2238" t="s">
        <v>4302</v>
      </c>
      <c r="D2238" t="s">
        <v>4869</v>
      </c>
      <c r="E2238" t="s">
        <v>1059</v>
      </c>
    </row>
    <row r="2239" spans="2:5" x14ac:dyDescent="0.35">
      <c r="B2239" t="s">
        <v>4873</v>
      </c>
      <c r="C2239" t="s">
        <v>4302</v>
      </c>
      <c r="D2239" t="s">
        <v>4874</v>
      </c>
      <c r="E2239" t="s">
        <v>1059</v>
      </c>
    </row>
    <row r="2240" spans="2:5" x14ac:dyDescent="0.35">
      <c r="B2240" t="s">
        <v>4875</v>
      </c>
      <c r="C2240" t="s">
        <v>4302</v>
      </c>
      <c r="D2240" t="s">
        <v>4874</v>
      </c>
      <c r="E2240" t="s">
        <v>1059</v>
      </c>
    </row>
    <row r="2241" spans="2:5" x14ac:dyDescent="0.35">
      <c r="B2241" t="s">
        <v>4876</v>
      </c>
      <c r="C2241" t="s">
        <v>4302</v>
      </c>
      <c r="D2241" t="s">
        <v>4877</v>
      </c>
      <c r="E2241" t="s">
        <v>1062</v>
      </c>
    </row>
    <row r="2242" spans="2:5" x14ac:dyDescent="0.35">
      <c r="B2242" t="s">
        <v>4878</v>
      </c>
      <c r="C2242" t="s">
        <v>4302</v>
      </c>
      <c r="D2242" t="s">
        <v>4877</v>
      </c>
      <c r="E2242" t="s">
        <v>1062</v>
      </c>
    </row>
    <row r="2243" spans="2:5" x14ac:dyDescent="0.35">
      <c r="B2243" t="s">
        <v>1406</v>
      </c>
      <c r="C2243" t="s">
        <v>4302</v>
      </c>
      <c r="D2243" t="s">
        <v>1530</v>
      </c>
      <c r="E2243" t="s">
        <v>1028</v>
      </c>
    </row>
    <row r="2244" spans="2:5" x14ac:dyDescent="0.35">
      <c r="B2244" t="s">
        <v>4879</v>
      </c>
      <c r="C2244" t="s">
        <v>4302</v>
      </c>
      <c r="D2244" t="s">
        <v>4880</v>
      </c>
    </row>
    <row r="2245" spans="2:5" x14ac:dyDescent="0.35">
      <c r="B2245" t="s">
        <v>4881</v>
      </c>
      <c r="C2245" t="s">
        <v>4302</v>
      </c>
      <c r="D2245" t="s">
        <v>4882</v>
      </c>
      <c r="E2245" t="s">
        <v>1046</v>
      </c>
    </row>
    <row r="2246" spans="2:5" x14ac:dyDescent="0.35">
      <c r="B2246" t="s">
        <v>4883</v>
      </c>
      <c r="C2246" t="s">
        <v>4302</v>
      </c>
      <c r="D2246" t="s">
        <v>4882</v>
      </c>
      <c r="E2246" t="s">
        <v>1046</v>
      </c>
    </row>
    <row r="2247" spans="2:5" x14ac:dyDescent="0.35">
      <c r="B2247" t="s">
        <v>4884</v>
      </c>
      <c r="C2247" t="s">
        <v>4302</v>
      </c>
      <c r="D2247" t="s">
        <v>4885</v>
      </c>
      <c r="E2247" t="s">
        <v>1059</v>
      </c>
    </row>
    <row r="2248" spans="2:5" x14ac:dyDescent="0.35">
      <c r="B2248" t="s">
        <v>4886</v>
      </c>
      <c r="C2248" t="s">
        <v>4302</v>
      </c>
      <c r="D2248" t="s">
        <v>4885</v>
      </c>
      <c r="E2248" t="s">
        <v>1059</v>
      </c>
    </row>
    <row r="2249" spans="2:5" x14ac:dyDescent="0.35">
      <c r="B2249" t="s">
        <v>4887</v>
      </c>
      <c r="C2249" t="s">
        <v>4302</v>
      </c>
      <c r="D2249" t="s">
        <v>4885</v>
      </c>
      <c r="E2249" t="s">
        <v>1059</v>
      </c>
    </row>
    <row r="2250" spans="2:5" x14ac:dyDescent="0.35">
      <c r="B2250" t="s">
        <v>4888</v>
      </c>
      <c r="C2250" t="s">
        <v>4302</v>
      </c>
      <c r="D2250" t="s">
        <v>4885</v>
      </c>
      <c r="E2250" t="s">
        <v>1059</v>
      </c>
    </row>
    <row r="2251" spans="2:5" x14ac:dyDescent="0.35">
      <c r="B2251" t="s">
        <v>4889</v>
      </c>
      <c r="C2251" t="s">
        <v>4302</v>
      </c>
      <c r="D2251" t="s">
        <v>4885</v>
      </c>
      <c r="E2251" t="s">
        <v>1059</v>
      </c>
    </row>
    <row r="2252" spans="2:5" x14ac:dyDescent="0.35">
      <c r="B2252" t="s">
        <v>4890</v>
      </c>
      <c r="C2252" t="s">
        <v>4302</v>
      </c>
      <c r="D2252" t="s">
        <v>4885</v>
      </c>
      <c r="E2252" t="s">
        <v>1059</v>
      </c>
    </row>
    <row r="2253" spans="2:5" x14ac:dyDescent="0.35">
      <c r="B2253" t="s">
        <v>4891</v>
      </c>
      <c r="C2253" t="s">
        <v>4302</v>
      </c>
      <c r="D2253" t="s">
        <v>4885</v>
      </c>
      <c r="E2253" t="s">
        <v>1059</v>
      </c>
    </row>
    <row r="2254" spans="2:5" x14ac:dyDescent="0.35">
      <c r="B2254" t="s">
        <v>4892</v>
      </c>
      <c r="C2254" t="s">
        <v>4302</v>
      </c>
      <c r="D2254" t="s">
        <v>1531</v>
      </c>
    </row>
    <row r="2255" spans="2:5" x14ac:dyDescent="0.35">
      <c r="B2255" t="s">
        <v>1407</v>
      </c>
      <c r="C2255" t="s">
        <v>4302</v>
      </c>
      <c r="D2255" t="s">
        <v>1531</v>
      </c>
    </row>
    <row r="2256" spans="2:5" x14ac:dyDescent="0.35">
      <c r="B2256" t="s">
        <v>4893</v>
      </c>
      <c r="C2256" t="s">
        <v>4302</v>
      </c>
      <c r="D2256" t="s">
        <v>4894</v>
      </c>
      <c r="E2256" t="s">
        <v>1062</v>
      </c>
    </row>
    <row r="2257" spans="2:5" x14ac:dyDescent="0.35">
      <c r="B2257" t="s">
        <v>4895</v>
      </c>
      <c r="C2257" t="s">
        <v>4302</v>
      </c>
      <c r="D2257" t="s">
        <v>4896</v>
      </c>
      <c r="E2257" t="s">
        <v>1059</v>
      </c>
    </row>
    <row r="2258" spans="2:5" x14ac:dyDescent="0.35">
      <c r="B2258" t="s">
        <v>4897</v>
      </c>
      <c r="C2258" t="s">
        <v>4302</v>
      </c>
      <c r="D2258" t="s">
        <v>4896</v>
      </c>
      <c r="E2258" t="s">
        <v>1059</v>
      </c>
    </row>
    <row r="2259" spans="2:5" x14ac:dyDescent="0.35">
      <c r="B2259" t="s">
        <v>4898</v>
      </c>
      <c r="C2259" t="s">
        <v>4302</v>
      </c>
      <c r="D2259" t="s">
        <v>4899</v>
      </c>
      <c r="E2259" t="s">
        <v>1032</v>
      </c>
    </row>
    <row r="2260" spans="2:5" x14ac:dyDescent="0.35">
      <c r="B2260" t="s">
        <v>4900</v>
      </c>
      <c r="C2260" t="s">
        <v>4302</v>
      </c>
      <c r="D2260" t="s">
        <v>4901</v>
      </c>
      <c r="E2260" t="s">
        <v>1059</v>
      </c>
    </row>
    <row r="2261" spans="2:5" x14ac:dyDescent="0.35">
      <c r="B2261" t="s">
        <v>4902</v>
      </c>
      <c r="C2261" t="s">
        <v>4302</v>
      </c>
      <c r="D2261" t="s">
        <v>4901</v>
      </c>
      <c r="E2261" t="s">
        <v>1059</v>
      </c>
    </row>
    <row r="2262" spans="2:5" x14ac:dyDescent="0.35">
      <c r="B2262" t="s">
        <v>4903</v>
      </c>
      <c r="C2262" t="s">
        <v>4302</v>
      </c>
      <c r="D2262" t="s">
        <v>4901</v>
      </c>
      <c r="E2262" t="s">
        <v>1059</v>
      </c>
    </row>
    <row r="2263" spans="2:5" x14ac:dyDescent="0.35">
      <c r="B2263" t="s">
        <v>4904</v>
      </c>
      <c r="C2263" t="s">
        <v>4302</v>
      </c>
      <c r="D2263" t="s">
        <v>4901</v>
      </c>
      <c r="E2263" t="s">
        <v>1059</v>
      </c>
    </row>
    <row r="2264" spans="2:5" x14ac:dyDescent="0.35">
      <c r="B2264" t="s">
        <v>4905</v>
      </c>
      <c r="C2264" t="s">
        <v>4302</v>
      </c>
      <c r="D2264" t="s">
        <v>4901</v>
      </c>
      <c r="E2264" t="s">
        <v>1059</v>
      </c>
    </row>
    <row r="2265" spans="2:5" x14ac:dyDescent="0.35">
      <c r="B2265" t="s">
        <v>4906</v>
      </c>
      <c r="C2265" t="s">
        <v>4302</v>
      </c>
      <c r="D2265" t="s">
        <v>4901</v>
      </c>
      <c r="E2265" t="s">
        <v>1059</v>
      </c>
    </row>
    <row r="2266" spans="2:5" x14ac:dyDescent="0.35">
      <c r="B2266" t="s">
        <v>4907</v>
      </c>
      <c r="C2266" t="s">
        <v>4302</v>
      </c>
      <c r="D2266" t="s">
        <v>4908</v>
      </c>
      <c r="E2266" t="s">
        <v>1041</v>
      </c>
    </row>
    <row r="2267" spans="2:5" x14ac:dyDescent="0.35">
      <c r="B2267" t="s">
        <v>4909</v>
      </c>
      <c r="C2267" t="s">
        <v>4302</v>
      </c>
      <c r="D2267" t="s">
        <v>4910</v>
      </c>
      <c r="E2267" t="s">
        <v>1041</v>
      </c>
    </row>
    <row r="2268" spans="2:5" x14ac:dyDescent="0.35">
      <c r="B2268" t="s">
        <v>4911</v>
      </c>
      <c r="C2268" t="s">
        <v>4302</v>
      </c>
      <c r="D2268" t="s">
        <v>1262</v>
      </c>
      <c r="E2268" t="s">
        <v>1041</v>
      </c>
    </row>
    <row r="2269" spans="2:5" x14ac:dyDescent="0.35">
      <c r="B2269" t="s">
        <v>4912</v>
      </c>
      <c r="C2269" t="s">
        <v>4302</v>
      </c>
      <c r="D2269" t="s">
        <v>4910</v>
      </c>
      <c r="E2269" t="s">
        <v>1041</v>
      </c>
    </row>
    <row r="2270" spans="2:5" x14ac:dyDescent="0.35">
      <c r="B2270" t="s">
        <v>4913</v>
      </c>
      <c r="C2270" t="s">
        <v>4302</v>
      </c>
      <c r="D2270" t="s">
        <v>1262</v>
      </c>
      <c r="E2270" t="s">
        <v>1041</v>
      </c>
    </row>
    <row r="2271" spans="2:5" x14ac:dyDescent="0.35">
      <c r="B2271" t="s">
        <v>4914</v>
      </c>
      <c r="C2271" t="s">
        <v>4302</v>
      </c>
      <c r="D2271" t="s">
        <v>1262</v>
      </c>
      <c r="E2271" t="s">
        <v>1041</v>
      </c>
    </row>
    <row r="2272" spans="2:5" x14ac:dyDescent="0.35">
      <c r="B2272" t="s">
        <v>4915</v>
      </c>
      <c r="C2272" t="s">
        <v>4302</v>
      </c>
      <c r="D2272" t="s">
        <v>4910</v>
      </c>
      <c r="E2272" t="s">
        <v>1041</v>
      </c>
    </row>
    <row r="2273" spans="2:5" x14ac:dyDescent="0.35">
      <c r="B2273" t="s">
        <v>4916</v>
      </c>
      <c r="C2273" t="s">
        <v>4302</v>
      </c>
      <c r="D2273" t="s">
        <v>4910</v>
      </c>
      <c r="E2273" t="s">
        <v>1041</v>
      </c>
    </row>
    <row r="2274" spans="2:5" x14ac:dyDescent="0.35">
      <c r="B2274" t="s">
        <v>4917</v>
      </c>
      <c r="C2274" t="s">
        <v>4302</v>
      </c>
      <c r="D2274" t="s">
        <v>1262</v>
      </c>
      <c r="E2274" t="s">
        <v>1041</v>
      </c>
    </row>
    <row r="2275" spans="2:5" x14ac:dyDescent="0.35">
      <c r="B2275" t="s">
        <v>4918</v>
      </c>
      <c r="C2275" t="s">
        <v>4302</v>
      </c>
      <c r="D2275" t="s">
        <v>4919</v>
      </c>
      <c r="E2275" t="s">
        <v>1062</v>
      </c>
    </row>
    <row r="2276" spans="2:5" x14ac:dyDescent="0.35">
      <c r="B2276" t="s">
        <v>4920</v>
      </c>
      <c r="C2276" t="s">
        <v>4302</v>
      </c>
      <c r="D2276" t="s">
        <v>4921</v>
      </c>
    </row>
    <row r="2277" spans="2:5" x14ac:dyDescent="0.35">
      <c r="B2277" t="s">
        <v>4922</v>
      </c>
      <c r="C2277" t="s">
        <v>4302</v>
      </c>
      <c r="D2277" t="s">
        <v>4923</v>
      </c>
      <c r="E2277" t="s">
        <v>1028</v>
      </c>
    </row>
    <row r="2278" spans="2:5" x14ac:dyDescent="0.35">
      <c r="B2278" t="s">
        <v>4924</v>
      </c>
      <c r="C2278" t="s">
        <v>4302</v>
      </c>
      <c r="D2278" t="s">
        <v>4923</v>
      </c>
      <c r="E2278" t="s">
        <v>1028</v>
      </c>
    </row>
    <row r="2279" spans="2:5" x14ac:dyDescent="0.35">
      <c r="B2279" t="s">
        <v>4925</v>
      </c>
      <c r="C2279" t="s">
        <v>4302</v>
      </c>
      <c r="D2279" t="s">
        <v>4923</v>
      </c>
      <c r="E2279" t="s">
        <v>1028</v>
      </c>
    </row>
    <row r="2280" spans="2:5" x14ac:dyDescent="0.35">
      <c r="B2280" t="s">
        <v>4926</v>
      </c>
      <c r="C2280" t="s">
        <v>4302</v>
      </c>
      <c r="D2280" t="s">
        <v>4927</v>
      </c>
      <c r="E2280" t="s">
        <v>1048</v>
      </c>
    </row>
    <row r="2281" spans="2:5" x14ac:dyDescent="0.35">
      <c r="B2281" t="s">
        <v>4928</v>
      </c>
      <c r="C2281" t="s">
        <v>4302</v>
      </c>
      <c r="D2281" t="s">
        <v>4929</v>
      </c>
      <c r="E2281" t="s">
        <v>1059</v>
      </c>
    </row>
    <row r="2282" spans="2:5" x14ac:dyDescent="0.35">
      <c r="B2282" t="s">
        <v>4930</v>
      </c>
      <c r="C2282" t="s">
        <v>4302</v>
      </c>
      <c r="D2282" t="s">
        <v>4929</v>
      </c>
      <c r="E2282" t="s">
        <v>1059</v>
      </c>
    </row>
    <row r="2283" spans="2:5" x14ac:dyDescent="0.35">
      <c r="B2283" t="s">
        <v>4931</v>
      </c>
      <c r="C2283" t="s">
        <v>4302</v>
      </c>
      <c r="D2283" t="s">
        <v>4932</v>
      </c>
    </row>
    <row r="2284" spans="2:5" x14ac:dyDescent="0.35">
      <c r="B2284" t="s">
        <v>4933</v>
      </c>
      <c r="C2284" t="s">
        <v>4302</v>
      </c>
      <c r="D2284" t="s">
        <v>4934</v>
      </c>
      <c r="E2284" t="s">
        <v>1048</v>
      </c>
    </row>
    <row r="2285" spans="2:5" x14ac:dyDescent="0.35">
      <c r="B2285" t="s">
        <v>4935</v>
      </c>
      <c r="C2285" t="s">
        <v>4302</v>
      </c>
      <c r="D2285" t="s">
        <v>4934</v>
      </c>
      <c r="E2285" t="s">
        <v>1048</v>
      </c>
    </row>
    <row r="2286" spans="2:5" x14ac:dyDescent="0.35">
      <c r="B2286" t="s">
        <v>4936</v>
      </c>
      <c r="C2286" t="s">
        <v>4302</v>
      </c>
      <c r="D2286" t="s">
        <v>4934</v>
      </c>
      <c r="E2286" t="s">
        <v>1048</v>
      </c>
    </row>
    <row r="2287" spans="2:5" x14ac:dyDescent="0.35">
      <c r="B2287" t="s">
        <v>4937</v>
      </c>
      <c r="C2287" t="s">
        <v>4302</v>
      </c>
      <c r="D2287" t="s">
        <v>4938</v>
      </c>
      <c r="E2287" t="s">
        <v>1048</v>
      </c>
    </row>
    <row r="2288" spans="2:5" x14ac:dyDescent="0.35">
      <c r="B2288" t="s">
        <v>4939</v>
      </c>
      <c r="C2288" t="s">
        <v>4302</v>
      </c>
      <c r="D2288" t="s">
        <v>4938</v>
      </c>
      <c r="E2288" t="s">
        <v>1048</v>
      </c>
    </row>
    <row r="2289" spans="2:5" x14ac:dyDescent="0.35">
      <c r="B2289" t="s">
        <v>4940</v>
      </c>
      <c r="C2289" t="s">
        <v>4302</v>
      </c>
      <c r="D2289" t="s">
        <v>4938</v>
      </c>
      <c r="E2289" t="s">
        <v>1048</v>
      </c>
    </row>
    <row r="2290" spans="2:5" x14ac:dyDescent="0.35">
      <c r="B2290" t="s">
        <v>4941</v>
      </c>
      <c r="C2290" t="s">
        <v>4302</v>
      </c>
      <c r="D2290" t="s">
        <v>4942</v>
      </c>
      <c r="E2290" t="s">
        <v>1028</v>
      </c>
    </row>
    <row r="2291" spans="2:5" x14ac:dyDescent="0.35">
      <c r="B2291" t="s">
        <v>4943</v>
      </c>
      <c r="C2291" t="s">
        <v>4302</v>
      </c>
      <c r="D2291" t="s">
        <v>4944</v>
      </c>
      <c r="E2291" t="s">
        <v>4149</v>
      </c>
    </row>
    <row r="2292" spans="2:5" x14ac:dyDescent="0.35">
      <c r="B2292" t="s">
        <v>4945</v>
      </c>
      <c r="C2292" t="s">
        <v>4302</v>
      </c>
      <c r="D2292" t="s">
        <v>4944</v>
      </c>
      <c r="E2292" t="s">
        <v>4149</v>
      </c>
    </row>
    <row r="2293" spans="2:5" x14ac:dyDescent="0.35">
      <c r="B2293" t="s">
        <v>4946</v>
      </c>
      <c r="C2293" t="s">
        <v>4302</v>
      </c>
      <c r="D2293" t="s">
        <v>4947</v>
      </c>
    </row>
    <row r="2294" spans="2:5" x14ac:dyDescent="0.35">
      <c r="B2294" t="s">
        <v>1411</v>
      </c>
      <c r="C2294" t="s">
        <v>4302</v>
      </c>
      <c r="D2294" t="s">
        <v>1534</v>
      </c>
    </row>
    <row r="2295" spans="2:5" x14ac:dyDescent="0.35">
      <c r="B2295" t="s">
        <v>4948</v>
      </c>
      <c r="C2295" t="s">
        <v>4302</v>
      </c>
      <c r="D2295" t="s">
        <v>1534</v>
      </c>
    </row>
    <row r="2296" spans="2:5" x14ac:dyDescent="0.35">
      <c r="B2296" t="s">
        <v>4949</v>
      </c>
      <c r="C2296" t="s">
        <v>4302</v>
      </c>
      <c r="D2296" t="s">
        <v>1534</v>
      </c>
    </row>
    <row r="2297" spans="2:5" x14ac:dyDescent="0.35">
      <c r="B2297" t="s">
        <v>4950</v>
      </c>
      <c r="C2297" t="s">
        <v>4302</v>
      </c>
      <c r="D2297" t="s">
        <v>1534</v>
      </c>
    </row>
    <row r="2298" spans="2:5" x14ac:dyDescent="0.35">
      <c r="B2298" t="s">
        <v>1412</v>
      </c>
      <c r="C2298" t="s">
        <v>4302</v>
      </c>
      <c r="D2298" t="s">
        <v>1535</v>
      </c>
    </row>
    <row r="2299" spans="2:5" x14ac:dyDescent="0.35">
      <c r="B2299" t="s">
        <v>4951</v>
      </c>
      <c r="C2299" t="s">
        <v>4302</v>
      </c>
      <c r="D2299" t="s">
        <v>1535</v>
      </c>
    </row>
    <row r="2300" spans="2:5" x14ac:dyDescent="0.35">
      <c r="B2300" t="s">
        <v>4952</v>
      </c>
      <c r="C2300" t="s">
        <v>4302</v>
      </c>
      <c r="D2300" t="s">
        <v>4953</v>
      </c>
    </row>
    <row r="2301" spans="2:5" x14ac:dyDescent="0.35">
      <c r="B2301" t="s">
        <v>4954</v>
      </c>
      <c r="C2301" t="s">
        <v>4302</v>
      </c>
      <c r="D2301" t="s">
        <v>4955</v>
      </c>
      <c r="E2301" t="s">
        <v>1032</v>
      </c>
    </row>
    <row r="2302" spans="2:5" x14ac:dyDescent="0.35">
      <c r="B2302" t="s">
        <v>4956</v>
      </c>
      <c r="C2302" t="s">
        <v>4302</v>
      </c>
      <c r="D2302" t="s">
        <v>4955</v>
      </c>
      <c r="E2302" t="s">
        <v>1032</v>
      </c>
    </row>
    <row r="2303" spans="2:5" x14ac:dyDescent="0.35">
      <c r="B2303" t="s">
        <v>4957</v>
      </c>
      <c r="C2303" t="s">
        <v>4302</v>
      </c>
      <c r="D2303" t="s">
        <v>4955</v>
      </c>
      <c r="E2303" t="s">
        <v>1032</v>
      </c>
    </row>
    <row r="2304" spans="2:5" x14ac:dyDescent="0.35">
      <c r="B2304" t="s">
        <v>4958</v>
      </c>
      <c r="C2304" t="s">
        <v>4302</v>
      </c>
      <c r="D2304" t="s">
        <v>4955</v>
      </c>
      <c r="E2304" t="s">
        <v>1032</v>
      </c>
    </row>
    <row r="2305" spans="2:5" x14ac:dyDescent="0.35">
      <c r="B2305" t="s">
        <v>4959</v>
      </c>
      <c r="C2305" t="s">
        <v>4302</v>
      </c>
      <c r="D2305" t="s">
        <v>4960</v>
      </c>
      <c r="E2305" t="s">
        <v>1105</v>
      </c>
    </row>
    <row r="2306" spans="2:5" x14ac:dyDescent="0.35">
      <c r="B2306" t="s">
        <v>4961</v>
      </c>
      <c r="C2306" t="s">
        <v>4302</v>
      </c>
      <c r="D2306" t="s">
        <v>4962</v>
      </c>
      <c r="E2306" t="s">
        <v>1032</v>
      </c>
    </row>
    <row r="2307" spans="2:5" x14ac:dyDescent="0.35">
      <c r="B2307" t="s">
        <v>4963</v>
      </c>
      <c r="C2307" t="s">
        <v>4302</v>
      </c>
      <c r="D2307" t="s">
        <v>4962</v>
      </c>
      <c r="E2307" t="s">
        <v>1032</v>
      </c>
    </row>
    <row r="2308" spans="2:5" x14ac:dyDescent="0.35">
      <c r="B2308" t="s">
        <v>4964</v>
      </c>
      <c r="C2308" t="s">
        <v>4302</v>
      </c>
      <c r="D2308" t="s">
        <v>4962</v>
      </c>
      <c r="E2308" t="s">
        <v>1032</v>
      </c>
    </row>
    <row r="2309" spans="2:5" x14ac:dyDescent="0.35">
      <c r="B2309" t="s">
        <v>4965</v>
      </c>
      <c r="C2309" t="s">
        <v>4302</v>
      </c>
      <c r="D2309" t="s">
        <v>4966</v>
      </c>
    </row>
    <row r="2310" spans="2:5" x14ac:dyDescent="0.35">
      <c r="B2310" t="s">
        <v>4967</v>
      </c>
      <c r="C2310" t="s">
        <v>4302</v>
      </c>
      <c r="D2310" t="s">
        <v>4968</v>
      </c>
    </row>
    <row r="2311" spans="2:5" x14ac:dyDescent="0.35">
      <c r="B2311" t="s">
        <v>4969</v>
      </c>
      <c r="C2311" t="s">
        <v>4302</v>
      </c>
      <c r="D2311" t="s">
        <v>4970</v>
      </c>
      <c r="E2311" t="s">
        <v>1057</v>
      </c>
    </row>
    <row r="2312" spans="2:5" x14ac:dyDescent="0.35">
      <c r="B2312" t="s">
        <v>4971</v>
      </c>
      <c r="C2312" t="s">
        <v>4302</v>
      </c>
      <c r="D2312" t="s">
        <v>4970</v>
      </c>
      <c r="E2312" t="s">
        <v>1057</v>
      </c>
    </row>
    <row r="2313" spans="2:5" x14ac:dyDescent="0.35">
      <c r="B2313" t="s">
        <v>4972</v>
      </c>
      <c r="C2313" t="s">
        <v>4302</v>
      </c>
      <c r="D2313" t="s">
        <v>4970</v>
      </c>
      <c r="E2313" t="s">
        <v>1057</v>
      </c>
    </row>
    <row r="2314" spans="2:5" x14ac:dyDescent="0.35">
      <c r="B2314" t="s">
        <v>4973</v>
      </c>
      <c r="C2314" t="s">
        <v>4302</v>
      </c>
      <c r="D2314" t="s">
        <v>4970</v>
      </c>
      <c r="E2314" t="s">
        <v>1057</v>
      </c>
    </row>
    <row r="2315" spans="2:5" x14ac:dyDescent="0.35">
      <c r="B2315" t="s">
        <v>4974</v>
      </c>
      <c r="C2315" t="s">
        <v>4302</v>
      </c>
      <c r="D2315" t="s">
        <v>4970</v>
      </c>
      <c r="E2315" t="s">
        <v>1057</v>
      </c>
    </row>
    <row r="2316" spans="2:5" x14ac:dyDescent="0.35">
      <c r="B2316" t="s">
        <v>4975</v>
      </c>
      <c r="C2316" t="s">
        <v>4302</v>
      </c>
      <c r="D2316" t="s">
        <v>4970</v>
      </c>
      <c r="E2316" t="s">
        <v>1057</v>
      </c>
    </row>
    <row r="2317" spans="2:5" x14ac:dyDescent="0.35">
      <c r="B2317" t="s">
        <v>4976</v>
      </c>
      <c r="C2317" t="s">
        <v>4302</v>
      </c>
      <c r="D2317" t="s">
        <v>4970</v>
      </c>
      <c r="E2317" t="s">
        <v>1057</v>
      </c>
    </row>
    <row r="2318" spans="2:5" x14ac:dyDescent="0.35">
      <c r="B2318" t="s">
        <v>4977</v>
      </c>
      <c r="C2318" t="s">
        <v>4302</v>
      </c>
      <c r="D2318" t="s">
        <v>4978</v>
      </c>
      <c r="E2318" t="s">
        <v>1032</v>
      </c>
    </row>
    <row r="2319" spans="2:5" x14ac:dyDescent="0.35">
      <c r="B2319" t="s">
        <v>4979</v>
      </c>
      <c r="C2319" t="s">
        <v>4302</v>
      </c>
      <c r="D2319" t="s">
        <v>4980</v>
      </c>
      <c r="E2319" t="s">
        <v>1032</v>
      </c>
    </row>
    <row r="2320" spans="2:5" x14ac:dyDescent="0.35">
      <c r="B2320" t="s">
        <v>4981</v>
      </c>
      <c r="C2320" t="s">
        <v>4302</v>
      </c>
      <c r="D2320" t="s">
        <v>4980</v>
      </c>
      <c r="E2320" t="s">
        <v>1032</v>
      </c>
    </row>
    <row r="2321" spans="2:5" x14ac:dyDescent="0.35">
      <c r="B2321" t="s">
        <v>4982</v>
      </c>
      <c r="C2321" t="s">
        <v>4302</v>
      </c>
      <c r="D2321" t="s">
        <v>4983</v>
      </c>
      <c r="E2321" t="s">
        <v>1057</v>
      </c>
    </row>
    <row r="2322" spans="2:5" x14ac:dyDescent="0.35">
      <c r="B2322" t="s">
        <v>4984</v>
      </c>
      <c r="C2322" t="s">
        <v>4302</v>
      </c>
      <c r="D2322" t="s">
        <v>4985</v>
      </c>
      <c r="E2322" t="s">
        <v>1062</v>
      </c>
    </row>
    <row r="2323" spans="2:5" x14ac:dyDescent="0.35">
      <c r="B2323" t="s">
        <v>4986</v>
      </c>
      <c r="C2323" t="s">
        <v>4302</v>
      </c>
      <c r="D2323" t="s">
        <v>4985</v>
      </c>
      <c r="E2323" t="s">
        <v>1062</v>
      </c>
    </row>
    <row r="2324" spans="2:5" x14ac:dyDescent="0.35">
      <c r="B2324" t="s">
        <v>1413</v>
      </c>
      <c r="C2324" t="s">
        <v>4302</v>
      </c>
      <c r="D2324" t="s">
        <v>1536</v>
      </c>
      <c r="E2324" t="s">
        <v>1059</v>
      </c>
    </row>
    <row r="2325" spans="2:5" x14ac:dyDescent="0.35">
      <c r="B2325" t="s">
        <v>4987</v>
      </c>
      <c r="C2325" t="s">
        <v>4302</v>
      </c>
      <c r="D2325" t="s">
        <v>1536</v>
      </c>
      <c r="E2325" t="s">
        <v>1059</v>
      </c>
    </row>
    <row r="2326" spans="2:5" x14ac:dyDescent="0.35">
      <c r="B2326" t="s">
        <v>1414</v>
      </c>
      <c r="C2326" t="s">
        <v>4302</v>
      </c>
      <c r="D2326" t="s">
        <v>1536</v>
      </c>
      <c r="E2326" t="s">
        <v>1059</v>
      </c>
    </row>
    <row r="2327" spans="2:5" x14ac:dyDescent="0.35">
      <c r="B2327" t="s">
        <v>1415</v>
      </c>
      <c r="C2327" t="s">
        <v>4302</v>
      </c>
      <c r="D2327" t="s">
        <v>1536</v>
      </c>
      <c r="E2327" t="s">
        <v>1059</v>
      </c>
    </row>
    <row r="2328" spans="2:5" x14ac:dyDescent="0.35">
      <c r="B2328" t="s">
        <v>4988</v>
      </c>
      <c r="C2328" t="s">
        <v>4302</v>
      </c>
      <c r="D2328" t="s">
        <v>1536</v>
      </c>
      <c r="E2328" t="s">
        <v>1059</v>
      </c>
    </row>
    <row r="2329" spans="2:5" x14ac:dyDescent="0.35">
      <c r="B2329" t="s">
        <v>4989</v>
      </c>
      <c r="C2329" t="s">
        <v>4302</v>
      </c>
      <c r="D2329" t="s">
        <v>4990</v>
      </c>
      <c r="E2329" t="s">
        <v>1062</v>
      </c>
    </row>
    <row r="2330" spans="2:5" x14ac:dyDescent="0.35">
      <c r="B2330" t="s">
        <v>4991</v>
      </c>
      <c r="C2330" t="s">
        <v>4302</v>
      </c>
      <c r="D2330" t="s">
        <v>4990</v>
      </c>
      <c r="E2330" t="s">
        <v>1062</v>
      </c>
    </row>
    <row r="2331" spans="2:5" x14ac:dyDescent="0.35">
      <c r="B2331" t="s">
        <v>4992</v>
      </c>
      <c r="C2331" t="s">
        <v>4302</v>
      </c>
      <c r="D2331" t="s">
        <v>4993</v>
      </c>
      <c r="E2331" t="s">
        <v>1041</v>
      </c>
    </row>
    <row r="2332" spans="2:5" x14ac:dyDescent="0.35">
      <c r="B2332" t="s">
        <v>4994</v>
      </c>
      <c r="C2332" t="s">
        <v>4302</v>
      </c>
      <c r="D2332" t="s">
        <v>4993</v>
      </c>
      <c r="E2332" t="s">
        <v>1041</v>
      </c>
    </row>
    <row r="2333" spans="2:5" x14ac:dyDescent="0.35">
      <c r="B2333" t="s">
        <v>4995</v>
      </c>
      <c r="C2333" t="s">
        <v>4302</v>
      </c>
      <c r="D2333" t="s">
        <v>4996</v>
      </c>
      <c r="E2333" t="s">
        <v>1041</v>
      </c>
    </row>
    <row r="2334" spans="2:5" x14ac:dyDescent="0.35">
      <c r="B2334" t="s">
        <v>4997</v>
      </c>
      <c r="C2334" t="s">
        <v>4302</v>
      </c>
      <c r="D2334" t="s">
        <v>4998</v>
      </c>
      <c r="E2334" t="s">
        <v>1041</v>
      </c>
    </row>
    <row r="2335" spans="2:5" x14ac:dyDescent="0.35">
      <c r="B2335" t="s">
        <v>4999</v>
      </c>
      <c r="C2335" t="s">
        <v>4302</v>
      </c>
      <c r="D2335" t="s">
        <v>5000</v>
      </c>
    </row>
    <row r="2336" spans="2:5" x14ac:dyDescent="0.35">
      <c r="B2336" t="s">
        <v>5001</v>
      </c>
      <c r="C2336" t="s">
        <v>4302</v>
      </c>
      <c r="D2336" t="s">
        <v>5000</v>
      </c>
    </row>
    <row r="2337" spans="2:5" x14ac:dyDescent="0.35">
      <c r="B2337" t="s">
        <v>5002</v>
      </c>
      <c r="C2337" t="s">
        <v>4302</v>
      </c>
      <c r="D2337" t="s">
        <v>5000</v>
      </c>
    </row>
    <row r="2338" spans="2:5" x14ac:dyDescent="0.35">
      <c r="B2338" t="s">
        <v>5003</v>
      </c>
      <c r="C2338" t="s">
        <v>4302</v>
      </c>
    </row>
    <row r="2339" spans="2:5" x14ac:dyDescent="0.35">
      <c r="B2339" t="s">
        <v>5004</v>
      </c>
      <c r="C2339" t="s">
        <v>4302</v>
      </c>
      <c r="D2339" t="s">
        <v>5005</v>
      </c>
      <c r="E2339" t="s">
        <v>1059</v>
      </c>
    </row>
    <row r="2340" spans="2:5" x14ac:dyDescent="0.35">
      <c r="B2340" t="s">
        <v>5006</v>
      </c>
      <c r="C2340" t="s">
        <v>4302</v>
      </c>
      <c r="D2340" t="s">
        <v>5007</v>
      </c>
    </row>
    <row r="2341" spans="2:5" x14ac:dyDescent="0.35">
      <c r="B2341" t="s">
        <v>5008</v>
      </c>
      <c r="C2341" t="s">
        <v>4302</v>
      </c>
      <c r="D2341" t="s">
        <v>5007</v>
      </c>
    </row>
    <row r="2342" spans="2:5" x14ac:dyDescent="0.35">
      <c r="B2342" t="s">
        <v>5009</v>
      </c>
      <c r="C2342" t="s">
        <v>4302</v>
      </c>
      <c r="D2342" t="s">
        <v>5010</v>
      </c>
      <c r="E2342" t="s">
        <v>1032</v>
      </c>
    </row>
    <row r="2343" spans="2:5" x14ac:dyDescent="0.35">
      <c r="B2343" t="s">
        <v>5011</v>
      </c>
      <c r="C2343" t="s">
        <v>4302</v>
      </c>
      <c r="D2343" t="s">
        <v>5012</v>
      </c>
      <c r="E2343" t="s">
        <v>1032</v>
      </c>
    </row>
    <row r="2344" spans="2:5" x14ac:dyDescent="0.35">
      <c r="B2344" t="s">
        <v>5013</v>
      </c>
      <c r="C2344" t="s">
        <v>4302</v>
      </c>
      <c r="D2344" t="s">
        <v>5014</v>
      </c>
      <c r="E2344" t="s">
        <v>1048</v>
      </c>
    </row>
    <row r="2345" spans="2:5" x14ac:dyDescent="0.35">
      <c r="B2345" t="s">
        <v>5015</v>
      </c>
      <c r="C2345" t="s">
        <v>4302</v>
      </c>
      <c r="D2345" t="s">
        <v>5016</v>
      </c>
      <c r="E2345" t="s">
        <v>1059</v>
      </c>
    </row>
    <row r="2346" spans="2:5" x14ac:dyDescent="0.35">
      <c r="B2346" t="s">
        <v>5017</v>
      </c>
      <c r="C2346" t="s">
        <v>4302</v>
      </c>
      <c r="D2346" t="s">
        <v>5018</v>
      </c>
    </row>
    <row r="2347" spans="2:5" x14ac:dyDescent="0.35">
      <c r="B2347" t="s">
        <v>5019</v>
      </c>
      <c r="C2347" t="s">
        <v>4302</v>
      </c>
      <c r="D2347" t="s">
        <v>1537</v>
      </c>
    </row>
    <row r="2348" spans="2:5" x14ac:dyDescent="0.35">
      <c r="B2348" t="s">
        <v>1416</v>
      </c>
      <c r="C2348" t="s">
        <v>4302</v>
      </c>
      <c r="D2348" t="s">
        <v>1537</v>
      </c>
    </row>
    <row r="2349" spans="2:5" x14ac:dyDescent="0.35">
      <c r="B2349" t="s">
        <v>5020</v>
      </c>
      <c r="C2349" t="s">
        <v>4302</v>
      </c>
      <c r="D2349" t="s">
        <v>1537</v>
      </c>
    </row>
    <row r="2350" spans="2:5" x14ac:dyDescent="0.35">
      <c r="B2350" t="s">
        <v>1417</v>
      </c>
      <c r="C2350" t="s">
        <v>4302</v>
      </c>
      <c r="D2350" t="s">
        <v>1538</v>
      </c>
      <c r="E2350" t="s">
        <v>1105</v>
      </c>
    </row>
    <row r="2351" spans="2:5" x14ac:dyDescent="0.35">
      <c r="B2351" t="s">
        <v>5021</v>
      </c>
      <c r="C2351" t="s">
        <v>4302</v>
      </c>
      <c r="D2351" t="s">
        <v>5022</v>
      </c>
    </row>
    <row r="2352" spans="2:5" x14ac:dyDescent="0.35">
      <c r="B2352" t="s">
        <v>5023</v>
      </c>
      <c r="C2352" t="s">
        <v>4302</v>
      </c>
      <c r="D2352" t="s">
        <v>5024</v>
      </c>
      <c r="E2352" t="s">
        <v>1028</v>
      </c>
    </row>
    <row r="2353" spans="2:5" x14ac:dyDescent="0.35">
      <c r="B2353" t="s">
        <v>5025</v>
      </c>
      <c r="C2353" t="s">
        <v>4302</v>
      </c>
      <c r="D2353" t="s">
        <v>5026</v>
      </c>
      <c r="E2353" t="s">
        <v>1028</v>
      </c>
    </row>
    <row r="2354" spans="2:5" x14ac:dyDescent="0.35">
      <c r="B2354" t="s">
        <v>5027</v>
      </c>
      <c r="C2354" t="s">
        <v>4302</v>
      </c>
      <c r="D2354" t="s">
        <v>5026</v>
      </c>
      <c r="E2354" t="s">
        <v>1028</v>
      </c>
    </row>
    <row r="2355" spans="2:5" x14ac:dyDescent="0.35">
      <c r="B2355" t="s">
        <v>5028</v>
      </c>
      <c r="C2355" t="s">
        <v>4302</v>
      </c>
      <c r="D2355" t="s">
        <v>5029</v>
      </c>
      <c r="E2355" t="s">
        <v>1032</v>
      </c>
    </row>
    <row r="2356" spans="2:5" x14ac:dyDescent="0.35">
      <c r="B2356" t="s">
        <v>5030</v>
      </c>
      <c r="C2356" t="s">
        <v>4302</v>
      </c>
      <c r="D2356" t="s">
        <v>5029</v>
      </c>
      <c r="E2356" t="s">
        <v>1032</v>
      </c>
    </row>
    <row r="2357" spans="2:5" x14ac:dyDescent="0.35">
      <c r="B2357" t="s">
        <v>5031</v>
      </c>
      <c r="C2357" t="s">
        <v>4302</v>
      </c>
      <c r="D2357" t="s">
        <v>5029</v>
      </c>
      <c r="E2357" t="s">
        <v>1032</v>
      </c>
    </row>
    <row r="2358" spans="2:5" x14ac:dyDescent="0.35">
      <c r="B2358" t="s">
        <v>5032</v>
      </c>
      <c r="C2358" t="s">
        <v>4302</v>
      </c>
      <c r="D2358" t="s">
        <v>5029</v>
      </c>
      <c r="E2358" t="s">
        <v>1032</v>
      </c>
    </row>
    <row r="2359" spans="2:5" x14ac:dyDescent="0.35">
      <c r="B2359" t="s">
        <v>5033</v>
      </c>
      <c r="C2359" t="s">
        <v>4302</v>
      </c>
      <c r="D2359" t="s">
        <v>5029</v>
      </c>
      <c r="E2359" t="s">
        <v>1032</v>
      </c>
    </row>
    <row r="2360" spans="2:5" x14ac:dyDescent="0.35">
      <c r="B2360" t="s">
        <v>5034</v>
      </c>
      <c r="C2360" t="s">
        <v>4302</v>
      </c>
      <c r="D2360" t="s">
        <v>1539</v>
      </c>
      <c r="E2360" t="s">
        <v>1041</v>
      </c>
    </row>
    <row r="2361" spans="2:5" x14ac:dyDescent="0.35">
      <c r="B2361" t="s">
        <v>1418</v>
      </c>
      <c r="C2361" t="s">
        <v>4302</v>
      </c>
      <c r="D2361" t="s">
        <v>1539</v>
      </c>
      <c r="E2361" t="s">
        <v>1041</v>
      </c>
    </row>
    <row r="2362" spans="2:5" x14ac:dyDescent="0.35">
      <c r="B2362" t="s">
        <v>1419</v>
      </c>
      <c r="C2362" t="s">
        <v>4302</v>
      </c>
      <c r="D2362" t="s">
        <v>1540</v>
      </c>
      <c r="E2362" t="s">
        <v>1057</v>
      </c>
    </row>
    <row r="2363" spans="2:5" x14ac:dyDescent="0.35">
      <c r="B2363" t="s">
        <v>5035</v>
      </c>
      <c r="C2363" t="s">
        <v>4302</v>
      </c>
      <c r="D2363" t="s">
        <v>1540</v>
      </c>
      <c r="E2363" t="s">
        <v>1057</v>
      </c>
    </row>
    <row r="2364" spans="2:5" x14ac:dyDescent="0.35">
      <c r="B2364" t="s">
        <v>1420</v>
      </c>
      <c r="C2364" t="s">
        <v>4302</v>
      </c>
      <c r="D2364" t="s">
        <v>1540</v>
      </c>
      <c r="E2364" t="s">
        <v>1057</v>
      </c>
    </row>
    <row r="2365" spans="2:5" x14ac:dyDescent="0.35">
      <c r="B2365" t="s">
        <v>5036</v>
      </c>
      <c r="C2365" t="s">
        <v>4302</v>
      </c>
      <c r="D2365" t="s">
        <v>1540</v>
      </c>
      <c r="E2365" t="s">
        <v>1057</v>
      </c>
    </row>
    <row r="2366" spans="2:5" x14ac:dyDescent="0.35">
      <c r="B2366" t="s">
        <v>5037</v>
      </c>
      <c r="C2366" t="s">
        <v>4302</v>
      </c>
    </row>
    <row r="2367" spans="2:5" x14ac:dyDescent="0.35">
      <c r="B2367" t="s">
        <v>1421</v>
      </c>
      <c r="C2367" t="s">
        <v>4302</v>
      </c>
      <c r="D2367" t="s">
        <v>1541</v>
      </c>
    </row>
    <row r="2368" spans="2:5" x14ac:dyDescent="0.35">
      <c r="B2368" t="s">
        <v>5038</v>
      </c>
      <c r="C2368" t="s">
        <v>4302</v>
      </c>
      <c r="D2368" t="s">
        <v>1541</v>
      </c>
    </row>
    <row r="2369" spans="2:5" x14ac:dyDescent="0.35">
      <c r="B2369" t="s">
        <v>1422</v>
      </c>
      <c r="C2369" t="s">
        <v>4302</v>
      </c>
      <c r="D2369" t="s">
        <v>1541</v>
      </c>
    </row>
    <row r="2370" spans="2:5" x14ac:dyDescent="0.35">
      <c r="B2370" t="s">
        <v>5039</v>
      </c>
      <c r="C2370" t="s">
        <v>4302</v>
      </c>
      <c r="D2370" t="s">
        <v>5040</v>
      </c>
    </row>
    <row r="2371" spans="2:5" x14ac:dyDescent="0.35">
      <c r="B2371" t="s">
        <v>5041</v>
      </c>
      <c r="C2371" t="s">
        <v>4302</v>
      </c>
      <c r="D2371" t="s">
        <v>5042</v>
      </c>
    </row>
    <row r="2372" spans="2:5" x14ac:dyDescent="0.35">
      <c r="B2372" t="s">
        <v>5043</v>
      </c>
      <c r="C2372" t="s">
        <v>4302</v>
      </c>
      <c r="D2372" t="s">
        <v>5044</v>
      </c>
    </row>
    <row r="2373" spans="2:5" x14ac:dyDescent="0.35">
      <c r="B2373" t="s">
        <v>5045</v>
      </c>
      <c r="C2373" t="s">
        <v>4302</v>
      </c>
      <c r="D2373" t="s">
        <v>5044</v>
      </c>
    </row>
    <row r="2374" spans="2:5" x14ac:dyDescent="0.35">
      <c r="B2374" t="s">
        <v>5046</v>
      </c>
      <c r="C2374" t="s">
        <v>4302</v>
      </c>
      <c r="D2374" t="s">
        <v>5047</v>
      </c>
      <c r="E2374" t="s">
        <v>1028</v>
      </c>
    </row>
    <row r="2375" spans="2:5" x14ac:dyDescent="0.35">
      <c r="B2375" t="s">
        <v>5048</v>
      </c>
      <c r="C2375" t="s">
        <v>4302</v>
      </c>
      <c r="D2375" t="s">
        <v>1542</v>
      </c>
      <c r="E2375" t="s">
        <v>1028</v>
      </c>
    </row>
    <row r="2376" spans="2:5" x14ac:dyDescent="0.35">
      <c r="B2376" t="s">
        <v>1423</v>
      </c>
      <c r="C2376" t="s">
        <v>4302</v>
      </c>
      <c r="D2376" t="s">
        <v>1542</v>
      </c>
      <c r="E2376" t="s">
        <v>1028</v>
      </c>
    </row>
    <row r="2377" spans="2:5" x14ac:dyDescent="0.35">
      <c r="B2377" t="s">
        <v>1424</v>
      </c>
      <c r="C2377" t="s">
        <v>4302</v>
      </c>
      <c r="D2377" t="s">
        <v>1543</v>
      </c>
      <c r="E2377" t="s">
        <v>1105</v>
      </c>
    </row>
    <row r="2378" spans="2:5" x14ac:dyDescent="0.35">
      <c r="B2378" t="s">
        <v>5049</v>
      </c>
      <c r="C2378" t="s">
        <v>4302</v>
      </c>
      <c r="D2378" t="s">
        <v>5050</v>
      </c>
      <c r="E2378" t="s">
        <v>1048</v>
      </c>
    </row>
    <row r="2379" spans="2:5" x14ac:dyDescent="0.35">
      <c r="B2379" t="s">
        <v>5051</v>
      </c>
      <c r="C2379" t="s">
        <v>4302</v>
      </c>
      <c r="D2379" t="s">
        <v>5052</v>
      </c>
      <c r="E2379" t="s">
        <v>1105</v>
      </c>
    </row>
    <row r="2380" spans="2:5" x14ac:dyDescent="0.35">
      <c r="B2380" t="s">
        <v>5053</v>
      </c>
      <c r="C2380" t="s">
        <v>4302</v>
      </c>
      <c r="D2380" t="s">
        <v>5054</v>
      </c>
      <c r="E2380" t="s">
        <v>1059</v>
      </c>
    </row>
    <row r="2381" spans="2:5" x14ac:dyDescent="0.35">
      <c r="B2381" t="s">
        <v>5055</v>
      </c>
      <c r="C2381" t="s">
        <v>4302</v>
      </c>
      <c r="D2381" t="s">
        <v>5054</v>
      </c>
      <c r="E2381" t="s">
        <v>1059</v>
      </c>
    </row>
    <row r="2382" spans="2:5" x14ac:dyDescent="0.35">
      <c r="B2382" t="s">
        <v>5056</v>
      </c>
      <c r="C2382" t="s">
        <v>4302</v>
      </c>
      <c r="D2382" t="s">
        <v>5054</v>
      </c>
      <c r="E2382" t="s">
        <v>1059</v>
      </c>
    </row>
    <row r="2383" spans="2:5" x14ac:dyDescent="0.35">
      <c r="B2383" t="s">
        <v>5057</v>
      </c>
      <c r="C2383" t="s">
        <v>4302</v>
      </c>
      <c r="D2383" t="s">
        <v>5054</v>
      </c>
      <c r="E2383" t="s">
        <v>1059</v>
      </c>
    </row>
    <row r="2384" spans="2:5" x14ac:dyDescent="0.35">
      <c r="B2384" t="s">
        <v>5058</v>
      </c>
      <c r="C2384" t="s">
        <v>4302</v>
      </c>
      <c r="D2384" t="s">
        <v>5059</v>
      </c>
      <c r="E2384" t="s">
        <v>1032</v>
      </c>
    </row>
    <row r="2385" spans="2:5" x14ac:dyDescent="0.35">
      <c r="B2385" t="s">
        <v>5060</v>
      </c>
      <c r="C2385" t="s">
        <v>4302</v>
      </c>
      <c r="D2385" t="s">
        <v>5061</v>
      </c>
      <c r="E2385" t="s">
        <v>1032</v>
      </c>
    </row>
    <row r="2386" spans="2:5" x14ac:dyDescent="0.35">
      <c r="B2386" t="s">
        <v>5062</v>
      </c>
      <c r="C2386" t="s">
        <v>4302</v>
      </c>
      <c r="D2386" t="s">
        <v>5063</v>
      </c>
      <c r="E2386" t="s">
        <v>4149</v>
      </c>
    </row>
    <row r="2387" spans="2:5" x14ac:dyDescent="0.35">
      <c r="B2387" t="s">
        <v>5064</v>
      </c>
      <c r="C2387" t="s">
        <v>4302</v>
      </c>
      <c r="D2387" t="s">
        <v>5063</v>
      </c>
      <c r="E2387" t="s">
        <v>4149</v>
      </c>
    </row>
    <row r="2388" spans="2:5" x14ac:dyDescent="0.35">
      <c r="B2388" t="s">
        <v>5065</v>
      </c>
      <c r="C2388" t="s">
        <v>4302</v>
      </c>
      <c r="D2388" t="s">
        <v>5063</v>
      </c>
      <c r="E2388" t="s">
        <v>4149</v>
      </c>
    </row>
    <row r="2389" spans="2:5" x14ac:dyDescent="0.35">
      <c r="B2389" t="s">
        <v>5066</v>
      </c>
      <c r="C2389" t="s">
        <v>4302</v>
      </c>
      <c r="D2389" t="s">
        <v>5067</v>
      </c>
    </row>
    <row r="2390" spans="2:5" x14ac:dyDescent="0.35">
      <c r="B2390" t="s">
        <v>5068</v>
      </c>
      <c r="C2390" t="s">
        <v>4302</v>
      </c>
      <c r="D2390" t="s">
        <v>5069</v>
      </c>
    </row>
    <row r="2391" spans="2:5" x14ac:dyDescent="0.35">
      <c r="B2391" t="s">
        <v>5070</v>
      </c>
      <c r="C2391" t="s">
        <v>4302</v>
      </c>
      <c r="D2391" t="s">
        <v>5069</v>
      </c>
    </row>
    <row r="2392" spans="2:5" x14ac:dyDescent="0.35">
      <c r="B2392" t="s">
        <v>5071</v>
      </c>
      <c r="C2392" t="s">
        <v>4302</v>
      </c>
      <c r="D2392" t="s">
        <v>5069</v>
      </c>
    </row>
    <row r="2393" spans="2:5" x14ac:dyDescent="0.35">
      <c r="B2393" t="s">
        <v>5072</v>
      </c>
      <c r="C2393" t="s">
        <v>4302</v>
      </c>
      <c r="D2393" t="s">
        <v>5069</v>
      </c>
    </row>
    <row r="2394" spans="2:5" x14ac:dyDescent="0.35">
      <c r="B2394" t="s">
        <v>5073</v>
      </c>
      <c r="C2394" t="s">
        <v>4302</v>
      </c>
      <c r="D2394" t="s">
        <v>5069</v>
      </c>
    </row>
    <row r="2395" spans="2:5" x14ac:dyDescent="0.35">
      <c r="B2395" t="s">
        <v>5074</v>
      </c>
      <c r="C2395" t="s">
        <v>4302</v>
      </c>
      <c r="D2395" t="s">
        <v>1545</v>
      </c>
      <c r="E2395" t="s">
        <v>1046</v>
      </c>
    </row>
    <row r="2396" spans="2:5" x14ac:dyDescent="0.35">
      <c r="B2396" t="s">
        <v>1426</v>
      </c>
      <c r="C2396" t="s">
        <v>4302</v>
      </c>
      <c r="D2396" t="s">
        <v>1545</v>
      </c>
      <c r="E2396" t="s">
        <v>1046</v>
      </c>
    </row>
    <row r="2397" spans="2:5" x14ac:dyDescent="0.35">
      <c r="B2397" t="s">
        <v>5075</v>
      </c>
      <c r="C2397" t="s">
        <v>4302</v>
      </c>
      <c r="D2397" t="s">
        <v>5076</v>
      </c>
      <c r="E2397" t="s">
        <v>1046</v>
      </c>
    </row>
    <row r="2398" spans="2:5" x14ac:dyDescent="0.35">
      <c r="B2398" t="s">
        <v>5077</v>
      </c>
      <c r="C2398" t="s">
        <v>4302</v>
      </c>
      <c r="D2398" t="s">
        <v>5078</v>
      </c>
      <c r="E2398" t="s">
        <v>1032</v>
      </c>
    </row>
    <row r="2399" spans="2:5" x14ac:dyDescent="0.35">
      <c r="B2399" t="s">
        <v>5079</v>
      </c>
      <c r="C2399" t="s">
        <v>4302</v>
      </c>
      <c r="D2399" t="s">
        <v>5078</v>
      </c>
      <c r="E2399" t="s">
        <v>1032</v>
      </c>
    </row>
    <row r="2400" spans="2:5" x14ac:dyDescent="0.35">
      <c r="B2400" t="s">
        <v>5080</v>
      </c>
      <c r="C2400" t="s">
        <v>4302</v>
      </c>
      <c r="D2400" t="s">
        <v>5078</v>
      </c>
      <c r="E2400" t="s">
        <v>1032</v>
      </c>
    </row>
    <row r="2401" spans="2:5" x14ac:dyDescent="0.35">
      <c r="B2401" t="s">
        <v>5081</v>
      </c>
      <c r="C2401" t="s">
        <v>4302</v>
      </c>
      <c r="D2401" t="s">
        <v>5078</v>
      </c>
      <c r="E2401" t="s">
        <v>1032</v>
      </c>
    </row>
    <row r="2402" spans="2:5" x14ac:dyDescent="0.35">
      <c r="B2402" t="s">
        <v>5082</v>
      </c>
      <c r="C2402" t="s">
        <v>4302</v>
      </c>
      <c r="D2402" t="s">
        <v>5078</v>
      </c>
      <c r="E2402" t="s">
        <v>1032</v>
      </c>
    </row>
    <row r="2403" spans="2:5" x14ac:dyDescent="0.35">
      <c r="B2403" t="s">
        <v>5083</v>
      </c>
      <c r="C2403" t="s">
        <v>4302</v>
      </c>
      <c r="D2403" t="s">
        <v>5078</v>
      </c>
      <c r="E2403" t="s">
        <v>1032</v>
      </c>
    </row>
    <row r="2404" spans="2:5" x14ac:dyDescent="0.35">
      <c r="B2404" t="s">
        <v>5084</v>
      </c>
      <c r="C2404" t="s">
        <v>4302</v>
      </c>
      <c r="D2404" t="s">
        <v>5078</v>
      </c>
      <c r="E2404" t="s">
        <v>1032</v>
      </c>
    </row>
    <row r="2405" spans="2:5" x14ac:dyDescent="0.35">
      <c r="B2405" t="s">
        <v>5085</v>
      </c>
      <c r="C2405" t="s">
        <v>4302</v>
      </c>
      <c r="D2405" t="s">
        <v>5078</v>
      </c>
      <c r="E2405" t="s">
        <v>1032</v>
      </c>
    </row>
    <row r="2406" spans="2:5" x14ac:dyDescent="0.35">
      <c r="B2406" t="s">
        <v>5086</v>
      </c>
      <c r="C2406" t="s">
        <v>4302</v>
      </c>
      <c r="D2406" t="s">
        <v>5087</v>
      </c>
      <c r="E2406" t="s">
        <v>1059</v>
      </c>
    </row>
    <row r="2407" spans="2:5" x14ac:dyDescent="0.35">
      <c r="B2407" t="s">
        <v>5088</v>
      </c>
      <c r="C2407" t="s">
        <v>4302</v>
      </c>
      <c r="D2407" t="s">
        <v>5089</v>
      </c>
      <c r="E2407" t="s">
        <v>1048</v>
      </c>
    </row>
    <row r="2408" spans="2:5" x14ac:dyDescent="0.35">
      <c r="B2408" t="s">
        <v>5090</v>
      </c>
      <c r="C2408" t="s">
        <v>4302</v>
      </c>
      <c r="D2408" t="s">
        <v>5089</v>
      </c>
      <c r="E2408" t="s">
        <v>1048</v>
      </c>
    </row>
    <row r="2409" spans="2:5" x14ac:dyDescent="0.35">
      <c r="B2409" t="s">
        <v>5091</v>
      </c>
      <c r="C2409" t="s">
        <v>4302</v>
      </c>
      <c r="D2409" t="s">
        <v>5092</v>
      </c>
      <c r="E2409" t="s">
        <v>4149</v>
      </c>
    </row>
    <row r="2410" spans="2:5" x14ac:dyDescent="0.35">
      <c r="B2410" t="s">
        <v>5093</v>
      </c>
      <c r="C2410" t="s">
        <v>4302</v>
      </c>
      <c r="D2410" t="s">
        <v>5092</v>
      </c>
      <c r="E2410" t="s">
        <v>4149</v>
      </c>
    </row>
    <row r="2411" spans="2:5" x14ac:dyDescent="0.35">
      <c r="B2411" t="s">
        <v>5094</v>
      </c>
      <c r="C2411" t="s">
        <v>4302</v>
      </c>
      <c r="D2411" t="s">
        <v>5092</v>
      </c>
      <c r="E2411" t="s">
        <v>4149</v>
      </c>
    </row>
    <row r="2412" spans="2:5" x14ac:dyDescent="0.35">
      <c r="B2412" t="s">
        <v>5095</v>
      </c>
      <c r="C2412" t="s">
        <v>4302</v>
      </c>
      <c r="D2412" t="s">
        <v>5096</v>
      </c>
      <c r="E2412" t="s">
        <v>4149</v>
      </c>
    </row>
    <row r="2413" spans="2:5" x14ac:dyDescent="0.35">
      <c r="B2413" t="s">
        <v>5097</v>
      </c>
      <c r="C2413" t="s">
        <v>4302</v>
      </c>
      <c r="D2413" t="s">
        <v>5096</v>
      </c>
      <c r="E2413" t="s">
        <v>4149</v>
      </c>
    </row>
    <row r="2414" spans="2:5" x14ac:dyDescent="0.35">
      <c r="B2414" t="s">
        <v>5098</v>
      </c>
      <c r="C2414" t="s">
        <v>4302</v>
      </c>
      <c r="D2414" t="s">
        <v>5099</v>
      </c>
    </row>
    <row r="2415" spans="2:5" x14ac:dyDescent="0.35">
      <c r="B2415" t="s">
        <v>5100</v>
      </c>
      <c r="C2415" t="s">
        <v>4302</v>
      </c>
      <c r="D2415" t="s">
        <v>5099</v>
      </c>
    </row>
    <row r="2416" spans="2:5" x14ac:dyDescent="0.35">
      <c r="B2416" t="s">
        <v>5101</v>
      </c>
      <c r="C2416" t="s">
        <v>4302</v>
      </c>
      <c r="D2416" t="s">
        <v>5102</v>
      </c>
      <c r="E2416" t="s">
        <v>1032</v>
      </c>
    </row>
    <row r="2417" spans="2:5" x14ac:dyDescent="0.35">
      <c r="B2417" t="s">
        <v>5103</v>
      </c>
      <c r="C2417" t="s">
        <v>4302</v>
      </c>
      <c r="D2417" t="s">
        <v>5104</v>
      </c>
      <c r="E2417" t="s">
        <v>1041</v>
      </c>
    </row>
    <row r="2418" spans="2:5" x14ac:dyDescent="0.35">
      <c r="B2418" t="s">
        <v>5105</v>
      </c>
      <c r="C2418" t="s">
        <v>4302</v>
      </c>
      <c r="D2418" t="s">
        <v>5104</v>
      </c>
      <c r="E2418" t="s">
        <v>1041</v>
      </c>
    </row>
    <row r="2419" spans="2:5" x14ac:dyDescent="0.35">
      <c r="B2419" t="s">
        <v>5106</v>
      </c>
      <c r="C2419" t="s">
        <v>4302</v>
      </c>
      <c r="D2419" t="s">
        <v>5104</v>
      </c>
      <c r="E2419" t="s">
        <v>1041</v>
      </c>
    </row>
    <row r="2420" spans="2:5" x14ac:dyDescent="0.35">
      <c r="B2420" t="s">
        <v>1427</v>
      </c>
      <c r="C2420" t="s">
        <v>4302</v>
      </c>
      <c r="D2420" t="s">
        <v>1546</v>
      </c>
    </row>
    <row r="2421" spans="2:5" x14ac:dyDescent="0.35">
      <c r="B2421" t="s">
        <v>5107</v>
      </c>
      <c r="C2421" t="s">
        <v>4302</v>
      </c>
      <c r="D2421" t="s">
        <v>5108</v>
      </c>
    </row>
    <row r="2422" spans="2:5" x14ac:dyDescent="0.35">
      <c r="B2422" t="s">
        <v>5109</v>
      </c>
      <c r="C2422" t="s">
        <v>4302</v>
      </c>
      <c r="D2422" t="s">
        <v>5110</v>
      </c>
    </row>
    <row r="2423" spans="2:5" x14ac:dyDescent="0.35">
      <c r="B2423" t="s">
        <v>5111</v>
      </c>
      <c r="C2423" t="s">
        <v>4302</v>
      </c>
      <c r="D2423" t="s">
        <v>5112</v>
      </c>
      <c r="E2423" t="s">
        <v>1041</v>
      </c>
    </row>
    <row r="2424" spans="2:5" x14ac:dyDescent="0.35">
      <c r="B2424" t="s">
        <v>5113</v>
      </c>
      <c r="C2424" t="s">
        <v>4302</v>
      </c>
      <c r="D2424" t="s">
        <v>5114</v>
      </c>
      <c r="E2424" t="s">
        <v>4149</v>
      </c>
    </row>
    <row r="2425" spans="2:5" x14ac:dyDescent="0.35">
      <c r="B2425" t="s">
        <v>5115</v>
      </c>
      <c r="C2425" t="s">
        <v>4302</v>
      </c>
      <c r="D2425" t="s">
        <v>5116</v>
      </c>
      <c r="E2425" t="s">
        <v>1041</v>
      </c>
    </row>
    <row r="2426" spans="2:5" x14ac:dyDescent="0.35">
      <c r="B2426" t="s">
        <v>5117</v>
      </c>
      <c r="C2426" t="s">
        <v>4302</v>
      </c>
      <c r="D2426" t="s">
        <v>5116</v>
      </c>
      <c r="E2426" t="s">
        <v>1041</v>
      </c>
    </row>
    <row r="2427" spans="2:5" x14ac:dyDescent="0.35">
      <c r="B2427" t="s">
        <v>5118</v>
      </c>
      <c r="C2427" t="s">
        <v>4302</v>
      </c>
      <c r="D2427" t="s">
        <v>5116</v>
      </c>
      <c r="E2427" t="s">
        <v>1041</v>
      </c>
    </row>
    <row r="2428" spans="2:5" x14ac:dyDescent="0.35">
      <c r="B2428" t="s">
        <v>5119</v>
      </c>
      <c r="C2428" t="s">
        <v>4302</v>
      </c>
      <c r="D2428" t="s">
        <v>5116</v>
      </c>
      <c r="E2428" t="s">
        <v>1041</v>
      </c>
    </row>
    <row r="2429" spans="2:5" x14ac:dyDescent="0.35">
      <c r="B2429" t="s">
        <v>5120</v>
      </c>
      <c r="C2429" t="s">
        <v>4302</v>
      </c>
      <c r="D2429" t="s">
        <v>5116</v>
      </c>
      <c r="E2429" t="s">
        <v>1041</v>
      </c>
    </row>
    <row r="2430" spans="2:5" x14ac:dyDescent="0.35">
      <c r="B2430" t="s">
        <v>5121</v>
      </c>
      <c r="C2430" t="s">
        <v>4302</v>
      </c>
      <c r="D2430" t="s">
        <v>5122</v>
      </c>
      <c r="E2430" t="s">
        <v>1032</v>
      </c>
    </row>
    <row r="2431" spans="2:5" x14ac:dyDescent="0.35">
      <c r="B2431" t="s">
        <v>5123</v>
      </c>
      <c r="C2431" t="s">
        <v>4302</v>
      </c>
      <c r="D2431" t="s">
        <v>5122</v>
      </c>
      <c r="E2431" t="s">
        <v>1032</v>
      </c>
    </row>
    <row r="2432" spans="2:5" x14ac:dyDescent="0.35">
      <c r="B2432" t="s">
        <v>5124</v>
      </c>
      <c r="C2432" t="s">
        <v>4302</v>
      </c>
      <c r="D2432" t="s">
        <v>5125</v>
      </c>
      <c r="E2432" t="s">
        <v>1057</v>
      </c>
    </row>
    <row r="2433" spans="2:5" x14ac:dyDescent="0.35">
      <c r="B2433" t="s">
        <v>5126</v>
      </c>
      <c r="C2433" t="s">
        <v>4302</v>
      </c>
      <c r="D2433" t="s">
        <v>5127</v>
      </c>
    </row>
    <row r="2434" spans="2:5" x14ac:dyDescent="0.35">
      <c r="B2434" t="s">
        <v>5128</v>
      </c>
      <c r="C2434" t="s">
        <v>4302</v>
      </c>
      <c r="D2434" t="s">
        <v>5129</v>
      </c>
      <c r="E2434" t="s">
        <v>1057</v>
      </c>
    </row>
    <row r="2435" spans="2:5" x14ac:dyDescent="0.35">
      <c r="B2435" t="s">
        <v>5130</v>
      </c>
      <c r="C2435" t="s">
        <v>4302</v>
      </c>
      <c r="D2435" t="s">
        <v>5129</v>
      </c>
      <c r="E2435" t="s">
        <v>1057</v>
      </c>
    </row>
    <row r="2436" spans="2:5" x14ac:dyDescent="0.35">
      <c r="B2436" t="s">
        <v>5131</v>
      </c>
      <c r="C2436" t="s">
        <v>4302</v>
      </c>
      <c r="D2436" t="s">
        <v>5129</v>
      </c>
      <c r="E2436" t="s">
        <v>1057</v>
      </c>
    </row>
    <row r="2437" spans="2:5" x14ac:dyDescent="0.35">
      <c r="B2437" t="s">
        <v>5132</v>
      </c>
      <c r="C2437" t="s">
        <v>4302</v>
      </c>
      <c r="D2437" t="s">
        <v>5129</v>
      </c>
      <c r="E2437" t="s">
        <v>1057</v>
      </c>
    </row>
    <row r="2438" spans="2:5" x14ac:dyDescent="0.35">
      <c r="B2438" t="s">
        <v>5133</v>
      </c>
      <c r="C2438" t="s">
        <v>4302</v>
      </c>
      <c r="D2438" t="s">
        <v>1547</v>
      </c>
    </row>
    <row r="2439" spans="2:5" x14ac:dyDescent="0.35">
      <c r="B2439" t="s">
        <v>1428</v>
      </c>
      <c r="C2439" t="s">
        <v>4302</v>
      </c>
      <c r="D2439" t="s">
        <v>1547</v>
      </c>
    </row>
    <row r="2440" spans="2:5" x14ac:dyDescent="0.35">
      <c r="B2440" t="s">
        <v>5134</v>
      </c>
      <c r="C2440" t="s">
        <v>4302</v>
      </c>
      <c r="D2440" t="s">
        <v>5135</v>
      </c>
    </row>
    <row r="2441" spans="2:5" x14ac:dyDescent="0.35">
      <c r="B2441" t="s">
        <v>5136</v>
      </c>
      <c r="C2441" t="s">
        <v>4302</v>
      </c>
      <c r="D2441" t="s">
        <v>5137</v>
      </c>
    </row>
    <row r="2442" spans="2:5" x14ac:dyDescent="0.35">
      <c r="B2442" t="s">
        <v>5138</v>
      </c>
      <c r="C2442" t="s">
        <v>4302</v>
      </c>
      <c r="D2442" t="s">
        <v>5139</v>
      </c>
      <c r="E2442" t="s">
        <v>1048</v>
      </c>
    </row>
    <row r="2443" spans="2:5" x14ac:dyDescent="0.35">
      <c r="B2443" t="s">
        <v>5140</v>
      </c>
      <c r="C2443" t="s">
        <v>4302</v>
      </c>
      <c r="D2443" t="s">
        <v>5141</v>
      </c>
      <c r="E2443" t="s">
        <v>1046</v>
      </c>
    </row>
    <row r="2444" spans="2:5" x14ac:dyDescent="0.35">
      <c r="B2444" t="s">
        <v>5142</v>
      </c>
      <c r="C2444" t="s">
        <v>4302</v>
      </c>
      <c r="D2444" t="s">
        <v>5143</v>
      </c>
    </row>
    <row r="2445" spans="2:5" x14ac:dyDescent="0.35">
      <c r="B2445" t="s">
        <v>5144</v>
      </c>
      <c r="C2445" t="s">
        <v>4302</v>
      </c>
      <c r="D2445" t="s">
        <v>5145</v>
      </c>
    </row>
    <row r="2446" spans="2:5" x14ac:dyDescent="0.35">
      <c r="B2446" t="s">
        <v>5146</v>
      </c>
      <c r="C2446" t="s">
        <v>4302</v>
      </c>
      <c r="D2446" t="s">
        <v>5145</v>
      </c>
    </row>
    <row r="2447" spans="2:5" x14ac:dyDescent="0.35">
      <c r="B2447" t="s">
        <v>5147</v>
      </c>
      <c r="C2447" t="s">
        <v>4302</v>
      </c>
      <c r="D2447" t="s">
        <v>5148</v>
      </c>
    </row>
    <row r="2448" spans="2:5" x14ac:dyDescent="0.35">
      <c r="B2448" t="s">
        <v>5149</v>
      </c>
      <c r="C2448" t="s">
        <v>4302</v>
      </c>
      <c r="D2448" t="s">
        <v>5150</v>
      </c>
      <c r="E2448" t="s">
        <v>1057</v>
      </c>
    </row>
    <row r="2449" spans="2:5" x14ac:dyDescent="0.35">
      <c r="B2449" t="s">
        <v>5151</v>
      </c>
      <c r="C2449" t="s">
        <v>4302</v>
      </c>
    </row>
    <row r="2450" spans="2:5" x14ac:dyDescent="0.35">
      <c r="B2450" t="s">
        <v>5152</v>
      </c>
      <c r="C2450" t="s">
        <v>4302</v>
      </c>
      <c r="D2450" t="s">
        <v>5153</v>
      </c>
    </row>
    <row r="2451" spans="2:5" x14ac:dyDescent="0.35">
      <c r="B2451" t="s">
        <v>5154</v>
      </c>
      <c r="C2451" t="s">
        <v>4302</v>
      </c>
      <c r="D2451" t="s">
        <v>1548</v>
      </c>
    </row>
    <row r="2452" spans="2:5" x14ac:dyDescent="0.35">
      <c r="B2452" t="s">
        <v>1429</v>
      </c>
      <c r="C2452" t="s">
        <v>4302</v>
      </c>
      <c r="D2452" t="s">
        <v>1548</v>
      </c>
    </row>
    <row r="2453" spans="2:5" x14ac:dyDescent="0.35">
      <c r="B2453" t="s">
        <v>1431</v>
      </c>
      <c r="C2453" t="s">
        <v>4302</v>
      </c>
      <c r="D2453" t="s">
        <v>1549</v>
      </c>
    </row>
    <row r="2454" spans="2:5" x14ac:dyDescent="0.35">
      <c r="B2454" t="s">
        <v>5155</v>
      </c>
      <c r="C2454" t="s">
        <v>4302</v>
      </c>
      <c r="D2454" t="s">
        <v>5156</v>
      </c>
    </row>
    <row r="2455" spans="2:5" x14ac:dyDescent="0.35">
      <c r="B2455" t="s">
        <v>5157</v>
      </c>
      <c r="C2455" t="s">
        <v>4302</v>
      </c>
      <c r="D2455" t="s">
        <v>5158</v>
      </c>
    </row>
    <row r="2456" spans="2:5" x14ac:dyDescent="0.35">
      <c r="B2456" t="s">
        <v>5159</v>
      </c>
      <c r="C2456" t="s">
        <v>4302</v>
      </c>
      <c r="D2456" t="s">
        <v>5160</v>
      </c>
    </row>
    <row r="2457" spans="2:5" x14ac:dyDescent="0.35">
      <c r="B2457" t="s">
        <v>5161</v>
      </c>
      <c r="C2457" t="s">
        <v>4302</v>
      </c>
      <c r="D2457" t="s">
        <v>5162</v>
      </c>
      <c r="E2457" t="s">
        <v>1105</v>
      </c>
    </row>
    <row r="2458" spans="2:5" x14ac:dyDescent="0.35">
      <c r="B2458" t="s">
        <v>5163</v>
      </c>
      <c r="C2458" t="s">
        <v>4302</v>
      </c>
      <c r="D2458" t="s">
        <v>5162</v>
      </c>
      <c r="E2458" t="s">
        <v>1105</v>
      </c>
    </row>
    <row r="2459" spans="2:5" x14ac:dyDescent="0.35">
      <c r="B2459" t="s">
        <v>5164</v>
      </c>
      <c r="C2459" t="s">
        <v>4302</v>
      </c>
      <c r="D2459" t="s">
        <v>5165</v>
      </c>
      <c r="E2459" t="s">
        <v>1041</v>
      </c>
    </row>
    <row r="2460" spans="2:5" x14ac:dyDescent="0.35">
      <c r="B2460" t="s">
        <v>5166</v>
      </c>
      <c r="C2460" t="s">
        <v>4302</v>
      </c>
      <c r="D2460" t="s">
        <v>5165</v>
      </c>
      <c r="E2460" t="s">
        <v>1041</v>
      </c>
    </row>
    <row r="2461" spans="2:5" x14ac:dyDescent="0.35">
      <c r="B2461" t="s">
        <v>5167</v>
      </c>
      <c r="C2461" t="s">
        <v>4302</v>
      </c>
      <c r="D2461" t="s">
        <v>5165</v>
      </c>
      <c r="E2461" t="s">
        <v>1041</v>
      </c>
    </row>
    <row r="2462" spans="2:5" x14ac:dyDescent="0.35">
      <c r="B2462" t="s">
        <v>5168</v>
      </c>
      <c r="C2462" t="s">
        <v>4302</v>
      </c>
      <c r="D2462" t="s">
        <v>5169</v>
      </c>
      <c r="E2462" t="s">
        <v>1041</v>
      </c>
    </row>
    <row r="2463" spans="2:5" x14ac:dyDescent="0.35">
      <c r="B2463" t="s">
        <v>5170</v>
      </c>
      <c r="C2463" t="s">
        <v>4302</v>
      </c>
      <c r="D2463" t="s">
        <v>5165</v>
      </c>
      <c r="E2463" t="s">
        <v>1041</v>
      </c>
    </row>
    <row r="2464" spans="2:5" x14ac:dyDescent="0.35">
      <c r="B2464" t="s">
        <v>5171</v>
      </c>
      <c r="C2464" t="s">
        <v>4302</v>
      </c>
      <c r="D2464" t="s">
        <v>5165</v>
      </c>
      <c r="E2464" t="s">
        <v>1041</v>
      </c>
    </row>
    <row r="2465" spans="2:5" x14ac:dyDescent="0.35">
      <c r="B2465" t="s">
        <v>5172</v>
      </c>
      <c r="C2465" t="s">
        <v>4302</v>
      </c>
      <c r="D2465" t="s">
        <v>5165</v>
      </c>
      <c r="E2465" t="s">
        <v>1041</v>
      </c>
    </row>
    <row r="2466" spans="2:5" x14ac:dyDescent="0.35">
      <c r="B2466" t="s">
        <v>5173</v>
      </c>
      <c r="C2466" t="s">
        <v>4302</v>
      </c>
      <c r="D2466" t="s">
        <v>5174</v>
      </c>
      <c r="E2466" t="s">
        <v>1062</v>
      </c>
    </row>
    <row r="2467" spans="2:5" x14ac:dyDescent="0.35">
      <c r="B2467" t="s">
        <v>5175</v>
      </c>
      <c r="C2467" t="s">
        <v>4302</v>
      </c>
      <c r="D2467" t="s">
        <v>5176</v>
      </c>
    </row>
    <row r="2468" spans="2:5" x14ac:dyDescent="0.35">
      <c r="B2468" t="s">
        <v>5177</v>
      </c>
      <c r="C2468" t="s">
        <v>4302</v>
      </c>
      <c r="D2468" t="s">
        <v>5178</v>
      </c>
    </row>
    <row r="2469" spans="2:5" x14ac:dyDescent="0.35">
      <c r="B2469" t="s">
        <v>5179</v>
      </c>
      <c r="C2469" t="s">
        <v>4302</v>
      </c>
      <c r="D2469" t="s">
        <v>5178</v>
      </c>
    </row>
    <row r="2470" spans="2:5" x14ac:dyDescent="0.35">
      <c r="B2470" t="s">
        <v>5180</v>
      </c>
      <c r="C2470" t="s">
        <v>4302</v>
      </c>
      <c r="D2470" t="s">
        <v>5181</v>
      </c>
      <c r="E2470" t="s">
        <v>1041</v>
      </c>
    </row>
    <row r="2471" spans="2:5" x14ac:dyDescent="0.35">
      <c r="B2471" t="s">
        <v>5182</v>
      </c>
      <c r="C2471" t="s">
        <v>4302</v>
      </c>
      <c r="D2471" t="s">
        <v>5183</v>
      </c>
    </row>
    <row r="2472" spans="2:5" x14ac:dyDescent="0.35">
      <c r="B2472" t="s">
        <v>5184</v>
      </c>
      <c r="C2472" t="s">
        <v>4302</v>
      </c>
      <c r="D2472" t="s">
        <v>5185</v>
      </c>
    </row>
    <row r="2473" spans="2:5" x14ac:dyDescent="0.35">
      <c r="B2473" t="s">
        <v>5186</v>
      </c>
      <c r="C2473" t="s">
        <v>4302</v>
      </c>
      <c r="D2473" t="s">
        <v>5185</v>
      </c>
    </row>
    <row r="2474" spans="2:5" x14ac:dyDescent="0.35">
      <c r="B2474" t="s">
        <v>5187</v>
      </c>
      <c r="C2474" t="s">
        <v>4302</v>
      </c>
      <c r="D2474" t="s">
        <v>5188</v>
      </c>
      <c r="E2474" t="s">
        <v>1028</v>
      </c>
    </row>
    <row r="2475" spans="2:5" x14ac:dyDescent="0.35">
      <c r="B2475" t="s">
        <v>5189</v>
      </c>
      <c r="C2475" t="s">
        <v>4302</v>
      </c>
      <c r="D2475" t="s">
        <v>5190</v>
      </c>
      <c r="E2475" t="s">
        <v>1041</v>
      </c>
    </row>
    <row r="2476" spans="2:5" x14ac:dyDescent="0.35">
      <c r="B2476" t="s">
        <v>5191</v>
      </c>
      <c r="C2476" t="s">
        <v>4302</v>
      </c>
      <c r="D2476" t="s">
        <v>5192</v>
      </c>
      <c r="E2476" t="s">
        <v>1028</v>
      </c>
    </row>
    <row r="2477" spans="2:5" x14ac:dyDescent="0.35">
      <c r="B2477" t="s">
        <v>5193</v>
      </c>
      <c r="C2477" t="s">
        <v>4302</v>
      </c>
      <c r="D2477" t="s">
        <v>5194</v>
      </c>
      <c r="E2477" t="s">
        <v>1048</v>
      </c>
    </row>
    <row r="2478" spans="2:5" x14ac:dyDescent="0.35">
      <c r="B2478" t="s">
        <v>5195</v>
      </c>
      <c r="C2478" t="s">
        <v>4302</v>
      </c>
      <c r="D2478" t="s">
        <v>5194</v>
      </c>
      <c r="E2478" t="s">
        <v>1048</v>
      </c>
    </row>
    <row r="2479" spans="2:5" x14ac:dyDescent="0.35">
      <c r="B2479" t="s">
        <v>5196</v>
      </c>
      <c r="C2479" t="s">
        <v>4302</v>
      </c>
      <c r="D2479" t="s">
        <v>5197</v>
      </c>
      <c r="E2479" t="s">
        <v>1041</v>
      </c>
    </row>
    <row r="2480" spans="2:5" x14ac:dyDescent="0.35">
      <c r="B2480" t="s">
        <v>5198</v>
      </c>
      <c r="C2480" t="s">
        <v>4302</v>
      </c>
      <c r="D2480" t="s">
        <v>5199</v>
      </c>
      <c r="E2480" t="s">
        <v>4149</v>
      </c>
    </row>
    <row r="2481" spans="2:5" x14ac:dyDescent="0.35">
      <c r="B2481" t="s">
        <v>5200</v>
      </c>
      <c r="C2481" t="s">
        <v>4302</v>
      </c>
      <c r="D2481" t="s">
        <v>5199</v>
      </c>
      <c r="E2481" t="s">
        <v>4149</v>
      </c>
    </row>
    <row r="2482" spans="2:5" x14ac:dyDescent="0.35">
      <c r="B2482" t="s">
        <v>5201</v>
      </c>
      <c r="C2482" t="s">
        <v>4302</v>
      </c>
      <c r="D2482" t="s">
        <v>5199</v>
      </c>
      <c r="E2482" t="s">
        <v>4149</v>
      </c>
    </row>
    <row r="2483" spans="2:5" x14ac:dyDescent="0.35">
      <c r="B2483" t="s">
        <v>5202</v>
      </c>
      <c r="C2483" t="s">
        <v>4302</v>
      </c>
      <c r="D2483" t="s">
        <v>5203</v>
      </c>
    </row>
    <row r="2484" spans="2:5" x14ac:dyDescent="0.35">
      <c r="B2484" t="s">
        <v>5204</v>
      </c>
      <c r="C2484" t="s">
        <v>4302</v>
      </c>
      <c r="D2484" t="s">
        <v>5205</v>
      </c>
      <c r="E2484" t="s">
        <v>1059</v>
      </c>
    </row>
    <row r="2485" spans="2:5" x14ac:dyDescent="0.35">
      <c r="B2485" t="s">
        <v>5206</v>
      </c>
      <c r="C2485" t="s">
        <v>4302</v>
      </c>
      <c r="D2485" t="s">
        <v>5207</v>
      </c>
      <c r="E2485" t="s">
        <v>1048</v>
      </c>
    </row>
    <row r="2486" spans="2:5" x14ac:dyDescent="0.35">
      <c r="B2486" t="s">
        <v>5208</v>
      </c>
      <c r="C2486" t="s">
        <v>4302</v>
      </c>
      <c r="D2486" t="s">
        <v>5209</v>
      </c>
      <c r="E2486" t="s">
        <v>1059</v>
      </c>
    </row>
    <row r="2487" spans="2:5" x14ac:dyDescent="0.35">
      <c r="B2487" t="s">
        <v>5210</v>
      </c>
      <c r="C2487" t="s">
        <v>4302</v>
      </c>
      <c r="D2487" t="s">
        <v>5211</v>
      </c>
      <c r="E2487" t="s">
        <v>1105</v>
      </c>
    </row>
    <row r="2488" spans="2:5" x14ac:dyDescent="0.35">
      <c r="B2488" t="s">
        <v>5212</v>
      </c>
      <c r="C2488" t="s">
        <v>4302</v>
      </c>
      <c r="D2488" t="s">
        <v>5213</v>
      </c>
      <c r="E2488" t="s">
        <v>1046</v>
      </c>
    </row>
    <row r="2489" spans="2:5" x14ac:dyDescent="0.35">
      <c r="B2489" t="s">
        <v>5214</v>
      </c>
      <c r="C2489" t="s">
        <v>4302</v>
      </c>
      <c r="D2489" t="s">
        <v>5213</v>
      </c>
      <c r="E2489" t="s">
        <v>1046</v>
      </c>
    </row>
    <row r="2490" spans="2:5" x14ac:dyDescent="0.35">
      <c r="B2490" t="s">
        <v>5215</v>
      </c>
      <c r="C2490" t="s">
        <v>4302</v>
      </c>
      <c r="D2490" t="s">
        <v>5213</v>
      </c>
      <c r="E2490" t="s">
        <v>1046</v>
      </c>
    </row>
    <row r="2491" spans="2:5" x14ac:dyDescent="0.35">
      <c r="B2491" t="s">
        <v>5216</v>
      </c>
      <c r="C2491" t="s">
        <v>4302</v>
      </c>
      <c r="D2491" t="s">
        <v>5217</v>
      </c>
    </row>
    <row r="2492" spans="2:5" x14ac:dyDescent="0.35">
      <c r="B2492" t="s">
        <v>5218</v>
      </c>
      <c r="C2492" t="s">
        <v>4302</v>
      </c>
      <c r="D2492" t="s">
        <v>5219</v>
      </c>
      <c r="E2492" t="s">
        <v>4149</v>
      </c>
    </row>
    <row r="2493" spans="2:5" x14ac:dyDescent="0.35">
      <c r="B2493" t="s">
        <v>5220</v>
      </c>
      <c r="C2493" t="s">
        <v>4302</v>
      </c>
      <c r="D2493" t="s">
        <v>1551</v>
      </c>
    </row>
    <row r="2494" spans="2:5" x14ac:dyDescent="0.35">
      <c r="B2494" t="s">
        <v>1434</v>
      </c>
      <c r="C2494" t="s">
        <v>4302</v>
      </c>
      <c r="D2494" t="s">
        <v>1551</v>
      </c>
    </row>
    <row r="2495" spans="2:5" x14ac:dyDescent="0.35">
      <c r="B2495" t="s">
        <v>5221</v>
      </c>
      <c r="C2495" t="s">
        <v>4302</v>
      </c>
      <c r="D2495" t="s">
        <v>1551</v>
      </c>
    </row>
    <row r="2496" spans="2:5" x14ac:dyDescent="0.35">
      <c r="B2496" t="s">
        <v>5222</v>
      </c>
      <c r="C2496" t="s">
        <v>4302</v>
      </c>
      <c r="D2496" t="s">
        <v>5223</v>
      </c>
      <c r="E2496" t="s">
        <v>1032</v>
      </c>
    </row>
    <row r="2497" spans="2:5" x14ac:dyDescent="0.35">
      <c r="B2497" t="s">
        <v>5224</v>
      </c>
      <c r="C2497" t="s">
        <v>4302</v>
      </c>
      <c r="D2497" t="s">
        <v>5223</v>
      </c>
      <c r="E2497" t="s">
        <v>1032</v>
      </c>
    </row>
    <row r="2498" spans="2:5" x14ac:dyDescent="0.35">
      <c r="B2498" t="s">
        <v>5225</v>
      </c>
      <c r="C2498" t="s">
        <v>4302</v>
      </c>
      <c r="D2498" t="s">
        <v>5226</v>
      </c>
      <c r="E2498" t="s">
        <v>1028</v>
      </c>
    </row>
    <row r="2499" spans="2:5" x14ac:dyDescent="0.35">
      <c r="B2499" t="s">
        <v>5227</v>
      </c>
      <c r="C2499" t="s">
        <v>4302</v>
      </c>
      <c r="D2499" t="s">
        <v>5226</v>
      </c>
      <c r="E2499" t="s">
        <v>1028</v>
      </c>
    </row>
    <row r="2500" spans="2:5" x14ac:dyDescent="0.35">
      <c r="B2500" t="s">
        <v>5228</v>
      </c>
      <c r="C2500" t="s">
        <v>4302</v>
      </c>
      <c r="D2500" t="s">
        <v>5226</v>
      </c>
      <c r="E2500" t="s">
        <v>1028</v>
      </c>
    </row>
    <row r="2501" spans="2:5" x14ac:dyDescent="0.35">
      <c r="B2501" t="s">
        <v>5229</v>
      </c>
      <c r="C2501" t="s">
        <v>4302</v>
      </c>
      <c r="D2501" t="s">
        <v>5230</v>
      </c>
      <c r="E2501" t="s">
        <v>1057</v>
      </c>
    </row>
    <row r="2502" spans="2:5" x14ac:dyDescent="0.35">
      <c r="B2502" t="s">
        <v>5231</v>
      </c>
      <c r="C2502" t="s">
        <v>4302</v>
      </c>
      <c r="D2502" t="s">
        <v>5230</v>
      </c>
      <c r="E2502" t="s">
        <v>1057</v>
      </c>
    </row>
    <row r="2503" spans="2:5" x14ac:dyDescent="0.35">
      <c r="B2503" t="s">
        <v>5232</v>
      </c>
      <c r="C2503" t="s">
        <v>4302</v>
      </c>
      <c r="D2503" t="s">
        <v>5233</v>
      </c>
      <c r="E2503" t="s">
        <v>1057</v>
      </c>
    </row>
    <row r="2504" spans="2:5" x14ac:dyDescent="0.35">
      <c r="B2504" t="s">
        <v>5234</v>
      </c>
      <c r="C2504" t="s">
        <v>4302</v>
      </c>
      <c r="D2504" t="s">
        <v>5235</v>
      </c>
      <c r="E2504" t="s">
        <v>4149</v>
      </c>
    </row>
    <row r="2505" spans="2:5" x14ac:dyDescent="0.35">
      <c r="B2505" t="s">
        <v>5236</v>
      </c>
      <c r="C2505" t="s">
        <v>4302</v>
      </c>
      <c r="D2505" t="s">
        <v>5235</v>
      </c>
      <c r="E2505" t="s">
        <v>4149</v>
      </c>
    </row>
    <row r="2506" spans="2:5" x14ac:dyDescent="0.35">
      <c r="B2506" t="s">
        <v>5237</v>
      </c>
      <c r="C2506" t="s">
        <v>4302</v>
      </c>
      <c r="D2506" t="s">
        <v>5238</v>
      </c>
    </row>
    <row r="2507" spans="2:5" x14ac:dyDescent="0.35">
      <c r="B2507" t="s">
        <v>5239</v>
      </c>
      <c r="C2507" t="s">
        <v>4302</v>
      </c>
    </row>
    <row r="2508" spans="2:5" x14ac:dyDescent="0.35">
      <c r="B2508" t="s">
        <v>5240</v>
      </c>
      <c r="C2508" t="s">
        <v>4302</v>
      </c>
      <c r="D2508" t="s">
        <v>5241</v>
      </c>
      <c r="E2508" t="s">
        <v>1032</v>
      </c>
    </row>
    <row r="2509" spans="2:5" x14ac:dyDescent="0.35">
      <c r="B2509" t="s">
        <v>5242</v>
      </c>
      <c r="C2509" t="s">
        <v>4302</v>
      </c>
      <c r="D2509" t="s">
        <v>5243</v>
      </c>
    </row>
    <row r="2510" spans="2:5" x14ac:dyDescent="0.35">
      <c r="B2510" t="s">
        <v>5244</v>
      </c>
      <c r="C2510" t="s">
        <v>4302</v>
      </c>
      <c r="D2510" t="s">
        <v>5243</v>
      </c>
    </row>
    <row r="2511" spans="2:5" x14ac:dyDescent="0.35">
      <c r="B2511" t="s">
        <v>5245</v>
      </c>
      <c r="C2511" t="s">
        <v>4302</v>
      </c>
      <c r="D2511" t="s">
        <v>5246</v>
      </c>
      <c r="E2511" t="s">
        <v>1032</v>
      </c>
    </row>
    <row r="2512" spans="2:5" x14ac:dyDescent="0.35">
      <c r="B2512" t="s">
        <v>5247</v>
      </c>
      <c r="C2512" t="s">
        <v>4302</v>
      </c>
      <c r="D2512" t="s">
        <v>5246</v>
      </c>
      <c r="E2512" t="s">
        <v>1032</v>
      </c>
    </row>
    <row r="2513" spans="2:5" x14ac:dyDescent="0.35">
      <c r="B2513" t="s">
        <v>5248</v>
      </c>
      <c r="C2513" t="s">
        <v>4302</v>
      </c>
      <c r="D2513" t="s">
        <v>5249</v>
      </c>
    </row>
    <row r="2514" spans="2:5" x14ac:dyDescent="0.35">
      <c r="B2514" t="s">
        <v>5250</v>
      </c>
      <c r="C2514" t="s">
        <v>4302</v>
      </c>
      <c r="D2514" t="s">
        <v>5251</v>
      </c>
    </row>
    <row r="2515" spans="2:5" x14ac:dyDescent="0.35">
      <c r="B2515" t="s">
        <v>5252</v>
      </c>
      <c r="C2515" t="s">
        <v>4302</v>
      </c>
      <c r="D2515" t="s">
        <v>5251</v>
      </c>
    </row>
    <row r="2516" spans="2:5" x14ac:dyDescent="0.35">
      <c r="B2516" t="s">
        <v>5253</v>
      </c>
      <c r="C2516" t="s">
        <v>4302</v>
      </c>
      <c r="D2516" t="s">
        <v>1552</v>
      </c>
      <c r="E2516" t="s">
        <v>1032</v>
      </c>
    </row>
    <row r="2517" spans="2:5" x14ac:dyDescent="0.35">
      <c r="B2517" t="s">
        <v>1435</v>
      </c>
      <c r="C2517" t="s">
        <v>4302</v>
      </c>
      <c r="D2517" t="s">
        <v>1552</v>
      </c>
      <c r="E2517" t="s">
        <v>1032</v>
      </c>
    </row>
    <row r="2518" spans="2:5" x14ac:dyDescent="0.35">
      <c r="B2518" t="s">
        <v>5254</v>
      </c>
      <c r="C2518" t="s">
        <v>4302</v>
      </c>
      <c r="D2518" t="s">
        <v>5255</v>
      </c>
      <c r="E2518" t="s">
        <v>1057</v>
      </c>
    </row>
    <row r="2519" spans="2:5" x14ac:dyDescent="0.35">
      <c r="B2519" t="s">
        <v>5256</v>
      </c>
      <c r="C2519" t="s">
        <v>4302</v>
      </c>
      <c r="D2519" t="s">
        <v>5255</v>
      </c>
      <c r="E2519" t="s">
        <v>1057</v>
      </c>
    </row>
    <row r="2520" spans="2:5" x14ac:dyDescent="0.35">
      <c r="B2520" t="s">
        <v>5257</v>
      </c>
      <c r="C2520" t="s">
        <v>4302</v>
      </c>
      <c r="D2520" t="s">
        <v>5255</v>
      </c>
      <c r="E2520" t="s">
        <v>1057</v>
      </c>
    </row>
    <row r="2521" spans="2:5" x14ac:dyDescent="0.35">
      <c r="B2521" t="s">
        <v>5258</v>
      </c>
      <c r="C2521" t="s">
        <v>4302</v>
      </c>
      <c r="D2521" t="s">
        <v>5255</v>
      </c>
      <c r="E2521" t="s">
        <v>1057</v>
      </c>
    </row>
    <row r="2522" spans="2:5" x14ac:dyDescent="0.35">
      <c r="B2522" t="s">
        <v>5259</v>
      </c>
      <c r="C2522" t="s">
        <v>4302</v>
      </c>
      <c r="D2522" t="s">
        <v>5260</v>
      </c>
      <c r="E2522" t="s">
        <v>1059</v>
      </c>
    </row>
    <row r="2523" spans="2:5" x14ac:dyDescent="0.35">
      <c r="B2523" t="s">
        <v>5261</v>
      </c>
      <c r="C2523" t="s">
        <v>4302</v>
      </c>
      <c r="D2523" t="s">
        <v>1554</v>
      </c>
      <c r="E2523" t="s">
        <v>1057</v>
      </c>
    </row>
    <row r="2524" spans="2:5" x14ac:dyDescent="0.35">
      <c r="B2524" t="s">
        <v>5262</v>
      </c>
      <c r="C2524" t="s">
        <v>4302</v>
      </c>
      <c r="D2524" t="s">
        <v>1554</v>
      </c>
      <c r="E2524" t="s">
        <v>1057</v>
      </c>
    </row>
    <row r="2525" spans="2:5" x14ac:dyDescent="0.35">
      <c r="B2525" t="s">
        <v>5263</v>
      </c>
      <c r="C2525" t="s">
        <v>4302</v>
      </c>
      <c r="D2525" t="s">
        <v>1554</v>
      </c>
      <c r="E2525" t="s">
        <v>1057</v>
      </c>
    </row>
    <row r="2526" spans="2:5" x14ac:dyDescent="0.35">
      <c r="B2526" t="s">
        <v>5264</v>
      </c>
      <c r="C2526" t="s">
        <v>4302</v>
      </c>
      <c r="D2526" t="s">
        <v>1554</v>
      </c>
      <c r="E2526" t="s">
        <v>1057</v>
      </c>
    </row>
    <row r="2527" spans="2:5" x14ac:dyDescent="0.35">
      <c r="B2527" t="s">
        <v>5265</v>
      </c>
      <c r="C2527" t="s">
        <v>4302</v>
      </c>
      <c r="D2527" t="s">
        <v>1554</v>
      </c>
      <c r="E2527" t="s">
        <v>1057</v>
      </c>
    </row>
    <row r="2528" spans="2:5" x14ac:dyDescent="0.35">
      <c r="B2528" t="s">
        <v>5266</v>
      </c>
      <c r="C2528" t="s">
        <v>4302</v>
      </c>
      <c r="D2528" t="s">
        <v>1554</v>
      </c>
      <c r="E2528" t="s">
        <v>1057</v>
      </c>
    </row>
    <row r="2529" spans="2:5" x14ac:dyDescent="0.35">
      <c r="B2529" t="s">
        <v>5267</v>
      </c>
      <c r="C2529" t="s">
        <v>4302</v>
      </c>
      <c r="D2529" t="s">
        <v>1554</v>
      </c>
      <c r="E2529" t="s">
        <v>1057</v>
      </c>
    </row>
    <row r="2530" spans="2:5" x14ac:dyDescent="0.35">
      <c r="B2530" t="s">
        <v>5268</v>
      </c>
      <c r="C2530" t="s">
        <v>4302</v>
      </c>
      <c r="D2530" t="s">
        <v>1554</v>
      </c>
      <c r="E2530" t="s">
        <v>1057</v>
      </c>
    </row>
    <row r="2531" spans="2:5" x14ac:dyDescent="0.35">
      <c r="B2531" t="s">
        <v>5269</v>
      </c>
      <c r="C2531" t="s">
        <v>4302</v>
      </c>
      <c r="D2531" t="s">
        <v>1554</v>
      </c>
      <c r="E2531" t="s">
        <v>1057</v>
      </c>
    </row>
    <row r="2532" spans="2:5" x14ac:dyDescent="0.35">
      <c r="B2532" t="s">
        <v>1437</v>
      </c>
      <c r="C2532" t="s">
        <v>4302</v>
      </c>
      <c r="D2532" t="s">
        <v>1554</v>
      </c>
      <c r="E2532" t="s">
        <v>1057</v>
      </c>
    </row>
    <row r="2533" spans="2:5" x14ac:dyDescent="0.35">
      <c r="B2533" t="s">
        <v>5270</v>
      </c>
      <c r="C2533" t="s">
        <v>4302</v>
      </c>
      <c r="D2533" t="s">
        <v>1554</v>
      </c>
      <c r="E2533" t="s">
        <v>1057</v>
      </c>
    </row>
    <row r="2534" spans="2:5" x14ac:dyDescent="0.35">
      <c r="B2534" t="s">
        <v>5271</v>
      </c>
      <c r="C2534" t="s">
        <v>4302</v>
      </c>
      <c r="D2534" t="s">
        <v>1554</v>
      </c>
      <c r="E2534" t="s">
        <v>1057</v>
      </c>
    </row>
    <row r="2535" spans="2:5" x14ac:dyDescent="0.35">
      <c r="B2535" t="s">
        <v>5272</v>
      </c>
      <c r="C2535" t="s">
        <v>4302</v>
      </c>
      <c r="D2535" t="s">
        <v>5273</v>
      </c>
      <c r="E2535" t="s">
        <v>1046</v>
      </c>
    </row>
    <row r="2536" spans="2:5" x14ac:dyDescent="0.35">
      <c r="B2536" t="s">
        <v>5274</v>
      </c>
      <c r="C2536" t="s">
        <v>4302</v>
      </c>
      <c r="D2536" t="s">
        <v>5273</v>
      </c>
      <c r="E2536" t="s">
        <v>1046</v>
      </c>
    </row>
    <row r="2537" spans="2:5" x14ac:dyDescent="0.35">
      <c r="B2537" t="s">
        <v>5275</v>
      </c>
      <c r="C2537" t="s">
        <v>4302</v>
      </c>
      <c r="D2537" t="s">
        <v>1292</v>
      </c>
      <c r="E2537" t="s">
        <v>1057</v>
      </c>
    </row>
    <row r="2538" spans="2:5" x14ac:dyDescent="0.35">
      <c r="B2538" t="s">
        <v>5276</v>
      </c>
      <c r="C2538" t="s">
        <v>4302</v>
      </c>
      <c r="D2538" t="s">
        <v>1292</v>
      </c>
      <c r="E2538" t="s">
        <v>1057</v>
      </c>
    </row>
    <row r="2539" spans="2:5" x14ac:dyDescent="0.35">
      <c r="B2539" t="s">
        <v>5277</v>
      </c>
      <c r="C2539" t="s">
        <v>4302</v>
      </c>
      <c r="D2539" t="s">
        <v>1292</v>
      </c>
      <c r="E2539" t="s">
        <v>1057</v>
      </c>
    </row>
    <row r="2540" spans="2:5" x14ac:dyDescent="0.35">
      <c r="B2540" t="s">
        <v>5278</v>
      </c>
      <c r="C2540" t="s">
        <v>4302</v>
      </c>
      <c r="D2540" t="s">
        <v>5279</v>
      </c>
      <c r="E2540" t="s">
        <v>1032</v>
      </c>
    </row>
    <row r="2541" spans="2:5" x14ac:dyDescent="0.35">
      <c r="B2541" t="s">
        <v>5280</v>
      </c>
      <c r="C2541" t="s">
        <v>4302</v>
      </c>
      <c r="D2541" t="s">
        <v>5279</v>
      </c>
      <c r="E2541" t="s">
        <v>1032</v>
      </c>
    </row>
    <row r="2542" spans="2:5" x14ac:dyDescent="0.35">
      <c r="B2542" t="s">
        <v>5281</v>
      </c>
      <c r="C2542" t="s">
        <v>4302</v>
      </c>
      <c r="D2542" t="s">
        <v>5279</v>
      </c>
      <c r="E2542" t="s">
        <v>1032</v>
      </c>
    </row>
    <row r="2543" spans="2:5" x14ac:dyDescent="0.35">
      <c r="B2543" t="s">
        <v>5282</v>
      </c>
      <c r="C2543" t="s">
        <v>4302</v>
      </c>
      <c r="D2543" t="s">
        <v>5279</v>
      </c>
      <c r="E2543" t="s">
        <v>1032</v>
      </c>
    </row>
    <row r="2544" spans="2:5" x14ac:dyDescent="0.35">
      <c r="B2544" t="s">
        <v>5283</v>
      </c>
      <c r="C2544" t="s">
        <v>4302</v>
      </c>
      <c r="D2544" t="s">
        <v>5279</v>
      </c>
      <c r="E2544" t="s">
        <v>1032</v>
      </c>
    </row>
    <row r="2545" spans="2:5" x14ac:dyDescent="0.35">
      <c r="B2545" t="s">
        <v>1438</v>
      </c>
      <c r="C2545" t="s">
        <v>4302</v>
      </c>
      <c r="D2545" t="s">
        <v>1555</v>
      </c>
    </row>
    <row r="2546" spans="2:5" x14ac:dyDescent="0.35">
      <c r="B2546" t="s">
        <v>5284</v>
      </c>
      <c r="C2546" t="s">
        <v>4302</v>
      </c>
      <c r="D2546" t="s">
        <v>5285</v>
      </c>
    </row>
    <row r="2547" spans="2:5" x14ac:dyDescent="0.35">
      <c r="B2547" t="s">
        <v>5286</v>
      </c>
      <c r="C2547" t="s">
        <v>4302</v>
      </c>
      <c r="D2547" t="s">
        <v>5285</v>
      </c>
    </row>
    <row r="2548" spans="2:5" x14ac:dyDescent="0.35">
      <c r="B2548" t="s">
        <v>5287</v>
      </c>
      <c r="C2548" t="s">
        <v>4302</v>
      </c>
      <c r="D2548" t="s">
        <v>5288</v>
      </c>
      <c r="E2548" t="s">
        <v>1041</v>
      </c>
    </row>
    <row r="2549" spans="2:5" x14ac:dyDescent="0.35">
      <c r="B2549" t="s">
        <v>5289</v>
      </c>
      <c r="C2549" t="s">
        <v>4302</v>
      </c>
      <c r="D2549" t="s">
        <v>5290</v>
      </c>
      <c r="E2549" t="s">
        <v>1032</v>
      </c>
    </row>
    <row r="2550" spans="2:5" x14ac:dyDescent="0.35">
      <c r="B2550" t="s">
        <v>5291</v>
      </c>
      <c r="C2550" t="s">
        <v>4302</v>
      </c>
      <c r="D2550" t="s">
        <v>5292</v>
      </c>
    </row>
    <row r="2551" spans="2:5" x14ac:dyDescent="0.35">
      <c r="B2551" t="s">
        <v>5293</v>
      </c>
      <c r="C2551" t="s">
        <v>4302</v>
      </c>
      <c r="D2551" t="s">
        <v>5294</v>
      </c>
    </row>
    <row r="2552" spans="2:5" x14ac:dyDescent="0.35">
      <c r="B2552" t="s">
        <v>1439</v>
      </c>
      <c r="C2552" t="s">
        <v>4302</v>
      </c>
      <c r="D2552" t="s">
        <v>1556</v>
      </c>
      <c r="E2552" t="s">
        <v>1041</v>
      </c>
    </row>
    <row r="2553" spans="2:5" x14ac:dyDescent="0.35">
      <c r="B2553" t="s">
        <v>5295</v>
      </c>
      <c r="C2553" t="s">
        <v>4302</v>
      </c>
      <c r="D2553" t="s">
        <v>5296</v>
      </c>
      <c r="E2553" t="s">
        <v>1028</v>
      </c>
    </row>
    <row r="2554" spans="2:5" x14ac:dyDescent="0.35">
      <c r="B2554" t="s">
        <v>5297</v>
      </c>
      <c r="C2554" t="s">
        <v>4302</v>
      </c>
      <c r="D2554" t="s">
        <v>5298</v>
      </c>
    </row>
    <row r="2555" spans="2:5" x14ac:dyDescent="0.35">
      <c r="B2555" t="s">
        <v>5299</v>
      </c>
      <c r="C2555" t="s">
        <v>4302</v>
      </c>
      <c r="D2555" t="s">
        <v>5298</v>
      </c>
    </row>
    <row r="2556" spans="2:5" x14ac:dyDescent="0.35">
      <c r="B2556" t="s">
        <v>5300</v>
      </c>
      <c r="C2556" t="s">
        <v>4302</v>
      </c>
      <c r="D2556" t="s">
        <v>5298</v>
      </c>
    </row>
    <row r="2557" spans="2:5" x14ac:dyDescent="0.35">
      <c r="B2557" t="s">
        <v>5301</v>
      </c>
      <c r="C2557" t="s">
        <v>4302</v>
      </c>
      <c r="D2557" t="s">
        <v>5298</v>
      </c>
    </row>
    <row r="2558" spans="2:5" x14ac:dyDescent="0.35">
      <c r="B2558" t="s">
        <v>1440</v>
      </c>
      <c r="C2558" t="s">
        <v>4302</v>
      </c>
      <c r="D2558" t="s">
        <v>1557</v>
      </c>
      <c r="E2558" t="s">
        <v>1062</v>
      </c>
    </row>
    <row r="2559" spans="2:5" x14ac:dyDescent="0.35">
      <c r="B2559" t="s">
        <v>5302</v>
      </c>
      <c r="C2559" t="s">
        <v>4302</v>
      </c>
      <c r="D2559" t="s">
        <v>5303</v>
      </c>
    </row>
    <row r="2560" spans="2:5" x14ac:dyDescent="0.35">
      <c r="B2560" t="s">
        <v>5304</v>
      </c>
      <c r="C2560" t="s">
        <v>4302</v>
      </c>
      <c r="D2560" t="s">
        <v>5305</v>
      </c>
    </row>
    <row r="2561" spans="2:5" x14ac:dyDescent="0.35">
      <c r="B2561" t="s">
        <v>5306</v>
      </c>
      <c r="C2561" t="s">
        <v>4302</v>
      </c>
      <c r="D2561" t="s">
        <v>5305</v>
      </c>
    </row>
    <row r="2562" spans="2:5" x14ac:dyDescent="0.35">
      <c r="B2562" t="s">
        <v>5307</v>
      </c>
      <c r="C2562" t="s">
        <v>4302</v>
      </c>
      <c r="D2562" t="s">
        <v>5305</v>
      </c>
    </row>
    <row r="2563" spans="2:5" x14ac:dyDescent="0.35">
      <c r="B2563" t="s">
        <v>5308</v>
      </c>
      <c r="C2563" t="s">
        <v>4302</v>
      </c>
      <c r="D2563" t="s">
        <v>5309</v>
      </c>
      <c r="E2563" t="s">
        <v>1059</v>
      </c>
    </row>
    <row r="2564" spans="2:5" x14ac:dyDescent="0.35">
      <c r="B2564" t="s">
        <v>5310</v>
      </c>
      <c r="C2564" t="s">
        <v>4302</v>
      </c>
      <c r="D2564" t="s">
        <v>5311</v>
      </c>
      <c r="E2564" t="s">
        <v>1048</v>
      </c>
    </row>
    <row r="2565" spans="2:5" x14ac:dyDescent="0.35">
      <c r="B2565" t="s">
        <v>5312</v>
      </c>
      <c r="C2565" t="s">
        <v>4302</v>
      </c>
      <c r="D2565" t="s">
        <v>5313</v>
      </c>
      <c r="E2565" t="s">
        <v>1032</v>
      </c>
    </row>
    <row r="2566" spans="2:5" x14ac:dyDescent="0.35">
      <c r="B2566" t="s">
        <v>5314</v>
      </c>
      <c r="C2566" t="s">
        <v>4302</v>
      </c>
      <c r="D2566" t="s">
        <v>5315</v>
      </c>
      <c r="E2566" t="s">
        <v>1032</v>
      </c>
    </row>
    <row r="2567" spans="2:5" x14ac:dyDescent="0.35">
      <c r="B2567" t="s">
        <v>5316</v>
      </c>
      <c r="C2567" t="s">
        <v>4302</v>
      </c>
      <c r="D2567" t="s">
        <v>5317</v>
      </c>
      <c r="E2567" t="s">
        <v>1032</v>
      </c>
    </row>
    <row r="2568" spans="2:5" x14ac:dyDescent="0.35">
      <c r="B2568" t="s">
        <v>5318</v>
      </c>
      <c r="C2568" t="s">
        <v>4302</v>
      </c>
      <c r="D2568" t="s">
        <v>5317</v>
      </c>
      <c r="E2568" t="s">
        <v>1032</v>
      </c>
    </row>
    <row r="2569" spans="2:5" x14ac:dyDescent="0.35">
      <c r="B2569" t="s">
        <v>5319</v>
      </c>
      <c r="C2569" t="s">
        <v>4302</v>
      </c>
      <c r="D2569" t="s">
        <v>5320</v>
      </c>
      <c r="E2569" t="s">
        <v>1032</v>
      </c>
    </row>
    <row r="2570" spans="2:5" x14ac:dyDescent="0.35">
      <c r="B2570" t="s">
        <v>5321</v>
      </c>
      <c r="C2570" t="s">
        <v>4302</v>
      </c>
      <c r="D2570" t="s">
        <v>5320</v>
      </c>
      <c r="E2570" t="s">
        <v>1032</v>
      </c>
    </row>
    <row r="2571" spans="2:5" x14ac:dyDescent="0.35">
      <c r="B2571" t="s">
        <v>5322</v>
      </c>
      <c r="C2571" t="s">
        <v>4302</v>
      </c>
      <c r="D2571" t="s">
        <v>1558</v>
      </c>
      <c r="E2571" t="s">
        <v>1057</v>
      </c>
    </row>
    <row r="2572" spans="2:5" x14ac:dyDescent="0.35">
      <c r="B2572" t="s">
        <v>1441</v>
      </c>
      <c r="C2572" t="s">
        <v>4302</v>
      </c>
      <c r="D2572" t="s">
        <v>1558</v>
      </c>
      <c r="E2572" t="s">
        <v>1057</v>
      </c>
    </row>
    <row r="2573" spans="2:5" x14ac:dyDescent="0.35">
      <c r="B2573" t="s">
        <v>5323</v>
      </c>
      <c r="C2573" t="s">
        <v>4302</v>
      </c>
      <c r="D2573" t="s">
        <v>5324</v>
      </c>
    </row>
    <row r="2574" spans="2:5" x14ac:dyDescent="0.35">
      <c r="B2574" t="s">
        <v>5325</v>
      </c>
      <c r="C2574" t="s">
        <v>4302</v>
      </c>
      <c r="D2574" t="s">
        <v>5324</v>
      </c>
    </row>
    <row r="2575" spans="2:5" x14ac:dyDescent="0.35">
      <c r="B2575" t="s">
        <v>5326</v>
      </c>
      <c r="C2575" t="s">
        <v>4302</v>
      </c>
      <c r="D2575" t="s">
        <v>5327</v>
      </c>
    </row>
    <row r="2576" spans="2:5" x14ac:dyDescent="0.35">
      <c r="B2576" t="s">
        <v>5328</v>
      </c>
      <c r="C2576" t="s">
        <v>4302</v>
      </c>
      <c r="D2576" t="s">
        <v>5329</v>
      </c>
      <c r="E2576" t="s">
        <v>1048</v>
      </c>
    </row>
    <row r="2577" spans="2:5" x14ac:dyDescent="0.35">
      <c r="B2577" t="s">
        <v>5330</v>
      </c>
      <c r="C2577" t="s">
        <v>4302</v>
      </c>
      <c r="D2577" t="s">
        <v>5329</v>
      </c>
      <c r="E2577" t="s">
        <v>1048</v>
      </c>
    </row>
    <row r="2578" spans="2:5" x14ac:dyDescent="0.35">
      <c r="B2578" t="s">
        <v>5331</v>
      </c>
      <c r="C2578" t="s">
        <v>4302</v>
      </c>
      <c r="D2578" t="s">
        <v>5329</v>
      </c>
      <c r="E2578" t="s">
        <v>1048</v>
      </c>
    </row>
    <row r="2579" spans="2:5" x14ac:dyDescent="0.35">
      <c r="B2579" t="s">
        <v>5332</v>
      </c>
      <c r="C2579" t="s">
        <v>4302</v>
      </c>
      <c r="D2579" t="s">
        <v>5333</v>
      </c>
    </row>
    <row r="2580" spans="2:5" x14ac:dyDescent="0.35">
      <c r="B2580" t="s">
        <v>5334</v>
      </c>
      <c r="C2580" t="s">
        <v>4302</v>
      </c>
      <c r="D2580" t="s">
        <v>5335</v>
      </c>
      <c r="E2580" t="s">
        <v>1105</v>
      </c>
    </row>
    <row r="2581" spans="2:5" x14ac:dyDescent="0.35">
      <c r="B2581" t="s">
        <v>5336</v>
      </c>
      <c r="C2581" t="s">
        <v>4302</v>
      </c>
      <c r="D2581" t="s">
        <v>5335</v>
      </c>
      <c r="E2581" t="s">
        <v>1105</v>
      </c>
    </row>
    <row r="2582" spans="2:5" x14ac:dyDescent="0.35">
      <c r="B2582" t="s">
        <v>5337</v>
      </c>
      <c r="C2582" t="s">
        <v>4302</v>
      </c>
      <c r="D2582" t="s">
        <v>5338</v>
      </c>
      <c r="E2582" t="s">
        <v>1059</v>
      </c>
    </row>
    <row r="2583" spans="2:5" x14ac:dyDescent="0.35">
      <c r="B2583" t="s">
        <v>5339</v>
      </c>
      <c r="C2583" t="s">
        <v>4302</v>
      </c>
      <c r="D2583" t="s">
        <v>5340</v>
      </c>
      <c r="E2583" t="s">
        <v>1105</v>
      </c>
    </row>
    <row r="2584" spans="2:5" x14ac:dyDescent="0.35">
      <c r="B2584" t="s">
        <v>5341</v>
      </c>
      <c r="C2584" t="s">
        <v>4302</v>
      </c>
      <c r="D2584" t="s">
        <v>5342</v>
      </c>
    </row>
    <row r="2585" spans="2:5" x14ac:dyDescent="0.35">
      <c r="B2585" t="s">
        <v>5343</v>
      </c>
      <c r="C2585" t="s">
        <v>4302</v>
      </c>
      <c r="D2585" t="s">
        <v>5344</v>
      </c>
      <c r="E2585" t="s">
        <v>1105</v>
      </c>
    </row>
    <row r="2586" spans="2:5" x14ac:dyDescent="0.35">
      <c r="B2586" t="s">
        <v>5345</v>
      </c>
      <c r="C2586" t="s">
        <v>4302</v>
      </c>
      <c r="D2586" t="s">
        <v>5344</v>
      </c>
      <c r="E2586" t="s">
        <v>1105</v>
      </c>
    </row>
    <row r="2587" spans="2:5" x14ac:dyDescent="0.35">
      <c r="B2587" t="s">
        <v>5346</v>
      </c>
      <c r="C2587" t="s">
        <v>4302</v>
      </c>
      <c r="D2587" t="s">
        <v>5344</v>
      </c>
      <c r="E2587" t="s">
        <v>1105</v>
      </c>
    </row>
    <row r="2588" spans="2:5" x14ac:dyDescent="0.35">
      <c r="B2588" t="s">
        <v>5347</v>
      </c>
      <c r="C2588" t="s">
        <v>4302</v>
      </c>
      <c r="D2588" t="s">
        <v>5348</v>
      </c>
      <c r="E2588" t="s">
        <v>1032</v>
      </c>
    </row>
    <row r="2589" spans="2:5" x14ac:dyDescent="0.35">
      <c r="B2589" t="s">
        <v>5349</v>
      </c>
      <c r="C2589" t="s">
        <v>4302</v>
      </c>
      <c r="D2589" t="s">
        <v>5350</v>
      </c>
    </row>
    <row r="2590" spans="2:5" x14ac:dyDescent="0.35">
      <c r="B2590" t="s">
        <v>5351</v>
      </c>
      <c r="C2590" t="s">
        <v>4302</v>
      </c>
      <c r="D2590" t="s">
        <v>5350</v>
      </c>
    </row>
    <row r="2591" spans="2:5" x14ac:dyDescent="0.35">
      <c r="B2591" t="s">
        <v>5352</v>
      </c>
      <c r="C2591" t="s">
        <v>4302</v>
      </c>
      <c r="D2591" t="s">
        <v>5353</v>
      </c>
      <c r="E2591" t="s">
        <v>1032</v>
      </c>
    </row>
    <row r="2592" spans="2:5" x14ac:dyDescent="0.35">
      <c r="B2592" t="s">
        <v>5354</v>
      </c>
      <c r="C2592" t="s">
        <v>4302</v>
      </c>
      <c r="D2592" t="s">
        <v>5353</v>
      </c>
      <c r="E2592" t="s">
        <v>1032</v>
      </c>
    </row>
    <row r="2593" spans="2:5" x14ac:dyDescent="0.35">
      <c r="B2593" t="s">
        <v>5355</v>
      </c>
      <c r="C2593" t="s">
        <v>4302</v>
      </c>
      <c r="D2593" t="s">
        <v>5356</v>
      </c>
      <c r="E2593" t="s">
        <v>4149</v>
      </c>
    </row>
    <row r="2594" spans="2:5" x14ac:dyDescent="0.35">
      <c r="B2594" t="s">
        <v>5357</v>
      </c>
      <c r="C2594" t="s">
        <v>4302</v>
      </c>
      <c r="D2594" t="s">
        <v>5356</v>
      </c>
      <c r="E2594" t="s">
        <v>4149</v>
      </c>
    </row>
    <row r="2595" spans="2:5" x14ac:dyDescent="0.35">
      <c r="B2595" t="s">
        <v>5358</v>
      </c>
      <c r="C2595" t="s">
        <v>4302</v>
      </c>
      <c r="D2595" t="s">
        <v>5356</v>
      </c>
      <c r="E2595" t="s">
        <v>4149</v>
      </c>
    </row>
    <row r="2596" spans="2:5" x14ac:dyDescent="0.35">
      <c r="B2596" t="s">
        <v>5359</v>
      </c>
      <c r="C2596" t="s">
        <v>4302</v>
      </c>
      <c r="D2596" t="s">
        <v>5356</v>
      </c>
      <c r="E2596" t="s">
        <v>4149</v>
      </c>
    </row>
    <row r="2597" spans="2:5" x14ac:dyDescent="0.35">
      <c r="B2597" t="s">
        <v>5360</v>
      </c>
      <c r="C2597" t="s">
        <v>4302</v>
      </c>
      <c r="D2597" t="s">
        <v>5361</v>
      </c>
    </row>
    <row r="2598" spans="2:5" x14ac:dyDescent="0.35">
      <c r="B2598" t="s">
        <v>5362</v>
      </c>
      <c r="C2598" t="s">
        <v>4302</v>
      </c>
      <c r="D2598" t="s">
        <v>5361</v>
      </c>
    </row>
    <row r="2599" spans="2:5" x14ac:dyDescent="0.35">
      <c r="B2599" t="s">
        <v>5363</v>
      </c>
      <c r="C2599" t="s">
        <v>4302</v>
      </c>
      <c r="D2599" t="s">
        <v>5364</v>
      </c>
    </row>
    <row r="2600" spans="2:5" x14ac:dyDescent="0.35">
      <c r="B2600" t="s">
        <v>5365</v>
      </c>
      <c r="C2600" t="s">
        <v>4302</v>
      </c>
      <c r="D2600" t="s">
        <v>5366</v>
      </c>
      <c r="E2600" t="s">
        <v>1057</v>
      </c>
    </row>
    <row r="2601" spans="2:5" x14ac:dyDescent="0.35">
      <c r="B2601" t="s">
        <v>5367</v>
      </c>
      <c r="C2601" t="s">
        <v>4302</v>
      </c>
      <c r="D2601" t="s">
        <v>5368</v>
      </c>
      <c r="E2601" t="s">
        <v>1059</v>
      </c>
    </row>
    <row r="2602" spans="2:5" x14ac:dyDescent="0.35">
      <c r="B2602" t="s">
        <v>5369</v>
      </c>
      <c r="C2602" t="s">
        <v>4302</v>
      </c>
      <c r="D2602" t="s">
        <v>5368</v>
      </c>
      <c r="E2602" t="s">
        <v>1059</v>
      </c>
    </row>
    <row r="2603" spans="2:5" x14ac:dyDescent="0.35">
      <c r="B2603" t="s">
        <v>5370</v>
      </c>
      <c r="C2603" t="s">
        <v>4302</v>
      </c>
      <c r="D2603" t="s">
        <v>5371</v>
      </c>
      <c r="E2603" t="s">
        <v>1028</v>
      </c>
    </row>
    <row r="2604" spans="2:5" x14ac:dyDescent="0.35">
      <c r="B2604" t="s">
        <v>5372</v>
      </c>
      <c r="C2604" t="s">
        <v>4302</v>
      </c>
      <c r="D2604" t="s">
        <v>5373</v>
      </c>
      <c r="E2604" t="s">
        <v>4149</v>
      </c>
    </row>
    <row r="2605" spans="2:5" x14ac:dyDescent="0.35">
      <c r="B2605" t="s">
        <v>5374</v>
      </c>
      <c r="C2605" t="s">
        <v>4302</v>
      </c>
      <c r="D2605" t="s">
        <v>5375</v>
      </c>
      <c r="E2605" t="s">
        <v>1048</v>
      </c>
    </row>
    <row r="2606" spans="2:5" x14ac:dyDescent="0.35">
      <c r="B2606" t="s">
        <v>5376</v>
      </c>
      <c r="C2606" t="s">
        <v>4302</v>
      </c>
      <c r="D2606" t="s">
        <v>5377</v>
      </c>
      <c r="E2606" t="s">
        <v>1105</v>
      </c>
    </row>
    <row r="2607" spans="2:5" x14ac:dyDescent="0.35">
      <c r="B2607" t="s">
        <v>5378</v>
      </c>
      <c r="C2607" t="s">
        <v>4302</v>
      </c>
      <c r="D2607" t="s">
        <v>5379</v>
      </c>
      <c r="E2607" t="s">
        <v>1048</v>
      </c>
    </row>
    <row r="2608" spans="2:5" x14ac:dyDescent="0.35">
      <c r="B2608" t="s">
        <v>5380</v>
      </c>
      <c r="C2608" t="s">
        <v>4302</v>
      </c>
      <c r="D2608" t="s">
        <v>5381</v>
      </c>
      <c r="E2608" t="s">
        <v>1059</v>
      </c>
    </row>
    <row r="2609" spans="2:5" x14ac:dyDescent="0.35">
      <c r="B2609" t="s">
        <v>5382</v>
      </c>
      <c r="C2609" t="s">
        <v>4302</v>
      </c>
      <c r="D2609" t="s">
        <v>5381</v>
      </c>
      <c r="E2609" t="s">
        <v>1059</v>
      </c>
    </row>
    <row r="2610" spans="2:5" x14ac:dyDescent="0.35">
      <c r="B2610" t="s">
        <v>5383</v>
      </c>
      <c r="C2610" t="s">
        <v>4302</v>
      </c>
      <c r="D2610" t="s">
        <v>5384</v>
      </c>
    </row>
    <row r="2611" spans="2:5" x14ac:dyDescent="0.35">
      <c r="B2611" t="s">
        <v>5385</v>
      </c>
      <c r="C2611" t="s">
        <v>4302</v>
      </c>
      <c r="D2611" t="s">
        <v>5386</v>
      </c>
      <c r="E2611" t="s">
        <v>1059</v>
      </c>
    </row>
    <row r="2612" spans="2:5" x14ac:dyDescent="0.35">
      <c r="B2612" t="s">
        <v>5387</v>
      </c>
      <c r="C2612" t="s">
        <v>4302</v>
      </c>
      <c r="D2612" t="s">
        <v>5386</v>
      </c>
      <c r="E2612" t="s">
        <v>1059</v>
      </c>
    </row>
    <row r="2613" spans="2:5" x14ac:dyDescent="0.35">
      <c r="B2613" t="s">
        <v>5388</v>
      </c>
      <c r="C2613" t="s">
        <v>4302</v>
      </c>
      <c r="D2613" t="s">
        <v>5389</v>
      </c>
    </row>
    <row r="2614" spans="2:5" x14ac:dyDescent="0.35">
      <c r="B2614" t="s">
        <v>5390</v>
      </c>
      <c r="C2614" t="s">
        <v>4302</v>
      </c>
      <c r="D2614" t="s">
        <v>5391</v>
      </c>
    </row>
    <row r="2615" spans="2:5" x14ac:dyDescent="0.35">
      <c r="B2615" t="s">
        <v>5392</v>
      </c>
      <c r="C2615" t="s">
        <v>4302</v>
      </c>
      <c r="D2615" t="s">
        <v>5393</v>
      </c>
      <c r="E2615" t="s">
        <v>1028</v>
      </c>
    </row>
    <row r="2616" spans="2:5" x14ac:dyDescent="0.35">
      <c r="B2616" t="s">
        <v>5394</v>
      </c>
      <c r="C2616" t="s">
        <v>4302</v>
      </c>
      <c r="D2616" t="s">
        <v>5393</v>
      </c>
      <c r="E2616" t="s">
        <v>1028</v>
      </c>
    </row>
    <row r="2617" spans="2:5" x14ac:dyDescent="0.35">
      <c r="B2617" t="s">
        <v>5395</v>
      </c>
      <c r="C2617" t="s">
        <v>4302</v>
      </c>
      <c r="D2617" t="s">
        <v>5393</v>
      </c>
      <c r="E2617" t="s">
        <v>1028</v>
      </c>
    </row>
    <row r="2618" spans="2:5" x14ac:dyDescent="0.35">
      <c r="B2618" t="s">
        <v>5396</v>
      </c>
      <c r="C2618" t="s">
        <v>4302</v>
      </c>
      <c r="D2618" t="s">
        <v>5393</v>
      </c>
      <c r="E2618" t="s">
        <v>1028</v>
      </c>
    </row>
    <row r="2619" spans="2:5" x14ac:dyDescent="0.35">
      <c r="B2619" t="s">
        <v>5397</v>
      </c>
      <c r="C2619" t="s">
        <v>4302</v>
      </c>
      <c r="D2619" t="s">
        <v>5393</v>
      </c>
      <c r="E2619" t="s">
        <v>1028</v>
      </c>
    </row>
    <row r="2620" spans="2:5" x14ac:dyDescent="0.35">
      <c r="B2620" t="s">
        <v>5398</v>
      </c>
      <c r="C2620" t="s">
        <v>4302</v>
      </c>
      <c r="D2620" t="s">
        <v>5393</v>
      </c>
      <c r="E2620" t="s">
        <v>1028</v>
      </c>
    </row>
    <row r="2621" spans="2:5" x14ac:dyDescent="0.35">
      <c r="B2621" t="s">
        <v>5399</v>
      </c>
      <c r="C2621" t="s">
        <v>4302</v>
      </c>
      <c r="D2621" t="s">
        <v>5393</v>
      </c>
      <c r="E2621" t="s">
        <v>1028</v>
      </c>
    </row>
    <row r="2622" spans="2:5" x14ac:dyDescent="0.35">
      <c r="B2622" t="s">
        <v>5400</v>
      </c>
      <c r="C2622" t="s">
        <v>4302</v>
      </c>
      <c r="D2622" t="s">
        <v>5401</v>
      </c>
      <c r="E2622" t="s">
        <v>1059</v>
      </c>
    </row>
    <row r="2623" spans="2:5" x14ac:dyDescent="0.35">
      <c r="B2623" t="s">
        <v>5402</v>
      </c>
      <c r="C2623" t="s">
        <v>4302</v>
      </c>
      <c r="D2623" t="s">
        <v>5403</v>
      </c>
      <c r="E2623" t="s">
        <v>1059</v>
      </c>
    </row>
    <row r="2624" spans="2:5" x14ac:dyDescent="0.35">
      <c r="B2624" t="s">
        <v>5404</v>
      </c>
      <c r="C2624" t="s">
        <v>4302</v>
      </c>
      <c r="D2624" t="s">
        <v>5403</v>
      </c>
      <c r="E2624" t="s">
        <v>1059</v>
      </c>
    </row>
    <row r="2625" spans="2:5" x14ac:dyDescent="0.35">
      <c r="B2625" t="s">
        <v>5405</v>
      </c>
      <c r="C2625" t="s">
        <v>4302</v>
      </c>
      <c r="D2625" t="s">
        <v>1302</v>
      </c>
      <c r="E2625" t="s">
        <v>1032</v>
      </c>
    </row>
    <row r="2626" spans="2:5" x14ac:dyDescent="0.35">
      <c r="B2626" t="s">
        <v>5406</v>
      </c>
      <c r="C2626" t="s">
        <v>4302</v>
      </c>
      <c r="D2626" t="s">
        <v>1302</v>
      </c>
      <c r="E2626" t="s">
        <v>1032</v>
      </c>
    </row>
    <row r="2627" spans="2:5" x14ac:dyDescent="0.35">
      <c r="B2627" t="s">
        <v>5407</v>
      </c>
      <c r="C2627" t="s">
        <v>4302</v>
      </c>
      <c r="D2627" t="s">
        <v>5408</v>
      </c>
      <c r="E2627" t="s">
        <v>1032</v>
      </c>
    </row>
    <row r="2628" spans="2:5" x14ac:dyDescent="0.35">
      <c r="B2628" t="s">
        <v>5409</v>
      </c>
      <c r="C2628" t="s">
        <v>4302</v>
      </c>
      <c r="D2628" t="s">
        <v>1302</v>
      </c>
      <c r="E2628" t="s">
        <v>1032</v>
      </c>
    </row>
    <row r="2629" spans="2:5" x14ac:dyDescent="0.35">
      <c r="B2629" t="s">
        <v>5410</v>
      </c>
      <c r="C2629" t="s">
        <v>4302</v>
      </c>
      <c r="D2629" t="s">
        <v>1302</v>
      </c>
      <c r="E2629" t="s">
        <v>1032</v>
      </c>
    </row>
    <row r="2630" spans="2:5" x14ac:dyDescent="0.35">
      <c r="B2630" t="s">
        <v>5411</v>
      </c>
      <c r="C2630" t="s">
        <v>4302</v>
      </c>
      <c r="D2630" t="s">
        <v>1302</v>
      </c>
      <c r="E2630" t="s">
        <v>1032</v>
      </c>
    </row>
    <row r="2631" spans="2:5" x14ac:dyDescent="0.35">
      <c r="B2631" t="s">
        <v>1443</v>
      </c>
      <c r="C2631" t="s">
        <v>4302</v>
      </c>
      <c r="D2631" t="s">
        <v>1560</v>
      </c>
      <c r="E2631" t="s">
        <v>1028</v>
      </c>
    </row>
    <row r="2632" spans="2:5" x14ac:dyDescent="0.35">
      <c r="B2632" t="s">
        <v>5412</v>
      </c>
      <c r="C2632" t="s">
        <v>4302</v>
      </c>
      <c r="D2632" t="s">
        <v>1561</v>
      </c>
    </row>
    <row r="2633" spans="2:5" x14ac:dyDescent="0.35">
      <c r="B2633" t="s">
        <v>5413</v>
      </c>
      <c r="C2633" t="s">
        <v>4302</v>
      </c>
      <c r="D2633" t="s">
        <v>1561</v>
      </c>
    </row>
    <row r="2634" spans="2:5" x14ac:dyDescent="0.35">
      <c r="B2634" t="s">
        <v>5414</v>
      </c>
      <c r="C2634" t="s">
        <v>4302</v>
      </c>
      <c r="D2634" t="s">
        <v>1561</v>
      </c>
    </row>
    <row r="2635" spans="2:5" x14ac:dyDescent="0.35">
      <c r="B2635" t="s">
        <v>1444</v>
      </c>
      <c r="C2635" t="s">
        <v>4302</v>
      </c>
      <c r="D2635" t="s">
        <v>1561</v>
      </c>
    </row>
    <row r="2636" spans="2:5" x14ac:dyDescent="0.35">
      <c r="B2636" t="s">
        <v>5415</v>
      </c>
      <c r="C2636" t="s">
        <v>4302</v>
      </c>
      <c r="D2636" t="s">
        <v>1562</v>
      </c>
    </row>
    <row r="2637" spans="2:5" x14ac:dyDescent="0.35">
      <c r="B2637" t="s">
        <v>1445</v>
      </c>
      <c r="C2637" t="s">
        <v>4302</v>
      </c>
      <c r="D2637" t="s">
        <v>1562</v>
      </c>
    </row>
    <row r="2638" spans="2:5" x14ac:dyDescent="0.35">
      <c r="B2638" t="s">
        <v>5416</v>
      </c>
      <c r="C2638" t="s">
        <v>4302</v>
      </c>
      <c r="D2638" t="s">
        <v>5417</v>
      </c>
      <c r="E2638" t="s">
        <v>1059</v>
      </c>
    </row>
    <row r="2639" spans="2:5" x14ac:dyDescent="0.35">
      <c r="B2639" t="s">
        <v>5418</v>
      </c>
      <c r="C2639" t="s">
        <v>4302</v>
      </c>
      <c r="D2639" t="s">
        <v>5419</v>
      </c>
      <c r="E2639" t="s">
        <v>1059</v>
      </c>
    </row>
    <row r="2640" spans="2:5" x14ac:dyDescent="0.35">
      <c r="B2640" t="s">
        <v>5420</v>
      </c>
      <c r="C2640" t="s">
        <v>4302</v>
      </c>
      <c r="D2640" t="s">
        <v>5419</v>
      </c>
      <c r="E2640" t="s">
        <v>1059</v>
      </c>
    </row>
    <row r="2641" spans="2:5" x14ac:dyDescent="0.35">
      <c r="B2641" t="s">
        <v>5421</v>
      </c>
      <c r="C2641" t="s">
        <v>4302</v>
      </c>
      <c r="D2641" t="s">
        <v>1564</v>
      </c>
      <c r="E2641" t="s">
        <v>1059</v>
      </c>
    </row>
    <row r="2642" spans="2:5" x14ac:dyDescent="0.35">
      <c r="B2642" t="s">
        <v>1447</v>
      </c>
      <c r="C2642" t="s">
        <v>4302</v>
      </c>
      <c r="D2642" t="s">
        <v>1564</v>
      </c>
      <c r="E2642" t="s">
        <v>1059</v>
      </c>
    </row>
    <row r="2643" spans="2:5" x14ac:dyDescent="0.35">
      <c r="B2643" t="s">
        <v>5422</v>
      </c>
      <c r="C2643" t="s">
        <v>4302</v>
      </c>
      <c r="D2643" t="s">
        <v>5423</v>
      </c>
      <c r="E2643" t="s">
        <v>1059</v>
      </c>
    </row>
    <row r="2644" spans="2:5" x14ac:dyDescent="0.35">
      <c r="B2644" t="s">
        <v>5424</v>
      </c>
      <c r="C2644" t="s">
        <v>4302</v>
      </c>
      <c r="D2644" t="s">
        <v>5423</v>
      </c>
      <c r="E2644" t="s">
        <v>1059</v>
      </c>
    </row>
    <row r="2645" spans="2:5" x14ac:dyDescent="0.35">
      <c r="B2645" t="s">
        <v>1448</v>
      </c>
      <c r="C2645" t="s">
        <v>4302</v>
      </c>
      <c r="D2645" t="s">
        <v>1565</v>
      </c>
    </row>
    <row r="2646" spans="2:5" x14ac:dyDescent="0.35">
      <c r="B2646" t="s">
        <v>5425</v>
      </c>
      <c r="C2646" t="s">
        <v>4302</v>
      </c>
      <c r="D2646" t="s">
        <v>5426</v>
      </c>
      <c r="E2646" t="s">
        <v>4149</v>
      </c>
    </row>
    <row r="2647" spans="2:5" x14ac:dyDescent="0.35">
      <c r="B2647" t="s">
        <v>5427</v>
      </c>
      <c r="C2647" t="s">
        <v>4302</v>
      </c>
      <c r="D2647" t="s">
        <v>5428</v>
      </c>
      <c r="E2647" t="s">
        <v>1059</v>
      </c>
    </row>
    <row r="2648" spans="2:5" x14ac:dyDescent="0.35">
      <c r="B2648" t="s">
        <v>5429</v>
      </c>
      <c r="C2648" t="s">
        <v>4302</v>
      </c>
      <c r="D2648" t="s">
        <v>5428</v>
      </c>
      <c r="E2648" t="s">
        <v>1059</v>
      </c>
    </row>
    <row r="2649" spans="2:5" x14ac:dyDescent="0.35">
      <c r="B2649" t="s">
        <v>5430</v>
      </c>
      <c r="C2649" t="s">
        <v>4302</v>
      </c>
      <c r="D2649" t="s">
        <v>5431</v>
      </c>
    </row>
    <row r="2650" spans="2:5" x14ac:dyDescent="0.35">
      <c r="B2650" t="s">
        <v>5432</v>
      </c>
      <c r="C2650" t="s">
        <v>4302</v>
      </c>
      <c r="D2650" t="s">
        <v>1566</v>
      </c>
    </row>
    <row r="2651" spans="2:5" x14ac:dyDescent="0.35">
      <c r="B2651" t="s">
        <v>5433</v>
      </c>
      <c r="C2651" t="s">
        <v>4302</v>
      </c>
      <c r="D2651" t="s">
        <v>5434</v>
      </c>
      <c r="E2651" t="s">
        <v>1050</v>
      </c>
    </row>
    <row r="2652" spans="2:5" x14ac:dyDescent="0.35">
      <c r="B2652" t="s">
        <v>5435</v>
      </c>
      <c r="C2652" t="s">
        <v>4302</v>
      </c>
      <c r="D2652" t="s">
        <v>5434</v>
      </c>
      <c r="E2652" t="s">
        <v>1050</v>
      </c>
    </row>
    <row r="2653" spans="2:5" x14ac:dyDescent="0.35">
      <c r="B2653" t="s">
        <v>5436</v>
      </c>
      <c r="C2653" t="s">
        <v>4302</v>
      </c>
      <c r="D2653" t="s">
        <v>5434</v>
      </c>
      <c r="E2653" t="s">
        <v>1050</v>
      </c>
    </row>
    <row r="2654" spans="2:5" x14ac:dyDescent="0.35">
      <c r="B2654" t="s">
        <v>5437</v>
      </c>
      <c r="C2654" t="s">
        <v>4302</v>
      </c>
      <c r="D2654" t="s">
        <v>5434</v>
      </c>
      <c r="E2654" t="s">
        <v>1050</v>
      </c>
    </row>
    <row r="2655" spans="2:5" x14ac:dyDescent="0.35">
      <c r="B2655" t="s">
        <v>5438</v>
      </c>
      <c r="C2655" t="s">
        <v>4302</v>
      </c>
      <c r="D2655" t="s">
        <v>5434</v>
      </c>
      <c r="E2655" t="s">
        <v>1050</v>
      </c>
    </row>
    <row r="2656" spans="2:5" x14ac:dyDescent="0.35">
      <c r="B2656" t="s">
        <v>5439</v>
      </c>
      <c r="C2656" t="s">
        <v>4302</v>
      </c>
      <c r="D2656" t="s">
        <v>5434</v>
      </c>
      <c r="E2656" t="s">
        <v>1050</v>
      </c>
    </row>
    <row r="2657" spans="2:5" x14ac:dyDescent="0.35">
      <c r="B2657" t="s">
        <v>5440</v>
      </c>
      <c r="C2657" t="s">
        <v>4302</v>
      </c>
      <c r="D2657" t="s">
        <v>5441</v>
      </c>
      <c r="E2657" t="s">
        <v>1041</v>
      </c>
    </row>
    <row r="2658" spans="2:5" x14ac:dyDescent="0.35">
      <c r="B2658" t="s">
        <v>1450</v>
      </c>
      <c r="C2658" t="s">
        <v>4302</v>
      </c>
      <c r="D2658" t="s">
        <v>1567</v>
      </c>
      <c r="E2658" t="s">
        <v>1032</v>
      </c>
    </row>
    <row r="2659" spans="2:5" x14ac:dyDescent="0.35">
      <c r="B2659" t="s">
        <v>5442</v>
      </c>
      <c r="C2659" t="s">
        <v>4302</v>
      </c>
      <c r="D2659" t="s">
        <v>5443</v>
      </c>
      <c r="E2659" t="s">
        <v>1062</v>
      </c>
    </row>
    <row r="2660" spans="2:5" x14ac:dyDescent="0.35">
      <c r="B2660" t="s">
        <v>5444</v>
      </c>
      <c r="C2660" t="s">
        <v>4302</v>
      </c>
      <c r="D2660" t="s">
        <v>5445</v>
      </c>
      <c r="E2660" t="s">
        <v>1059</v>
      </c>
    </row>
    <row r="2661" spans="2:5" x14ac:dyDescent="0.35">
      <c r="B2661" t="s">
        <v>5446</v>
      </c>
      <c r="C2661" t="s">
        <v>4302</v>
      </c>
      <c r="D2661" t="s">
        <v>5445</v>
      </c>
      <c r="E2661" t="s">
        <v>1059</v>
      </c>
    </row>
    <row r="2662" spans="2:5" x14ac:dyDescent="0.35">
      <c r="B2662" t="s">
        <v>5447</v>
      </c>
      <c r="C2662" t="s">
        <v>4302</v>
      </c>
      <c r="D2662" t="s">
        <v>5445</v>
      </c>
      <c r="E2662" t="s">
        <v>1059</v>
      </c>
    </row>
    <row r="2663" spans="2:5" x14ac:dyDescent="0.35">
      <c r="B2663" t="s">
        <v>5448</v>
      </c>
      <c r="C2663" t="s">
        <v>4302</v>
      </c>
      <c r="D2663" t="s">
        <v>5449</v>
      </c>
      <c r="E2663" t="s">
        <v>1028</v>
      </c>
    </row>
    <row r="2664" spans="2:5" x14ac:dyDescent="0.35">
      <c r="B2664" t="s">
        <v>5450</v>
      </c>
      <c r="C2664" t="s">
        <v>4302</v>
      </c>
      <c r="D2664" t="s">
        <v>5451</v>
      </c>
      <c r="E2664" t="s">
        <v>4149</v>
      </c>
    </row>
    <row r="2665" spans="2:5" x14ac:dyDescent="0.35">
      <c r="B2665" t="s">
        <v>5452</v>
      </c>
      <c r="C2665" t="s">
        <v>4302</v>
      </c>
      <c r="D2665" t="s">
        <v>5453</v>
      </c>
      <c r="E2665" t="s">
        <v>1032</v>
      </c>
    </row>
    <row r="2666" spans="2:5" x14ac:dyDescent="0.35">
      <c r="B2666" t="s">
        <v>5454</v>
      </c>
      <c r="C2666" t="s">
        <v>4302</v>
      </c>
      <c r="D2666" t="s">
        <v>5453</v>
      </c>
      <c r="E2666" t="s">
        <v>1032</v>
      </c>
    </row>
    <row r="2667" spans="2:5" x14ac:dyDescent="0.35">
      <c r="B2667" t="s">
        <v>5455</v>
      </c>
      <c r="C2667" t="s">
        <v>4302</v>
      </c>
      <c r="D2667" t="s">
        <v>5453</v>
      </c>
      <c r="E2667" t="s">
        <v>1032</v>
      </c>
    </row>
    <row r="2668" spans="2:5" x14ac:dyDescent="0.35">
      <c r="B2668" t="s">
        <v>5456</v>
      </c>
      <c r="C2668" t="s">
        <v>4302</v>
      </c>
      <c r="D2668" t="s">
        <v>5453</v>
      </c>
      <c r="E2668" t="s">
        <v>1032</v>
      </c>
    </row>
    <row r="2669" spans="2:5" x14ac:dyDescent="0.35">
      <c r="B2669" t="s">
        <v>5457</v>
      </c>
      <c r="C2669" t="s">
        <v>4302</v>
      </c>
      <c r="D2669" t="s">
        <v>5453</v>
      </c>
      <c r="E2669" t="s">
        <v>1032</v>
      </c>
    </row>
    <row r="2670" spans="2:5" x14ac:dyDescent="0.35">
      <c r="B2670" t="s">
        <v>5458</v>
      </c>
      <c r="C2670" t="s">
        <v>4302</v>
      </c>
      <c r="D2670" t="s">
        <v>5459</v>
      </c>
      <c r="E2670" t="s">
        <v>1057</v>
      </c>
    </row>
    <row r="2671" spans="2:5" x14ac:dyDescent="0.35">
      <c r="B2671" t="s">
        <v>5460</v>
      </c>
      <c r="C2671" t="s">
        <v>4302</v>
      </c>
      <c r="D2671" t="s">
        <v>5459</v>
      </c>
      <c r="E2671" t="s">
        <v>1057</v>
      </c>
    </row>
    <row r="2672" spans="2:5" x14ac:dyDescent="0.35">
      <c r="B2672" t="s">
        <v>5461</v>
      </c>
      <c r="C2672" t="s">
        <v>4302</v>
      </c>
      <c r="D2672" t="s">
        <v>5462</v>
      </c>
    </row>
    <row r="2673" spans="2:5" x14ac:dyDescent="0.35">
      <c r="B2673" t="s">
        <v>5463</v>
      </c>
      <c r="C2673" t="s">
        <v>4302</v>
      </c>
      <c r="D2673" t="s">
        <v>5464</v>
      </c>
      <c r="E2673" t="s">
        <v>1105</v>
      </c>
    </row>
    <row r="2674" spans="2:5" x14ac:dyDescent="0.35">
      <c r="B2674" t="s">
        <v>5465</v>
      </c>
      <c r="C2674" t="s">
        <v>4302</v>
      </c>
      <c r="D2674" t="s">
        <v>5464</v>
      </c>
      <c r="E2674" t="s">
        <v>1105</v>
      </c>
    </row>
    <row r="2675" spans="2:5" x14ac:dyDescent="0.35">
      <c r="B2675" t="s">
        <v>5466</v>
      </c>
      <c r="C2675" t="s">
        <v>4302</v>
      </c>
      <c r="D2675" t="s">
        <v>5464</v>
      </c>
      <c r="E2675" t="s">
        <v>1105</v>
      </c>
    </row>
    <row r="2676" spans="2:5" x14ac:dyDescent="0.35">
      <c r="B2676" t="s">
        <v>5467</v>
      </c>
      <c r="C2676" t="s">
        <v>4302</v>
      </c>
      <c r="D2676" t="s">
        <v>5464</v>
      </c>
      <c r="E2676" t="s">
        <v>1105</v>
      </c>
    </row>
    <row r="2677" spans="2:5" x14ac:dyDescent="0.35">
      <c r="B2677" t="s">
        <v>5468</v>
      </c>
      <c r="C2677" t="s">
        <v>4302</v>
      </c>
      <c r="D2677" t="s">
        <v>5469</v>
      </c>
      <c r="E2677" t="s">
        <v>1048</v>
      </c>
    </row>
    <row r="2678" spans="2:5" x14ac:dyDescent="0.35">
      <c r="B2678" t="s">
        <v>5470</v>
      </c>
      <c r="C2678" t="s">
        <v>4302</v>
      </c>
      <c r="D2678" t="s">
        <v>5471</v>
      </c>
      <c r="E2678" t="s">
        <v>1048</v>
      </c>
    </row>
    <row r="2679" spans="2:5" x14ac:dyDescent="0.35">
      <c r="B2679" t="s">
        <v>5472</v>
      </c>
      <c r="C2679" t="s">
        <v>4302</v>
      </c>
      <c r="D2679" t="s">
        <v>5471</v>
      </c>
      <c r="E2679" t="s">
        <v>1048</v>
      </c>
    </row>
    <row r="2680" spans="2:5" x14ac:dyDescent="0.35">
      <c r="B2680" t="s">
        <v>5473</v>
      </c>
      <c r="C2680" t="s">
        <v>4302</v>
      </c>
      <c r="D2680" t="s">
        <v>5471</v>
      </c>
      <c r="E2680" t="s">
        <v>1048</v>
      </c>
    </row>
    <row r="2681" spans="2:5" x14ac:dyDescent="0.35">
      <c r="B2681" t="s">
        <v>5474</v>
      </c>
      <c r="C2681" t="s">
        <v>4302</v>
      </c>
      <c r="D2681" t="s">
        <v>5475</v>
      </c>
    </row>
    <row r="2682" spans="2:5" x14ac:dyDescent="0.35">
      <c r="B2682" t="s">
        <v>5476</v>
      </c>
      <c r="C2682" t="s">
        <v>4302</v>
      </c>
      <c r="D2682" t="s">
        <v>5477</v>
      </c>
      <c r="E2682" t="s">
        <v>1028</v>
      </c>
    </row>
    <row r="2683" spans="2:5" x14ac:dyDescent="0.35">
      <c r="B2683" t="s">
        <v>5478</v>
      </c>
      <c r="C2683" t="s">
        <v>4302</v>
      </c>
      <c r="D2683" t="s">
        <v>5477</v>
      </c>
      <c r="E2683" t="s">
        <v>1028</v>
      </c>
    </row>
    <row r="2684" spans="2:5" x14ac:dyDescent="0.35">
      <c r="B2684" t="s">
        <v>5479</v>
      </c>
      <c r="C2684" t="s">
        <v>4302</v>
      </c>
      <c r="D2684" t="s">
        <v>5477</v>
      </c>
      <c r="E2684" t="s">
        <v>1028</v>
      </c>
    </row>
    <row r="2685" spans="2:5" x14ac:dyDescent="0.35">
      <c r="B2685" t="s">
        <v>5480</v>
      </c>
      <c r="C2685" t="s">
        <v>4302</v>
      </c>
      <c r="D2685" t="s">
        <v>5477</v>
      </c>
      <c r="E2685" t="s">
        <v>1028</v>
      </c>
    </row>
    <row r="2686" spans="2:5" x14ac:dyDescent="0.35">
      <c r="B2686" t="s">
        <v>5481</v>
      </c>
      <c r="C2686" t="s">
        <v>4302</v>
      </c>
      <c r="D2686" t="s">
        <v>5477</v>
      </c>
      <c r="E2686" t="s">
        <v>1028</v>
      </c>
    </row>
    <row r="2687" spans="2:5" x14ac:dyDescent="0.35">
      <c r="B2687" t="s">
        <v>5482</v>
      </c>
      <c r="C2687" t="s">
        <v>4302</v>
      </c>
      <c r="D2687" t="s">
        <v>5477</v>
      </c>
      <c r="E2687" t="s">
        <v>1028</v>
      </c>
    </row>
    <row r="2688" spans="2:5" x14ac:dyDescent="0.35">
      <c r="B2688" t="s">
        <v>5483</v>
      </c>
      <c r="C2688" t="s">
        <v>4302</v>
      </c>
      <c r="D2688" t="s">
        <v>5477</v>
      </c>
      <c r="E2688" t="s">
        <v>1028</v>
      </c>
    </row>
    <row r="2689" spans="2:5" x14ac:dyDescent="0.35">
      <c r="B2689" t="s">
        <v>5484</v>
      </c>
      <c r="C2689" t="s">
        <v>4302</v>
      </c>
      <c r="D2689" t="s">
        <v>5477</v>
      </c>
      <c r="E2689" t="s">
        <v>1028</v>
      </c>
    </row>
    <row r="2690" spans="2:5" x14ac:dyDescent="0.35">
      <c r="B2690" t="s">
        <v>5485</v>
      </c>
      <c r="C2690" t="s">
        <v>4302</v>
      </c>
      <c r="D2690" t="s">
        <v>5477</v>
      </c>
      <c r="E2690" t="s">
        <v>1028</v>
      </c>
    </row>
    <row r="2691" spans="2:5" x14ac:dyDescent="0.35">
      <c r="B2691" t="s">
        <v>5486</v>
      </c>
      <c r="C2691" t="s">
        <v>4302</v>
      </c>
      <c r="D2691" t="s">
        <v>5487</v>
      </c>
      <c r="E2691" t="s">
        <v>1105</v>
      </c>
    </row>
    <row r="2692" spans="2:5" x14ac:dyDescent="0.35">
      <c r="B2692" t="s">
        <v>5488</v>
      </c>
      <c r="C2692" t="s">
        <v>4302</v>
      </c>
      <c r="D2692" t="s">
        <v>5487</v>
      </c>
      <c r="E2692" t="s">
        <v>1105</v>
      </c>
    </row>
    <row r="2693" spans="2:5" x14ac:dyDescent="0.35">
      <c r="B2693" t="s">
        <v>5489</v>
      </c>
      <c r="C2693" t="s">
        <v>4302</v>
      </c>
      <c r="D2693" t="s">
        <v>1315</v>
      </c>
      <c r="E2693" t="s">
        <v>1062</v>
      </c>
    </row>
    <row r="2694" spans="2:5" x14ac:dyDescent="0.35">
      <c r="B2694" t="s">
        <v>5490</v>
      </c>
      <c r="C2694" t="s">
        <v>4302</v>
      </c>
      <c r="D2694" t="s">
        <v>5491</v>
      </c>
      <c r="E2694" t="s">
        <v>1028</v>
      </c>
    </row>
    <row r="2695" spans="2:5" x14ac:dyDescent="0.35">
      <c r="B2695" t="s">
        <v>5492</v>
      </c>
      <c r="C2695" t="s">
        <v>4302</v>
      </c>
      <c r="D2695" t="s">
        <v>5491</v>
      </c>
      <c r="E2695" t="s">
        <v>1028</v>
      </c>
    </row>
    <row r="2696" spans="2:5" x14ac:dyDescent="0.35">
      <c r="B2696" t="s">
        <v>5493</v>
      </c>
      <c r="C2696" t="s">
        <v>4302</v>
      </c>
      <c r="D2696" t="s">
        <v>5491</v>
      </c>
      <c r="E2696" t="s">
        <v>1028</v>
      </c>
    </row>
    <row r="2697" spans="2:5" x14ac:dyDescent="0.35">
      <c r="B2697" t="s">
        <v>5494</v>
      </c>
      <c r="C2697" t="s">
        <v>4302</v>
      </c>
      <c r="D2697" t="s">
        <v>5495</v>
      </c>
      <c r="E2697" t="s">
        <v>1062</v>
      </c>
    </row>
    <row r="2698" spans="2:5" x14ac:dyDescent="0.35">
      <c r="B2698" t="s">
        <v>5496</v>
      </c>
      <c r="C2698" t="s">
        <v>4302</v>
      </c>
      <c r="D2698" t="s">
        <v>5495</v>
      </c>
      <c r="E2698" t="s">
        <v>1062</v>
      </c>
    </row>
    <row r="2699" spans="2:5" x14ac:dyDescent="0.35">
      <c r="B2699" t="s">
        <v>5497</v>
      </c>
      <c r="C2699" t="s">
        <v>4302</v>
      </c>
      <c r="D2699" t="s">
        <v>5498</v>
      </c>
      <c r="E2699" t="s">
        <v>1062</v>
      </c>
    </row>
    <row r="2700" spans="2:5" x14ac:dyDescent="0.35">
      <c r="B2700" t="s">
        <v>5499</v>
      </c>
      <c r="C2700" t="s">
        <v>4302</v>
      </c>
      <c r="D2700" t="s">
        <v>5498</v>
      </c>
      <c r="E2700" t="s">
        <v>1062</v>
      </c>
    </row>
    <row r="2701" spans="2:5" x14ac:dyDescent="0.35">
      <c r="B2701" t="s">
        <v>5500</v>
      </c>
      <c r="C2701" t="s">
        <v>4302</v>
      </c>
      <c r="D2701" t="s">
        <v>5495</v>
      </c>
      <c r="E2701" t="s">
        <v>1062</v>
      </c>
    </row>
    <row r="2702" spans="2:5" x14ac:dyDescent="0.35">
      <c r="B2702" t="s">
        <v>5501</v>
      </c>
      <c r="C2702" t="s">
        <v>4302</v>
      </c>
      <c r="D2702" t="s">
        <v>5502</v>
      </c>
      <c r="E2702" t="s">
        <v>1057</v>
      </c>
    </row>
    <row r="2703" spans="2:5" x14ac:dyDescent="0.35">
      <c r="B2703" t="s">
        <v>5503</v>
      </c>
      <c r="C2703" t="s">
        <v>4302</v>
      </c>
      <c r="D2703" t="s">
        <v>5502</v>
      </c>
      <c r="E2703" t="s">
        <v>1057</v>
      </c>
    </row>
    <row r="2704" spans="2:5" x14ac:dyDescent="0.35">
      <c r="B2704" t="s">
        <v>5504</v>
      </c>
      <c r="C2704" t="s">
        <v>4302</v>
      </c>
      <c r="D2704" t="s">
        <v>5502</v>
      </c>
      <c r="E2704" t="s">
        <v>1057</v>
      </c>
    </row>
    <row r="2705" spans="2:5" x14ac:dyDescent="0.35">
      <c r="B2705" t="s">
        <v>5505</v>
      </c>
      <c r="C2705" t="s">
        <v>4302</v>
      </c>
      <c r="D2705" t="s">
        <v>5506</v>
      </c>
      <c r="E2705" t="s">
        <v>1059</v>
      </c>
    </row>
    <row r="2706" spans="2:5" x14ac:dyDescent="0.35">
      <c r="B2706" t="s">
        <v>5507</v>
      </c>
      <c r="C2706" t="s">
        <v>4302</v>
      </c>
      <c r="D2706" t="s">
        <v>5508</v>
      </c>
      <c r="E2706" t="s">
        <v>1057</v>
      </c>
    </row>
    <row r="2707" spans="2:5" x14ac:dyDescent="0.35">
      <c r="B2707" t="s">
        <v>5509</v>
      </c>
      <c r="C2707" t="s">
        <v>4302</v>
      </c>
      <c r="D2707" t="s">
        <v>5508</v>
      </c>
      <c r="E2707" t="s">
        <v>1057</v>
      </c>
    </row>
    <row r="2708" spans="2:5" x14ac:dyDescent="0.35">
      <c r="B2708" t="s">
        <v>5510</v>
      </c>
      <c r="C2708" t="s">
        <v>4302</v>
      </c>
      <c r="D2708" t="s">
        <v>5511</v>
      </c>
    </row>
    <row r="2709" spans="2:5" x14ac:dyDescent="0.35">
      <c r="B2709" t="s">
        <v>5512</v>
      </c>
      <c r="C2709" t="s">
        <v>4302</v>
      </c>
      <c r="D2709" t="s">
        <v>5513</v>
      </c>
      <c r="E2709" t="s">
        <v>1041</v>
      </c>
    </row>
    <row r="2710" spans="2:5" x14ac:dyDescent="0.35">
      <c r="B2710" t="s">
        <v>5514</v>
      </c>
      <c r="C2710" t="s">
        <v>4302</v>
      </c>
      <c r="D2710" t="s">
        <v>5515</v>
      </c>
      <c r="E2710" t="s">
        <v>1059</v>
      </c>
    </row>
    <row r="2711" spans="2:5" x14ac:dyDescent="0.35">
      <c r="B2711" t="s">
        <v>5516</v>
      </c>
      <c r="C2711" t="s">
        <v>4302</v>
      </c>
      <c r="D2711" t="s">
        <v>5515</v>
      </c>
      <c r="E2711" t="s">
        <v>1059</v>
      </c>
    </row>
    <row r="2712" spans="2:5" x14ac:dyDescent="0.35">
      <c r="B2712" t="s">
        <v>5517</v>
      </c>
      <c r="C2712" t="s">
        <v>4302</v>
      </c>
      <c r="D2712" t="s">
        <v>5518</v>
      </c>
      <c r="E2712" t="s">
        <v>1046</v>
      </c>
    </row>
    <row r="2713" spans="2:5" x14ac:dyDescent="0.35">
      <c r="B2713" t="s">
        <v>5519</v>
      </c>
      <c r="C2713" t="s">
        <v>4302</v>
      </c>
      <c r="D2713" t="s">
        <v>5518</v>
      </c>
      <c r="E2713" t="s">
        <v>1046</v>
      </c>
    </row>
    <row r="2714" spans="2:5" x14ac:dyDescent="0.35">
      <c r="B2714" t="s">
        <v>5520</v>
      </c>
      <c r="C2714" t="s">
        <v>4302</v>
      </c>
      <c r="D2714" t="s">
        <v>1319</v>
      </c>
      <c r="E2714" t="s">
        <v>1050</v>
      </c>
    </row>
    <row r="2715" spans="2:5" x14ac:dyDescent="0.35">
      <c r="B2715" t="s">
        <v>5521</v>
      </c>
      <c r="C2715" t="s">
        <v>4302</v>
      </c>
      <c r="D2715" t="s">
        <v>1319</v>
      </c>
      <c r="E2715" t="s">
        <v>1050</v>
      </c>
    </row>
    <row r="2716" spans="2:5" x14ac:dyDescent="0.35">
      <c r="B2716" t="s">
        <v>5522</v>
      </c>
      <c r="C2716" t="s">
        <v>4302</v>
      </c>
      <c r="D2716" t="s">
        <v>5523</v>
      </c>
      <c r="E2716" t="s">
        <v>1059</v>
      </c>
    </row>
    <row r="2717" spans="2:5" x14ac:dyDescent="0.35">
      <c r="B2717" t="s">
        <v>5524</v>
      </c>
      <c r="C2717" t="s">
        <v>4302</v>
      </c>
      <c r="D2717" t="s">
        <v>5523</v>
      </c>
      <c r="E2717" t="s">
        <v>1059</v>
      </c>
    </row>
    <row r="2718" spans="2:5" x14ac:dyDescent="0.35">
      <c r="B2718" t="s">
        <v>5525</v>
      </c>
      <c r="C2718" t="s">
        <v>4302</v>
      </c>
      <c r="D2718" t="s">
        <v>5526</v>
      </c>
      <c r="E2718" t="s">
        <v>4149</v>
      </c>
    </row>
    <row r="2719" spans="2:5" x14ac:dyDescent="0.35">
      <c r="B2719" t="s">
        <v>5527</v>
      </c>
      <c r="C2719" t="s">
        <v>4302</v>
      </c>
      <c r="D2719" t="s">
        <v>5528</v>
      </c>
      <c r="E2719" t="s">
        <v>1032</v>
      </c>
    </row>
    <row r="2720" spans="2:5" x14ac:dyDescent="0.35">
      <c r="B2720" t="s">
        <v>5529</v>
      </c>
      <c r="C2720" t="s">
        <v>4302</v>
      </c>
      <c r="D2720" t="s">
        <v>5528</v>
      </c>
      <c r="E2720" t="s">
        <v>1032</v>
      </c>
    </row>
    <row r="2721" spans="2:5" x14ac:dyDescent="0.35">
      <c r="B2721" t="s">
        <v>5530</v>
      </c>
      <c r="C2721" t="s">
        <v>4302</v>
      </c>
      <c r="D2721" t="s">
        <v>5531</v>
      </c>
    </row>
    <row r="2722" spans="2:5" x14ac:dyDescent="0.35">
      <c r="B2722" t="s">
        <v>5532</v>
      </c>
      <c r="C2722" t="s">
        <v>4302</v>
      </c>
      <c r="D2722" t="s">
        <v>5531</v>
      </c>
    </row>
    <row r="2723" spans="2:5" x14ac:dyDescent="0.35">
      <c r="B2723" t="s">
        <v>5533</v>
      </c>
      <c r="C2723" t="s">
        <v>4302</v>
      </c>
      <c r="D2723" t="s">
        <v>5534</v>
      </c>
    </row>
    <row r="2724" spans="2:5" x14ac:dyDescent="0.35">
      <c r="B2724" t="s">
        <v>5535</v>
      </c>
      <c r="C2724" t="s">
        <v>4302</v>
      </c>
      <c r="D2724" t="s">
        <v>5536</v>
      </c>
      <c r="E2724" t="s">
        <v>1046</v>
      </c>
    </row>
    <row r="2725" spans="2:5" x14ac:dyDescent="0.35">
      <c r="B2725" t="s">
        <v>5537</v>
      </c>
      <c r="C2725" t="s">
        <v>4302</v>
      </c>
      <c r="D2725" t="s">
        <v>5536</v>
      </c>
      <c r="E2725" t="s">
        <v>1046</v>
      </c>
    </row>
    <row r="2726" spans="2:5" x14ac:dyDescent="0.35">
      <c r="B2726" t="s">
        <v>5538</v>
      </c>
      <c r="C2726" t="s">
        <v>4302</v>
      </c>
      <c r="D2726" t="s">
        <v>5536</v>
      </c>
      <c r="E2726" t="s">
        <v>1046</v>
      </c>
    </row>
    <row r="2727" spans="2:5" x14ac:dyDescent="0.35">
      <c r="B2727" t="s">
        <v>5539</v>
      </c>
      <c r="C2727" t="s">
        <v>4302</v>
      </c>
      <c r="D2727" t="s">
        <v>5540</v>
      </c>
      <c r="E2727" t="s">
        <v>1028</v>
      </c>
    </row>
    <row r="2728" spans="2:5" x14ac:dyDescent="0.35">
      <c r="B2728" t="s">
        <v>5541</v>
      </c>
      <c r="C2728" t="s">
        <v>4302</v>
      </c>
      <c r="D2728" t="s">
        <v>5540</v>
      </c>
      <c r="E2728" t="s">
        <v>1028</v>
      </c>
    </row>
    <row r="2729" spans="2:5" x14ac:dyDescent="0.35">
      <c r="B2729" t="s">
        <v>5542</v>
      </c>
      <c r="C2729" t="s">
        <v>4302</v>
      </c>
      <c r="D2729" t="s">
        <v>5540</v>
      </c>
      <c r="E2729" t="s">
        <v>1028</v>
      </c>
    </row>
    <row r="2730" spans="2:5" x14ac:dyDescent="0.35">
      <c r="B2730" t="s">
        <v>5543</v>
      </c>
      <c r="C2730" t="s">
        <v>4302</v>
      </c>
      <c r="D2730" t="s">
        <v>5540</v>
      </c>
      <c r="E2730" t="s">
        <v>1028</v>
      </c>
    </row>
    <row r="2731" spans="2:5" x14ac:dyDescent="0.35">
      <c r="B2731" t="s">
        <v>5544</v>
      </c>
      <c r="C2731" t="s">
        <v>4302</v>
      </c>
      <c r="D2731" t="s">
        <v>5545</v>
      </c>
      <c r="E2731" t="s">
        <v>1032</v>
      </c>
    </row>
    <row r="2732" spans="2:5" x14ac:dyDescent="0.35">
      <c r="B2732" t="s">
        <v>1452</v>
      </c>
      <c r="C2732" t="s">
        <v>4302</v>
      </c>
      <c r="D2732" t="s">
        <v>1569</v>
      </c>
    </row>
    <row r="2733" spans="2:5" x14ac:dyDescent="0.35">
      <c r="B2733" t="s">
        <v>5546</v>
      </c>
      <c r="C2733" t="s">
        <v>4302</v>
      </c>
      <c r="D2733" t="s">
        <v>5547</v>
      </c>
      <c r="E2733" t="s">
        <v>4149</v>
      </c>
    </row>
    <row r="2734" spans="2:5" x14ac:dyDescent="0.35">
      <c r="B2734" t="s">
        <v>5548</v>
      </c>
      <c r="C2734" t="s">
        <v>4302</v>
      </c>
      <c r="D2734" t="s">
        <v>5547</v>
      </c>
      <c r="E2734" t="s">
        <v>4149</v>
      </c>
    </row>
    <row r="2735" spans="2:5" x14ac:dyDescent="0.35">
      <c r="B2735" t="s">
        <v>5549</v>
      </c>
      <c r="C2735" t="s">
        <v>4302</v>
      </c>
      <c r="D2735" t="s">
        <v>5547</v>
      </c>
      <c r="E2735" t="s">
        <v>4149</v>
      </c>
    </row>
    <row r="2736" spans="2:5" x14ac:dyDescent="0.35">
      <c r="B2736" t="s">
        <v>5550</v>
      </c>
      <c r="C2736" t="s">
        <v>4302</v>
      </c>
      <c r="D2736" t="s">
        <v>5551</v>
      </c>
      <c r="E2736" t="s">
        <v>1059</v>
      </c>
    </row>
    <row r="2737" spans="2:5" x14ac:dyDescent="0.35">
      <c r="B2737" t="s">
        <v>5552</v>
      </c>
      <c r="C2737" t="s">
        <v>4302</v>
      </c>
      <c r="D2737" t="s">
        <v>5551</v>
      </c>
      <c r="E2737" t="s">
        <v>1059</v>
      </c>
    </row>
    <row r="2738" spans="2:5" x14ac:dyDescent="0.35">
      <c r="B2738" t="s">
        <v>5553</v>
      </c>
      <c r="C2738" t="s">
        <v>4302</v>
      </c>
      <c r="D2738" t="s">
        <v>5551</v>
      </c>
      <c r="E2738" t="s">
        <v>1059</v>
      </c>
    </row>
    <row r="2739" spans="2:5" x14ac:dyDescent="0.35">
      <c r="B2739" t="s">
        <v>5554</v>
      </c>
      <c r="C2739" t="s">
        <v>4302</v>
      </c>
      <c r="D2739" t="s">
        <v>5555</v>
      </c>
      <c r="E2739" t="s">
        <v>1041</v>
      </c>
    </row>
    <row r="2740" spans="2:5" x14ac:dyDescent="0.35">
      <c r="B2740" t="s">
        <v>5556</v>
      </c>
      <c r="C2740" t="s">
        <v>4302</v>
      </c>
      <c r="D2740" t="s">
        <v>5557</v>
      </c>
      <c r="E2740" t="s">
        <v>1057</v>
      </c>
    </row>
    <row r="2741" spans="2:5" x14ac:dyDescent="0.35">
      <c r="B2741" t="s">
        <v>5558</v>
      </c>
      <c r="C2741" t="s">
        <v>4302</v>
      </c>
      <c r="D2741" t="s">
        <v>5559</v>
      </c>
    </row>
    <row r="2742" spans="2:5" x14ac:dyDescent="0.35">
      <c r="B2742" t="s">
        <v>5560</v>
      </c>
      <c r="C2742" t="s">
        <v>4302</v>
      </c>
      <c r="D2742" t="s">
        <v>5561</v>
      </c>
      <c r="E2742" t="s">
        <v>1046</v>
      </c>
    </row>
    <row r="2743" spans="2:5" x14ac:dyDescent="0.35">
      <c r="B2743" t="s">
        <v>5562</v>
      </c>
      <c r="C2743" t="s">
        <v>4302</v>
      </c>
      <c r="D2743" t="s">
        <v>5561</v>
      </c>
      <c r="E2743" t="s">
        <v>1046</v>
      </c>
    </row>
    <row r="2744" spans="2:5" x14ac:dyDescent="0.35">
      <c r="B2744" t="s">
        <v>5563</v>
      </c>
      <c r="C2744" t="s">
        <v>4302</v>
      </c>
      <c r="D2744" t="s">
        <v>5561</v>
      </c>
      <c r="E2744" t="s">
        <v>1046</v>
      </c>
    </row>
    <row r="2745" spans="2:5" x14ac:dyDescent="0.35">
      <c r="B2745" t="s">
        <v>5564</v>
      </c>
      <c r="C2745" t="s">
        <v>4302</v>
      </c>
      <c r="D2745" t="s">
        <v>5561</v>
      </c>
      <c r="E2745" t="s">
        <v>1046</v>
      </c>
    </row>
    <row r="2746" spans="2:5" x14ac:dyDescent="0.35">
      <c r="B2746" t="s">
        <v>5565</v>
      </c>
      <c r="C2746" t="s">
        <v>4302</v>
      </c>
      <c r="D2746" t="s">
        <v>5561</v>
      </c>
      <c r="E2746" t="s">
        <v>1046</v>
      </c>
    </row>
    <row r="2747" spans="2:5" x14ac:dyDescent="0.35">
      <c r="B2747" t="s">
        <v>5566</v>
      </c>
      <c r="C2747" t="s">
        <v>4302</v>
      </c>
      <c r="D2747" t="s">
        <v>5561</v>
      </c>
      <c r="E2747" t="s">
        <v>1046</v>
      </c>
    </row>
    <row r="2748" spans="2:5" x14ac:dyDescent="0.35">
      <c r="B2748" t="s">
        <v>5567</v>
      </c>
      <c r="C2748" t="s">
        <v>4302</v>
      </c>
      <c r="D2748" t="s">
        <v>5568</v>
      </c>
    </row>
    <row r="2749" spans="2:5" x14ac:dyDescent="0.35">
      <c r="B2749" t="s">
        <v>5569</v>
      </c>
      <c r="C2749" t="s">
        <v>4302</v>
      </c>
      <c r="D2749" t="s">
        <v>1570</v>
      </c>
    </row>
    <row r="2750" spans="2:5" x14ac:dyDescent="0.35">
      <c r="B2750" t="s">
        <v>1453</v>
      </c>
      <c r="C2750" t="s">
        <v>4302</v>
      </c>
      <c r="D2750" t="s">
        <v>1570</v>
      </c>
    </row>
    <row r="2751" spans="2:5" x14ac:dyDescent="0.35">
      <c r="B2751" t="s">
        <v>5570</v>
      </c>
      <c r="C2751" t="s">
        <v>4302</v>
      </c>
      <c r="D2751" t="s">
        <v>5571</v>
      </c>
      <c r="E2751" t="s">
        <v>1046</v>
      </c>
    </row>
    <row r="2752" spans="2:5" x14ac:dyDescent="0.35">
      <c r="B2752" t="s">
        <v>5572</v>
      </c>
      <c r="C2752" t="s">
        <v>4302</v>
      </c>
      <c r="D2752" t="s">
        <v>5573</v>
      </c>
      <c r="E2752" t="s">
        <v>1059</v>
      </c>
    </row>
    <row r="2753" spans="2:5" x14ac:dyDescent="0.35">
      <c r="B2753" t="s">
        <v>5574</v>
      </c>
      <c r="C2753" t="s">
        <v>4302</v>
      </c>
      <c r="D2753" t="s">
        <v>5573</v>
      </c>
      <c r="E2753" t="s">
        <v>1059</v>
      </c>
    </row>
    <row r="2754" spans="2:5" x14ac:dyDescent="0.35">
      <c r="B2754" t="s">
        <v>5575</v>
      </c>
      <c r="C2754" t="s">
        <v>4302</v>
      </c>
      <c r="D2754" t="s">
        <v>5573</v>
      </c>
      <c r="E2754" t="s">
        <v>1059</v>
      </c>
    </row>
    <row r="2755" spans="2:5" x14ac:dyDescent="0.35">
      <c r="B2755" t="s">
        <v>5576</v>
      </c>
      <c r="C2755" t="s">
        <v>4302</v>
      </c>
      <c r="D2755" t="s">
        <v>5577</v>
      </c>
      <c r="E2755" t="s">
        <v>1028</v>
      </c>
    </row>
    <row r="2756" spans="2:5" x14ac:dyDescent="0.35">
      <c r="B2756" t="s">
        <v>5578</v>
      </c>
      <c r="C2756" t="s">
        <v>4302</v>
      </c>
      <c r="D2756" t="s">
        <v>5577</v>
      </c>
      <c r="E2756" t="s">
        <v>1028</v>
      </c>
    </row>
    <row r="2757" spans="2:5" x14ac:dyDescent="0.35">
      <c r="B2757" t="s">
        <v>5579</v>
      </c>
      <c r="C2757" t="s">
        <v>4302</v>
      </c>
      <c r="D2757" t="s">
        <v>5580</v>
      </c>
      <c r="E2757" t="s">
        <v>1028</v>
      </c>
    </row>
    <row r="2758" spans="2:5" x14ac:dyDescent="0.35">
      <c r="B2758" t="s">
        <v>5581</v>
      </c>
      <c r="C2758" t="s">
        <v>4302</v>
      </c>
      <c r="D2758" t="s">
        <v>5582</v>
      </c>
      <c r="E2758" t="s">
        <v>1105</v>
      </c>
    </row>
    <row r="2759" spans="2:5" x14ac:dyDescent="0.35">
      <c r="B2759" t="s">
        <v>5583</v>
      </c>
      <c r="C2759" t="s">
        <v>4302</v>
      </c>
      <c r="D2759" t="s">
        <v>5584</v>
      </c>
    </row>
    <row r="2760" spans="2:5" x14ac:dyDescent="0.35">
      <c r="B2760" t="s">
        <v>5585</v>
      </c>
      <c r="C2760" t="s">
        <v>4302</v>
      </c>
      <c r="D2760" t="s">
        <v>5586</v>
      </c>
      <c r="E2760" t="s">
        <v>1032</v>
      </c>
    </row>
    <row r="2761" spans="2:5" x14ac:dyDescent="0.35">
      <c r="B2761" t="s">
        <v>5587</v>
      </c>
      <c r="C2761" t="s">
        <v>4302</v>
      </c>
      <c r="D2761" t="s">
        <v>5588</v>
      </c>
      <c r="E2761" t="s">
        <v>1046</v>
      </c>
    </row>
    <row r="2762" spans="2:5" x14ac:dyDescent="0.35">
      <c r="B2762" t="s">
        <v>5589</v>
      </c>
      <c r="C2762" t="s">
        <v>4302</v>
      </c>
      <c r="D2762" t="s">
        <v>5590</v>
      </c>
      <c r="E2762" t="s">
        <v>1032</v>
      </c>
    </row>
    <row r="2763" spans="2:5" x14ac:dyDescent="0.35">
      <c r="B2763" t="s">
        <v>5591</v>
      </c>
      <c r="C2763" t="s">
        <v>4302</v>
      </c>
    </row>
    <row r="2764" spans="2:5" x14ac:dyDescent="0.35">
      <c r="B2764" t="s">
        <v>5592</v>
      </c>
      <c r="C2764" t="s">
        <v>4302</v>
      </c>
      <c r="D2764" t="s">
        <v>5593</v>
      </c>
      <c r="E2764" t="s">
        <v>1057</v>
      </c>
    </row>
    <row r="2765" spans="2:5" x14ac:dyDescent="0.35">
      <c r="B2765" t="s">
        <v>5594</v>
      </c>
      <c r="C2765" t="s">
        <v>4302</v>
      </c>
      <c r="D2765" t="s">
        <v>5595</v>
      </c>
      <c r="E2765" t="s">
        <v>1032</v>
      </c>
    </row>
    <row r="2766" spans="2:5" x14ac:dyDescent="0.35">
      <c r="B2766" t="s">
        <v>5596</v>
      </c>
      <c r="C2766" t="s">
        <v>4302</v>
      </c>
      <c r="D2766" t="s">
        <v>5595</v>
      </c>
      <c r="E2766" t="s">
        <v>1032</v>
      </c>
    </row>
    <row r="2767" spans="2:5" x14ac:dyDescent="0.35">
      <c r="B2767" t="s">
        <v>5597</v>
      </c>
      <c r="C2767" t="s">
        <v>4302</v>
      </c>
      <c r="D2767" t="s">
        <v>5595</v>
      </c>
      <c r="E2767" t="s">
        <v>1032</v>
      </c>
    </row>
    <row r="2768" spans="2:5" x14ac:dyDescent="0.35">
      <c r="B2768" t="s">
        <v>5598</v>
      </c>
      <c r="C2768" t="s">
        <v>4302</v>
      </c>
      <c r="D2768" t="s">
        <v>5599</v>
      </c>
    </row>
    <row r="2769" spans="2:5" x14ac:dyDescent="0.35">
      <c r="B2769" t="s">
        <v>5600</v>
      </c>
      <c r="C2769" t="s">
        <v>4302</v>
      </c>
      <c r="D2769" t="s">
        <v>5601</v>
      </c>
    </row>
    <row r="2770" spans="2:5" x14ac:dyDescent="0.35">
      <c r="B2770" t="s">
        <v>5602</v>
      </c>
      <c r="C2770" t="s">
        <v>4302</v>
      </c>
      <c r="D2770" t="s">
        <v>5603</v>
      </c>
      <c r="E2770" t="s">
        <v>1032</v>
      </c>
    </row>
    <row r="2771" spans="2:5" x14ac:dyDescent="0.35">
      <c r="B2771" t="s">
        <v>5604</v>
      </c>
      <c r="C2771" t="s">
        <v>4302</v>
      </c>
      <c r="D2771" t="s">
        <v>5603</v>
      </c>
      <c r="E2771" t="s">
        <v>1032</v>
      </c>
    </row>
    <row r="2772" spans="2:5" x14ac:dyDescent="0.35">
      <c r="B2772" t="s">
        <v>5605</v>
      </c>
      <c r="C2772" t="s">
        <v>4302</v>
      </c>
      <c r="D2772" t="s">
        <v>5606</v>
      </c>
      <c r="E2772" t="s">
        <v>1041</v>
      </c>
    </row>
    <row r="2773" spans="2:5" x14ac:dyDescent="0.35">
      <c r="B2773" t="s">
        <v>5607</v>
      </c>
      <c r="C2773" t="s">
        <v>4302</v>
      </c>
      <c r="D2773" t="s">
        <v>5606</v>
      </c>
      <c r="E2773" t="s">
        <v>1041</v>
      </c>
    </row>
    <row r="2774" spans="2:5" x14ac:dyDescent="0.35">
      <c r="B2774" t="s">
        <v>5608</v>
      </c>
      <c r="C2774" t="s">
        <v>4302</v>
      </c>
      <c r="D2774" t="s">
        <v>5609</v>
      </c>
      <c r="E2774" t="s">
        <v>1041</v>
      </c>
    </row>
    <row r="2775" spans="2:5" x14ac:dyDescent="0.35">
      <c r="B2775" t="s">
        <v>5610</v>
      </c>
      <c r="C2775" t="s">
        <v>4302</v>
      </c>
      <c r="D2775" t="s">
        <v>1327</v>
      </c>
      <c r="E2775" t="s">
        <v>1032</v>
      </c>
    </row>
    <row r="2776" spans="2:5" x14ac:dyDescent="0.35">
      <c r="B2776" t="s">
        <v>5611</v>
      </c>
      <c r="C2776" t="s">
        <v>4302</v>
      </c>
      <c r="D2776" t="s">
        <v>1327</v>
      </c>
      <c r="E2776" t="s">
        <v>1032</v>
      </c>
    </row>
    <row r="2777" spans="2:5" x14ac:dyDescent="0.35">
      <c r="B2777" t="s">
        <v>5612</v>
      </c>
      <c r="C2777" t="s">
        <v>4302</v>
      </c>
      <c r="D2777" t="s">
        <v>1327</v>
      </c>
      <c r="E2777" t="s">
        <v>1032</v>
      </c>
    </row>
    <row r="2778" spans="2:5" x14ac:dyDescent="0.35">
      <c r="B2778" t="s">
        <v>5613</v>
      </c>
      <c r="C2778" t="s">
        <v>4302</v>
      </c>
      <c r="D2778" t="s">
        <v>1327</v>
      </c>
      <c r="E2778" t="s">
        <v>1032</v>
      </c>
    </row>
    <row r="2779" spans="2:5" x14ac:dyDescent="0.35">
      <c r="B2779" t="s">
        <v>5614</v>
      </c>
      <c r="C2779" t="s">
        <v>4302</v>
      </c>
      <c r="D2779" t="s">
        <v>1327</v>
      </c>
      <c r="E2779" t="s">
        <v>1032</v>
      </c>
    </row>
    <row r="2780" spans="2:5" x14ac:dyDescent="0.35">
      <c r="B2780" t="s">
        <v>5615</v>
      </c>
      <c r="C2780" t="s">
        <v>4302</v>
      </c>
      <c r="D2780" t="s">
        <v>1327</v>
      </c>
      <c r="E2780" t="s">
        <v>1032</v>
      </c>
    </row>
    <row r="2781" spans="2:5" x14ac:dyDescent="0.35">
      <c r="B2781" t="s">
        <v>5616</v>
      </c>
      <c r="C2781" t="s">
        <v>4302</v>
      </c>
      <c r="D2781" t="s">
        <v>1327</v>
      </c>
      <c r="E2781" t="s">
        <v>1032</v>
      </c>
    </row>
    <row r="2782" spans="2:5" x14ac:dyDescent="0.35">
      <c r="B2782" t="s">
        <v>5617</v>
      </c>
      <c r="C2782" t="s">
        <v>4302</v>
      </c>
      <c r="D2782" t="s">
        <v>1327</v>
      </c>
      <c r="E2782" t="s">
        <v>1032</v>
      </c>
    </row>
    <row r="2783" spans="2:5" x14ac:dyDescent="0.35">
      <c r="B2783" t="s">
        <v>5618</v>
      </c>
      <c r="C2783" t="s">
        <v>4302</v>
      </c>
      <c r="D2783" t="s">
        <v>5619</v>
      </c>
    </row>
    <row r="2784" spans="2:5" x14ac:dyDescent="0.35">
      <c r="B2784" t="s">
        <v>5620</v>
      </c>
      <c r="C2784" t="s">
        <v>4302</v>
      </c>
      <c r="D2784" t="s">
        <v>5621</v>
      </c>
      <c r="E2784" t="s">
        <v>1041</v>
      </c>
    </row>
    <row r="2785" spans="2:5" x14ac:dyDescent="0.35">
      <c r="B2785" t="s">
        <v>5622</v>
      </c>
      <c r="C2785" t="s">
        <v>4302</v>
      </c>
      <c r="D2785" t="s">
        <v>5623</v>
      </c>
    </row>
    <row r="2786" spans="2:5" x14ac:dyDescent="0.35">
      <c r="B2786" t="s">
        <v>5624</v>
      </c>
      <c r="C2786" t="s">
        <v>4302</v>
      </c>
      <c r="D2786" t="s">
        <v>5623</v>
      </c>
    </row>
    <row r="2787" spans="2:5" x14ac:dyDescent="0.35">
      <c r="B2787" t="s">
        <v>5625</v>
      </c>
      <c r="C2787" t="s">
        <v>4302</v>
      </c>
      <c r="D2787" t="s">
        <v>5623</v>
      </c>
    </row>
    <row r="2788" spans="2:5" x14ac:dyDescent="0.35">
      <c r="B2788" t="s">
        <v>5626</v>
      </c>
      <c r="C2788" t="s">
        <v>4302</v>
      </c>
      <c r="D2788" t="s">
        <v>5623</v>
      </c>
    </row>
    <row r="2789" spans="2:5" x14ac:dyDescent="0.35">
      <c r="B2789" t="s">
        <v>5627</v>
      </c>
      <c r="C2789" t="s">
        <v>4302</v>
      </c>
      <c r="D2789" t="s">
        <v>5628</v>
      </c>
      <c r="E2789" t="s">
        <v>4149</v>
      </c>
    </row>
    <row r="2790" spans="2:5" x14ac:dyDescent="0.35">
      <c r="B2790" t="s">
        <v>5629</v>
      </c>
      <c r="C2790" t="s">
        <v>4302</v>
      </c>
      <c r="D2790" t="s">
        <v>5628</v>
      </c>
      <c r="E2790" t="s">
        <v>4149</v>
      </c>
    </row>
    <row r="2791" spans="2:5" x14ac:dyDescent="0.35">
      <c r="B2791" t="s">
        <v>5630</v>
      </c>
      <c r="C2791" t="s">
        <v>4302</v>
      </c>
      <c r="D2791" t="s">
        <v>5628</v>
      </c>
      <c r="E2791" t="s">
        <v>4149</v>
      </c>
    </row>
    <row r="2792" spans="2:5" x14ac:dyDescent="0.35">
      <c r="B2792" t="s">
        <v>5631</v>
      </c>
      <c r="C2792" t="s">
        <v>4302</v>
      </c>
      <c r="D2792" t="s">
        <v>5632</v>
      </c>
      <c r="E2792" t="s">
        <v>1059</v>
      </c>
    </row>
    <row r="2793" spans="2:5" x14ac:dyDescent="0.35">
      <c r="B2793" t="s">
        <v>5633</v>
      </c>
      <c r="C2793" t="s">
        <v>4302</v>
      </c>
      <c r="D2793" t="s">
        <v>1573</v>
      </c>
      <c r="E2793" t="s">
        <v>1059</v>
      </c>
    </row>
    <row r="2794" spans="2:5" x14ac:dyDescent="0.35">
      <c r="B2794" t="s">
        <v>5634</v>
      </c>
      <c r="C2794" t="s">
        <v>4302</v>
      </c>
      <c r="D2794" t="s">
        <v>1573</v>
      </c>
      <c r="E2794" t="s">
        <v>1059</v>
      </c>
    </row>
    <row r="2795" spans="2:5" x14ac:dyDescent="0.35">
      <c r="B2795" t="s">
        <v>5635</v>
      </c>
      <c r="C2795" t="s">
        <v>4302</v>
      </c>
      <c r="D2795" t="s">
        <v>1573</v>
      </c>
      <c r="E2795" t="s">
        <v>1059</v>
      </c>
    </row>
    <row r="2796" spans="2:5" x14ac:dyDescent="0.35">
      <c r="B2796" t="s">
        <v>5636</v>
      </c>
      <c r="C2796" t="s">
        <v>4302</v>
      </c>
      <c r="D2796" t="s">
        <v>1573</v>
      </c>
      <c r="E2796" t="s">
        <v>1059</v>
      </c>
    </row>
    <row r="2797" spans="2:5" x14ac:dyDescent="0.35">
      <c r="B2797" t="s">
        <v>5637</v>
      </c>
      <c r="C2797" t="s">
        <v>4302</v>
      </c>
      <c r="D2797" t="s">
        <v>5638</v>
      </c>
      <c r="E2797" t="s">
        <v>1059</v>
      </c>
    </row>
    <row r="2798" spans="2:5" x14ac:dyDescent="0.35">
      <c r="B2798" t="s">
        <v>5639</v>
      </c>
      <c r="C2798" t="s">
        <v>4302</v>
      </c>
      <c r="D2798" t="s">
        <v>1573</v>
      </c>
      <c r="E2798" t="s">
        <v>1059</v>
      </c>
    </row>
    <row r="2799" spans="2:5" x14ac:dyDescent="0.35">
      <c r="B2799" t="s">
        <v>5640</v>
      </c>
      <c r="C2799" t="s">
        <v>4302</v>
      </c>
      <c r="D2799" t="s">
        <v>1573</v>
      </c>
      <c r="E2799" t="s">
        <v>1059</v>
      </c>
    </row>
    <row r="2800" spans="2:5" x14ac:dyDescent="0.35">
      <c r="B2800" t="s">
        <v>5641</v>
      </c>
      <c r="C2800" t="s">
        <v>4302</v>
      </c>
      <c r="D2800" t="s">
        <v>5642</v>
      </c>
      <c r="E2800" t="s">
        <v>1059</v>
      </c>
    </row>
    <row r="2801" spans="2:5" x14ac:dyDescent="0.35">
      <c r="B2801" t="s">
        <v>5643</v>
      </c>
      <c r="C2801" t="s">
        <v>4302</v>
      </c>
      <c r="D2801" t="s">
        <v>5644</v>
      </c>
      <c r="E2801" t="s">
        <v>1028</v>
      </c>
    </row>
    <row r="2802" spans="2:5" x14ac:dyDescent="0.35">
      <c r="B2802" t="s">
        <v>5645</v>
      </c>
      <c r="C2802" t="s">
        <v>4302</v>
      </c>
      <c r="D2802" t="s">
        <v>5646</v>
      </c>
      <c r="E2802" t="s">
        <v>1028</v>
      </c>
    </row>
    <row r="2803" spans="2:5" x14ac:dyDescent="0.35">
      <c r="B2803" t="s">
        <v>5647</v>
      </c>
      <c r="C2803" t="s">
        <v>4302</v>
      </c>
      <c r="D2803" t="s">
        <v>5646</v>
      </c>
      <c r="E2803" t="s">
        <v>1028</v>
      </c>
    </row>
    <row r="2804" spans="2:5" x14ac:dyDescent="0.35">
      <c r="B2804" t="s">
        <v>5648</v>
      </c>
      <c r="C2804" t="s">
        <v>4302</v>
      </c>
      <c r="D2804" t="s">
        <v>5646</v>
      </c>
      <c r="E2804" t="s">
        <v>1028</v>
      </c>
    </row>
    <row r="2805" spans="2:5" x14ac:dyDescent="0.35">
      <c r="B2805" t="s">
        <v>5649</v>
      </c>
      <c r="C2805" t="s">
        <v>4302</v>
      </c>
      <c r="D2805" t="s">
        <v>5650</v>
      </c>
      <c r="E2805" t="s">
        <v>4149</v>
      </c>
    </row>
    <row r="2806" spans="2:5" x14ac:dyDescent="0.35">
      <c r="B2806" t="s">
        <v>5651</v>
      </c>
      <c r="C2806" t="s">
        <v>4302</v>
      </c>
      <c r="D2806" t="s">
        <v>5650</v>
      </c>
      <c r="E2806" t="s">
        <v>4149</v>
      </c>
    </row>
    <row r="2807" spans="2:5" x14ac:dyDescent="0.35">
      <c r="B2807" t="s">
        <v>5652</v>
      </c>
      <c r="C2807" t="s">
        <v>4302</v>
      </c>
      <c r="D2807" t="s">
        <v>5653</v>
      </c>
      <c r="E2807" t="s">
        <v>1059</v>
      </c>
    </row>
    <row r="2808" spans="2:5" x14ac:dyDescent="0.35">
      <c r="B2808" t="s">
        <v>5654</v>
      </c>
      <c r="C2808" t="s">
        <v>4302</v>
      </c>
      <c r="D2808" t="s">
        <v>5653</v>
      </c>
      <c r="E2808" t="s">
        <v>1059</v>
      </c>
    </row>
    <row r="2809" spans="2:5" x14ac:dyDescent="0.35">
      <c r="B2809" t="s">
        <v>5655</v>
      </c>
      <c r="C2809" t="s">
        <v>4302</v>
      </c>
      <c r="D2809" t="s">
        <v>5653</v>
      </c>
      <c r="E2809" t="s">
        <v>1059</v>
      </c>
    </row>
    <row r="2810" spans="2:5" x14ac:dyDescent="0.35">
      <c r="B2810" t="s">
        <v>5656</v>
      </c>
      <c r="C2810" t="s">
        <v>4302</v>
      </c>
      <c r="D2810" t="s">
        <v>5653</v>
      </c>
      <c r="E2810" t="s">
        <v>1059</v>
      </c>
    </row>
    <row r="2811" spans="2:5" x14ac:dyDescent="0.35">
      <c r="B2811" t="s">
        <v>5657</v>
      </c>
      <c r="C2811" t="s">
        <v>4302</v>
      </c>
      <c r="D2811" t="s">
        <v>5653</v>
      </c>
      <c r="E2811" t="s">
        <v>1059</v>
      </c>
    </row>
    <row r="2812" spans="2:5" x14ac:dyDescent="0.35">
      <c r="B2812" t="s">
        <v>1457</v>
      </c>
      <c r="C2812" t="s">
        <v>4302</v>
      </c>
      <c r="D2812" t="s">
        <v>1574</v>
      </c>
    </row>
    <row r="2813" spans="2:5" x14ac:dyDescent="0.35">
      <c r="B2813" t="s">
        <v>1458</v>
      </c>
      <c r="C2813" t="s">
        <v>4302</v>
      </c>
      <c r="D2813" t="s">
        <v>1574</v>
      </c>
    </row>
    <row r="2814" spans="2:5" x14ac:dyDescent="0.35">
      <c r="B2814" t="s">
        <v>5658</v>
      </c>
      <c r="C2814" t="s">
        <v>4302</v>
      </c>
      <c r="D2814" t="s">
        <v>5659</v>
      </c>
      <c r="E2814" t="s">
        <v>1059</v>
      </c>
    </row>
    <row r="2815" spans="2:5" x14ac:dyDescent="0.35">
      <c r="B2815" t="s">
        <v>5660</v>
      </c>
      <c r="C2815" t="s">
        <v>4302</v>
      </c>
      <c r="D2815" t="s">
        <v>5661</v>
      </c>
      <c r="E2815" t="s">
        <v>1041</v>
      </c>
    </row>
    <row r="2816" spans="2:5" x14ac:dyDescent="0.35">
      <c r="B2816" t="s">
        <v>5662</v>
      </c>
      <c r="C2816" t="s">
        <v>4302</v>
      </c>
      <c r="D2816" t="s">
        <v>5661</v>
      </c>
      <c r="E2816" t="s">
        <v>1041</v>
      </c>
    </row>
    <row r="2817" spans="2:5" x14ac:dyDescent="0.35">
      <c r="B2817" t="s">
        <v>5663</v>
      </c>
      <c r="C2817" t="s">
        <v>4302</v>
      </c>
      <c r="D2817" t="s">
        <v>5664</v>
      </c>
      <c r="E2817" t="s">
        <v>1062</v>
      </c>
    </row>
    <row r="2818" spans="2:5" x14ac:dyDescent="0.35">
      <c r="B2818" t="s">
        <v>5665</v>
      </c>
      <c r="C2818" t="s">
        <v>4302</v>
      </c>
      <c r="D2818" t="s">
        <v>5666</v>
      </c>
    </row>
    <row r="2819" spans="2:5" x14ac:dyDescent="0.35">
      <c r="B2819" t="s">
        <v>5667</v>
      </c>
      <c r="C2819" t="s">
        <v>4302</v>
      </c>
      <c r="D2819" t="s">
        <v>5668</v>
      </c>
      <c r="E2819" t="s">
        <v>1028</v>
      </c>
    </row>
    <row r="2820" spans="2:5" x14ac:dyDescent="0.35">
      <c r="B2820" t="s">
        <v>5669</v>
      </c>
      <c r="C2820" t="s">
        <v>4302</v>
      </c>
      <c r="D2820" t="s">
        <v>5671</v>
      </c>
    </row>
    <row r="2821" spans="2:5" x14ac:dyDescent="0.35">
      <c r="B2821" t="s">
        <v>5670</v>
      </c>
      <c r="C2821" t="s">
        <v>4302</v>
      </c>
      <c r="D2821" t="s">
        <v>5672</v>
      </c>
      <c r="E2821" t="s">
        <v>1032</v>
      </c>
    </row>
    <row r="2822" spans="2:5" x14ac:dyDescent="0.35">
      <c r="B2822" t="s">
        <v>5673</v>
      </c>
      <c r="C2822" t="s">
        <v>4302</v>
      </c>
      <c r="D2822" t="s">
        <v>5672</v>
      </c>
      <c r="E2822" t="s">
        <v>1032</v>
      </c>
    </row>
    <row r="2823" spans="2:5" x14ac:dyDescent="0.35">
      <c r="B2823" t="s">
        <v>5674</v>
      </c>
      <c r="C2823" t="s">
        <v>4302</v>
      </c>
      <c r="D2823" t="s">
        <v>5675</v>
      </c>
      <c r="E2823" t="s">
        <v>1041</v>
      </c>
    </row>
    <row r="2824" spans="2:5" x14ac:dyDescent="0.35">
      <c r="B2824" t="s">
        <v>5676</v>
      </c>
      <c r="C2824" t="s">
        <v>4302</v>
      </c>
      <c r="D2824" t="s">
        <v>5677</v>
      </c>
      <c r="E2824" t="s">
        <v>1057</v>
      </c>
    </row>
    <row r="2825" spans="2:5" x14ac:dyDescent="0.35">
      <c r="B2825" t="s">
        <v>5678</v>
      </c>
      <c r="C2825" t="s">
        <v>4302</v>
      </c>
      <c r="D2825" t="s">
        <v>5679</v>
      </c>
      <c r="E2825" t="s">
        <v>1041</v>
      </c>
    </row>
    <row r="2826" spans="2:5" x14ac:dyDescent="0.35">
      <c r="B2826" t="s">
        <v>5680</v>
      </c>
      <c r="C2826" t="s">
        <v>4302</v>
      </c>
      <c r="D2826" t="s">
        <v>5679</v>
      </c>
      <c r="E2826" t="s">
        <v>1041</v>
      </c>
    </row>
    <row r="2827" spans="2:5" x14ac:dyDescent="0.35">
      <c r="B2827" t="s">
        <v>5681</v>
      </c>
      <c r="C2827" t="s">
        <v>4302</v>
      </c>
      <c r="D2827" t="s">
        <v>5682</v>
      </c>
      <c r="E2827" t="s">
        <v>1057</v>
      </c>
    </row>
    <row r="2828" spans="2:5" x14ac:dyDescent="0.35">
      <c r="B2828" t="s">
        <v>5683</v>
      </c>
      <c r="C2828" t="s">
        <v>4302</v>
      </c>
      <c r="D2828" t="s">
        <v>1575</v>
      </c>
      <c r="E2828" t="s">
        <v>1057</v>
      </c>
    </row>
    <row r="2829" spans="2:5" x14ac:dyDescent="0.35">
      <c r="B2829" t="s">
        <v>5684</v>
      </c>
      <c r="C2829" t="s">
        <v>4302</v>
      </c>
      <c r="D2829" t="s">
        <v>1575</v>
      </c>
      <c r="E2829" t="s">
        <v>1057</v>
      </c>
    </row>
    <row r="2830" spans="2:5" x14ac:dyDescent="0.35">
      <c r="B2830" t="s">
        <v>5685</v>
      </c>
      <c r="C2830" t="s">
        <v>4302</v>
      </c>
      <c r="D2830" t="s">
        <v>5686</v>
      </c>
      <c r="E2830" t="s">
        <v>1032</v>
      </c>
    </row>
    <row r="2831" spans="2:5" x14ac:dyDescent="0.35">
      <c r="B2831" t="s">
        <v>5687</v>
      </c>
      <c r="C2831" t="s">
        <v>4302</v>
      </c>
      <c r="D2831" t="s">
        <v>5688</v>
      </c>
      <c r="E2831" t="s">
        <v>1032</v>
      </c>
    </row>
    <row r="2832" spans="2:5" x14ac:dyDescent="0.35">
      <c r="B2832" t="s">
        <v>5689</v>
      </c>
      <c r="C2832" t="s">
        <v>4302</v>
      </c>
      <c r="D2832" t="s">
        <v>5688</v>
      </c>
      <c r="E2832" t="s">
        <v>1032</v>
      </c>
    </row>
    <row r="2833" spans="2:5" x14ac:dyDescent="0.35">
      <c r="B2833" t="s">
        <v>5690</v>
      </c>
      <c r="C2833" t="s">
        <v>4302</v>
      </c>
      <c r="D2833" t="s">
        <v>5691</v>
      </c>
      <c r="E2833" t="s">
        <v>1059</v>
      </c>
    </row>
    <row r="2834" spans="2:5" x14ac:dyDescent="0.35">
      <c r="B2834" t="s">
        <v>5692</v>
      </c>
      <c r="C2834" t="s">
        <v>4302</v>
      </c>
      <c r="D2834" t="s">
        <v>5693</v>
      </c>
      <c r="E2834" t="s">
        <v>1048</v>
      </c>
    </row>
    <row r="2835" spans="2:5" x14ac:dyDescent="0.35">
      <c r="B2835" t="s">
        <v>5694</v>
      </c>
      <c r="C2835" t="s">
        <v>4302</v>
      </c>
      <c r="D2835" t="s">
        <v>5693</v>
      </c>
      <c r="E2835" t="s">
        <v>1048</v>
      </c>
    </row>
    <row r="2836" spans="2:5" x14ac:dyDescent="0.35">
      <c r="B2836" t="s">
        <v>5695</v>
      </c>
      <c r="C2836" t="s">
        <v>4302</v>
      </c>
      <c r="D2836" t="s">
        <v>5693</v>
      </c>
      <c r="E2836" t="s">
        <v>1048</v>
      </c>
    </row>
    <row r="2837" spans="2:5" x14ac:dyDescent="0.35">
      <c r="B2837" t="s">
        <v>5696</v>
      </c>
      <c r="C2837" t="s">
        <v>4302</v>
      </c>
      <c r="D2837" t="s">
        <v>5693</v>
      </c>
      <c r="E2837" t="s">
        <v>1048</v>
      </c>
    </row>
    <row r="2838" spans="2:5" x14ac:dyDescent="0.35">
      <c r="B2838" t="s">
        <v>5697</v>
      </c>
      <c r="C2838" t="s">
        <v>4302</v>
      </c>
      <c r="D2838" t="s">
        <v>5693</v>
      </c>
      <c r="E2838" t="s">
        <v>1048</v>
      </c>
    </row>
    <row r="2839" spans="2:5" x14ac:dyDescent="0.35">
      <c r="B2839" t="s">
        <v>5698</v>
      </c>
      <c r="C2839" t="s">
        <v>4302</v>
      </c>
      <c r="D2839" t="s">
        <v>5699</v>
      </c>
    </row>
    <row r="2840" spans="2:5" x14ac:dyDescent="0.35">
      <c r="B2840" t="s">
        <v>5700</v>
      </c>
      <c r="C2840" t="s">
        <v>4302</v>
      </c>
      <c r="D2840" t="s">
        <v>1578</v>
      </c>
      <c r="E2840" t="s">
        <v>1057</v>
      </c>
    </row>
    <row r="2841" spans="2:5" x14ac:dyDescent="0.35">
      <c r="B2841" t="s">
        <v>5701</v>
      </c>
      <c r="C2841" t="s">
        <v>4302</v>
      </c>
      <c r="D2841" t="s">
        <v>1578</v>
      </c>
      <c r="E2841" t="s">
        <v>1057</v>
      </c>
    </row>
    <row r="2842" spans="2:5" x14ac:dyDescent="0.35">
      <c r="B2842" t="s">
        <v>5702</v>
      </c>
      <c r="C2842" t="s">
        <v>4302</v>
      </c>
      <c r="D2842" t="s">
        <v>1578</v>
      </c>
      <c r="E2842" t="s">
        <v>1057</v>
      </c>
    </row>
    <row r="2843" spans="2:5" x14ac:dyDescent="0.35">
      <c r="B2843" t="s">
        <v>5703</v>
      </c>
      <c r="C2843" t="s">
        <v>4302</v>
      </c>
      <c r="D2843" t="s">
        <v>1578</v>
      </c>
      <c r="E2843" t="s">
        <v>1057</v>
      </c>
    </row>
    <row r="2844" spans="2:5" x14ac:dyDescent="0.35">
      <c r="B2844" t="s">
        <v>5704</v>
      </c>
      <c r="C2844" t="s">
        <v>4302</v>
      </c>
      <c r="D2844" t="s">
        <v>5699</v>
      </c>
    </row>
    <row r="2845" spans="2:5" x14ac:dyDescent="0.35">
      <c r="B2845" t="s">
        <v>1462</v>
      </c>
      <c r="C2845" t="s">
        <v>4302</v>
      </c>
      <c r="D2845" t="s">
        <v>1578</v>
      </c>
      <c r="E2845" t="s">
        <v>1057</v>
      </c>
    </row>
    <row r="2846" spans="2:5" x14ac:dyDescent="0.35">
      <c r="B2846" t="s">
        <v>5705</v>
      </c>
      <c r="C2846" t="s">
        <v>4302</v>
      </c>
      <c r="D2846" t="s">
        <v>5706</v>
      </c>
      <c r="E2846" t="s">
        <v>4149</v>
      </c>
    </row>
    <row r="2847" spans="2:5" x14ac:dyDescent="0.35">
      <c r="B2847" t="s">
        <v>5707</v>
      </c>
      <c r="C2847" t="s">
        <v>4302</v>
      </c>
      <c r="D2847" t="s">
        <v>5706</v>
      </c>
      <c r="E2847" t="s">
        <v>4149</v>
      </c>
    </row>
    <row r="2848" spans="2:5" x14ac:dyDescent="0.35">
      <c r="B2848" t="s">
        <v>1464</v>
      </c>
      <c r="C2848" t="s">
        <v>4302</v>
      </c>
      <c r="D2848" t="s">
        <v>1579</v>
      </c>
    </row>
    <row r="2849" spans="2:5" x14ac:dyDescent="0.35">
      <c r="B2849" t="s">
        <v>5708</v>
      </c>
      <c r="C2849" t="s">
        <v>4302</v>
      </c>
      <c r="D2849" t="s">
        <v>5709</v>
      </c>
      <c r="E2849" t="s">
        <v>1059</v>
      </c>
    </row>
    <row r="2850" spans="2:5" x14ac:dyDescent="0.35">
      <c r="B2850" t="s">
        <v>1465</v>
      </c>
      <c r="C2850" t="s">
        <v>4302</v>
      </c>
      <c r="D2850" t="s">
        <v>1580</v>
      </c>
    </row>
    <row r="2851" spans="2:5" x14ac:dyDescent="0.35">
      <c r="B2851" t="s">
        <v>5710</v>
      </c>
      <c r="C2851" t="s">
        <v>4302</v>
      </c>
      <c r="D2851" t="s">
        <v>5711</v>
      </c>
    </row>
    <row r="2852" spans="2:5" x14ac:dyDescent="0.35">
      <c r="B2852" t="s">
        <v>5712</v>
      </c>
      <c r="C2852" t="s">
        <v>4302</v>
      </c>
      <c r="D2852" t="s">
        <v>1581</v>
      </c>
      <c r="E2852" t="s">
        <v>1057</v>
      </c>
    </row>
    <row r="2853" spans="2:5" x14ac:dyDescent="0.35">
      <c r="B2853" t="s">
        <v>1466</v>
      </c>
      <c r="C2853" t="s">
        <v>4302</v>
      </c>
      <c r="D2853" t="s">
        <v>1581</v>
      </c>
      <c r="E2853" t="s">
        <v>1057</v>
      </c>
    </row>
    <row r="2854" spans="2:5" x14ac:dyDescent="0.35">
      <c r="B2854" t="s">
        <v>5713</v>
      </c>
      <c r="C2854" t="s">
        <v>4302</v>
      </c>
      <c r="D2854" t="s">
        <v>1581</v>
      </c>
      <c r="E2854" t="s">
        <v>1057</v>
      </c>
    </row>
    <row r="2855" spans="2:5" x14ac:dyDescent="0.35">
      <c r="B2855" t="s">
        <v>5714</v>
      </c>
      <c r="C2855" t="s">
        <v>4302</v>
      </c>
      <c r="D2855" t="s">
        <v>1581</v>
      </c>
      <c r="E2855" t="s">
        <v>1057</v>
      </c>
    </row>
    <row r="2856" spans="2:5" x14ac:dyDescent="0.35">
      <c r="B2856" t="s">
        <v>5715</v>
      </c>
      <c r="C2856" t="s">
        <v>4302</v>
      </c>
      <c r="D2856" t="s">
        <v>1581</v>
      </c>
      <c r="E2856" t="s">
        <v>1057</v>
      </c>
    </row>
    <row r="2857" spans="2:5" x14ac:dyDescent="0.35">
      <c r="B2857" t="s">
        <v>5716</v>
      </c>
      <c r="C2857" t="s">
        <v>4302</v>
      </c>
      <c r="D2857" t="s">
        <v>1581</v>
      </c>
      <c r="E2857" t="s">
        <v>1057</v>
      </c>
    </row>
    <row r="2858" spans="2:5" x14ac:dyDescent="0.35">
      <c r="B2858" t="s">
        <v>5717</v>
      </c>
      <c r="C2858" t="s">
        <v>4302</v>
      </c>
      <c r="D2858" t="s">
        <v>5718</v>
      </c>
    </row>
    <row r="2859" spans="2:5" x14ac:dyDescent="0.35">
      <c r="B2859" t="s">
        <v>5719</v>
      </c>
      <c r="C2859" t="s">
        <v>4302</v>
      </c>
      <c r="D2859" t="s">
        <v>5720</v>
      </c>
    </row>
    <row r="2860" spans="2:5" x14ac:dyDescent="0.35">
      <c r="B2860" t="s">
        <v>5721</v>
      </c>
      <c r="C2860" t="s">
        <v>4302</v>
      </c>
      <c r="D2860" t="s">
        <v>5722</v>
      </c>
      <c r="E2860" t="s">
        <v>1028</v>
      </c>
    </row>
    <row r="2861" spans="2:5" x14ac:dyDescent="0.35">
      <c r="B2861" t="s">
        <v>5723</v>
      </c>
      <c r="C2861" t="s">
        <v>4302</v>
      </c>
      <c r="D2861" t="s">
        <v>5724</v>
      </c>
      <c r="E2861" t="s">
        <v>1059</v>
      </c>
    </row>
    <row r="2862" spans="2:5" x14ac:dyDescent="0.35">
      <c r="B2862" t="s">
        <v>5725</v>
      </c>
      <c r="C2862" t="s">
        <v>4302</v>
      </c>
      <c r="D2862" t="s">
        <v>5724</v>
      </c>
      <c r="E2862" t="s">
        <v>1059</v>
      </c>
    </row>
    <row r="2863" spans="2:5" x14ac:dyDescent="0.35">
      <c r="B2863" t="s">
        <v>5726</v>
      </c>
      <c r="C2863" t="s">
        <v>4302</v>
      </c>
      <c r="D2863" t="s">
        <v>5727</v>
      </c>
      <c r="E2863" t="s">
        <v>1048</v>
      </c>
    </row>
    <row r="2864" spans="2:5" x14ac:dyDescent="0.35">
      <c r="B2864" t="s">
        <v>5728</v>
      </c>
      <c r="C2864" t="s">
        <v>4302</v>
      </c>
      <c r="D2864" t="s">
        <v>5727</v>
      </c>
      <c r="E2864" t="s">
        <v>1048</v>
      </c>
    </row>
    <row r="2865" spans="2:5" x14ac:dyDescent="0.35">
      <c r="B2865" t="s">
        <v>5729</v>
      </c>
      <c r="C2865" t="s">
        <v>4302</v>
      </c>
      <c r="D2865" t="s">
        <v>5730</v>
      </c>
    </row>
    <row r="2866" spans="2:5" x14ac:dyDescent="0.35">
      <c r="B2866" t="s">
        <v>5731</v>
      </c>
      <c r="C2866" t="s">
        <v>4302</v>
      </c>
      <c r="D2866" t="s">
        <v>5732</v>
      </c>
      <c r="E2866" t="s">
        <v>1028</v>
      </c>
    </row>
    <row r="2867" spans="2:5" x14ac:dyDescent="0.35">
      <c r="B2867" t="s">
        <v>5733</v>
      </c>
      <c r="C2867" t="s">
        <v>4302</v>
      </c>
      <c r="D2867" t="s">
        <v>5734</v>
      </c>
      <c r="E2867" t="s">
        <v>1048</v>
      </c>
    </row>
    <row r="2868" spans="2:5" x14ac:dyDescent="0.35">
      <c r="B2868" t="s">
        <v>5735</v>
      </c>
      <c r="C2868" t="s">
        <v>4302</v>
      </c>
      <c r="D2868" t="s">
        <v>5736</v>
      </c>
      <c r="E2868" t="s">
        <v>1028</v>
      </c>
    </row>
    <row r="2869" spans="2:5" x14ac:dyDescent="0.35">
      <c r="B2869" t="s">
        <v>5737</v>
      </c>
      <c r="C2869" t="s">
        <v>4302</v>
      </c>
      <c r="D2869" t="s">
        <v>5738</v>
      </c>
    </row>
    <row r="2870" spans="2:5" x14ac:dyDescent="0.35">
      <c r="B2870" t="s">
        <v>5739</v>
      </c>
      <c r="C2870" t="s">
        <v>4302</v>
      </c>
      <c r="D2870" t="s">
        <v>1582</v>
      </c>
    </row>
    <row r="2871" spans="2:5" x14ac:dyDescent="0.35">
      <c r="B2871" t="s">
        <v>1467</v>
      </c>
      <c r="C2871" t="s">
        <v>4302</v>
      </c>
      <c r="D2871" t="s">
        <v>1582</v>
      </c>
    </row>
    <row r="2872" spans="2:5" x14ac:dyDescent="0.35">
      <c r="B2872" t="s">
        <v>1468</v>
      </c>
      <c r="C2872" t="s">
        <v>4302</v>
      </c>
      <c r="D2872" t="s">
        <v>1582</v>
      </c>
    </row>
    <row r="2873" spans="2:5" x14ac:dyDescent="0.35">
      <c r="B2873" t="s">
        <v>5740</v>
      </c>
      <c r="C2873" t="s">
        <v>4302</v>
      </c>
      <c r="D2873" t="s">
        <v>5741</v>
      </c>
    </row>
    <row r="2874" spans="2:5" x14ac:dyDescent="0.35">
      <c r="B2874" t="s">
        <v>5742</v>
      </c>
      <c r="C2874" t="s">
        <v>4302</v>
      </c>
      <c r="D2874" t="s">
        <v>5743</v>
      </c>
    </row>
    <row r="2875" spans="2:5" x14ac:dyDescent="0.35">
      <c r="B2875" t="s">
        <v>1469</v>
      </c>
      <c r="C2875" t="s">
        <v>4302</v>
      </c>
      <c r="D2875" t="s">
        <v>1583</v>
      </c>
    </row>
    <row r="2876" spans="2:5" x14ac:dyDescent="0.35">
      <c r="B2876" t="s">
        <v>5744</v>
      </c>
      <c r="C2876" t="s">
        <v>4302</v>
      </c>
      <c r="D2876" t="s">
        <v>5745</v>
      </c>
    </row>
    <row r="2877" spans="2:5" x14ac:dyDescent="0.35">
      <c r="B2877" t="s">
        <v>5746</v>
      </c>
      <c r="C2877" t="s">
        <v>4302</v>
      </c>
      <c r="D2877" t="s">
        <v>5745</v>
      </c>
    </row>
    <row r="2878" spans="2:5" x14ac:dyDescent="0.35">
      <c r="B2878" t="s">
        <v>5747</v>
      </c>
      <c r="C2878" t="s">
        <v>4302</v>
      </c>
      <c r="D2878" t="s">
        <v>5748</v>
      </c>
      <c r="E2878" t="s">
        <v>1046</v>
      </c>
    </row>
    <row r="2879" spans="2:5" x14ac:dyDescent="0.35">
      <c r="B2879" t="s">
        <v>5749</v>
      </c>
      <c r="C2879" t="s">
        <v>4302</v>
      </c>
      <c r="D2879" t="s">
        <v>5750</v>
      </c>
      <c r="E2879" t="s">
        <v>1032</v>
      </c>
    </row>
    <row r="2880" spans="2:5" x14ac:dyDescent="0.35">
      <c r="B2880" t="s">
        <v>5751</v>
      </c>
      <c r="C2880" t="s">
        <v>4302</v>
      </c>
      <c r="D2880" t="s">
        <v>5752</v>
      </c>
      <c r="E2880" t="s">
        <v>1059</v>
      </c>
    </row>
    <row r="2881" spans="2:5" x14ac:dyDescent="0.35">
      <c r="B2881" t="s">
        <v>5753</v>
      </c>
      <c r="C2881" t="s">
        <v>4302</v>
      </c>
      <c r="D2881" t="s">
        <v>5754</v>
      </c>
    </row>
    <row r="2882" spans="2:5" x14ac:dyDescent="0.35">
      <c r="B2882" t="s">
        <v>5755</v>
      </c>
      <c r="C2882" t="s">
        <v>4302</v>
      </c>
      <c r="D2882" t="s">
        <v>5754</v>
      </c>
    </row>
    <row r="2883" spans="2:5" x14ac:dyDescent="0.35">
      <c r="B2883" t="s">
        <v>5756</v>
      </c>
      <c r="C2883" t="s">
        <v>4302</v>
      </c>
      <c r="D2883" t="s">
        <v>5757</v>
      </c>
      <c r="E2883" t="s">
        <v>1041</v>
      </c>
    </row>
    <row r="2884" spans="2:5" x14ac:dyDescent="0.35">
      <c r="B2884" t="s">
        <v>5758</v>
      </c>
      <c r="C2884" t="s">
        <v>4302</v>
      </c>
      <c r="D2884" t="s">
        <v>5757</v>
      </c>
      <c r="E2884" t="s">
        <v>1041</v>
      </c>
    </row>
    <row r="2885" spans="2:5" x14ac:dyDescent="0.35">
      <c r="B2885" t="s">
        <v>5759</v>
      </c>
      <c r="C2885" t="s">
        <v>4302</v>
      </c>
      <c r="D2885" t="s">
        <v>5757</v>
      </c>
      <c r="E2885" t="s">
        <v>1041</v>
      </c>
    </row>
    <row r="2886" spans="2:5" x14ac:dyDescent="0.35">
      <c r="B2886" t="s">
        <v>5760</v>
      </c>
      <c r="C2886" t="s">
        <v>4302</v>
      </c>
      <c r="D2886" t="s">
        <v>5761</v>
      </c>
    </row>
    <row r="2887" spans="2:5" x14ac:dyDescent="0.35">
      <c r="B2887" t="s">
        <v>5762</v>
      </c>
      <c r="C2887" t="s">
        <v>4302</v>
      </c>
      <c r="D2887" t="s">
        <v>5763</v>
      </c>
      <c r="E2887" t="s">
        <v>1028</v>
      </c>
    </row>
    <row r="2888" spans="2:5" x14ac:dyDescent="0.35">
      <c r="B2888" t="s">
        <v>1470</v>
      </c>
      <c r="C2888" t="s">
        <v>4302</v>
      </c>
      <c r="D2888" t="s">
        <v>1584</v>
      </c>
    </row>
    <row r="2889" spans="2:5" x14ac:dyDescent="0.35">
      <c r="B2889" t="s">
        <v>5764</v>
      </c>
      <c r="C2889" t="s">
        <v>4302</v>
      </c>
      <c r="D2889" t="s">
        <v>5765</v>
      </c>
      <c r="E2889" t="s">
        <v>1062</v>
      </c>
    </row>
    <row r="2890" spans="2:5" x14ac:dyDescent="0.35">
      <c r="B2890" t="s">
        <v>5766</v>
      </c>
      <c r="C2890" t="s">
        <v>4302</v>
      </c>
      <c r="D2890" t="s">
        <v>5765</v>
      </c>
      <c r="E2890" t="s">
        <v>1062</v>
      </c>
    </row>
    <row r="2891" spans="2:5" x14ac:dyDescent="0.35">
      <c r="B2891" t="s">
        <v>5767</v>
      </c>
      <c r="C2891" t="s">
        <v>4302</v>
      </c>
      <c r="D2891" t="s">
        <v>5768</v>
      </c>
      <c r="E2891" t="s">
        <v>1057</v>
      </c>
    </row>
    <row r="2892" spans="2:5" x14ac:dyDescent="0.35">
      <c r="B2892" t="s">
        <v>5769</v>
      </c>
      <c r="C2892" t="s">
        <v>4302</v>
      </c>
      <c r="D2892" t="s">
        <v>5768</v>
      </c>
      <c r="E2892" t="s">
        <v>1057</v>
      </c>
    </row>
    <row r="2893" spans="2:5" x14ac:dyDescent="0.35">
      <c r="B2893" t="s">
        <v>5770</v>
      </c>
      <c r="C2893" t="s">
        <v>4302</v>
      </c>
      <c r="D2893" t="s">
        <v>5768</v>
      </c>
      <c r="E2893" t="s">
        <v>1057</v>
      </c>
    </row>
    <row r="2894" spans="2:5" x14ac:dyDescent="0.35">
      <c r="B2894" t="s">
        <v>5771</v>
      </c>
      <c r="C2894" t="s">
        <v>4302</v>
      </c>
      <c r="D2894" t="s">
        <v>5772</v>
      </c>
      <c r="E2894" t="s">
        <v>1041</v>
      </c>
    </row>
    <row r="2895" spans="2:5" x14ac:dyDescent="0.35">
      <c r="B2895" t="s">
        <v>5773</v>
      </c>
      <c r="C2895" t="s">
        <v>4302</v>
      </c>
      <c r="D2895" t="s">
        <v>5774</v>
      </c>
      <c r="E2895" t="s">
        <v>1062</v>
      </c>
    </row>
    <row r="2896" spans="2:5" x14ac:dyDescent="0.35">
      <c r="B2896" t="s">
        <v>5775</v>
      </c>
      <c r="C2896" t="s">
        <v>4302</v>
      </c>
      <c r="D2896" t="s">
        <v>5776</v>
      </c>
      <c r="E2896" t="s">
        <v>1062</v>
      </c>
    </row>
    <row r="2897" spans="2:5" x14ac:dyDescent="0.35">
      <c r="B2897" t="s">
        <v>5777</v>
      </c>
      <c r="C2897" t="s">
        <v>4302</v>
      </c>
      <c r="D2897" t="s">
        <v>5776</v>
      </c>
      <c r="E2897" t="s">
        <v>1062</v>
      </c>
    </row>
    <row r="2898" spans="2:5" x14ac:dyDescent="0.35">
      <c r="B2898" t="s">
        <v>5778</v>
      </c>
      <c r="C2898" t="s">
        <v>4302</v>
      </c>
      <c r="D2898" t="s">
        <v>5774</v>
      </c>
      <c r="E2898" t="s">
        <v>1062</v>
      </c>
    </row>
    <row r="2899" spans="2:5" x14ac:dyDescent="0.35">
      <c r="B2899" t="s">
        <v>5779</v>
      </c>
      <c r="C2899" t="s">
        <v>4302</v>
      </c>
      <c r="D2899" t="s">
        <v>5780</v>
      </c>
      <c r="E2899" t="s">
        <v>1032</v>
      </c>
    </row>
    <row r="2900" spans="2:5" x14ac:dyDescent="0.35">
      <c r="B2900" t="s">
        <v>5781</v>
      </c>
      <c r="C2900" t="s">
        <v>4302</v>
      </c>
      <c r="D2900" t="s">
        <v>5780</v>
      </c>
      <c r="E2900" t="s">
        <v>1032</v>
      </c>
    </row>
    <row r="2901" spans="2:5" x14ac:dyDescent="0.35">
      <c r="B2901" t="s">
        <v>5782</v>
      </c>
      <c r="C2901" t="s">
        <v>4302</v>
      </c>
      <c r="D2901" t="s">
        <v>5780</v>
      </c>
      <c r="E2901" t="s">
        <v>1032</v>
      </c>
    </row>
    <row r="2902" spans="2:5" x14ac:dyDescent="0.35">
      <c r="B2902" t="s">
        <v>5783</v>
      </c>
      <c r="C2902" t="s">
        <v>4302</v>
      </c>
      <c r="D2902" t="s">
        <v>5784</v>
      </c>
      <c r="E2902" t="s">
        <v>1041</v>
      </c>
    </row>
    <row r="2903" spans="2:5" x14ac:dyDescent="0.35">
      <c r="B2903" t="s">
        <v>5785</v>
      </c>
      <c r="C2903" t="s">
        <v>4302</v>
      </c>
      <c r="D2903" t="s">
        <v>5784</v>
      </c>
      <c r="E2903" t="s">
        <v>1041</v>
      </c>
    </row>
    <row r="2904" spans="2:5" x14ac:dyDescent="0.35">
      <c r="B2904" t="s">
        <v>5786</v>
      </c>
      <c r="C2904" t="s">
        <v>4302</v>
      </c>
      <c r="D2904" t="s">
        <v>5787</v>
      </c>
      <c r="E2904" t="s">
        <v>1105</v>
      </c>
    </row>
    <row r="2905" spans="2:5" x14ac:dyDescent="0.35">
      <c r="B2905" t="s">
        <v>5788</v>
      </c>
      <c r="C2905" t="s">
        <v>4302</v>
      </c>
      <c r="D2905" t="s">
        <v>5789</v>
      </c>
      <c r="E2905" t="s">
        <v>1028</v>
      </c>
    </row>
    <row r="2906" spans="2:5" x14ac:dyDescent="0.35">
      <c r="B2906" t="s">
        <v>5790</v>
      </c>
      <c r="C2906" t="s">
        <v>4302</v>
      </c>
      <c r="D2906" t="s">
        <v>5789</v>
      </c>
      <c r="E2906" t="s">
        <v>1028</v>
      </c>
    </row>
    <row r="2907" spans="2:5" x14ac:dyDescent="0.35">
      <c r="B2907" t="s">
        <v>5791</v>
      </c>
      <c r="C2907" t="s">
        <v>4302</v>
      </c>
      <c r="D2907" t="s">
        <v>1346</v>
      </c>
      <c r="E2907" t="s">
        <v>1062</v>
      </c>
    </row>
    <row r="2908" spans="2:5" x14ac:dyDescent="0.35">
      <c r="B2908" t="s">
        <v>5792</v>
      </c>
      <c r="C2908" t="s">
        <v>4302</v>
      </c>
      <c r="D2908" t="s">
        <v>1346</v>
      </c>
      <c r="E2908" t="s">
        <v>1062</v>
      </c>
    </row>
    <row r="2909" spans="2:5" x14ac:dyDescent="0.35">
      <c r="B2909" t="s">
        <v>5793</v>
      </c>
      <c r="C2909" t="s">
        <v>4302</v>
      </c>
      <c r="D2909" t="s">
        <v>1346</v>
      </c>
      <c r="E2909" t="s">
        <v>1062</v>
      </c>
    </row>
    <row r="2910" spans="2:5" x14ac:dyDescent="0.35">
      <c r="B2910" t="s">
        <v>5794</v>
      </c>
      <c r="C2910" t="s">
        <v>4302</v>
      </c>
      <c r="D2910" t="s">
        <v>5795</v>
      </c>
      <c r="E2910" t="s">
        <v>1048</v>
      </c>
    </row>
    <row r="2911" spans="2:5" x14ac:dyDescent="0.35">
      <c r="B2911" t="s">
        <v>5796</v>
      </c>
      <c r="C2911" t="s">
        <v>4302</v>
      </c>
      <c r="D2911" t="s">
        <v>5795</v>
      </c>
      <c r="E2911" t="s">
        <v>1048</v>
      </c>
    </row>
    <row r="2912" spans="2:5" x14ac:dyDescent="0.35">
      <c r="B2912" t="s">
        <v>5797</v>
      </c>
      <c r="C2912" t="s">
        <v>4302</v>
      </c>
      <c r="D2912" t="s">
        <v>5795</v>
      </c>
      <c r="E2912" t="s">
        <v>1048</v>
      </c>
    </row>
    <row r="2913" spans="2:5" x14ac:dyDescent="0.35">
      <c r="B2913" t="s">
        <v>1473</v>
      </c>
      <c r="C2913" t="s">
        <v>4302</v>
      </c>
      <c r="D2913" t="s">
        <v>1587</v>
      </c>
      <c r="E2913" t="s">
        <v>1059</v>
      </c>
    </row>
    <row r="2914" spans="2:5" x14ac:dyDescent="0.35">
      <c r="B2914" t="s">
        <v>5798</v>
      </c>
      <c r="C2914" t="s">
        <v>4302</v>
      </c>
      <c r="D2914" t="s">
        <v>1588</v>
      </c>
      <c r="E2914" t="s">
        <v>1059</v>
      </c>
    </row>
    <row r="2915" spans="2:5" x14ac:dyDescent="0.35">
      <c r="B2915" t="s">
        <v>5799</v>
      </c>
      <c r="C2915" t="s">
        <v>4302</v>
      </c>
      <c r="D2915" t="s">
        <v>1588</v>
      </c>
      <c r="E2915" t="s">
        <v>1059</v>
      </c>
    </row>
    <row r="2916" spans="2:5" x14ac:dyDescent="0.35">
      <c r="B2916" t="s">
        <v>5800</v>
      </c>
      <c r="C2916" t="s">
        <v>4302</v>
      </c>
      <c r="D2916" t="s">
        <v>1588</v>
      </c>
      <c r="E2916" t="s">
        <v>1059</v>
      </c>
    </row>
    <row r="2917" spans="2:5" x14ac:dyDescent="0.35">
      <c r="B2917" t="s">
        <v>5801</v>
      </c>
      <c r="C2917" t="s">
        <v>4302</v>
      </c>
      <c r="D2917" t="s">
        <v>1588</v>
      </c>
      <c r="E2917" t="s">
        <v>1059</v>
      </c>
    </row>
    <row r="2918" spans="2:5" x14ac:dyDescent="0.35">
      <c r="B2918" t="s">
        <v>5802</v>
      </c>
      <c r="C2918" t="s">
        <v>4302</v>
      </c>
      <c r="D2918" t="s">
        <v>1588</v>
      </c>
      <c r="E2918" t="s">
        <v>1059</v>
      </c>
    </row>
    <row r="2919" spans="2:5" x14ac:dyDescent="0.35">
      <c r="B2919" t="s">
        <v>5803</v>
      </c>
      <c r="C2919" t="s">
        <v>4302</v>
      </c>
      <c r="D2919" t="s">
        <v>5804</v>
      </c>
    </row>
    <row r="2920" spans="2:5" x14ac:dyDescent="0.35">
      <c r="B2920" t="s">
        <v>5805</v>
      </c>
      <c r="C2920" t="s">
        <v>4302</v>
      </c>
      <c r="D2920" t="s">
        <v>5806</v>
      </c>
      <c r="E2920" t="s">
        <v>1057</v>
      </c>
    </row>
    <row r="2921" spans="2:5" x14ac:dyDescent="0.35">
      <c r="B2921" t="s">
        <v>1475</v>
      </c>
      <c r="C2921" t="s">
        <v>4302</v>
      </c>
      <c r="D2921" t="s">
        <v>1589</v>
      </c>
      <c r="E2921" t="s">
        <v>1105</v>
      </c>
    </row>
    <row r="2922" spans="2:5" x14ac:dyDescent="0.35">
      <c r="B2922" t="s">
        <v>5807</v>
      </c>
      <c r="C2922" t="s">
        <v>4302</v>
      </c>
      <c r="D2922" t="s">
        <v>5808</v>
      </c>
      <c r="E2922" t="s">
        <v>4149</v>
      </c>
    </row>
    <row r="2923" spans="2:5" x14ac:dyDescent="0.35">
      <c r="B2923" t="s">
        <v>5809</v>
      </c>
      <c r="C2923" t="s">
        <v>4302</v>
      </c>
      <c r="D2923" t="s">
        <v>5808</v>
      </c>
      <c r="E2923" t="s">
        <v>4149</v>
      </c>
    </row>
    <row r="2924" spans="2:5" x14ac:dyDescent="0.35">
      <c r="B2924" t="s">
        <v>5810</v>
      </c>
      <c r="C2924" t="s">
        <v>4302</v>
      </c>
      <c r="D2924" t="s">
        <v>5808</v>
      </c>
      <c r="E2924" t="s">
        <v>4149</v>
      </c>
    </row>
    <row r="2925" spans="2:5" x14ac:dyDescent="0.35">
      <c r="B2925" t="s">
        <v>5811</v>
      </c>
      <c r="C2925" t="s">
        <v>4302</v>
      </c>
      <c r="D2925" t="s">
        <v>5808</v>
      </c>
      <c r="E2925" t="s">
        <v>4149</v>
      </c>
    </row>
    <row r="2926" spans="2:5" x14ac:dyDescent="0.35">
      <c r="B2926" t="s">
        <v>5812</v>
      </c>
      <c r="C2926" t="s">
        <v>4302</v>
      </c>
      <c r="D2926" t="s">
        <v>5808</v>
      </c>
      <c r="E2926" t="s">
        <v>4149</v>
      </c>
    </row>
    <row r="2927" spans="2:5" x14ac:dyDescent="0.35">
      <c r="B2927" t="s">
        <v>5813</v>
      </c>
      <c r="C2927" t="s">
        <v>4302</v>
      </c>
      <c r="D2927" t="s">
        <v>5808</v>
      </c>
      <c r="E2927" t="s">
        <v>4149</v>
      </c>
    </row>
    <row r="2928" spans="2:5" x14ac:dyDescent="0.35">
      <c r="B2928" t="s">
        <v>5814</v>
      </c>
      <c r="C2928" t="s">
        <v>4302</v>
      </c>
      <c r="D2928" t="s">
        <v>5815</v>
      </c>
      <c r="E2928" t="s">
        <v>1028</v>
      </c>
    </row>
    <row r="2929" spans="2:5" x14ac:dyDescent="0.35">
      <c r="B2929" t="s">
        <v>5816</v>
      </c>
      <c r="C2929" t="s">
        <v>4302</v>
      </c>
      <c r="D2929" t="s">
        <v>5817</v>
      </c>
      <c r="E2929" t="s">
        <v>1062</v>
      </c>
    </row>
    <row r="2930" spans="2:5" x14ac:dyDescent="0.35">
      <c r="B2930" t="s">
        <v>1476</v>
      </c>
      <c r="C2930" t="s">
        <v>4302</v>
      </c>
      <c r="D2930" t="s">
        <v>1590</v>
      </c>
    </row>
    <row r="2931" spans="2:5" x14ac:dyDescent="0.35">
      <c r="B2931" t="s">
        <v>5818</v>
      </c>
      <c r="C2931" t="s">
        <v>4302</v>
      </c>
      <c r="D2931" t="s">
        <v>5819</v>
      </c>
      <c r="E2931" t="s">
        <v>1050</v>
      </c>
    </row>
    <row r="2932" spans="2:5" x14ac:dyDescent="0.35">
      <c r="B2932" t="s">
        <v>5820</v>
      </c>
      <c r="C2932" t="s">
        <v>4302</v>
      </c>
      <c r="D2932" t="s">
        <v>5821</v>
      </c>
      <c r="E2932" t="s">
        <v>1059</v>
      </c>
    </row>
    <row r="2933" spans="2:5" x14ac:dyDescent="0.35">
      <c r="B2933" t="s">
        <v>5822</v>
      </c>
      <c r="C2933" t="s">
        <v>4302</v>
      </c>
      <c r="D2933" t="s">
        <v>5821</v>
      </c>
      <c r="E2933" t="s">
        <v>1059</v>
      </c>
    </row>
    <row r="2934" spans="2:5" x14ac:dyDescent="0.35">
      <c r="B2934" t="s">
        <v>5823</v>
      </c>
      <c r="C2934" t="s">
        <v>4302</v>
      </c>
      <c r="D2934" t="s">
        <v>5824</v>
      </c>
      <c r="E2934" t="s">
        <v>1041</v>
      </c>
    </row>
    <row r="2935" spans="2:5" x14ac:dyDescent="0.35">
      <c r="B2935" t="s">
        <v>5825</v>
      </c>
      <c r="C2935" t="s">
        <v>4302</v>
      </c>
      <c r="D2935" t="s">
        <v>5824</v>
      </c>
      <c r="E2935" t="s">
        <v>1041</v>
      </c>
    </row>
    <row r="2936" spans="2:5" x14ac:dyDescent="0.35">
      <c r="B2936" t="s">
        <v>5826</v>
      </c>
      <c r="C2936" t="s">
        <v>4302</v>
      </c>
      <c r="D2936" t="s">
        <v>5824</v>
      </c>
      <c r="E2936" t="s">
        <v>1041</v>
      </c>
    </row>
    <row r="2937" spans="2:5" x14ac:dyDescent="0.35">
      <c r="B2937" t="s">
        <v>5827</v>
      </c>
      <c r="C2937" t="s">
        <v>4302</v>
      </c>
      <c r="D2937" t="s">
        <v>5824</v>
      </c>
      <c r="E2937" t="s">
        <v>1041</v>
      </c>
    </row>
    <row r="2938" spans="2:5" x14ac:dyDescent="0.35">
      <c r="B2938" t="s">
        <v>5828</v>
      </c>
      <c r="C2938" t="s">
        <v>4302</v>
      </c>
      <c r="D2938" t="s">
        <v>5824</v>
      </c>
      <c r="E2938" t="s">
        <v>1041</v>
      </c>
    </row>
    <row r="2939" spans="2:5" x14ac:dyDescent="0.35">
      <c r="B2939" t="s">
        <v>5829</v>
      </c>
      <c r="C2939" t="s">
        <v>4302</v>
      </c>
      <c r="D2939" t="s">
        <v>5824</v>
      </c>
      <c r="E2939" t="s">
        <v>1041</v>
      </c>
    </row>
    <row r="2940" spans="2:5" x14ac:dyDescent="0.35">
      <c r="B2940" t="s">
        <v>5830</v>
      </c>
      <c r="C2940" t="s">
        <v>4302</v>
      </c>
      <c r="D2940" t="s">
        <v>5824</v>
      </c>
      <c r="E2940" t="s">
        <v>1041</v>
      </c>
    </row>
    <row r="2941" spans="2:5" x14ac:dyDescent="0.35">
      <c r="B2941" t="s">
        <v>5831</v>
      </c>
      <c r="C2941" t="s">
        <v>4302</v>
      </c>
      <c r="D2941" t="s">
        <v>5824</v>
      </c>
      <c r="E2941" t="s">
        <v>1041</v>
      </c>
    </row>
    <row r="2942" spans="2:5" x14ac:dyDescent="0.35">
      <c r="B2942" t="s">
        <v>5832</v>
      </c>
      <c r="C2942" t="s">
        <v>4302</v>
      </c>
      <c r="D2942" t="s">
        <v>5833</v>
      </c>
      <c r="E2942" t="s">
        <v>1028</v>
      </c>
    </row>
    <row r="2943" spans="2:5" x14ac:dyDescent="0.35">
      <c r="B2943" t="s">
        <v>5834</v>
      </c>
      <c r="C2943" t="s">
        <v>4302</v>
      </c>
      <c r="D2943" t="s">
        <v>5835</v>
      </c>
    </row>
    <row r="2944" spans="2:5" x14ac:dyDescent="0.35">
      <c r="B2944" t="s">
        <v>5836</v>
      </c>
      <c r="C2944" t="s">
        <v>4302</v>
      </c>
      <c r="D2944" t="s">
        <v>5837</v>
      </c>
      <c r="E2944" t="s">
        <v>1057</v>
      </c>
    </row>
    <row r="2945" spans="2:5" x14ac:dyDescent="0.35">
      <c r="B2945" t="s">
        <v>5838</v>
      </c>
      <c r="C2945" t="s">
        <v>4302</v>
      </c>
      <c r="D2945" t="s">
        <v>5837</v>
      </c>
      <c r="E2945" t="s">
        <v>1057</v>
      </c>
    </row>
    <row r="2946" spans="2:5" x14ac:dyDescent="0.35">
      <c r="B2946" t="s">
        <v>5839</v>
      </c>
      <c r="C2946" t="s">
        <v>4302</v>
      </c>
      <c r="D2946" t="s">
        <v>5837</v>
      </c>
      <c r="E2946" t="s">
        <v>1057</v>
      </c>
    </row>
    <row r="2947" spans="2:5" x14ac:dyDescent="0.35">
      <c r="B2947" t="s">
        <v>5840</v>
      </c>
      <c r="C2947" t="s">
        <v>4302</v>
      </c>
      <c r="D2947" t="s">
        <v>5841</v>
      </c>
      <c r="E2947" t="s">
        <v>1032</v>
      </c>
    </row>
    <row r="2948" spans="2:5" x14ac:dyDescent="0.35">
      <c r="B2948" t="s">
        <v>5842</v>
      </c>
      <c r="C2948" t="s">
        <v>4302</v>
      </c>
      <c r="D2948" t="s">
        <v>5843</v>
      </c>
      <c r="E2948" t="s">
        <v>1059</v>
      </c>
    </row>
    <row r="2949" spans="2:5" x14ac:dyDescent="0.35">
      <c r="B2949" t="s">
        <v>5844</v>
      </c>
      <c r="C2949" t="s">
        <v>4302</v>
      </c>
      <c r="D2949" t="s">
        <v>5843</v>
      </c>
      <c r="E2949" t="s">
        <v>1059</v>
      </c>
    </row>
    <row r="2950" spans="2:5" x14ac:dyDescent="0.35">
      <c r="B2950" t="s">
        <v>5845</v>
      </c>
      <c r="C2950" t="s">
        <v>4302</v>
      </c>
      <c r="D2950" t="s">
        <v>5843</v>
      </c>
      <c r="E2950" t="s">
        <v>1059</v>
      </c>
    </row>
    <row r="2951" spans="2:5" x14ac:dyDescent="0.35">
      <c r="B2951" t="s">
        <v>5846</v>
      </c>
      <c r="C2951" t="s">
        <v>4302</v>
      </c>
      <c r="D2951" t="s">
        <v>5847</v>
      </c>
      <c r="E2951" t="s">
        <v>1050</v>
      </c>
    </row>
    <row r="2952" spans="2:5" x14ac:dyDescent="0.35">
      <c r="B2952" t="s">
        <v>5848</v>
      </c>
      <c r="C2952" t="s">
        <v>4302</v>
      </c>
      <c r="D2952" t="s">
        <v>5847</v>
      </c>
      <c r="E2952" t="s">
        <v>1050</v>
      </c>
    </row>
    <row r="2953" spans="2:5" x14ac:dyDescent="0.35">
      <c r="B2953" t="s">
        <v>5849</v>
      </c>
      <c r="C2953" t="s">
        <v>4302</v>
      </c>
      <c r="D2953" t="s">
        <v>5850</v>
      </c>
      <c r="E2953" t="s">
        <v>1105</v>
      </c>
    </row>
    <row r="2954" spans="2:5" x14ac:dyDescent="0.35">
      <c r="B2954" t="s">
        <v>5851</v>
      </c>
      <c r="C2954" t="s">
        <v>4302</v>
      </c>
      <c r="D2954" t="s">
        <v>5852</v>
      </c>
    </row>
    <row r="2955" spans="2:5" x14ac:dyDescent="0.35">
      <c r="B2955" t="s">
        <v>5853</v>
      </c>
      <c r="C2955" t="s">
        <v>4302</v>
      </c>
      <c r="D2955" t="s">
        <v>5854</v>
      </c>
      <c r="E2955" t="s">
        <v>1041</v>
      </c>
    </row>
    <row r="2956" spans="2:5" x14ac:dyDescent="0.35">
      <c r="B2956" t="s">
        <v>5855</v>
      </c>
      <c r="C2956" t="s">
        <v>4302</v>
      </c>
      <c r="D2956" t="s">
        <v>5856</v>
      </c>
      <c r="E2956" t="s">
        <v>1057</v>
      </c>
    </row>
    <row r="2957" spans="2:5" x14ac:dyDescent="0.35">
      <c r="B2957" t="s">
        <v>5857</v>
      </c>
      <c r="C2957" t="s">
        <v>4302</v>
      </c>
      <c r="D2957" t="s">
        <v>5856</v>
      </c>
      <c r="E2957" t="s">
        <v>1057</v>
      </c>
    </row>
    <row r="2958" spans="2:5" x14ac:dyDescent="0.35">
      <c r="B2958" t="s">
        <v>5858</v>
      </c>
      <c r="C2958" t="s">
        <v>4302</v>
      </c>
      <c r="D2958" t="s">
        <v>5859</v>
      </c>
      <c r="E2958" t="s">
        <v>1105</v>
      </c>
    </row>
    <row r="2959" spans="2:5" x14ac:dyDescent="0.35">
      <c r="B2959" t="s">
        <v>5860</v>
      </c>
      <c r="C2959" t="s">
        <v>4302</v>
      </c>
      <c r="D2959" t="s">
        <v>5859</v>
      </c>
      <c r="E2959" t="s">
        <v>1105</v>
      </c>
    </row>
    <row r="2960" spans="2:5" x14ac:dyDescent="0.35">
      <c r="B2960" t="s">
        <v>5861</v>
      </c>
      <c r="C2960" t="s">
        <v>4302</v>
      </c>
      <c r="D2960" t="s">
        <v>5859</v>
      </c>
      <c r="E2960" t="s">
        <v>1105</v>
      </c>
    </row>
    <row r="2961" spans="2:5" x14ac:dyDescent="0.35">
      <c r="B2961" t="s">
        <v>5862</v>
      </c>
      <c r="C2961" t="s">
        <v>4302</v>
      </c>
      <c r="D2961" t="s">
        <v>5859</v>
      </c>
      <c r="E2961" t="s">
        <v>1105</v>
      </c>
    </row>
    <row r="2962" spans="2:5" x14ac:dyDescent="0.35">
      <c r="B2962" t="s">
        <v>5863</v>
      </c>
      <c r="C2962" t="s">
        <v>4302</v>
      </c>
      <c r="D2962" t="s">
        <v>5859</v>
      </c>
      <c r="E2962" t="s">
        <v>1105</v>
      </c>
    </row>
    <row r="2963" spans="2:5" x14ac:dyDescent="0.35">
      <c r="B2963" t="s">
        <v>5864</v>
      </c>
      <c r="C2963" t="s">
        <v>4302</v>
      </c>
      <c r="D2963" t="s">
        <v>5859</v>
      </c>
      <c r="E2963" t="s">
        <v>1105</v>
      </c>
    </row>
    <row r="2964" spans="2:5" x14ac:dyDescent="0.35">
      <c r="B2964" t="s">
        <v>5865</v>
      </c>
      <c r="C2964" t="s">
        <v>4302</v>
      </c>
      <c r="D2964" t="s">
        <v>5859</v>
      </c>
      <c r="E2964" t="s">
        <v>1105</v>
      </c>
    </row>
    <row r="2965" spans="2:5" x14ac:dyDescent="0.35">
      <c r="B2965" t="s">
        <v>5866</v>
      </c>
      <c r="C2965" t="s">
        <v>4302</v>
      </c>
      <c r="D2965" t="s">
        <v>5859</v>
      </c>
      <c r="E2965" t="s">
        <v>1105</v>
      </c>
    </row>
    <row r="2966" spans="2:5" x14ac:dyDescent="0.35">
      <c r="B2966" t="s">
        <v>5867</v>
      </c>
      <c r="C2966" t="s">
        <v>4302</v>
      </c>
      <c r="D2966" t="s">
        <v>5868</v>
      </c>
      <c r="E2966" t="s">
        <v>1041</v>
      </c>
    </row>
    <row r="2967" spans="2:5" x14ac:dyDescent="0.35">
      <c r="B2967" t="s">
        <v>5869</v>
      </c>
      <c r="C2967" t="s">
        <v>4302</v>
      </c>
      <c r="D2967" t="s">
        <v>5870</v>
      </c>
    </row>
    <row r="2968" spans="2:5" x14ac:dyDescent="0.35">
      <c r="B2968" t="s">
        <v>1477</v>
      </c>
      <c r="C2968" t="s">
        <v>4302</v>
      </c>
      <c r="D2968" t="s">
        <v>1591</v>
      </c>
    </row>
    <row r="2969" spans="2:5" x14ac:dyDescent="0.35">
      <c r="B2969" t="s">
        <v>5871</v>
      </c>
      <c r="C2969" t="s">
        <v>4302</v>
      </c>
      <c r="D2969" t="s">
        <v>1591</v>
      </c>
    </row>
    <row r="2970" spans="2:5" x14ac:dyDescent="0.35">
      <c r="B2970" t="s">
        <v>1478</v>
      </c>
      <c r="C2970" t="s">
        <v>4302</v>
      </c>
      <c r="D2970" t="s">
        <v>1591</v>
      </c>
    </row>
    <row r="2971" spans="2:5" x14ac:dyDescent="0.35">
      <c r="B2971" t="s">
        <v>5872</v>
      </c>
      <c r="C2971" t="s">
        <v>4302</v>
      </c>
      <c r="D2971" t="s">
        <v>5873</v>
      </c>
    </row>
    <row r="2972" spans="2:5" x14ac:dyDescent="0.35">
      <c r="B2972" t="s">
        <v>5874</v>
      </c>
      <c r="C2972" t="s">
        <v>4302</v>
      </c>
      <c r="D2972" t="s">
        <v>5875</v>
      </c>
      <c r="E2972" t="s">
        <v>1057</v>
      </c>
    </row>
    <row r="2973" spans="2:5" x14ac:dyDescent="0.35">
      <c r="B2973" t="s">
        <v>5876</v>
      </c>
      <c r="C2973" t="s">
        <v>4302</v>
      </c>
      <c r="D2973" t="s">
        <v>5875</v>
      </c>
      <c r="E2973" t="s">
        <v>1057</v>
      </c>
    </row>
    <row r="2974" spans="2:5" x14ac:dyDescent="0.35">
      <c r="B2974" t="s">
        <v>5877</v>
      </c>
      <c r="C2974" t="s">
        <v>4302</v>
      </c>
      <c r="D2974" t="s">
        <v>5875</v>
      </c>
      <c r="E2974" t="s">
        <v>1057</v>
      </c>
    </row>
    <row r="2975" spans="2:5" x14ac:dyDescent="0.35">
      <c r="B2975" t="s">
        <v>5878</v>
      </c>
      <c r="C2975" t="s">
        <v>4302</v>
      </c>
      <c r="D2975" t="s">
        <v>5879</v>
      </c>
    </row>
    <row r="2976" spans="2:5" x14ac:dyDescent="0.35">
      <c r="B2976" t="s">
        <v>5880</v>
      </c>
      <c r="C2976" t="s">
        <v>4302</v>
      </c>
      <c r="D2976" t="s">
        <v>5881</v>
      </c>
      <c r="E2976" t="s">
        <v>1048</v>
      </c>
    </row>
    <row r="2977" spans="2:5" x14ac:dyDescent="0.35">
      <c r="B2977" t="s">
        <v>5882</v>
      </c>
      <c r="C2977" t="s">
        <v>4302</v>
      </c>
      <c r="D2977" t="s">
        <v>5883</v>
      </c>
      <c r="E2977" t="s">
        <v>1050</v>
      </c>
    </row>
    <row r="2978" spans="2:5" x14ac:dyDescent="0.35">
      <c r="B2978" t="s">
        <v>5884</v>
      </c>
      <c r="C2978" t="s">
        <v>4302</v>
      </c>
      <c r="D2978" t="s">
        <v>5885</v>
      </c>
      <c r="E2978" t="s">
        <v>4149</v>
      </c>
    </row>
    <row r="2979" spans="2:5" x14ac:dyDescent="0.35">
      <c r="B2979" t="s">
        <v>5886</v>
      </c>
      <c r="C2979" t="s">
        <v>4302</v>
      </c>
      <c r="D2979" t="s">
        <v>5887</v>
      </c>
    </row>
    <row r="2980" spans="2:5" x14ac:dyDescent="0.35">
      <c r="B2980" t="s">
        <v>5888</v>
      </c>
      <c r="C2980" t="s">
        <v>4302</v>
      </c>
      <c r="D2980" t="s">
        <v>5889</v>
      </c>
      <c r="E2980" t="s">
        <v>1032</v>
      </c>
    </row>
    <row r="2981" spans="2:5" x14ac:dyDescent="0.35">
      <c r="B2981" t="s">
        <v>5890</v>
      </c>
      <c r="C2981" t="s">
        <v>4302</v>
      </c>
      <c r="D2981" t="s">
        <v>5889</v>
      </c>
      <c r="E2981" t="s">
        <v>1032</v>
      </c>
    </row>
    <row r="2982" spans="2:5" x14ac:dyDescent="0.35">
      <c r="B2982" t="s">
        <v>5891</v>
      </c>
      <c r="C2982" t="s">
        <v>4302</v>
      </c>
      <c r="D2982" t="s">
        <v>5892</v>
      </c>
      <c r="E2982" t="s">
        <v>4149</v>
      </c>
    </row>
    <row r="2983" spans="2:5" x14ac:dyDescent="0.35">
      <c r="B2983" t="s">
        <v>5893</v>
      </c>
      <c r="C2983" t="s">
        <v>4302</v>
      </c>
      <c r="D2983" t="s">
        <v>5894</v>
      </c>
      <c r="E2983" t="s">
        <v>1032</v>
      </c>
    </row>
    <row r="2984" spans="2:5" x14ac:dyDescent="0.35">
      <c r="B2984" t="s">
        <v>5895</v>
      </c>
      <c r="C2984" t="s">
        <v>4302</v>
      </c>
      <c r="D2984" t="s">
        <v>5894</v>
      </c>
      <c r="E2984" t="s">
        <v>1032</v>
      </c>
    </row>
    <row r="2985" spans="2:5" x14ac:dyDescent="0.35">
      <c r="B2985" t="s">
        <v>5896</v>
      </c>
      <c r="C2985" t="s">
        <v>4302</v>
      </c>
      <c r="D2985" t="s">
        <v>5897</v>
      </c>
    </row>
    <row r="2986" spans="2:5" x14ac:dyDescent="0.35">
      <c r="B2986" t="s">
        <v>5898</v>
      </c>
      <c r="C2986" t="s">
        <v>4302</v>
      </c>
      <c r="D2986" t="s">
        <v>5899</v>
      </c>
      <c r="E2986" t="s">
        <v>1105</v>
      </c>
    </row>
    <row r="2987" spans="2:5" x14ac:dyDescent="0.35">
      <c r="B2987" t="s">
        <v>5900</v>
      </c>
      <c r="C2987" t="s">
        <v>4302</v>
      </c>
      <c r="D2987" t="s">
        <v>5901</v>
      </c>
    </row>
    <row r="2988" spans="2:5" x14ac:dyDescent="0.35">
      <c r="B2988" t="s">
        <v>5902</v>
      </c>
      <c r="C2988" t="s">
        <v>4302</v>
      </c>
      <c r="D2988" t="s">
        <v>5903</v>
      </c>
      <c r="E2988" t="s">
        <v>1048</v>
      </c>
    </row>
    <row r="2989" spans="2:5" x14ac:dyDescent="0.35">
      <c r="B2989" t="s">
        <v>5904</v>
      </c>
      <c r="C2989" t="s">
        <v>4302</v>
      </c>
      <c r="D2989" t="s">
        <v>5905</v>
      </c>
    </row>
    <row r="2990" spans="2:5" x14ac:dyDescent="0.35">
      <c r="B2990" t="s">
        <v>5906</v>
      </c>
      <c r="C2990" t="s">
        <v>4302</v>
      </c>
      <c r="D2990" t="s">
        <v>5905</v>
      </c>
    </row>
    <row r="2991" spans="2:5" x14ac:dyDescent="0.35">
      <c r="B2991" t="s">
        <v>5907</v>
      </c>
      <c r="C2991" t="s">
        <v>4302</v>
      </c>
      <c r="D2991" t="s">
        <v>5908</v>
      </c>
      <c r="E2991" t="s">
        <v>1062</v>
      </c>
    </row>
    <row r="2992" spans="2:5" x14ac:dyDescent="0.35">
      <c r="B2992" t="s">
        <v>5909</v>
      </c>
      <c r="C2992" t="s">
        <v>4302</v>
      </c>
      <c r="D2992" t="s">
        <v>5910</v>
      </c>
      <c r="E2992" t="s">
        <v>1041</v>
      </c>
    </row>
    <row r="2993" spans="2:5" x14ac:dyDescent="0.35">
      <c r="B2993" t="s">
        <v>5911</v>
      </c>
      <c r="C2993" t="s">
        <v>4302</v>
      </c>
      <c r="D2993" t="s">
        <v>5910</v>
      </c>
      <c r="E2993" t="s">
        <v>1041</v>
      </c>
    </row>
    <row r="2994" spans="2:5" x14ac:dyDescent="0.35">
      <c r="B2994" t="s">
        <v>5912</v>
      </c>
      <c r="C2994" t="s">
        <v>4302</v>
      </c>
      <c r="D2994" t="s">
        <v>5910</v>
      </c>
      <c r="E2994" t="s">
        <v>1041</v>
      </c>
    </row>
    <row r="2995" spans="2:5" x14ac:dyDescent="0.35">
      <c r="B2995" t="s">
        <v>5913</v>
      </c>
      <c r="C2995" t="s">
        <v>4302</v>
      </c>
      <c r="D2995" t="s">
        <v>5914</v>
      </c>
      <c r="E2995" t="s">
        <v>1062</v>
      </c>
    </row>
    <row r="2996" spans="2:5" x14ac:dyDescent="0.35">
      <c r="B2996" t="s">
        <v>5915</v>
      </c>
      <c r="C2996" t="s">
        <v>4302</v>
      </c>
      <c r="D2996" t="s">
        <v>5916</v>
      </c>
      <c r="E2996" t="s">
        <v>1041</v>
      </c>
    </row>
    <row r="2997" spans="2:5" x14ac:dyDescent="0.35">
      <c r="B2997" t="s">
        <v>5917</v>
      </c>
      <c r="C2997" t="s">
        <v>4302</v>
      </c>
      <c r="D2997" t="s">
        <v>5916</v>
      </c>
      <c r="E2997" t="s">
        <v>1041</v>
      </c>
    </row>
    <row r="2998" spans="2:5" x14ac:dyDescent="0.35">
      <c r="B2998" t="s">
        <v>5918</v>
      </c>
      <c r="C2998" t="s">
        <v>4302</v>
      </c>
      <c r="D2998" t="s">
        <v>5919</v>
      </c>
      <c r="E2998" t="s">
        <v>1041</v>
      </c>
    </row>
    <row r="2999" spans="2:5" x14ac:dyDescent="0.35">
      <c r="B2999" t="s">
        <v>5920</v>
      </c>
      <c r="C2999" t="s">
        <v>4302</v>
      </c>
      <c r="D2999" t="s">
        <v>5921</v>
      </c>
      <c r="E2999" t="s">
        <v>1048</v>
      </c>
    </row>
    <row r="3000" spans="2:5" x14ac:dyDescent="0.35">
      <c r="B3000" t="s">
        <v>5922</v>
      </c>
      <c r="C3000" t="s">
        <v>4302</v>
      </c>
      <c r="D3000" t="s">
        <v>1216</v>
      </c>
      <c r="E3000" t="s">
        <v>1028</v>
      </c>
    </row>
    <row r="3001" spans="2:5" x14ac:dyDescent="0.35">
      <c r="B3001" t="s">
        <v>5923</v>
      </c>
      <c r="C3001" t="s">
        <v>4302</v>
      </c>
      <c r="D3001" t="s">
        <v>5924</v>
      </c>
      <c r="E3001" t="s">
        <v>1048</v>
      </c>
    </row>
    <row r="3002" spans="2:5" x14ac:dyDescent="0.35">
      <c r="B3002" t="s">
        <v>5925</v>
      </c>
      <c r="C3002" t="s">
        <v>4302</v>
      </c>
      <c r="D3002" t="s">
        <v>5926</v>
      </c>
    </row>
    <row r="3003" spans="2:5" x14ac:dyDescent="0.35">
      <c r="B3003" t="s">
        <v>5927</v>
      </c>
      <c r="C3003" t="s">
        <v>4302</v>
      </c>
      <c r="D3003" t="s">
        <v>5928</v>
      </c>
      <c r="E3003" t="s">
        <v>1057</v>
      </c>
    </row>
    <row r="3004" spans="2:5" x14ac:dyDescent="0.35">
      <c r="B3004" t="s">
        <v>5929</v>
      </c>
      <c r="C3004" t="s">
        <v>4302</v>
      </c>
      <c r="D3004" t="s">
        <v>5928</v>
      </c>
      <c r="E3004" t="s">
        <v>1057</v>
      </c>
    </row>
    <row r="3005" spans="2:5" x14ac:dyDescent="0.35">
      <c r="B3005" t="s">
        <v>5930</v>
      </c>
      <c r="C3005" t="s">
        <v>4302</v>
      </c>
      <c r="D3005" t="s">
        <v>5928</v>
      </c>
      <c r="E3005" t="s">
        <v>1057</v>
      </c>
    </row>
    <row r="3006" spans="2:5" x14ac:dyDescent="0.35">
      <c r="B3006" t="s">
        <v>5931</v>
      </c>
      <c r="C3006" t="s">
        <v>4302</v>
      </c>
      <c r="D3006" t="s">
        <v>5928</v>
      </c>
      <c r="E3006" t="s">
        <v>1057</v>
      </c>
    </row>
    <row r="3007" spans="2:5" x14ac:dyDescent="0.35">
      <c r="B3007" t="s">
        <v>5932</v>
      </c>
      <c r="C3007" t="s">
        <v>4302</v>
      </c>
      <c r="D3007" t="s">
        <v>1595</v>
      </c>
    </row>
    <row r="3008" spans="2:5" x14ac:dyDescent="0.35">
      <c r="B3008" t="s">
        <v>5933</v>
      </c>
      <c r="C3008" t="s">
        <v>4302</v>
      </c>
      <c r="D3008" t="s">
        <v>5934</v>
      </c>
    </row>
    <row r="3009" spans="2:5" x14ac:dyDescent="0.35">
      <c r="B3009" t="s">
        <v>1482</v>
      </c>
      <c r="C3009" t="s">
        <v>4302</v>
      </c>
      <c r="D3009" t="s">
        <v>1595</v>
      </c>
    </row>
    <row r="3010" spans="2:5" x14ac:dyDescent="0.35">
      <c r="B3010" t="s">
        <v>1483</v>
      </c>
      <c r="C3010" t="s">
        <v>4302</v>
      </c>
      <c r="D3010" t="s">
        <v>1595</v>
      </c>
    </row>
    <row r="3011" spans="2:5" x14ac:dyDescent="0.35">
      <c r="B3011" t="s">
        <v>1484</v>
      </c>
      <c r="C3011" t="s">
        <v>4302</v>
      </c>
      <c r="D3011" t="s">
        <v>1595</v>
      </c>
    </row>
    <row r="3012" spans="2:5" x14ac:dyDescent="0.35">
      <c r="B3012" t="s">
        <v>5935</v>
      </c>
      <c r="C3012" t="s">
        <v>4302</v>
      </c>
    </row>
    <row r="3013" spans="2:5" x14ac:dyDescent="0.35">
      <c r="B3013" t="s">
        <v>5936</v>
      </c>
      <c r="C3013" t="s">
        <v>4302</v>
      </c>
    </row>
    <row r="3014" spans="2:5" x14ac:dyDescent="0.35">
      <c r="B3014" t="s">
        <v>1485</v>
      </c>
      <c r="C3014" t="s">
        <v>4302</v>
      </c>
      <c r="D3014" t="s">
        <v>1596</v>
      </c>
    </row>
    <row r="3015" spans="2:5" x14ac:dyDescent="0.35">
      <c r="B3015" t="s">
        <v>5937</v>
      </c>
      <c r="C3015" t="s">
        <v>4302</v>
      </c>
      <c r="D3015" t="s">
        <v>5938</v>
      </c>
      <c r="E3015" t="s">
        <v>1032</v>
      </c>
    </row>
    <row r="3016" spans="2:5" x14ac:dyDescent="0.35">
      <c r="B3016" t="s">
        <v>5939</v>
      </c>
      <c r="C3016" t="s">
        <v>4302</v>
      </c>
      <c r="D3016" t="s">
        <v>5938</v>
      </c>
      <c r="E3016" t="s">
        <v>1032</v>
      </c>
    </row>
    <row r="3017" spans="2:5" x14ac:dyDescent="0.35">
      <c r="B3017" t="s">
        <v>5940</v>
      </c>
      <c r="C3017" t="s">
        <v>4302</v>
      </c>
      <c r="D3017" t="s">
        <v>5938</v>
      </c>
      <c r="E3017" t="s">
        <v>1032</v>
      </c>
    </row>
    <row r="3018" spans="2:5" x14ac:dyDescent="0.35">
      <c r="B3018" t="s">
        <v>5941</v>
      </c>
      <c r="C3018" t="s">
        <v>4302</v>
      </c>
      <c r="D3018" t="s">
        <v>5938</v>
      </c>
      <c r="E3018" t="s">
        <v>1032</v>
      </c>
    </row>
    <row r="3019" spans="2:5" x14ac:dyDescent="0.35">
      <c r="B3019" t="s">
        <v>5942</v>
      </c>
      <c r="C3019" t="s">
        <v>4302</v>
      </c>
      <c r="D3019" t="s">
        <v>5938</v>
      </c>
      <c r="E3019" t="s">
        <v>1032</v>
      </c>
    </row>
    <row r="3020" spans="2:5" x14ac:dyDescent="0.35">
      <c r="B3020" t="s">
        <v>5943</v>
      </c>
      <c r="C3020" t="s">
        <v>4302</v>
      </c>
      <c r="D3020" t="s">
        <v>5938</v>
      </c>
      <c r="E3020" t="s">
        <v>1032</v>
      </c>
    </row>
    <row r="3021" spans="2:5" x14ac:dyDescent="0.35">
      <c r="B3021" t="s">
        <v>5944</v>
      </c>
      <c r="C3021" t="s">
        <v>4302</v>
      </c>
      <c r="D3021" t="s">
        <v>5938</v>
      </c>
      <c r="E3021" t="s">
        <v>1032</v>
      </c>
    </row>
    <row r="3022" spans="2:5" x14ac:dyDescent="0.35">
      <c r="B3022" t="s">
        <v>5945</v>
      </c>
      <c r="C3022" t="s">
        <v>4302</v>
      </c>
      <c r="D3022" t="s">
        <v>5938</v>
      </c>
      <c r="E3022" t="s">
        <v>1032</v>
      </c>
    </row>
    <row r="3023" spans="2:5" x14ac:dyDescent="0.35">
      <c r="B3023" t="s">
        <v>1486</v>
      </c>
      <c r="C3023" t="s">
        <v>4302</v>
      </c>
    </row>
    <row r="3024" spans="2:5" x14ac:dyDescent="0.35">
      <c r="B3024" t="s">
        <v>5946</v>
      </c>
      <c r="C3024" t="s">
        <v>4302</v>
      </c>
      <c r="D3024" t="s">
        <v>5947</v>
      </c>
      <c r="E3024" t="s">
        <v>1059</v>
      </c>
    </row>
    <row r="3025" spans="2:5" x14ac:dyDescent="0.35">
      <c r="B3025" t="s">
        <v>5948</v>
      </c>
      <c r="C3025" t="s">
        <v>4302</v>
      </c>
      <c r="D3025" t="s">
        <v>5947</v>
      </c>
      <c r="E3025" t="s">
        <v>1059</v>
      </c>
    </row>
    <row r="3026" spans="2:5" x14ac:dyDescent="0.35">
      <c r="B3026" t="s">
        <v>1487</v>
      </c>
      <c r="C3026" t="s">
        <v>4302</v>
      </c>
      <c r="D3026" t="s">
        <v>1597</v>
      </c>
    </row>
    <row r="3027" spans="2:5" x14ac:dyDescent="0.35">
      <c r="B3027" t="s">
        <v>5949</v>
      </c>
      <c r="C3027" t="s">
        <v>4302</v>
      </c>
      <c r="D3027" t="s">
        <v>5950</v>
      </c>
      <c r="E3027" t="s">
        <v>1046</v>
      </c>
    </row>
    <row r="3028" spans="2:5" x14ac:dyDescent="0.35">
      <c r="B3028" t="s">
        <v>5951</v>
      </c>
      <c r="C3028" t="s">
        <v>4302</v>
      </c>
      <c r="D3028" t="s">
        <v>5950</v>
      </c>
      <c r="E3028" t="s">
        <v>1046</v>
      </c>
    </row>
    <row r="3029" spans="2:5" x14ac:dyDescent="0.35">
      <c r="B3029" t="s">
        <v>5952</v>
      </c>
      <c r="C3029" t="s">
        <v>4302</v>
      </c>
      <c r="D3029" t="s">
        <v>5950</v>
      </c>
      <c r="E3029" t="s">
        <v>1046</v>
      </c>
    </row>
    <row r="3030" spans="2:5" x14ac:dyDescent="0.35">
      <c r="B3030" t="s">
        <v>5953</v>
      </c>
      <c r="C3030" t="s">
        <v>4302</v>
      </c>
      <c r="D3030" t="s">
        <v>5950</v>
      </c>
      <c r="E3030" t="s">
        <v>1046</v>
      </c>
    </row>
    <row r="3031" spans="2:5" x14ac:dyDescent="0.35">
      <c r="B3031" t="s">
        <v>5954</v>
      </c>
      <c r="C3031" t="s">
        <v>4302</v>
      </c>
      <c r="D3031" t="s">
        <v>5955</v>
      </c>
    </row>
    <row r="3032" spans="2:5" x14ac:dyDescent="0.35">
      <c r="B3032" t="s">
        <v>1488</v>
      </c>
      <c r="C3032" t="s">
        <v>4302</v>
      </c>
      <c r="D3032" t="s">
        <v>1598</v>
      </c>
    </row>
    <row r="3033" spans="2:5" x14ac:dyDescent="0.35">
      <c r="B3033" t="s">
        <v>5956</v>
      </c>
      <c r="C3033" t="s">
        <v>4302</v>
      </c>
      <c r="D3033" t="s">
        <v>1599</v>
      </c>
      <c r="E3033" t="s">
        <v>1057</v>
      </c>
    </row>
    <row r="3034" spans="2:5" x14ac:dyDescent="0.35">
      <c r="B3034" t="s">
        <v>5957</v>
      </c>
      <c r="C3034" t="s">
        <v>4302</v>
      </c>
      <c r="D3034" t="s">
        <v>1599</v>
      </c>
      <c r="E3034" t="s">
        <v>1057</v>
      </c>
    </row>
    <row r="3035" spans="2:5" x14ac:dyDescent="0.35">
      <c r="B3035" t="s">
        <v>5958</v>
      </c>
      <c r="C3035" t="s">
        <v>4302</v>
      </c>
      <c r="D3035" t="s">
        <v>1599</v>
      </c>
      <c r="E3035" t="s">
        <v>1057</v>
      </c>
    </row>
    <row r="3036" spans="2:5" x14ac:dyDescent="0.35">
      <c r="B3036" t="s">
        <v>5959</v>
      </c>
      <c r="C3036" t="s">
        <v>4302</v>
      </c>
      <c r="D3036" t="s">
        <v>1599</v>
      </c>
      <c r="E3036" t="s">
        <v>1057</v>
      </c>
    </row>
    <row r="3037" spans="2:5" x14ac:dyDescent="0.35">
      <c r="B3037" t="s">
        <v>1489</v>
      </c>
      <c r="C3037" t="s">
        <v>4302</v>
      </c>
      <c r="D3037" t="s">
        <v>1599</v>
      </c>
      <c r="E3037" t="s">
        <v>1057</v>
      </c>
    </row>
    <row r="3038" spans="2:5" x14ac:dyDescent="0.35">
      <c r="B3038" t="s">
        <v>5960</v>
      </c>
      <c r="C3038" t="s">
        <v>4302</v>
      </c>
      <c r="D3038" t="s">
        <v>5961</v>
      </c>
      <c r="E3038" t="s">
        <v>1028</v>
      </c>
    </row>
    <row r="3039" spans="2:5" x14ac:dyDescent="0.35">
      <c r="B3039" t="s">
        <v>5962</v>
      </c>
      <c r="C3039" t="s">
        <v>4302</v>
      </c>
      <c r="D3039" t="s">
        <v>5961</v>
      </c>
      <c r="E3039" t="s">
        <v>1028</v>
      </c>
    </row>
    <row r="3040" spans="2:5" x14ac:dyDescent="0.35">
      <c r="B3040" t="s">
        <v>5963</v>
      </c>
      <c r="C3040" t="s">
        <v>4302</v>
      </c>
      <c r="D3040" t="s">
        <v>5964</v>
      </c>
      <c r="E3040" t="s">
        <v>1041</v>
      </c>
    </row>
    <row r="3041" spans="2:5" x14ac:dyDescent="0.35">
      <c r="B3041" t="s">
        <v>5965</v>
      </c>
      <c r="C3041" t="s">
        <v>4302</v>
      </c>
      <c r="D3041" t="s">
        <v>5966</v>
      </c>
      <c r="E3041" t="s">
        <v>1059</v>
      </c>
    </row>
    <row r="3042" spans="2:5" x14ac:dyDescent="0.35">
      <c r="B3042" t="s">
        <v>5967</v>
      </c>
      <c r="C3042" t="s">
        <v>4302</v>
      </c>
      <c r="D3042" t="s">
        <v>5968</v>
      </c>
    </row>
    <row r="3043" spans="2:5" x14ac:dyDescent="0.35">
      <c r="B3043" t="s">
        <v>5969</v>
      </c>
      <c r="C3043" t="s">
        <v>4302</v>
      </c>
      <c r="D3043" t="s">
        <v>5968</v>
      </c>
    </row>
    <row r="3044" spans="2:5" x14ac:dyDescent="0.35">
      <c r="B3044" t="s">
        <v>5970</v>
      </c>
      <c r="C3044" t="s">
        <v>4302</v>
      </c>
      <c r="D3044" t="s">
        <v>5968</v>
      </c>
    </row>
    <row r="3045" spans="2:5" x14ac:dyDescent="0.35">
      <c r="B3045" t="s">
        <v>5971</v>
      </c>
      <c r="C3045" t="s">
        <v>4302</v>
      </c>
      <c r="D3045" t="s">
        <v>5968</v>
      </c>
    </row>
    <row r="3046" spans="2:5" x14ac:dyDescent="0.35">
      <c r="B3046" t="s">
        <v>5972</v>
      </c>
      <c r="C3046" t="s">
        <v>4302</v>
      </c>
      <c r="D3046" t="s">
        <v>5968</v>
      </c>
    </row>
    <row r="3047" spans="2:5" x14ac:dyDescent="0.35">
      <c r="B3047" t="s">
        <v>5973</v>
      </c>
      <c r="C3047" t="s">
        <v>4302</v>
      </c>
      <c r="D3047" t="s">
        <v>5968</v>
      </c>
    </row>
    <row r="3048" spans="2:5" x14ac:dyDescent="0.35">
      <c r="B3048" t="s">
        <v>5974</v>
      </c>
      <c r="C3048" t="s">
        <v>4302</v>
      </c>
      <c r="D3048" t="s">
        <v>5975</v>
      </c>
    </row>
    <row r="3049" spans="2:5" x14ac:dyDescent="0.35">
      <c r="B3049" t="s">
        <v>5976</v>
      </c>
      <c r="C3049" t="s">
        <v>4302</v>
      </c>
      <c r="D3049" t="s">
        <v>5975</v>
      </c>
    </row>
    <row r="3050" spans="2:5" x14ac:dyDescent="0.35">
      <c r="B3050" t="s">
        <v>5977</v>
      </c>
      <c r="C3050" t="s">
        <v>4302</v>
      </c>
      <c r="D3050" t="s">
        <v>5975</v>
      </c>
    </row>
    <row r="3051" spans="2:5" x14ac:dyDescent="0.35">
      <c r="B3051" t="s">
        <v>5978</v>
      </c>
      <c r="C3051" t="s">
        <v>4302</v>
      </c>
      <c r="D3051" t="s">
        <v>5979</v>
      </c>
      <c r="E3051" t="s">
        <v>1059</v>
      </c>
    </row>
    <row r="3052" spans="2:5" x14ac:dyDescent="0.35">
      <c r="B3052" t="s">
        <v>5980</v>
      </c>
      <c r="C3052" t="s">
        <v>4302</v>
      </c>
      <c r="D3052" t="s">
        <v>5981</v>
      </c>
      <c r="E3052" t="s">
        <v>4149</v>
      </c>
    </row>
    <row r="3053" spans="2:5" x14ac:dyDescent="0.35">
      <c r="B3053" t="s">
        <v>5982</v>
      </c>
      <c r="C3053" t="s">
        <v>4302</v>
      </c>
      <c r="D3053" t="s">
        <v>5981</v>
      </c>
      <c r="E3053" t="s">
        <v>4149</v>
      </c>
    </row>
    <row r="3054" spans="2:5" x14ac:dyDescent="0.35">
      <c r="B3054" t="s">
        <v>5983</v>
      </c>
      <c r="C3054" t="s">
        <v>4302</v>
      </c>
      <c r="D3054" t="s">
        <v>5981</v>
      </c>
      <c r="E3054" t="s">
        <v>4149</v>
      </c>
    </row>
    <row r="3055" spans="2:5" x14ac:dyDescent="0.35">
      <c r="B3055" t="s">
        <v>5984</v>
      </c>
      <c r="C3055" t="s">
        <v>4302</v>
      </c>
      <c r="D3055" t="s">
        <v>5981</v>
      </c>
      <c r="E3055" t="s">
        <v>4149</v>
      </c>
    </row>
    <row r="3056" spans="2:5" x14ac:dyDescent="0.35">
      <c r="B3056" t="s">
        <v>5985</v>
      </c>
      <c r="C3056" t="s">
        <v>4302</v>
      </c>
      <c r="D3056" t="s">
        <v>5986</v>
      </c>
    </row>
    <row r="3057" spans="2:5" x14ac:dyDescent="0.35">
      <c r="B3057" t="s">
        <v>5987</v>
      </c>
      <c r="C3057" t="s">
        <v>4302</v>
      </c>
      <c r="D3057" t="s">
        <v>5986</v>
      </c>
    </row>
    <row r="3058" spans="2:5" x14ac:dyDescent="0.35">
      <c r="B3058" t="s">
        <v>5988</v>
      </c>
      <c r="C3058" t="s">
        <v>4302</v>
      </c>
      <c r="D3058" t="s">
        <v>5989</v>
      </c>
    </row>
    <row r="3059" spans="2:5" x14ac:dyDescent="0.35">
      <c r="B3059" t="s">
        <v>5990</v>
      </c>
      <c r="C3059" t="s">
        <v>4302</v>
      </c>
      <c r="D3059" t="s">
        <v>5991</v>
      </c>
    </row>
    <row r="3060" spans="2:5" x14ac:dyDescent="0.35">
      <c r="B3060" t="s">
        <v>5992</v>
      </c>
      <c r="C3060" t="s">
        <v>4302</v>
      </c>
      <c r="D3060" t="s">
        <v>5993</v>
      </c>
    </row>
    <row r="3061" spans="2:5" x14ac:dyDescent="0.35">
      <c r="B3061" t="s">
        <v>5994</v>
      </c>
      <c r="C3061" t="s">
        <v>4302</v>
      </c>
      <c r="D3061" t="s">
        <v>5993</v>
      </c>
    </row>
    <row r="3062" spans="2:5" x14ac:dyDescent="0.35">
      <c r="B3062" t="s">
        <v>5995</v>
      </c>
      <c r="C3062" t="s">
        <v>4302</v>
      </c>
      <c r="D3062" t="s">
        <v>5993</v>
      </c>
    </row>
    <row r="3063" spans="2:5" x14ac:dyDescent="0.35">
      <c r="B3063" t="s">
        <v>5996</v>
      </c>
      <c r="C3063" t="s">
        <v>4302</v>
      </c>
      <c r="D3063" t="s">
        <v>5993</v>
      </c>
    </row>
    <row r="3064" spans="2:5" x14ac:dyDescent="0.35">
      <c r="B3064" t="s">
        <v>5997</v>
      </c>
      <c r="C3064" t="s">
        <v>4302</v>
      </c>
      <c r="D3064" t="s">
        <v>5998</v>
      </c>
      <c r="E3064" t="s">
        <v>1028</v>
      </c>
    </row>
    <row r="3065" spans="2:5" x14ac:dyDescent="0.35">
      <c r="B3065" t="s">
        <v>5999</v>
      </c>
      <c r="C3065" t="s">
        <v>4302</v>
      </c>
      <c r="D3065" t="s">
        <v>6000</v>
      </c>
      <c r="E3065" t="s">
        <v>1059</v>
      </c>
    </row>
    <row r="3066" spans="2:5" x14ac:dyDescent="0.35">
      <c r="B3066" t="s">
        <v>1491</v>
      </c>
      <c r="C3066" t="s">
        <v>4302</v>
      </c>
      <c r="D3066" t="s">
        <v>1601</v>
      </c>
    </row>
    <row r="3067" spans="2:5" x14ac:dyDescent="0.35">
      <c r="B3067" t="s">
        <v>6001</v>
      </c>
      <c r="C3067" t="s">
        <v>4302</v>
      </c>
      <c r="D3067" t="s">
        <v>6002</v>
      </c>
      <c r="E3067" t="s">
        <v>1057</v>
      </c>
    </row>
    <row r="3068" spans="2:5" x14ac:dyDescent="0.35">
      <c r="B3068" t="s">
        <v>6003</v>
      </c>
      <c r="C3068" t="s">
        <v>4302</v>
      </c>
      <c r="D3068" t="s">
        <v>6002</v>
      </c>
      <c r="E3068" t="s">
        <v>1057</v>
      </c>
    </row>
    <row r="3069" spans="2:5" x14ac:dyDescent="0.35">
      <c r="B3069" t="s">
        <v>6004</v>
      </c>
      <c r="C3069" t="s">
        <v>4302</v>
      </c>
      <c r="D3069" t="s">
        <v>6005</v>
      </c>
    </row>
    <row r="3070" spans="2:5" x14ac:dyDescent="0.35">
      <c r="B3070" t="s">
        <v>6006</v>
      </c>
      <c r="C3070" t="s">
        <v>4302</v>
      </c>
      <c r="D3070" t="s">
        <v>6007</v>
      </c>
      <c r="E3070" t="s">
        <v>1057</v>
      </c>
    </row>
    <row r="3071" spans="2:5" x14ac:dyDescent="0.35">
      <c r="B3071" t="s">
        <v>6008</v>
      </c>
      <c r="C3071" t="s">
        <v>4302</v>
      </c>
      <c r="D3071" t="s">
        <v>6009</v>
      </c>
      <c r="E3071" t="s">
        <v>1059</v>
      </c>
    </row>
    <row r="3072" spans="2:5" x14ac:dyDescent="0.35">
      <c r="B3072" t="s">
        <v>6010</v>
      </c>
      <c r="C3072" t="s">
        <v>4302</v>
      </c>
      <c r="D3072" t="s">
        <v>6011</v>
      </c>
      <c r="E3072" t="s">
        <v>1057</v>
      </c>
    </row>
    <row r="3073" spans="2:5" x14ac:dyDescent="0.35">
      <c r="B3073" t="s">
        <v>6012</v>
      </c>
      <c r="C3073" t="s">
        <v>4302</v>
      </c>
      <c r="D3073" t="s">
        <v>6013</v>
      </c>
      <c r="E3073" t="s">
        <v>1062</v>
      </c>
    </row>
    <row r="3074" spans="2:5" x14ac:dyDescent="0.35">
      <c r="B3074" t="s">
        <v>6014</v>
      </c>
      <c r="C3074" t="s">
        <v>4302</v>
      </c>
      <c r="D3074" t="s">
        <v>6015</v>
      </c>
      <c r="E3074" t="s">
        <v>1062</v>
      </c>
    </row>
    <row r="3075" spans="2:5" x14ac:dyDescent="0.35">
      <c r="B3075" t="s">
        <v>1492</v>
      </c>
      <c r="C3075" t="s">
        <v>4302</v>
      </c>
    </row>
    <row r="3076" spans="2:5" x14ac:dyDescent="0.35">
      <c r="B3076" t="s">
        <v>6016</v>
      </c>
      <c r="C3076" t="s">
        <v>4302</v>
      </c>
      <c r="D3076" t="s">
        <v>6017</v>
      </c>
      <c r="E3076" t="s">
        <v>1062</v>
      </c>
    </row>
    <row r="3077" spans="2:5" x14ac:dyDescent="0.35">
      <c r="B3077" t="s">
        <v>6018</v>
      </c>
      <c r="C3077" t="s">
        <v>4302</v>
      </c>
      <c r="D3077" t="s">
        <v>6017</v>
      </c>
      <c r="E3077" t="s">
        <v>1062</v>
      </c>
    </row>
    <row r="3078" spans="2:5" x14ac:dyDescent="0.35">
      <c r="B3078" t="s">
        <v>6019</v>
      </c>
      <c r="C3078" t="s">
        <v>4302</v>
      </c>
      <c r="D3078" t="s">
        <v>6020</v>
      </c>
      <c r="E3078" t="s">
        <v>1032</v>
      </c>
    </row>
    <row r="3079" spans="2:5" x14ac:dyDescent="0.35">
      <c r="B3079" t="s">
        <v>6021</v>
      </c>
      <c r="C3079" t="s">
        <v>4302</v>
      </c>
      <c r="D3079" t="s">
        <v>6022</v>
      </c>
      <c r="E3079" t="s">
        <v>1050</v>
      </c>
    </row>
    <row r="3080" spans="2:5" x14ac:dyDescent="0.35">
      <c r="B3080" t="s">
        <v>6023</v>
      </c>
      <c r="C3080" t="s">
        <v>4302</v>
      </c>
      <c r="D3080" t="s">
        <v>6022</v>
      </c>
      <c r="E3080" t="s">
        <v>1050</v>
      </c>
    </row>
    <row r="3081" spans="2:5" x14ac:dyDescent="0.35">
      <c r="B3081" t="s">
        <v>6024</v>
      </c>
      <c r="C3081" t="s">
        <v>4302</v>
      </c>
      <c r="D3081" t="s">
        <v>6022</v>
      </c>
      <c r="E3081" t="s">
        <v>1050</v>
      </c>
    </row>
    <row r="3082" spans="2:5" x14ac:dyDescent="0.35">
      <c r="B3082" t="s">
        <v>6025</v>
      </c>
      <c r="C3082" t="s">
        <v>4302</v>
      </c>
      <c r="D3082" t="s">
        <v>6022</v>
      </c>
      <c r="E3082" t="s">
        <v>1050</v>
      </c>
    </row>
    <row r="3083" spans="2:5" x14ac:dyDescent="0.35">
      <c r="B3083" t="s">
        <v>6026</v>
      </c>
      <c r="C3083" t="s">
        <v>4302</v>
      </c>
      <c r="D3083" t="s">
        <v>6022</v>
      </c>
      <c r="E3083" t="s">
        <v>1050</v>
      </c>
    </row>
    <row r="3084" spans="2:5" x14ac:dyDescent="0.35">
      <c r="B3084" t="s">
        <v>6027</v>
      </c>
      <c r="C3084" t="s">
        <v>4302</v>
      </c>
      <c r="D3084" t="s">
        <v>6028</v>
      </c>
      <c r="E3084" t="s">
        <v>1050</v>
      </c>
    </row>
    <row r="3085" spans="2:5" x14ac:dyDescent="0.35">
      <c r="B3085" t="s">
        <v>6029</v>
      </c>
      <c r="C3085" t="s">
        <v>4302</v>
      </c>
      <c r="D3085" t="s">
        <v>6022</v>
      </c>
      <c r="E3085" t="s">
        <v>1050</v>
      </c>
    </row>
    <row r="3086" spans="2:5" x14ac:dyDescent="0.35">
      <c r="B3086" t="s">
        <v>6030</v>
      </c>
      <c r="C3086" t="s">
        <v>4302</v>
      </c>
      <c r="D3086" t="s">
        <v>6028</v>
      </c>
      <c r="E3086" t="s">
        <v>1050</v>
      </c>
    </row>
    <row r="3087" spans="2:5" x14ac:dyDescent="0.35">
      <c r="B3087" t="s">
        <v>6031</v>
      </c>
      <c r="C3087" t="s">
        <v>4302</v>
      </c>
      <c r="D3087" t="s">
        <v>6032</v>
      </c>
    </row>
    <row r="3088" spans="2:5" x14ac:dyDescent="0.35">
      <c r="B3088" t="s">
        <v>6033</v>
      </c>
      <c r="C3088" t="s">
        <v>4302</v>
      </c>
      <c r="D3088" t="s">
        <v>6032</v>
      </c>
    </row>
    <row r="3089" spans="2:5" x14ac:dyDescent="0.35">
      <c r="B3089" t="s">
        <v>6034</v>
      </c>
      <c r="C3089" t="s">
        <v>4302</v>
      </c>
      <c r="D3089" t="s">
        <v>6035</v>
      </c>
      <c r="E3089" t="s">
        <v>1059</v>
      </c>
    </row>
    <row r="3090" spans="2:5" x14ac:dyDescent="0.35">
      <c r="B3090" t="s">
        <v>6036</v>
      </c>
      <c r="C3090" t="s">
        <v>4302</v>
      </c>
      <c r="D3090" t="s">
        <v>6037</v>
      </c>
      <c r="E3090" t="s">
        <v>1059</v>
      </c>
    </row>
    <row r="3091" spans="2:5" x14ac:dyDescent="0.35">
      <c r="B3091" t="s">
        <v>6038</v>
      </c>
      <c r="C3091" t="s">
        <v>4302</v>
      </c>
      <c r="D3091" t="s">
        <v>6037</v>
      </c>
      <c r="E3091" t="s">
        <v>1059</v>
      </c>
    </row>
    <row r="3092" spans="2:5" x14ac:dyDescent="0.35">
      <c r="B3092" t="s">
        <v>6039</v>
      </c>
      <c r="C3092" t="s">
        <v>4302</v>
      </c>
      <c r="D3092" t="s">
        <v>6037</v>
      </c>
      <c r="E3092" t="s">
        <v>1059</v>
      </c>
    </row>
    <row r="3093" spans="2:5" x14ac:dyDescent="0.35">
      <c r="B3093" t="s">
        <v>6040</v>
      </c>
      <c r="C3093" t="s">
        <v>4302</v>
      </c>
      <c r="D3093" t="s">
        <v>6041</v>
      </c>
      <c r="E3093" t="s">
        <v>1059</v>
      </c>
    </row>
    <row r="3094" spans="2:5" x14ac:dyDescent="0.35">
      <c r="B3094" t="s">
        <v>6042</v>
      </c>
      <c r="C3094" t="s">
        <v>4302</v>
      </c>
      <c r="D3094" t="s">
        <v>6043</v>
      </c>
      <c r="E3094" t="s">
        <v>1062</v>
      </c>
    </row>
    <row r="3095" spans="2:5" x14ac:dyDescent="0.35">
      <c r="B3095" t="s">
        <v>6044</v>
      </c>
      <c r="C3095" t="s">
        <v>4302</v>
      </c>
      <c r="D3095" t="s">
        <v>6043</v>
      </c>
      <c r="E3095" t="s">
        <v>1062</v>
      </c>
    </row>
    <row r="3096" spans="2:5" x14ac:dyDescent="0.35">
      <c r="B3096" t="s">
        <v>6045</v>
      </c>
      <c r="C3096" t="s">
        <v>4302</v>
      </c>
      <c r="D3096" t="s">
        <v>6043</v>
      </c>
      <c r="E3096" t="s">
        <v>1062</v>
      </c>
    </row>
    <row r="3097" spans="2:5" x14ac:dyDescent="0.35">
      <c r="B3097" t="s">
        <v>6046</v>
      </c>
      <c r="C3097" t="s">
        <v>4302</v>
      </c>
      <c r="D3097" t="s">
        <v>6047</v>
      </c>
      <c r="E3097" t="s">
        <v>1032</v>
      </c>
    </row>
    <row r="3098" spans="2:5" x14ac:dyDescent="0.35">
      <c r="B3098" t="s">
        <v>6048</v>
      </c>
      <c r="C3098" t="s">
        <v>4302</v>
      </c>
      <c r="D3098" t="s">
        <v>6049</v>
      </c>
    </row>
    <row r="3099" spans="2:5" x14ac:dyDescent="0.35">
      <c r="B3099" t="s">
        <v>1493</v>
      </c>
      <c r="C3099" t="s">
        <v>4302</v>
      </c>
      <c r="D3099" t="s">
        <v>1602</v>
      </c>
    </row>
    <row r="3100" spans="2:5" x14ac:dyDescent="0.35">
      <c r="B3100" t="s">
        <v>6050</v>
      </c>
      <c r="C3100" t="s">
        <v>4302</v>
      </c>
      <c r="D3100" t="s">
        <v>6051</v>
      </c>
      <c r="E3100" t="s">
        <v>1105</v>
      </c>
    </row>
    <row r="3101" spans="2:5" x14ac:dyDescent="0.35">
      <c r="B3101" t="s">
        <v>6052</v>
      </c>
      <c r="C3101" t="s">
        <v>4302</v>
      </c>
      <c r="D3101" t="s">
        <v>6053</v>
      </c>
      <c r="E3101" t="s">
        <v>1032</v>
      </c>
    </row>
    <row r="3102" spans="2:5" x14ac:dyDescent="0.35">
      <c r="B3102" t="s">
        <v>6054</v>
      </c>
      <c r="C3102" t="s">
        <v>4302</v>
      </c>
      <c r="D3102" t="s">
        <v>1359</v>
      </c>
      <c r="E3102" t="s">
        <v>1062</v>
      </c>
    </row>
    <row r="3103" spans="2:5" x14ac:dyDescent="0.35">
      <c r="B3103" t="s">
        <v>6055</v>
      </c>
      <c r="C3103" t="s">
        <v>4302</v>
      </c>
      <c r="D3103" t="s">
        <v>6056</v>
      </c>
    </row>
    <row r="3104" spans="2:5" x14ac:dyDescent="0.35">
      <c r="B3104" t="s">
        <v>6057</v>
      </c>
      <c r="C3104" t="s">
        <v>4302</v>
      </c>
      <c r="D3104" t="s">
        <v>6058</v>
      </c>
      <c r="E3104" t="s">
        <v>1059</v>
      </c>
    </row>
    <row r="3105" spans="2:5" x14ac:dyDescent="0.35">
      <c r="B3105" t="s">
        <v>6059</v>
      </c>
      <c r="C3105" t="s">
        <v>4302</v>
      </c>
      <c r="D3105" t="s">
        <v>6058</v>
      </c>
      <c r="E3105" t="s">
        <v>1059</v>
      </c>
    </row>
    <row r="3106" spans="2:5" x14ac:dyDescent="0.35">
      <c r="B3106" t="s">
        <v>6060</v>
      </c>
      <c r="C3106" t="s">
        <v>4302</v>
      </c>
      <c r="D3106" t="s">
        <v>6058</v>
      </c>
      <c r="E3106" t="s">
        <v>1059</v>
      </c>
    </row>
    <row r="3107" spans="2:5" x14ac:dyDescent="0.35">
      <c r="B3107" t="s">
        <v>6061</v>
      </c>
      <c r="C3107" t="s">
        <v>4302</v>
      </c>
      <c r="D3107" t="s">
        <v>6058</v>
      </c>
      <c r="E3107" t="s">
        <v>1059</v>
      </c>
    </row>
    <row r="3108" spans="2:5" x14ac:dyDescent="0.35">
      <c r="B3108" t="s">
        <v>6062</v>
      </c>
      <c r="C3108" t="s">
        <v>4302</v>
      </c>
      <c r="D3108" t="s">
        <v>6063</v>
      </c>
      <c r="E3108" t="s">
        <v>1059</v>
      </c>
    </row>
    <row r="3109" spans="2:5" x14ac:dyDescent="0.35">
      <c r="B3109" t="s">
        <v>6064</v>
      </c>
      <c r="C3109" t="s">
        <v>4302</v>
      </c>
      <c r="D3109" t="s">
        <v>6065</v>
      </c>
      <c r="E3109" t="s">
        <v>1041</v>
      </c>
    </row>
    <row r="3110" spans="2:5" x14ac:dyDescent="0.35">
      <c r="B3110" t="s">
        <v>6066</v>
      </c>
      <c r="C3110" t="s">
        <v>4302</v>
      </c>
      <c r="D3110" t="s">
        <v>6067</v>
      </c>
    </row>
    <row r="3111" spans="2:5" x14ac:dyDescent="0.35">
      <c r="B3111" t="s">
        <v>6068</v>
      </c>
      <c r="C3111" t="s">
        <v>4302</v>
      </c>
      <c r="D3111" t="s">
        <v>6069</v>
      </c>
    </row>
    <row r="3112" spans="2:5" x14ac:dyDescent="0.35">
      <c r="B3112" t="s">
        <v>6070</v>
      </c>
      <c r="C3112" t="s">
        <v>4302</v>
      </c>
      <c r="D3112" t="s">
        <v>6071</v>
      </c>
      <c r="E3112" t="s">
        <v>1057</v>
      </c>
    </row>
    <row r="3113" spans="2:5" x14ac:dyDescent="0.35">
      <c r="B3113" t="s">
        <v>6072</v>
      </c>
      <c r="C3113" t="s">
        <v>4302</v>
      </c>
      <c r="D3113" t="s">
        <v>6074</v>
      </c>
      <c r="E3113" t="s">
        <v>1041</v>
      </c>
    </row>
    <row r="3114" spans="2:5" x14ac:dyDescent="0.35">
      <c r="B3114" t="s">
        <v>6073</v>
      </c>
      <c r="C3114" t="s">
        <v>4302</v>
      </c>
      <c r="D3114" t="s">
        <v>6074</v>
      </c>
      <c r="E3114" t="s">
        <v>1041</v>
      </c>
    </row>
    <row r="3115" spans="2:5" x14ac:dyDescent="0.35">
      <c r="B3115" t="s">
        <v>6075</v>
      </c>
      <c r="C3115" t="s">
        <v>4302</v>
      </c>
      <c r="D3115" t="s">
        <v>6074</v>
      </c>
      <c r="E3115" t="s">
        <v>1041</v>
      </c>
    </row>
    <row r="3116" spans="2:5" x14ac:dyDescent="0.35">
      <c r="B3116" t="s">
        <v>1494</v>
      </c>
      <c r="C3116" t="s">
        <v>4302</v>
      </c>
      <c r="D3116" t="s">
        <v>1603</v>
      </c>
    </row>
    <row r="3117" spans="2:5" x14ac:dyDescent="0.35">
      <c r="B3117" t="s">
        <v>6076</v>
      </c>
      <c r="C3117" t="s">
        <v>4302</v>
      </c>
      <c r="D3117" t="s">
        <v>6077</v>
      </c>
      <c r="E3117" t="s">
        <v>1041</v>
      </c>
    </row>
    <row r="3118" spans="2:5" x14ac:dyDescent="0.35">
      <c r="B3118" t="s">
        <v>6078</v>
      </c>
      <c r="C3118" t="s">
        <v>4302</v>
      </c>
      <c r="D3118" t="s">
        <v>6079</v>
      </c>
    </row>
    <row r="3119" spans="2:5" x14ac:dyDescent="0.35">
      <c r="B3119" t="s">
        <v>6080</v>
      </c>
      <c r="C3119" t="s">
        <v>4302</v>
      </c>
      <c r="D3119" t="s">
        <v>6079</v>
      </c>
    </row>
    <row r="3120" spans="2:5" x14ac:dyDescent="0.35">
      <c r="B3120" t="s">
        <v>6081</v>
      </c>
      <c r="C3120" t="s">
        <v>4302</v>
      </c>
      <c r="D3120" t="s">
        <v>6082</v>
      </c>
      <c r="E3120" t="s">
        <v>1028</v>
      </c>
    </row>
    <row r="3121" spans="2:5" x14ac:dyDescent="0.35">
      <c r="B3121" t="s">
        <v>6083</v>
      </c>
      <c r="C3121" t="s">
        <v>4302</v>
      </c>
      <c r="D3121" t="s">
        <v>6084</v>
      </c>
    </row>
    <row r="3122" spans="2:5" x14ac:dyDescent="0.35">
      <c r="B3122" t="s">
        <v>6085</v>
      </c>
      <c r="C3122" t="s">
        <v>4302</v>
      </c>
      <c r="D3122" t="s">
        <v>6086</v>
      </c>
      <c r="E3122" t="s">
        <v>1032</v>
      </c>
    </row>
    <row r="3123" spans="2:5" x14ac:dyDescent="0.35">
      <c r="B3123" t="s">
        <v>6087</v>
      </c>
      <c r="C3123" t="s">
        <v>4302</v>
      </c>
      <c r="D3123" t="s">
        <v>6086</v>
      </c>
      <c r="E3123" t="s">
        <v>1032</v>
      </c>
    </row>
    <row r="3124" spans="2:5" x14ac:dyDescent="0.35">
      <c r="B3124" t="s">
        <v>6088</v>
      </c>
      <c r="C3124" t="s">
        <v>4302</v>
      </c>
      <c r="D3124" t="s">
        <v>6086</v>
      </c>
      <c r="E3124" t="s">
        <v>1032</v>
      </c>
    </row>
    <row r="3125" spans="2:5" x14ac:dyDescent="0.35">
      <c r="B3125" t="s">
        <v>6089</v>
      </c>
      <c r="C3125" t="s">
        <v>4302</v>
      </c>
      <c r="D3125" t="s">
        <v>6090</v>
      </c>
      <c r="E3125" t="s">
        <v>1032</v>
      </c>
    </row>
    <row r="3126" spans="2:5" x14ac:dyDescent="0.35">
      <c r="B3126" t="s">
        <v>6091</v>
      </c>
      <c r="C3126" t="s">
        <v>4302</v>
      </c>
      <c r="D3126" t="s">
        <v>6090</v>
      </c>
      <c r="E3126" t="s">
        <v>1032</v>
      </c>
    </row>
    <row r="3127" spans="2:5" x14ac:dyDescent="0.35">
      <c r="B3127" t="s">
        <v>6092</v>
      </c>
      <c r="C3127" t="s">
        <v>4302</v>
      </c>
      <c r="D3127" t="s">
        <v>6090</v>
      </c>
      <c r="E3127" t="s">
        <v>1032</v>
      </c>
    </row>
    <row r="3128" spans="2:5" x14ac:dyDescent="0.35">
      <c r="B3128" t="s">
        <v>6093</v>
      </c>
      <c r="C3128" t="s">
        <v>4302</v>
      </c>
      <c r="D3128" t="s">
        <v>6094</v>
      </c>
      <c r="E3128" t="s">
        <v>1032</v>
      </c>
    </row>
    <row r="3129" spans="2:5" x14ac:dyDescent="0.35">
      <c r="B3129" t="s">
        <v>6095</v>
      </c>
      <c r="C3129" t="s">
        <v>4302</v>
      </c>
      <c r="D3129" t="s">
        <v>6096</v>
      </c>
      <c r="E3129" t="s">
        <v>4149</v>
      </c>
    </row>
    <row r="3130" spans="2:5" x14ac:dyDescent="0.35">
      <c r="B3130" t="s">
        <v>6097</v>
      </c>
      <c r="C3130" t="s">
        <v>4302</v>
      </c>
      <c r="D3130" t="s">
        <v>6098</v>
      </c>
      <c r="E3130" t="s">
        <v>1041</v>
      </c>
    </row>
    <row r="3131" spans="2:5" x14ac:dyDescent="0.35">
      <c r="B3131" t="s">
        <v>6099</v>
      </c>
      <c r="C3131" t="s">
        <v>4302</v>
      </c>
      <c r="D3131" t="s">
        <v>6098</v>
      </c>
      <c r="E3131" t="s">
        <v>1041</v>
      </c>
    </row>
    <row r="3132" spans="2:5" x14ac:dyDescent="0.35">
      <c r="B3132" t="s">
        <v>6100</v>
      </c>
      <c r="C3132" t="s">
        <v>4302</v>
      </c>
      <c r="D3132" t="s">
        <v>6098</v>
      </c>
      <c r="E3132" t="s">
        <v>1041</v>
      </c>
    </row>
    <row r="3133" spans="2:5" x14ac:dyDescent="0.35">
      <c r="B3133" t="s">
        <v>6101</v>
      </c>
      <c r="C3133" t="s">
        <v>4302</v>
      </c>
      <c r="D3133" t="s">
        <v>6102</v>
      </c>
      <c r="E3133" t="s">
        <v>1062</v>
      </c>
    </row>
    <row r="3134" spans="2:5" x14ac:dyDescent="0.35">
      <c r="B3134" t="s">
        <v>6103</v>
      </c>
      <c r="C3134" t="s">
        <v>4302</v>
      </c>
      <c r="D3134" t="s">
        <v>6102</v>
      </c>
      <c r="E3134" t="s">
        <v>1062</v>
      </c>
    </row>
    <row r="3135" spans="2:5" x14ac:dyDescent="0.35">
      <c r="B3135" t="s">
        <v>6104</v>
      </c>
      <c r="C3135" t="s">
        <v>4302</v>
      </c>
      <c r="D3135" t="s">
        <v>6102</v>
      </c>
      <c r="E3135" t="s">
        <v>1062</v>
      </c>
    </row>
    <row r="3136" spans="2:5" x14ac:dyDescent="0.35">
      <c r="B3136" t="s">
        <v>6105</v>
      </c>
      <c r="C3136" t="s">
        <v>4302</v>
      </c>
      <c r="D3136" t="s">
        <v>6106</v>
      </c>
      <c r="E3136" t="s">
        <v>1032</v>
      </c>
    </row>
    <row r="3137" spans="2:5" x14ac:dyDescent="0.35">
      <c r="B3137" t="s">
        <v>1495</v>
      </c>
      <c r="C3137" t="s">
        <v>4302</v>
      </c>
      <c r="D3137" t="s">
        <v>1604</v>
      </c>
      <c r="E3137" t="s">
        <v>1057</v>
      </c>
    </row>
    <row r="3138" spans="2:5" x14ac:dyDescent="0.35">
      <c r="B3138" t="s">
        <v>1496</v>
      </c>
      <c r="C3138" t="s">
        <v>4302</v>
      </c>
      <c r="D3138" t="s">
        <v>1604</v>
      </c>
      <c r="E3138" t="s">
        <v>1057</v>
      </c>
    </row>
    <row r="3139" spans="2:5" x14ac:dyDescent="0.35">
      <c r="B3139" t="s">
        <v>6107</v>
      </c>
      <c r="C3139" t="s">
        <v>4302</v>
      </c>
      <c r="D3139" t="s">
        <v>6108</v>
      </c>
      <c r="E3139" t="s">
        <v>1062</v>
      </c>
    </row>
    <row r="3140" spans="2:5" x14ac:dyDescent="0.35">
      <c r="B3140" t="s">
        <v>6109</v>
      </c>
      <c r="C3140" t="s">
        <v>4302</v>
      </c>
      <c r="D3140" t="s">
        <v>6110</v>
      </c>
      <c r="E3140" t="s">
        <v>1057</v>
      </c>
    </row>
    <row r="3141" spans="2:5" x14ac:dyDescent="0.35">
      <c r="B3141" t="s">
        <v>6111</v>
      </c>
      <c r="C3141" t="s">
        <v>4302</v>
      </c>
      <c r="D3141" t="s">
        <v>6112</v>
      </c>
    </row>
    <row r="3142" spans="2:5" x14ac:dyDescent="0.35">
      <c r="B3142" t="s">
        <v>6113</v>
      </c>
      <c r="C3142" t="s">
        <v>4302</v>
      </c>
      <c r="D3142" t="s">
        <v>6114</v>
      </c>
      <c r="E3142" t="s">
        <v>1032</v>
      </c>
    </row>
    <row r="3143" spans="2:5" x14ac:dyDescent="0.35">
      <c r="B3143" t="s">
        <v>6115</v>
      </c>
      <c r="C3143" t="s">
        <v>4302</v>
      </c>
      <c r="D3143" t="s">
        <v>6114</v>
      </c>
      <c r="E3143" t="s">
        <v>1032</v>
      </c>
    </row>
    <row r="3144" spans="2:5" x14ac:dyDescent="0.35">
      <c r="B3144" t="s">
        <v>6116</v>
      </c>
      <c r="C3144" t="s">
        <v>4302</v>
      </c>
      <c r="D3144" t="s">
        <v>6114</v>
      </c>
      <c r="E3144" t="s">
        <v>1032</v>
      </c>
    </row>
    <row r="3145" spans="2:5" x14ac:dyDescent="0.35">
      <c r="B3145" t="s">
        <v>6117</v>
      </c>
      <c r="C3145" t="s">
        <v>4302</v>
      </c>
      <c r="D3145" t="s">
        <v>6114</v>
      </c>
      <c r="E3145" t="s">
        <v>1032</v>
      </c>
    </row>
    <row r="3146" spans="2:5" x14ac:dyDescent="0.35">
      <c r="B3146" t="s">
        <v>6118</v>
      </c>
      <c r="C3146" t="s">
        <v>4302</v>
      </c>
      <c r="D3146" t="s">
        <v>6119</v>
      </c>
      <c r="E3146" t="s">
        <v>1057</v>
      </c>
    </row>
    <row r="3147" spans="2:5" x14ac:dyDescent="0.35">
      <c r="B3147" t="s">
        <v>6120</v>
      </c>
      <c r="C3147" t="s">
        <v>4302</v>
      </c>
      <c r="D3147" t="s">
        <v>6121</v>
      </c>
      <c r="E3147" t="s">
        <v>1057</v>
      </c>
    </row>
    <row r="3148" spans="2:5" x14ac:dyDescent="0.35">
      <c r="B3148" t="s">
        <v>6122</v>
      </c>
      <c r="C3148" t="s">
        <v>4302</v>
      </c>
      <c r="D3148" t="s">
        <v>6121</v>
      </c>
      <c r="E3148" t="s">
        <v>1057</v>
      </c>
    </row>
    <row r="3149" spans="2:5" x14ac:dyDescent="0.35">
      <c r="B3149" t="s">
        <v>6123</v>
      </c>
      <c r="C3149" t="s">
        <v>6165</v>
      </c>
      <c r="D3149" t="s">
        <v>6166</v>
      </c>
      <c r="E3149" t="s">
        <v>1028</v>
      </c>
    </row>
    <row r="3150" spans="2:5" x14ac:dyDescent="0.35">
      <c r="B3150" t="s">
        <v>6124</v>
      </c>
      <c r="C3150" t="s">
        <v>6165</v>
      </c>
      <c r="D3150" t="s">
        <v>6166</v>
      </c>
      <c r="E3150" t="s">
        <v>1028</v>
      </c>
    </row>
    <row r="3151" spans="2:5" x14ac:dyDescent="0.35">
      <c r="B3151" t="s">
        <v>6125</v>
      </c>
      <c r="C3151" t="s">
        <v>6165</v>
      </c>
      <c r="D3151" t="s">
        <v>6167</v>
      </c>
      <c r="E3151" t="s">
        <v>1028</v>
      </c>
    </row>
    <row r="3152" spans="2:5" x14ac:dyDescent="0.35">
      <c r="B3152" t="s">
        <v>6126</v>
      </c>
      <c r="C3152" t="s">
        <v>6165</v>
      </c>
    </row>
    <row r="3153" spans="2:5" x14ac:dyDescent="0.35">
      <c r="B3153" t="s">
        <v>6127</v>
      </c>
      <c r="C3153" t="s">
        <v>6165</v>
      </c>
      <c r="D3153" t="s">
        <v>4482</v>
      </c>
      <c r="E3153" t="s">
        <v>1028</v>
      </c>
    </row>
    <row r="3154" spans="2:5" x14ac:dyDescent="0.35">
      <c r="B3154" t="s">
        <v>6128</v>
      </c>
      <c r="C3154" t="s">
        <v>6165</v>
      </c>
      <c r="D3154" t="s">
        <v>4482</v>
      </c>
      <c r="E3154" t="s">
        <v>1028</v>
      </c>
    </row>
    <row r="3155" spans="2:5" x14ac:dyDescent="0.35">
      <c r="B3155" t="s">
        <v>4484</v>
      </c>
      <c r="C3155" t="s">
        <v>6165</v>
      </c>
      <c r="D3155" t="s">
        <v>4482</v>
      </c>
      <c r="E3155" t="s">
        <v>1028</v>
      </c>
    </row>
    <row r="3156" spans="2:5" x14ac:dyDescent="0.35">
      <c r="B3156" t="s">
        <v>6129</v>
      </c>
      <c r="C3156" t="s">
        <v>6165</v>
      </c>
      <c r="D3156" t="s">
        <v>6168</v>
      </c>
      <c r="E3156" t="s">
        <v>1028</v>
      </c>
    </row>
    <row r="3157" spans="2:5" x14ac:dyDescent="0.35">
      <c r="B3157" t="s">
        <v>6130</v>
      </c>
      <c r="C3157" t="s">
        <v>6165</v>
      </c>
      <c r="D3157" t="s">
        <v>6169</v>
      </c>
      <c r="E3157" t="s">
        <v>1028</v>
      </c>
    </row>
    <row r="3158" spans="2:5" x14ac:dyDescent="0.35">
      <c r="B3158" t="s">
        <v>6131</v>
      </c>
      <c r="C3158" t="s">
        <v>6165</v>
      </c>
      <c r="D3158" t="s">
        <v>6169</v>
      </c>
      <c r="E3158" t="s">
        <v>1028</v>
      </c>
    </row>
    <row r="3159" spans="2:5" x14ac:dyDescent="0.35">
      <c r="B3159" t="s">
        <v>6132</v>
      </c>
      <c r="C3159" t="s">
        <v>6165</v>
      </c>
      <c r="D3159" t="s">
        <v>1177</v>
      </c>
      <c r="E3159" t="s">
        <v>1028</v>
      </c>
    </row>
    <row r="3160" spans="2:5" x14ac:dyDescent="0.35">
      <c r="B3160" t="s">
        <v>6133</v>
      </c>
      <c r="C3160" t="s">
        <v>6165</v>
      </c>
      <c r="D3160" t="s">
        <v>1177</v>
      </c>
      <c r="E3160" t="s">
        <v>1028</v>
      </c>
    </row>
    <row r="3161" spans="2:5" x14ac:dyDescent="0.35">
      <c r="B3161" t="s">
        <v>6134</v>
      </c>
      <c r="C3161" t="s">
        <v>6165</v>
      </c>
      <c r="D3161" t="s">
        <v>6170</v>
      </c>
      <c r="E3161" t="s">
        <v>1028</v>
      </c>
    </row>
    <row r="3162" spans="2:5" x14ac:dyDescent="0.35">
      <c r="B3162" t="s">
        <v>6135</v>
      </c>
      <c r="C3162" t="s">
        <v>6165</v>
      </c>
      <c r="D3162" t="s">
        <v>6170</v>
      </c>
      <c r="E3162" t="s">
        <v>1028</v>
      </c>
    </row>
    <row r="3163" spans="2:5" x14ac:dyDescent="0.35">
      <c r="B3163" t="s">
        <v>6136</v>
      </c>
      <c r="C3163" t="s">
        <v>6165</v>
      </c>
      <c r="D3163" t="s">
        <v>6171</v>
      </c>
      <c r="E3163" t="s">
        <v>1028</v>
      </c>
    </row>
    <row r="3164" spans="2:5" x14ac:dyDescent="0.35">
      <c r="B3164" t="s">
        <v>6137</v>
      </c>
      <c r="C3164" t="s">
        <v>6165</v>
      </c>
      <c r="D3164" t="s">
        <v>6171</v>
      </c>
      <c r="E3164" t="s">
        <v>1028</v>
      </c>
    </row>
    <row r="3165" spans="2:5" x14ac:dyDescent="0.35">
      <c r="B3165" t="s">
        <v>6138</v>
      </c>
      <c r="C3165" t="s">
        <v>6165</v>
      </c>
      <c r="D3165" t="s">
        <v>6172</v>
      </c>
    </row>
    <row r="3166" spans="2:5" x14ac:dyDescent="0.35">
      <c r="B3166" t="s">
        <v>6139</v>
      </c>
      <c r="C3166" t="s">
        <v>6165</v>
      </c>
      <c r="D3166" t="s">
        <v>6172</v>
      </c>
    </row>
    <row r="3167" spans="2:5" x14ac:dyDescent="0.35">
      <c r="B3167" t="s">
        <v>6140</v>
      </c>
      <c r="C3167" t="s">
        <v>6165</v>
      </c>
      <c r="D3167" t="s">
        <v>6172</v>
      </c>
    </row>
    <row r="3168" spans="2:5" x14ac:dyDescent="0.35">
      <c r="B3168" t="s">
        <v>6141</v>
      </c>
      <c r="C3168" t="s">
        <v>6165</v>
      </c>
      <c r="D3168" t="s">
        <v>6173</v>
      </c>
      <c r="E3168" t="s">
        <v>1028</v>
      </c>
    </row>
    <row r="3169" spans="2:5" x14ac:dyDescent="0.35">
      <c r="B3169" t="s">
        <v>6142</v>
      </c>
      <c r="C3169" t="s">
        <v>6165</v>
      </c>
    </row>
    <row r="3170" spans="2:5" x14ac:dyDescent="0.35">
      <c r="B3170" t="s">
        <v>6143</v>
      </c>
      <c r="C3170" t="s">
        <v>6165</v>
      </c>
      <c r="D3170" t="s">
        <v>6173</v>
      </c>
      <c r="E3170" t="s">
        <v>1028</v>
      </c>
    </row>
    <row r="3171" spans="2:5" x14ac:dyDescent="0.35">
      <c r="B3171" t="s">
        <v>6144</v>
      </c>
      <c r="C3171" t="s">
        <v>6165</v>
      </c>
      <c r="D3171" t="s">
        <v>6174</v>
      </c>
      <c r="E3171" t="s">
        <v>1028</v>
      </c>
    </row>
    <row r="3172" spans="2:5" x14ac:dyDescent="0.35">
      <c r="B3172" t="s">
        <v>6145</v>
      </c>
      <c r="C3172" t="s">
        <v>6165</v>
      </c>
      <c r="D3172" t="s">
        <v>6174</v>
      </c>
      <c r="E3172" t="s">
        <v>1028</v>
      </c>
    </row>
    <row r="3173" spans="2:5" x14ac:dyDescent="0.35">
      <c r="B3173" t="s">
        <v>6146</v>
      </c>
      <c r="C3173" t="s">
        <v>6165</v>
      </c>
      <c r="D3173" t="s">
        <v>1191</v>
      </c>
      <c r="E3173" t="s">
        <v>1028</v>
      </c>
    </row>
    <row r="3174" spans="2:5" x14ac:dyDescent="0.35">
      <c r="B3174" t="s">
        <v>6147</v>
      </c>
      <c r="C3174" t="s">
        <v>6165</v>
      </c>
      <c r="D3174" t="s">
        <v>6175</v>
      </c>
      <c r="E3174" t="s">
        <v>1028</v>
      </c>
    </row>
    <row r="3175" spans="2:5" x14ac:dyDescent="0.35">
      <c r="B3175" t="s">
        <v>6148</v>
      </c>
      <c r="C3175" t="s">
        <v>6165</v>
      </c>
      <c r="D3175" t="s">
        <v>6175</v>
      </c>
      <c r="E3175" t="s">
        <v>1028</v>
      </c>
    </row>
    <row r="3176" spans="2:5" x14ac:dyDescent="0.35">
      <c r="B3176" t="s">
        <v>6149</v>
      </c>
      <c r="C3176" t="s">
        <v>6165</v>
      </c>
      <c r="D3176" t="s">
        <v>6176</v>
      </c>
      <c r="E3176" t="s">
        <v>1028</v>
      </c>
    </row>
    <row r="3177" spans="2:5" x14ac:dyDescent="0.35">
      <c r="B3177" t="s">
        <v>6150</v>
      </c>
      <c r="C3177" t="s">
        <v>6165</v>
      </c>
      <c r="D3177" t="s">
        <v>6176</v>
      </c>
      <c r="E3177" t="s">
        <v>1028</v>
      </c>
    </row>
    <row r="3178" spans="2:5" x14ac:dyDescent="0.35">
      <c r="B3178" t="s">
        <v>6151</v>
      </c>
      <c r="C3178" t="s">
        <v>6165</v>
      </c>
      <c r="D3178" t="s">
        <v>6177</v>
      </c>
      <c r="E3178" t="s">
        <v>1028</v>
      </c>
    </row>
    <row r="3179" spans="2:5" x14ac:dyDescent="0.35">
      <c r="B3179" t="s">
        <v>6152</v>
      </c>
      <c r="C3179" t="s">
        <v>6165</v>
      </c>
      <c r="D3179" t="s">
        <v>5449</v>
      </c>
      <c r="E3179" t="s">
        <v>1028</v>
      </c>
    </row>
    <row r="3180" spans="2:5" x14ac:dyDescent="0.35">
      <c r="B3180" t="s">
        <v>6153</v>
      </c>
      <c r="C3180" t="s">
        <v>6165</v>
      </c>
      <c r="D3180" t="s">
        <v>5449</v>
      </c>
      <c r="E3180" t="s">
        <v>1028</v>
      </c>
    </row>
    <row r="3181" spans="2:5" x14ac:dyDescent="0.35">
      <c r="B3181" t="s">
        <v>6154</v>
      </c>
      <c r="C3181" t="s">
        <v>6165</v>
      </c>
      <c r="D3181" t="s">
        <v>6178</v>
      </c>
      <c r="E3181" t="s">
        <v>1028</v>
      </c>
    </row>
    <row r="3182" spans="2:5" x14ac:dyDescent="0.35">
      <c r="B3182" t="s">
        <v>6155</v>
      </c>
      <c r="C3182" t="s">
        <v>6165</v>
      </c>
      <c r="D3182" t="s">
        <v>6179</v>
      </c>
      <c r="E3182" t="s">
        <v>1028</v>
      </c>
    </row>
    <row r="3183" spans="2:5" x14ac:dyDescent="0.35">
      <c r="B3183" t="s">
        <v>6156</v>
      </c>
      <c r="C3183" t="s">
        <v>6165</v>
      </c>
      <c r="D3183" t="s">
        <v>6180</v>
      </c>
      <c r="E3183" t="s">
        <v>1028</v>
      </c>
    </row>
    <row r="3184" spans="2:5" x14ac:dyDescent="0.35">
      <c r="B3184" t="s">
        <v>6157</v>
      </c>
      <c r="C3184" t="s">
        <v>6165</v>
      </c>
      <c r="D3184" t="s">
        <v>6181</v>
      </c>
      <c r="E3184" t="s">
        <v>1028</v>
      </c>
    </row>
    <row r="3185" spans="2:5" x14ac:dyDescent="0.35">
      <c r="B3185" t="s">
        <v>6158</v>
      </c>
      <c r="C3185" t="s">
        <v>6165</v>
      </c>
      <c r="D3185" t="s">
        <v>6181</v>
      </c>
      <c r="E3185" t="s">
        <v>1028</v>
      </c>
    </row>
    <row r="3186" spans="2:5" x14ac:dyDescent="0.35">
      <c r="B3186" t="s">
        <v>6159</v>
      </c>
      <c r="C3186" t="s">
        <v>6165</v>
      </c>
      <c r="D3186" t="s">
        <v>5736</v>
      </c>
      <c r="E3186" t="s">
        <v>1028</v>
      </c>
    </row>
    <row r="3187" spans="2:5" x14ac:dyDescent="0.35">
      <c r="B3187" t="s">
        <v>6160</v>
      </c>
      <c r="C3187" t="s">
        <v>6165</v>
      </c>
      <c r="D3187" t="s">
        <v>5736</v>
      </c>
      <c r="E3187" t="s">
        <v>1028</v>
      </c>
    </row>
    <row r="3188" spans="2:5" x14ac:dyDescent="0.35">
      <c r="B3188" t="s">
        <v>6161</v>
      </c>
      <c r="C3188" t="s">
        <v>6165</v>
      </c>
      <c r="D3188" t="s">
        <v>3477</v>
      </c>
      <c r="E3188" t="s">
        <v>1028</v>
      </c>
    </row>
    <row r="3189" spans="2:5" x14ac:dyDescent="0.35">
      <c r="B3189" t="s">
        <v>6162</v>
      </c>
      <c r="C3189" t="s">
        <v>6165</v>
      </c>
      <c r="D3189" t="s">
        <v>6182</v>
      </c>
      <c r="E3189" t="s">
        <v>1028</v>
      </c>
    </row>
    <row r="3190" spans="2:5" x14ac:dyDescent="0.35">
      <c r="B3190" t="s">
        <v>1486</v>
      </c>
      <c r="C3190" t="s">
        <v>6165</v>
      </c>
    </row>
    <row r="3191" spans="2:5" x14ac:dyDescent="0.35">
      <c r="B3191" t="s">
        <v>6163</v>
      </c>
      <c r="C3191" t="s">
        <v>6165</v>
      </c>
      <c r="D3191" t="s">
        <v>6183</v>
      </c>
      <c r="E3191" t="s">
        <v>1028</v>
      </c>
    </row>
    <row r="3192" spans="2:5" x14ac:dyDescent="0.35">
      <c r="B3192" t="s">
        <v>6164</v>
      </c>
      <c r="C3192" t="s">
        <v>6165</v>
      </c>
      <c r="D3192" t="s">
        <v>6183</v>
      </c>
      <c r="E3192" t="s">
        <v>1028</v>
      </c>
    </row>
    <row r="3193" spans="2:5" x14ac:dyDescent="0.35">
      <c r="B3193" t="s">
        <v>4305</v>
      </c>
      <c r="C3193" t="s">
        <v>8008</v>
      </c>
      <c r="D3193" t="s">
        <v>4303</v>
      </c>
      <c r="E3193" t="s">
        <v>1048</v>
      </c>
    </row>
    <row r="3194" spans="2:5" x14ac:dyDescent="0.35">
      <c r="B3194" t="s">
        <v>6184</v>
      </c>
      <c r="C3194" t="s">
        <v>8008</v>
      </c>
      <c r="D3194" t="s">
        <v>8009</v>
      </c>
    </row>
    <row r="3195" spans="2:5" x14ac:dyDescent="0.35">
      <c r="B3195" t="s">
        <v>6185</v>
      </c>
      <c r="C3195" t="s">
        <v>8008</v>
      </c>
      <c r="D3195" t="s">
        <v>8010</v>
      </c>
      <c r="E3195" t="s">
        <v>1041</v>
      </c>
    </row>
    <row r="3196" spans="2:5" x14ac:dyDescent="0.35">
      <c r="B3196" t="s">
        <v>6186</v>
      </c>
      <c r="C3196" t="s">
        <v>8008</v>
      </c>
      <c r="D3196" t="s">
        <v>8011</v>
      </c>
      <c r="E3196" t="s">
        <v>1041</v>
      </c>
    </row>
    <row r="3197" spans="2:5" x14ac:dyDescent="0.35">
      <c r="B3197" t="s">
        <v>4306</v>
      </c>
      <c r="C3197" t="s">
        <v>8008</v>
      </c>
      <c r="D3197" t="s">
        <v>4307</v>
      </c>
      <c r="E3197" t="s">
        <v>1041</v>
      </c>
    </row>
    <row r="3198" spans="2:5" x14ac:dyDescent="0.35">
      <c r="B3198" t="s">
        <v>4308</v>
      </c>
      <c r="C3198" t="s">
        <v>8008</v>
      </c>
      <c r="D3198" t="s">
        <v>4307</v>
      </c>
      <c r="E3198" t="s">
        <v>1041</v>
      </c>
    </row>
    <row r="3199" spans="2:5" x14ac:dyDescent="0.35">
      <c r="B3199" t="s">
        <v>4312</v>
      </c>
      <c r="C3199" t="s">
        <v>8008</v>
      </c>
      <c r="D3199" t="s">
        <v>4313</v>
      </c>
    </row>
    <row r="3200" spans="2:5" x14ac:dyDescent="0.35">
      <c r="B3200" t="s">
        <v>6187</v>
      </c>
      <c r="C3200" t="s">
        <v>8008</v>
      </c>
    </row>
    <row r="3201" spans="2:5" x14ac:dyDescent="0.35">
      <c r="B3201" t="s">
        <v>6188</v>
      </c>
      <c r="C3201" t="s">
        <v>8008</v>
      </c>
      <c r="D3201" t="s">
        <v>8012</v>
      </c>
      <c r="E3201" t="s">
        <v>1028</v>
      </c>
    </row>
    <row r="3202" spans="2:5" x14ac:dyDescent="0.35">
      <c r="B3202" t="s">
        <v>6189</v>
      </c>
      <c r="C3202" t="s">
        <v>8008</v>
      </c>
      <c r="D3202" t="s">
        <v>8013</v>
      </c>
      <c r="E3202" t="s">
        <v>1041</v>
      </c>
    </row>
    <row r="3203" spans="2:5" x14ac:dyDescent="0.35">
      <c r="B3203" t="s">
        <v>6190</v>
      </c>
      <c r="C3203" t="s">
        <v>8008</v>
      </c>
      <c r="D3203" t="s">
        <v>8014</v>
      </c>
      <c r="E3203" t="s">
        <v>1041</v>
      </c>
    </row>
    <row r="3204" spans="2:5" x14ac:dyDescent="0.35">
      <c r="B3204" t="s">
        <v>6191</v>
      </c>
      <c r="C3204" t="s">
        <v>8008</v>
      </c>
      <c r="D3204" t="s">
        <v>8014</v>
      </c>
      <c r="E3204" t="s">
        <v>1041</v>
      </c>
    </row>
    <row r="3205" spans="2:5" x14ac:dyDescent="0.35">
      <c r="B3205" t="s">
        <v>6192</v>
      </c>
      <c r="C3205" t="s">
        <v>8008</v>
      </c>
      <c r="D3205" t="s">
        <v>8015</v>
      </c>
    </row>
    <row r="3206" spans="2:5" x14ac:dyDescent="0.35">
      <c r="B3206" t="s">
        <v>6193</v>
      </c>
      <c r="C3206" t="s">
        <v>8008</v>
      </c>
      <c r="D3206" t="s">
        <v>8015</v>
      </c>
    </row>
    <row r="3207" spans="2:5" x14ac:dyDescent="0.35">
      <c r="B3207" t="s">
        <v>6194</v>
      </c>
      <c r="C3207" t="s">
        <v>8008</v>
      </c>
      <c r="D3207" t="s">
        <v>6166</v>
      </c>
      <c r="E3207" t="s">
        <v>1028</v>
      </c>
    </row>
    <row r="3208" spans="2:5" x14ac:dyDescent="0.35">
      <c r="B3208" t="s">
        <v>6195</v>
      </c>
      <c r="C3208" t="s">
        <v>8008</v>
      </c>
      <c r="D3208" t="s">
        <v>6166</v>
      </c>
      <c r="E3208" t="s">
        <v>1028</v>
      </c>
    </row>
    <row r="3209" spans="2:5" x14ac:dyDescent="0.35">
      <c r="B3209" t="s">
        <v>6196</v>
      </c>
      <c r="C3209" t="s">
        <v>8008</v>
      </c>
      <c r="D3209" t="s">
        <v>6166</v>
      </c>
      <c r="E3209" t="s">
        <v>1028</v>
      </c>
    </row>
    <row r="3210" spans="2:5" x14ac:dyDescent="0.35">
      <c r="B3210" t="s">
        <v>6197</v>
      </c>
      <c r="C3210" t="s">
        <v>8008</v>
      </c>
      <c r="D3210" t="s">
        <v>6166</v>
      </c>
      <c r="E3210" t="s">
        <v>1028</v>
      </c>
    </row>
    <row r="3211" spans="2:5" x14ac:dyDescent="0.35">
      <c r="B3211" t="s">
        <v>6198</v>
      </c>
      <c r="C3211" t="s">
        <v>8008</v>
      </c>
      <c r="D3211" t="s">
        <v>6166</v>
      </c>
      <c r="E3211" t="s">
        <v>1028</v>
      </c>
    </row>
    <row r="3212" spans="2:5" x14ac:dyDescent="0.35">
      <c r="B3212" t="s">
        <v>4319</v>
      </c>
      <c r="C3212" t="s">
        <v>8008</v>
      </c>
      <c r="D3212" t="s">
        <v>4320</v>
      </c>
      <c r="E3212" t="s">
        <v>1041</v>
      </c>
    </row>
    <row r="3213" spans="2:5" x14ac:dyDescent="0.35">
      <c r="B3213" t="s">
        <v>6199</v>
      </c>
      <c r="C3213" t="s">
        <v>8008</v>
      </c>
      <c r="D3213" t="s">
        <v>8016</v>
      </c>
      <c r="E3213" t="s">
        <v>1028</v>
      </c>
    </row>
    <row r="3214" spans="2:5" x14ac:dyDescent="0.35">
      <c r="B3214" t="s">
        <v>6200</v>
      </c>
      <c r="C3214" t="s">
        <v>8008</v>
      </c>
      <c r="D3214" t="s">
        <v>8017</v>
      </c>
      <c r="E3214" t="s">
        <v>1041</v>
      </c>
    </row>
    <row r="3215" spans="2:5" x14ac:dyDescent="0.35">
      <c r="B3215" t="s">
        <v>6201</v>
      </c>
      <c r="C3215" t="s">
        <v>8008</v>
      </c>
      <c r="D3215" t="s">
        <v>6167</v>
      </c>
      <c r="E3215" t="s">
        <v>1028</v>
      </c>
    </row>
    <row r="3216" spans="2:5" x14ac:dyDescent="0.35">
      <c r="B3216" t="s">
        <v>6202</v>
      </c>
      <c r="C3216" t="s">
        <v>8008</v>
      </c>
      <c r="D3216" t="s">
        <v>8018</v>
      </c>
      <c r="E3216" t="s">
        <v>1028</v>
      </c>
    </row>
    <row r="3217" spans="2:5" x14ac:dyDescent="0.35">
      <c r="B3217" t="s">
        <v>6203</v>
      </c>
      <c r="C3217" t="s">
        <v>8008</v>
      </c>
      <c r="D3217" t="s">
        <v>6167</v>
      </c>
      <c r="E3217" t="s">
        <v>1028</v>
      </c>
    </row>
    <row r="3218" spans="2:5" x14ac:dyDescent="0.35">
      <c r="B3218" t="s">
        <v>6204</v>
      </c>
      <c r="C3218" t="s">
        <v>8008</v>
      </c>
      <c r="D3218" t="s">
        <v>6167</v>
      </c>
      <c r="E3218" t="s">
        <v>1028</v>
      </c>
    </row>
    <row r="3219" spans="2:5" x14ac:dyDescent="0.35">
      <c r="B3219" t="s">
        <v>6205</v>
      </c>
      <c r="C3219" t="s">
        <v>8008</v>
      </c>
    </row>
    <row r="3220" spans="2:5" x14ac:dyDescent="0.35">
      <c r="B3220" t="s">
        <v>6206</v>
      </c>
      <c r="C3220" t="s">
        <v>8008</v>
      </c>
      <c r="D3220" t="s">
        <v>8019</v>
      </c>
      <c r="E3220" t="s">
        <v>1050</v>
      </c>
    </row>
    <row r="3221" spans="2:5" x14ac:dyDescent="0.35">
      <c r="B3221" t="s">
        <v>6207</v>
      </c>
      <c r="C3221" t="s">
        <v>8008</v>
      </c>
      <c r="D3221" t="s">
        <v>1223</v>
      </c>
      <c r="E3221" t="s">
        <v>1032</v>
      </c>
    </row>
    <row r="3222" spans="2:5" x14ac:dyDescent="0.35">
      <c r="B3222" t="s">
        <v>4321</v>
      </c>
      <c r="C3222" t="s">
        <v>8008</v>
      </c>
      <c r="D3222" t="s">
        <v>4322</v>
      </c>
      <c r="E3222" t="s">
        <v>1105</v>
      </c>
    </row>
    <row r="3223" spans="2:5" x14ac:dyDescent="0.35">
      <c r="B3223" t="s">
        <v>4326</v>
      </c>
      <c r="C3223" t="s">
        <v>8008</v>
      </c>
      <c r="D3223" t="s">
        <v>4325</v>
      </c>
      <c r="E3223" t="s">
        <v>1046</v>
      </c>
    </row>
    <row r="3224" spans="2:5" x14ac:dyDescent="0.35">
      <c r="B3224" t="s">
        <v>4328</v>
      </c>
      <c r="C3224" t="s">
        <v>8008</v>
      </c>
      <c r="D3224" t="s">
        <v>4325</v>
      </c>
      <c r="E3224" t="s">
        <v>1046</v>
      </c>
    </row>
    <row r="3225" spans="2:5" x14ac:dyDescent="0.35">
      <c r="B3225" t="s">
        <v>4329</v>
      </c>
      <c r="C3225" t="s">
        <v>8008</v>
      </c>
      <c r="D3225" t="s">
        <v>4325</v>
      </c>
      <c r="E3225" t="s">
        <v>1046</v>
      </c>
    </row>
    <row r="3226" spans="2:5" x14ac:dyDescent="0.35">
      <c r="B3226" t="s">
        <v>6208</v>
      </c>
      <c r="C3226" t="s">
        <v>8008</v>
      </c>
      <c r="D3226" t="s">
        <v>8020</v>
      </c>
    </row>
    <row r="3227" spans="2:5" x14ac:dyDescent="0.35">
      <c r="B3227" t="s">
        <v>6209</v>
      </c>
      <c r="C3227" t="s">
        <v>8008</v>
      </c>
      <c r="D3227" t="s">
        <v>8021</v>
      </c>
    </row>
    <row r="3228" spans="2:5" x14ac:dyDescent="0.35">
      <c r="B3228" t="s">
        <v>6210</v>
      </c>
      <c r="C3228" t="s">
        <v>8008</v>
      </c>
      <c r="D3228" t="s">
        <v>8022</v>
      </c>
    </row>
    <row r="3229" spans="2:5" x14ac:dyDescent="0.35">
      <c r="B3229" t="s">
        <v>6211</v>
      </c>
      <c r="C3229" t="s">
        <v>8008</v>
      </c>
      <c r="D3229" t="s">
        <v>8022</v>
      </c>
    </row>
    <row r="3230" spans="2:5" x14ac:dyDescent="0.35">
      <c r="B3230" t="s">
        <v>6212</v>
      </c>
      <c r="C3230" t="s">
        <v>8008</v>
      </c>
      <c r="D3230" t="s">
        <v>8023</v>
      </c>
      <c r="E3230" t="s">
        <v>1041</v>
      </c>
    </row>
    <row r="3231" spans="2:5" x14ac:dyDescent="0.35">
      <c r="B3231" t="s">
        <v>6213</v>
      </c>
      <c r="C3231" t="s">
        <v>8008</v>
      </c>
    </row>
    <row r="3232" spans="2:5" x14ac:dyDescent="0.35">
      <c r="B3232" t="s">
        <v>6214</v>
      </c>
      <c r="C3232" t="s">
        <v>8008</v>
      </c>
      <c r="D3232" t="s">
        <v>8024</v>
      </c>
      <c r="E3232" t="s">
        <v>4149</v>
      </c>
    </row>
    <row r="3233" spans="2:5" x14ac:dyDescent="0.35">
      <c r="B3233" t="s">
        <v>6215</v>
      </c>
      <c r="C3233" t="s">
        <v>8008</v>
      </c>
    </row>
    <row r="3234" spans="2:5" x14ac:dyDescent="0.35">
      <c r="B3234" t="s">
        <v>6216</v>
      </c>
      <c r="C3234" t="s">
        <v>8008</v>
      </c>
      <c r="D3234" t="s">
        <v>4337</v>
      </c>
      <c r="E3234" t="s">
        <v>1032</v>
      </c>
    </row>
    <row r="3235" spans="2:5" x14ac:dyDescent="0.35">
      <c r="B3235" t="s">
        <v>6217</v>
      </c>
      <c r="C3235" t="s">
        <v>8008</v>
      </c>
      <c r="D3235" t="s">
        <v>8025</v>
      </c>
    </row>
    <row r="3236" spans="2:5" x14ac:dyDescent="0.35">
      <c r="B3236" t="s">
        <v>6218</v>
      </c>
      <c r="C3236" t="s">
        <v>8008</v>
      </c>
      <c r="D3236" t="s">
        <v>8026</v>
      </c>
    </row>
    <row r="3237" spans="2:5" x14ac:dyDescent="0.35">
      <c r="B3237" t="s">
        <v>6219</v>
      </c>
      <c r="C3237" t="s">
        <v>8008</v>
      </c>
      <c r="D3237" t="s">
        <v>8026</v>
      </c>
    </row>
    <row r="3238" spans="2:5" x14ac:dyDescent="0.35">
      <c r="B3238" t="s">
        <v>6220</v>
      </c>
      <c r="C3238" t="s">
        <v>8008</v>
      </c>
      <c r="D3238" t="s">
        <v>8027</v>
      </c>
      <c r="E3238" t="s">
        <v>1062</v>
      </c>
    </row>
    <row r="3239" spans="2:5" x14ac:dyDescent="0.35">
      <c r="B3239" t="s">
        <v>4341</v>
      </c>
      <c r="C3239" t="s">
        <v>8008</v>
      </c>
      <c r="D3239" t="s">
        <v>4340</v>
      </c>
      <c r="E3239" t="s">
        <v>1041</v>
      </c>
    </row>
    <row r="3240" spans="2:5" x14ac:dyDescent="0.35">
      <c r="B3240" t="s">
        <v>4346</v>
      </c>
      <c r="C3240" t="s">
        <v>8008</v>
      </c>
      <c r="D3240" t="s">
        <v>4347</v>
      </c>
      <c r="E3240" t="s">
        <v>1041</v>
      </c>
    </row>
    <row r="3241" spans="2:5" x14ac:dyDescent="0.35">
      <c r="B3241" t="s">
        <v>6221</v>
      </c>
      <c r="C3241" t="s">
        <v>8008</v>
      </c>
      <c r="D3241" t="s">
        <v>8028</v>
      </c>
    </row>
    <row r="3242" spans="2:5" x14ac:dyDescent="0.35">
      <c r="B3242" t="s">
        <v>6222</v>
      </c>
      <c r="C3242" t="s">
        <v>8008</v>
      </c>
      <c r="D3242" t="s">
        <v>8028</v>
      </c>
    </row>
    <row r="3243" spans="2:5" x14ac:dyDescent="0.35">
      <c r="B3243" t="s">
        <v>6223</v>
      </c>
      <c r="C3243" t="s">
        <v>8008</v>
      </c>
      <c r="D3243" t="s">
        <v>8029</v>
      </c>
      <c r="E3243" t="s">
        <v>4149</v>
      </c>
    </row>
    <row r="3244" spans="2:5" x14ac:dyDescent="0.35">
      <c r="B3244" t="s">
        <v>6224</v>
      </c>
      <c r="C3244" t="s">
        <v>8008</v>
      </c>
      <c r="D3244" t="s">
        <v>8030</v>
      </c>
      <c r="E3244" t="s">
        <v>1050</v>
      </c>
    </row>
    <row r="3245" spans="2:5" x14ac:dyDescent="0.35">
      <c r="B3245" t="s">
        <v>6225</v>
      </c>
      <c r="C3245" t="s">
        <v>8008</v>
      </c>
      <c r="D3245" t="s">
        <v>4349</v>
      </c>
      <c r="E3245" t="s">
        <v>1050</v>
      </c>
    </row>
    <row r="3246" spans="2:5" x14ac:dyDescent="0.35">
      <c r="B3246" t="s">
        <v>6226</v>
      </c>
      <c r="C3246" t="s">
        <v>8008</v>
      </c>
      <c r="D3246" t="s">
        <v>4349</v>
      </c>
      <c r="E3246" t="s">
        <v>1050</v>
      </c>
    </row>
    <row r="3247" spans="2:5" x14ac:dyDescent="0.35">
      <c r="B3247" t="s">
        <v>6227</v>
      </c>
      <c r="C3247" t="s">
        <v>8008</v>
      </c>
      <c r="D3247" t="s">
        <v>8031</v>
      </c>
      <c r="E3247" t="s">
        <v>1032</v>
      </c>
    </row>
    <row r="3248" spans="2:5" x14ac:dyDescent="0.35">
      <c r="B3248" t="s">
        <v>6228</v>
      </c>
      <c r="C3248" t="s">
        <v>8008</v>
      </c>
      <c r="D3248" t="s">
        <v>8031</v>
      </c>
      <c r="E3248" t="s">
        <v>1032</v>
      </c>
    </row>
    <row r="3249" spans="2:5" x14ac:dyDescent="0.35">
      <c r="B3249" t="s">
        <v>6229</v>
      </c>
      <c r="C3249" t="s">
        <v>8008</v>
      </c>
      <c r="D3249" t="s">
        <v>4352</v>
      </c>
      <c r="E3249" t="s">
        <v>1050</v>
      </c>
    </row>
    <row r="3250" spans="2:5" x14ac:dyDescent="0.35">
      <c r="B3250" t="s">
        <v>6230</v>
      </c>
      <c r="C3250" t="s">
        <v>8008</v>
      </c>
      <c r="D3250" t="s">
        <v>4352</v>
      </c>
      <c r="E3250" t="s">
        <v>1050</v>
      </c>
    </row>
    <row r="3251" spans="2:5" x14ac:dyDescent="0.35">
      <c r="B3251" t="s">
        <v>4353</v>
      </c>
      <c r="C3251" t="s">
        <v>8008</v>
      </c>
      <c r="D3251" t="s">
        <v>4354</v>
      </c>
    </row>
    <row r="3252" spans="2:5" x14ac:dyDescent="0.35">
      <c r="B3252" t="s">
        <v>4356</v>
      </c>
      <c r="C3252" t="s">
        <v>8008</v>
      </c>
      <c r="D3252" t="s">
        <v>4357</v>
      </c>
    </row>
    <row r="3253" spans="2:5" x14ac:dyDescent="0.35">
      <c r="B3253" t="s">
        <v>6231</v>
      </c>
      <c r="C3253" t="s">
        <v>8008</v>
      </c>
      <c r="D3253" t="s">
        <v>8032</v>
      </c>
      <c r="E3253" t="s">
        <v>1041</v>
      </c>
    </row>
    <row r="3254" spans="2:5" x14ac:dyDescent="0.35">
      <c r="B3254" t="s">
        <v>6232</v>
      </c>
      <c r="C3254" t="s">
        <v>8008</v>
      </c>
      <c r="D3254" t="s">
        <v>8032</v>
      </c>
      <c r="E3254" t="s">
        <v>1041</v>
      </c>
    </row>
    <row r="3255" spans="2:5" x14ac:dyDescent="0.35">
      <c r="B3255" t="s">
        <v>6233</v>
      </c>
      <c r="C3255" t="s">
        <v>8008</v>
      </c>
      <c r="D3255" t="s">
        <v>8032</v>
      </c>
      <c r="E3255" t="s">
        <v>1041</v>
      </c>
    </row>
    <row r="3256" spans="2:5" x14ac:dyDescent="0.35">
      <c r="B3256" t="s">
        <v>6234</v>
      </c>
      <c r="C3256" t="s">
        <v>8008</v>
      </c>
      <c r="D3256" t="s">
        <v>8033</v>
      </c>
    </row>
    <row r="3257" spans="2:5" x14ac:dyDescent="0.35">
      <c r="B3257" t="s">
        <v>6235</v>
      </c>
      <c r="C3257" t="s">
        <v>8008</v>
      </c>
      <c r="D3257" t="s">
        <v>8033</v>
      </c>
    </row>
    <row r="3258" spans="2:5" x14ac:dyDescent="0.35">
      <c r="B3258" t="s">
        <v>6236</v>
      </c>
      <c r="C3258" t="s">
        <v>8008</v>
      </c>
      <c r="D3258" t="s">
        <v>8033</v>
      </c>
    </row>
    <row r="3259" spans="2:5" x14ac:dyDescent="0.35">
      <c r="B3259" t="s">
        <v>6237</v>
      </c>
      <c r="C3259" t="s">
        <v>8008</v>
      </c>
      <c r="D3259" t="s">
        <v>8034</v>
      </c>
    </row>
    <row r="3260" spans="2:5" x14ac:dyDescent="0.35">
      <c r="B3260" t="s">
        <v>6238</v>
      </c>
      <c r="C3260" t="s">
        <v>8008</v>
      </c>
      <c r="D3260" t="s">
        <v>8034</v>
      </c>
    </row>
    <row r="3261" spans="2:5" x14ac:dyDescent="0.35">
      <c r="B3261" t="s">
        <v>6239</v>
      </c>
      <c r="C3261" t="s">
        <v>8008</v>
      </c>
      <c r="D3261" t="s">
        <v>8035</v>
      </c>
    </row>
    <row r="3262" spans="2:5" x14ac:dyDescent="0.35">
      <c r="B3262" t="s">
        <v>6240</v>
      </c>
      <c r="C3262" t="s">
        <v>8008</v>
      </c>
    </row>
    <row r="3263" spans="2:5" x14ac:dyDescent="0.35">
      <c r="B3263" t="s">
        <v>6241</v>
      </c>
      <c r="C3263" t="s">
        <v>8008</v>
      </c>
    </row>
    <row r="3264" spans="2:5" x14ac:dyDescent="0.35">
      <c r="B3264" t="s">
        <v>6242</v>
      </c>
      <c r="C3264" t="s">
        <v>8008</v>
      </c>
      <c r="D3264" t="s">
        <v>8036</v>
      </c>
      <c r="E3264" t="s">
        <v>1050</v>
      </c>
    </row>
    <row r="3265" spans="2:5" x14ac:dyDescent="0.35">
      <c r="B3265" t="s">
        <v>1373</v>
      </c>
      <c r="C3265" t="s">
        <v>8008</v>
      </c>
      <c r="D3265" t="s">
        <v>1501</v>
      </c>
    </row>
    <row r="3266" spans="2:5" x14ac:dyDescent="0.35">
      <c r="B3266" t="s">
        <v>6243</v>
      </c>
      <c r="C3266" t="s">
        <v>8008</v>
      </c>
      <c r="D3266" t="s">
        <v>8037</v>
      </c>
    </row>
    <row r="3267" spans="2:5" x14ac:dyDescent="0.35">
      <c r="B3267" t="s">
        <v>6244</v>
      </c>
      <c r="C3267" t="s">
        <v>8008</v>
      </c>
      <c r="D3267" t="s">
        <v>8037</v>
      </c>
    </row>
    <row r="3268" spans="2:5" x14ac:dyDescent="0.35">
      <c r="B3268" t="s">
        <v>6245</v>
      </c>
      <c r="C3268" t="s">
        <v>8008</v>
      </c>
    </row>
    <row r="3269" spans="2:5" x14ac:dyDescent="0.35">
      <c r="B3269" t="s">
        <v>6246</v>
      </c>
      <c r="C3269" t="s">
        <v>8008</v>
      </c>
      <c r="D3269" t="s">
        <v>4160</v>
      </c>
      <c r="E3269" t="s">
        <v>1028</v>
      </c>
    </row>
    <row r="3270" spans="2:5" x14ac:dyDescent="0.35">
      <c r="B3270" t="s">
        <v>6247</v>
      </c>
      <c r="C3270" t="s">
        <v>8008</v>
      </c>
      <c r="D3270" t="s">
        <v>8038</v>
      </c>
      <c r="E3270" t="s">
        <v>1028</v>
      </c>
    </row>
    <row r="3271" spans="2:5" x14ac:dyDescent="0.35">
      <c r="B3271" t="s">
        <v>6248</v>
      </c>
      <c r="C3271" t="s">
        <v>8008</v>
      </c>
      <c r="D3271" t="s">
        <v>8039</v>
      </c>
    </row>
    <row r="3272" spans="2:5" x14ac:dyDescent="0.35">
      <c r="B3272" t="s">
        <v>6249</v>
      </c>
      <c r="C3272" t="s">
        <v>8008</v>
      </c>
    </row>
    <row r="3273" spans="2:5" x14ac:dyDescent="0.35">
      <c r="B3273" t="s">
        <v>4360</v>
      </c>
      <c r="C3273" t="s">
        <v>8008</v>
      </c>
      <c r="D3273" t="s">
        <v>4361</v>
      </c>
      <c r="E3273" t="s">
        <v>1041</v>
      </c>
    </row>
    <row r="3274" spans="2:5" x14ac:dyDescent="0.35">
      <c r="B3274" t="s">
        <v>6250</v>
      </c>
      <c r="C3274" t="s">
        <v>8008</v>
      </c>
      <c r="D3274" t="s">
        <v>8040</v>
      </c>
    </row>
    <row r="3275" spans="2:5" x14ac:dyDescent="0.35">
      <c r="B3275" t="s">
        <v>6251</v>
      </c>
      <c r="C3275" t="s">
        <v>8008</v>
      </c>
      <c r="D3275" t="s">
        <v>8041</v>
      </c>
      <c r="E3275" t="s">
        <v>4149</v>
      </c>
    </row>
    <row r="3276" spans="2:5" x14ac:dyDescent="0.35">
      <c r="B3276" t="s">
        <v>6252</v>
      </c>
      <c r="C3276" t="s">
        <v>8008</v>
      </c>
      <c r="D3276" t="s">
        <v>8042</v>
      </c>
    </row>
    <row r="3277" spans="2:5" x14ac:dyDescent="0.35">
      <c r="B3277" t="s">
        <v>6253</v>
      </c>
      <c r="C3277" t="s">
        <v>8008</v>
      </c>
      <c r="D3277" t="s">
        <v>8043</v>
      </c>
    </row>
    <row r="3278" spans="2:5" x14ac:dyDescent="0.35">
      <c r="B3278" t="s">
        <v>6254</v>
      </c>
      <c r="C3278" t="s">
        <v>8008</v>
      </c>
      <c r="D3278" t="s">
        <v>8043</v>
      </c>
    </row>
    <row r="3279" spans="2:5" x14ac:dyDescent="0.35">
      <c r="B3279" t="s">
        <v>4366</v>
      </c>
      <c r="C3279" t="s">
        <v>8008</v>
      </c>
      <c r="D3279" t="s">
        <v>4367</v>
      </c>
      <c r="E3279" t="s">
        <v>1041</v>
      </c>
    </row>
    <row r="3280" spans="2:5" x14ac:dyDescent="0.35">
      <c r="B3280" t="s">
        <v>4368</v>
      </c>
      <c r="C3280" t="s">
        <v>8008</v>
      </c>
      <c r="D3280" t="s">
        <v>4369</v>
      </c>
    </row>
    <row r="3281" spans="2:5" x14ac:dyDescent="0.35">
      <c r="B3281" t="s">
        <v>6255</v>
      </c>
      <c r="C3281" t="s">
        <v>8008</v>
      </c>
      <c r="D3281" t="s">
        <v>4369</v>
      </c>
    </row>
    <row r="3282" spans="2:5" x14ac:dyDescent="0.35">
      <c r="B3282" t="s">
        <v>4370</v>
      </c>
      <c r="C3282" t="s">
        <v>8008</v>
      </c>
      <c r="D3282" t="s">
        <v>4369</v>
      </c>
    </row>
    <row r="3283" spans="2:5" x14ac:dyDescent="0.35">
      <c r="B3283" t="s">
        <v>6256</v>
      </c>
      <c r="C3283" t="s">
        <v>8008</v>
      </c>
      <c r="D3283" t="s">
        <v>4372</v>
      </c>
      <c r="E3283" t="s">
        <v>1028</v>
      </c>
    </row>
    <row r="3284" spans="2:5" x14ac:dyDescent="0.35">
      <c r="B3284" t="s">
        <v>6257</v>
      </c>
      <c r="C3284" t="s">
        <v>8008</v>
      </c>
      <c r="D3284" t="s">
        <v>4372</v>
      </c>
      <c r="E3284" t="s">
        <v>1028</v>
      </c>
    </row>
    <row r="3285" spans="2:5" x14ac:dyDescent="0.35">
      <c r="B3285" t="s">
        <v>6258</v>
      </c>
      <c r="C3285" t="s">
        <v>8008</v>
      </c>
      <c r="D3285" t="s">
        <v>8044</v>
      </c>
      <c r="E3285" t="s">
        <v>1105</v>
      </c>
    </row>
    <row r="3286" spans="2:5" x14ac:dyDescent="0.35">
      <c r="B3286" t="s">
        <v>6259</v>
      </c>
      <c r="C3286" t="s">
        <v>8008</v>
      </c>
      <c r="D3286" t="s">
        <v>8045</v>
      </c>
      <c r="E3286" t="s">
        <v>1105</v>
      </c>
    </row>
    <row r="3287" spans="2:5" x14ac:dyDescent="0.35">
      <c r="B3287" t="s">
        <v>6260</v>
      </c>
      <c r="C3287" t="s">
        <v>8008</v>
      </c>
      <c r="D3287" t="s">
        <v>8046</v>
      </c>
      <c r="E3287" t="s">
        <v>1028</v>
      </c>
    </row>
    <row r="3288" spans="2:5" x14ac:dyDescent="0.35">
      <c r="B3288" t="s">
        <v>6261</v>
      </c>
      <c r="C3288" t="s">
        <v>8008</v>
      </c>
      <c r="D3288" t="s">
        <v>8046</v>
      </c>
      <c r="E3288" t="s">
        <v>1028</v>
      </c>
    </row>
    <row r="3289" spans="2:5" x14ac:dyDescent="0.35">
      <c r="B3289" t="s">
        <v>6262</v>
      </c>
      <c r="C3289" t="s">
        <v>8008</v>
      </c>
      <c r="D3289" t="s">
        <v>3323</v>
      </c>
      <c r="E3289" t="s">
        <v>1028</v>
      </c>
    </row>
    <row r="3290" spans="2:5" x14ac:dyDescent="0.35">
      <c r="B3290" t="s">
        <v>6263</v>
      </c>
      <c r="C3290" t="s">
        <v>8008</v>
      </c>
      <c r="D3290" t="s">
        <v>8046</v>
      </c>
      <c r="E3290" t="s">
        <v>1028</v>
      </c>
    </row>
    <row r="3291" spans="2:5" x14ac:dyDescent="0.35">
      <c r="B3291" t="s">
        <v>6264</v>
      </c>
      <c r="C3291" t="s">
        <v>8008</v>
      </c>
      <c r="D3291" t="s">
        <v>8046</v>
      </c>
      <c r="E3291" t="s">
        <v>1028</v>
      </c>
    </row>
    <row r="3292" spans="2:5" x14ac:dyDescent="0.35">
      <c r="B3292" t="s">
        <v>4378</v>
      </c>
      <c r="C3292" t="s">
        <v>8008</v>
      </c>
      <c r="D3292" t="s">
        <v>4379</v>
      </c>
      <c r="E3292" t="s">
        <v>1105</v>
      </c>
    </row>
    <row r="3293" spans="2:5" x14ac:dyDescent="0.35">
      <c r="B3293" t="s">
        <v>4380</v>
      </c>
      <c r="C3293" t="s">
        <v>8008</v>
      </c>
      <c r="D3293" t="s">
        <v>4381</v>
      </c>
      <c r="E3293" t="s">
        <v>1032</v>
      </c>
    </row>
    <row r="3294" spans="2:5" x14ac:dyDescent="0.35">
      <c r="B3294" t="s">
        <v>6265</v>
      </c>
      <c r="C3294" t="s">
        <v>8008</v>
      </c>
      <c r="D3294" t="s">
        <v>4383</v>
      </c>
    </row>
    <row r="3295" spans="2:5" x14ac:dyDescent="0.35">
      <c r="B3295" t="s">
        <v>6266</v>
      </c>
      <c r="C3295" t="s">
        <v>8008</v>
      </c>
      <c r="D3295" t="s">
        <v>4383</v>
      </c>
    </row>
    <row r="3296" spans="2:5" x14ac:dyDescent="0.35">
      <c r="B3296" t="s">
        <v>6267</v>
      </c>
      <c r="C3296" t="s">
        <v>8008</v>
      </c>
      <c r="D3296" t="s">
        <v>4383</v>
      </c>
    </row>
    <row r="3297" spans="2:5" x14ac:dyDescent="0.35">
      <c r="B3297" t="s">
        <v>6268</v>
      </c>
      <c r="C3297" t="s">
        <v>8008</v>
      </c>
      <c r="D3297" t="s">
        <v>8047</v>
      </c>
    </row>
    <row r="3298" spans="2:5" x14ac:dyDescent="0.35">
      <c r="B3298" t="s">
        <v>4382</v>
      </c>
      <c r="C3298" t="s">
        <v>8008</v>
      </c>
      <c r="D3298" t="s">
        <v>4383</v>
      </c>
    </row>
    <row r="3299" spans="2:5" x14ac:dyDescent="0.35">
      <c r="B3299" t="s">
        <v>6269</v>
      </c>
      <c r="C3299" t="s">
        <v>8008</v>
      </c>
    </row>
    <row r="3300" spans="2:5" x14ac:dyDescent="0.35">
      <c r="B3300" t="s">
        <v>6270</v>
      </c>
      <c r="C3300" t="s">
        <v>8008</v>
      </c>
    </row>
    <row r="3301" spans="2:5" x14ac:dyDescent="0.35">
      <c r="B3301" t="s">
        <v>6271</v>
      </c>
      <c r="C3301" t="s">
        <v>8008</v>
      </c>
    </row>
    <row r="3302" spans="2:5" x14ac:dyDescent="0.35">
      <c r="B3302" t="s">
        <v>6272</v>
      </c>
      <c r="C3302" t="s">
        <v>8008</v>
      </c>
      <c r="D3302" t="s">
        <v>8048</v>
      </c>
      <c r="E3302" t="s">
        <v>1048</v>
      </c>
    </row>
    <row r="3303" spans="2:5" x14ac:dyDescent="0.35">
      <c r="B3303" t="s">
        <v>6273</v>
      </c>
      <c r="C3303" t="s">
        <v>8008</v>
      </c>
      <c r="D3303" t="s">
        <v>8049</v>
      </c>
      <c r="E3303" t="s">
        <v>1048</v>
      </c>
    </row>
    <row r="3304" spans="2:5" x14ac:dyDescent="0.35">
      <c r="B3304" t="s">
        <v>4395</v>
      </c>
      <c r="C3304" t="s">
        <v>8008</v>
      </c>
      <c r="D3304" t="s">
        <v>4396</v>
      </c>
      <c r="E3304" t="s">
        <v>1057</v>
      </c>
    </row>
    <row r="3305" spans="2:5" x14ac:dyDescent="0.35">
      <c r="B3305" t="s">
        <v>4397</v>
      </c>
      <c r="C3305" t="s">
        <v>8008</v>
      </c>
      <c r="D3305" t="s">
        <v>4396</v>
      </c>
      <c r="E3305" t="s">
        <v>1057</v>
      </c>
    </row>
    <row r="3306" spans="2:5" x14ac:dyDescent="0.35">
      <c r="B3306" t="s">
        <v>6274</v>
      </c>
      <c r="C3306" t="s">
        <v>8008</v>
      </c>
      <c r="D3306" t="s">
        <v>8050</v>
      </c>
      <c r="E3306" t="s">
        <v>1105</v>
      </c>
    </row>
    <row r="3307" spans="2:5" x14ac:dyDescent="0.35">
      <c r="B3307" t="s">
        <v>4405</v>
      </c>
      <c r="C3307" t="s">
        <v>8008</v>
      </c>
      <c r="D3307" t="s">
        <v>4406</v>
      </c>
      <c r="E3307" t="s">
        <v>1041</v>
      </c>
    </row>
    <row r="3308" spans="2:5" x14ac:dyDescent="0.35">
      <c r="B3308" t="s">
        <v>6275</v>
      </c>
      <c r="C3308" t="s">
        <v>8008</v>
      </c>
      <c r="D3308" t="s">
        <v>1504</v>
      </c>
      <c r="E3308" t="s">
        <v>1048</v>
      </c>
    </row>
    <row r="3309" spans="2:5" x14ac:dyDescent="0.35">
      <c r="B3309" t="s">
        <v>6276</v>
      </c>
      <c r="C3309" t="s">
        <v>8008</v>
      </c>
      <c r="D3309" t="s">
        <v>8051</v>
      </c>
      <c r="E3309" t="s">
        <v>1048</v>
      </c>
    </row>
    <row r="3310" spans="2:5" x14ac:dyDescent="0.35">
      <c r="B3310" t="s">
        <v>6277</v>
      </c>
      <c r="C3310" t="s">
        <v>8008</v>
      </c>
      <c r="D3310" t="s">
        <v>1504</v>
      </c>
      <c r="E3310" t="s">
        <v>1048</v>
      </c>
    </row>
    <row r="3311" spans="2:5" x14ac:dyDescent="0.35">
      <c r="B3311" t="s">
        <v>1376</v>
      </c>
      <c r="C3311" t="s">
        <v>8008</v>
      </c>
      <c r="D3311" t="s">
        <v>1504</v>
      </c>
      <c r="E3311" t="s">
        <v>1048</v>
      </c>
    </row>
    <row r="3312" spans="2:5" x14ac:dyDescent="0.35">
      <c r="B3312" t="s">
        <v>4407</v>
      </c>
      <c r="C3312" t="s">
        <v>8008</v>
      </c>
      <c r="D3312" t="s">
        <v>1504</v>
      </c>
      <c r="E3312" t="s">
        <v>1048</v>
      </c>
    </row>
    <row r="3313" spans="2:5" x14ac:dyDescent="0.35">
      <c r="B3313" t="s">
        <v>6278</v>
      </c>
      <c r="C3313" t="s">
        <v>8008</v>
      </c>
      <c r="D3313" t="s">
        <v>1642</v>
      </c>
      <c r="E3313" t="s">
        <v>1105</v>
      </c>
    </row>
    <row r="3314" spans="2:5" x14ac:dyDescent="0.35">
      <c r="B3314" t="s">
        <v>6279</v>
      </c>
      <c r="C3314" t="s">
        <v>8008</v>
      </c>
      <c r="D3314" t="s">
        <v>8052</v>
      </c>
    </row>
    <row r="3315" spans="2:5" x14ac:dyDescent="0.35">
      <c r="B3315" t="s">
        <v>6280</v>
      </c>
      <c r="C3315" t="s">
        <v>8008</v>
      </c>
    </row>
    <row r="3316" spans="2:5" x14ac:dyDescent="0.35">
      <c r="B3316" t="s">
        <v>6281</v>
      </c>
      <c r="C3316" t="s">
        <v>8008</v>
      </c>
      <c r="D3316" t="s">
        <v>4411</v>
      </c>
      <c r="E3316" t="s">
        <v>1062</v>
      </c>
    </row>
    <row r="3317" spans="2:5" x14ac:dyDescent="0.35">
      <c r="B3317" t="s">
        <v>4410</v>
      </c>
      <c r="C3317" t="s">
        <v>8008</v>
      </c>
      <c r="D3317" t="s">
        <v>4411</v>
      </c>
      <c r="E3317" t="s">
        <v>1062</v>
      </c>
    </row>
    <row r="3318" spans="2:5" x14ac:dyDescent="0.35">
      <c r="B3318" t="s">
        <v>6282</v>
      </c>
      <c r="C3318" t="s">
        <v>8008</v>
      </c>
      <c r="D3318" t="s">
        <v>4411</v>
      </c>
      <c r="E3318" t="s">
        <v>1062</v>
      </c>
    </row>
    <row r="3319" spans="2:5" x14ac:dyDescent="0.35">
      <c r="B3319" t="s">
        <v>6283</v>
      </c>
      <c r="C3319" t="s">
        <v>8008</v>
      </c>
      <c r="D3319" t="s">
        <v>8053</v>
      </c>
      <c r="E3319" t="s">
        <v>1057</v>
      </c>
    </row>
    <row r="3320" spans="2:5" x14ac:dyDescent="0.35">
      <c r="B3320" t="s">
        <v>6284</v>
      </c>
      <c r="C3320" t="s">
        <v>8008</v>
      </c>
      <c r="D3320" t="s">
        <v>8053</v>
      </c>
      <c r="E3320" t="s">
        <v>1057</v>
      </c>
    </row>
    <row r="3321" spans="2:5" x14ac:dyDescent="0.35">
      <c r="B3321" t="s">
        <v>6285</v>
      </c>
      <c r="C3321" t="s">
        <v>8008</v>
      </c>
      <c r="D3321" t="s">
        <v>8053</v>
      </c>
      <c r="E3321" t="s">
        <v>1057</v>
      </c>
    </row>
    <row r="3322" spans="2:5" x14ac:dyDescent="0.35">
      <c r="B3322" t="s">
        <v>6286</v>
      </c>
      <c r="C3322" t="s">
        <v>8008</v>
      </c>
      <c r="D3322" t="s">
        <v>8053</v>
      </c>
      <c r="E3322" t="s">
        <v>1057</v>
      </c>
    </row>
    <row r="3323" spans="2:5" x14ac:dyDescent="0.35">
      <c r="B3323" t="s">
        <v>6287</v>
      </c>
      <c r="C3323" t="s">
        <v>8008</v>
      </c>
      <c r="D3323" t="s">
        <v>8053</v>
      </c>
      <c r="E3323" t="s">
        <v>1057</v>
      </c>
    </row>
    <row r="3324" spans="2:5" x14ac:dyDescent="0.35">
      <c r="B3324" t="s">
        <v>6288</v>
      </c>
      <c r="C3324" t="s">
        <v>8008</v>
      </c>
      <c r="D3324" t="s">
        <v>8053</v>
      </c>
      <c r="E3324" t="s">
        <v>1057</v>
      </c>
    </row>
    <row r="3325" spans="2:5" x14ac:dyDescent="0.35">
      <c r="B3325" t="s">
        <v>6289</v>
      </c>
      <c r="C3325" t="s">
        <v>8008</v>
      </c>
      <c r="D3325" t="s">
        <v>8053</v>
      </c>
      <c r="E3325" t="s">
        <v>1057</v>
      </c>
    </row>
    <row r="3326" spans="2:5" x14ac:dyDescent="0.35">
      <c r="B3326" t="s">
        <v>6290</v>
      </c>
      <c r="C3326" t="s">
        <v>8008</v>
      </c>
      <c r="D3326" t="s">
        <v>8054</v>
      </c>
    </row>
    <row r="3327" spans="2:5" x14ac:dyDescent="0.35">
      <c r="B3327" t="s">
        <v>6291</v>
      </c>
      <c r="C3327" t="s">
        <v>8008</v>
      </c>
      <c r="D3327" t="s">
        <v>8054</v>
      </c>
    </row>
    <row r="3328" spans="2:5" x14ac:dyDescent="0.35">
      <c r="B3328" t="s">
        <v>6292</v>
      </c>
      <c r="C3328" t="s">
        <v>8008</v>
      </c>
      <c r="D3328" t="s">
        <v>8055</v>
      </c>
    </row>
    <row r="3329" spans="2:5" x14ac:dyDescent="0.35">
      <c r="B3329" t="s">
        <v>6293</v>
      </c>
      <c r="C3329" t="s">
        <v>8008</v>
      </c>
      <c r="D3329" t="s">
        <v>8056</v>
      </c>
    </row>
    <row r="3330" spans="2:5" x14ac:dyDescent="0.35">
      <c r="B3330" t="s">
        <v>1230</v>
      </c>
      <c r="C3330" t="s">
        <v>8008</v>
      </c>
      <c r="D3330" t="s">
        <v>1231</v>
      </c>
      <c r="E3330" t="s">
        <v>1105</v>
      </c>
    </row>
    <row r="3331" spans="2:5" x14ac:dyDescent="0.35">
      <c r="B3331" t="s">
        <v>6294</v>
      </c>
      <c r="C3331" t="s">
        <v>8008</v>
      </c>
      <c r="D3331" t="s">
        <v>8057</v>
      </c>
      <c r="E3331" t="s">
        <v>1028</v>
      </c>
    </row>
    <row r="3332" spans="2:5" x14ac:dyDescent="0.35">
      <c r="B3332" t="s">
        <v>6295</v>
      </c>
      <c r="C3332" t="s">
        <v>8008</v>
      </c>
      <c r="D3332" t="s">
        <v>8058</v>
      </c>
      <c r="E3332" t="s">
        <v>4149</v>
      </c>
    </row>
    <row r="3333" spans="2:5" x14ac:dyDescent="0.35">
      <c r="B3333" t="s">
        <v>6296</v>
      </c>
      <c r="C3333" t="s">
        <v>8008</v>
      </c>
      <c r="D3333" t="s">
        <v>8058</v>
      </c>
      <c r="E3333" t="s">
        <v>4149</v>
      </c>
    </row>
    <row r="3334" spans="2:5" x14ac:dyDescent="0.35">
      <c r="B3334" t="s">
        <v>6297</v>
      </c>
      <c r="C3334" t="s">
        <v>8008</v>
      </c>
      <c r="D3334" t="s">
        <v>8059</v>
      </c>
      <c r="E3334" t="s">
        <v>1059</v>
      </c>
    </row>
    <row r="3335" spans="2:5" x14ac:dyDescent="0.35">
      <c r="B3335" t="s">
        <v>6298</v>
      </c>
      <c r="C3335" t="s">
        <v>8008</v>
      </c>
      <c r="D3335" t="s">
        <v>8060</v>
      </c>
    </row>
    <row r="3336" spans="2:5" x14ac:dyDescent="0.35">
      <c r="B3336" t="s">
        <v>4416</v>
      </c>
      <c r="C3336" t="s">
        <v>8008</v>
      </c>
      <c r="D3336" t="s">
        <v>4417</v>
      </c>
      <c r="E3336" t="s">
        <v>1041</v>
      </c>
    </row>
    <row r="3337" spans="2:5" x14ac:dyDescent="0.35">
      <c r="B3337" t="s">
        <v>6299</v>
      </c>
      <c r="C3337" t="s">
        <v>8008</v>
      </c>
      <c r="D3337" t="s">
        <v>4421</v>
      </c>
      <c r="E3337" t="s">
        <v>1059</v>
      </c>
    </row>
    <row r="3338" spans="2:5" x14ac:dyDescent="0.35">
      <c r="B3338" t="s">
        <v>6300</v>
      </c>
      <c r="C3338" t="s">
        <v>8008</v>
      </c>
      <c r="D3338" t="s">
        <v>8061</v>
      </c>
    </row>
    <row r="3339" spans="2:5" x14ac:dyDescent="0.35">
      <c r="B3339" t="s">
        <v>6301</v>
      </c>
      <c r="C3339" t="s">
        <v>8008</v>
      </c>
    </row>
    <row r="3340" spans="2:5" x14ac:dyDescent="0.35">
      <c r="B3340" t="s">
        <v>6302</v>
      </c>
      <c r="C3340" t="s">
        <v>8008</v>
      </c>
    </row>
    <row r="3341" spans="2:5" x14ac:dyDescent="0.35">
      <c r="B3341" t="s">
        <v>6303</v>
      </c>
      <c r="C3341" t="s">
        <v>8008</v>
      </c>
      <c r="D3341" t="s">
        <v>8062</v>
      </c>
    </row>
    <row r="3342" spans="2:5" x14ac:dyDescent="0.35">
      <c r="B3342" t="s">
        <v>6304</v>
      </c>
      <c r="C3342" t="s">
        <v>8008</v>
      </c>
      <c r="D3342" t="s">
        <v>1505</v>
      </c>
      <c r="E3342" t="s">
        <v>1048</v>
      </c>
    </row>
    <row r="3343" spans="2:5" x14ac:dyDescent="0.35">
      <c r="B3343" t="s">
        <v>6305</v>
      </c>
      <c r="C3343" t="s">
        <v>8008</v>
      </c>
      <c r="D3343" t="s">
        <v>8063</v>
      </c>
    </row>
    <row r="3344" spans="2:5" x14ac:dyDescent="0.35">
      <c r="B3344" t="s">
        <v>6306</v>
      </c>
      <c r="C3344" t="s">
        <v>8008</v>
      </c>
      <c r="D3344" t="s">
        <v>4435</v>
      </c>
      <c r="E3344" t="s">
        <v>1048</v>
      </c>
    </row>
    <row r="3345" spans="2:5" x14ac:dyDescent="0.35">
      <c r="B3345" t="s">
        <v>6307</v>
      </c>
      <c r="C3345" t="s">
        <v>8008</v>
      </c>
      <c r="D3345" t="s">
        <v>4435</v>
      </c>
      <c r="E3345" t="s">
        <v>1048</v>
      </c>
    </row>
    <row r="3346" spans="2:5" x14ac:dyDescent="0.35">
      <c r="B3346" t="s">
        <v>6308</v>
      </c>
      <c r="C3346" t="s">
        <v>8008</v>
      </c>
      <c r="D3346" t="s">
        <v>8064</v>
      </c>
      <c r="E3346" t="s">
        <v>1032</v>
      </c>
    </row>
    <row r="3347" spans="2:5" x14ac:dyDescent="0.35">
      <c r="B3347" t="s">
        <v>6309</v>
      </c>
      <c r="C3347" t="s">
        <v>8008</v>
      </c>
    </row>
    <row r="3348" spans="2:5" x14ac:dyDescent="0.35">
      <c r="B3348" t="s">
        <v>6310</v>
      </c>
      <c r="C3348" t="s">
        <v>8008</v>
      </c>
      <c r="D3348" t="s">
        <v>8065</v>
      </c>
    </row>
    <row r="3349" spans="2:5" x14ac:dyDescent="0.35">
      <c r="B3349" t="s">
        <v>6311</v>
      </c>
      <c r="C3349" t="s">
        <v>8008</v>
      </c>
      <c r="D3349" t="s">
        <v>8066</v>
      </c>
      <c r="E3349" t="s">
        <v>1105</v>
      </c>
    </row>
    <row r="3350" spans="2:5" x14ac:dyDescent="0.35">
      <c r="B3350" t="s">
        <v>4440</v>
      </c>
      <c r="C3350" t="s">
        <v>8008</v>
      </c>
      <c r="D3350" t="s">
        <v>4441</v>
      </c>
      <c r="E3350" t="s">
        <v>1059</v>
      </c>
    </row>
    <row r="3351" spans="2:5" x14ac:dyDescent="0.35">
      <c r="B3351" t="s">
        <v>6312</v>
      </c>
      <c r="C3351" t="s">
        <v>8008</v>
      </c>
      <c r="D3351" t="s">
        <v>8067</v>
      </c>
      <c r="E3351" t="s">
        <v>1048</v>
      </c>
    </row>
    <row r="3352" spans="2:5" x14ac:dyDescent="0.35">
      <c r="B3352" t="s">
        <v>6313</v>
      </c>
      <c r="C3352" t="s">
        <v>8008</v>
      </c>
      <c r="D3352" t="s">
        <v>8068</v>
      </c>
    </row>
    <row r="3353" spans="2:5" x14ac:dyDescent="0.35">
      <c r="B3353" t="s">
        <v>6314</v>
      </c>
      <c r="C3353" t="s">
        <v>8008</v>
      </c>
      <c r="D3353" t="s">
        <v>8069</v>
      </c>
      <c r="E3353" t="s">
        <v>1048</v>
      </c>
    </row>
    <row r="3354" spans="2:5" x14ac:dyDescent="0.35">
      <c r="B3354" t="s">
        <v>6315</v>
      </c>
      <c r="C3354" t="s">
        <v>8008</v>
      </c>
      <c r="D3354" t="s">
        <v>8070</v>
      </c>
      <c r="E3354" t="s">
        <v>1057</v>
      </c>
    </row>
    <row r="3355" spans="2:5" x14ac:dyDescent="0.35">
      <c r="B3355" t="s">
        <v>4453</v>
      </c>
      <c r="C3355" t="s">
        <v>8008</v>
      </c>
      <c r="D3355" t="s">
        <v>4454</v>
      </c>
      <c r="E3355" t="s">
        <v>1041</v>
      </c>
    </row>
    <row r="3356" spans="2:5" x14ac:dyDescent="0.35">
      <c r="B3356" t="s">
        <v>6316</v>
      </c>
      <c r="C3356" t="s">
        <v>8008</v>
      </c>
      <c r="D3356" t="s">
        <v>4454</v>
      </c>
      <c r="E3356" t="s">
        <v>1041</v>
      </c>
    </row>
    <row r="3357" spans="2:5" x14ac:dyDescent="0.35">
      <c r="B3357" t="s">
        <v>6317</v>
      </c>
      <c r="C3357" t="s">
        <v>8008</v>
      </c>
      <c r="D3357" t="s">
        <v>8071</v>
      </c>
      <c r="E3357" t="s">
        <v>1041</v>
      </c>
    </row>
    <row r="3358" spans="2:5" x14ac:dyDescent="0.35">
      <c r="B3358" t="s">
        <v>6318</v>
      </c>
      <c r="C3358" t="s">
        <v>8008</v>
      </c>
    </row>
    <row r="3359" spans="2:5" x14ac:dyDescent="0.35">
      <c r="B3359" t="s">
        <v>6319</v>
      </c>
      <c r="C3359" t="s">
        <v>8008</v>
      </c>
      <c r="D3359" t="s">
        <v>8072</v>
      </c>
    </row>
    <row r="3360" spans="2:5" x14ac:dyDescent="0.35">
      <c r="B3360" t="s">
        <v>6320</v>
      </c>
      <c r="C3360" t="s">
        <v>8008</v>
      </c>
      <c r="D3360" t="s">
        <v>8073</v>
      </c>
      <c r="E3360" t="s">
        <v>1028</v>
      </c>
    </row>
    <row r="3361" spans="2:5" x14ac:dyDescent="0.35">
      <c r="B3361" t="s">
        <v>6321</v>
      </c>
      <c r="C3361" t="s">
        <v>8008</v>
      </c>
      <c r="D3361" t="s">
        <v>8073</v>
      </c>
      <c r="E3361" t="s">
        <v>1028</v>
      </c>
    </row>
    <row r="3362" spans="2:5" x14ac:dyDescent="0.35">
      <c r="B3362" t="s">
        <v>6322</v>
      </c>
      <c r="C3362" t="s">
        <v>8008</v>
      </c>
      <c r="D3362" t="s">
        <v>8073</v>
      </c>
      <c r="E3362" t="s">
        <v>1028</v>
      </c>
    </row>
    <row r="3363" spans="2:5" x14ac:dyDescent="0.35">
      <c r="B3363" t="s">
        <v>6323</v>
      </c>
      <c r="C3363" t="s">
        <v>8008</v>
      </c>
      <c r="D3363" t="s">
        <v>8073</v>
      </c>
      <c r="E3363" t="s">
        <v>1028</v>
      </c>
    </row>
    <row r="3364" spans="2:5" x14ac:dyDescent="0.35">
      <c r="B3364" t="s">
        <v>6324</v>
      </c>
      <c r="C3364" t="s">
        <v>8008</v>
      </c>
      <c r="D3364" t="s">
        <v>8073</v>
      </c>
      <c r="E3364" t="s">
        <v>1028</v>
      </c>
    </row>
    <row r="3365" spans="2:5" x14ac:dyDescent="0.35">
      <c r="B3365" t="s">
        <v>6325</v>
      </c>
      <c r="C3365" t="s">
        <v>8008</v>
      </c>
      <c r="D3365" t="s">
        <v>8073</v>
      </c>
      <c r="E3365" t="s">
        <v>1028</v>
      </c>
    </row>
    <row r="3366" spans="2:5" x14ac:dyDescent="0.35">
      <c r="B3366" t="s">
        <v>6326</v>
      </c>
      <c r="C3366" t="s">
        <v>8008</v>
      </c>
      <c r="D3366" t="s">
        <v>8073</v>
      </c>
      <c r="E3366" t="s">
        <v>1028</v>
      </c>
    </row>
    <row r="3367" spans="2:5" x14ac:dyDescent="0.35">
      <c r="B3367" t="s">
        <v>6327</v>
      </c>
      <c r="C3367" t="s">
        <v>8008</v>
      </c>
      <c r="D3367" t="s">
        <v>8073</v>
      </c>
      <c r="E3367" t="s">
        <v>1028</v>
      </c>
    </row>
    <row r="3368" spans="2:5" x14ac:dyDescent="0.35">
      <c r="B3368" t="s">
        <v>6328</v>
      </c>
      <c r="C3368" t="s">
        <v>8008</v>
      </c>
      <c r="D3368" t="s">
        <v>8073</v>
      </c>
      <c r="E3368" t="s">
        <v>1028</v>
      </c>
    </row>
    <row r="3369" spans="2:5" x14ac:dyDescent="0.35">
      <c r="B3369" t="s">
        <v>6329</v>
      </c>
      <c r="C3369" t="s">
        <v>8008</v>
      </c>
      <c r="D3369" t="s">
        <v>8073</v>
      </c>
      <c r="E3369" t="s">
        <v>1028</v>
      </c>
    </row>
    <row r="3370" spans="2:5" x14ac:dyDescent="0.35">
      <c r="B3370" t="s">
        <v>1378</v>
      </c>
      <c r="C3370" t="s">
        <v>8008</v>
      </c>
      <c r="D3370" t="s">
        <v>1506</v>
      </c>
    </row>
    <row r="3371" spans="2:5" x14ac:dyDescent="0.35">
      <c r="B3371" t="s">
        <v>6330</v>
      </c>
      <c r="C3371" t="s">
        <v>8008</v>
      </c>
      <c r="D3371" t="s">
        <v>8074</v>
      </c>
      <c r="E3371" t="s">
        <v>1041</v>
      </c>
    </row>
    <row r="3372" spans="2:5" x14ac:dyDescent="0.35">
      <c r="B3372" t="s">
        <v>6331</v>
      </c>
      <c r="C3372" t="s">
        <v>8008</v>
      </c>
      <c r="D3372" t="s">
        <v>8074</v>
      </c>
      <c r="E3372" t="s">
        <v>1041</v>
      </c>
    </row>
    <row r="3373" spans="2:5" x14ac:dyDescent="0.35">
      <c r="B3373" t="s">
        <v>6332</v>
      </c>
      <c r="C3373" t="s">
        <v>8008</v>
      </c>
      <c r="D3373" t="s">
        <v>8074</v>
      </c>
      <c r="E3373" t="s">
        <v>1041</v>
      </c>
    </row>
    <row r="3374" spans="2:5" x14ac:dyDescent="0.35">
      <c r="B3374" t="s">
        <v>6333</v>
      </c>
      <c r="C3374" t="s">
        <v>8008</v>
      </c>
      <c r="D3374" t="s">
        <v>8074</v>
      </c>
      <c r="E3374" t="s">
        <v>1041</v>
      </c>
    </row>
    <row r="3375" spans="2:5" x14ac:dyDescent="0.35">
      <c r="B3375" t="s">
        <v>6334</v>
      </c>
      <c r="C3375" t="s">
        <v>8008</v>
      </c>
      <c r="D3375" t="s">
        <v>8075</v>
      </c>
      <c r="E3375" t="s">
        <v>1032</v>
      </c>
    </row>
    <row r="3376" spans="2:5" x14ac:dyDescent="0.35">
      <c r="B3376" t="s">
        <v>6335</v>
      </c>
      <c r="C3376" t="s">
        <v>8008</v>
      </c>
      <c r="D3376" t="s">
        <v>8075</v>
      </c>
      <c r="E3376" t="s">
        <v>1032</v>
      </c>
    </row>
    <row r="3377" spans="2:5" x14ac:dyDescent="0.35">
      <c r="B3377" t="s">
        <v>6336</v>
      </c>
      <c r="C3377" t="s">
        <v>8008</v>
      </c>
      <c r="D3377" t="s">
        <v>8076</v>
      </c>
      <c r="E3377" t="s">
        <v>4149</v>
      </c>
    </row>
    <row r="3378" spans="2:5" x14ac:dyDescent="0.35">
      <c r="B3378" t="s">
        <v>6337</v>
      </c>
      <c r="C3378" t="s">
        <v>8008</v>
      </c>
      <c r="D3378" t="s">
        <v>8077</v>
      </c>
      <c r="E3378" t="s">
        <v>4149</v>
      </c>
    </row>
    <row r="3379" spans="2:5" x14ac:dyDescent="0.35">
      <c r="B3379" t="s">
        <v>6338</v>
      </c>
      <c r="C3379" t="s">
        <v>8008</v>
      </c>
      <c r="D3379" t="s">
        <v>8078</v>
      </c>
      <c r="E3379" t="s">
        <v>1041</v>
      </c>
    </row>
    <row r="3380" spans="2:5" x14ac:dyDescent="0.35">
      <c r="B3380" t="s">
        <v>6339</v>
      </c>
      <c r="C3380" t="s">
        <v>8008</v>
      </c>
    </row>
    <row r="3381" spans="2:5" x14ac:dyDescent="0.35">
      <c r="B3381" t="s">
        <v>6340</v>
      </c>
      <c r="C3381" t="s">
        <v>8008</v>
      </c>
      <c r="D3381" t="s">
        <v>8079</v>
      </c>
    </row>
    <row r="3382" spans="2:5" x14ac:dyDescent="0.35">
      <c r="B3382" t="s">
        <v>6341</v>
      </c>
      <c r="C3382" t="s">
        <v>8008</v>
      </c>
      <c r="D3382" t="s">
        <v>8080</v>
      </c>
      <c r="E3382" t="s">
        <v>1062</v>
      </c>
    </row>
    <row r="3383" spans="2:5" x14ac:dyDescent="0.35">
      <c r="B3383" t="s">
        <v>6342</v>
      </c>
      <c r="C3383" t="s">
        <v>8008</v>
      </c>
      <c r="D3383" t="s">
        <v>8081</v>
      </c>
      <c r="E3383" t="s">
        <v>1062</v>
      </c>
    </row>
    <row r="3384" spans="2:5" x14ac:dyDescent="0.35">
      <c r="B3384" t="s">
        <v>4463</v>
      </c>
      <c r="C3384" t="s">
        <v>8008</v>
      </c>
      <c r="D3384" t="s">
        <v>4464</v>
      </c>
      <c r="E3384" t="s">
        <v>1048</v>
      </c>
    </row>
    <row r="3385" spans="2:5" x14ac:dyDescent="0.35">
      <c r="B3385" t="s">
        <v>6343</v>
      </c>
      <c r="C3385" t="s">
        <v>8008</v>
      </c>
      <c r="D3385" t="s">
        <v>8082</v>
      </c>
    </row>
    <row r="3386" spans="2:5" x14ac:dyDescent="0.35">
      <c r="B3386" t="s">
        <v>6344</v>
      </c>
      <c r="C3386" t="s">
        <v>8008</v>
      </c>
      <c r="D3386" t="s">
        <v>8083</v>
      </c>
      <c r="E3386" t="s">
        <v>1032</v>
      </c>
    </row>
    <row r="3387" spans="2:5" x14ac:dyDescent="0.35">
      <c r="B3387" t="s">
        <v>6345</v>
      </c>
      <c r="C3387" t="s">
        <v>8008</v>
      </c>
      <c r="D3387" t="s">
        <v>4467</v>
      </c>
      <c r="E3387" t="s">
        <v>1105</v>
      </c>
    </row>
    <row r="3388" spans="2:5" x14ac:dyDescent="0.35">
      <c r="B3388" t="s">
        <v>6346</v>
      </c>
      <c r="C3388" t="s">
        <v>8008</v>
      </c>
      <c r="D3388" t="s">
        <v>4467</v>
      </c>
      <c r="E3388" t="s">
        <v>1105</v>
      </c>
    </row>
    <row r="3389" spans="2:5" x14ac:dyDescent="0.35">
      <c r="B3389" t="s">
        <v>6347</v>
      </c>
      <c r="C3389" t="s">
        <v>8008</v>
      </c>
      <c r="D3389" t="s">
        <v>8084</v>
      </c>
      <c r="E3389" t="s">
        <v>1028</v>
      </c>
    </row>
    <row r="3390" spans="2:5" x14ac:dyDescent="0.35">
      <c r="B3390" t="s">
        <v>6348</v>
      </c>
      <c r="C3390" t="s">
        <v>8008</v>
      </c>
      <c r="D3390" t="s">
        <v>8084</v>
      </c>
      <c r="E3390" t="s">
        <v>1028</v>
      </c>
    </row>
    <row r="3391" spans="2:5" x14ac:dyDescent="0.35">
      <c r="B3391" t="s">
        <v>6349</v>
      </c>
      <c r="C3391" t="s">
        <v>8008</v>
      </c>
      <c r="D3391" t="s">
        <v>8084</v>
      </c>
      <c r="E3391" t="s">
        <v>1028</v>
      </c>
    </row>
    <row r="3392" spans="2:5" x14ac:dyDescent="0.35">
      <c r="B3392" t="s">
        <v>6350</v>
      </c>
      <c r="C3392" t="s">
        <v>8008</v>
      </c>
      <c r="D3392" t="s">
        <v>8084</v>
      </c>
      <c r="E3392" t="s">
        <v>1028</v>
      </c>
    </row>
    <row r="3393" spans="2:5" x14ac:dyDescent="0.35">
      <c r="B3393" t="s">
        <v>6351</v>
      </c>
      <c r="C3393" t="s">
        <v>8008</v>
      </c>
      <c r="D3393" t="s">
        <v>8084</v>
      </c>
      <c r="E3393" t="s">
        <v>1028</v>
      </c>
    </row>
    <row r="3394" spans="2:5" x14ac:dyDescent="0.35">
      <c r="B3394" t="s">
        <v>6352</v>
      </c>
      <c r="C3394" t="s">
        <v>8008</v>
      </c>
      <c r="D3394" t="s">
        <v>8085</v>
      </c>
      <c r="E3394" t="s">
        <v>1028</v>
      </c>
    </row>
    <row r="3395" spans="2:5" x14ac:dyDescent="0.35">
      <c r="B3395" t="s">
        <v>6353</v>
      </c>
      <c r="C3395" t="s">
        <v>8008</v>
      </c>
      <c r="D3395" t="s">
        <v>4473</v>
      </c>
      <c r="E3395" t="s">
        <v>1048</v>
      </c>
    </row>
    <row r="3396" spans="2:5" x14ac:dyDescent="0.35">
      <c r="B3396" t="s">
        <v>6354</v>
      </c>
      <c r="C3396" t="s">
        <v>8008</v>
      </c>
      <c r="D3396" t="s">
        <v>8086</v>
      </c>
    </row>
    <row r="3397" spans="2:5" x14ac:dyDescent="0.35">
      <c r="B3397" t="s">
        <v>6355</v>
      </c>
      <c r="C3397" t="s">
        <v>8008</v>
      </c>
      <c r="D3397" t="s">
        <v>8087</v>
      </c>
    </row>
    <row r="3398" spans="2:5" x14ac:dyDescent="0.35">
      <c r="B3398" t="s">
        <v>6356</v>
      </c>
      <c r="C3398" t="s">
        <v>8008</v>
      </c>
      <c r="D3398" t="s">
        <v>8087</v>
      </c>
    </row>
    <row r="3399" spans="2:5" x14ac:dyDescent="0.35">
      <c r="B3399" t="s">
        <v>6357</v>
      </c>
      <c r="C3399" t="s">
        <v>8008</v>
      </c>
      <c r="D3399" t="s">
        <v>8087</v>
      </c>
    </row>
    <row r="3400" spans="2:5" x14ac:dyDescent="0.35">
      <c r="B3400" t="s">
        <v>6358</v>
      </c>
      <c r="C3400" t="s">
        <v>8008</v>
      </c>
      <c r="D3400" t="s">
        <v>8088</v>
      </c>
      <c r="E3400" t="s">
        <v>1041</v>
      </c>
    </row>
    <row r="3401" spans="2:5" x14ac:dyDescent="0.35">
      <c r="B3401" t="s">
        <v>6359</v>
      </c>
      <c r="C3401" t="s">
        <v>8008</v>
      </c>
    </row>
    <row r="3402" spans="2:5" x14ac:dyDescent="0.35">
      <c r="B3402" t="s">
        <v>6360</v>
      </c>
      <c r="C3402" t="s">
        <v>8008</v>
      </c>
      <c r="D3402" t="s">
        <v>4479</v>
      </c>
      <c r="E3402" t="s">
        <v>1041</v>
      </c>
    </row>
    <row r="3403" spans="2:5" x14ac:dyDescent="0.35">
      <c r="B3403" t="s">
        <v>6361</v>
      </c>
      <c r="C3403" t="s">
        <v>8008</v>
      </c>
      <c r="D3403" t="s">
        <v>3071</v>
      </c>
      <c r="E3403" t="s">
        <v>1032</v>
      </c>
    </row>
    <row r="3404" spans="2:5" x14ac:dyDescent="0.35">
      <c r="B3404" t="s">
        <v>6362</v>
      </c>
      <c r="C3404" t="s">
        <v>8008</v>
      </c>
    </row>
    <row r="3405" spans="2:5" x14ac:dyDescent="0.35">
      <c r="B3405" t="s">
        <v>6363</v>
      </c>
      <c r="C3405" t="s">
        <v>8008</v>
      </c>
      <c r="D3405" t="s">
        <v>8089</v>
      </c>
    </row>
    <row r="3406" spans="2:5" x14ac:dyDescent="0.35">
      <c r="B3406" t="s">
        <v>6364</v>
      </c>
      <c r="C3406" t="s">
        <v>8008</v>
      </c>
      <c r="D3406" t="s">
        <v>8090</v>
      </c>
      <c r="E3406" t="s">
        <v>1028</v>
      </c>
    </row>
    <row r="3407" spans="2:5" x14ac:dyDescent="0.35">
      <c r="B3407" t="s">
        <v>6365</v>
      </c>
      <c r="C3407" t="s">
        <v>8008</v>
      </c>
      <c r="D3407" t="s">
        <v>8090</v>
      </c>
      <c r="E3407" t="s">
        <v>1028</v>
      </c>
    </row>
    <row r="3408" spans="2:5" x14ac:dyDescent="0.35">
      <c r="B3408" t="s">
        <v>6366</v>
      </c>
      <c r="C3408" t="s">
        <v>8008</v>
      </c>
      <c r="D3408" t="s">
        <v>8090</v>
      </c>
      <c r="E3408" t="s">
        <v>1028</v>
      </c>
    </row>
    <row r="3409" spans="2:5" x14ac:dyDescent="0.35">
      <c r="B3409" t="s">
        <v>6367</v>
      </c>
      <c r="C3409" t="s">
        <v>8008</v>
      </c>
      <c r="D3409" t="s">
        <v>8091</v>
      </c>
      <c r="E3409" t="s">
        <v>1028</v>
      </c>
    </row>
    <row r="3410" spans="2:5" x14ac:dyDescent="0.35">
      <c r="B3410" t="s">
        <v>6368</v>
      </c>
      <c r="C3410" t="s">
        <v>8008</v>
      </c>
      <c r="D3410" t="s">
        <v>8092</v>
      </c>
      <c r="E3410" t="s">
        <v>1046</v>
      </c>
    </row>
    <row r="3411" spans="2:5" x14ac:dyDescent="0.35">
      <c r="B3411" t="s">
        <v>6369</v>
      </c>
      <c r="C3411" t="s">
        <v>8008</v>
      </c>
      <c r="D3411" t="s">
        <v>4482</v>
      </c>
      <c r="E3411" t="s">
        <v>1028</v>
      </c>
    </row>
    <row r="3412" spans="2:5" x14ac:dyDescent="0.35">
      <c r="B3412" t="s">
        <v>6370</v>
      </c>
      <c r="C3412" t="s">
        <v>8008</v>
      </c>
      <c r="D3412" t="s">
        <v>4482</v>
      </c>
      <c r="E3412" t="s">
        <v>1028</v>
      </c>
    </row>
    <row r="3413" spans="2:5" x14ac:dyDescent="0.35">
      <c r="B3413" t="s">
        <v>6371</v>
      </c>
      <c r="C3413" t="s">
        <v>8008</v>
      </c>
      <c r="D3413" t="s">
        <v>4482</v>
      </c>
      <c r="E3413" t="s">
        <v>1028</v>
      </c>
    </row>
    <row r="3414" spans="2:5" x14ac:dyDescent="0.35">
      <c r="B3414" t="s">
        <v>6372</v>
      </c>
      <c r="C3414" t="s">
        <v>8008</v>
      </c>
      <c r="D3414" t="s">
        <v>4482</v>
      </c>
      <c r="E3414" t="s">
        <v>1028</v>
      </c>
    </row>
    <row r="3415" spans="2:5" x14ac:dyDescent="0.35">
      <c r="B3415" t="s">
        <v>6127</v>
      </c>
      <c r="C3415" t="s">
        <v>8008</v>
      </c>
      <c r="D3415" t="s">
        <v>4482</v>
      </c>
      <c r="E3415" t="s">
        <v>1028</v>
      </c>
    </row>
    <row r="3416" spans="2:5" x14ac:dyDescent="0.35">
      <c r="B3416" t="s">
        <v>6373</v>
      </c>
      <c r="C3416" t="s">
        <v>8008</v>
      </c>
      <c r="D3416" t="s">
        <v>8093</v>
      </c>
      <c r="E3416" t="s">
        <v>1028</v>
      </c>
    </row>
    <row r="3417" spans="2:5" x14ac:dyDescent="0.35">
      <c r="B3417" t="s">
        <v>6374</v>
      </c>
      <c r="C3417" t="s">
        <v>8008</v>
      </c>
      <c r="D3417" t="s">
        <v>8093</v>
      </c>
      <c r="E3417" t="s">
        <v>1028</v>
      </c>
    </row>
    <row r="3418" spans="2:5" x14ac:dyDescent="0.35">
      <c r="B3418" t="s">
        <v>6375</v>
      </c>
      <c r="C3418" t="s">
        <v>8008</v>
      </c>
      <c r="D3418" t="s">
        <v>8094</v>
      </c>
      <c r="E3418" t="s">
        <v>4149</v>
      </c>
    </row>
    <row r="3419" spans="2:5" x14ac:dyDescent="0.35">
      <c r="B3419" t="s">
        <v>6376</v>
      </c>
      <c r="C3419" t="s">
        <v>8008</v>
      </c>
      <c r="D3419" t="s">
        <v>4486</v>
      </c>
      <c r="E3419" t="s">
        <v>1048</v>
      </c>
    </row>
    <row r="3420" spans="2:5" x14ac:dyDescent="0.35">
      <c r="B3420" t="s">
        <v>6377</v>
      </c>
      <c r="C3420" t="s">
        <v>8008</v>
      </c>
      <c r="D3420" t="s">
        <v>4486</v>
      </c>
      <c r="E3420" t="s">
        <v>1048</v>
      </c>
    </row>
    <row r="3421" spans="2:5" x14ac:dyDescent="0.35">
      <c r="B3421" t="s">
        <v>6378</v>
      </c>
      <c r="C3421" t="s">
        <v>8008</v>
      </c>
      <c r="D3421" t="s">
        <v>8095</v>
      </c>
      <c r="E3421" t="s">
        <v>1028</v>
      </c>
    </row>
    <row r="3422" spans="2:5" x14ac:dyDescent="0.35">
      <c r="B3422" t="s">
        <v>6379</v>
      </c>
      <c r="C3422" t="s">
        <v>8008</v>
      </c>
      <c r="D3422" t="s">
        <v>8095</v>
      </c>
      <c r="E3422" t="s">
        <v>1028</v>
      </c>
    </row>
    <row r="3423" spans="2:5" x14ac:dyDescent="0.35">
      <c r="B3423" t="s">
        <v>6380</v>
      </c>
      <c r="C3423" t="s">
        <v>8008</v>
      </c>
      <c r="D3423" t="s">
        <v>8095</v>
      </c>
      <c r="E3423" t="s">
        <v>1028</v>
      </c>
    </row>
    <row r="3424" spans="2:5" x14ac:dyDescent="0.35">
      <c r="B3424" t="s">
        <v>6381</v>
      </c>
      <c r="C3424" t="s">
        <v>8008</v>
      </c>
      <c r="D3424" t="s">
        <v>8095</v>
      </c>
      <c r="E3424" t="s">
        <v>1028</v>
      </c>
    </row>
    <row r="3425" spans="2:5" x14ac:dyDescent="0.35">
      <c r="B3425" t="s">
        <v>6382</v>
      </c>
      <c r="C3425" t="s">
        <v>8008</v>
      </c>
      <c r="D3425" t="s">
        <v>8095</v>
      </c>
      <c r="E3425" t="s">
        <v>1028</v>
      </c>
    </row>
    <row r="3426" spans="2:5" x14ac:dyDescent="0.35">
      <c r="B3426" t="s">
        <v>6383</v>
      </c>
      <c r="C3426" t="s">
        <v>8008</v>
      </c>
      <c r="D3426" t="s">
        <v>8095</v>
      </c>
      <c r="E3426" t="s">
        <v>1028</v>
      </c>
    </row>
    <row r="3427" spans="2:5" x14ac:dyDescent="0.35">
      <c r="B3427" t="s">
        <v>6384</v>
      </c>
      <c r="C3427" t="s">
        <v>8008</v>
      </c>
      <c r="D3427" t="s">
        <v>8095</v>
      </c>
      <c r="E3427" t="s">
        <v>1028</v>
      </c>
    </row>
    <row r="3428" spans="2:5" x14ac:dyDescent="0.35">
      <c r="B3428" t="s">
        <v>6385</v>
      </c>
      <c r="C3428" t="s">
        <v>8008</v>
      </c>
      <c r="D3428" t="s">
        <v>8096</v>
      </c>
      <c r="E3428" t="s">
        <v>1028</v>
      </c>
    </row>
    <row r="3429" spans="2:5" x14ac:dyDescent="0.35">
      <c r="B3429" t="s">
        <v>6386</v>
      </c>
      <c r="C3429" t="s">
        <v>8008</v>
      </c>
      <c r="D3429" t="s">
        <v>8097</v>
      </c>
    </row>
    <row r="3430" spans="2:5" x14ac:dyDescent="0.35">
      <c r="B3430" t="s">
        <v>6387</v>
      </c>
      <c r="C3430" t="s">
        <v>8008</v>
      </c>
      <c r="D3430" t="s">
        <v>8098</v>
      </c>
    </row>
    <row r="3431" spans="2:5" x14ac:dyDescent="0.35">
      <c r="B3431" t="s">
        <v>6388</v>
      </c>
      <c r="C3431" t="s">
        <v>8008</v>
      </c>
      <c r="D3431" t="s">
        <v>8099</v>
      </c>
    </row>
    <row r="3432" spans="2:5" x14ac:dyDescent="0.35">
      <c r="B3432" t="s">
        <v>6389</v>
      </c>
      <c r="C3432" t="s">
        <v>8008</v>
      </c>
      <c r="D3432" t="s">
        <v>8100</v>
      </c>
      <c r="E3432" t="s">
        <v>1046</v>
      </c>
    </row>
    <row r="3433" spans="2:5" x14ac:dyDescent="0.35">
      <c r="B3433" t="s">
        <v>6390</v>
      </c>
      <c r="C3433" t="s">
        <v>8008</v>
      </c>
      <c r="D3433" t="s">
        <v>8101</v>
      </c>
      <c r="E3433" t="s">
        <v>1046</v>
      </c>
    </row>
    <row r="3434" spans="2:5" x14ac:dyDescent="0.35">
      <c r="B3434" t="s">
        <v>6391</v>
      </c>
      <c r="C3434" t="s">
        <v>8008</v>
      </c>
      <c r="D3434" t="s">
        <v>8102</v>
      </c>
      <c r="E3434" t="s">
        <v>1105</v>
      </c>
    </row>
    <row r="3435" spans="2:5" x14ac:dyDescent="0.35">
      <c r="B3435" t="s">
        <v>6392</v>
      </c>
      <c r="C3435" t="s">
        <v>8008</v>
      </c>
      <c r="D3435" t="s">
        <v>8103</v>
      </c>
      <c r="E3435" t="s">
        <v>1105</v>
      </c>
    </row>
    <row r="3436" spans="2:5" x14ac:dyDescent="0.35">
      <c r="B3436" t="s">
        <v>6393</v>
      </c>
      <c r="C3436" t="s">
        <v>8008</v>
      </c>
      <c r="D3436" t="s">
        <v>8102</v>
      </c>
      <c r="E3436" t="s">
        <v>1105</v>
      </c>
    </row>
    <row r="3437" spans="2:5" x14ac:dyDescent="0.35">
      <c r="B3437" t="s">
        <v>6394</v>
      </c>
      <c r="C3437" t="s">
        <v>8008</v>
      </c>
      <c r="D3437" t="s">
        <v>8104</v>
      </c>
      <c r="E3437" t="s">
        <v>1105</v>
      </c>
    </row>
    <row r="3438" spans="2:5" x14ac:dyDescent="0.35">
      <c r="B3438" t="s">
        <v>6395</v>
      </c>
      <c r="C3438" t="s">
        <v>8008</v>
      </c>
      <c r="D3438" t="s">
        <v>8102</v>
      </c>
      <c r="E3438" t="s">
        <v>1105</v>
      </c>
    </row>
    <row r="3439" spans="2:5" x14ac:dyDescent="0.35">
      <c r="B3439" t="s">
        <v>6396</v>
      </c>
      <c r="C3439" t="s">
        <v>8008</v>
      </c>
      <c r="D3439" t="s">
        <v>8105</v>
      </c>
      <c r="E3439" t="s">
        <v>1105</v>
      </c>
    </row>
    <row r="3440" spans="2:5" x14ac:dyDescent="0.35">
      <c r="B3440" t="s">
        <v>6397</v>
      </c>
      <c r="C3440" t="s">
        <v>8008</v>
      </c>
      <c r="D3440" t="s">
        <v>8102</v>
      </c>
      <c r="E3440" t="s">
        <v>1105</v>
      </c>
    </row>
    <row r="3441" spans="2:5" x14ac:dyDescent="0.35">
      <c r="B3441" t="s">
        <v>6398</v>
      </c>
      <c r="C3441" t="s">
        <v>8008</v>
      </c>
      <c r="D3441" t="s">
        <v>8105</v>
      </c>
      <c r="E3441" t="s">
        <v>1105</v>
      </c>
    </row>
    <row r="3442" spans="2:5" x14ac:dyDescent="0.35">
      <c r="B3442" t="s">
        <v>4493</v>
      </c>
      <c r="C3442" t="s">
        <v>8008</v>
      </c>
      <c r="D3442" t="s">
        <v>4492</v>
      </c>
      <c r="E3442" t="s">
        <v>1041</v>
      </c>
    </row>
    <row r="3443" spans="2:5" x14ac:dyDescent="0.35">
      <c r="B3443" t="s">
        <v>4494</v>
      </c>
      <c r="C3443" t="s">
        <v>8008</v>
      </c>
      <c r="D3443" t="s">
        <v>4492</v>
      </c>
      <c r="E3443" t="s">
        <v>1041</v>
      </c>
    </row>
    <row r="3444" spans="2:5" x14ac:dyDescent="0.35">
      <c r="B3444" t="s">
        <v>6399</v>
      </c>
      <c r="C3444" t="s">
        <v>8008</v>
      </c>
    </row>
    <row r="3445" spans="2:5" x14ac:dyDescent="0.35">
      <c r="B3445" t="s">
        <v>6400</v>
      </c>
      <c r="C3445" t="s">
        <v>8008</v>
      </c>
    </row>
    <row r="3446" spans="2:5" x14ac:dyDescent="0.35">
      <c r="B3446" t="s">
        <v>6401</v>
      </c>
      <c r="C3446" t="s">
        <v>8008</v>
      </c>
      <c r="D3446" t="s">
        <v>8106</v>
      </c>
      <c r="E3446" t="s">
        <v>1028</v>
      </c>
    </row>
    <row r="3447" spans="2:5" x14ac:dyDescent="0.35">
      <c r="B3447" t="s">
        <v>295</v>
      </c>
      <c r="C3447" t="s">
        <v>8008</v>
      </c>
      <c r="D3447" t="s">
        <v>8107</v>
      </c>
      <c r="E3447" t="s">
        <v>1028</v>
      </c>
    </row>
    <row r="3448" spans="2:5" x14ac:dyDescent="0.35">
      <c r="B3448" t="s">
        <v>6402</v>
      </c>
      <c r="C3448" t="s">
        <v>8008</v>
      </c>
      <c r="D3448" t="s">
        <v>8108</v>
      </c>
    </row>
    <row r="3449" spans="2:5" x14ac:dyDescent="0.35">
      <c r="B3449" t="s">
        <v>4501</v>
      </c>
      <c r="C3449" t="s">
        <v>8008</v>
      </c>
      <c r="D3449" t="s">
        <v>4499</v>
      </c>
      <c r="E3449" t="s">
        <v>1032</v>
      </c>
    </row>
    <row r="3450" spans="2:5" x14ac:dyDescent="0.35">
      <c r="B3450" t="s">
        <v>6403</v>
      </c>
      <c r="C3450" t="s">
        <v>8008</v>
      </c>
      <c r="D3450" t="s">
        <v>8109</v>
      </c>
      <c r="E3450" t="s">
        <v>1105</v>
      </c>
    </row>
    <row r="3451" spans="2:5" x14ac:dyDescent="0.35">
      <c r="B3451" t="s">
        <v>4503</v>
      </c>
      <c r="C3451" t="s">
        <v>8008</v>
      </c>
      <c r="D3451" t="s">
        <v>4504</v>
      </c>
      <c r="E3451" t="s">
        <v>1041</v>
      </c>
    </row>
    <row r="3452" spans="2:5" x14ac:dyDescent="0.35">
      <c r="B3452" t="s">
        <v>4505</v>
      </c>
      <c r="C3452" t="s">
        <v>8008</v>
      </c>
      <c r="D3452" t="s">
        <v>4504</v>
      </c>
      <c r="E3452" t="s">
        <v>1041</v>
      </c>
    </row>
    <row r="3453" spans="2:5" x14ac:dyDescent="0.35">
      <c r="B3453" t="s">
        <v>6404</v>
      </c>
      <c r="C3453" t="s">
        <v>8008</v>
      </c>
      <c r="D3453" t="s">
        <v>8110</v>
      </c>
      <c r="E3453" t="s">
        <v>1028</v>
      </c>
    </row>
    <row r="3454" spans="2:5" x14ac:dyDescent="0.35">
      <c r="B3454" t="s">
        <v>6405</v>
      </c>
      <c r="C3454" t="s">
        <v>8008</v>
      </c>
      <c r="D3454" t="s">
        <v>4507</v>
      </c>
      <c r="E3454" t="s">
        <v>1032</v>
      </c>
    </row>
    <row r="3455" spans="2:5" x14ac:dyDescent="0.35">
      <c r="B3455" t="s">
        <v>4506</v>
      </c>
      <c r="C3455" t="s">
        <v>8008</v>
      </c>
      <c r="D3455" t="s">
        <v>4507</v>
      </c>
      <c r="E3455" t="s">
        <v>1032</v>
      </c>
    </row>
    <row r="3456" spans="2:5" x14ac:dyDescent="0.35">
      <c r="B3456" t="s">
        <v>4508</v>
      </c>
      <c r="C3456" t="s">
        <v>8008</v>
      </c>
      <c r="D3456" t="s">
        <v>4507</v>
      </c>
      <c r="E3456" t="s">
        <v>1032</v>
      </c>
    </row>
    <row r="3457" spans="2:5" x14ac:dyDescent="0.35">
      <c r="B3457" t="s">
        <v>6406</v>
      </c>
      <c r="C3457" t="s">
        <v>8008</v>
      </c>
      <c r="D3457" t="s">
        <v>4507</v>
      </c>
      <c r="E3457" t="s">
        <v>1032</v>
      </c>
    </row>
    <row r="3458" spans="2:5" x14ac:dyDescent="0.35">
      <c r="B3458" t="s">
        <v>6407</v>
      </c>
      <c r="C3458" t="s">
        <v>8008</v>
      </c>
      <c r="D3458" t="s">
        <v>8111</v>
      </c>
      <c r="E3458" t="s">
        <v>1062</v>
      </c>
    </row>
    <row r="3459" spans="2:5" x14ac:dyDescent="0.35">
      <c r="B3459" t="s">
        <v>6408</v>
      </c>
      <c r="C3459" t="s">
        <v>8008</v>
      </c>
      <c r="D3459" t="s">
        <v>8112</v>
      </c>
      <c r="E3459" t="s">
        <v>4149</v>
      </c>
    </row>
    <row r="3460" spans="2:5" x14ac:dyDescent="0.35">
      <c r="B3460" t="s">
        <v>6409</v>
      </c>
      <c r="C3460" t="s">
        <v>8008</v>
      </c>
      <c r="D3460" t="s">
        <v>8113</v>
      </c>
      <c r="E3460" t="s">
        <v>1105</v>
      </c>
    </row>
    <row r="3461" spans="2:5" x14ac:dyDescent="0.35">
      <c r="B3461" t="s">
        <v>6410</v>
      </c>
      <c r="C3461" t="s">
        <v>8008</v>
      </c>
      <c r="D3461" t="s">
        <v>8114</v>
      </c>
      <c r="E3461" t="s">
        <v>1105</v>
      </c>
    </row>
    <row r="3462" spans="2:5" x14ac:dyDescent="0.35">
      <c r="B3462" t="s">
        <v>4513</v>
      </c>
      <c r="C3462" t="s">
        <v>8008</v>
      </c>
      <c r="D3462" t="s">
        <v>4511</v>
      </c>
      <c r="E3462" t="s">
        <v>1032</v>
      </c>
    </row>
    <row r="3463" spans="2:5" x14ac:dyDescent="0.35">
      <c r="B3463" t="s">
        <v>6411</v>
      </c>
      <c r="C3463" t="s">
        <v>8008</v>
      </c>
    </row>
    <row r="3464" spans="2:5" x14ac:dyDescent="0.35">
      <c r="B3464" t="s">
        <v>6412</v>
      </c>
      <c r="C3464" t="s">
        <v>8008</v>
      </c>
      <c r="D3464" t="s">
        <v>8115</v>
      </c>
      <c r="E3464" t="s">
        <v>1028</v>
      </c>
    </row>
    <row r="3465" spans="2:5" x14ac:dyDescent="0.35">
      <c r="B3465" t="s">
        <v>6413</v>
      </c>
      <c r="C3465" t="s">
        <v>8008</v>
      </c>
    </row>
    <row r="3466" spans="2:5" x14ac:dyDescent="0.35">
      <c r="B3466" t="s">
        <v>6414</v>
      </c>
      <c r="C3466" t="s">
        <v>8008</v>
      </c>
      <c r="D3466" t="s">
        <v>8116</v>
      </c>
    </row>
    <row r="3467" spans="2:5" x14ac:dyDescent="0.35">
      <c r="B3467" t="s">
        <v>6415</v>
      </c>
      <c r="C3467" t="s">
        <v>8008</v>
      </c>
    </row>
    <row r="3468" spans="2:5" x14ac:dyDescent="0.35">
      <c r="B3468" t="s">
        <v>6416</v>
      </c>
      <c r="C3468" t="s">
        <v>8008</v>
      </c>
      <c r="D3468" t="s">
        <v>8117</v>
      </c>
      <c r="E3468" t="s">
        <v>1057</v>
      </c>
    </row>
    <row r="3469" spans="2:5" x14ac:dyDescent="0.35">
      <c r="B3469" t="s">
        <v>6417</v>
      </c>
      <c r="C3469" t="s">
        <v>8008</v>
      </c>
      <c r="D3469" t="s">
        <v>4517</v>
      </c>
      <c r="E3469" t="s">
        <v>1048</v>
      </c>
    </row>
    <row r="3470" spans="2:5" x14ac:dyDescent="0.35">
      <c r="B3470" t="s">
        <v>6418</v>
      </c>
      <c r="C3470" t="s">
        <v>8008</v>
      </c>
      <c r="D3470" t="s">
        <v>8118</v>
      </c>
    </row>
    <row r="3471" spans="2:5" x14ac:dyDescent="0.35">
      <c r="B3471" t="s">
        <v>6419</v>
      </c>
      <c r="C3471" t="s">
        <v>8008</v>
      </c>
      <c r="D3471" t="s">
        <v>8119</v>
      </c>
      <c r="E3471" t="s">
        <v>1028</v>
      </c>
    </row>
    <row r="3472" spans="2:5" x14ac:dyDescent="0.35">
      <c r="B3472" t="s">
        <v>6420</v>
      </c>
      <c r="C3472" t="s">
        <v>8008</v>
      </c>
      <c r="D3472" t="s">
        <v>8119</v>
      </c>
      <c r="E3472" t="s">
        <v>1028</v>
      </c>
    </row>
    <row r="3473" spans="2:5" x14ac:dyDescent="0.35">
      <c r="B3473" t="s">
        <v>6421</v>
      </c>
      <c r="C3473" t="s">
        <v>8008</v>
      </c>
      <c r="D3473" t="s">
        <v>8119</v>
      </c>
      <c r="E3473" t="s">
        <v>1028</v>
      </c>
    </row>
    <row r="3474" spans="2:5" x14ac:dyDescent="0.35">
      <c r="B3474" t="s">
        <v>6422</v>
      </c>
      <c r="C3474" t="s">
        <v>8008</v>
      </c>
      <c r="D3474" t="s">
        <v>8119</v>
      </c>
      <c r="E3474" t="s">
        <v>1028</v>
      </c>
    </row>
    <row r="3475" spans="2:5" x14ac:dyDescent="0.35">
      <c r="B3475" t="s">
        <v>6423</v>
      </c>
      <c r="C3475" t="s">
        <v>8008</v>
      </c>
      <c r="D3475" t="s">
        <v>8119</v>
      </c>
      <c r="E3475" t="s">
        <v>1028</v>
      </c>
    </row>
    <row r="3476" spans="2:5" x14ac:dyDescent="0.35">
      <c r="B3476" t="s">
        <v>6424</v>
      </c>
      <c r="C3476" t="s">
        <v>8008</v>
      </c>
      <c r="D3476" t="s">
        <v>8120</v>
      </c>
      <c r="E3476" t="s">
        <v>1028</v>
      </c>
    </row>
    <row r="3477" spans="2:5" x14ac:dyDescent="0.35">
      <c r="B3477" t="s">
        <v>6425</v>
      </c>
      <c r="C3477" t="s">
        <v>8008</v>
      </c>
      <c r="D3477" t="s">
        <v>8120</v>
      </c>
      <c r="E3477" t="s">
        <v>1028</v>
      </c>
    </row>
    <row r="3478" spans="2:5" x14ac:dyDescent="0.35">
      <c r="B3478" t="s">
        <v>6426</v>
      </c>
      <c r="C3478" t="s">
        <v>8008</v>
      </c>
      <c r="D3478" t="s">
        <v>8121</v>
      </c>
    </row>
    <row r="3479" spans="2:5" x14ac:dyDescent="0.35">
      <c r="B3479" t="s">
        <v>4519</v>
      </c>
      <c r="C3479" t="s">
        <v>8008</v>
      </c>
      <c r="D3479" t="s">
        <v>4520</v>
      </c>
      <c r="E3479" t="s">
        <v>1046</v>
      </c>
    </row>
    <row r="3480" spans="2:5" x14ac:dyDescent="0.35">
      <c r="B3480" t="s">
        <v>6427</v>
      </c>
      <c r="C3480" t="s">
        <v>8008</v>
      </c>
    </row>
    <row r="3481" spans="2:5" x14ac:dyDescent="0.35">
      <c r="B3481" t="s">
        <v>6428</v>
      </c>
      <c r="C3481" t="s">
        <v>8008</v>
      </c>
    </row>
    <row r="3482" spans="2:5" x14ac:dyDescent="0.35">
      <c r="B3482" t="s">
        <v>4521</v>
      </c>
      <c r="C3482" t="s">
        <v>8008</v>
      </c>
      <c r="D3482" t="s">
        <v>4522</v>
      </c>
      <c r="E3482" t="s">
        <v>1105</v>
      </c>
    </row>
    <row r="3483" spans="2:5" x14ac:dyDescent="0.35">
      <c r="B3483" t="s">
        <v>6429</v>
      </c>
      <c r="C3483" t="s">
        <v>8008</v>
      </c>
      <c r="D3483" t="s">
        <v>4522</v>
      </c>
      <c r="E3483" t="s">
        <v>1105</v>
      </c>
    </row>
    <row r="3484" spans="2:5" x14ac:dyDescent="0.35">
      <c r="B3484" t="s">
        <v>4524</v>
      </c>
      <c r="C3484" t="s">
        <v>8008</v>
      </c>
      <c r="D3484" t="s">
        <v>4522</v>
      </c>
      <c r="E3484" t="s">
        <v>1105</v>
      </c>
    </row>
    <row r="3485" spans="2:5" x14ac:dyDescent="0.35">
      <c r="B3485" t="s">
        <v>4525</v>
      </c>
      <c r="C3485" t="s">
        <v>8008</v>
      </c>
      <c r="D3485" t="s">
        <v>4522</v>
      </c>
      <c r="E3485" t="s">
        <v>1105</v>
      </c>
    </row>
    <row r="3486" spans="2:5" x14ac:dyDescent="0.35">
      <c r="B3486" t="s">
        <v>6430</v>
      </c>
      <c r="C3486" t="s">
        <v>8008</v>
      </c>
      <c r="D3486" t="s">
        <v>4522</v>
      </c>
      <c r="E3486" t="s">
        <v>1105</v>
      </c>
    </row>
    <row r="3487" spans="2:5" x14ac:dyDescent="0.35">
      <c r="B3487" t="s">
        <v>4530</v>
      </c>
      <c r="C3487" t="s">
        <v>8008</v>
      </c>
      <c r="D3487" t="s">
        <v>4522</v>
      </c>
      <c r="E3487" t="s">
        <v>1105</v>
      </c>
    </row>
    <row r="3488" spans="2:5" x14ac:dyDescent="0.35">
      <c r="B3488" t="s">
        <v>4532</v>
      </c>
      <c r="C3488" t="s">
        <v>8008</v>
      </c>
      <c r="D3488" t="s">
        <v>4533</v>
      </c>
      <c r="E3488" t="s">
        <v>1105</v>
      </c>
    </row>
    <row r="3489" spans="2:5" x14ac:dyDescent="0.35">
      <c r="B3489" t="s">
        <v>4540</v>
      </c>
      <c r="C3489" t="s">
        <v>8008</v>
      </c>
      <c r="D3489" t="s">
        <v>4541</v>
      </c>
    </row>
    <row r="3490" spans="2:5" x14ac:dyDescent="0.35">
      <c r="B3490" t="s">
        <v>6431</v>
      </c>
      <c r="C3490" t="s">
        <v>8008</v>
      </c>
      <c r="D3490" t="s">
        <v>8122</v>
      </c>
    </row>
    <row r="3491" spans="2:5" x14ac:dyDescent="0.35">
      <c r="B3491" t="s">
        <v>6432</v>
      </c>
      <c r="C3491" t="s">
        <v>8008</v>
      </c>
      <c r="D3491" t="s">
        <v>8123</v>
      </c>
    </row>
    <row r="3492" spans="2:5" x14ac:dyDescent="0.35">
      <c r="B3492" t="s">
        <v>6433</v>
      </c>
      <c r="C3492" t="s">
        <v>8008</v>
      </c>
      <c r="D3492" t="s">
        <v>8124</v>
      </c>
      <c r="E3492" t="s">
        <v>1028</v>
      </c>
    </row>
    <row r="3493" spans="2:5" x14ac:dyDescent="0.35">
      <c r="B3493" t="s">
        <v>6434</v>
      </c>
      <c r="C3493" t="s">
        <v>8008</v>
      </c>
      <c r="D3493" t="s">
        <v>8124</v>
      </c>
      <c r="E3493" t="s">
        <v>1028</v>
      </c>
    </row>
    <row r="3494" spans="2:5" x14ac:dyDescent="0.35">
      <c r="B3494" t="s">
        <v>6435</v>
      </c>
      <c r="C3494" t="s">
        <v>8008</v>
      </c>
      <c r="D3494" t="s">
        <v>8124</v>
      </c>
      <c r="E3494" t="s">
        <v>1028</v>
      </c>
    </row>
    <row r="3495" spans="2:5" x14ac:dyDescent="0.35">
      <c r="B3495" t="s">
        <v>6436</v>
      </c>
      <c r="C3495" t="s">
        <v>8008</v>
      </c>
      <c r="D3495" t="s">
        <v>8125</v>
      </c>
    </row>
    <row r="3496" spans="2:5" x14ac:dyDescent="0.35">
      <c r="B3496" t="s">
        <v>6437</v>
      </c>
      <c r="C3496" t="s">
        <v>8008</v>
      </c>
      <c r="D3496" t="s">
        <v>8126</v>
      </c>
    </row>
    <row r="3497" spans="2:5" x14ac:dyDescent="0.35">
      <c r="B3497" t="s">
        <v>4544</v>
      </c>
      <c r="C3497" t="s">
        <v>8008</v>
      </c>
      <c r="D3497" t="s">
        <v>4545</v>
      </c>
      <c r="E3497" t="s">
        <v>1105</v>
      </c>
    </row>
    <row r="3498" spans="2:5" x14ac:dyDescent="0.35">
      <c r="B3498" t="s">
        <v>6438</v>
      </c>
      <c r="C3498" t="s">
        <v>8008</v>
      </c>
      <c r="D3498" t="s">
        <v>4547</v>
      </c>
      <c r="E3498" t="s">
        <v>4149</v>
      </c>
    </row>
    <row r="3499" spans="2:5" x14ac:dyDescent="0.35">
      <c r="B3499" t="s">
        <v>4546</v>
      </c>
      <c r="C3499" t="s">
        <v>8008</v>
      </c>
      <c r="D3499" t="s">
        <v>4547</v>
      </c>
      <c r="E3499" t="s">
        <v>4149</v>
      </c>
    </row>
    <row r="3500" spans="2:5" x14ac:dyDescent="0.35">
      <c r="B3500" t="s">
        <v>4550</v>
      </c>
      <c r="C3500" t="s">
        <v>8008</v>
      </c>
      <c r="D3500" t="s">
        <v>4549</v>
      </c>
      <c r="E3500" t="s">
        <v>1041</v>
      </c>
    </row>
    <row r="3501" spans="2:5" x14ac:dyDescent="0.35">
      <c r="B3501" t="s">
        <v>4553</v>
      </c>
      <c r="C3501" t="s">
        <v>8008</v>
      </c>
      <c r="D3501" t="s">
        <v>4554</v>
      </c>
    </row>
    <row r="3502" spans="2:5" x14ac:dyDescent="0.35">
      <c r="B3502" t="s">
        <v>6439</v>
      </c>
      <c r="C3502" t="s">
        <v>8008</v>
      </c>
      <c r="D3502" t="s">
        <v>8127</v>
      </c>
    </row>
    <row r="3503" spans="2:5" x14ac:dyDescent="0.35">
      <c r="B3503" t="s">
        <v>6440</v>
      </c>
      <c r="C3503" t="s">
        <v>8008</v>
      </c>
    </row>
    <row r="3504" spans="2:5" x14ac:dyDescent="0.35">
      <c r="B3504" t="s">
        <v>4557</v>
      </c>
      <c r="C3504" t="s">
        <v>8008</v>
      </c>
      <c r="D3504" t="s">
        <v>1509</v>
      </c>
    </row>
    <row r="3505" spans="2:5" x14ac:dyDescent="0.35">
      <c r="B3505" t="s">
        <v>1381</v>
      </c>
      <c r="C3505" t="s">
        <v>8008</v>
      </c>
      <c r="D3505" t="s">
        <v>1509</v>
      </c>
    </row>
    <row r="3506" spans="2:5" x14ac:dyDescent="0.35">
      <c r="B3506" t="s">
        <v>6441</v>
      </c>
      <c r="C3506" t="s">
        <v>8008</v>
      </c>
      <c r="D3506" t="s">
        <v>4559</v>
      </c>
    </row>
    <row r="3507" spans="2:5" x14ac:dyDescent="0.35">
      <c r="B3507" t="s">
        <v>4558</v>
      </c>
      <c r="C3507" t="s">
        <v>8008</v>
      </c>
      <c r="D3507" t="s">
        <v>4559</v>
      </c>
    </row>
    <row r="3508" spans="2:5" x14ac:dyDescent="0.35">
      <c r="B3508" t="s">
        <v>4561</v>
      </c>
      <c r="C3508" t="s">
        <v>8008</v>
      </c>
      <c r="D3508" t="s">
        <v>4559</v>
      </c>
    </row>
    <row r="3509" spans="2:5" x14ac:dyDescent="0.35">
      <c r="B3509" t="s">
        <v>6442</v>
      </c>
      <c r="C3509" t="s">
        <v>8008</v>
      </c>
      <c r="D3509" t="s">
        <v>8128</v>
      </c>
      <c r="E3509" t="s">
        <v>1028</v>
      </c>
    </row>
    <row r="3510" spans="2:5" x14ac:dyDescent="0.35">
      <c r="B3510" t="s">
        <v>6443</v>
      </c>
      <c r="C3510" t="s">
        <v>8008</v>
      </c>
      <c r="D3510" t="s">
        <v>8128</v>
      </c>
      <c r="E3510" t="s">
        <v>1028</v>
      </c>
    </row>
    <row r="3511" spans="2:5" x14ac:dyDescent="0.35">
      <c r="B3511" t="s">
        <v>6444</v>
      </c>
      <c r="C3511" t="s">
        <v>8008</v>
      </c>
      <c r="D3511" t="s">
        <v>8128</v>
      </c>
      <c r="E3511" t="s">
        <v>1028</v>
      </c>
    </row>
    <row r="3512" spans="2:5" x14ac:dyDescent="0.35">
      <c r="B3512" t="s">
        <v>6445</v>
      </c>
      <c r="C3512" t="s">
        <v>8008</v>
      </c>
      <c r="D3512" t="s">
        <v>8128</v>
      </c>
      <c r="E3512" t="s">
        <v>1028</v>
      </c>
    </row>
    <row r="3513" spans="2:5" x14ac:dyDescent="0.35">
      <c r="B3513" t="s">
        <v>6446</v>
      </c>
      <c r="C3513" t="s">
        <v>8008</v>
      </c>
      <c r="D3513" t="s">
        <v>8129</v>
      </c>
      <c r="E3513" t="s">
        <v>1028</v>
      </c>
    </row>
    <row r="3514" spans="2:5" x14ac:dyDescent="0.35">
      <c r="B3514" t="s">
        <v>6447</v>
      </c>
      <c r="C3514" t="s">
        <v>8008</v>
      </c>
      <c r="D3514" t="s">
        <v>8129</v>
      </c>
      <c r="E3514" t="s">
        <v>1028</v>
      </c>
    </row>
    <row r="3515" spans="2:5" x14ac:dyDescent="0.35">
      <c r="B3515" t="s">
        <v>6448</v>
      </c>
      <c r="C3515" t="s">
        <v>8008</v>
      </c>
      <c r="D3515" t="s">
        <v>8129</v>
      </c>
      <c r="E3515" t="s">
        <v>1028</v>
      </c>
    </row>
    <row r="3516" spans="2:5" x14ac:dyDescent="0.35">
      <c r="B3516" t="s">
        <v>6449</v>
      </c>
      <c r="C3516" t="s">
        <v>8008</v>
      </c>
      <c r="D3516" t="s">
        <v>8129</v>
      </c>
      <c r="E3516" t="s">
        <v>1028</v>
      </c>
    </row>
    <row r="3517" spans="2:5" x14ac:dyDescent="0.35">
      <c r="B3517" t="s">
        <v>6450</v>
      </c>
      <c r="C3517" t="s">
        <v>8008</v>
      </c>
      <c r="D3517" t="s">
        <v>8129</v>
      </c>
      <c r="E3517" t="s">
        <v>1028</v>
      </c>
    </row>
    <row r="3518" spans="2:5" x14ac:dyDescent="0.35">
      <c r="B3518" t="s">
        <v>6451</v>
      </c>
      <c r="C3518" t="s">
        <v>8008</v>
      </c>
    </row>
    <row r="3519" spans="2:5" x14ac:dyDescent="0.35">
      <c r="B3519" t="s">
        <v>6452</v>
      </c>
      <c r="C3519" t="s">
        <v>8008</v>
      </c>
      <c r="D3519" t="s">
        <v>1177</v>
      </c>
      <c r="E3519" t="s">
        <v>1028</v>
      </c>
    </row>
    <row r="3520" spans="2:5" x14ac:dyDescent="0.35">
      <c r="B3520" t="s">
        <v>6453</v>
      </c>
      <c r="C3520" t="s">
        <v>8008</v>
      </c>
      <c r="D3520" t="s">
        <v>1177</v>
      </c>
      <c r="E3520" t="s">
        <v>1028</v>
      </c>
    </row>
    <row r="3521" spans="2:5" x14ac:dyDescent="0.35">
      <c r="B3521" t="s">
        <v>6454</v>
      </c>
      <c r="C3521" t="s">
        <v>8008</v>
      </c>
      <c r="D3521" t="s">
        <v>1177</v>
      </c>
      <c r="E3521" t="s">
        <v>1028</v>
      </c>
    </row>
    <row r="3522" spans="2:5" x14ac:dyDescent="0.35">
      <c r="B3522" t="s">
        <v>6455</v>
      </c>
      <c r="C3522" t="s">
        <v>8008</v>
      </c>
      <c r="D3522" t="s">
        <v>1177</v>
      </c>
      <c r="E3522" t="s">
        <v>1028</v>
      </c>
    </row>
    <row r="3523" spans="2:5" x14ac:dyDescent="0.35">
      <c r="B3523" t="s">
        <v>1125</v>
      </c>
      <c r="C3523" t="s">
        <v>8008</v>
      </c>
      <c r="D3523" t="s">
        <v>1177</v>
      </c>
      <c r="E3523" t="s">
        <v>1028</v>
      </c>
    </row>
    <row r="3524" spans="2:5" x14ac:dyDescent="0.35">
      <c r="B3524" t="s">
        <v>6456</v>
      </c>
      <c r="C3524" t="s">
        <v>8008</v>
      </c>
      <c r="D3524" t="s">
        <v>8130</v>
      </c>
    </row>
    <row r="3525" spans="2:5" x14ac:dyDescent="0.35">
      <c r="B3525" t="s">
        <v>6457</v>
      </c>
      <c r="C3525" t="s">
        <v>8008</v>
      </c>
    </row>
    <row r="3526" spans="2:5" x14ac:dyDescent="0.35">
      <c r="B3526" t="s">
        <v>6458</v>
      </c>
      <c r="C3526" t="s">
        <v>8008</v>
      </c>
      <c r="D3526" t="s">
        <v>8131</v>
      </c>
      <c r="E3526" t="s">
        <v>1028</v>
      </c>
    </row>
    <row r="3527" spans="2:5" x14ac:dyDescent="0.35">
      <c r="B3527" t="s">
        <v>6459</v>
      </c>
      <c r="C3527" t="s">
        <v>8008</v>
      </c>
      <c r="D3527" t="s">
        <v>8132</v>
      </c>
    </row>
    <row r="3528" spans="2:5" x14ac:dyDescent="0.35">
      <c r="B3528" t="s">
        <v>6460</v>
      </c>
      <c r="C3528" t="s">
        <v>8008</v>
      </c>
      <c r="D3528" t="s">
        <v>8133</v>
      </c>
    </row>
    <row r="3529" spans="2:5" x14ac:dyDescent="0.35">
      <c r="B3529" t="s">
        <v>6461</v>
      </c>
      <c r="C3529" t="s">
        <v>8008</v>
      </c>
      <c r="D3529" t="s">
        <v>8133</v>
      </c>
    </row>
    <row r="3530" spans="2:5" x14ac:dyDescent="0.35">
      <c r="B3530" t="s">
        <v>6462</v>
      </c>
      <c r="C3530" t="s">
        <v>8008</v>
      </c>
    </row>
    <row r="3531" spans="2:5" x14ac:dyDescent="0.35">
      <c r="B3531" t="s">
        <v>6463</v>
      </c>
      <c r="C3531" t="s">
        <v>8008</v>
      </c>
      <c r="D3531" t="s">
        <v>8134</v>
      </c>
      <c r="E3531" t="s">
        <v>1028</v>
      </c>
    </row>
    <row r="3532" spans="2:5" x14ac:dyDescent="0.35">
      <c r="B3532" t="s">
        <v>6464</v>
      </c>
      <c r="C3532" t="s">
        <v>8008</v>
      </c>
      <c r="D3532" t="s">
        <v>8134</v>
      </c>
      <c r="E3532" t="s">
        <v>1028</v>
      </c>
    </row>
    <row r="3533" spans="2:5" x14ac:dyDescent="0.35">
      <c r="B3533" t="s">
        <v>6465</v>
      </c>
      <c r="C3533" t="s">
        <v>8008</v>
      </c>
      <c r="D3533" t="s">
        <v>8134</v>
      </c>
      <c r="E3533" t="s">
        <v>1028</v>
      </c>
    </row>
    <row r="3534" spans="2:5" x14ac:dyDescent="0.35">
      <c r="B3534" t="s">
        <v>6466</v>
      </c>
      <c r="C3534" t="s">
        <v>8008</v>
      </c>
      <c r="D3534" t="s">
        <v>8134</v>
      </c>
      <c r="E3534" t="s">
        <v>1028</v>
      </c>
    </row>
    <row r="3535" spans="2:5" x14ac:dyDescent="0.35">
      <c r="B3535" t="s">
        <v>6467</v>
      </c>
      <c r="C3535" t="s">
        <v>8008</v>
      </c>
      <c r="D3535" t="s">
        <v>8135</v>
      </c>
    </row>
    <row r="3536" spans="2:5" x14ac:dyDescent="0.35">
      <c r="B3536" t="s">
        <v>6468</v>
      </c>
      <c r="C3536" t="s">
        <v>8008</v>
      </c>
      <c r="D3536" t="s">
        <v>8136</v>
      </c>
      <c r="E3536" t="s">
        <v>1028</v>
      </c>
    </row>
    <row r="3537" spans="2:5" x14ac:dyDescent="0.35">
      <c r="B3537" t="s">
        <v>6469</v>
      </c>
      <c r="C3537" t="s">
        <v>8008</v>
      </c>
      <c r="D3537" t="s">
        <v>8136</v>
      </c>
      <c r="E3537" t="s">
        <v>1028</v>
      </c>
    </row>
    <row r="3538" spans="2:5" x14ac:dyDescent="0.35">
      <c r="B3538" t="s">
        <v>6470</v>
      </c>
      <c r="C3538" t="s">
        <v>8008</v>
      </c>
      <c r="D3538" t="s">
        <v>8136</v>
      </c>
      <c r="E3538" t="s">
        <v>1028</v>
      </c>
    </row>
    <row r="3539" spans="2:5" x14ac:dyDescent="0.35">
      <c r="B3539" t="s">
        <v>6471</v>
      </c>
      <c r="C3539" t="s">
        <v>8008</v>
      </c>
      <c r="D3539" t="s">
        <v>8136</v>
      </c>
      <c r="E3539" t="s">
        <v>1028</v>
      </c>
    </row>
    <row r="3540" spans="2:5" x14ac:dyDescent="0.35">
      <c r="B3540" t="s">
        <v>6472</v>
      </c>
      <c r="C3540" t="s">
        <v>8008</v>
      </c>
      <c r="D3540" t="s">
        <v>8137</v>
      </c>
      <c r="E3540" t="s">
        <v>1059</v>
      </c>
    </row>
    <row r="3541" spans="2:5" x14ac:dyDescent="0.35">
      <c r="B3541" t="s">
        <v>6473</v>
      </c>
      <c r="C3541" t="s">
        <v>8008</v>
      </c>
      <c r="D3541" t="s">
        <v>8137</v>
      </c>
      <c r="E3541" t="s">
        <v>1059</v>
      </c>
    </row>
    <row r="3542" spans="2:5" x14ac:dyDescent="0.35">
      <c r="B3542" t="s">
        <v>6474</v>
      </c>
      <c r="C3542" t="s">
        <v>8008</v>
      </c>
      <c r="D3542" t="s">
        <v>8138</v>
      </c>
      <c r="E3542" t="s">
        <v>1028</v>
      </c>
    </row>
    <row r="3543" spans="2:5" x14ac:dyDescent="0.35">
      <c r="B3543" t="s">
        <v>6475</v>
      </c>
      <c r="C3543" t="s">
        <v>8008</v>
      </c>
      <c r="D3543" t="s">
        <v>8138</v>
      </c>
      <c r="E3543" t="s">
        <v>1028</v>
      </c>
    </row>
    <row r="3544" spans="2:5" x14ac:dyDescent="0.35">
      <c r="B3544" t="s">
        <v>6476</v>
      </c>
      <c r="C3544" t="s">
        <v>8008</v>
      </c>
      <c r="D3544" t="s">
        <v>8139</v>
      </c>
      <c r="E3544" t="s">
        <v>1028</v>
      </c>
    </row>
    <row r="3545" spans="2:5" x14ac:dyDescent="0.35">
      <c r="B3545" t="s">
        <v>6477</v>
      </c>
      <c r="C3545" t="s">
        <v>8008</v>
      </c>
      <c r="D3545" t="s">
        <v>8140</v>
      </c>
    </row>
    <row r="3546" spans="2:5" x14ac:dyDescent="0.35">
      <c r="B3546" t="s">
        <v>6478</v>
      </c>
      <c r="C3546" t="s">
        <v>8008</v>
      </c>
    </row>
    <row r="3547" spans="2:5" x14ac:dyDescent="0.35">
      <c r="B3547" t="s">
        <v>6479</v>
      </c>
      <c r="C3547" t="s">
        <v>8008</v>
      </c>
      <c r="D3547" t="s">
        <v>8141</v>
      </c>
      <c r="E3547" t="s">
        <v>1105</v>
      </c>
    </row>
    <row r="3548" spans="2:5" x14ac:dyDescent="0.35">
      <c r="B3548" t="s">
        <v>6480</v>
      </c>
      <c r="C3548" t="s">
        <v>8008</v>
      </c>
      <c r="D3548" t="s">
        <v>8142</v>
      </c>
      <c r="E3548" t="s">
        <v>1057</v>
      </c>
    </row>
    <row r="3549" spans="2:5" x14ac:dyDescent="0.35">
      <c r="B3549" t="s">
        <v>6481</v>
      </c>
      <c r="C3549" t="s">
        <v>8008</v>
      </c>
      <c r="D3549" t="s">
        <v>8142</v>
      </c>
      <c r="E3549" t="s">
        <v>1057</v>
      </c>
    </row>
    <row r="3550" spans="2:5" x14ac:dyDescent="0.35">
      <c r="B3550" t="s">
        <v>6482</v>
      </c>
      <c r="C3550" t="s">
        <v>8008</v>
      </c>
      <c r="D3550" t="s">
        <v>8142</v>
      </c>
      <c r="E3550" t="s">
        <v>1057</v>
      </c>
    </row>
    <row r="3551" spans="2:5" x14ac:dyDescent="0.35">
      <c r="B3551" t="s">
        <v>6483</v>
      </c>
      <c r="C3551" t="s">
        <v>8008</v>
      </c>
    </row>
    <row r="3552" spans="2:5" x14ac:dyDescent="0.35">
      <c r="B3552" t="s">
        <v>6484</v>
      </c>
      <c r="C3552" t="s">
        <v>8008</v>
      </c>
    </row>
    <row r="3553" spans="2:5" x14ac:dyDescent="0.35">
      <c r="B3553" t="s">
        <v>6485</v>
      </c>
      <c r="C3553" t="s">
        <v>8008</v>
      </c>
      <c r="D3553" t="s">
        <v>8143</v>
      </c>
      <c r="E3553" t="s">
        <v>4149</v>
      </c>
    </row>
    <row r="3554" spans="2:5" x14ac:dyDescent="0.35">
      <c r="B3554" t="s">
        <v>6486</v>
      </c>
      <c r="C3554" t="s">
        <v>8008</v>
      </c>
      <c r="D3554" t="s">
        <v>8144</v>
      </c>
    </row>
    <row r="3555" spans="2:5" x14ac:dyDescent="0.35">
      <c r="B3555" t="s">
        <v>6487</v>
      </c>
      <c r="C3555" t="s">
        <v>8008</v>
      </c>
      <c r="D3555" t="s">
        <v>8145</v>
      </c>
      <c r="E3555" t="s">
        <v>1105</v>
      </c>
    </row>
    <row r="3556" spans="2:5" x14ac:dyDescent="0.35">
      <c r="B3556" t="s">
        <v>6488</v>
      </c>
      <c r="C3556" t="s">
        <v>8008</v>
      </c>
      <c r="D3556" t="s">
        <v>8146</v>
      </c>
      <c r="E3556" t="s">
        <v>1105</v>
      </c>
    </row>
    <row r="3557" spans="2:5" x14ac:dyDescent="0.35">
      <c r="B3557" t="s">
        <v>6489</v>
      </c>
      <c r="C3557" t="s">
        <v>8008</v>
      </c>
      <c r="D3557" t="s">
        <v>8147</v>
      </c>
      <c r="E3557" t="s">
        <v>1046</v>
      </c>
    </row>
    <row r="3558" spans="2:5" x14ac:dyDescent="0.35">
      <c r="B3558" t="s">
        <v>6490</v>
      </c>
      <c r="C3558" t="s">
        <v>8008</v>
      </c>
      <c r="D3558" t="s">
        <v>8148</v>
      </c>
    </row>
    <row r="3559" spans="2:5" x14ac:dyDescent="0.35">
      <c r="B3559" t="s">
        <v>6491</v>
      </c>
      <c r="C3559" t="s">
        <v>8008</v>
      </c>
      <c r="D3559" t="s">
        <v>8149</v>
      </c>
      <c r="E3559" t="s">
        <v>1048</v>
      </c>
    </row>
    <row r="3560" spans="2:5" x14ac:dyDescent="0.35">
      <c r="B3560" t="s">
        <v>6492</v>
      </c>
      <c r="C3560" t="s">
        <v>8008</v>
      </c>
      <c r="D3560" t="s">
        <v>8150</v>
      </c>
    </row>
    <row r="3561" spans="2:5" x14ac:dyDescent="0.35">
      <c r="B3561" t="s">
        <v>6493</v>
      </c>
      <c r="C3561" t="s">
        <v>8008</v>
      </c>
      <c r="D3561" t="s">
        <v>8151</v>
      </c>
    </row>
    <row r="3562" spans="2:5" x14ac:dyDescent="0.35">
      <c r="B3562" t="s">
        <v>6494</v>
      </c>
      <c r="C3562" t="s">
        <v>8008</v>
      </c>
      <c r="D3562" t="s">
        <v>8152</v>
      </c>
      <c r="E3562" t="s">
        <v>1028</v>
      </c>
    </row>
    <row r="3563" spans="2:5" x14ac:dyDescent="0.35">
      <c r="B3563" t="s">
        <v>4582</v>
      </c>
      <c r="C3563" t="s">
        <v>8008</v>
      </c>
      <c r="D3563" t="s">
        <v>4581</v>
      </c>
      <c r="E3563" t="s">
        <v>1028</v>
      </c>
    </row>
    <row r="3564" spans="2:5" x14ac:dyDescent="0.35">
      <c r="B3564" t="s">
        <v>6495</v>
      </c>
      <c r="C3564" t="s">
        <v>8008</v>
      </c>
      <c r="D3564" t="s">
        <v>1512</v>
      </c>
    </row>
    <row r="3565" spans="2:5" x14ac:dyDescent="0.35">
      <c r="B3565" t="s">
        <v>1384</v>
      </c>
      <c r="C3565" t="s">
        <v>8008</v>
      </c>
      <c r="D3565" t="s">
        <v>1512</v>
      </c>
    </row>
    <row r="3566" spans="2:5" x14ac:dyDescent="0.35">
      <c r="B3566" t="s">
        <v>6496</v>
      </c>
      <c r="C3566" t="s">
        <v>8008</v>
      </c>
    </row>
    <row r="3567" spans="2:5" x14ac:dyDescent="0.35">
      <c r="B3567" t="s">
        <v>6497</v>
      </c>
      <c r="C3567" t="s">
        <v>8008</v>
      </c>
      <c r="D3567" t="s">
        <v>4595</v>
      </c>
      <c r="E3567" t="s">
        <v>1028</v>
      </c>
    </row>
    <row r="3568" spans="2:5" x14ac:dyDescent="0.35">
      <c r="B3568" t="s">
        <v>6498</v>
      </c>
      <c r="C3568" t="s">
        <v>8008</v>
      </c>
      <c r="D3568" t="s">
        <v>4595</v>
      </c>
      <c r="E3568" t="s">
        <v>1028</v>
      </c>
    </row>
    <row r="3569" spans="2:5" x14ac:dyDescent="0.35">
      <c r="B3569" t="s">
        <v>6499</v>
      </c>
      <c r="C3569" t="s">
        <v>8008</v>
      </c>
    </row>
    <row r="3570" spans="2:5" x14ac:dyDescent="0.35">
      <c r="B3570" t="s">
        <v>6500</v>
      </c>
      <c r="C3570" t="s">
        <v>8008</v>
      </c>
      <c r="D3570" t="s">
        <v>4595</v>
      </c>
      <c r="E3570" t="s">
        <v>1028</v>
      </c>
    </row>
    <row r="3571" spans="2:5" x14ac:dyDescent="0.35">
      <c r="B3571" t="s">
        <v>6501</v>
      </c>
      <c r="C3571" t="s">
        <v>8008</v>
      </c>
      <c r="D3571" t="s">
        <v>8153</v>
      </c>
      <c r="E3571" t="s">
        <v>1028</v>
      </c>
    </row>
    <row r="3572" spans="2:5" x14ac:dyDescent="0.35">
      <c r="B3572" t="s">
        <v>6502</v>
      </c>
      <c r="C3572" t="s">
        <v>8008</v>
      </c>
      <c r="D3572" t="s">
        <v>4595</v>
      </c>
      <c r="E3572" t="s">
        <v>1028</v>
      </c>
    </row>
    <row r="3573" spans="2:5" x14ac:dyDescent="0.35">
      <c r="B3573" t="s">
        <v>6503</v>
      </c>
      <c r="C3573" t="s">
        <v>8008</v>
      </c>
      <c r="D3573" t="s">
        <v>8153</v>
      </c>
      <c r="E3573" t="s">
        <v>1028</v>
      </c>
    </row>
    <row r="3574" spans="2:5" x14ac:dyDescent="0.35">
      <c r="B3574" t="s">
        <v>6504</v>
      </c>
      <c r="C3574" t="s">
        <v>8008</v>
      </c>
      <c r="D3574" t="s">
        <v>8154</v>
      </c>
    </row>
    <row r="3575" spans="2:5" x14ac:dyDescent="0.35">
      <c r="B3575" t="s">
        <v>6134</v>
      </c>
      <c r="C3575" t="s">
        <v>8008</v>
      </c>
      <c r="D3575" t="s">
        <v>6170</v>
      </c>
      <c r="E3575" t="s">
        <v>1028</v>
      </c>
    </row>
    <row r="3576" spans="2:5" x14ac:dyDescent="0.35">
      <c r="B3576" t="s">
        <v>6505</v>
      </c>
      <c r="C3576" t="s">
        <v>8008</v>
      </c>
      <c r="D3576" t="s">
        <v>8155</v>
      </c>
      <c r="E3576" t="s">
        <v>1057</v>
      </c>
    </row>
    <row r="3577" spans="2:5" x14ac:dyDescent="0.35">
      <c r="B3577" t="s">
        <v>6506</v>
      </c>
      <c r="C3577" t="s">
        <v>8008</v>
      </c>
      <c r="D3577" t="s">
        <v>8156</v>
      </c>
      <c r="E3577" t="s">
        <v>1028</v>
      </c>
    </row>
    <row r="3578" spans="2:5" x14ac:dyDescent="0.35">
      <c r="B3578" t="s">
        <v>6507</v>
      </c>
      <c r="C3578" t="s">
        <v>8008</v>
      </c>
      <c r="D3578" t="s">
        <v>8157</v>
      </c>
      <c r="E3578" t="s">
        <v>1028</v>
      </c>
    </row>
    <row r="3579" spans="2:5" x14ac:dyDescent="0.35">
      <c r="B3579" t="s">
        <v>6508</v>
      </c>
      <c r="C3579" t="s">
        <v>8008</v>
      </c>
      <c r="D3579" t="s">
        <v>8157</v>
      </c>
      <c r="E3579" t="s">
        <v>1028</v>
      </c>
    </row>
    <row r="3580" spans="2:5" x14ac:dyDescent="0.35">
      <c r="B3580" t="s">
        <v>6509</v>
      </c>
      <c r="C3580" t="s">
        <v>8008</v>
      </c>
      <c r="D3580" t="s">
        <v>8158</v>
      </c>
      <c r="E3580" t="s">
        <v>1046</v>
      </c>
    </row>
    <row r="3581" spans="2:5" x14ac:dyDescent="0.35">
      <c r="B3581" t="s">
        <v>6510</v>
      </c>
      <c r="C3581" t="s">
        <v>8008</v>
      </c>
      <c r="D3581" t="s">
        <v>8159</v>
      </c>
      <c r="E3581" t="s">
        <v>1028</v>
      </c>
    </row>
    <row r="3582" spans="2:5" x14ac:dyDescent="0.35">
      <c r="B3582" t="s">
        <v>6511</v>
      </c>
      <c r="C3582" t="s">
        <v>8008</v>
      </c>
      <c r="D3582" t="s">
        <v>8159</v>
      </c>
      <c r="E3582" t="s">
        <v>1028</v>
      </c>
    </row>
    <row r="3583" spans="2:5" x14ac:dyDescent="0.35">
      <c r="B3583" t="s">
        <v>6512</v>
      </c>
      <c r="C3583" t="s">
        <v>8008</v>
      </c>
      <c r="D3583" t="s">
        <v>8159</v>
      </c>
      <c r="E3583" t="s">
        <v>1028</v>
      </c>
    </row>
    <row r="3584" spans="2:5" x14ac:dyDescent="0.35">
      <c r="B3584" t="s">
        <v>6513</v>
      </c>
      <c r="C3584" t="s">
        <v>8008</v>
      </c>
      <c r="D3584" t="s">
        <v>8159</v>
      </c>
      <c r="E3584" t="s">
        <v>1028</v>
      </c>
    </row>
    <row r="3585" spans="2:5" x14ac:dyDescent="0.35">
      <c r="B3585" t="s">
        <v>6514</v>
      </c>
      <c r="C3585" t="s">
        <v>8008</v>
      </c>
      <c r="D3585" t="s">
        <v>8160</v>
      </c>
    </row>
    <row r="3586" spans="2:5" x14ac:dyDescent="0.35">
      <c r="B3586" t="s">
        <v>6515</v>
      </c>
      <c r="C3586" t="s">
        <v>8008</v>
      </c>
      <c r="D3586" t="s">
        <v>8161</v>
      </c>
    </row>
    <row r="3587" spans="2:5" x14ac:dyDescent="0.35">
      <c r="B3587" t="s">
        <v>6516</v>
      </c>
      <c r="C3587" t="s">
        <v>8008</v>
      </c>
      <c r="D3587" t="s">
        <v>8162</v>
      </c>
    </row>
    <row r="3588" spans="2:5" x14ac:dyDescent="0.35">
      <c r="B3588" t="s">
        <v>6517</v>
      </c>
      <c r="C3588" t="s">
        <v>8008</v>
      </c>
      <c r="D3588" t="s">
        <v>8163</v>
      </c>
    </row>
    <row r="3589" spans="2:5" x14ac:dyDescent="0.35">
      <c r="B3589" t="s">
        <v>4600</v>
      </c>
      <c r="C3589" t="s">
        <v>8008</v>
      </c>
      <c r="D3589" t="s">
        <v>4601</v>
      </c>
      <c r="E3589" t="s">
        <v>1041</v>
      </c>
    </row>
    <row r="3590" spans="2:5" x14ac:dyDescent="0.35">
      <c r="B3590" t="s">
        <v>4604</v>
      </c>
      <c r="C3590" t="s">
        <v>8008</v>
      </c>
      <c r="D3590" t="s">
        <v>4601</v>
      </c>
      <c r="E3590" t="s">
        <v>1041</v>
      </c>
    </row>
    <row r="3591" spans="2:5" x14ac:dyDescent="0.35">
      <c r="B3591" t="s">
        <v>6518</v>
      </c>
      <c r="C3591" t="s">
        <v>8008</v>
      </c>
      <c r="D3591" t="s">
        <v>8164</v>
      </c>
      <c r="E3591" t="s">
        <v>1041</v>
      </c>
    </row>
    <row r="3592" spans="2:5" x14ac:dyDescent="0.35">
      <c r="B3592" t="s">
        <v>6519</v>
      </c>
      <c r="C3592" t="s">
        <v>8008</v>
      </c>
      <c r="D3592" t="s">
        <v>4601</v>
      </c>
      <c r="E3592" t="s">
        <v>1041</v>
      </c>
    </row>
    <row r="3593" spans="2:5" x14ac:dyDescent="0.35">
      <c r="B3593" t="s">
        <v>6520</v>
      </c>
      <c r="C3593" t="s">
        <v>8008</v>
      </c>
      <c r="D3593" t="s">
        <v>4601</v>
      </c>
      <c r="E3593" t="s">
        <v>1041</v>
      </c>
    </row>
    <row r="3594" spans="2:5" x14ac:dyDescent="0.35">
      <c r="B3594" t="s">
        <v>6521</v>
      </c>
      <c r="C3594" t="s">
        <v>8008</v>
      </c>
      <c r="D3594" t="s">
        <v>8165</v>
      </c>
      <c r="E3594" t="s">
        <v>1041</v>
      </c>
    </row>
    <row r="3595" spans="2:5" x14ac:dyDescent="0.35">
      <c r="B3595" t="s">
        <v>6522</v>
      </c>
      <c r="C3595" t="s">
        <v>8008</v>
      </c>
    </row>
    <row r="3596" spans="2:5" x14ac:dyDescent="0.35">
      <c r="B3596" t="s">
        <v>6523</v>
      </c>
      <c r="C3596" t="s">
        <v>8008</v>
      </c>
    </row>
    <row r="3597" spans="2:5" x14ac:dyDescent="0.35">
      <c r="B3597" t="s">
        <v>6524</v>
      </c>
      <c r="C3597" t="s">
        <v>8008</v>
      </c>
      <c r="D3597" t="s">
        <v>8166</v>
      </c>
      <c r="E3597" t="s">
        <v>1057</v>
      </c>
    </row>
    <row r="3598" spans="2:5" x14ac:dyDescent="0.35">
      <c r="B3598" t="s">
        <v>6525</v>
      </c>
      <c r="C3598" t="s">
        <v>8008</v>
      </c>
    </row>
    <row r="3599" spans="2:5" x14ac:dyDescent="0.35">
      <c r="B3599" t="s">
        <v>6526</v>
      </c>
      <c r="C3599" t="s">
        <v>8008</v>
      </c>
      <c r="D3599" t="s">
        <v>8167</v>
      </c>
      <c r="E3599" t="s">
        <v>4149</v>
      </c>
    </row>
    <row r="3600" spans="2:5" x14ac:dyDescent="0.35">
      <c r="B3600" t="s">
        <v>6527</v>
      </c>
      <c r="C3600" t="s">
        <v>8008</v>
      </c>
      <c r="D3600" t="s">
        <v>8168</v>
      </c>
      <c r="E3600" t="s">
        <v>1028</v>
      </c>
    </row>
    <row r="3601" spans="2:5" x14ac:dyDescent="0.35">
      <c r="B3601" t="s">
        <v>6528</v>
      </c>
      <c r="C3601" t="s">
        <v>8008</v>
      </c>
      <c r="D3601" t="s">
        <v>8169</v>
      </c>
    </row>
    <row r="3602" spans="2:5" x14ac:dyDescent="0.35">
      <c r="B3602" t="s">
        <v>6529</v>
      </c>
      <c r="C3602" t="s">
        <v>8008</v>
      </c>
      <c r="D3602" t="s">
        <v>8170</v>
      </c>
      <c r="E3602" t="s">
        <v>1028</v>
      </c>
    </row>
    <row r="3603" spans="2:5" x14ac:dyDescent="0.35">
      <c r="B3603" t="s">
        <v>6530</v>
      </c>
      <c r="C3603" t="s">
        <v>8008</v>
      </c>
      <c r="D3603" t="s">
        <v>8171</v>
      </c>
      <c r="E3603" t="s">
        <v>1028</v>
      </c>
    </row>
    <row r="3604" spans="2:5" x14ac:dyDescent="0.35">
      <c r="B3604" t="s">
        <v>6531</v>
      </c>
      <c r="C3604" t="s">
        <v>8008</v>
      </c>
      <c r="D3604" t="s">
        <v>8171</v>
      </c>
      <c r="E3604" t="s">
        <v>1028</v>
      </c>
    </row>
    <row r="3605" spans="2:5" x14ac:dyDescent="0.35">
      <c r="B3605" t="s">
        <v>6532</v>
      </c>
      <c r="C3605" t="s">
        <v>8008</v>
      </c>
      <c r="D3605" t="s">
        <v>8171</v>
      </c>
      <c r="E3605" t="s">
        <v>1028</v>
      </c>
    </row>
    <row r="3606" spans="2:5" x14ac:dyDescent="0.35">
      <c r="B3606" t="s">
        <v>6533</v>
      </c>
      <c r="C3606" t="s">
        <v>8008</v>
      </c>
      <c r="D3606" t="s">
        <v>8171</v>
      </c>
      <c r="E3606" t="s">
        <v>1028</v>
      </c>
    </row>
    <row r="3607" spans="2:5" x14ac:dyDescent="0.35">
      <c r="B3607" t="s">
        <v>6534</v>
      </c>
      <c r="C3607" t="s">
        <v>8008</v>
      </c>
    </row>
    <row r="3608" spans="2:5" x14ac:dyDescent="0.35">
      <c r="B3608" t="s">
        <v>6535</v>
      </c>
      <c r="C3608" t="s">
        <v>8008</v>
      </c>
      <c r="D3608" t="s">
        <v>8172</v>
      </c>
    </row>
    <row r="3609" spans="2:5" x14ac:dyDescent="0.35">
      <c r="B3609" t="s">
        <v>6536</v>
      </c>
      <c r="C3609" t="s">
        <v>8008</v>
      </c>
      <c r="D3609" t="s">
        <v>8173</v>
      </c>
    </row>
    <row r="3610" spans="2:5" x14ac:dyDescent="0.35">
      <c r="B3610" t="s">
        <v>6537</v>
      </c>
      <c r="C3610" t="s">
        <v>8008</v>
      </c>
      <c r="D3610" t="s">
        <v>8174</v>
      </c>
      <c r="E3610" t="s">
        <v>1028</v>
      </c>
    </row>
    <row r="3611" spans="2:5" x14ac:dyDescent="0.35">
      <c r="B3611" t="s">
        <v>6538</v>
      </c>
      <c r="C3611" t="s">
        <v>8008</v>
      </c>
      <c r="D3611" t="s">
        <v>8174</v>
      </c>
      <c r="E3611" t="s">
        <v>1028</v>
      </c>
    </row>
    <row r="3612" spans="2:5" x14ac:dyDescent="0.35">
      <c r="B3612" t="s">
        <v>6539</v>
      </c>
      <c r="C3612" t="s">
        <v>8008</v>
      </c>
      <c r="D3612" t="s">
        <v>8175</v>
      </c>
      <c r="E3612" t="s">
        <v>1046</v>
      </c>
    </row>
    <row r="3613" spans="2:5" x14ac:dyDescent="0.35">
      <c r="B3613" t="s">
        <v>6540</v>
      </c>
      <c r="C3613" t="s">
        <v>8008</v>
      </c>
      <c r="D3613" t="s">
        <v>8176</v>
      </c>
      <c r="E3613" t="s">
        <v>1057</v>
      </c>
    </row>
    <row r="3614" spans="2:5" x14ac:dyDescent="0.35">
      <c r="B3614" t="s">
        <v>6541</v>
      </c>
      <c r="C3614" t="s">
        <v>8008</v>
      </c>
      <c r="D3614" t="s">
        <v>8177</v>
      </c>
      <c r="E3614" t="s">
        <v>1048</v>
      </c>
    </row>
    <row r="3615" spans="2:5" x14ac:dyDescent="0.35">
      <c r="B3615" t="s">
        <v>6542</v>
      </c>
      <c r="C3615" t="s">
        <v>8008</v>
      </c>
      <c r="D3615" t="s">
        <v>8177</v>
      </c>
      <c r="E3615" t="s">
        <v>1048</v>
      </c>
    </row>
    <row r="3616" spans="2:5" x14ac:dyDescent="0.35">
      <c r="B3616" t="s">
        <v>4613</v>
      </c>
      <c r="C3616" t="s">
        <v>8008</v>
      </c>
      <c r="D3616" t="s">
        <v>4614</v>
      </c>
      <c r="E3616" t="s">
        <v>1048</v>
      </c>
    </row>
    <row r="3617" spans="2:5" x14ac:dyDescent="0.35">
      <c r="B3617" t="s">
        <v>6543</v>
      </c>
      <c r="C3617" t="s">
        <v>8008</v>
      </c>
      <c r="D3617" t="s">
        <v>4621</v>
      </c>
      <c r="E3617" t="s">
        <v>1032</v>
      </c>
    </row>
    <row r="3618" spans="2:5" x14ac:dyDescent="0.35">
      <c r="B3618" t="s">
        <v>6544</v>
      </c>
      <c r="C3618" t="s">
        <v>8008</v>
      </c>
      <c r="D3618" t="s">
        <v>1514</v>
      </c>
      <c r="E3618" t="s">
        <v>1032</v>
      </c>
    </row>
    <row r="3619" spans="2:5" x14ac:dyDescent="0.35">
      <c r="B3619" t="s">
        <v>6545</v>
      </c>
      <c r="C3619" t="s">
        <v>8008</v>
      </c>
      <c r="D3619" t="s">
        <v>1514</v>
      </c>
      <c r="E3619" t="s">
        <v>1032</v>
      </c>
    </row>
    <row r="3620" spans="2:5" x14ac:dyDescent="0.35">
      <c r="B3620" t="s">
        <v>4616</v>
      </c>
      <c r="C3620" t="s">
        <v>8008</v>
      </c>
      <c r="D3620" t="s">
        <v>1514</v>
      </c>
      <c r="E3620" t="s">
        <v>1032</v>
      </c>
    </row>
    <row r="3621" spans="2:5" x14ac:dyDescent="0.35">
      <c r="B3621" t="s">
        <v>4618</v>
      </c>
      <c r="C3621" t="s">
        <v>8008</v>
      </c>
      <c r="D3621" t="s">
        <v>1514</v>
      </c>
      <c r="E3621" t="s">
        <v>1032</v>
      </c>
    </row>
    <row r="3622" spans="2:5" x14ac:dyDescent="0.35">
      <c r="B3622" t="s">
        <v>4626</v>
      </c>
      <c r="C3622" t="s">
        <v>8008</v>
      </c>
      <c r="D3622" t="s">
        <v>4623</v>
      </c>
      <c r="E3622" t="s">
        <v>1057</v>
      </c>
    </row>
    <row r="3623" spans="2:5" x14ac:dyDescent="0.35">
      <c r="B3623" t="s">
        <v>6546</v>
      </c>
      <c r="C3623" t="s">
        <v>8008</v>
      </c>
      <c r="D3623" t="s">
        <v>8178</v>
      </c>
      <c r="E3623" t="s">
        <v>1028</v>
      </c>
    </row>
    <row r="3624" spans="2:5" x14ac:dyDescent="0.35">
      <c r="B3624" t="s">
        <v>6547</v>
      </c>
      <c r="C3624" t="s">
        <v>8008</v>
      </c>
      <c r="D3624" t="s">
        <v>1515</v>
      </c>
    </row>
    <row r="3625" spans="2:5" x14ac:dyDescent="0.35">
      <c r="B3625" t="s">
        <v>1387</v>
      </c>
      <c r="C3625" t="s">
        <v>8008</v>
      </c>
      <c r="D3625" t="s">
        <v>1515</v>
      </c>
    </row>
    <row r="3626" spans="2:5" x14ac:dyDescent="0.35">
      <c r="B3626" t="s">
        <v>6548</v>
      </c>
      <c r="C3626" t="s">
        <v>8008</v>
      </c>
    </row>
    <row r="3627" spans="2:5" x14ac:dyDescent="0.35">
      <c r="B3627" t="s">
        <v>6549</v>
      </c>
      <c r="C3627" t="s">
        <v>8008</v>
      </c>
      <c r="D3627" t="s">
        <v>8179</v>
      </c>
      <c r="E3627" t="s">
        <v>1032</v>
      </c>
    </row>
    <row r="3628" spans="2:5" x14ac:dyDescent="0.35">
      <c r="B3628" t="s">
        <v>6550</v>
      </c>
      <c r="C3628" t="s">
        <v>8008</v>
      </c>
    </row>
    <row r="3629" spans="2:5" x14ac:dyDescent="0.35">
      <c r="B3629" t="s">
        <v>6551</v>
      </c>
      <c r="C3629" t="s">
        <v>8008</v>
      </c>
      <c r="D3629" t="s">
        <v>8180</v>
      </c>
      <c r="E3629" t="s">
        <v>1046</v>
      </c>
    </row>
    <row r="3630" spans="2:5" x14ac:dyDescent="0.35">
      <c r="B3630" t="s">
        <v>6552</v>
      </c>
      <c r="C3630" t="s">
        <v>8008</v>
      </c>
      <c r="D3630" t="s">
        <v>8181</v>
      </c>
      <c r="E3630" t="s">
        <v>1041</v>
      </c>
    </row>
    <row r="3631" spans="2:5" x14ac:dyDescent="0.35">
      <c r="B3631" t="s">
        <v>6553</v>
      </c>
      <c r="C3631" t="s">
        <v>8008</v>
      </c>
    </row>
    <row r="3632" spans="2:5" x14ac:dyDescent="0.35">
      <c r="B3632" t="s">
        <v>6554</v>
      </c>
      <c r="C3632" t="s">
        <v>8008</v>
      </c>
    </row>
    <row r="3633" spans="2:5" x14ac:dyDescent="0.35">
      <c r="B3633" t="s">
        <v>6555</v>
      </c>
      <c r="C3633" t="s">
        <v>8008</v>
      </c>
      <c r="D3633" t="s">
        <v>8182</v>
      </c>
    </row>
    <row r="3634" spans="2:5" x14ac:dyDescent="0.35">
      <c r="B3634" t="s">
        <v>6556</v>
      </c>
      <c r="C3634" t="s">
        <v>8008</v>
      </c>
      <c r="D3634" t="s">
        <v>8183</v>
      </c>
    </row>
    <row r="3635" spans="2:5" x14ac:dyDescent="0.35">
      <c r="B3635" t="s">
        <v>6557</v>
      </c>
      <c r="C3635" t="s">
        <v>8008</v>
      </c>
    </row>
    <row r="3636" spans="2:5" x14ac:dyDescent="0.35">
      <c r="B3636" t="s">
        <v>6558</v>
      </c>
      <c r="C3636" t="s">
        <v>8008</v>
      </c>
      <c r="D3636" t="s">
        <v>8184</v>
      </c>
      <c r="E3636" t="s">
        <v>1028</v>
      </c>
    </row>
    <row r="3637" spans="2:5" x14ac:dyDescent="0.35">
      <c r="B3637" t="s">
        <v>6559</v>
      </c>
      <c r="C3637" t="s">
        <v>8008</v>
      </c>
      <c r="D3637" t="s">
        <v>8185</v>
      </c>
      <c r="E3637" t="s">
        <v>1028</v>
      </c>
    </row>
    <row r="3638" spans="2:5" x14ac:dyDescent="0.35">
      <c r="B3638" t="s">
        <v>6560</v>
      </c>
      <c r="C3638" t="s">
        <v>8008</v>
      </c>
      <c r="D3638" t="s">
        <v>8185</v>
      </c>
      <c r="E3638" t="s">
        <v>1028</v>
      </c>
    </row>
    <row r="3639" spans="2:5" x14ac:dyDescent="0.35">
      <c r="B3639" t="s">
        <v>6561</v>
      </c>
      <c r="C3639" t="s">
        <v>8008</v>
      </c>
    </row>
    <row r="3640" spans="2:5" x14ac:dyDescent="0.35">
      <c r="B3640" t="s">
        <v>6562</v>
      </c>
      <c r="C3640" t="s">
        <v>8008</v>
      </c>
      <c r="D3640" t="s">
        <v>8186</v>
      </c>
    </row>
    <row r="3641" spans="2:5" x14ac:dyDescent="0.35">
      <c r="B3641" t="s">
        <v>6563</v>
      </c>
      <c r="C3641" t="s">
        <v>8008</v>
      </c>
      <c r="D3641" t="s">
        <v>8187</v>
      </c>
    </row>
    <row r="3642" spans="2:5" x14ac:dyDescent="0.35">
      <c r="B3642" t="s">
        <v>6564</v>
      </c>
      <c r="C3642" t="s">
        <v>8008</v>
      </c>
      <c r="D3642" t="s">
        <v>4641</v>
      </c>
    </row>
    <row r="3643" spans="2:5" x14ac:dyDescent="0.35">
      <c r="B3643" t="s">
        <v>4640</v>
      </c>
      <c r="C3643" t="s">
        <v>8008</v>
      </c>
      <c r="D3643" t="s">
        <v>4641</v>
      </c>
    </row>
    <row r="3644" spans="2:5" x14ac:dyDescent="0.35">
      <c r="B3644" t="s">
        <v>6565</v>
      </c>
      <c r="C3644" t="s">
        <v>8008</v>
      </c>
      <c r="D3644" t="s">
        <v>8188</v>
      </c>
    </row>
    <row r="3645" spans="2:5" x14ac:dyDescent="0.35">
      <c r="B3645" t="s">
        <v>6566</v>
      </c>
      <c r="C3645" t="s">
        <v>8008</v>
      </c>
      <c r="D3645" t="s">
        <v>4643</v>
      </c>
      <c r="E3645" t="s">
        <v>1032</v>
      </c>
    </row>
    <row r="3646" spans="2:5" x14ac:dyDescent="0.35">
      <c r="B3646" t="s">
        <v>4644</v>
      </c>
      <c r="C3646" t="s">
        <v>8008</v>
      </c>
      <c r="D3646" t="s">
        <v>4643</v>
      </c>
      <c r="E3646" t="s">
        <v>1032</v>
      </c>
    </row>
    <row r="3647" spans="2:5" x14ac:dyDescent="0.35">
      <c r="B3647" t="s">
        <v>6567</v>
      </c>
      <c r="C3647" t="s">
        <v>8008</v>
      </c>
      <c r="D3647" t="s">
        <v>4643</v>
      </c>
      <c r="E3647" t="s">
        <v>1032</v>
      </c>
    </row>
    <row r="3648" spans="2:5" x14ac:dyDescent="0.35">
      <c r="B3648" t="s">
        <v>6568</v>
      </c>
      <c r="C3648" t="s">
        <v>8008</v>
      </c>
      <c r="D3648" t="s">
        <v>8189</v>
      </c>
    </row>
    <row r="3649" spans="2:5" x14ac:dyDescent="0.35">
      <c r="B3649" t="s">
        <v>6569</v>
      </c>
      <c r="C3649" t="s">
        <v>8008</v>
      </c>
      <c r="D3649" t="s">
        <v>8189</v>
      </c>
    </row>
    <row r="3650" spans="2:5" x14ac:dyDescent="0.35">
      <c r="B3650" t="s">
        <v>6570</v>
      </c>
      <c r="C3650" t="s">
        <v>8008</v>
      </c>
      <c r="D3650" t="s">
        <v>8189</v>
      </c>
    </row>
    <row r="3651" spans="2:5" x14ac:dyDescent="0.35">
      <c r="B3651" t="s">
        <v>6571</v>
      </c>
      <c r="C3651" t="s">
        <v>8008</v>
      </c>
      <c r="D3651" t="s">
        <v>8189</v>
      </c>
    </row>
    <row r="3652" spans="2:5" x14ac:dyDescent="0.35">
      <c r="B3652" t="s">
        <v>6572</v>
      </c>
      <c r="C3652" t="s">
        <v>8008</v>
      </c>
      <c r="D3652" t="s">
        <v>8190</v>
      </c>
    </row>
    <row r="3653" spans="2:5" x14ac:dyDescent="0.35">
      <c r="B3653" t="s">
        <v>6573</v>
      </c>
      <c r="C3653" t="s">
        <v>8008</v>
      </c>
      <c r="D3653" t="s">
        <v>8191</v>
      </c>
      <c r="E3653" t="s">
        <v>1050</v>
      </c>
    </row>
    <row r="3654" spans="2:5" x14ac:dyDescent="0.35">
      <c r="B3654" t="s">
        <v>6574</v>
      </c>
      <c r="C3654" t="s">
        <v>8008</v>
      </c>
      <c r="D3654" t="s">
        <v>8192</v>
      </c>
      <c r="E3654" t="s">
        <v>4149</v>
      </c>
    </row>
    <row r="3655" spans="2:5" x14ac:dyDescent="0.35">
      <c r="B3655" t="s">
        <v>6575</v>
      </c>
      <c r="C3655" t="s">
        <v>8008</v>
      </c>
      <c r="D3655" t="s">
        <v>8192</v>
      </c>
      <c r="E3655" t="s">
        <v>4149</v>
      </c>
    </row>
    <row r="3656" spans="2:5" x14ac:dyDescent="0.35">
      <c r="B3656" t="s">
        <v>6576</v>
      </c>
      <c r="C3656" t="s">
        <v>8008</v>
      </c>
      <c r="D3656" t="s">
        <v>8192</v>
      </c>
      <c r="E3656" t="s">
        <v>4149</v>
      </c>
    </row>
    <row r="3657" spans="2:5" x14ac:dyDescent="0.35">
      <c r="B3657" t="s">
        <v>6577</v>
      </c>
      <c r="C3657" t="s">
        <v>8008</v>
      </c>
    </row>
    <row r="3658" spans="2:5" x14ac:dyDescent="0.35">
      <c r="B3658" t="s">
        <v>1389</v>
      </c>
      <c r="C3658" t="s">
        <v>8008</v>
      </c>
      <c r="D3658" t="s">
        <v>1517</v>
      </c>
      <c r="E3658" t="s">
        <v>1057</v>
      </c>
    </row>
    <row r="3659" spans="2:5" x14ac:dyDescent="0.35">
      <c r="B3659" t="s">
        <v>4645</v>
      </c>
      <c r="C3659" t="s">
        <v>8008</v>
      </c>
      <c r="D3659" t="s">
        <v>1517</v>
      </c>
      <c r="E3659" t="s">
        <v>1057</v>
      </c>
    </row>
    <row r="3660" spans="2:5" x14ac:dyDescent="0.35">
      <c r="B3660" t="s">
        <v>4646</v>
      </c>
      <c r="C3660" t="s">
        <v>8008</v>
      </c>
      <c r="D3660" t="s">
        <v>1517</v>
      </c>
      <c r="E3660" t="s">
        <v>1057</v>
      </c>
    </row>
    <row r="3661" spans="2:5" x14ac:dyDescent="0.35">
      <c r="B3661" t="s">
        <v>4647</v>
      </c>
      <c r="C3661" t="s">
        <v>8008</v>
      </c>
      <c r="D3661" t="s">
        <v>1517</v>
      </c>
      <c r="E3661" t="s">
        <v>1057</v>
      </c>
    </row>
    <row r="3662" spans="2:5" x14ac:dyDescent="0.35">
      <c r="B3662" t="s">
        <v>4648</v>
      </c>
      <c r="C3662" t="s">
        <v>8008</v>
      </c>
      <c r="D3662" t="s">
        <v>1517</v>
      </c>
      <c r="E3662" t="s">
        <v>1057</v>
      </c>
    </row>
    <row r="3663" spans="2:5" x14ac:dyDescent="0.35">
      <c r="B3663" t="s">
        <v>4649</v>
      </c>
      <c r="C3663" t="s">
        <v>8008</v>
      </c>
      <c r="D3663" t="s">
        <v>1517</v>
      </c>
      <c r="E3663" t="s">
        <v>1057</v>
      </c>
    </row>
    <row r="3664" spans="2:5" x14ac:dyDescent="0.35">
      <c r="B3664" t="s">
        <v>4650</v>
      </c>
      <c r="C3664" t="s">
        <v>8008</v>
      </c>
      <c r="D3664" t="s">
        <v>1517</v>
      </c>
      <c r="E3664" t="s">
        <v>1057</v>
      </c>
    </row>
    <row r="3665" spans="2:5" x14ac:dyDescent="0.35">
      <c r="B3665" t="s">
        <v>4651</v>
      </c>
      <c r="C3665" t="s">
        <v>8008</v>
      </c>
      <c r="D3665" t="s">
        <v>1517</v>
      </c>
      <c r="E3665" t="s">
        <v>1057</v>
      </c>
    </row>
    <row r="3666" spans="2:5" x14ac:dyDescent="0.35">
      <c r="B3666" t="s">
        <v>4652</v>
      </c>
      <c r="C3666" t="s">
        <v>8008</v>
      </c>
      <c r="D3666" t="s">
        <v>1517</v>
      </c>
      <c r="E3666" t="s">
        <v>1057</v>
      </c>
    </row>
    <row r="3667" spans="2:5" x14ac:dyDescent="0.35">
      <c r="B3667" t="s">
        <v>4655</v>
      </c>
      <c r="C3667" t="s">
        <v>8008</v>
      </c>
      <c r="D3667" t="s">
        <v>1517</v>
      </c>
      <c r="E3667" t="s">
        <v>1057</v>
      </c>
    </row>
    <row r="3668" spans="2:5" x14ac:dyDescent="0.35">
      <c r="B3668" t="s">
        <v>6578</v>
      </c>
      <c r="C3668" t="s">
        <v>8008</v>
      </c>
      <c r="D3668" t="s">
        <v>8193</v>
      </c>
    </row>
    <row r="3669" spans="2:5" x14ac:dyDescent="0.35">
      <c r="B3669" t="s">
        <v>6579</v>
      </c>
      <c r="C3669" t="s">
        <v>8008</v>
      </c>
      <c r="D3669" t="s">
        <v>8194</v>
      </c>
      <c r="E3669" t="s">
        <v>4149</v>
      </c>
    </row>
    <row r="3670" spans="2:5" x14ac:dyDescent="0.35">
      <c r="B3670" t="s">
        <v>6580</v>
      </c>
      <c r="C3670" t="s">
        <v>8008</v>
      </c>
      <c r="D3670" t="s">
        <v>8194</v>
      </c>
      <c r="E3670" t="s">
        <v>4149</v>
      </c>
    </row>
    <row r="3671" spans="2:5" x14ac:dyDescent="0.35">
      <c r="B3671" t="s">
        <v>6581</v>
      </c>
      <c r="C3671" t="s">
        <v>8008</v>
      </c>
      <c r="D3671" t="s">
        <v>8195</v>
      </c>
      <c r="E3671" t="s">
        <v>4149</v>
      </c>
    </row>
    <row r="3672" spans="2:5" x14ac:dyDescent="0.35">
      <c r="B3672" t="s">
        <v>6582</v>
      </c>
      <c r="C3672" t="s">
        <v>8008</v>
      </c>
      <c r="D3672" t="s">
        <v>8195</v>
      </c>
      <c r="E3672" t="s">
        <v>4149</v>
      </c>
    </row>
    <row r="3673" spans="2:5" x14ac:dyDescent="0.35">
      <c r="B3673" t="s">
        <v>4665</v>
      </c>
      <c r="C3673" t="s">
        <v>8008</v>
      </c>
      <c r="D3673" t="s">
        <v>4663</v>
      </c>
    </row>
    <row r="3674" spans="2:5" x14ac:dyDescent="0.35">
      <c r="B3674" t="s">
        <v>6583</v>
      </c>
      <c r="C3674" t="s">
        <v>8008</v>
      </c>
      <c r="D3674" t="s">
        <v>4667</v>
      </c>
      <c r="E3674" t="s">
        <v>1059</v>
      </c>
    </row>
    <row r="3675" spans="2:5" x14ac:dyDescent="0.35">
      <c r="B3675" t="s">
        <v>6584</v>
      </c>
      <c r="C3675" t="s">
        <v>8008</v>
      </c>
      <c r="D3675" t="s">
        <v>4623</v>
      </c>
      <c r="E3675" t="s">
        <v>1057</v>
      </c>
    </row>
    <row r="3676" spans="2:5" x14ac:dyDescent="0.35">
      <c r="B3676" t="s">
        <v>4674</v>
      </c>
      <c r="C3676" t="s">
        <v>8008</v>
      </c>
      <c r="D3676" t="s">
        <v>4671</v>
      </c>
      <c r="E3676" t="s">
        <v>1048</v>
      </c>
    </row>
    <row r="3677" spans="2:5" x14ac:dyDescent="0.35">
      <c r="B3677" t="s">
        <v>6585</v>
      </c>
      <c r="C3677" t="s">
        <v>8008</v>
      </c>
      <c r="D3677" t="s">
        <v>8196</v>
      </c>
    </row>
    <row r="3678" spans="2:5" x14ac:dyDescent="0.35">
      <c r="B3678" t="s">
        <v>6586</v>
      </c>
      <c r="C3678" t="s">
        <v>8008</v>
      </c>
    </row>
    <row r="3679" spans="2:5" x14ac:dyDescent="0.35">
      <c r="B3679" t="s">
        <v>6587</v>
      </c>
      <c r="C3679" t="s">
        <v>8008</v>
      </c>
      <c r="D3679" t="s">
        <v>8197</v>
      </c>
    </row>
    <row r="3680" spans="2:5" x14ac:dyDescent="0.35">
      <c r="B3680" t="s">
        <v>1390</v>
      </c>
      <c r="C3680" t="s">
        <v>8008</v>
      </c>
      <c r="D3680" t="s">
        <v>1518</v>
      </c>
    </row>
    <row r="3681" spans="2:5" x14ac:dyDescent="0.35">
      <c r="B3681" t="s">
        <v>6588</v>
      </c>
      <c r="C3681" t="s">
        <v>8008</v>
      </c>
      <c r="D3681" t="s">
        <v>8198</v>
      </c>
      <c r="E3681" t="s">
        <v>1041</v>
      </c>
    </row>
    <row r="3682" spans="2:5" x14ac:dyDescent="0.35">
      <c r="B3682" t="s">
        <v>6589</v>
      </c>
      <c r="C3682" t="s">
        <v>8008</v>
      </c>
      <c r="D3682" t="s">
        <v>8199</v>
      </c>
      <c r="E3682" t="s">
        <v>1028</v>
      </c>
    </row>
    <row r="3683" spans="2:5" x14ac:dyDescent="0.35">
      <c r="B3683" t="s">
        <v>6590</v>
      </c>
      <c r="C3683" t="s">
        <v>8008</v>
      </c>
      <c r="D3683" t="s">
        <v>8200</v>
      </c>
      <c r="E3683" t="s">
        <v>1041</v>
      </c>
    </row>
    <row r="3684" spans="2:5" x14ac:dyDescent="0.35">
      <c r="B3684" t="s">
        <v>6591</v>
      </c>
      <c r="C3684" t="s">
        <v>8008</v>
      </c>
      <c r="D3684" t="s">
        <v>8201</v>
      </c>
      <c r="E3684" t="s">
        <v>1057</v>
      </c>
    </row>
    <row r="3685" spans="2:5" x14ac:dyDescent="0.35">
      <c r="B3685" t="s">
        <v>6592</v>
      </c>
      <c r="C3685" t="s">
        <v>8008</v>
      </c>
    </row>
    <row r="3686" spans="2:5" x14ac:dyDescent="0.35">
      <c r="B3686" t="s">
        <v>6593</v>
      </c>
      <c r="C3686" t="s">
        <v>8008</v>
      </c>
      <c r="D3686" t="s">
        <v>8202</v>
      </c>
    </row>
    <row r="3687" spans="2:5" x14ac:dyDescent="0.35">
      <c r="B3687" t="s">
        <v>4680</v>
      </c>
      <c r="C3687" t="s">
        <v>8008</v>
      </c>
      <c r="D3687" t="s">
        <v>4681</v>
      </c>
      <c r="E3687" t="s">
        <v>1041</v>
      </c>
    </row>
    <row r="3688" spans="2:5" x14ac:dyDescent="0.35">
      <c r="B3688" t="s">
        <v>6594</v>
      </c>
      <c r="C3688" t="s">
        <v>8008</v>
      </c>
      <c r="D3688" t="s">
        <v>6171</v>
      </c>
      <c r="E3688" t="s">
        <v>1028</v>
      </c>
    </row>
    <row r="3689" spans="2:5" x14ac:dyDescent="0.35">
      <c r="B3689" t="s">
        <v>6595</v>
      </c>
      <c r="C3689" t="s">
        <v>8008</v>
      </c>
    </row>
    <row r="3690" spans="2:5" x14ac:dyDescent="0.35">
      <c r="B3690" t="s">
        <v>4682</v>
      </c>
      <c r="C3690" t="s">
        <v>8008</v>
      </c>
      <c r="D3690" t="s">
        <v>4683</v>
      </c>
      <c r="E3690" t="s">
        <v>1032</v>
      </c>
    </row>
    <row r="3691" spans="2:5" x14ac:dyDescent="0.35">
      <c r="B3691" t="s">
        <v>6596</v>
      </c>
      <c r="C3691" t="s">
        <v>8008</v>
      </c>
      <c r="D3691" t="s">
        <v>8203</v>
      </c>
    </row>
    <row r="3692" spans="2:5" x14ac:dyDescent="0.35">
      <c r="B3692" t="s">
        <v>6597</v>
      </c>
      <c r="C3692" t="s">
        <v>8008</v>
      </c>
      <c r="D3692" t="s">
        <v>8204</v>
      </c>
      <c r="E3692" t="s">
        <v>1057</v>
      </c>
    </row>
    <row r="3693" spans="2:5" x14ac:dyDescent="0.35">
      <c r="B3693" t="s">
        <v>4688</v>
      </c>
      <c r="C3693" t="s">
        <v>8008</v>
      </c>
      <c r="D3693" t="s">
        <v>4687</v>
      </c>
      <c r="E3693" t="s">
        <v>1059</v>
      </c>
    </row>
    <row r="3694" spans="2:5" x14ac:dyDescent="0.35">
      <c r="B3694" t="s">
        <v>4690</v>
      </c>
      <c r="C3694" t="s">
        <v>8008</v>
      </c>
      <c r="D3694" t="s">
        <v>4691</v>
      </c>
      <c r="E3694" t="s">
        <v>1059</v>
      </c>
    </row>
    <row r="3695" spans="2:5" x14ac:dyDescent="0.35">
      <c r="B3695" t="s">
        <v>6598</v>
      </c>
      <c r="C3695" t="s">
        <v>8008</v>
      </c>
      <c r="D3695" t="s">
        <v>8205</v>
      </c>
      <c r="E3695" t="s">
        <v>1046</v>
      </c>
    </row>
    <row r="3696" spans="2:5" x14ac:dyDescent="0.35">
      <c r="B3696" t="s">
        <v>6599</v>
      </c>
      <c r="C3696" t="s">
        <v>8008</v>
      </c>
      <c r="D3696" t="s">
        <v>4066</v>
      </c>
      <c r="E3696" t="s">
        <v>4149</v>
      </c>
    </row>
    <row r="3697" spans="2:5" x14ac:dyDescent="0.35">
      <c r="B3697" t="s">
        <v>6600</v>
      </c>
      <c r="C3697" t="s">
        <v>8008</v>
      </c>
      <c r="D3697" t="s">
        <v>4066</v>
      </c>
      <c r="E3697" t="s">
        <v>4149</v>
      </c>
    </row>
    <row r="3698" spans="2:5" x14ac:dyDescent="0.35">
      <c r="B3698" t="s">
        <v>6601</v>
      </c>
      <c r="C3698" t="s">
        <v>8008</v>
      </c>
      <c r="D3698" t="s">
        <v>4066</v>
      </c>
      <c r="E3698" t="s">
        <v>4149</v>
      </c>
    </row>
    <row r="3699" spans="2:5" x14ac:dyDescent="0.35">
      <c r="B3699" t="s">
        <v>6602</v>
      </c>
      <c r="C3699" t="s">
        <v>8008</v>
      </c>
    </row>
    <row r="3700" spans="2:5" x14ac:dyDescent="0.35">
      <c r="B3700" t="s">
        <v>4695</v>
      </c>
      <c r="C3700" t="s">
        <v>8008</v>
      </c>
      <c r="D3700" t="s">
        <v>4696</v>
      </c>
      <c r="E3700" t="s">
        <v>1062</v>
      </c>
    </row>
    <row r="3701" spans="2:5" x14ac:dyDescent="0.35">
      <c r="B3701" t="s">
        <v>6603</v>
      </c>
      <c r="C3701" t="s">
        <v>8008</v>
      </c>
    </row>
    <row r="3702" spans="2:5" x14ac:dyDescent="0.35">
      <c r="B3702" t="s">
        <v>6604</v>
      </c>
      <c r="C3702" t="s">
        <v>8008</v>
      </c>
    </row>
    <row r="3703" spans="2:5" x14ac:dyDescent="0.35">
      <c r="B3703" t="s">
        <v>6605</v>
      </c>
      <c r="C3703" t="s">
        <v>8008</v>
      </c>
      <c r="D3703" t="s">
        <v>8206</v>
      </c>
      <c r="E3703" t="s">
        <v>1105</v>
      </c>
    </row>
    <row r="3704" spans="2:5" x14ac:dyDescent="0.35">
      <c r="B3704" t="s">
        <v>6606</v>
      </c>
      <c r="C3704" t="s">
        <v>8008</v>
      </c>
      <c r="D3704" t="s">
        <v>8207</v>
      </c>
    </row>
    <row r="3705" spans="2:5" x14ac:dyDescent="0.35">
      <c r="B3705" t="s">
        <v>6607</v>
      </c>
      <c r="C3705" t="s">
        <v>8008</v>
      </c>
    </row>
    <row r="3706" spans="2:5" x14ac:dyDescent="0.35">
      <c r="B3706" t="s">
        <v>6608</v>
      </c>
      <c r="C3706" t="s">
        <v>8008</v>
      </c>
      <c r="D3706" t="s">
        <v>8208</v>
      </c>
    </row>
    <row r="3707" spans="2:5" x14ac:dyDescent="0.35">
      <c r="B3707" t="s">
        <v>4699</v>
      </c>
      <c r="C3707" t="s">
        <v>8008</v>
      </c>
      <c r="D3707" t="s">
        <v>1522</v>
      </c>
      <c r="E3707" t="s">
        <v>1062</v>
      </c>
    </row>
    <row r="3708" spans="2:5" x14ac:dyDescent="0.35">
      <c r="B3708" t="s">
        <v>1394</v>
      </c>
      <c r="C3708" t="s">
        <v>8008</v>
      </c>
      <c r="D3708" t="s">
        <v>1521</v>
      </c>
      <c r="E3708" t="s">
        <v>1062</v>
      </c>
    </row>
    <row r="3709" spans="2:5" x14ac:dyDescent="0.35">
      <c r="B3709" t="s">
        <v>4700</v>
      </c>
      <c r="C3709" t="s">
        <v>8008</v>
      </c>
      <c r="D3709" t="s">
        <v>1522</v>
      </c>
      <c r="E3709" t="s">
        <v>1062</v>
      </c>
    </row>
    <row r="3710" spans="2:5" x14ac:dyDescent="0.35">
      <c r="B3710" t="s">
        <v>4701</v>
      </c>
      <c r="C3710" t="s">
        <v>8008</v>
      </c>
      <c r="D3710" t="s">
        <v>1522</v>
      </c>
      <c r="E3710" t="s">
        <v>1062</v>
      </c>
    </row>
    <row r="3711" spans="2:5" x14ac:dyDescent="0.35">
      <c r="B3711" t="s">
        <v>1395</v>
      </c>
      <c r="C3711" t="s">
        <v>8008</v>
      </c>
      <c r="D3711" t="s">
        <v>1522</v>
      </c>
      <c r="E3711" t="s">
        <v>1062</v>
      </c>
    </row>
    <row r="3712" spans="2:5" x14ac:dyDescent="0.35">
      <c r="B3712" t="s">
        <v>6609</v>
      </c>
      <c r="C3712" t="s">
        <v>8008</v>
      </c>
      <c r="D3712" t="s">
        <v>8209</v>
      </c>
    </row>
    <row r="3713" spans="2:5" x14ac:dyDescent="0.35">
      <c r="B3713" t="s">
        <v>4702</v>
      </c>
      <c r="C3713" t="s">
        <v>8008</v>
      </c>
      <c r="D3713" t="s">
        <v>4703</v>
      </c>
      <c r="E3713" t="s">
        <v>1105</v>
      </c>
    </row>
    <row r="3714" spans="2:5" x14ac:dyDescent="0.35">
      <c r="B3714" t="s">
        <v>6610</v>
      </c>
      <c r="C3714" t="s">
        <v>8008</v>
      </c>
      <c r="D3714" t="s">
        <v>8210</v>
      </c>
      <c r="E3714" t="s">
        <v>1050</v>
      </c>
    </row>
    <row r="3715" spans="2:5" x14ac:dyDescent="0.35">
      <c r="B3715" t="s">
        <v>6611</v>
      </c>
      <c r="C3715" t="s">
        <v>8008</v>
      </c>
      <c r="D3715" t="s">
        <v>8210</v>
      </c>
      <c r="E3715" t="s">
        <v>1050</v>
      </c>
    </row>
    <row r="3716" spans="2:5" x14ac:dyDescent="0.35">
      <c r="B3716" t="s">
        <v>6612</v>
      </c>
      <c r="C3716" t="s">
        <v>8008</v>
      </c>
      <c r="D3716" t="s">
        <v>4705</v>
      </c>
    </row>
    <row r="3717" spans="2:5" x14ac:dyDescent="0.35">
      <c r="B3717" t="s">
        <v>6613</v>
      </c>
      <c r="C3717" t="s">
        <v>8008</v>
      </c>
      <c r="D3717" t="s">
        <v>8211</v>
      </c>
    </row>
    <row r="3718" spans="2:5" x14ac:dyDescent="0.35">
      <c r="B3718" t="s">
        <v>6614</v>
      </c>
      <c r="C3718" t="s">
        <v>8008</v>
      </c>
      <c r="D3718" t="s">
        <v>8212</v>
      </c>
    </row>
    <row r="3719" spans="2:5" x14ac:dyDescent="0.35">
      <c r="B3719" t="s">
        <v>4709</v>
      </c>
      <c r="C3719" t="s">
        <v>8008</v>
      </c>
      <c r="D3719" t="s">
        <v>4708</v>
      </c>
      <c r="E3719" t="s">
        <v>1028</v>
      </c>
    </row>
    <row r="3720" spans="2:5" x14ac:dyDescent="0.35">
      <c r="B3720" t="s">
        <v>4710</v>
      </c>
      <c r="C3720" t="s">
        <v>8008</v>
      </c>
      <c r="D3720" t="s">
        <v>4708</v>
      </c>
      <c r="E3720" t="s">
        <v>1028</v>
      </c>
    </row>
    <row r="3721" spans="2:5" x14ac:dyDescent="0.35">
      <c r="B3721" t="s">
        <v>4712</v>
      </c>
      <c r="C3721" t="s">
        <v>8008</v>
      </c>
      <c r="D3721" t="s">
        <v>4708</v>
      </c>
      <c r="E3721" t="s">
        <v>1028</v>
      </c>
    </row>
    <row r="3722" spans="2:5" x14ac:dyDescent="0.35">
      <c r="B3722" t="s">
        <v>4713</v>
      </c>
      <c r="C3722" t="s">
        <v>8008</v>
      </c>
      <c r="D3722" t="s">
        <v>4708</v>
      </c>
      <c r="E3722" t="s">
        <v>1028</v>
      </c>
    </row>
    <row r="3723" spans="2:5" x14ac:dyDescent="0.35">
      <c r="B3723" t="s">
        <v>6615</v>
      </c>
      <c r="C3723" t="s">
        <v>8008</v>
      </c>
    </row>
    <row r="3724" spans="2:5" x14ac:dyDescent="0.35">
      <c r="B3724" t="s">
        <v>6616</v>
      </c>
      <c r="C3724" t="s">
        <v>8008</v>
      </c>
      <c r="D3724" t="s">
        <v>8213</v>
      </c>
    </row>
    <row r="3725" spans="2:5" x14ac:dyDescent="0.35">
      <c r="B3725" t="s">
        <v>6617</v>
      </c>
      <c r="C3725" t="s">
        <v>8008</v>
      </c>
      <c r="D3725" t="s">
        <v>4715</v>
      </c>
      <c r="E3725" t="s">
        <v>1046</v>
      </c>
    </row>
    <row r="3726" spans="2:5" x14ac:dyDescent="0.35">
      <c r="B3726" t="s">
        <v>6618</v>
      </c>
      <c r="C3726" t="s">
        <v>8008</v>
      </c>
      <c r="D3726" t="s">
        <v>4715</v>
      </c>
      <c r="E3726" t="s">
        <v>1046</v>
      </c>
    </row>
    <row r="3727" spans="2:5" x14ac:dyDescent="0.35">
      <c r="B3727" t="s">
        <v>6619</v>
      </c>
      <c r="C3727" t="s">
        <v>8008</v>
      </c>
      <c r="D3727" t="s">
        <v>4715</v>
      </c>
      <c r="E3727" t="s">
        <v>1046</v>
      </c>
    </row>
    <row r="3728" spans="2:5" x14ac:dyDescent="0.35">
      <c r="B3728" t="s">
        <v>6620</v>
      </c>
      <c r="C3728" t="s">
        <v>8008</v>
      </c>
      <c r="D3728" t="s">
        <v>8214</v>
      </c>
      <c r="E3728" t="s">
        <v>1028</v>
      </c>
    </row>
    <row r="3729" spans="2:5" x14ac:dyDescent="0.35">
      <c r="B3729" t="s">
        <v>6621</v>
      </c>
      <c r="C3729" t="s">
        <v>8008</v>
      </c>
      <c r="D3729" t="s">
        <v>8214</v>
      </c>
      <c r="E3729" t="s">
        <v>1028</v>
      </c>
    </row>
    <row r="3730" spans="2:5" x14ac:dyDescent="0.35">
      <c r="B3730" t="s">
        <v>6622</v>
      </c>
      <c r="C3730" t="s">
        <v>8008</v>
      </c>
      <c r="D3730" t="s">
        <v>8215</v>
      </c>
      <c r="E3730" t="s">
        <v>1046</v>
      </c>
    </row>
    <row r="3731" spans="2:5" x14ac:dyDescent="0.35">
      <c r="B3731" t="s">
        <v>6623</v>
      </c>
      <c r="C3731" t="s">
        <v>8008</v>
      </c>
      <c r="D3731" t="s">
        <v>8215</v>
      </c>
      <c r="E3731" t="s">
        <v>1046</v>
      </c>
    </row>
    <row r="3732" spans="2:5" x14ac:dyDescent="0.35">
      <c r="B3732" t="s">
        <v>6624</v>
      </c>
      <c r="C3732" t="s">
        <v>8008</v>
      </c>
      <c r="D3732" t="s">
        <v>8216</v>
      </c>
      <c r="E3732" t="s">
        <v>4149</v>
      </c>
    </row>
    <row r="3733" spans="2:5" x14ac:dyDescent="0.35">
      <c r="B3733" t="s">
        <v>6625</v>
      </c>
      <c r="C3733" t="s">
        <v>8008</v>
      </c>
      <c r="D3733" t="s">
        <v>8216</v>
      </c>
      <c r="E3733" t="s">
        <v>4149</v>
      </c>
    </row>
    <row r="3734" spans="2:5" x14ac:dyDescent="0.35">
      <c r="B3734" t="s">
        <v>6626</v>
      </c>
      <c r="C3734" t="s">
        <v>8008</v>
      </c>
      <c r="D3734" t="s">
        <v>8217</v>
      </c>
      <c r="E3734" t="s">
        <v>4149</v>
      </c>
    </row>
    <row r="3735" spans="2:5" x14ac:dyDescent="0.35">
      <c r="B3735" t="s">
        <v>6627</v>
      </c>
      <c r="C3735" t="s">
        <v>8008</v>
      </c>
      <c r="D3735" t="s">
        <v>8217</v>
      </c>
      <c r="E3735" t="s">
        <v>4149</v>
      </c>
    </row>
    <row r="3736" spans="2:5" x14ac:dyDescent="0.35">
      <c r="B3736" t="s">
        <v>6628</v>
      </c>
      <c r="C3736" t="s">
        <v>8008</v>
      </c>
      <c r="D3736" t="s">
        <v>8217</v>
      </c>
      <c r="E3736" t="s">
        <v>4149</v>
      </c>
    </row>
    <row r="3737" spans="2:5" x14ac:dyDescent="0.35">
      <c r="B3737" t="s">
        <v>6629</v>
      </c>
      <c r="C3737" t="s">
        <v>8008</v>
      </c>
      <c r="D3737" t="s">
        <v>8217</v>
      </c>
      <c r="E3737" t="s">
        <v>4149</v>
      </c>
    </row>
    <row r="3738" spans="2:5" x14ac:dyDescent="0.35">
      <c r="B3738" t="s">
        <v>6630</v>
      </c>
      <c r="C3738" t="s">
        <v>8008</v>
      </c>
      <c r="D3738" t="s">
        <v>8217</v>
      </c>
      <c r="E3738" t="s">
        <v>4149</v>
      </c>
    </row>
    <row r="3739" spans="2:5" x14ac:dyDescent="0.35">
      <c r="B3739" t="s">
        <v>6631</v>
      </c>
      <c r="C3739" t="s">
        <v>8008</v>
      </c>
      <c r="D3739" t="s">
        <v>8218</v>
      </c>
      <c r="E3739" t="s">
        <v>1032</v>
      </c>
    </row>
    <row r="3740" spans="2:5" x14ac:dyDescent="0.35">
      <c r="B3740" t="s">
        <v>4719</v>
      </c>
      <c r="C3740" t="s">
        <v>8008</v>
      </c>
      <c r="D3740" t="s">
        <v>4720</v>
      </c>
      <c r="E3740" t="s">
        <v>1050</v>
      </c>
    </row>
    <row r="3741" spans="2:5" x14ac:dyDescent="0.35">
      <c r="B3741" t="s">
        <v>4721</v>
      </c>
      <c r="C3741" t="s">
        <v>8008</v>
      </c>
      <c r="D3741" t="s">
        <v>4720</v>
      </c>
      <c r="E3741" t="s">
        <v>1050</v>
      </c>
    </row>
    <row r="3742" spans="2:5" x14ac:dyDescent="0.35">
      <c r="B3742" t="s">
        <v>4723</v>
      </c>
      <c r="C3742" t="s">
        <v>8008</v>
      </c>
      <c r="D3742" t="s">
        <v>4720</v>
      </c>
      <c r="E3742" t="s">
        <v>1050</v>
      </c>
    </row>
    <row r="3743" spans="2:5" x14ac:dyDescent="0.35">
      <c r="B3743" t="s">
        <v>6632</v>
      </c>
      <c r="C3743" t="s">
        <v>8008</v>
      </c>
      <c r="D3743" t="s">
        <v>8219</v>
      </c>
      <c r="E3743" t="s">
        <v>1028</v>
      </c>
    </row>
    <row r="3744" spans="2:5" x14ac:dyDescent="0.35">
      <c r="B3744" t="s">
        <v>6633</v>
      </c>
      <c r="C3744" t="s">
        <v>8008</v>
      </c>
      <c r="D3744" t="s">
        <v>8219</v>
      </c>
      <c r="E3744" t="s">
        <v>1028</v>
      </c>
    </row>
    <row r="3745" spans="2:5" x14ac:dyDescent="0.35">
      <c r="B3745" t="s">
        <v>6634</v>
      </c>
      <c r="C3745" t="s">
        <v>8008</v>
      </c>
      <c r="D3745" t="s">
        <v>8219</v>
      </c>
      <c r="E3745" t="s">
        <v>1028</v>
      </c>
    </row>
    <row r="3746" spans="2:5" x14ac:dyDescent="0.35">
      <c r="B3746" t="s">
        <v>6635</v>
      </c>
      <c r="C3746" t="s">
        <v>8008</v>
      </c>
      <c r="D3746" t="s">
        <v>8220</v>
      </c>
      <c r="E3746" t="s">
        <v>1028</v>
      </c>
    </row>
    <row r="3747" spans="2:5" x14ac:dyDescent="0.35">
      <c r="B3747" t="s">
        <v>6636</v>
      </c>
      <c r="C3747" t="s">
        <v>8008</v>
      </c>
      <c r="D3747" t="s">
        <v>8221</v>
      </c>
      <c r="E3747" t="s">
        <v>1028</v>
      </c>
    </row>
    <row r="3748" spans="2:5" x14ac:dyDescent="0.35">
      <c r="B3748" t="s">
        <v>1397</v>
      </c>
      <c r="C3748" t="s">
        <v>8008</v>
      </c>
      <c r="D3748" t="s">
        <v>1524</v>
      </c>
      <c r="E3748" t="s">
        <v>1059</v>
      </c>
    </row>
    <row r="3749" spans="2:5" x14ac:dyDescent="0.35">
      <c r="B3749" t="s">
        <v>6637</v>
      </c>
      <c r="C3749" t="s">
        <v>8008</v>
      </c>
      <c r="D3749" t="s">
        <v>8222</v>
      </c>
      <c r="E3749" t="s">
        <v>1048</v>
      </c>
    </row>
    <row r="3750" spans="2:5" x14ac:dyDescent="0.35">
      <c r="B3750" t="s">
        <v>6638</v>
      </c>
      <c r="C3750" t="s">
        <v>8008</v>
      </c>
      <c r="D3750" t="s">
        <v>8223</v>
      </c>
      <c r="E3750" t="s">
        <v>1048</v>
      </c>
    </row>
    <row r="3751" spans="2:5" x14ac:dyDescent="0.35">
      <c r="B3751" t="s">
        <v>4731</v>
      </c>
      <c r="C3751" t="s">
        <v>8008</v>
      </c>
      <c r="D3751" t="s">
        <v>4732</v>
      </c>
      <c r="E3751" t="s">
        <v>1059</v>
      </c>
    </row>
    <row r="3752" spans="2:5" x14ac:dyDescent="0.35">
      <c r="B3752" t="s">
        <v>6639</v>
      </c>
      <c r="C3752" t="s">
        <v>8008</v>
      </c>
      <c r="D3752" t="s">
        <v>4735</v>
      </c>
      <c r="E3752" t="s">
        <v>1105</v>
      </c>
    </row>
    <row r="3753" spans="2:5" x14ac:dyDescent="0.35">
      <c r="B3753" t="s">
        <v>4734</v>
      </c>
      <c r="C3753" t="s">
        <v>8008</v>
      </c>
      <c r="D3753" t="s">
        <v>4735</v>
      </c>
      <c r="E3753" t="s">
        <v>1105</v>
      </c>
    </row>
    <row r="3754" spans="2:5" x14ac:dyDescent="0.35">
      <c r="B3754" t="s">
        <v>6640</v>
      </c>
      <c r="C3754" t="s">
        <v>8008</v>
      </c>
    </row>
    <row r="3755" spans="2:5" x14ac:dyDescent="0.35">
      <c r="B3755" t="s">
        <v>6641</v>
      </c>
      <c r="C3755" t="s">
        <v>8008</v>
      </c>
      <c r="D3755" t="s">
        <v>8224</v>
      </c>
    </row>
    <row r="3756" spans="2:5" x14ac:dyDescent="0.35">
      <c r="B3756" t="s">
        <v>6642</v>
      </c>
      <c r="C3756" t="s">
        <v>8008</v>
      </c>
      <c r="D3756" t="s">
        <v>8176</v>
      </c>
      <c r="E3756" t="s">
        <v>1057</v>
      </c>
    </row>
    <row r="3757" spans="2:5" x14ac:dyDescent="0.35">
      <c r="B3757" t="s">
        <v>4739</v>
      </c>
      <c r="C3757" t="s">
        <v>8008</v>
      </c>
      <c r="D3757" t="s">
        <v>4740</v>
      </c>
      <c r="E3757" t="s">
        <v>1105</v>
      </c>
    </row>
    <row r="3758" spans="2:5" x14ac:dyDescent="0.35">
      <c r="B3758" t="s">
        <v>6643</v>
      </c>
      <c r="C3758" t="s">
        <v>8008</v>
      </c>
      <c r="D3758" t="s">
        <v>8225</v>
      </c>
      <c r="E3758" t="s">
        <v>1062</v>
      </c>
    </row>
    <row r="3759" spans="2:5" x14ac:dyDescent="0.35">
      <c r="B3759" t="s">
        <v>6644</v>
      </c>
      <c r="C3759" t="s">
        <v>8008</v>
      </c>
      <c r="D3759" t="s">
        <v>8226</v>
      </c>
    </row>
    <row r="3760" spans="2:5" x14ac:dyDescent="0.35">
      <c r="B3760" t="s">
        <v>4744</v>
      </c>
      <c r="C3760" t="s">
        <v>8008</v>
      </c>
      <c r="D3760" t="s">
        <v>1525</v>
      </c>
      <c r="E3760" t="s">
        <v>1057</v>
      </c>
    </row>
    <row r="3761" spans="2:5" x14ac:dyDescent="0.35">
      <c r="B3761" t="s">
        <v>1399</v>
      </c>
      <c r="C3761" t="s">
        <v>8008</v>
      </c>
      <c r="D3761" t="s">
        <v>1525</v>
      </c>
      <c r="E3761" t="s">
        <v>1057</v>
      </c>
    </row>
    <row r="3762" spans="2:5" x14ac:dyDescent="0.35">
      <c r="B3762" t="s">
        <v>4745</v>
      </c>
      <c r="C3762" t="s">
        <v>8008</v>
      </c>
      <c r="D3762" t="s">
        <v>1525</v>
      </c>
      <c r="E3762" t="s">
        <v>1057</v>
      </c>
    </row>
    <row r="3763" spans="2:5" x14ac:dyDescent="0.35">
      <c r="B3763" t="s">
        <v>4746</v>
      </c>
      <c r="C3763" t="s">
        <v>8008</v>
      </c>
      <c r="D3763" t="s">
        <v>1525</v>
      </c>
      <c r="E3763" t="s">
        <v>1057</v>
      </c>
    </row>
    <row r="3764" spans="2:5" x14ac:dyDescent="0.35">
      <c r="B3764" t="s">
        <v>4747</v>
      </c>
      <c r="C3764" t="s">
        <v>8008</v>
      </c>
      <c r="D3764" t="s">
        <v>1525</v>
      </c>
      <c r="E3764" t="s">
        <v>1057</v>
      </c>
    </row>
    <row r="3765" spans="2:5" x14ac:dyDescent="0.35">
      <c r="B3765" t="s">
        <v>4748</v>
      </c>
      <c r="C3765" t="s">
        <v>8008</v>
      </c>
      <c r="D3765" t="s">
        <v>1525</v>
      </c>
      <c r="E3765" t="s">
        <v>1057</v>
      </c>
    </row>
    <row r="3766" spans="2:5" x14ac:dyDescent="0.35">
      <c r="B3766" t="s">
        <v>4749</v>
      </c>
      <c r="C3766" t="s">
        <v>8008</v>
      </c>
      <c r="D3766" t="s">
        <v>1525</v>
      </c>
      <c r="E3766" t="s">
        <v>1057</v>
      </c>
    </row>
    <row r="3767" spans="2:5" x14ac:dyDescent="0.35">
      <c r="B3767" t="s">
        <v>4750</v>
      </c>
      <c r="C3767" t="s">
        <v>8008</v>
      </c>
      <c r="D3767" t="s">
        <v>1525</v>
      </c>
      <c r="E3767" t="s">
        <v>1057</v>
      </c>
    </row>
    <row r="3768" spans="2:5" x14ac:dyDescent="0.35">
      <c r="B3768" t="s">
        <v>4751</v>
      </c>
      <c r="C3768" t="s">
        <v>8008</v>
      </c>
      <c r="D3768" t="s">
        <v>1525</v>
      </c>
      <c r="E3768" t="s">
        <v>1057</v>
      </c>
    </row>
    <row r="3769" spans="2:5" x14ac:dyDescent="0.35">
      <c r="B3769" t="s">
        <v>4752</v>
      </c>
      <c r="C3769" t="s">
        <v>8008</v>
      </c>
      <c r="D3769" t="s">
        <v>1525</v>
      </c>
      <c r="E3769" t="s">
        <v>1057</v>
      </c>
    </row>
    <row r="3770" spans="2:5" x14ac:dyDescent="0.35">
      <c r="B3770" t="s">
        <v>4753</v>
      </c>
      <c r="C3770" t="s">
        <v>8008</v>
      </c>
      <c r="D3770" t="s">
        <v>1525</v>
      </c>
      <c r="E3770" t="s">
        <v>1057</v>
      </c>
    </row>
    <row r="3771" spans="2:5" x14ac:dyDescent="0.35">
      <c r="B3771" t="s">
        <v>4754</v>
      </c>
      <c r="C3771" t="s">
        <v>8008</v>
      </c>
      <c r="D3771" t="s">
        <v>1525</v>
      </c>
      <c r="E3771" t="s">
        <v>1057</v>
      </c>
    </row>
    <row r="3772" spans="2:5" x14ac:dyDescent="0.35">
      <c r="B3772" t="s">
        <v>6645</v>
      </c>
      <c r="C3772" t="s">
        <v>8008</v>
      </c>
      <c r="D3772" t="s">
        <v>8227</v>
      </c>
    </row>
    <row r="3773" spans="2:5" x14ac:dyDescent="0.35">
      <c r="B3773" t="s">
        <v>6646</v>
      </c>
      <c r="C3773" t="s">
        <v>8008</v>
      </c>
      <c r="D3773" t="s">
        <v>8227</v>
      </c>
    </row>
    <row r="3774" spans="2:5" x14ac:dyDescent="0.35">
      <c r="B3774" t="s">
        <v>6647</v>
      </c>
      <c r="C3774" t="s">
        <v>8008</v>
      </c>
    </row>
    <row r="3775" spans="2:5" x14ac:dyDescent="0.35">
      <c r="B3775" t="s">
        <v>6648</v>
      </c>
      <c r="C3775" t="s">
        <v>8008</v>
      </c>
      <c r="D3775" t="s">
        <v>4756</v>
      </c>
      <c r="E3775" t="s">
        <v>1048</v>
      </c>
    </row>
    <row r="3776" spans="2:5" x14ac:dyDescent="0.35">
      <c r="B3776" t="s">
        <v>6649</v>
      </c>
      <c r="C3776" t="s">
        <v>8008</v>
      </c>
      <c r="D3776" t="s">
        <v>4764</v>
      </c>
      <c r="E3776" t="s">
        <v>1041</v>
      </c>
    </row>
    <row r="3777" spans="2:5" x14ac:dyDescent="0.35">
      <c r="B3777" t="s">
        <v>4763</v>
      </c>
      <c r="C3777" t="s">
        <v>8008</v>
      </c>
      <c r="D3777" t="s">
        <v>4764</v>
      </c>
      <c r="E3777" t="s">
        <v>1041</v>
      </c>
    </row>
    <row r="3778" spans="2:5" x14ac:dyDescent="0.35">
      <c r="B3778" t="s">
        <v>6650</v>
      </c>
      <c r="C3778" t="s">
        <v>8008</v>
      </c>
      <c r="D3778" t="s">
        <v>4766</v>
      </c>
      <c r="E3778" t="s">
        <v>1057</v>
      </c>
    </row>
    <row r="3779" spans="2:5" x14ac:dyDescent="0.35">
      <c r="B3779" t="s">
        <v>4767</v>
      </c>
      <c r="C3779" t="s">
        <v>8008</v>
      </c>
      <c r="D3779" t="s">
        <v>4768</v>
      </c>
      <c r="E3779" t="s">
        <v>1032</v>
      </c>
    </row>
    <row r="3780" spans="2:5" x14ac:dyDescent="0.35">
      <c r="B3780" t="s">
        <v>4770</v>
      </c>
      <c r="C3780" t="s">
        <v>8008</v>
      </c>
      <c r="D3780" t="s">
        <v>4768</v>
      </c>
      <c r="E3780" t="s">
        <v>1032</v>
      </c>
    </row>
    <row r="3781" spans="2:5" x14ac:dyDescent="0.35">
      <c r="B3781" t="s">
        <v>1400</v>
      </c>
      <c r="C3781" t="s">
        <v>8008</v>
      </c>
      <c r="D3781" t="s">
        <v>1526</v>
      </c>
    </row>
    <row r="3782" spans="2:5" x14ac:dyDescent="0.35">
      <c r="B3782" t="s">
        <v>6651</v>
      </c>
      <c r="C3782" t="s">
        <v>8008</v>
      </c>
      <c r="D3782" t="s">
        <v>4774</v>
      </c>
      <c r="E3782" t="s">
        <v>1050</v>
      </c>
    </row>
    <row r="3783" spans="2:5" x14ac:dyDescent="0.35">
      <c r="B3783" t="s">
        <v>6652</v>
      </c>
      <c r="C3783" t="s">
        <v>8008</v>
      </c>
      <c r="D3783" t="s">
        <v>8228</v>
      </c>
      <c r="E3783" t="s">
        <v>4149</v>
      </c>
    </row>
    <row r="3784" spans="2:5" x14ac:dyDescent="0.35">
      <c r="B3784" t="s">
        <v>6653</v>
      </c>
      <c r="C3784" t="s">
        <v>8008</v>
      </c>
      <c r="D3784" t="s">
        <v>8228</v>
      </c>
      <c r="E3784" t="s">
        <v>4149</v>
      </c>
    </row>
    <row r="3785" spans="2:5" x14ac:dyDescent="0.35">
      <c r="B3785" t="s">
        <v>4778</v>
      </c>
      <c r="C3785" t="s">
        <v>8008</v>
      </c>
      <c r="D3785" t="s">
        <v>4777</v>
      </c>
      <c r="E3785" t="s">
        <v>4149</v>
      </c>
    </row>
    <row r="3786" spans="2:5" x14ac:dyDescent="0.35">
      <c r="B3786" t="s">
        <v>4779</v>
      </c>
      <c r="C3786" t="s">
        <v>8008</v>
      </c>
      <c r="D3786" t="s">
        <v>4780</v>
      </c>
      <c r="E3786" t="s">
        <v>1105</v>
      </c>
    </row>
    <row r="3787" spans="2:5" x14ac:dyDescent="0.35">
      <c r="B3787" t="s">
        <v>4781</v>
      </c>
      <c r="C3787" t="s">
        <v>8008</v>
      </c>
      <c r="D3787" t="s">
        <v>4780</v>
      </c>
      <c r="E3787" t="s">
        <v>1105</v>
      </c>
    </row>
    <row r="3788" spans="2:5" x14ac:dyDescent="0.35">
      <c r="B3788" t="s">
        <v>4782</v>
      </c>
      <c r="C3788" t="s">
        <v>8008</v>
      </c>
      <c r="D3788" t="s">
        <v>4780</v>
      </c>
      <c r="E3788" t="s">
        <v>1105</v>
      </c>
    </row>
    <row r="3789" spans="2:5" x14ac:dyDescent="0.35">
      <c r="B3789" t="s">
        <v>4783</v>
      </c>
      <c r="C3789" t="s">
        <v>8008</v>
      </c>
      <c r="D3789" t="s">
        <v>4780</v>
      </c>
      <c r="E3789" t="s">
        <v>1105</v>
      </c>
    </row>
    <row r="3790" spans="2:5" x14ac:dyDescent="0.35">
      <c r="B3790" t="s">
        <v>4784</v>
      </c>
      <c r="C3790" t="s">
        <v>8008</v>
      </c>
      <c r="D3790" t="s">
        <v>4780</v>
      </c>
      <c r="E3790" t="s">
        <v>1105</v>
      </c>
    </row>
    <row r="3791" spans="2:5" x14ac:dyDescent="0.35">
      <c r="B3791" t="s">
        <v>6654</v>
      </c>
      <c r="C3791" t="s">
        <v>8008</v>
      </c>
    </row>
    <row r="3792" spans="2:5" x14ac:dyDescent="0.35">
      <c r="B3792" t="s">
        <v>4791</v>
      </c>
      <c r="C3792" t="s">
        <v>8008</v>
      </c>
      <c r="D3792" t="s">
        <v>4790</v>
      </c>
      <c r="E3792" t="s">
        <v>1032</v>
      </c>
    </row>
    <row r="3793" spans="2:5" x14ac:dyDescent="0.35">
      <c r="B3793" t="s">
        <v>4792</v>
      </c>
      <c r="C3793" t="s">
        <v>8008</v>
      </c>
      <c r="D3793" t="s">
        <v>4790</v>
      </c>
      <c r="E3793" t="s">
        <v>1032</v>
      </c>
    </row>
    <row r="3794" spans="2:5" x14ac:dyDescent="0.35">
      <c r="B3794" t="s">
        <v>6655</v>
      </c>
      <c r="C3794" t="s">
        <v>8008</v>
      </c>
    </row>
    <row r="3795" spans="2:5" x14ac:dyDescent="0.35">
      <c r="B3795" t="s">
        <v>6656</v>
      </c>
      <c r="C3795" t="s">
        <v>8008</v>
      </c>
      <c r="D3795" t="s">
        <v>8229</v>
      </c>
      <c r="E3795" t="s">
        <v>1050</v>
      </c>
    </row>
    <row r="3796" spans="2:5" x14ac:dyDescent="0.35">
      <c r="B3796" t="s">
        <v>6657</v>
      </c>
      <c r="C3796" t="s">
        <v>8008</v>
      </c>
      <c r="D3796" t="s">
        <v>8230</v>
      </c>
      <c r="E3796" t="s">
        <v>1028</v>
      </c>
    </row>
    <row r="3797" spans="2:5" x14ac:dyDescent="0.35">
      <c r="B3797" t="s">
        <v>6658</v>
      </c>
      <c r="C3797" t="s">
        <v>8008</v>
      </c>
    </row>
    <row r="3798" spans="2:5" x14ac:dyDescent="0.35">
      <c r="B3798" t="s">
        <v>6659</v>
      </c>
      <c r="C3798" t="s">
        <v>8008</v>
      </c>
      <c r="D3798" t="s">
        <v>8231</v>
      </c>
      <c r="E3798" t="s">
        <v>1046</v>
      </c>
    </row>
    <row r="3799" spans="2:5" x14ac:dyDescent="0.35">
      <c r="B3799" t="s">
        <v>6660</v>
      </c>
      <c r="C3799" t="s">
        <v>8008</v>
      </c>
      <c r="D3799" t="s">
        <v>8232</v>
      </c>
    </row>
    <row r="3800" spans="2:5" x14ac:dyDescent="0.35">
      <c r="B3800" t="s">
        <v>6661</v>
      </c>
      <c r="C3800" t="s">
        <v>8008</v>
      </c>
      <c r="D3800" t="s">
        <v>8233</v>
      </c>
      <c r="E3800" t="s">
        <v>1028</v>
      </c>
    </row>
    <row r="3801" spans="2:5" x14ac:dyDescent="0.35">
      <c r="B3801" t="s">
        <v>6662</v>
      </c>
      <c r="C3801" t="s">
        <v>8008</v>
      </c>
      <c r="D3801" t="s">
        <v>8234</v>
      </c>
      <c r="E3801" t="s">
        <v>1028</v>
      </c>
    </row>
    <row r="3802" spans="2:5" x14ac:dyDescent="0.35">
      <c r="B3802" t="s">
        <v>6663</v>
      </c>
      <c r="C3802" t="s">
        <v>8008</v>
      </c>
      <c r="D3802" t="s">
        <v>8233</v>
      </c>
      <c r="E3802" t="s">
        <v>1028</v>
      </c>
    </row>
    <row r="3803" spans="2:5" x14ac:dyDescent="0.35">
      <c r="B3803" t="s">
        <v>6664</v>
      </c>
      <c r="C3803" t="s">
        <v>8008</v>
      </c>
      <c r="D3803" t="s">
        <v>6173</v>
      </c>
      <c r="E3803" t="s">
        <v>1028</v>
      </c>
    </row>
    <row r="3804" spans="2:5" x14ac:dyDescent="0.35">
      <c r="B3804" t="s">
        <v>6665</v>
      </c>
      <c r="C3804" t="s">
        <v>8008</v>
      </c>
      <c r="D3804" t="s">
        <v>8233</v>
      </c>
      <c r="E3804" t="s">
        <v>1028</v>
      </c>
    </row>
    <row r="3805" spans="2:5" x14ac:dyDescent="0.35">
      <c r="B3805" t="s">
        <v>6666</v>
      </c>
      <c r="C3805" t="s">
        <v>8008</v>
      </c>
      <c r="D3805" t="s">
        <v>8235</v>
      </c>
      <c r="E3805" t="s">
        <v>1041</v>
      </c>
    </row>
    <row r="3806" spans="2:5" x14ac:dyDescent="0.35">
      <c r="B3806" t="s">
        <v>6667</v>
      </c>
      <c r="C3806" t="s">
        <v>8008</v>
      </c>
    </row>
    <row r="3807" spans="2:5" x14ac:dyDescent="0.35">
      <c r="B3807" t="s">
        <v>6668</v>
      </c>
      <c r="C3807" t="s">
        <v>8008</v>
      </c>
      <c r="D3807" t="s">
        <v>8236</v>
      </c>
      <c r="E3807" t="s">
        <v>1028</v>
      </c>
    </row>
    <row r="3808" spans="2:5" x14ac:dyDescent="0.35">
      <c r="B3808" t="s">
        <v>6669</v>
      </c>
      <c r="C3808" t="s">
        <v>8008</v>
      </c>
      <c r="D3808" t="s">
        <v>8237</v>
      </c>
      <c r="E3808" t="s">
        <v>1028</v>
      </c>
    </row>
    <row r="3809" spans="2:5" x14ac:dyDescent="0.35">
      <c r="B3809" t="s">
        <v>6670</v>
      </c>
      <c r="C3809" t="s">
        <v>8008</v>
      </c>
      <c r="D3809" t="s">
        <v>8238</v>
      </c>
      <c r="E3809" t="s">
        <v>1028</v>
      </c>
    </row>
    <row r="3810" spans="2:5" x14ac:dyDescent="0.35">
      <c r="B3810" t="s">
        <v>6671</v>
      </c>
      <c r="C3810" t="s">
        <v>8008</v>
      </c>
      <c r="D3810" t="s">
        <v>8238</v>
      </c>
      <c r="E3810" t="s">
        <v>1028</v>
      </c>
    </row>
    <row r="3811" spans="2:5" x14ac:dyDescent="0.35">
      <c r="B3811" t="s">
        <v>6672</v>
      </c>
      <c r="C3811" t="s">
        <v>8008</v>
      </c>
      <c r="D3811" t="s">
        <v>8239</v>
      </c>
      <c r="E3811" t="s">
        <v>1028</v>
      </c>
    </row>
    <row r="3812" spans="2:5" x14ac:dyDescent="0.35">
      <c r="B3812" t="s">
        <v>6673</v>
      </c>
      <c r="C3812" t="s">
        <v>8008</v>
      </c>
      <c r="D3812" t="s">
        <v>8240</v>
      </c>
    </row>
    <row r="3813" spans="2:5" x14ac:dyDescent="0.35">
      <c r="B3813" t="s">
        <v>4803</v>
      </c>
      <c r="C3813" t="s">
        <v>8008</v>
      </c>
      <c r="D3813" t="s">
        <v>4804</v>
      </c>
      <c r="E3813" t="s">
        <v>4149</v>
      </c>
    </row>
    <row r="3814" spans="2:5" x14ac:dyDescent="0.35">
      <c r="B3814" t="s">
        <v>6674</v>
      </c>
      <c r="C3814" t="s">
        <v>8008</v>
      </c>
      <c r="D3814" t="s">
        <v>4804</v>
      </c>
      <c r="E3814" t="s">
        <v>4149</v>
      </c>
    </row>
    <row r="3815" spans="2:5" x14ac:dyDescent="0.35">
      <c r="B3815" t="s">
        <v>6675</v>
      </c>
      <c r="C3815" t="s">
        <v>8008</v>
      </c>
      <c r="D3815" t="s">
        <v>8241</v>
      </c>
      <c r="E3815" t="s">
        <v>4149</v>
      </c>
    </row>
    <row r="3816" spans="2:5" x14ac:dyDescent="0.35">
      <c r="B3816" t="s">
        <v>6676</v>
      </c>
      <c r="C3816" t="s">
        <v>8008</v>
      </c>
      <c r="D3816" t="s">
        <v>8242</v>
      </c>
      <c r="E3816" t="s">
        <v>1105</v>
      </c>
    </row>
    <row r="3817" spans="2:5" x14ac:dyDescent="0.35">
      <c r="B3817" t="s">
        <v>6677</v>
      </c>
      <c r="C3817" t="s">
        <v>8008</v>
      </c>
      <c r="D3817" t="s">
        <v>8243</v>
      </c>
    </row>
    <row r="3818" spans="2:5" x14ac:dyDescent="0.35">
      <c r="B3818" t="s">
        <v>6678</v>
      </c>
      <c r="C3818" t="s">
        <v>8008</v>
      </c>
      <c r="D3818" t="s">
        <v>8243</v>
      </c>
    </row>
    <row r="3819" spans="2:5" x14ac:dyDescent="0.35">
      <c r="B3819" t="s">
        <v>6679</v>
      </c>
      <c r="C3819" t="s">
        <v>8008</v>
      </c>
      <c r="D3819" t="s">
        <v>8243</v>
      </c>
    </row>
    <row r="3820" spans="2:5" x14ac:dyDescent="0.35">
      <c r="B3820" t="s">
        <v>6680</v>
      </c>
      <c r="C3820" t="s">
        <v>8008</v>
      </c>
    </row>
    <row r="3821" spans="2:5" x14ac:dyDescent="0.35">
      <c r="B3821" t="s">
        <v>4808</v>
      </c>
      <c r="C3821" t="s">
        <v>8008</v>
      </c>
      <c r="D3821" t="s">
        <v>4809</v>
      </c>
      <c r="E3821" t="s">
        <v>1057</v>
      </c>
    </row>
    <row r="3822" spans="2:5" x14ac:dyDescent="0.35">
      <c r="B3822" t="s">
        <v>4810</v>
      </c>
      <c r="C3822" t="s">
        <v>8008</v>
      </c>
      <c r="D3822" t="s">
        <v>4811</v>
      </c>
      <c r="E3822" t="s">
        <v>1057</v>
      </c>
    </row>
    <row r="3823" spans="2:5" x14ac:dyDescent="0.35">
      <c r="B3823" t="s">
        <v>4812</v>
      </c>
      <c r="C3823" t="s">
        <v>8008</v>
      </c>
      <c r="D3823" t="s">
        <v>4811</v>
      </c>
      <c r="E3823" t="s">
        <v>1057</v>
      </c>
    </row>
    <row r="3824" spans="2:5" x14ac:dyDescent="0.35">
      <c r="B3824" t="s">
        <v>4813</v>
      </c>
      <c r="C3824" t="s">
        <v>8008</v>
      </c>
      <c r="D3824" t="s">
        <v>4811</v>
      </c>
      <c r="E3824" t="s">
        <v>1057</v>
      </c>
    </row>
    <row r="3825" spans="2:5" x14ac:dyDescent="0.35">
      <c r="B3825" t="s">
        <v>4814</v>
      </c>
      <c r="C3825" t="s">
        <v>8008</v>
      </c>
      <c r="D3825" t="s">
        <v>4811</v>
      </c>
      <c r="E3825" t="s">
        <v>1057</v>
      </c>
    </row>
    <row r="3826" spans="2:5" x14ac:dyDescent="0.35">
      <c r="B3826" t="s">
        <v>4815</v>
      </c>
      <c r="C3826" t="s">
        <v>8008</v>
      </c>
      <c r="D3826" t="s">
        <v>4811</v>
      </c>
      <c r="E3826" t="s">
        <v>1057</v>
      </c>
    </row>
    <row r="3827" spans="2:5" x14ac:dyDescent="0.35">
      <c r="B3827" t="s">
        <v>1402</v>
      </c>
      <c r="C3827" t="s">
        <v>8008</v>
      </c>
      <c r="D3827" t="s">
        <v>1527</v>
      </c>
      <c r="E3827" t="s">
        <v>1059</v>
      </c>
    </row>
    <row r="3828" spans="2:5" x14ac:dyDescent="0.35">
      <c r="B3828" t="s">
        <v>6681</v>
      </c>
      <c r="C3828" t="s">
        <v>8008</v>
      </c>
      <c r="D3828" t="s">
        <v>8244</v>
      </c>
      <c r="E3828" t="s">
        <v>1028</v>
      </c>
    </row>
    <row r="3829" spans="2:5" x14ac:dyDescent="0.35">
      <c r="B3829" t="s">
        <v>6682</v>
      </c>
      <c r="C3829" t="s">
        <v>8008</v>
      </c>
      <c r="D3829" t="s">
        <v>8245</v>
      </c>
      <c r="E3829" t="s">
        <v>1041</v>
      </c>
    </row>
    <row r="3830" spans="2:5" x14ac:dyDescent="0.35">
      <c r="B3830" t="s">
        <v>6683</v>
      </c>
      <c r="C3830" t="s">
        <v>8008</v>
      </c>
      <c r="D3830" t="s">
        <v>8246</v>
      </c>
      <c r="E3830" t="s">
        <v>1028</v>
      </c>
    </row>
    <row r="3831" spans="2:5" x14ac:dyDescent="0.35">
      <c r="B3831" t="s">
        <v>4821</v>
      </c>
      <c r="C3831" t="s">
        <v>8008</v>
      </c>
      <c r="D3831" t="s">
        <v>4822</v>
      </c>
      <c r="E3831" t="s">
        <v>1062</v>
      </c>
    </row>
    <row r="3832" spans="2:5" x14ac:dyDescent="0.35">
      <c r="B3832" t="s">
        <v>6684</v>
      </c>
      <c r="C3832" t="s">
        <v>8008</v>
      </c>
      <c r="D3832" t="s">
        <v>8247</v>
      </c>
      <c r="E3832" t="s">
        <v>1059</v>
      </c>
    </row>
    <row r="3833" spans="2:5" x14ac:dyDescent="0.35">
      <c r="B3833" t="s">
        <v>6685</v>
      </c>
      <c r="C3833" t="s">
        <v>8008</v>
      </c>
    </row>
    <row r="3834" spans="2:5" x14ac:dyDescent="0.35">
      <c r="B3834" t="s">
        <v>6686</v>
      </c>
      <c r="C3834" t="s">
        <v>8008</v>
      </c>
      <c r="D3834" t="s">
        <v>8248</v>
      </c>
    </row>
    <row r="3835" spans="2:5" x14ac:dyDescent="0.35">
      <c r="B3835" t="s">
        <v>6687</v>
      </c>
      <c r="C3835" t="s">
        <v>8008</v>
      </c>
      <c r="D3835" t="s">
        <v>8248</v>
      </c>
    </row>
    <row r="3836" spans="2:5" x14ac:dyDescent="0.35">
      <c r="B3836" t="s">
        <v>6688</v>
      </c>
      <c r="C3836" t="s">
        <v>8008</v>
      </c>
      <c r="D3836" t="s">
        <v>8248</v>
      </c>
    </row>
    <row r="3837" spans="2:5" x14ac:dyDescent="0.35">
      <c r="B3837" t="s">
        <v>6689</v>
      </c>
      <c r="C3837" t="s">
        <v>8008</v>
      </c>
      <c r="D3837" t="s">
        <v>8249</v>
      </c>
      <c r="E3837" t="s">
        <v>1032</v>
      </c>
    </row>
    <row r="3838" spans="2:5" x14ac:dyDescent="0.35">
      <c r="B3838" t="s">
        <v>6690</v>
      </c>
      <c r="C3838" t="s">
        <v>8008</v>
      </c>
      <c r="D3838" t="s">
        <v>8249</v>
      </c>
      <c r="E3838" t="s">
        <v>1032</v>
      </c>
    </row>
    <row r="3839" spans="2:5" x14ac:dyDescent="0.35">
      <c r="B3839" t="s">
        <v>6691</v>
      </c>
      <c r="C3839" t="s">
        <v>8008</v>
      </c>
      <c r="D3839" t="s">
        <v>8250</v>
      </c>
    </row>
    <row r="3840" spans="2:5" x14ac:dyDescent="0.35">
      <c r="B3840" t="s">
        <v>6692</v>
      </c>
      <c r="C3840" t="s">
        <v>8008</v>
      </c>
      <c r="D3840" t="s">
        <v>8250</v>
      </c>
    </row>
    <row r="3841" spans="2:5" x14ac:dyDescent="0.35">
      <c r="B3841" t="s">
        <v>6693</v>
      </c>
      <c r="C3841" t="s">
        <v>8008</v>
      </c>
      <c r="D3841" t="s">
        <v>8250</v>
      </c>
    </row>
    <row r="3842" spans="2:5" x14ac:dyDescent="0.35">
      <c r="B3842" t="s">
        <v>6694</v>
      </c>
      <c r="C3842" t="s">
        <v>8008</v>
      </c>
    </row>
    <row r="3843" spans="2:5" x14ac:dyDescent="0.35">
      <c r="B3843" t="s">
        <v>6695</v>
      </c>
      <c r="C3843" t="s">
        <v>8008</v>
      </c>
      <c r="D3843" t="s">
        <v>8251</v>
      </c>
    </row>
    <row r="3844" spans="2:5" x14ac:dyDescent="0.35">
      <c r="B3844" t="s">
        <v>6696</v>
      </c>
      <c r="C3844" t="s">
        <v>8008</v>
      </c>
      <c r="D3844" t="s">
        <v>8250</v>
      </c>
    </row>
    <row r="3845" spans="2:5" x14ac:dyDescent="0.35">
      <c r="B3845" t="s">
        <v>6697</v>
      </c>
      <c r="C3845" t="s">
        <v>8008</v>
      </c>
    </row>
    <row r="3846" spans="2:5" x14ac:dyDescent="0.35">
      <c r="B3846" t="s">
        <v>6698</v>
      </c>
      <c r="C3846" t="s">
        <v>8008</v>
      </c>
    </row>
    <row r="3847" spans="2:5" x14ac:dyDescent="0.35">
      <c r="B3847" t="s">
        <v>6699</v>
      </c>
      <c r="C3847" t="s">
        <v>8008</v>
      </c>
      <c r="D3847" t="s">
        <v>8252</v>
      </c>
    </row>
    <row r="3848" spans="2:5" x14ac:dyDescent="0.35">
      <c r="B3848" t="s">
        <v>6700</v>
      </c>
      <c r="C3848" t="s">
        <v>8008</v>
      </c>
      <c r="D3848" t="s">
        <v>8253</v>
      </c>
      <c r="E3848" t="s">
        <v>1050</v>
      </c>
    </row>
    <row r="3849" spans="2:5" x14ac:dyDescent="0.35">
      <c r="B3849" t="s">
        <v>6701</v>
      </c>
      <c r="C3849" t="s">
        <v>8008</v>
      </c>
      <c r="D3849" t="s">
        <v>8254</v>
      </c>
    </row>
    <row r="3850" spans="2:5" x14ac:dyDescent="0.35">
      <c r="B3850" t="s">
        <v>6702</v>
      </c>
      <c r="C3850" t="s">
        <v>8008</v>
      </c>
    </row>
    <row r="3851" spans="2:5" x14ac:dyDescent="0.35">
      <c r="B3851" t="s">
        <v>6703</v>
      </c>
      <c r="C3851" t="s">
        <v>8008</v>
      </c>
      <c r="D3851" t="s">
        <v>8254</v>
      </c>
    </row>
    <row r="3852" spans="2:5" x14ac:dyDescent="0.35">
      <c r="B3852" t="s">
        <v>6704</v>
      </c>
      <c r="C3852" t="s">
        <v>8008</v>
      </c>
      <c r="D3852" t="s">
        <v>8255</v>
      </c>
      <c r="E3852" t="s">
        <v>1041</v>
      </c>
    </row>
    <row r="3853" spans="2:5" x14ac:dyDescent="0.35">
      <c r="B3853" t="s">
        <v>6705</v>
      </c>
      <c r="C3853" t="s">
        <v>8008</v>
      </c>
      <c r="D3853" t="s">
        <v>8256</v>
      </c>
      <c r="E3853" t="s">
        <v>1050</v>
      </c>
    </row>
    <row r="3854" spans="2:5" x14ac:dyDescent="0.35">
      <c r="B3854" t="s">
        <v>4825</v>
      </c>
      <c r="C3854" t="s">
        <v>8008</v>
      </c>
      <c r="D3854" t="s">
        <v>4826</v>
      </c>
      <c r="E3854" t="s">
        <v>1059</v>
      </c>
    </row>
    <row r="3855" spans="2:5" x14ac:dyDescent="0.35">
      <c r="B3855" t="s">
        <v>6706</v>
      </c>
      <c r="C3855" t="s">
        <v>8008</v>
      </c>
      <c r="D3855" t="s">
        <v>8257</v>
      </c>
      <c r="E3855" t="s">
        <v>1105</v>
      </c>
    </row>
    <row r="3856" spans="2:5" x14ac:dyDescent="0.35">
      <c r="B3856" t="s">
        <v>4827</v>
      </c>
      <c r="C3856" t="s">
        <v>8008</v>
      </c>
      <c r="D3856" t="s">
        <v>4828</v>
      </c>
      <c r="E3856" t="s">
        <v>1057</v>
      </c>
    </row>
    <row r="3857" spans="2:5" x14ac:dyDescent="0.35">
      <c r="B3857" t="s">
        <v>6707</v>
      </c>
      <c r="C3857" t="s">
        <v>8008</v>
      </c>
    </row>
    <row r="3858" spans="2:5" x14ac:dyDescent="0.35">
      <c r="B3858" t="s">
        <v>6708</v>
      </c>
      <c r="C3858" t="s">
        <v>8008</v>
      </c>
      <c r="D3858" t="s">
        <v>8258</v>
      </c>
      <c r="E3858" t="s">
        <v>1032</v>
      </c>
    </row>
    <row r="3859" spans="2:5" x14ac:dyDescent="0.35">
      <c r="B3859" t="s">
        <v>6709</v>
      </c>
      <c r="C3859" t="s">
        <v>8008</v>
      </c>
      <c r="D3859" t="s">
        <v>8258</v>
      </c>
      <c r="E3859" t="s">
        <v>1032</v>
      </c>
    </row>
    <row r="3860" spans="2:5" x14ac:dyDescent="0.35">
      <c r="B3860" t="s">
        <v>6710</v>
      </c>
      <c r="C3860" t="s">
        <v>8008</v>
      </c>
      <c r="D3860" t="s">
        <v>8259</v>
      </c>
      <c r="E3860" t="s">
        <v>1050</v>
      </c>
    </row>
    <row r="3861" spans="2:5" x14ac:dyDescent="0.35">
      <c r="B3861" t="s">
        <v>4830</v>
      </c>
      <c r="C3861" t="s">
        <v>8008</v>
      </c>
      <c r="D3861" t="s">
        <v>4831</v>
      </c>
      <c r="E3861" t="s">
        <v>1105</v>
      </c>
    </row>
    <row r="3862" spans="2:5" x14ac:dyDescent="0.35">
      <c r="B3862" t="s">
        <v>4832</v>
      </c>
      <c r="C3862" t="s">
        <v>8008</v>
      </c>
      <c r="D3862" t="s">
        <v>4831</v>
      </c>
      <c r="E3862" t="s">
        <v>1105</v>
      </c>
    </row>
    <row r="3863" spans="2:5" x14ac:dyDescent="0.35">
      <c r="B3863" t="s">
        <v>6711</v>
      </c>
      <c r="C3863" t="s">
        <v>8008</v>
      </c>
      <c r="D3863" t="s">
        <v>8260</v>
      </c>
      <c r="E3863" t="s">
        <v>1028</v>
      </c>
    </row>
    <row r="3864" spans="2:5" x14ac:dyDescent="0.35">
      <c r="B3864" t="s">
        <v>4833</v>
      </c>
      <c r="C3864" t="s">
        <v>8008</v>
      </c>
      <c r="D3864" t="s">
        <v>4834</v>
      </c>
      <c r="E3864" t="s">
        <v>1062</v>
      </c>
    </row>
    <row r="3865" spans="2:5" x14ac:dyDescent="0.35">
      <c r="B3865" t="s">
        <v>6712</v>
      </c>
      <c r="C3865" t="s">
        <v>8008</v>
      </c>
      <c r="D3865" t="s">
        <v>8261</v>
      </c>
      <c r="E3865" t="s">
        <v>1105</v>
      </c>
    </row>
    <row r="3866" spans="2:5" x14ac:dyDescent="0.35">
      <c r="B3866" t="s">
        <v>6713</v>
      </c>
      <c r="C3866" t="s">
        <v>8008</v>
      </c>
      <c r="D3866" t="s">
        <v>8262</v>
      </c>
    </row>
    <row r="3867" spans="2:5" x14ac:dyDescent="0.35">
      <c r="B3867" t="s">
        <v>6714</v>
      </c>
      <c r="C3867" t="s">
        <v>8008</v>
      </c>
      <c r="D3867" t="s">
        <v>8263</v>
      </c>
      <c r="E3867" t="s">
        <v>1048</v>
      </c>
    </row>
    <row r="3868" spans="2:5" x14ac:dyDescent="0.35">
      <c r="B3868" t="s">
        <v>4837</v>
      </c>
      <c r="C3868" t="s">
        <v>8008</v>
      </c>
      <c r="D3868" t="s">
        <v>4838</v>
      </c>
      <c r="E3868" t="s">
        <v>1028</v>
      </c>
    </row>
    <row r="3869" spans="2:5" x14ac:dyDescent="0.35">
      <c r="B3869" t="s">
        <v>4839</v>
      </c>
      <c r="C3869" t="s">
        <v>8008</v>
      </c>
      <c r="D3869" t="s">
        <v>4838</v>
      </c>
      <c r="E3869" t="s">
        <v>1028</v>
      </c>
    </row>
    <row r="3870" spans="2:5" x14ac:dyDescent="0.35">
      <c r="B3870" t="s">
        <v>6715</v>
      </c>
      <c r="C3870" t="s">
        <v>8008</v>
      </c>
      <c r="D3870" t="s">
        <v>4841</v>
      </c>
      <c r="E3870" t="s">
        <v>1050</v>
      </c>
    </row>
    <row r="3871" spans="2:5" x14ac:dyDescent="0.35">
      <c r="B3871" t="s">
        <v>6716</v>
      </c>
      <c r="C3871" t="s">
        <v>8008</v>
      </c>
      <c r="D3871" t="s">
        <v>4841</v>
      </c>
      <c r="E3871" t="s">
        <v>1050</v>
      </c>
    </row>
    <row r="3872" spans="2:5" x14ac:dyDescent="0.35">
      <c r="B3872" t="s">
        <v>6717</v>
      </c>
      <c r="C3872" t="s">
        <v>8008</v>
      </c>
      <c r="D3872" t="s">
        <v>4841</v>
      </c>
      <c r="E3872" t="s">
        <v>1050</v>
      </c>
    </row>
    <row r="3873" spans="2:5" x14ac:dyDescent="0.35">
      <c r="B3873" t="s">
        <v>6718</v>
      </c>
      <c r="C3873" t="s">
        <v>8008</v>
      </c>
      <c r="D3873" t="s">
        <v>4841</v>
      </c>
      <c r="E3873" t="s">
        <v>1050</v>
      </c>
    </row>
    <row r="3874" spans="2:5" x14ac:dyDescent="0.35">
      <c r="B3874" t="s">
        <v>6719</v>
      </c>
      <c r="C3874" t="s">
        <v>8008</v>
      </c>
      <c r="D3874" t="s">
        <v>4841</v>
      </c>
      <c r="E3874" t="s">
        <v>1050</v>
      </c>
    </row>
    <row r="3875" spans="2:5" x14ac:dyDescent="0.35">
      <c r="B3875" t="s">
        <v>6720</v>
      </c>
      <c r="C3875" t="s">
        <v>8008</v>
      </c>
      <c r="D3875" t="s">
        <v>4841</v>
      </c>
      <c r="E3875" t="s">
        <v>1050</v>
      </c>
    </row>
    <row r="3876" spans="2:5" x14ac:dyDescent="0.35">
      <c r="B3876" t="s">
        <v>6721</v>
      </c>
      <c r="C3876" t="s">
        <v>8008</v>
      </c>
      <c r="D3876" t="s">
        <v>4841</v>
      </c>
      <c r="E3876" t="s">
        <v>1050</v>
      </c>
    </row>
    <row r="3877" spans="2:5" x14ac:dyDescent="0.35">
      <c r="B3877" t="s">
        <v>6722</v>
      </c>
      <c r="C3877" t="s">
        <v>8008</v>
      </c>
      <c r="D3877" t="s">
        <v>4841</v>
      </c>
      <c r="E3877" t="s">
        <v>1050</v>
      </c>
    </row>
    <row r="3878" spans="2:5" x14ac:dyDescent="0.35">
      <c r="B3878" t="s">
        <v>6723</v>
      </c>
      <c r="C3878" t="s">
        <v>8008</v>
      </c>
      <c r="D3878" t="s">
        <v>4841</v>
      </c>
      <c r="E3878" t="s">
        <v>1050</v>
      </c>
    </row>
    <row r="3879" spans="2:5" x14ac:dyDescent="0.35">
      <c r="B3879" t="s">
        <v>6724</v>
      </c>
      <c r="C3879" t="s">
        <v>8008</v>
      </c>
      <c r="D3879" t="s">
        <v>4841</v>
      </c>
      <c r="E3879" t="s">
        <v>1050</v>
      </c>
    </row>
    <row r="3880" spans="2:5" x14ac:dyDescent="0.35">
      <c r="B3880" t="s">
        <v>4840</v>
      </c>
      <c r="C3880" t="s">
        <v>8008</v>
      </c>
      <c r="D3880" t="s">
        <v>4841</v>
      </c>
      <c r="E3880" t="s">
        <v>1050</v>
      </c>
    </row>
    <row r="3881" spans="2:5" x14ac:dyDescent="0.35">
      <c r="B3881" t="s">
        <v>6725</v>
      </c>
      <c r="C3881" t="s">
        <v>8008</v>
      </c>
      <c r="D3881" t="s">
        <v>8264</v>
      </c>
      <c r="E3881" t="s">
        <v>1050</v>
      </c>
    </row>
    <row r="3882" spans="2:5" x14ac:dyDescent="0.35">
      <c r="B3882" t="s">
        <v>6726</v>
      </c>
      <c r="C3882" t="s">
        <v>8008</v>
      </c>
      <c r="D3882" t="s">
        <v>8264</v>
      </c>
      <c r="E3882" t="s">
        <v>1050</v>
      </c>
    </row>
    <row r="3883" spans="2:5" x14ac:dyDescent="0.35">
      <c r="B3883" t="s">
        <v>6727</v>
      </c>
      <c r="C3883" t="s">
        <v>8008</v>
      </c>
      <c r="D3883" t="s">
        <v>8264</v>
      </c>
      <c r="E3883" t="s">
        <v>1050</v>
      </c>
    </row>
    <row r="3884" spans="2:5" x14ac:dyDescent="0.35">
      <c r="B3884" t="s">
        <v>6728</v>
      </c>
      <c r="C3884" t="s">
        <v>8008</v>
      </c>
      <c r="D3884" t="s">
        <v>8264</v>
      </c>
      <c r="E3884" t="s">
        <v>1050</v>
      </c>
    </row>
    <row r="3885" spans="2:5" x14ac:dyDescent="0.35">
      <c r="B3885" t="s">
        <v>6729</v>
      </c>
      <c r="C3885" t="s">
        <v>8008</v>
      </c>
      <c r="D3885" t="s">
        <v>8265</v>
      </c>
      <c r="E3885" t="s">
        <v>1032</v>
      </c>
    </row>
    <row r="3886" spans="2:5" x14ac:dyDescent="0.35">
      <c r="B3886" t="s">
        <v>6730</v>
      </c>
      <c r="C3886" t="s">
        <v>8008</v>
      </c>
      <c r="D3886" t="s">
        <v>1528</v>
      </c>
    </row>
    <row r="3887" spans="2:5" x14ac:dyDescent="0.35">
      <c r="B3887" t="s">
        <v>6731</v>
      </c>
      <c r="C3887" t="s">
        <v>8008</v>
      </c>
      <c r="D3887" t="s">
        <v>8266</v>
      </c>
    </row>
    <row r="3888" spans="2:5" x14ac:dyDescent="0.35">
      <c r="B3888" t="s">
        <v>6732</v>
      </c>
      <c r="C3888" t="s">
        <v>8008</v>
      </c>
      <c r="D3888" t="s">
        <v>8267</v>
      </c>
      <c r="E3888" t="s">
        <v>1032</v>
      </c>
    </row>
    <row r="3889" spans="2:5" x14ac:dyDescent="0.35">
      <c r="B3889" t="s">
        <v>6733</v>
      </c>
      <c r="C3889" t="s">
        <v>8008</v>
      </c>
      <c r="D3889" t="s">
        <v>8268</v>
      </c>
    </row>
    <row r="3890" spans="2:5" x14ac:dyDescent="0.35">
      <c r="B3890" t="s">
        <v>6734</v>
      </c>
      <c r="C3890" t="s">
        <v>8008</v>
      </c>
      <c r="D3890" t="s">
        <v>8269</v>
      </c>
      <c r="E3890" t="s">
        <v>1028</v>
      </c>
    </row>
    <row r="3891" spans="2:5" x14ac:dyDescent="0.35">
      <c r="B3891" t="s">
        <v>4846</v>
      </c>
      <c r="C3891" t="s">
        <v>8008</v>
      </c>
      <c r="D3891" t="s">
        <v>4847</v>
      </c>
      <c r="E3891" t="s">
        <v>1062</v>
      </c>
    </row>
    <row r="3892" spans="2:5" x14ac:dyDescent="0.35">
      <c r="B3892" t="s">
        <v>6735</v>
      </c>
      <c r="C3892" t="s">
        <v>8008</v>
      </c>
      <c r="D3892" t="s">
        <v>8270</v>
      </c>
      <c r="E3892" t="s">
        <v>1057</v>
      </c>
    </row>
    <row r="3893" spans="2:5" x14ac:dyDescent="0.35">
      <c r="B3893" t="s">
        <v>6736</v>
      </c>
      <c r="C3893" t="s">
        <v>8008</v>
      </c>
      <c r="D3893" t="s">
        <v>8271</v>
      </c>
      <c r="E3893" t="s">
        <v>1050</v>
      </c>
    </row>
    <row r="3894" spans="2:5" x14ac:dyDescent="0.35">
      <c r="B3894" t="s">
        <v>6737</v>
      </c>
      <c r="C3894" t="s">
        <v>8008</v>
      </c>
      <c r="D3894" t="s">
        <v>4093</v>
      </c>
      <c r="E3894" t="s">
        <v>1050</v>
      </c>
    </row>
    <row r="3895" spans="2:5" x14ac:dyDescent="0.35">
      <c r="B3895" t="s">
        <v>6738</v>
      </c>
      <c r="C3895" t="s">
        <v>8008</v>
      </c>
      <c r="D3895" t="s">
        <v>8272</v>
      </c>
      <c r="E3895" t="s">
        <v>1050</v>
      </c>
    </row>
    <row r="3896" spans="2:5" x14ac:dyDescent="0.35">
      <c r="B3896" t="s">
        <v>6739</v>
      </c>
      <c r="C3896" t="s">
        <v>8008</v>
      </c>
    </row>
    <row r="3897" spans="2:5" x14ac:dyDescent="0.35">
      <c r="B3897" t="s">
        <v>6740</v>
      </c>
      <c r="C3897" t="s">
        <v>8008</v>
      </c>
      <c r="D3897" t="s">
        <v>8273</v>
      </c>
      <c r="E3897" t="s">
        <v>1032</v>
      </c>
    </row>
    <row r="3898" spans="2:5" x14ac:dyDescent="0.35">
      <c r="B3898" t="s">
        <v>6741</v>
      </c>
      <c r="C3898" t="s">
        <v>8008</v>
      </c>
      <c r="D3898" t="s">
        <v>8274</v>
      </c>
      <c r="E3898" t="s">
        <v>1046</v>
      </c>
    </row>
    <row r="3899" spans="2:5" x14ac:dyDescent="0.35">
      <c r="B3899" t="s">
        <v>6742</v>
      </c>
      <c r="C3899" t="s">
        <v>8008</v>
      </c>
      <c r="D3899" t="s">
        <v>8274</v>
      </c>
      <c r="E3899" t="s">
        <v>1046</v>
      </c>
    </row>
    <row r="3900" spans="2:5" x14ac:dyDescent="0.35">
      <c r="B3900" t="s">
        <v>6743</v>
      </c>
      <c r="C3900" t="s">
        <v>8008</v>
      </c>
      <c r="D3900" t="s">
        <v>8274</v>
      </c>
      <c r="E3900" t="s">
        <v>1046</v>
      </c>
    </row>
    <row r="3901" spans="2:5" x14ac:dyDescent="0.35">
      <c r="B3901" t="s">
        <v>6744</v>
      </c>
      <c r="C3901" t="s">
        <v>8008</v>
      </c>
      <c r="D3901" t="s">
        <v>8274</v>
      </c>
      <c r="E3901" t="s">
        <v>1046</v>
      </c>
    </row>
    <row r="3902" spans="2:5" x14ac:dyDescent="0.35">
      <c r="B3902" t="s">
        <v>4850</v>
      </c>
      <c r="C3902" t="s">
        <v>8008</v>
      </c>
      <c r="D3902" t="s">
        <v>4851</v>
      </c>
      <c r="E3902" t="s">
        <v>1105</v>
      </c>
    </row>
    <row r="3903" spans="2:5" x14ac:dyDescent="0.35">
      <c r="B3903" t="s">
        <v>4852</v>
      </c>
      <c r="C3903" t="s">
        <v>8008</v>
      </c>
      <c r="D3903" t="s">
        <v>4853</v>
      </c>
      <c r="E3903" t="s">
        <v>1028</v>
      </c>
    </row>
    <row r="3904" spans="2:5" x14ac:dyDescent="0.35">
      <c r="B3904" t="s">
        <v>6745</v>
      </c>
      <c r="C3904" t="s">
        <v>8008</v>
      </c>
      <c r="D3904" t="s">
        <v>8275</v>
      </c>
    </row>
    <row r="3905" spans="2:5" x14ac:dyDescent="0.35">
      <c r="B3905" t="s">
        <v>6746</v>
      </c>
      <c r="C3905" t="s">
        <v>8008</v>
      </c>
      <c r="D3905" t="s">
        <v>8276</v>
      </c>
      <c r="E3905" t="s">
        <v>1050</v>
      </c>
    </row>
    <row r="3906" spans="2:5" x14ac:dyDescent="0.35">
      <c r="B3906" t="s">
        <v>6747</v>
      </c>
      <c r="C3906" t="s">
        <v>8008</v>
      </c>
      <c r="D3906" t="s">
        <v>8277</v>
      </c>
      <c r="E3906" t="s">
        <v>1059</v>
      </c>
    </row>
    <row r="3907" spans="2:5" x14ac:dyDescent="0.35">
      <c r="B3907" t="s">
        <v>4862</v>
      </c>
      <c r="C3907" t="s">
        <v>8008</v>
      </c>
      <c r="D3907" t="s">
        <v>4863</v>
      </c>
    </row>
    <row r="3908" spans="2:5" x14ac:dyDescent="0.35">
      <c r="B3908" t="s">
        <v>6748</v>
      </c>
      <c r="C3908" t="s">
        <v>8008</v>
      </c>
      <c r="D3908" t="s">
        <v>8278</v>
      </c>
      <c r="E3908" t="s">
        <v>1050</v>
      </c>
    </row>
    <row r="3909" spans="2:5" x14ac:dyDescent="0.35">
      <c r="B3909" t="s">
        <v>6749</v>
      </c>
      <c r="C3909" t="s">
        <v>8008</v>
      </c>
      <c r="D3909" t="s">
        <v>8278</v>
      </c>
      <c r="E3909" t="s">
        <v>1050</v>
      </c>
    </row>
    <row r="3910" spans="2:5" x14ac:dyDescent="0.35">
      <c r="B3910" t="s">
        <v>6750</v>
      </c>
      <c r="C3910" t="s">
        <v>8008</v>
      </c>
      <c r="D3910" t="s">
        <v>8278</v>
      </c>
      <c r="E3910" t="s">
        <v>1050</v>
      </c>
    </row>
    <row r="3911" spans="2:5" x14ac:dyDescent="0.35">
      <c r="B3911" t="s">
        <v>6751</v>
      </c>
      <c r="C3911" t="s">
        <v>8008</v>
      </c>
      <c r="D3911" t="s">
        <v>8278</v>
      </c>
      <c r="E3911" t="s">
        <v>1050</v>
      </c>
    </row>
    <row r="3912" spans="2:5" x14ac:dyDescent="0.35">
      <c r="B3912" t="s">
        <v>6752</v>
      </c>
      <c r="C3912" t="s">
        <v>8008</v>
      </c>
      <c r="D3912" t="s">
        <v>8278</v>
      </c>
      <c r="E3912" t="s">
        <v>1050</v>
      </c>
    </row>
    <row r="3913" spans="2:5" x14ac:dyDescent="0.35">
      <c r="B3913" t="s">
        <v>6753</v>
      </c>
      <c r="C3913" t="s">
        <v>8008</v>
      </c>
      <c r="D3913" t="s">
        <v>8279</v>
      </c>
      <c r="E3913" t="s">
        <v>1062</v>
      </c>
    </row>
    <row r="3914" spans="2:5" x14ac:dyDescent="0.35">
      <c r="B3914" t="s">
        <v>6754</v>
      </c>
      <c r="C3914" t="s">
        <v>8008</v>
      </c>
      <c r="D3914" t="s">
        <v>8279</v>
      </c>
      <c r="E3914" t="s">
        <v>1062</v>
      </c>
    </row>
    <row r="3915" spans="2:5" x14ac:dyDescent="0.35">
      <c r="B3915" t="s">
        <v>6755</v>
      </c>
      <c r="C3915" t="s">
        <v>8008</v>
      </c>
      <c r="D3915" t="s">
        <v>1256</v>
      </c>
      <c r="E3915" t="s">
        <v>1059</v>
      </c>
    </row>
    <row r="3916" spans="2:5" x14ac:dyDescent="0.35">
      <c r="B3916" t="s">
        <v>6756</v>
      </c>
      <c r="C3916" t="s">
        <v>8008</v>
      </c>
      <c r="D3916" t="s">
        <v>4874</v>
      </c>
      <c r="E3916" t="s">
        <v>1059</v>
      </c>
    </row>
    <row r="3917" spans="2:5" x14ac:dyDescent="0.35">
      <c r="B3917" t="s">
        <v>6757</v>
      </c>
      <c r="C3917" t="s">
        <v>8008</v>
      </c>
      <c r="D3917" t="s">
        <v>8280</v>
      </c>
      <c r="E3917" t="s">
        <v>1032</v>
      </c>
    </row>
    <row r="3918" spans="2:5" x14ac:dyDescent="0.35">
      <c r="B3918" t="s">
        <v>6758</v>
      </c>
      <c r="C3918" t="s">
        <v>8008</v>
      </c>
      <c r="D3918" t="s">
        <v>8281</v>
      </c>
    </row>
    <row r="3919" spans="2:5" x14ac:dyDescent="0.35">
      <c r="B3919" t="s">
        <v>6759</v>
      </c>
      <c r="C3919" t="s">
        <v>8008</v>
      </c>
    </row>
    <row r="3920" spans="2:5" x14ac:dyDescent="0.35">
      <c r="B3920" t="s">
        <v>6760</v>
      </c>
      <c r="C3920" t="s">
        <v>8008</v>
      </c>
    </row>
    <row r="3921" spans="2:5" x14ac:dyDescent="0.35">
      <c r="B3921" t="s">
        <v>6761</v>
      </c>
      <c r="C3921" t="s">
        <v>8008</v>
      </c>
      <c r="D3921" t="s">
        <v>8282</v>
      </c>
      <c r="E3921" t="s">
        <v>1028</v>
      </c>
    </row>
    <row r="3922" spans="2:5" x14ac:dyDescent="0.35">
      <c r="B3922" t="s">
        <v>4879</v>
      </c>
      <c r="C3922" t="s">
        <v>8008</v>
      </c>
      <c r="D3922" t="s">
        <v>4880</v>
      </c>
    </row>
    <row r="3923" spans="2:5" x14ac:dyDescent="0.35">
      <c r="B3923" t="s">
        <v>6762</v>
      </c>
      <c r="C3923" t="s">
        <v>8008</v>
      </c>
    </row>
    <row r="3924" spans="2:5" x14ac:dyDescent="0.35">
      <c r="B3924" t="s">
        <v>4881</v>
      </c>
      <c r="C3924" t="s">
        <v>8008</v>
      </c>
      <c r="D3924" t="s">
        <v>4882</v>
      </c>
      <c r="E3924" t="s">
        <v>1046</v>
      </c>
    </row>
    <row r="3925" spans="2:5" x14ac:dyDescent="0.35">
      <c r="B3925" t="s">
        <v>4889</v>
      </c>
      <c r="C3925" t="s">
        <v>8008</v>
      </c>
      <c r="D3925" t="s">
        <v>4885</v>
      </c>
      <c r="E3925" t="s">
        <v>1059</v>
      </c>
    </row>
    <row r="3926" spans="2:5" x14ac:dyDescent="0.35">
      <c r="B3926" t="s">
        <v>6763</v>
      </c>
      <c r="C3926" t="s">
        <v>8008</v>
      </c>
      <c r="D3926" t="s">
        <v>4885</v>
      </c>
      <c r="E3926" t="s">
        <v>1059</v>
      </c>
    </row>
    <row r="3927" spans="2:5" x14ac:dyDescent="0.35">
      <c r="B3927" t="s">
        <v>1409</v>
      </c>
      <c r="C3927" t="s">
        <v>8008</v>
      </c>
      <c r="D3927" t="s">
        <v>1532</v>
      </c>
    </row>
    <row r="3928" spans="2:5" x14ac:dyDescent="0.35">
      <c r="B3928" t="s">
        <v>6764</v>
      </c>
      <c r="C3928" t="s">
        <v>8008</v>
      </c>
      <c r="D3928" t="s">
        <v>8283</v>
      </c>
      <c r="E3928" t="s">
        <v>1048</v>
      </c>
    </row>
    <row r="3929" spans="2:5" x14ac:dyDescent="0.35">
      <c r="B3929" t="s">
        <v>6765</v>
      </c>
      <c r="C3929" t="s">
        <v>8008</v>
      </c>
      <c r="D3929" t="s">
        <v>8283</v>
      </c>
      <c r="E3929" t="s">
        <v>1048</v>
      </c>
    </row>
    <row r="3930" spans="2:5" x14ac:dyDescent="0.35">
      <c r="B3930" t="s">
        <v>6766</v>
      </c>
      <c r="C3930" t="s">
        <v>8008</v>
      </c>
      <c r="D3930" t="s">
        <v>1654</v>
      </c>
      <c r="E3930" t="s">
        <v>1105</v>
      </c>
    </row>
    <row r="3931" spans="2:5" x14ac:dyDescent="0.35">
      <c r="B3931" t="s">
        <v>6767</v>
      </c>
      <c r="C3931" t="s">
        <v>8008</v>
      </c>
      <c r="D3931" t="s">
        <v>1654</v>
      </c>
      <c r="E3931" t="s">
        <v>1105</v>
      </c>
    </row>
    <row r="3932" spans="2:5" x14ac:dyDescent="0.35">
      <c r="B3932" t="s">
        <v>6768</v>
      </c>
      <c r="C3932" t="s">
        <v>8008</v>
      </c>
      <c r="D3932" t="s">
        <v>8284</v>
      </c>
    </row>
    <row r="3933" spans="2:5" x14ac:dyDescent="0.35">
      <c r="B3933" t="s">
        <v>6144</v>
      </c>
      <c r="C3933" t="s">
        <v>8008</v>
      </c>
      <c r="D3933" t="s">
        <v>6174</v>
      </c>
      <c r="E3933" t="s">
        <v>1028</v>
      </c>
    </row>
    <row r="3934" spans="2:5" x14ac:dyDescent="0.35">
      <c r="B3934" t="s">
        <v>6769</v>
      </c>
      <c r="C3934" t="s">
        <v>8008</v>
      </c>
      <c r="D3934" t="s">
        <v>8285</v>
      </c>
      <c r="E3934" t="s">
        <v>1050</v>
      </c>
    </row>
    <row r="3935" spans="2:5" x14ac:dyDescent="0.35">
      <c r="B3935" t="s">
        <v>6770</v>
      </c>
      <c r="C3935" t="s">
        <v>8008</v>
      </c>
    </row>
    <row r="3936" spans="2:5" x14ac:dyDescent="0.35">
      <c r="B3936" t="s">
        <v>6771</v>
      </c>
      <c r="C3936" t="s">
        <v>8008</v>
      </c>
      <c r="D3936" t="s">
        <v>8286</v>
      </c>
      <c r="E3936" t="s">
        <v>1048</v>
      </c>
    </row>
    <row r="3937" spans="2:5" x14ac:dyDescent="0.35">
      <c r="B3937" t="s">
        <v>6772</v>
      </c>
      <c r="C3937" t="s">
        <v>8008</v>
      </c>
      <c r="D3937" t="s">
        <v>8287</v>
      </c>
    </row>
    <row r="3938" spans="2:5" x14ac:dyDescent="0.35">
      <c r="B3938" t="s">
        <v>6773</v>
      </c>
      <c r="C3938" t="s">
        <v>8008</v>
      </c>
      <c r="D3938" t="s">
        <v>4896</v>
      </c>
      <c r="E3938" t="s">
        <v>1059</v>
      </c>
    </row>
    <row r="3939" spans="2:5" x14ac:dyDescent="0.35">
      <c r="B3939" t="s">
        <v>6774</v>
      </c>
      <c r="C3939" t="s">
        <v>8008</v>
      </c>
      <c r="D3939" t="s">
        <v>4896</v>
      </c>
      <c r="E3939" t="s">
        <v>1059</v>
      </c>
    </row>
    <row r="3940" spans="2:5" x14ac:dyDescent="0.35">
      <c r="B3940" t="s">
        <v>6775</v>
      </c>
      <c r="C3940" t="s">
        <v>8008</v>
      </c>
      <c r="D3940" t="s">
        <v>4896</v>
      </c>
      <c r="E3940" t="s">
        <v>1059</v>
      </c>
    </row>
    <row r="3941" spans="2:5" x14ac:dyDescent="0.35">
      <c r="B3941" t="s">
        <v>6776</v>
      </c>
      <c r="C3941" t="s">
        <v>8008</v>
      </c>
      <c r="D3941" t="s">
        <v>3462</v>
      </c>
      <c r="E3941" t="s">
        <v>1028</v>
      </c>
    </row>
    <row r="3942" spans="2:5" x14ac:dyDescent="0.35">
      <c r="B3942" t="s">
        <v>6777</v>
      </c>
      <c r="C3942" t="s">
        <v>8008</v>
      </c>
      <c r="D3942" t="s">
        <v>3462</v>
      </c>
      <c r="E3942" t="s">
        <v>1028</v>
      </c>
    </row>
    <row r="3943" spans="2:5" x14ac:dyDescent="0.35">
      <c r="B3943" t="s">
        <v>6778</v>
      </c>
      <c r="C3943" t="s">
        <v>8008</v>
      </c>
      <c r="D3943" t="s">
        <v>3462</v>
      </c>
      <c r="E3943" t="s">
        <v>1028</v>
      </c>
    </row>
    <row r="3944" spans="2:5" x14ac:dyDescent="0.35">
      <c r="B3944" t="s">
        <v>6779</v>
      </c>
      <c r="C3944" t="s">
        <v>8008</v>
      </c>
      <c r="D3944" t="s">
        <v>8288</v>
      </c>
      <c r="E3944" t="s">
        <v>1057</v>
      </c>
    </row>
    <row r="3945" spans="2:5" x14ac:dyDescent="0.35">
      <c r="B3945" t="s">
        <v>6780</v>
      </c>
      <c r="C3945" t="s">
        <v>8008</v>
      </c>
      <c r="D3945" t="s">
        <v>8288</v>
      </c>
      <c r="E3945" t="s">
        <v>1057</v>
      </c>
    </row>
    <row r="3946" spans="2:5" x14ac:dyDescent="0.35">
      <c r="B3946" t="s">
        <v>6781</v>
      </c>
      <c r="C3946" t="s">
        <v>8008</v>
      </c>
      <c r="D3946" t="s">
        <v>8288</v>
      </c>
      <c r="E3946" t="s">
        <v>1057</v>
      </c>
    </row>
    <row r="3947" spans="2:5" x14ac:dyDescent="0.35">
      <c r="B3947" t="s">
        <v>6782</v>
      </c>
      <c r="C3947" t="s">
        <v>8008</v>
      </c>
      <c r="D3947" t="s">
        <v>8289</v>
      </c>
      <c r="E3947" t="s">
        <v>1050</v>
      </c>
    </row>
    <row r="3948" spans="2:5" x14ac:dyDescent="0.35">
      <c r="B3948" t="s">
        <v>6783</v>
      </c>
      <c r="C3948" t="s">
        <v>8008</v>
      </c>
      <c r="D3948" t="s">
        <v>8290</v>
      </c>
    </row>
    <row r="3949" spans="2:5" x14ac:dyDescent="0.35">
      <c r="B3949" t="s">
        <v>1132</v>
      </c>
      <c r="C3949" t="s">
        <v>8008</v>
      </c>
    </row>
    <row r="3950" spans="2:5" x14ac:dyDescent="0.35">
      <c r="B3950" t="s">
        <v>6784</v>
      </c>
      <c r="C3950" t="s">
        <v>8008</v>
      </c>
    </row>
    <row r="3951" spans="2:5" x14ac:dyDescent="0.35">
      <c r="B3951" t="s">
        <v>6785</v>
      </c>
      <c r="C3951" t="s">
        <v>8008</v>
      </c>
      <c r="D3951" t="s">
        <v>3403</v>
      </c>
      <c r="E3951" t="s">
        <v>1028</v>
      </c>
    </row>
    <row r="3952" spans="2:5" x14ac:dyDescent="0.35">
      <c r="B3952" t="s">
        <v>6786</v>
      </c>
      <c r="C3952" t="s">
        <v>8008</v>
      </c>
      <c r="D3952" t="s">
        <v>8291</v>
      </c>
      <c r="E3952" t="s">
        <v>1028</v>
      </c>
    </row>
    <row r="3953" spans="2:5" x14ac:dyDescent="0.35">
      <c r="B3953" t="s">
        <v>6787</v>
      </c>
      <c r="C3953" t="s">
        <v>8008</v>
      </c>
      <c r="D3953" t="s">
        <v>8291</v>
      </c>
      <c r="E3953" t="s">
        <v>1028</v>
      </c>
    </row>
    <row r="3954" spans="2:5" x14ac:dyDescent="0.35">
      <c r="B3954" t="s">
        <v>6788</v>
      </c>
      <c r="C3954" t="s">
        <v>8008</v>
      </c>
      <c r="D3954" t="s">
        <v>8291</v>
      </c>
      <c r="E3954" t="s">
        <v>1028</v>
      </c>
    </row>
    <row r="3955" spans="2:5" x14ac:dyDescent="0.35">
      <c r="B3955" t="s">
        <v>6789</v>
      </c>
      <c r="C3955" t="s">
        <v>8008</v>
      </c>
      <c r="D3955" t="s">
        <v>8291</v>
      </c>
      <c r="E3955" t="s">
        <v>1028</v>
      </c>
    </row>
    <row r="3956" spans="2:5" x14ac:dyDescent="0.35">
      <c r="B3956" t="s">
        <v>6790</v>
      </c>
      <c r="C3956" t="s">
        <v>8008</v>
      </c>
      <c r="D3956" t="s">
        <v>8291</v>
      </c>
      <c r="E3956" t="s">
        <v>1028</v>
      </c>
    </row>
    <row r="3957" spans="2:5" x14ac:dyDescent="0.35">
      <c r="B3957" t="s">
        <v>6791</v>
      </c>
      <c r="C3957" t="s">
        <v>8008</v>
      </c>
      <c r="D3957" t="s">
        <v>8292</v>
      </c>
      <c r="E3957" t="s">
        <v>1041</v>
      </c>
    </row>
    <row r="3958" spans="2:5" x14ac:dyDescent="0.35">
      <c r="B3958" t="s">
        <v>6792</v>
      </c>
      <c r="C3958" t="s">
        <v>8008</v>
      </c>
      <c r="D3958" t="s">
        <v>8293</v>
      </c>
    </row>
    <row r="3959" spans="2:5" x14ac:dyDescent="0.35">
      <c r="B3959" t="s">
        <v>6793</v>
      </c>
      <c r="C3959" t="s">
        <v>8008</v>
      </c>
      <c r="D3959" t="s">
        <v>8293</v>
      </c>
    </row>
    <row r="3960" spans="2:5" x14ac:dyDescent="0.35">
      <c r="B3960" t="s">
        <v>6794</v>
      </c>
      <c r="C3960" t="s">
        <v>8008</v>
      </c>
    </row>
    <row r="3961" spans="2:5" x14ac:dyDescent="0.35">
      <c r="B3961" t="s">
        <v>4904</v>
      </c>
      <c r="C3961" t="s">
        <v>8008</v>
      </c>
      <c r="D3961" t="s">
        <v>4901</v>
      </c>
      <c r="E3961" t="s">
        <v>1059</v>
      </c>
    </row>
    <row r="3962" spans="2:5" x14ac:dyDescent="0.35">
      <c r="B3962" t="s">
        <v>6795</v>
      </c>
      <c r="C3962" t="s">
        <v>8008</v>
      </c>
      <c r="D3962" t="s">
        <v>8294</v>
      </c>
      <c r="E3962" t="s">
        <v>1032</v>
      </c>
    </row>
    <row r="3963" spans="2:5" x14ac:dyDescent="0.35">
      <c r="B3963" t="s">
        <v>6796</v>
      </c>
      <c r="C3963" t="s">
        <v>8008</v>
      </c>
      <c r="D3963" t="s">
        <v>4910</v>
      </c>
      <c r="E3963" t="s">
        <v>1041</v>
      </c>
    </row>
    <row r="3964" spans="2:5" x14ac:dyDescent="0.35">
      <c r="B3964" t="s">
        <v>6797</v>
      </c>
      <c r="C3964" t="s">
        <v>8008</v>
      </c>
      <c r="D3964" t="s">
        <v>4910</v>
      </c>
      <c r="E3964" t="s">
        <v>1041</v>
      </c>
    </row>
    <row r="3965" spans="2:5" x14ac:dyDescent="0.35">
      <c r="B3965" t="s">
        <v>6798</v>
      </c>
      <c r="C3965" t="s">
        <v>8008</v>
      </c>
      <c r="D3965" t="s">
        <v>4910</v>
      </c>
      <c r="E3965" t="s">
        <v>1041</v>
      </c>
    </row>
    <row r="3966" spans="2:5" x14ac:dyDescent="0.35">
      <c r="B3966" t="s">
        <v>6799</v>
      </c>
      <c r="C3966" t="s">
        <v>8008</v>
      </c>
      <c r="D3966" t="s">
        <v>4910</v>
      </c>
      <c r="E3966" t="s">
        <v>1041</v>
      </c>
    </row>
    <row r="3967" spans="2:5" x14ac:dyDescent="0.35">
      <c r="B3967" t="s">
        <v>6800</v>
      </c>
      <c r="C3967" t="s">
        <v>8008</v>
      </c>
      <c r="D3967" t="s">
        <v>4910</v>
      </c>
      <c r="E3967" t="s">
        <v>1041</v>
      </c>
    </row>
    <row r="3968" spans="2:5" x14ac:dyDescent="0.35">
      <c r="B3968" t="s">
        <v>6801</v>
      </c>
      <c r="C3968" t="s">
        <v>8008</v>
      </c>
      <c r="D3968" t="s">
        <v>4910</v>
      </c>
      <c r="E3968" t="s">
        <v>1041</v>
      </c>
    </row>
    <row r="3969" spans="2:5" x14ac:dyDescent="0.35">
      <c r="B3969" t="s">
        <v>6802</v>
      </c>
      <c r="C3969" t="s">
        <v>8008</v>
      </c>
      <c r="D3969" t="s">
        <v>4910</v>
      </c>
      <c r="E3969" t="s">
        <v>1041</v>
      </c>
    </row>
    <row r="3970" spans="2:5" x14ac:dyDescent="0.35">
      <c r="B3970" t="s">
        <v>6803</v>
      </c>
      <c r="C3970" t="s">
        <v>8008</v>
      </c>
      <c r="D3970" t="s">
        <v>4910</v>
      </c>
      <c r="E3970" t="s">
        <v>1041</v>
      </c>
    </row>
    <row r="3971" spans="2:5" x14ac:dyDescent="0.35">
      <c r="B3971" t="s">
        <v>4920</v>
      </c>
      <c r="C3971" t="s">
        <v>8008</v>
      </c>
      <c r="D3971" t="s">
        <v>4921</v>
      </c>
    </row>
    <row r="3972" spans="2:5" x14ac:dyDescent="0.35">
      <c r="B3972" t="s">
        <v>6804</v>
      </c>
      <c r="C3972" t="s">
        <v>8008</v>
      </c>
      <c r="D3972" t="s">
        <v>8295</v>
      </c>
    </row>
    <row r="3973" spans="2:5" x14ac:dyDescent="0.35">
      <c r="B3973" t="s">
        <v>6805</v>
      </c>
      <c r="C3973" t="s">
        <v>8008</v>
      </c>
      <c r="D3973" t="s">
        <v>8296</v>
      </c>
      <c r="E3973" t="s">
        <v>1050</v>
      </c>
    </row>
    <row r="3974" spans="2:5" x14ac:dyDescent="0.35">
      <c r="B3974" t="s">
        <v>6806</v>
      </c>
      <c r="C3974" t="s">
        <v>8008</v>
      </c>
    </row>
    <row r="3975" spans="2:5" x14ac:dyDescent="0.35">
      <c r="B3975" t="s">
        <v>6807</v>
      </c>
      <c r="C3975" t="s">
        <v>8008</v>
      </c>
    </row>
    <row r="3976" spans="2:5" x14ac:dyDescent="0.35">
      <c r="B3976" t="s">
        <v>6808</v>
      </c>
      <c r="C3976" t="s">
        <v>8008</v>
      </c>
      <c r="D3976" t="s">
        <v>8297</v>
      </c>
      <c r="E3976" t="s">
        <v>1028</v>
      </c>
    </row>
    <row r="3977" spans="2:5" x14ac:dyDescent="0.35">
      <c r="B3977" t="s">
        <v>6809</v>
      </c>
      <c r="C3977" t="s">
        <v>8008</v>
      </c>
      <c r="D3977" t="s">
        <v>8297</v>
      </c>
      <c r="E3977" t="s">
        <v>1028</v>
      </c>
    </row>
    <row r="3978" spans="2:5" x14ac:dyDescent="0.35">
      <c r="B3978" t="s">
        <v>6810</v>
      </c>
      <c r="C3978" t="s">
        <v>8008</v>
      </c>
      <c r="D3978" t="s">
        <v>8297</v>
      </c>
      <c r="E3978" t="s">
        <v>1028</v>
      </c>
    </row>
    <row r="3979" spans="2:5" x14ac:dyDescent="0.35">
      <c r="B3979" t="s">
        <v>6811</v>
      </c>
      <c r="C3979" t="s">
        <v>8008</v>
      </c>
      <c r="D3979" t="s">
        <v>8297</v>
      </c>
      <c r="E3979" t="s">
        <v>1028</v>
      </c>
    </row>
    <row r="3980" spans="2:5" x14ac:dyDescent="0.35">
      <c r="B3980" t="s">
        <v>6812</v>
      </c>
      <c r="C3980" t="s">
        <v>8008</v>
      </c>
      <c r="D3980" t="s">
        <v>8297</v>
      </c>
      <c r="E3980" t="s">
        <v>1028</v>
      </c>
    </row>
    <row r="3981" spans="2:5" x14ac:dyDescent="0.35">
      <c r="B3981" t="s">
        <v>6813</v>
      </c>
      <c r="C3981" t="s">
        <v>8008</v>
      </c>
      <c r="D3981" t="s">
        <v>8297</v>
      </c>
      <c r="E3981" t="s">
        <v>1028</v>
      </c>
    </row>
    <row r="3982" spans="2:5" x14ac:dyDescent="0.35">
      <c r="B3982" t="s">
        <v>6814</v>
      </c>
      <c r="C3982" t="s">
        <v>8008</v>
      </c>
      <c r="D3982" t="s">
        <v>8297</v>
      </c>
      <c r="E3982" t="s">
        <v>1028</v>
      </c>
    </row>
    <row r="3983" spans="2:5" x14ac:dyDescent="0.35">
      <c r="B3983" t="s">
        <v>6815</v>
      </c>
      <c r="C3983" t="s">
        <v>8008</v>
      </c>
      <c r="D3983" t="s">
        <v>8297</v>
      </c>
      <c r="E3983" t="s">
        <v>1028</v>
      </c>
    </row>
    <row r="3984" spans="2:5" x14ac:dyDescent="0.35">
      <c r="B3984" t="s">
        <v>6816</v>
      </c>
      <c r="C3984" t="s">
        <v>8008</v>
      </c>
      <c r="D3984" t="s">
        <v>8297</v>
      </c>
      <c r="E3984" t="s">
        <v>1028</v>
      </c>
    </row>
    <row r="3985" spans="2:5" x14ac:dyDescent="0.35">
      <c r="B3985" t="s">
        <v>6817</v>
      </c>
      <c r="C3985" t="s">
        <v>8008</v>
      </c>
      <c r="D3985" t="s">
        <v>8297</v>
      </c>
      <c r="E3985" t="s">
        <v>1028</v>
      </c>
    </row>
    <row r="3986" spans="2:5" x14ac:dyDescent="0.35">
      <c r="B3986" t="s">
        <v>6818</v>
      </c>
      <c r="C3986" t="s">
        <v>8008</v>
      </c>
      <c r="D3986" t="s">
        <v>8297</v>
      </c>
      <c r="E3986" t="s">
        <v>1028</v>
      </c>
    </row>
    <row r="3987" spans="2:5" x14ac:dyDescent="0.35">
      <c r="B3987" t="s">
        <v>6819</v>
      </c>
      <c r="C3987" t="s">
        <v>8008</v>
      </c>
      <c r="D3987" t="s">
        <v>8297</v>
      </c>
      <c r="E3987" t="s">
        <v>1028</v>
      </c>
    </row>
    <row r="3988" spans="2:5" x14ac:dyDescent="0.35">
      <c r="B3988" t="s">
        <v>6820</v>
      </c>
      <c r="C3988" t="s">
        <v>8008</v>
      </c>
      <c r="D3988" t="s">
        <v>8297</v>
      </c>
      <c r="E3988" t="s">
        <v>1028</v>
      </c>
    </row>
    <row r="3989" spans="2:5" x14ac:dyDescent="0.35">
      <c r="B3989" t="s">
        <v>6821</v>
      </c>
      <c r="C3989" t="s">
        <v>8008</v>
      </c>
      <c r="D3989" t="s">
        <v>8297</v>
      </c>
      <c r="E3989" t="s">
        <v>1028</v>
      </c>
    </row>
    <row r="3990" spans="2:5" x14ac:dyDescent="0.35">
      <c r="B3990" t="s">
        <v>6822</v>
      </c>
      <c r="C3990" t="s">
        <v>8008</v>
      </c>
      <c r="D3990" t="s">
        <v>8297</v>
      </c>
      <c r="E3990" t="s">
        <v>1028</v>
      </c>
    </row>
    <row r="3991" spans="2:5" x14ac:dyDescent="0.35">
      <c r="B3991" t="s">
        <v>6823</v>
      </c>
      <c r="C3991" t="s">
        <v>8008</v>
      </c>
      <c r="D3991" t="s">
        <v>8297</v>
      </c>
      <c r="E3991" t="s">
        <v>1028</v>
      </c>
    </row>
    <row r="3992" spans="2:5" x14ac:dyDescent="0.35">
      <c r="B3992" t="s">
        <v>6824</v>
      </c>
      <c r="C3992" t="s">
        <v>8008</v>
      </c>
      <c r="D3992" t="s">
        <v>8297</v>
      </c>
      <c r="E3992" t="s">
        <v>1028</v>
      </c>
    </row>
    <row r="3993" spans="2:5" x14ac:dyDescent="0.35">
      <c r="B3993" t="s">
        <v>6825</v>
      </c>
      <c r="C3993" t="s">
        <v>8008</v>
      </c>
      <c r="D3993" t="s">
        <v>8297</v>
      </c>
      <c r="E3993" t="s">
        <v>1028</v>
      </c>
    </row>
    <row r="3994" spans="2:5" x14ac:dyDescent="0.35">
      <c r="B3994" t="s">
        <v>6826</v>
      </c>
      <c r="C3994" t="s">
        <v>8008</v>
      </c>
      <c r="D3994" t="s">
        <v>8297</v>
      </c>
      <c r="E3994" t="s">
        <v>1028</v>
      </c>
    </row>
    <row r="3995" spans="2:5" x14ac:dyDescent="0.35">
      <c r="B3995" t="s">
        <v>6827</v>
      </c>
      <c r="C3995" t="s">
        <v>8008</v>
      </c>
      <c r="D3995" t="s">
        <v>8297</v>
      </c>
      <c r="E3995" t="s">
        <v>1028</v>
      </c>
    </row>
    <row r="3996" spans="2:5" x14ac:dyDescent="0.35">
      <c r="B3996" t="s">
        <v>6828</v>
      </c>
      <c r="C3996" t="s">
        <v>8008</v>
      </c>
      <c r="D3996" t="s">
        <v>8297</v>
      </c>
      <c r="E3996" t="s">
        <v>1028</v>
      </c>
    </row>
    <row r="3997" spans="2:5" x14ac:dyDescent="0.35">
      <c r="B3997" t="s">
        <v>6829</v>
      </c>
      <c r="C3997" t="s">
        <v>8008</v>
      </c>
      <c r="D3997" t="s">
        <v>8297</v>
      </c>
      <c r="E3997" t="s">
        <v>1028</v>
      </c>
    </row>
    <row r="3998" spans="2:5" x14ac:dyDescent="0.35">
      <c r="B3998" t="s">
        <v>6830</v>
      </c>
      <c r="C3998" t="s">
        <v>8008</v>
      </c>
      <c r="D3998" t="s">
        <v>8297</v>
      </c>
      <c r="E3998" t="s">
        <v>1028</v>
      </c>
    </row>
    <row r="3999" spans="2:5" x14ac:dyDescent="0.35">
      <c r="B3999" t="s">
        <v>6831</v>
      </c>
      <c r="C3999" t="s">
        <v>8008</v>
      </c>
      <c r="D3999" t="s">
        <v>8297</v>
      </c>
      <c r="E3999" t="s">
        <v>1028</v>
      </c>
    </row>
    <row r="4000" spans="2:5" x14ac:dyDescent="0.35">
      <c r="B4000" t="s">
        <v>6832</v>
      </c>
      <c r="C4000" t="s">
        <v>8008</v>
      </c>
      <c r="D4000" t="s">
        <v>8297</v>
      </c>
      <c r="E4000" t="s">
        <v>1028</v>
      </c>
    </row>
    <row r="4001" spans="2:5" x14ac:dyDescent="0.35">
      <c r="B4001" t="s">
        <v>6833</v>
      </c>
      <c r="C4001" t="s">
        <v>8008</v>
      </c>
      <c r="D4001" t="s">
        <v>8297</v>
      </c>
      <c r="E4001" t="s">
        <v>1028</v>
      </c>
    </row>
    <row r="4002" spans="2:5" x14ac:dyDescent="0.35">
      <c r="B4002" t="s">
        <v>6834</v>
      </c>
      <c r="C4002" t="s">
        <v>8008</v>
      </c>
      <c r="D4002" t="s">
        <v>8297</v>
      </c>
      <c r="E4002" t="s">
        <v>1028</v>
      </c>
    </row>
    <row r="4003" spans="2:5" x14ac:dyDescent="0.35">
      <c r="B4003" t="s">
        <v>6835</v>
      </c>
      <c r="C4003" t="s">
        <v>8008</v>
      </c>
    </row>
    <row r="4004" spans="2:5" x14ac:dyDescent="0.35">
      <c r="B4004" t="s">
        <v>6836</v>
      </c>
      <c r="C4004" t="s">
        <v>8008</v>
      </c>
    </row>
    <row r="4005" spans="2:5" x14ac:dyDescent="0.35">
      <c r="B4005" t="s">
        <v>6837</v>
      </c>
      <c r="C4005" t="s">
        <v>8008</v>
      </c>
      <c r="D4005" t="s">
        <v>8297</v>
      </c>
      <c r="E4005" t="s">
        <v>1028</v>
      </c>
    </row>
    <row r="4006" spans="2:5" x14ac:dyDescent="0.35">
      <c r="B4006" t="s">
        <v>6838</v>
      </c>
      <c r="C4006" t="s">
        <v>8008</v>
      </c>
      <c r="D4006" t="s">
        <v>8297</v>
      </c>
      <c r="E4006" t="s">
        <v>1028</v>
      </c>
    </row>
    <row r="4007" spans="2:5" x14ac:dyDescent="0.35">
      <c r="B4007" t="s">
        <v>6839</v>
      </c>
      <c r="C4007" t="s">
        <v>8008</v>
      </c>
      <c r="D4007" t="s">
        <v>8298</v>
      </c>
    </row>
    <row r="4008" spans="2:5" x14ac:dyDescent="0.35">
      <c r="B4008" t="s">
        <v>6840</v>
      </c>
      <c r="C4008" t="s">
        <v>8008</v>
      </c>
    </row>
    <row r="4009" spans="2:5" x14ac:dyDescent="0.35">
      <c r="B4009" t="s">
        <v>6841</v>
      </c>
      <c r="C4009" t="s">
        <v>8008</v>
      </c>
      <c r="D4009" t="s">
        <v>8299</v>
      </c>
    </row>
    <row r="4010" spans="2:5" x14ac:dyDescent="0.35">
      <c r="B4010" t="s">
        <v>6842</v>
      </c>
      <c r="C4010" t="s">
        <v>8008</v>
      </c>
      <c r="D4010" t="s">
        <v>8299</v>
      </c>
    </row>
    <row r="4011" spans="2:5" x14ac:dyDescent="0.35">
      <c r="B4011" t="s">
        <v>6843</v>
      </c>
      <c r="C4011" t="s">
        <v>8008</v>
      </c>
      <c r="D4011" t="s">
        <v>8300</v>
      </c>
      <c r="E4011" t="s">
        <v>1028</v>
      </c>
    </row>
    <row r="4012" spans="2:5" x14ac:dyDescent="0.35">
      <c r="B4012" t="s">
        <v>6844</v>
      </c>
      <c r="C4012" t="s">
        <v>8008</v>
      </c>
      <c r="D4012" t="s">
        <v>8301</v>
      </c>
    </row>
    <row r="4013" spans="2:5" x14ac:dyDescent="0.35">
      <c r="B4013" t="s">
        <v>6845</v>
      </c>
      <c r="C4013" t="s">
        <v>8008</v>
      </c>
      <c r="D4013" t="s">
        <v>8302</v>
      </c>
      <c r="E4013" t="s">
        <v>1062</v>
      </c>
    </row>
    <row r="4014" spans="2:5" x14ac:dyDescent="0.35">
      <c r="B4014" t="s">
        <v>6846</v>
      </c>
      <c r="C4014" t="s">
        <v>8008</v>
      </c>
    </row>
    <row r="4015" spans="2:5" x14ac:dyDescent="0.35">
      <c r="B4015" t="s">
        <v>6847</v>
      </c>
      <c r="C4015" t="s">
        <v>8008</v>
      </c>
    </row>
    <row r="4016" spans="2:5" x14ac:dyDescent="0.35">
      <c r="B4016" t="s">
        <v>6848</v>
      </c>
      <c r="C4016" t="s">
        <v>8008</v>
      </c>
      <c r="D4016" t="s">
        <v>8303</v>
      </c>
      <c r="E4016" t="s">
        <v>1028</v>
      </c>
    </row>
    <row r="4017" spans="2:5" x14ac:dyDescent="0.35">
      <c r="B4017" t="s">
        <v>6849</v>
      </c>
      <c r="C4017" t="s">
        <v>8008</v>
      </c>
      <c r="D4017" t="s">
        <v>8303</v>
      </c>
      <c r="E4017" t="s">
        <v>1028</v>
      </c>
    </row>
    <row r="4018" spans="2:5" x14ac:dyDescent="0.35">
      <c r="B4018" t="s">
        <v>6850</v>
      </c>
      <c r="C4018" t="s">
        <v>8008</v>
      </c>
      <c r="D4018" t="s">
        <v>8303</v>
      </c>
      <c r="E4018" t="s">
        <v>1028</v>
      </c>
    </row>
    <row r="4019" spans="2:5" x14ac:dyDescent="0.35">
      <c r="B4019" t="s">
        <v>6851</v>
      </c>
      <c r="C4019" t="s">
        <v>8008</v>
      </c>
      <c r="D4019" t="s">
        <v>8303</v>
      </c>
      <c r="E4019" t="s">
        <v>1028</v>
      </c>
    </row>
    <row r="4020" spans="2:5" x14ac:dyDescent="0.35">
      <c r="B4020" t="s">
        <v>6852</v>
      </c>
      <c r="C4020" t="s">
        <v>8008</v>
      </c>
      <c r="D4020" t="s">
        <v>8303</v>
      </c>
      <c r="E4020" t="s">
        <v>1028</v>
      </c>
    </row>
    <row r="4021" spans="2:5" x14ac:dyDescent="0.35">
      <c r="B4021" t="s">
        <v>6853</v>
      </c>
      <c r="C4021" t="s">
        <v>8008</v>
      </c>
      <c r="D4021" t="s">
        <v>8303</v>
      </c>
      <c r="E4021" t="s">
        <v>1028</v>
      </c>
    </row>
    <row r="4022" spans="2:5" x14ac:dyDescent="0.35">
      <c r="B4022" t="s">
        <v>6854</v>
      </c>
      <c r="C4022" t="s">
        <v>8008</v>
      </c>
      <c r="D4022" t="s">
        <v>8303</v>
      </c>
      <c r="E4022" t="s">
        <v>1028</v>
      </c>
    </row>
    <row r="4023" spans="2:5" x14ac:dyDescent="0.35">
      <c r="B4023" t="s">
        <v>6855</v>
      </c>
      <c r="C4023" t="s">
        <v>8008</v>
      </c>
      <c r="D4023" t="s">
        <v>8303</v>
      </c>
      <c r="E4023" t="s">
        <v>1028</v>
      </c>
    </row>
    <row r="4024" spans="2:5" x14ac:dyDescent="0.35">
      <c r="B4024" t="s">
        <v>6856</v>
      </c>
      <c r="C4024" t="s">
        <v>8008</v>
      </c>
      <c r="D4024" t="s">
        <v>8303</v>
      </c>
      <c r="E4024" t="s">
        <v>1028</v>
      </c>
    </row>
    <row r="4025" spans="2:5" x14ac:dyDescent="0.35">
      <c r="B4025" t="s">
        <v>6857</v>
      </c>
      <c r="C4025" t="s">
        <v>8008</v>
      </c>
      <c r="D4025" t="s">
        <v>8303</v>
      </c>
      <c r="E4025" t="s">
        <v>1028</v>
      </c>
    </row>
    <row r="4026" spans="2:5" x14ac:dyDescent="0.35">
      <c r="B4026" t="s">
        <v>6858</v>
      </c>
      <c r="C4026" t="s">
        <v>8008</v>
      </c>
      <c r="D4026" t="s">
        <v>8303</v>
      </c>
      <c r="E4026" t="s">
        <v>1028</v>
      </c>
    </row>
    <row r="4027" spans="2:5" x14ac:dyDescent="0.35">
      <c r="B4027" t="s">
        <v>6859</v>
      </c>
      <c r="C4027" t="s">
        <v>8008</v>
      </c>
      <c r="D4027" t="s">
        <v>8303</v>
      </c>
      <c r="E4027" t="s">
        <v>1028</v>
      </c>
    </row>
    <row r="4028" spans="2:5" x14ac:dyDescent="0.35">
      <c r="B4028" t="s">
        <v>6860</v>
      </c>
      <c r="C4028" t="s">
        <v>8008</v>
      </c>
      <c r="D4028" t="s">
        <v>8303</v>
      </c>
      <c r="E4028" t="s">
        <v>1028</v>
      </c>
    </row>
    <row r="4029" spans="2:5" x14ac:dyDescent="0.35">
      <c r="B4029" t="s">
        <v>6861</v>
      </c>
      <c r="C4029" t="s">
        <v>8008</v>
      </c>
      <c r="D4029" t="s">
        <v>8303</v>
      </c>
      <c r="E4029" t="s">
        <v>1028</v>
      </c>
    </row>
    <row r="4030" spans="2:5" x14ac:dyDescent="0.35">
      <c r="B4030" t="s">
        <v>6862</v>
      </c>
      <c r="C4030" t="s">
        <v>8008</v>
      </c>
      <c r="D4030" t="s">
        <v>8303</v>
      </c>
      <c r="E4030" t="s">
        <v>1028</v>
      </c>
    </row>
    <row r="4031" spans="2:5" x14ac:dyDescent="0.35">
      <c r="B4031" t="s">
        <v>6863</v>
      </c>
      <c r="C4031" t="s">
        <v>8008</v>
      </c>
      <c r="D4031" t="s">
        <v>8303</v>
      </c>
      <c r="E4031" t="s">
        <v>1028</v>
      </c>
    </row>
    <row r="4032" spans="2:5" x14ac:dyDescent="0.35">
      <c r="B4032" t="s">
        <v>6864</v>
      </c>
      <c r="C4032" t="s">
        <v>8008</v>
      </c>
      <c r="D4032" t="s">
        <v>8303</v>
      </c>
      <c r="E4032" t="s">
        <v>1028</v>
      </c>
    </row>
    <row r="4033" spans="2:5" x14ac:dyDescent="0.35">
      <c r="B4033" t="s">
        <v>6865</v>
      </c>
      <c r="C4033" t="s">
        <v>8008</v>
      </c>
      <c r="D4033" t="s">
        <v>8303</v>
      </c>
      <c r="E4033" t="s">
        <v>1028</v>
      </c>
    </row>
    <row r="4034" spans="2:5" x14ac:dyDescent="0.35">
      <c r="B4034" t="s">
        <v>6866</v>
      </c>
      <c r="C4034" t="s">
        <v>8008</v>
      </c>
      <c r="D4034" t="s">
        <v>8303</v>
      </c>
      <c r="E4034" t="s">
        <v>1028</v>
      </c>
    </row>
    <row r="4035" spans="2:5" x14ac:dyDescent="0.35">
      <c r="B4035" t="s">
        <v>6867</v>
      </c>
      <c r="C4035" t="s">
        <v>8008</v>
      </c>
      <c r="D4035" t="s">
        <v>8303</v>
      </c>
      <c r="E4035" t="s">
        <v>1028</v>
      </c>
    </row>
    <row r="4036" spans="2:5" x14ac:dyDescent="0.35">
      <c r="B4036" t="s">
        <v>6868</v>
      </c>
      <c r="C4036" t="s">
        <v>8008</v>
      </c>
      <c r="D4036" t="s">
        <v>8303</v>
      </c>
      <c r="E4036" t="s">
        <v>1028</v>
      </c>
    </row>
    <row r="4037" spans="2:5" x14ac:dyDescent="0.35">
      <c r="B4037" t="s">
        <v>6869</v>
      </c>
      <c r="C4037" t="s">
        <v>8008</v>
      </c>
      <c r="D4037" t="s">
        <v>8303</v>
      </c>
      <c r="E4037" t="s">
        <v>1028</v>
      </c>
    </row>
    <row r="4038" spans="2:5" x14ac:dyDescent="0.35">
      <c r="B4038" t="s">
        <v>6870</v>
      </c>
      <c r="C4038" t="s">
        <v>8008</v>
      </c>
      <c r="D4038" t="s">
        <v>8303</v>
      </c>
      <c r="E4038" t="s">
        <v>1028</v>
      </c>
    </row>
    <row r="4039" spans="2:5" x14ac:dyDescent="0.35">
      <c r="B4039" t="s">
        <v>6871</v>
      </c>
      <c r="C4039" t="s">
        <v>8008</v>
      </c>
      <c r="D4039" t="s">
        <v>8303</v>
      </c>
      <c r="E4039" t="s">
        <v>1028</v>
      </c>
    </row>
    <row r="4040" spans="2:5" x14ac:dyDescent="0.35">
      <c r="B4040" t="s">
        <v>6872</v>
      </c>
      <c r="C4040" t="s">
        <v>8008</v>
      </c>
      <c r="D4040" t="s">
        <v>8303</v>
      </c>
      <c r="E4040" t="s">
        <v>1028</v>
      </c>
    </row>
    <row r="4041" spans="2:5" x14ac:dyDescent="0.35">
      <c r="B4041" t="s">
        <v>6873</v>
      </c>
      <c r="C4041" t="s">
        <v>8008</v>
      </c>
      <c r="D4041" t="s">
        <v>8303</v>
      </c>
      <c r="E4041" t="s">
        <v>1028</v>
      </c>
    </row>
    <row r="4042" spans="2:5" x14ac:dyDescent="0.35">
      <c r="B4042" t="s">
        <v>4941</v>
      </c>
      <c r="C4042" t="s">
        <v>8008</v>
      </c>
      <c r="D4042" t="s">
        <v>4942</v>
      </c>
      <c r="E4042" t="s">
        <v>1028</v>
      </c>
    </row>
    <row r="4043" spans="2:5" x14ac:dyDescent="0.35">
      <c r="B4043" t="s">
        <v>6874</v>
      </c>
      <c r="C4043" t="s">
        <v>8008</v>
      </c>
      <c r="D4043" t="s">
        <v>8304</v>
      </c>
    </row>
    <row r="4044" spans="2:5" x14ac:dyDescent="0.35">
      <c r="B4044" t="s">
        <v>6875</v>
      </c>
      <c r="C4044" t="s">
        <v>8008</v>
      </c>
      <c r="D4044" t="s">
        <v>8304</v>
      </c>
    </row>
    <row r="4045" spans="2:5" x14ac:dyDescent="0.35">
      <c r="B4045" t="s">
        <v>6876</v>
      </c>
      <c r="C4045" t="s">
        <v>8008</v>
      </c>
      <c r="D4045" t="s">
        <v>8305</v>
      </c>
    </row>
    <row r="4046" spans="2:5" x14ac:dyDescent="0.35">
      <c r="B4046" t="s">
        <v>6877</v>
      </c>
      <c r="C4046" t="s">
        <v>8008</v>
      </c>
      <c r="D4046" t="s">
        <v>8306</v>
      </c>
      <c r="E4046" t="s">
        <v>1041</v>
      </c>
    </row>
    <row r="4047" spans="2:5" x14ac:dyDescent="0.35">
      <c r="B4047" t="s">
        <v>6878</v>
      </c>
      <c r="C4047" t="s">
        <v>8008</v>
      </c>
      <c r="D4047" t="s">
        <v>8306</v>
      </c>
      <c r="E4047" t="s">
        <v>1041</v>
      </c>
    </row>
    <row r="4048" spans="2:5" x14ac:dyDescent="0.35">
      <c r="B4048" t="s">
        <v>6879</v>
      </c>
      <c r="C4048" t="s">
        <v>8008</v>
      </c>
      <c r="D4048" t="s">
        <v>8306</v>
      </c>
      <c r="E4048" t="s">
        <v>1041</v>
      </c>
    </row>
    <row r="4049" spans="2:5" x14ac:dyDescent="0.35">
      <c r="B4049" t="s">
        <v>6880</v>
      </c>
      <c r="C4049" t="s">
        <v>8008</v>
      </c>
      <c r="D4049" t="s">
        <v>8306</v>
      </c>
      <c r="E4049" t="s">
        <v>1041</v>
      </c>
    </row>
    <row r="4050" spans="2:5" x14ac:dyDescent="0.35">
      <c r="B4050" t="s">
        <v>1410</v>
      </c>
      <c r="C4050" t="s">
        <v>8008</v>
      </c>
      <c r="D4050" t="s">
        <v>1533</v>
      </c>
      <c r="E4050" t="s">
        <v>1028</v>
      </c>
    </row>
    <row r="4051" spans="2:5" x14ac:dyDescent="0.35">
      <c r="B4051" t="s">
        <v>6881</v>
      </c>
      <c r="C4051" t="s">
        <v>8008</v>
      </c>
      <c r="D4051" t="s">
        <v>8307</v>
      </c>
      <c r="E4051" t="s">
        <v>1057</v>
      </c>
    </row>
    <row r="4052" spans="2:5" x14ac:dyDescent="0.35">
      <c r="B4052" t="s">
        <v>6882</v>
      </c>
      <c r="C4052" t="s">
        <v>8008</v>
      </c>
      <c r="D4052" t="s">
        <v>8308</v>
      </c>
      <c r="E4052" t="s">
        <v>1041</v>
      </c>
    </row>
    <row r="4053" spans="2:5" x14ac:dyDescent="0.35">
      <c r="B4053" t="s">
        <v>6883</v>
      </c>
      <c r="C4053" t="s">
        <v>8008</v>
      </c>
      <c r="D4053" t="s">
        <v>8309</v>
      </c>
      <c r="E4053" t="s">
        <v>1105</v>
      </c>
    </row>
    <row r="4054" spans="2:5" x14ac:dyDescent="0.35">
      <c r="B4054" t="s">
        <v>1411</v>
      </c>
      <c r="C4054" t="s">
        <v>8008</v>
      </c>
      <c r="D4054" t="s">
        <v>1534</v>
      </c>
    </row>
    <row r="4055" spans="2:5" x14ac:dyDescent="0.35">
      <c r="B4055" t="s">
        <v>1412</v>
      </c>
      <c r="C4055" t="s">
        <v>8008</v>
      </c>
      <c r="D4055" t="s">
        <v>1535</v>
      </c>
    </row>
    <row r="4056" spans="2:5" x14ac:dyDescent="0.35">
      <c r="B4056" t="s">
        <v>4951</v>
      </c>
      <c r="C4056" t="s">
        <v>8008</v>
      </c>
      <c r="D4056" t="s">
        <v>1535</v>
      </c>
    </row>
    <row r="4057" spans="2:5" x14ac:dyDescent="0.35">
      <c r="B4057" t="s">
        <v>6884</v>
      </c>
      <c r="C4057" t="s">
        <v>8008</v>
      </c>
      <c r="D4057" t="s">
        <v>8310</v>
      </c>
      <c r="E4057" t="s">
        <v>1032</v>
      </c>
    </row>
    <row r="4058" spans="2:5" x14ac:dyDescent="0.35">
      <c r="B4058" t="s">
        <v>6885</v>
      </c>
      <c r="C4058" t="s">
        <v>8008</v>
      </c>
      <c r="D4058" t="s">
        <v>8310</v>
      </c>
      <c r="E4058" t="s">
        <v>1032</v>
      </c>
    </row>
    <row r="4059" spans="2:5" x14ac:dyDescent="0.35">
      <c r="B4059" t="s">
        <v>6886</v>
      </c>
      <c r="C4059" t="s">
        <v>8008</v>
      </c>
      <c r="D4059" t="s">
        <v>8310</v>
      </c>
      <c r="E4059" t="s">
        <v>1032</v>
      </c>
    </row>
    <row r="4060" spans="2:5" x14ac:dyDescent="0.35">
      <c r="B4060" t="s">
        <v>6887</v>
      </c>
      <c r="C4060" t="s">
        <v>8008</v>
      </c>
      <c r="D4060" t="s">
        <v>8310</v>
      </c>
      <c r="E4060" t="s">
        <v>1032</v>
      </c>
    </row>
    <row r="4061" spans="2:5" x14ac:dyDescent="0.35">
      <c r="B4061" t="s">
        <v>6888</v>
      </c>
      <c r="C4061" t="s">
        <v>8008</v>
      </c>
      <c r="D4061" t="s">
        <v>8310</v>
      </c>
      <c r="E4061" t="s">
        <v>1032</v>
      </c>
    </row>
    <row r="4062" spans="2:5" x14ac:dyDescent="0.35">
      <c r="B4062" t="s">
        <v>6889</v>
      </c>
      <c r="C4062" t="s">
        <v>8008</v>
      </c>
      <c r="D4062" t="s">
        <v>8311</v>
      </c>
      <c r="E4062" t="s">
        <v>1041</v>
      </c>
    </row>
    <row r="4063" spans="2:5" x14ac:dyDescent="0.35">
      <c r="B4063" t="s">
        <v>6890</v>
      </c>
      <c r="C4063" t="s">
        <v>8008</v>
      </c>
      <c r="D4063" t="s">
        <v>8312</v>
      </c>
    </row>
    <row r="4064" spans="2:5" x14ac:dyDescent="0.35">
      <c r="B4064" t="s">
        <v>6891</v>
      </c>
      <c r="C4064" t="s">
        <v>8008</v>
      </c>
    </row>
    <row r="4065" spans="2:5" x14ac:dyDescent="0.35">
      <c r="B4065" t="s">
        <v>6892</v>
      </c>
      <c r="C4065" t="s">
        <v>8008</v>
      </c>
    </row>
    <row r="4066" spans="2:5" x14ac:dyDescent="0.35">
      <c r="B4066" t="s">
        <v>6893</v>
      </c>
      <c r="C4066" t="s">
        <v>8008</v>
      </c>
      <c r="D4066" t="s">
        <v>4953</v>
      </c>
    </row>
    <row r="4067" spans="2:5" x14ac:dyDescent="0.35">
      <c r="B4067" t="s">
        <v>4952</v>
      </c>
      <c r="C4067" t="s">
        <v>8008</v>
      </c>
      <c r="D4067" t="s">
        <v>4953</v>
      </c>
    </row>
    <row r="4068" spans="2:5" x14ac:dyDescent="0.35">
      <c r="B4068" t="s">
        <v>4956</v>
      </c>
      <c r="C4068" t="s">
        <v>8008</v>
      </c>
      <c r="D4068" t="s">
        <v>4955</v>
      </c>
      <c r="E4068" t="s">
        <v>1032</v>
      </c>
    </row>
    <row r="4069" spans="2:5" x14ac:dyDescent="0.35">
      <c r="B4069" t="s">
        <v>6894</v>
      </c>
      <c r="C4069" t="s">
        <v>8008</v>
      </c>
      <c r="D4069" t="s">
        <v>8313</v>
      </c>
      <c r="E4069" t="s">
        <v>4149</v>
      </c>
    </row>
    <row r="4070" spans="2:5" x14ac:dyDescent="0.35">
      <c r="B4070" t="s">
        <v>6895</v>
      </c>
      <c r="C4070" t="s">
        <v>8008</v>
      </c>
      <c r="D4070" t="s">
        <v>8313</v>
      </c>
      <c r="E4070" t="s">
        <v>4149</v>
      </c>
    </row>
    <row r="4071" spans="2:5" x14ac:dyDescent="0.35">
      <c r="B4071" t="s">
        <v>6896</v>
      </c>
      <c r="C4071" t="s">
        <v>8008</v>
      </c>
      <c r="D4071" t="s">
        <v>8314</v>
      </c>
      <c r="E4071" t="s">
        <v>1050</v>
      </c>
    </row>
    <row r="4072" spans="2:5" x14ac:dyDescent="0.35">
      <c r="B4072" t="s">
        <v>6897</v>
      </c>
      <c r="C4072" t="s">
        <v>8008</v>
      </c>
      <c r="D4072" t="s">
        <v>8315</v>
      </c>
      <c r="E4072" t="s">
        <v>4149</v>
      </c>
    </row>
    <row r="4073" spans="2:5" x14ac:dyDescent="0.35">
      <c r="B4073" t="s">
        <v>6898</v>
      </c>
      <c r="C4073" t="s">
        <v>8008</v>
      </c>
      <c r="D4073" t="s">
        <v>8316</v>
      </c>
      <c r="E4073" t="s">
        <v>1028</v>
      </c>
    </row>
    <row r="4074" spans="2:5" x14ac:dyDescent="0.35">
      <c r="B4074" t="s">
        <v>6899</v>
      </c>
      <c r="C4074" t="s">
        <v>8008</v>
      </c>
      <c r="D4074" t="s">
        <v>8316</v>
      </c>
      <c r="E4074" t="s">
        <v>1028</v>
      </c>
    </row>
    <row r="4075" spans="2:5" x14ac:dyDescent="0.35">
      <c r="B4075" t="s">
        <v>6900</v>
      </c>
      <c r="C4075" t="s">
        <v>8008</v>
      </c>
      <c r="D4075" t="s">
        <v>8316</v>
      </c>
      <c r="E4075" t="s">
        <v>1028</v>
      </c>
    </row>
    <row r="4076" spans="2:5" x14ac:dyDescent="0.35">
      <c r="B4076" t="s">
        <v>6901</v>
      </c>
      <c r="C4076" t="s">
        <v>8008</v>
      </c>
      <c r="D4076" t="s">
        <v>8297</v>
      </c>
      <c r="E4076" t="s">
        <v>1028</v>
      </c>
    </row>
    <row r="4077" spans="2:5" x14ac:dyDescent="0.35">
      <c r="B4077" t="s">
        <v>6902</v>
      </c>
      <c r="C4077" t="s">
        <v>8008</v>
      </c>
      <c r="D4077" t="s">
        <v>8317</v>
      </c>
      <c r="E4077" t="s">
        <v>1041</v>
      </c>
    </row>
    <row r="4078" spans="2:5" x14ac:dyDescent="0.35">
      <c r="B4078" t="s">
        <v>4972</v>
      </c>
      <c r="C4078" t="s">
        <v>8008</v>
      </c>
      <c r="D4078" t="s">
        <v>4970</v>
      </c>
      <c r="E4078" t="s">
        <v>1057</v>
      </c>
    </row>
    <row r="4079" spans="2:5" x14ac:dyDescent="0.35">
      <c r="B4079" t="s">
        <v>4973</v>
      </c>
      <c r="C4079" t="s">
        <v>8008</v>
      </c>
      <c r="D4079" t="s">
        <v>4970</v>
      </c>
      <c r="E4079" t="s">
        <v>1057</v>
      </c>
    </row>
    <row r="4080" spans="2:5" x14ac:dyDescent="0.35">
      <c r="B4080" t="s">
        <v>4974</v>
      </c>
      <c r="C4080" t="s">
        <v>8008</v>
      </c>
      <c r="D4080" t="s">
        <v>4970</v>
      </c>
      <c r="E4080" t="s">
        <v>1057</v>
      </c>
    </row>
    <row r="4081" spans="2:5" x14ac:dyDescent="0.35">
      <c r="B4081" t="s">
        <v>4976</v>
      </c>
      <c r="C4081" t="s">
        <v>8008</v>
      </c>
      <c r="D4081" t="s">
        <v>4970</v>
      </c>
      <c r="E4081" t="s">
        <v>1057</v>
      </c>
    </row>
    <row r="4082" spans="2:5" x14ac:dyDescent="0.35">
      <c r="B4082" t="s">
        <v>6903</v>
      </c>
      <c r="C4082" t="s">
        <v>8008</v>
      </c>
      <c r="D4082" t="s">
        <v>8318</v>
      </c>
    </row>
    <row r="4083" spans="2:5" x14ac:dyDescent="0.35">
      <c r="B4083" t="s">
        <v>6904</v>
      </c>
      <c r="C4083" t="s">
        <v>8008</v>
      </c>
      <c r="D4083" t="s">
        <v>8318</v>
      </c>
    </row>
    <row r="4084" spans="2:5" x14ac:dyDescent="0.35">
      <c r="B4084" t="s">
        <v>6905</v>
      </c>
      <c r="C4084" t="s">
        <v>8008</v>
      </c>
      <c r="D4084" t="s">
        <v>8318</v>
      </c>
    </row>
    <row r="4085" spans="2:5" x14ac:dyDescent="0.35">
      <c r="B4085" t="s">
        <v>6906</v>
      </c>
      <c r="C4085" t="s">
        <v>8008</v>
      </c>
    </row>
    <row r="4086" spans="2:5" x14ac:dyDescent="0.35">
      <c r="B4086" t="s">
        <v>6907</v>
      </c>
      <c r="C4086" t="s">
        <v>8008</v>
      </c>
      <c r="D4086" t="s">
        <v>8319</v>
      </c>
      <c r="E4086" t="s">
        <v>1032</v>
      </c>
    </row>
    <row r="4087" spans="2:5" x14ac:dyDescent="0.35">
      <c r="B4087" t="s">
        <v>4979</v>
      </c>
      <c r="C4087" t="s">
        <v>8008</v>
      </c>
      <c r="D4087" t="s">
        <v>4980</v>
      </c>
      <c r="E4087" t="s">
        <v>1032</v>
      </c>
    </row>
    <row r="4088" spans="2:5" x14ac:dyDescent="0.35">
      <c r="B4088" t="s">
        <v>4981</v>
      </c>
      <c r="C4088" t="s">
        <v>8008</v>
      </c>
      <c r="D4088" t="s">
        <v>4980</v>
      </c>
      <c r="E4088" t="s">
        <v>1032</v>
      </c>
    </row>
    <row r="4089" spans="2:5" x14ac:dyDescent="0.35">
      <c r="B4089" t="s">
        <v>6908</v>
      </c>
      <c r="C4089" t="s">
        <v>8008</v>
      </c>
      <c r="D4089" t="s">
        <v>8320</v>
      </c>
    </row>
    <row r="4090" spans="2:5" x14ac:dyDescent="0.35">
      <c r="B4090" t="s">
        <v>6909</v>
      </c>
      <c r="C4090" t="s">
        <v>8008</v>
      </c>
      <c r="D4090" t="s">
        <v>8320</v>
      </c>
    </row>
    <row r="4091" spans="2:5" x14ac:dyDescent="0.35">
      <c r="B4091" t="s">
        <v>6910</v>
      </c>
      <c r="C4091" t="s">
        <v>8008</v>
      </c>
      <c r="D4091" t="s">
        <v>8321</v>
      </c>
      <c r="E4091" t="s">
        <v>1028</v>
      </c>
    </row>
    <row r="4092" spans="2:5" x14ac:dyDescent="0.35">
      <c r="B4092" t="s">
        <v>6911</v>
      </c>
      <c r="C4092" t="s">
        <v>8008</v>
      </c>
      <c r="D4092" t="s">
        <v>8320</v>
      </c>
    </row>
    <row r="4093" spans="2:5" x14ac:dyDescent="0.35">
      <c r="B4093" t="s">
        <v>6912</v>
      </c>
      <c r="C4093" t="s">
        <v>8008</v>
      </c>
    </row>
    <row r="4094" spans="2:5" x14ac:dyDescent="0.35">
      <c r="B4094" t="s">
        <v>6913</v>
      </c>
      <c r="C4094" t="s">
        <v>8008</v>
      </c>
      <c r="D4094" t="s">
        <v>8322</v>
      </c>
      <c r="E4094" t="s">
        <v>1048</v>
      </c>
    </row>
    <row r="4095" spans="2:5" x14ac:dyDescent="0.35">
      <c r="B4095" t="s">
        <v>4984</v>
      </c>
      <c r="C4095" t="s">
        <v>8008</v>
      </c>
      <c r="D4095" t="s">
        <v>4985</v>
      </c>
      <c r="E4095" t="s">
        <v>1062</v>
      </c>
    </row>
    <row r="4096" spans="2:5" x14ac:dyDescent="0.35">
      <c r="B4096" t="s">
        <v>6914</v>
      </c>
      <c r="C4096" t="s">
        <v>8008</v>
      </c>
      <c r="D4096" t="s">
        <v>8323</v>
      </c>
    </row>
    <row r="4097" spans="2:5" x14ac:dyDescent="0.35">
      <c r="B4097" t="s">
        <v>6915</v>
      </c>
      <c r="C4097" t="s">
        <v>8008</v>
      </c>
      <c r="D4097" t="s">
        <v>8324</v>
      </c>
      <c r="E4097" t="s">
        <v>1032</v>
      </c>
    </row>
    <row r="4098" spans="2:5" x14ac:dyDescent="0.35">
      <c r="B4098" t="s">
        <v>6916</v>
      </c>
      <c r="C4098" t="s">
        <v>8008</v>
      </c>
      <c r="D4098" t="s">
        <v>8325</v>
      </c>
      <c r="E4098" t="s">
        <v>1041</v>
      </c>
    </row>
    <row r="4099" spans="2:5" x14ac:dyDescent="0.35">
      <c r="B4099" t="s">
        <v>4995</v>
      </c>
      <c r="C4099" t="s">
        <v>8008</v>
      </c>
      <c r="D4099" t="s">
        <v>4996</v>
      </c>
      <c r="E4099" t="s">
        <v>1041</v>
      </c>
    </row>
    <row r="4100" spans="2:5" x14ac:dyDescent="0.35">
      <c r="B4100" t="s">
        <v>6917</v>
      </c>
      <c r="C4100" t="s">
        <v>8008</v>
      </c>
      <c r="D4100" t="s">
        <v>8326</v>
      </c>
      <c r="E4100" t="s">
        <v>1028</v>
      </c>
    </row>
    <row r="4101" spans="2:5" x14ac:dyDescent="0.35">
      <c r="B4101" t="s">
        <v>6918</v>
      </c>
      <c r="C4101" t="s">
        <v>8008</v>
      </c>
      <c r="D4101" t="s">
        <v>4998</v>
      </c>
      <c r="E4101" t="s">
        <v>1041</v>
      </c>
    </row>
    <row r="4102" spans="2:5" x14ac:dyDescent="0.35">
      <c r="B4102" t="s">
        <v>6919</v>
      </c>
      <c r="C4102" t="s">
        <v>8008</v>
      </c>
      <c r="D4102" t="s">
        <v>8327</v>
      </c>
      <c r="E4102" t="s">
        <v>1041</v>
      </c>
    </row>
    <row r="4103" spans="2:5" x14ac:dyDescent="0.35">
      <c r="B4103" t="s">
        <v>5001</v>
      </c>
      <c r="C4103" t="s">
        <v>8008</v>
      </c>
      <c r="D4103" t="s">
        <v>5000</v>
      </c>
    </row>
    <row r="4104" spans="2:5" x14ac:dyDescent="0.35">
      <c r="B4104" t="s">
        <v>6920</v>
      </c>
      <c r="C4104" t="s">
        <v>8008</v>
      </c>
      <c r="D4104" t="s">
        <v>8328</v>
      </c>
      <c r="E4104" t="s">
        <v>1046</v>
      </c>
    </row>
    <row r="4105" spans="2:5" x14ac:dyDescent="0.35">
      <c r="B4105" t="s">
        <v>6921</v>
      </c>
      <c r="C4105" t="s">
        <v>8008</v>
      </c>
      <c r="D4105" t="s">
        <v>8329</v>
      </c>
    </row>
    <row r="4106" spans="2:5" x14ac:dyDescent="0.35">
      <c r="B4106" t="s">
        <v>6922</v>
      </c>
      <c r="C4106" t="s">
        <v>8008</v>
      </c>
    </row>
    <row r="4107" spans="2:5" x14ac:dyDescent="0.35">
      <c r="B4107" t="s">
        <v>6923</v>
      </c>
      <c r="C4107" t="s">
        <v>8008</v>
      </c>
    </row>
    <row r="4108" spans="2:5" x14ac:dyDescent="0.35">
      <c r="B4108" t="s">
        <v>6924</v>
      </c>
      <c r="C4108" t="s">
        <v>8008</v>
      </c>
      <c r="D4108" t="s">
        <v>8330</v>
      </c>
      <c r="E4108" t="s">
        <v>1057</v>
      </c>
    </row>
    <row r="4109" spans="2:5" x14ac:dyDescent="0.35">
      <c r="B4109" t="s">
        <v>6925</v>
      </c>
      <c r="C4109" t="s">
        <v>8008</v>
      </c>
      <c r="D4109" t="s">
        <v>8331</v>
      </c>
      <c r="E4109" t="s">
        <v>4149</v>
      </c>
    </row>
    <row r="4110" spans="2:5" x14ac:dyDescent="0.35">
      <c r="B4110" t="s">
        <v>6926</v>
      </c>
      <c r="C4110" t="s">
        <v>8008</v>
      </c>
    </row>
    <row r="4111" spans="2:5" x14ac:dyDescent="0.35">
      <c r="B4111" t="s">
        <v>6927</v>
      </c>
      <c r="C4111" t="s">
        <v>8008</v>
      </c>
      <c r="D4111" t="s">
        <v>8332</v>
      </c>
      <c r="E4111" t="s">
        <v>4149</v>
      </c>
    </row>
    <row r="4112" spans="2:5" x14ac:dyDescent="0.35">
      <c r="B4112" t="s">
        <v>6928</v>
      </c>
      <c r="C4112" t="s">
        <v>8008</v>
      </c>
      <c r="D4112" t="s">
        <v>8332</v>
      </c>
      <c r="E4112" t="s">
        <v>4149</v>
      </c>
    </row>
    <row r="4113" spans="2:5" x14ac:dyDescent="0.35">
      <c r="B4113" t="s">
        <v>6929</v>
      </c>
      <c r="C4113" t="s">
        <v>8008</v>
      </c>
      <c r="D4113" t="s">
        <v>8333</v>
      </c>
      <c r="E4113" t="s">
        <v>1028</v>
      </c>
    </row>
    <row r="4114" spans="2:5" x14ac:dyDescent="0.35">
      <c r="B4114" t="s">
        <v>6930</v>
      </c>
      <c r="C4114" t="s">
        <v>8008</v>
      </c>
      <c r="D4114" t="s">
        <v>8333</v>
      </c>
      <c r="E4114" t="s">
        <v>1028</v>
      </c>
    </row>
    <row r="4115" spans="2:5" x14ac:dyDescent="0.35">
      <c r="B4115" t="s">
        <v>6931</v>
      </c>
      <c r="C4115" t="s">
        <v>8008</v>
      </c>
      <c r="D4115" t="s">
        <v>8333</v>
      </c>
      <c r="E4115" t="s">
        <v>1028</v>
      </c>
    </row>
    <row r="4116" spans="2:5" x14ac:dyDescent="0.35">
      <c r="B4116" t="s">
        <v>6932</v>
      </c>
      <c r="C4116" t="s">
        <v>8008</v>
      </c>
      <c r="D4116" t="s">
        <v>8334</v>
      </c>
      <c r="E4116" t="s">
        <v>1041</v>
      </c>
    </row>
    <row r="4117" spans="2:5" x14ac:dyDescent="0.35">
      <c r="B4117" t="s">
        <v>6933</v>
      </c>
      <c r="C4117" t="s">
        <v>8008</v>
      </c>
      <c r="D4117" t="s">
        <v>8333</v>
      </c>
      <c r="E4117" t="s">
        <v>1028</v>
      </c>
    </row>
    <row r="4118" spans="2:5" x14ac:dyDescent="0.35">
      <c r="B4118" t="s">
        <v>6934</v>
      </c>
      <c r="C4118" t="s">
        <v>8008</v>
      </c>
      <c r="D4118" t="s">
        <v>8334</v>
      </c>
      <c r="E4118" t="s">
        <v>1041</v>
      </c>
    </row>
    <row r="4119" spans="2:5" x14ac:dyDescent="0.35">
      <c r="B4119" t="s">
        <v>6935</v>
      </c>
      <c r="C4119" t="s">
        <v>8008</v>
      </c>
      <c r="D4119" t="s">
        <v>8333</v>
      </c>
      <c r="E4119" t="s">
        <v>1028</v>
      </c>
    </row>
    <row r="4120" spans="2:5" x14ac:dyDescent="0.35">
      <c r="B4120" t="s">
        <v>6936</v>
      </c>
      <c r="C4120" t="s">
        <v>8008</v>
      </c>
      <c r="D4120" t="s">
        <v>8335</v>
      </c>
      <c r="E4120" t="s">
        <v>1032</v>
      </c>
    </row>
    <row r="4121" spans="2:5" x14ac:dyDescent="0.35">
      <c r="B4121" t="s">
        <v>6937</v>
      </c>
      <c r="C4121" t="s">
        <v>8008</v>
      </c>
      <c r="D4121" t="s">
        <v>8336</v>
      </c>
      <c r="E4121" t="s">
        <v>1032</v>
      </c>
    </row>
    <row r="4122" spans="2:5" x14ac:dyDescent="0.35">
      <c r="B4122" t="s">
        <v>6938</v>
      </c>
      <c r="C4122" t="s">
        <v>8008</v>
      </c>
      <c r="D4122" t="s">
        <v>8337</v>
      </c>
    </row>
    <row r="4123" spans="2:5" x14ac:dyDescent="0.35">
      <c r="B4123" t="s">
        <v>6939</v>
      </c>
      <c r="C4123" t="s">
        <v>8008</v>
      </c>
      <c r="D4123" t="s">
        <v>8338</v>
      </c>
    </row>
    <row r="4124" spans="2:5" x14ac:dyDescent="0.35">
      <c r="B4124" t="s">
        <v>6940</v>
      </c>
      <c r="C4124" t="s">
        <v>8008</v>
      </c>
      <c r="D4124" t="s">
        <v>8339</v>
      </c>
    </row>
    <row r="4125" spans="2:5" x14ac:dyDescent="0.35">
      <c r="B4125" t="s">
        <v>6941</v>
      </c>
      <c r="C4125" t="s">
        <v>8008</v>
      </c>
      <c r="D4125" t="s">
        <v>8340</v>
      </c>
    </row>
    <row r="4126" spans="2:5" x14ac:dyDescent="0.35">
      <c r="B4126" t="s">
        <v>6942</v>
      </c>
      <c r="C4126" t="s">
        <v>8008</v>
      </c>
      <c r="D4126" t="s">
        <v>8340</v>
      </c>
    </row>
    <row r="4127" spans="2:5" x14ac:dyDescent="0.35">
      <c r="B4127" t="s">
        <v>6943</v>
      </c>
      <c r="C4127" t="s">
        <v>8008</v>
      </c>
      <c r="D4127" t="s">
        <v>8340</v>
      </c>
    </row>
    <row r="4128" spans="2:5" x14ac:dyDescent="0.35">
      <c r="B4128" t="s">
        <v>6944</v>
      </c>
      <c r="C4128" t="s">
        <v>8008</v>
      </c>
      <c r="D4128" t="s">
        <v>8340</v>
      </c>
    </row>
    <row r="4129" spans="2:4" x14ac:dyDescent="0.35">
      <c r="B4129" t="s">
        <v>6945</v>
      </c>
      <c r="C4129" t="s">
        <v>8008</v>
      </c>
      <c r="D4129" t="s">
        <v>8340</v>
      </c>
    </row>
    <row r="4130" spans="2:4" x14ac:dyDescent="0.35">
      <c r="B4130" t="s">
        <v>6946</v>
      </c>
      <c r="C4130" t="s">
        <v>8008</v>
      </c>
      <c r="D4130" t="s">
        <v>8340</v>
      </c>
    </row>
    <row r="4131" spans="2:4" x14ac:dyDescent="0.35">
      <c r="B4131" t="s">
        <v>6947</v>
      </c>
      <c r="C4131" t="s">
        <v>8008</v>
      </c>
    </row>
    <row r="4132" spans="2:4" x14ac:dyDescent="0.35">
      <c r="B4132" t="s">
        <v>6948</v>
      </c>
      <c r="C4132" t="s">
        <v>8008</v>
      </c>
      <c r="D4132" t="s">
        <v>8340</v>
      </c>
    </row>
    <row r="4133" spans="2:4" x14ac:dyDescent="0.35">
      <c r="B4133" t="s">
        <v>6949</v>
      </c>
      <c r="C4133" t="s">
        <v>8008</v>
      </c>
      <c r="D4133" t="s">
        <v>8340</v>
      </c>
    </row>
    <row r="4134" spans="2:4" x14ac:dyDescent="0.35">
      <c r="B4134" t="s">
        <v>6950</v>
      </c>
      <c r="C4134" t="s">
        <v>8008</v>
      </c>
      <c r="D4134" t="s">
        <v>8340</v>
      </c>
    </row>
    <row r="4135" spans="2:4" x14ac:dyDescent="0.35">
      <c r="B4135" t="s">
        <v>6951</v>
      </c>
      <c r="C4135" t="s">
        <v>8008</v>
      </c>
      <c r="D4135" t="s">
        <v>8340</v>
      </c>
    </row>
    <row r="4136" spans="2:4" x14ac:dyDescent="0.35">
      <c r="B4136" t="s">
        <v>6952</v>
      </c>
      <c r="C4136" t="s">
        <v>8008</v>
      </c>
      <c r="D4136" t="s">
        <v>8340</v>
      </c>
    </row>
    <row r="4137" spans="2:4" x14ac:dyDescent="0.35">
      <c r="B4137" t="s">
        <v>6953</v>
      </c>
      <c r="C4137" t="s">
        <v>8008</v>
      </c>
      <c r="D4137" t="s">
        <v>8340</v>
      </c>
    </row>
    <row r="4138" spans="2:4" x14ac:dyDescent="0.35">
      <c r="B4138" t="s">
        <v>6954</v>
      </c>
      <c r="C4138" t="s">
        <v>8008</v>
      </c>
      <c r="D4138" t="s">
        <v>8340</v>
      </c>
    </row>
    <row r="4139" spans="2:4" x14ac:dyDescent="0.35">
      <c r="B4139" t="s">
        <v>6955</v>
      </c>
      <c r="C4139" t="s">
        <v>8008</v>
      </c>
      <c r="D4139" t="s">
        <v>8340</v>
      </c>
    </row>
    <row r="4140" spans="2:4" x14ac:dyDescent="0.35">
      <c r="B4140" t="s">
        <v>6956</v>
      </c>
      <c r="C4140" t="s">
        <v>8008</v>
      </c>
      <c r="D4140" t="s">
        <v>8340</v>
      </c>
    </row>
    <row r="4141" spans="2:4" x14ac:dyDescent="0.35">
      <c r="B4141" t="s">
        <v>6957</v>
      </c>
      <c r="C4141" t="s">
        <v>8008</v>
      </c>
      <c r="D4141" t="s">
        <v>8340</v>
      </c>
    </row>
    <row r="4142" spans="2:4" x14ac:dyDescent="0.35">
      <c r="B4142" t="s">
        <v>6958</v>
      </c>
      <c r="C4142" t="s">
        <v>8008</v>
      </c>
      <c r="D4142" t="s">
        <v>8340</v>
      </c>
    </row>
    <row r="4143" spans="2:4" x14ac:dyDescent="0.35">
      <c r="B4143" t="s">
        <v>6959</v>
      </c>
      <c r="C4143" t="s">
        <v>8008</v>
      </c>
      <c r="D4143" t="s">
        <v>8340</v>
      </c>
    </row>
    <row r="4144" spans="2:4" x14ac:dyDescent="0.35">
      <c r="B4144" t="s">
        <v>6960</v>
      </c>
      <c r="C4144" t="s">
        <v>8008</v>
      </c>
      <c r="D4144" t="s">
        <v>8340</v>
      </c>
    </row>
    <row r="4145" spans="2:4" x14ac:dyDescent="0.35">
      <c r="B4145" t="s">
        <v>6961</v>
      </c>
      <c r="C4145" t="s">
        <v>8008</v>
      </c>
      <c r="D4145" t="s">
        <v>8340</v>
      </c>
    </row>
    <row r="4146" spans="2:4" x14ac:dyDescent="0.35">
      <c r="B4146" t="s">
        <v>6962</v>
      </c>
      <c r="C4146" t="s">
        <v>8008</v>
      </c>
      <c r="D4146" t="s">
        <v>8340</v>
      </c>
    </row>
    <row r="4147" spans="2:4" x14ac:dyDescent="0.35">
      <c r="B4147" t="s">
        <v>6963</v>
      </c>
      <c r="C4147" t="s">
        <v>8008</v>
      </c>
      <c r="D4147" t="s">
        <v>8340</v>
      </c>
    </row>
    <row r="4148" spans="2:4" x14ac:dyDescent="0.35">
      <c r="B4148" t="s">
        <v>6964</v>
      </c>
      <c r="C4148" t="s">
        <v>8008</v>
      </c>
      <c r="D4148" t="s">
        <v>8340</v>
      </c>
    </row>
    <row r="4149" spans="2:4" x14ac:dyDescent="0.35">
      <c r="B4149" t="s">
        <v>6965</v>
      </c>
      <c r="C4149" t="s">
        <v>8008</v>
      </c>
      <c r="D4149" t="s">
        <v>8340</v>
      </c>
    </row>
    <row r="4150" spans="2:4" x14ac:dyDescent="0.35">
      <c r="B4150" t="s">
        <v>6966</v>
      </c>
      <c r="C4150" t="s">
        <v>8008</v>
      </c>
      <c r="D4150" t="s">
        <v>8340</v>
      </c>
    </row>
    <row r="4151" spans="2:4" x14ac:dyDescent="0.35">
      <c r="B4151" t="s">
        <v>6967</v>
      </c>
      <c r="C4151" t="s">
        <v>8008</v>
      </c>
      <c r="D4151" t="s">
        <v>8340</v>
      </c>
    </row>
    <row r="4152" spans="2:4" x14ac:dyDescent="0.35">
      <c r="B4152" t="s">
        <v>6968</v>
      </c>
      <c r="C4152" t="s">
        <v>8008</v>
      </c>
      <c r="D4152" t="s">
        <v>8340</v>
      </c>
    </row>
    <row r="4153" spans="2:4" x14ac:dyDescent="0.35">
      <c r="B4153" t="s">
        <v>6969</v>
      </c>
      <c r="C4153" t="s">
        <v>8008</v>
      </c>
      <c r="D4153" t="s">
        <v>8340</v>
      </c>
    </row>
    <row r="4154" spans="2:4" x14ac:dyDescent="0.35">
      <c r="B4154" t="s">
        <v>6970</v>
      </c>
      <c r="C4154" t="s">
        <v>8008</v>
      </c>
      <c r="D4154" t="s">
        <v>8340</v>
      </c>
    </row>
    <row r="4155" spans="2:4" x14ac:dyDescent="0.35">
      <c r="B4155" t="s">
        <v>6971</v>
      </c>
      <c r="C4155" t="s">
        <v>8008</v>
      </c>
      <c r="D4155" t="s">
        <v>8340</v>
      </c>
    </row>
    <row r="4156" spans="2:4" x14ac:dyDescent="0.35">
      <c r="B4156" t="s">
        <v>6972</v>
      </c>
      <c r="C4156" t="s">
        <v>8008</v>
      </c>
      <c r="D4156" t="s">
        <v>8340</v>
      </c>
    </row>
    <row r="4157" spans="2:4" x14ac:dyDescent="0.35">
      <c r="B4157" t="s">
        <v>6973</v>
      </c>
      <c r="C4157" t="s">
        <v>8008</v>
      </c>
      <c r="D4157" t="s">
        <v>8340</v>
      </c>
    </row>
    <row r="4158" spans="2:4" x14ac:dyDescent="0.35">
      <c r="B4158" t="s">
        <v>6974</v>
      </c>
      <c r="C4158" t="s">
        <v>8008</v>
      </c>
      <c r="D4158" t="s">
        <v>8340</v>
      </c>
    </row>
    <row r="4159" spans="2:4" x14ac:dyDescent="0.35">
      <c r="B4159" t="s">
        <v>6975</v>
      </c>
      <c r="C4159" t="s">
        <v>8008</v>
      </c>
      <c r="D4159" t="s">
        <v>8340</v>
      </c>
    </row>
    <row r="4160" spans="2:4" x14ac:dyDescent="0.35">
      <c r="B4160" t="s">
        <v>6976</v>
      </c>
      <c r="C4160" t="s">
        <v>8008</v>
      </c>
      <c r="D4160" t="s">
        <v>8340</v>
      </c>
    </row>
    <row r="4161" spans="2:5" x14ac:dyDescent="0.35">
      <c r="B4161" t="s">
        <v>6977</v>
      </c>
      <c r="C4161" t="s">
        <v>8008</v>
      </c>
      <c r="D4161" t="s">
        <v>8340</v>
      </c>
    </row>
    <row r="4162" spans="2:5" x14ac:dyDescent="0.35">
      <c r="B4162" t="s">
        <v>6978</v>
      </c>
      <c r="C4162" t="s">
        <v>8008</v>
      </c>
      <c r="D4162" t="s">
        <v>8340</v>
      </c>
    </row>
    <row r="4163" spans="2:5" x14ac:dyDescent="0.35">
      <c r="B4163" t="s">
        <v>6979</v>
      </c>
      <c r="C4163" t="s">
        <v>8008</v>
      </c>
      <c r="D4163" t="s">
        <v>8340</v>
      </c>
    </row>
    <row r="4164" spans="2:5" x14ac:dyDescent="0.35">
      <c r="B4164" t="s">
        <v>6980</v>
      </c>
      <c r="C4164" t="s">
        <v>8008</v>
      </c>
      <c r="D4164" t="s">
        <v>8340</v>
      </c>
    </row>
    <row r="4165" spans="2:5" x14ac:dyDescent="0.35">
      <c r="B4165" t="s">
        <v>6981</v>
      </c>
      <c r="C4165" t="s">
        <v>8008</v>
      </c>
      <c r="D4165" t="s">
        <v>8341</v>
      </c>
    </row>
    <row r="4166" spans="2:5" x14ac:dyDescent="0.35">
      <c r="B4166" t="s">
        <v>6982</v>
      </c>
      <c r="C4166" t="s">
        <v>8008</v>
      </c>
      <c r="D4166" t="s">
        <v>5014</v>
      </c>
      <c r="E4166" t="s">
        <v>1048</v>
      </c>
    </row>
    <row r="4167" spans="2:5" x14ac:dyDescent="0.35">
      <c r="B4167" t="s">
        <v>6983</v>
      </c>
      <c r="C4167" t="s">
        <v>8008</v>
      </c>
      <c r="D4167" t="s">
        <v>5014</v>
      </c>
      <c r="E4167" t="s">
        <v>1048</v>
      </c>
    </row>
    <row r="4168" spans="2:5" x14ac:dyDescent="0.35">
      <c r="B4168" t="s">
        <v>5013</v>
      </c>
      <c r="C4168" t="s">
        <v>8008</v>
      </c>
      <c r="D4168" t="s">
        <v>5014</v>
      </c>
      <c r="E4168" t="s">
        <v>1048</v>
      </c>
    </row>
    <row r="4169" spans="2:5" x14ac:dyDescent="0.35">
      <c r="B4169" t="s">
        <v>6984</v>
      </c>
      <c r="C4169" t="s">
        <v>8008</v>
      </c>
      <c r="D4169" t="s">
        <v>8342</v>
      </c>
      <c r="E4169" t="s">
        <v>1028</v>
      </c>
    </row>
    <row r="4170" spans="2:5" x14ac:dyDescent="0.35">
      <c r="B4170" t="s">
        <v>5015</v>
      </c>
      <c r="C4170" t="s">
        <v>8008</v>
      </c>
      <c r="D4170" t="s">
        <v>5016</v>
      </c>
      <c r="E4170" t="s">
        <v>1059</v>
      </c>
    </row>
    <row r="4171" spans="2:5" x14ac:dyDescent="0.35">
      <c r="B4171" t="s">
        <v>5019</v>
      </c>
      <c r="C4171" t="s">
        <v>8008</v>
      </c>
      <c r="D4171" t="s">
        <v>1537</v>
      </c>
    </row>
    <row r="4172" spans="2:5" x14ac:dyDescent="0.35">
      <c r="B4172" t="s">
        <v>6985</v>
      </c>
      <c r="C4172" t="s">
        <v>8008</v>
      </c>
      <c r="D4172" t="s">
        <v>8343</v>
      </c>
    </row>
    <row r="4173" spans="2:5" x14ac:dyDescent="0.35">
      <c r="B4173" t="s">
        <v>6986</v>
      </c>
      <c r="C4173" t="s">
        <v>8008</v>
      </c>
      <c r="D4173" t="s">
        <v>1538</v>
      </c>
      <c r="E4173" t="s">
        <v>1105</v>
      </c>
    </row>
    <row r="4174" spans="2:5" x14ac:dyDescent="0.35">
      <c r="B4174" t="s">
        <v>6987</v>
      </c>
      <c r="C4174" t="s">
        <v>8008</v>
      </c>
      <c r="D4174" t="s">
        <v>1538</v>
      </c>
      <c r="E4174" t="s">
        <v>1105</v>
      </c>
    </row>
    <row r="4175" spans="2:5" x14ac:dyDescent="0.35">
      <c r="B4175" t="s">
        <v>6988</v>
      </c>
      <c r="C4175" t="s">
        <v>8008</v>
      </c>
      <c r="D4175" t="s">
        <v>8344</v>
      </c>
    </row>
    <row r="4176" spans="2:5" x14ac:dyDescent="0.35">
      <c r="B4176" t="s">
        <v>6989</v>
      </c>
      <c r="C4176" t="s">
        <v>8008</v>
      </c>
      <c r="D4176" t="s">
        <v>8345</v>
      </c>
      <c r="E4176" t="s">
        <v>4149</v>
      </c>
    </row>
    <row r="4177" spans="2:5" x14ac:dyDescent="0.35">
      <c r="B4177" t="s">
        <v>6990</v>
      </c>
      <c r="C4177" t="s">
        <v>8008</v>
      </c>
      <c r="D4177" t="s">
        <v>8346</v>
      </c>
    </row>
    <row r="4178" spans="2:5" x14ac:dyDescent="0.35">
      <c r="B4178" t="s">
        <v>6991</v>
      </c>
      <c r="C4178" t="s">
        <v>8008</v>
      </c>
      <c r="D4178" t="s">
        <v>8346</v>
      </c>
    </row>
    <row r="4179" spans="2:5" x14ac:dyDescent="0.35">
      <c r="B4179" t="s">
        <v>6992</v>
      </c>
      <c r="C4179" t="s">
        <v>8008</v>
      </c>
      <c r="D4179" t="s">
        <v>8347</v>
      </c>
    </row>
    <row r="4180" spans="2:5" x14ac:dyDescent="0.35">
      <c r="B4180" t="s">
        <v>6993</v>
      </c>
      <c r="C4180" t="s">
        <v>8008</v>
      </c>
    </row>
    <row r="4181" spans="2:5" x14ac:dyDescent="0.35">
      <c r="B4181" t="s">
        <v>6994</v>
      </c>
      <c r="C4181" t="s">
        <v>8008</v>
      </c>
      <c r="D4181" t="s">
        <v>8348</v>
      </c>
    </row>
    <row r="4182" spans="2:5" x14ac:dyDescent="0.35">
      <c r="B4182" t="s">
        <v>6995</v>
      </c>
      <c r="C4182" t="s">
        <v>8008</v>
      </c>
    </row>
    <row r="4183" spans="2:5" x14ac:dyDescent="0.35">
      <c r="B4183" t="s">
        <v>5021</v>
      </c>
      <c r="C4183" t="s">
        <v>8008</v>
      </c>
      <c r="D4183" t="s">
        <v>5022</v>
      </c>
    </row>
    <row r="4184" spans="2:5" x14ac:dyDescent="0.35">
      <c r="B4184" t="s">
        <v>6996</v>
      </c>
      <c r="C4184" t="s">
        <v>8008</v>
      </c>
      <c r="D4184" t="s">
        <v>8349</v>
      </c>
    </row>
    <row r="4185" spans="2:5" x14ac:dyDescent="0.35">
      <c r="B4185" t="s">
        <v>6997</v>
      </c>
      <c r="C4185" t="s">
        <v>8008</v>
      </c>
      <c r="D4185" t="s">
        <v>8350</v>
      </c>
      <c r="E4185" t="s">
        <v>1028</v>
      </c>
    </row>
    <row r="4186" spans="2:5" x14ac:dyDescent="0.35">
      <c r="B4186" t="s">
        <v>6998</v>
      </c>
      <c r="C4186" t="s">
        <v>8008</v>
      </c>
      <c r="D4186" t="s">
        <v>5024</v>
      </c>
      <c r="E4186" t="s">
        <v>1028</v>
      </c>
    </row>
    <row r="4187" spans="2:5" x14ac:dyDescent="0.35">
      <c r="B4187" t="s">
        <v>6999</v>
      </c>
      <c r="C4187" t="s">
        <v>8008</v>
      </c>
      <c r="D4187" t="s">
        <v>5024</v>
      </c>
      <c r="E4187" t="s">
        <v>1028</v>
      </c>
    </row>
    <row r="4188" spans="2:5" x14ac:dyDescent="0.35">
      <c r="B4188" t="s">
        <v>7000</v>
      </c>
      <c r="C4188" t="s">
        <v>8008</v>
      </c>
      <c r="D4188" t="s">
        <v>5024</v>
      </c>
      <c r="E4188" t="s">
        <v>1028</v>
      </c>
    </row>
    <row r="4189" spans="2:5" x14ac:dyDescent="0.35">
      <c r="B4189" t="s">
        <v>7001</v>
      </c>
      <c r="C4189" t="s">
        <v>8008</v>
      </c>
      <c r="D4189" t="s">
        <v>8351</v>
      </c>
      <c r="E4189" t="s">
        <v>1028</v>
      </c>
    </row>
    <row r="4190" spans="2:5" x14ac:dyDescent="0.35">
      <c r="B4190" t="s">
        <v>7002</v>
      </c>
      <c r="C4190" t="s">
        <v>8008</v>
      </c>
      <c r="D4190" t="s">
        <v>5024</v>
      </c>
      <c r="E4190" t="s">
        <v>1028</v>
      </c>
    </row>
    <row r="4191" spans="2:5" x14ac:dyDescent="0.35">
      <c r="B4191" t="s">
        <v>7003</v>
      </c>
      <c r="C4191" t="s">
        <v>8008</v>
      </c>
      <c r="D4191" t="s">
        <v>8351</v>
      </c>
      <c r="E4191" t="s">
        <v>1028</v>
      </c>
    </row>
    <row r="4192" spans="2:5" x14ac:dyDescent="0.35">
      <c r="B4192" t="s">
        <v>7004</v>
      </c>
      <c r="C4192" t="s">
        <v>8008</v>
      </c>
      <c r="D4192" t="s">
        <v>5024</v>
      </c>
      <c r="E4192" t="s">
        <v>1028</v>
      </c>
    </row>
    <row r="4193" spans="2:5" x14ac:dyDescent="0.35">
      <c r="B4193" t="s">
        <v>7005</v>
      </c>
      <c r="C4193" t="s">
        <v>8008</v>
      </c>
      <c r="D4193" t="s">
        <v>5024</v>
      </c>
      <c r="E4193" t="s">
        <v>1028</v>
      </c>
    </row>
    <row r="4194" spans="2:5" x14ac:dyDescent="0.35">
      <c r="B4194" t="s">
        <v>5025</v>
      </c>
      <c r="C4194" t="s">
        <v>8008</v>
      </c>
      <c r="D4194" t="s">
        <v>5026</v>
      </c>
      <c r="E4194" t="s">
        <v>1028</v>
      </c>
    </row>
    <row r="4195" spans="2:5" x14ac:dyDescent="0.35">
      <c r="B4195" t="s">
        <v>5027</v>
      </c>
      <c r="C4195" t="s">
        <v>8008</v>
      </c>
      <c r="D4195" t="s">
        <v>5026</v>
      </c>
      <c r="E4195" t="s">
        <v>1028</v>
      </c>
    </row>
    <row r="4196" spans="2:5" x14ac:dyDescent="0.35">
      <c r="B4196" t="s">
        <v>1419</v>
      </c>
      <c r="C4196" t="s">
        <v>8008</v>
      </c>
      <c r="D4196" t="s">
        <v>1540</v>
      </c>
      <c r="E4196" t="s">
        <v>1057</v>
      </c>
    </row>
    <row r="4197" spans="2:5" x14ac:dyDescent="0.35">
      <c r="B4197" t="s">
        <v>5035</v>
      </c>
      <c r="C4197" t="s">
        <v>8008</v>
      </c>
      <c r="D4197" t="s">
        <v>1540</v>
      </c>
      <c r="E4197" t="s">
        <v>1057</v>
      </c>
    </row>
    <row r="4198" spans="2:5" x14ac:dyDescent="0.35">
      <c r="B4198" t="s">
        <v>1420</v>
      </c>
      <c r="C4198" t="s">
        <v>8008</v>
      </c>
      <c r="D4198" t="s">
        <v>1540</v>
      </c>
      <c r="E4198" t="s">
        <v>1057</v>
      </c>
    </row>
    <row r="4199" spans="2:5" x14ac:dyDescent="0.35">
      <c r="B4199" t="s">
        <v>7006</v>
      </c>
      <c r="C4199" t="s">
        <v>8008</v>
      </c>
    </row>
    <row r="4200" spans="2:5" x14ac:dyDescent="0.35">
      <c r="B4200" t="s">
        <v>7007</v>
      </c>
      <c r="C4200" t="s">
        <v>8008</v>
      </c>
    </row>
    <row r="4201" spans="2:5" x14ac:dyDescent="0.35">
      <c r="B4201" t="s">
        <v>7008</v>
      </c>
      <c r="C4201" t="s">
        <v>8008</v>
      </c>
      <c r="D4201" t="s">
        <v>8352</v>
      </c>
    </row>
    <row r="4202" spans="2:5" x14ac:dyDescent="0.35">
      <c r="B4202" t="s">
        <v>7009</v>
      </c>
      <c r="C4202" t="s">
        <v>8008</v>
      </c>
      <c r="D4202" t="s">
        <v>1541</v>
      </c>
    </row>
    <row r="4203" spans="2:5" x14ac:dyDescent="0.35">
      <c r="B4203" t="s">
        <v>1421</v>
      </c>
      <c r="C4203" t="s">
        <v>8008</v>
      </c>
      <c r="D4203" t="s">
        <v>1541</v>
      </c>
    </row>
    <row r="4204" spans="2:5" x14ac:dyDescent="0.35">
      <c r="B4204" t="s">
        <v>5038</v>
      </c>
      <c r="C4204" t="s">
        <v>8008</v>
      </c>
      <c r="D4204" t="s">
        <v>1541</v>
      </c>
    </row>
    <row r="4205" spans="2:5" x14ac:dyDescent="0.35">
      <c r="B4205" t="s">
        <v>1422</v>
      </c>
      <c r="C4205" t="s">
        <v>8008</v>
      </c>
      <c r="D4205" t="s">
        <v>1541</v>
      </c>
    </row>
    <row r="4206" spans="2:5" x14ac:dyDescent="0.35">
      <c r="B4206" t="s">
        <v>5039</v>
      </c>
      <c r="C4206" t="s">
        <v>8008</v>
      </c>
      <c r="D4206" t="s">
        <v>5040</v>
      </c>
    </row>
    <row r="4207" spans="2:5" x14ac:dyDescent="0.35">
      <c r="B4207" t="s">
        <v>7010</v>
      </c>
      <c r="C4207" t="s">
        <v>8008</v>
      </c>
      <c r="D4207" t="s">
        <v>8353</v>
      </c>
      <c r="E4207" t="s">
        <v>4149</v>
      </c>
    </row>
    <row r="4208" spans="2:5" x14ac:dyDescent="0.35">
      <c r="B4208" t="s">
        <v>7011</v>
      </c>
      <c r="C4208" t="s">
        <v>8008</v>
      </c>
      <c r="D4208" t="s">
        <v>8353</v>
      </c>
      <c r="E4208" t="s">
        <v>4149</v>
      </c>
    </row>
    <row r="4209" spans="2:5" x14ac:dyDescent="0.35">
      <c r="B4209" t="s">
        <v>7012</v>
      </c>
      <c r="C4209" t="s">
        <v>8008</v>
      </c>
      <c r="D4209" t="s">
        <v>8353</v>
      </c>
      <c r="E4209" t="s">
        <v>4149</v>
      </c>
    </row>
    <row r="4210" spans="2:5" x14ac:dyDescent="0.35">
      <c r="B4210" t="s">
        <v>7013</v>
      </c>
      <c r="C4210" t="s">
        <v>8008</v>
      </c>
      <c r="D4210" t="s">
        <v>8354</v>
      </c>
      <c r="E4210" t="s">
        <v>1032</v>
      </c>
    </row>
    <row r="4211" spans="2:5" x14ac:dyDescent="0.35">
      <c r="B4211" t="s">
        <v>5048</v>
      </c>
      <c r="C4211" t="s">
        <v>8008</v>
      </c>
      <c r="D4211" t="s">
        <v>1542</v>
      </c>
      <c r="E4211" t="s">
        <v>1028</v>
      </c>
    </row>
    <row r="4212" spans="2:5" x14ac:dyDescent="0.35">
      <c r="B4212" t="s">
        <v>7014</v>
      </c>
      <c r="C4212" t="s">
        <v>8008</v>
      </c>
      <c r="D4212" t="s">
        <v>8355</v>
      </c>
      <c r="E4212" t="s">
        <v>1059</v>
      </c>
    </row>
    <row r="4213" spans="2:5" x14ac:dyDescent="0.35">
      <c r="B4213" t="s">
        <v>7015</v>
      </c>
      <c r="C4213" t="s">
        <v>8008</v>
      </c>
      <c r="D4213" t="s">
        <v>8355</v>
      </c>
      <c r="E4213" t="s">
        <v>1059</v>
      </c>
    </row>
    <row r="4214" spans="2:5" x14ac:dyDescent="0.35">
      <c r="B4214" t="s">
        <v>7016</v>
      </c>
      <c r="C4214" t="s">
        <v>8008</v>
      </c>
      <c r="D4214" t="s">
        <v>8356</v>
      </c>
      <c r="E4214" t="s">
        <v>1059</v>
      </c>
    </row>
    <row r="4215" spans="2:5" x14ac:dyDescent="0.35">
      <c r="B4215" t="s">
        <v>7017</v>
      </c>
      <c r="C4215" t="s">
        <v>8008</v>
      </c>
    </row>
    <row r="4216" spans="2:5" x14ac:dyDescent="0.35">
      <c r="B4216" t="s">
        <v>7018</v>
      </c>
      <c r="C4216" t="s">
        <v>8008</v>
      </c>
      <c r="D4216" t="s">
        <v>5052</v>
      </c>
      <c r="E4216" t="s">
        <v>1105</v>
      </c>
    </row>
    <row r="4217" spans="2:5" x14ac:dyDescent="0.35">
      <c r="B4217" t="s">
        <v>7019</v>
      </c>
      <c r="C4217" t="s">
        <v>8008</v>
      </c>
      <c r="D4217" t="s">
        <v>5052</v>
      </c>
      <c r="E4217" t="s">
        <v>1105</v>
      </c>
    </row>
    <row r="4218" spans="2:5" x14ac:dyDescent="0.35">
      <c r="B4218" t="s">
        <v>7020</v>
      </c>
      <c r="C4218" t="s">
        <v>8008</v>
      </c>
      <c r="D4218" t="s">
        <v>5052</v>
      </c>
      <c r="E4218" t="s">
        <v>1105</v>
      </c>
    </row>
    <row r="4219" spans="2:5" x14ac:dyDescent="0.35">
      <c r="B4219" t="s">
        <v>7021</v>
      </c>
      <c r="C4219" t="s">
        <v>8008</v>
      </c>
    </row>
    <row r="4220" spans="2:5" x14ac:dyDescent="0.35">
      <c r="B4220" t="s">
        <v>7022</v>
      </c>
      <c r="C4220" t="s">
        <v>8008</v>
      </c>
      <c r="D4220" t="s">
        <v>8357</v>
      </c>
      <c r="E4220" t="s">
        <v>4149</v>
      </c>
    </row>
    <row r="4221" spans="2:5" x14ac:dyDescent="0.35">
      <c r="B4221" t="s">
        <v>7023</v>
      </c>
      <c r="C4221" t="s">
        <v>8008</v>
      </c>
      <c r="D4221" t="s">
        <v>8357</v>
      </c>
      <c r="E4221" t="s">
        <v>4149</v>
      </c>
    </row>
    <row r="4222" spans="2:5" x14ac:dyDescent="0.35">
      <c r="B4222" t="s">
        <v>7024</v>
      </c>
      <c r="C4222" t="s">
        <v>8008</v>
      </c>
      <c r="D4222" t="s">
        <v>8357</v>
      </c>
      <c r="E4222" t="s">
        <v>4149</v>
      </c>
    </row>
    <row r="4223" spans="2:5" x14ac:dyDescent="0.35">
      <c r="B4223" t="s">
        <v>7025</v>
      </c>
      <c r="C4223" t="s">
        <v>8008</v>
      </c>
      <c r="D4223" t="s">
        <v>8357</v>
      </c>
      <c r="E4223" t="s">
        <v>4149</v>
      </c>
    </row>
    <row r="4224" spans="2:5" x14ac:dyDescent="0.35">
      <c r="B4224" t="s">
        <v>7026</v>
      </c>
      <c r="C4224" t="s">
        <v>8008</v>
      </c>
      <c r="D4224" t="s">
        <v>8358</v>
      </c>
      <c r="E4224" t="s">
        <v>4149</v>
      </c>
    </row>
    <row r="4225" spans="2:5" x14ac:dyDescent="0.35">
      <c r="B4225" t="s">
        <v>7027</v>
      </c>
      <c r="C4225" t="s">
        <v>8008</v>
      </c>
      <c r="D4225" t="s">
        <v>8358</v>
      </c>
      <c r="E4225" t="s">
        <v>4149</v>
      </c>
    </row>
    <row r="4226" spans="2:5" x14ac:dyDescent="0.35">
      <c r="B4226" t="s">
        <v>7028</v>
      </c>
      <c r="C4226" t="s">
        <v>8008</v>
      </c>
      <c r="D4226" t="s">
        <v>8358</v>
      </c>
      <c r="E4226" t="s">
        <v>4149</v>
      </c>
    </row>
    <row r="4227" spans="2:5" x14ac:dyDescent="0.35">
      <c r="B4227" t="s">
        <v>7029</v>
      </c>
      <c r="C4227" t="s">
        <v>8008</v>
      </c>
      <c r="D4227" t="s">
        <v>8359</v>
      </c>
    </row>
    <row r="4228" spans="2:5" x14ac:dyDescent="0.35">
      <c r="B4228" t="s">
        <v>7030</v>
      </c>
      <c r="C4228" t="s">
        <v>8008</v>
      </c>
      <c r="D4228" t="s">
        <v>8359</v>
      </c>
    </row>
    <row r="4229" spans="2:5" x14ac:dyDescent="0.35">
      <c r="B4229" t="s">
        <v>5058</v>
      </c>
      <c r="C4229" t="s">
        <v>8008</v>
      </c>
      <c r="D4229" t="s">
        <v>5059</v>
      </c>
      <c r="E4229" t="s">
        <v>1032</v>
      </c>
    </row>
    <row r="4230" spans="2:5" x14ac:dyDescent="0.35">
      <c r="B4230" t="s">
        <v>5060</v>
      </c>
      <c r="C4230" t="s">
        <v>8008</v>
      </c>
      <c r="D4230" t="s">
        <v>5061</v>
      </c>
      <c r="E4230" t="s">
        <v>1032</v>
      </c>
    </row>
    <row r="4231" spans="2:5" x14ac:dyDescent="0.35">
      <c r="B4231" t="s">
        <v>5062</v>
      </c>
      <c r="C4231" t="s">
        <v>8008</v>
      </c>
      <c r="D4231" t="s">
        <v>5063</v>
      </c>
      <c r="E4231" t="s">
        <v>4149</v>
      </c>
    </row>
    <row r="4232" spans="2:5" x14ac:dyDescent="0.35">
      <c r="B4232" t="s">
        <v>5064</v>
      </c>
      <c r="C4232" t="s">
        <v>8008</v>
      </c>
      <c r="D4232" t="s">
        <v>5063</v>
      </c>
      <c r="E4232" t="s">
        <v>4149</v>
      </c>
    </row>
    <row r="4233" spans="2:5" x14ac:dyDescent="0.35">
      <c r="B4233" t="s">
        <v>7031</v>
      </c>
      <c r="C4233" t="s">
        <v>8008</v>
      </c>
      <c r="D4233" t="s">
        <v>8360</v>
      </c>
      <c r="E4233" t="s">
        <v>1041</v>
      </c>
    </row>
    <row r="4234" spans="2:5" x14ac:dyDescent="0.35">
      <c r="B4234" t="s">
        <v>7032</v>
      </c>
      <c r="C4234" t="s">
        <v>8008</v>
      </c>
      <c r="D4234" t="s">
        <v>5069</v>
      </c>
    </row>
    <row r="4235" spans="2:5" x14ac:dyDescent="0.35">
      <c r="B4235" t="s">
        <v>5068</v>
      </c>
      <c r="C4235" t="s">
        <v>8008</v>
      </c>
      <c r="D4235" t="s">
        <v>5069</v>
      </c>
    </row>
    <row r="4236" spans="2:5" x14ac:dyDescent="0.35">
      <c r="B4236" t="s">
        <v>5070</v>
      </c>
      <c r="C4236" t="s">
        <v>8008</v>
      </c>
      <c r="D4236" t="s">
        <v>5069</v>
      </c>
    </row>
    <row r="4237" spans="2:5" x14ac:dyDescent="0.35">
      <c r="B4237" t="s">
        <v>5071</v>
      </c>
      <c r="C4237" t="s">
        <v>8008</v>
      </c>
      <c r="D4237" t="s">
        <v>5069</v>
      </c>
    </row>
    <row r="4238" spans="2:5" x14ac:dyDescent="0.35">
      <c r="B4238" t="s">
        <v>5072</v>
      </c>
      <c r="C4238" t="s">
        <v>8008</v>
      </c>
      <c r="D4238" t="s">
        <v>5069</v>
      </c>
    </row>
    <row r="4239" spans="2:5" x14ac:dyDescent="0.35">
      <c r="B4239" t="s">
        <v>5073</v>
      </c>
      <c r="C4239" t="s">
        <v>8008</v>
      </c>
      <c r="D4239" t="s">
        <v>5069</v>
      </c>
    </row>
    <row r="4240" spans="2:5" x14ac:dyDescent="0.35">
      <c r="B4240" t="s">
        <v>7033</v>
      </c>
      <c r="C4240" t="s">
        <v>8008</v>
      </c>
      <c r="D4240" t="s">
        <v>8361</v>
      </c>
    </row>
    <row r="4241" spans="2:5" x14ac:dyDescent="0.35">
      <c r="B4241" t="s">
        <v>7034</v>
      </c>
      <c r="C4241" t="s">
        <v>8008</v>
      </c>
      <c r="D4241" t="s">
        <v>8362</v>
      </c>
      <c r="E4241" t="s">
        <v>1041</v>
      </c>
    </row>
    <row r="4242" spans="2:5" x14ac:dyDescent="0.35">
      <c r="B4242" t="s">
        <v>7035</v>
      </c>
      <c r="C4242" t="s">
        <v>8008</v>
      </c>
      <c r="D4242" t="s">
        <v>8362</v>
      </c>
      <c r="E4242" t="s">
        <v>1041</v>
      </c>
    </row>
    <row r="4243" spans="2:5" x14ac:dyDescent="0.35">
      <c r="B4243" t="s">
        <v>7036</v>
      </c>
      <c r="C4243" t="s">
        <v>8008</v>
      </c>
      <c r="D4243" t="s">
        <v>8363</v>
      </c>
      <c r="E4243" t="s">
        <v>1046</v>
      </c>
    </row>
    <row r="4244" spans="2:5" x14ac:dyDescent="0.35">
      <c r="B4244" t="s">
        <v>7037</v>
      </c>
      <c r="C4244" t="s">
        <v>8008</v>
      </c>
      <c r="D4244" t="s">
        <v>8364</v>
      </c>
      <c r="E4244" t="s">
        <v>1046</v>
      </c>
    </row>
    <row r="4245" spans="2:5" x14ac:dyDescent="0.35">
      <c r="B4245" t="s">
        <v>5079</v>
      </c>
      <c r="C4245" t="s">
        <v>8008</v>
      </c>
      <c r="D4245" t="s">
        <v>5078</v>
      </c>
      <c r="E4245" t="s">
        <v>1032</v>
      </c>
    </row>
    <row r="4246" spans="2:5" x14ac:dyDescent="0.35">
      <c r="B4246" t="s">
        <v>5080</v>
      </c>
      <c r="C4246" t="s">
        <v>8008</v>
      </c>
      <c r="D4246" t="s">
        <v>5078</v>
      </c>
      <c r="E4246" t="s">
        <v>1032</v>
      </c>
    </row>
    <row r="4247" spans="2:5" x14ac:dyDescent="0.35">
      <c r="B4247" t="s">
        <v>7038</v>
      </c>
      <c r="C4247" t="s">
        <v>8008</v>
      </c>
      <c r="D4247" t="s">
        <v>8365</v>
      </c>
      <c r="E4247" t="s">
        <v>1028</v>
      </c>
    </row>
    <row r="4248" spans="2:5" x14ac:dyDescent="0.35">
      <c r="B4248" t="s">
        <v>7039</v>
      </c>
      <c r="C4248" t="s">
        <v>8008</v>
      </c>
      <c r="D4248" t="s">
        <v>8365</v>
      </c>
      <c r="E4248" t="s">
        <v>1028</v>
      </c>
    </row>
    <row r="4249" spans="2:5" x14ac:dyDescent="0.35">
      <c r="B4249" t="s">
        <v>7040</v>
      </c>
      <c r="C4249" t="s">
        <v>8008</v>
      </c>
      <c r="D4249" t="s">
        <v>8365</v>
      </c>
      <c r="E4249" t="s">
        <v>1028</v>
      </c>
    </row>
    <row r="4250" spans="2:5" x14ac:dyDescent="0.35">
      <c r="B4250" t="s">
        <v>7041</v>
      </c>
      <c r="C4250" t="s">
        <v>8008</v>
      </c>
      <c r="D4250" t="s">
        <v>8365</v>
      </c>
      <c r="E4250" t="s">
        <v>1028</v>
      </c>
    </row>
    <row r="4251" spans="2:5" x14ac:dyDescent="0.35">
      <c r="B4251" t="s">
        <v>7042</v>
      </c>
      <c r="C4251" t="s">
        <v>8008</v>
      </c>
      <c r="D4251" t="s">
        <v>8365</v>
      </c>
      <c r="E4251" t="s">
        <v>1028</v>
      </c>
    </row>
    <row r="4252" spans="2:5" x14ac:dyDescent="0.35">
      <c r="B4252" t="s">
        <v>7043</v>
      </c>
      <c r="C4252" t="s">
        <v>8008</v>
      </c>
      <c r="D4252" t="s">
        <v>8365</v>
      </c>
      <c r="E4252" t="s">
        <v>1028</v>
      </c>
    </row>
    <row r="4253" spans="2:5" x14ac:dyDescent="0.35">
      <c r="B4253" t="s">
        <v>7044</v>
      </c>
      <c r="C4253" t="s">
        <v>8008</v>
      </c>
      <c r="D4253" t="s">
        <v>8365</v>
      </c>
      <c r="E4253" t="s">
        <v>1028</v>
      </c>
    </row>
    <row r="4254" spans="2:5" x14ac:dyDescent="0.35">
      <c r="B4254" t="s">
        <v>7045</v>
      </c>
      <c r="C4254" t="s">
        <v>8008</v>
      </c>
      <c r="D4254" t="s">
        <v>8366</v>
      </c>
      <c r="E4254" t="s">
        <v>1048</v>
      </c>
    </row>
    <row r="4255" spans="2:5" x14ac:dyDescent="0.35">
      <c r="B4255" t="s">
        <v>5090</v>
      </c>
      <c r="C4255" t="s">
        <v>8008</v>
      </c>
      <c r="D4255" t="s">
        <v>5089</v>
      </c>
      <c r="E4255" t="s">
        <v>1048</v>
      </c>
    </row>
    <row r="4256" spans="2:5" x14ac:dyDescent="0.35">
      <c r="B4256" t="s">
        <v>7046</v>
      </c>
      <c r="C4256" t="s">
        <v>8008</v>
      </c>
      <c r="D4256" t="s">
        <v>8367</v>
      </c>
    </row>
    <row r="4257" spans="2:5" x14ac:dyDescent="0.35">
      <c r="B4257" t="s">
        <v>7047</v>
      </c>
      <c r="C4257" t="s">
        <v>8008</v>
      </c>
      <c r="D4257" t="s">
        <v>8368</v>
      </c>
      <c r="E4257" t="s">
        <v>1105</v>
      </c>
    </row>
    <row r="4258" spans="2:5" x14ac:dyDescent="0.35">
      <c r="B4258" t="s">
        <v>7048</v>
      </c>
      <c r="C4258" t="s">
        <v>8008</v>
      </c>
      <c r="D4258" t="s">
        <v>3945</v>
      </c>
      <c r="E4258" t="s">
        <v>1048</v>
      </c>
    </row>
    <row r="4259" spans="2:5" x14ac:dyDescent="0.35">
      <c r="B4259" t="s">
        <v>7049</v>
      </c>
      <c r="C4259" t="s">
        <v>8008</v>
      </c>
      <c r="D4259" t="s">
        <v>8369</v>
      </c>
    </row>
    <row r="4260" spans="2:5" x14ac:dyDescent="0.35">
      <c r="B4260" t="s">
        <v>7050</v>
      </c>
      <c r="C4260" t="s">
        <v>8008</v>
      </c>
      <c r="D4260" t="s">
        <v>8370</v>
      </c>
    </row>
    <row r="4261" spans="2:5" x14ac:dyDescent="0.35">
      <c r="B4261" t="s">
        <v>5098</v>
      </c>
      <c r="C4261" t="s">
        <v>8008</v>
      </c>
      <c r="D4261" t="s">
        <v>5099</v>
      </c>
    </row>
    <row r="4262" spans="2:5" x14ac:dyDescent="0.35">
      <c r="B4262" t="s">
        <v>7051</v>
      </c>
      <c r="C4262" t="s">
        <v>8008</v>
      </c>
      <c r="D4262" t="s">
        <v>8371</v>
      </c>
      <c r="E4262" t="s">
        <v>4149</v>
      </c>
    </row>
    <row r="4263" spans="2:5" x14ac:dyDescent="0.35">
      <c r="B4263" t="s">
        <v>7052</v>
      </c>
      <c r="C4263" t="s">
        <v>8008</v>
      </c>
      <c r="D4263" t="s">
        <v>8372</v>
      </c>
      <c r="E4263" t="s">
        <v>1105</v>
      </c>
    </row>
    <row r="4264" spans="2:5" x14ac:dyDescent="0.35">
      <c r="B4264" t="s">
        <v>7053</v>
      </c>
      <c r="C4264" t="s">
        <v>8008</v>
      </c>
    </row>
    <row r="4265" spans="2:5" x14ac:dyDescent="0.35">
      <c r="B4265" t="s">
        <v>7054</v>
      </c>
      <c r="C4265" t="s">
        <v>8008</v>
      </c>
      <c r="D4265" t="s">
        <v>8373</v>
      </c>
    </row>
    <row r="4266" spans="2:5" x14ac:dyDescent="0.35">
      <c r="B4266" t="s">
        <v>5101</v>
      </c>
      <c r="C4266" t="s">
        <v>8008</v>
      </c>
      <c r="D4266" t="s">
        <v>5102</v>
      </c>
      <c r="E4266" t="s">
        <v>1032</v>
      </c>
    </row>
    <row r="4267" spans="2:5" x14ac:dyDescent="0.35">
      <c r="B4267" t="s">
        <v>7055</v>
      </c>
      <c r="C4267" t="s">
        <v>8008</v>
      </c>
      <c r="D4267" t="s">
        <v>8374</v>
      </c>
      <c r="E4267" t="s">
        <v>1028</v>
      </c>
    </row>
    <row r="4268" spans="2:5" x14ac:dyDescent="0.35">
      <c r="B4268" t="s">
        <v>7056</v>
      </c>
      <c r="C4268" t="s">
        <v>8008</v>
      </c>
      <c r="D4268" t="s">
        <v>8374</v>
      </c>
      <c r="E4268" t="s">
        <v>1028</v>
      </c>
    </row>
    <row r="4269" spans="2:5" x14ac:dyDescent="0.35">
      <c r="B4269" t="s">
        <v>7057</v>
      </c>
      <c r="C4269" t="s">
        <v>8008</v>
      </c>
      <c r="D4269" t="s">
        <v>8374</v>
      </c>
      <c r="E4269" t="s">
        <v>1028</v>
      </c>
    </row>
    <row r="4270" spans="2:5" x14ac:dyDescent="0.35">
      <c r="B4270" t="s">
        <v>7058</v>
      </c>
      <c r="C4270" t="s">
        <v>8008</v>
      </c>
      <c r="D4270" t="s">
        <v>8374</v>
      </c>
      <c r="E4270" t="s">
        <v>1028</v>
      </c>
    </row>
    <row r="4271" spans="2:5" x14ac:dyDescent="0.35">
      <c r="B4271" t="s">
        <v>7059</v>
      </c>
      <c r="C4271" t="s">
        <v>8008</v>
      </c>
      <c r="D4271" t="s">
        <v>8374</v>
      </c>
      <c r="E4271" t="s">
        <v>1028</v>
      </c>
    </row>
    <row r="4272" spans="2:5" x14ac:dyDescent="0.35">
      <c r="B4272" t="s">
        <v>7060</v>
      </c>
      <c r="C4272" t="s">
        <v>8008</v>
      </c>
      <c r="D4272" t="s">
        <v>8374</v>
      </c>
      <c r="E4272" t="s">
        <v>1028</v>
      </c>
    </row>
    <row r="4273" spans="2:5" x14ac:dyDescent="0.35">
      <c r="B4273" t="s">
        <v>7061</v>
      </c>
      <c r="C4273" t="s">
        <v>8008</v>
      </c>
    </row>
    <row r="4274" spans="2:5" x14ac:dyDescent="0.35">
      <c r="B4274" t="s">
        <v>7062</v>
      </c>
      <c r="C4274" t="s">
        <v>8008</v>
      </c>
      <c r="D4274" t="s">
        <v>8375</v>
      </c>
      <c r="E4274" t="s">
        <v>1041</v>
      </c>
    </row>
    <row r="4275" spans="2:5" x14ac:dyDescent="0.35">
      <c r="B4275" t="s">
        <v>7063</v>
      </c>
      <c r="C4275" t="s">
        <v>8008</v>
      </c>
      <c r="D4275" t="s">
        <v>8376</v>
      </c>
    </row>
    <row r="4276" spans="2:5" x14ac:dyDescent="0.35">
      <c r="B4276" t="s">
        <v>7064</v>
      </c>
      <c r="C4276" t="s">
        <v>8008</v>
      </c>
      <c r="D4276" t="s">
        <v>8377</v>
      </c>
      <c r="E4276" t="s">
        <v>1048</v>
      </c>
    </row>
    <row r="4277" spans="2:5" x14ac:dyDescent="0.35">
      <c r="B4277" t="s">
        <v>7065</v>
      </c>
      <c r="C4277" t="s">
        <v>8008</v>
      </c>
    </row>
    <row r="4278" spans="2:5" x14ac:dyDescent="0.35">
      <c r="B4278" t="s">
        <v>7066</v>
      </c>
      <c r="C4278" t="s">
        <v>8008</v>
      </c>
    </row>
    <row r="4279" spans="2:5" x14ac:dyDescent="0.35">
      <c r="B4279" t="s">
        <v>7067</v>
      </c>
      <c r="C4279" t="s">
        <v>8008</v>
      </c>
      <c r="D4279" t="s">
        <v>8378</v>
      </c>
      <c r="E4279" t="s">
        <v>1041</v>
      </c>
    </row>
    <row r="4280" spans="2:5" x14ac:dyDescent="0.35">
      <c r="B4280" t="s">
        <v>7068</v>
      </c>
      <c r="C4280" t="s">
        <v>8008</v>
      </c>
      <c r="D4280" t="s">
        <v>8378</v>
      </c>
      <c r="E4280" t="s">
        <v>1041</v>
      </c>
    </row>
    <row r="4281" spans="2:5" x14ac:dyDescent="0.35">
      <c r="B4281" t="s">
        <v>7069</v>
      </c>
      <c r="C4281" t="s">
        <v>8008</v>
      </c>
      <c r="D4281" t="s">
        <v>8378</v>
      </c>
      <c r="E4281" t="s">
        <v>1041</v>
      </c>
    </row>
    <row r="4282" spans="2:5" x14ac:dyDescent="0.35">
      <c r="B4282" t="s">
        <v>7070</v>
      </c>
      <c r="C4282" t="s">
        <v>8008</v>
      </c>
      <c r="D4282" t="s">
        <v>8378</v>
      </c>
      <c r="E4282" t="s">
        <v>1041</v>
      </c>
    </row>
    <row r="4283" spans="2:5" x14ac:dyDescent="0.35">
      <c r="B4283" t="s">
        <v>7071</v>
      </c>
      <c r="C4283" t="s">
        <v>8008</v>
      </c>
      <c r="D4283" t="s">
        <v>8379</v>
      </c>
      <c r="E4283" t="s">
        <v>1028</v>
      </c>
    </row>
    <row r="4284" spans="2:5" x14ac:dyDescent="0.35">
      <c r="B4284" t="s">
        <v>7072</v>
      </c>
      <c r="C4284" t="s">
        <v>8008</v>
      </c>
      <c r="D4284" t="s">
        <v>8380</v>
      </c>
      <c r="E4284" t="s">
        <v>1050</v>
      </c>
    </row>
    <row r="4285" spans="2:5" x14ac:dyDescent="0.35">
      <c r="B4285" t="s">
        <v>7073</v>
      </c>
      <c r="C4285" t="s">
        <v>8008</v>
      </c>
      <c r="D4285" t="s">
        <v>8381</v>
      </c>
      <c r="E4285" t="s">
        <v>1028</v>
      </c>
    </row>
    <row r="4286" spans="2:5" x14ac:dyDescent="0.35">
      <c r="B4286" t="s">
        <v>7074</v>
      </c>
      <c r="C4286" t="s">
        <v>8008</v>
      </c>
    </row>
    <row r="4287" spans="2:5" x14ac:dyDescent="0.35">
      <c r="B4287" t="s">
        <v>5117</v>
      </c>
      <c r="C4287" t="s">
        <v>8008</v>
      </c>
      <c r="D4287" t="s">
        <v>5116</v>
      </c>
      <c r="E4287" t="s">
        <v>1041</v>
      </c>
    </row>
    <row r="4288" spans="2:5" x14ac:dyDescent="0.35">
      <c r="B4288" t="s">
        <v>5118</v>
      </c>
      <c r="C4288" t="s">
        <v>8008</v>
      </c>
      <c r="D4288" t="s">
        <v>5116</v>
      </c>
      <c r="E4288" t="s">
        <v>1041</v>
      </c>
    </row>
    <row r="4289" spans="2:5" x14ac:dyDescent="0.35">
      <c r="B4289" t="s">
        <v>7075</v>
      </c>
      <c r="C4289" t="s">
        <v>8008</v>
      </c>
      <c r="D4289" t="s">
        <v>8382</v>
      </c>
      <c r="E4289" t="s">
        <v>1028</v>
      </c>
    </row>
    <row r="4290" spans="2:5" x14ac:dyDescent="0.35">
      <c r="B4290" t="s">
        <v>7076</v>
      </c>
      <c r="C4290" t="s">
        <v>8008</v>
      </c>
      <c r="D4290" t="s">
        <v>8382</v>
      </c>
      <c r="E4290" t="s">
        <v>1028</v>
      </c>
    </row>
    <row r="4291" spans="2:5" x14ac:dyDescent="0.35">
      <c r="B4291" t="s">
        <v>7077</v>
      </c>
      <c r="C4291" t="s">
        <v>8008</v>
      </c>
      <c r="D4291" t="s">
        <v>8382</v>
      </c>
      <c r="E4291" t="s">
        <v>1028</v>
      </c>
    </row>
    <row r="4292" spans="2:5" x14ac:dyDescent="0.35">
      <c r="B4292" t="s">
        <v>7078</v>
      </c>
      <c r="C4292" t="s">
        <v>8008</v>
      </c>
      <c r="D4292" t="s">
        <v>8383</v>
      </c>
      <c r="E4292" t="s">
        <v>1046</v>
      </c>
    </row>
    <row r="4293" spans="2:5" x14ac:dyDescent="0.35">
      <c r="B4293" t="s">
        <v>7079</v>
      </c>
      <c r="C4293" t="s">
        <v>8008</v>
      </c>
      <c r="D4293" t="s">
        <v>5122</v>
      </c>
      <c r="E4293" t="s">
        <v>1032</v>
      </c>
    </row>
    <row r="4294" spans="2:5" x14ac:dyDescent="0.35">
      <c r="B4294" t="s">
        <v>7080</v>
      </c>
      <c r="C4294" t="s">
        <v>8008</v>
      </c>
      <c r="D4294" t="s">
        <v>5122</v>
      </c>
      <c r="E4294" t="s">
        <v>1032</v>
      </c>
    </row>
    <row r="4295" spans="2:5" x14ac:dyDescent="0.35">
      <c r="B4295" t="s">
        <v>7081</v>
      </c>
      <c r="C4295" t="s">
        <v>8008</v>
      </c>
      <c r="D4295" t="s">
        <v>8384</v>
      </c>
      <c r="E4295" t="s">
        <v>1032</v>
      </c>
    </row>
    <row r="4296" spans="2:5" x14ac:dyDescent="0.35">
      <c r="B4296" t="s">
        <v>7082</v>
      </c>
      <c r="C4296" t="s">
        <v>8008</v>
      </c>
      <c r="D4296" t="s">
        <v>5125</v>
      </c>
      <c r="E4296" t="s">
        <v>1057</v>
      </c>
    </row>
    <row r="4297" spans="2:5" x14ac:dyDescent="0.35">
      <c r="B4297" t="s">
        <v>7083</v>
      </c>
      <c r="C4297" t="s">
        <v>8008</v>
      </c>
      <c r="D4297" t="s">
        <v>8385</v>
      </c>
      <c r="E4297" t="s">
        <v>1028</v>
      </c>
    </row>
    <row r="4298" spans="2:5" x14ac:dyDescent="0.35">
      <c r="B4298" t="s">
        <v>7084</v>
      </c>
      <c r="C4298" t="s">
        <v>8008</v>
      </c>
      <c r="D4298" t="s">
        <v>8386</v>
      </c>
      <c r="E4298" t="s">
        <v>1032</v>
      </c>
    </row>
    <row r="4299" spans="2:5" x14ac:dyDescent="0.35">
      <c r="B4299" t="s">
        <v>7085</v>
      </c>
      <c r="C4299" t="s">
        <v>8008</v>
      </c>
      <c r="D4299" t="s">
        <v>5127</v>
      </c>
    </row>
    <row r="4300" spans="2:5" x14ac:dyDescent="0.35">
      <c r="B4300" t="s">
        <v>7086</v>
      </c>
      <c r="C4300" t="s">
        <v>8008</v>
      </c>
      <c r="D4300" t="s">
        <v>5127</v>
      </c>
    </row>
    <row r="4301" spans="2:5" x14ac:dyDescent="0.35">
      <c r="B4301" t="s">
        <v>7087</v>
      </c>
      <c r="C4301" t="s">
        <v>8008</v>
      </c>
      <c r="D4301" t="s">
        <v>8387</v>
      </c>
      <c r="E4301" t="s">
        <v>1057</v>
      </c>
    </row>
    <row r="4302" spans="2:5" x14ac:dyDescent="0.35">
      <c r="B4302" t="s">
        <v>7088</v>
      </c>
      <c r="C4302" t="s">
        <v>8008</v>
      </c>
      <c r="D4302" t="s">
        <v>8387</v>
      </c>
      <c r="E4302" t="s">
        <v>1057</v>
      </c>
    </row>
    <row r="4303" spans="2:5" x14ac:dyDescent="0.35">
      <c r="B4303" t="s">
        <v>7089</v>
      </c>
      <c r="C4303" t="s">
        <v>8008</v>
      </c>
      <c r="D4303" t="s">
        <v>8387</v>
      </c>
      <c r="E4303" t="s">
        <v>1057</v>
      </c>
    </row>
    <row r="4304" spans="2:5" x14ac:dyDescent="0.35">
      <c r="B4304" t="s">
        <v>7090</v>
      </c>
      <c r="C4304" t="s">
        <v>8008</v>
      </c>
      <c r="D4304" t="s">
        <v>8387</v>
      </c>
      <c r="E4304" t="s">
        <v>1057</v>
      </c>
    </row>
    <row r="4305" spans="2:5" x14ac:dyDescent="0.35">
      <c r="B4305" t="s">
        <v>7091</v>
      </c>
      <c r="C4305" t="s">
        <v>8008</v>
      </c>
      <c r="D4305" t="s">
        <v>1547</v>
      </c>
    </row>
    <row r="4306" spans="2:5" x14ac:dyDescent="0.35">
      <c r="B4306" t="s">
        <v>7092</v>
      </c>
      <c r="C4306" t="s">
        <v>8008</v>
      </c>
      <c r="D4306" t="s">
        <v>8388</v>
      </c>
      <c r="E4306" t="s">
        <v>1105</v>
      </c>
    </row>
    <row r="4307" spans="2:5" x14ac:dyDescent="0.35">
      <c r="B4307" t="s">
        <v>7093</v>
      </c>
      <c r="C4307" t="s">
        <v>8008</v>
      </c>
      <c r="D4307" t="s">
        <v>8389</v>
      </c>
      <c r="E4307" t="s">
        <v>1028</v>
      </c>
    </row>
    <row r="4308" spans="2:5" x14ac:dyDescent="0.35">
      <c r="B4308" t="s">
        <v>5136</v>
      </c>
      <c r="C4308" t="s">
        <v>8008</v>
      </c>
      <c r="D4308" t="s">
        <v>5137</v>
      </c>
    </row>
    <row r="4309" spans="2:5" x14ac:dyDescent="0.35">
      <c r="B4309" t="s">
        <v>7094</v>
      </c>
      <c r="C4309" t="s">
        <v>8008</v>
      </c>
    </row>
    <row r="4310" spans="2:5" x14ac:dyDescent="0.35">
      <c r="B4310" t="s">
        <v>7095</v>
      </c>
      <c r="C4310" t="s">
        <v>8008</v>
      </c>
      <c r="D4310" t="s">
        <v>8390</v>
      </c>
    </row>
    <row r="4311" spans="2:5" x14ac:dyDescent="0.35">
      <c r="B4311" t="s">
        <v>7096</v>
      </c>
      <c r="C4311" t="s">
        <v>8008</v>
      </c>
      <c r="D4311" t="s">
        <v>8390</v>
      </c>
    </row>
    <row r="4312" spans="2:5" x14ac:dyDescent="0.35">
      <c r="B4312" t="s">
        <v>7097</v>
      </c>
      <c r="C4312" t="s">
        <v>8008</v>
      </c>
      <c r="D4312" t="s">
        <v>8391</v>
      </c>
      <c r="E4312" t="s">
        <v>1046</v>
      </c>
    </row>
    <row r="4313" spans="2:5" x14ac:dyDescent="0.35">
      <c r="B4313" t="s">
        <v>7098</v>
      </c>
      <c r="C4313" t="s">
        <v>8008</v>
      </c>
      <c r="D4313" t="s">
        <v>8392</v>
      </c>
      <c r="E4313" t="s">
        <v>1032</v>
      </c>
    </row>
    <row r="4314" spans="2:5" x14ac:dyDescent="0.35">
      <c r="B4314" t="s">
        <v>7099</v>
      </c>
      <c r="C4314" t="s">
        <v>8008</v>
      </c>
      <c r="D4314" t="s">
        <v>8392</v>
      </c>
      <c r="E4314" t="s">
        <v>1032</v>
      </c>
    </row>
    <row r="4315" spans="2:5" x14ac:dyDescent="0.35">
      <c r="B4315" t="s">
        <v>7100</v>
      </c>
      <c r="C4315" t="s">
        <v>8008</v>
      </c>
      <c r="D4315" t="s">
        <v>8393</v>
      </c>
    </row>
    <row r="4316" spans="2:5" x14ac:dyDescent="0.35">
      <c r="B4316" t="s">
        <v>5142</v>
      </c>
      <c r="C4316" t="s">
        <v>8008</v>
      </c>
      <c r="D4316" t="s">
        <v>5143</v>
      </c>
    </row>
    <row r="4317" spans="2:5" x14ac:dyDescent="0.35">
      <c r="B4317" t="s">
        <v>7101</v>
      </c>
      <c r="C4317" t="s">
        <v>8008</v>
      </c>
      <c r="D4317" t="s">
        <v>8394</v>
      </c>
      <c r="E4317" t="s">
        <v>1048</v>
      </c>
    </row>
    <row r="4318" spans="2:5" x14ac:dyDescent="0.35">
      <c r="B4318" t="s">
        <v>7102</v>
      </c>
      <c r="C4318" t="s">
        <v>8008</v>
      </c>
    </row>
    <row r="4319" spans="2:5" x14ac:dyDescent="0.35">
      <c r="B4319" t="s">
        <v>7103</v>
      </c>
      <c r="C4319" t="s">
        <v>8008</v>
      </c>
      <c r="D4319" t="s">
        <v>5145</v>
      </c>
    </row>
    <row r="4320" spans="2:5" x14ac:dyDescent="0.35">
      <c r="B4320" t="s">
        <v>7104</v>
      </c>
      <c r="C4320" t="s">
        <v>8008</v>
      </c>
      <c r="D4320" t="s">
        <v>5145</v>
      </c>
    </row>
    <row r="4321" spans="2:5" x14ac:dyDescent="0.35">
      <c r="B4321" t="s">
        <v>7105</v>
      </c>
      <c r="C4321" t="s">
        <v>8008</v>
      </c>
    </row>
    <row r="4322" spans="2:5" x14ac:dyDescent="0.35">
      <c r="B4322" t="s">
        <v>7106</v>
      </c>
      <c r="C4322" t="s">
        <v>8008</v>
      </c>
      <c r="D4322" t="s">
        <v>8395</v>
      </c>
      <c r="E4322" t="s">
        <v>1028</v>
      </c>
    </row>
    <row r="4323" spans="2:5" x14ac:dyDescent="0.35">
      <c r="B4323" t="s">
        <v>7107</v>
      </c>
      <c r="C4323" t="s">
        <v>8008</v>
      </c>
      <c r="D4323" t="s">
        <v>8395</v>
      </c>
      <c r="E4323" t="s">
        <v>1028</v>
      </c>
    </row>
    <row r="4324" spans="2:5" x14ac:dyDescent="0.35">
      <c r="B4324" t="s">
        <v>7108</v>
      </c>
      <c r="C4324" t="s">
        <v>8008</v>
      </c>
    </row>
    <row r="4325" spans="2:5" x14ac:dyDescent="0.35">
      <c r="B4325" t="s">
        <v>7109</v>
      </c>
      <c r="C4325" t="s">
        <v>8008</v>
      </c>
      <c r="D4325" t="s">
        <v>8396</v>
      </c>
    </row>
    <row r="4326" spans="2:5" x14ac:dyDescent="0.35">
      <c r="B4326" t="s">
        <v>7110</v>
      </c>
      <c r="C4326" t="s">
        <v>8008</v>
      </c>
      <c r="D4326" t="s">
        <v>8397</v>
      </c>
      <c r="E4326" t="s">
        <v>1032</v>
      </c>
    </row>
    <row r="4327" spans="2:5" x14ac:dyDescent="0.35">
      <c r="B4327" t="s">
        <v>5149</v>
      </c>
      <c r="C4327" t="s">
        <v>8008</v>
      </c>
      <c r="D4327" t="s">
        <v>5150</v>
      </c>
      <c r="E4327" t="s">
        <v>1057</v>
      </c>
    </row>
    <row r="4328" spans="2:5" x14ac:dyDescent="0.35">
      <c r="B4328" t="s">
        <v>7111</v>
      </c>
      <c r="C4328" t="s">
        <v>8008</v>
      </c>
      <c r="D4328" t="s">
        <v>8398</v>
      </c>
    </row>
    <row r="4329" spans="2:5" x14ac:dyDescent="0.35">
      <c r="B4329" t="s">
        <v>7112</v>
      </c>
      <c r="C4329" t="s">
        <v>8008</v>
      </c>
      <c r="D4329" t="s">
        <v>1191</v>
      </c>
      <c r="E4329" t="s">
        <v>1028</v>
      </c>
    </row>
    <row r="4330" spans="2:5" x14ac:dyDescent="0.35">
      <c r="B4330" t="s">
        <v>7113</v>
      </c>
      <c r="C4330" t="s">
        <v>8008</v>
      </c>
      <c r="D4330" t="s">
        <v>1191</v>
      </c>
      <c r="E4330" t="s">
        <v>1028</v>
      </c>
    </row>
    <row r="4331" spans="2:5" x14ac:dyDescent="0.35">
      <c r="B4331" t="s">
        <v>7114</v>
      </c>
      <c r="C4331" t="s">
        <v>8008</v>
      </c>
      <c r="D4331" t="s">
        <v>1191</v>
      </c>
      <c r="E4331" t="s">
        <v>1028</v>
      </c>
    </row>
    <row r="4332" spans="2:5" x14ac:dyDescent="0.35">
      <c r="B4332" t="s">
        <v>7115</v>
      </c>
      <c r="C4332" t="s">
        <v>8008</v>
      </c>
      <c r="D4332" t="s">
        <v>1191</v>
      </c>
      <c r="E4332" t="s">
        <v>1028</v>
      </c>
    </row>
    <row r="4333" spans="2:5" x14ac:dyDescent="0.35">
      <c r="B4333" t="s">
        <v>6146</v>
      </c>
      <c r="C4333" t="s">
        <v>8008</v>
      </c>
      <c r="D4333" t="s">
        <v>1191</v>
      </c>
      <c r="E4333" t="s">
        <v>1028</v>
      </c>
    </row>
    <row r="4334" spans="2:5" x14ac:dyDescent="0.35">
      <c r="B4334" t="s">
        <v>7116</v>
      </c>
      <c r="C4334" t="s">
        <v>8008</v>
      </c>
      <c r="D4334" t="s">
        <v>1191</v>
      </c>
      <c r="E4334" t="s">
        <v>1028</v>
      </c>
    </row>
    <row r="4335" spans="2:5" x14ac:dyDescent="0.35">
      <c r="B4335" t="s">
        <v>7117</v>
      </c>
      <c r="C4335" t="s">
        <v>8008</v>
      </c>
      <c r="D4335" t="s">
        <v>1191</v>
      </c>
      <c r="E4335" t="s">
        <v>1028</v>
      </c>
    </row>
    <row r="4336" spans="2:5" x14ac:dyDescent="0.35">
      <c r="B4336" t="s">
        <v>7118</v>
      </c>
      <c r="C4336" t="s">
        <v>8008</v>
      </c>
      <c r="D4336" t="s">
        <v>8399</v>
      </c>
      <c r="E4336" t="s">
        <v>1041</v>
      </c>
    </row>
    <row r="4337" spans="2:5" x14ac:dyDescent="0.35">
      <c r="B4337" t="s">
        <v>7119</v>
      </c>
      <c r="C4337" t="s">
        <v>8008</v>
      </c>
      <c r="D4337" t="s">
        <v>8399</v>
      </c>
      <c r="E4337" t="s">
        <v>1041</v>
      </c>
    </row>
    <row r="4338" spans="2:5" x14ac:dyDescent="0.35">
      <c r="B4338" t="s">
        <v>7120</v>
      </c>
      <c r="C4338" t="s">
        <v>8008</v>
      </c>
      <c r="D4338" t="s">
        <v>8399</v>
      </c>
      <c r="E4338" t="s">
        <v>1041</v>
      </c>
    </row>
    <row r="4339" spans="2:5" x14ac:dyDescent="0.35">
      <c r="B4339" t="s">
        <v>7121</v>
      </c>
      <c r="C4339" t="s">
        <v>8008</v>
      </c>
      <c r="D4339" t="s">
        <v>8399</v>
      </c>
      <c r="E4339" t="s">
        <v>1041</v>
      </c>
    </row>
    <row r="4340" spans="2:5" x14ac:dyDescent="0.35">
      <c r="B4340" t="s">
        <v>7122</v>
      </c>
      <c r="C4340" t="s">
        <v>8008</v>
      </c>
      <c r="D4340" t="s">
        <v>8400</v>
      </c>
      <c r="E4340" t="s">
        <v>1057</v>
      </c>
    </row>
    <row r="4341" spans="2:5" x14ac:dyDescent="0.35">
      <c r="B4341" t="s">
        <v>7123</v>
      </c>
      <c r="C4341" t="s">
        <v>8008</v>
      </c>
      <c r="D4341" t="s">
        <v>8400</v>
      </c>
      <c r="E4341" t="s">
        <v>1057</v>
      </c>
    </row>
    <row r="4342" spans="2:5" x14ac:dyDescent="0.35">
      <c r="B4342" t="s">
        <v>7124</v>
      </c>
      <c r="C4342" t="s">
        <v>8008</v>
      </c>
      <c r="D4342" t="s">
        <v>1548</v>
      </c>
    </row>
    <row r="4343" spans="2:5" x14ac:dyDescent="0.35">
      <c r="B4343" t="s">
        <v>7125</v>
      </c>
      <c r="C4343" t="s">
        <v>8008</v>
      </c>
      <c r="D4343" t="s">
        <v>1548</v>
      </c>
    </row>
    <row r="4344" spans="2:5" x14ac:dyDescent="0.35">
      <c r="B4344" t="s">
        <v>1429</v>
      </c>
      <c r="C4344" t="s">
        <v>8008</v>
      </c>
      <c r="D4344" t="s">
        <v>1548</v>
      </c>
    </row>
    <row r="4345" spans="2:5" x14ac:dyDescent="0.35">
      <c r="B4345" t="s">
        <v>7126</v>
      </c>
      <c r="C4345" t="s">
        <v>8008</v>
      </c>
      <c r="D4345" t="s">
        <v>8401</v>
      </c>
    </row>
    <row r="4346" spans="2:5" x14ac:dyDescent="0.35">
      <c r="B4346" t="s">
        <v>7127</v>
      </c>
      <c r="C4346" t="s">
        <v>8008</v>
      </c>
    </row>
    <row r="4347" spans="2:5" x14ac:dyDescent="0.35">
      <c r="B4347" t="s">
        <v>7128</v>
      </c>
      <c r="C4347" t="s">
        <v>8008</v>
      </c>
      <c r="D4347" t="s">
        <v>8402</v>
      </c>
      <c r="E4347" t="s">
        <v>1028</v>
      </c>
    </row>
    <row r="4348" spans="2:5" x14ac:dyDescent="0.35">
      <c r="B4348" t="s">
        <v>7129</v>
      </c>
      <c r="C4348" t="s">
        <v>8008</v>
      </c>
      <c r="D4348" t="s">
        <v>8403</v>
      </c>
      <c r="E4348" t="s">
        <v>1041</v>
      </c>
    </row>
    <row r="4349" spans="2:5" x14ac:dyDescent="0.35">
      <c r="B4349" t="s">
        <v>7130</v>
      </c>
      <c r="C4349" t="s">
        <v>8008</v>
      </c>
      <c r="D4349" t="s">
        <v>8403</v>
      </c>
      <c r="E4349" t="s">
        <v>1041</v>
      </c>
    </row>
    <row r="4350" spans="2:5" x14ac:dyDescent="0.35">
      <c r="B4350" t="s">
        <v>7131</v>
      </c>
      <c r="C4350" t="s">
        <v>8008</v>
      </c>
      <c r="D4350" t="s">
        <v>8403</v>
      </c>
      <c r="E4350" t="s">
        <v>1041</v>
      </c>
    </row>
    <row r="4351" spans="2:5" x14ac:dyDescent="0.35">
      <c r="B4351" t="s">
        <v>7132</v>
      </c>
      <c r="C4351" t="s">
        <v>8008</v>
      </c>
      <c r="D4351" t="s">
        <v>8403</v>
      </c>
      <c r="E4351" t="s">
        <v>1041</v>
      </c>
    </row>
    <row r="4352" spans="2:5" x14ac:dyDescent="0.35">
      <c r="B4352" t="s">
        <v>5159</v>
      </c>
      <c r="C4352" t="s">
        <v>8008</v>
      </c>
      <c r="D4352" t="s">
        <v>5160</v>
      </c>
    </row>
    <row r="4353" spans="2:5" x14ac:dyDescent="0.35">
      <c r="B4353" t="s">
        <v>7133</v>
      </c>
      <c r="C4353" t="s">
        <v>8008</v>
      </c>
      <c r="D4353" t="s">
        <v>5162</v>
      </c>
      <c r="E4353" t="s">
        <v>1105</v>
      </c>
    </row>
    <row r="4354" spans="2:5" x14ac:dyDescent="0.35">
      <c r="B4354" t="s">
        <v>7134</v>
      </c>
      <c r="C4354" t="s">
        <v>8008</v>
      </c>
      <c r="D4354" t="s">
        <v>5162</v>
      </c>
      <c r="E4354" t="s">
        <v>1105</v>
      </c>
    </row>
    <row r="4355" spans="2:5" x14ac:dyDescent="0.35">
      <c r="B4355" t="s">
        <v>7135</v>
      </c>
      <c r="C4355" t="s">
        <v>8008</v>
      </c>
      <c r="D4355" t="s">
        <v>5162</v>
      </c>
      <c r="E4355" t="s">
        <v>1105</v>
      </c>
    </row>
    <row r="4356" spans="2:5" x14ac:dyDescent="0.35">
      <c r="B4356" t="s">
        <v>7136</v>
      </c>
      <c r="C4356" t="s">
        <v>8008</v>
      </c>
      <c r="D4356" t="s">
        <v>5162</v>
      </c>
      <c r="E4356" t="s">
        <v>1105</v>
      </c>
    </row>
    <row r="4357" spans="2:5" x14ac:dyDescent="0.35">
      <c r="B4357" t="s">
        <v>7137</v>
      </c>
      <c r="C4357" t="s">
        <v>8008</v>
      </c>
      <c r="D4357" t="s">
        <v>5162</v>
      </c>
      <c r="E4357" t="s">
        <v>1105</v>
      </c>
    </row>
    <row r="4358" spans="2:5" x14ac:dyDescent="0.35">
      <c r="B4358" t="s">
        <v>7138</v>
      </c>
      <c r="C4358" t="s">
        <v>8008</v>
      </c>
      <c r="D4358" t="s">
        <v>8404</v>
      </c>
      <c r="E4358" t="s">
        <v>1041</v>
      </c>
    </row>
    <row r="4359" spans="2:5" x14ac:dyDescent="0.35">
      <c r="B4359" t="s">
        <v>7139</v>
      </c>
      <c r="C4359" t="s">
        <v>8008</v>
      </c>
    </row>
    <row r="4360" spans="2:5" x14ac:dyDescent="0.35">
      <c r="B4360" t="s">
        <v>5172</v>
      </c>
      <c r="C4360" t="s">
        <v>8008</v>
      </c>
      <c r="D4360" t="s">
        <v>5165</v>
      </c>
      <c r="E4360" t="s">
        <v>1041</v>
      </c>
    </row>
    <row r="4361" spans="2:5" x14ac:dyDescent="0.35">
      <c r="B4361" t="s">
        <v>5173</v>
      </c>
      <c r="C4361" t="s">
        <v>8008</v>
      </c>
      <c r="D4361" t="s">
        <v>5174</v>
      </c>
      <c r="E4361" t="s">
        <v>1062</v>
      </c>
    </row>
    <row r="4362" spans="2:5" x14ac:dyDescent="0.35">
      <c r="B4362" t="s">
        <v>7140</v>
      </c>
      <c r="C4362" t="s">
        <v>8008</v>
      </c>
      <c r="D4362" t="s">
        <v>6175</v>
      </c>
      <c r="E4362" t="s">
        <v>1028</v>
      </c>
    </row>
    <row r="4363" spans="2:5" x14ac:dyDescent="0.35">
      <c r="B4363" t="s">
        <v>7141</v>
      </c>
      <c r="C4363" t="s">
        <v>8008</v>
      </c>
      <c r="D4363" t="s">
        <v>6175</v>
      </c>
      <c r="E4363" t="s">
        <v>1028</v>
      </c>
    </row>
    <row r="4364" spans="2:5" x14ac:dyDescent="0.35">
      <c r="B4364" t="s">
        <v>7142</v>
      </c>
      <c r="C4364" t="s">
        <v>8008</v>
      </c>
      <c r="D4364" t="s">
        <v>6175</v>
      </c>
      <c r="E4364" t="s">
        <v>1028</v>
      </c>
    </row>
    <row r="4365" spans="2:5" x14ac:dyDescent="0.35">
      <c r="B4365" t="s">
        <v>7143</v>
      </c>
      <c r="C4365" t="s">
        <v>8008</v>
      </c>
      <c r="D4365" t="s">
        <v>6175</v>
      </c>
      <c r="E4365" t="s">
        <v>1028</v>
      </c>
    </row>
    <row r="4366" spans="2:5" x14ac:dyDescent="0.35">
      <c r="B4366" t="s">
        <v>7144</v>
      </c>
      <c r="C4366" t="s">
        <v>8008</v>
      </c>
      <c r="D4366" t="s">
        <v>6175</v>
      </c>
      <c r="E4366" t="s">
        <v>1028</v>
      </c>
    </row>
    <row r="4367" spans="2:5" x14ac:dyDescent="0.35">
      <c r="B4367" t="s">
        <v>6148</v>
      </c>
      <c r="C4367" t="s">
        <v>8008</v>
      </c>
      <c r="D4367" t="s">
        <v>6175</v>
      </c>
      <c r="E4367" t="s">
        <v>1028</v>
      </c>
    </row>
    <row r="4368" spans="2:5" x14ac:dyDescent="0.35">
      <c r="B4368" t="s">
        <v>7145</v>
      </c>
      <c r="C4368" t="s">
        <v>8008</v>
      </c>
    </row>
    <row r="4369" spans="2:5" x14ac:dyDescent="0.35">
      <c r="B4369" t="s">
        <v>7146</v>
      </c>
      <c r="C4369" t="s">
        <v>8008</v>
      </c>
      <c r="D4369" t="s">
        <v>8405</v>
      </c>
      <c r="E4369" t="s">
        <v>4149</v>
      </c>
    </row>
    <row r="4370" spans="2:5" x14ac:dyDescent="0.35">
      <c r="B4370" t="s">
        <v>7147</v>
      </c>
      <c r="C4370" t="s">
        <v>8008</v>
      </c>
      <c r="D4370" t="s">
        <v>8406</v>
      </c>
      <c r="E4370" t="s">
        <v>1028</v>
      </c>
    </row>
    <row r="4371" spans="2:5" x14ac:dyDescent="0.35">
      <c r="B4371" t="s">
        <v>7148</v>
      </c>
      <c r="C4371" t="s">
        <v>8008</v>
      </c>
      <c r="D4371" t="s">
        <v>8406</v>
      </c>
      <c r="E4371" t="s">
        <v>1028</v>
      </c>
    </row>
    <row r="4372" spans="2:5" x14ac:dyDescent="0.35">
      <c r="B4372" t="s">
        <v>5179</v>
      </c>
      <c r="C4372" t="s">
        <v>8008</v>
      </c>
      <c r="D4372" t="s">
        <v>5178</v>
      </c>
    </row>
    <row r="4373" spans="2:5" x14ac:dyDescent="0.35">
      <c r="B4373" t="s">
        <v>7149</v>
      </c>
      <c r="C4373" t="s">
        <v>8008</v>
      </c>
    </row>
    <row r="4374" spans="2:5" x14ac:dyDescent="0.35">
      <c r="B4374" t="s">
        <v>7150</v>
      </c>
      <c r="C4374" t="s">
        <v>8008</v>
      </c>
    </row>
    <row r="4375" spans="2:5" x14ac:dyDescent="0.35">
      <c r="B4375" t="s">
        <v>7151</v>
      </c>
      <c r="C4375" t="s">
        <v>8008</v>
      </c>
      <c r="D4375" t="s">
        <v>8407</v>
      </c>
      <c r="E4375" t="s">
        <v>1105</v>
      </c>
    </row>
    <row r="4376" spans="2:5" x14ac:dyDescent="0.35">
      <c r="B4376" t="s">
        <v>7152</v>
      </c>
      <c r="C4376" t="s">
        <v>8008</v>
      </c>
    </row>
    <row r="4377" spans="2:5" x14ac:dyDescent="0.35">
      <c r="B4377" t="s">
        <v>5180</v>
      </c>
      <c r="C4377" t="s">
        <v>8008</v>
      </c>
      <c r="D4377" t="s">
        <v>5181</v>
      </c>
      <c r="E4377" t="s">
        <v>1041</v>
      </c>
    </row>
    <row r="4378" spans="2:5" x14ac:dyDescent="0.35">
      <c r="B4378" t="s">
        <v>7153</v>
      </c>
      <c r="C4378" t="s">
        <v>8008</v>
      </c>
      <c r="D4378" t="s">
        <v>3122</v>
      </c>
      <c r="E4378" t="s">
        <v>1032</v>
      </c>
    </row>
    <row r="4379" spans="2:5" x14ac:dyDescent="0.35">
      <c r="B4379" t="s">
        <v>7154</v>
      </c>
      <c r="C4379" t="s">
        <v>8008</v>
      </c>
      <c r="D4379" t="s">
        <v>8408</v>
      </c>
      <c r="E4379" t="s">
        <v>1046</v>
      </c>
    </row>
    <row r="4380" spans="2:5" x14ac:dyDescent="0.35">
      <c r="B4380" t="s">
        <v>5186</v>
      </c>
      <c r="C4380" t="s">
        <v>8008</v>
      </c>
      <c r="D4380" t="s">
        <v>5185</v>
      </c>
    </row>
    <row r="4381" spans="2:5" x14ac:dyDescent="0.35">
      <c r="B4381" t="s">
        <v>7155</v>
      </c>
      <c r="C4381" t="s">
        <v>8008</v>
      </c>
      <c r="D4381" t="s">
        <v>8409</v>
      </c>
      <c r="E4381" t="s">
        <v>1041</v>
      </c>
    </row>
    <row r="4382" spans="2:5" x14ac:dyDescent="0.35">
      <c r="B4382" t="s">
        <v>5189</v>
      </c>
      <c r="C4382" t="s">
        <v>8008</v>
      </c>
      <c r="D4382" t="s">
        <v>5190</v>
      </c>
      <c r="E4382" t="s">
        <v>1041</v>
      </c>
    </row>
    <row r="4383" spans="2:5" x14ac:dyDescent="0.35">
      <c r="B4383" t="s">
        <v>7156</v>
      </c>
      <c r="C4383" t="s">
        <v>8008</v>
      </c>
      <c r="D4383" t="s">
        <v>8410</v>
      </c>
    </row>
    <row r="4384" spans="2:5" x14ac:dyDescent="0.35">
      <c r="B4384" t="s">
        <v>7157</v>
      </c>
      <c r="C4384" t="s">
        <v>8008</v>
      </c>
      <c r="D4384" t="s">
        <v>8411</v>
      </c>
      <c r="E4384" t="s">
        <v>1046</v>
      </c>
    </row>
    <row r="4385" spans="2:5" x14ac:dyDescent="0.35">
      <c r="B4385" t="s">
        <v>7158</v>
      </c>
      <c r="C4385" t="s">
        <v>8008</v>
      </c>
      <c r="D4385" t="s">
        <v>5192</v>
      </c>
      <c r="E4385" t="s">
        <v>1028</v>
      </c>
    </row>
    <row r="4386" spans="2:5" x14ac:dyDescent="0.35">
      <c r="B4386" t="s">
        <v>7159</v>
      </c>
      <c r="C4386" t="s">
        <v>8008</v>
      </c>
      <c r="D4386" t="s">
        <v>5192</v>
      </c>
      <c r="E4386" t="s">
        <v>1028</v>
      </c>
    </row>
    <row r="4387" spans="2:5" x14ac:dyDescent="0.35">
      <c r="B4387" t="s">
        <v>7160</v>
      </c>
      <c r="C4387" t="s">
        <v>8008</v>
      </c>
      <c r="D4387" t="s">
        <v>5192</v>
      </c>
      <c r="E4387" t="s">
        <v>1028</v>
      </c>
    </row>
    <row r="4388" spans="2:5" x14ac:dyDescent="0.35">
      <c r="B4388" t="s">
        <v>7161</v>
      </c>
      <c r="C4388" t="s">
        <v>8008</v>
      </c>
      <c r="D4388" t="s">
        <v>5192</v>
      </c>
      <c r="E4388" t="s">
        <v>1028</v>
      </c>
    </row>
    <row r="4389" spans="2:5" x14ac:dyDescent="0.35">
      <c r="B4389" t="s">
        <v>7162</v>
      </c>
      <c r="C4389" t="s">
        <v>8008</v>
      </c>
      <c r="D4389" t="s">
        <v>5192</v>
      </c>
      <c r="E4389" t="s">
        <v>1028</v>
      </c>
    </row>
    <row r="4390" spans="2:5" x14ac:dyDescent="0.35">
      <c r="B4390" t="s">
        <v>7163</v>
      </c>
      <c r="C4390" t="s">
        <v>8008</v>
      </c>
      <c r="D4390" t="s">
        <v>5192</v>
      </c>
      <c r="E4390" t="s">
        <v>1028</v>
      </c>
    </row>
    <row r="4391" spans="2:5" x14ac:dyDescent="0.35">
      <c r="B4391" t="s">
        <v>7164</v>
      </c>
      <c r="C4391" t="s">
        <v>8008</v>
      </c>
    </row>
    <row r="4392" spans="2:5" x14ac:dyDescent="0.35">
      <c r="B4392" t="s">
        <v>7165</v>
      </c>
      <c r="C4392" t="s">
        <v>8008</v>
      </c>
      <c r="D4392" t="s">
        <v>8412</v>
      </c>
    </row>
    <row r="4393" spans="2:5" x14ac:dyDescent="0.35">
      <c r="B4393" t="s">
        <v>7166</v>
      </c>
      <c r="C4393" t="s">
        <v>8008</v>
      </c>
      <c r="D4393" t="s">
        <v>8412</v>
      </c>
    </row>
    <row r="4394" spans="2:5" x14ac:dyDescent="0.35">
      <c r="B4394" t="s">
        <v>7167</v>
      </c>
      <c r="C4394" t="s">
        <v>8008</v>
      </c>
      <c r="D4394" t="s">
        <v>8413</v>
      </c>
      <c r="E4394" t="s">
        <v>1048</v>
      </c>
    </row>
    <row r="4395" spans="2:5" x14ac:dyDescent="0.35">
      <c r="B4395" t="s">
        <v>7168</v>
      </c>
      <c r="C4395" t="s">
        <v>8008</v>
      </c>
      <c r="D4395" t="s">
        <v>8414</v>
      </c>
    </row>
    <row r="4396" spans="2:5" x14ac:dyDescent="0.35">
      <c r="B4396" t="s">
        <v>7169</v>
      </c>
      <c r="C4396" t="s">
        <v>8008</v>
      </c>
      <c r="D4396" t="s">
        <v>8414</v>
      </c>
    </row>
    <row r="4397" spans="2:5" x14ac:dyDescent="0.35">
      <c r="B4397" t="s">
        <v>7170</v>
      </c>
      <c r="C4397" t="s">
        <v>8008</v>
      </c>
      <c r="D4397" t="s">
        <v>8415</v>
      </c>
    </row>
    <row r="4398" spans="2:5" x14ac:dyDescent="0.35">
      <c r="B4398" t="s">
        <v>7171</v>
      </c>
      <c r="C4398" t="s">
        <v>8008</v>
      </c>
      <c r="D4398" t="s">
        <v>8415</v>
      </c>
    </row>
    <row r="4399" spans="2:5" x14ac:dyDescent="0.35">
      <c r="B4399" t="s">
        <v>7172</v>
      </c>
      <c r="C4399" t="s">
        <v>8008</v>
      </c>
      <c r="D4399" t="s">
        <v>8416</v>
      </c>
      <c r="E4399" t="s">
        <v>1032</v>
      </c>
    </row>
    <row r="4400" spans="2:5" x14ac:dyDescent="0.35">
      <c r="B4400" t="s">
        <v>7173</v>
      </c>
      <c r="C4400" t="s">
        <v>8008</v>
      </c>
      <c r="D4400" t="s">
        <v>8416</v>
      </c>
      <c r="E4400" t="s">
        <v>1032</v>
      </c>
    </row>
    <row r="4401" spans="2:5" x14ac:dyDescent="0.35">
      <c r="B4401" t="s">
        <v>7174</v>
      </c>
      <c r="C4401" t="s">
        <v>8008</v>
      </c>
      <c r="D4401" t="s">
        <v>8416</v>
      </c>
      <c r="E4401" t="s">
        <v>1032</v>
      </c>
    </row>
    <row r="4402" spans="2:5" x14ac:dyDescent="0.35">
      <c r="B4402" t="s">
        <v>7175</v>
      </c>
      <c r="C4402" t="s">
        <v>8008</v>
      </c>
      <c r="D4402" t="s">
        <v>8417</v>
      </c>
    </row>
    <row r="4403" spans="2:5" x14ac:dyDescent="0.35">
      <c r="B4403" t="s">
        <v>7176</v>
      </c>
      <c r="C4403" t="s">
        <v>8008</v>
      </c>
      <c r="D4403" t="s">
        <v>8417</v>
      </c>
    </row>
    <row r="4404" spans="2:5" x14ac:dyDescent="0.35">
      <c r="B4404" t="s">
        <v>7177</v>
      </c>
      <c r="C4404" t="s">
        <v>8008</v>
      </c>
      <c r="D4404" t="s">
        <v>8417</v>
      </c>
    </row>
    <row r="4405" spans="2:5" x14ac:dyDescent="0.35">
      <c r="B4405" t="s">
        <v>7178</v>
      </c>
      <c r="C4405" t="s">
        <v>8008</v>
      </c>
      <c r="D4405" t="s">
        <v>8418</v>
      </c>
    </row>
    <row r="4406" spans="2:5" x14ac:dyDescent="0.35">
      <c r="B4406" t="s">
        <v>7179</v>
      </c>
      <c r="C4406" t="s">
        <v>8008</v>
      </c>
      <c r="D4406" t="s">
        <v>8418</v>
      </c>
    </row>
    <row r="4407" spans="2:5" x14ac:dyDescent="0.35">
      <c r="B4407" t="s">
        <v>7180</v>
      </c>
      <c r="C4407" t="s">
        <v>8008</v>
      </c>
    </row>
    <row r="4408" spans="2:5" x14ac:dyDescent="0.35">
      <c r="B4408" t="s">
        <v>7181</v>
      </c>
      <c r="C4408" t="s">
        <v>8008</v>
      </c>
      <c r="D4408" t="s">
        <v>8418</v>
      </c>
    </row>
    <row r="4409" spans="2:5" x14ac:dyDescent="0.35">
      <c r="B4409" t="s">
        <v>7182</v>
      </c>
      <c r="C4409" t="s">
        <v>8008</v>
      </c>
      <c r="D4409" t="s">
        <v>8418</v>
      </c>
    </row>
    <row r="4410" spans="2:5" x14ac:dyDescent="0.35">
      <c r="B4410" t="s">
        <v>7183</v>
      </c>
      <c r="C4410" t="s">
        <v>8008</v>
      </c>
      <c r="D4410" t="s">
        <v>8418</v>
      </c>
    </row>
    <row r="4411" spans="2:5" x14ac:dyDescent="0.35">
      <c r="B4411" t="s">
        <v>7184</v>
      </c>
      <c r="C4411" t="s">
        <v>8008</v>
      </c>
      <c r="D4411" t="s">
        <v>8418</v>
      </c>
    </row>
    <row r="4412" spans="2:5" x14ac:dyDescent="0.35">
      <c r="B4412" t="s">
        <v>7185</v>
      </c>
      <c r="C4412" t="s">
        <v>8008</v>
      </c>
      <c r="D4412" t="s">
        <v>8418</v>
      </c>
    </row>
    <row r="4413" spans="2:5" x14ac:dyDescent="0.35">
      <c r="B4413" t="s">
        <v>7186</v>
      </c>
      <c r="C4413" t="s">
        <v>8008</v>
      </c>
      <c r="D4413" t="s">
        <v>8419</v>
      </c>
    </row>
    <row r="4414" spans="2:5" x14ac:dyDescent="0.35">
      <c r="B4414" t="s">
        <v>7187</v>
      </c>
      <c r="C4414" t="s">
        <v>8008</v>
      </c>
      <c r="D4414" t="s">
        <v>8420</v>
      </c>
    </row>
    <row r="4415" spans="2:5" x14ac:dyDescent="0.35">
      <c r="B4415" t="s">
        <v>7188</v>
      </c>
      <c r="C4415" t="s">
        <v>8008</v>
      </c>
    </row>
    <row r="4416" spans="2:5" x14ac:dyDescent="0.35">
      <c r="B4416" t="s">
        <v>6150</v>
      </c>
      <c r="C4416" t="s">
        <v>8008</v>
      </c>
      <c r="D4416" t="s">
        <v>6176</v>
      </c>
      <c r="E4416" t="s">
        <v>1028</v>
      </c>
    </row>
    <row r="4417" spans="2:5" x14ac:dyDescent="0.35">
      <c r="B4417" t="s">
        <v>7189</v>
      </c>
      <c r="C4417" t="s">
        <v>8008</v>
      </c>
      <c r="D4417" t="s">
        <v>8421</v>
      </c>
      <c r="E4417" t="s">
        <v>1028</v>
      </c>
    </row>
    <row r="4418" spans="2:5" x14ac:dyDescent="0.35">
      <c r="B4418" t="s">
        <v>7190</v>
      </c>
      <c r="C4418" t="s">
        <v>8008</v>
      </c>
      <c r="D4418" t="s">
        <v>8422</v>
      </c>
    </row>
    <row r="4419" spans="2:5" x14ac:dyDescent="0.35">
      <c r="B4419" t="s">
        <v>7191</v>
      </c>
      <c r="C4419" t="s">
        <v>8008</v>
      </c>
      <c r="D4419" t="s">
        <v>8423</v>
      </c>
      <c r="E4419" t="s">
        <v>1028</v>
      </c>
    </row>
    <row r="4420" spans="2:5" x14ac:dyDescent="0.35">
      <c r="B4420" t="s">
        <v>7192</v>
      </c>
      <c r="C4420" t="s">
        <v>8008</v>
      </c>
      <c r="D4420" t="s">
        <v>8423</v>
      </c>
      <c r="E4420" t="s">
        <v>1028</v>
      </c>
    </row>
    <row r="4421" spans="2:5" x14ac:dyDescent="0.35">
      <c r="B4421" t="s">
        <v>5204</v>
      </c>
      <c r="C4421" t="s">
        <v>8008</v>
      </c>
      <c r="D4421" t="s">
        <v>5205</v>
      </c>
      <c r="E4421" t="s">
        <v>1059</v>
      </c>
    </row>
    <row r="4422" spans="2:5" x14ac:dyDescent="0.35">
      <c r="B4422" t="s">
        <v>7193</v>
      </c>
      <c r="C4422" t="s">
        <v>8008</v>
      </c>
      <c r="D4422" t="s">
        <v>8424</v>
      </c>
      <c r="E4422" t="s">
        <v>1041</v>
      </c>
    </row>
    <row r="4423" spans="2:5" x14ac:dyDescent="0.35">
      <c r="B4423" t="s">
        <v>1432</v>
      </c>
      <c r="C4423" t="s">
        <v>8008</v>
      </c>
      <c r="D4423" t="s">
        <v>1550</v>
      </c>
    </row>
    <row r="4424" spans="2:5" x14ac:dyDescent="0.35">
      <c r="B4424" t="s">
        <v>7194</v>
      </c>
      <c r="C4424" t="s">
        <v>8008</v>
      </c>
      <c r="D4424" t="s">
        <v>1550</v>
      </c>
    </row>
    <row r="4425" spans="2:5" x14ac:dyDescent="0.35">
      <c r="B4425" t="s">
        <v>7195</v>
      </c>
      <c r="C4425" t="s">
        <v>8008</v>
      </c>
      <c r="D4425" t="s">
        <v>8425</v>
      </c>
    </row>
    <row r="4426" spans="2:5" x14ac:dyDescent="0.35">
      <c r="B4426" t="s">
        <v>7196</v>
      </c>
      <c r="C4426" t="s">
        <v>8008</v>
      </c>
      <c r="D4426" t="s">
        <v>8426</v>
      </c>
    </row>
    <row r="4427" spans="2:5" x14ac:dyDescent="0.35">
      <c r="B4427" t="s">
        <v>7197</v>
      </c>
      <c r="C4427" t="s">
        <v>8008</v>
      </c>
      <c r="D4427" t="s">
        <v>8426</v>
      </c>
    </row>
    <row r="4428" spans="2:5" x14ac:dyDescent="0.35">
      <c r="B4428" t="s">
        <v>7198</v>
      </c>
      <c r="C4428" t="s">
        <v>8008</v>
      </c>
    </row>
    <row r="4429" spans="2:5" x14ac:dyDescent="0.35">
      <c r="B4429" t="s">
        <v>7199</v>
      </c>
      <c r="C4429" t="s">
        <v>8008</v>
      </c>
      <c r="D4429" t="s">
        <v>8427</v>
      </c>
    </row>
    <row r="4430" spans="2:5" x14ac:dyDescent="0.35">
      <c r="B4430" t="s">
        <v>7200</v>
      </c>
      <c r="C4430" t="s">
        <v>8008</v>
      </c>
      <c r="D4430" t="s">
        <v>8428</v>
      </c>
      <c r="E4430" t="s">
        <v>1028</v>
      </c>
    </row>
    <row r="4431" spans="2:5" x14ac:dyDescent="0.35">
      <c r="B4431" t="s">
        <v>7201</v>
      </c>
      <c r="C4431" t="s">
        <v>8008</v>
      </c>
      <c r="D4431" t="s">
        <v>8428</v>
      </c>
      <c r="E4431" t="s">
        <v>1028</v>
      </c>
    </row>
    <row r="4432" spans="2:5" x14ac:dyDescent="0.35">
      <c r="B4432" t="s">
        <v>7202</v>
      </c>
      <c r="C4432" t="s">
        <v>8008</v>
      </c>
      <c r="D4432" t="s">
        <v>8429</v>
      </c>
      <c r="E4432" t="s">
        <v>1057</v>
      </c>
    </row>
    <row r="4433" spans="2:5" x14ac:dyDescent="0.35">
      <c r="B4433" t="s">
        <v>7203</v>
      </c>
      <c r="C4433" t="s">
        <v>8008</v>
      </c>
      <c r="D4433" t="s">
        <v>8430</v>
      </c>
    </row>
    <row r="4434" spans="2:5" x14ac:dyDescent="0.35">
      <c r="B4434" t="s">
        <v>7204</v>
      </c>
      <c r="C4434" t="s">
        <v>8008</v>
      </c>
      <c r="D4434" t="s">
        <v>8431</v>
      </c>
      <c r="E4434" t="s">
        <v>1059</v>
      </c>
    </row>
    <row r="4435" spans="2:5" x14ac:dyDescent="0.35">
      <c r="B4435" t="s">
        <v>7205</v>
      </c>
      <c r="C4435" t="s">
        <v>8008</v>
      </c>
      <c r="D4435" t="s">
        <v>8432</v>
      </c>
    </row>
    <row r="4436" spans="2:5" x14ac:dyDescent="0.35">
      <c r="B4436" t="s">
        <v>7206</v>
      </c>
      <c r="C4436" t="s">
        <v>8008</v>
      </c>
      <c r="D4436" t="s">
        <v>8433</v>
      </c>
    </row>
    <row r="4437" spans="2:5" x14ac:dyDescent="0.35">
      <c r="B4437" t="s">
        <v>7207</v>
      </c>
      <c r="C4437" t="s">
        <v>8008</v>
      </c>
      <c r="D4437" t="s">
        <v>8434</v>
      </c>
      <c r="E4437" t="s">
        <v>1057</v>
      </c>
    </row>
    <row r="4438" spans="2:5" x14ac:dyDescent="0.35">
      <c r="B4438" t="s">
        <v>5216</v>
      </c>
      <c r="C4438" t="s">
        <v>8008</v>
      </c>
      <c r="D4438" t="s">
        <v>5217</v>
      </c>
    </row>
    <row r="4439" spans="2:5" x14ac:dyDescent="0.35">
      <c r="B4439" t="s">
        <v>7208</v>
      </c>
      <c r="C4439" t="s">
        <v>8008</v>
      </c>
    </row>
    <row r="4440" spans="2:5" x14ac:dyDescent="0.35">
      <c r="B4440" t="s">
        <v>7209</v>
      </c>
      <c r="C4440" t="s">
        <v>8008</v>
      </c>
    </row>
    <row r="4441" spans="2:5" x14ac:dyDescent="0.35">
      <c r="B4441" t="s">
        <v>7210</v>
      </c>
      <c r="C4441" t="s">
        <v>8008</v>
      </c>
      <c r="D4441" t="s">
        <v>8435</v>
      </c>
      <c r="E4441" t="s">
        <v>1028</v>
      </c>
    </row>
    <row r="4442" spans="2:5" x14ac:dyDescent="0.35">
      <c r="B4442" t="s">
        <v>7211</v>
      </c>
      <c r="C4442" t="s">
        <v>8008</v>
      </c>
      <c r="D4442" t="s">
        <v>8436</v>
      </c>
      <c r="E4442" t="s">
        <v>4149</v>
      </c>
    </row>
    <row r="4443" spans="2:5" x14ac:dyDescent="0.35">
      <c r="B4443" t="s">
        <v>1433</v>
      </c>
      <c r="C4443" t="s">
        <v>8008</v>
      </c>
      <c r="D4443" t="s">
        <v>1551</v>
      </c>
    </row>
    <row r="4444" spans="2:5" x14ac:dyDescent="0.35">
      <c r="B4444" t="s">
        <v>5220</v>
      </c>
      <c r="C4444" t="s">
        <v>8008</v>
      </c>
      <c r="D4444" t="s">
        <v>1551</v>
      </c>
    </row>
    <row r="4445" spans="2:5" x14ac:dyDescent="0.35">
      <c r="B4445" t="s">
        <v>7212</v>
      </c>
      <c r="C4445" t="s">
        <v>8008</v>
      </c>
      <c r="D4445" t="s">
        <v>1551</v>
      </c>
    </row>
    <row r="4446" spans="2:5" x14ac:dyDescent="0.35">
      <c r="B4446" t="s">
        <v>5227</v>
      </c>
      <c r="C4446" t="s">
        <v>8008</v>
      </c>
      <c r="D4446" t="s">
        <v>5226</v>
      </c>
      <c r="E4446" t="s">
        <v>1028</v>
      </c>
    </row>
    <row r="4447" spans="2:5" x14ac:dyDescent="0.35">
      <c r="B4447" t="s">
        <v>5228</v>
      </c>
      <c r="C4447" t="s">
        <v>8008</v>
      </c>
      <c r="D4447" t="s">
        <v>5226</v>
      </c>
      <c r="E4447" t="s">
        <v>1028</v>
      </c>
    </row>
    <row r="4448" spans="2:5" x14ac:dyDescent="0.35">
      <c r="B4448" t="s">
        <v>7213</v>
      </c>
      <c r="C4448" t="s">
        <v>8008</v>
      </c>
      <c r="D4448" t="s">
        <v>5230</v>
      </c>
      <c r="E4448" t="s">
        <v>1057</v>
      </c>
    </row>
    <row r="4449" spans="2:5" x14ac:dyDescent="0.35">
      <c r="B4449" t="s">
        <v>7214</v>
      </c>
      <c r="C4449" t="s">
        <v>8008</v>
      </c>
      <c r="D4449" t="s">
        <v>8437</v>
      </c>
      <c r="E4449" t="s">
        <v>4149</v>
      </c>
    </row>
    <row r="4450" spans="2:5" x14ac:dyDescent="0.35">
      <c r="B4450" t="s">
        <v>7215</v>
      </c>
      <c r="C4450" t="s">
        <v>8008</v>
      </c>
      <c r="D4450" t="s">
        <v>8438</v>
      </c>
      <c r="E4450" t="s">
        <v>1028</v>
      </c>
    </row>
    <row r="4451" spans="2:5" x14ac:dyDescent="0.35">
      <c r="B4451" t="s">
        <v>7216</v>
      </c>
      <c r="C4451" t="s">
        <v>8008</v>
      </c>
      <c r="D4451" t="s">
        <v>8439</v>
      </c>
    </row>
    <row r="4452" spans="2:5" x14ac:dyDescent="0.35">
      <c r="B4452" t="s">
        <v>7217</v>
      </c>
      <c r="C4452" t="s">
        <v>8008</v>
      </c>
      <c r="D4452" t="s">
        <v>8440</v>
      </c>
      <c r="E4452" t="s">
        <v>1041</v>
      </c>
    </row>
    <row r="4453" spans="2:5" x14ac:dyDescent="0.35">
      <c r="B4453" t="s">
        <v>7218</v>
      </c>
      <c r="C4453" t="s">
        <v>8008</v>
      </c>
      <c r="D4453" t="s">
        <v>8441</v>
      </c>
    </row>
    <row r="4454" spans="2:5" x14ac:dyDescent="0.35">
      <c r="B4454" t="s">
        <v>7219</v>
      </c>
      <c r="C4454" t="s">
        <v>8008</v>
      </c>
      <c r="D4454" t="s">
        <v>8442</v>
      </c>
      <c r="E4454" t="s">
        <v>1105</v>
      </c>
    </row>
    <row r="4455" spans="2:5" x14ac:dyDescent="0.35">
      <c r="B4455" t="s">
        <v>1284</v>
      </c>
      <c r="C4455" t="s">
        <v>8008</v>
      </c>
      <c r="D4455" t="s">
        <v>1285</v>
      </c>
    </row>
    <row r="4456" spans="2:5" x14ac:dyDescent="0.35">
      <c r="B4456" t="s">
        <v>7220</v>
      </c>
      <c r="C4456" t="s">
        <v>8008</v>
      </c>
    </row>
    <row r="4457" spans="2:5" x14ac:dyDescent="0.35">
      <c r="B4457" t="s">
        <v>7221</v>
      </c>
      <c r="C4457" t="s">
        <v>8008</v>
      </c>
      <c r="D4457" t="s">
        <v>8443</v>
      </c>
    </row>
    <row r="4458" spans="2:5" x14ac:dyDescent="0.35">
      <c r="B4458" t="s">
        <v>7222</v>
      </c>
      <c r="C4458" t="s">
        <v>8008</v>
      </c>
    </row>
    <row r="4459" spans="2:5" x14ac:dyDescent="0.35">
      <c r="B4459" t="s">
        <v>7223</v>
      </c>
      <c r="C4459" t="s">
        <v>8008</v>
      </c>
      <c r="D4459" t="s">
        <v>8443</v>
      </c>
    </row>
    <row r="4460" spans="2:5" x14ac:dyDescent="0.35">
      <c r="B4460" t="s">
        <v>5237</v>
      </c>
      <c r="C4460" t="s">
        <v>8008</v>
      </c>
      <c r="D4460" t="s">
        <v>5238</v>
      </c>
    </row>
    <row r="4461" spans="2:5" x14ac:dyDescent="0.35">
      <c r="B4461" t="s">
        <v>7224</v>
      </c>
      <c r="C4461" t="s">
        <v>8008</v>
      </c>
      <c r="D4461" t="s">
        <v>8444</v>
      </c>
      <c r="E4461" t="s">
        <v>1032</v>
      </c>
    </row>
    <row r="4462" spans="2:5" x14ac:dyDescent="0.35">
      <c r="B4462" t="s">
        <v>7225</v>
      </c>
      <c r="C4462" t="s">
        <v>8008</v>
      </c>
      <c r="D4462" t="s">
        <v>8445</v>
      </c>
      <c r="E4462" t="s">
        <v>1032</v>
      </c>
    </row>
    <row r="4463" spans="2:5" x14ac:dyDescent="0.35">
      <c r="B4463" t="s">
        <v>7226</v>
      </c>
      <c r="C4463" t="s">
        <v>8008</v>
      </c>
      <c r="D4463" t="s">
        <v>6177</v>
      </c>
      <c r="E4463" t="s">
        <v>1028</v>
      </c>
    </row>
    <row r="4464" spans="2:5" x14ac:dyDescent="0.35">
      <c r="B4464" t="s">
        <v>7227</v>
      </c>
      <c r="C4464" t="s">
        <v>8008</v>
      </c>
      <c r="D4464" t="s">
        <v>6177</v>
      </c>
      <c r="E4464" t="s">
        <v>1028</v>
      </c>
    </row>
    <row r="4465" spans="2:5" x14ac:dyDescent="0.35">
      <c r="B4465" t="s">
        <v>7228</v>
      </c>
      <c r="C4465" t="s">
        <v>8008</v>
      </c>
      <c r="D4465" t="s">
        <v>6177</v>
      </c>
      <c r="E4465" t="s">
        <v>1028</v>
      </c>
    </row>
    <row r="4466" spans="2:5" x14ac:dyDescent="0.35">
      <c r="B4466" t="s">
        <v>7229</v>
      </c>
      <c r="C4466" t="s">
        <v>8008</v>
      </c>
      <c r="D4466" t="s">
        <v>6177</v>
      </c>
      <c r="E4466" t="s">
        <v>1028</v>
      </c>
    </row>
    <row r="4467" spans="2:5" x14ac:dyDescent="0.35">
      <c r="B4467" t="s">
        <v>7230</v>
      </c>
      <c r="C4467" t="s">
        <v>8008</v>
      </c>
      <c r="D4467" t="s">
        <v>6177</v>
      </c>
      <c r="E4467" t="s">
        <v>1028</v>
      </c>
    </row>
    <row r="4468" spans="2:5" x14ac:dyDescent="0.35">
      <c r="B4468" t="s">
        <v>7231</v>
      </c>
      <c r="C4468" t="s">
        <v>8008</v>
      </c>
      <c r="D4468" t="s">
        <v>6177</v>
      </c>
      <c r="E4468" t="s">
        <v>1028</v>
      </c>
    </row>
    <row r="4469" spans="2:5" x14ac:dyDescent="0.35">
      <c r="B4469" t="s">
        <v>7232</v>
      </c>
      <c r="C4469" t="s">
        <v>8008</v>
      </c>
    </row>
    <row r="4470" spans="2:5" x14ac:dyDescent="0.35">
      <c r="B4470" t="s">
        <v>7233</v>
      </c>
      <c r="C4470" t="s">
        <v>8008</v>
      </c>
    </row>
    <row r="4471" spans="2:5" x14ac:dyDescent="0.35">
      <c r="B4471" t="s">
        <v>7234</v>
      </c>
      <c r="C4471" t="s">
        <v>8008</v>
      </c>
      <c r="D4471" t="s">
        <v>4073</v>
      </c>
      <c r="E4471" t="s">
        <v>4149</v>
      </c>
    </row>
    <row r="4472" spans="2:5" x14ac:dyDescent="0.35">
      <c r="B4472" t="s">
        <v>7235</v>
      </c>
      <c r="C4472" t="s">
        <v>8008</v>
      </c>
      <c r="D4472" t="s">
        <v>5246</v>
      </c>
      <c r="E4472" t="s">
        <v>1032</v>
      </c>
    </row>
    <row r="4473" spans="2:5" x14ac:dyDescent="0.35">
      <c r="B4473" t="s">
        <v>7236</v>
      </c>
      <c r="C4473" t="s">
        <v>8008</v>
      </c>
    </row>
    <row r="4474" spans="2:5" x14ac:dyDescent="0.35">
      <c r="B4474" t="s">
        <v>7237</v>
      </c>
      <c r="C4474" t="s">
        <v>8008</v>
      </c>
      <c r="D4474" t="s">
        <v>8446</v>
      </c>
    </row>
    <row r="4475" spans="2:5" x14ac:dyDescent="0.35">
      <c r="B4475" t="s">
        <v>7238</v>
      </c>
      <c r="C4475" t="s">
        <v>8008</v>
      </c>
    </row>
    <row r="4476" spans="2:5" x14ac:dyDescent="0.35">
      <c r="B4476" t="s">
        <v>7239</v>
      </c>
      <c r="C4476" t="s">
        <v>8008</v>
      </c>
      <c r="D4476" t="s">
        <v>8447</v>
      </c>
    </row>
    <row r="4477" spans="2:5" x14ac:dyDescent="0.35">
      <c r="B4477" t="s">
        <v>7240</v>
      </c>
      <c r="C4477" t="s">
        <v>8008</v>
      </c>
    </row>
    <row r="4478" spans="2:5" x14ac:dyDescent="0.35">
      <c r="B4478" t="s">
        <v>7241</v>
      </c>
      <c r="C4478" t="s">
        <v>8008</v>
      </c>
      <c r="D4478" t="s">
        <v>8448</v>
      </c>
    </row>
    <row r="4479" spans="2:5" x14ac:dyDescent="0.35">
      <c r="B4479" t="s">
        <v>7242</v>
      </c>
      <c r="C4479" t="s">
        <v>8008</v>
      </c>
      <c r="D4479" t="s">
        <v>8448</v>
      </c>
    </row>
    <row r="4480" spans="2:5" x14ac:dyDescent="0.35">
      <c r="B4480" t="s">
        <v>7243</v>
      </c>
      <c r="C4480" t="s">
        <v>8008</v>
      </c>
      <c r="D4480" t="s">
        <v>8449</v>
      </c>
    </row>
    <row r="4481" spans="2:5" x14ac:dyDescent="0.35">
      <c r="B4481" t="s">
        <v>7244</v>
      </c>
      <c r="C4481" t="s">
        <v>8008</v>
      </c>
      <c r="D4481" t="s">
        <v>8450</v>
      </c>
      <c r="E4481" t="s">
        <v>1032</v>
      </c>
    </row>
    <row r="4482" spans="2:5" x14ac:dyDescent="0.35">
      <c r="B4482" t="s">
        <v>7245</v>
      </c>
      <c r="C4482" t="s">
        <v>8008</v>
      </c>
      <c r="D4482" t="s">
        <v>8450</v>
      </c>
      <c r="E4482" t="s">
        <v>1032</v>
      </c>
    </row>
    <row r="4483" spans="2:5" x14ac:dyDescent="0.35">
      <c r="B4483" t="s">
        <v>7246</v>
      </c>
      <c r="C4483" t="s">
        <v>8008</v>
      </c>
      <c r="D4483" t="s">
        <v>8450</v>
      </c>
      <c r="E4483" t="s">
        <v>1032</v>
      </c>
    </row>
    <row r="4484" spans="2:5" x14ac:dyDescent="0.35">
      <c r="B4484" t="s">
        <v>7247</v>
      </c>
      <c r="C4484" t="s">
        <v>8008</v>
      </c>
      <c r="D4484" t="s">
        <v>8450</v>
      </c>
      <c r="E4484" t="s">
        <v>1032</v>
      </c>
    </row>
    <row r="4485" spans="2:5" x14ac:dyDescent="0.35">
      <c r="B4485" t="s">
        <v>7248</v>
      </c>
      <c r="C4485" t="s">
        <v>8008</v>
      </c>
      <c r="D4485" t="s">
        <v>8451</v>
      </c>
      <c r="E4485" t="s">
        <v>1032</v>
      </c>
    </row>
    <row r="4486" spans="2:5" x14ac:dyDescent="0.35">
      <c r="B4486" t="s">
        <v>7249</v>
      </c>
      <c r="C4486" t="s">
        <v>8008</v>
      </c>
      <c r="D4486" t="s">
        <v>8451</v>
      </c>
      <c r="E4486" t="s">
        <v>1032</v>
      </c>
    </row>
    <row r="4487" spans="2:5" x14ac:dyDescent="0.35">
      <c r="B4487" t="s">
        <v>7250</v>
      </c>
      <c r="C4487" t="s">
        <v>8008</v>
      </c>
      <c r="D4487" t="s">
        <v>8452</v>
      </c>
      <c r="E4487" t="s">
        <v>1028</v>
      </c>
    </row>
    <row r="4488" spans="2:5" x14ac:dyDescent="0.35">
      <c r="B4488" t="s">
        <v>7251</v>
      </c>
      <c r="C4488" t="s">
        <v>8008</v>
      </c>
      <c r="D4488" t="s">
        <v>8452</v>
      </c>
      <c r="E4488" t="s">
        <v>1028</v>
      </c>
    </row>
    <row r="4489" spans="2:5" x14ac:dyDescent="0.35">
      <c r="B4489" t="s">
        <v>5254</v>
      </c>
      <c r="C4489" t="s">
        <v>8008</v>
      </c>
      <c r="D4489" t="s">
        <v>5255</v>
      </c>
      <c r="E4489" t="s">
        <v>1057</v>
      </c>
    </row>
    <row r="4490" spans="2:5" x14ac:dyDescent="0.35">
      <c r="B4490" t="s">
        <v>5262</v>
      </c>
      <c r="C4490" t="s">
        <v>8008</v>
      </c>
      <c r="D4490" t="s">
        <v>1554</v>
      </c>
      <c r="E4490" t="s">
        <v>1057</v>
      </c>
    </row>
    <row r="4491" spans="2:5" x14ac:dyDescent="0.35">
      <c r="B4491" t="s">
        <v>5263</v>
      </c>
      <c r="C4491" t="s">
        <v>8008</v>
      </c>
      <c r="D4491" t="s">
        <v>1554</v>
      </c>
      <c r="E4491" t="s">
        <v>1057</v>
      </c>
    </row>
    <row r="4492" spans="2:5" x14ac:dyDescent="0.35">
      <c r="B4492" t="s">
        <v>5264</v>
      </c>
      <c r="C4492" t="s">
        <v>8008</v>
      </c>
      <c r="D4492" t="s">
        <v>1554</v>
      </c>
      <c r="E4492" t="s">
        <v>1057</v>
      </c>
    </row>
    <row r="4493" spans="2:5" x14ac:dyDescent="0.35">
      <c r="B4493" t="s">
        <v>5265</v>
      </c>
      <c r="C4493" t="s">
        <v>8008</v>
      </c>
      <c r="D4493" t="s">
        <v>1554</v>
      </c>
      <c r="E4493" t="s">
        <v>1057</v>
      </c>
    </row>
    <row r="4494" spans="2:5" x14ac:dyDescent="0.35">
      <c r="B4494" t="s">
        <v>7252</v>
      </c>
      <c r="C4494" t="s">
        <v>8008</v>
      </c>
      <c r="D4494" t="s">
        <v>1554</v>
      </c>
      <c r="E4494" t="s">
        <v>1057</v>
      </c>
    </row>
    <row r="4495" spans="2:5" x14ac:dyDescent="0.35">
      <c r="B4495" t="s">
        <v>5267</v>
      </c>
      <c r="C4495" t="s">
        <v>8008</v>
      </c>
      <c r="D4495" t="s">
        <v>1554</v>
      </c>
      <c r="E4495" t="s">
        <v>1057</v>
      </c>
    </row>
    <row r="4496" spans="2:5" x14ac:dyDescent="0.35">
      <c r="B4496" t="s">
        <v>5269</v>
      </c>
      <c r="C4496" t="s">
        <v>8008</v>
      </c>
      <c r="D4496" t="s">
        <v>1554</v>
      </c>
      <c r="E4496" t="s">
        <v>1057</v>
      </c>
    </row>
    <row r="4497" spans="2:5" x14ac:dyDescent="0.35">
      <c r="B4497" t="s">
        <v>1437</v>
      </c>
      <c r="C4497" t="s">
        <v>8008</v>
      </c>
      <c r="D4497" t="s">
        <v>1554</v>
      </c>
      <c r="E4497" t="s">
        <v>1057</v>
      </c>
    </row>
    <row r="4498" spans="2:5" x14ac:dyDescent="0.35">
      <c r="B4498" t="s">
        <v>5271</v>
      </c>
      <c r="C4498" t="s">
        <v>8008</v>
      </c>
      <c r="D4498" t="s">
        <v>1554</v>
      </c>
      <c r="E4498" t="s">
        <v>1057</v>
      </c>
    </row>
    <row r="4499" spans="2:5" x14ac:dyDescent="0.35">
      <c r="B4499" t="s">
        <v>5272</v>
      </c>
      <c r="C4499" t="s">
        <v>8008</v>
      </c>
      <c r="D4499" t="s">
        <v>5273</v>
      </c>
      <c r="E4499" t="s">
        <v>1046</v>
      </c>
    </row>
    <row r="4500" spans="2:5" x14ac:dyDescent="0.35">
      <c r="B4500" t="s">
        <v>5274</v>
      </c>
      <c r="C4500" t="s">
        <v>8008</v>
      </c>
      <c r="D4500" t="s">
        <v>5273</v>
      </c>
      <c r="E4500" t="s">
        <v>1046</v>
      </c>
    </row>
    <row r="4501" spans="2:5" x14ac:dyDescent="0.35">
      <c r="B4501" t="s">
        <v>7253</v>
      </c>
      <c r="C4501" t="s">
        <v>8008</v>
      </c>
      <c r="D4501" t="s">
        <v>8453</v>
      </c>
    </row>
    <row r="4502" spans="2:5" x14ac:dyDescent="0.35">
      <c r="B4502" t="s">
        <v>5275</v>
      </c>
      <c r="C4502" t="s">
        <v>8008</v>
      </c>
      <c r="D4502" t="s">
        <v>1292</v>
      </c>
      <c r="E4502" t="s">
        <v>1057</v>
      </c>
    </row>
    <row r="4503" spans="2:5" x14ac:dyDescent="0.35">
      <c r="B4503" t="s">
        <v>5276</v>
      </c>
      <c r="C4503" t="s">
        <v>8008</v>
      </c>
      <c r="D4503" t="s">
        <v>1292</v>
      </c>
      <c r="E4503" t="s">
        <v>1057</v>
      </c>
    </row>
    <row r="4504" spans="2:5" x14ac:dyDescent="0.35">
      <c r="B4504" t="s">
        <v>7254</v>
      </c>
      <c r="C4504" t="s">
        <v>8008</v>
      </c>
      <c r="D4504" t="s">
        <v>8454</v>
      </c>
      <c r="E4504" t="s">
        <v>1048</v>
      </c>
    </row>
    <row r="4505" spans="2:5" x14ac:dyDescent="0.35">
      <c r="B4505" t="s">
        <v>7255</v>
      </c>
      <c r="C4505" t="s">
        <v>8008</v>
      </c>
      <c r="D4505" t="s">
        <v>8455</v>
      </c>
    </row>
    <row r="4506" spans="2:5" x14ac:dyDescent="0.35">
      <c r="B4506" t="s">
        <v>7256</v>
      </c>
      <c r="C4506" t="s">
        <v>8008</v>
      </c>
      <c r="D4506" t="s">
        <v>8455</v>
      </c>
    </row>
    <row r="4507" spans="2:5" x14ac:dyDescent="0.35">
      <c r="B4507" t="s">
        <v>7257</v>
      </c>
      <c r="C4507" t="s">
        <v>8008</v>
      </c>
    </row>
    <row r="4508" spans="2:5" x14ac:dyDescent="0.35">
      <c r="B4508" t="s">
        <v>7258</v>
      </c>
      <c r="C4508" t="s">
        <v>8008</v>
      </c>
      <c r="D4508" t="s">
        <v>8456</v>
      </c>
      <c r="E4508" t="s">
        <v>1041</v>
      </c>
    </row>
    <row r="4509" spans="2:5" x14ac:dyDescent="0.35">
      <c r="B4509" t="s">
        <v>7259</v>
      </c>
      <c r="C4509" t="s">
        <v>8008</v>
      </c>
      <c r="D4509" t="s">
        <v>8457</v>
      </c>
    </row>
    <row r="4510" spans="2:5" x14ac:dyDescent="0.35">
      <c r="B4510" t="s">
        <v>7260</v>
      </c>
      <c r="C4510" t="s">
        <v>8008</v>
      </c>
      <c r="D4510" t="s">
        <v>8458</v>
      </c>
      <c r="E4510" t="s">
        <v>1032</v>
      </c>
    </row>
    <row r="4511" spans="2:5" x14ac:dyDescent="0.35">
      <c r="B4511" t="s">
        <v>7261</v>
      </c>
      <c r="C4511" t="s">
        <v>8008</v>
      </c>
      <c r="D4511" t="s">
        <v>8458</v>
      </c>
      <c r="E4511" t="s">
        <v>1032</v>
      </c>
    </row>
    <row r="4512" spans="2:5" x14ac:dyDescent="0.35">
      <c r="B4512" t="s">
        <v>7262</v>
      </c>
      <c r="C4512" t="s">
        <v>8008</v>
      </c>
      <c r="D4512" t="s">
        <v>8459</v>
      </c>
    </row>
    <row r="4513" spans="2:5" x14ac:dyDescent="0.35">
      <c r="B4513" t="s">
        <v>7263</v>
      </c>
      <c r="C4513" t="s">
        <v>8008</v>
      </c>
      <c r="D4513" t="s">
        <v>8459</v>
      </c>
    </row>
    <row r="4514" spans="2:5" x14ac:dyDescent="0.35">
      <c r="B4514" t="s">
        <v>5287</v>
      </c>
      <c r="C4514" t="s">
        <v>8008</v>
      </c>
      <c r="D4514" t="s">
        <v>5288</v>
      </c>
      <c r="E4514" t="s">
        <v>1041</v>
      </c>
    </row>
    <row r="4515" spans="2:5" x14ac:dyDescent="0.35">
      <c r="B4515" t="s">
        <v>7264</v>
      </c>
      <c r="C4515" t="s">
        <v>8008</v>
      </c>
      <c r="D4515" t="s">
        <v>8460</v>
      </c>
      <c r="E4515" t="s">
        <v>1057</v>
      </c>
    </row>
    <row r="4516" spans="2:5" x14ac:dyDescent="0.35">
      <c r="B4516" t="s">
        <v>7265</v>
      </c>
      <c r="C4516" t="s">
        <v>8008</v>
      </c>
      <c r="D4516" t="s">
        <v>8461</v>
      </c>
      <c r="E4516" t="s">
        <v>1032</v>
      </c>
    </row>
    <row r="4517" spans="2:5" x14ac:dyDescent="0.35">
      <c r="B4517" t="s">
        <v>7266</v>
      </c>
      <c r="C4517" t="s">
        <v>8008</v>
      </c>
      <c r="D4517" t="s">
        <v>8462</v>
      </c>
      <c r="E4517" t="s">
        <v>1041</v>
      </c>
    </row>
    <row r="4518" spans="2:5" x14ac:dyDescent="0.35">
      <c r="B4518" t="s">
        <v>7267</v>
      </c>
      <c r="C4518" t="s">
        <v>8008</v>
      </c>
      <c r="D4518" t="s">
        <v>8462</v>
      </c>
      <c r="E4518" t="s">
        <v>1041</v>
      </c>
    </row>
    <row r="4519" spans="2:5" x14ac:dyDescent="0.35">
      <c r="B4519" t="s">
        <v>7268</v>
      </c>
      <c r="C4519" t="s">
        <v>8008</v>
      </c>
      <c r="D4519" t="s">
        <v>8462</v>
      </c>
      <c r="E4519" t="s">
        <v>1041</v>
      </c>
    </row>
    <row r="4520" spans="2:5" x14ac:dyDescent="0.35">
      <c r="B4520" t="s">
        <v>7269</v>
      </c>
      <c r="C4520" t="s">
        <v>8008</v>
      </c>
      <c r="D4520" t="s">
        <v>8462</v>
      </c>
      <c r="E4520" t="s">
        <v>1041</v>
      </c>
    </row>
    <row r="4521" spans="2:5" x14ac:dyDescent="0.35">
      <c r="B4521" t="s">
        <v>5297</v>
      </c>
      <c r="C4521" t="s">
        <v>8008</v>
      </c>
      <c r="D4521" t="s">
        <v>5298</v>
      </c>
    </row>
    <row r="4522" spans="2:5" x14ac:dyDescent="0.35">
      <c r="B4522" t="s">
        <v>5299</v>
      </c>
      <c r="C4522" t="s">
        <v>8008</v>
      </c>
      <c r="D4522" t="s">
        <v>5298</v>
      </c>
    </row>
    <row r="4523" spans="2:5" x14ac:dyDescent="0.35">
      <c r="B4523" t="s">
        <v>1440</v>
      </c>
      <c r="C4523" t="s">
        <v>8008</v>
      </c>
      <c r="D4523" t="s">
        <v>1557</v>
      </c>
      <c r="E4523" t="s">
        <v>1062</v>
      </c>
    </row>
    <row r="4524" spans="2:5" x14ac:dyDescent="0.35">
      <c r="B4524" t="s">
        <v>7270</v>
      </c>
      <c r="C4524" t="s">
        <v>8008</v>
      </c>
      <c r="D4524" t="s">
        <v>8463</v>
      </c>
      <c r="E4524" t="s">
        <v>1105</v>
      </c>
    </row>
    <row r="4525" spans="2:5" x14ac:dyDescent="0.35">
      <c r="B4525" t="s">
        <v>7271</v>
      </c>
      <c r="C4525" t="s">
        <v>8008</v>
      </c>
      <c r="D4525" t="s">
        <v>8464</v>
      </c>
      <c r="E4525" t="s">
        <v>1062</v>
      </c>
    </row>
    <row r="4526" spans="2:5" x14ac:dyDescent="0.35">
      <c r="B4526" t="s">
        <v>5302</v>
      </c>
      <c r="C4526" t="s">
        <v>8008</v>
      </c>
      <c r="D4526" t="s">
        <v>5303</v>
      </c>
    </row>
    <row r="4527" spans="2:5" x14ac:dyDescent="0.35">
      <c r="B4527" t="s">
        <v>7272</v>
      </c>
      <c r="C4527" t="s">
        <v>8008</v>
      </c>
      <c r="D4527" t="s">
        <v>8465</v>
      </c>
    </row>
    <row r="4528" spans="2:5" x14ac:dyDescent="0.35">
      <c r="B4528" t="s">
        <v>7273</v>
      </c>
      <c r="C4528" t="s">
        <v>8008</v>
      </c>
      <c r="D4528" t="s">
        <v>8466</v>
      </c>
      <c r="E4528" t="s">
        <v>1105</v>
      </c>
    </row>
    <row r="4529" spans="2:5" x14ac:dyDescent="0.35">
      <c r="B4529" t="s">
        <v>7274</v>
      </c>
      <c r="C4529" t="s">
        <v>8008</v>
      </c>
    </row>
    <row r="4530" spans="2:5" x14ac:dyDescent="0.35">
      <c r="B4530" t="s">
        <v>7275</v>
      </c>
      <c r="C4530" t="s">
        <v>8008</v>
      </c>
    </row>
    <row r="4531" spans="2:5" x14ac:dyDescent="0.35">
      <c r="B4531" t="s">
        <v>7276</v>
      </c>
      <c r="C4531" t="s">
        <v>8008</v>
      </c>
      <c r="D4531" t="s">
        <v>8467</v>
      </c>
      <c r="E4531" t="s">
        <v>1059</v>
      </c>
    </row>
    <row r="4532" spans="2:5" x14ac:dyDescent="0.35">
      <c r="B4532" t="s">
        <v>7277</v>
      </c>
      <c r="C4532" t="s">
        <v>8008</v>
      </c>
    </row>
    <row r="4533" spans="2:5" x14ac:dyDescent="0.35">
      <c r="B4533" t="s">
        <v>5304</v>
      </c>
      <c r="C4533" t="s">
        <v>8008</v>
      </c>
      <c r="D4533" t="s">
        <v>5305</v>
      </c>
    </row>
    <row r="4534" spans="2:5" x14ac:dyDescent="0.35">
      <c r="B4534" t="s">
        <v>5306</v>
      </c>
      <c r="C4534" t="s">
        <v>8008</v>
      </c>
      <c r="D4534" t="s">
        <v>5305</v>
      </c>
    </row>
    <row r="4535" spans="2:5" x14ac:dyDescent="0.35">
      <c r="B4535" t="s">
        <v>7278</v>
      </c>
      <c r="C4535" t="s">
        <v>8008</v>
      </c>
      <c r="D4535" t="s">
        <v>5313</v>
      </c>
      <c r="E4535" t="s">
        <v>1032</v>
      </c>
    </row>
    <row r="4536" spans="2:5" x14ac:dyDescent="0.35">
      <c r="B4536" t="s">
        <v>7279</v>
      </c>
      <c r="C4536" t="s">
        <v>8008</v>
      </c>
      <c r="D4536" t="s">
        <v>8468</v>
      </c>
      <c r="E4536" t="s">
        <v>1032</v>
      </c>
    </row>
    <row r="4537" spans="2:5" x14ac:dyDescent="0.35">
      <c r="B4537" t="s">
        <v>5314</v>
      </c>
      <c r="C4537" t="s">
        <v>8008</v>
      </c>
      <c r="D4537" t="s">
        <v>5315</v>
      </c>
      <c r="E4537" t="s">
        <v>1032</v>
      </c>
    </row>
    <row r="4538" spans="2:5" x14ac:dyDescent="0.35">
      <c r="B4538" t="s">
        <v>7280</v>
      </c>
      <c r="C4538" t="s">
        <v>8008</v>
      </c>
      <c r="D4538" t="s">
        <v>8469</v>
      </c>
      <c r="E4538" t="s">
        <v>1032</v>
      </c>
    </row>
    <row r="4539" spans="2:5" x14ac:dyDescent="0.35">
      <c r="B4539" t="s">
        <v>7281</v>
      </c>
      <c r="C4539" t="s">
        <v>8008</v>
      </c>
      <c r="D4539" t="s">
        <v>8470</v>
      </c>
      <c r="E4539" t="s">
        <v>1041</v>
      </c>
    </row>
    <row r="4540" spans="2:5" x14ac:dyDescent="0.35">
      <c r="B4540" t="s">
        <v>7282</v>
      </c>
      <c r="C4540" t="s">
        <v>8008</v>
      </c>
    </row>
    <row r="4541" spans="2:5" x14ac:dyDescent="0.35">
      <c r="B4541" t="s">
        <v>7283</v>
      </c>
      <c r="C4541" t="s">
        <v>8008</v>
      </c>
      <c r="D4541" t="s">
        <v>8471</v>
      </c>
      <c r="E4541" t="s">
        <v>1028</v>
      </c>
    </row>
    <row r="4542" spans="2:5" x14ac:dyDescent="0.35">
      <c r="B4542" t="s">
        <v>5318</v>
      </c>
      <c r="C4542" t="s">
        <v>8008</v>
      </c>
      <c r="D4542" t="s">
        <v>5317</v>
      </c>
      <c r="E4542" t="s">
        <v>1032</v>
      </c>
    </row>
    <row r="4543" spans="2:5" x14ac:dyDescent="0.35">
      <c r="B4543" t="s">
        <v>7284</v>
      </c>
      <c r="C4543" t="s">
        <v>8008</v>
      </c>
      <c r="D4543" t="s">
        <v>5317</v>
      </c>
      <c r="E4543" t="s">
        <v>1032</v>
      </c>
    </row>
    <row r="4544" spans="2:5" x14ac:dyDescent="0.35">
      <c r="B4544" t="s">
        <v>7285</v>
      </c>
      <c r="C4544" t="s">
        <v>8008</v>
      </c>
      <c r="D4544" t="s">
        <v>5320</v>
      </c>
      <c r="E4544" t="s">
        <v>1032</v>
      </c>
    </row>
    <row r="4545" spans="2:5" x14ac:dyDescent="0.35">
      <c r="B4545" t="s">
        <v>5319</v>
      </c>
      <c r="C4545" t="s">
        <v>8008</v>
      </c>
      <c r="D4545" t="s">
        <v>5320</v>
      </c>
      <c r="E4545" t="s">
        <v>1032</v>
      </c>
    </row>
    <row r="4546" spans="2:5" x14ac:dyDescent="0.35">
      <c r="B4546" t="s">
        <v>5322</v>
      </c>
      <c r="C4546" t="s">
        <v>8008</v>
      </c>
      <c r="D4546" t="s">
        <v>1558</v>
      </c>
      <c r="E4546" t="s">
        <v>1057</v>
      </c>
    </row>
    <row r="4547" spans="2:5" x14ac:dyDescent="0.35">
      <c r="B4547" t="s">
        <v>7286</v>
      </c>
      <c r="C4547" t="s">
        <v>8008</v>
      </c>
      <c r="D4547" t="s">
        <v>8472</v>
      </c>
      <c r="E4547" t="s">
        <v>1046</v>
      </c>
    </row>
    <row r="4548" spans="2:5" x14ac:dyDescent="0.35">
      <c r="B4548" t="s">
        <v>5323</v>
      </c>
      <c r="C4548" t="s">
        <v>8008</v>
      </c>
      <c r="D4548" t="s">
        <v>5324</v>
      </c>
    </row>
    <row r="4549" spans="2:5" x14ac:dyDescent="0.35">
      <c r="B4549" t="s">
        <v>5325</v>
      </c>
      <c r="C4549" t="s">
        <v>8008</v>
      </c>
      <c r="D4549" t="s">
        <v>5324</v>
      </c>
    </row>
    <row r="4550" spans="2:5" x14ac:dyDescent="0.35">
      <c r="B4550" t="s">
        <v>7287</v>
      </c>
      <c r="C4550" t="s">
        <v>8008</v>
      </c>
      <c r="D4550" t="s">
        <v>8473</v>
      </c>
    </row>
    <row r="4551" spans="2:5" x14ac:dyDescent="0.35">
      <c r="B4551" t="s">
        <v>7288</v>
      </c>
      <c r="C4551" t="s">
        <v>8008</v>
      </c>
    </row>
    <row r="4552" spans="2:5" x14ac:dyDescent="0.35">
      <c r="B4552" t="s">
        <v>7289</v>
      </c>
      <c r="C4552" t="s">
        <v>8008</v>
      </c>
      <c r="D4552" t="s">
        <v>8474</v>
      </c>
      <c r="E4552" t="s">
        <v>1028</v>
      </c>
    </row>
    <row r="4553" spans="2:5" x14ac:dyDescent="0.35">
      <c r="B4553" t="s">
        <v>7290</v>
      </c>
      <c r="C4553" t="s">
        <v>8008</v>
      </c>
      <c r="D4553" t="s">
        <v>8474</v>
      </c>
      <c r="E4553" t="s">
        <v>1028</v>
      </c>
    </row>
    <row r="4554" spans="2:5" x14ac:dyDescent="0.35">
      <c r="B4554" t="s">
        <v>5332</v>
      </c>
      <c r="C4554" t="s">
        <v>8008</v>
      </c>
      <c r="D4554" t="s">
        <v>5333</v>
      </c>
    </row>
    <row r="4555" spans="2:5" x14ac:dyDescent="0.35">
      <c r="B4555" t="s">
        <v>7291</v>
      </c>
      <c r="C4555" t="s">
        <v>8008</v>
      </c>
      <c r="D4555" t="s">
        <v>8475</v>
      </c>
      <c r="E4555" t="s">
        <v>1028</v>
      </c>
    </row>
    <row r="4556" spans="2:5" x14ac:dyDescent="0.35">
      <c r="B4556" t="s">
        <v>7292</v>
      </c>
      <c r="C4556" t="s">
        <v>8008</v>
      </c>
      <c r="D4556" t="s">
        <v>8476</v>
      </c>
    </row>
    <row r="4557" spans="2:5" x14ac:dyDescent="0.35">
      <c r="B4557" t="s">
        <v>7293</v>
      </c>
      <c r="C4557" t="s">
        <v>8008</v>
      </c>
      <c r="D4557" t="s">
        <v>8477</v>
      </c>
    </row>
    <row r="4558" spans="2:5" x14ac:dyDescent="0.35">
      <c r="B4558" t="s">
        <v>7294</v>
      </c>
      <c r="C4558" t="s">
        <v>8008</v>
      </c>
      <c r="D4558" t="s">
        <v>8478</v>
      </c>
      <c r="E4558" t="s">
        <v>1028</v>
      </c>
    </row>
    <row r="4559" spans="2:5" x14ac:dyDescent="0.35">
      <c r="B4559" t="s">
        <v>7295</v>
      </c>
      <c r="C4559" t="s">
        <v>8008</v>
      </c>
      <c r="D4559" t="s">
        <v>8479</v>
      </c>
      <c r="E4559" t="s">
        <v>1028</v>
      </c>
    </row>
    <row r="4560" spans="2:5" x14ac:dyDescent="0.35">
      <c r="B4560" t="s">
        <v>5343</v>
      </c>
      <c r="C4560" t="s">
        <v>8008</v>
      </c>
      <c r="D4560" t="s">
        <v>5344</v>
      </c>
      <c r="E4560" t="s">
        <v>1105</v>
      </c>
    </row>
    <row r="4561" spans="2:5" x14ac:dyDescent="0.35">
      <c r="B4561" t="s">
        <v>5346</v>
      </c>
      <c r="C4561" t="s">
        <v>8008</v>
      </c>
      <c r="D4561" t="s">
        <v>5344</v>
      </c>
      <c r="E4561" t="s">
        <v>1105</v>
      </c>
    </row>
    <row r="4562" spans="2:5" x14ac:dyDescent="0.35">
      <c r="B4562" t="s">
        <v>7296</v>
      </c>
      <c r="C4562" t="s">
        <v>8008</v>
      </c>
      <c r="D4562" t="s">
        <v>8480</v>
      </c>
      <c r="E4562" t="s">
        <v>1050</v>
      </c>
    </row>
    <row r="4563" spans="2:5" x14ac:dyDescent="0.35">
      <c r="B4563" t="s">
        <v>7297</v>
      </c>
      <c r="C4563" t="s">
        <v>8008</v>
      </c>
    </row>
    <row r="4564" spans="2:5" x14ac:dyDescent="0.35">
      <c r="B4564" t="s">
        <v>7298</v>
      </c>
      <c r="C4564" t="s">
        <v>8008</v>
      </c>
    </row>
    <row r="4565" spans="2:5" x14ac:dyDescent="0.35">
      <c r="B4565" t="s">
        <v>7299</v>
      </c>
      <c r="C4565" t="s">
        <v>8008</v>
      </c>
    </row>
    <row r="4566" spans="2:5" x14ac:dyDescent="0.35">
      <c r="B4566" t="s">
        <v>7300</v>
      </c>
      <c r="C4566" t="s">
        <v>8008</v>
      </c>
    </row>
    <row r="4567" spans="2:5" x14ac:dyDescent="0.35">
      <c r="B4567" t="s">
        <v>7301</v>
      </c>
      <c r="C4567" t="s">
        <v>8008</v>
      </c>
      <c r="D4567" t="s">
        <v>8481</v>
      </c>
    </row>
    <row r="4568" spans="2:5" x14ac:dyDescent="0.35">
      <c r="B4568" t="s">
        <v>7302</v>
      </c>
      <c r="C4568" t="s">
        <v>8008</v>
      </c>
      <c r="D4568" t="s">
        <v>8482</v>
      </c>
      <c r="E4568" t="s">
        <v>1028</v>
      </c>
    </row>
    <row r="4569" spans="2:5" x14ac:dyDescent="0.35">
      <c r="B4569" t="s">
        <v>7303</v>
      </c>
      <c r="C4569" t="s">
        <v>8008</v>
      </c>
      <c r="D4569" t="s">
        <v>8482</v>
      </c>
      <c r="E4569" t="s">
        <v>1028</v>
      </c>
    </row>
    <row r="4570" spans="2:5" x14ac:dyDescent="0.35">
      <c r="B4570" t="s">
        <v>7304</v>
      </c>
      <c r="C4570" t="s">
        <v>8008</v>
      </c>
      <c r="D4570" t="s">
        <v>8482</v>
      </c>
      <c r="E4570" t="s">
        <v>1028</v>
      </c>
    </row>
    <row r="4571" spans="2:5" x14ac:dyDescent="0.35">
      <c r="B4571" t="s">
        <v>7305</v>
      </c>
      <c r="C4571" t="s">
        <v>8008</v>
      </c>
      <c r="D4571" t="s">
        <v>8482</v>
      </c>
      <c r="E4571" t="s">
        <v>1028</v>
      </c>
    </row>
    <row r="4572" spans="2:5" x14ac:dyDescent="0.35">
      <c r="B4572" t="s">
        <v>7306</v>
      </c>
      <c r="C4572" t="s">
        <v>8008</v>
      </c>
      <c r="D4572" t="s">
        <v>8482</v>
      </c>
      <c r="E4572" t="s">
        <v>1028</v>
      </c>
    </row>
    <row r="4573" spans="2:5" x14ac:dyDescent="0.35">
      <c r="B4573" t="s">
        <v>7307</v>
      </c>
      <c r="C4573" t="s">
        <v>8008</v>
      </c>
      <c r="D4573" t="s">
        <v>8482</v>
      </c>
      <c r="E4573" t="s">
        <v>1028</v>
      </c>
    </row>
    <row r="4574" spans="2:5" x14ac:dyDescent="0.35">
      <c r="B4574" t="s">
        <v>7308</v>
      </c>
      <c r="C4574" t="s">
        <v>8008</v>
      </c>
      <c r="D4574" t="s">
        <v>8483</v>
      </c>
      <c r="E4574" t="s">
        <v>1028</v>
      </c>
    </row>
    <row r="4575" spans="2:5" x14ac:dyDescent="0.35">
      <c r="B4575" t="s">
        <v>7309</v>
      </c>
      <c r="C4575" t="s">
        <v>8008</v>
      </c>
      <c r="D4575" t="s">
        <v>8483</v>
      </c>
      <c r="E4575" t="s">
        <v>1028</v>
      </c>
    </row>
    <row r="4576" spans="2:5" x14ac:dyDescent="0.35">
      <c r="B4576" t="s">
        <v>7310</v>
      </c>
      <c r="C4576" t="s">
        <v>8008</v>
      </c>
      <c r="D4576" t="s">
        <v>8484</v>
      </c>
    </row>
    <row r="4577" spans="2:5" x14ac:dyDescent="0.35">
      <c r="B4577" t="s">
        <v>5349</v>
      </c>
      <c r="C4577" t="s">
        <v>8008</v>
      </c>
      <c r="D4577" t="s">
        <v>5350</v>
      </c>
    </row>
    <row r="4578" spans="2:5" x14ac:dyDescent="0.35">
      <c r="B4578" t="s">
        <v>7311</v>
      </c>
      <c r="C4578" t="s">
        <v>8008</v>
      </c>
      <c r="D4578" t="s">
        <v>8485</v>
      </c>
    </row>
    <row r="4579" spans="2:5" x14ac:dyDescent="0.35">
      <c r="B4579" t="s">
        <v>7312</v>
      </c>
      <c r="C4579" t="s">
        <v>8008</v>
      </c>
      <c r="D4579" t="s">
        <v>5353</v>
      </c>
      <c r="E4579" t="s">
        <v>1032</v>
      </c>
    </row>
    <row r="4580" spans="2:5" x14ac:dyDescent="0.35">
      <c r="B4580" t="s">
        <v>7313</v>
      </c>
      <c r="C4580" t="s">
        <v>8008</v>
      </c>
      <c r="D4580" t="s">
        <v>5353</v>
      </c>
      <c r="E4580" t="s">
        <v>1032</v>
      </c>
    </row>
    <row r="4581" spans="2:5" x14ac:dyDescent="0.35">
      <c r="B4581" t="s">
        <v>7314</v>
      </c>
      <c r="C4581" t="s">
        <v>8008</v>
      </c>
      <c r="D4581" t="s">
        <v>5353</v>
      </c>
      <c r="E4581" t="s">
        <v>1032</v>
      </c>
    </row>
    <row r="4582" spans="2:5" x14ac:dyDescent="0.35">
      <c r="B4582" t="s">
        <v>7315</v>
      </c>
      <c r="C4582" t="s">
        <v>8008</v>
      </c>
      <c r="D4582" t="s">
        <v>5353</v>
      </c>
      <c r="E4582" t="s">
        <v>1032</v>
      </c>
    </row>
    <row r="4583" spans="2:5" x14ac:dyDescent="0.35">
      <c r="B4583" t="s">
        <v>7316</v>
      </c>
      <c r="C4583" t="s">
        <v>8008</v>
      </c>
      <c r="D4583" t="s">
        <v>5353</v>
      </c>
      <c r="E4583" t="s">
        <v>1032</v>
      </c>
    </row>
    <row r="4584" spans="2:5" x14ac:dyDescent="0.35">
      <c r="B4584" t="s">
        <v>7317</v>
      </c>
      <c r="C4584" t="s">
        <v>8008</v>
      </c>
      <c r="D4584" t="s">
        <v>5353</v>
      </c>
      <c r="E4584" t="s">
        <v>1032</v>
      </c>
    </row>
    <row r="4585" spans="2:5" x14ac:dyDescent="0.35">
      <c r="B4585" t="s">
        <v>7318</v>
      </c>
      <c r="C4585" t="s">
        <v>8008</v>
      </c>
      <c r="D4585" t="s">
        <v>5356</v>
      </c>
      <c r="E4585" t="s">
        <v>4149</v>
      </c>
    </row>
    <row r="4586" spans="2:5" x14ac:dyDescent="0.35">
      <c r="B4586" t="s">
        <v>7319</v>
      </c>
      <c r="C4586" t="s">
        <v>8008</v>
      </c>
      <c r="D4586" t="s">
        <v>5356</v>
      </c>
      <c r="E4586" t="s">
        <v>4149</v>
      </c>
    </row>
    <row r="4587" spans="2:5" x14ac:dyDescent="0.35">
      <c r="B4587" t="s">
        <v>7320</v>
      </c>
      <c r="C4587" t="s">
        <v>8008</v>
      </c>
      <c r="D4587" t="s">
        <v>8486</v>
      </c>
    </row>
    <row r="4588" spans="2:5" x14ac:dyDescent="0.35">
      <c r="B4588" t="s">
        <v>7321</v>
      </c>
      <c r="C4588" t="s">
        <v>8008</v>
      </c>
      <c r="D4588" t="s">
        <v>8486</v>
      </c>
    </row>
    <row r="4589" spans="2:5" x14ac:dyDescent="0.35">
      <c r="B4589" t="s">
        <v>7322</v>
      </c>
      <c r="C4589" t="s">
        <v>8008</v>
      </c>
      <c r="D4589" t="s">
        <v>8487</v>
      </c>
      <c r="E4589" t="s">
        <v>1028</v>
      </c>
    </row>
    <row r="4590" spans="2:5" x14ac:dyDescent="0.35">
      <c r="B4590" t="s">
        <v>7323</v>
      </c>
      <c r="C4590" t="s">
        <v>8008</v>
      </c>
      <c r="D4590" t="s">
        <v>8487</v>
      </c>
      <c r="E4590" t="s">
        <v>1028</v>
      </c>
    </row>
    <row r="4591" spans="2:5" x14ac:dyDescent="0.35">
      <c r="B4591" t="s">
        <v>7324</v>
      </c>
      <c r="C4591" t="s">
        <v>8008</v>
      </c>
      <c r="D4591" t="s">
        <v>8487</v>
      </c>
      <c r="E4591" t="s">
        <v>1028</v>
      </c>
    </row>
    <row r="4592" spans="2:5" x14ac:dyDescent="0.35">
      <c r="B4592" t="s">
        <v>7325</v>
      </c>
      <c r="C4592" t="s">
        <v>8008</v>
      </c>
      <c r="D4592" t="s">
        <v>8488</v>
      </c>
    </row>
    <row r="4593" spans="2:5" x14ac:dyDescent="0.35">
      <c r="B4593" t="s">
        <v>7326</v>
      </c>
      <c r="C4593" t="s">
        <v>8008</v>
      </c>
      <c r="D4593" t="s">
        <v>8488</v>
      </c>
    </row>
    <row r="4594" spans="2:5" x14ac:dyDescent="0.35">
      <c r="B4594" t="s">
        <v>7327</v>
      </c>
      <c r="C4594" t="s">
        <v>8008</v>
      </c>
      <c r="D4594" t="s">
        <v>8488</v>
      </c>
    </row>
    <row r="4595" spans="2:5" x14ac:dyDescent="0.35">
      <c r="B4595" t="s">
        <v>7328</v>
      </c>
      <c r="C4595" t="s">
        <v>8008</v>
      </c>
    </row>
    <row r="4596" spans="2:5" x14ac:dyDescent="0.35">
      <c r="B4596" t="s">
        <v>5367</v>
      </c>
      <c r="C4596" t="s">
        <v>8008</v>
      </c>
      <c r="D4596" t="s">
        <v>5368</v>
      </c>
      <c r="E4596" t="s">
        <v>1059</v>
      </c>
    </row>
    <row r="4597" spans="2:5" x14ac:dyDescent="0.35">
      <c r="B4597" t="s">
        <v>7329</v>
      </c>
      <c r="C4597" t="s">
        <v>8008</v>
      </c>
      <c r="D4597" t="s">
        <v>8489</v>
      </c>
      <c r="E4597" t="s">
        <v>1032</v>
      </c>
    </row>
    <row r="4598" spans="2:5" x14ac:dyDescent="0.35">
      <c r="B4598" t="s">
        <v>7330</v>
      </c>
      <c r="C4598" t="s">
        <v>8008</v>
      </c>
      <c r="D4598" t="s">
        <v>8490</v>
      </c>
      <c r="E4598" t="s">
        <v>1028</v>
      </c>
    </row>
    <row r="4599" spans="2:5" x14ac:dyDescent="0.35">
      <c r="B4599" t="s">
        <v>7331</v>
      </c>
      <c r="C4599" t="s">
        <v>8008</v>
      </c>
      <c r="D4599" t="s">
        <v>8490</v>
      </c>
      <c r="E4599" t="s">
        <v>1028</v>
      </c>
    </row>
    <row r="4600" spans="2:5" x14ac:dyDescent="0.35">
      <c r="B4600" t="s">
        <v>7332</v>
      </c>
      <c r="C4600" t="s">
        <v>8008</v>
      </c>
      <c r="D4600" t="s">
        <v>8490</v>
      </c>
      <c r="E4600" t="s">
        <v>1028</v>
      </c>
    </row>
    <row r="4601" spans="2:5" x14ac:dyDescent="0.35">
      <c r="B4601" t="s">
        <v>7333</v>
      </c>
      <c r="C4601" t="s">
        <v>8008</v>
      </c>
      <c r="D4601" t="s">
        <v>8490</v>
      </c>
      <c r="E4601" t="s">
        <v>1028</v>
      </c>
    </row>
    <row r="4602" spans="2:5" x14ac:dyDescent="0.35">
      <c r="B4602" t="s">
        <v>7334</v>
      </c>
      <c r="C4602" t="s">
        <v>8008</v>
      </c>
      <c r="D4602" t="s">
        <v>8490</v>
      </c>
      <c r="E4602" t="s">
        <v>1028</v>
      </c>
    </row>
    <row r="4603" spans="2:5" x14ac:dyDescent="0.35">
      <c r="B4603" t="s">
        <v>7335</v>
      </c>
      <c r="C4603" t="s">
        <v>8008</v>
      </c>
      <c r="D4603" t="s">
        <v>8490</v>
      </c>
      <c r="E4603" t="s">
        <v>1028</v>
      </c>
    </row>
    <row r="4604" spans="2:5" x14ac:dyDescent="0.35">
      <c r="B4604" t="s">
        <v>5380</v>
      </c>
      <c r="C4604" t="s">
        <v>8008</v>
      </c>
      <c r="D4604" t="s">
        <v>5381</v>
      </c>
      <c r="E4604" t="s">
        <v>1059</v>
      </c>
    </row>
    <row r="4605" spans="2:5" x14ac:dyDescent="0.35">
      <c r="B4605" t="s">
        <v>5385</v>
      </c>
      <c r="C4605" t="s">
        <v>8008</v>
      </c>
      <c r="D4605" t="s">
        <v>5386</v>
      </c>
      <c r="E4605" t="s">
        <v>1059</v>
      </c>
    </row>
    <row r="4606" spans="2:5" x14ac:dyDescent="0.35">
      <c r="B4606" t="s">
        <v>7336</v>
      </c>
      <c r="C4606" t="s">
        <v>8008</v>
      </c>
    </row>
    <row r="4607" spans="2:5" x14ac:dyDescent="0.35">
      <c r="B4607" t="s">
        <v>5388</v>
      </c>
      <c r="C4607" t="s">
        <v>8008</v>
      </c>
      <c r="D4607" t="s">
        <v>5389</v>
      </c>
    </row>
    <row r="4608" spans="2:5" x14ac:dyDescent="0.35">
      <c r="B4608" t="s">
        <v>7337</v>
      </c>
      <c r="C4608" t="s">
        <v>8008</v>
      </c>
      <c r="D4608" t="s">
        <v>3718</v>
      </c>
      <c r="E4608" t="s">
        <v>1041</v>
      </c>
    </row>
    <row r="4609" spans="2:5" x14ac:dyDescent="0.35">
      <c r="B4609" t="s">
        <v>7338</v>
      </c>
      <c r="C4609" t="s">
        <v>8008</v>
      </c>
      <c r="D4609" t="s">
        <v>8491</v>
      </c>
      <c r="E4609" t="s">
        <v>1028</v>
      </c>
    </row>
    <row r="4610" spans="2:5" x14ac:dyDescent="0.35">
      <c r="B4610" t="s">
        <v>7339</v>
      </c>
      <c r="C4610" t="s">
        <v>8008</v>
      </c>
    </row>
    <row r="4611" spans="2:5" x14ac:dyDescent="0.35">
      <c r="B4611" t="s">
        <v>7340</v>
      </c>
      <c r="C4611" t="s">
        <v>8008</v>
      </c>
      <c r="D4611" t="s">
        <v>8492</v>
      </c>
      <c r="E4611" t="s">
        <v>1028</v>
      </c>
    </row>
    <row r="4612" spans="2:5" x14ac:dyDescent="0.35">
      <c r="B4612" t="s">
        <v>7341</v>
      </c>
      <c r="C4612" t="s">
        <v>8008</v>
      </c>
      <c r="D4612" t="s">
        <v>8492</v>
      </c>
      <c r="E4612" t="s">
        <v>1028</v>
      </c>
    </row>
    <row r="4613" spans="2:5" x14ac:dyDescent="0.35">
      <c r="B4613" t="s">
        <v>7342</v>
      </c>
      <c r="C4613" t="s">
        <v>8008</v>
      </c>
      <c r="D4613" t="s">
        <v>8493</v>
      </c>
      <c r="E4613" t="s">
        <v>1028</v>
      </c>
    </row>
    <row r="4614" spans="2:5" x14ac:dyDescent="0.35">
      <c r="B4614" t="s">
        <v>5394</v>
      </c>
      <c r="C4614" t="s">
        <v>8008</v>
      </c>
      <c r="D4614" t="s">
        <v>5393</v>
      </c>
      <c r="E4614" t="s">
        <v>1028</v>
      </c>
    </row>
    <row r="4615" spans="2:5" x14ac:dyDescent="0.35">
      <c r="B4615" t="s">
        <v>7343</v>
      </c>
      <c r="C4615" t="s">
        <v>8008</v>
      </c>
      <c r="D4615" t="s">
        <v>8494</v>
      </c>
    </row>
    <row r="4616" spans="2:5" x14ac:dyDescent="0.35">
      <c r="B4616" t="s">
        <v>7344</v>
      </c>
      <c r="C4616" t="s">
        <v>8008</v>
      </c>
    </row>
    <row r="4617" spans="2:5" x14ac:dyDescent="0.35">
      <c r="B4617" t="s">
        <v>7345</v>
      </c>
      <c r="C4617" t="s">
        <v>8008</v>
      </c>
      <c r="D4617" t="s">
        <v>8494</v>
      </c>
    </row>
    <row r="4618" spans="2:5" x14ac:dyDescent="0.35">
      <c r="B4618" t="s">
        <v>7346</v>
      </c>
      <c r="C4618" t="s">
        <v>8008</v>
      </c>
    </row>
    <row r="4619" spans="2:5" x14ac:dyDescent="0.35">
      <c r="B4619" t="s">
        <v>7347</v>
      </c>
      <c r="C4619" t="s">
        <v>8008</v>
      </c>
    </row>
    <row r="4620" spans="2:5" x14ac:dyDescent="0.35">
      <c r="B4620" t="s">
        <v>7348</v>
      </c>
      <c r="C4620" t="s">
        <v>8008</v>
      </c>
    </row>
    <row r="4621" spans="2:5" x14ac:dyDescent="0.35">
      <c r="B4621" t="s">
        <v>7349</v>
      </c>
      <c r="C4621" t="s">
        <v>8008</v>
      </c>
    </row>
    <row r="4622" spans="2:5" x14ac:dyDescent="0.35">
      <c r="B4622" t="s">
        <v>7350</v>
      </c>
      <c r="C4622" t="s">
        <v>8008</v>
      </c>
    </row>
    <row r="4623" spans="2:5" x14ac:dyDescent="0.35">
      <c r="B4623" t="s">
        <v>7351</v>
      </c>
      <c r="C4623" t="s">
        <v>8008</v>
      </c>
      <c r="D4623" t="s">
        <v>5403</v>
      </c>
      <c r="E4623" t="s">
        <v>1059</v>
      </c>
    </row>
    <row r="4624" spans="2:5" x14ac:dyDescent="0.35">
      <c r="B4624" t="s">
        <v>7352</v>
      </c>
      <c r="C4624" t="s">
        <v>8008</v>
      </c>
      <c r="D4624" t="s">
        <v>8495</v>
      </c>
    </row>
    <row r="4625" spans="2:5" x14ac:dyDescent="0.35">
      <c r="B4625" t="s">
        <v>5405</v>
      </c>
      <c r="C4625" t="s">
        <v>8008</v>
      </c>
      <c r="D4625" t="s">
        <v>1302</v>
      </c>
      <c r="E4625" t="s">
        <v>1032</v>
      </c>
    </row>
    <row r="4626" spans="2:5" x14ac:dyDescent="0.35">
      <c r="B4626" t="s">
        <v>5407</v>
      </c>
      <c r="C4626" t="s">
        <v>8008</v>
      </c>
      <c r="D4626" t="s">
        <v>5408</v>
      </c>
      <c r="E4626" t="s">
        <v>1032</v>
      </c>
    </row>
    <row r="4627" spans="2:5" x14ac:dyDescent="0.35">
      <c r="B4627" t="s">
        <v>1443</v>
      </c>
      <c r="C4627" t="s">
        <v>8008</v>
      </c>
      <c r="D4627" t="s">
        <v>1560</v>
      </c>
      <c r="E4627" t="s">
        <v>1028</v>
      </c>
    </row>
    <row r="4628" spans="2:5" x14ac:dyDescent="0.35">
      <c r="B4628" t="s">
        <v>7353</v>
      </c>
      <c r="C4628" t="s">
        <v>8008</v>
      </c>
      <c r="D4628" t="s">
        <v>8496</v>
      </c>
      <c r="E4628" t="s">
        <v>1028</v>
      </c>
    </row>
    <row r="4629" spans="2:5" x14ac:dyDescent="0.35">
      <c r="B4629" t="s">
        <v>7354</v>
      </c>
      <c r="C4629" t="s">
        <v>8008</v>
      </c>
      <c r="D4629" t="s">
        <v>8496</v>
      </c>
      <c r="E4629" t="s">
        <v>1028</v>
      </c>
    </row>
    <row r="4630" spans="2:5" x14ac:dyDescent="0.35">
      <c r="B4630" t="s">
        <v>7355</v>
      </c>
      <c r="C4630" t="s">
        <v>8008</v>
      </c>
      <c r="D4630" t="s">
        <v>8496</v>
      </c>
      <c r="E4630" t="s">
        <v>1028</v>
      </c>
    </row>
    <row r="4631" spans="2:5" x14ac:dyDescent="0.35">
      <c r="B4631" t="s">
        <v>7356</v>
      </c>
      <c r="C4631" t="s">
        <v>8008</v>
      </c>
      <c r="D4631" t="s">
        <v>8497</v>
      </c>
      <c r="E4631" t="s">
        <v>1050</v>
      </c>
    </row>
    <row r="4632" spans="2:5" x14ac:dyDescent="0.35">
      <c r="B4632" t="s">
        <v>7357</v>
      </c>
      <c r="C4632" t="s">
        <v>8008</v>
      </c>
      <c r="D4632" t="s">
        <v>8497</v>
      </c>
      <c r="E4632" t="s">
        <v>1050</v>
      </c>
    </row>
    <row r="4633" spans="2:5" x14ac:dyDescent="0.35">
      <c r="B4633" t="s">
        <v>5416</v>
      </c>
      <c r="C4633" t="s">
        <v>8008</v>
      </c>
      <c r="D4633" t="s">
        <v>5417</v>
      </c>
      <c r="E4633" t="s">
        <v>1059</v>
      </c>
    </row>
    <row r="4634" spans="2:5" x14ac:dyDescent="0.35">
      <c r="B4634" t="s">
        <v>7358</v>
      </c>
      <c r="C4634" t="s">
        <v>8008</v>
      </c>
      <c r="D4634" t="s">
        <v>8498</v>
      </c>
      <c r="E4634" t="s">
        <v>1050</v>
      </c>
    </row>
    <row r="4635" spans="2:5" x14ac:dyDescent="0.35">
      <c r="B4635" t="s">
        <v>7359</v>
      </c>
      <c r="C4635" t="s">
        <v>8008</v>
      </c>
      <c r="D4635" t="s">
        <v>8498</v>
      </c>
      <c r="E4635" t="s">
        <v>1050</v>
      </c>
    </row>
    <row r="4636" spans="2:5" x14ac:dyDescent="0.35">
      <c r="B4636" t="s">
        <v>7360</v>
      </c>
      <c r="C4636" t="s">
        <v>8008</v>
      </c>
      <c r="D4636" t="s">
        <v>8498</v>
      </c>
      <c r="E4636" t="s">
        <v>1050</v>
      </c>
    </row>
    <row r="4637" spans="2:5" x14ac:dyDescent="0.35">
      <c r="B4637" t="s">
        <v>7361</v>
      </c>
      <c r="C4637" t="s">
        <v>8008</v>
      </c>
      <c r="D4637" t="s">
        <v>8499</v>
      </c>
    </row>
    <row r="4638" spans="2:5" x14ac:dyDescent="0.35">
      <c r="B4638" t="s">
        <v>7362</v>
      </c>
      <c r="C4638" t="s">
        <v>8008</v>
      </c>
      <c r="D4638" t="s">
        <v>8500</v>
      </c>
      <c r="E4638" t="s">
        <v>1062</v>
      </c>
    </row>
    <row r="4639" spans="2:5" x14ac:dyDescent="0.35">
      <c r="B4639" t="s">
        <v>7363</v>
      </c>
      <c r="C4639" t="s">
        <v>8008</v>
      </c>
      <c r="D4639" t="s">
        <v>8500</v>
      </c>
      <c r="E4639" t="s">
        <v>1062</v>
      </c>
    </row>
    <row r="4640" spans="2:5" x14ac:dyDescent="0.35">
      <c r="B4640" t="s">
        <v>7364</v>
      </c>
      <c r="C4640" t="s">
        <v>8008</v>
      </c>
      <c r="D4640" t="s">
        <v>8501</v>
      </c>
      <c r="E4640" t="s">
        <v>1028</v>
      </c>
    </row>
    <row r="4641" spans="2:5" x14ac:dyDescent="0.35">
      <c r="B4641" t="s">
        <v>7365</v>
      </c>
      <c r="C4641" t="s">
        <v>8008</v>
      </c>
      <c r="D4641" t="s">
        <v>8501</v>
      </c>
      <c r="E4641" t="s">
        <v>1028</v>
      </c>
    </row>
    <row r="4642" spans="2:5" x14ac:dyDescent="0.35">
      <c r="B4642" t="s">
        <v>5418</v>
      </c>
      <c r="C4642" t="s">
        <v>8008</v>
      </c>
      <c r="D4642" t="s">
        <v>5419</v>
      </c>
      <c r="E4642" t="s">
        <v>1059</v>
      </c>
    </row>
    <row r="4643" spans="2:5" x14ac:dyDescent="0.35">
      <c r="B4643" t="s">
        <v>5420</v>
      </c>
      <c r="C4643" t="s">
        <v>8008</v>
      </c>
      <c r="D4643" t="s">
        <v>5419</v>
      </c>
      <c r="E4643" t="s">
        <v>1059</v>
      </c>
    </row>
    <row r="4644" spans="2:5" x14ac:dyDescent="0.35">
      <c r="B4644" t="s">
        <v>7366</v>
      </c>
      <c r="C4644" t="s">
        <v>8008</v>
      </c>
      <c r="D4644" t="s">
        <v>8502</v>
      </c>
      <c r="E4644" t="s">
        <v>1057</v>
      </c>
    </row>
    <row r="4645" spans="2:5" x14ac:dyDescent="0.35">
      <c r="B4645" t="s">
        <v>7367</v>
      </c>
      <c r="C4645" t="s">
        <v>8008</v>
      </c>
      <c r="D4645" t="s">
        <v>8503</v>
      </c>
      <c r="E4645" t="s">
        <v>1050</v>
      </c>
    </row>
    <row r="4646" spans="2:5" x14ac:dyDescent="0.35">
      <c r="B4646" t="s">
        <v>7368</v>
      </c>
      <c r="C4646" t="s">
        <v>8008</v>
      </c>
      <c r="D4646" t="s">
        <v>8504</v>
      </c>
      <c r="E4646" t="s">
        <v>1050</v>
      </c>
    </row>
    <row r="4647" spans="2:5" x14ac:dyDescent="0.35">
      <c r="B4647" t="s">
        <v>7369</v>
      </c>
      <c r="C4647" t="s">
        <v>8008</v>
      </c>
      <c r="D4647" t="s">
        <v>8505</v>
      </c>
      <c r="E4647" t="s">
        <v>1050</v>
      </c>
    </row>
    <row r="4648" spans="2:5" x14ac:dyDescent="0.35">
      <c r="B4648" t="s">
        <v>7370</v>
      </c>
      <c r="C4648" t="s">
        <v>8008</v>
      </c>
      <c r="D4648" t="s">
        <v>8503</v>
      </c>
      <c r="E4648" t="s">
        <v>1050</v>
      </c>
    </row>
    <row r="4649" spans="2:5" x14ac:dyDescent="0.35">
      <c r="B4649" t="s">
        <v>7371</v>
      </c>
      <c r="C4649" t="s">
        <v>8008</v>
      </c>
      <c r="D4649" t="s">
        <v>8506</v>
      </c>
      <c r="E4649" t="s">
        <v>1048</v>
      </c>
    </row>
    <row r="4650" spans="2:5" x14ac:dyDescent="0.35">
      <c r="B4650" t="s">
        <v>7372</v>
      </c>
      <c r="C4650" t="s">
        <v>8008</v>
      </c>
    </row>
    <row r="4651" spans="2:5" x14ac:dyDescent="0.35">
      <c r="B4651" t="s">
        <v>1448</v>
      </c>
      <c r="C4651" t="s">
        <v>8008</v>
      </c>
      <c r="D4651" t="s">
        <v>1565</v>
      </c>
    </row>
    <row r="4652" spans="2:5" x14ac:dyDescent="0.35">
      <c r="B4652" t="s">
        <v>5425</v>
      </c>
      <c r="C4652" t="s">
        <v>8008</v>
      </c>
      <c r="D4652" t="s">
        <v>5426</v>
      </c>
      <c r="E4652" t="s">
        <v>4149</v>
      </c>
    </row>
    <row r="4653" spans="2:5" x14ac:dyDescent="0.35">
      <c r="B4653" t="s">
        <v>7373</v>
      </c>
      <c r="C4653" t="s">
        <v>8008</v>
      </c>
      <c r="D4653" t="s">
        <v>8507</v>
      </c>
    </row>
    <row r="4654" spans="2:5" x14ac:dyDescent="0.35">
      <c r="B4654" t="s">
        <v>7374</v>
      </c>
      <c r="C4654" t="s">
        <v>8008</v>
      </c>
      <c r="D4654" t="s">
        <v>8508</v>
      </c>
      <c r="E4654" t="s">
        <v>1028</v>
      </c>
    </row>
    <row r="4655" spans="2:5" x14ac:dyDescent="0.35">
      <c r="B4655" t="s">
        <v>7375</v>
      </c>
      <c r="C4655" t="s">
        <v>8008</v>
      </c>
      <c r="D4655" t="s">
        <v>8508</v>
      </c>
      <c r="E4655" t="s">
        <v>1028</v>
      </c>
    </row>
    <row r="4656" spans="2:5" x14ac:dyDescent="0.35">
      <c r="B4656" t="s">
        <v>7376</v>
      </c>
      <c r="C4656" t="s">
        <v>8008</v>
      </c>
      <c r="D4656" t="s">
        <v>8508</v>
      </c>
      <c r="E4656" t="s">
        <v>1028</v>
      </c>
    </row>
    <row r="4657" spans="2:5" x14ac:dyDescent="0.35">
      <c r="B4657" t="s">
        <v>7377</v>
      </c>
      <c r="C4657" t="s">
        <v>8008</v>
      </c>
      <c r="D4657" t="s">
        <v>8509</v>
      </c>
    </row>
    <row r="4658" spans="2:5" x14ac:dyDescent="0.35">
      <c r="B4658" t="s">
        <v>5430</v>
      </c>
      <c r="C4658" t="s">
        <v>8008</v>
      </c>
      <c r="D4658" t="s">
        <v>5431</v>
      </c>
    </row>
    <row r="4659" spans="2:5" x14ac:dyDescent="0.35">
      <c r="B4659" t="s">
        <v>7378</v>
      </c>
      <c r="C4659" t="s">
        <v>8008</v>
      </c>
      <c r="D4659" t="s">
        <v>8510</v>
      </c>
      <c r="E4659" t="s">
        <v>1028</v>
      </c>
    </row>
    <row r="4660" spans="2:5" x14ac:dyDescent="0.35">
      <c r="B4660" t="s">
        <v>7379</v>
      </c>
      <c r="C4660" t="s">
        <v>8008</v>
      </c>
      <c r="D4660" t="s">
        <v>8511</v>
      </c>
      <c r="E4660" t="s">
        <v>1028</v>
      </c>
    </row>
    <row r="4661" spans="2:5" x14ac:dyDescent="0.35">
      <c r="B4661" t="s">
        <v>5432</v>
      </c>
      <c r="C4661" t="s">
        <v>8008</v>
      </c>
      <c r="D4661" t="s">
        <v>1566</v>
      </c>
    </row>
    <row r="4662" spans="2:5" x14ac:dyDescent="0.35">
      <c r="B4662" t="s">
        <v>1449</v>
      </c>
      <c r="C4662" t="s">
        <v>8008</v>
      </c>
      <c r="D4662" t="s">
        <v>1566</v>
      </c>
    </row>
    <row r="4663" spans="2:5" x14ac:dyDescent="0.35">
      <c r="B4663" t="s">
        <v>7380</v>
      </c>
      <c r="C4663" t="s">
        <v>8008</v>
      </c>
    </row>
    <row r="4664" spans="2:5" x14ac:dyDescent="0.35">
      <c r="B4664" t="s">
        <v>7381</v>
      </c>
      <c r="C4664" t="s">
        <v>8008</v>
      </c>
      <c r="D4664" t="s">
        <v>8512</v>
      </c>
      <c r="E4664" t="s">
        <v>1028</v>
      </c>
    </row>
    <row r="4665" spans="2:5" x14ac:dyDescent="0.35">
      <c r="B4665" t="s">
        <v>1450</v>
      </c>
      <c r="C4665" t="s">
        <v>8008</v>
      </c>
      <c r="D4665" t="s">
        <v>1567</v>
      </c>
      <c r="E4665" t="s">
        <v>1032</v>
      </c>
    </row>
    <row r="4666" spans="2:5" x14ac:dyDescent="0.35">
      <c r="B4666" t="s">
        <v>7382</v>
      </c>
      <c r="C4666" t="s">
        <v>8008</v>
      </c>
      <c r="D4666" t="s">
        <v>8513</v>
      </c>
    </row>
    <row r="4667" spans="2:5" x14ac:dyDescent="0.35">
      <c r="B4667" t="s">
        <v>7383</v>
      </c>
      <c r="C4667" t="s">
        <v>8008</v>
      </c>
      <c r="D4667" t="s">
        <v>8513</v>
      </c>
    </row>
    <row r="4668" spans="2:5" x14ac:dyDescent="0.35">
      <c r="B4668" t="s">
        <v>7384</v>
      </c>
      <c r="C4668" t="s">
        <v>8008</v>
      </c>
      <c r="D4668" t="s">
        <v>5445</v>
      </c>
      <c r="E4668" t="s">
        <v>1059</v>
      </c>
    </row>
    <row r="4669" spans="2:5" x14ac:dyDescent="0.35">
      <c r="B4669" t="s">
        <v>5447</v>
      </c>
      <c r="C4669" t="s">
        <v>8008</v>
      </c>
      <c r="D4669" t="s">
        <v>5445</v>
      </c>
      <c r="E4669" t="s">
        <v>1059</v>
      </c>
    </row>
    <row r="4670" spans="2:5" x14ac:dyDescent="0.35">
      <c r="B4670" t="s">
        <v>7385</v>
      </c>
      <c r="C4670" t="s">
        <v>8008</v>
      </c>
      <c r="D4670" t="s">
        <v>8514</v>
      </c>
      <c r="E4670" t="s">
        <v>1050</v>
      </c>
    </row>
    <row r="4671" spans="2:5" x14ac:dyDescent="0.35">
      <c r="B4671" t="s">
        <v>7386</v>
      </c>
      <c r="C4671" t="s">
        <v>8008</v>
      </c>
      <c r="D4671" t="s">
        <v>8515</v>
      </c>
      <c r="E4671" t="s">
        <v>4149</v>
      </c>
    </row>
    <row r="4672" spans="2:5" x14ac:dyDescent="0.35">
      <c r="B4672" t="s">
        <v>7387</v>
      </c>
      <c r="C4672" t="s">
        <v>8008</v>
      </c>
      <c r="D4672" t="s">
        <v>8516</v>
      </c>
      <c r="E4672" t="s">
        <v>4149</v>
      </c>
    </row>
    <row r="4673" spans="2:5" x14ac:dyDescent="0.35">
      <c r="B4673" t="s">
        <v>7388</v>
      </c>
      <c r="C4673" t="s">
        <v>8008</v>
      </c>
      <c r="D4673" t="s">
        <v>8517</v>
      </c>
      <c r="E4673" t="s">
        <v>4149</v>
      </c>
    </row>
    <row r="4674" spans="2:5" x14ac:dyDescent="0.35">
      <c r="B4674" t="s">
        <v>7389</v>
      </c>
      <c r="C4674" t="s">
        <v>8008</v>
      </c>
      <c r="D4674" t="s">
        <v>8517</v>
      </c>
      <c r="E4674" t="s">
        <v>4149</v>
      </c>
    </row>
    <row r="4675" spans="2:5" x14ac:dyDescent="0.35">
      <c r="B4675" t="s">
        <v>7390</v>
      </c>
      <c r="C4675" t="s">
        <v>8008</v>
      </c>
      <c r="D4675" t="s">
        <v>8517</v>
      </c>
      <c r="E4675" t="s">
        <v>4149</v>
      </c>
    </row>
    <row r="4676" spans="2:5" x14ac:dyDescent="0.35">
      <c r="B4676" t="s">
        <v>7391</v>
      </c>
      <c r="C4676" t="s">
        <v>8008</v>
      </c>
      <c r="D4676" t="s">
        <v>8517</v>
      </c>
      <c r="E4676" t="s">
        <v>4149</v>
      </c>
    </row>
    <row r="4677" spans="2:5" x14ac:dyDescent="0.35">
      <c r="B4677" t="s">
        <v>7392</v>
      </c>
      <c r="C4677" t="s">
        <v>8008</v>
      </c>
      <c r="D4677" t="s">
        <v>8516</v>
      </c>
      <c r="E4677" t="s">
        <v>4149</v>
      </c>
    </row>
    <row r="4678" spans="2:5" x14ac:dyDescent="0.35">
      <c r="B4678" t="s">
        <v>7393</v>
      </c>
      <c r="C4678" t="s">
        <v>8008</v>
      </c>
      <c r="D4678" t="s">
        <v>8518</v>
      </c>
      <c r="E4678" t="s">
        <v>1028</v>
      </c>
    </row>
    <row r="4679" spans="2:5" x14ac:dyDescent="0.35">
      <c r="B4679" t="s">
        <v>7394</v>
      </c>
      <c r="C4679" t="s">
        <v>8008</v>
      </c>
      <c r="D4679" t="s">
        <v>5449</v>
      </c>
      <c r="E4679" t="s">
        <v>1028</v>
      </c>
    </row>
    <row r="4680" spans="2:5" x14ac:dyDescent="0.35">
      <c r="B4680" t="s">
        <v>7395</v>
      </c>
      <c r="C4680" t="s">
        <v>8008</v>
      </c>
      <c r="D4680" t="s">
        <v>8518</v>
      </c>
      <c r="E4680" t="s">
        <v>1028</v>
      </c>
    </row>
    <row r="4681" spans="2:5" x14ac:dyDescent="0.35">
      <c r="B4681" t="s">
        <v>7396</v>
      </c>
      <c r="C4681" t="s">
        <v>8008</v>
      </c>
      <c r="D4681" t="s">
        <v>8518</v>
      </c>
      <c r="E4681" t="s">
        <v>1028</v>
      </c>
    </row>
    <row r="4682" spans="2:5" x14ac:dyDescent="0.35">
      <c r="B4682" t="s">
        <v>7397</v>
      </c>
      <c r="C4682" t="s">
        <v>8008</v>
      </c>
      <c r="D4682" t="s">
        <v>8518</v>
      </c>
      <c r="E4682" t="s">
        <v>1028</v>
      </c>
    </row>
    <row r="4683" spans="2:5" x14ac:dyDescent="0.35">
      <c r="B4683" t="s">
        <v>7398</v>
      </c>
      <c r="C4683" t="s">
        <v>8008</v>
      </c>
      <c r="D4683" t="s">
        <v>8519</v>
      </c>
      <c r="E4683" t="s">
        <v>1050</v>
      </c>
    </row>
    <row r="4684" spans="2:5" x14ac:dyDescent="0.35">
      <c r="B4684" t="s">
        <v>7399</v>
      </c>
      <c r="C4684" t="s">
        <v>8008</v>
      </c>
      <c r="D4684" t="s">
        <v>6178</v>
      </c>
      <c r="E4684" t="s">
        <v>1028</v>
      </c>
    </row>
    <row r="4685" spans="2:5" x14ac:dyDescent="0.35">
      <c r="B4685" t="s">
        <v>5455</v>
      </c>
      <c r="C4685" t="s">
        <v>8008</v>
      </c>
      <c r="D4685" t="s">
        <v>5453</v>
      </c>
      <c r="E4685" t="s">
        <v>1032</v>
      </c>
    </row>
    <row r="4686" spans="2:5" x14ac:dyDescent="0.35">
      <c r="B4686" t="s">
        <v>7400</v>
      </c>
      <c r="C4686" t="s">
        <v>8008</v>
      </c>
      <c r="D4686" t="s">
        <v>8520</v>
      </c>
      <c r="E4686" t="s">
        <v>1041</v>
      </c>
    </row>
    <row r="4687" spans="2:5" x14ac:dyDescent="0.35">
      <c r="B4687" t="s">
        <v>7401</v>
      </c>
      <c r="C4687" t="s">
        <v>8008</v>
      </c>
      <c r="D4687" t="s">
        <v>8521</v>
      </c>
      <c r="E4687" t="s">
        <v>1062</v>
      </c>
    </row>
    <row r="4688" spans="2:5" x14ac:dyDescent="0.35">
      <c r="B4688" t="s">
        <v>7402</v>
      </c>
      <c r="C4688" t="s">
        <v>8008</v>
      </c>
      <c r="D4688" t="s">
        <v>8522</v>
      </c>
      <c r="E4688" t="s">
        <v>1057</v>
      </c>
    </row>
    <row r="4689" spans="2:5" x14ac:dyDescent="0.35">
      <c r="B4689" t="s">
        <v>7403</v>
      </c>
      <c r="C4689" t="s">
        <v>8008</v>
      </c>
      <c r="D4689" t="s">
        <v>8522</v>
      </c>
      <c r="E4689" t="s">
        <v>1057</v>
      </c>
    </row>
    <row r="4690" spans="2:5" x14ac:dyDescent="0.35">
      <c r="B4690" t="s">
        <v>7404</v>
      </c>
      <c r="C4690" t="s">
        <v>8008</v>
      </c>
      <c r="D4690" t="s">
        <v>8523</v>
      </c>
      <c r="E4690" t="s">
        <v>1028</v>
      </c>
    </row>
    <row r="4691" spans="2:5" x14ac:dyDescent="0.35">
      <c r="B4691" t="s">
        <v>7405</v>
      </c>
      <c r="C4691" t="s">
        <v>8008</v>
      </c>
      <c r="D4691" t="s">
        <v>8523</v>
      </c>
      <c r="E4691" t="s">
        <v>1028</v>
      </c>
    </row>
    <row r="4692" spans="2:5" x14ac:dyDescent="0.35">
      <c r="B4692" t="s">
        <v>7406</v>
      </c>
      <c r="C4692" t="s">
        <v>8008</v>
      </c>
    </row>
    <row r="4693" spans="2:5" x14ac:dyDescent="0.35">
      <c r="B4693" t="s">
        <v>7407</v>
      </c>
      <c r="C4693" t="s">
        <v>8008</v>
      </c>
    </row>
    <row r="4694" spans="2:5" x14ac:dyDescent="0.35">
      <c r="B4694" t="s">
        <v>7408</v>
      </c>
      <c r="C4694" t="s">
        <v>8008</v>
      </c>
      <c r="D4694" t="s">
        <v>8524</v>
      </c>
      <c r="E4694" t="s">
        <v>1046</v>
      </c>
    </row>
    <row r="4695" spans="2:5" x14ac:dyDescent="0.35">
      <c r="B4695" t="s">
        <v>7409</v>
      </c>
      <c r="C4695" t="s">
        <v>8008</v>
      </c>
      <c r="D4695" t="s">
        <v>8525</v>
      </c>
    </row>
    <row r="4696" spans="2:5" x14ac:dyDescent="0.35">
      <c r="B4696" t="s">
        <v>7410</v>
      </c>
      <c r="C4696" t="s">
        <v>8008</v>
      </c>
    </row>
    <row r="4697" spans="2:5" x14ac:dyDescent="0.35">
      <c r="B4697" t="s">
        <v>7411</v>
      </c>
      <c r="C4697" t="s">
        <v>8008</v>
      </c>
    </row>
    <row r="4698" spans="2:5" x14ac:dyDescent="0.35">
      <c r="B4698" t="s">
        <v>7412</v>
      </c>
      <c r="C4698" t="s">
        <v>8008</v>
      </c>
    </row>
    <row r="4699" spans="2:5" x14ac:dyDescent="0.35">
      <c r="B4699" t="s">
        <v>7413</v>
      </c>
      <c r="C4699" t="s">
        <v>8008</v>
      </c>
      <c r="D4699" t="s">
        <v>8526</v>
      </c>
    </row>
    <row r="4700" spans="2:5" x14ac:dyDescent="0.35">
      <c r="B4700" t="s">
        <v>7414</v>
      </c>
      <c r="C4700" t="s">
        <v>8008</v>
      </c>
      <c r="D4700" t="s">
        <v>5464</v>
      </c>
      <c r="E4700" t="s">
        <v>1105</v>
      </c>
    </row>
    <row r="4701" spans="2:5" x14ac:dyDescent="0.35">
      <c r="B4701" t="s">
        <v>5463</v>
      </c>
      <c r="C4701" t="s">
        <v>8008</v>
      </c>
      <c r="D4701" t="s">
        <v>5464</v>
      </c>
      <c r="E4701" t="s">
        <v>1105</v>
      </c>
    </row>
    <row r="4702" spans="2:5" x14ac:dyDescent="0.35">
      <c r="B4702" t="s">
        <v>5465</v>
      </c>
      <c r="C4702" t="s">
        <v>8008</v>
      </c>
      <c r="D4702" t="s">
        <v>5464</v>
      </c>
      <c r="E4702" t="s">
        <v>1105</v>
      </c>
    </row>
    <row r="4703" spans="2:5" x14ac:dyDescent="0.35">
      <c r="B4703" t="s">
        <v>5466</v>
      </c>
      <c r="C4703" t="s">
        <v>8008</v>
      </c>
      <c r="D4703" t="s">
        <v>5464</v>
      </c>
      <c r="E4703" t="s">
        <v>1105</v>
      </c>
    </row>
    <row r="4704" spans="2:5" x14ac:dyDescent="0.35">
      <c r="B4704" t="s">
        <v>5467</v>
      </c>
      <c r="C4704" t="s">
        <v>8008</v>
      </c>
      <c r="D4704" t="s">
        <v>5464</v>
      </c>
      <c r="E4704" t="s">
        <v>1105</v>
      </c>
    </row>
    <row r="4705" spans="2:5" x14ac:dyDescent="0.35">
      <c r="B4705" t="s">
        <v>7415</v>
      </c>
      <c r="C4705" t="s">
        <v>8008</v>
      </c>
      <c r="D4705" t="s">
        <v>8527</v>
      </c>
    </row>
    <row r="4706" spans="2:5" x14ac:dyDescent="0.35">
      <c r="B4706" t="s">
        <v>7416</v>
      </c>
      <c r="C4706" t="s">
        <v>8008</v>
      </c>
      <c r="D4706" t="s">
        <v>5469</v>
      </c>
      <c r="E4706" t="s">
        <v>1048</v>
      </c>
    </row>
    <row r="4707" spans="2:5" x14ac:dyDescent="0.35">
      <c r="B4707" t="s">
        <v>7417</v>
      </c>
      <c r="C4707" t="s">
        <v>8008</v>
      </c>
      <c r="D4707" t="s">
        <v>5469</v>
      </c>
      <c r="E4707" t="s">
        <v>1048</v>
      </c>
    </row>
    <row r="4708" spans="2:5" x14ac:dyDescent="0.35">
      <c r="B4708" t="s">
        <v>7418</v>
      </c>
      <c r="C4708" t="s">
        <v>8008</v>
      </c>
      <c r="D4708" t="s">
        <v>8528</v>
      </c>
      <c r="E4708" t="s">
        <v>1059</v>
      </c>
    </row>
    <row r="4709" spans="2:5" x14ac:dyDescent="0.35">
      <c r="B4709" t="s">
        <v>7419</v>
      </c>
      <c r="C4709" t="s">
        <v>8008</v>
      </c>
      <c r="D4709" t="s">
        <v>5477</v>
      </c>
      <c r="E4709" t="s">
        <v>1028</v>
      </c>
    </row>
    <row r="4710" spans="2:5" x14ac:dyDescent="0.35">
      <c r="B4710" t="s">
        <v>5478</v>
      </c>
      <c r="C4710" t="s">
        <v>8008</v>
      </c>
      <c r="D4710" t="s">
        <v>5477</v>
      </c>
      <c r="E4710" t="s">
        <v>1028</v>
      </c>
    </row>
    <row r="4711" spans="2:5" x14ac:dyDescent="0.35">
      <c r="B4711" t="s">
        <v>5479</v>
      </c>
      <c r="C4711" t="s">
        <v>8008</v>
      </c>
      <c r="D4711" t="s">
        <v>5477</v>
      </c>
      <c r="E4711" t="s">
        <v>1028</v>
      </c>
    </row>
    <row r="4712" spans="2:5" x14ac:dyDescent="0.35">
      <c r="B4712" t="s">
        <v>5480</v>
      </c>
      <c r="C4712" t="s">
        <v>8008</v>
      </c>
      <c r="D4712" t="s">
        <v>5477</v>
      </c>
      <c r="E4712" t="s">
        <v>1028</v>
      </c>
    </row>
    <row r="4713" spans="2:5" x14ac:dyDescent="0.35">
      <c r="B4713" t="s">
        <v>5481</v>
      </c>
      <c r="C4713" t="s">
        <v>8008</v>
      </c>
      <c r="D4713" t="s">
        <v>5477</v>
      </c>
      <c r="E4713" t="s">
        <v>1028</v>
      </c>
    </row>
    <row r="4714" spans="2:5" x14ac:dyDescent="0.35">
      <c r="B4714" t="s">
        <v>5482</v>
      </c>
      <c r="C4714" t="s">
        <v>8008</v>
      </c>
      <c r="D4714" t="s">
        <v>5477</v>
      </c>
      <c r="E4714" t="s">
        <v>1028</v>
      </c>
    </row>
    <row r="4715" spans="2:5" x14ac:dyDescent="0.35">
      <c r="B4715" t="s">
        <v>5483</v>
      </c>
      <c r="C4715" t="s">
        <v>8008</v>
      </c>
      <c r="D4715" t="s">
        <v>5477</v>
      </c>
      <c r="E4715" t="s">
        <v>1028</v>
      </c>
    </row>
    <row r="4716" spans="2:5" x14ac:dyDescent="0.35">
      <c r="B4716" t="s">
        <v>5485</v>
      </c>
      <c r="C4716" t="s">
        <v>8008</v>
      </c>
      <c r="D4716" t="s">
        <v>5477</v>
      </c>
      <c r="E4716" t="s">
        <v>1028</v>
      </c>
    </row>
    <row r="4717" spans="2:5" x14ac:dyDescent="0.35">
      <c r="B4717" t="s">
        <v>5489</v>
      </c>
      <c r="C4717" t="s">
        <v>8008</v>
      </c>
      <c r="D4717" t="s">
        <v>1315</v>
      </c>
      <c r="E4717" t="s">
        <v>1062</v>
      </c>
    </row>
    <row r="4718" spans="2:5" x14ac:dyDescent="0.35">
      <c r="B4718" t="s">
        <v>7420</v>
      </c>
      <c r="C4718" t="s">
        <v>8008</v>
      </c>
    </row>
    <row r="4719" spans="2:5" x14ac:dyDescent="0.35">
      <c r="B4719" t="s">
        <v>7421</v>
      </c>
      <c r="C4719" t="s">
        <v>8008</v>
      </c>
      <c r="D4719" t="s">
        <v>8529</v>
      </c>
    </row>
    <row r="4720" spans="2:5" x14ac:dyDescent="0.35">
      <c r="B4720" t="s">
        <v>7422</v>
      </c>
      <c r="C4720" t="s">
        <v>8008</v>
      </c>
      <c r="D4720" t="s">
        <v>8530</v>
      </c>
      <c r="E4720" t="s">
        <v>1046</v>
      </c>
    </row>
    <row r="4721" spans="2:5" x14ac:dyDescent="0.35">
      <c r="B4721" t="s">
        <v>7423</v>
      </c>
      <c r="C4721" t="s">
        <v>8008</v>
      </c>
      <c r="D4721" t="s">
        <v>8531</v>
      </c>
      <c r="E4721" t="s">
        <v>4149</v>
      </c>
    </row>
    <row r="4722" spans="2:5" x14ac:dyDescent="0.35">
      <c r="B4722" t="s">
        <v>7424</v>
      </c>
      <c r="C4722" t="s">
        <v>8008</v>
      </c>
      <c r="D4722" t="s">
        <v>8532</v>
      </c>
      <c r="E4722" t="s">
        <v>1032</v>
      </c>
    </row>
    <row r="4723" spans="2:5" x14ac:dyDescent="0.35">
      <c r="B4723" t="s">
        <v>7425</v>
      </c>
      <c r="C4723" t="s">
        <v>8008</v>
      </c>
      <c r="D4723" t="s">
        <v>5491</v>
      </c>
      <c r="E4723" t="s">
        <v>1028</v>
      </c>
    </row>
    <row r="4724" spans="2:5" x14ac:dyDescent="0.35">
      <c r="B4724" t="s">
        <v>7426</v>
      </c>
      <c r="C4724" t="s">
        <v>8008</v>
      </c>
      <c r="D4724" t="s">
        <v>5491</v>
      </c>
      <c r="E4724" t="s">
        <v>1028</v>
      </c>
    </row>
    <row r="4725" spans="2:5" x14ac:dyDescent="0.35">
      <c r="B4725" t="s">
        <v>7427</v>
      </c>
      <c r="C4725" t="s">
        <v>8008</v>
      </c>
      <c r="D4725" t="s">
        <v>5491</v>
      </c>
      <c r="E4725" t="s">
        <v>1028</v>
      </c>
    </row>
    <row r="4726" spans="2:5" x14ac:dyDescent="0.35">
      <c r="B4726" t="s">
        <v>7428</v>
      </c>
      <c r="C4726" t="s">
        <v>8008</v>
      </c>
      <c r="D4726" t="s">
        <v>5491</v>
      </c>
      <c r="E4726" t="s">
        <v>1028</v>
      </c>
    </row>
    <row r="4727" spans="2:5" x14ac:dyDescent="0.35">
      <c r="B4727" t="s">
        <v>7429</v>
      </c>
      <c r="C4727" t="s">
        <v>8008</v>
      </c>
      <c r="D4727" t="s">
        <v>8533</v>
      </c>
      <c r="E4727" t="s">
        <v>1062</v>
      </c>
    </row>
    <row r="4728" spans="2:5" x14ac:dyDescent="0.35">
      <c r="B4728" t="s">
        <v>7430</v>
      </c>
      <c r="C4728" t="s">
        <v>8008</v>
      </c>
      <c r="D4728" t="s">
        <v>8534</v>
      </c>
      <c r="E4728" t="s">
        <v>1050</v>
      </c>
    </row>
    <row r="4729" spans="2:5" x14ac:dyDescent="0.35">
      <c r="B4729" t="s">
        <v>7431</v>
      </c>
      <c r="C4729" t="s">
        <v>8008</v>
      </c>
      <c r="D4729" t="s">
        <v>8534</v>
      </c>
      <c r="E4729" t="s">
        <v>1050</v>
      </c>
    </row>
    <row r="4730" spans="2:5" x14ac:dyDescent="0.35">
      <c r="B4730" t="s">
        <v>7432</v>
      </c>
      <c r="C4730" t="s">
        <v>8008</v>
      </c>
      <c r="D4730" t="s">
        <v>8534</v>
      </c>
      <c r="E4730" t="s">
        <v>1050</v>
      </c>
    </row>
    <row r="4731" spans="2:5" x14ac:dyDescent="0.35">
      <c r="B4731" t="s">
        <v>7433</v>
      </c>
      <c r="C4731" t="s">
        <v>8008</v>
      </c>
    </row>
    <row r="4732" spans="2:5" x14ac:dyDescent="0.35">
      <c r="B4732" t="s">
        <v>5497</v>
      </c>
      <c r="C4732" t="s">
        <v>8008</v>
      </c>
      <c r="D4732" t="s">
        <v>5498</v>
      </c>
      <c r="E4732" t="s">
        <v>1062</v>
      </c>
    </row>
    <row r="4733" spans="2:5" x14ac:dyDescent="0.35">
      <c r="B4733" t="s">
        <v>7434</v>
      </c>
      <c r="C4733" t="s">
        <v>8008</v>
      </c>
      <c r="D4733" t="s">
        <v>8535</v>
      </c>
      <c r="E4733" t="s">
        <v>1041</v>
      </c>
    </row>
    <row r="4734" spans="2:5" x14ac:dyDescent="0.35">
      <c r="B4734" t="s">
        <v>7435</v>
      </c>
      <c r="C4734" t="s">
        <v>8008</v>
      </c>
      <c r="D4734" t="s">
        <v>8536</v>
      </c>
    </row>
    <row r="4735" spans="2:5" x14ac:dyDescent="0.35">
      <c r="B4735" t="s">
        <v>7436</v>
      </c>
      <c r="C4735" t="s">
        <v>8008</v>
      </c>
      <c r="D4735" t="s">
        <v>8537</v>
      </c>
    </row>
    <row r="4736" spans="2:5" x14ac:dyDescent="0.35">
      <c r="B4736" t="s">
        <v>7437</v>
      </c>
      <c r="C4736" t="s">
        <v>8008</v>
      </c>
      <c r="D4736" t="s">
        <v>8538</v>
      </c>
    </row>
    <row r="4737" spans="2:5" x14ac:dyDescent="0.35">
      <c r="B4737" t="s">
        <v>7438</v>
      </c>
      <c r="C4737" t="s">
        <v>8008</v>
      </c>
      <c r="D4737" t="s">
        <v>8539</v>
      </c>
    </row>
    <row r="4738" spans="2:5" x14ac:dyDescent="0.35">
      <c r="B4738" t="s">
        <v>7439</v>
      </c>
      <c r="C4738" t="s">
        <v>8008</v>
      </c>
      <c r="D4738" t="s">
        <v>8540</v>
      </c>
    </row>
    <row r="4739" spans="2:5" x14ac:dyDescent="0.35">
      <c r="B4739" t="s">
        <v>7440</v>
      </c>
      <c r="C4739" t="s">
        <v>8008</v>
      </c>
      <c r="D4739" t="s">
        <v>8541</v>
      </c>
    </row>
    <row r="4740" spans="2:5" x14ac:dyDescent="0.35">
      <c r="B4740" t="s">
        <v>5514</v>
      </c>
      <c r="C4740" t="s">
        <v>8008</v>
      </c>
      <c r="D4740" t="s">
        <v>5515</v>
      </c>
      <c r="E4740" t="s">
        <v>1059</v>
      </c>
    </row>
    <row r="4741" spans="2:5" x14ac:dyDescent="0.35">
      <c r="B4741" t="s">
        <v>5516</v>
      </c>
      <c r="C4741" t="s">
        <v>8008</v>
      </c>
      <c r="D4741" t="s">
        <v>5515</v>
      </c>
      <c r="E4741" t="s">
        <v>1059</v>
      </c>
    </row>
    <row r="4742" spans="2:5" x14ac:dyDescent="0.35">
      <c r="B4742" t="s">
        <v>5517</v>
      </c>
      <c r="C4742" t="s">
        <v>8008</v>
      </c>
      <c r="D4742" t="s">
        <v>5518</v>
      </c>
      <c r="E4742" t="s">
        <v>1046</v>
      </c>
    </row>
    <row r="4743" spans="2:5" x14ac:dyDescent="0.35">
      <c r="B4743" t="s">
        <v>7441</v>
      </c>
      <c r="C4743" t="s">
        <v>8008</v>
      </c>
      <c r="D4743" t="s">
        <v>8542</v>
      </c>
      <c r="E4743" t="s">
        <v>1050</v>
      </c>
    </row>
    <row r="4744" spans="2:5" x14ac:dyDescent="0.35">
      <c r="B4744" t="s">
        <v>7442</v>
      </c>
      <c r="C4744" t="s">
        <v>8008</v>
      </c>
      <c r="D4744" t="s">
        <v>8542</v>
      </c>
      <c r="E4744" t="s">
        <v>1050</v>
      </c>
    </row>
    <row r="4745" spans="2:5" x14ac:dyDescent="0.35">
      <c r="B4745" t="s">
        <v>7443</v>
      </c>
      <c r="C4745" t="s">
        <v>8008</v>
      </c>
      <c r="D4745" t="s">
        <v>8542</v>
      </c>
      <c r="E4745" t="s">
        <v>1050</v>
      </c>
    </row>
    <row r="4746" spans="2:5" x14ac:dyDescent="0.35">
      <c r="B4746" t="s">
        <v>7444</v>
      </c>
      <c r="C4746" t="s">
        <v>8008</v>
      </c>
      <c r="D4746" t="s">
        <v>8543</v>
      </c>
      <c r="E4746" t="s">
        <v>1059</v>
      </c>
    </row>
    <row r="4747" spans="2:5" x14ac:dyDescent="0.35">
      <c r="B4747" t="s">
        <v>7445</v>
      </c>
      <c r="C4747" t="s">
        <v>8008</v>
      </c>
      <c r="D4747" t="s">
        <v>8544</v>
      </c>
      <c r="E4747" t="s">
        <v>1057</v>
      </c>
    </row>
    <row r="4748" spans="2:5" x14ac:dyDescent="0.35">
      <c r="B4748" t="s">
        <v>7446</v>
      </c>
      <c r="C4748" t="s">
        <v>8008</v>
      </c>
      <c r="D4748" t="s">
        <v>8545</v>
      </c>
      <c r="E4748" t="s">
        <v>1041</v>
      </c>
    </row>
    <row r="4749" spans="2:5" x14ac:dyDescent="0.35">
      <c r="B4749" t="s">
        <v>7447</v>
      </c>
      <c r="C4749" t="s">
        <v>8008</v>
      </c>
      <c r="D4749" t="s">
        <v>8546</v>
      </c>
      <c r="E4749" t="s">
        <v>4149</v>
      </c>
    </row>
    <row r="4750" spans="2:5" x14ac:dyDescent="0.35">
      <c r="B4750" t="s">
        <v>5525</v>
      </c>
      <c r="C4750" t="s">
        <v>8008</v>
      </c>
      <c r="D4750" t="s">
        <v>5526</v>
      </c>
      <c r="E4750" t="s">
        <v>4149</v>
      </c>
    </row>
    <row r="4751" spans="2:5" x14ac:dyDescent="0.35">
      <c r="B4751" t="s">
        <v>7448</v>
      </c>
      <c r="C4751" t="s">
        <v>8008</v>
      </c>
      <c r="D4751" t="s">
        <v>8547</v>
      </c>
      <c r="E4751" t="s">
        <v>1050</v>
      </c>
    </row>
    <row r="4752" spans="2:5" x14ac:dyDescent="0.35">
      <c r="B4752" t="s">
        <v>7449</v>
      </c>
      <c r="C4752" t="s">
        <v>8008</v>
      </c>
      <c r="D4752" t="s">
        <v>8548</v>
      </c>
    </row>
    <row r="4753" spans="2:5" x14ac:dyDescent="0.35">
      <c r="B4753" t="s">
        <v>7450</v>
      </c>
      <c r="C4753" t="s">
        <v>8008</v>
      </c>
    </row>
    <row r="4754" spans="2:5" x14ac:dyDescent="0.35">
      <c r="B4754" t="s">
        <v>7451</v>
      </c>
      <c r="C4754" t="s">
        <v>8008</v>
      </c>
      <c r="D4754" t="s">
        <v>8549</v>
      </c>
      <c r="E4754" t="s">
        <v>1032</v>
      </c>
    </row>
    <row r="4755" spans="2:5" x14ac:dyDescent="0.35">
      <c r="B4755" t="s">
        <v>7452</v>
      </c>
      <c r="C4755" t="s">
        <v>8008</v>
      </c>
    </row>
    <row r="4756" spans="2:5" x14ac:dyDescent="0.35">
      <c r="B4756" t="s">
        <v>7453</v>
      </c>
      <c r="C4756" t="s">
        <v>8008</v>
      </c>
      <c r="D4756" t="s">
        <v>8550</v>
      </c>
    </row>
    <row r="4757" spans="2:5" x14ac:dyDescent="0.35">
      <c r="B4757" t="s">
        <v>7454</v>
      </c>
      <c r="C4757" t="s">
        <v>8008</v>
      </c>
      <c r="D4757" t="s">
        <v>8551</v>
      </c>
      <c r="E4757" t="s">
        <v>1032</v>
      </c>
    </row>
    <row r="4758" spans="2:5" x14ac:dyDescent="0.35">
      <c r="B4758" t="s">
        <v>5530</v>
      </c>
      <c r="C4758" t="s">
        <v>8008</v>
      </c>
      <c r="D4758" t="s">
        <v>5531</v>
      </c>
    </row>
    <row r="4759" spans="2:5" x14ac:dyDescent="0.35">
      <c r="B4759" t="s">
        <v>7455</v>
      </c>
      <c r="C4759" t="s">
        <v>8008</v>
      </c>
      <c r="D4759" t="s">
        <v>8552</v>
      </c>
      <c r="E4759" t="s">
        <v>1028</v>
      </c>
    </row>
    <row r="4760" spans="2:5" x14ac:dyDescent="0.35">
      <c r="B4760" t="s">
        <v>5535</v>
      </c>
      <c r="C4760" t="s">
        <v>8008</v>
      </c>
      <c r="D4760" t="s">
        <v>5536</v>
      </c>
      <c r="E4760" t="s">
        <v>1046</v>
      </c>
    </row>
    <row r="4761" spans="2:5" x14ac:dyDescent="0.35">
      <c r="B4761" t="s">
        <v>5538</v>
      </c>
      <c r="C4761" t="s">
        <v>8008</v>
      </c>
      <c r="D4761" t="s">
        <v>5536</v>
      </c>
      <c r="E4761" t="s">
        <v>1046</v>
      </c>
    </row>
    <row r="4762" spans="2:5" x14ac:dyDescent="0.35">
      <c r="B4762" t="s">
        <v>7456</v>
      </c>
      <c r="C4762" t="s">
        <v>8008</v>
      </c>
      <c r="D4762" t="s">
        <v>8553</v>
      </c>
    </row>
    <row r="4763" spans="2:5" x14ac:dyDescent="0.35">
      <c r="B4763" t="s">
        <v>5541</v>
      </c>
      <c r="C4763" t="s">
        <v>8008</v>
      </c>
      <c r="D4763" t="s">
        <v>5540</v>
      </c>
      <c r="E4763" t="s">
        <v>1028</v>
      </c>
    </row>
    <row r="4764" spans="2:5" x14ac:dyDescent="0.35">
      <c r="B4764" t="s">
        <v>5542</v>
      </c>
      <c r="C4764" t="s">
        <v>8008</v>
      </c>
      <c r="D4764" t="s">
        <v>5540</v>
      </c>
      <c r="E4764" t="s">
        <v>1028</v>
      </c>
    </row>
    <row r="4765" spans="2:5" x14ac:dyDescent="0.35">
      <c r="B4765" t="s">
        <v>5543</v>
      </c>
      <c r="C4765" t="s">
        <v>8008</v>
      </c>
      <c r="D4765" t="s">
        <v>5540</v>
      </c>
      <c r="E4765" t="s">
        <v>1028</v>
      </c>
    </row>
    <row r="4766" spans="2:5" x14ac:dyDescent="0.35">
      <c r="B4766" t="s">
        <v>7457</v>
      </c>
      <c r="C4766" t="s">
        <v>8008</v>
      </c>
      <c r="D4766" t="s">
        <v>8554</v>
      </c>
    </row>
    <row r="4767" spans="2:5" x14ac:dyDescent="0.35">
      <c r="B4767" t="s">
        <v>7458</v>
      </c>
      <c r="C4767" t="s">
        <v>8008</v>
      </c>
      <c r="D4767" t="s">
        <v>8555</v>
      </c>
    </row>
    <row r="4768" spans="2:5" x14ac:dyDescent="0.35">
      <c r="B4768" t="s">
        <v>7459</v>
      </c>
      <c r="C4768" t="s">
        <v>8008</v>
      </c>
      <c r="D4768" t="s">
        <v>8556</v>
      </c>
    </row>
    <row r="4769" spans="2:5" x14ac:dyDescent="0.35">
      <c r="B4769" t="s">
        <v>7460</v>
      </c>
      <c r="C4769" t="s">
        <v>8008</v>
      </c>
      <c r="D4769" t="s">
        <v>8557</v>
      </c>
    </row>
    <row r="4770" spans="2:5" x14ac:dyDescent="0.35">
      <c r="B4770" t="s">
        <v>7461</v>
      </c>
      <c r="C4770" t="s">
        <v>8008</v>
      </c>
      <c r="D4770" t="s">
        <v>8558</v>
      </c>
      <c r="E4770" t="s">
        <v>1028</v>
      </c>
    </row>
    <row r="4771" spans="2:5" x14ac:dyDescent="0.35">
      <c r="B4771" t="s">
        <v>7462</v>
      </c>
      <c r="C4771" t="s">
        <v>8008</v>
      </c>
    </row>
    <row r="4772" spans="2:5" x14ac:dyDescent="0.35">
      <c r="B4772" t="s">
        <v>7463</v>
      </c>
      <c r="C4772" t="s">
        <v>8008</v>
      </c>
      <c r="D4772" t="s">
        <v>8559</v>
      </c>
    </row>
    <row r="4773" spans="2:5" x14ac:dyDescent="0.35">
      <c r="B4773" t="s">
        <v>7464</v>
      </c>
      <c r="C4773" t="s">
        <v>8008</v>
      </c>
      <c r="D4773" t="s">
        <v>8560</v>
      </c>
    </row>
    <row r="4774" spans="2:5" x14ac:dyDescent="0.35">
      <c r="B4774" t="s">
        <v>7465</v>
      </c>
      <c r="C4774" t="s">
        <v>8008</v>
      </c>
      <c r="D4774" t="s">
        <v>8561</v>
      </c>
      <c r="E4774" t="s">
        <v>1028</v>
      </c>
    </row>
    <row r="4775" spans="2:5" x14ac:dyDescent="0.35">
      <c r="B4775" t="s">
        <v>7466</v>
      </c>
      <c r="C4775" t="s">
        <v>8008</v>
      </c>
      <c r="D4775" t="s">
        <v>8562</v>
      </c>
      <c r="E4775" t="s">
        <v>1028</v>
      </c>
    </row>
    <row r="4776" spans="2:5" x14ac:dyDescent="0.35">
      <c r="B4776" t="s">
        <v>5546</v>
      </c>
      <c r="C4776" t="s">
        <v>8008</v>
      </c>
      <c r="D4776" t="s">
        <v>5547</v>
      </c>
      <c r="E4776" t="s">
        <v>4149</v>
      </c>
    </row>
    <row r="4777" spans="2:5" x14ac:dyDescent="0.35">
      <c r="B4777" t="s">
        <v>7467</v>
      </c>
      <c r="C4777" t="s">
        <v>8008</v>
      </c>
      <c r="D4777" t="s">
        <v>8563</v>
      </c>
    </row>
    <row r="4778" spans="2:5" x14ac:dyDescent="0.35">
      <c r="B4778" t="s">
        <v>7468</v>
      </c>
      <c r="C4778" t="s">
        <v>8008</v>
      </c>
      <c r="D4778" t="s">
        <v>8563</v>
      </c>
    </row>
    <row r="4779" spans="2:5" x14ac:dyDescent="0.35">
      <c r="B4779" t="s">
        <v>5550</v>
      </c>
      <c r="C4779" t="s">
        <v>8008</v>
      </c>
      <c r="D4779" t="s">
        <v>5551</v>
      </c>
      <c r="E4779" t="s">
        <v>1059</v>
      </c>
    </row>
    <row r="4780" spans="2:5" x14ac:dyDescent="0.35">
      <c r="B4780" t="s">
        <v>7469</v>
      </c>
      <c r="C4780" t="s">
        <v>8008</v>
      </c>
      <c r="D4780" t="s">
        <v>5551</v>
      </c>
      <c r="E4780" t="s">
        <v>1059</v>
      </c>
    </row>
    <row r="4781" spans="2:5" x14ac:dyDescent="0.35">
      <c r="B4781" t="s">
        <v>7470</v>
      </c>
      <c r="C4781" t="s">
        <v>8008</v>
      </c>
    </row>
    <row r="4782" spans="2:5" x14ac:dyDescent="0.35">
      <c r="B4782" t="s">
        <v>7471</v>
      </c>
      <c r="C4782" t="s">
        <v>8008</v>
      </c>
      <c r="D4782" t="s">
        <v>8564</v>
      </c>
    </row>
    <row r="4783" spans="2:5" x14ac:dyDescent="0.35">
      <c r="B4783" t="s">
        <v>7472</v>
      </c>
      <c r="C4783" t="s">
        <v>8008</v>
      </c>
    </row>
    <row r="4784" spans="2:5" x14ac:dyDescent="0.35">
      <c r="B4784" t="s">
        <v>7473</v>
      </c>
      <c r="C4784" t="s">
        <v>8008</v>
      </c>
      <c r="D4784" t="s">
        <v>8565</v>
      </c>
    </row>
    <row r="4785" spans="2:5" x14ac:dyDescent="0.35">
      <c r="B4785" t="s">
        <v>7474</v>
      </c>
      <c r="C4785" t="s">
        <v>8008</v>
      </c>
      <c r="D4785" t="s">
        <v>8564</v>
      </c>
    </row>
    <row r="4786" spans="2:5" x14ac:dyDescent="0.35">
      <c r="B4786" t="s">
        <v>7475</v>
      </c>
      <c r="C4786" t="s">
        <v>8008</v>
      </c>
      <c r="D4786" t="s">
        <v>8564</v>
      </c>
    </row>
    <row r="4787" spans="2:5" x14ac:dyDescent="0.35">
      <c r="B4787" t="s">
        <v>7476</v>
      </c>
      <c r="C4787" t="s">
        <v>8008</v>
      </c>
      <c r="D4787" t="s">
        <v>8566</v>
      </c>
      <c r="E4787" t="s">
        <v>1028</v>
      </c>
    </row>
    <row r="4788" spans="2:5" x14ac:dyDescent="0.35">
      <c r="B4788" t="s">
        <v>7477</v>
      </c>
      <c r="C4788" t="s">
        <v>8008</v>
      </c>
      <c r="D4788" t="s">
        <v>8567</v>
      </c>
    </row>
    <row r="4789" spans="2:5" x14ac:dyDescent="0.35">
      <c r="B4789" t="s">
        <v>7478</v>
      </c>
      <c r="C4789" t="s">
        <v>8008</v>
      </c>
      <c r="D4789" t="s">
        <v>8568</v>
      </c>
    </row>
    <row r="4790" spans="2:5" x14ac:dyDescent="0.35">
      <c r="B4790" t="s">
        <v>7479</v>
      </c>
      <c r="C4790" t="s">
        <v>8008</v>
      </c>
      <c r="D4790" t="s">
        <v>8569</v>
      </c>
    </row>
    <row r="4791" spans="2:5" x14ac:dyDescent="0.35">
      <c r="B4791" t="s">
        <v>7480</v>
      </c>
      <c r="C4791" t="s">
        <v>8008</v>
      </c>
      <c r="D4791" t="s">
        <v>8569</v>
      </c>
    </row>
    <row r="4792" spans="2:5" x14ac:dyDescent="0.35">
      <c r="B4792" t="s">
        <v>7481</v>
      </c>
      <c r="C4792" t="s">
        <v>8008</v>
      </c>
      <c r="D4792" t="s">
        <v>8569</v>
      </c>
    </row>
    <row r="4793" spans="2:5" x14ac:dyDescent="0.35">
      <c r="B4793" t="s">
        <v>7482</v>
      </c>
      <c r="C4793" t="s">
        <v>8008</v>
      </c>
      <c r="D4793" t="s">
        <v>5559</v>
      </c>
    </row>
    <row r="4794" spans="2:5" x14ac:dyDescent="0.35">
      <c r="B4794" t="s">
        <v>7483</v>
      </c>
      <c r="C4794" t="s">
        <v>8008</v>
      </c>
      <c r="D4794" t="s">
        <v>5559</v>
      </c>
    </row>
    <row r="4795" spans="2:5" x14ac:dyDescent="0.35">
      <c r="B4795" t="s">
        <v>7484</v>
      </c>
      <c r="C4795" t="s">
        <v>8008</v>
      </c>
      <c r="D4795" t="s">
        <v>8570</v>
      </c>
    </row>
    <row r="4796" spans="2:5" x14ac:dyDescent="0.35">
      <c r="B4796" t="s">
        <v>7485</v>
      </c>
      <c r="C4796" t="s">
        <v>8008</v>
      </c>
      <c r="D4796" t="s">
        <v>8571</v>
      </c>
      <c r="E4796" t="s">
        <v>1028</v>
      </c>
    </row>
    <row r="4797" spans="2:5" x14ac:dyDescent="0.35">
      <c r="B4797" t="s">
        <v>7486</v>
      </c>
      <c r="C4797" t="s">
        <v>8008</v>
      </c>
      <c r="D4797" t="s">
        <v>8571</v>
      </c>
      <c r="E4797" t="s">
        <v>1028</v>
      </c>
    </row>
    <row r="4798" spans="2:5" x14ac:dyDescent="0.35">
      <c r="B4798" t="s">
        <v>7487</v>
      </c>
      <c r="C4798" t="s">
        <v>8008</v>
      </c>
      <c r="D4798" t="s">
        <v>8572</v>
      </c>
      <c r="E4798" t="s">
        <v>1050</v>
      </c>
    </row>
    <row r="4799" spans="2:5" x14ac:dyDescent="0.35">
      <c r="B4799" t="s">
        <v>7488</v>
      </c>
      <c r="C4799" t="s">
        <v>8008</v>
      </c>
      <c r="D4799" t="s">
        <v>8573</v>
      </c>
      <c r="E4799" t="s">
        <v>1050</v>
      </c>
    </row>
    <row r="4800" spans="2:5" x14ac:dyDescent="0.35">
      <c r="B4800" t="s">
        <v>7489</v>
      </c>
      <c r="C4800" t="s">
        <v>8008</v>
      </c>
      <c r="D4800" t="s">
        <v>8572</v>
      </c>
      <c r="E4800" t="s">
        <v>1050</v>
      </c>
    </row>
    <row r="4801" spans="2:5" x14ac:dyDescent="0.35">
      <c r="B4801" t="s">
        <v>7490</v>
      </c>
      <c r="C4801" t="s">
        <v>8008</v>
      </c>
      <c r="D4801" t="s">
        <v>8574</v>
      </c>
    </row>
    <row r="4802" spans="2:5" x14ac:dyDescent="0.35">
      <c r="B4802" t="s">
        <v>7491</v>
      </c>
      <c r="C4802" t="s">
        <v>8008</v>
      </c>
      <c r="D4802" t="s">
        <v>1198</v>
      </c>
      <c r="E4802" t="s">
        <v>1028</v>
      </c>
    </row>
    <row r="4803" spans="2:5" x14ac:dyDescent="0.35">
      <c r="B4803" t="s">
        <v>5560</v>
      </c>
      <c r="C4803" t="s">
        <v>8008</v>
      </c>
      <c r="D4803" t="s">
        <v>5561</v>
      </c>
      <c r="E4803" t="s">
        <v>1046</v>
      </c>
    </row>
    <row r="4804" spans="2:5" x14ac:dyDescent="0.35">
      <c r="B4804" t="s">
        <v>5562</v>
      </c>
      <c r="C4804" t="s">
        <v>8008</v>
      </c>
      <c r="D4804" t="s">
        <v>5561</v>
      </c>
      <c r="E4804" t="s">
        <v>1046</v>
      </c>
    </row>
    <row r="4805" spans="2:5" x14ac:dyDescent="0.35">
      <c r="B4805" t="s">
        <v>5563</v>
      </c>
      <c r="C4805" t="s">
        <v>8008</v>
      </c>
      <c r="D4805" t="s">
        <v>5561</v>
      </c>
      <c r="E4805" t="s">
        <v>1046</v>
      </c>
    </row>
    <row r="4806" spans="2:5" x14ac:dyDescent="0.35">
      <c r="B4806" t="s">
        <v>5565</v>
      </c>
      <c r="C4806" t="s">
        <v>8008</v>
      </c>
      <c r="D4806" t="s">
        <v>5561</v>
      </c>
      <c r="E4806" t="s">
        <v>1046</v>
      </c>
    </row>
    <row r="4807" spans="2:5" x14ac:dyDescent="0.35">
      <c r="B4807" t="s">
        <v>7492</v>
      </c>
      <c r="C4807" t="s">
        <v>8008</v>
      </c>
      <c r="D4807" t="s">
        <v>1570</v>
      </c>
    </row>
    <row r="4808" spans="2:5" x14ac:dyDescent="0.35">
      <c r="B4808" t="s">
        <v>7493</v>
      </c>
      <c r="C4808" t="s">
        <v>8008</v>
      </c>
      <c r="D4808" t="s">
        <v>4134</v>
      </c>
      <c r="E4808" t="s">
        <v>1050</v>
      </c>
    </row>
    <row r="4809" spans="2:5" x14ac:dyDescent="0.35">
      <c r="B4809" t="s">
        <v>7494</v>
      </c>
      <c r="C4809" t="s">
        <v>8008</v>
      </c>
      <c r="D4809" t="s">
        <v>4134</v>
      </c>
      <c r="E4809" t="s">
        <v>1050</v>
      </c>
    </row>
    <row r="4810" spans="2:5" x14ac:dyDescent="0.35">
      <c r="B4810" t="s">
        <v>7495</v>
      </c>
      <c r="C4810" t="s">
        <v>8008</v>
      </c>
      <c r="D4810" t="s">
        <v>5573</v>
      </c>
      <c r="E4810" t="s">
        <v>1059</v>
      </c>
    </row>
    <row r="4811" spans="2:5" x14ac:dyDescent="0.35">
      <c r="B4811" t="s">
        <v>5574</v>
      </c>
      <c r="C4811" t="s">
        <v>8008</v>
      </c>
      <c r="D4811" t="s">
        <v>5573</v>
      </c>
      <c r="E4811" t="s">
        <v>1059</v>
      </c>
    </row>
    <row r="4812" spans="2:5" x14ac:dyDescent="0.35">
      <c r="B4812" t="s">
        <v>5578</v>
      </c>
      <c r="C4812" t="s">
        <v>8008</v>
      </c>
      <c r="D4812" t="s">
        <v>5577</v>
      </c>
      <c r="E4812" t="s">
        <v>1028</v>
      </c>
    </row>
    <row r="4813" spans="2:5" x14ac:dyDescent="0.35">
      <c r="B4813" t="s">
        <v>7496</v>
      </c>
      <c r="C4813" t="s">
        <v>8008</v>
      </c>
      <c r="D4813" t="s">
        <v>8575</v>
      </c>
    </row>
    <row r="4814" spans="2:5" x14ac:dyDescent="0.35">
      <c r="B4814" t="s">
        <v>7497</v>
      </c>
      <c r="C4814" t="s">
        <v>8008</v>
      </c>
      <c r="D4814" t="s">
        <v>8576</v>
      </c>
    </row>
    <row r="4815" spans="2:5" x14ac:dyDescent="0.35">
      <c r="B4815" t="s">
        <v>7498</v>
      </c>
      <c r="C4815" t="s">
        <v>8008</v>
      </c>
      <c r="D4815" t="s">
        <v>5582</v>
      </c>
      <c r="E4815" t="s">
        <v>1105</v>
      </c>
    </row>
    <row r="4816" spans="2:5" x14ac:dyDescent="0.35">
      <c r="B4816" t="s">
        <v>5581</v>
      </c>
      <c r="C4816" t="s">
        <v>8008</v>
      </c>
      <c r="D4816" t="s">
        <v>5582</v>
      </c>
      <c r="E4816" t="s">
        <v>1105</v>
      </c>
    </row>
    <row r="4817" spans="2:5" x14ac:dyDescent="0.35">
      <c r="B4817" t="s">
        <v>7499</v>
      </c>
      <c r="C4817" t="s">
        <v>8008</v>
      </c>
      <c r="D4817" t="s">
        <v>8577</v>
      </c>
      <c r="E4817" t="s">
        <v>1105</v>
      </c>
    </row>
    <row r="4818" spans="2:5" x14ac:dyDescent="0.35">
      <c r="B4818" t="s">
        <v>7500</v>
      </c>
      <c r="C4818" t="s">
        <v>8008</v>
      </c>
      <c r="D4818" t="s">
        <v>5588</v>
      </c>
      <c r="E4818" t="s">
        <v>1046</v>
      </c>
    </row>
    <row r="4819" spans="2:5" x14ac:dyDescent="0.35">
      <c r="B4819" t="s">
        <v>5587</v>
      </c>
      <c r="C4819" t="s">
        <v>8008</v>
      </c>
      <c r="D4819" t="s">
        <v>5588</v>
      </c>
      <c r="E4819" t="s">
        <v>1046</v>
      </c>
    </row>
    <row r="4820" spans="2:5" x14ac:dyDescent="0.35">
      <c r="B4820" t="s">
        <v>7501</v>
      </c>
      <c r="C4820" t="s">
        <v>8008</v>
      </c>
      <c r="D4820" t="s">
        <v>8578</v>
      </c>
      <c r="E4820" t="s">
        <v>1048</v>
      </c>
    </row>
    <row r="4821" spans="2:5" x14ac:dyDescent="0.35">
      <c r="B4821" t="s">
        <v>7502</v>
      </c>
      <c r="C4821" t="s">
        <v>8008</v>
      </c>
      <c r="D4821" t="s">
        <v>5590</v>
      </c>
      <c r="E4821" t="s">
        <v>1032</v>
      </c>
    </row>
    <row r="4822" spans="2:5" x14ac:dyDescent="0.35">
      <c r="B4822" t="s">
        <v>7503</v>
      </c>
      <c r="C4822" t="s">
        <v>8008</v>
      </c>
    </row>
    <row r="4823" spans="2:5" x14ac:dyDescent="0.35">
      <c r="B4823" t="s">
        <v>7504</v>
      </c>
      <c r="C4823" t="s">
        <v>8008</v>
      </c>
      <c r="D4823" t="s">
        <v>8579</v>
      </c>
      <c r="E4823" t="s">
        <v>4149</v>
      </c>
    </row>
    <row r="4824" spans="2:5" x14ac:dyDescent="0.35">
      <c r="B4824" t="s">
        <v>1454</v>
      </c>
      <c r="C4824" t="s">
        <v>8008</v>
      </c>
      <c r="D4824" t="s">
        <v>1571</v>
      </c>
    </row>
    <row r="4825" spans="2:5" x14ac:dyDescent="0.35">
      <c r="B4825" t="s">
        <v>7505</v>
      </c>
      <c r="C4825" t="s">
        <v>8008</v>
      </c>
    </row>
    <row r="4826" spans="2:5" x14ac:dyDescent="0.35">
      <c r="B4826" t="s">
        <v>7506</v>
      </c>
      <c r="C4826" t="s">
        <v>8008</v>
      </c>
      <c r="D4826" t="s">
        <v>8580</v>
      </c>
    </row>
    <row r="4827" spans="2:5" x14ac:dyDescent="0.35">
      <c r="B4827" t="s">
        <v>7507</v>
      </c>
      <c r="C4827" t="s">
        <v>8008</v>
      </c>
      <c r="D4827" t="s">
        <v>8581</v>
      </c>
    </row>
    <row r="4828" spans="2:5" x14ac:dyDescent="0.35">
      <c r="B4828" t="s">
        <v>7508</v>
      </c>
      <c r="C4828" t="s">
        <v>8008</v>
      </c>
      <c r="D4828" t="s">
        <v>8581</v>
      </c>
    </row>
    <row r="4829" spans="2:5" x14ac:dyDescent="0.35">
      <c r="B4829" t="s">
        <v>7509</v>
      </c>
      <c r="C4829" t="s">
        <v>8008</v>
      </c>
    </row>
    <row r="4830" spans="2:5" x14ac:dyDescent="0.35">
      <c r="B4830" t="s">
        <v>7510</v>
      </c>
      <c r="C4830" t="s">
        <v>8008</v>
      </c>
      <c r="D4830" t="s">
        <v>8582</v>
      </c>
    </row>
    <row r="4831" spans="2:5" x14ac:dyDescent="0.35">
      <c r="B4831" t="s">
        <v>7511</v>
      </c>
      <c r="C4831" t="s">
        <v>8008</v>
      </c>
    </row>
    <row r="4832" spans="2:5" x14ac:dyDescent="0.35">
      <c r="B4832" t="s">
        <v>7512</v>
      </c>
      <c r="C4832" t="s">
        <v>8008</v>
      </c>
      <c r="D4832" t="s">
        <v>8582</v>
      </c>
    </row>
    <row r="4833" spans="2:5" x14ac:dyDescent="0.35">
      <c r="B4833" t="s">
        <v>7513</v>
      </c>
      <c r="C4833" t="s">
        <v>8008</v>
      </c>
      <c r="D4833" t="s">
        <v>8582</v>
      </c>
    </row>
    <row r="4834" spans="2:5" x14ac:dyDescent="0.35">
      <c r="B4834" t="s">
        <v>7514</v>
      </c>
      <c r="C4834" t="s">
        <v>8008</v>
      </c>
      <c r="D4834" t="s">
        <v>8582</v>
      </c>
    </row>
    <row r="4835" spans="2:5" x14ac:dyDescent="0.35">
      <c r="B4835" t="s">
        <v>7515</v>
      </c>
      <c r="C4835" t="s">
        <v>8008</v>
      </c>
      <c r="D4835" t="s">
        <v>8583</v>
      </c>
      <c r="E4835" t="s">
        <v>1062</v>
      </c>
    </row>
    <row r="4836" spans="2:5" x14ac:dyDescent="0.35">
      <c r="B4836" t="s">
        <v>7516</v>
      </c>
      <c r="C4836" t="s">
        <v>8008</v>
      </c>
      <c r="D4836" t="s">
        <v>8584</v>
      </c>
      <c r="E4836" t="s">
        <v>1062</v>
      </c>
    </row>
    <row r="4837" spans="2:5" x14ac:dyDescent="0.35">
      <c r="B4837" t="s">
        <v>7517</v>
      </c>
      <c r="C4837" t="s">
        <v>8008</v>
      </c>
      <c r="D4837" t="s">
        <v>8584</v>
      </c>
      <c r="E4837" t="s">
        <v>1062</v>
      </c>
    </row>
    <row r="4838" spans="2:5" x14ac:dyDescent="0.35">
      <c r="B4838" t="s">
        <v>7518</v>
      </c>
      <c r="C4838" t="s">
        <v>8008</v>
      </c>
      <c r="D4838" t="s">
        <v>8585</v>
      </c>
      <c r="E4838" t="s">
        <v>1028</v>
      </c>
    </row>
    <row r="4839" spans="2:5" x14ac:dyDescent="0.35">
      <c r="B4839" t="s">
        <v>7519</v>
      </c>
      <c r="C4839" t="s">
        <v>8008</v>
      </c>
      <c r="D4839" t="s">
        <v>8586</v>
      </c>
      <c r="E4839" t="s">
        <v>1048</v>
      </c>
    </row>
    <row r="4840" spans="2:5" x14ac:dyDescent="0.35">
      <c r="B4840" t="s">
        <v>7520</v>
      </c>
      <c r="C4840" t="s">
        <v>8008</v>
      </c>
      <c r="D4840" t="s">
        <v>8587</v>
      </c>
      <c r="E4840" t="s">
        <v>1048</v>
      </c>
    </row>
    <row r="4841" spans="2:5" x14ac:dyDescent="0.35">
      <c r="B4841" t="s">
        <v>7521</v>
      </c>
      <c r="C4841" t="s">
        <v>8008</v>
      </c>
    </row>
    <row r="4842" spans="2:5" x14ac:dyDescent="0.35">
      <c r="B4842" t="s">
        <v>7522</v>
      </c>
      <c r="C4842" t="s">
        <v>8008</v>
      </c>
      <c r="D4842" t="s">
        <v>8588</v>
      </c>
    </row>
    <row r="4843" spans="2:5" x14ac:dyDescent="0.35">
      <c r="B4843" t="s">
        <v>7523</v>
      </c>
      <c r="C4843" t="s">
        <v>8008</v>
      </c>
      <c r="D4843" t="s">
        <v>8589</v>
      </c>
      <c r="E4843" t="s">
        <v>1032</v>
      </c>
    </row>
    <row r="4844" spans="2:5" x14ac:dyDescent="0.35">
      <c r="B4844" t="s">
        <v>7524</v>
      </c>
      <c r="C4844" t="s">
        <v>8008</v>
      </c>
      <c r="D4844" t="s">
        <v>8589</v>
      </c>
      <c r="E4844" t="s">
        <v>1032</v>
      </c>
    </row>
    <row r="4845" spans="2:5" x14ac:dyDescent="0.35">
      <c r="B4845" t="s">
        <v>7525</v>
      </c>
      <c r="C4845" t="s">
        <v>8008</v>
      </c>
      <c r="D4845" t="s">
        <v>8590</v>
      </c>
    </row>
    <row r="4846" spans="2:5" x14ac:dyDescent="0.35">
      <c r="B4846" t="s">
        <v>7526</v>
      </c>
      <c r="C4846" t="s">
        <v>8008</v>
      </c>
      <c r="D4846" t="s">
        <v>4296</v>
      </c>
      <c r="E4846" t="s">
        <v>4149</v>
      </c>
    </row>
    <row r="4847" spans="2:5" x14ac:dyDescent="0.35">
      <c r="B4847" t="s">
        <v>7527</v>
      </c>
      <c r="C4847" t="s">
        <v>8008</v>
      </c>
      <c r="D4847" t="s">
        <v>8591</v>
      </c>
    </row>
    <row r="4848" spans="2:5" x14ac:dyDescent="0.35">
      <c r="B4848" t="s">
        <v>7528</v>
      </c>
      <c r="C4848" t="s">
        <v>8008</v>
      </c>
      <c r="D4848" t="s">
        <v>8591</v>
      </c>
    </row>
    <row r="4849" spans="2:5" x14ac:dyDescent="0.35">
      <c r="B4849" t="s">
        <v>7529</v>
      </c>
      <c r="C4849" t="s">
        <v>8008</v>
      </c>
      <c r="D4849" t="s">
        <v>8592</v>
      </c>
    </row>
    <row r="4850" spans="2:5" x14ac:dyDescent="0.35">
      <c r="B4850" t="s">
        <v>7530</v>
      </c>
      <c r="C4850" t="s">
        <v>8008</v>
      </c>
      <c r="D4850" t="s">
        <v>8593</v>
      </c>
      <c r="E4850" t="s">
        <v>1028</v>
      </c>
    </row>
    <row r="4851" spans="2:5" x14ac:dyDescent="0.35">
      <c r="B4851" t="s">
        <v>7531</v>
      </c>
      <c r="C4851" t="s">
        <v>8008</v>
      </c>
      <c r="D4851" t="s">
        <v>8593</v>
      </c>
      <c r="E4851" t="s">
        <v>1028</v>
      </c>
    </row>
    <row r="4852" spans="2:5" x14ac:dyDescent="0.35">
      <c r="B4852" t="s">
        <v>7532</v>
      </c>
      <c r="C4852" t="s">
        <v>8008</v>
      </c>
      <c r="D4852" t="s">
        <v>8593</v>
      </c>
      <c r="E4852" t="s">
        <v>1028</v>
      </c>
    </row>
    <row r="4853" spans="2:5" x14ac:dyDescent="0.35">
      <c r="B4853" t="s">
        <v>7533</v>
      </c>
      <c r="C4853" t="s">
        <v>8008</v>
      </c>
      <c r="D4853" t="s">
        <v>8593</v>
      </c>
      <c r="E4853" t="s">
        <v>1028</v>
      </c>
    </row>
    <row r="4854" spans="2:5" x14ac:dyDescent="0.35">
      <c r="B4854" t="s">
        <v>7534</v>
      </c>
      <c r="C4854" t="s">
        <v>8008</v>
      </c>
      <c r="D4854" t="s">
        <v>8593</v>
      </c>
      <c r="E4854" t="s">
        <v>1028</v>
      </c>
    </row>
    <row r="4855" spans="2:5" x14ac:dyDescent="0.35">
      <c r="B4855" t="s">
        <v>7535</v>
      </c>
      <c r="C4855" t="s">
        <v>8008</v>
      </c>
      <c r="D4855" t="s">
        <v>8593</v>
      </c>
      <c r="E4855" t="s">
        <v>1028</v>
      </c>
    </row>
    <row r="4856" spans="2:5" x14ac:dyDescent="0.35">
      <c r="B4856" t="s">
        <v>7536</v>
      </c>
      <c r="C4856" t="s">
        <v>8008</v>
      </c>
      <c r="D4856" t="s">
        <v>8593</v>
      </c>
      <c r="E4856" t="s">
        <v>1028</v>
      </c>
    </row>
    <row r="4857" spans="2:5" x14ac:dyDescent="0.35">
      <c r="B4857" t="s">
        <v>7537</v>
      </c>
      <c r="C4857" t="s">
        <v>8008</v>
      </c>
      <c r="D4857" t="s">
        <v>8593</v>
      </c>
      <c r="E4857" t="s">
        <v>1028</v>
      </c>
    </row>
    <row r="4858" spans="2:5" x14ac:dyDescent="0.35">
      <c r="B4858" t="s">
        <v>7538</v>
      </c>
      <c r="C4858" t="s">
        <v>8008</v>
      </c>
      <c r="D4858" t="s">
        <v>5601</v>
      </c>
    </row>
    <row r="4859" spans="2:5" x14ac:dyDescent="0.35">
      <c r="B4859" t="s">
        <v>7539</v>
      </c>
      <c r="C4859" t="s">
        <v>8008</v>
      </c>
      <c r="D4859" t="s">
        <v>8594</v>
      </c>
    </row>
    <row r="4860" spans="2:5" x14ac:dyDescent="0.35">
      <c r="B4860" t="s">
        <v>5602</v>
      </c>
      <c r="C4860" t="s">
        <v>8008</v>
      </c>
      <c r="D4860" t="s">
        <v>5603</v>
      </c>
      <c r="E4860" t="s">
        <v>1032</v>
      </c>
    </row>
    <row r="4861" spans="2:5" x14ac:dyDescent="0.35">
      <c r="B4861" t="s">
        <v>7540</v>
      </c>
      <c r="C4861" t="s">
        <v>8008</v>
      </c>
      <c r="D4861" t="s">
        <v>5603</v>
      </c>
      <c r="E4861" t="s">
        <v>1032</v>
      </c>
    </row>
    <row r="4862" spans="2:5" x14ac:dyDescent="0.35">
      <c r="B4862" t="s">
        <v>5604</v>
      </c>
      <c r="C4862" t="s">
        <v>8008</v>
      </c>
      <c r="D4862" t="s">
        <v>5603</v>
      </c>
      <c r="E4862" t="s">
        <v>1032</v>
      </c>
    </row>
    <row r="4863" spans="2:5" x14ac:dyDescent="0.35">
      <c r="B4863" t="s">
        <v>7541</v>
      </c>
      <c r="C4863" t="s">
        <v>8008</v>
      </c>
    </row>
    <row r="4864" spans="2:5" x14ac:dyDescent="0.35">
      <c r="B4864" t="s">
        <v>5608</v>
      </c>
      <c r="C4864" t="s">
        <v>8008</v>
      </c>
      <c r="D4864" t="s">
        <v>5609</v>
      </c>
      <c r="E4864" t="s">
        <v>1041</v>
      </c>
    </row>
    <row r="4865" spans="2:5" x14ac:dyDescent="0.35">
      <c r="B4865" t="s">
        <v>7542</v>
      </c>
      <c r="C4865" t="s">
        <v>8008</v>
      </c>
      <c r="D4865" t="s">
        <v>8595</v>
      </c>
      <c r="E4865" t="s">
        <v>1057</v>
      </c>
    </row>
    <row r="4866" spans="2:5" x14ac:dyDescent="0.35">
      <c r="B4866" t="s">
        <v>7543</v>
      </c>
      <c r="C4866" t="s">
        <v>8008</v>
      </c>
      <c r="D4866" t="s">
        <v>8595</v>
      </c>
      <c r="E4866" t="s">
        <v>1057</v>
      </c>
    </row>
    <row r="4867" spans="2:5" x14ac:dyDescent="0.35">
      <c r="B4867" t="s">
        <v>7544</v>
      </c>
      <c r="C4867" t="s">
        <v>8008</v>
      </c>
      <c r="D4867" t="s">
        <v>8596</v>
      </c>
      <c r="E4867" t="s">
        <v>1050</v>
      </c>
    </row>
    <row r="4868" spans="2:5" x14ac:dyDescent="0.35">
      <c r="B4868" t="s">
        <v>5610</v>
      </c>
      <c r="C4868" t="s">
        <v>8008</v>
      </c>
      <c r="D4868" t="s">
        <v>1327</v>
      </c>
      <c r="E4868" t="s">
        <v>1032</v>
      </c>
    </row>
    <row r="4869" spans="2:5" x14ac:dyDescent="0.35">
      <c r="B4869" t="s">
        <v>5611</v>
      </c>
      <c r="C4869" t="s">
        <v>8008</v>
      </c>
      <c r="D4869" t="s">
        <v>1327</v>
      </c>
      <c r="E4869" t="s">
        <v>1032</v>
      </c>
    </row>
    <row r="4870" spans="2:5" x14ac:dyDescent="0.35">
      <c r="B4870" t="s">
        <v>5612</v>
      </c>
      <c r="C4870" t="s">
        <v>8008</v>
      </c>
      <c r="D4870" t="s">
        <v>1327</v>
      </c>
      <c r="E4870" t="s">
        <v>1032</v>
      </c>
    </row>
    <row r="4871" spans="2:5" x14ac:dyDescent="0.35">
      <c r="B4871" t="s">
        <v>5613</v>
      </c>
      <c r="C4871" t="s">
        <v>8008</v>
      </c>
      <c r="D4871" t="s">
        <v>1327</v>
      </c>
      <c r="E4871" t="s">
        <v>1032</v>
      </c>
    </row>
    <row r="4872" spans="2:5" x14ac:dyDescent="0.35">
      <c r="B4872" t="s">
        <v>5614</v>
      </c>
      <c r="C4872" t="s">
        <v>8008</v>
      </c>
      <c r="D4872" t="s">
        <v>1327</v>
      </c>
      <c r="E4872" t="s">
        <v>1032</v>
      </c>
    </row>
    <row r="4873" spans="2:5" x14ac:dyDescent="0.35">
      <c r="B4873" t="s">
        <v>5617</v>
      </c>
      <c r="C4873" t="s">
        <v>8008</v>
      </c>
      <c r="D4873" t="s">
        <v>1327</v>
      </c>
      <c r="E4873" t="s">
        <v>1032</v>
      </c>
    </row>
    <row r="4874" spans="2:5" x14ac:dyDescent="0.35">
      <c r="B4874" t="s">
        <v>7545</v>
      </c>
      <c r="C4874" t="s">
        <v>8008</v>
      </c>
      <c r="D4874" t="s">
        <v>8597</v>
      </c>
      <c r="E4874" t="s">
        <v>1028</v>
      </c>
    </row>
    <row r="4875" spans="2:5" x14ac:dyDescent="0.35">
      <c r="B4875" t="s">
        <v>7546</v>
      </c>
      <c r="C4875" t="s">
        <v>8008</v>
      </c>
    </row>
    <row r="4876" spans="2:5" x14ac:dyDescent="0.35">
      <c r="B4876" t="s">
        <v>7547</v>
      </c>
      <c r="C4876" t="s">
        <v>8008</v>
      </c>
    </row>
    <row r="4877" spans="2:5" x14ac:dyDescent="0.35">
      <c r="B4877" t="s">
        <v>7548</v>
      </c>
      <c r="C4877" t="s">
        <v>8008</v>
      </c>
      <c r="D4877" t="s">
        <v>8598</v>
      </c>
      <c r="E4877" t="s">
        <v>1041</v>
      </c>
    </row>
    <row r="4878" spans="2:5" x14ac:dyDescent="0.35">
      <c r="B4878" t="s">
        <v>7549</v>
      </c>
      <c r="C4878" t="s">
        <v>8008</v>
      </c>
      <c r="D4878" t="s">
        <v>8598</v>
      </c>
      <c r="E4878" t="s">
        <v>1041</v>
      </c>
    </row>
    <row r="4879" spans="2:5" x14ac:dyDescent="0.35">
      <c r="B4879" t="s">
        <v>7550</v>
      </c>
      <c r="C4879" t="s">
        <v>8008</v>
      </c>
      <c r="D4879" t="s">
        <v>8598</v>
      </c>
      <c r="E4879" t="s">
        <v>1041</v>
      </c>
    </row>
    <row r="4880" spans="2:5" x14ac:dyDescent="0.35">
      <c r="B4880" t="s">
        <v>7551</v>
      </c>
      <c r="C4880" t="s">
        <v>8008</v>
      </c>
      <c r="D4880" t="s">
        <v>8598</v>
      </c>
      <c r="E4880" t="s">
        <v>1041</v>
      </c>
    </row>
    <row r="4881" spans="2:5" x14ac:dyDescent="0.35">
      <c r="B4881" t="s">
        <v>7552</v>
      </c>
      <c r="C4881" t="s">
        <v>8008</v>
      </c>
      <c r="D4881" t="s">
        <v>8598</v>
      </c>
      <c r="E4881" t="s">
        <v>1041</v>
      </c>
    </row>
    <row r="4882" spans="2:5" x14ac:dyDescent="0.35">
      <c r="B4882" t="s">
        <v>7553</v>
      </c>
      <c r="C4882" t="s">
        <v>8008</v>
      </c>
      <c r="D4882" t="s">
        <v>8598</v>
      </c>
      <c r="E4882" t="s">
        <v>1041</v>
      </c>
    </row>
    <row r="4883" spans="2:5" x14ac:dyDescent="0.35">
      <c r="B4883" t="s">
        <v>7554</v>
      </c>
      <c r="C4883" t="s">
        <v>8008</v>
      </c>
      <c r="D4883" t="s">
        <v>8598</v>
      </c>
      <c r="E4883" t="s">
        <v>1041</v>
      </c>
    </row>
    <row r="4884" spans="2:5" x14ac:dyDescent="0.35">
      <c r="B4884" t="s">
        <v>7555</v>
      </c>
      <c r="C4884" t="s">
        <v>8008</v>
      </c>
      <c r="D4884" t="s">
        <v>8599</v>
      </c>
      <c r="E4884" t="s">
        <v>1028</v>
      </c>
    </row>
    <row r="4885" spans="2:5" x14ac:dyDescent="0.35">
      <c r="B4885" t="s">
        <v>7556</v>
      </c>
      <c r="C4885" t="s">
        <v>8008</v>
      </c>
      <c r="D4885" t="s">
        <v>8599</v>
      </c>
      <c r="E4885" t="s">
        <v>1028</v>
      </c>
    </row>
    <row r="4886" spans="2:5" x14ac:dyDescent="0.35">
      <c r="B4886" t="s">
        <v>7557</v>
      </c>
      <c r="C4886" t="s">
        <v>8008</v>
      </c>
    </row>
    <row r="4887" spans="2:5" x14ac:dyDescent="0.35">
      <c r="B4887" t="s">
        <v>7558</v>
      </c>
      <c r="C4887" t="s">
        <v>8008</v>
      </c>
      <c r="D4887" t="s">
        <v>8600</v>
      </c>
    </row>
    <row r="4888" spans="2:5" x14ac:dyDescent="0.35">
      <c r="B4888" t="s">
        <v>7559</v>
      </c>
      <c r="C4888" t="s">
        <v>8008</v>
      </c>
      <c r="D4888" t="s">
        <v>8600</v>
      </c>
    </row>
    <row r="4889" spans="2:5" x14ac:dyDescent="0.35">
      <c r="B4889" t="s">
        <v>7560</v>
      </c>
      <c r="C4889" t="s">
        <v>8008</v>
      </c>
      <c r="D4889" t="s">
        <v>8600</v>
      </c>
    </row>
    <row r="4890" spans="2:5" x14ac:dyDescent="0.35">
      <c r="B4890" t="s">
        <v>5622</v>
      </c>
      <c r="C4890" t="s">
        <v>8008</v>
      </c>
      <c r="D4890" t="s">
        <v>5623</v>
      </c>
    </row>
    <row r="4891" spans="2:5" x14ac:dyDescent="0.35">
      <c r="B4891" t="s">
        <v>5624</v>
      </c>
      <c r="C4891" t="s">
        <v>8008</v>
      </c>
      <c r="D4891" t="s">
        <v>5623</v>
      </c>
    </row>
    <row r="4892" spans="2:5" x14ac:dyDescent="0.35">
      <c r="B4892" t="s">
        <v>7561</v>
      </c>
      <c r="C4892" t="s">
        <v>8008</v>
      </c>
      <c r="D4892" t="s">
        <v>5623</v>
      </c>
    </row>
    <row r="4893" spans="2:5" x14ac:dyDescent="0.35">
      <c r="B4893" t="s">
        <v>5625</v>
      </c>
      <c r="C4893" t="s">
        <v>8008</v>
      </c>
      <c r="D4893" t="s">
        <v>5623</v>
      </c>
    </row>
    <row r="4894" spans="2:5" x14ac:dyDescent="0.35">
      <c r="B4894" t="s">
        <v>7562</v>
      </c>
      <c r="C4894" t="s">
        <v>8008</v>
      </c>
    </row>
    <row r="4895" spans="2:5" x14ac:dyDescent="0.35">
      <c r="B4895" t="s">
        <v>5629</v>
      </c>
      <c r="C4895" t="s">
        <v>8008</v>
      </c>
      <c r="D4895" t="s">
        <v>5628</v>
      </c>
      <c r="E4895" t="s">
        <v>4149</v>
      </c>
    </row>
    <row r="4896" spans="2:5" x14ac:dyDescent="0.35">
      <c r="B4896" t="s">
        <v>5636</v>
      </c>
      <c r="C4896" t="s">
        <v>8008</v>
      </c>
      <c r="D4896" t="s">
        <v>1573</v>
      </c>
      <c r="E4896" t="s">
        <v>1059</v>
      </c>
    </row>
    <row r="4897" spans="2:5" x14ac:dyDescent="0.35">
      <c r="B4897" t="s">
        <v>5640</v>
      </c>
      <c r="C4897" t="s">
        <v>8008</v>
      </c>
      <c r="D4897" t="s">
        <v>1573</v>
      </c>
      <c r="E4897" t="s">
        <v>1059</v>
      </c>
    </row>
    <row r="4898" spans="2:5" x14ac:dyDescent="0.35">
      <c r="B4898" t="s">
        <v>7563</v>
      </c>
      <c r="C4898" t="s">
        <v>8008</v>
      </c>
      <c r="D4898" t="s">
        <v>8601</v>
      </c>
    </row>
    <row r="4899" spans="2:5" x14ac:dyDescent="0.35">
      <c r="B4899" t="s">
        <v>7564</v>
      </c>
      <c r="C4899" t="s">
        <v>8008</v>
      </c>
    </row>
    <row r="4900" spans="2:5" x14ac:dyDescent="0.35">
      <c r="B4900" t="s">
        <v>7565</v>
      </c>
      <c r="C4900" t="s">
        <v>8008</v>
      </c>
      <c r="D4900" t="s">
        <v>8602</v>
      </c>
      <c r="E4900" t="s">
        <v>1046</v>
      </c>
    </row>
    <row r="4901" spans="2:5" x14ac:dyDescent="0.35">
      <c r="B4901" t="s">
        <v>5645</v>
      </c>
      <c r="C4901" t="s">
        <v>8008</v>
      </c>
      <c r="D4901" t="s">
        <v>5646</v>
      </c>
      <c r="E4901" t="s">
        <v>1028</v>
      </c>
    </row>
    <row r="4902" spans="2:5" x14ac:dyDescent="0.35">
      <c r="B4902" t="s">
        <v>5647</v>
      </c>
      <c r="C4902" t="s">
        <v>8008</v>
      </c>
      <c r="D4902" t="s">
        <v>5646</v>
      </c>
      <c r="E4902" t="s">
        <v>1028</v>
      </c>
    </row>
    <row r="4903" spans="2:5" x14ac:dyDescent="0.35">
      <c r="B4903" t="s">
        <v>5648</v>
      </c>
      <c r="C4903" t="s">
        <v>8008</v>
      </c>
      <c r="D4903" t="s">
        <v>5646</v>
      </c>
      <c r="E4903" t="s">
        <v>1028</v>
      </c>
    </row>
    <row r="4904" spans="2:5" x14ac:dyDescent="0.35">
      <c r="B4904" t="s">
        <v>7566</v>
      </c>
      <c r="C4904" t="s">
        <v>8008</v>
      </c>
      <c r="D4904" t="s">
        <v>8603</v>
      </c>
    </row>
    <row r="4905" spans="2:5" x14ac:dyDescent="0.35">
      <c r="B4905" t="s">
        <v>7567</v>
      </c>
      <c r="C4905" t="s">
        <v>8008</v>
      </c>
      <c r="D4905" t="s">
        <v>8604</v>
      </c>
    </row>
    <row r="4906" spans="2:5" x14ac:dyDescent="0.35">
      <c r="B4906" t="s">
        <v>7568</v>
      </c>
      <c r="C4906" t="s">
        <v>8008</v>
      </c>
      <c r="D4906" t="s">
        <v>8605</v>
      </c>
      <c r="E4906" t="s">
        <v>4149</v>
      </c>
    </row>
    <row r="4907" spans="2:5" x14ac:dyDescent="0.35">
      <c r="B4907" t="s">
        <v>7569</v>
      </c>
      <c r="C4907" t="s">
        <v>8008</v>
      </c>
      <c r="D4907" t="s">
        <v>8605</v>
      </c>
      <c r="E4907" t="s">
        <v>4149</v>
      </c>
    </row>
    <row r="4908" spans="2:5" x14ac:dyDescent="0.35">
      <c r="B4908" t="s">
        <v>7570</v>
      </c>
      <c r="C4908" t="s">
        <v>8008</v>
      </c>
    </row>
    <row r="4909" spans="2:5" x14ac:dyDescent="0.35">
      <c r="B4909" t="s">
        <v>5654</v>
      </c>
      <c r="C4909" t="s">
        <v>8008</v>
      </c>
      <c r="D4909" t="s">
        <v>5653</v>
      </c>
      <c r="E4909" t="s">
        <v>1059</v>
      </c>
    </row>
    <row r="4910" spans="2:5" x14ac:dyDescent="0.35">
      <c r="B4910" t="s">
        <v>5655</v>
      </c>
      <c r="C4910" t="s">
        <v>8008</v>
      </c>
      <c r="D4910" t="s">
        <v>5653</v>
      </c>
      <c r="E4910" t="s">
        <v>1059</v>
      </c>
    </row>
    <row r="4911" spans="2:5" x14ac:dyDescent="0.35">
      <c r="B4911" t="s">
        <v>7571</v>
      </c>
      <c r="C4911" t="s">
        <v>8008</v>
      </c>
      <c r="D4911" t="s">
        <v>8606</v>
      </c>
    </row>
    <row r="4912" spans="2:5" x14ac:dyDescent="0.35">
      <c r="B4912" t="s">
        <v>7572</v>
      </c>
      <c r="C4912" t="s">
        <v>8008</v>
      </c>
    </row>
    <row r="4913" spans="2:5" x14ac:dyDescent="0.35">
      <c r="B4913" t="s">
        <v>7573</v>
      </c>
      <c r="C4913" t="s">
        <v>8008</v>
      </c>
      <c r="D4913" t="s">
        <v>8607</v>
      </c>
    </row>
    <row r="4914" spans="2:5" x14ac:dyDescent="0.35">
      <c r="B4914" t="s">
        <v>7574</v>
      </c>
      <c r="C4914" t="s">
        <v>8008</v>
      </c>
      <c r="D4914" t="s">
        <v>8607</v>
      </c>
    </row>
    <row r="4915" spans="2:5" x14ac:dyDescent="0.35">
      <c r="B4915" t="s">
        <v>7575</v>
      </c>
      <c r="C4915" t="s">
        <v>8008</v>
      </c>
      <c r="D4915" t="s">
        <v>8608</v>
      </c>
      <c r="E4915" t="s">
        <v>1050</v>
      </c>
    </row>
    <row r="4916" spans="2:5" x14ac:dyDescent="0.35">
      <c r="B4916" t="s">
        <v>5662</v>
      </c>
      <c r="C4916" t="s">
        <v>8008</v>
      </c>
      <c r="D4916" t="s">
        <v>5661</v>
      </c>
      <c r="E4916" t="s">
        <v>1041</v>
      </c>
    </row>
    <row r="4917" spans="2:5" x14ac:dyDescent="0.35">
      <c r="B4917" t="s">
        <v>7576</v>
      </c>
      <c r="C4917" t="s">
        <v>8008</v>
      </c>
      <c r="D4917" t="s">
        <v>8609</v>
      </c>
      <c r="E4917" t="s">
        <v>1032</v>
      </c>
    </row>
    <row r="4918" spans="2:5" x14ac:dyDescent="0.35">
      <c r="B4918" t="s">
        <v>7577</v>
      </c>
      <c r="C4918" t="s">
        <v>8008</v>
      </c>
      <c r="D4918" t="s">
        <v>8609</v>
      </c>
      <c r="E4918" t="s">
        <v>1032</v>
      </c>
    </row>
    <row r="4919" spans="2:5" x14ac:dyDescent="0.35">
      <c r="B4919" t="s">
        <v>7578</v>
      </c>
      <c r="C4919" t="s">
        <v>8008</v>
      </c>
      <c r="D4919" t="s">
        <v>8609</v>
      </c>
      <c r="E4919" t="s">
        <v>1032</v>
      </c>
    </row>
    <row r="4920" spans="2:5" x14ac:dyDescent="0.35">
      <c r="B4920" t="s">
        <v>7579</v>
      </c>
      <c r="C4920" t="s">
        <v>8008</v>
      </c>
      <c r="D4920" t="s">
        <v>8610</v>
      </c>
      <c r="E4920" t="s">
        <v>1050</v>
      </c>
    </row>
    <row r="4921" spans="2:5" x14ac:dyDescent="0.35">
      <c r="B4921" t="s">
        <v>7580</v>
      </c>
      <c r="C4921" t="s">
        <v>8008</v>
      </c>
      <c r="D4921" t="s">
        <v>1204</v>
      </c>
      <c r="E4921" t="s">
        <v>1032</v>
      </c>
    </row>
    <row r="4922" spans="2:5" x14ac:dyDescent="0.35">
      <c r="B4922" t="s">
        <v>7581</v>
      </c>
      <c r="C4922" t="s">
        <v>8008</v>
      </c>
      <c r="D4922" t="s">
        <v>8611</v>
      </c>
      <c r="E4922" t="s">
        <v>1028</v>
      </c>
    </row>
    <row r="4923" spans="2:5" x14ac:dyDescent="0.35">
      <c r="B4923" t="s">
        <v>7582</v>
      </c>
      <c r="C4923" t="s">
        <v>8008</v>
      </c>
      <c r="D4923" t="s">
        <v>8611</v>
      </c>
      <c r="E4923" t="s">
        <v>1028</v>
      </c>
    </row>
    <row r="4924" spans="2:5" x14ac:dyDescent="0.35">
      <c r="B4924" t="s">
        <v>7583</v>
      </c>
      <c r="C4924" t="s">
        <v>8008</v>
      </c>
      <c r="D4924" t="s">
        <v>8611</v>
      </c>
      <c r="E4924" t="s">
        <v>1028</v>
      </c>
    </row>
    <row r="4925" spans="2:5" x14ac:dyDescent="0.35">
      <c r="B4925" t="s">
        <v>7584</v>
      </c>
      <c r="C4925" t="s">
        <v>8008</v>
      </c>
      <c r="D4925" t="s">
        <v>8611</v>
      </c>
      <c r="E4925" t="s">
        <v>1028</v>
      </c>
    </row>
    <row r="4926" spans="2:5" x14ac:dyDescent="0.35">
      <c r="B4926" t="s">
        <v>5667</v>
      </c>
      <c r="C4926" t="s">
        <v>8008</v>
      </c>
      <c r="D4926" t="s">
        <v>5668</v>
      </c>
      <c r="E4926" t="s">
        <v>1028</v>
      </c>
    </row>
    <row r="4927" spans="2:5" x14ac:dyDescent="0.35">
      <c r="B4927" t="s">
        <v>7585</v>
      </c>
      <c r="C4927" t="s">
        <v>8008</v>
      </c>
    </row>
    <row r="4928" spans="2:5" x14ac:dyDescent="0.35">
      <c r="B4928" t="s">
        <v>5669</v>
      </c>
      <c r="C4928" t="s">
        <v>8008</v>
      </c>
      <c r="D4928" t="s">
        <v>5671</v>
      </c>
    </row>
    <row r="4929" spans="2:5" x14ac:dyDescent="0.35">
      <c r="B4929" t="s">
        <v>7586</v>
      </c>
      <c r="C4929" t="s">
        <v>8008</v>
      </c>
      <c r="D4929" t="s">
        <v>8612</v>
      </c>
    </row>
    <row r="4930" spans="2:5" x14ac:dyDescent="0.35">
      <c r="B4930" t="s">
        <v>7587</v>
      </c>
      <c r="C4930" t="s">
        <v>8008</v>
      </c>
      <c r="D4930" t="s">
        <v>8613</v>
      </c>
      <c r="E4930" t="s">
        <v>1062</v>
      </c>
    </row>
    <row r="4931" spans="2:5" x14ac:dyDescent="0.35">
      <c r="B4931" t="s">
        <v>7588</v>
      </c>
      <c r="C4931" t="s">
        <v>8008</v>
      </c>
      <c r="D4931" t="s">
        <v>8613</v>
      </c>
      <c r="E4931" t="s">
        <v>1062</v>
      </c>
    </row>
    <row r="4932" spans="2:5" x14ac:dyDescent="0.35">
      <c r="B4932" t="s">
        <v>7589</v>
      </c>
      <c r="C4932" t="s">
        <v>8008</v>
      </c>
      <c r="D4932" t="s">
        <v>6180</v>
      </c>
      <c r="E4932" t="s">
        <v>1028</v>
      </c>
    </row>
    <row r="4933" spans="2:5" x14ac:dyDescent="0.35">
      <c r="B4933" t="s">
        <v>7590</v>
      </c>
      <c r="C4933" t="s">
        <v>8008</v>
      </c>
      <c r="D4933" t="s">
        <v>6180</v>
      </c>
      <c r="E4933" t="s">
        <v>1028</v>
      </c>
    </row>
    <row r="4934" spans="2:5" x14ac:dyDescent="0.35">
      <c r="B4934" t="s">
        <v>7591</v>
      </c>
      <c r="C4934" t="s">
        <v>8008</v>
      </c>
      <c r="D4934" t="s">
        <v>6180</v>
      </c>
      <c r="E4934" t="s">
        <v>1028</v>
      </c>
    </row>
    <row r="4935" spans="2:5" x14ac:dyDescent="0.35">
      <c r="B4935" t="s">
        <v>7592</v>
      </c>
      <c r="C4935" t="s">
        <v>8008</v>
      </c>
      <c r="D4935" t="s">
        <v>6180</v>
      </c>
      <c r="E4935" t="s">
        <v>1028</v>
      </c>
    </row>
    <row r="4936" spans="2:5" x14ac:dyDescent="0.35">
      <c r="B4936" t="s">
        <v>7593</v>
      </c>
      <c r="C4936" t="s">
        <v>8008</v>
      </c>
      <c r="D4936" t="s">
        <v>8614</v>
      </c>
    </row>
    <row r="4937" spans="2:5" x14ac:dyDescent="0.35">
      <c r="B4937" t="s">
        <v>7594</v>
      </c>
      <c r="C4937" t="s">
        <v>8008</v>
      </c>
      <c r="D4937" t="s">
        <v>8615</v>
      </c>
    </row>
    <row r="4938" spans="2:5" x14ac:dyDescent="0.35">
      <c r="B4938" t="s">
        <v>7595</v>
      </c>
      <c r="C4938" t="s">
        <v>8008</v>
      </c>
      <c r="D4938" t="s">
        <v>8616</v>
      </c>
      <c r="E4938" t="s">
        <v>1105</v>
      </c>
    </row>
    <row r="4939" spans="2:5" x14ac:dyDescent="0.35">
      <c r="B4939" t="s">
        <v>7596</v>
      </c>
      <c r="C4939" t="s">
        <v>8008</v>
      </c>
      <c r="D4939" t="s">
        <v>8617</v>
      </c>
      <c r="E4939" t="s">
        <v>1028</v>
      </c>
    </row>
    <row r="4940" spans="2:5" x14ac:dyDescent="0.35">
      <c r="B4940" t="s">
        <v>7597</v>
      </c>
      <c r="C4940" t="s">
        <v>8008</v>
      </c>
      <c r="D4940" t="s">
        <v>6181</v>
      </c>
      <c r="E4940" t="s">
        <v>1028</v>
      </c>
    </row>
    <row r="4941" spans="2:5" x14ac:dyDescent="0.35">
      <c r="B4941" t="s">
        <v>7598</v>
      </c>
      <c r="C4941" t="s">
        <v>8008</v>
      </c>
      <c r="D4941" t="s">
        <v>8618</v>
      </c>
      <c r="E4941" t="s">
        <v>1028</v>
      </c>
    </row>
    <row r="4942" spans="2:5" x14ac:dyDescent="0.35">
      <c r="B4942" t="s">
        <v>7599</v>
      </c>
      <c r="C4942" t="s">
        <v>8008</v>
      </c>
      <c r="D4942" t="s">
        <v>8619</v>
      </c>
      <c r="E4942" t="s">
        <v>1028</v>
      </c>
    </row>
    <row r="4943" spans="2:5" x14ac:dyDescent="0.35">
      <c r="B4943" t="s">
        <v>7600</v>
      </c>
      <c r="C4943" t="s">
        <v>8008</v>
      </c>
      <c r="D4943" t="s">
        <v>8620</v>
      </c>
      <c r="E4943" t="s">
        <v>1028</v>
      </c>
    </row>
    <row r="4944" spans="2:5" x14ac:dyDescent="0.35">
      <c r="B4944" t="s">
        <v>7601</v>
      </c>
      <c r="C4944" t="s">
        <v>8008</v>
      </c>
      <c r="D4944" t="s">
        <v>8621</v>
      </c>
    </row>
    <row r="4945" spans="2:5" x14ac:dyDescent="0.35">
      <c r="B4945" t="s">
        <v>7602</v>
      </c>
      <c r="C4945" t="s">
        <v>8008</v>
      </c>
      <c r="D4945" t="s">
        <v>8622</v>
      </c>
    </row>
    <row r="4946" spans="2:5" x14ac:dyDescent="0.35">
      <c r="B4946" t="s">
        <v>7603</v>
      </c>
      <c r="C4946" t="s">
        <v>8008</v>
      </c>
      <c r="D4946" t="s">
        <v>8622</v>
      </c>
    </row>
    <row r="4947" spans="2:5" x14ac:dyDescent="0.35">
      <c r="B4947" t="s">
        <v>7604</v>
      </c>
      <c r="C4947" t="s">
        <v>8008</v>
      </c>
      <c r="D4947" t="s">
        <v>8622</v>
      </c>
    </row>
    <row r="4948" spans="2:5" x14ac:dyDescent="0.35">
      <c r="B4948" t="s">
        <v>5680</v>
      </c>
      <c r="C4948" t="s">
        <v>8008</v>
      </c>
      <c r="D4948" t="s">
        <v>5679</v>
      </c>
      <c r="E4948" t="s">
        <v>1041</v>
      </c>
    </row>
    <row r="4949" spans="2:5" x14ac:dyDescent="0.35">
      <c r="B4949" t="s">
        <v>5678</v>
      </c>
      <c r="C4949" t="s">
        <v>8008</v>
      </c>
      <c r="D4949" t="s">
        <v>5679</v>
      </c>
      <c r="E4949" t="s">
        <v>1041</v>
      </c>
    </row>
    <row r="4950" spans="2:5" x14ac:dyDescent="0.35">
      <c r="B4950" t="s">
        <v>7605</v>
      </c>
      <c r="C4950" t="s">
        <v>8008</v>
      </c>
      <c r="D4950" t="s">
        <v>8623</v>
      </c>
    </row>
    <row r="4951" spans="2:5" x14ac:dyDescent="0.35">
      <c r="B4951" t="s">
        <v>7606</v>
      </c>
      <c r="C4951" t="s">
        <v>8008</v>
      </c>
      <c r="D4951" t="s">
        <v>8624</v>
      </c>
    </row>
    <row r="4952" spans="2:5" x14ac:dyDescent="0.35">
      <c r="B4952" t="s">
        <v>7607</v>
      </c>
      <c r="C4952" t="s">
        <v>8008</v>
      </c>
    </row>
    <row r="4953" spans="2:5" x14ac:dyDescent="0.35">
      <c r="B4953" t="s">
        <v>7608</v>
      </c>
      <c r="C4953" t="s">
        <v>8008</v>
      </c>
      <c r="D4953" t="s">
        <v>8625</v>
      </c>
      <c r="E4953" t="s">
        <v>4149</v>
      </c>
    </row>
    <row r="4954" spans="2:5" x14ac:dyDescent="0.35">
      <c r="B4954" t="s">
        <v>7609</v>
      </c>
      <c r="C4954" t="s">
        <v>8008</v>
      </c>
    </row>
    <row r="4955" spans="2:5" x14ac:dyDescent="0.35">
      <c r="B4955" t="s">
        <v>7610</v>
      </c>
      <c r="C4955" t="s">
        <v>8008</v>
      </c>
    </row>
    <row r="4956" spans="2:5" x14ac:dyDescent="0.35">
      <c r="B4956" t="s">
        <v>7611</v>
      </c>
      <c r="C4956" t="s">
        <v>8008</v>
      </c>
      <c r="D4956" t="s">
        <v>8625</v>
      </c>
      <c r="E4956" t="s">
        <v>4149</v>
      </c>
    </row>
    <row r="4957" spans="2:5" x14ac:dyDescent="0.35">
      <c r="B4957" t="s">
        <v>7612</v>
      </c>
      <c r="C4957" t="s">
        <v>8008</v>
      </c>
      <c r="D4957" t="s">
        <v>8625</v>
      </c>
      <c r="E4957" t="s">
        <v>4149</v>
      </c>
    </row>
    <row r="4958" spans="2:5" x14ac:dyDescent="0.35">
      <c r="B4958" t="s">
        <v>7613</v>
      </c>
      <c r="C4958" t="s">
        <v>8008</v>
      </c>
      <c r="D4958" t="s">
        <v>8625</v>
      </c>
      <c r="E4958" t="s">
        <v>4149</v>
      </c>
    </row>
    <row r="4959" spans="2:5" x14ac:dyDescent="0.35">
      <c r="B4959" t="s">
        <v>1460</v>
      </c>
      <c r="C4959" t="s">
        <v>8008</v>
      </c>
      <c r="D4959" t="s">
        <v>1576</v>
      </c>
    </row>
    <row r="4960" spans="2:5" x14ac:dyDescent="0.35">
      <c r="B4960" t="s">
        <v>7614</v>
      </c>
      <c r="C4960" t="s">
        <v>8008</v>
      </c>
      <c r="D4960" t="s">
        <v>8626</v>
      </c>
      <c r="E4960" t="s">
        <v>4149</v>
      </c>
    </row>
    <row r="4961" spans="2:5" x14ac:dyDescent="0.35">
      <c r="B4961" t="s">
        <v>7615</v>
      </c>
      <c r="C4961" t="s">
        <v>8008</v>
      </c>
      <c r="D4961" t="s">
        <v>8627</v>
      </c>
    </row>
    <row r="4962" spans="2:5" x14ac:dyDescent="0.35">
      <c r="B4962" t="s">
        <v>7616</v>
      </c>
      <c r="C4962" t="s">
        <v>8008</v>
      </c>
      <c r="D4962" t="s">
        <v>8628</v>
      </c>
    </row>
    <row r="4963" spans="2:5" x14ac:dyDescent="0.35">
      <c r="B4963" t="s">
        <v>7617</v>
      </c>
      <c r="C4963" t="s">
        <v>8008</v>
      </c>
      <c r="D4963" t="s">
        <v>8629</v>
      </c>
      <c r="E4963" t="s">
        <v>1041</v>
      </c>
    </row>
    <row r="4964" spans="2:5" x14ac:dyDescent="0.35">
      <c r="B4964" t="s">
        <v>7618</v>
      </c>
      <c r="C4964" t="s">
        <v>8008</v>
      </c>
    </row>
    <row r="4965" spans="2:5" x14ac:dyDescent="0.35">
      <c r="B4965" t="s">
        <v>5690</v>
      </c>
      <c r="C4965" t="s">
        <v>8008</v>
      </c>
      <c r="D4965" t="s">
        <v>5691</v>
      </c>
      <c r="E4965" t="s">
        <v>1059</v>
      </c>
    </row>
    <row r="4966" spans="2:5" x14ac:dyDescent="0.35">
      <c r="B4966" t="s">
        <v>7619</v>
      </c>
      <c r="C4966" t="s">
        <v>8008</v>
      </c>
      <c r="D4966" t="s">
        <v>8630</v>
      </c>
      <c r="E4966" t="s">
        <v>1105</v>
      </c>
    </row>
    <row r="4967" spans="2:5" x14ac:dyDescent="0.35">
      <c r="B4967" t="s">
        <v>7620</v>
      </c>
      <c r="C4967" t="s">
        <v>8008</v>
      </c>
      <c r="D4967" t="s">
        <v>8631</v>
      </c>
      <c r="E4967" t="s">
        <v>1028</v>
      </c>
    </row>
    <row r="4968" spans="2:5" x14ac:dyDescent="0.35">
      <c r="B4968" t="s">
        <v>7621</v>
      </c>
      <c r="C4968" t="s">
        <v>8008</v>
      </c>
      <c r="D4968" t="s">
        <v>8631</v>
      </c>
      <c r="E4968" t="s">
        <v>1028</v>
      </c>
    </row>
    <row r="4969" spans="2:5" x14ac:dyDescent="0.35">
      <c r="B4969" t="s">
        <v>7622</v>
      </c>
      <c r="C4969" t="s">
        <v>8008</v>
      </c>
      <c r="D4969" t="s">
        <v>8631</v>
      </c>
      <c r="E4969" t="s">
        <v>1028</v>
      </c>
    </row>
    <row r="4970" spans="2:5" x14ac:dyDescent="0.35">
      <c r="B4970" t="s">
        <v>5697</v>
      </c>
      <c r="C4970" t="s">
        <v>8008</v>
      </c>
      <c r="D4970" t="s">
        <v>5693</v>
      </c>
      <c r="E4970" t="s">
        <v>1048</v>
      </c>
    </row>
    <row r="4971" spans="2:5" x14ac:dyDescent="0.35">
      <c r="B4971" t="s">
        <v>7623</v>
      </c>
      <c r="C4971" t="s">
        <v>8008</v>
      </c>
      <c r="D4971" t="s">
        <v>8632</v>
      </c>
    </row>
    <row r="4972" spans="2:5" x14ac:dyDescent="0.35">
      <c r="B4972" t="s">
        <v>7624</v>
      </c>
      <c r="C4972" t="s">
        <v>8008</v>
      </c>
      <c r="D4972" t="s">
        <v>8633</v>
      </c>
      <c r="E4972" t="s">
        <v>1046</v>
      </c>
    </row>
    <row r="4973" spans="2:5" x14ac:dyDescent="0.35">
      <c r="B4973" t="s">
        <v>7625</v>
      </c>
      <c r="C4973" t="s">
        <v>8008</v>
      </c>
      <c r="D4973" t="s">
        <v>8633</v>
      </c>
      <c r="E4973" t="s">
        <v>1046</v>
      </c>
    </row>
    <row r="4974" spans="2:5" x14ac:dyDescent="0.35">
      <c r="B4974" t="s">
        <v>7626</v>
      </c>
      <c r="C4974" t="s">
        <v>8008</v>
      </c>
    </row>
    <row r="4975" spans="2:5" x14ac:dyDescent="0.35">
      <c r="B4975" t="s">
        <v>7627</v>
      </c>
      <c r="C4975" t="s">
        <v>8008</v>
      </c>
      <c r="D4975" t="s">
        <v>8634</v>
      </c>
    </row>
    <row r="4976" spans="2:5" x14ac:dyDescent="0.35">
      <c r="B4976" t="s">
        <v>7628</v>
      </c>
      <c r="C4976" t="s">
        <v>8008</v>
      </c>
      <c r="D4976" t="s">
        <v>8635</v>
      </c>
      <c r="E4976" t="s">
        <v>1057</v>
      </c>
    </row>
    <row r="4977" spans="2:5" x14ac:dyDescent="0.35">
      <c r="B4977" t="s">
        <v>7629</v>
      </c>
      <c r="C4977" t="s">
        <v>8008</v>
      </c>
      <c r="D4977" t="s">
        <v>1578</v>
      </c>
      <c r="E4977" t="s">
        <v>1057</v>
      </c>
    </row>
    <row r="4978" spans="2:5" x14ac:dyDescent="0.35">
      <c r="B4978" t="s">
        <v>7630</v>
      </c>
      <c r="C4978" t="s">
        <v>8008</v>
      </c>
      <c r="D4978" t="s">
        <v>1578</v>
      </c>
      <c r="E4978" t="s">
        <v>1057</v>
      </c>
    </row>
    <row r="4979" spans="2:5" x14ac:dyDescent="0.35">
      <c r="B4979" t="s">
        <v>7631</v>
      </c>
      <c r="C4979" t="s">
        <v>8008</v>
      </c>
      <c r="D4979" t="s">
        <v>1578</v>
      </c>
      <c r="E4979" t="s">
        <v>1057</v>
      </c>
    </row>
    <row r="4980" spans="2:5" x14ac:dyDescent="0.35">
      <c r="B4980" t="s">
        <v>7632</v>
      </c>
      <c r="C4980" t="s">
        <v>8008</v>
      </c>
      <c r="D4980" t="s">
        <v>1578</v>
      </c>
      <c r="E4980" t="s">
        <v>1057</v>
      </c>
    </row>
    <row r="4981" spans="2:5" x14ac:dyDescent="0.35">
      <c r="B4981" t="s">
        <v>7633</v>
      </c>
      <c r="C4981" t="s">
        <v>8008</v>
      </c>
      <c r="D4981" t="s">
        <v>5699</v>
      </c>
    </row>
    <row r="4982" spans="2:5" x14ac:dyDescent="0.35">
      <c r="B4982" t="s">
        <v>7634</v>
      </c>
      <c r="C4982" t="s">
        <v>8008</v>
      </c>
      <c r="D4982" t="s">
        <v>1578</v>
      </c>
      <c r="E4982" t="s">
        <v>1057</v>
      </c>
    </row>
    <row r="4983" spans="2:5" x14ac:dyDescent="0.35">
      <c r="B4983" t="s">
        <v>7635</v>
      </c>
      <c r="C4983" t="s">
        <v>8008</v>
      </c>
      <c r="D4983" t="s">
        <v>1578</v>
      </c>
      <c r="E4983" t="s">
        <v>1057</v>
      </c>
    </row>
    <row r="4984" spans="2:5" x14ac:dyDescent="0.35">
      <c r="B4984" t="s">
        <v>7636</v>
      </c>
      <c r="C4984" t="s">
        <v>8008</v>
      </c>
      <c r="D4984" t="s">
        <v>1578</v>
      </c>
      <c r="E4984" t="s">
        <v>1057</v>
      </c>
    </row>
    <row r="4985" spans="2:5" x14ac:dyDescent="0.35">
      <c r="B4985" t="s">
        <v>5700</v>
      </c>
      <c r="C4985" t="s">
        <v>8008</v>
      </c>
      <c r="D4985" t="s">
        <v>1578</v>
      </c>
      <c r="E4985" t="s">
        <v>1057</v>
      </c>
    </row>
    <row r="4986" spans="2:5" x14ac:dyDescent="0.35">
      <c r="B4986" t="s">
        <v>5701</v>
      </c>
      <c r="C4986" t="s">
        <v>8008</v>
      </c>
      <c r="D4986" t="s">
        <v>1578</v>
      </c>
      <c r="E4986" t="s">
        <v>1057</v>
      </c>
    </row>
    <row r="4987" spans="2:5" x14ac:dyDescent="0.35">
      <c r="B4987" t="s">
        <v>5702</v>
      </c>
      <c r="C4987" t="s">
        <v>8008</v>
      </c>
      <c r="D4987" t="s">
        <v>1578</v>
      </c>
      <c r="E4987" t="s">
        <v>1057</v>
      </c>
    </row>
    <row r="4988" spans="2:5" x14ac:dyDescent="0.35">
      <c r="B4988" t="s">
        <v>5703</v>
      </c>
      <c r="C4988" t="s">
        <v>8008</v>
      </c>
      <c r="D4988" t="s">
        <v>1578</v>
      </c>
      <c r="E4988" t="s">
        <v>1057</v>
      </c>
    </row>
    <row r="4989" spans="2:5" x14ac:dyDescent="0.35">
      <c r="B4989" t="s">
        <v>7637</v>
      </c>
      <c r="C4989" t="s">
        <v>8008</v>
      </c>
      <c r="D4989" t="s">
        <v>1578</v>
      </c>
      <c r="E4989" t="s">
        <v>1057</v>
      </c>
    </row>
    <row r="4990" spans="2:5" x14ac:dyDescent="0.35">
      <c r="B4990" t="s">
        <v>7638</v>
      </c>
      <c r="C4990" t="s">
        <v>8008</v>
      </c>
      <c r="D4990" t="s">
        <v>5699</v>
      </c>
    </row>
    <row r="4991" spans="2:5" x14ac:dyDescent="0.35">
      <c r="B4991" t="s">
        <v>1462</v>
      </c>
      <c r="C4991" t="s">
        <v>8008</v>
      </c>
      <c r="D4991" t="s">
        <v>1578</v>
      </c>
      <c r="E4991" t="s">
        <v>1057</v>
      </c>
    </row>
    <row r="4992" spans="2:5" x14ac:dyDescent="0.35">
      <c r="B4992" t="s">
        <v>7639</v>
      </c>
      <c r="C4992" t="s">
        <v>8008</v>
      </c>
      <c r="D4992" t="s">
        <v>8636</v>
      </c>
      <c r="E4992" t="s">
        <v>1032</v>
      </c>
    </row>
    <row r="4993" spans="2:5" x14ac:dyDescent="0.35">
      <c r="B4993" t="s">
        <v>7640</v>
      </c>
      <c r="C4993" t="s">
        <v>8008</v>
      </c>
      <c r="D4993" t="s">
        <v>8636</v>
      </c>
      <c r="E4993" t="s">
        <v>1032</v>
      </c>
    </row>
    <row r="4994" spans="2:5" x14ac:dyDescent="0.35">
      <c r="B4994" t="s">
        <v>7641</v>
      </c>
      <c r="C4994" t="s">
        <v>8008</v>
      </c>
      <c r="D4994" t="s">
        <v>8636</v>
      </c>
      <c r="E4994" t="s">
        <v>1032</v>
      </c>
    </row>
    <row r="4995" spans="2:5" x14ac:dyDescent="0.35">
      <c r="B4995" t="s">
        <v>7642</v>
      </c>
      <c r="C4995" t="s">
        <v>8008</v>
      </c>
      <c r="D4995" t="s">
        <v>8636</v>
      </c>
      <c r="E4995" t="s">
        <v>1032</v>
      </c>
    </row>
    <row r="4996" spans="2:5" x14ac:dyDescent="0.35">
      <c r="B4996" t="s">
        <v>7643</v>
      </c>
      <c r="C4996" t="s">
        <v>8008</v>
      </c>
      <c r="D4996" t="s">
        <v>8636</v>
      </c>
      <c r="E4996" t="s">
        <v>1032</v>
      </c>
    </row>
    <row r="4997" spans="2:5" x14ac:dyDescent="0.35">
      <c r="B4997" t="s">
        <v>7644</v>
      </c>
      <c r="C4997" t="s">
        <v>8008</v>
      </c>
      <c r="D4997" t="s">
        <v>8636</v>
      </c>
      <c r="E4997" t="s">
        <v>1032</v>
      </c>
    </row>
    <row r="4998" spans="2:5" x14ac:dyDescent="0.35">
      <c r="B4998" t="s">
        <v>7645</v>
      </c>
      <c r="C4998" t="s">
        <v>8008</v>
      </c>
      <c r="D4998" t="s">
        <v>8637</v>
      </c>
      <c r="E4998" t="s">
        <v>1028</v>
      </c>
    </row>
    <row r="4999" spans="2:5" x14ac:dyDescent="0.35">
      <c r="B4999" t="s">
        <v>7646</v>
      </c>
      <c r="C4999" t="s">
        <v>8008</v>
      </c>
      <c r="D4999" t="s">
        <v>3510</v>
      </c>
      <c r="E4999" t="s">
        <v>1028</v>
      </c>
    </row>
    <row r="5000" spans="2:5" x14ac:dyDescent="0.35">
      <c r="B5000" t="s">
        <v>7647</v>
      </c>
      <c r="C5000" t="s">
        <v>8008</v>
      </c>
      <c r="D5000" t="s">
        <v>8638</v>
      </c>
      <c r="E5000" t="s">
        <v>1032</v>
      </c>
    </row>
    <row r="5001" spans="2:5" x14ac:dyDescent="0.35">
      <c r="B5001" t="s">
        <v>7648</v>
      </c>
      <c r="C5001" t="s">
        <v>8008</v>
      </c>
    </row>
    <row r="5002" spans="2:5" x14ac:dyDescent="0.35">
      <c r="B5002" t="s">
        <v>7649</v>
      </c>
      <c r="C5002" t="s">
        <v>8008</v>
      </c>
      <c r="D5002" t="s">
        <v>8639</v>
      </c>
    </row>
    <row r="5003" spans="2:5" x14ac:dyDescent="0.35">
      <c r="B5003" t="s">
        <v>7650</v>
      </c>
      <c r="C5003" t="s">
        <v>8008</v>
      </c>
      <c r="D5003" t="s">
        <v>8640</v>
      </c>
      <c r="E5003" t="s">
        <v>4149</v>
      </c>
    </row>
    <row r="5004" spans="2:5" x14ac:dyDescent="0.35">
      <c r="B5004" t="s">
        <v>7651</v>
      </c>
      <c r="C5004" t="s">
        <v>8008</v>
      </c>
      <c r="D5004" t="s">
        <v>8641</v>
      </c>
    </row>
    <row r="5005" spans="2:5" x14ac:dyDescent="0.35">
      <c r="B5005" t="s">
        <v>7652</v>
      </c>
      <c r="C5005" t="s">
        <v>8008</v>
      </c>
      <c r="D5005" t="s">
        <v>8642</v>
      </c>
      <c r="E5005" t="s">
        <v>1048</v>
      </c>
    </row>
    <row r="5006" spans="2:5" x14ac:dyDescent="0.35">
      <c r="B5006" t="s">
        <v>7653</v>
      </c>
      <c r="C5006" t="s">
        <v>8008</v>
      </c>
      <c r="D5006" t="s">
        <v>1580</v>
      </c>
    </row>
    <row r="5007" spans="2:5" x14ac:dyDescent="0.35">
      <c r="B5007" t="s">
        <v>1465</v>
      </c>
      <c r="C5007" t="s">
        <v>8008</v>
      </c>
      <c r="D5007" t="s">
        <v>1580</v>
      </c>
    </row>
    <row r="5008" spans="2:5" x14ac:dyDescent="0.35">
      <c r="B5008" t="s">
        <v>7654</v>
      </c>
      <c r="C5008" t="s">
        <v>8008</v>
      </c>
      <c r="D5008" t="s">
        <v>8643</v>
      </c>
    </row>
    <row r="5009" spans="2:5" x14ac:dyDescent="0.35">
      <c r="B5009" t="s">
        <v>7655</v>
      </c>
      <c r="C5009" t="s">
        <v>8008</v>
      </c>
      <c r="D5009" t="s">
        <v>8643</v>
      </c>
    </row>
    <row r="5010" spans="2:5" x14ac:dyDescent="0.35">
      <c r="B5010" t="s">
        <v>7656</v>
      </c>
      <c r="C5010" t="s">
        <v>8008</v>
      </c>
      <c r="D5010" t="s">
        <v>8643</v>
      </c>
    </row>
    <row r="5011" spans="2:5" x14ac:dyDescent="0.35">
      <c r="B5011" t="s">
        <v>5710</v>
      </c>
      <c r="C5011" t="s">
        <v>8008</v>
      </c>
      <c r="D5011" t="s">
        <v>5711</v>
      </c>
    </row>
    <row r="5012" spans="2:5" x14ac:dyDescent="0.35">
      <c r="B5012" t="s">
        <v>7657</v>
      </c>
      <c r="C5012" t="s">
        <v>8008</v>
      </c>
    </row>
    <row r="5013" spans="2:5" x14ac:dyDescent="0.35">
      <c r="B5013" t="s">
        <v>1466</v>
      </c>
      <c r="C5013" t="s">
        <v>8008</v>
      </c>
      <c r="D5013" t="s">
        <v>1581</v>
      </c>
      <c r="E5013" t="s">
        <v>1057</v>
      </c>
    </row>
    <row r="5014" spans="2:5" x14ac:dyDescent="0.35">
      <c r="B5014" t="s">
        <v>5713</v>
      </c>
      <c r="C5014" t="s">
        <v>8008</v>
      </c>
      <c r="D5014" t="s">
        <v>1581</v>
      </c>
      <c r="E5014" t="s">
        <v>1057</v>
      </c>
    </row>
    <row r="5015" spans="2:5" x14ac:dyDescent="0.35">
      <c r="B5015" t="s">
        <v>5714</v>
      </c>
      <c r="C5015" t="s">
        <v>8008</v>
      </c>
      <c r="D5015" t="s">
        <v>1581</v>
      </c>
      <c r="E5015" t="s">
        <v>1057</v>
      </c>
    </row>
    <row r="5016" spans="2:5" x14ac:dyDescent="0.35">
      <c r="B5016" t="s">
        <v>5715</v>
      </c>
      <c r="C5016" t="s">
        <v>8008</v>
      </c>
      <c r="D5016" t="s">
        <v>1581</v>
      </c>
      <c r="E5016" t="s">
        <v>1057</v>
      </c>
    </row>
    <row r="5017" spans="2:5" x14ac:dyDescent="0.35">
      <c r="B5017" t="s">
        <v>7658</v>
      </c>
      <c r="C5017" t="s">
        <v>8008</v>
      </c>
      <c r="D5017" t="s">
        <v>8644</v>
      </c>
      <c r="E5017" t="s">
        <v>1046</v>
      </c>
    </row>
    <row r="5018" spans="2:5" x14ac:dyDescent="0.35">
      <c r="B5018" t="s">
        <v>7659</v>
      </c>
      <c r="C5018" t="s">
        <v>8008</v>
      </c>
      <c r="D5018" t="s">
        <v>8645</v>
      </c>
      <c r="E5018" t="s">
        <v>1032</v>
      </c>
    </row>
    <row r="5019" spans="2:5" x14ac:dyDescent="0.35">
      <c r="B5019" t="s">
        <v>7660</v>
      </c>
      <c r="C5019" t="s">
        <v>8008</v>
      </c>
      <c r="D5019" t="s">
        <v>8645</v>
      </c>
      <c r="E5019" t="s">
        <v>1032</v>
      </c>
    </row>
    <row r="5020" spans="2:5" x14ac:dyDescent="0.35">
      <c r="B5020" t="s">
        <v>7661</v>
      </c>
      <c r="C5020" t="s">
        <v>8008</v>
      </c>
      <c r="D5020" t="s">
        <v>8646</v>
      </c>
      <c r="E5020" t="s">
        <v>1032</v>
      </c>
    </row>
    <row r="5021" spans="2:5" x14ac:dyDescent="0.35">
      <c r="B5021" t="s">
        <v>5719</v>
      </c>
      <c r="C5021" t="s">
        <v>8008</v>
      </c>
      <c r="D5021" t="s">
        <v>5720</v>
      </c>
    </row>
    <row r="5022" spans="2:5" x14ac:dyDescent="0.35">
      <c r="B5022" t="s">
        <v>7662</v>
      </c>
      <c r="C5022" t="s">
        <v>8008</v>
      </c>
      <c r="D5022" t="s">
        <v>8647</v>
      </c>
      <c r="E5022" t="s">
        <v>1048</v>
      </c>
    </row>
    <row r="5023" spans="2:5" x14ac:dyDescent="0.35">
      <c r="B5023" t="s">
        <v>7663</v>
      </c>
      <c r="C5023" t="s">
        <v>8008</v>
      </c>
      <c r="D5023" t="s">
        <v>8647</v>
      </c>
      <c r="E5023" t="s">
        <v>1048</v>
      </c>
    </row>
    <row r="5024" spans="2:5" x14ac:dyDescent="0.35">
      <c r="B5024" t="s">
        <v>7664</v>
      </c>
      <c r="C5024" t="s">
        <v>8008</v>
      </c>
    </row>
    <row r="5025" spans="2:5" x14ac:dyDescent="0.35">
      <c r="B5025" t="s">
        <v>7665</v>
      </c>
      <c r="C5025" t="s">
        <v>8008</v>
      </c>
      <c r="D5025" t="s">
        <v>8648</v>
      </c>
    </row>
    <row r="5026" spans="2:5" x14ac:dyDescent="0.35">
      <c r="B5026" t="s">
        <v>7666</v>
      </c>
      <c r="C5026" t="s">
        <v>8008</v>
      </c>
      <c r="D5026" t="s">
        <v>8648</v>
      </c>
    </row>
    <row r="5027" spans="2:5" x14ac:dyDescent="0.35">
      <c r="B5027" t="s">
        <v>7667</v>
      </c>
      <c r="C5027" t="s">
        <v>8008</v>
      </c>
      <c r="D5027" t="s">
        <v>8649</v>
      </c>
    </row>
    <row r="5028" spans="2:5" x14ac:dyDescent="0.35">
      <c r="B5028" t="s">
        <v>5723</v>
      </c>
      <c r="C5028" t="s">
        <v>8008</v>
      </c>
      <c r="D5028" t="s">
        <v>5724</v>
      </c>
      <c r="E5028" t="s">
        <v>1059</v>
      </c>
    </row>
    <row r="5029" spans="2:5" x14ac:dyDescent="0.35">
      <c r="B5029" t="s">
        <v>7668</v>
      </c>
      <c r="C5029" t="s">
        <v>8008</v>
      </c>
      <c r="D5029" t="s">
        <v>5724</v>
      </c>
      <c r="E5029" t="s">
        <v>1059</v>
      </c>
    </row>
    <row r="5030" spans="2:5" x14ac:dyDescent="0.35">
      <c r="B5030" t="s">
        <v>7669</v>
      </c>
      <c r="C5030" t="s">
        <v>8008</v>
      </c>
      <c r="D5030" t="s">
        <v>8650</v>
      </c>
    </row>
    <row r="5031" spans="2:5" x14ac:dyDescent="0.35">
      <c r="B5031" t="s">
        <v>7670</v>
      </c>
      <c r="C5031" t="s">
        <v>8008</v>
      </c>
      <c r="D5031" t="s">
        <v>8650</v>
      </c>
    </row>
    <row r="5032" spans="2:5" x14ac:dyDescent="0.35">
      <c r="B5032" t="s">
        <v>7671</v>
      </c>
      <c r="C5032" t="s">
        <v>8008</v>
      </c>
    </row>
    <row r="5033" spans="2:5" x14ac:dyDescent="0.35">
      <c r="B5033" t="s">
        <v>7672</v>
      </c>
      <c r="C5033" t="s">
        <v>8008</v>
      </c>
      <c r="D5033" t="s">
        <v>8650</v>
      </c>
    </row>
    <row r="5034" spans="2:5" x14ac:dyDescent="0.35">
      <c r="B5034" t="s">
        <v>7673</v>
      </c>
      <c r="C5034" t="s">
        <v>8008</v>
      </c>
    </row>
    <row r="5035" spans="2:5" x14ac:dyDescent="0.35">
      <c r="B5035" t="s">
        <v>7674</v>
      </c>
      <c r="C5035" t="s">
        <v>8008</v>
      </c>
    </row>
    <row r="5036" spans="2:5" x14ac:dyDescent="0.35">
      <c r="B5036" t="s">
        <v>7675</v>
      </c>
      <c r="C5036" t="s">
        <v>8008</v>
      </c>
    </row>
    <row r="5037" spans="2:5" x14ac:dyDescent="0.35">
      <c r="B5037" t="s">
        <v>7676</v>
      </c>
      <c r="C5037" t="s">
        <v>8008</v>
      </c>
      <c r="D5037" t="s">
        <v>8651</v>
      </c>
      <c r="E5037" t="s">
        <v>1050</v>
      </c>
    </row>
    <row r="5038" spans="2:5" x14ac:dyDescent="0.35">
      <c r="B5038" t="s">
        <v>7677</v>
      </c>
      <c r="C5038" t="s">
        <v>8008</v>
      </c>
      <c r="D5038" t="s">
        <v>8651</v>
      </c>
      <c r="E5038" t="s">
        <v>1050</v>
      </c>
    </row>
    <row r="5039" spans="2:5" x14ac:dyDescent="0.35">
      <c r="B5039" t="s">
        <v>7678</v>
      </c>
      <c r="C5039" t="s">
        <v>8008</v>
      </c>
      <c r="D5039" t="s">
        <v>8651</v>
      </c>
      <c r="E5039" t="s">
        <v>1050</v>
      </c>
    </row>
    <row r="5040" spans="2:5" x14ac:dyDescent="0.35">
      <c r="B5040" t="s">
        <v>7679</v>
      </c>
      <c r="C5040" t="s">
        <v>8008</v>
      </c>
      <c r="D5040" t="s">
        <v>8651</v>
      </c>
      <c r="E5040" t="s">
        <v>1050</v>
      </c>
    </row>
    <row r="5041" spans="2:5" x14ac:dyDescent="0.35">
      <c r="B5041" t="s">
        <v>7680</v>
      </c>
      <c r="C5041" t="s">
        <v>8008</v>
      </c>
      <c r="D5041" t="s">
        <v>8652</v>
      </c>
      <c r="E5041" t="s">
        <v>1041</v>
      </c>
    </row>
    <row r="5042" spans="2:5" x14ac:dyDescent="0.35">
      <c r="B5042" t="s">
        <v>7681</v>
      </c>
      <c r="C5042" t="s">
        <v>8008</v>
      </c>
      <c r="D5042" t="s">
        <v>8653</v>
      </c>
      <c r="E5042" t="s">
        <v>1048</v>
      </c>
    </row>
    <row r="5043" spans="2:5" x14ac:dyDescent="0.35">
      <c r="B5043" t="s">
        <v>7682</v>
      </c>
      <c r="C5043" t="s">
        <v>8008</v>
      </c>
      <c r="D5043" t="s">
        <v>8654</v>
      </c>
    </row>
    <row r="5044" spans="2:5" x14ac:dyDescent="0.35">
      <c r="B5044" t="s">
        <v>7683</v>
      </c>
      <c r="C5044" t="s">
        <v>8008</v>
      </c>
      <c r="D5044" t="s">
        <v>5734</v>
      </c>
      <c r="E5044" t="s">
        <v>1048</v>
      </c>
    </row>
    <row r="5045" spans="2:5" x14ac:dyDescent="0.35">
      <c r="B5045" t="s">
        <v>7684</v>
      </c>
      <c r="C5045" t="s">
        <v>8008</v>
      </c>
      <c r="D5045" t="s">
        <v>8655</v>
      </c>
      <c r="E5045" t="s">
        <v>1050</v>
      </c>
    </row>
    <row r="5046" spans="2:5" x14ac:dyDescent="0.35">
      <c r="B5046" t="s">
        <v>7685</v>
      </c>
      <c r="C5046" t="s">
        <v>8008</v>
      </c>
      <c r="D5046" t="s">
        <v>5736</v>
      </c>
      <c r="E5046" t="s">
        <v>1028</v>
      </c>
    </row>
    <row r="5047" spans="2:5" x14ac:dyDescent="0.35">
      <c r="B5047" t="s">
        <v>7686</v>
      </c>
      <c r="C5047" t="s">
        <v>8008</v>
      </c>
      <c r="D5047" t="s">
        <v>5736</v>
      </c>
      <c r="E5047" t="s">
        <v>1028</v>
      </c>
    </row>
    <row r="5048" spans="2:5" x14ac:dyDescent="0.35">
      <c r="B5048" t="s">
        <v>7687</v>
      </c>
      <c r="C5048" t="s">
        <v>8008</v>
      </c>
      <c r="D5048" t="s">
        <v>5736</v>
      </c>
      <c r="E5048" t="s">
        <v>1028</v>
      </c>
    </row>
    <row r="5049" spans="2:5" x14ac:dyDescent="0.35">
      <c r="B5049" t="s">
        <v>7688</v>
      </c>
      <c r="C5049" t="s">
        <v>8008</v>
      </c>
      <c r="D5049" t="s">
        <v>8656</v>
      </c>
    </row>
    <row r="5050" spans="2:5" x14ac:dyDescent="0.35">
      <c r="B5050" t="s">
        <v>7689</v>
      </c>
      <c r="C5050" t="s">
        <v>8008</v>
      </c>
    </row>
    <row r="5051" spans="2:5" x14ac:dyDescent="0.35">
      <c r="B5051" t="s">
        <v>7690</v>
      </c>
      <c r="C5051" t="s">
        <v>8008</v>
      </c>
      <c r="D5051" t="s">
        <v>8657</v>
      </c>
      <c r="E5051" t="s">
        <v>1057</v>
      </c>
    </row>
    <row r="5052" spans="2:5" x14ac:dyDescent="0.35">
      <c r="B5052" t="s">
        <v>7691</v>
      </c>
      <c r="C5052" t="s">
        <v>8008</v>
      </c>
      <c r="D5052" t="s">
        <v>8657</v>
      </c>
      <c r="E5052" t="s">
        <v>1057</v>
      </c>
    </row>
    <row r="5053" spans="2:5" x14ac:dyDescent="0.35">
      <c r="B5053" t="s">
        <v>7692</v>
      </c>
      <c r="C5053" t="s">
        <v>8008</v>
      </c>
      <c r="D5053" t="s">
        <v>8657</v>
      </c>
      <c r="E5053" t="s">
        <v>1057</v>
      </c>
    </row>
    <row r="5054" spans="2:5" x14ac:dyDescent="0.35">
      <c r="B5054" t="s">
        <v>7693</v>
      </c>
      <c r="C5054" t="s">
        <v>8008</v>
      </c>
      <c r="D5054" t="s">
        <v>8657</v>
      </c>
      <c r="E5054" t="s">
        <v>1057</v>
      </c>
    </row>
    <row r="5055" spans="2:5" x14ac:dyDescent="0.35">
      <c r="B5055" t="s">
        <v>7694</v>
      </c>
      <c r="C5055" t="s">
        <v>8008</v>
      </c>
      <c r="D5055" t="s">
        <v>8657</v>
      </c>
      <c r="E5055" t="s">
        <v>1057</v>
      </c>
    </row>
    <row r="5056" spans="2:5" x14ac:dyDescent="0.35">
      <c r="B5056" t="s">
        <v>7695</v>
      </c>
      <c r="C5056" t="s">
        <v>8008</v>
      </c>
    </row>
    <row r="5057" spans="2:5" x14ac:dyDescent="0.35">
      <c r="B5057" t="s">
        <v>5739</v>
      </c>
      <c r="C5057" t="s">
        <v>8008</v>
      </c>
      <c r="D5057" t="s">
        <v>1582</v>
      </c>
    </row>
    <row r="5058" spans="2:5" x14ac:dyDescent="0.35">
      <c r="B5058" t="s">
        <v>7696</v>
      </c>
      <c r="C5058" t="s">
        <v>8008</v>
      </c>
      <c r="D5058" t="s">
        <v>1582</v>
      </c>
    </row>
    <row r="5059" spans="2:5" x14ac:dyDescent="0.35">
      <c r="B5059" t="s">
        <v>1467</v>
      </c>
      <c r="C5059" t="s">
        <v>8008</v>
      </c>
      <c r="D5059" t="s">
        <v>1582</v>
      </c>
    </row>
    <row r="5060" spans="2:5" x14ac:dyDescent="0.35">
      <c r="B5060" t="s">
        <v>1468</v>
      </c>
      <c r="C5060" t="s">
        <v>8008</v>
      </c>
      <c r="D5060" t="s">
        <v>1582</v>
      </c>
    </row>
    <row r="5061" spans="2:5" x14ac:dyDescent="0.35">
      <c r="B5061" t="s">
        <v>7697</v>
      </c>
      <c r="C5061" t="s">
        <v>8008</v>
      </c>
      <c r="D5061" t="s">
        <v>5743</v>
      </c>
    </row>
    <row r="5062" spans="2:5" x14ac:dyDescent="0.35">
      <c r="B5062" t="s">
        <v>7698</v>
      </c>
      <c r="C5062" t="s">
        <v>8008</v>
      </c>
    </row>
    <row r="5063" spans="2:5" x14ac:dyDescent="0.35">
      <c r="B5063" t="s">
        <v>7699</v>
      </c>
      <c r="C5063" t="s">
        <v>8008</v>
      </c>
      <c r="D5063" t="s">
        <v>1209</v>
      </c>
      <c r="E5063" t="s">
        <v>1041</v>
      </c>
    </row>
    <row r="5064" spans="2:5" x14ac:dyDescent="0.35">
      <c r="B5064" t="s">
        <v>7700</v>
      </c>
      <c r="C5064" t="s">
        <v>8008</v>
      </c>
      <c r="D5064" t="s">
        <v>8658</v>
      </c>
      <c r="E5064" t="s">
        <v>1059</v>
      </c>
    </row>
    <row r="5065" spans="2:5" x14ac:dyDescent="0.35">
      <c r="B5065" t="s">
        <v>5753</v>
      </c>
      <c r="C5065" t="s">
        <v>8008</v>
      </c>
      <c r="D5065" t="s">
        <v>5754</v>
      </c>
    </row>
    <row r="5066" spans="2:5" x14ac:dyDescent="0.35">
      <c r="B5066" t="s">
        <v>7701</v>
      </c>
      <c r="C5066" t="s">
        <v>8008</v>
      </c>
      <c r="D5066" t="s">
        <v>8659</v>
      </c>
      <c r="E5066" t="s">
        <v>1059</v>
      </c>
    </row>
    <row r="5067" spans="2:5" x14ac:dyDescent="0.35">
      <c r="B5067" t="s">
        <v>5758</v>
      </c>
      <c r="C5067" t="s">
        <v>8008</v>
      </c>
      <c r="D5067" t="s">
        <v>5757</v>
      </c>
      <c r="E5067" t="s">
        <v>1041</v>
      </c>
    </row>
    <row r="5068" spans="2:5" x14ac:dyDescent="0.35">
      <c r="B5068" t="s">
        <v>7702</v>
      </c>
      <c r="C5068" t="s">
        <v>8008</v>
      </c>
      <c r="D5068" t="s">
        <v>5763</v>
      </c>
      <c r="E5068" t="s">
        <v>1028</v>
      </c>
    </row>
    <row r="5069" spans="2:5" x14ac:dyDescent="0.35">
      <c r="B5069" t="s">
        <v>5762</v>
      </c>
      <c r="C5069" t="s">
        <v>8008</v>
      </c>
      <c r="D5069" t="s">
        <v>5763</v>
      </c>
      <c r="E5069" t="s">
        <v>1028</v>
      </c>
    </row>
    <row r="5070" spans="2:5" x14ac:dyDescent="0.35">
      <c r="B5070" t="s">
        <v>7703</v>
      </c>
      <c r="C5070" t="s">
        <v>8008</v>
      </c>
      <c r="D5070" t="s">
        <v>8660</v>
      </c>
      <c r="E5070" t="s">
        <v>1050</v>
      </c>
    </row>
    <row r="5071" spans="2:5" x14ac:dyDescent="0.35">
      <c r="B5071" t="s">
        <v>7704</v>
      </c>
      <c r="C5071" t="s">
        <v>8008</v>
      </c>
      <c r="D5071" t="s">
        <v>8661</v>
      </c>
      <c r="E5071" t="s">
        <v>1032</v>
      </c>
    </row>
    <row r="5072" spans="2:5" x14ac:dyDescent="0.35">
      <c r="B5072" t="s">
        <v>7705</v>
      </c>
      <c r="C5072" t="s">
        <v>8008</v>
      </c>
      <c r="D5072" t="s">
        <v>8662</v>
      </c>
      <c r="E5072" t="s">
        <v>1105</v>
      </c>
    </row>
    <row r="5073" spans="2:5" x14ac:dyDescent="0.35">
      <c r="B5073" t="s">
        <v>5766</v>
      </c>
      <c r="C5073" t="s">
        <v>8008</v>
      </c>
      <c r="D5073" t="s">
        <v>5765</v>
      </c>
      <c r="E5073" t="s">
        <v>1062</v>
      </c>
    </row>
    <row r="5074" spans="2:5" x14ac:dyDescent="0.35">
      <c r="B5074" t="s">
        <v>5767</v>
      </c>
      <c r="C5074" t="s">
        <v>8008</v>
      </c>
      <c r="D5074" t="s">
        <v>5768</v>
      </c>
      <c r="E5074" t="s">
        <v>1057</v>
      </c>
    </row>
    <row r="5075" spans="2:5" x14ac:dyDescent="0.35">
      <c r="B5075" t="s">
        <v>7706</v>
      </c>
      <c r="C5075" t="s">
        <v>8008</v>
      </c>
      <c r="D5075" t="s">
        <v>5772</v>
      </c>
      <c r="E5075" t="s">
        <v>1041</v>
      </c>
    </row>
    <row r="5076" spans="2:5" x14ac:dyDescent="0.35">
      <c r="B5076" t="s">
        <v>5773</v>
      </c>
      <c r="C5076" t="s">
        <v>8008</v>
      </c>
      <c r="D5076" t="s">
        <v>5774</v>
      </c>
      <c r="E5076" t="s">
        <v>1062</v>
      </c>
    </row>
    <row r="5077" spans="2:5" x14ac:dyDescent="0.35">
      <c r="B5077" t="s">
        <v>5775</v>
      </c>
      <c r="C5077" t="s">
        <v>8008</v>
      </c>
      <c r="D5077" t="s">
        <v>5776</v>
      </c>
      <c r="E5077" t="s">
        <v>1062</v>
      </c>
    </row>
    <row r="5078" spans="2:5" x14ac:dyDescent="0.35">
      <c r="B5078" t="s">
        <v>7707</v>
      </c>
      <c r="C5078" t="s">
        <v>8008</v>
      </c>
      <c r="D5078" t="s">
        <v>8663</v>
      </c>
      <c r="E5078" t="s">
        <v>1028</v>
      </c>
    </row>
    <row r="5079" spans="2:5" x14ac:dyDescent="0.35">
      <c r="B5079" t="s">
        <v>7708</v>
      </c>
      <c r="C5079" t="s">
        <v>8008</v>
      </c>
      <c r="D5079" t="s">
        <v>8663</v>
      </c>
      <c r="E5079" t="s">
        <v>1028</v>
      </c>
    </row>
    <row r="5080" spans="2:5" x14ac:dyDescent="0.35">
      <c r="B5080" t="s">
        <v>7709</v>
      </c>
      <c r="C5080" t="s">
        <v>8008</v>
      </c>
      <c r="D5080" t="s">
        <v>8663</v>
      </c>
      <c r="E5080" t="s">
        <v>1028</v>
      </c>
    </row>
    <row r="5081" spans="2:5" x14ac:dyDescent="0.35">
      <c r="B5081" t="s">
        <v>7710</v>
      </c>
      <c r="C5081" t="s">
        <v>8008</v>
      </c>
    </row>
    <row r="5082" spans="2:5" x14ac:dyDescent="0.35">
      <c r="B5082" t="s">
        <v>7711</v>
      </c>
      <c r="C5082" t="s">
        <v>8008</v>
      </c>
      <c r="D5082" t="s">
        <v>8663</v>
      </c>
      <c r="E5082" t="s">
        <v>1028</v>
      </c>
    </row>
    <row r="5083" spans="2:5" x14ac:dyDescent="0.35">
      <c r="B5083" t="s">
        <v>7712</v>
      </c>
      <c r="C5083" t="s">
        <v>8008</v>
      </c>
      <c r="D5083" t="s">
        <v>8663</v>
      </c>
      <c r="E5083" t="s">
        <v>1028</v>
      </c>
    </row>
    <row r="5084" spans="2:5" x14ac:dyDescent="0.35">
      <c r="B5084" t="s">
        <v>7713</v>
      </c>
      <c r="C5084" t="s">
        <v>8008</v>
      </c>
      <c r="D5084" t="s">
        <v>8664</v>
      </c>
      <c r="E5084" t="s">
        <v>1050</v>
      </c>
    </row>
    <row r="5085" spans="2:5" x14ac:dyDescent="0.35">
      <c r="B5085" t="s">
        <v>5779</v>
      </c>
      <c r="C5085" t="s">
        <v>8008</v>
      </c>
      <c r="D5085" t="s">
        <v>5780</v>
      </c>
      <c r="E5085" t="s">
        <v>1032</v>
      </c>
    </row>
    <row r="5086" spans="2:5" x14ac:dyDescent="0.35">
      <c r="B5086" t="s">
        <v>7714</v>
      </c>
      <c r="C5086" t="s">
        <v>8008</v>
      </c>
    </row>
    <row r="5087" spans="2:5" x14ac:dyDescent="0.35">
      <c r="B5087" t="s">
        <v>7715</v>
      </c>
      <c r="C5087" t="s">
        <v>8008</v>
      </c>
      <c r="D5087" t="s">
        <v>5780</v>
      </c>
      <c r="E5087" t="s">
        <v>1032</v>
      </c>
    </row>
    <row r="5088" spans="2:5" x14ac:dyDescent="0.35">
      <c r="B5088" t="s">
        <v>5781</v>
      </c>
      <c r="C5088" t="s">
        <v>8008</v>
      </c>
      <c r="D5088" t="s">
        <v>5780</v>
      </c>
      <c r="E5088" t="s">
        <v>1032</v>
      </c>
    </row>
    <row r="5089" spans="2:5" x14ac:dyDescent="0.35">
      <c r="B5089" t="s">
        <v>7716</v>
      </c>
      <c r="C5089" t="s">
        <v>8008</v>
      </c>
      <c r="D5089" t="s">
        <v>5780</v>
      </c>
      <c r="E5089" t="s">
        <v>1032</v>
      </c>
    </row>
    <row r="5090" spans="2:5" x14ac:dyDescent="0.35">
      <c r="B5090" t="s">
        <v>7717</v>
      </c>
      <c r="C5090" t="s">
        <v>8008</v>
      </c>
    </row>
    <row r="5091" spans="2:5" x14ac:dyDescent="0.35">
      <c r="B5091" t="s">
        <v>7718</v>
      </c>
      <c r="C5091" t="s">
        <v>8008</v>
      </c>
      <c r="D5091" t="s">
        <v>8665</v>
      </c>
    </row>
    <row r="5092" spans="2:5" x14ac:dyDescent="0.35">
      <c r="B5092" t="s">
        <v>5786</v>
      </c>
      <c r="C5092" t="s">
        <v>8008</v>
      </c>
      <c r="D5092" t="s">
        <v>5787</v>
      </c>
      <c r="E5092" t="s">
        <v>1105</v>
      </c>
    </row>
    <row r="5093" spans="2:5" x14ac:dyDescent="0.35">
      <c r="B5093" t="s">
        <v>7719</v>
      </c>
      <c r="C5093" t="s">
        <v>8008</v>
      </c>
    </row>
    <row r="5094" spans="2:5" x14ac:dyDescent="0.35">
      <c r="B5094" t="s">
        <v>1471</v>
      </c>
      <c r="C5094" t="s">
        <v>8008</v>
      </c>
      <c r="D5094" t="s">
        <v>1585</v>
      </c>
      <c r="E5094" t="s">
        <v>1057</v>
      </c>
    </row>
    <row r="5095" spans="2:5" x14ac:dyDescent="0.35">
      <c r="B5095" t="s">
        <v>7720</v>
      </c>
      <c r="C5095" t="s">
        <v>8008</v>
      </c>
      <c r="D5095" t="s">
        <v>8666</v>
      </c>
    </row>
    <row r="5096" spans="2:5" x14ac:dyDescent="0.35">
      <c r="B5096" t="s">
        <v>7721</v>
      </c>
      <c r="C5096" t="s">
        <v>8008</v>
      </c>
      <c r="D5096" t="s">
        <v>8667</v>
      </c>
    </row>
    <row r="5097" spans="2:5" x14ac:dyDescent="0.35">
      <c r="B5097" t="s">
        <v>7722</v>
      </c>
      <c r="C5097" t="s">
        <v>8008</v>
      </c>
    </row>
    <row r="5098" spans="2:5" x14ac:dyDescent="0.35">
      <c r="B5098" t="s">
        <v>7723</v>
      </c>
      <c r="C5098" t="s">
        <v>8008</v>
      </c>
      <c r="D5098" t="s">
        <v>8668</v>
      </c>
    </row>
    <row r="5099" spans="2:5" x14ac:dyDescent="0.35">
      <c r="B5099" t="s">
        <v>7724</v>
      </c>
      <c r="C5099" t="s">
        <v>8008</v>
      </c>
      <c r="D5099" t="s">
        <v>8669</v>
      </c>
      <c r="E5099" t="s">
        <v>1059</v>
      </c>
    </row>
    <row r="5100" spans="2:5" x14ac:dyDescent="0.35">
      <c r="B5100" t="s">
        <v>5791</v>
      </c>
      <c r="C5100" t="s">
        <v>8008</v>
      </c>
      <c r="D5100" t="s">
        <v>1346</v>
      </c>
      <c r="E5100" t="s">
        <v>1062</v>
      </c>
    </row>
    <row r="5101" spans="2:5" x14ac:dyDescent="0.35">
      <c r="B5101" t="s">
        <v>7725</v>
      </c>
      <c r="C5101" t="s">
        <v>8008</v>
      </c>
      <c r="D5101" t="s">
        <v>1346</v>
      </c>
      <c r="E5101" t="s">
        <v>1062</v>
      </c>
    </row>
    <row r="5102" spans="2:5" x14ac:dyDescent="0.35">
      <c r="B5102" t="s">
        <v>5793</v>
      </c>
      <c r="C5102" t="s">
        <v>8008</v>
      </c>
      <c r="D5102" t="s">
        <v>1346</v>
      </c>
      <c r="E5102" t="s">
        <v>1062</v>
      </c>
    </row>
    <row r="5103" spans="2:5" x14ac:dyDescent="0.35">
      <c r="B5103" t="s">
        <v>7726</v>
      </c>
      <c r="C5103" t="s">
        <v>8008</v>
      </c>
      <c r="D5103" t="s">
        <v>1586</v>
      </c>
    </row>
    <row r="5104" spans="2:5" x14ac:dyDescent="0.35">
      <c r="B5104" t="s">
        <v>7727</v>
      </c>
      <c r="C5104" t="s">
        <v>8008</v>
      </c>
      <c r="D5104" t="s">
        <v>8670</v>
      </c>
      <c r="E5104" t="s">
        <v>1028</v>
      </c>
    </row>
    <row r="5105" spans="2:5" x14ac:dyDescent="0.35">
      <c r="B5105" t="s">
        <v>7728</v>
      </c>
      <c r="C5105" t="s">
        <v>8008</v>
      </c>
      <c r="D5105" t="s">
        <v>8670</v>
      </c>
      <c r="E5105" t="s">
        <v>1028</v>
      </c>
    </row>
    <row r="5106" spans="2:5" x14ac:dyDescent="0.35">
      <c r="B5106" t="s">
        <v>7729</v>
      </c>
      <c r="C5106" t="s">
        <v>8008</v>
      </c>
      <c r="D5106" t="s">
        <v>8671</v>
      </c>
      <c r="E5106" t="s">
        <v>1028</v>
      </c>
    </row>
    <row r="5107" spans="2:5" x14ac:dyDescent="0.35">
      <c r="B5107" t="s">
        <v>7730</v>
      </c>
      <c r="C5107" t="s">
        <v>8008</v>
      </c>
      <c r="D5107" t="s">
        <v>8672</v>
      </c>
      <c r="E5107" t="s">
        <v>1028</v>
      </c>
    </row>
    <row r="5108" spans="2:5" x14ac:dyDescent="0.35">
      <c r="B5108" t="s">
        <v>7731</v>
      </c>
      <c r="C5108" t="s">
        <v>8008</v>
      </c>
      <c r="D5108" t="s">
        <v>8671</v>
      </c>
      <c r="E5108" t="s">
        <v>1028</v>
      </c>
    </row>
    <row r="5109" spans="2:5" x14ac:dyDescent="0.35">
      <c r="B5109" t="s">
        <v>7732</v>
      </c>
      <c r="C5109" t="s">
        <v>8008</v>
      </c>
      <c r="D5109" t="s">
        <v>8671</v>
      </c>
      <c r="E5109" t="s">
        <v>1028</v>
      </c>
    </row>
    <row r="5110" spans="2:5" x14ac:dyDescent="0.35">
      <c r="B5110" t="s">
        <v>7733</v>
      </c>
      <c r="C5110" t="s">
        <v>8008</v>
      </c>
      <c r="D5110" t="s">
        <v>8671</v>
      </c>
      <c r="E5110" t="s">
        <v>1028</v>
      </c>
    </row>
    <row r="5111" spans="2:5" x14ac:dyDescent="0.35">
      <c r="B5111" t="s">
        <v>7734</v>
      </c>
      <c r="C5111" t="s">
        <v>8008</v>
      </c>
      <c r="D5111" t="s">
        <v>8673</v>
      </c>
      <c r="E5111" t="s">
        <v>1028</v>
      </c>
    </row>
    <row r="5112" spans="2:5" x14ac:dyDescent="0.35">
      <c r="B5112" t="s">
        <v>7735</v>
      </c>
      <c r="C5112" t="s">
        <v>8008</v>
      </c>
      <c r="D5112" t="s">
        <v>8673</v>
      </c>
      <c r="E5112" t="s">
        <v>1028</v>
      </c>
    </row>
    <row r="5113" spans="2:5" x14ac:dyDescent="0.35">
      <c r="B5113" t="s">
        <v>5801</v>
      </c>
      <c r="C5113" t="s">
        <v>8008</v>
      </c>
      <c r="D5113" t="s">
        <v>1588</v>
      </c>
      <c r="E5113" t="s">
        <v>1059</v>
      </c>
    </row>
    <row r="5114" spans="2:5" x14ac:dyDescent="0.35">
      <c r="B5114" t="s">
        <v>1474</v>
      </c>
      <c r="C5114" t="s">
        <v>8008</v>
      </c>
      <c r="D5114" t="s">
        <v>1588</v>
      </c>
      <c r="E5114" t="s">
        <v>1059</v>
      </c>
    </row>
    <row r="5115" spans="2:5" x14ac:dyDescent="0.35">
      <c r="B5115" t="s">
        <v>7736</v>
      </c>
      <c r="C5115" t="s">
        <v>8008</v>
      </c>
      <c r="D5115" t="s">
        <v>8674</v>
      </c>
      <c r="E5115" t="s">
        <v>4149</v>
      </c>
    </row>
    <row r="5116" spans="2:5" x14ac:dyDescent="0.35">
      <c r="B5116" t="s">
        <v>7737</v>
      </c>
      <c r="C5116" t="s">
        <v>8008</v>
      </c>
      <c r="D5116" t="s">
        <v>8674</v>
      </c>
      <c r="E5116" t="s">
        <v>4149</v>
      </c>
    </row>
    <row r="5117" spans="2:5" x14ac:dyDescent="0.35">
      <c r="B5117" t="s">
        <v>7738</v>
      </c>
      <c r="C5117" t="s">
        <v>8008</v>
      </c>
      <c r="D5117" t="s">
        <v>8674</v>
      </c>
      <c r="E5117" t="s">
        <v>4149</v>
      </c>
    </row>
    <row r="5118" spans="2:5" x14ac:dyDescent="0.35">
      <c r="B5118" t="s">
        <v>7739</v>
      </c>
      <c r="C5118" t="s">
        <v>8008</v>
      </c>
      <c r="D5118" t="s">
        <v>8674</v>
      </c>
      <c r="E5118" t="s">
        <v>4149</v>
      </c>
    </row>
    <row r="5119" spans="2:5" x14ac:dyDescent="0.35">
      <c r="B5119" t="s">
        <v>7740</v>
      </c>
      <c r="C5119" t="s">
        <v>8008</v>
      </c>
      <c r="D5119" t="s">
        <v>8674</v>
      </c>
      <c r="E5119" t="s">
        <v>4149</v>
      </c>
    </row>
    <row r="5120" spans="2:5" x14ac:dyDescent="0.35">
      <c r="B5120" t="s">
        <v>7741</v>
      </c>
      <c r="C5120" t="s">
        <v>8008</v>
      </c>
      <c r="D5120" t="s">
        <v>8674</v>
      </c>
      <c r="E5120" t="s">
        <v>4149</v>
      </c>
    </row>
    <row r="5121" spans="2:5" x14ac:dyDescent="0.35">
      <c r="B5121" t="s">
        <v>7742</v>
      </c>
      <c r="C5121" t="s">
        <v>8008</v>
      </c>
      <c r="D5121" t="s">
        <v>5806</v>
      </c>
      <c r="E5121" t="s">
        <v>1057</v>
      </c>
    </row>
    <row r="5122" spans="2:5" x14ac:dyDescent="0.35">
      <c r="B5122" t="s">
        <v>7743</v>
      </c>
      <c r="C5122" t="s">
        <v>8008</v>
      </c>
    </row>
    <row r="5123" spans="2:5" x14ac:dyDescent="0.35">
      <c r="B5123" t="s">
        <v>7744</v>
      </c>
      <c r="C5123" t="s">
        <v>8008</v>
      </c>
      <c r="D5123" t="s">
        <v>8675</v>
      </c>
    </row>
    <row r="5124" spans="2:5" x14ac:dyDescent="0.35">
      <c r="B5124" t="s">
        <v>7745</v>
      </c>
      <c r="C5124" t="s">
        <v>8008</v>
      </c>
      <c r="D5124" t="s">
        <v>8676</v>
      </c>
    </row>
    <row r="5125" spans="2:5" x14ac:dyDescent="0.35">
      <c r="B5125" t="s">
        <v>7746</v>
      </c>
      <c r="C5125" t="s">
        <v>8008</v>
      </c>
      <c r="D5125" t="s">
        <v>8675</v>
      </c>
    </row>
    <row r="5126" spans="2:5" x14ac:dyDescent="0.35">
      <c r="B5126" t="s">
        <v>7747</v>
      </c>
      <c r="C5126" t="s">
        <v>8008</v>
      </c>
      <c r="D5126" t="s">
        <v>8675</v>
      </c>
    </row>
    <row r="5127" spans="2:5" x14ac:dyDescent="0.35">
      <c r="B5127" t="s">
        <v>7748</v>
      </c>
      <c r="C5127" t="s">
        <v>8008</v>
      </c>
      <c r="D5127" t="s">
        <v>8675</v>
      </c>
    </row>
    <row r="5128" spans="2:5" x14ac:dyDescent="0.35">
      <c r="B5128" t="s">
        <v>7749</v>
      </c>
      <c r="C5128" t="s">
        <v>8008</v>
      </c>
      <c r="D5128" t="s">
        <v>8675</v>
      </c>
    </row>
    <row r="5129" spans="2:5" x14ac:dyDescent="0.35">
      <c r="B5129" t="s">
        <v>7750</v>
      </c>
      <c r="C5129" t="s">
        <v>8008</v>
      </c>
      <c r="D5129" t="s">
        <v>8675</v>
      </c>
    </row>
    <row r="5130" spans="2:5" x14ac:dyDescent="0.35">
      <c r="B5130" t="s">
        <v>1475</v>
      </c>
      <c r="C5130" t="s">
        <v>8008</v>
      </c>
      <c r="D5130" t="s">
        <v>1589</v>
      </c>
      <c r="E5130" t="s">
        <v>1105</v>
      </c>
    </row>
    <row r="5131" spans="2:5" x14ac:dyDescent="0.35">
      <c r="B5131" t="s">
        <v>7751</v>
      </c>
      <c r="C5131" t="s">
        <v>8008</v>
      </c>
      <c r="D5131" t="s">
        <v>5808</v>
      </c>
      <c r="E5131" t="s">
        <v>4149</v>
      </c>
    </row>
    <row r="5132" spans="2:5" x14ac:dyDescent="0.35">
      <c r="B5132" t="s">
        <v>7752</v>
      </c>
      <c r="C5132" t="s">
        <v>8008</v>
      </c>
      <c r="D5132" t="s">
        <v>5808</v>
      </c>
      <c r="E5132" t="s">
        <v>4149</v>
      </c>
    </row>
    <row r="5133" spans="2:5" x14ac:dyDescent="0.35">
      <c r="B5133" t="s">
        <v>7753</v>
      </c>
      <c r="C5133" t="s">
        <v>8008</v>
      </c>
    </row>
    <row r="5134" spans="2:5" x14ac:dyDescent="0.35">
      <c r="B5134" t="s">
        <v>7754</v>
      </c>
      <c r="C5134" t="s">
        <v>8008</v>
      </c>
      <c r="D5134" t="s">
        <v>8677</v>
      </c>
      <c r="E5134" t="s">
        <v>1048</v>
      </c>
    </row>
    <row r="5135" spans="2:5" x14ac:dyDescent="0.35">
      <c r="B5135" t="s">
        <v>7755</v>
      </c>
      <c r="C5135" t="s">
        <v>8008</v>
      </c>
      <c r="D5135" t="s">
        <v>8678</v>
      </c>
      <c r="E5135" t="s">
        <v>1028</v>
      </c>
    </row>
    <row r="5136" spans="2:5" x14ac:dyDescent="0.35">
      <c r="B5136" t="s">
        <v>7756</v>
      </c>
      <c r="C5136" t="s">
        <v>8008</v>
      </c>
      <c r="D5136" t="s">
        <v>8678</v>
      </c>
      <c r="E5136" t="s">
        <v>1028</v>
      </c>
    </row>
    <row r="5137" spans="2:5" x14ac:dyDescent="0.35">
      <c r="B5137" t="s">
        <v>7757</v>
      </c>
      <c r="C5137" t="s">
        <v>8008</v>
      </c>
    </row>
    <row r="5138" spans="2:5" x14ac:dyDescent="0.35">
      <c r="B5138" t="s">
        <v>7758</v>
      </c>
      <c r="C5138" t="s">
        <v>8008</v>
      </c>
    </row>
    <row r="5139" spans="2:5" x14ac:dyDescent="0.35">
      <c r="B5139" t="s">
        <v>7759</v>
      </c>
      <c r="C5139" t="s">
        <v>8008</v>
      </c>
      <c r="D5139" t="s">
        <v>8679</v>
      </c>
    </row>
    <row r="5140" spans="2:5" x14ac:dyDescent="0.35">
      <c r="B5140" t="s">
        <v>7760</v>
      </c>
      <c r="C5140" t="s">
        <v>8008</v>
      </c>
      <c r="D5140" t="s">
        <v>8680</v>
      </c>
    </row>
    <row r="5141" spans="2:5" x14ac:dyDescent="0.35">
      <c r="B5141" t="s">
        <v>7761</v>
      </c>
      <c r="C5141" t="s">
        <v>8008</v>
      </c>
      <c r="D5141" t="s">
        <v>8681</v>
      </c>
      <c r="E5141" t="s">
        <v>1041</v>
      </c>
    </row>
    <row r="5142" spans="2:5" x14ac:dyDescent="0.35">
      <c r="B5142" t="s">
        <v>7762</v>
      </c>
      <c r="C5142" t="s">
        <v>8008</v>
      </c>
      <c r="D5142" t="s">
        <v>8682</v>
      </c>
      <c r="E5142" t="s">
        <v>1028</v>
      </c>
    </row>
    <row r="5143" spans="2:5" x14ac:dyDescent="0.35">
      <c r="B5143" t="s">
        <v>7763</v>
      </c>
      <c r="C5143" t="s">
        <v>8008</v>
      </c>
      <c r="D5143" t="s">
        <v>8683</v>
      </c>
      <c r="E5143" t="s">
        <v>1105</v>
      </c>
    </row>
    <row r="5144" spans="2:5" x14ac:dyDescent="0.35">
      <c r="B5144" t="s">
        <v>1476</v>
      </c>
      <c r="C5144" t="s">
        <v>8008</v>
      </c>
      <c r="D5144" t="s">
        <v>1590</v>
      </c>
    </row>
    <row r="5145" spans="2:5" x14ac:dyDescent="0.35">
      <c r="B5145" t="s">
        <v>7764</v>
      </c>
      <c r="C5145" t="s">
        <v>8008</v>
      </c>
      <c r="D5145" t="s">
        <v>8684</v>
      </c>
      <c r="E5145" t="s">
        <v>1057</v>
      </c>
    </row>
    <row r="5146" spans="2:5" x14ac:dyDescent="0.35">
      <c r="B5146" t="s">
        <v>7765</v>
      </c>
      <c r="C5146" t="s">
        <v>8008</v>
      </c>
      <c r="D5146" t="s">
        <v>4147</v>
      </c>
    </row>
    <row r="5147" spans="2:5" x14ac:dyDescent="0.35">
      <c r="B5147" t="s">
        <v>7766</v>
      </c>
      <c r="C5147" t="s">
        <v>8008</v>
      </c>
      <c r="D5147" t="s">
        <v>4147</v>
      </c>
    </row>
    <row r="5148" spans="2:5" x14ac:dyDescent="0.35">
      <c r="B5148" t="s">
        <v>7767</v>
      </c>
      <c r="C5148" t="s">
        <v>8008</v>
      </c>
      <c r="D5148" t="s">
        <v>8685</v>
      </c>
      <c r="E5148" t="s">
        <v>1105</v>
      </c>
    </row>
    <row r="5149" spans="2:5" x14ac:dyDescent="0.35">
      <c r="B5149" t="s">
        <v>7768</v>
      </c>
      <c r="C5149" t="s">
        <v>8008</v>
      </c>
      <c r="D5149" t="s">
        <v>8686</v>
      </c>
    </row>
    <row r="5150" spans="2:5" x14ac:dyDescent="0.35">
      <c r="B5150" t="s">
        <v>7769</v>
      </c>
      <c r="C5150" t="s">
        <v>8008</v>
      </c>
      <c r="D5150" t="s">
        <v>8687</v>
      </c>
      <c r="E5150" t="s">
        <v>1057</v>
      </c>
    </row>
    <row r="5151" spans="2:5" x14ac:dyDescent="0.35">
      <c r="B5151" t="s">
        <v>7770</v>
      </c>
      <c r="C5151" t="s">
        <v>8008</v>
      </c>
      <c r="D5151" t="s">
        <v>8688</v>
      </c>
    </row>
    <row r="5152" spans="2:5" x14ac:dyDescent="0.35">
      <c r="B5152" t="s">
        <v>7771</v>
      </c>
      <c r="C5152" t="s">
        <v>8008</v>
      </c>
      <c r="D5152" t="s">
        <v>8689</v>
      </c>
    </row>
    <row r="5153" spans="2:5" x14ac:dyDescent="0.35">
      <c r="B5153" t="s">
        <v>7772</v>
      </c>
      <c r="C5153" t="s">
        <v>8008</v>
      </c>
    </row>
    <row r="5154" spans="2:5" x14ac:dyDescent="0.35">
      <c r="B5154" t="s">
        <v>7773</v>
      </c>
      <c r="C5154" t="s">
        <v>8008</v>
      </c>
      <c r="D5154" t="s">
        <v>8690</v>
      </c>
      <c r="E5154" t="s">
        <v>1028</v>
      </c>
    </row>
    <row r="5155" spans="2:5" x14ac:dyDescent="0.35">
      <c r="B5155" t="s">
        <v>7774</v>
      </c>
      <c r="C5155" t="s">
        <v>8008</v>
      </c>
    </row>
    <row r="5156" spans="2:5" x14ac:dyDescent="0.35">
      <c r="B5156" t="s">
        <v>7775</v>
      </c>
      <c r="C5156" t="s">
        <v>8008</v>
      </c>
      <c r="D5156" t="s">
        <v>8690</v>
      </c>
      <c r="E5156" t="s">
        <v>1028</v>
      </c>
    </row>
    <row r="5157" spans="2:5" x14ac:dyDescent="0.35">
      <c r="B5157" t="s">
        <v>7776</v>
      </c>
      <c r="C5157" t="s">
        <v>8008</v>
      </c>
      <c r="D5157" t="s">
        <v>8690</v>
      </c>
      <c r="E5157" t="s">
        <v>1028</v>
      </c>
    </row>
    <row r="5158" spans="2:5" x14ac:dyDescent="0.35">
      <c r="B5158" t="s">
        <v>7777</v>
      </c>
      <c r="C5158" t="s">
        <v>8008</v>
      </c>
      <c r="D5158" t="s">
        <v>8690</v>
      </c>
      <c r="E5158" t="s">
        <v>1028</v>
      </c>
    </row>
    <row r="5159" spans="2:5" x14ac:dyDescent="0.35">
      <c r="B5159" t="s">
        <v>5823</v>
      </c>
      <c r="C5159" t="s">
        <v>8008</v>
      </c>
      <c r="D5159" t="s">
        <v>5824</v>
      </c>
      <c r="E5159" t="s">
        <v>1041</v>
      </c>
    </row>
    <row r="5160" spans="2:5" x14ac:dyDescent="0.35">
      <c r="B5160" t="s">
        <v>5825</v>
      </c>
      <c r="C5160" t="s">
        <v>8008</v>
      </c>
      <c r="D5160" t="s">
        <v>5824</v>
      </c>
      <c r="E5160" t="s">
        <v>1041</v>
      </c>
    </row>
    <row r="5161" spans="2:5" x14ac:dyDescent="0.35">
      <c r="B5161" t="s">
        <v>5827</v>
      </c>
      <c r="C5161" t="s">
        <v>8008</v>
      </c>
      <c r="D5161" t="s">
        <v>5824</v>
      </c>
      <c r="E5161" t="s">
        <v>1041</v>
      </c>
    </row>
    <row r="5162" spans="2:5" x14ac:dyDescent="0.35">
      <c r="B5162" t="s">
        <v>5829</v>
      </c>
      <c r="C5162" t="s">
        <v>8008</v>
      </c>
      <c r="D5162" t="s">
        <v>5824</v>
      </c>
      <c r="E5162" t="s">
        <v>1041</v>
      </c>
    </row>
    <row r="5163" spans="2:5" x14ac:dyDescent="0.35">
      <c r="B5163" t="s">
        <v>5830</v>
      </c>
      <c r="C5163" t="s">
        <v>8008</v>
      </c>
      <c r="D5163" t="s">
        <v>5824</v>
      </c>
      <c r="E5163" t="s">
        <v>1041</v>
      </c>
    </row>
    <row r="5164" spans="2:5" x14ac:dyDescent="0.35">
      <c r="B5164" t="s">
        <v>7778</v>
      </c>
      <c r="C5164" t="s">
        <v>8008</v>
      </c>
      <c r="D5164" t="s">
        <v>5824</v>
      </c>
      <c r="E5164" t="s">
        <v>1041</v>
      </c>
    </row>
    <row r="5165" spans="2:5" x14ac:dyDescent="0.35">
      <c r="B5165" t="s">
        <v>7779</v>
      </c>
      <c r="C5165" t="s">
        <v>8008</v>
      </c>
    </row>
    <row r="5166" spans="2:5" x14ac:dyDescent="0.35">
      <c r="B5166" t="s">
        <v>7780</v>
      </c>
      <c r="C5166" t="s">
        <v>8008</v>
      </c>
    </row>
    <row r="5167" spans="2:5" x14ac:dyDescent="0.35">
      <c r="B5167" t="s">
        <v>5834</v>
      </c>
      <c r="C5167" t="s">
        <v>8008</v>
      </c>
      <c r="D5167" t="s">
        <v>5835</v>
      </c>
    </row>
    <row r="5168" spans="2:5" x14ac:dyDescent="0.35">
      <c r="B5168" t="s">
        <v>7781</v>
      </c>
      <c r="C5168" t="s">
        <v>8008</v>
      </c>
      <c r="D5168" t="s">
        <v>8691</v>
      </c>
      <c r="E5168" t="s">
        <v>1057</v>
      </c>
    </row>
    <row r="5169" spans="2:5" x14ac:dyDescent="0.35">
      <c r="B5169" t="s">
        <v>7782</v>
      </c>
      <c r="C5169" t="s">
        <v>8008</v>
      </c>
      <c r="D5169" t="s">
        <v>8691</v>
      </c>
      <c r="E5169" t="s">
        <v>1057</v>
      </c>
    </row>
    <row r="5170" spans="2:5" x14ac:dyDescent="0.35">
      <c r="B5170" t="s">
        <v>7783</v>
      </c>
      <c r="C5170" t="s">
        <v>8008</v>
      </c>
      <c r="D5170" t="s">
        <v>8691</v>
      </c>
      <c r="E5170" t="s">
        <v>1057</v>
      </c>
    </row>
    <row r="5171" spans="2:5" x14ac:dyDescent="0.35">
      <c r="B5171" t="s">
        <v>7784</v>
      </c>
      <c r="C5171" t="s">
        <v>8008</v>
      </c>
      <c r="D5171" t="s">
        <v>8691</v>
      </c>
      <c r="E5171" t="s">
        <v>1057</v>
      </c>
    </row>
    <row r="5172" spans="2:5" x14ac:dyDescent="0.35">
      <c r="B5172" t="s">
        <v>7785</v>
      </c>
      <c r="C5172" t="s">
        <v>8008</v>
      </c>
      <c r="D5172" t="s">
        <v>8691</v>
      </c>
      <c r="E5172" t="s">
        <v>1057</v>
      </c>
    </row>
    <row r="5173" spans="2:5" x14ac:dyDescent="0.35">
      <c r="B5173" t="s">
        <v>5840</v>
      </c>
      <c r="C5173" t="s">
        <v>8008</v>
      </c>
      <c r="D5173" t="s">
        <v>5841</v>
      </c>
      <c r="E5173" t="s">
        <v>1032</v>
      </c>
    </row>
    <row r="5174" spans="2:5" x14ac:dyDescent="0.35">
      <c r="B5174" t="s">
        <v>7786</v>
      </c>
      <c r="C5174" t="s">
        <v>8008</v>
      </c>
      <c r="D5174" t="s">
        <v>8692</v>
      </c>
      <c r="E5174" t="s">
        <v>1050</v>
      </c>
    </row>
    <row r="5175" spans="2:5" x14ac:dyDescent="0.35">
      <c r="B5175" t="s">
        <v>7787</v>
      </c>
      <c r="C5175" t="s">
        <v>8008</v>
      </c>
      <c r="D5175" t="s">
        <v>8692</v>
      </c>
      <c r="E5175" t="s">
        <v>1050</v>
      </c>
    </row>
    <row r="5176" spans="2:5" x14ac:dyDescent="0.35">
      <c r="B5176" t="s">
        <v>7788</v>
      </c>
      <c r="C5176" t="s">
        <v>8008</v>
      </c>
      <c r="D5176" t="s">
        <v>5843</v>
      </c>
      <c r="E5176" t="s">
        <v>1059</v>
      </c>
    </row>
    <row r="5177" spans="2:5" x14ac:dyDescent="0.35">
      <c r="B5177" t="s">
        <v>5845</v>
      </c>
      <c r="C5177" t="s">
        <v>8008</v>
      </c>
      <c r="D5177" t="s">
        <v>5843</v>
      </c>
      <c r="E5177" t="s">
        <v>1059</v>
      </c>
    </row>
    <row r="5178" spans="2:5" x14ac:dyDescent="0.35">
      <c r="B5178" t="s">
        <v>7789</v>
      </c>
      <c r="C5178" t="s">
        <v>8008</v>
      </c>
      <c r="D5178" t="s">
        <v>8693</v>
      </c>
    </row>
    <row r="5179" spans="2:5" x14ac:dyDescent="0.35">
      <c r="B5179" t="s">
        <v>7790</v>
      </c>
      <c r="C5179" t="s">
        <v>8008</v>
      </c>
      <c r="D5179" t="s">
        <v>8693</v>
      </c>
    </row>
    <row r="5180" spans="2:5" x14ac:dyDescent="0.35">
      <c r="B5180" t="s">
        <v>5846</v>
      </c>
      <c r="C5180" t="s">
        <v>8008</v>
      </c>
      <c r="D5180" t="s">
        <v>5847</v>
      </c>
      <c r="E5180" t="s">
        <v>1050</v>
      </c>
    </row>
    <row r="5181" spans="2:5" x14ac:dyDescent="0.35">
      <c r="B5181" t="s">
        <v>5848</v>
      </c>
      <c r="C5181" t="s">
        <v>8008</v>
      </c>
      <c r="D5181" t="s">
        <v>5847</v>
      </c>
      <c r="E5181" t="s">
        <v>1050</v>
      </c>
    </row>
    <row r="5182" spans="2:5" x14ac:dyDescent="0.35">
      <c r="B5182" t="s">
        <v>7791</v>
      </c>
      <c r="C5182" t="s">
        <v>8008</v>
      </c>
      <c r="D5182" t="s">
        <v>8694</v>
      </c>
      <c r="E5182" t="s">
        <v>1105</v>
      </c>
    </row>
    <row r="5183" spans="2:5" x14ac:dyDescent="0.35">
      <c r="B5183" t="s">
        <v>7792</v>
      </c>
      <c r="C5183" t="s">
        <v>8008</v>
      </c>
      <c r="D5183" t="s">
        <v>8694</v>
      </c>
      <c r="E5183" t="s">
        <v>1105</v>
      </c>
    </row>
    <row r="5184" spans="2:5" x14ac:dyDescent="0.35">
      <c r="B5184" t="s">
        <v>7793</v>
      </c>
      <c r="C5184" t="s">
        <v>8008</v>
      </c>
      <c r="D5184" t="s">
        <v>8694</v>
      </c>
      <c r="E5184" t="s">
        <v>1105</v>
      </c>
    </row>
    <row r="5185" spans="2:5" x14ac:dyDescent="0.35">
      <c r="B5185" t="s">
        <v>3001</v>
      </c>
      <c r="C5185" t="s">
        <v>8008</v>
      </c>
    </row>
    <row r="5186" spans="2:5" x14ac:dyDescent="0.35">
      <c r="B5186" t="s">
        <v>5853</v>
      </c>
      <c r="C5186" t="s">
        <v>8008</v>
      </c>
      <c r="D5186" t="s">
        <v>5854</v>
      </c>
      <c r="E5186" t="s">
        <v>1041</v>
      </c>
    </row>
    <row r="5187" spans="2:5" x14ac:dyDescent="0.35">
      <c r="B5187" t="s">
        <v>5855</v>
      </c>
      <c r="C5187" t="s">
        <v>8008</v>
      </c>
      <c r="D5187" t="s">
        <v>5856</v>
      </c>
      <c r="E5187" t="s">
        <v>1057</v>
      </c>
    </row>
    <row r="5188" spans="2:5" x14ac:dyDescent="0.35">
      <c r="B5188" t="s">
        <v>5857</v>
      </c>
      <c r="C5188" t="s">
        <v>8008</v>
      </c>
      <c r="D5188" t="s">
        <v>5856</v>
      </c>
      <c r="E5188" t="s">
        <v>1057</v>
      </c>
    </row>
    <row r="5189" spans="2:5" x14ac:dyDescent="0.35">
      <c r="B5189" t="s">
        <v>7794</v>
      </c>
      <c r="C5189" t="s">
        <v>8008</v>
      </c>
    </row>
    <row r="5190" spans="2:5" x14ac:dyDescent="0.35">
      <c r="B5190" t="s">
        <v>7795</v>
      </c>
      <c r="C5190" t="s">
        <v>8008</v>
      </c>
      <c r="D5190" t="s">
        <v>8695</v>
      </c>
      <c r="E5190" t="s">
        <v>1050</v>
      </c>
    </row>
    <row r="5191" spans="2:5" x14ac:dyDescent="0.35">
      <c r="B5191" t="s">
        <v>5860</v>
      </c>
      <c r="C5191" t="s">
        <v>8008</v>
      </c>
      <c r="D5191" t="s">
        <v>5859</v>
      </c>
      <c r="E5191" t="s">
        <v>1105</v>
      </c>
    </row>
    <row r="5192" spans="2:5" x14ac:dyDescent="0.35">
      <c r="B5192" t="s">
        <v>5866</v>
      </c>
      <c r="C5192" t="s">
        <v>8008</v>
      </c>
      <c r="D5192" t="s">
        <v>5859</v>
      </c>
      <c r="E5192" t="s">
        <v>1105</v>
      </c>
    </row>
    <row r="5193" spans="2:5" x14ac:dyDescent="0.35">
      <c r="B5193" t="s">
        <v>5867</v>
      </c>
      <c r="C5193" t="s">
        <v>8008</v>
      </c>
      <c r="D5193" t="s">
        <v>5868</v>
      </c>
      <c r="E5193" t="s">
        <v>1041</v>
      </c>
    </row>
    <row r="5194" spans="2:5" x14ac:dyDescent="0.35">
      <c r="B5194" t="s">
        <v>7796</v>
      </c>
      <c r="C5194" t="s">
        <v>8008</v>
      </c>
      <c r="D5194" t="s">
        <v>8696</v>
      </c>
    </row>
    <row r="5195" spans="2:5" x14ac:dyDescent="0.35">
      <c r="B5195" t="s">
        <v>7797</v>
      </c>
      <c r="C5195" t="s">
        <v>8008</v>
      </c>
      <c r="D5195" t="s">
        <v>8697</v>
      </c>
    </row>
    <row r="5196" spans="2:5" x14ac:dyDescent="0.35">
      <c r="B5196" t="s">
        <v>1477</v>
      </c>
      <c r="C5196" t="s">
        <v>8008</v>
      </c>
      <c r="D5196" t="s">
        <v>1591</v>
      </c>
    </row>
    <row r="5197" spans="2:5" x14ac:dyDescent="0.35">
      <c r="B5197" t="s">
        <v>5871</v>
      </c>
      <c r="C5197" t="s">
        <v>8008</v>
      </c>
      <c r="D5197" t="s">
        <v>1591</v>
      </c>
    </row>
    <row r="5198" spans="2:5" x14ac:dyDescent="0.35">
      <c r="B5198" t="s">
        <v>7798</v>
      </c>
      <c r="C5198" t="s">
        <v>8008</v>
      </c>
      <c r="D5198" t="s">
        <v>8698</v>
      </c>
      <c r="E5198" t="s">
        <v>1032</v>
      </c>
    </row>
    <row r="5199" spans="2:5" x14ac:dyDescent="0.35">
      <c r="B5199" t="s">
        <v>5872</v>
      </c>
      <c r="C5199" t="s">
        <v>8008</v>
      </c>
      <c r="D5199" t="s">
        <v>5873</v>
      </c>
    </row>
    <row r="5200" spans="2:5" x14ac:dyDescent="0.35">
      <c r="B5200" t="s">
        <v>7799</v>
      </c>
      <c r="C5200" t="s">
        <v>8008</v>
      </c>
    </row>
    <row r="5201" spans="2:5" x14ac:dyDescent="0.35">
      <c r="B5201" t="s">
        <v>7800</v>
      </c>
      <c r="C5201" t="s">
        <v>8008</v>
      </c>
      <c r="D5201" t="s">
        <v>4147</v>
      </c>
    </row>
    <row r="5202" spans="2:5" x14ac:dyDescent="0.35">
      <c r="B5202" t="s">
        <v>7801</v>
      </c>
      <c r="C5202" t="s">
        <v>8008</v>
      </c>
      <c r="D5202" t="s">
        <v>4147</v>
      </c>
    </row>
    <row r="5203" spans="2:5" x14ac:dyDescent="0.35">
      <c r="B5203" t="s">
        <v>7802</v>
      </c>
      <c r="C5203" t="s">
        <v>8008</v>
      </c>
      <c r="D5203" t="s">
        <v>4147</v>
      </c>
    </row>
    <row r="5204" spans="2:5" x14ac:dyDescent="0.35">
      <c r="B5204" t="s">
        <v>7803</v>
      </c>
      <c r="C5204" t="s">
        <v>8008</v>
      </c>
      <c r="D5204" t="s">
        <v>4147</v>
      </c>
    </row>
    <row r="5205" spans="2:5" x14ac:dyDescent="0.35">
      <c r="B5205" t="s">
        <v>7804</v>
      </c>
      <c r="C5205" t="s">
        <v>8008</v>
      </c>
      <c r="D5205" t="s">
        <v>8699</v>
      </c>
    </row>
    <row r="5206" spans="2:5" x14ac:dyDescent="0.35">
      <c r="B5206" t="s">
        <v>7805</v>
      </c>
      <c r="C5206" t="s">
        <v>8008</v>
      </c>
      <c r="D5206" t="s">
        <v>8700</v>
      </c>
    </row>
    <row r="5207" spans="2:5" x14ac:dyDescent="0.35">
      <c r="B5207" t="s">
        <v>7806</v>
      </c>
      <c r="C5207" t="s">
        <v>8008</v>
      </c>
      <c r="D5207" t="s">
        <v>8700</v>
      </c>
    </row>
    <row r="5208" spans="2:5" x14ac:dyDescent="0.35">
      <c r="B5208" t="s">
        <v>7807</v>
      </c>
      <c r="C5208" t="s">
        <v>8008</v>
      </c>
      <c r="D5208" t="s">
        <v>8701</v>
      </c>
      <c r="E5208" t="s">
        <v>1057</v>
      </c>
    </row>
    <row r="5209" spans="2:5" x14ac:dyDescent="0.35">
      <c r="B5209" t="s">
        <v>7808</v>
      </c>
      <c r="C5209" t="s">
        <v>8008</v>
      </c>
      <c r="D5209" t="s">
        <v>8701</v>
      </c>
      <c r="E5209" t="s">
        <v>1057</v>
      </c>
    </row>
    <row r="5210" spans="2:5" x14ac:dyDescent="0.35">
      <c r="B5210" t="s">
        <v>7809</v>
      </c>
      <c r="C5210" t="s">
        <v>8008</v>
      </c>
      <c r="D5210" t="s">
        <v>8701</v>
      </c>
      <c r="E5210" t="s">
        <v>1057</v>
      </c>
    </row>
    <row r="5211" spans="2:5" x14ac:dyDescent="0.35">
      <c r="B5211" t="s">
        <v>7810</v>
      </c>
      <c r="C5211" t="s">
        <v>8008</v>
      </c>
      <c r="D5211" t="s">
        <v>8701</v>
      </c>
      <c r="E5211" t="s">
        <v>1057</v>
      </c>
    </row>
    <row r="5212" spans="2:5" x14ac:dyDescent="0.35">
      <c r="B5212" t="s">
        <v>7811</v>
      </c>
      <c r="C5212" t="s">
        <v>8008</v>
      </c>
      <c r="D5212" t="s">
        <v>8701</v>
      </c>
      <c r="E5212" t="s">
        <v>1057</v>
      </c>
    </row>
    <row r="5213" spans="2:5" x14ac:dyDescent="0.35">
      <c r="B5213" t="s">
        <v>5876</v>
      </c>
      <c r="C5213" t="s">
        <v>8008</v>
      </c>
      <c r="D5213" t="s">
        <v>5875</v>
      </c>
      <c r="E5213" t="s">
        <v>1057</v>
      </c>
    </row>
    <row r="5214" spans="2:5" x14ac:dyDescent="0.35">
      <c r="B5214" t="s">
        <v>7812</v>
      </c>
      <c r="C5214" t="s">
        <v>8008</v>
      </c>
      <c r="D5214" t="s">
        <v>8701</v>
      </c>
      <c r="E5214" t="s">
        <v>1057</v>
      </c>
    </row>
    <row r="5215" spans="2:5" x14ac:dyDescent="0.35">
      <c r="B5215" t="s">
        <v>7813</v>
      </c>
      <c r="C5215" t="s">
        <v>8008</v>
      </c>
      <c r="D5215" t="s">
        <v>8701</v>
      </c>
      <c r="E5215" t="s">
        <v>1057</v>
      </c>
    </row>
    <row r="5216" spans="2:5" x14ac:dyDescent="0.35">
      <c r="B5216" t="s">
        <v>5877</v>
      </c>
      <c r="C5216" t="s">
        <v>8008</v>
      </c>
      <c r="D5216" t="s">
        <v>5875</v>
      </c>
      <c r="E5216" t="s">
        <v>1057</v>
      </c>
    </row>
    <row r="5217" spans="2:5" x14ac:dyDescent="0.35">
      <c r="B5217" t="s">
        <v>7814</v>
      </c>
      <c r="C5217" t="s">
        <v>8008</v>
      </c>
      <c r="D5217" t="s">
        <v>5875</v>
      </c>
      <c r="E5217" t="s">
        <v>1057</v>
      </c>
    </row>
    <row r="5218" spans="2:5" x14ac:dyDescent="0.35">
      <c r="B5218" t="s">
        <v>5878</v>
      </c>
      <c r="C5218" t="s">
        <v>8008</v>
      </c>
      <c r="D5218" t="s">
        <v>5879</v>
      </c>
    </row>
    <row r="5219" spans="2:5" x14ac:dyDescent="0.35">
      <c r="B5219" t="s">
        <v>5880</v>
      </c>
      <c r="C5219" t="s">
        <v>8008</v>
      </c>
      <c r="D5219" t="s">
        <v>5881</v>
      </c>
      <c r="E5219" t="s">
        <v>1048</v>
      </c>
    </row>
    <row r="5220" spans="2:5" x14ac:dyDescent="0.35">
      <c r="B5220" t="s">
        <v>7815</v>
      </c>
      <c r="C5220" t="s">
        <v>8008</v>
      </c>
      <c r="D5220" t="s">
        <v>8702</v>
      </c>
    </row>
    <row r="5221" spans="2:5" x14ac:dyDescent="0.35">
      <c r="B5221" t="s">
        <v>7816</v>
      </c>
      <c r="C5221" t="s">
        <v>8008</v>
      </c>
      <c r="D5221" t="s">
        <v>8703</v>
      </c>
      <c r="E5221" t="s">
        <v>1057</v>
      </c>
    </row>
    <row r="5222" spans="2:5" x14ac:dyDescent="0.35">
      <c r="B5222" t="s">
        <v>7817</v>
      </c>
      <c r="C5222" t="s">
        <v>8008</v>
      </c>
      <c r="D5222" t="s">
        <v>8704</v>
      </c>
      <c r="E5222" t="s">
        <v>1041</v>
      </c>
    </row>
    <row r="5223" spans="2:5" x14ac:dyDescent="0.35">
      <c r="B5223" t="s">
        <v>5888</v>
      </c>
      <c r="C5223" t="s">
        <v>8008</v>
      </c>
      <c r="D5223" t="s">
        <v>5889</v>
      </c>
      <c r="E5223" t="s">
        <v>1032</v>
      </c>
    </row>
    <row r="5224" spans="2:5" x14ac:dyDescent="0.35">
      <c r="B5224" t="s">
        <v>7818</v>
      </c>
      <c r="C5224" t="s">
        <v>8008</v>
      </c>
      <c r="D5224" t="s">
        <v>8705</v>
      </c>
    </row>
    <row r="5225" spans="2:5" x14ac:dyDescent="0.35">
      <c r="B5225" t="s">
        <v>7819</v>
      </c>
      <c r="C5225" t="s">
        <v>8008</v>
      </c>
      <c r="D5225" t="s">
        <v>8706</v>
      </c>
    </row>
    <row r="5226" spans="2:5" x14ac:dyDescent="0.35">
      <c r="B5226" t="s">
        <v>7820</v>
      </c>
      <c r="C5226" t="s">
        <v>8008</v>
      </c>
      <c r="D5226" t="s">
        <v>8706</v>
      </c>
    </row>
    <row r="5227" spans="2:5" x14ac:dyDescent="0.35">
      <c r="B5227" t="s">
        <v>7821</v>
      </c>
      <c r="C5227" t="s">
        <v>8008</v>
      </c>
      <c r="D5227" t="s">
        <v>8707</v>
      </c>
      <c r="E5227" t="s">
        <v>1028</v>
      </c>
    </row>
    <row r="5228" spans="2:5" x14ac:dyDescent="0.35">
      <c r="B5228" t="s">
        <v>7822</v>
      </c>
      <c r="C5228" t="s">
        <v>8008</v>
      </c>
      <c r="D5228" t="s">
        <v>8708</v>
      </c>
      <c r="E5228" t="s">
        <v>1041</v>
      </c>
    </row>
    <row r="5229" spans="2:5" x14ac:dyDescent="0.35">
      <c r="B5229" t="s">
        <v>7823</v>
      </c>
      <c r="C5229" t="s">
        <v>8008</v>
      </c>
      <c r="D5229" t="s">
        <v>8708</v>
      </c>
      <c r="E5229" t="s">
        <v>1041</v>
      </c>
    </row>
    <row r="5230" spans="2:5" x14ac:dyDescent="0.35">
      <c r="B5230" t="s">
        <v>7824</v>
      </c>
      <c r="C5230" t="s">
        <v>8008</v>
      </c>
      <c r="D5230" t="s">
        <v>8708</v>
      </c>
      <c r="E5230" t="s">
        <v>1041</v>
      </c>
    </row>
    <row r="5231" spans="2:5" x14ac:dyDescent="0.35">
      <c r="B5231" t="s">
        <v>7825</v>
      </c>
      <c r="C5231" t="s">
        <v>8008</v>
      </c>
      <c r="D5231" t="s">
        <v>8708</v>
      </c>
      <c r="E5231" t="s">
        <v>1041</v>
      </c>
    </row>
    <row r="5232" spans="2:5" x14ac:dyDescent="0.35">
      <c r="B5232" t="s">
        <v>7826</v>
      </c>
      <c r="C5232" t="s">
        <v>8008</v>
      </c>
      <c r="D5232" t="s">
        <v>8709</v>
      </c>
      <c r="E5232" t="s">
        <v>1028</v>
      </c>
    </row>
    <row r="5233" spans="2:5" x14ac:dyDescent="0.35">
      <c r="B5233" t="s">
        <v>7827</v>
      </c>
      <c r="C5233" t="s">
        <v>8008</v>
      </c>
      <c r="D5233" t="s">
        <v>3477</v>
      </c>
      <c r="E5233" t="s">
        <v>1028</v>
      </c>
    </row>
    <row r="5234" spans="2:5" x14ac:dyDescent="0.35">
      <c r="B5234" t="s">
        <v>7828</v>
      </c>
      <c r="C5234" t="s">
        <v>8008</v>
      </c>
      <c r="D5234" t="s">
        <v>8709</v>
      </c>
      <c r="E5234" t="s">
        <v>1028</v>
      </c>
    </row>
    <row r="5235" spans="2:5" x14ac:dyDescent="0.35">
      <c r="B5235" t="s">
        <v>7829</v>
      </c>
      <c r="C5235" t="s">
        <v>8008</v>
      </c>
      <c r="D5235" t="s">
        <v>3477</v>
      </c>
      <c r="E5235" t="s">
        <v>1028</v>
      </c>
    </row>
    <row r="5236" spans="2:5" x14ac:dyDescent="0.35">
      <c r="B5236" t="s">
        <v>7830</v>
      </c>
      <c r="C5236" t="s">
        <v>8008</v>
      </c>
      <c r="D5236" t="s">
        <v>8709</v>
      </c>
      <c r="E5236" t="s">
        <v>1028</v>
      </c>
    </row>
    <row r="5237" spans="2:5" x14ac:dyDescent="0.35">
      <c r="B5237" t="s">
        <v>7831</v>
      </c>
      <c r="C5237" t="s">
        <v>8008</v>
      </c>
      <c r="D5237" t="s">
        <v>8709</v>
      </c>
      <c r="E5237" t="s">
        <v>1028</v>
      </c>
    </row>
    <row r="5238" spans="2:5" x14ac:dyDescent="0.35">
      <c r="B5238" t="s">
        <v>7832</v>
      </c>
      <c r="C5238" t="s">
        <v>8008</v>
      </c>
      <c r="D5238" t="s">
        <v>8710</v>
      </c>
      <c r="E5238" t="s">
        <v>1032</v>
      </c>
    </row>
    <row r="5239" spans="2:5" x14ac:dyDescent="0.35">
      <c r="B5239" t="s">
        <v>7833</v>
      </c>
      <c r="C5239" t="s">
        <v>8008</v>
      </c>
    </row>
    <row r="5240" spans="2:5" x14ac:dyDescent="0.35">
      <c r="B5240" t="s">
        <v>7834</v>
      </c>
      <c r="C5240" t="s">
        <v>8008</v>
      </c>
      <c r="D5240" t="s">
        <v>8711</v>
      </c>
    </row>
    <row r="5241" spans="2:5" x14ac:dyDescent="0.35">
      <c r="B5241" t="s">
        <v>7835</v>
      </c>
      <c r="C5241" t="s">
        <v>8008</v>
      </c>
      <c r="D5241" t="s">
        <v>8712</v>
      </c>
    </row>
    <row r="5242" spans="2:5" x14ac:dyDescent="0.35">
      <c r="B5242" t="s">
        <v>7836</v>
      </c>
      <c r="C5242" t="s">
        <v>8008</v>
      </c>
      <c r="D5242" t="s">
        <v>8713</v>
      </c>
    </row>
    <row r="5243" spans="2:5" x14ac:dyDescent="0.35">
      <c r="B5243" t="s">
        <v>7837</v>
      </c>
      <c r="C5243" t="s">
        <v>8008</v>
      </c>
      <c r="D5243" t="s">
        <v>1592</v>
      </c>
      <c r="E5243" t="s">
        <v>1028</v>
      </c>
    </row>
    <row r="5244" spans="2:5" x14ac:dyDescent="0.35">
      <c r="B5244" t="s">
        <v>7838</v>
      </c>
      <c r="C5244" t="s">
        <v>8008</v>
      </c>
      <c r="D5244" t="s">
        <v>1592</v>
      </c>
      <c r="E5244" t="s">
        <v>1028</v>
      </c>
    </row>
    <row r="5245" spans="2:5" x14ac:dyDescent="0.35">
      <c r="B5245" t="s">
        <v>5896</v>
      </c>
      <c r="C5245" t="s">
        <v>8008</v>
      </c>
      <c r="D5245" t="s">
        <v>5897</v>
      </c>
    </row>
    <row r="5246" spans="2:5" x14ac:dyDescent="0.35">
      <c r="B5246" t="s">
        <v>7839</v>
      </c>
      <c r="C5246" t="s">
        <v>8008</v>
      </c>
      <c r="D5246" t="s">
        <v>8714</v>
      </c>
      <c r="E5246" t="s">
        <v>1050</v>
      </c>
    </row>
    <row r="5247" spans="2:5" x14ac:dyDescent="0.35">
      <c r="B5247" t="s">
        <v>7840</v>
      </c>
      <c r="C5247" t="s">
        <v>8008</v>
      </c>
      <c r="D5247" t="s">
        <v>8715</v>
      </c>
    </row>
    <row r="5248" spans="2:5" x14ac:dyDescent="0.35">
      <c r="B5248" t="s">
        <v>7841</v>
      </c>
      <c r="C5248" t="s">
        <v>8008</v>
      </c>
      <c r="D5248" t="s">
        <v>8716</v>
      </c>
    </row>
    <row r="5249" spans="2:5" x14ac:dyDescent="0.35">
      <c r="B5249" t="s">
        <v>7842</v>
      </c>
      <c r="C5249" t="s">
        <v>8008</v>
      </c>
    </row>
    <row r="5250" spans="2:5" x14ac:dyDescent="0.35">
      <c r="B5250" t="s">
        <v>7843</v>
      </c>
      <c r="C5250" t="s">
        <v>8008</v>
      </c>
      <c r="D5250" t="s">
        <v>8717</v>
      </c>
      <c r="E5250" t="s">
        <v>1046</v>
      </c>
    </row>
    <row r="5251" spans="2:5" x14ac:dyDescent="0.35">
      <c r="B5251" t="s">
        <v>7844</v>
      </c>
      <c r="C5251" t="s">
        <v>8008</v>
      </c>
      <c r="D5251" t="s">
        <v>5910</v>
      </c>
      <c r="E5251" t="s">
        <v>1041</v>
      </c>
    </row>
    <row r="5252" spans="2:5" x14ac:dyDescent="0.35">
      <c r="B5252" t="s">
        <v>7845</v>
      </c>
      <c r="C5252" t="s">
        <v>8008</v>
      </c>
      <c r="D5252" t="s">
        <v>5910</v>
      </c>
      <c r="E5252" t="s">
        <v>1041</v>
      </c>
    </row>
    <row r="5253" spans="2:5" x14ac:dyDescent="0.35">
      <c r="B5253" t="s">
        <v>7846</v>
      </c>
      <c r="C5253" t="s">
        <v>8008</v>
      </c>
      <c r="D5253" t="s">
        <v>8718</v>
      </c>
      <c r="E5253" t="s">
        <v>1057</v>
      </c>
    </row>
    <row r="5254" spans="2:5" x14ac:dyDescent="0.35">
      <c r="B5254" t="s">
        <v>7847</v>
      </c>
      <c r="C5254" t="s">
        <v>8008</v>
      </c>
      <c r="D5254" t="s">
        <v>8719</v>
      </c>
    </row>
    <row r="5255" spans="2:5" x14ac:dyDescent="0.35">
      <c r="B5255" t="s">
        <v>7848</v>
      </c>
      <c r="C5255" t="s">
        <v>8008</v>
      </c>
      <c r="D5255" t="s">
        <v>8719</v>
      </c>
    </row>
    <row r="5256" spans="2:5" x14ac:dyDescent="0.35">
      <c r="B5256" t="s">
        <v>7849</v>
      </c>
      <c r="C5256" t="s">
        <v>8008</v>
      </c>
      <c r="D5256" t="s">
        <v>8720</v>
      </c>
      <c r="E5256" t="s">
        <v>1032</v>
      </c>
    </row>
    <row r="5257" spans="2:5" x14ac:dyDescent="0.35">
      <c r="B5257" t="s">
        <v>7850</v>
      </c>
      <c r="C5257" t="s">
        <v>8008</v>
      </c>
      <c r="D5257" t="s">
        <v>8721</v>
      </c>
    </row>
    <row r="5258" spans="2:5" x14ac:dyDescent="0.35">
      <c r="B5258" t="s">
        <v>7851</v>
      </c>
      <c r="C5258" t="s">
        <v>8008</v>
      </c>
      <c r="D5258" t="s">
        <v>8722</v>
      </c>
    </row>
    <row r="5259" spans="2:5" x14ac:dyDescent="0.35">
      <c r="B5259" t="s">
        <v>7852</v>
      </c>
      <c r="C5259" t="s">
        <v>8008</v>
      </c>
      <c r="D5259" t="s">
        <v>8722</v>
      </c>
    </row>
    <row r="5260" spans="2:5" x14ac:dyDescent="0.35">
      <c r="B5260" t="s">
        <v>7853</v>
      </c>
      <c r="C5260" t="s">
        <v>8008</v>
      </c>
      <c r="D5260" t="s">
        <v>5914</v>
      </c>
      <c r="E5260" t="s">
        <v>1062</v>
      </c>
    </row>
    <row r="5261" spans="2:5" x14ac:dyDescent="0.35">
      <c r="B5261" t="s">
        <v>7854</v>
      </c>
      <c r="C5261" t="s">
        <v>8008</v>
      </c>
      <c r="D5261" t="s">
        <v>8723</v>
      </c>
    </row>
    <row r="5262" spans="2:5" x14ac:dyDescent="0.35">
      <c r="B5262" t="s">
        <v>7855</v>
      </c>
      <c r="C5262" t="s">
        <v>8008</v>
      </c>
    </row>
    <row r="5263" spans="2:5" x14ac:dyDescent="0.35">
      <c r="B5263" t="s">
        <v>7856</v>
      </c>
      <c r="C5263" t="s">
        <v>8008</v>
      </c>
      <c r="D5263" t="s">
        <v>8723</v>
      </c>
    </row>
    <row r="5264" spans="2:5" x14ac:dyDescent="0.35">
      <c r="B5264" t="s">
        <v>7857</v>
      </c>
      <c r="C5264" t="s">
        <v>8008</v>
      </c>
      <c r="D5264" t="s">
        <v>8724</v>
      </c>
      <c r="E5264" t="s">
        <v>1028</v>
      </c>
    </row>
    <row r="5265" spans="2:5" x14ac:dyDescent="0.35">
      <c r="B5265" t="s">
        <v>5917</v>
      </c>
      <c r="C5265" t="s">
        <v>8008</v>
      </c>
      <c r="D5265" t="s">
        <v>5916</v>
      </c>
      <c r="E5265" t="s">
        <v>1041</v>
      </c>
    </row>
    <row r="5266" spans="2:5" x14ac:dyDescent="0.35">
      <c r="B5266" t="s">
        <v>7858</v>
      </c>
      <c r="C5266" t="s">
        <v>8008</v>
      </c>
    </row>
    <row r="5267" spans="2:5" x14ac:dyDescent="0.35">
      <c r="B5267" t="s">
        <v>7859</v>
      </c>
      <c r="C5267" t="s">
        <v>8008</v>
      </c>
      <c r="D5267" t="s">
        <v>8725</v>
      </c>
      <c r="E5267" t="s">
        <v>1057</v>
      </c>
    </row>
    <row r="5268" spans="2:5" x14ac:dyDescent="0.35">
      <c r="B5268" t="s">
        <v>7860</v>
      </c>
      <c r="C5268" t="s">
        <v>8008</v>
      </c>
      <c r="D5268" t="s">
        <v>8725</v>
      </c>
      <c r="E5268" t="s">
        <v>1057</v>
      </c>
    </row>
    <row r="5269" spans="2:5" x14ac:dyDescent="0.35">
      <c r="B5269" t="s">
        <v>7861</v>
      </c>
      <c r="C5269" t="s">
        <v>8008</v>
      </c>
      <c r="D5269" t="s">
        <v>1762</v>
      </c>
      <c r="E5269" t="s">
        <v>1028</v>
      </c>
    </row>
    <row r="5270" spans="2:5" x14ac:dyDescent="0.35">
      <c r="B5270" t="s">
        <v>7862</v>
      </c>
      <c r="C5270" t="s">
        <v>8008</v>
      </c>
      <c r="D5270" t="s">
        <v>6182</v>
      </c>
      <c r="E5270" t="s">
        <v>1028</v>
      </c>
    </row>
    <row r="5271" spans="2:5" x14ac:dyDescent="0.35">
      <c r="B5271" t="s">
        <v>7863</v>
      </c>
      <c r="C5271" t="s">
        <v>8008</v>
      </c>
      <c r="D5271" t="s">
        <v>8726</v>
      </c>
      <c r="E5271" t="s">
        <v>1028</v>
      </c>
    </row>
    <row r="5272" spans="2:5" x14ac:dyDescent="0.35">
      <c r="B5272" t="s">
        <v>7864</v>
      </c>
      <c r="C5272" t="s">
        <v>8008</v>
      </c>
      <c r="D5272" t="s">
        <v>6182</v>
      </c>
      <c r="E5272" t="s">
        <v>1028</v>
      </c>
    </row>
    <row r="5273" spans="2:5" x14ac:dyDescent="0.35">
      <c r="B5273" t="s">
        <v>7865</v>
      </c>
      <c r="C5273" t="s">
        <v>8008</v>
      </c>
      <c r="D5273" t="s">
        <v>8727</v>
      </c>
      <c r="E5273" t="s">
        <v>1028</v>
      </c>
    </row>
    <row r="5274" spans="2:5" x14ac:dyDescent="0.35">
      <c r="B5274" t="s">
        <v>7866</v>
      </c>
      <c r="C5274" t="s">
        <v>8008</v>
      </c>
      <c r="D5274" t="s">
        <v>6182</v>
      </c>
      <c r="E5274" t="s">
        <v>1028</v>
      </c>
    </row>
    <row r="5275" spans="2:5" x14ac:dyDescent="0.35">
      <c r="B5275" t="s">
        <v>7867</v>
      </c>
      <c r="C5275" t="s">
        <v>8008</v>
      </c>
      <c r="D5275" t="s">
        <v>6182</v>
      </c>
      <c r="E5275" t="s">
        <v>1028</v>
      </c>
    </row>
    <row r="5276" spans="2:5" x14ac:dyDescent="0.35">
      <c r="B5276" t="s">
        <v>7868</v>
      </c>
      <c r="C5276" t="s">
        <v>8008</v>
      </c>
      <c r="D5276" t="s">
        <v>8728</v>
      </c>
      <c r="E5276" t="s">
        <v>1028</v>
      </c>
    </row>
    <row r="5277" spans="2:5" x14ac:dyDescent="0.35">
      <c r="B5277" t="s">
        <v>7869</v>
      </c>
      <c r="C5277" t="s">
        <v>8008</v>
      </c>
      <c r="D5277" t="s">
        <v>8726</v>
      </c>
      <c r="E5277" t="s">
        <v>1028</v>
      </c>
    </row>
    <row r="5278" spans="2:5" x14ac:dyDescent="0.35">
      <c r="B5278" t="s">
        <v>7870</v>
      </c>
      <c r="C5278" t="s">
        <v>8008</v>
      </c>
      <c r="D5278" t="s">
        <v>6182</v>
      </c>
      <c r="E5278" t="s">
        <v>1028</v>
      </c>
    </row>
    <row r="5279" spans="2:5" x14ac:dyDescent="0.35">
      <c r="B5279" t="s">
        <v>7871</v>
      </c>
      <c r="C5279" t="s">
        <v>8008</v>
      </c>
      <c r="D5279" t="s">
        <v>8729</v>
      </c>
      <c r="E5279" t="s">
        <v>1028</v>
      </c>
    </row>
    <row r="5280" spans="2:5" x14ac:dyDescent="0.35">
      <c r="B5280" t="s">
        <v>7872</v>
      </c>
      <c r="C5280" t="s">
        <v>8008</v>
      </c>
      <c r="D5280" t="s">
        <v>8729</v>
      </c>
      <c r="E5280" t="s">
        <v>1028</v>
      </c>
    </row>
    <row r="5281" spans="2:5" x14ac:dyDescent="0.35">
      <c r="B5281" t="s">
        <v>7873</v>
      </c>
      <c r="C5281" t="s">
        <v>8008</v>
      </c>
      <c r="D5281" t="s">
        <v>8729</v>
      </c>
      <c r="E5281" t="s">
        <v>1028</v>
      </c>
    </row>
    <row r="5282" spans="2:5" x14ac:dyDescent="0.35">
      <c r="B5282" t="s">
        <v>7874</v>
      </c>
      <c r="C5282" t="s">
        <v>8008</v>
      </c>
      <c r="D5282" t="s">
        <v>1216</v>
      </c>
      <c r="E5282" t="s">
        <v>1028</v>
      </c>
    </row>
    <row r="5283" spans="2:5" x14ac:dyDescent="0.35">
      <c r="B5283" t="s">
        <v>7875</v>
      </c>
      <c r="C5283" t="s">
        <v>8008</v>
      </c>
      <c r="D5283" t="s">
        <v>1216</v>
      </c>
      <c r="E5283" t="s">
        <v>1028</v>
      </c>
    </row>
    <row r="5284" spans="2:5" x14ac:dyDescent="0.35">
      <c r="B5284" t="s">
        <v>7876</v>
      </c>
      <c r="C5284" t="s">
        <v>8008</v>
      </c>
      <c r="D5284" t="s">
        <v>1216</v>
      </c>
      <c r="E5284" t="s">
        <v>1028</v>
      </c>
    </row>
    <row r="5285" spans="2:5" x14ac:dyDescent="0.35">
      <c r="B5285" t="s">
        <v>5922</v>
      </c>
      <c r="C5285" t="s">
        <v>8008</v>
      </c>
      <c r="D5285" t="s">
        <v>1216</v>
      </c>
      <c r="E5285" t="s">
        <v>1028</v>
      </c>
    </row>
    <row r="5286" spans="2:5" x14ac:dyDescent="0.35">
      <c r="B5286" t="s">
        <v>7877</v>
      </c>
      <c r="C5286" t="s">
        <v>8008</v>
      </c>
      <c r="D5286" t="s">
        <v>1216</v>
      </c>
      <c r="E5286" t="s">
        <v>1028</v>
      </c>
    </row>
    <row r="5287" spans="2:5" x14ac:dyDescent="0.35">
      <c r="B5287" t="s">
        <v>7878</v>
      </c>
      <c r="C5287" t="s">
        <v>8008</v>
      </c>
      <c r="D5287" t="s">
        <v>8730</v>
      </c>
      <c r="E5287" t="s">
        <v>1059</v>
      </c>
    </row>
    <row r="5288" spans="2:5" x14ac:dyDescent="0.35">
      <c r="B5288" t="s">
        <v>1480</v>
      </c>
      <c r="C5288" t="s">
        <v>8008</v>
      </c>
      <c r="D5288" t="s">
        <v>1593</v>
      </c>
      <c r="E5288" t="s">
        <v>1062</v>
      </c>
    </row>
    <row r="5289" spans="2:5" x14ac:dyDescent="0.35">
      <c r="B5289" t="s">
        <v>7879</v>
      </c>
      <c r="C5289" t="s">
        <v>8008</v>
      </c>
      <c r="D5289" t="s">
        <v>8731</v>
      </c>
    </row>
    <row r="5290" spans="2:5" x14ac:dyDescent="0.35">
      <c r="B5290" t="s">
        <v>5925</v>
      </c>
      <c r="C5290" t="s">
        <v>8008</v>
      </c>
      <c r="D5290" t="s">
        <v>5926</v>
      </c>
    </row>
    <row r="5291" spans="2:5" x14ac:dyDescent="0.35">
      <c r="B5291" t="s">
        <v>7880</v>
      </c>
      <c r="C5291" t="s">
        <v>8008</v>
      </c>
      <c r="D5291" t="s">
        <v>5934</v>
      </c>
    </row>
    <row r="5292" spans="2:5" x14ac:dyDescent="0.35">
      <c r="B5292" t="s">
        <v>1483</v>
      </c>
      <c r="C5292" t="s">
        <v>8008</v>
      </c>
      <c r="D5292" t="s">
        <v>1595</v>
      </c>
    </row>
    <row r="5293" spans="2:5" x14ac:dyDescent="0.35">
      <c r="B5293" t="s">
        <v>7881</v>
      </c>
      <c r="C5293" t="s">
        <v>8008</v>
      </c>
      <c r="D5293" t="s">
        <v>8732</v>
      </c>
      <c r="E5293" t="s">
        <v>1028</v>
      </c>
    </row>
    <row r="5294" spans="2:5" x14ac:dyDescent="0.35">
      <c r="B5294" t="s">
        <v>7882</v>
      </c>
      <c r="C5294" t="s">
        <v>8008</v>
      </c>
      <c r="D5294" t="s">
        <v>8733</v>
      </c>
      <c r="E5294" t="s">
        <v>1057</v>
      </c>
    </row>
    <row r="5295" spans="2:5" x14ac:dyDescent="0.35">
      <c r="B5295" t="s">
        <v>5945</v>
      </c>
      <c r="C5295" t="s">
        <v>8008</v>
      </c>
      <c r="D5295" t="s">
        <v>5938</v>
      </c>
      <c r="E5295" t="s">
        <v>1032</v>
      </c>
    </row>
    <row r="5296" spans="2:5" x14ac:dyDescent="0.35">
      <c r="B5296" t="s">
        <v>1486</v>
      </c>
      <c r="C5296" t="s">
        <v>8008</v>
      </c>
    </row>
    <row r="5297" spans="2:5" x14ac:dyDescent="0.35">
      <c r="B5297" t="s">
        <v>5948</v>
      </c>
      <c r="C5297" t="s">
        <v>8008</v>
      </c>
      <c r="D5297" t="s">
        <v>5947</v>
      </c>
      <c r="E5297" t="s">
        <v>1059</v>
      </c>
    </row>
    <row r="5298" spans="2:5" x14ac:dyDescent="0.35">
      <c r="B5298" t="s">
        <v>1487</v>
      </c>
      <c r="C5298" t="s">
        <v>8008</v>
      </c>
      <c r="D5298" t="s">
        <v>1597</v>
      </c>
    </row>
    <row r="5299" spans="2:5" x14ac:dyDescent="0.35">
      <c r="B5299" t="s">
        <v>5949</v>
      </c>
      <c r="C5299" t="s">
        <v>8008</v>
      </c>
      <c r="D5299" t="s">
        <v>5950</v>
      </c>
      <c r="E5299" t="s">
        <v>1046</v>
      </c>
    </row>
    <row r="5300" spans="2:5" x14ac:dyDescent="0.35">
      <c r="B5300" t="s">
        <v>5951</v>
      </c>
      <c r="C5300" t="s">
        <v>8008</v>
      </c>
      <c r="D5300" t="s">
        <v>5950</v>
      </c>
      <c r="E5300" t="s">
        <v>1046</v>
      </c>
    </row>
    <row r="5301" spans="2:5" x14ac:dyDescent="0.35">
      <c r="B5301" t="s">
        <v>7883</v>
      </c>
      <c r="C5301" t="s">
        <v>8008</v>
      </c>
      <c r="D5301" t="s">
        <v>8734</v>
      </c>
      <c r="E5301" t="s">
        <v>1028</v>
      </c>
    </row>
    <row r="5302" spans="2:5" x14ac:dyDescent="0.35">
      <c r="B5302" t="s">
        <v>5956</v>
      </c>
      <c r="C5302" t="s">
        <v>8008</v>
      </c>
      <c r="D5302" t="s">
        <v>1599</v>
      </c>
      <c r="E5302" t="s">
        <v>1057</v>
      </c>
    </row>
    <row r="5303" spans="2:5" x14ac:dyDescent="0.35">
      <c r="B5303" t="s">
        <v>5957</v>
      </c>
      <c r="C5303" t="s">
        <v>8008</v>
      </c>
      <c r="D5303" t="s">
        <v>1599</v>
      </c>
      <c r="E5303" t="s">
        <v>1057</v>
      </c>
    </row>
    <row r="5304" spans="2:5" x14ac:dyDescent="0.35">
      <c r="B5304" t="s">
        <v>5959</v>
      </c>
      <c r="C5304" t="s">
        <v>8008</v>
      </c>
      <c r="D5304" t="s">
        <v>1599</v>
      </c>
      <c r="E5304" t="s">
        <v>1057</v>
      </c>
    </row>
    <row r="5305" spans="2:5" x14ac:dyDescent="0.35">
      <c r="B5305" t="s">
        <v>1489</v>
      </c>
      <c r="C5305" t="s">
        <v>8008</v>
      </c>
      <c r="D5305" t="s">
        <v>1599</v>
      </c>
      <c r="E5305" t="s">
        <v>1057</v>
      </c>
    </row>
    <row r="5306" spans="2:5" x14ac:dyDescent="0.35">
      <c r="B5306" t="s">
        <v>7884</v>
      </c>
      <c r="C5306" t="s">
        <v>8008</v>
      </c>
      <c r="D5306" t="s">
        <v>8735</v>
      </c>
      <c r="E5306" t="s">
        <v>1032</v>
      </c>
    </row>
    <row r="5307" spans="2:5" x14ac:dyDescent="0.35">
      <c r="B5307" t="s">
        <v>7885</v>
      </c>
      <c r="C5307" t="s">
        <v>8008</v>
      </c>
      <c r="D5307" t="s">
        <v>8736</v>
      </c>
    </row>
    <row r="5308" spans="2:5" x14ac:dyDescent="0.35">
      <c r="B5308" t="s">
        <v>5965</v>
      </c>
      <c r="C5308" t="s">
        <v>8008</v>
      </c>
      <c r="D5308" t="s">
        <v>5966</v>
      </c>
      <c r="E5308" t="s">
        <v>1059</v>
      </c>
    </row>
    <row r="5309" spans="2:5" x14ac:dyDescent="0.35">
      <c r="B5309" t="s">
        <v>7886</v>
      </c>
      <c r="C5309" t="s">
        <v>8008</v>
      </c>
      <c r="D5309" t="s">
        <v>8737</v>
      </c>
      <c r="E5309" t="s">
        <v>1059</v>
      </c>
    </row>
    <row r="5310" spans="2:5" x14ac:dyDescent="0.35">
      <c r="B5310" t="s">
        <v>7887</v>
      </c>
      <c r="C5310" t="s">
        <v>8008</v>
      </c>
      <c r="D5310" t="s">
        <v>8738</v>
      </c>
    </row>
    <row r="5311" spans="2:5" x14ac:dyDescent="0.35">
      <c r="B5311" t="s">
        <v>7888</v>
      </c>
      <c r="C5311" t="s">
        <v>8008</v>
      </c>
      <c r="D5311" t="s">
        <v>8738</v>
      </c>
    </row>
    <row r="5312" spans="2:5" x14ac:dyDescent="0.35">
      <c r="B5312" t="s">
        <v>7889</v>
      </c>
      <c r="C5312" t="s">
        <v>8008</v>
      </c>
      <c r="D5312" t="s">
        <v>8738</v>
      </c>
    </row>
    <row r="5313" spans="2:5" x14ac:dyDescent="0.35">
      <c r="B5313" t="s">
        <v>7890</v>
      </c>
      <c r="C5313" t="s">
        <v>8008</v>
      </c>
      <c r="D5313" t="s">
        <v>8739</v>
      </c>
      <c r="E5313" t="s">
        <v>1032</v>
      </c>
    </row>
    <row r="5314" spans="2:5" x14ac:dyDescent="0.35">
      <c r="B5314" t="s">
        <v>7891</v>
      </c>
      <c r="C5314" t="s">
        <v>8008</v>
      </c>
    </row>
    <row r="5315" spans="2:5" x14ac:dyDescent="0.35">
      <c r="B5315" t="s">
        <v>7892</v>
      </c>
      <c r="C5315" t="s">
        <v>8008</v>
      </c>
      <c r="D5315" t="s">
        <v>8740</v>
      </c>
      <c r="E5315" t="s">
        <v>1048</v>
      </c>
    </row>
    <row r="5316" spans="2:5" x14ac:dyDescent="0.35">
      <c r="B5316" t="s">
        <v>7893</v>
      </c>
      <c r="C5316" t="s">
        <v>8008</v>
      </c>
    </row>
    <row r="5317" spans="2:5" x14ac:dyDescent="0.35">
      <c r="B5317" t="s">
        <v>5967</v>
      </c>
      <c r="C5317" t="s">
        <v>8008</v>
      </c>
      <c r="D5317" t="s">
        <v>5968</v>
      </c>
    </row>
    <row r="5318" spans="2:5" x14ac:dyDescent="0.35">
      <c r="B5318" t="s">
        <v>5969</v>
      </c>
      <c r="C5318" t="s">
        <v>8008</v>
      </c>
      <c r="D5318" t="s">
        <v>5968</v>
      </c>
    </row>
    <row r="5319" spans="2:5" x14ac:dyDescent="0.35">
      <c r="B5319" t="s">
        <v>5970</v>
      </c>
      <c r="C5319" t="s">
        <v>8008</v>
      </c>
      <c r="D5319" t="s">
        <v>5968</v>
      </c>
    </row>
    <row r="5320" spans="2:5" x14ac:dyDescent="0.35">
      <c r="B5320" t="s">
        <v>5972</v>
      </c>
      <c r="C5320" t="s">
        <v>8008</v>
      </c>
      <c r="D5320" t="s">
        <v>5968</v>
      </c>
    </row>
    <row r="5321" spans="2:5" x14ac:dyDescent="0.35">
      <c r="B5321" t="s">
        <v>5973</v>
      </c>
      <c r="C5321" t="s">
        <v>8008</v>
      </c>
      <c r="D5321" t="s">
        <v>5968</v>
      </c>
    </row>
    <row r="5322" spans="2:5" x14ac:dyDescent="0.35">
      <c r="B5322" t="s">
        <v>7894</v>
      </c>
      <c r="C5322" t="s">
        <v>8008</v>
      </c>
      <c r="D5322" t="s">
        <v>5975</v>
      </c>
    </row>
    <row r="5323" spans="2:5" x14ac:dyDescent="0.35">
      <c r="B5323" t="s">
        <v>5976</v>
      </c>
      <c r="C5323" t="s">
        <v>8008</v>
      </c>
      <c r="D5323" t="s">
        <v>5975</v>
      </c>
    </row>
    <row r="5324" spans="2:5" x14ac:dyDescent="0.35">
      <c r="B5324" t="s">
        <v>7895</v>
      </c>
      <c r="C5324" t="s">
        <v>8008</v>
      </c>
      <c r="D5324" t="s">
        <v>8741</v>
      </c>
    </row>
    <row r="5325" spans="2:5" x14ac:dyDescent="0.35">
      <c r="B5325" t="s">
        <v>7896</v>
      </c>
      <c r="C5325" t="s">
        <v>8008</v>
      </c>
    </row>
    <row r="5326" spans="2:5" x14ac:dyDescent="0.35">
      <c r="B5326" t="s">
        <v>7897</v>
      </c>
      <c r="C5326" t="s">
        <v>8008</v>
      </c>
    </row>
    <row r="5327" spans="2:5" x14ac:dyDescent="0.35">
      <c r="B5327" t="s">
        <v>7898</v>
      </c>
      <c r="C5327" t="s">
        <v>8008</v>
      </c>
      <c r="D5327" t="s">
        <v>8742</v>
      </c>
    </row>
    <row r="5328" spans="2:5" x14ac:dyDescent="0.35">
      <c r="B5328" t="s">
        <v>7899</v>
      </c>
      <c r="C5328" t="s">
        <v>8008</v>
      </c>
      <c r="D5328" t="s">
        <v>8743</v>
      </c>
    </row>
    <row r="5329" spans="2:5" x14ac:dyDescent="0.35">
      <c r="B5329" t="s">
        <v>7900</v>
      </c>
      <c r="C5329" t="s">
        <v>8008</v>
      </c>
      <c r="D5329" t="s">
        <v>8742</v>
      </c>
    </row>
    <row r="5330" spans="2:5" x14ac:dyDescent="0.35">
      <c r="B5330" t="s">
        <v>7901</v>
      </c>
      <c r="C5330" t="s">
        <v>8008</v>
      </c>
      <c r="D5330" t="s">
        <v>8742</v>
      </c>
    </row>
    <row r="5331" spans="2:5" x14ac:dyDescent="0.35">
      <c r="B5331" t="s">
        <v>7902</v>
      </c>
      <c r="C5331" t="s">
        <v>8008</v>
      </c>
      <c r="D5331" t="s">
        <v>8744</v>
      </c>
      <c r="E5331" t="s">
        <v>1105</v>
      </c>
    </row>
    <row r="5332" spans="2:5" x14ac:dyDescent="0.35">
      <c r="B5332" t="s">
        <v>7903</v>
      </c>
      <c r="C5332" t="s">
        <v>8008</v>
      </c>
      <c r="D5332" t="s">
        <v>8744</v>
      </c>
      <c r="E5332" t="s">
        <v>1105</v>
      </c>
    </row>
    <row r="5333" spans="2:5" x14ac:dyDescent="0.35">
      <c r="B5333" t="s">
        <v>7904</v>
      </c>
      <c r="C5333" t="s">
        <v>8008</v>
      </c>
      <c r="D5333" t="s">
        <v>8744</v>
      </c>
      <c r="E5333" t="s">
        <v>1105</v>
      </c>
    </row>
    <row r="5334" spans="2:5" x14ac:dyDescent="0.35">
      <c r="B5334" t="s">
        <v>7905</v>
      </c>
      <c r="C5334" t="s">
        <v>8008</v>
      </c>
      <c r="D5334" t="s">
        <v>8745</v>
      </c>
      <c r="E5334" t="s">
        <v>1062</v>
      </c>
    </row>
    <row r="5335" spans="2:5" x14ac:dyDescent="0.35">
      <c r="B5335" t="s">
        <v>7906</v>
      </c>
      <c r="C5335" t="s">
        <v>8008</v>
      </c>
      <c r="D5335" t="s">
        <v>5981</v>
      </c>
      <c r="E5335" t="s">
        <v>4149</v>
      </c>
    </row>
    <row r="5336" spans="2:5" x14ac:dyDescent="0.35">
      <c r="B5336" t="s">
        <v>5983</v>
      </c>
      <c r="C5336" t="s">
        <v>8008</v>
      </c>
      <c r="D5336" t="s">
        <v>5981</v>
      </c>
      <c r="E5336" t="s">
        <v>4149</v>
      </c>
    </row>
    <row r="5337" spans="2:5" x14ac:dyDescent="0.35">
      <c r="B5337" t="s">
        <v>7907</v>
      </c>
      <c r="C5337" t="s">
        <v>8008</v>
      </c>
      <c r="D5337" t="s">
        <v>8746</v>
      </c>
      <c r="E5337" t="s">
        <v>1050</v>
      </c>
    </row>
    <row r="5338" spans="2:5" x14ac:dyDescent="0.35">
      <c r="B5338" t="s">
        <v>7908</v>
      </c>
      <c r="C5338" t="s">
        <v>8008</v>
      </c>
      <c r="D5338" t="s">
        <v>8746</v>
      </c>
      <c r="E5338" t="s">
        <v>1050</v>
      </c>
    </row>
    <row r="5339" spans="2:5" x14ac:dyDescent="0.35">
      <c r="B5339" t="s">
        <v>7909</v>
      </c>
      <c r="C5339" t="s">
        <v>8008</v>
      </c>
      <c r="D5339" t="s">
        <v>8746</v>
      </c>
      <c r="E5339" t="s">
        <v>1050</v>
      </c>
    </row>
    <row r="5340" spans="2:5" x14ac:dyDescent="0.35">
      <c r="B5340" t="s">
        <v>7910</v>
      </c>
      <c r="C5340" t="s">
        <v>8008</v>
      </c>
      <c r="D5340" t="s">
        <v>8746</v>
      </c>
      <c r="E5340" t="s">
        <v>1050</v>
      </c>
    </row>
    <row r="5341" spans="2:5" x14ac:dyDescent="0.35">
      <c r="B5341" t="s">
        <v>7911</v>
      </c>
      <c r="C5341" t="s">
        <v>8008</v>
      </c>
      <c r="D5341" t="s">
        <v>8746</v>
      </c>
      <c r="E5341" t="s">
        <v>1050</v>
      </c>
    </row>
    <row r="5342" spans="2:5" x14ac:dyDescent="0.35">
      <c r="B5342" t="s">
        <v>7912</v>
      </c>
      <c r="C5342" t="s">
        <v>8008</v>
      </c>
      <c r="D5342" t="s">
        <v>8747</v>
      </c>
    </row>
    <row r="5343" spans="2:5" x14ac:dyDescent="0.35">
      <c r="B5343" t="s">
        <v>5988</v>
      </c>
      <c r="C5343" t="s">
        <v>8008</v>
      </c>
      <c r="D5343" t="s">
        <v>5989</v>
      </c>
    </row>
    <row r="5344" spans="2:5" x14ac:dyDescent="0.35">
      <c r="B5344" t="s">
        <v>5992</v>
      </c>
      <c r="C5344" t="s">
        <v>8008</v>
      </c>
      <c r="D5344" t="s">
        <v>5993</v>
      </c>
    </row>
    <row r="5345" spans="2:5" x14ac:dyDescent="0.35">
      <c r="B5345" t="s">
        <v>5995</v>
      </c>
      <c r="C5345" t="s">
        <v>8008</v>
      </c>
      <c r="D5345" t="s">
        <v>5993</v>
      </c>
    </row>
    <row r="5346" spans="2:5" x14ac:dyDescent="0.35">
      <c r="B5346" t="s">
        <v>5996</v>
      </c>
      <c r="C5346" t="s">
        <v>8008</v>
      </c>
      <c r="D5346" t="s">
        <v>5993</v>
      </c>
    </row>
    <row r="5347" spans="2:5" x14ac:dyDescent="0.35">
      <c r="B5347" t="s">
        <v>7913</v>
      </c>
      <c r="C5347" t="s">
        <v>8008</v>
      </c>
      <c r="D5347" t="s">
        <v>8748</v>
      </c>
      <c r="E5347" t="s">
        <v>1059</v>
      </c>
    </row>
    <row r="5348" spans="2:5" x14ac:dyDescent="0.35">
      <c r="B5348" t="s">
        <v>7914</v>
      </c>
      <c r="C5348" t="s">
        <v>8008</v>
      </c>
      <c r="D5348" t="s">
        <v>8748</v>
      </c>
      <c r="E5348" t="s">
        <v>1059</v>
      </c>
    </row>
    <row r="5349" spans="2:5" x14ac:dyDescent="0.35">
      <c r="B5349" t="s">
        <v>5997</v>
      </c>
      <c r="C5349" t="s">
        <v>8008</v>
      </c>
      <c r="D5349" t="s">
        <v>5998</v>
      </c>
      <c r="E5349" t="s">
        <v>1028</v>
      </c>
    </row>
    <row r="5350" spans="2:5" x14ac:dyDescent="0.35">
      <c r="B5350" t="s">
        <v>7915</v>
      </c>
      <c r="C5350" t="s">
        <v>8008</v>
      </c>
      <c r="D5350" t="s">
        <v>8749</v>
      </c>
    </row>
    <row r="5351" spans="2:5" x14ac:dyDescent="0.35">
      <c r="B5351" t="s">
        <v>7916</v>
      </c>
      <c r="C5351" t="s">
        <v>8008</v>
      </c>
      <c r="D5351" t="s">
        <v>8749</v>
      </c>
    </row>
    <row r="5352" spans="2:5" x14ac:dyDescent="0.35">
      <c r="B5352" t="s">
        <v>5999</v>
      </c>
      <c r="C5352" t="s">
        <v>8008</v>
      </c>
      <c r="D5352" t="s">
        <v>6000</v>
      </c>
      <c r="E5352" t="s">
        <v>1059</v>
      </c>
    </row>
    <row r="5353" spans="2:5" x14ac:dyDescent="0.35">
      <c r="B5353" t="s">
        <v>7917</v>
      </c>
      <c r="C5353" t="s">
        <v>8008</v>
      </c>
      <c r="D5353" t="s">
        <v>6002</v>
      </c>
      <c r="E5353" t="s">
        <v>1057</v>
      </c>
    </row>
    <row r="5354" spans="2:5" x14ac:dyDescent="0.35">
      <c r="B5354" t="s">
        <v>7918</v>
      </c>
      <c r="C5354" t="s">
        <v>8008</v>
      </c>
      <c r="D5354" t="s">
        <v>6002</v>
      </c>
      <c r="E5354" t="s">
        <v>1057</v>
      </c>
    </row>
    <row r="5355" spans="2:5" x14ac:dyDescent="0.35">
      <c r="B5355" t="s">
        <v>7919</v>
      </c>
      <c r="C5355" t="s">
        <v>8008</v>
      </c>
      <c r="D5355" t="s">
        <v>8750</v>
      </c>
      <c r="E5355" t="s">
        <v>1057</v>
      </c>
    </row>
    <row r="5356" spans="2:5" x14ac:dyDescent="0.35">
      <c r="B5356" t="s">
        <v>6001</v>
      </c>
      <c r="C5356" t="s">
        <v>8008</v>
      </c>
      <c r="D5356" t="s">
        <v>6002</v>
      </c>
      <c r="E5356" t="s">
        <v>1057</v>
      </c>
    </row>
    <row r="5357" spans="2:5" x14ac:dyDescent="0.35">
      <c r="B5357" t="s">
        <v>7920</v>
      </c>
      <c r="C5357" t="s">
        <v>8008</v>
      </c>
      <c r="D5357" t="s">
        <v>8750</v>
      </c>
      <c r="E5357" t="s">
        <v>1057</v>
      </c>
    </row>
    <row r="5358" spans="2:5" x14ac:dyDescent="0.35">
      <c r="B5358" t="s">
        <v>7921</v>
      </c>
      <c r="C5358" t="s">
        <v>8008</v>
      </c>
      <c r="D5358" t="s">
        <v>8750</v>
      </c>
      <c r="E5358" t="s">
        <v>1057</v>
      </c>
    </row>
    <row r="5359" spans="2:5" x14ac:dyDescent="0.35">
      <c r="B5359" t="s">
        <v>7922</v>
      </c>
      <c r="C5359" t="s">
        <v>8008</v>
      </c>
    </row>
    <row r="5360" spans="2:5" x14ac:dyDescent="0.35">
      <c r="B5360" t="s">
        <v>7923</v>
      </c>
      <c r="C5360" t="s">
        <v>8008</v>
      </c>
      <c r="D5360" t="s">
        <v>8751</v>
      </c>
      <c r="E5360" t="s">
        <v>1028</v>
      </c>
    </row>
    <row r="5361" spans="2:5" x14ac:dyDescent="0.35">
      <c r="B5361" t="s">
        <v>7924</v>
      </c>
      <c r="C5361" t="s">
        <v>8008</v>
      </c>
      <c r="D5361" t="s">
        <v>8751</v>
      </c>
      <c r="E5361" t="s">
        <v>1028</v>
      </c>
    </row>
    <row r="5362" spans="2:5" x14ac:dyDescent="0.35">
      <c r="B5362" t="s">
        <v>7925</v>
      </c>
      <c r="C5362" t="s">
        <v>8008</v>
      </c>
      <c r="D5362" t="s">
        <v>8752</v>
      </c>
      <c r="E5362" t="s">
        <v>1062</v>
      </c>
    </row>
    <row r="5363" spans="2:5" x14ac:dyDescent="0.35">
      <c r="B5363" t="s">
        <v>7926</v>
      </c>
      <c r="C5363" t="s">
        <v>8008</v>
      </c>
      <c r="D5363" t="s">
        <v>8753</v>
      </c>
      <c r="E5363" t="s">
        <v>4149</v>
      </c>
    </row>
    <row r="5364" spans="2:5" x14ac:dyDescent="0.35">
      <c r="B5364" t="s">
        <v>7927</v>
      </c>
      <c r="C5364" t="s">
        <v>8008</v>
      </c>
      <c r="D5364" t="s">
        <v>8753</v>
      </c>
      <c r="E5364" t="s">
        <v>4149</v>
      </c>
    </row>
    <row r="5365" spans="2:5" x14ac:dyDescent="0.35">
      <c r="B5365" t="s">
        <v>7928</v>
      </c>
      <c r="C5365" t="s">
        <v>8008</v>
      </c>
      <c r="D5365" t="s">
        <v>8753</v>
      </c>
      <c r="E5365" t="s">
        <v>4149</v>
      </c>
    </row>
    <row r="5366" spans="2:5" x14ac:dyDescent="0.35">
      <c r="B5366" t="s">
        <v>7929</v>
      </c>
      <c r="C5366" t="s">
        <v>8008</v>
      </c>
      <c r="D5366" t="s">
        <v>8754</v>
      </c>
      <c r="E5366" t="s">
        <v>4149</v>
      </c>
    </row>
    <row r="5367" spans="2:5" x14ac:dyDescent="0.35">
      <c r="B5367" t="s">
        <v>7930</v>
      </c>
      <c r="C5367" t="s">
        <v>8008</v>
      </c>
      <c r="D5367" t="s">
        <v>6011</v>
      </c>
      <c r="E5367" t="s">
        <v>1057</v>
      </c>
    </row>
    <row r="5368" spans="2:5" x14ac:dyDescent="0.35">
      <c r="B5368" t="s">
        <v>7931</v>
      </c>
      <c r="C5368" t="s">
        <v>8008</v>
      </c>
      <c r="D5368" t="s">
        <v>6011</v>
      </c>
      <c r="E5368" t="s">
        <v>1057</v>
      </c>
    </row>
    <row r="5369" spans="2:5" x14ac:dyDescent="0.35">
      <c r="B5369" t="s">
        <v>7932</v>
      </c>
      <c r="C5369" t="s">
        <v>8008</v>
      </c>
      <c r="D5369" t="s">
        <v>6011</v>
      </c>
      <c r="E5369" t="s">
        <v>1057</v>
      </c>
    </row>
    <row r="5370" spans="2:5" x14ac:dyDescent="0.35">
      <c r="B5370" t="s">
        <v>7933</v>
      </c>
      <c r="C5370" t="s">
        <v>8008</v>
      </c>
      <c r="D5370" t="s">
        <v>8755</v>
      </c>
      <c r="E5370" t="s">
        <v>1041</v>
      </c>
    </row>
    <row r="5371" spans="2:5" x14ac:dyDescent="0.35">
      <c r="B5371" t="s">
        <v>7934</v>
      </c>
      <c r="C5371" t="s">
        <v>8008</v>
      </c>
      <c r="D5371" t="s">
        <v>8755</v>
      </c>
      <c r="E5371" t="s">
        <v>1041</v>
      </c>
    </row>
    <row r="5372" spans="2:5" x14ac:dyDescent="0.35">
      <c r="B5372" t="s">
        <v>7935</v>
      </c>
      <c r="C5372" t="s">
        <v>8008</v>
      </c>
      <c r="D5372" t="s">
        <v>8755</v>
      </c>
      <c r="E5372" t="s">
        <v>1041</v>
      </c>
    </row>
    <row r="5373" spans="2:5" x14ac:dyDescent="0.35">
      <c r="B5373" t="s">
        <v>6012</v>
      </c>
      <c r="C5373" t="s">
        <v>8008</v>
      </c>
      <c r="D5373" t="s">
        <v>6013</v>
      </c>
      <c r="E5373" t="s">
        <v>1062</v>
      </c>
    </row>
    <row r="5374" spans="2:5" x14ac:dyDescent="0.35">
      <c r="B5374" t="s">
        <v>6019</v>
      </c>
      <c r="C5374" t="s">
        <v>8008</v>
      </c>
      <c r="D5374" t="s">
        <v>6020</v>
      </c>
      <c r="E5374" t="s">
        <v>1032</v>
      </c>
    </row>
    <row r="5375" spans="2:5" x14ac:dyDescent="0.35">
      <c r="B5375" t="s">
        <v>6026</v>
      </c>
      <c r="C5375" t="s">
        <v>8008</v>
      </c>
      <c r="D5375" t="s">
        <v>6022</v>
      </c>
      <c r="E5375" t="s">
        <v>1050</v>
      </c>
    </row>
    <row r="5376" spans="2:5" x14ac:dyDescent="0.35">
      <c r="B5376" t="s">
        <v>6029</v>
      </c>
      <c r="C5376" t="s">
        <v>8008</v>
      </c>
      <c r="D5376" t="s">
        <v>6022</v>
      </c>
      <c r="E5376" t="s">
        <v>1050</v>
      </c>
    </row>
    <row r="5377" spans="2:5" x14ac:dyDescent="0.35">
      <c r="B5377" t="s">
        <v>6031</v>
      </c>
      <c r="C5377" t="s">
        <v>8008</v>
      </c>
      <c r="D5377" t="s">
        <v>6032</v>
      </c>
    </row>
    <row r="5378" spans="2:5" x14ac:dyDescent="0.35">
      <c r="B5378" t="s">
        <v>6033</v>
      </c>
      <c r="C5378" t="s">
        <v>8008</v>
      </c>
      <c r="D5378" t="s">
        <v>6032</v>
      </c>
    </row>
    <row r="5379" spans="2:5" x14ac:dyDescent="0.35">
      <c r="B5379" t="s">
        <v>7936</v>
      </c>
      <c r="C5379" t="s">
        <v>8008</v>
      </c>
      <c r="D5379" t="s">
        <v>6032</v>
      </c>
    </row>
    <row r="5380" spans="2:5" x14ac:dyDescent="0.35">
      <c r="B5380" t="s">
        <v>6038</v>
      </c>
      <c r="C5380" t="s">
        <v>8008</v>
      </c>
      <c r="D5380" t="s">
        <v>6037</v>
      </c>
      <c r="E5380" t="s">
        <v>1059</v>
      </c>
    </row>
    <row r="5381" spans="2:5" x14ac:dyDescent="0.35">
      <c r="B5381" t="s">
        <v>7937</v>
      </c>
      <c r="C5381" t="s">
        <v>8008</v>
      </c>
      <c r="D5381" t="s">
        <v>8756</v>
      </c>
      <c r="E5381" t="s">
        <v>4149</v>
      </c>
    </row>
    <row r="5382" spans="2:5" x14ac:dyDescent="0.35">
      <c r="B5382" t="s">
        <v>7938</v>
      </c>
      <c r="C5382" t="s">
        <v>8008</v>
      </c>
      <c r="D5382" t="s">
        <v>8756</v>
      </c>
      <c r="E5382" t="s">
        <v>4149</v>
      </c>
    </row>
    <row r="5383" spans="2:5" x14ac:dyDescent="0.35">
      <c r="B5383" t="s">
        <v>7939</v>
      </c>
      <c r="C5383" t="s">
        <v>8008</v>
      </c>
      <c r="D5383" t="s">
        <v>8757</v>
      </c>
      <c r="E5383" t="s">
        <v>1028</v>
      </c>
    </row>
    <row r="5384" spans="2:5" x14ac:dyDescent="0.35">
      <c r="B5384" t="s">
        <v>7940</v>
      </c>
      <c r="C5384" t="s">
        <v>8008</v>
      </c>
      <c r="D5384" t="s">
        <v>8758</v>
      </c>
      <c r="E5384" t="s">
        <v>1041</v>
      </c>
    </row>
    <row r="5385" spans="2:5" x14ac:dyDescent="0.35">
      <c r="B5385" t="s">
        <v>7941</v>
      </c>
      <c r="C5385" t="s">
        <v>8008</v>
      </c>
      <c r="D5385" t="s">
        <v>8759</v>
      </c>
      <c r="E5385" t="s">
        <v>1028</v>
      </c>
    </row>
    <row r="5386" spans="2:5" x14ac:dyDescent="0.35">
      <c r="B5386" t="s">
        <v>7942</v>
      </c>
      <c r="C5386" t="s">
        <v>8008</v>
      </c>
      <c r="D5386" t="s">
        <v>8760</v>
      </c>
      <c r="E5386" t="s">
        <v>1028</v>
      </c>
    </row>
    <row r="5387" spans="2:5" x14ac:dyDescent="0.35">
      <c r="B5387" t="s">
        <v>7943</v>
      </c>
      <c r="C5387" t="s">
        <v>8008</v>
      </c>
      <c r="D5387" t="s">
        <v>8759</v>
      </c>
      <c r="E5387" t="s">
        <v>1028</v>
      </c>
    </row>
    <row r="5388" spans="2:5" x14ac:dyDescent="0.35">
      <c r="B5388" t="s">
        <v>7944</v>
      </c>
      <c r="C5388" t="s">
        <v>8008</v>
      </c>
      <c r="D5388" t="s">
        <v>8761</v>
      </c>
      <c r="E5388" t="s">
        <v>1041</v>
      </c>
    </row>
    <row r="5389" spans="2:5" x14ac:dyDescent="0.35">
      <c r="B5389" t="s">
        <v>6044</v>
      </c>
      <c r="C5389" t="s">
        <v>8008</v>
      </c>
      <c r="D5389" t="s">
        <v>6043</v>
      </c>
      <c r="E5389" t="s">
        <v>1062</v>
      </c>
    </row>
    <row r="5390" spans="2:5" x14ac:dyDescent="0.35">
      <c r="B5390" t="s">
        <v>6045</v>
      </c>
      <c r="C5390" t="s">
        <v>8008</v>
      </c>
      <c r="D5390" t="s">
        <v>6043</v>
      </c>
      <c r="E5390" t="s">
        <v>1062</v>
      </c>
    </row>
    <row r="5391" spans="2:5" x14ac:dyDescent="0.35">
      <c r="B5391" t="s">
        <v>6046</v>
      </c>
      <c r="C5391" t="s">
        <v>8008</v>
      </c>
      <c r="D5391" t="s">
        <v>6047</v>
      </c>
      <c r="E5391" t="s">
        <v>1032</v>
      </c>
    </row>
    <row r="5392" spans="2:5" x14ac:dyDescent="0.35">
      <c r="B5392" t="s">
        <v>7945</v>
      </c>
      <c r="C5392" t="s">
        <v>8008</v>
      </c>
      <c r="D5392" t="s">
        <v>8762</v>
      </c>
      <c r="E5392" t="s">
        <v>1105</v>
      </c>
    </row>
    <row r="5393" spans="2:5" x14ac:dyDescent="0.35">
      <c r="B5393" t="s">
        <v>7946</v>
      </c>
      <c r="C5393" t="s">
        <v>8008</v>
      </c>
      <c r="D5393" t="s">
        <v>8763</v>
      </c>
      <c r="E5393" t="s">
        <v>1105</v>
      </c>
    </row>
    <row r="5394" spans="2:5" x14ac:dyDescent="0.35">
      <c r="B5394" t="s">
        <v>7947</v>
      </c>
      <c r="C5394" t="s">
        <v>8008</v>
      </c>
      <c r="D5394" t="s">
        <v>8764</v>
      </c>
    </row>
    <row r="5395" spans="2:5" x14ac:dyDescent="0.35">
      <c r="B5395" t="s">
        <v>7948</v>
      </c>
      <c r="C5395" t="s">
        <v>8008</v>
      </c>
      <c r="D5395" t="s">
        <v>6051</v>
      </c>
      <c r="E5395" t="s">
        <v>1105</v>
      </c>
    </row>
    <row r="5396" spans="2:5" x14ac:dyDescent="0.35">
      <c r="B5396" t="s">
        <v>7949</v>
      </c>
      <c r="C5396" t="s">
        <v>8008</v>
      </c>
      <c r="D5396" t="s">
        <v>6051</v>
      </c>
      <c r="E5396" t="s">
        <v>1105</v>
      </c>
    </row>
    <row r="5397" spans="2:5" x14ac:dyDescent="0.35">
      <c r="B5397" t="s">
        <v>7950</v>
      </c>
      <c r="C5397" t="s">
        <v>8008</v>
      </c>
      <c r="D5397" t="s">
        <v>6051</v>
      </c>
      <c r="E5397" t="s">
        <v>1105</v>
      </c>
    </row>
    <row r="5398" spans="2:5" x14ac:dyDescent="0.35">
      <c r="B5398" t="s">
        <v>7951</v>
      </c>
      <c r="C5398" t="s">
        <v>8008</v>
      </c>
      <c r="D5398" t="s">
        <v>6051</v>
      </c>
      <c r="E5398" t="s">
        <v>1105</v>
      </c>
    </row>
    <row r="5399" spans="2:5" x14ac:dyDescent="0.35">
      <c r="B5399" t="s">
        <v>6050</v>
      </c>
      <c r="C5399" t="s">
        <v>8008</v>
      </c>
      <c r="D5399" t="s">
        <v>6051</v>
      </c>
      <c r="E5399" t="s">
        <v>1105</v>
      </c>
    </row>
    <row r="5400" spans="2:5" x14ac:dyDescent="0.35">
      <c r="B5400" t="s">
        <v>7952</v>
      </c>
      <c r="C5400" t="s">
        <v>8008</v>
      </c>
      <c r="D5400" t="s">
        <v>8765</v>
      </c>
    </row>
    <row r="5401" spans="2:5" x14ac:dyDescent="0.35">
      <c r="B5401" t="s">
        <v>7953</v>
      </c>
      <c r="C5401" t="s">
        <v>8008</v>
      </c>
      <c r="D5401" t="s">
        <v>8766</v>
      </c>
      <c r="E5401" t="s">
        <v>1048</v>
      </c>
    </row>
    <row r="5402" spans="2:5" x14ac:dyDescent="0.35">
      <c r="B5402" t="s">
        <v>7954</v>
      </c>
      <c r="C5402" t="s">
        <v>8008</v>
      </c>
      <c r="D5402" t="s">
        <v>8767</v>
      </c>
      <c r="E5402" t="s">
        <v>1028</v>
      </c>
    </row>
    <row r="5403" spans="2:5" x14ac:dyDescent="0.35">
      <c r="B5403" t="s">
        <v>7955</v>
      </c>
      <c r="C5403" t="s">
        <v>8008</v>
      </c>
      <c r="D5403" t="s">
        <v>8767</v>
      </c>
      <c r="E5403" t="s">
        <v>1028</v>
      </c>
    </row>
    <row r="5404" spans="2:5" x14ac:dyDescent="0.35">
      <c r="B5404" t="s">
        <v>7956</v>
      </c>
      <c r="C5404" t="s">
        <v>8008</v>
      </c>
      <c r="D5404" t="s">
        <v>8767</v>
      </c>
      <c r="E5404" t="s">
        <v>1028</v>
      </c>
    </row>
    <row r="5405" spans="2:5" x14ac:dyDescent="0.35">
      <c r="B5405" t="s">
        <v>7957</v>
      </c>
      <c r="C5405" t="s">
        <v>8008</v>
      </c>
      <c r="D5405" t="s">
        <v>8767</v>
      </c>
      <c r="E5405" t="s">
        <v>1028</v>
      </c>
    </row>
    <row r="5406" spans="2:5" x14ac:dyDescent="0.35">
      <c r="B5406" t="s">
        <v>7958</v>
      </c>
      <c r="C5406" t="s">
        <v>8008</v>
      </c>
      <c r="D5406" t="s">
        <v>8767</v>
      </c>
      <c r="E5406" t="s">
        <v>1028</v>
      </c>
    </row>
    <row r="5407" spans="2:5" x14ac:dyDescent="0.35">
      <c r="B5407" t="s">
        <v>7959</v>
      </c>
      <c r="C5407" t="s">
        <v>8008</v>
      </c>
      <c r="D5407" t="s">
        <v>8767</v>
      </c>
      <c r="E5407" t="s">
        <v>1028</v>
      </c>
    </row>
    <row r="5408" spans="2:5" x14ac:dyDescent="0.35">
      <c r="B5408" t="s">
        <v>7960</v>
      </c>
      <c r="C5408" t="s">
        <v>8008</v>
      </c>
      <c r="D5408" t="s">
        <v>8768</v>
      </c>
      <c r="E5408" t="s">
        <v>1028</v>
      </c>
    </row>
    <row r="5409" spans="2:5" x14ac:dyDescent="0.35">
      <c r="B5409" t="s">
        <v>7961</v>
      </c>
      <c r="C5409" t="s">
        <v>8008</v>
      </c>
      <c r="D5409" t="s">
        <v>8769</v>
      </c>
    </row>
    <row r="5410" spans="2:5" x14ac:dyDescent="0.35">
      <c r="B5410" t="s">
        <v>7962</v>
      </c>
      <c r="C5410" t="s">
        <v>8008</v>
      </c>
      <c r="D5410" t="s">
        <v>8770</v>
      </c>
      <c r="E5410" t="s">
        <v>1032</v>
      </c>
    </row>
    <row r="5411" spans="2:5" x14ac:dyDescent="0.35">
      <c r="B5411" t="s">
        <v>6066</v>
      </c>
      <c r="C5411" t="s">
        <v>8008</v>
      </c>
      <c r="D5411" t="s">
        <v>6067</v>
      </c>
    </row>
    <row r="5412" spans="2:5" x14ac:dyDescent="0.35">
      <c r="B5412" t="s">
        <v>7963</v>
      </c>
      <c r="C5412" t="s">
        <v>8008</v>
      </c>
    </row>
    <row r="5413" spans="2:5" x14ac:dyDescent="0.35">
      <c r="B5413" t="s">
        <v>6070</v>
      </c>
      <c r="C5413" t="s">
        <v>8008</v>
      </c>
      <c r="D5413" t="s">
        <v>6071</v>
      </c>
      <c r="E5413" t="s">
        <v>1057</v>
      </c>
    </row>
    <row r="5414" spans="2:5" x14ac:dyDescent="0.35">
      <c r="B5414" t="s">
        <v>6072</v>
      </c>
      <c r="C5414" t="s">
        <v>8008</v>
      </c>
      <c r="D5414" t="s">
        <v>6074</v>
      </c>
      <c r="E5414" t="s">
        <v>1041</v>
      </c>
    </row>
    <row r="5415" spans="2:5" x14ac:dyDescent="0.35">
      <c r="B5415" t="s">
        <v>6075</v>
      </c>
      <c r="C5415" t="s">
        <v>8008</v>
      </c>
      <c r="D5415" t="s">
        <v>6074</v>
      </c>
      <c r="E5415" t="s">
        <v>1041</v>
      </c>
    </row>
    <row r="5416" spans="2:5" x14ac:dyDescent="0.35">
      <c r="B5416" t="s">
        <v>7964</v>
      </c>
      <c r="C5416" t="s">
        <v>8008</v>
      </c>
      <c r="D5416" t="s">
        <v>6074</v>
      </c>
      <c r="E5416" t="s">
        <v>1041</v>
      </c>
    </row>
    <row r="5417" spans="2:5" x14ac:dyDescent="0.35">
      <c r="B5417" t="s">
        <v>7965</v>
      </c>
      <c r="C5417" t="s">
        <v>8008</v>
      </c>
      <c r="D5417" t="s">
        <v>8771</v>
      </c>
      <c r="E5417" t="s">
        <v>1057</v>
      </c>
    </row>
    <row r="5418" spans="2:5" x14ac:dyDescent="0.35">
      <c r="B5418" t="s">
        <v>7966</v>
      </c>
      <c r="C5418" t="s">
        <v>8008</v>
      </c>
      <c r="D5418" t="s">
        <v>8771</v>
      </c>
      <c r="E5418" t="s">
        <v>1057</v>
      </c>
    </row>
    <row r="5419" spans="2:5" x14ac:dyDescent="0.35">
      <c r="B5419" t="s">
        <v>7967</v>
      </c>
      <c r="C5419" t="s">
        <v>8008</v>
      </c>
    </row>
    <row r="5420" spans="2:5" x14ac:dyDescent="0.35">
      <c r="B5420" t="s">
        <v>7968</v>
      </c>
      <c r="C5420" t="s">
        <v>8008</v>
      </c>
    </row>
    <row r="5421" spans="2:5" x14ac:dyDescent="0.35">
      <c r="B5421" t="s">
        <v>7969</v>
      </c>
      <c r="C5421" t="s">
        <v>8008</v>
      </c>
      <c r="D5421" t="s">
        <v>8772</v>
      </c>
      <c r="E5421" t="s">
        <v>1028</v>
      </c>
    </row>
    <row r="5422" spans="2:5" x14ac:dyDescent="0.35">
      <c r="B5422" t="s">
        <v>6083</v>
      </c>
      <c r="C5422" t="s">
        <v>8008</v>
      </c>
      <c r="D5422" t="s">
        <v>6084</v>
      </c>
    </row>
    <row r="5423" spans="2:5" x14ac:dyDescent="0.35">
      <c r="B5423" t="s">
        <v>7970</v>
      </c>
      <c r="C5423" t="s">
        <v>8008</v>
      </c>
      <c r="D5423" t="s">
        <v>8773</v>
      </c>
      <c r="E5423" t="s">
        <v>1028</v>
      </c>
    </row>
    <row r="5424" spans="2:5" x14ac:dyDescent="0.35">
      <c r="B5424" t="s">
        <v>6085</v>
      </c>
      <c r="C5424" t="s">
        <v>8008</v>
      </c>
      <c r="D5424" t="s">
        <v>6086</v>
      </c>
      <c r="E5424" t="s">
        <v>1032</v>
      </c>
    </row>
    <row r="5425" spans="2:5" x14ac:dyDescent="0.35">
      <c r="B5425" t="s">
        <v>6087</v>
      </c>
      <c r="C5425" t="s">
        <v>8008</v>
      </c>
      <c r="D5425" t="s">
        <v>6086</v>
      </c>
      <c r="E5425" t="s">
        <v>1032</v>
      </c>
    </row>
    <row r="5426" spans="2:5" x14ac:dyDescent="0.35">
      <c r="B5426" t="s">
        <v>6088</v>
      </c>
      <c r="C5426" t="s">
        <v>8008</v>
      </c>
      <c r="D5426" t="s">
        <v>6086</v>
      </c>
      <c r="E5426" t="s">
        <v>1032</v>
      </c>
    </row>
    <row r="5427" spans="2:5" x14ac:dyDescent="0.35">
      <c r="B5427" t="s">
        <v>7971</v>
      </c>
      <c r="C5427" t="s">
        <v>8008</v>
      </c>
      <c r="D5427" t="s">
        <v>6090</v>
      </c>
      <c r="E5427" t="s">
        <v>1032</v>
      </c>
    </row>
    <row r="5428" spans="2:5" x14ac:dyDescent="0.35">
      <c r="B5428" t="s">
        <v>7972</v>
      </c>
      <c r="C5428" t="s">
        <v>8008</v>
      </c>
      <c r="D5428" t="s">
        <v>6090</v>
      </c>
      <c r="E5428" t="s">
        <v>1032</v>
      </c>
    </row>
    <row r="5429" spans="2:5" x14ac:dyDescent="0.35">
      <c r="B5429" t="s">
        <v>7973</v>
      </c>
      <c r="C5429" t="s">
        <v>8008</v>
      </c>
      <c r="D5429" t="s">
        <v>6090</v>
      </c>
      <c r="E5429" t="s">
        <v>1032</v>
      </c>
    </row>
    <row r="5430" spans="2:5" x14ac:dyDescent="0.35">
      <c r="B5430" t="s">
        <v>7974</v>
      </c>
      <c r="C5430" t="s">
        <v>8008</v>
      </c>
      <c r="D5430" t="s">
        <v>6090</v>
      </c>
      <c r="E5430" t="s">
        <v>1032</v>
      </c>
    </row>
    <row r="5431" spans="2:5" x14ac:dyDescent="0.35">
      <c r="B5431" t="s">
        <v>7975</v>
      </c>
      <c r="C5431" t="s">
        <v>8008</v>
      </c>
      <c r="D5431" t="s">
        <v>6090</v>
      </c>
      <c r="E5431" t="s">
        <v>1032</v>
      </c>
    </row>
    <row r="5432" spans="2:5" x14ac:dyDescent="0.35">
      <c r="B5432" t="s">
        <v>6092</v>
      </c>
      <c r="C5432" t="s">
        <v>8008</v>
      </c>
      <c r="D5432" t="s">
        <v>6090</v>
      </c>
      <c r="E5432" t="s">
        <v>1032</v>
      </c>
    </row>
    <row r="5433" spans="2:5" x14ac:dyDescent="0.35">
      <c r="B5433" t="s">
        <v>7976</v>
      </c>
      <c r="C5433" t="s">
        <v>8008</v>
      </c>
      <c r="D5433" t="s">
        <v>6090</v>
      </c>
      <c r="E5433" t="s">
        <v>1032</v>
      </c>
    </row>
    <row r="5434" spans="2:5" x14ac:dyDescent="0.35">
      <c r="B5434" t="s">
        <v>6093</v>
      </c>
      <c r="C5434" t="s">
        <v>8008</v>
      </c>
      <c r="D5434" t="s">
        <v>6094</v>
      </c>
      <c r="E5434" t="s">
        <v>1032</v>
      </c>
    </row>
    <row r="5435" spans="2:5" x14ac:dyDescent="0.35">
      <c r="B5435" t="s">
        <v>7977</v>
      </c>
      <c r="C5435" t="s">
        <v>8008</v>
      </c>
      <c r="D5435" t="s">
        <v>8774</v>
      </c>
      <c r="E5435" t="s">
        <v>1062</v>
      </c>
    </row>
    <row r="5436" spans="2:5" x14ac:dyDescent="0.35">
      <c r="B5436" t="s">
        <v>6104</v>
      </c>
      <c r="C5436" t="s">
        <v>8008</v>
      </c>
      <c r="D5436" t="s">
        <v>6102</v>
      </c>
      <c r="E5436" t="s">
        <v>1062</v>
      </c>
    </row>
    <row r="5437" spans="2:5" x14ac:dyDescent="0.35">
      <c r="B5437" t="s">
        <v>7978</v>
      </c>
      <c r="C5437" t="s">
        <v>8008</v>
      </c>
      <c r="D5437" t="s">
        <v>3530</v>
      </c>
      <c r="E5437" t="s">
        <v>1028</v>
      </c>
    </row>
    <row r="5438" spans="2:5" x14ac:dyDescent="0.35">
      <c r="B5438" t="s">
        <v>7979</v>
      </c>
      <c r="C5438" t="s">
        <v>8008</v>
      </c>
      <c r="D5438" t="s">
        <v>8775</v>
      </c>
      <c r="E5438" t="s">
        <v>4149</v>
      </c>
    </row>
    <row r="5439" spans="2:5" x14ac:dyDescent="0.35">
      <c r="B5439" t="s">
        <v>7980</v>
      </c>
      <c r="C5439" t="s">
        <v>8008</v>
      </c>
      <c r="D5439" t="s">
        <v>8776</v>
      </c>
      <c r="E5439" t="s">
        <v>1059</v>
      </c>
    </row>
    <row r="5440" spans="2:5" x14ac:dyDescent="0.35">
      <c r="B5440" t="s">
        <v>7981</v>
      </c>
      <c r="C5440" t="s">
        <v>8008</v>
      </c>
      <c r="D5440" t="s">
        <v>8777</v>
      </c>
      <c r="E5440" t="s">
        <v>1059</v>
      </c>
    </row>
    <row r="5441" spans="2:5" x14ac:dyDescent="0.35">
      <c r="B5441" t="s">
        <v>7982</v>
      </c>
      <c r="C5441" t="s">
        <v>8008</v>
      </c>
      <c r="D5441" t="s">
        <v>8778</v>
      </c>
      <c r="E5441" t="s">
        <v>1048</v>
      </c>
    </row>
    <row r="5442" spans="2:5" x14ac:dyDescent="0.35">
      <c r="B5442" t="s">
        <v>7983</v>
      </c>
      <c r="C5442" t="s">
        <v>8008</v>
      </c>
      <c r="D5442" t="s">
        <v>6106</v>
      </c>
      <c r="E5442" t="s">
        <v>1032</v>
      </c>
    </row>
    <row r="5443" spans="2:5" x14ac:dyDescent="0.35">
      <c r="B5443" t="s">
        <v>7984</v>
      </c>
      <c r="C5443" t="s">
        <v>8008</v>
      </c>
      <c r="D5443" t="s">
        <v>6106</v>
      </c>
      <c r="E5443" t="s">
        <v>1032</v>
      </c>
    </row>
    <row r="5444" spans="2:5" x14ac:dyDescent="0.35">
      <c r="B5444" t="s">
        <v>7985</v>
      </c>
      <c r="C5444" t="s">
        <v>8008</v>
      </c>
      <c r="D5444" t="s">
        <v>6106</v>
      </c>
      <c r="E5444" t="s">
        <v>1032</v>
      </c>
    </row>
    <row r="5445" spans="2:5" x14ac:dyDescent="0.35">
      <c r="B5445" t="s">
        <v>1495</v>
      </c>
      <c r="C5445" t="s">
        <v>8008</v>
      </c>
      <c r="D5445" t="s">
        <v>1604</v>
      </c>
      <c r="E5445" t="s">
        <v>1057</v>
      </c>
    </row>
    <row r="5446" spans="2:5" x14ac:dyDescent="0.35">
      <c r="B5446" t="s">
        <v>7986</v>
      </c>
      <c r="C5446" t="s">
        <v>8008</v>
      </c>
      <c r="D5446" t="s">
        <v>8779</v>
      </c>
      <c r="E5446" t="s">
        <v>1105</v>
      </c>
    </row>
    <row r="5447" spans="2:5" x14ac:dyDescent="0.35">
      <c r="B5447" t="s">
        <v>7987</v>
      </c>
      <c r="C5447" t="s">
        <v>8008</v>
      </c>
      <c r="D5447" t="s">
        <v>8779</v>
      </c>
      <c r="E5447" t="s">
        <v>1105</v>
      </c>
    </row>
    <row r="5448" spans="2:5" x14ac:dyDescent="0.35">
      <c r="B5448" t="s">
        <v>7988</v>
      </c>
      <c r="C5448" t="s">
        <v>8008</v>
      </c>
      <c r="D5448" t="s">
        <v>8779</v>
      </c>
      <c r="E5448" t="s">
        <v>1105</v>
      </c>
    </row>
    <row r="5449" spans="2:5" x14ac:dyDescent="0.35">
      <c r="B5449" t="s">
        <v>7989</v>
      </c>
      <c r="C5449" t="s">
        <v>8008</v>
      </c>
      <c r="D5449" t="s">
        <v>6112</v>
      </c>
    </row>
    <row r="5450" spans="2:5" x14ac:dyDescent="0.35">
      <c r="B5450" t="s">
        <v>7990</v>
      </c>
      <c r="C5450" t="s">
        <v>8008</v>
      </c>
      <c r="D5450" t="s">
        <v>6112</v>
      </c>
    </row>
    <row r="5451" spans="2:5" x14ac:dyDescent="0.35">
      <c r="B5451" t="s">
        <v>6111</v>
      </c>
      <c r="C5451" t="s">
        <v>8008</v>
      </c>
      <c r="D5451" t="s">
        <v>6112</v>
      </c>
    </row>
    <row r="5452" spans="2:5" x14ac:dyDescent="0.35">
      <c r="B5452" t="s">
        <v>7991</v>
      </c>
      <c r="C5452" t="s">
        <v>8008</v>
      </c>
      <c r="D5452" t="s">
        <v>8780</v>
      </c>
    </row>
    <row r="5453" spans="2:5" x14ac:dyDescent="0.35">
      <c r="B5453" t="s">
        <v>7992</v>
      </c>
      <c r="C5453" t="s">
        <v>8008</v>
      </c>
      <c r="D5453" t="s">
        <v>8781</v>
      </c>
      <c r="E5453" t="s">
        <v>1032</v>
      </c>
    </row>
    <row r="5454" spans="2:5" x14ac:dyDescent="0.35">
      <c r="B5454" t="s">
        <v>7993</v>
      </c>
      <c r="C5454" t="s">
        <v>8008</v>
      </c>
      <c r="D5454" t="s">
        <v>8782</v>
      </c>
      <c r="E5454" t="s">
        <v>1032</v>
      </c>
    </row>
    <row r="5455" spans="2:5" x14ac:dyDescent="0.35">
      <c r="B5455" t="s">
        <v>7994</v>
      </c>
      <c r="C5455" t="s">
        <v>8008</v>
      </c>
      <c r="D5455" t="s">
        <v>8782</v>
      </c>
      <c r="E5455" t="s">
        <v>1032</v>
      </c>
    </row>
    <row r="5456" spans="2:5" x14ac:dyDescent="0.35">
      <c r="B5456" t="s">
        <v>7995</v>
      </c>
      <c r="C5456" t="s">
        <v>8008</v>
      </c>
      <c r="D5456" t="s">
        <v>8781</v>
      </c>
      <c r="E5456" t="s">
        <v>1032</v>
      </c>
    </row>
    <row r="5457" spans="2:5" x14ac:dyDescent="0.35">
      <c r="B5457" t="s">
        <v>7996</v>
      </c>
      <c r="C5457" t="s">
        <v>8008</v>
      </c>
      <c r="D5457" t="s">
        <v>8782</v>
      </c>
      <c r="E5457" t="s">
        <v>1032</v>
      </c>
    </row>
    <row r="5458" spans="2:5" x14ac:dyDescent="0.35">
      <c r="B5458" t="s">
        <v>7997</v>
      </c>
      <c r="C5458" t="s">
        <v>8008</v>
      </c>
      <c r="D5458" t="s">
        <v>8782</v>
      </c>
      <c r="E5458" t="s">
        <v>1032</v>
      </c>
    </row>
    <row r="5459" spans="2:5" x14ac:dyDescent="0.35">
      <c r="B5459" t="s">
        <v>7998</v>
      </c>
      <c r="C5459" t="s">
        <v>8008</v>
      </c>
      <c r="D5459" t="s">
        <v>8781</v>
      </c>
      <c r="E5459" t="s">
        <v>1032</v>
      </c>
    </row>
    <row r="5460" spans="2:5" x14ac:dyDescent="0.35">
      <c r="B5460" t="s">
        <v>7999</v>
      </c>
      <c r="C5460" t="s">
        <v>8008</v>
      </c>
      <c r="D5460" t="s">
        <v>8782</v>
      </c>
      <c r="E5460" t="s">
        <v>1032</v>
      </c>
    </row>
    <row r="5461" spans="2:5" x14ac:dyDescent="0.35">
      <c r="B5461" t="s">
        <v>8000</v>
      </c>
      <c r="C5461" t="s">
        <v>8008</v>
      </c>
      <c r="D5461" t="s">
        <v>8781</v>
      </c>
      <c r="E5461" t="s">
        <v>1032</v>
      </c>
    </row>
    <row r="5462" spans="2:5" x14ac:dyDescent="0.35">
      <c r="B5462" t="s">
        <v>8001</v>
      </c>
      <c r="C5462" t="s">
        <v>8008</v>
      </c>
      <c r="D5462" t="s">
        <v>8782</v>
      </c>
      <c r="E5462" t="s">
        <v>1032</v>
      </c>
    </row>
    <row r="5463" spans="2:5" x14ac:dyDescent="0.35">
      <c r="B5463" t="s">
        <v>6113</v>
      </c>
      <c r="C5463" t="s">
        <v>8008</v>
      </c>
      <c r="D5463" t="s">
        <v>6114</v>
      </c>
      <c r="E5463" t="s">
        <v>1032</v>
      </c>
    </row>
    <row r="5464" spans="2:5" x14ac:dyDescent="0.35">
      <c r="B5464" t="s">
        <v>8002</v>
      </c>
      <c r="C5464" t="s">
        <v>8008</v>
      </c>
      <c r="D5464" t="s">
        <v>8781</v>
      </c>
      <c r="E5464" t="s">
        <v>1032</v>
      </c>
    </row>
    <row r="5465" spans="2:5" x14ac:dyDescent="0.35">
      <c r="B5465" t="s">
        <v>6115</v>
      </c>
      <c r="C5465" t="s">
        <v>8008</v>
      </c>
      <c r="D5465" t="s">
        <v>6114</v>
      </c>
      <c r="E5465" t="s">
        <v>1032</v>
      </c>
    </row>
    <row r="5466" spans="2:5" x14ac:dyDescent="0.35">
      <c r="B5466" t="s">
        <v>6116</v>
      </c>
      <c r="C5466" t="s">
        <v>8008</v>
      </c>
      <c r="D5466" t="s">
        <v>6114</v>
      </c>
      <c r="E5466" t="s">
        <v>1032</v>
      </c>
    </row>
    <row r="5467" spans="2:5" x14ac:dyDescent="0.35">
      <c r="B5467" t="s">
        <v>6117</v>
      </c>
      <c r="C5467" t="s">
        <v>8008</v>
      </c>
      <c r="D5467" t="s">
        <v>6114</v>
      </c>
      <c r="E5467" t="s">
        <v>1032</v>
      </c>
    </row>
    <row r="5468" spans="2:5" x14ac:dyDescent="0.35">
      <c r="B5468" t="s">
        <v>8003</v>
      </c>
      <c r="C5468" t="s">
        <v>8008</v>
      </c>
      <c r="D5468" t="s">
        <v>8783</v>
      </c>
      <c r="E5468" t="s">
        <v>1057</v>
      </c>
    </row>
    <row r="5469" spans="2:5" x14ac:dyDescent="0.35">
      <c r="B5469" t="s">
        <v>8004</v>
      </c>
      <c r="C5469" t="s">
        <v>8008</v>
      </c>
      <c r="D5469" t="s">
        <v>8784</v>
      </c>
      <c r="E5469" t="s">
        <v>1057</v>
      </c>
    </row>
    <row r="5470" spans="2:5" x14ac:dyDescent="0.35">
      <c r="B5470" t="s">
        <v>8005</v>
      </c>
      <c r="C5470" t="s">
        <v>8008</v>
      </c>
      <c r="D5470" t="s">
        <v>8785</v>
      </c>
      <c r="E5470" t="s">
        <v>1057</v>
      </c>
    </row>
    <row r="5471" spans="2:5" x14ac:dyDescent="0.35">
      <c r="B5471" t="s">
        <v>8006</v>
      </c>
      <c r="C5471" t="s">
        <v>8008</v>
      </c>
      <c r="D5471" t="s">
        <v>8786</v>
      </c>
      <c r="E5471" t="s">
        <v>1105</v>
      </c>
    </row>
    <row r="5472" spans="2:5" x14ac:dyDescent="0.35">
      <c r="B5472" t="s">
        <v>8007</v>
      </c>
      <c r="C5472" t="s">
        <v>8008</v>
      </c>
      <c r="D5472" t="s">
        <v>8786</v>
      </c>
      <c r="E5472" t="s">
        <v>1105</v>
      </c>
    </row>
    <row r="5473" spans="2:5" x14ac:dyDescent="0.35">
      <c r="B5473" t="s">
        <v>6196</v>
      </c>
      <c r="C5473" t="s">
        <v>8787</v>
      </c>
      <c r="D5473" t="s">
        <v>6166</v>
      </c>
      <c r="E5473" t="s">
        <v>1028</v>
      </c>
    </row>
    <row r="5474" spans="2:5" x14ac:dyDescent="0.35">
      <c r="B5474" t="s">
        <v>6198</v>
      </c>
      <c r="C5474" t="s">
        <v>8787</v>
      </c>
      <c r="D5474" t="s">
        <v>6166</v>
      </c>
      <c r="E5474" t="s">
        <v>1028</v>
      </c>
    </row>
    <row r="5475" spans="2:5" x14ac:dyDescent="0.35">
      <c r="B5475" t="s">
        <v>6197</v>
      </c>
      <c r="C5475" t="s">
        <v>8787</v>
      </c>
      <c r="D5475" t="s">
        <v>6166</v>
      </c>
      <c r="E5475" t="s">
        <v>1028</v>
      </c>
    </row>
    <row r="5476" spans="2:5" x14ac:dyDescent="0.35">
      <c r="B5476" t="s">
        <v>6202</v>
      </c>
      <c r="C5476" t="s">
        <v>8787</v>
      </c>
      <c r="D5476" t="s">
        <v>8018</v>
      </c>
      <c r="E5476" t="s">
        <v>1028</v>
      </c>
    </row>
    <row r="5477" spans="2:5" x14ac:dyDescent="0.35">
      <c r="B5477" t="s">
        <v>6203</v>
      </c>
      <c r="C5477" t="s">
        <v>8787</v>
      </c>
      <c r="D5477" t="s">
        <v>6167</v>
      </c>
      <c r="E5477" t="s">
        <v>1028</v>
      </c>
    </row>
    <row r="5478" spans="2:5" x14ac:dyDescent="0.35">
      <c r="B5478" t="s">
        <v>6204</v>
      </c>
      <c r="C5478" t="s">
        <v>8787</v>
      </c>
      <c r="D5478" t="s">
        <v>6167</v>
      </c>
      <c r="E5478" t="s">
        <v>1028</v>
      </c>
    </row>
    <row r="5479" spans="2:5" x14ac:dyDescent="0.35">
      <c r="B5479" t="s">
        <v>6206</v>
      </c>
      <c r="C5479" t="s">
        <v>8787</v>
      </c>
      <c r="D5479" t="s">
        <v>8019</v>
      </c>
      <c r="E5479" t="s">
        <v>1050</v>
      </c>
    </row>
    <row r="5480" spans="2:5" x14ac:dyDescent="0.35">
      <c r="B5480" t="s">
        <v>6209</v>
      </c>
      <c r="C5480" t="s">
        <v>8787</v>
      </c>
      <c r="D5480" t="s">
        <v>8021</v>
      </c>
    </row>
    <row r="5481" spans="2:5" x14ac:dyDescent="0.35">
      <c r="B5481" t="s">
        <v>6213</v>
      </c>
      <c r="C5481" t="s">
        <v>8787</v>
      </c>
    </row>
    <row r="5482" spans="2:5" x14ac:dyDescent="0.35">
      <c r="B5482" t="s">
        <v>6220</v>
      </c>
      <c r="C5482" t="s">
        <v>8787</v>
      </c>
      <c r="D5482" t="s">
        <v>8027</v>
      </c>
      <c r="E5482" t="s">
        <v>1062</v>
      </c>
    </row>
    <row r="5483" spans="2:5" x14ac:dyDescent="0.35">
      <c r="B5483" t="s">
        <v>6225</v>
      </c>
      <c r="C5483" t="s">
        <v>8787</v>
      </c>
      <c r="D5483" t="s">
        <v>4349</v>
      </c>
      <c r="E5483" t="s">
        <v>1050</v>
      </c>
    </row>
    <row r="5484" spans="2:5" x14ac:dyDescent="0.35">
      <c r="B5484" t="s">
        <v>6226</v>
      </c>
      <c r="C5484" t="s">
        <v>8787</v>
      </c>
      <c r="D5484" t="s">
        <v>4349</v>
      </c>
      <c r="E5484" t="s">
        <v>1050</v>
      </c>
    </row>
    <row r="5485" spans="2:5" x14ac:dyDescent="0.35">
      <c r="B5485" t="s">
        <v>6227</v>
      </c>
      <c r="C5485" t="s">
        <v>8787</v>
      </c>
      <c r="D5485" t="s">
        <v>8031</v>
      </c>
      <c r="E5485" t="s">
        <v>1032</v>
      </c>
    </row>
    <row r="5486" spans="2:5" x14ac:dyDescent="0.35">
      <c r="B5486" t="s">
        <v>6228</v>
      </c>
      <c r="C5486" t="s">
        <v>8787</v>
      </c>
      <c r="D5486" t="s">
        <v>8031</v>
      </c>
      <c r="E5486" t="s">
        <v>1032</v>
      </c>
    </row>
    <row r="5487" spans="2:5" x14ac:dyDescent="0.35">
      <c r="B5487" t="s">
        <v>6229</v>
      </c>
      <c r="C5487" t="s">
        <v>8787</v>
      </c>
      <c r="D5487" t="s">
        <v>4352</v>
      </c>
      <c r="E5487" t="s">
        <v>1050</v>
      </c>
    </row>
    <row r="5488" spans="2:5" x14ac:dyDescent="0.35">
      <c r="B5488" t="s">
        <v>6230</v>
      </c>
      <c r="C5488" t="s">
        <v>8787</v>
      </c>
      <c r="D5488" t="s">
        <v>4352</v>
      </c>
      <c r="E5488" t="s">
        <v>1050</v>
      </c>
    </row>
    <row r="5489" spans="2:5" x14ac:dyDescent="0.35">
      <c r="B5489" t="s">
        <v>6242</v>
      </c>
      <c r="C5489" t="s">
        <v>8787</v>
      </c>
      <c r="D5489" t="s">
        <v>8036</v>
      </c>
      <c r="E5489" t="s">
        <v>1050</v>
      </c>
    </row>
    <row r="5490" spans="2:5" x14ac:dyDescent="0.35">
      <c r="B5490" t="s">
        <v>6245</v>
      </c>
      <c r="C5490" t="s">
        <v>8787</v>
      </c>
    </row>
    <row r="5491" spans="2:5" x14ac:dyDescent="0.35">
      <c r="B5491" t="s">
        <v>6246</v>
      </c>
      <c r="C5491" t="s">
        <v>8787</v>
      </c>
      <c r="D5491" t="s">
        <v>4160</v>
      </c>
      <c r="E5491" t="s">
        <v>1028</v>
      </c>
    </row>
    <row r="5492" spans="2:5" x14ac:dyDescent="0.35">
      <c r="B5492" t="s">
        <v>6256</v>
      </c>
      <c r="C5492" t="s">
        <v>8787</v>
      </c>
      <c r="D5492" t="s">
        <v>4372</v>
      </c>
      <c r="E5492" t="s">
        <v>1028</v>
      </c>
    </row>
    <row r="5493" spans="2:5" x14ac:dyDescent="0.35">
      <c r="B5493" t="s">
        <v>6257</v>
      </c>
      <c r="C5493" t="s">
        <v>8787</v>
      </c>
      <c r="D5493" t="s">
        <v>4372</v>
      </c>
      <c r="E5493" t="s">
        <v>1028</v>
      </c>
    </row>
    <row r="5494" spans="2:5" x14ac:dyDescent="0.35">
      <c r="B5494" t="s">
        <v>6273</v>
      </c>
      <c r="C5494" t="s">
        <v>8787</v>
      </c>
      <c r="D5494" t="s">
        <v>8049</v>
      </c>
      <c r="E5494" t="s">
        <v>1048</v>
      </c>
    </row>
    <row r="5495" spans="2:5" x14ac:dyDescent="0.35">
      <c r="B5495" t="s">
        <v>6274</v>
      </c>
      <c r="C5495" t="s">
        <v>8787</v>
      </c>
      <c r="D5495" t="s">
        <v>8050</v>
      </c>
      <c r="E5495" t="s">
        <v>1105</v>
      </c>
    </row>
    <row r="5496" spans="2:5" x14ac:dyDescent="0.35">
      <c r="B5496" t="s">
        <v>6285</v>
      </c>
      <c r="C5496" t="s">
        <v>8787</v>
      </c>
      <c r="D5496" t="s">
        <v>8053</v>
      </c>
      <c r="E5496" t="s">
        <v>1057</v>
      </c>
    </row>
    <row r="5497" spans="2:5" x14ac:dyDescent="0.35">
      <c r="B5497" t="s">
        <v>6287</v>
      </c>
      <c r="C5497" t="s">
        <v>8787</v>
      </c>
      <c r="D5497" t="s">
        <v>8053</v>
      </c>
      <c r="E5497" t="s">
        <v>1057</v>
      </c>
    </row>
    <row r="5498" spans="2:5" x14ac:dyDescent="0.35">
      <c r="B5498" t="s">
        <v>6288</v>
      </c>
      <c r="C5498" t="s">
        <v>8787</v>
      </c>
      <c r="D5498" t="s">
        <v>8053</v>
      </c>
      <c r="E5498" t="s">
        <v>1057</v>
      </c>
    </row>
    <row r="5499" spans="2:5" x14ac:dyDescent="0.35">
      <c r="B5499" t="s">
        <v>6289</v>
      </c>
      <c r="C5499" t="s">
        <v>8787</v>
      </c>
      <c r="D5499" t="s">
        <v>8053</v>
      </c>
      <c r="E5499" t="s">
        <v>1057</v>
      </c>
    </row>
    <row r="5500" spans="2:5" x14ac:dyDescent="0.35">
      <c r="B5500" t="s">
        <v>1230</v>
      </c>
      <c r="C5500" t="s">
        <v>8787</v>
      </c>
      <c r="D5500" t="s">
        <v>1231</v>
      </c>
      <c r="E5500" t="s">
        <v>1105</v>
      </c>
    </row>
    <row r="5501" spans="2:5" x14ac:dyDescent="0.35">
      <c r="B5501" t="s">
        <v>6294</v>
      </c>
      <c r="C5501" t="s">
        <v>8787</v>
      </c>
      <c r="D5501" t="s">
        <v>8057</v>
      </c>
      <c r="E5501" t="s">
        <v>1028</v>
      </c>
    </row>
    <row r="5502" spans="2:5" x14ac:dyDescent="0.35">
      <c r="B5502" t="s">
        <v>6298</v>
      </c>
      <c r="C5502" t="s">
        <v>8787</v>
      </c>
      <c r="D5502" t="s">
        <v>8060</v>
      </c>
    </row>
    <row r="5503" spans="2:5" x14ac:dyDescent="0.35">
      <c r="B5503" t="s">
        <v>6305</v>
      </c>
      <c r="C5503" t="s">
        <v>8787</v>
      </c>
      <c r="D5503" t="s">
        <v>8063</v>
      </c>
    </row>
    <row r="5504" spans="2:5" x14ac:dyDescent="0.35">
      <c r="B5504" t="s">
        <v>6318</v>
      </c>
      <c r="C5504" t="s">
        <v>8787</v>
      </c>
    </row>
    <row r="5505" spans="2:5" x14ac:dyDescent="0.35">
      <c r="B5505" t="s">
        <v>6319</v>
      </c>
      <c r="C5505" t="s">
        <v>8787</v>
      </c>
      <c r="D5505" t="s">
        <v>8072</v>
      </c>
    </row>
    <row r="5506" spans="2:5" x14ac:dyDescent="0.35">
      <c r="B5506" t="s">
        <v>6320</v>
      </c>
      <c r="C5506" t="s">
        <v>8787</v>
      </c>
      <c r="D5506" t="s">
        <v>8073</v>
      </c>
      <c r="E5506" t="s">
        <v>1028</v>
      </c>
    </row>
    <row r="5507" spans="2:5" x14ac:dyDescent="0.35">
      <c r="B5507" t="s">
        <v>6321</v>
      </c>
      <c r="C5507" t="s">
        <v>8787</v>
      </c>
      <c r="D5507" t="s">
        <v>8073</v>
      </c>
      <c r="E5507" t="s">
        <v>1028</v>
      </c>
    </row>
    <row r="5508" spans="2:5" x14ac:dyDescent="0.35">
      <c r="B5508" t="s">
        <v>6323</v>
      </c>
      <c r="C5508" t="s">
        <v>8787</v>
      </c>
      <c r="D5508" t="s">
        <v>8073</v>
      </c>
      <c r="E5508" t="s">
        <v>1028</v>
      </c>
    </row>
    <row r="5509" spans="2:5" x14ac:dyDescent="0.35">
      <c r="B5509" t="s">
        <v>6322</v>
      </c>
      <c r="C5509" t="s">
        <v>8787</v>
      </c>
      <c r="D5509" t="s">
        <v>8073</v>
      </c>
      <c r="E5509" t="s">
        <v>1028</v>
      </c>
    </row>
    <row r="5510" spans="2:5" x14ac:dyDescent="0.35">
      <c r="B5510" t="s">
        <v>6324</v>
      </c>
      <c r="C5510" t="s">
        <v>8787</v>
      </c>
      <c r="D5510" t="s">
        <v>8073</v>
      </c>
      <c r="E5510" t="s">
        <v>1028</v>
      </c>
    </row>
    <row r="5511" spans="2:5" x14ac:dyDescent="0.35">
      <c r="B5511" t="s">
        <v>6325</v>
      </c>
      <c r="C5511" t="s">
        <v>8787</v>
      </c>
      <c r="D5511" t="s">
        <v>8073</v>
      </c>
      <c r="E5511" t="s">
        <v>1028</v>
      </c>
    </row>
    <row r="5512" spans="2:5" x14ac:dyDescent="0.35">
      <c r="B5512" t="s">
        <v>6326</v>
      </c>
      <c r="C5512" t="s">
        <v>8787</v>
      </c>
      <c r="D5512" t="s">
        <v>8073</v>
      </c>
      <c r="E5512" t="s">
        <v>1028</v>
      </c>
    </row>
    <row r="5513" spans="2:5" x14ac:dyDescent="0.35">
      <c r="B5513" t="s">
        <v>6327</v>
      </c>
      <c r="C5513" t="s">
        <v>8787</v>
      </c>
      <c r="D5513" t="s">
        <v>8073</v>
      </c>
      <c r="E5513" t="s">
        <v>1028</v>
      </c>
    </row>
    <row r="5514" spans="2:5" x14ac:dyDescent="0.35">
      <c r="B5514" t="s">
        <v>6329</v>
      </c>
      <c r="C5514" t="s">
        <v>8787</v>
      </c>
      <c r="D5514" t="s">
        <v>8073</v>
      </c>
      <c r="E5514" t="s">
        <v>1028</v>
      </c>
    </row>
    <row r="5515" spans="2:5" x14ac:dyDescent="0.35">
      <c r="B5515" t="s">
        <v>6328</v>
      </c>
      <c r="C5515" t="s">
        <v>8787</v>
      </c>
      <c r="D5515" t="s">
        <v>8073</v>
      </c>
      <c r="E5515" t="s">
        <v>1028</v>
      </c>
    </row>
    <row r="5516" spans="2:5" x14ac:dyDescent="0.35">
      <c r="B5516" t="s">
        <v>6341</v>
      </c>
      <c r="C5516" t="s">
        <v>8787</v>
      </c>
      <c r="D5516" t="s">
        <v>8080</v>
      </c>
      <c r="E5516" t="s">
        <v>1062</v>
      </c>
    </row>
    <row r="5517" spans="2:5" x14ac:dyDescent="0.35">
      <c r="B5517" t="s">
        <v>6342</v>
      </c>
      <c r="C5517" t="s">
        <v>8787</v>
      </c>
      <c r="D5517" t="s">
        <v>8081</v>
      </c>
      <c r="E5517" t="s">
        <v>1062</v>
      </c>
    </row>
    <row r="5518" spans="2:5" x14ac:dyDescent="0.35">
      <c r="B5518" t="s">
        <v>6344</v>
      </c>
      <c r="C5518" t="s">
        <v>8787</v>
      </c>
      <c r="D5518" t="s">
        <v>8083</v>
      </c>
      <c r="E5518" t="s">
        <v>1032</v>
      </c>
    </row>
    <row r="5519" spans="2:5" x14ac:dyDescent="0.35">
      <c r="B5519" t="s">
        <v>6347</v>
      </c>
      <c r="C5519" t="s">
        <v>8787</v>
      </c>
      <c r="D5519" t="s">
        <v>8084</v>
      </c>
      <c r="E5519" t="s">
        <v>1028</v>
      </c>
    </row>
    <row r="5520" spans="2:5" x14ac:dyDescent="0.35">
      <c r="B5520" t="s">
        <v>6348</v>
      </c>
      <c r="C5520" t="s">
        <v>8787</v>
      </c>
      <c r="D5520" t="s">
        <v>8084</v>
      </c>
      <c r="E5520" t="s">
        <v>1028</v>
      </c>
    </row>
    <row r="5521" spans="2:5" x14ac:dyDescent="0.35">
      <c r="B5521" t="s">
        <v>6349</v>
      </c>
      <c r="C5521" t="s">
        <v>8787</v>
      </c>
      <c r="D5521" t="s">
        <v>8084</v>
      </c>
      <c r="E5521" t="s">
        <v>1028</v>
      </c>
    </row>
    <row r="5522" spans="2:5" x14ac:dyDescent="0.35">
      <c r="B5522" t="s">
        <v>6350</v>
      </c>
      <c r="C5522" t="s">
        <v>8787</v>
      </c>
      <c r="D5522" t="s">
        <v>8084</v>
      </c>
      <c r="E5522" t="s">
        <v>1028</v>
      </c>
    </row>
    <row r="5523" spans="2:5" x14ac:dyDescent="0.35">
      <c r="B5523" t="s">
        <v>6351</v>
      </c>
      <c r="C5523" t="s">
        <v>8787</v>
      </c>
      <c r="D5523" t="s">
        <v>8084</v>
      </c>
      <c r="E5523" t="s">
        <v>1028</v>
      </c>
    </row>
    <row r="5524" spans="2:5" x14ac:dyDescent="0.35">
      <c r="B5524" t="s">
        <v>6352</v>
      </c>
      <c r="C5524" t="s">
        <v>8787</v>
      </c>
      <c r="D5524" t="s">
        <v>8085</v>
      </c>
      <c r="E5524" t="s">
        <v>1028</v>
      </c>
    </row>
    <row r="5525" spans="2:5" x14ac:dyDescent="0.35">
      <c r="B5525" t="s">
        <v>6360</v>
      </c>
      <c r="C5525" t="s">
        <v>8787</v>
      </c>
      <c r="D5525" t="s">
        <v>4479</v>
      </c>
      <c r="E5525" t="s">
        <v>1041</v>
      </c>
    </row>
    <row r="5526" spans="2:5" x14ac:dyDescent="0.35">
      <c r="B5526" t="s">
        <v>6361</v>
      </c>
      <c r="C5526" t="s">
        <v>8787</v>
      </c>
      <c r="D5526" t="s">
        <v>3071</v>
      </c>
      <c r="E5526" t="s">
        <v>1032</v>
      </c>
    </row>
    <row r="5527" spans="2:5" x14ac:dyDescent="0.35">
      <c r="B5527" t="s">
        <v>6363</v>
      </c>
      <c r="C5527" t="s">
        <v>8787</v>
      </c>
      <c r="D5527" t="s">
        <v>8089</v>
      </c>
    </row>
    <row r="5528" spans="2:5" x14ac:dyDescent="0.35">
      <c r="B5528" t="s">
        <v>6364</v>
      </c>
      <c r="C5528" t="s">
        <v>8787</v>
      </c>
      <c r="D5528" t="s">
        <v>8090</v>
      </c>
      <c r="E5528" t="s">
        <v>1028</v>
      </c>
    </row>
    <row r="5529" spans="2:5" x14ac:dyDescent="0.35">
      <c r="B5529" t="s">
        <v>6365</v>
      </c>
      <c r="C5529" t="s">
        <v>8787</v>
      </c>
      <c r="D5529" t="s">
        <v>8090</v>
      </c>
      <c r="E5529" t="s">
        <v>1028</v>
      </c>
    </row>
    <row r="5530" spans="2:5" x14ac:dyDescent="0.35">
      <c r="B5530" t="s">
        <v>6366</v>
      </c>
      <c r="C5530" t="s">
        <v>8787</v>
      </c>
      <c r="D5530" t="s">
        <v>8090</v>
      </c>
      <c r="E5530" t="s">
        <v>1028</v>
      </c>
    </row>
    <row r="5531" spans="2:5" x14ac:dyDescent="0.35">
      <c r="B5531" t="s">
        <v>6367</v>
      </c>
      <c r="C5531" t="s">
        <v>8787</v>
      </c>
      <c r="D5531" t="s">
        <v>8091</v>
      </c>
      <c r="E5531" t="s">
        <v>1028</v>
      </c>
    </row>
    <row r="5532" spans="2:5" x14ac:dyDescent="0.35">
      <c r="B5532" t="s">
        <v>6368</v>
      </c>
      <c r="C5532" t="s">
        <v>8787</v>
      </c>
      <c r="D5532" t="s">
        <v>8092</v>
      </c>
      <c r="E5532" t="s">
        <v>1046</v>
      </c>
    </row>
    <row r="5533" spans="2:5" x14ac:dyDescent="0.35">
      <c r="B5533" t="s">
        <v>6369</v>
      </c>
      <c r="C5533" t="s">
        <v>8787</v>
      </c>
      <c r="D5533" t="s">
        <v>4482</v>
      </c>
      <c r="E5533" t="s">
        <v>1028</v>
      </c>
    </row>
    <row r="5534" spans="2:5" x14ac:dyDescent="0.35">
      <c r="B5534" t="s">
        <v>6370</v>
      </c>
      <c r="C5534" t="s">
        <v>8787</v>
      </c>
      <c r="D5534" t="s">
        <v>4482</v>
      </c>
      <c r="E5534" t="s">
        <v>1028</v>
      </c>
    </row>
    <row r="5535" spans="2:5" x14ac:dyDescent="0.35">
      <c r="B5535" t="s">
        <v>6371</v>
      </c>
      <c r="C5535" t="s">
        <v>8787</v>
      </c>
      <c r="D5535" t="s">
        <v>4482</v>
      </c>
      <c r="E5535" t="s">
        <v>1028</v>
      </c>
    </row>
    <row r="5536" spans="2:5" x14ac:dyDescent="0.35">
      <c r="B5536" t="s">
        <v>6372</v>
      </c>
      <c r="C5536" t="s">
        <v>8787</v>
      </c>
      <c r="D5536" t="s">
        <v>4482</v>
      </c>
      <c r="E5536" t="s">
        <v>1028</v>
      </c>
    </row>
    <row r="5537" spans="2:5" x14ac:dyDescent="0.35">
      <c r="B5537" t="s">
        <v>6385</v>
      </c>
      <c r="C5537" t="s">
        <v>8787</v>
      </c>
      <c r="D5537" t="s">
        <v>8096</v>
      </c>
      <c r="E5537" t="s">
        <v>1028</v>
      </c>
    </row>
    <row r="5538" spans="2:5" x14ac:dyDescent="0.35">
      <c r="B5538" t="s">
        <v>6389</v>
      </c>
      <c r="C5538" t="s">
        <v>8787</v>
      </c>
      <c r="D5538" t="s">
        <v>8100</v>
      </c>
      <c r="E5538" t="s">
        <v>1046</v>
      </c>
    </row>
    <row r="5539" spans="2:5" x14ac:dyDescent="0.35">
      <c r="B5539" t="s">
        <v>6390</v>
      </c>
      <c r="C5539" t="s">
        <v>8787</v>
      </c>
      <c r="D5539" t="s">
        <v>8101</v>
      </c>
      <c r="E5539" t="s">
        <v>1046</v>
      </c>
    </row>
    <row r="5540" spans="2:5" x14ac:dyDescent="0.35">
      <c r="B5540" t="s">
        <v>6394</v>
      </c>
      <c r="C5540" t="s">
        <v>8787</v>
      </c>
      <c r="D5540" t="s">
        <v>8104</v>
      </c>
      <c r="E5540" t="s">
        <v>1105</v>
      </c>
    </row>
    <row r="5541" spans="2:5" x14ac:dyDescent="0.35">
      <c r="B5541" t="s">
        <v>6396</v>
      </c>
      <c r="C5541" t="s">
        <v>8787</v>
      </c>
      <c r="D5541" t="s">
        <v>8105</v>
      </c>
      <c r="E5541" t="s">
        <v>1105</v>
      </c>
    </row>
    <row r="5542" spans="2:5" x14ac:dyDescent="0.35">
      <c r="B5542" t="s">
        <v>6398</v>
      </c>
      <c r="C5542" t="s">
        <v>8787</v>
      </c>
      <c r="D5542" t="s">
        <v>8105</v>
      </c>
      <c r="E5542" t="s">
        <v>1105</v>
      </c>
    </row>
    <row r="5543" spans="2:5" x14ac:dyDescent="0.35">
      <c r="B5543" t="s">
        <v>6399</v>
      </c>
      <c r="C5543" t="s">
        <v>8787</v>
      </c>
    </row>
    <row r="5544" spans="2:5" x14ac:dyDescent="0.35">
      <c r="B5544" t="s">
        <v>6400</v>
      </c>
      <c r="C5544" t="s">
        <v>8787</v>
      </c>
    </row>
    <row r="5545" spans="2:5" x14ac:dyDescent="0.35">
      <c r="B5545" t="s">
        <v>6401</v>
      </c>
      <c r="C5545" t="s">
        <v>8787</v>
      </c>
      <c r="D5545" t="s">
        <v>8106</v>
      </c>
      <c r="E5545" t="s">
        <v>1028</v>
      </c>
    </row>
    <row r="5546" spans="2:5" x14ac:dyDescent="0.35">
      <c r="B5546" t="s">
        <v>295</v>
      </c>
      <c r="C5546" t="s">
        <v>8787</v>
      </c>
      <c r="D5546" t="s">
        <v>8107</v>
      </c>
      <c r="E5546" t="s">
        <v>1028</v>
      </c>
    </row>
    <row r="5547" spans="2:5" x14ac:dyDescent="0.35">
      <c r="B5547" t="s">
        <v>6417</v>
      </c>
      <c r="C5547" t="s">
        <v>8787</v>
      </c>
      <c r="D5547" t="s">
        <v>4517</v>
      </c>
      <c r="E5547" t="s">
        <v>1048</v>
      </c>
    </row>
    <row r="5548" spans="2:5" x14ac:dyDescent="0.35">
      <c r="B5548" t="s">
        <v>6419</v>
      </c>
      <c r="C5548" t="s">
        <v>8787</v>
      </c>
      <c r="D5548" t="s">
        <v>8119</v>
      </c>
      <c r="E5548" t="s">
        <v>1028</v>
      </c>
    </row>
    <row r="5549" spans="2:5" x14ac:dyDescent="0.35">
      <c r="B5549" t="s">
        <v>6422</v>
      </c>
      <c r="C5549" t="s">
        <v>8787</v>
      </c>
      <c r="D5549" t="s">
        <v>8119</v>
      </c>
      <c r="E5549" t="s">
        <v>1028</v>
      </c>
    </row>
    <row r="5550" spans="2:5" x14ac:dyDescent="0.35">
      <c r="B5550" t="s">
        <v>6421</v>
      </c>
      <c r="C5550" t="s">
        <v>8787</v>
      </c>
      <c r="D5550" t="s">
        <v>8119</v>
      </c>
      <c r="E5550" t="s">
        <v>1028</v>
      </c>
    </row>
    <row r="5551" spans="2:5" x14ac:dyDescent="0.35">
      <c r="B5551" t="s">
        <v>6423</v>
      </c>
      <c r="C5551" t="s">
        <v>8787</v>
      </c>
      <c r="D5551" t="s">
        <v>8119</v>
      </c>
      <c r="E5551" t="s">
        <v>1028</v>
      </c>
    </row>
    <row r="5552" spans="2:5" x14ac:dyDescent="0.35">
      <c r="B5552" t="s">
        <v>6428</v>
      </c>
      <c r="C5552" t="s">
        <v>8787</v>
      </c>
    </row>
    <row r="5553" spans="2:5" x14ac:dyDescent="0.35">
      <c r="B5553" t="s">
        <v>6439</v>
      </c>
      <c r="C5553" t="s">
        <v>8787</v>
      </c>
      <c r="D5553" t="s">
        <v>8127</v>
      </c>
    </row>
    <row r="5554" spans="2:5" x14ac:dyDescent="0.35">
      <c r="B5554" t="s">
        <v>6444</v>
      </c>
      <c r="C5554" t="s">
        <v>8787</v>
      </c>
      <c r="D5554" t="s">
        <v>8128</v>
      </c>
      <c r="E5554" t="s">
        <v>1028</v>
      </c>
    </row>
    <row r="5555" spans="2:5" x14ac:dyDescent="0.35">
      <c r="B5555" t="s">
        <v>6445</v>
      </c>
      <c r="C5555" t="s">
        <v>8787</v>
      </c>
      <c r="D5555" t="s">
        <v>8128</v>
      </c>
      <c r="E5555" t="s">
        <v>1028</v>
      </c>
    </row>
    <row r="5556" spans="2:5" x14ac:dyDescent="0.35">
      <c r="B5556" t="s">
        <v>6446</v>
      </c>
      <c r="C5556" t="s">
        <v>8787</v>
      </c>
      <c r="D5556" t="s">
        <v>8129</v>
      </c>
      <c r="E5556" t="s">
        <v>1028</v>
      </c>
    </row>
    <row r="5557" spans="2:5" x14ac:dyDescent="0.35">
      <c r="B5557" t="s">
        <v>6447</v>
      </c>
      <c r="C5557" t="s">
        <v>8787</v>
      </c>
      <c r="D5557" t="s">
        <v>8129</v>
      </c>
      <c r="E5557" t="s">
        <v>1028</v>
      </c>
    </row>
    <row r="5558" spans="2:5" x14ac:dyDescent="0.35">
      <c r="B5558" t="s">
        <v>6448</v>
      </c>
      <c r="C5558" t="s">
        <v>8787</v>
      </c>
      <c r="D5558" t="s">
        <v>8129</v>
      </c>
      <c r="E5558" t="s">
        <v>1028</v>
      </c>
    </row>
    <row r="5559" spans="2:5" x14ac:dyDescent="0.35">
      <c r="B5559" t="s">
        <v>6450</v>
      </c>
      <c r="C5559" t="s">
        <v>8787</v>
      </c>
      <c r="D5559" t="s">
        <v>8129</v>
      </c>
      <c r="E5559" t="s">
        <v>1028</v>
      </c>
    </row>
    <row r="5560" spans="2:5" x14ac:dyDescent="0.35">
      <c r="B5560" t="s">
        <v>6449</v>
      </c>
      <c r="C5560" t="s">
        <v>8787</v>
      </c>
      <c r="D5560" t="s">
        <v>8129</v>
      </c>
      <c r="E5560" t="s">
        <v>1028</v>
      </c>
    </row>
    <row r="5561" spans="2:5" x14ac:dyDescent="0.35">
      <c r="B5561" t="s">
        <v>6451</v>
      </c>
      <c r="C5561" t="s">
        <v>8787</v>
      </c>
    </row>
    <row r="5562" spans="2:5" x14ac:dyDescent="0.35">
      <c r="B5562" t="s">
        <v>6452</v>
      </c>
      <c r="C5562" t="s">
        <v>8787</v>
      </c>
      <c r="D5562" t="s">
        <v>1177</v>
      </c>
      <c r="E5562" t="s">
        <v>1028</v>
      </c>
    </row>
    <row r="5563" spans="2:5" x14ac:dyDescent="0.35">
      <c r="B5563" t="s">
        <v>6453</v>
      </c>
      <c r="C5563" t="s">
        <v>8787</v>
      </c>
      <c r="D5563" t="s">
        <v>1177</v>
      </c>
      <c r="E5563" t="s">
        <v>1028</v>
      </c>
    </row>
    <row r="5564" spans="2:5" x14ac:dyDescent="0.35">
      <c r="B5564" t="s">
        <v>6454</v>
      </c>
      <c r="C5564" t="s">
        <v>8787</v>
      </c>
      <c r="D5564" t="s">
        <v>1177</v>
      </c>
      <c r="E5564" t="s">
        <v>1028</v>
      </c>
    </row>
    <row r="5565" spans="2:5" x14ac:dyDescent="0.35">
      <c r="B5565" t="s">
        <v>6458</v>
      </c>
      <c r="C5565" t="s">
        <v>8787</v>
      </c>
      <c r="D5565" t="s">
        <v>8131</v>
      </c>
      <c r="E5565" t="s">
        <v>1028</v>
      </c>
    </row>
    <row r="5566" spans="2:5" x14ac:dyDescent="0.35">
      <c r="B5566" t="s">
        <v>6462</v>
      </c>
      <c r="C5566" t="s">
        <v>8787</v>
      </c>
    </row>
    <row r="5567" spans="2:5" x14ac:dyDescent="0.35">
      <c r="B5567" t="s">
        <v>6463</v>
      </c>
      <c r="C5567" t="s">
        <v>8787</v>
      </c>
      <c r="D5567" t="s">
        <v>8134</v>
      </c>
      <c r="E5567" t="s">
        <v>1028</v>
      </c>
    </row>
    <row r="5568" spans="2:5" x14ac:dyDescent="0.35">
      <c r="B5568" t="s">
        <v>6464</v>
      </c>
      <c r="C5568" t="s">
        <v>8787</v>
      </c>
      <c r="D5568" t="s">
        <v>8134</v>
      </c>
      <c r="E5568" t="s">
        <v>1028</v>
      </c>
    </row>
    <row r="5569" spans="2:5" x14ac:dyDescent="0.35">
      <c r="B5569" t="s">
        <v>6465</v>
      </c>
      <c r="C5569" t="s">
        <v>8787</v>
      </c>
      <c r="D5569" t="s">
        <v>8134</v>
      </c>
      <c r="E5569" t="s">
        <v>1028</v>
      </c>
    </row>
    <row r="5570" spans="2:5" x14ac:dyDescent="0.35">
      <c r="B5570" t="s">
        <v>6466</v>
      </c>
      <c r="C5570" t="s">
        <v>8787</v>
      </c>
      <c r="D5570" t="s">
        <v>8134</v>
      </c>
      <c r="E5570" t="s">
        <v>1028</v>
      </c>
    </row>
    <row r="5571" spans="2:5" x14ac:dyDescent="0.35">
      <c r="B5571" t="s">
        <v>6477</v>
      </c>
      <c r="C5571" t="s">
        <v>8787</v>
      </c>
      <c r="D5571" t="s">
        <v>8140</v>
      </c>
    </row>
    <row r="5572" spans="2:5" x14ac:dyDescent="0.35">
      <c r="B5572" t="s">
        <v>6483</v>
      </c>
      <c r="C5572" t="s">
        <v>8787</v>
      </c>
    </row>
    <row r="5573" spans="2:5" x14ac:dyDescent="0.35">
      <c r="B5573" t="s">
        <v>6489</v>
      </c>
      <c r="C5573" t="s">
        <v>8787</v>
      </c>
      <c r="D5573" t="s">
        <v>8147</v>
      </c>
      <c r="E5573" t="s">
        <v>1046</v>
      </c>
    </row>
    <row r="5574" spans="2:5" x14ac:dyDescent="0.35">
      <c r="B5574" t="s">
        <v>6491</v>
      </c>
      <c r="C5574" t="s">
        <v>8787</v>
      </c>
      <c r="D5574" t="s">
        <v>8149</v>
      </c>
      <c r="E5574" t="s">
        <v>1048</v>
      </c>
    </row>
    <row r="5575" spans="2:5" x14ac:dyDescent="0.35">
      <c r="B5575" t="s">
        <v>6497</v>
      </c>
      <c r="C5575" t="s">
        <v>8787</v>
      </c>
      <c r="D5575" t="s">
        <v>4595</v>
      </c>
      <c r="E5575" t="s">
        <v>1028</v>
      </c>
    </row>
    <row r="5576" spans="2:5" x14ac:dyDescent="0.35">
      <c r="B5576" t="s">
        <v>6498</v>
      </c>
      <c r="C5576" t="s">
        <v>8787</v>
      </c>
      <c r="D5576" t="s">
        <v>4595</v>
      </c>
      <c r="E5576" t="s">
        <v>1028</v>
      </c>
    </row>
    <row r="5577" spans="2:5" x14ac:dyDescent="0.35">
      <c r="B5577" t="s">
        <v>6499</v>
      </c>
      <c r="C5577" t="s">
        <v>8787</v>
      </c>
    </row>
    <row r="5578" spans="2:5" x14ac:dyDescent="0.35">
      <c r="B5578" t="s">
        <v>6500</v>
      </c>
      <c r="C5578" t="s">
        <v>8787</v>
      </c>
      <c r="D5578" t="s">
        <v>4595</v>
      </c>
      <c r="E5578" t="s">
        <v>1028</v>
      </c>
    </row>
    <row r="5579" spans="2:5" x14ac:dyDescent="0.35">
      <c r="B5579" t="s">
        <v>6501</v>
      </c>
      <c r="C5579" t="s">
        <v>8787</v>
      </c>
      <c r="D5579" t="s">
        <v>8153</v>
      </c>
      <c r="E5579" t="s">
        <v>1028</v>
      </c>
    </row>
    <row r="5580" spans="2:5" x14ac:dyDescent="0.35">
      <c r="B5580" t="s">
        <v>6502</v>
      </c>
      <c r="C5580" t="s">
        <v>8787</v>
      </c>
      <c r="D5580" t="s">
        <v>4595</v>
      </c>
      <c r="E5580" t="s">
        <v>1028</v>
      </c>
    </row>
    <row r="5581" spans="2:5" x14ac:dyDescent="0.35">
      <c r="B5581" t="s">
        <v>6503</v>
      </c>
      <c r="C5581" t="s">
        <v>8787</v>
      </c>
      <c r="D5581" t="s">
        <v>8153</v>
      </c>
      <c r="E5581" t="s">
        <v>1028</v>
      </c>
    </row>
    <row r="5582" spans="2:5" x14ac:dyDescent="0.35">
      <c r="B5582" t="s">
        <v>6508</v>
      </c>
      <c r="C5582" t="s">
        <v>8787</v>
      </c>
      <c r="D5582" t="s">
        <v>8157</v>
      </c>
      <c r="E5582" t="s">
        <v>1028</v>
      </c>
    </row>
    <row r="5583" spans="2:5" x14ac:dyDescent="0.35">
      <c r="B5583" t="s">
        <v>6507</v>
      </c>
      <c r="C5583" t="s">
        <v>8787</v>
      </c>
      <c r="D5583" t="s">
        <v>8157</v>
      </c>
      <c r="E5583" t="s">
        <v>1028</v>
      </c>
    </row>
    <row r="5584" spans="2:5" x14ac:dyDescent="0.35">
      <c r="B5584" t="s">
        <v>6509</v>
      </c>
      <c r="C5584" t="s">
        <v>8787</v>
      </c>
      <c r="D5584" t="s">
        <v>8158</v>
      </c>
      <c r="E5584" t="s">
        <v>1046</v>
      </c>
    </row>
    <row r="5585" spans="2:5" x14ac:dyDescent="0.35">
      <c r="B5585" t="s">
        <v>6521</v>
      </c>
      <c r="C5585" t="s">
        <v>8787</v>
      </c>
      <c r="D5585" t="s">
        <v>8165</v>
      </c>
      <c r="E5585" t="s">
        <v>1041</v>
      </c>
    </row>
    <row r="5586" spans="2:5" x14ac:dyDescent="0.35">
      <c r="B5586" t="s">
        <v>6524</v>
      </c>
      <c r="C5586" t="s">
        <v>8787</v>
      </c>
      <c r="D5586" t="s">
        <v>8166</v>
      </c>
      <c r="E5586" t="s">
        <v>1057</v>
      </c>
    </row>
    <row r="5587" spans="2:5" x14ac:dyDescent="0.35">
      <c r="B5587" t="s">
        <v>6525</v>
      </c>
      <c r="C5587" t="s">
        <v>8787</v>
      </c>
    </row>
    <row r="5588" spans="2:5" x14ac:dyDescent="0.35">
      <c r="B5588" t="s">
        <v>6528</v>
      </c>
      <c r="C5588" t="s">
        <v>8787</v>
      </c>
      <c r="D5588" t="s">
        <v>8169</v>
      </c>
    </row>
    <row r="5589" spans="2:5" x14ac:dyDescent="0.35">
      <c r="B5589" t="s">
        <v>6532</v>
      </c>
      <c r="C5589" t="s">
        <v>8787</v>
      </c>
      <c r="D5589" t="s">
        <v>8171</v>
      </c>
      <c r="E5589" t="s">
        <v>1028</v>
      </c>
    </row>
    <row r="5590" spans="2:5" x14ac:dyDescent="0.35">
      <c r="B5590" t="s">
        <v>6533</v>
      </c>
      <c r="C5590" t="s">
        <v>8787</v>
      </c>
      <c r="D5590" t="s">
        <v>8171</v>
      </c>
      <c r="E5590" t="s">
        <v>1028</v>
      </c>
    </row>
    <row r="5591" spans="2:5" x14ac:dyDescent="0.35">
      <c r="B5591" t="s">
        <v>6534</v>
      </c>
      <c r="C5591" t="s">
        <v>8787</v>
      </c>
    </row>
    <row r="5592" spans="2:5" x14ac:dyDescent="0.35">
      <c r="B5592" t="s">
        <v>6535</v>
      </c>
      <c r="C5592" t="s">
        <v>8787</v>
      </c>
      <c r="D5592" t="s">
        <v>8172</v>
      </c>
    </row>
    <row r="5593" spans="2:5" x14ac:dyDescent="0.35">
      <c r="B5593" t="s">
        <v>6538</v>
      </c>
      <c r="C5593" t="s">
        <v>8787</v>
      </c>
      <c r="D5593" t="s">
        <v>8174</v>
      </c>
      <c r="E5593" t="s">
        <v>1028</v>
      </c>
    </row>
    <row r="5594" spans="2:5" x14ac:dyDescent="0.35">
      <c r="B5594" t="s">
        <v>6540</v>
      </c>
      <c r="C5594" t="s">
        <v>8787</v>
      </c>
      <c r="D5594" t="s">
        <v>8176</v>
      </c>
      <c r="E5594" t="s">
        <v>1057</v>
      </c>
    </row>
    <row r="5595" spans="2:5" x14ac:dyDescent="0.35">
      <c r="B5595" t="s">
        <v>6550</v>
      </c>
      <c r="C5595" t="s">
        <v>8787</v>
      </c>
    </row>
    <row r="5596" spans="2:5" x14ac:dyDescent="0.35">
      <c r="B5596" t="s">
        <v>6552</v>
      </c>
      <c r="C5596" t="s">
        <v>8787</v>
      </c>
      <c r="D5596" t="s">
        <v>8181</v>
      </c>
      <c r="E5596" t="s">
        <v>1041</v>
      </c>
    </row>
    <row r="5597" spans="2:5" x14ac:dyDescent="0.35">
      <c r="B5597" t="s">
        <v>6557</v>
      </c>
      <c r="C5597" t="s">
        <v>8787</v>
      </c>
    </row>
    <row r="5598" spans="2:5" x14ac:dyDescent="0.35">
      <c r="B5598" t="s">
        <v>6558</v>
      </c>
      <c r="C5598" t="s">
        <v>8787</v>
      </c>
      <c r="D5598" t="s">
        <v>8184</v>
      </c>
      <c r="E5598" t="s">
        <v>1028</v>
      </c>
    </row>
    <row r="5599" spans="2:5" x14ac:dyDescent="0.35">
      <c r="B5599" t="s">
        <v>6559</v>
      </c>
      <c r="C5599" t="s">
        <v>8787</v>
      </c>
      <c r="D5599" t="s">
        <v>8185</v>
      </c>
      <c r="E5599" t="s">
        <v>1028</v>
      </c>
    </row>
    <row r="5600" spans="2:5" x14ac:dyDescent="0.35">
      <c r="B5600" t="s">
        <v>6560</v>
      </c>
      <c r="C5600" t="s">
        <v>8787</v>
      </c>
      <c r="D5600" t="s">
        <v>8185</v>
      </c>
      <c r="E5600" t="s">
        <v>1028</v>
      </c>
    </row>
    <row r="5601" spans="2:5" x14ac:dyDescent="0.35">
      <c r="B5601" t="s">
        <v>6561</v>
      </c>
      <c r="C5601" t="s">
        <v>8787</v>
      </c>
    </row>
    <row r="5602" spans="2:5" x14ac:dyDescent="0.35">
      <c r="B5602" t="s">
        <v>6563</v>
      </c>
      <c r="C5602" t="s">
        <v>8787</v>
      </c>
      <c r="D5602" t="s">
        <v>8187</v>
      </c>
    </row>
    <row r="5603" spans="2:5" x14ac:dyDescent="0.35">
      <c r="B5603" t="s">
        <v>6573</v>
      </c>
      <c r="C5603" t="s">
        <v>8787</v>
      </c>
      <c r="D5603" t="s">
        <v>8191</v>
      </c>
      <c r="E5603" t="s">
        <v>1050</v>
      </c>
    </row>
    <row r="5604" spans="2:5" x14ac:dyDescent="0.35">
      <c r="B5604" t="s">
        <v>6574</v>
      </c>
      <c r="C5604" t="s">
        <v>8787</v>
      </c>
      <c r="D5604" t="s">
        <v>8192</v>
      </c>
      <c r="E5604" t="s">
        <v>4149</v>
      </c>
    </row>
    <row r="5605" spans="2:5" x14ac:dyDescent="0.35">
      <c r="B5605" t="s">
        <v>6575</v>
      </c>
      <c r="C5605" t="s">
        <v>8787</v>
      </c>
      <c r="D5605" t="s">
        <v>8192</v>
      </c>
      <c r="E5605" t="s">
        <v>4149</v>
      </c>
    </row>
    <row r="5606" spans="2:5" x14ac:dyDescent="0.35">
      <c r="B5606" t="s">
        <v>6576</v>
      </c>
      <c r="C5606" t="s">
        <v>8787</v>
      </c>
      <c r="D5606" t="s">
        <v>8192</v>
      </c>
      <c r="E5606" t="s">
        <v>4149</v>
      </c>
    </row>
    <row r="5607" spans="2:5" x14ac:dyDescent="0.35">
      <c r="B5607" t="s">
        <v>6587</v>
      </c>
      <c r="C5607" t="s">
        <v>8787</v>
      </c>
      <c r="D5607" t="s">
        <v>8197</v>
      </c>
    </row>
    <row r="5608" spans="2:5" x14ac:dyDescent="0.35">
      <c r="B5608" t="s">
        <v>6596</v>
      </c>
      <c r="C5608" t="s">
        <v>8787</v>
      </c>
      <c r="D5608" t="s">
        <v>8203</v>
      </c>
    </row>
    <row r="5609" spans="2:5" x14ac:dyDescent="0.35">
      <c r="B5609" t="s">
        <v>6599</v>
      </c>
      <c r="C5609" t="s">
        <v>8787</v>
      </c>
      <c r="D5609" t="s">
        <v>4066</v>
      </c>
      <c r="E5609" t="s">
        <v>4149</v>
      </c>
    </row>
    <row r="5610" spans="2:5" x14ac:dyDescent="0.35">
      <c r="B5610" t="s">
        <v>6600</v>
      </c>
      <c r="C5610" t="s">
        <v>8787</v>
      </c>
      <c r="D5610" t="s">
        <v>4066</v>
      </c>
      <c r="E5610" t="s">
        <v>4149</v>
      </c>
    </row>
    <row r="5611" spans="2:5" x14ac:dyDescent="0.35">
      <c r="B5611" t="s">
        <v>6601</v>
      </c>
      <c r="C5611" t="s">
        <v>8787</v>
      </c>
      <c r="D5611" t="s">
        <v>4066</v>
      </c>
      <c r="E5611" t="s">
        <v>4149</v>
      </c>
    </row>
    <row r="5612" spans="2:5" x14ac:dyDescent="0.35">
      <c r="B5612" t="s">
        <v>6602</v>
      </c>
      <c r="C5612" t="s">
        <v>8787</v>
      </c>
    </row>
    <row r="5613" spans="2:5" x14ac:dyDescent="0.35">
      <c r="B5613" t="s">
        <v>6608</v>
      </c>
      <c r="C5613" t="s">
        <v>8787</v>
      </c>
      <c r="D5613" t="s">
        <v>8208</v>
      </c>
    </row>
    <row r="5614" spans="2:5" x14ac:dyDescent="0.35">
      <c r="B5614" t="s">
        <v>6622</v>
      </c>
      <c r="C5614" t="s">
        <v>8787</v>
      </c>
      <c r="D5614" t="s">
        <v>8215</v>
      </c>
      <c r="E5614" t="s">
        <v>1046</v>
      </c>
    </row>
    <row r="5615" spans="2:5" x14ac:dyDescent="0.35">
      <c r="B5615" t="s">
        <v>6623</v>
      </c>
      <c r="C5615" t="s">
        <v>8787</v>
      </c>
      <c r="D5615" t="s">
        <v>8215</v>
      </c>
      <c r="E5615" t="s">
        <v>1046</v>
      </c>
    </row>
    <row r="5616" spans="2:5" x14ac:dyDescent="0.35">
      <c r="B5616" t="s">
        <v>6624</v>
      </c>
      <c r="C5616" t="s">
        <v>8787</v>
      </c>
      <c r="D5616" t="s">
        <v>8216</v>
      </c>
      <c r="E5616" t="s">
        <v>4149</v>
      </c>
    </row>
    <row r="5617" spans="2:5" x14ac:dyDescent="0.35">
      <c r="B5617" t="s">
        <v>6625</v>
      </c>
      <c r="C5617" t="s">
        <v>8787</v>
      </c>
      <c r="D5617" t="s">
        <v>8216</v>
      </c>
      <c r="E5617" t="s">
        <v>4149</v>
      </c>
    </row>
    <row r="5618" spans="2:5" x14ac:dyDescent="0.35">
      <c r="B5618" t="s">
        <v>6632</v>
      </c>
      <c r="C5618" t="s">
        <v>8787</v>
      </c>
      <c r="D5618" t="s">
        <v>8219</v>
      </c>
      <c r="E5618" t="s">
        <v>1028</v>
      </c>
    </row>
    <row r="5619" spans="2:5" x14ac:dyDescent="0.35">
      <c r="B5619" t="s">
        <v>6633</v>
      </c>
      <c r="C5619" t="s">
        <v>8787</v>
      </c>
      <c r="D5619" t="s">
        <v>8219</v>
      </c>
      <c r="E5619" t="s">
        <v>1028</v>
      </c>
    </row>
    <row r="5620" spans="2:5" x14ac:dyDescent="0.35">
      <c r="B5620" t="s">
        <v>6634</v>
      </c>
      <c r="C5620" t="s">
        <v>8787</v>
      </c>
      <c r="D5620" t="s">
        <v>8219</v>
      </c>
      <c r="E5620" t="s">
        <v>1028</v>
      </c>
    </row>
    <row r="5621" spans="2:5" x14ac:dyDescent="0.35">
      <c r="B5621" t="s">
        <v>6635</v>
      </c>
      <c r="C5621" t="s">
        <v>8787</v>
      </c>
      <c r="D5621" t="s">
        <v>8220</v>
      </c>
      <c r="E5621" t="s">
        <v>1028</v>
      </c>
    </row>
    <row r="5622" spans="2:5" x14ac:dyDescent="0.35">
      <c r="B5622" t="s">
        <v>6638</v>
      </c>
      <c r="C5622" t="s">
        <v>8787</v>
      </c>
      <c r="D5622" t="s">
        <v>8223</v>
      </c>
      <c r="E5622" t="s">
        <v>1048</v>
      </c>
    </row>
    <row r="5623" spans="2:5" x14ac:dyDescent="0.35">
      <c r="B5623" t="s">
        <v>6640</v>
      </c>
      <c r="C5623" t="s">
        <v>8787</v>
      </c>
    </row>
    <row r="5624" spans="2:5" x14ac:dyDescent="0.35">
      <c r="B5624" t="s">
        <v>6642</v>
      </c>
      <c r="C5624" t="s">
        <v>8787</v>
      </c>
      <c r="D5624" t="s">
        <v>8176</v>
      </c>
      <c r="E5624" t="s">
        <v>1057</v>
      </c>
    </row>
    <row r="5625" spans="2:5" x14ac:dyDescent="0.35">
      <c r="B5625" t="s">
        <v>6644</v>
      </c>
      <c r="C5625" t="s">
        <v>8787</v>
      </c>
      <c r="D5625" t="s">
        <v>8226</v>
      </c>
    </row>
    <row r="5626" spans="2:5" x14ac:dyDescent="0.35">
      <c r="B5626" t="s">
        <v>6647</v>
      </c>
      <c r="C5626" t="s">
        <v>8787</v>
      </c>
    </row>
    <row r="5627" spans="2:5" x14ac:dyDescent="0.35">
      <c r="B5627" t="s">
        <v>6656</v>
      </c>
      <c r="C5627" t="s">
        <v>8787</v>
      </c>
      <c r="D5627" t="s">
        <v>8229</v>
      </c>
      <c r="E5627" t="s">
        <v>1050</v>
      </c>
    </row>
    <row r="5628" spans="2:5" x14ac:dyDescent="0.35">
      <c r="B5628" t="s">
        <v>6657</v>
      </c>
      <c r="C5628" t="s">
        <v>8787</v>
      </c>
      <c r="D5628" t="s">
        <v>8230</v>
      </c>
      <c r="E5628" t="s">
        <v>1028</v>
      </c>
    </row>
    <row r="5629" spans="2:5" x14ac:dyDescent="0.35">
      <c r="B5629" t="s">
        <v>6661</v>
      </c>
      <c r="C5629" t="s">
        <v>8787</v>
      </c>
      <c r="D5629" t="s">
        <v>8233</v>
      </c>
      <c r="E5629" t="s">
        <v>1028</v>
      </c>
    </row>
    <row r="5630" spans="2:5" x14ac:dyDescent="0.35">
      <c r="B5630" t="s">
        <v>6663</v>
      </c>
      <c r="C5630" t="s">
        <v>8787</v>
      </c>
      <c r="D5630" t="s">
        <v>8233</v>
      </c>
      <c r="E5630" t="s">
        <v>1028</v>
      </c>
    </row>
    <row r="5631" spans="2:5" x14ac:dyDescent="0.35">
      <c r="B5631" t="s">
        <v>6665</v>
      </c>
      <c r="C5631" t="s">
        <v>8787</v>
      </c>
      <c r="D5631" t="s">
        <v>8233</v>
      </c>
      <c r="E5631" t="s">
        <v>1028</v>
      </c>
    </row>
    <row r="5632" spans="2:5" x14ac:dyDescent="0.35">
      <c r="B5632" t="s">
        <v>6667</v>
      </c>
      <c r="C5632" t="s">
        <v>8787</v>
      </c>
    </row>
    <row r="5633" spans="2:5" x14ac:dyDescent="0.35">
      <c r="B5633" t="s">
        <v>6671</v>
      </c>
      <c r="C5633" t="s">
        <v>8787</v>
      </c>
      <c r="D5633" t="s">
        <v>8238</v>
      </c>
      <c r="E5633" t="s">
        <v>1028</v>
      </c>
    </row>
    <row r="5634" spans="2:5" x14ac:dyDescent="0.35">
      <c r="B5634" t="s">
        <v>6670</v>
      </c>
      <c r="C5634" t="s">
        <v>8787</v>
      </c>
      <c r="D5634" t="s">
        <v>8238</v>
      </c>
      <c r="E5634" t="s">
        <v>1028</v>
      </c>
    </row>
    <row r="5635" spans="2:5" x14ac:dyDescent="0.35">
      <c r="B5635" t="s">
        <v>6672</v>
      </c>
      <c r="C5635" t="s">
        <v>8787</v>
      </c>
      <c r="D5635" t="s">
        <v>8239</v>
      </c>
      <c r="E5635" t="s">
        <v>1028</v>
      </c>
    </row>
    <row r="5636" spans="2:5" x14ac:dyDescent="0.35">
      <c r="B5636" t="s">
        <v>6673</v>
      </c>
      <c r="C5636" t="s">
        <v>8787</v>
      </c>
      <c r="D5636" t="s">
        <v>8240</v>
      </c>
    </row>
    <row r="5637" spans="2:5" x14ac:dyDescent="0.35">
      <c r="B5637" t="s">
        <v>6675</v>
      </c>
      <c r="C5637" t="s">
        <v>8787</v>
      </c>
      <c r="D5637" t="s">
        <v>8241</v>
      </c>
      <c r="E5637" t="s">
        <v>4149</v>
      </c>
    </row>
    <row r="5638" spans="2:5" x14ac:dyDescent="0.35">
      <c r="B5638" t="s">
        <v>6683</v>
      </c>
      <c r="C5638" t="s">
        <v>8787</v>
      </c>
      <c r="D5638" t="s">
        <v>8246</v>
      </c>
      <c r="E5638" t="s">
        <v>1028</v>
      </c>
    </row>
    <row r="5639" spans="2:5" x14ac:dyDescent="0.35">
      <c r="B5639" t="s">
        <v>6698</v>
      </c>
      <c r="C5639" t="s">
        <v>8787</v>
      </c>
    </row>
    <row r="5640" spans="2:5" x14ac:dyDescent="0.35">
      <c r="B5640" t="s">
        <v>6705</v>
      </c>
      <c r="C5640" t="s">
        <v>8787</v>
      </c>
      <c r="D5640" t="s">
        <v>8256</v>
      </c>
      <c r="E5640" t="s">
        <v>1050</v>
      </c>
    </row>
    <row r="5641" spans="2:5" x14ac:dyDescent="0.35">
      <c r="B5641" t="s">
        <v>6706</v>
      </c>
      <c r="C5641" t="s">
        <v>8787</v>
      </c>
      <c r="D5641" t="s">
        <v>8257</v>
      </c>
      <c r="E5641" t="s">
        <v>1105</v>
      </c>
    </row>
    <row r="5642" spans="2:5" x14ac:dyDescent="0.35">
      <c r="B5642" t="s">
        <v>6710</v>
      </c>
      <c r="C5642" t="s">
        <v>8787</v>
      </c>
      <c r="D5642" t="s">
        <v>8259</v>
      </c>
      <c r="E5642" t="s">
        <v>1050</v>
      </c>
    </row>
    <row r="5643" spans="2:5" x14ac:dyDescent="0.35">
      <c r="B5643" t="s">
        <v>6719</v>
      </c>
      <c r="C5643" t="s">
        <v>8787</v>
      </c>
      <c r="D5643" t="s">
        <v>4841</v>
      </c>
      <c r="E5643" t="s">
        <v>1050</v>
      </c>
    </row>
    <row r="5644" spans="2:5" x14ac:dyDescent="0.35">
      <c r="B5644" t="s">
        <v>6731</v>
      </c>
      <c r="C5644" t="s">
        <v>8787</v>
      </c>
      <c r="D5644" t="s">
        <v>8266</v>
      </c>
    </row>
    <row r="5645" spans="2:5" x14ac:dyDescent="0.35">
      <c r="B5645" t="s">
        <v>6732</v>
      </c>
      <c r="C5645" t="s">
        <v>8787</v>
      </c>
      <c r="D5645" t="s">
        <v>8267</v>
      </c>
      <c r="E5645" t="s">
        <v>1032</v>
      </c>
    </row>
    <row r="5646" spans="2:5" x14ac:dyDescent="0.35">
      <c r="B5646" t="s">
        <v>6734</v>
      </c>
      <c r="C5646" t="s">
        <v>8787</v>
      </c>
      <c r="D5646" t="s">
        <v>8269</v>
      </c>
      <c r="E5646" t="s">
        <v>1028</v>
      </c>
    </row>
    <row r="5647" spans="2:5" x14ac:dyDescent="0.35">
      <c r="B5647" t="s">
        <v>6737</v>
      </c>
      <c r="C5647" t="s">
        <v>8787</v>
      </c>
      <c r="D5647" t="s">
        <v>4093</v>
      </c>
      <c r="E5647" t="s">
        <v>1050</v>
      </c>
    </row>
    <row r="5648" spans="2:5" x14ac:dyDescent="0.35">
      <c r="B5648" t="s">
        <v>6747</v>
      </c>
      <c r="C5648" t="s">
        <v>8787</v>
      </c>
      <c r="D5648" t="s">
        <v>8277</v>
      </c>
      <c r="E5648" t="s">
        <v>1059</v>
      </c>
    </row>
    <row r="5649" spans="2:5" x14ac:dyDescent="0.35">
      <c r="B5649" t="s">
        <v>6751</v>
      </c>
      <c r="C5649" t="s">
        <v>8787</v>
      </c>
      <c r="D5649" t="s">
        <v>8278</v>
      </c>
      <c r="E5649" t="s">
        <v>1050</v>
      </c>
    </row>
    <row r="5650" spans="2:5" x14ac:dyDescent="0.35">
      <c r="B5650" t="s">
        <v>6752</v>
      </c>
      <c r="C5650" t="s">
        <v>8787</v>
      </c>
      <c r="D5650" t="s">
        <v>8278</v>
      </c>
      <c r="E5650" t="s">
        <v>1050</v>
      </c>
    </row>
    <row r="5651" spans="2:5" x14ac:dyDescent="0.35">
      <c r="B5651" t="s">
        <v>6769</v>
      </c>
      <c r="C5651" t="s">
        <v>8787</v>
      </c>
      <c r="D5651" t="s">
        <v>8285</v>
      </c>
      <c r="E5651" t="s">
        <v>1050</v>
      </c>
    </row>
    <row r="5652" spans="2:5" x14ac:dyDescent="0.35">
      <c r="B5652" t="s">
        <v>6773</v>
      </c>
      <c r="C5652" t="s">
        <v>8787</v>
      </c>
      <c r="D5652" t="s">
        <v>4896</v>
      </c>
      <c r="E5652" t="s">
        <v>1059</v>
      </c>
    </row>
    <row r="5653" spans="2:5" x14ac:dyDescent="0.35">
      <c r="B5653" t="s">
        <v>6774</v>
      </c>
      <c r="C5653" t="s">
        <v>8787</v>
      </c>
      <c r="D5653" t="s">
        <v>4896</v>
      </c>
      <c r="E5653" t="s">
        <v>1059</v>
      </c>
    </row>
    <row r="5654" spans="2:5" x14ac:dyDescent="0.35">
      <c r="B5654" t="s">
        <v>6775</v>
      </c>
      <c r="C5654" t="s">
        <v>8787</v>
      </c>
      <c r="D5654" t="s">
        <v>4896</v>
      </c>
      <c r="E5654" t="s">
        <v>1059</v>
      </c>
    </row>
    <row r="5655" spans="2:5" x14ac:dyDescent="0.35">
      <c r="B5655" t="s">
        <v>6782</v>
      </c>
      <c r="C5655" t="s">
        <v>8787</v>
      </c>
      <c r="D5655" t="s">
        <v>8289</v>
      </c>
      <c r="E5655" t="s">
        <v>1050</v>
      </c>
    </row>
    <row r="5656" spans="2:5" x14ac:dyDescent="0.35">
      <c r="B5656" t="s">
        <v>1132</v>
      </c>
      <c r="C5656" t="s">
        <v>8787</v>
      </c>
    </row>
    <row r="5657" spans="2:5" x14ac:dyDescent="0.35">
      <c r="B5657" t="s">
        <v>6795</v>
      </c>
      <c r="C5657" t="s">
        <v>8787</v>
      </c>
      <c r="D5657" t="s">
        <v>8294</v>
      </c>
      <c r="E5657" t="s">
        <v>1032</v>
      </c>
    </row>
    <row r="5658" spans="2:5" x14ac:dyDescent="0.35">
      <c r="B5658" t="s">
        <v>6796</v>
      </c>
      <c r="C5658" t="s">
        <v>8787</v>
      </c>
      <c r="D5658" t="s">
        <v>4910</v>
      </c>
      <c r="E5658" t="s">
        <v>1041</v>
      </c>
    </row>
    <row r="5659" spans="2:5" x14ac:dyDescent="0.35">
      <c r="B5659" t="s">
        <v>6797</v>
      </c>
      <c r="C5659" t="s">
        <v>8787</v>
      </c>
      <c r="D5659" t="s">
        <v>4910</v>
      </c>
      <c r="E5659" t="s">
        <v>1041</v>
      </c>
    </row>
    <row r="5660" spans="2:5" x14ac:dyDescent="0.35">
      <c r="B5660" t="s">
        <v>6798</v>
      </c>
      <c r="C5660" t="s">
        <v>8787</v>
      </c>
      <c r="D5660" t="s">
        <v>4910</v>
      </c>
      <c r="E5660" t="s">
        <v>1041</v>
      </c>
    </row>
    <row r="5661" spans="2:5" x14ac:dyDescent="0.35">
      <c r="B5661" t="s">
        <v>6799</v>
      </c>
      <c r="C5661" t="s">
        <v>8787</v>
      </c>
      <c r="D5661" t="s">
        <v>4910</v>
      </c>
      <c r="E5661" t="s">
        <v>1041</v>
      </c>
    </row>
    <row r="5662" spans="2:5" x14ac:dyDescent="0.35">
      <c r="B5662" t="s">
        <v>6800</v>
      </c>
      <c r="C5662" t="s">
        <v>8787</v>
      </c>
      <c r="D5662" t="s">
        <v>4910</v>
      </c>
      <c r="E5662" t="s">
        <v>1041</v>
      </c>
    </row>
    <row r="5663" spans="2:5" x14ac:dyDescent="0.35">
      <c r="B5663" t="s">
        <v>6801</v>
      </c>
      <c r="C5663" t="s">
        <v>8787</v>
      </c>
      <c r="D5663" t="s">
        <v>4910</v>
      </c>
      <c r="E5663" t="s">
        <v>1041</v>
      </c>
    </row>
    <row r="5664" spans="2:5" x14ac:dyDescent="0.35">
      <c r="B5664" t="s">
        <v>6802</v>
      </c>
      <c r="C5664" t="s">
        <v>8787</v>
      </c>
      <c r="D5664" t="s">
        <v>4910</v>
      </c>
      <c r="E5664" t="s">
        <v>1041</v>
      </c>
    </row>
    <row r="5665" spans="2:5" x14ac:dyDescent="0.35">
      <c r="B5665" t="s">
        <v>6803</v>
      </c>
      <c r="C5665" t="s">
        <v>8787</v>
      </c>
      <c r="D5665" t="s">
        <v>4910</v>
      </c>
      <c r="E5665" t="s">
        <v>1041</v>
      </c>
    </row>
    <row r="5666" spans="2:5" x14ac:dyDescent="0.35">
      <c r="B5666" t="s">
        <v>6805</v>
      </c>
      <c r="C5666" t="s">
        <v>8787</v>
      </c>
      <c r="D5666" t="s">
        <v>8296</v>
      </c>
      <c r="E5666" t="s">
        <v>1050</v>
      </c>
    </row>
    <row r="5667" spans="2:5" x14ac:dyDescent="0.35">
      <c r="B5667" t="s">
        <v>6807</v>
      </c>
      <c r="C5667" t="s">
        <v>8787</v>
      </c>
    </row>
    <row r="5668" spans="2:5" x14ac:dyDescent="0.35">
      <c r="B5668" t="s">
        <v>6808</v>
      </c>
      <c r="C5668" t="s">
        <v>8787</v>
      </c>
      <c r="D5668" t="s">
        <v>8297</v>
      </c>
      <c r="E5668" t="s">
        <v>1028</v>
      </c>
    </row>
    <row r="5669" spans="2:5" x14ac:dyDescent="0.35">
      <c r="B5669" t="s">
        <v>6809</v>
      </c>
      <c r="C5669" t="s">
        <v>8787</v>
      </c>
      <c r="D5669" t="s">
        <v>8297</v>
      </c>
      <c r="E5669" t="s">
        <v>1028</v>
      </c>
    </row>
    <row r="5670" spans="2:5" x14ac:dyDescent="0.35">
      <c r="B5670" t="s">
        <v>6810</v>
      </c>
      <c r="C5670" t="s">
        <v>8787</v>
      </c>
      <c r="D5670" t="s">
        <v>8297</v>
      </c>
      <c r="E5670" t="s">
        <v>1028</v>
      </c>
    </row>
    <row r="5671" spans="2:5" x14ac:dyDescent="0.35">
      <c r="B5671" t="s">
        <v>6811</v>
      </c>
      <c r="C5671" t="s">
        <v>8787</v>
      </c>
      <c r="D5671" t="s">
        <v>8297</v>
      </c>
      <c r="E5671" t="s">
        <v>1028</v>
      </c>
    </row>
    <row r="5672" spans="2:5" x14ac:dyDescent="0.35">
      <c r="B5672" t="s">
        <v>6812</v>
      </c>
      <c r="C5672" t="s">
        <v>8787</v>
      </c>
      <c r="D5672" t="s">
        <v>8297</v>
      </c>
      <c r="E5672" t="s">
        <v>1028</v>
      </c>
    </row>
    <row r="5673" spans="2:5" x14ac:dyDescent="0.35">
      <c r="B5673" t="s">
        <v>6813</v>
      </c>
      <c r="C5673" t="s">
        <v>8787</v>
      </c>
      <c r="D5673" t="s">
        <v>8297</v>
      </c>
      <c r="E5673" t="s">
        <v>1028</v>
      </c>
    </row>
    <row r="5674" spans="2:5" x14ac:dyDescent="0.35">
      <c r="B5674" t="s">
        <v>6814</v>
      </c>
      <c r="C5674" t="s">
        <v>8787</v>
      </c>
      <c r="D5674" t="s">
        <v>8297</v>
      </c>
      <c r="E5674" t="s">
        <v>1028</v>
      </c>
    </row>
    <row r="5675" spans="2:5" x14ac:dyDescent="0.35">
      <c r="B5675" t="s">
        <v>6815</v>
      </c>
      <c r="C5675" t="s">
        <v>8787</v>
      </c>
      <c r="D5675" t="s">
        <v>8297</v>
      </c>
      <c r="E5675" t="s">
        <v>1028</v>
      </c>
    </row>
    <row r="5676" spans="2:5" x14ac:dyDescent="0.35">
      <c r="B5676" t="s">
        <v>6816</v>
      </c>
      <c r="C5676" t="s">
        <v>8787</v>
      </c>
      <c r="D5676" t="s">
        <v>8297</v>
      </c>
      <c r="E5676" t="s">
        <v>1028</v>
      </c>
    </row>
    <row r="5677" spans="2:5" x14ac:dyDescent="0.35">
      <c r="B5677" t="s">
        <v>6817</v>
      </c>
      <c r="C5677" t="s">
        <v>8787</v>
      </c>
      <c r="D5677" t="s">
        <v>8297</v>
      </c>
      <c r="E5677" t="s">
        <v>1028</v>
      </c>
    </row>
    <row r="5678" spans="2:5" x14ac:dyDescent="0.35">
      <c r="B5678" t="s">
        <v>6818</v>
      </c>
      <c r="C5678" t="s">
        <v>8787</v>
      </c>
      <c r="D5678" t="s">
        <v>8297</v>
      </c>
      <c r="E5678" t="s">
        <v>1028</v>
      </c>
    </row>
    <row r="5679" spans="2:5" x14ac:dyDescent="0.35">
      <c r="B5679" t="s">
        <v>6819</v>
      </c>
      <c r="C5679" t="s">
        <v>8787</v>
      </c>
      <c r="D5679" t="s">
        <v>8297</v>
      </c>
      <c r="E5679" t="s">
        <v>1028</v>
      </c>
    </row>
    <row r="5680" spans="2:5" x14ac:dyDescent="0.35">
      <c r="B5680" t="s">
        <v>6820</v>
      </c>
      <c r="C5680" t="s">
        <v>8787</v>
      </c>
      <c r="D5680" t="s">
        <v>8297</v>
      </c>
      <c r="E5680" t="s">
        <v>1028</v>
      </c>
    </row>
    <row r="5681" spans="2:5" x14ac:dyDescent="0.35">
      <c r="B5681" t="s">
        <v>6821</v>
      </c>
      <c r="C5681" t="s">
        <v>8787</v>
      </c>
      <c r="D5681" t="s">
        <v>8297</v>
      </c>
      <c r="E5681" t="s">
        <v>1028</v>
      </c>
    </row>
    <row r="5682" spans="2:5" x14ac:dyDescent="0.35">
      <c r="B5682" t="s">
        <v>6822</v>
      </c>
      <c r="C5682" t="s">
        <v>8787</v>
      </c>
      <c r="D5682" t="s">
        <v>8297</v>
      </c>
      <c r="E5682" t="s">
        <v>1028</v>
      </c>
    </row>
    <row r="5683" spans="2:5" x14ac:dyDescent="0.35">
      <c r="B5683" t="s">
        <v>6823</v>
      </c>
      <c r="C5683" t="s">
        <v>8787</v>
      </c>
      <c r="D5683" t="s">
        <v>8297</v>
      </c>
      <c r="E5683" t="s">
        <v>1028</v>
      </c>
    </row>
    <row r="5684" spans="2:5" x14ac:dyDescent="0.35">
      <c r="B5684" t="s">
        <v>6824</v>
      </c>
      <c r="C5684" t="s">
        <v>8787</v>
      </c>
      <c r="D5684" t="s">
        <v>8297</v>
      </c>
      <c r="E5684" t="s">
        <v>1028</v>
      </c>
    </row>
    <row r="5685" spans="2:5" x14ac:dyDescent="0.35">
      <c r="B5685" t="s">
        <v>6825</v>
      </c>
      <c r="C5685" t="s">
        <v>8787</v>
      </c>
      <c r="D5685" t="s">
        <v>8297</v>
      </c>
      <c r="E5685" t="s">
        <v>1028</v>
      </c>
    </row>
    <row r="5686" spans="2:5" x14ac:dyDescent="0.35">
      <c r="B5686" t="s">
        <v>6826</v>
      </c>
      <c r="C5686" t="s">
        <v>8787</v>
      </c>
      <c r="D5686" t="s">
        <v>8297</v>
      </c>
      <c r="E5686" t="s">
        <v>1028</v>
      </c>
    </row>
    <row r="5687" spans="2:5" x14ac:dyDescent="0.35">
      <c r="B5687" t="s">
        <v>6827</v>
      </c>
      <c r="C5687" t="s">
        <v>8787</v>
      </c>
      <c r="D5687" t="s">
        <v>8297</v>
      </c>
      <c r="E5687" t="s">
        <v>1028</v>
      </c>
    </row>
    <row r="5688" spans="2:5" x14ac:dyDescent="0.35">
      <c r="B5688" t="s">
        <v>6828</v>
      </c>
      <c r="C5688" t="s">
        <v>8787</v>
      </c>
      <c r="D5688" t="s">
        <v>8297</v>
      </c>
      <c r="E5688" t="s">
        <v>1028</v>
      </c>
    </row>
    <row r="5689" spans="2:5" x14ac:dyDescent="0.35">
      <c r="B5689" t="s">
        <v>6829</v>
      </c>
      <c r="C5689" t="s">
        <v>8787</v>
      </c>
      <c r="D5689" t="s">
        <v>8297</v>
      </c>
      <c r="E5689" t="s">
        <v>1028</v>
      </c>
    </row>
    <row r="5690" spans="2:5" x14ac:dyDescent="0.35">
      <c r="B5690" t="s">
        <v>6830</v>
      </c>
      <c r="C5690" t="s">
        <v>8787</v>
      </c>
      <c r="D5690" t="s">
        <v>8297</v>
      </c>
      <c r="E5690" t="s">
        <v>1028</v>
      </c>
    </row>
    <row r="5691" spans="2:5" x14ac:dyDescent="0.35">
      <c r="B5691" t="s">
        <v>6831</v>
      </c>
      <c r="C5691" t="s">
        <v>8787</v>
      </c>
      <c r="D5691" t="s">
        <v>8297</v>
      </c>
      <c r="E5691" t="s">
        <v>1028</v>
      </c>
    </row>
    <row r="5692" spans="2:5" x14ac:dyDescent="0.35">
      <c r="B5692" t="s">
        <v>6832</v>
      </c>
      <c r="C5692" t="s">
        <v>8787</v>
      </c>
      <c r="D5692" t="s">
        <v>8297</v>
      </c>
      <c r="E5692" t="s">
        <v>1028</v>
      </c>
    </row>
    <row r="5693" spans="2:5" x14ac:dyDescent="0.35">
      <c r="B5693" t="s">
        <v>6833</v>
      </c>
      <c r="C5693" t="s">
        <v>8787</v>
      </c>
      <c r="D5693" t="s">
        <v>8297</v>
      </c>
      <c r="E5693" t="s">
        <v>1028</v>
      </c>
    </row>
    <row r="5694" spans="2:5" x14ac:dyDescent="0.35">
      <c r="B5694" t="s">
        <v>6834</v>
      </c>
      <c r="C5694" t="s">
        <v>8787</v>
      </c>
      <c r="D5694" t="s">
        <v>8297</v>
      </c>
      <c r="E5694" t="s">
        <v>1028</v>
      </c>
    </row>
    <row r="5695" spans="2:5" x14ac:dyDescent="0.35">
      <c r="B5695" t="s">
        <v>6835</v>
      </c>
      <c r="C5695" t="s">
        <v>8787</v>
      </c>
    </row>
    <row r="5696" spans="2:5" x14ac:dyDescent="0.35">
      <c r="B5696" t="s">
        <v>6836</v>
      </c>
      <c r="C5696" t="s">
        <v>8787</v>
      </c>
    </row>
    <row r="5697" spans="2:5" x14ac:dyDescent="0.35">
      <c r="B5697" t="s">
        <v>6837</v>
      </c>
      <c r="C5697" t="s">
        <v>8787</v>
      </c>
      <c r="D5697" t="s">
        <v>8297</v>
      </c>
      <c r="E5697" t="s">
        <v>1028</v>
      </c>
    </row>
    <row r="5698" spans="2:5" x14ac:dyDescent="0.35">
      <c r="B5698" t="s">
        <v>6838</v>
      </c>
      <c r="C5698" t="s">
        <v>8787</v>
      </c>
      <c r="D5698" t="s">
        <v>8297</v>
      </c>
      <c r="E5698" t="s">
        <v>1028</v>
      </c>
    </row>
    <row r="5699" spans="2:5" x14ac:dyDescent="0.35">
      <c r="B5699" t="s">
        <v>6839</v>
      </c>
      <c r="C5699" t="s">
        <v>8787</v>
      </c>
      <c r="D5699" t="s">
        <v>8298</v>
      </c>
    </row>
    <row r="5700" spans="2:5" x14ac:dyDescent="0.35">
      <c r="B5700" t="s">
        <v>6845</v>
      </c>
      <c r="C5700" t="s">
        <v>8787</v>
      </c>
      <c r="D5700" t="s">
        <v>8302</v>
      </c>
      <c r="E5700" t="s">
        <v>1062</v>
      </c>
    </row>
    <row r="5701" spans="2:5" x14ac:dyDescent="0.35">
      <c r="B5701" t="s">
        <v>6848</v>
      </c>
      <c r="C5701" t="s">
        <v>8787</v>
      </c>
      <c r="D5701" t="s">
        <v>8303</v>
      </c>
      <c r="E5701" t="s">
        <v>1028</v>
      </c>
    </row>
    <row r="5702" spans="2:5" x14ac:dyDescent="0.35">
      <c r="B5702" t="s">
        <v>6849</v>
      </c>
      <c r="C5702" t="s">
        <v>8787</v>
      </c>
      <c r="D5702" t="s">
        <v>8303</v>
      </c>
      <c r="E5702" t="s">
        <v>1028</v>
      </c>
    </row>
    <row r="5703" spans="2:5" x14ac:dyDescent="0.35">
      <c r="B5703" t="s">
        <v>6850</v>
      </c>
      <c r="C5703" t="s">
        <v>8787</v>
      </c>
      <c r="D5703" t="s">
        <v>8303</v>
      </c>
      <c r="E5703" t="s">
        <v>1028</v>
      </c>
    </row>
    <row r="5704" spans="2:5" x14ac:dyDescent="0.35">
      <c r="B5704" t="s">
        <v>6851</v>
      </c>
      <c r="C5704" t="s">
        <v>8787</v>
      </c>
      <c r="D5704" t="s">
        <v>8303</v>
      </c>
      <c r="E5704" t="s">
        <v>1028</v>
      </c>
    </row>
    <row r="5705" spans="2:5" x14ac:dyDescent="0.35">
      <c r="B5705" t="s">
        <v>6852</v>
      </c>
      <c r="C5705" t="s">
        <v>8787</v>
      </c>
      <c r="D5705" t="s">
        <v>8303</v>
      </c>
      <c r="E5705" t="s">
        <v>1028</v>
      </c>
    </row>
    <row r="5706" spans="2:5" x14ac:dyDescent="0.35">
      <c r="B5706" t="s">
        <v>6853</v>
      </c>
      <c r="C5706" t="s">
        <v>8787</v>
      </c>
      <c r="D5706" t="s">
        <v>8303</v>
      </c>
      <c r="E5706" t="s">
        <v>1028</v>
      </c>
    </row>
    <row r="5707" spans="2:5" x14ac:dyDescent="0.35">
      <c r="B5707" t="s">
        <v>6854</v>
      </c>
      <c r="C5707" t="s">
        <v>8787</v>
      </c>
      <c r="D5707" t="s">
        <v>8303</v>
      </c>
      <c r="E5707" t="s">
        <v>1028</v>
      </c>
    </row>
    <row r="5708" spans="2:5" x14ac:dyDescent="0.35">
      <c r="B5708" t="s">
        <v>6855</v>
      </c>
      <c r="C5708" t="s">
        <v>8787</v>
      </c>
      <c r="D5708" t="s">
        <v>8303</v>
      </c>
      <c r="E5708" t="s">
        <v>1028</v>
      </c>
    </row>
    <row r="5709" spans="2:5" x14ac:dyDescent="0.35">
      <c r="B5709" t="s">
        <v>6856</v>
      </c>
      <c r="C5709" t="s">
        <v>8787</v>
      </c>
      <c r="D5709" t="s">
        <v>8303</v>
      </c>
      <c r="E5709" t="s">
        <v>1028</v>
      </c>
    </row>
    <row r="5710" spans="2:5" x14ac:dyDescent="0.35">
      <c r="B5710" t="s">
        <v>6857</v>
      </c>
      <c r="C5710" t="s">
        <v>8787</v>
      </c>
      <c r="D5710" t="s">
        <v>8303</v>
      </c>
      <c r="E5710" t="s">
        <v>1028</v>
      </c>
    </row>
    <row r="5711" spans="2:5" x14ac:dyDescent="0.35">
      <c r="B5711" t="s">
        <v>6858</v>
      </c>
      <c r="C5711" t="s">
        <v>8787</v>
      </c>
      <c r="D5711" t="s">
        <v>8303</v>
      </c>
      <c r="E5711" t="s">
        <v>1028</v>
      </c>
    </row>
    <row r="5712" spans="2:5" x14ac:dyDescent="0.35">
      <c r="B5712" t="s">
        <v>6859</v>
      </c>
      <c r="C5712" t="s">
        <v>8787</v>
      </c>
      <c r="D5712" t="s">
        <v>8303</v>
      </c>
      <c r="E5712" t="s">
        <v>1028</v>
      </c>
    </row>
    <row r="5713" spans="2:5" x14ac:dyDescent="0.35">
      <c r="B5713" t="s">
        <v>6860</v>
      </c>
      <c r="C5713" t="s">
        <v>8787</v>
      </c>
      <c r="D5713" t="s">
        <v>8303</v>
      </c>
      <c r="E5713" t="s">
        <v>1028</v>
      </c>
    </row>
    <row r="5714" spans="2:5" x14ac:dyDescent="0.35">
      <c r="B5714" t="s">
        <v>6861</v>
      </c>
      <c r="C5714" t="s">
        <v>8787</v>
      </c>
      <c r="D5714" t="s">
        <v>8303</v>
      </c>
      <c r="E5714" t="s">
        <v>1028</v>
      </c>
    </row>
    <row r="5715" spans="2:5" x14ac:dyDescent="0.35">
      <c r="B5715" t="s">
        <v>6862</v>
      </c>
      <c r="C5715" t="s">
        <v>8787</v>
      </c>
      <c r="D5715" t="s">
        <v>8303</v>
      </c>
      <c r="E5715" t="s">
        <v>1028</v>
      </c>
    </row>
    <row r="5716" spans="2:5" x14ac:dyDescent="0.35">
      <c r="B5716" t="s">
        <v>6863</v>
      </c>
      <c r="C5716" t="s">
        <v>8787</v>
      </c>
      <c r="D5716" t="s">
        <v>8303</v>
      </c>
      <c r="E5716" t="s">
        <v>1028</v>
      </c>
    </row>
    <row r="5717" spans="2:5" x14ac:dyDescent="0.35">
      <c r="B5717" t="s">
        <v>6864</v>
      </c>
      <c r="C5717" t="s">
        <v>8787</v>
      </c>
      <c r="D5717" t="s">
        <v>8303</v>
      </c>
      <c r="E5717" t="s">
        <v>1028</v>
      </c>
    </row>
    <row r="5718" spans="2:5" x14ac:dyDescent="0.35">
      <c r="B5718" t="s">
        <v>6865</v>
      </c>
      <c r="C5718" t="s">
        <v>8787</v>
      </c>
      <c r="D5718" t="s">
        <v>8303</v>
      </c>
      <c r="E5718" t="s">
        <v>1028</v>
      </c>
    </row>
    <row r="5719" spans="2:5" x14ac:dyDescent="0.35">
      <c r="B5719" t="s">
        <v>6866</v>
      </c>
      <c r="C5719" t="s">
        <v>8787</v>
      </c>
      <c r="D5719" t="s">
        <v>8303</v>
      </c>
      <c r="E5719" t="s">
        <v>1028</v>
      </c>
    </row>
    <row r="5720" spans="2:5" x14ac:dyDescent="0.35">
      <c r="B5720" t="s">
        <v>6867</v>
      </c>
      <c r="C5720" t="s">
        <v>8787</v>
      </c>
      <c r="D5720" t="s">
        <v>8303</v>
      </c>
      <c r="E5720" t="s">
        <v>1028</v>
      </c>
    </row>
    <row r="5721" spans="2:5" x14ac:dyDescent="0.35">
      <c r="B5721" t="s">
        <v>6868</v>
      </c>
      <c r="C5721" t="s">
        <v>8787</v>
      </c>
      <c r="D5721" t="s">
        <v>8303</v>
      </c>
      <c r="E5721" t="s">
        <v>1028</v>
      </c>
    </row>
    <row r="5722" spans="2:5" x14ac:dyDescent="0.35">
      <c r="B5722" t="s">
        <v>6869</v>
      </c>
      <c r="C5722" t="s">
        <v>8787</v>
      </c>
      <c r="D5722" t="s">
        <v>8303</v>
      </c>
      <c r="E5722" t="s">
        <v>1028</v>
      </c>
    </row>
    <row r="5723" spans="2:5" x14ac:dyDescent="0.35">
      <c r="B5723" t="s">
        <v>6870</v>
      </c>
      <c r="C5723" t="s">
        <v>8787</v>
      </c>
      <c r="D5723" t="s">
        <v>8303</v>
      </c>
      <c r="E5723" t="s">
        <v>1028</v>
      </c>
    </row>
    <row r="5724" spans="2:5" x14ac:dyDescent="0.35">
      <c r="B5724" t="s">
        <v>6871</v>
      </c>
      <c r="C5724" t="s">
        <v>8787</v>
      </c>
      <c r="D5724" t="s">
        <v>8303</v>
      </c>
      <c r="E5724" t="s">
        <v>1028</v>
      </c>
    </row>
    <row r="5725" spans="2:5" x14ac:dyDescent="0.35">
      <c r="B5725" t="s">
        <v>6872</v>
      </c>
      <c r="C5725" t="s">
        <v>8787</v>
      </c>
      <c r="D5725" t="s">
        <v>8303</v>
      </c>
      <c r="E5725" t="s">
        <v>1028</v>
      </c>
    </row>
    <row r="5726" spans="2:5" x14ac:dyDescent="0.35">
      <c r="B5726" t="s">
        <v>6873</v>
      </c>
      <c r="C5726" t="s">
        <v>8787</v>
      </c>
      <c r="D5726" t="s">
        <v>8303</v>
      </c>
      <c r="E5726" t="s">
        <v>1028</v>
      </c>
    </row>
    <row r="5727" spans="2:5" x14ac:dyDescent="0.35">
      <c r="B5727" t="s">
        <v>6877</v>
      </c>
      <c r="C5727" t="s">
        <v>8787</v>
      </c>
      <c r="D5727" t="s">
        <v>8306</v>
      </c>
      <c r="E5727" t="s">
        <v>1041</v>
      </c>
    </row>
    <row r="5728" spans="2:5" x14ac:dyDescent="0.35">
      <c r="B5728" t="s">
        <v>6878</v>
      </c>
      <c r="C5728" t="s">
        <v>8787</v>
      </c>
      <c r="D5728" t="s">
        <v>8306</v>
      </c>
      <c r="E5728" t="s">
        <v>1041</v>
      </c>
    </row>
    <row r="5729" spans="2:5" x14ac:dyDescent="0.35">
      <c r="B5729" t="s">
        <v>6879</v>
      </c>
      <c r="C5729" t="s">
        <v>8787</v>
      </c>
      <c r="D5729" t="s">
        <v>8306</v>
      </c>
      <c r="E5729" t="s">
        <v>1041</v>
      </c>
    </row>
    <row r="5730" spans="2:5" x14ac:dyDescent="0.35">
      <c r="B5730" t="s">
        <v>6880</v>
      </c>
      <c r="C5730" t="s">
        <v>8787</v>
      </c>
      <c r="D5730" t="s">
        <v>8306</v>
      </c>
      <c r="E5730" t="s">
        <v>1041</v>
      </c>
    </row>
    <row r="5731" spans="2:5" x14ac:dyDescent="0.35">
      <c r="B5731" t="s">
        <v>6881</v>
      </c>
      <c r="C5731" t="s">
        <v>8787</v>
      </c>
      <c r="D5731" t="s">
        <v>8307</v>
      </c>
      <c r="E5731" t="s">
        <v>1057</v>
      </c>
    </row>
    <row r="5732" spans="2:5" x14ac:dyDescent="0.35">
      <c r="B5732" t="s">
        <v>6894</v>
      </c>
      <c r="C5732" t="s">
        <v>8787</v>
      </c>
      <c r="D5732" t="s">
        <v>8313</v>
      </c>
      <c r="E5732" t="s">
        <v>4149</v>
      </c>
    </row>
    <row r="5733" spans="2:5" x14ac:dyDescent="0.35">
      <c r="B5733" t="s">
        <v>6895</v>
      </c>
      <c r="C5733" t="s">
        <v>8787</v>
      </c>
      <c r="D5733" t="s">
        <v>8313</v>
      </c>
      <c r="E5733" t="s">
        <v>4149</v>
      </c>
    </row>
    <row r="5734" spans="2:5" x14ac:dyDescent="0.35">
      <c r="B5734" t="s">
        <v>6897</v>
      </c>
      <c r="C5734" t="s">
        <v>8787</v>
      </c>
      <c r="D5734" t="s">
        <v>8315</v>
      </c>
      <c r="E5734" t="s">
        <v>4149</v>
      </c>
    </row>
    <row r="5735" spans="2:5" x14ac:dyDescent="0.35">
      <c r="B5735" t="s">
        <v>6898</v>
      </c>
      <c r="C5735" t="s">
        <v>8787</v>
      </c>
      <c r="D5735" t="s">
        <v>8316</v>
      </c>
      <c r="E5735" t="s">
        <v>1028</v>
      </c>
    </row>
    <row r="5736" spans="2:5" x14ac:dyDescent="0.35">
      <c r="B5736" t="s">
        <v>6899</v>
      </c>
      <c r="C5736" t="s">
        <v>8787</v>
      </c>
      <c r="D5736" t="s">
        <v>8316</v>
      </c>
      <c r="E5736" t="s">
        <v>1028</v>
      </c>
    </row>
    <row r="5737" spans="2:5" x14ac:dyDescent="0.35">
      <c r="B5737" t="s">
        <v>6900</v>
      </c>
      <c r="C5737" t="s">
        <v>8787</v>
      </c>
      <c r="D5737" t="s">
        <v>8316</v>
      </c>
      <c r="E5737" t="s">
        <v>1028</v>
      </c>
    </row>
    <row r="5738" spans="2:5" x14ac:dyDescent="0.35">
      <c r="B5738" t="s">
        <v>6901</v>
      </c>
      <c r="C5738" t="s">
        <v>8787</v>
      </c>
      <c r="D5738" t="s">
        <v>8297</v>
      </c>
      <c r="E5738" t="s">
        <v>1028</v>
      </c>
    </row>
    <row r="5739" spans="2:5" x14ac:dyDescent="0.35">
      <c r="B5739" t="s">
        <v>6903</v>
      </c>
      <c r="C5739" t="s">
        <v>8787</v>
      </c>
      <c r="D5739" t="s">
        <v>8318</v>
      </c>
    </row>
    <row r="5740" spans="2:5" x14ac:dyDescent="0.35">
      <c r="B5740" t="s">
        <v>6904</v>
      </c>
      <c r="C5740" t="s">
        <v>8787</v>
      </c>
      <c r="D5740" t="s">
        <v>8318</v>
      </c>
    </row>
    <row r="5741" spans="2:5" x14ac:dyDescent="0.35">
      <c r="B5741" t="s">
        <v>6905</v>
      </c>
      <c r="C5741" t="s">
        <v>8787</v>
      </c>
      <c r="D5741" t="s">
        <v>8318</v>
      </c>
    </row>
    <row r="5742" spans="2:5" x14ac:dyDescent="0.35">
      <c r="B5742" t="s">
        <v>6908</v>
      </c>
      <c r="C5742" t="s">
        <v>8787</v>
      </c>
      <c r="D5742" t="s">
        <v>8320</v>
      </c>
    </row>
    <row r="5743" spans="2:5" x14ac:dyDescent="0.35">
      <c r="B5743" t="s">
        <v>6909</v>
      </c>
      <c r="C5743" t="s">
        <v>8787</v>
      </c>
      <c r="D5743" t="s">
        <v>8320</v>
      </c>
    </row>
    <row r="5744" spans="2:5" x14ac:dyDescent="0.35">
      <c r="B5744" t="s">
        <v>6911</v>
      </c>
      <c r="C5744" t="s">
        <v>8787</v>
      </c>
      <c r="D5744" t="s">
        <v>8320</v>
      </c>
    </row>
    <row r="5745" spans="2:5" x14ac:dyDescent="0.35">
      <c r="B5745" t="s">
        <v>6920</v>
      </c>
      <c r="C5745" t="s">
        <v>8787</v>
      </c>
      <c r="D5745" t="s">
        <v>8328</v>
      </c>
      <c r="E5745" t="s">
        <v>1046</v>
      </c>
    </row>
    <row r="5746" spans="2:5" x14ac:dyDescent="0.35">
      <c r="B5746" t="s">
        <v>6924</v>
      </c>
      <c r="C5746" t="s">
        <v>8787</v>
      </c>
      <c r="D5746" t="s">
        <v>8330</v>
      </c>
      <c r="E5746" t="s">
        <v>1057</v>
      </c>
    </row>
    <row r="5747" spans="2:5" x14ac:dyDescent="0.35">
      <c r="B5747" t="s">
        <v>6925</v>
      </c>
      <c r="C5747" t="s">
        <v>8787</v>
      </c>
      <c r="D5747" t="s">
        <v>8331</v>
      </c>
      <c r="E5747" t="s">
        <v>4149</v>
      </c>
    </row>
    <row r="5748" spans="2:5" x14ac:dyDescent="0.35">
      <c r="B5748" t="s">
        <v>6926</v>
      </c>
      <c r="C5748" t="s">
        <v>8787</v>
      </c>
    </row>
    <row r="5749" spans="2:5" x14ac:dyDescent="0.35">
      <c r="B5749" t="s">
        <v>6927</v>
      </c>
      <c r="C5749" t="s">
        <v>8787</v>
      </c>
      <c r="D5749" t="s">
        <v>8332</v>
      </c>
      <c r="E5749" t="s">
        <v>4149</v>
      </c>
    </row>
    <row r="5750" spans="2:5" x14ac:dyDescent="0.35">
      <c r="B5750" t="s">
        <v>6928</v>
      </c>
      <c r="C5750" t="s">
        <v>8787</v>
      </c>
      <c r="D5750" t="s">
        <v>8332</v>
      </c>
      <c r="E5750" t="s">
        <v>4149</v>
      </c>
    </row>
    <row r="5751" spans="2:5" x14ac:dyDescent="0.35">
      <c r="B5751" t="s">
        <v>6929</v>
      </c>
      <c r="C5751" t="s">
        <v>8787</v>
      </c>
      <c r="D5751" t="s">
        <v>8333</v>
      </c>
      <c r="E5751" t="s">
        <v>1028</v>
      </c>
    </row>
    <row r="5752" spans="2:5" x14ac:dyDescent="0.35">
      <c r="B5752" t="s">
        <v>6930</v>
      </c>
      <c r="C5752" t="s">
        <v>8787</v>
      </c>
      <c r="D5752" t="s">
        <v>8333</v>
      </c>
      <c r="E5752" t="s">
        <v>1028</v>
      </c>
    </row>
    <row r="5753" spans="2:5" x14ac:dyDescent="0.35">
      <c r="B5753" t="s">
        <v>6931</v>
      </c>
      <c r="C5753" t="s">
        <v>8787</v>
      </c>
      <c r="D5753" t="s">
        <v>8333</v>
      </c>
      <c r="E5753" t="s">
        <v>1028</v>
      </c>
    </row>
    <row r="5754" spans="2:5" x14ac:dyDescent="0.35">
      <c r="B5754" t="s">
        <v>6932</v>
      </c>
      <c r="C5754" t="s">
        <v>8787</v>
      </c>
      <c r="D5754" t="s">
        <v>8334</v>
      </c>
      <c r="E5754" t="s">
        <v>1041</v>
      </c>
    </row>
    <row r="5755" spans="2:5" x14ac:dyDescent="0.35">
      <c r="B5755" t="s">
        <v>6933</v>
      </c>
      <c r="C5755" t="s">
        <v>8787</v>
      </c>
      <c r="D5755" t="s">
        <v>8333</v>
      </c>
      <c r="E5755" t="s">
        <v>1028</v>
      </c>
    </row>
    <row r="5756" spans="2:5" x14ac:dyDescent="0.35">
      <c r="B5756" t="s">
        <v>6934</v>
      </c>
      <c r="C5756" t="s">
        <v>8787</v>
      </c>
      <c r="D5756" t="s">
        <v>8334</v>
      </c>
      <c r="E5756" t="s">
        <v>1041</v>
      </c>
    </row>
    <row r="5757" spans="2:5" x14ac:dyDescent="0.35">
      <c r="B5757" t="s">
        <v>6935</v>
      </c>
      <c r="C5757" t="s">
        <v>8787</v>
      </c>
      <c r="D5757" t="s">
        <v>8333</v>
      </c>
      <c r="E5757" t="s">
        <v>1028</v>
      </c>
    </row>
    <row r="5758" spans="2:5" x14ac:dyDescent="0.35">
      <c r="B5758" t="s">
        <v>6937</v>
      </c>
      <c r="C5758" t="s">
        <v>8787</v>
      </c>
      <c r="D5758" t="s">
        <v>8336</v>
      </c>
      <c r="E5758" t="s">
        <v>1032</v>
      </c>
    </row>
    <row r="5759" spans="2:5" x14ac:dyDescent="0.35">
      <c r="B5759" t="s">
        <v>6941</v>
      </c>
      <c r="C5759" t="s">
        <v>8787</v>
      </c>
      <c r="D5759" t="s">
        <v>8340</v>
      </c>
    </row>
    <row r="5760" spans="2:5" x14ac:dyDescent="0.35">
      <c r="B5760" t="s">
        <v>6942</v>
      </c>
      <c r="C5760" t="s">
        <v>8787</v>
      </c>
      <c r="D5760" t="s">
        <v>8340</v>
      </c>
    </row>
    <row r="5761" spans="2:4" x14ac:dyDescent="0.35">
      <c r="B5761" t="s">
        <v>6943</v>
      </c>
      <c r="C5761" t="s">
        <v>8787</v>
      </c>
      <c r="D5761" t="s">
        <v>8340</v>
      </c>
    </row>
    <row r="5762" spans="2:4" x14ac:dyDescent="0.35">
      <c r="B5762" t="s">
        <v>6944</v>
      </c>
      <c r="C5762" t="s">
        <v>8787</v>
      </c>
      <c r="D5762" t="s">
        <v>8340</v>
      </c>
    </row>
    <row r="5763" spans="2:4" x14ac:dyDescent="0.35">
      <c r="B5763" t="s">
        <v>6945</v>
      </c>
      <c r="C5763" t="s">
        <v>8787</v>
      </c>
      <c r="D5763" t="s">
        <v>8340</v>
      </c>
    </row>
    <row r="5764" spans="2:4" x14ac:dyDescent="0.35">
      <c r="B5764" t="s">
        <v>6946</v>
      </c>
      <c r="C5764" t="s">
        <v>8787</v>
      </c>
      <c r="D5764" t="s">
        <v>8340</v>
      </c>
    </row>
    <row r="5765" spans="2:4" x14ac:dyDescent="0.35">
      <c r="B5765" t="s">
        <v>6947</v>
      </c>
      <c r="C5765" t="s">
        <v>8787</v>
      </c>
    </row>
    <row r="5766" spans="2:4" x14ac:dyDescent="0.35">
      <c r="B5766" t="s">
        <v>6948</v>
      </c>
      <c r="C5766" t="s">
        <v>8787</v>
      </c>
      <c r="D5766" t="s">
        <v>8340</v>
      </c>
    </row>
    <row r="5767" spans="2:4" x14ac:dyDescent="0.35">
      <c r="B5767" t="s">
        <v>6949</v>
      </c>
      <c r="C5767" t="s">
        <v>8787</v>
      </c>
      <c r="D5767" t="s">
        <v>8340</v>
      </c>
    </row>
    <row r="5768" spans="2:4" x14ac:dyDescent="0.35">
      <c r="B5768" t="s">
        <v>6950</v>
      </c>
      <c r="C5768" t="s">
        <v>8787</v>
      </c>
      <c r="D5768" t="s">
        <v>8340</v>
      </c>
    </row>
    <row r="5769" spans="2:4" x14ac:dyDescent="0.35">
      <c r="B5769" t="s">
        <v>6951</v>
      </c>
      <c r="C5769" t="s">
        <v>8787</v>
      </c>
      <c r="D5769" t="s">
        <v>8340</v>
      </c>
    </row>
    <row r="5770" spans="2:4" x14ac:dyDescent="0.35">
      <c r="B5770" t="s">
        <v>6952</v>
      </c>
      <c r="C5770" t="s">
        <v>8787</v>
      </c>
      <c r="D5770" t="s">
        <v>8340</v>
      </c>
    </row>
    <row r="5771" spans="2:4" x14ac:dyDescent="0.35">
      <c r="B5771" t="s">
        <v>6953</v>
      </c>
      <c r="C5771" t="s">
        <v>8787</v>
      </c>
      <c r="D5771" t="s">
        <v>8340</v>
      </c>
    </row>
    <row r="5772" spans="2:4" x14ac:dyDescent="0.35">
      <c r="B5772" t="s">
        <v>6954</v>
      </c>
      <c r="C5772" t="s">
        <v>8787</v>
      </c>
      <c r="D5772" t="s">
        <v>8340</v>
      </c>
    </row>
    <row r="5773" spans="2:4" x14ac:dyDescent="0.35">
      <c r="B5773" t="s">
        <v>6955</v>
      </c>
      <c r="C5773" t="s">
        <v>8787</v>
      </c>
      <c r="D5773" t="s">
        <v>8340</v>
      </c>
    </row>
    <row r="5774" spans="2:4" x14ac:dyDescent="0.35">
      <c r="B5774" t="s">
        <v>6956</v>
      </c>
      <c r="C5774" t="s">
        <v>8787</v>
      </c>
      <c r="D5774" t="s">
        <v>8340</v>
      </c>
    </row>
    <row r="5775" spans="2:4" x14ac:dyDescent="0.35">
      <c r="B5775" t="s">
        <v>6957</v>
      </c>
      <c r="C5775" t="s">
        <v>8787</v>
      </c>
      <c r="D5775" t="s">
        <v>8340</v>
      </c>
    </row>
    <row r="5776" spans="2:4" x14ac:dyDescent="0.35">
      <c r="B5776" t="s">
        <v>6958</v>
      </c>
      <c r="C5776" t="s">
        <v>8787</v>
      </c>
      <c r="D5776" t="s">
        <v>8340</v>
      </c>
    </row>
    <row r="5777" spans="2:4" x14ac:dyDescent="0.35">
      <c r="B5777" t="s">
        <v>6959</v>
      </c>
      <c r="C5777" t="s">
        <v>8787</v>
      </c>
      <c r="D5777" t="s">
        <v>8340</v>
      </c>
    </row>
    <row r="5778" spans="2:4" x14ac:dyDescent="0.35">
      <c r="B5778" t="s">
        <v>6960</v>
      </c>
      <c r="C5778" t="s">
        <v>8787</v>
      </c>
      <c r="D5778" t="s">
        <v>8340</v>
      </c>
    </row>
    <row r="5779" spans="2:4" x14ac:dyDescent="0.35">
      <c r="B5779" t="s">
        <v>6961</v>
      </c>
      <c r="C5779" t="s">
        <v>8787</v>
      </c>
      <c r="D5779" t="s">
        <v>8340</v>
      </c>
    </row>
    <row r="5780" spans="2:4" x14ac:dyDescent="0.35">
      <c r="B5780" t="s">
        <v>6962</v>
      </c>
      <c r="C5780" t="s">
        <v>8787</v>
      </c>
      <c r="D5780" t="s">
        <v>8340</v>
      </c>
    </row>
    <row r="5781" spans="2:4" x14ac:dyDescent="0.35">
      <c r="B5781" t="s">
        <v>6963</v>
      </c>
      <c r="C5781" t="s">
        <v>8787</v>
      </c>
      <c r="D5781" t="s">
        <v>8340</v>
      </c>
    </row>
    <row r="5782" spans="2:4" x14ac:dyDescent="0.35">
      <c r="B5782" t="s">
        <v>6964</v>
      </c>
      <c r="C5782" t="s">
        <v>8787</v>
      </c>
      <c r="D5782" t="s">
        <v>8340</v>
      </c>
    </row>
    <row r="5783" spans="2:4" x14ac:dyDescent="0.35">
      <c r="B5783" t="s">
        <v>6965</v>
      </c>
      <c r="C5783" t="s">
        <v>8787</v>
      </c>
      <c r="D5783" t="s">
        <v>8340</v>
      </c>
    </row>
    <row r="5784" spans="2:4" x14ac:dyDescent="0.35">
      <c r="B5784" t="s">
        <v>6966</v>
      </c>
      <c r="C5784" t="s">
        <v>8787</v>
      </c>
      <c r="D5784" t="s">
        <v>8340</v>
      </c>
    </row>
    <row r="5785" spans="2:4" x14ac:dyDescent="0.35">
      <c r="B5785" t="s">
        <v>6967</v>
      </c>
      <c r="C5785" t="s">
        <v>8787</v>
      </c>
      <c r="D5785" t="s">
        <v>8340</v>
      </c>
    </row>
    <row r="5786" spans="2:4" x14ac:dyDescent="0.35">
      <c r="B5786" t="s">
        <v>6968</v>
      </c>
      <c r="C5786" t="s">
        <v>8787</v>
      </c>
      <c r="D5786" t="s">
        <v>8340</v>
      </c>
    </row>
    <row r="5787" spans="2:4" x14ac:dyDescent="0.35">
      <c r="B5787" t="s">
        <v>6969</v>
      </c>
      <c r="C5787" t="s">
        <v>8787</v>
      </c>
      <c r="D5787" t="s">
        <v>8340</v>
      </c>
    </row>
    <row r="5788" spans="2:4" x14ac:dyDescent="0.35">
      <c r="B5788" t="s">
        <v>6970</v>
      </c>
      <c r="C5788" t="s">
        <v>8787</v>
      </c>
      <c r="D5788" t="s">
        <v>8340</v>
      </c>
    </row>
    <row r="5789" spans="2:4" x14ac:dyDescent="0.35">
      <c r="B5789" t="s">
        <v>6971</v>
      </c>
      <c r="C5789" t="s">
        <v>8787</v>
      </c>
      <c r="D5789" t="s">
        <v>8340</v>
      </c>
    </row>
    <row r="5790" spans="2:4" x14ac:dyDescent="0.35">
      <c r="B5790" t="s">
        <v>6972</v>
      </c>
      <c r="C5790" t="s">
        <v>8787</v>
      </c>
      <c r="D5790" t="s">
        <v>8340</v>
      </c>
    </row>
    <row r="5791" spans="2:4" x14ac:dyDescent="0.35">
      <c r="B5791" t="s">
        <v>6973</v>
      </c>
      <c r="C5791" t="s">
        <v>8787</v>
      </c>
      <c r="D5791" t="s">
        <v>8340</v>
      </c>
    </row>
    <row r="5792" spans="2:4" x14ac:dyDescent="0.35">
      <c r="B5792" t="s">
        <v>6974</v>
      </c>
      <c r="C5792" t="s">
        <v>8787</v>
      </c>
      <c r="D5792" t="s">
        <v>8340</v>
      </c>
    </row>
    <row r="5793" spans="2:5" x14ac:dyDescent="0.35">
      <c r="B5793" t="s">
        <v>6975</v>
      </c>
      <c r="C5793" t="s">
        <v>8787</v>
      </c>
      <c r="D5793" t="s">
        <v>8340</v>
      </c>
    </row>
    <row r="5794" spans="2:5" x14ac:dyDescent="0.35">
      <c r="B5794" t="s">
        <v>6976</v>
      </c>
      <c r="C5794" t="s">
        <v>8787</v>
      </c>
      <c r="D5794" t="s">
        <v>8340</v>
      </c>
    </row>
    <row r="5795" spans="2:5" x14ac:dyDescent="0.35">
      <c r="B5795" t="s">
        <v>6977</v>
      </c>
      <c r="C5795" t="s">
        <v>8787</v>
      </c>
      <c r="D5795" t="s">
        <v>8340</v>
      </c>
    </row>
    <row r="5796" spans="2:5" x14ac:dyDescent="0.35">
      <c r="B5796" t="s">
        <v>6978</v>
      </c>
      <c r="C5796" t="s">
        <v>8787</v>
      </c>
      <c r="D5796" t="s">
        <v>8340</v>
      </c>
    </row>
    <row r="5797" spans="2:5" x14ac:dyDescent="0.35">
      <c r="B5797" t="s">
        <v>6979</v>
      </c>
      <c r="C5797" t="s">
        <v>8787</v>
      </c>
      <c r="D5797" t="s">
        <v>8340</v>
      </c>
    </row>
    <row r="5798" spans="2:5" x14ac:dyDescent="0.35">
      <c r="B5798" t="s">
        <v>6980</v>
      </c>
      <c r="C5798" t="s">
        <v>8787</v>
      </c>
      <c r="D5798" t="s">
        <v>8340</v>
      </c>
    </row>
    <row r="5799" spans="2:5" x14ac:dyDescent="0.35">
      <c r="B5799" t="s">
        <v>6984</v>
      </c>
      <c r="C5799" t="s">
        <v>8787</v>
      </c>
      <c r="D5799" t="s">
        <v>8342</v>
      </c>
      <c r="E5799" t="s">
        <v>1028</v>
      </c>
    </row>
    <row r="5800" spans="2:5" x14ac:dyDescent="0.35">
      <c r="B5800" t="s">
        <v>6989</v>
      </c>
      <c r="C5800" t="s">
        <v>8787</v>
      </c>
      <c r="D5800" t="s">
        <v>8345</v>
      </c>
      <c r="E5800" t="s">
        <v>4149</v>
      </c>
    </row>
    <row r="5801" spans="2:5" x14ac:dyDescent="0.35">
      <c r="B5801" t="s">
        <v>6991</v>
      </c>
      <c r="C5801" t="s">
        <v>8787</v>
      </c>
      <c r="D5801" t="s">
        <v>8346</v>
      </c>
    </row>
    <row r="5802" spans="2:5" x14ac:dyDescent="0.35">
      <c r="B5802" t="s">
        <v>6990</v>
      </c>
      <c r="C5802" t="s">
        <v>8787</v>
      </c>
      <c r="D5802" t="s">
        <v>8346</v>
      </c>
    </row>
    <row r="5803" spans="2:5" x14ac:dyDescent="0.35">
      <c r="B5803" t="s">
        <v>6992</v>
      </c>
      <c r="C5803" t="s">
        <v>8787</v>
      </c>
      <c r="D5803" t="s">
        <v>8347</v>
      </c>
    </row>
    <row r="5804" spans="2:5" x14ac:dyDescent="0.35">
      <c r="B5804" t="s">
        <v>6993</v>
      </c>
      <c r="C5804" t="s">
        <v>8787</v>
      </c>
    </row>
    <row r="5805" spans="2:5" x14ac:dyDescent="0.35">
      <c r="B5805" t="s">
        <v>6994</v>
      </c>
      <c r="C5805" t="s">
        <v>8787</v>
      </c>
      <c r="D5805" t="s">
        <v>8348</v>
      </c>
    </row>
    <row r="5806" spans="2:5" x14ac:dyDescent="0.35">
      <c r="B5806" t="s">
        <v>6995</v>
      </c>
      <c r="C5806" t="s">
        <v>8787</v>
      </c>
    </row>
    <row r="5807" spans="2:5" x14ac:dyDescent="0.35">
      <c r="B5807" t="s">
        <v>6997</v>
      </c>
      <c r="C5807" t="s">
        <v>8787</v>
      </c>
      <c r="D5807" t="s">
        <v>8350</v>
      </c>
      <c r="E5807" t="s">
        <v>1028</v>
      </c>
    </row>
    <row r="5808" spans="2:5" x14ac:dyDescent="0.35">
      <c r="B5808" t="s">
        <v>6999</v>
      </c>
      <c r="C5808" t="s">
        <v>8787</v>
      </c>
      <c r="D5808" t="s">
        <v>5024</v>
      </c>
      <c r="E5808" t="s">
        <v>1028</v>
      </c>
    </row>
    <row r="5809" spans="2:5" x14ac:dyDescent="0.35">
      <c r="B5809" t="s">
        <v>7000</v>
      </c>
      <c r="C5809" t="s">
        <v>8787</v>
      </c>
      <c r="D5809" t="s">
        <v>5024</v>
      </c>
      <c r="E5809" t="s">
        <v>1028</v>
      </c>
    </row>
    <row r="5810" spans="2:5" x14ac:dyDescent="0.35">
      <c r="B5810" t="s">
        <v>7001</v>
      </c>
      <c r="C5810" t="s">
        <v>8787</v>
      </c>
      <c r="D5810" t="s">
        <v>8351</v>
      </c>
      <c r="E5810" t="s">
        <v>1028</v>
      </c>
    </row>
    <row r="5811" spans="2:5" x14ac:dyDescent="0.35">
      <c r="B5811" t="s">
        <v>7002</v>
      </c>
      <c r="C5811" t="s">
        <v>8787</v>
      </c>
      <c r="D5811" t="s">
        <v>5024</v>
      </c>
      <c r="E5811" t="s">
        <v>1028</v>
      </c>
    </row>
    <row r="5812" spans="2:5" x14ac:dyDescent="0.35">
      <c r="B5812" t="s">
        <v>7003</v>
      </c>
      <c r="C5812" t="s">
        <v>8787</v>
      </c>
      <c r="D5812" t="s">
        <v>8351</v>
      </c>
      <c r="E5812" t="s">
        <v>1028</v>
      </c>
    </row>
    <row r="5813" spans="2:5" x14ac:dyDescent="0.35">
      <c r="B5813" t="s">
        <v>7004</v>
      </c>
      <c r="C5813" t="s">
        <v>8787</v>
      </c>
      <c r="D5813" t="s">
        <v>5024</v>
      </c>
      <c r="E5813" t="s">
        <v>1028</v>
      </c>
    </row>
    <row r="5814" spans="2:5" x14ac:dyDescent="0.35">
      <c r="B5814" t="s">
        <v>7005</v>
      </c>
      <c r="C5814" t="s">
        <v>8787</v>
      </c>
      <c r="D5814" t="s">
        <v>5024</v>
      </c>
      <c r="E5814" t="s">
        <v>1028</v>
      </c>
    </row>
    <row r="5815" spans="2:5" x14ac:dyDescent="0.35">
      <c r="B5815" t="s">
        <v>7008</v>
      </c>
      <c r="C5815" t="s">
        <v>8787</v>
      </c>
      <c r="D5815" t="s">
        <v>8352</v>
      </c>
    </row>
    <row r="5816" spans="2:5" x14ac:dyDescent="0.35">
      <c r="B5816" t="s">
        <v>7010</v>
      </c>
      <c r="C5816" t="s">
        <v>8787</v>
      </c>
      <c r="D5816" t="s">
        <v>8353</v>
      </c>
      <c r="E5816" t="s">
        <v>4149</v>
      </c>
    </row>
    <row r="5817" spans="2:5" x14ac:dyDescent="0.35">
      <c r="B5817" t="s">
        <v>7011</v>
      </c>
      <c r="C5817" t="s">
        <v>8787</v>
      </c>
      <c r="D5817" t="s">
        <v>8353</v>
      </c>
      <c r="E5817" t="s">
        <v>4149</v>
      </c>
    </row>
    <row r="5818" spans="2:5" x14ac:dyDescent="0.35">
      <c r="B5818" t="s">
        <v>7012</v>
      </c>
      <c r="C5818" t="s">
        <v>8787</v>
      </c>
      <c r="D5818" t="s">
        <v>8353</v>
      </c>
      <c r="E5818" t="s">
        <v>4149</v>
      </c>
    </row>
    <row r="5819" spans="2:5" x14ac:dyDescent="0.35">
      <c r="B5819" t="s">
        <v>7013</v>
      </c>
      <c r="C5819" t="s">
        <v>8787</v>
      </c>
      <c r="D5819" t="s">
        <v>8354</v>
      </c>
      <c r="E5819" t="s">
        <v>1032</v>
      </c>
    </row>
    <row r="5820" spans="2:5" x14ac:dyDescent="0.35">
      <c r="B5820" t="s">
        <v>7017</v>
      </c>
      <c r="C5820" t="s">
        <v>8787</v>
      </c>
    </row>
    <row r="5821" spans="2:5" x14ac:dyDescent="0.35">
      <c r="B5821" t="s">
        <v>7018</v>
      </c>
      <c r="C5821" t="s">
        <v>8787</v>
      </c>
      <c r="D5821" t="s">
        <v>5052</v>
      </c>
      <c r="E5821" t="s">
        <v>1105</v>
      </c>
    </row>
    <row r="5822" spans="2:5" x14ac:dyDescent="0.35">
      <c r="B5822" t="s">
        <v>7019</v>
      </c>
      <c r="C5822" t="s">
        <v>8787</v>
      </c>
      <c r="D5822" t="s">
        <v>5052</v>
      </c>
      <c r="E5822" t="s">
        <v>1105</v>
      </c>
    </row>
    <row r="5823" spans="2:5" x14ac:dyDescent="0.35">
      <c r="B5823" t="s">
        <v>7020</v>
      </c>
      <c r="C5823" t="s">
        <v>8787</v>
      </c>
      <c r="D5823" t="s">
        <v>5052</v>
      </c>
      <c r="E5823" t="s">
        <v>1105</v>
      </c>
    </row>
    <row r="5824" spans="2:5" x14ac:dyDescent="0.35">
      <c r="B5824" t="s">
        <v>7021</v>
      </c>
      <c r="C5824" t="s">
        <v>8787</v>
      </c>
    </row>
    <row r="5825" spans="2:5" x14ac:dyDescent="0.35">
      <c r="B5825" t="s">
        <v>7029</v>
      </c>
      <c r="C5825" t="s">
        <v>8787</v>
      </c>
      <c r="D5825" t="s">
        <v>8359</v>
      </c>
    </row>
    <row r="5826" spans="2:5" x14ac:dyDescent="0.35">
      <c r="B5826" t="s">
        <v>7030</v>
      </c>
      <c r="C5826" t="s">
        <v>8787</v>
      </c>
      <c r="D5826" t="s">
        <v>8359</v>
      </c>
    </row>
    <row r="5827" spans="2:5" x14ac:dyDescent="0.35">
      <c r="B5827" t="s">
        <v>7031</v>
      </c>
      <c r="C5827" t="s">
        <v>8787</v>
      </c>
      <c r="D5827" t="s">
        <v>8360</v>
      </c>
      <c r="E5827" t="s">
        <v>1041</v>
      </c>
    </row>
    <row r="5828" spans="2:5" x14ac:dyDescent="0.35">
      <c r="B5828" t="s">
        <v>7037</v>
      </c>
      <c r="C5828" t="s">
        <v>8787</v>
      </c>
      <c r="D5828" t="s">
        <v>8364</v>
      </c>
      <c r="E5828" t="s">
        <v>1046</v>
      </c>
    </row>
    <row r="5829" spans="2:5" x14ac:dyDescent="0.35">
      <c r="B5829" t="s">
        <v>7038</v>
      </c>
      <c r="C5829" t="s">
        <v>8787</v>
      </c>
      <c r="D5829" t="s">
        <v>8365</v>
      </c>
      <c r="E5829" t="s">
        <v>1028</v>
      </c>
    </row>
    <row r="5830" spans="2:5" x14ac:dyDescent="0.35">
      <c r="B5830" t="s">
        <v>7039</v>
      </c>
      <c r="C5830" t="s">
        <v>8787</v>
      </c>
      <c r="D5830" t="s">
        <v>8365</v>
      </c>
      <c r="E5830" t="s">
        <v>1028</v>
      </c>
    </row>
    <row r="5831" spans="2:5" x14ac:dyDescent="0.35">
      <c r="B5831" t="s">
        <v>7040</v>
      </c>
      <c r="C5831" t="s">
        <v>8787</v>
      </c>
      <c r="D5831" t="s">
        <v>8365</v>
      </c>
      <c r="E5831" t="s">
        <v>1028</v>
      </c>
    </row>
    <row r="5832" spans="2:5" x14ac:dyDescent="0.35">
      <c r="B5832" t="s">
        <v>7041</v>
      </c>
      <c r="C5832" t="s">
        <v>8787</v>
      </c>
      <c r="D5832" t="s">
        <v>8365</v>
      </c>
      <c r="E5832" t="s">
        <v>1028</v>
      </c>
    </row>
    <row r="5833" spans="2:5" x14ac:dyDescent="0.35">
      <c r="B5833" t="s">
        <v>7042</v>
      </c>
      <c r="C5833" t="s">
        <v>8787</v>
      </c>
      <c r="D5833" t="s">
        <v>8365</v>
      </c>
      <c r="E5833" t="s">
        <v>1028</v>
      </c>
    </row>
    <row r="5834" spans="2:5" x14ac:dyDescent="0.35">
      <c r="B5834" t="s">
        <v>7043</v>
      </c>
      <c r="C5834" t="s">
        <v>8787</v>
      </c>
      <c r="D5834" t="s">
        <v>8365</v>
      </c>
      <c r="E5834" t="s">
        <v>1028</v>
      </c>
    </row>
    <row r="5835" spans="2:5" x14ac:dyDescent="0.35">
      <c r="B5835" t="s">
        <v>7044</v>
      </c>
      <c r="C5835" t="s">
        <v>8787</v>
      </c>
      <c r="D5835" t="s">
        <v>8365</v>
      </c>
      <c r="E5835" t="s">
        <v>1028</v>
      </c>
    </row>
    <row r="5836" spans="2:5" x14ac:dyDescent="0.35">
      <c r="B5836" t="s">
        <v>7048</v>
      </c>
      <c r="C5836" t="s">
        <v>8787</v>
      </c>
      <c r="D5836" t="s">
        <v>3945</v>
      </c>
      <c r="E5836" t="s">
        <v>1048</v>
      </c>
    </row>
    <row r="5837" spans="2:5" x14ac:dyDescent="0.35">
      <c r="B5837" t="s">
        <v>7055</v>
      </c>
      <c r="C5837" t="s">
        <v>8787</v>
      </c>
      <c r="D5837" t="s">
        <v>8374</v>
      </c>
      <c r="E5837" t="s">
        <v>1028</v>
      </c>
    </row>
    <row r="5838" spans="2:5" x14ac:dyDescent="0.35">
      <c r="B5838" t="s">
        <v>7056</v>
      </c>
      <c r="C5838" t="s">
        <v>8787</v>
      </c>
      <c r="D5838" t="s">
        <v>8374</v>
      </c>
      <c r="E5838" t="s">
        <v>1028</v>
      </c>
    </row>
    <row r="5839" spans="2:5" x14ac:dyDescent="0.35">
      <c r="B5839" t="s">
        <v>7057</v>
      </c>
      <c r="C5839" t="s">
        <v>8787</v>
      </c>
      <c r="D5839" t="s">
        <v>8374</v>
      </c>
      <c r="E5839" t="s">
        <v>1028</v>
      </c>
    </row>
    <row r="5840" spans="2:5" x14ac:dyDescent="0.35">
      <c r="B5840" t="s">
        <v>7058</v>
      </c>
      <c r="C5840" t="s">
        <v>8787</v>
      </c>
      <c r="D5840" t="s">
        <v>8374</v>
      </c>
      <c r="E5840" t="s">
        <v>1028</v>
      </c>
    </row>
    <row r="5841" spans="2:5" x14ac:dyDescent="0.35">
      <c r="B5841" t="s">
        <v>7059</v>
      </c>
      <c r="C5841" t="s">
        <v>8787</v>
      </c>
      <c r="D5841" t="s">
        <v>8374</v>
      </c>
      <c r="E5841" t="s">
        <v>1028</v>
      </c>
    </row>
    <row r="5842" spans="2:5" x14ac:dyDescent="0.35">
      <c r="B5842" t="s">
        <v>7060</v>
      </c>
      <c r="C5842" t="s">
        <v>8787</v>
      </c>
      <c r="D5842" t="s">
        <v>8374</v>
      </c>
      <c r="E5842" t="s">
        <v>1028</v>
      </c>
    </row>
    <row r="5843" spans="2:5" x14ac:dyDescent="0.35">
      <c r="B5843" t="s">
        <v>7067</v>
      </c>
      <c r="C5843" t="s">
        <v>8787</v>
      </c>
      <c r="D5843" t="s">
        <v>8378</v>
      </c>
      <c r="E5843" t="s">
        <v>1041</v>
      </c>
    </row>
    <row r="5844" spans="2:5" x14ac:dyDescent="0.35">
      <c r="B5844" t="s">
        <v>7068</v>
      </c>
      <c r="C5844" t="s">
        <v>8787</v>
      </c>
      <c r="D5844" t="s">
        <v>8378</v>
      </c>
      <c r="E5844" t="s">
        <v>1041</v>
      </c>
    </row>
    <row r="5845" spans="2:5" x14ac:dyDescent="0.35">
      <c r="B5845" t="s">
        <v>7069</v>
      </c>
      <c r="C5845" t="s">
        <v>8787</v>
      </c>
      <c r="D5845" t="s">
        <v>8378</v>
      </c>
      <c r="E5845" t="s">
        <v>1041</v>
      </c>
    </row>
    <row r="5846" spans="2:5" x14ac:dyDescent="0.35">
      <c r="B5846" t="s">
        <v>7070</v>
      </c>
      <c r="C5846" t="s">
        <v>8787</v>
      </c>
      <c r="D5846" t="s">
        <v>8378</v>
      </c>
      <c r="E5846" t="s">
        <v>1041</v>
      </c>
    </row>
    <row r="5847" spans="2:5" x14ac:dyDescent="0.35">
      <c r="B5847" t="s">
        <v>7071</v>
      </c>
      <c r="C5847" t="s">
        <v>8787</v>
      </c>
      <c r="D5847" t="s">
        <v>8379</v>
      </c>
      <c r="E5847" t="s">
        <v>1028</v>
      </c>
    </row>
    <row r="5848" spans="2:5" x14ac:dyDescent="0.35">
      <c r="B5848" t="s">
        <v>7072</v>
      </c>
      <c r="C5848" t="s">
        <v>8787</v>
      </c>
      <c r="D5848" t="s">
        <v>8380</v>
      </c>
      <c r="E5848" t="s">
        <v>1050</v>
      </c>
    </row>
    <row r="5849" spans="2:5" x14ac:dyDescent="0.35">
      <c r="B5849" t="s">
        <v>7073</v>
      </c>
      <c r="C5849" t="s">
        <v>8787</v>
      </c>
      <c r="D5849" t="s">
        <v>8381</v>
      </c>
      <c r="E5849" t="s">
        <v>1028</v>
      </c>
    </row>
    <row r="5850" spans="2:5" x14ac:dyDescent="0.35">
      <c r="B5850" t="s">
        <v>7083</v>
      </c>
      <c r="C5850" t="s">
        <v>8787</v>
      </c>
      <c r="D5850" t="s">
        <v>8385</v>
      </c>
      <c r="E5850" t="s">
        <v>1028</v>
      </c>
    </row>
    <row r="5851" spans="2:5" x14ac:dyDescent="0.35">
      <c r="B5851" t="s">
        <v>7092</v>
      </c>
      <c r="C5851" t="s">
        <v>8787</v>
      </c>
      <c r="D5851" t="s">
        <v>8388</v>
      </c>
      <c r="E5851" t="s">
        <v>1105</v>
      </c>
    </row>
    <row r="5852" spans="2:5" x14ac:dyDescent="0.35">
      <c r="B5852" t="s">
        <v>7097</v>
      </c>
      <c r="C5852" t="s">
        <v>8787</v>
      </c>
      <c r="D5852" t="s">
        <v>8391</v>
      </c>
      <c r="E5852" t="s">
        <v>1046</v>
      </c>
    </row>
    <row r="5853" spans="2:5" x14ac:dyDescent="0.35">
      <c r="B5853" t="s">
        <v>7101</v>
      </c>
      <c r="C5853" t="s">
        <v>8787</v>
      </c>
      <c r="D5853" t="s">
        <v>8394</v>
      </c>
      <c r="E5853" t="s">
        <v>1048</v>
      </c>
    </row>
    <row r="5854" spans="2:5" x14ac:dyDescent="0.35">
      <c r="B5854" t="s">
        <v>7109</v>
      </c>
      <c r="C5854" t="s">
        <v>8787</v>
      </c>
      <c r="D5854" t="s">
        <v>8396</v>
      </c>
    </row>
    <row r="5855" spans="2:5" x14ac:dyDescent="0.35">
      <c r="B5855" t="s">
        <v>7108</v>
      </c>
      <c r="C5855" t="s">
        <v>8787</v>
      </c>
    </row>
    <row r="5856" spans="2:5" x14ac:dyDescent="0.35">
      <c r="B5856" t="s">
        <v>7112</v>
      </c>
      <c r="C5856" t="s">
        <v>8787</v>
      </c>
      <c r="D5856" t="s">
        <v>1191</v>
      </c>
      <c r="E5856" t="s">
        <v>1028</v>
      </c>
    </row>
    <row r="5857" spans="2:5" x14ac:dyDescent="0.35">
      <c r="B5857" t="s">
        <v>7114</v>
      </c>
      <c r="C5857" t="s">
        <v>8787</v>
      </c>
      <c r="D5857" t="s">
        <v>1191</v>
      </c>
      <c r="E5857" t="s">
        <v>1028</v>
      </c>
    </row>
    <row r="5858" spans="2:5" x14ac:dyDescent="0.35">
      <c r="B5858" t="s">
        <v>7115</v>
      </c>
      <c r="C5858" t="s">
        <v>8787</v>
      </c>
      <c r="D5858" t="s">
        <v>1191</v>
      </c>
      <c r="E5858" t="s">
        <v>1028</v>
      </c>
    </row>
    <row r="5859" spans="2:5" x14ac:dyDescent="0.35">
      <c r="B5859" t="s">
        <v>6146</v>
      </c>
      <c r="C5859" t="s">
        <v>8787</v>
      </c>
      <c r="D5859" t="s">
        <v>1191</v>
      </c>
      <c r="E5859" t="s">
        <v>1028</v>
      </c>
    </row>
    <row r="5860" spans="2:5" x14ac:dyDescent="0.35">
      <c r="B5860" t="s">
        <v>7116</v>
      </c>
      <c r="C5860" t="s">
        <v>8787</v>
      </c>
      <c r="D5860" t="s">
        <v>1191</v>
      </c>
      <c r="E5860" t="s">
        <v>1028</v>
      </c>
    </row>
    <row r="5861" spans="2:5" x14ac:dyDescent="0.35">
      <c r="B5861" t="s">
        <v>7117</v>
      </c>
      <c r="C5861" t="s">
        <v>8787</v>
      </c>
      <c r="D5861" t="s">
        <v>1191</v>
      </c>
      <c r="E5861" t="s">
        <v>1028</v>
      </c>
    </row>
    <row r="5862" spans="2:5" x14ac:dyDescent="0.35">
      <c r="B5862" t="s">
        <v>7138</v>
      </c>
      <c r="C5862" t="s">
        <v>8787</v>
      </c>
      <c r="D5862" t="s">
        <v>8404</v>
      </c>
      <c r="E5862" t="s">
        <v>1041</v>
      </c>
    </row>
    <row r="5863" spans="2:5" x14ac:dyDescent="0.35">
      <c r="B5863" t="s">
        <v>5180</v>
      </c>
      <c r="C5863" t="s">
        <v>8787</v>
      </c>
      <c r="D5863" t="s">
        <v>5181</v>
      </c>
      <c r="E5863" t="s">
        <v>1041</v>
      </c>
    </row>
    <row r="5864" spans="2:5" x14ac:dyDescent="0.35">
      <c r="B5864" t="s">
        <v>7153</v>
      </c>
      <c r="C5864" t="s">
        <v>8787</v>
      </c>
      <c r="D5864" t="s">
        <v>3122</v>
      </c>
      <c r="E5864" t="s">
        <v>1032</v>
      </c>
    </row>
    <row r="5865" spans="2:5" x14ac:dyDescent="0.35">
      <c r="B5865" t="s">
        <v>7157</v>
      </c>
      <c r="C5865" t="s">
        <v>8787</v>
      </c>
      <c r="D5865" t="s">
        <v>8411</v>
      </c>
      <c r="E5865" t="s">
        <v>1046</v>
      </c>
    </row>
    <row r="5866" spans="2:5" x14ac:dyDescent="0.35">
      <c r="B5866" t="s">
        <v>7158</v>
      </c>
      <c r="C5866" t="s">
        <v>8787</v>
      </c>
      <c r="D5866" t="s">
        <v>5192</v>
      </c>
      <c r="E5866" t="s">
        <v>1028</v>
      </c>
    </row>
    <row r="5867" spans="2:5" x14ac:dyDescent="0.35">
      <c r="B5867" t="s">
        <v>7159</v>
      </c>
      <c r="C5867" t="s">
        <v>8787</v>
      </c>
      <c r="D5867" t="s">
        <v>5192</v>
      </c>
      <c r="E5867" t="s">
        <v>1028</v>
      </c>
    </row>
    <row r="5868" spans="2:5" x14ac:dyDescent="0.35">
      <c r="B5868" t="s">
        <v>7160</v>
      </c>
      <c r="C5868" t="s">
        <v>8787</v>
      </c>
      <c r="D5868" t="s">
        <v>5192</v>
      </c>
      <c r="E5868" t="s">
        <v>1028</v>
      </c>
    </row>
    <row r="5869" spans="2:5" x14ac:dyDescent="0.35">
      <c r="B5869" t="s">
        <v>7161</v>
      </c>
      <c r="C5869" t="s">
        <v>8787</v>
      </c>
      <c r="D5869" t="s">
        <v>5192</v>
      </c>
      <c r="E5869" t="s">
        <v>1028</v>
      </c>
    </row>
    <row r="5870" spans="2:5" x14ac:dyDescent="0.35">
      <c r="B5870" t="s">
        <v>7162</v>
      </c>
      <c r="C5870" t="s">
        <v>8787</v>
      </c>
      <c r="D5870" t="s">
        <v>5192</v>
      </c>
      <c r="E5870" t="s">
        <v>1028</v>
      </c>
    </row>
    <row r="5871" spans="2:5" x14ac:dyDescent="0.35">
      <c r="B5871" t="s">
        <v>7163</v>
      </c>
      <c r="C5871" t="s">
        <v>8787</v>
      </c>
      <c r="D5871" t="s">
        <v>5192</v>
      </c>
      <c r="E5871" t="s">
        <v>1028</v>
      </c>
    </row>
    <row r="5872" spans="2:5" x14ac:dyDescent="0.35">
      <c r="B5872" t="s">
        <v>7164</v>
      </c>
      <c r="C5872" t="s">
        <v>8787</v>
      </c>
    </row>
    <row r="5873" spans="2:5" x14ac:dyDescent="0.35">
      <c r="B5873" t="s">
        <v>7167</v>
      </c>
      <c r="C5873" t="s">
        <v>8787</v>
      </c>
      <c r="D5873" t="s">
        <v>8413</v>
      </c>
      <c r="E5873" t="s">
        <v>1048</v>
      </c>
    </row>
    <row r="5874" spans="2:5" x14ac:dyDescent="0.35">
      <c r="B5874" t="s">
        <v>7176</v>
      </c>
      <c r="C5874" t="s">
        <v>8787</v>
      </c>
      <c r="D5874" t="s">
        <v>8417</v>
      </c>
    </row>
    <row r="5875" spans="2:5" x14ac:dyDescent="0.35">
      <c r="B5875" t="s">
        <v>7175</v>
      </c>
      <c r="C5875" t="s">
        <v>8787</v>
      </c>
      <c r="D5875" t="s">
        <v>8417</v>
      </c>
    </row>
    <row r="5876" spans="2:5" x14ac:dyDescent="0.35">
      <c r="B5876" t="s">
        <v>7177</v>
      </c>
      <c r="C5876" t="s">
        <v>8787</v>
      </c>
      <c r="D5876" t="s">
        <v>8417</v>
      </c>
    </row>
    <row r="5877" spans="2:5" x14ac:dyDescent="0.35">
      <c r="B5877" t="s">
        <v>7178</v>
      </c>
      <c r="C5877" t="s">
        <v>8787</v>
      </c>
      <c r="D5877" t="s">
        <v>8418</v>
      </c>
    </row>
    <row r="5878" spans="2:5" x14ac:dyDescent="0.35">
      <c r="B5878" t="s">
        <v>7179</v>
      </c>
      <c r="C5878" t="s">
        <v>8787</v>
      </c>
      <c r="D5878" t="s">
        <v>8418</v>
      </c>
    </row>
    <row r="5879" spans="2:5" x14ac:dyDescent="0.35">
      <c r="B5879" t="s">
        <v>7180</v>
      </c>
      <c r="C5879" t="s">
        <v>8787</v>
      </c>
    </row>
    <row r="5880" spans="2:5" x14ac:dyDescent="0.35">
      <c r="B5880" t="s">
        <v>7181</v>
      </c>
      <c r="C5880" t="s">
        <v>8787</v>
      </c>
      <c r="D5880" t="s">
        <v>8418</v>
      </c>
    </row>
    <row r="5881" spans="2:5" x14ac:dyDescent="0.35">
      <c r="B5881" t="s">
        <v>7182</v>
      </c>
      <c r="C5881" t="s">
        <v>8787</v>
      </c>
      <c r="D5881" t="s">
        <v>8418</v>
      </c>
    </row>
    <row r="5882" spans="2:5" x14ac:dyDescent="0.35">
      <c r="B5882" t="s">
        <v>7183</v>
      </c>
      <c r="C5882" t="s">
        <v>8787</v>
      </c>
      <c r="D5882" t="s">
        <v>8418</v>
      </c>
    </row>
    <row r="5883" spans="2:5" x14ac:dyDescent="0.35">
      <c r="B5883" t="s">
        <v>7184</v>
      </c>
      <c r="C5883" t="s">
        <v>8787</v>
      </c>
      <c r="D5883" t="s">
        <v>8418</v>
      </c>
    </row>
    <row r="5884" spans="2:5" x14ac:dyDescent="0.35">
      <c r="B5884" t="s">
        <v>7185</v>
      </c>
      <c r="C5884" t="s">
        <v>8787</v>
      </c>
      <c r="D5884" t="s">
        <v>8418</v>
      </c>
    </row>
    <row r="5885" spans="2:5" x14ac:dyDescent="0.35">
      <c r="B5885" t="s">
        <v>7188</v>
      </c>
      <c r="C5885" t="s">
        <v>8787</v>
      </c>
    </row>
    <row r="5886" spans="2:5" x14ac:dyDescent="0.35">
      <c r="B5886" t="s">
        <v>7189</v>
      </c>
      <c r="C5886" t="s">
        <v>8787</v>
      </c>
      <c r="D5886" t="s">
        <v>8421</v>
      </c>
      <c r="E5886" t="s">
        <v>1028</v>
      </c>
    </row>
    <row r="5887" spans="2:5" x14ac:dyDescent="0.35">
      <c r="B5887" t="s">
        <v>7199</v>
      </c>
      <c r="C5887" t="s">
        <v>8787</v>
      </c>
      <c r="D5887" t="s">
        <v>8427</v>
      </c>
    </row>
    <row r="5888" spans="2:5" x14ac:dyDescent="0.35">
      <c r="B5888" t="s">
        <v>7200</v>
      </c>
      <c r="C5888" t="s">
        <v>8787</v>
      </c>
      <c r="D5888" t="s">
        <v>8428</v>
      </c>
      <c r="E5888" t="s">
        <v>1028</v>
      </c>
    </row>
    <row r="5889" spans="2:5" x14ac:dyDescent="0.35">
      <c r="B5889" t="s">
        <v>7201</v>
      </c>
      <c r="C5889" t="s">
        <v>8787</v>
      </c>
      <c r="D5889" t="s">
        <v>8428</v>
      </c>
      <c r="E5889" t="s">
        <v>1028</v>
      </c>
    </row>
    <row r="5890" spans="2:5" x14ac:dyDescent="0.35">
      <c r="B5890" t="s">
        <v>7202</v>
      </c>
      <c r="C5890" t="s">
        <v>8787</v>
      </c>
      <c r="D5890" t="s">
        <v>8429</v>
      </c>
      <c r="E5890" t="s">
        <v>1057</v>
      </c>
    </row>
    <row r="5891" spans="2:5" x14ac:dyDescent="0.35">
      <c r="B5891" t="s">
        <v>7210</v>
      </c>
      <c r="C5891" t="s">
        <v>8787</v>
      </c>
      <c r="D5891" t="s">
        <v>8435</v>
      </c>
      <c r="E5891" t="s">
        <v>1028</v>
      </c>
    </row>
    <row r="5892" spans="2:5" x14ac:dyDescent="0.35">
      <c r="B5892" t="s">
        <v>7214</v>
      </c>
      <c r="C5892" t="s">
        <v>8787</v>
      </c>
      <c r="D5892" t="s">
        <v>8437</v>
      </c>
      <c r="E5892" t="s">
        <v>4149</v>
      </c>
    </row>
    <row r="5893" spans="2:5" x14ac:dyDescent="0.35">
      <c r="B5893" t="s">
        <v>7216</v>
      </c>
      <c r="C5893" t="s">
        <v>8787</v>
      </c>
      <c r="D5893" t="s">
        <v>8439</v>
      </c>
    </row>
    <row r="5894" spans="2:5" x14ac:dyDescent="0.35">
      <c r="B5894" t="s">
        <v>7217</v>
      </c>
      <c r="C5894" t="s">
        <v>8787</v>
      </c>
      <c r="D5894" t="s">
        <v>8440</v>
      </c>
      <c r="E5894" t="s">
        <v>1041</v>
      </c>
    </row>
    <row r="5895" spans="2:5" x14ac:dyDescent="0.35">
      <c r="B5895" t="s">
        <v>1284</v>
      </c>
      <c r="C5895" t="s">
        <v>8787</v>
      </c>
      <c r="D5895" t="s">
        <v>1285</v>
      </c>
    </row>
    <row r="5896" spans="2:5" x14ac:dyDescent="0.35">
      <c r="B5896" t="s">
        <v>7224</v>
      </c>
      <c r="C5896" t="s">
        <v>8787</v>
      </c>
      <c r="D5896" t="s">
        <v>8444</v>
      </c>
      <c r="E5896" t="s">
        <v>1032</v>
      </c>
    </row>
    <row r="5897" spans="2:5" x14ac:dyDescent="0.35">
      <c r="B5897" t="s">
        <v>7225</v>
      </c>
      <c r="C5897" t="s">
        <v>8787</v>
      </c>
      <c r="D5897" t="s">
        <v>8445</v>
      </c>
      <c r="E5897" t="s">
        <v>1032</v>
      </c>
    </row>
    <row r="5898" spans="2:5" x14ac:dyDescent="0.35">
      <c r="B5898" t="s">
        <v>7226</v>
      </c>
      <c r="C5898" t="s">
        <v>8787</v>
      </c>
      <c r="D5898" t="s">
        <v>6177</v>
      </c>
      <c r="E5898" t="s">
        <v>1028</v>
      </c>
    </row>
    <row r="5899" spans="2:5" x14ac:dyDescent="0.35">
      <c r="B5899" t="s">
        <v>7227</v>
      </c>
      <c r="C5899" t="s">
        <v>8787</v>
      </c>
      <c r="D5899" t="s">
        <v>6177</v>
      </c>
      <c r="E5899" t="s">
        <v>1028</v>
      </c>
    </row>
    <row r="5900" spans="2:5" x14ac:dyDescent="0.35">
      <c r="B5900" t="s">
        <v>7228</v>
      </c>
      <c r="C5900" t="s">
        <v>8787</v>
      </c>
      <c r="D5900" t="s">
        <v>6177</v>
      </c>
      <c r="E5900" t="s">
        <v>1028</v>
      </c>
    </row>
    <row r="5901" spans="2:5" x14ac:dyDescent="0.35">
      <c r="B5901" t="s">
        <v>7231</v>
      </c>
      <c r="C5901" t="s">
        <v>8787</v>
      </c>
      <c r="D5901" t="s">
        <v>6177</v>
      </c>
      <c r="E5901" t="s">
        <v>1028</v>
      </c>
    </row>
    <row r="5902" spans="2:5" x14ac:dyDescent="0.35">
      <c r="B5902" t="s">
        <v>7232</v>
      </c>
      <c r="C5902" t="s">
        <v>8787</v>
      </c>
    </row>
    <row r="5903" spans="2:5" x14ac:dyDescent="0.35">
      <c r="B5903" t="s">
        <v>7233</v>
      </c>
      <c r="C5903" t="s">
        <v>8787</v>
      </c>
    </row>
    <row r="5904" spans="2:5" x14ac:dyDescent="0.35">
      <c r="B5904" t="s">
        <v>7234</v>
      </c>
      <c r="C5904" t="s">
        <v>8787</v>
      </c>
      <c r="D5904" t="s">
        <v>4073</v>
      </c>
      <c r="E5904" t="s">
        <v>4149</v>
      </c>
    </row>
    <row r="5905" spans="2:5" x14ac:dyDescent="0.35">
      <c r="B5905" t="s">
        <v>7237</v>
      </c>
      <c r="C5905" t="s">
        <v>8787</v>
      </c>
      <c r="D5905" t="s">
        <v>8446</v>
      </c>
    </row>
    <row r="5906" spans="2:5" x14ac:dyDescent="0.35">
      <c r="B5906" t="s">
        <v>7260</v>
      </c>
      <c r="C5906" t="s">
        <v>8787</v>
      </c>
      <c r="D5906" t="s">
        <v>8458</v>
      </c>
      <c r="E5906" t="s">
        <v>1032</v>
      </c>
    </row>
    <row r="5907" spans="2:5" x14ac:dyDescent="0.35">
      <c r="B5907" t="s">
        <v>7261</v>
      </c>
      <c r="C5907" t="s">
        <v>8787</v>
      </c>
      <c r="D5907" t="s">
        <v>8458</v>
      </c>
      <c r="E5907" t="s">
        <v>1032</v>
      </c>
    </row>
    <row r="5908" spans="2:5" x14ac:dyDescent="0.35">
      <c r="B5908" t="s">
        <v>7266</v>
      </c>
      <c r="C5908" t="s">
        <v>8787</v>
      </c>
      <c r="D5908" t="s">
        <v>8462</v>
      </c>
      <c r="E5908" t="s">
        <v>1041</v>
      </c>
    </row>
    <row r="5909" spans="2:5" x14ac:dyDescent="0.35">
      <c r="B5909" t="s">
        <v>7267</v>
      </c>
      <c r="C5909" t="s">
        <v>8787</v>
      </c>
      <c r="D5909" t="s">
        <v>8462</v>
      </c>
      <c r="E5909" t="s">
        <v>1041</v>
      </c>
    </row>
    <row r="5910" spans="2:5" x14ac:dyDescent="0.35">
      <c r="B5910" t="s">
        <v>7269</v>
      </c>
      <c r="C5910" t="s">
        <v>8787</v>
      </c>
      <c r="D5910" t="s">
        <v>8462</v>
      </c>
      <c r="E5910" t="s">
        <v>1041</v>
      </c>
    </row>
    <row r="5911" spans="2:5" x14ac:dyDescent="0.35">
      <c r="B5911" t="s">
        <v>7268</v>
      </c>
      <c r="C5911" t="s">
        <v>8787</v>
      </c>
      <c r="D5911" t="s">
        <v>8462</v>
      </c>
      <c r="E5911" t="s">
        <v>1041</v>
      </c>
    </row>
    <row r="5912" spans="2:5" x14ac:dyDescent="0.35">
      <c r="B5912" t="s">
        <v>7271</v>
      </c>
      <c r="C5912" t="s">
        <v>8787</v>
      </c>
      <c r="D5912" t="s">
        <v>8464</v>
      </c>
      <c r="E5912" t="s">
        <v>1062</v>
      </c>
    </row>
    <row r="5913" spans="2:5" x14ac:dyDescent="0.35">
      <c r="B5913" t="s">
        <v>7275</v>
      </c>
      <c r="C5913" t="s">
        <v>8787</v>
      </c>
    </row>
    <row r="5914" spans="2:5" x14ac:dyDescent="0.35">
      <c r="B5914" t="s">
        <v>7276</v>
      </c>
      <c r="C5914" t="s">
        <v>8787</v>
      </c>
      <c r="D5914" t="s">
        <v>8467</v>
      </c>
      <c r="E5914" t="s">
        <v>1059</v>
      </c>
    </row>
    <row r="5915" spans="2:5" x14ac:dyDescent="0.35">
      <c r="B5915" t="s">
        <v>7277</v>
      </c>
      <c r="C5915" t="s">
        <v>8787</v>
      </c>
    </row>
    <row r="5916" spans="2:5" x14ac:dyDescent="0.35">
      <c r="B5916" t="s">
        <v>7281</v>
      </c>
      <c r="C5916" t="s">
        <v>8787</v>
      </c>
      <c r="D5916" t="s">
        <v>8470</v>
      </c>
      <c r="E5916" t="s">
        <v>1041</v>
      </c>
    </row>
    <row r="5917" spans="2:5" x14ac:dyDescent="0.35">
      <c r="B5917" t="s">
        <v>7283</v>
      </c>
      <c r="C5917" t="s">
        <v>8787</v>
      </c>
      <c r="D5917" t="s">
        <v>8471</v>
      </c>
      <c r="E5917" t="s">
        <v>1028</v>
      </c>
    </row>
    <row r="5918" spans="2:5" x14ac:dyDescent="0.35">
      <c r="B5918" t="s">
        <v>7285</v>
      </c>
      <c r="C5918" t="s">
        <v>8787</v>
      </c>
      <c r="D5918" t="s">
        <v>5320</v>
      </c>
      <c r="E5918" t="s">
        <v>1032</v>
      </c>
    </row>
    <row r="5919" spans="2:5" x14ac:dyDescent="0.35">
      <c r="B5919" t="s">
        <v>5319</v>
      </c>
      <c r="C5919" t="s">
        <v>8787</v>
      </c>
      <c r="D5919" t="s">
        <v>5320</v>
      </c>
      <c r="E5919" t="s">
        <v>1032</v>
      </c>
    </row>
    <row r="5920" spans="2:5" x14ac:dyDescent="0.35">
      <c r="B5920" t="s">
        <v>7291</v>
      </c>
      <c r="C5920" t="s">
        <v>8787</v>
      </c>
      <c r="D5920" t="s">
        <v>8475</v>
      </c>
      <c r="E5920" t="s">
        <v>1028</v>
      </c>
    </row>
    <row r="5921" spans="2:5" x14ac:dyDescent="0.35">
      <c r="B5921" t="s">
        <v>7296</v>
      </c>
      <c r="C5921" t="s">
        <v>8787</v>
      </c>
      <c r="D5921" t="s">
        <v>8480</v>
      </c>
      <c r="E5921" t="s">
        <v>1050</v>
      </c>
    </row>
    <row r="5922" spans="2:5" x14ac:dyDescent="0.35">
      <c r="B5922" t="s">
        <v>7297</v>
      </c>
      <c r="C5922" t="s">
        <v>8787</v>
      </c>
    </row>
    <row r="5923" spans="2:5" x14ac:dyDescent="0.35">
      <c r="B5923" t="s">
        <v>7298</v>
      </c>
      <c r="C5923" t="s">
        <v>8787</v>
      </c>
    </row>
    <row r="5924" spans="2:5" x14ac:dyDescent="0.35">
      <c r="B5924" t="s">
        <v>7299</v>
      </c>
      <c r="C5924" t="s">
        <v>8787</v>
      </c>
    </row>
    <row r="5925" spans="2:5" x14ac:dyDescent="0.35">
      <c r="B5925" t="s">
        <v>7300</v>
      </c>
      <c r="C5925" t="s">
        <v>8787</v>
      </c>
    </row>
    <row r="5926" spans="2:5" x14ac:dyDescent="0.35">
      <c r="B5926" t="s">
        <v>7301</v>
      </c>
      <c r="C5926" t="s">
        <v>8787</v>
      </c>
      <c r="D5926" t="s">
        <v>8481</v>
      </c>
    </row>
    <row r="5927" spans="2:5" x14ac:dyDescent="0.35">
      <c r="B5927" t="s">
        <v>7313</v>
      </c>
      <c r="C5927" t="s">
        <v>8787</v>
      </c>
      <c r="D5927" t="s">
        <v>5353</v>
      </c>
      <c r="E5927" t="s">
        <v>1032</v>
      </c>
    </row>
    <row r="5928" spans="2:5" x14ac:dyDescent="0.35">
      <c r="B5928" t="s">
        <v>7312</v>
      </c>
      <c r="C5928" t="s">
        <v>8787</v>
      </c>
      <c r="D5928" t="s">
        <v>5353</v>
      </c>
      <c r="E5928" t="s">
        <v>1032</v>
      </c>
    </row>
    <row r="5929" spans="2:5" x14ac:dyDescent="0.35">
      <c r="B5929" t="s">
        <v>7314</v>
      </c>
      <c r="C5929" t="s">
        <v>8787</v>
      </c>
      <c r="D5929" t="s">
        <v>5353</v>
      </c>
      <c r="E5929" t="s">
        <v>1032</v>
      </c>
    </row>
    <row r="5930" spans="2:5" x14ac:dyDescent="0.35">
      <c r="B5930" t="s">
        <v>7315</v>
      </c>
      <c r="C5930" t="s">
        <v>8787</v>
      </c>
      <c r="D5930" t="s">
        <v>5353</v>
      </c>
      <c r="E5930" t="s">
        <v>1032</v>
      </c>
    </row>
    <row r="5931" spans="2:5" x14ac:dyDescent="0.35">
      <c r="B5931" t="s">
        <v>7316</v>
      </c>
      <c r="C5931" t="s">
        <v>8787</v>
      </c>
      <c r="D5931" t="s">
        <v>5353</v>
      </c>
      <c r="E5931" t="s">
        <v>1032</v>
      </c>
    </row>
    <row r="5932" spans="2:5" x14ac:dyDescent="0.35">
      <c r="B5932" t="s">
        <v>7317</v>
      </c>
      <c r="C5932" t="s">
        <v>8787</v>
      </c>
      <c r="D5932" t="s">
        <v>5353</v>
      </c>
      <c r="E5932" t="s">
        <v>1032</v>
      </c>
    </row>
    <row r="5933" spans="2:5" x14ac:dyDescent="0.35">
      <c r="B5933" t="s">
        <v>7322</v>
      </c>
      <c r="C5933" t="s">
        <v>8787</v>
      </c>
      <c r="D5933" t="s">
        <v>8487</v>
      </c>
      <c r="E5933" t="s">
        <v>1028</v>
      </c>
    </row>
    <row r="5934" spans="2:5" x14ac:dyDescent="0.35">
      <c r="B5934" t="s">
        <v>7323</v>
      </c>
      <c r="C5934" t="s">
        <v>8787</v>
      </c>
      <c r="D5934" t="s">
        <v>8487</v>
      </c>
      <c r="E5934" t="s">
        <v>1028</v>
      </c>
    </row>
    <row r="5935" spans="2:5" x14ac:dyDescent="0.35">
      <c r="B5935" t="s">
        <v>7324</v>
      </c>
      <c r="C5935" t="s">
        <v>8787</v>
      </c>
      <c r="D5935" t="s">
        <v>8487</v>
      </c>
      <c r="E5935" t="s">
        <v>1028</v>
      </c>
    </row>
    <row r="5936" spans="2:5" x14ac:dyDescent="0.35">
      <c r="B5936" t="s">
        <v>7325</v>
      </c>
      <c r="C5936" t="s">
        <v>8787</v>
      </c>
      <c r="D5936" t="s">
        <v>8488</v>
      </c>
    </row>
    <row r="5937" spans="2:5" x14ac:dyDescent="0.35">
      <c r="B5937" t="s">
        <v>7326</v>
      </c>
      <c r="C5937" t="s">
        <v>8787</v>
      </c>
      <c r="D5937" t="s">
        <v>8488</v>
      </c>
    </row>
    <row r="5938" spans="2:5" x14ac:dyDescent="0.35">
      <c r="B5938" t="s">
        <v>7327</v>
      </c>
      <c r="C5938" t="s">
        <v>8787</v>
      </c>
      <c r="D5938" t="s">
        <v>8488</v>
      </c>
    </row>
    <row r="5939" spans="2:5" x14ac:dyDescent="0.35">
      <c r="B5939" t="s">
        <v>7328</v>
      </c>
      <c r="C5939" t="s">
        <v>8787</v>
      </c>
    </row>
    <row r="5940" spans="2:5" x14ac:dyDescent="0.35">
      <c r="B5940" t="s">
        <v>7330</v>
      </c>
      <c r="C5940" t="s">
        <v>8787</v>
      </c>
      <c r="D5940" t="s">
        <v>8490</v>
      </c>
      <c r="E5940" t="s">
        <v>1028</v>
      </c>
    </row>
    <row r="5941" spans="2:5" x14ac:dyDescent="0.35">
      <c r="B5941" t="s">
        <v>7331</v>
      </c>
      <c r="C5941" t="s">
        <v>8787</v>
      </c>
      <c r="D5941" t="s">
        <v>8490</v>
      </c>
      <c r="E5941" t="s">
        <v>1028</v>
      </c>
    </row>
    <row r="5942" spans="2:5" x14ac:dyDescent="0.35">
      <c r="B5942" t="s">
        <v>7332</v>
      </c>
      <c r="C5942" t="s">
        <v>8787</v>
      </c>
      <c r="D5942" t="s">
        <v>8490</v>
      </c>
      <c r="E5942" t="s">
        <v>1028</v>
      </c>
    </row>
    <row r="5943" spans="2:5" x14ac:dyDescent="0.35">
      <c r="B5943" t="s">
        <v>7333</v>
      </c>
      <c r="C5943" t="s">
        <v>8787</v>
      </c>
      <c r="D5943" t="s">
        <v>8490</v>
      </c>
      <c r="E5943" t="s">
        <v>1028</v>
      </c>
    </row>
    <row r="5944" spans="2:5" x14ac:dyDescent="0.35">
      <c r="B5944" t="s">
        <v>7334</v>
      </c>
      <c r="C5944" t="s">
        <v>8787</v>
      </c>
      <c r="D5944" t="s">
        <v>8490</v>
      </c>
      <c r="E5944" t="s">
        <v>1028</v>
      </c>
    </row>
    <row r="5945" spans="2:5" x14ac:dyDescent="0.35">
      <c r="B5945" t="s">
        <v>7335</v>
      </c>
      <c r="C5945" t="s">
        <v>8787</v>
      </c>
      <c r="D5945" t="s">
        <v>8490</v>
      </c>
      <c r="E5945" t="s">
        <v>1028</v>
      </c>
    </row>
    <row r="5946" spans="2:5" x14ac:dyDescent="0.35">
      <c r="B5946" t="s">
        <v>7336</v>
      </c>
      <c r="C5946" t="s">
        <v>8787</v>
      </c>
    </row>
    <row r="5947" spans="2:5" x14ac:dyDescent="0.35">
      <c r="B5947" t="s">
        <v>7339</v>
      </c>
      <c r="C5947" t="s">
        <v>8787</v>
      </c>
    </row>
    <row r="5948" spans="2:5" x14ac:dyDescent="0.35">
      <c r="B5948" t="s">
        <v>7338</v>
      </c>
      <c r="C5948" t="s">
        <v>8787</v>
      </c>
      <c r="D5948" t="s">
        <v>8491</v>
      </c>
      <c r="E5948" t="s">
        <v>1028</v>
      </c>
    </row>
    <row r="5949" spans="2:5" x14ac:dyDescent="0.35">
      <c r="B5949" t="s">
        <v>7340</v>
      </c>
      <c r="C5949" t="s">
        <v>8787</v>
      </c>
      <c r="D5949" t="s">
        <v>8492</v>
      </c>
      <c r="E5949" t="s">
        <v>1028</v>
      </c>
    </row>
    <row r="5950" spans="2:5" x14ac:dyDescent="0.35">
      <c r="B5950" t="s">
        <v>7341</v>
      </c>
      <c r="C5950" t="s">
        <v>8787</v>
      </c>
      <c r="D5950" t="s">
        <v>8492</v>
      </c>
      <c r="E5950" t="s">
        <v>1028</v>
      </c>
    </row>
    <row r="5951" spans="2:5" x14ac:dyDescent="0.35">
      <c r="B5951" t="s">
        <v>7342</v>
      </c>
      <c r="C5951" t="s">
        <v>8787</v>
      </c>
      <c r="D5951" t="s">
        <v>8493</v>
      </c>
      <c r="E5951" t="s">
        <v>1028</v>
      </c>
    </row>
    <row r="5952" spans="2:5" x14ac:dyDescent="0.35">
      <c r="B5952" t="s">
        <v>7343</v>
      </c>
      <c r="C5952" t="s">
        <v>8787</v>
      </c>
      <c r="D5952" t="s">
        <v>8494</v>
      </c>
    </row>
    <row r="5953" spans="2:5" x14ac:dyDescent="0.35">
      <c r="B5953" t="s">
        <v>7344</v>
      </c>
      <c r="C5953" t="s">
        <v>8787</v>
      </c>
    </row>
    <row r="5954" spans="2:5" x14ac:dyDescent="0.35">
      <c r="B5954" t="s">
        <v>7345</v>
      </c>
      <c r="C5954" t="s">
        <v>8787</v>
      </c>
      <c r="D5954" t="s">
        <v>8494</v>
      </c>
    </row>
    <row r="5955" spans="2:5" x14ac:dyDescent="0.35">
      <c r="B5955" t="s">
        <v>7346</v>
      </c>
      <c r="C5955" t="s">
        <v>8787</v>
      </c>
    </row>
    <row r="5956" spans="2:5" x14ac:dyDescent="0.35">
      <c r="B5956" t="s">
        <v>7347</v>
      </c>
      <c r="C5956" t="s">
        <v>8787</v>
      </c>
    </row>
    <row r="5957" spans="2:5" x14ac:dyDescent="0.35">
      <c r="B5957" t="s">
        <v>7348</v>
      </c>
      <c r="C5957" t="s">
        <v>8787</v>
      </c>
    </row>
    <row r="5958" spans="2:5" x14ac:dyDescent="0.35">
      <c r="B5958" t="s">
        <v>7349</v>
      </c>
      <c r="C5958" t="s">
        <v>8787</v>
      </c>
    </row>
    <row r="5959" spans="2:5" x14ac:dyDescent="0.35">
      <c r="B5959" t="s">
        <v>7350</v>
      </c>
      <c r="C5959" t="s">
        <v>8787</v>
      </c>
    </row>
    <row r="5960" spans="2:5" x14ac:dyDescent="0.35">
      <c r="B5960" t="s">
        <v>7352</v>
      </c>
      <c r="C5960" t="s">
        <v>8787</v>
      </c>
      <c r="D5960" t="s">
        <v>8495</v>
      </c>
    </row>
    <row r="5961" spans="2:5" x14ac:dyDescent="0.35">
      <c r="B5961" t="s">
        <v>7353</v>
      </c>
      <c r="C5961" t="s">
        <v>8787</v>
      </c>
      <c r="D5961" t="s">
        <v>8496</v>
      </c>
      <c r="E5961" t="s">
        <v>1028</v>
      </c>
    </row>
    <row r="5962" spans="2:5" x14ac:dyDescent="0.35">
      <c r="B5962" t="s">
        <v>7354</v>
      </c>
      <c r="C5962" t="s">
        <v>8787</v>
      </c>
      <c r="D5962" t="s">
        <v>8496</v>
      </c>
      <c r="E5962" t="s">
        <v>1028</v>
      </c>
    </row>
    <row r="5963" spans="2:5" x14ac:dyDescent="0.35">
      <c r="B5963" t="s">
        <v>7355</v>
      </c>
      <c r="C5963" t="s">
        <v>8787</v>
      </c>
      <c r="D5963" t="s">
        <v>8496</v>
      </c>
      <c r="E5963" t="s">
        <v>1028</v>
      </c>
    </row>
    <row r="5964" spans="2:5" x14ac:dyDescent="0.35">
      <c r="B5964" t="s">
        <v>7356</v>
      </c>
      <c r="C5964" t="s">
        <v>8787</v>
      </c>
      <c r="D5964" t="s">
        <v>8497</v>
      </c>
      <c r="E5964" t="s">
        <v>1050</v>
      </c>
    </row>
    <row r="5965" spans="2:5" x14ac:dyDescent="0.35">
      <c r="B5965" t="s">
        <v>7357</v>
      </c>
      <c r="C5965" t="s">
        <v>8787</v>
      </c>
      <c r="D5965" t="s">
        <v>8497</v>
      </c>
      <c r="E5965" t="s">
        <v>1050</v>
      </c>
    </row>
    <row r="5966" spans="2:5" x14ac:dyDescent="0.35">
      <c r="B5966" t="s">
        <v>7365</v>
      </c>
      <c r="C5966" t="s">
        <v>8787</v>
      </c>
      <c r="D5966" t="s">
        <v>8501</v>
      </c>
      <c r="E5966" t="s">
        <v>1028</v>
      </c>
    </row>
    <row r="5967" spans="2:5" x14ac:dyDescent="0.35">
      <c r="B5967" t="s">
        <v>7372</v>
      </c>
      <c r="C5967" t="s">
        <v>8787</v>
      </c>
    </row>
    <row r="5968" spans="2:5" x14ac:dyDescent="0.35">
      <c r="B5968" t="s">
        <v>7374</v>
      </c>
      <c r="C5968" t="s">
        <v>8787</v>
      </c>
      <c r="D5968" t="s">
        <v>8508</v>
      </c>
      <c r="E5968" t="s">
        <v>1028</v>
      </c>
    </row>
    <row r="5969" spans="2:5" x14ac:dyDescent="0.35">
      <c r="B5969" t="s">
        <v>7375</v>
      </c>
      <c r="C5969" t="s">
        <v>8787</v>
      </c>
      <c r="D5969" t="s">
        <v>8508</v>
      </c>
      <c r="E5969" t="s">
        <v>1028</v>
      </c>
    </row>
    <row r="5970" spans="2:5" x14ac:dyDescent="0.35">
      <c r="B5970" t="s">
        <v>7376</v>
      </c>
      <c r="C5970" t="s">
        <v>8787</v>
      </c>
      <c r="D5970" t="s">
        <v>8508</v>
      </c>
      <c r="E5970" t="s">
        <v>1028</v>
      </c>
    </row>
    <row r="5971" spans="2:5" x14ac:dyDescent="0.35">
      <c r="B5971" t="s">
        <v>7380</v>
      </c>
      <c r="C5971" t="s">
        <v>8787</v>
      </c>
    </row>
    <row r="5972" spans="2:5" x14ac:dyDescent="0.35">
      <c r="B5972" t="s">
        <v>7381</v>
      </c>
      <c r="C5972" t="s">
        <v>8787</v>
      </c>
      <c r="D5972" t="s">
        <v>8512</v>
      </c>
      <c r="E5972" t="s">
        <v>1028</v>
      </c>
    </row>
    <row r="5973" spans="2:5" x14ac:dyDescent="0.35">
      <c r="B5973" t="s">
        <v>7382</v>
      </c>
      <c r="C5973" t="s">
        <v>8787</v>
      </c>
      <c r="D5973" t="s">
        <v>8513</v>
      </c>
    </row>
    <row r="5974" spans="2:5" x14ac:dyDescent="0.35">
      <c r="B5974" t="s">
        <v>7383</v>
      </c>
      <c r="C5974" t="s">
        <v>8787</v>
      </c>
      <c r="D5974" t="s">
        <v>8513</v>
      </c>
    </row>
    <row r="5975" spans="2:5" x14ac:dyDescent="0.35">
      <c r="B5975" t="s">
        <v>7386</v>
      </c>
      <c r="C5975" t="s">
        <v>8787</v>
      </c>
      <c r="D5975" t="s">
        <v>8515</v>
      </c>
      <c r="E5975" t="s">
        <v>4149</v>
      </c>
    </row>
    <row r="5976" spans="2:5" x14ac:dyDescent="0.35">
      <c r="B5976" t="s">
        <v>7387</v>
      </c>
      <c r="C5976" t="s">
        <v>8787</v>
      </c>
      <c r="D5976" t="s">
        <v>8516</v>
      </c>
      <c r="E5976" t="s">
        <v>4149</v>
      </c>
    </row>
    <row r="5977" spans="2:5" x14ac:dyDescent="0.35">
      <c r="B5977" t="s">
        <v>7388</v>
      </c>
      <c r="C5977" t="s">
        <v>8787</v>
      </c>
      <c r="D5977" t="s">
        <v>8517</v>
      </c>
      <c r="E5977" t="s">
        <v>4149</v>
      </c>
    </row>
    <row r="5978" spans="2:5" x14ac:dyDescent="0.35">
      <c r="B5978" t="s">
        <v>7389</v>
      </c>
      <c r="C5978" t="s">
        <v>8787</v>
      </c>
      <c r="D5978" t="s">
        <v>8517</v>
      </c>
      <c r="E5978" t="s">
        <v>4149</v>
      </c>
    </row>
    <row r="5979" spans="2:5" x14ac:dyDescent="0.35">
      <c r="B5979" t="s">
        <v>7390</v>
      </c>
      <c r="C5979" t="s">
        <v>8787</v>
      </c>
      <c r="D5979" t="s">
        <v>8517</v>
      </c>
      <c r="E5979" t="s">
        <v>4149</v>
      </c>
    </row>
    <row r="5980" spans="2:5" x14ac:dyDescent="0.35">
      <c r="B5980" t="s">
        <v>7391</v>
      </c>
      <c r="C5980" t="s">
        <v>8787</v>
      </c>
      <c r="D5980" t="s">
        <v>8517</v>
      </c>
      <c r="E5980" t="s">
        <v>4149</v>
      </c>
    </row>
    <row r="5981" spans="2:5" x14ac:dyDescent="0.35">
      <c r="B5981" t="s">
        <v>7392</v>
      </c>
      <c r="C5981" t="s">
        <v>8787</v>
      </c>
      <c r="D5981" t="s">
        <v>8516</v>
      </c>
      <c r="E5981" t="s">
        <v>4149</v>
      </c>
    </row>
    <row r="5982" spans="2:5" x14ac:dyDescent="0.35">
      <c r="B5982" t="s">
        <v>7393</v>
      </c>
      <c r="C5982" t="s">
        <v>8787</v>
      </c>
      <c r="D5982" t="s">
        <v>8518</v>
      </c>
      <c r="E5982" t="s">
        <v>1028</v>
      </c>
    </row>
    <row r="5983" spans="2:5" x14ac:dyDescent="0.35">
      <c r="B5983" t="s">
        <v>7395</v>
      </c>
      <c r="C5983" t="s">
        <v>8787</v>
      </c>
      <c r="D5983" t="s">
        <v>8518</v>
      </c>
      <c r="E5983" t="s">
        <v>1028</v>
      </c>
    </row>
    <row r="5984" spans="2:5" x14ac:dyDescent="0.35">
      <c r="B5984" t="s">
        <v>7397</v>
      </c>
      <c r="C5984" t="s">
        <v>8787</v>
      </c>
      <c r="D5984" t="s">
        <v>8518</v>
      </c>
      <c r="E5984" t="s">
        <v>1028</v>
      </c>
    </row>
    <row r="5985" spans="2:5" x14ac:dyDescent="0.35">
      <c r="B5985" t="s">
        <v>7396</v>
      </c>
      <c r="C5985" t="s">
        <v>8787</v>
      </c>
      <c r="D5985" t="s">
        <v>8518</v>
      </c>
      <c r="E5985" t="s">
        <v>1028</v>
      </c>
    </row>
    <row r="5986" spans="2:5" x14ac:dyDescent="0.35">
      <c r="B5986" t="s">
        <v>7399</v>
      </c>
      <c r="C5986" t="s">
        <v>8787</v>
      </c>
      <c r="D5986" t="s">
        <v>6178</v>
      </c>
      <c r="E5986" t="s">
        <v>1028</v>
      </c>
    </row>
    <row r="5987" spans="2:5" x14ac:dyDescent="0.35">
      <c r="B5987" t="s">
        <v>7400</v>
      </c>
      <c r="C5987" t="s">
        <v>8787</v>
      </c>
      <c r="D5987" t="s">
        <v>8520</v>
      </c>
      <c r="E5987" t="s">
        <v>1041</v>
      </c>
    </row>
    <row r="5988" spans="2:5" x14ac:dyDescent="0.35">
      <c r="B5988" t="s">
        <v>7401</v>
      </c>
      <c r="C5988" t="s">
        <v>8787</v>
      </c>
      <c r="D5988" t="s">
        <v>8521</v>
      </c>
      <c r="E5988" t="s">
        <v>1062</v>
      </c>
    </row>
    <row r="5989" spans="2:5" x14ac:dyDescent="0.35">
      <c r="B5989" t="s">
        <v>7406</v>
      </c>
      <c r="C5989" t="s">
        <v>8787</v>
      </c>
    </row>
    <row r="5990" spans="2:5" x14ac:dyDescent="0.35">
      <c r="B5990" t="s">
        <v>7407</v>
      </c>
      <c r="C5990" t="s">
        <v>8787</v>
      </c>
    </row>
    <row r="5991" spans="2:5" x14ac:dyDescent="0.35">
      <c r="B5991" t="s">
        <v>7409</v>
      </c>
      <c r="C5991" t="s">
        <v>8787</v>
      </c>
      <c r="D5991" t="s">
        <v>8525</v>
      </c>
    </row>
    <row r="5992" spans="2:5" x14ac:dyDescent="0.35">
      <c r="B5992" t="s">
        <v>7410</v>
      </c>
      <c r="C5992" t="s">
        <v>8787</v>
      </c>
    </row>
    <row r="5993" spans="2:5" x14ac:dyDescent="0.35">
      <c r="B5993" t="s">
        <v>7411</v>
      </c>
      <c r="C5993" t="s">
        <v>8787</v>
      </c>
    </row>
    <row r="5994" spans="2:5" x14ac:dyDescent="0.35">
      <c r="B5994" t="s">
        <v>7412</v>
      </c>
      <c r="C5994" t="s">
        <v>8787</v>
      </c>
    </row>
    <row r="5995" spans="2:5" x14ac:dyDescent="0.35">
      <c r="B5995" t="s">
        <v>7418</v>
      </c>
      <c r="C5995" t="s">
        <v>8787</v>
      </c>
      <c r="D5995" t="s">
        <v>8528</v>
      </c>
      <c r="E5995" t="s">
        <v>1059</v>
      </c>
    </row>
    <row r="5996" spans="2:5" x14ac:dyDescent="0.35">
      <c r="B5996" t="s">
        <v>7429</v>
      </c>
      <c r="C5996" t="s">
        <v>8787</v>
      </c>
      <c r="D5996" t="s">
        <v>8533</v>
      </c>
      <c r="E5996" t="s">
        <v>1062</v>
      </c>
    </row>
    <row r="5997" spans="2:5" x14ac:dyDescent="0.35">
      <c r="B5997" t="s">
        <v>7434</v>
      </c>
      <c r="C5997" t="s">
        <v>8787</v>
      </c>
      <c r="D5997" t="s">
        <v>8535</v>
      </c>
      <c r="E5997" t="s">
        <v>1041</v>
      </c>
    </row>
    <row r="5998" spans="2:5" x14ac:dyDescent="0.35">
      <c r="B5998" t="s">
        <v>7437</v>
      </c>
      <c r="C5998" t="s">
        <v>8787</v>
      </c>
      <c r="D5998" t="s">
        <v>8538</v>
      </c>
    </row>
    <row r="5999" spans="2:5" x14ac:dyDescent="0.35">
      <c r="B5999" t="s">
        <v>7438</v>
      </c>
      <c r="C5999" t="s">
        <v>8787</v>
      </c>
      <c r="D5999" t="s">
        <v>8539</v>
      </c>
    </row>
    <row r="6000" spans="2:5" x14ac:dyDescent="0.35">
      <c r="B6000" t="s">
        <v>7441</v>
      </c>
      <c r="C6000" t="s">
        <v>8787</v>
      </c>
      <c r="D6000" t="s">
        <v>8542</v>
      </c>
      <c r="E6000" t="s">
        <v>1050</v>
      </c>
    </row>
    <row r="6001" spans="2:5" x14ac:dyDescent="0.35">
      <c r="B6001" t="s">
        <v>7442</v>
      </c>
      <c r="C6001" t="s">
        <v>8787</v>
      </c>
      <c r="D6001" t="s">
        <v>8542</v>
      </c>
      <c r="E6001" t="s">
        <v>1050</v>
      </c>
    </row>
    <row r="6002" spans="2:5" x14ac:dyDescent="0.35">
      <c r="B6002" t="s">
        <v>7443</v>
      </c>
      <c r="C6002" t="s">
        <v>8787</v>
      </c>
      <c r="D6002" t="s">
        <v>8542</v>
      </c>
      <c r="E6002" t="s">
        <v>1050</v>
      </c>
    </row>
    <row r="6003" spans="2:5" x14ac:dyDescent="0.35">
      <c r="B6003" t="s">
        <v>7444</v>
      </c>
      <c r="C6003" t="s">
        <v>8787</v>
      </c>
      <c r="D6003" t="s">
        <v>8543</v>
      </c>
      <c r="E6003" t="s">
        <v>1059</v>
      </c>
    </row>
    <row r="6004" spans="2:5" x14ac:dyDescent="0.35">
      <c r="B6004" t="s">
        <v>7445</v>
      </c>
      <c r="C6004" t="s">
        <v>8787</v>
      </c>
      <c r="D6004" t="s">
        <v>8544</v>
      </c>
      <c r="E6004" t="s">
        <v>1057</v>
      </c>
    </row>
    <row r="6005" spans="2:5" x14ac:dyDescent="0.35">
      <c r="B6005" t="s">
        <v>7446</v>
      </c>
      <c r="C6005" t="s">
        <v>8787</v>
      </c>
      <c r="D6005" t="s">
        <v>8545</v>
      </c>
      <c r="E6005" t="s">
        <v>1041</v>
      </c>
    </row>
    <row r="6006" spans="2:5" x14ac:dyDescent="0.35">
      <c r="B6006" t="s">
        <v>7448</v>
      </c>
      <c r="C6006" t="s">
        <v>8787</v>
      </c>
      <c r="D6006" t="s">
        <v>8547</v>
      </c>
      <c r="E6006" t="s">
        <v>1050</v>
      </c>
    </row>
    <row r="6007" spans="2:5" x14ac:dyDescent="0.35">
      <c r="B6007" t="s">
        <v>7451</v>
      </c>
      <c r="C6007" t="s">
        <v>8787</v>
      </c>
      <c r="D6007" t="s">
        <v>8549</v>
      </c>
      <c r="E6007" t="s">
        <v>1032</v>
      </c>
    </row>
    <row r="6008" spans="2:5" x14ac:dyDescent="0.35">
      <c r="B6008" t="s">
        <v>7455</v>
      </c>
      <c r="C6008" t="s">
        <v>8787</v>
      </c>
      <c r="D6008" t="s">
        <v>8552</v>
      </c>
      <c r="E6008" t="s">
        <v>1028</v>
      </c>
    </row>
    <row r="6009" spans="2:5" x14ac:dyDescent="0.35">
      <c r="B6009" t="s">
        <v>7458</v>
      </c>
      <c r="C6009" t="s">
        <v>8787</v>
      </c>
      <c r="D6009" t="s">
        <v>8555</v>
      </c>
    </row>
    <row r="6010" spans="2:5" x14ac:dyDescent="0.35">
      <c r="B6010" t="s">
        <v>7461</v>
      </c>
      <c r="C6010" t="s">
        <v>8787</v>
      </c>
      <c r="D6010" t="s">
        <v>8558</v>
      </c>
      <c r="E6010" t="s">
        <v>1028</v>
      </c>
    </row>
    <row r="6011" spans="2:5" x14ac:dyDescent="0.35">
      <c r="B6011" t="s">
        <v>7465</v>
      </c>
      <c r="C6011" t="s">
        <v>8787</v>
      </c>
      <c r="D6011" t="s">
        <v>8561</v>
      </c>
      <c r="E6011" t="s">
        <v>1028</v>
      </c>
    </row>
    <row r="6012" spans="2:5" x14ac:dyDescent="0.35">
      <c r="B6012" t="s">
        <v>7466</v>
      </c>
      <c r="C6012" t="s">
        <v>8787</v>
      </c>
      <c r="D6012" t="s">
        <v>8562</v>
      </c>
      <c r="E6012" t="s">
        <v>1028</v>
      </c>
    </row>
    <row r="6013" spans="2:5" x14ac:dyDescent="0.35">
      <c r="B6013" t="s">
        <v>7470</v>
      </c>
      <c r="C6013" t="s">
        <v>8787</v>
      </c>
    </row>
    <row r="6014" spans="2:5" x14ac:dyDescent="0.35">
      <c r="B6014" t="s">
        <v>7471</v>
      </c>
      <c r="C6014" t="s">
        <v>8787</v>
      </c>
      <c r="D6014" t="s">
        <v>8564</v>
      </c>
    </row>
    <row r="6015" spans="2:5" x14ac:dyDescent="0.35">
      <c r="B6015" t="s">
        <v>7472</v>
      </c>
      <c r="C6015" t="s">
        <v>8787</v>
      </c>
    </row>
    <row r="6016" spans="2:5" x14ac:dyDescent="0.35">
      <c r="B6016" t="s">
        <v>7473</v>
      </c>
      <c r="C6016" t="s">
        <v>8787</v>
      </c>
      <c r="D6016" t="s">
        <v>8565</v>
      </c>
    </row>
    <row r="6017" spans="2:5" x14ac:dyDescent="0.35">
      <c r="B6017" t="s">
        <v>7474</v>
      </c>
      <c r="C6017" t="s">
        <v>8787</v>
      </c>
      <c r="D6017" t="s">
        <v>8564</v>
      </c>
    </row>
    <row r="6018" spans="2:5" x14ac:dyDescent="0.35">
      <c r="B6018" t="s">
        <v>7475</v>
      </c>
      <c r="C6018" t="s">
        <v>8787</v>
      </c>
      <c r="D6018" t="s">
        <v>8564</v>
      </c>
    </row>
    <row r="6019" spans="2:5" x14ac:dyDescent="0.35">
      <c r="B6019" t="s">
        <v>7476</v>
      </c>
      <c r="C6019" t="s">
        <v>8787</v>
      </c>
      <c r="D6019" t="s">
        <v>8566</v>
      </c>
      <c r="E6019" t="s">
        <v>1028</v>
      </c>
    </row>
    <row r="6020" spans="2:5" x14ac:dyDescent="0.35">
      <c r="B6020" t="s">
        <v>7478</v>
      </c>
      <c r="C6020" t="s">
        <v>8787</v>
      </c>
      <c r="D6020" t="s">
        <v>8568</v>
      </c>
    </row>
    <row r="6021" spans="2:5" x14ac:dyDescent="0.35">
      <c r="B6021" t="s">
        <v>7485</v>
      </c>
      <c r="C6021" t="s">
        <v>8787</v>
      </c>
      <c r="D6021" t="s">
        <v>8571</v>
      </c>
      <c r="E6021" t="s">
        <v>1028</v>
      </c>
    </row>
    <row r="6022" spans="2:5" x14ac:dyDescent="0.35">
      <c r="B6022" t="s">
        <v>7486</v>
      </c>
      <c r="C6022" t="s">
        <v>8787</v>
      </c>
      <c r="D6022" t="s">
        <v>8571</v>
      </c>
      <c r="E6022" t="s">
        <v>1028</v>
      </c>
    </row>
    <row r="6023" spans="2:5" x14ac:dyDescent="0.35">
      <c r="B6023" t="s">
        <v>7487</v>
      </c>
      <c r="C6023" t="s">
        <v>8787</v>
      </c>
      <c r="D6023" t="s">
        <v>8572</v>
      </c>
      <c r="E6023" t="s">
        <v>1050</v>
      </c>
    </row>
    <row r="6024" spans="2:5" x14ac:dyDescent="0.35">
      <c r="B6024" t="s">
        <v>7488</v>
      </c>
      <c r="C6024" t="s">
        <v>8787</v>
      </c>
      <c r="D6024" t="s">
        <v>8573</v>
      </c>
      <c r="E6024" t="s">
        <v>1050</v>
      </c>
    </row>
    <row r="6025" spans="2:5" x14ac:dyDescent="0.35">
      <c r="B6025" t="s">
        <v>7489</v>
      </c>
      <c r="C6025" t="s">
        <v>8787</v>
      </c>
      <c r="D6025" t="s">
        <v>8572</v>
      </c>
      <c r="E6025" t="s">
        <v>1050</v>
      </c>
    </row>
    <row r="6026" spans="2:5" x14ac:dyDescent="0.35">
      <c r="B6026" t="s">
        <v>7504</v>
      </c>
      <c r="C6026" t="s">
        <v>8787</v>
      </c>
      <c r="D6026" t="s">
        <v>8579</v>
      </c>
      <c r="E6026" t="s">
        <v>4149</v>
      </c>
    </row>
    <row r="6027" spans="2:5" x14ac:dyDescent="0.35">
      <c r="B6027" t="s">
        <v>7508</v>
      </c>
      <c r="C6027" t="s">
        <v>8787</v>
      </c>
      <c r="D6027" t="s">
        <v>8581</v>
      </c>
    </row>
    <row r="6028" spans="2:5" x14ac:dyDescent="0.35">
      <c r="B6028" t="s">
        <v>7507</v>
      </c>
      <c r="C6028" t="s">
        <v>8787</v>
      </c>
      <c r="D6028" t="s">
        <v>8581</v>
      </c>
    </row>
    <row r="6029" spans="2:5" x14ac:dyDescent="0.35">
      <c r="B6029" t="s">
        <v>7526</v>
      </c>
      <c r="C6029" t="s">
        <v>8787</v>
      </c>
      <c r="D6029" t="s">
        <v>4296</v>
      </c>
      <c r="E6029" t="s">
        <v>4149</v>
      </c>
    </row>
    <row r="6030" spans="2:5" x14ac:dyDescent="0.35">
      <c r="B6030" t="s">
        <v>7530</v>
      </c>
      <c r="C6030" t="s">
        <v>8787</v>
      </c>
      <c r="D6030" t="s">
        <v>8593</v>
      </c>
      <c r="E6030" t="s">
        <v>1028</v>
      </c>
    </row>
    <row r="6031" spans="2:5" x14ac:dyDescent="0.35">
      <c r="B6031" t="s">
        <v>7531</v>
      </c>
      <c r="C6031" t="s">
        <v>8787</v>
      </c>
      <c r="D6031" t="s">
        <v>8593</v>
      </c>
      <c r="E6031" t="s">
        <v>1028</v>
      </c>
    </row>
    <row r="6032" spans="2:5" x14ac:dyDescent="0.35">
      <c r="B6032" t="s">
        <v>7532</v>
      </c>
      <c r="C6032" t="s">
        <v>8787</v>
      </c>
      <c r="D6032" t="s">
        <v>8593</v>
      </c>
      <c r="E6032" t="s">
        <v>1028</v>
      </c>
    </row>
    <row r="6033" spans="2:5" x14ac:dyDescent="0.35">
      <c r="B6033" t="s">
        <v>7533</v>
      </c>
      <c r="C6033" t="s">
        <v>8787</v>
      </c>
      <c r="D6033" t="s">
        <v>8593</v>
      </c>
      <c r="E6033" t="s">
        <v>1028</v>
      </c>
    </row>
    <row r="6034" spans="2:5" x14ac:dyDescent="0.35">
      <c r="B6034" t="s">
        <v>7534</v>
      </c>
      <c r="C6034" t="s">
        <v>8787</v>
      </c>
      <c r="D6034" t="s">
        <v>8593</v>
      </c>
      <c r="E6034" t="s">
        <v>1028</v>
      </c>
    </row>
    <row r="6035" spans="2:5" x14ac:dyDescent="0.35">
      <c r="B6035" t="s">
        <v>7535</v>
      </c>
      <c r="C6035" t="s">
        <v>8787</v>
      </c>
      <c r="D6035" t="s">
        <v>8593</v>
      </c>
      <c r="E6035" t="s">
        <v>1028</v>
      </c>
    </row>
    <row r="6036" spans="2:5" x14ac:dyDescent="0.35">
      <c r="B6036" t="s">
        <v>7536</v>
      </c>
      <c r="C6036" t="s">
        <v>8787</v>
      </c>
      <c r="D6036" t="s">
        <v>8593</v>
      </c>
      <c r="E6036" t="s">
        <v>1028</v>
      </c>
    </row>
    <row r="6037" spans="2:5" x14ac:dyDescent="0.35">
      <c r="B6037" t="s">
        <v>7537</v>
      </c>
      <c r="C6037" t="s">
        <v>8787</v>
      </c>
      <c r="D6037" t="s">
        <v>8593</v>
      </c>
      <c r="E6037" t="s">
        <v>1028</v>
      </c>
    </row>
    <row r="6038" spans="2:5" x14ac:dyDescent="0.35">
      <c r="B6038" t="s">
        <v>7542</v>
      </c>
      <c r="C6038" t="s">
        <v>8787</v>
      </c>
      <c r="D6038" t="s">
        <v>8595</v>
      </c>
      <c r="E6038" t="s">
        <v>1057</v>
      </c>
    </row>
    <row r="6039" spans="2:5" x14ac:dyDescent="0.35">
      <c r="B6039" t="s">
        <v>7543</v>
      </c>
      <c r="C6039" t="s">
        <v>8787</v>
      </c>
      <c r="D6039" t="s">
        <v>8595</v>
      </c>
      <c r="E6039" t="s">
        <v>1057</v>
      </c>
    </row>
    <row r="6040" spans="2:5" x14ac:dyDescent="0.35">
      <c r="B6040" t="s">
        <v>7546</v>
      </c>
      <c r="C6040" t="s">
        <v>8787</v>
      </c>
    </row>
    <row r="6041" spans="2:5" x14ac:dyDescent="0.35">
      <c r="B6041" t="s">
        <v>7565</v>
      </c>
      <c r="C6041" t="s">
        <v>8787</v>
      </c>
      <c r="D6041" t="s">
        <v>8602</v>
      </c>
      <c r="E6041" t="s">
        <v>1046</v>
      </c>
    </row>
    <row r="6042" spans="2:5" x14ac:dyDescent="0.35">
      <c r="B6042" t="s">
        <v>7567</v>
      </c>
      <c r="C6042" t="s">
        <v>8787</v>
      </c>
      <c r="D6042" t="s">
        <v>8604</v>
      </c>
    </row>
    <row r="6043" spans="2:5" x14ac:dyDescent="0.35">
      <c r="B6043" t="s">
        <v>7568</v>
      </c>
      <c r="C6043" t="s">
        <v>8787</v>
      </c>
      <c r="D6043" t="s">
        <v>8605</v>
      </c>
      <c r="E6043" t="s">
        <v>4149</v>
      </c>
    </row>
    <row r="6044" spans="2:5" x14ac:dyDescent="0.35">
      <c r="B6044" t="s">
        <v>7569</v>
      </c>
      <c r="C6044" t="s">
        <v>8787</v>
      </c>
      <c r="D6044" t="s">
        <v>8605</v>
      </c>
      <c r="E6044" t="s">
        <v>4149</v>
      </c>
    </row>
    <row r="6045" spans="2:5" x14ac:dyDescent="0.35">
      <c r="B6045" t="s">
        <v>7573</v>
      </c>
      <c r="C6045" t="s">
        <v>8787</v>
      </c>
      <c r="D6045" t="s">
        <v>8607</v>
      </c>
    </row>
    <row r="6046" spans="2:5" x14ac:dyDescent="0.35">
      <c r="B6046" t="s">
        <v>7574</v>
      </c>
      <c r="C6046" t="s">
        <v>8787</v>
      </c>
      <c r="D6046" t="s">
        <v>8607</v>
      </c>
    </row>
    <row r="6047" spans="2:5" x14ac:dyDescent="0.35">
      <c r="B6047" t="s">
        <v>7575</v>
      </c>
      <c r="C6047" t="s">
        <v>8787</v>
      </c>
      <c r="D6047" t="s">
        <v>8608</v>
      </c>
      <c r="E6047" t="s">
        <v>1050</v>
      </c>
    </row>
    <row r="6048" spans="2:5" x14ac:dyDescent="0.35">
      <c r="B6048" t="s">
        <v>7582</v>
      </c>
      <c r="C6048" t="s">
        <v>8787</v>
      </c>
      <c r="D6048" t="s">
        <v>8611</v>
      </c>
      <c r="E6048" t="s">
        <v>1028</v>
      </c>
    </row>
    <row r="6049" spans="2:5" x14ac:dyDescent="0.35">
      <c r="B6049" t="s">
        <v>7583</v>
      </c>
      <c r="C6049" t="s">
        <v>8787</v>
      </c>
      <c r="D6049" t="s">
        <v>8611</v>
      </c>
      <c r="E6049" t="s">
        <v>1028</v>
      </c>
    </row>
    <row r="6050" spans="2:5" x14ac:dyDescent="0.35">
      <c r="B6050" t="s">
        <v>7584</v>
      </c>
      <c r="C6050" t="s">
        <v>8787</v>
      </c>
      <c r="D6050" t="s">
        <v>8611</v>
      </c>
      <c r="E6050" t="s">
        <v>1028</v>
      </c>
    </row>
    <row r="6051" spans="2:5" x14ac:dyDescent="0.35">
      <c r="B6051" t="s">
        <v>7594</v>
      </c>
      <c r="C6051" t="s">
        <v>8787</v>
      </c>
      <c r="D6051" t="s">
        <v>8615</v>
      </c>
    </row>
    <row r="6052" spans="2:5" x14ac:dyDescent="0.35">
      <c r="B6052" t="s">
        <v>7600</v>
      </c>
      <c r="C6052" t="s">
        <v>8787</v>
      </c>
      <c r="D6052" t="s">
        <v>8620</v>
      </c>
      <c r="E6052" t="s">
        <v>1028</v>
      </c>
    </row>
    <row r="6053" spans="2:5" x14ac:dyDescent="0.35">
      <c r="B6053" t="s">
        <v>7601</v>
      </c>
      <c r="C6053" t="s">
        <v>8787</v>
      </c>
      <c r="D6053" t="s">
        <v>8621</v>
      </c>
    </row>
    <row r="6054" spans="2:5" x14ac:dyDescent="0.35">
      <c r="B6054" t="s">
        <v>7606</v>
      </c>
      <c r="C6054" t="s">
        <v>8787</v>
      </c>
      <c r="D6054" t="s">
        <v>8624</v>
      </c>
    </row>
    <row r="6055" spans="2:5" x14ac:dyDescent="0.35">
      <c r="B6055" t="s">
        <v>7614</v>
      </c>
      <c r="C6055" t="s">
        <v>8787</v>
      </c>
      <c r="D6055" t="s">
        <v>8626</v>
      </c>
      <c r="E6055" t="s">
        <v>4149</v>
      </c>
    </row>
    <row r="6056" spans="2:5" x14ac:dyDescent="0.35">
      <c r="B6056" t="s">
        <v>7621</v>
      </c>
      <c r="C6056" t="s">
        <v>8787</v>
      </c>
      <c r="D6056" t="s">
        <v>8631</v>
      </c>
      <c r="E6056" t="s">
        <v>1028</v>
      </c>
    </row>
    <row r="6057" spans="2:5" x14ac:dyDescent="0.35">
      <c r="B6057" t="s">
        <v>7620</v>
      </c>
      <c r="C6057" t="s">
        <v>8787</v>
      </c>
      <c r="D6057" t="s">
        <v>8631</v>
      </c>
      <c r="E6057" t="s">
        <v>1028</v>
      </c>
    </row>
    <row r="6058" spans="2:5" x14ac:dyDescent="0.35">
      <c r="B6058" t="s">
        <v>7622</v>
      </c>
      <c r="C6058" t="s">
        <v>8787</v>
      </c>
      <c r="D6058" t="s">
        <v>8631</v>
      </c>
      <c r="E6058" t="s">
        <v>1028</v>
      </c>
    </row>
    <row r="6059" spans="2:5" x14ac:dyDescent="0.35">
      <c r="B6059" t="s">
        <v>7645</v>
      </c>
      <c r="C6059" t="s">
        <v>8787</v>
      </c>
      <c r="D6059" t="s">
        <v>8637</v>
      </c>
      <c r="E6059" t="s">
        <v>1028</v>
      </c>
    </row>
    <row r="6060" spans="2:5" x14ac:dyDescent="0.35">
      <c r="B6060" t="s">
        <v>7646</v>
      </c>
      <c r="C6060" t="s">
        <v>8787</v>
      </c>
      <c r="D6060" t="s">
        <v>3510</v>
      </c>
      <c r="E6060" t="s">
        <v>1028</v>
      </c>
    </row>
    <row r="6061" spans="2:5" x14ac:dyDescent="0.35">
      <c r="B6061" t="s">
        <v>7649</v>
      </c>
      <c r="C6061" t="s">
        <v>8787</v>
      </c>
      <c r="D6061" t="s">
        <v>8639</v>
      </c>
    </row>
    <row r="6062" spans="2:5" x14ac:dyDescent="0.35">
      <c r="B6062" t="s">
        <v>7650</v>
      </c>
      <c r="C6062" t="s">
        <v>8787</v>
      </c>
      <c r="D6062" t="s">
        <v>8640</v>
      </c>
      <c r="E6062" t="s">
        <v>4149</v>
      </c>
    </row>
    <row r="6063" spans="2:5" x14ac:dyDescent="0.35">
      <c r="B6063" t="s">
        <v>7658</v>
      </c>
      <c r="C6063" t="s">
        <v>8787</v>
      </c>
      <c r="D6063" t="s">
        <v>8644</v>
      </c>
      <c r="E6063" t="s">
        <v>1046</v>
      </c>
    </row>
    <row r="6064" spans="2:5" x14ac:dyDescent="0.35">
      <c r="B6064" t="s">
        <v>7659</v>
      </c>
      <c r="C6064" t="s">
        <v>8787</v>
      </c>
      <c r="D6064" t="s">
        <v>8645</v>
      </c>
      <c r="E6064" t="s">
        <v>1032</v>
      </c>
    </row>
    <row r="6065" spans="2:5" x14ac:dyDescent="0.35">
      <c r="B6065" t="s">
        <v>7660</v>
      </c>
      <c r="C6065" t="s">
        <v>8787</v>
      </c>
      <c r="D6065" t="s">
        <v>8645</v>
      </c>
      <c r="E6065" t="s">
        <v>1032</v>
      </c>
    </row>
    <row r="6066" spans="2:5" x14ac:dyDescent="0.35">
      <c r="B6066" t="s">
        <v>7665</v>
      </c>
      <c r="C6066" t="s">
        <v>8787</v>
      </c>
      <c r="D6066" t="s">
        <v>8648</v>
      </c>
    </row>
    <row r="6067" spans="2:5" x14ac:dyDescent="0.35">
      <c r="B6067" t="s">
        <v>7666</v>
      </c>
      <c r="C6067" t="s">
        <v>8787</v>
      </c>
      <c r="D6067" t="s">
        <v>8648</v>
      </c>
    </row>
    <row r="6068" spans="2:5" x14ac:dyDescent="0.35">
      <c r="B6068" t="s">
        <v>7667</v>
      </c>
      <c r="C6068" t="s">
        <v>8787</v>
      </c>
      <c r="D6068" t="s">
        <v>8649</v>
      </c>
    </row>
    <row r="6069" spans="2:5" x14ac:dyDescent="0.35">
      <c r="B6069" t="s">
        <v>7669</v>
      </c>
      <c r="C6069" t="s">
        <v>8787</v>
      </c>
      <c r="D6069" t="s">
        <v>8650</v>
      </c>
    </row>
    <row r="6070" spans="2:5" x14ac:dyDescent="0.35">
      <c r="B6070" t="s">
        <v>7670</v>
      </c>
      <c r="C6070" t="s">
        <v>8787</v>
      </c>
      <c r="D6070" t="s">
        <v>8650</v>
      </c>
    </row>
    <row r="6071" spans="2:5" x14ac:dyDescent="0.35">
      <c r="B6071" t="s">
        <v>7671</v>
      </c>
      <c r="C6071" t="s">
        <v>8787</v>
      </c>
    </row>
    <row r="6072" spans="2:5" x14ac:dyDescent="0.35">
      <c r="B6072" t="s">
        <v>7672</v>
      </c>
      <c r="C6072" t="s">
        <v>8787</v>
      </c>
      <c r="D6072" t="s">
        <v>8650</v>
      </c>
    </row>
    <row r="6073" spans="2:5" x14ac:dyDescent="0.35">
      <c r="B6073" t="s">
        <v>7673</v>
      </c>
      <c r="C6073" t="s">
        <v>8787</v>
      </c>
    </row>
    <row r="6074" spans="2:5" x14ac:dyDescent="0.35">
      <c r="B6074" t="s">
        <v>7674</v>
      </c>
      <c r="C6074" t="s">
        <v>8787</v>
      </c>
    </row>
    <row r="6075" spans="2:5" x14ac:dyDescent="0.35">
      <c r="B6075" t="s">
        <v>7675</v>
      </c>
      <c r="C6075" t="s">
        <v>8787</v>
      </c>
    </row>
    <row r="6076" spans="2:5" x14ac:dyDescent="0.35">
      <c r="B6076" t="s">
        <v>7676</v>
      </c>
      <c r="C6076" t="s">
        <v>8787</v>
      </c>
      <c r="D6076" t="s">
        <v>8651</v>
      </c>
      <c r="E6076" t="s">
        <v>1050</v>
      </c>
    </row>
    <row r="6077" spans="2:5" x14ac:dyDescent="0.35">
      <c r="B6077" t="s">
        <v>7677</v>
      </c>
      <c r="C6077" t="s">
        <v>8787</v>
      </c>
      <c r="D6077" t="s">
        <v>8651</v>
      </c>
      <c r="E6077" t="s">
        <v>1050</v>
      </c>
    </row>
    <row r="6078" spans="2:5" x14ac:dyDescent="0.35">
      <c r="B6078" t="s">
        <v>7678</v>
      </c>
      <c r="C6078" t="s">
        <v>8787</v>
      </c>
      <c r="D6078" t="s">
        <v>8651</v>
      </c>
      <c r="E6078" t="s">
        <v>1050</v>
      </c>
    </row>
    <row r="6079" spans="2:5" x14ac:dyDescent="0.35">
      <c r="B6079" t="s">
        <v>7679</v>
      </c>
      <c r="C6079" t="s">
        <v>8787</v>
      </c>
      <c r="D6079" t="s">
        <v>8651</v>
      </c>
      <c r="E6079" t="s">
        <v>1050</v>
      </c>
    </row>
    <row r="6080" spans="2:5" x14ac:dyDescent="0.35">
      <c r="B6080" t="s">
        <v>7680</v>
      </c>
      <c r="C6080" t="s">
        <v>8787</v>
      </c>
      <c r="D6080" t="s">
        <v>8652</v>
      </c>
      <c r="E6080" t="s">
        <v>1041</v>
      </c>
    </row>
    <row r="6081" spans="2:5" x14ac:dyDescent="0.35">
      <c r="B6081" t="s">
        <v>7682</v>
      </c>
      <c r="C6081" t="s">
        <v>8787</v>
      </c>
      <c r="D6081" t="s">
        <v>8654</v>
      </c>
    </row>
    <row r="6082" spans="2:5" x14ac:dyDescent="0.35">
      <c r="B6082" t="s">
        <v>7684</v>
      </c>
      <c r="C6082" t="s">
        <v>8787</v>
      </c>
      <c r="D6082" t="s">
        <v>8655</v>
      </c>
      <c r="E6082" t="s">
        <v>1050</v>
      </c>
    </row>
    <row r="6083" spans="2:5" x14ac:dyDescent="0.35">
      <c r="B6083" t="s">
        <v>7685</v>
      </c>
      <c r="C6083" t="s">
        <v>8787</v>
      </c>
      <c r="D6083" t="s">
        <v>5736</v>
      </c>
      <c r="E6083" t="s">
        <v>1028</v>
      </c>
    </row>
    <row r="6084" spans="2:5" x14ac:dyDescent="0.35">
      <c r="B6084" t="s">
        <v>7686</v>
      </c>
      <c r="C6084" t="s">
        <v>8787</v>
      </c>
      <c r="D6084" t="s">
        <v>5736</v>
      </c>
      <c r="E6084" t="s">
        <v>1028</v>
      </c>
    </row>
    <row r="6085" spans="2:5" x14ac:dyDescent="0.35">
      <c r="B6085" t="s">
        <v>7687</v>
      </c>
      <c r="C6085" t="s">
        <v>8787</v>
      </c>
      <c r="D6085" t="s">
        <v>5736</v>
      </c>
      <c r="E6085" t="s">
        <v>1028</v>
      </c>
    </row>
    <row r="6086" spans="2:5" x14ac:dyDescent="0.35">
      <c r="B6086" t="s">
        <v>7688</v>
      </c>
      <c r="C6086" t="s">
        <v>8787</v>
      </c>
      <c r="D6086" t="s">
        <v>8656</v>
      </c>
    </row>
    <row r="6087" spans="2:5" x14ac:dyDescent="0.35">
      <c r="B6087" t="s">
        <v>7689</v>
      </c>
      <c r="C6087" t="s">
        <v>8787</v>
      </c>
    </row>
    <row r="6088" spans="2:5" x14ac:dyDescent="0.35">
      <c r="B6088" t="s">
        <v>7700</v>
      </c>
      <c r="C6088" t="s">
        <v>8787</v>
      </c>
      <c r="D6088" t="s">
        <v>8658</v>
      </c>
      <c r="E6088" t="s">
        <v>1059</v>
      </c>
    </row>
    <row r="6089" spans="2:5" x14ac:dyDescent="0.35">
      <c r="B6089" t="s">
        <v>7703</v>
      </c>
      <c r="C6089" t="s">
        <v>8787</v>
      </c>
      <c r="D6089" t="s">
        <v>8660</v>
      </c>
      <c r="E6089" t="s">
        <v>1050</v>
      </c>
    </row>
    <row r="6090" spans="2:5" x14ac:dyDescent="0.35">
      <c r="B6090" t="s">
        <v>7706</v>
      </c>
      <c r="C6090" t="s">
        <v>8787</v>
      </c>
      <c r="D6090" t="s">
        <v>5772</v>
      </c>
      <c r="E6090" t="s">
        <v>1041</v>
      </c>
    </row>
    <row r="6091" spans="2:5" x14ac:dyDescent="0.35">
      <c r="B6091" t="s">
        <v>7707</v>
      </c>
      <c r="C6091" t="s">
        <v>8787</v>
      </c>
      <c r="D6091" t="s">
        <v>8663</v>
      </c>
      <c r="E6091" t="s">
        <v>1028</v>
      </c>
    </row>
    <row r="6092" spans="2:5" x14ac:dyDescent="0.35">
      <c r="B6092" t="s">
        <v>7708</v>
      </c>
      <c r="C6092" t="s">
        <v>8787</v>
      </c>
      <c r="D6092" t="s">
        <v>8663</v>
      </c>
      <c r="E6092" t="s">
        <v>1028</v>
      </c>
    </row>
    <row r="6093" spans="2:5" x14ac:dyDescent="0.35">
      <c r="B6093" t="s">
        <v>7709</v>
      </c>
      <c r="C6093" t="s">
        <v>8787</v>
      </c>
      <c r="D6093" t="s">
        <v>8663</v>
      </c>
      <c r="E6093" t="s">
        <v>1028</v>
      </c>
    </row>
    <row r="6094" spans="2:5" x14ac:dyDescent="0.35">
      <c r="B6094" t="s">
        <v>7710</v>
      </c>
      <c r="C6094" t="s">
        <v>8787</v>
      </c>
    </row>
    <row r="6095" spans="2:5" x14ac:dyDescent="0.35">
      <c r="B6095" t="s">
        <v>7711</v>
      </c>
      <c r="C6095" t="s">
        <v>8787</v>
      </c>
      <c r="D6095" t="s">
        <v>8663</v>
      </c>
      <c r="E6095" t="s">
        <v>1028</v>
      </c>
    </row>
    <row r="6096" spans="2:5" x14ac:dyDescent="0.35">
      <c r="B6096" t="s">
        <v>7712</v>
      </c>
      <c r="C6096" t="s">
        <v>8787</v>
      </c>
      <c r="D6096" t="s">
        <v>8663</v>
      </c>
      <c r="E6096" t="s">
        <v>1028</v>
      </c>
    </row>
    <row r="6097" spans="2:5" x14ac:dyDescent="0.35">
      <c r="B6097" t="s">
        <v>7713</v>
      </c>
      <c r="C6097" t="s">
        <v>8787</v>
      </c>
      <c r="D6097" t="s">
        <v>8664</v>
      </c>
      <c r="E6097" t="s">
        <v>1050</v>
      </c>
    </row>
    <row r="6098" spans="2:5" x14ac:dyDescent="0.35">
      <c r="B6098" t="s">
        <v>5779</v>
      </c>
      <c r="C6098" t="s">
        <v>8787</v>
      </c>
      <c r="D6098" t="s">
        <v>5780</v>
      </c>
      <c r="E6098" t="s">
        <v>1032</v>
      </c>
    </row>
    <row r="6099" spans="2:5" x14ac:dyDescent="0.35">
      <c r="B6099" t="s">
        <v>7714</v>
      </c>
      <c r="C6099" t="s">
        <v>8787</v>
      </c>
    </row>
    <row r="6100" spans="2:5" x14ac:dyDescent="0.35">
      <c r="B6100" t="s">
        <v>7715</v>
      </c>
      <c r="C6100" t="s">
        <v>8787</v>
      </c>
      <c r="D6100" t="s">
        <v>5780</v>
      </c>
      <c r="E6100" t="s">
        <v>1032</v>
      </c>
    </row>
    <row r="6101" spans="2:5" x14ac:dyDescent="0.35">
      <c r="B6101" t="s">
        <v>5781</v>
      </c>
      <c r="C6101" t="s">
        <v>8787</v>
      </c>
      <c r="D6101" t="s">
        <v>5780</v>
      </c>
      <c r="E6101" t="s">
        <v>1032</v>
      </c>
    </row>
    <row r="6102" spans="2:5" x14ac:dyDescent="0.35">
      <c r="B6102" t="s">
        <v>7716</v>
      </c>
      <c r="C6102" t="s">
        <v>8787</v>
      </c>
      <c r="D6102" t="s">
        <v>5780</v>
      </c>
      <c r="E6102" t="s">
        <v>1032</v>
      </c>
    </row>
    <row r="6103" spans="2:5" x14ac:dyDescent="0.35">
      <c r="B6103" t="s">
        <v>7717</v>
      </c>
      <c r="C6103" t="s">
        <v>8787</v>
      </c>
    </row>
    <row r="6104" spans="2:5" x14ac:dyDescent="0.35">
      <c r="B6104" t="s">
        <v>7718</v>
      </c>
      <c r="C6104" t="s">
        <v>8787</v>
      </c>
      <c r="D6104" t="s">
        <v>8665</v>
      </c>
    </row>
    <row r="6105" spans="2:5" x14ac:dyDescent="0.35">
      <c r="B6105" t="s">
        <v>7729</v>
      </c>
      <c r="C6105" t="s">
        <v>8787</v>
      </c>
      <c r="D6105" t="s">
        <v>8671</v>
      </c>
      <c r="E6105" t="s">
        <v>1028</v>
      </c>
    </row>
    <row r="6106" spans="2:5" x14ac:dyDescent="0.35">
      <c r="B6106" t="s">
        <v>7731</v>
      </c>
      <c r="C6106" t="s">
        <v>8787</v>
      </c>
      <c r="D6106" t="s">
        <v>8671</v>
      </c>
      <c r="E6106" t="s">
        <v>1028</v>
      </c>
    </row>
    <row r="6107" spans="2:5" x14ac:dyDescent="0.35">
      <c r="B6107" t="s">
        <v>7732</v>
      </c>
      <c r="C6107" t="s">
        <v>8787</v>
      </c>
      <c r="D6107" t="s">
        <v>8671</v>
      </c>
      <c r="E6107" t="s">
        <v>1028</v>
      </c>
    </row>
    <row r="6108" spans="2:5" x14ac:dyDescent="0.35">
      <c r="B6108" t="s">
        <v>7733</v>
      </c>
      <c r="C6108" t="s">
        <v>8787</v>
      </c>
      <c r="D6108" t="s">
        <v>8671</v>
      </c>
      <c r="E6108" t="s">
        <v>1028</v>
      </c>
    </row>
    <row r="6109" spans="2:5" x14ac:dyDescent="0.35">
      <c r="B6109" t="s">
        <v>7735</v>
      </c>
      <c r="C6109" t="s">
        <v>8787</v>
      </c>
      <c r="D6109" t="s">
        <v>8673</v>
      </c>
      <c r="E6109" t="s">
        <v>1028</v>
      </c>
    </row>
    <row r="6110" spans="2:5" x14ac:dyDescent="0.35">
      <c r="B6110" t="s">
        <v>7736</v>
      </c>
      <c r="C6110" t="s">
        <v>8787</v>
      </c>
      <c r="D6110" t="s">
        <v>8674</v>
      </c>
      <c r="E6110" t="s">
        <v>4149</v>
      </c>
    </row>
    <row r="6111" spans="2:5" x14ac:dyDescent="0.35">
      <c r="B6111" t="s">
        <v>7737</v>
      </c>
      <c r="C6111" t="s">
        <v>8787</v>
      </c>
      <c r="D6111" t="s">
        <v>8674</v>
      </c>
      <c r="E6111" t="s">
        <v>4149</v>
      </c>
    </row>
    <row r="6112" spans="2:5" x14ac:dyDescent="0.35">
      <c r="B6112" t="s">
        <v>7738</v>
      </c>
      <c r="C6112" t="s">
        <v>8787</v>
      </c>
      <c r="D6112" t="s">
        <v>8674</v>
      </c>
      <c r="E6112" t="s">
        <v>4149</v>
      </c>
    </row>
    <row r="6113" spans="2:5" x14ac:dyDescent="0.35">
      <c r="B6113" t="s">
        <v>7739</v>
      </c>
      <c r="C6113" t="s">
        <v>8787</v>
      </c>
      <c r="D6113" t="s">
        <v>8674</v>
      </c>
      <c r="E6113" t="s">
        <v>4149</v>
      </c>
    </row>
    <row r="6114" spans="2:5" x14ac:dyDescent="0.35">
      <c r="B6114" t="s">
        <v>7740</v>
      </c>
      <c r="C6114" t="s">
        <v>8787</v>
      </c>
      <c r="D6114" t="s">
        <v>8674</v>
      </c>
      <c r="E6114" t="s">
        <v>4149</v>
      </c>
    </row>
    <row r="6115" spans="2:5" x14ac:dyDescent="0.35">
      <c r="B6115" t="s">
        <v>7741</v>
      </c>
      <c r="C6115" t="s">
        <v>8787</v>
      </c>
      <c r="D6115" t="s">
        <v>8674</v>
      </c>
      <c r="E6115" t="s">
        <v>4149</v>
      </c>
    </row>
    <row r="6116" spans="2:5" x14ac:dyDescent="0.35">
      <c r="B6116" t="s">
        <v>7744</v>
      </c>
      <c r="C6116" t="s">
        <v>8787</v>
      </c>
      <c r="D6116" t="s">
        <v>8675</v>
      </c>
    </row>
    <row r="6117" spans="2:5" x14ac:dyDescent="0.35">
      <c r="B6117" t="s">
        <v>7745</v>
      </c>
      <c r="C6117" t="s">
        <v>8787</v>
      </c>
      <c r="D6117" t="s">
        <v>8676</v>
      </c>
    </row>
    <row r="6118" spans="2:5" x14ac:dyDescent="0.35">
      <c r="B6118" t="s">
        <v>7746</v>
      </c>
      <c r="C6118" t="s">
        <v>8787</v>
      </c>
      <c r="D6118" t="s">
        <v>8675</v>
      </c>
    </row>
    <row r="6119" spans="2:5" x14ac:dyDescent="0.35">
      <c r="B6119" t="s">
        <v>7747</v>
      </c>
      <c r="C6119" t="s">
        <v>8787</v>
      </c>
      <c r="D6119" t="s">
        <v>8675</v>
      </c>
    </row>
    <row r="6120" spans="2:5" x14ac:dyDescent="0.35">
      <c r="B6120" t="s">
        <v>7748</v>
      </c>
      <c r="C6120" t="s">
        <v>8787</v>
      </c>
      <c r="D6120" t="s">
        <v>8675</v>
      </c>
    </row>
    <row r="6121" spans="2:5" x14ac:dyDescent="0.35">
      <c r="B6121" t="s">
        <v>7749</v>
      </c>
      <c r="C6121" t="s">
        <v>8787</v>
      </c>
      <c r="D6121" t="s">
        <v>8675</v>
      </c>
    </row>
    <row r="6122" spans="2:5" x14ac:dyDescent="0.35">
      <c r="B6122" t="s">
        <v>7750</v>
      </c>
      <c r="C6122" t="s">
        <v>8787</v>
      </c>
      <c r="D6122" t="s">
        <v>8675</v>
      </c>
    </row>
    <row r="6123" spans="2:5" x14ac:dyDescent="0.35">
      <c r="B6123" t="s">
        <v>7755</v>
      </c>
      <c r="C6123" t="s">
        <v>8787</v>
      </c>
      <c r="D6123" t="s">
        <v>8678</v>
      </c>
      <c r="E6123" t="s">
        <v>1028</v>
      </c>
    </row>
    <row r="6124" spans="2:5" x14ac:dyDescent="0.35">
      <c r="B6124" t="s">
        <v>7756</v>
      </c>
      <c r="C6124" t="s">
        <v>8787</v>
      </c>
      <c r="D6124" t="s">
        <v>8678</v>
      </c>
      <c r="E6124" t="s">
        <v>1028</v>
      </c>
    </row>
    <row r="6125" spans="2:5" x14ac:dyDescent="0.35">
      <c r="B6125" t="s">
        <v>7761</v>
      </c>
      <c r="C6125" t="s">
        <v>8787</v>
      </c>
      <c r="D6125" t="s">
        <v>8681</v>
      </c>
      <c r="E6125" t="s">
        <v>1041</v>
      </c>
    </row>
    <row r="6126" spans="2:5" x14ac:dyDescent="0.35">
      <c r="B6126" t="s">
        <v>7762</v>
      </c>
      <c r="C6126" t="s">
        <v>8787</v>
      </c>
      <c r="D6126" t="s">
        <v>8682</v>
      </c>
      <c r="E6126" t="s">
        <v>1028</v>
      </c>
    </row>
    <row r="6127" spans="2:5" x14ac:dyDescent="0.35">
      <c r="B6127" t="s">
        <v>7766</v>
      </c>
      <c r="C6127" t="s">
        <v>8787</v>
      </c>
      <c r="D6127" t="s">
        <v>4147</v>
      </c>
    </row>
    <row r="6128" spans="2:5" x14ac:dyDescent="0.35">
      <c r="B6128" t="s">
        <v>7774</v>
      </c>
      <c r="C6128" t="s">
        <v>8787</v>
      </c>
    </row>
    <row r="6129" spans="2:5" x14ac:dyDescent="0.35">
      <c r="B6129" t="s">
        <v>7775</v>
      </c>
      <c r="C6129" t="s">
        <v>8787</v>
      </c>
      <c r="D6129" t="s">
        <v>8690</v>
      </c>
      <c r="E6129" t="s">
        <v>1028</v>
      </c>
    </row>
    <row r="6130" spans="2:5" x14ac:dyDescent="0.35">
      <c r="B6130" t="s">
        <v>3001</v>
      </c>
      <c r="C6130" t="s">
        <v>8787</v>
      </c>
    </row>
    <row r="6131" spans="2:5" x14ac:dyDescent="0.35">
      <c r="B6131" t="s">
        <v>7800</v>
      </c>
      <c r="C6131" t="s">
        <v>8787</v>
      </c>
      <c r="D6131" t="s">
        <v>4147</v>
      </c>
    </row>
    <row r="6132" spans="2:5" x14ac:dyDescent="0.35">
      <c r="B6132" t="s">
        <v>7801</v>
      </c>
      <c r="C6132" t="s">
        <v>8787</v>
      </c>
      <c r="D6132" t="s">
        <v>4147</v>
      </c>
    </row>
    <row r="6133" spans="2:5" x14ac:dyDescent="0.35">
      <c r="B6133" t="s">
        <v>7802</v>
      </c>
      <c r="C6133" t="s">
        <v>8787</v>
      </c>
      <c r="D6133" t="s">
        <v>4147</v>
      </c>
    </row>
    <row r="6134" spans="2:5" x14ac:dyDescent="0.35">
      <c r="B6134" t="s">
        <v>7803</v>
      </c>
      <c r="C6134" t="s">
        <v>8787</v>
      </c>
      <c r="D6134" t="s">
        <v>4147</v>
      </c>
    </row>
    <row r="6135" spans="2:5" x14ac:dyDescent="0.35">
      <c r="B6135" t="s">
        <v>7816</v>
      </c>
      <c r="C6135" t="s">
        <v>8787</v>
      </c>
      <c r="D6135" t="s">
        <v>8703</v>
      </c>
      <c r="E6135" t="s">
        <v>1057</v>
      </c>
    </row>
    <row r="6136" spans="2:5" x14ac:dyDescent="0.35">
      <c r="B6136" t="s">
        <v>7822</v>
      </c>
      <c r="C6136" t="s">
        <v>8787</v>
      </c>
      <c r="D6136" t="s">
        <v>8708</v>
      </c>
      <c r="E6136" t="s">
        <v>1041</v>
      </c>
    </row>
    <row r="6137" spans="2:5" x14ac:dyDescent="0.35">
      <c r="B6137" t="s">
        <v>7823</v>
      </c>
      <c r="C6137" t="s">
        <v>8787</v>
      </c>
      <c r="D6137" t="s">
        <v>8708</v>
      </c>
      <c r="E6137" t="s">
        <v>1041</v>
      </c>
    </row>
    <row r="6138" spans="2:5" x14ac:dyDescent="0.35">
      <c r="B6138" t="s">
        <v>7824</v>
      </c>
      <c r="C6138" t="s">
        <v>8787</v>
      </c>
      <c r="D6138" t="s">
        <v>8708</v>
      </c>
      <c r="E6138" t="s">
        <v>1041</v>
      </c>
    </row>
    <row r="6139" spans="2:5" x14ac:dyDescent="0.35">
      <c r="B6139" t="s">
        <v>7825</v>
      </c>
      <c r="C6139" t="s">
        <v>8787</v>
      </c>
      <c r="D6139" t="s">
        <v>8708</v>
      </c>
      <c r="E6139" t="s">
        <v>1041</v>
      </c>
    </row>
    <row r="6140" spans="2:5" x14ac:dyDescent="0.35">
      <c r="B6140" t="s">
        <v>7833</v>
      </c>
      <c r="C6140" t="s">
        <v>8787</v>
      </c>
    </row>
    <row r="6141" spans="2:5" x14ac:dyDescent="0.35">
      <c r="B6141" t="s">
        <v>7834</v>
      </c>
      <c r="C6141" t="s">
        <v>8787</v>
      </c>
      <c r="D6141" t="s">
        <v>8711</v>
      </c>
    </row>
    <row r="6142" spans="2:5" x14ac:dyDescent="0.35">
      <c r="B6142" t="s">
        <v>7840</v>
      </c>
      <c r="C6142" t="s">
        <v>8787</v>
      </c>
      <c r="D6142" t="s">
        <v>8715</v>
      </c>
    </row>
    <row r="6143" spans="2:5" x14ac:dyDescent="0.35">
      <c r="B6143" t="s">
        <v>7846</v>
      </c>
      <c r="C6143" t="s">
        <v>8787</v>
      </c>
      <c r="D6143" t="s">
        <v>8718</v>
      </c>
      <c r="E6143" t="s">
        <v>1057</v>
      </c>
    </row>
    <row r="6144" spans="2:5" x14ac:dyDescent="0.35">
      <c r="B6144" t="s">
        <v>7857</v>
      </c>
      <c r="C6144" t="s">
        <v>8787</v>
      </c>
      <c r="D6144" t="s">
        <v>8724</v>
      </c>
      <c r="E6144" t="s">
        <v>1028</v>
      </c>
    </row>
    <row r="6145" spans="2:5" x14ac:dyDescent="0.35">
      <c r="B6145" t="s">
        <v>7860</v>
      </c>
      <c r="C6145" t="s">
        <v>8787</v>
      </c>
      <c r="D6145" t="s">
        <v>8725</v>
      </c>
      <c r="E6145" t="s">
        <v>1057</v>
      </c>
    </row>
    <row r="6146" spans="2:5" x14ac:dyDescent="0.35">
      <c r="B6146" t="s">
        <v>7861</v>
      </c>
      <c r="C6146" t="s">
        <v>8787</v>
      </c>
      <c r="D6146" t="s">
        <v>1762</v>
      </c>
      <c r="E6146" t="s">
        <v>1028</v>
      </c>
    </row>
    <row r="6147" spans="2:5" x14ac:dyDescent="0.35">
      <c r="B6147" t="s">
        <v>7862</v>
      </c>
      <c r="C6147" t="s">
        <v>8787</v>
      </c>
      <c r="D6147" t="s">
        <v>6182</v>
      </c>
      <c r="E6147" t="s">
        <v>1028</v>
      </c>
    </row>
    <row r="6148" spans="2:5" x14ac:dyDescent="0.35">
      <c r="B6148" t="s">
        <v>7864</v>
      </c>
      <c r="C6148" t="s">
        <v>8787</v>
      </c>
      <c r="D6148" t="s">
        <v>6182</v>
      </c>
      <c r="E6148" t="s">
        <v>1028</v>
      </c>
    </row>
    <row r="6149" spans="2:5" x14ac:dyDescent="0.35">
      <c r="B6149" t="s">
        <v>7865</v>
      </c>
      <c r="C6149" t="s">
        <v>8787</v>
      </c>
      <c r="D6149" t="s">
        <v>8727</v>
      </c>
      <c r="E6149" t="s">
        <v>1028</v>
      </c>
    </row>
    <row r="6150" spans="2:5" x14ac:dyDescent="0.35">
      <c r="B6150" t="s">
        <v>7866</v>
      </c>
      <c r="C6150" t="s">
        <v>8787</v>
      </c>
      <c r="D6150" t="s">
        <v>6182</v>
      </c>
      <c r="E6150" t="s">
        <v>1028</v>
      </c>
    </row>
    <row r="6151" spans="2:5" x14ac:dyDescent="0.35">
      <c r="B6151" t="s">
        <v>7868</v>
      </c>
      <c r="C6151" t="s">
        <v>8787</v>
      </c>
      <c r="D6151" t="s">
        <v>8728</v>
      </c>
      <c r="E6151" t="s">
        <v>1028</v>
      </c>
    </row>
    <row r="6152" spans="2:5" x14ac:dyDescent="0.35">
      <c r="B6152" t="s">
        <v>7870</v>
      </c>
      <c r="C6152" t="s">
        <v>8787</v>
      </c>
      <c r="D6152" t="s">
        <v>6182</v>
      </c>
      <c r="E6152" t="s">
        <v>1028</v>
      </c>
    </row>
    <row r="6153" spans="2:5" x14ac:dyDescent="0.35">
      <c r="B6153" t="s">
        <v>7881</v>
      </c>
      <c r="C6153" t="s">
        <v>8787</v>
      </c>
      <c r="D6153" t="s">
        <v>8732</v>
      </c>
      <c r="E6153" t="s">
        <v>1028</v>
      </c>
    </row>
    <row r="6154" spans="2:5" x14ac:dyDescent="0.35">
      <c r="B6154" t="s">
        <v>1486</v>
      </c>
      <c r="C6154" t="s">
        <v>8787</v>
      </c>
    </row>
    <row r="6155" spans="2:5" x14ac:dyDescent="0.35">
      <c r="B6155" t="s">
        <v>7892</v>
      </c>
      <c r="C6155" t="s">
        <v>8787</v>
      </c>
      <c r="D6155" t="s">
        <v>8740</v>
      </c>
      <c r="E6155" t="s">
        <v>1048</v>
      </c>
    </row>
    <row r="6156" spans="2:5" x14ac:dyDescent="0.35">
      <c r="B6156" t="s">
        <v>7893</v>
      </c>
      <c r="C6156" t="s">
        <v>8787</v>
      </c>
    </row>
    <row r="6157" spans="2:5" x14ac:dyDescent="0.35">
      <c r="B6157" t="s">
        <v>7895</v>
      </c>
      <c r="C6157" t="s">
        <v>8787</v>
      </c>
      <c r="D6157" t="s">
        <v>8741</v>
      </c>
    </row>
    <row r="6158" spans="2:5" x14ac:dyDescent="0.35">
      <c r="B6158" t="s">
        <v>7896</v>
      </c>
      <c r="C6158" t="s">
        <v>8787</v>
      </c>
    </row>
    <row r="6159" spans="2:5" x14ac:dyDescent="0.35">
      <c r="B6159" t="s">
        <v>7906</v>
      </c>
      <c r="C6159" t="s">
        <v>8787</v>
      </c>
      <c r="D6159" t="s">
        <v>5981</v>
      </c>
      <c r="E6159" t="s">
        <v>4149</v>
      </c>
    </row>
    <row r="6160" spans="2:5" x14ac:dyDescent="0.35">
      <c r="B6160" t="s">
        <v>5983</v>
      </c>
      <c r="C6160" t="s">
        <v>8787</v>
      </c>
      <c r="D6160" t="s">
        <v>5981</v>
      </c>
      <c r="E6160" t="s">
        <v>4149</v>
      </c>
    </row>
    <row r="6161" spans="2:5" x14ac:dyDescent="0.35">
      <c r="B6161" t="s">
        <v>7912</v>
      </c>
      <c r="C6161" t="s">
        <v>8787</v>
      </c>
      <c r="D6161" t="s">
        <v>8747</v>
      </c>
    </row>
    <row r="6162" spans="2:5" x14ac:dyDescent="0.35">
      <c r="B6162" t="s">
        <v>7925</v>
      </c>
      <c r="C6162" t="s">
        <v>8787</v>
      </c>
      <c r="D6162" t="s">
        <v>8752</v>
      </c>
      <c r="E6162" t="s">
        <v>1062</v>
      </c>
    </row>
    <row r="6163" spans="2:5" x14ac:dyDescent="0.35">
      <c r="B6163" t="s">
        <v>7926</v>
      </c>
      <c r="C6163" t="s">
        <v>8787</v>
      </c>
      <c r="D6163" t="s">
        <v>8753</v>
      </c>
      <c r="E6163" t="s">
        <v>4149</v>
      </c>
    </row>
    <row r="6164" spans="2:5" x14ac:dyDescent="0.35">
      <c r="B6164" t="s">
        <v>7927</v>
      </c>
      <c r="C6164" t="s">
        <v>8787</v>
      </c>
      <c r="D6164" t="s">
        <v>8753</v>
      </c>
      <c r="E6164" t="s">
        <v>4149</v>
      </c>
    </row>
    <row r="6165" spans="2:5" x14ac:dyDescent="0.35">
      <c r="B6165" t="s">
        <v>7928</v>
      </c>
      <c r="C6165" t="s">
        <v>8787</v>
      </c>
      <c r="D6165" t="s">
        <v>8753</v>
      </c>
      <c r="E6165" t="s">
        <v>4149</v>
      </c>
    </row>
    <row r="6166" spans="2:5" x14ac:dyDescent="0.35">
      <c r="B6166" t="s">
        <v>7937</v>
      </c>
      <c r="C6166" t="s">
        <v>8787</v>
      </c>
      <c r="D6166" t="s">
        <v>8756</v>
      </c>
      <c r="E6166" t="s">
        <v>4149</v>
      </c>
    </row>
    <row r="6167" spans="2:5" x14ac:dyDescent="0.35">
      <c r="B6167" t="s">
        <v>7938</v>
      </c>
      <c r="C6167" t="s">
        <v>8787</v>
      </c>
      <c r="D6167" t="s">
        <v>8756</v>
      </c>
      <c r="E6167" t="s">
        <v>4149</v>
      </c>
    </row>
    <row r="6168" spans="2:5" x14ac:dyDescent="0.35">
      <c r="B6168" t="s">
        <v>7944</v>
      </c>
      <c r="C6168" t="s">
        <v>8787</v>
      </c>
      <c r="D6168" t="s">
        <v>8761</v>
      </c>
      <c r="E6168" t="s">
        <v>1041</v>
      </c>
    </row>
    <row r="6169" spans="2:5" x14ac:dyDescent="0.35">
      <c r="B6169" t="s">
        <v>7946</v>
      </c>
      <c r="C6169" t="s">
        <v>8787</v>
      </c>
      <c r="D6169" t="s">
        <v>8763</v>
      </c>
      <c r="E6169" t="s">
        <v>1105</v>
      </c>
    </row>
    <row r="6170" spans="2:5" x14ac:dyDescent="0.35">
      <c r="B6170" t="s">
        <v>7947</v>
      </c>
      <c r="C6170" t="s">
        <v>8787</v>
      </c>
      <c r="D6170" t="s">
        <v>8764</v>
      </c>
    </row>
    <row r="6171" spans="2:5" x14ac:dyDescent="0.35">
      <c r="B6171" t="s">
        <v>7953</v>
      </c>
      <c r="C6171" t="s">
        <v>8787</v>
      </c>
      <c r="D6171" t="s">
        <v>8766</v>
      </c>
      <c r="E6171" t="s">
        <v>1048</v>
      </c>
    </row>
    <row r="6172" spans="2:5" x14ac:dyDescent="0.35">
      <c r="B6172" t="s">
        <v>7956</v>
      </c>
      <c r="C6172" t="s">
        <v>8787</v>
      </c>
      <c r="D6172" t="s">
        <v>8767</v>
      </c>
      <c r="E6172" t="s">
        <v>1028</v>
      </c>
    </row>
    <row r="6173" spans="2:5" x14ac:dyDescent="0.35">
      <c r="B6173" t="s">
        <v>7957</v>
      </c>
      <c r="C6173" t="s">
        <v>8787</v>
      </c>
      <c r="D6173" t="s">
        <v>8767</v>
      </c>
      <c r="E6173" t="s">
        <v>1028</v>
      </c>
    </row>
    <row r="6174" spans="2:5" x14ac:dyDescent="0.35">
      <c r="B6174" t="s">
        <v>7958</v>
      </c>
      <c r="C6174" t="s">
        <v>8787</v>
      </c>
      <c r="D6174" t="s">
        <v>8767</v>
      </c>
      <c r="E6174" t="s">
        <v>1028</v>
      </c>
    </row>
    <row r="6175" spans="2:5" x14ac:dyDescent="0.35">
      <c r="B6175" t="s">
        <v>7960</v>
      </c>
      <c r="C6175" t="s">
        <v>8787</v>
      </c>
      <c r="D6175" t="s">
        <v>8768</v>
      </c>
      <c r="E6175" t="s">
        <v>1028</v>
      </c>
    </row>
    <row r="6176" spans="2:5" x14ac:dyDescent="0.35">
      <c r="B6176" t="s">
        <v>7961</v>
      </c>
      <c r="C6176" t="s">
        <v>8787</v>
      </c>
      <c r="D6176" t="s">
        <v>8769</v>
      </c>
    </row>
    <row r="6177" spans="2:5" x14ac:dyDescent="0.35">
      <c r="B6177" t="s">
        <v>7969</v>
      </c>
      <c r="C6177" t="s">
        <v>8787</v>
      </c>
      <c r="D6177" t="s">
        <v>8772</v>
      </c>
      <c r="E6177" t="s">
        <v>1028</v>
      </c>
    </row>
    <row r="6178" spans="2:5" x14ac:dyDescent="0.35">
      <c r="B6178" t="s">
        <v>7971</v>
      </c>
      <c r="C6178" t="s">
        <v>8787</v>
      </c>
      <c r="D6178" t="s">
        <v>6090</v>
      </c>
      <c r="E6178" t="s">
        <v>1032</v>
      </c>
    </row>
    <row r="6179" spans="2:5" x14ac:dyDescent="0.35">
      <c r="B6179" t="s">
        <v>7973</v>
      </c>
      <c r="C6179" t="s">
        <v>8787</v>
      </c>
      <c r="D6179" t="s">
        <v>6090</v>
      </c>
      <c r="E6179" t="s">
        <v>1032</v>
      </c>
    </row>
    <row r="6180" spans="2:5" x14ac:dyDescent="0.35">
      <c r="B6180" t="s">
        <v>7972</v>
      </c>
      <c r="C6180" t="s">
        <v>8787</v>
      </c>
      <c r="D6180" t="s">
        <v>6090</v>
      </c>
      <c r="E6180" t="s">
        <v>1032</v>
      </c>
    </row>
    <row r="6181" spans="2:5" x14ac:dyDescent="0.35">
      <c r="B6181" t="s">
        <v>7974</v>
      </c>
      <c r="C6181" t="s">
        <v>8787</v>
      </c>
      <c r="D6181" t="s">
        <v>6090</v>
      </c>
      <c r="E6181" t="s">
        <v>1032</v>
      </c>
    </row>
    <row r="6182" spans="2:5" x14ac:dyDescent="0.35">
      <c r="B6182" t="s">
        <v>7975</v>
      </c>
      <c r="C6182" t="s">
        <v>8787</v>
      </c>
      <c r="D6182" t="s">
        <v>6090</v>
      </c>
      <c r="E6182" t="s">
        <v>1032</v>
      </c>
    </row>
    <row r="6183" spans="2:5" x14ac:dyDescent="0.35">
      <c r="B6183" t="s">
        <v>6092</v>
      </c>
      <c r="C6183" t="s">
        <v>8787</v>
      </c>
      <c r="D6183" t="s">
        <v>6090</v>
      </c>
      <c r="E6183" t="s">
        <v>1032</v>
      </c>
    </row>
    <row r="6184" spans="2:5" x14ac:dyDescent="0.35">
      <c r="B6184" t="s">
        <v>7976</v>
      </c>
      <c r="C6184" t="s">
        <v>8787</v>
      </c>
      <c r="D6184" t="s">
        <v>6090</v>
      </c>
      <c r="E6184" t="s">
        <v>1032</v>
      </c>
    </row>
    <row r="6185" spans="2:5" x14ac:dyDescent="0.35">
      <c r="B6185" t="s">
        <v>7977</v>
      </c>
      <c r="C6185" t="s">
        <v>8787</v>
      </c>
      <c r="D6185" t="s">
        <v>8774</v>
      </c>
      <c r="E6185" t="s">
        <v>1062</v>
      </c>
    </row>
    <row r="6186" spans="2:5" x14ac:dyDescent="0.35">
      <c r="B6186" t="s">
        <v>7979</v>
      </c>
      <c r="C6186" t="s">
        <v>8787</v>
      </c>
      <c r="D6186" t="s">
        <v>8775</v>
      </c>
      <c r="E6186" t="s">
        <v>4149</v>
      </c>
    </row>
    <row r="6187" spans="2:5" x14ac:dyDescent="0.35">
      <c r="B6187" t="s">
        <v>7980</v>
      </c>
      <c r="C6187" t="s">
        <v>8787</v>
      </c>
      <c r="D6187" t="s">
        <v>8776</v>
      </c>
      <c r="E6187" t="s">
        <v>1059</v>
      </c>
    </row>
    <row r="6188" spans="2:5" x14ac:dyDescent="0.35">
      <c r="B6188" t="s">
        <v>7981</v>
      </c>
      <c r="C6188" t="s">
        <v>8787</v>
      </c>
      <c r="D6188" t="s">
        <v>8777</v>
      </c>
      <c r="E6188" t="s">
        <v>1059</v>
      </c>
    </row>
    <row r="6189" spans="2:5" x14ac:dyDescent="0.35">
      <c r="B6189" t="s">
        <v>7988</v>
      </c>
      <c r="C6189" t="s">
        <v>8787</v>
      </c>
      <c r="D6189" t="s">
        <v>8779</v>
      </c>
      <c r="E6189" t="s">
        <v>1105</v>
      </c>
    </row>
    <row r="6190" spans="2:5" x14ac:dyDescent="0.35">
      <c r="B6190" t="s">
        <v>8006</v>
      </c>
      <c r="C6190" t="s">
        <v>8787</v>
      </c>
      <c r="D6190" t="s">
        <v>8786</v>
      </c>
      <c r="E6190" t="s">
        <v>1105</v>
      </c>
    </row>
    <row r="6191" spans="2:5" x14ac:dyDescent="0.35">
      <c r="B6191" t="s">
        <v>8007</v>
      </c>
      <c r="C6191" t="s">
        <v>8787</v>
      </c>
      <c r="D6191" t="s">
        <v>8786</v>
      </c>
      <c r="E6191" t="s">
        <v>1105</v>
      </c>
    </row>
    <row r="6192" spans="2:5" x14ac:dyDescent="0.35">
      <c r="B6192" t="s">
        <v>8788</v>
      </c>
      <c r="C6192" t="s">
        <v>8789</v>
      </c>
      <c r="D6192" t="s">
        <v>8790</v>
      </c>
    </row>
    <row r="6193" spans="2:5" x14ac:dyDescent="0.35">
      <c r="B6193" t="s">
        <v>8791</v>
      </c>
      <c r="C6193" t="s">
        <v>8789</v>
      </c>
      <c r="D6193" t="s">
        <v>8792</v>
      </c>
    </row>
    <row r="6194" spans="2:5" x14ac:dyDescent="0.35">
      <c r="B6194" t="s">
        <v>8793</v>
      </c>
      <c r="C6194" t="s">
        <v>8789</v>
      </c>
      <c r="D6194" t="s">
        <v>8792</v>
      </c>
    </row>
    <row r="6195" spans="2:5" x14ac:dyDescent="0.35">
      <c r="B6195" t="s">
        <v>8794</v>
      </c>
      <c r="C6195" t="s">
        <v>8789</v>
      </c>
      <c r="D6195" t="s">
        <v>8795</v>
      </c>
    </row>
    <row r="6196" spans="2:5" x14ac:dyDescent="0.35">
      <c r="B6196" t="s">
        <v>8796</v>
      </c>
      <c r="C6196" t="s">
        <v>8789</v>
      </c>
      <c r="D6196" t="s">
        <v>8797</v>
      </c>
    </row>
    <row r="6197" spans="2:5" x14ac:dyDescent="0.35">
      <c r="B6197" t="s">
        <v>8798</v>
      </c>
      <c r="C6197" t="s">
        <v>8789</v>
      </c>
      <c r="D6197" t="s">
        <v>8797</v>
      </c>
    </row>
    <row r="6198" spans="2:5" x14ac:dyDescent="0.35">
      <c r="B6198" t="s">
        <v>8799</v>
      </c>
      <c r="C6198" t="s">
        <v>8789</v>
      </c>
      <c r="D6198" t="s">
        <v>8797</v>
      </c>
    </row>
    <row r="6199" spans="2:5" x14ac:dyDescent="0.35">
      <c r="B6199" t="s">
        <v>8800</v>
      </c>
      <c r="C6199" t="s">
        <v>8789</v>
      </c>
      <c r="D6199" t="s">
        <v>8797</v>
      </c>
    </row>
    <row r="6200" spans="2:5" x14ac:dyDescent="0.35">
      <c r="B6200" t="s">
        <v>8801</v>
      </c>
      <c r="C6200" t="s">
        <v>8789</v>
      </c>
      <c r="D6200" t="s">
        <v>8802</v>
      </c>
      <c r="E6200" t="s">
        <v>1048</v>
      </c>
    </row>
    <row r="6201" spans="2:5" x14ac:dyDescent="0.35">
      <c r="B6201" t="s">
        <v>8803</v>
      </c>
      <c r="C6201" t="s">
        <v>8789</v>
      </c>
      <c r="D6201" t="s">
        <v>8804</v>
      </c>
    </row>
    <row r="6202" spans="2:5" x14ac:dyDescent="0.35">
      <c r="B6202" t="s">
        <v>8805</v>
      </c>
      <c r="C6202" t="s">
        <v>8789</v>
      </c>
      <c r="D6202" t="s">
        <v>8804</v>
      </c>
    </row>
    <row r="6203" spans="2:5" x14ac:dyDescent="0.35">
      <c r="B6203" t="s">
        <v>8806</v>
      </c>
      <c r="C6203" t="s">
        <v>8789</v>
      </c>
      <c r="D6203" t="s">
        <v>8804</v>
      </c>
    </row>
    <row r="6204" spans="2:5" x14ac:dyDescent="0.35">
      <c r="B6204" t="s">
        <v>8807</v>
      </c>
      <c r="C6204" t="s">
        <v>8789</v>
      </c>
      <c r="D6204" t="s">
        <v>8804</v>
      </c>
    </row>
    <row r="6205" spans="2:5" x14ac:dyDescent="0.35">
      <c r="B6205" t="s">
        <v>8808</v>
      </c>
      <c r="C6205" t="s">
        <v>8789</v>
      </c>
      <c r="D6205" t="s">
        <v>8804</v>
      </c>
    </row>
    <row r="6206" spans="2:5" x14ac:dyDescent="0.35">
      <c r="B6206" t="s">
        <v>8809</v>
      </c>
      <c r="C6206" t="s">
        <v>8789</v>
      </c>
      <c r="D6206" t="s">
        <v>8810</v>
      </c>
    </row>
    <row r="6207" spans="2:5" x14ac:dyDescent="0.35">
      <c r="B6207" t="s">
        <v>8811</v>
      </c>
      <c r="C6207" t="s">
        <v>8789</v>
      </c>
      <c r="D6207" t="s">
        <v>8812</v>
      </c>
    </row>
    <row r="6208" spans="2:5" x14ac:dyDescent="0.35">
      <c r="B6208" t="s">
        <v>8813</v>
      </c>
      <c r="C6208" t="s">
        <v>8789</v>
      </c>
      <c r="D6208" t="s">
        <v>8814</v>
      </c>
      <c r="E6208" t="s">
        <v>1028</v>
      </c>
    </row>
    <row r="6209" spans="2:5" x14ac:dyDescent="0.35">
      <c r="B6209" t="s">
        <v>8815</v>
      </c>
      <c r="C6209" t="s">
        <v>8789</v>
      </c>
      <c r="D6209" t="s">
        <v>8814</v>
      </c>
      <c r="E6209" t="s">
        <v>1028</v>
      </c>
    </row>
    <row r="6210" spans="2:5" x14ac:dyDescent="0.35">
      <c r="B6210" t="s">
        <v>8816</v>
      </c>
      <c r="C6210" t="s">
        <v>8789</v>
      </c>
      <c r="D6210" t="s">
        <v>8817</v>
      </c>
      <c r="E6210" t="s">
        <v>1059</v>
      </c>
    </row>
    <row r="6211" spans="2:5" x14ac:dyDescent="0.35">
      <c r="B6211" t="s">
        <v>8818</v>
      </c>
      <c r="C6211" t="s">
        <v>8789</v>
      </c>
      <c r="D6211" t="s">
        <v>8819</v>
      </c>
    </row>
    <row r="6212" spans="2:5" x14ac:dyDescent="0.35">
      <c r="B6212" t="s">
        <v>8820</v>
      </c>
      <c r="C6212" t="s">
        <v>8789</v>
      </c>
      <c r="D6212" t="s">
        <v>8819</v>
      </c>
    </row>
    <row r="6213" spans="2:5" x14ac:dyDescent="0.35">
      <c r="B6213" t="s">
        <v>8821</v>
      </c>
      <c r="C6213" t="s">
        <v>8789</v>
      </c>
      <c r="D6213" t="s">
        <v>8819</v>
      </c>
    </row>
    <row r="6214" spans="2:5" x14ac:dyDescent="0.35">
      <c r="B6214" t="s">
        <v>8822</v>
      </c>
      <c r="C6214" t="s">
        <v>8789</v>
      </c>
      <c r="D6214" t="s">
        <v>8823</v>
      </c>
      <c r="E6214" t="s">
        <v>1028</v>
      </c>
    </row>
    <row r="6215" spans="2:5" x14ac:dyDescent="0.35">
      <c r="B6215" t="s">
        <v>8824</v>
      </c>
      <c r="C6215" t="s">
        <v>8789</v>
      </c>
      <c r="D6215" t="s">
        <v>8823</v>
      </c>
      <c r="E6215" t="s">
        <v>1028</v>
      </c>
    </row>
    <row r="6216" spans="2:5" x14ac:dyDescent="0.35">
      <c r="B6216" t="s">
        <v>8825</v>
      </c>
      <c r="C6216" t="s">
        <v>8789</v>
      </c>
      <c r="D6216" t="s">
        <v>8823</v>
      </c>
      <c r="E6216" t="s">
        <v>1028</v>
      </c>
    </row>
    <row r="6217" spans="2:5" x14ac:dyDescent="0.35">
      <c r="B6217" t="s">
        <v>8826</v>
      </c>
      <c r="C6217" t="s">
        <v>8789</v>
      </c>
      <c r="D6217" t="s">
        <v>8827</v>
      </c>
    </row>
    <row r="6218" spans="2:5" x14ac:dyDescent="0.35">
      <c r="B6218" t="s">
        <v>8828</v>
      </c>
      <c r="C6218" t="s">
        <v>8789</v>
      </c>
      <c r="D6218" t="s">
        <v>8827</v>
      </c>
    </row>
    <row r="6219" spans="2:5" x14ac:dyDescent="0.35">
      <c r="B6219" t="s">
        <v>8829</v>
      </c>
      <c r="C6219" t="s">
        <v>8789</v>
      </c>
      <c r="D6219" t="s">
        <v>8830</v>
      </c>
    </row>
    <row r="6220" spans="2:5" x14ac:dyDescent="0.35">
      <c r="B6220" t="s">
        <v>8831</v>
      </c>
      <c r="C6220" t="s">
        <v>8789</v>
      </c>
      <c r="D6220" t="s">
        <v>8832</v>
      </c>
    </row>
    <row r="6221" spans="2:5" x14ac:dyDescent="0.35">
      <c r="B6221" t="s">
        <v>8833</v>
      </c>
      <c r="C6221" t="s">
        <v>8789</v>
      </c>
      <c r="D6221" t="s">
        <v>8832</v>
      </c>
    </row>
    <row r="6222" spans="2:5" x14ac:dyDescent="0.35">
      <c r="B6222" t="s">
        <v>8834</v>
      </c>
      <c r="C6222" t="s">
        <v>8789</v>
      </c>
      <c r="D6222" t="s">
        <v>8832</v>
      </c>
    </row>
    <row r="6223" spans="2:5" x14ac:dyDescent="0.35">
      <c r="B6223" t="s">
        <v>8835</v>
      </c>
      <c r="C6223" t="s">
        <v>8789</v>
      </c>
      <c r="D6223" t="s">
        <v>8836</v>
      </c>
    </row>
    <row r="6224" spans="2:5" x14ac:dyDescent="0.35">
      <c r="B6224" t="s">
        <v>8837</v>
      </c>
      <c r="C6224" t="s">
        <v>8789</v>
      </c>
      <c r="D6224" t="s">
        <v>8836</v>
      </c>
    </row>
    <row r="6225" spans="2:5" x14ac:dyDescent="0.35">
      <c r="B6225" t="s">
        <v>8838</v>
      </c>
      <c r="C6225" t="s">
        <v>8789</v>
      </c>
      <c r="D6225" t="s">
        <v>8836</v>
      </c>
    </row>
    <row r="6226" spans="2:5" x14ac:dyDescent="0.35">
      <c r="B6226" t="s">
        <v>8839</v>
      </c>
      <c r="C6226" t="s">
        <v>8789</v>
      </c>
      <c r="D6226" t="s">
        <v>8836</v>
      </c>
    </row>
    <row r="6227" spans="2:5" x14ac:dyDescent="0.35">
      <c r="B6227" t="s">
        <v>8840</v>
      </c>
      <c r="C6227" t="s">
        <v>8789</v>
      </c>
      <c r="D6227" t="s">
        <v>8841</v>
      </c>
    </row>
    <row r="6228" spans="2:5" x14ac:dyDescent="0.35">
      <c r="B6228" t="s">
        <v>8842</v>
      </c>
      <c r="C6228" t="s">
        <v>8789</v>
      </c>
      <c r="D6228" t="s">
        <v>8843</v>
      </c>
      <c r="E6228" t="s">
        <v>1048</v>
      </c>
    </row>
    <row r="6229" spans="2:5" x14ac:dyDescent="0.35">
      <c r="B6229" t="s">
        <v>8844</v>
      </c>
      <c r="C6229" t="s">
        <v>8789</v>
      </c>
      <c r="D6229" t="s">
        <v>8843</v>
      </c>
      <c r="E6229" t="s">
        <v>1048</v>
      </c>
    </row>
    <row r="6230" spans="2:5" x14ac:dyDescent="0.35">
      <c r="B6230" t="s">
        <v>8845</v>
      </c>
      <c r="C6230" t="s">
        <v>8789</v>
      </c>
      <c r="D6230" t="s">
        <v>3191</v>
      </c>
      <c r="E6230" t="s">
        <v>1046</v>
      </c>
    </row>
    <row r="6231" spans="2:5" x14ac:dyDescent="0.35">
      <c r="B6231" t="s">
        <v>8846</v>
      </c>
      <c r="C6231" t="s">
        <v>8789</v>
      </c>
      <c r="D6231" t="s">
        <v>8847</v>
      </c>
      <c r="E6231" t="s">
        <v>1050</v>
      </c>
    </row>
    <row r="6232" spans="2:5" x14ac:dyDescent="0.35">
      <c r="B6232" t="s">
        <v>8848</v>
      </c>
      <c r="C6232" t="s">
        <v>8789</v>
      </c>
      <c r="D6232" t="s">
        <v>8849</v>
      </c>
    </row>
    <row r="6233" spans="2:5" x14ac:dyDescent="0.35">
      <c r="B6233" t="s">
        <v>8850</v>
      </c>
      <c r="C6233" t="s">
        <v>8789</v>
      </c>
      <c r="D6233" t="s">
        <v>8851</v>
      </c>
    </row>
    <row r="6234" spans="2:5" x14ac:dyDescent="0.35">
      <c r="B6234" t="s">
        <v>8852</v>
      </c>
      <c r="C6234" t="s">
        <v>8789</v>
      </c>
      <c r="D6234" t="s">
        <v>8853</v>
      </c>
      <c r="E6234" t="s">
        <v>1028</v>
      </c>
    </row>
    <row r="6235" spans="2:5" x14ac:dyDescent="0.35">
      <c r="B6235" t="s">
        <v>8854</v>
      </c>
      <c r="C6235" t="s">
        <v>8789</v>
      </c>
      <c r="D6235" t="s">
        <v>8855</v>
      </c>
    </row>
    <row r="6236" spans="2:5" x14ac:dyDescent="0.35">
      <c r="B6236" t="s">
        <v>8856</v>
      </c>
      <c r="C6236" t="s">
        <v>8789</v>
      </c>
      <c r="D6236" t="s">
        <v>8855</v>
      </c>
    </row>
    <row r="6237" spans="2:5" x14ac:dyDescent="0.35">
      <c r="B6237" t="s">
        <v>8857</v>
      </c>
      <c r="C6237" t="s">
        <v>8789</v>
      </c>
      <c r="D6237" t="s">
        <v>8855</v>
      </c>
    </row>
    <row r="6238" spans="2:5" x14ac:dyDescent="0.35">
      <c r="B6238" t="s">
        <v>8858</v>
      </c>
      <c r="C6238" t="s">
        <v>8789</v>
      </c>
      <c r="D6238" t="s">
        <v>8855</v>
      </c>
    </row>
    <row r="6239" spans="2:5" x14ac:dyDescent="0.35">
      <c r="B6239" t="s">
        <v>8859</v>
      </c>
      <c r="C6239" t="s">
        <v>8789</v>
      </c>
      <c r="D6239" t="s">
        <v>8855</v>
      </c>
    </row>
    <row r="6240" spans="2:5" x14ac:dyDescent="0.35">
      <c r="B6240" t="s">
        <v>8860</v>
      </c>
      <c r="C6240" t="s">
        <v>8789</v>
      </c>
      <c r="D6240" t="s">
        <v>8855</v>
      </c>
    </row>
    <row r="6241" spans="2:5" x14ac:dyDescent="0.35">
      <c r="B6241" t="s">
        <v>8861</v>
      </c>
      <c r="C6241" t="s">
        <v>8789</v>
      </c>
      <c r="D6241" t="s">
        <v>8855</v>
      </c>
    </row>
    <row r="6242" spans="2:5" x14ac:dyDescent="0.35">
      <c r="B6242" t="s">
        <v>8862</v>
      </c>
      <c r="C6242" t="s">
        <v>8789</v>
      </c>
      <c r="D6242" t="s">
        <v>8855</v>
      </c>
    </row>
    <row r="6243" spans="2:5" x14ac:dyDescent="0.35">
      <c r="B6243" t="s">
        <v>8863</v>
      </c>
      <c r="C6243" t="s">
        <v>8789</v>
      </c>
      <c r="D6243" t="s">
        <v>8864</v>
      </c>
    </row>
    <row r="6244" spans="2:5" x14ac:dyDescent="0.35">
      <c r="B6244" t="s">
        <v>8865</v>
      </c>
      <c r="C6244" t="s">
        <v>8789</v>
      </c>
      <c r="D6244" t="s">
        <v>8864</v>
      </c>
    </row>
    <row r="6245" spans="2:5" x14ac:dyDescent="0.35">
      <c r="B6245" t="s">
        <v>8866</v>
      </c>
      <c r="C6245" t="s">
        <v>8789</v>
      </c>
      <c r="D6245" t="s">
        <v>8864</v>
      </c>
    </row>
    <row r="6246" spans="2:5" x14ac:dyDescent="0.35">
      <c r="B6246" t="s">
        <v>8867</v>
      </c>
      <c r="C6246" t="s">
        <v>8789</v>
      </c>
      <c r="D6246" t="s">
        <v>8864</v>
      </c>
    </row>
    <row r="6247" spans="2:5" x14ac:dyDescent="0.35">
      <c r="B6247" t="s">
        <v>8868</v>
      </c>
      <c r="C6247" t="s">
        <v>8789</v>
      </c>
      <c r="D6247" t="s">
        <v>8864</v>
      </c>
    </row>
    <row r="6248" spans="2:5" x14ac:dyDescent="0.35">
      <c r="B6248" t="s">
        <v>8869</v>
      </c>
      <c r="C6248" t="s">
        <v>8789</v>
      </c>
      <c r="D6248" t="s">
        <v>8870</v>
      </c>
      <c r="E6248" t="s">
        <v>1028</v>
      </c>
    </row>
    <row r="6249" spans="2:5" x14ac:dyDescent="0.35">
      <c r="B6249" t="s">
        <v>8871</v>
      </c>
      <c r="C6249" t="s">
        <v>8789</v>
      </c>
      <c r="D6249" t="s">
        <v>8870</v>
      </c>
      <c r="E6249" t="s">
        <v>1028</v>
      </c>
    </row>
    <row r="6250" spans="2:5" x14ac:dyDescent="0.35">
      <c r="B6250" t="s">
        <v>8872</v>
      </c>
      <c r="C6250" t="s">
        <v>8789</v>
      </c>
      <c r="D6250" t="s">
        <v>8873</v>
      </c>
    </row>
    <row r="6251" spans="2:5" x14ac:dyDescent="0.35">
      <c r="B6251" t="s">
        <v>8874</v>
      </c>
      <c r="C6251" t="s">
        <v>8789</v>
      </c>
      <c r="D6251" t="s">
        <v>8873</v>
      </c>
    </row>
    <row r="6252" spans="2:5" x14ac:dyDescent="0.35">
      <c r="B6252" t="s">
        <v>8875</v>
      </c>
      <c r="C6252" t="s">
        <v>8789</v>
      </c>
      <c r="D6252" t="s">
        <v>8873</v>
      </c>
    </row>
    <row r="6253" spans="2:5" x14ac:dyDescent="0.35">
      <c r="B6253" t="s">
        <v>8876</v>
      </c>
      <c r="C6253" t="s">
        <v>8789</v>
      </c>
      <c r="D6253" t="s">
        <v>8873</v>
      </c>
    </row>
    <row r="6254" spans="2:5" x14ac:dyDescent="0.35">
      <c r="B6254" t="s">
        <v>8877</v>
      </c>
      <c r="C6254" t="s">
        <v>8789</v>
      </c>
      <c r="D6254" t="s">
        <v>8873</v>
      </c>
    </row>
    <row r="6255" spans="2:5" x14ac:dyDescent="0.35">
      <c r="B6255" t="s">
        <v>8878</v>
      </c>
      <c r="C6255" t="s">
        <v>8789</v>
      </c>
      <c r="D6255" t="s">
        <v>8873</v>
      </c>
    </row>
    <row r="6256" spans="2:5" x14ac:dyDescent="0.35">
      <c r="B6256" t="s">
        <v>8879</v>
      </c>
      <c r="C6256" t="s">
        <v>8789</v>
      </c>
      <c r="D6256" t="s">
        <v>8873</v>
      </c>
    </row>
    <row r="6257" spans="2:5" x14ac:dyDescent="0.35">
      <c r="B6257" t="s">
        <v>8880</v>
      </c>
      <c r="C6257" t="s">
        <v>8789</v>
      </c>
      <c r="D6257" t="s">
        <v>8881</v>
      </c>
      <c r="E6257" t="s">
        <v>1059</v>
      </c>
    </row>
    <row r="6258" spans="2:5" x14ac:dyDescent="0.35">
      <c r="B6258" t="s">
        <v>8882</v>
      </c>
      <c r="C6258" t="s">
        <v>8789</v>
      </c>
      <c r="D6258" t="s">
        <v>8881</v>
      </c>
      <c r="E6258" t="s">
        <v>1059</v>
      </c>
    </row>
    <row r="6259" spans="2:5" x14ac:dyDescent="0.35">
      <c r="B6259" t="s">
        <v>8883</v>
      </c>
      <c r="C6259" t="s">
        <v>8789</v>
      </c>
      <c r="D6259" t="s">
        <v>8884</v>
      </c>
    </row>
    <row r="6260" spans="2:5" x14ac:dyDescent="0.35">
      <c r="B6260" t="s">
        <v>8885</v>
      </c>
      <c r="C6260" t="s">
        <v>8789</v>
      </c>
      <c r="D6260" t="s">
        <v>8884</v>
      </c>
    </row>
    <row r="6261" spans="2:5" x14ac:dyDescent="0.35">
      <c r="B6261" t="s">
        <v>8886</v>
      </c>
      <c r="C6261" t="s">
        <v>8789</v>
      </c>
    </row>
    <row r="6262" spans="2:5" x14ac:dyDescent="0.35">
      <c r="B6262" t="s">
        <v>8887</v>
      </c>
      <c r="C6262" t="s">
        <v>8789</v>
      </c>
    </row>
    <row r="6263" spans="2:5" x14ac:dyDescent="0.35">
      <c r="B6263" t="s">
        <v>8888</v>
      </c>
      <c r="C6263" t="s">
        <v>8789</v>
      </c>
      <c r="D6263" t="s">
        <v>8889</v>
      </c>
    </row>
    <row r="6264" spans="2:5" x14ac:dyDescent="0.35">
      <c r="B6264" t="s">
        <v>8890</v>
      </c>
      <c r="C6264" t="s">
        <v>8789</v>
      </c>
      <c r="D6264" t="s">
        <v>8889</v>
      </c>
    </row>
    <row r="6265" spans="2:5" x14ac:dyDescent="0.35">
      <c r="B6265" t="s">
        <v>8891</v>
      </c>
      <c r="C6265" t="s">
        <v>8789</v>
      </c>
    </row>
    <row r="6266" spans="2:5" x14ac:dyDescent="0.35">
      <c r="B6266" t="s">
        <v>8892</v>
      </c>
      <c r="C6266" t="s">
        <v>8789</v>
      </c>
    </row>
    <row r="6267" spans="2:5" x14ac:dyDescent="0.35">
      <c r="B6267" t="s">
        <v>8893</v>
      </c>
      <c r="C6267" t="s">
        <v>8789</v>
      </c>
    </row>
    <row r="6268" spans="2:5" x14ac:dyDescent="0.35">
      <c r="B6268" t="s">
        <v>8894</v>
      </c>
      <c r="C6268" t="s">
        <v>8789</v>
      </c>
      <c r="D6268" t="s">
        <v>8889</v>
      </c>
    </row>
    <row r="6269" spans="2:5" x14ac:dyDescent="0.35">
      <c r="B6269" t="s">
        <v>8895</v>
      </c>
      <c r="C6269" t="s">
        <v>8789</v>
      </c>
      <c r="D6269" t="s">
        <v>8889</v>
      </c>
    </row>
    <row r="6270" spans="2:5" x14ac:dyDescent="0.35">
      <c r="B6270" t="s">
        <v>8896</v>
      </c>
      <c r="C6270" t="s">
        <v>8789</v>
      </c>
    </row>
    <row r="6271" spans="2:5" x14ac:dyDescent="0.35">
      <c r="B6271" t="s">
        <v>8897</v>
      </c>
      <c r="C6271" t="s">
        <v>8789</v>
      </c>
      <c r="D6271" t="s">
        <v>8889</v>
      </c>
    </row>
    <row r="6272" spans="2:5" x14ac:dyDescent="0.35">
      <c r="B6272" t="s">
        <v>8898</v>
      </c>
      <c r="C6272" t="s">
        <v>8789</v>
      </c>
      <c r="D6272" t="s">
        <v>8899</v>
      </c>
    </row>
    <row r="6273" spans="2:5" x14ac:dyDescent="0.35">
      <c r="B6273" t="s">
        <v>8900</v>
      </c>
      <c r="C6273" t="s">
        <v>8789</v>
      </c>
      <c r="D6273" t="s">
        <v>8899</v>
      </c>
    </row>
    <row r="6274" spans="2:5" x14ac:dyDescent="0.35">
      <c r="B6274" t="s">
        <v>8901</v>
      </c>
      <c r="C6274" t="s">
        <v>8789</v>
      </c>
      <c r="D6274" t="s">
        <v>8899</v>
      </c>
    </row>
    <row r="6275" spans="2:5" x14ac:dyDescent="0.35">
      <c r="B6275" t="s">
        <v>8902</v>
      </c>
      <c r="C6275" t="s">
        <v>8789</v>
      </c>
      <c r="D6275" t="s">
        <v>8903</v>
      </c>
      <c r="E6275" t="s">
        <v>1041</v>
      </c>
    </row>
    <row r="6276" spans="2:5" x14ac:dyDescent="0.35">
      <c r="B6276" t="s">
        <v>8904</v>
      </c>
      <c r="C6276" t="s">
        <v>8789</v>
      </c>
      <c r="D6276" t="s">
        <v>8903</v>
      </c>
      <c r="E6276" t="s">
        <v>1041</v>
      </c>
    </row>
    <row r="6277" spans="2:5" x14ac:dyDescent="0.35">
      <c r="B6277" t="s">
        <v>8905</v>
      </c>
      <c r="C6277" t="s">
        <v>8789</v>
      </c>
      <c r="D6277" t="s">
        <v>8906</v>
      </c>
      <c r="E6277" t="s">
        <v>1059</v>
      </c>
    </row>
    <row r="6278" spans="2:5" x14ac:dyDescent="0.35">
      <c r="B6278" t="s">
        <v>8907</v>
      </c>
      <c r="C6278" t="s">
        <v>8789</v>
      </c>
      <c r="D6278" t="s">
        <v>8906</v>
      </c>
      <c r="E6278" t="s">
        <v>1059</v>
      </c>
    </row>
    <row r="6279" spans="2:5" x14ac:dyDescent="0.35">
      <c r="B6279" t="s">
        <v>8908</v>
      </c>
      <c r="C6279" t="s">
        <v>8789</v>
      </c>
      <c r="D6279" t="s">
        <v>8909</v>
      </c>
    </row>
    <row r="6280" spans="2:5" x14ac:dyDescent="0.35">
      <c r="B6280" t="s">
        <v>8910</v>
      </c>
      <c r="C6280" t="s">
        <v>8789</v>
      </c>
      <c r="D6280" t="s">
        <v>8911</v>
      </c>
      <c r="E6280" t="s">
        <v>1050</v>
      </c>
    </row>
    <row r="6281" spans="2:5" x14ac:dyDescent="0.35">
      <c r="B6281" t="s">
        <v>8912</v>
      </c>
      <c r="C6281" t="s">
        <v>8789</v>
      </c>
      <c r="D6281" t="s">
        <v>8298</v>
      </c>
    </row>
    <row r="6282" spans="2:5" x14ac:dyDescent="0.35">
      <c r="B6282" t="s">
        <v>8913</v>
      </c>
      <c r="C6282" t="s">
        <v>8789</v>
      </c>
      <c r="D6282" t="s">
        <v>8914</v>
      </c>
    </row>
    <row r="6283" spans="2:5" x14ac:dyDescent="0.35">
      <c r="B6283" t="s">
        <v>8915</v>
      </c>
      <c r="C6283" t="s">
        <v>8789</v>
      </c>
      <c r="D6283" t="s">
        <v>8916</v>
      </c>
    </row>
    <row r="6284" spans="2:5" x14ac:dyDescent="0.35">
      <c r="B6284" t="s">
        <v>8917</v>
      </c>
      <c r="C6284" t="s">
        <v>8789</v>
      </c>
      <c r="D6284" t="s">
        <v>8918</v>
      </c>
    </row>
    <row r="6285" spans="2:5" x14ac:dyDescent="0.35">
      <c r="B6285" t="s">
        <v>8919</v>
      </c>
      <c r="C6285" t="s">
        <v>8789</v>
      </c>
    </row>
    <row r="6286" spans="2:5" x14ac:dyDescent="0.35">
      <c r="B6286" t="s">
        <v>8920</v>
      </c>
      <c r="C6286" t="s">
        <v>8789</v>
      </c>
      <c r="D6286" t="s">
        <v>8921</v>
      </c>
    </row>
    <row r="6287" spans="2:5" x14ac:dyDescent="0.35">
      <c r="B6287" t="s">
        <v>8922</v>
      </c>
      <c r="C6287" t="s">
        <v>8789</v>
      </c>
      <c r="D6287" t="s">
        <v>8921</v>
      </c>
    </row>
    <row r="6288" spans="2:5" x14ac:dyDescent="0.35">
      <c r="B6288" t="s">
        <v>8923</v>
      </c>
      <c r="C6288" t="s">
        <v>8789</v>
      </c>
      <c r="D6288" t="s">
        <v>8921</v>
      </c>
    </row>
    <row r="6289" spans="2:5" x14ac:dyDescent="0.35">
      <c r="B6289" t="s">
        <v>8924</v>
      </c>
      <c r="C6289" t="s">
        <v>8789</v>
      </c>
      <c r="D6289" t="s">
        <v>8921</v>
      </c>
    </row>
    <row r="6290" spans="2:5" x14ac:dyDescent="0.35">
      <c r="B6290" t="s">
        <v>8925</v>
      </c>
      <c r="C6290" t="s">
        <v>8789</v>
      </c>
      <c r="D6290" t="s">
        <v>8921</v>
      </c>
    </row>
    <row r="6291" spans="2:5" x14ac:dyDescent="0.35">
      <c r="B6291" t="s">
        <v>8926</v>
      </c>
      <c r="C6291" t="s">
        <v>8789</v>
      </c>
      <c r="D6291" t="s">
        <v>8927</v>
      </c>
    </row>
    <row r="6292" spans="2:5" x14ac:dyDescent="0.35">
      <c r="B6292" t="s">
        <v>8928</v>
      </c>
      <c r="C6292" t="s">
        <v>8789</v>
      </c>
      <c r="D6292" t="s">
        <v>8929</v>
      </c>
      <c r="E6292" t="s">
        <v>1048</v>
      </c>
    </row>
    <row r="6293" spans="2:5" x14ac:dyDescent="0.35">
      <c r="B6293" t="s">
        <v>8930</v>
      </c>
      <c r="C6293" t="s">
        <v>8789</v>
      </c>
      <c r="D6293" t="s">
        <v>8929</v>
      </c>
      <c r="E6293" t="s">
        <v>1048</v>
      </c>
    </row>
    <row r="6294" spans="2:5" x14ac:dyDescent="0.35">
      <c r="B6294" t="s">
        <v>8931</v>
      </c>
      <c r="C6294" t="s">
        <v>8789</v>
      </c>
      <c r="D6294" t="s">
        <v>8932</v>
      </c>
      <c r="E6294" t="s">
        <v>1050</v>
      </c>
    </row>
    <row r="6295" spans="2:5" x14ac:dyDescent="0.35">
      <c r="B6295" t="s">
        <v>8933</v>
      </c>
      <c r="C6295" t="s">
        <v>8789</v>
      </c>
    </row>
    <row r="6296" spans="2:5" x14ac:dyDescent="0.35">
      <c r="B6296" t="s">
        <v>8934</v>
      </c>
      <c r="C6296" t="s">
        <v>8789</v>
      </c>
      <c r="D6296" t="s">
        <v>8935</v>
      </c>
    </row>
    <row r="6297" spans="2:5" x14ac:dyDescent="0.35">
      <c r="B6297" t="s">
        <v>8936</v>
      </c>
      <c r="C6297" t="s">
        <v>8789</v>
      </c>
      <c r="D6297" t="s">
        <v>8937</v>
      </c>
    </row>
    <row r="6298" spans="2:5" x14ac:dyDescent="0.35">
      <c r="B6298" t="s">
        <v>8938</v>
      </c>
      <c r="C6298" t="s">
        <v>8789</v>
      </c>
      <c r="D6298" t="s">
        <v>8937</v>
      </c>
    </row>
    <row r="6299" spans="2:5" x14ac:dyDescent="0.35">
      <c r="B6299" t="s">
        <v>8939</v>
      </c>
      <c r="C6299" t="s">
        <v>8789</v>
      </c>
      <c r="D6299" t="s">
        <v>8937</v>
      </c>
    </row>
    <row r="6300" spans="2:5" x14ac:dyDescent="0.35">
      <c r="B6300" t="s">
        <v>8940</v>
      </c>
      <c r="C6300" t="s">
        <v>8789</v>
      </c>
    </row>
    <row r="6301" spans="2:5" x14ac:dyDescent="0.35">
      <c r="B6301" t="s">
        <v>8941</v>
      </c>
      <c r="C6301" t="s">
        <v>8789</v>
      </c>
      <c r="D6301" t="s">
        <v>8942</v>
      </c>
    </row>
    <row r="6302" spans="2:5" x14ac:dyDescent="0.35">
      <c r="B6302" t="s">
        <v>8943</v>
      </c>
      <c r="C6302" t="s">
        <v>8789</v>
      </c>
      <c r="D6302" t="s">
        <v>8942</v>
      </c>
    </row>
    <row r="6303" spans="2:5" x14ac:dyDescent="0.35">
      <c r="B6303" t="s">
        <v>8944</v>
      </c>
      <c r="C6303" t="s">
        <v>8789</v>
      </c>
      <c r="D6303" t="s">
        <v>8942</v>
      </c>
    </row>
    <row r="6304" spans="2:5" x14ac:dyDescent="0.35">
      <c r="B6304" t="s">
        <v>8945</v>
      </c>
      <c r="C6304" t="s">
        <v>8789</v>
      </c>
    </row>
    <row r="6305" spans="2:4" x14ac:dyDescent="0.35">
      <c r="B6305" t="s">
        <v>8946</v>
      </c>
      <c r="C6305" t="s">
        <v>8789</v>
      </c>
      <c r="D6305" t="s">
        <v>8947</v>
      </c>
    </row>
    <row r="6306" spans="2:4" x14ac:dyDescent="0.35">
      <c r="B6306" t="s">
        <v>8948</v>
      </c>
      <c r="C6306" t="s">
        <v>8789</v>
      </c>
      <c r="D6306" t="s">
        <v>8947</v>
      </c>
    </row>
    <row r="6307" spans="2:4" x14ac:dyDescent="0.35">
      <c r="B6307" t="s">
        <v>8949</v>
      </c>
      <c r="C6307" t="s">
        <v>8789</v>
      </c>
      <c r="D6307" t="s">
        <v>8947</v>
      </c>
    </row>
    <row r="6308" spans="2:4" x14ac:dyDescent="0.35">
      <c r="B6308" t="s">
        <v>8950</v>
      </c>
      <c r="C6308" t="s">
        <v>8789</v>
      </c>
    </row>
    <row r="6309" spans="2:4" x14ac:dyDescent="0.35">
      <c r="B6309" t="s">
        <v>8951</v>
      </c>
      <c r="C6309" t="s">
        <v>8789</v>
      </c>
      <c r="D6309" t="s">
        <v>8947</v>
      </c>
    </row>
    <row r="6310" spans="2:4" x14ac:dyDescent="0.35">
      <c r="B6310" t="s">
        <v>8952</v>
      </c>
      <c r="C6310" t="s">
        <v>8789</v>
      </c>
      <c r="D6310" t="s">
        <v>8947</v>
      </c>
    </row>
    <row r="6311" spans="2:4" x14ac:dyDescent="0.35">
      <c r="B6311" t="s">
        <v>8953</v>
      </c>
      <c r="C6311" t="s">
        <v>8789</v>
      </c>
      <c r="D6311" t="s">
        <v>8947</v>
      </c>
    </row>
    <row r="6312" spans="2:4" x14ac:dyDescent="0.35">
      <c r="B6312" t="s">
        <v>8954</v>
      </c>
      <c r="C6312" t="s">
        <v>8789</v>
      </c>
      <c r="D6312" t="s">
        <v>8955</v>
      </c>
    </row>
    <row r="6313" spans="2:4" x14ac:dyDescent="0.35">
      <c r="B6313" t="s">
        <v>8956</v>
      </c>
      <c r="C6313" t="s">
        <v>8789</v>
      </c>
      <c r="D6313" t="s">
        <v>8957</v>
      </c>
    </row>
    <row r="6314" spans="2:4" x14ac:dyDescent="0.35">
      <c r="B6314" t="s">
        <v>8958</v>
      </c>
      <c r="C6314" t="s">
        <v>8789</v>
      </c>
      <c r="D6314" t="s">
        <v>8957</v>
      </c>
    </row>
    <row r="6315" spans="2:4" x14ac:dyDescent="0.35">
      <c r="B6315" t="s">
        <v>8959</v>
      </c>
      <c r="C6315" t="s">
        <v>8789</v>
      </c>
      <c r="D6315" t="s">
        <v>8957</v>
      </c>
    </row>
    <row r="6316" spans="2:4" x14ac:dyDescent="0.35">
      <c r="B6316" t="s">
        <v>8960</v>
      </c>
      <c r="C6316" t="s">
        <v>8789</v>
      </c>
      <c r="D6316" t="s">
        <v>8957</v>
      </c>
    </row>
    <row r="6317" spans="2:4" x14ac:dyDescent="0.35">
      <c r="B6317" t="s">
        <v>8961</v>
      </c>
      <c r="C6317" t="s">
        <v>8789</v>
      </c>
      <c r="D6317" t="s">
        <v>8957</v>
      </c>
    </row>
    <row r="6318" spans="2:4" x14ac:dyDescent="0.35">
      <c r="B6318" t="s">
        <v>8962</v>
      </c>
      <c r="C6318" t="s">
        <v>8789</v>
      </c>
      <c r="D6318" t="s">
        <v>8963</v>
      </c>
    </row>
    <row r="6319" spans="2:4" x14ac:dyDescent="0.35">
      <c r="B6319" t="s">
        <v>8964</v>
      </c>
      <c r="C6319" t="s">
        <v>8789</v>
      </c>
      <c r="D6319" t="s">
        <v>8965</v>
      </c>
    </row>
    <row r="6320" spans="2:4" x14ac:dyDescent="0.35">
      <c r="B6320" t="s">
        <v>8966</v>
      </c>
      <c r="C6320" t="s">
        <v>8789</v>
      </c>
      <c r="D6320" t="s">
        <v>8965</v>
      </c>
    </row>
    <row r="6321" spans="2:5" x14ac:dyDescent="0.35">
      <c r="B6321" t="s">
        <v>8967</v>
      </c>
      <c r="C6321" t="s">
        <v>8789</v>
      </c>
      <c r="D6321" t="s">
        <v>8968</v>
      </c>
      <c r="E6321" t="s">
        <v>1059</v>
      </c>
    </row>
    <row r="6322" spans="2:5" x14ac:dyDescent="0.35">
      <c r="B6322" t="s">
        <v>8969</v>
      </c>
      <c r="C6322" t="s">
        <v>8789</v>
      </c>
      <c r="D6322" t="s">
        <v>8968</v>
      </c>
      <c r="E6322" t="s">
        <v>1059</v>
      </c>
    </row>
    <row r="6323" spans="2:5" x14ac:dyDescent="0.35">
      <c r="B6323" t="s">
        <v>8970</v>
      </c>
      <c r="C6323" t="s">
        <v>8789</v>
      </c>
      <c r="D6323" t="s">
        <v>8968</v>
      </c>
      <c r="E6323" t="s">
        <v>1059</v>
      </c>
    </row>
    <row r="6324" spans="2:5" x14ac:dyDescent="0.35">
      <c r="B6324" t="s">
        <v>8971</v>
      </c>
      <c r="C6324" t="s">
        <v>8789</v>
      </c>
      <c r="D6324" t="s">
        <v>8972</v>
      </c>
    </row>
    <row r="6325" spans="2:5" x14ac:dyDescent="0.35">
      <c r="B6325" t="s">
        <v>8973</v>
      </c>
      <c r="C6325" t="s">
        <v>8789</v>
      </c>
      <c r="D6325" t="s">
        <v>8974</v>
      </c>
    </row>
    <row r="6326" spans="2:5" x14ac:dyDescent="0.35">
      <c r="B6326" t="s">
        <v>8975</v>
      </c>
      <c r="C6326" t="s">
        <v>8789</v>
      </c>
      <c r="D6326" t="s">
        <v>8974</v>
      </c>
    </row>
    <row r="6327" spans="2:5" x14ac:dyDescent="0.35">
      <c r="B6327" t="s">
        <v>8976</v>
      </c>
      <c r="C6327" t="s">
        <v>8789</v>
      </c>
      <c r="D6327" t="s">
        <v>8974</v>
      </c>
    </row>
    <row r="6328" spans="2:5" x14ac:dyDescent="0.35">
      <c r="B6328" t="s">
        <v>8977</v>
      </c>
      <c r="C6328" t="s">
        <v>8789</v>
      </c>
      <c r="D6328" t="s">
        <v>8974</v>
      </c>
    </row>
    <row r="6329" spans="2:5" x14ac:dyDescent="0.35">
      <c r="B6329" t="s">
        <v>8978</v>
      </c>
      <c r="C6329" t="s">
        <v>8789</v>
      </c>
      <c r="D6329" t="s">
        <v>8974</v>
      </c>
    </row>
    <row r="6330" spans="2:5" x14ac:dyDescent="0.35">
      <c r="B6330" t="s">
        <v>8979</v>
      </c>
      <c r="C6330" t="s">
        <v>8789</v>
      </c>
      <c r="D6330" t="s">
        <v>8974</v>
      </c>
    </row>
    <row r="6331" spans="2:5" x14ac:dyDescent="0.35">
      <c r="B6331" t="s">
        <v>8980</v>
      </c>
      <c r="C6331" t="s">
        <v>8789</v>
      </c>
      <c r="D6331" t="s">
        <v>8974</v>
      </c>
    </row>
    <row r="6332" spans="2:5" x14ac:dyDescent="0.35">
      <c r="B6332" t="s">
        <v>8981</v>
      </c>
      <c r="C6332" t="s">
        <v>8789</v>
      </c>
      <c r="D6332" t="s">
        <v>8974</v>
      </c>
    </row>
    <row r="6333" spans="2:5" x14ac:dyDescent="0.35">
      <c r="B6333" t="s">
        <v>8982</v>
      </c>
      <c r="C6333" t="s">
        <v>8789</v>
      </c>
      <c r="D6333" t="s">
        <v>8974</v>
      </c>
    </row>
    <row r="6334" spans="2:5" x14ac:dyDescent="0.35">
      <c r="B6334" t="s">
        <v>8983</v>
      </c>
      <c r="C6334" t="s">
        <v>8789</v>
      </c>
      <c r="D6334" t="s">
        <v>8984</v>
      </c>
    </row>
    <row r="6335" spans="2:5" x14ac:dyDescent="0.35">
      <c r="B6335" t="s">
        <v>8985</v>
      </c>
      <c r="C6335" t="s">
        <v>8789</v>
      </c>
      <c r="D6335" t="s">
        <v>8446</v>
      </c>
    </row>
    <row r="6336" spans="2:5" x14ac:dyDescent="0.35">
      <c r="B6336" t="s">
        <v>8986</v>
      </c>
      <c r="C6336" t="s">
        <v>8789</v>
      </c>
    </row>
    <row r="6337" spans="2:4" x14ac:dyDescent="0.35">
      <c r="B6337" t="s">
        <v>8987</v>
      </c>
      <c r="C6337" t="s">
        <v>8789</v>
      </c>
    </row>
    <row r="6338" spans="2:4" x14ac:dyDescent="0.35">
      <c r="B6338" t="s">
        <v>8988</v>
      </c>
      <c r="C6338" t="s">
        <v>8789</v>
      </c>
    </row>
    <row r="6339" spans="2:4" x14ac:dyDescent="0.35">
      <c r="B6339" t="s">
        <v>8989</v>
      </c>
      <c r="C6339" t="s">
        <v>8789</v>
      </c>
      <c r="D6339" t="s">
        <v>8990</v>
      </c>
    </row>
    <row r="6340" spans="2:4" x14ac:dyDescent="0.35">
      <c r="B6340" t="s">
        <v>8991</v>
      </c>
      <c r="C6340" t="s">
        <v>8789</v>
      </c>
      <c r="D6340" t="s">
        <v>8990</v>
      </c>
    </row>
    <row r="6341" spans="2:4" x14ac:dyDescent="0.35">
      <c r="B6341" t="s">
        <v>8992</v>
      </c>
      <c r="C6341" t="s">
        <v>8789</v>
      </c>
      <c r="D6341" t="s">
        <v>8990</v>
      </c>
    </row>
    <row r="6342" spans="2:4" x14ac:dyDescent="0.35">
      <c r="B6342" t="s">
        <v>8993</v>
      </c>
      <c r="C6342" t="s">
        <v>8789</v>
      </c>
      <c r="D6342" t="s">
        <v>8994</v>
      </c>
    </row>
    <row r="6343" spans="2:4" x14ac:dyDescent="0.35">
      <c r="B6343" t="s">
        <v>8995</v>
      </c>
      <c r="C6343" t="s">
        <v>8789</v>
      </c>
      <c r="D6343" t="s">
        <v>8994</v>
      </c>
    </row>
    <row r="6344" spans="2:4" x14ac:dyDescent="0.35">
      <c r="B6344" t="s">
        <v>8996</v>
      </c>
      <c r="C6344" t="s">
        <v>8789</v>
      </c>
      <c r="D6344" t="s">
        <v>8997</v>
      </c>
    </row>
    <row r="6345" spans="2:4" x14ac:dyDescent="0.35">
      <c r="B6345" t="s">
        <v>8998</v>
      </c>
      <c r="C6345" t="s">
        <v>8789</v>
      </c>
      <c r="D6345" t="s">
        <v>8999</v>
      </c>
    </row>
    <row r="6346" spans="2:4" x14ac:dyDescent="0.35">
      <c r="B6346" t="s">
        <v>9000</v>
      </c>
      <c r="C6346" t="s">
        <v>8789</v>
      </c>
      <c r="D6346" t="s">
        <v>8999</v>
      </c>
    </row>
    <row r="6347" spans="2:4" x14ac:dyDescent="0.35">
      <c r="B6347" t="s">
        <v>9001</v>
      </c>
      <c r="C6347" t="s">
        <v>8789</v>
      </c>
      <c r="D6347" t="s">
        <v>8999</v>
      </c>
    </row>
    <row r="6348" spans="2:4" x14ac:dyDescent="0.35">
      <c r="B6348" t="s">
        <v>9002</v>
      </c>
      <c r="C6348" t="s">
        <v>8789</v>
      </c>
      <c r="D6348" t="s">
        <v>8999</v>
      </c>
    </row>
    <row r="6349" spans="2:4" x14ac:dyDescent="0.35">
      <c r="B6349" t="s">
        <v>9003</v>
      </c>
      <c r="C6349" t="s">
        <v>8789</v>
      </c>
      <c r="D6349" t="s">
        <v>9004</v>
      </c>
    </row>
    <row r="6350" spans="2:4" x14ac:dyDescent="0.35">
      <c r="B6350" t="s">
        <v>9005</v>
      </c>
      <c r="C6350" t="s">
        <v>8789</v>
      </c>
      <c r="D6350" t="s">
        <v>9006</v>
      </c>
    </row>
    <row r="6351" spans="2:4" x14ac:dyDescent="0.35">
      <c r="B6351" t="s">
        <v>9007</v>
      </c>
      <c r="C6351" t="s">
        <v>8789</v>
      </c>
      <c r="D6351" t="s">
        <v>9006</v>
      </c>
    </row>
    <row r="6352" spans="2:4" x14ac:dyDescent="0.35">
      <c r="B6352" t="s">
        <v>9008</v>
      </c>
      <c r="C6352" t="s">
        <v>8789</v>
      </c>
      <c r="D6352" t="s">
        <v>9006</v>
      </c>
    </row>
    <row r="6353" spans="2:5" x14ac:dyDescent="0.35">
      <c r="B6353" t="s">
        <v>9009</v>
      </c>
      <c r="C6353" t="s">
        <v>8789</v>
      </c>
      <c r="D6353" t="s">
        <v>9010</v>
      </c>
    </row>
    <row r="6354" spans="2:5" x14ac:dyDescent="0.35">
      <c r="B6354" t="s">
        <v>9011</v>
      </c>
      <c r="C6354" t="s">
        <v>8789</v>
      </c>
      <c r="D6354" t="s">
        <v>9012</v>
      </c>
      <c r="E6354" t="s">
        <v>1050</v>
      </c>
    </row>
    <row r="6355" spans="2:5" x14ac:dyDescent="0.35">
      <c r="B6355" t="s">
        <v>9013</v>
      </c>
      <c r="C6355" t="s">
        <v>8789</v>
      </c>
    </row>
    <row r="6356" spans="2:5" x14ac:dyDescent="0.35">
      <c r="B6356" t="s">
        <v>9014</v>
      </c>
      <c r="C6356" t="s">
        <v>8789</v>
      </c>
    </row>
    <row r="6357" spans="2:5" x14ac:dyDescent="0.35">
      <c r="B6357" t="s">
        <v>9015</v>
      </c>
      <c r="C6357" t="s">
        <v>8789</v>
      </c>
      <c r="D6357" t="s">
        <v>9016</v>
      </c>
    </row>
    <row r="6358" spans="2:5" x14ac:dyDescent="0.35">
      <c r="B6358" t="s">
        <v>9017</v>
      </c>
      <c r="C6358" t="s">
        <v>8789</v>
      </c>
      <c r="D6358" t="s">
        <v>9016</v>
      </c>
    </row>
    <row r="6359" spans="2:5" x14ac:dyDescent="0.35">
      <c r="B6359" t="s">
        <v>9018</v>
      </c>
      <c r="C6359" t="s">
        <v>8789</v>
      </c>
      <c r="D6359" t="s">
        <v>9019</v>
      </c>
    </row>
    <row r="6360" spans="2:5" x14ac:dyDescent="0.35">
      <c r="B6360" t="s">
        <v>9020</v>
      </c>
      <c r="C6360" t="s">
        <v>8789</v>
      </c>
      <c r="D6360" t="s">
        <v>9021</v>
      </c>
    </row>
    <row r="6361" spans="2:5" x14ac:dyDescent="0.35">
      <c r="B6361" t="s">
        <v>9022</v>
      </c>
      <c r="C6361" t="s">
        <v>8789</v>
      </c>
      <c r="D6361" t="s">
        <v>9021</v>
      </c>
    </row>
    <row r="6362" spans="2:5" x14ac:dyDescent="0.35">
      <c r="B6362" t="s">
        <v>9023</v>
      </c>
      <c r="C6362" t="s">
        <v>8789</v>
      </c>
      <c r="D6362" t="s">
        <v>9021</v>
      </c>
    </row>
    <row r="6363" spans="2:5" x14ac:dyDescent="0.35">
      <c r="B6363" t="s">
        <v>9024</v>
      </c>
      <c r="C6363" t="s">
        <v>8789</v>
      </c>
      <c r="D6363" t="s">
        <v>9021</v>
      </c>
    </row>
    <row r="6364" spans="2:5" x14ac:dyDescent="0.35">
      <c r="B6364" t="s">
        <v>9025</v>
      </c>
      <c r="C6364" t="s">
        <v>8789</v>
      </c>
      <c r="D6364" t="s">
        <v>9021</v>
      </c>
    </row>
    <row r="6365" spans="2:5" x14ac:dyDescent="0.35">
      <c r="B6365" t="s">
        <v>9026</v>
      </c>
      <c r="C6365" t="s">
        <v>8789</v>
      </c>
      <c r="D6365" t="s">
        <v>9027</v>
      </c>
    </row>
    <row r="6366" spans="2:5" x14ac:dyDescent="0.35">
      <c r="B6366" t="s">
        <v>9028</v>
      </c>
      <c r="C6366" t="s">
        <v>8789</v>
      </c>
      <c r="D6366" t="s">
        <v>9027</v>
      </c>
    </row>
    <row r="6367" spans="2:5" x14ac:dyDescent="0.35">
      <c r="B6367" t="s">
        <v>9029</v>
      </c>
      <c r="C6367" t="s">
        <v>8789</v>
      </c>
      <c r="D6367" t="s">
        <v>9027</v>
      </c>
    </row>
    <row r="6368" spans="2:5" x14ac:dyDescent="0.35">
      <c r="B6368" t="s">
        <v>9030</v>
      </c>
      <c r="C6368" t="s">
        <v>8789</v>
      </c>
      <c r="D6368" t="s">
        <v>9027</v>
      </c>
    </row>
    <row r="6369" spans="2:5" x14ac:dyDescent="0.35">
      <c r="B6369" t="s">
        <v>9031</v>
      </c>
      <c r="C6369" t="s">
        <v>8789</v>
      </c>
      <c r="D6369" t="s">
        <v>9032</v>
      </c>
      <c r="E6369" t="s">
        <v>1059</v>
      </c>
    </row>
    <row r="6370" spans="2:5" x14ac:dyDescent="0.35">
      <c r="B6370" t="s">
        <v>9033</v>
      </c>
      <c r="C6370" t="s">
        <v>8789</v>
      </c>
      <c r="D6370" t="s">
        <v>9032</v>
      </c>
      <c r="E6370" t="s">
        <v>1059</v>
      </c>
    </row>
    <row r="6371" spans="2:5" x14ac:dyDescent="0.35">
      <c r="B6371" t="s">
        <v>9034</v>
      </c>
      <c r="C6371" t="s">
        <v>8789</v>
      </c>
      <c r="D6371" t="s">
        <v>9032</v>
      </c>
      <c r="E6371" t="s">
        <v>1059</v>
      </c>
    </row>
    <row r="6372" spans="2:5" x14ac:dyDescent="0.35">
      <c r="B6372" t="s">
        <v>9035</v>
      </c>
      <c r="C6372" t="s">
        <v>8789</v>
      </c>
      <c r="D6372" t="s">
        <v>9032</v>
      </c>
      <c r="E6372" t="s">
        <v>1059</v>
      </c>
    </row>
    <row r="6373" spans="2:5" x14ac:dyDescent="0.35">
      <c r="B6373" t="s">
        <v>9036</v>
      </c>
      <c r="C6373" t="s">
        <v>8789</v>
      </c>
      <c r="D6373" t="s">
        <v>9032</v>
      </c>
      <c r="E6373" t="s">
        <v>1059</v>
      </c>
    </row>
    <row r="6374" spans="2:5" x14ac:dyDescent="0.35">
      <c r="B6374" t="s">
        <v>9037</v>
      </c>
      <c r="C6374" t="s">
        <v>8789</v>
      </c>
      <c r="D6374" t="s">
        <v>9032</v>
      </c>
      <c r="E6374" t="s">
        <v>1059</v>
      </c>
    </row>
    <row r="6375" spans="2:5" x14ac:dyDescent="0.35">
      <c r="B6375" t="s">
        <v>9038</v>
      </c>
      <c r="C6375" t="s">
        <v>8789</v>
      </c>
      <c r="D6375" t="s">
        <v>9032</v>
      </c>
      <c r="E6375" t="s">
        <v>1059</v>
      </c>
    </row>
    <row r="6376" spans="2:5" x14ac:dyDescent="0.35">
      <c r="B6376" t="s">
        <v>9039</v>
      </c>
      <c r="C6376" t="s">
        <v>8789</v>
      </c>
      <c r="D6376" t="s">
        <v>9032</v>
      </c>
      <c r="E6376" t="s">
        <v>1059</v>
      </c>
    </row>
    <row r="6377" spans="2:5" x14ac:dyDescent="0.35">
      <c r="B6377" t="s">
        <v>9040</v>
      </c>
      <c r="C6377" t="s">
        <v>8789</v>
      </c>
      <c r="D6377" t="s">
        <v>9032</v>
      </c>
      <c r="E6377" t="s">
        <v>1059</v>
      </c>
    </row>
    <row r="6378" spans="2:5" x14ac:dyDescent="0.35">
      <c r="B6378" t="s">
        <v>9041</v>
      </c>
      <c r="C6378" t="s">
        <v>8789</v>
      </c>
      <c r="D6378" t="s">
        <v>9032</v>
      </c>
      <c r="E6378" t="s">
        <v>1059</v>
      </c>
    </row>
    <row r="6379" spans="2:5" x14ac:dyDescent="0.35">
      <c r="B6379" t="s">
        <v>9042</v>
      </c>
      <c r="C6379" t="s">
        <v>8789</v>
      </c>
      <c r="D6379" t="s">
        <v>9032</v>
      </c>
      <c r="E6379" t="s">
        <v>1059</v>
      </c>
    </row>
    <row r="6380" spans="2:5" x14ac:dyDescent="0.35">
      <c r="B6380" t="s">
        <v>9043</v>
      </c>
      <c r="C6380" t="s">
        <v>8789</v>
      </c>
      <c r="D6380" t="s">
        <v>9032</v>
      </c>
      <c r="E6380" t="s">
        <v>1059</v>
      </c>
    </row>
    <row r="6381" spans="2:5" x14ac:dyDescent="0.35">
      <c r="B6381" t="s">
        <v>9044</v>
      </c>
      <c r="C6381" t="s">
        <v>8789</v>
      </c>
      <c r="D6381" t="s">
        <v>9032</v>
      </c>
      <c r="E6381" t="s">
        <v>1059</v>
      </c>
    </row>
    <row r="6382" spans="2:5" x14ac:dyDescent="0.35">
      <c r="B6382" t="s">
        <v>9045</v>
      </c>
      <c r="C6382" t="s">
        <v>8789</v>
      </c>
      <c r="D6382" t="s">
        <v>9032</v>
      </c>
      <c r="E6382" t="s">
        <v>1059</v>
      </c>
    </row>
    <row r="6383" spans="2:5" x14ac:dyDescent="0.35">
      <c r="B6383" t="s">
        <v>9046</v>
      </c>
      <c r="C6383" t="s">
        <v>8789</v>
      </c>
      <c r="D6383" t="s">
        <v>9032</v>
      </c>
      <c r="E6383" t="s">
        <v>1059</v>
      </c>
    </row>
    <row r="6384" spans="2:5" x14ac:dyDescent="0.35">
      <c r="B6384" t="s">
        <v>9047</v>
      </c>
      <c r="C6384" t="s">
        <v>8789</v>
      </c>
      <c r="D6384" t="s">
        <v>9048</v>
      </c>
    </row>
    <row r="6385" spans="2:5" x14ac:dyDescent="0.35">
      <c r="B6385" t="s">
        <v>9049</v>
      </c>
      <c r="C6385" t="s">
        <v>8789</v>
      </c>
      <c r="D6385" t="s">
        <v>9048</v>
      </c>
    </row>
    <row r="6386" spans="2:5" x14ac:dyDescent="0.35">
      <c r="B6386" t="s">
        <v>9050</v>
      </c>
      <c r="C6386" t="s">
        <v>8789</v>
      </c>
      <c r="D6386" t="s">
        <v>9051</v>
      </c>
      <c r="E6386" t="s">
        <v>1059</v>
      </c>
    </row>
    <row r="6387" spans="2:5" x14ac:dyDescent="0.35">
      <c r="B6387" t="s">
        <v>9052</v>
      </c>
      <c r="C6387" t="s">
        <v>8789</v>
      </c>
      <c r="D6387" t="s">
        <v>9051</v>
      </c>
      <c r="E6387" t="s">
        <v>1059</v>
      </c>
    </row>
    <row r="6388" spans="2:5" x14ac:dyDescent="0.35">
      <c r="B6388" t="s">
        <v>9053</v>
      </c>
      <c r="C6388" t="s">
        <v>8789</v>
      </c>
      <c r="D6388" t="s">
        <v>9054</v>
      </c>
      <c r="E6388" t="s">
        <v>1059</v>
      </c>
    </row>
    <row r="6389" spans="2:5" x14ac:dyDescent="0.35">
      <c r="B6389" t="s">
        <v>9055</v>
      </c>
      <c r="C6389" t="s">
        <v>8789</v>
      </c>
      <c r="D6389" t="s">
        <v>9056</v>
      </c>
      <c r="E6389" t="s">
        <v>1059</v>
      </c>
    </row>
    <row r="6390" spans="2:5" x14ac:dyDescent="0.35">
      <c r="B6390" t="s">
        <v>9057</v>
      </c>
      <c r="C6390" t="s">
        <v>8789</v>
      </c>
      <c r="D6390" t="s">
        <v>9056</v>
      </c>
      <c r="E6390" t="s">
        <v>1059</v>
      </c>
    </row>
    <row r="6391" spans="2:5" x14ac:dyDescent="0.35">
      <c r="B6391" t="s">
        <v>9058</v>
      </c>
      <c r="C6391" t="s">
        <v>8789</v>
      </c>
      <c r="D6391" t="s">
        <v>8607</v>
      </c>
    </row>
    <row r="6392" spans="2:5" x14ac:dyDescent="0.35">
      <c r="B6392" t="s">
        <v>7475</v>
      </c>
      <c r="C6392" t="s">
        <v>8789</v>
      </c>
      <c r="D6392" t="s">
        <v>8564</v>
      </c>
    </row>
    <row r="6393" spans="2:5" x14ac:dyDescent="0.35">
      <c r="B6393" t="s">
        <v>9059</v>
      </c>
      <c r="C6393" t="s">
        <v>8789</v>
      </c>
      <c r="D6393" t="s">
        <v>9060</v>
      </c>
      <c r="E6393" t="s">
        <v>1050</v>
      </c>
    </row>
    <row r="6394" spans="2:5" x14ac:dyDescent="0.35">
      <c r="B6394" t="s">
        <v>9061</v>
      </c>
      <c r="C6394" t="s">
        <v>8789</v>
      </c>
      <c r="D6394" t="s">
        <v>9060</v>
      </c>
      <c r="E6394" t="s">
        <v>1050</v>
      </c>
    </row>
    <row r="6395" spans="2:5" x14ac:dyDescent="0.35">
      <c r="B6395" t="s">
        <v>9062</v>
      </c>
      <c r="C6395" t="s">
        <v>8789</v>
      </c>
      <c r="D6395" t="s">
        <v>9063</v>
      </c>
    </row>
    <row r="6396" spans="2:5" x14ac:dyDescent="0.35">
      <c r="B6396" t="s">
        <v>9064</v>
      </c>
      <c r="C6396" t="s">
        <v>8789</v>
      </c>
      <c r="D6396" t="s">
        <v>9063</v>
      </c>
    </row>
    <row r="6397" spans="2:5" x14ac:dyDescent="0.35">
      <c r="B6397" t="s">
        <v>9065</v>
      </c>
      <c r="C6397" t="s">
        <v>8789</v>
      </c>
      <c r="D6397" t="s">
        <v>9063</v>
      </c>
    </row>
    <row r="6398" spans="2:5" x14ac:dyDescent="0.35">
      <c r="B6398" t="s">
        <v>9066</v>
      </c>
      <c r="C6398" t="s">
        <v>8789</v>
      </c>
      <c r="D6398" t="s">
        <v>9067</v>
      </c>
    </row>
    <row r="6399" spans="2:5" x14ac:dyDescent="0.35">
      <c r="B6399" t="s">
        <v>9068</v>
      </c>
      <c r="C6399" t="s">
        <v>8789</v>
      </c>
      <c r="D6399" t="s">
        <v>9069</v>
      </c>
    </row>
    <row r="6400" spans="2:5" x14ac:dyDescent="0.35">
      <c r="B6400" t="s">
        <v>9070</v>
      </c>
      <c r="C6400" t="s">
        <v>8789</v>
      </c>
      <c r="D6400" t="s">
        <v>9071</v>
      </c>
    </row>
    <row r="6401" spans="2:5" x14ac:dyDescent="0.35">
      <c r="B6401" t="s">
        <v>9072</v>
      </c>
      <c r="C6401" t="s">
        <v>8789</v>
      </c>
      <c r="D6401" t="s">
        <v>9071</v>
      </c>
    </row>
    <row r="6402" spans="2:5" x14ac:dyDescent="0.35">
      <c r="B6402" t="s">
        <v>9073</v>
      </c>
      <c r="C6402" t="s">
        <v>8789</v>
      </c>
      <c r="D6402" t="s">
        <v>9071</v>
      </c>
    </row>
    <row r="6403" spans="2:5" x14ac:dyDescent="0.35">
      <c r="B6403" t="s">
        <v>9074</v>
      </c>
      <c r="C6403" t="s">
        <v>8789</v>
      </c>
      <c r="D6403" t="s">
        <v>9075</v>
      </c>
    </row>
    <row r="6404" spans="2:5" x14ac:dyDescent="0.35">
      <c r="B6404" t="s">
        <v>9076</v>
      </c>
      <c r="C6404" t="s">
        <v>8789</v>
      </c>
    </row>
    <row r="6405" spans="2:5" x14ac:dyDescent="0.35">
      <c r="B6405" t="s">
        <v>9077</v>
      </c>
      <c r="C6405" t="s">
        <v>8789</v>
      </c>
      <c r="D6405" t="s">
        <v>9078</v>
      </c>
    </row>
    <row r="6406" spans="2:5" x14ac:dyDescent="0.35">
      <c r="B6406" t="s">
        <v>9079</v>
      </c>
      <c r="C6406" t="s">
        <v>8789</v>
      </c>
      <c r="D6406" t="s">
        <v>9078</v>
      </c>
    </row>
    <row r="6407" spans="2:5" x14ac:dyDescent="0.35">
      <c r="B6407" t="s">
        <v>9080</v>
      </c>
      <c r="C6407" t="s">
        <v>8789</v>
      </c>
      <c r="D6407" t="s">
        <v>9078</v>
      </c>
    </row>
    <row r="6408" spans="2:5" x14ac:dyDescent="0.35">
      <c r="B6408" t="s">
        <v>9081</v>
      </c>
      <c r="C6408" t="s">
        <v>8789</v>
      </c>
      <c r="D6408" t="s">
        <v>9078</v>
      </c>
    </row>
    <row r="6409" spans="2:5" x14ac:dyDescent="0.35">
      <c r="B6409" t="s">
        <v>9082</v>
      </c>
      <c r="C6409" t="s">
        <v>8789</v>
      </c>
      <c r="D6409" t="s">
        <v>9078</v>
      </c>
    </row>
    <row r="6410" spans="2:5" x14ac:dyDescent="0.35">
      <c r="B6410" t="s">
        <v>9083</v>
      </c>
      <c r="C6410" t="s">
        <v>8789</v>
      </c>
    </row>
    <row r="6411" spans="2:5" x14ac:dyDescent="0.35">
      <c r="B6411" t="s">
        <v>9084</v>
      </c>
      <c r="C6411" t="s">
        <v>8789</v>
      </c>
      <c r="D6411" t="s">
        <v>9085</v>
      </c>
    </row>
    <row r="6412" spans="2:5" x14ac:dyDescent="0.35">
      <c r="B6412" t="s">
        <v>9086</v>
      </c>
      <c r="C6412" t="s">
        <v>8789</v>
      </c>
      <c r="D6412" t="s">
        <v>9085</v>
      </c>
    </row>
    <row r="6413" spans="2:5" x14ac:dyDescent="0.35">
      <c r="B6413" t="s">
        <v>9087</v>
      </c>
      <c r="C6413" t="s">
        <v>8789</v>
      </c>
      <c r="D6413" t="s">
        <v>9088</v>
      </c>
    </row>
    <row r="6414" spans="2:5" x14ac:dyDescent="0.35">
      <c r="B6414" t="s">
        <v>9089</v>
      </c>
      <c r="C6414" t="s">
        <v>8789</v>
      </c>
      <c r="D6414" t="s">
        <v>9088</v>
      </c>
    </row>
    <row r="6415" spans="2:5" x14ac:dyDescent="0.35">
      <c r="B6415" t="s">
        <v>9090</v>
      </c>
      <c r="C6415" t="s">
        <v>8789</v>
      </c>
      <c r="D6415" t="s">
        <v>9088</v>
      </c>
    </row>
    <row r="6416" spans="2:5" x14ac:dyDescent="0.35">
      <c r="B6416" t="s">
        <v>9091</v>
      </c>
      <c r="C6416" t="s">
        <v>8789</v>
      </c>
      <c r="D6416" t="s">
        <v>9092</v>
      </c>
      <c r="E6416" t="s">
        <v>1059</v>
      </c>
    </row>
    <row r="6417" spans="2:5" x14ac:dyDescent="0.35">
      <c r="B6417" t="s">
        <v>9093</v>
      </c>
      <c r="C6417" t="s">
        <v>8789</v>
      </c>
      <c r="D6417" t="s">
        <v>9094</v>
      </c>
      <c r="E6417" t="s">
        <v>1041</v>
      </c>
    </row>
    <row r="6418" spans="2:5" x14ac:dyDescent="0.35">
      <c r="B6418" t="s">
        <v>9095</v>
      </c>
      <c r="C6418" t="s">
        <v>8789</v>
      </c>
      <c r="D6418" t="s">
        <v>9096</v>
      </c>
    </row>
    <row r="6419" spans="2:5" x14ac:dyDescent="0.35">
      <c r="B6419" t="s">
        <v>9097</v>
      </c>
      <c r="C6419" t="s">
        <v>8789</v>
      </c>
      <c r="D6419" t="s">
        <v>9096</v>
      </c>
    </row>
    <row r="6420" spans="2:5" x14ac:dyDescent="0.35">
      <c r="B6420" t="s">
        <v>9098</v>
      </c>
      <c r="C6420" t="s">
        <v>8789</v>
      </c>
      <c r="D6420" t="s">
        <v>9096</v>
      </c>
    </row>
    <row r="6421" spans="2:5" x14ac:dyDescent="0.35">
      <c r="B6421" t="s">
        <v>9099</v>
      </c>
      <c r="C6421" t="s">
        <v>8789</v>
      </c>
      <c r="D6421" t="s">
        <v>9096</v>
      </c>
    </row>
    <row r="6422" spans="2:5" x14ac:dyDescent="0.35">
      <c r="B6422" t="s">
        <v>9100</v>
      </c>
      <c r="C6422" t="s">
        <v>8789</v>
      </c>
      <c r="D6422" t="s">
        <v>4147</v>
      </c>
    </row>
    <row r="6423" spans="2:5" x14ac:dyDescent="0.35">
      <c r="B6423" t="s">
        <v>9101</v>
      </c>
      <c r="C6423" t="s">
        <v>8789</v>
      </c>
      <c r="D6423" t="s">
        <v>4147</v>
      </c>
    </row>
    <row r="6424" spans="2:5" x14ac:dyDescent="0.35">
      <c r="B6424" t="s">
        <v>9102</v>
      </c>
      <c r="C6424" t="s">
        <v>8789</v>
      </c>
    </row>
    <row r="6425" spans="2:5" x14ac:dyDescent="0.35">
      <c r="B6425" t="s">
        <v>9103</v>
      </c>
      <c r="C6425" t="s">
        <v>8789</v>
      </c>
      <c r="D6425" t="s">
        <v>4147</v>
      </c>
    </row>
    <row r="6426" spans="2:5" x14ac:dyDescent="0.35">
      <c r="B6426" t="s">
        <v>9104</v>
      </c>
      <c r="C6426" t="s">
        <v>8789</v>
      </c>
      <c r="D6426" t="s">
        <v>4147</v>
      </c>
    </row>
    <row r="6427" spans="2:5" x14ac:dyDescent="0.35">
      <c r="B6427" t="s">
        <v>9105</v>
      </c>
      <c r="C6427" t="s">
        <v>8789</v>
      </c>
      <c r="D6427" t="s">
        <v>4147</v>
      </c>
    </row>
    <row r="6428" spans="2:5" x14ac:dyDescent="0.35">
      <c r="B6428" t="s">
        <v>9106</v>
      </c>
      <c r="C6428" t="s">
        <v>8789</v>
      </c>
      <c r="D6428" t="s">
        <v>4147</v>
      </c>
    </row>
    <row r="6429" spans="2:5" x14ac:dyDescent="0.35">
      <c r="B6429" t="s">
        <v>9107</v>
      </c>
      <c r="C6429" t="s">
        <v>8789</v>
      </c>
      <c r="D6429" t="s">
        <v>4147</v>
      </c>
    </row>
    <row r="6430" spans="2:5" x14ac:dyDescent="0.35">
      <c r="B6430" t="s">
        <v>9108</v>
      </c>
      <c r="C6430" t="s">
        <v>8789</v>
      </c>
      <c r="D6430" t="s">
        <v>9109</v>
      </c>
    </row>
    <row r="6431" spans="2:5" x14ac:dyDescent="0.35">
      <c r="B6431" t="s">
        <v>9110</v>
      </c>
      <c r="C6431" t="s">
        <v>8789</v>
      </c>
      <c r="D6431" t="s">
        <v>9111</v>
      </c>
    </row>
    <row r="6432" spans="2:5" x14ac:dyDescent="0.35">
      <c r="B6432" t="s">
        <v>9112</v>
      </c>
      <c r="C6432" t="s">
        <v>8789</v>
      </c>
      <c r="D6432" t="s">
        <v>9111</v>
      </c>
    </row>
    <row r="6433" spans="2:4" x14ac:dyDescent="0.35">
      <c r="B6433" t="s">
        <v>9113</v>
      </c>
      <c r="C6433" t="s">
        <v>8789</v>
      </c>
      <c r="D6433" t="s">
        <v>9114</v>
      </c>
    </row>
    <row r="6434" spans="2:4" x14ac:dyDescent="0.35">
      <c r="B6434" t="s">
        <v>9115</v>
      </c>
      <c r="C6434" t="s">
        <v>8789</v>
      </c>
      <c r="D6434" t="s">
        <v>9114</v>
      </c>
    </row>
    <row r="6435" spans="2:4" x14ac:dyDescent="0.35">
      <c r="B6435" t="s">
        <v>9116</v>
      </c>
      <c r="C6435" t="s">
        <v>8789</v>
      </c>
      <c r="D6435" t="s">
        <v>9114</v>
      </c>
    </row>
    <row r="6436" spans="2:4" x14ac:dyDescent="0.35">
      <c r="B6436" t="s">
        <v>9117</v>
      </c>
      <c r="C6436" t="s">
        <v>8789</v>
      </c>
      <c r="D6436" t="s">
        <v>9114</v>
      </c>
    </row>
    <row r="6437" spans="2:4" x14ac:dyDescent="0.35">
      <c r="B6437" t="s">
        <v>9118</v>
      </c>
      <c r="C6437" t="s">
        <v>8789</v>
      </c>
      <c r="D6437" t="s">
        <v>9119</v>
      </c>
    </row>
    <row r="6438" spans="2:4" x14ac:dyDescent="0.35">
      <c r="B6438" t="s">
        <v>9120</v>
      </c>
      <c r="C6438" t="s">
        <v>8789</v>
      </c>
      <c r="D6438" t="s">
        <v>9119</v>
      </c>
    </row>
    <row r="6439" spans="2:4" x14ac:dyDescent="0.35">
      <c r="B6439" t="s">
        <v>9121</v>
      </c>
      <c r="C6439" t="s">
        <v>8789</v>
      </c>
      <c r="D6439" t="s">
        <v>9119</v>
      </c>
    </row>
    <row r="6440" spans="2:4" x14ac:dyDescent="0.35">
      <c r="B6440" t="s">
        <v>9122</v>
      </c>
      <c r="C6440" t="s">
        <v>8789</v>
      </c>
      <c r="D6440" t="s">
        <v>9119</v>
      </c>
    </row>
    <row r="6441" spans="2:4" x14ac:dyDescent="0.35">
      <c r="B6441" t="s">
        <v>9123</v>
      </c>
      <c r="C6441" t="s">
        <v>8789</v>
      </c>
      <c r="D6441" t="s">
        <v>9119</v>
      </c>
    </row>
    <row r="6442" spans="2:4" x14ac:dyDescent="0.35">
      <c r="B6442" t="s">
        <v>9124</v>
      </c>
      <c r="C6442" t="s">
        <v>8789</v>
      </c>
      <c r="D6442" t="s">
        <v>9119</v>
      </c>
    </row>
    <row r="6443" spans="2:4" x14ac:dyDescent="0.35">
      <c r="B6443" t="s">
        <v>9125</v>
      </c>
      <c r="C6443" t="s">
        <v>8789</v>
      </c>
      <c r="D6443" t="s">
        <v>9119</v>
      </c>
    </row>
    <row r="6444" spans="2:4" x14ac:dyDescent="0.35">
      <c r="B6444" t="s">
        <v>9126</v>
      </c>
      <c r="C6444" t="s">
        <v>8789</v>
      </c>
      <c r="D6444" t="s">
        <v>9119</v>
      </c>
    </row>
    <row r="6445" spans="2:4" x14ac:dyDescent="0.35">
      <c r="B6445" t="s">
        <v>9127</v>
      </c>
      <c r="C6445" t="s">
        <v>8789</v>
      </c>
      <c r="D6445" t="s">
        <v>9119</v>
      </c>
    </row>
    <row r="6446" spans="2:4" x14ac:dyDescent="0.35">
      <c r="B6446" t="s">
        <v>9128</v>
      </c>
      <c r="C6446" t="s">
        <v>8789</v>
      </c>
      <c r="D6446" t="s">
        <v>9119</v>
      </c>
    </row>
    <row r="6447" spans="2:4" x14ac:dyDescent="0.35">
      <c r="B6447" t="s">
        <v>9129</v>
      </c>
      <c r="C6447" t="s">
        <v>8789</v>
      </c>
      <c r="D6447" t="s">
        <v>9119</v>
      </c>
    </row>
    <row r="6448" spans="2:4" x14ac:dyDescent="0.35">
      <c r="B6448" t="s">
        <v>9130</v>
      </c>
      <c r="C6448" t="s">
        <v>8789</v>
      </c>
      <c r="D6448" t="s">
        <v>9131</v>
      </c>
    </row>
    <row r="6449" spans="2:5" x14ac:dyDescent="0.35">
      <c r="B6449" t="s">
        <v>9132</v>
      </c>
      <c r="C6449" t="s">
        <v>8789</v>
      </c>
      <c r="D6449" t="s">
        <v>9133</v>
      </c>
    </row>
    <row r="6450" spans="2:5" x14ac:dyDescent="0.35">
      <c r="B6450" t="s">
        <v>9134</v>
      </c>
      <c r="C6450" t="s">
        <v>8789</v>
      </c>
      <c r="D6450" t="s">
        <v>9133</v>
      </c>
    </row>
    <row r="6451" spans="2:5" x14ac:dyDescent="0.35">
      <c r="B6451" t="s">
        <v>9135</v>
      </c>
      <c r="C6451" t="s">
        <v>8789</v>
      </c>
      <c r="D6451" t="s">
        <v>9133</v>
      </c>
    </row>
    <row r="6452" spans="2:5" x14ac:dyDescent="0.35">
      <c r="B6452" t="s">
        <v>9136</v>
      </c>
      <c r="C6452" t="s">
        <v>8789</v>
      </c>
      <c r="D6452" t="s">
        <v>9137</v>
      </c>
    </row>
    <row r="6453" spans="2:5" x14ac:dyDescent="0.35">
      <c r="B6453" t="s">
        <v>9138</v>
      </c>
      <c r="C6453" t="s">
        <v>8789</v>
      </c>
      <c r="D6453" t="s">
        <v>9137</v>
      </c>
    </row>
    <row r="6454" spans="2:5" x14ac:dyDescent="0.35">
      <c r="B6454" t="s">
        <v>9139</v>
      </c>
      <c r="C6454" t="s">
        <v>8789</v>
      </c>
      <c r="D6454" t="s">
        <v>9137</v>
      </c>
    </row>
    <row r="6455" spans="2:5" x14ac:dyDescent="0.35">
      <c r="B6455" t="s">
        <v>9140</v>
      </c>
      <c r="C6455" t="s">
        <v>8789</v>
      </c>
      <c r="D6455" t="s">
        <v>9137</v>
      </c>
    </row>
    <row r="6456" spans="2:5" x14ac:dyDescent="0.35">
      <c r="B6456" t="s">
        <v>9141</v>
      </c>
      <c r="C6456" t="s">
        <v>8789</v>
      </c>
      <c r="D6456" t="s">
        <v>9142</v>
      </c>
    </row>
    <row r="6457" spans="2:5" x14ac:dyDescent="0.35">
      <c r="B6457" t="s">
        <v>9143</v>
      </c>
      <c r="C6457" t="s">
        <v>8789</v>
      </c>
      <c r="D6457" t="s">
        <v>8776</v>
      </c>
      <c r="E6457" t="s">
        <v>1059</v>
      </c>
    </row>
    <row r="6458" spans="2:5" x14ac:dyDescent="0.35">
      <c r="B6458" t="s">
        <v>9144</v>
      </c>
      <c r="C6458" t="s">
        <v>8789</v>
      </c>
      <c r="D6458" t="s">
        <v>9145</v>
      </c>
    </row>
    <row r="6459" spans="2:5" x14ac:dyDescent="0.35">
      <c r="B6459" t="s">
        <v>8788</v>
      </c>
      <c r="C6459" t="s">
        <v>9146</v>
      </c>
      <c r="D6459" t="s">
        <v>8790</v>
      </c>
    </row>
    <row r="6460" spans="2:5" x14ac:dyDescent="0.35">
      <c r="B6460" t="s">
        <v>8791</v>
      </c>
      <c r="C6460" t="s">
        <v>9146</v>
      </c>
      <c r="D6460" t="s">
        <v>8792</v>
      </c>
    </row>
    <row r="6461" spans="2:5" x14ac:dyDescent="0.35">
      <c r="B6461" t="s">
        <v>8793</v>
      </c>
      <c r="C6461" t="s">
        <v>9146</v>
      </c>
      <c r="D6461" t="s">
        <v>8792</v>
      </c>
    </row>
    <row r="6462" spans="2:5" x14ac:dyDescent="0.35">
      <c r="B6462" t="s">
        <v>8794</v>
      </c>
      <c r="C6462" t="s">
        <v>9146</v>
      </c>
      <c r="D6462" t="s">
        <v>8795</v>
      </c>
    </row>
    <row r="6463" spans="2:5" x14ac:dyDescent="0.35">
      <c r="B6463" t="s">
        <v>8796</v>
      </c>
      <c r="C6463" t="s">
        <v>9146</v>
      </c>
      <c r="D6463" t="s">
        <v>8797</v>
      </c>
    </row>
    <row r="6464" spans="2:5" x14ac:dyDescent="0.35">
      <c r="B6464" t="s">
        <v>8798</v>
      </c>
      <c r="C6464" t="s">
        <v>9146</v>
      </c>
      <c r="D6464" t="s">
        <v>8797</v>
      </c>
    </row>
    <row r="6465" spans="2:5" x14ac:dyDescent="0.35">
      <c r="B6465" t="s">
        <v>8799</v>
      </c>
      <c r="C6465" t="s">
        <v>9146</v>
      </c>
      <c r="D6465" t="s">
        <v>8797</v>
      </c>
    </row>
    <row r="6466" spans="2:5" x14ac:dyDescent="0.35">
      <c r="B6466" t="s">
        <v>8800</v>
      </c>
      <c r="C6466" t="s">
        <v>9146</v>
      </c>
      <c r="D6466" t="s">
        <v>8797</v>
      </c>
    </row>
    <row r="6467" spans="2:5" x14ac:dyDescent="0.35">
      <c r="B6467" t="s">
        <v>8801</v>
      </c>
      <c r="C6467" t="s">
        <v>9146</v>
      </c>
      <c r="D6467" t="s">
        <v>8802</v>
      </c>
      <c r="E6467" t="s">
        <v>1048</v>
      </c>
    </row>
    <row r="6468" spans="2:5" x14ac:dyDescent="0.35">
      <c r="B6468" t="s">
        <v>8803</v>
      </c>
      <c r="C6468" t="s">
        <v>9146</v>
      </c>
      <c r="D6468" t="s">
        <v>8804</v>
      </c>
    </row>
    <row r="6469" spans="2:5" x14ac:dyDescent="0.35">
      <c r="B6469" t="s">
        <v>8805</v>
      </c>
      <c r="C6469" t="s">
        <v>9146</v>
      </c>
      <c r="D6469" t="s">
        <v>8804</v>
      </c>
    </row>
    <row r="6470" spans="2:5" x14ac:dyDescent="0.35">
      <c r="B6470" t="s">
        <v>8806</v>
      </c>
      <c r="C6470" t="s">
        <v>9146</v>
      </c>
      <c r="D6470" t="s">
        <v>8804</v>
      </c>
    </row>
    <row r="6471" spans="2:5" x14ac:dyDescent="0.35">
      <c r="B6471" t="s">
        <v>8807</v>
      </c>
      <c r="C6471" t="s">
        <v>9146</v>
      </c>
      <c r="D6471" t="s">
        <v>8804</v>
      </c>
    </row>
    <row r="6472" spans="2:5" x14ac:dyDescent="0.35">
      <c r="B6472" t="s">
        <v>8808</v>
      </c>
      <c r="C6472" t="s">
        <v>9146</v>
      </c>
      <c r="D6472" t="s">
        <v>8804</v>
      </c>
    </row>
    <row r="6473" spans="2:5" x14ac:dyDescent="0.35">
      <c r="B6473" t="s">
        <v>8809</v>
      </c>
      <c r="C6473" t="s">
        <v>9146</v>
      </c>
      <c r="D6473" t="s">
        <v>8810</v>
      </c>
    </row>
    <row r="6474" spans="2:5" x14ac:dyDescent="0.35">
      <c r="B6474" t="s">
        <v>8811</v>
      </c>
      <c r="C6474" t="s">
        <v>9146</v>
      </c>
      <c r="D6474" t="s">
        <v>8812</v>
      </c>
    </row>
    <row r="6475" spans="2:5" x14ac:dyDescent="0.35">
      <c r="B6475" t="s">
        <v>8813</v>
      </c>
      <c r="C6475" t="s">
        <v>9146</v>
      </c>
      <c r="D6475" t="s">
        <v>8814</v>
      </c>
      <c r="E6475" t="s">
        <v>1028</v>
      </c>
    </row>
    <row r="6476" spans="2:5" x14ac:dyDescent="0.35">
      <c r="B6476" t="s">
        <v>8815</v>
      </c>
      <c r="C6476" t="s">
        <v>9146</v>
      </c>
      <c r="D6476" t="s">
        <v>8814</v>
      </c>
      <c r="E6476" t="s">
        <v>1028</v>
      </c>
    </row>
    <row r="6477" spans="2:5" x14ac:dyDescent="0.35">
      <c r="B6477" t="s">
        <v>8816</v>
      </c>
      <c r="C6477" t="s">
        <v>9146</v>
      </c>
      <c r="D6477" t="s">
        <v>8817</v>
      </c>
      <c r="E6477" t="s">
        <v>1059</v>
      </c>
    </row>
    <row r="6478" spans="2:5" x14ac:dyDescent="0.35">
      <c r="B6478" t="s">
        <v>8818</v>
      </c>
      <c r="C6478" t="s">
        <v>9146</v>
      </c>
      <c r="D6478" t="s">
        <v>8819</v>
      </c>
    </row>
    <row r="6479" spans="2:5" x14ac:dyDescent="0.35">
      <c r="B6479" t="s">
        <v>8820</v>
      </c>
      <c r="C6479" t="s">
        <v>9146</v>
      </c>
      <c r="D6479" t="s">
        <v>8819</v>
      </c>
    </row>
    <row r="6480" spans="2:5" x14ac:dyDescent="0.35">
      <c r="B6480" t="s">
        <v>8821</v>
      </c>
      <c r="C6480" t="s">
        <v>9146</v>
      </c>
      <c r="D6480" t="s">
        <v>8819</v>
      </c>
    </row>
    <row r="6481" spans="2:5" x14ac:dyDescent="0.35">
      <c r="B6481" t="s">
        <v>8824</v>
      </c>
      <c r="C6481" t="s">
        <v>9146</v>
      </c>
      <c r="D6481" t="s">
        <v>8823</v>
      </c>
      <c r="E6481" t="s">
        <v>1028</v>
      </c>
    </row>
    <row r="6482" spans="2:5" x14ac:dyDescent="0.35">
      <c r="B6482" t="s">
        <v>8822</v>
      </c>
      <c r="C6482" t="s">
        <v>9146</v>
      </c>
      <c r="D6482" t="s">
        <v>8823</v>
      </c>
      <c r="E6482" t="s">
        <v>1028</v>
      </c>
    </row>
    <row r="6483" spans="2:5" x14ac:dyDescent="0.35">
      <c r="B6483" t="s">
        <v>8825</v>
      </c>
      <c r="C6483" t="s">
        <v>9146</v>
      </c>
      <c r="D6483" t="s">
        <v>8823</v>
      </c>
      <c r="E6483" t="s">
        <v>1028</v>
      </c>
    </row>
    <row r="6484" spans="2:5" x14ac:dyDescent="0.35">
      <c r="B6484" t="s">
        <v>8826</v>
      </c>
      <c r="C6484" t="s">
        <v>9146</v>
      </c>
      <c r="D6484" t="s">
        <v>8827</v>
      </c>
    </row>
    <row r="6485" spans="2:5" x14ac:dyDescent="0.35">
      <c r="B6485" t="s">
        <v>8828</v>
      </c>
      <c r="C6485" t="s">
        <v>9146</v>
      </c>
      <c r="D6485" t="s">
        <v>8827</v>
      </c>
    </row>
    <row r="6486" spans="2:5" x14ac:dyDescent="0.35">
      <c r="B6486" t="s">
        <v>8829</v>
      </c>
      <c r="C6486" t="s">
        <v>9146</v>
      </c>
      <c r="D6486" t="s">
        <v>8830</v>
      </c>
    </row>
    <row r="6487" spans="2:5" x14ac:dyDescent="0.35">
      <c r="B6487" t="s">
        <v>8831</v>
      </c>
      <c r="C6487" t="s">
        <v>9146</v>
      </c>
      <c r="D6487" t="s">
        <v>8832</v>
      </c>
    </row>
    <row r="6488" spans="2:5" x14ac:dyDescent="0.35">
      <c r="B6488" t="s">
        <v>8833</v>
      </c>
      <c r="C6488" t="s">
        <v>9146</v>
      </c>
      <c r="D6488" t="s">
        <v>8832</v>
      </c>
    </row>
    <row r="6489" spans="2:5" x14ac:dyDescent="0.35">
      <c r="B6489" t="s">
        <v>8834</v>
      </c>
      <c r="C6489" t="s">
        <v>9146</v>
      </c>
      <c r="D6489" t="s">
        <v>8832</v>
      </c>
    </row>
    <row r="6490" spans="2:5" x14ac:dyDescent="0.35">
      <c r="B6490" t="s">
        <v>8835</v>
      </c>
      <c r="C6490" t="s">
        <v>9146</v>
      </c>
      <c r="D6490" t="s">
        <v>8836</v>
      </c>
    </row>
    <row r="6491" spans="2:5" x14ac:dyDescent="0.35">
      <c r="B6491" t="s">
        <v>8837</v>
      </c>
      <c r="C6491" t="s">
        <v>9146</v>
      </c>
      <c r="D6491" t="s">
        <v>8836</v>
      </c>
    </row>
    <row r="6492" spans="2:5" x14ac:dyDescent="0.35">
      <c r="B6492" t="s">
        <v>8838</v>
      </c>
      <c r="C6492" t="s">
        <v>9146</v>
      </c>
      <c r="D6492" t="s">
        <v>8836</v>
      </c>
    </row>
    <row r="6493" spans="2:5" x14ac:dyDescent="0.35">
      <c r="B6493" t="s">
        <v>8839</v>
      </c>
      <c r="C6493" t="s">
        <v>9146</v>
      </c>
      <c r="D6493" t="s">
        <v>8836</v>
      </c>
    </row>
    <row r="6494" spans="2:5" x14ac:dyDescent="0.35">
      <c r="B6494" t="s">
        <v>8840</v>
      </c>
      <c r="C6494" t="s">
        <v>9146</v>
      </c>
      <c r="D6494" t="s">
        <v>8841</v>
      </c>
    </row>
    <row r="6495" spans="2:5" x14ac:dyDescent="0.35">
      <c r="B6495" t="s">
        <v>8842</v>
      </c>
      <c r="C6495" t="s">
        <v>9146</v>
      </c>
      <c r="D6495" t="s">
        <v>8843</v>
      </c>
      <c r="E6495" t="s">
        <v>1048</v>
      </c>
    </row>
    <row r="6496" spans="2:5" x14ac:dyDescent="0.35">
      <c r="B6496" t="s">
        <v>8844</v>
      </c>
      <c r="C6496" t="s">
        <v>9146</v>
      </c>
      <c r="D6496" t="s">
        <v>8843</v>
      </c>
      <c r="E6496" t="s">
        <v>1048</v>
      </c>
    </row>
    <row r="6497" spans="2:5" x14ac:dyDescent="0.35">
      <c r="B6497" t="s">
        <v>8845</v>
      </c>
      <c r="C6497" t="s">
        <v>9146</v>
      </c>
      <c r="D6497" t="s">
        <v>3191</v>
      </c>
      <c r="E6497" t="s">
        <v>1046</v>
      </c>
    </row>
    <row r="6498" spans="2:5" x14ac:dyDescent="0.35">
      <c r="B6498" t="s">
        <v>8846</v>
      </c>
      <c r="C6498" t="s">
        <v>9146</v>
      </c>
      <c r="D6498" t="s">
        <v>8847</v>
      </c>
      <c r="E6498" t="s">
        <v>1050</v>
      </c>
    </row>
    <row r="6499" spans="2:5" x14ac:dyDescent="0.35">
      <c r="B6499" t="s">
        <v>8848</v>
      </c>
      <c r="C6499" t="s">
        <v>9146</v>
      </c>
      <c r="D6499" t="s">
        <v>8849</v>
      </c>
    </row>
    <row r="6500" spans="2:5" x14ac:dyDescent="0.35">
      <c r="B6500" t="s">
        <v>8850</v>
      </c>
      <c r="C6500" t="s">
        <v>9146</v>
      </c>
      <c r="D6500" t="s">
        <v>8851</v>
      </c>
    </row>
    <row r="6501" spans="2:5" x14ac:dyDescent="0.35">
      <c r="B6501" t="s">
        <v>8852</v>
      </c>
      <c r="C6501" t="s">
        <v>9146</v>
      </c>
      <c r="D6501" t="s">
        <v>8853</v>
      </c>
      <c r="E6501" t="s">
        <v>1028</v>
      </c>
    </row>
    <row r="6502" spans="2:5" x14ac:dyDescent="0.35">
      <c r="B6502" t="s">
        <v>8854</v>
      </c>
      <c r="C6502" t="s">
        <v>9146</v>
      </c>
      <c r="D6502" t="s">
        <v>8855</v>
      </c>
    </row>
    <row r="6503" spans="2:5" x14ac:dyDescent="0.35">
      <c r="B6503" t="s">
        <v>8856</v>
      </c>
      <c r="C6503" t="s">
        <v>9146</v>
      </c>
      <c r="D6503" t="s">
        <v>8855</v>
      </c>
    </row>
    <row r="6504" spans="2:5" x14ac:dyDescent="0.35">
      <c r="B6504" t="s">
        <v>8857</v>
      </c>
      <c r="C6504" t="s">
        <v>9146</v>
      </c>
      <c r="D6504" t="s">
        <v>8855</v>
      </c>
    </row>
    <row r="6505" spans="2:5" x14ac:dyDescent="0.35">
      <c r="B6505" t="s">
        <v>8858</v>
      </c>
      <c r="C6505" t="s">
        <v>9146</v>
      </c>
      <c r="D6505" t="s">
        <v>8855</v>
      </c>
    </row>
    <row r="6506" spans="2:5" x14ac:dyDescent="0.35">
      <c r="B6506" t="s">
        <v>8859</v>
      </c>
      <c r="C6506" t="s">
        <v>9146</v>
      </c>
      <c r="D6506" t="s">
        <v>8855</v>
      </c>
    </row>
    <row r="6507" spans="2:5" x14ac:dyDescent="0.35">
      <c r="B6507" t="s">
        <v>8860</v>
      </c>
      <c r="C6507" t="s">
        <v>9146</v>
      </c>
      <c r="D6507" t="s">
        <v>8855</v>
      </c>
    </row>
    <row r="6508" spans="2:5" x14ac:dyDescent="0.35">
      <c r="B6508" t="s">
        <v>8861</v>
      </c>
      <c r="C6508" t="s">
        <v>9146</v>
      </c>
      <c r="D6508" t="s">
        <v>8855</v>
      </c>
    </row>
    <row r="6509" spans="2:5" x14ac:dyDescent="0.35">
      <c r="B6509" t="s">
        <v>8862</v>
      </c>
      <c r="C6509" t="s">
        <v>9146</v>
      </c>
      <c r="D6509" t="s">
        <v>8855</v>
      </c>
    </row>
    <row r="6510" spans="2:5" x14ac:dyDescent="0.35">
      <c r="B6510" t="s">
        <v>8863</v>
      </c>
      <c r="C6510" t="s">
        <v>9146</v>
      </c>
      <c r="D6510" t="s">
        <v>8864</v>
      </c>
    </row>
    <row r="6511" spans="2:5" x14ac:dyDescent="0.35">
      <c r="B6511" t="s">
        <v>8865</v>
      </c>
      <c r="C6511" t="s">
        <v>9146</v>
      </c>
      <c r="D6511" t="s">
        <v>8864</v>
      </c>
    </row>
    <row r="6512" spans="2:5" x14ac:dyDescent="0.35">
      <c r="B6512" t="s">
        <v>8866</v>
      </c>
      <c r="C6512" t="s">
        <v>9146</v>
      </c>
      <c r="D6512" t="s">
        <v>8864</v>
      </c>
    </row>
    <row r="6513" spans="2:5" x14ac:dyDescent="0.35">
      <c r="B6513" t="s">
        <v>8867</v>
      </c>
      <c r="C6513" t="s">
        <v>9146</v>
      </c>
      <c r="D6513" t="s">
        <v>8864</v>
      </c>
    </row>
    <row r="6514" spans="2:5" x14ac:dyDescent="0.35">
      <c r="B6514" t="s">
        <v>8868</v>
      </c>
      <c r="C6514" t="s">
        <v>9146</v>
      </c>
      <c r="D6514" t="s">
        <v>8864</v>
      </c>
    </row>
    <row r="6515" spans="2:5" x14ac:dyDescent="0.35">
      <c r="B6515" t="s">
        <v>8869</v>
      </c>
      <c r="C6515" t="s">
        <v>9146</v>
      </c>
      <c r="D6515" t="s">
        <v>8870</v>
      </c>
      <c r="E6515" t="s">
        <v>1028</v>
      </c>
    </row>
    <row r="6516" spans="2:5" x14ac:dyDescent="0.35">
      <c r="B6516" t="s">
        <v>8871</v>
      </c>
      <c r="C6516" t="s">
        <v>9146</v>
      </c>
      <c r="D6516" t="s">
        <v>8870</v>
      </c>
      <c r="E6516" t="s">
        <v>1028</v>
      </c>
    </row>
    <row r="6517" spans="2:5" x14ac:dyDescent="0.35">
      <c r="B6517" t="s">
        <v>8872</v>
      </c>
      <c r="C6517" t="s">
        <v>9146</v>
      </c>
      <c r="D6517" t="s">
        <v>8873</v>
      </c>
    </row>
    <row r="6518" spans="2:5" x14ac:dyDescent="0.35">
      <c r="B6518" t="s">
        <v>8874</v>
      </c>
      <c r="C6518" t="s">
        <v>9146</v>
      </c>
      <c r="D6518" t="s">
        <v>8873</v>
      </c>
    </row>
    <row r="6519" spans="2:5" x14ac:dyDescent="0.35">
      <c r="B6519" t="s">
        <v>8875</v>
      </c>
      <c r="C6519" t="s">
        <v>9146</v>
      </c>
      <c r="D6519" t="s">
        <v>8873</v>
      </c>
    </row>
    <row r="6520" spans="2:5" x14ac:dyDescent="0.35">
      <c r="B6520" t="s">
        <v>8876</v>
      </c>
      <c r="C6520" t="s">
        <v>9146</v>
      </c>
      <c r="D6520" t="s">
        <v>8873</v>
      </c>
    </row>
    <row r="6521" spans="2:5" x14ac:dyDescent="0.35">
      <c r="B6521" t="s">
        <v>8877</v>
      </c>
      <c r="C6521" t="s">
        <v>9146</v>
      </c>
      <c r="D6521" t="s">
        <v>8873</v>
      </c>
    </row>
    <row r="6522" spans="2:5" x14ac:dyDescent="0.35">
      <c r="B6522" t="s">
        <v>8878</v>
      </c>
      <c r="C6522" t="s">
        <v>9146</v>
      </c>
      <c r="D6522" t="s">
        <v>8873</v>
      </c>
    </row>
    <row r="6523" spans="2:5" x14ac:dyDescent="0.35">
      <c r="B6523" t="s">
        <v>8879</v>
      </c>
      <c r="C6523" t="s">
        <v>9146</v>
      </c>
      <c r="D6523" t="s">
        <v>8873</v>
      </c>
    </row>
    <row r="6524" spans="2:5" x14ac:dyDescent="0.35">
      <c r="B6524" t="s">
        <v>8880</v>
      </c>
      <c r="C6524" t="s">
        <v>9146</v>
      </c>
      <c r="D6524" t="s">
        <v>8881</v>
      </c>
      <c r="E6524" t="s">
        <v>1059</v>
      </c>
    </row>
    <row r="6525" spans="2:5" x14ac:dyDescent="0.35">
      <c r="B6525" t="s">
        <v>8882</v>
      </c>
      <c r="C6525" t="s">
        <v>9146</v>
      </c>
      <c r="D6525" t="s">
        <v>8881</v>
      </c>
      <c r="E6525" t="s">
        <v>1059</v>
      </c>
    </row>
    <row r="6526" spans="2:5" x14ac:dyDescent="0.35">
      <c r="B6526" t="s">
        <v>8883</v>
      </c>
      <c r="C6526" t="s">
        <v>9146</v>
      </c>
      <c r="D6526" t="s">
        <v>8884</v>
      </c>
    </row>
    <row r="6527" spans="2:5" x14ac:dyDescent="0.35">
      <c r="B6527" t="s">
        <v>8885</v>
      </c>
      <c r="C6527" t="s">
        <v>9146</v>
      </c>
      <c r="D6527" t="s">
        <v>8884</v>
      </c>
    </row>
    <row r="6528" spans="2:5" x14ac:dyDescent="0.35">
      <c r="B6528" t="s">
        <v>8886</v>
      </c>
      <c r="C6528" t="s">
        <v>9146</v>
      </c>
    </row>
    <row r="6529" spans="2:5" x14ac:dyDescent="0.35">
      <c r="B6529" t="s">
        <v>8887</v>
      </c>
      <c r="C6529" t="s">
        <v>9146</v>
      </c>
    </row>
    <row r="6530" spans="2:5" x14ac:dyDescent="0.35">
      <c r="B6530" t="s">
        <v>8888</v>
      </c>
      <c r="C6530" t="s">
        <v>9146</v>
      </c>
      <c r="D6530" t="s">
        <v>8889</v>
      </c>
    </row>
    <row r="6531" spans="2:5" x14ac:dyDescent="0.35">
      <c r="B6531" t="s">
        <v>8890</v>
      </c>
      <c r="C6531" t="s">
        <v>9146</v>
      </c>
      <c r="D6531" t="s">
        <v>8889</v>
      </c>
    </row>
    <row r="6532" spans="2:5" x14ac:dyDescent="0.35">
      <c r="B6532" t="s">
        <v>8891</v>
      </c>
      <c r="C6532" t="s">
        <v>9146</v>
      </c>
    </row>
    <row r="6533" spans="2:5" x14ac:dyDescent="0.35">
      <c r="B6533" t="s">
        <v>8892</v>
      </c>
      <c r="C6533" t="s">
        <v>9146</v>
      </c>
    </row>
    <row r="6534" spans="2:5" x14ac:dyDescent="0.35">
      <c r="B6534" t="s">
        <v>8893</v>
      </c>
      <c r="C6534" t="s">
        <v>9146</v>
      </c>
    </row>
    <row r="6535" spans="2:5" x14ac:dyDescent="0.35">
      <c r="B6535" t="s">
        <v>8894</v>
      </c>
      <c r="C6535" t="s">
        <v>9146</v>
      </c>
      <c r="D6535" t="s">
        <v>8889</v>
      </c>
    </row>
    <row r="6536" spans="2:5" x14ac:dyDescent="0.35">
      <c r="B6536" t="s">
        <v>8895</v>
      </c>
      <c r="C6536" t="s">
        <v>9146</v>
      </c>
      <c r="D6536" t="s">
        <v>8889</v>
      </c>
    </row>
    <row r="6537" spans="2:5" x14ac:dyDescent="0.35">
      <c r="B6537" t="s">
        <v>8896</v>
      </c>
      <c r="C6537" t="s">
        <v>9146</v>
      </c>
    </row>
    <row r="6538" spans="2:5" x14ac:dyDescent="0.35">
      <c r="B6538" t="s">
        <v>8897</v>
      </c>
      <c r="C6538" t="s">
        <v>9146</v>
      </c>
      <c r="D6538" t="s">
        <v>8889</v>
      </c>
    </row>
    <row r="6539" spans="2:5" x14ac:dyDescent="0.35">
      <c r="B6539" t="s">
        <v>8898</v>
      </c>
      <c r="C6539" t="s">
        <v>9146</v>
      </c>
      <c r="D6539" t="s">
        <v>8899</v>
      </c>
    </row>
    <row r="6540" spans="2:5" x14ac:dyDescent="0.35">
      <c r="B6540" t="s">
        <v>8900</v>
      </c>
      <c r="C6540" t="s">
        <v>9146</v>
      </c>
      <c r="D6540" t="s">
        <v>8899</v>
      </c>
    </row>
    <row r="6541" spans="2:5" x14ac:dyDescent="0.35">
      <c r="B6541" t="s">
        <v>8901</v>
      </c>
      <c r="C6541" t="s">
        <v>9146</v>
      </c>
      <c r="D6541" t="s">
        <v>8899</v>
      </c>
    </row>
    <row r="6542" spans="2:5" x14ac:dyDescent="0.35">
      <c r="B6542" t="s">
        <v>8904</v>
      </c>
      <c r="C6542" t="s">
        <v>9146</v>
      </c>
      <c r="D6542" t="s">
        <v>8903</v>
      </c>
      <c r="E6542" t="s">
        <v>1041</v>
      </c>
    </row>
    <row r="6543" spans="2:5" x14ac:dyDescent="0.35">
      <c r="B6543" t="s">
        <v>8902</v>
      </c>
      <c r="C6543" t="s">
        <v>9146</v>
      </c>
      <c r="D6543" t="s">
        <v>8903</v>
      </c>
      <c r="E6543" t="s">
        <v>1041</v>
      </c>
    </row>
    <row r="6544" spans="2:5" x14ac:dyDescent="0.35">
      <c r="B6544" t="s">
        <v>8905</v>
      </c>
      <c r="C6544" t="s">
        <v>9146</v>
      </c>
      <c r="D6544" t="s">
        <v>8906</v>
      </c>
      <c r="E6544" t="s">
        <v>1059</v>
      </c>
    </row>
    <row r="6545" spans="2:5" x14ac:dyDescent="0.35">
      <c r="B6545" t="s">
        <v>8907</v>
      </c>
      <c r="C6545" t="s">
        <v>9146</v>
      </c>
      <c r="D6545" t="s">
        <v>8906</v>
      </c>
      <c r="E6545" t="s">
        <v>1059</v>
      </c>
    </row>
    <row r="6546" spans="2:5" x14ac:dyDescent="0.35">
      <c r="B6546" t="s">
        <v>8908</v>
      </c>
      <c r="C6546" t="s">
        <v>9146</v>
      </c>
      <c r="D6546" t="s">
        <v>8909</v>
      </c>
    </row>
    <row r="6547" spans="2:5" x14ac:dyDescent="0.35">
      <c r="B6547" t="s">
        <v>8910</v>
      </c>
      <c r="C6547" t="s">
        <v>9146</v>
      </c>
      <c r="D6547" t="s">
        <v>8911</v>
      </c>
      <c r="E6547" t="s">
        <v>1050</v>
      </c>
    </row>
    <row r="6548" spans="2:5" x14ac:dyDescent="0.35">
      <c r="B6548" t="s">
        <v>8912</v>
      </c>
      <c r="C6548" t="s">
        <v>9146</v>
      </c>
      <c r="D6548" t="s">
        <v>8298</v>
      </c>
    </row>
    <row r="6549" spans="2:5" x14ac:dyDescent="0.35">
      <c r="B6549" t="s">
        <v>8913</v>
      </c>
      <c r="C6549" t="s">
        <v>9146</v>
      </c>
      <c r="D6549" t="s">
        <v>8914</v>
      </c>
    </row>
    <row r="6550" spans="2:5" x14ac:dyDescent="0.35">
      <c r="B6550" t="s">
        <v>8915</v>
      </c>
      <c r="C6550" t="s">
        <v>9146</v>
      </c>
      <c r="D6550" t="s">
        <v>8916</v>
      </c>
    </row>
    <row r="6551" spans="2:5" x14ac:dyDescent="0.35">
      <c r="B6551" t="s">
        <v>8917</v>
      </c>
      <c r="C6551" t="s">
        <v>9146</v>
      </c>
      <c r="D6551" t="s">
        <v>8918</v>
      </c>
    </row>
    <row r="6552" spans="2:5" x14ac:dyDescent="0.35">
      <c r="B6552" t="s">
        <v>8919</v>
      </c>
      <c r="C6552" t="s">
        <v>9146</v>
      </c>
    </row>
    <row r="6553" spans="2:5" x14ac:dyDescent="0.35">
      <c r="B6553" t="s">
        <v>8920</v>
      </c>
      <c r="C6553" t="s">
        <v>9146</v>
      </c>
      <c r="D6553" t="s">
        <v>8921</v>
      </c>
    </row>
    <row r="6554" spans="2:5" x14ac:dyDescent="0.35">
      <c r="B6554" t="s">
        <v>8922</v>
      </c>
      <c r="C6554" t="s">
        <v>9146</v>
      </c>
      <c r="D6554" t="s">
        <v>8921</v>
      </c>
    </row>
    <row r="6555" spans="2:5" x14ac:dyDescent="0.35">
      <c r="B6555" t="s">
        <v>8923</v>
      </c>
      <c r="C6555" t="s">
        <v>9146</v>
      </c>
      <c r="D6555" t="s">
        <v>8921</v>
      </c>
    </row>
    <row r="6556" spans="2:5" x14ac:dyDescent="0.35">
      <c r="B6556" t="s">
        <v>8924</v>
      </c>
      <c r="C6556" t="s">
        <v>9146</v>
      </c>
      <c r="D6556" t="s">
        <v>8921</v>
      </c>
    </row>
    <row r="6557" spans="2:5" x14ac:dyDescent="0.35">
      <c r="B6557" t="s">
        <v>8925</v>
      </c>
      <c r="C6557" t="s">
        <v>9146</v>
      </c>
      <c r="D6557" t="s">
        <v>8921</v>
      </c>
    </row>
    <row r="6558" spans="2:5" x14ac:dyDescent="0.35">
      <c r="B6558" t="s">
        <v>8926</v>
      </c>
      <c r="C6558" t="s">
        <v>9146</v>
      </c>
      <c r="D6558" t="s">
        <v>8927</v>
      </c>
    </row>
    <row r="6559" spans="2:5" x14ac:dyDescent="0.35">
      <c r="B6559" t="s">
        <v>8928</v>
      </c>
      <c r="C6559" t="s">
        <v>9146</v>
      </c>
      <c r="D6559" t="s">
        <v>8929</v>
      </c>
      <c r="E6559" t="s">
        <v>1048</v>
      </c>
    </row>
    <row r="6560" spans="2:5" x14ac:dyDescent="0.35">
      <c r="B6560" t="s">
        <v>8930</v>
      </c>
      <c r="C6560" t="s">
        <v>9146</v>
      </c>
      <c r="D6560" t="s">
        <v>8929</v>
      </c>
      <c r="E6560" t="s">
        <v>1048</v>
      </c>
    </row>
    <row r="6561" spans="2:5" x14ac:dyDescent="0.35">
      <c r="B6561" t="s">
        <v>8931</v>
      </c>
      <c r="C6561" t="s">
        <v>9146</v>
      </c>
      <c r="D6561" t="s">
        <v>8932</v>
      </c>
      <c r="E6561" t="s">
        <v>1050</v>
      </c>
    </row>
    <row r="6562" spans="2:5" x14ac:dyDescent="0.35">
      <c r="B6562" t="s">
        <v>8933</v>
      </c>
      <c r="C6562" t="s">
        <v>9146</v>
      </c>
    </row>
    <row r="6563" spans="2:5" x14ac:dyDescent="0.35">
      <c r="B6563" t="s">
        <v>8934</v>
      </c>
      <c r="C6563" t="s">
        <v>9146</v>
      </c>
      <c r="D6563" t="s">
        <v>8935</v>
      </c>
    </row>
    <row r="6564" spans="2:5" x14ac:dyDescent="0.35">
      <c r="B6564" t="s">
        <v>8936</v>
      </c>
      <c r="C6564" t="s">
        <v>9146</v>
      </c>
      <c r="D6564" t="s">
        <v>8937</v>
      </c>
    </row>
    <row r="6565" spans="2:5" x14ac:dyDescent="0.35">
      <c r="B6565" t="s">
        <v>8938</v>
      </c>
      <c r="C6565" t="s">
        <v>9146</v>
      </c>
      <c r="D6565" t="s">
        <v>8937</v>
      </c>
    </row>
    <row r="6566" spans="2:5" x14ac:dyDescent="0.35">
      <c r="B6566" t="s">
        <v>8939</v>
      </c>
      <c r="C6566" t="s">
        <v>9146</v>
      </c>
      <c r="D6566" t="s">
        <v>8937</v>
      </c>
    </row>
    <row r="6567" spans="2:5" x14ac:dyDescent="0.35">
      <c r="B6567" t="s">
        <v>8940</v>
      </c>
      <c r="C6567" t="s">
        <v>9146</v>
      </c>
    </row>
    <row r="6568" spans="2:5" x14ac:dyDescent="0.35">
      <c r="B6568" t="s">
        <v>8941</v>
      </c>
      <c r="C6568" t="s">
        <v>9146</v>
      </c>
      <c r="D6568" t="s">
        <v>8942</v>
      </c>
    </row>
    <row r="6569" spans="2:5" x14ac:dyDescent="0.35">
      <c r="B6569" t="s">
        <v>8943</v>
      </c>
      <c r="C6569" t="s">
        <v>9146</v>
      </c>
      <c r="D6569" t="s">
        <v>8942</v>
      </c>
    </row>
    <row r="6570" spans="2:5" x14ac:dyDescent="0.35">
      <c r="B6570" t="s">
        <v>8944</v>
      </c>
      <c r="C6570" t="s">
        <v>9146</v>
      </c>
      <c r="D6570" t="s">
        <v>8942</v>
      </c>
    </row>
    <row r="6571" spans="2:5" x14ac:dyDescent="0.35">
      <c r="B6571" t="s">
        <v>8945</v>
      </c>
      <c r="C6571" t="s">
        <v>9146</v>
      </c>
    </row>
    <row r="6572" spans="2:5" x14ac:dyDescent="0.35">
      <c r="B6572" t="s">
        <v>8946</v>
      </c>
      <c r="C6572" t="s">
        <v>9146</v>
      </c>
      <c r="D6572" t="s">
        <v>8947</v>
      </c>
    </row>
    <row r="6573" spans="2:5" x14ac:dyDescent="0.35">
      <c r="B6573" t="s">
        <v>8948</v>
      </c>
      <c r="C6573" t="s">
        <v>9146</v>
      </c>
      <c r="D6573" t="s">
        <v>8947</v>
      </c>
    </row>
    <row r="6574" spans="2:5" x14ac:dyDescent="0.35">
      <c r="B6574" t="s">
        <v>8949</v>
      </c>
      <c r="C6574" t="s">
        <v>9146</v>
      </c>
      <c r="D6574" t="s">
        <v>8947</v>
      </c>
    </row>
    <row r="6575" spans="2:5" x14ac:dyDescent="0.35">
      <c r="B6575" t="s">
        <v>8950</v>
      </c>
      <c r="C6575" t="s">
        <v>9146</v>
      </c>
    </row>
    <row r="6576" spans="2:5" x14ac:dyDescent="0.35">
      <c r="B6576" t="s">
        <v>8951</v>
      </c>
      <c r="C6576" t="s">
        <v>9146</v>
      </c>
      <c r="D6576" t="s">
        <v>8947</v>
      </c>
    </row>
    <row r="6577" spans="2:5" x14ac:dyDescent="0.35">
      <c r="B6577" t="s">
        <v>8953</v>
      </c>
      <c r="C6577" t="s">
        <v>9146</v>
      </c>
      <c r="D6577" t="s">
        <v>8947</v>
      </c>
    </row>
    <row r="6578" spans="2:5" x14ac:dyDescent="0.35">
      <c r="B6578" t="s">
        <v>8952</v>
      </c>
      <c r="C6578" t="s">
        <v>9146</v>
      </c>
      <c r="D6578" t="s">
        <v>8947</v>
      </c>
    </row>
    <row r="6579" spans="2:5" x14ac:dyDescent="0.35">
      <c r="B6579" t="s">
        <v>8954</v>
      </c>
      <c r="C6579" t="s">
        <v>9146</v>
      </c>
      <c r="D6579" t="s">
        <v>8955</v>
      </c>
    </row>
    <row r="6580" spans="2:5" x14ac:dyDescent="0.35">
      <c r="B6580" t="s">
        <v>8956</v>
      </c>
      <c r="C6580" t="s">
        <v>9146</v>
      </c>
      <c r="D6580" t="s">
        <v>8957</v>
      </c>
    </row>
    <row r="6581" spans="2:5" x14ac:dyDescent="0.35">
      <c r="B6581" t="s">
        <v>8958</v>
      </c>
      <c r="C6581" t="s">
        <v>9146</v>
      </c>
      <c r="D6581" t="s">
        <v>8957</v>
      </c>
    </row>
    <row r="6582" spans="2:5" x14ac:dyDescent="0.35">
      <c r="B6582" t="s">
        <v>8959</v>
      </c>
      <c r="C6582" t="s">
        <v>9146</v>
      </c>
      <c r="D6582" t="s">
        <v>8957</v>
      </c>
    </row>
    <row r="6583" spans="2:5" x14ac:dyDescent="0.35">
      <c r="B6583" t="s">
        <v>8960</v>
      </c>
      <c r="C6583" t="s">
        <v>9146</v>
      </c>
      <c r="D6583" t="s">
        <v>8957</v>
      </c>
    </row>
    <row r="6584" spans="2:5" x14ac:dyDescent="0.35">
      <c r="B6584" t="s">
        <v>8961</v>
      </c>
      <c r="C6584" t="s">
        <v>9146</v>
      </c>
      <c r="D6584" t="s">
        <v>8957</v>
      </c>
    </row>
    <row r="6585" spans="2:5" x14ac:dyDescent="0.35">
      <c r="B6585" t="s">
        <v>8962</v>
      </c>
      <c r="C6585" t="s">
        <v>9146</v>
      </c>
      <c r="D6585" t="s">
        <v>8963</v>
      </c>
    </row>
    <row r="6586" spans="2:5" x14ac:dyDescent="0.35">
      <c r="B6586" t="s">
        <v>8964</v>
      </c>
      <c r="C6586" t="s">
        <v>9146</v>
      </c>
      <c r="D6586" t="s">
        <v>8965</v>
      </c>
    </row>
    <row r="6587" spans="2:5" x14ac:dyDescent="0.35">
      <c r="B6587" t="s">
        <v>8966</v>
      </c>
      <c r="C6587" t="s">
        <v>9146</v>
      </c>
      <c r="D6587" t="s">
        <v>8965</v>
      </c>
    </row>
    <row r="6588" spans="2:5" x14ac:dyDescent="0.35">
      <c r="B6588" t="s">
        <v>8967</v>
      </c>
      <c r="C6588" t="s">
        <v>9146</v>
      </c>
      <c r="D6588" t="s">
        <v>8968</v>
      </c>
      <c r="E6588" t="s">
        <v>1059</v>
      </c>
    </row>
    <row r="6589" spans="2:5" x14ac:dyDescent="0.35">
      <c r="B6589" t="s">
        <v>8969</v>
      </c>
      <c r="C6589" t="s">
        <v>9146</v>
      </c>
      <c r="D6589" t="s">
        <v>8968</v>
      </c>
      <c r="E6589" t="s">
        <v>1059</v>
      </c>
    </row>
    <row r="6590" spans="2:5" x14ac:dyDescent="0.35">
      <c r="B6590" t="s">
        <v>8970</v>
      </c>
      <c r="C6590" t="s">
        <v>9146</v>
      </c>
      <c r="D6590" t="s">
        <v>8968</v>
      </c>
      <c r="E6590" t="s">
        <v>1059</v>
      </c>
    </row>
    <row r="6591" spans="2:5" x14ac:dyDescent="0.35">
      <c r="B6591" t="s">
        <v>8971</v>
      </c>
      <c r="C6591" t="s">
        <v>9146</v>
      </c>
      <c r="D6591" t="s">
        <v>8972</v>
      </c>
    </row>
    <row r="6592" spans="2:5" x14ac:dyDescent="0.35">
      <c r="B6592" t="s">
        <v>8973</v>
      </c>
      <c r="C6592" t="s">
        <v>9146</v>
      </c>
      <c r="D6592" t="s">
        <v>8974</v>
      </c>
    </row>
    <row r="6593" spans="2:4" x14ac:dyDescent="0.35">
      <c r="B6593" t="s">
        <v>8975</v>
      </c>
      <c r="C6593" t="s">
        <v>9146</v>
      </c>
      <c r="D6593" t="s">
        <v>8974</v>
      </c>
    </row>
    <row r="6594" spans="2:4" x14ac:dyDescent="0.35">
      <c r="B6594" t="s">
        <v>8976</v>
      </c>
      <c r="C6594" t="s">
        <v>9146</v>
      </c>
      <c r="D6594" t="s">
        <v>8974</v>
      </c>
    </row>
    <row r="6595" spans="2:4" x14ac:dyDescent="0.35">
      <c r="B6595" t="s">
        <v>8977</v>
      </c>
      <c r="C6595" t="s">
        <v>9146</v>
      </c>
      <c r="D6595" t="s">
        <v>8974</v>
      </c>
    </row>
    <row r="6596" spans="2:4" x14ac:dyDescent="0.35">
      <c r="B6596" t="s">
        <v>8978</v>
      </c>
      <c r="C6596" t="s">
        <v>9146</v>
      </c>
      <c r="D6596" t="s">
        <v>8974</v>
      </c>
    </row>
    <row r="6597" spans="2:4" x14ac:dyDescent="0.35">
      <c r="B6597" t="s">
        <v>8979</v>
      </c>
      <c r="C6597" t="s">
        <v>9146</v>
      </c>
      <c r="D6597" t="s">
        <v>8974</v>
      </c>
    </row>
    <row r="6598" spans="2:4" x14ac:dyDescent="0.35">
      <c r="B6598" t="s">
        <v>8980</v>
      </c>
      <c r="C6598" t="s">
        <v>9146</v>
      </c>
      <c r="D6598" t="s">
        <v>8974</v>
      </c>
    </row>
    <row r="6599" spans="2:4" x14ac:dyDescent="0.35">
      <c r="B6599" t="s">
        <v>8981</v>
      </c>
      <c r="C6599" t="s">
        <v>9146</v>
      </c>
      <c r="D6599" t="s">
        <v>8974</v>
      </c>
    </row>
    <row r="6600" spans="2:4" x14ac:dyDescent="0.35">
      <c r="B6600" t="s">
        <v>8982</v>
      </c>
      <c r="C6600" t="s">
        <v>9146</v>
      </c>
      <c r="D6600" t="s">
        <v>8974</v>
      </c>
    </row>
    <row r="6601" spans="2:4" x14ac:dyDescent="0.35">
      <c r="B6601" t="s">
        <v>8983</v>
      </c>
      <c r="C6601" t="s">
        <v>9146</v>
      </c>
      <c r="D6601" t="s">
        <v>8984</v>
      </c>
    </row>
    <row r="6602" spans="2:4" x14ac:dyDescent="0.35">
      <c r="B6602" t="s">
        <v>8985</v>
      </c>
      <c r="C6602" t="s">
        <v>9146</v>
      </c>
      <c r="D6602" t="s">
        <v>8446</v>
      </c>
    </row>
    <row r="6603" spans="2:4" x14ac:dyDescent="0.35">
      <c r="B6603" t="s">
        <v>8986</v>
      </c>
      <c r="C6603" t="s">
        <v>9146</v>
      </c>
    </row>
    <row r="6604" spans="2:4" x14ac:dyDescent="0.35">
      <c r="B6604" t="s">
        <v>8987</v>
      </c>
      <c r="C6604" t="s">
        <v>9146</v>
      </c>
    </row>
    <row r="6605" spans="2:4" x14ac:dyDescent="0.35">
      <c r="B6605" t="s">
        <v>8988</v>
      </c>
      <c r="C6605" t="s">
        <v>9146</v>
      </c>
    </row>
    <row r="6606" spans="2:4" x14ac:dyDescent="0.35">
      <c r="B6606" t="s">
        <v>8989</v>
      </c>
      <c r="C6606" t="s">
        <v>9146</v>
      </c>
      <c r="D6606" t="s">
        <v>8990</v>
      </c>
    </row>
    <row r="6607" spans="2:4" x14ac:dyDescent="0.35">
      <c r="B6607" t="s">
        <v>8991</v>
      </c>
      <c r="C6607" t="s">
        <v>9146</v>
      </c>
      <c r="D6607" t="s">
        <v>8990</v>
      </c>
    </row>
    <row r="6608" spans="2:4" x14ac:dyDescent="0.35">
      <c r="B6608" t="s">
        <v>8992</v>
      </c>
      <c r="C6608" t="s">
        <v>9146</v>
      </c>
      <c r="D6608" t="s">
        <v>8990</v>
      </c>
    </row>
    <row r="6609" spans="2:5" x14ac:dyDescent="0.35">
      <c r="B6609" t="s">
        <v>8993</v>
      </c>
      <c r="C6609" t="s">
        <v>9146</v>
      </c>
      <c r="D6609" t="s">
        <v>8994</v>
      </c>
    </row>
    <row r="6610" spans="2:5" x14ac:dyDescent="0.35">
      <c r="B6610" t="s">
        <v>8995</v>
      </c>
      <c r="C6610" t="s">
        <v>9146</v>
      </c>
      <c r="D6610" t="s">
        <v>8994</v>
      </c>
    </row>
    <row r="6611" spans="2:5" x14ac:dyDescent="0.35">
      <c r="B6611" t="s">
        <v>8996</v>
      </c>
      <c r="C6611" t="s">
        <v>9146</v>
      </c>
      <c r="D6611" t="s">
        <v>8997</v>
      </c>
    </row>
    <row r="6612" spans="2:5" x14ac:dyDescent="0.35">
      <c r="B6612" t="s">
        <v>8998</v>
      </c>
      <c r="C6612" t="s">
        <v>9146</v>
      </c>
      <c r="D6612" t="s">
        <v>8999</v>
      </c>
    </row>
    <row r="6613" spans="2:5" x14ac:dyDescent="0.35">
      <c r="B6613" t="s">
        <v>9000</v>
      </c>
      <c r="C6613" t="s">
        <v>9146</v>
      </c>
      <c r="D6613" t="s">
        <v>8999</v>
      </c>
    </row>
    <row r="6614" spans="2:5" x14ac:dyDescent="0.35">
      <c r="B6614" t="s">
        <v>9001</v>
      </c>
      <c r="C6614" t="s">
        <v>9146</v>
      </c>
      <c r="D6614" t="s">
        <v>8999</v>
      </c>
    </row>
    <row r="6615" spans="2:5" x14ac:dyDescent="0.35">
      <c r="B6615" t="s">
        <v>9002</v>
      </c>
      <c r="C6615" t="s">
        <v>9146</v>
      </c>
      <c r="D6615" t="s">
        <v>8999</v>
      </c>
    </row>
    <row r="6616" spans="2:5" x14ac:dyDescent="0.35">
      <c r="B6616" t="s">
        <v>9003</v>
      </c>
      <c r="C6616" t="s">
        <v>9146</v>
      </c>
      <c r="D6616" t="s">
        <v>9004</v>
      </c>
    </row>
    <row r="6617" spans="2:5" x14ac:dyDescent="0.35">
      <c r="B6617" t="s">
        <v>9005</v>
      </c>
      <c r="C6617" t="s">
        <v>9146</v>
      </c>
      <c r="D6617" t="s">
        <v>9006</v>
      </c>
    </row>
    <row r="6618" spans="2:5" x14ac:dyDescent="0.35">
      <c r="B6618" t="s">
        <v>9007</v>
      </c>
      <c r="C6618" t="s">
        <v>9146</v>
      </c>
      <c r="D6618" t="s">
        <v>9006</v>
      </c>
    </row>
    <row r="6619" spans="2:5" x14ac:dyDescent="0.35">
      <c r="B6619" t="s">
        <v>9008</v>
      </c>
      <c r="C6619" t="s">
        <v>9146</v>
      </c>
      <c r="D6619" t="s">
        <v>9006</v>
      </c>
    </row>
    <row r="6620" spans="2:5" x14ac:dyDescent="0.35">
      <c r="B6620" t="s">
        <v>9009</v>
      </c>
      <c r="C6620" t="s">
        <v>9146</v>
      </c>
      <c r="D6620" t="s">
        <v>9010</v>
      </c>
    </row>
    <row r="6621" spans="2:5" x14ac:dyDescent="0.35">
      <c r="B6621" t="s">
        <v>9011</v>
      </c>
      <c r="C6621" t="s">
        <v>9146</v>
      </c>
      <c r="D6621" t="s">
        <v>9012</v>
      </c>
      <c r="E6621" t="s">
        <v>1050</v>
      </c>
    </row>
    <row r="6622" spans="2:5" x14ac:dyDescent="0.35">
      <c r="B6622" t="s">
        <v>9013</v>
      </c>
      <c r="C6622" t="s">
        <v>9146</v>
      </c>
    </row>
    <row r="6623" spans="2:5" x14ac:dyDescent="0.35">
      <c r="B6623" t="s">
        <v>9014</v>
      </c>
      <c r="C6623" t="s">
        <v>9146</v>
      </c>
    </row>
    <row r="6624" spans="2:5" x14ac:dyDescent="0.35">
      <c r="B6624" t="s">
        <v>9015</v>
      </c>
      <c r="C6624" t="s">
        <v>9146</v>
      </c>
      <c r="D6624" t="s">
        <v>9016</v>
      </c>
    </row>
    <row r="6625" spans="2:5" x14ac:dyDescent="0.35">
      <c r="B6625" t="s">
        <v>9017</v>
      </c>
      <c r="C6625" t="s">
        <v>9146</v>
      </c>
      <c r="D6625" t="s">
        <v>9016</v>
      </c>
    </row>
    <row r="6626" spans="2:5" x14ac:dyDescent="0.35">
      <c r="B6626" t="s">
        <v>9018</v>
      </c>
      <c r="C6626" t="s">
        <v>9146</v>
      </c>
      <c r="D6626" t="s">
        <v>9019</v>
      </c>
    </row>
    <row r="6627" spans="2:5" x14ac:dyDescent="0.35">
      <c r="B6627" t="s">
        <v>9020</v>
      </c>
      <c r="C6627" t="s">
        <v>9146</v>
      </c>
      <c r="D6627" t="s">
        <v>9021</v>
      </c>
    </row>
    <row r="6628" spans="2:5" x14ac:dyDescent="0.35">
      <c r="B6628" t="s">
        <v>9022</v>
      </c>
      <c r="C6628" t="s">
        <v>9146</v>
      </c>
      <c r="D6628" t="s">
        <v>9021</v>
      </c>
    </row>
    <row r="6629" spans="2:5" x14ac:dyDescent="0.35">
      <c r="B6629" t="s">
        <v>9023</v>
      </c>
      <c r="C6629" t="s">
        <v>9146</v>
      </c>
      <c r="D6629" t="s">
        <v>9021</v>
      </c>
    </row>
    <row r="6630" spans="2:5" x14ac:dyDescent="0.35">
      <c r="B6630" t="s">
        <v>9024</v>
      </c>
      <c r="C6630" t="s">
        <v>9146</v>
      </c>
      <c r="D6630" t="s">
        <v>9021</v>
      </c>
    </row>
    <row r="6631" spans="2:5" x14ac:dyDescent="0.35">
      <c r="B6631" t="s">
        <v>9025</v>
      </c>
      <c r="C6631" t="s">
        <v>9146</v>
      </c>
      <c r="D6631" t="s">
        <v>9021</v>
      </c>
    </row>
    <row r="6632" spans="2:5" x14ac:dyDescent="0.35">
      <c r="B6632" t="s">
        <v>9026</v>
      </c>
      <c r="C6632" t="s">
        <v>9146</v>
      </c>
      <c r="D6632" t="s">
        <v>9027</v>
      </c>
    </row>
    <row r="6633" spans="2:5" x14ac:dyDescent="0.35">
      <c r="B6633" t="s">
        <v>9028</v>
      </c>
      <c r="C6633" t="s">
        <v>9146</v>
      </c>
      <c r="D6633" t="s">
        <v>9027</v>
      </c>
    </row>
    <row r="6634" spans="2:5" x14ac:dyDescent="0.35">
      <c r="B6634" t="s">
        <v>9029</v>
      </c>
      <c r="C6634" t="s">
        <v>9146</v>
      </c>
      <c r="D6634" t="s">
        <v>9027</v>
      </c>
    </row>
    <row r="6635" spans="2:5" x14ac:dyDescent="0.35">
      <c r="B6635" t="s">
        <v>9030</v>
      </c>
      <c r="C6635" t="s">
        <v>9146</v>
      </c>
      <c r="D6635" t="s">
        <v>9027</v>
      </c>
    </row>
    <row r="6636" spans="2:5" x14ac:dyDescent="0.35">
      <c r="B6636" t="s">
        <v>9031</v>
      </c>
      <c r="C6636" t="s">
        <v>9146</v>
      </c>
      <c r="D6636" t="s">
        <v>9032</v>
      </c>
      <c r="E6636" t="s">
        <v>1059</v>
      </c>
    </row>
    <row r="6637" spans="2:5" x14ac:dyDescent="0.35">
      <c r="B6637" t="s">
        <v>9033</v>
      </c>
      <c r="C6637" t="s">
        <v>9146</v>
      </c>
      <c r="D6637" t="s">
        <v>9032</v>
      </c>
      <c r="E6637" t="s">
        <v>1059</v>
      </c>
    </row>
    <row r="6638" spans="2:5" x14ac:dyDescent="0.35">
      <c r="B6638" t="s">
        <v>9034</v>
      </c>
      <c r="C6638" t="s">
        <v>9146</v>
      </c>
      <c r="D6638" t="s">
        <v>9032</v>
      </c>
      <c r="E6638" t="s">
        <v>1059</v>
      </c>
    </row>
    <row r="6639" spans="2:5" x14ac:dyDescent="0.35">
      <c r="B6639" t="s">
        <v>9035</v>
      </c>
      <c r="C6639" t="s">
        <v>9146</v>
      </c>
      <c r="D6639" t="s">
        <v>9032</v>
      </c>
      <c r="E6639" t="s">
        <v>1059</v>
      </c>
    </row>
    <row r="6640" spans="2:5" x14ac:dyDescent="0.35">
      <c r="B6640" t="s">
        <v>9036</v>
      </c>
      <c r="C6640" t="s">
        <v>9146</v>
      </c>
      <c r="D6640" t="s">
        <v>9032</v>
      </c>
      <c r="E6640" t="s">
        <v>1059</v>
      </c>
    </row>
    <row r="6641" spans="2:5" x14ac:dyDescent="0.35">
      <c r="B6641" t="s">
        <v>9037</v>
      </c>
      <c r="C6641" t="s">
        <v>9146</v>
      </c>
      <c r="D6641" t="s">
        <v>9032</v>
      </c>
      <c r="E6641" t="s">
        <v>1059</v>
      </c>
    </row>
    <row r="6642" spans="2:5" x14ac:dyDescent="0.35">
      <c r="B6642" t="s">
        <v>9038</v>
      </c>
      <c r="C6642" t="s">
        <v>9146</v>
      </c>
      <c r="D6642" t="s">
        <v>9032</v>
      </c>
      <c r="E6642" t="s">
        <v>1059</v>
      </c>
    </row>
    <row r="6643" spans="2:5" x14ac:dyDescent="0.35">
      <c r="B6643" t="s">
        <v>9039</v>
      </c>
      <c r="C6643" t="s">
        <v>9146</v>
      </c>
      <c r="D6643" t="s">
        <v>9032</v>
      </c>
      <c r="E6643" t="s">
        <v>1059</v>
      </c>
    </row>
    <row r="6644" spans="2:5" x14ac:dyDescent="0.35">
      <c r="B6644" t="s">
        <v>9040</v>
      </c>
      <c r="C6644" t="s">
        <v>9146</v>
      </c>
      <c r="D6644" t="s">
        <v>9032</v>
      </c>
      <c r="E6644" t="s">
        <v>1059</v>
      </c>
    </row>
    <row r="6645" spans="2:5" x14ac:dyDescent="0.35">
      <c r="B6645" t="s">
        <v>9041</v>
      </c>
      <c r="C6645" t="s">
        <v>9146</v>
      </c>
      <c r="D6645" t="s">
        <v>9032</v>
      </c>
      <c r="E6645" t="s">
        <v>1059</v>
      </c>
    </row>
    <row r="6646" spans="2:5" x14ac:dyDescent="0.35">
      <c r="B6646" t="s">
        <v>9042</v>
      </c>
      <c r="C6646" t="s">
        <v>9146</v>
      </c>
      <c r="D6646" t="s">
        <v>9032</v>
      </c>
      <c r="E6646" t="s">
        <v>1059</v>
      </c>
    </row>
    <row r="6647" spans="2:5" x14ac:dyDescent="0.35">
      <c r="B6647" t="s">
        <v>9043</v>
      </c>
      <c r="C6647" t="s">
        <v>9146</v>
      </c>
      <c r="D6647" t="s">
        <v>9032</v>
      </c>
      <c r="E6647" t="s">
        <v>1059</v>
      </c>
    </row>
    <row r="6648" spans="2:5" x14ac:dyDescent="0.35">
      <c r="B6648" t="s">
        <v>9044</v>
      </c>
      <c r="C6648" t="s">
        <v>9146</v>
      </c>
      <c r="D6648" t="s">
        <v>9032</v>
      </c>
      <c r="E6648" t="s">
        <v>1059</v>
      </c>
    </row>
    <row r="6649" spans="2:5" x14ac:dyDescent="0.35">
      <c r="B6649" t="s">
        <v>9045</v>
      </c>
      <c r="C6649" t="s">
        <v>9146</v>
      </c>
      <c r="D6649" t="s">
        <v>9032</v>
      </c>
      <c r="E6649" t="s">
        <v>1059</v>
      </c>
    </row>
    <row r="6650" spans="2:5" x14ac:dyDescent="0.35">
      <c r="B6650" t="s">
        <v>9046</v>
      </c>
      <c r="C6650" t="s">
        <v>9146</v>
      </c>
      <c r="D6650" t="s">
        <v>9032</v>
      </c>
      <c r="E6650" t="s">
        <v>1059</v>
      </c>
    </row>
    <row r="6651" spans="2:5" x14ac:dyDescent="0.35">
      <c r="B6651" t="s">
        <v>9047</v>
      </c>
      <c r="C6651" t="s">
        <v>9146</v>
      </c>
      <c r="D6651" t="s">
        <v>9048</v>
      </c>
    </row>
    <row r="6652" spans="2:5" x14ac:dyDescent="0.35">
      <c r="B6652" t="s">
        <v>9049</v>
      </c>
      <c r="C6652" t="s">
        <v>9146</v>
      </c>
      <c r="D6652" t="s">
        <v>9048</v>
      </c>
    </row>
    <row r="6653" spans="2:5" x14ac:dyDescent="0.35">
      <c r="B6653" t="s">
        <v>9050</v>
      </c>
      <c r="C6653" t="s">
        <v>9146</v>
      </c>
      <c r="D6653" t="s">
        <v>9051</v>
      </c>
      <c r="E6653" t="s">
        <v>1059</v>
      </c>
    </row>
    <row r="6654" spans="2:5" x14ac:dyDescent="0.35">
      <c r="B6654" t="s">
        <v>9052</v>
      </c>
      <c r="C6654" t="s">
        <v>9146</v>
      </c>
      <c r="D6654" t="s">
        <v>9051</v>
      </c>
      <c r="E6654" t="s">
        <v>1059</v>
      </c>
    </row>
    <row r="6655" spans="2:5" x14ac:dyDescent="0.35">
      <c r="B6655" t="s">
        <v>9053</v>
      </c>
      <c r="C6655" t="s">
        <v>9146</v>
      </c>
      <c r="D6655" t="s">
        <v>9054</v>
      </c>
      <c r="E6655" t="s">
        <v>1059</v>
      </c>
    </row>
    <row r="6656" spans="2:5" x14ac:dyDescent="0.35">
      <c r="B6656" t="s">
        <v>9055</v>
      </c>
      <c r="C6656" t="s">
        <v>9146</v>
      </c>
      <c r="D6656" t="s">
        <v>9056</v>
      </c>
      <c r="E6656" t="s">
        <v>1059</v>
      </c>
    </row>
    <row r="6657" spans="2:5" x14ac:dyDescent="0.35">
      <c r="B6657" t="s">
        <v>9057</v>
      </c>
      <c r="C6657" t="s">
        <v>9146</v>
      </c>
      <c r="D6657" t="s">
        <v>9056</v>
      </c>
      <c r="E6657" t="s">
        <v>1059</v>
      </c>
    </row>
    <row r="6658" spans="2:5" x14ac:dyDescent="0.35">
      <c r="B6658" t="s">
        <v>9058</v>
      </c>
      <c r="C6658" t="s">
        <v>9146</v>
      </c>
      <c r="D6658" t="s">
        <v>8607</v>
      </c>
    </row>
    <row r="6659" spans="2:5" x14ac:dyDescent="0.35">
      <c r="B6659" t="s">
        <v>7475</v>
      </c>
      <c r="C6659" t="s">
        <v>9146</v>
      </c>
      <c r="D6659" t="s">
        <v>8564</v>
      </c>
    </row>
    <row r="6660" spans="2:5" x14ac:dyDescent="0.35">
      <c r="B6660" t="s">
        <v>9059</v>
      </c>
      <c r="C6660" t="s">
        <v>9146</v>
      </c>
      <c r="D6660" t="s">
        <v>9060</v>
      </c>
      <c r="E6660" t="s">
        <v>1050</v>
      </c>
    </row>
    <row r="6661" spans="2:5" x14ac:dyDescent="0.35">
      <c r="B6661" t="s">
        <v>9061</v>
      </c>
      <c r="C6661" t="s">
        <v>9146</v>
      </c>
      <c r="D6661" t="s">
        <v>9060</v>
      </c>
      <c r="E6661" t="s">
        <v>1050</v>
      </c>
    </row>
    <row r="6662" spans="2:5" x14ac:dyDescent="0.35">
      <c r="B6662" t="s">
        <v>9062</v>
      </c>
      <c r="C6662" t="s">
        <v>9146</v>
      </c>
      <c r="D6662" t="s">
        <v>9063</v>
      </c>
    </row>
    <row r="6663" spans="2:5" x14ac:dyDescent="0.35">
      <c r="B6663" t="s">
        <v>9064</v>
      </c>
      <c r="C6663" t="s">
        <v>9146</v>
      </c>
      <c r="D6663" t="s">
        <v>9063</v>
      </c>
    </row>
    <row r="6664" spans="2:5" x14ac:dyDescent="0.35">
      <c r="B6664" t="s">
        <v>9065</v>
      </c>
      <c r="C6664" t="s">
        <v>9146</v>
      </c>
      <c r="D6664" t="s">
        <v>9063</v>
      </c>
    </row>
    <row r="6665" spans="2:5" x14ac:dyDescent="0.35">
      <c r="B6665" t="s">
        <v>9066</v>
      </c>
      <c r="C6665" t="s">
        <v>9146</v>
      </c>
      <c r="D6665" t="s">
        <v>9067</v>
      </c>
    </row>
    <row r="6666" spans="2:5" x14ac:dyDescent="0.35">
      <c r="B6666" t="s">
        <v>9068</v>
      </c>
      <c r="C6666" t="s">
        <v>9146</v>
      </c>
      <c r="D6666" t="s">
        <v>9069</v>
      </c>
    </row>
    <row r="6667" spans="2:5" x14ac:dyDescent="0.35">
      <c r="B6667" t="s">
        <v>9070</v>
      </c>
      <c r="C6667" t="s">
        <v>9146</v>
      </c>
      <c r="D6667" t="s">
        <v>9071</v>
      </c>
    </row>
    <row r="6668" spans="2:5" x14ac:dyDescent="0.35">
      <c r="B6668" t="s">
        <v>9072</v>
      </c>
      <c r="C6668" t="s">
        <v>9146</v>
      </c>
      <c r="D6668" t="s">
        <v>9071</v>
      </c>
    </row>
    <row r="6669" spans="2:5" x14ac:dyDescent="0.35">
      <c r="B6669" t="s">
        <v>9073</v>
      </c>
      <c r="C6669" t="s">
        <v>9146</v>
      </c>
      <c r="D6669" t="s">
        <v>9071</v>
      </c>
    </row>
    <row r="6670" spans="2:5" x14ac:dyDescent="0.35">
      <c r="B6670" t="s">
        <v>9074</v>
      </c>
      <c r="C6670" t="s">
        <v>9146</v>
      </c>
      <c r="D6670" t="s">
        <v>9075</v>
      </c>
    </row>
    <row r="6671" spans="2:5" x14ac:dyDescent="0.35">
      <c r="B6671" t="s">
        <v>9076</v>
      </c>
      <c r="C6671" t="s">
        <v>9146</v>
      </c>
    </row>
    <row r="6672" spans="2:5" x14ac:dyDescent="0.35">
      <c r="B6672" t="s">
        <v>9077</v>
      </c>
      <c r="C6672" t="s">
        <v>9146</v>
      </c>
      <c r="D6672" t="s">
        <v>9078</v>
      </c>
    </row>
    <row r="6673" spans="2:5" x14ac:dyDescent="0.35">
      <c r="B6673" t="s">
        <v>9079</v>
      </c>
      <c r="C6673" t="s">
        <v>9146</v>
      </c>
      <c r="D6673" t="s">
        <v>9078</v>
      </c>
    </row>
    <row r="6674" spans="2:5" x14ac:dyDescent="0.35">
      <c r="B6674" t="s">
        <v>9080</v>
      </c>
      <c r="C6674" t="s">
        <v>9146</v>
      </c>
      <c r="D6674" t="s">
        <v>9078</v>
      </c>
    </row>
    <row r="6675" spans="2:5" x14ac:dyDescent="0.35">
      <c r="B6675" t="s">
        <v>9081</v>
      </c>
      <c r="C6675" t="s">
        <v>9146</v>
      </c>
      <c r="D6675" t="s">
        <v>9078</v>
      </c>
    </row>
    <row r="6676" spans="2:5" x14ac:dyDescent="0.35">
      <c r="B6676" t="s">
        <v>9082</v>
      </c>
      <c r="C6676" t="s">
        <v>9146</v>
      </c>
      <c r="D6676" t="s">
        <v>9078</v>
      </c>
    </row>
    <row r="6677" spans="2:5" x14ac:dyDescent="0.35">
      <c r="B6677" t="s">
        <v>9083</v>
      </c>
      <c r="C6677" t="s">
        <v>9146</v>
      </c>
    </row>
    <row r="6678" spans="2:5" x14ac:dyDescent="0.35">
      <c r="B6678" t="s">
        <v>9084</v>
      </c>
      <c r="C6678" t="s">
        <v>9146</v>
      </c>
      <c r="D6678" t="s">
        <v>9085</v>
      </c>
    </row>
    <row r="6679" spans="2:5" x14ac:dyDescent="0.35">
      <c r="B6679" t="s">
        <v>9086</v>
      </c>
      <c r="C6679" t="s">
        <v>9146</v>
      </c>
      <c r="D6679" t="s">
        <v>9085</v>
      </c>
    </row>
    <row r="6680" spans="2:5" x14ac:dyDescent="0.35">
      <c r="B6680" t="s">
        <v>9087</v>
      </c>
      <c r="C6680" t="s">
        <v>9146</v>
      </c>
      <c r="D6680" t="s">
        <v>9088</v>
      </c>
    </row>
    <row r="6681" spans="2:5" x14ac:dyDescent="0.35">
      <c r="B6681" t="s">
        <v>9089</v>
      </c>
      <c r="C6681" t="s">
        <v>9146</v>
      </c>
      <c r="D6681" t="s">
        <v>9088</v>
      </c>
    </row>
    <row r="6682" spans="2:5" x14ac:dyDescent="0.35">
      <c r="B6682" t="s">
        <v>9090</v>
      </c>
      <c r="C6682" t="s">
        <v>9146</v>
      </c>
      <c r="D6682" t="s">
        <v>9088</v>
      </c>
    </row>
    <row r="6683" spans="2:5" x14ac:dyDescent="0.35">
      <c r="B6683" t="s">
        <v>9091</v>
      </c>
      <c r="C6683" t="s">
        <v>9146</v>
      </c>
      <c r="D6683" t="s">
        <v>9092</v>
      </c>
      <c r="E6683" t="s">
        <v>1059</v>
      </c>
    </row>
    <row r="6684" spans="2:5" x14ac:dyDescent="0.35">
      <c r="B6684" t="s">
        <v>9093</v>
      </c>
      <c r="C6684" t="s">
        <v>9146</v>
      </c>
      <c r="D6684" t="s">
        <v>9094</v>
      </c>
      <c r="E6684" t="s">
        <v>1041</v>
      </c>
    </row>
    <row r="6685" spans="2:5" x14ac:dyDescent="0.35">
      <c r="B6685" t="s">
        <v>9095</v>
      </c>
      <c r="C6685" t="s">
        <v>9146</v>
      </c>
      <c r="D6685" t="s">
        <v>9096</v>
      </c>
    </row>
    <row r="6686" spans="2:5" x14ac:dyDescent="0.35">
      <c r="B6686" t="s">
        <v>9097</v>
      </c>
      <c r="C6686" t="s">
        <v>9146</v>
      </c>
      <c r="D6686" t="s">
        <v>9096</v>
      </c>
    </row>
    <row r="6687" spans="2:5" x14ac:dyDescent="0.35">
      <c r="B6687" t="s">
        <v>9098</v>
      </c>
      <c r="C6687" t="s">
        <v>9146</v>
      </c>
      <c r="D6687" t="s">
        <v>9096</v>
      </c>
    </row>
    <row r="6688" spans="2:5" x14ac:dyDescent="0.35">
      <c r="B6688" t="s">
        <v>9099</v>
      </c>
      <c r="C6688" t="s">
        <v>9146</v>
      </c>
      <c r="D6688" t="s">
        <v>9096</v>
      </c>
    </row>
    <row r="6689" spans="2:4" x14ac:dyDescent="0.35">
      <c r="B6689" t="s">
        <v>9100</v>
      </c>
      <c r="C6689" t="s">
        <v>9146</v>
      </c>
      <c r="D6689" t="s">
        <v>4147</v>
      </c>
    </row>
    <row r="6690" spans="2:4" x14ac:dyDescent="0.35">
      <c r="B6690" t="s">
        <v>9101</v>
      </c>
      <c r="C6690" t="s">
        <v>9146</v>
      </c>
      <c r="D6690" t="s">
        <v>4147</v>
      </c>
    </row>
    <row r="6691" spans="2:4" x14ac:dyDescent="0.35">
      <c r="B6691" t="s">
        <v>9102</v>
      </c>
      <c r="C6691" t="s">
        <v>9146</v>
      </c>
    </row>
    <row r="6692" spans="2:4" x14ac:dyDescent="0.35">
      <c r="B6692" t="s">
        <v>9103</v>
      </c>
      <c r="C6692" t="s">
        <v>9146</v>
      </c>
      <c r="D6692" t="s">
        <v>4147</v>
      </c>
    </row>
    <row r="6693" spans="2:4" x14ac:dyDescent="0.35">
      <c r="B6693" t="s">
        <v>9104</v>
      </c>
      <c r="C6693" t="s">
        <v>9146</v>
      </c>
      <c r="D6693" t="s">
        <v>4147</v>
      </c>
    </row>
    <row r="6694" spans="2:4" x14ac:dyDescent="0.35">
      <c r="B6694" t="s">
        <v>9105</v>
      </c>
      <c r="C6694" t="s">
        <v>9146</v>
      </c>
      <c r="D6694" t="s">
        <v>4147</v>
      </c>
    </row>
    <row r="6695" spans="2:4" x14ac:dyDescent="0.35">
      <c r="B6695" t="s">
        <v>9106</v>
      </c>
      <c r="C6695" t="s">
        <v>9146</v>
      </c>
      <c r="D6695" t="s">
        <v>4147</v>
      </c>
    </row>
    <row r="6696" spans="2:4" x14ac:dyDescent="0.35">
      <c r="B6696" t="s">
        <v>9107</v>
      </c>
      <c r="C6696" t="s">
        <v>9146</v>
      </c>
      <c r="D6696" t="s">
        <v>4147</v>
      </c>
    </row>
    <row r="6697" spans="2:4" x14ac:dyDescent="0.35">
      <c r="B6697" t="s">
        <v>9108</v>
      </c>
      <c r="C6697" t="s">
        <v>9146</v>
      </c>
      <c r="D6697" t="s">
        <v>9109</v>
      </c>
    </row>
    <row r="6698" spans="2:4" x14ac:dyDescent="0.35">
      <c r="B6698" t="s">
        <v>9110</v>
      </c>
      <c r="C6698" t="s">
        <v>9146</v>
      </c>
      <c r="D6698" t="s">
        <v>9111</v>
      </c>
    </row>
    <row r="6699" spans="2:4" x14ac:dyDescent="0.35">
      <c r="B6699" t="s">
        <v>9112</v>
      </c>
      <c r="C6699" t="s">
        <v>9146</v>
      </c>
      <c r="D6699" t="s">
        <v>9111</v>
      </c>
    </row>
    <row r="6700" spans="2:4" x14ac:dyDescent="0.35">
      <c r="B6700" t="s">
        <v>9113</v>
      </c>
      <c r="C6700" t="s">
        <v>9146</v>
      </c>
      <c r="D6700" t="s">
        <v>9114</v>
      </c>
    </row>
    <row r="6701" spans="2:4" x14ac:dyDescent="0.35">
      <c r="B6701" t="s">
        <v>9115</v>
      </c>
      <c r="C6701" t="s">
        <v>9146</v>
      </c>
      <c r="D6701" t="s">
        <v>9114</v>
      </c>
    </row>
    <row r="6702" spans="2:4" x14ac:dyDescent="0.35">
      <c r="B6702" t="s">
        <v>9116</v>
      </c>
      <c r="C6702" t="s">
        <v>9146</v>
      </c>
      <c r="D6702" t="s">
        <v>9114</v>
      </c>
    </row>
    <row r="6703" spans="2:4" x14ac:dyDescent="0.35">
      <c r="B6703" t="s">
        <v>9117</v>
      </c>
      <c r="C6703" t="s">
        <v>9146</v>
      </c>
      <c r="D6703" t="s">
        <v>9114</v>
      </c>
    </row>
    <row r="6704" spans="2:4" x14ac:dyDescent="0.35">
      <c r="B6704" t="s">
        <v>9118</v>
      </c>
      <c r="C6704" t="s">
        <v>9146</v>
      </c>
      <c r="D6704" t="s">
        <v>9119</v>
      </c>
    </row>
    <row r="6705" spans="2:4" x14ac:dyDescent="0.35">
      <c r="B6705" t="s">
        <v>9120</v>
      </c>
      <c r="C6705" t="s">
        <v>9146</v>
      </c>
      <c r="D6705" t="s">
        <v>9119</v>
      </c>
    </row>
    <row r="6706" spans="2:4" x14ac:dyDescent="0.35">
      <c r="B6706" t="s">
        <v>9121</v>
      </c>
      <c r="C6706" t="s">
        <v>9146</v>
      </c>
      <c r="D6706" t="s">
        <v>9119</v>
      </c>
    </row>
    <row r="6707" spans="2:4" x14ac:dyDescent="0.35">
      <c r="B6707" t="s">
        <v>9123</v>
      </c>
      <c r="C6707" t="s">
        <v>9146</v>
      </c>
      <c r="D6707" t="s">
        <v>9119</v>
      </c>
    </row>
    <row r="6708" spans="2:4" x14ac:dyDescent="0.35">
      <c r="B6708" t="s">
        <v>9122</v>
      </c>
      <c r="C6708" t="s">
        <v>9146</v>
      </c>
      <c r="D6708" t="s">
        <v>9119</v>
      </c>
    </row>
    <row r="6709" spans="2:4" x14ac:dyDescent="0.35">
      <c r="B6709" t="s">
        <v>9124</v>
      </c>
      <c r="C6709" t="s">
        <v>9146</v>
      </c>
      <c r="D6709" t="s">
        <v>9119</v>
      </c>
    </row>
    <row r="6710" spans="2:4" x14ac:dyDescent="0.35">
      <c r="B6710" t="s">
        <v>9125</v>
      </c>
      <c r="C6710" t="s">
        <v>9146</v>
      </c>
      <c r="D6710" t="s">
        <v>9119</v>
      </c>
    </row>
    <row r="6711" spans="2:4" x14ac:dyDescent="0.35">
      <c r="B6711" t="s">
        <v>9127</v>
      </c>
      <c r="C6711" t="s">
        <v>9146</v>
      </c>
      <c r="D6711" t="s">
        <v>9119</v>
      </c>
    </row>
    <row r="6712" spans="2:4" x14ac:dyDescent="0.35">
      <c r="B6712" t="s">
        <v>9126</v>
      </c>
      <c r="C6712" t="s">
        <v>9146</v>
      </c>
      <c r="D6712" t="s">
        <v>9119</v>
      </c>
    </row>
    <row r="6713" spans="2:4" x14ac:dyDescent="0.35">
      <c r="B6713" t="s">
        <v>9129</v>
      </c>
      <c r="C6713" t="s">
        <v>9146</v>
      </c>
      <c r="D6713" t="s">
        <v>9119</v>
      </c>
    </row>
    <row r="6714" spans="2:4" x14ac:dyDescent="0.35">
      <c r="B6714" t="s">
        <v>9128</v>
      </c>
      <c r="C6714" t="s">
        <v>9146</v>
      </c>
      <c r="D6714" t="s">
        <v>9119</v>
      </c>
    </row>
    <row r="6715" spans="2:4" x14ac:dyDescent="0.35">
      <c r="B6715" t="s">
        <v>9130</v>
      </c>
      <c r="C6715" t="s">
        <v>9146</v>
      </c>
      <c r="D6715" t="s">
        <v>9131</v>
      </c>
    </row>
    <row r="6716" spans="2:4" x14ac:dyDescent="0.35">
      <c r="B6716" t="s">
        <v>9132</v>
      </c>
      <c r="C6716" t="s">
        <v>9146</v>
      </c>
      <c r="D6716" t="s">
        <v>9133</v>
      </c>
    </row>
    <row r="6717" spans="2:4" x14ac:dyDescent="0.35">
      <c r="B6717" t="s">
        <v>9134</v>
      </c>
      <c r="C6717" t="s">
        <v>9146</v>
      </c>
      <c r="D6717" t="s">
        <v>9133</v>
      </c>
    </row>
    <row r="6718" spans="2:4" x14ac:dyDescent="0.35">
      <c r="B6718" t="s">
        <v>9135</v>
      </c>
      <c r="C6718" t="s">
        <v>9146</v>
      </c>
      <c r="D6718" t="s">
        <v>9133</v>
      </c>
    </row>
    <row r="6719" spans="2:4" x14ac:dyDescent="0.35">
      <c r="B6719" t="s">
        <v>9136</v>
      </c>
      <c r="C6719" t="s">
        <v>9146</v>
      </c>
      <c r="D6719" t="s">
        <v>9137</v>
      </c>
    </row>
    <row r="6720" spans="2:4" x14ac:dyDescent="0.35">
      <c r="B6720" t="s">
        <v>9138</v>
      </c>
      <c r="C6720" t="s">
        <v>9146</v>
      </c>
      <c r="D6720" t="s">
        <v>9137</v>
      </c>
    </row>
    <row r="6721" spans="2:5" x14ac:dyDescent="0.35">
      <c r="B6721" t="s">
        <v>9139</v>
      </c>
      <c r="C6721" t="s">
        <v>9146</v>
      </c>
      <c r="D6721" t="s">
        <v>9137</v>
      </c>
    </row>
    <row r="6722" spans="2:5" x14ac:dyDescent="0.35">
      <c r="B6722" t="s">
        <v>9140</v>
      </c>
      <c r="C6722" t="s">
        <v>9146</v>
      </c>
      <c r="D6722" t="s">
        <v>9137</v>
      </c>
    </row>
    <row r="6723" spans="2:5" x14ac:dyDescent="0.35">
      <c r="B6723" t="s">
        <v>9141</v>
      </c>
      <c r="C6723" t="s">
        <v>9146</v>
      </c>
      <c r="D6723" t="s">
        <v>9142</v>
      </c>
    </row>
    <row r="6724" spans="2:5" x14ac:dyDescent="0.35">
      <c r="B6724" t="s">
        <v>9143</v>
      </c>
      <c r="C6724" t="s">
        <v>9146</v>
      </c>
      <c r="D6724" t="s">
        <v>8776</v>
      </c>
      <c r="E6724" t="s">
        <v>1059</v>
      </c>
    </row>
    <row r="6725" spans="2:5" x14ac:dyDescent="0.35">
      <c r="B6725" t="s">
        <v>9144</v>
      </c>
      <c r="C6725" t="s">
        <v>9146</v>
      </c>
      <c r="D6725" t="s">
        <v>9145</v>
      </c>
    </row>
    <row r="6726" spans="2:5" x14ac:dyDescent="0.35">
      <c r="B6726" t="s">
        <v>9147</v>
      </c>
      <c r="C6726" t="s">
        <v>9186</v>
      </c>
      <c r="D6726" t="s">
        <v>9187</v>
      </c>
      <c r="E6726" t="s">
        <v>1032</v>
      </c>
    </row>
    <row r="6727" spans="2:5" x14ac:dyDescent="0.35">
      <c r="B6727" t="s">
        <v>9148</v>
      </c>
      <c r="C6727" t="s">
        <v>9186</v>
      </c>
      <c r="D6727" t="s">
        <v>9188</v>
      </c>
      <c r="E6727" t="s">
        <v>1028</v>
      </c>
    </row>
    <row r="6728" spans="2:5" x14ac:dyDescent="0.35">
      <c r="B6728" t="s">
        <v>9149</v>
      </c>
      <c r="C6728" t="s">
        <v>9186</v>
      </c>
      <c r="D6728" t="s">
        <v>9189</v>
      </c>
      <c r="E6728" t="s">
        <v>1105</v>
      </c>
    </row>
    <row r="6729" spans="2:5" x14ac:dyDescent="0.35">
      <c r="B6729" t="s">
        <v>9150</v>
      </c>
      <c r="C6729" t="s">
        <v>9186</v>
      </c>
      <c r="D6729" t="s">
        <v>9190</v>
      </c>
      <c r="E6729" t="s">
        <v>1028</v>
      </c>
    </row>
    <row r="6730" spans="2:5" x14ac:dyDescent="0.35">
      <c r="B6730" t="s">
        <v>9151</v>
      </c>
      <c r="C6730" t="s">
        <v>9186</v>
      </c>
      <c r="D6730" t="s">
        <v>9191</v>
      </c>
      <c r="E6730" t="s">
        <v>1028</v>
      </c>
    </row>
    <row r="6731" spans="2:5" x14ac:dyDescent="0.35">
      <c r="B6731" t="s">
        <v>1119</v>
      </c>
      <c r="C6731" t="s">
        <v>9186</v>
      </c>
      <c r="D6731" t="s">
        <v>1171</v>
      </c>
      <c r="E6731" t="s">
        <v>1062</v>
      </c>
    </row>
    <row r="6732" spans="2:5" x14ac:dyDescent="0.35">
      <c r="B6732" t="s">
        <v>1122</v>
      </c>
      <c r="C6732" t="s">
        <v>9186</v>
      </c>
      <c r="D6732" t="s">
        <v>1174</v>
      </c>
      <c r="E6732" t="s">
        <v>1062</v>
      </c>
    </row>
    <row r="6733" spans="2:5" x14ac:dyDescent="0.35">
      <c r="B6733" t="s">
        <v>1123</v>
      </c>
      <c r="C6733" t="s">
        <v>9186</v>
      </c>
      <c r="D6733" t="s">
        <v>1175</v>
      </c>
      <c r="E6733" t="s">
        <v>1062</v>
      </c>
    </row>
    <row r="6734" spans="2:5" x14ac:dyDescent="0.35">
      <c r="B6734" t="s">
        <v>9152</v>
      </c>
      <c r="C6734" t="s">
        <v>9186</v>
      </c>
      <c r="D6734" t="s">
        <v>9192</v>
      </c>
      <c r="E6734" t="s">
        <v>1105</v>
      </c>
    </row>
    <row r="6735" spans="2:5" x14ac:dyDescent="0.35">
      <c r="B6735" t="s">
        <v>9153</v>
      </c>
      <c r="C6735" t="s">
        <v>9186</v>
      </c>
      <c r="D6735" t="s">
        <v>9193</v>
      </c>
      <c r="E6735" t="s">
        <v>1041</v>
      </c>
    </row>
    <row r="6736" spans="2:5" x14ac:dyDescent="0.35">
      <c r="B6736" t="s">
        <v>9154</v>
      </c>
      <c r="C6736" t="s">
        <v>9186</v>
      </c>
      <c r="D6736" t="s">
        <v>9194</v>
      </c>
      <c r="E6736" t="s">
        <v>1057</v>
      </c>
    </row>
    <row r="6737" spans="2:5" x14ac:dyDescent="0.35">
      <c r="B6737" t="s">
        <v>1124</v>
      </c>
      <c r="C6737" t="s">
        <v>9186</v>
      </c>
      <c r="D6737" t="s">
        <v>1176</v>
      </c>
      <c r="E6737" t="s">
        <v>1062</v>
      </c>
    </row>
    <row r="6738" spans="2:5" x14ac:dyDescent="0.35">
      <c r="B6738" t="s">
        <v>9155</v>
      </c>
      <c r="C6738" t="s">
        <v>9186</v>
      </c>
      <c r="D6738" t="s">
        <v>9195</v>
      </c>
      <c r="E6738" t="s">
        <v>1062</v>
      </c>
    </row>
    <row r="6739" spans="2:5" x14ac:dyDescent="0.35">
      <c r="B6739" t="s">
        <v>9156</v>
      </c>
      <c r="C6739" t="s">
        <v>9186</v>
      </c>
      <c r="D6739" t="s">
        <v>9196</v>
      </c>
      <c r="E6739" t="s">
        <v>1105</v>
      </c>
    </row>
    <row r="6740" spans="2:5" x14ac:dyDescent="0.35">
      <c r="B6740" t="s">
        <v>9157</v>
      </c>
      <c r="C6740" t="s">
        <v>9186</v>
      </c>
      <c r="D6740" t="s">
        <v>9197</v>
      </c>
      <c r="E6740" t="s">
        <v>1105</v>
      </c>
    </row>
    <row r="6741" spans="2:5" x14ac:dyDescent="0.35">
      <c r="B6741" t="s">
        <v>1608</v>
      </c>
      <c r="C6741" t="s">
        <v>9186</v>
      </c>
      <c r="D6741" t="s">
        <v>1609</v>
      </c>
      <c r="E6741" t="s">
        <v>1057</v>
      </c>
    </row>
    <row r="6742" spans="2:5" x14ac:dyDescent="0.35">
      <c r="B6742" t="s">
        <v>9158</v>
      </c>
      <c r="C6742" t="s">
        <v>9186</v>
      </c>
      <c r="D6742" t="s">
        <v>9198</v>
      </c>
      <c r="E6742" t="s">
        <v>1046</v>
      </c>
    </row>
    <row r="6743" spans="2:5" x14ac:dyDescent="0.35">
      <c r="B6743" t="s">
        <v>9159</v>
      </c>
      <c r="C6743" t="s">
        <v>9186</v>
      </c>
      <c r="D6743" t="s">
        <v>9199</v>
      </c>
      <c r="E6743" t="s">
        <v>1032</v>
      </c>
    </row>
    <row r="6744" spans="2:5" x14ac:dyDescent="0.35">
      <c r="B6744" t="s">
        <v>9160</v>
      </c>
      <c r="C6744" t="s">
        <v>9186</v>
      </c>
      <c r="D6744" t="s">
        <v>9200</v>
      </c>
      <c r="E6744" t="s">
        <v>1028</v>
      </c>
    </row>
    <row r="6745" spans="2:5" x14ac:dyDescent="0.35">
      <c r="B6745" t="s">
        <v>1132</v>
      </c>
      <c r="C6745" t="s">
        <v>9186</v>
      </c>
    </row>
    <row r="6746" spans="2:5" x14ac:dyDescent="0.35">
      <c r="B6746" t="s">
        <v>1632</v>
      </c>
      <c r="C6746" t="s">
        <v>9186</v>
      </c>
      <c r="D6746" t="s">
        <v>1633</v>
      </c>
      <c r="E6746" t="s">
        <v>1028</v>
      </c>
    </row>
    <row r="6747" spans="2:5" x14ac:dyDescent="0.35">
      <c r="B6747" t="s">
        <v>9161</v>
      </c>
      <c r="C6747" t="s">
        <v>9186</v>
      </c>
      <c r="D6747" t="s">
        <v>9201</v>
      </c>
      <c r="E6747" t="s">
        <v>1041</v>
      </c>
    </row>
    <row r="6748" spans="2:5" x14ac:dyDescent="0.35">
      <c r="B6748" t="s">
        <v>9162</v>
      </c>
      <c r="C6748" t="s">
        <v>9186</v>
      </c>
      <c r="D6748" t="s">
        <v>9202</v>
      </c>
      <c r="E6748" t="s">
        <v>1032</v>
      </c>
    </row>
    <row r="6749" spans="2:5" x14ac:dyDescent="0.35">
      <c r="B6749" t="s">
        <v>9163</v>
      </c>
      <c r="C6749" t="s">
        <v>9186</v>
      </c>
      <c r="D6749" t="s">
        <v>9203</v>
      </c>
      <c r="E6749" t="s">
        <v>1105</v>
      </c>
    </row>
    <row r="6750" spans="2:5" x14ac:dyDescent="0.35">
      <c r="B6750" t="s">
        <v>9164</v>
      </c>
      <c r="C6750" t="s">
        <v>9186</v>
      </c>
      <c r="D6750" t="s">
        <v>9204</v>
      </c>
      <c r="E6750" t="s">
        <v>1062</v>
      </c>
    </row>
    <row r="6751" spans="2:5" x14ac:dyDescent="0.35">
      <c r="B6751" t="s">
        <v>9165</v>
      </c>
      <c r="C6751" t="s">
        <v>9186</v>
      </c>
      <c r="D6751" t="s">
        <v>9205</v>
      </c>
      <c r="E6751" t="s">
        <v>1032</v>
      </c>
    </row>
    <row r="6752" spans="2:5" x14ac:dyDescent="0.35">
      <c r="B6752" t="s">
        <v>9166</v>
      </c>
      <c r="C6752" t="s">
        <v>9186</v>
      </c>
      <c r="D6752" t="s">
        <v>9206</v>
      </c>
      <c r="E6752" t="s">
        <v>1062</v>
      </c>
    </row>
    <row r="6753" spans="2:5" x14ac:dyDescent="0.35">
      <c r="B6753" t="s">
        <v>9167</v>
      </c>
      <c r="C6753" t="s">
        <v>9186</v>
      </c>
      <c r="D6753" t="s">
        <v>9207</v>
      </c>
      <c r="E6753" t="s">
        <v>1105</v>
      </c>
    </row>
    <row r="6754" spans="2:5" x14ac:dyDescent="0.35">
      <c r="B6754" t="s">
        <v>9168</v>
      </c>
      <c r="C6754" t="s">
        <v>9186</v>
      </c>
      <c r="D6754" t="s">
        <v>9208</v>
      </c>
      <c r="E6754" t="s">
        <v>1041</v>
      </c>
    </row>
    <row r="6755" spans="2:5" x14ac:dyDescent="0.35">
      <c r="B6755" t="s">
        <v>9169</v>
      </c>
      <c r="C6755" t="s">
        <v>9186</v>
      </c>
      <c r="D6755" t="s">
        <v>9209</v>
      </c>
      <c r="E6755" t="s">
        <v>1041</v>
      </c>
    </row>
    <row r="6756" spans="2:5" x14ac:dyDescent="0.35">
      <c r="B6756" t="s">
        <v>9170</v>
      </c>
      <c r="C6756" t="s">
        <v>9186</v>
      </c>
      <c r="D6756" t="s">
        <v>9210</v>
      </c>
      <c r="E6756" t="s">
        <v>1028</v>
      </c>
    </row>
    <row r="6757" spans="2:5" x14ac:dyDescent="0.35">
      <c r="B6757" t="s">
        <v>9171</v>
      </c>
      <c r="C6757" t="s">
        <v>9186</v>
      </c>
      <c r="D6757" t="s">
        <v>9211</v>
      </c>
      <c r="E6757" t="s">
        <v>1105</v>
      </c>
    </row>
    <row r="6758" spans="2:5" x14ac:dyDescent="0.35">
      <c r="B6758" t="s">
        <v>9172</v>
      </c>
      <c r="C6758" t="s">
        <v>9186</v>
      </c>
      <c r="D6758" t="s">
        <v>9212</v>
      </c>
      <c r="E6758" t="s">
        <v>1062</v>
      </c>
    </row>
    <row r="6759" spans="2:5" x14ac:dyDescent="0.35">
      <c r="B6759" t="s">
        <v>1733</v>
      </c>
      <c r="C6759" t="s">
        <v>9186</v>
      </c>
      <c r="D6759" t="s">
        <v>1734</v>
      </c>
      <c r="E6759" t="s">
        <v>1062</v>
      </c>
    </row>
    <row r="6760" spans="2:5" x14ac:dyDescent="0.35">
      <c r="B6760" t="s">
        <v>9173</v>
      </c>
      <c r="C6760" t="s">
        <v>9186</v>
      </c>
      <c r="D6760" t="s">
        <v>9213</v>
      </c>
      <c r="E6760" t="s">
        <v>1105</v>
      </c>
    </row>
    <row r="6761" spans="2:5" x14ac:dyDescent="0.35">
      <c r="B6761" t="s">
        <v>9174</v>
      </c>
      <c r="C6761" t="s">
        <v>9186</v>
      </c>
      <c r="D6761" t="s">
        <v>9214</v>
      </c>
      <c r="E6761" t="s">
        <v>1032</v>
      </c>
    </row>
    <row r="6762" spans="2:5" x14ac:dyDescent="0.35">
      <c r="B6762" t="s">
        <v>9175</v>
      </c>
      <c r="C6762" t="s">
        <v>9186</v>
      </c>
      <c r="D6762" t="s">
        <v>9215</v>
      </c>
      <c r="E6762" t="s">
        <v>1105</v>
      </c>
    </row>
    <row r="6763" spans="2:5" x14ac:dyDescent="0.35">
      <c r="B6763" t="s">
        <v>1152</v>
      </c>
      <c r="C6763" t="s">
        <v>9186</v>
      </c>
      <c r="D6763" t="s">
        <v>1203</v>
      </c>
      <c r="E6763" t="s">
        <v>1062</v>
      </c>
    </row>
    <row r="6764" spans="2:5" x14ac:dyDescent="0.35">
      <c r="B6764" t="s">
        <v>9176</v>
      </c>
      <c r="C6764" t="s">
        <v>9186</v>
      </c>
      <c r="D6764" t="s">
        <v>9216</v>
      </c>
      <c r="E6764" t="s">
        <v>1028</v>
      </c>
    </row>
    <row r="6765" spans="2:5" x14ac:dyDescent="0.35">
      <c r="B6765" t="s">
        <v>9177</v>
      </c>
      <c r="C6765" t="s">
        <v>9186</v>
      </c>
      <c r="D6765" t="s">
        <v>9217</v>
      </c>
      <c r="E6765" t="s">
        <v>1041</v>
      </c>
    </row>
    <row r="6766" spans="2:5" x14ac:dyDescent="0.35">
      <c r="B6766" t="s">
        <v>9178</v>
      </c>
      <c r="C6766" t="s">
        <v>9186</v>
      </c>
      <c r="D6766" t="s">
        <v>9218</v>
      </c>
      <c r="E6766" t="s">
        <v>1062</v>
      </c>
    </row>
    <row r="6767" spans="2:5" x14ac:dyDescent="0.35">
      <c r="B6767" t="s">
        <v>1661</v>
      </c>
      <c r="C6767" t="s">
        <v>9186</v>
      </c>
      <c r="D6767" t="s">
        <v>1662</v>
      </c>
      <c r="E6767" t="s">
        <v>1105</v>
      </c>
    </row>
    <row r="6768" spans="2:5" x14ac:dyDescent="0.35">
      <c r="B6768" t="s">
        <v>1155</v>
      </c>
      <c r="C6768" t="s">
        <v>9186</v>
      </c>
      <c r="D6768" t="s">
        <v>1206</v>
      </c>
      <c r="E6768" t="s">
        <v>1062</v>
      </c>
    </row>
    <row r="6769" spans="2:5" x14ac:dyDescent="0.35">
      <c r="B6769" t="s">
        <v>9179</v>
      </c>
      <c r="C6769" t="s">
        <v>9186</v>
      </c>
      <c r="D6769" t="s">
        <v>9219</v>
      </c>
      <c r="E6769" t="s">
        <v>1057</v>
      </c>
    </row>
    <row r="6770" spans="2:5" x14ac:dyDescent="0.35">
      <c r="B6770" t="s">
        <v>9180</v>
      </c>
      <c r="C6770" t="s">
        <v>9186</v>
      </c>
      <c r="D6770" t="s">
        <v>9220</v>
      </c>
      <c r="E6770" t="s">
        <v>1105</v>
      </c>
    </row>
    <row r="6771" spans="2:5" x14ac:dyDescent="0.35">
      <c r="B6771" t="s">
        <v>9181</v>
      </c>
      <c r="C6771" t="s">
        <v>9186</v>
      </c>
      <c r="D6771" t="s">
        <v>9221</v>
      </c>
      <c r="E6771" t="s">
        <v>1062</v>
      </c>
    </row>
    <row r="6772" spans="2:5" x14ac:dyDescent="0.35">
      <c r="B6772" t="s">
        <v>9182</v>
      </c>
      <c r="C6772" t="s">
        <v>9186</v>
      </c>
      <c r="D6772" t="s">
        <v>9222</v>
      </c>
      <c r="E6772" t="s">
        <v>1105</v>
      </c>
    </row>
    <row r="6773" spans="2:5" x14ac:dyDescent="0.35">
      <c r="B6773" t="s">
        <v>9183</v>
      </c>
      <c r="C6773" t="s">
        <v>9186</v>
      </c>
      <c r="D6773" t="s">
        <v>9223</v>
      </c>
      <c r="E6773" t="s">
        <v>1028</v>
      </c>
    </row>
    <row r="6774" spans="2:5" x14ac:dyDescent="0.35">
      <c r="B6774" t="s">
        <v>9184</v>
      </c>
      <c r="C6774" t="s">
        <v>9186</v>
      </c>
      <c r="D6774" t="s">
        <v>9224</v>
      </c>
      <c r="E6774" t="s">
        <v>1048</v>
      </c>
    </row>
    <row r="6775" spans="2:5" x14ac:dyDescent="0.35">
      <c r="B6775" t="s">
        <v>9185</v>
      </c>
      <c r="C6775" t="s">
        <v>9186</v>
      </c>
      <c r="D6775" t="s">
        <v>9225</v>
      </c>
      <c r="E6775" t="s">
        <v>1041</v>
      </c>
    </row>
    <row r="6776" spans="2:5" x14ac:dyDescent="0.35">
      <c r="B6776" t="s">
        <v>9226</v>
      </c>
      <c r="C6776" t="s">
        <v>9245</v>
      </c>
      <c r="D6776" t="s">
        <v>9246</v>
      </c>
      <c r="E6776" t="s">
        <v>1105</v>
      </c>
    </row>
    <row r="6777" spans="2:5" x14ac:dyDescent="0.35">
      <c r="B6777" t="s">
        <v>9148</v>
      </c>
      <c r="C6777" t="s">
        <v>9245</v>
      </c>
      <c r="D6777" t="s">
        <v>9188</v>
      </c>
      <c r="E6777" t="s">
        <v>1028</v>
      </c>
    </row>
    <row r="6778" spans="2:5" x14ac:dyDescent="0.35">
      <c r="B6778" t="s">
        <v>1119</v>
      </c>
      <c r="C6778" t="s">
        <v>9245</v>
      </c>
      <c r="D6778" t="s">
        <v>1171</v>
      </c>
      <c r="E6778" t="s">
        <v>1062</v>
      </c>
    </row>
    <row r="6779" spans="2:5" x14ac:dyDescent="0.35">
      <c r="B6779" t="s">
        <v>9227</v>
      </c>
      <c r="C6779" t="s">
        <v>9245</v>
      </c>
      <c r="D6779" t="s">
        <v>9247</v>
      </c>
      <c r="E6779" t="s">
        <v>1041</v>
      </c>
    </row>
    <row r="6780" spans="2:5" x14ac:dyDescent="0.35">
      <c r="B6780" t="s">
        <v>9153</v>
      </c>
      <c r="C6780" t="s">
        <v>9245</v>
      </c>
      <c r="D6780" t="s">
        <v>9193</v>
      </c>
      <c r="E6780" t="s">
        <v>1041</v>
      </c>
    </row>
    <row r="6781" spans="2:5" x14ac:dyDescent="0.35">
      <c r="B6781" t="s">
        <v>9228</v>
      </c>
      <c r="C6781" t="s">
        <v>9245</v>
      </c>
      <c r="D6781" t="s">
        <v>6181</v>
      </c>
      <c r="E6781" t="s">
        <v>1028</v>
      </c>
    </row>
    <row r="6782" spans="2:5" x14ac:dyDescent="0.35">
      <c r="B6782" t="s">
        <v>9229</v>
      </c>
      <c r="C6782" t="s">
        <v>9245</v>
      </c>
      <c r="D6782" t="s">
        <v>9248</v>
      </c>
      <c r="E6782" t="s">
        <v>1048</v>
      </c>
    </row>
    <row r="6783" spans="2:5" x14ac:dyDescent="0.35">
      <c r="B6783" t="s">
        <v>6483</v>
      </c>
      <c r="C6783" t="s">
        <v>9245</v>
      </c>
    </row>
    <row r="6784" spans="2:5" x14ac:dyDescent="0.35">
      <c r="B6784" t="s">
        <v>9230</v>
      </c>
      <c r="C6784" t="s">
        <v>9245</v>
      </c>
      <c r="D6784" t="s">
        <v>6170</v>
      </c>
      <c r="E6784" t="s">
        <v>1028</v>
      </c>
    </row>
    <row r="6785" spans="2:5" x14ac:dyDescent="0.35">
      <c r="B6785" t="s">
        <v>1127</v>
      </c>
      <c r="C6785" t="s">
        <v>9245</v>
      </c>
      <c r="D6785" t="s">
        <v>1179</v>
      </c>
      <c r="E6785" t="s">
        <v>1041</v>
      </c>
    </row>
    <row r="6786" spans="2:5" x14ac:dyDescent="0.35">
      <c r="B6786" t="s">
        <v>9231</v>
      </c>
      <c r="C6786" t="s">
        <v>9245</v>
      </c>
      <c r="D6786" t="s">
        <v>6173</v>
      </c>
      <c r="E6786" t="s">
        <v>1028</v>
      </c>
    </row>
    <row r="6787" spans="2:5" x14ac:dyDescent="0.35">
      <c r="B6787" t="s">
        <v>9232</v>
      </c>
      <c r="C6787" t="s">
        <v>9245</v>
      </c>
      <c r="D6787" t="s">
        <v>9249</v>
      </c>
      <c r="E6787" t="s">
        <v>1041</v>
      </c>
    </row>
    <row r="6788" spans="2:5" x14ac:dyDescent="0.35">
      <c r="B6788" t="s">
        <v>9233</v>
      </c>
      <c r="C6788" t="s">
        <v>9245</v>
      </c>
      <c r="D6788" t="s">
        <v>9250</v>
      </c>
      <c r="E6788" t="s">
        <v>1105</v>
      </c>
    </row>
    <row r="6789" spans="2:5" x14ac:dyDescent="0.35">
      <c r="B6789" t="s">
        <v>9234</v>
      </c>
      <c r="C6789" t="s">
        <v>9245</v>
      </c>
      <c r="D6789" t="s">
        <v>9251</v>
      </c>
      <c r="E6789" t="s">
        <v>1032</v>
      </c>
    </row>
    <row r="6790" spans="2:5" x14ac:dyDescent="0.35">
      <c r="B6790" t="s">
        <v>1141</v>
      </c>
      <c r="C6790" t="s">
        <v>9245</v>
      </c>
      <c r="D6790" t="s">
        <v>1192</v>
      </c>
      <c r="E6790" t="s">
        <v>1105</v>
      </c>
    </row>
    <row r="6791" spans="2:5" x14ac:dyDescent="0.35">
      <c r="B6791" t="s">
        <v>9235</v>
      </c>
      <c r="C6791" t="s">
        <v>9245</v>
      </c>
      <c r="D6791" t="s">
        <v>9252</v>
      </c>
      <c r="E6791" t="s">
        <v>1041</v>
      </c>
    </row>
    <row r="6792" spans="2:5" x14ac:dyDescent="0.35">
      <c r="B6792" t="s">
        <v>1143</v>
      </c>
      <c r="C6792" t="s">
        <v>9245</v>
      </c>
      <c r="D6792" t="s">
        <v>1194</v>
      </c>
      <c r="E6792" t="s">
        <v>1041</v>
      </c>
    </row>
    <row r="6793" spans="2:5" x14ac:dyDescent="0.35">
      <c r="B6793" t="s">
        <v>1144</v>
      </c>
      <c r="C6793" t="s">
        <v>9245</v>
      </c>
      <c r="D6793" t="s">
        <v>1195</v>
      </c>
      <c r="E6793" t="s">
        <v>1046</v>
      </c>
    </row>
    <row r="6794" spans="2:5" x14ac:dyDescent="0.35">
      <c r="B6794" t="s">
        <v>9236</v>
      </c>
      <c r="C6794" t="s">
        <v>9245</v>
      </c>
      <c r="D6794" t="s">
        <v>9253</v>
      </c>
      <c r="E6794" t="s">
        <v>1062</v>
      </c>
    </row>
    <row r="6795" spans="2:5" x14ac:dyDescent="0.35">
      <c r="B6795" t="s">
        <v>9237</v>
      </c>
      <c r="C6795" t="s">
        <v>9245</v>
      </c>
      <c r="D6795" t="s">
        <v>8093</v>
      </c>
      <c r="E6795" t="s">
        <v>1028</v>
      </c>
    </row>
    <row r="6796" spans="2:5" x14ac:dyDescent="0.35">
      <c r="B6796" t="s">
        <v>9238</v>
      </c>
      <c r="C6796" t="s">
        <v>9245</v>
      </c>
      <c r="D6796" t="s">
        <v>9254</v>
      </c>
      <c r="E6796" t="s">
        <v>1032</v>
      </c>
    </row>
    <row r="6797" spans="2:5" x14ac:dyDescent="0.35">
      <c r="B6797" t="s">
        <v>9239</v>
      </c>
      <c r="C6797" t="s">
        <v>9245</v>
      </c>
      <c r="D6797" t="s">
        <v>9255</v>
      </c>
      <c r="E6797" t="s">
        <v>1105</v>
      </c>
    </row>
    <row r="6798" spans="2:5" x14ac:dyDescent="0.35">
      <c r="B6798" t="s">
        <v>9173</v>
      </c>
      <c r="C6798" t="s">
        <v>9245</v>
      </c>
      <c r="D6798" t="s">
        <v>9213</v>
      </c>
      <c r="E6798" t="s">
        <v>1105</v>
      </c>
    </row>
    <row r="6799" spans="2:5" x14ac:dyDescent="0.35">
      <c r="B6799" t="s">
        <v>1908</v>
      </c>
      <c r="C6799" t="s">
        <v>9245</v>
      </c>
      <c r="D6799" t="s">
        <v>3142</v>
      </c>
      <c r="E6799" t="s">
        <v>1032</v>
      </c>
    </row>
    <row r="6800" spans="2:5" x14ac:dyDescent="0.35">
      <c r="B6800" t="s">
        <v>9240</v>
      </c>
      <c r="C6800" t="s">
        <v>9245</v>
      </c>
      <c r="D6800" t="s">
        <v>9256</v>
      </c>
      <c r="E6800" t="s">
        <v>1105</v>
      </c>
    </row>
    <row r="6801" spans="2:5" x14ac:dyDescent="0.35">
      <c r="B6801" t="s">
        <v>9241</v>
      </c>
      <c r="C6801" t="s">
        <v>9245</v>
      </c>
      <c r="D6801" t="s">
        <v>9257</v>
      </c>
      <c r="E6801" t="s">
        <v>1028</v>
      </c>
    </row>
    <row r="6802" spans="2:5" x14ac:dyDescent="0.35">
      <c r="B6802" t="s">
        <v>1149</v>
      </c>
      <c r="C6802" t="s">
        <v>9245</v>
      </c>
      <c r="D6802" t="s">
        <v>1200</v>
      </c>
      <c r="E6802" t="s">
        <v>1057</v>
      </c>
    </row>
    <row r="6803" spans="2:5" x14ac:dyDescent="0.35">
      <c r="B6803" t="s">
        <v>9242</v>
      </c>
      <c r="C6803" t="s">
        <v>9245</v>
      </c>
      <c r="D6803" t="s">
        <v>8598</v>
      </c>
      <c r="E6803" t="s">
        <v>1041</v>
      </c>
    </row>
    <row r="6804" spans="2:5" x14ac:dyDescent="0.35">
      <c r="B6804" t="s">
        <v>1163</v>
      </c>
      <c r="C6804" t="s">
        <v>9245</v>
      </c>
      <c r="D6804" t="s">
        <v>1214</v>
      </c>
      <c r="E6804" t="s">
        <v>1059</v>
      </c>
    </row>
    <row r="6805" spans="2:5" x14ac:dyDescent="0.35">
      <c r="B6805" t="s">
        <v>9185</v>
      </c>
      <c r="C6805" t="s">
        <v>9245</v>
      </c>
      <c r="D6805" t="s">
        <v>9225</v>
      </c>
      <c r="E6805" t="s">
        <v>1041</v>
      </c>
    </row>
    <row r="6806" spans="2:5" x14ac:dyDescent="0.35">
      <c r="B6806" t="s">
        <v>9243</v>
      </c>
      <c r="C6806" t="s">
        <v>9245</v>
      </c>
      <c r="D6806" t="s">
        <v>6182</v>
      </c>
      <c r="E6806" t="s">
        <v>1028</v>
      </c>
    </row>
    <row r="6807" spans="2:5" x14ac:dyDescent="0.35">
      <c r="B6807" t="s">
        <v>1165</v>
      </c>
      <c r="C6807" t="s">
        <v>9245</v>
      </c>
      <c r="D6807" t="s">
        <v>1216</v>
      </c>
      <c r="E6807" t="s">
        <v>1028</v>
      </c>
    </row>
    <row r="6808" spans="2:5" x14ac:dyDescent="0.35">
      <c r="B6808" t="s">
        <v>9244</v>
      </c>
      <c r="C6808" t="s">
        <v>9245</v>
      </c>
      <c r="D6808" t="s">
        <v>9258</v>
      </c>
      <c r="E6808" t="s">
        <v>1041</v>
      </c>
    </row>
    <row r="6809" spans="2:5" x14ac:dyDescent="0.35">
      <c r="B6809" t="s">
        <v>9259</v>
      </c>
      <c r="C6809" t="s">
        <v>9303</v>
      </c>
      <c r="D6809" t="s">
        <v>9304</v>
      </c>
      <c r="E6809" t="s">
        <v>1057</v>
      </c>
    </row>
    <row r="6810" spans="2:5" x14ac:dyDescent="0.35">
      <c r="B6810" t="s">
        <v>9260</v>
      </c>
      <c r="C6810" t="s">
        <v>9303</v>
      </c>
      <c r="D6810" t="s">
        <v>9305</v>
      </c>
      <c r="E6810" t="s">
        <v>1057</v>
      </c>
    </row>
    <row r="6811" spans="2:5" x14ac:dyDescent="0.35">
      <c r="B6811" t="s">
        <v>9261</v>
      </c>
      <c r="C6811" t="s">
        <v>9303</v>
      </c>
      <c r="D6811" t="s">
        <v>8657</v>
      </c>
      <c r="E6811" t="s">
        <v>1057</v>
      </c>
    </row>
    <row r="6812" spans="2:5" x14ac:dyDescent="0.35">
      <c r="B6812" t="s">
        <v>9262</v>
      </c>
      <c r="C6812" t="s">
        <v>9303</v>
      </c>
      <c r="D6812" t="s">
        <v>9306</v>
      </c>
      <c r="E6812" t="s">
        <v>1057</v>
      </c>
    </row>
    <row r="6813" spans="2:5" x14ac:dyDescent="0.35">
      <c r="B6813" t="s">
        <v>9263</v>
      </c>
      <c r="C6813" t="s">
        <v>9303</v>
      </c>
      <c r="D6813" t="s">
        <v>9307</v>
      </c>
      <c r="E6813" t="s">
        <v>1105</v>
      </c>
    </row>
    <row r="6814" spans="2:5" x14ac:dyDescent="0.35">
      <c r="B6814" t="s">
        <v>9264</v>
      </c>
      <c r="C6814" t="s">
        <v>9303</v>
      </c>
      <c r="D6814" t="s">
        <v>9308</v>
      </c>
      <c r="E6814" t="s">
        <v>1032</v>
      </c>
    </row>
    <row r="6815" spans="2:5" x14ac:dyDescent="0.35">
      <c r="B6815" t="s">
        <v>9265</v>
      </c>
      <c r="C6815" t="s">
        <v>9303</v>
      </c>
      <c r="D6815" t="s">
        <v>9309</v>
      </c>
      <c r="E6815" t="s">
        <v>1032</v>
      </c>
    </row>
    <row r="6816" spans="2:5" x14ac:dyDescent="0.35">
      <c r="B6816" t="s">
        <v>9266</v>
      </c>
      <c r="C6816" t="s">
        <v>9303</v>
      </c>
      <c r="D6816" t="s">
        <v>9310</v>
      </c>
      <c r="E6816" t="s">
        <v>1032</v>
      </c>
    </row>
    <row r="6817" spans="2:5" x14ac:dyDescent="0.35">
      <c r="B6817" t="s">
        <v>9267</v>
      </c>
      <c r="C6817" t="s">
        <v>9303</v>
      </c>
      <c r="D6817" t="s">
        <v>9311</v>
      </c>
      <c r="E6817" t="s">
        <v>1032</v>
      </c>
    </row>
    <row r="6818" spans="2:5" x14ac:dyDescent="0.35">
      <c r="B6818" t="s">
        <v>9268</v>
      </c>
      <c r="C6818" t="s">
        <v>9303</v>
      </c>
      <c r="D6818" t="s">
        <v>9312</v>
      </c>
      <c r="E6818" t="s">
        <v>1105</v>
      </c>
    </row>
    <row r="6819" spans="2:5" x14ac:dyDescent="0.35">
      <c r="B6819" t="s">
        <v>9269</v>
      </c>
      <c r="C6819" t="s">
        <v>9303</v>
      </c>
      <c r="D6819" t="s">
        <v>9313</v>
      </c>
      <c r="E6819" t="s">
        <v>1032</v>
      </c>
    </row>
    <row r="6820" spans="2:5" x14ac:dyDescent="0.35">
      <c r="B6820" t="s">
        <v>1340</v>
      </c>
      <c r="C6820" t="s">
        <v>9303</v>
      </c>
      <c r="D6820" t="s">
        <v>1341</v>
      </c>
      <c r="E6820" t="s">
        <v>1032</v>
      </c>
    </row>
    <row r="6821" spans="2:5" x14ac:dyDescent="0.35">
      <c r="B6821" t="s">
        <v>9270</v>
      </c>
      <c r="C6821" t="s">
        <v>9303</v>
      </c>
      <c r="D6821" t="s">
        <v>9314</v>
      </c>
      <c r="E6821" t="s">
        <v>1041</v>
      </c>
    </row>
    <row r="6822" spans="2:5" x14ac:dyDescent="0.35">
      <c r="B6822" t="s">
        <v>9271</v>
      </c>
      <c r="C6822" t="s">
        <v>9303</v>
      </c>
      <c r="D6822" t="s">
        <v>9315</v>
      </c>
      <c r="E6822" t="s">
        <v>1105</v>
      </c>
    </row>
    <row r="6823" spans="2:5" x14ac:dyDescent="0.35">
      <c r="B6823" t="s">
        <v>9272</v>
      </c>
      <c r="C6823" t="s">
        <v>9303</v>
      </c>
      <c r="D6823" t="s">
        <v>9316</v>
      </c>
      <c r="E6823" t="s">
        <v>1046</v>
      </c>
    </row>
    <row r="6824" spans="2:5" x14ac:dyDescent="0.35">
      <c r="B6824" t="s">
        <v>9273</v>
      </c>
      <c r="C6824" t="s">
        <v>9303</v>
      </c>
      <c r="D6824" t="s">
        <v>9317</v>
      </c>
      <c r="E6824" t="s">
        <v>1046</v>
      </c>
    </row>
    <row r="6825" spans="2:5" x14ac:dyDescent="0.35">
      <c r="B6825" t="s">
        <v>9274</v>
      </c>
      <c r="C6825" t="s">
        <v>9303</v>
      </c>
      <c r="D6825" t="s">
        <v>9318</v>
      </c>
      <c r="E6825" t="s">
        <v>1028</v>
      </c>
    </row>
    <row r="6826" spans="2:5" x14ac:dyDescent="0.35">
      <c r="B6826" t="s">
        <v>9275</v>
      </c>
      <c r="C6826" t="s">
        <v>9303</v>
      </c>
      <c r="D6826" t="s">
        <v>9319</v>
      </c>
      <c r="E6826" t="s">
        <v>1028</v>
      </c>
    </row>
    <row r="6827" spans="2:5" x14ac:dyDescent="0.35">
      <c r="B6827" t="s">
        <v>9276</v>
      </c>
      <c r="C6827" t="s">
        <v>9303</v>
      </c>
      <c r="D6827" t="s">
        <v>9320</v>
      </c>
      <c r="E6827" t="s">
        <v>1028</v>
      </c>
    </row>
    <row r="6828" spans="2:5" x14ac:dyDescent="0.35">
      <c r="B6828" t="s">
        <v>9277</v>
      </c>
      <c r="C6828" t="s">
        <v>9303</v>
      </c>
      <c r="D6828" t="s">
        <v>9321</v>
      </c>
      <c r="E6828" t="s">
        <v>1028</v>
      </c>
    </row>
    <row r="6829" spans="2:5" x14ac:dyDescent="0.35">
      <c r="B6829" t="s">
        <v>9278</v>
      </c>
      <c r="C6829" t="s">
        <v>9303</v>
      </c>
      <c r="D6829" t="s">
        <v>9322</v>
      </c>
      <c r="E6829" t="s">
        <v>1028</v>
      </c>
    </row>
    <row r="6830" spans="2:5" x14ac:dyDescent="0.35">
      <c r="B6830" t="s">
        <v>9279</v>
      </c>
      <c r="C6830" t="s">
        <v>9303</v>
      </c>
      <c r="D6830" t="s">
        <v>9323</v>
      </c>
      <c r="E6830" t="s">
        <v>1105</v>
      </c>
    </row>
    <row r="6831" spans="2:5" x14ac:dyDescent="0.35">
      <c r="B6831" t="s">
        <v>9280</v>
      </c>
      <c r="C6831" t="s">
        <v>9303</v>
      </c>
      <c r="D6831" t="s">
        <v>9324</v>
      </c>
      <c r="E6831" t="s">
        <v>1105</v>
      </c>
    </row>
    <row r="6832" spans="2:5" x14ac:dyDescent="0.35">
      <c r="B6832" t="s">
        <v>9281</v>
      </c>
      <c r="C6832" t="s">
        <v>9303</v>
      </c>
      <c r="D6832" t="s">
        <v>9325</v>
      </c>
      <c r="E6832" t="s">
        <v>1105</v>
      </c>
    </row>
    <row r="6833" spans="2:5" x14ac:dyDescent="0.35">
      <c r="B6833" t="s">
        <v>9282</v>
      </c>
      <c r="C6833" t="s">
        <v>9303</v>
      </c>
      <c r="D6833" t="s">
        <v>9326</v>
      </c>
      <c r="E6833" t="s">
        <v>1041</v>
      </c>
    </row>
    <row r="6834" spans="2:5" x14ac:dyDescent="0.35">
      <c r="B6834" t="s">
        <v>9283</v>
      </c>
      <c r="C6834" t="s">
        <v>9303</v>
      </c>
      <c r="D6834" t="s">
        <v>9327</v>
      </c>
      <c r="E6834" t="s">
        <v>1041</v>
      </c>
    </row>
    <row r="6835" spans="2:5" x14ac:dyDescent="0.35">
      <c r="B6835" t="s">
        <v>9284</v>
      </c>
      <c r="C6835" t="s">
        <v>9303</v>
      </c>
      <c r="D6835" t="s">
        <v>9328</v>
      </c>
      <c r="E6835" t="s">
        <v>1032</v>
      </c>
    </row>
    <row r="6836" spans="2:5" x14ac:dyDescent="0.35">
      <c r="B6836" t="s">
        <v>9285</v>
      </c>
      <c r="C6836" t="s">
        <v>9303</v>
      </c>
      <c r="D6836" t="s">
        <v>9329</v>
      </c>
      <c r="E6836" t="s">
        <v>1041</v>
      </c>
    </row>
    <row r="6837" spans="2:5" x14ac:dyDescent="0.35">
      <c r="B6837" t="s">
        <v>9286</v>
      </c>
      <c r="C6837" t="s">
        <v>9303</v>
      </c>
      <c r="D6837" t="s">
        <v>9330</v>
      </c>
      <c r="E6837" t="s">
        <v>1041</v>
      </c>
    </row>
    <row r="6838" spans="2:5" x14ac:dyDescent="0.35">
      <c r="B6838" t="s">
        <v>9287</v>
      </c>
      <c r="C6838" t="s">
        <v>9303</v>
      </c>
      <c r="D6838" t="s">
        <v>9331</v>
      </c>
      <c r="E6838" t="s">
        <v>1041</v>
      </c>
    </row>
    <row r="6839" spans="2:5" x14ac:dyDescent="0.35">
      <c r="B6839" t="s">
        <v>9288</v>
      </c>
      <c r="C6839" t="s">
        <v>9303</v>
      </c>
      <c r="D6839" t="s">
        <v>9332</v>
      </c>
      <c r="E6839" t="s">
        <v>1041</v>
      </c>
    </row>
    <row r="6840" spans="2:5" x14ac:dyDescent="0.35">
      <c r="B6840" t="s">
        <v>9289</v>
      </c>
      <c r="C6840" t="s">
        <v>9303</v>
      </c>
      <c r="D6840" t="s">
        <v>9333</v>
      </c>
      <c r="E6840" t="s">
        <v>1041</v>
      </c>
    </row>
    <row r="6841" spans="2:5" x14ac:dyDescent="0.35">
      <c r="B6841" t="s">
        <v>9290</v>
      </c>
      <c r="C6841" t="s">
        <v>9303</v>
      </c>
      <c r="D6841" t="s">
        <v>9334</v>
      </c>
      <c r="E6841" t="s">
        <v>1062</v>
      </c>
    </row>
    <row r="6842" spans="2:5" x14ac:dyDescent="0.35">
      <c r="B6842" t="s">
        <v>9291</v>
      </c>
      <c r="C6842" t="s">
        <v>9303</v>
      </c>
      <c r="D6842" t="s">
        <v>9335</v>
      </c>
      <c r="E6842" t="s">
        <v>1062</v>
      </c>
    </row>
    <row r="6843" spans="2:5" x14ac:dyDescent="0.35">
      <c r="B6843" t="s">
        <v>9292</v>
      </c>
      <c r="C6843" t="s">
        <v>9303</v>
      </c>
      <c r="D6843" t="s">
        <v>9336</v>
      </c>
      <c r="E6843" t="s">
        <v>1062</v>
      </c>
    </row>
    <row r="6844" spans="2:5" x14ac:dyDescent="0.35">
      <c r="B6844" t="s">
        <v>9293</v>
      </c>
      <c r="C6844" t="s">
        <v>9303</v>
      </c>
      <c r="D6844" t="s">
        <v>9337</v>
      </c>
      <c r="E6844" t="s">
        <v>1062</v>
      </c>
    </row>
    <row r="6845" spans="2:5" x14ac:dyDescent="0.35">
      <c r="B6845" t="s">
        <v>9294</v>
      </c>
      <c r="C6845" t="s">
        <v>9303</v>
      </c>
      <c r="D6845" t="s">
        <v>9338</v>
      </c>
      <c r="E6845" t="s">
        <v>1062</v>
      </c>
    </row>
    <row r="6846" spans="2:5" x14ac:dyDescent="0.35">
      <c r="B6846" t="s">
        <v>9295</v>
      </c>
      <c r="C6846" t="s">
        <v>9303</v>
      </c>
      <c r="D6846" t="s">
        <v>9339</v>
      </c>
      <c r="E6846" t="s">
        <v>1062</v>
      </c>
    </row>
    <row r="6847" spans="2:5" x14ac:dyDescent="0.35">
      <c r="B6847" t="s">
        <v>9296</v>
      </c>
      <c r="C6847" t="s">
        <v>9303</v>
      </c>
      <c r="D6847" t="s">
        <v>9340</v>
      </c>
      <c r="E6847" t="s">
        <v>1062</v>
      </c>
    </row>
    <row r="6848" spans="2:5" x14ac:dyDescent="0.35">
      <c r="B6848" t="s">
        <v>9297</v>
      </c>
      <c r="C6848" t="s">
        <v>9303</v>
      </c>
      <c r="D6848" t="s">
        <v>9341</v>
      </c>
      <c r="E6848" t="s">
        <v>1062</v>
      </c>
    </row>
    <row r="6849" spans="2:5" x14ac:dyDescent="0.35">
      <c r="B6849" t="s">
        <v>9298</v>
      </c>
      <c r="C6849" t="s">
        <v>9303</v>
      </c>
      <c r="D6849" t="s">
        <v>9342</v>
      </c>
      <c r="E6849" t="s">
        <v>1062</v>
      </c>
    </row>
    <row r="6850" spans="2:5" x14ac:dyDescent="0.35">
      <c r="B6850" t="s">
        <v>9299</v>
      </c>
      <c r="C6850" t="s">
        <v>9303</v>
      </c>
      <c r="D6850" t="s">
        <v>9343</v>
      </c>
      <c r="E6850" t="s">
        <v>1048</v>
      </c>
    </row>
    <row r="6851" spans="2:5" x14ac:dyDescent="0.35">
      <c r="B6851" t="s">
        <v>9300</v>
      </c>
      <c r="C6851" t="s">
        <v>9303</v>
      </c>
      <c r="D6851" t="s">
        <v>9344</v>
      </c>
      <c r="E6851" t="s">
        <v>1048</v>
      </c>
    </row>
    <row r="6852" spans="2:5" x14ac:dyDescent="0.35">
      <c r="B6852" t="s">
        <v>9301</v>
      </c>
      <c r="C6852" t="s">
        <v>9303</v>
      </c>
      <c r="D6852" t="s">
        <v>9345</v>
      </c>
      <c r="E6852" t="s">
        <v>1048</v>
      </c>
    </row>
    <row r="6853" spans="2:5" x14ac:dyDescent="0.35">
      <c r="B6853" t="s">
        <v>9302</v>
      </c>
      <c r="C6853" t="s">
        <v>9303</v>
      </c>
      <c r="D6853" t="s">
        <v>9346</v>
      </c>
      <c r="E6853" t="s">
        <v>1048</v>
      </c>
    </row>
    <row r="6854" spans="2:5" x14ac:dyDescent="0.35">
      <c r="B6854" t="s">
        <v>7150</v>
      </c>
      <c r="C6854" t="s">
        <v>9303</v>
      </c>
    </row>
    <row r="6855" spans="2:5" x14ac:dyDescent="0.35">
      <c r="B6855" t="s">
        <v>9259</v>
      </c>
      <c r="C6855" t="s">
        <v>9347</v>
      </c>
      <c r="D6855" t="s">
        <v>9304</v>
      </c>
      <c r="E6855" t="s">
        <v>1057</v>
      </c>
    </row>
    <row r="6856" spans="2:5" x14ac:dyDescent="0.35">
      <c r="B6856" t="s">
        <v>9348</v>
      </c>
      <c r="C6856" t="s">
        <v>9347</v>
      </c>
      <c r="D6856" t="s">
        <v>9349</v>
      </c>
      <c r="E6856" t="s">
        <v>1057</v>
      </c>
    </row>
    <row r="6857" spans="2:5" x14ac:dyDescent="0.35">
      <c r="B6857" t="s">
        <v>9350</v>
      </c>
      <c r="C6857" t="s">
        <v>9347</v>
      </c>
      <c r="D6857" t="s">
        <v>9351</v>
      </c>
      <c r="E6857" t="s">
        <v>1057</v>
      </c>
    </row>
    <row r="6858" spans="2:5" x14ac:dyDescent="0.35">
      <c r="B6858" t="s">
        <v>9352</v>
      </c>
      <c r="C6858" t="s">
        <v>9347</v>
      </c>
      <c r="D6858" t="s">
        <v>9353</v>
      </c>
      <c r="E6858" t="s">
        <v>1057</v>
      </c>
    </row>
    <row r="6859" spans="2:5" x14ac:dyDescent="0.35">
      <c r="B6859" t="s">
        <v>9354</v>
      </c>
      <c r="C6859" t="s">
        <v>9347</v>
      </c>
      <c r="D6859" t="s">
        <v>9355</v>
      </c>
      <c r="E6859" t="s">
        <v>1057</v>
      </c>
    </row>
    <row r="6860" spans="2:5" x14ac:dyDescent="0.35">
      <c r="B6860" t="s">
        <v>9356</v>
      </c>
      <c r="C6860" t="s">
        <v>9347</v>
      </c>
      <c r="D6860" t="s">
        <v>9357</v>
      </c>
      <c r="E6860" t="s">
        <v>1057</v>
      </c>
    </row>
    <row r="6861" spans="2:5" x14ac:dyDescent="0.35">
      <c r="B6861" t="s">
        <v>9260</v>
      </c>
      <c r="C6861" t="s">
        <v>9347</v>
      </c>
      <c r="D6861" t="s">
        <v>9305</v>
      </c>
      <c r="E6861" t="s">
        <v>1057</v>
      </c>
    </row>
    <row r="6862" spans="2:5" x14ac:dyDescent="0.35">
      <c r="B6862" t="s">
        <v>9358</v>
      </c>
      <c r="C6862" t="s">
        <v>9347</v>
      </c>
      <c r="D6862" t="s">
        <v>9359</v>
      </c>
      <c r="E6862" t="s">
        <v>1057</v>
      </c>
    </row>
    <row r="6863" spans="2:5" x14ac:dyDescent="0.35">
      <c r="B6863" t="s">
        <v>9360</v>
      </c>
      <c r="C6863" t="s">
        <v>9347</v>
      </c>
      <c r="D6863" t="s">
        <v>9361</v>
      </c>
      <c r="E6863" t="s">
        <v>1057</v>
      </c>
    </row>
    <row r="6864" spans="2:5" x14ac:dyDescent="0.35">
      <c r="B6864" t="s">
        <v>9261</v>
      </c>
      <c r="C6864" t="s">
        <v>9347</v>
      </c>
      <c r="D6864" t="s">
        <v>8657</v>
      </c>
      <c r="E6864" t="s">
        <v>1057</v>
      </c>
    </row>
    <row r="6865" spans="2:5" x14ac:dyDescent="0.35">
      <c r="B6865" t="s">
        <v>9362</v>
      </c>
      <c r="C6865" t="s">
        <v>9347</v>
      </c>
      <c r="D6865" t="s">
        <v>9363</v>
      </c>
      <c r="E6865" t="s">
        <v>1057</v>
      </c>
    </row>
    <row r="6866" spans="2:5" x14ac:dyDescent="0.35">
      <c r="B6866" t="s">
        <v>9364</v>
      </c>
      <c r="C6866" t="s">
        <v>9347</v>
      </c>
      <c r="D6866" t="s">
        <v>9365</v>
      </c>
      <c r="E6866" t="s">
        <v>1032</v>
      </c>
    </row>
    <row r="6867" spans="2:5" x14ac:dyDescent="0.35">
      <c r="B6867" t="s">
        <v>9263</v>
      </c>
      <c r="C6867" t="s">
        <v>9347</v>
      </c>
      <c r="D6867" t="s">
        <v>9307</v>
      </c>
      <c r="E6867" t="s">
        <v>1105</v>
      </c>
    </row>
    <row r="6868" spans="2:5" x14ac:dyDescent="0.35">
      <c r="B6868" t="s">
        <v>9366</v>
      </c>
      <c r="C6868" t="s">
        <v>9347</v>
      </c>
      <c r="D6868" t="s">
        <v>9367</v>
      </c>
      <c r="E6868" t="s">
        <v>1057</v>
      </c>
    </row>
    <row r="6869" spans="2:5" x14ac:dyDescent="0.35">
      <c r="B6869" t="s">
        <v>9368</v>
      </c>
      <c r="C6869" t="s">
        <v>9347</v>
      </c>
      <c r="D6869" t="s">
        <v>9369</v>
      </c>
      <c r="E6869" t="s">
        <v>1032</v>
      </c>
    </row>
    <row r="6870" spans="2:5" x14ac:dyDescent="0.35">
      <c r="B6870" t="s">
        <v>9264</v>
      </c>
      <c r="C6870" t="s">
        <v>9347</v>
      </c>
      <c r="D6870" t="s">
        <v>9308</v>
      </c>
      <c r="E6870" t="s">
        <v>1032</v>
      </c>
    </row>
    <row r="6871" spans="2:5" x14ac:dyDescent="0.35">
      <c r="B6871" t="s">
        <v>9265</v>
      </c>
      <c r="C6871" t="s">
        <v>9347</v>
      </c>
      <c r="D6871" t="s">
        <v>9309</v>
      </c>
      <c r="E6871" t="s">
        <v>1032</v>
      </c>
    </row>
    <row r="6872" spans="2:5" x14ac:dyDescent="0.35">
      <c r="B6872" t="s">
        <v>9370</v>
      </c>
      <c r="C6872" t="s">
        <v>9347</v>
      </c>
      <c r="D6872" t="s">
        <v>9371</v>
      </c>
      <c r="E6872" t="s">
        <v>1041</v>
      </c>
    </row>
    <row r="6873" spans="2:5" x14ac:dyDescent="0.35">
      <c r="B6873" t="s">
        <v>9372</v>
      </c>
      <c r="C6873" t="s">
        <v>9347</v>
      </c>
      <c r="D6873" t="s">
        <v>9373</v>
      </c>
      <c r="E6873" t="s">
        <v>1041</v>
      </c>
    </row>
    <row r="6874" spans="2:5" x14ac:dyDescent="0.35">
      <c r="B6874" t="s">
        <v>9374</v>
      </c>
      <c r="C6874" t="s">
        <v>9347</v>
      </c>
      <c r="D6874" t="s">
        <v>9375</v>
      </c>
      <c r="E6874" t="s">
        <v>1032</v>
      </c>
    </row>
    <row r="6875" spans="2:5" x14ac:dyDescent="0.35">
      <c r="B6875" t="s">
        <v>9376</v>
      </c>
      <c r="C6875" t="s">
        <v>9347</v>
      </c>
      <c r="D6875" t="s">
        <v>5441</v>
      </c>
      <c r="E6875" t="s">
        <v>1041</v>
      </c>
    </row>
    <row r="6876" spans="2:5" x14ac:dyDescent="0.35">
      <c r="B6876" t="s">
        <v>9377</v>
      </c>
      <c r="C6876" t="s">
        <v>9347</v>
      </c>
      <c r="D6876" t="s">
        <v>9378</v>
      </c>
      <c r="E6876" t="s">
        <v>1032</v>
      </c>
    </row>
    <row r="6877" spans="2:5" x14ac:dyDescent="0.35">
      <c r="B6877" t="s">
        <v>9379</v>
      </c>
      <c r="C6877" t="s">
        <v>9347</v>
      </c>
      <c r="D6877" t="s">
        <v>9380</v>
      </c>
      <c r="E6877" t="s">
        <v>1032</v>
      </c>
    </row>
    <row r="6878" spans="2:5" x14ac:dyDescent="0.35">
      <c r="B6878" t="s">
        <v>9381</v>
      </c>
      <c r="C6878" t="s">
        <v>9347</v>
      </c>
      <c r="D6878" t="s">
        <v>9382</v>
      </c>
      <c r="E6878" t="s">
        <v>1032</v>
      </c>
    </row>
    <row r="6879" spans="2:5" x14ac:dyDescent="0.35">
      <c r="B6879" t="s">
        <v>9383</v>
      </c>
      <c r="C6879" t="s">
        <v>9347</v>
      </c>
      <c r="D6879" t="s">
        <v>9384</v>
      </c>
      <c r="E6879" t="s">
        <v>1032</v>
      </c>
    </row>
    <row r="6880" spans="2:5" x14ac:dyDescent="0.35">
      <c r="B6880" t="s">
        <v>9385</v>
      </c>
      <c r="C6880" t="s">
        <v>9347</v>
      </c>
      <c r="D6880" t="s">
        <v>5603</v>
      </c>
      <c r="E6880" t="s">
        <v>1032</v>
      </c>
    </row>
    <row r="6881" spans="2:5" x14ac:dyDescent="0.35">
      <c r="B6881" t="s">
        <v>9386</v>
      </c>
      <c r="C6881" t="s">
        <v>9347</v>
      </c>
      <c r="D6881" t="s">
        <v>9387</v>
      </c>
      <c r="E6881" t="s">
        <v>4149</v>
      </c>
    </row>
    <row r="6882" spans="2:5" x14ac:dyDescent="0.35">
      <c r="B6882" t="s">
        <v>9269</v>
      </c>
      <c r="C6882" t="s">
        <v>9347</v>
      </c>
      <c r="D6882" t="s">
        <v>9313</v>
      </c>
      <c r="E6882" t="s">
        <v>1032</v>
      </c>
    </row>
    <row r="6883" spans="2:5" x14ac:dyDescent="0.35">
      <c r="B6883" t="s">
        <v>1340</v>
      </c>
      <c r="C6883" t="s">
        <v>9347</v>
      </c>
      <c r="D6883" t="s">
        <v>1341</v>
      </c>
      <c r="E6883" t="s">
        <v>1032</v>
      </c>
    </row>
    <row r="6884" spans="2:5" x14ac:dyDescent="0.35">
      <c r="B6884" t="s">
        <v>9388</v>
      </c>
      <c r="C6884" t="s">
        <v>9347</v>
      </c>
      <c r="D6884" t="s">
        <v>9389</v>
      </c>
      <c r="E6884" t="s">
        <v>1041</v>
      </c>
    </row>
    <row r="6885" spans="2:5" x14ac:dyDescent="0.35">
      <c r="B6885" t="s">
        <v>9390</v>
      </c>
      <c r="C6885" t="s">
        <v>9347</v>
      </c>
      <c r="D6885" t="s">
        <v>9391</v>
      </c>
      <c r="E6885" t="s">
        <v>1032</v>
      </c>
    </row>
    <row r="6886" spans="2:5" x14ac:dyDescent="0.35">
      <c r="B6886" t="s">
        <v>9270</v>
      </c>
      <c r="C6886" t="s">
        <v>9347</v>
      </c>
      <c r="D6886" t="s">
        <v>9314</v>
      </c>
      <c r="E6886" t="s">
        <v>1041</v>
      </c>
    </row>
    <row r="6887" spans="2:5" x14ac:dyDescent="0.35">
      <c r="B6887" t="s">
        <v>9392</v>
      </c>
      <c r="C6887" t="s">
        <v>9347</v>
      </c>
      <c r="D6887" t="s">
        <v>9393</v>
      </c>
      <c r="E6887" t="s">
        <v>1041</v>
      </c>
    </row>
    <row r="6888" spans="2:5" x14ac:dyDescent="0.35">
      <c r="B6888" t="s">
        <v>9394</v>
      </c>
      <c r="C6888" t="s">
        <v>9347</v>
      </c>
      <c r="D6888" t="s">
        <v>9395</v>
      </c>
      <c r="E6888" t="s">
        <v>1041</v>
      </c>
    </row>
    <row r="6889" spans="2:5" x14ac:dyDescent="0.35">
      <c r="B6889" t="s">
        <v>9396</v>
      </c>
      <c r="C6889" t="s">
        <v>9347</v>
      </c>
      <c r="D6889" t="s">
        <v>9397</v>
      </c>
      <c r="E6889" t="s">
        <v>1032</v>
      </c>
    </row>
    <row r="6890" spans="2:5" x14ac:dyDescent="0.35">
      <c r="B6890" t="s">
        <v>9398</v>
      </c>
      <c r="C6890" t="s">
        <v>9347</v>
      </c>
      <c r="D6890" t="s">
        <v>9399</v>
      </c>
      <c r="E6890" t="s">
        <v>1032</v>
      </c>
    </row>
    <row r="6891" spans="2:5" x14ac:dyDescent="0.35">
      <c r="B6891" t="s">
        <v>9400</v>
      </c>
      <c r="C6891" t="s">
        <v>9347</v>
      </c>
      <c r="D6891" t="s">
        <v>9401</v>
      </c>
      <c r="E6891" t="s">
        <v>1046</v>
      </c>
    </row>
    <row r="6892" spans="2:5" x14ac:dyDescent="0.35">
      <c r="B6892" t="s">
        <v>9402</v>
      </c>
      <c r="C6892" t="s">
        <v>9347</v>
      </c>
      <c r="D6892" t="s">
        <v>9403</v>
      </c>
      <c r="E6892" t="s">
        <v>1046</v>
      </c>
    </row>
    <row r="6893" spans="2:5" x14ac:dyDescent="0.35">
      <c r="B6893" t="s">
        <v>9404</v>
      </c>
      <c r="C6893" t="s">
        <v>9347</v>
      </c>
      <c r="D6893" t="s">
        <v>9405</v>
      </c>
      <c r="E6893" t="s">
        <v>1046</v>
      </c>
    </row>
    <row r="6894" spans="2:5" x14ac:dyDescent="0.35">
      <c r="B6894" t="s">
        <v>9406</v>
      </c>
      <c r="C6894" t="s">
        <v>9347</v>
      </c>
      <c r="D6894" t="s">
        <v>9407</v>
      </c>
      <c r="E6894" t="s">
        <v>1046</v>
      </c>
    </row>
    <row r="6895" spans="2:5" x14ac:dyDescent="0.35">
      <c r="B6895" t="s">
        <v>9272</v>
      </c>
      <c r="C6895" t="s">
        <v>9347</v>
      </c>
      <c r="D6895" t="s">
        <v>9316</v>
      </c>
      <c r="E6895" t="s">
        <v>1046</v>
      </c>
    </row>
    <row r="6896" spans="2:5" x14ac:dyDescent="0.35">
      <c r="B6896" t="s">
        <v>9408</v>
      </c>
      <c r="C6896" t="s">
        <v>9347</v>
      </c>
      <c r="D6896" t="s">
        <v>9409</v>
      </c>
      <c r="E6896" t="s">
        <v>1046</v>
      </c>
    </row>
    <row r="6897" spans="2:5" x14ac:dyDescent="0.35">
      <c r="B6897" t="s">
        <v>9410</v>
      </c>
      <c r="C6897" t="s">
        <v>9347</v>
      </c>
      <c r="D6897" t="s">
        <v>9411</v>
      </c>
      <c r="E6897" t="s">
        <v>1046</v>
      </c>
    </row>
    <row r="6898" spans="2:5" x14ac:dyDescent="0.35">
      <c r="B6898" t="s">
        <v>9412</v>
      </c>
      <c r="C6898" t="s">
        <v>9347</v>
      </c>
      <c r="D6898" t="s">
        <v>9413</v>
      </c>
      <c r="E6898" t="s">
        <v>1046</v>
      </c>
    </row>
    <row r="6899" spans="2:5" x14ac:dyDescent="0.35">
      <c r="B6899" t="s">
        <v>9414</v>
      </c>
      <c r="C6899" t="s">
        <v>9347</v>
      </c>
      <c r="D6899" t="s">
        <v>9415</v>
      </c>
      <c r="E6899" t="s">
        <v>1105</v>
      </c>
    </row>
    <row r="6900" spans="2:5" x14ac:dyDescent="0.35">
      <c r="B6900" t="s">
        <v>9416</v>
      </c>
      <c r="C6900" t="s">
        <v>9347</v>
      </c>
      <c r="D6900" t="s">
        <v>9417</v>
      </c>
      <c r="E6900" t="s">
        <v>1046</v>
      </c>
    </row>
    <row r="6901" spans="2:5" x14ac:dyDescent="0.35">
      <c r="B6901" t="s">
        <v>9418</v>
      </c>
      <c r="C6901" t="s">
        <v>9347</v>
      </c>
      <c r="D6901" t="s">
        <v>9419</v>
      </c>
      <c r="E6901" t="s">
        <v>1046</v>
      </c>
    </row>
    <row r="6902" spans="2:5" x14ac:dyDescent="0.35">
      <c r="B6902" t="s">
        <v>9273</v>
      </c>
      <c r="C6902" t="s">
        <v>9347</v>
      </c>
      <c r="D6902" t="s">
        <v>9317</v>
      </c>
      <c r="E6902" t="s">
        <v>1046</v>
      </c>
    </row>
    <row r="6903" spans="2:5" x14ac:dyDescent="0.35">
      <c r="B6903" t="s">
        <v>9420</v>
      </c>
      <c r="C6903" t="s">
        <v>9347</v>
      </c>
      <c r="D6903" t="s">
        <v>9421</v>
      </c>
      <c r="E6903" t="s">
        <v>1046</v>
      </c>
    </row>
    <row r="6904" spans="2:5" x14ac:dyDescent="0.35">
      <c r="B6904" t="s">
        <v>9422</v>
      </c>
      <c r="C6904" t="s">
        <v>9347</v>
      </c>
      <c r="D6904" t="s">
        <v>9423</v>
      </c>
      <c r="E6904" t="s">
        <v>1046</v>
      </c>
    </row>
    <row r="6905" spans="2:5" x14ac:dyDescent="0.35">
      <c r="B6905" t="s">
        <v>9424</v>
      </c>
      <c r="C6905" t="s">
        <v>9347</v>
      </c>
      <c r="D6905" t="s">
        <v>9425</v>
      </c>
      <c r="E6905" t="s">
        <v>1046</v>
      </c>
    </row>
    <row r="6906" spans="2:5" x14ac:dyDescent="0.35">
      <c r="B6906" t="s">
        <v>9426</v>
      </c>
      <c r="C6906" t="s">
        <v>9347</v>
      </c>
      <c r="D6906" t="s">
        <v>9427</v>
      </c>
      <c r="E6906" t="s">
        <v>1046</v>
      </c>
    </row>
    <row r="6907" spans="2:5" x14ac:dyDescent="0.35">
      <c r="B6907" t="s">
        <v>9428</v>
      </c>
      <c r="C6907" t="s">
        <v>9347</v>
      </c>
      <c r="D6907" t="s">
        <v>9429</v>
      </c>
      <c r="E6907" t="s">
        <v>1059</v>
      </c>
    </row>
    <row r="6908" spans="2:5" x14ac:dyDescent="0.35">
      <c r="B6908" t="s">
        <v>9430</v>
      </c>
      <c r="C6908" t="s">
        <v>9347</v>
      </c>
      <c r="D6908" t="s">
        <v>9431</v>
      </c>
      <c r="E6908" t="s">
        <v>1059</v>
      </c>
    </row>
    <row r="6909" spans="2:5" x14ac:dyDescent="0.35">
      <c r="B6909" t="s">
        <v>9432</v>
      </c>
      <c r="C6909" t="s">
        <v>9347</v>
      </c>
      <c r="D6909" t="s">
        <v>9433</v>
      </c>
      <c r="E6909" t="s">
        <v>1059</v>
      </c>
    </row>
    <row r="6910" spans="2:5" x14ac:dyDescent="0.35">
      <c r="B6910" t="s">
        <v>9434</v>
      </c>
      <c r="C6910" t="s">
        <v>9347</v>
      </c>
      <c r="D6910" t="s">
        <v>9435</v>
      </c>
      <c r="E6910" t="s">
        <v>1028</v>
      </c>
    </row>
    <row r="6911" spans="2:5" x14ac:dyDescent="0.35">
      <c r="B6911" t="s">
        <v>9436</v>
      </c>
      <c r="C6911" t="s">
        <v>9347</v>
      </c>
      <c r="D6911" t="s">
        <v>9437</v>
      </c>
      <c r="E6911" t="s">
        <v>1028</v>
      </c>
    </row>
    <row r="6912" spans="2:5" x14ac:dyDescent="0.35">
      <c r="B6912" t="s">
        <v>9438</v>
      </c>
      <c r="C6912" t="s">
        <v>9347</v>
      </c>
      <c r="D6912" t="s">
        <v>9439</v>
      </c>
      <c r="E6912" t="s">
        <v>1028</v>
      </c>
    </row>
    <row r="6913" spans="2:5" x14ac:dyDescent="0.35">
      <c r="B6913" t="s">
        <v>9440</v>
      </c>
      <c r="C6913" t="s">
        <v>9347</v>
      </c>
      <c r="D6913" t="s">
        <v>9441</v>
      </c>
      <c r="E6913" t="s">
        <v>1028</v>
      </c>
    </row>
    <row r="6914" spans="2:5" x14ac:dyDescent="0.35">
      <c r="B6914" t="s">
        <v>9275</v>
      </c>
      <c r="C6914" t="s">
        <v>9347</v>
      </c>
      <c r="D6914" t="s">
        <v>9319</v>
      </c>
      <c r="E6914" t="s">
        <v>1028</v>
      </c>
    </row>
    <row r="6915" spans="2:5" x14ac:dyDescent="0.35">
      <c r="B6915" t="s">
        <v>9442</v>
      </c>
      <c r="C6915" t="s">
        <v>9347</v>
      </c>
      <c r="D6915" t="s">
        <v>9443</v>
      </c>
      <c r="E6915" t="s">
        <v>1028</v>
      </c>
    </row>
    <row r="6916" spans="2:5" x14ac:dyDescent="0.35">
      <c r="B6916" t="s">
        <v>9444</v>
      </c>
      <c r="C6916" t="s">
        <v>9347</v>
      </c>
      <c r="D6916" t="s">
        <v>9445</v>
      </c>
      <c r="E6916" t="s">
        <v>1028</v>
      </c>
    </row>
    <row r="6917" spans="2:5" x14ac:dyDescent="0.35">
      <c r="B6917" t="s">
        <v>9446</v>
      </c>
      <c r="C6917" t="s">
        <v>9347</v>
      </c>
      <c r="D6917" t="s">
        <v>9447</v>
      </c>
      <c r="E6917" t="s">
        <v>1028</v>
      </c>
    </row>
    <row r="6918" spans="2:5" x14ac:dyDescent="0.35">
      <c r="B6918" t="s">
        <v>9448</v>
      </c>
      <c r="C6918" t="s">
        <v>9347</v>
      </c>
      <c r="D6918" t="s">
        <v>9449</v>
      </c>
      <c r="E6918" t="s">
        <v>1028</v>
      </c>
    </row>
    <row r="6919" spans="2:5" x14ac:dyDescent="0.35">
      <c r="B6919" t="s">
        <v>9450</v>
      </c>
      <c r="C6919" t="s">
        <v>9347</v>
      </c>
      <c r="D6919" t="s">
        <v>8490</v>
      </c>
      <c r="E6919" t="s">
        <v>1028</v>
      </c>
    </row>
    <row r="6920" spans="2:5" x14ac:dyDescent="0.35">
      <c r="B6920" t="s">
        <v>9451</v>
      </c>
      <c r="C6920" t="s">
        <v>9347</v>
      </c>
      <c r="D6920" t="s">
        <v>8475</v>
      </c>
      <c r="E6920" t="s">
        <v>1028</v>
      </c>
    </row>
    <row r="6921" spans="2:5" x14ac:dyDescent="0.35">
      <c r="B6921" t="s">
        <v>9452</v>
      </c>
      <c r="C6921" t="s">
        <v>9347</v>
      </c>
      <c r="D6921" t="s">
        <v>9453</v>
      </c>
      <c r="E6921" t="s">
        <v>1028</v>
      </c>
    </row>
    <row r="6922" spans="2:5" x14ac:dyDescent="0.35">
      <c r="B6922" t="s">
        <v>9454</v>
      </c>
      <c r="C6922" t="s">
        <v>9347</v>
      </c>
      <c r="D6922" t="s">
        <v>8508</v>
      </c>
      <c r="E6922" t="s">
        <v>1028</v>
      </c>
    </row>
    <row r="6923" spans="2:5" x14ac:dyDescent="0.35">
      <c r="B6923" t="s">
        <v>9455</v>
      </c>
      <c r="C6923" t="s">
        <v>9347</v>
      </c>
      <c r="D6923" t="s">
        <v>9456</v>
      </c>
      <c r="E6923" t="s">
        <v>1028</v>
      </c>
    </row>
    <row r="6924" spans="2:5" x14ac:dyDescent="0.35">
      <c r="B6924" t="s">
        <v>9457</v>
      </c>
      <c r="C6924" t="s">
        <v>9347</v>
      </c>
      <c r="D6924" t="s">
        <v>9458</v>
      </c>
      <c r="E6924" t="s">
        <v>1028</v>
      </c>
    </row>
    <row r="6925" spans="2:5" x14ac:dyDescent="0.35">
      <c r="B6925" t="s">
        <v>9459</v>
      </c>
      <c r="C6925" t="s">
        <v>9347</v>
      </c>
      <c r="D6925" t="s">
        <v>9460</v>
      </c>
      <c r="E6925" t="s">
        <v>1028</v>
      </c>
    </row>
    <row r="6926" spans="2:5" x14ac:dyDescent="0.35">
      <c r="B6926" t="s">
        <v>9461</v>
      </c>
      <c r="C6926" t="s">
        <v>9347</v>
      </c>
      <c r="D6926" t="s">
        <v>9462</v>
      </c>
      <c r="E6926" t="s">
        <v>1028</v>
      </c>
    </row>
    <row r="6927" spans="2:5" x14ac:dyDescent="0.35">
      <c r="B6927" t="s">
        <v>9463</v>
      </c>
      <c r="C6927" t="s">
        <v>9347</v>
      </c>
      <c r="D6927" t="s">
        <v>9464</v>
      </c>
      <c r="E6927" t="s">
        <v>1028</v>
      </c>
    </row>
    <row r="6928" spans="2:5" x14ac:dyDescent="0.35">
      <c r="B6928" t="s">
        <v>9465</v>
      </c>
      <c r="C6928" t="s">
        <v>9347</v>
      </c>
      <c r="D6928" t="s">
        <v>8671</v>
      </c>
      <c r="E6928" t="s">
        <v>1028</v>
      </c>
    </row>
    <row r="6929" spans="2:5" x14ac:dyDescent="0.35">
      <c r="B6929" t="s">
        <v>9466</v>
      </c>
      <c r="C6929" t="s">
        <v>9347</v>
      </c>
      <c r="D6929" t="s">
        <v>9467</v>
      </c>
      <c r="E6929" t="s">
        <v>1028</v>
      </c>
    </row>
    <row r="6930" spans="2:5" x14ac:dyDescent="0.35">
      <c r="B6930" t="s">
        <v>9468</v>
      </c>
      <c r="C6930" t="s">
        <v>9347</v>
      </c>
      <c r="D6930" t="s">
        <v>9469</v>
      </c>
      <c r="E6930" t="s">
        <v>1028</v>
      </c>
    </row>
    <row r="6931" spans="2:5" x14ac:dyDescent="0.35">
      <c r="B6931" t="s">
        <v>9277</v>
      </c>
      <c r="C6931" t="s">
        <v>9347</v>
      </c>
      <c r="D6931" t="s">
        <v>9321</v>
      </c>
      <c r="E6931" t="s">
        <v>1028</v>
      </c>
    </row>
    <row r="6932" spans="2:5" x14ac:dyDescent="0.35">
      <c r="B6932" t="s">
        <v>9470</v>
      </c>
      <c r="C6932" t="s">
        <v>9347</v>
      </c>
      <c r="D6932" t="s">
        <v>9471</v>
      </c>
      <c r="E6932" t="s">
        <v>1105</v>
      </c>
    </row>
    <row r="6933" spans="2:5" x14ac:dyDescent="0.35">
      <c r="B6933" t="s">
        <v>9472</v>
      </c>
      <c r="C6933" t="s">
        <v>9347</v>
      </c>
      <c r="D6933" t="s">
        <v>9473</v>
      </c>
      <c r="E6933" t="s">
        <v>1105</v>
      </c>
    </row>
    <row r="6934" spans="2:5" x14ac:dyDescent="0.35">
      <c r="B6934" t="s">
        <v>9474</v>
      </c>
      <c r="C6934" t="s">
        <v>9347</v>
      </c>
      <c r="D6934" t="s">
        <v>9475</v>
      </c>
      <c r="E6934" t="s">
        <v>1105</v>
      </c>
    </row>
    <row r="6935" spans="2:5" x14ac:dyDescent="0.35">
      <c r="B6935" t="s">
        <v>9476</v>
      </c>
      <c r="C6935" t="s">
        <v>9347</v>
      </c>
      <c r="D6935" t="s">
        <v>9477</v>
      </c>
      <c r="E6935" t="s">
        <v>1105</v>
      </c>
    </row>
    <row r="6936" spans="2:5" x14ac:dyDescent="0.35">
      <c r="B6936" t="s">
        <v>9280</v>
      </c>
      <c r="C6936" t="s">
        <v>9347</v>
      </c>
      <c r="D6936" t="s">
        <v>9324</v>
      </c>
      <c r="E6936" t="s">
        <v>1105</v>
      </c>
    </row>
    <row r="6937" spans="2:5" x14ac:dyDescent="0.35">
      <c r="B6937" t="s">
        <v>9478</v>
      </c>
      <c r="C6937" t="s">
        <v>9347</v>
      </c>
      <c r="D6937" t="s">
        <v>9479</v>
      </c>
      <c r="E6937" t="s">
        <v>1105</v>
      </c>
    </row>
    <row r="6938" spans="2:5" x14ac:dyDescent="0.35">
      <c r="B6938" t="s">
        <v>9480</v>
      </c>
      <c r="C6938" t="s">
        <v>9347</v>
      </c>
      <c r="D6938" t="s">
        <v>9481</v>
      </c>
      <c r="E6938" t="s">
        <v>1105</v>
      </c>
    </row>
    <row r="6939" spans="2:5" x14ac:dyDescent="0.35">
      <c r="B6939" t="s">
        <v>9482</v>
      </c>
      <c r="C6939" t="s">
        <v>9347</v>
      </c>
      <c r="D6939" t="s">
        <v>9483</v>
      </c>
      <c r="E6939" t="s">
        <v>1105</v>
      </c>
    </row>
    <row r="6940" spans="2:5" x14ac:dyDescent="0.35">
      <c r="B6940" t="s">
        <v>9484</v>
      </c>
      <c r="C6940" t="s">
        <v>9347</v>
      </c>
      <c r="D6940" t="s">
        <v>9485</v>
      </c>
      <c r="E6940" t="s">
        <v>1105</v>
      </c>
    </row>
    <row r="6941" spans="2:5" x14ac:dyDescent="0.35">
      <c r="B6941" t="s">
        <v>9486</v>
      </c>
      <c r="C6941" t="s">
        <v>9347</v>
      </c>
      <c r="D6941" t="s">
        <v>9487</v>
      </c>
      <c r="E6941" t="s">
        <v>1105</v>
      </c>
    </row>
    <row r="6942" spans="2:5" x14ac:dyDescent="0.35">
      <c r="B6942" t="s">
        <v>9488</v>
      </c>
      <c r="C6942" t="s">
        <v>9347</v>
      </c>
      <c r="D6942" t="s">
        <v>9489</v>
      </c>
      <c r="E6942" t="s">
        <v>1105</v>
      </c>
    </row>
    <row r="6943" spans="2:5" x14ac:dyDescent="0.35">
      <c r="B6943" t="s">
        <v>9490</v>
      </c>
      <c r="C6943" t="s">
        <v>9347</v>
      </c>
      <c r="D6943" t="s">
        <v>9491</v>
      </c>
      <c r="E6943" t="s">
        <v>1105</v>
      </c>
    </row>
    <row r="6944" spans="2:5" x14ac:dyDescent="0.35">
      <c r="B6944" t="s">
        <v>9492</v>
      </c>
      <c r="C6944" t="s">
        <v>9347</v>
      </c>
      <c r="D6944" t="s">
        <v>8685</v>
      </c>
      <c r="E6944" t="s">
        <v>1105</v>
      </c>
    </row>
    <row r="6945" spans="2:5" x14ac:dyDescent="0.35">
      <c r="B6945" t="s">
        <v>9281</v>
      </c>
      <c r="C6945" t="s">
        <v>9347</v>
      </c>
      <c r="D6945" t="s">
        <v>9325</v>
      </c>
      <c r="E6945" t="s">
        <v>1105</v>
      </c>
    </row>
    <row r="6946" spans="2:5" x14ac:dyDescent="0.35">
      <c r="B6946" t="s">
        <v>9493</v>
      </c>
      <c r="C6946" t="s">
        <v>9347</v>
      </c>
      <c r="D6946" t="s">
        <v>9494</v>
      </c>
      <c r="E6946" t="s">
        <v>1041</v>
      </c>
    </row>
    <row r="6947" spans="2:5" x14ac:dyDescent="0.35">
      <c r="B6947" t="s">
        <v>9495</v>
      </c>
      <c r="C6947" t="s">
        <v>9347</v>
      </c>
      <c r="D6947" t="s">
        <v>1229</v>
      </c>
      <c r="E6947" t="s">
        <v>1041</v>
      </c>
    </row>
    <row r="6948" spans="2:5" x14ac:dyDescent="0.35">
      <c r="B6948" t="s">
        <v>9496</v>
      </c>
      <c r="C6948" t="s">
        <v>9347</v>
      </c>
      <c r="D6948" t="s">
        <v>9497</v>
      </c>
      <c r="E6948" t="s">
        <v>1041</v>
      </c>
    </row>
    <row r="6949" spans="2:5" x14ac:dyDescent="0.35">
      <c r="B6949" t="s">
        <v>9498</v>
      </c>
      <c r="C6949" t="s">
        <v>9347</v>
      </c>
      <c r="D6949" t="s">
        <v>9499</v>
      </c>
      <c r="E6949" t="s">
        <v>1041</v>
      </c>
    </row>
    <row r="6950" spans="2:5" x14ac:dyDescent="0.35">
      <c r="B6950" t="s">
        <v>9500</v>
      </c>
      <c r="C6950" t="s">
        <v>9347</v>
      </c>
      <c r="D6950" t="s">
        <v>9501</v>
      </c>
      <c r="E6950" t="s">
        <v>1041</v>
      </c>
    </row>
    <row r="6951" spans="2:5" x14ac:dyDescent="0.35">
      <c r="B6951" t="s">
        <v>9502</v>
      </c>
      <c r="C6951" t="s">
        <v>9347</v>
      </c>
      <c r="D6951" t="s">
        <v>9503</v>
      </c>
      <c r="E6951" t="s">
        <v>1041</v>
      </c>
    </row>
    <row r="6952" spans="2:5" x14ac:dyDescent="0.35">
      <c r="B6952" t="s">
        <v>9504</v>
      </c>
      <c r="C6952" t="s">
        <v>9347</v>
      </c>
      <c r="D6952" t="s">
        <v>9505</v>
      </c>
      <c r="E6952" t="s">
        <v>1041</v>
      </c>
    </row>
    <row r="6953" spans="2:5" x14ac:dyDescent="0.35">
      <c r="B6953" t="s">
        <v>9506</v>
      </c>
      <c r="C6953" t="s">
        <v>9347</v>
      </c>
      <c r="D6953" t="s">
        <v>9507</v>
      </c>
      <c r="E6953" t="s">
        <v>1041</v>
      </c>
    </row>
    <row r="6954" spans="2:5" x14ac:dyDescent="0.35">
      <c r="B6954" t="s">
        <v>9508</v>
      </c>
      <c r="C6954" t="s">
        <v>9347</v>
      </c>
      <c r="D6954" t="s">
        <v>9509</v>
      </c>
      <c r="E6954" t="s">
        <v>1062</v>
      </c>
    </row>
    <row r="6955" spans="2:5" x14ac:dyDescent="0.35">
      <c r="B6955" t="s">
        <v>9510</v>
      </c>
      <c r="C6955" t="s">
        <v>9347</v>
      </c>
      <c r="D6955" t="s">
        <v>9511</v>
      </c>
      <c r="E6955" t="s">
        <v>1062</v>
      </c>
    </row>
    <row r="6956" spans="2:5" x14ac:dyDescent="0.35">
      <c r="B6956" t="s">
        <v>9512</v>
      </c>
      <c r="C6956" t="s">
        <v>9347</v>
      </c>
      <c r="D6956" t="s">
        <v>9513</v>
      </c>
      <c r="E6956" t="s">
        <v>1041</v>
      </c>
    </row>
    <row r="6957" spans="2:5" x14ac:dyDescent="0.35">
      <c r="B6957" t="s">
        <v>9514</v>
      </c>
      <c r="C6957" t="s">
        <v>9347</v>
      </c>
      <c r="D6957" t="s">
        <v>9515</v>
      </c>
      <c r="E6957" t="s">
        <v>1041</v>
      </c>
    </row>
    <row r="6958" spans="2:5" x14ac:dyDescent="0.35">
      <c r="B6958" t="s">
        <v>9516</v>
      </c>
      <c r="C6958" t="s">
        <v>9347</v>
      </c>
      <c r="D6958" t="s">
        <v>9517</v>
      </c>
      <c r="E6958" t="s">
        <v>1105</v>
      </c>
    </row>
    <row r="6959" spans="2:5" x14ac:dyDescent="0.35">
      <c r="B6959" t="s">
        <v>9282</v>
      </c>
      <c r="C6959" t="s">
        <v>9347</v>
      </c>
      <c r="D6959" t="s">
        <v>9326</v>
      </c>
      <c r="E6959" t="s">
        <v>1041</v>
      </c>
    </row>
    <row r="6960" spans="2:5" x14ac:dyDescent="0.35">
      <c r="B6960" t="s">
        <v>9518</v>
      </c>
      <c r="C6960" t="s">
        <v>9347</v>
      </c>
      <c r="D6960" t="s">
        <v>9519</v>
      </c>
      <c r="E6960" t="s">
        <v>1041</v>
      </c>
    </row>
    <row r="6961" spans="2:5" x14ac:dyDescent="0.35">
      <c r="B6961" t="s">
        <v>9284</v>
      </c>
      <c r="C6961" t="s">
        <v>9347</v>
      </c>
      <c r="D6961" t="s">
        <v>9328</v>
      </c>
      <c r="E6961" t="s">
        <v>1032</v>
      </c>
    </row>
    <row r="6962" spans="2:5" x14ac:dyDescent="0.35">
      <c r="B6962" t="s">
        <v>9520</v>
      </c>
      <c r="C6962" t="s">
        <v>9347</v>
      </c>
      <c r="D6962" t="s">
        <v>9521</v>
      </c>
      <c r="E6962" t="s">
        <v>1041</v>
      </c>
    </row>
    <row r="6963" spans="2:5" x14ac:dyDescent="0.35">
      <c r="B6963" t="s">
        <v>9522</v>
      </c>
      <c r="C6963" t="s">
        <v>9347</v>
      </c>
      <c r="D6963" t="s">
        <v>9523</v>
      </c>
      <c r="E6963" t="s">
        <v>1041</v>
      </c>
    </row>
    <row r="6964" spans="2:5" x14ac:dyDescent="0.35">
      <c r="B6964" t="s">
        <v>9524</v>
      </c>
      <c r="C6964" t="s">
        <v>9347</v>
      </c>
      <c r="D6964" t="s">
        <v>9525</v>
      </c>
      <c r="E6964" t="s">
        <v>1041</v>
      </c>
    </row>
    <row r="6965" spans="2:5" x14ac:dyDescent="0.35">
      <c r="B6965" t="s">
        <v>9526</v>
      </c>
      <c r="C6965" t="s">
        <v>9347</v>
      </c>
      <c r="D6965" t="s">
        <v>9527</v>
      </c>
      <c r="E6965" t="s">
        <v>1105</v>
      </c>
    </row>
    <row r="6966" spans="2:5" x14ac:dyDescent="0.35">
      <c r="B6966" t="s">
        <v>9528</v>
      </c>
      <c r="C6966" t="s">
        <v>9347</v>
      </c>
      <c r="D6966" t="s">
        <v>9529</v>
      </c>
      <c r="E6966" t="s">
        <v>1105</v>
      </c>
    </row>
    <row r="6967" spans="2:5" x14ac:dyDescent="0.35">
      <c r="B6967" t="s">
        <v>9530</v>
      </c>
      <c r="C6967" t="s">
        <v>9347</v>
      </c>
      <c r="D6967" t="s">
        <v>9531</v>
      </c>
      <c r="E6967" t="s">
        <v>1041</v>
      </c>
    </row>
    <row r="6968" spans="2:5" x14ac:dyDescent="0.35">
      <c r="B6968" t="s">
        <v>9532</v>
      </c>
      <c r="C6968" t="s">
        <v>9347</v>
      </c>
      <c r="D6968" t="s">
        <v>9533</v>
      </c>
      <c r="E6968" t="s">
        <v>1032</v>
      </c>
    </row>
    <row r="6969" spans="2:5" x14ac:dyDescent="0.35">
      <c r="B6969" t="s">
        <v>9534</v>
      </c>
      <c r="C6969" t="s">
        <v>9347</v>
      </c>
      <c r="D6969" t="s">
        <v>9535</v>
      </c>
      <c r="E6969" t="s">
        <v>1041</v>
      </c>
    </row>
    <row r="6970" spans="2:5" x14ac:dyDescent="0.35">
      <c r="B6970" t="s">
        <v>9536</v>
      </c>
      <c r="C6970" t="s">
        <v>9347</v>
      </c>
      <c r="D6970" t="s">
        <v>9537</v>
      </c>
      <c r="E6970" t="s">
        <v>1032</v>
      </c>
    </row>
    <row r="6971" spans="2:5" x14ac:dyDescent="0.35">
      <c r="B6971" t="s">
        <v>9538</v>
      </c>
      <c r="C6971" t="s">
        <v>9347</v>
      </c>
      <c r="D6971" t="s">
        <v>9539</v>
      </c>
      <c r="E6971" t="s">
        <v>1062</v>
      </c>
    </row>
    <row r="6972" spans="2:5" x14ac:dyDescent="0.35">
      <c r="B6972" t="s">
        <v>9540</v>
      </c>
      <c r="C6972" t="s">
        <v>9347</v>
      </c>
      <c r="D6972" t="s">
        <v>9541</v>
      </c>
      <c r="E6972" t="s">
        <v>1041</v>
      </c>
    </row>
    <row r="6973" spans="2:5" x14ac:dyDescent="0.35">
      <c r="B6973" t="s">
        <v>9542</v>
      </c>
      <c r="C6973" t="s">
        <v>9347</v>
      </c>
      <c r="D6973" t="s">
        <v>9543</v>
      </c>
      <c r="E6973" t="s">
        <v>1032</v>
      </c>
    </row>
    <row r="6974" spans="2:5" x14ac:dyDescent="0.35">
      <c r="B6974" t="s">
        <v>9544</v>
      </c>
      <c r="C6974" t="s">
        <v>9347</v>
      </c>
      <c r="D6974" t="s">
        <v>9546</v>
      </c>
      <c r="E6974" t="s">
        <v>1041</v>
      </c>
    </row>
    <row r="6975" spans="2:5" x14ac:dyDescent="0.35">
      <c r="B6975" t="s">
        <v>9545</v>
      </c>
      <c r="C6975" t="s">
        <v>9347</v>
      </c>
      <c r="D6975" t="s">
        <v>9547</v>
      </c>
      <c r="E6975" t="s">
        <v>1032</v>
      </c>
    </row>
    <row r="6976" spans="2:5" x14ac:dyDescent="0.35">
      <c r="B6976" t="s">
        <v>9548</v>
      </c>
      <c r="C6976" t="s">
        <v>9347</v>
      </c>
      <c r="D6976" t="s">
        <v>9549</v>
      </c>
      <c r="E6976" t="s">
        <v>1062</v>
      </c>
    </row>
    <row r="6977" spans="2:5" x14ac:dyDescent="0.35">
      <c r="B6977" t="s">
        <v>9550</v>
      </c>
      <c r="C6977" t="s">
        <v>9347</v>
      </c>
      <c r="D6977" t="s">
        <v>9551</v>
      </c>
      <c r="E6977" t="s">
        <v>1041</v>
      </c>
    </row>
    <row r="6978" spans="2:5" x14ac:dyDescent="0.35">
      <c r="B6978" t="s">
        <v>9552</v>
      </c>
      <c r="C6978" t="s">
        <v>9347</v>
      </c>
      <c r="D6978" t="s">
        <v>9553</v>
      </c>
      <c r="E6978" t="s">
        <v>1041</v>
      </c>
    </row>
    <row r="6979" spans="2:5" x14ac:dyDescent="0.35">
      <c r="B6979" t="s">
        <v>9287</v>
      </c>
      <c r="C6979" t="s">
        <v>9347</v>
      </c>
      <c r="D6979" t="s">
        <v>9331</v>
      </c>
      <c r="E6979" t="s">
        <v>1041</v>
      </c>
    </row>
    <row r="6980" spans="2:5" x14ac:dyDescent="0.35">
      <c r="B6980" t="s">
        <v>9289</v>
      </c>
      <c r="C6980" t="s">
        <v>9347</v>
      </c>
      <c r="D6980" t="s">
        <v>9333</v>
      </c>
      <c r="E6980" t="s">
        <v>1041</v>
      </c>
    </row>
    <row r="6981" spans="2:5" x14ac:dyDescent="0.35">
      <c r="B6981" t="s">
        <v>9554</v>
      </c>
      <c r="C6981" t="s">
        <v>9347</v>
      </c>
      <c r="D6981" t="s">
        <v>9555</v>
      </c>
      <c r="E6981" t="s">
        <v>4149</v>
      </c>
    </row>
    <row r="6982" spans="2:5" x14ac:dyDescent="0.35">
      <c r="B6982" t="s">
        <v>9556</v>
      </c>
      <c r="C6982" t="s">
        <v>9347</v>
      </c>
      <c r="D6982" t="s">
        <v>9557</v>
      </c>
      <c r="E6982" t="s">
        <v>1041</v>
      </c>
    </row>
    <row r="6983" spans="2:5" x14ac:dyDescent="0.35">
      <c r="B6983" t="s">
        <v>9558</v>
      </c>
      <c r="C6983" t="s">
        <v>9347</v>
      </c>
      <c r="D6983" t="s">
        <v>9559</v>
      </c>
      <c r="E6983" t="s">
        <v>1041</v>
      </c>
    </row>
    <row r="6984" spans="2:5" x14ac:dyDescent="0.35">
      <c r="B6984" t="s">
        <v>9560</v>
      </c>
      <c r="C6984" t="s">
        <v>9347</v>
      </c>
      <c r="D6984" t="s">
        <v>9561</v>
      </c>
      <c r="E6984" t="s">
        <v>1032</v>
      </c>
    </row>
    <row r="6985" spans="2:5" x14ac:dyDescent="0.35">
      <c r="B6985" t="s">
        <v>9562</v>
      </c>
      <c r="C6985" t="s">
        <v>9347</v>
      </c>
      <c r="D6985" t="s">
        <v>9563</v>
      </c>
      <c r="E6985" t="s">
        <v>1041</v>
      </c>
    </row>
    <row r="6986" spans="2:5" x14ac:dyDescent="0.35">
      <c r="B6986" t="s">
        <v>9564</v>
      </c>
      <c r="C6986" t="s">
        <v>9347</v>
      </c>
      <c r="D6986" t="s">
        <v>9565</v>
      </c>
      <c r="E6986" t="s">
        <v>1041</v>
      </c>
    </row>
    <row r="6987" spans="2:5" x14ac:dyDescent="0.35">
      <c r="B6987" t="s">
        <v>9566</v>
      </c>
      <c r="C6987" t="s">
        <v>9347</v>
      </c>
      <c r="D6987" t="s">
        <v>9567</v>
      </c>
      <c r="E6987" t="s">
        <v>1041</v>
      </c>
    </row>
    <row r="6988" spans="2:5" x14ac:dyDescent="0.35">
      <c r="B6988" t="s">
        <v>9568</v>
      </c>
      <c r="C6988" t="s">
        <v>9347</v>
      </c>
      <c r="D6988" t="s">
        <v>9569</v>
      </c>
      <c r="E6988" t="s">
        <v>1041</v>
      </c>
    </row>
    <row r="6989" spans="2:5" x14ac:dyDescent="0.35">
      <c r="B6989" t="s">
        <v>9570</v>
      </c>
      <c r="C6989" t="s">
        <v>9347</v>
      </c>
      <c r="D6989" t="s">
        <v>9571</v>
      </c>
      <c r="E6989" t="s">
        <v>1105</v>
      </c>
    </row>
    <row r="6990" spans="2:5" x14ac:dyDescent="0.35">
      <c r="B6990" t="s">
        <v>9572</v>
      </c>
      <c r="C6990" t="s">
        <v>9347</v>
      </c>
      <c r="D6990" t="s">
        <v>9573</v>
      </c>
      <c r="E6990" t="s">
        <v>1032</v>
      </c>
    </row>
    <row r="6991" spans="2:5" x14ac:dyDescent="0.35">
      <c r="B6991" t="s">
        <v>9574</v>
      </c>
      <c r="C6991" t="s">
        <v>9347</v>
      </c>
      <c r="D6991" t="s">
        <v>9575</v>
      </c>
      <c r="E6991" t="s">
        <v>1041</v>
      </c>
    </row>
    <row r="6992" spans="2:5" x14ac:dyDescent="0.35">
      <c r="B6992" t="s">
        <v>9576</v>
      </c>
      <c r="C6992" t="s">
        <v>9347</v>
      </c>
      <c r="D6992" t="s">
        <v>9577</v>
      </c>
      <c r="E6992" t="s">
        <v>1041</v>
      </c>
    </row>
    <row r="6993" spans="2:5" x14ac:dyDescent="0.35">
      <c r="B6993" t="s">
        <v>9290</v>
      </c>
      <c r="C6993" t="s">
        <v>9347</v>
      </c>
      <c r="D6993" t="s">
        <v>9334</v>
      </c>
      <c r="E6993" t="s">
        <v>1062</v>
      </c>
    </row>
    <row r="6994" spans="2:5" x14ac:dyDescent="0.35">
      <c r="B6994" t="s">
        <v>9578</v>
      </c>
      <c r="C6994" t="s">
        <v>9347</v>
      </c>
      <c r="D6994" t="s">
        <v>9579</v>
      </c>
      <c r="E6994" t="s">
        <v>1062</v>
      </c>
    </row>
    <row r="6995" spans="2:5" x14ac:dyDescent="0.35">
      <c r="B6995" t="s">
        <v>9580</v>
      </c>
      <c r="C6995" t="s">
        <v>9347</v>
      </c>
      <c r="D6995" t="s">
        <v>9581</v>
      </c>
      <c r="E6995" t="s">
        <v>1062</v>
      </c>
    </row>
    <row r="6996" spans="2:5" x14ac:dyDescent="0.35">
      <c r="B6996" t="s">
        <v>9582</v>
      </c>
      <c r="C6996" t="s">
        <v>9347</v>
      </c>
      <c r="D6996" t="s">
        <v>9583</v>
      </c>
      <c r="E6996" t="s">
        <v>1062</v>
      </c>
    </row>
    <row r="6997" spans="2:5" x14ac:dyDescent="0.35">
      <c r="B6997" t="s">
        <v>9584</v>
      </c>
      <c r="C6997" t="s">
        <v>9347</v>
      </c>
      <c r="D6997" t="s">
        <v>9585</v>
      </c>
      <c r="E6997" t="s">
        <v>1062</v>
      </c>
    </row>
    <row r="6998" spans="2:5" x14ac:dyDescent="0.35">
      <c r="B6998" t="s">
        <v>9586</v>
      </c>
      <c r="C6998" t="s">
        <v>9347</v>
      </c>
      <c r="D6998" t="s">
        <v>9587</v>
      </c>
      <c r="E6998" t="s">
        <v>1062</v>
      </c>
    </row>
    <row r="6999" spans="2:5" x14ac:dyDescent="0.35">
      <c r="B6999" t="s">
        <v>9292</v>
      </c>
      <c r="C6999" t="s">
        <v>9347</v>
      </c>
      <c r="D6999" t="s">
        <v>9336</v>
      </c>
      <c r="E6999" t="s">
        <v>1062</v>
      </c>
    </row>
    <row r="7000" spans="2:5" x14ac:dyDescent="0.35">
      <c r="B7000" t="s">
        <v>9588</v>
      </c>
      <c r="C7000" t="s">
        <v>9347</v>
      </c>
      <c r="D7000" t="s">
        <v>9589</v>
      </c>
      <c r="E7000" t="s">
        <v>1062</v>
      </c>
    </row>
    <row r="7001" spans="2:5" x14ac:dyDescent="0.35">
      <c r="B7001" t="s">
        <v>9590</v>
      </c>
      <c r="C7001" t="s">
        <v>9347</v>
      </c>
      <c r="D7001" t="s">
        <v>9591</v>
      </c>
      <c r="E7001" t="s">
        <v>1062</v>
      </c>
    </row>
    <row r="7002" spans="2:5" x14ac:dyDescent="0.35">
      <c r="B7002" t="s">
        <v>9592</v>
      </c>
      <c r="C7002" t="s">
        <v>9347</v>
      </c>
      <c r="D7002" t="s">
        <v>9593</v>
      </c>
      <c r="E7002" t="s">
        <v>1062</v>
      </c>
    </row>
    <row r="7003" spans="2:5" x14ac:dyDescent="0.35">
      <c r="B7003" t="s">
        <v>9294</v>
      </c>
      <c r="C7003" t="s">
        <v>9347</v>
      </c>
      <c r="D7003" t="s">
        <v>9338</v>
      </c>
      <c r="E7003" t="s">
        <v>1062</v>
      </c>
    </row>
    <row r="7004" spans="2:5" x14ac:dyDescent="0.35">
      <c r="B7004" t="s">
        <v>9594</v>
      </c>
      <c r="C7004" t="s">
        <v>9347</v>
      </c>
      <c r="D7004" t="s">
        <v>9595</v>
      </c>
      <c r="E7004" t="s">
        <v>1062</v>
      </c>
    </row>
    <row r="7005" spans="2:5" x14ac:dyDescent="0.35">
      <c r="B7005" t="s">
        <v>9295</v>
      </c>
      <c r="C7005" t="s">
        <v>9347</v>
      </c>
      <c r="D7005" t="s">
        <v>9339</v>
      </c>
      <c r="E7005" t="s">
        <v>1062</v>
      </c>
    </row>
    <row r="7006" spans="2:5" x14ac:dyDescent="0.35">
      <c r="B7006" t="s">
        <v>9596</v>
      </c>
      <c r="C7006" t="s">
        <v>9347</v>
      </c>
      <c r="D7006" t="s">
        <v>9597</v>
      </c>
      <c r="E7006" t="s">
        <v>1062</v>
      </c>
    </row>
    <row r="7007" spans="2:5" x14ac:dyDescent="0.35">
      <c r="B7007" t="s">
        <v>9296</v>
      </c>
      <c r="C7007" t="s">
        <v>9347</v>
      </c>
      <c r="D7007" t="s">
        <v>9340</v>
      </c>
      <c r="E7007" t="s">
        <v>1062</v>
      </c>
    </row>
    <row r="7008" spans="2:5" x14ac:dyDescent="0.35">
      <c r="B7008" t="s">
        <v>9598</v>
      </c>
      <c r="C7008" t="s">
        <v>9347</v>
      </c>
      <c r="D7008" t="s">
        <v>9599</v>
      </c>
      <c r="E7008" t="s">
        <v>1062</v>
      </c>
    </row>
    <row r="7009" spans="2:5" x14ac:dyDescent="0.35">
      <c r="B7009" t="s">
        <v>9600</v>
      </c>
      <c r="C7009" t="s">
        <v>9347</v>
      </c>
      <c r="D7009" t="s">
        <v>9601</v>
      </c>
      <c r="E7009" t="s">
        <v>1062</v>
      </c>
    </row>
    <row r="7010" spans="2:5" x14ac:dyDescent="0.35">
      <c r="B7010" t="s">
        <v>9602</v>
      </c>
      <c r="C7010" t="s">
        <v>9347</v>
      </c>
      <c r="D7010" t="s">
        <v>9603</v>
      </c>
      <c r="E7010" t="s">
        <v>1062</v>
      </c>
    </row>
    <row r="7011" spans="2:5" x14ac:dyDescent="0.35">
      <c r="B7011" t="s">
        <v>9604</v>
      </c>
      <c r="C7011" t="s">
        <v>9347</v>
      </c>
      <c r="D7011" t="s">
        <v>9605</v>
      </c>
      <c r="E7011" t="s">
        <v>1062</v>
      </c>
    </row>
    <row r="7012" spans="2:5" x14ac:dyDescent="0.35">
      <c r="B7012" t="s">
        <v>9606</v>
      </c>
      <c r="C7012" t="s">
        <v>9347</v>
      </c>
      <c r="D7012" t="s">
        <v>9607</v>
      </c>
      <c r="E7012" t="s">
        <v>1062</v>
      </c>
    </row>
    <row r="7013" spans="2:5" x14ac:dyDescent="0.35">
      <c r="B7013" t="s">
        <v>9608</v>
      </c>
      <c r="C7013" t="s">
        <v>9347</v>
      </c>
      <c r="D7013" t="s">
        <v>9609</v>
      </c>
      <c r="E7013" t="s">
        <v>1062</v>
      </c>
    </row>
    <row r="7014" spans="2:5" x14ac:dyDescent="0.35">
      <c r="B7014" t="s">
        <v>9610</v>
      </c>
      <c r="C7014" t="s">
        <v>9347</v>
      </c>
      <c r="D7014" t="s">
        <v>9611</v>
      </c>
      <c r="E7014" t="s">
        <v>1062</v>
      </c>
    </row>
    <row r="7015" spans="2:5" x14ac:dyDescent="0.35">
      <c r="B7015" t="s">
        <v>9612</v>
      </c>
      <c r="C7015" t="s">
        <v>9347</v>
      </c>
      <c r="D7015" t="s">
        <v>9613</v>
      </c>
      <c r="E7015" t="s">
        <v>1062</v>
      </c>
    </row>
    <row r="7016" spans="2:5" x14ac:dyDescent="0.35">
      <c r="B7016" t="s">
        <v>9614</v>
      </c>
      <c r="C7016" t="s">
        <v>9347</v>
      </c>
      <c r="D7016" t="s">
        <v>9615</v>
      </c>
      <c r="E7016" t="s">
        <v>1062</v>
      </c>
    </row>
    <row r="7017" spans="2:5" x14ac:dyDescent="0.35">
      <c r="B7017" t="s">
        <v>9616</v>
      </c>
      <c r="C7017" t="s">
        <v>9347</v>
      </c>
      <c r="D7017" t="s">
        <v>9617</v>
      </c>
      <c r="E7017" t="s">
        <v>1062</v>
      </c>
    </row>
    <row r="7018" spans="2:5" x14ac:dyDescent="0.35">
      <c r="B7018" t="s">
        <v>9618</v>
      </c>
      <c r="C7018" t="s">
        <v>9347</v>
      </c>
      <c r="D7018" t="s">
        <v>9619</v>
      </c>
      <c r="E7018" t="s">
        <v>1062</v>
      </c>
    </row>
    <row r="7019" spans="2:5" x14ac:dyDescent="0.35">
      <c r="B7019" t="s">
        <v>9297</v>
      </c>
      <c r="C7019" t="s">
        <v>9347</v>
      </c>
      <c r="D7019" t="s">
        <v>9341</v>
      </c>
      <c r="E7019" t="s">
        <v>1062</v>
      </c>
    </row>
    <row r="7020" spans="2:5" x14ac:dyDescent="0.35">
      <c r="B7020" t="s">
        <v>9620</v>
      </c>
      <c r="C7020" t="s">
        <v>9347</v>
      </c>
      <c r="D7020" t="s">
        <v>9621</v>
      </c>
      <c r="E7020" t="s">
        <v>1062</v>
      </c>
    </row>
    <row r="7021" spans="2:5" x14ac:dyDescent="0.35">
      <c r="B7021" t="s">
        <v>9622</v>
      </c>
      <c r="C7021" t="s">
        <v>9347</v>
      </c>
      <c r="D7021" t="s">
        <v>9623</v>
      </c>
      <c r="E7021" t="s">
        <v>1062</v>
      </c>
    </row>
    <row r="7022" spans="2:5" x14ac:dyDescent="0.35">
      <c r="B7022" t="s">
        <v>9624</v>
      </c>
      <c r="C7022" t="s">
        <v>9347</v>
      </c>
      <c r="D7022" t="s">
        <v>9625</v>
      </c>
    </row>
    <row r="7023" spans="2:5" x14ac:dyDescent="0.35">
      <c r="B7023" t="s">
        <v>9626</v>
      </c>
      <c r="C7023" t="s">
        <v>9347</v>
      </c>
      <c r="D7023" t="s">
        <v>9627</v>
      </c>
      <c r="E7023" t="s">
        <v>1048</v>
      </c>
    </row>
    <row r="7024" spans="2:5" x14ac:dyDescent="0.35">
      <c r="B7024" t="s">
        <v>9628</v>
      </c>
      <c r="C7024" t="s">
        <v>9347</v>
      </c>
      <c r="D7024" t="s">
        <v>9629</v>
      </c>
    </row>
    <row r="7025" spans="2:5" x14ac:dyDescent="0.35">
      <c r="B7025" t="s">
        <v>9630</v>
      </c>
      <c r="C7025" t="s">
        <v>9347</v>
      </c>
      <c r="D7025" t="s">
        <v>9631</v>
      </c>
    </row>
    <row r="7026" spans="2:5" x14ac:dyDescent="0.35">
      <c r="B7026" t="s">
        <v>9632</v>
      </c>
      <c r="C7026" t="s">
        <v>9347</v>
      </c>
      <c r="D7026" t="s">
        <v>9633</v>
      </c>
      <c r="E7026" t="s">
        <v>1048</v>
      </c>
    </row>
    <row r="7027" spans="2:5" x14ac:dyDescent="0.35">
      <c r="B7027" t="s">
        <v>9299</v>
      </c>
      <c r="C7027" t="s">
        <v>9347</v>
      </c>
      <c r="D7027" t="s">
        <v>9343</v>
      </c>
      <c r="E7027" t="s">
        <v>1048</v>
      </c>
    </row>
    <row r="7028" spans="2:5" x14ac:dyDescent="0.35">
      <c r="B7028" t="s">
        <v>9634</v>
      </c>
      <c r="C7028" t="s">
        <v>9347</v>
      </c>
      <c r="D7028" t="s">
        <v>9635</v>
      </c>
      <c r="E7028" t="s">
        <v>1048</v>
      </c>
    </row>
    <row r="7029" spans="2:5" x14ac:dyDescent="0.35">
      <c r="B7029" t="s">
        <v>9636</v>
      </c>
      <c r="C7029" t="s">
        <v>9347</v>
      </c>
      <c r="D7029" t="s">
        <v>9637</v>
      </c>
      <c r="E7029" t="s">
        <v>1048</v>
      </c>
    </row>
    <row r="7030" spans="2:5" x14ac:dyDescent="0.35">
      <c r="B7030" t="s">
        <v>9301</v>
      </c>
      <c r="C7030" t="s">
        <v>9347</v>
      </c>
      <c r="D7030" t="s">
        <v>9345</v>
      </c>
      <c r="E7030" t="s">
        <v>1048</v>
      </c>
    </row>
    <row r="7031" spans="2:5" x14ac:dyDescent="0.35">
      <c r="B7031" t="s">
        <v>9638</v>
      </c>
      <c r="C7031" t="s">
        <v>9347</v>
      </c>
      <c r="D7031" t="s">
        <v>9639</v>
      </c>
      <c r="E7031" t="s">
        <v>1048</v>
      </c>
    </row>
    <row r="7032" spans="2:5" x14ac:dyDescent="0.35">
      <c r="B7032" t="s">
        <v>9640</v>
      </c>
      <c r="C7032" t="s">
        <v>9347</v>
      </c>
      <c r="D7032" t="s">
        <v>9641</v>
      </c>
    </row>
    <row r="7033" spans="2:5" x14ac:dyDescent="0.35">
      <c r="B7033" t="s">
        <v>9642</v>
      </c>
      <c r="C7033" t="s">
        <v>9347</v>
      </c>
      <c r="D7033" t="s">
        <v>9643</v>
      </c>
      <c r="E7033" t="s">
        <v>4149</v>
      </c>
    </row>
    <row r="7034" spans="2:5" x14ac:dyDescent="0.35">
      <c r="B7034" t="s">
        <v>9644</v>
      </c>
      <c r="C7034" t="s">
        <v>9347</v>
      </c>
      <c r="D7034" t="s">
        <v>9645</v>
      </c>
      <c r="E7034" t="s">
        <v>4149</v>
      </c>
    </row>
    <row r="7035" spans="2:5" x14ac:dyDescent="0.35">
      <c r="B7035" t="s">
        <v>9646</v>
      </c>
      <c r="C7035" t="s">
        <v>9347</v>
      </c>
      <c r="D7035" t="s">
        <v>9647</v>
      </c>
      <c r="E7035" t="s">
        <v>4149</v>
      </c>
    </row>
    <row r="7036" spans="2:5" x14ac:dyDescent="0.35">
      <c r="B7036" t="s">
        <v>9648</v>
      </c>
      <c r="C7036" t="s">
        <v>9347</v>
      </c>
      <c r="D7036" t="s">
        <v>9649</v>
      </c>
      <c r="E7036" t="s">
        <v>4149</v>
      </c>
    </row>
    <row r="7037" spans="2:5" x14ac:dyDescent="0.35">
      <c r="B7037" t="s">
        <v>9650</v>
      </c>
      <c r="C7037" t="s">
        <v>9347</v>
      </c>
      <c r="D7037" t="s">
        <v>9651</v>
      </c>
      <c r="E7037" t="s">
        <v>4149</v>
      </c>
    </row>
    <row r="7038" spans="2:5" x14ac:dyDescent="0.35">
      <c r="B7038" t="s">
        <v>9652</v>
      </c>
      <c r="C7038" t="s">
        <v>9347</v>
      </c>
      <c r="D7038" t="s">
        <v>9653</v>
      </c>
      <c r="E7038" t="s">
        <v>4149</v>
      </c>
    </row>
    <row r="7039" spans="2:5" x14ac:dyDescent="0.35">
      <c r="B7039" t="s">
        <v>9654</v>
      </c>
      <c r="C7039" t="s">
        <v>9347</v>
      </c>
      <c r="D7039" t="s">
        <v>9655</v>
      </c>
      <c r="E7039" t="s">
        <v>4149</v>
      </c>
    </row>
    <row r="7040" spans="2:5" x14ac:dyDescent="0.35">
      <c r="B7040" t="s">
        <v>9656</v>
      </c>
      <c r="C7040" t="s">
        <v>9347</v>
      </c>
      <c r="D7040" t="s">
        <v>9657</v>
      </c>
      <c r="E7040" t="s">
        <v>4149</v>
      </c>
    </row>
    <row r="7041" spans="2:5" x14ac:dyDescent="0.35">
      <c r="B7041" t="s">
        <v>9658</v>
      </c>
      <c r="C7041" t="s">
        <v>9347</v>
      </c>
      <c r="D7041" t="s">
        <v>9659</v>
      </c>
      <c r="E7041" t="s">
        <v>1050</v>
      </c>
    </row>
    <row r="7042" spans="2:5" x14ac:dyDescent="0.35">
      <c r="B7042" t="s">
        <v>9660</v>
      </c>
      <c r="C7042" t="s">
        <v>9347</v>
      </c>
      <c r="D7042" t="s">
        <v>9661</v>
      </c>
      <c r="E7042" t="s">
        <v>1050</v>
      </c>
    </row>
    <row r="7043" spans="2:5" x14ac:dyDescent="0.35">
      <c r="B7043" t="s">
        <v>9662</v>
      </c>
      <c r="C7043" t="s">
        <v>9347</v>
      </c>
      <c r="D7043" t="s">
        <v>9663</v>
      </c>
      <c r="E7043" t="s">
        <v>1050</v>
      </c>
    </row>
    <row r="7044" spans="2:5" x14ac:dyDescent="0.35">
      <c r="B7044" t="s">
        <v>9664</v>
      </c>
      <c r="C7044" t="s">
        <v>9347</v>
      </c>
      <c r="D7044" t="s">
        <v>9665</v>
      </c>
      <c r="E7044" t="s">
        <v>1050</v>
      </c>
    </row>
    <row r="7045" spans="2:5" x14ac:dyDescent="0.35">
      <c r="B7045" t="s">
        <v>9666</v>
      </c>
      <c r="C7045" t="s">
        <v>9347</v>
      </c>
      <c r="D7045" t="s">
        <v>9667</v>
      </c>
      <c r="E7045" t="s">
        <v>1050</v>
      </c>
    </row>
    <row r="7046" spans="2:5" x14ac:dyDescent="0.35">
      <c r="B7046" t="s">
        <v>2967</v>
      </c>
      <c r="C7046" t="s">
        <v>9347</v>
      </c>
    </row>
    <row r="7047" spans="2:5" x14ac:dyDescent="0.35">
      <c r="B7047" t="s">
        <v>2968</v>
      </c>
      <c r="C7047" t="s">
        <v>9347</v>
      </c>
    </row>
    <row r="7048" spans="2:5" x14ac:dyDescent="0.35">
      <c r="B7048" t="s">
        <v>2969</v>
      </c>
      <c r="C7048" t="s">
        <v>9347</v>
      </c>
    </row>
    <row r="7049" spans="2:5" x14ac:dyDescent="0.35">
      <c r="B7049" t="s">
        <v>2970</v>
      </c>
      <c r="C7049" t="s">
        <v>9347</v>
      </c>
    </row>
    <row r="7050" spans="2:5" x14ac:dyDescent="0.35">
      <c r="B7050" t="s">
        <v>2971</v>
      </c>
      <c r="C7050" t="s">
        <v>9347</v>
      </c>
    </row>
    <row r="7051" spans="2:5" x14ac:dyDescent="0.35">
      <c r="B7051" t="s">
        <v>2972</v>
      </c>
      <c r="C7051" t="s">
        <v>9347</v>
      </c>
    </row>
    <row r="7052" spans="2:5" x14ac:dyDescent="0.35">
      <c r="B7052" t="s">
        <v>2973</v>
      </c>
      <c r="C7052" t="s">
        <v>9347</v>
      </c>
    </row>
    <row r="7053" spans="2:5" x14ac:dyDescent="0.35">
      <c r="B7053" t="s">
        <v>2974</v>
      </c>
      <c r="C7053" t="s">
        <v>9347</v>
      </c>
    </row>
    <row r="7054" spans="2:5" x14ac:dyDescent="0.35">
      <c r="B7054" t="s">
        <v>2975</v>
      </c>
      <c r="C7054" t="s">
        <v>9347</v>
      </c>
    </row>
    <row r="7055" spans="2:5" x14ac:dyDescent="0.35">
      <c r="B7055" t="s">
        <v>2976</v>
      </c>
      <c r="C7055" t="s">
        <v>9347</v>
      </c>
    </row>
    <row r="7056" spans="2:5" x14ac:dyDescent="0.35">
      <c r="B7056" t="s">
        <v>2977</v>
      </c>
      <c r="C7056" t="s">
        <v>9347</v>
      </c>
      <c r="D7056" t="s">
        <v>4147</v>
      </c>
    </row>
    <row r="7057" spans="2:4" x14ac:dyDescent="0.35">
      <c r="B7057" t="s">
        <v>2978</v>
      </c>
      <c r="C7057" t="s">
        <v>9347</v>
      </c>
    </row>
    <row r="7058" spans="2:4" x14ac:dyDescent="0.35">
      <c r="B7058" t="s">
        <v>2979</v>
      </c>
      <c r="C7058" t="s">
        <v>9347</v>
      </c>
    </row>
    <row r="7059" spans="2:4" x14ac:dyDescent="0.35">
      <c r="B7059" t="s">
        <v>2980</v>
      </c>
      <c r="C7059" t="s">
        <v>9347</v>
      </c>
      <c r="D7059" t="s">
        <v>4147</v>
      </c>
    </row>
    <row r="7060" spans="2:4" x14ac:dyDescent="0.35">
      <c r="B7060" t="s">
        <v>2981</v>
      </c>
      <c r="C7060" t="s">
        <v>9347</v>
      </c>
    </row>
    <row r="7061" spans="2:4" x14ac:dyDescent="0.35">
      <c r="B7061" t="s">
        <v>2982</v>
      </c>
      <c r="C7061" t="s">
        <v>9347</v>
      </c>
    </row>
    <row r="7062" spans="2:4" x14ac:dyDescent="0.35">
      <c r="B7062" t="s">
        <v>2983</v>
      </c>
      <c r="C7062" t="s">
        <v>9347</v>
      </c>
    </row>
    <row r="7063" spans="2:4" x14ac:dyDescent="0.35">
      <c r="B7063" t="s">
        <v>2984</v>
      </c>
      <c r="C7063" t="s">
        <v>9347</v>
      </c>
    </row>
    <row r="7064" spans="2:4" x14ac:dyDescent="0.35">
      <c r="B7064" t="s">
        <v>2985</v>
      </c>
      <c r="C7064" t="s">
        <v>9347</v>
      </c>
    </row>
    <row r="7065" spans="2:4" x14ac:dyDescent="0.35">
      <c r="B7065" t="s">
        <v>2986</v>
      </c>
      <c r="C7065" t="s">
        <v>9347</v>
      </c>
    </row>
    <row r="7066" spans="2:4" x14ac:dyDescent="0.35">
      <c r="B7066" t="s">
        <v>2987</v>
      </c>
      <c r="C7066" t="s">
        <v>9347</v>
      </c>
    </row>
    <row r="7067" spans="2:4" x14ac:dyDescent="0.35">
      <c r="B7067" t="s">
        <v>2988</v>
      </c>
      <c r="C7067" t="s">
        <v>9347</v>
      </c>
    </row>
    <row r="7068" spans="2:4" x14ac:dyDescent="0.35">
      <c r="B7068" t="s">
        <v>2989</v>
      </c>
      <c r="C7068" t="s">
        <v>9347</v>
      </c>
    </row>
    <row r="7069" spans="2:4" x14ac:dyDescent="0.35">
      <c r="B7069" t="s">
        <v>2990</v>
      </c>
      <c r="C7069" t="s">
        <v>9347</v>
      </c>
    </row>
    <row r="7070" spans="2:4" x14ac:dyDescent="0.35">
      <c r="B7070" t="s">
        <v>2991</v>
      </c>
      <c r="C7070" t="s">
        <v>9347</v>
      </c>
    </row>
    <row r="7071" spans="2:4" x14ac:dyDescent="0.35">
      <c r="B7071" t="s">
        <v>2992</v>
      </c>
      <c r="C7071" t="s">
        <v>9347</v>
      </c>
    </row>
    <row r="7072" spans="2:4" x14ac:dyDescent="0.35">
      <c r="B7072" t="s">
        <v>2993</v>
      </c>
      <c r="C7072" t="s">
        <v>9347</v>
      </c>
      <c r="D7072" t="s">
        <v>4147</v>
      </c>
    </row>
    <row r="7073" spans="2:5" x14ac:dyDescent="0.35">
      <c r="B7073" t="s">
        <v>2994</v>
      </c>
      <c r="C7073" t="s">
        <v>9347</v>
      </c>
    </row>
    <row r="7074" spans="2:5" x14ac:dyDescent="0.35">
      <c r="B7074" t="s">
        <v>2995</v>
      </c>
      <c r="C7074" t="s">
        <v>9347</v>
      </c>
    </row>
    <row r="7075" spans="2:5" x14ac:dyDescent="0.35">
      <c r="B7075" t="s">
        <v>2996</v>
      </c>
      <c r="C7075" t="s">
        <v>9347</v>
      </c>
      <c r="D7075" t="s">
        <v>4147</v>
      </c>
    </row>
    <row r="7076" spans="2:5" x14ac:dyDescent="0.35">
      <c r="B7076" t="s">
        <v>2997</v>
      </c>
      <c r="C7076" t="s">
        <v>9347</v>
      </c>
    </row>
    <row r="7077" spans="2:5" x14ac:dyDescent="0.35">
      <c r="B7077" t="s">
        <v>2998</v>
      </c>
      <c r="C7077" t="s">
        <v>9347</v>
      </c>
      <c r="D7077" t="s">
        <v>4147</v>
      </c>
    </row>
    <row r="7078" spans="2:5" x14ac:dyDescent="0.35">
      <c r="B7078" t="s">
        <v>2999</v>
      </c>
      <c r="C7078" t="s">
        <v>9347</v>
      </c>
      <c r="D7078" t="s">
        <v>4147</v>
      </c>
    </row>
    <row r="7079" spans="2:5" x14ac:dyDescent="0.35">
      <c r="B7079" t="s">
        <v>3000</v>
      </c>
      <c r="C7079" t="s">
        <v>9347</v>
      </c>
    </row>
    <row r="7080" spans="2:5" x14ac:dyDescent="0.35">
      <c r="B7080" t="s">
        <v>3001</v>
      </c>
      <c r="C7080" t="s">
        <v>9347</v>
      </c>
    </row>
    <row r="7081" spans="2:5" x14ac:dyDescent="0.35">
      <c r="B7081" t="s">
        <v>3002</v>
      </c>
      <c r="C7081" t="s">
        <v>9347</v>
      </c>
    </row>
    <row r="7082" spans="2:5" x14ac:dyDescent="0.35">
      <c r="B7082" t="s">
        <v>3003</v>
      </c>
      <c r="C7082" t="s">
        <v>9347</v>
      </c>
    </row>
    <row r="7083" spans="2:5" x14ac:dyDescent="0.35">
      <c r="B7083" t="s">
        <v>3004</v>
      </c>
      <c r="C7083" t="s">
        <v>9347</v>
      </c>
    </row>
    <row r="7084" spans="2:5" x14ac:dyDescent="0.35">
      <c r="B7084" t="s">
        <v>3005</v>
      </c>
      <c r="C7084" t="s">
        <v>9347</v>
      </c>
    </row>
    <row r="7085" spans="2:5" x14ac:dyDescent="0.35">
      <c r="B7085" t="s">
        <v>3006</v>
      </c>
      <c r="C7085" t="s">
        <v>9347</v>
      </c>
      <c r="D7085" t="s">
        <v>4147</v>
      </c>
    </row>
    <row r="7086" spans="2:5" x14ac:dyDescent="0.35">
      <c r="B7086" t="s">
        <v>1486</v>
      </c>
      <c r="C7086" t="s">
        <v>9347</v>
      </c>
    </row>
    <row r="7087" spans="2:5" x14ac:dyDescent="0.35">
      <c r="B7087" t="s">
        <v>9259</v>
      </c>
      <c r="C7087" t="s">
        <v>9668</v>
      </c>
      <c r="D7087" t="s">
        <v>9304</v>
      </c>
      <c r="E7087" t="s">
        <v>1057</v>
      </c>
    </row>
    <row r="7088" spans="2:5" x14ac:dyDescent="0.35">
      <c r="B7088" t="s">
        <v>9348</v>
      </c>
      <c r="C7088" t="s">
        <v>9668</v>
      </c>
      <c r="D7088" t="s">
        <v>9349</v>
      </c>
      <c r="E7088" t="s">
        <v>1057</v>
      </c>
    </row>
    <row r="7089" spans="2:5" x14ac:dyDescent="0.35">
      <c r="B7089" t="s">
        <v>9350</v>
      </c>
      <c r="C7089" t="s">
        <v>9668</v>
      </c>
      <c r="D7089" t="s">
        <v>9351</v>
      </c>
      <c r="E7089" t="s">
        <v>1057</v>
      </c>
    </row>
    <row r="7090" spans="2:5" x14ac:dyDescent="0.35">
      <c r="B7090" t="s">
        <v>9352</v>
      </c>
      <c r="C7090" t="s">
        <v>9668</v>
      </c>
      <c r="D7090" t="s">
        <v>9353</v>
      </c>
      <c r="E7090" t="s">
        <v>1057</v>
      </c>
    </row>
    <row r="7091" spans="2:5" x14ac:dyDescent="0.35">
      <c r="B7091" t="s">
        <v>9354</v>
      </c>
      <c r="C7091" t="s">
        <v>9668</v>
      </c>
      <c r="D7091" t="s">
        <v>9355</v>
      </c>
      <c r="E7091" t="s">
        <v>1057</v>
      </c>
    </row>
    <row r="7092" spans="2:5" x14ac:dyDescent="0.35">
      <c r="B7092" t="s">
        <v>9356</v>
      </c>
      <c r="C7092" t="s">
        <v>9668</v>
      </c>
      <c r="D7092" t="s">
        <v>9357</v>
      </c>
      <c r="E7092" t="s">
        <v>1057</v>
      </c>
    </row>
    <row r="7093" spans="2:5" x14ac:dyDescent="0.35">
      <c r="B7093" t="s">
        <v>9260</v>
      </c>
      <c r="C7093" t="s">
        <v>9668</v>
      </c>
      <c r="D7093" t="s">
        <v>9305</v>
      </c>
      <c r="E7093" t="s">
        <v>1057</v>
      </c>
    </row>
    <row r="7094" spans="2:5" x14ac:dyDescent="0.35">
      <c r="B7094" t="s">
        <v>9358</v>
      </c>
      <c r="C7094" t="s">
        <v>9668</v>
      </c>
      <c r="D7094" t="s">
        <v>9359</v>
      </c>
      <c r="E7094" t="s">
        <v>1057</v>
      </c>
    </row>
    <row r="7095" spans="2:5" x14ac:dyDescent="0.35">
      <c r="B7095" t="s">
        <v>9360</v>
      </c>
      <c r="C7095" t="s">
        <v>9668</v>
      </c>
      <c r="D7095" t="s">
        <v>9361</v>
      </c>
      <c r="E7095" t="s">
        <v>1057</v>
      </c>
    </row>
    <row r="7096" spans="2:5" x14ac:dyDescent="0.35">
      <c r="B7096" t="s">
        <v>9261</v>
      </c>
      <c r="C7096" t="s">
        <v>9668</v>
      </c>
      <c r="D7096" t="s">
        <v>8657</v>
      </c>
      <c r="E7096" t="s">
        <v>1057</v>
      </c>
    </row>
    <row r="7097" spans="2:5" x14ac:dyDescent="0.35">
      <c r="B7097" t="s">
        <v>9669</v>
      </c>
      <c r="C7097" t="s">
        <v>9668</v>
      </c>
      <c r="D7097" t="s">
        <v>9670</v>
      </c>
      <c r="E7097" t="s">
        <v>1057</v>
      </c>
    </row>
    <row r="7098" spans="2:5" x14ac:dyDescent="0.35">
      <c r="B7098" t="s">
        <v>9362</v>
      </c>
      <c r="C7098" t="s">
        <v>9668</v>
      </c>
      <c r="D7098" t="s">
        <v>9363</v>
      </c>
      <c r="E7098" t="s">
        <v>1057</v>
      </c>
    </row>
    <row r="7099" spans="2:5" x14ac:dyDescent="0.35">
      <c r="B7099" t="s">
        <v>9671</v>
      </c>
      <c r="C7099" t="s">
        <v>9668</v>
      </c>
      <c r="D7099" t="s">
        <v>9672</v>
      </c>
      <c r="E7099" t="s">
        <v>1032</v>
      </c>
    </row>
    <row r="7100" spans="2:5" x14ac:dyDescent="0.35">
      <c r="B7100" t="s">
        <v>9364</v>
      </c>
      <c r="C7100" t="s">
        <v>9668</v>
      </c>
      <c r="D7100" t="s">
        <v>9365</v>
      </c>
      <c r="E7100" t="s">
        <v>1032</v>
      </c>
    </row>
    <row r="7101" spans="2:5" x14ac:dyDescent="0.35">
      <c r="B7101" t="s">
        <v>9263</v>
      </c>
      <c r="C7101" t="s">
        <v>9668</v>
      </c>
      <c r="D7101" t="s">
        <v>9307</v>
      </c>
      <c r="E7101" t="s">
        <v>1105</v>
      </c>
    </row>
    <row r="7102" spans="2:5" x14ac:dyDescent="0.35">
      <c r="B7102" t="s">
        <v>9366</v>
      </c>
      <c r="C7102" t="s">
        <v>9668</v>
      </c>
      <c r="D7102" t="s">
        <v>9367</v>
      </c>
      <c r="E7102" t="s">
        <v>1057</v>
      </c>
    </row>
    <row r="7103" spans="2:5" x14ac:dyDescent="0.35">
      <c r="B7103" t="s">
        <v>9368</v>
      </c>
      <c r="C7103" t="s">
        <v>9668</v>
      </c>
      <c r="D7103" t="s">
        <v>9369</v>
      </c>
      <c r="E7103" t="s">
        <v>1032</v>
      </c>
    </row>
    <row r="7104" spans="2:5" x14ac:dyDescent="0.35">
      <c r="B7104" t="s">
        <v>9264</v>
      </c>
      <c r="C7104" t="s">
        <v>9668</v>
      </c>
      <c r="D7104" t="s">
        <v>9308</v>
      </c>
      <c r="E7104" t="s">
        <v>1032</v>
      </c>
    </row>
    <row r="7105" spans="2:5" x14ac:dyDescent="0.35">
      <c r="B7105" t="s">
        <v>9265</v>
      </c>
      <c r="C7105" t="s">
        <v>9668</v>
      </c>
      <c r="D7105" t="s">
        <v>9309</v>
      </c>
      <c r="E7105" t="s">
        <v>1032</v>
      </c>
    </row>
    <row r="7106" spans="2:5" x14ac:dyDescent="0.35">
      <c r="B7106" t="s">
        <v>9370</v>
      </c>
      <c r="C7106" t="s">
        <v>9668</v>
      </c>
      <c r="D7106" t="s">
        <v>9371</v>
      </c>
      <c r="E7106" t="s">
        <v>1041</v>
      </c>
    </row>
    <row r="7107" spans="2:5" x14ac:dyDescent="0.35">
      <c r="B7107" t="s">
        <v>9372</v>
      </c>
      <c r="C7107" t="s">
        <v>9668</v>
      </c>
      <c r="D7107" t="s">
        <v>9373</v>
      </c>
      <c r="E7107" t="s">
        <v>1041</v>
      </c>
    </row>
    <row r="7108" spans="2:5" x14ac:dyDescent="0.35">
      <c r="B7108" t="s">
        <v>9374</v>
      </c>
      <c r="C7108" t="s">
        <v>9668</v>
      </c>
      <c r="D7108" t="s">
        <v>9375</v>
      </c>
      <c r="E7108" t="s">
        <v>1032</v>
      </c>
    </row>
    <row r="7109" spans="2:5" x14ac:dyDescent="0.35">
      <c r="B7109" t="s">
        <v>9376</v>
      </c>
      <c r="C7109" t="s">
        <v>9668</v>
      </c>
      <c r="D7109" t="s">
        <v>5441</v>
      </c>
      <c r="E7109" t="s">
        <v>1041</v>
      </c>
    </row>
    <row r="7110" spans="2:5" x14ac:dyDescent="0.35">
      <c r="B7110" t="s">
        <v>9266</v>
      </c>
      <c r="C7110" t="s">
        <v>9668</v>
      </c>
      <c r="D7110" t="s">
        <v>9310</v>
      </c>
      <c r="E7110" t="s">
        <v>1032</v>
      </c>
    </row>
    <row r="7111" spans="2:5" x14ac:dyDescent="0.35">
      <c r="B7111" t="s">
        <v>9377</v>
      </c>
      <c r="C7111" t="s">
        <v>9668</v>
      </c>
      <c r="D7111" t="s">
        <v>9378</v>
      </c>
      <c r="E7111" t="s">
        <v>1032</v>
      </c>
    </row>
    <row r="7112" spans="2:5" x14ac:dyDescent="0.35">
      <c r="B7112" t="s">
        <v>9379</v>
      </c>
      <c r="C7112" t="s">
        <v>9668</v>
      </c>
      <c r="D7112" t="s">
        <v>9380</v>
      </c>
      <c r="E7112" t="s">
        <v>1032</v>
      </c>
    </row>
    <row r="7113" spans="2:5" x14ac:dyDescent="0.35">
      <c r="B7113" t="s">
        <v>9381</v>
      </c>
      <c r="C7113" t="s">
        <v>9668</v>
      </c>
      <c r="D7113" t="s">
        <v>9382</v>
      </c>
      <c r="E7113" t="s">
        <v>1032</v>
      </c>
    </row>
    <row r="7114" spans="2:5" x14ac:dyDescent="0.35">
      <c r="B7114" t="s">
        <v>9383</v>
      </c>
      <c r="C7114" t="s">
        <v>9668</v>
      </c>
      <c r="D7114" t="s">
        <v>9384</v>
      </c>
      <c r="E7114" t="s">
        <v>1032</v>
      </c>
    </row>
    <row r="7115" spans="2:5" x14ac:dyDescent="0.35">
      <c r="B7115" t="s">
        <v>9385</v>
      </c>
      <c r="C7115" t="s">
        <v>9668</v>
      </c>
      <c r="D7115" t="s">
        <v>5603</v>
      </c>
      <c r="E7115" t="s">
        <v>1032</v>
      </c>
    </row>
    <row r="7116" spans="2:5" x14ac:dyDescent="0.35">
      <c r="B7116" t="s">
        <v>9386</v>
      </c>
      <c r="C7116" t="s">
        <v>9668</v>
      </c>
      <c r="D7116" t="s">
        <v>9387</v>
      </c>
      <c r="E7116" t="s">
        <v>4149</v>
      </c>
    </row>
    <row r="7117" spans="2:5" x14ac:dyDescent="0.35">
      <c r="B7117" t="s">
        <v>9269</v>
      </c>
      <c r="C7117" t="s">
        <v>9668</v>
      </c>
      <c r="D7117" t="s">
        <v>9313</v>
      </c>
      <c r="E7117" t="s">
        <v>1032</v>
      </c>
    </row>
    <row r="7118" spans="2:5" x14ac:dyDescent="0.35">
      <c r="B7118" t="s">
        <v>1340</v>
      </c>
      <c r="C7118" t="s">
        <v>9668</v>
      </c>
      <c r="D7118" t="s">
        <v>1341</v>
      </c>
      <c r="E7118" t="s">
        <v>1032</v>
      </c>
    </row>
    <row r="7119" spans="2:5" x14ac:dyDescent="0.35">
      <c r="B7119" t="s">
        <v>9388</v>
      </c>
      <c r="C7119" t="s">
        <v>9668</v>
      </c>
      <c r="D7119" t="s">
        <v>9389</v>
      </c>
      <c r="E7119" t="s">
        <v>1041</v>
      </c>
    </row>
    <row r="7120" spans="2:5" x14ac:dyDescent="0.35">
      <c r="B7120" t="s">
        <v>9390</v>
      </c>
      <c r="C7120" t="s">
        <v>9668</v>
      </c>
      <c r="D7120" t="s">
        <v>9391</v>
      </c>
      <c r="E7120" t="s">
        <v>1032</v>
      </c>
    </row>
    <row r="7121" spans="2:5" x14ac:dyDescent="0.35">
      <c r="B7121" t="s">
        <v>9270</v>
      </c>
      <c r="C7121" t="s">
        <v>9668</v>
      </c>
      <c r="D7121" t="s">
        <v>9314</v>
      </c>
      <c r="E7121" t="s">
        <v>1041</v>
      </c>
    </row>
    <row r="7122" spans="2:5" x14ac:dyDescent="0.35">
      <c r="B7122" t="s">
        <v>9392</v>
      </c>
      <c r="C7122" t="s">
        <v>9668</v>
      </c>
      <c r="D7122" t="s">
        <v>9393</v>
      </c>
      <c r="E7122" t="s">
        <v>1041</v>
      </c>
    </row>
    <row r="7123" spans="2:5" x14ac:dyDescent="0.35">
      <c r="B7123" t="s">
        <v>9394</v>
      </c>
      <c r="C7123" t="s">
        <v>9668</v>
      </c>
      <c r="D7123" t="s">
        <v>9395</v>
      </c>
      <c r="E7123" t="s">
        <v>1041</v>
      </c>
    </row>
    <row r="7124" spans="2:5" x14ac:dyDescent="0.35">
      <c r="B7124" t="s">
        <v>9396</v>
      </c>
      <c r="C7124" t="s">
        <v>9668</v>
      </c>
      <c r="D7124" t="s">
        <v>9397</v>
      </c>
      <c r="E7124" t="s">
        <v>1032</v>
      </c>
    </row>
    <row r="7125" spans="2:5" x14ac:dyDescent="0.35">
      <c r="B7125" t="s">
        <v>9398</v>
      </c>
      <c r="C7125" t="s">
        <v>9668</v>
      </c>
      <c r="D7125" t="s">
        <v>9399</v>
      </c>
      <c r="E7125" t="s">
        <v>1032</v>
      </c>
    </row>
    <row r="7126" spans="2:5" x14ac:dyDescent="0.35">
      <c r="B7126" t="s">
        <v>9400</v>
      </c>
      <c r="C7126" t="s">
        <v>9668</v>
      </c>
      <c r="D7126" t="s">
        <v>9401</v>
      </c>
      <c r="E7126" t="s">
        <v>1046</v>
      </c>
    </row>
    <row r="7127" spans="2:5" x14ac:dyDescent="0.35">
      <c r="B7127" t="s">
        <v>9402</v>
      </c>
      <c r="C7127" t="s">
        <v>9668</v>
      </c>
      <c r="D7127" t="s">
        <v>9403</v>
      </c>
      <c r="E7127" t="s">
        <v>1046</v>
      </c>
    </row>
    <row r="7128" spans="2:5" x14ac:dyDescent="0.35">
      <c r="B7128" t="s">
        <v>9404</v>
      </c>
      <c r="C7128" t="s">
        <v>9668</v>
      </c>
      <c r="D7128" t="s">
        <v>9405</v>
      </c>
      <c r="E7128" t="s">
        <v>1046</v>
      </c>
    </row>
    <row r="7129" spans="2:5" x14ac:dyDescent="0.35">
      <c r="B7129" t="s">
        <v>9406</v>
      </c>
      <c r="C7129" t="s">
        <v>9668</v>
      </c>
      <c r="D7129" t="s">
        <v>9407</v>
      </c>
      <c r="E7129" t="s">
        <v>1046</v>
      </c>
    </row>
    <row r="7130" spans="2:5" x14ac:dyDescent="0.35">
      <c r="B7130" t="s">
        <v>9272</v>
      </c>
      <c r="C7130" t="s">
        <v>9668</v>
      </c>
      <c r="D7130" t="s">
        <v>9316</v>
      </c>
      <c r="E7130" t="s">
        <v>1046</v>
      </c>
    </row>
    <row r="7131" spans="2:5" x14ac:dyDescent="0.35">
      <c r="B7131" t="s">
        <v>9408</v>
      </c>
      <c r="C7131" t="s">
        <v>9668</v>
      </c>
      <c r="D7131" t="s">
        <v>9409</v>
      </c>
      <c r="E7131" t="s">
        <v>1046</v>
      </c>
    </row>
    <row r="7132" spans="2:5" x14ac:dyDescent="0.35">
      <c r="B7132" t="s">
        <v>9410</v>
      </c>
      <c r="C7132" t="s">
        <v>9668</v>
      </c>
      <c r="D7132" t="s">
        <v>9411</v>
      </c>
      <c r="E7132" t="s">
        <v>1046</v>
      </c>
    </row>
    <row r="7133" spans="2:5" x14ac:dyDescent="0.35">
      <c r="B7133" t="s">
        <v>9412</v>
      </c>
      <c r="C7133" t="s">
        <v>9668</v>
      </c>
      <c r="D7133" t="s">
        <v>9413</v>
      </c>
      <c r="E7133" t="s">
        <v>1046</v>
      </c>
    </row>
    <row r="7134" spans="2:5" x14ac:dyDescent="0.35">
      <c r="B7134" t="s">
        <v>9414</v>
      </c>
      <c r="C7134" t="s">
        <v>9668</v>
      </c>
      <c r="D7134" t="s">
        <v>9415</v>
      </c>
      <c r="E7134" t="s">
        <v>1105</v>
      </c>
    </row>
    <row r="7135" spans="2:5" x14ac:dyDescent="0.35">
      <c r="B7135" t="s">
        <v>9416</v>
      </c>
      <c r="C7135" t="s">
        <v>9668</v>
      </c>
      <c r="D7135" t="s">
        <v>9417</v>
      </c>
      <c r="E7135" t="s">
        <v>1046</v>
      </c>
    </row>
    <row r="7136" spans="2:5" x14ac:dyDescent="0.35">
      <c r="B7136" t="s">
        <v>9418</v>
      </c>
      <c r="C7136" t="s">
        <v>9668</v>
      </c>
      <c r="D7136" t="s">
        <v>9419</v>
      </c>
      <c r="E7136" t="s">
        <v>1046</v>
      </c>
    </row>
    <row r="7137" spans="2:5" x14ac:dyDescent="0.35">
      <c r="B7137" t="s">
        <v>9273</v>
      </c>
      <c r="C7137" t="s">
        <v>9668</v>
      </c>
      <c r="D7137" t="s">
        <v>9317</v>
      </c>
      <c r="E7137" t="s">
        <v>1046</v>
      </c>
    </row>
    <row r="7138" spans="2:5" x14ac:dyDescent="0.35">
      <c r="B7138" t="s">
        <v>9420</v>
      </c>
      <c r="C7138" t="s">
        <v>9668</v>
      </c>
      <c r="D7138" t="s">
        <v>9421</v>
      </c>
      <c r="E7138" t="s">
        <v>1046</v>
      </c>
    </row>
    <row r="7139" spans="2:5" x14ac:dyDescent="0.35">
      <c r="B7139" t="s">
        <v>9422</v>
      </c>
      <c r="C7139" t="s">
        <v>9668</v>
      </c>
      <c r="D7139" t="s">
        <v>9423</v>
      </c>
      <c r="E7139" t="s">
        <v>1046</v>
      </c>
    </row>
    <row r="7140" spans="2:5" x14ac:dyDescent="0.35">
      <c r="B7140" t="s">
        <v>9673</v>
      </c>
      <c r="C7140" t="s">
        <v>9668</v>
      </c>
      <c r="D7140" t="s">
        <v>9674</v>
      </c>
      <c r="E7140" t="s">
        <v>1046</v>
      </c>
    </row>
    <row r="7141" spans="2:5" x14ac:dyDescent="0.35">
      <c r="B7141" t="s">
        <v>9424</v>
      </c>
      <c r="C7141" t="s">
        <v>9668</v>
      </c>
      <c r="D7141" t="s">
        <v>9425</v>
      </c>
      <c r="E7141" t="s">
        <v>1046</v>
      </c>
    </row>
    <row r="7142" spans="2:5" x14ac:dyDescent="0.35">
      <c r="B7142" t="s">
        <v>9426</v>
      </c>
      <c r="C7142" t="s">
        <v>9668</v>
      </c>
      <c r="D7142" t="s">
        <v>9427</v>
      </c>
      <c r="E7142" t="s">
        <v>1046</v>
      </c>
    </row>
    <row r="7143" spans="2:5" x14ac:dyDescent="0.35">
      <c r="B7143" t="s">
        <v>9428</v>
      </c>
      <c r="C7143" t="s">
        <v>9668</v>
      </c>
      <c r="D7143" t="s">
        <v>9429</v>
      </c>
      <c r="E7143" t="s">
        <v>1059</v>
      </c>
    </row>
    <row r="7144" spans="2:5" x14ac:dyDescent="0.35">
      <c r="B7144" t="s">
        <v>9430</v>
      </c>
      <c r="C7144" t="s">
        <v>9668</v>
      </c>
      <c r="D7144" t="s">
        <v>9431</v>
      </c>
      <c r="E7144" t="s">
        <v>1059</v>
      </c>
    </row>
    <row r="7145" spans="2:5" x14ac:dyDescent="0.35">
      <c r="B7145" t="s">
        <v>9432</v>
      </c>
      <c r="C7145" t="s">
        <v>9668</v>
      </c>
      <c r="D7145" t="s">
        <v>9433</v>
      </c>
      <c r="E7145" t="s">
        <v>1059</v>
      </c>
    </row>
    <row r="7146" spans="2:5" x14ac:dyDescent="0.35">
      <c r="B7146" t="s">
        <v>9434</v>
      </c>
      <c r="C7146" t="s">
        <v>9668</v>
      </c>
      <c r="D7146" t="s">
        <v>9435</v>
      </c>
      <c r="E7146" t="s">
        <v>1028</v>
      </c>
    </row>
    <row r="7147" spans="2:5" x14ac:dyDescent="0.35">
      <c r="B7147" t="s">
        <v>9436</v>
      </c>
      <c r="C7147" t="s">
        <v>9668</v>
      </c>
      <c r="D7147" t="s">
        <v>9437</v>
      </c>
      <c r="E7147" t="s">
        <v>1028</v>
      </c>
    </row>
    <row r="7148" spans="2:5" x14ac:dyDescent="0.35">
      <c r="B7148" t="s">
        <v>9438</v>
      </c>
      <c r="C7148" t="s">
        <v>9668</v>
      </c>
      <c r="D7148" t="s">
        <v>9439</v>
      </c>
      <c r="E7148" t="s">
        <v>1028</v>
      </c>
    </row>
    <row r="7149" spans="2:5" x14ac:dyDescent="0.35">
      <c r="B7149" t="s">
        <v>9440</v>
      </c>
      <c r="C7149" t="s">
        <v>9668</v>
      </c>
      <c r="D7149" t="s">
        <v>9441</v>
      </c>
      <c r="E7149" t="s">
        <v>1028</v>
      </c>
    </row>
    <row r="7150" spans="2:5" x14ac:dyDescent="0.35">
      <c r="B7150" t="s">
        <v>9275</v>
      </c>
      <c r="C7150" t="s">
        <v>9668</v>
      </c>
      <c r="D7150" t="s">
        <v>9319</v>
      </c>
      <c r="E7150" t="s">
        <v>1028</v>
      </c>
    </row>
    <row r="7151" spans="2:5" x14ac:dyDescent="0.35">
      <c r="B7151" t="s">
        <v>9442</v>
      </c>
      <c r="C7151" t="s">
        <v>9668</v>
      </c>
      <c r="D7151" t="s">
        <v>9443</v>
      </c>
      <c r="E7151" t="s">
        <v>1028</v>
      </c>
    </row>
    <row r="7152" spans="2:5" x14ac:dyDescent="0.35">
      <c r="B7152" t="s">
        <v>9444</v>
      </c>
      <c r="C7152" t="s">
        <v>9668</v>
      </c>
      <c r="D7152" t="s">
        <v>9445</v>
      </c>
      <c r="E7152" t="s">
        <v>1028</v>
      </c>
    </row>
    <row r="7153" spans="2:5" x14ac:dyDescent="0.35">
      <c r="B7153" t="s">
        <v>9446</v>
      </c>
      <c r="C7153" t="s">
        <v>9668</v>
      </c>
      <c r="D7153" t="s">
        <v>9447</v>
      </c>
      <c r="E7153" t="s">
        <v>1028</v>
      </c>
    </row>
    <row r="7154" spans="2:5" x14ac:dyDescent="0.35">
      <c r="B7154" t="s">
        <v>9448</v>
      </c>
      <c r="C7154" t="s">
        <v>9668</v>
      </c>
      <c r="D7154" t="s">
        <v>9449</v>
      </c>
      <c r="E7154" t="s">
        <v>1028</v>
      </c>
    </row>
    <row r="7155" spans="2:5" x14ac:dyDescent="0.35">
      <c r="B7155" t="s">
        <v>9450</v>
      </c>
      <c r="C7155" t="s">
        <v>9668</v>
      </c>
      <c r="D7155" t="s">
        <v>8490</v>
      </c>
      <c r="E7155" t="s">
        <v>1028</v>
      </c>
    </row>
    <row r="7156" spans="2:5" x14ac:dyDescent="0.35">
      <c r="B7156" t="s">
        <v>9451</v>
      </c>
      <c r="C7156" t="s">
        <v>9668</v>
      </c>
      <c r="D7156" t="s">
        <v>8475</v>
      </c>
      <c r="E7156" t="s">
        <v>1028</v>
      </c>
    </row>
    <row r="7157" spans="2:5" x14ac:dyDescent="0.35">
      <c r="B7157" t="s">
        <v>9452</v>
      </c>
      <c r="C7157" t="s">
        <v>9668</v>
      </c>
      <c r="D7157" t="s">
        <v>9453</v>
      </c>
      <c r="E7157" t="s">
        <v>1028</v>
      </c>
    </row>
    <row r="7158" spans="2:5" x14ac:dyDescent="0.35">
      <c r="B7158" t="s">
        <v>9454</v>
      </c>
      <c r="C7158" t="s">
        <v>9668</v>
      </c>
      <c r="D7158" t="s">
        <v>8508</v>
      </c>
      <c r="E7158" t="s">
        <v>1028</v>
      </c>
    </row>
    <row r="7159" spans="2:5" x14ac:dyDescent="0.35">
      <c r="B7159" t="s">
        <v>9455</v>
      </c>
      <c r="C7159" t="s">
        <v>9668</v>
      </c>
      <c r="D7159" t="s">
        <v>9456</v>
      </c>
      <c r="E7159" t="s">
        <v>1028</v>
      </c>
    </row>
    <row r="7160" spans="2:5" x14ac:dyDescent="0.35">
      <c r="B7160" t="s">
        <v>9457</v>
      </c>
      <c r="C7160" t="s">
        <v>9668</v>
      </c>
      <c r="D7160" t="s">
        <v>9458</v>
      </c>
      <c r="E7160" t="s">
        <v>1028</v>
      </c>
    </row>
    <row r="7161" spans="2:5" x14ac:dyDescent="0.35">
      <c r="B7161" t="s">
        <v>9459</v>
      </c>
      <c r="C7161" t="s">
        <v>9668</v>
      </c>
      <c r="D7161" t="s">
        <v>9460</v>
      </c>
      <c r="E7161" t="s">
        <v>1028</v>
      </c>
    </row>
    <row r="7162" spans="2:5" x14ac:dyDescent="0.35">
      <c r="B7162" t="s">
        <v>9463</v>
      </c>
      <c r="C7162" t="s">
        <v>9668</v>
      </c>
      <c r="D7162" t="s">
        <v>9464</v>
      </c>
      <c r="E7162" t="s">
        <v>1028</v>
      </c>
    </row>
    <row r="7163" spans="2:5" x14ac:dyDescent="0.35">
      <c r="B7163" t="s">
        <v>9465</v>
      </c>
      <c r="C7163" t="s">
        <v>9668</v>
      </c>
      <c r="D7163" t="s">
        <v>8671</v>
      </c>
      <c r="E7163" t="s">
        <v>1028</v>
      </c>
    </row>
    <row r="7164" spans="2:5" x14ac:dyDescent="0.35">
      <c r="B7164" t="s">
        <v>9466</v>
      </c>
      <c r="C7164" t="s">
        <v>9668</v>
      </c>
      <c r="D7164" t="s">
        <v>9467</v>
      </c>
      <c r="E7164" t="s">
        <v>1028</v>
      </c>
    </row>
    <row r="7165" spans="2:5" x14ac:dyDescent="0.35">
      <c r="B7165" t="s">
        <v>9468</v>
      </c>
      <c r="C7165" t="s">
        <v>9668</v>
      </c>
      <c r="D7165" t="s">
        <v>9469</v>
      </c>
      <c r="E7165" t="s">
        <v>1028</v>
      </c>
    </row>
    <row r="7166" spans="2:5" x14ac:dyDescent="0.35">
      <c r="B7166" t="s">
        <v>9277</v>
      </c>
      <c r="C7166" t="s">
        <v>9668</v>
      </c>
      <c r="D7166" t="s">
        <v>9321</v>
      </c>
      <c r="E7166" t="s">
        <v>1028</v>
      </c>
    </row>
    <row r="7167" spans="2:5" x14ac:dyDescent="0.35">
      <c r="B7167" t="s">
        <v>9675</v>
      </c>
      <c r="C7167" t="s">
        <v>9668</v>
      </c>
      <c r="D7167" t="s">
        <v>9676</v>
      </c>
      <c r="E7167" t="s">
        <v>1028</v>
      </c>
    </row>
    <row r="7168" spans="2:5" x14ac:dyDescent="0.35">
      <c r="B7168" t="s">
        <v>9470</v>
      </c>
      <c r="C7168" t="s">
        <v>9668</v>
      </c>
      <c r="D7168" t="s">
        <v>9471</v>
      </c>
      <c r="E7168" t="s">
        <v>1105</v>
      </c>
    </row>
    <row r="7169" spans="2:5" x14ac:dyDescent="0.35">
      <c r="B7169" t="s">
        <v>9472</v>
      </c>
      <c r="C7169" t="s">
        <v>9668</v>
      </c>
      <c r="D7169" t="s">
        <v>9473</v>
      </c>
      <c r="E7169" t="s">
        <v>1105</v>
      </c>
    </row>
    <row r="7170" spans="2:5" x14ac:dyDescent="0.35">
      <c r="B7170" t="s">
        <v>9474</v>
      </c>
      <c r="C7170" t="s">
        <v>9668</v>
      </c>
      <c r="D7170" t="s">
        <v>9475</v>
      </c>
      <c r="E7170" t="s">
        <v>1105</v>
      </c>
    </row>
    <row r="7171" spans="2:5" x14ac:dyDescent="0.35">
      <c r="B7171" t="s">
        <v>9476</v>
      </c>
      <c r="C7171" t="s">
        <v>9668</v>
      </c>
      <c r="D7171" t="s">
        <v>9477</v>
      </c>
      <c r="E7171" t="s">
        <v>1105</v>
      </c>
    </row>
    <row r="7172" spans="2:5" x14ac:dyDescent="0.35">
      <c r="B7172" t="s">
        <v>9280</v>
      </c>
      <c r="C7172" t="s">
        <v>9668</v>
      </c>
      <c r="D7172" t="s">
        <v>9324</v>
      </c>
      <c r="E7172" t="s">
        <v>1105</v>
      </c>
    </row>
    <row r="7173" spans="2:5" x14ac:dyDescent="0.35">
      <c r="B7173" t="s">
        <v>9478</v>
      </c>
      <c r="C7173" t="s">
        <v>9668</v>
      </c>
      <c r="D7173" t="s">
        <v>9479</v>
      </c>
      <c r="E7173" t="s">
        <v>1105</v>
      </c>
    </row>
    <row r="7174" spans="2:5" x14ac:dyDescent="0.35">
      <c r="B7174" t="s">
        <v>9480</v>
      </c>
      <c r="C7174" t="s">
        <v>9668</v>
      </c>
      <c r="D7174" t="s">
        <v>9481</v>
      </c>
      <c r="E7174" t="s">
        <v>1105</v>
      </c>
    </row>
    <row r="7175" spans="2:5" x14ac:dyDescent="0.35">
      <c r="B7175" t="s">
        <v>9482</v>
      </c>
      <c r="C7175" t="s">
        <v>9668</v>
      </c>
      <c r="D7175" t="s">
        <v>9483</v>
      </c>
      <c r="E7175" t="s">
        <v>1105</v>
      </c>
    </row>
    <row r="7176" spans="2:5" x14ac:dyDescent="0.35">
      <c r="B7176" t="s">
        <v>9484</v>
      </c>
      <c r="C7176" t="s">
        <v>9668</v>
      </c>
      <c r="D7176" t="s">
        <v>9485</v>
      </c>
      <c r="E7176" t="s">
        <v>1105</v>
      </c>
    </row>
    <row r="7177" spans="2:5" x14ac:dyDescent="0.35">
      <c r="B7177" t="s">
        <v>9486</v>
      </c>
      <c r="C7177" t="s">
        <v>9668</v>
      </c>
      <c r="D7177" t="s">
        <v>9487</v>
      </c>
      <c r="E7177" t="s">
        <v>1105</v>
      </c>
    </row>
    <row r="7178" spans="2:5" x14ac:dyDescent="0.35">
      <c r="B7178" t="s">
        <v>9488</v>
      </c>
      <c r="C7178" t="s">
        <v>9668</v>
      </c>
      <c r="D7178" t="s">
        <v>9489</v>
      </c>
      <c r="E7178" t="s">
        <v>1105</v>
      </c>
    </row>
    <row r="7179" spans="2:5" x14ac:dyDescent="0.35">
      <c r="B7179" t="s">
        <v>9490</v>
      </c>
      <c r="C7179" t="s">
        <v>9668</v>
      </c>
      <c r="D7179" t="s">
        <v>9491</v>
      </c>
      <c r="E7179" t="s">
        <v>1105</v>
      </c>
    </row>
    <row r="7180" spans="2:5" x14ac:dyDescent="0.35">
      <c r="B7180" t="s">
        <v>9492</v>
      </c>
      <c r="C7180" t="s">
        <v>9668</v>
      </c>
      <c r="D7180" t="s">
        <v>8685</v>
      </c>
      <c r="E7180" t="s">
        <v>1105</v>
      </c>
    </row>
    <row r="7181" spans="2:5" x14ac:dyDescent="0.35">
      <c r="B7181" t="s">
        <v>9281</v>
      </c>
      <c r="C7181" t="s">
        <v>9668</v>
      </c>
      <c r="D7181" t="s">
        <v>9325</v>
      </c>
      <c r="E7181" t="s">
        <v>1105</v>
      </c>
    </row>
    <row r="7182" spans="2:5" x14ac:dyDescent="0.35">
      <c r="B7182" t="s">
        <v>9493</v>
      </c>
      <c r="C7182" t="s">
        <v>9668</v>
      </c>
      <c r="D7182" t="s">
        <v>9494</v>
      </c>
      <c r="E7182" t="s">
        <v>1041</v>
      </c>
    </row>
    <row r="7183" spans="2:5" x14ac:dyDescent="0.35">
      <c r="B7183" t="s">
        <v>9495</v>
      </c>
      <c r="C7183" t="s">
        <v>9668</v>
      </c>
      <c r="D7183" t="s">
        <v>1229</v>
      </c>
      <c r="E7183" t="s">
        <v>1041</v>
      </c>
    </row>
    <row r="7184" spans="2:5" x14ac:dyDescent="0.35">
      <c r="B7184" t="s">
        <v>9496</v>
      </c>
      <c r="C7184" t="s">
        <v>9668</v>
      </c>
      <c r="D7184" t="s">
        <v>9497</v>
      </c>
      <c r="E7184" t="s">
        <v>1041</v>
      </c>
    </row>
    <row r="7185" spans="2:5" x14ac:dyDescent="0.35">
      <c r="B7185" t="s">
        <v>9498</v>
      </c>
      <c r="C7185" t="s">
        <v>9668</v>
      </c>
      <c r="D7185" t="s">
        <v>9499</v>
      </c>
      <c r="E7185" t="s">
        <v>1041</v>
      </c>
    </row>
    <row r="7186" spans="2:5" x14ac:dyDescent="0.35">
      <c r="B7186" t="s">
        <v>9500</v>
      </c>
      <c r="C7186" t="s">
        <v>9668</v>
      </c>
      <c r="D7186" t="s">
        <v>9501</v>
      </c>
      <c r="E7186" t="s">
        <v>1041</v>
      </c>
    </row>
    <row r="7187" spans="2:5" x14ac:dyDescent="0.35">
      <c r="B7187" t="s">
        <v>9502</v>
      </c>
      <c r="C7187" t="s">
        <v>9668</v>
      </c>
      <c r="D7187" t="s">
        <v>9503</v>
      </c>
      <c r="E7187" t="s">
        <v>1041</v>
      </c>
    </row>
    <row r="7188" spans="2:5" x14ac:dyDescent="0.35">
      <c r="B7188" t="s">
        <v>9504</v>
      </c>
      <c r="C7188" t="s">
        <v>9668</v>
      </c>
      <c r="D7188" t="s">
        <v>9505</v>
      </c>
      <c r="E7188" t="s">
        <v>1041</v>
      </c>
    </row>
    <row r="7189" spans="2:5" x14ac:dyDescent="0.35">
      <c r="B7189" t="s">
        <v>9506</v>
      </c>
      <c r="C7189" t="s">
        <v>9668</v>
      </c>
      <c r="D7189" t="s">
        <v>9507</v>
      </c>
      <c r="E7189" t="s">
        <v>1041</v>
      </c>
    </row>
    <row r="7190" spans="2:5" x14ac:dyDescent="0.35">
      <c r="B7190" t="s">
        <v>9508</v>
      </c>
      <c r="C7190" t="s">
        <v>9668</v>
      </c>
      <c r="D7190" t="s">
        <v>9509</v>
      </c>
      <c r="E7190" t="s">
        <v>1062</v>
      </c>
    </row>
    <row r="7191" spans="2:5" x14ac:dyDescent="0.35">
      <c r="B7191" t="s">
        <v>9510</v>
      </c>
      <c r="C7191" t="s">
        <v>9668</v>
      </c>
      <c r="D7191" t="s">
        <v>9511</v>
      </c>
      <c r="E7191" t="s">
        <v>1062</v>
      </c>
    </row>
    <row r="7192" spans="2:5" x14ac:dyDescent="0.35">
      <c r="B7192" t="s">
        <v>9512</v>
      </c>
      <c r="C7192" t="s">
        <v>9668</v>
      </c>
      <c r="D7192" t="s">
        <v>9513</v>
      </c>
      <c r="E7192" t="s">
        <v>1041</v>
      </c>
    </row>
    <row r="7193" spans="2:5" x14ac:dyDescent="0.35">
      <c r="B7193" t="s">
        <v>9514</v>
      </c>
      <c r="C7193" t="s">
        <v>9668</v>
      </c>
      <c r="D7193" t="s">
        <v>9515</v>
      </c>
      <c r="E7193" t="s">
        <v>1041</v>
      </c>
    </row>
    <row r="7194" spans="2:5" x14ac:dyDescent="0.35">
      <c r="B7194" t="s">
        <v>9516</v>
      </c>
      <c r="C7194" t="s">
        <v>9668</v>
      </c>
      <c r="D7194" t="s">
        <v>9517</v>
      </c>
      <c r="E7194" t="s">
        <v>1105</v>
      </c>
    </row>
    <row r="7195" spans="2:5" x14ac:dyDescent="0.35">
      <c r="B7195" t="s">
        <v>9282</v>
      </c>
      <c r="C7195" t="s">
        <v>9668</v>
      </c>
      <c r="D7195" t="s">
        <v>9326</v>
      </c>
      <c r="E7195" t="s">
        <v>1041</v>
      </c>
    </row>
    <row r="7196" spans="2:5" x14ac:dyDescent="0.35">
      <c r="B7196" t="s">
        <v>9518</v>
      </c>
      <c r="C7196" t="s">
        <v>9668</v>
      </c>
      <c r="D7196" t="s">
        <v>9519</v>
      </c>
      <c r="E7196" t="s">
        <v>1041</v>
      </c>
    </row>
    <row r="7197" spans="2:5" x14ac:dyDescent="0.35">
      <c r="B7197" t="s">
        <v>9284</v>
      </c>
      <c r="C7197" t="s">
        <v>9668</v>
      </c>
      <c r="D7197" t="s">
        <v>9328</v>
      </c>
      <c r="E7197" t="s">
        <v>1032</v>
      </c>
    </row>
    <row r="7198" spans="2:5" x14ac:dyDescent="0.35">
      <c r="B7198" t="s">
        <v>9520</v>
      </c>
      <c r="C7198" t="s">
        <v>9668</v>
      </c>
      <c r="D7198" t="s">
        <v>9521</v>
      </c>
      <c r="E7198" t="s">
        <v>1041</v>
      </c>
    </row>
    <row r="7199" spans="2:5" x14ac:dyDescent="0.35">
      <c r="B7199" t="s">
        <v>9522</v>
      </c>
      <c r="C7199" t="s">
        <v>9668</v>
      </c>
      <c r="D7199" t="s">
        <v>9523</v>
      </c>
      <c r="E7199" t="s">
        <v>1041</v>
      </c>
    </row>
    <row r="7200" spans="2:5" x14ac:dyDescent="0.35">
      <c r="B7200" t="s">
        <v>9677</v>
      </c>
      <c r="C7200" t="s">
        <v>9668</v>
      </c>
      <c r="D7200" t="s">
        <v>9678</v>
      </c>
      <c r="E7200" t="s">
        <v>1041</v>
      </c>
    </row>
    <row r="7201" spans="2:5" x14ac:dyDescent="0.35">
      <c r="B7201" t="s">
        <v>9524</v>
      </c>
      <c r="C7201" t="s">
        <v>9668</v>
      </c>
      <c r="D7201" t="s">
        <v>9525</v>
      </c>
      <c r="E7201" t="s">
        <v>1041</v>
      </c>
    </row>
    <row r="7202" spans="2:5" x14ac:dyDescent="0.35">
      <c r="B7202" t="s">
        <v>9526</v>
      </c>
      <c r="C7202" t="s">
        <v>9668</v>
      </c>
      <c r="D7202" t="s">
        <v>9527</v>
      </c>
      <c r="E7202" t="s">
        <v>1105</v>
      </c>
    </row>
    <row r="7203" spans="2:5" x14ac:dyDescent="0.35">
      <c r="B7203" t="s">
        <v>9528</v>
      </c>
      <c r="C7203" t="s">
        <v>9668</v>
      </c>
      <c r="D7203" t="s">
        <v>9529</v>
      </c>
      <c r="E7203" t="s">
        <v>1105</v>
      </c>
    </row>
    <row r="7204" spans="2:5" x14ac:dyDescent="0.35">
      <c r="B7204" t="s">
        <v>9530</v>
      </c>
      <c r="C7204" t="s">
        <v>9668</v>
      </c>
      <c r="D7204" t="s">
        <v>9531</v>
      </c>
      <c r="E7204" t="s">
        <v>1041</v>
      </c>
    </row>
    <row r="7205" spans="2:5" x14ac:dyDescent="0.35">
      <c r="B7205" t="s">
        <v>9532</v>
      </c>
      <c r="C7205" t="s">
        <v>9668</v>
      </c>
      <c r="D7205" t="s">
        <v>9533</v>
      </c>
      <c r="E7205" t="s">
        <v>1032</v>
      </c>
    </row>
    <row r="7206" spans="2:5" x14ac:dyDescent="0.35">
      <c r="B7206" t="s">
        <v>9534</v>
      </c>
      <c r="C7206" t="s">
        <v>9668</v>
      </c>
      <c r="D7206" t="s">
        <v>9535</v>
      </c>
      <c r="E7206" t="s">
        <v>1041</v>
      </c>
    </row>
    <row r="7207" spans="2:5" x14ac:dyDescent="0.35">
      <c r="B7207" t="s">
        <v>9536</v>
      </c>
      <c r="C7207" t="s">
        <v>9668</v>
      </c>
      <c r="D7207" t="s">
        <v>9537</v>
      </c>
      <c r="E7207" t="s">
        <v>1032</v>
      </c>
    </row>
    <row r="7208" spans="2:5" x14ac:dyDescent="0.35">
      <c r="B7208" t="s">
        <v>9538</v>
      </c>
      <c r="C7208" t="s">
        <v>9668</v>
      </c>
      <c r="D7208" t="s">
        <v>9539</v>
      </c>
      <c r="E7208" t="s">
        <v>1062</v>
      </c>
    </row>
    <row r="7209" spans="2:5" x14ac:dyDescent="0.35">
      <c r="B7209" t="s">
        <v>9540</v>
      </c>
      <c r="C7209" t="s">
        <v>9668</v>
      </c>
      <c r="D7209" t="s">
        <v>9541</v>
      </c>
      <c r="E7209" t="s">
        <v>1041</v>
      </c>
    </row>
    <row r="7210" spans="2:5" x14ac:dyDescent="0.35">
      <c r="B7210" t="s">
        <v>9542</v>
      </c>
      <c r="C7210" t="s">
        <v>9668</v>
      </c>
      <c r="D7210" t="s">
        <v>9543</v>
      </c>
      <c r="E7210" t="s">
        <v>1032</v>
      </c>
    </row>
    <row r="7211" spans="2:5" x14ac:dyDescent="0.35">
      <c r="B7211" t="s">
        <v>9544</v>
      </c>
      <c r="C7211" t="s">
        <v>9668</v>
      </c>
      <c r="D7211" t="s">
        <v>9546</v>
      </c>
      <c r="E7211" t="s">
        <v>1041</v>
      </c>
    </row>
    <row r="7212" spans="2:5" x14ac:dyDescent="0.35">
      <c r="B7212" t="s">
        <v>9545</v>
      </c>
      <c r="C7212" t="s">
        <v>9668</v>
      </c>
      <c r="D7212" t="s">
        <v>9547</v>
      </c>
      <c r="E7212" t="s">
        <v>1032</v>
      </c>
    </row>
    <row r="7213" spans="2:5" x14ac:dyDescent="0.35">
      <c r="B7213" t="s">
        <v>9548</v>
      </c>
      <c r="C7213" t="s">
        <v>9668</v>
      </c>
      <c r="D7213" t="s">
        <v>9549</v>
      </c>
      <c r="E7213" t="s">
        <v>1062</v>
      </c>
    </row>
    <row r="7214" spans="2:5" x14ac:dyDescent="0.35">
      <c r="B7214" t="s">
        <v>9550</v>
      </c>
      <c r="C7214" t="s">
        <v>9668</v>
      </c>
      <c r="D7214" t="s">
        <v>9551</v>
      </c>
      <c r="E7214" t="s">
        <v>1041</v>
      </c>
    </row>
    <row r="7215" spans="2:5" x14ac:dyDescent="0.35">
      <c r="B7215" t="s">
        <v>9552</v>
      </c>
      <c r="C7215" t="s">
        <v>9668</v>
      </c>
      <c r="D7215" t="s">
        <v>9553</v>
      </c>
      <c r="E7215" t="s">
        <v>1041</v>
      </c>
    </row>
    <row r="7216" spans="2:5" x14ac:dyDescent="0.35">
      <c r="B7216" t="s">
        <v>9287</v>
      </c>
      <c r="C7216" t="s">
        <v>9668</v>
      </c>
      <c r="D7216" t="s">
        <v>9331</v>
      </c>
      <c r="E7216" t="s">
        <v>1041</v>
      </c>
    </row>
    <row r="7217" spans="2:5" x14ac:dyDescent="0.35">
      <c r="B7217" t="s">
        <v>9289</v>
      </c>
      <c r="C7217" t="s">
        <v>9668</v>
      </c>
      <c r="D7217" t="s">
        <v>9333</v>
      </c>
      <c r="E7217" t="s">
        <v>1041</v>
      </c>
    </row>
    <row r="7218" spans="2:5" x14ac:dyDescent="0.35">
      <c r="B7218" t="s">
        <v>9554</v>
      </c>
      <c r="C7218" t="s">
        <v>9668</v>
      </c>
      <c r="D7218" t="s">
        <v>9555</v>
      </c>
      <c r="E7218" t="s">
        <v>4149</v>
      </c>
    </row>
    <row r="7219" spans="2:5" x14ac:dyDescent="0.35">
      <c r="B7219" t="s">
        <v>9556</v>
      </c>
      <c r="C7219" t="s">
        <v>9668</v>
      </c>
      <c r="D7219" t="s">
        <v>9557</v>
      </c>
      <c r="E7219" t="s">
        <v>1041</v>
      </c>
    </row>
    <row r="7220" spans="2:5" x14ac:dyDescent="0.35">
      <c r="B7220" t="s">
        <v>9679</v>
      </c>
      <c r="C7220" t="s">
        <v>9668</v>
      </c>
      <c r="D7220" t="s">
        <v>9680</v>
      </c>
      <c r="E7220" t="s">
        <v>1041</v>
      </c>
    </row>
    <row r="7221" spans="2:5" x14ac:dyDescent="0.35">
      <c r="B7221" t="s">
        <v>9558</v>
      </c>
      <c r="C7221" t="s">
        <v>9668</v>
      </c>
      <c r="D7221" t="s">
        <v>9559</v>
      </c>
      <c r="E7221" t="s">
        <v>1041</v>
      </c>
    </row>
    <row r="7222" spans="2:5" x14ac:dyDescent="0.35">
      <c r="B7222" t="s">
        <v>9560</v>
      </c>
      <c r="C7222" t="s">
        <v>9668</v>
      </c>
      <c r="D7222" t="s">
        <v>9561</v>
      </c>
      <c r="E7222" t="s">
        <v>1032</v>
      </c>
    </row>
    <row r="7223" spans="2:5" x14ac:dyDescent="0.35">
      <c r="B7223" t="s">
        <v>9562</v>
      </c>
      <c r="C7223" t="s">
        <v>9668</v>
      </c>
      <c r="D7223" t="s">
        <v>9563</v>
      </c>
      <c r="E7223" t="s">
        <v>1041</v>
      </c>
    </row>
    <row r="7224" spans="2:5" x14ac:dyDescent="0.35">
      <c r="B7224" t="s">
        <v>9564</v>
      </c>
      <c r="C7224" t="s">
        <v>9668</v>
      </c>
      <c r="D7224" t="s">
        <v>9565</v>
      </c>
      <c r="E7224" t="s">
        <v>1041</v>
      </c>
    </row>
    <row r="7225" spans="2:5" x14ac:dyDescent="0.35">
      <c r="B7225" t="s">
        <v>9566</v>
      </c>
      <c r="C7225" t="s">
        <v>9668</v>
      </c>
      <c r="D7225" t="s">
        <v>9567</v>
      </c>
      <c r="E7225" t="s">
        <v>1041</v>
      </c>
    </row>
    <row r="7226" spans="2:5" x14ac:dyDescent="0.35">
      <c r="B7226" t="s">
        <v>9568</v>
      </c>
      <c r="C7226" t="s">
        <v>9668</v>
      </c>
      <c r="D7226" t="s">
        <v>9569</v>
      </c>
      <c r="E7226" t="s">
        <v>1041</v>
      </c>
    </row>
    <row r="7227" spans="2:5" x14ac:dyDescent="0.35">
      <c r="B7227" t="s">
        <v>9570</v>
      </c>
      <c r="C7227" t="s">
        <v>9668</v>
      </c>
      <c r="D7227" t="s">
        <v>9571</v>
      </c>
      <c r="E7227" t="s">
        <v>1105</v>
      </c>
    </row>
    <row r="7228" spans="2:5" x14ac:dyDescent="0.35">
      <c r="B7228" t="s">
        <v>9572</v>
      </c>
      <c r="C7228" t="s">
        <v>9668</v>
      </c>
      <c r="D7228" t="s">
        <v>9573</v>
      </c>
      <c r="E7228" t="s">
        <v>1032</v>
      </c>
    </row>
    <row r="7229" spans="2:5" x14ac:dyDescent="0.35">
      <c r="B7229" t="s">
        <v>9574</v>
      </c>
      <c r="C7229" t="s">
        <v>9668</v>
      </c>
      <c r="D7229" t="s">
        <v>9575</v>
      </c>
      <c r="E7229" t="s">
        <v>1041</v>
      </c>
    </row>
    <row r="7230" spans="2:5" x14ac:dyDescent="0.35">
      <c r="B7230" t="s">
        <v>9576</v>
      </c>
      <c r="C7230" t="s">
        <v>9668</v>
      </c>
      <c r="D7230" t="s">
        <v>9577</v>
      </c>
      <c r="E7230" t="s">
        <v>1041</v>
      </c>
    </row>
    <row r="7231" spans="2:5" x14ac:dyDescent="0.35">
      <c r="B7231" t="s">
        <v>9290</v>
      </c>
      <c r="C7231" t="s">
        <v>9668</v>
      </c>
      <c r="D7231" t="s">
        <v>9334</v>
      </c>
      <c r="E7231" t="s">
        <v>1062</v>
      </c>
    </row>
    <row r="7232" spans="2:5" x14ac:dyDescent="0.35">
      <c r="B7232" t="s">
        <v>9578</v>
      </c>
      <c r="C7232" t="s">
        <v>9668</v>
      </c>
      <c r="D7232" t="s">
        <v>9579</v>
      </c>
      <c r="E7232" t="s">
        <v>1062</v>
      </c>
    </row>
    <row r="7233" spans="2:5" x14ac:dyDescent="0.35">
      <c r="B7233" t="s">
        <v>9580</v>
      </c>
      <c r="C7233" t="s">
        <v>9668</v>
      </c>
      <c r="D7233" t="s">
        <v>9581</v>
      </c>
      <c r="E7233" t="s">
        <v>1062</v>
      </c>
    </row>
    <row r="7234" spans="2:5" x14ac:dyDescent="0.35">
      <c r="B7234" t="s">
        <v>9582</v>
      </c>
      <c r="C7234" t="s">
        <v>9668</v>
      </c>
      <c r="D7234" t="s">
        <v>9583</v>
      </c>
      <c r="E7234" t="s">
        <v>1062</v>
      </c>
    </row>
    <row r="7235" spans="2:5" x14ac:dyDescent="0.35">
      <c r="B7235" t="s">
        <v>9584</v>
      </c>
      <c r="C7235" t="s">
        <v>9668</v>
      </c>
      <c r="D7235" t="s">
        <v>9585</v>
      </c>
      <c r="E7235" t="s">
        <v>1062</v>
      </c>
    </row>
    <row r="7236" spans="2:5" x14ac:dyDescent="0.35">
      <c r="B7236" t="s">
        <v>9586</v>
      </c>
      <c r="C7236" t="s">
        <v>9668</v>
      </c>
      <c r="D7236" t="s">
        <v>9587</v>
      </c>
      <c r="E7236" t="s">
        <v>1062</v>
      </c>
    </row>
    <row r="7237" spans="2:5" x14ac:dyDescent="0.35">
      <c r="B7237" t="s">
        <v>9292</v>
      </c>
      <c r="C7237" t="s">
        <v>9668</v>
      </c>
      <c r="D7237" t="s">
        <v>9336</v>
      </c>
      <c r="E7237" t="s">
        <v>1062</v>
      </c>
    </row>
    <row r="7238" spans="2:5" x14ac:dyDescent="0.35">
      <c r="B7238" t="s">
        <v>9590</v>
      </c>
      <c r="C7238" t="s">
        <v>9668</v>
      </c>
      <c r="D7238" t="s">
        <v>9591</v>
      </c>
      <c r="E7238" t="s">
        <v>1062</v>
      </c>
    </row>
    <row r="7239" spans="2:5" x14ac:dyDescent="0.35">
      <c r="B7239" t="s">
        <v>9592</v>
      </c>
      <c r="C7239" t="s">
        <v>9668</v>
      </c>
      <c r="D7239" t="s">
        <v>9593</v>
      </c>
      <c r="E7239" t="s">
        <v>1062</v>
      </c>
    </row>
    <row r="7240" spans="2:5" x14ac:dyDescent="0.35">
      <c r="B7240" t="s">
        <v>9294</v>
      </c>
      <c r="C7240" t="s">
        <v>9668</v>
      </c>
      <c r="D7240" t="s">
        <v>9338</v>
      </c>
      <c r="E7240" t="s">
        <v>1062</v>
      </c>
    </row>
    <row r="7241" spans="2:5" x14ac:dyDescent="0.35">
      <c r="B7241" t="s">
        <v>9594</v>
      </c>
      <c r="C7241" t="s">
        <v>9668</v>
      </c>
      <c r="D7241" t="s">
        <v>9595</v>
      </c>
      <c r="E7241" t="s">
        <v>1062</v>
      </c>
    </row>
    <row r="7242" spans="2:5" x14ac:dyDescent="0.35">
      <c r="B7242" t="s">
        <v>9295</v>
      </c>
      <c r="C7242" t="s">
        <v>9668</v>
      </c>
      <c r="D7242" t="s">
        <v>9339</v>
      </c>
      <c r="E7242" t="s">
        <v>1062</v>
      </c>
    </row>
    <row r="7243" spans="2:5" x14ac:dyDescent="0.35">
      <c r="B7243" t="s">
        <v>9596</v>
      </c>
      <c r="C7243" t="s">
        <v>9668</v>
      </c>
      <c r="D7243" t="s">
        <v>9597</v>
      </c>
      <c r="E7243" t="s">
        <v>1062</v>
      </c>
    </row>
    <row r="7244" spans="2:5" x14ac:dyDescent="0.35">
      <c r="B7244" t="s">
        <v>9296</v>
      </c>
      <c r="C7244" t="s">
        <v>9668</v>
      </c>
      <c r="D7244" t="s">
        <v>9340</v>
      </c>
      <c r="E7244" t="s">
        <v>1062</v>
      </c>
    </row>
    <row r="7245" spans="2:5" x14ac:dyDescent="0.35">
      <c r="B7245" t="s">
        <v>9598</v>
      </c>
      <c r="C7245" t="s">
        <v>9668</v>
      </c>
      <c r="D7245" t="s">
        <v>9599</v>
      </c>
      <c r="E7245" t="s">
        <v>1062</v>
      </c>
    </row>
    <row r="7246" spans="2:5" x14ac:dyDescent="0.35">
      <c r="B7246" t="s">
        <v>9600</v>
      </c>
      <c r="C7246" t="s">
        <v>9668</v>
      </c>
      <c r="D7246" t="s">
        <v>9601</v>
      </c>
      <c r="E7246" t="s">
        <v>1062</v>
      </c>
    </row>
    <row r="7247" spans="2:5" x14ac:dyDescent="0.35">
      <c r="B7247" t="s">
        <v>9602</v>
      </c>
      <c r="C7247" t="s">
        <v>9668</v>
      </c>
      <c r="D7247" t="s">
        <v>9603</v>
      </c>
      <c r="E7247" t="s">
        <v>1062</v>
      </c>
    </row>
    <row r="7248" spans="2:5" x14ac:dyDescent="0.35">
      <c r="B7248" t="s">
        <v>9604</v>
      </c>
      <c r="C7248" t="s">
        <v>9668</v>
      </c>
      <c r="D7248" t="s">
        <v>9605</v>
      </c>
      <c r="E7248" t="s">
        <v>1062</v>
      </c>
    </row>
    <row r="7249" spans="2:5" x14ac:dyDescent="0.35">
      <c r="B7249" t="s">
        <v>9606</v>
      </c>
      <c r="C7249" t="s">
        <v>9668</v>
      </c>
      <c r="D7249" t="s">
        <v>9607</v>
      </c>
      <c r="E7249" t="s">
        <v>1062</v>
      </c>
    </row>
    <row r="7250" spans="2:5" x14ac:dyDescent="0.35">
      <c r="B7250" t="s">
        <v>9608</v>
      </c>
      <c r="C7250" t="s">
        <v>9668</v>
      </c>
      <c r="D7250" t="s">
        <v>9609</v>
      </c>
      <c r="E7250" t="s">
        <v>1062</v>
      </c>
    </row>
    <row r="7251" spans="2:5" x14ac:dyDescent="0.35">
      <c r="B7251" t="s">
        <v>9610</v>
      </c>
      <c r="C7251" t="s">
        <v>9668</v>
      </c>
      <c r="D7251" t="s">
        <v>9611</v>
      </c>
      <c r="E7251" t="s">
        <v>1062</v>
      </c>
    </row>
    <row r="7252" spans="2:5" x14ac:dyDescent="0.35">
      <c r="B7252" t="s">
        <v>9612</v>
      </c>
      <c r="C7252" t="s">
        <v>9668</v>
      </c>
      <c r="D7252" t="s">
        <v>9613</v>
      </c>
      <c r="E7252" t="s">
        <v>1062</v>
      </c>
    </row>
    <row r="7253" spans="2:5" x14ac:dyDescent="0.35">
      <c r="B7253" t="s">
        <v>9614</v>
      </c>
      <c r="C7253" t="s">
        <v>9668</v>
      </c>
      <c r="D7253" t="s">
        <v>9615</v>
      </c>
      <c r="E7253" t="s">
        <v>1062</v>
      </c>
    </row>
    <row r="7254" spans="2:5" x14ac:dyDescent="0.35">
      <c r="B7254" t="s">
        <v>9616</v>
      </c>
      <c r="C7254" t="s">
        <v>9668</v>
      </c>
      <c r="D7254" t="s">
        <v>9617</v>
      </c>
      <c r="E7254" t="s">
        <v>1062</v>
      </c>
    </row>
    <row r="7255" spans="2:5" x14ac:dyDescent="0.35">
      <c r="B7255" t="s">
        <v>9618</v>
      </c>
      <c r="C7255" t="s">
        <v>9668</v>
      </c>
      <c r="D7255" t="s">
        <v>9619</v>
      </c>
      <c r="E7255" t="s">
        <v>1062</v>
      </c>
    </row>
    <row r="7256" spans="2:5" x14ac:dyDescent="0.35">
      <c r="B7256" t="s">
        <v>9297</v>
      </c>
      <c r="C7256" t="s">
        <v>9668</v>
      </c>
      <c r="D7256" t="s">
        <v>9341</v>
      </c>
      <c r="E7256" t="s">
        <v>1062</v>
      </c>
    </row>
    <row r="7257" spans="2:5" x14ac:dyDescent="0.35">
      <c r="B7257" t="s">
        <v>9620</v>
      </c>
      <c r="C7257" t="s">
        <v>9668</v>
      </c>
      <c r="D7257" t="s">
        <v>9621</v>
      </c>
      <c r="E7257" t="s">
        <v>1062</v>
      </c>
    </row>
    <row r="7258" spans="2:5" x14ac:dyDescent="0.35">
      <c r="B7258" t="s">
        <v>9622</v>
      </c>
      <c r="C7258" t="s">
        <v>9668</v>
      </c>
      <c r="D7258" t="s">
        <v>9623</v>
      </c>
      <c r="E7258" t="s">
        <v>1062</v>
      </c>
    </row>
    <row r="7259" spans="2:5" x14ac:dyDescent="0.35">
      <c r="B7259" t="s">
        <v>9624</v>
      </c>
      <c r="C7259" t="s">
        <v>9668</v>
      </c>
      <c r="D7259" t="s">
        <v>9625</v>
      </c>
    </row>
    <row r="7260" spans="2:5" x14ac:dyDescent="0.35">
      <c r="B7260" t="s">
        <v>9626</v>
      </c>
      <c r="C7260" t="s">
        <v>9668</v>
      </c>
      <c r="D7260" t="s">
        <v>9627</v>
      </c>
      <c r="E7260" t="s">
        <v>1048</v>
      </c>
    </row>
    <row r="7261" spans="2:5" x14ac:dyDescent="0.35">
      <c r="B7261" t="s">
        <v>9628</v>
      </c>
      <c r="C7261" t="s">
        <v>9668</v>
      </c>
      <c r="D7261" t="s">
        <v>9629</v>
      </c>
    </row>
    <row r="7262" spans="2:5" x14ac:dyDescent="0.35">
      <c r="B7262" t="s">
        <v>9632</v>
      </c>
      <c r="C7262" t="s">
        <v>9668</v>
      </c>
      <c r="D7262" t="s">
        <v>9633</v>
      </c>
      <c r="E7262" t="s">
        <v>1048</v>
      </c>
    </row>
    <row r="7263" spans="2:5" x14ac:dyDescent="0.35">
      <c r="B7263" t="s">
        <v>9299</v>
      </c>
      <c r="C7263" t="s">
        <v>9668</v>
      </c>
      <c r="D7263" t="s">
        <v>9343</v>
      </c>
      <c r="E7263" t="s">
        <v>1048</v>
      </c>
    </row>
    <row r="7264" spans="2:5" x14ac:dyDescent="0.35">
      <c r="B7264" t="s">
        <v>9634</v>
      </c>
      <c r="C7264" t="s">
        <v>9668</v>
      </c>
      <c r="D7264" t="s">
        <v>9635</v>
      </c>
      <c r="E7264" t="s">
        <v>1048</v>
      </c>
    </row>
    <row r="7265" spans="2:5" x14ac:dyDescent="0.35">
      <c r="B7265" t="s">
        <v>9681</v>
      </c>
      <c r="C7265" t="s">
        <v>9668</v>
      </c>
      <c r="D7265" t="s">
        <v>9682</v>
      </c>
    </row>
    <row r="7266" spans="2:5" x14ac:dyDescent="0.35">
      <c r="B7266" t="s">
        <v>9636</v>
      </c>
      <c r="C7266" t="s">
        <v>9668</v>
      </c>
      <c r="D7266" t="s">
        <v>9637</v>
      </c>
      <c r="E7266" t="s">
        <v>1048</v>
      </c>
    </row>
    <row r="7267" spans="2:5" x14ac:dyDescent="0.35">
      <c r="B7267" t="s">
        <v>9301</v>
      </c>
      <c r="C7267" t="s">
        <v>9668</v>
      </c>
      <c r="D7267" t="s">
        <v>9345</v>
      </c>
      <c r="E7267" t="s">
        <v>1048</v>
      </c>
    </row>
    <row r="7268" spans="2:5" x14ac:dyDescent="0.35">
      <c r="B7268" t="s">
        <v>9638</v>
      </c>
      <c r="C7268" t="s">
        <v>9668</v>
      </c>
      <c r="D7268" t="s">
        <v>9639</v>
      </c>
      <c r="E7268" t="s">
        <v>1048</v>
      </c>
    </row>
    <row r="7269" spans="2:5" x14ac:dyDescent="0.35">
      <c r="B7269" t="s">
        <v>9640</v>
      </c>
      <c r="C7269" t="s">
        <v>9668</v>
      </c>
      <c r="D7269" t="s">
        <v>9641</v>
      </c>
    </row>
    <row r="7270" spans="2:5" x14ac:dyDescent="0.35">
      <c r="B7270" t="s">
        <v>9642</v>
      </c>
      <c r="C7270" t="s">
        <v>9668</v>
      </c>
      <c r="D7270" t="s">
        <v>9643</v>
      </c>
      <c r="E7270" t="s">
        <v>4149</v>
      </c>
    </row>
    <row r="7271" spans="2:5" x14ac:dyDescent="0.35">
      <c r="B7271" t="s">
        <v>9644</v>
      </c>
      <c r="C7271" t="s">
        <v>9668</v>
      </c>
      <c r="D7271" t="s">
        <v>9645</v>
      </c>
      <c r="E7271" t="s">
        <v>4149</v>
      </c>
    </row>
    <row r="7272" spans="2:5" x14ac:dyDescent="0.35">
      <c r="B7272" t="s">
        <v>9646</v>
      </c>
      <c r="C7272" t="s">
        <v>9668</v>
      </c>
      <c r="D7272" t="s">
        <v>9647</v>
      </c>
      <c r="E7272" t="s">
        <v>4149</v>
      </c>
    </row>
    <row r="7273" spans="2:5" x14ac:dyDescent="0.35">
      <c r="B7273" t="s">
        <v>9648</v>
      </c>
      <c r="C7273" t="s">
        <v>9668</v>
      </c>
      <c r="D7273" t="s">
        <v>9649</v>
      </c>
      <c r="E7273" t="s">
        <v>4149</v>
      </c>
    </row>
    <row r="7274" spans="2:5" x14ac:dyDescent="0.35">
      <c r="B7274" t="s">
        <v>9650</v>
      </c>
      <c r="C7274" t="s">
        <v>9668</v>
      </c>
      <c r="D7274" t="s">
        <v>9651</v>
      </c>
      <c r="E7274" t="s">
        <v>4149</v>
      </c>
    </row>
    <row r="7275" spans="2:5" x14ac:dyDescent="0.35">
      <c r="B7275" t="s">
        <v>9652</v>
      </c>
      <c r="C7275" t="s">
        <v>9668</v>
      </c>
      <c r="D7275" t="s">
        <v>9653</v>
      </c>
      <c r="E7275" t="s">
        <v>4149</v>
      </c>
    </row>
    <row r="7276" spans="2:5" x14ac:dyDescent="0.35">
      <c r="B7276" t="s">
        <v>9654</v>
      </c>
      <c r="C7276" t="s">
        <v>9668</v>
      </c>
      <c r="D7276" t="s">
        <v>9655</v>
      </c>
      <c r="E7276" t="s">
        <v>4149</v>
      </c>
    </row>
    <row r="7277" spans="2:5" x14ac:dyDescent="0.35">
      <c r="B7277" t="s">
        <v>9656</v>
      </c>
      <c r="C7277" t="s">
        <v>9668</v>
      </c>
      <c r="D7277" t="s">
        <v>9657</v>
      </c>
      <c r="E7277" t="s">
        <v>4149</v>
      </c>
    </row>
    <row r="7278" spans="2:5" x14ac:dyDescent="0.35">
      <c r="B7278" t="s">
        <v>9658</v>
      </c>
      <c r="C7278" t="s">
        <v>9668</v>
      </c>
      <c r="D7278" t="s">
        <v>9659</v>
      </c>
      <c r="E7278" t="s">
        <v>1050</v>
      </c>
    </row>
    <row r="7279" spans="2:5" x14ac:dyDescent="0.35">
      <c r="B7279" t="s">
        <v>9660</v>
      </c>
      <c r="C7279" t="s">
        <v>9668</v>
      </c>
      <c r="D7279" t="s">
        <v>9661</v>
      </c>
      <c r="E7279" t="s">
        <v>1050</v>
      </c>
    </row>
    <row r="7280" spans="2:5" x14ac:dyDescent="0.35">
      <c r="B7280" t="s">
        <v>9662</v>
      </c>
      <c r="C7280" t="s">
        <v>9668</v>
      </c>
      <c r="D7280" t="s">
        <v>9663</v>
      </c>
      <c r="E7280" t="s">
        <v>1050</v>
      </c>
    </row>
    <row r="7281" spans="2:5" x14ac:dyDescent="0.35">
      <c r="B7281" t="s">
        <v>9664</v>
      </c>
      <c r="C7281" t="s">
        <v>9668</v>
      </c>
      <c r="D7281" t="s">
        <v>9665</v>
      </c>
      <c r="E7281" t="s">
        <v>1050</v>
      </c>
    </row>
    <row r="7282" spans="2:5" x14ac:dyDescent="0.35">
      <c r="B7282" t="s">
        <v>9666</v>
      </c>
      <c r="C7282" t="s">
        <v>9668</v>
      </c>
      <c r="D7282" t="s">
        <v>9667</v>
      </c>
      <c r="E7282" t="s">
        <v>1050</v>
      </c>
    </row>
    <row r="7283" spans="2:5" x14ac:dyDescent="0.35">
      <c r="B7283" t="s">
        <v>7150</v>
      </c>
      <c r="C7283" t="s">
        <v>9668</v>
      </c>
    </row>
    <row r="7284" spans="2:5" x14ac:dyDescent="0.35">
      <c r="B7284" t="s">
        <v>9683</v>
      </c>
      <c r="C7284" t="s">
        <v>9668</v>
      </c>
    </row>
    <row r="7285" spans="2:5" x14ac:dyDescent="0.35">
      <c r="B7285" t="s">
        <v>1486</v>
      </c>
      <c r="C7285" t="s">
        <v>9668</v>
      </c>
    </row>
    <row r="7286" spans="2:5" x14ac:dyDescent="0.35">
      <c r="B7286" t="s">
        <v>9684</v>
      </c>
      <c r="C7286" t="s">
        <v>9685</v>
      </c>
      <c r="D7286" t="s">
        <v>9686</v>
      </c>
      <c r="E7286" t="s">
        <v>1057</v>
      </c>
    </row>
    <row r="7287" spans="2:5" x14ac:dyDescent="0.35">
      <c r="B7287" t="s">
        <v>9687</v>
      </c>
      <c r="C7287" t="s">
        <v>9685</v>
      </c>
      <c r="D7287" t="s">
        <v>4392</v>
      </c>
      <c r="E7287" t="s">
        <v>1057</v>
      </c>
    </row>
    <row r="7288" spans="2:5" x14ac:dyDescent="0.35">
      <c r="B7288" t="s">
        <v>9688</v>
      </c>
      <c r="C7288" t="s">
        <v>9685</v>
      </c>
      <c r="D7288" t="s">
        <v>4396</v>
      </c>
      <c r="E7288" t="s">
        <v>1057</v>
      </c>
    </row>
    <row r="7289" spans="2:5" x14ac:dyDescent="0.35">
      <c r="B7289" t="s">
        <v>9689</v>
      </c>
      <c r="C7289" t="s">
        <v>9685</v>
      </c>
      <c r="D7289" t="s">
        <v>9690</v>
      </c>
      <c r="E7289" t="s">
        <v>1057</v>
      </c>
    </row>
    <row r="7290" spans="2:5" x14ac:dyDescent="0.35">
      <c r="B7290" t="s">
        <v>9691</v>
      </c>
      <c r="C7290" t="s">
        <v>9685</v>
      </c>
      <c r="D7290" t="s">
        <v>9692</v>
      </c>
      <c r="E7290" t="s">
        <v>1057</v>
      </c>
    </row>
    <row r="7291" spans="2:5" x14ac:dyDescent="0.35">
      <c r="B7291" t="s">
        <v>9693</v>
      </c>
      <c r="C7291" t="s">
        <v>9685</v>
      </c>
      <c r="D7291" t="s">
        <v>9694</v>
      </c>
      <c r="E7291" t="s">
        <v>1057</v>
      </c>
    </row>
    <row r="7292" spans="2:5" x14ac:dyDescent="0.35">
      <c r="B7292" t="s">
        <v>9695</v>
      </c>
      <c r="C7292" t="s">
        <v>9685</v>
      </c>
      <c r="D7292" t="s">
        <v>9694</v>
      </c>
      <c r="E7292" t="s">
        <v>1057</v>
      </c>
    </row>
    <row r="7293" spans="2:5" x14ac:dyDescent="0.35">
      <c r="B7293" t="s">
        <v>9696</v>
      </c>
      <c r="C7293" t="s">
        <v>9685</v>
      </c>
      <c r="D7293" t="s">
        <v>9697</v>
      </c>
      <c r="E7293" t="s">
        <v>1057</v>
      </c>
    </row>
    <row r="7294" spans="2:5" x14ac:dyDescent="0.35">
      <c r="B7294" t="s">
        <v>9698</v>
      </c>
      <c r="C7294" t="s">
        <v>9685</v>
      </c>
      <c r="D7294" t="s">
        <v>9699</v>
      </c>
      <c r="E7294" t="s">
        <v>1057</v>
      </c>
    </row>
    <row r="7295" spans="2:5" x14ac:dyDescent="0.35">
      <c r="B7295" t="s">
        <v>9700</v>
      </c>
      <c r="C7295" t="s">
        <v>9685</v>
      </c>
      <c r="D7295" t="s">
        <v>9701</v>
      </c>
      <c r="E7295" t="s">
        <v>1057</v>
      </c>
    </row>
    <row r="7296" spans="2:5" x14ac:dyDescent="0.35">
      <c r="B7296" t="s">
        <v>9702</v>
      </c>
      <c r="C7296" t="s">
        <v>9685</v>
      </c>
      <c r="D7296" t="s">
        <v>9703</v>
      </c>
      <c r="E7296" t="s">
        <v>1057</v>
      </c>
    </row>
    <row r="7297" spans="2:5" x14ac:dyDescent="0.35">
      <c r="B7297" t="s">
        <v>9704</v>
      </c>
      <c r="C7297" t="s">
        <v>9685</v>
      </c>
      <c r="D7297" t="s">
        <v>8155</v>
      </c>
      <c r="E7297" t="s">
        <v>1057</v>
      </c>
    </row>
    <row r="7298" spans="2:5" x14ac:dyDescent="0.35">
      <c r="B7298" t="s">
        <v>9705</v>
      </c>
      <c r="C7298" t="s">
        <v>9685</v>
      </c>
      <c r="D7298" t="s">
        <v>9706</v>
      </c>
      <c r="E7298" t="s">
        <v>1057</v>
      </c>
    </row>
    <row r="7299" spans="2:5" x14ac:dyDescent="0.35">
      <c r="B7299" t="s">
        <v>9707</v>
      </c>
      <c r="C7299" t="s">
        <v>9685</v>
      </c>
      <c r="D7299" t="s">
        <v>9708</v>
      </c>
      <c r="E7299" t="s">
        <v>1057</v>
      </c>
    </row>
    <row r="7300" spans="2:5" x14ac:dyDescent="0.35">
      <c r="B7300" t="s">
        <v>9709</v>
      </c>
      <c r="C7300" t="s">
        <v>9685</v>
      </c>
      <c r="D7300" t="s">
        <v>9710</v>
      </c>
      <c r="E7300" t="s">
        <v>1057</v>
      </c>
    </row>
    <row r="7301" spans="2:5" x14ac:dyDescent="0.35">
      <c r="B7301" t="s">
        <v>9711</v>
      </c>
      <c r="C7301" t="s">
        <v>9685</v>
      </c>
      <c r="D7301" t="s">
        <v>9712</v>
      </c>
      <c r="E7301" t="s">
        <v>1057</v>
      </c>
    </row>
    <row r="7302" spans="2:5" x14ac:dyDescent="0.35">
      <c r="B7302" t="s">
        <v>6584</v>
      </c>
      <c r="C7302" t="s">
        <v>9685</v>
      </c>
      <c r="D7302" t="s">
        <v>4623</v>
      </c>
      <c r="E7302" t="s">
        <v>1057</v>
      </c>
    </row>
    <row r="7303" spans="2:5" x14ac:dyDescent="0.35">
      <c r="B7303" t="s">
        <v>9713</v>
      </c>
      <c r="C7303" t="s">
        <v>9685</v>
      </c>
      <c r="D7303" t="s">
        <v>9714</v>
      </c>
      <c r="E7303" t="s">
        <v>1057</v>
      </c>
    </row>
    <row r="7304" spans="2:5" x14ac:dyDescent="0.35">
      <c r="B7304" t="s">
        <v>9715</v>
      </c>
      <c r="C7304" t="s">
        <v>9685</v>
      </c>
      <c r="D7304" t="s">
        <v>9716</v>
      </c>
      <c r="E7304" t="s">
        <v>1057</v>
      </c>
    </row>
    <row r="7305" spans="2:5" x14ac:dyDescent="0.35">
      <c r="B7305" t="s">
        <v>9717</v>
      </c>
      <c r="C7305" t="s">
        <v>9685</v>
      </c>
      <c r="D7305" t="s">
        <v>9718</v>
      </c>
      <c r="E7305" t="s">
        <v>1057</v>
      </c>
    </row>
    <row r="7306" spans="2:5" x14ac:dyDescent="0.35">
      <c r="B7306" t="s">
        <v>9719</v>
      </c>
      <c r="C7306" t="s">
        <v>9685</v>
      </c>
      <c r="D7306" t="s">
        <v>9720</v>
      </c>
    </row>
    <row r="7307" spans="2:5" x14ac:dyDescent="0.35">
      <c r="B7307" t="s">
        <v>9721</v>
      </c>
      <c r="C7307" t="s">
        <v>9685</v>
      </c>
      <c r="D7307" t="s">
        <v>9722</v>
      </c>
      <c r="E7307" t="s">
        <v>1057</v>
      </c>
    </row>
    <row r="7308" spans="2:5" x14ac:dyDescent="0.35">
      <c r="B7308" t="s">
        <v>9723</v>
      </c>
      <c r="C7308" t="s">
        <v>9685</v>
      </c>
      <c r="D7308" t="s">
        <v>9724</v>
      </c>
      <c r="E7308" t="s">
        <v>1028</v>
      </c>
    </row>
    <row r="7309" spans="2:5" x14ac:dyDescent="0.35">
      <c r="B7309" t="s">
        <v>9725</v>
      </c>
      <c r="C7309" t="s">
        <v>9685</v>
      </c>
      <c r="D7309" t="s">
        <v>5768</v>
      </c>
      <c r="E7309" t="s">
        <v>1057</v>
      </c>
    </row>
    <row r="7310" spans="2:5" x14ac:dyDescent="0.35">
      <c r="B7310" t="s">
        <v>9726</v>
      </c>
      <c r="C7310" t="s">
        <v>9685</v>
      </c>
      <c r="D7310" t="s">
        <v>9727</v>
      </c>
      <c r="E7310" t="s">
        <v>1057</v>
      </c>
    </row>
    <row r="7311" spans="2:5" x14ac:dyDescent="0.35">
      <c r="B7311" t="s">
        <v>9728</v>
      </c>
      <c r="C7311" t="s">
        <v>9685</v>
      </c>
      <c r="D7311" t="s">
        <v>9729</v>
      </c>
    </row>
    <row r="7312" spans="2:5" x14ac:dyDescent="0.35">
      <c r="B7312" t="s">
        <v>9730</v>
      </c>
      <c r="C7312" t="s">
        <v>9685</v>
      </c>
      <c r="D7312" t="s">
        <v>9731</v>
      </c>
      <c r="E7312" t="s">
        <v>1057</v>
      </c>
    </row>
    <row r="7313" spans="2:5" x14ac:dyDescent="0.35">
      <c r="B7313" t="s">
        <v>9732</v>
      </c>
      <c r="C7313" t="s">
        <v>9685</v>
      </c>
      <c r="D7313" t="s">
        <v>9733</v>
      </c>
    </row>
    <row r="7314" spans="2:5" x14ac:dyDescent="0.35">
      <c r="B7314" t="s">
        <v>9734</v>
      </c>
      <c r="C7314" t="s">
        <v>9685</v>
      </c>
      <c r="D7314" t="s">
        <v>9735</v>
      </c>
      <c r="E7314" t="s">
        <v>1057</v>
      </c>
    </row>
    <row r="7315" spans="2:5" x14ac:dyDescent="0.35">
      <c r="B7315" t="s">
        <v>9736</v>
      </c>
      <c r="C7315" t="s">
        <v>9685</v>
      </c>
      <c r="D7315" t="s">
        <v>9737</v>
      </c>
      <c r="E7315" t="s">
        <v>1057</v>
      </c>
    </row>
    <row r="7316" spans="2:5" x14ac:dyDescent="0.35">
      <c r="B7316" t="s">
        <v>9738</v>
      </c>
      <c r="C7316" t="s">
        <v>9685</v>
      </c>
      <c r="D7316" t="s">
        <v>9739</v>
      </c>
    </row>
    <row r="7317" spans="2:5" x14ac:dyDescent="0.35">
      <c r="B7317" t="s">
        <v>9740</v>
      </c>
      <c r="C7317" t="s">
        <v>9685</v>
      </c>
      <c r="D7317" t="s">
        <v>1540</v>
      </c>
      <c r="E7317" t="s">
        <v>1057</v>
      </c>
    </row>
    <row r="7318" spans="2:5" x14ac:dyDescent="0.35">
      <c r="B7318" t="s">
        <v>9741</v>
      </c>
      <c r="C7318" t="s">
        <v>9685</v>
      </c>
      <c r="D7318" t="s">
        <v>9742</v>
      </c>
      <c r="E7318" t="s">
        <v>1057</v>
      </c>
    </row>
    <row r="7319" spans="2:5" x14ac:dyDescent="0.35">
      <c r="B7319" t="s">
        <v>9743</v>
      </c>
      <c r="C7319" t="s">
        <v>9685</v>
      </c>
      <c r="D7319" t="s">
        <v>9744</v>
      </c>
      <c r="E7319" t="s">
        <v>1057</v>
      </c>
    </row>
    <row r="7320" spans="2:5" x14ac:dyDescent="0.35">
      <c r="B7320" t="s">
        <v>9745</v>
      </c>
      <c r="C7320" t="s">
        <v>9685</v>
      </c>
      <c r="D7320" t="s">
        <v>9746</v>
      </c>
      <c r="E7320" t="s">
        <v>1057</v>
      </c>
    </row>
    <row r="7321" spans="2:5" x14ac:dyDescent="0.35">
      <c r="B7321" t="s">
        <v>5124</v>
      </c>
      <c r="C7321" t="s">
        <v>9685</v>
      </c>
      <c r="D7321" t="s">
        <v>5125</v>
      </c>
      <c r="E7321" t="s">
        <v>1057</v>
      </c>
    </row>
    <row r="7322" spans="2:5" x14ac:dyDescent="0.35">
      <c r="B7322" t="s">
        <v>9747</v>
      </c>
      <c r="C7322" t="s">
        <v>9685</v>
      </c>
      <c r="D7322" t="s">
        <v>9748</v>
      </c>
      <c r="E7322" t="s">
        <v>1057</v>
      </c>
    </row>
    <row r="7323" spans="2:5" x14ac:dyDescent="0.35">
      <c r="B7323" t="s">
        <v>9749</v>
      </c>
      <c r="C7323" t="s">
        <v>9685</v>
      </c>
      <c r="D7323" t="s">
        <v>9750</v>
      </c>
    </row>
    <row r="7324" spans="2:5" x14ac:dyDescent="0.35">
      <c r="B7324" t="s">
        <v>9751</v>
      </c>
      <c r="C7324" t="s">
        <v>9685</v>
      </c>
      <c r="D7324" t="s">
        <v>9752</v>
      </c>
      <c r="E7324" t="s">
        <v>1057</v>
      </c>
    </row>
    <row r="7325" spans="2:5" x14ac:dyDescent="0.35">
      <c r="B7325" t="s">
        <v>9753</v>
      </c>
      <c r="C7325" t="s">
        <v>9685</v>
      </c>
      <c r="D7325" t="s">
        <v>9754</v>
      </c>
      <c r="E7325" t="s">
        <v>1057</v>
      </c>
    </row>
    <row r="7326" spans="2:5" x14ac:dyDescent="0.35">
      <c r="B7326" t="s">
        <v>9755</v>
      </c>
      <c r="C7326" t="s">
        <v>9685</v>
      </c>
      <c r="D7326" t="s">
        <v>9754</v>
      </c>
      <c r="E7326" t="s">
        <v>1057</v>
      </c>
    </row>
    <row r="7327" spans="2:5" x14ac:dyDescent="0.35">
      <c r="B7327" t="s">
        <v>9756</v>
      </c>
      <c r="C7327" t="s">
        <v>9685</v>
      </c>
      <c r="D7327" t="s">
        <v>9757</v>
      </c>
      <c r="E7327" t="s">
        <v>1057</v>
      </c>
    </row>
    <row r="7328" spans="2:5" x14ac:dyDescent="0.35">
      <c r="B7328" t="s">
        <v>9758</v>
      </c>
      <c r="C7328" t="s">
        <v>9685</v>
      </c>
      <c r="D7328" t="s">
        <v>9757</v>
      </c>
      <c r="E7328" t="s">
        <v>1057</v>
      </c>
    </row>
    <row r="7329" spans="2:5" x14ac:dyDescent="0.35">
      <c r="B7329" t="s">
        <v>9759</v>
      </c>
      <c r="C7329" t="s">
        <v>9685</v>
      </c>
      <c r="D7329" t="s">
        <v>9760</v>
      </c>
    </row>
    <row r="7330" spans="2:5" x14ac:dyDescent="0.35">
      <c r="B7330" t="s">
        <v>9761</v>
      </c>
      <c r="C7330" t="s">
        <v>9685</v>
      </c>
      <c r="D7330" t="s">
        <v>5255</v>
      </c>
      <c r="E7330" t="s">
        <v>1057</v>
      </c>
    </row>
    <row r="7331" spans="2:5" x14ac:dyDescent="0.35">
      <c r="B7331" t="s">
        <v>9762</v>
      </c>
      <c r="C7331" t="s">
        <v>9685</v>
      </c>
      <c r="D7331" t="s">
        <v>9763</v>
      </c>
      <c r="E7331" t="s">
        <v>1057</v>
      </c>
    </row>
    <row r="7332" spans="2:5" x14ac:dyDescent="0.35">
      <c r="B7332" t="s">
        <v>9764</v>
      </c>
      <c r="C7332" t="s">
        <v>9685</v>
      </c>
      <c r="D7332" t="s">
        <v>9765</v>
      </c>
      <c r="E7332" t="s">
        <v>1057</v>
      </c>
    </row>
    <row r="7333" spans="2:5" x14ac:dyDescent="0.35">
      <c r="B7333" t="s">
        <v>9766</v>
      </c>
      <c r="C7333" t="s">
        <v>9685</v>
      </c>
      <c r="D7333" t="s">
        <v>9767</v>
      </c>
      <c r="E7333" t="s">
        <v>1057</v>
      </c>
    </row>
    <row r="7334" spans="2:5" x14ac:dyDescent="0.35">
      <c r="B7334" t="s">
        <v>9768</v>
      </c>
      <c r="C7334" t="s">
        <v>9685</v>
      </c>
      <c r="D7334" t="s">
        <v>9769</v>
      </c>
      <c r="E7334" t="s">
        <v>1057</v>
      </c>
    </row>
    <row r="7335" spans="2:5" x14ac:dyDescent="0.35">
      <c r="B7335" t="s">
        <v>9770</v>
      </c>
      <c r="C7335" t="s">
        <v>9685</v>
      </c>
      <c r="D7335" t="s">
        <v>9771</v>
      </c>
    </row>
    <row r="7336" spans="2:5" x14ac:dyDescent="0.35">
      <c r="B7336" t="s">
        <v>9772</v>
      </c>
      <c r="C7336" t="s">
        <v>9685</v>
      </c>
      <c r="D7336" t="s">
        <v>9773</v>
      </c>
      <c r="E7336" t="s">
        <v>1057</v>
      </c>
    </row>
    <row r="7337" spans="2:5" x14ac:dyDescent="0.35">
      <c r="B7337" t="s">
        <v>9774</v>
      </c>
      <c r="C7337" t="s">
        <v>9685</v>
      </c>
      <c r="D7337" t="s">
        <v>9775</v>
      </c>
      <c r="E7337" t="s">
        <v>1057</v>
      </c>
    </row>
    <row r="7338" spans="2:5" x14ac:dyDescent="0.35">
      <c r="B7338" t="s">
        <v>9776</v>
      </c>
      <c r="C7338" t="s">
        <v>9685</v>
      </c>
      <c r="D7338" t="s">
        <v>9777</v>
      </c>
      <c r="E7338" t="s">
        <v>1057</v>
      </c>
    </row>
    <row r="7339" spans="2:5" x14ac:dyDescent="0.35">
      <c r="B7339" t="s">
        <v>9778</v>
      </c>
      <c r="C7339" t="s">
        <v>9685</v>
      </c>
      <c r="D7339" t="s">
        <v>9779</v>
      </c>
      <c r="E7339" t="s">
        <v>1057</v>
      </c>
    </row>
    <row r="7340" spans="2:5" x14ac:dyDescent="0.35">
      <c r="B7340" t="s">
        <v>9780</v>
      </c>
      <c r="C7340" t="s">
        <v>9685</v>
      </c>
      <c r="D7340" t="s">
        <v>9781</v>
      </c>
      <c r="E7340" t="s">
        <v>1057</v>
      </c>
    </row>
    <row r="7341" spans="2:5" x14ac:dyDescent="0.35">
      <c r="B7341" t="s">
        <v>9782</v>
      </c>
      <c r="C7341" t="s">
        <v>9685</v>
      </c>
      <c r="D7341" t="s">
        <v>9783</v>
      </c>
    </row>
    <row r="7342" spans="2:5" x14ac:dyDescent="0.35">
      <c r="B7342" t="s">
        <v>9784</v>
      </c>
      <c r="C7342" t="s">
        <v>9685</v>
      </c>
      <c r="D7342" t="s">
        <v>9785</v>
      </c>
      <c r="E7342" t="s">
        <v>1057</v>
      </c>
    </row>
    <row r="7343" spans="2:5" x14ac:dyDescent="0.35">
      <c r="B7343" t="s">
        <v>9786</v>
      </c>
      <c r="C7343" t="s">
        <v>9685</v>
      </c>
      <c r="D7343" t="s">
        <v>9787</v>
      </c>
      <c r="E7343" t="s">
        <v>1057</v>
      </c>
    </row>
    <row r="7344" spans="2:5" x14ac:dyDescent="0.35">
      <c r="B7344" t="s">
        <v>9788</v>
      </c>
      <c r="C7344" t="s">
        <v>9685</v>
      </c>
      <c r="D7344" t="s">
        <v>9789</v>
      </c>
      <c r="E7344" t="s">
        <v>1057</v>
      </c>
    </row>
    <row r="7345" spans="2:5" x14ac:dyDescent="0.35">
      <c r="B7345" t="s">
        <v>9790</v>
      </c>
      <c r="C7345" t="s">
        <v>9685</v>
      </c>
      <c r="D7345" t="s">
        <v>9791</v>
      </c>
      <c r="E7345" t="s">
        <v>1057</v>
      </c>
    </row>
    <row r="7346" spans="2:5" x14ac:dyDescent="0.35">
      <c r="B7346" t="s">
        <v>9792</v>
      </c>
      <c r="C7346" t="s">
        <v>9685</v>
      </c>
      <c r="D7346" t="s">
        <v>9793</v>
      </c>
      <c r="E7346" t="s">
        <v>1057</v>
      </c>
    </row>
    <row r="7347" spans="2:5" x14ac:dyDescent="0.35">
      <c r="B7347" t="s">
        <v>9794</v>
      </c>
      <c r="C7347" t="s">
        <v>9685</v>
      </c>
      <c r="D7347" t="s">
        <v>9795</v>
      </c>
    </row>
    <row r="7348" spans="2:5" x14ac:dyDescent="0.35">
      <c r="B7348" t="s">
        <v>9796</v>
      </c>
      <c r="C7348" t="s">
        <v>9685</v>
      </c>
      <c r="D7348" t="s">
        <v>9797</v>
      </c>
      <c r="E7348" t="s">
        <v>1057</v>
      </c>
    </row>
    <row r="7349" spans="2:5" x14ac:dyDescent="0.35">
      <c r="B7349" t="s">
        <v>9798</v>
      </c>
      <c r="C7349" t="s">
        <v>9685</v>
      </c>
      <c r="D7349" t="s">
        <v>9799</v>
      </c>
      <c r="E7349" t="s">
        <v>1057</v>
      </c>
    </row>
    <row r="7350" spans="2:5" x14ac:dyDescent="0.35">
      <c r="B7350" t="s">
        <v>9800</v>
      </c>
      <c r="C7350" t="s">
        <v>9685</v>
      </c>
      <c r="D7350" t="s">
        <v>9801</v>
      </c>
      <c r="E7350" t="s">
        <v>1057</v>
      </c>
    </row>
    <row r="7351" spans="2:5" x14ac:dyDescent="0.35">
      <c r="B7351" t="s">
        <v>9802</v>
      </c>
      <c r="C7351" t="s">
        <v>9685</v>
      </c>
      <c r="D7351" t="s">
        <v>5856</v>
      </c>
      <c r="E7351" t="s">
        <v>1057</v>
      </c>
    </row>
    <row r="7352" spans="2:5" x14ac:dyDescent="0.35">
      <c r="B7352" t="s">
        <v>9803</v>
      </c>
      <c r="C7352" t="s">
        <v>9685</v>
      </c>
      <c r="D7352" t="s">
        <v>9804</v>
      </c>
      <c r="E7352" t="s">
        <v>1057</v>
      </c>
    </row>
    <row r="7353" spans="2:5" x14ac:dyDescent="0.35">
      <c r="B7353" t="s">
        <v>9805</v>
      </c>
      <c r="C7353" t="s">
        <v>9685</v>
      </c>
      <c r="D7353" t="s">
        <v>9806</v>
      </c>
      <c r="E7353" t="s">
        <v>1057</v>
      </c>
    </row>
    <row r="7354" spans="2:5" x14ac:dyDescent="0.35">
      <c r="B7354" t="s">
        <v>9807</v>
      </c>
      <c r="C7354" t="s">
        <v>9685</v>
      </c>
      <c r="D7354" t="s">
        <v>9808</v>
      </c>
      <c r="E7354" t="s">
        <v>1057</v>
      </c>
    </row>
    <row r="7355" spans="2:5" x14ac:dyDescent="0.35">
      <c r="B7355" t="s">
        <v>9809</v>
      </c>
      <c r="C7355" t="s">
        <v>9685</v>
      </c>
      <c r="D7355" t="s">
        <v>9810</v>
      </c>
    </row>
    <row r="7356" spans="2:5" x14ac:dyDescent="0.35">
      <c r="B7356" t="s">
        <v>9811</v>
      </c>
      <c r="C7356" t="s">
        <v>9685</v>
      </c>
      <c r="D7356" t="s">
        <v>9812</v>
      </c>
      <c r="E7356" t="s">
        <v>1062</v>
      </c>
    </row>
    <row r="7357" spans="2:5" x14ac:dyDescent="0.35">
      <c r="B7357" t="s">
        <v>9813</v>
      </c>
      <c r="C7357" t="s">
        <v>9685</v>
      </c>
      <c r="D7357" t="s">
        <v>9814</v>
      </c>
      <c r="E7357" t="s">
        <v>1057</v>
      </c>
    </row>
    <row r="7358" spans="2:5" x14ac:dyDescent="0.35">
      <c r="B7358" t="s">
        <v>9815</v>
      </c>
      <c r="C7358" t="s">
        <v>9685</v>
      </c>
      <c r="D7358" t="s">
        <v>9816</v>
      </c>
    </row>
    <row r="7359" spans="2:5" x14ac:dyDescent="0.35">
      <c r="B7359" t="s">
        <v>9817</v>
      </c>
      <c r="C7359" t="s">
        <v>9685</v>
      </c>
      <c r="D7359" t="s">
        <v>9818</v>
      </c>
      <c r="E7359" t="s">
        <v>1057</v>
      </c>
    </row>
    <row r="7360" spans="2:5" x14ac:dyDescent="0.35">
      <c r="B7360" t="s">
        <v>9819</v>
      </c>
      <c r="C7360" t="s">
        <v>9685</v>
      </c>
      <c r="D7360" t="s">
        <v>9820</v>
      </c>
      <c r="E7360" t="s">
        <v>1057</v>
      </c>
    </row>
    <row r="7361" spans="2:5" x14ac:dyDescent="0.35">
      <c r="B7361" t="s">
        <v>9821</v>
      </c>
      <c r="C7361" t="s">
        <v>9685</v>
      </c>
      <c r="D7361" t="s">
        <v>9822</v>
      </c>
      <c r="E7361" t="s">
        <v>1057</v>
      </c>
    </row>
    <row r="7362" spans="2:5" x14ac:dyDescent="0.35">
      <c r="B7362" t="s">
        <v>9823</v>
      </c>
      <c r="C7362" t="s">
        <v>9685</v>
      </c>
      <c r="D7362" t="s">
        <v>6110</v>
      </c>
      <c r="E7362" t="s">
        <v>1057</v>
      </c>
    </row>
    <row r="7363" spans="2:5" x14ac:dyDescent="0.35">
      <c r="B7363" t="s">
        <v>9824</v>
      </c>
      <c r="C7363" t="s">
        <v>9685</v>
      </c>
      <c r="D7363" t="s">
        <v>8785</v>
      </c>
      <c r="E7363" t="s">
        <v>1057</v>
      </c>
    </row>
    <row r="7364" spans="2:5" x14ac:dyDescent="0.35">
      <c r="B7364" t="s">
        <v>9825</v>
      </c>
      <c r="C7364" t="s">
        <v>9685</v>
      </c>
      <c r="D7364" t="s">
        <v>9826</v>
      </c>
      <c r="E7364" t="s">
        <v>1032</v>
      </c>
    </row>
    <row r="7365" spans="2:5" x14ac:dyDescent="0.35">
      <c r="B7365" t="s">
        <v>9827</v>
      </c>
      <c r="C7365" t="s">
        <v>9685</v>
      </c>
      <c r="D7365" t="s">
        <v>9828</v>
      </c>
    </row>
    <row r="7366" spans="2:5" x14ac:dyDescent="0.35">
      <c r="B7366" t="s">
        <v>9829</v>
      </c>
      <c r="C7366" t="s">
        <v>9685</v>
      </c>
      <c r="D7366" t="s">
        <v>9830</v>
      </c>
      <c r="E7366" t="s">
        <v>1032</v>
      </c>
    </row>
    <row r="7367" spans="2:5" x14ac:dyDescent="0.35">
      <c r="B7367" t="s">
        <v>9831</v>
      </c>
      <c r="C7367" t="s">
        <v>9685</v>
      </c>
      <c r="D7367" t="s">
        <v>9832</v>
      </c>
      <c r="E7367" t="s">
        <v>1032</v>
      </c>
    </row>
    <row r="7368" spans="2:5" x14ac:dyDescent="0.35">
      <c r="B7368" t="s">
        <v>9833</v>
      </c>
      <c r="C7368" t="s">
        <v>9685</v>
      </c>
      <c r="D7368" t="s">
        <v>9834</v>
      </c>
      <c r="E7368" t="s">
        <v>1032</v>
      </c>
    </row>
    <row r="7369" spans="2:5" x14ac:dyDescent="0.35">
      <c r="B7369" t="s">
        <v>9835</v>
      </c>
      <c r="C7369" t="s">
        <v>9685</v>
      </c>
      <c r="D7369" t="s">
        <v>9836</v>
      </c>
      <c r="E7369" t="s">
        <v>1032</v>
      </c>
    </row>
    <row r="7370" spans="2:5" x14ac:dyDescent="0.35">
      <c r="B7370" t="s">
        <v>9837</v>
      </c>
      <c r="C7370" t="s">
        <v>9685</v>
      </c>
      <c r="D7370" t="s">
        <v>9838</v>
      </c>
      <c r="E7370" t="s">
        <v>1032</v>
      </c>
    </row>
    <row r="7371" spans="2:5" x14ac:dyDescent="0.35">
      <c r="B7371" t="s">
        <v>9839</v>
      </c>
      <c r="C7371" t="s">
        <v>9685</v>
      </c>
      <c r="D7371" t="s">
        <v>9840</v>
      </c>
      <c r="E7371" t="s">
        <v>1032</v>
      </c>
    </row>
    <row r="7372" spans="2:5" x14ac:dyDescent="0.35">
      <c r="B7372" t="s">
        <v>9841</v>
      </c>
      <c r="C7372" t="s">
        <v>9685</v>
      </c>
      <c r="D7372" t="s">
        <v>4456</v>
      </c>
      <c r="E7372" t="s">
        <v>1032</v>
      </c>
    </row>
    <row r="7373" spans="2:5" x14ac:dyDescent="0.35">
      <c r="B7373" t="s">
        <v>9842</v>
      </c>
      <c r="C7373" t="s">
        <v>9685</v>
      </c>
      <c r="D7373" t="s">
        <v>9843</v>
      </c>
      <c r="E7373" t="s">
        <v>1032</v>
      </c>
    </row>
    <row r="7374" spans="2:5" x14ac:dyDescent="0.35">
      <c r="B7374" t="s">
        <v>9844</v>
      </c>
      <c r="C7374" t="s">
        <v>9685</v>
      </c>
      <c r="D7374" t="s">
        <v>9845</v>
      </c>
      <c r="E7374" t="s">
        <v>1032</v>
      </c>
    </row>
    <row r="7375" spans="2:5" x14ac:dyDescent="0.35">
      <c r="B7375" t="s">
        <v>9846</v>
      </c>
      <c r="C7375" t="s">
        <v>9685</v>
      </c>
      <c r="D7375" t="s">
        <v>9847</v>
      </c>
      <c r="E7375" t="s">
        <v>1032</v>
      </c>
    </row>
    <row r="7376" spans="2:5" x14ac:dyDescent="0.35">
      <c r="B7376" t="s">
        <v>9848</v>
      </c>
      <c r="C7376" t="s">
        <v>9685</v>
      </c>
      <c r="D7376" t="s">
        <v>9849</v>
      </c>
    </row>
    <row r="7377" spans="2:5" x14ac:dyDescent="0.35">
      <c r="B7377" t="s">
        <v>9850</v>
      </c>
      <c r="C7377" t="s">
        <v>9685</v>
      </c>
      <c r="D7377" t="s">
        <v>9851</v>
      </c>
      <c r="E7377" t="s">
        <v>1032</v>
      </c>
    </row>
    <row r="7378" spans="2:5" x14ac:dyDescent="0.35">
      <c r="B7378" t="s">
        <v>9852</v>
      </c>
      <c r="C7378" t="s">
        <v>9685</v>
      </c>
      <c r="D7378" t="s">
        <v>9853</v>
      </c>
      <c r="E7378" t="s">
        <v>1032</v>
      </c>
    </row>
    <row r="7379" spans="2:5" x14ac:dyDescent="0.35">
      <c r="B7379" t="s">
        <v>9854</v>
      </c>
      <c r="C7379" t="s">
        <v>9685</v>
      </c>
      <c r="D7379" t="s">
        <v>9855</v>
      </c>
      <c r="E7379" t="s">
        <v>1046</v>
      </c>
    </row>
    <row r="7380" spans="2:5" x14ac:dyDescent="0.35">
      <c r="B7380" t="s">
        <v>9856</v>
      </c>
      <c r="C7380" t="s">
        <v>9685</v>
      </c>
      <c r="D7380" t="s">
        <v>4315</v>
      </c>
      <c r="E7380" t="s">
        <v>1032</v>
      </c>
    </row>
    <row r="7381" spans="2:5" x14ac:dyDescent="0.35">
      <c r="B7381" t="s">
        <v>9857</v>
      </c>
      <c r="C7381" t="s">
        <v>9685</v>
      </c>
      <c r="D7381" t="s">
        <v>9858</v>
      </c>
      <c r="E7381" t="s">
        <v>1032</v>
      </c>
    </row>
    <row r="7382" spans="2:5" x14ac:dyDescent="0.35">
      <c r="B7382" t="s">
        <v>9859</v>
      </c>
      <c r="C7382" t="s">
        <v>9685</v>
      </c>
      <c r="D7382" t="s">
        <v>9860</v>
      </c>
      <c r="E7382" t="s">
        <v>1032</v>
      </c>
    </row>
    <row r="7383" spans="2:5" x14ac:dyDescent="0.35">
      <c r="B7383" t="s">
        <v>9861</v>
      </c>
      <c r="C7383" t="s">
        <v>9685</v>
      </c>
      <c r="D7383" t="s">
        <v>4591</v>
      </c>
      <c r="E7383" t="s">
        <v>4149</v>
      </c>
    </row>
    <row r="7384" spans="2:5" x14ac:dyDescent="0.35">
      <c r="B7384" t="s">
        <v>9862</v>
      </c>
      <c r="C7384" t="s">
        <v>9685</v>
      </c>
      <c r="D7384" t="s">
        <v>9863</v>
      </c>
      <c r="E7384" t="s">
        <v>1032</v>
      </c>
    </row>
    <row r="7385" spans="2:5" x14ac:dyDescent="0.35">
      <c r="B7385" t="s">
        <v>9864</v>
      </c>
      <c r="C7385" t="s">
        <v>9685</v>
      </c>
      <c r="D7385" t="s">
        <v>9865</v>
      </c>
      <c r="E7385" t="s">
        <v>1032</v>
      </c>
    </row>
    <row r="7386" spans="2:5" x14ac:dyDescent="0.35">
      <c r="B7386" t="s">
        <v>9866</v>
      </c>
      <c r="C7386" t="s">
        <v>9685</v>
      </c>
      <c r="D7386" t="s">
        <v>9867</v>
      </c>
      <c r="E7386" t="s">
        <v>1032</v>
      </c>
    </row>
    <row r="7387" spans="2:5" x14ac:dyDescent="0.35">
      <c r="B7387" t="s">
        <v>9868</v>
      </c>
      <c r="C7387" t="s">
        <v>9685</v>
      </c>
      <c r="D7387" t="s">
        <v>9869</v>
      </c>
      <c r="E7387" t="s">
        <v>1032</v>
      </c>
    </row>
    <row r="7388" spans="2:5" x14ac:dyDescent="0.35">
      <c r="B7388" t="s">
        <v>9870</v>
      </c>
      <c r="C7388" t="s">
        <v>9685</v>
      </c>
      <c r="D7388" t="s">
        <v>9871</v>
      </c>
      <c r="E7388" t="s">
        <v>1032</v>
      </c>
    </row>
    <row r="7389" spans="2:5" x14ac:dyDescent="0.35">
      <c r="B7389" t="s">
        <v>9872</v>
      </c>
      <c r="C7389" t="s">
        <v>9685</v>
      </c>
      <c r="D7389" t="s">
        <v>9873</v>
      </c>
      <c r="E7389" t="s">
        <v>1032</v>
      </c>
    </row>
    <row r="7390" spans="2:5" x14ac:dyDescent="0.35">
      <c r="B7390" t="s">
        <v>9874</v>
      </c>
      <c r="C7390" t="s">
        <v>9685</v>
      </c>
      <c r="D7390" t="s">
        <v>9875</v>
      </c>
      <c r="E7390" t="s">
        <v>1032</v>
      </c>
    </row>
    <row r="7391" spans="2:5" x14ac:dyDescent="0.35">
      <c r="B7391" t="s">
        <v>9876</v>
      </c>
      <c r="C7391" t="s">
        <v>9685</v>
      </c>
      <c r="D7391" t="s">
        <v>9877</v>
      </c>
      <c r="E7391" t="s">
        <v>1032</v>
      </c>
    </row>
    <row r="7392" spans="2:5" x14ac:dyDescent="0.35">
      <c r="B7392" t="s">
        <v>9878</v>
      </c>
      <c r="C7392" t="s">
        <v>9685</v>
      </c>
      <c r="D7392" t="s">
        <v>9879</v>
      </c>
      <c r="E7392" t="s">
        <v>1032</v>
      </c>
    </row>
    <row r="7393" spans="2:5" x14ac:dyDescent="0.35">
      <c r="B7393" t="s">
        <v>9880</v>
      </c>
      <c r="C7393" t="s">
        <v>9685</v>
      </c>
      <c r="D7393" t="s">
        <v>9881</v>
      </c>
      <c r="E7393" t="s">
        <v>1032</v>
      </c>
    </row>
    <row r="7394" spans="2:5" x14ac:dyDescent="0.35">
      <c r="B7394" t="s">
        <v>9882</v>
      </c>
      <c r="C7394" t="s">
        <v>9685</v>
      </c>
    </row>
    <row r="7395" spans="2:5" x14ac:dyDescent="0.35">
      <c r="B7395" t="s">
        <v>9883</v>
      </c>
      <c r="C7395" t="s">
        <v>9685</v>
      </c>
      <c r="D7395" t="s">
        <v>4759</v>
      </c>
      <c r="E7395" t="s">
        <v>1032</v>
      </c>
    </row>
    <row r="7396" spans="2:5" x14ac:dyDescent="0.35">
      <c r="B7396" t="s">
        <v>9884</v>
      </c>
      <c r="C7396" t="s">
        <v>9685</v>
      </c>
      <c r="D7396" t="s">
        <v>9885</v>
      </c>
      <c r="E7396" t="s">
        <v>4149</v>
      </c>
    </row>
    <row r="7397" spans="2:5" x14ac:dyDescent="0.35">
      <c r="B7397" t="s">
        <v>9886</v>
      </c>
      <c r="C7397" t="s">
        <v>9685</v>
      </c>
      <c r="D7397" t="s">
        <v>4631</v>
      </c>
      <c r="E7397" t="s">
        <v>4149</v>
      </c>
    </row>
    <row r="7398" spans="2:5" x14ac:dyDescent="0.35">
      <c r="B7398" t="s">
        <v>9887</v>
      </c>
      <c r="C7398" t="s">
        <v>9685</v>
      </c>
      <c r="D7398" t="s">
        <v>9888</v>
      </c>
      <c r="E7398" t="s">
        <v>4149</v>
      </c>
    </row>
    <row r="7399" spans="2:5" x14ac:dyDescent="0.35">
      <c r="B7399" t="s">
        <v>9889</v>
      </c>
      <c r="C7399" t="s">
        <v>9685</v>
      </c>
      <c r="D7399" t="s">
        <v>9890</v>
      </c>
      <c r="E7399" t="s">
        <v>1032</v>
      </c>
    </row>
    <row r="7400" spans="2:5" x14ac:dyDescent="0.35">
      <c r="B7400" t="s">
        <v>9891</v>
      </c>
      <c r="C7400" t="s">
        <v>9685</v>
      </c>
      <c r="D7400" t="s">
        <v>9892</v>
      </c>
      <c r="E7400" t="s">
        <v>1032</v>
      </c>
    </row>
    <row r="7401" spans="2:5" x14ac:dyDescent="0.35">
      <c r="B7401" t="s">
        <v>9893</v>
      </c>
      <c r="C7401" t="s">
        <v>9685</v>
      </c>
      <c r="D7401" t="s">
        <v>9894</v>
      </c>
    </row>
    <row r="7402" spans="2:5" x14ac:dyDescent="0.35">
      <c r="B7402" t="s">
        <v>9895</v>
      </c>
      <c r="C7402" t="s">
        <v>9685</v>
      </c>
      <c r="D7402" t="s">
        <v>9896</v>
      </c>
      <c r="E7402" t="s">
        <v>1032</v>
      </c>
    </row>
    <row r="7403" spans="2:5" x14ac:dyDescent="0.35">
      <c r="B7403" t="s">
        <v>9897</v>
      </c>
      <c r="C7403" t="s">
        <v>9685</v>
      </c>
      <c r="D7403" t="s">
        <v>9898</v>
      </c>
      <c r="E7403" t="s">
        <v>1032</v>
      </c>
    </row>
    <row r="7404" spans="2:5" x14ac:dyDescent="0.35">
      <c r="B7404" t="s">
        <v>9899</v>
      </c>
      <c r="C7404" t="s">
        <v>9685</v>
      </c>
      <c r="D7404" t="s">
        <v>9900</v>
      </c>
      <c r="E7404" t="s">
        <v>1032</v>
      </c>
    </row>
    <row r="7405" spans="2:5" x14ac:dyDescent="0.35">
      <c r="B7405" t="s">
        <v>9901</v>
      </c>
      <c r="C7405" t="s">
        <v>9685</v>
      </c>
      <c r="D7405" t="s">
        <v>9902</v>
      </c>
      <c r="E7405" t="s">
        <v>1032</v>
      </c>
    </row>
    <row r="7406" spans="2:5" x14ac:dyDescent="0.35">
      <c r="B7406" t="s">
        <v>9903</v>
      </c>
      <c r="C7406" t="s">
        <v>9685</v>
      </c>
      <c r="D7406" t="s">
        <v>9904</v>
      </c>
      <c r="E7406" t="s">
        <v>1062</v>
      </c>
    </row>
    <row r="7407" spans="2:5" x14ac:dyDescent="0.35">
      <c r="B7407" t="s">
        <v>9905</v>
      </c>
      <c r="C7407" t="s">
        <v>9685</v>
      </c>
      <c r="D7407" t="s">
        <v>4794</v>
      </c>
      <c r="E7407" t="s">
        <v>1032</v>
      </c>
    </row>
    <row r="7408" spans="2:5" x14ac:dyDescent="0.35">
      <c r="B7408" t="s">
        <v>9906</v>
      </c>
      <c r="C7408" t="s">
        <v>9685</v>
      </c>
      <c r="D7408" t="s">
        <v>9907</v>
      </c>
      <c r="E7408" t="s">
        <v>1032</v>
      </c>
    </row>
    <row r="7409" spans="2:5" x14ac:dyDescent="0.35">
      <c r="B7409" t="s">
        <v>9908</v>
      </c>
      <c r="C7409" t="s">
        <v>9685</v>
      </c>
      <c r="D7409" t="s">
        <v>9909</v>
      </c>
      <c r="E7409" t="s">
        <v>1032</v>
      </c>
    </row>
    <row r="7410" spans="2:5" x14ac:dyDescent="0.35">
      <c r="B7410" t="s">
        <v>9910</v>
      </c>
      <c r="C7410" t="s">
        <v>9685</v>
      </c>
      <c r="D7410" t="s">
        <v>9911</v>
      </c>
      <c r="E7410" t="s">
        <v>1032</v>
      </c>
    </row>
    <row r="7411" spans="2:5" x14ac:dyDescent="0.35">
      <c r="B7411" t="s">
        <v>9912</v>
      </c>
      <c r="C7411" t="s">
        <v>9685</v>
      </c>
      <c r="D7411" t="s">
        <v>9913</v>
      </c>
      <c r="E7411" t="s">
        <v>1032</v>
      </c>
    </row>
    <row r="7412" spans="2:5" x14ac:dyDescent="0.35">
      <c r="B7412" t="s">
        <v>9914</v>
      </c>
      <c r="C7412" t="s">
        <v>9685</v>
      </c>
      <c r="D7412" t="s">
        <v>9915</v>
      </c>
    </row>
    <row r="7413" spans="2:5" x14ac:dyDescent="0.35">
      <c r="B7413" t="s">
        <v>9916</v>
      </c>
      <c r="C7413" t="s">
        <v>9685</v>
      </c>
      <c r="D7413" t="s">
        <v>9917</v>
      </c>
      <c r="E7413" t="s">
        <v>1032</v>
      </c>
    </row>
    <row r="7414" spans="2:5" x14ac:dyDescent="0.35">
      <c r="B7414" t="s">
        <v>9918</v>
      </c>
      <c r="C7414" t="s">
        <v>9685</v>
      </c>
      <c r="D7414" t="s">
        <v>9919</v>
      </c>
      <c r="E7414" t="s">
        <v>1032</v>
      </c>
    </row>
    <row r="7415" spans="2:5" x14ac:dyDescent="0.35">
      <c r="B7415" t="s">
        <v>9920</v>
      </c>
      <c r="C7415" t="s">
        <v>9685</v>
      </c>
      <c r="D7415" t="s">
        <v>4802</v>
      </c>
      <c r="E7415" t="s">
        <v>4149</v>
      </c>
    </row>
    <row r="7416" spans="2:5" x14ac:dyDescent="0.35">
      <c r="B7416" t="s">
        <v>9921</v>
      </c>
      <c r="C7416" t="s">
        <v>9685</v>
      </c>
      <c r="D7416" t="s">
        <v>9922</v>
      </c>
      <c r="E7416" t="s">
        <v>1032</v>
      </c>
    </row>
    <row r="7417" spans="2:5" x14ac:dyDescent="0.35">
      <c r="B7417" t="s">
        <v>9923</v>
      </c>
      <c r="C7417" t="s">
        <v>9685</v>
      </c>
      <c r="D7417" t="s">
        <v>9924</v>
      </c>
    </row>
    <row r="7418" spans="2:5" x14ac:dyDescent="0.35">
      <c r="B7418" t="s">
        <v>9925</v>
      </c>
      <c r="C7418" t="s">
        <v>9685</v>
      </c>
      <c r="D7418" t="s">
        <v>9926</v>
      </c>
      <c r="E7418" t="s">
        <v>1032</v>
      </c>
    </row>
    <row r="7419" spans="2:5" x14ac:dyDescent="0.35">
      <c r="B7419" t="s">
        <v>9927</v>
      </c>
      <c r="C7419" t="s">
        <v>9685</v>
      </c>
      <c r="D7419" t="s">
        <v>9928</v>
      </c>
      <c r="E7419" t="s">
        <v>1032</v>
      </c>
    </row>
    <row r="7420" spans="2:5" x14ac:dyDescent="0.35">
      <c r="B7420" t="s">
        <v>9929</v>
      </c>
      <c r="C7420" t="s">
        <v>9685</v>
      </c>
      <c r="D7420" t="s">
        <v>9930</v>
      </c>
      <c r="E7420" t="s">
        <v>1032</v>
      </c>
    </row>
    <row r="7421" spans="2:5" x14ac:dyDescent="0.35">
      <c r="B7421" t="s">
        <v>9931</v>
      </c>
      <c r="C7421" t="s">
        <v>9685</v>
      </c>
      <c r="D7421" t="s">
        <v>9932</v>
      </c>
      <c r="E7421" t="s">
        <v>1050</v>
      </c>
    </row>
    <row r="7422" spans="2:5" x14ac:dyDescent="0.35">
      <c r="B7422" t="s">
        <v>9933</v>
      </c>
      <c r="C7422" t="s">
        <v>9685</v>
      </c>
      <c r="D7422" t="s">
        <v>9934</v>
      </c>
      <c r="E7422" t="s">
        <v>1105</v>
      </c>
    </row>
    <row r="7423" spans="2:5" x14ac:dyDescent="0.35">
      <c r="B7423" t="s">
        <v>9935</v>
      </c>
      <c r="C7423" t="s">
        <v>9685</v>
      </c>
      <c r="D7423" t="s">
        <v>9936</v>
      </c>
      <c r="E7423" t="s">
        <v>1032</v>
      </c>
    </row>
    <row r="7424" spans="2:5" x14ac:dyDescent="0.35">
      <c r="B7424" t="s">
        <v>9937</v>
      </c>
      <c r="C7424" t="s">
        <v>9685</v>
      </c>
      <c r="D7424" t="s">
        <v>9938</v>
      </c>
    </row>
    <row r="7425" spans="2:5" x14ac:dyDescent="0.35">
      <c r="B7425" t="s">
        <v>9939</v>
      </c>
      <c r="C7425" t="s">
        <v>9685</v>
      </c>
      <c r="D7425" t="s">
        <v>9940</v>
      </c>
      <c r="E7425" t="s">
        <v>1032</v>
      </c>
    </row>
    <row r="7426" spans="2:5" x14ac:dyDescent="0.35">
      <c r="B7426" t="s">
        <v>9941</v>
      </c>
      <c r="C7426" t="s">
        <v>9685</v>
      </c>
      <c r="D7426" t="s">
        <v>9942</v>
      </c>
      <c r="E7426" t="s">
        <v>1032</v>
      </c>
    </row>
    <row r="7427" spans="2:5" x14ac:dyDescent="0.35">
      <c r="B7427" t="s">
        <v>9943</v>
      </c>
      <c r="C7427" t="s">
        <v>9685</v>
      </c>
      <c r="D7427" t="s">
        <v>9944</v>
      </c>
      <c r="E7427" t="s">
        <v>1032</v>
      </c>
    </row>
    <row r="7428" spans="2:5" x14ac:dyDescent="0.35">
      <c r="B7428" t="s">
        <v>9945</v>
      </c>
      <c r="C7428" t="s">
        <v>9685</v>
      </c>
      <c r="D7428" t="s">
        <v>4932</v>
      </c>
    </row>
    <row r="7429" spans="2:5" x14ac:dyDescent="0.35">
      <c r="B7429" t="s">
        <v>9946</v>
      </c>
      <c r="C7429" t="s">
        <v>9685</v>
      </c>
      <c r="D7429" t="s">
        <v>9947</v>
      </c>
      <c r="E7429" t="s">
        <v>1032</v>
      </c>
    </row>
    <row r="7430" spans="2:5" x14ac:dyDescent="0.35">
      <c r="B7430" t="s">
        <v>9948</v>
      </c>
      <c r="C7430" t="s">
        <v>9685</v>
      </c>
      <c r="D7430" t="s">
        <v>9949</v>
      </c>
      <c r="E7430" t="s">
        <v>1105</v>
      </c>
    </row>
    <row r="7431" spans="2:5" x14ac:dyDescent="0.35">
      <c r="B7431" t="s">
        <v>9950</v>
      </c>
      <c r="C7431" t="s">
        <v>9685</v>
      </c>
      <c r="D7431" t="s">
        <v>9951</v>
      </c>
      <c r="E7431" t="s">
        <v>1032</v>
      </c>
    </row>
    <row r="7432" spans="2:5" x14ac:dyDescent="0.35">
      <c r="B7432" t="s">
        <v>9952</v>
      </c>
      <c r="C7432" t="s">
        <v>9685</v>
      </c>
      <c r="D7432" t="s">
        <v>9953</v>
      </c>
      <c r="E7432" t="s">
        <v>1032</v>
      </c>
    </row>
    <row r="7433" spans="2:5" x14ac:dyDescent="0.35">
      <c r="B7433" t="s">
        <v>9954</v>
      </c>
      <c r="C7433" t="s">
        <v>9685</v>
      </c>
      <c r="D7433" t="s">
        <v>9955</v>
      </c>
      <c r="E7433" t="s">
        <v>1032</v>
      </c>
    </row>
    <row r="7434" spans="2:5" x14ac:dyDescent="0.35">
      <c r="B7434" t="s">
        <v>9956</v>
      </c>
      <c r="C7434" t="s">
        <v>9685</v>
      </c>
      <c r="D7434" t="s">
        <v>9957</v>
      </c>
      <c r="E7434" t="s">
        <v>1032</v>
      </c>
    </row>
    <row r="7435" spans="2:5" x14ac:dyDescent="0.35">
      <c r="B7435" t="s">
        <v>9958</v>
      </c>
      <c r="C7435" t="s">
        <v>9685</v>
      </c>
      <c r="D7435" t="s">
        <v>9959</v>
      </c>
      <c r="E7435" t="s">
        <v>1032</v>
      </c>
    </row>
    <row r="7436" spans="2:5" x14ac:dyDescent="0.35">
      <c r="B7436" t="s">
        <v>9960</v>
      </c>
      <c r="C7436" t="s">
        <v>9685</v>
      </c>
      <c r="D7436" t="s">
        <v>5029</v>
      </c>
      <c r="E7436" t="s">
        <v>1032</v>
      </c>
    </row>
    <row r="7437" spans="2:5" x14ac:dyDescent="0.35">
      <c r="B7437" t="s">
        <v>9961</v>
      </c>
      <c r="C7437" t="s">
        <v>9685</v>
      </c>
      <c r="D7437" t="s">
        <v>9962</v>
      </c>
      <c r="E7437" t="s">
        <v>1032</v>
      </c>
    </row>
    <row r="7438" spans="2:5" x14ac:dyDescent="0.35">
      <c r="B7438" t="s">
        <v>9963</v>
      </c>
      <c r="C7438" t="s">
        <v>9685</v>
      </c>
      <c r="D7438" t="s">
        <v>9964</v>
      </c>
      <c r="E7438" t="s">
        <v>1032</v>
      </c>
    </row>
    <row r="7439" spans="2:5" x14ac:dyDescent="0.35">
      <c r="B7439" t="s">
        <v>9965</v>
      </c>
      <c r="C7439" t="s">
        <v>9685</v>
      </c>
      <c r="D7439" t="s">
        <v>9966</v>
      </c>
      <c r="E7439" t="s">
        <v>4149</v>
      </c>
    </row>
    <row r="7440" spans="2:5" x14ac:dyDescent="0.35">
      <c r="B7440" t="s">
        <v>9967</v>
      </c>
      <c r="C7440" t="s">
        <v>9685</v>
      </c>
      <c r="D7440" t="s">
        <v>5012</v>
      </c>
      <c r="E7440" t="s">
        <v>1032</v>
      </c>
    </row>
    <row r="7441" spans="2:5" x14ac:dyDescent="0.35">
      <c r="B7441" t="s">
        <v>9968</v>
      </c>
      <c r="C7441" t="s">
        <v>9685</v>
      </c>
      <c r="D7441" t="s">
        <v>9969</v>
      </c>
      <c r="E7441" t="s">
        <v>1032</v>
      </c>
    </row>
    <row r="7442" spans="2:5" x14ac:dyDescent="0.35">
      <c r="B7442" t="s">
        <v>9970</v>
      </c>
      <c r="C7442" t="s">
        <v>9685</v>
      </c>
      <c r="D7442" t="s">
        <v>9971</v>
      </c>
    </row>
    <row r="7443" spans="2:5" x14ac:dyDescent="0.35">
      <c r="B7443" t="s">
        <v>9972</v>
      </c>
      <c r="C7443" t="s">
        <v>9685</v>
      </c>
      <c r="D7443" t="s">
        <v>9973</v>
      </c>
    </row>
    <row r="7444" spans="2:5" x14ac:dyDescent="0.35">
      <c r="B7444" t="s">
        <v>9974</v>
      </c>
      <c r="C7444" t="s">
        <v>9685</v>
      </c>
      <c r="D7444" t="s">
        <v>1543</v>
      </c>
      <c r="E7444" t="s">
        <v>1105</v>
      </c>
    </row>
    <row r="7445" spans="2:5" x14ac:dyDescent="0.35">
      <c r="B7445" t="s">
        <v>9975</v>
      </c>
      <c r="C7445" t="s">
        <v>9685</v>
      </c>
      <c r="D7445" t="s">
        <v>9976</v>
      </c>
      <c r="E7445" t="s">
        <v>1032</v>
      </c>
    </row>
    <row r="7446" spans="2:5" x14ac:dyDescent="0.35">
      <c r="B7446" t="s">
        <v>9977</v>
      </c>
      <c r="C7446" t="s">
        <v>9685</v>
      </c>
      <c r="D7446" t="s">
        <v>9978</v>
      </c>
      <c r="E7446" t="s">
        <v>1032</v>
      </c>
    </row>
    <row r="7447" spans="2:5" x14ac:dyDescent="0.35">
      <c r="B7447" t="s">
        <v>9979</v>
      </c>
      <c r="C7447" t="s">
        <v>9685</v>
      </c>
      <c r="D7447" t="s">
        <v>9980</v>
      </c>
      <c r="E7447" t="s">
        <v>1032</v>
      </c>
    </row>
    <row r="7448" spans="2:5" x14ac:dyDescent="0.35">
      <c r="B7448" t="s">
        <v>9981</v>
      </c>
      <c r="C7448" t="s">
        <v>9685</v>
      </c>
      <c r="D7448" t="s">
        <v>9982</v>
      </c>
      <c r="E7448" t="s">
        <v>1032</v>
      </c>
    </row>
    <row r="7449" spans="2:5" x14ac:dyDescent="0.35">
      <c r="B7449" t="s">
        <v>9983</v>
      </c>
      <c r="C7449" t="s">
        <v>9685</v>
      </c>
      <c r="D7449" t="s">
        <v>9984</v>
      </c>
    </row>
    <row r="7450" spans="2:5" x14ac:dyDescent="0.35">
      <c r="B7450" t="s">
        <v>9985</v>
      </c>
      <c r="C7450" t="s">
        <v>9685</v>
      </c>
      <c r="D7450" t="s">
        <v>9986</v>
      </c>
      <c r="E7450" t="s">
        <v>4149</v>
      </c>
    </row>
    <row r="7451" spans="2:5" x14ac:dyDescent="0.35">
      <c r="B7451" t="s">
        <v>9987</v>
      </c>
      <c r="C7451" t="s">
        <v>9685</v>
      </c>
      <c r="D7451" t="s">
        <v>9988</v>
      </c>
    </row>
    <row r="7452" spans="2:5" x14ac:dyDescent="0.35">
      <c r="B7452" t="s">
        <v>9989</v>
      </c>
      <c r="C7452" t="s">
        <v>9685</v>
      </c>
      <c r="D7452" t="s">
        <v>5114</v>
      </c>
      <c r="E7452" t="s">
        <v>4149</v>
      </c>
    </row>
    <row r="7453" spans="2:5" x14ac:dyDescent="0.35">
      <c r="B7453" t="s">
        <v>9990</v>
      </c>
      <c r="C7453" t="s">
        <v>9685</v>
      </c>
      <c r="D7453" t="s">
        <v>5122</v>
      </c>
      <c r="E7453" t="s">
        <v>1032</v>
      </c>
    </row>
    <row r="7454" spans="2:5" x14ac:dyDescent="0.35">
      <c r="B7454" t="s">
        <v>9991</v>
      </c>
      <c r="C7454" t="s">
        <v>9685</v>
      </c>
      <c r="D7454" t="s">
        <v>9992</v>
      </c>
      <c r="E7454" t="s">
        <v>1032</v>
      </c>
    </row>
    <row r="7455" spans="2:5" x14ac:dyDescent="0.35">
      <c r="B7455" t="s">
        <v>9993</v>
      </c>
      <c r="C7455" t="s">
        <v>9685</v>
      </c>
      <c r="D7455" t="s">
        <v>9994</v>
      </c>
    </row>
    <row r="7456" spans="2:5" x14ac:dyDescent="0.35">
      <c r="B7456" t="s">
        <v>9995</v>
      </c>
      <c r="C7456" t="s">
        <v>9685</v>
      </c>
      <c r="D7456" t="s">
        <v>9996</v>
      </c>
      <c r="E7456" t="s">
        <v>1032</v>
      </c>
    </row>
    <row r="7457" spans="2:5" x14ac:dyDescent="0.35">
      <c r="B7457" t="s">
        <v>9997</v>
      </c>
      <c r="C7457" t="s">
        <v>9685</v>
      </c>
      <c r="D7457" t="s">
        <v>9998</v>
      </c>
    </row>
    <row r="7458" spans="2:5" x14ac:dyDescent="0.35">
      <c r="B7458" t="s">
        <v>9999</v>
      </c>
      <c r="C7458" t="s">
        <v>9685</v>
      </c>
      <c r="D7458" t="s">
        <v>10000</v>
      </c>
      <c r="E7458" t="s">
        <v>1032</v>
      </c>
    </row>
    <row r="7459" spans="2:5" x14ac:dyDescent="0.35">
      <c r="B7459" t="s">
        <v>10001</v>
      </c>
      <c r="C7459" t="s">
        <v>9685</v>
      </c>
      <c r="D7459" t="s">
        <v>5199</v>
      </c>
      <c r="E7459" t="s">
        <v>4149</v>
      </c>
    </row>
    <row r="7460" spans="2:5" x14ac:dyDescent="0.35">
      <c r="B7460" t="s">
        <v>10002</v>
      </c>
      <c r="C7460" t="s">
        <v>9685</v>
      </c>
    </row>
    <row r="7461" spans="2:5" x14ac:dyDescent="0.35">
      <c r="B7461" t="s">
        <v>10003</v>
      </c>
      <c r="C7461" t="s">
        <v>9685</v>
      </c>
      <c r="D7461" t="s">
        <v>5211</v>
      </c>
      <c r="E7461" t="s">
        <v>1105</v>
      </c>
    </row>
    <row r="7462" spans="2:5" x14ac:dyDescent="0.35">
      <c r="B7462" t="s">
        <v>10004</v>
      </c>
      <c r="C7462" t="s">
        <v>9685</v>
      </c>
      <c r="D7462" t="s">
        <v>10005</v>
      </c>
      <c r="E7462" t="s">
        <v>1032</v>
      </c>
    </row>
    <row r="7463" spans="2:5" x14ac:dyDescent="0.35">
      <c r="B7463" t="s">
        <v>10006</v>
      </c>
      <c r="C7463" t="s">
        <v>9685</v>
      </c>
      <c r="D7463" t="s">
        <v>10007</v>
      </c>
      <c r="E7463" t="s">
        <v>1032</v>
      </c>
    </row>
    <row r="7464" spans="2:5" x14ac:dyDescent="0.35">
      <c r="B7464" t="s">
        <v>10008</v>
      </c>
      <c r="C7464" t="s">
        <v>9685</v>
      </c>
      <c r="D7464" t="s">
        <v>10009</v>
      </c>
      <c r="E7464" t="s">
        <v>1032</v>
      </c>
    </row>
    <row r="7465" spans="2:5" x14ac:dyDescent="0.35">
      <c r="B7465" t="s">
        <v>10010</v>
      </c>
      <c r="C7465" t="s">
        <v>9685</v>
      </c>
      <c r="D7465" t="s">
        <v>10011</v>
      </c>
      <c r="E7465" t="s">
        <v>1032</v>
      </c>
    </row>
    <row r="7466" spans="2:5" x14ac:dyDescent="0.35">
      <c r="B7466" t="s">
        <v>10012</v>
      </c>
      <c r="C7466" t="s">
        <v>9685</v>
      </c>
      <c r="D7466" t="s">
        <v>10013</v>
      </c>
    </row>
    <row r="7467" spans="2:5" x14ac:dyDescent="0.35">
      <c r="B7467" t="s">
        <v>10014</v>
      </c>
      <c r="C7467" t="s">
        <v>9685</v>
      </c>
      <c r="D7467" t="s">
        <v>10015</v>
      </c>
      <c r="E7467" t="s">
        <v>4149</v>
      </c>
    </row>
    <row r="7468" spans="2:5" x14ac:dyDescent="0.35">
      <c r="B7468" t="s">
        <v>10016</v>
      </c>
      <c r="C7468" t="s">
        <v>9685</v>
      </c>
      <c r="D7468" t="s">
        <v>10017</v>
      </c>
      <c r="E7468" t="s">
        <v>1032</v>
      </c>
    </row>
    <row r="7469" spans="2:5" x14ac:dyDescent="0.35">
      <c r="B7469" t="s">
        <v>10018</v>
      </c>
      <c r="C7469" t="s">
        <v>9685</v>
      </c>
      <c r="D7469" t="s">
        <v>10019</v>
      </c>
      <c r="E7469" t="s">
        <v>1032</v>
      </c>
    </row>
    <row r="7470" spans="2:5" x14ac:dyDescent="0.35">
      <c r="B7470" t="s">
        <v>10020</v>
      </c>
      <c r="C7470" t="s">
        <v>9685</v>
      </c>
      <c r="D7470" t="s">
        <v>10021</v>
      </c>
      <c r="E7470" t="s">
        <v>4149</v>
      </c>
    </row>
    <row r="7471" spans="2:5" x14ac:dyDescent="0.35">
      <c r="B7471" t="s">
        <v>10022</v>
      </c>
      <c r="C7471" t="s">
        <v>9685</v>
      </c>
      <c r="D7471" t="s">
        <v>10023</v>
      </c>
      <c r="E7471" t="s">
        <v>1032</v>
      </c>
    </row>
    <row r="7472" spans="2:5" x14ac:dyDescent="0.35">
      <c r="B7472" t="s">
        <v>10024</v>
      </c>
      <c r="C7472" t="s">
        <v>9685</v>
      </c>
      <c r="D7472" t="s">
        <v>5235</v>
      </c>
      <c r="E7472" t="s">
        <v>4149</v>
      </c>
    </row>
    <row r="7473" spans="2:5" x14ac:dyDescent="0.35">
      <c r="B7473" t="s">
        <v>10025</v>
      </c>
      <c r="C7473" t="s">
        <v>9685</v>
      </c>
      <c r="D7473" t="s">
        <v>10026</v>
      </c>
      <c r="E7473" t="s">
        <v>1032</v>
      </c>
    </row>
    <row r="7474" spans="2:5" x14ac:dyDescent="0.35">
      <c r="B7474" t="s">
        <v>10027</v>
      </c>
      <c r="C7474" t="s">
        <v>9685</v>
      </c>
      <c r="D7474" t="s">
        <v>10028</v>
      </c>
    </row>
    <row r="7475" spans="2:5" x14ac:dyDescent="0.35">
      <c r="B7475" t="s">
        <v>10029</v>
      </c>
      <c r="C7475" t="s">
        <v>9685</v>
      </c>
      <c r="D7475" t="s">
        <v>10030</v>
      </c>
    </row>
    <row r="7476" spans="2:5" x14ac:dyDescent="0.35">
      <c r="B7476" t="s">
        <v>10031</v>
      </c>
      <c r="C7476" t="s">
        <v>9685</v>
      </c>
      <c r="D7476" t="s">
        <v>10032</v>
      </c>
      <c r="E7476" t="s">
        <v>1032</v>
      </c>
    </row>
    <row r="7477" spans="2:5" x14ac:dyDescent="0.35">
      <c r="B7477" t="s">
        <v>10033</v>
      </c>
      <c r="C7477" t="s">
        <v>9685</v>
      </c>
      <c r="D7477" t="s">
        <v>10034</v>
      </c>
    </row>
    <row r="7478" spans="2:5" x14ac:dyDescent="0.35">
      <c r="B7478" t="s">
        <v>10035</v>
      </c>
      <c r="C7478" t="s">
        <v>9685</v>
      </c>
      <c r="D7478" t="s">
        <v>10036</v>
      </c>
      <c r="E7478" t="s">
        <v>1032</v>
      </c>
    </row>
    <row r="7479" spans="2:5" x14ac:dyDescent="0.35">
      <c r="B7479" t="s">
        <v>10037</v>
      </c>
      <c r="C7479" t="s">
        <v>9685</v>
      </c>
      <c r="D7479" t="s">
        <v>10038</v>
      </c>
      <c r="E7479" t="s">
        <v>1032</v>
      </c>
    </row>
    <row r="7480" spans="2:5" x14ac:dyDescent="0.35">
      <c r="B7480" t="s">
        <v>10039</v>
      </c>
      <c r="C7480" t="s">
        <v>9685</v>
      </c>
      <c r="D7480" t="s">
        <v>10040</v>
      </c>
      <c r="E7480" t="s">
        <v>4149</v>
      </c>
    </row>
    <row r="7481" spans="2:5" x14ac:dyDescent="0.35">
      <c r="B7481" t="s">
        <v>10041</v>
      </c>
      <c r="C7481" t="s">
        <v>9685</v>
      </c>
      <c r="D7481" t="s">
        <v>10042</v>
      </c>
      <c r="E7481" t="s">
        <v>1032</v>
      </c>
    </row>
    <row r="7482" spans="2:5" x14ac:dyDescent="0.35">
      <c r="B7482" t="s">
        <v>10043</v>
      </c>
      <c r="C7482" t="s">
        <v>9685</v>
      </c>
      <c r="D7482" t="s">
        <v>10044</v>
      </c>
      <c r="E7482" t="s">
        <v>1032</v>
      </c>
    </row>
    <row r="7483" spans="2:5" x14ac:dyDescent="0.35">
      <c r="B7483" t="s">
        <v>10045</v>
      </c>
      <c r="C7483" t="s">
        <v>9685</v>
      </c>
      <c r="D7483" t="s">
        <v>10046</v>
      </c>
      <c r="E7483" t="s">
        <v>1032</v>
      </c>
    </row>
    <row r="7484" spans="2:5" x14ac:dyDescent="0.35">
      <c r="B7484" t="s">
        <v>10047</v>
      </c>
      <c r="C7484" t="s">
        <v>9685</v>
      </c>
      <c r="D7484" t="s">
        <v>10048</v>
      </c>
    </row>
    <row r="7485" spans="2:5" x14ac:dyDescent="0.35">
      <c r="B7485" t="s">
        <v>10049</v>
      </c>
      <c r="C7485" t="s">
        <v>9685</v>
      </c>
      <c r="D7485" t="s">
        <v>5373</v>
      </c>
      <c r="E7485" t="s">
        <v>4149</v>
      </c>
    </row>
    <row r="7486" spans="2:5" x14ac:dyDescent="0.35">
      <c r="B7486" t="s">
        <v>10050</v>
      </c>
      <c r="C7486" t="s">
        <v>9685</v>
      </c>
      <c r="D7486" t="s">
        <v>10051</v>
      </c>
      <c r="E7486" t="s">
        <v>1032</v>
      </c>
    </row>
    <row r="7487" spans="2:5" x14ac:dyDescent="0.35">
      <c r="B7487" t="s">
        <v>10052</v>
      </c>
      <c r="C7487" t="s">
        <v>9685</v>
      </c>
      <c r="D7487" t="s">
        <v>10053</v>
      </c>
      <c r="E7487" t="s">
        <v>1032</v>
      </c>
    </row>
    <row r="7488" spans="2:5" x14ac:dyDescent="0.35">
      <c r="B7488" t="s">
        <v>10054</v>
      </c>
      <c r="C7488" t="s">
        <v>9685</v>
      </c>
      <c r="D7488" t="s">
        <v>10055</v>
      </c>
      <c r="E7488" t="s">
        <v>1032</v>
      </c>
    </row>
    <row r="7489" spans="2:5" x14ac:dyDescent="0.35">
      <c r="B7489" t="s">
        <v>10056</v>
      </c>
      <c r="C7489" t="s">
        <v>9685</v>
      </c>
      <c r="D7489" t="s">
        <v>10057</v>
      </c>
      <c r="E7489" t="s">
        <v>1032</v>
      </c>
    </row>
    <row r="7490" spans="2:5" x14ac:dyDescent="0.35">
      <c r="B7490" t="s">
        <v>10058</v>
      </c>
      <c r="C7490" t="s">
        <v>9685</v>
      </c>
      <c r="D7490" t="s">
        <v>10059</v>
      </c>
      <c r="E7490" t="s">
        <v>1105</v>
      </c>
    </row>
    <row r="7491" spans="2:5" x14ac:dyDescent="0.35">
      <c r="B7491" t="s">
        <v>10060</v>
      </c>
      <c r="C7491" t="s">
        <v>9685</v>
      </c>
      <c r="D7491" t="s">
        <v>10061</v>
      </c>
      <c r="E7491" t="s">
        <v>1032</v>
      </c>
    </row>
    <row r="7492" spans="2:5" x14ac:dyDescent="0.35">
      <c r="B7492" t="s">
        <v>10062</v>
      </c>
      <c r="C7492" t="s">
        <v>9685</v>
      </c>
      <c r="D7492" t="s">
        <v>10063</v>
      </c>
      <c r="E7492" t="s">
        <v>1032</v>
      </c>
    </row>
    <row r="7493" spans="2:5" x14ac:dyDescent="0.35">
      <c r="B7493" t="s">
        <v>10064</v>
      </c>
      <c r="C7493" t="s">
        <v>9685</v>
      </c>
      <c r="D7493" t="s">
        <v>10065</v>
      </c>
    </row>
    <row r="7494" spans="2:5" x14ac:dyDescent="0.35">
      <c r="B7494" t="s">
        <v>10066</v>
      </c>
      <c r="C7494" t="s">
        <v>9685</v>
      </c>
      <c r="D7494" t="s">
        <v>10067</v>
      </c>
      <c r="E7494" t="s">
        <v>1032</v>
      </c>
    </row>
    <row r="7495" spans="2:5" x14ac:dyDescent="0.35">
      <c r="B7495" t="s">
        <v>10068</v>
      </c>
      <c r="C7495" t="s">
        <v>9685</v>
      </c>
      <c r="D7495" t="s">
        <v>10069</v>
      </c>
    </row>
    <row r="7496" spans="2:5" x14ac:dyDescent="0.35">
      <c r="B7496" t="s">
        <v>10070</v>
      </c>
      <c r="C7496" t="s">
        <v>9685</v>
      </c>
      <c r="D7496" t="s">
        <v>10071</v>
      </c>
      <c r="E7496" t="s">
        <v>1032</v>
      </c>
    </row>
    <row r="7497" spans="2:5" x14ac:dyDescent="0.35">
      <c r="B7497" t="s">
        <v>10072</v>
      </c>
      <c r="C7497" t="s">
        <v>9685</v>
      </c>
      <c r="D7497" t="s">
        <v>10073</v>
      </c>
      <c r="E7497" t="s">
        <v>1032</v>
      </c>
    </row>
    <row r="7498" spans="2:5" x14ac:dyDescent="0.35">
      <c r="B7498" t="s">
        <v>10074</v>
      </c>
      <c r="C7498" t="s">
        <v>9685</v>
      </c>
      <c r="D7498" t="s">
        <v>10075</v>
      </c>
      <c r="E7498" t="s">
        <v>1105</v>
      </c>
    </row>
    <row r="7499" spans="2:5" x14ac:dyDescent="0.35">
      <c r="B7499" t="s">
        <v>10076</v>
      </c>
      <c r="C7499" t="s">
        <v>9685</v>
      </c>
      <c r="D7499" t="s">
        <v>10077</v>
      </c>
      <c r="E7499" t="s">
        <v>1032</v>
      </c>
    </row>
    <row r="7500" spans="2:5" x14ac:dyDescent="0.35">
      <c r="B7500" t="s">
        <v>10078</v>
      </c>
      <c r="C7500" t="s">
        <v>9685</v>
      </c>
      <c r="D7500" t="s">
        <v>5513</v>
      </c>
      <c r="E7500" t="s">
        <v>1041</v>
      </c>
    </row>
    <row r="7501" spans="2:5" x14ac:dyDescent="0.35">
      <c r="B7501" t="s">
        <v>10079</v>
      </c>
      <c r="C7501" t="s">
        <v>9685</v>
      </c>
      <c r="D7501" t="s">
        <v>10080</v>
      </c>
      <c r="E7501" t="s">
        <v>1032</v>
      </c>
    </row>
    <row r="7502" spans="2:5" x14ac:dyDescent="0.35">
      <c r="B7502" t="s">
        <v>10081</v>
      </c>
      <c r="C7502" t="s">
        <v>9685</v>
      </c>
      <c r="D7502" t="s">
        <v>10082</v>
      </c>
      <c r="E7502" t="s">
        <v>1032</v>
      </c>
    </row>
    <row r="7503" spans="2:5" x14ac:dyDescent="0.35">
      <c r="B7503" t="s">
        <v>10083</v>
      </c>
      <c r="C7503" t="s">
        <v>9685</v>
      </c>
      <c r="D7503" t="s">
        <v>10084</v>
      </c>
      <c r="E7503" t="s">
        <v>1032</v>
      </c>
    </row>
    <row r="7504" spans="2:5" x14ac:dyDescent="0.35">
      <c r="B7504" t="s">
        <v>10085</v>
      </c>
      <c r="C7504" t="s">
        <v>9685</v>
      </c>
      <c r="D7504" t="s">
        <v>5545</v>
      </c>
      <c r="E7504" t="s">
        <v>1032</v>
      </c>
    </row>
    <row r="7505" spans="2:5" x14ac:dyDescent="0.35">
      <c r="B7505" t="s">
        <v>10086</v>
      </c>
      <c r="C7505" t="s">
        <v>9685</v>
      </c>
      <c r="D7505" t="s">
        <v>10087</v>
      </c>
    </row>
    <row r="7506" spans="2:5" x14ac:dyDescent="0.35">
      <c r="B7506" t="s">
        <v>10088</v>
      </c>
      <c r="C7506" t="s">
        <v>9685</v>
      </c>
      <c r="D7506" t="s">
        <v>10089</v>
      </c>
      <c r="E7506" t="s">
        <v>1032</v>
      </c>
    </row>
    <row r="7507" spans="2:5" x14ac:dyDescent="0.35">
      <c r="B7507" t="s">
        <v>10090</v>
      </c>
      <c r="C7507" t="s">
        <v>9685</v>
      </c>
      <c r="D7507" t="s">
        <v>10091</v>
      </c>
    </row>
    <row r="7508" spans="2:5" x14ac:dyDescent="0.35">
      <c r="B7508" t="s">
        <v>10092</v>
      </c>
      <c r="C7508" t="s">
        <v>9685</v>
      </c>
      <c r="D7508" t="s">
        <v>10093</v>
      </c>
    </row>
    <row r="7509" spans="2:5" x14ac:dyDescent="0.35">
      <c r="B7509" t="s">
        <v>10094</v>
      </c>
      <c r="C7509" t="s">
        <v>9685</v>
      </c>
      <c r="D7509" t="s">
        <v>10095</v>
      </c>
      <c r="E7509" t="s">
        <v>1032</v>
      </c>
    </row>
    <row r="7510" spans="2:5" x14ac:dyDescent="0.35">
      <c r="B7510" t="s">
        <v>10096</v>
      </c>
      <c r="C7510" t="s">
        <v>9685</v>
      </c>
      <c r="D7510" t="s">
        <v>10097</v>
      </c>
    </row>
    <row r="7511" spans="2:5" x14ac:dyDescent="0.35">
      <c r="B7511" t="s">
        <v>10098</v>
      </c>
      <c r="C7511" t="s">
        <v>9685</v>
      </c>
      <c r="D7511" t="s">
        <v>10099</v>
      </c>
      <c r="E7511" t="s">
        <v>1032</v>
      </c>
    </row>
    <row r="7512" spans="2:5" x14ac:dyDescent="0.35">
      <c r="B7512" t="s">
        <v>10100</v>
      </c>
      <c r="C7512" t="s">
        <v>9685</v>
      </c>
      <c r="D7512" t="s">
        <v>10101</v>
      </c>
      <c r="E7512" t="s">
        <v>1032</v>
      </c>
    </row>
    <row r="7513" spans="2:5" x14ac:dyDescent="0.35">
      <c r="B7513" t="s">
        <v>10102</v>
      </c>
      <c r="C7513" t="s">
        <v>9685</v>
      </c>
      <c r="D7513" t="s">
        <v>10103</v>
      </c>
      <c r="E7513" t="s">
        <v>1032</v>
      </c>
    </row>
    <row r="7514" spans="2:5" x14ac:dyDescent="0.35">
      <c r="B7514" t="s">
        <v>10104</v>
      </c>
      <c r="C7514" t="s">
        <v>9685</v>
      </c>
      <c r="D7514" t="s">
        <v>10105</v>
      </c>
    </row>
    <row r="7515" spans="2:5" x14ac:dyDescent="0.35">
      <c r="B7515" t="s">
        <v>10106</v>
      </c>
      <c r="C7515" t="s">
        <v>9685</v>
      </c>
      <c r="D7515" t="s">
        <v>10107</v>
      </c>
    </row>
    <row r="7516" spans="2:5" x14ac:dyDescent="0.35">
      <c r="B7516" t="s">
        <v>10108</v>
      </c>
      <c r="C7516" t="s">
        <v>9685</v>
      </c>
      <c r="D7516" t="s">
        <v>10109</v>
      </c>
      <c r="E7516" t="s">
        <v>1032</v>
      </c>
    </row>
    <row r="7517" spans="2:5" x14ac:dyDescent="0.35">
      <c r="B7517" t="s">
        <v>10110</v>
      </c>
      <c r="C7517" t="s">
        <v>9685</v>
      </c>
      <c r="D7517" t="s">
        <v>10111</v>
      </c>
      <c r="E7517" t="s">
        <v>1062</v>
      </c>
    </row>
    <row r="7518" spans="2:5" x14ac:dyDescent="0.35">
      <c r="B7518" t="s">
        <v>10112</v>
      </c>
      <c r="C7518" t="s">
        <v>9685</v>
      </c>
      <c r="D7518" t="s">
        <v>10113</v>
      </c>
      <c r="E7518" t="s">
        <v>1032</v>
      </c>
    </row>
    <row r="7519" spans="2:5" x14ac:dyDescent="0.35">
      <c r="B7519" t="s">
        <v>10114</v>
      </c>
      <c r="C7519" t="s">
        <v>9685</v>
      </c>
      <c r="D7519" t="s">
        <v>10115</v>
      </c>
      <c r="E7519" t="s">
        <v>1032</v>
      </c>
    </row>
    <row r="7520" spans="2:5" x14ac:dyDescent="0.35">
      <c r="B7520" t="s">
        <v>10116</v>
      </c>
      <c r="C7520" t="s">
        <v>9685</v>
      </c>
      <c r="D7520" t="s">
        <v>10117</v>
      </c>
      <c r="E7520" t="s">
        <v>1032</v>
      </c>
    </row>
    <row r="7521" spans="2:5" x14ac:dyDescent="0.35">
      <c r="B7521" t="s">
        <v>10118</v>
      </c>
      <c r="C7521" t="s">
        <v>9685</v>
      </c>
      <c r="D7521" t="s">
        <v>10119</v>
      </c>
      <c r="E7521" t="s">
        <v>1032</v>
      </c>
    </row>
    <row r="7522" spans="2:5" x14ac:dyDescent="0.35">
      <c r="B7522" t="s">
        <v>10120</v>
      </c>
      <c r="C7522" t="s">
        <v>9685</v>
      </c>
      <c r="D7522" t="s">
        <v>10121</v>
      </c>
      <c r="E7522" t="s">
        <v>1032</v>
      </c>
    </row>
    <row r="7523" spans="2:5" x14ac:dyDescent="0.35">
      <c r="B7523" t="s">
        <v>10122</v>
      </c>
      <c r="C7523" t="s">
        <v>9685</v>
      </c>
      <c r="D7523" t="s">
        <v>4962</v>
      </c>
      <c r="E7523" t="s">
        <v>1032</v>
      </c>
    </row>
    <row r="7524" spans="2:5" x14ac:dyDescent="0.35">
      <c r="B7524" t="s">
        <v>10123</v>
      </c>
      <c r="C7524" t="s">
        <v>9685</v>
      </c>
      <c r="D7524" t="s">
        <v>10124</v>
      </c>
      <c r="E7524" t="s">
        <v>1032</v>
      </c>
    </row>
    <row r="7525" spans="2:5" x14ac:dyDescent="0.35">
      <c r="B7525" t="s">
        <v>10125</v>
      </c>
      <c r="C7525" t="s">
        <v>9685</v>
      </c>
      <c r="D7525" t="s">
        <v>10126</v>
      </c>
      <c r="E7525" t="s">
        <v>1032</v>
      </c>
    </row>
    <row r="7526" spans="2:5" x14ac:dyDescent="0.35">
      <c r="B7526" t="s">
        <v>10127</v>
      </c>
      <c r="C7526" t="s">
        <v>9685</v>
      </c>
      <c r="D7526" t="s">
        <v>10128</v>
      </c>
      <c r="E7526" t="s">
        <v>1032</v>
      </c>
    </row>
    <row r="7527" spans="2:5" x14ac:dyDescent="0.35">
      <c r="B7527" t="s">
        <v>10129</v>
      </c>
      <c r="C7527" t="s">
        <v>9685</v>
      </c>
      <c r="D7527" t="s">
        <v>10130</v>
      </c>
      <c r="E7527" t="s">
        <v>1032</v>
      </c>
    </row>
    <row r="7528" spans="2:5" x14ac:dyDescent="0.35">
      <c r="B7528" t="s">
        <v>10131</v>
      </c>
      <c r="C7528" t="s">
        <v>9685</v>
      </c>
      <c r="D7528" t="s">
        <v>5672</v>
      </c>
      <c r="E7528" t="s">
        <v>1032</v>
      </c>
    </row>
    <row r="7529" spans="2:5" x14ac:dyDescent="0.35">
      <c r="B7529" t="s">
        <v>10132</v>
      </c>
      <c r="C7529" t="s">
        <v>9685</v>
      </c>
      <c r="D7529" t="s">
        <v>10133</v>
      </c>
      <c r="E7529" t="s">
        <v>1032</v>
      </c>
    </row>
    <row r="7530" spans="2:5" x14ac:dyDescent="0.35">
      <c r="B7530" t="s">
        <v>10134</v>
      </c>
      <c r="C7530" t="s">
        <v>9685</v>
      </c>
      <c r="D7530" t="s">
        <v>10135</v>
      </c>
      <c r="E7530" t="s">
        <v>1032</v>
      </c>
    </row>
    <row r="7531" spans="2:5" x14ac:dyDescent="0.35">
      <c r="B7531" t="s">
        <v>10136</v>
      </c>
      <c r="C7531" t="s">
        <v>9685</v>
      </c>
      <c r="D7531" t="s">
        <v>10137</v>
      </c>
      <c r="E7531" t="s">
        <v>1105</v>
      </c>
    </row>
    <row r="7532" spans="2:5" x14ac:dyDescent="0.35">
      <c r="B7532" t="s">
        <v>10138</v>
      </c>
      <c r="C7532" t="s">
        <v>9685</v>
      </c>
      <c r="D7532" t="s">
        <v>10139</v>
      </c>
      <c r="E7532" t="s">
        <v>1032</v>
      </c>
    </row>
    <row r="7533" spans="2:5" x14ac:dyDescent="0.35">
      <c r="B7533" t="s">
        <v>10140</v>
      </c>
      <c r="C7533" t="s">
        <v>9685</v>
      </c>
      <c r="D7533" t="s">
        <v>10141</v>
      </c>
      <c r="E7533" t="s">
        <v>1032</v>
      </c>
    </row>
    <row r="7534" spans="2:5" x14ac:dyDescent="0.35">
      <c r="B7534" t="s">
        <v>10142</v>
      </c>
      <c r="C7534" t="s">
        <v>9685</v>
      </c>
      <c r="D7534" t="s">
        <v>10143</v>
      </c>
      <c r="E7534" t="s">
        <v>1032</v>
      </c>
    </row>
    <row r="7535" spans="2:5" x14ac:dyDescent="0.35">
      <c r="B7535" t="s">
        <v>10144</v>
      </c>
      <c r="C7535" t="s">
        <v>9685</v>
      </c>
      <c r="D7535" t="s">
        <v>10145</v>
      </c>
      <c r="E7535" t="s">
        <v>1032</v>
      </c>
    </row>
    <row r="7536" spans="2:5" x14ac:dyDescent="0.35">
      <c r="B7536" t="s">
        <v>10146</v>
      </c>
      <c r="C7536" t="s">
        <v>9685</v>
      </c>
      <c r="D7536" t="s">
        <v>10147</v>
      </c>
      <c r="E7536" t="s">
        <v>1032</v>
      </c>
    </row>
    <row r="7537" spans="2:5" x14ac:dyDescent="0.35">
      <c r="B7537" t="s">
        <v>10148</v>
      </c>
      <c r="C7537" t="s">
        <v>9685</v>
      </c>
      <c r="D7537" t="s">
        <v>10149</v>
      </c>
    </row>
    <row r="7538" spans="2:5" x14ac:dyDescent="0.35">
      <c r="B7538" t="s">
        <v>10150</v>
      </c>
      <c r="C7538" t="s">
        <v>9685</v>
      </c>
      <c r="D7538" t="s">
        <v>10151</v>
      </c>
    </row>
    <row r="7539" spans="2:5" x14ac:dyDescent="0.35">
      <c r="B7539" t="s">
        <v>10152</v>
      </c>
      <c r="C7539" t="s">
        <v>9685</v>
      </c>
      <c r="D7539" t="s">
        <v>10153</v>
      </c>
      <c r="E7539" t="s">
        <v>1032</v>
      </c>
    </row>
    <row r="7540" spans="2:5" x14ac:dyDescent="0.35">
      <c r="B7540" t="s">
        <v>10154</v>
      </c>
      <c r="C7540" t="s">
        <v>9685</v>
      </c>
      <c r="D7540" t="s">
        <v>10155</v>
      </c>
      <c r="E7540" t="s">
        <v>1032</v>
      </c>
    </row>
    <row r="7541" spans="2:5" x14ac:dyDescent="0.35">
      <c r="B7541" t="s">
        <v>10156</v>
      </c>
      <c r="C7541" t="s">
        <v>9685</v>
      </c>
      <c r="D7541" t="s">
        <v>10157</v>
      </c>
      <c r="E7541" t="s">
        <v>4149</v>
      </c>
    </row>
    <row r="7542" spans="2:5" x14ac:dyDescent="0.35">
      <c r="B7542" t="s">
        <v>10158</v>
      </c>
      <c r="C7542" t="s">
        <v>9685</v>
      </c>
      <c r="D7542" t="s">
        <v>10159</v>
      </c>
      <c r="E7542" t="s">
        <v>1032</v>
      </c>
    </row>
    <row r="7543" spans="2:5" x14ac:dyDescent="0.35">
      <c r="B7543" t="s">
        <v>10160</v>
      </c>
      <c r="C7543" t="s">
        <v>9685</v>
      </c>
      <c r="D7543" t="s">
        <v>10161</v>
      </c>
    </row>
    <row r="7544" spans="2:5" x14ac:dyDescent="0.35">
      <c r="B7544" t="s">
        <v>10162</v>
      </c>
      <c r="C7544" t="s">
        <v>9685</v>
      </c>
      <c r="D7544" t="s">
        <v>10163</v>
      </c>
    </row>
    <row r="7545" spans="2:5" x14ac:dyDescent="0.35">
      <c r="B7545" t="s">
        <v>10164</v>
      </c>
      <c r="C7545" t="s">
        <v>9685</v>
      </c>
      <c r="D7545" t="s">
        <v>10165</v>
      </c>
      <c r="E7545" t="s">
        <v>1032</v>
      </c>
    </row>
    <row r="7546" spans="2:5" x14ac:dyDescent="0.35">
      <c r="B7546" t="s">
        <v>10166</v>
      </c>
      <c r="C7546" t="s">
        <v>9685</v>
      </c>
      <c r="D7546" t="s">
        <v>10167</v>
      </c>
    </row>
    <row r="7547" spans="2:5" x14ac:dyDescent="0.35">
      <c r="B7547" t="s">
        <v>10168</v>
      </c>
      <c r="C7547" t="s">
        <v>9685</v>
      </c>
      <c r="D7547" t="s">
        <v>10169</v>
      </c>
      <c r="E7547" t="s">
        <v>1032</v>
      </c>
    </row>
    <row r="7548" spans="2:5" x14ac:dyDescent="0.35">
      <c r="B7548" t="s">
        <v>10170</v>
      </c>
      <c r="C7548" t="s">
        <v>9685</v>
      </c>
      <c r="D7548" t="s">
        <v>5892</v>
      </c>
      <c r="E7548" t="s">
        <v>4149</v>
      </c>
    </row>
    <row r="7549" spans="2:5" x14ac:dyDescent="0.35">
      <c r="B7549" t="s">
        <v>10171</v>
      </c>
      <c r="C7549" t="s">
        <v>9685</v>
      </c>
      <c r="D7549" t="s">
        <v>10172</v>
      </c>
      <c r="E7549" t="s">
        <v>1032</v>
      </c>
    </row>
    <row r="7550" spans="2:5" x14ac:dyDescent="0.35">
      <c r="B7550" t="s">
        <v>10173</v>
      </c>
      <c r="C7550" t="s">
        <v>9685</v>
      </c>
      <c r="D7550" t="s">
        <v>10174</v>
      </c>
    </row>
    <row r="7551" spans="2:5" x14ac:dyDescent="0.35">
      <c r="B7551" t="s">
        <v>10175</v>
      </c>
      <c r="C7551" t="s">
        <v>9685</v>
      </c>
      <c r="D7551" t="s">
        <v>10176</v>
      </c>
      <c r="E7551" t="s">
        <v>1032</v>
      </c>
    </row>
    <row r="7552" spans="2:5" x14ac:dyDescent="0.35">
      <c r="B7552" t="s">
        <v>10177</v>
      </c>
      <c r="C7552" t="s">
        <v>9685</v>
      </c>
      <c r="D7552" t="s">
        <v>10178</v>
      </c>
      <c r="E7552" t="s">
        <v>1032</v>
      </c>
    </row>
    <row r="7553" spans="2:5" x14ac:dyDescent="0.35">
      <c r="B7553" t="s">
        <v>10179</v>
      </c>
      <c r="C7553" t="s">
        <v>9685</v>
      </c>
      <c r="D7553" t="s">
        <v>10180</v>
      </c>
      <c r="E7553" t="s">
        <v>1032</v>
      </c>
    </row>
    <row r="7554" spans="2:5" x14ac:dyDescent="0.35">
      <c r="B7554" t="s">
        <v>10181</v>
      </c>
      <c r="C7554" t="s">
        <v>9685</v>
      </c>
      <c r="D7554" t="s">
        <v>10182</v>
      </c>
      <c r="E7554" t="s">
        <v>1032</v>
      </c>
    </row>
    <row r="7555" spans="2:5" x14ac:dyDescent="0.35">
      <c r="B7555" t="s">
        <v>10183</v>
      </c>
      <c r="C7555" t="s">
        <v>9685</v>
      </c>
      <c r="D7555" t="s">
        <v>10184</v>
      </c>
      <c r="E7555" t="s">
        <v>1032</v>
      </c>
    </row>
    <row r="7556" spans="2:5" x14ac:dyDescent="0.35">
      <c r="B7556" t="s">
        <v>10185</v>
      </c>
      <c r="C7556" t="s">
        <v>9685</v>
      </c>
      <c r="D7556" t="s">
        <v>10186</v>
      </c>
    </row>
    <row r="7557" spans="2:5" x14ac:dyDescent="0.35">
      <c r="B7557" t="s">
        <v>10187</v>
      </c>
      <c r="C7557" t="s">
        <v>9685</v>
      </c>
      <c r="D7557" t="s">
        <v>6020</v>
      </c>
      <c r="E7557" t="s">
        <v>1032</v>
      </c>
    </row>
    <row r="7558" spans="2:5" x14ac:dyDescent="0.35">
      <c r="B7558" t="s">
        <v>10188</v>
      </c>
      <c r="C7558" t="s">
        <v>9685</v>
      </c>
      <c r="D7558" t="s">
        <v>10189</v>
      </c>
      <c r="E7558" t="s">
        <v>1032</v>
      </c>
    </row>
    <row r="7559" spans="2:5" x14ac:dyDescent="0.35">
      <c r="B7559" t="s">
        <v>10190</v>
      </c>
      <c r="C7559" t="s">
        <v>9685</v>
      </c>
      <c r="D7559" t="s">
        <v>10191</v>
      </c>
      <c r="E7559" t="s">
        <v>1032</v>
      </c>
    </row>
    <row r="7560" spans="2:5" x14ac:dyDescent="0.35">
      <c r="B7560" t="s">
        <v>10192</v>
      </c>
      <c r="C7560" t="s">
        <v>9685</v>
      </c>
      <c r="D7560" t="s">
        <v>10193</v>
      </c>
    </row>
    <row r="7561" spans="2:5" x14ac:dyDescent="0.35">
      <c r="B7561" t="s">
        <v>10194</v>
      </c>
      <c r="C7561" t="s">
        <v>9685</v>
      </c>
      <c r="D7561" t="s">
        <v>10195</v>
      </c>
      <c r="E7561" t="s">
        <v>1032</v>
      </c>
    </row>
    <row r="7562" spans="2:5" x14ac:dyDescent="0.35">
      <c r="B7562" t="s">
        <v>10196</v>
      </c>
      <c r="C7562" t="s">
        <v>9685</v>
      </c>
      <c r="D7562" t="s">
        <v>6065</v>
      </c>
      <c r="E7562" t="s">
        <v>1041</v>
      </c>
    </row>
    <row r="7563" spans="2:5" x14ac:dyDescent="0.35">
      <c r="B7563" t="s">
        <v>10197</v>
      </c>
      <c r="C7563" t="s">
        <v>9685</v>
      </c>
      <c r="D7563" t="s">
        <v>10198</v>
      </c>
      <c r="E7563" t="s">
        <v>1105</v>
      </c>
    </row>
    <row r="7564" spans="2:5" x14ac:dyDescent="0.35">
      <c r="B7564" t="s">
        <v>10199</v>
      </c>
      <c r="C7564" t="s">
        <v>9685</v>
      </c>
      <c r="D7564" t="s">
        <v>10200</v>
      </c>
      <c r="E7564" t="s">
        <v>1041</v>
      </c>
    </row>
    <row r="7565" spans="2:5" x14ac:dyDescent="0.35">
      <c r="B7565" t="s">
        <v>10201</v>
      </c>
      <c r="C7565" t="s">
        <v>9685</v>
      </c>
      <c r="D7565" t="s">
        <v>10202</v>
      </c>
      <c r="E7565" t="s">
        <v>1032</v>
      </c>
    </row>
    <row r="7566" spans="2:5" x14ac:dyDescent="0.35">
      <c r="B7566" t="s">
        <v>10203</v>
      </c>
      <c r="C7566" t="s">
        <v>9685</v>
      </c>
      <c r="D7566" t="s">
        <v>10204</v>
      </c>
      <c r="E7566" t="s">
        <v>1032</v>
      </c>
    </row>
    <row r="7567" spans="2:5" x14ac:dyDescent="0.35">
      <c r="B7567" t="s">
        <v>10205</v>
      </c>
      <c r="C7567" t="s">
        <v>9685</v>
      </c>
      <c r="D7567" t="s">
        <v>10206</v>
      </c>
      <c r="E7567" t="s">
        <v>1032</v>
      </c>
    </row>
    <row r="7568" spans="2:5" x14ac:dyDescent="0.35">
      <c r="B7568" t="s">
        <v>10207</v>
      </c>
      <c r="C7568" t="s">
        <v>9685</v>
      </c>
      <c r="D7568" t="s">
        <v>10208</v>
      </c>
    </row>
    <row r="7569" spans="2:5" x14ac:dyDescent="0.35">
      <c r="B7569" t="s">
        <v>10209</v>
      </c>
      <c r="C7569" t="s">
        <v>9685</v>
      </c>
      <c r="D7569" t="s">
        <v>10210</v>
      </c>
      <c r="E7569" t="s">
        <v>1046</v>
      </c>
    </row>
    <row r="7570" spans="2:5" x14ac:dyDescent="0.35">
      <c r="B7570" t="s">
        <v>10211</v>
      </c>
      <c r="C7570" t="s">
        <v>9685</v>
      </c>
      <c r="D7570" t="s">
        <v>4520</v>
      </c>
      <c r="E7570" t="s">
        <v>1046</v>
      </c>
    </row>
    <row r="7571" spans="2:5" x14ac:dyDescent="0.35">
      <c r="B7571" t="s">
        <v>10212</v>
      </c>
      <c r="C7571" t="s">
        <v>9685</v>
      </c>
      <c r="D7571" t="s">
        <v>10214</v>
      </c>
      <c r="E7571" t="s">
        <v>1046</v>
      </c>
    </row>
    <row r="7572" spans="2:5" x14ac:dyDescent="0.35">
      <c r="B7572" t="s">
        <v>10213</v>
      </c>
      <c r="C7572" t="s">
        <v>9685</v>
      </c>
      <c r="D7572" t="s">
        <v>10215</v>
      </c>
      <c r="E7572" t="s">
        <v>1046</v>
      </c>
    </row>
    <row r="7573" spans="2:5" x14ac:dyDescent="0.35">
      <c r="B7573" t="s">
        <v>10216</v>
      </c>
      <c r="C7573" t="s">
        <v>9685</v>
      </c>
      <c r="D7573" t="s">
        <v>10217</v>
      </c>
    </row>
    <row r="7574" spans="2:5" x14ac:dyDescent="0.35">
      <c r="B7574" t="s">
        <v>10218</v>
      </c>
      <c r="C7574" t="s">
        <v>9685</v>
      </c>
      <c r="D7574" t="s">
        <v>10219</v>
      </c>
      <c r="E7574" t="s">
        <v>1046</v>
      </c>
    </row>
    <row r="7575" spans="2:5" x14ac:dyDescent="0.35">
      <c r="B7575" t="s">
        <v>10220</v>
      </c>
      <c r="C7575" t="s">
        <v>9685</v>
      </c>
      <c r="D7575" t="s">
        <v>10221</v>
      </c>
      <c r="E7575" t="s">
        <v>1046</v>
      </c>
    </row>
    <row r="7576" spans="2:5" x14ac:dyDescent="0.35">
      <c r="B7576" t="s">
        <v>10222</v>
      </c>
      <c r="C7576" t="s">
        <v>9685</v>
      </c>
      <c r="D7576" t="s">
        <v>4637</v>
      </c>
      <c r="E7576" t="s">
        <v>1046</v>
      </c>
    </row>
    <row r="7577" spans="2:5" x14ac:dyDescent="0.35">
      <c r="B7577" t="s">
        <v>10223</v>
      </c>
      <c r="C7577" t="s">
        <v>9685</v>
      </c>
      <c r="D7577" t="s">
        <v>4637</v>
      </c>
      <c r="E7577" t="s">
        <v>1046</v>
      </c>
    </row>
    <row r="7578" spans="2:5" x14ac:dyDescent="0.35">
      <c r="B7578" t="s">
        <v>10224</v>
      </c>
      <c r="C7578" t="s">
        <v>9685</v>
      </c>
      <c r="D7578" t="s">
        <v>10225</v>
      </c>
      <c r="E7578" t="s">
        <v>1046</v>
      </c>
    </row>
    <row r="7579" spans="2:5" x14ac:dyDescent="0.35">
      <c r="B7579" t="s">
        <v>10226</v>
      </c>
      <c r="C7579" t="s">
        <v>9685</v>
      </c>
      <c r="D7579" t="s">
        <v>10227</v>
      </c>
    </row>
    <row r="7580" spans="2:5" x14ac:dyDescent="0.35">
      <c r="B7580" t="s">
        <v>10228</v>
      </c>
      <c r="C7580" t="s">
        <v>9685</v>
      </c>
      <c r="D7580" t="s">
        <v>4882</v>
      </c>
      <c r="E7580" t="s">
        <v>1046</v>
      </c>
    </row>
    <row r="7581" spans="2:5" x14ac:dyDescent="0.35">
      <c r="B7581" t="s">
        <v>10229</v>
      </c>
      <c r="C7581" t="s">
        <v>9685</v>
      </c>
      <c r="D7581" t="s">
        <v>10230</v>
      </c>
      <c r="E7581" t="s">
        <v>1032</v>
      </c>
    </row>
    <row r="7582" spans="2:5" x14ac:dyDescent="0.35">
      <c r="B7582" t="s">
        <v>10231</v>
      </c>
      <c r="C7582" t="s">
        <v>9685</v>
      </c>
      <c r="D7582" t="s">
        <v>10232</v>
      </c>
    </row>
    <row r="7583" spans="2:5" x14ac:dyDescent="0.35">
      <c r="B7583" t="s">
        <v>10233</v>
      </c>
      <c r="C7583" t="s">
        <v>9685</v>
      </c>
      <c r="D7583" t="s">
        <v>10234</v>
      </c>
      <c r="E7583" t="s">
        <v>1046</v>
      </c>
    </row>
    <row r="7584" spans="2:5" x14ac:dyDescent="0.35">
      <c r="B7584" t="s">
        <v>10235</v>
      </c>
      <c r="C7584" t="s">
        <v>9685</v>
      </c>
    </row>
    <row r="7585" spans="2:5" x14ac:dyDescent="0.35">
      <c r="B7585" t="s">
        <v>10236</v>
      </c>
      <c r="C7585" t="s">
        <v>9685</v>
      </c>
      <c r="D7585" t="s">
        <v>10237</v>
      </c>
      <c r="E7585" t="s">
        <v>1046</v>
      </c>
    </row>
    <row r="7586" spans="2:5" x14ac:dyDescent="0.35">
      <c r="B7586" t="s">
        <v>10238</v>
      </c>
      <c r="C7586" t="s">
        <v>9685</v>
      </c>
      <c r="D7586" t="s">
        <v>5076</v>
      </c>
      <c r="E7586" t="s">
        <v>1046</v>
      </c>
    </row>
    <row r="7587" spans="2:5" x14ac:dyDescent="0.35">
      <c r="B7587" t="s">
        <v>10239</v>
      </c>
      <c r="C7587" t="s">
        <v>9685</v>
      </c>
      <c r="D7587" t="s">
        <v>10240</v>
      </c>
    </row>
    <row r="7588" spans="2:5" x14ac:dyDescent="0.35">
      <c r="B7588" t="s">
        <v>10241</v>
      </c>
      <c r="C7588" t="s">
        <v>9685</v>
      </c>
      <c r="D7588" t="s">
        <v>10242</v>
      </c>
      <c r="E7588" t="s">
        <v>1046</v>
      </c>
    </row>
    <row r="7589" spans="2:5" x14ac:dyDescent="0.35">
      <c r="B7589" t="s">
        <v>10243</v>
      </c>
      <c r="C7589" t="s">
        <v>9685</v>
      </c>
      <c r="D7589" t="s">
        <v>5141</v>
      </c>
      <c r="E7589" t="s">
        <v>1046</v>
      </c>
    </row>
    <row r="7590" spans="2:5" x14ac:dyDescent="0.35">
      <c r="B7590" t="s">
        <v>10244</v>
      </c>
      <c r="C7590" t="s">
        <v>9685</v>
      </c>
      <c r="D7590" t="s">
        <v>10245</v>
      </c>
      <c r="E7590" t="s">
        <v>1046</v>
      </c>
    </row>
    <row r="7591" spans="2:5" x14ac:dyDescent="0.35">
      <c r="B7591" t="s">
        <v>10246</v>
      </c>
      <c r="C7591" t="s">
        <v>9685</v>
      </c>
      <c r="D7591" t="s">
        <v>10247</v>
      </c>
    </row>
    <row r="7592" spans="2:5" x14ac:dyDescent="0.35">
      <c r="B7592" t="s">
        <v>10248</v>
      </c>
      <c r="C7592" t="s">
        <v>9685</v>
      </c>
      <c r="D7592" t="s">
        <v>10249</v>
      </c>
      <c r="E7592" t="s">
        <v>1046</v>
      </c>
    </row>
    <row r="7593" spans="2:5" x14ac:dyDescent="0.35">
      <c r="B7593" t="s">
        <v>10250</v>
      </c>
      <c r="C7593" t="s">
        <v>9685</v>
      </c>
      <c r="D7593" t="s">
        <v>10251</v>
      </c>
      <c r="E7593" t="s">
        <v>1046</v>
      </c>
    </row>
    <row r="7594" spans="2:5" x14ac:dyDescent="0.35">
      <c r="B7594" t="s">
        <v>10252</v>
      </c>
      <c r="C7594" t="s">
        <v>9685</v>
      </c>
      <c r="D7594" t="s">
        <v>10253</v>
      </c>
      <c r="E7594" t="s">
        <v>1046</v>
      </c>
    </row>
    <row r="7595" spans="2:5" x14ac:dyDescent="0.35">
      <c r="B7595" t="s">
        <v>10254</v>
      </c>
      <c r="C7595" t="s">
        <v>9685</v>
      </c>
      <c r="D7595" t="s">
        <v>10255</v>
      </c>
    </row>
    <row r="7596" spans="2:5" x14ac:dyDescent="0.35">
      <c r="B7596" t="s">
        <v>10256</v>
      </c>
      <c r="C7596" t="s">
        <v>9685</v>
      </c>
      <c r="D7596" t="s">
        <v>10257</v>
      </c>
    </row>
    <row r="7597" spans="2:5" x14ac:dyDescent="0.35">
      <c r="B7597" t="s">
        <v>10258</v>
      </c>
      <c r="C7597" t="s">
        <v>9685</v>
      </c>
      <c r="D7597" t="s">
        <v>10259</v>
      </c>
    </row>
    <row r="7598" spans="2:5" x14ac:dyDescent="0.35">
      <c r="B7598" t="s">
        <v>10260</v>
      </c>
      <c r="C7598" t="s">
        <v>9685</v>
      </c>
      <c r="D7598" t="s">
        <v>10261</v>
      </c>
      <c r="E7598" t="s">
        <v>1046</v>
      </c>
    </row>
    <row r="7599" spans="2:5" x14ac:dyDescent="0.35">
      <c r="B7599" t="s">
        <v>10262</v>
      </c>
      <c r="C7599" t="s">
        <v>9685</v>
      </c>
      <c r="D7599" t="s">
        <v>10263</v>
      </c>
      <c r="E7599" t="s">
        <v>1046</v>
      </c>
    </row>
    <row r="7600" spans="2:5" x14ac:dyDescent="0.35">
      <c r="B7600" t="s">
        <v>10264</v>
      </c>
      <c r="C7600" t="s">
        <v>9685</v>
      </c>
      <c r="D7600" t="s">
        <v>10265</v>
      </c>
      <c r="E7600" t="s">
        <v>1046</v>
      </c>
    </row>
    <row r="7601" spans="2:5" x14ac:dyDescent="0.35">
      <c r="B7601" t="s">
        <v>10266</v>
      </c>
      <c r="C7601" t="s">
        <v>9685</v>
      </c>
      <c r="D7601" t="s">
        <v>10267</v>
      </c>
      <c r="E7601" t="s">
        <v>1046</v>
      </c>
    </row>
    <row r="7602" spans="2:5" x14ac:dyDescent="0.35">
      <c r="B7602" t="s">
        <v>10268</v>
      </c>
      <c r="C7602" t="s">
        <v>9685</v>
      </c>
      <c r="D7602" t="s">
        <v>10269</v>
      </c>
    </row>
    <row r="7603" spans="2:5" x14ac:dyDescent="0.35">
      <c r="B7603" t="s">
        <v>10270</v>
      </c>
      <c r="C7603" t="s">
        <v>9685</v>
      </c>
      <c r="D7603" t="s">
        <v>10271</v>
      </c>
    </row>
    <row r="7604" spans="2:5" x14ac:dyDescent="0.35">
      <c r="B7604" t="s">
        <v>10272</v>
      </c>
      <c r="C7604" t="s">
        <v>9685</v>
      </c>
      <c r="D7604" t="s">
        <v>10273</v>
      </c>
      <c r="E7604" t="s">
        <v>1046</v>
      </c>
    </row>
    <row r="7605" spans="2:5" x14ac:dyDescent="0.35">
      <c r="B7605" t="s">
        <v>10274</v>
      </c>
      <c r="C7605" t="s">
        <v>9685</v>
      </c>
      <c r="D7605" t="s">
        <v>10275</v>
      </c>
    </row>
    <row r="7606" spans="2:5" x14ac:dyDescent="0.35">
      <c r="B7606" t="s">
        <v>10276</v>
      </c>
      <c r="C7606" t="s">
        <v>9685</v>
      </c>
      <c r="D7606" t="s">
        <v>10277</v>
      </c>
      <c r="E7606" t="s">
        <v>1046</v>
      </c>
    </row>
    <row r="7607" spans="2:5" x14ac:dyDescent="0.35">
      <c r="B7607" t="s">
        <v>10278</v>
      </c>
      <c r="C7607" t="s">
        <v>9685</v>
      </c>
      <c r="D7607" t="s">
        <v>10279</v>
      </c>
      <c r="E7607" t="s">
        <v>1046</v>
      </c>
    </row>
    <row r="7608" spans="2:5" x14ac:dyDescent="0.35">
      <c r="B7608" t="s">
        <v>10280</v>
      </c>
      <c r="C7608" t="s">
        <v>9685</v>
      </c>
      <c r="D7608" t="s">
        <v>10281</v>
      </c>
      <c r="E7608" t="s">
        <v>1046</v>
      </c>
    </row>
    <row r="7609" spans="2:5" x14ac:dyDescent="0.35">
      <c r="B7609" t="s">
        <v>10282</v>
      </c>
      <c r="C7609" t="s">
        <v>9685</v>
      </c>
      <c r="D7609" t="s">
        <v>10283</v>
      </c>
      <c r="E7609" t="s">
        <v>1046</v>
      </c>
    </row>
    <row r="7610" spans="2:5" x14ac:dyDescent="0.35">
      <c r="B7610" t="s">
        <v>10284</v>
      </c>
      <c r="C7610" t="s">
        <v>9685</v>
      </c>
      <c r="D7610" t="s">
        <v>10285</v>
      </c>
      <c r="E7610" t="s">
        <v>1046</v>
      </c>
    </row>
    <row r="7611" spans="2:5" x14ac:dyDescent="0.35">
      <c r="B7611" t="s">
        <v>10286</v>
      </c>
      <c r="C7611" t="s">
        <v>9685</v>
      </c>
      <c r="D7611" t="s">
        <v>10287</v>
      </c>
      <c r="E7611" t="s">
        <v>1046</v>
      </c>
    </row>
    <row r="7612" spans="2:5" x14ac:dyDescent="0.35">
      <c r="B7612" t="s">
        <v>10288</v>
      </c>
      <c r="C7612" t="s">
        <v>9685</v>
      </c>
      <c r="D7612" t="s">
        <v>10289</v>
      </c>
      <c r="E7612" t="s">
        <v>1046</v>
      </c>
    </row>
    <row r="7613" spans="2:5" x14ac:dyDescent="0.35">
      <c r="B7613" t="s">
        <v>10290</v>
      </c>
      <c r="C7613" t="s">
        <v>9685</v>
      </c>
      <c r="D7613" t="s">
        <v>10291</v>
      </c>
      <c r="E7613" t="s">
        <v>1046</v>
      </c>
    </row>
    <row r="7614" spans="2:5" x14ac:dyDescent="0.35">
      <c r="B7614" t="s">
        <v>10292</v>
      </c>
      <c r="C7614" t="s">
        <v>9685</v>
      </c>
      <c r="D7614" t="s">
        <v>10293</v>
      </c>
      <c r="E7614" t="s">
        <v>1046</v>
      </c>
    </row>
    <row r="7615" spans="2:5" x14ac:dyDescent="0.35">
      <c r="B7615" t="s">
        <v>10294</v>
      </c>
      <c r="C7615" t="s">
        <v>9685</v>
      </c>
      <c r="D7615" t="s">
        <v>10295</v>
      </c>
      <c r="E7615" t="s">
        <v>1046</v>
      </c>
    </row>
    <row r="7616" spans="2:5" x14ac:dyDescent="0.35">
      <c r="B7616" t="s">
        <v>10296</v>
      </c>
      <c r="C7616" t="s">
        <v>9685</v>
      </c>
      <c r="D7616" t="s">
        <v>1594</v>
      </c>
      <c r="E7616" t="s">
        <v>1046</v>
      </c>
    </row>
    <row r="7617" spans="2:5" x14ac:dyDescent="0.35">
      <c r="B7617" t="s">
        <v>10297</v>
      </c>
      <c r="C7617" t="s">
        <v>9685</v>
      </c>
      <c r="D7617" t="s">
        <v>10298</v>
      </c>
      <c r="E7617" t="s">
        <v>1046</v>
      </c>
    </row>
    <row r="7618" spans="2:5" x14ac:dyDescent="0.35">
      <c r="B7618" t="s">
        <v>10299</v>
      </c>
      <c r="C7618" t="s">
        <v>9685</v>
      </c>
      <c r="D7618" t="s">
        <v>10300</v>
      </c>
      <c r="E7618" t="s">
        <v>1046</v>
      </c>
    </row>
    <row r="7619" spans="2:5" x14ac:dyDescent="0.35">
      <c r="B7619" t="s">
        <v>10301</v>
      </c>
      <c r="C7619" t="s">
        <v>9685</v>
      </c>
      <c r="D7619" t="s">
        <v>10302</v>
      </c>
      <c r="E7619" t="s">
        <v>1046</v>
      </c>
    </row>
    <row r="7620" spans="2:5" x14ac:dyDescent="0.35">
      <c r="B7620" t="s">
        <v>10303</v>
      </c>
      <c r="C7620" t="s">
        <v>9685</v>
      </c>
      <c r="D7620" t="s">
        <v>10304</v>
      </c>
      <c r="E7620" t="s">
        <v>1105</v>
      </c>
    </row>
    <row r="7621" spans="2:5" x14ac:dyDescent="0.35">
      <c r="B7621" t="s">
        <v>10305</v>
      </c>
      <c r="C7621" t="s">
        <v>9685</v>
      </c>
      <c r="D7621" t="s">
        <v>10306</v>
      </c>
    </row>
    <row r="7622" spans="2:5" x14ac:dyDescent="0.35">
      <c r="B7622" t="s">
        <v>10307</v>
      </c>
      <c r="C7622" t="s">
        <v>9685</v>
      </c>
      <c r="D7622" t="s">
        <v>10308</v>
      </c>
      <c r="E7622" t="s">
        <v>1046</v>
      </c>
    </row>
    <row r="7623" spans="2:5" x14ac:dyDescent="0.35">
      <c r="B7623" t="s">
        <v>10309</v>
      </c>
      <c r="C7623" t="s">
        <v>9685</v>
      </c>
      <c r="D7623" t="s">
        <v>10310</v>
      </c>
      <c r="E7623" t="s">
        <v>1046</v>
      </c>
    </row>
    <row r="7624" spans="2:5" x14ac:dyDescent="0.35">
      <c r="B7624" t="s">
        <v>10311</v>
      </c>
      <c r="C7624" t="s">
        <v>9685</v>
      </c>
      <c r="D7624" t="s">
        <v>10312</v>
      </c>
    </row>
    <row r="7625" spans="2:5" x14ac:dyDescent="0.35">
      <c r="B7625" t="s">
        <v>10313</v>
      </c>
      <c r="C7625" t="s">
        <v>9685</v>
      </c>
      <c r="D7625" t="s">
        <v>10314</v>
      </c>
      <c r="E7625" t="s">
        <v>1046</v>
      </c>
    </row>
    <row r="7626" spans="2:5" x14ac:dyDescent="0.35">
      <c r="B7626" t="s">
        <v>10315</v>
      </c>
      <c r="C7626" t="s">
        <v>9685</v>
      </c>
      <c r="D7626" t="s">
        <v>10316</v>
      </c>
      <c r="E7626" t="s">
        <v>1046</v>
      </c>
    </row>
    <row r="7627" spans="2:5" x14ac:dyDescent="0.35">
      <c r="B7627" t="s">
        <v>10317</v>
      </c>
      <c r="C7627" t="s">
        <v>9685</v>
      </c>
      <c r="D7627" t="s">
        <v>10318</v>
      </c>
      <c r="E7627" t="s">
        <v>1046</v>
      </c>
    </row>
    <row r="7628" spans="2:5" x14ac:dyDescent="0.35">
      <c r="B7628" t="s">
        <v>10319</v>
      </c>
      <c r="C7628" t="s">
        <v>9685</v>
      </c>
      <c r="D7628" t="s">
        <v>10320</v>
      </c>
      <c r="E7628" t="s">
        <v>1046</v>
      </c>
    </row>
    <row r="7629" spans="2:5" x14ac:dyDescent="0.35">
      <c r="B7629" t="s">
        <v>10321</v>
      </c>
      <c r="C7629" t="s">
        <v>9685</v>
      </c>
      <c r="D7629" t="s">
        <v>10322</v>
      </c>
    </row>
    <row r="7630" spans="2:5" x14ac:dyDescent="0.35">
      <c r="B7630" t="s">
        <v>10323</v>
      </c>
      <c r="C7630" t="s">
        <v>9685</v>
      </c>
      <c r="D7630" t="s">
        <v>10324</v>
      </c>
    </row>
    <row r="7631" spans="2:5" x14ac:dyDescent="0.35">
      <c r="B7631" t="s">
        <v>10325</v>
      </c>
      <c r="C7631" t="s">
        <v>9685</v>
      </c>
      <c r="D7631" t="s">
        <v>10326</v>
      </c>
      <c r="E7631" t="s">
        <v>1059</v>
      </c>
    </row>
    <row r="7632" spans="2:5" x14ac:dyDescent="0.35">
      <c r="B7632" t="s">
        <v>10327</v>
      </c>
      <c r="C7632" t="s">
        <v>9685</v>
      </c>
      <c r="D7632" t="s">
        <v>10328</v>
      </c>
    </row>
    <row r="7633" spans="2:5" x14ac:dyDescent="0.35">
      <c r="B7633" t="s">
        <v>10329</v>
      </c>
      <c r="C7633" t="s">
        <v>9685</v>
      </c>
      <c r="D7633" t="s">
        <v>10330</v>
      </c>
      <c r="E7633" t="s">
        <v>1059</v>
      </c>
    </row>
    <row r="7634" spans="2:5" x14ac:dyDescent="0.35">
      <c r="B7634" t="s">
        <v>10331</v>
      </c>
      <c r="C7634" t="s">
        <v>9685</v>
      </c>
      <c r="D7634" t="s">
        <v>10332</v>
      </c>
      <c r="E7634" t="s">
        <v>1059</v>
      </c>
    </row>
    <row r="7635" spans="2:5" x14ac:dyDescent="0.35">
      <c r="B7635" t="s">
        <v>10333</v>
      </c>
      <c r="C7635" t="s">
        <v>9685</v>
      </c>
      <c r="D7635" t="s">
        <v>10334</v>
      </c>
    </row>
    <row r="7636" spans="2:5" x14ac:dyDescent="0.35">
      <c r="B7636" t="s">
        <v>10335</v>
      </c>
      <c r="C7636" t="s">
        <v>9685</v>
      </c>
      <c r="D7636" t="s">
        <v>10336</v>
      </c>
      <c r="E7636" t="s">
        <v>1059</v>
      </c>
    </row>
    <row r="7637" spans="2:5" x14ac:dyDescent="0.35">
      <c r="B7637" t="s">
        <v>10337</v>
      </c>
      <c r="C7637" t="s">
        <v>9685</v>
      </c>
      <c r="D7637" t="s">
        <v>6041</v>
      </c>
      <c r="E7637" t="s">
        <v>1059</v>
      </c>
    </row>
    <row r="7638" spans="2:5" x14ac:dyDescent="0.35">
      <c r="B7638" t="s">
        <v>10338</v>
      </c>
      <c r="C7638" t="s">
        <v>9685</v>
      </c>
      <c r="D7638" t="s">
        <v>10339</v>
      </c>
      <c r="E7638" t="s">
        <v>1059</v>
      </c>
    </row>
    <row r="7639" spans="2:5" x14ac:dyDescent="0.35">
      <c r="B7639" t="s">
        <v>10340</v>
      </c>
      <c r="C7639" t="s">
        <v>9685</v>
      </c>
      <c r="D7639" t="s">
        <v>4729</v>
      </c>
      <c r="E7639" t="s">
        <v>1059</v>
      </c>
    </row>
    <row r="7640" spans="2:5" x14ac:dyDescent="0.35">
      <c r="B7640" t="s">
        <v>10341</v>
      </c>
      <c r="C7640" t="s">
        <v>9685</v>
      </c>
      <c r="D7640" t="s">
        <v>10342</v>
      </c>
      <c r="E7640" t="s">
        <v>1048</v>
      </c>
    </row>
    <row r="7641" spans="2:5" x14ac:dyDescent="0.35">
      <c r="B7641" t="s">
        <v>10343</v>
      </c>
      <c r="C7641" t="s">
        <v>9685</v>
      </c>
      <c r="D7641" t="s">
        <v>10344</v>
      </c>
      <c r="E7641" t="s">
        <v>1059</v>
      </c>
    </row>
    <row r="7642" spans="2:5" x14ac:dyDescent="0.35">
      <c r="B7642" t="s">
        <v>10345</v>
      </c>
      <c r="C7642" t="s">
        <v>9685</v>
      </c>
    </row>
    <row r="7643" spans="2:5" x14ac:dyDescent="0.35">
      <c r="B7643" t="s">
        <v>10346</v>
      </c>
      <c r="C7643" t="s">
        <v>9685</v>
      </c>
      <c r="D7643" t="s">
        <v>10347</v>
      </c>
      <c r="E7643" t="s">
        <v>1059</v>
      </c>
    </row>
    <row r="7644" spans="2:5" x14ac:dyDescent="0.35">
      <c r="B7644" t="s">
        <v>10348</v>
      </c>
      <c r="C7644" t="s">
        <v>9685</v>
      </c>
      <c r="D7644" t="s">
        <v>4687</v>
      </c>
      <c r="E7644" t="s">
        <v>1059</v>
      </c>
    </row>
    <row r="7645" spans="2:5" x14ac:dyDescent="0.35">
      <c r="B7645" t="s">
        <v>10349</v>
      </c>
      <c r="C7645" t="s">
        <v>9685</v>
      </c>
      <c r="D7645" t="s">
        <v>4732</v>
      </c>
      <c r="E7645" t="s">
        <v>1059</v>
      </c>
    </row>
    <row r="7646" spans="2:5" x14ac:dyDescent="0.35">
      <c r="B7646" t="s">
        <v>10350</v>
      </c>
      <c r="C7646" t="s">
        <v>9685</v>
      </c>
      <c r="D7646" t="s">
        <v>10351</v>
      </c>
      <c r="E7646" t="s">
        <v>1048</v>
      </c>
    </row>
    <row r="7647" spans="2:5" x14ac:dyDescent="0.35">
      <c r="B7647" t="s">
        <v>10352</v>
      </c>
      <c r="C7647" t="s">
        <v>9685</v>
      </c>
      <c r="D7647" t="s">
        <v>10353</v>
      </c>
      <c r="E7647" t="s">
        <v>1059</v>
      </c>
    </row>
    <row r="7648" spans="2:5" x14ac:dyDescent="0.35">
      <c r="B7648" t="s">
        <v>10354</v>
      </c>
      <c r="C7648" t="s">
        <v>9685</v>
      </c>
      <c r="D7648" t="s">
        <v>10355</v>
      </c>
      <c r="E7648" t="s">
        <v>1059</v>
      </c>
    </row>
    <row r="7649" spans="2:5" x14ac:dyDescent="0.35">
      <c r="B7649" t="s">
        <v>10356</v>
      </c>
      <c r="C7649" t="s">
        <v>9685</v>
      </c>
      <c r="D7649" t="s">
        <v>10357</v>
      </c>
      <c r="E7649" t="s">
        <v>1059</v>
      </c>
    </row>
    <row r="7650" spans="2:5" x14ac:dyDescent="0.35">
      <c r="B7650" t="s">
        <v>10358</v>
      </c>
      <c r="C7650" t="s">
        <v>9685</v>
      </c>
      <c r="D7650" t="s">
        <v>10359</v>
      </c>
      <c r="E7650" t="s">
        <v>1059</v>
      </c>
    </row>
    <row r="7651" spans="2:5" x14ac:dyDescent="0.35">
      <c r="B7651" t="s">
        <v>10360</v>
      </c>
      <c r="C7651" t="s">
        <v>9685</v>
      </c>
      <c r="D7651" t="s">
        <v>10361</v>
      </c>
    </row>
    <row r="7652" spans="2:5" x14ac:dyDescent="0.35">
      <c r="B7652" t="s">
        <v>10362</v>
      </c>
      <c r="C7652" t="s">
        <v>9685</v>
      </c>
      <c r="D7652" t="s">
        <v>10363</v>
      </c>
      <c r="E7652" t="s">
        <v>1059</v>
      </c>
    </row>
    <row r="7653" spans="2:5" x14ac:dyDescent="0.35">
      <c r="B7653" t="s">
        <v>10364</v>
      </c>
      <c r="C7653" t="s">
        <v>9685</v>
      </c>
      <c r="D7653" t="s">
        <v>10365</v>
      </c>
      <c r="E7653" t="s">
        <v>1059</v>
      </c>
    </row>
    <row r="7654" spans="2:5" x14ac:dyDescent="0.35">
      <c r="B7654" t="s">
        <v>10366</v>
      </c>
      <c r="C7654" t="s">
        <v>9685</v>
      </c>
      <c r="D7654" t="s">
        <v>10367</v>
      </c>
      <c r="E7654" t="s">
        <v>1059</v>
      </c>
    </row>
    <row r="7655" spans="2:5" x14ac:dyDescent="0.35">
      <c r="B7655" t="s">
        <v>10368</v>
      </c>
      <c r="C7655" t="s">
        <v>9685</v>
      </c>
      <c r="D7655" t="s">
        <v>10369</v>
      </c>
    </row>
    <row r="7656" spans="2:5" x14ac:dyDescent="0.35">
      <c r="B7656" t="s">
        <v>10370</v>
      </c>
      <c r="C7656" t="s">
        <v>9685</v>
      </c>
      <c r="D7656" t="s">
        <v>10371</v>
      </c>
    </row>
    <row r="7657" spans="2:5" x14ac:dyDescent="0.35">
      <c r="B7657" t="s">
        <v>10372</v>
      </c>
      <c r="C7657" t="s">
        <v>9685</v>
      </c>
      <c r="D7657" t="s">
        <v>10374</v>
      </c>
    </row>
    <row r="7658" spans="2:5" x14ac:dyDescent="0.35">
      <c r="B7658" t="s">
        <v>10373</v>
      </c>
      <c r="C7658" t="s">
        <v>9685</v>
      </c>
      <c r="D7658" t="s">
        <v>10375</v>
      </c>
      <c r="E7658" t="s">
        <v>1048</v>
      </c>
    </row>
    <row r="7659" spans="2:5" x14ac:dyDescent="0.35">
      <c r="B7659" t="s">
        <v>10376</v>
      </c>
      <c r="C7659" t="s">
        <v>9685</v>
      </c>
      <c r="D7659" t="s">
        <v>10377</v>
      </c>
    </row>
    <row r="7660" spans="2:5" x14ac:dyDescent="0.35">
      <c r="B7660" t="s">
        <v>10378</v>
      </c>
      <c r="C7660" t="s">
        <v>9685</v>
      </c>
      <c r="D7660" t="s">
        <v>10379</v>
      </c>
      <c r="E7660" t="s">
        <v>1059</v>
      </c>
    </row>
    <row r="7661" spans="2:5" x14ac:dyDescent="0.35">
      <c r="B7661" t="s">
        <v>10380</v>
      </c>
      <c r="C7661" t="s">
        <v>9685</v>
      </c>
      <c r="D7661" t="s">
        <v>10381</v>
      </c>
      <c r="E7661" t="s">
        <v>1059</v>
      </c>
    </row>
    <row r="7662" spans="2:5" x14ac:dyDescent="0.35">
      <c r="B7662" t="s">
        <v>10382</v>
      </c>
      <c r="C7662" t="s">
        <v>9685</v>
      </c>
      <c r="D7662" t="s">
        <v>10383</v>
      </c>
      <c r="E7662" t="s">
        <v>1059</v>
      </c>
    </row>
    <row r="7663" spans="2:5" x14ac:dyDescent="0.35">
      <c r="B7663" t="s">
        <v>10384</v>
      </c>
      <c r="C7663" t="s">
        <v>9685</v>
      </c>
      <c r="D7663" t="s">
        <v>10385</v>
      </c>
      <c r="E7663" t="s">
        <v>1059</v>
      </c>
    </row>
    <row r="7664" spans="2:5" x14ac:dyDescent="0.35">
      <c r="B7664" t="s">
        <v>10386</v>
      </c>
      <c r="C7664" t="s">
        <v>9685</v>
      </c>
      <c r="D7664" t="s">
        <v>10387</v>
      </c>
    </row>
    <row r="7665" spans="2:5" x14ac:dyDescent="0.35">
      <c r="B7665" t="s">
        <v>10388</v>
      </c>
      <c r="C7665" t="s">
        <v>9685</v>
      </c>
      <c r="D7665" t="s">
        <v>10389</v>
      </c>
    </row>
    <row r="7666" spans="2:5" x14ac:dyDescent="0.35">
      <c r="B7666" t="s">
        <v>10390</v>
      </c>
      <c r="C7666" t="s">
        <v>9685</v>
      </c>
      <c r="D7666" t="s">
        <v>10391</v>
      </c>
    </row>
    <row r="7667" spans="2:5" x14ac:dyDescent="0.35">
      <c r="B7667" t="s">
        <v>10392</v>
      </c>
      <c r="C7667" t="s">
        <v>9685</v>
      </c>
      <c r="D7667" t="s">
        <v>10393</v>
      </c>
      <c r="E7667" t="s">
        <v>1059</v>
      </c>
    </row>
    <row r="7668" spans="2:5" x14ac:dyDescent="0.35">
      <c r="B7668" t="s">
        <v>10394</v>
      </c>
      <c r="C7668" t="s">
        <v>9685</v>
      </c>
      <c r="D7668" t="s">
        <v>10395</v>
      </c>
      <c r="E7668" t="s">
        <v>1059</v>
      </c>
    </row>
    <row r="7669" spans="2:5" x14ac:dyDescent="0.35">
      <c r="B7669" t="s">
        <v>10396</v>
      </c>
      <c r="C7669" t="s">
        <v>9685</v>
      </c>
      <c r="D7669" t="s">
        <v>10398</v>
      </c>
      <c r="E7669" t="s">
        <v>1059</v>
      </c>
    </row>
    <row r="7670" spans="2:5" x14ac:dyDescent="0.35">
      <c r="B7670" t="s">
        <v>10397</v>
      </c>
      <c r="C7670" t="s">
        <v>9685</v>
      </c>
      <c r="D7670" t="s">
        <v>10399</v>
      </c>
    </row>
    <row r="7671" spans="2:5" x14ac:dyDescent="0.35">
      <c r="B7671" t="s">
        <v>10400</v>
      </c>
      <c r="C7671" t="s">
        <v>9685</v>
      </c>
      <c r="D7671" t="s">
        <v>5087</v>
      </c>
      <c r="E7671" t="s">
        <v>1059</v>
      </c>
    </row>
    <row r="7672" spans="2:5" x14ac:dyDescent="0.35">
      <c r="B7672" t="s">
        <v>10401</v>
      </c>
      <c r="C7672" t="s">
        <v>9685</v>
      </c>
      <c r="D7672" t="s">
        <v>10402</v>
      </c>
      <c r="E7672" t="s">
        <v>1059</v>
      </c>
    </row>
    <row r="7673" spans="2:5" x14ac:dyDescent="0.35">
      <c r="B7673" t="s">
        <v>10403</v>
      </c>
      <c r="C7673" t="s">
        <v>9685</v>
      </c>
      <c r="D7673" t="s">
        <v>10404</v>
      </c>
      <c r="E7673" t="s">
        <v>1059</v>
      </c>
    </row>
    <row r="7674" spans="2:5" x14ac:dyDescent="0.35">
      <c r="B7674" t="s">
        <v>10405</v>
      </c>
      <c r="C7674" t="s">
        <v>9685</v>
      </c>
      <c r="D7674" t="s">
        <v>10406</v>
      </c>
      <c r="E7674" t="s">
        <v>1059</v>
      </c>
    </row>
    <row r="7675" spans="2:5" x14ac:dyDescent="0.35">
      <c r="B7675" t="s">
        <v>10407</v>
      </c>
      <c r="C7675" t="s">
        <v>9685</v>
      </c>
      <c r="D7675" t="s">
        <v>10408</v>
      </c>
      <c r="E7675" t="s">
        <v>1059</v>
      </c>
    </row>
    <row r="7676" spans="2:5" x14ac:dyDescent="0.35">
      <c r="B7676" t="s">
        <v>10409</v>
      </c>
      <c r="C7676" t="s">
        <v>9685</v>
      </c>
      <c r="D7676" t="s">
        <v>10410</v>
      </c>
      <c r="E7676" t="s">
        <v>1059</v>
      </c>
    </row>
    <row r="7677" spans="2:5" x14ac:dyDescent="0.35">
      <c r="B7677" t="s">
        <v>10411</v>
      </c>
      <c r="C7677" t="s">
        <v>9685</v>
      </c>
      <c r="D7677" t="s">
        <v>10412</v>
      </c>
      <c r="E7677" t="s">
        <v>1059</v>
      </c>
    </row>
    <row r="7678" spans="2:5" x14ac:dyDescent="0.35">
      <c r="B7678" t="s">
        <v>10413</v>
      </c>
      <c r="C7678" t="s">
        <v>9685</v>
      </c>
      <c r="D7678" t="s">
        <v>8431</v>
      </c>
      <c r="E7678" t="s">
        <v>1059</v>
      </c>
    </row>
    <row r="7679" spans="2:5" x14ac:dyDescent="0.35">
      <c r="B7679" t="s">
        <v>10414</v>
      </c>
      <c r="C7679" t="s">
        <v>9685</v>
      </c>
      <c r="D7679" t="s">
        <v>10415</v>
      </c>
      <c r="E7679" t="s">
        <v>1059</v>
      </c>
    </row>
    <row r="7680" spans="2:5" x14ac:dyDescent="0.35">
      <c r="B7680" t="s">
        <v>10416</v>
      </c>
      <c r="C7680" t="s">
        <v>9685</v>
      </c>
      <c r="D7680" t="s">
        <v>10417</v>
      </c>
      <c r="E7680" t="s">
        <v>1059</v>
      </c>
    </row>
    <row r="7681" spans="2:5" x14ac:dyDescent="0.35">
      <c r="B7681" t="s">
        <v>10418</v>
      </c>
      <c r="C7681" t="s">
        <v>9685</v>
      </c>
      <c r="D7681" t="s">
        <v>10419</v>
      </c>
    </row>
    <row r="7682" spans="2:5" x14ac:dyDescent="0.35">
      <c r="B7682" t="s">
        <v>10420</v>
      </c>
      <c r="C7682" t="s">
        <v>9685</v>
      </c>
      <c r="D7682" t="s">
        <v>5381</v>
      </c>
      <c r="E7682" t="s">
        <v>1059</v>
      </c>
    </row>
    <row r="7683" spans="2:5" x14ac:dyDescent="0.35">
      <c r="B7683" t="s">
        <v>10421</v>
      </c>
      <c r="C7683" t="s">
        <v>9685</v>
      </c>
      <c r="D7683" t="s">
        <v>5401</v>
      </c>
      <c r="E7683" t="s">
        <v>1059</v>
      </c>
    </row>
    <row r="7684" spans="2:5" x14ac:dyDescent="0.35">
      <c r="B7684" t="s">
        <v>10422</v>
      </c>
      <c r="C7684" t="s">
        <v>9685</v>
      </c>
      <c r="D7684" t="s">
        <v>10423</v>
      </c>
    </row>
    <row r="7685" spans="2:5" x14ac:dyDescent="0.35">
      <c r="B7685" t="s">
        <v>10424</v>
      </c>
      <c r="C7685" t="s">
        <v>9685</v>
      </c>
      <c r="D7685" t="s">
        <v>10425</v>
      </c>
    </row>
    <row r="7686" spans="2:5" x14ac:dyDescent="0.35">
      <c r="B7686" t="s">
        <v>10426</v>
      </c>
      <c r="C7686" t="s">
        <v>9685</v>
      </c>
      <c r="D7686" t="s">
        <v>10427</v>
      </c>
      <c r="E7686" t="s">
        <v>1059</v>
      </c>
    </row>
    <row r="7687" spans="2:5" x14ac:dyDescent="0.35">
      <c r="B7687" t="s">
        <v>10428</v>
      </c>
      <c r="C7687" t="s">
        <v>9685</v>
      </c>
      <c r="D7687" t="s">
        <v>10429</v>
      </c>
      <c r="E7687" t="s">
        <v>1059</v>
      </c>
    </row>
    <row r="7688" spans="2:5" x14ac:dyDescent="0.35">
      <c r="B7688" t="s">
        <v>10430</v>
      </c>
      <c r="C7688" t="s">
        <v>9685</v>
      </c>
      <c r="D7688" t="s">
        <v>10431</v>
      </c>
    </row>
    <row r="7689" spans="2:5" x14ac:dyDescent="0.35">
      <c r="B7689" t="s">
        <v>10432</v>
      </c>
      <c r="C7689" t="s">
        <v>9685</v>
      </c>
      <c r="D7689" t="s">
        <v>5428</v>
      </c>
      <c r="E7689" t="s">
        <v>1059</v>
      </c>
    </row>
    <row r="7690" spans="2:5" x14ac:dyDescent="0.35">
      <c r="B7690" t="s">
        <v>10433</v>
      </c>
      <c r="C7690" t="s">
        <v>9685</v>
      </c>
      <c r="D7690" t="s">
        <v>10434</v>
      </c>
      <c r="E7690" t="s">
        <v>1059</v>
      </c>
    </row>
    <row r="7691" spans="2:5" x14ac:dyDescent="0.35">
      <c r="B7691" t="s">
        <v>10435</v>
      </c>
      <c r="C7691" t="s">
        <v>9685</v>
      </c>
      <c r="D7691" t="s">
        <v>10436</v>
      </c>
      <c r="E7691" t="s">
        <v>1059</v>
      </c>
    </row>
    <row r="7692" spans="2:5" x14ac:dyDescent="0.35">
      <c r="B7692" t="s">
        <v>10437</v>
      </c>
      <c r="C7692" t="s">
        <v>9685</v>
      </c>
      <c r="D7692" t="s">
        <v>10438</v>
      </c>
      <c r="E7692" t="s">
        <v>1059</v>
      </c>
    </row>
    <row r="7693" spans="2:5" x14ac:dyDescent="0.35">
      <c r="B7693" t="s">
        <v>10439</v>
      </c>
      <c r="C7693" t="s">
        <v>9685</v>
      </c>
      <c r="D7693" t="s">
        <v>10440</v>
      </c>
      <c r="E7693" t="s">
        <v>1059</v>
      </c>
    </row>
    <row r="7694" spans="2:5" x14ac:dyDescent="0.35">
      <c r="B7694" t="s">
        <v>10441</v>
      </c>
      <c r="C7694" t="s">
        <v>9685</v>
      </c>
      <c r="D7694" t="s">
        <v>10442</v>
      </c>
      <c r="E7694" t="s">
        <v>1059</v>
      </c>
    </row>
    <row r="7695" spans="2:5" x14ac:dyDescent="0.35">
      <c r="B7695" t="s">
        <v>10443</v>
      </c>
      <c r="C7695" t="s">
        <v>9685</v>
      </c>
      <c r="D7695" t="s">
        <v>10444</v>
      </c>
      <c r="E7695" t="s">
        <v>1059</v>
      </c>
    </row>
    <row r="7696" spans="2:5" x14ac:dyDescent="0.35">
      <c r="B7696" t="s">
        <v>10445</v>
      </c>
      <c r="C7696" t="s">
        <v>9685</v>
      </c>
      <c r="D7696" t="s">
        <v>10446</v>
      </c>
      <c r="E7696" t="s">
        <v>1048</v>
      </c>
    </row>
    <row r="7697" spans="2:5" x14ac:dyDescent="0.35">
      <c r="B7697" t="s">
        <v>10447</v>
      </c>
      <c r="C7697" t="s">
        <v>9685</v>
      </c>
      <c r="D7697" t="s">
        <v>10448</v>
      </c>
    </row>
    <row r="7698" spans="2:5" x14ac:dyDescent="0.35">
      <c r="B7698" t="s">
        <v>10449</v>
      </c>
      <c r="C7698" t="s">
        <v>9685</v>
      </c>
      <c r="D7698" t="s">
        <v>10450</v>
      </c>
      <c r="E7698" t="s">
        <v>1059</v>
      </c>
    </row>
    <row r="7699" spans="2:5" x14ac:dyDescent="0.35">
      <c r="B7699" t="s">
        <v>10451</v>
      </c>
      <c r="C7699" t="s">
        <v>9685</v>
      </c>
      <c r="D7699" t="s">
        <v>10452</v>
      </c>
      <c r="E7699" t="s">
        <v>1059</v>
      </c>
    </row>
    <row r="7700" spans="2:5" x14ac:dyDescent="0.35">
      <c r="B7700" t="s">
        <v>10453</v>
      </c>
      <c r="C7700" t="s">
        <v>9685</v>
      </c>
      <c r="D7700" t="s">
        <v>10454</v>
      </c>
    </row>
    <row r="7701" spans="2:5" x14ac:dyDescent="0.35">
      <c r="B7701" t="s">
        <v>10455</v>
      </c>
      <c r="C7701" t="s">
        <v>9685</v>
      </c>
      <c r="D7701" t="s">
        <v>10456</v>
      </c>
      <c r="E7701" t="s">
        <v>1059</v>
      </c>
    </row>
    <row r="7702" spans="2:5" x14ac:dyDescent="0.35">
      <c r="B7702" t="s">
        <v>10457</v>
      </c>
      <c r="C7702" t="s">
        <v>9685</v>
      </c>
      <c r="D7702" t="s">
        <v>10458</v>
      </c>
      <c r="E7702" t="s">
        <v>1059</v>
      </c>
    </row>
    <row r="7703" spans="2:5" x14ac:dyDescent="0.35">
      <c r="B7703" t="s">
        <v>10459</v>
      </c>
      <c r="C7703" t="s">
        <v>9685</v>
      </c>
      <c r="D7703" t="s">
        <v>10460</v>
      </c>
      <c r="E7703" t="s">
        <v>1059</v>
      </c>
    </row>
    <row r="7704" spans="2:5" x14ac:dyDescent="0.35">
      <c r="B7704" t="s">
        <v>10461</v>
      </c>
      <c r="C7704" t="s">
        <v>9685</v>
      </c>
      <c r="D7704" t="s">
        <v>10462</v>
      </c>
      <c r="E7704" t="s">
        <v>1059</v>
      </c>
    </row>
    <row r="7705" spans="2:5" x14ac:dyDescent="0.35">
      <c r="B7705" t="s">
        <v>10463</v>
      </c>
      <c r="C7705" t="s">
        <v>9685</v>
      </c>
      <c r="D7705" t="s">
        <v>10464</v>
      </c>
      <c r="E7705" t="s">
        <v>1059</v>
      </c>
    </row>
    <row r="7706" spans="2:5" x14ac:dyDescent="0.35">
      <c r="B7706" t="s">
        <v>10465</v>
      </c>
      <c r="C7706" t="s">
        <v>9685</v>
      </c>
      <c r="D7706" t="s">
        <v>10466</v>
      </c>
      <c r="E7706" t="s">
        <v>1059</v>
      </c>
    </row>
    <row r="7707" spans="2:5" x14ac:dyDescent="0.35">
      <c r="B7707" t="s">
        <v>10467</v>
      </c>
      <c r="C7707" t="s">
        <v>9685</v>
      </c>
      <c r="D7707" t="s">
        <v>10468</v>
      </c>
    </row>
    <row r="7708" spans="2:5" x14ac:dyDescent="0.35">
      <c r="B7708" t="s">
        <v>10469</v>
      </c>
      <c r="C7708" t="s">
        <v>9685</v>
      </c>
      <c r="D7708" t="s">
        <v>10470</v>
      </c>
    </row>
    <row r="7709" spans="2:5" x14ac:dyDescent="0.35">
      <c r="B7709" t="s">
        <v>10471</v>
      </c>
      <c r="C7709" t="s">
        <v>9685</v>
      </c>
      <c r="D7709" t="s">
        <v>10472</v>
      </c>
      <c r="E7709" t="s">
        <v>1059</v>
      </c>
    </row>
    <row r="7710" spans="2:5" x14ac:dyDescent="0.35">
      <c r="B7710" t="s">
        <v>10473</v>
      </c>
      <c r="C7710" t="s">
        <v>9685</v>
      </c>
      <c r="D7710" t="s">
        <v>10474</v>
      </c>
      <c r="E7710" t="s">
        <v>1059</v>
      </c>
    </row>
    <row r="7711" spans="2:5" x14ac:dyDescent="0.35">
      <c r="B7711" t="s">
        <v>10475</v>
      </c>
      <c r="C7711" t="s">
        <v>9685</v>
      </c>
      <c r="D7711" t="s">
        <v>10476</v>
      </c>
    </row>
    <row r="7712" spans="2:5" x14ac:dyDescent="0.35">
      <c r="B7712" t="s">
        <v>10477</v>
      </c>
      <c r="C7712" t="s">
        <v>9685</v>
      </c>
      <c r="D7712" t="s">
        <v>10478</v>
      </c>
      <c r="E7712" t="s">
        <v>1059</v>
      </c>
    </row>
    <row r="7713" spans="2:5" x14ac:dyDescent="0.35">
      <c r="B7713" t="s">
        <v>10479</v>
      </c>
      <c r="C7713" t="s">
        <v>9685</v>
      </c>
      <c r="D7713" t="s">
        <v>5724</v>
      </c>
      <c r="E7713" t="s">
        <v>1059</v>
      </c>
    </row>
    <row r="7714" spans="2:5" x14ac:dyDescent="0.35">
      <c r="B7714" t="s">
        <v>10480</v>
      </c>
      <c r="C7714" t="s">
        <v>9685</v>
      </c>
      <c r="D7714" t="s">
        <v>10481</v>
      </c>
    </row>
    <row r="7715" spans="2:5" x14ac:dyDescent="0.35">
      <c r="B7715" t="s">
        <v>10482</v>
      </c>
      <c r="C7715" t="s">
        <v>9685</v>
      </c>
      <c r="D7715" t="s">
        <v>10483</v>
      </c>
      <c r="E7715" t="s">
        <v>1059</v>
      </c>
    </row>
    <row r="7716" spans="2:5" x14ac:dyDescent="0.35">
      <c r="B7716" t="s">
        <v>10484</v>
      </c>
      <c r="C7716" t="s">
        <v>9685</v>
      </c>
      <c r="D7716" t="s">
        <v>10485</v>
      </c>
      <c r="E7716" t="s">
        <v>1059</v>
      </c>
    </row>
    <row r="7717" spans="2:5" x14ac:dyDescent="0.35">
      <c r="B7717" t="s">
        <v>10486</v>
      </c>
      <c r="C7717" t="s">
        <v>9685</v>
      </c>
      <c r="D7717" t="s">
        <v>10487</v>
      </c>
      <c r="E7717" t="s">
        <v>1059</v>
      </c>
    </row>
    <row r="7718" spans="2:5" x14ac:dyDescent="0.35">
      <c r="B7718" t="s">
        <v>10488</v>
      </c>
      <c r="C7718" t="s">
        <v>9685</v>
      </c>
      <c r="D7718" t="s">
        <v>10489</v>
      </c>
      <c r="E7718" t="s">
        <v>1059</v>
      </c>
    </row>
    <row r="7719" spans="2:5" x14ac:dyDescent="0.35">
      <c r="B7719" t="s">
        <v>10490</v>
      </c>
      <c r="C7719" t="s">
        <v>9685</v>
      </c>
      <c r="D7719" t="s">
        <v>10491</v>
      </c>
      <c r="E7719" t="s">
        <v>1059</v>
      </c>
    </row>
    <row r="7720" spans="2:5" x14ac:dyDescent="0.35">
      <c r="B7720" t="s">
        <v>10492</v>
      </c>
      <c r="C7720" t="s">
        <v>9685</v>
      </c>
      <c r="D7720" t="s">
        <v>10493</v>
      </c>
      <c r="E7720" t="s">
        <v>1059</v>
      </c>
    </row>
    <row r="7721" spans="2:5" x14ac:dyDescent="0.35">
      <c r="B7721" t="s">
        <v>10494</v>
      </c>
      <c r="C7721" t="s">
        <v>9685</v>
      </c>
      <c r="D7721" t="s">
        <v>10495</v>
      </c>
      <c r="E7721" t="s">
        <v>1048</v>
      </c>
    </row>
    <row r="7722" spans="2:5" x14ac:dyDescent="0.35">
      <c r="B7722" t="s">
        <v>10496</v>
      </c>
      <c r="C7722" t="s">
        <v>9685</v>
      </c>
      <c r="D7722" t="s">
        <v>10497</v>
      </c>
      <c r="E7722" t="s">
        <v>1048</v>
      </c>
    </row>
    <row r="7723" spans="2:5" x14ac:dyDescent="0.35">
      <c r="B7723" t="s">
        <v>10498</v>
      </c>
      <c r="C7723" t="s">
        <v>9685</v>
      </c>
      <c r="D7723" t="s">
        <v>10499</v>
      </c>
      <c r="E7723" t="s">
        <v>1059</v>
      </c>
    </row>
    <row r="7724" spans="2:5" x14ac:dyDescent="0.35">
      <c r="B7724" t="s">
        <v>10500</v>
      </c>
      <c r="C7724" t="s">
        <v>9685</v>
      </c>
      <c r="D7724" t="s">
        <v>5966</v>
      </c>
      <c r="E7724" t="s">
        <v>1059</v>
      </c>
    </row>
    <row r="7725" spans="2:5" x14ac:dyDescent="0.35">
      <c r="B7725" t="s">
        <v>10501</v>
      </c>
      <c r="C7725" t="s">
        <v>9685</v>
      </c>
      <c r="D7725" t="s">
        <v>10502</v>
      </c>
    </row>
    <row r="7726" spans="2:5" x14ac:dyDescent="0.35">
      <c r="B7726" t="s">
        <v>10503</v>
      </c>
      <c r="C7726" t="s">
        <v>9685</v>
      </c>
      <c r="D7726" t="s">
        <v>6037</v>
      </c>
      <c r="E7726" t="s">
        <v>1059</v>
      </c>
    </row>
    <row r="7727" spans="2:5" x14ac:dyDescent="0.35">
      <c r="B7727" t="s">
        <v>10504</v>
      </c>
      <c r="C7727" t="s">
        <v>9685</v>
      </c>
      <c r="D7727" t="s">
        <v>10505</v>
      </c>
      <c r="E7727" t="s">
        <v>1059</v>
      </c>
    </row>
    <row r="7728" spans="2:5" x14ac:dyDescent="0.35">
      <c r="B7728" t="s">
        <v>10506</v>
      </c>
      <c r="C7728" t="s">
        <v>9685</v>
      </c>
      <c r="D7728" t="s">
        <v>10507</v>
      </c>
      <c r="E7728" t="s">
        <v>1059</v>
      </c>
    </row>
    <row r="7729" spans="2:5" x14ac:dyDescent="0.35">
      <c r="B7729" t="s">
        <v>10508</v>
      </c>
      <c r="C7729" t="s">
        <v>9685</v>
      </c>
      <c r="D7729" t="s">
        <v>10509</v>
      </c>
      <c r="E7729" t="s">
        <v>1059</v>
      </c>
    </row>
    <row r="7730" spans="2:5" x14ac:dyDescent="0.35">
      <c r="B7730" t="s">
        <v>10510</v>
      </c>
      <c r="C7730" t="s">
        <v>9685</v>
      </c>
      <c r="D7730" t="s">
        <v>10511</v>
      </c>
      <c r="E7730" t="s">
        <v>1028</v>
      </c>
    </row>
    <row r="7731" spans="2:5" x14ac:dyDescent="0.35">
      <c r="B7731" t="s">
        <v>10512</v>
      </c>
      <c r="C7731" t="s">
        <v>9685</v>
      </c>
      <c r="D7731" t="s">
        <v>10513</v>
      </c>
    </row>
    <row r="7732" spans="2:5" x14ac:dyDescent="0.35">
      <c r="B7732" t="s">
        <v>10514</v>
      </c>
      <c r="C7732" t="s">
        <v>9685</v>
      </c>
      <c r="D7732" t="s">
        <v>10515</v>
      </c>
      <c r="E7732" t="s">
        <v>1028</v>
      </c>
    </row>
    <row r="7733" spans="2:5" x14ac:dyDescent="0.35">
      <c r="B7733" t="s">
        <v>10516</v>
      </c>
      <c r="C7733" t="s">
        <v>9685</v>
      </c>
      <c r="D7733" t="s">
        <v>10517</v>
      </c>
    </row>
    <row r="7734" spans="2:5" x14ac:dyDescent="0.35">
      <c r="B7734" t="s">
        <v>10518</v>
      </c>
      <c r="C7734" t="s">
        <v>9685</v>
      </c>
      <c r="D7734" t="s">
        <v>10519</v>
      </c>
    </row>
    <row r="7735" spans="2:5" x14ac:dyDescent="0.35">
      <c r="B7735" t="s">
        <v>10520</v>
      </c>
      <c r="C7735" t="s">
        <v>9685</v>
      </c>
      <c r="D7735" t="s">
        <v>10521</v>
      </c>
    </row>
    <row r="7736" spans="2:5" x14ac:dyDescent="0.35">
      <c r="B7736" t="s">
        <v>10522</v>
      </c>
      <c r="C7736" t="s">
        <v>9685</v>
      </c>
      <c r="D7736" t="s">
        <v>10523</v>
      </c>
    </row>
    <row r="7737" spans="2:5" x14ac:dyDescent="0.35">
      <c r="B7737" t="s">
        <v>10524</v>
      </c>
      <c r="C7737" t="s">
        <v>9685</v>
      </c>
      <c r="D7737" t="s">
        <v>10525</v>
      </c>
    </row>
    <row r="7738" spans="2:5" x14ac:dyDescent="0.35">
      <c r="B7738" t="s">
        <v>10526</v>
      </c>
      <c r="C7738" t="s">
        <v>9685</v>
      </c>
      <c r="D7738" t="s">
        <v>10527</v>
      </c>
      <c r="E7738" t="s">
        <v>1028</v>
      </c>
    </row>
    <row r="7739" spans="2:5" x14ac:dyDescent="0.35">
      <c r="B7739" t="s">
        <v>10528</v>
      </c>
      <c r="C7739" t="s">
        <v>9685</v>
      </c>
      <c r="D7739" t="s">
        <v>10529</v>
      </c>
      <c r="E7739" t="s">
        <v>1028</v>
      </c>
    </row>
    <row r="7740" spans="2:5" x14ac:dyDescent="0.35">
      <c r="B7740" t="s">
        <v>10530</v>
      </c>
      <c r="C7740" t="s">
        <v>9685</v>
      </c>
      <c r="D7740" t="s">
        <v>10531</v>
      </c>
      <c r="E7740" t="s">
        <v>1028</v>
      </c>
    </row>
    <row r="7741" spans="2:5" x14ac:dyDescent="0.35">
      <c r="B7741" t="s">
        <v>10532</v>
      </c>
      <c r="C7741" t="s">
        <v>9685</v>
      </c>
      <c r="D7741" t="s">
        <v>10533</v>
      </c>
    </row>
    <row r="7742" spans="2:5" x14ac:dyDescent="0.35">
      <c r="B7742" t="s">
        <v>10534</v>
      </c>
      <c r="C7742" t="s">
        <v>9685</v>
      </c>
      <c r="D7742" t="s">
        <v>10535</v>
      </c>
      <c r="E7742" t="s">
        <v>1028</v>
      </c>
    </row>
    <row r="7743" spans="2:5" x14ac:dyDescent="0.35">
      <c r="B7743" t="s">
        <v>10536</v>
      </c>
      <c r="C7743" t="s">
        <v>9685</v>
      </c>
      <c r="D7743" t="s">
        <v>10537</v>
      </c>
      <c r="E7743" t="s">
        <v>1028</v>
      </c>
    </row>
    <row r="7744" spans="2:5" x14ac:dyDescent="0.35">
      <c r="B7744" t="s">
        <v>10538</v>
      </c>
      <c r="C7744" t="s">
        <v>9685</v>
      </c>
      <c r="D7744" t="s">
        <v>10539</v>
      </c>
    </row>
    <row r="7745" spans="2:5" x14ac:dyDescent="0.35">
      <c r="B7745" t="s">
        <v>10540</v>
      </c>
      <c r="C7745" t="s">
        <v>9685</v>
      </c>
      <c r="D7745" t="s">
        <v>10541</v>
      </c>
    </row>
    <row r="7746" spans="2:5" x14ac:dyDescent="0.35">
      <c r="B7746" t="s">
        <v>10542</v>
      </c>
      <c r="C7746" t="s">
        <v>9685</v>
      </c>
      <c r="D7746" t="s">
        <v>10543</v>
      </c>
      <c r="E7746" t="s">
        <v>1028</v>
      </c>
    </row>
    <row r="7747" spans="2:5" x14ac:dyDescent="0.35">
      <c r="B7747" t="s">
        <v>10544</v>
      </c>
      <c r="C7747" t="s">
        <v>9685</v>
      </c>
      <c r="D7747" t="s">
        <v>10545</v>
      </c>
      <c r="E7747" t="s">
        <v>1028</v>
      </c>
    </row>
    <row r="7748" spans="2:5" x14ac:dyDescent="0.35">
      <c r="B7748" t="s">
        <v>10546</v>
      </c>
      <c r="C7748" t="s">
        <v>9685</v>
      </c>
      <c r="D7748" t="s">
        <v>10547</v>
      </c>
      <c r="E7748" t="s">
        <v>1028</v>
      </c>
    </row>
    <row r="7749" spans="2:5" x14ac:dyDescent="0.35">
      <c r="B7749" t="s">
        <v>10548</v>
      </c>
      <c r="C7749" t="s">
        <v>9685</v>
      </c>
      <c r="D7749" t="s">
        <v>10549</v>
      </c>
      <c r="E7749" t="s">
        <v>1028</v>
      </c>
    </row>
    <row r="7750" spans="2:5" x14ac:dyDescent="0.35">
      <c r="B7750" t="s">
        <v>10550</v>
      </c>
      <c r="C7750" t="s">
        <v>9685</v>
      </c>
      <c r="D7750" t="s">
        <v>10551</v>
      </c>
      <c r="E7750" t="s">
        <v>1028</v>
      </c>
    </row>
    <row r="7751" spans="2:5" x14ac:dyDescent="0.35">
      <c r="B7751" t="s">
        <v>10552</v>
      </c>
      <c r="C7751" t="s">
        <v>9685</v>
      </c>
      <c r="D7751" t="s">
        <v>10553</v>
      </c>
      <c r="E7751" t="s">
        <v>1028</v>
      </c>
    </row>
    <row r="7752" spans="2:5" x14ac:dyDescent="0.35">
      <c r="B7752" t="s">
        <v>10554</v>
      </c>
      <c r="C7752" t="s">
        <v>9685</v>
      </c>
      <c r="D7752" t="s">
        <v>10555</v>
      </c>
      <c r="E7752" t="s">
        <v>1028</v>
      </c>
    </row>
    <row r="7753" spans="2:5" x14ac:dyDescent="0.35">
      <c r="B7753" t="s">
        <v>10556</v>
      </c>
      <c r="C7753" t="s">
        <v>9685</v>
      </c>
      <c r="D7753" t="s">
        <v>10557</v>
      </c>
      <c r="E7753" t="s">
        <v>1028</v>
      </c>
    </row>
    <row r="7754" spans="2:5" x14ac:dyDescent="0.35">
      <c r="B7754" t="s">
        <v>10558</v>
      </c>
      <c r="C7754" t="s">
        <v>9685</v>
      </c>
      <c r="D7754" t="s">
        <v>10559</v>
      </c>
    </row>
    <row r="7755" spans="2:5" x14ac:dyDescent="0.35">
      <c r="B7755" t="s">
        <v>10560</v>
      </c>
      <c r="C7755" t="s">
        <v>9685</v>
      </c>
      <c r="D7755" t="s">
        <v>10561</v>
      </c>
      <c r="E7755" t="s">
        <v>1028</v>
      </c>
    </row>
    <row r="7756" spans="2:5" x14ac:dyDescent="0.35">
      <c r="B7756" t="s">
        <v>10562</v>
      </c>
      <c r="C7756" t="s">
        <v>9685</v>
      </c>
      <c r="D7756" t="s">
        <v>10563</v>
      </c>
      <c r="E7756" t="s">
        <v>1028</v>
      </c>
    </row>
    <row r="7757" spans="2:5" x14ac:dyDescent="0.35">
      <c r="B7757" t="s">
        <v>10564</v>
      </c>
      <c r="C7757" t="s">
        <v>9685</v>
      </c>
      <c r="D7757" t="s">
        <v>10565</v>
      </c>
      <c r="E7757" t="s">
        <v>1028</v>
      </c>
    </row>
    <row r="7758" spans="2:5" x14ac:dyDescent="0.35">
      <c r="B7758" t="s">
        <v>10566</v>
      </c>
      <c r="C7758" t="s">
        <v>9685</v>
      </c>
      <c r="D7758" t="s">
        <v>10567</v>
      </c>
      <c r="E7758" t="s">
        <v>1028</v>
      </c>
    </row>
    <row r="7759" spans="2:5" x14ac:dyDescent="0.35">
      <c r="B7759" t="s">
        <v>10568</v>
      </c>
      <c r="C7759" t="s">
        <v>9685</v>
      </c>
      <c r="D7759" t="s">
        <v>10569</v>
      </c>
      <c r="E7759" t="s">
        <v>1028</v>
      </c>
    </row>
    <row r="7760" spans="2:5" x14ac:dyDescent="0.35">
      <c r="B7760" t="s">
        <v>10570</v>
      </c>
      <c r="C7760" t="s">
        <v>9685</v>
      </c>
      <c r="D7760" t="s">
        <v>10571</v>
      </c>
      <c r="E7760" t="s">
        <v>1028</v>
      </c>
    </row>
    <row r="7761" spans="2:5" x14ac:dyDescent="0.35">
      <c r="B7761" t="s">
        <v>10572</v>
      </c>
      <c r="C7761" t="s">
        <v>9685</v>
      </c>
      <c r="D7761" t="s">
        <v>10573</v>
      </c>
      <c r="E7761" t="s">
        <v>1028</v>
      </c>
    </row>
    <row r="7762" spans="2:5" x14ac:dyDescent="0.35">
      <c r="B7762" t="s">
        <v>10574</v>
      </c>
      <c r="C7762" t="s">
        <v>9685</v>
      </c>
      <c r="D7762" t="s">
        <v>10575</v>
      </c>
      <c r="E7762" t="s">
        <v>1028</v>
      </c>
    </row>
    <row r="7763" spans="2:5" x14ac:dyDescent="0.35">
      <c r="B7763" t="s">
        <v>10576</v>
      </c>
      <c r="C7763" t="s">
        <v>9685</v>
      </c>
      <c r="D7763" t="s">
        <v>10577</v>
      </c>
      <c r="E7763" t="s">
        <v>1028</v>
      </c>
    </row>
    <row r="7764" spans="2:5" x14ac:dyDescent="0.35">
      <c r="B7764" t="s">
        <v>10578</v>
      </c>
      <c r="C7764" t="s">
        <v>9685</v>
      </c>
      <c r="D7764" t="s">
        <v>10579</v>
      </c>
      <c r="E7764" t="s">
        <v>1028</v>
      </c>
    </row>
    <row r="7765" spans="2:5" x14ac:dyDescent="0.35">
      <c r="B7765" t="s">
        <v>10580</v>
      </c>
      <c r="C7765" t="s">
        <v>9685</v>
      </c>
      <c r="D7765" t="s">
        <v>10581</v>
      </c>
      <c r="E7765" t="s">
        <v>1028</v>
      </c>
    </row>
    <row r="7766" spans="2:5" x14ac:dyDescent="0.35">
      <c r="B7766" t="s">
        <v>10582</v>
      </c>
      <c r="C7766" t="s">
        <v>9685</v>
      </c>
      <c r="D7766" t="s">
        <v>10583</v>
      </c>
    </row>
    <row r="7767" spans="2:5" x14ac:dyDescent="0.35">
      <c r="B7767" t="s">
        <v>10584</v>
      </c>
      <c r="C7767" t="s">
        <v>9685</v>
      </c>
      <c r="D7767" t="s">
        <v>10585</v>
      </c>
    </row>
    <row r="7768" spans="2:5" x14ac:dyDescent="0.35">
      <c r="B7768" t="s">
        <v>10586</v>
      </c>
      <c r="C7768" t="s">
        <v>9685</v>
      </c>
      <c r="D7768" t="s">
        <v>10587</v>
      </c>
      <c r="E7768" t="s">
        <v>1028</v>
      </c>
    </row>
    <row r="7769" spans="2:5" x14ac:dyDescent="0.35">
      <c r="B7769" t="s">
        <v>10588</v>
      </c>
      <c r="C7769" t="s">
        <v>9685</v>
      </c>
      <c r="D7769" t="s">
        <v>10589</v>
      </c>
    </row>
    <row r="7770" spans="2:5" x14ac:dyDescent="0.35">
      <c r="B7770" t="s">
        <v>10590</v>
      </c>
      <c r="C7770" t="s">
        <v>9685</v>
      </c>
      <c r="D7770" t="s">
        <v>10591</v>
      </c>
      <c r="E7770" t="s">
        <v>1028</v>
      </c>
    </row>
    <row r="7771" spans="2:5" x14ac:dyDescent="0.35">
      <c r="B7771" t="s">
        <v>10592</v>
      </c>
      <c r="C7771" t="s">
        <v>9685</v>
      </c>
      <c r="D7771" t="s">
        <v>10593</v>
      </c>
      <c r="E7771" t="s">
        <v>1028</v>
      </c>
    </row>
    <row r="7772" spans="2:5" x14ac:dyDescent="0.35">
      <c r="B7772" t="s">
        <v>10594</v>
      </c>
      <c r="C7772" t="s">
        <v>9685</v>
      </c>
      <c r="D7772" t="s">
        <v>10595</v>
      </c>
    </row>
    <row r="7773" spans="2:5" x14ac:dyDescent="0.35">
      <c r="B7773" t="s">
        <v>10596</v>
      </c>
      <c r="C7773" t="s">
        <v>9685</v>
      </c>
      <c r="D7773" t="s">
        <v>10597</v>
      </c>
    </row>
    <row r="7774" spans="2:5" x14ac:dyDescent="0.35">
      <c r="B7774" t="s">
        <v>10598</v>
      </c>
      <c r="C7774" t="s">
        <v>9685</v>
      </c>
      <c r="D7774" t="s">
        <v>10599</v>
      </c>
      <c r="E7774" t="s">
        <v>1028</v>
      </c>
    </row>
    <row r="7775" spans="2:5" x14ac:dyDescent="0.35">
      <c r="B7775" t="s">
        <v>10600</v>
      </c>
      <c r="C7775" t="s">
        <v>9685</v>
      </c>
      <c r="D7775" t="s">
        <v>10601</v>
      </c>
      <c r="E7775" t="s">
        <v>1028</v>
      </c>
    </row>
    <row r="7776" spans="2:5" x14ac:dyDescent="0.35">
      <c r="B7776" t="s">
        <v>10602</v>
      </c>
      <c r="C7776" t="s">
        <v>9685</v>
      </c>
      <c r="D7776" t="s">
        <v>4586</v>
      </c>
      <c r="E7776" t="s">
        <v>1028</v>
      </c>
    </row>
    <row r="7777" spans="2:5" x14ac:dyDescent="0.35">
      <c r="B7777" t="s">
        <v>10603</v>
      </c>
      <c r="C7777" t="s">
        <v>9685</v>
      </c>
      <c r="D7777" t="s">
        <v>10604</v>
      </c>
    </row>
    <row r="7778" spans="2:5" x14ac:dyDescent="0.35">
      <c r="B7778" t="s">
        <v>10605</v>
      </c>
      <c r="C7778" t="s">
        <v>9685</v>
      </c>
      <c r="D7778" t="s">
        <v>10606</v>
      </c>
      <c r="E7778" t="s">
        <v>1028</v>
      </c>
    </row>
    <row r="7779" spans="2:5" x14ac:dyDescent="0.35">
      <c r="B7779" t="s">
        <v>10607</v>
      </c>
      <c r="C7779" t="s">
        <v>9685</v>
      </c>
      <c r="D7779" t="s">
        <v>1508</v>
      </c>
      <c r="E7779" t="s">
        <v>1028</v>
      </c>
    </row>
    <row r="7780" spans="2:5" x14ac:dyDescent="0.35">
      <c r="B7780" t="s">
        <v>10608</v>
      </c>
      <c r="C7780" t="s">
        <v>9685</v>
      </c>
      <c r="D7780" t="s">
        <v>10609</v>
      </c>
    </row>
    <row r="7781" spans="2:5" x14ac:dyDescent="0.35">
      <c r="B7781" t="s">
        <v>10610</v>
      </c>
      <c r="C7781" t="s">
        <v>9685</v>
      </c>
      <c r="D7781" t="s">
        <v>10611</v>
      </c>
      <c r="E7781" t="s">
        <v>1028</v>
      </c>
    </row>
    <row r="7782" spans="2:5" x14ac:dyDescent="0.35">
      <c r="B7782" t="s">
        <v>10612</v>
      </c>
      <c r="C7782" t="s">
        <v>9685</v>
      </c>
      <c r="D7782" t="s">
        <v>10613</v>
      </c>
      <c r="E7782" t="s">
        <v>1028</v>
      </c>
    </row>
    <row r="7783" spans="2:5" x14ac:dyDescent="0.35">
      <c r="B7783" t="s">
        <v>10614</v>
      </c>
      <c r="C7783" t="s">
        <v>9685</v>
      </c>
      <c r="D7783" t="s">
        <v>10615</v>
      </c>
      <c r="E7783" t="s">
        <v>1028</v>
      </c>
    </row>
    <row r="7784" spans="2:5" x14ac:dyDescent="0.35">
      <c r="B7784" t="s">
        <v>10616</v>
      </c>
      <c r="C7784" t="s">
        <v>9685</v>
      </c>
      <c r="D7784" t="s">
        <v>10617</v>
      </c>
      <c r="E7784" t="s">
        <v>1028</v>
      </c>
    </row>
    <row r="7785" spans="2:5" x14ac:dyDescent="0.35">
      <c r="B7785" t="s">
        <v>10618</v>
      </c>
      <c r="C7785" t="s">
        <v>9685</v>
      </c>
      <c r="D7785" t="s">
        <v>10619</v>
      </c>
      <c r="E7785" t="s">
        <v>1028</v>
      </c>
    </row>
    <row r="7786" spans="2:5" x14ac:dyDescent="0.35">
      <c r="B7786" t="s">
        <v>10620</v>
      </c>
      <c r="C7786" t="s">
        <v>9685</v>
      </c>
      <c r="D7786" t="s">
        <v>10621</v>
      </c>
      <c r="E7786" t="s">
        <v>1028</v>
      </c>
    </row>
    <row r="7787" spans="2:5" x14ac:dyDescent="0.35">
      <c r="B7787" t="s">
        <v>10622</v>
      </c>
      <c r="C7787" t="s">
        <v>9685</v>
      </c>
      <c r="D7787" t="s">
        <v>10623</v>
      </c>
      <c r="E7787" t="s">
        <v>1028</v>
      </c>
    </row>
    <row r="7788" spans="2:5" x14ac:dyDescent="0.35">
      <c r="B7788" t="s">
        <v>10624</v>
      </c>
      <c r="C7788" t="s">
        <v>9685</v>
      </c>
      <c r="D7788" t="s">
        <v>10625</v>
      </c>
    </row>
    <row r="7789" spans="2:5" x14ac:dyDescent="0.35">
      <c r="B7789" t="s">
        <v>10626</v>
      </c>
      <c r="C7789" t="s">
        <v>9685</v>
      </c>
      <c r="D7789" t="s">
        <v>10627</v>
      </c>
      <c r="E7789" t="s">
        <v>1028</v>
      </c>
    </row>
    <row r="7790" spans="2:5" x14ac:dyDescent="0.35">
      <c r="B7790" t="s">
        <v>10628</v>
      </c>
      <c r="C7790" t="s">
        <v>9685</v>
      </c>
      <c r="D7790" t="s">
        <v>10629</v>
      </c>
      <c r="E7790" t="s">
        <v>1028</v>
      </c>
    </row>
    <row r="7791" spans="2:5" x14ac:dyDescent="0.35">
      <c r="B7791" t="s">
        <v>10630</v>
      </c>
      <c r="C7791" t="s">
        <v>9685</v>
      </c>
      <c r="D7791" t="s">
        <v>10631</v>
      </c>
      <c r="E7791" t="s">
        <v>1028</v>
      </c>
    </row>
    <row r="7792" spans="2:5" x14ac:dyDescent="0.35">
      <c r="B7792" t="s">
        <v>10632</v>
      </c>
      <c r="C7792" t="s">
        <v>9685</v>
      </c>
      <c r="D7792" t="s">
        <v>10633</v>
      </c>
    </row>
    <row r="7793" spans="2:5" x14ac:dyDescent="0.35">
      <c r="B7793" t="s">
        <v>10634</v>
      </c>
      <c r="C7793" t="s">
        <v>9685</v>
      </c>
      <c r="D7793" t="s">
        <v>10635</v>
      </c>
      <c r="E7793" t="s">
        <v>1028</v>
      </c>
    </row>
    <row r="7794" spans="2:5" x14ac:dyDescent="0.35">
      <c r="B7794" t="s">
        <v>10636</v>
      </c>
      <c r="C7794" t="s">
        <v>9685</v>
      </c>
      <c r="D7794" t="s">
        <v>10637</v>
      </c>
      <c r="E7794" t="s">
        <v>1028</v>
      </c>
    </row>
    <row r="7795" spans="2:5" x14ac:dyDescent="0.35">
      <c r="B7795" t="s">
        <v>10638</v>
      </c>
      <c r="C7795" t="s">
        <v>9685</v>
      </c>
      <c r="D7795" t="s">
        <v>10639</v>
      </c>
      <c r="E7795" t="s">
        <v>1028</v>
      </c>
    </row>
    <row r="7796" spans="2:5" x14ac:dyDescent="0.35">
      <c r="B7796" t="s">
        <v>10640</v>
      </c>
      <c r="C7796" t="s">
        <v>9685</v>
      </c>
      <c r="D7796" t="s">
        <v>10641</v>
      </c>
      <c r="E7796" t="s">
        <v>1028</v>
      </c>
    </row>
    <row r="7797" spans="2:5" x14ac:dyDescent="0.35">
      <c r="B7797" t="s">
        <v>10642</v>
      </c>
      <c r="C7797" t="s">
        <v>9685</v>
      </c>
      <c r="D7797" t="s">
        <v>10643</v>
      </c>
      <c r="E7797" t="s">
        <v>1028</v>
      </c>
    </row>
    <row r="7798" spans="2:5" x14ac:dyDescent="0.35">
      <c r="B7798" t="s">
        <v>10644</v>
      </c>
      <c r="C7798" t="s">
        <v>9685</v>
      </c>
      <c r="D7798" t="s">
        <v>10645</v>
      </c>
      <c r="E7798" t="s">
        <v>1028</v>
      </c>
    </row>
    <row r="7799" spans="2:5" x14ac:dyDescent="0.35">
      <c r="B7799" t="s">
        <v>10646</v>
      </c>
      <c r="C7799" t="s">
        <v>9685</v>
      </c>
      <c r="D7799" t="s">
        <v>10647</v>
      </c>
    </row>
    <row r="7800" spans="2:5" x14ac:dyDescent="0.35">
      <c r="B7800" t="s">
        <v>10648</v>
      </c>
      <c r="C7800" t="s">
        <v>9685</v>
      </c>
      <c r="D7800" t="s">
        <v>10649</v>
      </c>
    </row>
    <row r="7801" spans="2:5" x14ac:dyDescent="0.35">
      <c r="B7801" t="s">
        <v>10650</v>
      </c>
      <c r="C7801" t="s">
        <v>9685</v>
      </c>
      <c r="D7801" t="s">
        <v>10651</v>
      </c>
      <c r="E7801" t="s">
        <v>1028</v>
      </c>
    </row>
    <row r="7802" spans="2:5" x14ac:dyDescent="0.35">
      <c r="B7802" t="s">
        <v>10652</v>
      </c>
      <c r="C7802" t="s">
        <v>9685</v>
      </c>
      <c r="D7802" t="s">
        <v>10653</v>
      </c>
    </row>
    <row r="7803" spans="2:5" x14ac:dyDescent="0.35">
      <c r="B7803" t="s">
        <v>10654</v>
      </c>
      <c r="C7803" t="s">
        <v>9685</v>
      </c>
      <c r="D7803" t="s">
        <v>10655</v>
      </c>
    </row>
    <row r="7804" spans="2:5" x14ac:dyDescent="0.35">
      <c r="B7804" t="s">
        <v>10656</v>
      </c>
      <c r="C7804" t="s">
        <v>9685</v>
      </c>
      <c r="D7804" t="s">
        <v>10657</v>
      </c>
    </row>
    <row r="7805" spans="2:5" x14ac:dyDescent="0.35">
      <c r="B7805" t="s">
        <v>10658</v>
      </c>
      <c r="C7805" t="s">
        <v>9685</v>
      </c>
      <c r="D7805" t="s">
        <v>10659</v>
      </c>
      <c r="E7805" t="s">
        <v>1028</v>
      </c>
    </row>
    <row r="7806" spans="2:5" x14ac:dyDescent="0.35">
      <c r="B7806" t="s">
        <v>10660</v>
      </c>
      <c r="C7806" t="s">
        <v>9685</v>
      </c>
      <c r="D7806" t="s">
        <v>10661</v>
      </c>
    </row>
    <row r="7807" spans="2:5" x14ac:dyDescent="0.35">
      <c r="B7807" t="s">
        <v>10662</v>
      </c>
      <c r="C7807" t="s">
        <v>9685</v>
      </c>
      <c r="D7807" t="s">
        <v>10663</v>
      </c>
      <c r="E7807" t="s">
        <v>1028</v>
      </c>
    </row>
    <row r="7808" spans="2:5" x14ac:dyDescent="0.35">
      <c r="B7808" t="s">
        <v>10664</v>
      </c>
      <c r="C7808" t="s">
        <v>9685</v>
      </c>
      <c r="D7808" t="s">
        <v>10665</v>
      </c>
      <c r="E7808" t="s">
        <v>1028</v>
      </c>
    </row>
    <row r="7809" spans="2:5" x14ac:dyDescent="0.35">
      <c r="B7809" t="s">
        <v>10666</v>
      </c>
      <c r="C7809" t="s">
        <v>9685</v>
      </c>
      <c r="D7809" t="s">
        <v>10667</v>
      </c>
      <c r="E7809" t="s">
        <v>1028</v>
      </c>
    </row>
    <row r="7810" spans="2:5" x14ac:dyDescent="0.35">
      <c r="B7810" t="s">
        <v>10668</v>
      </c>
      <c r="C7810" t="s">
        <v>9685</v>
      </c>
      <c r="D7810" t="s">
        <v>10669</v>
      </c>
      <c r="E7810" t="s">
        <v>1028</v>
      </c>
    </row>
    <row r="7811" spans="2:5" x14ac:dyDescent="0.35">
      <c r="B7811" t="s">
        <v>10670</v>
      </c>
      <c r="C7811" t="s">
        <v>9685</v>
      </c>
      <c r="D7811" t="s">
        <v>10671</v>
      </c>
      <c r="E7811" t="s">
        <v>1028</v>
      </c>
    </row>
    <row r="7812" spans="2:5" x14ac:dyDescent="0.35">
      <c r="B7812" t="s">
        <v>10672</v>
      </c>
      <c r="C7812" t="s">
        <v>9685</v>
      </c>
      <c r="D7812" t="s">
        <v>10673</v>
      </c>
    </row>
    <row r="7813" spans="2:5" x14ac:dyDescent="0.35">
      <c r="B7813" t="s">
        <v>10674</v>
      </c>
      <c r="C7813" t="s">
        <v>9685</v>
      </c>
      <c r="D7813" t="s">
        <v>10675</v>
      </c>
      <c r="E7813" t="s">
        <v>1028</v>
      </c>
    </row>
    <row r="7814" spans="2:5" x14ac:dyDescent="0.35">
      <c r="B7814" t="s">
        <v>10676</v>
      </c>
      <c r="C7814" t="s">
        <v>9685</v>
      </c>
      <c r="D7814" t="s">
        <v>10677</v>
      </c>
      <c r="E7814" t="s">
        <v>1028</v>
      </c>
    </row>
    <row r="7815" spans="2:5" x14ac:dyDescent="0.35">
      <c r="B7815" t="s">
        <v>10678</v>
      </c>
      <c r="C7815" t="s">
        <v>9685</v>
      </c>
      <c r="D7815" t="s">
        <v>10679</v>
      </c>
      <c r="E7815" t="s">
        <v>1028</v>
      </c>
    </row>
    <row r="7816" spans="2:5" x14ac:dyDescent="0.35">
      <c r="B7816" t="s">
        <v>10680</v>
      </c>
      <c r="C7816" t="s">
        <v>9685</v>
      </c>
      <c r="D7816" t="s">
        <v>10681</v>
      </c>
    </row>
    <row r="7817" spans="2:5" x14ac:dyDescent="0.35">
      <c r="B7817" t="s">
        <v>10682</v>
      </c>
      <c r="C7817" t="s">
        <v>9685</v>
      </c>
      <c r="D7817" t="s">
        <v>10683</v>
      </c>
      <c r="E7817" t="s">
        <v>1028</v>
      </c>
    </row>
    <row r="7818" spans="2:5" x14ac:dyDescent="0.35">
      <c r="B7818" t="s">
        <v>10684</v>
      </c>
      <c r="C7818" t="s">
        <v>9685</v>
      </c>
      <c r="D7818" t="s">
        <v>10685</v>
      </c>
      <c r="E7818" t="s">
        <v>1028</v>
      </c>
    </row>
    <row r="7819" spans="2:5" x14ac:dyDescent="0.35">
      <c r="B7819" t="s">
        <v>10686</v>
      </c>
      <c r="C7819" t="s">
        <v>9685</v>
      </c>
      <c r="D7819" t="s">
        <v>10687</v>
      </c>
    </row>
    <row r="7820" spans="2:5" x14ac:dyDescent="0.35">
      <c r="B7820" t="s">
        <v>10688</v>
      </c>
      <c r="C7820" t="s">
        <v>9685</v>
      </c>
      <c r="D7820" t="s">
        <v>10689</v>
      </c>
      <c r="E7820" t="s">
        <v>1028</v>
      </c>
    </row>
    <row r="7821" spans="2:5" x14ac:dyDescent="0.35">
      <c r="B7821" t="s">
        <v>10690</v>
      </c>
      <c r="C7821" t="s">
        <v>9685</v>
      </c>
      <c r="D7821" t="s">
        <v>10691</v>
      </c>
      <c r="E7821" t="s">
        <v>1028</v>
      </c>
    </row>
    <row r="7822" spans="2:5" x14ac:dyDescent="0.35">
      <c r="B7822" t="s">
        <v>10692</v>
      </c>
      <c r="C7822" t="s">
        <v>9685</v>
      </c>
      <c r="D7822" t="s">
        <v>10693</v>
      </c>
      <c r="E7822" t="s">
        <v>1028</v>
      </c>
    </row>
    <row r="7823" spans="2:5" x14ac:dyDescent="0.35">
      <c r="B7823" t="s">
        <v>10694</v>
      </c>
      <c r="C7823" t="s">
        <v>9685</v>
      </c>
      <c r="D7823" t="s">
        <v>10695</v>
      </c>
      <c r="E7823" t="s">
        <v>1028</v>
      </c>
    </row>
    <row r="7824" spans="2:5" x14ac:dyDescent="0.35">
      <c r="B7824" t="s">
        <v>10696</v>
      </c>
      <c r="C7824" t="s">
        <v>9685</v>
      </c>
      <c r="D7824" t="s">
        <v>10697</v>
      </c>
    </row>
    <row r="7825" spans="2:5" x14ac:dyDescent="0.35">
      <c r="B7825" t="s">
        <v>10698</v>
      </c>
      <c r="C7825" t="s">
        <v>9685</v>
      </c>
      <c r="D7825" t="s">
        <v>10699</v>
      </c>
      <c r="E7825" t="s">
        <v>1028</v>
      </c>
    </row>
    <row r="7826" spans="2:5" x14ac:dyDescent="0.35">
      <c r="B7826" t="s">
        <v>10700</v>
      </c>
      <c r="C7826" t="s">
        <v>9685</v>
      </c>
      <c r="D7826" t="s">
        <v>10701</v>
      </c>
      <c r="E7826" t="s">
        <v>1028</v>
      </c>
    </row>
    <row r="7827" spans="2:5" x14ac:dyDescent="0.35">
      <c r="B7827" t="s">
        <v>10702</v>
      </c>
      <c r="C7827" t="s">
        <v>9685</v>
      </c>
      <c r="D7827" t="s">
        <v>10703</v>
      </c>
      <c r="E7827" t="s">
        <v>1028</v>
      </c>
    </row>
    <row r="7828" spans="2:5" x14ac:dyDescent="0.35">
      <c r="B7828" t="s">
        <v>10704</v>
      </c>
      <c r="C7828" t="s">
        <v>9685</v>
      </c>
      <c r="D7828" t="s">
        <v>10705</v>
      </c>
      <c r="E7828" t="s">
        <v>1028</v>
      </c>
    </row>
    <row r="7829" spans="2:5" x14ac:dyDescent="0.35">
      <c r="B7829" t="s">
        <v>10706</v>
      </c>
      <c r="C7829" t="s">
        <v>9685</v>
      </c>
      <c r="D7829" t="s">
        <v>10707</v>
      </c>
      <c r="E7829" t="s">
        <v>1028</v>
      </c>
    </row>
    <row r="7830" spans="2:5" x14ac:dyDescent="0.35">
      <c r="B7830" t="s">
        <v>10708</v>
      </c>
      <c r="C7830" t="s">
        <v>9685</v>
      </c>
      <c r="D7830" t="s">
        <v>10709</v>
      </c>
      <c r="E7830" t="s">
        <v>1028</v>
      </c>
    </row>
    <row r="7831" spans="2:5" x14ac:dyDescent="0.35">
      <c r="B7831" t="s">
        <v>10710</v>
      </c>
      <c r="C7831" t="s">
        <v>9685</v>
      </c>
      <c r="D7831" t="s">
        <v>10711</v>
      </c>
      <c r="E7831" t="s">
        <v>1028</v>
      </c>
    </row>
    <row r="7832" spans="2:5" x14ac:dyDescent="0.35">
      <c r="B7832" t="s">
        <v>10712</v>
      </c>
      <c r="C7832" t="s">
        <v>9685</v>
      </c>
      <c r="D7832" t="s">
        <v>10713</v>
      </c>
      <c r="E7832" t="s">
        <v>1028</v>
      </c>
    </row>
    <row r="7833" spans="2:5" x14ac:dyDescent="0.35">
      <c r="B7833" t="s">
        <v>10714</v>
      </c>
      <c r="C7833" t="s">
        <v>9685</v>
      </c>
      <c r="D7833" t="s">
        <v>10715</v>
      </c>
      <c r="E7833" t="s">
        <v>1028</v>
      </c>
    </row>
    <row r="7834" spans="2:5" x14ac:dyDescent="0.35">
      <c r="B7834" t="s">
        <v>10716</v>
      </c>
      <c r="C7834" t="s">
        <v>9685</v>
      </c>
      <c r="D7834" t="s">
        <v>10717</v>
      </c>
      <c r="E7834" t="s">
        <v>1028</v>
      </c>
    </row>
    <row r="7835" spans="2:5" x14ac:dyDescent="0.35">
      <c r="B7835" t="s">
        <v>10718</v>
      </c>
      <c r="C7835" t="s">
        <v>9685</v>
      </c>
      <c r="D7835" t="s">
        <v>10719</v>
      </c>
      <c r="E7835" t="s">
        <v>1028</v>
      </c>
    </row>
    <row r="7836" spans="2:5" x14ac:dyDescent="0.35">
      <c r="B7836" t="s">
        <v>10720</v>
      </c>
      <c r="C7836" t="s">
        <v>9685</v>
      </c>
      <c r="D7836" t="s">
        <v>4838</v>
      </c>
      <c r="E7836" t="s">
        <v>1028</v>
      </c>
    </row>
    <row r="7837" spans="2:5" x14ac:dyDescent="0.35">
      <c r="B7837" t="s">
        <v>10721</v>
      </c>
      <c r="C7837" t="s">
        <v>9685</v>
      </c>
      <c r="D7837" t="s">
        <v>1530</v>
      </c>
      <c r="E7837" t="s">
        <v>1028</v>
      </c>
    </row>
    <row r="7838" spans="2:5" x14ac:dyDescent="0.35">
      <c r="B7838" t="s">
        <v>10722</v>
      </c>
      <c r="C7838" t="s">
        <v>9685</v>
      </c>
      <c r="D7838" t="s">
        <v>10723</v>
      </c>
      <c r="E7838" t="s">
        <v>1028</v>
      </c>
    </row>
    <row r="7839" spans="2:5" x14ac:dyDescent="0.35">
      <c r="B7839" t="s">
        <v>10724</v>
      </c>
      <c r="C7839" t="s">
        <v>9685</v>
      </c>
      <c r="D7839" t="s">
        <v>10725</v>
      </c>
    </row>
    <row r="7840" spans="2:5" x14ac:dyDescent="0.35">
      <c r="B7840" t="s">
        <v>10726</v>
      </c>
      <c r="C7840" t="s">
        <v>9685</v>
      </c>
      <c r="D7840" t="s">
        <v>10727</v>
      </c>
      <c r="E7840" t="s">
        <v>1028</v>
      </c>
    </row>
    <row r="7841" spans="2:5" x14ac:dyDescent="0.35">
      <c r="B7841" t="s">
        <v>10728</v>
      </c>
      <c r="C7841" t="s">
        <v>9685</v>
      </c>
      <c r="D7841" t="s">
        <v>10729</v>
      </c>
      <c r="E7841" t="s">
        <v>1028</v>
      </c>
    </row>
    <row r="7842" spans="2:5" x14ac:dyDescent="0.35">
      <c r="B7842" t="s">
        <v>10730</v>
      </c>
      <c r="C7842" t="s">
        <v>9685</v>
      </c>
      <c r="D7842" t="s">
        <v>10731</v>
      </c>
    </row>
    <row r="7843" spans="2:5" x14ac:dyDescent="0.35">
      <c r="B7843" t="s">
        <v>10732</v>
      </c>
      <c r="C7843" t="s">
        <v>9685</v>
      </c>
      <c r="D7843" t="s">
        <v>10733</v>
      </c>
    </row>
    <row r="7844" spans="2:5" x14ac:dyDescent="0.35">
      <c r="B7844" t="s">
        <v>10734</v>
      </c>
      <c r="C7844" t="s">
        <v>9685</v>
      </c>
      <c r="D7844" t="s">
        <v>10735</v>
      </c>
      <c r="E7844" t="s">
        <v>1028</v>
      </c>
    </row>
    <row r="7845" spans="2:5" x14ac:dyDescent="0.35">
      <c r="B7845" t="s">
        <v>10736</v>
      </c>
      <c r="C7845" t="s">
        <v>9685</v>
      </c>
      <c r="D7845" t="s">
        <v>10737</v>
      </c>
      <c r="E7845" t="s">
        <v>1028</v>
      </c>
    </row>
    <row r="7846" spans="2:5" x14ac:dyDescent="0.35">
      <c r="B7846" t="s">
        <v>10738</v>
      </c>
      <c r="C7846" t="s">
        <v>9685</v>
      </c>
      <c r="D7846" t="s">
        <v>10739</v>
      </c>
      <c r="E7846" t="s">
        <v>1028</v>
      </c>
    </row>
    <row r="7847" spans="2:5" x14ac:dyDescent="0.35">
      <c r="B7847" t="s">
        <v>10740</v>
      </c>
      <c r="C7847" t="s">
        <v>9685</v>
      </c>
      <c r="D7847" t="s">
        <v>10741</v>
      </c>
    </row>
    <row r="7848" spans="2:5" x14ac:dyDescent="0.35">
      <c r="B7848" t="s">
        <v>10742</v>
      </c>
      <c r="C7848" t="s">
        <v>9685</v>
      </c>
      <c r="D7848" t="s">
        <v>10743</v>
      </c>
      <c r="E7848" t="s">
        <v>1028</v>
      </c>
    </row>
    <row r="7849" spans="2:5" x14ac:dyDescent="0.35">
      <c r="B7849" t="s">
        <v>10744</v>
      </c>
      <c r="C7849" t="s">
        <v>9685</v>
      </c>
      <c r="D7849" t="s">
        <v>10745</v>
      </c>
      <c r="E7849" t="s">
        <v>1028</v>
      </c>
    </row>
    <row r="7850" spans="2:5" x14ac:dyDescent="0.35">
      <c r="B7850" t="s">
        <v>10746</v>
      </c>
      <c r="C7850" t="s">
        <v>9685</v>
      </c>
      <c r="D7850" t="s">
        <v>10747</v>
      </c>
      <c r="E7850" t="s">
        <v>1028</v>
      </c>
    </row>
    <row r="7851" spans="2:5" x14ac:dyDescent="0.35">
      <c r="B7851" t="s">
        <v>10748</v>
      </c>
      <c r="C7851" t="s">
        <v>9685</v>
      </c>
      <c r="D7851" t="s">
        <v>10749</v>
      </c>
    </row>
    <row r="7852" spans="2:5" x14ac:dyDescent="0.35">
      <c r="B7852" t="s">
        <v>10750</v>
      </c>
      <c r="C7852" t="s">
        <v>9685</v>
      </c>
      <c r="D7852" t="s">
        <v>10751</v>
      </c>
    </row>
    <row r="7853" spans="2:5" x14ac:dyDescent="0.35">
      <c r="B7853" t="s">
        <v>10752</v>
      </c>
      <c r="C7853" t="s">
        <v>9685</v>
      </c>
      <c r="D7853" t="s">
        <v>10753</v>
      </c>
    </row>
    <row r="7854" spans="2:5" x14ac:dyDescent="0.35">
      <c r="B7854" t="s">
        <v>10754</v>
      </c>
      <c r="C7854" t="s">
        <v>9685</v>
      </c>
      <c r="D7854" t="s">
        <v>10755</v>
      </c>
    </row>
    <row r="7855" spans="2:5" x14ac:dyDescent="0.35">
      <c r="B7855" t="s">
        <v>10756</v>
      </c>
      <c r="C7855" t="s">
        <v>9685</v>
      </c>
      <c r="D7855" t="s">
        <v>10757</v>
      </c>
      <c r="E7855" t="s">
        <v>1028</v>
      </c>
    </row>
    <row r="7856" spans="2:5" x14ac:dyDescent="0.35">
      <c r="B7856" t="s">
        <v>10758</v>
      </c>
      <c r="C7856" t="s">
        <v>9685</v>
      </c>
      <c r="D7856" t="s">
        <v>10759</v>
      </c>
      <c r="E7856" t="s">
        <v>1028</v>
      </c>
    </row>
    <row r="7857" spans="2:5" x14ac:dyDescent="0.35">
      <c r="B7857" t="s">
        <v>10760</v>
      </c>
      <c r="C7857" t="s">
        <v>9685</v>
      </c>
      <c r="D7857" t="s">
        <v>10761</v>
      </c>
      <c r="E7857" t="s">
        <v>1028</v>
      </c>
    </row>
    <row r="7858" spans="2:5" x14ac:dyDescent="0.35">
      <c r="B7858" t="s">
        <v>10762</v>
      </c>
      <c r="C7858" t="s">
        <v>9685</v>
      </c>
      <c r="D7858" t="s">
        <v>10763</v>
      </c>
    </row>
    <row r="7859" spans="2:5" x14ac:dyDescent="0.35">
      <c r="B7859" t="s">
        <v>10764</v>
      </c>
      <c r="C7859" t="s">
        <v>9685</v>
      </c>
      <c r="D7859" t="s">
        <v>10765</v>
      </c>
      <c r="E7859" t="s">
        <v>1028</v>
      </c>
    </row>
    <row r="7860" spans="2:5" x14ac:dyDescent="0.35">
      <c r="B7860" t="s">
        <v>10766</v>
      </c>
      <c r="C7860" t="s">
        <v>9685</v>
      </c>
      <c r="D7860" t="s">
        <v>10767</v>
      </c>
    </row>
    <row r="7861" spans="2:5" x14ac:dyDescent="0.35">
      <c r="B7861" t="s">
        <v>10768</v>
      </c>
      <c r="C7861" t="s">
        <v>9685</v>
      </c>
      <c r="D7861" t="s">
        <v>10769</v>
      </c>
      <c r="E7861" t="s">
        <v>1028</v>
      </c>
    </row>
    <row r="7862" spans="2:5" x14ac:dyDescent="0.35">
      <c r="B7862" t="s">
        <v>10770</v>
      </c>
      <c r="C7862" t="s">
        <v>9685</v>
      </c>
      <c r="D7862" t="s">
        <v>10771</v>
      </c>
      <c r="E7862" t="s">
        <v>1028</v>
      </c>
    </row>
    <row r="7863" spans="2:5" x14ac:dyDescent="0.35">
      <c r="B7863" t="s">
        <v>10772</v>
      </c>
      <c r="C7863" t="s">
        <v>9685</v>
      </c>
      <c r="D7863" t="s">
        <v>10774</v>
      </c>
      <c r="E7863" t="s">
        <v>1028</v>
      </c>
    </row>
    <row r="7864" spans="2:5" x14ac:dyDescent="0.35">
      <c r="B7864" t="s">
        <v>10773</v>
      </c>
      <c r="C7864" t="s">
        <v>9685</v>
      </c>
      <c r="D7864" t="s">
        <v>10775</v>
      </c>
      <c r="E7864" t="s">
        <v>1028</v>
      </c>
    </row>
    <row r="7865" spans="2:5" x14ac:dyDescent="0.35">
      <c r="B7865" t="s">
        <v>10776</v>
      </c>
      <c r="C7865" t="s">
        <v>9685</v>
      </c>
      <c r="D7865" t="s">
        <v>10777</v>
      </c>
    </row>
    <row r="7866" spans="2:5" x14ac:dyDescent="0.35">
      <c r="B7866" t="s">
        <v>10778</v>
      </c>
      <c r="C7866" t="s">
        <v>9685</v>
      </c>
      <c r="D7866" t="s">
        <v>10779</v>
      </c>
      <c r="E7866" t="s">
        <v>1028</v>
      </c>
    </row>
    <row r="7867" spans="2:5" x14ac:dyDescent="0.35">
      <c r="B7867" t="s">
        <v>10780</v>
      </c>
      <c r="C7867" t="s">
        <v>9685</v>
      </c>
      <c r="D7867" t="s">
        <v>10781</v>
      </c>
      <c r="E7867" t="s">
        <v>1028</v>
      </c>
    </row>
    <row r="7868" spans="2:5" x14ac:dyDescent="0.35">
      <c r="B7868" t="s">
        <v>10782</v>
      </c>
      <c r="C7868" t="s">
        <v>9685</v>
      </c>
      <c r="D7868" t="s">
        <v>10783</v>
      </c>
    </row>
    <row r="7869" spans="2:5" x14ac:dyDescent="0.35">
      <c r="B7869" t="s">
        <v>10784</v>
      </c>
      <c r="C7869" t="s">
        <v>9685</v>
      </c>
      <c r="D7869" t="s">
        <v>10785</v>
      </c>
      <c r="E7869" t="s">
        <v>1028</v>
      </c>
    </row>
    <row r="7870" spans="2:5" x14ac:dyDescent="0.35">
      <c r="B7870" t="s">
        <v>10786</v>
      </c>
      <c r="C7870" t="s">
        <v>9685</v>
      </c>
      <c r="D7870" t="s">
        <v>10787</v>
      </c>
      <c r="E7870" t="s">
        <v>1028</v>
      </c>
    </row>
    <row r="7871" spans="2:5" x14ac:dyDescent="0.35">
      <c r="B7871" t="s">
        <v>10788</v>
      </c>
      <c r="C7871" t="s">
        <v>9685</v>
      </c>
      <c r="D7871" t="s">
        <v>10789</v>
      </c>
      <c r="E7871" t="s">
        <v>1028</v>
      </c>
    </row>
    <row r="7872" spans="2:5" x14ac:dyDescent="0.35">
      <c r="B7872" t="s">
        <v>10790</v>
      </c>
      <c r="C7872" t="s">
        <v>9685</v>
      </c>
      <c r="D7872" t="s">
        <v>10791</v>
      </c>
    </row>
    <row r="7873" spans="2:5" x14ac:dyDescent="0.35">
      <c r="B7873" t="s">
        <v>10792</v>
      </c>
      <c r="C7873" t="s">
        <v>9685</v>
      </c>
      <c r="D7873" t="s">
        <v>10793</v>
      </c>
    </row>
    <row r="7874" spans="2:5" x14ac:dyDescent="0.35">
      <c r="B7874" t="s">
        <v>10794</v>
      </c>
      <c r="C7874" t="s">
        <v>9685</v>
      </c>
      <c r="D7874" t="s">
        <v>10795</v>
      </c>
      <c r="E7874" t="s">
        <v>1028</v>
      </c>
    </row>
    <row r="7875" spans="2:5" x14ac:dyDescent="0.35">
      <c r="B7875" t="s">
        <v>10796</v>
      </c>
      <c r="C7875" t="s">
        <v>9685</v>
      </c>
      <c r="D7875" t="s">
        <v>10797</v>
      </c>
      <c r="E7875" t="s">
        <v>1028</v>
      </c>
    </row>
    <row r="7876" spans="2:5" x14ac:dyDescent="0.35">
      <c r="B7876" t="s">
        <v>10798</v>
      </c>
      <c r="C7876" t="s">
        <v>9685</v>
      </c>
      <c r="D7876" t="s">
        <v>10799</v>
      </c>
      <c r="E7876" t="s">
        <v>1028</v>
      </c>
    </row>
    <row r="7877" spans="2:5" x14ac:dyDescent="0.35">
      <c r="B7877" t="s">
        <v>10800</v>
      </c>
      <c r="C7877" t="s">
        <v>9685</v>
      </c>
      <c r="D7877" t="s">
        <v>10801</v>
      </c>
      <c r="E7877" t="s">
        <v>1028</v>
      </c>
    </row>
    <row r="7878" spans="2:5" x14ac:dyDescent="0.35">
      <c r="B7878" t="s">
        <v>10802</v>
      </c>
      <c r="C7878" t="s">
        <v>9685</v>
      </c>
      <c r="D7878" t="s">
        <v>10803</v>
      </c>
      <c r="E7878" t="s">
        <v>1028</v>
      </c>
    </row>
    <row r="7879" spans="2:5" x14ac:dyDescent="0.35">
      <c r="B7879" t="s">
        <v>10804</v>
      </c>
      <c r="C7879" t="s">
        <v>9685</v>
      </c>
      <c r="D7879" t="s">
        <v>10805</v>
      </c>
    </row>
    <row r="7880" spans="2:5" x14ac:dyDescent="0.35">
      <c r="B7880" t="s">
        <v>10806</v>
      </c>
      <c r="C7880" t="s">
        <v>9685</v>
      </c>
      <c r="D7880" t="s">
        <v>10807</v>
      </c>
      <c r="E7880" t="s">
        <v>1028</v>
      </c>
    </row>
    <row r="7881" spans="2:5" x14ac:dyDescent="0.35">
      <c r="B7881" t="s">
        <v>10808</v>
      </c>
      <c r="C7881" t="s">
        <v>9685</v>
      </c>
      <c r="D7881" t="s">
        <v>10809</v>
      </c>
    </row>
    <row r="7882" spans="2:5" x14ac:dyDescent="0.35">
      <c r="B7882" t="s">
        <v>10810</v>
      </c>
      <c r="C7882" t="s">
        <v>9685</v>
      </c>
      <c r="D7882" t="s">
        <v>10811</v>
      </c>
      <c r="E7882" t="s">
        <v>1028</v>
      </c>
    </row>
    <row r="7883" spans="2:5" x14ac:dyDescent="0.35">
      <c r="B7883" t="s">
        <v>10812</v>
      </c>
      <c r="C7883" t="s">
        <v>9685</v>
      </c>
      <c r="D7883" t="s">
        <v>10813</v>
      </c>
    </row>
    <row r="7884" spans="2:5" x14ac:dyDescent="0.35">
      <c r="B7884" t="s">
        <v>10814</v>
      </c>
      <c r="C7884" t="s">
        <v>9685</v>
      </c>
      <c r="D7884" t="s">
        <v>10815</v>
      </c>
    </row>
    <row r="7885" spans="2:5" x14ac:dyDescent="0.35">
      <c r="B7885" t="s">
        <v>10816</v>
      </c>
      <c r="C7885" t="s">
        <v>9685</v>
      </c>
      <c r="D7885" t="s">
        <v>10817</v>
      </c>
      <c r="E7885" t="s">
        <v>1028</v>
      </c>
    </row>
    <row r="7886" spans="2:5" x14ac:dyDescent="0.35">
      <c r="B7886" t="s">
        <v>10818</v>
      </c>
      <c r="C7886" t="s">
        <v>9685</v>
      </c>
      <c r="D7886" t="s">
        <v>10819</v>
      </c>
      <c r="E7886" t="s">
        <v>1028</v>
      </c>
    </row>
    <row r="7887" spans="2:5" x14ac:dyDescent="0.35">
      <c r="B7887" t="s">
        <v>10820</v>
      </c>
      <c r="C7887" t="s">
        <v>9685</v>
      </c>
      <c r="D7887" t="s">
        <v>10821</v>
      </c>
      <c r="E7887" t="s">
        <v>1028</v>
      </c>
    </row>
    <row r="7888" spans="2:5" x14ac:dyDescent="0.35">
      <c r="B7888" t="s">
        <v>10822</v>
      </c>
      <c r="C7888" t="s">
        <v>9685</v>
      </c>
      <c r="D7888" t="s">
        <v>10823</v>
      </c>
    </row>
    <row r="7889" spans="2:5" x14ac:dyDescent="0.35">
      <c r="B7889" t="s">
        <v>10824</v>
      </c>
      <c r="C7889" t="s">
        <v>9685</v>
      </c>
      <c r="D7889" t="s">
        <v>10825</v>
      </c>
      <c r="E7889" t="s">
        <v>1028</v>
      </c>
    </row>
    <row r="7890" spans="2:5" x14ac:dyDescent="0.35">
      <c r="B7890" t="s">
        <v>10826</v>
      </c>
      <c r="C7890" t="s">
        <v>9685</v>
      </c>
      <c r="D7890" t="s">
        <v>10827</v>
      </c>
    </row>
    <row r="7891" spans="2:5" x14ac:dyDescent="0.35">
      <c r="B7891" t="s">
        <v>10828</v>
      </c>
      <c r="C7891" t="s">
        <v>9685</v>
      </c>
      <c r="D7891" t="s">
        <v>10829</v>
      </c>
      <c r="E7891" t="s">
        <v>1028</v>
      </c>
    </row>
    <row r="7892" spans="2:5" x14ac:dyDescent="0.35">
      <c r="B7892" t="s">
        <v>10830</v>
      </c>
      <c r="C7892" t="s">
        <v>9685</v>
      </c>
      <c r="D7892" t="s">
        <v>10831</v>
      </c>
      <c r="E7892" t="s">
        <v>1028</v>
      </c>
    </row>
    <row r="7893" spans="2:5" x14ac:dyDescent="0.35">
      <c r="B7893" t="s">
        <v>10832</v>
      </c>
      <c r="C7893" t="s">
        <v>9685</v>
      </c>
      <c r="D7893" t="s">
        <v>10833</v>
      </c>
      <c r="E7893" t="s">
        <v>1028</v>
      </c>
    </row>
    <row r="7894" spans="2:5" x14ac:dyDescent="0.35">
      <c r="B7894" t="s">
        <v>10834</v>
      </c>
      <c r="C7894" t="s">
        <v>9685</v>
      </c>
      <c r="D7894" t="s">
        <v>10835</v>
      </c>
      <c r="E7894" t="s">
        <v>1028</v>
      </c>
    </row>
    <row r="7895" spans="2:5" x14ac:dyDescent="0.35">
      <c r="B7895" t="s">
        <v>10836</v>
      </c>
      <c r="C7895" t="s">
        <v>9685</v>
      </c>
      <c r="D7895" t="s">
        <v>10837</v>
      </c>
    </row>
    <row r="7896" spans="2:5" x14ac:dyDescent="0.35">
      <c r="B7896" t="s">
        <v>10838</v>
      </c>
      <c r="C7896" t="s">
        <v>9685</v>
      </c>
      <c r="D7896" t="s">
        <v>10839</v>
      </c>
      <c r="E7896" t="s">
        <v>1028</v>
      </c>
    </row>
    <row r="7897" spans="2:5" x14ac:dyDescent="0.35">
      <c r="B7897" t="s">
        <v>10840</v>
      </c>
      <c r="C7897" t="s">
        <v>9685</v>
      </c>
      <c r="D7897" t="s">
        <v>10841</v>
      </c>
      <c r="E7897" t="s">
        <v>1028</v>
      </c>
    </row>
    <row r="7898" spans="2:5" x14ac:dyDescent="0.35">
      <c r="B7898" t="s">
        <v>10842</v>
      </c>
      <c r="C7898" t="s">
        <v>9685</v>
      </c>
      <c r="D7898" t="s">
        <v>10843</v>
      </c>
      <c r="E7898" t="s">
        <v>1028</v>
      </c>
    </row>
    <row r="7899" spans="2:5" x14ac:dyDescent="0.35">
      <c r="B7899" t="s">
        <v>10844</v>
      </c>
      <c r="C7899" t="s">
        <v>9685</v>
      </c>
      <c r="D7899" t="s">
        <v>10845</v>
      </c>
      <c r="E7899" t="s">
        <v>1028</v>
      </c>
    </row>
    <row r="7900" spans="2:5" x14ac:dyDescent="0.35">
      <c r="B7900" t="s">
        <v>10846</v>
      </c>
      <c r="C7900" t="s">
        <v>9685</v>
      </c>
      <c r="D7900" t="s">
        <v>10847</v>
      </c>
      <c r="E7900" t="s">
        <v>1028</v>
      </c>
    </row>
    <row r="7901" spans="2:5" x14ac:dyDescent="0.35">
      <c r="B7901" t="s">
        <v>10848</v>
      </c>
      <c r="C7901" t="s">
        <v>9685</v>
      </c>
      <c r="D7901" t="s">
        <v>10849</v>
      </c>
      <c r="E7901" t="s">
        <v>1028</v>
      </c>
    </row>
    <row r="7902" spans="2:5" x14ac:dyDescent="0.35">
      <c r="B7902" t="s">
        <v>10850</v>
      </c>
      <c r="C7902" t="s">
        <v>9685</v>
      </c>
      <c r="D7902" t="s">
        <v>10851</v>
      </c>
      <c r="E7902" t="s">
        <v>1028</v>
      </c>
    </row>
    <row r="7903" spans="2:5" x14ac:dyDescent="0.35">
      <c r="B7903" t="s">
        <v>10852</v>
      </c>
      <c r="C7903" t="s">
        <v>9685</v>
      </c>
      <c r="D7903" t="s">
        <v>10853</v>
      </c>
      <c r="E7903" t="s">
        <v>1028</v>
      </c>
    </row>
    <row r="7904" spans="2:5" x14ac:dyDescent="0.35">
      <c r="B7904" t="s">
        <v>10854</v>
      </c>
      <c r="C7904" t="s">
        <v>9685</v>
      </c>
      <c r="D7904" t="s">
        <v>10855</v>
      </c>
      <c r="E7904" t="s">
        <v>1028</v>
      </c>
    </row>
    <row r="7905" spans="2:5" x14ac:dyDescent="0.35">
      <c r="B7905" t="s">
        <v>10856</v>
      </c>
      <c r="C7905" t="s">
        <v>9685</v>
      </c>
      <c r="D7905" t="s">
        <v>10857</v>
      </c>
      <c r="E7905" t="s">
        <v>1028</v>
      </c>
    </row>
    <row r="7906" spans="2:5" x14ac:dyDescent="0.35">
      <c r="B7906" t="s">
        <v>10858</v>
      </c>
      <c r="C7906" t="s">
        <v>9685</v>
      </c>
      <c r="D7906" t="s">
        <v>10859</v>
      </c>
      <c r="E7906" t="s">
        <v>1028</v>
      </c>
    </row>
    <row r="7907" spans="2:5" x14ac:dyDescent="0.35">
      <c r="B7907" t="s">
        <v>10860</v>
      </c>
      <c r="C7907" t="s">
        <v>9685</v>
      </c>
      <c r="D7907" t="s">
        <v>10861</v>
      </c>
    </row>
    <row r="7908" spans="2:5" x14ac:dyDescent="0.35">
      <c r="B7908" t="s">
        <v>10862</v>
      </c>
      <c r="C7908" t="s">
        <v>9685</v>
      </c>
      <c r="D7908" t="s">
        <v>10863</v>
      </c>
      <c r="E7908" t="s">
        <v>1028</v>
      </c>
    </row>
    <row r="7909" spans="2:5" x14ac:dyDescent="0.35">
      <c r="B7909" t="s">
        <v>10864</v>
      </c>
      <c r="C7909" t="s">
        <v>9685</v>
      </c>
      <c r="D7909" t="s">
        <v>10865</v>
      </c>
      <c r="E7909" t="s">
        <v>1028</v>
      </c>
    </row>
    <row r="7910" spans="2:5" x14ac:dyDescent="0.35">
      <c r="B7910" t="s">
        <v>10866</v>
      </c>
      <c r="C7910" t="s">
        <v>9685</v>
      </c>
      <c r="D7910" t="s">
        <v>10867</v>
      </c>
      <c r="E7910" t="s">
        <v>1028</v>
      </c>
    </row>
    <row r="7911" spans="2:5" x14ac:dyDescent="0.35">
      <c r="B7911" t="s">
        <v>10868</v>
      </c>
      <c r="C7911" t="s">
        <v>9685</v>
      </c>
      <c r="D7911" t="s">
        <v>10869</v>
      </c>
    </row>
    <row r="7912" spans="2:5" x14ac:dyDescent="0.35">
      <c r="B7912" t="s">
        <v>10870</v>
      </c>
      <c r="C7912" t="s">
        <v>9685</v>
      </c>
      <c r="D7912" t="s">
        <v>10871</v>
      </c>
      <c r="E7912" t="s">
        <v>1028</v>
      </c>
    </row>
    <row r="7913" spans="2:5" x14ac:dyDescent="0.35">
      <c r="B7913" t="s">
        <v>10872</v>
      </c>
      <c r="C7913" t="s">
        <v>9685</v>
      </c>
      <c r="D7913" t="s">
        <v>10873</v>
      </c>
      <c r="E7913" t="s">
        <v>1028</v>
      </c>
    </row>
    <row r="7914" spans="2:5" x14ac:dyDescent="0.35">
      <c r="B7914" t="s">
        <v>10874</v>
      </c>
      <c r="C7914" t="s">
        <v>9685</v>
      </c>
      <c r="D7914" t="s">
        <v>10875</v>
      </c>
      <c r="E7914" t="s">
        <v>1028</v>
      </c>
    </row>
    <row r="7915" spans="2:5" x14ac:dyDescent="0.35">
      <c r="B7915" t="s">
        <v>10876</v>
      </c>
      <c r="C7915" t="s">
        <v>9685</v>
      </c>
      <c r="D7915" t="s">
        <v>10877</v>
      </c>
      <c r="E7915" t="s">
        <v>1028</v>
      </c>
    </row>
    <row r="7916" spans="2:5" x14ac:dyDescent="0.35">
      <c r="B7916" t="s">
        <v>10878</v>
      </c>
      <c r="C7916" t="s">
        <v>9685</v>
      </c>
      <c r="D7916" t="s">
        <v>10879</v>
      </c>
      <c r="E7916" t="s">
        <v>1028</v>
      </c>
    </row>
    <row r="7917" spans="2:5" x14ac:dyDescent="0.35">
      <c r="B7917" t="s">
        <v>10880</v>
      </c>
      <c r="C7917" t="s">
        <v>9685</v>
      </c>
      <c r="D7917" t="s">
        <v>10881</v>
      </c>
      <c r="E7917" t="s">
        <v>1028</v>
      </c>
    </row>
    <row r="7918" spans="2:5" x14ac:dyDescent="0.35">
      <c r="B7918" t="s">
        <v>10882</v>
      </c>
      <c r="C7918" t="s">
        <v>9685</v>
      </c>
      <c r="D7918" t="s">
        <v>10883</v>
      </c>
      <c r="E7918" t="s">
        <v>1028</v>
      </c>
    </row>
    <row r="7919" spans="2:5" x14ac:dyDescent="0.35">
      <c r="B7919" t="s">
        <v>10884</v>
      </c>
      <c r="C7919" t="s">
        <v>9685</v>
      </c>
      <c r="D7919" t="s">
        <v>10885</v>
      </c>
      <c r="E7919" t="s">
        <v>1028</v>
      </c>
    </row>
    <row r="7920" spans="2:5" x14ac:dyDescent="0.35">
      <c r="B7920" t="s">
        <v>10886</v>
      </c>
      <c r="C7920" t="s">
        <v>9685</v>
      </c>
      <c r="D7920" t="s">
        <v>10887</v>
      </c>
      <c r="E7920" t="s">
        <v>1028</v>
      </c>
    </row>
    <row r="7921" spans="2:5" x14ac:dyDescent="0.35">
      <c r="B7921" t="s">
        <v>10888</v>
      </c>
      <c r="C7921" t="s">
        <v>9685</v>
      </c>
      <c r="D7921" t="s">
        <v>10889</v>
      </c>
      <c r="E7921" t="s">
        <v>1028</v>
      </c>
    </row>
    <row r="7922" spans="2:5" x14ac:dyDescent="0.35">
      <c r="B7922" t="s">
        <v>10890</v>
      </c>
      <c r="C7922" t="s">
        <v>9685</v>
      </c>
      <c r="D7922" t="s">
        <v>10891</v>
      </c>
      <c r="E7922" t="s">
        <v>1028</v>
      </c>
    </row>
    <row r="7923" spans="2:5" x14ac:dyDescent="0.35">
      <c r="B7923" t="s">
        <v>10892</v>
      </c>
      <c r="C7923" t="s">
        <v>9685</v>
      </c>
      <c r="D7923" t="s">
        <v>10893</v>
      </c>
      <c r="E7923" t="s">
        <v>1028</v>
      </c>
    </row>
    <row r="7924" spans="2:5" x14ac:dyDescent="0.35">
      <c r="B7924" t="s">
        <v>10894</v>
      </c>
      <c r="C7924" t="s">
        <v>9685</v>
      </c>
      <c r="D7924" t="s">
        <v>10895</v>
      </c>
    </row>
    <row r="7925" spans="2:5" x14ac:dyDescent="0.35">
      <c r="B7925" t="s">
        <v>10896</v>
      </c>
      <c r="C7925" t="s">
        <v>9685</v>
      </c>
      <c r="D7925" t="s">
        <v>10897</v>
      </c>
    </row>
    <row r="7926" spans="2:5" x14ac:dyDescent="0.35">
      <c r="B7926" t="s">
        <v>10898</v>
      </c>
      <c r="C7926" t="s">
        <v>9685</v>
      </c>
      <c r="D7926" t="s">
        <v>10899</v>
      </c>
      <c r="E7926" t="s">
        <v>1028</v>
      </c>
    </row>
    <row r="7927" spans="2:5" x14ac:dyDescent="0.35">
      <c r="B7927" t="s">
        <v>10900</v>
      </c>
      <c r="C7927" t="s">
        <v>9685</v>
      </c>
      <c r="D7927" t="s">
        <v>10901</v>
      </c>
      <c r="E7927" t="s">
        <v>1028</v>
      </c>
    </row>
    <row r="7928" spans="2:5" x14ac:dyDescent="0.35">
      <c r="B7928" t="s">
        <v>10902</v>
      </c>
      <c r="C7928" t="s">
        <v>9685</v>
      </c>
      <c r="D7928" t="s">
        <v>10903</v>
      </c>
    </row>
    <row r="7929" spans="2:5" x14ac:dyDescent="0.35">
      <c r="B7929" t="s">
        <v>10904</v>
      </c>
      <c r="C7929" t="s">
        <v>9685</v>
      </c>
      <c r="D7929" t="s">
        <v>10905</v>
      </c>
      <c r="E7929" t="s">
        <v>1028</v>
      </c>
    </row>
    <row r="7930" spans="2:5" x14ac:dyDescent="0.35">
      <c r="B7930" t="s">
        <v>10906</v>
      </c>
      <c r="C7930" t="s">
        <v>9685</v>
      </c>
      <c r="D7930" t="s">
        <v>10907</v>
      </c>
    </row>
    <row r="7931" spans="2:5" x14ac:dyDescent="0.35">
      <c r="B7931" t="s">
        <v>10908</v>
      </c>
      <c r="C7931" t="s">
        <v>9685</v>
      </c>
      <c r="D7931" t="s">
        <v>10909</v>
      </c>
      <c r="E7931" t="s">
        <v>1028</v>
      </c>
    </row>
    <row r="7932" spans="2:5" x14ac:dyDescent="0.35">
      <c r="B7932" t="s">
        <v>10910</v>
      </c>
      <c r="C7932" t="s">
        <v>9685</v>
      </c>
      <c r="D7932" t="s">
        <v>10911</v>
      </c>
      <c r="E7932" t="s">
        <v>1028</v>
      </c>
    </row>
    <row r="7933" spans="2:5" x14ac:dyDescent="0.35">
      <c r="B7933" t="s">
        <v>10912</v>
      </c>
      <c r="C7933" t="s">
        <v>9685</v>
      </c>
      <c r="D7933" t="s">
        <v>10913</v>
      </c>
      <c r="E7933" t="s">
        <v>1028</v>
      </c>
    </row>
    <row r="7934" spans="2:5" x14ac:dyDescent="0.35">
      <c r="B7934" t="s">
        <v>10914</v>
      </c>
      <c r="C7934" t="s">
        <v>9685</v>
      </c>
      <c r="D7934" t="s">
        <v>10915</v>
      </c>
    </row>
    <row r="7935" spans="2:5" x14ac:dyDescent="0.35">
      <c r="B7935" t="s">
        <v>10916</v>
      </c>
      <c r="C7935" t="s">
        <v>9685</v>
      </c>
      <c r="D7935" t="s">
        <v>10917</v>
      </c>
      <c r="E7935" t="s">
        <v>1028</v>
      </c>
    </row>
    <row r="7936" spans="2:5" x14ac:dyDescent="0.35">
      <c r="B7936" t="s">
        <v>10918</v>
      </c>
      <c r="C7936" t="s">
        <v>9685</v>
      </c>
      <c r="D7936" t="s">
        <v>10919</v>
      </c>
      <c r="E7936" t="s">
        <v>1028</v>
      </c>
    </row>
    <row r="7937" spans="2:5" x14ac:dyDescent="0.35">
      <c r="B7937" t="s">
        <v>10920</v>
      </c>
      <c r="C7937" t="s">
        <v>9685</v>
      </c>
      <c r="D7937" t="s">
        <v>10921</v>
      </c>
      <c r="E7937" t="s">
        <v>1028</v>
      </c>
    </row>
    <row r="7938" spans="2:5" x14ac:dyDescent="0.35">
      <c r="B7938" t="s">
        <v>10922</v>
      </c>
      <c r="C7938" t="s">
        <v>9685</v>
      </c>
      <c r="D7938" t="s">
        <v>10923</v>
      </c>
    </row>
    <row r="7939" spans="2:5" x14ac:dyDescent="0.35">
      <c r="B7939" t="s">
        <v>10924</v>
      </c>
      <c r="C7939" t="s">
        <v>9685</v>
      </c>
      <c r="D7939" t="s">
        <v>10925</v>
      </c>
      <c r="E7939" t="s">
        <v>1028</v>
      </c>
    </row>
    <row r="7940" spans="2:5" x14ac:dyDescent="0.35">
      <c r="B7940" t="s">
        <v>10926</v>
      </c>
      <c r="C7940" t="s">
        <v>9685</v>
      </c>
      <c r="D7940" t="s">
        <v>10927</v>
      </c>
    </row>
    <row r="7941" spans="2:5" x14ac:dyDescent="0.35">
      <c r="B7941" t="s">
        <v>10928</v>
      </c>
      <c r="C7941" t="s">
        <v>9685</v>
      </c>
      <c r="D7941" t="s">
        <v>10929</v>
      </c>
    </row>
    <row r="7942" spans="2:5" x14ac:dyDescent="0.35">
      <c r="B7942" t="s">
        <v>10930</v>
      </c>
      <c r="C7942" t="s">
        <v>9685</v>
      </c>
      <c r="D7942" t="s">
        <v>10931</v>
      </c>
      <c r="E7942" t="s">
        <v>1028</v>
      </c>
    </row>
    <row r="7943" spans="2:5" x14ac:dyDescent="0.35">
      <c r="B7943" t="s">
        <v>10932</v>
      </c>
      <c r="C7943" t="s">
        <v>9685</v>
      </c>
      <c r="D7943" t="s">
        <v>10933</v>
      </c>
      <c r="E7943" t="s">
        <v>1028</v>
      </c>
    </row>
    <row r="7944" spans="2:5" x14ac:dyDescent="0.35">
      <c r="B7944" t="s">
        <v>10934</v>
      </c>
      <c r="C7944" t="s">
        <v>9685</v>
      </c>
      <c r="D7944" t="s">
        <v>10935</v>
      </c>
    </row>
    <row r="7945" spans="2:5" x14ac:dyDescent="0.35">
      <c r="B7945" t="s">
        <v>10936</v>
      </c>
      <c r="C7945" t="s">
        <v>9685</v>
      </c>
      <c r="D7945" t="s">
        <v>10937</v>
      </c>
      <c r="E7945" t="s">
        <v>1028</v>
      </c>
    </row>
    <row r="7946" spans="2:5" x14ac:dyDescent="0.35">
      <c r="B7946" t="s">
        <v>10938</v>
      </c>
      <c r="C7946" t="s">
        <v>9685</v>
      </c>
      <c r="D7946" t="s">
        <v>10939</v>
      </c>
      <c r="E7946" t="s">
        <v>1028</v>
      </c>
    </row>
    <row r="7947" spans="2:5" x14ac:dyDescent="0.35">
      <c r="B7947" t="s">
        <v>10940</v>
      </c>
      <c r="C7947" t="s">
        <v>9685</v>
      </c>
      <c r="D7947" t="s">
        <v>10941</v>
      </c>
      <c r="E7947" t="s">
        <v>1028</v>
      </c>
    </row>
    <row r="7948" spans="2:5" x14ac:dyDescent="0.35">
      <c r="B7948" t="s">
        <v>10942</v>
      </c>
      <c r="C7948" t="s">
        <v>9685</v>
      </c>
      <c r="D7948" t="s">
        <v>10943</v>
      </c>
      <c r="E7948" t="s">
        <v>1028</v>
      </c>
    </row>
    <row r="7949" spans="2:5" x14ac:dyDescent="0.35">
      <c r="B7949" t="s">
        <v>10944</v>
      </c>
      <c r="C7949" t="s">
        <v>9685</v>
      </c>
      <c r="D7949" t="s">
        <v>10945</v>
      </c>
      <c r="E7949" t="s">
        <v>1028</v>
      </c>
    </row>
    <row r="7950" spans="2:5" x14ac:dyDescent="0.35">
      <c r="B7950" t="s">
        <v>10946</v>
      </c>
      <c r="C7950" t="s">
        <v>9685</v>
      </c>
      <c r="D7950" t="s">
        <v>10947</v>
      </c>
      <c r="E7950" t="s">
        <v>1028</v>
      </c>
    </row>
    <row r="7951" spans="2:5" x14ac:dyDescent="0.35">
      <c r="B7951" t="s">
        <v>10948</v>
      </c>
      <c r="C7951" t="s">
        <v>9685</v>
      </c>
      <c r="D7951" t="s">
        <v>10949</v>
      </c>
      <c r="E7951" t="s">
        <v>1028</v>
      </c>
    </row>
    <row r="7952" spans="2:5" x14ac:dyDescent="0.35">
      <c r="B7952" t="s">
        <v>10950</v>
      </c>
      <c r="C7952" t="s">
        <v>9685</v>
      </c>
      <c r="D7952" t="s">
        <v>10951</v>
      </c>
    </row>
    <row r="7953" spans="2:5" x14ac:dyDescent="0.35">
      <c r="B7953" t="s">
        <v>10952</v>
      </c>
      <c r="C7953" t="s">
        <v>9685</v>
      </c>
      <c r="D7953" t="s">
        <v>10953</v>
      </c>
      <c r="E7953" t="s">
        <v>1028</v>
      </c>
    </row>
    <row r="7954" spans="2:5" x14ac:dyDescent="0.35">
      <c r="B7954" t="s">
        <v>10954</v>
      </c>
      <c r="C7954" t="s">
        <v>9685</v>
      </c>
      <c r="D7954" t="s">
        <v>10955</v>
      </c>
    </row>
    <row r="7955" spans="2:5" x14ac:dyDescent="0.35">
      <c r="B7955" t="s">
        <v>10956</v>
      </c>
      <c r="C7955" t="s">
        <v>9685</v>
      </c>
      <c r="D7955" t="s">
        <v>10957</v>
      </c>
      <c r="E7955" t="s">
        <v>1028</v>
      </c>
    </row>
    <row r="7956" spans="2:5" x14ac:dyDescent="0.35">
      <c r="B7956" t="s">
        <v>10958</v>
      </c>
      <c r="C7956" t="s">
        <v>9685</v>
      </c>
      <c r="D7956" t="s">
        <v>10959</v>
      </c>
      <c r="E7956" t="s">
        <v>1028</v>
      </c>
    </row>
    <row r="7957" spans="2:5" x14ac:dyDescent="0.35">
      <c r="B7957" t="s">
        <v>10960</v>
      </c>
      <c r="C7957" t="s">
        <v>9685</v>
      </c>
      <c r="D7957" t="s">
        <v>10961</v>
      </c>
      <c r="E7957" t="s">
        <v>1028</v>
      </c>
    </row>
    <row r="7958" spans="2:5" x14ac:dyDescent="0.35">
      <c r="B7958" t="s">
        <v>10962</v>
      </c>
      <c r="C7958" t="s">
        <v>9685</v>
      </c>
      <c r="D7958" t="s">
        <v>10963</v>
      </c>
    </row>
    <row r="7959" spans="2:5" x14ac:dyDescent="0.35">
      <c r="B7959" t="s">
        <v>10964</v>
      </c>
      <c r="C7959" t="s">
        <v>9685</v>
      </c>
      <c r="D7959" t="s">
        <v>10965</v>
      </c>
      <c r="E7959" t="s">
        <v>1028</v>
      </c>
    </row>
    <row r="7960" spans="2:5" x14ac:dyDescent="0.35">
      <c r="B7960" t="s">
        <v>10966</v>
      </c>
      <c r="C7960" t="s">
        <v>9685</v>
      </c>
      <c r="D7960" t="s">
        <v>10967</v>
      </c>
      <c r="E7960" t="s">
        <v>1028</v>
      </c>
    </row>
    <row r="7961" spans="2:5" x14ac:dyDescent="0.35">
      <c r="B7961" t="s">
        <v>10968</v>
      </c>
      <c r="C7961" t="s">
        <v>9685</v>
      </c>
      <c r="D7961" t="s">
        <v>10969</v>
      </c>
    </row>
    <row r="7962" spans="2:5" x14ac:dyDescent="0.35">
      <c r="B7962" t="s">
        <v>10970</v>
      </c>
      <c r="C7962" t="s">
        <v>9685</v>
      </c>
      <c r="D7962" t="s">
        <v>5393</v>
      </c>
      <c r="E7962" t="s">
        <v>1028</v>
      </c>
    </row>
    <row r="7963" spans="2:5" x14ac:dyDescent="0.35">
      <c r="B7963" t="s">
        <v>10971</v>
      </c>
      <c r="C7963" t="s">
        <v>9685</v>
      </c>
      <c r="D7963" t="s">
        <v>10972</v>
      </c>
      <c r="E7963" t="s">
        <v>1028</v>
      </c>
    </row>
    <row r="7964" spans="2:5" x14ac:dyDescent="0.35">
      <c r="B7964" t="s">
        <v>10973</v>
      </c>
      <c r="C7964" t="s">
        <v>9685</v>
      </c>
      <c r="D7964" t="s">
        <v>1560</v>
      </c>
      <c r="E7964" t="s">
        <v>1028</v>
      </c>
    </row>
    <row r="7965" spans="2:5" x14ac:dyDescent="0.35">
      <c r="B7965" t="s">
        <v>10974</v>
      </c>
      <c r="C7965" t="s">
        <v>9685</v>
      </c>
      <c r="D7965" t="s">
        <v>10975</v>
      </c>
      <c r="E7965" t="s">
        <v>1028</v>
      </c>
    </row>
    <row r="7966" spans="2:5" x14ac:dyDescent="0.35">
      <c r="B7966" t="s">
        <v>10976</v>
      </c>
      <c r="C7966" t="s">
        <v>9685</v>
      </c>
      <c r="D7966" t="s">
        <v>10977</v>
      </c>
      <c r="E7966" t="s">
        <v>1028</v>
      </c>
    </row>
    <row r="7967" spans="2:5" x14ac:dyDescent="0.35">
      <c r="B7967" t="s">
        <v>10978</v>
      </c>
      <c r="C7967" t="s">
        <v>9685</v>
      </c>
      <c r="D7967" t="s">
        <v>10979</v>
      </c>
      <c r="E7967" t="s">
        <v>1028</v>
      </c>
    </row>
    <row r="7968" spans="2:5" x14ac:dyDescent="0.35">
      <c r="B7968" t="s">
        <v>10980</v>
      </c>
      <c r="C7968" t="s">
        <v>9685</v>
      </c>
      <c r="D7968" t="s">
        <v>10981</v>
      </c>
    </row>
    <row r="7969" spans="2:5" x14ac:dyDescent="0.35">
      <c r="B7969" t="s">
        <v>10982</v>
      </c>
      <c r="C7969" t="s">
        <v>9685</v>
      </c>
      <c r="D7969" t="s">
        <v>10983</v>
      </c>
    </row>
    <row r="7970" spans="2:5" x14ac:dyDescent="0.35">
      <c r="B7970" t="s">
        <v>10984</v>
      </c>
      <c r="C7970" t="s">
        <v>9685</v>
      </c>
      <c r="D7970" t="s">
        <v>10985</v>
      </c>
    </row>
    <row r="7971" spans="2:5" x14ac:dyDescent="0.35">
      <c r="B7971" t="s">
        <v>10986</v>
      </c>
      <c r="C7971" t="s">
        <v>9685</v>
      </c>
      <c r="D7971" t="s">
        <v>10987</v>
      </c>
      <c r="E7971" t="s">
        <v>1028</v>
      </c>
    </row>
    <row r="7972" spans="2:5" x14ac:dyDescent="0.35">
      <c r="B7972" t="s">
        <v>10988</v>
      </c>
      <c r="C7972" t="s">
        <v>9685</v>
      </c>
      <c r="D7972" t="s">
        <v>10989</v>
      </c>
      <c r="E7972" t="s">
        <v>1028</v>
      </c>
    </row>
    <row r="7973" spans="2:5" x14ac:dyDescent="0.35">
      <c r="B7973" t="s">
        <v>10990</v>
      </c>
      <c r="C7973" t="s">
        <v>9685</v>
      </c>
      <c r="D7973" t="s">
        <v>10991</v>
      </c>
      <c r="E7973" t="s">
        <v>1028</v>
      </c>
    </row>
    <row r="7974" spans="2:5" x14ac:dyDescent="0.35">
      <c r="B7974" t="s">
        <v>10992</v>
      </c>
      <c r="C7974" t="s">
        <v>9685</v>
      </c>
      <c r="D7974" t="s">
        <v>10993</v>
      </c>
    </row>
    <row r="7975" spans="2:5" x14ac:dyDescent="0.35">
      <c r="B7975" t="s">
        <v>10994</v>
      </c>
      <c r="C7975" t="s">
        <v>9685</v>
      </c>
      <c r="D7975" t="s">
        <v>10995</v>
      </c>
      <c r="E7975" t="s">
        <v>1028</v>
      </c>
    </row>
    <row r="7976" spans="2:5" x14ac:dyDescent="0.35">
      <c r="B7976" t="s">
        <v>10996</v>
      </c>
      <c r="C7976" t="s">
        <v>9685</v>
      </c>
      <c r="D7976" t="s">
        <v>10997</v>
      </c>
    </row>
    <row r="7977" spans="2:5" x14ac:dyDescent="0.35">
      <c r="B7977" t="s">
        <v>10998</v>
      </c>
      <c r="C7977" t="s">
        <v>9685</v>
      </c>
      <c r="D7977" t="s">
        <v>10999</v>
      </c>
      <c r="E7977" t="s">
        <v>1028</v>
      </c>
    </row>
    <row r="7978" spans="2:5" x14ac:dyDescent="0.35">
      <c r="B7978" t="s">
        <v>11000</v>
      </c>
      <c r="C7978" t="s">
        <v>9685</v>
      </c>
      <c r="D7978" t="s">
        <v>11001</v>
      </c>
    </row>
    <row r="7979" spans="2:5" x14ac:dyDescent="0.35">
      <c r="B7979" t="s">
        <v>11002</v>
      </c>
      <c r="C7979" t="s">
        <v>9685</v>
      </c>
      <c r="D7979" t="s">
        <v>11003</v>
      </c>
    </row>
    <row r="7980" spans="2:5" x14ac:dyDescent="0.35">
      <c r="B7980" t="s">
        <v>11004</v>
      </c>
      <c r="C7980" t="s">
        <v>9685</v>
      </c>
      <c r="D7980" t="s">
        <v>11005</v>
      </c>
      <c r="E7980" t="s">
        <v>1028</v>
      </c>
    </row>
    <row r="7981" spans="2:5" x14ac:dyDescent="0.35">
      <c r="B7981" t="s">
        <v>11006</v>
      </c>
      <c r="C7981" t="s">
        <v>9685</v>
      </c>
      <c r="D7981" t="s">
        <v>11007</v>
      </c>
      <c r="E7981" t="s">
        <v>1028</v>
      </c>
    </row>
    <row r="7982" spans="2:5" x14ac:dyDescent="0.35">
      <c r="B7982" t="s">
        <v>11008</v>
      </c>
      <c r="C7982" t="s">
        <v>9685</v>
      </c>
      <c r="D7982" t="s">
        <v>11009</v>
      </c>
      <c r="E7982" t="s">
        <v>1028</v>
      </c>
    </row>
    <row r="7983" spans="2:5" x14ac:dyDescent="0.35">
      <c r="B7983" t="s">
        <v>11010</v>
      </c>
      <c r="C7983" t="s">
        <v>9685</v>
      </c>
      <c r="D7983" t="s">
        <v>11011</v>
      </c>
      <c r="E7983" t="s">
        <v>1028</v>
      </c>
    </row>
    <row r="7984" spans="2:5" x14ac:dyDescent="0.35">
      <c r="B7984" t="s">
        <v>11012</v>
      </c>
      <c r="C7984" t="s">
        <v>9685</v>
      </c>
      <c r="D7984" t="s">
        <v>11013</v>
      </c>
      <c r="E7984" t="s">
        <v>1028</v>
      </c>
    </row>
    <row r="7985" spans="2:5" x14ac:dyDescent="0.35">
      <c r="B7985" t="s">
        <v>11014</v>
      </c>
      <c r="C7985" t="s">
        <v>9685</v>
      </c>
      <c r="D7985" t="s">
        <v>11015</v>
      </c>
      <c r="E7985" t="s">
        <v>1028</v>
      </c>
    </row>
    <row r="7986" spans="2:5" x14ac:dyDescent="0.35">
      <c r="B7986" t="s">
        <v>11016</v>
      </c>
      <c r="C7986" t="s">
        <v>9685</v>
      </c>
      <c r="D7986" t="s">
        <v>11017</v>
      </c>
    </row>
    <row r="7987" spans="2:5" x14ac:dyDescent="0.35">
      <c r="B7987" t="s">
        <v>11018</v>
      </c>
      <c r="C7987" t="s">
        <v>9685</v>
      </c>
      <c r="D7987" t="s">
        <v>11019</v>
      </c>
    </row>
    <row r="7988" spans="2:5" x14ac:dyDescent="0.35">
      <c r="B7988" t="s">
        <v>11020</v>
      </c>
      <c r="C7988" t="s">
        <v>9685</v>
      </c>
      <c r="D7988" t="s">
        <v>11021</v>
      </c>
      <c r="E7988" t="s">
        <v>1028</v>
      </c>
    </row>
    <row r="7989" spans="2:5" x14ac:dyDescent="0.35">
      <c r="B7989" t="s">
        <v>11022</v>
      </c>
      <c r="C7989" t="s">
        <v>9685</v>
      </c>
      <c r="D7989" t="s">
        <v>11023</v>
      </c>
      <c r="E7989" t="s">
        <v>1028</v>
      </c>
    </row>
    <row r="7990" spans="2:5" x14ac:dyDescent="0.35">
      <c r="B7990" t="s">
        <v>11024</v>
      </c>
      <c r="C7990" t="s">
        <v>9685</v>
      </c>
      <c r="D7990" t="s">
        <v>11025</v>
      </c>
      <c r="E7990" t="s">
        <v>1028</v>
      </c>
    </row>
    <row r="7991" spans="2:5" x14ac:dyDescent="0.35">
      <c r="B7991" t="s">
        <v>11026</v>
      </c>
      <c r="C7991" t="s">
        <v>9685</v>
      </c>
      <c r="D7991" t="s">
        <v>11027</v>
      </c>
      <c r="E7991" t="s">
        <v>1028</v>
      </c>
    </row>
    <row r="7992" spans="2:5" x14ac:dyDescent="0.35">
      <c r="B7992" t="s">
        <v>11028</v>
      </c>
      <c r="C7992" t="s">
        <v>9685</v>
      </c>
      <c r="D7992" t="s">
        <v>11029</v>
      </c>
      <c r="E7992" t="s">
        <v>1028</v>
      </c>
    </row>
    <row r="7993" spans="2:5" x14ac:dyDescent="0.35">
      <c r="B7993" t="s">
        <v>11030</v>
      </c>
      <c r="C7993" t="s">
        <v>9685</v>
      </c>
      <c r="D7993" t="s">
        <v>11031</v>
      </c>
      <c r="E7993" t="s">
        <v>1028</v>
      </c>
    </row>
    <row r="7994" spans="2:5" x14ac:dyDescent="0.35">
      <c r="B7994" t="s">
        <v>11032</v>
      </c>
      <c r="C7994" t="s">
        <v>9685</v>
      </c>
      <c r="D7994" t="s">
        <v>11033</v>
      </c>
      <c r="E7994" t="s">
        <v>1028</v>
      </c>
    </row>
    <row r="7995" spans="2:5" x14ac:dyDescent="0.35">
      <c r="B7995" t="s">
        <v>11034</v>
      </c>
      <c r="C7995" t="s">
        <v>9685</v>
      </c>
      <c r="D7995" t="s">
        <v>11035</v>
      </c>
      <c r="E7995" t="s">
        <v>1028</v>
      </c>
    </row>
    <row r="7996" spans="2:5" x14ac:dyDescent="0.35">
      <c r="B7996" t="s">
        <v>11036</v>
      </c>
      <c r="C7996" t="s">
        <v>9685</v>
      </c>
      <c r="D7996" t="s">
        <v>11037</v>
      </c>
      <c r="E7996" t="s">
        <v>1028</v>
      </c>
    </row>
    <row r="7997" spans="2:5" x14ac:dyDescent="0.35">
      <c r="B7997" t="s">
        <v>11038</v>
      </c>
      <c r="C7997" t="s">
        <v>9685</v>
      </c>
      <c r="D7997" t="s">
        <v>11039</v>
      </c>
    </row>
    <row r="7998" spans="2:5" x14ac:dyDescent="0.35">
      <c r="B7998" t="s">
        <v>11040</v>
      </c>
      <c r="C7998" t="s">
        <v>9685</v>
      </c>
      <c r="D7998" t="s">
        <v>11041</v>
      </c>
      <c r="E7998" t="s">
        <v>1028</v>
      </c>
    </row>
    <row r="7999" spans="2:5" x14ac:dyDescent="0.35">
      <c r="B7999" t="s">
        <v>11042</v>
      </c>
      <c r="C7999" t="s">
        <v>9685</v>
      </c>
      <c r="D7999" t="s">
        <v>11043</v>
      </c>
      <c r="E7999" t="s">
        <v>1028</v>
      </c>
    </row>
    <row r="8000" spans="2:5" x14ac:dyDescent="0.35">
      <c r="B8000" t="s">
        <v>11044</v>
      </c>
      <c r="C8000" t="s">
        <v>9685</v>
      </c>
      <c r="D8000" t="s">
        <v>11045</v>
      </c>
      <c r="E8000" t="s">
        <v>1028</v>
      </c>
    </row>
    <row r="8001" spans="2:5" x14ac:dyDescent="0.35">
      <c r="B8001" t="s">
        <v>11046</v>
      </c>
      <c r="C8001" t="s">
        <v>9685</v>
      </c>
      <c r="D8001" t="s">
        <v>11047</v>
      </c>
      <c r="E8001" t="s">
        <v>1028</v>
      </c>
    </row>
    <row r="8002" spans="2:5" x14ac:dyDescent="0.35">
      <c r="B8002" t="s">
        <v>11048</v>
      </c>
      <c r="C8002" t="s">
        <v>9685</v>
      </c>
      <c r="D8002" t="s">
        <v>11049</v>
      </c>
    </row>
    <row r="8003" spans="2:5" x14ac:dyDescent="0.35">
      <c r="B8003" t="s">
        <v>11050</v>
      </c>
      <c r="C8003" t="s">
        <v>9685</v>
      </c>
      <c r="D8003" t="s">
        <v>11051</v>
      </c>
    </row>
    <row r="8004" spans="2:5" x14ac:dyDescent="0.35">
      <c r="B8004" t="s">
        <v>11052</v>
      </c>
      <c r="C8004" t="s">
        <v>9685</v>
      </c>
      <c r="D8004" t="s">
        <v>11053</v>
      </c>
      <c r="E8004" t="s">
        <v>1028</v>
      </c>
    </row>
    <row r="8005" spans="2:5" x14ac:dyDescent="0.35">
      <c r="B8005" t="s">
        <v>11054</v>
      </c>
      <c r="C8005" t="s">
        <v>9685</v>
      </c>
      <c r="D8005" t="s">
        <v>5540</v>
      </c>
      <c r="E8005" t="s">
        <v>1028</v>
      </c>
    </row>
    <row r="8006" spans="2:5" x14ac:dyDescent="0.35">
      <c r="B8006" t="s">
        <v>11055</v>
      </c>
      <c r="C8006" t="s">
        <v>9685</v>
      </c>
      <c r="D8006" t="s">
        <v>11056</v>
      </c>
      <c r="E8006" t="s">
        <v>1028</v>
      </c>
    </row>
    <row r="8007" spans="2:5" x14ac:dyDescent="0.35">
      <c r="B8007" t="s">
        <v>11057</v>
      </c>
      <c r="C8007" t="s">
        <v>9685</v>
      </c>
      <c r="D8007" t="s">
        <v>11058</v>
      </c>
      <c r="E8007" t="s">
        <v>1028</v>
      </c>
    </row>
    <row r="8008" spans="2:5" x14ac:dyDescent="0.35">
      <c r="B8008" t="s">
        <v>11059</v>
      </c>
      <c r="C8008" t="s">
        <v>9685</v>
      </c>
      <c r="D8008" t="s">
        <v>11060</v>
      </c>
    </row>
    <row r="8009" spans="2:5" x14ac:dyDescent="0.35">
      <c r="B8009" t="s">
        <v>11061</v>
      </c>
      <c r="C8009" t="s">
        <v>9685</v>
      </c>
      <c r="D8009" t="s">
        <v>11062</v>
      </c>
    </row>
    <row r="8010" spans="2:5" x14ac:dyDescent="0.35">
      <c r="B8010" t="s">
        <v>11063</v>
      </c>
      <c r="C8010" t="s">
        <v>9685</v>
      </c>
      <c r="D8010" t="s">
        <v>11064</v>
      </c>
      <c r="E8010" t="s">
        <v>1028</v>
      </c>
    </row>
    <row r="8011" spans="2:5" x14ac:dyDescent="0.35">
      <c r="B8011" t="s">
        <v>11065</v>
      </c>
      <c r="C8011" t="s">
        <v>9685</v>
      </c>
      <c r="D8011" t="s">
        <v>11066</v>
      </c>
    </row>
    <row r="8012" spans="2:5" x14ac:dyDescent="0.35">
      <c r="B8012" t="s">
        <v>11067</v>
      </c>
      <c r="C8012" t="s">
        <v>9685</v>
      </c>
      <c r="D8012" t="s">
        <v>11068</v>
      </c>
      <c r="E8012" t="s">
        <v>1028</v>
      </c>
    </row>
    <row r="8013" spans="2:5" x14ac:dyDescent="0.35">
      <c r="B8013" t="s">
        <v>11069</v>
      </c>
      <c r="C8013" t="s">
        <v>9685</v>
      </c>
      <c r="D8013" t="s">
        <v>11070</v>
      </c>
      <c r="E8013" t="s">
        <v>1028</v>
      </c>
    </row>
    <row r="8014" spans="2:5" x14ac:dyDescent="0.35">
      <c r="B8014" t="s">
        <v>11071</v>
      </c>
      <c r="C8014" t="s">
        <v>9685</v>
      </c>
      <c r="D8014" t="s">
        <v>11072</v>
      </c>
    </row>
    <row r="8015" spans="2:5" x14ac:dyDescent="0.35">
      <c r="B8015" t="s">
        <v>11073</v>
      </c>
      <c r="C8015" t="s">
        <v>9685</v>
      </c>
      <c r="D8015" t="s">
        <v>11074</v>
      </c>
    </row>
    <row r="8016" spans="2:5" x14ac:dyDescent="0.35">
      <c r="B8016" t="s">
        <v>11075</v>
      </c>
      <c r="C8016" t="s">
        <v>9685</v>
      </c>
      <c r="D8016" t="s">
        <v>5577</v>
      </c>
      <c r="E8016" t="s">
        <v>1028</v>
      </c>
    </row>
    <row r="8017" spans="2:5" x14ac:dyDescent="0.35">
      <c r="B8017" t="s">
        <v>11076</v>
      </c>
      <c r="C8017" t="s">
        <v>9685</v>
      </c>
      <c r="D8017" t="s">
        <v>11077</v>
      </c>
      <c r="E8017" t="s">
        <v>1028</v>
      </c>
    </row>
    <row r="8018" spans="2:5" x14ac:dyDescent="0.35">
      <c r="B8018" t="s">
        <v>11078</v>
      </c>
      <c r="C8018" t="s">
        <v>9685</v>
      </c>
      <c r="D8018" t="s">
        <v>11079</v>
      </c>
      <c r="E8018" t="s">
        <v>1028</v>
      </c>
    </row>
    <row r="8019" spans="2:5" x14ac:dyDescent="0.35">
      <c r="B8019" t="s">
        <v>11080</v>
      </c>
      <c r="C8019" t="s">
        <v>9685</v>
      </c>
      <c r="D8019" t="s">
        <v>11081</v>
      </c>
    </row>
    <row r="8020" spans="2:5" x14ac:dyDescent="0.35">
      <c r="B8020" t="s">
        <v>11082</v>
      </c>
      <c r="C8020" t="s">
        <v>9685</v>
      </c>
      <c r="D8020" t="s">
        <v>11083</v>
      </c>
    </row>
    <row r="8021" spans="2:5" x14ac:dyDescent="0.35">
      <c r="B8021" t="s">
        <v>11084</v>
      </c>
      <c r="C8021" t="s">
        <v>9685</v>
      </c>
      <c r="D8021" t="s">
        <v>11085</v>
      </c>
    </row>
    <row r="8022" spans="2:5" x14ac:dyDescent="0.35">
      <c r="B8022" t="s">
        <v>11086</v>
      </c>
      <c r="C8022" t="s">
        <v>9685</v>
      </c>
      <c r="D8022" t="s">
        <v>11087</v>
      </c>
      <c r="E8022" t="s">
        <v>1028</v>
      </c>
    </row>
    <row r="8023" spans="2:5" x14ac:dyDescent="0.35">
      <c r="B8023" t="s">
        <v>11088</v>
      </c>
      <c r="C8023" t="s">
        <v>9685</v>
      </c>
      <c r="D8023" t="s">
        <v>5580</v>
      </c>
      <c r="E8023" t="s">
        <v>1028</v>
      </c>
    </row>
    <row r="8024" spans="2:5" x14ac:dyDescent="0.35">
      <c r="B8024" t="s">
        <v>11089</v>
      </c>
      <c r="C8024" t="s">
        <v>9685</v>
      </c>
      <c r="D8024" t="s">
        <v>11090</v>
      </c>
    </row>
    <row r="8025" spans="2:5" x14ac:dyDescent="0.35">
      <c r="B8025" t="s">
        <v>11091</v>
      </c>
      <c r="C8025" t="s">
        <v>9685</v>
      </c>
      <c r="D8025" t="s">
        <v>11092</v>
      </c>
      <c r="E8025" t="s">
        <v>1028</v>
      </c>
    </row>
    <row r="8026" spans="2:5" x14ac:dyDescent="0.35">
      <c r="B8026" t="s">
        <v>11093</v>
      </c>
      <c r="C8026" t="s">
        <v>9685</v>
      </c>
      <c r="D8026" t="s">
        <v>11094</v>
      </c>
      <c r="E8026" t="s">
        <v>1028</v>
      </c>
    </row>
    <row r="8027" spans="2:5" x14ac:dyDescent="0.35">
      <c r="B8027" t="s">
        <v>11095</v>
      </c>
      <c r="C8027" t="s">
        <v>9685</v>
      </c>
      <c r="D8027" t="s">
        <v>11096</v>
      </c>
      <c r="E8027" t="s">
        <v>1028</v>
      </c>
    </row>
    <row r="8028" spans="2:5" x14ac:dyDescent="0.35">
      <c r="B8028" t="s">
        <v>11097</v>
      </c>
      <c r="C8028" t="s">
        <v>9685</v>
      </c>
      <c r="D8028" t="s">
        <v>11098</v>
      </c>
    </row>
    <row r="8029" spans="2:5" x14ac:dyDescent="0.35">
      <c r="B8029" t="s">
        <v>11099</v>
      </c>
      <c r="C8029" t="s">
        <v>9685</v>
      </c>
      <c r="D8029" t="s">
        <v>11100</v>
      </c>
      <c r="E8029" t="s">
        <v>1028</v>
      </c>
    </row>
    <row r="8030" spans="2:5" x14ac:dyDescent="0.35">
      <c r="B8030" t="s">
        <v>11101</v>
      </c>
      <c r="C8030" t="s">
        <v>9685</v>
      </c>
      <c r="D8030" t="s">
        <v>11102</v>
      </c>
    </row>
    <row r="8031" spans="2:5" x14ac:dyDescent="0.35">
      <c r="B8031" t="s">
        <v>11103</v>
      </c>
      <c r="C8031" t="s">
        <v>9685</v>
      </c>
      <c r="D8031" t="s">
        <v>11104</v>
      </c>
      <c r="E8031" t="s">
        <v>1028</v>
      </c>
    </row>
    <row r="8032" spans="2:5" x14ac:dyDescent="0.35">
      <c r="B8032" t="s">
        <v>11105</v>
      </c>
      <c r="C8032" t="s">
        <v>9685</v>
      </c>
      <c r="D8032" t="s">
        <v>11106</v>
      </c>
    </row>
    <row r="8033" spans="2:5" x14ac:dyDescent="0.35">
      <c r="B8033" t="s">
        <v>11107</v>
      </c>
      <c r="C8033" t="s">
        <v>9685</v>
      </c>
      <c r="D8033" t="s">
        <v>11108</v>
      </c>
      <c r="E8033" t="s">
        <v>1028</v>
      </c>
    </row>
    <row r="8034" spans="2:5" x14ac:dyDescent="0.35">
      <c r="B8034" t="s">
        <v>11109</v>
      </c>
      <c r="C8034" t="s">
        <v>9685</v>
      </c>
      <c r="D8034" t="s">
        <v>11110</v>
      </c>
      <c r="E8034" t="s">
        <v>1028</v>
      </c>
    </row>
    <row r="8035" spans="2:5" x14ac:dyDescent="0.35">
      <c r="B8035" t="s">
        <v>11111</v>
      </c>
      <c r="C8035" t="s">
        <v>9685</v>
      </c>
      <c r="D8035" t="s">
        <v>11112</v>
      </c>
      <c r="E8035" t="s">
        <v>1028</v>
      </c>
    </row>
    <row r="8036" spans="2:5" x14ac:dyDescent="0.35">
      <c r="B8036" t="s">
        <v>11113</v>
      </c>
      <c r="C8036" t="s">
        <v>9685</v>
      </c>
      <c r="D8036" t="s">
        <v>11114</v>
      </c>
      <c r="E8036" t="s">
        <v>1028</v>
      </c>
    </row>
    <row r="8037" spans="2:5" x14ac:dyDescent="0.35">
      <c r="B8037" t="s">
        <v>11115</v>
      </c>
      <c r="C8037" t="s">
        <v>9685</v>
      </c>
      <c r="D8037" t="s">
        <v>11116</v>
      </c>
      <c r="E8037" t="s">
        <v>1028</v>
      </c>
    </row>
    <row r="8038" spans="2:5" x14ac:dyDescent="0.35">
      <c r="B8038" t="s">
        <v>11117</v>
      </c>
      <c r="C8038" t="s">
        <v>9685</v>
      </c>
      <c r="D8038" t="s">
        <v>11118</v>
      </c>
      <c r="E8038" t="s">
        <v>1028</v>
      </c>
    </row>
    <row r="8039" spans="2:5" x14ac:dyDescent="0.35">
      <c r="B8039" t="s">
        <v>11119</v>
      </c>
      <c r="C8039" t="s">
        <v>9685</v>
      </c>
      <c r="D8039" t="s">
        <v>11120</v>
      </c>
      <c r="E8039" t="s">
        <v>1028</v>
      </c>
    </row>
    <row r="8040" spans="2:5" x14ac:dyDescent="0.35">
      <c r="B8040" t="s">
        <v>11121</v>
      </c>
      <c r="C8040" t="s">
        <v>9685</v>
      </c>
      <c r="D8040" t="s">
        <v>11122</v>
      </c>
      <c r="E8040" t="s">
        <v>1028</v>
      </c>
    </row>
    <row r="8041" spans="2:5" x14ac:dyDescent="0.35">
      <c r="B8041" t="s">
        <v>11123</v>
      </c>
      <c r="C8041" t="s">
        <v>9685</v>
      </c>
      <c r="D8041" t="s">
        <v>11124</v>
      </c>
      <c r="E8041" t="s">
        <v>1028</v>
      </c>
    </row>
    <row r="8042" spans="2:5" x14ac:dyDescent="0.35">
      <c r="B8042" t="s">
        <v>11125</v>
      </c>
      <c r="C8042" t="s">
        <v>9685</v>
      </c>
      <c r="D8042" t="s">
        <v>11126</v>
      </c>
      <c r="E8042" t="s">
        <v>1028</v>
      </c>
    </row>
    <row r="8043" spans="2:5" x14ac:dyDescent="0.35">
      <c r="B8043" t="s">
        <v>11127</v>
      </c>
      <c r="C8043" t="s">
        <v>9685</v>
      </c>
      <c r="D8043" t="s">
        <v>11128</v>
      </c>
    </row>
    <row r="8044" spans="2:5" x14ac:dyDescent="0.35">
      <c r="B8044" t="s">
        <v>11129</v>
      </c>
      <c r="C8044" t="s">
        <v>9685</v>
      </c>
      <c r="D8044" t="s">
        <v>11130</v>
      </c>
      <c r="E8044" t="s">
        <v>1028</v>
      </c>
    </row>
    <row r="8045" spans="2:5" x14ac:dyDescent="0.35">
      <c r="B8045" t="s">
        <v>11131</v>
      </c>
      <c r="C8045" t="s">
        <v>9685</v>
      </c>
      <c r="D8045" t="s">
        <v>11132</v>
      </c>
    </row>
    <row r="8046" spans="2:5" x14ac:dyDescent="0.35">
      <c r="B8046" t="s">
        <v>11133</v>
      </c>
      <c r="C8046" t="s">
        <v>9685</v>
      </c>
      <c r="D8046" t="s">
        <v>11134</v>
      </c>
      <c r="E8046" t="s">
        <v>1028</v>
      </c>
    </row>
    <row r="8047" spans="2:5" x14ac:dyDescent="0.35">
      <c r="B8047" t="s">
        <v>11135</v>
      </c>
      <c r="C8047" t="s">
        <v>9685</v>
      </c>
      <c r="D8047" t="s">
        <v>11136</v>
      </c>
    </row>
    <row r="8048" spans="2:5" x14ac:dyDescent="0.35">
      <c r="B8048" t="s">
        <v>11137</v>
      </c>
      <c r="C8048" t="s">
        <v>9685</v>
      </c>
      <c r="D8048" t="s">
        <v>11138</v>
      </c>
    </row>
    <row r="8049" spans="2:5" x14ac:dyDescent="0.35">
      <c r="B8049" t="s">
        <v>11139</v>
      </c>
      <c r="C8049" t="s">
        <v>9685</v>
      </c>
      <c r="D8049" t="s">
        <v>11140</v>
      </c>
    </row>
    <row r="8050" spans="2:5" x14ac:dyDescent="0.35">
      <c r="B8050" t="s">
        <v>11141</v>
      </c>
      <c r="C8050" t="s">
        <v>9685</v>
      </c>
      <c r="D8050" t="s">
        <v>11142</v>
      </c>
      <c r="E8050" t="s">
        <v>1028</v>
      </c>
    </row>
    <row r="8051" spans="2:5" x14ac:dyDescent="0.35">
      <c r="B8051" t="s">
        <v>11143</v>
      </c>
      <c r="C8051" t="s">
        <v>9685</v>
      </c>
      <c r="D8051" t="s">
        <v>11144</v>
      </c>
      <c r="E8051" t="s">
        <v>1028</v>
      </c>
    </row>
    <row r="8052" spans="2:5" x14ac:dyDescent="0.35">
      <c r="B8052" t="s">
        <v>11145</v>
      </c>
      <c r="C8052" t="s">
        <v>9685</v>
      </c>
      <c r="D8052" t="s">
        <v>11146</v>
      </c>
      <c r="E8052" t="s">
        <v>1028</v>
      </c>
    </row>
    <row r="8053" spans="2:5" x14ac:dyDescent="0.35">
      <c r="B8053" t="s">
        <v>11147</v>
      </c>
      <c r="C8053" t="s">
        <v>9685</v>
      </c>
      <c r="D8053" t="s">
        <v>11148</v>
      </c>
      <c r="E8053" t="s">
        <v>1028</v>
      </c>
    </row>
    <row r="8054" spans="2:5" x14ac:dyDescent="0.35">
      <c r="B8054" t="s">
        <v>11149</v>
      </c>
      <c r="C8054" t="s">
        <v>9685</v>
      </c>
      <c r="D8054" t="s">
        <v>11150</v>
      </c>
      <c r="E8054" t="s">
        <v>1028</v>
      </c>
    </row>
    <row r="8055" spans="2:5" x14ac:dyDescent="0.35">
      <c r="B8055" t="s">
        <v>11151</v>
      </c>
      <c r="C8055" t="s">
        <v>9685</v>
      </c>
      <c r="D8055" t="s">
        <v>11152</v>
      </c>
    </row>
    <row r="8056" spans="2:5" x14ac:dyDescent="0.35">
      <c r="B8056" t="s">
        <v>11153</v>
      </c>
      <c r="C8056" t="s">
        <v>9685</v>
      </c>
      <c r="D8056" t="s">
        <v>11154</v>
      </c>
      <c r="E8056" t="s">
        <v>1028</v>
      </c>
    </row>
    <row r="8057" spans="2:5" x14ac:dyDescent="0.35">
      <c r="B8057" t="s">
        <v>11155</v>
      </c>
      <c r="C8057" t="s">
        <v>9685</v>
      </c>
      <c r="D8057" t="s">
        <v>11156</v>
      </c>
    </row>
    <row r="8058" spans="2:5" x14ac:dyDescent="0.35">
      <c r="B8058" t="s">
        <v>11157</v>
      </c>
      <c r="C8058" t="s">
        <v>9685</v>
      </c>
      <c r="D8058" t="s">
        <v>11158</v>
      </c>
      <c r="E8058" t="s">
        <v>1028</v>
      </c>
    </row>
    <row r="8059" spans="2:5" x14ac:dyDescent="0.35">
      <c r="B8059" t="s">
        <v>11159</v>
      </c>
      <c r="C8059" t="s">
        <v>9685</v>
      </c>
      <c r="D8059" t="s">
        <v>11160</v>
      </c>
      <c r="E8059" t="s">
        <v>1028</v>
      </c>
    </row>
    <row r="8060" spans="2:5" x14ac:dyDescent="0.35">
      <c r="B8060" t="s">
        <v>11161</v>
      </c>
      <c r="C8060" t="s">
        <v>9685</v>
      </c>
      <c r="D8060" t="s">
        <v>11162</v>
      </c>
      <c r="E8060" t="s">
        <v>1028</v>
      </c>
    </row>
    <row r="8061" spans="2:5" x14ac:dyDescent="0.35">
      <c r="B8061" t="s">
        <v>11163</v>
      </c>
      <c r="C8061" t="s">
        <v>9685</v>
      </c>
      <c r="D8061" t="s">
        <v>11164</v>
      </c>
      <c r="E8061" t="s">
        <v>1028</v>
      </c>
    </row>
    <row r="8062" spans="2:5" x14ac:dyDescent="0.35">
      <c r="B8062" t="s">
        <v>11165</v>
      </c>
      <c r="C8062" t="s">
        <v>9685</v>
      </c>
      <c r="D8062" t="s">
        <v>11166</v>
      </c>
    </row>
    <row r="8063" spans="2:5" x14ac:dyDescent="0.35">
      <c r="B8063" t="s">
        <v>11167</v>
      </c>
      <c r="C8063" t="s">
        <v>9685</v>
      </c>
      <c r="D8063" t="s">
        <v>11168</v>
      </c>
      <c r="E8063" t="s">
        <v>1028</v>
      </c>
    </row>
    <row r="8064" spans="2:5" x14ac:dyDescent="0.35">
      <c r="B8064" t="s">
        <v>11169</v>
      </c>
      <c r="C8064" t="s">
        <v>9685</v>
      </c>
      <c r="D8064" t="s">
        <v>11170</v>
      </c>
      <c r="E8064" t="s">
        <v>1028</v>
      </c>
    </row>
    <row r="8065" spans="2:5" x14ac:dyDescent="0.35">
      <c r="B8065" t="s">
        <v>2311</v>
      </c>
      <c r="C8065" t="s">
        <v>9685</v>
      </c>
      <c r="D8065" t="s">
        <v>3515</v>
      </c>
      <c r="E8065" t="s">
        <v>1028</v>
      </c>
    </row>
    <row r="8066" spans="2:5" x14ac:dyDescent="0.35">
      <c r="B8066" t="s">
        <v>11171</v>
      </c>
      <c r="C8066" t="s">
        <v>9685</v>
      </c>
      <c r="D8066" t="s">
        <v>5732</v>
      </c>
      <c r="E8066" t="s">
        <v>1028</v>
      </c>
    </row>
    <row r="8067" spans="2:5" x14ac:dyDescent="0.35">
      <c r="B8067" t="s">
        <v>11172</v>
      </c>
      <c r="C8067" t="s">
        <v>9685</v>
      </c>
      <c r="D8067" t="s">
        <v>11173</v>
      </c>
    </row>
    <row r="8068" spans="2:5" x14ac:dyDescent="0.35">
      <c r="B8068" t="s">
        <v>11174</v>
      </c>
      <c r="C8068" t="s">
        <v>9685</v>
      </c>
      <c r="D8068" t="s">
        <v>11175</v>
      </c>
    </row>
    <row r="8069" spans="2:5" x14ac:dyDescent="0.35">
      <c r="B8069" t="s">
        <v>11176</v>
      </c>
      <c r="C8069" t="s">
        <v>9685</v>
      </c>
      <c r="D8069" t="s">
        <v>11177</v>
      </c>
      <c r="E8069" t="s">
        <v>1028</v>
      </c>
    </row>
    <row r="8070" spans="2:5" x14ac:dyDescent="0.35">
      <c r="B8070" t="s">
        <v>11178</v>
      </c>
      <c r="C8070" t="s">
        <v>9685</v>
      </c>
      <c r="D8070" t="s">
        <v>11179</v>
      </c>
    </row>
    <row r="8071" spans="2:5" x14ac:dyDescent="0.35">
      <c r="B8071" t="s">
        <v>11180</v>
      </c>
      <c r="C8071" t="s">
        <v>9685</v>
      </c>
      <c r="D8071" t="s">
        <v>11181</v>
      </c>
    </row>
    <row r="8072" spans="2:5" x14ac:dyDescent="0.35">
      <c r="B8072" t="s">
        <v>11182</v>
      </c>
      <c r="C8072" t="s">
        <v>9685</v>
      </c>
      <c r="D8072" t="s">
        <v>11183</v>
      </c>
      <c r="E8072" t="s">
        <v>1028</v>
      </c>
    </row>
    <row r="8073" spans="2:5" x14ac:dyDescent="0.35">
      <c r="B8073" t="s">
        <v>11184</v>
      </c>
      <c r="C8073" t="s">
        <v>9685</v>
      </c>
      <c r="D8073" t="s">
        <v>11185</v>
      </c>
      <c r="E8073" t="s">
        <v>1028</v>
      </c>
    </row>
    <row r="8074" spans="2:5" x14ac:dyDescent="0.35">
      <c r="B8074" t="s">
        <v>11186</v>
      </c>
      <c r="C8074" t="s">
        <v>9685</v>
      </c>
      <c r="D8074" t="s">
        <v>11187</v>
      </c>
      <c r="E8074" t="s">
        <v>1028</v>
      </c>
    </row>
    <row r="8075" spans="2:5" x14ac:dyDescent="0.35">
      <c r="B8075" t="s">
        <v>11188</v>
      </c>
      <c r="C8075" t="s">
        <v>9685</v>
      </c>
      <c r="D8075" t="s">
        <v>11189</v>
      </c>
      <c r="E8075" t="s">
        <v>1028</v>
      </c>
    </row>
    <row r="8076" spans="2:5" x14ac:dyDescent="0.35">
      <c r="B8076" t="s">
        <v>11190</v>
      </c>
      <c r="C8076" t="s">
        <v>9685</v>
      </c>
      <c r="D8076" t="s">
        <v>11191</v>
      </c>
      <c r="E8076" t="s">
        <v>1028</v>
      </c>
    </row>
    <row r="8077" spans="2:5" x14ac:dyDescent="0.35">
      <c r="B8077" t="s">
        <v>11192</v>
      </c>
      <c r="C8077" t="s">
        <v>9685</v>
      </c>
      <c r="D8077" t="s">
        <v>11193</v>
      </c>
      <c r="E8077" t="s">
        <v>1028</v>
      </c>
    </row>
    <row r="8078" spans="2:5" x14ac:dyDescent="0.35">
      <c r="B8078" t="s">
        <v>11194</v>
      </c>
      <c r="C8078" t="s">
        <v>9685</v>
      </c>
      <c r="D8078" t="s">
        <v>11195</v>
      </c>
      <c r="E8078" t="s">
        <v>1028</v>
      </c>
    </row>
    <row r="8079" spans="2:5" x14ac:dyDescent="0.35">
      <c r="B8079" t="s">
        <v>11196</v>
      </c>
      <c r="C8079" t="s">
        <v>9685</v>
      </c>
      <c r="D8079" t="s">
        <v>11197</v>
      </c>
      <c r="E8079" t="s">
        <v>1028</v>
      </c>
    </row>
    <row r="8080" spans="2:5" x14ac:dyDescent="0.35">
      <c r="B8080" t="s">
        <v>11198</v>
      </c>
      <c r="C8080" t="s">
        <v>9685</v>
      </c>
      <c r="D8080" t="s">
        <v>11199</v>
      </c>
      <c r="E8080" t="s">
        <v>1028</v>
      </c>
    </row>
    <row r="8081" spans="2:5" x14ac:dyDescent="0.35">
      <c r="B8081" t="s">
        <v>11200</v>
      </c>
      <c r="C8081" t="s">
        <v>9685</v>
      </c>
      <c r="D8081" t="s">
        <v>11201</v>
      </c>
      <c r="E8081" t="s">
        <v>1028</v>
      </c>
    </row>
    <row r="8082" spans="2:5" x14ac:dyDescent="0.35">
      <c r="B8082" t="s">
        <v>11202</v>
      </c>
      <c r="C8082" t="s">
        <v>9685</v>
      </c>
      <c r="D8082" t="s">
        <v>11203</v>
      </c>
      <c r="E8082" t="s">
        <v>1028</v>
      </c>
    </row>
    <row r="8083" spans="2:5" x14ac:dyDescent="0.35">
      <c r="B8083" t="s">
        <v>11204</v>
      </c>
      <c r="C8083" t="s">
        <v>9685</v>
      </c>
      <c r="D8083" t="s">
        <v>11205</v>
      </c>
      <c r="E8083" t="s">
        <v>1028</v>
      </c>
    </row>
    <row r="8084" spans="2:5" x14ac:dyDescent="0.35">
      <c r="B8084" t="s">
        <v>11206</v>
      </c>
      <c r="C8084" t="s">
        <v>9685</v>
      </c>
      <c r="D8084" t="s">
        <v>11207</v>
      </c>
      <c r="E8084" t="s">
        <v>1028</v>
      </c>
    </row>
    <row r="8085" spans="2:5" x14ac:dyDescent="0.35">
      <c r="B8085" t="s">
        <v>11208</v>
      </c>
      <c r="C8085" t="s">
        <v>9685</v>
      </c>
      <c r="D8085" t="s">
        <v>11209</v>
      </c>
      <c r="E8085" t="s">
        <v>1028</v>
      </c>
    </row>
    <row r="8086" spans="2:5" x14ac:dyDescent="0.35">
      <c r="B8086" t="s">
        <v>11210</v>
      </c>
      <c r="C8086" t="s">
        <v>9685</v>
      </c>
      <c r="D8086" t="s">
        <v>11211</v>
      </c>
    </row>
    <row r="8087" spans="2:5" x14ac:dyDescent="0.35">
      <c r="B8087" t="s">
        <v>11212</v>
      </c>
      <c r="C8087" t="s">
        <v>9685</v>
      </c>
      <c r="D8087" t="s">
        <v>11213</v>
      </c>
      <c r="E8087" t="s">
        <v>1028</v>
      </c>
    </row>
    <row r="8088" spans="2:5" x14ac:dyDescent="0.35">
      <c r="B8088" t="s">
        <v>11214</v>
      </c>
      <c r="C8088" t="s">
        <v>9685</v>
      </c>
      <c r="D8088" t="s">
        <v>11215</v>
      </c>
      <c r="E8088" t="s">
        <v>1028</v>
      </c>
    </row>
    <row r="8089" spans="2:5" x14ac:dyDescent="0.35">
      <c r="B8089" t="s">
        <v>11216</v>
      </c>
      <c r="C8089" t="s">
        <v>9685</v>
      </c>
      <c r="D8089" t="s">
        <v>11217</v>
      </c>
      <c r="E8089" t="s">
        <v>1028</v>
      </c>
    </row>
    <row r="8090" spans="2:5" x14ac:dyDescent="0.35">
      <c r="B8090" t="s">
        <v>11218</v>
      </c>
      <c r="C8090" t="s">
        <v>9685</v>
      </c>
      <c r="D8090" t="s">
        <v>11219</v>
      </c>
    </row>
    <row r="8091" spans="2:5" x14ac:dyDescent="0.35">
      <c r="B8091" t="s">
        <v>11220</v>
      </c>
      <c r="C8091" t="s">
        <v>9685</v>
      </c>
      <c r="D8091" t="s">
        <v>11221</v>
      </c>
      <c r="E8091" t="s">
        <v>1028</v>
      </c>
    </row>
    <row r="8092" spans="2:5" x14ac:dyDescent="0.35">
      <c r="B8092" t="s">
        <v>11222</v>
      </c>
      <c r="C8092" t="s">
        <v>9685</v>
      </c>
      <c r="D8092" t="s">
        <v>11223</v>
      </c>
    </row>
    <row r="8093" spans="2:5" x14ac:dyDescent="0.35">
      <c r="B8093" t="s">
        <v>11224</v>
      </c>
      <c r="C8093" t="s">
        <v>9685</v>
      </c>
      <c r="D8093" t="s">
        <v>11225</v>
      </c>
    </row>
    <row r="8094" spans="2:5" x14ac:dyDescent="0.35">
      <c r="B8094" t="s">
        <v>11226</v>
      </c>
      <c r="C8094" t="s">
        <v>9685</v>
      </c>
      <c r="D8094" t="s">
        <v>11227</v>
      </c>
      <c r="E8094" t="s">
        <v>1028</v>
      </c>
    </row>
    <row r="8095" spans="2:5" x14ac:dyDescent="0.35">
      <c r="B8095" t="s">
        <v>11228</v>
      </c>
      <c r="C8095" t="s">
        <v>9685</v>
      </c>
      <c r="D8095" t="s">
        <v>11229</v>
      </c>
      <c r="E8095" t="s">
        <v>1028</v>
      </c>
    </row>
    <row r="8096" spans="2:5" x14ac:dyDescent="0.35">
      <c r="B8096" t="s">
        <v>11230</v>
      </c>
      <c r="C8096" t="s">
        <v>9685</v>
      </c>
      <c r="D8096" t="s">
        <v>11231</v>
      </c>
    </row>
    <row r="8097" spans="2:5" x14ac:dyDescent="0.35">
      <c r="B8097" t="s">
        <v>11232</v>
      </c>
      <c r="C8097" t="s">
        <v>9685</v>
      </c>
      <c r="D8097" t="s">
        <v>11233</v>
      </c>
      <c r="E8097" t="s">
        <v>1028</v>
      </c>
    </row>
    <row r="8098" spans="2:5" x14ac:dyDescent="0.35">
      <c r="B8098" t="s">
        <v>11234</v>
      </c>
      <c r="C8098" t="s">
        <v>9685</v>
      </c>
      <c r="D8098" t="s">
        <v>11235</v>
      </c>
      <c r="E8098" t="s">
        <v>1028</v>
      </c>
    </row>
    <row r="8099" spans="2:5" x14ac:dyDescent="0.35">
      <c r="B8099" t="s">
        <v>11236</v>
      </c>
      <c r="C8099" t="s">
        <v>9685</v>
      </c>
      <c r="D8099" t="s">
        <v>11237</v>
      </c>
      <c r="E8099" t="s">
        <v>1028</v>
      </c>
    </row>
    <row r="8100" spans="2:5" x14ac:dyDescent="0.35">
      <c r="B8100" t="s">
        <v>11238</v>
      </c>
      <c r="C8100" t="s">
        <v>9685</v>
      </c>
      <c r="D8100" t="s">
        <v>11239</v>
      </c>
      <c r="E8100" t="s">
        <v>1028</v>
      </c>
    </row>
    <row r="8101" spans="2:5" x14ac:dyDescent="0.35">
      <c r="B8101" t="s">
        <v>11240</v>
      </c>
      <c r="C8101" t="s">
        <v>9685</v>
      </c>
      <c r="D8101" t="s">
        <v>11241</v>
      </c>
    </row>
    <row r="8102" spans="2:5" x14ac:dyDescent="0.35">
      <c r="B8102" t="s">
        <v>11242</v>
      </c>
      <c r="C8102" t="s">
        <v>9685</v>
      </c>
      <c r="D8102" t="s">
        <v>11243</v>
      </c>
      <c r="E8102" t="s">
        <v>1028</v>
      </c>
    </row>
    <row r="8103" spans="2:5" x14ac:dyDescent="0.35">
      <c r="B8103" t="s">
        <v>11244</v>
      </c>
      <c r="C8103" t="s">
        <v>9685</v>
      </c>
      <c r="D8103" t="s">
        <v>11245</v>
      </c>
    </row>
    <row r="8104" spans="2:5" x14ac:dyDescent="0.35">
      <c r="B8104" t="s">
        <v>11246</v>
      </c>
      <c r="C8104" t="s">
        <v>9685</v>
      </c>
      <c r="D8104" t="s">
        <v>11247</v>
      </c>
      <c r="E8104" t="s">
        <v>1028</v>
      </c>
    </row>
    <row r="8105" spans="2:5" x14ac:dyDescent="0.35">
      <c r="B8105" t="s">
        <v>11248</v>
      </c>
      <c r="C8105" t="s">
        <v>9685</v>
      </c>
      <c r="D8105" t="s">
        <v>11249</v>
      </c>
      <c r="E8105" t="s">
        <v>1028</v>
      </c>
    </row>
    <row r="8106" spans="2:5" x14ac:dyDescent="0.35">
      <c r="B8106" t="s">
        <v>11250</v>
      </c>
      <c r="C8106" t="s">
        <v>9685</v>
      </c>
      <c r="D8106" t="s">
        <v>6082</v>
      </c>
      <c r="E8106" t="s">
        <v>1028</v>
      </c>
    </row>
    <row r="8107" spans="2:5" x14ac:dyDescent="0.35">
      <c r="B8107" t="s">
        <v>11251</v>
      </c>
      <c r="C8107" t="s">
        <v>9685</v>
      </c>
      <c r="D8107" t="s">
        <v>11252</v>
      </c>
      <c r="E8107" t="s">
        <v>1028</v>
      </c>
    </row>
    <row r="8108" spans="2:5" x14ac:dyDescent="0.35">
      <c r="B8108" t="s">
        <v>11253</v>
      </c>
      <c r="C8108" t="s">
        <v>9685</v>
      </c>
      <c r="D8108" t="s">
        <v>11254</v>
      </c>
      <c r="E8108" t="s">
        <v>1105</v>
      </c>
    </row>
    <row r="8109" spans="2:5" x14ac:dyDescent="0.35">
      <c r="B8109" t="s">
        <v>11255</v>
      </c>
      <c r="C8109" t="s">
        <v>9685</v>
      </c>
      <c r="D8109" t="s">
        <v>11256</v>
      </c>
      <c r="E8109" t="s">
        <v>1105</v>
      </c>
    </row>
    <row r="8110" spans="2:5" x14ac:dyDescent="0.35">
      <c r="B8110" t="s">
        <v>11257</v>
      </c>
      <c r="C8110" t="s">
        <v>9685</v>
      </c>
      <c r="D8110" t="s">
        <v>11258</v>
      </c>
      <c r="E8110" t="s">
        <v>1105</v>
      </c>
    </row>
    <row r="8111" spans="2:5" x14ac:dyDescent="0.35">
      <c r="B8111" t="s">
        <v>11259</v>
      </c>
      <c r="C8111" t="s">
        <v>9685</v>
      </c>
      <c r="D8111" t="s">
        <v>11260</v>
      </c>
    </row>
    <row r="8112" spans="2:5" x14ac:dyDescent="0.35">
      <c r="B8112" t="s">
        <v>11261</v>
      </c>
      <c r="C8112" t="s">
        <v>9685</v>
      </c>
      <c r="D8112" t="s">
        <v>11262</v>
      </c>
      <c r="E8112" t="s">
        <v>1105</v>
      </c>
    </row>
    <row r="8113" spans="2:5" x14ac:dyDescent="0.35">
      <c r="B8113" t="s">
        <v>11263</v>
      </c>
      <c r="C8113" t="s">
        <v>9685</v>
      </c>
      <c r="D8113" t="s">
        <v>11264</v>
      </c>
      <c r="E8113" t="s">
        <v>1105</v>
      </c>
    </row>
    <row r="8114" spans="2:5" x14ac:dyDescent="0.35">
      <c r="B8114" t="s">
        <v>11265</v>
      </c>
      <c r="C8114" t="s">
        <v>9685</v>
      </c>
      <c r="D8114" t="s">
        <v>11266</v>
      </c>
    </row>
    <row r="8115" spans="2:5" x14ac:dyDescent="0.35">
      <c r="B8115" t="s">
        <v>11267</v>
      </c>
      <c r="C8115" t="s">
        <v>9685</v>
      </c>
      <c r="D8115" t="s">
        <v>11268</v>
      </c>
      <c r="E8115" t="s">
        <v>1105</v>
      </c>
    </row>
    <row r="8116" spans="2:5" x14ac:dyDescent="0.35">
      <c r="B8116" t="s">
        <v>11269</v>
      </c>
      <c r="C8116" t="s">
        <v>9685</v>
      </c>
      <c r="D8116" t="s">
        <v>11270</v>
      </c>
    </row>
    <row r="8117" spans="2:5" x14ac:dyDescent="0.35">
      <c r="B8117" t="s">
        <v>11271</v>
      </c>
      <c r="C8117" t="s">
        <v>9685</v>
      </c>
      <c r="D8117" t="s">
        <v>11272</v>
      </c>
    </row>
    <row r="8118" spans="2:5" x14ac:dyDescent="0.35">
      <c r="B8118" t="s">
        <v>11273</v>
      </c>
      <c r="C8118" t="s">
        <v>9685</v>
      </c>
      <c r="D8118" t="s">
        <v>11274</v>
      </c>
    </row>
    <row r="8119" spans="2:5" x14ac:dyDescent="0.35">
      <c r="B8119" t="s">
        <v>11275</v>
      </c>
      <c r="C8119" t="s">
        <v>9685</v>
      </c>
      <c r="D8119" t="s">
        <v>11276</v>
      </c>
    </row>
    <row r="8120" spans="2:5" x14ac:dyDescent="0.35">
      <c r="B8120" t="s">
        <v>11277</v>
      </c>
      <c r="C8120" t="s">
        <v>9685</v>
      </c>
      <c r="D8120" t="s">
        <v>11278</v>
      </c>
      <c r="E8120" t="s">
        <v>1105</v>
      </c>
    </row>
    <row r="8121" spans="2:5" x14ac:dyDescent="0.35">
      <c r="B8121" t="s">
        <v>11279</v>
      </c>
      <c r="C8121" t="s">
        <v>9685</v>
      </c>
      <c r="D8121" t="s">
        <v>11280</v>
      </c>
      <c r="E8121" t="s">
        <v>1105</v>
      </c>
    </row>
    <row r="8122" spans="2:5" x14ac:dyDescent="0.35">
      <c r="B8122" t="s">
        <v>11281</v>
      </c>
      <c r="C8122" t="s">
        <v>9685</v>
      </c>
      <c r="D8122" t="s">
        <v>11282</v>
      </c>
    </row>
    <row r="8123" spans="2:5" x14ac:dyDescent="0.35">
      <c r="B8123" t="s">
        <v>11283</v>
      </c>
      <c r="C8123" t="s">
        <v>9685</v>
      </c>
      <c r="D8123" t="s">
        <v>11284</v>
      </c>
      <c r="E8123" t="s">
        <v>1105</v>
      </c>
    </row>
    <row r="8124" spans="2:5" x14ac:dyDescent="0.35">
      <c r="B8124" t="s">
        <v>11285</v>
      </c>
      <c r="C8124" t="s">
        <v>9685</v>
      </c>
      <c r="D8124" t="s">
        <v>11286</v>
      </c>
      <c r="E8124" t="s">
        <v>1105</v>
      </c>
    </row>
    <row r="8125" spans="2:5" x14ac:dyDescent="0.35">
      <c r="B8125" t="s">
        <v>11287</v>
      </c>
      <c r="C8125" t="s">
        <v>9685</v>
      </c>
      <c r="D8125" t="s">
        <v>11288</v>
      </c>
    </row>
    <row r="8126" spans="2:5" x14ac:dyDescent="0.35">
      <c r="B8126" t="s">
        <v>11289</v>
      </c>
      <c r="C8126" t="s">
        <v>9685</v>
      </c>
      <c r="D8126" t="s">
        <v>11290</v>
      </c>
      <c r="E8126" t="s">
        <v>1105</v>
      </c>
    </row>
    <row r="8127" spans="2:5" x14ac:dyDescent="0.35">
      <c r="B8127" t="s">
        <v>11291</v>
      </c>
      <c r="C8127" t="s">
        <v>9685</v>
      </c>
      <c r="D8127" t="s">
        <v>11292</v>
      </c>
      <c r="E8127" t="s">
        <v>1105</v>
      </c>
    </row>
    <row r="8128" spans="2:5" x14ac:dyDescent="0.35">
      <c r="B8128" t="s">
        <v>11293</v>
      </c>
      <c r="C8128" t="s">
        <v>9685</v>
      </c>
      <c r="D8128" t="s">
        <v>11294</v>
      </c>
      <c r="E8128" t="s">
        <v>1105</v>
      </c>
    </row>
    <row r="8129" spans="2:5" x14ac:dyDescent="0.35">
      <c r="B8129" t="s">
        <v>11295</v>
      </c>
      <c r="C8129" t="s">
        <v>9685</v>
      </c>
      <c r="D8129" t="s">
        <v>11296</v>
      </c>
      <c r="E8129" t="s">
        <v>1105</v>
      </c>
    </row>
    <row r="8130" spans="2:5" x14ac:dyDescent="0.35">
      <c r="B8130" t="s">
        <v>11297</v>
      </c>
      <c r="C8130" t="s">
        <v>9685</v>
      </c>
      <c r="D8130" t="s">
        <v>11298</v>
      </c>
    </row>
    <row r="8131" spans="2:5" x14ac:dyDescent="0.35">
      <c r="B8131" t="s">
        <v>11299</v>
      </c>
      <c r="C8131" t="s">
        <v>9685</v>
      </c>
      <c r="D8131" t="s">
        <v>11300</v>
      </c>
    </row>
    <row r="8132" spans="2:5" x14ac:dyDescent="0.35">
      <c r="B8132" t="s">
        <v>11301</v>
      </c>
      <c r="C8132" t="s">
        <v>9685</v>
      </c>
      <c r="D8132" t="s">
        <v>11302</v>
      </c>
      <c r="E8132" t="s">
        <v>1105</v>
      </c>
    </row>
    <row r="8133" spans="2:5" x14ac:dyDescent="0.35">
      <c r="B8133" t="s">
        <v>11303</v>
      </c>
      <c r="C8133" t="s">
        <v>9685</v>
      </c>
      <c r="D8133" t="s">
        <v>11304</v>
      </c>
      <c r="E8133" t="s">
        <v>1105</v>
      </c>
    </row>
    <row r="8134" spans="2:5" x14ac:dyDescent="0.35">
      <c r="B8134" t="s">
        <v>11305</v>
      </c>
      <c r="C8134" t="s">
        <v>9685</v>
      </c>
      <c r="D8134" t="s">
        <v>11306</v>
      </c>
      <c r="E8134" t="s">
        <v>1105</v>
      </c>
    </row>
    <row r="8135" spans="2:5" x14ac:dyDescent="0.35">
      <c r="B8135" t="s">
        <v>11307</v>
      </c>
      <c r="C8135" t="s">
        <v>9685</v>
      </c>
      <c r="D8135" t="s">
        <v>11308</v>
      </c>
      <c r="E8135" t="s">
        <v>1105</v>
      </c>
    </row>
    <row r="8136" spans="2:5" x14ac:dyDescent="0.35">
      <c r="B8136" t="s">
        <v>11309</v>
      </c>
      <c r="C8136" t="s">
        <v>9685</v>
      </c>
      <c r="D8136" t="s">
        <v>11310</v>
      </c>
      <c r="E8136" t="s">
        <v>1105</v>
      </c>
    </row>
    <row r="8137" spans="2:5" x14ac:dyDescent="0.35">
      <c r="B8137" t="s">
        <v>11311</v>
      </c>
      <c r="C8137" t="s">
        <v>9685</v>
      </c>
      <c r="D8137" t="s">
        <v>11312</v>
      </c>
      <c r="E8137" t="s">
        <v>1105</v>
      </c>
    </row>
    <row r="8138" spans="2:5" x14ac:dyDescent="0.35">
      <c r="B8138" t="s">
        <v>11313</v>
      </c>
      <c r="C8138" t="s">
        <v>9685</v>
      </c>
      <c r="D8138" t="s">
        <v>11314</v>
      </c>
      <c r="E8138" t="s">
        <v>1105</v>
      </c>
    </row>
    <row r="8139" spans="2:5" x14ac:dyDescent="0.35">
      <c r="B8139" t="s">
        <v>11315</v>
      </c>
      <c r="C8139" t="s">
        <v>9685</v>
      </c>
      <c r="D8139" t="s">
        <v>11316</v>
      </c>
      <c r="E8139" t="s">
        <v>1105</v>
      </c>
    </row>
    <row r="8140" spans="2:5" x14ac:dyDescent="0.35">
      <c r="B8140" t="s">
        <v>11317</v>
      </c>
      <c r="C8140" t="s">
        <v>9685</v>
      </c>
      <c r="D8140" t="s">
        <v>11318</v>
      </c>
      <c r="E8140" t="s">
        <v>1105</v>
      </c>
    </row>
    <row r="8141" spans="2:5" x14ac:dyDescent="0.35">
      <c r="B8141" t="s">
        <v>11319</v>
      </c>
      <c r="C8141" t="s">
        <v>9685</v>
      </c>
      <c r="D8141" t="s">
        <v>11320</v>
      </c>
    </row>
    <row r="8142" spans="2:5" x14ac:dyDescent="0.35">
      <c r="B8142" t="s">
        <v>11321</v>
      </c>
      <c r="C8142" t="s">
        <v>9685</v>
      </c>
      <c r="D8142" t="s">
        <v>11322</v>
      </c>
    </row>
    <row r="8143" spans="2:5" x14ac:dyDescent="0.35">
      <c r="B8143" t="s">
        <v>11323</v>
      </c>
      <c r="C8143" t="s">
        <v>9685</v>
      </c>
      <c r="D8143" t="s">
        <v>11324</v>
      </c>
      <c r="E8143" t="s">
        <v>1105</v>
      </c>
    </row>
    <row r="8144" spans="2:5" x14ac:dyDescent="0.35">
      <c r="B8144" t="s">
        <v>11325</v>
      </c>
      <c r="C8144" t="s">
        <v>9685</v>
      </c>
      <c r="D8144" t="s">
        <v>11326</v>
      </c>
      <c r="E8144" t="s">
        <v>1105</v>
      </c>
    </row>
    <row r="8145" spans="2:5" x14ac:dyDescent="0.35">
      <c r="B8145" t="s">
        <v>11327</v>
      </c>
      <c r="C8145" t="s">
        <v>9685</v>
      </c>
      <c r="D8145" t="s">
        <v>11328</v>
      </c>
      <c r="E8145" t="s">
        <v>1105</v>
      </c>
    </row>
    <row r="8146" spans="2:5" x14ac:dyDescent="0.35">
      <c r="B8146" t="s">
        <v>11329</v>
      </c>
      <c r="C8146" t="s">
        <v>9685</v>
      </c>
      <c r="D8146" t="s">
        <v>11330</v>
      </c>
      <c r="E8146" t="s">
        <v>1105</v>
      </c>
    </row>
    <row r="8147" spans="2:5" x14ac:dyDescent="0.35">
      <c r="B8147" t="s">
        <v>11331</v>
      </c>
      <c r="C8147" t="s">
        <v>9685</v>
      </c>
      <c r="D8147" t="s">
        <v>11332</v>
      </c>
      <c r="E8147" t="s">
        <v>1105</v>
      </c>
    </row>
    <row r="8148" spans="2:5" x14ac:dyDescent="0.35">
      <c r="B8148" t="s">
        <v>11333</v>
      </c>
      <c r="C8148" t="s">
        <v>9685</v>
      </c>
      <c r="D8148" t="s">
        <v>11334</v>
      </c>
      <c r="E8148" t="s">
        <v>1105</v>
      </c>
    </row>
    <row r="8149" spans="2:5" x14ac:dyDescent="0.35">
      <c r="B8149" t="s">
        <v>11335</v>
      </c>
      <c r="C8149" t="s">
        <v>9685</v>
      </c>
      <c r="D8149" t="s">
        <v>11336</v>
      </c>
      <c r="E8149" t="s">
        <v>1105</v>
      </c>
    </row>
    <row r="8150" spans="2:5" x14ac:dyDescent="0.35">
      <c r="B8150" t="s">
        <v>11337</v>
      </c>
      <c r="C8150" t="s">
        <v>9685</v>
      </c>
      <c r="D8150" t="s">
        <v>11338</v>
      </c>
      <c r="E8150" t="s">
        <v>1105</v>
      </c>
    </row>
    <row r="8151" spans="2:5" x14ac:dyDescent="0.35">
      <c r="B8151" t="s">
        <v>11339</v>
      </c>
      <c r="C8151" t="s">
        <v>9685</v>
      </c>
      <c r="D8151" t="s">
        <v>11340</v>
      </c>
      <c r="E8151" t="s">
        <v>1105</v>
      </c>
    </row>
    <row r="8152" spans="2:5" x14ac:dyDescent="0.35">
      <c r="B8152" t="s">
        <v>11341</v>
      </c>
      <c r="C8152" t="s">
        <v>9685</v>
      </c>
      <c r="D8152" t="s">
        <v>11342</v>
      </c>
      <c r="E8152" t="s">
        <v>1105</v>
      </c>
    </row>
    <row r="8153" spans="2:5" x14ac:dyDescent="0.35">
      <c r="B8153" t="s">
        <v>11343</v>
      </c>
      <c r="C8153" t="s">
        <v>9685</v>
      </c>
      <c r="D8153" t="s">
        <v>11344</v>
      </c>
      <c r="E8153" t="s">
        <v>1105</v>
      </c>
    </row>
    <row r="8154" spans="2:5" x14ac:dyDescent="0.35">
      <c r="B8154" t="s">
        <v>11345</v>
      </c>
      <c r="C8154" t="s">
        <v>9685</v>
      </c>
      <c r="D8154" t="s">
        <v>11346</v>
      </c>
      <c r="E8154" t="s">
        <v>1105</v>
      </c>
    </row>
    <row r="8155" spans="2:5" x14ac:dyDescent="0.35">
      <c r="B8155" t="s">
        <v>11347</v>
      </c>
      <c r="C8155" t="s">
        <v>9685</v>
      </c>
      <c r="D8155" t="s">
        <v>11348</v>
      </c>
      <c r="E8155" t="s">
        <v>1105</v>
      </c>
    </row>
    <row r="8156" spans="2:5" x14ac:dyDescent="0.35">
      <c r="B8156" t="s">
        <v>11349</v>
      </c>
      <c r="C8156" t="s">
        <v>9685</v>
      </c>
      <c r="D8156" t="s">
        <v>11350</v>
      </c>
    </row>
    <row r="8157" spans="2:5" x14ac:dyDescent="0.35">
      <c r="B8157" t="s">
        <v>11351</v>
      </c>
      <c r="C8157" t="s">
        <v>9685</v>
      </c>
      <c r="D8157" t="s">
        <v>11352</v>
      </c>
      <c r="E8157" t="s">
        <v>1105</v>
      </c>
    </row>
    <row r="8158" spans="2:5" x14ac:dyDescent="0.35">
      <c r="B8158" t="s">
        <v>11353</v>
      </c>
      <c r="C8158" t="s">
        <v>9685</v>
      </c>
      <c r="D8158" t="s">
        <v>11354</v>
      </c>
      <c r="E8158" t="s">
        <v>1105</v>
      </c>
    </row>
    <row r="8159" spans="2:5" x14ac:dyDescent="0.35">
      <c r="B8159" t="s">
        <v>11355</v>
      </c>
      <c r="C8159" t="s">
        <v>9685</v>
      </c>
      <c r="D8159" t="s">
        <v>11356</v>
      </c>
      <c r="E8159" t="s">
        <v>1105</v>
      </c>
    </row>
    <row r="8160" spans="2:5" x14ac:dyDescent="0.35">
      <c r="B8160" t="s">
        <v>11357</v>
      </c>
      <c r="C8160" t="s">
        <v>9685</v>
      </c>
      <c r="D8160" t="s">
        <v>11358</v>
      </c>
      <c r="E8160" t="s">
        <v>1105</v>
      </c>
    </row>
    <row r="8161" spans="2:5" x14ac:dyDescent="0.35">
      <c r="B8161" t="s">
        <v>11359</v>
      </c>
      <c r="C8161" t="s">
        <v>9685</v>
      </c>
      <c r="D8161" t="s">
        <v>11360</v>
      </c>
      <c r="E8161" t="s">
        <v>1105</v>
      </c>
    </row>
    <row r="8162" spans="2:5" x14ac:dyDescent="0.35">
      <c r="B8162" t="s">
        <v>11361</v>
      </c>
      <c r="C8162" t="s">
        <v>9685</v>
      </c>
      <c r="D8162" t="s">
        <v>11362</v>
      </c>
      <c r="E8162" t="s">
        <v>1105</v>
      </c>
    </row>
    <row r="8163" spans="2:5" x14ac:dyDescent="0.35">
      <c r="B8163" t="s">
        <v>11363</v>
      </c>
      <c r="C8163" t="s">
        <v>9685</v>
      </c>
      <c r="D8163" t="s">
        <v>11364</v>
      </c>
    </row>
    <row r="8164" spans="2:5" x14ac:dyDescent="0.35">
      <c r="B8164" t="s">
        <v>11365</v>
      </c>
      <c r="C8164" t="s">
        <v>9685</v>
      </c>
      <c r="D8164" t="s">
        <v>11366</v>
      </c>
      <c r="E8164" t="s">
        <v>1105</v>
      </c>
    </row>
    <row r="8165" spans="2:5" x14ac:dyDescent="0.35">
      <c r="B8165" t="s">
        <v>11367</v>
      </c>
      <c r="C8165" t="s">
        <v>9685</v>
      </c>
      <c r="D8165" t="s">
        <v>11368</v>
      </c>
      <c r="E8165" t="s">
        <v>1105</v>
      </c>
    </row>
    <row r="8166" spans="2:5" x14ac:dyDescent="0.35">
      <c r="B8166" t="s">
        <v>11369</v>
      </c>
      <c r="C8166" t="s">
        <v>9685</v>
      </c>
      <c r="D8166" t="s">
        <v>11370</v>
      </c>
      <c r="E8166" t="s">
        <v>1105</v>
      </c>
    </row>
    <row r="8167" spans="2:5" x14ac:dyDescent="0.35">
      <c r="B8167" t="s">
        <v>11371</v>
      </c>
      <c r="C8167" t="s">
        <v>9685</v>
      </c>
      <c r="D8167" t="s">
        <v>11372</v>
      </c>
    </row>
    <row r="8168" spans="2:5" x14ac:dyDescent="0.35">
      <c r="B8168" t="s">
        <v>11373</v>
      </c>
      <c r="C8168" t="s">
        <v>9685</v>
      </c>
      <c r="D8168" t="s">
        <v>11374</v>
      </c>
      <c r="E8168" t="s">
        <v>1105</v>
      </c>
    </row>
    <row r="8169" spans="2:5" x14ac:dyDescent="0.35">
      <c r="B8169" t="s">
        <v>11375</v>
      </c>
      <c r="C8169" t="s">
        <v>9685</v>
      </c>
      <c r="D8169" t="s">
        <v>11376</v>
      </c>
      <c r="E8169" t="s">
        <v>1105</v>
      </c>
    </row>
    <row r="8170" spans="2:5" x14ac:dyDescent="0.35">
      <c r="B8170" t="s">
        <v>11377</v>
      </c>
      <c r="C8170" t="s">
        <v>9685</v>
      </c>
      <c r="D8170" t="s">
        <v>11378</v>
      </c>
      <c r="E8170" t="s">
        <v>1105</v>
      </c>
    </row>
    <row r="8171" spans="2:5" x14ac:dyDescent="0.35">
      <c r="B8171" t="s">
        <v>11379</v>
      </c>
      <c r="C8171" t="s">
        <v>9685</v>
      </c>
      <c r="D8171" t="s">
        <v>11380</v>
      </c>
      <c r="E8171" t="s">
        <v>1105</v>
      </c>
    </row>
    <row r="8172" spans="2:5" x14ac:dyDescent="0.35">
      <c r="B8172" t="s">
        <v>11381</v>
      </c>
      <c r="C8172" t="s">
        <v>9685</v>
      </c>
      <c r="D8172" t="s">
        <v>11382</v>
      </c>
      <c r="E8172" t="s">
        <v>1105</v>
      </c>
    </row>
    <row r="8173" spans="2:5" x14ac:dyDescent="0.35">
      <c r="B8173" t="s">
        <v>11383</v>
      </c>
      <c r="C8173" t="s">
        <v>9685</v>
      </c>
      <c r="D8173" t="s">
        <v>11384</v>
      </c>
    </row>
    <row r="8174" spans="2:5" x14ac:dyDescent="0.35">
      <c r="B8174" t="s">
        <v>11385</v>
      </c>
      <c r="C8174" t="s">
        <v>9685</v>
      </c>
      <c r="D8174" t="s">
        <v>11386</v>
      </c>
      <c r="E8174" t="s">
        <v>1105</v>
      </c>
    </row>
    <row r="8175" spans="2:5" x14ac:dyDescent="0.35">
      <c r="B8175" t="s">
        <v>11387</v>
      </c>
      <c r="C8175" t="s">
        <v>9685</v>
      </c>
      <c r="D8175" t="s">
        <v>11388</v>
      </c>
    </row>
    <row r="8176" spans="2:5" x14ac:dyDescent="0.35">
      <c r="B8176" t="s">
        <v>11389</v>
      </c>
      <c r="C8176" t="s">
        <v>9685</v>
      </c>
      <c r="D8176" t="s">
        <v>11390</v>
      </c>
      <c r="E8176" t="s">
        <v>1105</v>
      </c>
    </row>
    <row r="8177" spans="2:5" x14ac:dyDescent="0.35">
      <c r="B8177" t="s">
        <v>11391</v>
      </c>
      <c r="C8177" t="s">
        <v>9685</v>
      </c>
      <c r="D8177" t="s">
        <v>11392</v>
      </c>
      <c r="E8177" t="s">
        <v>1105</v>
      </c>
    </row>
    <row r="8178" spans="2:5" x14ac:dyDescent="0.35">
      <c r="B8178" t="s">
        <v>11393</v>
      </c>
      <c r="C8178" t="s">
        <v>9685</v>
      </c>
      <c r="D8178" t="s">
        <v>11394</v>
      </c>
      <c r="E8178" t="s">
        <v>1105</v>
      </c>
    </row>
    <row r="8179" spans="2:5" x14ac:dyDescent="0.35">
      <c r="B8179" t="s">
        <v>11395</v>
      </c>
      <c r="C8179" t="s">
        <v>9685</v>
      </c>
      <c r="D8179" t="s">
        <v>11396</v>
      </c>
      <c r="E8179" t="s">
        <v>1105</v>
      </c>
    </row>
    <row r="8180" spans="2:5" x14ac:dyDescent="0.35">
      <c r="B8180" t="s">
        <v>11397</v>
      </c>
      <c r="C8180" t="s">
        <v>9685</v>
      </c>
      <c r="D8180" t="s">
        <v>11398</v>
      </c>
      <c r="E8180" t="s">
        <v>1105</v>
      </c>
    </row>
    <row r="8181" spans="2:5" x14ac:dyDescent="0.35">
      <c r="B8181" t="s">
        <v>11399</v>
      </c>
      <c r="C8181" t="s">
        <v>9685</v>
      </c>
      <c r="D8181" t="s">
        <v>11400</v>
      </c>
      <c r="E8181" t="s">
        <v>1105</v>
      </c>
    </row>
    <row r="8182" spans="2:5" x14ac:dyDescent="0.35">
      <c r="B8182" t="s">
        <v>11401</v>
      </c>
      <c r="C8182" t="s">
        <v>9685</v>
      </c>
      <c r="D8182" t="s">
        <v>11402</v>
      </c>
    </row>
    <row r="8183" spans="2:5" x14ac:dyDescent="0.35">
      <c r="B8183" t="s">
        <v>11403</v>
      </c>
      <c r="C8183" t="s">
        <v>9685</v>
      </c>
      <c r="D8183" t="s">
        <v>11404</v>
      </c>
    </row>
    <row r="8184" spans="2:5" x14ac:dyDescent="0.35">
      <c r="B8184" t="s">
        <v>11405</v>
      </c>
      <c r="C8184" t="s">
        <v>9685</v>
      </c>
      <c r="D8184" t="s">
        <v>11406</v>
      </c>
      <c r="E8184" t="s">
        <v>1105</v>
      </c>
    </row>
    <row r="8185" spans="2:5" x14ac:dyDescent="0.35">
      <c r="B8185" t="s">
        <v>11407</v>
      </c>
      <c r="C8185" t="s">
        <v>9685</v>
      </c>
      <c r="D8185" t="s">
        <v>11408</v>
      </c>
      <c r="E8185" t="s">
        <v>1105</v>
      </c>
    </row>
    <row r="8186" spans="2:5" x14ac:dyDescent="0.35">
      <c r="B8186" t="s">
        <v>11409</v>
      </c>
      <c r="C8186" t="s">
        <v>9685</v>
      </c>
      <c r="D8186" t="s">
        <v>11410</v>
      </c>
    </row>
    <row r="8187" spans="2:5" x14ac:dyDescent="0.35">
      <c r="B8187" t="s">
        <v>11411</v>
      </c>
      <c r="C8187" t="s">
        <v>9685</v>
      </c>
      <c r="D8187" t="s">
        <v>11412</v>
      </c>
    </row>
    <row r="8188" spans="2:5" x14ac:dyDescent="0.35">
      <c r="B8188" t="s">
        <v>11413</v>
      </c>
      <c r="C8188" t="s">
        <v>9685</v>
      </c>
      <c r="D8188" t="s">
        <v>11414</v>
      </c>
      <c r="E8188" t="s">
        <v>1105</v>
      </c>
    </row>
    <row r="8189" spans="2:5" x14ac:dyDescent="0.35">
      <c r="B8189" t="s">
        <v>11415</v>
      </c>
      <c r="C8189" t="s">
        <v>9685</v>
      </c>
      <c r="D8189" t="s">
        <v>11416</v>
      </c>
      <c r="E8189" t="s">
        <v>1105</v>
      </c>
    </row>
    <row r="8190" spans="2:5" x14ac:dyDescent="0.35">
      <c r="B8190" t="s">
        <v>11417</v>
      </c>
      <c r="C8190" t="s">
        <v>9685</v>
      </c>
      <c r="D8190" t="s">
        <v>11418</v>
      </c>
      <c r="E8190" t="s">
        <v>1105</v>
      </c>
    </row>
    <row r="8191" spans="2:5" x14ac:dyDescent="0.35">
      <c r="B8191" t="s">
        <v>11419</v>
      </c>
      <c r="C8191" t="s">
        <v>9685</v>
      </c>
      <c r="D8191" t="s">
        <v>11420</v>
      </c>
      <c r="E8191" t="s">
        <v>1105</v>
      </c>
    </row>
    <row r="8192" spans="2:5" x14ac:dyDescent="0.35">
      <c r="B8192" t="s">
        <v>11421</v>
      </c>
      <c r="C8192" t="s">
        <v>9685</v>
      </c>
      <c r="D8192" t="s">
        <v>11422</v>
      </c>
    </row>
    <row r="8193" spans="2:5" x14ac:dyDescent="0.35">
      <c r="B8193" t="s">
        <v>11423</v>
      </c>
      <c r="C8193" t="s">
        <v>9685</v>
      </c>
      <c r="D8193" t="s">
        <v>11424</v>
      </c>
      <c r="E8193" t="s">
        <v>1105</v>
      </c>
    </row>
    <row r="8194" spans="2:5" x14ac:dyDescent="0.35">
      <c r="B8194" t="s">
        <v>11425</v>
      </c>
      <c r="C8194" t="s">
        <v>9685</v>
      </c>
      <c r="D8194" t="s">
        <v>11426</v>
      </c>
    </row>
    <row r="8195" spans="2:5" x14ac:dyDescent="0.35">
      <c r="B8195" t="s">
        <v>11427</v>
      </c>
      <c r="C8195" t="s">
        <v>9685</v>
      </c>
      <c r="D8195" t="s">
        <v>11428</v>
      </c>
    </row>
    <row r="8196" spans="2:5" x14ac:dyDescent="0.35">
      <c r="B8196" t="s">
        <v>11429</v>
      </c>
      <c r="C8196" t="s">
        <v>9685</v>
      </c>
      <c r="D8196" t="s">
        <v>11430</v>
      </c>
      <c r="E8196" t="s">
        <v>1105</v>
      </c>
    </row>
    <row r="8197" spans="2:5" x14ac:dyDescent="0.35">
      <c r="B8197" t="s">
        <v>11431</v>
      </c>
      <c r="C8197" t="s">
        <v>9685</v>
      </c>
      <c r="D8197" t="s">
        <v>11432</v>
      </c>
    </row>
    <row r="8198" spans="2:5" x14ac:dyDescent="0.35">
      <c r="B8198" t="s">
        <v>11433</v>
      </c>
      <c r="C8198" t="s">
        <v>9685</v>
      </c>
      <c r="D8198" t="s">
        <v>1233</v>
      </c>
      <c r="E8198" t="s">
        <v>1105</v>
      </c>
    </row>
    <row r="8199" spans="2:5" x14ac:dyDescent="0.35">
      <c r="B8199" t="s">
        <v>11434</v>
      </c>
      <c r="C8199" t="s">
        <v>9685</v>
      </c>
      <c r="D8199" t="s">
        <v>11435</v>
      </c>
      <c r="E8199" t="s">
        <v>1105</v>
      </c>
    </row>
    <row r="8200" spans="2:5" x14ac:dyDescent="0.35">
      <c r="B8200" t="s">
        <v>11436</v>
      </c>
      <c r="C8200" t="s">
        <v>9685</v>
      </c>
      <c r="D8200" t="s">
        <v>11437</v>
      </c>
      <c r="E8200" t="s">
        <v>1105</v>
      </c>
    </row>
    <row r="8201" spans="2:5" x14ac:dyDescent="0.35">
      <c r="B8201" t="s">
        <v>11438</v>
      </c>
      <c r="C8201" t="s">
        <v>9685</v>
      </c>
      <c r="D8201" t="s">
        <v>11439</v>
      </c>
    </row>
    <row r="8202" spans="2:5" x14ac:dyDescent="0.35">
      <c r="B8202" t="s">
        <v>11440</v>
      </c>
      <c r="C8202" t="s">
        <v>9685</v>
      </c>
      <c r="D8202" t="s">
        <v>11441</v>
      </c>
      <c r="E8202" t="s">
        <v>1105</v>
      </c>
    </row>
    <row r="8203" spans="2:5" x14ac:dyDescent="0.35">
      <c r="B8203" t="s">
        <v>11442</v>
      </c>
      <c r="C8203" t="s">
        <v>9685</v>
      </c>
    </row>
    <row r="8204" spans="2:5" x14ac:dyDescent="0.35">
      <c r="B8204" t="s">
        <v>11443</v>
      </c>
      <c r="C8204" t="s">
        <v>9685</v>
      </c>
      <c r="D8204" t="s">
        <v>11444</v>
      </c>
    </row>
    <row r="8205" spans="2:5" x14ac:dyDescent="0.35">
      <c r="B8205" t="s">
        <v>11445</v>
      </c>
      <c r="C8205" t="s">
        <v>9685</v>
      </c>
      <c r="D8205" t="s">
        <v>11446</v>
      </c>
      <c r="E8205" t="s">
        <v>1105</v>
      </c>
    </row>
    <row r="8206" spans="2:5" x14ac:dyDescent="0.35">
      <c r="B8206" t="s">
        <v>11447</v>
      </c>
      <c r="C8206" t="s">
        <v>9685</v>
      </c>
      <c r="D8206" t="s">
        <v>11448</v>
      </c>
    </row>
    <row r="8207" spans="2:5" x14ac:dyDescent="0.35">
      <c r="B8207" t="s">
        <v>11449</v>
      </c>
      <c r="C8207" t="s">
        <v>9685</v>
      </c>
      <c r="D8207" t="s">
        <v>11450</v>
      </c>
      <c r="E8207" t="s">
        <v>1105</v>
      </c>
    </row>
    <row r="8208" spans="2:5" x14ac:dyDescent="0.35">
      <c r="B8208" t="s">
        <v>11451</v>
      </c>
      <c r="C8208" t="s">
        <v>9685</v>
      </c>
      <c r="D8208" t="s">
        <v>11452</v>
      </c>
      <c r="E8208" t="s">
        <v>1105</v>
      </c>
    </row>
    <row r="8209" spans="2:5" x14ac:dyDescent="0.35">
      <c r="B8209" t="s">
        <v>11453</v>
      </c>
      <c r="C8209" t="s">
        <v>9685</v>
      </c>
      <c r="D8209" t="s">
        <v>11454</v>
      </c>
    </row>
    <row r="8210" spans="2:5" x14ac:dyDescent="0.35">
      <c r="B8210" t="s">
        <v>11455</v>
      </c>
      <c r="C8210" t="s">
        <v>9685</v>
      </c>
      <c r="D8210" t="s">
        <v>11456</v>
      </c>
    </row>
    <row r="8211" spans="2:5" x14ac:dyDescent="0.35">
      <c r="B8211" t="s">
        <v>11457</v>
      </c>
      <c r="C8211" t="s">
        <v>9685</v>
      </c>
      <c r="D8211" t="s">
        <v>11458</v>
      </c>
      <c r="E8211" t="s">
        <v>1105</v>
      </c>
    </row>
    <row r="8212" spans="2:5" x14ac:dyDescent="0.35">
      <c r="B8212" t="s">
        <v>11459</v>
      </c>
      <c r="C8212" t="s">
        <v>9685</v>
      </c>
      <c r="D8212" t="s">
        <v>11460</v>
      </c>
      <c r="E8212" t="s">
        <v>1105</v>
      </c>
    </row>
    <row r="8213" spans="2:5" x14ac:dyDescent="0.35">
      <c r="B8213" t="s">
        <v>11461</v>
      </c>
      <c r="C8213" t="s">
        <v>9685</v>
      </c>
      <c r="D8213" t="s">
        <v>11462</v>
      </c>
      <c r="E8213" t="s">
        <v>1105</v>
      </c>
    </row>
    <row r="8214" spans="2:5" x14ac:dyDescent="0.35">
      <c r="B8214" t="s">
        <v>11463</v>
      </c>
      <c r="C8214" t="s">
        <v>9685</v>
      </c>
      <c r="D8214" t="s">
        <v>11464</v>
      </c>
    </row>
    <row r="8215" spans="2:5" x14ac:dyDescent="0.35">
      <c r="B8215" t="s">
        <v>11465</v>
      </c>
      <c r="C8215" t="s">
        <v>9685</v>
      </c>
      <c r="D8215" t="s">
        <v>11466</v>
      </c>
      <c r="E8215" t="s">
        <v>1105</v>
      </c>
    </row>
    <row r="8216" spans="2:5" x14ac:dyDescent="0.35">
      <c r="B8216" t="s">
        <v>11467</v>
      </c>
      <c r="C8216" t="s">
        <v>9685</v>
      </c>
      <c r="D8216" t="s">
        <v>11468</v>
      </c>
      <c r="E8216" t="s">
        <v>1105</v>
      </c>
    </row>
    <row r="8217" spans="2:5" x14ac:dyDescent="0.35">
      <c r="B8217" t="s">
        <v>11469</v>
      </c>
      <c r="C8217" t="s">
        <v>9685</v>
      </c>
    </row>
    <row r="8218" spans="2:5" x14ac:dyDescent="0.35">
      <c r="B8218" t="s">
        <v>11470</v>
      </c>
      <c r="C8218" t="s">
        <v>9685</v>
      </c>
      <c r="D8218" t="s">
        <v>11471</v>
      </c>
      <c r="E8218" t="s">
        <v>1105</v>
      </c>
    </row>
    <row r="8219" spans="2:5" x14ac:dyDescent="0.35">
      <c r="B8219" t="s">
        <v>11472</v>
      </c>
      <c r="C8219" t="s">
        <v>9685</v>
      </c>
      <c r="D8219" t="s">
        <v>11473</v>
      </c>
    </row>
    <row r="8220" spans="2:5" x14ac:dyDescent="0.35">
      <c r="B8220" t="s">
        <v>11474</v>
      </c>
      <c r="C8220" t="s">
        <v>9685</v>
      </c>
      <c r="D8220" t="s">
        <v>11475</v>
      </c>
      <c r="E8220" t="s">
        <v>1105</v>
      </c>
    </row>
    <row r="8221" spans="2:5" x14ac:dyDescent="0.35">
      <c r="B8221" t="s">
        <v>11476</v>
      </c>
      <c r="C8221" t="s">
        <v>9685</v>
      </c>
      <c r="D8221" t="s">
        <v>11477</v>
      </c>
    </row>
    <row r="8222" spans="2:5" x14ac:dyDescent="0.35">
      <c r="B8222" t="s">
        <v>11478</v>
      </c>
      <c r="C8222" t="s">
        <v>9685</v>
      </c>
      <c r="D8222" t="s">
        <v>11479</v>
      </c>
    </row>
    <row r="8223" spans="2:5" x14ac:dyDescent="0.35">
      <c r="B8223" t="s">
        <v>11480</v>
      </c>
      <c r="C8223" t="s">
        <v>9685</v>
      </c>
      <c r="D8223" t="s">
        <v>11481</v>
      </c>
    </row>
    <row r="8224" spans="2:5" x14ac:dyDescent="0.35">
      <c r="B8224" t="s">
        <v>11482</v>
      </c>
      <c r="C8224" t="s">
        <v>9685</v>
      </c>
      <c r="D8224" t="s">
        <v>11483</v>
      </c>
      <c r="E8224" t="s">
        <v>1105</v>
      </c>
    </row>
    <row r="8225" spans="2:5" x14ac:dyDescent="0.35">
      <c r="B8225" t="s">
        <v>11484</v>
      </c>
      <c r="C8225" t="s">
        <v>9685</v>
      </c>
      <c r="D8225" t="s">
        <v>11485</v>
      </c>
      <c r="E8225" t="s">
        <v>1105</v>
      </c>
    </row>
    <row r="8226" spans="2:5" x14ac:dyDescent="0.35">
      <c r="B8226" t="s">
        <v>11486</v>
      </c>
      <c r="C8226" t="s">
        <v>9685</v>
      </c>
      <c r="D8226" t="s">
        <v>11487</v>
      </c>
      <c r="E8226" t="s">
        <v>1105</v>
      </c>
    </row>
    <row r="8227" spans="2:5" x14ac:dyDescent="0.35">
      <c r="B8227" t="s">
        <v>11488</v>
      </c>
      <c r="C8227" t="s">
        <v>9685</v>
      </c>
      <c r="D8227" t="s">
        <v>11489</v>
      </c>
      <c r="E8227" t="s">
        <v>1105</v>
      </c>
    </row>
    <row r="8228" spans="2:5" x14ac:dyDescent="0.35">
      <c r="B8228" t="s">
        <v>11490</v>
      </c>
      <c r="C8228" t="s">
        <v>9685</v>
      </c>
      <c r="D8228" t="s">
        <v>11491</v>
      </c>
      <c r="E8228" t="s">
        <v>1105</v>
      </c>
    </row>
    <row r="8229" spans="2:5" x14ac:dyDescent="0.35">
      <c r="B8229" t="s">
        <v>11492</v>
      </c>
      <c r="C8229" t="s">
        <v>9685</v>
      </c>
      <c r="D8229" t="s">
        <v>11493</v>
      </c>
      <c r="E8229" t="s">
        <v>1105</v>
      </c>
    </row>
    <row r="8230" spans="2:5" x14ac:dyDescent="0.35">
      <c r="B8230" t="s">
        <v>11494</v>
      </c>
      <c r="C8230" t="s">
        <v>9685</v>
      </c>
      <c r="D8230" t="s">
        <v>11495</v>
      </c>
      <c r="E8230" t="s">
        <v>1105</v>
      </c>
    </row>
    <row r="8231" spans="2:5" x14ac:dyDescent="0.35">
      <c r="B8231" t="s">
        <v>11496</v>
      </c>
      <c r="C8231" t="s">
        <v>9685</v>
      </c>
      <c r="D8231" t="s">
        <v>1246</v>
      </c>
      <c r="E8231" t="s">
        <v>1105</v>
      </c>
    </row>
    <row r="8232" spans="2:5" x14ac:dyDescent="0.35">
      <c r="B8232" t="s">
        <v>11497</v>
      </c>
      <c r="C8232" t="s">
        <v>9685</v>
      </c>
      <c r="D8232" t="s">
        <v>11498</v>
      </c>
    </row>
    <row r="8233" spans="2:5" x14ac:dyDescent="0.35">
      <c r="B8233" t="s">
        <v>11499</v>
      </c>
      <c r="C8233" t="s">
        <v>9685</v>
      </c>
      <c r="D8233" t="s">
        <v>11500</v>
      </c>
    </row>
    <row r="8234" spans="2:5" x14ac:dyDescent="0.35">
      <c r="B8234" t="s">
        <v>11501</v>
      </c>
      <c r="C8234" t="s">
        <v>9685</v>
      </c>
      <c r="D8234" t="s">
        <v>11502</v>
      </c>
      <c r="E8234" t="s">
        <v>1105</v>
      </c>
    </row>
    <row r="8235" spans="2:5" x14ac:dyDescent="0.35">
      <c r="B8235" t="s">
        <v>11503</v>
      </c>
      <c r="C8235" t="s">
        <v>9685</v>
      </c>
      <c r="D8235" t="s">
        <v>11504</v>
      </c>
    </row>
    <row r="8236" spans="2:5" x14ac:dyDescent="0.35">
      <c r="B8236" t="s">
        <v>11505</v>
      </c>
      <c r="C8236" t="s">
        <v>9685</v>
      </c>
      <c r="D8236" t="s">
        <v>11506</v>
      </c>
      <c r="E8236" t="s">
        <v>1105</v>
      </c>
    </row>
    <row r="8237" spans="2:5" x14ac:dyDescent="0.35">
      <c r="B8237" t="s">
        <v>11507</v>
      </c>
      <c r="C8237" t="s">
        <v>9685</v>
      </c>
      <c r="D8237" t="s">
        <v>11508</v>
      </c>
      <c r="E8237" t="s">
        <v>1105</v>
      </c>
    </row>
    <row r="8238" spans="2:5" x14ac:dyDescent="0.35">
      <c r="B8238" t="s">
        <v>11509</v>
      </c>
      <c r="C8238" t="s">
        <v>9685</v>
      </c>
      <c r="D8238" t="s">
        <v>11510</v>
      </c>
      <c r="E8238" t="s">
        <v>1105</v>
      </c>
    </row>
    <row r="8239" spans="2:5" x14ac:dyDescent="0.35">
      <c r="B8239" t="s">
        <v>11511</v>
      </c>
      <c r="C8239" t="s">
        <v>9685</v>
      </c>
      <c r="D8239" t="s">
        <v>11512</v>
      </c>
      <c r="E8239" t="s">
        <v>1105</v>
      </c>
    </row>
    <row r="8240" spans="2:5" x14ac:dyDescent="0.35">
      <c r="B8240" t="s">
        <v>11513</v>
      </c>
      <c r="C8240" t="s">
        <v>9685</v>
      </c>
      <c r="D8240" t="s">
        <v>11514</v>
      </c>
      <c r="E8240" t="s">
        <v>1105</v>
      </c>
    </row>
    <row r="8241" spans="2:5" x14ac:dyDescent="0.35">
      <c r="B8241" t="s">
        <v>11515</v>
      </c>
      <c r="C8241" t="s">
        <v>9685</v>
      </c>
      <c r="D8241" t="s">
        <v>11516</v>
      </c>
    </row>
    <row r="8242" spans="2:5" x14ac:dyDescent="0.35">
      <c r="B8242" t="s">
        <v>11517</v>
      </c>
      <c r="C8242" t="s">
        <v>9685</v>
      </c>
      <c r="D8242" t="s">
        <v>11518</v>
      </c>
      <c r="E8242" t="s">
        <v>1105</v>
      </c>
    </row>
    <row r="8243" spans="2:5" x14ac:dyDescent="0.35">
      <c r="B8243" t="s">
        <v>11519</v>
      </c>
      <c r="C8243" t="s">
        <v>9685</v>
      </c>
      <c r="D8243" t="s">
        <v>11520</v>
      </c>
      <c r="E8243" t="s">
        <v>1105</v>
      </c>
    </row>
    <row r="8244" spans="2:5" x14ac:dyDescent="0.35">
      <c r="B8244" t="s">
        <v>11521</v>
      </c>
      <c r="C8244" t="s">
        <v>9685</v>
      </c>
      <c r="D8244" t="s">
        <v>11522</v>
      </c>
      <c r="E8244" t="s">
        <v>1105</v>
      </c>
    </row>
    <row r="8245" spans="2:5" x14ac:dyDescent="0.35">
      <c r="B8245" t="s">
        <v>11523</v>
      </c>
      <c r="C8245" t="s">
        <v>9685</v>
      </c>
      <c r="D8245" t="s">
        <v>11524</v>
      </c>
      <c r="E8245" t="s">
        <v>1105</v>
      </c>
    </row>
    <row r="8246" spans="2:5" x14ac:dyDescent="0.35">
      <c r="B8246" t="s">
        <v>11525</v>
      </c>
      <c r="C8246" t="s">
        <v>9685</v>
      </c>
      <c r="D8246" t="s">
        <v>11526</v>
      </c>
      <c r="E8246" t="s">
        <v>1105</v>
      </c>
    </row>
    <row r="8247" spans="2:5" x14ac:dyDescent="0.35">
      <c r="B8247" t="s">
        <v>11527</v>
      </c>
      <c r="C8247" t="s">
        <v>9685</v>
      </c>
      <c r="D8247" t="s">
        <v>11528</v>
      </c>
    </row>
    <row r="8248" spans="2:5" x14ac:dyDescent="0.35">
      <c r="B8248" t="s">
        <v>11529</v>
      </c>
      <c r="C8248" t="s">
        <v>9685</v>
      </c>
      <c r="D8248" t="s">
        <v>11530</v>
      </c>
      <c r="E8248" t="s">
        <v>1105</v>
      </c>
    </row>
    <row r="8249" spans="2:5" x14ac:dyDescent="0.35">
      <c r="B8249" t="s">
        <v>11531</v>
      </c>
      <c r="C8249" t="s">
        <v>9685</v>
      </c>
      <c r="D8249" t="s">
        <v>11532</v>
      </c>
      <c r="E8249" t="s">
        <v>1105</v>
      </c>
    </row>
    <row r="8250" spans="2:5" x14ac:dyDescent="0.35">
      <c r="B8250" t="s">
        <v>11533</v>
      </c>
      <c r="C8250" t="s">
        <v>9685</v>
      </c>
      <c r="D8250" t="s">
        <v>11534</v>
      </c>
      <c r="E8250" t="s">
        <v>1105</v>
      </c>
    </row>
    <row r="8251" spans="2:5" x14ac:dyDescent="0.35">
      <c r="B8251" t="s">
        <v>11535</v>
      </c>
      <c r="C8251" t="s">
        <v>9685</v>
      </c>
      <c r="D8251" t="s">
        <v>11536</v>
      </c>
      <c r="E8251" t="s">
        <v>1105</v>
      </c>
    </row>
    <row r="8252" spans="2:5" x14ac:dyDescent="0.35">
      <c r="B8252" t="s">
        <v>11537</v>
      </c>
      <c r="C8252" t="s">
        <v>9685</v>
      </c>
      <c r="D8252" t="s">
        <v>11538</v>
      </c>
      <c r="E8252" t="s">
        <v>1105</v>
      </c>
    </row>
    <row r="8253" spans="2:5" x14ac:dyDescent="0.35">
      <c r="B8253" t="s">
        <v>11539</v>
      </c>
      <c r="C8253" t="s">
        <v>9685</v>
      </c>
      <c r="D8253" t="s">
        <v>11540</v>
      </c>
      <c r="E8253" t="s">
        <v>1105</v>
      </c>
    </row>
    <row r="8254" spans="2:5" x14ac:dyDescent="0.35">
      <c r="B8254" t="s">
        <v>11541</v>
      </c>
      <c r="C8254" t="s">
        <v>9685</v>
      </c>
      <c r="D8254" t="s">
        <v>11542</v>
      </c>
      <c r="E8254" t="s">
        <v>1105</v>
      </c>
    </row>
    <row r="8255" spans="2:5" x14ac:dyDescent="0.35">
      <c r="B8255" t="s">
        <v>11543</v>
      </c>
      <c r="C8255" t="s">
        <v>9685</v>
      </c>
      <c r="D8255" t="s">
        <v>11544</v>
      </c>
    </row>
    <row r="8256" spans="2:5" x14ac:dyDescent="0.35">
      <c r="B8256" t="s">
        <v>11545</v>
      </c>
      <c r="C8256" t="s">
        <v>9685</v>
      </c>
      <c r="D8256" t="s">
        <v>4851</v>
      </c>
      <c r="E8256" t="s">
        <v>1105</v>
      </c>
    </row>
    <row r="8257" spans="2:5" x14ac:dyDescent="0.35">
      <c r="B8257" t="s">
        <v>11546</v>
      </c>
      <c r="C8257" t="s">
        <v>9685</v>
      </c>
      <c r="D8257" t="s">
        <v>11547</v>
      </c>
      <c r="E8257" t="s">
        <v>1105</v>
      </c>
    </row>
    <row r="8258" spans="2:5" x14ac:dyDescent="0.35">
      <c r="B8258" t="s">
        <v>11548</v>
      </c>
      <c r="C8258" t="s">
        <v>9685</v>
      </c>
      <c r="D8258" t="s">
        <v>11549</v>
      </c>
      <c r="E8258" t="s">
        <v>1105</v>
      </c>
    </row>
    <row r="8259" spans="2:5" x14ac:dyDescent="0.35">
      <c r="B8259" t="s">
        <v>11550</v>
      </c>
      <c r="C8259" t="s">
        <v>9685</v>
      </c>
      <c r="D8259" t="s">
        <v>11551</v>
      </c>
      <c r="E8259" t="s">
        <v>1105</v>
      </c>
    </row>
    <row r="8260" spans="2:5" x14ac:dyDescent="0.35">
      <c r="B8260" t="s">
        <v>11552</v>
      </c>
      <c r="C8260" t="s">
        <v>9685</v>
      </c>
      <c r="D8260" t="s">
        <v>11553</v>
      </c>
      <c r="E8260" t="s">
        <v>1105</v>
      </c>
    </row>
    <row r="8261" spans="2:5" x14ac:dyDescent="0.35">
      <c r="B8261" t="s">
        <v>11554</v>
      </c>
      <c r="C8261" t="s">
        <v>9685</v>
      </c>
      <c r="D8261" t="s">
        <v>11555</v>
      </c>
      <c r="E8261" t="s">
        <v>1105</v>
      </c>
    </row>
    <row r="8262" spans="2:5" x14ac:dyDescent="0.35">
      <c r="B8262" t="s">
        <v>11556</v>
      </c>
      <c r="C8262" t="s">
        <v>9685</v>
      </c>
      <c r="D8262" t="s">
        <v>11557</v>
      </c>
      <c r="E8262" t="s">
        <v>1105</v>
      </c>
    </row>
    <row r="8263" spans="2:5" x14ac:dyDescent="0.35">
      <c r="B8263" t="s">
        <v>11558</v>
      </c>
      <c r="C8263" t="s">
        <v>9685</v>
      </c>
      <c r="D8263" t="s">
        <v>11559</v>
      </c>
    </row>
    <row r="8264" spans="2:5" x14ac:dyDescent="0.35">
      <c r="B8264" t="s">
        <v>11560</v>
      </c>
      <c r="C8264" t="s">
        <v>9685</v>
      </c>
      <c r="D8264" t="s">
        <v>11561</v>
      </c>
      <c r="E8264" t="s">
        <v>1105</v>
      </c>
    </row>
    <row r="8265" spans="2:5" x14ac:dyDescent="0.35">
      <c r="B8265" t="s">
        <v>11562</v>
      </c>
      <c r="C8265" t="s">
        <v>9685</v>
      </c>
      <c r="D8265" t="s">
        <v>11564</v>
      </c>
      <c r="E8265" t="s">
        <v>1105</v>
      </c>
    </row>
    <row r="8266" spans="2:5" x14ac:dyDescent="0.35">
      <c r="B8266" t="s">
        <v>11563</v>
      </c>
      <c r="C8266" t="s">
        <v>9685</v>
      </c>
      <c r="D8266" t="s">
        <v>11565</v>
      </c>
      <c r="E8266" t="s">
        <v>1105</v>
      </c>
    </row>
    <row r="8267" spans="2:5" x14ac:dyDescent="0.35">
      <c r="B8267" t="s">
        <v>11566</v>
      </c>
      <c r="C8267" t="s">
        <v>9685</v>
      </c>
      <c r="D8267" t="s">
        <v>11567</v>
      </c>
      <c r="E8267" t="s">
        <v>1105</v>
      </c>
    </row>
    <row r="8268" spans="2:5" x14ac:dyDescent="0.35">
      <c r="B8268" t="s">
        <v>11568</v>
      </c>
      <c r="C8268" t="s">
        <v>9685</v>
      </c>
      <c r="D8268" t="s">
        <v>11569</v>
      </c>
    </row>
    <row r="8269" spans="2:5" x14ac:dyDescent="0.35">
      <c r="B8269" t="s">
        <v>11570</v>
      </c>
      <c r="C8269" t="s">
        <v>9685</v>
      </c>
      <c r="D8269" t="s">
        <v>11571</v>
      </c>
    </row>
    <row r="8270" spans="2:5" x14ac:dyDescent="0.35">
      <c r="B8270" t="s">
        <v>11572</v>
      </c>
      <c r="C8270" t="s">
        <v>9685</v>
      </c>
      <c r="D8270" t="s">
        <v>11573</v>
      </c>
      <c r="E8270" t="s">
        <v>1105</v>
      </c>
    </row>
    <row r="8271" spans="2:5" x14ac:dyDescent="0.35">
      <c r="B8271" t="s">
        <v>11574</v>
      </c>
      <c r="C8271" t="s">
        <v>9685</v>
      </c>
      <c r="D8271" t="s">
        <v>11575</v>
      </c>
    </row>
    <row r="8272" spans="2:5" x14ac:dyDescent="0.35">
      <c r="B8272" t="s">
        <v>11576</v>
      </c>
      <c r="C8272" t="s">
        <v>9685</v>
      </c>
      <c r="D8272" t="s">
        <v>11577</v>
      </c>
      <c r="E8272" t="s">
        <v>1105</v>
      </c>
    </row>
    <row r="8273" spans="2:5" x14ac:dyDescent="0.35">
      <c r="B8273" t="s">
        <v>11578</v>
      </c>
      <c r="C8273" t="s">
        <v>9685</v>
      </c>
      <c r="D8273" t="s">
        <v>11579</v>
      </c>
      <c r="E8273" t="s">
        <v>1105</v>
      </c>
    </row>
    <row r="8274" spans="2:5" x14ac:dyDescent="0.35">
      <c r="B8274" t="s">
        <v>11580</v>
      </c>
      <c r="C8274" t="s">
        <v>9685</v>
      </c>
      <c r="D8274" t="s">
        <v>11581</v>
      </c>
    </row>
    <row r="8275" spans="2:5" x14ac:dyDescent="0.35">
      <c r="B8275" t="s">
        <v>11582</v>
      </c>
      <c r="C8275" t="s">
        <v>9685</v>
      </c>
      <c r="D8275" t="s">
        <v>11583</v>
      </c>
      <c r="E8275" t="s">
        <v>1105</v>
      </c>
    </row>
    <row r="8276" spans="2:5" x14ac:dyDescent="0.35">
      <c r="B8276" t="s">
        <v>11584</v>
      </c>
      <c r="C8276" t="s">
        <v>9685</v>
      </c>
      <c r="D8276" t="s">
        <v>11585</v>
      </c>
    </row>
    <row r="8277" spans="2:5" x14ac:dyDescent="0.35">
      <c r="B8277" t="s">
        <v>11586</v>
      </c>
      <c r="C8277" t="s">
        <v>9685</v>
      </c>
      <c r="D8277" t="s">
        <v>11587</v>
      </c>
      <c r="E8277" t="s">
        <v>1105</v>
      </c>
    </row>
    <row r="8278" spans="2:5" x14ac:dyDescent="0.35">
      <c r="B8278" t="s">
        <v>11588</v>
      </c>
      <c r="C8278" t="s">
        <v>9685</v>
      </c>
      <c r="D8278" t="s">
        <v>11589</v>
      </c>
      <c r="E8278" t="s">
        <v>1105</v>
      </c>
    </row>
    <row r="8279" spans="2:5" x14ac:dyDescent="0.35">
      <c r="B8279" t="s">
        <v>11590</v>
      </c>
      <c r="C8279" t="s">
        <v>9685</v>
      </c>
      <c r="D8279" t="s">
        <v>11591</v>
      </c>
    </row>
    <row r="8280" spans="2:5" x14ac:dyDescent="0.35">
      <c r="B8280" t="s">
        <v>11592</v>
      </c>
      <c r="C8280" t="s">
        <v>9685</v>
      </c>
      <c r="D8280" t="s">
        <v>11593</v>
      </c>
      <c r="E8280" t="s">
        <v>1105</v>
      </c>
    </row>
    <row r="8281" spans="2:5" x14ac:dyDescent="0.35">
      <c r="B8281" t="s">
        <v>11594</v>
      </c>
      <c r="C8281" t="s">
        <v>9685</v>
      </c>
      <c r="D8281" t="s">
        <v>11595</v>
      </c>
      <c r="E8281" t="s">
        <v>1105</v>
      </c>
    </row>
    <row r="8282" spans="2:5" x14ac:dyDescent="0.35">
      <c r="B8282" t="s">
        <v>11596</v>
      </c>
      <c r="C8282" t="s">
        <v>9685</v>
      </c>
      <c r="D8282" t="s">
        <v>11597</v>
      </c>
      <c r="E8282" t="s">
        <v>1105</v>
      </c>
    </row>
    <row r="8283" spans="2:5" x14ac:dyDescent="0.35">
      <c r="B8283" t="s">
        <v>11598</v>
      </c>
      <c r="C8283" t="s">
        <v>9685</v>
      </c>
      <c r="D8283" t="s">
        <v>1268</v>
      </c>
      <c r="E8283" t="s">
        <v>1105</v>
      </c>
    </row>
    <row r="8284" spans="2:5" x14ac:dyDescent="0.35">
      <c r="B8284" t="s">
        <v>11599</v>
      </c>
      <c r="C8284" t="s">
        <v>9685</v>
      </c>
      <c r="D8284" t="s">
        <v>11600</v>
      </c>
      <c r="E8284" t="s">
        <v>1105</v>
      </c>
    </row>
    <row r="8285" spans="2:5" x14ac:dyDescent="0.35">
      <c r="B8285" t="s">
        <v>11601</v>
      </c>
      <c r="C8285" t="s">
        <v>9685</v>
      </c>
      <c r="D8285" t="s">
        <v>11602</v>
      </c>
      <c r="E8285" t="s">
        <v>1105</v>
      </c>
    </row>
    <row r="8286" spans="2:5" x14ac:dyDescent="0.35">
      <c r="B8286" t="s">
        <v>11603</v>
      </c>
      <c r="C8286" t="s">
        <v>9685</v>
      </c>
      <c r="D8286" t="s">
        <v>11604</v>
      </c>
    </row>
    <row r="8287" spans="2:5" x14ac:dyDescent="0.35">
      <c r="B8287" t="s">
        <v>11605</v>
      </c>
      <c r="C8287" t="s">
        <v>9685</v>
      </c>
      <c r="D8287" t="s">
        <v>11606</v>
      </c>
      <c r="E8287" t="s">
        <v>1105</v>
      </c>
    </row>
    <row r="8288" spans="2:5" x14ac:dyDescent="0.35">
      <c r="B8288" t="s">
        <v>11607</v>
      </c>
      <c r="C8288" t="s">
        <v>9685</v>
      </c>
      <c r="D8288" t="s">
        <v>8372</v>
      </c>
      <c r="E8288" t="s">
        <v>1105</v>
      </c>
    </row>
    <row r="8289" spans="2:5" x14ac:dyDescent="0.35">
      <c r="B8289" t="s">
        <v>11608</v>
      </c>
      <c r="C8289" t="s">
        <v>9685</v>
      </c>
      <c r="D8289" t="s">
        <v>11609</v>
      </c>
      <c r="E8289" t="s">
        <v>1105</v>
      </c>
    </row>
    <row r="8290" spans="2:5" x14ac:dyDescent="0.35">
      <c r="B8290" t="s">
        <v>11610</v>
      </c>
      <c r="C8290" t="s">
        <v>9685</v>
      </c>
      <c r="D8290" t="s">
        <v>11611</v>
      </c>
      <c r="E8290" t="s">
        <v>1105</v>
      </c>
    </row>
    <row r="8291" spans="2:5" x14ac:dyDescent="0.35">
      <c r="B8291" t="s">
        <v>11612</v>
      </c>
      <c r="C8291" t="s">
        <v>9685</v>
      </c>
      <c r="D8291" t="s">
        <v>11613</v>
      </c>
      <c r="E8291" t="s">
        <v>1105</v>
      </c>
    </row>
    <row r="8292" spans="2:5" x14ac:dyDescent="0.35">
      <c r="B8292" t="s">
        <v>11614</v>
      </c>
      <c r="C8292" t="s">
        <v>9685</v>
      </c>
      <c r="D8292" t="s">
        <v>11615</v>
      </c>
      <c r="E8292" t="s">
        <v>1105</v>
      </c>
    </row>
    <row r="8293" spans="2:5" x14ac:dyDescent="0.35">
      <c r="B8293" t="s">
        <v>11616</v>
      </c>
      <c r="C8293" t="s">
        <v>9685</v>
      </c>
      <c r="D8293" t="s">
        <v>11617</v>
      </c>
      <c r="E8293" t="s">
        <v>1105</v>
      </c>
    </row>
    <row r="8294" spans="2:5" x14ac:dyDescent="0.35">
      <c r="B8294" t="s">
        <v>11618</v>
      </c>
      <c r="C8294" t="s">
        <v>9685</v>
      </c>
      <c r="D8294" t="s">
        <v>11619</v>
      </c>
      <c r="E8294" t="s">
        <v>1105</v>
      </c>
    </row>
    <row r="8295" spans="2:5" x14ac:dyDescent="0.35">
      <c r="B8295" t="s">
        <v>11620</v>
      </c>
      <c r="C8295" t="s">
        <v>9685</v>
      </c>
      <c r="D8295" t="s">
        <v>11621</v>
      </c>
      <c r="E8295" t="s">
        <v>1105</v>
      </c>
    </row>
    <row r="8296" spans="2:5" x14ac:dyDescent="0.35">
      <c r="B8296" t="s">
        <v>11622</v>
      </c>
      <c r="C8296" t="s">
        <v>9685</v>
      </c>
      <c r="D8296" t="s">
        <v>11623</v>
      </c>
      <c r="E8296" t="s">
        <v>1105</v>
      </c>
    </row>
    <row r="8297" spans="2:5" x14ac:dyDescent="0.35">
      <c r="B8297" t="s">
        <v>11624</v>
      </c>
      <c r="C8297" t="s">
        <v>9685</v>
      </c>
      <c r="D8297" t="s">
        <v>11625</v>
      </c>
      <c r="E8297" t="s">
        <v>1105</v>
      </c>
    </row>
    <row r="8298" spans="2:5" x14ac:dyDescent="0.35">
      <c r="B8298" t="s">
        <v>11626</v>
      </c>
      <c r="C8298" t="s">
        <v>9685</v>
      </c>
      <c r="D8298" t="s">
        <v>11627</v>
      </c>
      <c r="E8298" t="s">
        <v>1105</v>
      </c>
    </row>
    <row r="8299" spans="2:5" x14ac:dyDescent="0.35">
      <c r="B8299" t="s">
        <v>11628</v>
      </c>
      <c r="C8299" t="s">
        <v>9685</v>
      </c>
      <c r="D8299" t="s">
        <v>11629</v>
      </c>
      <c r="E8299" t="s">
        <v>1105</v>
      </c>
    </row>
    <row r="8300" spans="2:5" x14ac:dyDescent="0.35">
      <c r="B8300" t="s">
        <v>11630</v>
      </c>
      <c r="C8300" t="s">
        <v>9685</v>
      </c>
      <c r="D8300" t="s">
        <v>11631</v>
      </c>
      <c r="E8300" t="s">
        <v>1105</v>
      </c>
    </row>
    <row r="8301" spans="2:5" x14ac:dyDescent="0.35">
      <c r="B8301" t="s">
        <v>11632</v>
      </c>
      <c r="C8301" t="s">
        <v>9685</v>
      </c>
      <c r="D8301" t="s">
        <v>11633</v>
      </c>
    </row>
    <row r="8302" spans="2:5" x14ac:dyDescent="0.35">
      <c r="B8302" t="s">
        <v>11634</v>
      </c>
      <c r="C8302" t="s">
        <v>9685</v>
      </c>
      <c r="D8302" t="s">
        <v>11635</v>
      </c>
    </row>
    <row r="8303" spans="2:5" x14ac:dyDescent="0.35">
      <c r="B8303" t="s">
        <v>11636</v>
      </c>
      <c r="C8303" t="s">
        <v>9685</v>
      </c>
      <c r="D8303" t="s">
        <v>11637</v>
      </c>
      <c r="E8303" t="s">
        <v>1105</v>
      </c>
    </row>
    <row r="8304" spans="2:5" x14ac:dyDescent="0.35">
      <c r="B8304" t="s">
        <v>11638</v>
      </c>
      <c r="C8304" t="s">
        <v>9685</v>
      </c>
      <c r="D8304" t="s">
        <v>11639</v>
      </c>
    </row>
    <row r="8305" spans="2:5" x14ac:dyDescent="0.35">
      <c r="B8305" t="s">
        <v>11640</v>
      </c>
      <c r="C8305" t="s">
        <v>9685</v>
      </c>
      <c r="D8305" t="s">
        <v>11641</v>
      </c>
    </row>
    <row r="8306" spans="2:5" x14ac:dyDescent="0.35">
      <c r="B8306" t="s">
        <v>11642</v>
      </c>
      <c r="C8306" t="s">
        <v>9685</v>
      </c>
      <c r="D8306" t="s">
        <v>11643</v>
      </c>
      <c r="E8306" t="s">
        <v>1105</v>
      </c>
    </row>
    <row r="8307" spans="2:5" x14ac:dyDescent="0.35">
      <c r="B8307" t="s">
        <v>11644</v>
      </c>
      <c r="C8307" t="s">
        <v>9685</v>
      </c>
      <c r="D8307" t="s">
        <v>11645</v>
      </c>
      <c r="E8307" t="s">
        <v>1105</v>
      </c>
    </row>
    <row r="8308" spans="2:5" x14ac:dyDescent="0.35">
      <c r="B8308" t="s">
        <v>11646</v>
      </c>
      <c r="C8308" t="s">
        <v>9685</v>
      </c>
      <c r="D8308" t="s">
        <v>11647</v>
      </c>
      <c r="E8308" t="s">
        <v>1105</v>
      </c>
    </row>
    <row r="8309" spans="2:5" x14ac:dyDescent="0.35">
      <c r="B8309" t="s">
        <v>11648</v>
      </c>
      <c r="C8309" t="s">
        <v>9685</v>
      </c>
      <c r="D8309" t="s">
        <v>11649</v>
      </c>
    </row>
    <row r="8310" spans="2:5" x14ac:dyDescent="0.35">
      <c r="B8310" t="s">
        <v>11650</v>
      </c>
      <c r="C8310" t="s">
        <v>9685</v>
      </c>
      <c r="D8310" t="s">
        <v>11651</v>
      </c>
      <c r="E8310" t="s">
        <v>1105</v>
      </c>
    </row>
    <row r="8311" spans="2:5" x14ac:dyDescent="0.35">
      <c r="B8311" t="s">
        <v>11652</v>
      </c>
      <c r="C8311" t="s">
        <v>9685</v>
      </c>
      <c r="D8311" t="s">
        <v>11653</v>
      </c>
      <c r="E8311" t="s">
        <v>1105</v>
      </c>
    </row>
    <row r="8312" spans="2:5" x14ac:dyDescent="0.35">
      <c r="B8312" t="s">
        <v>11654</v>
      </c>
      <c r="C8312" t="s">
        <v>9685</v>
      </c>
      <c r="D8312" t="s">
        <v>11655</v>
      </c>
      <c r="E8312" t="s">
        <v>1105</v>
      </c>
    </row>
    <row r="8313" spans="2:5" x14ac:dyDescent="0.35">
      <c r="B8313" t="s">
        <v>11656</v>
      </c>
      <c r="C8313" t="s">
        <v>9685</v>
      </c>
      <c r="D8313" t="s">
        <v>11657</v>
      </c>
      <c r="E8313" t="s">
        <v>1105</v>
      </c>
    </row>
    <row r="8314" spans="2:5" x14ac:dyDescent="0.35">
      <c r="B8314" t="s">
        <v>11658</v>
      </c>
      <c r="C8314" t="s">
        <v>9685</v>
      </c>
      <c r="D8314" t="s">
        <v>11659</v>
      </c>
    </row>
    <row r="8315" spans="2:5" x14ac:dyDescent="0.35">
      <c r="B8315" t="s">
        <v>11660</v>
      </c>
      <c r="C8315" t="s">
        <v>9685</v>
      </c>
      <c r="D8315" t="s">
        <v>11661</v>
      </c>
      <c r="E8315" t="s">
        <v>1105</v>
      </c>
    </row>
    <row r="8316" spans="2:5" x14ac:dyDescent="0.35">
      <c r="B8316" t="s">
        <v>11662</v>
      </c>
      <c r="C8316" t="s">
        <v>9685</v>
      </c>
      <c r="D8316" t="s">
        <v>11663</v>
      </c>
      <c r="E8316" t="s">
        <v>1105</v>
      </c>
    </row>
    <row r="8317" spans="2:5" x14ac:dyDescent="0.35">
      <c r="B8317" t="s">
        <v>11664</v>
      </c>
      <c r="C8317" t="s">
        <v>9685</v>
      </c>
      <c r="D8317" t="s">
        <v>11665</v>
      </c>
      <c r="E8317" t="s">
        <v>1105</v>
      </c>
    </row>
    <row r="8318" spans="2:5" x14ac:dyDescent="0.35">
      <c r="B8318" t="s">
        <v>11666</v>
      </c>
      <c r="C8318" t="s">
        <v>9685</v>
      </c>
      <c r="D8318" t="s">
        <v>11667</v>
      </c>
      <c r="E8318" t="s">
        <v>1105</v>
      </c>
    </row>
    <row r="8319" spans="2:5" x14ac:dyDescent="0.35">
      <c r="B8319" t="s">
        <v>11668</v>
      </c>
      <c r="C8319" t="s">
        <v>9685</v>
      </c>
      <c r="D8319" t="s">
        <v>11669</v>
      </c>
      <c r="E8319" t="s">
        <v>1105</v>
      </c>
    </row>
    <row r="8320" spans="2:5" x14ac:dyDescent="0.35">
      <c r="B8320" t="s">
        <v>11670</v>
      </c>
      <c r="C8320" t="s">
        <v>9685</v>
      </c>
      <c r="D8320" t="s">
        <v>11671</v>
      </c>
      <c r="E8320" t="s">
        <v>1105</v>
      </c>
    </row>
    <row r="8321" spans="2:5" x14ac:dyDescent="0.35">
      <c r="B8321" t="s">
        <v>11672</v>
      </c>
      <c r="C8321" t="s">
        <v>9685</v>
      </c>
      <c r="D8321" t="s">
        <v>11673</v>
      </c>
    </row>
    <row r="8322" spans="2:5" x14ac:dyDescent="0.35">
      <c r="B8322" t="s">
        <v>11674</v>
      </c>
      <c r="C8322" t="s">
        <v>9685</v>
      </c>
      <c r="D8322" t="s">
        <v>11675</v>
      </c>
    </row>
    <row r="8323" spans="2:5" x14ac:dyDescent="0.35">
      <c r="B8323" t="s">
        <v>11676</v>
      </c>
      <c r="C8323" t="s">
        <v>9685</v>
      </c>
      <c r="D8323" t="s">
        <v>11677</v>
      </c>
    </row>
    <row r="8324" spans="2:5" x14ac:dyDescent="0.35">
      <c r="B8324" t="s">
        <v>11678</v>
      </c>
      <c r="C8324" t="s">
        <v>9685</v>
      </c>
      <c r="D8324" t="s">
        <v>11679</v>
      </c>
      <c r="E8324" t="s">
        <v>1105</v>
      </c>
    </row>
    <row r="8325" spans="2:5" x14ac:dyDescent="0.35">
      <c r="B8325" t="s">
        <v>11680</v>
      </c>
      <c r="C8325" t="s">
        <v>9685</v>
      </c>
      <c r="D8325" t="s">
        <v>11681</v>
      </c>
      <c r="E8325" t="s">
        <v>1105</v>
      </c>
    </row>
    <row r="8326" spans="2:5" x14ac:dyDescent="0.35">
      <c r="B8326" t="s">
        <v>11682</v>
      </c>
      <c r="C8326" t="s">
        <v>9685</v>
      </c>
      <c r="D8326" t="s">
        <v>11683</v>
      </c>
    </row>
    <row r="8327" spans="2:5" x14ac:dyDescent="0.35">
      <c r="B8327" t="s">
        <v>11684</v>
      </c>
      <c r="C8327" t="s">
        <v>9685</v>
      </c>
      <c r="D8327" t="s">
        <v>11685</v>
      </c>
      <c r="E8327" t="s">
        <v>1105</v>
      </c>
    </row>
    <row r="8328" spans="2:5" x14ac:dyDescent="0.35">
      <c r="B8328" t="s">
        <v>11686</v>
      </c>
      <c r="C8328" t="s">
        <v>9685</v>
      </c>
      <c r="D8328" t="s">
        <v>11687</v>
      </c>
      <c r="E8328" t="s">
        <v>1105</v>
      </c>
    </row>
    <row r="8329" spans="2:5" x14ac:dyDescent="0.35">
      <c r="B8329" t="s">
        <v>11688</v>
      </c>
      <c r="C8329" t="s">
        <v>9685</v>
      </c>
      <c r="D8329" t="s">
        <v>11689</v>
      </c>
      <c r="E8329" t="s">
        <v>1105</v>
      </c>
    </row>
    <row r="8330" spans="2:5" x14ac:dyDescent="0.35">
      <c r="B8330" t="s">
        <v>11690</v>
      </c>
      <c r="C8330" t="s">
        <v>9685</v>
      </c>
      <c r="D8330" t="s">
        <v>11691</v>
      </c>
      <c r="E8330" t="s">
        <v>1105</v>
      </c>
    </row>
    <row r="8331" spans="2:5" x14ac:dyDescent="0.35">
      <c r="B8331" t="s">
        <v>11692</v>
      </c>
      <c r="C8331" t="s">
        <v>9685</v>
      </c>
      <c r="D8331" t="s">
        <v>11693</v>
      </c>
      <c r="E8331" t="s">
        <v>1105</v>
      </c>
    </row>
    <row r="8332" spans="2:5" x14ac:dyDescent="0.35">
      <c r="B8332" t="s">
        <v>11694</v>
      </c>
      <c r="C8332" t="s">
        <v>9685</v>
      </c>
      <c r="D8332" t="s">
        <v>11695</v>
      </c>
      <c r="E8332" t="s">
        <v>1105</v>
      </c>
    </row>
    <row r="8333" spans="2:5" x14ac:dyDescent="0.35">
      <c r="B8333" t="s">
        <v>11696</v>
      </c>
      <c r="C8333" t="s">
        <v>9685</v>
      </c>
      <c r="D8333" t="s">
        <v>11697</v>
      </c>
    </row>
    <row r="8334" spans="2:5" x14ac:dyDescent="0.35">
      <c r="B8334" t="s">
        <v>11698</v>
      </c>
      <c r="C8334" t="s">
        <v>9685</v>
      </c>
      <c r="D8334" t="s">
        <v>11699</v>
      </c>
      <c r="E8334" t="s">
        <v>1105</v>
      </c>
    </row>
    <row r="8335" spans="2:5" x14ac:dyDescent="0.35">
      <c r="B8335" t="s">
        <v>11700</v>
      </c>
      <c r="C8335" t="s">
        <v>9685</v>
      </c>
      <c r="D8335" t="s">
        <v>11701</v>
      </c>
      <c r="E8335" t="s">
        <v>1105</v>
      </c>
    </row>
    <row r="8336" spans="2:5" x14ac:dyDescent="0.35">
      <c r="B8336" t="s">
        <v>11702</v>
      </c>
      <c r="C8336" t="s">
        <v>9685</v>
      </c>
      <c r="D8336" t="s">
        <v>11703</v>
      </c>
    </row>
    <row r="8337" spans="2:5" x14ac:dyDescent="0.35">
      <c r="B8337" t="s">
        <v>11704</v>
      </c>
      <c r="C8337" t="s">
        <v>9685</v>
      </c>
      <c r="D8337" t="s">
        <v>11705</v>
      </c>
      <c r="E8337" t="s">
        <v>1105</v>
      </c>
    </row>
    <row r="8338" spans="2:5" x14ac:dyDescent="0.35">
      <c r="B8338" t="s">
        <v>11706</v>
      </c>
      <c r="C8338" t="s">
        <v>9685</v>
      </c>
      <c r="D8338" t="s">
        <v>11707</v>
      </c>
    </row>
    <row r="8339" spans="2:5" x14ac:dyDescent="0.35">
      <c r="B8339" t="s">
        <v>11708</v>
      </c>
      <c r="C8339" t="s">
        <v>9685</v>
      </c>
      <c r="D8339" t="s">
        <v>11709</v>
      </c>
    </row>
    <row r="8340" spans="2:5" x14ac:dyDescent="0.35">
      <c r="B8340" t="s">
        <v>11710</v>
      </c>
      <c r="C8340" t="s">
        <v>9685</v>
      </c>
      <c r="D8340" t="s">
        <v>11711</v>
      </c>
      <c r="E8340" t="s">
        <v>1105</v>
      </c>
    </row>
    <row r="8341" spans="2:5" x14ac:dyDescent="0.35">
      <c r="B8341" t="s">
        <v>11712</v>
      </c>
      <c r="C8341" t="s">
        <v>9685</v>
      </c>
      <c r="D8341" t="s">
        <v>11713</v>
      </c>
      <c r="E8341" t="s">
        <v>1105</v>
      </c>
    </row>
    <row r="8342" spans="2:5" x14ac:dyDescent="0.35">
      <c r="B8342" t="s">
        <v>11714</v>
      </c>
      <c r="C8342" t="s">
        <v>9685</v>
      </c>
      <c r="D8342" t="s">
        <v>11715</v>
      </c>
    </row>
    <row r="8343" spans="2:5" x14ac:dyDescent="0.35">
      <c r="B8343" t="s">
        <v>11716</v>
      </c>
      <c r="C8343" t="s">
        <v>9685</v>
      </c>
      <c r="D8343" t="s">
        <v>11717</v>
      </c>
      <c r="E8343" t="s">
        <v>1105</v>
      </c>
    </row>
    <row r="8344" spans="2:5" x14ac:dyDescent="0.35">
      <c r="B8344" t="s">
        <v>11718</v>
      </c>
      <c r="C8344" t="s">
        <v>9685</v>
      </c>
      <c r="D8344" t="s">
        <v>11719</v>
      </c>
      <c r="E8344" t="s">
        <v>1105</v>
      </c>
    </row>
    <row r="8345" spans="2:5" x14ac:dyDescent="0.35">
      <c r="B8345" t="s">
        <v>11720</v>
      </c>
      <c r="C8345" t="s">
        <v>9685</v>
      </c>
      <c r="D8345" t="s">
        <v>11721</v>
      </c>
      <c r="E8345" t="s">
        <v>1105</v>
      </c>
    </row>
    <row r="8346" spans="2:5" x14ac:dyDescent="0.35">
      <c r="B8346" t="s">
        <v>11722</v>
      </c>
      <c r="C8346" t="s">
        <v>9685</v>
      </c>
      <c r="D8346" t="s">
        <v>11723</v>
      </c>
    </row>
    <row r="8347" spans="2:5" x14ac:dyDescent="0.35">
      <c r="B8347" t="s">
        <v>11724</v>
      </c>
      <c r="C8347" t="s">
        <v>9685</v>
      </c>
      <c r="D8347" t="s">
        <v>11725</v>
      </c>
      <c r="E8347" t="s">
        <v>1105</v>
      </c>
    </row>
    <row r="8348" spans="2:5" x14ac:dyDescent="0.35">
      <c r="B8348" t="s">
        <v>11726</v>
      </c>
      <c r="C8348" t="s">
        <v>9685</v>
      </c>
      <c r="D8348" t="s">
        <v>11727</v>
      </c>
      <c r="E8348" t="s">
        <v>1105</v>
      </c>
    </row>
    <row r="8349" spans="2:5" x14ac:dyDescent="0.35">
      <c r="B8349" t="s">
        <v>11728</v>
      </c>
      <c r="C8349" t="s">
        <v>9685</v>
      </c>
      <c r="D8349" t="s">
        <v>11729</v>
      </c>
      <c r="E8349" t="s">
        <v>1105</v>
      </c>
    </row>
    <row r="8350" spans="2:5" x14ac:dyDescent="0.35">
      <c r="B8350" t="s">
        <v>11730</v>
      </c>
      <c r="C8350" t="s">
        <v>9685</v>
      </c>
      <c r="D8350" t="s">
        <v>11731</v>
      </c>
      <c r="E8350" t="s">
        <v>1105</v>
      </c>
    </row>
    <row r="8351" spans="2:5" x14ac:dyDescent="0.35">
      <c r="B8351" t="s">
        <v>11732</v>
      </c>
      <c r="C8351" t="s">
        <v>9685</v>
      </c>
      <c r="D8351" t="s">
        <v>11733</v>
      </c>
      <c r="E8351" t="s">
        <v>1105</v>
      </c>
    </row>
    <row r="8352" spans="2:5" x14ac:dyDescent="0.35">
      <c r="B8352" t="s">
        <v>11734</v>
      </c>
      <c r="C8352" t="s">
        <v>9685</v>
      </c>
      <c r="D8352" t="s">
        <v>11735</v>
      </c>
    </row>
    <row r="8353" spans="2:5" x14ac:dyDescent="0.35">
      <c r="B8353" t="s">
        <v>11736</v>
      </c>
      <c r="C8353" t="s">
        <v>9685</v>
      </c>
      <c r="D8353" t="s">
        <v>11737</v>
      </c>
    </row>
    <row r="8354" spans="2:5" x14ac:dyDescent="0.35">
      <c r="B8354" t="s">
        <v>11738</v>
      </c>
      <c r="C8354" t="s">
        <v>9685</v>
      </c>
      <c r="D8354" t="s">
        <v>11739</v>
      </c>
      <c r="E8354" t="s">
        <v>1105</v>
      </c>
    </row>
    <row r="8355" spans="2:5" x14ac:dyDescent="0.35">
      <c r="B8355" t="s">
        <v>11740</v>
      </c>
      <c r="C8355" t="s">
        <v>9685</v>
      </c>
      <c r="D8355" t="s">
        <v>11741</v>
      </c>
      <c r="E8355" t="s">
        <v>1105</v>
      </c>
    </row>
    <row r="8356" spans="2:5" x14ac:dyDescent="0.35">
      <c r="B8356" t="s">
        <v>11742</v>
      </c>
      <c r="C8356" t="s">
        <v>9685</v>
      </c>
      <c r="D8356" t="s">
        <v>11743</v>
      </c>
      <c r="E8356" t="s">
        <v>1105</v>
      </c>
    </row>
    <row r="8357" spans="2:5" x14ac:dyDescent="0.35">
      <c r="B8357" t="s">
        <v>11744</v>
      </c>
      <c r="C8357" t="s">
        <v>9685</v>
      </c>
      <c r="D8357" t="s">
        <v>11745</v>
      </c>
      <c r="E8357" t="s">
        <v>1105</v>
      </c>
    </row>
    <row r="8358" spans="2:5" x14ac:dyDescent="0.35">
      <c r="B8358" t="s">
        <v>11746</v>
      </c>
      <c r="C8358" t="s">
        <v>9685</v>
      </c>
      <c r="D8358" t="s">
        <v>11747</v>
      </c>
    </row>
    <row r="8359" spans="2:5" x14ac:dyDescent="0.35">
      <c r="B8359" t="s">
        <v>11748</v>
      </c>
      <c r="C8359" t="s">
        <v>9685</v>
      </c>
      <c r="D8359" t="s">
        <v>11749</v>
      </c>
      <c r="E8359" t="s">
        <v>1105</v>
      </c>
    </row>
    <row r="8360" spans="2:5" x14ac:dyDescent="0.35">
      <c r="B8360" t="s">
        <v>11750</v>
      </c>
      <c r="C8360" t="s">
        <v>9685</v>
      </c>
      <c r="D8360" t="s">
        <v>11751</v>
      </c>
      <c r="E8360" t="s">
        <v>1105</v>
      </c>
    </row>
    <row r="8361" spans="2:5" x14ac:dyDescent="0.35">
      <c r="B8361" t="s">
        <v>11752</v>
      </c>
      <c r="C8361" t="s">
        <v>9685</v>
      </c>
      <c r="D8361" t="s">
        <v>11753</v>
      </c>
      <c r="E8361" t="s">
        <v>1105</v>
      </c>
    </row>
    <row r="8362" spans="2:5" x14ac:dyDescent="0.35">
      <c r="B8362" t="s">
        <v>11754</v>
      </c>
      <c r="C8362" t="s">
        <v>9685</v>
      </c>
      <c r="D8362" t="s">
        <v>11755</v>
      </c>
      <c r="E8362" t="s">
        <v>1105</v>
      </c>
    </row>
    <row r="8363" spans="2:5" x14ac:dyDescent="0.35">
      <c r="B8363" t="s">
        <v>11756</v>
      </c>
      <c r="C8363" t="s">
        <v>9685</v>
      </c>
      <c r="D8363" t="s">
        <v>11757</v>
      </c>
      <c r="E8363" t="s">
        <v>1105</v>
      </c>
    </row>
    <row r="8364" spans="2:5" x14ac:dyDescent="0.35">
      <c r="B8364" t="s">
        <v>11758</v>
      </c>
      <c r="C8364" t="s">
        <v>9685</v>
      </c>
      <c r="D8364" t="s">
        <v>11759</v>
      </c>
      <c r="E8364" t="s">
        <v>1105</v>
      </c>
    </row>
    <row r="8365" spans="2:5" x14ac:dyDescent="0.35">
      <c r="B8365" t="s">
        <v>11760</v>
      </c>
      <c r="C8365" t="s">
        <v>9685</v>
      </c>
      <c r="D8365" t="s">
        <v>11761</v>
      </c>
      <c r="E8365" t="s">
        <v>1105</v>
      </c>
    </row>
    <row r="8366" spans="2:5" x14ac:dyDescent="0.35">
      <c r="B8366" t="s">
        <v>11762</v>
      </c>
      <c r="C8366" t="s">
        <v>9685</v>
      </c>
      <c r="D8366" t="s">
        <v>11763</v>
      </c>
    </row>
    <row r="8367" spans="2:5" x14ac:dyDescent="0.35">
      <c r="B8367" t="s">
        <v>11764</v>
      </c>
      <c r="C8367" t="s">
        <v>9685</v>
      </c>
      <c r="D8367" t="s">
        <v>11765</v>
      </c>
      <c r="E8367" t="s">
        <v>1105</v>
      </c>
    </row>
    <row r="8368" spans="2:5" x14ac:dyDescent="0.35">
      <c r="B8368" t="s">
        <v>11766</v>
      </c>
      <c r="C8368" t="s">
        <v>9685</v>
      </c>
      <c r="D8368" t="s">
        <v>11767</v>
      </c>
      <c r="E8368" t="s">
        <v>1105</v>
      </c>
    </row>
    <row r="8369" spans="2:5" x14ac:dyDescent="0.35">
      <c r="B8369" t="s">
        <v>11768</v>
      </c>
      <c r="C8369" t="s">
        <v>9685</v>
      </c>
      <c r="D8369" t="s">
        <v>11769</v>
      </c>
      <c r="E8369" t="s">
        <v>1105</v>
      </c>
    </row>
    <row r="8370" spans="2:5" x14ac:dyDescent="0.35">
      <c r="B8370" t="s">
        <v>11770</v>
      </c>
      <c r="C8370" t="s">
        <v>9685</v>
      </c>
      <c r="D8370" t="s">
        <v>11771</v>
      </c>
      <c r="E8370" t="s">
        <v>1105</v>
      </c>
    </row>
    <row r="8371" spans="2:5" x14ac:dyDescent="0.35">
      <c r="B8371" t="s">
        <v>11772</v>
      </c>
      <c r="C8371" t="s">
        <v>9685</v>
      </c>
      <c r="D8371" t="s">
        <v>11773</v>
      </c>
      <c r="E8371" t="s">
        <v>1105</v>
      </c>
    </row>
    <row r="8372" spans="2:5" x14ac:dyDescent="0.35">
      <c r="B8372" t="s">
        <v>11774</v>
      </c>
      <c r="C8372" t="s">
        <v>9685</v>
      </c>
      <c r="D8372" t="s">
        <v>11775</v>
      </c>
      <c r="E8372" t="s">
        <v>1105</v>
      </c>
    </row>
    <row r="8373" spans="2:5" x14ac:dyDescent="0.35">
      <c r="B8373" t="s">
        <v>11776</v>
      </c>
      <c r="C8373" t="s">
        <v>9685</v>
      </c>
      <c r="D8373" t="s">
        <v>11777</v>
      </c>
      <c r="E8373" t="s">
        <v>1105</v>
      </c>
    </row>
    <row r="8374" spans="2:5" x14ac:dyDescent="0.35">
      <c r="B8374" t="s">
        <v>11778</v>
      </c>
      <c r="C8374" t="s">
        <v>9685</v>
      </c>
      <c r="D8374" t="s">
        <v>11779</v>
      </c>
    </row>
    <row r="8375" spans="2:5" x14ac:dyDescent="0.35">
      <c r="B8375" t="s">
        <v>11780</v>
      </c>
      <c r="C8375" t="s">
        <v>9685</v>
      </c>
      <c r="D8375" t="s">
        <v>11781</v>
      </c>
    </row>
    <row r="8376" spans="2:5" x14ac:dyDescent="0.35">
      <c r="B8376" t="s">
        <v>11782</v>
      </c>
      <c r="C8376" t="s">
        <v>9685</v>
      </c>
      <c r="D8376" t="s">
        <v>11783</v>
      </c>
      <c r="E8376" t="s">
        <v>1105</v>
      </c>
    </row>
    <row r="8377" spans="2:5" x14ac:dyDescent="0.35">
      <c r="B8377" t="s">
        <v>11784</v>
      </c>
      <c r="C8377" t="s">
        <v>9685</v>
      </c>
      <c r="D8377" t="s">
        <v>11785</v>
      </c>
    </row>
    <row r="8378" spans="2:5" x14ac:dyDescent="0.35">
      <c r="B8378" t="s">
        <v>11786</v>
      </c>
      <c r="C8378" t="s">
        <v>9685</v>
      </c>
      <c r="D8378" t="s">
        <v>11787</v>
      </c>
      <c r="E8378" t="s">
        <v>1105</v>
      </c>
    </row>
    <row r="8379" spans="2:5" x14ac:dyDescent="0.35">
      <c r="B8379" t="s">
        <v>11788</v>
      </c>
      <c r="C8379" t="s">
        <v>9685</v>
      </c>
      <c r="D8379" t="s">
        <v>11789</v>
      </c>
      <c r="E8379" t="s">
        <v>1105</v>
      </c>
    </row>
    <row r="8380" spans="2:5" x14ac:dyDescent="0.35">
      <c r="B8380" t="s">
        <v>11790</v>
      </c>
      <c r="C8380" t="s">
        <v>9685</v>
      </c>
      <c r="D8380" t="s">
        <v>11791</v>
      </c>
      <c r="E8380" t="s">
        <v>1105</v>
      </c>
    </row>
    <row r="8381" spans="2:5" x14ac:dyDescent="0.35">
      <c r="B8381" t="s">
        <v>11792</v>
      </c>
      <c r="C8381" t="s">
        <v>9685</v>
      </c>
      <c r="D8381" t="s">
        <v>11793</v>
      </c>
      <c r="E8381" t="s">
        <v>1105</v>
      </c>
    </row>
    <row r="8382" spans="2:5" x14ac:dyDescent="0.35">
      <c r="B8382" t="s">
        <v>11794</v>
      </c>
      <c r="C8382" t="s">
        <v>9685</v>
      </c>
      <c r="D8382" t="s">
        <v>11795</v>
      </c>
      <c r="E8382" t="s">
        <v>1105</v>
      </c>
    </row>
    <row r="8383" spans="2:5" x14ac:dyDescent="0.35">
      <c r="B8383" t="s">
        <v>11796</v>
      </c>
      <c r="C8383" t="s">
        <v>9685</v>
      </c>
      <c r="D8383" t="s">
        <v>11797</v>
      </c>
      <c r="E8383" t="s">
        <v>1105</v>
      </c>
    </row>
    <row r="8384" spans="2:5" x14ac:dyDescent="0.35">
      <c r="B8384" t="s">
        <v>11798</v>
      </c>
      <c r="C8384" t="s">
        <v>9685</v>
      </c>
      <c r="D8384" t="s">
        <v>11799</v>
      </c>
      <c r="E8384" t="s">
        <v>1105</v>
      </c>
    </row>
    <row r="8385" spans="2:5" x14ac:dyDescent="0.35">
      <c r="B8385" t="s">
        <v>11800</v>
      </c>
      <c r="C8385" t="s">
        <v>9685</v>
      </c>
      <c r="D8385" t="s">
        <v>11801</v>
      </c>
      <c r="E8385" t="s">
        <v>1105</v>
      </c>
    </row>
    <row r="8386" spans="2:5" x14ac:dyDescent="0.35">
      <c r="B8386" t="s">
        <v>11802</v>
      </c>
      <c r="C8386" t="s">
        <v>9685</v>
      </c>
      <c r="D8386" t="s">
        <v>11803</v>
      </c>
    </row>
    <row r="8387" spans="2:5" x14ac:dyDescent="0.35">
      <c r="B8387" t="s">
        <v>11804</v>
      </c>
      <c r="C8387" t="s">
        <v>9685</v>
      </c>
      <c r="D8387" t="s">
        <v>11805</v>
      </c>
      <c r="E8387" t="s">
        <v>1105</v>
      </c>
    </row>
    <row r="8388" spans="2:5" x14ac:dyDescent="0.35">
      <c r="B8388" t="s">
        <v>11806</v>
      </c>
      <c r="C8388" t="s">
        <v>9685</v>
      </c>
      <c r="D8388" t="s">
        <v>11807</v>
      </c>
      <c r="E8388" t="s">
        <v>1105</v>
      </c>
    </row>
    <row r="8389" spans="2:5" x14ac:dyDescent="0.35">
      <c r="B8389" t="s">
        <v>11808</v>
      </c>
      <c r="C8389" t="s">
        <v>9685</v>
      </c>
      <c r="D8389" t="s">
        <v>11809</v>
      </c>
      <c r="E8389" t="s">
        <v>1105</v>
      </c>
    </row>
    <row r="8390" spans="2:5" x14ac:dyDescent="0.35">
      <c r="B8390" t="s">
        <v>11810</v>
      </c>
      <c r="C8390" t="s">
        <v>9685</v>
      </c>
      <c r="D8390" t="s">
        <v>11811</v>
      </c>
    </row>
    <row r="8391" spans="2:5" x14ac:dyDescent="0.35">
      <c r="B8391" t="s">
        <v>11812</v>
      </c>
      <c r="C8391" t="s">
        <v>9685</v>
      </c>
      <c r="D8391" t="s">
        <v>11813</v>
      </c>
      <c r="E8391" t="s">
        <v>1105</v>
      </c>
    </row>
    <row r="8392" spans="2:5" x14ac:dyDescent="0.35">
      <c r="B8392" t="s">
        <v>11814</v>
      </c>
      <c r="C8392" t="s">
        <v>9685</v>
      </c>
      <c r="D8392" t="s">
        <v>11815</v>
      </c>
      <c r="E8392" t="s">
        <v>1105</v>
      </c>
    </row>
    <row r="8393" spans="2:5" x14ac:dyDescent="0.35">
      <c r="B8393" t="s">
        <v>11816</v>
      </c>
      <c r="C8393" t="s">
        <v>9685</v>
      </c>
      <c r="D8393" t="s">
        <v>11817</v>
      </c>
    </row>
    <row r="8394" spans="2:5" x14ac:dyDescent="0.35">
      <c r="B8394" t="s">
        <v>11818</v>
      </c>
      <c r="C8394" t="s">
        <v>9685</v>
      </c>
      <c r="D8394" t="s">
        <v>11819</v>
      </c>
      <c r="E8394" t="s">
        <v>1105</v>
      </c>
    </row>
    <row r="8395" spans="2:5" x14ac:dyDescent="0.35">
      <c r="B8395" t="s">
        <v>11820</v>
      </c>
      <c r="C8395" t="s">
        <v>9685</v>
      </c>
      <c r="D8395" t="s">
        <v>11821</v>
      </c>
      <c r="E8395" t="s">
        <v>1105</v>
      </c>
    </row>
    <row r="8396" spans="2:5" x14ac:dyDescent="0.35">
      <c r="B8396" t="s">
        <v>11822</v>
      </c>
      <c r="C8396" t="s">
        <v>9685</v>
      </c>
      <c r="D8396" t="s">
        <v>11823</v>
      </c>
      <c r="E8396" t="s">
        <v>1105</v>
      </c>
    </row>
    <row r="8397" spans="2:5" x14ac:dyDescent="0.35">
      <c r="B8397" t="s">
        <v>11824</v>
      </c>
      <c r="C8397" t="s">
        <v>9685</v>
      </c>
      <c r="D8397" t="s">
        <v>11825</v>
      </c>
      <c r="E8397" t="s">
        <v>1105</v>
      </c>
    </row>
    <row r="8398" spans="2:5" x14ac:dyDescent="0.35">
      <c r="B8398" t="s">
        <v>11826</v>
      </c>
      <c r="C8398" t="s">
        <v>9685</v>
      </c>
      <c r="D8398" t="s">
        <v>11827</v>
      </c>
    </row>
    <row r="8399" spans="2:5" x14ac:dyDescent="0.35">
      <c r="B8399" t="s">
        <v>11828</v>
      </c>
      <c r="C8399" t="s">
        <v>9685</v>
      </c>
      <c r="D8399" t="s">
        <v>11829</v>
      </c>
    </row>
    <row r="8400" spans="2:5" x14ac:dyDescent="0.35">
      <c r="B8400" t="s">
        <v>11830</v>
      </c>
      <c r="C8400" t="s">
        <v>9685</v>
      </c>
      <c r="D8400" t="s">
        <v>5487</v>
      </c>
      <c r="E8400" t="s">
        <v>1105</v>
      </c>
    </row>
    <row r="8401" spans="2:5" x14ac:dyDescent="0.35">
      <c r="B8401" t="s">
        <v>11831</v>
      </c>
      <c r="C8401" t="s">
        <v>9685</v>
      </c>
      <c r="D8401" t="s">
        <v>11832</v>
      </c>
      <c r="E8401" t="s">
        <v>1105</v>
      </c>
    </row>
    <row r="8402" spans="2:5" x14ac:dyDescent="0.35">
      <c r="B8402" t="s">
        <v>11833</v>
      </c>
      <c r="C8402" t="s">
        <v>9685</v>
      </c>
      <c r="D8402" t="s">
        <v>11834</v>
      </c>
      <c r="E8402" t="s">
        <v>1105</v>
      </c>
    </row>
    <row r="8403" spans="2:5" x14ac:dyDescent="0.35">
      <c r="B8403" t="s">
        <v>11835</v>
      </c>
      <c r="C8403" t="s">
        <v>9685</v>
      </c>
      <c r="D8403" t="s">
        <v>11836</v>
      </c>
      <c r="E8403" t="s">
        <v>1105</v>
      </c>
    </row>
    <row r="8404" spans="2:5" x14ac:dyDescent="0.35">
      <c r="B8404" t="s">
        <v>11837</v>
      </c>
      <c r="C8404" t="s">
        <v>9685</v>
      </c>
      <c r="D8404" t="s">
        <v>11838</v>
      </c>
      <c r="E8404" t="s">
        <v>1105</v>
      </c>
    </row>
    <row r="8405" spans="2:5" x14ac:dyDescent="0.35">
      <c r="B8405" t="s">
        <v>11839</v>
      </c>
      <c r="C8405" t="s">
        <v>9685</v>
      </c>
      <c r="D8405" t="s">
        <v>11840</v>
      </c>
      <c r="E8405" t="s">
        <v>1105</v>
      </c>
    </row>
    <row r="8406" spans="2:5" x14ac:dyDescent="0.35">
      <c r="B8406" t="s">
        <v>11841</v>
      </c>
      <c r="C8406" t="s">
        <v>9685</v>
      </c>
      <c r="D8406" t="s">
        <v>11842</v>
      </c>
      <c r="E8406" t="s">
        <v>1105</v>
      </c>
    </row>
    <row r="8407" spans="2:5" x14ac:dyDescent="0.35">
      <c r="B8407" t="s">
        <v>11843</v>
      </c>
      <c r="C8407" t="s">
        <v>9685</v>
      </c>
      <c r="D8407" t="s">
        <v>11844</v>
      </c>
      <c r="E8407" t="s">
        <v>1105</v>
      </c>
    </row>
    <row r="8408" spans="2:5" x14ac:dyDescent="0.35">
      <c r="B8408" t="s">
        <v>11845</v>
      </c>
      <c r="C8408" t="s">
        <v>9685</v>
      </c>
      <c r="D8408" t="s">
        <v>11846</v>
      </c>
    </row>
    <row r="8409" spans="2:5" x14ac:dyDescent="0.35">
      <c r="B8409" t="s">
        <v>11847</v>
      </c>
      <c r="C8409" t="s">
        <v>9685</v>
      </c>
      <c r="D8409" t="s">
        <v>11848</v>
      </c>
    </row>
    <row r="8410" spans="2:5" x14ac:dyDescent="0.35">
      <c r="B8410" t="s">
        <v>11849</v>
      </c>
      <c r="C8410" t="s">
        <v>9685</v>
      </c>
      <c r="D8410" t="s">
        <v>11850</v>
      </c>
      <c r="E8410" t="s">
        <v>1105</v>
      </c>
    </row>
    <row r="8411" spans="2:5" x14ac:dyDescent="0.35">
      <c r="B8411" t="s">
        <v>11851</v>
      </c>
      <c r="C8411" t="s">
        <v>9685</v>
      </c>
      <c r="D8411" t="s">
        <v>11852</v>
      </c>
      <c r="E8411" t="s">
        <v>1105</v>
      </c>
    </row>
    <row r="8412" spans="2:5" x14ac:dyDescent="0.35">
      <c r="B8412" t="s">
        <v>11853</v>
      </c>
      <c r="C8412" t="s">
        <v>9685</v>
      </c>
      <c r="D8412" t="s">
        <v>11854</v>
      </c>
      <c r="E8412" t="s">
        <v>1105</v>
      </c>
    </row>
    <row r="8413" spans="2:5" x14ac:dyDescent="0.35">
      <c r="B8413" t="s">
        <v>11855</v>
      </c>
      <c r="C8413" t="s">
        <v>9685</v>
      </c>
      <c r="D8413" t="s">
        <v>11856</v>
      </c>
      <c r="E8413" t="s">
        <v>1105</v>
      </c>
    </row>
    <row r="8414" spans="2:5" x14ac:dyDescent="0.35">
      <c r="B8414" t="s">
        <v>11857</v>
      </c>
      <c r="C8414" t="s">
        <v>9685</v>
      </c>
      <c r="D8414" t="s">
        <v>11858</v>
      </c>
      <c r="E8414" t="s">
        <v>1105</v>
      </c>
    </row>
    <row r="8415" spans="2:5" x14ac:dyDescent="0.35">
      <c r="B8415" t="s">
        <v>11859</v>
      </c>
      <c r="C8415" t="s">
        <v>9685</v>
      </c>
      <c r="D8415" t="s">
        <v>11860</v>
      </c>
    </row>
    <row r="8416" spans="2:5" x14ac:dyDescent="0.35">
      <c r="B8416" t="s">
        <v>11861</v>
      </c>
      <c r="C8416" t="s">
        <v>9685</v>
      </c>
      <c r="D8416" t="s">
        <v>11862</v>
      </c>
      <c r="E8416" t="s">
        <v>1105</v>
      </c>
    </row>
    <row r="8417" spans="2:5" x14ac:dyDescent="0.35">
      <c r="B8417" t="s">
        <v>11863</v>
      </c>
      <c r="C8417" t="s">
        <v>9685</v>
      </c>
      <c r="D8417" t="s">
        <v>11864</v>
      </c>
    </row>
    <row r="8418" spans="2:5" x14ac:dyDescent="0.35">
      <c r="B8418" t="s">
        <v>11865</v>
      </c>
      <c r="C8418" t="s">
        <v>9685</v>
      </c>
      <c r="D8418" t="s">
        <v>11866</v>
      </c>
    </row>
    <row r="8419" spans="2:5" x14ac:dyDescent="0.35">
      <c r="B8419" t="s">
        <v>11867</v>
      </c>
      <c r="C8419" t="s">
        <v>9685</v>
      </c>
      <c r="D8419" t="s">
        <v>11868</v>
      </c>
      <c r="E8419" t="s">
        <v>1105</v>
      </c>
    </row>
    <row r="8420" spans="2:5" x14ac:dyDescent="0.35">
      <c r="B8420" t="s">
        <v>11869</v>
      </c>
      <c r="C8420" t="s">
        <v>9685</v>
      </c>
      <c r="D8420" t="s">
        <v>11870</v>
      </c>
      <c r="E8420" t="s">
        <v>1105</v>
      </c>
    </row>
    <row r="8421" spans="2:5" x14ac:dyDescent="0.35">
      <c r="B8421" t="s">
        <v>11871</v>
      </c>
      <c r="C8421" t="s">
        <v>9685</v>
      </c>
      <c r="D8421" t="s">
        <v>11872</v>
      </c>
      <c r="E8421" t="s">
        <v>1105</v>
      </c>
    </row>
    <row r="8422" spans="2:5" x14ac:dyDescent="0.35">
      <c r="B8422" t="s">
        <v>11873</v>
      </c>
      <c r="C8422" t="s">
        <v>9685</v>
      </c>
      <c r="D8422" t="s">
        <v>11874</v>
      </c>
      <c r="E8422" t="s">
        <v>1105</v>
      </c>
    </row>
    <row r="8423" spans="2:5" x14ac:dyDescent="0.35">
      <c r="B8423" t="s">
        <v>11875</v>
      </c>
      <c r="C8423" t="s">
        <v>9685</v>
      </c>
      <c r="D8423" t="s">
        <v>11876</v>
      </c>
      <c r="E8423" t="s">
        <v>1105</v>
      </c>
    </row>
    <row r="8424" spans="2:5" x14ac:dyDescent="0.35">
      <c r="B8424" t="s">
        <v>11877</v>
      </c>
      <c r="C8424" t="s">
        <v>9685</v>
      </c>
      <c r="D8424" t="s">
        <v>11878</v>
      </c>
      <c r="E8424" t="s">
        <v>1105</v>
      </c>
    </row>
    <row r="8425" spans="2:5" x14ac:dyDescent="0.35">
      <c r="B8425" t="s">
        <v>11879</v>
      </c>
      <c r="C8425" t="s">
        <v>9685</v>
      </c>
      <c r="D8425" t="s">
        <v>11880</v>
      </c>
      <c r="E8425" t="s">
        <v>1105</v>
      </c>
    </row>
    <row r="8426" spans="2:5" x14ac:dyDescent="0.35">
      <c r="B8426" t="s">
        <v>11881</v>
      </c>
      <c r="C8426" t="s">
        <v>9685</v>
      </c>
      <c r="D8426" t="s">
        <v>11882</v>
      </c>
      <c r="E8426" t="s">
        <v>1105</v>
      </c>
    </row>
    <row r="8427" spans="2:5" x14ac:dyDescent="0.35">
      <c r="B8427" t="s">
        <v>11883</v>
      </c>
      <c r="C8427" t="s">
        <v>9685</v>
      </c>
      <c r="D8427" t="s">
        <v>11884</v>
      </c>
      <c r="E8427" t="s">
        <v>1105</v>
      </c>
    </row>
    <row r="8428" spans="2:5" x14ac:dyDescent="0.35">
      <c r="B8428" t="s">
        <v>11885</v>
      </c>
      <c r="C8428" t="s">
        <v>9685</v>
      </c>
      <c r="D8428" t="s">
        <v>11886</v>
      </c>
      <c r="E8428" t="s">
        <v>1105</v>
      </c>
    </row>
    <row r="8429" spans="2:5" x14ac:dyDescent="0.35">
      <c r="B8429" t="s">
        <v>11887</v>
      </c>
      <c r="C8429" t="s">
        <v>9685</v>
      </c>
      <c r="D8429" t="s">
        <v>11888</v>
      </c>
      <c r="E8429" t="s">
        <v>1105</v>
      </c>
    </row>
    <row r="8430" spans="2:5" x14ac:dyDescent="0.35">
      <c r="B8430" t="s">
        <v>11889</v>
      </c>
      <c r="C8430" t="s">
        <v>9685</v>
      </c>
    </row>
    <row r="8431" spans="2:5" x14ac:dyDescent="0.35">
      <c r="B8431" t="s">
        <v>11890</v>
      </c>
      <c r="C8431" t="s">
        <v>9685</v>
      </c>
    </row>
    <row r="8432" spans="2:5" x14ac:dyDescent="0.35">
      <c r="B8432" t="s">
        <v>11891</v>
      </c>
      <c r="C8432" t="s">
        <v>9685</v>
      </c>
      <c r="D8432" t="s">
        <v>11892</v>
      </c>
    </row>
    <row r="8433" spans="2:5" x14ac:dyDescent="0.35">
      <c r="B8433" t="s">
        <v>11893</v>
      </c>
      <c r="C8433" t="s">
        <v>9685</v>
      </c>
      <c r="D8433" t="s">
        <v>11894</v>
      </c>
    </row>
    <row r="8434" spans="2:5" x14ac:dyDescent="0.35">
      <c r="B8434" t="s">
        <v>11895</v>
      </c>
      <c r="C8434" t="s">
        <v>9685</v>
      </c>
      <c r="D8434" t="s">
        <v>11896</v>
      </c>
    </row>
    <row r="8435" spans="2:5" x14ac:dyDescent="0.35">
      <c r="B8435" t="s">
        <v>11897</v>
      </c>
      <c r="C8435" t="s">
        <v>9685</v>
      </c>
      <c r="D8435" t="s">
        <v>11898</v>
      </c>
      <c r="E8435" t="s">
        <v>1105</v>
      </c>
    </row>
    <row r="8436" spans="2:5" x14ac:dyDescent="0.35">
      <c r="B8436" t="s">
        <v>11899</v>
      </c>
      <c r="C8436" t="s">
        <v>9685</v>
      </c>
      <c r="D8436" t="s">
        <v>11900</v>
      </c>
    </row>
    <row r="8437" spans="2:5" x14ac:dyDescent="0.35">
      <c r="B8437" t="s">
        <v>11901</v>
      </c>
      <c r="C8437" t="s">
        <v>9685</v>
      </c>
      <c r="D8437" t="s">
        <v>11902</v>
      </c>
    </row>
    <row r="8438" spans="2:5" x14ac:dyDescent="0.35">
      <c r="B8438" t="s">
        <v>11903</v>
      </c>
      <c r="C8438" t="s">
        <v>9685</v>
      </c>
      <c r="D8438" t="s">
        <v>11904</v>
      </c>
      <c r="E8438" t="s">
        <v>1105</v>
      </c>
    </row>
    <row r="8439" spans="2:5" x14ac:dyDescent="0.35">
      <c r="B8439" t="s">
        <v>11905</v>
      </c>
      <c r="C8439" t="s">
        <v>9685</v>
      </c>
      <c r="D8439" t="s">
        <v>11906</v>
      </c>
      <c r="E8439" t="s">
        <v>1105</v>
      </c>
    </row>
    <row r="8440" spans="2:5" x14ac:dyDescent="0.35">
      <c r="B8440" t="s">
        <v>11907</v>
      </c>
      <c r="C8440" t="s">
        <v>9685</v>
      </c>
      <c r="D8440" t="s">
        <v>11908</v>
      </c>
      <c r="E8440" t="s">
        <v>1105</v>
      </c>
    </row>
    <row r="8441" spans="2:5" x14ac:dyDescent="0.35">
      <c r="B8441" t="s">
        <v>11909</v>
      </c>
      <c r="C8441" t="s">
        <v>9685</v>
      </c>
      <c r="D8441" t="s">
        <v>11910</v>
      </c>
      <c r="E8441" t="s">
        <v>1105</v>
      </c>
    </row>
    <row r="8442" spans="2:5" x14ac:dyDescent="0.35">
      <c r="B8442" t="s">
        <v>11911</v>
      </c>
      <c r="C8442" t="s">
        <v>9685</v>
      </c>
      <c r="D8442" t="s">
        <v>11912</v>
      </c>
      <c r="E8442" t="s">
        <v>1105</v>
      </c>
    </row>
    <row r="8443" spans="2:5" x14ac:dyDescent="0.35">
      <c r="B8443" t="s">
        <v>11913</v>
      </c>
      <c r="C8443" t="s">
        <v>9685</v>
      </c>
      <c r="D8443" t="s">
        <v>11914</v>
      </c>
    </row>
    <row r="8444" spans="2:5" x14ac:dyDescent="0.35">
      <c r="B8444" t="s">
        <v>11915</v>
      </c>
      <c r="C8444" t="s">
        <v>9685</v>
      </c>
      <c r="D8444" t="s">
        <v>11916</v>
      </c>
      <c r="E8444" t="s">
        <v>1105</v>
      </c>
    </row>
    <row r="8445" spans="2:5" x14ac:dyDescent="0.35">
      <c r="B8445" t="s">
        <v>11917</v>
      </c>
      <c r="C8445" t="s">
        <v>9685</v>
      </c>
      <c r="D8445" t="s">
        <v>11918</v>
      </c>
    </row>
    <row r="8446" spans="2:5" x14ac:dyDescent="0.35">
      <c r="B8446" t="s">
        <v>11919</v>
      </c>
      <c r="C8446" t="s">
        <v>9685</v>
      </c>
      <c r="D8446" t="s">
        <v>11920</v>
      </c>
      <c r="E8446" t="s">
        <v>1105</v>
      </c>
    </row>
    <row r="8447" spans="2:5" x14ac:dyDescent="0.35">
      <c r="B8447" t="s">
        <v>11921</v>
      </c>
      <c r="C8447" t="s">
        <v>9685</v>
      </c>
      <c r="D8447" t="s">
        <v>11922</v>
      </c>
      <c r="E8447" t="s">
        <v>1105</v>
      </c>
    </row>
    <row r="8448" spans="2:5" x14ac:dyDescent="0.35">
      <c r="B8448" t="s">
        <v>11923</v>
      </c>
      <c r="C8448" t="s">
        <v>9685</v>
      </c>
      <c r="D8448" t="s">
        <v>11924</v>
      </c>
      <c r="E8448" t="s">
        <v>1105</v>
      </c>
    </row>
    <row r="8449" spans="2:5" x14ac:dyDescent="0.35">
      <c r="B8449" t="s">
        <v>11925</v>
      </c>
      <c r="C8449" t="s">
        <v>9685</v>
      </c>
      <c r="D8449" t="s">
        <v>11926</v>
      </c>
      <c r="E8449" t="s">
        <v>1105</v>
      </c>
    </row>
    <row r="8450" spans="2:5" x14ac:dyDescent="0.35">
      <c r="B8450" t="s">
        <v>11927</v>
      </c>
      <c r="C8450" t="s">
        <v>9685</v>
      </c>
      <c r="D8450" t="s">
        <v>11928</v>
      </c>
    </row>
    <row r="8451" spans="2:5" x14ac:dyDescent="0.35">
      <c r="B8451" t="s">
        <v>11929</v>
      </c>
      <c r="C8451" t="s">
        <v>9685</v>
      </c>
      <c r="D8451" t="s">
        <v>11930</v>
      </c>
      <c r="E8451" t="s">
        <v>1105</v>
      </c>
    </row>
    <row r="8452" spans="2:5" x14ac:dyDescent="0.35">
      <c r="B8452" t="s">
        <v>11931</v>
      </c>
      <c r="C8452" t="s">
        <v>9685</v>
      </c>
      <c r="D8452" t="s">
        <v>11932</v>
      </c>
      <c r="E8452" t="s">
        <v>1105</v>
      </c>
    </row>
    <row r="8453" spans="2:5" x14ac:dyDescent="0.35">
      <c r="B8453" t="s">
        <v>11933</v>
      </c>
      <c r="C8453" t="s">
        <v>9685</v>
      </c>
      <c r="D8453" t="s">
        <v>11934</v>
      </c>
      <c r="E8453" t="s">
        <v>1105</v>
      </c>
    </row>
    <row r="8454" spans="2:5" x14ac:dyDescent="0.35">
      <c r="B8454" t="s">
        <v>11935</v>
      </c>
      <c r="C8454" t="s">
        <v>9685</v>
      </c>
      <c r="D8454" t="s">
        <v>11936</v>
      </c>
      <c r="E8454" t="s">
        <v>1105</v>
      </c>
    </row>
    <row r="8455" spans="2:5" x14ac:dyDescent="0.35">
      <c r="B8455" t="s">
        <v>11937</v>
      </c>
      <c r="C8455" t="s">
        <v>9685</v>
      </c>
      <c r="D8455" t="s">
        <v>11938</v>
      </c>
    </row>
    <row r="8456" spans="2:5" x14ac:dyDescent="0.35">
      <c r="B8456" t="s">
        <v>11939</v>
      </c>
      <c r="C8456" t="s">
        <v>9685</v>
      </c>
      <c r="D8456" t="s">
        <v>11940</v>
      </c>
      <c r="E8456" t="s">
        <v>1105</v>
      </c>
    </row>
    <row r="8457" spans="2:5" x14ac:dyDescent="0.35">
      <c r="B8457" t="s">
        <v>11941</v>
      </c>
      <c r="C8457" t="s">
        <v>9685</v>
      </c>
      <c r="D8457" t="s">
        <v>11942</v>
      </c>
      <c r="E8457" t="s">
        <v>1105</v>
      </c>
    </row>
    <row r="8458" spans="2:5" x14ac:dyDescent="0.35">
      <c r="B8458" t="s">
        <v>11943</v>
      </c>
      <c r="C8458" t="s">
        <v>9685</v>
      </c>
      <c r="D8458" t="s">
        <v>11944</v>
      </c>
      <c r="E8458" t="s">
        <v>1105</v>
      </c>
    </row>
    <row r="8459" spans="2:5" x14ac:dyDescent="0.35">
      <c r="B8459" t="s">
        <v>11945</v>
      </c>
      <c r="C8459" t="s">
        <v>9685</v>
      </c>
      <c r="D8459" t="s">
        <v>11946</v>
      </c>
    </row>
    <row r="8460" spans="2:5" x14ac:dyDescent="0.35">
      <c r="B8460" t="s">
        <v>11947</v>
      </c>
      <c r="C8460" t="s">
        <v>9685</v>
      </c>
      <c r="D8460" t="s">
        <v>11948</v>
      </c>
    </row>
    <row r="8461" spans="2:5" x14ac:dyDescent="0.35">
      <c r="B8461" t="s">
        <v>11949</v>
      </c>
      <c r="C8461" t="s">
        <v>9685</v>
      </c>
      <c r="D8461" t="s">
        <v>11950</v>
      </c>
      <c r="E8461" t="s">
        <v>1105</v>
      </c>
    </row>
    <row r="8462" spans="2:5" x14ac:dyDescent="0.35">
      <c r="B8462" t="s">
        <v>11951</v>
      </c>
      <c r="C8462" t="s">
        <v>9685</v>
      </c>
      <c r="D8462" t="s">
        <v>11952</v>
      </c>
    </row>
    <row r="8463" spans="2:5" x14ac:dyDescent="0.35">
      <c r="B8463" t="s">
        <v>11953</v>
      </c>
      <c r="C8463" t="s">
        <v>9685</v>
      </c>
    </row>
    <row r="8464" spans="2:5" x14ac:dyDescent="0.35">
      <c r="B8464" t="s">
        <v>11954</v>
      </c>
      <c r="C8464" t="s">
        <v>9685</v>
      </c>
      <c r="D8464" t="s">
        <v>11955</v>
      </c>
    </row>
    <row r="8465" spans="2:5" x14ac:dyDescent="0.35">
      <c r="B8465" t="s">
        <v>11956</v>
      </c>
      <c r="C8465" t="s">
        <v>9685</v>
      </c>
      <c r="D8465" t="s">
        <v>11957</v>
      </c>
    </row>
    <row r="8466" spans="2:5" x14ac:dyDescent="0.35">
      <c r="B8466" t="s">
        <v>11958</v>
      </c>
      <c r="C8466" t="s">
        <v>9685</v>
      </c>
      <c r="D8466" t="s">
        <v>11959</v>
      </c>
      <c r="E8466" t="s">
        <v>1105</v>
      </c>
    </row>
    <row r="8467" spans="2:5" x14ac:dyDescent="0.35">
      <c r="B8467" t="s">
        <v>11960</v>
      </c>
      <c r="C8467" t="s">
        <v>9685</v>
      </c>
      <c r="D8467" t="s">
        <v>11961</v>
      </c>
      <c r="E8467" t="s">
        <v>1105</v>
      </c>
    </row>
    <row r="8468" spans="2:5" x14ac:dyDescent="0.35">
      <c r="B8468" t="s">
        <v>11962</v>
      </c>
      <c r="C8468" t="s">
        <v>9685</v>
      </c>
      <c r="D8468" t="s">
        <v>11963</v>
      </c>
    </row>
    <row r="8469" spans="2:5" x14ac:dyDescent="0.35">
      <c r="B8469" t="s">
        <v>11964</v>
      </c>
      <c r="C8469" t="s">
        <v>9685</v>
      </c>
      <c r="D8469" t="s">
        <v>11965</v>
      </c>
      <c r="E8469" t="s">
        <v>1105</v>
      </c>
    </row>
    <row r="8470" spans="2:5" x14ac:dyDescent="0.35">
      <c r="B8470" t="s">
        <v>11966</v>
      </c>
      <c r="C8470" t="s">
        <v>9685</v>
      </c>
      <c r="D8470" t="s">
        <v>11967</v>
      </c>
    </row>
    <row r="8471" spans="2:5" x14ac:dyDescent="0.35">
      <c r="B8471" t="s">
        <v>11968</v>
      </c>
      <c r="C8471" t="s">
        <v>9685</v>
      </c>
      <c r="D8471" t="s">
        <v>11969</v>
      </c>
      <c r="E8471" t="s">
        <v>1105</v>
      </c>
    </row>
    <row r="8472" spans="2:5" x14ac:dyDescent="0.35">
      <c r="B8472" t="s">
        <v>11970</v>
      </c>
      <c r="C8472" t="s">
        <v>9685</v>
      </c>
      <c r="D8472" t="s">
        <v>11971</v>
      </c>
    </row>
    <row r="8473" spans="2:5" x14ac:dyDescent="0.35">
      <c r="B8473" t="s">
        <v>11972</v>
      </c>
      <c r="C8473" t="s">
        <v>9685</v>
      </c>
      <c r="D8473" t="s">
        <v>11973</v>
      </c>
    </row>
    <row r="8474" spans="2:5" x14ac:dyDescent="0.35">
      <c r="B8474" t="s">
        <v>11974</v>
      </c>
      <c r="C8474" t="s">
        <v>9685</v>
      </c>
      <c r="D8474" t="s">
        <v>11975</v>
      </c>
      <c r="E8474" t="s">
        <v>1105</v>
      </c>
    </row>
    <row r="8475" spans="2:5" x14ac:dyDescent="0.35">
      <c r="B8475" t="s">
        <v>11976</v>
      </c>
      <c r="C8475" t="s">
        <v>9685</v>
      </c>
      <c r="D8475" t="s">
        <v>11977</v>
      </c>
      <c r="E8475" t="s">
        <v>1105</v>
      </c>
    </row>
    <row r="8476" spans="2:5" x14ac:dyDescent="0.35">
      <c r="B8476" t="s">
        <v>11978</v>
      </c>
      <c r="C8476" t="s">
        <v>9685</v>
      </c>
      <c r="D8476" t="s">
        <v>11979</v>
      </c>
      <c r="E8476" t="s">
        <v>1105</v>
      </c>
    </row>
    <row r="8477" spans="2:5" x14ac:dyDescent="0.35">
      <c r="B8477" t="s">
        <v>11980</v>
      </c>
      <c r="C8477" t="s">
        <v>9685</v>
      </c>
      <c r="D8477" t="s">
        <v>11981</v>
      </c>
      <c r="E8477" t="s">
        <v>1105</v>
      </c>
    </row>
    <row r="8478" spans="2:5" x14ac:dyDescent="0.35">
      <c r="B8478" t="s">
        <v>11982</v>
      </c>
      <c r="C8478" t="s">
        <v>9685</v>
      </c>
      <c r="D8478" t="s">
        <v>11983</v>
      </c>
    </row>
    <row r="8479" spans="2:5" x14ac:dyDescent="0.35">
      <c r="B8479" t="s">
        <v>11984</v>
      </c>
      <c r="C8479" t="s">
        <v>9685</v>
      </c>
      <c r="D8479" t="s">
        <v>11985</v>
      </c>
      <c r="E8479" t="s">
        <v>1105</v>
      </c>
    </row>
    <row r="8480" spans="2:5" x14ac:dyDescent="0.35">
      <c r="B8480" t="s">
        <v>11986</v>
      </c>
      <c r="C8480" t="s">
        <v>9685</v>
      </c>
      <c r="D8480" t="s">
        <v>11987</v>
      </c>
      <c r="E8480" t="s">
        <v>1105</v>
      </c>
    </row>
    <row r="8481" spans="2:5" x14ac:dyDescent="0.35">
      <c r="B8481" t="s">
        <v>11988</v>
      </c>
      <c r="C8481" t="s">
        <v>9685</v>
      </c>
      <c r="D8481" t="s">
        <v>11989</v>
      </c>
      <c r="E8481" t="s">
        <v>1105</v>
      </c>
    </row>
    <row r="8482" spans="2:5" x14ac:dyDescent="0.35">
      <c r="B8482" t="s">
        <v>11990</v>
      </c>
      <c r="C8482" t="s">
        <v>9685</v>
      </c>
      <c r="D8482" t="s">
        <v>11991</v>
      </c>
      <c r="E8482" t="s">
        <v>1105</v>
      </c>
    </row>
    <row r="8483" spans="2:5" x14ac:dyDescent="0.35">
      <c r="B8483" t="s">
        <v>11992</v>
      </c>
      <c r="C8483" t="s">
        <v>9685</v>
      </c>
      <c r="D8483" t="s">
        <v>11993</v>
      </c>
      <c r="E8483" t="s">
        <v>1105</v>
      </c>
    </row>
    <row r="8484" spans="2:5" x14ac:dyDescent="0.35">
      <c r="B8484" t="s">
        <v>11994</v>
      </c>
      <c r="C8484" t="s">
        <v>9685</v>
      </c>
      <c r="D8484" t="s">
        <v>11995</v>
      </c>
    </row>
    <row r="8485" spans="2:5" x14ac:dyDescent="0.35">
      <c r="B8485" t="s">
        <v>11996</v>
      </c>
      <c r="C8485" t="s">
        <v>9685</v>
      </c>
      <c r="D8485" t="s">
        <v>11997</v>
      </c>
      <c r="E8485" t="s">
        <v>1105</v>
      </c>
    </row>
    <row r="8486" spans="2:5" x14ac:dyDescent="0.35">
      <c r="B8486" t="s">
        <v>11998</v>
      </c>
      <c r="C8486" t="s">
        <v>9685</v>
      </c>
      <c r="D8486" t="s">
        <v>11999</v>
      </c>
    </row>
    <row r="8487" spans="2:5" x14ac:dyDescent="0.35">
      <c r="B8487" t="s">
        <v>12000</v>
      </c>
      <c r="C8487" t="s">
        <v>9685</v>
      </c>
      <c r="D8487" t="s">
        <v>12001</v>
      </c>
    </row>
    <row r="8488" spans="2:5" x14ac:dyDescent="0.35">
      <c r="B8488" t="s">
        <v>12002</v>
      </c>
      <c r="C8488" t="s">
        <v>9685</v>
      </c>
      <c r="D8488" t="s">
        <v>12003</v>
      </c>
      <c r="E8488" t="s">
        <v>1105</v>
      </c>
    </row>
    <row r="8489" spans="2:5" x14ac:dyDescent="0.35">
      <c r="B8489" t="s">
        <v>12004</v>
      </c>
      <c r="C8489" t="s">
        <v>9685</v>
      </c>
      <c r="D8489" t="s">
        <v>12005</v>
      </c>
      <c r="E8489" t="s">
        <v>1105</v>
      </c>
    </row>
    <row r="8490" spans="2:5" x14ac:dyDescent="0.35">
      <c r="B8490" t="s">
        <v>12006</v>
      </c>
      <c r="C8490" t="s">
        <v>9685</v>
      </c>
      <c r="D8490" t="s">
        <v>12007</v>
      </c>
      <c r="E8490" t="s">
        <v>1105</v>
      </c>
    </row>
    <row r="8491" spans="2:5" x14ac:dyDescent="0.35">
      <c r="B8491" t="s">
        <v>12008</v>
      </c>
      <c r="C8491" t="s">
        <v>9685</v>
      </c>
      <c r="D8491" t="s">
        <v>12009</v>
      </c>
    </row>
    <row r="8492" spans="2:5" x14ac:dyDescent="0.35">
      <c r="B8492" t="s">
        <v>12010</v>
      </c>
      <c r="C8492" t="s">
        <v>9685</v>
      </c>
      <c r="D8492" t="s">
        <v>1349</v>
      </c>
      <c r="E8492" t="s">
        <v>1105</v>
      </c>
    </row>
    <row r="8493" spans="2:5" x14ac:dyDescent="0.35">
      <c r="B8493" t="s">
        <v>12011</v>
      </c>
      <c r="C8493" t="s">
        <v>9685</v>
      </c>
      <c r="D8493" t="s">
        <v>12012</v>
      </c>
    </row>
    <row r="8494" spans="2:5" x14ac:dyDescent="0.35">
      <c r="B8494" t="s">
        <v>12013</v>
      </c>
      <c r="C8494" t="s">
        <v>9685</v>
      </c>
      <c r="D8494" t="s">
        <v>12014</v>
      </c>
    </row>
    <row r="8495" spans="2:5" x14ac:dyDescent="0.35">
      <c r="B8495" t="s">
        <v>12015</v>
      </c>
      <c r="C8495" t="s">
        <v>9685</v>
      </c>
      <c r="D8495" t="s">
        <v>12016</v>
      </c>
      <c r="E8495" t="s">
        <v>1105</v>
      </c>
    </row>
    <row r="8496" spans="2:5" x14ac:dyDescent="0.35">
      <c r="B8496" t="s">
        <v>12017</v>
      </c>
      <c r="C8496" t="s">
        <v>9685</v>
      </c>
      <c r="D8496" t="s">
        <v>12018</v>
      </c>
      <c r="E8496" t="s">
        <v>1105</v>
      </c>
    </row>
    <row r="8497" spans="2:5" x14ac:dyDescent="0.35">
      <c r="B8497" t="s">
        <v>12019</v>
      </c>
      <c r="C8497" t="s">
        <v>9685</v>
      </c>
      <c r="D8497" t="s">
        <v>12020</v>
      </c>
      <c r="E8497" t="s">
        <v>1105</v>
      </c>
    </row>
    <row r="8498" spans="2:5" x14ac:dyDescent="0.35">
      <c r="B8498" t="s">
        <v>12021</v>
      </c>
      <c r="C8498" t="s">
        <v>9685</v>
      </c>
      <c r="D8498" t="s">
        <v>12022</v>
      </c>
    </row>
    <row r="8499" spans="2:5" x14ac:dyDescent="0.35">
      <c r="B8499" t="s">
        <v>12023</v>
      </c>
      <c r="C8499" t="s">
        <v>9685</v>
      </c>
      <c r="D8499" t="s">
        <v>12024</v>
      </c>
      <c r="E8499" t="s">
        <v>1105</v>
      </c>
    </row>
    <row r="8500" spans="2:5" x14ac:dyDescent="0.35">
      <c r="B8500" t="s">
        <v>12025</v>
      </c>
      <c r="C8500" t="s">
        <v>9685</v>
      </c>
      <c r="D8500" t="s">
        <v>1351</v>
      </c>
      <c r="E8500" t="s">
        <v>1105</v>
      </c>
    </row>
    <row r="8501" spans="2:5" x14ac:dyDescent="0.35">
      <c r="B8501" t="s">
        <v>12026</v>
      </c>
      <c r="C8501" t="s">
        <v>9685</v>
      </c>
      <c r="D8501" t="s">
        <v>12027</v>
      </c>
      <c r="E8501" t="s">
        <v>1105</v>
      </c>
    </row>
    <row r="8502" spans="2:5" x14ac:dyDescent="0.35">
      <c r="B8502" t="s">
        <v>12028</v>
      </c>
      <c r="C8502" t="s">
        <v>9685</v>
      </c>
      <c r="D8502" t="s">
        <v>12029</v>
      </c>
      <c r="E8502" t="s">
        <v>1105</v>
      </c>
    </row>
    <row r="8503" spans="2:5" x14ac:dyDescent="0.35">
      <c r="B8503" t="s">
        <v>12030</v>
      </c>
      <c r="C8503" t="s">
        <v>9685</v>
      </c>
      <c r="D8503" t="s">
        <v>12031</v>
      </c>
    </row>
    <row r="8504" spans="2:5" x14ac:dyDescent="0.35">
      <c r="B8504" t="s">
        <v>12032</v>
      </c>
      <c r="C8504" t="s">
        <v>9685</v>
      </c>
      <c r="D8504" t="s">
        <v>12033</v>
      </c>
    </row>
    <row r="8505" spans="2:5" x14ac:dyDescent="0.35">
      <c r="B8505" t="s">
        <v>12034</v>
      </c>
      <c r="C8505" t="s">
        <v>9685</v>
      </c>
      <c r="D8505" t="s">
        <v>12035</v>
      </c>
      <c r="E8505" t="s">
        <v>1105</v>
      </c>
    </row>
    <row r="8506" spans="2:5" x14ac:dyDescent="0.35">
      <c r="B8506" t="s">
        <v>12036</v>
      </c>
      <c r="C8506" t="s">
        <v>9685</v>
      </c>
      <c r="D8506" t="s">
        <v>12037</v>
      </c>
      <c r="E8506" t="s">
        <v>1105</v>
      </c>
    </row>
    <row r="8507" spans="2:5" x14ac:dyDescent="0.35">
      <c r="B8507" t="s">
        <v>12038</v>
      </c>
      <c r="C8507" t="s">
        <v>9685</v>
      </c>
      <c r="D8507" t="s">
        <v>12040</v>
      </c>
      <c r="E8507" t="s">
        <v>1105</v>
      </c>
    </row>
    <row r="8508" spans="2:5" x14ac:dyDescent="0.35">
      <c r="B8508" t="s">
        <v>12039</v>
      </c>
      <c r="C8508" t="s">
        <v>9685</v>
      </c>
      <c r="D8508" t="s">
        <v>12041</v>
      </c>
      <c r="E8508" t="s">
        <v>1105</v>
      </c>
    </row>
    <row r="8509" spans="2:5" x14ac:dyDescent="0.35">
      <c r="B8509" t="s">
        <v>12042</v>
      </c>
      <c r="C8509" t="s">
        <v>9685</v>
      </c>
    </row>
    <row r="8510" spans="2:5" x14ac:dyDescent="0.35">
      <c r="B8510" t="s">
        <v>12043</v>
      </c>
      <c r="C8510" t="s">
        <v>9685</v>
      </c>
      <c r="D8510" t="s">
        <v>12044</v>
      </c>
      <c r="E8510" t="s">
        <v>1105</v>
      </c>
    </row>
    <row r="8511" spans="2:5" x14ac:dyDescent="0.35">
      <c r="B8511" t="s">
        <v>12045</v>
      </c>
      <c r="C8511" t="s">
        <v>9685</v>
      </c>
      <c r="D8511" t="s">
        <v>12046</v>
      </c>
    </row>
    <row r="8512" spans="2:5" x14ac:dyDescent="0.35">
      <c r="B8512" t="s">
        <v>12047</v>
      </c>
      <c r="C8512" t="s">
        <v>9685</v>
      </c>
      <c r="D8512" t="s">
        <v>12048</v>
      </c>
      <c r="E8512" t="s">
        <v>1105</v>
      </c>
    </row>
    <row r="8513" spans="2:5" x14ac:dyDescent="0.35">
      <c r="B8513" t="s">
        <v>12049</v>
      </c>
      <c r="C8513" t="s">
        <v>9685</v>
      </c>
      <c r="D8513" t="s">
        <v>12050</v>
      </c>
      <c r="E8513" t="s">
        <v>1105</v>
      </c>
    </row>
    <row r="8514" spans="2:5" x14ac:dyDescent="0.35">
      <c r="B8514" t="s">
        <v>12051</v>
      </c>
      <c r="C8514" t="s">
        <v>9685</v>
      </c>
      <c r="D8514" t="s">
        <v>12052</v>
      </c>
      <c r="E8514" t="s">
        <v>1105</v>
      </c>
    </row>
    <row r="8515" spans="2:5" x14ac:dyDescent="0.35">
      <c r="B8515" t="s">
        <v>12053</v>
      </c>
      <c r="C8515" t="s">
        <v>9685</v>
      </c>
      <c r="D8515" t="s">
        <v>12054</v>
      </c>
      <c r="E8515" t="s">
        <v>1105</v>
      </c>
    </row>
    <row r="8516" spans="2:5" x14ac:dyDescent="0.35">
      <c r="B8516" t="s">
        <v>12055</v>
      </c>
      <c r="C8516" t="s">
        <v>9685</v>
      </c>
      <c r="D8516" t="s">
        <v>12056</v>
      </c>
      <c r="E8516" t="s">
        <v>1105</v>
      </c>
    </row>
    <row r="8517" spans="2:5" x14ac:dyDescent="0.35">
      <c r="B8517" t="s">
        <v>12057</v>
      </c>
      <c r="C8517" t="s">
        <v>9685</v>
      </c>
      <c r="D8517" t="s">
        <v>12058</v>
      </c>
      <c r="E8517" t="s">
        <v>1105</v>
      </c>
    </row>
    <row r="8518" spans="2:5" x14ac:dyDescent="0.35">
      <c r="B8518" t="s">
        <v>12059</v>
      </c>
      <c r="C8518" t="s">
        <v>9685</v>
      </c>
      <c r="D8518" t="s">
        <v>12060</v>
      </c>
    </row>
    <row r="8519" spans="2:5" x14ac:dyDescent="0.35">
      <c r="B8519" t="s">
        <v>12061</v>
      </c>
      <c r="C8519" t="s">
        <v>9685</v>
      </c>
      <c r="D8519" t="s">
        <v>12062</v>
      </c>
      <c r="E8519" t="s">
        <v>1105</v>
      </c>
    </row>
    <row r="8520" spans="2:5" x14ac:dyDescent="0.35">
      <c r="B8520" t="s">
        <v>12063</v>
      </c>
      <c r="C8520" t="s">
        <v>9685</v>
      </c>
      <c r="D8520" t="s">
        <v>12064</v>
      </c>
    </row>
    <row r="8521" spans="2:5" x14ac:dyDescent="0.35">
      <c r="B8521" t="s">
        <v>12065</v>
      </c>
      <c r="C8521" t="s">
        <v>9685</v>
      </c>
      <c r="D8521" t="s">
        <v>12066</v>
      </c>
      <c r="E8521" t="s">
        <v>1105</v>
      </c>
    </row>
    <row r="8522" spans="2:5" x14ac:dyDescent="0.35">
      <c r="B8522" t="s">
        <v>12067</v>
      </c>
      <c r="C8522" t="s">
        <v>9685</v>
      </c>
      <c r="D8522" t="s">
        <v>12068</v>
      </c>
    </row>
    <row r="8523" spans="2:5" x14ac:dyDescent="0.35">
      <c r="B8523" t="s">
        <v>12069</v>
      </c>
      <c r="C8523" t="s">
        <v>9685</v>
      </c>
      <c r="D8523" t="s">
        <v>12070</v>
      </c>
      <c r="E8523" t="s">
        <v>1105</v>
      </c>
    </row>
    <row r="8524" spans="2:5" x14ac:dyDescent="0.35">
      <c r="B8524" t="s">
        <v>12071</v>
      </c>
      <c r="C8524" t="s">
        <v>9685</v>
      </c>
      <c r="D8524" t="s">
        <v>12072</v>
      </c>
      <c r="E8524" t="s">
        <v>1105</v>
      </c>
    </row>
    <row r="8525" spans="2:5" x14ac:dyDescent="0.35">
      <c r="B8525" t="s">
        <v>12073</v>
      </c>
      <c r="C8525" t="s">
        <v>9685</v>
      </c>
      <c r="D8525" t="s">
        <v>12074</v>
      </c>
    </row>
    <row r="8526" spans="2:5" x14ac:dyDescent="0.35">
      <c r="B8526" t="s">
        <v>12075</v>
      </c>
      <c r="C8526" t="s">
        <v>9685</v>
      </c>
      <c r="D8526" t="s">
        <v>12076</v>
      </c>
      <c r="E8526" t="s">
        <v>1105</v>
      </c>
    </row>
    <row r="8527" spans="2:5" x14ac:dyDescent="0.35">
      <c r="B8527" t="s">
        <v>12077</v>
      </c>
      <c r="C8527" t="s">
        <v>9685</v>
      </c>
      <c r="D8527" t="s">
        <v>12078</v>
      </c>
      <c r="E8527" t="s">
        <v>1105</v>
      </c>
    </row>
    <row r="8528" spans="2:5" x14ac:dyDescent="0.35">
      <c r="B8528" t="s">
        <v>12079</v>
      </c>
      <c r="C8528" t="s">
        <v>9685</v>
      </c>
      <c r="D8528" t="s">
        <v>12080</v>
      </c>
    </row>
    <row r="8529" spans="2:5" x14ac:dyDescent="0.35">
      <c r="B8529" t="s">
        <v>12081</v>
      </c>
      <c r="C8529" t="s">
        <v>9685</v>
      </c>
      <c r="D8529" t="s">
        <v>12082</v>
      </c>
    </row>
    <row r="8530" spans="2:5" x14ac:dyDescent="0.35">
      <c r="B8530" t="s">
        <v>12083</v>
      </c>
      <c r="C8530" t="s">
        <v>9685</v>
      </c>
      <c r="D8530" t="s">
        <v>12084</v>
      </c>
    </row>
    <row r="8531" spans="2:5" x14ac:dyDescent="0.35">
      <c r="B8531" t="s">
        <v>12085</v>
      </c>
      <c r="C8531" t="s">
        <v>9685</v>
      </c>
      <c r="D8531" t="s">
        <v>12086</v>
      </c>
      <c r="E8531" t="s">
        <v>1105</v>
      </c>
    </row>
    <row r="8532" spans="2:5" x14ac:dyDescent="0.35">
      <c r="B8532" t="s">
        <v>12087</v>
      </c>
      <c r="C8532" t="s">
        <v>9685</v>
      </c>
      <c r="D8532" t="s">
        <v>12088</v>
      </c>
    </row>
    <row r="8533" spans="2:5" x14ac:dyDescent="0.35">
      <c r="B8533" t="s">
        <v>12089</v>
      </c>
      <c r="C8533" t="s">
        <v>9685</v>
      </c>
      <c r="D8533" t="s">
        <v>12090</v>
      </c>
    </row>
    <row r="8534" spans="2:5" x14ac:dyDescent="0.35">
      <c r="B8534" t="s">
        <v>12091</v>
      </c>
      <c r="C8534" t="s">
        <v>9685</v>
      </c>
      <c r="D8534" t="s">
        <v>12092</v>
      </c>
      <c r="E8534" t="s">
        <v>1105</v>
      </c>
    </row>
    <row r="8535" spans="2:5" x14ac:dyDescent="0.35">
      <c r="B8535" t="s">
        <v>12093</v>
      </c>
      <c r="C8535" t="s">
        <v>9685</v>
      </c>
      <c r="D8535" t="s">
        <v>12094</v>
      </c>
    </row>
    <row r="8536" spans="2:5" x14ac:dyDescent="0.35">
      <c r="B8536" t="s">
        <v>12095</v>
      </c>
      <c r="C8536" t="s">
        <v>9685</v>
      </c>
      <c r="D8536" t="s">
        <v>12096</v>
      </c>
      <c r="E8536" t="s">
        <v>1105</v>
      </c>
    </row>
    <row r="8537" spans="2:5" x14ac:dyDescent="0.35">
      <c r="B8537" t="s">
        <v>12097</v>
      </c>
      <c r="C8537" t="s">
        <v>9685</v>
      </c>
      <c r="D8537" t="s">
        <v>12098</v>
      </c>
    </row>
    <row r="8538" spans="2:5" x14ac:dyDescent="0.35">
      <c r="B8538" t="s">
        <v>12099</v>
      </c>
      <c r="C8538" t="s">
        <v>9685</v>
      </c>
      <c r="D8538" t="s">
        <v>12100</v>
      </c>
      <c r="E8538" t="s">
        <v>1105</v>
      </c>
    </row>
    <row r="8539" spans="2:5" x14ac:dyDescent="0.35">
      <c r="B8539" t="s">
        <v>12101</v>
      </c>
      <c r="C8539" t="s">
        <v>9685</v>
      </c>
      <c r="D8539" t="s">
        <v>12102</v>
      </c>
    </row>
    <row r="8540" spans="2:5" x14ac:dyDescent="0.35">
      <c r="B8540" t="s">
        <v>12103</v>
      </c>
      <c r="C8540" t="s">
        <v>9685</v>
      </c>
      <c r="D8540" t="s">
        <v>12104</v>
      </c>
      <c r="E8540" t="s">
        <v>1105</v>
      </c>
    </row>
    <row r="8541" spans="2:5" x14ac:dyDescent="0.35">
      <c r="B8541" t="s">
        <v>12105</v>
      </c>
      <c r="C8541" t="s">
        <v>9685</v>
      </c>
      <c r="D8541" t="s">
        <v>12106</v>
      </c>
    </row>
    <row r="8542" spans="2:5" x14ac:dyDescent="0.35">
      <c r="B8542" t="s">
        <v>12107</v>
      </c>
      <c r="C8542" t="s">
        <v>9685</v>
      </c>
      <c r="D8542" t="s">
        <v>12108</v>
      </c>
    </row>
    <row r="8543" spans="2:5" x14ac:dyDescent="0.35">
      <c r="B8543" t="s">
        <v>12109</v>
      </c>
      <c r="C8543" t="s">
        <v>9685</v>
      </c>
      <c r="D8543" t="s">
        <v>12110</v>
      </c>
      <c r="E8543" t="s">
        <v>1041</v>
      </c>
    </row>
    <row r="8544" spans="2:5" x14ac:dyDescent="0.35">
      <c r="B8544" t="s">
        <v>12111</v>
      </c>
      <c r="C8544" t="s">
        <v>9685</v>
      </c>
      <c r="D8544" t="s">
        <v>12112</v>
      </c>
      <c r="E8544" t="s">
        <v>1041</v>
      </c>
    </row>
    <row r="8545" spans="2:5" x14ac:dyDescent="0.35">
      <c r="B8545" t="s">
        <v>12113</v>
      </c>
      <c r="C8545" t="s">
        <v>9685</v>
      </c>
      <c r="D8545" t="s">
        <v>12114</v>
      </c>
      <c r="E8545" t="s">
        <v>1041</v>
      </c>
    </row>
    <row r="8546" spans="2:5" x14ac:dyDescent="0.35">
      <c r="B8546" t="s">
        <v>12115</v>
      </c>
      <c r="C8546" t="s">
        <v>9685</v>
      </c>
      <c r="D8546" t="s">
        <v>12116</v>
      </c>
      <c r="E8546" t="s">
        <v>1041</v>
      </c>
    </row>
    <row r="8547" spans="2:5" x14ac:dyDescent="0.35">
      <c r="B8547" t="s">
        <v>12117</v>
      </c>
      <c r="C8547" t="s">
        <v>9685</v>
      </c>
      <c r="D8547" t="s">
        <v>12118</v>
      </c>
      <c r="E8547" t="s">
        <v>1041</v>
      </c>
    </row>
    <row r="8548" spans="2:5" x14ac:dyDescent="0.35">
      <c r="B8548" t="s">
        <v>12119</v>
      </c>
      <c r="C8548" t="s">
        <v>9685</v>
      </c>
      <c r="D8548" t="s">
        <v>12120</v>
      </c>
      <c r="E8548" t="s">
        <v>1041</v>
      </c>
    </row>
    <row r="8549" spans="2:5" x14ac:dyDescent="0.35">
      <c r="B8549" t="s">
        <v>12121</v>
      </c>
      <c r="C8549" t="s">
        <v>9685</v>
      </c>
      <c r="D8549" t="s">
        <v>12122</v>
      </c>
      <c r="E8549" t="s">
        <v>1041</v>
      </c>
    </row>
    <row r="8550" spans="2:5" x14ac:dyDescent="0.35">
      <c r="B8550" t="s">
        <v>12123</v>
      </c>
      <c r="C8550" t="s">
        <v>9685</v>
      </c>
      <c r="D8550" t="s">
        <v>12124</v>
      </c>
      <c r="E8550" t="s">
        <v>1041</v>
      </c>
    </row>
    <row r="8551" spans="2:5" x14ac:dyDescent="0.35">
      <c r="B8551" t="s">
        <v>12125</v>
      </c>
      <c r="C8551" t="s">
        <v>9685</v>
      </c>
      <c r="D8551" t="s">
        <v>12126</v>
      </c>
      <c r="E8551" t="s">
        <v>1105</v>
      </c>
    </row>
    <row r="8552" spans="2:5" x14ac:dyDescent="0.35">
      <c r="B8552" t="s">
        <v>12127</v>
      </c>
      <c r="C8552" t="s">
        <v>9685</v>
      </c>
      <c r="D8552" t="s">
        <v>12128</v>
      </c>
      <c r="E8552" t="s">
        <v>1041</v>
      </c>
    </row>
    <row r="8553" spans="2:5" x14ac:dyDescent="0.35">
      <c r="B8553" t="s">
        <v>12129</v>
      </c>
      <c r="C8553" t="s">
        <v>9685</v>
      </c>
      <c r="D8553" t="s">
        <v>12130</v>
      </c>
      <c r="E8553" t="s">
        <v>1041</v>
      </c>
    </row>
    <row r="8554" spans="2:5" x14ac:dyDescent="0.35">
      <c r="B8554" t="s">
        <v>12131</v>
      </c>
      <c r="C8554" t="s">
        <v>9685</v>
      </c>
      <c r="D8554" t="s">
        <v>4367</v>
      </c>
      <c r="E8554" t="s">
        <v>1041</v>
      </c>
    </row>
    <row r="8555" spans="2:5" x14ac:dyDescent="0.35">
      <c r="B8555" t="s">
        <v>12132</v>
      </c>
      <c r="C8555" t="s">
        <v>9685</v>
      </c>
      <c r="D8555" t="s">
        <v>12133</v>
      </c>
      <c r="E8555" t="s">
        <v>1062</v>
      </c>
    </row>
    <row r="8556" spans="2:5" x14ac:dyDescent="0.35">
      <c r="B8556" t="s">
        <v>12134</v>
      </c>
      <c r="C8556" t="s">
        <v>9685</v>
      </c>
      <c r="D8556" t="s">
        <v>4381</v>
      </c>
      <c r="E8556" t="s">
        <v>1032</v>
      </c>
    </row>
    <row r="8557" spans="2:5" x14ac:dyDescent="0.35">
      <c r="B8557" t="s">
        <v>12135</v>
      </c>
      <c r="C8557" t="s">
        <v>9685</v>
      </c>
      <c r="D8557" t="s">
        <v>12136</v>
      </c>
      <c r="E8557" t="s">
        <v>1041</v>
      </c>
    </row>
    <row r="8558" spans="2:5" x14ac:dyDescent="0.35">
      <c r="B8558" t="s">
        <v>12137</v>
      </c>
      <c r="C8558" t="s">
        <v>9685</v>
      </c>
      <c r="D8558" t="s">
        <v>12138</v>
      </c>
      <c r="E8558" t="s">
        <v>1062</v>
      </c>
    </row>
    <row r="8559" spans="2:5" x14ac:dyDescent="0.35">
      <c r="B8559" t="s">
        <v>12139</v>
      </c>
      <c r="C8559" t="s">
        <v>9685</v>
      </c>
      <c r="D8559" t="s">
        <v>12140</v>
      </c>
      <c r="E8559" t="s">
        <v>1041</v>
      </c>
    </row>
    <row r="8560" spans="2:5" x14ac:dyDescent="0.35">
      <c r="B8560" t="s">
        <v>12141</v>
      </c>
      <c r="C8560" t="s">
        <v>9685</v>
      </c>
      <c r="D8560" t="s">
        <v>12142</v>
      </c>
      <c r="E8560" t="s">
        <v>1041</v>
      </c>
    </row>
    <row r="8561" spans="2:5" x14ac:dyDescent="0.35">
      <c r="B8561" t="s">
        <v>12143</v>
      </c>
      <c r="C8561" t="s">
        <v>9685</v>
      </c>
      <c r="D8561" t="s">
        <v>12144</v>
      </c>
      <c r="E8561" t="s">
        <v>1032</v>
      </c>
    </row>
    <row r="8562" spans="2:5" x14ac:dyDescent="0.35">
      <c r="B8562" t="s">
        <v>12145</v>
      </c>
      <c r="C8562" t="s">
        <v>9685</v>
      </c>
      <c r="D8562" t="s">
        <v>12146</v>
      </c>
      <c r="E8562" t="s">
        <v>1041</v>
      </c>
    </row>
    <row r="8563" spans="2:5" x14ac:dyDescent="0.35">
      <c r="B8563" t="s">
        <v>12147</v>
      </c>
      <c r="C8563" t="s">
        <v>9685</v>
      </c>
      <c r="D8563" t="s">
        <v>12148</v>
      </c>
      <c r="E8563" t="s">
        <v>1041</v>
      </c>
    </row>
    <row r="8564" spans="2:5" x14ac:dyDescent="0.35">
      <c r="B8564" t="s">
        <v>12149</v>
      </c>
      <c r="C8564" t="s">
        <v>9685</v>
      </c>
      <c r="D8564" t="s">
        <v>4320</v>
      </c>
      <c r="E8564" t="s">
        <v>1041</v>
      </c>
    </row>
    <row r="8565" spans="2:5" x14ac:dyDescent="0.35">
      <c r="B8565" t="s">
        <v>12150</v>
      </c>
      <c r="C8565" t="s">
        <v>9685</v>
      </c>
      <c r="D8565" t="s">
        <v>12151</v>
      </c>
      <c r="E8565" t="s">
        <v>1041</v>
      </c>
    </row>
    <row r="8566" spans="2:5" x14ac:dyDescent="0.35">
      <c r="B8566" t="s">
        <v>12152</v>
      </c>
      <c r="C8566" t="s">
        <v>9685</v>
      </c>
      <c r="D8566" t="s">
        <v>12153</v>
      </c>
    </row>
    <row r="8567" spans="2:5" x14ac:dyDescent="0.35">
      <c r="B8567" t="s">
        <v>12154</v>
      </c>
      <c r="C8567" t="s">
        <v>9685</v>
      </c>
      <c r="D8567" t="s">
        <v>12155</v>
      </c>
      <c r="E8567" t="s">
        <v>1062</v>
      </c>
    </row>
    <row r="8568" spans="2:5" x14ac:dyDescent="0.35">
      <c r="B8568" t="s">
        <v>12156</v>
      </c>
      <c r="C8568" t="s">
        <v>9685</v>
      </c>
      <c r="D8568" t="s">
        <v>12157</v>
      </c>
      <c r="E8568" t="s">
        <v>1105</v>
      </c>
    </row>
    <row r="8569" spans="2:5" x14ac:dyDescent="0.35">
      <c r="B8569" t="s">
        <v>12158</v>
      </c>
      <c r="C8569" t="s">
        <v>9685</v>
      </c>
      <c r="D8569" t="s">
        <v>12159</v>
      </c>
      <c r="E8569" t="s">
        <v>1041</v>
      </c>
    </row>
    <row r="8570" spans="2:5" x14ac:dyDescent="0.35">
      <c r="B8570" t="s">
        <v>12160</v>
      </c>
      <c r="C8570" t="s">
        <v>9685</v>
      </c>
      <c r="D8570" t="s">
        <v>12161</v>
      </c>
    </row>
    <row r="8571" spans="2:5" x14ac:dyDescent="0.35">
      <c r="B8571" t="s">
        <v>12162</v>
      </c>
      <c r="C8571" t="s">
        <v>9685</v>
      </c>
      <c r="D8571" t="s">
        <v>4462</v>
      </c>
      <c r="E8571" t="s">
        <v>1062</v>
      </c>
    </row>
    <row r="8572" spans="2:5" x14ac:dyDescent="0.35">
      <c r="B8572" t="s">
        <v>12163</v>
      </c>
      <c r="C8572" t="s">
        <v>9685</v>
      </c>
      <c r="D8572" t="s">
        <v>12164</v>
      </c>
      <c r="E8572" t="s">
        <v>1105</v>
      </c>
    </row>
    <row r="8573" spans="2:5" x14ac:dyDescent="0.35">
      <c r="B8573" t="s">
        <v>12165</v>
      </c>
      <c r="C8573" t="s">
        <v>9685</v>
      </c>
      <c r="D8573" t="s">
        <v>12166</v>
      </c>
      <c r="E8573" t="s">
        <v>1041</v>
      </c>
    </row>
    <row r="8574" spans="2:5" x14ac:dyDescent="0.35">
      <c r="B8574" t="s">
        <v>12167</v>
      </c>
      <c r="C8574" t="s">
        <v>9685</v>
      </c>
      <c r="D8574" t="s">
        <v>12168</v>
      </c>
      <c r="E8574" t="s">
        <v>1041</v>
      </c>
    </row>
    <row r="8575" spans="2:5" x14ac:dyDescent="0.35">
      <c r="B8575" t="s">
        <v>12169</v>
      </c>
      <c r="C8575" t="s">
        <v>9685</v>
      </c>
      <c r="D8575" t="s">
        <v>12170</v>
      </c>
      <c r="E8575" t="s">
        <v>1041</v>
      </c>
    </row>
    <row r="8576" spans="2:5" x14ac:dyDescent="0.35">
      <c r="B8576" t="s">
        <v>12171</v>
      </c>
      <c r="C8576" t="s">
        <v>9685</v>
      </c>
      <c r="D8576" t="s">
        <v>4511</v>
      </c>
      <c r="E8576" t="s">
        <v>1032</v>
      </c>
    </row>
    <row r="8577" spans="2:5" x14ac:dyDescent="0.35">
      <c r="B8577" t="s">
        <v>12172</v>
      </c>
      <c r="C8577" t="s">
        <v>9685</v>
      </c>
      <c r="D8577" t="s">
        <v>12173</v>
      </c>
    </row>
    <row r="8578" spans="2:5" x14ac:dyDescent="0.35">
      <c r="B8578" t="s">
        <v>12174</v>
      </c>
      <c r="C8578" t="s">
        <v>9685</v>
      </c>
      <c r="D8578" t="s">
        <v>12175</v>
      </c>
    </row>
    <row r="8579" spans="2:5" x14ac:dyDescent="0.35">
      <c r="B8579" t="s">
        <v>12176</v>
      </c>
      <c r="C8579" t="s">
        <v>9685</v>
      </c>
      <c r="D8579" t="s">
        <v>12177</v>
      </c>
      <c r="E8579" t="s">
        <v>1062</v>
      </c>
    </row>
    <row r="8580" spans="2:5" x14ac:dyDescent="0.35">
      <c r="B8580" t="s">
        <v>12178</v>
      </c>
      <c r="C8580" t="s">
        <v>9685</v>
      </c>
      <c r="D8580" t="s">
        <v>12179</v>
      </c>
      <c r="E8580" t="s">
        <v>1062</v>
      </c>
    </row>
    <row r="8581" spans="2:5" x14ac:dyDescent="0.35">
      <c r="B8581" t="s">
        <v>12180</v>
      </c>
      <c r="C8581" t="s">
        <v>9685</v>
      </c>
      <c r="D8581" t="s">
        <v>12181</v>
      </c>
      <c r="E8581" t="s">
        <v>1105</v>
      </c>
    </row>
    <row r="8582" spans="2:5" x14ac:dyDescent="0.35">
      <c r="B8582" t="s">
        <v>12182</v>
      </c>
      <c r="C8582" t="s">
        <v>9685</v>
      </c>
      <c r="D8582" t="s">
        <v>12183</v>
      </c>
      <c r="E8582" t="s">
        <v>1032</v>
      </c>
    </row>
    <row r="8583" spans="2:5" x14ac:dyDescent="0.35">
      <c r="B8583" t="s">
        <v>12184</v>
      </c>
      <c r="C8583" t="s">
        <v>9685</v>
      </c>
      <c r="D8583" t="s">
        <v>12185</v>
      </c>
      <c r="E8583" t="s">
        <v>1032</v>
      </c>
    </row>
    <row r="8584" spans="2:5" x14ac:dyDescent="0.35">
      <c r="B8584" t="s">
        <v>12186</v>
      </c>
      <c r="C8584" t="s">
        <v>9685</v>
      </c>
      <c r="D8584" t="s">
        <v>12187</v>
      </c>
    </row>
    <row r="8585" spans="2:5" x14ac:dyDescent="0.35">
      <c r="B8585" t="s">
        <v>12188</v>
      </c>
      <c r="C8585" t="s">
        <v>9685</v>
      </c>
      <c r="D8585" t="s">
        <v>12189</v>
      </c>
      <c r="E8585" t="s">
        <v>1041</v>
      </c>
    </row>
    <row r="8586" spans="2:5" x14ac:dyDescent="0.35">
      <c r="B8586" t="s">
        <v>12190</v>
      </c>
      <c r="C8586" t="s">
        <v>9685</v>
      </c>
      <c r="D8586" t="s">
        <v>4504</v>
      </c>
      <c r="E8586" t="s">
        <v>1041</v>
      </c>
    </row>
    <row r="8587" spans="2:5" x14ac:dyDescent="0.35">
      <c r="B8587" t="s">
        <v>12191</v>
      </c>
      <c r="C8587" t="s">
        <v>9685</v>
      </c>
      <c r="D8587" t="s">
        <v>12192</v>
      </c>
      <c r="E8587" t="s">
        <v>1041</v>
      </c>
    </row>
    <row r="8588" spans="2:5" x14ac:dyDescent="0.35">
      <c r="B8588" t="s">
        <v>12193</v>
      </c>
      <c r="C8588" t="s">
        <v>9685</v>
      </c>
      <c r="D8588" t="s">
        <v>12194</v>
      </c>
    </row>
    <row r="8589" spans="2:5" x14ac:dyDescent="0.35">
      <c r="B8589" t="s">
        <v>12195</v>
      </c>
      <c r="C8589" t="s">
        <v>9685</v>
      </c>
      <c r="D8589" t="s">
        <v>12196</v>
      </c>
      <c r="E8589" t="s">
        <v>1041</v>
      </c>
    </row>
    <row r="8590" spans="2:5" x14ac:dyDescent="0.35">
      <c r="B8590" t="s">
        <v>12197</v>
      </c>
      <c r="C8590" t="s">
        <v>9685</v>
      </c>
      <c r="D8590" t="s">
        <v>12198</v>
      </c>
    </row>
    <row r="8591" spans="2:5" x14ac:dyDescent="0.35">
      <c r="B8591" t="s">
        <v>12199</v>
      </c>
      <c r="C8591" t="s">
        <v>9685</v>
      </c>
      <c r="D8591" t="s">
        <v>12200</v>
      </c>
      <c r="E8591" t="s">
        <v>1041</v>
      </c>
    </row>
    <row r="8592" spans="2:5" x14ac:dyDescent="0.35">
      <c r="B8592" t="s">
        <v>12201</v>
      </c>
      <c r="C8592" t="s">
        <v>9685</v>
      </c>
      <c r="D8592" t="s">
        <v>12202</v>
      </c>
      <c r="E8592" t="s">
        <v>1041</v>
      </c>
    </row>
    <row r="8593" spans="2:5" x14ac:dyDescent="0.35">
      <c r="B8593" t="s">
        <v>12203</v>
      </c>
      <c r="C8593" t="s">
        <v>9685</v>
      </c>
      <c r="D8593" t="s">
        <v>12204</v>
      </c>
      <c r="E8593" t="s">
        <v>1041</v>
      </c>
    </row>
    <row r="8594" spans="2:5" x14ac:dyDescent="0.35">
      <c r="B8594" t="s">
        <v>12205</v>
      </c>
      <c r="C8594" t="s">
        <v>9685</v>
      </c>
      <c r="D8594" t="s">
        <v>12206</v>
      </c>
      <c r="E8594" t="s">
        <v>1041</v>
      </c>
    </row>
    <row r="8595" spans="2:5" x14ac:dyDescent="0.35">
      <c r="B8595" t="s">
        <v>12207</v>
      </c>
      <c r="C8595" t="s">
        <v>9685</v>
      </c>
      <c r="D8595" t="s">
        <v>12208</v>
      </c>
      <c r="E8595" t="s">
        <v>1062</v>
      </c>
    </row>
    <row r="8596" spans="2:5" x14ac:dyDescent="0.35">
      <c r="B8596" t="s">
        <v>12209</v>
      </c>
      <c r="C8596" t="s">
        <v>9685</v>
      </c>
      <c r="D8596" t="s">
        <v>1539</v>
      </c>
      <c r="E8596" t="s">
        <v>1041</v>
      </c>
    </row>
    <row r="8597" spans="2:5" x14ac:dyDescent="0.35">
      <c r="B8597" t="s">
        <v>12210</v>
      </c>
      <c r="C8597" t="s">
        <v>9685</v>
      </c>
      <c r="D8597" t="s">
        <v>4681</v>
      </c>
      <c r="E8597" t="s">
        <v>1041</v>
      </c>
    </row>
    <row r="8598" spans="2:5" x14ac:dyDescent="0.35">
      <c r="B8598" t="s">
        <v>12211</v>
      </c>
      <c r="C8598" t="s">
        <v>9685</v>
      </c>
      <c r="D8598" t="s">
        <v>12212</v>
      </c>
      <c r="E8598" t="s">
        <v>1041</v>
      </c>
    </row>
    <row r="8599" spans="2:5" x14ac:dyDescent="0.35">
      <c r="B8599" t="s">
        <v>12213</v>
      </c>
      <c r="C8599" t="s">
        <v>9685</v>
      </c>
      <c r="D8599" t="s">
        <v>12214</v>
      </c>
    </row>
    <row r="8600" spans="2:5" x14ac:dyDescent="0.35">
      <c r="B8600" t="s">
        <v>12215</v>
      </c>
      <c r="C8600" t="s">
        <v>9685</v>
      </c>
      <c r="D8600" t="s">
        <v>12216</v>
      </c>
    </row>
    <row r="8601" spans="2:5" x14ac:dyDescent="0.35">
      <c r="B8601" t="s">
        <v>12217</v>
      </c>
      <c r="C8601" t="s">
        <v>9685</v>
      </c>
      <c r="D8601" t="s">
        <v>12218</v>
      </c>
      <c r="E8601" t="s">
        <v>1041</v>
      </c>
    </row>
    <row r="8602" spans="2:5" x14ac:dyDescent="0.35">
      <c r="B8602" t="s">
        <v>12219</v>
      </c>
      <c r="C8602" t="s">
        <v>9685</v>
      </c>
      <c r="D8602" t="s">
        <v>12220</v>
      </c>
      <c r="E8602" t="s">
        <v>1041</v>
      </c>
    </row>
    <row r="8603" spans="2:5" x14ac:dyDescent="0.35">
      <c r="B8603" t="s">
        <v>12221</v>
      </c>
      <c r="C8603" t="s">
        <v>9685</v>
      </c>
      <c r="D8603" t="s">
        <v>12222</v>
      </c>
      <c r="E8603" t="s">
        <v>1041</v>
      </c>
    </row>
    <row r="8604" spans="2:5" x14ac:dyDescent="0.35">
      <c r="B8604" t="s">
        <v>12223</v>
      </c>
      <c r="C8604" t="s">
        <v>9685</v>
      </c>
      <c r="D8604" t="s">
        <v>12224</v>
      </c>
      <c r="E8604" t="s">
        <v>1041</v>
      </c>
    </row>
    <row r="8605" spans="2:5" x14ac:dyDescent="0.35">
      <c r="B8605" t="s">
        <v>12225</v>
      </c>
      <c r="C8605" t="s">
        <v>9685</v>
      </c>
      <c r="D8605" t="s">
        <v>12226</v>
      </c>
    </row>
    <row r="8606" spans="2:5" x14ac:dyDescent="0.35">
      <c r="B8606" t="s">
        <v>12227</v>
      </c>
      <c r="C8606" t="s">
        <v>9685</v>
      </c>
      <c r="D8606" t="s">
        <v>12228</v>
      </c>
      <c r="E8606" t="s">
        <v>1041</v>
      </c>
    </row>
    <row r="8607" spans="2:5" x14ac:dyDescent="0.35">
      <c r="B8607" t="s">
        <v>12229</v>
      </c>
      <c r="C8607" t="s">
        <v>9685</v>
      </c>
      <c r="D8607" t="s">
        <v>12230</v>
      </c>
      <c r="E8607" t="s">
        <v>1041</v>
      </c>
    </row>
    <row r="8608" spans="2:5" x14ac:dyDescent="0.35">
      <c r="B8608" t="s">
        <v>12231</v>
      </c>
      <c r="C8608" t="s">
        <v>9685</v>
      </c>
      <c r="D8608" t="s">
        <v>12232</v>
      </c>
      <c r="E8608" t="s">
        <v>1041</v>
      </c>
    </row>
    <row r="8609" spans="2:5" x14ac:dyDescent="0.35">
      <c r="B8609" t="s">
        <v>12233</v>
      </c>
      <c r="C8609" t="s">
        <v>9685</v>
      </c>
      <c r="D8609" t="s">
        <v>12234</v>
      </c>
      <c r="E8609" t="s">
        <v>1041</v>
      </c>
    </row>
    <row r="8610" spans="2:5" x14ac:dyDescent="0.35">
      <c r="B8610" t="s">
        <v>12235</v>
      </c>
      <c r="C8610" t="s">
        <v>9685</v>
      </c>
      <c r="D8610" t="s">
        <v>12236</v>
      </c>
      <c r="E8610" t="s">
        <v>1032</v>
      </c>
    </row>
    <row r="8611" spans="2:5" x14ac:dyDescent="0.35">
      <c r="B8611" t="s">
        <v>12237</v>
      </c>
      <c r="C8611" t="s">
        <v>9685</v>
      </c>
      <c r="D8611" t="s">
        <v>8245</v>
      </c>
      <c r="E8611" t="s">
        <v>1041</v>
      </c>
    </row>
    <row r="8612" spans="2:5" x14ac:dyDescent="0.35">
      <c r="B8612" t="s">
        <v>12238</v>
      </c>
      <c r="C8612" t="s">
        <v>9685</v>
      </c>
      <c r="D8612" t="s">
        <v>12239</v>
      </c>
      <c r="E8612" t="s">
        <v>1032</v>
      </c>
    </row>
    <row r="8613" spans="2:5" x14ac:dyDescent="0.35">
      <c r="B8613" t="s">
        <v>12240</v>
      </c>
      <c r="C8613" t="s">
        <v>9685</v>
      </c>
      <c r="D8613" t="s">
        <v>12241</v>
      </c>
    </row>
    <row r="8614" spans="2:5" x14ac:dyDescent="0.35">
      <c r="B8614" t="s">
        <v>12242</v>
      </c>
      <c r="C8614" t="s">
        <v>9685</v>
      </c>
      <c r="D8614" t="s">
        <v>12243</v>
      </c>
      <c r="E8614" t="s">
        <v>1032</v>
      </c>
    </row>
    <row r="8615" spans="2:5" x14ac:dyDescent="0.35">
      <c r="B8615" t="s">
        <v>12244</v>
      </c>
      <c r="C8615" t="s">
        <v>9685</v>
      </c>
      <c r="D8615" t="s">
        <v>12245</v>
      </c>
      <c r="E8615" t="s">
        <v>1105</v>
      </c>
    </row>
    <row r="8616" spans="2:5" x14ac:dyDescent="0.35">
      <c r="B8616" t="s">
        <v>12246</v>
      </c>
      <c r="C8616" t="s">
        <v>9685</v>
      </c>
      <c r="D8616" t="s">
        <v>12247</v>
      </c>
      <c r="E8616" t="s">
        <v>1041</v>
      </c>
    </row>
    <row r="8617" spans="2:5" x14ac:dyDescent="0.35">
      <c r="B8617" t="s">
        <v>12248</v>
      </c>
      <c r="C8617" t="s">
        <v>9685</v>
      </c>
      <c r="D8617" t="s">
        <v>12249</v>
      </c>
      <c r="E8617" t="s">
        <v>1041</v>
      </c>
    </row>
    <row r="8618" spans="2:5" x14ac:dyDescent="0.35">
      <c r="B8618" t="s">
        <v>12250</v>
      </c>
      <c r="C8618" t="s">
        <v>9685</v>
      </c>
      <c r="D8618" t="s">
        <v>12251</v>
      </c>
      <c r="E8618" t="s">
        <v>1032</v>
      </c>
    </row>
    <row r="8619" spans="2:5" x14ac:dyDescent="0.35">
      <c r="B8619" t="s">
        <v>12252</v>
      </c>
      <c r="C8619" t="s">
        <v>9685</v>
      </c>
      <c r="D8619" t="s">
        <v>12253</v>
      </c>
      <c r="E8619" t="s">
        <v>1041</v>
      </c>
    </row>
    <row r="8620" spans="2:5" x14ac:dyDescent="0.35">
      <c r="B8620" t="s">
        <v>12254</v>
      </c>
      <c r="C8620" t="s">
        <v>9685</v>
      </c>
      <c r="D8620" t="s">
        <v>12255</v>
      </c>
    </row>
    <row r="8621" spans="2:5" x14ac:dyDescent="0.35">
      <c r="B8621" t="s">
        <v>12256</v>
      </c>
      <c r="C8621" t="s">
        <v>9685</v>
      </c>
      <c r="D8621" t="s">
        <v>12257</v>
      </c>
      <c r="E8621" t="s">
        <v>1041</v>
      </c>
    </row>
    <row r="8622" spans="2:5" x14ac:dyDescent="0.35">
      <c r="B8622" t="s">
        <v>12258</v>
      </c>
      <c r="C8622" t="s">
        <v>9685</v>
      </c>
      <c r="D8622" t="s">
        <v>12259</v>
      </c>
      <c r="E8622" t="s">
        <v>1062</v>
      </c>
    </row>
    <row r="8623" spans="2:5" x14ac:dyDescent="0.35">
      <c r="B8623" t="s">
        <v>12260</v>
      </c>
      <c r="C8623" t="s">
        <v>9685</v>
      </c>
      <c r="D8623" t="s">
        <v>12261</v>
      </c>
      <c r="E8623" t="s">
        <v>1041</v>
      </c>
    </row>
    <row r="8624" spans="2:5" x14ac:dyDescent="0.35">
      <c r="B8624" t="s">
        <v>12262</v>
      </c>
      <c r="C8624" t="s">
        <v>9685</v>
      </c>
      <c r="D8624" t="s">
        <v>12263</v>
      </c>
      <c r="E8624" t="s">
        <v>1062</v>
      </c>
    </row>
    <row r="8625" spans="2:5" x14ac:dyDescent="0.35">
      <c r="B8625" t="s">
        <v>12264</v>
      </c>
      <c r="C8625" t="s">
        <v>9685</v>
      </c>
      <c r="D8625" t="s">
        <v>12265</v>
      </c>
      <c r="E8625" t="s">
        <v>1041</v>
      </c>
    </row>
    <row r="8626" spans="2:5" x14ac:dyDescent="0.35">
      <c r="B8626" t="s">
        <v>12266</v>
      </c>
      <c r="C8626" t="s">
        <v>9685</v>
      </c>
      <c r="D8626" t="s">
        <v>12267</v>
      </c>
      <c r="E8626" t="s">
        <v>1062</v>
      </c>
    </row>
    <row r="8627" spans="2:5" x14ac:dyDescent="0.35">
      <c r="B8627" t="s">
        <v>12268</v>
      </c>
      <c r="C8627" t="s">
        <v>9685</v>
      </c>
      <c r="D8627" t="s">
        <v>12269</v>
      </c>
      <c r="E8627" t="s">
        <v>1041</v>
      </c>
    </row>
    <row r="8628" spans="2:5" x14ac:dyDescent="0.35">
      <c r="B8628" t="s">
        <v>12270</v>
      </c>
      <c r="C8628" t="s">
        <v>9685</v>
      </c>
      <c r="D8628" t="s">
        <v>12271</v>
      </c>
      <c r="E8628" t="s">
        <v>1041</v>
      </c>
    </row>
    <row r="8629" spans="2:5" x14ac:dyDescent="0.35">
      <c r="B8629" t="s">
        <v>12272</v>
      </c>
      <c r="C8629" t="s">
        <v>9685</v>
      </c>
      <c r="D8629" t="s">
        <v>12273</v>
      </c>
      <c r="E8629" t="s">
        <v>1041</v>
      </c>
    </row>
    <row r="8630" spans="2:5" x14ac:dyDescent="0.35">
      <c r="B8630" t="s">
        <v>12274</v>
      </c>
      <c r="C8630" t="s">
        <v>9685</v>
      </c>
      <c r="D8630" t="s">
        <v>12275</v>
      </c>
    </row>
    <row r="8631" spans="2:5" x14ac:dyDescent="0.35">
      <c r="B8631" t="s">
        <v>12276</v>
      </c>
      <c r="C8631" t="s">
        <v>9685</v>
      </c>
      <c r="D8631" t="s">
        <v>12277</v>
      </c>
    </row>
    <row r="8632" spans="2:5" x14ac:dyDescent="0.35">
      <c r="B8632" t="s">
        <v>12278</v>
      </c>
      <c r="C8632" t="s">
        <v>9685</v>
      </c>
      <c r="D8632" t="s">
        <v>12279</v>
      </c>
      <c r="E8632" t="s">
        <v>1041</v>
      </c>
    </row>
    <row r="8633" spans="2:5" x14ac:dyDescent="0.35">
      <c r="B8633" t="s">
        <v>12280</v>
      </c>
      <c r="C8633" t="s">
        <v>9685</v>
      </c>
      <c r="D8633" t="s">
        <v>12281</v>
      </c>
      <c r="E8633" t="s">
        <v>1041</v>
      </c>
    </row>
    <row r="8634" spans="2:5" x14ac:dyDescent="0.35">
      <c r="B8634" t="s">
        <v>12282</v>
      </c>
      <c r="C8634" t="s">
        <v>9685</v>
      </c>
      <c r="D8634" t="s">
        <v>12283</v>
      </c>
      <c r="E8634" t="s">
        <v>1105</v>
      </c>
    </row>
    <row r="8635" spans="2:5" x14ac:dyDescent="0.35">
      <c r="B8635" t="s">
        <v>12284</v>
      </c>
      <c r="C8635" t="s">
        <v>9685</v>
      </c>
      <c r="D8635" t="s">
        <v>12285</v>
      </c>
      <c r="E8635" t="s">
        <v>1041</v>
      </c>
    </row>
    <row r="8636" spans="2:5" x14ac:dyDescent="0.35">
      <c r="B8636" t="s">
        <v>12286</v>
      </c>
      <c r="C8636" t="s">
        <v>9685</v>
      </c>
      <c r="D8636" t="s">
        <v>12287</v>
      </c>
    </row>
    <row r="8637" spans="2:5" x14ac:dyDescent="0.35">
      <c r="B8637" t="s">
        <v>12288</v>
      </c>
      <c r="C8637" t="s">
        <v>9685</v>
      </c>
      <c r="D8637" t="s">
        <v>12289</v>
      </c>
      <c r="E8637" t="s">
        <v>1062</v>
      </c>
    </row>
    <row r="8638" spans="2:5" x14ac:dyDescent="0.35">
      <c r="B8638" t="s">
        <v>12290</v>
      </c>
      <c r="C8638" t="s">
        <v>9685</v>
      </c>
      <c r="D8638" t="s">
        <v>12291</v>
      </c>
      <c r="E8638" t="s">
        <v>1041</v>
      </c>
    </row>
    <row r="8639" spans="2:5" x14ac:dyDescent="0.35">
      <c r="B8639" t="s">
        <v>12292</v>
      </c>
      <c r="C8639" t="s">
        <v>9685</v>
      </c>
      <c r="D8639" t="s">
        <v>12293</v>
      </c>
      <c r="E8639" t="s">
        <v>1041</v>
      </c>
    </row>
    <row r="8640" spans="2:5" x14ac:dyDescent="0.35">
      <c r="B8640" t="s">
        <v>12294</v>
      </c>
      <c r="C8640" t="s">
        <v>9685</v>
      </c>
      <c r="D8640" t="s">
        <v>12295</v>
      </c>
      <c r="E8640" t="s">
        <v>1041</v>
      </c>
    </row>
    <row r="8641" spans="2:5" x14ac:dyDescent="0.35">
      <c r="B8641" t="s">
        <v>12296</v>
      </c>
      <c r="C8641" t="s">
        <v>9685</v>
      </c>
      <c r="D8641" t="s">
        <v>12297</v>
      </c>
    </row>
    <row r="8642" spans="2:5" x14ac:dyDescent="0.35">
      <c r="B8642" t="s">
        <v>12298</v>
      </c>
      <c r="C8642" t="s">
        <v>9685</v>
      </c>
      <c r="D8642" t="s">
        <v>12299</v>
      </c>
      <c r="E8642" t="s">
        <v>1041</v>
      </c>
    </row>
    <row r="8643" spans="2:5" x14ac:dyDescent="0.35">
      <c r="B8643" t="s">
        <v>12300</v>
      </c>
      <c r="C8643" t="s">
        <v>9685</v>
      </c>
      <c r="D8643" t="s">
        <v>12301</v>
      </c>
      <c r="E8643" t="s">
        <v>1041</v>
      </c>
    </row>
    <row r="8644" spans="2:5" x14ac:dyDescent="0.35">
      <c r="B8644" t="s">
        <v>12302</v>
      </c>
      <c r="C8644" t="s">
        <v>9685</v>
      </c>
      <c r="D8644" t="s">
        <v>12303</v>
      </c>
      <c r="E8644" t="s">
        <v>1062</v>
      </c>
    </row>
    <row r="8645" spans="2:5" x14ac:dyDescent="0.35">
      <c r="B8645" t="s">
        <v>12304</v>
      </c>
      <c r="C8645" t="s">
        <v>9685</v>
      </c>
      <c r="D8645" t="s">
        <v>12305</v>
      </c>
      <c r="E8645" t="s">
        <v>1041</v>
      </c>
    </row>
    <row r="8646" spans="2:5" x14ac:dyDescent="0.35">
      <c r="B8646" t="s">
        <v>12306</v>
      </c>
      <c r="C8646" t="s">
        <v>9685</v>
      </c>
      <c r="D8646" t="s">
        <v>12307</v>
      </c>
      <c r="E8646" t="s">
        <v>1032</v>
      </c>
    </row>
    <row r="8647" spans="2:5" x14ac:dyDescent="0.35">
      <c r="B8647" t="s">
        <v>12308</v>
      </c>
      <c r="C8647" t="s">
        <v>9685</v>
      </c>
      <c r="D8647" t="s">
        <v>12309</v>
      </c>
      <c r="E8647" t="s">
        <v>1041</v>
      </c>
    </row>
    <row r="8648" spans="2:5" x14ac:dyDescent="0.35">
      <c r="B8648" t="s">
        <v>12310</v>
      </c>
      <c r="C8648" t="s">
        <v>9685</v>
      </c>
      <c r="D8648" t="s">
        <v>12311</v>
      </c>
      <c r="E8648" t="s">
        <v>1062</v>
      </c>
    </row>
    <row r="8649" spans="2:5" x14ac:dyDescent="0.35">
      <c r="B8649" t="s">
        <v>12312</v>
      </c>
      <c r="C8649" t="s">
        <v>9685</v>
      </c>
      <c r="D8649" t="s">
        <v>8336</v>
      </c>
      <c r="E8649" t="s">
        <v>1032</v>
      </c>
    </row>
    <row r="8650" spans="2:5" x14ac:dyDescent="0.35">
      <c r="B8650" t="s">
        <v>12313</v>
      </c>
      <c r="C8650" t="s">
        <v>9685</v>
      </c>
      <c r="D8650" t="s">
        <v>12314</v>
      </c>
      <c r="E8650" t="s">
        <v>1041</v>
      </c>
    </row>
    <row r="8651" spans="2:5" x14ac:dyDescent="0.35">
      <c r="B8651" t="s">
        <v>12315</v>
      </c>
      <c r="C8651" t="s">
        <v>9685</v>
      </c>
      <c r="D8651" t="s">
        <v>12316</v>
      </c>
    </row>
    <row r="8652" spans="2:5" x14ac:dyDescent="0.35">
      <c r="B8652" t="s">
        <v>12317</v>
      </c>
      <c r="C8652" t="s">
        <v>9685</v>
      </c>
      <c r="D8652" t="s">
        <v>4993</v>
      </c>
      <c r="E8652" t="s">
        <v>1041</v>
      </c>
    </row>
    <row r="8653" spans="2:5" x14ac:dyDescent="0.35">
      <c r="B8653" t="s">
        <v>12318</v>
      </c>
      <c r="C8653" t="s">
        <v>9685</v>
      </c>
      <c r="D8653" t="s">
        <v>12319</v>
      </c>
      <c r="E8653" t="s">
        <v>1041</v>
      </c>
    </row>
    <row r="8654" spans="2:5" x14ac:dyDescent="0.35">
      <c r="B8654" t="s">
        <v>12320</v>
      </c>
      <c r="C8654" t="s">
        <v>9685</v>
      </c>
      <c r="D8654" t="s">
        <v>12321</v>
      </c>
      <c r="E8654" t="s">
        <v>1032</v>
      </c>
    </row>
    <row r="8655" spans="2:5" x14ac:dyDescent="0.35">
      <c r="B8655" t="s">
        <v>12322</v>
      </c>
      <c r="C8655" t="s">
        <v>9685</v>
      </c>
      <c r="D8655" t="s">
        <v>12323</v>
      </c>
      <c r="E8655" t="s">
        <v>1032</v>
      </c>
    </row>
    <row r="8656" spans="2:5" x14ac:dyDescent="0.35">
      <c r="B8656" t="s">
        <v>12324</v>
      </c>
      <c r="C8656" t="s">
        <v>9685</v>
      </c>
      <c r="D8656" t="s">
        <v>12325</v>
      </c>
      <c r="E8656" t="s">
        <v>1041</v>
      </c>
    </row>
    <row r="8657" spans="2:5" x14ac:dyDescent="0.35">
      <c r="B8657" t="s">
        <v>12326</v>
      </c>
      <c r="C8657" t="s">
        <v>9685</v>
      </c>
      <c r="D8657" t="s">
        <v>12327</v>
      </c>
      <c r="E8657" t="s">
        <v>1041</v>
      </c>
    </row>
    <row r="8658" spans="2:5" x14ac:dyDescent="0.35">
      <c r="B8658" t="s">
        <v>12328</v>
      </c>
      <c r="C8658" t="s">
        <v>9685</v>
      </c>
      <c r="D8658" t="s">
        <v>12329</v>
      </c>
      <c r="E8658" t="s">
        <v>1062</v>
      </c>
    </row>
    <row r="8659" spans="2:5" x14ac:dyDescent="0.35">
      <c r="B8659" t="s">
        <v>12330</v>
      </c>
      <c r="C8659" t="s">
        <v>9685</v>
      </c>
      <c r="D8659" t="s">
        <v>12331</v>
      </c>
    </row>
    <row r="8660" spans="2:5" x14ac:dyDescent="0.35">
      <c r="B8660" t="s">
        <v>12332</v>
      </c>
      <c r="C8660" t="s">
        <v>9685</v>
      </c>
      <c r="D8660" t="s">
        <v>12333</v>
      </c>
      <c r="E8660" t="s">
        <v>1041</v>
      </c>
    </row>
    <row r="8661" spans="2:5" x14ac:dyDescent="0.35">
      <c r="B8661" t="s">
        <v>12334</v>
      </c>
      <c r="C8661" t="s">
        <v>9685</v>
      </c>
      <c r="D8661" t="s">
        <v>12335</v>
      </c>
      <c r="E8661" t="s">
        <v>1041</v>
      </c>
    </row>
    <row r="8662" spans="2:5" x14ac:dyDescent="0.35">
      <c r="B8662" t="s">
        <v>12336</v>
      </c>
      <c r="C8662" t="s">
        <v>9685</v>
      </c>
      <c r="D8662" t="s">
        <v>12337</v>
      </c>
      <c r="E8662" t="s">
        <v>1105</v>
      </c>
    </row>
    <row r="8663" spans="2:5" x14ac:dyDescent="0.35">
      <c r="B8663" t="s">
        <v>12338</v>
      </c>
      <c r="C8663" t="s">
        <v>9685</v>
      </c>
      <c r="D8663" t="s">
        <v>4996</v>
      </c>
      <c r="E8663" t="s">
        <v>1041</v>
      </c>
    </row>
    <row r="8664" spans="2:5" x14ac:dyDescent="0.35">
      <c r="B8664" t="s">
        <v>12339</v>
      </c>
      <c r="C8664" t="s">
        <v>9685</v>
      </c>
      <c r="D8664" t="s">
        <v>12340</v>
      </c>
      <c r="E8664" t="s">
        <v>1032</v>
      </c>
    </row>
    <row r="8665" spans="2:5" x14ac:dyDescent="0.35">
      <c r="B8665" t="s">
        <v>12341</v>
      </c>
      <c r="C8665" t="s">
        <v>9685</v>
      </c>
      <c r="D8665" t="s">
        <v>12342</v>
      </c>
      <c r="E8665" t="s">
        <v>1041</v>
      </c>
    </row>
    <row r="8666" spans="2:5" x14ac:dyDescent="0.35">
      <c r="B8666" t="s">
        <v>12343</v>
      </c>
      <c r="C8666" t="s">
        <v>9685</v>
      </c>
      <c r="D8666" t="s">
        <v>12344</v>
      </c>
      <c r="E8666" t="s">
        <v>1041</v>
      </c>
    </row>
    <row r="8667" spans="2:5" x14ac:dyDescent="0.35">
      <c r="B8667" t="s">
        <v>12345</v>
      </c>
      <c r="C8667" t="s">
        <v>9685</v>
      </c>
      <c r="D8667" t="s">
        <v>12346</v>
      </c>
      <c r="E8667" t="s">
        <v>1041</v>
      </c>
    </row>
    <row r="8668" spans="2:5" x14ac:dyDescent="0.35">
      <c r="B8668" t="s">
        <v>12347</v>
      </c>
      <c r="C8668" t="s">
        <v>9685</v>
      </c>
      <c r="D8668" t="s">
        <v>12348</v>
      </c>
      <c r="E8668" t="s">
        <v>1041</v>
      </c>
    </row>
    <row r="8669" spans="2:5" x14ac:dyDescent="0.35">
      <c r="B8669" t="s">
        <v>12349</v>
      </c>
      <c r="C8669" t="s">
        <v>9685</v>
      </c>
      <c r="D8669" t="s">
        <v>5102</v>
      </c>
      <c r="E8669" t="s">
        <v>1032</v>
      </c>
    </row>
    <row r="8670" spans="2:5" x14ac:dyDescent="0.35">
      <c r="B8670" t="s">
        <v>12350</v>
      </c>
      <c r="C8670" t="s">
        <v>9685</v>
      </c>
      <c r="D8670" t="s">
        <v>12351</v>
      </c>
      <c r="E8670" t="s">
        <v>1041</v>
      </c>
    </row>
    <row r="8671" spans="2:5" x14ac:dyDescent="0.35">
      <c r="B8671" t="s">
        <v>12352</v>
      </c>
      <c r="C8671" t="s">
        <v>9685</v>
      </c>
      <c r="D8671" t="s">
        <v>12353</v>
      </c>
      <c r="E8671" t="s">
        <v>1041</v>
      </c>
    </row>
    <row r="8672" spans="2:5" x14ac:dyDescent="0.35">
      <c r="B8672" t="s">
        <v>12354</v>
      </c>
      <c r="C8672" t="s">
        <v>9685</v>
      </c>
      <c r="D8672" t="s">
        <v>12355</v>
      </c>
      <c r="E8672" t="s">
        <v>1041</v>
      </c>
    </row>
    <row r="8673" spans="2:5" x14ac:dyDescent="0.35">
      <c r="B8673" t="s">
        <v>12356</v>
      </c>
      <c r="C8673" t="s">
        <v>9685</v>
      </c>
      <c r="D8673" t="s">
        <v>12357</v>
      </c>
    </row>
    <row r="8674" spans="2:5" x14ac:dyDescent="0.35">
      <c r="B8674" t="s">
        <v>12358</v>
      </c>
      <c r="C8674" t="s">
        <v>9685</v>
      </c>
      <c r="D8674" t="s">
        <v>12359</v>
      </c>
    </row>
    <row r="8675" spans="2:5" x14ac:dyDescent="0.35">
      <c r="B8675" t="s">
        <v>12360</v>
      </c>
      <c r="C8675" t="s">
        <v>9685</v>
      </c>
      <c r="D8675" t="s">
        <v>12361</v>
      </c>
      <c r="E8675" t="s">
        <v>1041</v>
      </c>
    </row>
    <row r="8676" spans="2:5" x14ac:dyDescent="0.35">
      <c r="B8676" t="s">
        <v>12362</v>
      </c>
      <c r="C8676" t="s">
        <v>9685</v>
      </c>
      <c r="D8676" t="s">
        <v>12363</v>
      </c>
      <c r="E8676" t="s">
        <v>1041</v>
      </c>
    </row>
    <row r="8677" spans="2:5" x14ac:dyDescent="0.35">
      <c r="B8677" t="s">
        <v>12364</v>
      </c>
      <c r="C8677" t="s">
        <v>9685</v>
      </c>
      <c r="D8677" t="s">
        <v>12365</v>
      </c>
      <c r="E8677" t="s">
        <v>1032</v>
      </c>
    </row>
    <row r="8678" spans="2:5" x14ac:dyDescent="0.35">
      <c r="B8678" t="s">
        <v>12366</v>
      </c>
      <c r="C8678" t="s">
        <v>9685</v>
      </c>
      <c r="D8678" t="s">
        <v>12367</v>
      </c>
      <c r="E8678" t="s">
        <v>1041</v>
      </c>
    </row>
    <row r="8679" spans="2:5" x14ac:dyDescent="0.35">
      <c r="B8679" t="s">
        <v>12368</v>
      </c>
      <c r="C8679" t="s">
        <v>9685</v>
      </c>
      <c r="D8679" t="s">
        <v>12369</v>
      </c>
      <c r="E8679" t="s">
        <v>1105</v>
      </c>
    </row>
    <row r="8680" spans="2:5" x14ac:dyDescent="0.35">
      <c r="B8680" t="s">
        <v>12370</v>
      </c>
      <c r="C8680" t="s">
        <v>9685</v>
      </c>
      <c r="D8680" t="s">
        <v>12371</v>
      </c>
      <c r="E8680" t="s">
        <v>1041</v>
      </c>
    </row>
    <row r="8681" spans="2:5" x14ac:dyDescent="0.35">
      <c r="B8681" t="s">
        <v>12372</v>
      </c>
      <c r="C8681" t="s">
        <v>9685</v>
      </c>
      <c r="D8681" t="s">
        <v>12373</v>
      </c>
      <c r="E8681" t="s">
        <v>1041</v>
      </c>
    </row>
    <row r="8682" spans="2:5" x14ac:dyDescent="0.35">
      <c r="B8682" t="s">
        <v>12374</v>
      </c>
      <c r="C8682" t="s">
        <v>9685</v>
      </c>
      <c r="D8682" t="s">
        <v>12375</v>
      </c>
      <c r="E8682" t="s">
        <v>1041</v>
      </c>
    </row>
    <row r="8683" spans="2:5" x14ac:dyDescent="0.35">
      <c r="B8683" t="s">
        <v>12376</v>
      </c>
      <c r="C8683" t="s">
        <v>9685</v>
      </c>
      <c r="D8683" t="s">
        <v>12377</v>
      </c>
      <c r="E8683" t="s">
        <v>1041</v>
      </c>
    </row>
    <row r="8684" spans="2:5" x14ac:dyDescent="0.35">
      <c r="B8684" t="s">
        <v>12378</v>
      </c>
      <c r="C8684" t="s">
        <v>9685</v>
      </c>
      <c r="D8684" t="s">
        <v>12379</v>
      </c>
    </row>
    <row r="8685" spans="2:5" x14ac:dyDescent="0.35">
      <c r="B8685" t="s">
        <v>12380</v>
      </c>
      <c r="C8685" t="s">
        <v>9685</v>
      </c>
      <c r="D8685" t="s">
        <v>12381</v>
      </c>
      <c r="E8685" t="s">
        <v>1041</v>
      </c>
    </row>
    <row r="8686" spans="2:5" x14ac:dyDescent="0.35">
      <c r="B8686" t="s">
        <v>12382</v>
      </c>
      <c r="C8686" t="s">
        <v>9685</v>
      </c>
      <c r="D8686" t="s">
        <v>12383</v>
      </c>
      <c r="E8686" t="s">
        <v>1041</v>
      </c>
    </row>
    <row r="8687" spans="2:5" x14ac:dyDescent="0.35">
      <c r="B8687" t="s">
        <v>12384</v>
      </c>
      <c r="C8687" t="s">
        <v>9685</v>
      </c>
      <c r="D8687" t="s">
        <v>12385</v>
      </c>
      <c r="E8687" t="s">
        <v>1041</v>
      </c>
    </row>
    <row r="8688" spans="2:5" x14ac:dyDescent="0.35">
      <c r="B8688" t="s">
        <v>12386</v>
      </c>
      <c r="C8688" t="s">
        <v>9685</v>
      </c>
      <c r="D8688" t="s">
        <v>12387</v>
      </c>
    </row>
    <row r="8689" spans="2:5" x14ac:dyDescent="0.35">
      <c r="B8689" t="s">
        <v>12388</v>
      </c>
      <c r="C8689" t="s">
        <v>9685</v>
      </c>
      <c r="D8689" t="s">
        <v>12389</v>
      </c>
      <c r="E8689" t="s">
        <v>1041</v>
      </c>
    </row>
    <row r="8690" spans="2:5" x14ac:dyDescent="0.35">
      <c r="B8690" t="s">
        <v>12390</v>
      </c>
      <c r="C8690" t="s">
        <v>9685</v>
      </c>
      <c r="D8690" t="s">
        <v>12391</v>
      </c>
      <c r="E8690" t="s">
        <v>1041</v>
      </c>
    </row>
    <row r="8691" spans="2:5" x14ac:dyDescent="0.35">
      <c r="B8691" t="s">
        <v>12392</v>
      </c>
      <c r="C8691" t="s">
        <v>9685</v>
      </c>
      <c r="D8691" t="s">
        <v>5190</v>
      </c>
      <c r="E8691" t="s">
        <v>1041</v>
      </c>
    </row>
    <row r="8692" spans="2:5" x14ac:dyDescent="0.35">
      <c r="B8692" t="s">
        <v>12393</v>
      </c>
      <c r="C8692" t="s">
        <v>9685</v>
      </c>
      <c r="D8692" t="s">
        <v>5181</v>
      </c>
      <c r="E8692" t="s">
        <v>1041</v>
      </c>
    </row>
    <row r="8693" spans="2:5" x14ac:dyDescent="0.35">
      <c r="B8693" t="s">
        <v>12394</v>
      </c>
      <c r="C8693" t="s">
        <v>9685</v>
      </c>
      <c r="D8693" t="s">
        <v>12395</v>
      </c>
      <c r="E8693" t="s">
        <v>1041</v>
      </c>
    </row>
    <row r="8694" spans="2:5" x14ac:dyDescent="0.35">
      <c r="B8694" t="s">
        <v>12396</v>
      </c>
      <c r="C8694" t="s">
        <v>9685</v>
      </c>
      <c r="D8694" t="s">
        <v>12397</v>
      </c>
      <c r="E8694" t="s">
        <v>1041</v>
      </c>
    </row>
    <row r="8695" spans="2:5" x14ac:dyDescent="0.35">
      <c r="B8695" t="s">
        <v>12398</v>
      </c>
      <c r="C8695" t="s">
        <v>9685</v>
      </c>
      <c r="D8695" t="s">
        <v>12399</v>
      </c>
      <c r="E8695" t="s">
        <v>1032</v>
      </c>
    </row>
    <row r="8696" spans="2:5" x14ac:dyDescent="0.35">
      <c r="B8696" t="s">
        <v>12400</v>
      </c>
      <c r="C8696" t="s">
        <v>9685</v>
      </c>
      <c r="D8696" t="s">
        <v>12401</v>
      </c>
      <c r="E8696" t="s">
        <v>1041</v>
      </c>
    </row>
    <row r="8697" spans="2:5" x14ac:dyDescent="0.35">
      <c r="B8697" t="s">
        <v>12402</v>
      </c>
      <c r="C8697" t="s">
        <v>9685</v>
      </c>
      <c r="D8697" t="s">
        <v>12403</v>
      </c>
      <c r="E8697" t="s">
        <v>1041</v>
      </c>
    </row>
    <row r="8698" spans="2:5" x14ac:dyDescent="0.35">
      <c r="B8698" t="s">
        <v>12404</v>
      </c>
      <c r="C8698" t="s">
        <v>9685</v>
      </c>
      <c r="D8698" t="s">
        <v>12405</v>
      </c>
      <c r="E8698" t="s">
        <v>1041</v>
      </c>
    </row>
    <row r="8699" spans="2:5" x14ac:dyDescent="0.35">
      <c r="B8699" t="s">
        <v>12406</v>
      </c>
      <c r="C8699" t="s">
        <v>9685</v>
      </c>
      <c r="D8699" t="s">
        <v>12407</v>
      </c>
      <c r="E8699" t="s">
        <v>1041</v>
      </c>
    </row>
    <row r="8700" spans="2:5" x14ac:dyDescent="0.35">
      <c r="B8700" t="s">
        <v>12408</v>
      </c>
      <c r="C8700" t="s">
        <v>9685</v>
      </c>
      <c r="D8700" t="s">
        <v>12409</v>
      </c>
      <c r="E8700" t="s">
        <v>1041</v>
      </c>
    </row>
    <row r="8701" spans="2:5" x14ac:dyDescent="0.35">
      <c r="B8701" t="s">
        <v>12410</v>
      </c>
      <c r="C8701" t="s">
        <v>9685</v>
      </c>
      <c r="D8701" t="s">
        <v>12411</v>
      </c>
      <c r="E8701" t="s">
        <v>1041</v>
      </c>
    </row>
    <row r="8702" spans="2:5" x14ac:dyDescent="0.35">
      <c r="B8702" t="s">
        <v>12412</v>
      </c>
      <c r="C8702" t="s">
        <v>9685</v>
      </c>
      <c r="D8702" t="s">
        <v>12413</v>
      </c>
      <c r="E8702" t="s">
        <v>1041</v>
      </c>
    </row>
    <row r="8703" spans="2:5" x14ac:dyDescent="0.35">
      <c r="B8703" t="s">
        <v>12414</v>
      </c>
      <c r="C8703" t="s">
        <v>9685</v>
      </c>
      <c r="D8703" t="s">
        <v>12415</v>
      </c>
      <c r="E8703" t="s">
        <v>1041</v>
      </c>
    </row>
    <row r="8704" spans="2:5" x14ac:dyDescent="0.35">
      <c r="B8704" t="s">
        <v>12416</v>
      </c>
      <c r="C8704" t="s">
        <v>9685</v>
      </c>
      <c r="D8704" t="s">
        <v>12417</v>
      </c>
      <c r="E8704" t="s">
        <v>1041</v>
      </c>
    </row>
    <row r="8705" spans="2:5" x14ac:dyDescent="0.35">
      <c r="B8705" t="s">
        <v>12418</v>
      </c>
      <c r="C8705" t="s">
        <v>9685</v>
      </c>
      <c r="D8705" t="s">
        <v>12419</v>
      </c>
      <c r="E8705" t="s">
        <v>1105</v>
      </c>
    </row>
    <row r="8706" spans="2:5" x14ac:dyDescent="0.35">
      <c r="B8706" t="s">
        <v>12420</v>
      </c>
      <c r="C8706" t="s">
        <v>9685</v>
      </c>
      <c r="D8706" t="s">
        <v>12421</v>
      </c>
      <c r="E8706" t="s">
        <v>1041</v>
      </c>
    </row>
    <row r="8707" spans="2:5" x14ac:dyDescent="0.35">
      <c r="B8707" t="s">
        <v>12422</v>
      </c>
      <c r="C8707" t="s">
        <v>9685</v>
      </c>
      <c r="D8707" t="s">
        <v>12423</v>
      </c>
      <c r="E8707" t="s">
        <v>1062</v>
      </c>
    </row>
    <row r="8708" spans="2:5" x14ac:dyDescent="0.35">
      <c r="B8708" t="s">
        <v>12424</v>
      </c>
      <c r="C8708" t="s">
        <v>9685</v>
      </c>
      <c r="D8708" t="s">
        <v>12425</v>
      </c>
      <c r="E8708" t="s">
        <v>1041</v>
      </c>
    </row>
    <row r="8709" spans="2:5" x14ac:dyDescent="0.35">
      <c r="B8709" t="s">
        <v>12426</v>
      </c>
      <c r="C8709" t="s">
        <v>9685</v>
      </c>
      <c r="D8709" t="s">
        <v>5377</v>
      </c>
      <c r="E8709" t="s">
        <v>1105</v>
      </c>
    </row>
    <row r="8710" spans="2:5" x14ac:dyDescent="0.35">
      <c r="B8710" t="s">
        <v>12427</v>
      </c>
      <c r="C8710" t="s">
        <v>9685</v>
      </c>
      <c r="D8710" t="s">
        <v>12428</v>
      </c>
      <c r="E8710" t="s">
        <v>1041</v>
      </c>
    </row>
    <row r="8711" spans="2:5" x14ac:dyDescent="0.35">
      <c r="B8711" t="s">
        <v>12429</v>
      </c>
      <c r="C8711" t="s">
        <v>9685</v>
      </c>
      <c r="D8711" t="s">
        <v>5288</v>
      </c>
      <c r="E8711" t="s">
        <v>1041</v>
      </c>
    </row>
    <row r="8712" spans="2:5" x14ac:dyDescent="0.35">
      <c r="B8712" t="s">
        <v>12430</v>
      </c>
      <c r="C8712" t="s">
        <v>9685</v>
      </c>
      <c r="D8712" t="s">
        <v>12431</v>
      </c>
    </row>
    <row r="8713" spans="2:5" x14ac:dyDescent="0.35">
      <c r="B8713" t="s">
        <v>12432</v>
      </c>
      <c r="C8713" t="s">
        <v>9685</v>
      </c>
      <c r="D8713" t="s">
        <v>12433</v>
      </c>
      <c r="E8713" t="s">
        <v>1041</v>
      </c>
    </row>
    <row r="8714" spans="2:5" x14ac:dyDescent="0.35">
      <c r="B8714" t="s">
        <v>12434</v>
      </c>
      <c r="C8714" t="s">
        <v>9685</v>
      </c>
      <c r="D8714" t="s">
        <v>1556</v>
      </c>
      <c r="E8714" t="s">
        <v>1041</v>
      </c>
    </row>
    <row r="8715" spans="2:5" x14ac:dyDescent="0.35">
      <c r="B8715" t="s">
        <v>12435</v>
      </c>
      <c r="C8715" t="s">
        <v>9685</v>
      </c>
      <c r="D8715" t="s">
        <v>12436</v>
      </c>
      <c r="E8715" t="s">
        <v>1041</v>
      </c>
    </row>
    <row r="8716" spans="2:5" x14ac:dyDescent="0.35">
      <c r="B8716" t="s">
        <v>12437</v>
      </c>
      <c r="C8716" t="s">
        <v>9685</v>
      </c>
      <c r="D8716" t="s">
        <v>12438</v>
      </c>
    </row>
    <row r="8717" spans="2:5" x14ac:dyDescent="0.35">
      <c r="B8717" t="s">
        <v>12439</v>
      </c>
      <c r="C8717" t="s">
        <v>9685</v>
      </c>
      <c r="D8717" t="s">
        <v>12440</v>
      </c>
      <c r="E8717" t="s">
        <v>1032</v>
      </c>
    </row>
    <row r="8718" spans="2:5" x14ac:dyDescent="0.35">
      <c r="B8718" t="s">
        <v>12441</v>
      </c>
      <c r="C8718" t="s">
        <v>9685</v>
      </c>
      <c r="D8718" t="s">
        <v>12442</v>
      </c>
      <c r="E8718" t="s">
        <v>1041</v>
      </c>
    </row>
    <row r="8719" spans="2:5" x14ac:dyDescent="0.35">
      <c r="B8719" t="s">
        <v>12443</v>
      </c>
      <c r="C8719" t="s">
        <v>9685</v>
      </c>
      <c r="D8719" t="s">
        <v>12444</v>
      </c>
      <c r="E8719" t="s">
        <v>1105</v>
      </c>
    </row>
    <row r="8720" spans="2:5" x14ac:dyDescent="0.35">
      <c r="B8720" t="s">
        <v>12445</v>
      </c>
      <c r="C8720" t="s">
        <v>9685</v>
      </c>
      <c r="D8720" t="s">
        <v>12446</v>
      </c>
      <c r="E8720" t="s">
        <v>1041</v>
      </c>
    </row>
    <row r="8721" spans="2:5" x14ac:dyDescent="0.35">
      <c r="B8721" t="s">
        <v>12447</v>
      </c>
      <c r="C8721" t="s">
        <v>9685</v>
      </c>
      <c r="D8721" t="s">
        <v>12448</v>
      </c>
    </row>
    <row r="8722" spans="2:5" x14ac:dyDescent="0.35">
      <c r="B8722" t="s">
        <v>12449</v>
      </c>
      <c r="C8722" t="s">
        <v>9685</v>
      </c>
      <c r="D8722" t="s">
        <v>12450</v>
      </c>
      <c r="E8722" t="s">
        <v>1041</v>
      </c>
    </row>
    <row r="8723" spans="2:5" x14ac:dyDescent="0.35">
      <c r="B8723" t="s">
        <v>12451</v>
      </c>
      <c r="C8723" t="s">
        <v>9685</v>
      </c>
      <c r="D8723" t="s">
        <v>12452</v>
      </c>
      <c r="E8723" t="s">
        <v>1041</v>
      </c>
    </row>
    <row r="8724" spans="2:5" x14ac:dyDescent="0.35">
      <c r="B8724" t="s">
        <v>12453</v>
      </c>
      <c r="C8724" t="s">
        <v>9685</v>
      </c>
      <c r="D8724" t="s">
        <v>12454</v>
      </c>
      <c r="E8724" t="s">
        <v>1032</v>
      </c>
    </row>
    <row r="8725" spans="2:5" x14ac:dyDescent="0.35">
      <c r="B8725" t="s">
        <v>12455</v>
      </c>
      <c r="C8725" t="s">
        <v>9685</v>
      </c>
      <c r="D8725" t="s">
        <v>12456</v>
      </c>
      <c r="E8725" t="s">
        <v>1041</v>
      </c>
    </row>
    <row r="8726" spans="2:5" x14ac:dyDescent="0.35">
      <c r="B8726" t="s">
        <v>12457</v>
      </c>
      <c r="C8726" t="s">
        <v>9685</v>
      </c>
      <c r="D8726" t="s">
        <v>12458</v>
      </c>
      <c r="E8726" t="s">
        <v>1041</v>
      </c>
    </row>
    <row r="8727" spans="2:5" x14ac:dyDescent="0.35">
      <c r="B8727" t="s">
        <v>12459</v>
      </c>
      <c r="C8727" t="s">
        <v>9685</v>
      </c>
      <c r="D8727" t="s">
        <v>12460</v>
      </c>
      <c r="E8727" t="s">
        <v>1041</v>
      </c>
    </row>
    <row r="8728" spans="2:5" x14ac:dyDescent="0.35">
      <c r="B8728" t="s">
        <v>12461</v>
      </c>
      <c r="C8728" t="s">
        <v>9685</v>
      </c>
      <c r="D8728" t="s">
        <v>12462</v>
      </c>
    </row>
    <row r="8729" spans="2:5" x14ac:dyDescent="0.35">
      <c r="B8729" t="s">
        <v>12463</v>
      </c>
      <c r="C8729" t="s">
        <v>9685</v>
      </c>
      <c r="D8729" t="s">
        <v>12464</v>
      </c>
      <c r="E8729" t="s">
        <v>1041</v>
      </c>
    </row>
    <row r="8730" spans="2:5" x14ac:dyDescent="0.35">
      <c r="B8730" t="s">
        <v>12465</v>
      </c>
      <c r="C8730" t="s">
        <v>9685</v>
      </c>
      <c r="D8730" t="s">
        <v>12466</v>
      </c>
      <c r="E8730" t="s">
        <v>1062</v>
      </c>
    </row>
    <row r="8731" spans="2:5" x14ac:dyDescent="0.35">
      <c r="B8731" t="s">
        <v>12467</v>
      </c>
      <c r="C8731" t="s">
        <v>9685</v>
      </c>
      <c r="D8731" t="s">
        <v>12468</v>
      </c>
      <c r="E8731" t="s">
        <v>1062</v>
      </c>
    </row>
    <row r="8732" spans="2:5" x14ac:dyDescent="0.35">
      <c r="B8732" t="s">
        <v>12469</v>
      </c>
      <c r="C8732" t="s">
        <v>9685</v>
      </c>
      <c r="D8732" t="s">
        <v>12470</v>
      </c>
    </row>
    <row r="8733" spans="2:5" x14ac:dyDescent="0.35">
      <c r="B8733" t="s">
        <v>12471</v>
      </c>
      <c r="C8733" t="s">
        <v>9685</v>
      </c>
      <c r="D8733" t="s">
        <v>12472</v>
      </c>
      <c r="E8733" t="s">
        <v>1041</v>
      </c>
    </row>
    <row r="8734" spans="2:5" x14ac:dyDescent="0.35">
      <c r="B8734" t="s">
        <v>12473</v>
      </c>
      <c r="C8734" t="s">
        <v>9685</v>
      </c>
      <c r="D8734" t="s">
        <v>12474</v>
      </c>
    </row>
    <row r="8735" spans="2:5" x14ac:dyDescent="0.35">
      <c r="B8735" t="s">
        <v>12475</v>
      </c>
      <c r="C8735" t="s">
        <v>9685</v>
      </c>
      <c r="D8735" t="s">
        <v>12476</v>
      </c>
      <c r="E8735" t="s">
        <v>1062</v>
      </c>
    </row>
    <row r="8736" spans="2:5" x14ac:dyDescent="0.35">
      <c r="B8736" t="s">
        <v>12477</v>
      </c>
      <c r="C8736" t="s">
        <v>9685</v>
      </c>
      <c r="D8736" t="s">
        <v>12478</v>
      </c>
      <c r="E8736" t="s">
        <v>1041</v>
      </c>
    </row>
    <row r="8737" spans="2:5" x14ac:dyDescent="0.35">
      <c r="B8737" t="s">
        <v>12479</v>
      </c>
      <c r="C8737" t="s">
        <v>9685</v>
      </c>
      <c r="D8737" t="s">
        <v>12480</v>
      </c>
      <c r="E8737" t="s">
        <v>1041</v>
      </c>
    </row>
    <row r="8738" spans="2:5" x14ac:dyDescent="0.35">
      <c r="B8738" t="s">
        <v>12481</v>
      </c>
      <c r="C8738" t="s">
        <v>9685</v>
      </c>
      <c r="D8738" t="s">
        <v>5197</v>
      </c>
      <c r="E8738" t="s">
        <v>1041</v>
      </c>
    </row>
    <row r="8739" spans="2:5" x14ac:dyDescent="0.35">
      <c r="B8739" t="s">
        <v>12482</v>
      </c>
      <c r="C8739" t="s">
        <v>9685</v>
      </c>
      <c r="D8739" t="s">
        <v>12483</v>
      </c>
    </row>
    <row r="8740" spans="2:5" x14ac:dyDescent="0.35">
      <c r="B8740" t="s">
        <v>12484</v>
      </c>
      <c r="C8740" t="s">
        <v>9685</v>
      </c>
      <c r="D8740" t="s">
        <v>12485</v>
      </c>
    </row>
    <row r="8741" spans="2:5" x14ac:dyDescent="0.35">
      <c r="B8741" t="s">
        <v>12486</v>
      </c>
      <c r="C8741" t="s">
        <v>9685</v>
      </c>
      <c r="D8741" t="s">
        <v>12487</v>
      </c>
    </row>
    <row r="8742" spans="2:5" x14ac:dyDescent="0.35">
      <c r="B8742" t="s">
        <v>12488</v>
      </c>
      <c r="C8742" t="s">
        <v>9685</v>
      </c>
      <c r="D8742" t="s">
        <v>12489</v>
      </c>
    </row>
    <row r="8743" spans="2:5" x14ac:dyDescent="0.35">
      <c r="B8743" t="s">
        <v>12490</v>
      </c>
      <c r="C8743" t="s">
        <v>9685</v>
      </c>
      <c r="D8743" t="s">
        <v>12491</v>
      </c>
      <c r="E8743" t="s">
        <v>1041</v>
      </c>
    </row>
    <row r="8744" spans="2:5" x14ac:dyDescent="0.35">
      <c r="B8744" t="s">
        <v>12492</v>
      </c>
      <c r="C8744" t="s">
        <v>9685</v>
      </c>
      <c r="D8744" t="s">
        <v>12493</v>
      </c>
    </row>
    <row r="8745" spans="2:5" x14ac:dyDescent="0.35">
      <c r="B8745" t="s">
        <v>12494</v>
      </c>
      <c r="C8745" t="s">
        <v>9685</v>
      </c>
      <c r="D8745" t="s">
        <v>12495</v>
      </c>
      <c r="E8745" t="s">
        <v>1041</v>
      </c>
    </row>
    <row r="8746" spans="2:5" x14ac:dyDescent="0.35">
      <c r="B8746" t="s">
        <v>12496</v>
      </c>
      <c r="C8746" t="s">
        <v>9685</v>
      </c>
      <c r="D8746" t="s">
        <v>12497</v>
      </c>
      <c r="E8746" t="s">
        <v>1041</v>
      </c>
    </row>
    <row r="8747" spans="2:5" x14ac:dyDescent="0.35">
      <c r="B8747" t="s">
        <v>12498</v>
      </c>
      <c r="C8747" t="s">
        <v>9685</v>
      </c>
      <c r="D8747" t="s">
        <v>12499</v>
      </c>
      <c r="E8747" t="s">
        <v>1062</v>
      </c>
    </row>
    <row r="8748" spans="2:5" x14ac:dyDescent="0.35">
      <c r="B8748" t="s">
        <v>12500</v>
      </c>
      <c r="C8748" t="s">
        <v>9685</v>
      </c>
      <c r="D8748" t="s">
        <v>12501</v>
      </c>
      <c r="E8748" t="s">
        <v>1062</v>
      </c>
    </row>
    <row r="8749" spans="2:5" x14ac:dyDescent="0.35">
      <c r="B8749" t="s">
        <v>12502</v>
      </c>
      <c r="C8749" t="s">
        <v>9685</v>
      </c>
      <c r="D8749" t="s">
        <v>12503</v>
      </c>
      <c r="E8749" t="s">
        <v>1062</v>
      </c>
    </row>
    <row r="8750" spans="2:5" x14ac:dyDescent="0.35">
      <c r="B8750" t="s">
        <v>12504</v>
      </c>
      <c r="C8750" t="s">
        <v>9685</v>
      </c>
      <c r="D8750" t="s">
        <v>12505</v>
      </c>
      <c r="E8750" t="s">
        <v>1041</v>
      </c>
    </row>
    <row r="8751" spans="2:5" x14ac:dyDescent="0.35">
      <c r="B8751" t="s">
        <v>12506</v>
      </c>
      <c r="C8751" t="s">
        <v>9685</v>
      </c>
      <c r="D8751" t="s">
        <v>12507</v>
      </c>
    </row>
    <row r="8752" spans="2:5" x14ac:dyDescent="0.35">
      <c r="B8752" t="s">
        <v>12508</v>
      </c>
      <c r="C8752" t="s">
        <v>9685</v>
      </c>
      <c r="D8752" t="s">
        <v>12509</v>
      </c>
      <c r="E8752" t="s">
        <v>1041</v>
      </c>
    </row>
    <row r="8753" spans="2:5" x14ac:dyDescent="0.35">
      <c r="B8753" t="s">
        <v>12510</v>
      </c>
      <c r="C8753" t="s">
        <v>9685</v>
      </c>
      <c r="D8753" t="s">
        <v>12511</v>
      </c>
      <c r="E8753" t="s">
        <v>1041</v>
      </c>
    </row>
    <row r="8754" spans="2:5" x14ac:dyDescent="0.35">
      <c r="B8754" t="s">
        <v>12512</v>
      </c>
      <c r="C8754" t="s">
        <v>9685</v>
      </c>
      <c r="D8754" t="s">
        <v>12513</v>
      </c>
      <c r="E8754" t="s">
        <v>1041</v>
      </c>
    </row>
    <row r="8755" spans="2:5" x14ac:dyDescent="0.35">
      <c r="B8755" t="s">
        <v>12514</v>
      </c>
      <c r="C8755" t="s">
        <v>9685</v>
      </c>
      <c r="D8755" t="s">
        <v>12515</v>
      </c>
      <c r="E8755" t="s">
        <v>1041</v>
      </c>
    </row>
    <row r="8756" spans="2:5" x14ac:dyDescent="0.35">
      <c r="B8756" t="s">
        <v>12516</v>
      </c>
      <c r="C8756" t="s">
        <v>9685</v>
      </c>
      <c r="D8756" t="s">
        <v>12517</v>
      </c>
    </row>
    <row r="8757" spans="2:5" x14ac:dyDescent="0.35">
      <c r="B8757" t="s">
        <v>12518</v>
      </c>
      <c r="C8757" t="s">
        <v>9685</v>
      </c>
      <c r="D8757" t="s">
        <v>12519</v>
      </c>
    </row>
    <row r="8758" spans="2:5" x14ac:dyDescent="0.35">
      <c r="B8758" t="s">
        <v>12520</v>
      </c>
      <c r="C8758" t="s">
        <v>9685</v>
      </c>
      <c r="D8758" t="s">
        <v>12521</v>
      </c>
    </row>
    <row r="8759" spans="2:5" x14ac:dyDescent="0.35">
      <c r="B8759" t="s">
        <v>12522</v>
      </c>
      <c r="C8759" t="s">
        <v>9685</v>
      </c>
      <c r="D8759" t="s">
        <v>12523</v>
      </c>
      <c r="E8759" t="s">
        <v>1041</v>
      </c>
    </row>
    <row r="8760" spans="2:5" x14ac:dyDescent="0.35">
      <c r="B8760" t="s">
        <v>12524</v>
      </c>
      <c r="C8760" t="s">
        <v>9685</v>
      </c>
      <c r="D8760" t="s">
        <v>12525</v>
      </c>
      <c r="E8760" t="s">
        <v>1041</v>
      </c>
    </row>
    <row r="8761" spans="2:5" x14ac:dyDescent="0.35">
      <c r="B8761" t="s">
        <v>12526</v>
      </c>
      <c r="C8761" t="s">
        <v>9685</v>
      </c>
      <c r="D8761" t="s">
        <v>12527</v>
      </c>
      <c r="E8761" t="s">
        <v>1105</v>
      </c>
    </row>
    <row r="8762" spans="2:5" x14ac:dyDescent="0.35">
      <c r="B8762" t="s">
        <v>12528</v>
      </c>
      <c r="C8762" t="s">
        <v>9685</v>
      </c>
      <c r="D8762" t="s">
        <v>12529</v>
      </c>
      <c r="E8762" t="s">
        <v>1041</v>
      </c>
    </row>
    <row r="8763" spans="2:5" x14ac:dyDescent="0.35">
      <c r="B8763" t="s">
        <v>12530</v>
      </c>
      <c r="C8763" t="s">
        <v>9685</v>
      </c>
      <c r="D8763" t="s">
        <v>12531</v>
      </c>
      <c r="E8763" t="s">
        <v>1032</v>
      </c>
    </row>
    <row r="8764" spans="2:5" x14ac:dyDescent="0.35">
      <c r="B8764" t="s">
        <v>12532</v>
      </c>
      <c r="C8764" t="s">
        <v>9685</v>
      </c>
      <c r="D8764" t="s">
        <v>12531</v>
      </c>
      <c r="E8764" t="s">
        <v>1032</v>
      </c>
    </row>
    <row r="8765" spans="2:5" x14ac:dyDescent="0.35">
      <c r="B8765" t="s">
        <v>12533</v>
      </c>
      <c r="C8765" t="s">
        <v>9685</v>
      </c>
      <c r="D8765" t="s">
        <v>12534</v>
      </c>
      <c r="E8765" t="s">
        <v>1041</v>
      </c>
    </row>
    <row r="8766" spans="2:5" x14ac:dyDescent="0.35">
      <c r="B8766" t="s">
        <v>12535</v>
      </c>
      <c r="C8766" t="s">
        <v>9685</v>
      </c>
      <c r="D8766" t="s">
        <v>12536</v>
      </c>
    </row>
    <row r="8767" spans="2:5" x14ac:dyDescent="0.35">
      <c r="B8767" t="s">
        <v>12537</v>
      </c>
      <c r="C8767" t="s">
        <v>9685</v>
      </c>
      <c r="D8767" t="s">
        <v>12538</v>
      </c>
      <c r="E8767" t="s">
        <v>1062</v>
      </c>
    </row>
    <row r="8768" spans="2:5" x14ac:dyDescent="0.35">
      <c r="B8768" t="s">
        <v>12539</v>
      </c>
      <c r="C8768" t="s">
        <v>9685</v>
      </c>
      <c r="D8768" t="s">
        <v>12540</v>
      </c>
      <c r="E8768" t="s">
        <v>1062</v>
      </c>
    </row>
    <row r="8769" spans="2:5" x14ac:dyDescent="0.35">
      <c r="B8769" t="s">
        <v>12541</v>
      </c>
      <c r="C8769" t="s">
        <v>9685</v>
      </c>
      <c r="D8769" t="s">
        <v>12542</v>
      </c>
      <c r="E8769" t="s">
        <v>1105</v>
      </c>
    </row>
    <row r="8770" spans="2:5" x14ac:dyDescent="0.35">
      <c r="B8770" t="s">
        <v>12543</v>
      </c>
      <c r="C8770" t="s">
        <v>9685</v>
      </c>
      <c r="D8770" t="s">
        <v>12544</v>
      </c>
    </row>
    <row r="8771" spans="2:5" x14ac:dyDescent="0.35">
      <c r="B8771" t="s">
        <v>12545</v>
      </c>
      <c r="C8771" t="s">
        <v>9685</v>
      </c>
      <c r="D8771" t="s">
        <v>12546</v>
      </c>
      <c r="E8771" t="s">
        <v>1041</v>
      </c>
    </row>
    <row r="8772" spans="2:5" x14ac:dyDescent="0.35">
      <c r="B8772" t="s">
        <v>12547</v>
      </c>
      <c r="C8772" t="s">
        <v>9685</v>
      </c>
      <c r="D8772" t="s">
        <v>12548</v>
      </c>
    </row>
    <row r="8773" spans="2:5" x14ac:dyDescent="0.35">
      <c r="B8773" t="s">
        <v>12549</v>
      </c>
      <c r="C8773" t="s">
        <v>9685</v>
      </c>
      <c r="D8773" t="s">
        <v>12550</v>
      </c>
    </row>
    <row r="8774" spans="2:5" x14ac:dyDescent="0.35">
      <c r="B8774" t="s">
        <v>12551</v>
      </c>
      <c r="C8774" t="s">
        <v>9685</v>
      </c>
      <c r="D8774" t="s">
        <v>12552</v>
      </c>
    </row>
    <row r="8775" spans="2:5" x14ac:dyDescent="0.35">
      <c r="B8775" t="s">
        <v>12553</v>
      </c>
      <c r="C8775" t="s">
        <v>9685</v>
      </c>
      <c r="D8775" t="s">
        <v>12554</v>
      </c>
      <c r="E8775" t="s">
        <v>1041</v>
      </c>
    </row>
    <row r="8776" spans="2:5" x14ac:dyDescent="0.35">
      <c r="B8776" t="s">
        <v>12555</v>
      </c>
      <c r="C8776" t="s">
        <v>9685</v>
      </c>
      <c r="D8776" t="s">
        <v>12556</v>
      </c>
      <c r="E8776" t="s">
        <v>1041</v>
      </c>
    </row>
    <row r="8777" spans="2:5" x14ac:dyDescent="0.35">
      <c r="B8777" t="s">
        <v>12557</v>
      </c>
      <c r="C8777" t="s">
        <v>9685</v>
      </c>
      <c r="D8777" t="s">
        <v>12558</v>
      </c>
      <c r="E8777" t="s">
        <v>1041</v>
      </c>
    </row>
    <row r="8778" spans="2:5" x14ac:dyDescent="0.35">
      <c r="B8778" t="s">
        <v>12559</v>
      </c>
      <c r="C8778" t="s">
        <v>9685</v>
      </c>
      <c r="D8778" t="s">
        <v>12560</v>
      </c>
      <c r="E8778" t="s">
        <v>1062</v>
      </c>
    </row>
    <row r="8779" spans="2:5" x14ac:dyDescent="0.35">
      <c r="B8779" t="s">
        <v>12561</v>
      </c>
      <c r="C8779" t="s">
        <v>9685</v>
      </c>
      <c r="D8779" t="s">
        <v>12562</v>
      </c>
      <c r="E8779" t="s">
        <v>1041</v>
      </c>
    </row>
    <row r="8780" spans="2:5" x14ac:dyDescent="0.35">
      <c r="B8780" t="s">
        <v>12563</v>
      </c>
      <c r="C8780" t="s">
        <v>9685</v>
      </c>
      <c r="D8780" t="s">
        <v>12564</v>
      </c>
      <c r="E8780" t="s">
        <v>1041</v>
      </c>
    </row>
    <row r="8781" spans="2:5" x14ac:dyDescent="0.35">
      <c r="B8781" t="s">
        <v>12565</v>
      </c>
      <c r="C8781" t="s">
        <v>9685</v>
      </c>
      <c r="D8781" t="s">
        <v>12566</v>
      </c>
      <c r="E8781" t="s">
        <v>1050</v>
      </c>
    </row>
    <row r="8782" spans="2:5" x14ac:dyDescent="0.35">
      <c r="B8782" t="s">
        <v>12567</v>
      </c>
      <c r="C8782" t="s">
        <v>9685</v>
      </c>
      <c r="D8782" t="s">
        <v>12568</v>
      </c>
    </row>
    <row r="8783" spans="2:5" x14ac:dyDescent="0.35">
      <c r="B8783" t="s">
        <v>12569</v>
      </c>
      <c r="C8783" t="s">
        <v>9685</v>
      </c>
      <c r="D8783" t="s">
        <v>12570</v>
      </c>
      <c r="E8783" t="s">
        <v>1041</v>
      </c>
    </row>
    <row r="8784" spans="2:5" x14ac:dyDescent="0.35">
      <c r="B8784" t="s">
        <v>12571</v>
      </c>
      <c r="C8784" t="s">
        <v>9685</v>
      </c>
      <c r="D8784" t="s">
        <v>12572</v>
      </c>
      <c r="E8784" t="s">
        <v>1041</v>
      </c>
    </row>
    <row r="8785" spans="2:5" x14ac:dyDescent="0.35">
      <c r="B8785" t="s">
        <v>12573</v>
      </c>
      <c r="C8785" t="s">
        <v>9685</v>
      </c>
      <c r="D8785" t="s">
        <v>5850</v>
      </c>
      <c r="E8785" t="s">
        <v>1105</v>
      </c>
    </row>
    <row r="8786" spans="2:5" x14ac:dyDescent="0.35">
      <c r="B8786" t="s">
        <v>12574</v>
      </c>
      <c r="C8786" t="s">
        <v>9685</v>
      </c>
      <c r="D8786" t="s">
        <v>12575</v>
      </c>
      <c r="E8786" t="s">
        <v>1062</v>
      </c>
    </row>
    <row r="8787" spans="2:5" x14ac:dyDescent="0.35">
      <c r="B8787" t="s">
        <v>12576</v>
      </c>
      <c r="C8787" t="s">
        <v>9685</v>
      </c>
      <c r="D8787" t="s">
        <v>12577</v>
      </c>
      <c r="E8787" t="s">
        <v>1105</v>
      </c>
    </row>
    <row r="8788" spans="2:5" x14ac:dyDescent="0.35">
      <c r="B8788" t="s">
        <v>12578</v>
      </c>
      <c r="C8788" t="s">
        <v>9685</v>
      </c>
      <c r="D8788" t="s">
        <v>12579</v>
      </c>
      <c r="E8788" t="s">
        <v>1032</v>
      </c>
    </row>
    <row r="8789" spans="2:5" x14ac:dyDescent="0.35">
      <c r="B8789" t="s">
        <v>12580</v>
      </c>
      <c r="C8789" t="s">
        <v>9685</v>
      </c>
      <c r="D8789" t="s">
        <v>12581</v>
      </c>
      <c r="E8789" t="s">
        <v>1062</v>
      </c>
    </row>
    <row r="8790" spans="2:5" x14ac:dyDescent="0.35">
      <c r="B8790" t="s">
        <v>12582</v>
      </c>
      <c r="C8790" t="s">
        <v>9685</v>
      </c>
      <c r="D8790" t="s">
        <v>12583</v>
      </c>
      <c r="E8790" t="s">
        <v>1032</v>
      </c>
    </row>
    <row r="8791" spans="2:5" x14ac:dyDescent="0.35">
      <c r="B8791" t="s">
        <v>12584</v>
      </c>
      <c r="C8791" t="s">
        <v>9685</v>
      </c>
      <c r="D8791" t="s">
        <v>8704</v>
      </c>
      <c r="E8791" t="s">
        <v>1041</v>
      </c>
    </row>
    <row r="8792" spans="2:5" x14ac:dyDescent="0.35">
      <c r="B8792" t="s">
        <v>12585</v>
      </c>
      <c r="C8792" t="s">
        <v>9685</v>
      </c>
      <c r="D8792" t="s">
        <v>5899</v>
      </c>
      <c r="E8792" t="s">
        <v>1105</v>
      </c>
    </row>
    <row r="8793" spans="2:5" x14ac:dyDescent="0.35">
      <c r="B8793" t="s">
        <v>12586</v>
      </c>
      <c r="C8793" t="s">
        <v>9685</v>
      </c>
      <c r="D8793" t="s">
        <v>5854</v>
      </c>
      <c r="E8793" t="s">
        <v>1041</v>
      </c>
    </row>
    <row r="8794" spans="2:5" x14ac:dyDescent="0.35">
      <c r="B8794" t="s">
        <v>12587</v>
      </c>
      <c r="C8794" t="s">
        <v>9685</v>
      </c>
      <c r="D8794" t="s">
        <v>12588</v>
      </c>
      <c r="E8794" t="s">
        <v>1041</v>
      </c>
    </row>
    <row r="8795" spans="2:5" x14ac:dyDescent="0.35">
      <c r="B8795" t="s">
        <v>12589</v>
      </c>
      <c r="C8795" t="s">
        <v>9685</v>
      </c>
      <c r="D8795" t="s">
        <v>12590</v>
      </c>
      <c r="E8795" t="s">
        <v>1041</v>
      </c>
    </row>
    <row r="8796" spans="2:5" x14ac:dyDescent="0.35">
      <c r="B8796" t="s">
        <v>12591</v>
      </c>
      <c r="C8796" t="s">
        <v>9685</v>
      </c>
      <c r="D8796" t="s">
        <v>12592</v>
      </c>
      <c r="E8796" t="s">
        <v>1041</v>
      </c>
    </row>
    <row r="8797" spans="2:5" x14ac:dyDescent="0.35">
      <c r="B8797" t="s">
        <v>12593</v>
      </c>
      <c r="C8797" t="s">
        <v>9685</v>
      </c>
      <c r="D8797" t="s">
        <v>12594</v>
      </c>
    </row>
    <row r="8798" spans="2:5" x14ac:dyDescent="0.35">
      <c r="B8798" t="s">
        <v>12595</v>
      </c>
      <c r="C8798" t="s">
        <v>9685</v>
      </c>
      <c r="D8798" t="s">
        <v>12596</v>
      </c>
      <c r="E8798" t="s">
        <v>1041</v>
      </c>
    </row>
    <row r="8799" spans="2:5" x14ac:dyDescent="0.35">
      <c r="B8799" t="s">
        <v>12597</v>
      </c>
      <c r="C8799" t="s">
        <v>9685</v>
      </c>
      <c r="D8799" t="s">
        <v>12598</v>
      </c>
    </row>
    <row r="8800" spans="2:5" x14ac:dyDescent="0.35">
      <c r="B8800" t="s">
        <v>12599</v>
      </c>
      <c r="C8800" t="s">
        <v>9685</v>
      </c>
      <c r="D8800" t="s">
        <v>12600</v>
      </c>
      <c r="E8800" t="s">
        <v>1041</v>
      </c>
    </row>
    <row r="8801" spans="2:5" x14ac:dyDescent="0.35">
      <c r="B8801" t="s">
        <v>12601</v>
      </c>
      <c r="C8801" t="s">
        <v>9685</v>
      </c>
      <c r="D8801" t="s">
        <v>12602</v>
      </c>
      <c r="E8801" t="s">
        <v>1041</v>
      </c>
    </row>
    <row r="8802" spans="2:5" x14ac:dyDescent="0.35">
      <c r="B8802" t="s">
        <v>12603</v>
      </c>
      <c r="C8802" t="s">
        <v>9685</v>
      </c>
      <c r="D8802" t="s">
        <v>12604</v>
      </c>
      <c r="E8802" t="s">
        <v>1041</v>
      </c>
    </row>
    <row r="8803" spans="2:5" x14ac:dyDescent="0.35">
      <c r="B8803" t="s">
        <v>12605</v>
      </c>
      <c r="C8803" t="s">
        <v>9685</v>
      </c>
      <c r="D8803" t="s">
        <v>12606</v>
      </c>
      <c r="E8803" t="s">
        <v>1041</v>
      </c>
    </row>
    <row r="8804" spans="2:5" x14ac:dyDescent="0.35">
      <c r="B8804" t="s">
        <v>12607</v>
      </c>
      <c r="C8804" t="s">
        <v>9685</v>
      </c>
      <c r="D8804" t="s">
        <v>12608</v>
      </c>
      <c r="E8804" t="s">
        <v>1041</v>
      </c>
    </row>
    <row r="8805" spans="2:5" x14ac:dyDescent="0.35">
      <c r="B8805" t="s">
        <v>12609</v>
      </c>
      <c r="C8805" t="s">
        <v>9685</v>
      </c>
      <c r="D8805" t="s">
        <v>12610</v>
      </c>
      <c r="E8805" t="s">
        <v>1062</v>
      </c>
    </row>
    <row r="8806" spans="2:5" x14ac:dyDescent="0.35">
      <c r="B8806" t="s">
        <v>12611</v>
      </c>
      <c r="C8806" t="s">
        <v>9685</v>
      </c>
      <c r="D8806" t="s">
        <v>12612</v>
      </c>
    </row>
    <row r="8807" spans="2:5" x14ac:dyDescent="0.35">
      <c r="B8807" t="s">
        <v>12613</v>
      </c>
      <c r="C8807" t="s">
        <v>9685</v>
      </c>
      <c r="D8807" t="s">
        <v>12614</v>
      </c>
      <c r="E8807" t="s">
        <v>1041</v>
      </c>
    </row>
    <row r="8808" spans="2:5" x14ac:dyDescent="0.35">
      <c r="B8808" t="s">
        <v>12615</v>
      </c>
      <c r="C8808" t="s">
        <v>9685</v>
      </c>
      <c r="D8808" t="s">
        <v>12616</v>
      </c>
    </row>
    <row r="8809" spans="2:5" x14ac:dyDescent="0.35">
      <c r="B8809" t="s">
        <v>12617</v>
      </c>
      <c r="C8809" t="s">
        <v>9685</v>
      </c>
      <c r="D8809" t="s">
        <v>12618</v>
      </c>
      <c r="E8809" t="s">
        <v>1041</v>
      </c>
    </row>
    <row r="8810" spans="2:5" x14ac:dyDescent="0.35">
      <c r="B8810" t="s">
        <v>12619</v>
      </c>
      <c r="C8810" t="s">
        <v>9685</v>
      </c>
      <c r="D8810" t="s">
        <v>12620</v>
      </c>
      <c r="E8810" t="s">
        <v>1105</v>
      </c>
    </row>
    <row r="8811" spans="2:5" x14ac:dyDescent="0.35">
      <c r="B8811" t="s">
        <v>12621</v>
      </c>
      <c r="C8811" t="s">
        <v>9685</v>
      </c>
      <c r="D8811" t="s">
        <v>12622</v>
      </c>
      <c r="E8811" t="s">
        <v>1041</v>
      </c>
    </row>
    <row r="8812" spans="2:5" x14ac:dyDescent="0.35">
      <c r="B8812" t="s">
        <v>12623</v>
      </c>
      <c r="C8812" t="s">
        <v>9685</v>
      </c>
      <c r="D8812" t="s">
        <v>12624</v>
      </c>
      <c r="E8812" t="s">
        <v>1041</v>
      </c>
    </row>
    <row r="8813" spans="2:5" x14ac:dyDescent="0.35">
      <c r="B8813" t="s">
        <v>12625</v>
      </c>
      <c r="C8813" t="s">
        <v>9685</v>
      </c>
      <c r="D8813" t="s">
        <v>12626</v>
      </c>
    </row>
    <row r="8814" spans="2:5" x14ac:dyDescent="0.35">
      <c r="B8814" t="s">
        <v>12627</v>
      </c>
      <c r="C8814" t="s">
        <v>9685</v>
      </c>
      <c r="D8814" t="s">
        <v>12628</v>
      </c>
      <c r="E8814" t="s">
        <v>1041</v>
      </c>
    </row>
    <row r="8815" spans="2:5" x14ac:dyDescent="0.35">
      <c r="B8815" t="s">
        <v>12629</v>
      </c>
      <c r="C8815" t="s">
        <v>9685</v>
      </c>
      <c r="D8815" t="s">
        <v>12630</v>
      </c>
      <c r="E8815" t="s">
        <v>1032</v>
      </c>
    </row>
    <row r="8816" spans="2:5" x14ac:dyDescent="0.35">
      <c r="B8816" t="s">
        <v>12631</v>
      </c>
      <c r="C8816" t="s">
        <v>9685</v>
      </c>
      <c r="D8816" t="s">
        <v>12632</v>
      </c>
      <c r="E8816" t="s">
        <v>1041</v>
      </c>
    </row>
    <row r="8817" spans="2:5" x14ac:dyDescent="0.35">
      <c r="B8817" t="s">
        <v>12633</v>
      </c>
      <c r="C8817" t="s">
        <v>9685</v>
      </c>
      <c r="D8817" t="s">
        <v>12634</v>
      </c>
      <c r="E8817" t="s">
        <v>1032</v>
      </c>
    </row>
    <row r="8818" spans="2:5" x14ac:dyDescent="0.35">
      <c r="B8818" t="s">
        <v>12635</v>
      </c>
      <c r="C8818" t="s">
        <v>9685</v>
      </c>
      <c r="D8818" t="s">
        <v>12636</v>
      </c>
      <c r="E8818" t="s">
        <v>1041</v>
      </c>
    </row>
    <row r="8819" spans="2:5" x14ac:dyDescent="0.35">
      <c r="B8819" t="s">
        <v>12637</v>
      </c>
      <c r="C8819" t="s">
        <v>9685</v>
      </c>
      <c r="D8819" t="s">
        <v>12638</v>
      </c>
      <c r="E8819" t="s">
        <v>1062</v>
      </c>
    </row>
    <row r="8820" spans="2:5" x14ac:dyDescent="0.35">
      <c r="B8820" t="s">
        <v>12639</v>
      </c>
      <c r="C8820" t="s">
        <v>9685</v>
      </c>
      <c r="D8820" t="s">
        <v>12640</v>
      </c>
      <c r="E8820" t="s">
        <v>1105</v>
      </c>
    </row>
    <row r="8821" spans="2:5" x14ac:dyDescent="0.35">
      <c r="B8821" t="s">
        <v>12641</v>
      </c>
      <c r="C8821" t="s">
        <v>9685</v>
      </c>
      <c r="D8821" t="s">
        <v>12642</v>
      </c>
      <c r="E8821" t="s">
        <v>1062</v>
      </c>
    </row>
    <row r="8822" spans="2:5" x14ac:dyDescent="0.35">
      <c r="B8822" t="s">
        <v>12643</v>
      </c>
      <c r="C8822" t="s">
        <v>9685</v>
      </c>
      <c r="D8822" t="s">
        <v>12644</v>
      </c>
      <c r="E8822" t="s">
        <v>1062</v>
      </c>
    </row>
    <row r="8823" spans="2:5" x14ac:dyDescent="0.35">
      <c r="B8823" t="s">
        <v>12645</v>
      </c>
      <c r="C8823" t="s">
        <v>9685</v>
      </c>
      <c r="D8823" t="s">
        <v>12646</v>
      </c>
      <c r="E8823" t="s">
        <v>1062</v>
      </c>
    </row>
    <row r="8824" spans="2:5" x14ac:dyDescent="0.35">
      <c r="B8824" t="s">
        <v>12647</v>
      </c>
      <c r="C8824" t="s">
        <v>9685</v>
      </c>
      <c r="D8824" t="s">
        <v>12648</v>
      </c>
      <c r="E8824" t="s">
        <v>1062</v>
      </c>
    </row>
    <row r="8825" spans="2:5" x14ac:dyDescent="0.35">
      <c r="B8825" t="s">
        <v>12649</v>
      </c>
      <c r="C8825" t="s">
        <v>9685</v>
      </c>
      <c r="D8825" t="s">
        <v>12650</v>
      </c>
      <c r="E8825" t="s">
        <v>1062</v>
      </c>
    </row>
    <row r="8826" spans="2:5" x14ac:dyDescent="0.35">
      <c r="B8826" t="s">
        <v>12651</v>
      </c>
      <c r="C8826" t="s">
        <v>9685</v>
      </c>
      <c r="D8826" t="s">
        <v>12652</v>
      </c>
      <c r="E8826" t="s">
        <v>1062</v>
      </c>
    </row>
    <row r="8827" spans="2:5" x14ac:dyDescent="0.35">
      <c r="B8827" t="s">
        <v>12653</v>
      </c>
      <c r="C8827" t="s">
        <v>9685</v>
      </c>
      <c r="D8827" t="s">
        <v>12654</v>
      </c>
      <c r="E8827" t="s">
        <v>1062</v>
      </c>
    </row>
    <row r="8828" spans="2:5" x14ac:dyDescent="0.35">
      <c r="B8828" t="s">
        <v>12655</v>
      </c>
      <c r="C8828" t="s">
        <v>9685</v>
      </c>
      <c r="D8828" t="s">
        <v>12656</v>
      </c>
      <c r="E8828" t="s">
        <v>1062</v>
      </c>
    </row>
    <row r="8829" spans="2:5" x14ac:dyDescent="0.35">
      <c r="B8829" t="s">
        <v>12657</v>
      </c>
      <c r="C8829" t="s">
        <v>9685</v>
      </c>
      <c r="D8829" t="s">
        <v>12658</v>
      </c>
      <c r="E8829" t="s">
        <v>1062</v>
      </c>
    </row>
    <row r="8830" spans="2:5" x14ac:dyDescent="0.35">
      <c r="B8830" t="s">
        <v>12659</v>
      </c>
      <c r="C8830" t="s">
        <v>9685</v>
      </c>
      <c r="D8830" t="s">
        <v>12660</v>
      </c>
    </row>
    <row r="8831" spans="2:5" x14ac:dyDescent="0.35">
      <c r="B8831" t="s">
        <v>12661</v>
      </c>
      <c r="C8831" t="s">
        <v>9685</v>
      </c>
      <c r="D8831" t="s">
        <v>12662</v>
      </c>
      <c r="E8831" t="s">
        <v>1062</v>
      </c>
    </row>
    <row r="8832" spans="2:5" x14ac:dyDescent="0.35">
      <c r="B8832" t="s">
        <v>12663</v>
      </c>
      <c r="C8832" t="s">
        <v>9685</v>
      </c>
      <c r="D8832" t="s">
        <v>12664</v>
      </c>
      <c r="E8832" t="s">
        <v>1062</v>
      </c>
    </row>
    <row r="8833" spans="2:5" x14ac:dyDescent="0.35">
      <c r="B8833" t="s">
        <v>12665</v>
      </c>
      <c r="C8833" t="s">
        <v>9685</v>
      </c>
      <c r="D8833" t="s">
        <v>12666</v>
      </c>
      <c r="E8833" t="s">
        <v>1062</v>
      </c>
    </row>
    <row r="8834" spans="2:5" x14ac:dyDescent="0.35">
      <c r="B8834" t="s">
        <v>12667</v>
      </c>
      <c r="C8834" t="s">
        <v>9685</v>
      </c>
      <c r="D8834" t="s">
        <v>12668</v>
      </c>
      <c r="E8834" t="s">
        <v>1062</v>
      </c>
    </row>
    <row r="8835" spans="2:5" x14ac:dyDescent="0.35">
      <c r="B8835" t="s">
        <v>12669</v>
      </c>
      <c r="C8835" t="s">
        <v>9685</v>
      </c>
      <c r="D8835" t="s">
        <v>12670</v>
      </c>
      <c r="E8835" t="s">
        <v>1062</v>
      </c>
    </row>
    <row r="8836" spans="2:5" x14ac:dyDescent="0.35">
      <c r="B8836" t="s">
        <v>12671</v>
      </c>
      <c r="C8836" t="s">
        <v>9685</v>
      </c>
      <c r="D8836" t="s">
        <v>12672</v>
      </c>
      <c r="E8836" t="s">
        <v>1062</v>
      </c>
    </row>
    <row r="8837" spans="2:5" x14ac:dyDescent="0.35">
      <c r="B8837" t="s">
        <v>12673</v>
      </c>
      <c r="C8837" t="s">
        <v>9685</v>
      </c>
      <c r="D8837" t="s">
        <v>12674</v>
      </c>
      <c r="E8837" t="s">
        <v>1062</v>
      </c>
    </row>
    <row r="8838" spans="2:5" x14ac:dyDescent="0.35">
      <c r="B8838" t="s">
        <v>12675</v>
      </c>
      <c r="C8838" t="s">
        <v>9685</v>
      </c>
      <c r="D8838" t="s">
        <v>12676</v>
      </c>
      <c r="E8838" t="s">
        <v>1062</v>
      </c>
    </row>
    <row r="8839" spans="2:5" x14ac:dyDescent="0.35">
      <c r="B8839" t="s">
        <v>12677</v>
      </c>
      <c r="C8839" t="s">
        <v>9685</v>
      </c>
      <c r="D8839" t="s">
        <v>12678</v>
      </c>
      <c r="E8839" t="s">
        <v>1062</v>
      </c>
    </row>
    <row r="8840" spans="2:5" x14ac:dyDescent="0.35">
      <c r="B8840" t="s">
        <v>12679</v>
      </c>
      <c r="C8840" t="s">
        <v>9685</v>
      </c>
      <c r="D8840" t="s">
        <v>12680</v>
      </c>
      <c r="E8840" t="s">
        <v>1062</v>
      </c>
    </row>
    <row r="8841" spans="2:5" x14ac:dyDescent="0.35">
      <c r="B8841" t="s">
        <v>12681</v>
      </c>
      <c r="C8841" t="s">
        <v>9685</v>
      </c>
      <c r="D8841" t="s">
        <v>12682</v>
      </c>
    </row>
    <row r="8842" spans="2:5" x14ac:dyDescent="0.35">
      <c r="B8842" t="s">
        <v>12683</v>
      </c>
      <c r="C8842" t="s">
        <v>9685</v>
      </c>
      <c r="D8842" t="s">
        <v>12684</v>
      </c>
      <c r="E8842" t="s">
        <v>1062</v>
      </c>
    </row>
    <row r="8843" spans="2:5" x14ac:dyDescent="0.35">
      <c r="B8843" t="s">
        <v>12685</v>
      </c>
      <c r="C8843" t="s">
        <v>9685</v>
      </c>
      <c r="D8843" t="s">
        <v>4445</v>
      </c>
      <c r="E8843" t="s">
        <v>1062</v>
      </c>
    </row>
    <row r="8844" spans="2:5" x14ac:dyDescent="0.35">
      <c r="B8844" t="s">
        <v>12686</v>
      </c>
      <c r="C8844" t="s">
        <v>9685</v>
      </c>
      <c r="D8844" t="s">
        <v>12687</v>
      </c>
    </row>
    <row r="8845" spans="2:5" x14ac:dyDescent="0.35">
      <c r="B8845" t="s">
        <v>12688</v>
      </c>
      <c r="C8845" t="s">
        <v>9685</v>
      </c>
      <c r="D8845" t="s">
        <v>12689</v>
      </c>
      <c r="E8845" t="s">
        <v>1062</v>
      </c>
    </row>
    <row r="8846" spans="2:5" x14ac:dyDescent="0.35">
      <c r="B8846" t="s">
        <v>12690</v>
      </c>
      <c r="C8846" t="s">
        <v>9685</v>
      </c>
      <c r="D8846" t="s">
        <v>12691</v>
      </c>
      <c r="E8846" t="s">
        <v>1062</v>
      </c>
    </row>
    <row r="8847" spans="2:5" x14ac:dyDescent="0.35">
      <c r="B8847" t="s">
        <v>12692</v>
      </c>
      <c r="C8847" t="s">
        <v>9685</v>
      </c>
      <c r="D8847" t="s">
        <v>12693</v>
      </c>
    </row>
    <row r="8848" spans="2:5" x14ac:dyDescent="0.35">
      <c r="B8848" t="s">
        <v>12694</v>
      </c>
      <c r="C8848" t="s">
        <v>9685</v>
      </c>
      <c r="D8848" t="s">
        <v>12695</v>
      </c>
      <c r="E8848" t="s">
        <v>1062</v>
      </c>
    </row>
    <row r="8849" spans="2:5" x14ac:dyDescent="0.35">
      <c r="B8849" t="s">
        <v>12696</v>
      </c>
      <c r="C8849" t="s">
        <v>9685</v>
      </c>
      <c r="D8849" t="s">
        <v>12697</v>
      </c>
    </row>
    <row r="8850" spans="2:5" x14ac:dyDescent="0.35">
      <c r="B8850" t="s">
        <v>12698</v>
      </c>
      <c r="C8850" t="s">
        <v>9685</v>
      </c>
      <c r="D8850" t="s">
        <v>12699</v>
      </c>
      <c r="E8850" t="s">
        <v>1062</v>
      </c>
    </row>
    <row r="8851" spans="2:5" x14ac:dyDescent="0.35">
      <c r="B8851" t="s">
        <v>12700</v>
      </c>
      <c r="C8851" t="s">
        <v>9685</v>
      </c>
      <c r="D8851" t="s">
        <v>12701</v>
      </c>
      <c r="E8851" t="s">
        <v>1062</v>
      </c>
    </row>
    <row r="8852" spans="2:5" x14ac:dyDescent="0.35">
      <c r="B8852" t="s">
        <v>12702</v>
      </c>
      <c r="C8852" t="s">
        <v>9685</v>
      </c>
      <c r="D8852" t="s">
        <v>12701</v>
      </c>
      <c r="E8852" t="s">
        <v>1062</v>
      </c>
    </row>
    <row r="8853" spans="2:5" x14ac:dyDescent="0.35">
      <c r="B8853" t="s">
        <v>12703</v>
      </c>
      <c r="C8853" t="s">
        <v>9685</v>
      </c>
      <c r="D8853" t="s">
        <v>8111</v>
      </c>
      <c r="E8853" t="s">
        <v>1062</v>
      </c>
    </row>
    <row r="8854" spans="2:5" x14ac:dyDescent="0.35">
      <c r="B8854" t="s">
        <v>12704</v>
      </c>
      <c r="C8854" t="s">
        <v>9685</v>
      </c>
      <c r="D8854" t="s">
        <v>12705</v>
      </c>
      <c r="E8854" t="s">
        <v>1062</v>
      </c>
    </row>
    <row r="8855" spans="2:5" x14ac:dyDescent="0.35">
      <c r="B8855" t="s">
        <v>12706</v>
      </c>
      <c r="C8855" t="s">
        <v>9685</v>
      </c>
      <c r="D8855" t="s">
        <v>12707</v>
      </c>
    </row>
    <row r="8856" spans="2:5" x14ac:dyDescent="0.35">
      <c r="B8856" t="s">
        <v>12708</v>
      </c>
      <c r="C8856" t="s">
        <v>9685</v>
      </c>
      <c r="D8856" t="s">
        <v>12709</v>
      </c>
      <c r="E8856" t="s">
        <v>1062</v>
      </c>
    </row>
    <row r="8857" spans="2:5" x14ac:dyDescent="0.35">
      <c r="B8857" t="s">
        <v>12710</v>
      </c>
      <c r="C8857" t="s">
        <v>9685</v>
      </c>
      <c r="D8857" t="s">
        <v>12711</v>
      </c>
      <c r="E8857" t="s">
        <v>1062</v>
      </c>
    </row>
    <row r="8858" spans="2:5" x14ac:dyDescent="0.35">
      <c r="B8858" t="s">
        <v>12712</v>
      </c>
      <c r="C8858" t="s">
        <v>9685</v>
      </c>
      <c r="D8858" t="s">
        <v>12713</v>
      </c>
      <c r="E8858" t="s">
        <v>1062</v>
      </c>
    </row>
    <row r="8859" spans="2:5" x14ac:dyDescent="0.35">
      <c r="B8859" t="s">
        <v>12714</v>
      </c>
      <c r="C8859" t="s">
        <v>9685</v>
      </c>
      <c r="D8859" t="s">
        <v>12715</v>
      </c>
      <c r="E8859" t="s">
        <v>1062</v>
      </c>
    </row>
    <row r="8860" spans="2:5" x14ac:dyDescent="0.35">
      <c r="B8860" t="s">
        <v>12716</v>
      </c>
      <c r="C8860" t="s">
        <v>9685</v>
      </c>
      <c r="D8860" t="s">
        <v>12717</v>
      </c>
      <c r="E8860" t="s">
        <v>1062</v>
      </c>
    </row>
    <row r="8861" spans="2:5" x14ac:dyDescent="0.35">
      <c r="B8861" t="s">
        <v>12718</v>
      </c>
      <c r="C8861" t="s">
        <v>9685</v>
      </c>
      <c r="D8861" t="s">
        <v>12719</v>
      </c>
      <c r="E8861" t="s">
        <v>1062</v>
      </c>
    </row>
    <row r="8862" spans="2:5" x14ac:dyDescent="0.35">
      <c r="B8862" t="s">
        <v>12720</v>
      </c>
      <c r="C8862" t="s">
        <v>9685</v>
      </c>
      <c r="D8862" t="s">
        <v>12721</v>
      </c>
      <c r="E8862" t="s">
        <v>1062</v>
      </c>
    </row>
    <row r="8863" spans="2:5" x14ac:dyDescent="0.35">
      <c r="B8863" t="s">
        <v>12722</v>
      </c>
      <c r="C8863" t="s">
        <v>9685</v>
      </c>
      <c r="D8863" t="s">
        <v>12723</v>
      </c>
      <c r="E8863" t="s">
        <v>1062</v>
      </c>
    </row>
    <row r="8864" spans="2:5" x14ac:dyDescent="0.35">
      <c r="B8864" t="s">
        <v>12724</v>
      </c>
      <c r="C8864" t="s">
        <v>9685</v>
      </c>
      <c r="D8864" t="s">
        <v>12725</v>
      </c>
      <c r="E8864" t="s">
        <v>1062</v>
      </c>
    </row>
    <row r="8865" spans="2:5" x14ac:dyDescent="0.35">
      <c r="B8865" t="s">
        <v>12726</v>
      </c>
      <c r="C8865" t="s">
        <v>9685</v>
      </c>
      <c r="D8865" t="s">
        <v>12727</v>
      </c>
      <c r="E8865" t="s">
        <v>1062</v>
      </c>
    </row>
    <row r="8866" spans="2:5" x14ac:dyDescent="0.35">
      <c r="B8866" t="s">
        <v>12728</v>
      </c>
      <c r="C8866" t="s">
        <v>9685</v>
      </c>
      <c r="D8866" t="s">
        <v>12729</v>
      </c>
      <c r="E8866" t="s">
        <v>1062</v>
      </c>
    </row>
    <row r="8867" spans="2:5" x14ac:dyDescent="0.35">
      <c r="B8867" t="s">
        <v>12730</v>
      </c>
      <c r="C8867" t="s">
        <v>9685</v>
      </c>
      <c r="D8867" t="s">
        <v>12731</v>
      </c>
      <c r="E8867" t="s">
        <v>1062</v>
      </c>
    </row>
    <row r="8868" spans="2:5" x14ac:dyDescent="0.35">
      <c r="B8868" t="s">
        <v>12732</v>
      </c>
      <c r="C8868" t="s">
        <v>9685</v>
      </c>
      <c r="D8868" t="s">
        <v>12733</v>
      </c>
      <c r="E8868" t="s">
        <v>1062</v>
      </c>
    </row>
    <row r="8869" spans="2:5" x14ac:dyDescent="0.35">
      <c r="B8869" t="s">
        <v>12734</v>
      </c>
      <c r="C8869" t="s">
        <v>9685</v>
      </c>
      <c r="D8869" t="s">
        <v>12735</v>
      </c>
      <c r="E8869" t="s">
        <v>1062</v>
      </c>
    </row>
    <row r="8870" spans="2:5" x14ac:dyDescent="0.35">
      <c r="B8870" t="s">
        <v>12736</v>
      </c>
      <c r="C8870" t="s">
        <v>9685</v>
      </c>
      <c r="D8870" t="s">
        <v>12737</v>
      </c>
      <c r="E8870" t="s">
        <v>1062</v>
      </c>
    </row>
    <row r="8871" spans="2:5" x14ac:dyDescent="0.35">
      <c r="B8871" t="s">
        <v>12738</v>
      </c>
      <c r="C8871" t="s">
        <v>9685</v>
      </c>
      <c r="D8871" t="s">
        <v>12739</v>
      </c>
      <c r="E8871" t="s">
        <v>1062</v>
      </c>
    </row>
    <row r="8872" spans="2:5" x14ac:dyDescent="0.35">
      <c r="B8872" t="s">
        <v>12740</v>
      </c>
      <c r="C8872" t="s">
        <v>9685</v>
      </c>
      <c r="D8872" t="s">
        <v>12741</v>
      </c>
    </row>
    <row r="8873" spans="2:5" x14ac:dyDescent="0.35">
      <c r="B8873" t="s">
        <v>12742</v>
      </c>
      <c r="C8873" t="s">
        <v>9685</v>
      </c>
      <c r="D8873" t="s">
        <v>12743</v>
      </c>
      <c r="E8873" t="s">
        <v>1062</v>
      </c>
    </row>
    <row r="8874" spans="2:5" x14ac:dyDescent="0.35">
      <c r="B8874" t="s">
        <v>12744</v>
      </c>
      <c r="C8874" t="s">
        <v>9685</v>
      </c>
      <c r="D8874" t="s">
        <v>12745</v>
      </c>
      <c r="E8874" t="s">
        <v>1062</v>
      </c>
    </row>
    <row r="8875" spans="2:5" x14ac:dyDescent="0.35">
      <c r="B8875" t="s">
        <v>12746</v>
      </c>
      <c r="C8875" t="s">
        <v>9685</v>
      </c>
      <c r="D8875" t="s">
        <v>12747</v>
      </c>
      <c r="E8875" t="s">
        <v>1062</v>
      </c>
    </row>
    <row r="8876" spans="2:5" x14ac:dyDescent="0.35">
      <c r="B8876" t="s">
        <v>12748</v>
      </c>
      <c r="C8876" t="s">
        <v>9685</v>
      </c>
      <c r="D8876" t="s">
        <v>12749</v>
      </c>
      <c r="E8876" t="s">
        <v>1062</v>
      </c>
    </row>
    <row r="8877" spans="2:5" x14ac:dyDescent="0.35">
      <c r="B8877" t="s">
        <v>12750</v>
      </c>
      <c r="C8877" t="s">
        <v>9685</v>
      </c>
      <c r="D8877" t="s">
        <v>12751</v>
      </c>
      <c r="E8877" t="s">
        <v>1062</v>
      </c>
    </row>
    <row r="8878" spans="2:5" x14ac:dyDescent="0.35">
      <c r="B8878" t="s">
        <v>12752</v>
      </c>
      <c r="C8878" t="s">
        <v>9685</v>
      </c>
      <c r="D8878" t="s">
        <v>12753</v>
      </c>
      <c r="E8878" t="s">
        <v>1062</v>
      </c>
    </row>
    <row r="8879" spans="2:5" x14ac:dyDescent="0.35">
      <c r="B8879" t="s">
        <v>12754</v>
      </c>
      <c r="C8879" t="s">
        <v>9685</v>
      </c>
      <c r="D8879" t="s">
        <v>12755</v>
      </c>
      <c r="E8879" t="s">
        <v>1062</v>
      </c>
    </row>
    <row r="8880" spans="2:5" x14ac:dyDescent="0.35">
      <c r="B8880" t="s">
        <v>12756</v>
      </c>
      <c r="C8880" t="s">
        <v>9685</v>
      </c>
      <c r="D8880" t="s">
        <v>12757</v>
      </c>
      <c r="E8880" t="s">
        <v>1062</v>
      </c>
    </row>
    <row r="8881" spans="2:5" x14ac:dyDescent="0.35">
      <c r="B8881" t="s">
        <v>12758</v>
      </c>
      <c r="C8881" t="s">
        <v>9685</v>
      </c>
      <c r="D8881" t="s">
        <v>12759</v>
      </c>
      <c r="E8881" t="s">
        <v>1062</v>
      </c>
    </row>
    <row r="8882" spans="2:5" x14ac:dyDescent="0.35">
      <c r="B8882" t="s">
        <v>12760</v>
      </c>
      <c r="C8882" t="s">
        <v>9685</v>
      </c>
      <c r="D8882" t="s">
        <v>12761</v>
      </c>
      <c r="E8882" t="s">
        <v>1062</v>
      </c>
    </row>
    <row r="8883" spans="2:5" x14ac:dyDescent="0.35">
      <c r="B8883" t="s">
        <v>12762</v>
      </c>
      <c r="C8883" t="s">
        <v>9685</v>
      </c>
      <c r="D8883" t="s">
        <v>12763</v>
      </c>
      <c r="E8883" t="s">
        <v>1062</v>
      </c>
    </row>
    <row r="8884" spans="2:5" x14ac:dyDescent="0.35">
      <c r="B8884" t="s">
        <v>12764</v>
      </c>
      <c r="C8884" t="s">
        <v>9685</v>
      </c>
      <c r="D8884" t="s">
        <v>12765</v>
      </c>
      <c r="E8884" t="s">
        <v>1062</v>
      </c>
    </row>
    <row r="8885" spans="2:5" x14ac:dyDescent="0.35">
      <c r="B8885" t="s">
        <v>12766</v>
      </c>
      <c r="C8885" t="s">
        <v>9685</v>
      </c>
      <c r="D8885" t="s">
        <v>12767</v>
      </c>
    </row>
    <row r="8886" spans="2:5" x14ac:dyDescent="0.35">
      <c r="B8886" t="s">
        <v>12768</v>
      </c>
      <c r="C8886" t="s">
        <v>9685</v>
      </c>
      <c r="D8886" t="s">
        <v>12769</v>
      </c>
      <c r="E8886" t="s">
        <v>1062</v>
      </c>
    </row>
    <row r="8887" spans="2:5" x14ac:dyDescent="0.35">
      <c r="B8887" t="s">
        <v>12770</v>
      </c>
      <c r="C8887" t="s">
        <v>9685</v>
      </c>
      <c r="D8887" t="s">
        <v>12771</v>
      </c>
      <c r="E8887" t="s">
        <v>1062</v>
      </c>
    </row>
    <row r="8888" spans="2:5" x14ac:dyDescent="0.35">
      <c r="B8888" t="s">
        <v>4806</v>
      </c>
      <c r="C8888" t="s">
        <v>9685</v>
      </c>
      <c r="D8888" t="s">
        <v>4807</v>
      </c>
      <c r="E8888" t="s">
        <v>1062</v>
      </c>
    </row>
    <row r="8889" spans="2:5" x14ac:dyDescent="0.35">
      <c r="B8889" t="s">
        <v>12772</v>
      </c>
      <c r="C8889" t="s">
        <v>9685</v>
      </c>
      <c r="D8889" t="s">
        <v>12773</v>
      </c>
      <c r="E8889" t="s">
        <v>1062</v>
      </c>
    </row>
    <row r="8890" spans="2:5" x14ac:dyDescent="0.35">
      <c r="B8890" t="s">
        <v>12774</v>
      </c>
      <c r="C8890" t="s">
        <v>9685</v>
      </c>
      <c r="D8890" t="s">
        <v>12775</v>
      </c>
      <c r="E8890" t="s">
        <v>1062</v>
      </c>
    </row>
    <row r="8891" spans="2:5" x14ac:dyDescent="0.35">
      <c r="B8891" t="s">
        <v>12776</v>
      </c>
      <c r="C8891" t="s">
        <v>9685</v>
      </c>
      <c r="D8891" t="s">
        <v>12777</v>
      </c>
      <c r="E8891" t="s">
        <v>1062</v>
      </c>
    </row>
    <row r="8892" spans="2:5" x14ac:dyDescent="0.35">
      <c r="B8892" t="s">
        <v>12778</v>
      </c>
      <c r="C8892" t="s">
        <v>9685</v>
      </c>
      <c r="D8892" t="s">
        <v>12779</v>
      </c>
      <c r="E8892" t="s">
        <v>1062</v>
      </c>
    </row>
    <row r="8893" spans="2:5" x14ac:dyDescent="0.35">
      <c r="B8893" t="s">
        <v>12780</v>
      </c>
      <c r="C8893" t="s">
        <v>9685</v>
      </c>
      <c r="D8893" t="s">
        <v>12781</v>
      </c>
      <c r="E8893" t="s">
        <v>1062</v>
      </c>
    </row>
    <row r="8894" spans="2:5" x14ac:dyDescent="0.35">
      <c r="B8894" t="s">
        <v>12782</v>
      </c>
      <c r="C8894" t="s">
        <v>9685</v>
      </c>
      <c r="D8894" t="s">
        <v>12783</v>
      </c>
      <c r="E8894" t="s">
        <v>1062</v>
      </c>
    </row>
    <row r="8895" spans="2:5" x14ac:dyDescent="0.35">
      <c r="B8895" t="s">
        <v>12784</v>
      </c>
      <c r="C8895" t="s">
        <v>9685</v>
      </c>
      <c r="D8895" t="s">
        <v>12785</v>
      </c>
      <c r="E8895" t="s">
        <v>1062</v>
      </c>
    </row>
    <row r="8896" spans="2:5" x14ac:dyDescent="0.35">
      <c r="B8896" t="s">
        <v>12786</v>
      </c>
      <c r="C8896" t="s">
        <v>9685</v>
      </c>
      <c r="D8896" t="s">
        <v>12787</v>
      </c>
      <c r="E8896" t="s">
        <v>1062</v>
      </c>
    </row>
    <row r="8897" spans="2:5" x14ac:dyDescent="0.35">
      <c r="B8897" t="s">
        <v>12788</v>
      </c>
      <c r="C8897" t="s">
        <v>9685</v>
      </c>
      <c r="D8897" t="s">
        <v>12789</v>
      </c>
    </row>
    <row r="8898" spans="2:5" x14ac:dyDescent="0.35">
      <c r="B8898" t="s">
        <v>12790</v>
      </c>
      <c r="C8898" t="s">
        <v>9685</v>
      </c>
      <c r="D8898" t="s">
        <v>12791</v>
      </c>
      <c r="E8898" t="s">
        <v>1062</v>
      </c>
    </row>
    <row r="8899" spans="2:5" x14ac:dyDescent="0.35">
      <c r="B8899" t="s">
        <v>12792</v>
      </c>
      <c r="C8899" t="s">
        <v>9685</v>
      </c>
      <c r="D8899" t="s">
        <v>12793</v>
      </c>
      <c r="E8899" t="s">
        <v>1062</v>
      </c>
    </row>
    <row r="8900" spans="2:5" x14ac:dyDescent="0.35">
      <c r="B8900" t="s">
        <v>12794</v>
      </c>
      <c r="C8900" t="s">
        <v>9685</v>
      </c>
      <c r="D8900" t="s">
        <v>12795</v>
      </c>
      <c r="E8900" t="s">
        <v>1062</v>
      </c>
    </row>
    <row r="8901" spans="2:5" x14ac:dyDescent="0.35">
      <c r="B8901" t="s">
        <v>12796</v>
      </c>
      <c r="C8901" t="s">
        <v>9685</v>
      </c>
      <c r="D8901" t="s">
        <v>12797</v>
      </c>
    </row>
    <row r="8902" spans="2:5" x14ac:dyDescent="0.35">
      <c r="B8902" t="s">
        <v>12798</v>
      </c>
      <c r="C8902" t="s">
        <v>9685</v>
      </c>
      <c r="D8902" t="s">
        <v>12799</v>
      </c>
      <c r="E8902" t="s">
        <v>1062</v>
      </c>
    </row>
    <row r="8903" spans="2:5" x14ac:dyDescent="0.35">
      <c r="B8903" t="s">
        <v>12800</v>
      </c>
      <c r="C8903" t="s">
        <v>9685</v>
      </c>
      <c r="D8903" t="s">
        <v>12801</v>
      </c>
      <c r="E8903" t="s">
        <v>1062</v>
      </c>
    </row>
    <row r="8904" spans="2:5" x14ac:dyDescent="0.35">
      <c r="B8904" t="s">
        <v>12802</v>
      </c>
      <c r="C8904" t="s">
        <v>9685</v>
      </c>
      <c r="D8904" t="s">
        <v>12803</v>
      </c>
      <c r="E8904" t="s">
        <v>1062</v>
      </c>
    </row>
    <row r="8905" spans="2:5" x14ac:dyDescent="0.35">
      <c r="B8905" t="s">
        <v>12804</v>
      </c>
      <c r="C8905" t="s">
        <v>9685</v>
      </c>
      <c r="D8905" t="s">
        <v>12805</v>
      </c>
      <c r="E8905" t="s">
        <v>1062</v>
      </c>
    </row>
    <row r="8906" spans="2:5" x14ac:dyDescent="0.35">
      <c r="B8906" t="s">
        <v>12806</v>
      </c>
      <c r="C8906" t="s">
        <v>9685</v>
      </c>
      <c r="D8906" t="s">
        <v>12807</v>
      </c>
      <c r="E8906" t="s">
        <v>1062</v>
      </c>
    </row>
    <row r="8907" spans="2:5" x14ac:dyDescent="0.35">
      <c r="B8907" t="s">
        <v>12808</v>
      </c>
      <c r="C8907" t="s">
        <v>9685</v>
      </c>
      <c r="D8907" t="s">
        <v>12809</v>
      </c>
      <c r="E8907" t="s">
        <v>1062</v>
      </c>
    </row>
    <row r="8908" spans="2:5" x14ac:dyDescent="0.35">
      <c r="B8908" t="s">
        <v>12810</v>
      </c>
      <c r="C8908" t="s">
        <v>9685</v>
      </c>
      <c r="D8908" t="s">
        <v>12811</v>
      </c>
      <c r="E8908" t="s">
        <v>1062</v>
      </c>
    </row>
    <row r="8909" spans="2:5" x14ac:dyDescent="0.35">
      <c r="B8909" t="s">
        <v>12812</v>
      </c>
      <c r="C8909" t="s">
        <v>9685</v>
      </c>
      <c r="D8909" t="s">
        <v>12813</v>
      </c>
    </row>
    <row r="8910" spans="2:5" x14ac:dyDescent="0.35">
      <c r="B8910" t="s">
        <v>12814</v>
      </c>
      <c r="C8910" t="s">
        <v>9685</v>
      </c>
      <c r="D8910" t="s">
        <v>12815</v>
      </c>
      <c r="E8910" t="s">
        <v>1062</v>
      </c>
    </row>
    <row r="8911" spans="2:5" x14ac:dyDescent="0.35">
      <c r="B8911" t="s">
        <v>12816</v>
      </c>
      <c r="C8911" t="s">
        <v>9685</v>
      </c>
      <c r="D8911" t="s">
        <v>12817</v>
      </c>
      <c r="E8911" t="s">
        <v>1062</v>
      </c>
    </row>
    <row r="8912" spans="2:5" x14ac:dyDescent="0.35">
      <c r="B8912" t="s">
        <v>12818</v>
      </c>
      <c r="C8912" t="s">
        <v>9685</v>
      </c>
      <c r="D8912" t="s">
        <v>12819</v>
      </c>
      <c r="E8912" t="s">
        <v>1062</v>
      </c>
    </row>
    <row r="8913" spans="2:5" x14ac:dyDescent="0.35">
      <c r="B8913" t="s">
        <v>12820</v>
      </c>
      <c r="C8913" t="s">
        <v>9685</v>
      </c>
      <c r="D8913" t="s">
        <v>12821</v>
      </c>
      <c r="E8913" t="s">
        <v>1062</v>
      </c>
    </row>
    <row r="8914" spans="2:5" x14ac:dyDescent="0.35">
      <c r="B8914" t="s">
        <v>12822</v>
      </c>
      <c r="C8914" t="s">
        <v>9685</v>
      </c>
      <c r="D8914" t="s">
        <v>12823</v>
      </c>
      <c r="E8914" t="s">
        <v>1062</v>
      </c>
    </row>
    <row r="8915" spans="2:5" x14ac:dyDescent="0.35">
      <c r="B8915" t="s">
        <v>12824</v>
      </c>
      <c r="C8915" t="s">
        <v>9685</v>
      </c>
      <c r="D8915" t="s">
        <v>12825</v>
      </c>
    </row>
    <row r="8916" spans="2:5" x14ac:dyDescent="0.35">
      <c r="B8916" t="s">
        <v>12826</v>
      </c>
      <c r="C8916" t="s">
        <v>9685</v>
      </c>
      <c r="D8916" t="s">
        <v>12827</v>
      </c>
      <c r="E8916" t="s">
        <v>1062</v>
      </c>
    </row>
    <row r="8917" spans="2:5" x14ac:dyDescent="0.35">
      <c r="B8917" t="s">
        <v>12828</v>
      </c>
      <c r="C8917" t="s">
        <v>9685</v>
      </c>
      <c r="D8917" t="s">
        <v>12829</v>
      </c>
      <c r="E8917" t="s">
        <v>1062</v>
      </c>
    </row>
    <row r="8918" spans="2:5" x14ac:dyDescent="0.35">
      <c r="B8918" t="s">
        <v>12830</v>
      </c>
      <c r="C8918" t="s">
        <v>9685</v>
      </c>
      <c r="D8918" t="s">
        <v>12831</v>
      </c>
      <c r="E8918" t="s">
        <v>1062</v>
      </c>
    </row>
    <row r="8919" spans="2:5" x14ac:dyDescent="0.35">
      <c r="B8919" t="s">
        <v>12832</v>
      </c>
      <c r="C8919" t="s">
        <v>9685</v>
      </c>
      <c r="D8919" t="s">
        <v>12833</v>
      </c>
    </row>
    <row r="8920" spans="2:5" x14ac:dyDescent="0.35">
      <c r="B8920" t="s">
        <v>12834</v>
      </c>
      <c r="C8920" t="s">
        <v>9685</v>
      </c>
      <c r="D8920" t="s">
        <v>5443</v>
      </c>
      <c r="E8920" t="s">
        <v>1062</v>
      </c>
    </row>
    <row r="8921" spans="2:5" x14ac:dyDescent="0.35">
      <c r="B8921" t="s">
        <v>12835</v>
      </c>
      <c r="C8921" t="s">
        <v>9685</v>
      </c>
      <c r="D8921" t="s">
        <v>12836</v>
      </c>
      <c r="E8921" t="s">
        <v>1062</v>
      </c>
    </row>
    <row r="8922" spans="2:5" x14ac:dyDescent="0.35">
      <c r="B8922" t="s">
        <v>12837</v>
      </c>
      <c r="C8922" t="s">
        <v>9685</v>
      </c>
      <c r="D8922" t="s">
        <v>12838</v>
      </c>
      <c r="E8922" t="s">
        <v>1062</v>
      </c>
    </row>
    <row r="8923" spans="2:5" x14ac:dyDescent="0.35">
      <c r="B8923" t="s">
        <v>12839</v>
      </c>
      <c r="C8923" t="s">
        <v>9685</v>
      </c>
      <c r="D8923" t="s">
        <v>12840</v>
      </c>
      <c r="E8923" t="s">
        <v>1062</v>
      </c>
    </row>
    <row r="8924" spans="2:5" x14ac:dyDescent="0.35">
      <c r="B8924" t="s">
        <v>12841</v>
      </c>
      <c r="C8924" t="s">
        <v>9685</v>
      </c>
      <c r="D8924" t="s">
        <v>12842</v>
      </c>
      <c r="E8924" t="s">
        <v>1062</v>
      </c>
    </row>
    <row r="8925" spans="2:5" x14ac:dyDescent="0.35">
      <c r="B8925" t="s">
        <v>12843</v>
      </c>
      <c r="C8925" t="s">
        <v>9685</v>
      </c>
      <c r="D8925" t="s">
        <v>12844</v>
      </c>
      <c r="E8925" t="s">
        <v>1062</v>
      </c>
    </row>
    <row r="8926" spans="2:5" x14ac:dyDescent="0.35">
      <c r="B8926" t="s">
        <v>12845</v>
      </c>
      <c r="C8926" t="s">
        <v>9685</v>
      </c>
      <c r="D8926" t="s">
        <v>12846</v>
      </c>
    </row>
    <row r="8927" spans="2:5" x14ac:dyDescent="0.35">
      <c r="B8927" t="s">
        <v>12847</v>
      </c>
      <c r="C8927" t="s">
        <v>9685</v>
      </c>
      <c r="D8927" t="s">
        <v>12848</v>
      </c>
      <c r="E8927" t="s">
        <v>1062</v>
      </c>
    </row>
    <row r="8928" spans="2:5" x14ac:dyDescent="0.35">
      <c r="B8928" t="s">
        <v>12849</v>
      </c>
      <c r="C8928" t="s">
        <v>9685</v>
      </c>
      <c r="D8928" t="s">
        <v>12850</v>
      </c>
      <c r="E8928" t="s">
        <v>1062</v>
      </c>
    </row>
    <row r="8929" spans="2:5" x14ac:dyDescent="0.35">
      <c r="B8929" t="s">
        <v>12851</v>
      </c>
      <c r="C8929" t="s">
        <v>9685</v>
      </c>
      <c r="D8929" t="s">
        <v>12852</v>
      </c>
      <c r="E8929" t="s">
        <v>1062</v>
      </c>
    </row>
    <row r="8930" spans="2:5" x14ac:dyDescent="0.35">
      <c r="B8930" t="s">
        <v>12853</v>
      </c>
      <c r="C8930" t="s">
        <v>9685</v>
      </c>
      <c r="D8930" t="s">
        <v>12854</v>
      </c>
      <c r="E8930" t="s">
        <v>1062</v>
      </c>
    </row>
    <row r="8931" spans="2:5" x14ac:dyDescent="0.35">
      <c r="B8931" t="s">
        <v>12855</v>
      </c>
      <c r="C8931" t="s">
        <v>9685</v>
      </c>
      <c r="D8931" t="s">
        <v>12856</v>
      </c>
      <c r="E8931" t="s">
        <v>1062</v>
      </c>
    </row>
    <row r="8932" spans="2:5" x14ac:dyDescent="0.35">
      <c r="B8932" t="s">
        <v>12857</v>
      </c>
      <c r="C8932" t="s">
        <v>9685</v>
      </c>
      <c r="D8932" t="s">
        <v>12858</v>
      </c>
      <c r="E8932" t="s">
        <v>1062</v>
      </c>
    </row>
    <row r="8933" spans="2:5" x14ac:dyDescent="0.35">
      <c r="B8933" t="s">
        <v>12859</v>
      </c>
      <c r="C8933" t="s">
        <v>9685</v>
      </c>
      <c r="D8933" t="s">
        <v>12860</v>
      </c>
      <c r="E8933" t="s">
        <v>1062</v>
      </c>
    </row>
    <row r="8934" spans="2:5" x14ac:dyDescent="0.35">
      <c r="B8934" t="s">
        <v>12861</v>
      </c>
      <c r="C8934" t="s">
        <v>9685</v>
      </c>
      <c r="D8934" t="s">
        <v>12862</v>
      </c>
      <c r="E8934" t="s">
        <v>1062</v>
      </c>
    </row>
    <row r="8935" spans="2:5" x14ac:dyDescent="0.35">
      <c r="B8935" t="s">
        <v>12863</v>
      </c>
      <c r="C8935" t="s">
        <v>9685</v>
      </c>
      <c r="D8935" t="s">
        <v>12864</v>
      </c>
      <c r="E8935" t="s">
        <v>1062</v>
      </c>
    </row>
    <row r="8936" spans="2:5" x14ac:dyDescent="0.35">
      <c r="B8936" t="s">
        <v>12865</v>
      </c>
      <c r="C8936" t="s">
        <v>9685</v>
      </c>
      <c r="D8936" t="s">
        <v>12866</v>
      </c>
      <c r="E8936" t="s">
        <v>1062</v>
      </c>
    </row>
    <row r="8937" spans="2:5" x14ac:dyDescent="0.35">
      <c r="B8937" t="s">
        <v>12867</v>
      </c>
      <c r="C8937" t="s">
        <v>9685</v>
      </c>
      <c r="D8937" t="s">
        <v>12868</v>
      </c>
      <c r="E8937" t="s">
        <v>1062</v>
      </c>
    </row>
    <row r="8938" spans="2:5" x14ac:dyDescent="0.35">
      <c r="B8938" t="s">
        <v>12869</v>
      </c>
      <c r="C8938" t="s">
        <v>9685</v>
      </c>
      <c r="D8938" t="s">
        <v>12870</v>
      </c>
      <c r="E8938" t="s">
        <v>1062</v>
      </c>
    </row>
    <row r="8939" spans="2:5" x14ac:dyDescent="0.35">
      <c r="B8939" t="s">
        <v>12871</v>
      </c>
      <c r="C8939" t="s">
        <v>9685</v>
      </c>
      <c r="D8939" t="s">
        <v>12872</v>
      </c>
      <c r="E8939" t="s">
        <v>1062</v>
      </c>
    </row>
    <row r="8940" spans="2:5" x14ac:dyDescent="0.35">
      <c r="B8940" t="s">
        <v>12873</v>
      </c>
      <c r="C8940" t="s">
        <v>9685</v>
      </c>
      <c r="D8940" t="s">
        <v>12874</v>
      </c>
      <c r="E8940" t="s">
        <v>1062</v>
      </c>
    </row>
    <row r="8941" spans="2:5" x14ac:dyDescent="0.35">
      <c r="B8941" t="s">
        <v>12875</v>
      </c>
      <c r="C8941" t="s">
        <v>9685</v>
      </c>
      <c r="D8941" t="s">
        <v>12876</v>
      </c>
      <c r="E8941" t="s">
        <v>1062</v>
      </c>
    </row>
    <row r="8942" spans="2:5" x14ac:dyDescent="0.35">
      <c r="B8942" t="s">
        <v>12877</v>
      </c>
      <c r="C8942" t="s">
        <v>9685</v>
      </c>
      <c r="D8942" t="s">
        <v>12878</v>
      </c>
      <c r="E8942" t="s">
        <v>1062</v>
      </c>
    </row>
    <row r="8943" spans="2:5" x14ac:dyDescent="0.35">
      <c r="B8943" t="s">
        <v>12879</v>
      </c>
      <c r="C8943" t="s">
        <v>9685</v>
      </c>
      <c r="D8943" t="s">
        <v>12880</v>
      </c>
      <c r="E8943" t="s">
        <v>1062</v>
      </c>
    </row>
    <row r="8944" spans="2:5" x14ac:dyDescent="0.35">
      <c r="B8944" t="s">
        <v>12881</v>
      </c>
      <c r="C8944" t="s">
        <v>9685</v>
      </c>
      <c r="D8944" t="s">
        <v>12882</v>
      </c>
      <c r="E8944" t="s">
        <v>1062</v>
      </c>
    </row>
    <row r="8945" spans="2:5" x14ac:dyDescent="0.35">
      <c r="B8945" t="s">
        <v>12883</v>
      </c>
      <c r="C8945" t="s">
        <v>9685</v>
      </c>
      <c r="D8945" t="s">
        <v>6043</v>
      </c>
      <c r="E8945" t="s">
        <v>1062</v>
      </c>
    </row>
    <row r="8946" spans="2:5" x14ac:dyDescent="0.35">
      <c r="B8946" t="s">
        <v>12884</v>
      </c>
      <c r="C8946" t="s">
        <v>9685</v>
      </c>
      <c r="D8946" t="s">
        <v>12885</v>
      </c>
      <c r="E8946" t="s">
        <v>1062</v>
      </c>
    </row>
    <row r="8947" spans="2:5" x14ac:dyDescent="0.35">
      <c r="B8947" t="s">
        <v>12886</v>
      </c>
      <c r="C8947" t="s">
        <v>9685</v>
      </c>
      <c r="D8947" t="s">
        <v>12887</v>
      </c>
      <c r="E8947" t="s">
        <v>1062</v>
      </c>
    </row>
    <row r="8948" spans="2:5" x14ac:dyDescent="0.35">
      <c r="B8948" t="s">
        <v>12888</v>
      </c>
      <c r="C8948" t="s">
        <v>9685</v>
      </c>
      <c r="D8948" t="s">
        <v>12889</v>
      </c>
      <c r="E8948" t="s">
        <v>1062</v>
      </c>
    </row>
    <row r="8949" spans="2:5" x14ac:dyDescent="0.35">
      <c r="B8949" t="s">
        <v>12890</v>
      </c>
      <c r="C8949" t="s">
        <v>9685</v>
      </c>
      <c r="D8949" t="s">
        <v>12891</v>
      </c>
      <c r="E8949" t="s">
        <v>1062</v>
      </c>
    </row>
    <row r="8950" spans="2:5" x14ac:dyDescent="0.35">
      <c r="B8950" t="s">
        <v>12892</v>
      </c>
      <c r="C8950" t="s">
        <v>9685</v>
      </c>
      <c r="D8950" t="s">
        <v>12893</v>
      </c>
      <c r="E8950" t="s">
        <v>1062</v>
      </c>
    </row>
    <row r="8951" spans="2:5" x14ac:dyDescent="0.35">
      <c r="B8951" t="s">
        <v>12894</v>
      </c>
      <c r="C8951" t="s">
        <v>9685</v>
      </c>
      <c r="D8951" t="s">
        <v>12895</v>
      </c>
      <c r="E8951" t="s">
        <v>1062</v>
      </c>
    </row>
    <row r="8952" spans="2:5" x14ac:dyDescent="0.35">
      <c r="B8952" t="s">
        <v>12896</v>
      </c>
      <c r="C8952" t="s">
        <v>9685</v>
      </c>
      <c r="D8952" t="s">
        <v>12897</v>
      </c>
      <c r="E8952" t="s">
        <v>1062</v>
      </c>
    </row>
    <row r="8953" spans="2:5" x14ac:dyDescent="0.35">
      <c r="B8953" t="s">
        <v>12898</v>
      </c>
      <c r="C8953" t="s">
        <v>9685</v>
      </c>
      <c r="D8953" t="s">
        <v>12899</v>
      </c>
      <c r="E8953" t="s">
        <v>1062</v>
      </c>
    </row>
    <row r="8954" spans="2:5" x14ac:dyDescent="0.35">
      <c r="B8954" t="s">
        <v>12900</v>
      </c>
      <c r="C8954" t="s">
        <v>9685</v>
      </c>
      <c r="D8954" t="s">
        <v>12901</v>
      </c>
      <c r="E8954" t="s">
        <v>1062</v>
      </c>
    </row>
    <row r="8955" spans="2:5" x14ac:dyDescent="0.35">
      <c r="B8955" t="s">
        <v>12902</v>
      </c>
      <c r="C8955" t="s">
        <v>9685</v>
      </c>
      <c r="D8955" t="s">
        <v>12903</v>
      </c>
    </row>
    <row r="8956" spans="2:5" x14ac:dyDescent="0.35">
      <c r="B8956" t="s">
        <v>12904</v>
      </c>
      <c r="C8956" t="s">
        <v>9685</v>
      </c>
      <c r="D8956" t="s">
        <v>12905</v>
      </c>
      <c r="E8956" t="s">
        <v>1062</v>
      </c>
    </row>
    <row r="8957" spans="2:5" x14ac:dyDescent="0.35">
      <c r="B8957" t="s">
        <v>12906</v>
      </c>
      <c r="C8957" t="s">
        <v>9685</v>
      </c>
      <c r="D8957" t="s">
        <v>12907</v>
      </c>
      <c r="E8957" t="s">
        <v>1062</v>
      </c>
    </row>
    <row r="8958" spans="2:5" x14ac:dyDescent="0.35">
      <c r="B8958" t="s">
        <v>12908</v>
      </c>
      <c r="C8958" t="s">
        <v>9685</v>
      </c>
      <c r="D8958" t="s">
        <v>12909</v>
      </c>
      <c r="E8958" t="s">
        <v>1062</v>
      </c>
    </row>
    <row r="8959" spans="2:5" x14ac:dyDescent="0.35">
      <c r="B8959" t="s">
        <v>12910</v>
      </c>
      <c r="C8959" t="s">
        <v>9685</v>
      </c>
      <c r="D8959" t="s">
        <v>12911</v>
      </c>
      <c r="E8959" t="s">
        <v>1062</v>
      </c>
    </row>
    <row r="8960" spans="2:5" x14ac:dyDescent="0.35">
      <c r="B8960" t="s">
        <v>12912</v>
      </c>
      <c r="C8960" t="s">
        <v>9685</v>
      </c>
      <c r="D8960" t="s">
        <v>12913</v>
      </c>
      <c r="E8960" t="s">
        <v>1062</v>
      </c>
    </row>
    <row r="8961" spans="2:5" x14ac:dyDescent="0.35">
      <c r="B8961" t="s">
        <v>12914</v>
      </c>
      <c r="C8961" t="s">
        <v>9685</v>
      </c>
      <c r="D8961" t="s">
        <v>12915</v>
      </c>
      <c r="E8961" t="s">
        <v>1062</v>
      </c>
    </row>
    <row r="8962" spans="2:5" x14ac:dyDescent="0.35">
      <c r="B8962" t="s">
        <v>12916</v>
      </c>
      <c r="C8962" t="s">
        <v>9685</v>
      </c>
      <c r="D8962" t="s">
        <v>12917</v>
      </c>
      <c r="E8962" t="s">
        <v>1062</v>
      </c>
    </row>
    <row r="8963" spans="2:5" x14ac:dyDescent="0.35">
      <c r="B8963" t="s">
        <v>12918</v>
      </c>
      <c r="C8963" t="s">
        <v>9685</v>
      </c>
      <c r="D8963" t="s">
        <v>12919</v>
      </c>
      <c r="E8963" t="s">
        <v>1062</v>
      </c>
    </row>
    <row r="8964" spans="2:5" x14ac:dyDescent="0.35">
      <c r="B8964" t="s">
        <v>12920</v>
      </c>
      <c r="C8964" t="s">
        <v>9685</v>
      </c>
      <c r="D8964" t="s">
        <v>12921</v>
      </c>
      <c r="E8964" t="s">
        <v>1062</v>
      </c>
    </row>
    <row r="8965" spans="2:5" x14ac:dyDescent="0.35">
      <c r="B8965" t="s">
        <v>12922</v>
      </c>
      <c r="C8965" t="s">
        <v>9685</v>
      </c>
      <c r="D8965" t="s">
        <v>12923</v>
      </c>
      <c r="E8965" t="s">
        <v>1062</v>
      </c>
    </row>
    <row r="8966" spans="2:5" x14ac:dyDescent="0.35">
      <c r="B8966" t="s">
        <v>12924</v>
      </c>
      <c r="C8966" t="s">
        <v>9685</v>
      </c>
      <c r="D8966" t="s">
        <v>12925</v>
      </c>
    </row>
    <row r="8967" spans="2:5" x14ac:dyDescent="0.35">
      <c r="B8967" t="s">
        <v>12926</v>
      </c>
      <c r="C8967" t="s">
        <v>9685</v>
      </c>
      <c r="D8967" t="s">
        <v>12927</v>
      </c>
      <c r="E8967" t="s">
        <v>1062</v>
      </c>
    </row>
    <row r="8968" spans="2:5" x14ac:dyDescent="0.35">
      <c r="B8968" t="s">
        <v>12928</v>
      </c>
      <c r="C8968" t="s">
        <v>9685</v>
      </c>
      <c r="D8968" t="s">
        <v>12929</v>
      </c>
    </row>
    <row r="8969" spans="2:5" x14ac:dyDescent="0.35">
      <c r="B8969" t="s">
        <v>12930</v>
      </c>
      <c r="C8969" t="s">
        <v>9685</v>
      </c>
      <c r="D8969" t="s">
        <v>12931</v>
      </c>
    </row>
    <row r="8970" spans="2:5" x14ac:dyDescent="0.35">
      <c r="B8970" t="s">
        <v>12932</v>
      </c>
      <c r="C8970" t="s">
        <v>9685</v>
      </c>
      <c r="D8970" t="s">
        <v>12933</v>
      </c>
      <c r="E8970" t="s">
        <v>1062</v>
      </c>
    </row>
    <row r="8971" spans="2:5" x14ac:dyDescent="0.35">
      <c r="B8971" t="s">
        <v>12934</v>
      </c>
      <c r="C8971" t="s">
        <v>9685</v>
      </c>
      <c r="D8971" t="s">
        <v>12935</v>
      </c>
      <c r="E8971" t="s">
        <v>1062</v>
      </c>
    </row>
    <row r="8972" spans="2:5" x14ac:dyDescent="0.35">
      <c r="B8972" t="s">
        <v>12936</v>
      </c>
      <c r="C8972" t="s">
        <v>9685</v>
      </c>
      <c r="D8972" t="s">
        <v>12937</v>
      </c>
      <c r="E8972" t="s">
        <v>1062</v>
      </c>
    </row>
    <row r="8973" spans="2:5" x14ac:dyDescent="0.35">
      <c r="B8973" t="s">
        <v>12938</v>
      </c>
      <c r="C8973" t="s">
        <v>9685</v>
      </c>
      <c r="D8973" t="s">
        <v>12939</v>
      </c>
      <c r="E8973" t="s">
        <v>1062</v>
      </c>
    </row>
    <row r="8974" spans="2:5" x14ac:dyDescent="0.35">
      <c r="B8974" t="s">
        <v>12940</v>
      </c>
      <c r="C8974" t="s">
        <v>9685</v>
      </c>
      <c r="D8974" t="s">
        <v>12941</v>
      </c>
    </row>
    <row r="8975" spans="2:5" x14ac:dyDescent="0.35">
      <c r="B8975" t="s">
        <v>12942</v>
      </c>
      <c r="C8975" t="s">
        <v>9685</v>
      </c>
      <c r="D8975" t="s">
        <v>12943</v>
      </c>
      <c r="E8975" t="s">
        <v>1062</v>
      </c>
    </row>
    <row r="8976" spans="2:5" x14ac:dyDescent="0.35">
      <c r="B8976" t="s">
        <v>12944</v>
      </c>
      <c r="C8976" t="s">
        <v>9685</v>
      </c>
      <c r="D8976" t="s">
        <v>12945</v>
      </c>
      <c r="E8976" t="s">
        <v>1062</v>
      </c>
    </row>
    <row r="8977" spans="2:5" x14ac:dyDescent="0.35">
      <c r="B8977" t="s">
        <v>12946</v>
      </c>
      <c r="C8977" t="s">
        <v>9685</v>
      </c>
      <c r="D8977" t="s">
        <v>12947</v>
      </c>
      <c r="E8977" t="s">
        <v>1062</v>
      </c>
    </row>
    <row r="8978" spans="2:5" x14ac:dyDescent="0.35">
      <c r="B8978" t="s">
        <v>12948</v>
      </c>
      <c r="C8978" t="s">
        <v>9685</v>
      </c>
      <c r="D8978" t="s">
        <v>12949</v>
      </c>
    </row>
    <row r="8979" spans="2:5" x14ac:dyDescent="0.35">
      <c r="B8979" t="s">
        <v>12950</v>
      </c>
      <c r="C8979" t="s">
        <v>9685</v>
      </c>
      <c r="D8979" t="s">
        <v>12951</v>
      </c>
    </row>
    <row r="8980" spans="2:5" x14ac:dyDescent="0.35">
      <c r="B8980" t="s">
        <v>12952</v>
      </c>
      <c r="C8980" t="s">
        <v>9685</v>
      </c>
      <c r="D8980" t="s">
        <v>12953</v>
      </c>
    </row>
    <row r="8981" spans="2:5" x14ac:dyDescent="0.35">
      <c r="B8981" t="s">
        <v>12954</v>
      </c>
      <c r="C8981" t="s">
        <v>9685</v>
      </c>
      <c r="D8981" t="s">
        <v>12955</v>
      </c>
      <c r="E8981" t="s">
        <v>1062</v>
      </c>
    </row>
    <row r="8982" spans="2:5" x14ac:dyDescent="0.35">
      <c r="B8982" t="s">
        <v>12956</v>
      </c>
      <c r="C8982" t="s">
        <v>9685</v>
      </c>
      <c r="D8982" t="s">
        <v>12957</v>
      </c>
    </row>
    <row r="8983" spans="2:5" x14ac:dyDescent="0.35">
      <c r="B8983" t="s">
        <v>12958</v>
      </c>
      <c r="C8983" t="s">
        <v>9685</v>
      </c>
      <c r="D8983" t="s">
        <v>12959</v>
      </c>
    </row>
    <row r="8984" spans="2:5" x14ac:dyDescent="0.35">
      <c r="B8984" t="s">
        <v>12960</v>
      </c>
      <c r="C8984" t="s">
        <v>9685</v>
      </c>
      <c r="D8984" t="s">
        <v>12961</v>
      </c>
      <c r="E8984" t="s">
        <v>1062</v>
      </c>
    </row>
    <row r="8985" spans="2:5" x14ac:dyDescent="0.35">
      <c r="B8985" t="s">
        <v>12962</v>
      </c>
      <c r="C8985" t="s">
        <v>9685</v>
      </c>
      <c r="D8985" t="s">
        <v>12963</v>
      </c>
      <c r="E8985" t="s">
        <v>1062</v>
      </c>
    </row>
    <row r="8986" spans="2:5" x14ac:dyDescent="0.35">
      <c r="B8986" t="s">
        <v>12964</v>
      </c>
      <c r="C8986" t="s">
        <v>9685</v>
      </c>
      <c r="D8986" t="s">
        <v>12965</v>
      </c>
    </row>
    <row r="8987" spans="2:5" x14ac:dyDescent="0.35">
      <c r="B8987" t="s">
        <v>12966</v>
      </c>
      <c r="C8987" t="s">
        <v>9685</v>
      </c>
      <c r="D8987" t="s">
        <v>12967</v>
      </c>
      <c r="E8987" t="s">
        <v>1062</v>
      </c>
    </row>
    <row r="8988" spans="2:5" x14ac:dyDescent="0.35">
      <c r="B8988" t="s">
        <v>12968</v>
      </c>
      <c r="C8988" t="s">
        <v>9685</v>
      </c>
      <c r="D8988" t="s">
        <v>12969</v>
      </c>
      <c r="E8988" t="s">
        <v>1062</v>
      </c>
    </row>
    <row r="8989" spans="2:5" x14ac:dyDescent="0.35">
      <c r="B8989" t="s">
        <v>12970</v>
      </c>
      <c r="C8989" t="s">
        <v>9685</v>
      </c>
      <c r="D8989" t="s">
        <v>12971</v>
      </c>
      <c r="E8989" t="s">
        <v>1062</v>
      </c>
    </row>
    <row r="8990" spans="2:5" x14ac:dyDescent="0.35">
      <c r="B8990" t="s">
        <v>12972</v>
      </c>
      <c r="C8990" t="s">
        <v>9685</v>
      </c>
      <c r="D8990" t="s">
        <v>12973</v>
      </c>
      <c r="E8990" t="s">
        <v>1062</v>
      </c>
    </row>
    <row r="8991" spans="2:5" x14ac:dyDescent="0.35">
      <c r="B8991" t="s">
        <v>12974</v>
      </c>
      <c r="C8991" t="s">
        <v>9685</v>
      </c>
      <c r="D8991" t="s">
        <v>12975</v>
      </c>
      <c r="E8991" t="s">
        <v>1062</v>
      </c>
    </row>
    <row r="8992" spans="2:5" x14ac:dyDescent="0.35">
      <c r="B8992" t="s">
        <v>12976</v>
      </c>
      <c r="C8992" t="s">
        <v>9685</v>
      </c>
      <c r="D8992" t="s">
        <v>12977</v>
      </c>
      <c r="E8992" t="s">
        <v>1062</v>
      </c>
    </row>
    <row r="8993" spans="2:5" x14ac:dyDescent="0.35">
      <c r="B8993" t="s">
        <v>12978</v>
      </c>
      <c r="C8993" t="s">
        <v>9685</v>
      </c>
      <c r="D8993" t="s">
        <v>12979</v>
      </c>
      <c r="E8993" t="s">
        <v>1062</v>
      </c>
    </row>
    <row r="8994" spans="2:5" x14ac:dyDescent="0.35">
      <c r="B8994" t="s">
        <v>12980</v>
      </c>
      <c r="C8994" t="s">
        <v>9685</v>
      </c>
      <c r="D8994" t="s">
        <v>12981</v>
      </c>
    </row>
    <row r="8995" spans="2:5" x14ac:dyDescent="0.35">
      <c r="B8995" t="s">
        <v>12982</v>
      </c>
      <c r="C8995" t="s">
        <v>9685</v>
      </c>
      <c r="D8995" t="s">
        <v>12983</v>
      </c>
      <c r="E8995" t="s">
        <v>1062</v>
      </c>
    </row>
    <row r="8996" spans="2:5" x14ac:dyDescent="0.35">
      <c r="B8996" t="s">
        <v>12984</v>
      </c>
      <c r="C8996" t="s">
        <v>9685</v>
      </c>
      <c r="D8996" t="s">
        <v>12985</v>
      </c>
    </row>
    <row r="8997" spans="2:5" x14ac:dyDescent="0.35">
      <c r="B8997" t="s">
        <v>12986</v>
      </c>
      <c r="C8997" t="s">
        <v>9685</v>
      </c>
      <c r="D8997" t="s">
        <v>12987</v>
      </c>
      <c r="E8997" t="s">
        <v>1062</v>
      </c>
    </row>
    <row r="8998" spans="2:5" x14ac:dyDescent="0.35">
      <c r="B8998" t="s">
        <v>12988</v>
      </c>
      <c r="C8998" t="s">
        <v>9685</v>
      </c>
      <c r="D8998" t="s">
        <v>12989</v>
      </c>
      <c r="E8998" t="s">
        <v>1062</v>
      </c>
    </row>
    <row r="8999" spans="2:5" x14ac:dyDescent="0.35">
      <c r="B8999" t="s">
        <v>12990</v>
      </c>
      <c r="C8999" t="s">
        <v>9685</v>
      </c>
      <c r="D8999" t="s">
        <v>12991</v>
      </c>
      <c r="E8999" t="s">
        <v>1062</v>
      </c>
    </row>
    <row r="9000" spans="2:5" x14ac:dyDescent="0.35">
      <c r="B9000" t="s">
        <v>12992</v>
      </c>
      <c r="C9000" t="s">
        <v>9685</v>
      </c>
      <c r="D9000" t="s">
        <v>12993</v>
      </c>
      <c r="E9000" t="s">
        <v>1062</v>
      </c>
    </row>
    <row r="9001" spans="2:5" x14ac:dyDescent="0.35">
      <c r="B9001" t="s">
        <v>12994</v>
      </c>
      <c r="C9001" t="s">
        <v>9685</v>
      </c>
      <c r="D9001" t="s">
        <v>12995</v>
      </c>
      <c r="E9001" t="s">
        <v>1062</v>
      </c>
    </row>
    <row r="9002" spans="2:5" x14ac:dyDescent="0.35">
      <c r="B9002" t="s">
        <v>12996</v>
      </c>
      <c r="C9002" t="s">
        <v>9685</v>
      </c>
      <c r="D9002" t="s">
        <v>12997</v>
      </c>
      <c r="E9002" t="s">
        <v>1062</v>
      </c>
    </row>
    <row r="9003" spans="2:5" x14ac:dyDescent="0.35">
      <c r="B9003" t="s">
        <v>12998</v>
      </c>
      <c r="C9003" t="s">
        <v>9685</v>
      </c>
      <c r="D9003" t="s">
        <v>12999</v>
      </c>
      <c r="E9003" t="s">
        <v>1062</v>
      </c>
    </row>
    <row r="9004" spans="2:5" x14ac:dyDescent="0.35">
      <c r="B9004" t="s">
        <v>13000</v>
      </c>
      <c r="C9004" t="s">
        <v>9685</v>
      </c>
      <c r="D9004" t="s">
        <v>5817</v>
      </c>
      <c r="E9004" t="s">
        <v>1062</v>
      </c>
    </row>
    <row r="9005" spans="2:5" x14ac:dyDescent="0.35">
      <c r="B9005" t="s">
        <v>13001</v>
      </c>
      <c r="C9005" t="s">
        <v>9685</v>
      </c>
      <c r="D9005" t="s">
        <v>13002</v>
      </c>
      <c r="E9005" t="s">
        <v>1062</v>
      </c>
    </row>
    <row r="9006" spans="2:5" x14ac:dyDescent="0.35">
      <c r="B9006" t="s">
        <v>13003</v>
      </c>
      <c r="C9006" t="s">
        <v>9685</v>
      </c>
      <c r="D9006" t="s">
        <v>13004</v>
      </c>
      <c r="E9006" t="s">
        <v>1062</v>
      </c>
    </row>
    <row r="9007" spans="2:5" x14ac:dyDescent="0.35">
      <c r="B9007" t="s">
        <v>13005</v>
      </c>
      <c r="C9007" t="s">
        <v>9685</v>
      </c>
      <c r="D9007" t="s">
        <v>13006</v>
      </c>
      <c r="E9007" t="s">
        <v>1062</v>
      </c>
    </row>
    <row r="9008" spans="2:5" x14ac:dyDescent="0.35">
      <c r="B9008" t="s">
        <v>13007</v>
      </c>
      <c r="C9008" t="s">
        <v>9685</v>
      </c>
      <c r="D9008" t="s">
        <v>5908</v>
      </c>
      <c r="E9008" t="s">
        <v>1062</v>
      </c>
    </row>
    <row r="9009" spans="2:5" x14ac:dyDescent="0.35">
      <c r="B9009" t="s">
        <v>13008</v>
      </c>
      <c r="C9009" t="s">
        <v>9685</v>
      </c>
      <c r="D9009" t="s">
        <v>13009</v>
      </c>
      <c r="E9009" t="s">
        <v>1062</v>
      </c>
    </row>
    <row r="9010" spans="2:5" x14ac:dyDescent="0.35">
      <c r="B9010" t="s">
        <v>13010</v>
      </c>
      <c r="C9010" t="s">
        <v>9685</v>
      </c>
      <c r="D9010" t="s">
        <v>13011</v>
      </c>
    </row>
    <row r="9011" spans="2:5" x14ac:dyDescent="0.35">
      <c r="B9011" t="s">
        <v>13012</v>
      </c>
      <c r="C9011" t="s">
        <v>9685</v>
      </c>
      <c r="D9011" t="s">
        <v>13013</v>
      </c>
      <c r="E9011" t="s">
        <v>1062</v>
      </c>
    </row>
    <row r="9012" spans="2:5" x14ac:dyDescent="0.35">
      <c r="B9012" t="s">
        <v>13014</v>
      </c>
      <c r="C9012" t="s">
        <v>9685</v>
      </c>
      <c r="D9012" t="s">
        <v>1593</v>
      </c>
      <c r="E9012" t="s">
        <v>1062</v>
      </c>
    </row>
    <row r="9013" spans="2:5" x14ac:dyDescent="0.35">
      <c r="B9013" t="s">
        <v>13015</v>
      </c>
      <c r="C9013" t="s">
        <v>9685</v>
      </c>
      <c r="D9013" t="s">
        <v>13016</v>
      </c>
      <c r="E9013" t="s">
        <v>1062</v>
      </c>
    </row>
    <row r="9014" spans="2:5" x14ac:dyDescent="0.35">
      <c r="B9014" t="s">
        <v>13017</v>
      </c>
      <c r="C9014" t="s">
        <v>9685</v>
      </c>
      <c r="D9014" t="s">
        <v>13018</v>
      </c>
      <c r="E9014" t="s">
        <v>1062</v>
      </c>
    </row>
    <row r="9015" spans="2:5" x14ac:dyDescent="0.35">
      <c r="B9015" t="s">
        <v>13019</v>
      </c>
      <c r="C9015" t="s">
        <v>9685</v>
      </c>
      <c r="D9015" t="s">
        <v>13020</v>
      </c>
      <c r="E9015" t="s">
        <v>1062</v>
      </c>
    </row>
    <row r="9016" spans="2:5" x14ac:dyDescent="0.35">
      <c r="B9016" t="s">
        <v>13021</v>
      </c>
      <c r="C9016" t="s">
        <v>9685</v>
      </c>
      <c r="D9016" t="s">
        <v>13022</v>
      </c>
      <c r="E9016" t="s">
        <v>1062</v>
      </c>
    </row>
    <row r="9017" spans="2:5" x14ac:dyDescent="0.35">
      <c r="B9017" t="s">
        <v>13023</v>
      </c>
      <c r="C9017" t="s">
        <v>9685</v>
      </c>
      <c r="D9017" t="s">
        <v>13024</v>
      </c>
    </row>
    <row r="9018" spans="2:5" x14ac:dyDescent="0.35">
      <c r="B9018" t="s">
        <v>13025</v>
      </c>
      <c r="C9018" t="s">
        <v>9685</v>
      </c>
      <c r="D9018" t="s">
        <v>6017</v>
      </c>
      <c r="E9018" t="s">
        <v>1062</v>
      </c>
    </row>
    <row r="9019" spans="2:5" x14ac:dyDescent="0.35">
      <c r="B9019" t="s">
        <v>13026</v>
      </c>
      <c r="C9019" t="s">
        <v>9685</v>
      </c>
      <c r="D9019" t="s">
        <v>8745</v>
      </c>
      <c r="E9019" t="s">
        <v>1062</v>
      </c>
    </row>
    <row r="9020" spans="2:5" x14ac:dyDescent="0.35">
      <c r="B9020" t="s">
        <v>13027</v>
      </c>
      <c r="C9020" t="s">
        <v>9685</v>
      </c>
      <c r="D9020" t="s">
        <v>13028</v>
      </c>
      <c r="E9020" t="s">
        <v>1062</v>
      </c>
    </row>
    <row r="9021" spans="2:5" x14ac:dyDescent="0.35">
      <c r="B9021" t="s">
        <v>13029</v>
      </c>
      <c r="C9021" t="s">
        <v>9685</v>
      </c>
      <c r="D9021" t="s">
        <v>13030</v>
      </c>
      <c r="E9021" t="s">
        <v>1062</v>
      </c>
    </row>
    <row r="9022" spans="2:5" x14ac:dyDescent="0.35">
      <c r="B9022" t="s">
        <v>13031</v>
      </c>
      <c r="C9022" t="s">
        <v>9685</v>
      </c>
      <c r="D9022" t="s">
        <v>13032</v>
      </c>
      <c r="E9022" t="s">
        <v>1062</v>
      </c>
    </row>
    <row r="9023" spans="2:5" x14ac:dyDescent="0.35">
      <c r="B9023" t="s">
        <v>13033</v>
      </c>
      <c r="C9023" t="s">
        <v>9685</v>
      </c>
      <c r="D9023" t="s">
        <v>13034</v>
      </c>
    </row>
    <row r="9024" spans="2:5" x14ac:dyDescent="0.35">
      <c r="B9024" t="s">
        <v>13035</v>
      </c>
      <c r="C9024" t="s">
        <v>9685</v>
      </c>
      <c r="D9024" t="s">
        <v>1361</v>
      </c>
      <c r="E9024" t="s">
        <v>1062</v>
      </c>
    </row>
    <row r="9025" spans="2:5" x14ac:dyDescent="0.35">
      <c r="B9025" t="s">
        <v>13036</v>
      </c>
      <c r="C9025" t="s">
        <v>9685</v>
      </c>
      <c r="D9025" t="s">
        <v>6102</v>
      </c>
      <c r="E9025" t="s">
        <v>1062</v>
      </c>
    </row>
    <row r="9026" spans="2:5" x14ac:dyDescent="0.35">
      <c r="B9026" t="s">
        <v>13037</v>
      </c>
      <c r="C9026" t="s">
        <v>9685</v>
      </c>
      <c r="D9026" t="s">
        <v>13038</v>
      </c>
      <c r="E9026" t="s">
        <v>1062</v>
      </c>
    </row>
    <row r="9027" spans="2:5" x14ac:dyDescent="0.35">
      <c r="B9027" t="s">
        <v>13039</v>
      </c>
      <c r="C9027" t="s">
        <v>9685</v>
      </c>
      <c r="D9027" t="s">
        <v>13040</v>
      </c>
      <c r="E9027" t="s">
        <v>1062</v>
      </c>
    </row>
    <row r="9028" spans="2:5" x14ac:dyDescent="0.35">
      <c r="B9028" t="s">
        <v>13041</v>
      </c>
      <c r="C9028" t="s">
        <v>9685</v>
      </c>
      <c r="D9028" t="s">
        <v>13042</v>
      </c>
      <c r="E9028" t="s">
        <v>1062</v>
      </c>
    </row>
    <row r="9029" spans="2:5" x14ac:dyDescent="0.35">
      <c r="B9029" t="s">
        <v>13043</v>
      </c>
      <c r="C9029" t="s">
        <v>9685</v>
      </c>
      <c r="D9029" t="s">
        <v>13044</v>
      </c>
      <c r="E9029" t="s">
        <v>1062</v>
      </c>
    </row>
    <row r="9030" spans="2:5" x14ac:dyDescent="0.35">
      <c r="B9030" t="s">
        <v>13045</v>
      </c>
      <c r="C9030" t="s">
        <v>9685</v>
      </c>
      <c r="D9030" t="s">
        <v>13046</v>
      </c>
    </row>
    <row r="9031" spans="2:5" x14ac:dyDescent="0.35">
      <c r="B9031" t="s">
        <v>13047</v>
      </c>
      <c r="C9031" t="s">
        <v>9685</v>
      </c>
      <c r="D9031" t="s">
        <v>13048</v>
      </c>
      <c r="E9031" t="s">
        <v>1048</v>
      </c>
    </row>
    <row r="9032" spans="2:5" x14ac:dyDescent="0.35">
      <c r="B9032" t="s">
        <v>13049</v>
      </c>
      <c r="C9032" t="s">
        <v>9685</v>
      </c>
      <c r="D9032" t="s">
        <v>13050</v>
      </c>
      <c r="E9032" t="s">
        <v>1048</v>
      </c>
    </row>
    <row r="9033" spans="2:5" x14ac:dyDescent="0.35">
      <c r="B9033" t="s">
        <v>13051</v>
      </c>
      <c r="C9033" t="s">
        <v>9685</v>
      </c>
      <c r="D9033" t="s">
        <v>13052</v>
      </c>
      <c r="E9033" t="s">
        <v>1048</v>
      </c>
    </row>
    <row r="9034" spans="2:5" x14ac:dyDescent="0.35">
      <c r="B9034" t="s">
        <v>13053</v>
      </c>
      <c r="C9034" t="s">
        <v>9685</v>
      </c>
      <c r="D9034" t="s">
        <v>13054</v>
      </c>
      <c r="E9034" t="s">
        <v>1048</v>
      </c>
    </row>
    <row r="9035" spans="2:5" x14ac:dyDescent="0.35">
      <c r="B9035" t="s">
        <v>13055</v>
      </c>
      <c r="C9035" t="s">
        <v>9685</v>
      </c>
      <c r="D9035" t="s">
        <v>13056</v>
      </c>
      <c r="E9035" t="s">
        <v>1048</v>
      </c>
    </row>
    <row r="9036" spans="2:5" x14ac:dyDescent="0.35">
      <c r="B9036" t="s">
        <v>13057</v>
      </c>
      <c r="C9036" t="s">
        <v>9685</v>
      </c>
      <c r="D9036" t="s">
        <v>13058</v>
      </c>
    </row>
    <row r="9037" spans="2:5" x14ac:dyDescent="0.35">
      <c r="B9037" t="s">
        <v>13059</v>
      </c>
      <c r="C9037" t="s">
        <v>9685</v>
      </c>
      <c r="D9037" t="s">
        <v>13060</v>
      </c>
    </row>
    <row r="9038" spans="2:5" x14ac:dyDescent="0.35">
      <c r="B9038" t="s">
        <v>13061</v>
      </c>
      <c r="C9038" t="s">
        <v>9685</v>
      </c>
      <c r="D9038" t="s">
        <v>13062</v>
      </c>
      <c r="E9038" t="s">
        <v>1048</v>
      </c>
    </row>
    <row r="9039" spans="2:5" x14ac:dyDescent="0.35">
      <c r="B9039" t="s">
        <v>13063</v>
      </c>
      <c r="C9039" t="s">
        <v>9685</v>
      </c>
      <c r="D9039" t="s">
        <v>4464</v>
      </c>
      <c r="E9039" t="s">
        <v>1048</v>
      </c>
    </row>
    <row r="9040" spans="2:5" x14ac:dyDescent="0.35">
      <c r="B9040" t="s">
        <v>13064</v>
      </c>
      <c r="C9040" t="s">
        <v>9685</v>
      </c>
      <c r="D9040" t="s">
        <v>13065</v>
      </c>
      <c r="E9040" t="s">
        <v>1048</v>
      </c>
    </row>
    <row r="9041" spans="2:5" x14ac:dyDescent="0.35">
      <c r="B9041" t="s">
        <v>13066</v>
      </c>
      <c r="C9041" t="s">
        <v>9685</v>
      </c>
      <c r="D9041" t="s">
        <v>13067</v>
      </c>
    </row>
    <row r="9042" spans="2:5" x14ac:dyDescent="0.35">
      <c r="B9042" t="s">
        <v>13068</v>
      </c>
      <c r="C9042" t="s">
        <v>9685</v>
      </c>
      <c r="D9042" t="s">
        <v>13069</v>
      </c>
    </row>
    <row r="9043" spans="2:5" x14ac:dyDescent="0.35">
      <c r="B9043" t="s">
        <v>13070</v>
      </c>
      <c r="C9043" t="s">
        <v>9685</v>
      </c>
      <c r="D9043" t="s">
        <v>4743</v>
      </c>
      <c r="E9043" t="s">
        <v>1048</v>
      </c>
    </row>
    <row r="9044" spans="2:5" x14ac:dyDescent="0.35">
      <c r="B9044" t="s">
        <v>13071</v>
      </c>
      <c r="C9044" t="s">
        <v>9685</v>
      </c>
      <c r="D9044" t="s">
        <v>13072</v>
      </c>
      <c r="E9044" t="s">
        <v>1048</v>
      </c>
    </row>
    <row r="9045" spans="2:5" x14ac:dyDescent="0.35">
      <c r="B9045" t="s">
        <v>13073</v>
      </c>
      <c r="C9045" t="s">
        <v>9685</v>
      </c>
      <c r="D9045" t="s">
        <v>13074</v>
      </c>
      <c r="E9045" t="s">
        <v>1048</v>
      </c>
    </row>
    <row r="9046" spans="2:5" x14ac:dyDescent="0.35">
      <c r="B9046" t="s">
        <v>13075</v>
      </c>
      <c r="C9046" t="s">
        <v>9685</v>
      </c>
      <c r="D9046" t="s">
        <v>4634</v>
      </c>
      <c r="E9046" t="s">
        <v>1048</v>
      </c>
    </row>
    <row r="9047" spans="2:5" x14ac:dyDescent="0.35">
      <c r="B9047" t="s">
        <v>13076</v>
      </c>
      <c r="C9047" t="s">
        <v>9685</v>
      </c>
      <c r="D9047" t="s">
        <v>4678</v>
      </c>
      <c r="E9047" t="s">
        <v>1048</v>
      </c>
    </row>
    <row r="9048" spans="2:5" x14ac:dyDescent="0.35">
      <c r="B9048" t="s">
        <v>13077</v>
      </c>
      <c r="C9048" t="s">
        <v>9685</v>
      </c>
      <c r="D9048" t="s">
        <v>13078</v>
      </c>
      <c r="E9048" t="s">
        <v>1048</v>
      </c>
    </row>
    <row r="9049" spans="2:5" x14ac:dyDescent="0.35">
      <c r="B9049" t="s">
        <v>13079</v>
      </c>
      <c r="C9049" t="s">
        <v>9685</v>
      </c>
      <c r="D9049" t="s">
        <v>4756</v>
      </c>
      <c r="E9049" t="s">
        <v>1048</v>
      </c>
    </row>
    <row r="9050" spans="2:5" x14ac:dyDescent="0.35">
      <c r="B9050" t="s">
        <v>13080</v>
      </c>
      <c r="C9050" t="s">
        <v>9685</v>
      </c>
      <c r="D9050" t="s">
        <v>13081</v>
      </c>
    </row>
    <row r="9051" spans="2:5" x14ac:dyDescent="0.35">
      <c r="B9051" t="s">
        <v>13082</v>
      </c>
      <c r="C9051" t="s">
        <v>9685</v>
      </c>
      <c r="D9051" t="s">
        <v>13083</v>
      </c>
    </row>
    <row r="9052" spans="2:5" x14ac:dyDescent="0.35">
      <c r="B9052" t="s">
        <v>13084</v>
      </c>
      <c r="C9052" t="s">
        <v>9685</v>
      </c>
      <c r="D9052" t="s">
        <v>13085</v>
      </c>
    </row>
    <row r="9053" spans="2:5" x14ac:dyDescent="0.35">
      <c r="B9053" t="s">
        <v>13086</v>
      </c>
      <c r="C9053" t="s">
        <v>9685</v>
      </c>
      <c r="D9053" t="s">
        <v>13087</v>
      </c>
    </row>
    <row r="9054" spans="2:5" x14ac:dyDescent="0.35">
      <c r="B9054" t="s">
        <v>13088</v>
      </c>
      <c r="C9054" t="s">
        <v>9685</v>
      </c>
      <c r="D9054" t="s">
        <v>13089</v>
      </c>
      <c r="E9054" t="s">
        <v>1048</v>
      </c>
    </row>
    <row r="9055" spans="2:5" x14ac:dyDescent="0.35">
      <c r="B9055" t="s">
        <v>13090</v>
      </c>
      <c r="C9055" t="s">
        <v>9685</v>
      </c>
      <c r="D9055" t="s">
        <v>13091</v>
      </c>
      <c r="E9055" t="s">
        <v>1048</v>
      </c>
    </row>
    <row r="9056" spans="2:5" x14ac:dyDescent="0.35">
      <c r="B9056" t="s">
        <v>13092</v>
      </c>
      <c r="C9056" t="s">
        <v>9685</v>
      </c>
      <c r="D9056" t="s">
        <v>13091</v>
      </c>
      <c r="E9056" t="s">
        <v>1048</v>
      </c>
    </row>
    <row r="9057" spans="2:5" x14ac:dyDescent="0.35">
      <c r="B9057" t="s">
        <v>13093</v>
      </c>
      <c r="C9057" t="s">
        <v>9685</v>
      </c>
      <c r="D9057" t="s">
        <v>13094</v>
      </c>
      <c r="E9057" t="s">
        <v>1048</v>
      </c>
    </row>
    <row r="9058" spans="2:5" x14ac:dyDescent="0.35">
      <c r="B9058" t="s">
        <v>13095</v>
      </c>
      <c r="C9058" t="s">
        <v>9685</v>
      </c>
      <c r="D9058" t="s">
        <v>13096</v>
      </c>
    </row>
    <row r="9059" spans="2:5" x14ac:dyDescent="0.35">
      <c r="B9059" t="s">
        <v>13097</v>
      </c>
      <c r="C9059" t="s">
        <v>9685</v>
      </c>
      <c r="D9059" t="s">
        <v>13098</v>
      </c>
      <c r="E9059" t="s">
        <v>1048</v>
      </c>
    </row>
    <row r="9060" spans="2:5" x14ac:dyDescent="0.35">
      <c r="B9060" t="s">
        <v>13099</v>
      </c>
      <c r="C9060" t="s">
        <v>9685</v>
      </c>
      <c r="D9060" t="s">
        <v>13100</v>
      </c>
    </row>
    <row r="9061" spans="2:5" x14ac:dyDescent="0.35">
      <c r="B9061" t="s">
        <v>13101</v>
      </c>
      <c r="C9061" t="s">
        <v>9685</v>
      </c>
      <c r="D9061" t="s">
        <v>8506</v>
      </c>
      <c r="E9061" t="s">
        <v>1048</v>
      </c>
    </row>
    <row r="9062" spans="2:5" x14ac:dyDescent="0.35">
      <c r="B9062" t="s">
        <v>13102</v>
      </c>
      <c r="C9062" t="s">
        <v>9685</v>
      </c>
      <c r="D9062" t="s">
        <v>13103</v>
      </c>
      <c r="E9062" t="s">
        <v>1048</v>
      </c>
    </row>
    <row r="9063" spans="2:5" x14ac:dyDescent="0.35">
      <c r="B9063" t="s">
        <v>13104</v>
      </c>
      <c r="C9063" t="s">
        <v>9685</v>
      </c>
      <c r="D9063" t="s">
        <v>13105</v>
      </c>
      <c r="E9063" t="s">
        <v>1048</v>
      </c>
    </row>
    <row r="9064" spans="2:5" x14ac:dyDescent="0.35">
      <c r="B9064" t="s">
        <v>13106</v>
      </c>
      <c r="C9064" t="s">
        <v>9685</v>
      </c>
      <c r="D9064" t="s">
        <v>13107</v>
      </c>
      <c r="E9064" t="s">
        <v>1048</v>
      </c>
    </row>
    <row r="9065" spans="2:5" x14ac:dyDescent="0.35">
      <c r="B9065" t="s">
        <v>13108</v>
      </c>
      <c r="C9065" t="s">
        <v>9685</v>
      </c>
      <c r="D9065" t="s">
        <v>5194</v>
      </c>
      <c r="E9065" t="s">
        <v>1048</v>
      </c>
    </row>
    <row r="9066" spans="2:5" x14ac:dyDescent="0.35">
      <c r="B9066" t="s">
        <v>13109</v>
      </c>
      <c r="C9066" t="s">
        <v>9685</v>
      </c>
      <c r="D9066" t="s">
        <v>5207</v>
      </c>
      <c r="E9066" t="s">
        <v>1048</v>
      </c>
    </row>
    <row r="9067" spans="2:5" x14ac:dyDescent="0.35">
      <c r="B9067" t="s">
        <v>13110</v>
      </c>
      <c r="C9067" t="s">
        <v>9685</v>
      </c>
      <c r="D9067" t="s">
        <v>13111</v>
      </c>
    </row>
    <row r="9068" spans="2:5" x14ac:dyDescent="0.35">
      <c r="B9068" t="s">
        <v>13112</v>
      </c>
      <c r="C9068" t="s">
        <v>9685</v>
      </c>
      <c r="D9068" t="s">
        <v>13113</v>
      </c>
    </row>
    <row r="9069" spans="2:5" x14ac:dyDescent="0.35">
      <c r="B9069" t="s">
        <v>13114</v>
      </c>
      <c r="C9069" t="s">
        <v>9685</v>
      </c>
      <c r="D9069" t="s">
        <v>13115</v>
      </c>
    </row>
    <row r="9070" spans="2:5" x14ac:dyDescent="0.35">
      <c r="B9070" t="s">
        <v>13116</v>
      </c>
      <c r="C9070" t="s">
        <v>9685</v>
      </c>
      <c r="D9070" t="s">
        <v>13117</v>
      </c>
    </row>
    <row r="9071" spans="2:5" x14ac:dyDescent="0.35">
      <c r="B9071" t="s">
        <v>13118</v>
      </c>
      <c r="C9071" t="s">
        <v>9685</v>
      </c>
      <c r="D9071" t="s">
        <v>13119</v>
      </c>
      <c r="E9071" t="s">
        <v>1048</v>
      </c>
    </row>
    <row r="9072" spans="2:5" x14ac:dyDescent="0.35">
      <c r="B9072" t="s">
        <v>13120</v>
      </c>
      <c r="C9072" t="s">
        <v>9685</v>
      </c>
      <c r="D9072" t="s">
        <v>13121</v>
      </c>
      <c r="E9072" t="s">
        <v>1048</v>
      </c>
    </row>
    <row r="9073" spans="2:5" x14ac:dyDescent="0.35">
      <c r="B9073" t="s">
        <v>13122</v>
      </c>
      <c r="C9073" t="s">
        <v>9685</v>
      </c>
      <c r="D9073" t="s">
        <v>5294</v>
      </c>
    </row>
    <row r="9074" spans="2:5" x14ac:dyDescent="0.35">
      <c r="B9074" t="s">
        <v>13123</v>
      </c>
      <c r="C9074" t="s">
        <v>9685</v>
      </c>
      <c r="D9074" t="s">
        <v>13124</v>
      </c>
      <c r="E9074" t="s">
        <v>1048</v>
      </c>
    </row>
    <row r="9075" spans="2:5" x14ac:dyDescent="0.35">
      <c r="B9075" t="s">
        <v>13125</v>
      </c>
      <c r="C9075" t="s">
        <v>9685</v>
      </c>
      <c r="D9075" t="s">
        <v>5379</v>
      </c>
      <c r="E9075" t="s">
        <v>1048</v>
      </c>
    </row>
    <row r="9076" spans="2:5" x14ac:dyDescent="0.35">
      <c r="B9076" t="s">
        <v>13126</v>
      </c>
      <c r="C9076" t="s">
        <v>9685</v>
      </c>
      <c r="D9076" t="s">
        <v>13127</v>
      </c>
      <c r="E9076" t="s">
        <v>1048</v>
      </c>
    </row>
    <row r="9077" spans="2:5" x14ac:dyDescent="0.35">
      <c r="B9077" t="s">
        <v>13128</v>
      </c>
      <c r="C9077" t="s">
        <v>9685</v>
      </c>
      <c r="D9077" t="s">
        <v>13129</v>
      </c>
    </row>
    <row r="9078" spans="2:5" x14ac:dyDescent="0.35">
      <c r="B9078" t="s">
        <v>13130</v>
      </c>
      <c r="C9078" t="s">
        <v>9685</v>
      </c>
      <c r="D9078" t="s">
        <v>13131</v>
      </c>
      <c r="E9078" t="s">
        <v>1048</v>
      </c>
    </row>
    <row r="9079" spans="2:5" x14ac:dyDescent="0.35">
      <c r="B9079" t="s">
        <v>13132</v>
      </c>
      <c r="C9079" t="s">
        <v>9685</v>
      </c>
      <c r="D9079" t="s">
        <v>13133</v>
      </c>
      <c r="E9079" t="s">
        <v>1048</v>
      </c>
    </row>
    <row r="9080" spans="2:5" x14ac:dyDescent="0.35">
      <c r="B9080" t="s">
        <v>13134</v>
      </c>
      <c r="C9080" t="s">
        <v>9685</v>
      </c>
      <c r="D9080" t="s">
        <v>13135</v>
      </c>
      <c r="E9080" t="s">
        <v>1048</v>
      </c>
    </row>
    <row r="9081" spans="2:5" x14ac:dyDescent="0.35">
      <c r="B9081" t="s">
        <v>13136</v>
      </c>
      <c r="C9081" t="s">
        <v>9685</v>
      </c>
      <c r="D9081" t="s">
        <v>13137</v>
      </c>
    </row>
    <row r="9082" spans="2:5" x14ac:dyDescent="0.35">
      <c r="B9082" t="s">
        <v>13138</v>
      </c>
      <c r="C9082" t="s">
        <v>9685</v>
      </c>
      <c r="D9082" t="s">
        <v>13139</v>
      </c>
      <c r="E9082" t="s">
        <v>1048</v>
      </c>
    </row>
    <row r="9083" spans="2:5" x14ac:dyDescent="0.35">
      <c r="B9083" t="s">
        <v>13140</v>
      </c>
      <c r="C9083" t="s">
        <v>9685</v>
      </c>
      <c r="D9083" t="s">
        <v>13141</v>
      </c>
      <c r="E9083" t="s">
        <v>1048</v>
      </c>
    </row>
    <row r="9084" spans="2:5" x14ac:dyDescent="0.35">
      <c r="B9084" t="s">
        <v>13142</v>
      </c>
      <c r="C9084" t="s">
        <v>9685</v>
      </c>
      <c r="D9084" t="s">
        <v>13143</v>
      </c>
      <c r="E9084" t="s">
        <v>1048</v>
      </c>
    </row>
    <row r="9085" spans="2:5" x14ac:dyDescent="0.35">
      <c r="B9085" t="s">
        <v>13144</v>
      </c>
      <c r="C9085" t="s">
        <v>9685</v>
      </c>
      <c r="D9085" t="s">
        <v>13145</v>
      </c>
      <c r="E9085" t="s">
        <v>1048</v>
      </c>
    </row>
    <row r="9086" spans="2:5" x14ac:dyDescent="0.35">
      <c r="B9086" t="s">
        <v>13146</v>
      </c>
      <c r="C9086" t="s">
        <v>9685</v>
      </c>
      <c r="D9086" t="s">
        <v>13147</v>
      </c>
      <c r="E9086" t="s">
        <v>1041</v>
      </c>
    </row>
    <row r="9087" spans="2:5" x14ac:dyDescent="0.35">
      <c r="B9087" t="s">
        <v>13148</v>
      </c>
      <c r="C9087" t="s">
        <v>9685</v>
      </c>
      <c r="D9087" t="s">
        <v>13149</v>
      </c>
      <c r="E9087" t="s">
        <v>1048</v>
      </c>
    </row>
    <row r="9088" spans="2:5" x14ac:dyDescent="0.35">
      <c r="B9088" t="s">
        <v>13150</v>
      </c>
      <c r="C9088" t="s">
        <v>9685</v>
      </c>
      <c r="D9088" t="s">
        <v>13151</v>
      </c>
      <c r="E9088" t="s">
        <v>1048</v>
      </c>
    </row>
    <row r="9089" spans="2:5" x14ac:dyDescent="0.35">
      <c r="B9089" t="s">
        <v>13152</v>
      </c>
      <c r="C9089" t="s">
        <v>9685</v>
      </c>
      <c r="D9089" t="s">
        <v>13153</v>
      </c>
      <c r="E9089" t="s">
        <v>1048</v>
      </c>
    </row>
    <row r="9090" spans="2:5" x14ac:dyDescent="0.35">
      <c r="B9090" t="s">
        <v>13154</v>
      </c>
      <c r="C9090" t="s">
        <v>9685</v>
      </c>
      <c r="D9090" t="s">
        <v>13153</v>
      </c>
      <c r="E9090" t="s">
        <v>1048</v>
      </c>
    </row>
    <row r="9091" spans="2:5" x14ac:dyDescent="0.35">
      <c r="B9091" t="s">
        <v>13155</v>
      </c>
      <c r="C9091" t="s">
        <v>9685</v>
      </c>
      <c r="D9091" t="s">
        <v>13156</v>
      </c>
      <c r="E9091" t="s">
        <v>1048</v>
      </c>
    </row>
    <row r="9092" spans="2:5" x14ac:dyDescent="0.35">
      <c r="B9092" t="s">
        <v>13157</v>
      </c>
      <c r="C9092" t="s">
        <v>9685</v>
      </c>
      <c r="D9092" t="s">
        <v>13158</v>
      </c>
      <c r="E9092" t="s">
        <v>1048</v>
      </c>
    </row>
    <row r="9093" spans="2:5" x14ac:dyDescent="0.35">
      <c r="B9093" t="s">
        <v>13159</v>
      </c>
      <c r="C9093" t="s">
        <v>9685</v>
      </c>
      <c r="D9093" t="s">
        <v>13160</v>
      </c>
      <c r="E9093" t="s">
        <v>1032</v>
      </c>
    </row>
    <row r="9094" spans="2:5" x14ac:dyDescent="0.35">
      <c r="B9094" t="s">
        <v>13161</v>
      </c>
      <c r="C9094" t="s">
        <v>9685</v>
      </c>
      <c r="D9094" t="s">
        <v>13162</v>
      </c>
      <c r="E9094" t="s">
        <v>1048</v>
      </c>
    </row>
    <row r="9095" spans="2:5" x14ac:dyDescent="0.35">
      <c r="B9095" t="s">
        <v>13163</v>
      </c>
      <c r="C9095" t="s">
        <v>9685</v>
      </c>
      <c r="D9095" t="s">
        <v>13164</v>
      </c>
    </row>
    <row r="9096" spans="2:5" x14ac:dyDescent="0.35">
      <c r="B9096" t="s">
        <v>13165</v>
      </c>
      <c r="C9096" t="s">
        <v>9685</v>
      </c>
      <c r="D9096" t="s">
        <v>13166</v>
      </c>
      <c r="E9096" t="s">
        <v>1048</v>
      </c>
    </row>
    <row r="9097" spans="2:5" x14ac:dyDescent="0.35">
      <c r="B9097" t="s">
        <v>13167</v>
      </c>
      <c r="C9097" t="s">
        <v>9685</v>
      </c>
      <c r="D9097" t="s">
        <v>13168</v>
      </c>
      <c r="E9097" t="s">
        <v>1048</v>
      </c>
    </row>
    <row r="9098" spans="2:5" x14ac:dyDescent="0.35">
      <c r="B9098" t="s">
        <v>13169</v>
      </c>
      <c r="C9098" t="s">
        <v>9685</v>
      </c>
      <c r="D9098" t="s">
        <v>13170</v>
      </c>
      <c r="E9098" t="s">
        <v>1048</v>
      </c>
    </row>
    <row r="9099" spans="2:5" x14ac:dyDescent="0.35">
      <c r="B9099" t="s">
        <v>13171</v>
      </c>
      <c r="C9099" t="s">
        <v>9685</v>
      </c>
      <c r="D9099" t="s">
        <v>13172</v>
      </c>
      <c r="E9099" t="s">
        <v>1048</v>
      </c>
    </row>
    <row r="9100" spans="2:5" x14ac:dyDescent="0.35">
      <c r="B9100" t="s">
        <v>13173</v>
      </c>
      <c r="C9100" t="s">
        <v>9685</v>
      </c>
      <c r="D9100" t="s">
        <v>13174</v>
      </c>
      <c r="E9100" t="s">
        <v>1048</v>
      </c>
    </row>
    <row r="9101" spans="2:5" x14ac:dyDescent="0.35">
      <c r="B9101" t="s">
        <v>13175</v>
      </c>
      <c r="C9101" t="s">
        <v>9685</v>
      </c>
      <c r="D9101" t="s">
        <v>13176</v>
      </c>
    </row>
    <row r="9102" spans="2:5" x14ac:dyDescent="0.35">
      <c r="B9102" t="s">
        <v>13177</v>
      </c>
      <c r="C9102" t="s">
        <v>9685</v>
      </c>
      <c r="D9102" t="s">
        <v>5903</v>
      </c>
      <c r="E9102" t="s">
        <v>1048</v>
      </c>
    </row>
    <row r="9103" spans="2:5" x14ac:dyDescent="0.35">
      <c r="B9103" t="s">
        <v>13178</v>
      </c>
      <c r="C9103" t="s">
        <v>9685</v>
      </c>
      <c r="D9103" t="s">
        <v>13179</v>
      </c>
    </row>
    <row r="9104" spans="2:5" x14ac:dyDescent="0.35">
      <c r="B9104" t="s">
        <v>13180</v>
      </c>
      <c r="C9104" t="s">
        <v>9685</v>
      </c>
      <c r="D9104" t="s">
        <v>13181</v>
      </c>
      <c r="E9104" t="s">
        <v>1048</v>
      </c>
    </row>
    <row r="9105" spans="2:5" x14ac:dyDescent="0.35">
      <c r="B9105" t="s">
        <v>13182</v>
      </c>
      <c r="C9105" t="s">
        <v>9685</v>
      </c>
      <c r="D9105" t="s">
        <v>13183</v>
      </c>
    </row>
    <row r="9106" spans="2:5" x14ac:dyDescent="0.35">
      <c r="B9106" t="s">
        <v>13184</v>
      </c>
      <c r="C9106" t="s">
        <v>9685</v>
      </c>
      <c r="D9106" t="s">
        <v>13185</v>
      </c>
    </row>
    <row r="9107" spans="2:5" x14ac:dyDescent="0.35">
      <c r="B9107" t="s">
        <v>13186</v>
      </c>
      <c r="C9107" t="s">
        <v>9685</v>
      </c>
      <c r="D9107" t="s">
        <v>13187</v>
      </c>
      <c r="E9107" t="s">
        <v>1048</v>
      </c>
    </row>
    <row r="9108" spans="2:5" x14ac:dyDescent="0.35">
      <c r="B9108" t="s">
        <v>13188</v>
      </c>
      <c r="C9108" t="s">
        <v>9685</v>
      </c>
      <c r="D9108" t="s">
        <v>13189</v>
      </c>
      <c r="E9108" t="s">
        <v>1048</v>
      </c>
    </row>
    <row r="9109" spans="2:5" x14ac:dyDescent="0.35">
      <c r="B9109" t="s">
        <v>13190</v>
      </c>
      <c r="C9109" t="s">
        <v>9685</v>
      </c>
      <c r="D9109" t="s">
        <v>13191</v>
      </c>
      <c r="E9109" t="s">
        <v>4149</v>
      </c>
    </row>
    <row r="9110" spans="2:5" x14ac:dyDescent="0.35">
      <c r="B9110" t="s">
        <v>13192</v>
      </c>
      <c r="C9110" t="s">
        <v>9685</v>
      </c>
      <c r="D9110" t="s">
        <v>13193</v>
      </c>
      <c r="E9110" t="s">
        <v>4149</v>
      </c>
    </row>
    <row r="9111" spans="2:5" x14ac:dyDescent="0.35">
      <c r="B9111" t="s">
        <v>13194</v>
      </c>
      <c r="C9111" t="s">
        <v>9685</v>
      </c>
      <c r="D9111" t="s">
        <v>13195</v>
      </c>
      <c r="E9111" t="s">
        <v>4149</v>
      </c>
    </row>
    <row r="9112" spans="2:5" x14ac:dyDescent="0.35">
      <c r="B9112" t="s">
        <v>13196</v>
      </c>
      <c r="C9112" t="s">
        <v>9685</v>
      </c>
      <c r="D9112" t="s">
        <v>13197</v>
      </c>
    </row>
    <row r="9113" spans="2:5" x14ac:dyDescent="0.35">
      <c r="B9113" t="s">
        <v>13198</v>
      </c>
      <c r="C9113" t="s">
        <v>9685</v>
      </c>
      <c r="D9113" t="s">
        <v>13199</v>
      </c>
      <c r="E9113" t="s">
        <v>4149</v>
      </c>
    </row>
    <row r="9114" spans="2:5" x14ac:dyDescent="0.35">
      <c r="B9114" t="s">
        <v>13200</v>
      </c>
      <c r="C9114" t="s">
        <v>9685</v>
      </c>
      <c r="D9114" t="s">
        <v>13201</v>
      </c>
      <c r="E9114" t="s">
        <v>4149</v>
      </c>
    </row>
    <row r="9115" spans="2:5" x14ac:dyDescent="0.35">
      <c r="B9115" t="s">
        <v>13202</v>
      </c>
      <c r="C9115" t="s">
        <v>9685</v>
      </c>
      <c r="D9115" t="s">
        <v>13203</v>
      </c>
    </row>
    <row r="9116" spans="2:5" x14ac:dyDescent="0.35">
      <c r="B9116" t="s">
        <v>13204</v>
      </c>
      <c r="C9116" t="s">
        <v>9685</v>
      </c>
      <c r="D9116" t="s">
        <v>13205</v>
      </c>
      <c r="E9116" t="s">
        <v>4149</v>
      </c>
    </row>
    <row r="9117" spans="2:5" x14ac:dyDescent="0.35">
      <c r="B9117" t="s">
        <v>13206</v>
      </c>
      <c r="C9117" t="s">
        <v>9685</v>
      </c>
      <c r="D9117" t="s">
        <v>13207</v>
      </c>
      <c r="E9117" t="s">
        <v>4149</v>
      </c>
    </row>
    <row r="9118" spans="2:5" x14ac:dyDescent="0.35">
      <c r="B9118" t="s">
        <v>13208</v>
      </c>
      <c r="C9118" t="s">
        <v>9685</v>
      </c>
      <c r="D9118" t="s">
        <v>13209</v>
      </c>
      <c r="E9118" t="s">
        <v>4149</v>
      </c>
    </row>
    <row r="9119" spans="2:5" x14ac:dyDescent="0.35">
      <c r="B9119" t="s">
        <v>13210</v>
      </c>
      <c r="C9119" t="s">
        <v>9685</v>
      </c>
      <c r="D9119" t="s">
        <v>13211</v>
      </c>
      <c r="E9119" t="s">
        <v>4149</v>
      </c>
    </row>
    <row r="9120" spans="2:5" x14ac:dyDescent="0.35">
      <c r="B9120" t="s">
        <v>13212</v>
      </c>
      <c r="C9120" t="s">
        <v>9685</v>
      </c>
      <c r="D9120" t="s">
        <v>13213</v>
      </c>
    </row>
    <row r="9121" spans="2:5" x14ac:dyDescent="0.35">
      <c r="B9121" t="s">
        <v>13214</v>
      </c>
      <c r="C9121" t="s">
        <v>9685</v>
      </c>
      <c r="D9121" t="s">
        <v>13215</v>
      </c>
      <c r="E9121" t="s">
        <v>4149</v>
      </c>
    </row>
    <row r="9122" spans="2:5" x14ac:dyDescent="0.35">
      <c r="B9122" t="s">
        <v>13216</v>
      </c>
      <c r="C9122" t="s">
        <v>9685</v>
      </c>
      <c r="D9122" t="s">
        <v>13217</v>
      </c>
      <c r="E9122" t="s">
        <v>4149</v>
      </c>
    </row>
    <row r="9123" spans="2:5" x14ac:dyDescent="0.35">
      <c r="B9123" t="s">
        <v>13218</v>
      </c>
      <c r="C9123" t="s">
        <v>9685</v>
      </c>
      <c r="D9123" t="s">
        <v>13219</v>
      </c>
      <c r="E9123" t="s">
        <v>4149</v>
      </c>
    </row>
    <row r="9124" spans="2:5" x14ac:dyDescent="0.35">
      <c r="B9124" t="s">
        <v>13220</v>
      </c>
      <c r="C9124" t="s">
        <v>9685</v>
      </c>
      <c r="D9124" t="s">
        <v>13221</v>
      </c>
      <c r="E9124" t="s">
        <v>4149</v>
      </c>
    </row>
    <row r="9125" spans="2:5" x14ac:dyDescent="0.35">
      <c r="B9125" t="s">
        <v>13222</v>
      </c>
      <c r="C9125" t="s">
        <v>9685</v>
      </c>
      <c r="D9125" t="s">
        <v>13223</v>
      </c>
      <c r="E9125" t="s">
        <v>4149</v>
      </c>
    </row>
    <row r="9126" spans="2:5" x14ac:dyDescent="0.35">
      <c r="B9126" t="s">
        <v>13224</v>
      </c>
      <c r="C9126" t="s">
        <v>9685</v>
      </c>
      <c r="D9126" t="s">
        <v>13225</v>
      </c>
      <c r="E9126" t="s">
        <v>4149</v>
      </c>
    </row>
    <row r="9127" spans="2:5" x14ac:dyDescent="0.35">
      <c r="B9127" t="s">
        <v>13226</v>
      </c>
      <c r="C9127" t="s">
        <v>9685</v>
      </c>
      <c r="D9127" t="s">
        <v>13227</v>
      </c>
      <c r="E9127" t="s">
        <v>4149</v>
      </c>
    </row>
    <row r="9128" spans="2:5" x14ac:dyDescent="0.35">
      <c r="B9128" t="s">
        <v>13228</v>
      </c>
      <c r="C9128" t="s">
        <v>9685</v>
      </c>
      <c r="D9128" t="s">
        <v>13229</v>
      </c>
      <c r="E9128" t="s">
        <v>4149</v>
      </c>
    </row>
    <row r="9129" spans="2:5" x14ac:dyDescent="0.35">
      <c r="B9129" t="s">
        <v>13230</v>
      </c>
      <c r="C9129" t="s">
        <v>9685</v>
      </c>
      <c r="D9129" t="s">
        <v>13231</v>
      </c>
    </row>
    <row r="9130" spans="2:5" x14ac:dyDescent="0.35">
      <c r="B9130" t="s">
        <v>13232</v>
      </c>
      <c r="C9130" t="s">
        <v>9685</v>
      </c>
      <c r="D9130" t="s">
        <v>13233</v>
      </c>
      <c r="E9130" t="s">
        <v>4149</v>
      </c>
    </row>
    <row r="9131" spans="2:5" x14ac:dyDescent="0.35">
      <c r="B9131" t="s">
        <v>13234</v>
      </c>
      <c r="C9131" t="s">
        <v>9685</v>
      </c>
      <c r="D9131" t="s">
        <v>13235</v>
      </c>
      <c r="E9131" t="s">
        <v>4149</v>
      </c>
    </row>
    <row r="9132" spans="2:5" x14ac:dyDescent="0.35">
      <c r="B9132" t="s">
        <v>13236</v>
      </c>
      <c r="C9132" t="s">
        <v>9685</v>
      </c>
      <c r="D9132" t="s">
        <v>13237</v>
      </c>
      <c r="E9132" t="s">
        <v>4149</v>
      </c>
    </row>
    <row r="9133" spans="2:5" x14ac:dyDescent="0.35">
      <c r="B9133" t="s">
        <v>13238</v>
      </c>
      <c r="C9133" t="s">
        <v>9685</v>
      </c>
      <c r="D9133" t="s">
        <v>13239</v>
      </c>
      <c r="E9133" t="s">
        <v>4149</v>
      </c>
    </row>
    <row r="9134" spans="2:5" x14ac:dyDescent="0.35">
      <c r="B9134" t="s">
        <v>13240</v>
      </c>
      <c r="C9134" t="s">
        <v>9685</v>
      </c>
      <c r="D9134" t="s">
        <v>13241</v>
      </c>
      <c r="E9134" t="s">
        <v>4149</v>
      </c>
    </row>
    <row r="9135" spans="2:5" x14ac:dyDescent="0.35">
      <c r="B9135" t="s">
        <v>13242</v>
      </c>
      <c r="C9135" t="s">
        <v>9685</v>
      </c>
      <c r="D9135" t="s">
        <v>13243</v>
      </c>
      <c r="E9135" t="s">
        <v>4149</v>
      </c>
    </row>
    <row r="9136" spans="2:5" x14ac:dyDescent="0.35">
      <c r="B9136" t="s">
        <v>13244</v>
      </c>
      <c r="C9136" t="s">
        <v>9685</v>
      </c>
      <c r="D9136" t="s">
        <v>13245</v>
      </c>
      <c r="E9136" t="s">
        <v>4149</v>
      </c>
    </row>
    <row r="9137" spans="2:5" x14ac:dyDescent="0.35">
      <c r="B9137" t="s">
        <v>13246</v>
      </c>
      <c r="C9137" t="s">
        <v>9685</v>
      </c>
      <c r="D9137" t="s">
        <v>4804</v>
      </c>
      <c r="E9137" t="s">
        <v>4149</v>
      </c>
    </row>
    <row r="9138" spans="2:5" x14ac:dyDescent="0.35">
      <c r="B9138" t="s">
        <v>13247</v>
      </c>
      <c r="C9138" t="s">
        <v>9685</v>
      </c>
      <c r="D9138" t="s">
        <v>13248</v>
      </c>
      <c r="E9138" t="s">
        <v>4149</v>
      </c>
    </row>
    <row r="9139" spans="2:5" x14ac:dyDescent="0.35">
      <c r="B9139" t="s">
        <v>13249</v>
      </c>
      <c r="C9139" t="s">
        <v>9685</v>
      </c>
      <c r="D9139" t="s">
        <v>13250</v>
      </c>
      <c r="E9139" t="s">
        <v>4149</v>
      </c>
    </row>
    <row r="9140" spans="2:5" x14ac:dyDescent="0.35">
      <c r="B9140" t="s">
        <v>13251</v>
      </c>
      <c r="C9140" t="s">
        <v>9685</v>
      </c>
      <c r="D9140" t="s">
        <v>13252</v>
      </c>
      <c r="E9140" t="s">
        <v>4149</v>
      </c>
    </row>
    <row r="9141" spans="2:5" x14ac:dyDescent="0.35">
      <c r="B9141" t="s">
        <v>13253</v>
      </c>
      <c r="C9141" t="s">
        <v>9685</v>
      </c>
      <c r="D9141" t="s">
        <v>13254</v>
      </c>
      <c r="E9141" t="s">
        <v>4149</v>
      </c>
    </row>
    <row r="9142" spans="2:5" x14ac:dyDescent="0.35">
      <c r="B9142" t="s">
        <v>13255</v>
      </c>
      <c r="C9142" t="s">
        <v>9685</v>
      </c>
      <c r="D9142" t="s">
        <v>13256</v>
      </c>
      <c r="E9142" t="s">
        <v>4149</v>
      </c>
    </row>
    <row r="9143" spans="2:5" x14ac:dyDescent="0.35">
      <c r="B9143" t="s">
        <v>13257</v>
      </c>
      <c r="C9143" t="s">
        <v>9685</v>
      </c>
      <c r="D9143" t="s">
        <v>13258</v>
      </c>
      <c r="E9143" t="s">
        <v>4149</v>
      </c>
    </row>
    <row r="9144" spans="2:5" x14ac:dyDescent="0.35">
      <c r="B9144" t="s">
        <v>13259</v>
      </c>
      <c r="C9144" t="s">
        <v>9685</v>
      </c>
      <c r="D9144" t="s">
        <v>13260</v>
      </c>
      <c r="E9144" t="s">
        <v>1046</v>
      </c>
    </row>
    <row r="9145" spans="2:5" x14ac:dyDescent="0.35">
      <c r="B9145" t="s">
        <v>13261</v>
      </c>
      <c r="C9145" t="s">
        <v>9685</v>
      </c>
      <c r="D9145" t="s">
        <v>4944</v>
      </c>
      <c r="E9145" t="s">
        <v>4149</v>
      </c>
    </row>
    <row r="9146" spans="2:5" x14ac:dyDescent="0.35">
      <c r="B9146" t="s">
        <v>13262</v>
      </c>
      <c r="C9146" t="s">
        <v>9685</v>
      </c>
      <c r="D9146" t="s">
        <v>13263</v>
      </c>
      <c r="E9146" t="s">
        <v>4149</v>
      </c>
    </row>
    <row r="9147" spans="2:5" x14ac:dyDescent="0.35">
      <c r="B9147" t="s">
        <v>13264</v>
      </c>
      <c r="C9147" t="s">
        <v>9685</v>
      </c>
      <c r="D9147" t="s">
        <v>13265</v>
      </c>
    </row>
    <row r="9148" spans="2:5" x14ac:dyDescent="0.35">
      <c r="B9148" t="s">
        <v>13266</v>
      </c>
      <c r="C9148" t="s">
        <v>9685</v>
      </c>
    </row>
    <row r="9149" spans="2:5" x14ac:dyDescent="0.35">
      <c r="B9149" t="s">
        <v>13267</v>
      </c>
      <c r="C9149" t="s">
        <v>9685</v>
      </c>
      <c r="D9149" t="s">
        <v>13268</v>
      </c>
      <c r="E9149" t="s">
        <v>4149</v>
      </c>
    </row>
    <row r="9150" spans="2:5" x14ac:dyDescent="0.35">
      <c r="B9150" t="s">
        <v>13269</v>
      </c>
      <c r="C9150" t="s">
        <v>9685</v>
      </c>
      <c r="D9150" t="s">
        <v>13270</v>
      </c>
      <c r="E9150" t="s">
        <v>4149</v>
      </c>
    </row>
    <row r="9151" spans="2:5" x14ac:dyDescent="0.35">
      <c r="B9151" t="s">
        <v>13271</v>
      </c>
      <c r="C9151" t="s">
        <v>9685</v>
      </c>
      <c r="D9151" t="s">
        <v>13272</v>
      </c>
      <c r="E9151" t="s">
        <v>4149</v>
      </c>
    </row>
    <row r="9152" spans="2:5" x14ac:dyDescent="0.35">
      <c r="B9152" t="s">
        <v>13273</v>
      </c>
      <c r="C9152" t="s">
        <v>9685</v>
      </c>
      <c r="D9152" t="s">
        <v>13274</v>
      </c>
      <c r="E9152" t="s">
        <v>1046</v>
      </c>
    </row>
    <row r="9153" spans="2:5" x14ac:dyDescent="0.35">
      <c r="B9153" t="s">
        <v>13275</v>
      </c>
      <c r="C9153" t="s">
        <v>9685</v>
      </c>
      <c r="D9153" t="s">
        <v>13276</v>
      </c>
      <c r="E9153" t="s">
        <v>4149</v>
      </c>
    </row>
    <row r="9154" spans="2:5" x14ac:dyDescent="0.35">
      <c r="B9154" t="s">
        <v>13277</v>
      </c>
      <c r="C9154" t="s">
        <v>9685</v>
      </c>
      <c r="D9154" t="s">
        <v>13278</v>
      </c>
      <c r="E9154" t="s">
        <v>4149</v>
      </c>
    </row>
    <row r="9155" spans="2:5" x14ac:dyDescent="0.35">
      <c r="B9155" t="s">
        <v>13279</v>
      </c>
      <c r="C9155" t="s">
        <v>9685</v>
      </c>
      <c r="D9155" t="s">
        <v>13280</v>
      </c>
      <c r="E9155" t="s">
        <v>4149</v>
      </c>
    </row>
    <row r="9156" spans="2:5" x14ac:dyDescent="0.35">
      <c r="B9156" t="s">
        <v>13281</v>
      </c>
      <c r="C9156" t="s">
        <v>9685</v>
      </c>
      <c r="D9156" t="s">
        <v>13282</v>
      </c>
      <c r="E9156" t="s">
        <v>4149</v>
      </c>
    </row>
    <row r="9157" spans="2:5" x14ac:dyDescent="0.35">
      <c r="B9157" t="s">
        <v>13283</v>
      </c>
      <c r="C9157" t="s">
        <v>9685</v>
      </c>
      <c r="D9157" t="s">
        <v>13284</v>
      </c>
    </row>
    <row r="9158" spans="2:5" x14ac:dyDescent="0.35">
      <c r="B9158" t="s">
        <v>13285</v>
      </c>
      <c r="C9158" t="s">
        <v>9685</v>
      </c>
      <c r="D9158" t="s">
        <v>13286</v>
      </c>
      <c r="E9158" t="s">
        <v>4149</v>
      </c>
    </row>
    <row r="9159" spans="2:5" x14ac:dyDescent="0.35">
      <c r="B9159" t="s">
        <v>13287</v>
      </c>
      <c r="C9159" t="s">
        <v>9685</v>
      </c>
      <c r="D9159" t="s">
        <v>13288</v>
      </c>
      <c r="E9159" t="s">
        <v>4149</v>
      </c>
    </row>
    <row r="9160" spans="2:5" x14ac:dyDescent="0.35">
      <c r="B9160" t="s">
        <v>13289</v>
      </c>
      <c r="C9160" t="s">
        <v>9685</v>
      </c>
      <c r="D9160" t="s">
        <v>13290</v>
      </c>
      <c r="E9160" t="s">
        <v>4149</v>
      </c>
    </row>
    <row r="9161" spans="2:5" x14ac:dyDescent="0.35">
      <c r="B9161" t="s">
        <v>13291</v>
      </c>
      <c r="C9161" t="s">
        <v>9685</v>
      </c>
      <c r="D9161" t="s">
        <v>13292</v>
      </c>
      <c r="E9161" t="s">
        <v>4149</v>
      </c>
    </row>
    <row r="9162" spans="2:5" x14ac:dyDescent="0.35">
      <c r="B9162" t="s">
        <v>13293</v>
      </c>
      <c r="C9162" t="s">
        <v>9685</v>
      </c>
      <c r="D9162" t="s">
        <v>13294</v>
      </c>
      <c r="E9162" t="s">
        <v>4149</v>
      </c>
    </row>
    <row r="9163" spans="2:5" x14ac:dyDescent="0.35">
      <c r="B9163" t="s">
        <v>13295</v>
      </c>
      <c r="C9163" t="s">
        <v>9685</v>
      </c>
      <c r="D9163" t="s">
        <v>13296</v>
      </c>
      <c r="E9163" t="s">
        <v>4149</v>
      </c>
    </row>
    <row r="9164" spans="2:5" x14ac:dyDescent="0.35">
      <c r="B9164" t="s">
        <v>13297</v>
      </c>
      <c r="C9164" t="s">
        <v>9685</v>
      </c>
      <c r="D9164" t="s">
        <v>13298</v>
      </c>
      <c r="E9164" t="s">
        <v>4149</v>
      </c>
    </row>
    <row r="9165" spans="2:5" x14ac:dyDescent="0.35">
      <c r="B9165" t="s">
        <v>13299</v>
      </c>
      <c r="C9165" t="s">
        <v>9685</v>
      </c>
      <c r="D9165" t="s">
        <v>13300</v>
      </c>
      <c r="E9165" t="s">
        <v>4149</v>
      </c>
    </row>
    <row r="9166" spans="2:5" x14ac:dyDescent="0.35">
      <c r="B9166" t="s">
        <v>13301</v>
      </c>
      <c r="C9166" t="s">
        <v>9685</v>
      </c>
      <c r="D9166" t="s">
        <v>13302</v>
      </c>
      <c r="E9166" t="s">
        <v>4149</v>
      </c>
    </row>
    <row r="9167" spans="2:5" x14ac:dyDescent="0.35">
      <c r="B9167" t="s">
        <v>13303</v>
      </c>
      <c r="C9167" t="s">
        <v>9685</v>
      </c>
      <c r="D9167" t="s">
        <v>13304</v>
      </c>
    </row>
    <row r="9168" spans="2:5" x14ac:dyDescent="0.35">
      <c r="B9168" t="s">
        <v>13305</v>
      </c>
      <c r="C9168" t="s">
        <v>9685</v>
      </c>
      <c r="D9168" t="s">
        <v>13306</v>
      </c>
      <c r="E9168" t="s">
        <v>4149</v>
      </c>
    </row>
    <row r="9169" spans="2:5" x14ac:dyDescent="0.35">
      <c r="B9169" t="s">
        <v>13307</v>
      </c>
      <c r="C9169" t="s">
        <v>9685</v>
      </c>
      <c r="D9169" t="s">
        <v>13308</v>
      </c>
      <c r="E9169" t="s">
        <v>4149</v>
      </c>
    </row>
    <row r="9170" spans="2:5" x14ac:dyDescent="0.35">
      <c r="B9170" t="s">
        <v>13309</v>
      </c>
      <c r="C9170" t="s">
        <v>9685</v>
      </c>
      <c r="D9170" t="s">
        <v>13310</v>
      </c>
      <c r="E9170" t="s">
        <v>4149</v>
      </c>
    </row>
    <row r="9171" spans="2:5" x14ac:dyDescent="0.35">
      <c r="B9171" t="s">
        <v>13311</v>
      </c>
      <c r="C9171" t="s">
        <v>9685</v>
      </c>
      <c r="D9171" t="s">
        <v>5426</v>
      </c>
      <c r="E9171" t="s">
        <v>4149</v>
      </c>
    </row>
    <row r="9172" spans="2:5" x14ac:dyDescent="0.35">
      <c r="B9172" t="s">
        <v>13312</v>
      </c>
      <c r="C9172" t="s">
        <v>9685</v>
      </c>
      <c r="D9172" t="s">
        <v>13313</v>
      </c>
      <c r="E9172" t="s">
        <v>4149</v>
      </c>
    </row>
    <row r="9173" spans="2:5" x14ac:dyDescent="0.35">
      <c r="B9173" t="s">
        <v>13314</v>
      </c>
      <c r="C9173" t="s">
        <v>9685</v>
      </c>
      <c r="D9173" t="s">
        <v>13315</v>
      </c>
      <c r="E9173" t="s">
        <v>4149</v>
      </c>
    </row>
    <row r="9174" spans="2:5" x14ac:dyDescent="0.35">
      <c r="B9174" t="s">
        <v>13316</v>
      </c>
      <c r="C9174" t="s">
        <v>9685</v>
      </c>
      <c r="D9174" t="s">
        <v>13317</v>
      </c>
    </row>
    <row r="9175" spans="2:5" x14ac:dyDescent="0.35">
      <c r="B9175" t="s">
        <v>13318</v>
      </c>
      <c r="C9175" t="s">
        <v>9685</v>
      </c>
      <c r="D9175" t="s">
        <v>13319</v>
      </c>
      <c r="E9175" t="s">
        <v>4149</v>
      </c>
    </row>
    <row r="9176" spans="2:5" x14ac:dyDescent="0.35">
      <c r="B9176" t="s">
        <v>13320</v>
      </c>
      <c r="C9176" t="s">
        <v>9685</v>
      </c>
      <c r="D9176" t="s">
        <v>13321</v>
      </c>
      <c r="E9176" t="s">
        <v>4149</v>
      </c>
    </row>
    <row r="9177" spans="2:5" x14ac:dyDescent="0.35">
      <c r="B9177" t="s">
        <v>13322</v>
      </c>
      <c r="C9177" t="s">
        <v>9685</v>
      </c>
      <c r="D9177" t="s">
        <v>13323</v>
      </c>
      <c r="E9177" t="s">
        <v>4149</v>
      </c>
    </row>
    <row r="9178" spans="2:5" x14ac:dyDescent="0.35">
      <c r="B9178" t="s">
        <v>13324</v>
      </c>
      <c r="C9178" t="s">
        <v>9685</v>
      </c>
      <c r="D9178" t="s">
        <v>13325</v>
      </c>
      <c r="E9178" t="s">
        <v>1057</v>
      </c>
    </row>
    <row r="9179" spans="2:5" x14ac:dyDescent="0.35">
      <c r="B9179" t="s">
        <v>13326</v>
      </c>
      <c r="C9179" t="s">
        <v>9685</v>
      </c>
      <c r="D9179" t="s">
        <v>13327</v>
      </c>
      <c r="E9179" t="s">
        <v>4149</v>
      </c>
    </row>
    <row r="9180" spans="2:5" x14ac:dyDescent="0.35">
      <c r="B9180" t="s">
        <v>13328</v>
      </c>
      <c r="C9180" t="s">
        <v>9685</v>
      </c>
      <c r="D9180" t="s">
        <v>13329</v>
      </c>
      <c r="E9180" t="s">
        <v>4149</v>
      </c>
    </row>
    <row r="9181" spans="2:5" x14ac:dyDescent="0.35">
      <c r="B9181" t="s">
        <v>13330</v>
      </c>
      <c r="C9181" t="s">
        <v>9685</v>
      </c>
      <c r="D9181" t="s">
        <v>13331</v>
      </c>
      <c r="E9181" t="s">
        <v>4149</v>
      </c>
    </row>
    <row r="9182" spans="2:5" x14ac:dyDescent="0.35">
      <c r="B9182" t="s">
        <v>13332</v>
      </c>
      <c r="C9182" t="s">
        <v>9685</v>
      </c>
      <c r="D9182" t="s">
        <v>13333</v>
      </c>
      <c r="E9182" t="s">
        <v>4149</v>
      </c>
    </row>
    <row r="9183" spans="2:5" x14ac:dyDescent="0.35">
      <c r="B9183" t="s">
        <v>13334</v>
      </c>
      <c r="C9183" t="s">
        <v>9685</v>
      </c>
      <c r="D9183" t="s">
        <v>13335</v>
      </c>
      <c r="E9183" t="s">
        <v>4149</v>
      </c>
    </row>
    <row r="9184" spans="2:5" x14ac:dyDescent="0.35">
      <c r="B9184" t="s">
        <v>13336</v>
      </c>
      <c r="C9184" t="s">
        <v>9685</v>
      </c>
      <c r="D9184" t="s">
        <v>13337</v>
      </c>
      <c r="E9184" t="s">
        <v>4149</v>
      </c>
    </row>
    <row r="9185" spans="2:5" x14ac:dyDescent="0.35">
      <c r="B9185" t="s">
        <v>13338</v>
      </c>
      <c r="C9185" t="s">
        <v>9685</v>
      </c>
      <c r="D9185" t="s">
        <v>13339</v>
      </c>
    </row>
    <row r="9186" spans="2:5" x14ac:dyDescent="0.35">
      <c r="B9186" t="s">
        <v>13340</v>
      </c>
      <c r="C9186" t="s">
        <v>9685</v>
      </c>
      <c r="D9186" t="s">
        <v>13341</v>
      </c>
      <c r="E9186" t="s">
        <v>1048</v>
      </c>
    </row>
    <row r="9187" spans="2:5" x14ac:dyDescent="0.35">
      <c r="B9187" t="s">
        <v>13342</v>
      </c>
      <c r="C9187" t="s">
        <v>9685</v>
      </c>
      <c r="D9187" t="s">
        <v>13343</v>
      </c>
      <c r="E9187" t="s">
        <v>4149</v>
      </c>
    </row>
    <row r="9188" spans="2:5" x14ac:dyDescent="0.35">
      <c r="B9188" t="s">
        <v>13344</v>
      </c>
      <c r="C9188" t="s">
        <v>9685</v>
      </c>
      <c r="D9188" t="s">
        <v>13345</v>
      </c>
    </row>
    <row r="9189" spans="2:5" x14ac:dyDescent="0.35">
      <c r="B9189" t="s">
        <v>13346</v>
      </c>
      <c r="C9189" t="s">
        <v>9685</v>
      </c>
      <c r="D9189" t="s">
        <v>13347</v>
      </c>
      <c r="E9189" t="s">
        <v>4149</v>
      </c>
    </row>
    <row r="9190" spans="2:5" x14ac:dyDescent="0.35">
      <c r="B9190" t="s">
        <v>13348</v>
      </c>
      <c r="C9190" t="s">
        <v>9685</v>
      </c>
      <c r="D9190" t="s">
        <v>13349</v>
      </c>
      <c r="E9190" t="s">
        <v>4149</v>
      </c>
    </row>
    <row r="9191" spans="2:5" x14ac:dyDescent="0.35">
      <c r="B9191" t="s">
        <v>13350</v>
      </c>
      <c r="C9191" t="s">
        <v>9685</v>
      </c>
      <c r="D9191" t="s">
        <v>13351</v>
      </c>
      <c r="E9191" t="s">
        <v>4149</v>
      </c>
    </row>
    <row r="9192" spans="2:5" x14ac:dyDescent="0.35">
      <c r="B9192" t="s">
        <v>13352</v>
      </c>
      <c r="C9192" t="s">
        <v>9685</v>
      </c>
      <c r="D9192" t="s">
        <v>13353</v>
      </c>
      <c r="E9192" t="s">
        <v>4149</v>
      </c>
    </row>
    <row r="9193" spans="2:5" x14ac:dyDescent="0.35">
      <c r="B9193" t="s">
        <v>13354</v>
      </c>
      <c r="C9193" t="s">
        <v>9685</v>
      </c>
      <c r="D9193" t="s">
        <v>13355</v>
      </c>
      <c r="E9193" t="s">
        <v>4149</v>
      </c>
    </row>
    <row r="9194" spans="2:5" x14ac:dyDescent="0.35">
      <c r="B9194" t="s">
        <v>13356</v>
      </c>
      <c r="C9194" t="s">
        <v>9685</v>
      </c>
      <c r="D9194" t="s">
        <v>13357</v>
      </c>
      <c r="E9194" t="s">
        <v>4149</v>
      </c>
    </row>
    <row r="9195" spans="2:5" x14ac:dyDescent="0.35">
      <c r="B9195" t="s">
        <v>13358</v>
      </c>
      <c r="C9195" t="s">
        <v>9685</v>
      </c>
      <c r="D9195" t="s">
        <v>13359</v>
      </c>
      <c r="E9195" t="s">
        <v>4149</v>
      </c>
    </row>
    <row r="9196" spans="2:5" x14ac:dyDescent="0.35">
      <c r="B9196" t="s">
        <v>13360</v>
      </c>
      <c r="C9196" t="s">
        <v>9685</v>
      </c>
      <c r="D9196" t="s">
        <v>13361</v>
      </c>
      <c r="E9196" t="s">
        <v>4149</v>
      </c>
    </row>
    <row r="9197" spans="2:5" x14ac:dyDescent="0.35">
      <c r="B9197" t="s">
        <v>13362</v>
      </c>
      <c r="C9197" t="s">
        <v>9685</v>
      </c>
      <c r="D9197" t="s">
        <v>5808</v>
      </c>
      <c r="E9197" t="s">
        <v>4149</v>
      </c>
    </row>
    <row r="9198" spans="2:5" x14ac:dyDescent="0.35">
      <c r="B9198" t="s">
        <v>13363</v>
      </c>
      <c r="C9198" t="s">
        <v>9685</v>
      </c>
      <c r="D9198" t="s">
        <v>13364</v>
      </c>
      <c r="E9198" t="s">
        <v>4149</v>
      </c>
    </row>
    <row r="9199" spans="2:5" x14ac:dyDescent="0.35">
      <c r="B9199" t="s">
        <v>13365</v>
      </c>
      <c r="C9199" t="s">
        <v>9685</v>
      </c>
      <c r="D9199" t="s">
        <v>13366</v>
      </c>
      <c r="E9199" t="s">
        <v>4149</v>
      </c>
    </row>
    <row r="9200" spans="2:5" x14ac:dyDescent="0.35">
      <c r="B9200" t="s">
        <v>13367</v>
      </c>
      <c r="C9200" t="s">
        <v>9685</v>
      </c>
      <c r="D9200" t="s">
        <v>13368</v>
      </c>
      <c r="E9200" t="s">
        <v>4149</v>
      </c>
    </row>
    <row r="9201" spans="2:5" x14ac:dyDescent="0.35">
      <c r="B9201" t="s">
        <v>13369</v>
      </c>
      <c r="C9201" t="s">
        <v>9685</v>
      </c>
      <c r="D9201" t="s">
        <v>13370</v>
      </c>
    </row>
    <row r="9202" spans="2:5" x14ac:dyDescent="0.35">
      <c r="B9202" t="s">
        <v>13371</v>
      </c>
      <c r="C9202" t="s">
        <v>9685</v>
      </c>
      <c r="D9202" t="s">
        <v>13372</v>
      </c>
    </row>
    <row r="9203" spans="2:5" x14ac:dyDescent="0.35">
      <c r="B9203" t="s">
        <v>13373</v>
      </c>
      <c r="C9203" t="s">
        <v>9685</v>
      </c>
      <c r="D9203" t="s">
        <v>13374</v>
      </c>
    </row>
    <row r="9204" spans="2:5" x14ac:dyDescent="0.35">
      <c r="B9204" t="s">
        <v>13375</v>
      </c>
      <c r="C9204" t="s">
        <v>9685</v>
      </c>
      <c r="D9204" t="s">
        <v>13376</v>
      </c>
      <c r="E9204" t="s">
        <v>4149</v>
      </c>
    </row>
    <row r="9205" spans="2:5" x14ac:dyDescent="0.35">
      <c r="B9205" t="s">
        <v>13377</v>
      </c>
      <c r="C9205" t="s">
        <v>9685</v>
      </c>
      <c r="D9205" t="s">
        <v>13378</v>
      </c>
      <c r="E9205" t="s">
        <v>4149</v>
      </c>
    </row>
    <row r="9206" spans="2:5" x14ac:dyDescent="0.35">
      <c r="B9206" t="s">
        <v>13379</v>
      </c>
      <c r="C9206" t="s">
        <v>9685</v>
      </c>
      <c r="D9206" t="s">
        <v>13380</v>
      </c>
      <c r="E9206" t="s">
        <v>4149</v>
      </c>
    </row>
    <row r="9207" spans="2:5" x14ac:dyDescent="0.35">
      <c r="B9207" t="s">
        <v>13381</v>
      </c>
      <c r="C9207" t="s">
        <v>9685</v>
      </c>
      <c r="D9207" t="s">
        <v>13382</v>
      </c>
      <c r="E9207" t="s">
        <v>4149</v>
      </c>
    </row>
    <row r="9208" spans="2:5" x14ac:dyDescent="0.35">
      <c r="B9208" t="s">
        <v>13383</v>
      </c>
      <c r="C9208" t="s">
        <v>9685</v>
      </c>
      <c r="D9208" t="s">
        <v>13384</v>
      </c>
      <c r="E9208" t="s">
        <v>4149</v>
      </c>
    </row>
    <row r="9209" spans="2:5" x14ac:dyDescent="0.35">
      <c r="B9209" t="s">
        <v>13385</v>
      </c>
      <c r="C9209" t="s">
        <v>9685</v>
      </c>
      <c r="D9209" t="s">
        <v>13386</v>
      </c>
    </row>
    <row r="9210" spans="2:5" x14ac:dyDescent="0.35">
      <c r="B9210" t="s">
        <v>13387</v>
      </c>
      <c r="C9210" t="s">
        <v>9685</v>
      </c>
      <c r="D9210" t="s">
        <v>13388</v>
      </c>
      <c r="E9210" t="s">
        <v>4149</v>
      </c>
    </row>
    <row r="9211" spans="2:5" x14ac:dyDescent="0.35">
      <c r="B9211" t="s">
        <v>13389</v>
      </c>
      <c r="C9211" t="s">
        <v>9685</v>
      </c>
      <c r="D9211" t="s">
        <v>13390</v>
      </c>
      <c r="E9211" t="s">
        <v>1057</v>
      </c>
    </row>
    <row r="9212" spans="2:5" x14ac:dyDescent="0.35">
      <c r="B9212" t="s">
        <v>13391</v>
      </c>
      <c r="C9212" t="s">
        <v>9685</v>
      </c>
      <c r="D9212" t="s">
        <v>13392</v>
      </c>
      <c r="E9212" t="s">
        <v>4149</v>
      </c>
    </row>
    <row r="9213" spans="2:5" x14ac:dyDescent="0.35">
      <c r="B9213" t="s">
        <v>13393</v>
      </c>
      <c r="C9213" t="s">
        <v>9685</v>
      </c>
      <c r="D9213" t="s">
        <v>13394</v>
      </c>
      <c r="E9213" t="s">
        <v>4149</v>
      </c>
    </row>
    <row r="9214" spans="2:5" x14ac:dyDescent="0.35">
      <c r="B9214" t="s">
        <v>13395</v>
      </c>
      <c r="C9214" t="s">
        <v>9685</v>
      </c>
      <c r="D9214" t="s">
        <v>13396</v>
      </c>
      <c r="E9214" t="s">
        <v>4149</v>
      </c>
    </row>
    <row r="9215" spans="2:5" x14ac:dyDescent="0.35">
      <c r="B9215" t="s">
        <v>13397</v>
      </c>
      <c r="C9215" t="s">
        <v>9685</v>
      </c>
      <c r="D9215" t="s">
        <v>13398</v>
      </c>
      <c r="E9215" t="s">
        <v>4149</v>
      </c>
    </row>
    <row r="9216" spans="2:5" x14ac:dyDescent="0.35">
      <c r="B9216" t="s">
        <v>13399</v>
      </c>
      <c r="C9216" t="s">
        <v>9685</v>
      </c>
      <c r="D9216" t="s">
        <v>13400</v>
      </c>
      <c r="E9216" t="s">
        <v>4149</v>
      </c>
    </row>
    <row r="9217" spans="2:5" x14ac:dyDescent="0.35">
      <c r="B9217" t="s">
        <v>13401</v>
      </c>
      <c r="C9217" t="s">
        <v>9685</v>
      </c>
      <c r="D9217" t="s">
        <v>13402</v>
      </c>
      <c r="E9217" t="s">
        <v>1050</v>
      </c>
    </row>
    <row r="9218" spans="2:5" x14ac:dyDescent="0.35">
      <c r="B9218" t="s">
        <v>13403</v>
      </c>
      <c r="C9218" t="s">
        <v>9685</v>
      </c>
      <c r="D9218" t="s">
        <v>13404</v>
      </c>
      <c r="E9218" t="s">
        <v>1050</v>
      </c>
    </row>
    <row r="9219" spans="2:5" x14ac:dyDescent="0.35">
      <c r="B9219" t="s">
        <v>13405</v>
      </c>
      <c r="C9219" t="s">
        <v>9685</v>
      </c>
      <c r="D9219" t="s">
        <v>13406</v>
      </c>
      <c r="E9219" t="s">
        <v>1050</v>
      </c>
    </row>
    <row r="9220" spans="2:5" x14ac:dyDescent="0.35">
      <c r="B9220" t="s">
        <v>13407</v>
      </c>
      <c r="C9220" t="s">
        <v>9685</v>
      </c>
      <c r="D9220" t="s">
        <v>13408</v>
      </c>
      <c r="E9220" t="s">
        <v>1050</v>
      </c>
    </row>
    <row r="9221" spans="2:5" x14ac:dyDescent="0.35">
      <c r="B9221" t="s">
        <v>13409</v>
      </c>
      <c r="C9221" t="s">
        <v>9685</v>
      </c>
      <c r="D9221" t="s">
        <v>13410</v>
      </c>
      <c r="E9221" t="s">
        <v>1050</v>
      </c>
    </row>
    <row r="9222" spans="2:5" x14ac:dyDescent="0.35">
      <c r="B9222" t="s">
        <v>13411</v>
      </c>
      <c r="C9222" t="s">
        <v>9685</v>
      </c>
    </row>
    <row r="9223" spans="2:5" x14ac:dyDescent="0.35">
      <c r="B9223" t="s">
        <v>13412</v>
      </c>
      <c r="C9223" t="s">
        <v>9685</v>
      </c>
      <c r="D9223" t="s">
        <v>13413</v>
      </c>
    </row>
    <row r="9224" spans="2:5" x14ac:dyDescent="0.35">
      <c r="B9224" t="s">
        <v>13414</v>
      </c>
      <c r="C9224" t="s">
        <v>9685</v>
      </c>
      <c r="D9224" t="s">
        <v>13415</v>
      </c>
      <c r="E9224" t="s">
        <v>1050</v>
      </c>
    </row>
    <row r="9225" spans="2:5" x14ac:dyDescent="0.35">
      <c r="B9225" t="s">
        <v>13416</v>
      </c>
      <c r="C9225" t="s">
        <v>9685</v>
      </c>
      <c r="D9225" t="s">
        <v>13417</v>
      </c>
      <c r="E9225" t="s">
        <v>1050</v>
      </c>
    </row>
    <row r="9226" spans="2:5" x14ac:dyDescent="0.35">
      <c r="B9226" t="s">
        <v>13418</v>
      </c>
      <c r="C9226" t="s">
        <v>9685</v>
      </c>
      <c r="D9226" t="s">
        <v>13419</v>
      </c>
    </row>
    <row r="9227" spans="2:5" x14ac:dyDescent="0.35">
      <c r="B9227" t="s">
        <v>13420</v>
      </c>
      <c r="C9227" t="s">
        <v>9685</v>
      </c>
      <c r="D9227" t="s">
        <v>13421</v>
      </c>
      <c r="E9227" t="s">
        <v>1050</v>
      </c>
    </row>
    <row r="9228" spans="2:5" x14ac:dyDescent="0.35">
      <c r="B9228" t="s">
        <v>13422</v>
      </c>
      <c r="C9228" t="s">
        <v>9685</v>
      </c>
      <c r="D9228" t="s">
        <v>13423</v>
      </c>
    </row>
    <row r="9229" spans="2:5" x14ac:dyDescent="0.35">
      <c r="B9229" t="s">
        <v>13424</v>
      </c>
      <c r="C9229" t="s">
        <v>9685</v>
      </c>
      <c r="D9229" t="s">
        <v>13425</v>
      </c>
      <c r="E9229" t="s">
        <v>1050</v>
      </c>
    </row>
    <row r="9230" spans="2:5" x14ac:dyDescent="0.35">
      <c r="B9230" t="s">
        <v>13426</v>
      </c>
      <c r="C9230" t="s">
        <v>9685</v>
      </c>
      <c r="D9230" t="s">
        <v>13427</v>
      </c>
      <c r="E9230" t="s">
        <v>1050</v>
      </c>
    </row>
    <row r="9231" spans="2:5" x14ac:dyDescent="0.35">
      <c r="B9231" t="s">
        <v>13428</v>
      </c>
      <c r="C9231" t="s">
        <v>9685</v>
      </c>
      <c r="D9231" t="s">
        <v>13429</v>
      </c>
      <c r="E9231" t="s">
        <v>1050</v>
      </c>
    </row>
    <row r="9232" spans="2:5" x14ac:dyDescent="0.35">
      <c r="B9232" t="s">
        <v>13430</v>
      </c>
      <c r="C9232" t="s">
        <v>9685</v>
      </c>
      <c r="D9232" t="s">
        <v>13431</v>
      </c>
      <c r="E9232" t="s">
        <v>1059</v>
      </c>
    </row>
    <row r="9233" spans="2:5" x14ac:dyDescent="0.35">
      <c r="B9233" t="s">
        <v>13432</v>
      </c>
      <c r="C9233" t="s">
        <v>9685</v>
      </c>
      <c r="D9233" t="s">
        <v>13433</v>
      </c>
      <c r="E9233" t="s">
        <v>1050</v>
      </c>
    </row>
    <row r="9234" spans="2:5" x14ac:dyDescent="0.35">
      <c r="B9234" t="s">
        <v>13434</v>
      </c>
      <c r="C9234" t="s">
        <v>9685</v>
      </c>
      <c r="D9234" t="s">
        <v>13435</v>
      </c>
      <c r="E9234" t="s">
        <v>1050</v>
      </c>
    </row>
    <row r="9235" spans="2:5" x14ac:dyDescent="0.35">
      <c r="B9235" t="s">
        <v>13436</v>
      </c>
      <c r="C9235" t="s">
        <v>9685</v>
      </c>
      <c r="D9235" t="s">
        <v>13437</v>
      </c>
      <c r="E9235" t="s">
        <v>1050</v>
      </c>
    </row>
    <row r="9236" spans="2:5" x14ac:dyDescent="0.35">
      <c r="B9236" t="s">
        <v>13438</v>
      </c>
      <c r="C9236" t="s">
        <v>9685</v>
      </c>
      <c r="D9236" t="s">
        <v>13439</v>
      </c>
      <c r="E9236" t="s">
        <v>1050</v>
      </c>
    </row>
    <row r="9237" spans="2:5" x14ac:dyDescent="0.35">
      <c r="B9237" t="s">
        <v>13440</v>
      </c>
      <c r="C9237" t="s">
        <v>9685</v>
      </c>
      <c r="D9237" t="s">
        <v>13441</v>
      </c>
      <c r="E9237" t="s">
        <v>1050</v>
      </c>
    </row>
    <row r="9238" spans="2:5" x14ac:dyDescent="0.35">
      <c r="B9238" t="s">
        <v>13442</v>
      </c>
      <c r="C9238" t="s">
        <v>9685</v>
      </c>
      <c r="D9238" t="s">
        <v>13443</v>
      </c>
      <c r="E9238" t="s">
        <v>1050</v>
      </c>
    </row>
    <row r="9239" spans="2:5" x14ac:dyDescent="0.35">
      <c r="B9239" t="s">
        <v>13444</v>
      </c>
      <c r="C9239" t="s">
        <v>9685</v>
      </c>
      <c r="D9239" t="s">
        <v>13445</v>
      </c>
      <c r="E9239" t="s">
        <v>1050</v>
      </c>
    </row>
    <row r="9240" spans="2:5" x14ac:dyDescent="0.35">
      <c r="B9240" t="s">
        <v>13446</v>
      </c>
      <c r="C9240" t="s">
        <v>9685</v>
      </c>
      <c r="D9240" t="s">
        <v>13447</v>
      </c>
    </row>
    <row r="9241" spans="2:5" x14ac:dyDescent="0.35">
      <c r="B9241" t="s">
        <v>13448</v>
      </c>
      <c r="C9241" t="s">
        <v>9685</v>
      </c>
      <c r="D9241" t="s">
        <v>13449</v>
      </c>
    </row>
    <row r="9242" spans="2:5" x14ac:dyDescent="0.35">
      <c r="B9242" t="s">
        <v>13450</v>
      </c>
      <c r="C9242" t="s">
        <v>9685</v>
      </c>
      <c r="D9242" t="s">
        <v>13451</v>
      </c>
      <c r="E9242" t="s">
        <v>1050</v>
      </c>
    </row>
    <row r="9243" spans="2:5" x14ac:dyDescent="0.35">
      <c r="B9243" t="s">
        <v>13452</v>
      </c>
      <c r="C9243" t="s">
        <v>9685</v>
      </c>
      <c r="D9243" t="s">
        <v>13453</v>
      </c>
      <c r="E9243" t="s">
        <v>1050</v>
      </c>
    </row>
    <row r="9244" spans="2:5" x14ac:dyDescent="0.35">
      <c r="B9244" t="s">
        <v>13454</v>
      </c>
      <c r="C9244" t="s">
        <v>9685</v>
      </c>
      <c r="D9244" t="s">
        <v>13455</v>
      </c>
      <c r="E9244" t="s">
        <v>1050</v>
      </c>
    </row>
    <row r="9245" spans="2:5" x14ac:dyDescent="0.35">
      <c r="B9245" t="s">
        <v>13456</v>
      </c>
      <c r="C9245" t="s">
        <v>9685</v>
      </c>
      <c r="D9245" t="s">
        <v>13457</v>
      </c>
      <c r="E9245" t="s">
        <v>1050</v>
      </c>
    </row>
    <row r="9246" spans="2:5" x14ac:dyDescent="0.35">
      <c r="B9246" t="s">
        <v>13458</v>
      </c>
      <c r="C9246" t="s">
        <v>9685</v>
      </c>
      <c r="D9246" t="s">
        <v>13459</v>
      </c>
      <c r="E9246" t="s">
        <v>1050</v>
      </c>
    </row>
    <row r="9247" spans="2:5" x14ac:dyDescent="0.35">
      <c r="B9247" t="s">
        <v>13460</v>
      </c>
      <c r="C9247" t="s">
        <v>9685</v>
      </c>
      <c r="D9247" t="s">
        <v>13461</v>
      </c>
      <c r="E9247" t="s">
        <v>1050</v>
      </c>
    </row>
    <row r="9248" spans="2:5" x14ac:dyDescent="0.35">
      <c r="B9248" t="s">
        <v>13462</v>
      </c>
      <c r="C9248" t="s">
        <v>9685</v>
      </c>
      <c r="D9248" t="s">
        <v>13463</v>
      </c>
      <c r="E9248" t="s">
        <v>1050</v>
      </c>
    </row>
    <row r="9249" spans="2:5" x14ac:dyDescent="0.35">
      <c r="B9249" t="s">
        <v>1486</v>
      </c>
      <c r="C9249" t="s">
        <v>9685</v>
      </c>
    </row>
    <row r="9250" spans="2:5" x14ac:dyDescent="0.35">
      <c r="B9250" t="s">
        <v>10510</v>
      </c>
      <c r="C9250" t="s">
        <v>13464</v>
      </c>
      <c r="D9250" t="s">
        <v>10511</v>
      </c>
      <c r="E9250" t="s">
        <v>1028</v>
      </c>
    </row>
    <row r="9251" spans="2:5" x14ac:dyDescent="0.35">
      <c r="B9251" t="s">
        <v>10526</v>
      </c>
      <c r="C9251" t="s">
        <v>13464</v>
      </c>
      <c r="D9251" t="s">
        <v>10527</v>
      </c>
      <c r="E9251" t="s">
        <v>1028</v>
      </c>
    </row>
    <row r="9252" spans="2:5" x14ac:dyDescent="0.35">
      <c r="B9252" t="s">
        <v>10530</v>
      </c>
      <c r="C9252" t="s">
        <v>13464</v>
      </c>
      <c r="D9252" t="s">
        <v>10531</v>
      </c>
      <c r="E9252" t="s">
        <v>1028</v>
      </c>
    </row>
    <row r="9253" spans="2:5" x14ac:dyDescent="0.35">
      <c r="B9253" t="s">
        <v>10534</v>
      </c>
      <c r="C9253" t="s">
        <v>13464</v>
      </c>
      <c r="D9253" t="s">
        <v>10535</v>
      </c>
      <c r="E9253" t="s">
        <v>1028</v>
      </c>
    </row>
    <row r="9254" spans="2:5" x14ac:dyDescent="0.35">
      <c r="B9254" t="s">
        <v>10554</v>
      </c>
      <c r="C9254" t="s">
        <v>13464</v>
      </c>
      <c r="D9254" t="s">
        <v>10555</v>
      </c>
      <c r="E9254" t="s">
        <v>1028</v>
      </c>
    </row>
    <row r="9255" spans="2:5" x14ac:dyDescent="0.35">
      <c r="B9255" t="s">
        <v>10556</v>
      </c>
      <c r="C9255" t="s">
        <v>13464</v>
      </c>
      <c r="D9255" t="s">
        <v>10557</v>
      </c>
      <c r="E9255" t="s">
        <v>1028</v>
      </c>
    </row>
    <row r="9256" spans="2:5" x14ac:dyDescent="0.35">
      <c r="B9256" t="s">
        <v>10562</v>
      </c>
      <c r="C9256" t="s">
        <v>13464</v>
      </c>
      <c r="D9256" t="s">
        <v>10563</v>
      </c>
      <c r="E9256" t="s">
        <v>1028</v>
      </c>
    </row>
    <row r="9257" spans="2:5" x14ac:dyDescent="0.35">
      <c r="B9257" t="s">
        <v>10568</v>
      </c>
      <c r="C9257" t="s">
        <v>13464</v>
      </c>
      <c r="D9257" t="s">
        <v>10569</v>
      </c>
      <c r="E9257" t="s">
        <v>1028</v>
      </c>
    </row>
    <row r="9258" spans="2:5" x14ac:dyDescent="0.35">
      <c r="B9258" t="s">
        <v>10570</v>
      </c>
      <c r="C9258" t="s">
        <v>13464</v>
      </c>
      <c r="D9258" t="s">
        <v>10571</v>
      </c>
      <c r="E9258" t="s">
        <v>1028</v>
      </c>
    </row>
    <row r="9259" spans="2:5" x14ac:dyDescent="0.35">
      <c r="B9259" t="s">
        <v>10574</v>
      </c>
      <c r="C9259" t="s">
        <v>13464</v>
      </c>
      <c r="D9259" t="s">
        <v>10575</v>
      </c>
      <c r="E9259" t="s">
        <v>1028</v>
      </c>
    </row>
    <row r="9260" spans="2:5" x14ac:dyDescent="0.35">
      <c r="B9260" t="s">
        <v>10578</v>
      </c>
      <c r="C9260" t="s">
        <v>13464</v>
      </c>
      <c r="D9260" t="s">
        <v>10579</v>
      </c>
      <c r="E9260" t="s">
        <v>1028</v>
      </c>
    </row>
    <row r="9261" spans="2:5" x14ac:dyDescent="0.35">
      <c r="B9261" t="s">
        <v>13465</v>
      </c>
      <c r="C9261" t="s">
        <v>13464</v>
      </c>
      <c r="D9261" t="s">
        <v>13466</v>
      </c>
      <c r="E9261" t="s">
        <v>1028</v>
      </c>
    </row>
    <row r="9262" spans="2:5" x14ac:dyDescent="0.35">
      <c r="B9262" t="s">
        <v>10586</v>
      </c>
      <c r="C9262" t="s">
        <v>13464</v>
      </c>
      <c r="D9262" t="s">
        <v>10587</v>
      </c>
      <c r="E9262" t="s">
        <v>1028</v>
      </c>
    </row>
    <row r="9263" spans="2:5" x14ac:dyDescent="0.35">
      <c r="B9263" t="s">
        <v>10590</v>
      </c>
      <c r="C9263" t="s">
        <v>13464</v>
      </c>
      <c r="D9263" t="s">
        <v>10591</v>
      </c>
      <c r="E9263" t="s">
        <v>1028</v>
      </c>
    </row>
    <row r="9264" spans="2:5" x14ac:dyDescent="0.35">
      <c r="B9264" t="s">
        <v>10598</v>
      </c>
      <c r="C9264" t="s">
        <v>13464</v>
      </c>
      <c r="D9264" t="s">
        <v>10599</v>
      </c>
      <c r="E9264" t="s">
        <v>1028</v>
      </c>
    </row>
    <row r="9265" spans="2:5" x14ac:dyDescent="0.35">
      <c r="B9265" t="s">
        <v>13467</v>
      </c>
      <c r="C9265" t="s">
        <v>13464</v>
      </c>
      <c r="D9265" t="s">
        <v>13468</v>
      </c>
      <c r="E9265" t="s">
        <v>1028</v>
      </c>
    </row>
    <row r="9266" spans="2:5" x14ac:dyDescent="0.35">
      <c r="B9266" t="s">
        <v>10612</v>
      </c>
      <c r="C9266" t="s">
        <v>13464</v>
      </c>
      <c r="D9266" t="s">
        <v>10613</v>
      </c>
      <c r="E9266" t="s">
        <v>1028</v>
      </c>
    </row>
    <row r="9267" spans="2:5" x14ac:dyDescent="0.35">
      <c r="B9267" t="s">
        <v>10620</v>
      </c>
      <c r="C9267" t="s">
        <v>13464</v>
      </c>
      <c r="D9267" t="s">
        <v>10621</v>
      </c>
      <c r="E9267" t="s">
        <v>1028</v>
      </c>
    </row>
    <row r="9268" spans="2:5" x14ac:dyDescent="0.35">
      <c r="B9268" t="s">
        <v>10622</v>
      </c>
      <c r="C9268" t="s">
        <v>13464</v>
      </c>
      <c r="D9268" t="s">
        <v>10623</v>
      </c>
      <c r="E9268" t="s">
        <v>1028</v>
      </c>
    </row>
    <row r="9269" spans="2:5" x14ac:dyDescent="0.35">
      <c r="B9269" t="s">
        <v>10626</v>
      </c>
      <c r="C9269" t="s">
        <v>13464</v>
      </c>
      <c r="D9269" t="s">
        <v>10627</v>
      </c>
      <c r="E9269" t="s">
        <v>1028</v>
      </c>
    </row>
    <row r="9270" spans="2:5" x14ac:dyDescent="0.35">
      <c r="B9270" t="s">
        <v>10636</v>
      </c>
      <c r="C9270" t="s">
        <v>13464</v>
      </c>
      <c r="D9270" t="s">
        <v>10637</v>
      </c>
      <c r="E9270" t="s">
        <v>1028</v>
      </c>
    </row>
    <row r="9271" spans="2:5" x14ac:dyDescent="0.35">
      <c r="B9271" t="s">
        <v>10642</v>
      </c>
      <c r="C9271" t="s">
        <v>13464</v>
      </c>
      <c r="D9271" t="s">
        <v>10643</v>
      </c>
      <c r="E9271" t="s">
        <v>1028</v>
      </c>
    </row>
    <row r="9272" spans="2:5" x14ac:dyDescent="0.35">
      <c r="B9272" t="s">
        <v>10644</v>
      </c>
      <c r="C9272" t="s">
        <v>13464</v>
      </c>
      <c r="D9272" t="s">
        <v>10645</v>
      </c>
      <c r="E9272" t="s">
        <v>1028</v>
      </c>
    </row>
    <row r="9273" spans="2:5" x14ac:dyDescent="0.35">
      <c r="B9273" t="s">
        <v>13469</v>
      </c>
      <c r="C9273" t="s">
        <v>13464</v>
      </c>
      <c r="D9273" t="s">
        <v>13470</v>
      </c>
      <c r="E9273" t="s">
        <v>1028</v>
      </c>
    </row>
    <row r="9274" spans="2:5" x14ac:dyDescent="0.35">
      <c r="B9274" t="s">
        <v>10658</v>
      </c>
      <c r="C9274" t="s">
        <v>13464</v>
      </c>
      <c r="D9274" t="s">
        <v>10659</v>
      </c>
      <c r="E9274" t="s">
        <v>1028</v>
      </c>
    </row>
    <row r="9275" spans="2:5" x14ac:dyDescent="0.35">
      <c r="B9275" t="s">
        <v>10668</v>
      </c>
      <c r="C9275" t="s">
        <v>13464</v>
      </c>
      <c r="D9275" t="s">
        <v>10669</v>
      </c>
      <c r="E9275" t="s">
        <v>1028</v>
      </c>
    </row>
    <row r="9276" spans="2:5" x14ac:dyDescent="0.35">
      <c r="B9276" t="s">
        <v>13471</v>
      </c>
      <c r="C9276" t="s">
        <v>13464</v>
      </c>
      <c r="D9276" t="s">
        <v>13472</v>
      </c>
      <c r="E9276" t="s">
        <v>1028</v>
      </c>
    </row>
    <row r="9277" spans="2:5" x14ac:dyDescent="0.35">
      <c r="B9277" t="s">
        <v>10674</v>
      </c>
      <c r="C9277" t="s">
        <v>13464</v>
      </c>
      <c r="D9277" t="s">
        <v>10675</v>
      </c>
      <c r="E9277" t="s">
        <v>1028</v>
      </c>
    </row>
    <row r="9278" spans="2:5" x14ac:dyDescent="0.35">
      <c r="B9278" t="s">
        <v>13473</v>
      </c>
      <c r="C9278" t="s">
        <v>13464</v>
      </c>
      <c r="D9278" t="s">
        <v>13474</v>
      </c>
      <c r="E9278" t="s">
        <v>1028</v>
      </c>
    </row>
    <row r="9279" spans="2:5" x14ac:dyDescent="0.35">
      <c r="B9279" t="s">
        <v>10676</v>
      </c>
      <c r="C9279" t="s">
        <v>13464</v>
      </c>
      <c r="D9279" t="s">
        <v>10677</v>
      </c>
      <c r="E9279" t="s">
        <v>1028</v>
      </c>
    </row>
    <row r="9280" spans="2:5" x14ac:dyDescent="0.35">
      <c r="B9280" t="s">
        <v>10678</v>
      </c>
      <c r="C9280" t="s">
        <v>13464</v>
      </c>
      <c r="D9280" t="s">
        <v>10679</v>
      </c>
      <c r="E9280" t="s">
        <v>1028</v>
      </c>
    </row>
    <row r="9281" spans="2:5" x14ac:dyDescent="0.35">
      <c r="B9281" t="s">
        <v>10684</v>
      </c>
      <c r="C9281" t="s">
        <v>13464</v>
      </c>
      <c r="D9281" t="s">
        <v>10685</v>
      </c>
      <c r="E9281" t="s">
        <v>1028</v>
      </c>
    </row>
    <row r="9282" spans="2:5" x14ac:dyDescent="0.35">
      <c r="B9282" t="s">
        <v>10690</v>
      </c>
      <c r="C9282" t="s">
        <v>13464</v>
      </c>
      <c r="D9282" t="s">
        <v>10691</v>
      </c>
      <c r="E9282" t="s">
        <v>1028</v>
      </c>
    </row>
    <row r="9283" spans="2:5" x14ac:dyDescent="0.35">
      <c r="B9283" t="s">
        <v>13475</v>
      </c>
      <c r="C9283" t="s">
        <v>13464</v>
      </c>
      <c r="D9283" t="s">
        <v>13476</v>
      </c>
      <c r="E9283" t="s">
        <v>1028</v>
      </c>
    </row>
    <row r="9284" spans="2:5" x14ac:dyDescent="0.35">
      <c r="B9284" t="s">
        <v>10692</v>
      </c>
      <c r="C9284" t="s">
        <v>13464</v>
      </c>
      <c r="D9284" t="s">
        <v>10693</v>
      </c>
      <c r="E9284" t="s">
        <v>1028</v>
      </c>
    </row>
    <row r="9285" spans="2:5" x14ac:dyDescent="0.35">
      <c r="B9285" t="s">
        <v>10694</v>
      </c>
      <c r="C9285" t="s">
        <v>13464</v>
      </c>
      <c r="D9285" t="s">
        <v>10695</v>
      </c>
      <c r="E9285" t="s">
        <v>1028</v>
      </c>
    </row>
    <row r="9286" spans="2:5" x14ac:dyDescent="0.35">
      <c r="B9286" t="s">
        <v>10702</v>
      </c>
      <c r="C9286" t="s">
        <v>13464</v>
      </c>
      <c r="D9286" t="s">
        <v>10703</v>
      </c>
      <c r="E9286" t="s">
        <v>1028</v>
      </c>
    </row>
    <row r="9287" spans="2:5" x14ac:dyDescent="0.35">
      <c r="B9287" t="s">
        <v>10710</v>
      </c>
      <c r="C9287" t="s">
        <v>13464</v>
      </c>
      <c r="D9287" t="s">
        <v>10711</v>
      </c>
      <c r="E9287" t="s">
        <v>1028</v>
      </c>
    </row>
    <row r="9288" spans="2:5" x14ac:dyDescent="0.35">
      <c r="B9288" t="s">
        <v>13477</v>
      </c>
      <c r="C9288" t="s">
        <v>13464</v>
      </c>
      <c r="D9288" t="s">
        <v>13478</v>
      </c>
      <c r="E9288" t="s">
        <v>1028</v>
      </c>
    </row>
    <row r="9289" spans="2:5" x14ac:dyDescent="0.35">
      <c r="B9289" t="s">
        <v>10712</v>
      </c>
      <c r="C9289" t="s">
        <v>13464</v>
      </c>
      <c r="D9289" t="s">
        <v>10713</v>
      </c>
      <c r="E9289" t="s">
        <v>1028</v>
      </c>
    </row>
    <row r="9290" spans="2:5" x14ac:dyDescent="0.35">
      <c r="B9290" t="s">
        <v>10726</v>
      </c>
      <c r="C9290" t="s">
        <v>13464</v>
      </c>
      <c r="D9290" t="s">
        <v>10727</v>
      </c>
      <c r="E9290" t="s">
        <v>1028</v>
      </c>
    </row>
    <row r="9291" spans="2:5" x14ac:dyDescent="0.35">
      <c r="B9291" t="s">
        <v>10744</v>
      </c>
      <c r="C9291" t="s">
        <v>13464</v>
      </c>
      <c r="D9291" t="s">
        <v>10745</v>
      </c>
      <c r="E9291" t="s">
        <v>1028</v>
      </c>
    </row>
    <row r="9292" spans="2:5" x14ac:dyDescent="0.35">
      <c r="B9292" t="s">
        <v>10756</v>
      </c>
      <c r="C9292" t="s">
        <v>13464</v>
      </c>
      <c r="D9292" t="s">
        <v>10757</v>
      </c>
      <c r="E9292" t="s">
        <v>1028</v>
      </c>
    </row>
    <row r="9293" spans="2:5" x14ac:dyDescent="0.35">
      <c r="B9293" t="s">
        <v>10758</v>
      </c>
      <c r="C9293" t="s">
        <v>13464</v>
      </c>
      <c r="D9293" t="s">
        <v>10759</v>
      </c>
      <c r="E9293" t="s">
        <v>1028</v>
      </c>
    </row>
    <row r="9294" spans="2:5" x14ac:dyDescent="0.35">
      <c r="B9294" t="s">
        <v>10760</v>
      </c>
      <c r="C9294" t="s">
        <v>13464</v>
      </c>
      <c r="D9294" t="s">
        <v>10761</v>
      </c>
      <c r="E9294" t="s">
        <v>1028</v>
      </c>
    </row>
    <row r="9295" spans="2:5" x14ac:dyDescent="0.35">
      <c r="B9295" t="s">
        <v>10764</v>
      </c>
      <c r="C9295" t="s">
        <v>13464</v>
      </c>
      <c r="D9295" t="s">
        <v>10765</v>
      </c>
      <c r="E9295" t="s">
        <v>1028</v>
      </c>
    </row>
    <row r="9296" spans="2:5" x14ac:dyDescent="0.35">
      <c r="B9296" t="s">
        <v>10768</v>
      </c>
      <c r="C9296" t="s">
        <v>13464</v>
      </c>
      <c r="D9296" t="s">
        <v>10769</v>
      </c>
      <c r="E9296" t="s">
        <v>1028</v>
      </c>
    </row>
    <row r="9297" spans="2:5" x14ac:dyDescent="0.35">
      <c r="B9297" t="s">
        <v>10772</v>
      </c>
      <c r="C9297" t="s">
        <v>13464</v>
      </c>
      <c r="D9297" t="s">
        <v>10774</v>
      </c>
      <c r="E9297" t="s">
        <v>1028</v>
      </c>
    </row>
    <row r="9298" spans="2:5" x14ac:dyDescent="0.35">
      <c r="B9298" t="s">
        <v>10773</v>
      </c>
      <c r="C9298" t="s">
        <v>13464</v>
      </c>
      <c r="D9298" t="s">
        <v>10775</v>
      </c>
      <c r="E9298" t="s">
        <v>1028</v>
      </c>
    </row>
    <row r="9299" spans="2:5" x14ac:dyDescent="0.35">
      <c r="B9299" t="s">
        <v>10778</v>
      </c>
      <c r="C9299" t="s">
        <v>13464</v>
      </c>
      <c r="D9299" t="s">
        <v>10779</v>
      </c>
      <c r="E9299" t="s">
        <v>1028</v>
      </c>
    </row>
    <row r="9300" spans="2:5" x14ac:dyDescent="0.35">
      <c r="B9300" t="s">
        <v>10780</v>
      </c>
      <c r="C9300" t="s">
        <v>13464</v>
      </c>
      <c r="D9300" t="s">
        <v>10781</v>
      </c>
      <c r="E9300" t="s">
        <v>1028</v>
      </c>
    </row>
    <row r="9301" spans="2:5" x14ac:dyDescent="0.35">
      <c r="B9301" t="s">
        <v>13479</v>
      </c>
      <c r="C9301" t="s">
        <v>13464</v>
      </c>
      <c r="D9301" t="s">
        <v>13480</v>
      </c>
      <c r="E9301" t="s">
        <v>1028</v>
      </c>
    </row>
    <row r="9302" spans="2:5" x14ac:dyDescent="0.35">
      <c r="B9302" t="s">
        <v>13481</v>
      </c>
      <c r="C9302" t="s">
        <v>13464</v>
      </c>
      <c r="D9302" t="s">
        <v>13482</v>
      </c>
      <c r="E9302" t="s">
        <v>1028</v>
      </c>
    </row>
    <row r="9303" spans="2:5" x14ac:dyDescent="0.35">
      <c r="B9303" t="s">
        <v>10784</v>
      </c>
      <c r="C9303" t="s">
        <v>13464</v>
      </c>
      <c r="D9303" t="s">
        <v>10785</v>
      </c>
      <c r="E9303" t="s">
        <v>1028</v>
      </c>
    </row>
    <row r="9304" spans="2:5" x14ac:dyDescent="0.35">
      <c r="B9304" t="s">
        <v>10786</v>
      </c>
      <c r="C9304" t="s">
        <v>13464</v>
      </c>
      <c r="D9304" t="s">
        <v>10787</v>
      </c>
      <c r="E9304" t="s">
        <v>1028</v>
      </c>
    </row>
    <row r="9305" spans="2:5" x14ac:dyDescent="0.35">
      <c r="B9305" t="s">
        <v>10798</v>
      </c>
      <c r="C9305" t="s">
        <v>13464</v>
      </c>
      <c r="D9305" t="s">
        <v>10799</v>
      </c>
      <c r="E9305" t="s">
        <v>1028</v>
      </c>
    </row>
    <row r="9306" spans="2:5" x14ac:dyDescent="0.35">
      <c r="B9306" t="s">
        <v>10800</v>
      </c>
      <c r="C9306" t="s">
        <v>13464</v>
      </c>
      <c r="D9306" t="s">
        <v>10801</v>
      </c>
      <c r="E9306" t="s">
        <v>1028</v>
      </c>
    </row>
    <row r="9307" spans="2:5" x14ac:dyDescent="0.35">
      <c r="B9307" t="s">
        <v>13483</v>
      </c>
      <c r="C9307" t="s">
        <v>13464</v>
      </c>
      <c r="D9307" t="s">
        <v>13484</v>
      </c>
      <c r="E9307" t="s">
        <v>1028</v>
      </c>
    </row>
    <row r="9308" spans="2:5" x14ac:dyDescent="0.35">
      <c r="B9308" t="s">
        <v>10810</v>
      </c>
      <c r="C9308" t="s">
        <v>13464</v>
      </c>
      <c r="D9308" t="s">
        <v>10811</v>
      </c>
      <c r="E9308" t="s">
        <v>1028</v>
      </c>
    </row>
    <row r="9309" spans="2:5" x14ac:dyDescent="0.35">
      <c r="B9309" t="s">
        <v>10820</v>
      </c>
      <c r="C9309" t="s">
        <v>13464</v>
      </c>
      <c r="D9309" t="s">
        <v>10821</v>
      </c>
      <c r="E9309" t="s">
        <v>1028</v>
      </c>
    </row>
    <row r="9310" spans="2:5" x14ac:dyDescent="0.35">
      <c r="B9310" t="s">
        <v>10828</v>
      </c>
      <c r="C9310" t="s">
        <v>13464</v>
      </c>
      <c r="D9310" t="s">
        <v>10829</v>
      </c>
      <c r="E9310" t="s">
        <v>1028</v>
      </c>
    </row>
    <row r="9311" spans="2:5" x14ac:dyDescent="0.35">
      <c r="B9311" t="s">
        <v>10844</v>
      </c>
      <c r="C9311" t="s">
        <v>13464</v>
      </c>
      <c r="D9311" t="s">
        <v>10845</v>
      </c>
      <c r="E9311" t="s">
        <v>1028</v>
      </c>
    </row>
    <row r="9312" spans="2:5" x14ac:dyDescent="0.35">
      <c r="B9312" t="s">
        <v>10846</v>
      </c>
      <c r="C9312" t="s">
        <v>13464</v>
      </c>
      <c r="D9312" t="s">
        <v>10847</v>
      </c>
      <c r="E9312" t="s">
        <v>1028</v>
      </c>
    </row>
    <row r="9313" spans="2:5" x14ac:dyDescent="0.35">
      <c r="B9313" t="s">
        <v>10848</v>
      </c>
      <c r="C9313" t="s">
        <v>13464</v>
      </c>
      <c r="D9313" t="s">
        <v>10849</v>
      </c>
      <c r="E9313" t="s">
        <v>1028</v>
      </c>
    </row>
    <row r="9314" spans="2:5" x14ac:dyDescent="0.35">
      <c r="B9314" t="s">
        <v>10854</v>
      </c>
      <c r="C9314" t="s">
        <v>13464</v>
      </c>
      <c r="D9314" t="s">
        <v>10855</v>
      </c>
      <c r="E9314" t="s">
        <v>1028</v>
      </c>
    </row>
    <row r="9315" spans="2:5" x14ac:dyDescent="0.35">
      <c r="B9315" t="s">
        <v>10856</v>
      </c>
      <c r="C9315" t="s">
        <v>13464</v>
      </c>
      <c r="D9315" t="s">
        <v>10857</v>
      </c>
      <c r="E9315" t="s">
        <v>1028</v>
      </c>
    </row>
    <row r="9316" spans="2:5" x14ac:dyDescent="0.35">
      <c r="B9316" t="s">
        <v>10858</v>
      </c>
      <c r="C9316" t="s">
        <v>13464</v>
      </c>
      <c r="D9316" t="s">
        <v>10859</v>
      </c>
      <c r="E9316" t="s">
        <v>1028</v>
      </c>
    </row>
    <row r="9317" spans="2:5" x14ac:dyDescent="0.35">
      <c r="B9317" t="s">
        <v>10862</v>
      </c>
      <c r="C9317" t="s">
        <v>13464</v>
      </c>
      <c r="D9317" t="s">
        <v>10863</v>
      </c>
      <c r="E9317" t="s">
        <v>1028</v>
      </c>
    </row>
    <row r="9318" spans="2:5" x14ac:dyDescent="0.35">
      <c r="B9318" t="s">
        <v>10864</v>
      </c>
      <c r="C9318" t="s">
        <v>13464</v>
      </c>
      <c r="D9318" t="s">
        <v>10865</v>
      </c>
      <c r="E9318" t="s">
        <v>1028</v>
      </c>
    </row>
    <row r="9319" spans="2:5" x14ac:dyDescent="0.35">
      <c r="B9319" t="s">
        <v>10870</v>
      </c>
      <c r="C9319" t="s">
        <v>13464</v>
      </c>
      <c r="D9319" t="s">
        <v>10871</v>
      </c>
      <c r="E9319" t="s">
        <v>1028</v>
      </c>
    </row>
    <row r="9320" spans="2:5" x14ac:dyDescent="0.35">
      <c r="B9320" t="s">
        <v>10876</v>
      </c>
      <c r="C9320" t="s">
        <v>13464</v>
      </c>
      <c r="D9320" t="s">
        <v>10877</v>
      </c>
      <c r="E9320" t="s">
        <v>1028</v>
      </c>
    </row>
    <row r="9321" spans="2:5" x14ac:dyDescent="0.35">
      <c r="B9321" t="s">
        <v>10880</v>
      </c>
      <c r="C9321" t="s">
        <v>13464</v>
      </c>
      <c r="D9321" t="s">
        <v>10881</v>
      </c>
      <c r="E9321" t="s">
        <v>1028</v>
      </c>
    </row>
    <row r="9322" spans="2:5" x14ac:dyDescent="0.35">
      <c r="B9322" t="s">
        <v>13485</v>
      </c>
      <c r="C9322" t="s">
        <v>13464</v>
      </c>
      <c r="D9322" t="s">
        <v>13486</v>
      </c>
      <c r="E9322" t="s">
        <v>1028</v>
      </c>
    </row>
    <row r="9323" spans="2:5" x14ac:dyDescent="0.35">
      <c r="B9323" t="s">
        <v>10884</v>
      </c>
      <c r="C9323" t="s">
        <v>13464</v>
      </c>
      <c r="D9323" t="s">
        <v>10885</v>
      </c>
      <c r="E9323" t="s">
        <v>1028</v>
      </c>
    </row>
    <row r="9324" spans="2:5" x14ac:dyDescent="0.35">
      <c r="B9324" t="s">
        <v>10886</v>
      </c>
      <c r="C9324" t="s">
        <v>13464</v>
      </c>
      <c r="D9324" t="s">
        <v>10887</v>
      </c>
      <c r="E9324" t="s">
        <v>1028</v>
      </c>
    </row>
    <row r="9325" spans="2:5" x14ac:dyDescent="0.35">
      <c r="B9325" t="s">
        <v>10888</v>
      </c>
      <c r="C9325" t="s">
        <v>13464</v>
      </c>
      <c r="D9325" t="s">
        <v>10889</v>
      </c>
      <c r="E9325" t="s">
        <v>1028</v>
      </c>
    </row>
    <row r="9326" spans="2:5" x14ac:dyDescent="0.35">
      <c r="B9326" t="s">
        <v>10904</v>
      </c>
      <c r="C9326" t="s">
        <v>13464</v>
      </c>
      <c r="D9326" t="s">
        <v>10905</v>
      </c>
      <c r="E9326" t="s">
        <v>1028</v>
      </c>
    </row>
    <row r="9327" spans="2:5" x14ac:dyDescent="0.35">
      <c r="B9327" t="s">
        <v>10912</v>
      </c>
      <c r="C9327" t="s">
        <v>13464</v>
      </c>
      <c r="D9327" t="s">
        <v>10913</v>
      </c>
      <c r="E9327" t="s">
        <v>1028</v>
      </c>
    </row>
    <row r="9328" spans="2:5" x14ac:dyDescent="0.35">
      <c r="B9328" t="s">
        <v>10924</v>
      </c>
      <c r="C9328" t="s">
        <v>13464</v>
      </c>
      <c r="D9328" t="s">
        <v>10925</v>
      </c>
      <c r="E9328" t="s">
        <v>1028</v>
      </c>
    </row>
    <row r="9329" spans="2:5" x14ac:dyDescent="0.35">
      <c r="B9329" t="s">
        <v>13487</v>
      </c>
      <c r="C9329" t="s">
        <v>13464</v>
      </c>
      <c r="D9329" t="s">
        <v>13488</v>
      </c>
      <c r="E9329" t="s">
        <v>1028</v>
      </c>
    </row>
    <row r="9330" spans="2:5" x14ac:dyDescent="0.35">
      <c r="B9330" t="s">
        <v>10936</v>
      </c>
      <c r="C9330" t="s">
        <v>13464</v>
      </c>
      <c r="D9330" t="s">
        <v>10937</v>
      </c>
      <c r="E9330" t="s">
        <v>1028</v>
      </c>
    </row>
    <row r="9331" spans="2:5" x14ac:dyDescent="0.35">
      <c r="B9331" t="s">
        <v>10944</v>
      </c>
      <c r="C9331" t="s">
        <v>13464</v>
      </c>
      <c r="D9331" t="s">
        <v>10945</v>
      </c>
      <c r="E9331" t="s">
        <v>1028</v>
      </c>
    </row>
    <row r="9332" spans="2:5" x14ac:dyDescent="0.35">
      <c r="B9332" t="s">
        <v>10952</v>
      </c>
      <c r="C9332" t="s">
        <v>13464</v>
      </c>
      <c r="D9332" t="s">
        <v>10953</v>
      </c>
      <c r="E9332" t="s">
        <v>1028</v>
      </c>
    </row>
    <row r="9333" spans="2:5" x14ac:dyDescent="0.35">
      <c r="B9333" t="s">
        <v>10964</v>
      </c>
      <c r="C9333" t="s">
        <v>13464</v>
      </c>
      <c r="D9333" t="s">
        <v>10965</v>
      </c>
      <c r="E9333" t="s">
        <v>1028</v>
      </c>
    </row>
    <row r="9334" spans="2:5" x14ac:dyDescent="0.35">
      <c r="B9334" t="s">
        <v>10966</v>
      </c>
      <c r="C9334" t="s">
        <v>13464</v>
      </c>
      <c r="D9334" t="s">
        <v>10967</v>
      </c>
      <c r="E9334" t="s">
        <v>1028</v>
      </c>
    </row>
    <row r="9335" spans="2:5" x14ac:dyDescent="0.35">
      <c r="B9335" t="s">
        <v>10971</v>
      </c>
      <c r="C9335" t="s">
        <v>13464</v>
      </c>
      <c r="D9335" t="s">
        <v>10972</v>
      </c>
      <c r="E9335" t="s">
        <v>1028</v>
      </c>
    </row>
    <row r="9336" spans="2:5" x14ac:dyDescent="0.35">
      <c r="B9336" t="s">
        <v>10986</v>
      </c>
      <c r="C9336" t="s">
        <v>13464</v>
      </c>
      <c r="D9336" t="s">
        <v>10987</v>
      </c>
      <c r="E9336" t="s">
        <v>1028</v>
      </c>
    </row>
    <row r="9337" spans="2:5" x14ac:dyDescent="0.35">
      <c r="B9337" t="s">
        <v>10994</v>
      </c>
      <c r="C9337" t="s">
        <v>13464</v>
      </c>
      <c r="D9337" t="s">
        <v>10995</v>
      </c>
      <c r="E9337" t="s">
        <v>1028</v>
      </c>
    </row>
    <row r="9338" spans="2:5" x14ac:dyDescent="0.35">
      <c r="B9338" t="s">
        <v>10998</v>
      </c>
      <c r="C9338" t="s">
        <v>13464</v>
      </c>
      <c r="D9338" t="s">
        <v>10999</v>
      </c>
      <c r="E9338" t="s">
        <v>1028</v>
      </c>
    </row>
    <row r="9339" spans="2:5" x14ac:dyDescent="0.35">
      <c r="B9339" t="s">
        <v>11004</v>
      </c>
      <c r="C9339" t="s">
        <v>13464</v>
      </c>
      <c r="D9339" t="s">
        <v>11005</v>
      </c>
      <c r="E9339" t="s">
        <v>1028</v>
      </c>
    </row>
    <row r="9340" spans="2:5" x14ac:dyDescent="0.35">
      <c r="B9340" t="s">
        <v>11006</v>
      </c>
      <c r="C9340" t="s">
        <v>13464</v>
      </c>
      <c r="D9340" t="s">
        <v>11007</v>
      </c>
      <c r="E9340" t="s">
        <v>1028</v>
      </c>
    </row>
    <row r="9341" spans="2:5" x14ac:dyDescent="0.35">
      <c r="B9341" t="s">
        <v>11008</v>
      </c>
      <c r="C9341" t="s">
        <v>13464</v>
      </c>
      <c r="D9341" t="s">
        <v>11009</v>
      </c>
      <c r="E9341" t="s">
        <v>1028</v>
      </c>
    </row>
    <row r="9342" spans="2:5" x14ac:dyDescent="0.35">
      <c r="B9342" t="s">
        <v>11010</v>
      </c>
      <c r="C9342" t="s">
        <v>13464</v>
      </c>
      <c r="D9342" t="s">
        <v>11011</v>
      </c>
      <c r="E9342" t="s">
        <v>1028</v>
      </c>
    </row>
    <row r="9343" spans="2:5" x14ac:dyDescent="0.35">
      <c r="B9343" t="s">
        <v>11022</v>
      </c>
      <c r="C9343" t="s">
        <v>13464</v>
      </c>
      <c r="D9343" t="s">
        <v>11023</v>
      </c>
      <c r="E9343" t="s">
        <v>1028</v>
      </c>
    </row>
    <row r="9344" spans="2:5" x14ac:dyDescent="0.35">
      <c r="B9344" t="s">
        <v>11030</v>
      </c>
      <c r="C9344" t="s">
        <v>13464</v>
      </c>
      <c r="D9344" t="s">
        <v>11031</v>
      </c>
      <c r="E9344" t="s">
        <v>1028</v>
      </c>
    </row>
    <row r="9345" spans="2:5" x14ac:dyDescent="0.35">
      <c r="B9345" t="s">
        <v>11036</v>
      </c>
      <c r="C9345" t="s">
        <v>13464</v>
      </c>
      <c r="D9345" t="s">
        <v>11037</v>
      </c>
      <c r="E9345" t="s">
        <v>1028</v>
      </c>
    </row>
    <row r="9346" spans="2:5" x14ac:dyDescent="0.35">
      <c r="B9346" t="s">
        <v>11040</v>
      </c>
      <c r="C9346" t="s">
        <v>13464</v>
      </c>
      <c r="D9346" t="s">
        <v>11041</v>
      </c>
      <c r="E9346" t="s">
        <v>1028</v>
      </c>
    </row>
    <row r="9347" spans="2:5" x14ac:dyDescent="0.35">
      <c r="B9347" t="s">
        <v>11052</v>
      </c>
      <c r="C9347" t="s">
        <v>13464</v>
      </c>
      <c r="D9347" t="s">
        <v>11053</v>
      </c>
      <c r="E9347" t="s">
        <v>1028</v>
      </c>
    </row>
    <row r="9348" spans="2:5" x14ac:dyDescent="0.35">
      <c r="B9348" t="s">
        <v>11057</v>
      </c>
      <c r="C9348" t="s">
        <v>13464</v>
      </c>
      <c r="D9348" t="s">
        <v>11058</v>
      </c>
      <c r="E9348" t="s">
        <v>1028</v>
      </c>
    </row>
    <row r="9349" spans="2:5" x14ac:dyDescent="0.35">
      <c r="B9349" t="s">
        <v>13489</v>
      </c>
      <c r="C9349" t="s">
        <v>13464</v>
      </c>
      <c r="D9349" t="s">
        <v>13490</v>
      </c>
      <c r="E9349" t="s">
        <v>1028</v>
      </c>
    </row>
    <row r="9350" spans="2:5" x14ac:dyDescent="0.35">
      <c r="B9350" t="s">
        <v>13491</v>
      </c>
      <c r="C9350" t="s">
        <v>13464</v>
      </c>
      <c r="D9350" t="s">
        <v>13492</v>
      </c>
      <c r="E9350" t="s">
        <v>1028</v>
      </c>
    </row>
    <row r="9351" spans="2:5" x14ac:dyDescent="0.35">
      <c r="B9351" t="s">
        <v>11076</v>
      </c>
      <c r="C9351" t="s">
        <v>13464</v>
      </c>
      <c r="D9351" t="s">
        <v>11077</v>
      </c>
      <c r="E9351" t="s">
        <v>1028</v>
      </c>
    </row>
    <row r="9352" spans="2:5" x14ac:dyDescent="0.35">
      <c r="B9352" t="s">
        <v>11078</v>
      </c>
      <c r="C9352" t="s">
        <v>13464</v>
      </c>
      <c r="D9352" t="s">
        <v>11079</v>
      </c>
      <c r="E9352" t="s">
        <v>1028</v>
      </c>
    </row>
    <row r="9353" spans="2:5" x14ac:dyDescent="0.35">
      <c r="B9353" t="s">
        <v>13493</v>
      </c>
      <c r="C9353" t="s">
        <v>13464</v>
      </c>
      <c r="D9353" t="s">
        <v>13494</v>
      </c>
      <c r="E9353" t="s">
        <v>1028</v>
      </c>
    </row>
    <row r="9354" spans="2:5" x14ac:dyDescent="0.35">
      <c r="B9354" t="s">
        <v>11091</v>
      </c>
      <c r="C9354" t="s">
        <v>13464</v>
      </c>
      <c r="D9354" t="s">
        <v>11092</v>
      </c>
      <c r="E9354" t="s">
        <v>1028</v>
      </c>
    </row>
    <row r="9355" spans="2:5" x14ac:dyDescent="0.35">
      <c r="B9355" t="s">
        <v>11093</v>
      </c>
      <c r="C9355" t="s">
        <v>13464</v>
      </c>
      <c r="D9355" t="s">
        <v>11094</v>
      </c>
      <c r="E9355" t="s">
        <v>1028</v>
      </c>
    </row>
    <row r="9356" spans="2:5" x14ac:dyDescent="0.35">
      <c r="B9356" t="s">
        <v>13495</v>
      </c>
      <c r="C9356" t="s">
        <v>13464</v>
      </c>
      <c r="D9356" t="s">
        <v>13496</v>
      </c>
      <c r="E9356" t="s">
        <v>1028</v>
      </c>
    </row>
    <row r="9357" spans="2:5" x14ac:dyDescent="0.35">
      <c r="B9357" t="s">
        <v>11109</v>
      </c>
      <c r="C9357" t="s">
        <v>13464</v>
      </c>
      <c r="D9357" t="s">
        <v>11110</v>
      </c>
      <c r="E9357" t="s">
        <v>1028</v>
      </c>
    </row>
    <row r="9358" spans="2:5" x14ac:dyDescent="0.35">
      <c r="B9358" t="s">
        <v>11117</v>
      </c>
      <c r="C9358" t="s">
        <v>13464</v>
      </c>
      <c r="D9358" t="s">
        <v>11118</v>
      </c>
      <c r="E9358" t="s">
        <v>1028</v>
      </c>
    </row>
    <row r="9359" spans="2:5" x14ac:dyDescent="0.35">
      <c r="B9359" t="s">
        <v>11121</v>
      </c>
      <c r="C9359" t="s">
        <v>13464</v>
      </c>
      <c r="D9359" t="s">
        <v>11122</v>
      </c>
      <c r="E9359" t="s">
        <v>1028</v>
      </c>
    </row>
    <row r="9360" spans="2:5" x14ac:dyDescent="0.35">
      <c r="B9360" t="s">
        <v>11123</v>
      </c>
      <c r="C9360" t="s">
        <v>13464</v>
      </c>
      <c r="D9360" t="s">
        <v>11124</v>
      </c>
      <c r="E9360" t="s">
        <v>1028</v>
      </c>
    </row>
    <row r="9361" spans="2:5" x14ac:dyDescent="0.35">
      <c r="B9361" t="s">
        <v>11129</v>
      </c>
      <c r="C9361" t="s">
        <v>13464</v>
      </c>
      <c r="D9361" t="s">
        <v>11130</v>
      </c>
      <c r="E9361" t="s">
        <v>1028</v>
      </c>
    </row>
    <row r="9362" spans="2:5" x14ac:dyDescent="0.35">
      <c r="B9362" t="s">
        <v>11141</v>
      </c>
      <c r="C9362" t="s">
        <v>13464</v>
      </c>
      <c r="D9362" t="s">
        <v>11142</v>
      </c>
      <c r="E9362" t="s">
        <v>1028</v>
      </c>
    </row>
    <row r="9363" spans="2:5" x14ac:dyDescent="0.35">
      <c r="B9363" t="s">
        <v>11157</v>
      </c>
      <c r="C9363" t="s">
        <v>13464</v>
      </c>
      <c r="D9363" t="s">
        <v>11158</v>
      </c>
      <c r="E9363" t="s">
        <v>1028</v>
      </c>
    </row>
    <row r="9364" spans="2:5" x14ac:dyDescent="0.35">
      <c r="B9364" t="s">
        <v>11159</v>
      </c>
      <c r="C9364" t="s">
        <v>13464</v>
      </c>
      <c r="D9364" t="s">
        <v>11160</v>
      </c>
      <c r="E9364" t="s">
        <v>1028</v>
      </c>
    </row>
    <row r="9365" spans="2:5" x14ac:dyDescent="0.35">
      <c r="B9365" t="s">
        <v>11161</v>
      </c>
      <c r="C9365" t="s">
        <v>13464</v>
      </c>
      <c r="D9365" t="s">
        <v>11162</v>
      </c>
      <c r="E9365" t="s">
        <v>1028</v>
      </c>
    </row>
    <row r="9366" spans="2:5" x14ac:dyDescent="0.35">
      <c r="B9366" t="s">
        <v>11169</v>
      </c>
      <c r="C9366" t="s">
        <v>13464</v>
      </c>
      <c r="D9366" t="s">
        <v>11170</v>
      </c>
      <c r="E9366" t="s">
        <v>1028</v>
      </c>
    </row>
    <row r="9367" spans="2:5" x14ac:dyDescent="0.35">
      <c r="B9367" t="s">
        <v>13497</v>
      </c>
      <c r="C9367" t="s">
        <v>13464</v>
      </c>
      <c r="D9367" t="s">
        <v>13498</v>
      </c>
      <c r="E9367" t="s">
        <v>1028</v>
      </c>
    </row>
    <row r="9368" spans="2:5" x14ac:dyDescent="0.35">
      <c r="B9368" t="s">
        <v>11176</v>
      </c>
      <c r="C9368" t="s">
        <v>13464</v>
      </c>
      <c r="D9368" t="s">
        <v>11177</v>
      </c>
      <c r="E9368" t="s">
        <v>1028</v>
      </c>
    </row>
    <row r="9369" spans="2:5" x14ac:dyDescent="0.35">
      <c r="B9369" t="s">
        <v>13499</v>
      </c>
      <c r="C9369" t="s">
        <v>13464</v>
      </c>
      <c r="D9369" t="s">
        <v>13500</v>
      </c>
      <c r="E9369" t="s">
        <v>1028</v>
      </c>
    </row>
    <row r="9370" spans="2:5" x14ac:dyDescent="0.35">
      <c r="B9370" t="s">
        <v>11184</v>
      </c>
      <c r="C9370" t="s">
        <v>13464</v>
      </c>
      <c r="D9370" t="s">
        <v>11185</v>
      </c>
      <c r="E9370" t="s">
        <v>1028</v>
      </c>
    </row>
    <row r="9371" spans="2:5" x14ac:dyDescent="0.35">
      <c r="B9371" t="s">
        <v>11186</v>
      </c>
      <c r="C9371" t="s">
        <v>13464</v>
      </c>
      <c r="D9371" t="s">
        <v>11187</v>
      </c>
      <c r="E9371" t="s">
        <v>1028</v>
      </c>
    </row>
    <row r="9372" spans="2:5" x14ac:dyDescent="0.35">
      <c r="B9372" t="s">
        <v>11190</v>
      </c>
      <c r="C9372" t="s">
        <v>13464</v>
      </c>
      <c r="D9372" t="s">
        <v>11191</v>
      </c>
      <c r="E9372" t="s">
        <v>1028</v>
      </c>
    </row>
    <row r="9373" spans="2:5" x14ac:dyDescent="0.35">
      <c r="B9373" t="s">
        <v>11192</v>
      </c>
      <c r="C9373" t="s">
        <v>13464</v>
      </c>
      <c r="D9373" t="s">
        <v>11193</v>
      </c>
      <c r="E9373" t="s">
        <v>1028</v>
      </c>
    </row>
    <row r="9374" spans="2:5" x14ac:dyDescent="0.35">
      <c r="B9374" t="s">
        <v>13501</v>
      </c>
      <c r="C9374" t="s">
        <v>13464</v>
      </c>
      <c r="D9374" t="s">
        <v>13502</v>
      </c>
      <c r="E9374" t="s">
        <v>1028</v>
      </c>
    </row>
    <row r="9375" spans="2:5" x14ac:dyDescent="0.35">
      <c r="B9375" t="s">
        <v>11196</v>
      </c>
      <c r="C9375" t="s">
        <v>13464</v>
      </c>
      <c r="D9375" t="s">
        <v>11197</v>
      </c>
      <c r="E9375" t="s">
        <v>1028</v>
      </c>
    </row>
    <row r="9376" spans="2:5" x14ac:dyDescent="0.35">
      <c r="B9376" t="s">
        <v>11198</v>
      </c>
      <c r="C9376" t="s">
        <v>13464</v>
      </c>
      <c r="D9376" t="s">
        <v>11199</v>
      </c>
      <c r="E9376" t="s">
        <v>1028</v>
      </c>
    </row>
    <row r="9377" spans="2:5" x14ac:dyDescent="0.35">
      <c r="B9377" t="s">
        <v>11202</v>
      </c>
      <c r="C9377" t="s">
        <v>13464</v>
      </c>
      <c r="D9377" t="s">
        <v>11203</v>
      </c>
      <c r="E9377" t="s">
        <v>1028</v>
      </c>
    </row>
    <row r="9378" spans="2:5" x14ac:dyDescent="0.35">
      <c r="B9378" t="s">
        <v>11204</v>
      </c>
      <c r="C9378" t="s">
        <v>13464</v>
      </c>
      <c r="D9378" t="s">
        <v>11205</v>
      </c>
      <c r="E9378" t="s">
        <v>1028</v>
      </c>
    </row>
    <row r="9379" spans="2:5" x14ac:dyDescent="0.35">
      <c r="B9379" t="s">
        <v>11206</v>
      </c>
      <c r="C9379" t="s">
        <v>13464</v>
      </c>
      <c r="D9379" t="s">
        <v>11207</v>
      </c>
      <c r="E9379" t="s">
        <v>1028</v>
      </c>
    </row>
    <row r="9380" spans="2:5" x14ac:dyDescent="0.35">
      <c r="B9380" t="s">
        <v>11214</v>
      </c>
      <c r="C9380" t="s">
        <v>13464</v>
      </c>
      <c r="D9380" t="s">
        <v>11215</v>
      </c>
      <c r="E9380" t="s">
        <v>1028</v>
      </c>
    </row>
    <row r="9381" spans="2:5" x14ac:dyDescent="0.35">
      <c r="B9381" t="s">
        <v>11220</v>
      </c>
      <c r="C9381" t="s">
        <v>13464</v>
      </c>
      <c r="D9381" t="s">
        <v>11221</v>
      </c>
      <c r="E9381" t="s">
        <v>1028</v>
      </c>
    </row>
    <row r="9382" spans="2:5" x14ac:dyDescent="0.35">
      <c r="B9382" t="s">
        <v>11226</v>
      </c>
      <c r="C9382" t="s">
        <v>13464</v>
      </c>
      <c r="D9382" t="s">
        <v>11227</v>
      </c>
      <c r="E9382" t="s">
        <v>1028</v>
      </c>
    </row>
    <row r="9383" spans="2:5" x14ac:dyDescent="0.35">
      <c r="B9383" t="s">
        <v>11234</v>
      </c>
      <c r="C9383" t="s">
        <v>13464</v>
      </c>
      <c r="D9383" t="s">
        <v>11235</v>
      </c>
      <c r="E9383" t="s">
        <v>1028</v>
      </c>
    </row>
    <row r="9384" spans="2:5" x14ac:dyDescent="0.35">
      <c r="B9384" t="s">
        <v>11238</v>
      </c>
      <c r="C9384" t="s">
        <v>13464</v>
      </c>
      <c r="D9384" t="s">
        <v>11239</v>
      </c>
      <c r="E9384" t="s">
        <v>1028</v>
      </c>
    </row>
    <row r="9385" spans="2:5" x14ac:dyDescent="0.35">
      <c r="B9385" t="s">
        <v>13503</v>
      </c>
      <c r="C9385" t="s">
        <v>13464</v>
      </c>
      <c r="D9385" t="s">
        <v>13504</v>
      </c>
      <c r="E9385" t="s">
        <v>1028</v>
      </c>
    </row>
    <row r="9386" spans="2:5" x14ac:dyDescent="0.35">
      <c r="B9386" t="s">
        <v>11242</v>
      </c>
      <c r="C9386" t="s">
        <v>13464</v>
      </c>
      <c r="D9386" t="s">
        <v>11243</v>
      </c>
      <c r="E9386" t="s">
        <v>1028</v>
      </c>
    </row>
    <row r="9387" spans="2:5" x14ac:dyDescent="0.35">
      <c r="B9387" t="s">
        <v>11246</v>
      </c>
      <c r="C9387" t="s">
        <v>13464</v>
      </c>
      <c r="D9387" t="s">
        <v>11247</v>
      </c>
      <c r="E9387" t="s">
        <v>1028</v>
      </c>
    </row>
    <row r="9388" spans="2:5" x14ac:dyDescent="0.35">
      <c r="B9388" t="s">
        <v>13505</v>
      </c>
      <c r="C9388" t="s">
        <v>13464</v>
      </c>
      <c r="D9388" t="s">
        <v>13506</v>
      </c>
      <c r="E9388" t="s">
        <v>1028</v>
      </c>
    </row>
    <row r="9389" spans="2:5" x14ac:dyDescent="0.35">
      <c r="B9389" t="s">
        <v>13507</v>
      </c>
      <c r="C9389" t="s">
        <v>13464</v>
      </c>
      <c r="D9389" t="s">
        <v>13508</v>
      </c>
      <c r="E9389" t="s">
        <v>1028</v>
      </c>
    </row>
    <row r="9390" spans="2:5" x14ac:dyDescent="0.35">
      <c r="B9390" t="s">
        <v>11251</v>
      </c>
      <c r="C9390" t="s">
        <v>13464</v>
      </c>
      <c r="D9390" t="s">
        <v>11252</v>
      </c>
      <c r="E9390" t="s">
        <v>1028</v>
      </c>
    </row>
    <row r="9391" spans="2:5" x14ac:dyDescent="0.35">
      <c r="B9391" t="s">
        <v>13509</v>
      </c>
      <c r="C9391" t="s">
        <v>13464</v>
      </c>
      <c r="D9391" t="s">
        <v>13510</v>
      </c>
      <c r="E9391" t="s">
        <v>1028</v>
      </c>
    </row>
    <row r="9392" spans="2:5" x14ac:dyDescent="0.35">
      <c r="B9392" t="s">
        <v>13511</v>
      </c>
      <c r="C9392" t="s">
        <v>13512</v>
      </c>
    </row>
    <row r="9393" spans="2:5" x14ac:dyDescent="0.35">
      <c r="B9393" t="s">
        <v>13513</v>
      </c>
      <c r="C9393" t="s">
        <v>13512</v>
      </c>
      <c r="D9393" t="s">
        <v>13514</v>
      </c>
      <c r="E9393" t="s">
        <v>1062</v>
      </c>
    </row>
    <row r="9394" spans="2:5" x14ac:dyDescent="0.35">
      <c r="B9394" t="s">
        <v>13515</v>
      </c>
      <c r="C9394" t="s">
        <v>13512</v>
      </c>
      <c r="D9394" t="s">
        <v>13516</v>
      </c>
      <c r="E9394" t="s">
        <v>1062</v>
      </c>
    </row>
    <row r="9395" spans="2:5" x14ac:dyDescent="0.35">
      <c r="B9395" t="s">
        <v>13517</v>
      </c>
      <c r="C9395" t="s">
        <v>13512</v>
      </c>
      <c r="D9395" t="s">
        <v>13518</v>
      </c>
      <c r="E9395" t="s">
        <v>1062</v>
      </c>
    </row>
    <row r="9396" spans="2:5" x14ac:dyDescent="0.35">
      <c r="B9396" t="s">
        <v>13519</v>
      </c>
      <c r="C9396" t="s">
        <v>13512</v>
      </c>
      <c r="D9396" t="s">
        <v>1225</v>
      </c>
      <c r="E9396" t="s">
        <v>1062</v>
      </c>
    </row>
    <row r="9397" spans="2:5" x14ac:dyDescent="0.35">
      <c r="B9397" t="s">
        <v>13520</v>
      </c>
      <c r="C9397" t="s">
        <v>13512</v>
      </c>
      <c r="D9397" t="s">
        <v>13521</v>
      </c>
      <c r="E9397" t="s">
        <v>1062</v>
      </c>
    </row>
    <row r="9398" spans="2:5" x14ac:dyDescent="0.35">
      <c r="B9398" t="s">
        <v>13522</v>
      </c>
      <c r="C9398" t="s">
        <v>13512</v>
      </c>
      <c r="D9398" t="s">
        <v>13523</v>
      </c>
      <c r="E9398" t="s">
        <v>1062</v>
      </c>
    </row>
    <row r="9399" spans="2:5" x14ac:dyDescent="0.35">
      <c r="B9399" t="s">
        <v>13524</v>
      </c>
      <c r="C9399" t="s">
        <v>13512</v>
      </c>
      <c r="D9399" t="s">
        <v>13525</v>
      </c>
      <c r="E9399" t="s">
        <v>1062</v>
      </c>
    </row>
    <row r="9400" spans="2:5" x14ac:dyDescent="0.35">
      <c r="B9400" t="s">
        <v>13526</v>
      </c>
      <c r="C9400" t="s">
        <v>13512</v>
      </c>
      <c r="D9400" t="s">
        <v>13527</v>
      </c>
      <c r="E9400" t="s">
        <v>1062</v>
      </c>
    </row>
    <row r="9401" spans="2:5" x14ac:dyDescent="0.35">
      <c r="B9401" t="s">
        <v>13528</v>
      </c>
      <c r="C9401" t="s">
        <v>13512</v>
      </c>
      <c r="D9401" t="s">
        <v>13529</v>
      </c>
      <c r="E9401" t="s">
        <v>1062</v>
      </c>
    </row>
    <row r="9402" spans="2:5" x14ac:dyDescent="0.35">
      <c r="B9402" t="s">
        <v>13530</v>
      </c>
      <c r="C9402" t="s">
        <v>13512</v>
      </c>
      <c r="D9402" t="s">
        <v>13531</v>
      </c>
      <c r="E9402" t="s">
        <v>1062</v>
      </c>
    </row>
    <row r="9403" spans="2:5" x14ac:dyDescent="0.35">
      <c r="B9403" t="s">
        <v>13532</v>
      </c>
      <c r="C9403" t="s">
        <v>13512</v>
      </c>
      <c r="D9403" t="s">
        <v>8027</v>
      </c>
      <c r="E9403" t="s">
        <v>1062</v>
      </c>
    </row>
    <row r="9404" spans="2:5" x14ac:dyDescent="0.35">
      <c r="B9404" t="s">
        <v>13533</v>
      </c>
      <c r="C9404" t="s">
        <v>13512</v>
      </c>
      <c r="D9404" t="s">
        <v>8081</v>
      </c>
      <c r="E9404" t="s">
        <v>1062</v>
      </c>
    </row>
    <row r="9405" spans="2:5" x14ac:dyDescent="0.35">
      <c r="B9405" t="s">
        <v>13534</v>
      </c>
      <c r="C9405" t="s">
        <v>13512</v>
      </c>
      <c r="D9405" t="s">
        <v>13535</v>
      </c>
      <c r="E9405" t="s">
        <v>1062</v>
      </c>
    </row>
    <row r="9406" spans="2:5" x14ac:dyDescent="0.35">
      <c r="B9406" t="s">
        <v>13536</v>
      </c>
      <c r="C9406" t="s">
        <v>13512</v>
      </c>
      <c r="D9406" t="s">
        <v>13537</v>
      </c>
      <c r="E9406" t="s">
        <v>1062</v>
      </c>
    </row>
    <row r="9407" spans="2:5" x14ac:dyDescent="0.35">
      <c r="B9407" t="s">
        <v>13538</v>
      </c>
      <c r="C9407" t="s">
        <v>13512</v>
      </c>
      <c r="D9407" t="s">
        <v>13539</v>
      </c>
      <c r="E9407" t="s">
        <v>1062</v>
      </c>
    </row>
    <row r="9408" spans="2:5" x14ac:dyDescent="0.35">
      <c r="B9408" t="s">
        <v>13540</v>
      </c>
      <c r="C9408" t="s">
        <v>13512</v>
      </c>
      <c r="D9408" t="s">
        <v>13541</v>
      </c>
      <c r="E9408" t="s">
        <v>1062</v>
      </c>
    </row>
    <row r="9409" spans="2:5" x14ac:dyDescent="0.35">
      <c r="B9409" t="s">
        <v>13542</v>
      </c>
      <c r="C9409" t="s">
        <v>13512</v>
      </c>
      <c r="D9409" t="s">
        <v>13543</v>
      </c>
      <c r="E9409" t="s">
        <v>1062</v>
      </c>
    </row>
    <row r="9410" spans="2:5" x14ac:dyDescent="0.35">
      <c r="B9410" t="s">
        <v>13544</v>
      </c>
      <c r="C9410" t="s">
        <v>13512</v>
      </c>
      <c r="D9410" t="s">
        <v>8225</v>
      </c>
      <c r="E9410" t="s">
        <v>1062</v>
      </c>
    </row>
    <row r="9411" spans="2:5" x14ac:dyDescent="0.35">
      <c r="B9411" t="s">
        <v>13545</v>
      </c>
      <c r="C9411" t="s">
        <v>13512</v>
      </c>
      <c r="D9411" t="s">
        <v>13546</v>
      </c>
      <c r="E9411" t="s">
        <v>1062</v>
      </c>
    </row>
    <row r="9412" spans="2:5" x14ac:dyDescent="0.35">
      <c r="B9412" t="s">
        <v>13547</v>
      </c>
      <c r="C9412" t="s">
        <v>13512</v>
      </c>
      <c r="D9412" t="s">
        <v>13548</v>
      </c>
      <c r="E9412" t="s">
        <v>1062</v>
      </c>
    </row>
    <row r="9413" spans="2:5" x14ac:dyDescent="0.35">
      <c r="B9413" t="s">
        <v>13549</v>
      </c>
      <c r="C9413" t="s">
        <v>13512</v>
      </c>
      <c r="D9413" t="s">
        <v>13550</v>
      </c>
      <c r="E9413" t="s">
        <v>1062</v>
      </c>
    </row>
    <row r="9414" spans="2:5" x14ac:dyDescent="0.35">
      <c r="B9414" t="s">
        <v>13551</v>
      </c>
      <c r="C9414" t="s">
        <v>13512</v>
      </c>
      <c r="D9414" t="s">
        <v>13552</v>
      </c>
      <c r="E9414" t="s">
        <v>1062</v>
      </c>
    </row>
    <row r="9415" spans="2:5" x14ac:dyDescent="0.35">
      <c r="B9415" t="s">
        <v>13553</v>
      </c>
      <c r="C9415" t="s">
        <v>13512</v>
      </c>
      <c r="D9415" t="s">
        <v>4919</v>
      </c>
      <c r="E9415" t="s">
        <v>1062</v>
      </c>
    </row>
    <row r="9416" spans="2:5" x14ac:dyDescent="0.35">
      <c r="B9416" t="s">
        <v>13554</v>
      </c>
      <c r="C9416" t="s">
        <v>13512</v>
      </c>
      <c r="D9416" t="s">
        <v>13555</v>
      </c>
      <c r="E9416" t="s">
        <v>1062</v>
      </c>
    </row>
    <row r="9417" spans="2:5" x14ac:dyDescent="0.35">
      <c r="B9417" t="s">
        <v>13556</v>
      </c>
      <c r="C9417" t="s">
        <v>13512</v>
      </c>
      <c r="D9417" t="s">
        <v>13557</v>
      </c>
      <c r="E9417" t="s">
        <v>1062</v>
      </c>
    </row>
    <row r="9418" spans="2:5" x14ac:dyDescent="0.35">
      <c r="B9418" t="s">
        <v>13558</v>
      </c>
      <c r="C9418" t="s">
        <v>13512</v>
      </c>
      <c r="D9418" t="s">
        <v>13559</v>
      </c>
      <c r="E9418" t="s">
        <v>1041</v>
      </c>
    </row>
    <row r="9419" spans="2:5" x14ac:dyDescent="0.35">
      <c r="B9419" t="s">
        <v>13560</v>
      </c>
      <c r="C9419" t="s">
        <v>13512</v>
      </c>
      <c r="D9419" t="s">
        <v>4990</v>
      </c>
      <c r="E9419" t="s">
        <v>1062</v>
      </c>
    </row>
    <row r="9420" spans="2:5" x14ac:dyDescent="0.35">
      <c r="B9420" t="s">
        <v>13561</v>
      </c>
      <c r="C9420" t="s">
        <v>13512</v>
      </c>
      <c r="D9420" t="s">
        <v>13562</v>
      </c>
      <c r="E9420" t="s">
        <v>1062</v>
      </c>
    </row>
    <row r="9421" spans="2:5" x14ac:dyDescent="0.35">
      <c r="B9421" t="s">
        <v>13563</v>
      </c>
      <c r="C9421" t="s">
        <v>13512</v>
      </c>
      <c r="D9421" t="s">
        <v>13564</v>
      </c>
      <c r="E9421" t="s">
        <v>1062</v>
      </c>
    </row>
    <row r="9422" spans="2:5" x14ac:dyDescent="0.35">
      <c r="B9422" t="s">
        <v>13565</v>
      </c>
      <c r="C9422" t="s">
        <v>13512</v>
      </c>
      <c r="D9422" t="s">
        <v>13566</v>
      </c>
      <c r="E9422" t="s">
        <v>1062</v>
      </c>
    </row>
    <row r="9423" spans="2:5" x14ac:dyDescent="0.35">
      <c r="B9423" t="s">
        <v>13567</v>
      </c>
      <c r="C9423" t="s">
        <v>13512</v>
      </c>
      <c r="D9423" t="s">
        <v>13568</v>
      </c>
      <c r="E9423" t="s">
        <v>1062</v>
      </c>
    </row>
    <row r="9424" spans="2:5" x14ac:dyDescent="0.35">
      <c r="B9424" t="s">
        <v>13569</v>
      </c>
      <c r="C9424" t="s">
        <v>13512</v>
      </c>
      <c r="D9424" t="s">
        <v>13570</v>
      </c>
      <c r="E9424" t="s">
        <v>1062</v>
      </c>
    </row>
    <row r="9425" spans="2:5" x14ac:dyDescent="0.35">
      <c r="B9425" t="s">
        <v>13571</v>
      </c>
      <c r="C9425" t="s">
        <v>13512</v>
      </c>
      <c r="D9425" t="s">
        <v>13572</v>
      </c>
      <c r="E9425" t="s">
        <v>1062</v>
      </c>
    </row>
    <row r="9426" spans="2:5" x14ac:dyDescent="0.35">
      <c r="B9426" t="s">
        <v>13573</v>
      </c>
      <c r="C9426" t="s">
        <v>13512</v>
      </c>
      <c r="D9426" t="s">
        <v>13574</v>
      </c>
      <c r="E9426" t="s">
        <v>1062</v>
      </c>
    </row>
    <row r="9427" spans="2:5" x14ac:dyDescent="0.35">
      <c r="B9427" t="s">
        <v>13575</v>
      </c>
      <c r="C9427" t="s">
        <v>13512</v>
      </c>
      <c r="D9427" t="s">
        <v>13576</v>
      </c>
      <c r="E9427" t="s">
        <v>1062</v>
      </c>
    </row>
    <row r="9428" spans="2:5" x14ac:dyDescent="0.35">
      <c r="B9428" t="s">
        <v>13577</v>
      </c>
      <c r="C9428" t="s">
        <v>13512</v>
      </c>
      <c r="D9428" t="s">
        <v>13578</v>
      </c>
      <c r="E9428" t="s">
        <v>1062</v>
      </c>
    </row>
    <row r="9429" spans="2:5" x14ac:dyDescent="0.35">
      <c r="B9429" t="s">
        <v>13579</v>
      </c>
      <c r="C9429" t="s">
        <v>13512</v>
      </c>
      <c r="D9429" t="s">
        <v>13580</v>
      </c>
      <c r="E9429" t="s">
        <v>1062</v>
      </c>
    </row>
    <row r="9430" spans="2:5" x14ac:dyDescent="0.35">
      <c r="B9430" t="s">
        <v>13581</v>
      </c>
      <c r="C9430" t="s">
        <v>13512</v>
      </c>
      <c r="D9430" t="s">
        <v>13582</v>
      </c>
      <c r="E9430" t="s">
        <v>1062</v>
      </c>
    </row>
    <row r="9431" spans="2:5" x14ac:dyDescent="0.35">
      <c r="B9431" t="s">
        <v>13583</v>
      </c>
      <c r="C9431" t="s">
        <v>13512</v>
      </c>
      <c r="D9431" t="s">
        <v>8464</v>
      </c>
      <c r="E9431" t="s">
        <v>1062</v>
      </c>
    </row>
    <row r="9432" spans="2:5" x14ac:dyDescent="0.35">
      <c r="B9432" t="s">
        <v>13584</v>
      </c>
      <c r="C9432" t="s">
        <v>13512</v>
      </c>
      <c r="D9432" t="s">
        <v>13585</v>
      </c>
      <c r="E9432" t="s">
        <v>1062</v>
      </c>
    </row>
    <row r="9433" spans="2:5" x14ac:dyDescent="0.35">
      <c r="B9433" t="s">
        <v>13586</v>
      </c>
      <c r="C9433" t="s">
        <v>13512</v>
      </c>
      <c r="D9433" t="s">
        <v>13587</v>
      </c>
      <c r="E9433" t="s">
        <v>1062</v>
      </c>
    </row>
    <row r="9434" spans="2:5" x14ac:dyDescent="0.35">
      <c r="B9434" t="s">
        <v>13588</v>
      </c>
      <c r="C9434" t="s">
        <v>13512</v>
      </c>
      <c r="D9434" t="s">
        <v>13589</v>
      </c>
      <c r="E9434" t="s">
        <v>1062</v>
      </c>
    </row>
    <row r="9435" spans="2:5" x14ac:dyDescent="0.35">
      <c r="B9435" t="s">
        <v>13590</v>
      </c>
      <c r="C9435" t="s">
        <v>13512</v>
      </c>
      <c r="D9435" t="s">
        <v>13591</v>
      </c>
      <c r="E9435" t="s">
        <v>1062</v>
      </c>
    </row>
    <row r="9436" spans="2:5" x14ac:dyDescent="0.35">
      <c r="B9436" t="s">
        <v>13592</v>
      </c>
      <c r="C9436" t="s">
        <v>13512</v>
      </c>
      <c r="D9436" t="s">
        <v>13593</v>
      </c>
      <c r="E9436" t="s">
        <v>1062</v>
      </c>
    </row>
    <row r="9437" spans="2:5" x14ac:dyDescent="0.35">
      <c r="B9437" t="s">
        <v>13594</v>
      </c>
      <c r="C9437" t="s">
        <v>13512</v>
      </c>
      <c r="D9437" t="s">
        <v>13595</v>
      </c>
      <c r="E9437" t="s">
        <v>1062</v>
      </c>
    </row>
    <row r="9438" spans="2:5" x14ac:dyDescent="0.35">
      <c r="B9438" t="s">
        <v>13596</v>
      </c>
      <c r="C9438" t="s">
        <v>13512</v>
      </c>
      <c r="D9438" t="s">
        <v>13597</v>
      </c>
      <c r="E9438" t="s">
        <v>1062</v>
      </c>
    </row>
    <row r="9439" spans="2:5" x14ac:dyDescent="0.35">
      <c r="B9439" t="s">
        <v>13598</v>
      </c>
      <c r="C9439" t="s">
        <v>13512</v>
      </c>
      <c r="D9439" t="s">
        <v>1315</v>
      </c>
      <c r="E9439" t="s">
        <v>1062</v>
      </c>
    </row>
    <row r="9440" spans="2:5" x14ac:dyDescent="0.35">
      <c r="B9440" t="s">
        <v>13599</v>
      </c>
      <c r="C9440" t="s">
        <v>13512</v>
      </c>
      <c r="D9440" t="s">
        <v>8533</v>
      </c>
      <c r="E9440" t="s">
        <v>1062</v>
      </c>
    </row>
    <row r="9441" spans="2:5" x14ac:dyDescent="0.35">
      <c r="B9441" t="s">
        <v>13600</v>
      </c>
      <c r="C9441" t="s">
        <v>13512</v>
      </c>
      <c r="D9441" t="s">
        <v>13601</v>
      </c>
      <c r="E9441" t="s">
        <v>1062</v>
      </c>
    </row>
    <row r="9442" spans="2:5" x14ac:dyDescent="0.35">
      <c r="B9442" t="s">
        <v>13602</v>
      </c>
      <c r="C9442" t="s">
        <v>13512</v>
      </c>
      <c r="D9442" t="s">
        <v>1317</v>
      </c>
      <c r="E9442" t="s">
        <v>1062</v>
      </c>
    </row>
    <row r="9443" spans="2:5" x14ac:dyDescent="0.35">
      <c r="B9443" t="s">
        <v>13603</v>
      </c>
      <c r="C9443" t="s">
        <v>13512</v>
      </c>
      <c r="D9443" t="s">
        <v>8583</v>
      </c>
      <c r="E9443" t="s">
        <v>1062</v>
      </c>
    </row>
    <row r="9444" spans="2:5" x14ac:dyDescent="0.35">
      <c r="B9444" t="s">
        <v>13604</v>
      </c>
      <c r="C9444" t="s">
        <v>13512</v>
      </c>
      <c r="D9444" t="s">
        <v>13605</v>
      </c>
      <c r="E9444" t="s">
        <v>1062</v>
      </c>
    </row>
    <row r="9445" spans="2:5" x14ac:dyDescent="0.35">
      <c r="B9445" t="s">
        <v>13606</v>
      </c>
      <c r="C9445" t="s">
        <v>13512</v>
      </c>
      <c r="D9445" t="s">
        <v>13607</v>
      </c>
      <c r="E9445" t="s">
        <v>1062</v>
      </c>
    </row>
    <row r="9446" spans="2:5" x14ac:dyDescent="0.35">
      <c r="B9446" t="s">
        <v>13608</v>
      </c>
      <c r="C9446" t="s">
        <v>13512</v>
      </c>
      <c r="D9446" t="s">
        <v>13609</v>
      </c>
      <c r="E9446" t="s">
        <v>1062</v>
      </c>
    </row>
    <row r="9447" spans="2:5" x14ac:dyDescent="0.35">
      <c r="B9447" t="s">
        <v>13610</v>
      </c>
      <c r="C9447" t="s">
        <v>13512</v>
      </c>
      <c r="D9447" t="s">
        <v>13611</v>
      </c>
      <c r="E9447" t="s">
        <v>1062</v>
      </c>
    </row>
    <row r="9448" spans="2:5" x14ac:dyDescent="0.35">
      <c r="B9448" t="s">
        <v>13612</v>
      </c>
      <c r="C9448" t="s">
        <v>13512</v>
      </c>
      <c r="D9448" t="s">
        <v>13613</v>
      </c>
      <c r="E9448" t="s">
        <v>1062</v>
      </c>
    </row>
    <row r="9449" spans="2:5" x14ac:dyDescent="0.35">
      <c r="B9449" t="s">
        <v>13614</v>
      </c>
      <c r="C9449" t="s">
        <v>13512</v>
      </c>
      <c r="D9449" t="s">
        <v>13615</v>
      </c>
      <c r="E9449" t="s">
        <v>1062</v>
      </c>
    </row>
    <row r="9450" spans="2:5" x14ac:dyDescent="0.35">
      <c r="B9450" t="s">
        <v>13616</v>
      </c>
      <c r="C9450" t="s">
        <v>13512</v>
      </c>
      <c r="D9450" t="s">
        <v>1337</v>
      </c>
      <c r="E9450" t="s">
        <v>1062</v>
      </c>
    </row>
    <row r="9451" spans="2:5" x14ac:dyDescent="0.35">
      <c r="B9451" t="s">
        <v>13617</v>
      </c>
      <c r="C9451" t="s">
        <v>13512</v>
      </c>
      <c r="D9451" t="s">
        <v>13618</v>
      </c>
      <c r="E9451" t="s">
        <v>1062</v>
      </c>
    </row>
    <row r="9452" spans="2:5" x14ac:dyDescent="0.35">
      <c r="B9452" t="s">
        <v>13619</v>
      </c>
      <c r="C9452" t="s">
        <v>13512</v>
      </c>
      <c r="D9452" t="s">
        <v>13620</v>
      </c>
      <c r="E9452" t="s">
        <v>1062</v>
      </c>
    </row>
    <row r="9453" spans="2:5" x14ac:dyDescent="0.35">
      <c r="B9453" t="s">
        <v>13621</v>
      </c>
      <c r="C9453" t="s">
        <v>13512</v>
      </c>
      <c r="D9453" t="s">
        <v>13622</v>
      </c>
      <c r="E9453" t="s">
        <v>1062</v>
      </c>
    </row>
    <row r="9454" spans="2:5" x14ac:dyDescent="0.35">
      <c r="B9454" t="s">
        <v>13623</v>
      </c>
      <c r="C9454" t="s">
        <v>13512</v>
      </c>
      <c r="D9454" t="s">
        <v>13624</v>
      </c>
      <c r="E9454" t="s">
        <v>1062</v>
      </c>
    </row>
    <row r="9455" spans="2:5" x14ac:dyDescent="0.35">
      <c r="B9455" t="s">
        <v>13625</v>
      </c>
      <c r="C9455" t="s">
        <v>13512</v>
      </c>
      <c r="D9455" t="s">
        <v>13626</v>
      </c>
      <c r="E9455" t="s">
        <v>1062</v>
      </c>
    </row>
    <row r="9456" spans="2:5" x14ac:dyDescent="0.35">
      <c r="B9456" t="s">
        <v>13627</v>
      </c>
      <c r="C9456" t="s">
        <v>13512</v>
      </c>
      <c r="D9456" t="s">
        <v>13628</v>
      </c>
      <c r="E9456" t="s">
        <v>1062</v>
      </c>
    </row>
    <row r="9457" spans="2:5" x14ac:dyDescent="0.35">
      <c r="B9457" t="s">
        <v>13629</v>
      </c>
      <c r="C9457" t="s">
        <v>13512</v>
      </c>
      <c r="D9457" t="s">
        <v>1354</v>
      </c>
      <c r="E9457" t="s">
        <v>1062</v>
      </c>
    </row>
    <row r="9458" spans="2:5" x14ac:dyDescent="0.35">
      <c r="B9458" t="s">
        <v>13630</v>
      </c>
      <c r="C9458" t="s">
        <v>13512</v>
      </c>
      <c r="D9458" t="s">
        <v>13631</v>
      </c>
      <c r="E9458" t="s">
        <v>1062</v>
      </c>
    </row>
    <row r="9459" spans="2:5" x14ac:dyDescent="0.35">
      <c r="B9459" t="s">
        <v>13632</v>
      </c>
      <c r="C9459" t="s">
        <v>13512</v>
      </c>
      <c r="D9459" t="s">
        <v>1359</v>
      </c>
      <c r="E9459" t="s">
        <v>1062</v>
      </c>
    </row>
    <row r="9460" spans="2:5" x14ac:dyDescent="0.35">
      <c r="B9460" t="s">
        <v>13633</v>
      </c>
      <c r="C9460" t="s">
        <v>13512</v>
      </c>
      <c r="D9460" t="s">
        <v>13634</v>
      </c>
      <c r="E9460" t="s">
        <v>1062</v>
      </c>
    </row>
    <row r="9461" spans="2:5" x14ac:dyDescent="0.35">
      <c r="B9461" t="s">
        <v>13635</v>
      </c>
      <c r="C9461" t="s">
        <v>13512</v>
      </c>
      <c r="D9461" t="s">
        <v>6108</v>
      </c>
      <c r="E9461" t="s">
        <v>1062</v>
      </c>
    </row>
    <row r="9462" spans="2:5" x14ac:dyDescent="0.35">
      <c r="B9462" t="s">
        <v>13636</v>
      </c>
      <c r="C9462" t="s">
        <v>13512</v>
      </c>
    </row>
    <row r="9463" spans="2:5" x14ac:dyDescent="0.35">
      <c r="B9463" t="s">
        <v>13637</v>
      </c>
      <c r="C9463" t="s">
        <v>13512</v>
      </c>
    </row>
    <row r="9464" spans="2:5" x14ac:dyDescent="0.35">
      <c r="B9464" t="s">
        <v>13638</v>
      </c>
      <c r="C9464" t="s">
        <v>13512</v>
      </c>
    </row>
    <row r="9465" spans="2:5" x14ac:dyDescent="0.35">
      <c r="B9465" t="s">
        <v>13639</v>
      </c>
      <c r="C9465" t="s">
        <v>13512</v>
      </c>
    </row>
    <row r="9466" spans="2:5" x14ac:dyDescent="0.35">
      <c r="B9466" t="s">
        <v>13640</v>
      </c>
      <c r="C9466" t="s">
        <v>13512</v>
      </c>
    </row>
    <row r="9467" spans="2:5" x14ac:dyDescent="0.35">
      <c r="B9467" t="s">
        <v>13641</v>
      </c>
      <c r="C9467" t="s">
        <v>13512</v>
      </c>
    </row>
    <row r="9468" spans="2:5" x14ac:dyDescent="0.35">
      <c r="B9468" t="s">
        <v>13642</v>
      </c>
      <c r="C9468" t="s">
        <v>13512</v>
      </c>
    </row>
    <row r="9469" spans="2:5" x14ac:dyDescent="0.35">
      <c r="B9469" t="s">
        <v>13643</v>
      </c>
      <c r="C9469" t="s">
        <v>13512</v>
      </c>
    </row>
    <row r="9470" spans="2:5" x14ac:dyDescent="0.35">
      <c r="B9470" t="s">
        <v>13644</v>
      </c>
      <c r="C9470" t="s">
        <v>13512</v>
      </c>
    </row>
    <row r="9471" spans="2:5" x14ac:dyDescent="0.35">
      <c r="B9471" t="s">
        <v>13645</v>
      </c>
      <c r="C9471" t="s">
        <v>13512</v>
      </c>
    </row>
    <row r="9472" spans="2:5" x14ac:dyDescent="0.35">
      <c r="B9472" t="s">
        <v>13646</v>
      </c>
      <c r="C9472" t="s">
        <v>13512</v>
      </c>
    </row>
    <row r="9473" spans="2:3" x14ac:dyDescent="0.35">
      <c r="B9473" t="s">
        <v>13647</v>
      </c>
      <c r="C9473" t="s">
        <v>13512</v>
      </c>
    </row>
    <row r="9474" spans="2:3" x14ac:dyDescent="0.35">
      <c r="B9474" t="s">
        <v>13648</v>
      </c>
      <c r="C9474" t="s">
        <v>13512</v>
      </c>
    </row>
    <row r="9475" spans="2:3" x14ac:dyDescent="0.35">
      <c r="B9475" t="s">
        <v>13649</v>
      </c>
      <c r="C9475" t="s">
        <v>13512</v>
      </c>
    </row>
    <row r="9476" spans="2:3" x14ac:dyDescent="0.35">
      <c r="B9476" t="s">
        <v>13650</v>
      </c>
      <c r="C9476" t="s">
        <v>13512</v>
      </c>
    </row>
    <row r="9477" spans="2:3" x14ac:dyDescent="0.35">
      <c r="B9477" t="s">
        <v>13651</v>
      </c>
      <c r="C9477" t="s">
        <v>13512</v>
      </c>
    </row>
    <row r="9478" spans="2:3" x14ac:dyDescent="0.35">
      <c r="B9478" t="s">
        <v>13652</v>
      </c>
      <c r="C9478" t="s">
        <v>13512</v>
      </c>
    </row>
    <row r="9479" spans="2:3" x14ac:dyDescent="0.35">
      <c r="B9479" t="s">
        <v>13653</v>
      </c>
      <c r="C9479" t="s">
        <v>13512</v>
      </c>
    </row>
    <row r="9480" spans="2:3" x14ac:dyDescent="0.35">
      <c r="B9480" t="s">
        <v>13654</v>
      </c>
      <c r="C9480" t="s">
        <v>13512</v>
      </c>
    </row>
    <row r="9481" spans="2:3" x14ac:dyDescent="0.35">
      <c r="B9481" t="s">
        <v>13655</v>
      </c>
      <c r="C9481" t="s">
        <v>13512</v>
      </c>
    </row>
    <row r="9482" spans="2:3" x14ac:dyDescent="0.35">
      <c r="B9482" t="s">
        <v>13656</v>
      </c>
      <c r="C9482" t="s">
        <v>13512</v>
      </c>
    </row>
    <row r="9483" spans="2:3" x14ac:dyDescent="0.35">
      <c r="B9483" t="s">
        <v>13657</v>
      </c>
      <c r="C9483" t="s">
        <v>13512</v>
      </c>
    </row>
    <row r="9484" spans="2:3" x14ac:dyDescent="0.35">
      <c r="B9484" t="s">
        <v>13658</v>
      </c>
      <c r="C9484" t="s">
        <v>13512</v>
      </c>
    </row>
    <row r="9485" spans="2:3" x14ac:dyDescent="0.35">
      <c r="B9485" t="s">
        <v>13659</v>
      </c>
      <c r="C9485" t="s">
        <v>13512</v>
      </c>
    </row>
    <row r="9486" spans="2:3" x14ac:dyDescent="0.35">
      <c r="B9486" t="s">
        <v>13660</v>
      </c>
      <c r="C9486" t="s">
        <v>13512</v>
      </c>
    </row>
    <row r="9487" spans="2:3" x14ac:dyDescent="0.35">
      <c r="B9487" t="s">
        <v>13661</v>
      </c>
      <c r="C9487" t="s">
        <v>13512</v>
      </c>
    </row>
    <row r="9488" spans="2:3" x14ac:dyDescent="0.35">
      <c r="B9488" t="s">
        <v>13662</v>
      </c>
      <c r="C9488" t="s">
        <v>13512</v>
      </c>
    </row>
    <row r="9489" spans="2:5" x14ac:dyDescent="0.35">
      <c r="B9489" t="s">
        <v>13663</v>
      </c>
      <c r="C9489" t="s">
        <v>13512</v>
      </c>
    </row>
    <row r="9490" spans="2:5" x14ac:dyDescent="0.35">
      <c r="B9490" t="s">
        <v>13664</v>
      </c>
      <c r="C9490" t="s">
        <v>13512</v>
      </c>
    </row>
    <row r="9491" spans="2:5" x14ac:dyDescent="0.35">
      <c r="B9491" t="s">
        <v>13665</v>
      </c>
      <c r="C9491" t="s">
        <v>13512</v>
      </c>
    </row>
    <row r="9492" spans="2:5" x14ac:dyDescent="0.35">
      <c r="B9492" t="s">
        <v>3000</v>
      </c>
      <c r="C9492" t="s">
        <v>13512</v>
      </c>
    </row>
    <row r="9493" spans="2:5" x14ac:dyDescent="0.35">
      <c r="B9493" t="s">
        <v>3002</v>
      </c>
      <c r="C9493" t="s">
        <v>13512</v>
      </c>
    </row>
    <row r="9494" spans="2:5" x14ac:dyDescent="0.35">
      <c r="B9494" t="s">
        <v>3005</v>
      </c>
      <c r="C9494" t="s">
        <v>13512</v>
      </c>
    </row>
    <row r="9495" spans="2:5" x14ac:dyDescent="0.35">
      <c r="B9495" t="s">
        <v>1486</v>
      </c>
      <c r="C9495" t="s">
        <v>13512</v>
      </c>
    </row>
    <row r="9496" spans="2:5" x14ac:dyDescent="0.35">
      <c r="B9496" t="s">
        <v>13666</v>
      </c>
      <c r="C9496" t="s">
        <v>13512</v>
      </c>
    </row>
    <row r="9497" spans="2:5" x14ac:dyDescent="0.35">
      <c r="B9497" t="s">
        <v>13517</v>
      </c>
      <c r="C9497" t="s">
        <v>13667</v>
      </c>
      <c r="D9497" t="s">
        <v>13518</v>
      </c>
      <c r="E9497" t="s">
        <v>1062</v>
      </c>
    </row>
    <row r="9498" spans="2:5" x14ac:dyDescent="0.35">
      <c r="B9498" t="s">
        <v>13522</v>
      </c>
      <c r="C9498" t="s">
        <v>13667</v>
      </c>
      <c r="D9498" t="s">
        <v>13523</v>
      </c>
      <c r="E9498" t="s">
        <v>1062</v>
      </c>
    </row>
    <row r="9499" spans="2:5" x14ac:dyDescent="0.35">
      <c r="B9499" t="s">
        <v>13528</v>
      </c>
      <c r="C9499" t="s">
        <v>13667</v>
      </c>
      <c r="D9499" t="s">
        <v>13529</v>
      </c>
      <c r="E9499" t="s">
        <v>1062</v>
      </c>
    </row>
    <row r="9500" spans="2:5" x14ac:dyDescent="0.35">
      <c r="B9500" t="s">
        <v>13668</v>
      </c>
      <c r="C9500" t="s">
        <v>13667</v>
      </c>
      <c r="D9500" t="s">
        <v>1175</v>
      </c>
      <c r="E9500" t="s">
        <v>1062</v>
      </c>
    </row>
    <row r="9501" spans="2:5" x14ac:dyDescent="0.35">
      <c r="B9501" t="s">
        <v>13533</v>
      </c>
      <c r="C9501" t="s">
        <v>13667</v>
      </c>
      <c r="D9501" t="s">
        <v>8081</v>
      </c>
      <c r="E9501" t="s">
        <v>1062</v>
      </c>
    </row>
    <row r="9502" spans="2:5" x14ac:dyDescent="0.35">
      <c r="B9502" t="s">
        <v>13534</v>
      </c>
      <c r="C9502" t="s">
        <v>13667</v>
      </c>
      <c r="D9502" t="s">
        <v>13535</v>
      </c>
      <c r="E9502" t="s">
        <v>1062</v>
      </c>
    </row>
    <row r="9503" spans="2:5" x14ac:dyDescent="0.35">
      <c r="B9503" t="s">
        <v>13567</v>
      </c>
      <c r="C9503" t="s">
        <v>13667</v>
      </c>
      <c r="D9503" t="s">
        <v>13568</v>
      </c>
      <c r="E9503" t="s">
        <v>1062</v>
      </c>
    </row>
    <row r="9504" spans="2:5" x14ac:dyDescent="0.35">
      <c r="B9504" t="s">
        <v>13579</v>
      </c>
      <c r="C9504" t="s">
        <v>13667</v>
      </c>
      <c r="D9504" t="s">
        <v>13580</v>
      </c>
      <c r="E9504" t="s">
        <v>1062</v>
      </c>
    </row>
    <row r="9505" spans="2:5" x14ac:dyDescent="0.35">
      <c r="B9505" t="s">
        <v>13581</v>
      </c>
      <c r="C9505" t="s">
        <v>13667</v>
      </c>
      <c r="D9505" t="s">
        <v>13582</v>
      </c>
      <c r="E9505" t="s">
        <v>1062</v>
      </c>
    </row>
    <row r="9506" spans="2:5" x14ac:dyDescent="0.35">
      <c r="B9506" t="s">
        <v>13669</v>
      </c>
      <c r="C9506" t="s">
        <v>13667</v>
      </c>
      <c r="D9506" t="s">
        <v>13670</v>
      </c>
      <c r="E9506" t="s">
        <v>1062</v>
      </c>
    </row>
    <row r="9507" spans="2:5" x14ac:dyDescent="0.35">
      <c r="B9507" t="s">
        <v>13583</v>
      </c>
      <c r="C9507" t="s">
        <v>13667</v>
      </c>
      <c r="D9507" t="s">
        <v>8464</v>
      </c>
      <c r="E9507" t="s">
        <v>1062</v>
      </c>
    </row>
    <row r="9508" spans="2:5" x14ac:dyDescent="0.35">
      <c r="B9508" t="s">
        <v>13584</v>
      </c>
      <c r="C9508" t="s">
        <v>13667</v>
      </c>
      <c r="D9508" t="s">
        <v>13585</v>
      </c>
      <c r="E9508" t="s">
        <v>1062</v>
      </c>
    </row>
    <row r="9509" spans="2:5" x14ac:dyDescent="0.35">
      <c r="B9509" t="s">
        <v>13588</v>
      </c>
      <c r="C9509" t="s">
        <v>13667</v>
      </c>
      <c r="D9509" t="s">
        <v>13589</v>
      </c>
      <c r="E9509" t="s">
        <v>1062</v>
      </c>
    </row>
    <row r="9510" spans="2:5" x14ac:dyDescent="0.35">
      <c r="B9510" t="s">
        <v>13594</v>
      </c>
      <c r="C9510" t="s">
        <v>13667</v>
      </c>
      <c r="D9510" t="s">
        <v>13595</v>
      </c>
      <c r="E9510" t="s">
        <v>1062</v>
      </c>
    </row>
    <row r="9511" spans="2:5" x14ac:dyDescent="0.35">
      <c r="B9511" t="s">
        <v>13596</v>
      </c>
      <c r="C9511" t="s">
        <v>13667</v>
      </c>
      <c r="D9511" t="s">
        <v>13597</v>
      </c>
      <c r="E9511" t="s">
        <v>1062</v>
      </c>
    </row>
    <row r="9512" spans="2:5" x14ac:dyDescent="0.35">
      <c r="B9512" t="s">
        <v>13598</v>
      </c>
      <c r="C9512" t="s">
        <v>13667</v>
      </c>
      <c r="D9512" t="s">
        <v>1315</v>
      </c>
      <c r="E9512" t="s">
        <v>1062</v>
      </c>
    </row>
    <row r="9513" spans="2:5" x14ac:dyDescent="0.35">
      <c r="B9513" t="s">
        <v>13671</v>
      </c>
      <c r="C9513" t="s">
        <v>13667</v>
      </c>
      <c r="D9513" t="s">
        <v>13672</v>
      </c>
      <c r="E9513" t="s">
        <v>1062</v>
      </c>
    </row>
    <row r="9514" spans="2:5" x14ac:dyDescent="0.35">
      <c r="B9514" t="s">
        <v>13604</v>
      </c>
      <c r="C9514" t="s">
        <v>13667</v>
      </c>
      <c r="D9514" t="s">
        <v>13605</v>
      </c>
      <c r="E9514" t="s">
        <v>1062</v>
      </c>
    </row>
    <row r="9515" spans="2:5" x14ac:dyDescent="0.35">
      <c r="B9515" t="s">
        <v>13614</v>
      </c>
      <c r="C9515" t="s">
        <v>13667</v>
      </c>
      <c r="D9515" t="s">
        <v>13615</v>
      </c>
      <c r="E9515" t="s">
        <v>1062</v>
      </c>
    </row>
    <row r="9516" spans="2:5" x14ac:dyDescent="0.35">
      <c r="B9516" t="s">
        <v>13673</v>
      </c>
      <c r="C9516" t="s">
        <v>13667</v>
      </c>
      <c r="D9516" t="s">
        <v>1211</v>
      </c>
      <c r="E9516" t="s">
        <v>1062</v>
      </c>
    </row>
    <row r="9517" spans="2:5" x14ac:dyDescent="0.35">
      <c r="B9517" t="s">
        <v>13617</v>
      </c>
      <c r="C9517" t="s">
        <v>13667</v>
      </c>
      <c r="D9517" t="s">
        <v>13618</v>
      </c>
      <c r="E9517" t="s">
        <v>1062</v>
      </c>
    </row>
    <row r="9518" spans="2:5" x14ac:dyDescent="0.35">
      <c r="B9518" t="s">
        <v>13674</v>
      </c>
      <c r="C9518" t="s">
        <v>13667</v>
      </c>
      <c r="D9518" t="s">
        <v>3895</v>
      </c>
      <c r="E9518" t="s">
        <v>1062</v>
      </c>
    </row>
    <row r="9519" spans="2:5" x14ac:dyDescent="0.35">
      <c r="B9519" t="s">
        <v>13623</v>
      </c>
      <c r="C9519" t="s">
        <v>13667</v>
      </c>
      <c r="D9519" t="s">
        <v>13624</v>
      </c>
      <c r="E9519" t="s">
        <v>1062</v>
      </c>
    </row>
    <row r="9520" spans="2:5" x14ac:dyDescent="0.35">
      <c r="B9520" t="s">
        <v>13625</v>
      </c>
      <c r="C9520" t="s">
        <v>13667</v>
      </c>
      <c r="D9520" t="s">
        <v>13626</v>
      </c>
      <c r="E9520" t="s">
        <v>1062</v>
      </c>
    </row>
    <row r="9521" spans="2:5" x14ac:dyDescent="0.35">
      <c r="B9521" t="s">
        <v>13675</v>
      </c>
      <c r="C9521" t="s">
        <v>13667</v>
      </c>
      <c r="D9521" t="s">
        <v>13676</v>
      </c>
      <c r="E9521" t="s">
        <v>1048</v>
      </c>
    </row>
    <row r="9522" spans="2:5" x14ac:dyDescent="0.35">
      <c r="B9522" t="s">
        <v>1486</v>
      </c>
      <c r="C9522" t="s">
        <v>13667</v>
      </c>
    </row>
    <row r="9523" spans="2:5" x14ac:dyDescent="0.35">
      <c r="B9523" t="s">
        <v>1797</v>
      </c>
      <c r="C9523" t="s">
        <v>13677</v>
      </c>
      <c r="D9523" t="s">
        <v>3042</v>
      </c>
      <c r="E9523" t="s">
        <v>1057</v>
      </c>
    </row>
    <row r="9524" spans="2:5" x14ac:dyDescent="0.35">
      <c r="B9524" t="s">
        <v>1841</v>
      </c>
      <c r="C9524" t="s">
        <v>13677</v>
      </c>
      <c r="D9524" t="s">
        <v>3085</v>
      </c>
      <c r="E9524" t="s">
        <v>1032</v>
      </c>
    </row>
    <row r="9525" spans="2:5" x14ac:dyDescent="0.35">
      <c r="B9525" t="s">
        <v>1855</v>
      </c>
      <c r="C9525" t="s">
        <v>13677</v>
      </c>
      <c r="D9525" t="s">
        <v>3099</v>
      </c>
      <c r="E9525" t="s">
        <v>1032</v>
      </c>
    </row>
    <row r="9526" spans="2:5" x14ac:dyDescent="0.35">
      <c r="B9526" t="s">
        <v>13678</v>
      </c>
      <c r="C9526" t="s">
        <v>13677</v>
      </c>
      <c r="D9526" t="s">
        <v>13679</v>
      </c>
      <c r="E9526" t="s">
        <v>1032</v>
      </c>
    </row>
    <row r="9527" spans="2:5" x14ac:dyDescent="0.35">
      <c r="B9527" t="s">
        <v>1898</v>
      </c>
      <c r="C9527" t="s">
        <v>13677</v>
      </c>
      <c r="D9527" t="s">
        <v>3133</v>
      </c>
      <c r="E9527" t="s">
        <v>1032</v>
      </c>
    </row>
    <row r="9528" spans="2:5" x14ac:dyDescent="0.35">
      <c r="B9528" t="s">
        <v>13680</v>
      </c>
      <c r="C9528" t="s">
        <v>13677</v>
      </c>
    </row>
    <row r="9529" spans="2:5" x14ac:dyDescent="0.35">
      <c r="B9529" t="s">
        <v>13681</v>
      </c>
      <c r="C9529" t="s">
        <v>13677</v>
      </c>
      <c r="D9529" t="s">
        <v>13682</v>
      </c>
    </row>
    <row r="9530" spans="2:5" x14ac:dyDescent="0.35">
      <c r="B9530" t="s">
        <v>1952</v>
      </c>
      <c r="C9530" t="s">
        <v>13677</v>
      </c>
      <c r="D9530" t="s">
        <v>3183</v>
      </c>
      <c r="E9530" t="s">
        <v>1046</v>
      </c>
    </row>
    <row r="9531" spans="2:5" x14ac:dyDescent="0.35">
      <c r="B9531" t="s">
        <v>13683</v>
      </c>
      <c r="C9531" t="s">
        <v>13677</v>
      </c>
      <c r="D9531" t="s">
        <v>13684</v>
      </c>
    </row>
    <row r="9532" spans="2:5" x14ac:dyDescent="0.35">
      <c r="B9532" t="s">
        <v>2001</v>
      </c>
      <c r="C9532" t="s">
        <v>13677</v>
      </c>
      <c r="D9532" t="s">
        <v>3232</v>
      </c>
      <c r="E9532" t="s">
        <v>1046</v>
      </c>
    </row>
    <row r="9533" spans="2:5" x14ac:dyDescent="0.35">
      <c r="B9533" t="s">
        <v>13685</v>
      </c>
      <c r="C9533" t="s">
        <v>13677</v>
      </c>
      <c r="D9533" t="s">
        <v>13686</v>
      </c>
    </row>
    <row r="9534" spans="2:5" x14ac:dyDescent="0.35">
      <c r="B9534" t="s">
        <v>2005</v>
      </c>
      <c r="C9534" t="s">
        <v>13677</v>
      </c>
      <c r="D9534" t="s">
        <v>3236</v>
      </c>
      <c r="E9534" t="s">
        <v>1046</v>
      </c>
    </row>
    <row r="9535" spans="2:5" x14ac:dyDescent="0.35">
      <c r="B9535" t="s">
        <v>13687</v>
      </c>
      <c r="C9535" t="s">
        <v>13677</v>
      </c>
      <c r="D9535" t="s">
        <v>13688</v>
      </c>
    </row>
    <row r="9536" spans="2:5" x14ac:dyDescent="0.35">
      <c r="B9536" t="s">
        <v>13689</v>
      </c>
      <c r="C9536" t="s">
        <v>13677</v>
      </c>
      <c r="D9536" t="s">
        <v>13690</v>
      </c>
    </row>
    <row r="9537" spans="2:5" x14ac:dyDescent="0.35">
      <c r="B9537" t="s">
        <v>2066</v>
      </c>
      <c r="C9537" t="s">
        <v>13677</v>
      </c>
      <c r="D9537" t="s">
        <v>3292</v>
      </c>
      <c r="E9537" t="s">
        <v>1059</v>
      </c>
    </row>
    <row r="9538" spans="2:5" x14ac:dyDescent="0.35">
      <c r="B9538" t="s">
        <v>2089</v>
      </c>
      <c r="C9538" t="s">
        <v>13677</v>
      </c>
      <c r="D9538" t="s">
        <v>3313</v>
      </c>
      <c r="E9538" t="s">
        <v>1059</v>
      </c>
    </row>
    <row r="9539" spans="2:5" x14ac:dyDescent="0.35">
      <c r="B9539" t="s">
        <v>2130</v>
      </c>
      <c r="C9539" t="s">
        <v>13677</v>
      </c>
      <c r="D9539" t="s">
        <v>3349</v>
      </c>
      <c r="E9539" t="s">
        <v>1028</v>
      </c>
    </row>
    <row r="9540" spans="2:5" x14ac:dyDescent="0.35">
      <c r="B9540" t="s">
        <v>2133</v>
      </c>
      <c r="C9540" t="s">
        <v>13677</v>
      </c>
      <c r="D9540" t="s">
        <v>3352</v>
      </c>
      <c r="E9540" t="s">
        <v>1028</v>
      </c>
    </row>
    <row r="9541" spans="2:5" x14ac:dyDescent="0.35">
      <c r="B9541" t="s">
        <v>2164</v>
      </c>
      <c r="C9541" t="s">
        <v>13677</v>
      </c>
      <c r="D9541" t="s">
        <v>3378</v>
      </c>
      <c r="E9541" t="s">
        <v>1028</v>
      </c>
    </row>
    <row r="9542" spans="2:5" x14ac:dyDescent="0.35">
      <c r="B9542" t="s">
        <v>2214</v>
      </c>
      <c r="C9542" t="s">
        <v>13677</v>
      </c>
      <c r="D9542" t="s">
        <v>3424</v>
      </c>
      <c r="E9542" t="s">
        <v>1028</v>
      </c>
    </row>
    <row r="9543" spans="2:5" x14ac:dyDescent="0.35">
      <c r="B9543" t="s">
        <v>2270</v>
      </c>
      <c r="C9543" t="s">
        <v>13677</v>
      </c>
      <c r="D9543" t="s">
        <v>3476</v>
      </c>
      <c r="E9543" t="s">
        <v>1028</v>
      </c>
    </row>
    <row r="9544" spans="2:5" x14ac:dyDescent="0.35">
      <c r="B9544" t="s">
        <v>13691</v>
      </c>
      <c r="C9544" t="s">
        <v>13677</v>
      </c>
      <c r="D9544" t="s">
        <v>13692</v>
      </c>
    </row>
    <row r="9545" spans="2:5" x14ac:dyDescent="0.35">
      <c r="B9545" t="s">
        <v>13693</v>
      </c>
      <c r="C9545" t="s">
        <v>13677</v>
      </c>
      <c r="D9545" t="s">
        <v>13694</v>
      </c>
    </row>
    <row r="9546" spans="2:5" x14ac:dyDescent="0.35">
      <c r="B9546" t="s">
        <v>13695</v>
      </c>
      <c r="C9546" t="s">
        <v>13677</v>
      </c>
      <c r="D9546" t="s">
        <v>13696</v>
      </c>
    </row>
    <row r="9547" spans="2:5" x14ac:dyDescent="0.35">
      <c r="B9547" t="s">
        <v>13697</v>
      </c>
      <c r="C9547" t="s">
        <v>13677</v>
      </c>
      <c r="D9547" t="s">
        <v>13698</v>
      </c>
    </row>
    <row r="9548" spans="2:5" x14ac:dyDescent="0.35">
      <c r="B9548" t="s">
        <v>13699</v>
      </c>
      <c r="C9548" t="s">
        <v>13677</v>
      </c>
      <c r="D9548" t="s">
        <v>13700</v>
      </c>
    </row>
    <row r="9549" spans="2:5" x14ac:dyDescent="0.35">
      <c r="B9549" t="s">
        <v>2391</v>
      </c>
      <c r="C9549" t="s">
        <v>13677</v>
      </c>
      <c r="D9549" t="s">
        <v>3594</v>
      </c>
      <c r="E9549" t="s">
        <v>1105</v>
      </c>
    </row>
    <row r="9550" spans="2:5" x14ac:dyDescent="0.35">
      <c r="B9550" t="s">
        <v>2402</v>
      </c>
      <c r="C9550" t="s">
        <v>13677</v>
      </c>
      <c r="D9550" t="s">
        <v>3605</v>
      </c>
      <c r="E9550" t="s">
        <v>1105</v>
      </c>
    </row>
    <row r="9551" spans="2:5" x14ac:dyDescent="0.35">
      <c r="B9551" t="s">
        <v>2452</v>
      </c>
      <c r="C9551" t="s">
        <v>13677</v>
      </c>
      <c r="D9551" t="s">
        <v>3653</v>
      </c>
      <c r="E9551" t="s">
        <v>1032</v>
      </c>
    </row>
    <row r="9552" spans="2:5" x14ac:dyDescent="0.35">
      <c r="B9552" t="s">
        <v>2478</v>
      </c>
      <c r="C9552" t="s">
        <v>13677</v>
      </c>
      <c r="D9552" t="s">
        <v>3677</v>
      </c>
      <c r="E9552" t="s">
        <v>1062</v>
      </c>
    </row>
    <row r="9553" spans="2:5" x14ac:dyDescent="0.35">
      <c r="B9553" t="s">
        <v>13701</v>
      </c>
      <c r="C9553" t="s">
        <v>13677</v>
      </c>
      <c r="D9553" t="s">
        <v>13702</v>
      </c>
    </row>
    <row r="9554" spans="2:5" x14ac:dyDescent="0.35">
      <c r="B9554" t="s">
        <v>13703</v>
      </c>
      <c r="C9554" t="s">
        <v>13677</v>
      </c>
      <c r="D9554" t="s">
        <v>13704</v>
      </c>
    </row>
    <row r="9555" spans="2:5" x14ac:dyDescent="0.35">
      <c r="B9555" t="s">
        <v>2504</v>
      </c>
      <c r="C9555" t="s">
        <v>13677</v>
      </c>
      <c r="D9555" t="s">
        <v>3703</v>
      </c>
      <c r="E9555" t="s">
        <v>1041</v>
      </c>
    </row>
    <row r="9556" spans="2:5" x14ac:dyDescent="0.35">
      <c r="B9556" t="s">
        <v>2522</v>
      </c>
      <c r="C9556" t="s">
        <v>13677</v>
      </c>
      <c r="D9556" t="s">
        <v>3721</v>
      </c>
      <c r="E9556" t="s">
        <v>1062</v>
      </c>
    </row>
    <row r="9557" spans="2:5" x14ac:dyDescent="0.35">
      <c r="B9557" t="s">
        <v>2540</v>
      </c>
      <c r="C9557" t="s">
        <v>13677</v>
      </c>
      <c r="D9557" t="s">
        <v>3739</v>
      </c>
      <c r="E9557" t="s">
        <v>1105</v>
      </c>
    </row>
    <row r="9558" spans="2:5" x14ac:dyDescent="0.35">
      <c r="B9558" t="s">
        <v>13705</v>
      </c>
      <c r="C9558" t="s">
        <v>13677</v>
      </c>
      <c r="D9558" t="s">
        <v>13706</v>
      </c>
    </row>
    <row r="9559" spans="2:5" x14ac:dyDescent="0.35">
      <c r="B9559" t="s">
        <v>2548</v>
      </c>
      <c r="C9559" t="s">
        <v>13677</v>
      </c>
      <c r="D9559" t="s">
        <v>3747</v>
      </c>
      <c r="E9559" t="s">
        <v>1062</v>
      </c>
    </row>
    <row r="9560" spans="2:5" x14ac:dyDescent="0.35">
      <c r="B9560" t="s">
        <v>13707</v>
      </c>
      <c r="C9560" t="s">
        <v>13677</v>
      </c>
      <c r="D9560" t="s">
        <v>13708</v>
      </c>
      <c r="E9560" t="s">
        <v>1041</v>
      </c>
    </row>
    <row r="9561" spans="2:5" x14ac:dyDescent="0.35">
      <c r="B9561" t="s">
        <v>13709</v>
      </c>
      <c r="C9561" t="s">
        <v>13677</v>
      </c>
      <c r="D9561" t="s">
        <v>13710</v>
      </c>
    </row>
    <row r="9562" spans="2:5" x14ac:dyDescent="0.35">
      <c r="B9562" t="s">
        <v>13711</v>
      </c>
      <c r="C9562" t="s">
        <v>13677</v>
      </c>
      <c r="D9562" t="s">
        <v>13712</v>
      </c>
    </row>
    <row r="9563" spans="2:5" x14ac:dyDescent="0.35">
      <c r="B9563" t="s">
        <v>2577</v>
      </c>
      <c r="C9563" t="s">
        <v>13677</v>
      </c>
      <c r="D9563" t="s">
        <v>3775</v>
      </c>
      <c r="E9563" t="s">
        <v>1062</v>
      </c>
    </row>
    <row r="9564" spans="2:5" x14ac:dyDescent="0.35">
      <c r="B9564" t="s">
        <v>2578</v>
      </c>
      <c r="C9564" t="s">
        <v>13677</v>
      </c>
      <c r="D9564" t="s">
        <v>3776</v>
      </c>
      <c r="E9564" t="s">
        <v>1041</v>
      </c>
    </row>
    <row r="9565" spans="2:5" x14ac:dyDescent="0.35">
      <c r="B9565" t="s">
        <v>13713</v>
      </c>
      <c r="C9565" t="s">
        <v>13677</v>
      </c>
      <c r="D9565" t="s">
        <v>13714</v>
      </c>
      <c r="E9565" t="s">
        <v>1062</v>
      </c>
    </row>
    <row r="9566" spans="2:5" x14ac:dyDescent="0.35">
      <c r="B9566" t="s">
        <v>2598</v>
      </c>
      <c r="C9566" t="s">
        <v>13677</v>
      </c>
      <c r="D9566" t="s">
        <v>3795</v>
      </c>
      <c r="E9566" t="s">
        <v>1062</v>
      </c>
    </row>
    <row r="9567" spans="2:5" x14ac:dyDescent="0.35">
      <c r="B9567" t="s">
        <v>2603</v>
      </c>
      <c r="C9567" t="s">
        <v>13677</v>
      </c>
      <c r="D9567" t="s">
        <v>3800</v>
      </c>
      <c r="E9567" t="s">
        <v>1062</v>
      </c>
    </row>
    <row r="9568" spans="2:5" x14ac:dyDescent="0.35">
      <c r="B9568" t="s">
        <v>13715</v>
      </c>
      <c r="C9568" t="s">
        <v>13677</v>
      </c>
      <c r="D9568" t="s">
        <v>13716</v>
      </c>
      <c r="E9568" t="s">
        <v>1062</v>
      </c>
    </row>
    <row r="9569" spans="2:5" x14ac:dyDescent="0.35">
      <c r="B9569" t="s">
        <v>2633</v>
      </c>
      <c r="C9569" t="s">
        <v>13677</v>
      </c>
      <c r="D9569" t="s">
        <v>3830</v>
      </c>
      <c r="E9569" t="s">
        <v>1062</v>
      </c>
    </row>
    <row r="9570" spans="2:5" x14ac:dyDescent="0.35">
      <c r="B9570" t="s">
        <v>2660</v>
      </c>
      <c r="C9570" t="s">
        <v>13677</v>
      </c>
      <c r="D9570" t="s">
        <v>3856</v>
      </c>
      <c r="E9570" t="s">
        <v>1062</v>
      </c>
    </row>
    <row r="9571" spans="2:5" x14ac:dyDescent="0.35">
      <c r="B9571" t="s">
        <v>13717</v>
      </c>
      <c r="C9571" t="s">
        <v>13677</v>
      </c>
      <c r="D9571" t="s">
        <v>13718</v>
      </c>
    </row>
    <row r="9572" spans="2:5" x14ac:dyDescent="0.35">
      <c r="B9572" t="s">
        <v>13719</v>
      </c>
      <c r="C9572" t="s">
        <v>13677</v>
      </c>
      <c r="D9572" t="s">
        <v>13720</v>
      </c>
      <c r="E9572" t="s">
        <v>1062</v>
      </c>
    </row>
    <row r="9573" spans="2:5" x14ac:dyDescent="0.35">
      <c r="B9573" t="s">
        <v>13721</v>
      </c>
      <c r="C9573" t="s">
        <v>13677</v>
      </c>
      <c r="D9573" t="s">
        <v>13722</v>
      </c>
    </row>
    <row r="9574" spans="2:5" x14ac:dyDescent="0.35">
      <c r="B9574" t="s">
        <v>2756</v>
      </c>
      <c r="C9574" t="s">
        <v>13677</v>
      </c>
      <c r="D9574" t="s">
        <v>3946</v>
      </c>
      <c r="E9574" t="s">
        <v>1048</v>
      </c>
    </row>
    <row r="9575" spans="2:5" x14ac:dyDescent="0.35">
      <c r="B9575" t="s">
        <v>2761</v>
      </c>
      <c r="C9575" t="s">
        <v>13677</v>
      </c>
      <c r="D9575" t="s">
        <v>3952</v>
      </c>
      <c r="E9575" t="s">
        <v>1048</v>
      </c>
    </row>
    <row r="9576" spans="2:5" x14ac:dyDescent="0.35">
      <c r="B9576" t="s">
        <v>13723</v>
      </c>
      <c r="C9576" t="s">
        <v>13677</v>
      </c>
      <c r="D9576" t="s">
        <v>13724</v>
      </c>
    </row>
    <row r="9577" spans="2:5" x14ac:dyDescent="0.35">
      <c r="B9577" t="s">
        <v>13725</v>
      </c>
      <c r="C9577" t="s">
        <v>13677</v>
      </c>
      <c r="D9577" t="s">
        <v>13726</v>
      </c>
      <c r="E9577" t="s">
        <v>1048</v>
      </c>
    </row>
    <row r="9578" spans="2:5" x14ac:dyDescent="0.35">
      <c r="B9578" t="s">
        <v>2824</v>
      </c>
      <c r="C9578" t="s">
        <v>13677</v>
      </c>
      <c r="D9578" t="s">
        <v>4009</v>
      </c>
    </row>
    <row r="9579" spans="2:5" x14ac:dyDescent="0.35">
      <c r="B9579" t="s">
        <v>13727</v>
      </c>
      <c r="C9579" t="s">
        <v>13677</v>
      </c>
      <c r="D9579" t="s">
        <v>13728</v>
      </c>
    </row>
    <row r="9580" spans="2:5" x14ac:dyDescent="0.35">
      <c r="B9580" t="s">
        <v>2860</v>
      </c>
      <c r="C9580" t="s">
        <v>13677</v>
      </c>
      <c r="D9580" t="s">
        <v>4045</v>
      </c>
      <c r="E9580" t="s">
        <v>1048</v>
      </c>
    </row>
    <row r="9581" spans="2:5" x14ac:dyDescent="0.35">
      <c r="B9581" t="s">
        <v>2870</v>
      </c>
      <c r="C9581" t="s">
        <v>13677</v>
      </c>
      <c r="D9581" t="s">
        <v>4055</v>
      </c>
      <c r="E9581" t="s">
        <v>1048</v>
      </c>
    </row>
    <row r="9582" spans="2:5" x14ac:dyDescent="0.35">
      <c r="B9582" t="s">
        <v>2896</v>
      </c>
      <c r="C9582" t="s">
        <v>13677</v>
      </c>
      <c r="D9582" t="s">
        <v>4079</v>
      </c>
      <c r="E9582" t="s">
        <v>4149</v>
      </c>
    </row>
    <row r="9583" spans="2:5" x14ac:dyDescent="0.35">
      <c r="B9583" t="s">
        <v>1486</v>
      </c>
      <c r="C9583" t="s">
        <v>13677</v>
      </c>
    </row>
    <row r="9584" spans="2:5" x14ac:dyDescent="0.35">
      <c r="B9584" t="s">
        <v>1771</v>
      </c>
      <c r="C9584" t="s">
        <v>13729</v>
      </c>
      <c r="D9584" t="s">
        <v>3016</v>
      </c>
      <c r="E9584" t="s">
        <v>1057</v>
      </c>
    </row>
    <row r="9585" spans="2:5" x14ac:dyDescent="0.35">
      <c r="B9585" t="s">
        <v>1786</v>
      </c>
      <c r="C9585" t="s">
        <v>13729</v>
      </c>
      <c r="D9585" t="s">
        <v>3031</v>
      </c>
      <c r="E9585" t="s">
        <v>1057</v>
      </c>
    </row>
    <row r="9586" spans="2:5" x14ac:dyDescent="0.35">
      <c r="B9586" t="s">
        <v>1787</v>
      </c>
      <c r="C9586" t="s">
        <v>13729</v>
      </c>
      <c r="D9586" t="s">
        <v>3032</v>
      </c>
      <c r="E9586" t="s">
        <v>1057</v>
      </c>
    </row>
    <row r="9587" spans="2:5" x14ac:dyDescent="0.35">
      <c r="B9587" t="s">
        <v>1814</v>
      </c>
      <c r="C9587" t="s">
        <v>13729</v>
      </c>
      <c r="D9587" t="s">
        <v>3059</v>
      </c>
      <c r="E9587" t="s">
        <v>1057</v>
      </c>
    </row>
    <row r="9588" spans="2:5" x14ac:dyDescent="0.35">
      <c r="B9588" t="s">
        <v>1824</v>
      </c>
      <c r="C9588" t="s">
        <v>13729</v>
      </c>
      <c r="D9588" t="s">
        <v>3069</v>
      </c>
      <c r="E9588" t="s">
        <v>1057</v>
      </c>
    </row>
    <row r="9589" spans="2:5" x14ac:dyDescent="0.35">
      <c r="B9589" t="s">
        <v>1832</v>
      </c>
      <c r="C9589" t="s">
        <v>13729</v>
      </c>
      <c r="D9589" t="s">
        <v>3077</v>
      </c>
      <c r="E9589" t="s">
        <v>1041</v>
      </c>
    </row>
    <row r="9590" spans="2:5" x14ac:dyDescent="0.35">
      <c r="B9590" t="s">
        <v>1833</v>
      </c>
      <c r="C9590" t="s">
        <v>13729</v>
      </c>
      <c r="D9590" t="s">
        <v>3078</v>
      </c>
      <c r="E9590" t="s">
        <v>1032</v>
      </c>
    </row>
    <row r="9591" spans="2:5" x14ac:dyDescent="0.35">
      <c r="B9591" t="s">
        <v>1835</v>
      </c>
      <c r="C9591" t="s">
        <v>13729</v>
      </c>
      <c r="D9591" t="s">
        <v>3080</v>
      </c>
      <c r="E9591" t="s">
        <v>1032</v>
      </c>
    </row>
    <row r="9592" spans="2:5" x14ac:dyDescent="0.35">
      <c r="B9592" t="s">
        <v>1836</v>
      </c>
      <c r="C9592" t="s">
        <v>13729</v>
      </c>
      <c r="D9592" t="s">
        <v>3081</v>
      </c>
      <c r="E9592" t="s">
        <v>1032</v>
      </c>
    </row>
    <row r="9593" spans="2:5" x14ac:dyDescent="0.35">
      <c r="B9593" t="s">
        <v>1847</v>
      </c>
      <c r="C9593" t="s">
        <v>13729</v>
      </c>
      <c r="D9593" t="s">
        <v>3091</v>
      </c>
      <c r="E9593" t="s">
        <v>1062</v>
      </c>
    </row>
    <row r="9594" spans="2:5" x14ac:dyDescent="0.35">
      <c r="B9594" t="s">
        <v>1850</v>
      </c>
      <c r="C9594" t="s">
        <v>13729</v>
      </c>
      <c r="D9594" t="s">
        <v>3094</v>
      </c>
      <c r="E9594" t="s">
        <v>1041</v>
      </c>
    </row>
    <row r="9595" spans="2:5" x14ac:dyDescent="0.35">
      <c r="B9595" t="s">
        <v>1871</v>
      </c>
      <c r="C9595" t="s">
        <v>13729</v>
      </c>
      <c r="D9595" t="s">
        <v>3111</v>
      </c>
      <c r="E9595" t="s">
        <v>1041</v>
      </c>
    </row>
    <row r="9596" spans="2:5" x14ac:dyDescent="0.35">
      <c r="B9596" t="s">
        <v>1882</v>
      </c>
      <c r="C9596" t="s">
        <v>13729</v>
      </c>
      <c r="D9596" t="s">
        <v>3120</v>
      </c>
      <c r="E9596" t="s">
        <v>1032</v>
      </c>
    </row>
    <row r="9597" spans="2:5" x14ac:dyDescent="0.35">
      <c r="B9597" t="s">
        <v>1886</v>
      </c>
      <c r="C9597" t="s">
        <v>13729</v>
      </c>
      <c r="D9597" t="s">
        <v>3124</v>
      </c>
      <c r="E9597" t="s">
        <v>1032</v>
      </c>
    </row>
    <row r="9598" spans="2:5" x14ac:dyDescent="0.35">
      <c r="B9598" t="s">
        <v>1888</v>
      </c>
      <c r="C9598" t="s">
        <v>13729</v>
      </c>
      <c r="D9598" t="s">
        <v>3126</v>
      </c>
      <c r="E9598" t="s">
        <v>1105</v>
      </c>
    </row>
    <row r="9599" spans="2:5" x14ac:dyDescent="0.35">
      <c r="B9599" t="s">
        <v>1894</v>
      </c>
      <c r="C9599" t="s">
        <v>13729</v>
      </c>
      <c r="D9599" t="s">
        <v>3131</v>
      </c>
      <c r="E9599" t="s">
        <v>1041</v>
      </c>
    </row>
    <row r="9600" spans="2:5" x14ac:dyDescent="0.35">
      <c r="B9600" t="s">
        <v>1895</v>
      </c>
      <c r="C9600" t="s">
        <v>13729</v>
      </c>
      <c r="D9600" t="s">
        <v>3132</v>
      </c>
      <c r="E9600" t="s">
        <v>1041</v>
      </c>
    </row>
    <row r="9601" spans="2:5" x14ac:dyDescent="0.35">
      <c r="B9601" t="s">
        <v>1902</v>
      </c>
      <c r="C9601" t="s">
        <v>13729</v>
      </c>
      <c r="D9601" t="s">
        <v>3137</v>
      </c>
      <c r="E9601" t="s">
        <v>1032</v>
      </c>
    </row>
    <row r="9602" spans="2:5" x14ac:dyDescent="0.35">
      <c r="B9602" t="s">
        <v>1910</v>
      </c>
      <c r="C9602" t="s">
        <v>13729</v>
      </c>
      <c r="D9602" t="s">
        <v>3144</v>
      </c>
      <c r="E9602" t="s">
        <v>1105</v>
      </c>
    </row>
    <row r="9603" spans="2:5" x14ac:dyDescent="0.35">
      <c r="B9603" t="s">
        <v>1918</v>
      </c>
      <c r="C9603" t="s">
        <v>13729</v>
      </c>
      <c r="D9603" t="s">
        <v>3151</v>
      </c>
      <c r="E9603" t="s">
        <v>1032</v>
      </c>
    </row>
    <row r="9604" spans="2:5" x14ac:dyDescent="0.35">
      <c r="B9604" t="s">
        <v>1922</v>
      </c>
      <c r="C9604" t="s">
        <v>13729</v>
      </c>
      <c r="D9604" t="s">
        <v>3155</v>
      </c>
      <c r="E9604" t="s">
        <v>1032</v>
      </c>
    </row>
    <row r="9605" spans="2:5" x14ac:dyDescent="0.35">
      <c r="B9605" t="s">
        <v>1924</v>
      </c>
      <c r="C9605" t="s">
        <v>13729</v>
      </c>
      <c r="D9605" t="s">
        <v>3157</v>
      </c>
      <c r="E9605" t="s">
        <v>1041</v>
      </c>
    </row>
    <row r="9606" spans="2:5" x14ac:dyDescent="0.35">
      <c r="B9606" t="s">
        <v>1925</v>
      </c>
      <c r="C9606" t="s">
        <v>13729</v>
      </c>
      <c r="D9606" t="s">
        <v>3158</v>
      </c>
      <c r="E9606" t="s">
        <v>1105</v>
      </c>
    </row>
    <row r="9607" spans="2:5" x14ac:dyDescent="0.35">
      <c r="B9607" t="s">
        <v>1928</v>
      </c>
      <c r="C9607" t="s">
        <v>13729</v>
      </c>
      <c r="D9607" t="s">
        <v>3161</v>
      </c>
      <c r="E9607" t="s">
        <v>1032</v>
      </c>
    </row>
    <row r="9608" spans="2:5" x14ac:dyDescent="0.35">
      <c r="B9608" t="s">
        <v>1930</v>
      </c>
      <c r="C9608" t="s">
        <v>13729</v>
      </c>
      <c r="D9608" t="s">
        <v>3163</v>
      </c>
      <c r="E9608" t="s">
        <v>1041</v>
      </c>
    </row>
    <row r="9609" spans="2:5" x14ac:dyDescent="0.35">
      <c r="B9609" t="s">
        <v>1931</v>
      </c>
      <c r="C9609" t="s">
        <v>13729</v>
      </c>
      <c r="D9609" t="s">
        <v>3164</v>
      </c>
      <c r="E9609" t="s">
        <v>1041</v>
      </c>
    </row>
    <row r="9610" spans="2:5" x14ac:dyDescent="0.35">
      <c r="B9610" t="s">
        <v>1943</v>
      </c>
      <c r="C9610" t="s">
        <v>13729</v>
      </c>
      <c r="D9610" t="s">
        <v>3175</v>
      </c>
      <c r="E9610" t="s">
        <v>1032</v>
      </c>
    </row>
    <row r="9611" spans="2:5" x14ac:dyDescent="0.35">
      <c r="B9611" t="s">
        <v>1954</v>
      </c>
      <c r="C9611" t="s">
        <v>13729</v>
      </c>
      <c r="D9611" t="s">
        <v>3185</v>
      </c>
      <c r="E9611" t="s">
        <v>1046</v>
      </c>
    </row>
    <row r="9612" spans="2:5" x14ac:dyDescent="0.35">
      <c r="B9612" t="s">
        <v>1959</v>
      </c>
      <c r="C9612" t="s">
        <v>13729</v>
      </c>
      <c r="D9612" t="s">
        <v>3190</v>
      </c>
      <c r="E9612" t="s">
        <v>1046</v>
      </c>
    </row>
    <row r="9613" spans="2:5" x14ac:dyDescent="0.35">
      <c r="B9613" t="s">
        <v>1971</v>
      </c>
      <c r="C9613" t="s">
        <v>13729</v>
      </c>
      <c r="D9613" t="s">
        <v>3202</v>
      </c>
      <c r="E9613" t="s">
        <v>1046</v>
      </c>
    </row>
    <row r="9614" spans="2:5" x14ac:dyDescent="0.35">
      <c r="B9614" t="s">
        <v>1974</v>
      </c>
      <c r="C9614" t="s">
        <v>13729</v>
      </c>
      <c r="D9614" t="s">
        <v>3205</v>
      </c>
      <c r="E9614" t="s">
        <v>1046</v>
      </c>
    </row>
    <row r="9615" spans="2:5" x14ac:dyDescent="0.35">
      <c r="B9615" t="s">
        <v>1981</v>
      </c>
      <c r="C9615" t="s">
        <v>13729</v>
      </c>
      <c r="D9615" t="s">
        <v>3212</v>
      </c>
      <c r="E9615" t="s">
        <v>1046</v>
      </c>
    </row>
    <row r="9616" spans="2:5" x14ac:dyDescent="0.35">
      <c r="B9616" t="s">
        <v>1988</v>
      </c>
      <c r="C9616" t="s">
        <v>13729</v>
      </c>
      <c r="D9616" t="s">
        <v>3219</v>
      </c>
      <c r="E9616" t="s">
        <v>1046</v>
      </c>
    </row>
    <row r="9617" spans="2:5" x14ac:dyDescent="0.35">
      <c r="B9617" t="s">
        <v>1993</v>
      </c>
      <c r="C9617" t="s">
        <v>13729</v>
      </c>
      <c r="D9617" t="s">
        <v>3224</v>
      </c>
      <c r="E9617" t="s">
        <v>1046</v>
      </c>
    </row>
    <row r="9618" spans="2:5" x14ac:dyDescent="0.35">
      <c r="B9618" t="s">
        <v>2004</v>
      </c>
      <c r="C9618" t="s">
        <v>13729</v>
      </c>
      <c r="D9618" t="s">
        <v>3235</v>
      </c>
      <c r="E9618" t="s">
        <v>1046</v>
      </c>
    </row>
    <row r="9619" spans="2:5" x14ac:dyDescent="0.35">
      <c r="B9619" t="s">
        <v>2009</v>
      </c>
      <c r="C9619" t="s">
        <v>13729</v>
      </c>
      <c r="D9619" t="s">
        <v>3240</v>
      </c>
      <c r="E9619" t="s">
        <v>1046</v>
      </c>
    </row>
    <row r="9620" spans="2:5" x14ac:dyDescent="0.35">
      <c r="B9620" t="s">
        <v>2023</v>
      </c>
      <c r="C9620" t="s">
        <v>13729</v>
      </c>
      <c r="D9620" t="s">
        <v>3254</v>
      </c>
      <c r="E9620" t="s">
        <v>1046</v>
      </c>
    </row>
    <row r="9621" spans="2:5" x14ac:dyDescent="0.35">
      <c r="B9621" t="s">
        <v>2029</v>
      </c>
      <c r="C9621" t="s">
        <v>13729</v>
      </c>
      <c r="D9621" t="s">
        <v>3259</v>
      </c>
      <c r="E9621" t="s">
        <v>1046</v>
      </c>
    </row>
    <row r="9622" spans="2:5" x14ac:dyDescent="0.35">
      <c r="B9622" t="s">
        <v>2031</v>
      </c>
      <c r="C9622" t="s">
        <v>13729</v>
      </c>
      <c r="D9622" t="s">
        <v>3261</v>
      </c>
      <c r="E9622" t="s">
        <v>1046</v>
      </c>
    </row>
    <row r="9623" spans="2:5" x14ac:dyDescent="0.35">
      <c r="B9623" t="s">
        <v>2041</v>
      </c>
      <c r="C9623" t="s">
        <v>13729</v>
      </c>
      <c r="D9623" t="s">
        <v>3271</v>
      </c>
      <c r="E9623" t="s">
        <v>1059</v>
      </c>
    </row>
    <row r="9624" spans="2:5" x14ac:dyDescent="0.35">
      <c r="B9624" t="s">
        <v>2049</v>
      </c>
      <c r="C9624" t="s">
        <v>13729</v>
      </c>
      <c r="D9624" t="s">
        <v>3277</v>
      </c>
      <c r="E9624" t="s">
        <v>1048</v>
      </c>
    </row>
    <row r="9625" spans="2:5" x14ac:dyDescent="0.35">
      <c r="B9625" t="s">
        <v>2056</v>
      </c>
      <c r="C9625" t="s">
        <v>13729</v>
      </c>
      <c r="D9625" t="s">
        <v>3283</v>
      </c>
      <c r="E9625" t="s">
        <v>1059</v>
      </c>
    </row>
    <row r="9626" spans="2:5" x14ac:dyDescent="0.35">
      <c r="B9626" t="s">
        <v>2057</v>
      </c>
      <c r="C9626" t="s">
        <v>13729</v>
      </c>
      <c r="D9626" t="s">
        <v>3284</v>
      </c>
      <c r="E9626" t="s">
        <v>1059</v>
      </c>
    </row>
    <row r="9627" spans="2:5" x14ac:dyDescent="0.35">
      <c r="B9627" t="s">
        <v>2061</v>
      </c>
      <c r="C9627" t="s">
        <v>13729</v>
      </c>
      <c r="D9627" t="s">
        <v>3288</v>
      </c>
      <c r="E9627" t="s">
        <v>1059</v>
      </c>
    </row>
    <row r="9628" spans="2:5" x14ac:dyDescent="0.35">
      <c r="B9628" t="s">
        <v>2062</v>
      </c>
      <c r="C9628" t="s">
        <v>13729</v>
      </c>
      <c r="D9628" t="s">
        <v>3289</v>
      </c>
      <c r="E9628" t="s">
        <v>1059</v>
      </c>
    </row>
    <row r="9629" spans="2:5" x14ac:dyDescent="0.35">
      <c r="B9629" t="s">
        <v>2069</v>
      </c>
      <c r="C9629" t="s">
        <v>13729</v>
      </c>
      <c r="D9629" t="s">
        <v>3294</v>
      </c>
      <c r="E9629" t="s">
        <v>1059</v>
      </c>
    </row>
    <row r="9630" spans="2:5" x14ac:dyDescent="0.35">
      <c r="B9630" t="s">
        <v>2075</v>
      </c>
      <c r="C9630" t="s">
        <v>13729</v>
      </c>
      <c r="D9630" t="s">
        <v>3300</v>
      </c>
      <c r="E9630" t="s">
        <v>1059</v>
      </c>
    </row>
    <row r="9631" spans="2:5" x14ac:dyDescent="0.35">
      <c r="B9631" t="s">
        <v>2103</v>
      </c>
      <c r="C9631" t="s">
        <v>13729</v>
      </c>
      <c r="D9631" t="s">
        <v>3326</v>
      </c>
      <c r="E9631" t="s">
        <v>1028</v>
      </c>
    </row>
    <row r="9632" spans="2:5" x14ac:dyDescent="0.35">
      <c r="B9632" t="s">
        <v>2104</v>
      </c>
      <c r="C9632" t="s">
        <v>13729</v>
      </c>
      <c r="D9632" t="s">
        <v>3327</v>
      </c>
      <c r="E9632" t="s">
        <v>1028</v>
      </c>
    </row>
    <row r="9633" spans="2:5" x14ac:dyDescent="0.35">
      <c r="B9633" t="s">
        <v>2106</v>
      </c>
      <c r="C9633" t="s">
        <v>13729</v>
      </c>
      <c r="D9633" t="s">
        <v>3329</v>
      </c>
      <c r="E9633" t="s">
        <v>1028</v>
      </c>
    </row>
    <row r="9634" spans="2:5" x14ac:dyDescent="0.35">
      <c r="B9634" t="s">
        <v>2107</v>
      </c>
      <c r="C9634" t="s">
        <v>13729</v>
      </c>
      <c r="D9634" t="s">
        <v>3330</v>
      </c>
      <c r="E9634" t="s">
        <v>1028</v>
      </c>
    </row>
    <row r="9635" spans="2:5" x14ac:dyDescent="0.35">
      <c r="B9635" t="s">
        <v>2108</v>
      </c>
      <c r="C9635" t="s">
        <v>13729</v>
      </c>
      <c r="D9635" t="s">
        <v>3331</v>
      </c>
      <c r="E9635" t="s">
        <v>1028</v>
      </c>
    </row>
    <row r="9636" spans="2:5" x14ac:dyDescent="0.35">
      <c r="B9636" t="s">
        <v>2123</v>
      </c>
      <c r="C9636" t="s">
        <v>13729</v>
      </c>
      <c r="D9636" t="s">
        <v>3344</v>
      </c>
      <c r="E9636" t="s">
        <v>1028</v>
      </c>
    </row>
    <row r="9637" spans="2:5" x14ac:dyDescent="0.35">
      <c r="B9637" t="s">
        <v>2142</v>
      </c>
      <c r="C9637" t="s">
        <v>13729</v>
      </c>
      <c r="D9637" t="s">
        <v>3361</v>
      </c>
      <c r="E9637" t="s">
        <v>1028</v>
      </c>
    </row>
    <row r="9638" spans="2:5" x14ac:dyDescent="0.35">
      <c r="B9638" t="s">
        <v>2146</v>
      </c>
      <c r="C9638" t="s">
        <v>13729</v>
      </c>
      <c r="D9638" t="s">
        <v>3365</v>
      </c>
      <c r="E9638" t="s">
        <v>1028</v>
      </c>
    </row>
    <row r="9639" spans="2:5" x14ac:dyDescent="0.35">
      <c r="B9639" t="s">
        <v>2173</v>
      </c>
      <c r="C9639" t="s">
        <v>13729</v>
      </c>
      <c r="D9639" t="s">
        <v>3384</v>
      </c>
      <c r="E9639" t="s">
        <v>1028</v>
      </c>
    </row>
    <row r="9640" spans="2:5" x14ac:dyDescent="0.35">
      <c r="B9640" t="s">
        <v>2211</v>
      </c>
      <c r="C9640" t="s">
        <v>13729</v>
      </c>
      <c r="D9640" t="s">
        <v>3421</v>
      </c>
      <c r="E9640" t="s">
        <v>1028</v>
      </c>
    </row>
    <row r="9641" spans="2:5" x14ac:dyDescent="0.35">
      <c r="B9641" t="s">
        <v>2212</v>
      </c>
      <c r="C9641" t="s">
        <v>13729</v>
      </c>
      <c r="D9641" t="s">
        <v>3422</v>
      </c>
      <c r="E9641" t="s">
        <v>1028</v>
      </c>
    </row>
    <row r="9642" spans="2:5" x14ac:dyDescent="0.35">
      <c r="B9642" t="s">
        <v>2213</v>
      </c>
      <c r="C9642" t="s">
        <v>13729</v>
      </c>
      <c r="D9642" t="s">
        <v>3423</v>
      </c>
      <c r="E9642" t="s">
        <v>1028</v>
      </c>
    </row>
    <row r="9643" spans="2:5" x14ac:dyDescent="0.35">
      <c r="B9643" t="s">
        <v>2220</v>
      </c>
      <c r="C9643" t="s">
        <v>13729</v>
      </c>
      <c r="D9643" t="s">
        <v>3429</v>
      </c>
      <c r="E9643" t="s">
        <v>1028</v>
      </c>
    </row>
    <row r="9644" spans="2:5" x14ac:dyDescent="0.35">
      <c r="B9644" t="s">
        <v>2221</v>
      </c>
      <c r="C9644" t="s">
        <v>13729</v>
      </c>
      <c r="D9644" t="s">
        <v>3430</v>
      </c>
      <c r="E9644" t="s">
        <v>1028</v>
      </c>
    </row>
    <row r="9645" spans="2:5" x14ac:dyDescent="0.35">
      <c r="B9645" t="s">
        <v>2222</v>
      </c>
      <c r="C9645" t="s">
        <v>13729</v>
      </c>
      <c r="D9645" t="s">
        <v>3431</v>
      </c>
      <c r="E9645" t="s">
        <v>1028</v>
      </c>
    </row>
    <row r="9646" spans="2:5" x14ac:dyDescent="0.35">
      <c r="B9646" t="s">
        <v>2223</v>
      </c>
      <c r="C9646" t="s">
        <v>13729</v>
      </c>
      <c r="D9646" t="s">
        <v>3432</v>
      </c>
      <c r="E9646" t="s">
        <v>1028</v>
      </c>
    </row>
    <row r="9647" spans="2:5" x14ac:dyDescent="0.35">
      <c r="B9647" t="s">
        <v>2226</v>
      </c>
      <c r="C9647" t="s">
        <v>13729</v>
      </c>
      <c r="D9647" t="s">
        <v>3434</v>
      </c>
      <c r="E9647" t="s">
        <v>1028</v>
      </c>
    </row>
    <row r="9648" spans="2:5" x14ac:dyDescent="0.35">
      <c r="B9648" t="s">
        <v>2233</v>
      </c>
      <c r="C9648" t="s">
        <v>13729</v>
      </c>
      <c r="D9648" t="s">
        <v>3441</v>
      </c>
      <c r="E9648" t="s">
        <v>1028</v>
      </c>
    </row>
    <row r="9649" spans="2:5" x14ac:dyDescent="0.35">
      <c r="B9649" t="s">
        <v>2240</v>
      </c>
      <c r="C9649" t="s">
        <v>13729</v>
      </c>
      <c r="D9649" t="s">
        <v>3448</v>
      </c>
      <c r="E9649" t="s">
        <v>1028</v>
      </c>
    </row>
    <row r="9650" spans="2:5" x14ac:dyDescent="0.35">
      <c r="B9650" t="s">
        <v>2253</v>
      </c>
      <c r="C9650" t="s">
        <v>13729</v>
      </c>
      <c r="D9650" t="s">
        <v>3461</v>
      </c>
      <c r="E9650" t="s">
        <v>1028</v>
      </c>
    </row>
    <row r="9651" spans="2:5" x14ac:dyDescent="0.35">
      <c r="B9651" t="s">
        <v>2265</v>
      </c>
      <c r="C9651" t="s">
        <v>13729</v>
      </c>
      <c r="D9651" t="s">
        <v>3472</v>
      </c>
      <c r="E9651" t="s">
        <v>1028</v>
      </c>
    </row>
    <row r="9652" spans="2:5" x14ac:dyDescent="0.35">
      <c r="B9652" t="s">
        <v>2276</v>
      </c>
      <c r="C9652" t="s">
        <v>13729</v>
      </c>
      <c r="D9652" t="s">
        <v>3480</v>
      </c>
      <c r="E9652" t="s">
        <v>1028</v>
      </c>
    </row>
    <row r="9653" spans="2:5" x14ac:dyDescent="0.35">
      <c r="B9653" t="s">
        <v>2279</v>
      </c>
      <c r="C9653" t="s">
        <v>13729</v>
      </c>
      <c r="D9653" t="s">
        <v>3483</v>
      </c>
      <c r="E9653" t="s">
        <v>1028</v>
      </c>
    </row>
    <row r="9654" spans="2:5" x14ac:dyDescent="0.35">
      <c r="B9654" t="s">
        <v>2284</v>
      </c>
      <c r="C9654" t="s">
        <v>13729</v>
      </c>
      <c r="D9654" t="s">
        <v>3488</v>
      </c>
      <c r="E9654" t="s">
        <v>1028</v>
      </c>
    </row>
    <row r="9655" spans="2:5" x14ac:dyDescent="0.35">
      <c r="B9655" t="s">
        <v>2297</v>
      </c>
      <c r="C9655" t="s">
        <v>13729</v>
      </c>
      <c r="D9655" t="s">
        <v>3501</v>
      </c>
      <c r="E9655" t="s">
        <v>1028</v>
      </c>
    </row>
    <row r="9656" spans="2:5" x14ac:dyDescent="0.35">
      <c r="B9656" t="s">
        <v>2298</v>
      </c>
      <c r="C9656" t="s">
        <v>13729</v>
      </c>
      <c r="D9656" t="s">
        <v>3502</v>
      </c>
      <c r="E9656" t="s">
        <v>1028</v>
      </c>
    </row>
    <row r="9657" spans="2:5" x14ac:dyDescent="0.35">
      <c r="B9657" t="s">
        <v>2306</v>
      </c>
      <c r="C9657" t="s">
        <v>13729</v>
      </c>
      <c r="D9657" t="s">
        <v>3510</v>
      </c>
      <c r="E9657" t="s">
        <v>1028</v>
      </c>
    </row>
    <row r="9658" spans="2:5" x14ac:dyDescent="0.35">
      <c r="B9658" t="s">
        <v>2310</v>
      </c>
      <c r="C9658" t="s">
        <v>13729</v>
      </c>
      <c r="D9658" t="s">
        <v>3514</v>
      </c>
      <c r="E9658" t="s">
        <v>1028</v>
      </c>
    </row>
    <row r="9659" spans="2:5" x14ac:dyDescent="0.35">
      <c r="B9659" t="s">
        <v>2312</v>
      </c>
      <c r="C9659" t="s">
        <v>13729</v>
      </c>
      <c r="D9659" t="s">
        <v>3516</v>
      </c>
      <c r="E9659" t="s">
        <v>1028</v>
      </c>
    </row>
    <row r="9660" spans="2:5" x14ac:dyDescent="0.35">
      <c r="B9660" t="s">
        <v>2321</v>
      </c>
      <c r="C9660" t="s">
        <v>13729</v>
      </c>
      <c r="D9660" t="s">
        <v>3525</v>
      </c>
      <c r="E9660" t="s">
        <v>1028</v>
      </c>
    </row>
    <row r="9661" spans="2:5" x14ac:dyDescent="0.35">
      <c r="B9661" t="s">
        <v>2327</v>
      </c>
      <c r="C9661" t="s">
        <v>13729</v>
      </c>
      <c r="D9661" t="s">
        <v>3531</v>
      </c>
      <c r="E9661" t="s">
        <v>1028</v>
      </c>
    </row>
    <row r="9662" spans="2:5" x14ac:dyDescent="0.35">
      <c r="B9662" t="s">
        <v>2333</v>
      </c>
      <c r="C9662" t="s">
        <v>13729</v>
      </c>
      <c r="D9662" t="s">
        <v>3537</v>
      </c>
      <c r="E9662" t="s">
        <v>1105</v>
      </c>
    </row>
    <row r="9663" spans="2:5" x14ac:dyDescent="0.35">
      <c r="B9663" t="s">
        <v>2335</v>
      </c>
      <c r="C9663" t="s">
        <v>13729</v>
      </c>
      <c r="D9663" t="s">
        <v>3539</v>
      </c>
      <c r="E9663" t="s">
        <v>1105</v>
      </c>
    </row>
    <row r="9664" spans="2:5" x14ac:dyDescent="0.35">
      <c r="B9664" t="s">
        <v>2338</v>
      </c>
      <c r="C9664" t="s">
        <v>13729</v>
      </c>
      <c r="D9664" t="s">
        <v>3542</v>
      </c>
      <c r="E9664" t="s">
        <v>1105</v>
      </c>
    </row>
    <row r="9665" spans="2:5" x14ac:dyDescent="0.35">
      <c r="B9665" t="s">
        <v>2350</v>
      </c>
      <c r="C9665" t="s">
        <v>13729</v>
      </c>
      <c r="D9665" t="s">
        <v>3554</v>
      </c>
      <c r="E9665" t="s">
        <v>1105</v>
      </c>
    </row>
    <row r="9666" spans="2:5" x14ac:dyDescent="0.35">
      <c r="B9666" t="s">
        <v>2354</v>
      </c>
      <c r="C9666" t="s">
        <v>13729</v>
      </c>
      <c r="D9666" t="s">
        <v>3558</v>
      </c>
      <c r="E9666" t="s">
        <v>1105</v>
      </c>
    </row>
    <row r="9667" spans="2:5" x14ac:dyDescent="0.35">
      <c r="B9667" t="s">
        <v>2357</v>
      </c>
      <c r="C9667" t="s">
        <v>13729</v>
      </c>
      <c r="D9667" t="s">
        <v>3561</v>
      </c>
      <c r="E9667" t="s">
        <v>1105</v>
      </c>
    </row>
    <row r="9668" spans="2:5" x14ac:dyDescent="0.35">
      <c r="B9668" t="s">
        <v>2377</v>
      </c>
      <c r="C9668" t="s">
        <v>13729</v>
      </c>
      <c r="D9668" t="s">
        <v>3581</v>
      </c>
      <c r="E9668" t="s">
        <v>1105</v>
      </c>
    </row>
    <row r="9669" spans="2:5" x14ac:dyDescent="0.35">
      <c r="B9669" t="s">
        <v>2378</v>
      </c>
      <c r="C9669" t="s">
        <v>13729</v>
      </c>
      <c r="D9669" t="s">
        <v>3582</v>
      </c>
      <c r="E9669" t="s">
        <v>1105</v>
      </c>
    </row>
    <row r="9670" spans="2:5" x14ac:dyDescent="0.35">
      <c r="B9670" t="s">
        <v>2379</v>
      </c>
      <c r="C9670" t="s">
        <v>13729</v>
      </c>
      <c r="D9670" t="s">
        <v>3583</v>
      </c>
      <c r="E9670" t="s">
        <v>1105</v>
      </c>
    </row>
    <row r="9671" spans="2:5" x14ac:dyDescent="0.35">
      <c r="B9671" t="s">
        <v>2400</v>
      </c>
      <c r="C9671" t="s">
        <v>13729</v>
      </c>
      <c r="D9671" t="s">
        <v>3603</v>
      </c>
      <c r="E9671" t="s">
        <v>1105</v>
      </c>
    </row>
    <row r="9672" spans="2:5" x14ac:dyDescent="0.35">
      <c r="B9672" t="s">
        <v>2401</v>
      </c>
      <c r="C9672" t="s">
        <v>13729</v>
      </c>
      <c r="D9672" t="s">
        <v>3604</v>
      </c>
      <c r="E9672" t="s">
        <v>1105</v>
      </c>
    </row>
    <row r="9673" spans="2:5" x14ac:dyDescent="0.35">
      <c r="B9673" t="s">
        <v>2409</v>
      </c>
      <c r="C9673" t="s">
        <v>13729</v>
      </c>
      <c r="D9673" t="s">
        <v>3611</v>
      </c>
      <c r="E9673" t="s">
        <v>1105</v>
      </c>
    </row>
    <row r="9674" spans="2:5" x14ac:dyDescent="0.35">
      <c r="B9674" t="s">
        <v>2410</v>
      </c>
      <c r="C9674" t="s">
        <v>13729</v>
      </c>
      <c r="D9674" t="s">
        <v>3612</v>
      </c>
      <c r="E9674" t="s">
        <v>1062</v>
      </c>
    </row>
    <row r="9675" spans="2:5" x14ac:dyDescent="0.35">
      <c r="B9675" t="s">
        <v>2411</v>
      </c>
      <c r="C9675" t="s">
        <v>13729</v>
      </c>
      <c r="D9675" t="s">
        <v>3613</v>
      </c>
      <c r="E9675" t="s">
        <v>1032</v>
      </c>
    </row>
    <row r="9676" spans="2:5" x14ac:dyDescent="0.35">
      <c r="B9676" t="s">
        <v>2412</v>
      </c>
      <c r="C9676" t="s">
        <v>13729</v>
      </c>
      <c r="D9676" t="s">
        <v>3614</v>
      </c>
      <c r="E9676" t="s">
        <v>1041</v>
      </c>
    </row>
    <row r="9677" spans="2:5" x14ac:dyDescent="0.35">
      <c r="B9677" t="s">
        <v>2419</v>
      </c>
      <c r="C9677" t="s">
        <v>13729</v>
      </c>
      <c r="D9677" t="s">
        <v>3621</v>
      </c>
      <c r="E9677" t="s">
        <v>1105</v>
      </c>
    </row>
    <row r="9678" spans="2:5" x14ac:dyDescent="0.35">
      <c r="B9678" t="s">
        <v>2421</v>
      </c>
      <c r="C9678" t="s">
        <v>13729</v>
      </c>
      <c r="D9678" t="s">
        <v>3623</v>
      </c>
      <c r="E9678" t="s">
        <v>1041</v>
      </c>
    </row>
    <row r="9679" spans="2:5" x14ac:dyDescent="0.35">
      <c r="B9679" t="s">
        <v>2428</v>
      </c>
      <c r="C9679" t="s">
        <v>13729</v>
      </c>
      <c r="D9679" t="s">
        <v>3630</v>
      </c>
      <c r="E9679" t="s">
        <v>1041</v>
      </c>
    </row>
    <row r="9680" spans="2:5" x14ac:dyDescent="0.35">
      <c r="B9680" t="s">
        <v>2429</v>
      </c>
      <c r="C9680" t="s">
        <v>13729</v>
      </c>
      <c r="D9680" t="s">
        <v>3631</v>
      </c>
      <c r="E9680" t="s">
        <v>1062</v>
      </c>
    </row>
    <row r="9681" spans="2:5" x14ac:dyDescent="0.35">
      <c r="B9681" t="s">
        <v>2434</v>
      </c>
      <c r="C9681" t="s">
        <v>13729</v>
      </c>
      <c r="D9681" t="s">
        <v>3636</v>
      </c>
      <c r="E9681" t="s">
        <v>1062</v>
      </c>
    </row>
    <row r="9682" spans="2:5" x14ac:dyDescent="0.35">
      <c r="B9682" t="s">
        <v>2451</v>
      </c>
      <c r="C9682" t="s">
        <v>13729</v>
      </c>
      <c r="D9682" t="s">
        <v>3652</v>
      </c>
      <c r="E9682" t="s">
        <v>1041</v>
      </c>
    </row>
    <row r="9683" spans="2:5" x14ac:dyDescent="0.35">
      <c r="B9683" t="s">
        <v>2457</v>
      </c>
      <c r="C9683" t="s">
        <v>13729</v>
      </c>
      <c r="D9683" t="s">
        <v>3656</v>
      </c>
      <c r="E9683" t="s">
        <v>1105</v>
      </c>
    </row>
    <row r="9684" spans="2:5" x14ac:dyDescent="0.35">
      <c r="B9684" t="s">
        <v>2476</v>
      </c>
      <c r="C9684" t="s">
        <v>13729</v>
      </c>
      <c r="D9684" t="s">
        <v>3675</v>
      </c>
      <c r="E9684" t="s">
        <v>1041</v>
      </c>
    </row>
    <row r="9685" spans="2:5" x14ac:dyDescent="0.35">
      <c r="B9685" t="s">
        <v>2489</v>
      </c>
      <c r="C9685" t="s">
        <v>13729</v>
      </c>
      <c r="D9685" t="s">
        <v>3688</v>
      </c>
      <c r="E9685" t="s">
        <v>1062</v>
      </c>
    </row>
    <row r="9686" spans="2:5" x14ac:dyDescent="0.35">
      <c r="B9686" t="s">
        <v>2493</v>
      </c>
      <c r="C9686" t="s">
        <v>13729</v>
      </c>
      <c r="D9686" t="s">
        <v>3692</v>
      </c>
      <c r="E9686" t="s">
        <v>1041</v>
      </c>
    </row>
    <row r="9687" spans="2:5" x14ac:dyDescent="0.35">
      <c r="B9687" t="s">
        <v>2497</v>
      </c>
      <c r="C9687" t="s">
        <v>13729</v>
      </c>
      <c r="D9687" t="s">
        <v>3696</v>
      </c>
      <c r="E9687" t="s">
        <v>1032</v>
      </c>
    </row>
    <row r="9688" spans="2:5" x14ac:dyDescent="0.35">
      <c r="B9688" t="s">
        <v>2499</v>
      </c>
      <c r="C9688" t="s">
        <v>13729</v>
      </c>
      <c r="D9688" t="s">
        <v>3698</v>
      </c>
      <c r="E9688" t="s">
        <v>1041</v>
      </c>
    </row>
    <row r="9689" spans="2:5" x14ac:dyDescent="0.35">
      <c r="B9689" t="s">
        <v>2511</v>
      </c>
      <c r="C9689" t="s">
        <v>13729</v>
      </c>
      <c r="D9689" t="s">
        <v>3710</v>
      </c>
      <c r="E9689" t="s">
        <v>1041</v>
      </c>
    </row>
    <row r="9690" spans="2:5" x14ac:dyDescent="0.35">
      <c r="B9690" t="s">
        <v>2528</v>
      </c>
      <c r="C9690" t="s">
        <v>13729</v>
      </c>
      <c r="D9690" t="s">
        <v>3727</v>
      </c>
      <c r="E9690" t="s">
        <v>1062</v>
      </c>
    </row>
    <row r="9691" spans="2:5" x14ac:dyDescent="0.35">
      <c r="B9691" t="s">
        <v>2533</v>
      </c>
      <c r="C9691" t="s">
        <v>13729</v>
      </c>
      <c r="D9691" t="s">
        <v>3732</v>
      </c>
      <c r="E9691" t="s">
        <v>1041</v>
      </c>
    </row>
    <row r="9692" spans="2:5" x14ac:dyDescent="0.35">
      <c r="B9692" t="s">
        <v>2547</v>
      </c>
      <c r="C9692" t="s">
        <v>13729</v>
      </c>
      <c r="D9692" t="s">
        <v>3746</v>
      </c>
      <c r="E9692" t="s">
        <v>1041</v>
      </c>
    </row>
    <row r="9693" spans="2:5" x14ac:dyDescent="0.35">
      <c r="B9693" t="s">
        <v>2558</v>
      </c>
      <c r="C9693" t="s">
        <v>13729</v>
      </c>
      <c r="D9693" t="s">
        <v>3757</v>
      </c>
      <c r="E9693" t="s">
        <v>1062</v>
      </c>
    </row>
    <row r="9694" spans="2:5" x14ac:dyDescent="0.35">
      <c r="B9694" t="s">
        <v>2561</v>
      </c>
      <c r="C9694" t="s">
        <v>13729</v>
      </c>
      <c r="D9694" t="s">
        <v>3760</v>
      </c>
      <c r="E9694" t="s">
        <v>1041</v>
      </c>
    </row>
    <row r="9695" spans="2:5" x14ac:dyDescent="0.35">
      <c r="B9695" t="s">
        <v>2564</v>
      </c>
      <c r="C9695" t="s">
        <v>13729</v>
      </c>
      <c r="D9695" t="s">
        <v>3763</v>
      </c>
      <c r="E9695" t="s">
        <v>1041</v>
      </c>
    </row>
    <row r="9696" spans="2:5" x14ac:dyDescent="0.35">
      <c r="B9696" t="s">
        <v>2628</v>
      </c>
      <c r="C9696" t="s">
        <v>13729</v>
      </c>
      <c r="D9696" t="s">
        <v>3825</v>
      </c>
      <c r="E9696" t="s">
        <v>1062</v>
      </c>
    </row>
    <row r="9697" spans="2:5" x14ac:dyDescent="0.35">
      <c r="B9697" t="s">
        <v>2640</v>
      </c>
      <c r="C9697" t="s">
        <v>13729</v>
      </c>
      <c r="D9697" t="s">
        <v>3837</v>
      </c>
      <c r="E9697" t="s">
        <v>1062</v>
      </c>
    </row>
    <row r="9698" spans="2:5" x14ac:dyDescent="0.35">
      <c r="B9698" t="s">
        <v>2659</v>
      </c>
      <c r="C9698" t="s">
        <v>13729</v>
      </c>
      <c r="D9698" t="s">
        <v>3855</v>
      </c>
      <c r="E9698" t="s">
        <v>1062</v>
      </c>
    </row>
    <row r="9699" spans="2:5" x14ac:dyDescent="0.35">
      <c r="B9699" t="s">
        <v>2665</v>
      </c>
      <c r="C9699" t="s">
        <v>13729</v>
      </c>
      <c r="D9699" t="s">
        <v>3861</v>
      </c>
      <c r="E9699" t="s">
        <v>1062</v>
      </c>
    </row>
    <row r="9700" spans="2:5" x14ac:dyDescent="0.35">
      <c r="B9700" t="s">
        <v>2672</v>
      </c>
      <c r="C9700" t="s">
        <v>13729</v>
      </c>
      <c r="D9700" t="s">
        <v>3868</v>
      </c>
      <c r="E9700" t="s">
        <v>1062</v>
      </c>
    </row>
    <row r="9701" spans="2:5" x14ac:dyDescent="0.35">
      <c r="B9701" t="s">
        <v>2674</v>
      </c>
      <c r="C9701" t="s">
        <v>13729</v>
      </c>
      <c r="D9701" t="s">
        <v>3870</v>
      </c>
      <c r="E9701" t="s">
        <v>1062</v>
      </c>
    </row>
    <row r="9702" spans="2:5" x14ac:dyDescent="0.35">
      <c r="B9702" t="s">
        <v>2703</v>
      </c>
      <c r="C9702" t="s">
        <v>13729</v>
      </c>
      <c r="D9702" t="s">
        <v>3896</v>
      </c>
      <c r="E9702" t="s">
        <v>1062</v>
      </c>
    </row>
    <row r="9703" spans="2:5" x14ac:dyDescent="0.35">
      <c r="B9703" t="s">
        <v>2704</v>
      </c>
      <c r="C9703" t="s">
        <v>13729</v>
      </c>
      <c r="D9703" t="s">
        <v>3897</v>
      </c>
      <c r="E9703" t="s">
        <v>1062</v>
      </c>
    </row>
    <row r="9704" spans="2:5" x14ac:dyDescent="0.35">
      <c r="B9704" t="s">
        <v>2707</v>
      </c>
      <c r="C9704" t="s">
        <v>13729</v>
      </c>
      <c r="D9704" t="s">
        <v>3900</v>
      </c>
      <c r="E9704" t="s">
        <v>1062</v>
      </c>
    </row>
    <row r="9705" spans="2:5" x14ac:dyDescent="0.35">
      <c r="B9705" t="s">
        <v>2720</v>
      </c>
      <c r="C9705" t="s">
        <v>13729</v>
      </c>
      <c r="D9705" t="s">
        <v>3913</v>
      </c>
      <c r="E9705" t="s">
        <v>1062</v>
      </c>
    </row>
    <row r="9706" spans="2:5" x14ac:dyDescent="0.35">
      <c r="B9706" t="s">
        <v>2742</v>
      </c>
      <c r="C9706" t="s">
        <v>13729</v>
      </c>
      <c r="D9706" t="s">
        <v>3933</v>
      </c>
      <c r="E9706" t="s">
        <v>1048</v>
      </c>
    </row>
    <row r="9707" spans="2:5" x14ac:dyDescent="0.35">
      <c r="B9707" t="s">
        <v>2748</v>
      </c>
      <c r="C9707" t="s">
        <v>13729</v>
      </c>
      <c r="D9707" t="s">
        <v>3938</v>
      </c>
      <c r="E9707" t="s">
        <v>1048</v>
      </c>
    </row>
    <row r="9708" spans="2:5" x14ac:dyDescent="0.35">
      <c r="B9708" t="s">
        <v>2750</v>
      </c>
      <c r="C9708" t="s">
        <v>13729</v>
      </c>
      <c r="D9708" t="s">
        <v>3940</v>
      </c>
      <c r="E9708" t="s">
        <v>1048</v>
      </c>
    </row>
    <row r="9709" spans="2:5" x14ac:dyDescent="0.35">
      <c r="B9709" t="s">
        <v>2772</v>
      </c>
      <c r="C9709" t="s">
        <v>13729</v>
      </c>
      <c r="D9709" t="s">
        <v>3962</v>
      </c>
      <c r="E9709" t="s">
        <v>1048</v>
      </c>
    </row>
    <row r="9710" spans="2:5" x14ac:dyDescent="0.35">
      <c r="B9710" t="s">
        <v>2778</v>
      </c>
      <c r="C9710" t="s">
        <v>13729</v>
      </c>
      <c r="D9710" t="s">
        <v>3968</v>
      </c>
      <c r="E9710" t="s">
        <v>1048</v>
      </c>
    </row>
    <row r="9711" spans="2:5" x14ac:dyDescent="0.35">
      <c r="B9711" t="s">
        <v>2791</v>
      </c>
      <c r="C9711" t="s">
        <v>13729</v>
      </c>
      <c r="D9711" t="s">
        <v>3980</v>
      </c>
      <c r="E9711" t="s">
        <v>1048</v>
      </c>
    </row>
    <row r="9712" spans="2:5" x14ac:dyDescent="0.35">
      <c r="B9712" t="s">
        <v>2792</v>
      </c>
      <c r="C9712" t="s">
        <v>13729</v>
      </c>
      <c r="D9712" t="s">
        <v>3981</v>
      </c>
      <c r="E9712" t="s">
        <v>1048</v>
      </c>
    </row>
    <row r="9713" spans="2:5" x14ac:dyDescent="0.35">
      <c r="B9713" t="s">
        <v>2793</v>
      </c>
      <c r="C9713" t="s">
        <v>13729</v>
      </c>
      <c r="D9713" t="s">
        <v>3982</v>
      </c>
      <c r="E9713" t="s">
        <v>1048</v>
      </c>
    </row>
    <row r="9714" spans="2:5" x14ac:dyDescent="0.35">
      <c r="B9714" t="s">
        <v>2808</v>
      </c>
      <c r="C9714" t="s">
        <v>13729</v>
      </c>
      <c r="D9714" t="s">
        <v>3995</v>
      </c>
      <c r="E9714" t="s">
        <v>1048</v>
      </c>
    </row>
    <row r="9715" spans="2:5" x14ac:dyDescent="0.35">
      <c r="B9715" t="s">
        <v>2812</v>
      </c>
      <c r="C9715" t="s">
        <v>13729</v>
      </c>
      <c r="D9715" t="s">
        <v>3998</v>
      </c>
      <c r="E9715" t="s">
        <v>1048</v>
      </c>
    </row>
    <row r="9716" spans="2:5" x14ac:dyDescent="0.35">
      <c r="B9716" t="s">
        <v>2813</v>
      </c>
      <c r="C9716" t="s">
        <v>13729</v>
      </c>
      <c r="D9716" t="s">
        <v>3999</v>
      </c>
      <c r="E9716" t="s">
        <v>1048</v>
      </c>
    </row>
    <row r="9717" spans="2:5" x14ac:dyDescent="0.35">
      <c r="B9717" t="s">
        <v>2838</v>
      </c>
      <c r="C9717" t="s">
        <v>13729</v>
      </c>
      <c r="D9717" t="s">
        <v>4022</v>
      </c>
      <c r="E9717" t="s">
        <v>1048</v>
      </c>
    </row>
    <row r="9718" spans="2:5" x14ac:dyDescent="0.35">
      <c r="B9718" t="s">
        <v>2843</v>
      </c>
      <c r="C9718" t="s">
        <v>13729</v>
      </c>
      <c r="D9718" t="s">
        <v>4027</v>
      </c>
    </row>
    <row r="9719" spans="2:5" x14ac:dyDescent="0.35">
      <c r="B9719" t="s">
        <v>2844</v>
      </c>
      <c r="C9719" t="s">
        <v>13729</v>
      </c>
      <c r="D9719" t="s">
        <v>4029</v>
      </c>
    </row>
    <row r="9720" spans="2:5" x14ac:dyDescent="0.35">
      <c r="B9720" t="s">
        <v>2845</v>
      </c>
      <c r="C9720" t="s">
        <v>13729</v>
      </c>
      <c r="D9720" t="s">
        <v>4030</v>
      </c>
    </row>
    <row r="9721" spans="2:5" x14ac:dyDescent="0.35">
      <c r="B9721" t="s">
        <v>2847</v>
      </c>
      <c r="C9721" t="s">
        <v>13729</v>
      </c>
      <c r="D9721" t="s">
        <v>4032</v>
      </c>
      <c r="E9721" t="s">
        <v>1048</v>
      </c>
    </row>
    <row r="9722" spans="2:5" x14ac:dyDescent="0.35">
      <c r="B9722" t="s">
        <v>2853</v>
      </c>
      <c r="C9722" t="s">
        <v>13729</v>
      </c>
      <c r="D9722" t="s">
        <v>4038</v>
      </c>
      <c r="E9722" t="s">
        <v>1048</v>
      </c>
    </row>
    <row r="9723" spans="2:5" x14ac:dyDescent="0.35">
      <c r="B9723" t="s">
        <v>2855</v>
      </c>
      <c r="C9723" t="s">
        <v>13729</v>
      </c>
      <c r="D9723" t="s">
        <v>4040</v>
      </c>
      <c r="E9723" t="s">
        <v>1048</v>
      </c>
    </row>
    <row r="9724" spans="2:5" x14ac:dyDescent="0.35">
      <c r="B9724" t="s">
        <v>2857</v>
      </c>
      <c r="C9724" t="s">
        <v>13729</v>
      </c>
      <c r="D9724" t="s">
        <v>4042</v>
      </c>
      <c r="E9724" t="s">
        <v>1048</v>
      </c>
    </row>
    <row r="9725" spans="2:5" x14ac:dyDescent="0.35">
      <c r="B9725" t="s">
        <v>2885</v>
      </c>
      <c r="C9725" t="s">
        <v>13729</v>
      </c>
      <c r="D9725" t="s">
        <v>4068</v>
      </c>
      <c r="E9725" t="s">
        <v>4149</v>
      </c>
    </row>
    <row r="9726" spans="2:5" x14ac:dyDescent="0.35">
      <c r="B9726" t="s">
        <v>2887</v>
      </c>
      <c r="C9726" t="s">
        <v>13729</v>
      </c>
      <c r="D9726" t="s">
        <v>4070</v>
      </c>
      <c r="E9726" t="s">
        <v>4149</v>
      </c>
    </row>
    <row r="9727" spans="2:5" x14ac:dyDescent="0.35">
      <c r="B9727" t="s">
        <v>2892</v>
      </c>
      <c r="C9727" t="s">
        <v>13729</v>
      </c>
      <c r="D9727" t="s">
        <v>4075</v>
      </c>
      <c r="E9727" t="s">
        <v>4149</v>
      </c>
    </row>
    <row r="9728" spans="2:5" x14ac:dyDescent="0.35">
      <c r="B9728" t="s">
        <v>2894</v>
      </c>
      <c r="C9728" t="s">
        <v>13729</v>
      </c>
      <c r="D9728" t="s">
        <v>4077</v>
      </c>
      <c r="E9728" t="s">
        <v>4149</v>
      </c>
    </row>
    <row r="9729" spans="2:5" x14ac:dyDescent="0.35">
      <c r="B9729" t="s">
        <v>2895</v>
      </c>
      <c r="C9729" t="s">
        <v>13729</v>
      </c>
      <c r="D9729" t="s">
        <v>4078</v>
      </c>
      <c r="E9729" t="s">
        <v>4149</v>
      </c>
    </row>
    <row r="9730" spans="2:5" x14ac:dyDescent="0.35">
      <c r="B9730" t="s">
        <v>2897</v>
      </c>
      <c r="C9730" t="s">
        <v>13729</v>
      </c>
      <c r="D9730" t="s">
        <v>4080</v>
      </c>
      <c r="E9730" t="s">
        <v>4149</v>
      </c>
    </row>
    <row r="9731" spans="2:5" x14ac:dyDescent="0.35">
      <c r="B9731" t="s">
        <v>2906</v>
      </c>
      <c r="C9731" t="s">
        <v>13729</v>
      </c>
      <c r="D9731" t="s">
        <v>4089</v>
      </c>
      <c r="E9731" t="s">
        <v>1050</v>
      </c>
    </row>
    <row r="9732" spans="2:5" x14ac:dyDescent="0.35">
      <c r="B9732" t="s">
        <v>2907</v>
      </c>
      <c r="C9732" t="s">
        <v>13729</v>
      </c>
      <c r="D9732" t="s">
        <v>4090</v>
      </c>
      <c r="E9732" t="s">
        <v>1050</v>
      </c>
    </row>
    <row r="9733" spans="2:5" x14ac:dyDescent="0.35">
      <c r="B9733" t="s">
        <v>2935</v>
      </c>
      <c r="C9733" t="s">
        <v>13729</v>
      </c>
      <c r="D9733" t="s">
        <v>4116</v>
      </c>
      <c r="E9733" t="s">
        <v>1050</v>
      </c>
    </row>
    <row r="9734" spans="2:5" x14ac:dyDescent="0.35">
      <c r="B9734" t="s">
        <v>2944</v>
      </c>
      <c r="C9734" t="s">
        <v>13729</v>
      </c>
      <c r="D9734" t="s">
        <v>4124</v>
      </c>
      <c r="E9734" t="s">
        <v>1050</v>
      </c>
    </row>
    <row r="9735" spans="2:5" x14ac:dyDescent="0.35">
      <c r="B9735" t="s">
        <v>2948</v>
      </c>
      <c r="C9735" t="s">
        <v>13729</v>
      </c>
      <c r="D9735" t="s">
        <v>4128</v>
      </c>
      <c r="E9735" t="s">
        <v>1050</v>
      </c>
    </row>
    <row r="9736" spans="2:5" x14ac:dyDescent="0.35">
      <c r="B9736" t="s">
        <v>2949</v>
      </c>
      <c r="C9736" t="s">
        <v>13729</v>
      </c>
      <c r="D9736" t="s">
        <v>4129</v>
      </c>
      <c r="E9736" t="s">
        <v>1050</v>
      </c>
    </row>
    <row r="9737" spans="2:5" x14ac:dyDescent="0.35">
      <c r="B9737" t="s">
        <v>2953</v>
      </c>
      <c r="C9737" t="s">
        <v>13729</v>
      </c>
      <c r="D9737" t="s">
        <v>4133</v>
      </c>
      <c r="E9737" t="s">
        <v>1050</v>
      </c>
    </row>
    <row r="9738" spans="2:5" x14ac:dyDescent="0.35">
      <c r="B9738" t="s">
        <v>2960</v>
      </c>
      <c r="C9738" t="s">
        <v>13729</v>
      </c>
      <c r="D9738" t="s">
        <v>4140</v>
      </c>
      <c r="E9738" t="s">
        <v>1050</v>
      </c>
    </row>
    <row r="9739" spans="2:5" x14ac:dyDescent="0.35">
      <c r="B9739" t="s">
        <v>2962</v>
      </c>
      <c r="C9739" t="s">
        <v>13729</v>
      </c>
      <c r="D9739" t="s">
        <v>4142</v>
      </c>
      <c r="E9739" t="s">
        <v>1050</v>
      </c>
    </row>
    <row r="9740" spans="2:5" x14ac:dyDescent="0.35">
      <c r="B9740" t="s">
        <v>1486</v>
      </c>
      <c r="C9740" t="s">
        <v>13729</v>
      </c>
    </row>
    <row r="9741" spans="2:5" x14ac:dyDescent="0.35">
      <c r="B9741" t="s">
        <v>1815</v>
      </c>
      <c r="C9741" t="s">
        <v>13731</v>
      </c>
      <c r="D9741" t="s">
        <v>3060</v>
      </c>
      <c r="E9741" t="s">
        <v>1057</v>
      </c>
    </row>
    <row r="9742" spans="2:5" x14ac:dyDescent="0.35">
      <c r="B9742" t="s">
        <v>1820</v>
      </c>
      <c r="C9742" t="s">
        <v>13731</v>
      </c>
      <c r="D9742" t="s">
        <v>3065</v>
      </c>
      <c r="E9742" t="s">
        <v>1057</v>
      </c>
    </row>
    <row r="9743" spans="2:5" x14ac:dyDescent="0.35">
      <c r="B9743" t="s">
        <v>1932</v>
      </c>
      <c r="C9743" t="s">
        <v>13731</v>
      </c>
      <c r="D9743" t="s">
        <v>3165</v>
      </c>
      <c r="E9743" t="s">
        <v>1059</v>
      </c>
    </row>
    <row r="9744" spans="2:5" x14ac:dyDescent="0.35">
      <c r="B9744" t="s">
        <v>1946</v>
      </c>
      <c r="C9744" t="s">
        <v>13731</v>
      </c>
      <c r="D9744" t="s">
        <v>3178</v>
      </c>
      <c r="E9744" t="s">
        <v>1046</v>
      </c>
    </row>
    <row r="9745" spans="2:5" x14ac:dyDescent="0.35">
      <c r="B9745" t="s">
        <v>1958</v>
      </c>
      <c r="C9745" t="s">
        <v>13731</v>
      </c>
      <c r="D9745" t="s">
        <v>3189</v>
      </c>
      <c r="E9745" t="s">
        <v>1046</v>
      </c>
    </row>
    <row r="9746" spans="2:5" x14ac:dyDescent="0.35">
      <c r="B9746" t="s">
        <v>1994</v>
      </c>
      <c r="C9746" t="s">
        <v>13731</v>
      </c>
      <c r="D9746" t="s">
        <v>3225</v>
      </c>
      <c r="E9746" t="s">
        <v>1046</v>
      </c>
    </row>
    <row r="9747" spans="2:5" x14ac:dyDescent="0.35">
      <c r="B9747" t="s">
        <v>2007</v>
      </c>
      <c r="C9747" t="s">
        <v>13731</v>
      </c>
      <c r="D9747" t="s">
        <v>3238</v>
      </c>
      <c r="E9747" t="s">
        <v>1046</v>
      </c>
    </row>
    <row r="9748" spans="2:5" x14ac:dyDescent="0.35">
      <c r="B9748" t="s">
        <v>2016</v>
      </c>
      <c r="C9748" t="s">
        <v>13731</v>
      </c>
      <c r="D9748" t="s">
        <v>3247</v>
      </c>
      <c r="E9748" t="s">
        <v>1105</v>
      </c>
    </row>
    <row r="9749" spans="2:5" x14ac:dyDescent="0.35">
      <c r="B9749" t="s">
        <v>2050</v>
      </c>
      <c r="C9749" t="s">
        <v>13731</v>
      </c>
      <c r="D9749" t="s">
        <v>3278</v>
      </c>
      <c r="E9749" t="s">
        <v>1059</v>
      </c>
    </row>
    <row r="9750" spans="2:5" x14ac:dyDescent="0.35">
      <c r="B9750" t="s">
        <v>2064</v>
      </c>
      <c r="C9750" t="s">
        <v>13731</v>
      </c>
      <c r="D9750" t="s">
        <v>3291</v>
      </c>
      <c r="E9750" t="s">
        <v>1059</v>
      </c>
    </row>
    <row r="9751" spans="2:5" x14ac:dyDescent="0.35">
      <c r="B9751" t="s">
        <v>2065</v>
      </c>
      <c r="C9751" t="s">
        <v>13731</v>
      </c>
      <c r="D9751" t="s">
        <v>3291</v>
      </c>
      <c r="E9751" t="s">
        <v>1059</v>
      </c>
    </row>
    <row r="9752" spans="2:5" x14ac:dyDescent="0.35">
      <c r="B9752" t="s">
        <v>2070</v>
      </c>
      <c r="C9752" t="s">
        <v>13731</v>
      </c>
      <c r="D9752" t="s">
        <v>3295</v>
      </c>
      <c r="E9752" t="s">
        <v>1059</v>
      </c>
    </row>
    <row r="9753" spans="2:5" x14ac:dyDescent="0.35">
      <c r="B9753" t="s">
        <v>2085</v>
      </c>
      <c r="C9753" t="s">
        <v>13731</v>
      </c>
      <c r="D9753" t="s">
        <v>3310</v>
      </c>
      <c r="E9753" t="s">
        <v>1059</v>
      </c>
    </row>
    <row r="9754" spans="2:5" x14ac:dyDescent="0.35">
      <c r="B9754" t="s">
        <v>2105</v>
      </c>
      <c r="C9754" t="s">
        <v>13731</v>
      </c>
      <c r="D9754" t="s">
        <v>3328</v>
      </c>
      <c r="E9754" t="s">
        <v>1028</v>
      </c>
    </row>
    <row r="9755" spans="2:5" x14ac:dyDescent="0.35">
      <c r="B9755" t="s">
        <v>2109</v>
      </c>
      <c r="C9755" t="s">
        <v>13731</v>
      </c>
      <c r="D9755" t="s">
        <v>3332</v>
      </c>
      <c r="E9755" t="s">
        <v>1028</v>
      </c>
    </row>
    <row r="9756" spans="2:5" x14ac:dyDescent="0.35">
      <c r="B9756" t="s">
        <v>2110</v>
      </c>
      <c r="C9756" t="s">
        <v>13731</v>
      </c>
      <c r="D9756" t="s">
        <v>3332</v>
      </c>
      <c r="E9756" t="s">
        <v>1028</v>
      </c>
    </row>
    <row r="9757" spans="2:5" x14ac:dyDescent="0.35">
      <c r="B9757" t="s">
        <v>2111</v>
      </c>
      <c r="C9757" t="s">
        <v>13731</v>
      </c>
      <c r="D9757" t="s">
        <v>3333</v>
      </c>
      <c r="E9757" t="s">
        <v>1028</v>
      </c>
    </row>
    <row r="9758" spans="2:5" x14ac:dyDescent="0.35">
      <c r="B9758" t="s">
        <v>2114</v>
      </c>
      <c r="C9758" t="s">
        <v>13731</v>
      </c>
      <c r="D9758" t="s">
        <v>3336</v>
      </c>
      <c r="E9758" t="s">
        <v>1028</v>
      </c>
    </row>
    <row r="9759" spans="2:5" x14ac:dyDescent="0.35">
      <c r="B9759" t="s">
        <v>2139</v>
      </c>
      <c r="C9759" t="s">
        <v>13731</v>
      </c>
      <c r="D9759" t="s">
        <v>3358</v>
      </c>
      <c r="E9759" t="s">
        <v>1028</v>
      </c>
    </row>
    <row r="9760" spans="2:5" x14ac:dyDescent="0.35">
      <c r="B9760" t="s">
        <v>2145</v>
      </c>
      <c r="C9760" t="s">
        <v>13731</v>
      </c>
      <c r="D9760" t="s">
        <v>3364</v>
      </c>
      <c r="E9760" t="s">
        <v>1028</v>
      </c>
    </row>
    <row r="9761" spans="2:5" x14ac:dyDescent="0.35">
      <c r="B9761" t="s">
        <v>2230</v>
      </c>
      <c r="C9761" t="s">
        <v>13731</v>
      </c>
      <c r="D9761" t="s">
        <v>3438</v>
      </c>
      <c r="E9761" t="s">
        <v>1028</v>
      </c>
    </row>
    <row r="9762" spans="2:5" x14ac:dyDescent="0.35">
      <c r="B9762" t="s">
        <v>2231</v>
      </c>
      <c r="C9762" t="s">
        <v>13731</v>
      </c>
      <c r="D9762" t="s">
        <v>3439</v>
      </c>
      <c r="E9762" t="s">
        <v>1028</v>
      </c>
    </row>
    <row r="9763" spans="2:5" x14ac:dyDescent="0.35">
      <c r="B9763" t="s">
        <v>2232</v>
      </c>
      <c r="C9763" t="s">
        <v>13731</v>
      </c>
      <c r="D9763" t="s">
        <v>3440</v>
      </c>
      <c r="E9763" t="s">
        <v>1028</v>
      </c>
    </row>
    <row r="9764" spans="2:5" x14ac:dyDescent="0.35">
      <c r="B9764" t="s">
        <v>2260</v>
      </c>
      <c r="C9764" t="s">
        <v>13731</v>
      </c>
      <c r="D9764" t="s">
        <v>3467</v>
      </c>
      <c r="E9764" t="s">
        <v>1028</v>
      </c>
    </row>
    <row r="9765" spans="2:5" x14ac:dyDescent="0.35">
      <c r="B9765" t="s">
        <v>2311</v>
      </c>
      <c r="C9765" t="s">
        <v>13731</v>
      </c>
      <c r="D9765" t="s">
        <v>3515</v>
      </c>
      <c r="E9765" t="s">
        <v>1028</v>
      </c>
    </row>
    <row r="9766" spans="2:5" x14ac:dyDescent="0.35">
      <c r="B9766" t="s">
        <v>2325</v>
      </c>
      <c r="C9766" t="s">
        <v>13731</v>
      </c>
      <c r="D9766" t="s">
        <v>3529</v>
      </c>
      <c r="E9766" t="s">
        <v>1028</v>
      </c>
    </row>
    <row r="9767" spans="2:5" x14ac:dyDescent="0.35">
      <c r="B9767" t="s">
        <v>2363</v>
      </c>
      <c r="C9767" t="s">
        <v>13731</v>
      </c>
      <c r="D9767" t="s">
        <v>3567</v>
      </c>
      <c r="E9767" t="s">
        <v>1105</v>
      </c>
    </row>
    <row r="9768" spans="2:5" x14ac:dyDescent="0.35">
      <c r="B9768" t="s">
        <v>2368</v>
      </c>
      <c r="C9768" t="s">
        <v>13731</v>
      </c>
      <c r="D9768" t="s">
        <v>3572</v>
      </c>
      <c r="E9768" t="s">
        <v>1105</v>
      </c>
    </row>
    <row r="9769" spans="2:5" x14ac:dyDescent="0.35">
      <c r="B9769" t="s">
        <v>2383</v>
      </c>
      <c r="C9769" t="s">
        <v>13731</v>
      </c>
      <c r="D9769" t="s">
        <v>3587</v>
      </c>
      <c r="E9769" t="s">
        <v>1105</v>
      </c>
    </row>
    <row r="9770" spans="2:5" x14ac:dyDescent="0.35">
      <c r="B9770" t="s">
        <v>2433</v>
      </c>
      <c r="C9770" t="s">
        <v>13731</v>
      </c>
      <c r="D9770" t="s">
        <v>3635</v>
      </c>
      <c r="E9770" t="s">
        <v>1041</v>
      </c>
    </row>
    <row r="9771" spans="2:5" x14ac:dyDescent="0.35">
      <c r="B9771" t="s">
        <v>2465</v>
      </c>
      <c r="C9771" t="s">
        <v>13731</v>
      </c>
      <c r="D9771" t="s">
        <v>3664</v>
      </c>
      <c r="E9771" t="s">
        <v>1041</v>
      </c>
    </row>
    <row r="9772" spans="2:5" x14ac:dyDescent="0.35">
      <c r="B9772" t="s">
        <v>2515</v>
      </c>
      <c r="C9772" t="s">
        <v>13731</v>
      </c>
      <c r="D9772" t="s">
        <v>3714</v>
      </c>
      <c r="E9772" t="s">
        <v>1041</v>
      </c>
    </row>
    <row r="9773" spans="2:5" x14ac:dyDescent="0.35">
      <c r="B9773" t="s">
        <v>2534</v>
      </c>
      <c r="C9773" t="s">
        <v>13731</v>
      </c>
      <c r="D9773" t="s">
        <v>3733</v>
      </c>
      <c r="E9773" t="s">
        <v>1041</v>
      </c>
    </row>
    <row r="9774" spans="2:5" x14ac:dyDescent="0.35">
      <c r="B9774" t="s">
        <v>2568</v>
      </c>
      <c r="C9774" t="s">
        <v>13731</v>
      </c>
      <c r="D9774" t="s">
        <v>3767</v>
      </c>
      <c r="E9774" t="s">
        <v>1062</v>
      </c>
    </row>
    <row r="9775" spans="2:5" x14ac:dyDescent="0.35">
      <c r="B9775" t="s">
        <v>2711</v>
      </c>
      <c r="C9775" t="s">
        <v>13731</v>
      </c>
      <c r="D9775" t="s">
        <v>3904</v>
      </c>
      <c r="E9775" t="s">
        <v>1062</v>
      </c>
    </row>
    <row r="9776" spans="2:5" x14ac:dyDescent="0.35">
      <c r="B9776" t="s">
        <v>2760</v>
      </c>
      <c r="C9776" t="s">
        <v>13731</v>
      </c>
      <c r="D9776" t="s">
        <v>3951</v>
      </c>
      <c r="E9776" t="s">
        <v>1048</v>
      </c>
    </row>
    <row r="9777" spans="2:5" x14ac:dyDescent="0.35">
      <c r="B9777" t="s">
        <v>2770</v>
      </c>
      <c r="C9777" t="s">
        <v>13731</v>
      </c>
      <c r="D9777" t="s">
        <v>3960</v>
      </c>
      <c r="E9777" t="s">
        <v>1048</v>
      </c>
    </row>
    <row r="9778" spans="2:5" x14ac:dyDescent="0.35">
      <c r="B9778" t="s">
        <v>2795</v>
      </c>
      <c r="C9778" t="s">
        <v>13731</v>
      </c>
      <c r="D9778" t="s">
        <v>3984</v>
      </c>
      <c r="E9778" t="s">
        <v>1048</v>
      </c>
    </row>
    <row r="9779" spans="2:5" x14ac:dyDescent="0.35">
      <c r="B9779" t="s">
        <v>13730</v>
      </c>
      <c r="C9779" t="s">
        <v>13731</v>
      </c>
      <c r="D9779" t="s">
        <v>3984</v>
      </c>
      <c r="E9779" t="s">
        <v>1048</v>
      </c>
    </row>
    <row r="9780" spans="2:5" x14ac:dyDescent="0.35">
      <c r="B9780" t="s">
        <v>2846</v>
      </c>
      <c r="C9780" t="s">
        <v>13731</v>
      </c>
      <c r="D9780" t="s">
        <v>4031</v>
      </c>
      <c r="E9780" t="s">
        <v>1048</v>
      </c>
    </row>
    <row r="9781" spans="2:5" x14ac:dyDescent="0.35">
      <c r="B9781" t="s">
        <v>2856</v>
      </c>
      <c r="C9781" t="s">
        <v>13731</v>
      </c>
      <c r="D9781" t="s">
        <v>4041</v>
      </c>
      <c r="E9781" t="s">
        <v>1048</v>
      </c>
    </row>
    <row r="9782" spans="2:5" x14ac:dyDescent="0.35">
      <c r="B9782" t="s">
        <v>2910</v>
      </c>
      <c r="C9782" t="s">
        <v>13731</v>
      </c>
      <c r="D9782" t="s">
        <v>4093</v>
      </c>
      <c r="E9782" t="s">
        <v>1050</v>
      </c>
    </row>
    <row r="9783" spans="2:5" x14ac:dyDescent="0.35">
      <c r="B9783" t="s">
        <v>2911</v>
      </c>
      <c r="C9783" t="s">
        <v>13731</v>
      </c>
      <c r="D9783" t="s">
        <v>4093</v>
      </c>
      <c r="E9783" t="s">
        <v>1050</v>
      </c>
    </row>
    <row r="9784" spans="2:5" x14ac:dyDescent="0.35">
      <c r="B9784" t="s">
        <v>2923</v>
      </c>
      <c r="C9784" t="s">
        <v>13731</v>
      </c>
      <c r="D9784" t="s">
        <v>4104</v>
      </c>
      <c r="E9784" t="s">
        <v>1050</v>
      </c>
    </row>
    <row r="9785" spans="2:5" x14ac:dyDescent="0.35">
      <c r="B9785" t="s">
        <v>2924</v>
      </c>
      <c r="C9785" t="s">
        <v>13731</v>
      </c>
      <c r="D9785" t="s">
        <v>4105</v>
      </c>
      <c r="E9785" t="s">
        <v>1050</v>
      </c>
    </row>
    <row r="9786" spans="2:5" x14ac:dyDescent="0.35">
      <c r="B9786" t="s">
        <v>2925</v>
      </c>
      <c r="C9786" t="s">
        <v>13731</v>
      </c>
      <c r="D9786" t="s">
        <v>4106</v>
      </c>
      <c r="E9786" t="s">
        <v>1050</v>
      </c>
    </row>
    <row r="9787" spans="2:5" x14ac:dyDescent="0.35">
      <c r="B9787" t="s">
        <v>2926</v>
      </c>
      <c r="C9787" t="s">
        <v>13731</v>
      </c>
      <c r="D9787" t="s">
        <v>4107</v>
      </c>
      <c r="E9787" t="s">
        <v>1050</v>
      </c>
    </row>
    <row r="9788" spans="2:5" x14ac:dyDescent="0.35">
      <c r="B9788" t="s">
        <v>2930</v>
      </c>
      <c r="C9788" t="s">
        <v>13731</v>
      </c>
      <c r="D9788" t="s">
        <v>4111</v>
      </c>
      <c r="E9788" t="s">
        <v>1050</v>
      </c>
    </row>
    <row r="9789" spans="2:5" x14ac:dyDescent="0.35">
      <c r="B9789" t="s">
        <v>2931</v>
      </c>
      <c r="C9789" t="s">
        <v>13731</v>
      </c>
      <c r="D9789" t="s">
        <v>4112</v>
      </c>
      <c r="E9789" t="s">
        <v>1050</v>
      </c>
    </row>
    <row r="9790" spans="2:5" x14ac:dyDescent="0.35">
      <c r="B9790" t="s">
        <v>2934</v>
      </c>
      <c r="C9790" t="s">
        <v>13731</v>
      </c>
      <c r="D9790" t="s">
        <v>4115</v>
      </c>
      <c r="E9790" t="s">
        <v>1050</v>
      </c>
    </row>
    <row r="9791" spans="2:5" x14ac:dyDescent="0.35">
      <c r="B9791" t="s">
        <v>1486</v>
      </c>
      <c r="C9791" t="s">
        <v>13731</v>
      </c>
    </row>
    <row r="9792" spans="2:5" x14ac:dyDescent="0.35">
      <c r="B9792" t="s">
        <v>1815</v>
      </c>
      <c r="C9792" t="s">
        <v>13732</v>
      </c>
      <c r="D9792" t="s">
        <v>3060</v>
      </c>
      <c r="E9792" t="s">
        <v>1057</v>
      </c>
    </row>
    <row r="9793" spans="2:5" x14ac:dyDescent="0.35">
      <c r="B9793" t="s">
        <v>1820</v>
      </c>
      <c r="C9793" t="s">
        <v>13732</v>
      </c>
      <c r="D9793" t="s">
        <v>3065</v>
      </c>
      <c r="E9793" t="s">
        <v>1057</v>
      </c>
    </row>
    <row r="9794" spans="2:5" x14ac:dyDescent="0.35">
      <c r="B9794" t="s">
        <v>1932</v>
      </c>
      <c r="C9794" t="s">
        <v>13732</v>
      </c>
      <c r="D9794" t="s">
        <v>3165</v>
      </c>
      <c r="E9794" t="s">
        <v>1059</v>
      </c>
    </row>
    <row r="9795" spans="2:5" x14ac:dyDescent="0.35">
      <c r="B9795" t="s">
        <v>1946</v>
      </c>
      <c r="C9795" t="s">
        <v>13732</v>
      </c>
      <c r="D9795" t="s">
        <v>3178</v>
      </c>
      <c r="E9795" t="s">
        <v>1046</v>
      </c>
    </row>
    <row r="9796" spans="2:5" x14ac:dyDescent="0.35">
      <c r="B9796" t="s">
        <v>1958</v>
      </c>
      <c r="C9796" t="s">
        <v>13732</v>
      </c>
      <c r="D9796" t="s">
        <v>3189</v>
      </c>
      <c r="E9796" t="s">
        <v>1046</v>
      </c>
    </row>
    <row r="9797" spans="2:5" x14ac:dyDescent="0.35">
      <c r="B9797" t="s">
        <v>1994</v>
      </c>
      <c r="C9797" t="s">
        <v>13732</v>
      </c>
      <c r="D9797" t="s">
        <v>3225</v>
      </c>
      <c r="E9797" t="s">
        <v>1046</v>
      </c>
    </row>
    <row r="9798" spans="2:5" x14ac:dyDescent="0.35">
      <c r="B9798" t="s">
        <v>2007</v>
      </c>
      <c r="C9798" t="s">
        <v>13732</v>
      </c>
      <c r="D9798" t="s">
        <v>3238</v>
      </c>
      <c r="E9798" t="s">
        <v>1046</v>
      </c>
    </row>
    <row r="9799" spans="2:5" x14ac:dyDescent="0.35">
      <c r="B9799" t="s">
        <v>2016</v>
      </c>
      <c r="C9799" t="s">
        <v>13732</v>
      </c>
      <c r="D9799" t="s">
        <v>3247</v>
      </c>
      <c r="E9799" t="s">
        <v>1105</v>
      </c>
    </row>
    <row r="9800" spans="2:5" x14ac:dyDescent="0.35">
      <c r="B9800" t="s">
        <v>2050</v>
      </c>
      <c r="C9800" t="s">
        <v>13732</v>
      </c>
      <c r="D9800" t="s">
        <v>3278</v>
      </c>
      <c r="E9800" t="s">
        <v>1059</v>
      </c>
    </row>
    <row r="9801" spans="2:5" x14ac:dyDescent="0.35">
      <c r="B9801" t="s">
        <v>2064</v>
      </c>
      <c r="C9801" t="s">
        <v>13732</v>
      </c>
      <c r="D9801" t="s">
        <v>3291</v>
      </c>
      <c r="E9801" t="s">
        <v>1059</v>
      </c>
    </row>
    <row r="9802" spans="2:5" x14ac:dyDescent="0.35">
      <c r="B9802" t="s">
        <v>2065</v>
      </c>
      <c r="C9802" t="s">
        <v>13732</v>
      </c>
      <c r="D9802" t="s">
        <v>3291</v>
      </c>
      <c r="E9802" t="s">
        <v>1059</v>
      </c>
    </row>
    <row r="9803" spans="2:5" x14ac:dyDescent="0.35">
      <c r="B9803" t="s">
        <v>2070</v>
      </c>
      <c r="C9803" t="s">
        <v>13732</v>
      </c>
      <c r="D9803" t="s">
        <v>3295</v>
      </c>
      <c r="E9803" t="s">
        <v>1059</v>
      </c>
    </row>
    <row r="9804" spans="2:5" x14ac:dyDescent="0.35">
      <c r="B9804" t="s">
        <v>2085</v>
      </c>
      <c r="C9804" t="s">
        <v>13732</v>
      </c>
      <c r="D9804" t="s">
        <v>3310</v>
      </c>
      <c r="E9804" t="s">
        <v>1059</v>
      </c>
    </row>
    <row r="9805" spans="2:5" x14ac:dyDescent="0.35">
      <c r="B9805" t="s">
        <v>2105</v>
      </c>
      <c r="C9805" t="s">
        <v>13732</v>
      </c>
      <c r="D9805" t="s">
        <v>3328</v>
      </c>
      <c r="E9805" t="s">
        <v>1028</v>
      </c>
    </row>
    <row r="9806" spans="2:5" x14ac:dyDescent="0.35">
      <c r="B9806" t="s">
        <v>2109</v>
      </c>
      <c r="C9806" t="s">
        <v>13732</v>
      </c>
      <c r="D9806" t="s">
        <v>3332</v>
      </c>
      <c r="E9806" t="s">
        <v>1028</v>
      </c>
    </row>
    <row r="9807" spans="2:5" x14ac:dyDescent="0.35">
      <c r="B9807" t="s">
        <v>2110</v>
      </c>
      <c r="C9807" t="s">
        <v>13732</v>
      </c>
      <c r="D9807" t="s">
        <v>3332</v>
      </c>
      <c r="E9807" t="s">
        <v>1028</v>
      </c>
    </row>
    <row r="9808" spans="2:5" x14ac:dyDescent="0.35">
      <c r="B9808" t="s">
        <v>2111</v>
      </c>
      <c r="C9808" t="s">
        <v>13732</v>
      </c>
      <c r="D9808" t="s">
        <v>3333</v>
      </c>
      <c r="E9808" t="s">
        <v>1028</v>
      </c>
    </row>
    <row r="9809" spans="2:5" x14ac:dyDescent="0.35">
      <c r="B9809" t="s">
        <v>2114</v>
      </c>
      <c r="C9809" t="s">
        <v>13732</v>
      </c>
      <c r="D9809" t="s">
        <v>3336</v>
      </c>
      <c r="E9809" t="s">
        <v>1028</v>
      </c>
    </row>
    <row r="9810" spans="2:5" x14ac:dyDescent="0.35">
      <c r="B9810" t="s">
        <v>2139</v>
      </c>
      <c r="C9810" t="s">
        <v>13732</v>
      </c>
      <c r="D9810" t="s">
        <v>3358</v>
      </c>
      <c r="E9810" t="s">
        <v>1028</v>
      </c>
    </row>
    <row r="9811" spans="2:5" x14ac:dyDescent="0.35">
      <c r="B9811" t="s">
        <v>2145</v>
      </c>
      <c r="C9811" t="s">
        <v>13732</v>
      </c>
      <c r="D9811" t="s">
        <v>3364</v>
      </c>
      <c r="E9811" t="s">
        <v>1028</v>
      </c>
    </row>
    <row r="9812" spans="2:5" x14ac:dyDescent="0.35">
      <c r="B9812" t="s">
        <v>2230</v>
      </c>
      <c r="C9812" t="s">
        <v>13732</v>
      </c>
      <c r="D9812" t="s">
        <v>3438</v>
      </c>
      <c r="E9812" t="s">
        <v>1028</v>
      </c>
    </row>
    <row r="9813" spans="2:5" x14ac:dyDescent="0.35">
      <c r="B9813" t="s">
        <v>2231</v>
      </c>
      <c r="C9813" t="s">
        <v>13732</v>
      </c>
      <c r="D9813" t="s">
        <v>3439</v>
      </c>
      <c r="E9813" t="s">
        <v>1028</v>
      </c>
    </row>
    <row r="9814" spans="2:5" x14ac:dyDescent="0.35">
      <c r="B9814" t="s">
        <v>2232</v>
      </c>
      <c r="C9814" t="s">
        <v>13732</v>
      </c>
      <c r="D9814" t="s">
        <v>3440</v>
      </c>
      <c r="E9814" t="s">
        <v>1028</v>
      </c>
    </row>
    <row r="9815" spans="2:5" x14ac:dyDescent="0.35">
      <c r="B9815" t="s">
        <v>2260</v>
      </c>
      <c r="C9815" t="s">
        <v>13732</v>
      </c>
      <c r="D9815" t="s">
        <v>3467</v>
      </c>
      <c r="E9815" t="s">
        <v>1028</v>
      </c>
    </row>
    <row r="9816" spans="2:5" x14ac:dyDescent="0.35">
      <c r="B9816" t="s">
        <v>2311</v>
      </c>
      <c r="C9816" t="s">
        <v>13732</v>
      </c>
      <c r="D9816" t="s">
        <v>3515</v>
      </c>
      <c r="E9816" t="s">
        <v>1028</v>
      </c>
    </row>
    <row r="9817" spans="2:5" x14ac:dyDescent="0.35">
      <c r="B9817" t="s">
        <v>2325</v>
      </c>
      <c r="C9817" t="s">
        <v>13732</v>
      </c>
      <c r="D9817" t="s">
        <v>3529</v>
      </c>
      <c r="E9817" t="s">
        <v>1028</v>
      </c>
    </row>
    <row r="9818" spans="2:5" x14ac:dyDescent="0.35">
      <c r="B9818" t="s">
        <v>2363</v>
      </c>
      <c r="C9818" t="s">
        <v>13732</v>
      </c>
      <c r="D9818" t="s">
        <v>3567</v>
      </c>
      <c r="E9818" t="s">
        <v>1105</v>
      </c>
    </row>
    <row r="9819" spans="2:5" x14ac:dyDescent="0.35">
      <c r="B9819" t="s">
        <v>2368</v>
      </c>
      <c r="C9819" t="s">
        <v>13732</v>
      </c>
      <c r="D9819" t="s">
        <v>3572</v>
      </c>
      <c r="E9819" t="s">
        <v>1105</v>
      </c>
    </row>
    <row r="9820" spans="2:5" x14ac:dyDescent="0.35">
      <c r="B9820" t="s">
        <v>2383</v>
      </c>
      <c r="C9820" t="s">
        <v>13732</v>
      </c>
      <c r="D9820" t="s">
        <v>3587</v>
      </c>
      <c r="E9820" t="s">
        <v>1105</v>
      </c>
    </row>
    <row r="9821" spans="2:5" x14ac:dyDescent="0.35">
      <c r="B9821" t="s">
        <v>2433</v>
      </c>
      <c r="C9821" t="s">
        <v>13732</v>
      </c>
      <c r="D9821" t="s">
        <v>3635</v>
      </c>
      <c r="E9821" t="s">
        <v>1041</v>
      </c>
    </row>
    <row r="9822" spans="2:5" x14ac:dyDescent="0.35">
      <c r="B9822" t="s">
        <v>2465</v>
      </c>
      <c r="C9822" t="s">
        <v>13732</v>
      </c>
      <c r="D9822" t="s">
        <v>3664</v>
      </c>
      <c r="E9822" t="s">
        <v>1041</v>
      </c>
    </row>
    <row r="9823" spans="2:5" x14ac:dyDescent="0.35">
      <c r="B9823" t="s">
        <v>2515</v>
      </c>
      <c r="C9823" t="s">
        <v>13732</v>
      </c>
      <c r="D9823" t="s">
        <v>3714</v>
      </c>
      <c r="E9823" t="s">
        <v>1041</v>
      </c>
    </row>
    <row r="9824" spans="2:5" x14ac:dyDescent="0.35">
      <c r="B9824" t="s">
        <v>2534</v>
      </c>
      <c r="C9824" t="s">
        <v>13732</v>
      </c>
      <c r="D9824" t="s">
        <v>3733</v>
      </c>
      <c r="E9824" t="s">
        <v>1041</v>
      </c>
    </row>
    <row r="9825" spans="2:5" x14ac:dyDescent="0.35">
      <c r="B9825" t="s">
        <v>2568</v>
      </c>
      <c r="C9825" t="s">
        <v>13732</v>
      </c>
      <c r="D9825" t="s">
        <v>3767</v>
      </c>
      <c r="E9825" t="s">
        <v>1062</v>
      </c>
    </row>
    <row r="9826" spans="2:5" x14ac:dyDescent="0.35">
      <c r="B9826" t="s">
        <v>2711</v>
      </c>
      <c r="C9826" t="s">
        <v>13732</v>
      </c>
      <c r="D9826" t="s">
        <v>3904</v>
      </c>
      <c r="E9826" t="s">
        <v>1062</v>
      </c>
    </row>
    <row r="9827" spans="2:5" x14ac:dyDescent="0.35">
      <c r="B9827" t="s">
        <v>2760</v>
      </c>
      <c r="C9827" t="s">
        <v>13732</v>
      </c>
      <c r="D9827" t="s">
        <v>3951</v>
      </c>
      <c r="E9827" t="s">
        <v>1048</v>
      </c>
    </row>
    <row r="9828" spans="2:5" x14ac:dyDescent="0.35">
      <c r="B9828" t="s">
        <v>2770</v>
      </c>
      <c r="C9828" t="s">
        <v>13732</v>
      </c>
      <c r="D9828" t="s">
        <v>3960</v>
      </c>
      <c r="E9828" t="s">
        <v>1048</v>
      </c>
    </row>
    <row r="9829" spans="2:5" x14ac:dyDescent="0.35">
      <c r="B9829" t="s">
        <v>2795</v>
      </c>
      <c r="C9829" t="s">
        <v>13732</v>
      </c>
      <c r="D9829" t="s">
        <v>3984</v>
      </c>
      <c r="E9829" t="s">
        <v>1048</v>
      </c>
    </row>
    <row r="9830" spans="2:5" x14ac:dyDescent="0.35">
      <c r="B9830" t="s">
        <v>2846</v>
      </c>
      <c r="C9830" t="s">
        <v>13732</v>
      </c>
      <c r="D9830" t="s">
        <v>4031</v>
      </c>
      <c r="E9830" t="s">
        <v>1048</v>
      </c>
    </row>
    <row r="9831" spans="2:5" x14ac:dyDescent="0.35">
      <c r="B9831" t="s">
        <v>2856</v>
      </c>
      <c r="C9831" t="s">
        <v>13732</v>
      </c>
      <c r="D9831" t="s">
        <v>4041</v>
      </c>
      <c r="E9831" t="s">
        <v>1048</v>
      </c>
    </row>
    <row r="9832" spans="2:5" x14ac:dyDescent="0.35">
      <c r="B9832" t="s">
        <v>2910</v>
      </c>
      <c r="C9832" t="s">
        <v>13732</v>
      </c>
      <c r="D9832" t="s">
        <v>4093</v>
      </c>
      <c r="E9832" t="s">
        <v>1050</v>
      </c>
    </row>
    <row r="9833" spans="2:5" x14ac:dyDescent="0.35">
      <c r="B9833" t="s">
        <v>2911</v>
      </c>
      <c r="C9833" t="s">
        <v>13732</v>
      </c>
      <c r="D9833" t="s">
        <v>4093</v>
      </c>
      <c r="E9833" t="s">
        <v>1050</v>
      </c>
    </row>
    <row r="9834" spans="2:5" x14ac:dyDescent="0.35">
      <c r="B9834" t="s">
        <v>2923</v>
      </c>
      <c r="C9834" t="s">
        <v>13732</v>
      </c>
      <c r="D9834" t="s">
        <v>4104</v>
      </c>
      <c r="E9834" t="s">
        <v>1050</v>
      </c>
    </row>
    <row r="9835" spans="2:5" x14ac:dyDescent="0.35">
      <c r="B9835" t="s">
        <v>2924</v>
      </c>
      <c r="C9835" t="s">
        <v>13732</v>
      </c>
      <c r="D9835" t="s">
        <v>4105</v>
      </c>
      <c r="E9835" t="s">
        <v>1050</v>
      </c>
    </row>
    <row r="9836" spans="2:5" x14ac:dyDescent="0.35">
      <c r="B9836" t="s">
        <v>2925</v>
      </c>
      <c r="C9836" t="s">
        <v>13732</v>
      </c>
      <c r="D9836" t="s">
        <v>4106</v>
      </c>
      <c r="E9836" t="s">
        <v>1050</v>
      </c>
    </row>
    <row r="9837" spans="2:5" x14ac:dyDescent="0.35">
      <c r="B9837" t="s">
        <v>2926</v>
      </c>
      <c r="C9837" t="s">
        <v>13732</v>
      </c>
      <c r="D9837" t="s">
        <v>4107</v>
      </c>
      <c r="E9837" t="s">
        <v>1050</v>
      </c>
    </row>
    <row r="9838" spans="2:5" x14ac:dyDescent="0.35">
      <c r="B9838" t="s">
        <v>2930</v>
      </c>
      <c r="C9838" t="s">
        <v>13732</v>
      </c>
      <c r="D9838" t="s">
        <v>4111</v>
      </c>
      <c r="E9838" t="s">
        <v>1050</v>
      </c>
    </row>
    <row r="9839" spans="2:5" x14ac:dyDescent="0.35">
      <c r="B9839" t="s">
        <v>2931</v>
      </c>
      <c r="C9839" t="s">
        <v>13732</v>
      </c>
      <c r="D9839" t="s">
        <v>4112</v>
      </c>
      <c r="E9839" t="s">
        <v>1050</v>
      </c>
    </row>
    <row r="9840" spans="2:5" x14ac:dyDescent="0.35">
      <c r="B9840" t="s">
        <v>2934</v>
      </c>
      <c r="C9840" t="s">
        <v>13732</v>
      </c>
      <c r="D9840" t="s">
        <v>4115</v>
      </c>
      <c r="E9840" t="s">
        <v>1050</v>
      </c>
    </row>
    <row r="9841" spans="2:4" x14ac:dyDescent="0.35">
      <c r="B9841" t="s">
        <v>2967</v>
      </c>
      <c r="C9841" t="s">
        <v>13732</v>
      </c>
    </row>
    <row r="9842" spans="2:4" x14ac:dyDescent="0.35">
      <c r="B9842" t="s">
        <v>2968</v>
      </c>
      <c r="C9842" t="s">
        <v>13732</v>
      </c>
    </row>
    <row r="9843" spans="2:4" x14ac:dyDescent="0.35">
      <c r="B9843" t="s">
        <v>2969</v>
      </c>
      <c r="C9843" t="s">
        <v>13732</v>
      </c>
    </row>
    <row r="9844" spans="2:4" x14ac:dyDescent="0.35">
      <c r="B9844" t="s">
        <v>2970</v>
      </c>
      <c r="C9844" t="s">
        <v>13732</v>
      </c>
    </row>
    <row r="9845" spans="2:4" x14ac:dyDescent="0.35">
      <c r="B9845" t="s">
        <v>2971</v>
      </c>
      <c r="C9845" t="s">
        <v>13732</v>
      </c>
    </row>
    <row r="9846" spans="2:4" x14ac:dyDescent="0.35">
      <c r="B9846" t="s">
        <v>2972</v>
      </c>
      <c r="C9846" t="s">
        <v>13732</v>
      </c>
    </row>
    <row r="9847" spans="2:4" x14ac:dyDescent="0.35">
      <c r="B9847" t="s">
        <v>2973</v>
      </c>
      <c r="C9847" t="s">
        <v>13732</v>
      </c>
    </row>
    <row r="9848" spans="2:4" x14ac:dyDescent="0.35">
      <c r="B9848" t="s">
        <v>2974</v>
      </c>
      <c r="C9848" t="s">
        <v>13732</v>
      </c>
    </row>
    <row r="9849" spans="2:4" x14ac:dyDescent="0.35">
      <c r="B9849" t="s">
        <v>2975</v>
      </c>
      <c r="C9849" t="s">
        <v>13732</v>
      </c>
    </row>
    <row r="9850" spans="2:4" x14ac:dyDescent="0.35">
      <c r="B9850" t="s">
        <v>2976</v>
      </c>
      <c r="C9850" t="s">
        <v>13732</v>
      </c>
    </row>
    <row r="9851" spans="2:4" x14ac:dyDescent="0.35">
      <c r="B9851" t="s">
        <v>2977</v>
      </c>
      <c r="C9851" t="s">
        <v>13732</v>
      </c>
      <c r="D9851" t="s">
        <v>4147</v>
      </c>
    </row>
    <row r="9852" spans="2:4" x14ac:dyDescent="0.35">
      <c r="B9852" t="s">
        <v>2978</v>
      </c>
      <c r="C9852" t="s">
        <v>13732</v>
      </c>
    </row>
    <row r="9853" spans="2:4" x14ac:dyDescent="0.35">
      <c r="B9853" t="s">
        <v>2979</v>
      </c>
      <c r="C9853" t="s">
        <v>13732</v>
      </c>
    </row>
    <row r="9854" spans="2:4" x14ac:dyDescent="0.35">
      <c r="B9854" t="s">
        <v>2980</v>
      </c>
      <c r="C9854" t="s">
        <v>13732</v>
      </c>
      <c r="D9854" t="s">
        <v>4147</v>
      </c>
    </row>
    <row r="9855" spans="2:4" x14ac:dyDescent="0.35">
      <c r="B9855" t="s">
        <v>2981</v>
      </c>
      <c r="C9855" t="s">
        <v>13732</v>
      </c>
    </row>
    <row r="9856" spans="2:4" x14ac:dyDescent="0.35">
      <c r="B9856" t="s">
        <v>2982</v>
      </c>
      <c r="C9856" t="s">
        <v>13732</v>
      </c>
    </row>
    <row r="9857" spans="2:4" x14ac:dyDescent="0.35">
      <c r="B9857" t="s">
        <v>2983</v>
      </c>
      <c r="C9857" t="s">
        <v>13732</v>
      </c>
    </row>
    <row r="9858" spans="2:4" x14ac:dyDescent="0.35">
      <c r="B9858" t="s">
        <v>2984</v>
      </c>
      <c r="C9858" t="s">
        <v>13732</v>
      </c>
    </row>
    <row r="9859" spans="2:4" x14ac:dyDescent="0.35">
      <c r="B9859" t="s">
        <v>2985</v>
      </c>
      <c r="C9859" t="s">
        <v>13732</v>
      </c>
    </row>
    <row r="9860" spans="2:4" x14ac:dyDescent="0.35">
      <c r="B9860" t="s">
        <v>2986</v>
      </c>
      <c r="C9860" t="s">
        <v>13732</v>
      </c>
    </row>
    <row r="9861" spans="2:4" x14ac:dyDescent="0.35">
      <c r="B9861" t="s">
        <v>2987</v>
      </c>
      <c r="C9861" t="s">
        <v>13732</v>
      </c>
    </row>
    <row r="9862" spans="2:4" x14ac:dyDescent="0.35">
      <c r="B9862" t="s">
        <v>2988</v>
      </c>
      <c r="C9862" t="s">
        <v>13732</v>
      </c>
    </row>
    <row r="9863" spans="2:4" x14ac:dyDescent="0.35">
      <c r="B9863" t="s">
        <v>2989</v>
      </c>
      <c r="C9863" t="s">
        <v>13732</v>
      </c>
    </row>
    <row r="9864" spans="2:4" x14ac:dyDescent="0.35">
      <c r="B9864" t="s">
        <v>2990</v>
      </c>
      <c r="C9864" t="s">
        <v>13732</v>
      </c>
    </row>
    <row r="9865" spans="2:4" x14ac:dyDescent="0.35">
      <c r="B9865" t="s">
        <v>2991</v>
      </c>
      <c r="C9865" t="s">
        <v>13732</v>
      </c>
    </row>
    <row r="9866" spans="2:4" x14ac:dyDescent="0.35">
      <c r="B9866" t="s">
        <v>2992</v>
      </c>
      <c r="C9866" t="s">
        <v>13732</v>
      </c>
    </row>
    <row r="9867" spans="2:4" x14ac:dyDescent="0.35">
      <c r="B9867" t="s">
        <v>2993</v>
      </c>
      <c r="C9867" t="s">
        <v>13732</v>
      </c>
      <c r="D9867" t="s">
        <v>4147</v>
      </c>
    </row>
    <row r="9868" spans="2:4" x14ac:dyDescent="0.35">
      <c r="B9868" t="s">
        <v>2994</v>
      </c>
      <c r="C9868" t="s">
        <v>13732</v>
      </c>
    </row>
    <row r="9869" spans="2:4" x14ac:dyDescent="0.35">
      <c r="B9869" t="s">
        <v>2995</v>
      </c>
      <c r="C9869" t="s">
        <v>13732</v>
      </c>
    </row>
    <row r="9870" spans="2:4" x14ac:dyDescent="0.35">
      <c r="B9870" t="s">
        <v>2996</v>
      </c>
      <c r="C9870" t="s">
        <v>13732</v>
      </c>
      <c r="D9870" t="s">
        <v>4147</v>
      </c>
    </row>
    <row r="9871" spans="2:4" x14ac:dyDescent="0.35">
      <c r="B9871" t="s">
        <v>2997</v>
      </c>
      <c r="C9871" t="s">
        <v>13732</v>
      </c>
    </row>
    <row r="9872" spans="2:4" x14ac:dyDescent="0.35">
      <c r="B9872" t="s">
        <v>2998</v>
      </c>
      <c r="C9872" t="s">
        <v>13732</v>
      </c>
      <c r="D9872" t="s">
        <v>4147</v>
      </c>
    </row>
    <row r="9873" spans="2:5" x14ac:dyDescent="0.35">
      <c r="B9873" t="s">
        <v>2999</v>
      </c>
      <c r="C9873" t="s">
        <v>13732</v>
      </c>
      <c r="D9873" t="s">
        <v>4147</v>
      </c>
    </row>
    <row r="9874" spans="2:5" x14ac:dyDescent="0.35">
      <c r="B9874" t="s">
        <v>3000</v>
      </c>
      <c r="C9874" t="s">
        <v>13732</v>
      </c>
    </row>
    <row r="9875" spans="2:5" x14ac:dyDescent="0.35">
      <c r="B9875" t="s">
        <v>3001</v>
      </c>
      <c r="C9875" t="s">
        <v>13732</v>
      </c>
    </row>
    <row r="9876" spans="2:5" x14ac:dyDescent="0.35">
      <c r="B9876" t="s">
        <v>3002</v>
      </c>
      <c r="C9876" t="s">
        <v>13732</v>
      </c>
    </row>
    <row r="9877" spans="2:5" x14ac:dyDescent="0.35">
      <c r="B9877" t="s">
        <v>3003</v>
      </c>
      <c r="C9877" t="s">
        <v>13732</v>
      </c>
    </row>
    <row r="9878" spans="2:5" x14ac:dyDescent="0.35">
      <c r="B9878" t="s">
        <v>3004</v>
      </c>
      <c r="C9878" t="s">
        <v>13732</v>
      </c>
    </row>
    <row r="9879" spans="2:5" x14ac:dyDescent="0.35">
      <c r="B9879" t="s">
        <v>3005</v>
      </c>
      <c r="C9879" t="s">
        <v>13732</v>
      </c>
    </row>
    <row r="9880" spans="2:5" x14ac:dyDescent="0.35">
      <c r="B9880" t="s">
        <v>3006</v>
      </c>
      <c r="C9880" t="s">
        <v>13732</v>
      </c>
      <c r="D9880" t="s">
        <v>4147</v>
      </c>
    </row>
    <row r="9881" spans="2:5" x14ac:dyDescent="0.35">
      <c r="B9881" t="s">
        <v>1486</v>
      </c>
      <c r="C9881" t="s">
        <v>13732</v>
      </c>
    </row>
    <row r="9882" spans="2:5" x14ac:dyDescent="0.35">
      <c r="B9882" t="s">
        <v>13733</v>
      </c>
      <c r="C9882" t="s">
        <v>13843</v>
      </c>
      <c r="D9882" t="s">
        <v>4303</v>
      </c>
      <c r="E9882" t="s">
        <v>1048</v>
      </c>
    </row>
    <row r="9883" spans="2:5" x14ac:dyDescent="0.35">
      <c r="B9883" t="s">
        <v>4301</v>
      </c>
      <c r="C9883" t="s">
        <v>13843</v>
      </c>
      <c r="D9883" t="s">
        <v>4303</v>
      </c>
      <c r="E9883" t="s">
        <v>1048</v>
      </c>
    </row>
    <row r="9884" spans="2:5" x14ac:dyDescent="0.35">
      <c r="B9884" t="s">
        <v>4304</v>
      </c>
      <c r="C9884" t="s">
        <v>13843</v>
      </c>
      <c r="D9884" t="s">
        <v>4303</v>
      </c>
      <c r="E9884" t="s">
        <v>1048</v>
      </c>
    </row>
    <row r="9885" spans="2:5" x14ac:dyDescent="0.35">
      <c r="B9885" t="s">
        <v>4305</v>
      </c>
      <c r="C9885" t="s">
        <v>13843</v>
      </c>
      <c r="D9885" t="s">
        <v>4303</v>
      </c>
      <c r="E9885" t="s">
        <v>1048</v>
      </c>
    </row>
    <row r="9886" spans="2:5" x14ac:dyDescent="0.35">
      <c r="B9886" t="s">
        <v>13734</v>
      </c>
      <c r="C9886" t="s">
        <v>13843</v>
      </c>
      <c r="D9886" t="s">
        <v>13844</v>
      </c>
      <c r="E9886" t="s">
        <v>1041</v>
      </c>
    </row>
    <row r="9887" spans="2:5" x14ac:dyDescent="0.35">
      <c r="B9887" t="s">
        <v>13735</v>
      </c>
      <c r="C9887" t="s">
        <v>13843</v>
      </c>
      <c r="D9887" t="s">
        <v>10515</v>
      </c>
      <c r="E9887" t="s">
        <v>1028</v>
      </c>
    </row>
    <row r="9888" spans="2:5" x14ac:dyDescent="0.35">
      <c r="B9888" t="s">
        <v>13736</v>
      </c>
      <c r="C9888" t="s">
        <v>13843</v>
      </c>
      <c r="D9888" t="s">
        <v>13845</v>
      </c>
      <c r="E9888" t="s">
        <v>1032</v>
      </c>
    </row>
    <row r="9889" spans="2:5" x14ac:dyDescent="0.35">
      <c r="B9889" t="s">
        <v>13737</v>
      </c>
      <c r="C9889" t="s">
        <v>13843</v>
      </c>
      <c r="D9889" t="s">
        <v>13845</v>
      </c>
      <c r="E9889" t="s">
        <v>1032</v>
      </c>
    </row>
    <row r="9890" spans="2:5" x14ac:dyDescent="0.35">
      <c r="B9890" t="s">
        <v>13738</v>
      </c>
      <c r="C9890" t="s">
        <v>13843</v>
      </c>
      <c r="D9890" t="s">
        <v>13845</v>
      </c>
      <c r="E9890" t="s">
        <v>1032</v>
      </c>
    </row>
    <row r="9891" spans="2:5" x14ac:dyDescent="0.35">
      <c r="B9891" t="s">
        <v>13739</v>
      </c>
      <c r="C9891" t="s">
        <v>13843</v>
      </c>
      <c r="D9891" t="s">
        <v>13845</v>
      </c>
      <c r="E9891" t="s">
        <v>1032</v>
      </c>
    </row>
    <row r="9892" spans="2:5" x14ac:dyDescent="0.35">
      <c r="B9892" t="s">
        <v>13740</v>
      </c>
      <c r="C9892" t="s">
        <v>13843</v>
      </c>
      <c r="D9892" t="s">
        <v>13845</v>
      </c>
      <c r="E9892" t="s">
        <v>1032</v>
      </c>
    </row>
    <row r="9893" spans="2:5" x14ac:dyDescent="0.35">
      <c r="B9893" t="s">
        <v>13741</v>
      </c>
      <c r="C9893" t="s">
        <v>13843</v>
      </c>
      <c r="D9893" t="s">
        <v>13846</v>
      </c>
      <c r="E9893" t="s">
        <v>1048</v>
      </c>
    </row>
    <row r="9894" spans="2:5" x14ac:dyDescent="0.35">
      <c r="B9894" t="s">
        <v>13742</v>
      </c>
      <c r="C9894" t="s">
        <v>13843</v>
      </c>
      <c r="D9894" t="s">
        <v>4492</v>
      </c>
      <c r="E9894" t="s">
        <v>1041</v>
      </c>
    </row>
    <row r="9895" spans="2:5" x14ac:dyDescent="0.35">
      <c r="B9895" t="s">
        <v>13743</v>
      </c>
      <c r="C9895" t="s">
        <v>13843</v>
      </c>
      <c r="D9895" t="s">
        <v>4499</v>
      </c>
      <c r="E9895" t="s">
        <v>1032</v>
      </c>
    </row>
    <row r="9896" spans="2:5" x14ac:dyDescent="0.35">
      <c r="B9896" t="s">
        <v>13744</v>
      </c>
      <c r="C9896" t="s">
        <v>13843</v>
      </c>
      <c r="D9896" t="s">
        <v>4499</v>
      </c>
      <c r="E9896" t="s">
        <v>1032</v>
      </c>
    </row>
    <row r="9897" spans="2:5" x14ac:dyDescent="0.35">
      <c r="B9897" t="s">
        <v>13745</v>
      </c>
      <c r="C9897" t="s">
        <v>13843</v>
      </c>
      <c r="D9897" t="s">
        <v>8112</v>
      </c>
      <c r="E9897" t="s">
        <v>4149</v>
      </c>
    </row>
    <row r="9898" spans="2:5" x14ac:dyDescent="0.35">
      <c r="B9898" t="s">
        <v>13746</v>
      </c>
      <c r="C9898" t="s">
        <v>13843</v>
      </c>
      <c r="D9898" t="s">
        <v>8112</v>
      </c>
      <c r="E9898" t="s">
        <v>4149</v>
      </c>
    </row>
    <row r="9899" spans="2:5" x14ac:dyDescent="0.35">
      <c r="B9899" t="s">
        <v>13747</v>
      </c>
      <c r="C9899" t="s">
        <v>13843</v>
      </c>
      <c r="D9899" t="s">
        <v>8112</v>
      </c>
      <c r="E9899" t="s">
        <v>4149</v>
      </c>
    </row>
    <row r="9900" spans="2:5" x14ac:dyDescent="0.35">
      <c r="B9900" t="s">
        <v>13748</v>
      </c>
      <c r="C9900" t="s">
        <v>13843</v>
      </c>
      <c r="D9900" t="s">
        <v>4568</v>
      </c>
    </row>
    <row r="9901" spans="2:5" x14ac:dyDescent="0.35">
      <c r="B9901" t="s">
        <v>4567</v>
      </c>
      <c r="C9901" t="s">
        <v>13843</v>
      </c>
      <c r="D9901" t="s">
        <v>4568</v>
      </c>
    </row>
    <row r="9902" spans="2:5" x14ac:dyDescent="0.35">
      <c r="B9902" t="s">
        <v>13749</v>
      </c>
      <c r="C9902" t="s">
        <v>13843</v>
      </c>
      <c r="D9902" t="s">
        <v>4568</v>
      </c>
    </row>
    <row r="9903" spans="2:5" x14ac:dyDescent="0.35">
      <c r="B9903" t="s">
        <v>13750</v>
      </c>
      <c r="C9903" t="s">
        <v>13843</v>
      </c>
      <c r="D9903" t="s">
        <v>4568</v>
      </c>
    </row>
    <row r="9904" spans="2:5" x14ac:dyDescent="0.35">
      <c r="B9904" t="s">
        <v>13751</v>
      </c>
      <c r="C9904" t="s">
        <v>13843</v>
      </c>
      <c r="D9904" t="s">
        <v>4568</v>
      </c>
    </row>
    <row r="9905" spans="2:5" x14ac:dyDescent="0.35">
      <c r="B9905" t="s">
        <v>13752</v>
      </c>
      <c r="C9905" t="s">
        <v>13843</v>
      </c>
      <c r="D9905" t="s">
        <v>13847</v>
      </c>
      <c r="E9905" t="s">
        <v>1050</v>
      </c>
    </row>
    <row r="9906" spans="2:5" x14ac:dyDescent="0.35">
      <c r="B9906" t="s">
        <v>13753</v>
      </c>
      <c r="C9906" t="s">
        <v>13843</v>
      </c>
      <c r="D9906" t="s">
        <v>13848</v>
      </c>
      <c r="E9906" t="s">
        <v>1048</v>
      </c>
    </row>
    <row r="9907" spans="2:5" x14ac:dyDescent="0.35">
      <c r="B9907" t="s">
        <v>4617</v>
      </c>
      <c r="C9907" t="s">
        <v>13843</v>
      </c>
      <c r="D9907" t="s">
        <v>1514</v>
      </c>
      <c r="E9907" t="s">
        <v>1032</v>
      </c>
    </row>
    <row r="9908" spans="2:5" x14ac:dyDescent="0.35">
      <c r="B9908" t="s">
        <v>4620</v>
      </c>
      <c r="C9908" t="s">
        <v>13843</v>
      </c>
      <c r="D9908" t="s">
        <v>4621</v>
      </c>
      <c r="E9908" t="s">
        <v>1032</v>
      </c>
    </row>
    <row r="9909" spans="2:5" x14ac:dyDescent="0.35">
      <c r="B9909" t="s">
        <v>13754</v>
      </c>
      <c r="C9909" t="s">
        <v>13843</v>
      </c>
      <c r="D9909" t="s">
        <v>4671</v>
      </c>
      <c r="E9909" t="s">
        <v>1048</v>
      </c>
    </row>
    <row r="9910" spans="2:5" x14ac:dyDescent="0.35">
      <c r="B9910" t="s">
        <v>13755</v>
      </c>
      <c r="C9910" t="s">
        <v>13843</v>
      </c>
      <c r="D9910" t="s">
        <v>13849</v>
      </c>
      <c r="E9910" t="s">
        <v>1028</v>
      </c>
    </row>
    <row r="9911" spans="2:5" x14ac:dyDescent="0.35">
      <c r="B9911" t="s">
        <v>13756</v>
      </c>
      <c r="C9911" t="s">
        <v>13843</v>
      </c>
      <c r="D9911" t="s">
        <v>13850</v>
      </c>
      <c r="E9911" t="s">
        <v>1041</v>
      </c>
    </row>
    <row r="9912" spans="2:5" x14ac:dyDescent="0.35">
      <c r="B9912" t="s">
        <v>13757</v>
      </c>
      <c r="C9912" t="s">
        <v>13843</v>
      </c>
      <c r="D9912" t="s">
        <v>13851</v>
      </c>
      <c r="E9912" t="s">
        <v>1057</v>
      </c>
    </row>
    <row r="9913" spans="2:5" x14ac:dyDescent="0.35">
      <c r="B9913" t="s">
        <v>13758</v>
      </c>
      <c r="C9913" t="s">
        <v>13843</v>
      </c>
      <c r="D9913" t="s">
        <v>13852</v>
      </c>
      <c r="E9913" t="s">
        <v>1062</v>
      </c>
    </row>
    <row r="9914" spans="2:5" x14ac:dyDescent="0.35">
      <c r="B9914" t="s">
        <v>13759</v>
      </c>
      <c r="C9914" t="s">
        <v>13843</v>
      </c>
      <c r="D9914" t="s">
        <v>13853</v>
      </c>
    </row>
    <row r="9915" spans="2:5" x14ac:dyDescent="0.35">
      <c r="B9915" t="s">
        <v>6674</v>
      </c>
      <c r="C9915" t="s">
        <v>13843</v>
      </c>
      <c r="D9915" t="s">
        <v>4804</v>
      </c>
      <c r="E9915" t="s">
        <v>4149</v>
      </c>
    </row>
    <row r="9916" spans="2:5" x14ac:dyDescent="0.35">
      <c r="B9916" t="s">
        <v>4848</v>
      </c>
      <c r="C9916" t="s">
        <v>13843</v>
      </c>
      <c r="D9916" t="s">
        <v>4849</v>
      </c>
    </row>
    <row r="9917" spans="2:5" x14ac:dyDescent="0.35">
      <c r="B9917" t="s">
        <v>13760</v>
      </c>
      <c r="C9917" t="s">
        <v>13843</v>
      </c>
      <c r="D9917" t="s">
        <v>12291</v>
      </c>
      <c r="E9917" t="s">
        <v>1041</v>
      </c>
    </row>
    <row r="9918" spans="2:5" x14ac:dyDescent="0.35">
      <c r="B9918" t="s">
        <v>13761</v>
      </c>
      <c r="C9918" t="s">
        <v>13843</v>
      </c>
      <c r="D9918" t="s">
        <v>13094</v>
      </c>
      <c r="E9918" t="s">
        <v>1048</v>
      </c>
    </row>
    <row r="9919" spans="2:5" x14ac:dyDescent="0.35">
      <c r="B9919" t="s">
        <v>13762</v>
      </c>
      <c r="C9919" t="s">
        <v>13843</v>
      </c>
      <c r="D9919" t="s">
        <v>13854</v>
      </c>
      <c r="E9919" t="s">
        <v>1057</v>
      </c>
    </row>
    <row r="9920" spans="2:5" x14ac:dyDescent="0.35">
      <c r="B9920" t="s">
        <v>13763</v>
      </c>
      <c r="C9920" t="s">
        <v>13843</v>
      </c>
      <c r="D9920" t="s">
        <v>13855</v>
      </c>
      <c r="E9920" t="s">
        <v>1057</v>
      </c>
    </row>
    <row r="9921" spans="2:5" x14ac:dyDescent="0.35">
      <c r="B9921" t="s">
        <v>5004</v>
      </c>
      <c r="C9921" t="s">
        <v>13843</v>
      </c>
      <c r="D9921" t="s">
        <v>5005</v>
      </c>
      <c r="E9921" t="s">
        <v>1059</v>
      </c>
    </row>
    <row r="9922" spans="2:5" x14ac:dyDescent="0.35">
      <c r="B9922" t="s">
        <v>13764</v>
      </c>
      <c r="C9922" t="s">
        <v>13843</v>
      </c>
      <c r="D9922" t="s">
        <v>10817</v>
      </c>
      <c r="E9922" t="s">
        <v>1028</v>
      </c>
    </row>
    <row r="9923" spans="2:5" x14ac:dyDescent="0.35">
      <c r="B9923" t="s">
        <v>5032</v>
      </c>
      <c r="C9923" t="s">
        <v>13843</v>
      </c>
      <c r="D9923" t="s">
        <v>5029</v>
      </c>
      <c r="E9923" t="s">
        <v>1032</v>
      </c>
    </row>
    <row r="9924" spans="2:5" x14ac:dyDescent="0.35">
      <c r="B9924" t="s">
        <v>13765</v>
      </c>
      <c r="C9924" t="s">
        <v>13843</v>
      </c>
      <c r="D9924" t="s">
        <v>13856</v>
      </c>
      <c r="E9924" t="s">
        <v>1041</v>
      </c>
    </row>
    <row r="9925" spans="2:5" x14ac:dyDescent="0.35">
      <c r="B9925" t="s">
        <v>13766</v>
      </c>
      <c r="C9925" t="s">
        <v>13843</v>
      </c>
      <c r="D9925" t="s">
        <v>12353</v>
      </c>
      <c r="E9925" t="s">
        <v>1041</v>
      </c>
    </row>
    <row r="9926" spans="2:5" x14ac:dyDescent="0.35">
      <c r="B9926" t="s">
        <v>13767</v>
      </c>
      <c r="C9926" t="s">
        <v>13843</v>
      </c>
      <c r="D9926" t="s">
        <v>8371</v>
      </c>
      <c r="E9926" t="s">
        <v>4149</v>
      </c>
    </row>
    <row r="9927" spans="2:5" x14ac:dyDescent="0.35">
      <c r="B9927" t="s">
        <v>13768</v>
      </c>
      <c r="C9927" t="s">
        <v>13843</v>
      </c>
      <c r="D9927" t="s">
        <v>8371</v>
      </c>
      <c r="E9927" t="s">
        <v>4149</v>
      </c>
    </row>
    <row r="9928" spans="2:5" x14ac:dyDescent="0.35">
      <c r="B9928" t="s">
        <v>13769</v>
      </c>
      <c r="C9928" t="s">
        <v>13843</v>
      </c>
      <c r="D9928" t="s">
        <v>8371</v>
      </c>
      <c r="E9928" t="s">
        <v>4149</v>
      </c>
    </row>
    <row r="9929" spans="2:5" x14ac:dyDescent="0.35">
      <c r="B9929" t="s">
        <v>7051</v>
      </c>
      <c r="C9929" t="s">
        <v>13843</v>
      </c>
      <c r="D9929" t="s">
        <v>8371</v>
      </c>
      <c r="E9929" t="s">
        <v>4149</v>
      </c>
    </row>
    <row r="9930" spans="2:5" x14ac:dyDescent="0.35">
      <c r="B9930" t="s">
        <v>13770</v>
      </c>
      <c r="C9930" t="s">
        <v>13843</v>
      </c>
      <c r="D9930" t="s">
        <v>8416</v>
      </c>
      <c r="E9930" t="s">
        <v>1032</v>
      </c>
    </row>
    <row r="9931" spans="2:5" x14ac:dyDescent="0.35">
      <c r="B9931" t="s">
        <v>7172</v>
      </c>
      <c r="C9931" t="s">
        <v>13843</v>
      </c>
      <c r="D9931" t="s">
        <v>8416</v>
      </c>
      <c r="E9931" t="s">
        <v>1032</v>
      </c>
    </row>
    <row r="9932" spans="2:5" x14ac:dyDescent="0.35">
      <c r="B9932" t="s">
        <v>7173</v>
      </c>
      <c r="C9932" t="s">
        <v>13843</v>
      </c>
      <c r="D9932" t="s">
        <v>8416</v>
      </c>
      <c r="E9932" t="s">
        <v>1032</v>
      </c>
    </row>
    <row r="9933" spans="2:5" x14ac:dyDescent="0.35">
      <c r="B9933" t="s">
        <v>7174</v>
      </c>
      <c r="C9933" t="s">
        <v>13843</v>
      </c>
      <c r="D9933" t="s">
        <v>8416</v>
      </c>
      <c r="E9933" t="s">
        <v>1032</v>
      </c>
    </row>
    <row r="9934" spans="2:5" x14ac:dyDescent="0.35">
      <c r="B9934" t="s">
        <v>13771</v>
      </c>
      <c r="C9934" t="s">
        <v>13843</v>
      </c>
      <c r="D9934" t="s">
        <v>8416</v>
      </c>
      <c r="E9934" t="s">
        <v>1032</v>
      </c>
    </row>
    <row r="9935" spans="2:5" x14ac:dyDescent="0.35">
      <c r="B9935" t="s">
        <v>13772</v>
      </c>
      <c r="C9935" t="s">
        <v>13843</v>
      </c>
      <c r="D9935" t="s">
        <v>13857</v>
      </c>
      <c r="E9935" t="s">
        <v>1032</v>
      </c>
    </row>
    <row r="9936" spans="2:5" x14ac:dyDescent="0.35">
      <c r="B9936" t="s">
        <v>13773</v>
      </c>
      <c r="C9936" t="s">
        <v>13843</v>
      </c>
      <c r="D9936" t="s">
        <v>13857</v>
      </c>
      <c r="E9936" t="s">
        <v>1032</v>
      </c>
    </row>
    <row r="9937" spans="2:5" x14ac:dyDescent="0.35">
      <c r="B9937" t="s">
        <v>13774</v>
      </c>
      <c r="C9937" t="s">
        <v>13843</v>
      </c>
      <c r="D9937" t="s">
        <v>13857</v>
      </c>
      <c r="E9937" t="s">
        <v>1032</v>
      </c>
    </row>
    <row r="9938" spans="2:5" x14ac:dyDescent="0.35">
      <c r="B9938" t="s">
        <v>13775</v>
      </c>
      <c r="C9938" t="s">
        <v>13843</v>
      </c>
      <c r="D9938" t="s">
        <v>13858</v>
      </c>
      <c r="E9938" t="s">
        <v>1028</v>
      </c>
    </row>
    <row r="9939" spans="2:5" x14ac:dyDescent="0.35">
      <c r="B9939" t="s">
        <v>5240</v>
      </c>
      <c r="C9939" t="s">
        <v>13843</v>
      </c>
      <c r="D9939" t="s">
        <v>5241</v>
      </c>
      <c r="E9939" t="s">
        <v>1032</v>
      </c>
    </row>
    <row r="9940" spans="2:5" x14ac:dyDescent="0.35">
      <c r="B9940" t="s">
        <v>13776</v>
      </c>
      <c r="C9940" t="s">
        <v>13843</v>
      </c>
      <c r="D9940" t="s">
        <v>5241</v>
      </c>
      <c r="E9940" t="s">
        <v>1032</v>
      </c>
    </row>
    <row r="9941" spans="2:5" x14ac:dyDescent="0.35">
      <c r="B9941" t="s">
        <v>5254</v>
      </c>
      <c r="C9941" t="s">
        <v>13843</v>
      </c>
      <c r="D9941" t="s">
        <v>5255</v>
      </c>
      <c r="E9941" t="s">
        <v>1057</v>
      </c>
    </row>
    <row r="9942" spans="2:5" x14ac:dyDescent="0.35">
      <c r="B9942" t="s">
        <v>13777</v>
      </c>
      <c r="C9942" t="s">
        <v>13843</v>
      </c>
      <c r="D9942" t="s">
        <v>5255</v>
      </c>
      <c r="E9942" t="s">
        <v>1057</v>
      </c>
    </row>
    <row r="9943" spans="2:5" x14ac:dyDescent="0.35">
      <c r="B9943" t="s">
        <v>13778</v>
      </c>
      <c r="C9943" t="s">
        <v>13843</v>
      </c>
      <c r="D9943" t="s">
        <v>5255</v>
      </c>
      <c r="E9943" t="s">
        <v>1057</v>
      </c>
    </row>
    <row r="9944" spans="2:5" x14ac:dyDescent="0.35">
      <c r="B9944" t="s">
        <v>5278</v>
      </c>
      <c r="C9944" t="s">
        <v>13843</v>
      </c>
      <c r="D9944" t="s">
        <v>5279</v>
      </c>
      <c r="E9944" t="s">
        <v>1032</v>
      </c>
    </row>
    <row r="9945" spans="2:5" x14ac:dyDescent="0.35">
      <c r="B9945" t="s">
        <v>13779</v>
      </c>
      <c r="C9945" t="s">
        <v>13843</v>
      </c>
      <c r="D9945" t="s">
        <v>5279</v>
      </c>
      <c r="E9945" t="s">
        <v>1032</v>
      </c>
    </row>
    <row r="9946" spans="2:5" x14ac:dyDescent="0.35">
      <c r="B9946" t="s">
        <v>5280</v>
      </c>
      <c r="C9946" t="s">
        <v>13843</v>
      </c>
      <c r="D9946" t="s">
        <v>5279</v>
      </c>
      <c r="E9946" t="s">
        <v>1032</v>
      </c>
    </row>
    <row r="9947" spans="2:5" x14ac:dyDescent="0.35">
      <c r="B9947" t="s">
        <v>5283</v>
      </c>
      <c r="C9947" t="s">
        <v>13843</v>
      </c>
      <c r="D9947" t="s">
        <v>5279</v>
      </c>
      <c r="E9947" t="s">
        <v>1032</v>
      </c>
    </row>
    <row r="9948" spans="2:5" x14ac:dyDescent="0.35">
      <c r="B9948" t="s">
        <v>13780</v>
      </c>
      <c r="C9948" t="s">
        <v>13843</v>
      </c>
      <c r="D9948" t="s">
        <v>5279</v>
      </c>
      <c r="E9948" t="s">
        <v>1032</v>
      </c>
    </row>
    <row r="9949" spans="2:5" x14ac:dyDescent="0.35">
      <c r="B9949" t="s">
        <v>13781</v>
      </c>
      <c r="C9949" t="s">
        <v>13843</v>
      </c>
      <c r="D9949" t="s">
        <v>13859</v>
      </c>
      <c r="E9949" t="s">
        <v>1032</v>
      </c>
    </row>
    <row r="9950" spans="2:5" x14ac:dyDescent="0.35">
      <c r="B9950" t="s">
        <v>13782</v>
      </c>
      <c r="C9950" t="s">
        <v>13843</v>
      </c>
      <c r="D9950" t="s">
        <v>5381</v>
      </c>
      <c r="E9950" t="s">
        <v>1059</v>
      </c>
    </row>
    <row r="9951" spans="2:5" x14ac:dyDescent="0.35">
      <c r="B9951" t="s">
        <v>13783</v>
      </c>
      <c r="C9951" t="s">
        <v>13843</v>
      </c>
      <c r="D9951" t="s">
        <v>5381</v>
      </c>
      <c r="E9951" t="s">
        <v>1059</v>
      </c>
    </row>
    <row r="9952" spans="2:5" x14ac:dyDescent="0.35">
      <c r="B9952" t="s">
        <v>13784</v>
      </c>
      <c r="C9952" t="s">
        <v>13843</v>
      </c>
      <c r="D9952" t="s">
        <v>5391</v>
      </c>
    </row>
    <row r="9953" spans="2:5" x14ac:dyDescent="0.35">
      <c r="B9953" t="s">
        <v>13785</v>
      </c>
      <c r="C9953" t="s">
        <v>13843</v>
      </c>
      <c r="D9953" t="s">
        <v>5391</v>
      </c>
    </row>
    <row r="9954" spans="2:5" x14ac:dyDescent="0.35">
      <c r="B9954" t="s">
        <v>5396</v>
      </c>
      <c r="C9954" t="s">
        <v>13843</v>
      </c>
      <c r="D9954" t="s">
        <v>5393</v>
      </c>
      <c r="E9954" t="s">
        <v>1028</v>
      </c>
    </row>
    <row r="9955" spans="2:5" x14ac:dyDescent="0.35">
      <c r="B9955" t="s">
        <v>5452</v>
      </c>
      <c r="C9955" t="s">
        <v>13843</v>
      </c>
      <c r="D9955" t="s">
        <v>5453</v>
      </c>
      <c r="E9955" t="s">
        <v>1032</v>
      </c>
    </row>
    <row r="9956" spans="2:5" x14ac:dyDescent="0.35">
      <c r="B9956" t="s">
        <v>5454</v>
      </c>
      <c r="C9956" t="s">
        <v>13843</v>
      </c>
      <c r="D9956" t="s">
        <v>5453</v>
      </c>
      <c r="E9956" t="s">
        <v>1032</v>
      </c>
    </row>
    <row r="9957" spans="2:5" x14ac:dyDescent="0.35">
      <c r="B9957" t="s">
        <v>5455</v>
      </c>
      <c r="C9957" t="s">
        <v>13843</v>
      </c>
      <c r="D9957" t="s">
        <v>5453</v>
      </c>
      <c r="E9957" t="s">
        <v>1032</v>
      </c>
    </row>
    <row r="9958" spans="2:5" x14ac:dyDescent="0.35">
      <c r="B9958" t="s">
        <v>13786</v>
      </c>
      <c r="C9958" t="s">
        <v>13843</v>
      </c>
      <c r="D9958" t="s">
        <v>13860</v>
      </c>
      <c r="E9958" t="s">
        <v>1048</v>
      </c>
    </row>
    <row r="9959" spans="2:5" x14ac:dyDescent="0.35">
      <c r="B9959" t="s">
        <v>13787</v>
      </c>
      <c r="C9959" t="s">
        <v>13843</v>
      </c>
      <c r="D9959" t="s">
        <v>8531</v>
      </c>
      <c r="E9959" t="s">
        <v>4149</v>
      </c>
    </row>
    <row r="9960" spans="2:5" x14ac:dyDescent="0.35">
      <c r="B9960" t="s">
        <v>13788</v>
      </c>
      <c r="C9960" t="s">
        <v>13843</v>
      </c>
      <c r="D9960" t="s">
        <v>13861</v>
      </c>
      <c r="E9960" t="s">
        <v>1028</v>
      </c>
    </row>
    <row r="9961" spans="2:5" x14ac:dyDescent="0.35">
      <c r="B9961" t="s">
        <v>13789</v>
      </c>
      <c r="C9961" t="s">
        <v>13843</v>
      </c>
      <c r="D9961" t="s">
        <v>13861</v>
      </c>
      <c r="E9961" t="s">
        <v>1028</v>
      </c>
    </row>
    <row r="9962" spans="2:5" x14ac:dyDescent="0.35">
      <c r="B9962" t="s">
        <v>13790</v>
      </c>
      <c r="C9962" t="s">
        <v>13843</v>
      </c>
      <c r="D9962" t="s">
        <v>13862</v>
      </c>
      <c r="E9962" t="s">
        <v>1028</v>
      </c>
    </row>
    <row r="9963" spans="2:5" x14ac:dyDescent="0.35">
      <c r="B9963" t="s">
        <v>13791</v>
      </c>
      <c r="C9963" t="s">
        <v>13843</v>
      </c>
      <c r="D9963" t="s">
        <v>5582</v>
      </c>
      <c r="E9963" t="s">
        <v>1105</v>
      </c>
    </row>
    <row r="9964" spans="2:5" x14ac:dyDescent="0.35">
      <c r="B9964" t="s">
        <v>13792</v>
      </c>
      <c r="C9964" t="s">
        <v>13843</v>
      </c>
      <c r="D9964" t="s">
        <v>5582</v>
      </c>
      <c r="E9964" t="s">
        <v>1105</v>
      </c>
    </row>
    <row r="9965" spans="2:5" x14ac:dyDescent="0.35">
      <c r="B9965" t="s">
        <v>13793</v>
      </c>
      <c r="C9965" t="s">
        <v>13843</v>
      </c>
      <c r="D9965" t="s">
        <v>13863</v>
      </c>
    </row>
    <row r="9966" spans="2:5" x14ac:dyDescent="0.35">
      <c r="B9966" t="s">
        <v>13794</v>
      </c>
      <c r="C9966" t="s">
        <v>13843</v>
      </c>
      <c r="D9966" t="s">
        <v>13863</v>
      </c>
    </row>
    <row r="9967" spans="2:5" x14ac:dyDescent="0.35">
      <c r="B9967" t="s">
        <v>13795</v>
      </c>
      <c r="C9967" t="s">
        <v>13843</v>
      </c>
      <c r="D9967" t="s">
        <v>13863</v>
      </c>
    </row>
    <row r="9968" spans="2:5" x14ac:dyDescent="0.35">
      <c r="B9968" t="s">
        <v>13796</v>
      </c>
      <c r="C9968" t="s">
        <v>13843</v>
      </c>
      <c r="D9968" t="s">
        <v>13864</v>
      </c>
      <c r="E9968" t="s">
        <v>1048</v>
      </c>
    </row>
    <row r="9969" spans="2:5" x14ac:dyDescent="0.35">
      <c r="B9969" t="s">
        <v>13797</v>
      </c>
      <c r="C9969" t="s">
        <v>13843</v>
      </c>
      <c r="D9969" t="s">
        <v>13864</v>
      </c>
      <c r="E9969" t="s">
        <v>1048</v>
      </c>
    </row>
    <row r="9970" spans="2:5" x14ac:dyDescent="0.35">
      <c r="B9970" t="s">
        <v>5596</v>
      </c>
      <c r="C9970" t="s">
        <v>13843</v>
      </c>
      <c r="D9970" t="s">
        <v>5595</v>
      </c>
      <c r="E9970" t="s">
        <v>1032</v>
      </c>
    </row>
    <row r="9971" spans="2:5" x14ac:dyDescent="0.35">
      <c r="B9971" t="s">
        <v>13798</v>
      </c>
      <c r="C9971" t="s">
        <v>13843</v>
      </c>
      <c r="D9971" t="s">
        <v>5595</v>
      </c>
      <c r="E9971" t="s">
        <v>1032</v>
      </c>
    </row>
    <row r="9972" spans="2:5" x14ac:dyDescent="0.35">
      <c r="B9972" t="s">
        <v>5597</v>
      </c>
      <c r="C9972" t="s">
        <v>13843</v>
      </c>
      <c r="D9972" t="s">
        <v>5595</v>
      </c>
      <c r="E9972" t="s">
        <v>1032</v>
      </c>
    </row>
    <row r="9973" spans="2:5" x14ac:dyDescent="0.35">
      <c r="B9973" t="s">
        <v>13799</v>
      </c>
      <c r="C9973" t="s">
        <v>13843</v>
      </c>
      <c r="D9973" t="s">
        <v>8595</v>
      </c>
      <c r="E9973" t="s">
        <v>1057</v>
      </c>
    </row>
    <row r="9974" spans="2:5" x14ac:dyDescent="0.35">
      <c r="B9974" t="s">
        <v>13800</v>
      </c>
      <c r="C9974" t="s">
        <v>13843</v>
      </c>
      <c r="D9974" t="s">
        <v>1327</v>
      </c>
      <c r="E9974" t="s">
        <v>1032</v>
      </c>
    </row>
    <row r="9975" spans="2:5" x14ac:dyDescent="0.35">
      <c r="B9975" t="s">
        <v>5617</v>
      </c>
      <c r="C9975" t="s">
        <v>13843</v>
      </c>
      <c r="D9975" t="s">
        <v>1327</v>
      </c>
      <c r="E9975" t="s">
        <v>1032</v>
      </c>
    </row>
    <row r="9976" spans="2:5" x14ac:dyDescent="0.35">
      <c r="B9976" t="s">
        <v>5633</v>
      </c>
      <c r="C9976" t="s">
        <v>13843</v>
      </c>
      <c r="D9976" t="s">
        <v>1573</v>
      </c>
      <c r="E9976" t="s">
        <v>1059</v>
      </c>
    </row>
    <row r="9977" spans="2:5" x14ac:dyDescent="0.35">
      <c r="B9977" t="s">
        <v>5634</v>
      </c>
      <c r="C9977" t="s">
        <v>13843</v>
      </c>
      <c r="D9977" t="s">
        <v>1573</v>
      </c>
      <c r="E9977" t="s">
        <v>1059</v>
      </c>
    </row>
    <row r="9978" spans="2:5" x14ac:dyDescent="0.35">
      <c r="B9978" t="s">
        <v>5635</v>
      </c>
      <c r="C9978" t="s">
        <v>13843</v>
      </c>
      <c r="D9978" t="s">
        <v>1573</v>
      </c>
      <c r="E9978" t="s">
        <v>1059</v>
      </c>
    </row>
    <row r="9979" spans="2:5" x14ac:dyDescent="0.35">
      <c r="B9979" t="s">
        <v>5652</v>
      </c>
      <c r="C9979" t="s">
        <v>13843</v>
      </c>
      <c r="D9979" t="s">
        <v>5653</v>
      </c>
      <c r="E9979" t="s">
        <v>1059</v>
      </c>
    </row>
    <row r="9980" spans="2:5" x14ac:dyDescent="0.35">
      <c r="B9980" t="s">
        <v>5654</v>
      </c>
      <c r="C9980" t="s">
        <v>13843</v>
      </c>
      <c r="D9980" t="s">
        <v>5653</v>
      </c>
      <c r="E9980" t="s">
        <v>1059</v>
      </c>
    </row>
    <row r="9981" spans="2:5" x14ac:dyDescent="0.35">
      <c r="B9981" t="s">
        <v>5655</v>
      </c>
      <c r="C9981" t="s">
        <v>13843</v>
      </c>
      <c r="D9981" t="s">
        <v>5653</v>
      </c>
      <c r="E9981" t="s">
        <v>1059</v>
      </c>
    </row>
    <row r="9982" spans="2:5" x14ac:dyDescent="0.35">
      <c r="B9982" t="s">
        <v>5656</v>
      </c>
      <c r="C9982" t="s">
        <v>13843</v>
      </c>
      <c r="D9982" t="s">
        <v>5653</v>
      </c>
      <c r="E9982" t="s">
        <v>1059</v>
      </c>
    </row>
    <row r="9983" spans="2:5" x14ac:dyDescent="0.35">
      <c r="B9983" t="s">
        <v>5657</v>
      </c>
      <c r="C9983" t="s">
        <v>13843</v>
      </c>
      <c r="D9983" t="s">
        <v>5653</v>
      </c>
      <c r="E9983" t="s">
        <v>1059</v>
      </c>
    </row>
    <row r="9984" spans="2:5" x14ac:dyDescent="0.35">
      <c r="B9984" t="s">
        <v>13801</v>
      </c>
      <c r="C9984" t="s">
        <v>13843</v>
      </c>
      <c r="D9984" t="s">
        <v>13865</v>
      </c>
      <c r="E9984" t="s">
        <v>1032</v>
      </c>
    </row>
    <row r="9985" spans="2:5" x14ac:dyDescent="0.35">
      <c r="B9985" t="s">
        <v>13802</v>
      </c>
      <c r="C9985" t="s">
        <v>13843</v>
      </c>
      <c r="D9985" t="s">
        <v>13865</v>
      </c>
      <c r="E9985" t="s">
        <v>1032</v>
      </c>
    </row>
    <row r="9986" spans="2:5" x14ac:dyDescent="0.35">
      <c r="B9986" t="s">
        <v>13803</v>
      </c>
      <c r="C9986" t="s">
        <v>13843</v>
      </c>
      <c r="D9986" t="s">
        <v>13866</v>
      </c>
      <c r="E9986" t="s">
        <v>1041</v>
      </c>
    </row>
    <row r="9987" spans="2:5" x14ac:dyDescent="0.35">
      <c r="B9987" t="s">
        <v>13804</v>
      </c>
      <c r="C9987" t="s">
        <v>13843</v>
      </c>
      <c r="D9987" t="s">
        <v>12558</v>
      </c>
      <c r="E9987" t="s">
        <v>1041</v>
      </c>
    </row>
    <row r="9988" spans="2:5" x14ac:dyDescent="0.35">
      <c r="B9988" t="s">
        <v>13805</v>
      </c>
      <c r="C9988" t="s">
        <v>13843</v>
      </c>
      <c r="D9988" t="s">
        <v>5693</v>
      </c>
      <c r="E9988" t="s">
        <v>1048</v>
      </c>
    </row>
    <row r="9989" spans="2:5" x14ac:dyDescent="0.35">
      <c r="B9989" t="s">
        <v>13806</v>
      </c>
      <c r="C9989" t="s">
        <v>13843</v>
      </c>
      <c r="D9989" t="s">
        <v>5757</v>
      </c>
      <c r="E9989" t="s">
        <v>1041</v>
      </c>
    </row>
    <row r="9990" spans="2:5" x14ac:dyDescent="0.35">
      <c r="B9990" t="s">
        <v>5756</v>
      </c>
      <c r="C9990" t="s">
        <v>13843</v>
      </c>
      <c r="D9990" t="s">
        <v>5757</v>
      </c>
      <c r="E9990" t="s">
        <v>1041</v>
      </c>
    </row>
    <row r="9991" spans="2:5" x14ac:dyDescent="0.35">
      <c r="B9991" t="s">
        <v>5791</v>
      </c>
      <c r="C9991" t="s">
        <v>13843</v>
      </c>
      <c r="D9991" t="s">
        <v>1346</v>
      </c>
      <c r="E9991" t="s">
        <v>1062</v>
      </c>
    </row>
    <row r="9992" spans="2:5" x14ac:dyDescent="0.35">
      <c r="B9992" t="s">
        <v>13807</v>
      </c>
      <c r="C9992" t="s">
        <v>13843</v>
      </c>
      <c r="D9992" t="s">
        <v>1346</v>
      </c>
      <c r="E9992" t="s">
        <v>1062</v>
      </c>
    </row>
    <row r="9993" spans="2:5" x14ac:dyDescent="0.35">
      <c r="B9993" t="s">
        <v>5792</v>
      </c>
      <c r="C9993" t="s">
        <v>13843</v>
      </c>
      <c r="D9993" t="s">
        <v>1346</v>
      </c>
      <c r="E9993" t="s">
        <v>1062</v>
      </c>
    </row>
    <row r="9994" spans="2:5" x14ac:dyDescent="0.35">
      <c r="B9994" t="s">
        <v>7725</v>
      </c>
      <c r="C9994" t="s">
        <v>13843</v>
      </c>
      <c r="D9994" t="s">
        <v>1346</v>
      </c>
      <c r="E9994" t="s">
        <v>1062</v>
      </c>
    </row>
    <row r="9995" spans="2:5" x14ac:dyDescent="0.35">
      <c r="B9995" t="s">
        <v>13808</v>
      </c>
      <c r="C9995" t="s">
        <v>13843</v>
      </c>
      <c r="D9995" t="s">
        <v>5808</v>
      </c>
      <c r="E9995" t="s">
        <v>4149</v>
      </c>
    </row>
    <row r="9996" spans="2:5" x14ac:dyDescent="0.35">
      <c r="B9996" t="s">
        <v>5807</v>
      </c>
      <c r="C9996" t="s">
        <v>13843</v>
      </c>
      <c r="D9996" t="s">
        <v>5808</v>
      </c>
      <c r="E9996" t="s">
        <v>4149</v>
      </c>
    </row>
    <row r="9997" spans="2:5" x14ac:dyDescent="0.35">
      <c r="B9997" t="s">
        <v>5809</v>
      </c>
      <c r="C9997" t="s">
        <v>13843</v>
      </c>
      <c r="D9997" t="s">
        <v>5808</v>
      </c>
      <c r="E9997" t="s">
        <v>4149</v>
      </c>
    </row>
    <row r="9998" spans="2:5" x14ac:dyDescent="0.35">
      <c r="B9998" t="s">
        <v>5810</v>
      </c>
      <c r="C9998" t="s">
        <v>13843</v>
      </c>
      <c r="D9998" t="s">
        <v>5808</v>
      </c>
      <c r="E9998" t="s">
        <v>4149</v>
      </c>
    </row>
    <row r="9999" spans="2:5" x14ac:dyDescent="0.35">
      <c r="B9999" t="s">
        <v>5811</v>
      </c>
      <c r="C9999" t="s">
        <v>13843</v>
      </c>
      <c r="D9999" t="s">
        <v>5808</v>
      </c>
      <c r="E9999" t="s">
        <v>4149</v>
      </c>
    </row>
    <row r="10000" spans="2:5" x14ac:dyDescent="0.35">
      <c r="B10000" t="s">
        <v>5812</v>
      </c>
      <c r="C10000" t="s">
        <v>13843</v>
      </c>
      <c r="D10000" t="s">
        <v>5808</v>
      </c>
      <c r="E10000" t="s">
        <v>4149</v>
      </c>
    </row>
    <row r="10001" spans="2:5" x14ac:dyDescent="0.35">
      <c r="B10001" t="s">
        <v>13809</v>
      </c>
      <c r="C10001" t="s">
        <v>13843</v>
      </c>
      <c r="D10001" t="s">
        <v>13867</v>
      </c>
      <c r="E10001" t="s">
        <v>1046</v>
      </c>
    </row>
    <row r="10002" spans="2:5" x14ac:dyDescent="0.35">
      <c r="B10002" t="s">
        <v>13810</v>
      </c>
      <c r="C10002" t="s">
        <v>13843</v>
      </c>
      <c r="D10002" t="s">
        <v>5819</v>
      </c>
      <c r="E10002" t="s">
        <v>1050</v>
      </c>
    </row>
    <row r="10003" spans="2:5" x14ac:dyDescent="0.35">
      <c r="B10003" t="s">
        <v>13811</v>
      </c>
      <c r="C10003" t="s">
        <v>13843</v>
      </c>
      <c r="D10003" t="s">
        <v>13868</v>
      </c>
      <c r="E10003" t="s">
        <v>1057</v>
      </c>
    </row>
    <row r="10004" spans="2:5" x14ac:dyDescent="0.35">
      <c r="B10004" t="s">
        <v>13812</v>
      </c>
      <c r="C10004" t="s">
        <v>13843</v>
      </c>
      <c r="D10004" t="s">
        <v>13868</v>
      </c>
      <c r="E10004" t="s">
        <v>1057</v>
      </c>
    </row>
    <row r="10005" spans="2:5" x14ac:dyDescent="0.35">
      <c r="B10005" t="s">
        <v>5866</v>
      </c>
      <c r="C10005" t="s">
        <v>13843</v>
      </c>
      <c r="D10005" t="s">
        <v>5859</v>
      </c>
      <c r="E10005" t="s">
        <v>1105</v>
      </c>
    </row>
    <row r="10006" spans="2:5" x14ac:dyDescent="0.35">
      <c r="B10006" t="s">
        <v>5874</v>
      </c>
      <c r="C10006" t="s">
        <v>13843</v>
      </c>
      <c r="D10006" t="s">
        <v>5875</v>
      </c>
      <c r="E10006" t="s">
        <v>1057</v>
      </c>
    </row>
    <row r="10007" spans="2:5" x14ac:dyDescent="0.35">
      <c r="B10007" t="s">
        <v>5876</v>
      </c>
      <c r="C10007" t="s">
        <v>13843</v>
      </c>
      <c r="D10007" t="s">
        <v>5875</v>
      </c>
      <c r="E10007" t="s">
        <v>1057</v>
      </c>
    </row>
    <row r="10008" spans="2:5" x14ac:dyDescent="0.35">
      <c r="B10008" t="s">
        <v>5877</v>
      </c>
      <c r="C10008" t="s">
        <v>13843</v>
      </c>
      <c r="D10008" t="s">
        <v>5875</v>
      </c>
      <c r="E10008" t="s">
        <v>1057</v>
      </c>
    </row>
    <row r="10009" spans="2:5" x14ac:dyDescent="0.35">
      <c r="B10009" t="s">
        <v>7814</v>
      </c>
      <c r="C10009" t="s">
        <v>13843</v>
      </c>
      <c r="D10009" t="s">
        <v>5875</v>
      </c>
      <c r="E10009" t="s">
        <v>1057</v>
      </c>
    </row>
    <row r="10010" spans="2:5" x14ac:dyDescent="0.35">
      <c r="B10010" t="s">
        <v>13813</v>
      </c>
      <c r="C10010" t="s">
        <v>13843</v>
      </c>
      <c r="D10010" t="s">
        <v>5889</v>
      </c>
      <c r="E10010" t="s">
        <v>1032</v>
      </c>
    </row>
    <row r="10011" spans="2:5" x14ac:dyDescent="0.35">
      <c r="B10011" t="s">
        <v>13814</v>
      </c>
      <c r="C10011" t="s">
        <v>13843</v>
      </c>
      <c r="D10011" t="s">
        <v>5889</v>
      </c>
      <c r="E10011" t="s">
        <v>1032</v>
      </c>
    </row>
    <row r="10012" spans="2:5" x14ac:dyDescent="0.35">
      <c r="B10012" t="s">
        <v>13815</v>
      </c>
      <c r="C10012" t="s">
        <v>13843</v>
      </c>
      <c r="D10012" t="s">
        <v>13869</v>
      </c>
    </row>
    <row r="10013" spans="2:5" x14ac:dyDescent="0.35">
      <c r="B10013" t="s">
        <v>13816</v>
      </c>
      <c r="C10013" t="s">
        <v>13843</v>
      </c>
      <c r="D10013" t="s">
        <v>13869</v>
      </c>
    </row>
    <row r="10014" spans="2:5" x14ac:dyDescent="0.35">
      <c r="B10014" t="s">
        <v>13817</v>
      </c>
      <c r="C10014" t="s">
        <v>13843</v>
      </c>
      <c r="D10014" t="s">
        <v>13869</v>
      </c>
    </row>
    <row r="10015" spans="2:5" x14ac:dyDescent="0.35">
      <c r="B10015" t="s">
        <v>13818</v>
      </c>
      <c r="C10015" t="s">
        <v>13843</v>
      </c>
      <c r="D10015" t="s">
        <v>13870</v>
      </c>
      <c r="E10015" t="s">
        <v>1057</v>
      </c>
    </row>
    <row r="10016" spans="2:5" x14ac:dyDescent="0.35">
      <c r="B10016" t="s">
        <v>13819</v>
      </c>
      <c r="C10016" t="s">
        <v>13843</v>
      </c>
      <c r="D10016" t="s">
        <v>13871</v>
      </c>
      <c r="E10016" t="s">
        <v>1032</v>
      </c>
    </row>
    <row r="10017" spans="2:5" x14ac:dyDescent="0.35">
      <c r="B10017" t="s">
        <v>13820</v>
      </c>
      <c r="C10017" t="s">
        <v>13843</v>
      </c>
      <c r="D10017" t="s">
        <v>13872</v>
      </c>
      <c r="E10017" t="s">
        <v>1105</v>
      </c>
    </row>
    <row r="10018" spans="2:5" x14ac:dyDescent="0.35">
      <c r="B10018" t="s">
        <v>13821</v>
      </c>
      <c r="C10018" t="s">
        <v>13843</v>
      </c>
      <c r="D10018" t="s">
        <v>13873</v>
      </c>
      <c r="E10018" t="s">
        <v>1041</v>
      </c>
    </row>
    <row r="10019" spans="2:5" x14ac:dyDescent="0.35">
      <c r="B10019" t="s">
        <v>13822</v>
      </c>
      <c r="C10019" t="s">
        <v>13843</v>
      </c>
      <c r="D10019" t="s">
        <v>1216</v>
      </c>
      <c r="E10019" t="s">
        <v>1028</v>
      </c>
    </row>
    <row r="10020" spans="2:5" x14ac:dyDescent="0.35">
      <c r="B10020" t="s">
        <v>7877</v>
      </c>
      <c r="C10020" t="s">
        <v>13843</v>
      </c>
      <c r="D10020" t="s">
        <v>1216</v>
      </c>
      <c r="E10020" t="s">
        <v>1028</v>
      </c>
    </row>
    <row r="10021" spans="2:5" x14ac:dyDescent="0.35">
      <c r="B10021" t="s">
        <v>13823</v>
      </c>
      <c r="C10021" t="s">
        <v>13843</v>
      </c>
      <c r="D10021" t="s">
        <v>13874</v>
      </c>
      <c r="E10021" t="s">
        <v>1028</v>
      </c>
    </row>
    <row r="10022" spans="2:5" x14ac:dyDescent="0.35">
      <c r="B10022" t="s">
        <v>13824</v>
      </c>
      <c r="C10022" t="s">
        <v>13843</v>
      </c>
      <c r="D10022" t="s">
        <v>5938</v>
      </c>
      <c r="E10022" t="s">
        <v>1032</v>
      </c>
    </row>
    <row r="10023" spans="2:5" x14ac:dyDescent="0.35">
      <c r="B10023" t="s">
        <v>1486</v>
      </c>
      <c r="C10023" t="s">
        <v>13843</v>
      </c>
    </row>
    <row r="10024" spans="2:5" x14ac:dyDescent="0.35">
      <c r="B10024" t="s">
        <v>13825</v>
      </c>
      <c r="C10024" t="s">
        <v>13843</v>
      </c>
      <c r="D10024" t="s">
        <v>13875</v>
      </c>
      <c r="E10024" t="s">
        <v>1057</v>
      </c>
    </row>
    <row r="10025" spans="2:5" x14ac:dyDescent="0.35">
      <c r="B10025" t="s">
        <v>13826</v>
      </c>
      <c r="C10025" t="s">
        <v>13843</v>
      </c>
      <c r="D10025" t="s">
        <v>8744</v>
      </c>
      <c r="E10025" t="s">
        <v>1105</v>
      </c>
    </row>
    <row r="10026" spans="2:5" x14ac:dyDescent="0.35">
      <c r="B10026" t="s">
        <v>13827</v>
      </c>
      <c r="C10026" t="s">
        <v>13843</v>
      </c>
      <c r="D10026" t="s">
        <v>8744</v>
      </c>
      <c r="E10026" t="s">
        <v>1105</v>
      </c>
    </row>
    <row r="10027" spans="2:5" x14ac:dyDescent="0.35">
      <c r="B10027" t="s">
        <v>13828</v>
      </c>
      <c r="C10027" t="s">
        <v>13843</v>
      </c>
      <c r="D10027" t="s">
        <v>8744</v>
      </c>
      <c r="E10027" t="s">
        <v>1105</v>
      </c>
    </row>
    <row r="10028" spans="2:5" x14ac:dyDescent="0.35">
      <c r="B10028" t="s">
        <v>13829</v>
      </c>
      <c r="C10028" t="s">
        <v>13843</v>
      </c>
      <c r="D10028" t="s">
        <v>8744</v>
      </c>
      <c r="E10028" t="s">
        <v>1105</v>
      </c>
    </row>
    <row r="10029" spans="2:5" x14ac:dyDescent="0.35">
      <c r="B10029" t="s">
        <v>13830</v>
      </c>
      <c r="C10029" t="s">
        <v>13843</v>
      </c>
      <c r="D10029" t="s">
        <v>11221</v>
      </c>
      <c r="E10029" t="s">
        <v>1028</v>
      </c>
    </row>
    <row r="10030" spans="2:5" x14ac:dyDescent="0.35">
      <c r="B10030" t="s">
        <v>13831</v>
      </c>
      <c r="C10030" t="s">
        <v>13843</v>
      </c>
      <c r="D10030" t="s">
        <v>8754</v>
      </c>
      <c r="E10030" t="s">
        <v>4149</v>
      </c>
    </row>
    <row r="10031" spans="2:5" x14ac:dyDescent="0.35">
      <c r="B10031" t="s">
        <v>7929</v>
      </c>
      <c r="C10031" t="s">
        <v>13843</v>
      </c>
      <c r="D10031" t="s">
        <v>8754</v>
      </c>
      <c r="E10031" t="s">
        <v>4149</v>
      </c>
    </row>
    <row r="10032" spans="2:5" x14ac:dyDescent="0.35">
      <c r="B10032" t="s">
        <v>6010</v>
      </c>
      <c r="C10032" t="s">
        <v>13843</v>
      </c>
      <c r="D10032" t="s">
        <v>6011</v>
      </c>
      <c r="E10032" t="s">
        <v>1057</v>
      </c>
    </row>
    <row r="10033" spans="2:5" x14ac:dyDescent="0.35">
      <c r="B10033" t="s">
        <v>13832</v>
      </c>
      <c r="C10033" t="s">
        <v>13843</v>
      </c>
      <c r="D10033" t="s">
        <v>13506</v>
      </c>
      <c r="E10033" t="s">
        <v>1028</v>
      </c>
    </row>
    <row r="10034" spans="2:5" x14ac:dyDescent="0.35">
      <c r="B10034" t="s">
        <v>13833</v>
      </c>
      <c r="C10034" t="s">
        <v>13843</v>
      </c>
      <c r="D10034" t="s">
        <v>6051</v>
      </c>
      <c r="E10034" t="s">
        <v>1105</v>
      </c>
    </row>
    <row r="10035" spans="2:5" x14ac:dyDescent="0.35">
      <c r="B10035" t="s">
        <v>13834</v>
      </c>
      <c r="C10035" t="s">
        <v>13843</v>
      </c>
      <c r="D10035" t="s">
        <v>6051</v>
      </c>
      <c r="E10035" t="s">
        <v>1105</v>
      </c>
    </row>
    <row r="10036" spans="2:5" x14ac:dyDescent="0.35">
      <c r="B10036" t="s">
        <v>7950</v>
      </c>
      <c r="C10036" t="s">
        <v>13843</v>
      </c>
      <c r="D10036" t="s">
        <v>6051</v>
      </c>
      <c r="E10036" t="s">
        <v>1105</v>
      </c>
    </row>
    <row r="10037" spans="2:5" x14ac:dyDescent="0.35">
      <c r="B10037" t="s">
        <v>13835</v>
      </c>
      <c r="C10037" t="s">
        <v>13843</v>
      </c>
      <c r="D10037" t="s">
        <v>6051</v>
      </c>
      <c r="E10037" t="s">
        <v>1105</v>
      </c>
    </row>
    <row r="10038" spans="2:5" x14ac:dyDescent="0.35">
      <c r="B10038" t="s">
        <v>13836</v>
      </c>
      <c r="C10038" t="s">
        <v>13843</v>
      </c>
      <c r="D10038" t="s">
        <v>13876</v>
      </c>
      <c r="E10038" t="s">
        <v>1105</v>
      </c>
    </row>
    <row r="10039" spans="2:5" x14ac:dyDescent="0.35">
      <c r="B10039" t="s">
        <v>7951</v>
      </c>
      <c r="C10039" t="s">
        <v>13843</v>
      </c>
      <c r="D10039" t="s">
        <v>6051</v>
      </c>
      <c r="E10039" t="s">
        <v>1105</v>
      </c>
    </row>
    <row r="10040" spans="2:5" x14ac:dyDescent="0.35">
      <c r="B10040" t="s">
        <v>13837</v>
      </c>
      <c r="C10040" t="s">
        <v>13843</v>
      </c>
      <c r="D10040" t="s">
        <v>6051</v>
      </c>
      <c r="E10040" t="s">
        <v>1105</v>
      </c>
    </row>
    <row r="10041" spans="2:5" x14ac:dyDescent="0.35">
      <c r="B10041" t="s">
        <v>6054</v>
      </c>
      <c r="C10041" t="s">
        <v>13843</v>
      </c>
      <c r="D10041" t="s">
        <v>1359</v>
      </c>
      <c r="E10041" t="s">
        <v>1062</v>
      </c>
    </row>
    <row r="10042" spans="2:5" x14ac:dyDescent="0.35">
      <c r="B10042" t="s">
        <v>13838</v>
      </c>
      <c r="C10042" t="s">
        <v>13843</v>
      </c>
      <c r="D10042" t="s">
        <v>13877</v>
      </c>
    </row>
    <row r="10043" spans="2:5" x14ac:dyDescent="0.35">
      <c r="B10043" t="s">
        <v>13839</v>
      </c>
      <c r="C10043" t="s">
        <v>13843</v>
      </c>
      <c r="D10043" t="s">
        <v>13878</v>
      </c>
      <c r="E10043" t="s">
        <v>1048</v>
      </c>
    </row>
    <row r="10044" spans="2:5" x14ac:dyDescent="0.35">
      <c r="B10044" t="s">
        <v>13840</v>
      </c>
      <c r="C10044" t="s">
        <v>13843</v>
      </c>
      <c r="D10044" t="s">
        <v>13879</v>
      </c>
      <c r="E10044" t="s">
        <v>1062</v>
      </c>
    </row>
    <row r="10045" spans="2:5" x14ac:dyDescent="0.35">
      <c r="B10045" t="s">
        <v>13841</v>
      </c>
      <c r="C10045" t="s">
        <v>13843</v>
      </c>
      <c r="D10045" t="s">
        <v>13879</v>
      </c>
      <c r="E10045" t="s">
        <v>1062</v>
      </c>
    </row>
    <row r="10046" spans="2:5" x14ac:dyDescent="0.35">
      <c r="B10046" t="s">
        <v>13842</v>
      </c>
      <c r="C10046" t="s">
        <v>13843</v>
      </c>
      <c r="D10046" t="s">
        <v>6106</v>
      </c>
      <c r="E10046" t="s">
        <v>1032</v>
      </c>
    </row>
    <row r="10047" spans="2:5" x14ac:dyDescent="0.35">
      <c r="B10047" t="s">
        <v>7985</v>
      </c>
      <c r="C10047" t="s">
        <v>13843</v>
      </c>
      <c r="D10047" t="s">
        <v>6106</v>
      </c>
      <c r="E10047" t="s">
        <v>1032</v>
      </c>
    </row>
    <row r="10048" spans="2:5" x14ac:dyDescent="0.35">
      <c r="B10048" t="s">
        <v>4316</v>
      </c>
      <c r="C10048" t="s">
        <v>14190</v>
      </c>
      <c r="D10048" t="s">
        <v>4315</v>
      </c>
      <c r="E10048" t="s">
        <v>1032</v>
      </c>
    </row>
    <row r="10049" spans="2:5" x14ac:dyDescent="0.35">
      <c r="B10049" t="s">
        <v>6123</v>
      </c>
      <c r="C10049" t="s">
        <v>14190</v>
      </c>
      <c r="D10049" t="s">
        <v>6166</v>
      </c>
      <c r="E10049" t="s">
        <v>1028</v>
      </c>
    </row>
    <row r="10050" spans="2:5" x14ac:dyDescent="0.35">
      <c r="B10050" t="s">
        <v>13880</v>
      </c>
      <c r="C10050" t="s">
        <v>14190</v>
      </c>
      <c r="D10050" t="s">
        <v>4320</v>
      </c>
      <c r="E10050" t="s">
        <v>1041</v>
      </c>
    </row>
    <row r="10051" spans="2:5" x14ac:dyDescent="0.35">
      <c r="B10051" t="s">
        <v>13881</v>
      </c>
      <c r="C10051" t="s">
        <v>14190</v>
      </c>
      <c r="D10051" t="s">
        <v>8017</v>
      </c>
      <c r="E10051" t="s">
        <v>1041</v>
      </c>
    </row>
    <row r="10052" spans="2:5" x14ac:dyDescent="0.35">
      <c r="B10052" t="s">
        <v>13882</v>
      </c>
      <c r="C10052" t="s">
        <v>14190</v>
      </c>
      <c r="D10052" t="s">
        <v>14191</v>
      </c>
      <c r="E10052" t="s">
        <v>1028</v>
      </c>
    </row>
    <row r="10053" spans="2:5" x14ac:dyDescent="0.35">
      <c r="B10053" t="s">
        <v>6203</v>
      </c>
      <c r="C10053" t="s">
        <v>14190</v>
      </c>
      <c r="D10053" t="s">
        <v>6167</v>
      </c>
      <c r="E10053" t="s">
        <v>1028</v>
      </c>
    </row>
    <row r="10054" spans="2:5" x14ac:dyDescent="0.35">
      <c r="B10054" t="s">
        <v>13883</v>
      </c>
      <c r="C10054" t="s">
        <v>14190</v>
      </c>
      <c r="D10054" t="s">
        <v>14192</v>
      </c>
    </row>
    <row r="10055" spans="2:5" x14ac:dyDescent="0.35">
      <c r="B10055" t="s">
        <v>6205</v>
      </c>
      <c r="C10055" t="s">
        <v>14190</v>
      </c>
    </row>
    <row r="10056" spans="2:5" x14ac:dyDescent="0.35">
      <c r="B10056" t="s">
        <v>13884</v>
      </c>
      <c r="C10056" t="s">
        <v>14190</v>
      </c>
      <c r="D10056" t="s">
        <v>1223</v>
      </c>
      <c r="E10056" t="s">
        <v>1032</v>
      </c>
    </row>
    <row r="10057" spans="2:5" x14ac:dyDescent="0.35">
      <c r="B10057" t="s">
        <v>6207</v>
      </c>
      <c r="C10057" t="s">
        <v>14190</v>
      </c>
      <c r="D10057" t="s">
        <v>1223</v>
      </c>
      <c r="E10057" t="s">
        <v>1032</v>
      </c>
    </row>
    <row r="10058" spans="2:5" x14ac:dyDescent="0.35">
      <c r="B10058" t="s">
        <v>13885</v>
      </c>
      <c r="C10058" t="s">
        <v>14190</v>
      </c>
      <c r="D10058" t="s">
        <v>14193</v>
      </c>
      <c r="E10058" t="s">
        <v>1028</v>
      </c>
    </row>
    <row r="10059" spans="2:5" x14ac:dyDescent="0.35">
      <c r="B10059" t="s">
        <v>4324</v>
      </c>
      <c r="C10059" t="s">
        <v>14190</v>
      </c>
      <c r="D10059" t="s">
        <v>4325</v>
      </c>
      <c r="E10059" t="s">
        <v>1046</v>
      </c>
    </row>
    <row r="10060" spans="2:5" x14ac:dyDescent="0.35">
      <c r="B10060" t="s">
        <v>4326</v>
      </c>
      <c r="C10060" t="s">
        <v>14190</v>
      </c>
      <c r="D10060" t="s">
        <v>4325</v>
      </c>
      <c r="E10060" t="s">
        <v>1046</v>
      </c>
    </row>
    <row r="10061" spans="2:5" x14ac:dyDescent="0.35">
      <c r="B10061" t="s">
        <v>4327</v>
      </c>
      <c r="C10061" t="s">
        <v>14190</v>
      </c>
      <c r="D10061" t="s">
        <v>4325</v>
      </c>
      <c r="E10061" t="s">
        <v>1046</v>
      </c>
    </row>
    <row r="10062" spans="2:5" x14ac:dyDescent="0.35">
      <c r="B10062" t="s">
        <v>4328</v>
      </c>
      <c r="C10062" t="s">
        <v>14190</v>
      </c>
      <c r="D10062" t="s">
        <v>4325</v>
      </c>
      <c r="E10062" t="s">
        <v>1046</v>
      </c>
    </row>
    <row r="10063" spans="2:5" x14ac:dyDescent="0.35">
      <c r="B10063" t="s">
        <v>13886</v>
      </c>
      <c r="C10063" t="s">
        <v>14190</v>
      </c>
      <c r="D10063" t="s">
        <v>14194</v>
      </c>
      <c r="E10063" t="s">
        <v>1041</v>
      </c>
    </row>
    <row r="10064" spans="2:5" x14ac:dyDescent="0.35">
      <c r="B10064" t="s">
        <v>6216</v>
      </c>
      <c r="C10064" t="s">
        <v>14190</v>
      </c>
      <c r="D10064" t="s">
        <v>4337</v>
      </c>
      <c r="E10064" t="s">
        <v>1032</v>
      </c>
    </row>
    <row r="10065" spans="2:5" x14ac:dyDescent="0.35">
      <c r="B10065" t="s">
        <v>4346</v>
      </c>
      <c r="C10065" t="s">
        <v>14190</v>
      </c>
      <c r="D10065" t="s">
        <v>4347</v>
      </c>
      <c r="E10065" t="s">
        <v>1041</v>
      </c>
    </row>
    <row r="10066" spans="2:5" x14ac:dyDescent="0.35">
      <c r="B10066" t="s">
        <v>13887</v>
      </c>
      <c r="C10066" t="s">
        <v>14190</v>
      </c>
      <c r="D10066" t="s">
        <v>14195</v>
      </c>
      <c r="E10066" t="s">
        <v>1028</v>
      </c>
    </row>
    <row r="10067" spans="2:5" x14ac:dyDescent="0.35">
      <c r="B10067" t="s">
        <v>13888</v>
      </c>
      <c r="C10067" t="s">
        <v>14190</v>
      </c>
      <c r="D10067" t="s">
        <v>14196</v>
      </c>
      <c r="E10067" t="s">
        <v>1028</v>
      </c>
    </row>
    <row r="10068" spans="2:5" x14ac:dyDescent="0.35">
      <c r="B10068" t="s">
        <v>6247</v>
      </c>
      <c r="C10068" t="s">
        <v>14190</v>
      </c>
      <c r="D10068" t="s">
        <v>8038</v>
      </c>
      <c r="E10068" t="s">
        <v>1028</v>
      </c>
    </row>
    <row r="10069" spans="2:5" x14ac:dyDescent="0.35">
      <c r="B10069" t="s">
        <v>4366</v>
      </c>
      <c r="C10069" t="s">
        <v>14190</v>
      </c>
      <c r="D10069" t="s">
        <v>4367</v>
      </c>
      <c r="E10069" t="s">
        <v>1041</v>
      </c>
    </row>
    <row r="10070" spans="2:5" x14ac:dyDescent="0.35">
      <c r="B10070" t="s">
        <v>6259</v>
      </c>
      <c r="C10070" t="s">
        <v>14190</v>
      </c>
      <c r="D10070" t="s">
        <v>8045</v>
      </c>
      <c r="E10070" t="s">
        <v>1105</v>
      </c>
    </row>
    <row r="10071" spans="2:5" x14ac:dyDescent="0.35">
      <c r="B10071" t="s">
        <v>6261</v>
      </c>
      <c r="C10071" t="s">
        <v>14190</v>
      </c>
      <c r="D10071" t="s">
        <v>8046</v>
      </c>
      <c r="E10071" t="s">
        <v>1028</v>
      </c>
    </row>
    <row r="10072" spans="2:5" x14ac:dyDescent="0.35">
      <c r="B10072" t="s">
        <v>13889</v>
      </c>
      <c r="C10072" t="s">
        <v>14190</v>
      </c>
      <c r="D10072" t="s">
        <v>3323</v>
      </c>
      <c r="E10072" t="s">
        <v>1028</v>
      </c>
    </row>
    <row r="10073" spans="2:5" x14ac:dyDescent="0.35">
      <c r="B10073" t="s">
        <v>6275</v>
      </c>
      <c r="C10073" t="s">
        <v>14190</v>
      </c>
      <c r="D10073" t="s">
        <v>1504</v>
      </c>
      <c r="E10073" t="s">
        <v>1048</v>
      </c>
    </row>
    <row r="10074" spans="2:5" x14ac:dyDescent="0.35">
      <c r="B10074" t="s">
        <v>6277</v>
      </c>
      <c r="C10074" t="s">
        <v>14190</v>
      </c>
      <c r="D10074" t="s">
        <v>1504</v>
      </c>
      <c r="E10074" t="s">
        <v>1048</v>
      </c>
    </row>
    <row r="10075" spans="2:5" x14ac:dyDescent="0.35">
      <c r="B10075" t="s">
        <v>6281</v>
      </c>
      <c r="C10075" t="s">
        <v>14190</v>
      </c>
      <c r="D10075" t="s">
        <v>4411</v>
      </c>
      <c r="E10075" t="s">
        <v>1062</v>
      </c>
    </row>
    <row r="10076" spans="2:5" x14ac:dyDescent="0.35">
      <c r="B10076" t="s">
        <v>6297</v>
      </c>
      <c r="C10076" t="s">
        <v>14190</v>
      </c>
      <c r="D10076" t="s">
        <v>8059</v>
      </c>
      <c r="E10076" t="s">
        <v>1059</v>
      </c>
    </row>
    <row r="10077" spans="2:5" x14ac:dyDescent="0.35">
      <c r="B10077" t="s">
        <v>4418</v>
      </c>
      <c r="C10077" t="s">
        <v>14190</v>
      </c>
      <c r="D10077" t="s">
        <v>4419</v>
      </c>
      <c r="E10077" t="s">
        <v>1041</v>
      </c>
    </row>
    <row r="10078" spans="2:5" x14ac:dyDescent="0.35">
      <c r="B10078" t="s">
        <v>13890</v>
      </c>
      <c r="C10078" t="s">
        <v>14190</v>
      </c>
      <c r="D10078" t="s">
        <v>14197</v>
      </c>
      <c r="E10078" t="s">
        <v>1032</v>
      </c>
    </row>
    <row r="10079" spans="2:5" x14ac:dyDescent="0.35">
      <c r="B10079" t="s">
        <v>13891</v>
      </c>
      <c r="C10079" t="s">
        <v>14190</v>
      </c>
      <c r="D10079" t="s">
        <v>14198</v>
      </c>
      <c r="E10079" t="s">
        <v>1050</v>
      </c>
    </row>
    <row r="10080" spans="2:5" x14ac:dyDescent="0.35">
      <c r="B10080" t="s">
        <v>6304</v>
      </c>
      <c r="C10080" t="s">
        <v>14190</v>
      </c>
      <c r="D10080" t="s">
        <v>1505</v>
      </c>
      <c r="E10080" t="s">
        <v>1048</v>
      </c>
    </row>
    <row r="10081" spans="2:5" x14ac:dyDescent="0.35">
      <c r="B10081" t="s">
        <v>13892</v>
      </c>
      <c r="C10081" t="s">
        <v>14190</v>
      </c>
      <c r="D10081" t="s">
        <v>1505</v>
      </c>
      <c r="E10081" t="s">
        <v>1048</v>
      </c>
    </row>
    <row r="10082" spans="2:5" x14ac:dyDescent="0.35">
      <c r="B10082" t="s">
        <v>1377</v>
      </c>
      <c r="C10082" t="s">
        <v>14190</v>
      </c>
      <c r="D10082" t="s">
        <v>1505</v>
      </c>
      <c r="E10082" t="s">
        <v>1048</v>
      </c>
    </row>
    <row r="10083" spans="2:5" x14ac:dyDescent="0.35">
      <c r="B10083" t="s">
        <v>6307</v>
      </c>
      <c r="C10083" t="s">
        <v>14190</v>
      </c>
      <c r="D10083" t="s">
        <v>4435</v>
      </c>
      <c r="E10083" t="s">
        <v>1048</v>
      </c>
    </row>
    <row r="10084" spans="2:5" x14ac:dyDescent="0.35">
      <c r="B10084" t="s">
        <v>6306</v>
      </c>
      <c r="C10084" t="s">
        <v>14190</v>
      </c>
      <c r="D10084" t="s">
        <v>4435</v>
      </c>
      <c r="E10084" t="s">
        <v>1048</v>
      </c>
    </row>
    <row r="10085" spans="2:5" x14ac:dyDescent="0.35">
      <c r="B10085" t="s">
        <v>13893</v>
      </c>
      <c r="C10085" t="s">
        <v>14190</v>
      </c>
      <c r="D10085" t="s">
        <v>4435</v>
      </c>
      <c r="E10085" t="s">
        <v>1048</v>
      </c>
    </row>
    <row r="10086" spans="2:5" x14ac:dyDescent="0.35">
      <c r="B10086" t="s">
        <v>4434</v>
      </c>
      <c r="C10086" t="s">
        <v>14190</v>
      </c>
      <c r="D10086" t="s">
        <v>4435</v>
      </c>
      <c r="E10086" t="s">
        <v>1048</v>
      </c>
    </row>
    <row r="10087" spans="2:5" x14ac:dyDescent="0.35">
      <c r="B10087" t="s">
        <v>13894</v>
      </c>
      <c r="C10087" t="s">
        <v>14190</v>
      </c>
      <c r="D10087" t="s">
        <v>4435</v>
      </c>
      <c r="E10087" t="s">
        <v>1048</v>
      </c>
    </row>
    <row r="10088" spans="2:5" x14ac:dyDescent="0.35">
      <c r="B10088" t="s">
        <v>6311</v>
      </c>
      <c r="C10088" t="s">
        <v>14190</v>
      </c>
      <c r="D10088" t="s">
        <v>8066</v>
      </c>
      <c r="E10088" t="s">
        <v>1105</v>
      </c>
    </row>
    <row r="10089" spans="2:5" x14ac:dyDescent="0.35">
      <c r="B10089" t="s">
        <v>4444</v>
      </c>
      <c r="C10089" t="s">
        <v>14190</v>
      </c>
      <c r="D10089" t="s">
        <v>4445</v>
      </c>
      <c r="E10089" t="s">
        <v>1062</v>
      </c>
    </row>
    <row r="10090" spans="2:5" x14ac:dyDescent="0.35">
      <c r="B10090" t="s">
        <v>6312</v>
      </c>
      <c r="C10090" t="s">
        <v>14190</v>
      </c>
      <c r="D10090" t="s">
        <v>8067</v>
      </c>
      <c r="E10090" t="s">
        <v>1048</v>
      </c>
    </row>
    <row r="10091" spans="2:5" x14ac:dyDescent="0.35">
      <c r="B10091" t="s">
        <v>13895</v>
      </c>
      <c r="C10091" t="s">
        <v>14190</v>
      </c>
      <c r="D10091" t="s">
        <v>14199</v>
      </c>
      <c r="E10091" t="s">
        <v>1048</v>
      </c>
    </row>
    <row r="10092" spans="2:5" x14ac:dyDescent="0.35">
      <c r="B10092" t="s">
        <v>13896</v>
      </c>
      <c r="C10092" t="s">
        <v>14190</v>
      </c>
      <c r="D10092" t="s">
        <v>14200</v>
      </c>
      <c r="E10092" t="s">
        <v>1028</v>
      </c>
    </row>
    <row r="10093" spans="2:5" x14ac:dyDescent="0.35">
      <c r="B10093" t="s">
        <v>13897</v>
      </c>
      <c r="C10093" t="s">
        <v>14190</v>
      </c>
      <c r="D10093" t="s">
        <v>14200</v>
      </c>
      <c r="E10093" t="s">
        <v>1028</v>
      </c>
    </row>
    <row r="10094" spans="2:5" x14ac:dyDescent="0.35">
      <c r="B10094" t="s">
        <v>13898</v>
      </c>
      <c r="C10094" t="s">
        <v>14190</v>
      </c>
      <c r="D10094" t="s">
        <v>14201</v>
      </c>
    </row>
    <row r="10095" spans="2:5" x14ac:dyDescent="0.35">
      <c r="B10095" t="s">
        <v>13899</v>
      </c>
      <c r="C10095" t="s">
        <v>14190</v>
      </c>
      <c r="D10095" t="s">
        <v>14202</v>
      </c>
      <c r="E10095" t="s">
        <v>1028</v>
      </c>
    </row>
    <row r="10096" spans="2:5" x14ac:dyDescent="0.35">
      <c r="B10096" t="s">
        <v>4457</v>
      </c>
      <c r="C10096" t="s">
        <v>14190</v>
      </c>
      <c r="D10096" t="s">
        <v>4458</v>
      </c>
      <c r="E10096" t="s">
        <v>1048</v>
      </c>
    </row>
    <row r="10097" spans="2:5" x14ac:dyDescent="0.35">
      <c r="B10097" t="s">
        <v>13741</v>
      </c>
      <c r="C10097" t="s">
        <v>14190</v>
      </c>
      <c r="D10097" t="s">
        <v>13846</v>
      </c>
      <c r="E10097" t="s">
        <v>1048</v>
      </c>
    </row>
    <row r="10098" spans="2:5" x14ac:dyDescent="0.35">
      <c r="B10098" t="s">
        <v>13900</v>
      </c>
      <c r="C10098" t="s">
        <v>14190</v>
      </c>
      <c r="D10098" t="s">
        <v>14203</v>
      </c>
      <c r="E10098" t="s">
        <v>1041</v>
      </c>
    </row>
    <row r="10099" spans="2:5" x14ac:dyDescent="0.35">
      <c r="B10099" t="s">
        <v>6338</v>
      </c>
      <c r="C10099" t="s">
        <v>14190</v>
      </c>
      <c r="D10099" t="s">
        <v>8078</v>
      </c>
      <c r="E10099" t="s">
        <v>1041</v>
      </c>
    </row>
    <row r="10100" spans="2:5" x14ac:dyDescent="0.35">
      <c r="B10100" t="s">
        <v>6339</v>
      </c>
      <c r="C10100" t="s">
        <v>14190</v>
      </c>
    </row>
    <row r="10101" spans="2:5" x14ac:dyDescent="0.35">
      <c r="B10101" t="s">
        <v>13901</v>
      </c>
      <c r="C10101" t="s">
        <v>14190</v>
      </c>
      <c r="D10101" t="s">
        <v>14204</v>
      </c>
      <c r="E10101" t="s">
        <v>1028</v>
      </c>
    </row>
    <row r="10102" spans="2:5" x14ac:dyDescent="0.35">
      <c r="B10102" t="s">
        <v>4463</v>
      </c>
      <c r="C10102" t="s">
        <v>14190</v>
      </c>
      <c r="D10102" t="s">
        <v>4464</v>
      </c>
      <c r="E10102" t="s">
        <v>1048</v>
      </c>
    </row>
    <row r="10103" spans="2:5" x14ac:dyDescent="0.35">
      <c r="B10103" t="s">
        <v>4465</v>
      </c>
      <c r="C10103" t="s">
        <v>14190</v>
      </c>
      <c r="D10103" t="s">
        <v>4464</v>
      </c>
      <c r="E10103" t="s">
        <v>1048</v>
      </c>
    </row>
    <row r="10104" spans="2:5" x14ac:dyDescent="0.35">
      <c r="B10104" t="s">
        <v>6346</v>
      </c>
      <c r="C10104" t="s">
        <v>14190</v>
      </c>
      <c r="D10104" t="s">
        <v>4467</v>
      </c>
      <c r="E10104" t="s">
        <v>1105</v>
      </c>
    </row>
    <row r="10105" spans="2:5" x14ac:dyDescent="0.35">
      <c r="B10105" t="s">
        <v>4468</v>
      </c>
      <c r="C10105" t="s">
        <v>14190</v>
      </c>
      <c r="D10105" t="s">
        <v>4467</v>
      </c>
      <c r="E10105" t="s">
        <v>1105</v>
      </c>
    </row>
    <row r="10106" spans="2:5" x14ac:dyDescent="0.35">
      <c r="B10106" t="s">
        <v>6353</v>
      </c>
      <c r="C10106" t="s">
        <v>14190</v>
      </c>
      <c r="D10106" t="s">
        <v>4473</v>
      </c>
      <c r="E10106" t="s">
        <v>1048</v>
      </c>
    </row>
    <row r="10107" spans="2:5" x14ac:dyDescent="0.35">
      <c r="B10107" t="s">
        <v>4472</v>
      </c>
      <c r="C10107" t="s">
        <v>14190</v>
      </c>
      <c r="D10107" t="s">
        <v>4473</v>
      </c>
      <c r="E10107" t="s">
        <v>1048</v>
      </c>
    </row>
    <row r="10108" spans="2:5" x14ac:dyDescent="0.35">
      <c r="B10108" t="s">
        <v>6356</v>
      </c>
      <c r="C10108" t="s">
        <v>14190</v>
      </c>
      <c r="D10108" t="s">
        <v>8087</v>
      </c>
    </row>
    <row r="10109" spans="2:5" x14ac:dyDescent="0.35">
      <c r="B10109" t="s">
        <v>4481</v>
      </c>
      <c r="C10109" t="s">
        <v>14190</v>
      </c>
      <c r="D10109" t="s">
        <v>4482</v>
      </c>
      <c r="E10109" t="s">
        <v>1028</v>
      </c>
    </row>
    <row r="10110" spans="2:5" x14ac:dyDescent="0.35">
      <c r="B10110" t="s">
        <v>13902</v>
      </c>
      <c r="C10110" t="s">
        <v>14190</v>
      </c>
      <c r="D10110" t="s">
        <v>4482</v>
      </c>
      <c r="E10110" t="s">
        <v>1028</v>
      </c>
    </row>
    <row r="10111" spans="2:5" x14ac:dyDescent="0.35">
      <c r="B10111" t="s">
        <v>6377</v>
      </c>
      <c r="C10111" t="s">
        <v>14190</v>
      </c>
      <c r="D10111" t="s">
        <v>4486</v>
      </c>
      <c r="E10111" t="s">
        <v>1048</v>
      </c>
    </row>
    <row r="10112" spans="2:5" x14ac:dyDescent="0.35">
      <c r="B10112" t="s">
        <v>13903</v>
      </c>
      <c r="C10112" t="s">
        <v>14190</v>
      </c>
      <c r="D10112" t="s">
        <v>4486</v>
      </c>
      <c r="E10112" t="s">
        <v>1048</v>
      </c>
    </row>
    <row r="10113" spans="2:5" x14ac:dyDescent="0.35">
      <c r="B10113" t="s">
        <v>13904</v>
      </c>
      <c r="C10113" t="s">
        <v>14190</v>
      </c>
      <c r="D10113" t="s">
        <v>4486</v>
      </c>
      <c r="E10113" t="s">
        <v>1048</v>
      </c>
    </row>
    <row r="10114" spans="2:5" x14ac:dyDescent="0.35">
      <c r="B10114" t="s">
        <v>6393</v>
      </c>
      <c r="C10114" t="s">
        <v>14190</v>
      </c>
      <c r="D10114" t="s">
        <v>8102</v>
      </c>
      <c r="E10114" t="s">
        <v>1105</v>
      </c>
    </row>
    <row r="10115" spans="2:5" x14ac:dyDescent="0.35">
      <c r="B10115" t="s">
        <v>13905</v>
      </c>
      <c r="C10115" t="s">
        <v>14190</v>
      </c>
      <c r="D10115" t="s">
        <v>8102</v>
      </c>
      <c r="E10115" t="s">
        <v>1105</v>
      </c>
    </row>
    <row r="10116" spans="2:5" x14ac:dyDescent="0.35">
      <c r="B10116" t="s">
        <v>13906</v>
      </c>
      <c r="C10116" t="s">
        <v>14190</v>
      </c>
      <c r="D10116" t="s">
        <v>8102</v>
      </c>
      <c r="E10116" t="s">
        <v>1105</v>
      </c>
    </row>
    <row r="10117" spans="2:5" x14ac:dyDescent="0.35">
      <c r="B10117" t="s">
        <v>6395</v>
      </c>
      <c r="C10117" t="s">
        <v>14190</v>
      </c>
      <c r="D10117" t="s">
        <v>8102</v>
      </c>
      <c r="E10117" t="s">
        <v>1105</v>
      </c>
    </row>
    <row r="10118" spans="2:5" x14ac:dyDescent="0.35">
      <c r="B10118" t="s">
        <v>13907</v>
      </c>
      <c r="C10118" t="s">
        <v>14190</v>
      </c>
      <c r="D10118" t="s">
        <v>4492</v>
      </c>
      <c r="E10118" t="s">
        <v>1041</v>
      </c>
    </row>
    <row r="10119" spans="2:5" x14ac:dyDescent="0.35">
      <c r="B10119" t="s">
        <v>13908</v>
      </c>
      <c r="C10119" t="s">
        <v>14190</v>
      </c>
      <c r="D10119" t="s">
        <v>14205</v>
      </c>
    </row>
    <row r="10120" spans="2:5" x14ac:dyDescent="0.35">
      <c r="B10120" t="s">
        <v>13909</v>
      </c>
      <c r="C10120" t="s">
        <v>14190</v>
      </c>
      <c r="D10120" t="s">
        <v>6169</v>
      </c>
      <c r="E10120" t="s">
        <v>1028</v>
      </c>
    </row>
    <row r="10121" spans="2:5" x14ac:dyDescent="0.35">
      <c r="B10121" t="s">
        <v>13910</v>
      </c>
      <c r="C10121" t="s">
        <v>14190</v>
      </c>
      <c r="D10121" t="s">
        <v>6169</v>
      </c>
      <c r="E10121" t="s">
        <v>1028</v>
      </c>
    </row>
    <row r="10122" spans="2:5" x14ac:dyDescent="0.35">
      <c r="B10122" t="s">
        <v>13911</v>
      </c>
      <c r="C10122" t="s">
        <v>14190</v>
      </c>
      <c r="D10122" t="s">
        <v>8109</v>
      </c>
      <c r="E10122" t="s">
        <v>1105</v>
      </c>
    </row>
    <row r="10123" spans="2:5" x14ac:dyDescent="0.35">
      <c r="B10123" t="s">
        <v>13912</v>
      </c>
      <c r="C10123" t="s">
        <v>14190</v>
      </c>
      <c r="D10123" t="s">
        <v>4504</v>
      </c>
      <c r="E10123" t="s">
        <v>1041</v>
      </c>
    </row>
    <row r="10124" spans="2:5" x14ac:dyDescent="0.35">
      <c r="B10124" t="s">
        <v>4503</v>
      </c>
      <c r="C10124" t="s">
        <v>14190</v>
      </c>
      <c r="D10124" t="s">
        <v>4504</v>
      </c>
      <c r="E10124" t="s">
        <v>1041</v>
      </c>
    </row>
    <row r="10125" spans="2:5" x14ac:dyDescent="0.35">
      <c r="B10125" t="s">
        <v>13913</v>
      </c>
      <c r="C10125" t="s">
        <v>14190</v>
      </c>
      <c r="D10125" t="s">
        <v>8110</v>
      </c>
      <c r="E10125" t="s">
        <v>1028</v>
      </c>
    </row>
    <row r="10126" spans="2:5" x14ac:dyDescent="0.35">
      <c r="B10126" t="s">
        <v>4506</v>
      </c>
      <c r="C10126" t="s">
        <v>14190</v>
      </c>
      <c r="D10126" t="s">
        <v>4507</v>
      </c>
      <c r="E10126" t="s">
        <v>1032</v>
      </c>
    </row>
    <row r="10127" spans="2:5" x14ac:dyDescent="0.35">
      <c r="B10127" t="s">
        <v>4508</v>
      </c>
      <c r="C10127" t="s">
        <v>14190</v>
      </c>
      <c r="D10127" t="s">
        <v>4507</v>
      </c>
      <c r="E10127" t="s">
        <v>1032</v>
      </c>
    </row>
    <row r="10128" spans="2:5" x14ac:dyDescent="0.35">
      <c r="B10128" t="s">
        <v>6406</v>
      </c>
      <c r="C10128" t="s">
        <v>14190</v>
      </c>
      <c r="D10128" t="s">
        <v>4507</v>
      </c>
      <c r="E10128" t="s">
        <v>1032</v>
      </c>
    </row>
    <row r="10129" spans="2:5" x14ac:dyDescent="0.35">
      <c r="B10129" t="s">
        <v>13914</v>
      </c>
      <c r="C10129" t="s">
        <v>14190</v>
      </c>
      <c r="D10129" t="s">
        <v>4507</v>
      </c>
      <c r="E10129" t="s">
        <v>1032</v>
      </c>
    </row>
    <row r="10130" spans="2:5" x14ac:dyDescent="0.35">
      <c r="B10130" t="s">
        <v>4509</v>
      </c>
      <c r="C10130" t="s">
        <v>14190</v>
      </c>
      <c r="D10130" t="s">
        <v>4507</v>
      </c>
      <c r="E10130" t="s">
        <v>1032</v>
      </c>
    </row>
    <row r="10131" spans="2:5" x14ac:dyDescent="0.35">
      <c r="B10131" t="s">
        <v>13915</v>
      </c>
      <c r="C10131" t="s">
        <v>14190</v>
      </c>
      <c r="D10131" t="s">
        <v>8111</v>
      </c>
      <c r="E10131" t="s">
        <v>1062</v>
      </c>
    </row>
    <row r="10132" spans="2:5" x14ac:dyDescent="0.35">
      <c r="B10132" t="s">
        <v>13916</v>
      </c>
      <c r="C10132" t="s">
        <v>14190</v>
      </c>
      <c r="D10132" t="s">
        <v>8111</v>
      </c>
      <c r="E10132" t="s">
        <v>1062</v>
      </c>
    </row>
    <row r="10133" spans="2:5" x14ac:dyDescent="0.35">
      <c r="B10133" t="s">
        <v>6407</v>
      </c>
      <c r="C10133" t="s">
        <v>14190</v>
      </c>
      <c r="D10133" t="s">
        <v>8111</v>
      </c>
      <c r="E10133" t="s">
        <v>1062</v>
      </c>
    </row>
    <row r="10134" spans="2:5" x14ac:dyDescent="0.35">
      <c r="B10134" t="s">
        <v>6411</v>
      </c>
      <c r="C10134" t="s">
        <v>14190</v>
      </c>
    </row>
    <row r="10135" spans="2:5" x14ac:dyDescent="0.35">
      <c r="B10135" t="s">
        <v>13917</v>
      </c>
      <c r="C10135" t="s">
        <v>14190</v>
      </c>
      <c r="D10135" t="s">
        <v>14206</v>
      </c>
      <c r="E10135" t="s">
        <v>1032</v>
      </c>
    </row>
    <row r="10136" spans="2:5" x14ac:dyDescent="0.35">
      <c r="B10136" t="s">
        <v>6413</v>
      </c>
      <c r="C10136" t="s">
        <v>14190</v>
      </c>
    </row>
    <row r="10137" spans="2:5" x14ac:dyDescent="0.35">
      <c r="B10137" t="s">
        <v>13918</v>
      </c>
      <c r="C10137" t="s">
        <v>14190</v>
      </c>
      <c r="D10137" t="s">
        <v>4517</v>
      </c>
      <c r="E10137" t="s">
        <v>1048</v>
      </c>
    </row>
    <row r="10138" spans="2:5" x14ac:dyDescent="0.35">
      <c r="B10138" t="s">
        <v>13919</v>
      </c>
      <c r="C10138" t="s">
        <v>14190</v>
      </c>
      <c r="D10138" t="s">
        <v>4517</v>
      </c>
      <c r="E10138" t="s">
        <v>1048</v>
      </c>
    </row>
    <row r="10139" spans="2:5" x14ac:dyDescent="0.35">
      <c r="B10139" t="s">
        <v>4516</v>
      </c>
      <c r="C10139" t="s">
        <v>14190</v>
      </c>
      <c r="D10139" t="s">
        <v>4517</v>
      </c>
      <c r="E10139" t="s">
        <v>1048</v>
      </c>
    </row>
    <row r="10140" spans="2:5" x14ac:dyDescent="0.35">
      <c r="B10140" t="s">
        <v>13920</v>
      </c>
      <c r="C10140" t="s">
        <v>14190</v>
      </c>
      <c r="D10140" t="s">
        <v>1176</v>
      </c>
      <c r="E10140" t="s">
        <v>1062</v>
      </c>
    </row>
    <row r="10141" spans="2:5" x14ac:dyDescent="0.35">
      <c r="B10141" t="s">
        <v>13921</v>
      </c>
      <c r="C10141" t="s">
        <v>14190</v>
      </c>
      <c r="D10141" t="s">
        <v>4520</v>
      </c>
      <c r="E10141" t="s">
        <v>1046</v>
      </c>
    </row>
    <row r="10142" spans="2:5" x14ac:dyDescent="0.35">
      <c r="B10142" t="s">
        <v>6432</v>
      </c>
      <c r="C10142" t="s">
        <v>14190</v>
      </c>
      <c r="D10142" t="s">
        <v>8123</v>
      </c>
    </row>
    <row r="10143" spans="2:5" x14ac:dyDescent="0.35">
      <c r="B10143" t="s">
        <v>13922</v>
      </c>
      <c r="C10143" t="s">
        <v>14190</v>
      </c>
      <c r="D10143" t="s">
        <v>8124</v>
      </c>
      <c r="E10143" t="s">
        <v>1028</v>
      </c>
    </row>
    <row r="10144" spans="2:5" x14ac:dyDescent="0.35">
      <c r="B10144" t="s">
        <v>6433</v>
      </c>
      <c r="C10144" t="s">
        <v>14190</v>
      </c>
      <c r="D10144" t="s">
        <v>8124</v>
      </c>
      <c r="E10144" t="s">
        <v>1028</v>
      </c>
    </row>
    <row r="10145" spans="2:5" x14ac:dyDescent="0.35">
      <c r="B10145" t="s">
        <v>13923</v>
      </c>
      <c r="C10145" t="s">
        <v>14190</v>
      </c>
      <c r="D10145" t="s">
        <v>14207</v>
      </c>
      <c r="E10145" t="s">
        <v>1028</v>
      </c>
    </row>
    <row r="10146" spans="2:5" x14ac:dyDescent="0.35">
      <c r="B10146" t="s">
        <v>13924</v>
      </c>
      <c r="C10146" t="s">
        <v>14190</v>
      </c>
      <c r="D10146" t="s">
        <v>14207</v>
      </c>
      <c r="E10146" t="s">
        <v>1028</v>
      </c>
    </row>
    <row r="10147" spans="2:5" x14ac:dyDescent="0.35">
      <c r="B10147" t="s">
        <v>6438</v>
      </c>
      <c r="C10147" t="s">
        <v>14190</v>
      </c>
      <c r="D10147" t="s">
        <v>4547</v>
      </c>
      <c r="E10147" t="s">
        <v>4149</v>
      </c>
    </row>
    <row r="10148" spans="2:5" x14ac:dyDescent="0.35">
      <c r="B10148" t="s">
        <v>4548</v>
      </c>
      <c r="C10148" t="s">
        <v>14190</v>
      </c>
      <c r="D10148" t="s">
        <v>4549</v>
      </c>
      <c r="E10148" t="s">
        <v>1041</v>
      </c>
    </row>
    <row r="10149" spans="2:5" x14ac:dyDescent="0.35">
      <c r="B10149" t="s">
        <v>6441</v>
      </c>
      <c r="C10149" t="s">
        <v>14190</v>
      </c>
      <c r="D10149" t="s">
        <v>4559</v>
      </c>
    </row>
    <row r="10150" spans="2:5" x14ac:dyDescent="0.35">
      <c r="B10150" t="s">
        <v>4558</v>
      </c>
      <c r="C10150" t="s">
        <v>14190</v>
      </c>
      <c r="D10150" t="s">
        <v>4559</v>
      </c>
    </row>
    <row r="10151" spans="2:5" x14ac:dyDescent="0.35">
      <c r="B10151" t="s">
        <v>4560</v>
      </c>
      <c r="C10151" t="s">
        <v>14190</v>
      </c>
      <c r="D10151" t="s">
        <v>4559</v>
      </c>
    </row>
    <row r="10152" spans="2:5" x14ac:dyDescent="0.35">
      <c r="B10152" t="s">
        <v>13925</v>
      </c>
      <c r="C10152" t="s">
        <v>14190</v>
      </c>
      <c r="D10152" t="s">
        <v>1177</v>
      </c>
      <c r="E10152" t="s">
        <v>1028</v>
      </c>
    </row>
    <row r="10153" spans="2:5" x14ac:dyDescent="0.35">
      <c r="B10153" t="s">
        <v>6133</v>
      </c>
      <c r="C10153" t="s">
        <v>14190</v>
      </c>
      <c r="D10153" t="s">
        <v>1177</v>
      </c>
      <c r="E10153" t="s">
        <v>1028</v>
      </c>
    </row>
    <row r="10154" spans="2:5" x14ac:dyDescent="0.35">
      <c r="B10154" t="s">
        <v>6460</v>
      </c>
      <c r="C10154" t="s">
        <v>14190</v>
      </c>
      <c r="D10154" t="s">
        <v>8133</v>
      </c>
    </row>
    <row r="10155" spans="2:5" x14ac:dyDescent="0.35">
      <c r="B10155" t="s">
        <v>6461</v>
      </c>
      <c r="C10155" t="s">
        <v>14190</v>
      </c>
      <c r="D10155" t="s">
        <v>8133</v>
      </c>
    </row>
    <row r="10156" spans="2:5" x14ac:dyDescent="0.35">
      <c r="B10156" t="s">
        <v>4570</v>
      </c>
      <c r="C10156" t="s">
        <v>14190</v>
      </c>
      <c r="D10156" t="s">
        <v>4571</v>
      </c>
      <c r="E10156" t="s">
        <v>1046</v>
      </c>
    </row>
    <row r="10157" spans="2:5" x14ac:dyDescent="0.35">
      <c r="B10157" t="s">
        <v>13926</v>
      </c>
      <c r="C10157" t="s">
        <v>14190</v>
      </c>
      <c r="D10157" t="s">
        <v>8142</v>
      </c>
      <c r="E10157" t="s">
        <v>1057</v>
      </c>
    </row>
    <row r="10158" spans="2:5" x14ac:dyDescent="0.35">
      <c r="B10158" t="s">
        <v>13927</v>
      </c>
      <c r="C10158" t="s">
        <v>14190</v>
      </c>
      <c r="D10158" t="s">
        <v>8142</v>
      </c>
      <c r="E10158" t="s">
        <v>1057</v>
      </c>
    </row>
    <row r="10159" spans="2:5" x14ac:dyDescent="0.35">
      <c r="B10159" t="s">
        <v>13928</v>
      </c>
      <c r="C10159" t="s">
        <v>14190</v>
      </c>
      <c r="D10159" t="s">
        <v>8142</v>
      </c>
      <c r="E10159" t="s">
        <v>1057</v>
      </c>
    </row>
    <row r="10160" spans="2:5" x14ac:dyDescent="0.35">
      <c r="B10160" t="s">
        <v>6483</v>
      </c>
      <c r="C10160" t="s">
        <v>14190</v>
      </c>
    </row>
    <row r="10161" spans="2:5" x14ac:dyDescent="0.35">
      <c r="B10161" t="s">
        <v>13929</v>
      </c>
      <c r="C10161" t="s">
        <v>14190</v>
      </c>
      <c r="D10161" t="s">
        <v>4578</v>
      </c>
      <c r="E10161" t="s">
        <v>1059</v>
      </c>
    </row>
    <row r="10162" spans="2:5" x14ac:dyDescent="0.35">
      <c r="B10162" t="s">
        <v>13930</v>
      </c>
      <c r="C10162" t="s">
        <v>14190</v>
      </c>
      <c r="D10162" t="s">
        <v>4584</v>
      </c>
      <c r="E10162" t="s">
        <v>1041</v>
      </c>
    </row>
    <row r="10163" spans="2:5" x14ac:dyDescent="0.35">
      <c r="B10163" t="s">
        <v>13931</v>
      </c>
      <c r="C10163" t="s">
        <v>14190</v>
      </c>
      <c r="D10163" t="s">
        <v>1512</v>
      </c>
    </row>
    <row r="10164" spans="2:5" x14ac:dyDescent="0.35">
      <c r="B10164" t="s">
        <v>1384</v>
      </c>
      <c r="C10164" t="s">
        <v>14190</v>
      </c>
      <c r="D10164" t="s">
        <v>1512</v>
      </c>
    </row>
    <row r="10165" spans="2:5" x14ac:dyDescent="0.35">
      <c r="B10165" t="s">
        <v>13932</v>
      </c>
      <c r="C10165" t="s">
        <v>14190</v>
      </c>
      <c r="D10165" t="s">
        <v>6170</v>
      </c>
      <c r="E10165" t="s">
        <v>1028</v>
      </c>
    </row>
    <row r="10166" spans="2:5" x14ac:dyDescent="0.35">
      <c r="B10166" t="s">
        <v>13933</v>
      </c>
      <c r="C10166" t="s">
        <v>14190</v>
      </c>
      <c r="D10166" t="s">
        <v>6170</v>
      </c>
      <c r="E10166" t="s">
        <v>1028</v>
      </c>
    </row>
    <row r="10167" spans="2:5" x14ac:dyDescent="0.35">
      <c r="B10167" t="s">
        <v>6135</v>
      </c>
      <c r="C10167" t="s">
        <v>14190</v>
      </c>
      <c r="D10167" t="s">
        <v>6170</v>
      </c>
      <c r="E10167" t="s">
        <v>1028</v>
      </c>
    </row>
    <row r="10168" spans="2:5" x14ac:dyDescent="0.35">
      <c r="B10168" t="s">
        <v>6505</v>
      </c>
      <c r="C10168" t="s">
        <v>14190</v>
      </c>
      <c r="D10168" t="s">
        <v>8155</v>
      </c>
      <c r="E10168" t="s">
        <v>1057</v>
      </c>
    </row>
    <row r="10169" spans="2:5" x14ac:dyDescent="0.35">
      <c r="B10169" t="s">
        <v>4599</v>
      </c>
      <c r="C10169" t="s">
        <v>14190</v>
      </c>
    </row>
    <row r="10170" spans="2:5" x14ac:dyDescent="0.35">
      <c r="B10170" t="s">
        <v>13934</v>
      </c>
      <c r="C10170" t="s">
        <v>14190</v>
      </c>
      <c r="D10170" t="s">
        <v>14208</v>
      </c>
    </row>
    <row r="10171" spans="2:5" x14ac:dyDescent="0.35">
      <c r="B10171" t="s">
        <v>13935</v>
      </c>
      <c r="C10171" t="s">
        <v>14190</v>
      </c>
      <c r="D10171" t="s">
        <v>14208</v>
      </c>
    </row>
    <row r="10172" spans="2:5" x14ac:dyDescent="0.35">
      <c r="B10172" t="s">
        <v>13936</v>
      </c>
      <c r="C10172" t="s">
        <v>14190</v>
      </c>
      <c r="D10172" t="s">
        <v>14208</v>
      </c>
    </row>
    <row r="10173" spans="2:5" x14ac:dyDescent="0.35">
      <c r="B10173" t="s">
        <v>4600</v>
      </c>
      <c r="C10173" t="s">
        <v>14190</v>
      </c>
      <c r="D10173" t="s">
        <v>4601</v>
      </c>
      <c r="E10173" t="s">
        <v>1041</v>
      </c>
    </row>
    <row r="10174" spans="2:5" x14ac:dyDescent="0.35">
      <c r="B10174" t="s">
        <v>4602</v>
      </c>
      <c r="C10174" t="s">
        <v>14190</v>
      </c>
      <c r="D10174" t="s">
        <v>4601</v>
      </c>
      <c r="E10174" t="s">
        <v>1041</v>
      </c>
    </row>
    <row r="10175" spans="2:5" x14ac:dyDescent="0.35">
      <c r="B10175" t="s">
        <v>4604</v>
      </c>
      <c r="C10175" t="s">
        <v>14190</v>
      </c>
      <c r="D10175" t="s">
        <v>4601</v>
      </c>
      <c r="E10175" t="s">
        <v>1041</v>
      </c>
    </row>
    <row r="10176" spans="2:5" x14ac:dyDescent="0.35">
      <c r="B10176" t="s">
        <v>6518</v>
      </c>
      <c r="C10176" t="s">
        <v>14190</v>
      </c>
      <c r="D10176" t="s">
        <v>8164</v>
      </c>
      <c r="E10176" t="s">
        <v>1041</v>
      </c>
    </row>
    <row r="10177" spans="2:5" x14ac:dyDescent="0.35">
      <c r="B10177" t="s">
        <v>13937</v>
      </c>
      <c r="C10177" t="s">
        <v>14190</v>
      </c>
      <c r="D10177" t="s">
        <v>8164</v>
      </c>
      <c r="E10177" t="s">
        <v>1041</v>
      </c>
    </row>
    <row r="10178" spans="2:5" x14ac:dyDescent="0.35">
      <c r="B10178" t="s">
        <v>6519</v>
      </c>
      <c r="C10178" t="s">
        <v>14190</v>
      </c>
      <c r="D10178" t="s">
        <v>4601</v>
      </c>
      <c r="E10178" t="s">
        <v>1041</v>
      </c>
    </row>
    <row r="10179" spans="2:5" x14ac:dyDescent="0.35">
      <c r="B10179" t="s">
        <v>13938</v>
      </c>
      <c r="C10179" t="s">
        <v>14190</v>
      </c>
      <c r="D10179" t="s">
        <v>14209</v>
      </c>
      <c r="E10179" t="s">
        <v>1048</v>
      </c>
    </row>
    <row r="10180" spans="2:5" x14ac:dyDescent="0.35">
      <c r="B10180" t="s">
        <v>6524</v>
      </c>
      <c r="C10180" t="s">
        <v>14190</v>
      </c>
      <c r="D10180" t="s">
        <v>8166</v>
      </c>
      <c r="E10180" t="s">
        <v>1057</v>
      </c>
    </row>
    <row r="10181" spans="2:5" x14ac:dyDescent="0.35">
      <c r="B10181" t="s">
        <v>13939</v>
      </c>
      <c r="C10181" t="s">
        <v>14190</v>
      </c>
      <c r="D10181" t="s">
        <v>14210</v>
      </c>
      <c r="E10181" t="s">
        <v>1057</v>
      </c>
    </row>
    <row r="10182" spans="2:5" x14ac:dyDescent="0.35">
      <c r="B10182" t="s">
        <v>13940</v>
      </c>
      <c r="C10182" t="s">
        <v>14190</v>
      </c>
      <c r="D10182" t="s">
        <v>8177</v>
      </c>
      <c r="E10182" t="s">
        <v>1048</v>
      </c>
    </row>
    <row r="10183" spans="2:5" x14ac:dyDescent="0.35">
      <c r="B10183" t="s">
        <v>13941</v>
      </c>
      <c r="C10183" t="s">
        <v>14190</v>
      </c>
      <c r="D10183" t="s">
        <v>4614</v>
      </c>
      <c r="E10183" t="s">
        <v>1048</v>
      </c>
    </row>
    <row r="10184" spans="2:5" x14ac:dyDescent="0.35">
      <c r="B10184" t="s">
        <v>6541</v>
      </c>
      <c r="C10184" t="s">
        <v>14190</v>
      </c>
      <c r="D10184" t="s">
        <v>8177</v>
      </c>
      <c r="E10184" t="s">
        <v>1048</v>
      </c>
    </row>
    <row r="10185" spans="2:5" x14ac:dyDescent="0.35">
      <c r="B10185" t="s">
        <v>6542</v>
      </c>
      <c r="C10185" t="s">
        <v>14190</v>
      </c>
      <c r="D10185" t="s">
        <v>8177</v>
      </c>
      <c r="E10185" t="s">
        <v>1048</v>
      </c>
    </row>
    <row r="10186" spans="2:5" x14ac:dyDescent="0.35">
      <c r="B10186" t="s">
        <v>4613</v>
      </c>
      <c r="C10186" t="s">
        <v>14190</v>
      </c>
      <c r="D10186" t="s">
        <v>4614</v>
      </c>
      <c r="E10186" t="s">
        <v>1048</v>
      </c>
    </row>
    <row r="10187" spans="2:5" x14ac:dyDescent="0.35">
      <c r="B10187" t="s">
        <v>4616</v>
      </c>
      <c r="C10187" t="s">
        <v>14190</v>
      </c>
      <c r="D10187" t="s">
        <v>1514</v>
      </c>
      <c r="E10187" t="s">
        <v>1032</v>
      </c>
    </row>
    <row r="10188" spans="2:5" x14ac:dyDescent="0.35">
      <c r="B10188" t="s">
        <v>4617</v>
      </c>
      <c r="C10188" t="s">
        <v>14190</v>
      </c>
      <c r="D10188" t="s">
        <v>1514</v>
      </c>
      <c r="E10188" t="s">
        <v>1032</v>
      </c>
    </row>
    <row r="10189" spans="2:5" x14ac:dyDescent="0.35">
      <c r="B10189" t="s">
        <v>4620</v>
      </c>
      <c r="C10189" t="s">
        <v>14190</v>
      </c>
      <c r="D10189" t="s">
        <v>4621</v>
      </c>
      <c r="E10189" t="s">
        <v>1032</v>
      </c>
    </row>
    <row r="10190" spans="2:5" x14ac:dyDescent="0.35">
      <c r="B10190" t="s">
        <v>4629</v>
      </c>
      <c r="C10190" t="s">
        <v>14190</v>
      </c>
      <c r="D10190" t="s">
        <v>4628</v>
      </c>
      <c r="E10190" t="s">
        <v>1057</v>
      </c>
    </row>
    <row r="10191" spans="2:5" x14ac:dyDescent="0.35">
      <c r="B10191" t="s">
        <v>4627</v>
      </c>
      <c r="C10191" t="s">
        <v>14190</v>
      </c>
      <c r="D10191" t="s">
        <v>4628</v>
      </c>
      <c r="E10191" t="s">
        <v>1057</v>
      </c>
    </row>
    <row r="10192" spans="2:5" x14ac:dyDescent="0.35">
      <c r="B10192" t="s">
        <v>13942</v>
      </c>
      <c r="C10192" t="s">
        <v>14190</v>
      </c>
      <c r="D10192" t="s">
        <v>12751</v>
      </c>
      <c r="E10192" t="s">
        <v>1062</v>
      </c>
    </row>
    <row r="10193" spans="2:5" x14ac:dyDescent="0.35">
      <c r="B10193" t="s">
        <v>4633</v>
      </c>
      <c r="C10193" t="s">
        <v>14190</v>
      </c>
      <c r="D10193" t="s">
        <v>4634</v>
      </c>
      <c r="E10193" t="s">
        <v>1048</v>
      </c>
    </row>
    <row r="10194" spans="2:5" x14ac:dyDescent="0.35">
      <c r="B10194" t="s">
        <v>13943</v>
      </c>
      <c r="C10194" t="s">
        <v>14190</v>
      </c>
      <c r="D10194" t="s">
        <v>14211</v>
      </c>
    </row>
    <row r="10195" spans="2:5" x14ac:dyDescent="0.35">
      <c r="B10195" t="s">
        <v>13944</v>
      </c>
      <c r="C10195" t="s">
        <v>14190</v>
      </c>
      <c r="D10195" t="s">
        <v>14211</v>
      </c>
    </row>
    <row r="10196" spans="2:5" x14ac:dyDescent="0.35">
      <c r="B10196" t="s">
        <v>13945</v>
      </c>
      <c r="C10196" t="s">
        <v>14190</v>
      </c>
      <c r="D10196" t="s">
        <v>14211</v>
      </c>
    </row>
    <row r="10197" spans="2:5" x14ac:dyDescent="0.35">
      <c r="B10197" t="s">
        <v>6549</v>
      </c>
      <c r="C10197" t="s">
        <v>14190</v>
      </c>
      <c r="D10197" t="s">
        <v>8179</v>
      </c>
      <c r="E10197" t="s">
        <v>1032</v>
      </c>
    </row>
    <row r="10198" spans="2:5" x14ac:dyDescent="0.35">
      <c r="B10198" t="s">
        <v>13946</v>
      </c>
      <c r="C10198" t="s">
        <v>14190</v>
      </c>
      <c r="D10198" t="s">
        <v>3943</v>
      </c>
      <c r="E10198" t="s">
        <v>1048</v>
      </c>
    </row>
    <row r="10199" spans="2:5" x14ac:dyDescent="0.35">
      <c r="B10199" t="s">
        <v>6555</v>
      </c>
      <c r="C10199" t="s">
        <v>14190</v>
      </c>
      <c r="D10199" t="s">
        <v>8182</v>
      </c>
    </row>
    <row r="10200" spans="2:5" x14ac:dyDescent="0.35">
      <c r="B10200" t="s">
        <v>6569</v>
      </c>
      <c r="C10200" t="s">
        <v>14190</v>
      </c>
      <c r="D10200" t="s">
        <v>8189</v>
      </c>
    </row>
    <row r="10201" spans="2:5" x14ac:dyDescent="0.35">
      <c r="B10201" t="s">
        <v>13947</v>
      </c>
      <c r="C10201" t="s">
        <v>14190</v>
      </c>
      <c r="D10201" t="s">
        <v>8189</v>
      </c>
    </row>
    <row r="10202" spans="2:5" x14ac:dyDescent="0.35">
      <c r="B10202" t="s">
        <v>6570</v>
      </c>
      <c r="C10202" t="s">
        <v>14190</v>
      </c>
      <c r="D10202" t="s">
        <v>8189</v>
      </c>
    </row>
    <row r="10203" spans="2:5" x14ac:dyDescent="0.35">
      <c r="B10203" t="s">
        <v>6571</v>
      </c>
      <c r="C10203" t="s">
        <v>14190</v>
      </c>
      <c r="D10203" t="s">
        <v>8189</v>
      </c>
    </row>
    <row r="10204" spans="2:5" x14ac:dyDescent="0.35">
      <c r="B10204" t="s">
        <v>13948</v>
      </c>
      <c r="C10204" t="s">
        <v>14190</v>
      </c>
    </row>
    <row r="10205" spans="2:5" x14ac:dyDescent="0.35">
      <c r="B10205" t="s">
        <v>4649</v>
      </c>
      <c r="C10205" t="s">
        <v>14190</v>
      </c>
      <c r="D10205" t="s">
        <v>1517</v>
      </c>
      <c r="E10205" t="s">
        <v>1057</v>
      </c>
    </row>
    <row r="10206" spans="2:5" x14ac:dyDescent="0.35">
      <c r="B10206" t="s">
        <v>4650</v>
      </c>
      <c r="C10206" t="s">
        <v>14190</v>
      </c>
      <c r="D10206" t="s">
        <v>1517</v>
      </c>
      <c r="E10206" t="s">
        <v>1057</v>
      </c>
    </row>
    <row r="10207" spans="2:5" x14ac:dyDescent="0.35">
      <c r="B10207" t="s">
        <v>4651</v>
      </c>
      <c r="C10207" t="s">
        <v>14190</v>
      </c>
      <c r="D10207" t="s">
        <v>1517</v>
      </c>
      <c r="E10207" t="s">
        <v>1057</v>
      </c>
    </row>
    <row r="10208" spans="2:5" x14ac:dyDescent="0.35">
      <c r="B10208" t="s">
        <v>13949</v>
      </c>
      <c r="C10208" t="s">
        <v>14190</v>
      </c>
      <c r="D10208" t="s">
        <v>1517</v>
      </c>
      <c r="E10208" t="s">
        <v>1057</v>
      </c>
    </row>
    <row r="10209" spans="2:5" x14ac:dyDescent="0.35">
      <c r="B10209" t="s">
        <v>4652</v>
      </c>
      <c r="C10209" t="s">
        <v>14190</v>
      </c>
      <c r="D10209" t="s">
        <v>1517</v>
      </c>
      <c r="E10209" t="s">
        <v>1057</v>
      </c>
    </row>
    <row r="10210" spans="2:5" x14ac:dyDescent="0.35">
      <c r="B10210" t="s">
        <v>4655</v>
      </c>
      <c r="C10210" t="s">
        <v>14190</v>
      </c>
      <c r="D10210" t="s">
        <v>1517</v>
      </c>
      <c r="E10210" t="s">
        <v>1057</v>
      </c>
    </row>
    <row r="10211" spans="2:5" x14ac:dyDescent="0.35">
      <c r="B10211" t="s">
        <v>4657</v>
      </c>
      <c r="C10211" t="s">
        <v>14190</v>
      </c>
      <c r="D10211" t="s">
        <v>4654</v>
      </c>
      <c r="E10211" t="s">
        <v>1057</v>
      </c>
    </row>
    <row r="10212" spans="2:5" x14ac:dyDescent="0.35">
      <c r="B10212" t="s">
        <v>4658</v>
      </c>
      <c r="C10212" t="s">
        <v>14190</v>
      </c>
      <c r="D10212" t="s">
        <v>4659</v>
      </c>
      <c r="E10212" t="s">
        <v>1062</v>
      </c>
    </row>
    <row r="10213" spans="2:5" x14ac:dyDescent="0.35">
      <c r="B10213" t="s">
        <v>13950</v>
      </c>
      <c r="C10213" t="s">
        <v>14190</v>
      </c>
      <c r="D10213" t="s">
        <v>4676</v>
      </c>
      <c r="E10213" t="s">
        <v>1041</v>
      </c>
    </row>
    <row r="10214" spans="2:5" x14ac:dyDescent="0.35">
      <c r="B10214" t="s">
        <v>13951</v>
      </c>
      <c r="C10214" t="s">
        <v>14190</v>
      </c>
      <c r="D10214" t="s">
        <v>1241</v>
      </c>
      <c r="E10214" t="s">
        <v>1057</v>
      </c>
    </row>
    <row r="10215" spans="2:5" x14ac:dyDescent="0.35">
      <c r="B10215" t="s">
        <v>13952</v>
      </c>
      <c r="C10215" t="s">
        <v>14190</v>
      </c>
      <c r="D10215" t="s">
        <v>14212</v>
      </c>
      <c r="E10215" t="s">
        <v>1059</v>
      </c>
    </row>
    <row r="10216" spans="2:5" x14ac:dyDescent="0.35">
      <c r="B10216" t="s">
        <v>13953</v>
      </c>
      <c r="C10216" t="s">
        <v>14190</v>
      </c>
      <c r="D10216" t="s">
        <v>13074</v>
      </c>
      <c r="E10216" t="s">
        <v>1048</v>
      </c>
    </row>
    <row r="10217" spans="2:5" x14ac:dyDescent="0.35">
      <c r="B10217" t="s">
        <v>4677</v>
      </c>
      <c r="C10217" t="s">
        <v>14190</v>
      </c>
      <c r="D10217" t="s">
        <v>4678</v>
      </c>
      <c r="E10217" t="s">
        <v>1048</v>
      </c>
    </row>
    <row r="10218" spans="2:5" x14ac:dyDescent="0.35">
      <c r="B10218" t="s">
        <v>6136</v>
      </c>
      <c r="C10218" t="s">
        <v>14190</v>
      </c>
      <c r="D10218" t="s">
        <v>6171</v>
      </c>
      <c r="E10218" t="s">
        <v>1028</v>
      </c>
    </row>
    <row r="10219" spans="2:5" x14ac:dyDescent="0.35">
      <c r="B10219" t="s">
        <v>6594</v>
      </c>
      <c r="C10219" t="s">
        <v>14190</v>
      </c>
      <c r="D10219" t="s">
        <v>6171</v>
      </c>
      <c r="E10219" t="s">
        <v>1028</v>
      </c>
    </row>
    <row r="10220" spans="2:5" x14ac:dyDescent="0.35">
      <c r="B10220" t="s">
        <v>13954</v>
      </c>
      <c r="C10220" t="s">
        <v>14190</v>
      </c>
      <c r="D10220" t="s">
        <v>14213</v>
      </c>
      <c r="E10220" t="s">
        <v>1050</v>
      </c>
    </row>
    <row r="10221" spans="2:5" x14ac:dyDescent="0.35">
      <c r="B10221" t="s">
        <v>4682</v>
      </c>
      <c r="C10221" t="s">
        <v>14190</v>
      </c>
      <c r="D10221" t="s">
        <v>4683</v>
      </c>
      <c r="E10221" t="s">
        <v>1032</v>
      </c>
    </row>
    <row r="10222" spans="2:5" x14ac:dyDescent="0.35">
      <c r="B10222" t="s">
        <v>4686</v>
      </c>
      <c r="C10222" t="s">
        <v>14190</v>
      </c>
      <c r="D10222" t="s">
        <v>4687</v>
      </c>
      <c r="E10222" t="s">
        <v>1059</v>
      </c>
    </row>
    <row r="10223" spans="2:5" x14ac:dyDescent="0.35">
      <c r="B10223" t="s">
        <v>4688</v>
      </c>
      <c r="C10223" t="s">
        <v>14190</v>
      </c>
      <c r="D10223" t="s">
        <v>4687</v>
      </c>
      <c r="E10223" t="s">
        <v>1059</v>
      </c>
    </row>
    <row r="10224" spans="2:5" x14ac:dyDescent="0.35">
      <c r="B10224" t="s">
        <v>4689</v>
      </c>
      <c r="C10224" t="s">
        <v>14190</v>
      </c>
      <c r="D10224" t="s">
        <v>4687</v>
      </c>
      <c r="E10224" t="s">
        <v>1059</v>
      </c>
    </row>
    <row r="10225" spans="2:5" x14ac:dyDescent="0.35">
      <c r="B10225" t="s">
        <v>4695</v>
      </c>
      <c r="C10225" t="s">
        <v>14190</v>
      </c>
      <c r="D10225" t="s">
        <v>4696</v>
      </c>
      <c r="E10225" t="s">
        <v>1062</v>
      </c>
    </row>
    <row r="10226" spans="2:5" x14ac:dyDescent="0.35">
      <c r="B10226" t="s">
        <v>4699</v>
      </c>
      <c r="C10226" t="s">
        <v>14190</v>
      </c>
      <c r="D10226" t="s">
        <v>1522</v>
      </c>
      <c r="E10226" t="s">
        <v>1062</v>
      </c>
    </row>
    <row r="10227" spans="2:5" x14ac:dyDescent="0.35">
      <c r="B10227" t="s">
        <v>4700</v>
      </c>
      <c r="C10227" t="s">
        <v>14190</v>
      </c>
      <c r="D10227" t="s">
        <v>1522</v>
      </c>
      <c r="E10227" t="s">
        <v>1062</v>
      </c>
    </row>
    <row r="10228" spans="2:5" x14ac:dyDescent="0.35">
      <c r="B10228" t="s">
        <v>13955</v>
      </c>
      <c r="C10228" t="s">
        <v>14190</v>
      </c>
      <c r="D10228" t="s">
        <v>4705</v>
      </c>
    </row>
    <row r="10229" spans="2:5" x14ac:dyDescent="0.35">
      <c r="B10229" t="s">
        <v>6612</v>
      </c>
      <c r="C10229" t="s">
        <v>14190</v>
      </c>
      <c r="D10229" t="s">
        <v>4705</v>
      </c>
    </row>
    <row r="10230" spans="2:5" x14ac:dyDescent="0.35">
      <c r="B10230" t="s">
        <v>13956</v>
      </c>
      <c r="C10230" t="s">
        <v>14190</v>
      </c>
      <c r="D10230" t="s">
        <v>14214</v>
      </c>
      <c r="E10230" t="s">
        <v>1046</v>
      </c>
    </row>
    <row r="10231" spans="2:5" x14ac:dyDescent="0.35">
      <c r="B10231" t="s">
        <v>6618</v>
      </c>
      <c r="C10231" t="s">
        <v>14190</v>
      </c>
      <c r="D10231" t="s">
        <v>4715</v>
      </c>
      <c r="E10231" t="s">
        <v>1046</v>
      </c>
    </row>
    <row r="10232" spans="2:5" x14ac:dyDescent="0.35">
      <c r="B10232" t="s">
        <v>4726</v>
      </c>
      <c r="C10232" t="s">
        <v>14190</v>
      </c>
      <c r="D10232" t="s">
        <v>4727</v>
      </c>
    </row>
    <row r="10233" spans="2:5" x14ac:dyDescent="0.35">
      <c r="B10233" t="s">
        <v>1397</v>
      </c>
      <c r="C10233" t="s">
        <v>14190</v>
      </c>
      <c r="D10233" t="s">
        <v>1524</v>
      </c>
      <c r="E10233" t="s">
        <v>1059</v>
      </c>
    </row>
    <row r="10234" spans="2:5" x14ac:dyDescent="0.35">
      <c r="B10234" t="s">
        <v>1398</v>
      </c>
      <c r="C10234" t="s">
        <v>14190</v>
      </c>
      <c r="D10234" t="s">
        <v>1524</v>
      </c>
      <c r="E10234" t="s">
        <v>1059</v>
      </c>
    </row>
    <row r="10235" spans="2:5" x14ac:dyDescent="0.35">
      <c r="B10235" t="s">
        <v>4731</v>
      </c>
      <c r="C10235" t="s">
        <v>14190</v>
      </c>
      <c r="D10235" t="s">
        <v>4732</v>
      </c>
      <c r="E10235" t="s">
        <v>1059</v>
      </c>
    </row>
    <row r="10236" spans="2:5" x14ac:dyDescent="0.35">
      <c r="B10236" t="s">
        <v>4733</v>
      </c>
      <c r="C10236" t="s">
        <v>14190</v>
      </c>
      <c r="D10236" t="s">
        <v>4732</v>
      </c>
      <c r="E10236" t="s">
        <v>1059</v>
      </c>
    </row>
    <row r="10237" spans="2:5" x14ac:dyDescent="0.35">
      <c r="B10237" t="s">
        <v>6639</v>
      </c>
      <c r="C10237" t="s">
        <v>14190</v>
      </c>
      <c r="D10237" t="s">
        <v>4735</v>
      </c>
      <c r="E10237" t="s">
        <v>1105</v>
      </c>
    </row>
    <row r="10238" spans="2:5" x14ac:dyDescent="0.35">
      <c r="B10238" t="s">
        <v>4734</v>
      </c>
      <c r="C10238" t="s">
        <v>14190</v>
      </c>
      <c r="D10238" t="s">
        <v>4735</v>
      </c>
      <c r="E10238" t="s">
        <v>1105</v>
      </c>
    </row>
    <row r="10239" spans="2:5" x14ac:dyDescent="0.35">
      <c r="B10239" t="s">
        <v>4739</v>
      </c>
      <c r="C10239" t="s">
        <v>14190</v>
      </c>
      <c r="D10239" t="s">
        <v>4740</v>
      </c>
      <c r="E10239" t="s">
        <v>1105</v>
      </c>
    </row>
    <row r="10240" spans="2:5" x14ac:dyDescent="0.35">
      <c r="B10240" t="s">
        <v>4742</v>
      </c>
      <c r="C10240" t="s">
        <v>14190</v>
      </c>
      <c r="D10240" t="s">
        <v>4743</v>
      </c>
      <c r="E10240" t="s">
        <v>1048</v>
      </c>
    </row>
    <row r="10241" spans="2:5" x14ac:dyDescent="0.35">
      <c r="B10241" t="s">
        <v>6643</v>
      </c>
      <c r="C10241" t="s">
        <v>14190</v>
      </c>
      <c r="D10241" t="s">
        <v>8225</v>
      </c>
      <c r="E10241" t="s">
        <v>1062</v>
      </c>
    </row>
    <row r="10242" spans="2:5" x14ac:dyDescent="0.35">
      <c r="B10242" t="s">
        <v>13957</v>
      </c>
      <c r="C10242" t="s">
        <v>14190</v>
      </c>
      <c r="D10242" t="s">
        <v>10357</v>
      </c>
      <c r="E10242" t="s">
        <v>1059</v>
      </c>
    </row>
    <row r="10243" spans="2:5" x14ac:dyDescent="0.35">
      <c r="B10243" t="s">
        <v>4783</v>
      </c>
      <c r="C10243" t="s">
        <v>14190</v>
      </c>
      <c r="D10243" t="s">
        <v>4780</v>
      </c>
      <c r="E10243" t="s">
        <v>1105</v>
      </c>
    </row>
    <row r="10244" spans="2:5" x14ac:dyDescent="0.35">
      <c r="B10244" t="s">
        <v>13958</v>
      </c>
      <c r="C10244" t="s">
        <v>14190</v>
      </c>
      <c r="D10244" t="s">
        <v>14215</v>
      </c>
      <c r="E10244" t="s">
        <v>1032</v>
      </c>
    </row>
    <row r="10245" spans="2:5" x14ac:dyDescent="0.35">
      <c r="B10245" t="s">
        <v>13959</v>
      </c>
      <c r="C10245" t="s">
        <v>14190</v>
      </c>
      <c r="D10245" t="s">
        <v>4794</v>
      </c>
      <c r="E10245" t="s">
        <v>1032</v>
      </c>
    </row>
    <row r="10246" spans="2:5" x14ac:dyDescent="0.35">
      <c r="B10246" t="s">
        <v>13960</v>
      </c>
      <c r="C10246" t="s">
        <v>14190</v>
      </c>
      <c r="D10246" t="s">
        <v>14215</v>
      </c>
      <c r="E10246" t="s">
        <v>1032</v>
      </c>
    </row>
    <row r="10247" spans="2:5" x14ac:dyDescent="0.35">
      <c r="B10247" t="s">
        <v>6659</v>
      </c>
      <c r="C10247" t="s">
        <v>14190</v>
      </c>
      <c r="D10247" t="s">
        <v>8231</v>
      </c>
      <c r="E10247" t="s">
        <v>1046</v>
      </c>
    </row>
    <row r="10248" spans="2:5" x14ac:dyDescent="0.35">
      <c r="B10248" t="s">
        <v>4795</v>
      </c>
      <c r="C10248" t="s">
        <v>14190</v>
      </c>
      <c r="D10248" t="s">
        <v>4796</v>
      </c>
      <c r="E10248" t="s">
        <v>1046</v>
      </c>
    </row>
    <row r="10249" spans="2:5" x14ac:dyDescent="0.35">
      <c r="B10249" t="s">
        <v>4797</v>
      </c>
      <c r="C10249" t="s">
        <v>14190</v>
      </c>
      <c r="D10249" t="s">
        <v>4796</v>
      </c>
      <c r="E10249" t="s">
        <v>1046</v>
      </c>
    </row>
    <row r="10250" spans="2:5" x14ac:dyDescent="0.35">
      <c r="B10250" t="s">
        <v>6141</v>
      </c>
      <c r="C10250" t="s">
        <v>14190</v>
      </c>
      <c r="D10250" t="s">
        <v>6173</v>
      </c>
      <c r="E10250" t="s">
        <v>1028</v>
      </c>
    </row>
    <row r="10251" spans="2:5" x14ac:dyDescent="0.35">
      <c r="B10251" t="s">
        <v>13961</v>
      </c>
      <c r="C10251" t="s">
        <v>14190</v>
      </c>
      <c r="D10251" t="s">
        <v>8233</v>
      </c>
      <c r="E10251" t="s">
        <v>1028</v>
      </c>
    </row>
    <row r="10252" spans="2:5" x14ac:dyDescent="0.35">
      <c r="B10252" t="s">
        <v>13962</v>
      </c>
      <c r="C10252" t="s">
        <v>14190</v>
      </c>
      <c r="D10252" t="s">
        <v>8233</v>
      </c>
      <c r="E10252" t="s">
        <v>1028</v>
      </c>
    </row>
    <row r="10253" spans="2:5" x14ac:dyDescent="0.35">
      <c r="B10253" t="s">
        <v>13963</v>
      </c>
      <c r="C10253" t="s">
        <v>14190</v>
      </c>
      <c r="D10253" t="s">
        <v>6173</v>
      </c>
      <c r="E10253" t="s">
        <v>1028</v>
      </c>
    </row>
    <row r="10254" spans="2:5" x14ac:dyDescent="0.35">
      <c r="B10254" t="s">
        <v>6664</v>
      </c>
      <c r="C10254" t="s">
        <v>14190</v>
      </c>
      <c r="D10254" t="s">
        <v>6173</v>
      </c>
      <c r="E10254" t="s">
        <v>1028</v>
      </c>
    </row>
    <row r="10255" spans="2:5" x14ac:dyDescent="0.35">
      <c r="B10255" t="s">
        <v>13964</v>
      </c>
      <c r="C10255" t="s">
        <v>14190</v>
      </c>
      <c r="D10255" t="s">
        <v>6173</v>
      </c>
      <c r="E10255" t="s">
        <v>1028</v>
      </c>
    </row>
    <row r="10256" spans="2:5" x14ac:dyDescent="0.35">
      <c r="B10256" t="s">
        <v>6143</v>
      </c>
      <c r="C10256" t="s">
        <v>14190</v>
      </c>
      <c r="D10256" t="s">
        <v>6173</v>
      </c>
      <c r="E10256" t="s">
        <v>1028</v>
      </c>
    </row>
    <row r="10257" spans="2:5" x14ac:dyDescent="0.35">
      <c r="B10257" t="s">
        <v>13965</v>
      </c>
      <c r="C10257" t="s">
        <v>14190</v>
      </c>
      <c r="D10257" t="s">
        <v>14216</v>
      </c>
    </row>
    <row r="10258" spans="2:5" x14ac:dyDescent="0.35">
      <c r="B10258" t="s">
        <v>13966</v>
      </c>
      <c r="C10258" t="s">
        <v>14190</v>
      </c>
      <c r="D10258" t="s">
        <v>14217</v>
      </c>
      <c r="E10258" t="s">
        <v>1028</v>
      </c>
    </row>
    <row r="10259" spans="2:5" x14ac:dyDescent="0.35">
      <c r="B10259" t="s">
        <v>6689</v>
      </c>
      <c r="C10259" t="s">
        <v>14190</v>
      </c>
      <c r="D10259" t="s">
        <v>8249</v>
      </c>
      <c r="E10259" t="s">
        <v>1032</v>
      </c>
    </row>
    <row r="10260" spans="2:5" x14ac:dyDescent="0.35">
      <c r="B10260" t="s">
        <v>13967</v>
      </c>
      <c r="C10260" t="s">
        <v>14190</v>
      </c>
      <c r="D10260" t="s">
        <v>4826</v>
      </c>
      <c r="E10260" t="s">
        <v>1059</v>
      </c>
    </row>
    <row r="10261" spans="2:5" x14ac:dyDescent="0.35">
      <c r="B10261" t="s">
        <v>4825</v>
      </c>
      <c r="C10261" t="s">
        <v>14190</v>
      </c>
      <c r="D10261" t="s">
        <v>4826</v>
      </c>
      <c r="E10261" t="s">
        <v>1059</v>
      </c>
    </row>
    <row r="10262" spans="2:5" x14ac:dyDescent="0.35">
      <c r="B10262" t="s">
        <v>4830</v>
      </c>
      <c r="C10262" t="s">
        <v>14190</v>
      </c>
      <c r="D10262" t="s">
        <v>4831</v>
      </c>
      <c r="E10262" t="s">
        <v>1105</v>
      </c>
    </row>
    <row r="10263" spans="2:5" x14ac:dyDescent="0.35">
      <c r="B10263" t="s">
        <v>4832</v>
      </c>
      <c r="C10263" t="s">
        <v>14190</v>
      </c>
      <c r="D10263" t="s">
        <v>4831</v>
      </c>
      <c r="E10263" t="s">
        <v>1105</v>
      </c>
    </row>
    <row r="10264" spans="2:5" x14ac:dyDescent="0.35">
      <c r="B10264" t="s">
        <v>13968</v>
      </c>
      <c r="C10264" t="s">
        <v>14190</v>
      </c>
      <c r="D10264" t="s">
        <v>12253</v>
      </c>
      <c r="E10264" t="s">
        <v>1041</v>
      </c>
    </row>
    <row r="10265" spans="2:5" x14ac:dyDescent="0.35">
      <c r="B10265" t="s">
        <v>13969</v>
      </c>
      <c r="C10265" t="s">
        <v>14190</v>
      </c>
      <c r="D10265" t="s">
        <v>4841</v>
      </c>
      <c r="E10265" t="s">
        <v>1050</v>
      </c>
    </row>
    <row r="10266" spans="2:5" x14ac:dyDescent="0.35">
      <c r="B10266" t="s">
        <v>13970</v>
      </c>
      <c r="C10266" t="s">
        <v>14190</v>
      </c>
      <c r="D10266" t="s">
        <v>4841</v>
      </c>
      <c r="E10266" t="s">
        <v>1050</v>
      </c>
    </row>
    <row r="10267" spans="2:5" x14ac:dyDescent="0.35">
      <c r="B10267" t="s">
        <v>13971</v>
      </c>
      <c r="C10267" t="s">
        <v>14190</v>
      </c>
      <c r="D10267" t="s">
        <v>4841</v>
      </c>
      <c r="E10267" t="s">
        <v>1050</v>
      </c>
    </row>
    <row r="10268" spans="2:5" x14ac:dyDescent="0.35">
      <c r="B10268" t="s">
        <v>6722</v>
      </c>
      <c r="C10268" t="s">
        <v>14190</v>
      </c>
      <c r="D10268" t="s">
        <v>4841</v>
      </c>
      <c r="E10268" t="s">
        <v>1050</v>
      </c>
    </row>
    <row r="10269" spans="2:5" x14ac:dyDescent="0.35">
      <c r="B10269" t="s">
        <v>6723</v>
      </c>
      <c r="C10269" t="s">
        <v>14190</v>
      </c>
      <c r="D10269" t="s">
        <v>4841</v>
      </c>
      <c r="E10269" t="s">
        <v>1050</v>
      </c>
    </row>
    <row r="10270" spans="2:5" x14ac:dyDescent="0.35">
      <c r="B10270" t="s">
        <v>6724</v>
      </c>
      <c r="C10270" t="s">
        <v>14190</v>
      </c>
      <c r="D10270" t="s">
        <v>4841</v>
      </c>
      <c r="E10270" t="s">
        <v>1050</v>
      </c>
    </row>
    <row r="10271" spans="2:5" x14ac:dyDescent="0.35">
      <c r="B10271" t="s">
        <v>13972</v>
      </c>
      <c r="C10271" t="s">
        <v>14190</v>
      </c>
      <c r="D10271" t="s">
        <v>4841</v>
      </c>
      <c r="E10271" t="s">
        <v>1050</v>
      </c>
    </row>
    <row r="10272" spans="2:5" x14ac:dyDescent="0.35">
      <c r="B10272" t="s">
        <v>6728</v>
      </c>
      <c r="C10272" t="s">
        <v>14190</v>
      </c>
      <c r="D10272" t="s">
        <v>8264</v>
      </c>
      <c r="E10272" t="s">
        <v>1050</v>
      </c>
    </row>
    <row r="10273" spans="2:5" x14ac:dyDescent="0.35">
      <c r="B10273" t="s">
        <v>6729</v>
      </c>
      <c r="C10273" t="s">
        <v>14190</v>
      </c>
      <c r="D10273" t="s">
        <v>8265</v>
      </c>
      <c r="E10273" t="s">
        <v>1032</v>
      </c>
    </row>
    <row r="10274" spans="2:5" x14ac:dyDescent="0.35">
      <c r="B10274" t="s">
        <v>4844</v>
      </c>
      <c r="C10274" t="s">
        <v>14190</v>
      </c>
      <c r="D10274" t="s">
        <v>4845</v>
      </c>
      <c r="E10274" t="s">
        <v>1105</v>
      </c>
    </row>
    <row r="10275" spans="2:5" x14ac:dyDescent="0.35">
      <c r="B10275" t="s">
        <v>13973</v>
      </c>
      <c r="C10275" t="s">
        <v>14190</v>
      </c>
      <c r="D10275" t="s">
        <v>4845</v>
      </c>
      <c r="E10275" t="s">
        <v>1105</v>
      </c>
    </row>
    <row r="10276" spans="2:5" x14ac:dyDescent="0.35">
      <c r="B10276" t="s">
        <v>13974</v>
      </c>
      <c r="C10276" t="s">
        <v>14190</v>
      </c>
      <c r="D10276" t="s">
        <v>8271</v>
      </c>
      <c r="E10276" t="s">
        <v>1050</v>
      </c>
    </row>
    <row r="10277" spans="2:5" x14ac:dyDescent="0.35">
      <c r="B10277" t="s">
        <v>13975</v>
      </c>
      <c r="C10277" t="s">
        <v>14190</v>
      </c>
      <c r="D10277" t="s">
        <v>14218</v>
      </c>
      <c r="E10277" t="s">
        <v>1041</v>
      </c>
    </row>
    <row r="10278" spans="2:5" x14ac:dyDescent="0.35">
      <c r="B10278" t="s">
        <v>13976</v>
      </c>
      <c r="C10278" t="s">
        <v>14190</v>
      </c>
      <c r="D10278" t="s">
        <v>8274</v>
      </c>
      <c r="E10278" t="s">
        <v>1046</v>
      </c>
    </row>
    <row r="10279" spans="2:5" x14ac:dyDescent="0.35">
      <c r="B10279" t="s">
        <v>6742</v>
      </c>
      <c r="C10279" t="s">
        <v>14190</v>
      </c>
      <c r="D10279" t="s">
        <v>8274</v>
      </c>
      <c r="E10279" t="s">
        <v>1046</v>
      </c>
    </row>
    <row r="10280" spans="2:5" x14ac:dyDescent="0.35">
      <c r="B10280" t="s">
        <v>13977</v>
      </c>
      <c r="C10280" t="s">
        <v>14190</v>
      </c>
      <c r="D10280" t="s">
        <v>14219</v>
      </c>
      <c r="E10280" t="s">
        <v>1050</v>
      </c>
    </row>
    <row r="10281" spans="2:5" x14ac:dyDescent="0.35">
      <c r="B10281" t="s">
        <v>4850</v>
      </c>
      <c r="C10281" t="s">
        <v>14190</v>
      </c>
      <c r="D10281" t="s">
        <v>4851</v>
      </c>
      <c r="E10281" t="s">
        <v>1105</v>
      </c>
    </row>
    <row r="10282" spans="2:5" x14ac:dyDescent="0.35">
      <c r="B10282" t="s">
        <v>13978</v>
      </c>
      <c r="C10282" t="s">
        <v>14190</v>
      </c>
      <c r="D10282" t="s">
        <v>4851</v>
      </c>
      <c r="E10282" t="s">
        <v>1105</v>
      </c>
    </row>
    <row r="10283" spans="2:5" x14ac:dyDescent="0.35">
      <c r="B10283" t="s">
        <v>13979</v>
      </c>
      <c r="C10283" t="s">
        <v>14190</v>
      </c>
      <c r="D10283" t="s">
        <v>4853</v>
      </c>
      <c r="E10283" t="s">
        <v>1028</v>
      </c>
    </row>
    <row r="10284" spans="2:5" x14ac:dyDescent="0.35">
      <c r="B10284" t="s">
        <v>4862</v>
      </c>
      <c r="C10284" t="s">
        <v>14190</v>
      </c>
      <c r="D10284" t="s">
        <v>4863</v>
      </c>
    </row>
    <row r="10285" spans="2:5" x14ac:dyDescent="0.35">
      <c r="B10285" t="s">
        <v>4867</v>
      </c>
      <c r="C10285" t="s">
        <v>14190</v>
      </c>
      <c r="D10285" t="s">
        <v>4865</v>
      </c>
      <c r="E10285" t="s">
        <v>1059</v>
      </c>
    </row>
    <row r="10286" spans="2:5" x14ac:dyDescent="0.35">
      <c r="B10286" t="s">
        <v>13980</v>
      </c>
      <c r="C10286" t="s">
        <v>14190</v>
      </c>
      <c r="D10286" t="s">
        <v>14220</v>
      </c>
      <c r="E10286" t="s">
        <v>1059</v>
      </c>
    </row>
    <row r="10287" spans="2:5" x14ac:dyDescent="0.35">
      <c r="B10287" t="s">
        <v>6757</v>
      </c>
      <c r="C10287" t="s">
        <v>14190</v>
      </c>
      <c r="D10287" t="s">
        <v>8280</v>
      </c>
      <c r="E10287" t="s">
        <v>1032</v>
      </c>
    </row>
    <row r="10288" spans="2:5" x14ac:dyDescent="0.35">
      <c r="B10288" t="s">
        <v>13981</v>
      </c>
      <c r="C10288" t="s">
        <v>14190</v>
      </c>
      <c r="D10288" t="s">
        <v>10230</v>
      </c>
      <c r="E10288" t="s">
        <v>1032</v>
      </c>
    </row>
    <row r="10289" spans="2:5" x14ac:dyDescent="0.35">
      <c r="B10289" t="s">
        <v>13982</v>
      </c>
      <c r="C10289" t="s">
        <v>14190</v>
      </c>
      <c r="D10289" t="s">
        <v>10230</v>
      </c>
      <c r="E10289" t="s">
        <v>1032</v>
      </c>
    </row>
    <row r="10290" spans="2:5" x14ac:dyDescent="0.35">
      <c r="B10290" t="s">
        <v>13983</v>
      </c>
      <c r="C10290" t="s">
        <v>14190</v>
      </c>
      <c r="D10290" t="s">
        <v>10230</v>
      </c>
      <c r="E10290" t="s">
        <v>1032</v>
      </c>
    </row>
    <row r="10291" spans="2:5" x14ac:dyDescent="0.35">
      <c r="B10291" t="s">
        <v>6758</v>
      </c>
      <c r="C10291" t="s">
        <v>14190</v>
      </c>
      <c r="D10291" t="s">
        <v>8281</v>
      </c>
    </row>
    <row r="10292" spans="2:5" x14ac:dyDescent="0.35">
      <c r="B10292" t="s">
        <v>13984</v>
      </c>
      <c r="C10292" t="s">
        <v>14190</v>
      </c>
      <c r="D10292" t="s">
        <v>12263</v>
      </c>
      <c r="E10292" t="s">
        <v>1062</v>
      </c>
    </row>
    <row r="10293" spans="2:5" x14ac:dyDescent="0.35">
      <c r="B10293" t="s">
        <v>13985</v>
      </c>
      <c r="C10293" t="s">
        <v>14190</v>
      </c>
      <c r="D10293" t="s">
        <v>14221</v>
      </c>
      <c r="E10293" t="s">
        <v>1062</v>
      </c>
    </row>
    <row r="10294" spans="2:5" x14ac:dyDescent="0.35">
      <c r="B10294" t="s">
        <v>13986</v>
      </c>
      <c r="C10294" t="s">
        <v>14190</v>
      </c>
      <c r="D10294" t="s">
        <v>14221</v>
      </c>
      <c r="E10294" t="s">
        <v>1062</v>
      </c>
    </row>
    <row r="10295" spans="2:5" x14ac:dyDescent="0.35">
      <c r="B10295" t="s">
        <v>13987</v>
      </c>
      <c r="C10295" t="s">
        <v>14190</v>
      </c>
      <c r="D10295" t="s">
        <v>1185</v>
      </c>
      <c r="E10295" t="s">
        <v>1032</v>
      </c>
    </row>
    <row r="10296" spans="2:5" x14ac:dyDescent="0.35">
      <c r="B10296" t="s">
        <v>13988</v>
      </c>
      <c r="C10296" t="s">
        <v>14190</v>
      </c>
      <c r="D10296" t="s">
        <v>1185</v>
      </c>
      <c r="E10296" t="s">
        <v>1032</v>
      </c>
    </row>
    <row r="10297" spans="2:5" x14ac:dyDescent="0.35">
      <c r="B10297" t="s">
        <v>13989</v>
      </c>
      <c r="C10297" t="s">
        <v>14190</v>
      </c>
      <c r="D10297" t="s">
        <v>1185</v>
      </c>
      <c r="E10297" t="s">
        <v>1032</v>
      </c>
    </row>
    <row r="10298" spans="2:5" x14ac:dyDescent="0.35">
      <c r="B10298" t="s">
        <v>13990</v>
      </c>
      <c r="C10298" t="s">
        <v>14190</v>
      </c>
      <c r="D10298" t="s">
        <v>1185</v>
      </c>
      <c r="E10298" t="s">
        <v>1032</v>
      </c>
    </row>
    <row r="10299" spans="2:5" x14ac:dyDescent="0.35">
      <c r="B10299" t="s">
        <v>13991</v>
      </c>
      <c r="C10299" t="s">
        <v>14190</v>
      </c>
      <c r="D10299" t="s">
        <v>1185</v>
      </c>
      <c r="E10299" t="s">
        <v>1032</v>
      </c>
    </row>
    <row r="10300" spans="2:5" x14ac:dyDescent="0.35">
      <c r="B10300" t="s">
        <v>13992</v>
      </c>
      <c r="C10300" t="s">
        <v>14190</v>
      </c>
      <c r="D10300" t="s">
        <v>1185</v>
      </c>
      <c r="E10300" t="s">
        <v>1032</v>
      </c>
    </row>
    <row r="10301" spans="2:5" x14ac:dyDescent="0.35">
      <c r="B10301" t="s">
        <v>4881</v>
      </c>
      <c r="C10301" t="s">
        <v>14190</v>
      </c>
      <c r="D10301" t="s">
        <v>4882</v>
      </c>
      <c r="E10301" t="s">
        <v>1046</v>
      </c>
    </row>
    <row r="10302" spans="2:5" x14ac:dyDescent="0.35">
      <c r="B10302" t="s">
        <v>4883</v>
      </c>
      <c r="C10302" t="s">
        <v>14190</v>
      </c>
      <c r="D10302" t="s">
        <v>4882</v>
      </c>
      <c r="E10302" t="s">
        <v>1046</v>
      </c>
    </row>
    <row r="10303" spans="2:5" x14ac:dyDescent="0.35">
      <c r="B10303" t="s">
        <v>4886</v>
      </c>
      <c r="C10303" t="s">
        <v>14190</v>
      </c>
      <c r="D10303" t="s">
        <v>4885</v>
      </c>
      <c r="E10303" t="s">
        <v>1059</v>
      </c>
    </row>
    <row r="10304" spans="2:5" x14ac:dyDescent="0.35">
      <c r="B10304" t="s">
        <v>4887</v>
      </c>
      <c r="C10304" t="s">
        <v>14190</v>
      </c>
      <c r="D10304" t="s">
        <v>4885</v>
      </c>
      <c r="E10304" t="s">
        <v>1059</v>
      </c>
    </row>
    <row r="10305" spans="2:5" x14ac:dyDescent="0.35">
      <c r="B10305" t="s">
        <v>4888</v>
      </c>
      <c r="C10305" t="s">
        <v>14190</v>
      </c>
      <c r="D10305" t="s">
        <v>4885</v>
      </c>
      <c r="E10305" t="s">
        <v>1059</v>
      </c>
    </row>
    <row r="10306" spans="2:5" x14ac:dyDescent="0.35">
      <c r="B10306" t="s">
        <v>4889</v>
      </c>
      <c r="C10306" t="s">
        <v>14190</v>
      </c>
      <c r="D10306" t="s">
        <v>4885</v>
      </c>
      <c r="E10306" t="s">
        <v>1059</v>
      </c>
    </row>
    <row r="10307" spans="2:5" x14ac:dyDescent="0.35">
      <c r="B10307" t="s">
        <v>4891</v>
      </c>
      <c r="C10307" t="s">
        <v>14190</v>
      </c>
      <c r="D10307" t="s">
        <v>4885</v>
      </c>
      <c r="E10307" t="s">
        <v>1059</v>
      </c>
    </row>
    <row r="10308" spans="2:5" x14ac:dyDescent="0.35">
      <c r="B10308" t="s">
        <v>6766</v>
      </c>
      <c r="C10308" t="s">
        <v>14190</v>
      </c>
      <c r="D10308" t="s">
        <v>1654</v>
      </c>
      <c r="E10308" t="s">
        <v>1105</v>
      </c>
    </row>
    <row r="10309" spans="2:5" x14ac:dyDescent="0.35">
      <c r="B10309" t="s">
        <v>6767</v>
      </c>
      <c r="C10309" t="s">
        <v>14190</v>
      </c>
      <c r="D10309" t="s">
        <v>1654</v>
      </c>
      <c r="E10309" t="s">
        <v>1105</v>
      </c>
    </row>
    <row r="10310" spans="2:5" x14ac:dyDescent="0.35">
      <c r="B10310" t="s">
        <v>6768</v>
      </c>
      <c r="C10310" t="s">
        <v>14190</v>
      </c>
      <c r="D10310" t="s">
        <v>8284</v>
      </c>
    </row>
    <row r="10311" spans="2:5" x14ac:dyDescent="0.35">
      <c r="B10311" t="s">
        <v>6144</v>
      </c>
      <c r="C10311" t="s">
        <v>14190</v>
      </c>
      <c r="D10311" t="s">
        <v>6174</v>
      </c>
      <c r="E10311" t="s">
        <v>1028</v>
      </c>
    </row>
    <row r="10312" spans="2:5" x14ac:dyDescent="0.35">
      <c r="B10312" t="s">
        <v>6145</v>
      </c>
      <c r="C10312" t="s">
        <v>14190</v>
      </c>
      <c r="D10312" t="s">
        <v>6174</v>
      </c>
      <c r="E10312" t="s">
        <v>1028</v>
      </c>
    </row>
    <row r="10313" spans="2:5" x14ac:dyDescent="0.35">
      <c r="B10313" t="s">
        <v>6771</v>
      </c>
      <c r="C10313" t="s">
        <v>14190</v>
      </c>
      <c r="D10313" t="s">
        <v>8286</v>
      </c>
      <c r="E10313" t="s">
        <v>1048</v>
      </c>
    </row>
    <row r="10314" spans="2:5" x14ac:dyDescent="0.35">
      <c r="B10314" t="s">
        <v>4893</v>
      </c>
      <c r="C10314" t="s">
        <v>14190</v>
      </c>
      <c r="D10314" t="s">
        <v>4894</v>
      </c>
      <c r="E10314" t="s">
        <v>1062</v>
      </c>
    </row>
    <row r="10315" spans="2:5" x14ac:dyDescent="0.35">
      <c r="B10315" t="s">
        <v>6781</v>
      </c>
      <c r="C10315" t="s">
        <v>14190</v>
      </c>
      <c r="D10315" t="s">
        <v>8288</v>
      </c>
      <c r="E10315" t="s">
        <v>1057</v>
      </c>
    </row>
    <row r="10316" spans="2:5" x14ac:dyDescent="0.35">
      <c r="B10316" t="s">
        <v>1132</v>
      </c>
      <c r="C10316" t="s">
        <v>14190</v>
      </c>
    </row>
    <row r="10317" spans="2:5" x14ac:dyDescent="0.35">
      <c r="B10317" t="s">
        <v>13993</v>
      </c>
      <c r="C10317" t="s">
        <v>14190</v>
      </c>
      <c r="D10317" t="s">
        <v>3403</v>
      </c>
      <c r="E10317" t="s">
        <v>1028</v>
      </c>
    </row>
    <row r="10318" spans="2:5" x14ac:dyDescent="0.35">
      <c r="B10318" t="s">
        <v>6791</v>
      </c>
      <c r="C10318" t="s">
        <v>14190</v>
      </c>
      <c r="D10318" t="s">
        <v>8292</v>
      </c>
      <c r="E10318" t="s">
        <v>1041</v>
      </c>
    </row>
    <row r="10319" spans="2:5" x14ac:dyDescent="0.35">
      <c r="B10319" t="s">
        <v>13994</v>
      </c>
      <c r="C10319" t="s">
        <v>14190</v>
      </c>
      <c r="D10319" t="s">
        <v>14222</v>
      </c>
      <c r="E10319" t="s">
        <v>1048</v>
      </c>
    </row>
    <row r="10320" spans="2:5" x14ac:dyDescent="0.35">
      <c r="B10320" t="s">
        <v>13995</v>
      </c>
      <c r="C10320" t="s">
        <v>14190</v>
      </c>
      <c r="D10320" t="s">
        <v>4901</v>
      </c>
      <c r="E10320" t="s">
        <v>1059</v>
      </c>
    </row>
    <row r="10321" spans="2:5" x14ac:dyDescent="0.35">
      <c r="B10321" t="s">
        <v>4903</v>
      </c>
      <c r="C10321" t="s">
        <v>14190</v>
      </c>
      <c r="D10321" t="s">
        <v>4901</v>
      </c>
      <c r="E10321" t="s">
        <v>1059</v>
      </c>
    </row>
    <row r="10322" spans="2:5" x14ac:dyDescent="0.35">
      <c r="B10322" t="s">
        <v>4904</v>
      </c>
      <c r="C10322" t="s">
        <v>14190</v>
      </c>
      <c r="D10322" t="s">
        <v>4901</v>
      </c>
      <c r="E10322" t="s">
        <v>1059</v>
      </c>
    </row>
    <row r="10323" spans="2:5" x14ac:dyDescent="0.35">
      <c r="B10323" t="s">
        <v>4918</v>
      </c>
      <c r="C10323" t="s">
        <v>14190</v>
      </c>
      <c r="D10323" t="s">
        <v>4919</v>
      </c>
      <c r="E10323" t="s">
        <v>1062</v>
      </c>
    </row>
    <row r="10324" spans="2:5" x14ac:dyDescent="0.35">
      <c r="B10324" t="s">
        <v>13996</v>
      </c>
      <c r="C10324" t="s">
        <v>14190</v>
      </c>
      <c r="D10324" t="s">
        <v>4919</v>
      </c>
      <c r="E10324" t="s">
        <v>1062</v>
      </c>
    </row>
    <row r="10325" spans="2:5" x14ac:dyDescent="0.35">
      <c r="B10325" t="s">
        <v>13997</v>
      </c>
      <c r="C10325" t="s">
        <v>14190</v>
      </c>
      <c r="D10325" t="s">
        <v>14223</v>
      </c>
      <c r="E10325" t="s">
        <v>1028</v>
      </c>
    </row>
    <row r="10326" spans="2:5" x14ac:dyDescent="0.35">
      <c r="B10326" t="s">
        <v>13998</v>
      </c>
      <c r="C10326" t="s">
        <v>14190</v>
      </c>
      <c r="D10326" t="s">
        <v>14224</v>
      </c>
    </row>
    <row r="10327" spans="2:5" x14ac:dyDescent="0.35">
      <c r="B10327" t="s">
        <v>13999</v>
      </c>
      <c r="C10327" t="s">
        <v>14190</v>
      </c>
      <c r="D10327" t="s">
        <v>9940</v>
      </c>
      <c r="E10327" t="s">
        <v>1032</v>
      </c>
    </row>
    <row r="10328" spans="2:5" x14ac:dyDescent="0.35">
      <c r="B10328" t="s">
        <v>14000</v>
      </c>
      <c r="C10328" t="s">
        <v>14190</v>
      </c>
      <c r="D10328" t="s">
        <v>4938</v>
      </c>
      <c r="E10328" t="s">
        <v>1048</v>
      </c>
    </row>
    <row r="10329" spans="2:5" x14ac:dyDescent="0.35">
      <c r="B10329" t="s">
        <v>14001</v>
      </c>
      <c r="C10329" t="s">
        <v>14190</v>
      </c>
    </row>
    <row r="10330" spans="2:5" x14ac:dyDescent="0.35">
      <c r="B10330" t="s">
        <v>14002</v>
      </c>
      <c r="C10330" t="s">
        <v>14190</v>
      </c>
      <c r="D10330" t="s">
        <v>4938</v>
      </c>
      <c r="E10330" t="s">
        <v>1048</v>
      </c>
    </row>
    <row r="10331" spans="2:5" x14ac:dyDescent="0.35">
      <c r="B10331" t="s">
        <v>14003</v>
      </c>
      <c r="C10331" t="s">
        <v>14190</v>
      </c>
      <c r="D10331" t="s">
        <v>4938</v>
      </c>
      <c r="E10331" t="s">
        <v>1048</v>
      </c>
    </row>
    <row r="10332" spans="2:5" x14ac:dyDescent="0.35">
      <c r="B10332" t="s">
        <v>14004</v>
      </c>
      <c r="C10332" t="s">
        <v>14190</v>
      </c>
      <c r="D10332" t="s">
        <v>14225</v>
      </c>
      <c r="E10332" t="s">
        <v>1032</v>
      </c>
    </row>
    <row r="10333" spans="2:5" x14ac:dyDescent="0.35">
      <c r="B10333" t="s">
        <v>6884</v>
      </c>
      <c r="C10333" t="s">
        <v>14190</v>
      </c>
      <c r="D10333" t="s">
        <v>8310</v>
      </c>
      <c r="E10333" t="s">
        <v>1032</v>
      </c>
    </row>
    <row r="10334" spans="2:5" x14ac:dyDescent="0.35">
      <c r="B10334" t="s">
        <v>14005</v>
      </c>
      <c r="C10334" t="s">
        <v>14190</v>
      </c>
      <c r="D10334" t="s">
        <v>8310</v>
      </c>
      <c r="E10334" t="s">
        <v>1032</v>
      </c>
    </row>
    <row r="10335" spans="2:5" x14ac:dyDescent="0.35">
      <c r="B10335" t="s">
        <v>6886</v>
      </c>
      <c r="C10335" t="s">
        <v>14190</v>
      </c>
      <c r="D10335" t="s">
        <v>8310</v>
      </c>
      <c r="E10335" t="s">
        <v>1032</v>
      </c>
    </row>
    <row r="10336" spans="2:5" x14ac:dyDescent="0.35">
      <c r="B10336" t="s">
        <v>6887</v>
      </c>
      <c r="C10336" t="s">
        <v>14190</v>
      </c>
      <c r="D10336" t="s">
        <v>8310</v>
      </c>
      <c r="E10336" t="s">
        <v>1032</v>
      </c>
    </row>
    <row r="10337" spans="2:5" x14ac:dyDescent="0.35">
      <c r="B10337" t="s">
        <v>14006</v>
      </c>
      <c r="C10337" t="s">
        <v>14190</v>
      </c>
    </row>
    <row r="10338" spans="2:5" x14ac:dyDescent="0.35">
      <c r="B10338" t="s">
        <v>4959</v>
      </c>
      <c r="C10338" t="s">
        <v>14190</v>
      </c>
      <c r="D10338" t="s">
        <v>4960</v>
      </c>
      <c r="E10338" t="s">
        <v>1105</v>
      </c>
    </row>
    <row r="10339" spans="2:5" x14ac:dyDescent="0.35">
      <c r="B10339" t="s">
        <v>14007</v>
      </c>
      <c r="C10339" t="s">
        <v>14190</v>
      </c>
      <c r="D10339" t="s">
        <v>13094</v>
      </c>
      <c r="E10339" t="s">
        <v>1048</v>
      </c>
    </row>
    <row r="10340" spans="2:5" x14ac:dyDescent="0.35">
      <c r="B10340" t="s">
        <v>4979</v>
      </c>
      <c r="C10340" t="s">
        <v>14190</v>
      </c>
      <c r="D10340" t="s">
        <v>4980</v>
      </c>
      <c r="E10340" t="s">
        <v>1032</v>
      </c>
    </row>
    <row r="10341" spans="2:5" x14ac:dyDescent="0.35">
      <c r="B10341" t="s">
        <v>4981</v>
      </c>
      <c r="C10341" t="s">
        <v>14190</v>
      </c>
      <c r="D10341" t="s">
        <v>4980</v>
      </c>
      <c r="E10341" t="s">
        <v>1032</v>
      </c>
    </row>
    <row r="10342" spans="2:5" x14ac:dyDescent="0.35">
      <c r="B10342" t="s">
        <v>4987</v>
      </c>
      <c r="C10342" t="s">
        <v>14190</v>
      </c>
      <c r="D10342" t="s">
        <v>1536</v>
      </c>
      <c r="E10342" t="s">
        <v>1059</v>
      </c>
    </row>
    <row r="10343" spans="2:5" x14ac:dyDescent="0.35">
      <c r="B10343" t="s">
        <v>1415</v>
      </c>
      <c r="C10343" t="s">
        <v>14190</v>
      </c>
      <c r="D10343" t="s">
        <v>1536</v>
      </c>
      <c r="E10343" t="s">
        <v>1059</v>
      </c>
    </row>
    <row r="10344" spans="2:5" x14ac:dyDescent="0.35">
      <c r="B10344" t="s">
        <v>4989</v>
      </c>
      <c r="C10344" t="s">
        <v>14190</v>
      </c>
      <c r="D10344" t="s">
        <v>4990</v>
      </c>
      <c r="E10344" t="s">
        <v>1062</v>
      </c>
    </row>
    <row r="10345" spans="2:5" x14ac:dyDescent="0.35">
      <c r="B10345" t="s">
        <v>6916</v>
      </c>
      <c r="C10345" t="s">
        <v>14190</v>
      </c>
      <c r="D10345" t="s">
        <v>8325</v>
      </c>
      <c r="E10345" t="s">
        <v>1041</v>
      </c>
    </row>
    <row r="10346" spans="2:5" x14ac:dyDescent="0.35">
      <c r="B10346" t="s">
        <v>14008</v>
      </c>
      <c r="C10346" t="s">
        <v>14190</v>
      </c>
      <c r="D10346" t="s">
        <v>4998</v>
      </c>
      <c r="E10346" t="s">
        <v>1041</v>
      </c>
    </row>
    <row r="10347" spans="2:5" x14ac:dyDescent="0.35">
      <c r="B10347" t="s">
        <v>6918</v>
      </c>
      <c r="C10347" t="s">
        <v>14190</v>
      </c>
      <c r="D10347" t="s">
        <v>4998</v>
      </c>
      <c r="E10347" t="s">
        <v>1041</v>
      </c>
    </row>
    <row r="10348" spans="2:5" x14ac:dyDescent="0.35">
      <c r="B10348" t="s">
        <v>14009</v>
      </c>
      <c r="C10348" t="s">
        <v>14190</v>
      </c>
      <c r="D10348" t="s">
        <v>12335</v>
      </c>
      <c r="E10348" t="s">
        <v>1041</v>
      </c>
    </row>
    <row r="10349" spans="2:5" x14ac:dyDescent="0.35">
      <c r="B10349" t="s">
        <v>6982</v>
      </c>
      <c r="C10349" t="s">
        <v>14190</v>
      </c>
      <c r="D10349" t="s">
        <v>5014</v>
      </c>
      <c r="E10349" t="s">
        <v>1048</v>
      </c>
    </row>
    <row r="10350" spans="2:5" x14ac:dyDescent="0.35">
      <c r="B10350" t="s">
        <v>6983</v>
      </c>
      <c r="C10350" t="s">
        <v>14190</v>
      </c>
      <c r="D10350" t="s">
        <v>5014</v>
      </c>
      <c r="E10350" t="s">
        <v>1048</v>
      </c>
    </row>
    <row r="10351" spans="2:5" x14ac:dyDescent="0.35">
      <c r="B10351" t="s">
        <v>14010</v>
      </c>
      <c r="C10351" t="s">
        <v>14190</v>
      </c>
      <c r="D10351" t="s">
        <v>5014</v>
      </c>
      <c r="E10351" t="s">
        <v>1048</v>
      </c>
    </row>
    <row r="10352" spans="2:5" x14ac:dyDescent="0.35">
      <c r="B10352" t="s">
        <v>14011</v>
      </c>
      <c r="C10352" t="s">
        <v>14190</v>
      </c>
      <c r="D10352" t="s">
        <v>5014</v>
      </c>
      <c r="E10352" t="s">
        <v>1048</v>
      </c>
    </row>
    <row r="10353" spans="2:5" x14ac:dyDescent="0.35">
      <c r="B10353" t="s">
        <v>14012</v>
      </c>
      <c r="C10353" t="s">
        <v>14190</v>
      </c>
      <c r="D10353" t="s">
        <v>5014</v>
      </c>
      <c r="E10353" t="s">
        <v>1048</v>
      </c>
    </row>
    <row r="10354" spans="2:5" x14ac:dyDescent="0.35">
      <c r="B10354" t="s">
        <v>5015</v>
      </c>
      <c r="C10354" t="s">
        <v>14190</v>
      </c>
      <c r="D10354" t="s">
        <v>5016</v>
      </c>
      <c r="E10354" t="s">
        <v>1059</v>
      </c>
    </row>
    <row r="10355" spans="2:5" x14ac:dyDescent="0.35">
      <c r="B10355" t="s">
        <v>6987</v>
      </c>
      <c r="C10355" t="s">
        <v>14190</v>
      </c>
      <c r="D10355" t="s">
        <v>1538</v>
      </c>
      <c r="E10355" t="s">
        <v>1105</v>
      </c>
    </row>
    <row r="10356" spans="2:5" x14ac:dyDescent="0.35">
      <c r="B10356" t="s">
        <v>1417</v>
      </c>
      <c r="C10356" t="s">
        <v>14190</v>
      </c>
      <c r="D10356" t="s">
        <v>1538</v>
      </c>
      <c r="E10356" t="s">
        <v>1105</v>
      </c>
    </row>
    <row r="10357" spans="2:5" x14ac:dyDescent="0.35">
      <c r="B10357" t="s">
        <v>14013</v>
      </c>
      <c r="C10357" t="s">
        <v>14190</v>
      </c>
      <c r="D10357" t="s">
        <v>1538</v>
      </c>
      <c r="E10357" t="s">
        <v>1105</v>
      </c>
    </row>
    <row r="10358" spans="2:5" x14ac:dyDescent="0.35">
      <c r="B10358" t="s">
        <v>14014</v>
      </c>
      <c r="C10358" t="s">
        <v>14190</v>
      </c>
      <c r="D10358" t="s">
        <v>14226</v>
      </c>
      <c r="E10358" t="s">
        <v>1032</v>
      </c>
    </row>
    <row r="10359" spans="2:5" x14ac:dyDescent="0.35">
      <c r="B10359" t="s">
        <v>14015</v>
      </c>
      <c r="C10359" t="s">
        <v>14190</v>
      </c>
      <c r="D10359" t="s">
        <v>5029</v>
      </c>
      <c r="E10359" t="s">
        <v>1032</v>
      </c>
    </row>
    <row r="10360" spans="2:5" x14ac:dyDescent="0.35">
      <c r="B10360" t="s">
        <v>5030</v>
      </c>
      <c r="C10360" t="s">
        <v>14190</v>
      </c>
      <c r="D10360" t="s">
        <v>5029</v>
      </c>
      <c r="E10360" t="s">
        <v>1032</v>
      </c>
    </row>
    <row r="10361" spans="2:5" x14ac:dyDescent="0.35">
      <c r="B10361" t="s">
        <v>5031</v>
      </c>
      <c r="C10361" t="s">
        <v>14190</v>
      </c>
      <c r="D10361" t="s">
        <v>5029</v>
      </c>
      <c r="E10361" t="s">
        <v>1032</v>
      </c>
    </row>
    <row r="10362" spans="2:5" x14ac:dyDescent="0.35">
      <c r="B10362" t="s">
        <v>14016</v>
      </c>
      <c r="C10362" t="s">
        <v>14190</v>
      </c>
      <c r="D10362" t="s">
        <v>14227</v>
      </c>
      <c r="E10362" t="s">
        <v>1041</v>
      </c>
    </row>
    <row r="10363" spans="2:5" x14ac:dyDescent="0.35">
      <c r="B10363" t="s">
        <v>5034</v>
      </c>
      <c r="C10363" t="s">
        <v>14190</v>
      </c>
      <c r="D10363" t="s">
        <v>1539</v>
      </c>
      <c r="E10363" t="s">
        <v>1041</v>
      </c>
    </row>
    <row r="10364" spans="2:5" x14ac:dyDescent="0.35">
      <c r="B10364" t="s">
        <v>1419</v>
      </c>
      <c r="C10364" t="s">
        <v>14190</v>
      </c>
      <c r="D10364" t="s">
        <v>1540</v>
      </c>
      <c r="E10364" t="s">
        <v>1057</v>
      </c>
    </row>
    <row r="10365" spans="2:5" x14ac:dyDescent="0.35">
      <c r="B10365" t="s">
        <v>5035</v>
      </c>
      <c r="C10365" t="s">
        <v>14190</v>
      </c>
      <c r="D10365" t="s">
        <v>1540</v>
      </c>
      <c r="E10365" t="s">
        <v>1057</v>
      </c>
    </row>
    <row r="10366" spans="2:5" x14ac:dyDescent="0.35">
      <c r="B10366" t="s">
        <v>14017</v>
      </c>
      <c r="C10366" t="s">
        <v>14190</v>
      </c>
      <c r="D10366" t="s">
        <v>1543</v>
      </c>
      <c r="E10366" t="s">
        <v>1105</v>
      </c>
    </row>
    <row r="10367" spans="2:5" x14ac:dyDescent="0.35">
      <c r="B10367" t="s">
        <v>1424</v>
      </c>
      <c r="C10367" t="s">
        <v>14190</v>
      </c>
      <c r="D10367" t="s">
        <v>1543</v>
      </c>
      <c r="E10367" t="s">
        <v>1105</v>
      </c>
    </row>
    <row r="10368" spans="2:5" x14ac:dyDescent="0.35">
      <c r="B10368" t="s">
        <v>14018</v>
      </c>
      <c r="C10368" t="s">
        <v>14190</v>
      </c>
      <c r="D10368" t="s">
        <v>14228</v>
      </c>
      <c r="E10368" t="s">
        <v>1032</v>
      </c>
    </row>
    <row r="10369" spans="2:5" x14ac:dyDescent="0.35">
      <c r="B10369" t="s">
        <v>7016</v>
      </c>
      <c r="C10369" t="s">
        <v>14190</v>
      </c>
      <c r="D10369" t="s">
        <v>8356</v>
      </c>
      <c r="E10369" t="s">
        <v>1059</v>
      </c>
    </row>
    <row r="10370" spans="2:5" x14ac:dyDescent="0.35">
      <c r="B10370" t="s">
        <v>14019</v>
      </c>
      <c r="C10370" t="s">
        <v>14190</v>
      </c>
      <c r="D10370" t="s">
        <v>5052</v>
      </c>
      <c r="E10370" t="s">
        <v>1105</v>
      </c>
    </row>
    <row r="10371" spans="2:5" x14ac:dyDescent="0.35">
      <c r="B10371" t="s">
        <v>14020</v>
      </c>
      <c r="C10371" t="s">
        <v>14190</v>
      </c>
      <c r="D10371" t="s">
        <v>13187</v>
      </c>
      <c r="E10371" t="s">
        <v>1048</v>
      </c>
    </row>
    <row r="10372" spans="2:5" x14ac:dyDescent="0.35">
      <c r="B10372" t="s">
        <v>5074</v>
      </c>
      <c r="C10372" t="s">
        <v>14190</v>
      </c>
      <c r="D10372" t="s">
        <v>1545</v>
      </c>
      <c r="E10372" t="s">
        <v>1046</v>
      </c>
    </row>
    <row r="10373" spans="2:5" x14ac:dyDescent="0.35">
      <c r="B10373" t="s">
        <v>1426</v>
      </c>
      <c r="C10373" t="s">
        <v>14190</v>
      </c>
      <c r="D10373" t="s">
        <v>1545</v>
      </c>
      <c r="E10373" t="s">
        <v>1046</v>
      </c>
    </row>
    <row r="10374" spans="2:5" x14ac:dyDescent="0.35">
      <c r="B10374" t="s">
        <v>5077</v>
      </c>
      <c r="C10374" t="s">
        <v>14190</v>
      </c>
      <c r="D10374" t="s">
        <v>5078</v>
      </c>
      <c r="E10374" t="s">
        <v>1032</v>
      </c>
    </row>
    <row r="10375" spans="2:5" x14ac:dyDescent="0.35">
      <c r="B10375" t="s">
        <v>5080</v>
      </c>
      <c r="C10375" t="s">
        <v>14190</v>
      </c>
      <c r="D10375" t="s">
        <v>5078</v>
      </c>
      <c r="E10375" t="s">
        <v>1032</v>
      </c>
    </row>
    <row r="10376" spans="2:5" x14ac:dyDescent="0.35">
      <c r="B10376" t="s">
        <v>5082</v>
      </c>
      <c r="C10376" t="s">
        <v>14190</v>
      </c>
      <c r="D10376" t="s">
        <v>5078</v>
      </c>
      <c r="E10376" t="s">
        <v>1032</v>
      </c>
    </row>
    <row r="10377" spans="2:5" x14ac:dyDescent="0.35">
      <c r="B10377" t="s">
        <v>14021</v>
      </c>
      <c r="C10377" t="s">
        <v>14190</v>
      </c>
      <c r="D10377" t="s">
        <v>5078</v>
      </c>
      <c r="E10377" t="s">
        <v>1032</v>
      </c>
    </row>
    <row r="10378" spans="2:5" x14ac:dyDescent="0.35">
      <c r="B10378" t="s">
        <v>5085</v>
      </c>
      <c r="C10378" t="s">
        <v>14190</v>
      </c>
      <c r="D10378" t="s">
        <v>5078</v>
      </c>
      <c r="E10378" t="s">
        <v>1032</v>
      </c>
    </row>
    <row r="10379" spans="2:5" x14ac:dyDescent="0.35">
      <c r="B10379" t="s">
        <v>5086</v>
      </c>
      <c r="C10379" t="s">
        <v>14190</v>
      </c>
      <c r="D10379" t="s">
        <v>5087</v>
      </c>
      <c r="E10379" t="s">
        <v>1059</v>
      </c>
    </row>
    <row r="10380" spans="2:5" x14ac:dyDescent="0.35">
      <c r="B10380" t="s">
        <v>7045</v>
      </c>
      <c r="C10380" t="s">
        <v>14190</v>
      </c>
      <c r="D10380" t="s">
        <v>8366</v>
      </c>
      <c r="E10380" t="s">
        <v>1048</v>
      </c>
    </row>
    <row r="10381" spans="2:5" x14ac:dyDescent="0.35">
      <c r="B10381" t="s">
        <v>7047</v>
      </c>
      <c r="C10381" t="s">
        <v>14190</v>
      </c>
      <c r="D10381" t="s">
        <v>8368</v>
      </c>
      <c r="E10381" t="s">
        <v>1105</v>
      </c>
    </row>
    <row r="10382" spans="2:5" x14ac:dyDescent="0.35">
      <c r="B10382" t="s">
        <v>14022</v>
      </c>
      <c r="C10382" t="s">
        <v>14190</v>
      </c>
      <c r="D10382" t="s">
        <v>8368</v>
      </c>
      <c r="E10382" t="s">
        <v>1105</v>
      </c>
    </row>
    <row r="10383" spans="2:5" x14ac:dyDescent="0.35">
      <c r="B10383" t="s">
        <v>14023</v>
      </c>
      <c r="C10383" t="s">
        <v>14190</v>
      </c>
    </row>
    <row r="10384" spans="2:5" x14ac:dyDescent="0.35">
      <c r="B10384" t="s">
        <v>5103</v>
      </c>
      <c r="C10384" t="s">
        <v>14190</v>
      </c>
      <c r="D10384" t="s">
        <v>5104</v>
      </c>
      <c r="E10384" t="s">
        <v>1041</v>
      </c>
    </row>
    <row r="10385" spans="2:5" x14ac:dyDescent="0.35">
      <c r="B10385" t="s">
        <v>5105</v>
      </c>
      <c r="C10385" t="s">
        <v>14190</v>
      </c>
      <c r="D10385" t="s">
        <v>5104</v>
      </c>
      <c r="E10385" t="s">
        <v>1041</v>
      </c>
    </row>
    <row r="10386" spans="2:5" x14ac:dyDescent="0.35">
      <c r="B10386" t="s">
        <v>14024</v>
      </c>
      <c r="C10386" t="s">
        <v>14190</v>
      </c>
      <c r="D10386" t="s">
        <v>8377</v>
      </c>
      <c r="E10386" t="s">
        <v>1048</v>
      </c>
    </row>
    <row r="10387" spans="2:5" x14ac:dyDescent="0.35">
      <c r="B10387" t="s">
        <v>7064</v>
      </c>
      <c r="C10387" t="s">
        <v>14190</v>
      </c>
      <c r="D10387" t="s">
        <v>8377</v>
      </c>
      <c r="E10387" t="s">
        <v>1048</v>
      </c>
    </row>
    <row r="10388" spans="2:5" x14ac:dyDescent="0.35">
      <c r="B10388" t="s">
        <v>1427</v>
      </c>
      <c r="C10388" t="s">
        <v>14190</v>
      </c>
      <c r="D10388" t="s">
        <v>1546</v>
      </c>
    </row>
    <row r="10389" spans="2:5" x14ac:dyDescent="0.35">
      <c r="B10389" t="s">
        <v>5113</v>
      </c>
      <c r="C10389" t="s">
        <v>14190</v>
      </c>
      <c r="D10389" t="s">
        <v>5114</v>
      </c>
      <c r="E10389" t="s">
        <v>4149</v>
      </c>
    </row>
    <row r="10390" spans="2:5" x14ac:dyDescent="0.35">
      <c r="B10390" t="s">
        <v>14025</v>
      </c>
      <c r="C10390" t="s">
        <v>14190</v>
      </c>
      <c r="D10390" t="s">
        <v>14229</v>
      </c>
    </row>
    <row r="10391" spans="2:5" x14ac:dyDescent="0.35">
      <c r="B10391" t="s">
        <v>14026</v>
      </c>
      <c r="C10391" t="s">
        <v>14190</v>
      </c>
      <c r="D10391" t="s">
        <v>14229</v>
      </c>
    </row>
    <row r="10392" spans="2:5" x14ac:dyDescent="0.35">
      <c r="B10392" t="s">
        <v>14027</v>
      </c>
      <c r="C10392" t="s">
        <v>14190</v>
      </c>
      <c r="D10392" t="s">
        <v>14230</v>
      </c>
      <c r="E10392" t="s">
        <v>1062</v>
      </c>
    </row>
    <row r="10393" spans="2:5" x14ac:dyDescent="0.35">
      <c r="B10393" t="s">
        <v>14028</v>
      </c>
      <c r="C10393" t="s">
        <v>14190</v>
      </c>
      <c r="D10393" t="s">
        <v>14230</v>
      </c>
      <c r="E10393" t="s">
        <v>1062</v>
      </c>
    </row>
    <row r="10394" spans="2:5" x14ac:dyDescent="0.35">
      <c r="B10394" t="s">
        <v>7078</v>
      </c>
      <c r="C10394" t="s">
        <v>14190</v>
      </c>
      <c r="D10394" t="s">
        <v>8383</v>
      </c>
      <c r="E10394" t="s">
        <v>1046</v>
      </c>
    </row>
    <row r="10395" spans="2:5" x14ac:dyDescent="0.35">
      <c r="B10395" t="s">
        <v>7085</v>
      </c>
      <c r="C10395" t="s">
        <v>14190</v>
      </c>
      <c r="D10395" t="s">
        <v>5127</v>
      </c>
    </row>
    <row r="10396" spans="2:5" x14ac:dyDescent="0.35">
      <c r="B10396" t="s">
        <v>14029</v>
      </c>
      <c r="C10396" t="s">
        <v>14190</v>
      </c>
      <c r="D10396" t="s">
        <v>5127</v>
      </c>
    </row>
    <row r="10397" spans="2:5" x14ac:dyDescent="0.35">
      <c r="B10397" t="s">
        <v>14030</v>
      </c>
      <c r="C10397" t="s">
        <v>14190</v>
      </c>
      <c r="D10397" t="s">
        <v>5127</v>
      </c>
    </row>
    <row r="10398" spans="2:5" x14ac:dyDescent="0.35">
      <c r="B10398" t="s">
        <v>14031</v>
      </c>
      <c r="C10398" t="s">
        <v>14190</v>
      </c>
      <c r="D10398" t="s">
        <v>5127</v>
      </c>
    </row>
    <row r="10399" spans="2:5" x14ac:dyDescent="0.35">
      <c r="B10399" t="s">
        <v>14032</v>
      </c>
      <c r="C10399" t="s">
        <v>14190</v>
      </c>
      <c r="D10399" t="s">
        <v>5127</v>
      </c>
    </row>
    <row r="10400" spans="2:5" x14ac:dyDescent="0.35">
      <c r="B10400" t="s">
        <v>7086</v>
      </c>
      <c r="C10400" t="s">
        <v>14190</v>
      </c>
      <c r="D10400" t="s">
        <v>5127</v>
      </c>
    </row>
    <row r="10401" spans="2:5" x14ac:dyDescent="0.35">
      <c r="B10401" t="s">
        <v>7089</v>
      </c>
      <c r="C10401" t="s">
        <v>14190</v>
      </c>
      <c r="D10401" t="s">
        <v>8387</v>
      </c>
      <c r="E10401" t="s">
        <v>1057</v>
      </c>
    </row>
    <row r="10402" spans="2:5" x14ac:dyDescent="0.35">
      <c r="B10402" t="s">
        <v>7090</v>
      </c>
      <c r="C10402" t="s">
        <v>14190</v>
      </c>
      <c r="D10402" t="s">
        <v>8387</v>
      </c>
      <c r="E10402" t="s">
        <v>1057</v>
      </c>
    </row>
    <row r="10403" spans="2:5" x14ac:dyDescent="0.35">
      <c r="B10403" t="s">
        <v>14033</v>
      </c>
      <c r="C10403" t="s">
        <v>14190</v>
      </c>
      <c r="D10403" t="s">
        <v>8387</v>
      </c>
      <c r="E10403" t="s">
        <v>1057</v>
      </c>
    </row>
    <row r="10404" spans="2:5" x14ac:dyDescent="0.35">
      <c r="B10404" t="s">
        <v>5136</v>
      </c>
      <c r="C10404" t="s">
        <v>14190</v>
      </c>
      <c r="D10404" t="s">
        <v>5137</v>
      </c>
    </row>
    <row r="10405" spans="2:5" x14ac:dyDescent="0.35">
      <c r="B10405" t="s">
        <v>7095</v>
      </c>
      <c r="C10405" t="s">
        <v>14190</v>
      </c>
      <c r="D10405" t="s">
        <v>8390</v>
      </c>
    </row>
    <row r="10406" spans="2:5" x14ac:dyDescent="0.35">
      <c r="B10406" t="s">
        <v>5144</v>
      </c>
      <c r="C10406" t="s">
        <v>14190</v>
      </c>
      <c r="D10406" t="s">
        <v>5145</v>
      </c>
    </row>
    <row r="10407" spans="2:5" x14ac:dyDescent="0.35">
      <c r="B10407" t="s">
        <v>7103</v>
      </c>
      <c r="C10407" t="s">
        <v>14190</v>
      </c>
      <c r="D10407" t="s">
        <v>5145</v>
      </c>
    </row>
    <row r="10408" spans="2:5" x14ac:dyDescent="0.35">
      <c r="B10408" t="s">
        <v>7104</v>
      </c>
      <c r="C10408" t="s">
        <v>14190</v>
      </c>
      <c r="D10408" t="s">
        <v>5145</v>
      </c>
    </row>
    <row r="10409" spans="2:5" x14ac:dyDescent="0.35">
      <c r="B10409" t="s">
        <v>14034</v>
      </c>
      <c r="C10409" t="s">
        <v>14190</v>
      </c>
      <c r="D10409" t="s">
        <v>5145</v>
      </c>
    </row>
    <row r="10410" spans="2:5" x14ac:dyDescent="0.35">
      <c r="B10410" t="s">
        <v>7110</v>
      </c>
      <c r="C10410" t="s">
        <v>14190</v>
      </c>
      <c r="D10410" t="s">
        <v>8397</v>
      </c>
      <c r="E10410" t="s">
        <v>1032</v>
      </c>
    </row>
    <row r="10411" spans="2:5" x14ac:dyDescent="0.35">
      <c r="B10411" t="s">
        <v>6146</v>
      </c>
      <c r="C10411" t="s">
        <v>14190</v>
      </c>
      <c r="D10411" t="s">
        <v>1191</v>
      </c>
      <c r="E10411" t="s">
        <v>1028</v>
      </c>
    </row>
    <row r="10412" spans="2:5" x14ac:dyDescent="0.35">
      <c r="B10412" t="s">
        <v>7123</v>
      </c>
      <c r="C10412" t="s">
        <v>14190</v>
      </c>
      <c r="D10412" t="s">
        <v>8400</v>
      </c>
      <c r="E10412" t="s">
        <v>1057</v>
      </c>
    </row>
    <row r="10413" spans="2:5" x14ac:dyDescent="0.35">
      <c r="B10413" t="s">
        <v>14035</v>
      </c>
      <c r="C10413" t="s">
        <v>14190</v>
      </c>
      <c r="D10413" t="s">
        <v>14231</v>
      </c>
      <c r="E10413" t="s">
        <v>1059</v>
      </c>
    </row>
    <row r="10414" spans="2:5" x14ac:dyDescent="0.35">
      <c r="B10414" t="s">
        <v>7129</v>
      </c>
      <c r="C10414" t="s">
        <v>14190</v>
      </c>
      <c r="D10414" t="s">
        <v>8403</v>
      </c>
      <c r="E10414" t="s">
        <v>1041</v>
      </c>
    </row>
    <row r="10415" spans="2:5" x14ac:dyDescent="0.35">
      <c r="B10415" t="s">
        <v>7134</v>
      </c>
      <c r="C10415" t="s">
        <v>14190</v>
      </c>
      <c r="D10415" t="s">
        <v>5162</v>
      </c>
      <c r="E10415" t="s">
        <v>1105</v>
      </c>
    </row>
    <row r="10416" spans="2:5" x14ac:dyDescent="0.35">
      <c r="B10416" t="s">
        <v>7135</v>
      </c>
      <c r="C10416" t="s">
        <v>14190</v>
      </c>
      <c r="D10416" t="s">
        <v>5162</v>
      </c>
      <c r="E10416" t="s">
        <v>1105</v>
      </c>
    </row>
    <row r="10417" spans="2:5" x14ac:dyDescent="0.35">
      <c r="B10417" t="s">
        <v>7136</v>
      </c>
      <c r="C10417" t="s">
        <v>14190</v>
      </c>
      <c r="D10417" t="s">
        <v>5162</v>
      </c>
      <c r="E10417" t="s">
        <v>1105</v>
      </c>
    </row>
    <row r="10418" spans="2:5" x14ac:dyDescent="0.35">
      <c r="B10418" t="s">
        <v>7137</v>
      </c>
      <c r="C10418" t="s">
        <v>14190</v>
      </c>
      <c r="D10418" t="s">
        <v>5162</v>
      </c>
      <c r="E10418" t="s">
        <v>1105</v>
      </c>
    </row>
    <row r="10419" spans="2:5" x14ac:dyDescent="0.35">
      <c r="B10419" t="s">
        <v>14036</v>
      </c>
      <c r="C10419" t="s">
        <v>14190</v>
      </c>
      <c r="D10419" t="s">
        <v>6175</v>
      </c>
      <c r="E10419" t="s">
        <v>1028</v>
      </c>
    </row>
    <row r="10420" spans="2:5" x14ac:dyDescent="0.35">
      <c r="B10420" t="s">
        <v>14037</v>
      </c>
      <c r="C10420" t="s">
        <v>14190</v>
      </c>
      <c r="D10420" t="s">
        <v>6175</v>
      </c>
      <c r="E10420" t="s">
        <v>1028</v>
      </c>
    </row>
    <row r="10421" spans="2:5" x14ac:dyDescent="0.35">
      <c r="B10421" t="s">
        <v>14038</v>
      </c>
      <c r="C10421" t="s">
        <v>14190</v>
      </c>
      <c r="D10421" t="s">
        <v>6175</v>
      </c>
      <c r="E10421" t="s">
        <v>1028</v>
      </c>
    </row>
    <row r="10422" spans="2:5" x14ac:dyDescent="0.35">
      <c r="B10422" t="s">
        <v>6148</v>
      </c>
      <c r="C10422" t="s">
        <v>14190</v>
      </c>
      <c r="D10422" t="s">
        <v>6175</v>
      </c>
      <c r="E10422" t="s">
        <v>1028</v>
      </c>
    </row>
    <row r="10423" spans="2:5" x14ac:dyDescent="0.35">
      <c r="B10423" t="s">
        <v>14039</v>
      </c>
      <c r="C10423" t="s">
        <v>14190</v>
      </c>
      <c r="D10423" t="s">
        <v>14232</v>
      </c>
      <c r="E10423" t="s">
        <v>1028</v>
      </c>
    </row>
    <row r="10424" spans="2:5" x14ac:dyDescent="0.35">
      <c r="B10424" t="s">
        <v>14040</v>
      </c>
      <c r="C10424" t="s">
        <v>14190</v>
      </c>
      <c r="D10424" t="s">
        <v>13559</v>
      </c>
      <c r="E10424" t="s">
        <v>1041</v>
      </c>
    </row>
    <row r="10425" spans="2:5" x14ac:dyDescent="0.35">
      <c r="B10425" t="s">
        <v>7150</v>
      </c>
      <c r="C10425" t="s">
        <v>14190</v>
      </c>
    </row>
    <row r="10426" spans="2:5" x14ac:dyDescent="0.35">
      <c r="B10426" t="s">
        <v>14041</v>
      </c>
      <c r="C10426" t="s">
        <v>14190</v>
      </c>
      <c r="D10426" t="s">
        <v>14233</v>
      </c>
      <c r="E10426" t="s">
        <v>1048</v>
      </c>
    </row>
    <row r="10427" spans="2:5" x14ac:dyDescent="0.35">
      <c r="B10427" t="s">
        <v>14042</v>
      </c>
      <c r="C10427" t="s">
        <v>14190</v>
      </c>
      <c r="D10427" t="s">
        <v>14233</v>
      </c>
      <c r="E10427" t="s">
        <v>1048</v>
      </c>
    </row>
    <row r="10428" spans="2:5" x14ac:dyDescent="0.35">
      <c r="B10428" t="s">
        <v>13771</v>
      </c>
      <c r="C10428" t="s">
        <v>14190</v>
      </c>
      <c r="D10428" t="s">
        <v>8416</v>
      </c>
      <c r="E10428" t="s">
        <v>1032</v>
      </c>
    </row>
    <row r="10429" spans="2:5" x14ac:dyDescent="0.35">
      <c r="B10429" t="s">
        <v>5195</v>
      </c>
      <c r="C10429" t="s">
        <v>14190</v>
      </c>
      <c r="D10429" t="s">
        <v>5194</v>
      </c>
      <c r="E10429" t="s">
        <v>1048</v>
      </c>
    </row>
    <row r="10430" spans="2:5" x14ac:dyDescent="0.35">
      <c r="B10430" t="s">
        <v>6149</v>
      </c>
      <c r="C10430" t="s">
        <v>14190</v>
      </c>
      <c r="D10430" t="s">
        <v>6176</v>
      </c>
      <c r="E10430" t="s">
        <v>1028</v>
      </c>
    </row>
    <row r="10431" spans="2:5" x14ac:dyDescent="0.35">
      <c r="B10431" t="s">
        <v>5200</v>
      </c>
      <c r="C10431" t="s">
        <v>14190</v>
      </c>
      <c r="D10431" t="s">
        <v>5199</v>
      </c>
      <c r="E10431" t="s">
        <v>4149</v>
      </c>
    </row>
    <row r="10432" spans="2:5" x14ac:dyDescent="0.35">
      <c r="B10432" t="s">
        <v>14043</v>
      </c>
      <c r="C10432" t="s">
        <v>14190</v>
      </c>
      <c r="D10432" t="s">
        <v>14234</v>
      </c>
      <c r="E10432" t="s">
        <v>1041</v>
      </c>
    </row>
    <row r="10433" spans="2:5" x14ac:dyDescent="0.35">
      <c r="B10433" t="s">
        <v>14044</v>
      </c>
      <c r="C10433" t="s">
        <v>14190</v>
      </c>
      <c r="D10433" t="s">
        <v>14235</v>
      </c>
      <c r="E10433" t="s">
        <v>1059</v>
      </c>
    </row>
    <row r="10434" spans="2:5" x14ac:dyDescent="0.35">
      <c r="B10434" t="s">
        <v>14045</v>
      </c>
      <c r="C10434" t="s">
        <v>14190</v>
      </c>
      <c r="D10434" t="s">
        <v>12407</v>
      </c>
      <c r="E10434" t="s">
        <v>1041</v>
      </c>
    </row>
    <row r="10435" spans="2:5" x14ac:dyDescent="0.35">
      <c r="B10435" t="s">
        <v>5204</v>
      </c>
      <c r="C10435" t="s">
        <v>14190</v>
      </c>
      <c r="D10435" t="s">
        <v>5205</v>
      </c>
      <c r="E10435" t="s">
        <v>1059</v>
      </c>
    </row>
    <row r="10436" spans="2:5" x14ac:dyDescent="0.35">
      <c r="B10436" t="s">
        <v>7194</v>
      </c>
      <c r="C10436" t="s">
        <v>14190</v>
      </c>
      <c r="D10436" t="s">
        <v>1550</v>
      </c>
    </row>
    <row r="10437" spans="2:5" x14ac:dyDescent="0.35">
      <c r="B10437" t="s">
        <v>5208</v>
      </c>
      <c r="C10437" t="s">
        <v>14190</v>
      </c>
      <c r="D10437" t="s">
        <v>5209</v>
      </c>
      <c r="E10437" t="s">
        <v>1059</v>
      </c>
    </row>
    <row r="10438" spans="2:5" x14ac:dyDescent="0.35">
      <c r="B10438" t="s">
        <v>14046</v>
      </c>
      <c r="C10438" t="s">
        <v>14190</v>
      </c>
      <c r="D10438" t="s">
        <v>5209</v>
      </c>
      <c r="E10438" t="s">
        <v>1059</v>
      </c>
    </row>
    <row r="10439" spans="2:5" x14ac:dyDescent="0.35">
      <c r="B10439" t="s">
        <v>5210</v>
      </c>
      <c r="C10439" t="s">
        <v>14190</v>
      </c>
      <c r="D10439" t="s">
        <v>5211</v>
      </c>
      <c r="E10439" t="s">
        <v>1105</v>
      </c>
    </row>
    <row r="10440" spans="2:5" x14ac:dyDescent="0.35">
      <c r="B10440" t="s">
        <v>14047</v>
      </c>
      <c r="C10440" t="s">
        <v>14190</v>
      </c>
      <c r="D10440" t="s">
        <v>8434</v>
      </c>
      <c r="E10440" t="s">
        <v>1057</v>
      </c>
    </row>
    <row r="10441" spans="2:5" x14ac:dyDescent="0.35">
      <c r="B10441" t="s">
        <v>7207</v>
      </c>
      <c r="C10441" t="s">
        <v>14190</v>
      </c>
      <c r="D10441" t="s">
        <v>8434</v>
      </c>
      <c r="E10441" t="s">
        <v>1057</v>
      </c>
    </row>
    <row r="10442" spans="2:5" x14ac:dyDescent="0.35">
      <c r="B10442" t="s">
        <v>7209</v>
      </c>
      <c r="C10442" t="s">
        <v>14190</v>
      </c>
    </row>
    <row r="10443" spans="2:5" x14ac:dyDescent="0.35">
      <c r="B10443" t="s">
        <v>13773</v>
      </c>
      <c r="C10443" t="s">
        <v>14190</v>
      </c>
      <c r="D10443" t="s">
        <v>13857</v>
      </c>
      <c r="E10443" t="s">
        <v>1032</v>
      </c>
    </row>
    <row r="10444" spans="2:5" x14ac:dyDescent="0.35">
      <c r="B10444" t="s">
        <v>14048</v>
      </c>
      <c r="C10444" t="s">
        <v>14190</v>
      </c>
      <c r="D10444" t="s">
        <v>5230</v>
      </c>
      <c r="E10444" t="s">
        <v>1057</v>
      </c>
    </row>
    <row r="10445" spans="2:5" x14ac:dyDescent="0.35">
      <c r="B10445" t="s">
        <v>7213</v>
      </c>
      <c r="C10445" t="s">
        <v>14190</v>
      </c>
      <c r="D10445" t="s">
        <v>5230</v>
      </c>
      <c r="E10445" t="s">
        <v>1057</v>
      </c>
    </row>
    <row r="10446" spans="2:5" x14ac:dyDescent="0.35">
      <c r="B10446" t="s">
        <v>5229</v>
      </c>
      <c r="C10446" t="s">
        <v>14190</v>
      </c>
      <c r="D10446" t="s">
        <v>5230</v>
      </c>
      <c r="E10446" t="s">
        <v>1057</v>
      </c>
    </row>
    <row r="10447" spans="2:5" x14ac:dyDescent="0.35">
      <c r="B10447" t="s">
        <v>5231</v>
      </c>
      <c r="C10447" t="s">
        <v>14190</v>
      </c>
      <c r="D10447" t="s">
        <v>5230</v>
      </c>
      <c r="E10447" t="s">
        <v>1057</v>
      </c>
    </row>
    <row r="10448" spans="2:5" x14ac:dyDescent="0.35">
      <c r="B10448" t="s">
        <v>14049</v>
      </c>
      <c r="C10448" t="s">
        <v>14190</v>
      </c>
      <c r="D10448" t="s">
        <v>8442</v>
      </c>
      <c r="E10448" t="s">
        <v>1105</v>
      </c>
    </row>
    <row r="10449" spans="2:5" x14ac:dyDescent="0.35">
      <c r="B10449" t="s">
        <v>14050</v>
      </c>
      <c r="C10449" t="s">
        <v>14190</v>
      </c>
      <c r="D10449" t="s">
        <v>1288</v>
      </c>
      <c r="E10449" t="s">
        <v>1041</v>
      </c>
    </row>
    <row r="10450" spans="2:5" x14ac:dyDescent="0.35">
      <c r="B10450" t="s">
        <v>7231</v>
      </c>
      <c r="C10450" t="s">
        <v>14190</v>
      </c>
      <c r="D10450" t="s">
        <v>6177</v>
      </c>
      <c r="E10450" t="s">
        <v>1028</v>
      </c>
    </row>
    <row r="10451" spans="2:5" x14ac:dyDescent="0.35">
      <c r="B10451" t="s">
        <v>14051</v>
      </c>
      <c r="C10451" t="s">
        <v>14190</v>
      </c>
      <c r="D10451" t="s">
        <v>6177</v>
      </c>
      <c r="E10451" t="s">
        <v>1028</v>
      </c>
    </row>
    <row r="10452" spans="2:5" x14ac:dyDescent="0.35">
      <c r="B10452" t="s">
        <v>7245</v>
      </c>
      <c r="C10452" t="s">
        <v>14190</v>
      </c>
      <c r="D10452" t="s">
        <v>8450</v>
      </c>
      <c r="E10452" t="s">
        <v>1032</v>
      </c>
    </row>
    <row r="10453" spans="2:5" x14ac:dyDescent="0.35">
      <c r="B10453" t="s">
        <v>14052</v>
      </c>
      <c r="C10453" t="s">
        <v>14190</v>
      </c>
      <c r="D10453" t="s">
        <v>8450</v>
      </c>
      <c r="E10453" t="s">
        <v>1032</v>
      </c>
    </row>
    <row r="10454" spans="2:5" x14ac:dyDescent="0.35">
      <c r="B10454" t="s">
        <v>5272</v>
      </c>
      <c r="C10454" t="s">
        <v>14190</v>
      </c>
      <c r="D10454" t="s">
        <v>5273</v>
      </c>
      <c r="E10454" t="s">
        <v>1046</v>
      </c>
    </row>
    <row r="10455" spans="2:5" x14ac:dyDescent="0.35">
      <c r="B10455" t="s">
        <v>5274</v>
      </c>
      <c r="C10455" t="s">
        <v>14190</v>
      </c>
      <c r="D10455" t="s">
        <v>5273</v>
      </c>
      <c r="E10455" t="s">
        <v>1046</v>
      </c>
    </row>
    <row r="10456" spans="2:5" x14ac:dyDescent="0.35">
      <c r="B10456" t="s">
        <v>14053</v>
      </c>
      <c r="C10456" t="s">
        <v>14190</v>
      </c>
      <c r="D10456" t="s">
        <v>5273</v>
      </c>
      <c r="E10456" t="s">
        <v>1046</v>
      </c>
    </row>
    <row r="10457" spans="2:5" x14ac:dyDescent="0.35">
      <c r="B10457" t="s">
        <v>5275</v>
      </c>
      <c r="C10457" t="s">
        <v>14190</v>
      </c>
      <c r="D10457" t="s">
        <v>1292</v>
      </c>
      <c r="E10457" t="s">
        <v>1057</v>
      </c>
    </row>
    <row r="10458" spans="2:5" x14ac:dyDescent="0.35">
      <c r="B10458" t="s">
        <v>7254</v>
      </c>
      <c r="C10458" t="s">
        <v>14190</v>
      </c>
      <c r="D10458" t="s">
        <v>8454</v>
      </c>
      <c r="E10458" t="s">
        <v>1048</v>
      </c>
    </row>
    <row r="10459" spans="2:5" x14ac:dyDescent="0.35">
      <c r="B10459" t="s">
        <v>14054</v>
      </c>
      <c r="C10459" t="s">
        <v>14190</v>
      </c>
      <c r="D10459" t="s">
        <v>14236</v>
      </c>
      <c r="E10459" t="s">
        <v>1048</v>
      </c>
    </row>
    <row r="10460" spans="2:5" x14ac:dyDescent="0.35">
      <c r="B10460" t="s">
        <v>14055</v>
      </c>
      <c r="C10460" t="s">
        <v>14190</v>
      </c>
      <c r="D10460" t="s">
        <v>13859</v>
      </c>
      <c r="E10460" t="s">
        <v>1032</v>
      </c>
    </row>
    <row r="10461" spans="2:5" x14ac:dyDescent="0.35">
      <c r="B10461" t="s">
        <v>5287</v>
      </c>
      <c r="C10461" t="s">
        <v>14190</v>
      </c>
      <c r="D10461" t="s">
        <v>5288</v>
      </c>
      <c r="E10461" t="s">
        <v>1041</v>
      </c>
    </row>
    <row r="10462" spans="2:5" x14ac:dyDescent="0.35">
      <c r="B10462" t="s">
        <v>5291</v>
      </c>
      <c r="C10462" t="s">
        <v>14190</v>
      </c>
      <c r="D10462" t="s">
        <v>5292</v>
      </c>
    </row>
    <row r="10463" spans="2:5" x14ac:dyDescent="0.35">
      <c r="B10463" t="s">
        <v>14056</v>
      </c>
      <c r="C10463" t="s">
        <v>14190</v>
      </c>
      <c r="D10463" t="s">
        <v>5292</v>
      </c>
    </row>
    <row r="10464" spans="2:5" x14ac:dyDescent="0.35">
      <c r="B10464" t="s">
        <v>14057</v>
      </c>
      <c r="C10464" t="s">
        <v>14190</v>
      </c>
      <c r="D10464" t="s">
        <v>8460</v>
      </c>
      <c r="E10464" t="s">
        <v>1057</v>
      </c>
    </row>
    <row r="10465" spans="2:5" x14ac:dyDescent="0.35">
      <c r="B10465" t="s">
        <v>5293</v>
      </c>
      <c r="C10465" t="s">
        <v>14190</v>
      </c>
      <c r="D10465" t="s">
        <v>5294</v>
      </c>
    </row>
    <row r="10466" spans="2:5" x14ac:dyDescent="0.35">
      <c r="B10466" t="s">
        <v>14058</v>
      </c>
      <c r="C10466" t="s">
        <v>14190</v>
      </c>
      <c r="D10466" t="s">
        <v>11842</v>
      </c>
      <c r="E10466" t="s">
        <v>1105</v>
      </c>
    </row>
    <row r="10467" spans="2:5" x14ac:dyDescent="0.35">
      <c r="B10467" t="s">
        <v>14059</v>
      </c>
      <c r="C10467" t="s">
        <v>14190</v>
      </c>
      <c r="D10467" t="s">
        <v>5311</v>
      </c>
      <c r="E10467" t="s">
        <v>1048</v>
      </c>
    </row>
    <row r="10468" spans="2:5" x14ac:dyDescent="0.35">
      <c r="B10468" t="s">
        <v>5310</v>
      </c>
      <c r="C10468" t="s">
        <v>14190</v>
      </c>
      <c r="D10468" t="s">
        <v>5311</v>
      </c>
      <c r="E10468" t="s">
        <v>1048</v>
      </c>
    </row>
    <row r="10469" spans="2:5" x14ac:dyDescent="0.35">
      <c r="B10469" t="s">
        <v>5314</v>
      </c>
      <c r="C10469" t="s">
        <v>14190</v>
      </c>
      <c r="D10469" t="s">
        <v>5315</v>
      </c>
      <c r="E10469" t="s">
        <v>1032</v>
      </c>
    </row>
    <row r="10470" spans="2:5" x14ac:dyDescent="0.35">
      <c r="B10470" t="s">
        <v>7280</v>
      </c>
      <c r="C10470" t="s">
        <v>14190</v>
      </c>
      <c r="D10470" t="s">
        <v>8469</v>
      </c>
      <c r="E10470" t="s">
        <v>1032</v>
      </c>
    </row>
    <row r="10471" spans="2:5" x14ac:dyDescent="0.35">
      <c r="B10471" t="s">
        <v>5322</v>
      </c>
      <c r="C10471" t="s">
        <v>14190</v>
      </c>
      <c r="D10471" t="s">
        <v>1558</v>
      </c>
      <c r="E10471" t="s">
        <v>1057</v>
      </c>
    </row>
    <row r="10472" spans="2:5" x14ac:dyDescent="0.35">
      <c r="B10472" t="s">
        <v>14060</v>
      </c>
      <c r="C10472" t="s">
        <v>14190</v>
      </c>
      <c r="D10472" t="s">
        <v>10040</v>
      </c>
      <c r="E10472" t="s">
        <v>4149</v>
      </c>
    </row>
    <row r="10473" spans="2:5" x14ac:dyDescent="0.35">
      <c r="B10473" t="s">
        <v>14061</v>
      </c>
      <c r="C10473" t="s">
        <v>14190</v>
      </c>
      <c r="D10473" t="s">
        <v>10040</v>
      </c>
      <c r="E10473" t="s">
        <v>4149</v>
      </c>
    </row>
    <row r="10474" spans="2:5" x14ac:dyDescent="0.35">
      <c r="B10474" t="s">
        <v>5328</v>
      </c>
      <c r="C10474" t="s">
        <v>14190</v>
      </c>
      <c r="D10474" t="s">
        <v>5329</v>
      </c>
      <c r="E10474" t="s">
        <v>1048</v>
      </c>
    </row>
    <row r="10475" spans="2:5" x14ac:dyDescent="0.35">
      <c r="B10475" t="s">
        <v>5330</v>
      </c>
      <c r="C10475" t="s">
        <v>14190</v>
      </c>
      <c r="D10475" t="s">
        <v>5329</v>
      </c>
      <c r="E10475" t="s">
        <v>1048</v>
      </c>
    </row>
    <row r="10476" spans="2:5" x14ac:dyDescent="0.35">
      <c r="B10476" t="s">
        <v>14062</v>
      </c>
      <c r="C10476" t="s">
        <v>14190</v>
      </c>
      <c r="D10476" t="s">
        <v>5329</v>
      </c>
      <c r="E10476" t="s">
        <v>1048</v>
      </c>
    </row>
    <row r="10477" spans="2:5" x14ac:dyDescent="0.35">
      <c r="B10477" t="s">
        <v>14063</v>
      </c>
      <c r="C10477" t="s">
        <v>14190</v>
      </c>
    </row>
    <row r="10478" spans="2:5" x14ac:dyDescent="0.35">
      <c r="B10478" t="s">
        <v>5349</v>
      </c>
      <c r="C10478" t="s">
        <v>14190</v>
      </c>
      <c r="D10478" t="s">
        <v>5350</v>
      </c>
    </row>
    <row r="10479" spans="2:5" x14ac:dyDescent="0.35">
      <c r="B10479" t="s">
        <v>5351</v>
      </c>
      <c r="C10479" t="s">
        <v>14190</v>
      </c>
      <c r="D10479" t="s">
        <v>5350</v>
      </c>
    </row>
    <row r="10480" spans="2:5" x14ac:dyDescent="0.35">
      <c r="B10480" t="s">
        <v>14064</v>
      </c>
      <c r="C10480" t="s">
        <v>14190</v>
      </c>
      <c r="D10480" t="s">
        <v>5366</v>
      </c>
      <c r="E10480" t="s">
        <v>1057</v>
      </c>
    </row>
    <row r="10481" spans="2:5" x14ac:dyDescent="0.35">
      <c r="B10481" t="s">
        <v>14065</v>
      </c>
      <c r="C10481" t="s">
        <v>14190</v>
      </c>
      <c r="D10481" t="s">
        <v>5366</v>
      </c>
      <c r="E10481" t="s">
        <v>1057</v>
      </c>
    </row>
    <row r="10482" spans="2:5" x14ac:dyDescent="0.35">
      <c r="B10482" t="s">
        <v>5369</v>
      </c>
      <c r="C10482" t="s">
        <v>14190</v>
      </c>
      <c r="D10482" t="s">
        <v>5368</v>
      </c>
      <c r="E10482" t="s">
        <v>1059</v>
      </c>
    </row>
    <row r="10483" spans="2:5" x14ac:dyDescent="0.35">
      <c r="B10483" t="s">
        <v>5378</v>
      </c>
      <c r="C10483" t="s">
        <v>14190</v>
      </c>
      <c r="D10483" t="s">
        <v>5379</v>
      </c>
      <c r="E10483" t="s">
        <v>1048</v>
      </c>
    </row>
    <row r="10484" spans="2:5" x14ac:dyDescent="0.35">
      <c r="B10484" t="s">
        <v>5380</v>
      </c>
      <c r="C10484" t="s">
        <v>14190</v>
      </c>
      <c r="D10484" t="s">
        <v>5381</v>
      </c>
      <c r="E10484" t="s">
        <v>1059</v>
      </c>
    </row>
    <row r="10485" spans="2:5" x14ac:dyDescent="0.35">
      <c r="B10485" t="s">
        <v>13783</v>
      </c>
      <c r="C10485" t="s">
        <v>14190</v>
      </c>
      <c r="D10485" t="s">
        <v>5381</v>
      </c>
      <c r="E10485" t="s">
        <v>1059</v>
      </c>
    </row>
    <row r="10486" spans="2:5" x14ac:dyDescent="0.35">
      <c r="B10486" t="s">
        <v>5385</v>
      </c>
      <c r="C10486" t="s">
        <v>14190</v>
      </c>
      <c r="D10486" t="s">
        <v>5386</v>
      </c>
      <c r="E10486" t="s">
        <v>1059</v>
      </c>
    </row>
    <row r="10487" spans="2:5" x14ac:dyDescent="0.35">
      <c r="B10487" t="s">
        <v>14066</v>
      </c>
      <c r="C10487" t="s">
        <v>14190</v>
      </c>
      <c r="D10487" t="s">
        <v>12458</v>
      </c>
      <c r="E10487" t="s">
        <v>1041</v>
      </c>
    </row>
    <row r="10488" spans="2:5" x14ac:dyDescent="0.35">
      <c r="B10488" t="s">
        <v>5390</v>
      </c>
      <c r="C10488" t="s">
        <v>14190</v>
      </c>
      <c r="D10488" t="s">
        <v>5391</v>
      </c>
    </row>
    <row r="10489" spans="2:5" x14ac:dyDescent="0.35">
      <c r="B10489" t="s">
        <v>5400</v>
      </c>
      <c r="C10489" t="s">
        <v>14190</v>
      </c>
      <c r="D10489" t="s">
        <v>5401</v>
      </c>
      <c r="E10489" t="s">
        <v>1059</v>
      </c>
    </row>
    <row r="10490" spans="2:5" x14ac:dyDescent="0.35">
      <c r="B10490" t="s">
        <v>7351</v>
      </c>
      <c r="C10490" t="s">
        <v>14190</v>
      </c>
      <c r="D10490" t="s">
        <v>5403</v>
      </c>
      <c r="E10490" t="s">
        <v>1059</v>
      </c>
    </row>
    <row r="10491" spans="2:5" x14ac:dyDescent="0.35">
      <c r="B10491" t="s">
        <v>1443</v>
      </c>
      <c r="C10491" t="s">
        <v>14190</v>
      </c>
      <c r="D10491" t="s">
        <v>1560</v>
      </c>
      <c r="E10491" t="s">
        <v>1028</v>
      </c>
    </row>
    <row r="10492" spans="2:5" x14ac:dyDescent="0.35">
      <c r="B10492" t="s">
        <v>5412</v>
      </c>
      <c r="C10492" t="s">
        <v>14190</v>
      </c>
      <c r="D10492" t="s">
        <v>1561</v>
      </c>
    </row>
    <row r="10493" spans="2:5" x14ac:dyDescent="0.35">
      <c r="B10493" t="s">
        <v>14067</v>
      </c>
      <c r="C10493" t="s">
        <v>14190</v>
      </c>
      <c r="D10493" t="s">
        <v>1561</v>
      </c>
    </row>
    <row r="10494" spans="2:5" x14ac:dyDescent="0.35">
      <c r="B10494" t="s">
        <v>5413</v>
      </c>
      <c r="C10494" t="s">
        <v>14190</v>
      </c>
      <c r="D10494" t="s">
        <v>1561</v>
      </c>
    </row>
    <row r="10495" spans="2:5" x14ac:dyDescent="0.35">
      <c r="B10495" t="s">
        <v>1444</v>
      </c>
      <c r="C10495" t="s">
        <v>14190</v>
      </c>
      <c r="D10495" t="s">
        <v>1561</v>
      </c>
    </row>
    <row r="10496" spans="2:5" x14ac:dyDescent="0.35">
      <c r="B10496" t="s">
        <v>5416</v>
      </c>
      <c r="C10496" t="s">
        <v>14190</v>
      </c>
      <c r="D10496" t="s">
        <v>5417</v>
      </c>
      <c r="E10496" t="s">
        <v>1059</v>
      </c>
    </row>
    <row r="10497" spans="2:5" x14ac:dyDescent="0.35">
      <c r="B10497" t="s">
        <v>14068</v>
      </c>
      <c r="C10497" t="s">
        <v>14190</v>
      </c>
      <c r="D10497" t="s">
        <v>8500</v>
      </c>
      <c r="E10497" t="s">
        <v>1062</v>
      </c>
    </row>
    <row r="10498" spans="2:5" x14ac:dyDescent="0.35">
      <c r="B10498" t="s">
        <v>7362</v>
      </c>
      <c r="C10498" t="s">
        <v>14190</v>
      </c>
      <c r="D10498" t="s">
        <v>8500</v>
      </c>
      <c r="E10498" t="s">
        <v>1062</v>
      </c>
    </row>
    <row r="10499" spans="2:5" x14ac:dyDescent="0.35">
      <c r="B10499" t="s">
        <v>7363</v>
      </c>
      <c r="C10499" t="s">
        <v>14190</v>
      </c>
      <c r="D10499" t="s">
        <v>8500</v>
      </c>
      <c r="E10499" t="s">
        <v>1062</v>
      </c>
    </row>
    <row r="10500" spans="2:5" x14ac:dyDescent="0.35">
      <c r="B10500" t="s">
        <v>14069</v>
      </c>
      <c r="C10500" t="s">
        <v>14190</v>
      </c>
      <c r="D10500" t="s">
        <v>8501</v>
      </c>
      <c r="E10500" t="s">
        <v>1028</v>
      </c>
    </row>
    <row r="10501" spans="2:5" x14ac:dyDescent="0.35">
      <c r="B10501" t="s">
        <v>7364</v>
      </c>
      <c r="C10501" t="s">
        <v>14190</v>
      </c>
      <c r="D10501" t="s">
        <v>8501</v>
      </c>
      <c r="E10501" t="s">
        <v>1028</v>
      </c>
    </row>
    <row r="10502" spans="2:5" x14ac:dyDescent="0.35">
      <c r="B10502" t="s">
        <v>7371</v>
      </c>
      <c r="C10502" t="s">
        <v>14190</v>
      </c>
      <c r="D10502" t="s">
        <v>8506</v>
      </c>
      <c r="E10502" t="s">
        <v>1048</v>
      </c>
    </row>
    <row r="10503" spans="2:5" x14ac:dyDescent="0.35">
      <c r="B10503" t="s">
        <v>14070</v>
      </c>
      <c r="C10503" t="s">
        <v>14190</v>
      </c>
      <c r="D10503" t="s">
        <v>14237</v>
      </c>
      <c r="E10503" t="s">
        <v>1032</v>
      </c>
    </row>
    <row r="10504" spans="2:5" x14ac:dyDescent="0.35">
      <c r="B10504" t="s">
        <v>14071</v>
      </c>
      <c r="C10504" t="s">
        <v>14190</v>
      </c>
      <c r="D10504" t="s">
        <v>14238</v>
      </c>
      <c r="E10504" t="s">
        <v>1028</v>
      </c>
    </row>
    <row r="10505" spans="2:5" x14ac:dyDescent="0.35">
      <c r="B10505" t="s">
        <v>14072</v>
      </c>
      <c r="C10505" t="s">
        <v>14190</v>
      </c>
    </row>
    <row r="10506" spans="2:5" x14ac:dyDescent="0.35">
      <c r="B10506" t="s">
        <v>14073</v>
      </c>
      <c r="C10506" t="s">
        <v>14190</v>
      </c>
      <c r="D10506" t="s">
        <v>1566</v>
      </c>
    </row>
    <row r="10507" spans="2:5" x14ac:dyDescent="0.35">
      <c r="B10507" t="s">
        <v>5433</v>
      </c>
      <c r="C10507" t="s">
        <v>14190</v>
      </c>
      <c r="D10507" t="s">
        <v>5434</v>
      </c>
      <c r="E10507" t="s">
        <v>1050</v>
      </c>
    </row>
    <row r="10508" spans="2:5" x14ac:dyDescent="0.35">
      <c r="B10508" t="s">
        <v>5435</v>
      </c>
      <c r="C10508" t="s">
        <v>14190</v>
      </c>
      <c r="D10508" t="s">
        <v>5434</v>
      </c>
      <c r="E10508" t="s">
        <v>1050</v>
      </c>
    </row>
    <row r="10509" spans="2:5" x14ac:dyDescent="0.35">
      <c r="B10509" t="s">
        <v>5444</v>
      </c>
      <c r="C10509" t="s">
        <v>14190</v>
      </c>
      <c r="D10509" t="s">
        <v>5445</v>
      </c>
      <c r="E10509" t="s">
        <v>1059</v>
      </c>
    </row>
    <row r="10510" spans="2:5" x14ac:dyDescent="0.35">
      <c r="B10510" t="s">
        <v>14074</v>
      </c>
      <c r="C10510" t="s">
        <v>14190</v>
      </c>
      <c r="D10510" t="s">
        <v>5449</v>
      </c>
      <c r="E10510" t="s">
        <v>1028</v>
      </c>
    </row>
    <row r="10511" spans="2:5" x14ac:dyDescent="0.35">
      <c r="B10511" t="s">
        <v>6153</v>
      </c>
      <c r="C10511" t="s">
        <v>14190</v>
      </c>
      <c r="D10511" t="s">
        <v>5449</v>
      </c>
      <c r="E10511" t="s">
        <v>1028</v>
      </c>
    </row>
    <row r="10512" spans="2:5" x14ac:dyDescent="0.35">
      <c r="B10512" t="s">
        <v>5455</v>
      </c>
      <c r="C10512" t="s">
        <v>14190</v>
      </c>
      <c r="D10512" t="s">
        <v>5453</v>
      </c>
      <c r="E10512" t="s">
        <v>1032</v>
      </c>
    </row>
    <row r="10513" spans="2:5" x14ac:dyDescent="0.35">
      <c r="B10513" t="s">
        <v>5456</v>
      </c>
      <c r="C10513" t="s">
        <v>14190</v>
      </c>
      <c r="D10513" t="s">
        <v>5453</v>
      </c>
      <c r="E10513" t="s">
        <v>1032</v>
      </c>
    </row>
    <row r="10514" spans="2:5" x14ac:dyDescent="0.35">
      <c r="B10514" t="s">
        <v>7403</v>
      </c>
      <c r="C10514" t="s">
        <v>14190</v>
      </c>
      <c r="D10514" t="s">
        <v>8522</v>
      </c>
      <c r="E10514" t="s">
        <v>1057</v>
      </c>
    </row>
    <row r="10515" spans="2:5" x14ac:dyDescent="0.35">
      <c r="B10515" t="s">
        <v>7414</v>
      </c>
      <c r="C10515" t="s">
        <v>14190</v>
      </c>
      <c r="D10515" t="s">
        <v>5464</v>
      </c>
      <c r="E10515" t="s">
        <v>1105</v>
      </c>
    </row>
    <row r="10516" spans="2:5" x14ac:dyDescent="0.35">
      <c r="B10516" t="s">
        <v>5463</v>
      </c>
      <c r="C10516" t="s">
        <v>14190</v>
      </c>
      <c r="D10516" t="s">
        <v>5464</v>
      </c>
      <c r="E10516" t="s">
        <v>1105</v>
      </c>
    </row>
    <row r="10517" spans="2:5" x14ac:dyDescent="0.35">
      <c r="B10517" t="s">
        <v>5465</v>
      </c>
      <c r="C10517" t="s">
        <v>14190</v>
      </c>
      <c r="D10517" t="s">
        <v>5464</v>
      </c>
      <c r="E10517" t="s">
        <v>1105</v>
      </c>
    </row>
    <row r="10518" spans="2:5" x14ac:dyDescent="0.35">
      <c r="B10518" t="s">
        <v>5466</v>
      </c>
      <c r="C10518" t="s">
        <v>14190</v>
      </c>
      <c r="D10518" t="s">
        <v>5464</v>
      </c>
      <c r="E10518" t="s">
        <v>1105</v>
      </c>
    </row>
    <row r="10519" spans="2:5" x14ac:dyDescent="0.35">
      <c r="B10519" t="s">
        <v>5468</v>
      </c>
      <c r="C10519" t="s">
        <v>14190</v>
      </c>
      <c r="D10519" t="s">
        <v>5469</v>
      </c>
      <c r="E10519" t="s">
        <v>1048</v>
      </c>
    </row>
    <row r="10520" spans="2:5" x14ac:dyDescent="0.35">
      <c r="B10520" t="s">
        <v>7416</v>
      </c>
      <c r="C10520" t="s">
        <v>14190</v>
      </c>
      <c r="D10520" t="s">
        <v>5469</v>
      </c>
      <c r="E10520" t="s">
        <v>1048</v>
      </c>
    </row>
    <row r="10521" spans="2:5" x14ac:dyDescent="0.35">
      <c r="B10521" t="s">
        <v>7417</v>
      </c>
      <c r="C10521" t="s">
        <v>14190</v>
      </c>
      <c r="D10521" t="s">
        <v>5469</v>
      </c>
      <c r="E10521" t="s">
        <v>1048</v>
      </c>
    </row>
    <row r="10522" spans="2:5" x14ac:dyDescent="0.35">
      <c r="B10522" t="s">
        <v>5470</v>
      </c>
      <c r="C10522" t="s">
        <v>14190</v>
      </c>
      <c r="D10522" t="s">
        <v>5471</v>
      </c>
      <c r="E10522" t="s">
        <v>1048</v>
      </c>
    </row>
    <row r="10523" spans="2:5" x14ac:dyDescent="0.35">
      <c r="B10523" t="s">
        <v>5472</v>
      </c>
      <c r="C10523" t="s">
        <v>14190</v>
      </c>
      <c r="D10523" t="s">
        <v>5471</v>
      </c>
      <c r="E10523" t="s">
        <v>1048</v>
      </c>
    </row>
    <row r="10524" spans="2:5" x14ac:dyDescent="0.35">
      <c r="B10524" t="s">
        <v>14075</v>
      </c>
      <c r="C10524" t="s">
        <v>14190</v>
      </c>
      <c r="D10524" t="s">
        <v>10436</v>
      </c>
      <c r="E10524" t="s">
        <v>1059</v>
      </c>
    </row>
    <row r="10525" spans="2:5" x14ac:dyDescent="0.35">
      <c r="B10525" t="s">
        <v>14076</v>
      </c>
      <c r="C10525" t="s">
        <v>14190</v>
      </c>
      <c r="D10525" t="s">
        <v>5475</v>
      </c>
    </row>
    <row r="10526" spans="2:5" x14ac:dyDescent="0.35">
      <c r="B10526" t="s">
        <v>5474</v>
      </c>
      <c r="C10526" t="s">
        <v>14190</v>
      </c>
      <c r="D10526" t="s">
        <v>5475</v>
      </c>
    </row>
    <row r="10527" spans="2:5" x14ac:dyDescent="0.35">
      <c r="B10527" t="s">
        <v>5489</v>
      </c>
      <c r="C10527" t="s">
        <v>14190</v>
      </c>
      <c r="D10527" t="s">
        <v>1315</v>
      </c>
      <c r="E10527" t="s">
        <v>1062</v>
      </c>
    </row>
    <row r="10528" spans="2:5" x14ac:dyDescent="0.35">
      <c r="B10528" t="s">
        <v>7421</v>
      </c>
      <c r="C10528" t="s">
        <v>14190</v>
      </c>
      <c r="D10528" t="s">
        <v>8529</v>
      </c>
    </row>
    <row r="10529" spans="2:5" x14ac:dyDescent="0.35">
      <c r="B10529" t="s">
        <v>7422</v>
      </c>
      <c r="C10529" t="s">
        <v>14190</v>
      </c>
      <c r="D10529" t="s">
        <v>8530</v>
      </c>
      <c r="E10529" t="s">
        <v>1046</v>
      </c>
    </row>
    <row r="10530" spans="2:5" x14ac:dyDescent="0.35">
      <c r="B10530" t="s">
        <v>14077</v>
      </c>
      <c r="C10530" t="s">
        <v>14190</v>
      </c>
      <c r="D10530" t="s">
        <v>11813</v>
      </c>
      <c r="E10530" t="s">
        <v>1105</v>
      </c>
    </row>
    <row r="10531" spans="2:5" x14ac:dyDescent="0.35">
      <c r="B10531" t="s">
        <v>7425</v>
      </c>
      <c r="C10531" t="s">
        <v>14190</v>
      </c>
      <c r="D10531" t="s">
        <v>5491</v>
      </c>
      <c r="E10531" t="s">
        <v>1028</v>
      </c>
    </row>
    <row r="10532" spans="2:5" x14ac:dyDescent="0.35">
      <c r="B10532" t="s">
        <v>14078</v>
      </c>
      <c r="C10532" t="s">
        <v>14190</v>
      </c>
      <c r="D10532" t="s">
        <v>5491</v>
      </c>
      <c r="E10532" t="s">
        <v>1028</v>
      </c>
    </row>
    <row r="10533" spans="2:5" x14ac:dyDescent="0.35">
      <c r="B10533" t="s">
        <v>7427</v>
      </c>
      <c r="C10533" t="s">
        <v>14190</v>
      </c>
      <c r="D10533" t="s">
        <v>5491</v>
      </c>
      <c r="E10533" t="s">
        <v>1028</v>
      </c>
    </row>
    <row r="10534" spans="2:5" x14ac:dyDescent="0.35">
      <c r="B10534" t="s">
        <v>14079</v>
      </c>
      <c r="C10534" t="s">
        <v>14190</v>
      </c>
      <c r="D10534" t="s">
        <v>5491</v>
      </c>
      <c r="E10534" t="s">
        <v>1028</v>
      </c>
    </row>
    <row r="10535" spans="2:5" x14ac:dyDescent="0.35">
      <c r="B10535" t="s">
        <v>14080</v>
      </c>
      <c r="C10535" t="s">
        <v>14190</v>
      </c>
      <c r="D10535" t="s">
        <v>14239</v>
      </c>
    </row>
    <row r="10536" spans="2:5" x14ac:dyDescent="0.35">
      <c r="B10536" t="s">
        <v>14081</v>
      </c>
      <c r="C10536" t="s">
        <v>14190</v>
      </c>
      <c r="D10536" t="s">
        <v>14239</v>
      </c>
    </row>
    <row r="10537" spans="2:5" x14ac:dyDescent="0.35">
      <c r="B10537" t="s">
        <v>14082</v>
      </c>
      <c r="C10537" t="s">
        <v>14190</v>
      </c>
      <c r="D10537" t="s">
        <v>5498</v>
      </c>
      <c r="E10537" t="s">
        <v>1062</v>
      </c>
    </row>
    <row r="10538" spans="2:5" x14ac:dyDescent="0.35">
      <c r="B10538" t="s">
        <v>14083</v>
      </c>
      <c r="C10538" t="s">
        <v>14190</v>
      </c>
      <c r="D10538" t="s">
        <v>14240</v>
      </c>
      <c r="E10538" t="s">
        <v>1059</v>
      </c>
    </row>
    <row r="10539" spans="2:5" x14ac:dyDescent="0.35">
      <c r="B10539" t="s">
        <v>14084</v>
      </c>
      <c r="C10539" t="s">
        <v>14190</v>
      </c>
      <c r="D10539" t="s">
        <v>14240</v>
      </c>
      <c r="E10539" t="s">
        <v>1059</v>
      </c>
    </row>
    <row r="10540" spans="2:5" x14ac:dyDescent="0.35">
      <c r="B10540" t="s">
        <v>5507</v>
      </c>
      <c r="C10540" t="s">
        <v>14190</v>
      </c>
      <c r="D10540" t="s">
        <v>5508</v>
      </c>
      <c r="E10540" t="s">
        <v>1057</v>
      </c>
    </row>
    <row r="10541" spans="2:5" x14ac:dyDescent="0.35">
      <c r="B10541" t="s">
        <v>5512</v>
      </c>
      <c r="C10541" t="s">
        <v>14190</v>
      </c>
      <c r="D10541" t="s">
        <v>5513</v>
      </c>
      <c r="E10541" t="s">
        <v>1041</v>
      </c>
    </row>
    <row r="10542" spans="2:5" x14ac:dyDescent="0.35">
      <c r="B10542" t="s">
        <v>14085</v>
      </c>
      <c r="C10542" t="s">
        <v>14190</v>
      </c>
      <c r="D10542" t="s">
        <v>5513</v>
      </c>
      <c r="E10542" t="s">
        <v>1041</v>
      </c>
    </row>
    <row r="10543" spans="2:5" x14ac:dyDescent="0.35">
      <c r="B10543" t="s">
        <v>14086</v>
      </c>
      <c r="C10543" t="s">
        <v>14190</v>
      </c>
      <c r="D10543" t="s">
        <v>12495</v>
      </c>
      <c r="E10543" t="s">
        <v>1041</v>
      </c>
    </row>
    <row r="10544" spans="2:5" x14ac:dyDescent="0.35">
      <c r="B10544" t="s">
        <v>14087</v>
      </c>
      <c r="C10544" t="s">
        <v>14190</v>
      </c>
      <c r="D10544" t="s">
        <v>12495</v>
      </c>
      <c r="E10544" t="s">
        <v>1041</v>
      </c>
    </row>
    <row r="10545" spans="2:5" x14ac:dyDescent="0.35">
      <c r="B10545" t="s">
        <v>14088</v>
      </c>
      <c r="C10545" t="s">
        <v>14190</v>
      </c>
      <c r="D10545" t="s">
        <v>5545</v>
      </c>
      <c r="E10545" t="s">
        <v>1032</v>
      </c>
    </row>
    <row r="10546" spans="2:5" x14ac:dyDescent="0.35">
      <c r="B10546" t="s">
        <v>14089</v>
      </c>
      <c r="C10546" t="s">
        <v>14190</v>
      </c>
      <c r="D10546" t="s">
        <v>14241</v>
      </c>
      <c r="E10546" t="s">
        <v>4149</v>
      </c>
    </row>
    <row r="10547" spans="2:5" x14ac:dyDescent="0.35">
      <c r="B10547" t="s">
        <v>14090</v>
      </c>
      <c r="C10547" t="s">
        <v>14190</v>
      </c>
      <c r="D10547" t="s">
        <v>14241</v>
      </c>
      <c r="E10547" t="s">
        <v>4149</v>
      </c>
    </row>
    <row r="10548" spans="2:5" x14ac:dyDescent="0.35">
      <c r="B10548" t="s">
        <v>14091</v>
      </c>
      <c r="C10548" t="s">
        <v>14190</v>
      </c>
      <c r="D10548" t="s">
        <v>14241</v>
      </c>
      <c r="E10548" t="s">
        <v>4149</v>
      </c>
    </row>
    <row r="10549" spans="2:5" x14ac:dyDescent="0.35">
      <c r="B10549" t="s">
        <v>7463</v>
      </c>
      <c r="C10549" t="s">
        <v>14190</v>
      </c>
      <c r="D10549" t="s">
        <v>8559</v>
      </c>
    </row>
    <row r="10550" spans="2:5" x14ac:dyDescent="0.35">
      <c r="B10550" t="s">
        <v>1452</v>
      </c>
      <c r="C10550" t="s">
        <v>14190</v>
      </c>
      <c r="D10550" t="s">
        <v>1569</v>
      </c>
    </row>
    <row r="10551" spans="2:5" x14ac:dyDescent="0.35">
      <c r="B10551" t="s">
        <v>14092</v>
      </c>
      <c r="C10551" t="s">
        <v>14190</v>
      </c>
      <c r="D10551" t="s">
        <v>14242</v>
      </c>
    </row>
    <row r="10552" spans="2:5" x14ac:dyDescent="0.35">
      <c r="B10552" t="s">
        <v>14093</v>
      </c>
      <c r="C10552" t="s">
        <v>14190</v>
      </c>
      <c r="D10552" t="s">
        <v>14242</v>
      </c>
    </row>
    <row r="10553" spans="2:5" x14ac:dyDescent="0.35">
      <c r="B10553" t="s">
        <v>14094</v>
      </c>
      <c r="C10553" t="s">
        <v>14190</v>
      </c>
      <c r="D10553" t="s">
        <v>5551</v>
      </c>
      <c r="E10553" t="s">
        <v>1059</v>
      </c>
    </row>
    <row r="10554" spans="2:5" x14ac:dyDescent="0.35">
      <c r="B10554" t="s">
        <v>5556</v>
      </c>
      <c r="C10554" t="s">
        <v>14190</v>
      </c>
      <c r="D10554" t="s">
        <v>5557</v>
      </c>
      <c r="E10554" t="s">
        <v>1057</v>
      </c>
    </row>
    <row r="10555" spans="2:5" x14ac:dyDescent="0.35">
      <c r="B10555" t="s">
        <v>5562</v>
      </c>
      <c r="C10555" t="s">
        <v>14190</v>
      </c>
      <c r="D10555" t="s">
        <v>5561</v>
      </c>
      <c r="E10555" t="s">
        <v>1046</v>
      </c>
    </row>
    <row r="10556" spans="2:5" x14ac:dyDescent="0.35">
      <c r="B10556" t="s">
        <v>5563</v>
      </c>
      <c r="C10556" t="s">
        <v>14190</v>
      </c>
      <c r="D10556" t="s">
        <v>5561</v>
      </c>
      <c r="E10556" t="s">
        <v>1046</v>
      </c>
    </row>
    <row r="10557" spans="2:5" x14ac:dyDescent="0.35">
      <c r="B10557" t="s">
        <v>5564</v>
      </c>
      <c r="C10557" t="s">
        <v>14190</v>
      </c>
      <c r="D10557" t="s">
        <v>5561</v>
      </c>
      <c r="E10557" t="s">
        <v>1046</v>
      </c>
    </row>
    <row r="10558" spans="2:5" x14ac:dyDescent="0.35">
      <c r="B10558" t="s">
        <v>5565</v>
      </c>
      <c r="C10558" t="s">
        <v>14190</v>
      </c>
      <c r="D10558" t="s">
        <v>5561</v>
      </c>
      <c r="E10558" t="s">
        <v>1046</v>
      </c>
    </row>
    <row r="10559" spans="2:5" x14ac:dyDescent="0.35">
      <c r="B10559" t="s">
        <v>5566</v>
      </c>
      <c r="C10559" t="s">
        <v>14190</v>
      </c>
      <c r="D10559" t="s">
        <v>5561</v>
      </c>
      <c r="E10559" t="s">
        <v>1046</v>
      </c>
    </row>
    <row r="10560" spans="2:5" x14ac:dyDescent="0.35">
      <c r="B10560" t="s">
        <v>14095</v>
      </c>
      <c r="C10560" t="s">
        <v>14190</v>
      </c>
      <c r="D10560" t="s">
        <v>14243</v>
      </c>
      <c r="E10560" t="s">
        <v>1059</v>
      </c>
    </row>
    <row r="10561" spans="2:5" x14ac:dyDescent="0.35">
      <c r="B10561" t="s">
        <v>7498</v>
      </c>
      <c r="C10561" t="s">
        <v>14190</v>
      </c>
      <c r="D10561" t="s">
        <v>5582</v>
      </c>
      <c r="E10561" t="s">
        <v>1105</v>
      </c>
    </row>
    <row r="10562" spans="2:5" x14ac:dyDescent="0.35">
      <c r="B10562" t="s">
        <v>7500</v>
      </c>
      <c r="C10562" t="s">
        <v>14190</v>
      </c>
      <c r="D10562" t="s">
        <v>5588</v>
      </c>
      <c r="E10562" t="s">
        <v>1046</v>
      </c>
    </row>
    <row r="10563" spans="2:5" x14ac:dyDescent="0.35">
      <c r="B10563" t="s">
        <v>5587</v>
      </c>
      <c r="C10563" t="s">
        <v>14190</v>
      </c>
      <c r="D10563" t="s">
        <v>5588</v>
      </c>
      <c r="E10563" t="s">
        <v>1046</v>
      </c>
    </row>
    <row r="10564" spans="2:5" x14ac:dyDescent="0.35">
      <c r="B10564" t="s">
        <v>14096</v>
      </c>
      <c r="C10564" t="s">
        <v>14190</v>
      </c>
      <c r="D10564" t="s">
        <v>8578</v>
      </c>
      <c r="E10564" t="s">
        <v>1048</v>
      </c>
    </row>
    <row r="10565" spans="2:5" x14ac:dyDescent="0.35">
      <c r="B10565" t="s">
        <v>7502</v>
      </c>
      <c r="C10565" t="s">
        <v>14190</v>
      </c>
      <c r="D10565" t="s">
        <v>5590</v>
      </c>
      <c r="E10565" t="s">
        <v>1032</v>
      </c>
    </row>
    <row r="10566" spans="2:5" x14ac:dyDescent="0.35">
      <c r="B10566" t="s">
        <v>7515</v>
      </c>
      <c r="C10566" t="s">
        <v>14190</v>
      </c>
      <c r="D10566" t="s">
        <v>8583</v>
      </c>
      <c r="E10566" t="s">
        <v>1062</v>
      </c>
    </row>
    <row r="10567" spans="2:5" x14ac:dyDescent="0.35">
      <c r="B10567" t="s">
        <v>7518</v>
      </c>
      <c r="C10567" t="s">
        <v>14190</v>
      </c>
      <c r="D10567" t="s">
        <v>8585</v>
      </c>
      <c r="E10567" t="s">
        <v>1028</v>
      </c>
    </row>
    <row r="10568" spans="2:5" x14ac:dyDescent="0.35">
      <c r="B10568" t="s">
        <v>14097</v>
      </c>
      <c r="C10568" t="s">
        <v>14190</v>
      </c>
      <c r="D10568" t="s">
        <v>8585</v>
      </c>
      <c r="E10568" t="s">
        <v>1028</v>
      </c>
    </row>
    <row r="10569" spans="2:5" x14ac:dyDescent="0.35">
      <c r="B10569" t="s">
        <v>13796</v>
      </c>
      <c r="C10569" t="s">
        <v>14190</v>
      </c>
      <c r="D10569" t="s">
        <v>13864</v>
      </c>
      <c r="E10569" t="s">
        <v>1048</v>
      </c>
    </row>
    <row r="10570" spans="2:5" x14ac:dyDescent="0.35">
      <c r="B10570" t="s">
        <v>13797</v>
      </c>
      <c r="C10570" t="s">
        <v>14190</v>
      </c>
      <c r="D10570" t="s">
        <v>13864</v>
      </c>
      <c r="E10570" t="s">
        <v>1048</v>
      </c>
    </row>
    <row r="10571" spans="2:5" x14ac:dyDescent="0.35">
      <c r="B10571" t="s">
        <v>7519</v>
      </c>
      <c r="C10571" t="s">
        <v>14190</v>
      </c>
      <c r="D10571" t="s">
        <v>8586</v>
      </c>
      <c r="E10571" t="s">
        <v>1048</v>
      </c>
    </row>
    <row r="10572" spans="2:5" x14ac:dyDescent="0.35">
      <c r="B10572" t="s">
        <v>7520</v>
      </c>
      <c r="C10572" t="s">
        <v>14190</v>
      </c>
      <c r="D10572" t="s">
        <v>8587</v>
      </c>
      <c r="E10572" t="s">
        <v>1048</v>
      </c>
    </row>
    <row r="10573" spans="2:5" x14ac:dyDescent="0.35">
      <c r="B10573" t="s">
        <v>7527</v>
      </c>
      <c r="C10573" t="s">
        <v>14190</v>
      </c>
      <c r="D10573" t="s">
        <v>8591</v>
      </c>
    </row>
    <row r="10574" spans="2:5" x14ac:dyDescent="0.35">
      <c r="B10574" t="s">
        <v>5596</v>
      </c>
      <c r="C10574" t="s">
        <v>14190</v>
      </c>
      <c r="D10574" t="s">
        <v>5595</v>
      </c>
      <c r="E10574" t="s">
        <v>1032</v>
      </c>
    </row>
    <row r="10575" spans="2:5" x14ac:dyDescent="0.35">
      <c r="B10575" t="s">
        <v>7544</v>
      </c>
      <c r="C10575" t="s">
        <v>14190</v>
      </c>
      <c r="D10575" t="s">
        <v>8596</v>
      </c>
      <c r="E10575" t="s">
        <v>1050</v>
      </c>
    </row>
    <row r="10576" spans="2:5" x14ac:dyDescent="0.35">
      <c r="B10576" t="s">
        <v>5610</v>
      </c>
      <c r="C10576" t="s">
        <v>14190</v>
      </c>
      <c r="D10576" t="s">
        <v>1327</v>
      </c>
      <c r="E10576" t="s">
        <v>1032</v>
      </c>
    </row>
    <row r="10577" spans="2:5" x14ac:dyDescent="0.35">
      <c r="B10577" t="s">
        <v>5611</v>
      </c>
      <c r="C10577" t="s">
        <v>14190</v>
      </c>
      <c r="D10577" t="s">
        <v>1327</v>
      </c>
      <c r="E10577" t="s">
        <v>1032</v>
      </c>
    </row>
    <row r="10578" spans="2:5" x14ac:dyDescent="0.35">
      <c r="B10578" t="s">
        <v>7549</v>
      </c>
      <c r="C10578" t="s">
        <v>14190</v>
      </c>
      <c r="D10578" t="s">
        <v>8598</v>
      </c>
      <c r="E10578" t="s">
        <v>1041</v>
      </c>
    </row>
    <row r="10579" spans="2:5" x14ac:dyDescent="0.35">
      <c r="B10579" t="s">
        <v>7552</v>
      </c>
      <c r="C10579" t="s">
        <v>14190</v>
      </c>
      <c r="D10579" t="s">
        <v>8598</v>
      </c>
      <c r="E10579" t="s">
        <v>1041</v>
      </c>
    </row>
    <row r="10580" spans="2:5" x14ac:dyDescent="0.35">
      <c r="B10580" t="s">
        <v>7553</v>
      </c>
      <c r="C10580" t="s">
        <v>14190</v>
      </c>
      <c r="D10580" t="s">
        <v>8598</v>
      </c>
      <c r="E10580" t="s">
        <v>1041</v>
      </c>
    </row>
    <row r="10581" spans="2:5" x14ac:dyDescent="0.35">
      <c r="B10581" t="s">
        <v>7554</v>
      </c>
      <c r="C10581" t="s">
        <v>14190</v>
      </c>
      <c r="D10581" t="s">
        <v>8598</v>
      </c>
      <c r="E10581" t="s">
        <v>1041</v>
      </c>
    </row>
    <row r="10582" spans="2:5" x14ac:dyDescent="0.35">
      <c r="B10582" t="s">
        <v>7556</v>
      </c>
      <c r="C10582" t="s">
        <v>14190</v>
      </c>
      <c r="D10582" t="s">
        <v>8599</v>
      </c>
      <c r="E10582" t="s">
        <v>1028</v>
      </c>
    </row>
    <row r="10583" spans="2:5" x14ac:dyDescent="0.35">
      <c r="B10583" t="s">
        <v>14098</v>
      </c>
      <c r="C10583" t="s">
        <v>14190</v>
      </c>
      <c r="D10583" t="s">
        <v>14244</v>
      </c>
      <c r="E10583" t="s">
        <v>1059</v>
      </c>
    </row>
    <row r="10584" spans="2:5" x14ac:dyDescent="0.35">
      <c r="B10584" t="s">
        <v>14099</v>
      </c>
      <c r="C10584" t="s">
        <v>14190</v>
      </c>
      <c r="D10584" t="s">
        <v>5621</v>
      </c>
      <c r="E10584" t="s">
        <v>1041</v>
      </c>
    </row>
    <row r="10585" spans="2:5" x14ac:dyDescent="0.35">
      <c r="B10585" t="s">
        <v>5631</v>
      </c>
      <c r="C10585" t="s">
        <v>14190</v>
      </c>
      <c r="D10585" t="s">
        <v>5632</v>
      </c>
      <c r="E10585" t="s">
        <v>1059</v>
      </c>
    </row>
    <row r="10586" spans="2:5" x14ac:dyDescent="0.35">
      <c r="B10586" t="s">
        <v>5636</v>
      </c>
      <c r="C10586" t="s">
        <v>14190</v>
      </c>
      <c r="D10586" t="s">
        <v>1573</v>
      </c>
      <c r="E10586" t="s">
        <v>1059</v>
      </c>
    </row>
    <row r="10587" spans="2:5" x14ac:dyDescent="0.35">
      <c r="B10587" t="s">
        <v>5637</v>
      </c>
      <c r="C10587" t="s">
        <v>14190</v>
      </c>
      <c r="D10587" t="s">
        <v>5638</v>
      </c>
      <c r="E10587" t="s">
        <v>1059</v>
      </c>
    </row>
    <row r="10588" spans="2:5" x14ac:dyDescent="0.35">
      <c r="B10588" t="s">
        <v>5640</v>
      </c>
      <c r="C10588" t="s">
        <v>14190</v>
      </c>
      <c r="D10588" t="s">
        <v>1573</v>
      </c>
      <c r="E10588" t="s">
        <v>1059</v>
      </c>
    </row>
    <row r="10589" spans="2:5" x14ac:dyDescent="0.35">
      <c r="B10589" t="s">
        <v>5641</v>
      </c>
      <c r="C10589" t="s">
        <v>14190</v>
      </c>
      <c r="D10589" t="s">
        <v>5642</v>
      </c>
      <c r="E10589" t="s">
        <v>1059</v>
      </c>
    </row>
    <row r="10590" spans="2:5" x14ac:dyDescent="0.35">
      <c r="B10590" t="s">
        <v>14100</v>
      </c>
      <c r="C10590" t="s">
        <v>14190</v>
      </c>
      <c r="D10590" t="s">
        <v>14245</v>
      </c>
      <c r="E10590" t="s">
        <v>1062</v>
      </c>
    </row>
    <row r="10591" spans="2:5" x14ac:dyDescent="0.35">
      <c r="B10591" t="s">
        <v>14101</v>
      </c>
      <c r="C10591" t="s">
        <v>14190</v>
      </c>
      <c r="D10591" t="s">
        <v>5659</v>
      </c>
      <c r="E10591" t="s">
        <v>1059</v>
      </c>
    </row>
    <row r="10592" spans="2:5" x14ac:dyDescent="0.35">
      <c r="B10592" t="s">
        <v>14102</v>
      </c>
      <c r="C10592" t="s">
        <v>14190</v>
      </c>
      <c r="D10592" t="s">
        <v>5664</v>
      </c>
      <c r="E10592" t="s">
        <v>1062</v>
      </c>
    </row>
    <row r="10593" spans="2:5" x14ac:dyDescent="0.35">
      <c r="B10593" t="s">
        <v>5663</v>
      </c>
      <c r="C10593" t="s">
        <v>14190</v>
      </c>
      <c r="D10593" t="s">
        <v>5664</v>
      </c>
      <c r="E10593" t="s">
        <v>1062</v>
      </c>
    </row>
    <row r="10594" spans="2:5" x14ac:dyDescent="0.35">
      <c r="B10594" t="s">
        <v>14103</v>
      </c>
      <c r="C10594" t="s">
        <v>14190</v>
      </c>
      <c r="D10594" t="s">
        <v>5664</v>
      </c>
      <c r="E10594" t="s">
        <v>1062</v>
      </c>
    </row>
    <row r="10595" spans="2:5" x14ac:dyDescent="0.35">
      <c r="B10595" t="s">
        <v>14104</v>
      </c>
      <c r="C10595" t="s">
        <v>14190</v>
      </c>
      <c r="D10595" t="s">
        <v>1204</v>
      </c>
      <c r="E10595" t="s">
        <v>1032</v>
      </c>
    </row>
    <row r="10596" spans="2:5" x14ac:dyDescent="0.35">
      <c r="B10596" t="s">
        <v>7590</v>
      </c>
      <c r="C10596" t="s">
        <v>14190</v>
      </c>
      <c r="D10596" t="s">
        <v>6180</v>
      </c>
      <c r="E10596" t="s">
        <v>1028</v>
      </c>
    </row>
    <row r="10597" spans="2:5" x14ac:dyDescent="0.35">
      <c r="B10597" t="s">
        <v>14105</v>
      </c>
      <c r="C10597" t="s">
        <v>14190</v>
      </c>
      <c r="D10597" t="s">
        <v>6180</v>
      </c>
      <c r="E10597" t="s">
        <v>1028</v>
      </c>
    </row>
    <row r="10598" spans="2:5" x14ac:dyDescent="0.35">
      <c r="B10598" t="s">
        <v>7592</v>
      </c>
      <c r="C10598" t="s">
        <v>14190</v>
      </c>
      <c r="D10598" t="s">
        <v>6180</v>
      </c>
      <c r="E10598" t="s">
        <v>1028</v>
      </c>
    </row>
    <row r="10599" spans="2:5" x14ac:dyDescent="0.35">
      <c r="B10599" t="s">
        <v>5674</v>
      </c>
      <c r="C10599" t="s">
        <v>14190</v>
      </c>
      <c r="D10599" t="s">
        <v>5675</v>
      </c>
      <c r="E10599" t="s">
        <v>1041</v>
      </c>
    </row>
    <row r="10600" spans="2:5" x14ac:dyDescent="0.35">
      <c r="B10600" t="s">
        <v>7597</v>
      </c>
      <c r="C10600" t="s">
        <v>14190</v>
      </c>
      <c r="D10600" t="s">
        <v>6181</v>
      </c>
      <c r="E10600" t="s">
        <v>1028</v>
      </c>
    </row>
    <row r="10601" spans="2:5" x14ac:dyDescent="0.35">
      <c r="B10601" t="s">
        <v>14106</v>
      </c>
      <c r="C10601" t="s">
        <v>14190</v>
      </c>
      <c r="D10601" t="s">
        <v>6181</v>
      </c>
      <c r="E10601" t="s">
        <v>1028</v>
      </c>
    </row>
    <row r="10602" spans="2:5" x14ac:dyDescent="0.35">
      <c r="B10602" t="s">
        <v>14107</v>
      </c>
      <c r="C10602" t="s">
        <v>14190</v>
      </c>
      <c r="D10602" t="s">
        <v>14246</v>
      </c>
      <c r="E10602" t="s">
        <v>1048</v>
      </c>
    </row>
    <row r="10603" spans="2:5" x14ac:dyDescent="0.35">
      <c r="B10603" t="s">
        <v>14108</v>
      </c>
      <c r="C10603" t="s">
        <v>14190</v>
      </c>
      <c r="D10603" t="s">
        <v>14246</v>
      </c>
      <c r="E10603" t="s">
        <v>1048</v>
      </c>
    </row>
    <row r="10604" spans="2:5" x14ac:dyDescent="0.35">
      <c r="B10604" t="s">
        <v>14109</v>
      </c>
      <c r="C10604" t="s">
        <v>14190</v>
      </c>
      <c r="D10604" t="s">
        <v>14246</v>
      </c>
      <c r="E10604" t="s">
        <v>1048</v>
      </c>
    </row>
    <row r="10605" spans="2:5" x14ac:dyDescent="0.35">
      <c r="B10605" t="s">
        <v>14110</v>
      </c>
      <c r="C10605" t="s">
        <v>14190</v>
      </c>
      <c r="D10605" t="s">
        <v>8623</v>
      </c>
    </row>
    <row r="10606" spans="2:5" x14ac:dyDescent="0.35">
      <c r="B10606" t="s">
        <v>7605</v>
      </c>
      <c r="C10606" t="s">
        <v>14190</v>
      </c>
      <c r="D10606" t="s">
        <v>8623</v>
      </c>
    </row>
    <row r="10607" spans="2:5" x14ac:dyDescent="0.35">
      <c r="B10607" t="s">
        <v>14111</v>
      </c>
      <c r="C10607" t="s">
        <v>14190</v>
      </c>
      <c r="D10607" t="s">
        <v>5688</v>
      </c>
      <c r="E10607" t="s">
        <v>1032</v>
      </c>
    </row>
    <row r="10608" spans="2:5" x14ac:dyDescent="0.35">
      <c r="B10608" t="s">
        <v>14112</v>
      </c>
      <c r="C10608" t="s">
        <v>14190</v>
      </c>
      <c r="D10608" t="s">
        <v>5688</v>
      </c>
      <c r="E10608" t="s">
        <v>1032</v>
      </c>
    </row>
    <row r="10609" spans="2:5" x14ac:dyDescent="0.35">
      <c r="B10609" t="s">
        <v>14113</v>
      </c>
      <c r="C10609" t="s">
        <v>14190</v>
      </c>
      <c r="D10609" t="s">
        <v>5688</v>
      </c>
      <c r="E10609" t="s">
        <v>1032</v>
      </c>
    </row>
    <row r="10610" spans="2:5" x14ac:dyDescent="0.35">
      <c r="B10610" t="s">
        <v>13804</v>
      </c>
      <c r="C10610" t="s">
        <v>14190</v>
      </c>
      <c r="D10610" t="s">
        <v>12558</v>
      </c>
      <c r="E10610" t="s">
        <v>1041</v>
      </c>
    </row>
    <row r="10611" spans="2:5" x14ac:dyDescent="0.35">
      <c r="B10611" t="s">
        <v>5692</v>
      </c>
      <c r="C10611" t="s">
        <v>14190</v>
      </c>
      <c r="D10611" t="s">
        <v>5693</v>
      </c>
      <c r="E10611" t="s">
        <v>1048</v>
      </c>
    </row>
    <row r="10612" spans="2:5" x14ac:dyDescent="0.35">
      <c r="B10612" t="s">
        <v>13805</v>
      </c>
      <c r="C10612" t="s">
        <v>14190</v>
      </c>
      <c r="D10612" t="s">
        <v>5693</v>
      </c>
      <c r="E10612" t="s">
        <v>1048</v>
      </c>
    </row>
    <row r="10613" spans="2:5" x14ac:dyDescent="0.35">
      <c r="B10613" t="s">
        <v>7624</v>
      </c>
      <c r="C10613" t="s">
        <v>14190</v>
      </c>
      <c r="D10613" t="s">
        <v>8633</v>
      </c>
      <c r="E10613" t="s">
        <v>1046</v>
      </c>
    </row>
    <row r="10614" spans="2:5" x14ac:dyDescent="0.35">
      <c r="B10614" t="s">
        <v>14114</v>
      </c>
      <c r="C10614" t="s">
        <v>14190</v>
      </c>
      <c r="D10614" t="s">
        <v>14247</v>
      </c>
      <c r="E10614" t="s">
        <v>1028</v>
      </c>
    </row>
    <row r="10615" spans="2:5" x14ac:dyDescent="0.35">
      <c r="B10615" t="s">
        <v>14115</v>
      </c>
      <c r="C10615" t="s">
        <v>14190</v>
      </c>
      <c r="D10615" t="s">
        <v>14247</v>
      </c>
      <c r="E10615" t="s">
        <v>1028</v>
      </c>
    </row>
    <row r="10616" spans="2:5" x14ac:dyDescent="0.35">
      <c r="B10616" t="s">
        <v>7625</v>
      </c>
      <c r="C10616" t="s">
        <v>14190</v>
      </c>
      <c r="D10616" t="s">
        <v>8633</v>
      </c>
      <c r="E10616" t="s">
        <v>1046</v>
      </c>
    </row>
    <row r="10617" spans="2:5" x14ac:dyDescent="0.35">
      <c r="B10617" t="s">
        <v>7632</v>
      </c>
      <c r="C10617" t="s">
        <v>14190</v>
      </c>
      <c r="D10617" t="s">
        <v>1578</v>
      </c>
      <c r="E10617" t="s">
        <v>1057</v>
      </c>
    </row>
    <row r="10618" spans="2:5" x14ac:dyDescent="0.35">
      <c r="B10618" t="s">
        <v>7635</v>
      </c>
      <c r="C10618" t="s">
        <v>14190</v>
      </c>
      <c r="D10618" t="s">
        <v>1578</v>
      </c>
      <c r="E10618" t="s">
        <v>1057</v>
      </c>
    </row>
    <row r="10619" spans="2:5" x14ac:dyDescent="0.35">
      <c r="B10619" t="s">
        <v>7636</v>
      </c>
      <c r="C10619" t="s">
        <v>14190</v>
      </c>
      <c r="D10619" t="s">
        <v>1578</v>
      </c>
      <c r="E10619" t="s">
        <v>1057</v>
      </c>
    </row>
    <row r="10620" spans="2:5" x14ac:dyDescent="0.35">
      <c r="B10620" t="s">
        <v>5700</v>
      </c>
      <c r="C10620" t="s">
        <v>14190</v>
      </c>
      <c r="D10620" t="s">
        <v>1578</v>
      </c>
      <c r="E10620" t="s">
        <v>1057</v>
      </c>
    </row>
    <row r="10621" spans="2:5" x14ac:dyDescent="0.35">
      <c r="B10621" t="s">
        <v>5701</v>
      </c>
      <c r="C10621" t="s">
        <v>14190</v>
      </c>
      <c r="D10621" t="s">
        <v>1578</v>
      </c>
      <c r="E10621" t="s">
        <v>1057</v>
      </c>
    </row>
    <row r="10622" spans="2:5" x14ac:dyDescent="0.35">
      <c r="B10622" t="s">
        <v>5702</v>
      </c>
      <c r="C10622" t="s">
        <v>14190</v>
      </c>
      <c r="D10622" t="s">
        <v>1578</v>
      </c>
      <c r="E10622" t="s">
        <v>1057</v>
      </c>
    </row>
    <row r="10623" spans="2:5" x14ac:dyDescent="0.35">
      <c r="B10623" t="s">
        <v>7643</v>
      </c>
      <c r="C10623" t="s">
        <v>14190</v>
      </c>
      <c r="D10623" t="s">
        <v>8636</v>
      </c>
      <c r="E10623" t="s">
        <v>1032</v>
      </c>
    </row>
    <row r="10624" spans="2:5" x14ac:dyDescent="0.35">
      <c r="B10624" t="s">
        <v>7644</v>
      </c>
      <c r="C10624" t="s">
        <v>14190</v>
      </c>
      <c r="D10624" t="s">
        <v>8636</v>
      </c>
      <c r="E10624" t="s">
        <v>1032</v>
      </c>
    </row>
    <row r="10625" spans="2:5" x14ac:dyDescent="0.35">
      <c r="B10625" t="s">
        <v>1466</v>
      </c>
      <c r="C10625" t="s">
        <v>14190</v>
      </c>
      <c r="D10625" t="s">
        <v>1581</v>
      </c>
      <c r="E10625" t="s">
        <v>1057</v>
      </c>
    </row>
    <row r="10626" spans="2:5" x14ac:dyDescent="0.35">
      <c r="B10626" t="s">
        <v>5713</v>
      </c>
      <c r="C10626" t="s">
        <v>14190</v>
      </c>
      <c r="D10626" t="s">
        <v>1581</v>
      </c>
      <c r="E10626" t="s">
        <v>1057</v>
      </c>
    </row>
    <row r="10627" spans="2:5" x14ac:dyDescent="0.35">
      <c r="B10627" t="s">
        <v>5715</v>
      </c>
      <c r="C10627" t="s">
        <v>14190</v>
      </c>
      <c r="D10627" t="s">
        <v>1581</v>
      </c>
      <c r="E10627" t="s">
        <v>1057</v>
      </c>
    </row>
    <row r="10628" spans="2:5" x14ac:dyDescent="0.35">
      <c r="B10628" t="s">
        <v>7662</v>
      </c>
      <c r="C10628" t="s">
        <v>14190</v>
      </c>
      <c r="D10628" t="s">
        <v>8647</v>
      </c>
      <c r="E10628" t="s">
        <v>1048</v>
      </c>
    </row>
    <row r="10629" spans="2:5" x14ac:dyDescent="0.35">
      <c r="B10629" t="s">
        <v>7663</v>
      </c>
      <c r="C10629" t="s">
        <v>14190</v>
      </c>
      <c r="D10629" t="s">
        <v>8647</v>
      </c>
      <c r="E10629" t="s">
        <v>1048</v>
      </c>
    </row>
    <row r="10630" spans="2:5" x14ac:dyDescent="0.35">
      <c r="B10630" t="s">
        <v>14116</v>
      </c>
      <c r="C10630" t="s">
        <v>14190</v>
      </c>
      <c r="D10630" t="s">
        <v>8647</v>
      </c>
      <c r="E10630" t="s">
        <v>1048</v>
      </c>
    </row>
    <row r="10631" spans="2:5" x14ac:dyDescent="0.35">
      <c r="B10631" t="s">
        <v>5723</v>
      </c>
      <c r="C10631" t="s">
        <v>14190</v>
      </c>
      <c r="D10631" t="s">
        <v>5724</v>
      </c>
      <c r="E10631" t="s">
        <v>1059</v>
      </c>
    </row>
    <row r="10632" spans="2:5" x14ac:dyDescent="0.35">
      <c r="B10632" t="s">
        <v>5726</v>
      </c>
      <c r="C10632" t="s">
        <v>14190</v>
      </c>
      <c r="D10632" t="s">
        <v>5727</v>
      </c>
      <c r="E10632" t="s">
        <v>1048</v>
      </c>
    </row>
    <row r="10633" spans="2:5" x14ac:dyDescent="0.35">
      <c r="B10633" t="s">
        <v>5728</v>
      </c>
      <c r="C10633" t="s">
        <v>14190</v>
      </c>
      <c r="D10633" t="s">
        <v>5727</v>
      </c>
      <c r="E10633" t="s">
        <v>1048</v>
      </c>
    </row>
    <row r="10634" spans="2:5" x14ac:dyDescent="0.35">
      <c r="B10634" t="s">
        <v>14117</v>
      </c>
      <c r="C10634" t="s">
        <v>14190</v>
      </c>
      <c r="D10634" t="s">
        <v>5734</v>
      </c>
      <c r="E10634" t="s">
        <v>1048</v>
      </c>
    </row>
    <row r="10635" spans="2:5" x14ac:dyDescent="0.35">
      <c r="B10635" t="s">
        <v>5733</v>
      </c>
      <c r="C10635" t="s">
        <v>14190</v>
      </c>
      <c r="D10635" t="s">
        <v>5734</v>
      </c>
      <c r="E10635" t="s">
        <v>1048</v>
      </c>
    </row>
    <row r="10636" spans="2:5" x14ac:dyDescent="0.35">
      <c r="B10636" t="s">
        <v>14118</v>
      </c>
      <c r="C10636" t="s">
        <v>14190</v>
      </c>
      <c r="D10636" t="s">
        <v>5734</v>
      </c>
      <c r="E10636" t="s">
        <v>1048</v>
      </c>
    </row>
    <row r="10637" spans="2:5" x14ac:dyDescent="0.35">
      <c r="B10637" t="s">
        <v>6160</v>
      </c>
      <c r="C10637" t="s">
        <v>14190</v>
      </c>
      <c r="D10637" t="s">
        <v>5736</v>
      </c>
      <c r="E10637" t="s">
        <v>1028</v>
      </c>
    </row>
    <row r="10638" spans="2:5" x14ac:dyDescent="0.35">
      <c r="B10638" t="s">
        <v>7695</v>
      </c>
      <c r="C10638" t="s">
        <v>14190</v>
      </c>
    </row>
    <row r="10639" spans="2:5" x14ac:dyDescent="0.35">
      <c r="B10639" t="s">
        <v>7696</v>
      </c>
      <c r="C10639" t="s">
        <v>14190</v>
      </c>
      <c r="D10639" t="s">
        <v>1582</v>
      </c>
    </row>
    <row r="10640" spans="2:5" x14ac:dyDescent="0.35">
      <c r="B10640" t="s">
        <v>1467</v>
      </c>
      <c r="C10640" t="s">
        <v>14190</v>
      </c>
      <c r="D10640" t="s">
        <v>1582</v>
      </c>
    </row>
    <row r="10641" spans="2:5" x14ac:dyDescent="0.35">
      <c r="B10641" t="s">
        <v>5742</v>
      </c>
      <c r="C10641" t="s">
        <v>14190</v>
      </c>
      <c r="D10641" t="s">
        <v>5743</v>
      </c>
    </row>
    <row r="10642" spans="2:5" x14ac:dyDescent="0.35">
      <c r="B10642" t="s">
        <v>7697</v>
      </c>
      <c r="C10642" t="s">
        <v>14190</v>
      </c>
      <c r="D10642" t="s">
        <v>5743</v>
      </c>
    </row>
    <row r="10643" spans="2:5" x14ac:dyDescent="0.35">
      <c r="B10643" t="s">
        <v>5751</v>
      </c>
      <c r="C10643" t="s">
        <v>14190</v>
      </c>
      <c r="D10643" t="s">
        <v>5752</v>
      </c>
      <c r="E10643" t="s">
        <v>1059</v>
      </c>
    </row>
    <row r="10644" spans="2:5" x14ac:dyDescent="0.35">
      <c r="B10644" t="s">
        <v>14119</v>
      </c>
      <c r="C10644" t="s">
        <v>14190</v>
      </c>
      <c r="D10644" t="s">
        <v>5752</v>
      </c>
      <c r="E10644" t="s">
        <v>1059</v>
      </c>
    </row>
    <row r="10645" spans="2:5" x14ac:dyDescent="0.35">
      <c r="B10645" t="s">
        <v>14120</v>
      </c>
      <c r="C10645" t="s">
        <v>14190</v>
      </c>
      <c r="D10645" t="s">
        <v>8659</v>
      </c>
      <c r="E10645" t="s">
        <v>1059</v>
      </c>
    </row>
    <row r="10646" spans="2:5" x14ac:dyDescent="0.35">
      <c r="B10646" t="s">
        <v>7702</v>
      </c>
      <c r="C10646" t="s">
        <v>14190</v>
      </c>
      <c r="D10646" t="s">
        <v>5763</v>
      </c>
      <c r="E10646" t="s">
        <v>1028</v>
      </c>
    </row>
    <row r="10647" spans="2:5" x14ac:dyDescent="0.35">
      <c r="B10647" t="s">
        <v>5764</v>
      </c>
      <c r="C10647" t="s">
        <v>14190</v>
      </c>
      <c r="D10647" t="s">
        <v>5765</v>
      </c>
      <c r="E10647" t="s">
        <v>1062</v>
      </c>
    </row>
    <row r="10648" spans="2:5" x14ac:dyDescent="0.35">
      <c r="B10648" t="s">
        <v>5766</v>
      </c>
      <c r="C10648" t="s">
        <v>14190</v>
      </c>
      <c r="D10648" t="s">
        <v>5765</v>
      </c>
      <c r="E10648" t="s">
        <v>1062</v>
      </c>
    </row>
    <row r="10649" spans="2:5" x14ac:dyDescent="0.35">
      <c r="B10649" t="s">
        <v>5775</v>
      </c>
      <c r="C10649" t="s">
        <v>14190</v>
      </c>
      <c r="D10649" t="s">
        <v>5776</v>
      </c>
      <c r="E10649" t="s">
        <v>1062</v>
      </c>
    </row>
    <row r="10650" spans="2:5" x14ac:dyDescent="0.35">
      <c r="B10650" t="s">
        <v>14121</v>
      </c>
      <c r="C10650" t="s">
        <v>14190</v>
      </c>
      <c r="D10650" t="s">
        <v>5774</v>
      </c>
      <c r="E10650" t="s">
        <v>1062</v>
      </c>
    </row>
    <row r="10651" spans="2:5" x14ac:dyDescent="0.35">
      <c r="B10651" t="s">
        <v>5778</v>
      </c>
      <c r="C10651" t="s">
        <v>14190</v>
      </c>
      <c r="D10651" t="s">
        <v>5774</v>
      </c>
      <c r="E10651" t="s">
        <v>1062</v>
      </c>
    </row>
    <row r="10652" spans="2:5" x14ac:dyDescent="0.35">
      <c r="B10652" t="s">
        <v>14122</v>
      </c>
      <c r="C10652" t="s">
        <v>14190</v>
      </c>
      <c r="D10652" t="s">
        <v>14248</v>
      </c>
      <c r="E10652" t="s">
        <v>1048</v>
      </c>
    </row>
    <row r="10653" spans="2:5" x14ac:dyDescent="0.35">
      <c r="B10653" t="s">
        <v>14123</v>
      </c>
      <c r="C10653" t="s">
        <v>14190</v>
      </c>
      <c r="D10653" t="s">
        <v>14248</v>
      </c>
      <c r="E10653" t="s">
        <v>1048</v>
      </c>
    </row>
    <row r="10654" spans="2:5" x14ac:dyDescent="0.35">
      <c r="B10654" t="s">
        <v>14124</v>
      </c>
      <c r="C10654" t="s">
        <v>14190</v>
      </c>
      <c r="D10654" t="s">
        <v>1346</v>
      </c>
      <c r="E10654" t="s">
        <v>1062</v>
      </c>
    </row>
    <row r="10655" spans="2:5" x14ac:dyDescent="0.35">
      <c r="B10655" t="s">
        <v>5792</v>
      </c>
      <c r="C10655" t="s">
        <v>14190</v>
      </c>
      <c r="D10655" t="s">
        <v>1346</v>
      </c>
      <c r="E10655" t="s">
        <v>1062</v>
      </c>
    </row>
    <row r="10656" spans="2:5" x14ac:dyDescent="0.35">
      <c r="B10656" t="s">
        <v>14125</v>
      </c>
      <c r="C10656" t="s">
        <v>14190</v>
      </c>
      <c r="D10656" t="s">
        <v>1346</v>
      </c>
      <c r="E10656" t="s">
        <v>1062</v>
      </c>
    </row>
    <row r="10657" spans="2:5" x14ac:dyDescent="0.35">
      <c r="B10657" t="s">
        <v>5793</v>
      </c>
      <c r="C10657" t="s">
        <v>14190</v>
      </c>
      <c r="D10657" t="s">
        <v>1346</v>
      </c>
      <c r="E10657" t="s">
        <v>1062</v>
      </c>
    </row>
    <row r="10658" spans="2:5" x14ac:dyDescent="0.35">
      <c r="B10658" t="s">
        <v>14126</v>
      </c>
      <c r="C10658" t="s">
        <v>14190</v>
      </c>
      <c r="D10658" t="s">
        <v>1586</v>
      </c>
    </row>
    <row r="10659" spans="2:5" x14ac:dyDescent="0.35">
      <c r="B10659" t="s">
        <v>7726</v>
      </c>
      <c r="C10659" t="s">
        <v>14190</v>
      </c>
      <c r="D10659" t="s">
        <v>1586</v>
      </c>
    </row>
    <row r="10660" spans="2:5" x14ac:dyDescent="0.35">
      <c r="B10660" t="s">
        <v>1472</v>
      </c>
      <c r="C10660" t="s">
        <v>14190</v>
      </c>
      <c r="D10660" t="s">
        <v>1586</v>
      </c>
    </row>
    <row r="10661" spans="2:5" x14ac:dyDescent="0.35">
      <c r="B10661" t="s">
        <v>14127</v>
      </c>
      <c r="C10661" t="s">
        <v>14190</v>
      </c>
      <c r="D10661" t="s">
        <v>1588</v>
      </c>
      <c r="E10661" t="s">
        <v>1059</v>
      </c>
    </row>
    <row r="10662" spans="2:5" x14ac:dyDescent="0.35">
      <c r="B10662" t="s">
        <v>5800</v>
      </c>
      <c r="C10662" t="s">
        <v>14190</v>
      </c>
      <c r="D10662" t="s">
        <v>1588</v>
      </c>
      <c r="E10662" t="s">
        <v>1059</v>
      </c>
    </row>
    <row r="10663" spans="2:5" x14ac:dyDescent="0.35">
      <c r="B10663" t="s">
        <v>5802</v>
      </c>
      <c r="C10663" t="s">
        <v>14190</v>
      </c>
      <c r="D10663" t="s">
        <v>1588</v>
      </c>
      <c r="E10663" t="s">
        <v>1059</v>
      </c>
    </row>
    <row r="10664" spans="2:5" x14ac:dyDescent="0.35">
      <c r="B10664" t="s">
        <v>14128</v>
      </c>
      <c r="C10664" t="s">
        <v>14190</v>
      </c>
    </row>
    <row r="10665" spans="2:5" x14ac:dyDescent="0.35">
      <c r="B10665" t="s">
        <v>5803</v>
      </c>
      <c r="C10665" t="s">
        <v>14190</v>
      </c>
      <c r="D10665" t="s">
        <v>5804</v>
      </c>
    </row>
    <row r="10666" spans="2:5" x14ac:dyDescent="0.35">
      <c r="B10666" t="s">
        <v>14129</v>
      </c>
      <c r="C10666" t="s">
        <v>14190</v>
      </c>
      <c r="D10666" t="s">
        <v>14249</v>
      </c>
      <c r="E10666" t="s">
        <v>1048</v>
      </c>
    </row>
    <row r="10667" spans="2:5" x14ac:dyDescent="0.35">
      <c r="B10667" t="s">
        <v>7757</v>
      </c>
      <c r="C10667" t="s">
        <v>14190</v>
      </c>
    </row>
    <row r="10668" spans="2:5" x14ac:dyDescent="0.35">
      <c r="B10668" t="s">
        <v>7758</v>
      </c>
      <c r="C10668" t="s">
        <v>14190</v>
      </c>
    </row>
    <row r="10669" spans="2:5" x14ac:dyDescent="0.35">
      <c r="B10669" t="s">
        <v>14130</v>
      </c>
      <c r="C10669" t="s">
        <v>14190</v>
      </c>
      <c r="D10669" t="s">
        <v>14250</v>
      </c>
      <c r="E10669" t="s">
        <v>1048</v>
      </c>
    </row>
    <row r="10670" spans="2:5" x14ac:dyDescent="0.35">
      <c r="B10670" t="s">
        <v>1476</v>
      </c>
      <c r="C10670" t="s">
        <v>14190</v>
      </c>
      <c r="D10670" t="s">
        <v>1590</v>
      </c>
    </row>
    <row r="10671" spans="2:5" x14ac:dyDescent="0.35">
      <c r="B10671" t="s">
        <v>14131</v>
      </c>
      <c r="C10671" t="s">
        <v>14190</v>
      </c>
      <c r="D10671" t="s">
        <v>5819</v>
      </c>
      <c r="E10671" t="s">
        <v>1050</v>
      </c>
    </row>
    <row r="10672" spans="2:5" x14ac:dyDescent="0.35">
      <c r="B10672" t="s">
        <v>5825</v>
      </c>
      <c r="C10672" t="s">
        <v>14190</v>
      </c>
      <c r="D10672" t="s">
        <v>5824</v>
      </c>
      <c r="E10672" t="s">
        <v>1041</v>
      </c>
    </row>
    <row r="10673" spans="2:5" x14ac:dyDescent="0.35">
      <c r="B10673" t="s">
        <v>5826</v>
      </c>
      <c r="C10673" t="s">
        <v>14190</v>
      </c>
      <c r="D10673" t="s">
        <v>5824</v>
      </c>
      <c r="E10673" t="s">
        <v>1041</v>
      </c>
    </row>
    <row r="10674" spans="2:5" x14ac:dyDescent="0.35">
      <c r="B10674" t="s">
        <v>5827</v>
      </c>
      <c r="C10674" t="s">
        <v>14190</v>
      </c>
      <c r="D10674" t="s">
        <v>5824</v>
      </c>
      <c r="E10674" t="s">
        <v>1041</v>
      </c>
    </row>
    <row r="10675" spans="2:5" x14ac:dyDescent="0.35">
      <c r="B10675" t="s">
        <v>5829</v>
      </c>
      <c r="C10675" t="s">
        <v>14190</v>
      </c>
      <c r="D10675" t="s">
        <v>5824</v>
      </c>
      <c r="E10675" t="s">
        <v>1041</v>
      </c>
    </row>
    <row r="10676" spans="2:5" x14ac:dyDescent="0.35">
      <c r="B10676" t="s">
        <v>5830</v>
      </c>
      <c r="C10676" t="s">
        <v>14190</v>
      </c>
      <c r="D10676" t="s">
        <v>5824</v>
      </c>
      <c r="E10676" t="s">
        <v>1041</v>
      </c>
    </row>
    <row r="10677" spans="2:5" x14ac:dyDescent="0.35">
      <c r="B10677" t="s">
        <v>7778</v>
      </c>
      <c r="C10677" t="s">
        <v>14190</v>
      </c>
      <c r="D10677" t="s">
        <v>5824</v>
      </c>
      <c r="E10677" t="s">
        <v>1041</v>
      </c>
    </row>
    <row r="10678" spans="2:5" x14ac:dyDescent="0.35">
      <c r="B10678" t="s">
        <v>7783</v>
      </c>
      <c r="C10678" t="s">
        <v>14190</v>
      </c>
      <c r="D10678" t="s">
        <v>8691</v>
      </c>
      <c r="E10678" t="s">
        <v>1057</v>
      </c>
    </row>
    <row r="10679" spans="2:5" x14ac:dyDescent="0.35">
      <c r="B10679" t="s">
        <v>7784</v>
      </c>
      <c r="C10679" t="s">
        <v>14190</v>
      </c>
      <c r="D10679" t="s">
        <v>8691</v>
      </c>
      <c r="E10679" t="s">
        <v>1057</v>
      </c>
    </row>
    <row r="10680" spans="2:5" x14ac:dyDescent="0.35">
      <c r="B10680" t="s">
        <v>14132</v>
      </c>
      <c r="C10680" t="s">
        <v>14190</v>
      </c>
      <c r="D10680" t="s">
        <v>8691</v>
      </c>
      <c r="E10680" t="s">
        <v>1057</v>
      </c>
    </row>
    <row r="10681" spans="2:5" x14ac:dyDescent="0.35">
      <c r="B10681" t="s">
        <v>7785</v>
      </c>
      <c r="C10681" t="s">
        <v>14190</v>
      </c>
      <c r="D10681" t="s">
        <v>8691</v>
      </c>
      <c r="E10681" t="s">
        <v>1057</v>
      </c>
    </row>
    <row r="10682" spans="2:5" x14ac:dyDescent="0.35">
      <c r="B10682" t="s">
        <v>14133</v>
      </c>
      <c r="C10682" t="s">
        <v>14190</v>
      </c>
      <c r="D10682" t="s">
        <v>8693</v>
      </c>
    </row>
    <row r="10683" spans="2:5" x14ac:dyDescent="0.35">
      <c r="B10683" t="s">
        <v>14134</v>
      </c>
      <c r="C10683" t="s">
        <v>14190</v>
      </c>
      <c r="D10683" t="s">
        <v>14251</v>
      </c>
      <c r="E10683" t="s">
        <v>1105</v>
      </c>
    </row>
    <row r="10684" spans="2:5" x14ac:dyDescent="0.35">
      <c r="B10684" t="s">
        <v>5855</v>
      </c>
      <c r="C10684" t="s">
        <v>14190</v>
      </c>
      <c r="D10684" t="s">
        <v>5856</v>
      </c>
      <c r="E10684" t="s">
        <v>1057</v>
      </c>
    </row>
    <row r="10685" spans="2:5" x14ac:dyDescent="0.35">
      <c r="B10685" t="s">
        <v>13811</v>
      </c>
      <c r="C10685" t="s">
        <v>14190</v>
      </c>
      <c r="D10685" t="s">
        <v>13868</v>
      </c>
      <c r="E10685" t="s">
        <v>1057</v>
      </c>
    </row>
    <row r="10686" spans="2:5" x14ac:dyDescent="0.35">
      <c r="B10686" t="s">
        <v>14135</v>
      </c>
      <c r="C10686" t="s">
        <v>14190</v>
      </c>
      <c r="D10686" t="s">
        <v>14252</v>
      </c>
      <c r="E10686" t="s">
        <v>1050</v>
      </c>
    </row>
    <row r="10687" spans="2:5" x14ac:dyDescent="0.35">
      <c r="B10687" t="s">
        <v>14136</v>
      </c>
      <c r="C10687" t="s">
        <v>14190</v>
      </c>
      <c r="D10687" t="s">
        <v>14252</v>
      </c>
      <c r="E10687" t="s">
        <v>1050</v>
      </c>
    </row>
    <row r="10688" spans="2:5" x14ac:dyDescent="0.35">
      <c r="B10688" t="s">
        <v>14137</v>
      </c>
      <c r="C10688" t="s">
        <v>14190</v>
      </c>
      <c r="D10688" t="s">
        <v>14252</v>
      </c>
      <c r="E10688" t="s">
        <v>1050</v>
      </c>
    </row>
    <row r="10689" spans="2:5" x14ac:dyDescent="0.35">
      <c r="B10689" t="s">
        <v>14138</v>
      </c>
      <c r="C10689" t="s">
        <v>14190</v>
      </c>
      <c r="D10689" t="s">
        <v>14252</v>
      </c>
      <c r="E10689" t="s">
        <v>1050</v>
      </c>
    </row>
    <row r="10690" spans="2:5" x14ac:dyDescent="0.35">
      <c r="B10690" t="s">
        <v>14139</v>
      </c>
      <c r="C10690" t="s">
        <v>14190</v>
      </c>
      <c r="D10690" t="s">
        <v>14252</v>
      </c>
      <c r="E10690" t="s">
        <v>1050</v>
      </c>
    </row>
    <row r="10691" spans="2:5" x14ac:dyDescent="0.35">
      <c r="B10691" t="s">
        <v>14140</v>
      </c>
      <c r="C10691" t="s">
        <v>14190</v>
      </c>
      <c r="D10691" t="s">
        <v>14252</v>
      </c>
      <c r="E10691" t="s">
        <v>1050</v>
      </c>
    </row>
    <row r="10692" spans="2:5" x14ac:dyDescent="0.35">
      <c r="B10692" t="s">
        <v>14141</v>
      </c>
      <c r="C10692" t="s">
        <v>14190</v>
      </c>
      <c r="D10692" t="s">
        <v>14252</v>
      </c>
      <c r="E10692" t="s">
        <v>1050</v>
      </c>
    </row>
    <row r="10693" spans="2:5" x14ac:dyDescent="0.35">
      <c r="B10693" t="s">
        <v>14142</v>
      </c>
      <c r="C10693" t="s">
        <v>14190</v>
      </c>
      <c r="D10693" t="s">
        <v>14252</v>
      </c>
      <c r="E10693" t="s">
        <v>1050</v>
      </c>
    </row>
    <row r="10694" spans="2:5" x14ac:dyDescent="0.35">
      <c r="B10694" t="s">
        <v>14143</v>
      </c>
      <c r="C10694" t="s">
        <v>14190</v>
      </c>
      <c r="D10694" t="s">
        <v>14252</v>
      </c>
      <c r="E10694" t="s">
        <v>1050</v>
      </c>
    </row>
    <row r="10695" spans="2:5" x14ac:dyDescent="0.35">
      <c r="B10695" t="s">
        <v>14144</v>
      </c>
      <c r="C10695" t="s">
        <v>14190</v>
      </c>
      <c r="D10695" t="s">
        <v>14252</v>
      </c>
      <c r="E10695" t="s">
        <v>1050</v>
      </c>
    </row>
    <row r="10696" spans="2:5" x14ac:dyDescent="0.35">
      <c r="B10696" t="s">
        <v>14145</v>
      </c>
      <c r="C10696" t="s">
        <v>14190</v>
      </c>
      <c r="D10696" t="s">
        <v>14252</v>
      </c>
      <c r="E10696" t="s">
        <v>1050</v>
      </c>
    </row>
    <row r="10697" spans="2:5" x14ac:dyDescent="0.35">
      <c r="B10697" t="s">
        <v>14146</v>
      </c>
      <c r="C10697" t="s">
        <v>14190</v>
      </c>
      <c r="D10697" t="s">
        <v>14252</v>
      </c>
      <c r="E10697" t="s">
        <v>1050</v>
      </c>
    </row>
    <row r="10698" spans="2:5" x14ac:dyDescent="0.35">
      <c r="B10698" t="s">
        <v>14147</v>
      </c>
      <c r="C10698" t="s">
        <v>14190</v>
      </c>
      <c r="D10698" t="s">
        <v>14252</v>
      </c>
      <c r="E10698" t="s">
        <v>1050</v>
      </c>
    </row>
    <row r="10699" spans="2:5" x14ac:dyDescent="0.35">
      <c r="B10699" t="s">
        <v>14148</v>
      </c>
      <c r="C10699" t="s">
        <v>14190</v>
      </c>
      <c r="D10699" t="s">
        <v>14252</v>
      </c>
      <c r="E10699" t="s">
        <v>1050</v>
      </c>
    </row>
    <row r="10700" spans="2:5" x14ac:dyDescent="0.35">
      <c r="B10700" t="s">
        <v>14149</v>
      </c>
      <c r="C10700" t="s">
        <v>14190</v>
      </c>
      <c r="D10700" t="s">
        <v>14252</v>
      </c>
      <c r="E10700" t="s">
        <v>1050</v>
      </c>
    </row>
    <row r="10701" spans="2:5" x14ac:dyDescent="0.35">
      <c r="B10701" t="s">
        <v>14150</v>
      </c>
      <c r="C10701" t="s">
        <v>14190</v>
      </c>
      <c r="D10701" t="s">
        <v>14252</v>
      </c>
      <c r="E10701" t="s">
        <v>1050</v>
      </c>
    </row>
    <row r="10702" spans="2:5" x14ac:dyDescent="0.35">
      <c r="B10702" t="s">
        <v>5860</v>
      </c>
      <c r="C10702" t="s">
        <v>14190</v>
      </c>
      <c r="D10702" t="s">
        <v>5859</v>
      </c>
      <c r="E10702" t="s">
        <v>1105</v>
      </c>
    </row>
    <row r="10703" spans="2:5" x14ac:dyDescent="0.35">
      <c r="B10703" t="s">
        <v>5861</v>
      </c>
      <c r="C10703" t="s">
        <v>14190</v>
      </c>
      <c r="D10703" t="s">
        <v>5859</v>
      </c>
      <c r="E10703" t="s">
        <v>1105</v>
      </c>
    </row>
    <row r="10704" spans="2:5" x14ac:dyDescent="0.35">
      <c r="B10704" t="s">
        <v>5866</v>
      </c>
      <c r="C10704" t="s">
        <v>14190</v>
      </c>
      <c r="D10704" t="s">
        <v>5859</v>
      </c>
      <c r="E10704" t="s">
        <v>1105</v>
      </c>
    </row>
    <row r="10705" spans="2:5" x14ac:dyDescent="0.35">
      <c r="B10705" t="s">
        <v>5867</v>
      </c>
      <c r="C10705" t="s">
        <v>14190</v>
      </c>
      <c r="D10705" t="s">
        <v>5868</v>
      </c>
      <c r="E10705" t="s">
        <v>1041</v>
      </c>
    </row>
    <row r="10706" spans="2:5" x14ac:dyDescent="0.35">
      <c r="B10706" t="s">
        <v>14151</v>
      </c>
      <c r="C10706" t="s">
        <v>14190</v>
      </c>
      <c r="D10706" t="s">
        <v>10293</v>
      </c>
      <c r="E10706" t="s">
        <v>1046</v>
      </c>
    </row>
    <row r="10707" spans="2:5" x14ac:dyDescent="0.35">
      <c r="B10707" t="s">
        <v>7807</v>
      </c>
      <c r="C10707" t="s">
        <v>14190</v>
      </c>
      <c r="D10707" t="s">
        <v>8701</v>
      </c>
      <c r="E10707" t="s">
        <v>1057</v>
      </c>
    </row>
    <row r="10708" spans="2:5" x14ac:dyDescent="0.35">
      <c r="B10708" t="s">
        <v>5884</v>
      </c>
      <c r="C10708" t="s">
        <v>14190</v>
      </c>
      <c r="D10708" t="s">
        <v>5885</v>
      </c>
      <c r="E10708" t="s">
        <v>4149</v>
      </c>
    </row>
    <row r="10709" spans="2:5" x14ac:dyDescent="0.35">
      <c r="B10709" t="s">
        <v>14152</v>
      </c>
      <c r="C10709" t="s">
        <v>14190</v>
      </c>
      <c r="D10709" t="s">
        <v>14253</v>
      </c>
      <c r="E10709" t="s">
        <v>1032</v>
      </c>
    </row>
    <row r="10710" spans="2:5" x14ac:dyDescent="0.35">
      <c r="B10710" t="s">
        <v>14153</v>
      </c>
      <c r="C10710" t="s">
        <v>14190</v>
      </c>
      <c r="D10710" t="s">
        <v>14254</v>
      </c>
      <c r="E10710" t="s">
        <v>1057</v>
      </c>
    </row>
    <row r="10711" spans="2:5" x14ac:dyDescent="0.35">
      <c r="B10711" t="s">
        <v>5890</v>
      </c>
      <c r="C10711" t="s">
        <v>14190</v>
      </c>
      <c r="D10711" t="s">
        <v>5889</v>
      </c>
      <c r="E10711" t="s">
        <v>1032</v>
      </c>
    </row>
    <row r="10712" spans="2:5" x14ac:dyDescent="0.35">
      <c r="B10712" t="s">
        <v>14154</v>
      </c>
      <c r="C10712" t="s">
        <v>14190</v>
      </c>
      <c r="D10712" t="s">
        <v>12592</v>
      </c>
      <c r="E10712" t="s">
        <v>1041</v>
      </c>
    </row>
    <row r="10713" spans="2:5" x14ac:dyDescent="0.35">
      <c r="B10713" t="s">
        <v>14155</v>
      </c>
      <c r="C10713" t="s">
        <v>14190</v>
      </c>
      <c r="D10713" t="s">
        <v>5892</v>
      </c>
      <c r="E10713" t="s">
        <v>4149</v>
      </c>
    </row>
    <row r="10714" spans="2:5" x14ac:dyDescent="0.35">
      <c r="B10714" t="s">
        <v>7832</v>
      </c>
      <c r="C10714" t="s">
        <v>14190</v>
      </c>
      <c r="D10714" t="s">
        <v>8710</v>
      </c>
      <c r="E10714" t="s">
        <v>1032</v>
      </c>
    </row>
    <row r="10715" spans="2:5" x14ac:dyDescent="0.35">
      <c r="B10715" t="s">
        <v>5893</v>
      </c>
      <c r="C10715" t="s">
        <v>14190</v>
      </c>
      <c r="D10715" t="s">
        <v>5894</v>
      </c>
      <c r="E10715" t="s">
        <v>1032</v>
      </c>
    </row>
    <row r="10716" spans="2:5" x14ac:dyDescent="0.35">
      <c r="B10716" t="s">
        <v>5895</v>
      </c>
      <c r="C10716" t="s">
        <v>14190</v>
      </c>
      <c r="D10716" t="s">
        <v>5894</v>
      </c>
      <c r="E10716" t="s">
        <v>1032</v>
      </c>
    </row>
    <row r="10717" spans="2:5" x14ac:dyDescent="0.35">
      <c r="B10717" t="s">
        <v>7837</v>
      </c>
      <c r="C10717" t="s">
        <v>14190</v>
      </c>
      <c r="D10717" t="s">
        <v>1592</v>
      </c>
      <c r="E10717" t="s">
        <v>1028</v>
      </c>
    </row>
    <row r="10718" spans="2:5" x14ac:dyDescent="0.35">
      <c r="B10718" t="s">
        <v>1479</v>
      </c>
      <c r="C10718" t="s">
        <v>14190</v>
      </c>
      <c r="D10718" t="s">
        <v>1592</v>
      </c>
      <c r="E10718" t="s">
        <v>1028</v>
      </c>
    </row>
    <row r="10719" spans="2:5" x14ac:dyDescent="0.35">
      <c r="B10719" t="s">
        <v>7839</v>
      </c>
      <c r="C10719" t="s">
        <v>14190</v>
      </c>
      <c r="D10719" t="s">
        <v>8714</v>
      </c>
      <c r="E10719" t="s">
        <v>1050</v>
      </c>
    </row>
    <row r="10720" spans="2:5" x14ac:dyDescent="0.35">
      <c r="B10720" t="s">
        <v>5900</v>
      </c>
      <c r="C10720" t="s">
        <v>14190</v>
      </c>
      <c r="D10720" t="s">
        <v>5901</v>
      </c>
    </row>
    <row r="10721" spans="2:5" x14ac:dyDescent="0.35">
      <c r="B10721" t="s">
        <v>14156</v>
      </c>
      <c r="C10721" t="s">
        <v>14190</v>
      </c>
      <c r="D10721" t="s">
        <v>14255</v>
      </c>
      <c r="E10721" t="s">
        <v>1059</v>
      </c>
    </row>
    <row r="10722" spans="2:5" x14ac:dyDescent="0.35">
      <c r="B10722" t="s">
        <v>14157</v>
      </c>
      <c r="C10722" t="s">
        <v>14190</v>
      </c>
      <c r="D10722" t="s">
        <v>14256</v>
      </c>
    </row>
    <row r="10723" spans="2:5" x14ac:dyDescent="0.35">
      <c r="B10723" t="s">
        <v>7845</v>
      </c>
      <c r="C10723" t="s">
        <v>14190</v>
      </c>
      <c r="D10723" t="s">
        <v>5910</v>
      </c>
      <c r="E10723" t="s">
        <v>1041</v>
      </c>
    </row>
    <row r="10724" spans="2:5" x14ac:dyDescent="0.35">
      <c r="B10724" t="s">
        <v>14158</v>
      </c>
      <c r="C10724" t="s">
        <v>14190</v>
      </c>
      <c r="D10724" t="s">
        <v>14257</v>
      </c>
      <c r="E10724" t="s">
        <v>1057</v>
      </c>
    </row>
    <row r="10725" spans="2:5" x14ac:dyDescent="0.35">
      <c r="B10725" t="s">
        <v>14159</v>
      </c>
      <c r="C10725" t="s">
        <v>14190</v>
      </c>
      <c r="D10725" t="s">
        <v>14257</v>
      </c>
      <c r="E10725" t="s">
        <v>1057</v>
      </c>
    </row>
    <row r="10726" spans="2:5" x14ac:dyDescent="0.35">
      <c r="B10726" t="s">
        <v>14160</v>
      </c>
      <c r="C10726" t="s">
        <v>14190</v>
      </c>
      <c r="D10726" t="s">
        <v>14257</v>
      </c>
      <c r="E10726" t="s">
        <v>1057</v>
      </c>
    </row>
    <row r="10727" spans="2:5" x14ac:dyDescent="0.35">
      <c r="B10727" t="s">
        <v>14161</v>
      </c>
      <c r="C10727" t="s">
        <v>14190</v>
      </c>
      <c r="D10727" t="s">
        <v>14258</v>
      </c>
      <c r="E10727" t="s">
        <v>1057</v>
      </c>
    </row>
    <row r="10728" spans="2:5" x14ac:dyDescent="0.35">
      <c r="B10728" t="s">
        <v>7853</v>
      </c>
      <c r="C10728" t="s">
        <v>14190</v>
      </c>
      <c r="D10728" t="s">
        <v>5914</v>
      </c>
      <c r="E10728" t="s">
        <v>1062</v>
      </c>
    </row>
    <row r="10729" spans="2:5" x14ac:dyDescent="0.35">
      <c r="B10729" t="s">
        <v>13820</v>
      </c>
      <c r="C10729" t="s">
        <v>14190</v>
      </c>
      <c r="D10729" t="s">
        <v>13872</v>
      </c>
      <c r="E10729" t="s">
        <v>1105</v>
      </c>
    </row>
    <row r="10730" spans="2:5" x14ac:dyDescent="0.35">
      <c r="B10730" t="s">
        <v>14162</v>
      </c>
      <c r="C10730" t="s">
        <v>14190</v>
      </c>
      <c r="D10730" t="s">
        <v>6182</v>
      </c>
      <c r="E10730" t="s">
        <v>1028</v>
      </c>
    </row>
    <row r="10731" spans="2:5" x14ac:dyDescent="0.35">
      <c r="B10731" t="s">
        <v>7874</v>
      </c>
      <c r="C10731" t="s">
        <v>14190</v>
      </c>
      <c r="D10731" t="s">
        <v>1216</v>
      </c>
      <c r="E10731" t="s">
        <v>1028</v>
      </c>
    </row>
    <row r="10732" spans="2:5" x14ac:dyDescent="0.35">
      <c r="B10732" t="s">
        <v>7876</v>
      </c>
      <c r="C10732" t="s">
        <v>14190</v>
      </c>
      <c r="D10732" t="s">
        <v>1216</v>
      </c>
      <c r="E10732" t="s">
        <v>1028</v>
      </c>
    </row>
    <row r="10733" spans="2:5" x14ac:dyDescent="0.35">
      <c r="B10733" t="s">
        <v>5922</v>
      </c>
      <c r="C10733" t="s">
        <v>14190</v>
      </c>
      <c r="D10733" t="s">
        <v>1216</v>
      </c>
      <c r="E10733" t="s">
        <v>1028</v>
      </c>
    </row>
    <row r="10734" spans="2:5" x14ac:dyDescent="0.35">
      <c r="B10734" t="s">
        <v>14163</v>
      </c>
      <c r="C10734" t="s">
        <v>14190</v>
      </c>
      <c r="D10734" t="s">
        <v>1216</v>
      </c>
      <c r="E10734" t="s">
        <v>1028</v>
      </c>
    </row>
    <row r="10735" spans="2:5" x14ac:dyDescent="0.35">
      <c r="B10735" t="s">
        <v>5923</v>
      </c>
      <c r="C10735" t="s">
        <v>14190</v>
      </c>
      <c r="D10735" t="s">
        <v>5924</v>
      </c>
      <c r="E10735" t="s">
        <v>1048</v>
      </c>
    </row>
    <row r="10736" spans="2:5" x14ac:dyDescent="0.35">
      <c r="B10736" t="s">
        <v>1480</v>
      </c>
      <c r="C10736" t="s">
        <v>14190</v>
      </c>
      <c r="D10736" t="s">
        <v>1593</v>
      </c>
      <c r="E10736" t="s">
        <v>1062</v>
      </c>
    </row>
    <row r="10737" spans="2:5" x14ac:dyDescent="0.35">
      <c r="B10737" t="s">
        <v>14164</v>
      </c>
      <c r="C10737" t="s">
        <v>14190</v>
      </c>
      <c r="D10737" t="s">
        <v>10180</v>
      </c>
      <c r="E10737" t="s">
        <v>1032</v>
      </c>
    </row>
    <row r="10738" spans="2:5" x14ac:dyDescent="0.35">
      <c r="B10738" t="s">
        <v>5939</v>
      </c>
      <c r="C10738" t="s">
        <v>14190</v>
      </c>
      <c r="D10738" t="s">
        <v>5938</v>
      </c>
      <c r="E10738" t="s">
        <v>1032</v>
      </c>
    </row>
    <row r="10739" spans="2:5" x14ac:dyDescent="0.35">
      <c r="B10739" t="s">
        <v>5940</v>
      </c>
      <c r="C10739" t="s">
        <v>14190</v>
      </c>
      <c r="D10739" t="s">
        <v>5938</v>
      </c>
      <c r="E10739" t="s">
        <v>1032</v>
      </c>
    </row>
    <row r="10740" spans="2:5" x14ac:dyDescent="0.35">
      <c r="B10740" t="s">
        <v>5941</v>
      </c>
      <c r="C10740" t="s">
        <v>14190</v>
      </c>
      <c r="D10740" t="s">
        <v>5938</v>
      </c>
      <c r="E10740" t="s">
        <v>1032</v>
      </c>
    </row>
    <row r="10741" spans="2:5" x14ac:dyDescent="0.35">
      <c r="B10741" t="s">
        <v>1486</v>
      </c>
      <c r="C10741" t="s">
        <v>14190</v>
      </c>
    </row>
    <row r="10742" spans="2:5" x14ac:dyDescent="0.35">
      <c r="B10742" t="s">
        <v>5948</v>
      </c>
      <c r="C10742" t="s">
        <v>14190</v>
      </c>
      <c r="D10742" t="s">
        <v>5947</v>
      </c>
      <c r="E10742" t="s">
        <v>1059</v>
      </c>
    </row>
    <row r="10743" spans="2:5" x14ac:dyDescent="0.35">
      <c r="B10743" t="s">
        <v>14165</v>
      </c>
      <c r="C10743" t="s">
        <v>14190</v>
      </c>
      <c r="D10743" t="s">
        <v>8734</v>
      </c>
      <c r="E10743" t="s">
        <v>1028</v>
      </c>
    </row>
    <row r="10744" spans="2:5" x14ac:dyDescent="0.35">
      <c r="B10744" t="s">
        <v>14166</v>
      </c>
      <c r="C10744" t="s">
        <v>14190</v>
      </c>
      <c r="D10744" t="s">
        <v>8734</v>
      </c>
      <c r="E10744" t="s">
        <v>1028</v>
      </c>
    </row>
    <row r="10745" spans="2:5" x14ac:dyDescent="0.35">
      <c r="B10745" t="s">
        <v>5957</v>
      </c>
      <c r="C10745" t="s">
        <v>14190</v>
      </c>
      <c r="D10745" t="s">
        <v>1599</v>
      </c>
      <c r="E10745" t="s">
        <v>1057</v>
      </c>
    </row>
    <row r="10746" spans="2:5" x14ac:dyDescent="0.35">
      <c r="B10746" t="s">
        <v>1489</v>
      </c>
      <c r="C10746" t="s">
        <v>14190</v>
      </c>
      <c r="D10746" t="s">
        <v>1599</v>
      </c>
      <c r="E10746" t="s">
        <v>1057</v>
      </c>
    </row>
    <row r="10747" spans="2:5" x14ac:dyDescent="0.35">
      <c r="B10747" t="s">
        <v>5967</v>
      </c>
      <c r="C10747" t="s">
        <v>14190</v>
      </c>
      <c r="D10747" t="s">
        <v>5968</v>
      </c>
    </row>
    <row r="10748" spans="2:5" x14ac:dyDescent="0.35">
      <c r="B10748" t="s">
        <v>5973</v>
      </c>
      <c r="C10748" t="s">
        <v>14190</v>
      </c>
      <c r="D10748" t="s">
        <v>5968</v>
      </c>
    </row>
    <row r="10749" spans="2:5" x14ac:dyDescent="0.35">
      <c r="B10749" t="s">
        <v>7897</v>
      </c>
      <c r="C10749" t="s">
        <v>14190</v>
      </c>
    </row>
    <row r="10750" spans="2:5" x14ac:dyDescent="0.35">
      <c r="B10750" t="s">
        <v>14167</v>
      </c>
      <c r="C10750" t="s">
        <v>14190</v>
      </c>
      <c r="D10750" t="s">
        <v>8744</v>
      </c>
      <c r="E10750" t="s">
        <v>1105</v>
      </c>
    </row>
    <row r="10751" spans="2:5" x14ac:dyDescent="0.35">
      <c r="B10751" t="s">
        <v>13826</v>
      </c>
      <c r="C10751" t="s">
        <v>14190</v>
      </c>
      <c r="D10751" t="s">
        <v>8744</v>
      </c>
      <c r="E10751" t="s">
        <v>1105</v>
      </c>
    </row>
    <row r="10752" spans="2:5" x14ac:dyDescent="0.35">
      <c r="B10752" t="s">
        <v>13827</v>
      </c>
      <c r="C10752" t="s">
        <v>14190</v>
      </c>
      <c r="D10752" t="s">
        <v>8744</v>
      </c>
      <c r="E10752" t="s">
        <v>1105</v>
      </c>
    </row>
    <row r="10753" spans="2:5" x14ac:dyDescent="0.35">
      <c r="B10753" t="s">
        <v>7903</v>
      </c>
      <c r="C10753" t="s">
        <v>14190</v>
      </c>
      <c r="D10753" t="s">
        <v>8744</v>
      </c>
      <c r="E10753" t="s">
        <v>1105</v>
      </c>
    </row>
    <row r="10754" spans="2:5" x14ac:dyDescent="0.35">
      <c r="B10754" t="s">
        <v>13829</v>
      </c>
      <c r="C10754" t="s">
        <v>14190</v>
      </c>
      <c r="D10754" t="s">
        <v>8744</v>
      </c>
      <c r="E10754" t="s">
        <v>1105</v>
      </c>
    </row>
    <row r="10755" spans="2:5" x14ac:dyDescent="0.35">
      <c r="B10755" t="s">
        <v>7905</v>
      </c>
      <c r="C10755" t="s">
        <v>14190</v>
      </c>
      <c r="D10755" t="s">
        <v>8745</v>
      </c>
      <c r="E10755" t="s">
        <v>1062</v>
      </c>
    </row>
    <row r="10756" spans="2:5" x14ac:dyDescent="0.35">
      <c r="B10756" t="s">
        <v>7910</v>
      </c>
      <c r="C10756" t="s">
        <v>14190</v>
      </c>
      <c r="D10756" t="s">
        <v>8746</v>
      </c>
      <c r="E10756" t="s">
        <v>1050</v>
      </c>
    </row>
    <row r="10757" spans="2:5" x14ac:dyDescent="0.35">
      <c r="B10757" t="s">
        <v>5999</v>
      </c>
      <c r="C10757" t="s">
        <v>14190</v>
      </c>
      <c r="D10757" t="s">
        <v>6000</v>
      </c>
      <c r="E10757" t="s">
        <v>1059</v>
      </c>
    </row>
    <row r="10758" spans="2:5" x14ac:dyDescent="0.35">
      <c r="B10758" t="s">
        <v>1491</v>
      </c>
      <c r="C10758" t="s">
        <v>14190</v>
      </c>
      <c r="D10758" t="s">
        <v>1601</v>
      </c>
    </row>
    <row r="10759" spans="2:5" x14ac:dyDescent="0.35">
      <c r="B10759" t="s">
        <v>7917</v>
      </c>
      <c r="C10759" t="s">
        <v>14190</v>
      </c>
      <c r="D10759" t="s">
        <v>6002</v>
      </c>
      <c r="E10759" t="s">
        <v>1057</v>
      </c>
    </row>
    <row r="10760" spans="2:5" x14ac:dyDescent="0.35">
      <c r="B10760" t="s">
        <v>7918</v>
      </c>
      <c r="C10760" t="s">
        <v>14190</v>
      </c>
      <c r="D10760" t="s">
        <v>6002</v>
      </c>
      <c r="E10760" t="s">
        <v>1057</v>
      </c>
    </row>
    <row r="10761" spans="2:5" x14ac:dyDescent="0.35">
      <c r="B10761" t="s">
        <v>14168</v>
      </c>
      <c r="C10761" t="s">
        <v>14190</v>
      </c>
      <c r="D10761" t="s">
        <v>6002</v>
      </c>
      <c r="E10761" t="s">
        <v>1057</v>
      </c>
    </row>
    <row r="10762" spans="2:5" x14ac:dyDescent="0.35">
      <c r="B10762" t="s">
        <v>14169</v>
      </c>
      <c r="C10762" t="s">
        <v>14190</v>
      </c>
      <c r="D10762" t="s">
        <v>6002</v>
      </c>
      <c r="E10762" t="s">
        <v>1057</v>
      </c>
    </row>
    <row r="10763" spans="2:5" x14ac:dyDescent="0.35">
      <c r="B10763" t="s">
        <v>14170</v>
      </c>
      <c r="C10763" t="s">
        <v>14190</v>
      </c>
      <c r="D10763" t="s">
        <v>8750</v>
      </c>
      <c r="E10763" t="s">
        <v>1057</v>
      </c>
    </row>
    <row r="10764" spans="2:5" x14ac:dyDescent="0.35">
      <c r="B10764" t="s">
        <v>7930</v>
      </c>
      <c r="C10764" t="s">
        <v>14190</v>
      </c>
      <c r="D10764" t="s">
        <v>6011</v>
      </c>
      <c r="E10764" t="s">
        <v>1057</v>
      </c>
    </row>
    <row r="10765" spans="2:5" x14ac:dyDescent="0.35">
      <c r="B10765" t="s">
        <v>14171</v>
      </c>
      <c r="C10765" t="s">
        <v>14190</v>
      </c>
      <c r="D10765" t="s">
        <v>6011</v>
      </c>
      <c r="E10765" t="s">
        <v>1057</v>
      </c>
    </row>
    <row r="10766" spans="2:5" x14ac:dyDescent="0.35">
      <c r="B10766" t="s">
        <v>14172</v>
      </c>
      <c r="C10766" t="s">
        <v>14190</v>
      </c>
      <c r="D10766" t="s">
        <v>6011</v>
      </c>
      <c r="E10766" t="s">
        <v>1057</v>
      </c>
    </row>
    <row r="10767" spans="2:5" x14ac:dyDescent="0.35">
      <c r="B10767" t="s">
        <v>14173</v>
      </c>
      <c r="C10767" t="s">
        <v>14190</v>
      </c>
      <c r="D10767" t="s">
        <v>6011</v>
      </c>
      <c r="E10767" t="s">
        <v>1057</v>
      </c>
    </row>
    <row r="10768" spans="2:5" x14ac:dyDescent="0.35">
      <c r="B10768" t="s">
        <v>14174</v>
      </c>
      <c r="C10768" t="s">
        <v>14190</v>
      </c>
      <c r="D10768" t="s">
        <v>6011</v>
      </c>
      <c r="E10768" t="s">
        <v>1057</v>
      </c>
    </row>
    <row r="10769" spans="2:5" x14ac:dyDescent="0.35">
      <c r="B10769" t="s">
        <v>6010</v>
      </c>
      <c r="C10769" t="s">
        <v>14190</v>
      </c>
      <c r="D10769" t="s">
        <v>6011</v>
      </c>
      <c r="E10769" t="s">
        <v>1057</v>
      </c>
    </row>
    <row r="10770" spans="2:5" x14ac:dyDescent="0.35">
      <c r="B10770" t="s">
        <v>14175</v>
      </c>
      <c r="C10770" t="s">
        <v>14190</v>
      </c>
      <c r="D10770" t="s">
        <v>14259</v>
      </c>
      <c r="E10770" t="s">
        <v>1048</v>
      </c>
    </row>
    <row r="10771" spans="2:5" x14ac:dyDescent="0.35">
      <c r="B10771" t="s">
        <v>6019</v>
      </c>
      <c r="C10771" t="s">
        <v>14190</v>
      </c>
      <c r="D10771" t="s">
        <v>6020</v>
      </c>
      <c r="E10771" t="s">
        <v>1032</v>
      </c>
    </row>
    <row r="10772" spans="2:5" x14ac:dyDescent="0.35">
      <c r="B10772" t="s">
        <v>14176</v>
      </c>
      <c r="C10772" t="s">
        <v>14190</v>
      </c>
      <c r="D10772" t="s">
        <v>6022</v>
      </c>
      <c r="E10772" t="s">
        <v>1050</v>
      </c>
    </row>
    <row r="10773" spans="2:5" x14ac:dyDescent="0.35">
      <c r="B10773" t="s">
        <v>6027</v>
      </c>
      <c r="C10773" t="s">
        <v>14190</v>
      </c>
      <c r="D10773" t="s">
        <v>6028</v>
      </c>
      <c r="E10773" t="s">
        <v>1050</v>
      </c>
    </row>
    <row r="10774" spans="2:5" x14ac:dyDescent="0.35">
      <c r="B10774" t="s">
        <v>6030</v>
      </c>
      <c r="C10774" t="s">
        <v>14190</v>
      </c>
      <c r="D10774" t="s">
        <v>6028</v>
      </c>
      <c r="E10774" t="s">
        <v>1050</v>
      </c>
    </row>
    <row r="10775" spans="2:5" x14ac:dyDescent="0.35">
      <c r="B10775" t="s">
        <v>14177</v>
      </c>
      <c r="C10775" t="s">
        <v>14190</v>
      </c>
      <c r="D10775" t="s">
        <v>8758</v>
      </c>
      <c r="E10775" t="s">
        <v>1041</v>
      </c>
    </row>
    <row r="10776" spans="2:5" x14ac:dyDescent="0.35">
      <c r="B10776" t="s">
        <v>14178</v>
      </c>
      <c r="C10776" t="s">
        <v>14190</v>
      </c>
      <c r="D10776" t="s">
        <v>8758</v>
      </c>
      <c r="E10776" t="s">
        <v>1041</v>
      </c>
    </row>
    <row r="10777" spans="2:5" x14ac:dyDescent="0.35">
      <c r="B10777" t="s">
        <v>14179</v>
      </c>
      <c r="C10777" t="s">
        <v>14190</v>
      </c>
      <c r="D10777" t="s">
        <v>8758</v>
      </c>
      <c r="E10777" t="s">
        <v>1041</v>
      </c>
    </row>
    <row r="10778" spans="2:5" x14ac:dyDescent="0.35">
      <c r="B10778" t="s">
        <v>14180</v>
      </c>
      <c r="C10778" t="s">
        <v>14190</v>
      </c>
      <c r="D10778" t="s">
        <v>8758</v>
      </c>
      <c r="E10778" t="s">
        <v>1041</v>
      </c>
    </row>
    <row r="10779" spans="2:5" x14ac:dyDescent="0.35">
      <c r="B10779" t="s">
        <v>6042</v>
      </c>
      <c r="C10779" t="s">
        <v>14190</v>
      </c>
      <c r="D10779" t="s">
        <v>6043</v>
      </c>
      <c r="E10779" t="s">
        <v>1062</v>
      </c>
    </row>
    <row r="10780" spans="2:5" x14ac:dyDescent="0.35">
      <c r="B10780" t="s">
        <v>6045</v>
      </c>
      <c r="C10780" t="s">
        <v>14190</v>
      </c>
      <c r="D10780" t="s">
        <v>6043</v>
      </c>
      <c r="E10780" t="s">
        <v>1062</v>
      </c>
    </row>
    <row r="10781" spans="2:5" x14ac:dyDescent="0.35">
      <c r="B10781" t="s">
        <v>7948</v>
      </c>
      <c r="C10781" t="s">
        <v>14190</v>
      </c>
      <c r="D10781" t="s">
        <v>6051</v>
      </c>
      <c r="E10781" t="s">
        <v>1105</v>
      </c>
    </row>
    <row r="10782" spans="2:5" x14ac:dyDescent="0.35">
      <c r="B10782" t="s">
        <v>7949</v>
      </c>
      <c r="C10782" t="s">
        <v>14190</v>
      </c>
      <c r="D10782" t="s">
        <v>6051</v>
      </c>
      <c r="E10782" t="s">
        <v>1105</v>
      </c>
    </row>
    <row r="10783" spans="2:5" x14ac:dyDescent="0.35">
      <c r="B10783" t="s">
        <v>14181</v>
      </c>
      <c r="C10783" t="s">
        <v>14190</v>
      </c>
      <c r="D10783" t="s">
        <v>14260</v>
      </c>
      <c r="E10783" t="s">
        <v>1057</v>
      </c>
    </row>
    <row r="10784" spans="2:5" x14ac:dyDescent="0.35">
      <c r="B10784" t="s">
        <v>14182</v>
      </c>
      <c r="C10784" t="s">
        <v>14190</v>
      </c>
      <c r="D10784" t="s">
        <v>14260</v>
      </c>
      <c r="E10784" t="s">
        <v>1057</v>
      </c>
    </row>
    <row r="10785" spans="2:5" x14ac:dyDescent="0.35">
      <c r="B10785" t="s">
        <v>6054</v>
      </c>
      <c r="C10785" t="s">
        <v>14190</v>
      </c>
      <c r="D10785" t="s">
        <v>1359</v>
      </c>
      <c r="E10785" t="s">
        <v>1062</v>
      </c>
    </row>
    <row r="10786" spans="2:5" x14ac:dyDescent="0.35">
      <c r="B10786" t="s">
        <v>7952</v>
      </c>
      <c r="C10786" t="s">
        <v>14190</v>
      </c>
      <c r="D10786" t="s">
        <v>8765</v>
      </c>
    </row>
    <row r="10787" spans="2:5" x14ac:dyDescent="0.35">
      <c r="B10787" t="s">
        <v>14183</v>
      </c>
      <c r="C10787" t="s">
        <v>14190</v>
      </c>
      <c r="D10787" t="s">
        <v>8765</v>
      </c>
    </row>
    <row r="10788" spans="2:5" x14ac:dyDescent="0.35">
      <c r="B10788" t="s">
        <v>14184</v>
      </c>
      <c r="C10788" t="s">
        <v>14190</v>
      </c>
      <c r="D10788" t="s">
        <v>9142</v>
      </c>
    </row>
    <row r="10789" spans="2:5" x14ac:dyDescent="0.35">
      <c r="B10789" t="s">
        <v>7962</v>
      </c>
      <c r="C10789" t="s">
        <v>14190</v>
      </c>
      <c r="D10789" t="s">
        <v>8770</v>
      </c>
      <c r="E10789" t="s">
        <v>1032</v>
      </c>
    </row>
    <row r="10790" spans="2:5" x14ac:dyDescent="0.35">
      <c r="B10790" t="s">
        <v>14185</v>
      </c>
      <c r="C10790" t="s">
        <v>14190</v>
      </c>
      <c r="D10790" t="s">
        <v>8771</v>
      </c>
      <c r="E10790" t="s">
        <v>1057</v>
      </c>
    </row>
    <row r="10791" spans="2:5" x14ac:dyDescent="0.35">
      <c r="B10791" t="s">
        <v>7965</v>
      </c>
      <c r="C10791" t="s">
        <v>14190</v>
      </c>
      <c r="D10791" t="s">
        <v>8771</v>
      </c>
      <c r="E10791" t="s">
        <v>1057</v>
      </c>
    </row>
    <row r="10792" spans="2:5" x14ac:dyDescent="0.35">
      <c r="B10792" t="s">
        <v>14186</v>
      </c>
      <c r="C10792" t="s">
        <v>14190</v>
      </c>
      <c r="D10792" t="s">
        <v>8771</v>
      </c>
      <c r="E10792" t="s">
        <v>1057</v>
      </c>
    </row>
    <row r="10793" spans="2:5" x14ac:dyDescent="0.35">
      <c r="B10793" t="s">
        <v>7966</v>
      </c>
      <c r="C10793" t="s">
        <v>14190</v>
      </c>
      <c r="D10793" t="s">
        <v>8771</v>
      </c>
      <c r="E10793" t="s">
        <v>1057</v>
      </c>
    </row>
    <row r="10794" spans="2:5" x14ac:dyDescent="0.35">
      <c r="B10794" t="s">
        <v>6083</v>
      </c>
      <c r="C10794" t="s">
        <v>14190</v>
      </c>
      <c r="D10794" t="s">
        <v>6084</v>
      </c>
    </row>
    <row r="10795" spans="2:5" x14ac:dyDescent="0.35">
      <c r="B10795" t="s">
        <v>14187</v>
      </c>
      <c r="C10795" t="s">
        <v>14190</v>
      </c>
      <c r="D10795" t="s">
        <v>6084</v>
      </c>
    </row>
    <row r="10796" spans="2:5" x14ac:dyDescent="0.35">
      <c r="B10796" t="s">
        <v>14188</v>
      </c>
      <c r="C10796" t="s">
        <v>14190</v>
      </c>
      <c r="D10796" t="s">
        <v>10198</v>
      </c>
      <c r="E10796" t="s">
        <v>1105</v>
      </c>
    </row>
    <row r="10797" spans="2:5" x14ac:dyDescent="0.35">
      <c r="B10797" t="s">
        <v>6103</v>
      </c>
      <c r="C10797" t="s">
        <v>14190</v>
      </c>
      <c r="D10797" t="s">
        <v>6102</v>
      </c>
      <c r="E10797" t="s">
        <v>1062</v>
      </c>
    </row>
    <row r="10798" spans="2:5" x14ac:dyDescent="0.35">
      <c r="B10798" t="s">
        <v>6104</v>
      </c>
      <c r="C10798" t="s">
        <v>14190</v>
      </c>
      <c r="D10798" t="s">
        <v>6102</v>
      </c>
      <c r="E10798" t="s">
        <v>1062</v>
      </c>
    </row>
    <row r="10799" spans="2:5" x14ac:dyDescent="0.35">
      <c r="B10799" t="s">
        <v>13840</v>
      </c>
      <c r="C10799" t="s">
        <v>14190</v>
      </c>
      <c r="D10799" t="s">
        <v>13879</v>
      </c>
      <c r="E10799" t="s">
        <v>1062</v>
      </c>
    </row>
    <row r="10800" spans="2:5" x14ac:dyDescent="0.35">
      <c r="B10800" t="s">
        <v>7983</v>
      </c>
      <c r="C10800" t="s">
        <v>14190</v>
      </c>
      <c r="D10800" t="s">
        <v>6106</v>
      </c>
      <c r="E10800" t="s">
        <v>1032</v>
      </c>
    </row>
    <row r="10801" spans="2:5" x14ac:dyDescent="0.35">
      <c r="B10801" t="s">
        <v>14189</v>
      </c>
      <c r="C10801" t="s">
        <v>14190</v>
      </c>
      <c r="D10801" t="s">
        <v>6106</v>
      </c>
      <c r="E10801" t="s">
        <v>1032</v>
      </c>
    </row>
    <row r="10802" spans="2:5" x14ac:dyDescent="0.35">
      <c r="B10802" t="s">
        <v>6105</v>
      </c>
      <c r="C10802" t="s">
        <v>14190</v>
      </c>
      <c r="D10802" t="s">
        <v>6106</v>
      </c>
      <c r="E10802" t="s">
        <v>1032</v>
      </c>
    </row>
    <row r="10803" spans="2:5" x14ac:dyDescent="0.35">
      <c r="B10803" t="s">
        <v>7985</v>
      </c>
      <c r="C10803" t="s">
        <v>14190</v>
      </c>
      <c r="D10803" t="s">
        <v>6106</v>
      </c>
      <c r="E10803" t="s">
        <v>1032</v>
      </c>
    </row>
    <row r="10804" spans="2:5" x14ac:dyDescent="0.35">
      <c r="B10804" t="s">
        <v>6107</v>
      </c>
      <c r="C10804" t="s">
        <v>14190</v>
      </c>
      <c r="D10804" t="s">
        <v>6108</v>
      </c>
      <c r="E10804" t="s">
        <v>1062</v>
      </c>
    </row>
    <row r="10805" spans="2:5" x14ac:dyDescent="0.35">
      <c r="B10805" t="s">
        <v>7992</v>
      </c>
      <c r="C10805" t="s">
        <v>14190</v>
      </c>
      <c r="D10805" t="s">
        <v>8781</v>
      </c>
      <c r="E10805" t="s">
        <v>1032</v>
      </c>
    </row>
    <row r="10806" spans="2:5" x14ac:dyDescent="0.35">
      <c r="B10806" t="s">
        <v>7993</v>
      </c>
      <c r="C10806" t="s">
        <v>14190</v>
      </c>
      <c r="D10806" t="s">
        <v>8782</v>
      </c>
      <c r="E10806" t="s">
        <v>1032</v>
      </c>
    </row>
    <row r="10807" spans="2:5" x14ac:dyDescent="0.35">
      <c r="B10807" t="s">
        <v>7994</v>
      </c>
      <c r="C10807" t="s">
        <v>14190</v>
      </c>
      <c r="D10807" t="s">
        <v>8782</v>
      </c>
      <c r="E10807" t="s">
        <v>1032</v>
      </c>
    </row>
    <row r="10808" spans="2:5" x14ac:dyDescent="0.35">
      <c r="B10808" t="s">
        <v>7995</v>
      </c>
      <c r="C10808" t="s">
        <v>14190</v>
      </c>
      <c r="D10808" t="s">
        <v>8781</v>
      </c>
      <c r="E10808" t="s">
        <v>1032</v>
      </c>
    </row>
    <row r="10809" spans="2:5" x14ac:dyDescent="0.35">
      <c r="B10809" t="s">
        <v>7998</v>
      </c>
      <c r="C10809" t="s">
        <v>14190</v>
      </c>
      <c r="D10809" t="s">
        <v>8781</v>
      </c>
      <c r="E10809" t="s">
        <v>1032</v>
      </c>
    </row>
    <row r="10810" spans="2:5" x14ac:dyDescent="0.35">
      <c r="B10810" t="s">
        <v>7999</v>
      </c>
      <c r="C10810" t="s">
        <v>14190</v>
      </c>
      <c r="D10810" t="s">
        <v>8782</v>
      </c>
      <c r="E10810" t="s">
        <v>1032</v>
      </c>
    </row>
    <row r="10811" spans="2:5" x14ac:dyDescent="0.35">
      <c r="B10811" t="s">
        <v>8000</v>
      </c>
      <c r="C10811" t="s">
        <v>14190</v>
      </c>
      <c r="D10811" t="s">
        <v>8781</v>
      </c>
      <c r="E10811" t="s">
        <v>1032</v>
      </c>
    </row>
    <row r="10812" spans="2:5" x14ac:dyDescent="0.35">
      <c r="B10812" t="s">
        <v>8001</v>
      </c>
      <c r="C10812" t="s">
        <v>14190</v>
      </c>
      <c r="D10812" t="s">
        <v>8782</v>
      </c>
      <c r="E10812" t="s">
        <v>1032</v>
      </c>
    </row>
    <row r="10813" spans="2:5" x14ac:dyDescent="0.35">
      <c r="B10813" t="s">
        <v>8002</v>
      </c>
      <c r="C10813" t="s">
        <v>14190</v>
      </c>
      <c r="D10813" t="s">
        <v>8781</v>
      </c>
      <c r="E10813" t="s">
        <v>1032</v>
      </c>
    </row>
    <row r="10814" spans="2:5" x14ac:dyDescent="0.35">
      <c r="B10814" t="s">
        <v>6116</v>
      </c>
      <c r="C10814" t="s">
        <v>14190</v>
      </c>
      <c r="D10814" t="s">
        <v>6114</v>
      </c>
      <c r="E10814" t="s">
        <v>1032</v>
      </c>
    </row>
    <row r="10815" spans="2:5" x14ac:dyDescent="0.35">
      <c r="B10815" t="s">
        <v>6117</v>
      </c>
      <c r="C10815" t="s">
        <v>14190</v>
      </c>
      <c r="D10815" t="s">
        <v>6114</v>
      </c>
      <c r="E10815" t="s">
        <v>1032</v>
      </c>
    </row>
    <row r="10816" spans="2:5" x14ac:dyDescent="0.35">
      <c r="B10816" t="s">
        <v>8005</v>
      </c>
      <c r="C10816" t="s">
        <v>14190</v>
      </c>
      <c r="D10816" t="s">
        <v>8785</v>
      </c>
      <c r="E10816" t="s">
        <v>1057</v>
      </c>
    </row>
    <row r="10817" spans="2:5" x14ac:dyDescent="0.35">
      <c r="B10817" t="s">
        <v>14261</v>
      </c>
      <c r="C10817" t="s">
        <v>19641</v>
      </c>
    </row>
    <row r="10818" spans="2:5" x14ac:dyDescent="0.35">
      <c r="B10818" t="s">
        <v>1486</v>
      </c>
      <c r="C10818" t="s">
        <v>19641</v>
      </c>
    </row>
    <row r="10819" spans="2:5" x14ac:dyDescent="0.35">
      <c r="B10819" t="s">
        <v>14262</v>
      </c>
      <c r="C10819" t="s">
        <v>19641</v>
      </c>
    </row>
    <row r="10820" spans="2:5" x14ac:dyDescent="0.35">
      <c r="B10820" t="s">
        <v>14263</v>
      </c>
      <c r="C10820" t="s">
        <v>19641</v>
      </c>
    </row>
    <row r="10821" spans="2:5" x14ac:dyDescent="0.35">
      <c r="B10821" t="s">
        <v>14264</v>
      </c>
      <c r="C10821" t="s">
        <v>19641</v>
      </c>
    </row>
    <row r="10822" spans="2:5" x14ac:dyDescent="0.35">
      <c r="B10822" t="s">
        <v>14265</v>
      </c>
      <c r="C10822" t="s">
        <v>19641</v>
      </c>
    </row>
    <row r="10823" spans="2:5" x14ac:dyDescent="0.35">
      <c r="B10823" t="s">
        <v>14266</v>
      </c>
      <c r="C10823" t="s">
        <v>19641</v>
      </c>
      <c r="D10823" t="s">
        <v>19642</v>
      </c>
    </row>
    <row r="10824" spans="2:5" x14ac:dyDescent="0.35">
      <c r="B10824" t="s">
        <v>14267</v>
      </c>
      <c r="C10824" t="s">
        <v>19641</v>
      </c>
      <c r="D10824" t="s">
        <v>19642</v>
      </c>
    </row>
    <row r="10825" spans="2:5" x14ac:dyDescent="0.35">
      <c r="B10825" t="s">
        <v>14268</v>
      </c>
      <c r="C10825" t="s">
        <v>19641</v>
      </c>
      <c r="D10825" t="s">
        <v>19642</v>
      </c>
    </row>
    <row r="10826" spans="2:5" x14ac:dyDescent="0.35">
      <c r="B10826" t="s">
        <v>14269</v>
      </c>
      <c r="C10826" t="s">
        <v>19641</v>
      </c>
      <c r="D10826" t="s">
        <v>19642</v>
      </c>
    </row>
    <row r="10827" spans="2:5" x14ac:dyDescent="0.35">
      <c r="B10827" t="s">
        <v>14270</v>
      </c>
      <c r="C10827" t="s">
        <v>19641</v>
      </c>
      <c r="D10827" t="s">
        <v>19642</v>
      </c>
    </row>
    <row r="10828" spans="2:5" x14ac:dyDescent="0.35">
      <c r="B10828" t="s">
        <v>14271</v>
      </c>
      <c r="C10828" t="s">
        <v>19641</v>
      </c>
      <c r="D10828" t="s">
        <v>19642</v>
      </c>
    </row>
    <row r="10829" spans="2:5" x14ac:dyDescent="0.35">
      <c r="B10829" t="s">
        <v>14272</v>
      </c>
      <c r="C10829" t="s">
        <v>19641</v>
      </c>
      <c r="D10829" t="s">
        <v>19642</v>
      </c>
    </row>
    <row r="10830" spans="2:5" x14ac:dyDescent="0.35">
      <c r="B10830" t="s">
        <v>14273</v>
      </c>
      <c r="C10830" t="s">
        <v>19641</v>
      </c>
      <c r="D10830" t="s">
        <v>19643</v>
      </c>
      <c r="E10830" t="s">
        <v>1041</v>
      </c>
    </row>
    <row r="10831" spans="2:5" x14ac:dyDescent="0.35">
      <c r="B10831" t="s">
        <v>14274</v>
      </c>
      <c r="C10831" t="s">
        <v>19641</v>
      </c>
      <c r="D10831" t="s">
        <v>19644</v>
      </c>
      <c r="E10831" t="s">
        <v>1041</v>
      </c>
    </row>
    <row r="10832" spans="2:5" x14ac:dyDescent="0.35">
      <c r="B10832" t="s">
        <v>6185</v>
      </c>
      <c r="C10832" t="s">
        <v>19641</v>
      </c>
      <c r="D10832" t="s">
        <v>8010</v>
      </c>
      <c r="E10832" t="s">
        <v>1041</v>
      </c>
    </row>
    <row r="10833" spans="2:5" x14ac:dyDescent="0.35">
      <c r="B10833" t="s">
        <v>14275</v>
      </c>
      <c r="C10833" t="s">
        <v>19641</v>
      </c>
      <c r="D10833" t="s">
        <v>19645</v>
      </c>
      <c r="E10833" t="s">
        <v>1041</v>
      </c>
    </row>
    <row r="10834" spans="2:5" x14ac:dyDescent="0.35">
      <c r="B10834" t="s">
        <v>14276</v>
      </c>
      <c r="C10834" t="s">
        <v>19641</v>
      </c>
      <c r="D10834" t="s">
        <v>19646</v>
      </c>
      <c r="E10834" t="s">
        <v>1041</v>
      </c>
    </row>
    <row r="10835" spans="2:5" x14ac:dyDescent="0.35">
      <c r="B10835" t="s">
        <v>14277</v>
      </c>
      <c r="C10835" t="s">
        <v>19641</v>
      </c>
      <c r="D10835" t="s">
        <v>19647</v>
      </c>
      <c r="E10835" t="s">
        <v>1041</v>
      </c>
    </row>
    <row r="10836" spans="2:5" x14ac:dyDescent="0.35">
      <c r="B10836" t="s">
        <v>14278</v>
      </c>
      <c r="C10836" t="s">
        <v>19641</v>
      </c>
      <c r="D10836" t="s">
        <v>19648</v>
      </c>
      <c r="E10836" t="s">
        <v>1041</v>
      </c>
    </row>
    <row r="10837" spans="2:5" x14ac:dyDescent="0.35">
      <c r="B10837" t="s">
        <v>14279</v>
      </c>
      <c r="C10837" t="s">
        <v>19641</v>
      </c>
      <c r="D10837" t="s">
        <v>19649</v>
      </c>
      <c r="E10837" t="s">
        <v>1041</v>
      </c>
    </row>
    <row r="10838" spans="2:5" x14ac:dyDescent="0.35">
      <c r="B10838" t="s">
        <v>14280</v>
      </c>
      <c r="C10838" t="s">
        <v>19641</v>
      </c>
      <c r="D10838" t="s">
        <v>19650</v>
      </c>
      <c r="E10838" t="s">
        <v>1041</v>
      </c>
    </row>
    <row r="10839" spans="2:5" x14ac:dyDescent="0.35">
      <c r="B10839" t="s">
        <v>6186</v>
      </c>
      <c r="C10839" t="s">
        <v>19641</v>
      </c>
      <c r="D10839" t="s">
        <v>8011</v>
      </c>
      <c r="E10839" t="s">
        <v>1041</v>
      </c>
    </row>
    <row r="10840" spans="2:5" x14ac:dyDescent="0.35">
      <c r="B10840" t="s">
        <v>14281</v>
      </c>
      <c r="C10840" t="s">
        <v>19641</v>
      </c>
      <c r="D10840" t="s">
        <v>13844</v>
      </c>
      <c r="E10840" t="s">
        <v>1041</v>
      </c>
    </row>
    <row r="10841" spans="2:5" x14ac:dyDescent="0.35">
      <c r="B10841" t="s">
        <v>14282</v>
      </c>
      <c r="C10841" t="s">
        <v>19641</v>
      </c>
      <c r="D10841" t="s">
        <v>19651</v>
      </c>
      <c r="E10841" t="s">
        <v>1041</v>
      </c>
    </row>
    <row r="10842" spans="2:5" x14ac:dyDescent="0.35">
      <c r="B10842" t="s">
        <v>13734</v>
      </c>
      <c r="C10842" t="s">
        <v>19641</v>
      </c>
      <c r="D10842" t="s">
        <v>13844</v>
      </c>
      <c r="E10842" t="s">
        <v>1041</v>
      </c>
    </row>
    <row r="10843" spans="2:5" x14ac:dyDescent="0.35">
      <c r="B10843" t="s">
        <v>14283</v>
      </c>
      <c r="C10843" t="s">
        <v>19641</v>
      </c>
      <c r="D10843" t="s">
        <v>19652</v>
      </c>
      <c r="E10843" t="s">
        <v>1041</v>
      </c>
    </row>
    <row r="10844" spans="2:5" x14ac:dyDescent="0.35">
      <c r="B10844" t="s">
        <v>14284</v>
      </c>
      <c r="C10844" t="s">
        <v>19641</v>
      </c>
    </row>
    <row r="10845" spans="2:5" x14ac:dyDescent="0.35">
      <c r="B10845" t="s">
        <v>14285</v>
      </c>
      <c r="C10845" t="s">
        <v>19641</v>
      </c>
      <c r="D10845" t="s">
        <v>19653</v>
      </c>
      <c r="E10845" t="s">
        <v>4149</v>
      </c>
    </row>
    <row r="10846" spans="2:5" x14ac:dyDescent="0.35">
      <c r="B10846" t="s">
        <v>14286</v>
      </c>
      <c r="C10846" t="s">
        <v>19641</v>
      </c>
      <c r="D10846" t="s">
        <v>19653</v>
      </c>
      <c r="E10846" t="s">
        <v>4149</v>
      </c>
    </row>
    <row r="10847" spans="2:5" x14ac:dyDescent="0.35">
      <c r="B10847" t="s">
        <v>14287</v>
      </c>
      <c r="C10847" t="s">
        <v>19641</v>
      </c>
      <c r="D10847" t="s">
        <v>19654</v>
      </c>
    </row>
    <row r="10848" spans="2:5" x14ac:dyDescent="0.35">
      <c r="B10848" t="s">
        <v>14288</v>
      </c>
      <c r="C10848" t="s">
        <v>19641</v>
      </c>
      <c r="D10848" t="s">
        <v>19654</v>
      </c>
    </row>
    <row r="10849" spans="2:5" x14ac:dyDescent="0.35">
      <c r="B10849" t="s">
        <v>14289</v>
      </c>
      <c r="C10849" t="s">
        <v>19641</v>
      </c>
      <c r="D10849" t="s">
        <v>19654</v>
      </c>
    </row>
    <row r="10850" spans="2:5" x14ac:dyDescent="0.35">
      <c r="B10850" t="s">
        <v>14290</v>
      </c>
      <c r="C10850" t="s">
        <v>19641</v>
      </c>
      <c r="D10850" t="s">
        <v>19654</v>
      </c>
    </row>
    <row r="10851" spans="2:5" x14ac:dyDescent="0.35">
      <c r="B10851" t="s">
        <v>14291</v>
      </c>
      <c r="C10851" t="s">
        <v>19641</v>
      </c>
      <c r="D10851" t="s">
        <v>19654</v>
      </c>
    </row>
    <row r="10852" spans="2:5" x14ac:dyDescent="0.35">
      <c r="B10852" t="s">
        <v>14292</v>
      </c>
      <c r="C10852" t="s">
        <v>19641</v>
      </c>
      <c r="D10852" t="s">
        <v>19654</v>
      </c>
    </row>
    <row r="10853" spans="2:5" x14ac:dyDescent="0.35">
      <c r="B10853" t="s">
        <v>14293</v>
      </c>
      <c r="C10853" t="s">
        <v>19641</v>
      </c>
      <c r="D10853" t="s">
        <v>19654</v>
      </c>
    </row>
    <row r="10854" spans="2:5" x14ac:dyDescent="0.35">
      <c r="B10854" t="s">
        <v>14294</v>
      </c>
      <c r="C10854" t="s">
        <v>19641</v>
      </c>
      <c r="D10854" t="s">
        <v>19654</v>
      </c>
    </row>
    <row r="10855" spans="2:5" x14ac:dyDescent="0.35">
      <c r="B10855" t="s">
        <v>14295</v>
      </c>
      <c r="C10855" t="s">
        <v>19641</v>
      </c>
      <c r="D10855" t="s">
        <v>19654</v>
      </c>
    </row>
    <row r="10856" spans="2:5" x14ac:dyDescent="0.35">
      <c r="B10856" t="s">
        <v>14296</v>
      </c>
      <c r="C10856" t="s">
        <v>19641</v>
      </c>
      <c r="D10856" t="s">
        <v>19654</v>
      </c>
    </row>
    <row r="10857" spans="2:5" x14ac:dyDescent="0.35">
      <c r="B10857" t="s">
        <v>14297</v>
      </c>
      <c r="C10857" t="s">
        <v>19641</v>
      </c>
      <c r="D10857" t="s">
        <v>19654</v>
      </c>
    </row>
    <row r="10858" spans="2:5" x14ac:dyDescent="0.35">
      <c r="B10858" t="s">
        <v>14298</v>
      </c>
      <c r="C10858" t="s">
        <v>19641</v>
      </c>
      <c r="D10858" t="s">
        <v>19654</v>
      </c>
    </row>
    <row r="10859" spans="2:5" x14ac:dyDescent="0.35">
      <c r="B10859" t="s">
        <v>14299</v>
      </c>
      <c r="C10859" t="s">
        <v>19641</v>
      </c>
      <c r="D10859" t="s">
        <v>19655</v>
      </c>
      <c r="E10859" t="s">
        <v>1028</v>
      </c>
    </row>
    <row r="10860" spans="2:5" x14ac:dyDescent="0.35">
      <c r="B10860" t="s">
        <v>14300</v>
      </c>
      <c r="C10860" t="s">
        <v>19641</v>
      </c>
      <c r="D10860" t="s">
        <v>6166</v>
      </c>
      <c r="E10860" t="s">
        <v>1028</v>
      </c>
    </row>
    <row r="10861" spans="2:5" x14ac:dyDescent="0.35">
      <c r="B10861" t="s">
        <v>6196</v>
      </c>
      <c r="C10861" t="s">
        <v>19641</v>
      </c>
      <c r="D10861" t="s">
        <v>6166</v>
      </c>
      <c r="E10861" t="s">
        <v>1028</v>
      </c>
    </row>
    <row r="10862" spans="2:5" x14ac:dyDescent="0.35">
      <c r="B10862" t="s">
        <v>14301</v>
      </c>
      <c r="C10862" t="s">
        <v>19641</v>
      </c>
      <c r="D10862" t="s">
        <v>6166</v>
      </c>
      <c r="E10862" t="s">
        <v>1028</v>
      </c>
    </row>
    <row r="10863" spans="2:5" x14ac:dyDescent="0.35">
      <c r="B10863" t="s">
        <v>6198</v>
      </c>
      <c r="C10863" t="s">
        <v>19641</v>
      </c>
      <c r="D10863" t="s">
        <v>6166</v>
      </c>
      <c r="E10863" t="s">
        <v>1028</v>
      </c>
    </row>
    <row r="10864" spans="2:5" x14ac:dyDescent="0.35">
      <c r="B10864" t="s">
        <v>6197</v>
      </c>
      <c r="C10864" t="s">
        <v>19641</v>
      </c>
      <c r="D10864" t="s">
        <v>6166</v>
      </c>
      <c r="E10864" t="s">
        <v>1028</v>
      </c>
    </row>
    <row r="10865" spans="2:5" x14ac:dyDescent="0.35">
      <c r="B10865" t="s">
        <v>14302</v>
      </c>
      <c r="C10865" t="s">
        <v>19641</v>
      </c>
      <c r="D10865" t="s">
        <v>19656</v>
      </c>
    </row>
    <row r="10866" spans="2:5" x14ac:dyDescent="0.35">
      <c r="B10866" t="s">
        <v>14303</v>
      </c>
      <c r="C10866" t="s">
        <v>19641</v>
      </c>
      <c r="D10866" t="s">
        <v>19656</v>
      </c>
    </row>
    <row r="10867" spans="2:5" x14ac:dyDescent="0.35">
      <c r="B10867" t="s">
        <v>14304</v>
      </c>
      <c r="C10867" t="s">
        <v>19641</v>
      </c>
      <c r="D10867" t="s">
        <v>19656</v>
      </c>
    </row>
    <row r="10868" spans="2:5" x14ac:dyDescent="0.35">
      <c r="B10868" t="s">
        <v>14305</v>
      </c>
      <c r="C10868" t="s">
        <v>19641</v>
      </c>
      <c r="D10868" t="s">
        <v>19656</v>
      </c>
    </row>
    <row r="10869" spans="2:5" x14ac:dyDescent="0.35">
      <c r="B10869" t="s">
        <v>14306</v>
      </c>
      <c r="C10869" t="s">
        <v>19641</v>
      </c>
      <c r="D10869" t="s">
        <v>19656</v>
      </c>
    </row>
    <row r="10870" spans="2:5" x14ac:dyDescent="0.35">
      <c r="B10870" t="s">
        <v>14307</v>
      </c>
      <c r="C10870" t="s">
        <v>19641</v>
      </c>
      <c r="D10870" t="s">
        <v>19656</v>
      </c>
    </row>
    <row r="10871" spans="2:5" x14ac:dyDescent="0.35">
      <c r="B10871" t="s">
        <v>14308</v>
      </c>
      <c r="C10871" t="s">
        <v>19641</v>
      </c>
      <c r="D10871" t="s">
        <v>19656</v>
      </c>
    </row>
    <row r="10872" spans="2:5" x14ac:dyDescent="0.35">
      <c r="B10872" t="s">
        <v>14309</v>
      </c>
      <c r="C10872" t="s">
        <v>19641</v>
      </c>
      <c r="D10872" t="s">
        <v>19656</v>
      </c>
    </row>
    <row r="10873" spans="2:5" x14ac:dyDescent="0.35">
      <c r="B10873" t="s">
        <v>14310</v>
      </c>
      <c r="C10873" t="s">
        <v>19641</v>
      </c>
      <c r="D10873" t="s">
        <v>19656</v>
      </c>
    </row>
    <row r="10874" spans="2:5" x14ac:dyDescent="0.35">
      <c r="B10874" t="s">
        <v>14311</v>
      </c>
      <c r="C10874" t="s">
        <v>19641</v>
      </c>
      <c r="D10874" t="s">
        <v>19656</v>
      </c>
    </row>
    <row r="10875" spans="2:5" x14ac:dyDescent="0.35">
      <c r="B10875" t="s">
        <v>14312</v>
      </c>
      <c r="C10875" t="s">
        <v>19641</v>
      </c>
      <c r="D10875" t="s">
        <v>19656</v>
      </c>
    </row>
    <row r="10876" spans="2:5" x14ac:dyDescent="0.35">
      <c r="B10876" t="s">
        <v>14313</v>
      </c>
      <c r="C10876" t="s">
        <v>19641</v>
      </c>
      <c r="D10876" t="s">
        <v>19656</v>
      </c>
    </row>
    <row r="10877" spans="2:5" x14ac:dyDescent="0.35">
      <c r="B10877" t="s">
        <v>14314</v>
      </c>
      <c r="C10877" t="s">
        <v>19641</v>
      </c>
      <c r="D10877" t="s">
        <v>19656</v>
      </c>
    </row>
    <row r="10878" spans="2:5" x14ac:dyDescent="0.35">
      <c r="B10878" t="s">
        <v>14315</v>
      </c>
      <c r="C10878" t="s">
        <v>19641</v>
      </c>
      <c r="D10878" t="s">
        <v>19656</v>
      </c>
    </row>
    <row r="10879" spans="2:5" x14ac:dyDescent="0.35">
      <c r="B10879" t="s">
        <v>14316</v>
      </c>
      <c r="C10879" t="s">
        <v>19641</v>
      </c>
      <c r="D10879" t="s">
        <v>19657</v>
      </c>
      <c r="E10879" t="s">
        <v>1041</v>
      </c>
    </row>
    <row r="10880" spans="2:5" x14ac:dyDescent="0.35">
      <c r="B10880" t="s">
        <v>14317</v>
      </c>
      <c r="C10880" t="s">
        <v>19641</v>
      </c>
      <c r="D10880" t="s">
        <v>19658</v>
      </c>
      <c r="E10880" t="s">
        <v>1041</v>
      </c>
    </row>
    <row r="10881" spans="2:5" x14ac:dyDescent="0.35">
      <c r="B10881" t="s">
        <v>14318</v>
      </c>
      <c r="C10881" t="s">
        <v>19641</v>
      </c>
      <c r="D10881" t="s">
        <v>19659</v>
      </c>
      <c r="E10881" t="s">
        <v>1041</v>
      </c>
    </row>
    <row r="10882" spans="2:5" x14ac:dyDescent="0.35">
      <c r="B10882" t="s">
        <v>6202</v>
      </c>
      <c r="C10882" t="s">
        <v>19641</v>
      </c>
      <c r="D10882" t="s">
        <v>8018</v>
      </c>
      <c r="E10882" t="s">
        <v>1028</v>
      </c>
    </row>
    <row r="10883" spans="2:5" x14ac:dyDescent="0.35">
      <c r="B10883" t="s">
        <v>14319</v>
      </c>
      <c r="C10883" t="s">
        <v>19641</v>
      </c>
      <c r="D10883" t="s">
        <v>6167</v>
      </c>
      <c r="E10883" t="s">
        <v>1028</v>
      </c>
    </row>
    <row r="10884" spans="2:5" x14ac:dyDescent="0.35">
      <c r="B10884" t="s">
        <v>14320</v>
      </c>
      <c r="C10884" t="s">
        <v>19641</v>
      </c>
      <c r="D10884" t="s">
        <v>6167</v>
      </c>
      <c r="E10884" t="s">
        <v>1028</v>
      </c>
    </row>
    <row r="10885" spans="2:5" x14ac:dyDescent="0.35">
      <c r="B10885" t="s">
        <v>14321</v>
      </c>
      <c r="C10885" t="s">
        <v>19641</v>
      </c>
      <c r="D10885" t="s">
        <v>6167</v>
      </c>
      <c r="E10885" t="s">
        <v>1028</v>
      </c>
    </row>
    <row r="10886" spans="2:5" x14ac:dyDescent="0.35">
      <c r="B10886" t="s">
        <v>6204</v>
      </c>
      <c r="C10886" t="s">
        <v>19641</v>
      </c>
      <c r="D10886" t="s">
        <v>6167</v>
      </c>
      <c r="E10886" t="s">
        <v>1028</v>
      </c>
    </row>
    <row r="10887" spans="2:5" x14ac:dyDescent="0.35">
      <c r="B10887" t="s">
        <v>14322</v>
      </c>
      <c r="C10887" t="s">
        <v>19641</v>
      </c>
      <c r="D10887" t="s">
        <v>6167</v>
      </c>
      <c r="E10887" t="s">
        <v>1028</v>
      </c>
    </row>
    <row r="10888" spans="2:5" x14ac:dyDescent="0.35">
      <c r="B10888" t="s">
        <v>14323</v>
      </c>
      <c r="C10888" t="s">
        <v>19641</v>
      </c>
      <c r="D10888" t="s">
        <v>19660</v>
      </c>
    </row>
    <row r="10889" spans="2:5" x14ac:dyDescent="0.35">
      <c r="B10889" t="s">
        <v>14324</v>
      </c>
      <c r="C10889" t="s">
        <v>19641</v>
      </c>
      <c r="D10889" t="s">
        <v>19660</v>
      </c>
    </row>
    <row r="10890" spans="2:5" x14ac:dyDescent="0.35">
      <c r="B10890" t="s">
        <v>14325</v>
      </c>
      <c r="C10890" t="s">
        <v>19641</v>
      </c>
      <c r="D10890" t="s">
        <v>19660</v>
      </c>
    </row>
    <row r="10891" spans="2:5" x14ac:dyDescent="0.35">
      <c r="B10891" t="s">
        <v>14326</v>
      </c>
      <c r="C10891" t="s">
        <v>19641</v>
      </c>
      <c r="D10891" t="s">
        <v>19660</v>
      </c>
    </row>
    <row r="10892" spans="2:5" x14ac:dyDescent="0.35">
      <c r="B10892" t="s">
        <v>14327</v>
      </c>
      <c r="C10892" t="s">
        <v>19641</v>
      </c>
      <c r="D10892" t="s">
        <v>19660</v>
      </c>
    </row>
    <row r="10893" spans="2:5" x14ac:dyDescent="0.35">
      <c r="B10893" t="s">
        <v>14328</v>
      </c>
      <c r="C10893" t="s">
        <v>19641</v>
      </c>
      <c r="D10893" t="s">
        <v>19660</v>
      </c>
    </row>
    <row r="10894" spans="2:5" x14ac:dyDescent="0.35">
      <c r="B10894" t="s">
        <v>14329</v>
      </c>
      <c r="C10894" t="s">
        <v>19641</v>
      </c>
      <c r="D10894" t="s">
        <v>19660</v>
      </c>
    </row>
    <row r="10895" spans="2:5" x14ac:dyDescent="0.35">
      <c r="B10895" t="s">
        <v>14330</v>
      </c>
      <c r="C10895" t="s">
        <v>19641</v>
      </c>
      <c r="D10895" t="s">
        <v>19660</v>
      </c>
    </row>
    <row r="10896" spans="2:5" x14ac:dyDescent="0.35">
      <c r="B10896" t="s">
        <v>14331</v>
      </c>
      <c r="C10896" t="s">
        <v>19641</v>
      </c>
      <c r="D10896" t="s">
        <v>19661</v>
      </c>
    </row>
    <row r="10897" spans="2:4" x14ac:dyDescent="0.35">
      <c r="B10897" t="s">
        <v>14332</v>
      </c>
      <c r="C10897" t="s">
        <v>19641</v>
      </c>
      <c r="D10897" t="s">
        <v>19662</v>
      </c>
    </row>
    <row r="10898" spans="2:4" x14ac:dyDescent="0.35">
      <c r="B10898" t="s">
        <v>14333</v>
      </c>
      <c r="C10898" t="s">
        <v>19641</v>
      </c>
      <c r="D10898" t="s">
        <v>19662</v>
      </c>
    </row>
    <row r="10899" spans="2:4" x14ac:dyDescent="0.35">
      <c r="B10899" t="s">
        <v>14334</v>
      </c>
      <c r="C10899" t="s">
        <v>19641</v>
      </c>
      <c r="D10899" t="s">
        <v>19662</v>
      </c>
    </row>
    <row r="10900" spans="2:4" x14ac:dyDescent="0.35">
      <c r="B10900" t="s">
        <v>14335</v>
      </c>
      <c r="C10900" t="s">
        <v>19641</v>
      </c>
      <c r="D10900" t="s">
        <v>19662</v>
      </c>
    </row>
    <row r="10901" spans="2:4" x14ac:dyDescent="0.35">
      <c r="B10901" t="s">
        <v>14336</v>
      </c>
      <c r="C10901" t="s">
        <v>19641</v>
      </c>
      <c r="D10901" t="s">
        <v>19662</v>
      </c>
    </row>
    <row r="10902" spans="2:4" x14ac:dyDescent="0.35">
      <c r="B10902" t="s">
        <v>14337</v>
      </c>
      <c r="C10902" t="s">
        <v>19641</v>
      </c>
      <c r="D10902" t="s">
        <v>19662</v>
      </c>
    </row>
    <row r="10903" spans="2:4" x14ac:dyDescent="0.35">
      <c r="B10903" t="s">
        <v>14338</v>
      </c>
      <c r="C10903" t="s">
        <v>19641</v>
      </c>
      <c r="D10903" t="s">
        <v>19662</v>
      </c>
    </row>
    <row r="10904" spans="2:4" x14ac:dyDescent="0.35">
      <c r="B10904" t="s">
        <v>14339</v>
      </c>
      <c r="C10904" t="s">
        <v>19641</v>
      </c>
      <c r="D10904" t="s">
        <v>19662</v>
      </c>
    </row>
    <row r="10905" spans="2:4" x14ac:dyDescent="0.35">
      <c r="B10905" t="s">
        <v>14340</v>
      </c>
      <c r="C10905" t="s">
        <v>19641</v>
      </c>
      <c r="D10905" t="s">
        <v>19662</v>
      </c>
    </row>
    <row r="10906" spans="2:4" x14ac:dyDescent="0.35">
      <c r="B10906" t="s">
        <v>14341</v>
      </c>
      <c r="C10906" t="s">
        <v>19641</v>
      </c>
      <c r="D10906" t="s">
        <v>19662</v>
      </c>
    </row>
    <row r="10907" spans="2:4" x14ac:dyDescent="0.35">
      <c r="B10907" t="s">
        <v>14342</v>
      </c>
      <c r="C10907" t="s">
        <v>19641</v>
      </c>
      <c r="D10907" t="s">
        <v>19662</v>
      </c>
    </row>
    <row r="10908" spans="2:4" x14ac:dyDescent="0.35">
      <c r="B10908" t="s">
        <v>14343</v>
      </c>
      <c r="C10908" t="s">
        <v>19641</v>
      </c>
      <c r="D10908" t="s">
        <v>19662</v>
      </c>
    </row>
    <row r="10909" spans="2:4" x14ac:dyDescent="0.35">
      <c r="B10909" t="s">
        <v>14344</v>
      </c>
      <c r="C10909" t="s">
        <v>19641</v>
      </c>
      <c r="D10909" t="s">
        <v>19662</v>
      </c>
    </row>
    <row r="10910" spans="2:4" x14ac:dyDescent="0.35">
      <c r="B10910" t="s">
        <v>14345</v>
      </c>
      <c r="C10910" t="s">
        <v>19641</v>
      </c>
      <c r="D10910" t="s">
        <v>19662</v>
      </c>
    </row>
    <row r="10911" spans="2:4" x14ac:dyDescent="0.35">
      <c r="B10911" t="s">
        <v>14346</v>
      </c>
      <c r="C10911" t="s">
        <v>19641</v>
      </c>
      <c r="D10911" t="s">
        <v>19662</v>
      </c>
    </row>
    <row r="10912" spans="2:4" x14ac:dyDescent="0.35">
      <c r="B10912" t="s">
        <v>14347</v>
      </c>
      <c r="C10912" t="s">
        <v>19641</v>
      </c>
      <c r="D10912" t="s">
        <v>19662</v>
      </c>
    </row>
    <row r="10913" spans="2:4" x14ac:dyDescent="0.35">
      <c r="B10913" t="s">
        <v>14348</v>
      </c>
      <c r="C10913" t="s">
        <v>19641</v>
      </c>
      <c r="D10913" t="s">
        <v>19662</v>
      </c>
    </row>
    <row r="10914" spans="2:4" x14ac:dyDescent="0.35">
      <c r="B10914" t="s">
        <v>14349</v>
      </c>
      <c r="C10914" t="s">
        <v>19641</v>
      </c>
      <c r="D10914" t="s">
        <v>19662</v>
      </c>
    </row>
    <row r="10915" spans="2:4" x14ac:dyDescent="0.35">
      <c r="B10915" t="s">
        <v>14350</v>
      </c>
      <c r="C10915" t="s">
        <v>19641</v>
      </c>
      <c r="D10915" t="s">
        <v>19662</v>
      </c>
    </row>
    <row r="10916" spans="2:4" x14ac:dyDescent="0.35">
      <c r="B10916" t="s">
        <v>14351</v>
      </c>
      <c r="C10916" t="s">
        <v>19641</v>
      </c>
      <c r="D10916" t="s">
        <v>19662</v>
      </c>
    </row>
    <row r="10917" spans="2:4" x14ac:dyDescent="0.35">
      <c r="B10917" t="s">
        <v>14352</v>
      </c>
      <c r="C10917" t="s">
        <v>19641</v>
      </c>
      <c r="D10917" t="s">
        <v>19662</v>
      </c>
    </row>
    <row r="10918" spans="2:4" x14ac:dyDescent="0.35">
      <c r="B10918" t="s">
        <v>14353</v>
      </c>
      <c r="C10918" t="s">
        <v>19641</v>
      </c>
      <c r="D10918" t="s">
        <v>19662</v>
      </c>
    </row>
    <row r="10919" spans="2:4" x14ac:dyDescent="0.35">
      <c r="B10919" t="s">
        <v>14354</v>
      </c>
      <c r="C10919" t="s">
        <v>19641</v>
      </c>
      <c r="D10919" t="s">
        <v>19662</v>
      </c>
    </row>
    <row r="10920" spans="2:4" x14ac:dyDescent="0.35">
      <c r="B10920" t="s">
        <v>14355</v>
      </c>
      <c r="C10920" t="s">
        <v>19641</v>
      </c>
      <c r="D10920" t="s">
        <v>19662</v>
      </c>
    </row>
    <row r="10921" spans="2:4" x14ac:dyDescent="0.35">
      <c r="B10921" t="s">
        <v>14356</v>
      </c>
      <c r="C10921" t="s">
        <v>19641</v>
      </c>
      <c r="D10921" t="s">
        <v>19662</v>
      </c>
    </row>
    <row r="10922" spans="2:4" x14ac:dyDescent="0.35">
      <c r="B10922" t="s">
        <v>14357</v>
      </c>
      <c r="C10922" t="s">
        <v>19641</v>
      </c>
      <c r="D10922" t="s">
        <v>19662</v>
      </c>
    </row>
    <row r="10923" spans="2:4" x14ac:dyDescent="0.35">
      <c r="B10923" t="s">
        <v>14358</v>
      </c>
      <c r="C10923" t="s">
        <v>19641</v>
      </c>
      <c r="D10923" t="s">
        <v>19662</v>
      </c>
    </row>
    <row r="10924" spans="2:4" x14ac:dyDescent="0.35">
      <c r="B10924" t="s">
        <v>14359</v>
      </c>
      <c r="C10924" t="s">
        <v>19641</v>
      </c>
      <c r="D10924" t="s">
        <v>19662</v>
      </c>
    </row>
    <row r="10925" spans="2:4" x14ac:dyDescent="0.35">
      <c r="B10925" t="s">
        <v>14360</v>
      </c>
      <c r="C10925" t="s">
        <v>19641</v>
      </c>
      <c r="D10925" t="s">
        <v>19662</v>
      </c>
    </row>
    <row r="10926" spans="2:4" x14ac:dyDescent="0.35">
      <c r="B10926" t="s">
        <v>14361</v>
      </c>
      <c r="C10926" t="s">
        <v>19641</v>
      </c>
      <c r="D10926" t="s">
        <v>19662</v>
      </c>
    </row>
    <row r="10927" spans="2:4" x14ac:dyDescent="0.35">
      <c r="B10927" t="s">
        <v>14362</v>
      </c>
      <c r="C10927" t="s">
        <v>19641</v>
      </c>
      <c r="D10927" t="s">
        <v>19663</v>
      </c>
    </row>
    <row r="10928" spans="2:4" x14ac:dyDescent="0.35">
      <c r="B10928" t="s">
        <v>14363</v>
      </c>
      <c r="C10928" t="s">
        <v>19641</v>
      </c>
    </row>
    <row r="10929" spans="2:5" x14ac:dyDescent="0.35">
      <c r="B10929" t="s">
        <v>14364</v>
      </c>
      <c r="C10929" t="s">
        <v>19641</v>
      </c>
    </row>
    <row r="10930" spans="2:5" x14ac:dyDescent="0.35">
      <c r="B10930" t="s">
        <v>14365</v>
      </c>
      <c r="C10930" t="s">
        <v>19641</v>
      </c>
      <c r="D10930" t="s">
        <v>8020</v>
      </c>
    </row>
    <row r="10931" spans="2:5" x14ac:dyDescent="0.35">
      <c r="B10931" t="s">
        <v>14366</v>
      </c>
      <c r="C10931" t="s">
        <v>19641</v>
      </c>
    </row>
    <row r="10932" spans="2:5" x14ac:dyDescent="0.35">
      <c r="B10932" t="s">
        <v>14367</v>
      </c>
      <c r="C10932" t="s">
        <v>19641</v>
      </c>
      <c r="D10932" t="s">
        <v>19664</v>
      </c>
    </row>
    <row r="10933" spans="2:5" x14ac:dyDescent="0.35">
      <c r="B10933" t="s">
        <v>14368</v>
      </c>
      <c r="C10933" t="s">
        <v>19641</v>
      </c>
    </row>
    <row r="10934" spans="2:5" x14ac:dyDescent="0.35">
      <c r="B10934" t="s">
        <v>14369</v>
      </c>
      <c r="C10934" t="s">
        <v>19641</v>
      </c>
    </row>
    <row r="10935" spans="2:5" x14ac:dyDescent="0.35">
      <c r="B10935" t="s">
        <v>14370</v>
      </c>
      <c r="C10935" t="s">
        <v>19641</v>
      </c>
      <c r="D10935" t="s">
        <v>19665</v>
      </c>
    </row>
    <row r="10936" spans="2:5" x14ac:dyDescent="0.35">
      <c r="B10936" t="s">
        <v>14371</v>
      </c>
      <c r="C10936" t="s">
        <v>19641</v>
      </c>
      <c r="D10936" t="s">
        <v>19666</v>
      </c>
    </row>
    <row r="10937" spans="2:5" x14ac:dyDescent="0.35">
      <c r="B10937" t="s">
        <v>14372</v>
      </c>
      <c r="C10937" t="s">
        <v>19641</v>
      </c>
      <c r="D10937" t="s">
        <v>19667</v>
      </c>
    </row>
    <row r="10938" spans="2:5" x14ac:dyDescent="0.35">
      <c r="B10938" t="s">
        <v>6220</v>
      </c>
      <c r="C10938" t="s">
        <v>19641</v>
      </c>
      <c r="D10938" t="s">
        <v>8027</v>
      </c>
      <c r="E10938" t="s">
        <v>1062</v>
      </c>
    </row>
    <row r="10939" spans="2:5" x14ac:dyDescent="0.35">
      <c r="B10939" t="s">
        <v>6225</v>
      </c>
      <c r="C10939" t="s">
        <v>19641</v>
      </c>
      <c r="D10939" t="s">
        <v>4349</v>
      </c>
      <c r="E10939" t="s">
        <v>1050</v>
      </c>
    </row>
    <row r="10940" spans="2:5" x14ac:dyDescent="0.35">
      <c r="B10940" t="s">
        <v>6226</v>
      </c>
      <c r="C10940" t="s">
        <v>19641</v>
      </c>
      <c r="D10940" t="s">
        <v>4349</v>
      </c>
      <c r="E10940" t="s">
        <v>1050</v>
      </c>
    </row>
    <row r="10941" spans="2:5" x14ac:dyDescent="0.35">
      <c r="B10941" t="s">
        <v>6227</v>
      </c>
      <c r="C10941" t="s">
        <v>19641</v>
      </c>
      <c r="D10941" t="s">
        <v>8031</v>
      </c>
      <c r="E10941" t="s">
        <v>1032</v>
      </c>
    </row>
    <row r="10942" spans="2:5" x14ac:dyDescent="0.35">
      <c r="B10942" t="s">
        <v>6228</v>
      </c>
      <c r="C10942" t="s">
        <v>19641</v>
      </c>
      <c r="D10942" t="s">
        <v>8031</v>
      </c>
      <c r="E10942" t="s">
        <v>1032</v>
      </c>
    </row>
    <row r="10943" spans="2:5" x14ac:dyDescent="0.35">
      <c r="B10943" t="s">
        <v>6229</v>
      </c>
      <c r="C10943" t="s">
        <v>19641</v>
      </c>
      <c r="D10943" t="s">
        <v>4352</v>
      </c>
      <c r="E10943" t="s">
        <v>1050</v>
      </c>
    </row>
    <row r="10944" spans="2:5" x14ac:dyDescent="0.35">
      <c r="B10944" t="s">
        <v>6230</v>
      </c>
      <c r="C10944" t="s">
        <v>19641</v>
      </c>
      <c r="D10944" t="s">
        <v>4352</v>
      </c>
      <c r="E10944" t="s">
        <v>1050</v>
      </c>
    </row>
    <row r="10945" spans="2:5" x14ac:dyDescent="0.35">
      <c r="B10945" t="s">
        <v>6235</v>
      </c>
      <c r="C10945" t="s">
        <v>19641</v>
      </c>
      <c r="D10945" t="s">
        <v>8033</v>
      </c>
    </row>
    <row r="10946" spans="2:5" x14ac:dyDescent="0.35">
      <c r="B10946" t="s">
        <v>6236</v>
      </c>
      <c r="C10946" t="s">
        <v>19641</v>
      </c>
      <c r="D10946" t="s">
        <v>8033</v>
      </c>
    </row>
    <row r="10947" spans="2:5" x14ac:dyDescent="0.35">
      <c r="B10947" t="s">
        <v>6242</v>
      </c>
      <c r="C10947" t="s">
        <v>19641</v>
      </c>
      <c r="D10947" t="s">
        <v>8036</v>
      </c>
      <c r="E10947" t="s">
        <v>1050</v>
      </c>
    </row>
    <row r="10948" spans="2:5" x14ac:dyDescent="0.35">
      <c r="B10948" t="s">
        <v>14373</v>
      </c>
      <c r="C10948" t="s">
        <v>19641</v>
      </c>
      <c r="D10948" t="s">
        <v>19668</v>
      </c>
    </row>
    <row r="10949" spans="2:5" x14ac:dyDescent="0.35">
      <c r="B10949" t="s">
        <v>14374</v>
      </c>
      <c r="C10949" t="s">
        <v>19641</v>
      </c>
      <c r="D10949" t="s">
        <v>19668</v>
      </c>
    </row>
    <row r="10950" spans="2:5" x14ac:dyDescent="0.35">
      <c r="B10950" t="s">
        <v>14375</v>
      </c>
      <c r="C10950" t="s">
        <v>19641</v>
      </c>
      <c r="D10950" t="s">
        <v>19668</v>
      </c>
    </row>
    <row r="10951" spans="2:5" x14ac:dyDescent="0.35">
      <c r="B10951" t="s">
        <v>14376</v>
      </c>
      <c r="C10951" t="s">
        <v>19641</v>
      </c>
      <c r="D10951" t="s">
        <v>19668</v>
      </c>
    </row>
    <row r="10952" spans="2:5" x14ac:dyDescent="0.35">
      <c r="B10952" t="s">
        <v>14377</v>
      </c>
      <c r="C10952" t="s">
        <v>19641</v>
      </c>
      <c r="D10952" t="s">
        <v>19668</v>
      </c>
    </row>
    <row r="10953" spans="2:5" x14ac:dyDescent="0.35">
      <c r="B10953" t="s">
        <v>14378</v>
      </c>
      <c r="C10953" t="s">
        <v>19641</v>
      </c>
      <c r="D10953" t="s">
        <v>19668</v>
      </c>
    </row>
    <row r="10954" spans="2:5" x14ac:dyDescent="0.35">
      <c r="B10954" t="s">
        <v>14379</v>
      </c>
      <c r="C10954" t="s">
        <v>19641</v>
      </c>
      <c r="D10954" t="s">
        <v>19668</v>
      </c>
    </row>
    <row r="10955" spans="2:5" x14ac:dyDescent="0.35">
      <c r="B10955" t="s">
        <v>14380</v>
      </c>
      <c r="C10955" t="s">
        <v>19641</v>
      </c>
      <c r="D10955" t="s">
        <v>19668</v>
      </c>
    </row>
    <row r="10956" spans="2:5" x14ac:dyDescent="0.35">
      <c r="B10956" t="s">
        <v>14381</v>
      </c>
      <c r="C10956" t="s">
        <v>19641</v>
      </c>
      <c r="D10956" t="s">
        <v>19668</v>
      </c>
    </row>
    <row r="10957" spans="2:5" x14ac:dyDescent="0.35">
      <c r="B10957" t="s">
        <v>14382</v>
      </c>
      <c r="C10957" t="s">
        <v>19641</v>
      </c>
      <c r="D10957" t="s">
        <v>19668</v>
      </c>
    </row>
    <row r="10958" spans="2:5" x14ac:dyDescent="0.35">
      <c r="B10958" t="s">
        <v>14383</v>
      </c>
      <c r="C10958" t="s">
        <v>19641</v>
      </c>
      <c r="D10958" t="s">
        <v>19668</v>
      </c>
    </row>
    <row r="10959" spans="2:5" x14ac:dyDescent="0.35">
      <c r="B10959" t="s">
        <v>14384</v>
      </c>
      <c r="C10959" t="s">
        <v>19641</v>
      </c>
      <c r="D10959" t="s">
        <v>19668</v>
      </c>
    </row>
    <row r="10960" spans="2:5" x14ac:dyDescent="0.35">
      <c r="B10960" t="s">
        <v>14385</v>
      </c>
      <c r="C10960" t="s">
        <v>19641</v>
      </c>
      <c r="D10960" t="s">
        <v>19669</v>
      </c>
    </row>
    <row r="10961" spans="2:4" x14ac:dyDescent="0.35">
      <c r="B10961" t="s">
        <v>14386</v>
      </c>
      <c r="C10961" t="s">
        <v>19641</v>
      </c>
      <c r="D10961" t="s">
        <v>19669</v>
      </c>
    </row>
    <row r="10962" spans="2:4" x14ac:dyDescent="0.35">
      <c r="B10962" t="s">
        <v>14387</v>
      </c>
      <c r="C10962" t="s">
        <v>19641</v>
      </c>
      <c r="D10962" t="s">
        <v>19669</v>
      </c>
    </row>
    <row r="10963" spans="2:4" x14ac:dyDescent="0.35">
      <c r="B10963" t="s">
        <v>14388</v>
      </c>
      <c r="C10963" t="s">
        <v>19641</v>
      </c>
      <c r="D10963" t="s">
        <v>19669</v>
      </c>
    </row>
    <row r="10964" spans="2:4" x14ac:dyDescent="0.35">
      <c r="B10964" t="s">
        <v>14389</v>
      </c>
      <c r="C10964" t="s">
        <v>19641</v>
      </c>
      <c r="D10964" t="s">
        <v>19669</v>
      </c>
    </row>
    <row r="10965" spans="2:4" x14ac:dyDescent="0.35">
      <c r="B10965" t="s">
        <v>14390</v>
      </c>
      <c r="C10965" t="s">
        <v>19641</v>
      </c>
      <c r="D10965" t="s">
        <v>19669</v>
      </c>
    </row>
    <row r="10966" spans="2:4" x14ac:dyDescent="0.35">
      <c r="B10966" t="s">
        <v>14391</v>
      </c>
      <c r="C10966" t="s">
        <v>19641</v>
      </c>
      <c r="D10966" t="s">
        <v>19669</v>
      </c>
    </row>
    <row r="10967" spans="2:4" x14ac:dyDescent="0.35">
      <c r="B10967" t="s">
        <v>14392</v>
      </c>
      <c r="C10967" t="s">
        <v>19641</v>
      </c>
      <c r="D10967" t="s">
        <v>19669</v>
      </c>
    </row>
    <row r="10968" spans="2:4" x14ac:dyDescent="0.35">
      <c r="B10968" t="s">
        <v>14393</v>
      </c>
      <c r="C10968" t="s">
        <v>19641</v>
      </c>
      <c r="D10968" t="s">
        <v>19669</v>
      </c>
    </row>
    <row r="10969" spans="2:4" x14ac:dyDescent="0.35">
      <c r="B10969" t="s">
        <v>14394</v>
      </c>
      <c r="C10969" t="s">
        <v>19641</v>
      </c>
      <c r="D10969" t="s">
        <v>19669</v>
      </c>
    </row>
    <row r="10970" spans="2:4" x14ac:dyDescent="0.35">
      <c r="B10970" t="s">
        <v>14395</v>
      </c>
      <c r="C10970" t="s">
        <v>19641</v>
      </c>
      <c r="D10970" t="s">
        <v>19669</v>
      </c>
    </row>
    <row r="10971" spans="2:4" x14ac:dyDescent="0.35">
      <c r="B10971" t="s">
        <v>14396</v>
      </c>
      <c r="C10971" t="s">
        <v>19641</v>
      </c>
      <c r="D10971" t="s">
        <v>19669</v>
      </c>
    </row>
    <row r="10972" spans="2:4" x14ac:dyDescent="0.35">
      <c r="B10972" t="s">
        <v>14397</v>
      </c>
      <c r="C10972" t="s">
        <v>19641</v>
      </c>
      <c r="D10972" t="s">
        <v>19669</v>
      </c>
    </row>
    <row r="10973" spans="2:4" x14ac:dyDescent="0.35">
      <c r="B10973" t="s">
        <v>14398</v>
      </c>
      <c r="C10973" t="s">
        <v>19641</v>
      </c>
    </row>
    <row r="10974" spans="2:4" x14ac:dyDescent="0.35">
      <c r="B10974" t="s">
        <v>14399</v>
      </c>
      <c r="C10974" t="s">
        <v>19641</v>
      </c>
      <c r="D10974" t="s">
        <v>19670</v>
      </c>
    </row>
    <row r="10975" spans="2:4" x14ac:dyDescent="0.35">
      <c r="B10975" t="s">
        <v>6245</v>
      </c>
      <c r="C10975" t="s">
        <v>19641</v>
      </c>
    </row>
    <row r="10976" spans="2:4" x14ac:dyDescent="0.35">
      <c r="B10976" t="s">
        <v>14400</v>
      </c>
      <c r="C10976" t="s">
        <v>19641</v>
      </c>
    </row>
    <row r="10977" spans="2:5" x14ac:dyDescent="0.35">
      <c r="B10977" t="s">
        <v>14401</v>
      </c>
      <c r="C10977" t="s">
        <v>19641</v>
      </c>
    </row>
    <row r="10978" spans="2:5" x14ac:dyDescent="0.35">
      <c r="B10978" t="s">
        <v>14402</v>
      </c>
      <c r="C10978" t="s">
        <v>19641</v>
      </c>
      <c r="D10978" t="s">
        <v>8038</v>
      </c>
      <c r="E10978" t="s">
        <v>1028</v>
      </c>
    </row>
    <row r="10979" spans="2:5" x14ac:dyDescent="0.35">
      <c r="B10979" t="s">
        <v>14403</v>
      </c>
      <c r="C10979" t="s">
        <v>19641</v>
      </c>
      <c r="D10979" t="s">
        <v>8038</v>
      </c>
      <c r="E10979" t="s">
        <v>1028</v>
      </c>
    </row>
    <row r="10980" spans="2:5" x14ac:dyDescent="0.35">
      <c r="B10980" t="s">
        <v>14404</v>
      </c>
      <c r="C10980" t="s">
        <v>19641</v>
      </c>
      <c r="D10980" t="s">
        <v>19671</v>
      </c>
      <c r="E10980" t="s">
        <v>1028</v>
      </c>
    </row>
    <row r="10981" spans="2:5" x14ac:dyDescent="0.35">
      <c r="B10981" t="s">
        <v>6253</v>
      </c>
      <c r="C10981" t="s">
        <v>19641</v>
      </c>
      <c r="D10981" t="s">
        <v>8043</v>
      </c>
    </row>
    <row r="10982" spans="2:5" x14ac:dyDescent="0.35">
      <c r="B10982" t="s">
        <v>6254</v>
      </c>
      <c r="C10982" t="s">
        <v>19641</v>
      </c>
      <c r="D10982" t="s">
        <v>8043</v>
      </c>
    </row>
    <row r="10983" spans="2:5" x14ac:dyDescent="0.35">
      <c r="B10983" t="s">
        <v>14405</v>
      </c>
      <c r="C10983" t="s">
        <v>19641</v>
      </c>
      <c r="D10983" t="s">
        <v>19672</v>
      </c>
    </row>
    <row r="10984" spans="2:5" x14ac:dyDescent="0.35">
      <c r="B10984" t="s">
        <v>14406</v>
      </c>
      <c r="C10984" t="s">
        <v>19641</v>
      </c>
      <c r="D10984" t="s">
        <v>19672</v>
      </c>
    </row>
    <row r="10985" spans="2:5" x14ac:dyDescent="0.35">
      <c r="B10985" t="s">
        <v>14407</v>
      </c>
      <c r="C10985" t="s">
        <v>19641</v>
      </c>
      <c r="D10985" t="s">
        <v>19672</v>
      </c>
    </row>
    <row r="10986" spans="2:5" x14ac:dyDescent="0.35">
      <c r="B10986" t="s">
        <v>14408</v>
      </c>
      <c r="C10986" t="s">
        <v>19641</v>
      </c>
      <c r="D10986" t="s">
        <v>19672</v>
      </c>
    </row>
    <row r="10987" spans="2:5" x14ac:dyDescent="0.35">
      <c r="B10987" t="s">
        <v>14409</v>
      </c>
      <c r="C10987" t="s">
        <v>19641</v>
      </c>
      <c r="D10987" t="s">
        <v>19672</v>
      </c>
    </row>
    <row r="10988" spans="2:5" x14ac:dyDescent="0.35">
      <c r="B10988" t="s">
        <v>14410</v>
      </c>
      <c r="C10988" t="s">
        <v>19641</v>
      </c>
      <c r="D10988" t="s">
        <v>19673</v>
      </c>
    </row>
    <row r="10989" spans="2:5" x14ac:dyDescent="0.35">
      <c r="B10989" t="s">
        <v>14411</v>
      </c>
      <c r="C10989" t="s">
        <v>19641</v>
      </c>
    </row>
    <row r="10990" spans="2:5" x14ac:dyDescent="0.35">
      <c r="B10990" t="s">
        <v>14412</v>
      </c>
      <c r="C10990" t="s">
        <v>19641</v>
      </c>
      <c r="D10990" t="s">
        <v>19673</v>
      </c>
    </row>
    <row r="10991" spans="2:5" x14ac:dyDescent="0.35">
      <c r="B10991" t="s">
        <v>14413</v>
      </c>
      <c r="C10991" t="s">
        <v>19641</v>
      </c>
      <c r="D10991" t="s">
        <v>19674</v>
      </c>
    </row>
    <row r="10992" spans="2:5" x14ac:dyDescent="0.35">
      <c r="B10992" t="s">
        <v>14414</v>
      </c>
      <c r="C10992" t="s">
        <v>19641</v>
      </c>
      <c r="D10992" t="s">
        <v>19675</v>
      </c>
    </row>
    <row r="10993" spans="2:5" x14ac:dyDescent="0.35">
      <c r="B10993" t="s">
        <v>14415</v>
      </c>
      <c r="C10993" t="s">
        <v>19641</v>
      </c>
      <c r="D10993" t="s">
        <v>19675</v>
      </c>
    </row>
    <row r="10994" spans="2:5" x14ac:dyDescent="0.35">
      <c r="B10994" t="s">
        <v>14416</v>
      </c>
      <c r="C10994" t="s">
        <v>19641</v>
      </c>
      <c r="D10994" t="s">
        <v>19675</v>
      </c>
    </row>
    <row r="10995" spans="2:5" x14ac:dyDescent="0.35">
      <c r="B10995" t="s">
        <v>14417</v>
      </c>
      <c r="C10995" t="s">
        <v>19641</v>
      </c>
    </row>
    <row r="10996" spans="2:5" x14ac:dyDescent="0.35">
      <c r="B10996" t="s">
        <v>14418</v>
      </c>
      <c r="C10996" t="s">
        <v>19641</v>
      </c>
    </row>
    <row r="10997" spans="2:5" x14ac:dyDescent="0.35">
      <c r="B10997" t="s">
        <v>14419</v>
      </c>
      <c r="C10997" t="s">
        <v>19641</v>
      </c>
      <c r="D10997" t="s">
        <v>19675</v>
      </c>
    </row>
    <row r="10998" spans="2:5" x14ac:dyDescent="0.35">
      <c r="B10998" t="s">
        <v>14420</v>
      </c>
      <c r="C10998" t="s">
        <v>19641</v>
      </c>
      <c r="D10998" t="s">
        <v>19676</v>
      </c>
      <c r="E10998" t="s">
        <v>1041</v>
      </c>
    </row>
    <row r="10999" spans="2:5" x14ac:dyDescent="0.35">
      <c r="B10999" t="s">
        <v>6256</v>
      </c>
      <c r="C10999" t="s">
        <v>19641</v>
      </c>
      <c r="D10999" t="s">
        <v>4372</v>
      </c>
      <c r="E10999" t="s">
        <v>1028</v>
      </c>
    </row>
    <row r="11000" spans="2:5" x14ac:dyDescent="0.35">
      <c r="B11000" t="s">
        <v>6257</v>
      </c>
      <c r="C11000" t="s">
        <v>19641</v>
      </c>
      <c r="D11000" t="s">
        <v>4372</v>
      </c>
      <c r="E11000" t="s">
        <v>1028</v>
      </c>
    </row>
    <row r="11001" spans="2:5" x14ac:dyDescent="0.35">
      <c r="B11001" t="s">
        <v>14421</v>
      </c>
      <c r="C11001" t="s">
        <v>19641</v>
      </c>
      <c r="D11001" t="s">
        <v>4372</v>
      </c>
      <c r="E11001" t="s">
        <v>1028</v>
      </c>
    </row>
    <row r="11002" spans="2:5" x14ac:dyDescent="0.35">
      <c r="B11002" t="s">
        <v>6273</v>
      </c>
      <c r="C11002" t="s">
        <v>19641</v>
      </c>
      <c r="D11002" t="s">
        <v>8049</v>
      </c>
      <c r="E11002" t="s">
        <v>1048</v>
      </c>
    </row>
    <row r="11003" spans="2:5" x14ac:dyDescent="0.35">
      <c r="B11003" t="s">
        <v>14422</v>
      </c>
      <c r="C11003" t="s">
        <v>19641</v>
      </c>
      <c r="D11003" t="s">
        <v>19677</v>
      </c>
      <c r="E11003" t="s">
        <v>1028</v>
      </c>
    </row>
    <row r="11004" spans="2:5" x14ac:dyDescent="0.35">
      <c r="B11004" t="s">
        <v>6274</v>
      </c>
      <c r="C11004" t="s">
        <v>19641</v>
      </c>
      <c r="D11004" t="s">
        <v>8050</v>
      </c>
      <c r="E11004" t="s">
        <v>1105</v>
      </c>
    </row>
    <row r="11005" spans="2:5" x14ac:dyDescent="0.35">
      <c r="B11005" t="s">
        <v>14423</v>
      </c>
      <c r="C11005" t="s">
        <v>19641</v>
      </c>
      <c r="D11005" t="s">
        <v>19678</v>
      </c>
    </row>
    <row r="11006" spans="2:5" x14ac:dyDescent="0.35">
      <c r="B11006" t="s">
        <v>14424</v>
      </c>
      <c r="C11006" t="s">
        <v>19641</v>
      </c>
      <c r="D11006" t="s">
        <v>19678</v>
      </c>
    </row>
    <row r="11007" spans="2:5" x14ac:dyDescent="0.35">
      <c r="B11007" t="s">
        <v>14425</v>
      </c>
      <c r="C11007" t="s">
        <v>19641</v>
      </c>
      <c r="D11007" t="s">
        <v>19679</v>
      </c>
    </row>
    <row r="11008" spans="2:5" x14ac:dyDescent="0.35">
      <c r="B11008" t="s">
        <v>14426</v>
      </c>
      <c r="C11008" t="s">
        <v>19641</v>
      </c>
      <c r="D11008" t="s">
        <v>19679</v>
      </c>
    </row>
    <row r="11009" spans="2:4" x14ac:dyDescent="0.35">
      <c r="B11009" t="s">
        <v>14427</v>
      </c>
      <c r="C11009" t="s">
        <v>19641</v>
      </c>
      <c r="D11009" t="s">
        <v>19679</v>
      </c>
    </row>
    <row r="11010" spans="2:4" x14ac:dyDescent="0.35">
      <c r="B11010" t="s">
        <v>14428</v>
      </c>
      <c r="C11010" t="s">
        <v>19641</v>
      </c>
      <c r="D11010" t="s">
        <v>19679</v>
      </c>
    </row>
    <row r="11011" spans="2:4" x14ac:dyDescent="0.35">
      <c r="B11011" t="s">
        <v>14429</v>
      </c>
      <c r="C11011" t="s">
        <v>19641</v>
      </c>
      <c r="D11011" t="s">
        <v>19679</v>
      </c>
    </row>
    <row r="11012" spans="2:4" x14ac:dyDescent="0.35">
      <c r="B11012" t="s">
        <v>14430</v>
      </c>
      <c r="C11012" t="s">
        <v>19641</v>
      </c>
      <c r="D11012" t="s">
        <v>19679</v>
      </c>
    </row>
    <row r="11013" spans="2:4" x14ac:dyDescent="0.35">
      <c r="B11013" t="s">
        <v>14431</v>
      </c>
      <c r="C11013" t="s">
        <v>19641</v>
      </c>
      <c r="D11013" t="s">
        <v>19679</v>
      </c>
    </row>
    <row r="11014" spans="2:4" x14ac:dyDescent="0.35">
      <c r="B11014" t="s">
        <v>14432</v>
      </c>
      <c r="C11014" t="s">
        <v>19641</v>
      </c>
      <c r="D11014" t="s">
        <v>19679</v>
      </c>
    </row>
    <row r="11015" spans="2:4" x14ac:dyDescent="0.35">
      <c r="B11015" t="s">
        <v>14433</v>
      </c>
      <c r="C11015" t="s">
        <v>19641</v>
      </c>
      <c r="D11015" t="s">
        <v>19679</v>
      </c>
    </row>
    <row r="11016" spans="2:4" x14ac:dyDescent="0.35">
      <c r="B11016" t="s">
        <v>14434</v>
      </c>
      <c r="C11016" t="s">
        <v>19641</v>
      </c>
      <c r="D11016" t="s">
        <v>19679</v>
      </c>
    </row>
    <row r="11017" spans="2:4" x14ac:dyDescent="0.35">
      <c r="B11017" t="s">
        <v>14435</v>
      </c>
      <c r="C11017" t="s">
        <v>19641</v>
      </c>
      <c r="D11017" t="s">
        <v>19679</v>
      </c>
    </row>
    <row r="11018" spans="2:4" x14ac:dyDescent="0.35">
      <c r="B11018" t="s">
        <v>14436</v>
      </c>
      <c r="C11018" t="s">
        <v>19641</v>
      </c>
      <c r="D11018" t="s">
        <v>19679</v>
      </c>
    </row>
    <row r="11019" spans="2:4" x14ac:dyDescent="0.35">
      <c r="B11019" t="s">
        <v>14437</v>
      </c>
      <c r="C11019" t="s">
        <v>19641</v>
      </c>
      <c r="D11019" t="s">
        <v>19679</v>
      </c>
    </row>
    <row r="11020" spans="2:4" x14ac:dyDescent="0.35">
      <c r="B11020" t="s">
        <v>14438</v>
      </c>
      <c r="C11020" t="s">
        <v>19641</v>
      </c>
      <c r="D11020" t="s">
        <v>19679</v>
      </c>
    </row>
    <row r="11021" spans="2:4" x14ac:dyDescent="0.35">
      <c r="B11021" t="s">
        <v>14439</v>
      </c>
      <c r="C11021" t="s">
        <v>19641</v>
      </c>
      <c r="D11021" t="s">
        <v>19679</v>
      </c>
    </row>
    <row r="11022" spans="2:4" x14ac:dyDescent="0.35">
      <c r="B11022" t="s">
        <v>14440</v>
      </c>
      <c r="C11022" t="s">
        <v>19641</v>
      </c>
      <c r="D11022" t="s">
        <v>19679</v>
      </c>
    </row>
    <row r="11023" spans="2:4" x14ac:dyDescent="0.35">
      <c r="B11023" t="s">
        <v>14441</v>
      </c>
      <c r="C11023" t="s">
        <v>19641</v>
      </c>
      <c r="D11023" t="s">
        <v>19679</v>
      </c>
    </row>
    <row r="11024" spans="2:4" x14ac:dyDescent="0.35">
      <c r="B11024" t="s">
        <v>14442</v>
      </c>
      <c r="C11024" t="s">
        <v>19641</v>
      </c>
      <c r="D11024" t="s">
        <v>19679</v>
      </c>
    </row>
    <row r="11025" spans="2:5" x14ac:dyDescent="0.35">
      <c r="B11025" t="s">
        <v>14443</v>
      </c>
      <c r="C11025" t="s">
        <v>19641</v>
      </c>
      <c r="D11025" t="s">
        <v>19679</v>
      </c>
    </row>
    <row r="11026" spans="2:5" x14ac:dyDescent="0.35">
      <c r="B11026" t="s">
        <v>14444</v>
      </c>
      <c r="C11026" t="s">
        <v>19641</v>
      </c>
      <c r="D11026" t="s">
        <v>19679</v>
      </c>
    </row>
    <row r="11027" spans="2:5" x14ac:dyDescent="0.35">
      <c r="B11027" t="s">
        <v>14445</v>
      </c>
      <c r="C11027" t="s">
        <v>19641</v>
      </c>
      <c r="D11027" t="s">
        <v>19679</v>
      </c>
    </row>
    <row r="11028" spans="2:5" x14ac:dyDescent="0.35">
      <c r="B11028" t="s">
        <v>14446</v>
      </c>
      <c r="C11028" t="s">
        <v>19641</v>
      </c>
      <c r="D11028" t="s">
        <v>19679</v>
      </c>
    </row>
    <row r="11029" spans="2:5" x14ac:dyDescent="0.35">
      <c r="B11029" t="s">
        <v>14447</v>
      </c>
      <c r="C11029" t="s">
        <v>19641</v>
      </c>
      <c r="D11029" t="s">
        <v>19679</v>
      </c>
    </row>
    <row r="11030" spans="2:5" x14ac:dyDescent="0.35">
      <c r="B11030" t="s">
        <v>14448</v>
      </c>
      <c r="C11030" t="s">
        <v>19641</v>
      </c>
      <c r="D11030" t="s">
        <v>19679</v>
      </c>
    </row>
    <row r="11031" spans="2:5" x14ac:dyDescent="0.35">
      <c r="B11031" t="s">
        <v>14449</v>
      </c>
      <c r="C11031" t="s">
        <v>19641</v>
      </c>
      <c r="D11031" t="s">
        <v>19679</v>
      </c>
    </row>
    <row r="11032" spans="2:5" x14ac:dyDescent="0.35">
      <c r="B11032" t="s">
        <v>14450</v>
      </c>
      <c r="C11032" t="s">
        <v>19641</v>
      </c>
      <c r="D11032" t="s">
        <v>19679</v>
      </c>
    </row>
    <row r="11033" spans="2:5" x14ac:dyDescent="0.35">
      <c r="B11033" t="s">
        <v>6285</v>
      </c>
      <c r="C11033" t="s">
        <v>19641</v>
      </c>
      <c r="D11033" t="s">
        <v>8053</v>
      </c>
      <c r="E11033" t="s">
        <v>1057</v>
      </c>
    </row>
    <row r="11034" spans="2:5" x14ac:dyDescent="0.35">
      <c r="B11034" t="s">
        <v>6287</v>
      </c>
      <c r="C11034" t="s">
        <v>19641</v>
      </c>
      <c r="D11034" t="s">
        <v>8053</v>
      </c>
      <c r="E11034" t="s">
        <v>1057</v>
      </c>
    </row>
    <row r="11035" spans="2:5" x14ac:dyDescent="0.35">
      <c r="B11035" t="s">
        <v>6288</v>
      </c>
      <c r="C11035" t="s">
        <v>19641</v>
      </c>
      <c r="D11035" t="s">
        <v>8053</v>
      </c>
      <c r="E11035" t="s">
        <v>1057</v>
      </c>
    </row>
    <row r="11036" spans="2:5" x14ac:dyDescent="0.35">
      <c r="B11036" t="s">
        <v>14451</v>
      </c>
      <c r="C11036" t="s">
        <v>19641</v>
      </c>
      <c r="D11036" t="s">
        <v>8053</v>
      </c>
      <c r="E11036" t="s">
        <v>1057</v>
      </c>
    </row>
    <row r="11037" spans="2:5" x14ac:dyDescent="0.35">
      <c r="B11037" t="s">
        <v>6289</v>
      </c>
      <c r="C11037" t="s">
        <v>19641</v>
      </c>
      <c r="D11037" t="s">
        <v>8053</v>
      </c>
      <c r="E11037" t="s">
        <v>1057</v>
      </c>
    </row>
    <row r="11038" spans="2:5" x14ac:dyDescent="0.35">
      <c r="B11038" t="s">
        <v>14452</v>
      </c>
      <c r="C11038" t="s">
        <v>19641</v>
      </c>
      <c r="D11038" t="s">
        <v>8053</v>
      </c>
      <c r="E11038" t="s">
        <v>1057</v>
      </c>
    </row>
    <row r="11039" spans="2:5" x14ac:dyDescent="0.35">
      <c r="B11039" t="s">
        <v>14453</v>
      </c>
      <c r="C11039" t="s">
        <v>19641</v>
      </c>
      <c r="D11039" t="s">
        <v>8053</v>
      </c>
      <c r="E11039" t="s">
        <v>1057</v>
      </c>
    </row>
    <row r="11040" spans="2:5" x14ac:dyDescent="0.35">
      <c r="B11040" t="s">
        <v>14454</v>
      </c>
      <c r="C11040" t="s">
        <v>19641</v>
      </c>
    </row>
    <row r="11041" spans="2:5" x14ac:dyDescent="0.35">
      <c r="B11041" t="s">
        <v>6294</v>
      </c>
      <c r="C11041" t="s">
        <v>19641</v>
      </c>
      <c r="D11041" t="s">
        <v>8057</v>
      </c>
      <c r="E11041" t="s">
        <v>1028</v>
      </c>
    </row>
    <row r="11042" spans="2:5" x14ac:dyDescent="0.35">
      <c r="B11042" t="s">
        <v>14455</v>
      </c>
      <c r="C11042" t="s">
        <v>19641</v>
      </c>
      <c r="D11042" t="s">
        <v>19680</v>
      </c>
    </row>
    <row r="11043" spans="2:5" x14ac:dyDescent="0.35">
      <c r="B11043" t="s">
        <v>14456</v>
      </c>
      <c r="C11043" t="s">
        <v>19641</v>
      </c>
    </row>
    <row r="11044" spans="2:5" x14ac:dyDescent="0.35">
      <c r="B11044" t="s">
        <v>14457</v>
      </c>
      <c r="C11044" t="s">
        <v>19641</v>
      </c>
    </row>
    <row r="11045" spans="2:5" x14ac:dyDescent="0.35">
      <c r="B11045" t="s">
        <v>14458</v>
      </c>
      <c r="C11045" t="s">
        <v>19641</v>
      </c>
    </row>
    <row r="11046" spans="2:5" x14ac:dyDescent="0.35">
      <c r="B11046" t="s">
        <v>6298</v>
      </c>
      <c r="C11046" t="s">
        <v>19641</v>
      </c>
      <c r="D11046" t="s">
        <v>8060</v>
      </c>
    </row>
    <row r="11047" spans="2:5" x14ac:dyDescent="0.35">
      <c r="B11047" t="s">
        <v>14459</v>
      </c>
      <c r="C11047" t="s">
        <v>19641</v>
      </c>
      <c r="D11047" t="s">
        <v>19681</v>
      </c>
    </row>
    <row r="11048" spans="2:5" x14ac:dyDescent="0.35">
      <c r="B11048" t="s">
        <v>14460</v>
      </c>
      <c r="C11048" t="s">
        <v>19641</v>
      </c>
      <c r="D11048" t="s">
        <v>19682</v>
      </c>
    </row>
    <row r="11049" spans="2:5" x14ac:dyDescent="0.35">
      <c r="B11049" t="s">
        <v>14461</v>
      </c>
      <c r="C11049" t="s">
        <v>19641</v>
      </c>
      <c r="D11049" t="s">
        <v>3303</v>
      </c>
      <c r="E11049" t="s">
        <v>1059</v>
      </c>
    </row>
    <row r="11050" spans="2:5" x14ac:dyDescent="0.35">
      <c r="B11050" t="s">
        <v>14462</v>
      </c>
      <c r="C11050" t="s">
        <v>19641</v>
      </c>
      <c r="D11050" t="s">
        <v>3303</v>
      </c>
      <c r="E11050" t="s">
        <v>1059</v>
      </c>
    </row>
    <row r="11051" spans="2:5" x14ac:dyDescent="0.35">
      <c r="B11051" t="s">
        <v>14463</v>
      </c>
      <c r="C11051" t="s">
        <v>19641</v>
      </c>
      <c r="D11051" t="s">
        <v>3303</v>
      </c>
      <c r="E11051" t="s">
        <v>1059</v>
      </c>
    </row>
    <row r="11052" spans="2:5" x14ac:dyDescent="0.35">
      <c r="B11052" t="s">
        <v>14464</v>
      </c>
      <c r="C11052" t="s">
        <v>19641</v>
      </c>
      <c r="D11052" t="s">
        <v>19683</v>
      </c>
    </row>
    <row r="11053" spans="2:5" x14ac:dyDescent="0.35">
      <c r="B11053" t="s">
        <v>14465</v>
      </c>
      <c r="C11053" t="s">
        <v>19641</v>
      </c>
    </row>
    <row r="11054" spans="2:5" x14ac:dyDescent="0.35">
      <c r="B11054" t="s">
        <v>14466</v>
      </c>
      <c r="C11054" t="s">
        <v>19641</v>
      </c>
      <c r="D11054" t="s">
        <v>19683</v>
      </c>
    </row>
    <row r="11055" spans="2:5" x14ac:dyDescent="0.35">
      <c r="B11055" t="s">
        <v>14467</v>
      </c>
      <c r="C11055" t="s">
        <v>19641</v>
      </c>
    </row>
    <row r="11056" spans="2:5" x14ac:dyDescent="0.35">
      <c r="B11056" t="s">
        <v>14468</v>
      </c>
      <c r="C11056" t="s">
        <v>19641</v>
      </c>
      <c r="D11056" t="s">
        <v>19683</v>
      </c>
    </row>
    <row r="11057" spans="2:4" x14ac:dyDescent="0.35">
      <c r="B11057" t="s">
        <v>14469</v>
      </c>
      <c r="C11057" t="s">
        <v>19641</v>
      </c>
      <c r="D11057" t="s">
        <v>19684</v>
      </c>
    </row>
    <row r="11058" spans="2:4" x14ac:dyDescent="0.35">
      <c r="B11058" t="s">
        <v>14470</v>
      </c>
      <c r="C11058" t="s">
        <v>19641</v>
      </c>
      <c r="D11058" t="s">
        <v>19684</v>
      </c>
    </row>
    <row r="11059" spans="2:4" x14ac:dyDescent="0.35">
      <c r="B11059" t="s">
        <v>14471</v>
      </c>
      <c r="C11059" t="s">
        <v>19641</v>
      </c>
    </row>
    <row r="11060" spans="2:4" x14ac:dyDescent="0.35">
      <c r="B11060" t="s">
        <v>14472</v>
      </c>
      <c r="C11060" t="s">
        <v>19641</v>
      </c>
      <c r="D11060" t="s">
        <v>19684</v>
      </c>
    </row>
    <row r="11061" spans="2:4" x14ac:dyDescent="0.35">
      <c r="B11061" t="s">
        <v>14473</v>
      </c>
      <c r="C11061" t="s">
        <v>19641</v>
      </c>
      <c r="D11061" t="s">
        <v>19684</v>
      </c>
    </row>
    <row r="11062" spans="2:4" x14ac:dyDescent="0.35">
      <c r="B11062" t="s">
        <v>14474</v>
      </c>
      <c r="C11062" t="s">
        <v>19641</v>
      </c>
    </row>
    <row r="11063" spans="2:4" x14ac:dyDescent="0.35">
      <c r="B11063" t="s">
        <v>14475</v>
      </c>
      <c r="C11063" t="s">
        <v>19641</v>
      </c>
      <c r="D11063" t="s">
        <v>8804</v>
      </c>
    </row>
    <row r="11064" spans="2:4" x14ac:dyDescent="0.35">
      <c r="B11064" t="s">
        <v>14476</v>
      </c>
      <c r="C11064" t="s">
        <v>19641</v>
      </c>
      <c r="D11064" t="s">
        <v>8804</v>
      </c>
    </row>
    <row r="11065" spans="2:4" x14ac:dyDescent="0.35">
      <c r="B11065" t="s">
        <v>8803</v>
      </c>
      <c r="C11065" t="s">
        <v>19641</v>
      </c>
      <c r="D11065" t="s">
        <v>8804</v>
      </c>
    </row>
    <row r="11066" spans="2:4" x14ac:dyDescent="0.35">
      <c r="B11066" t="s">
        <v>8805</v>
      </c>
      <c r="C11066" t="s">
        <v>19641</v>
      </c>
      <c r="D11066" t="s">
        <v>8804</v>
      </c>
    </row>
    <row r="11067" spans="2:4" x14ac:dyDescent="0.35">
      <c r="B11067" t="s">
        <v>8806</v>
      </c>
      <c r="C11067" t="s">
        <v>19641</v>
      </c>
      <c r="D11067" t="s">
        <v>8804</v>
      </c>
    </row>
    <row r="11068" spans="2:4" x14ac:dyDescent="0.35">
      <c r="B11068" t="s">
        <v>14477</v>
      </c>
      <c r="C11068" t="s">
        <v>19641</v>
      </c>
      <c r="D11068" t="s">
        <v>8804</v>
      </c>
    </row>
    <row r="11069" spans="2:4" x14ac:dyDescent="0.35">
      <c r="B11069" t="s">
        <v>8807</v>
      </c>
      <c r="C11069" t="s">
        <v>19641</v>
      </c>
      <c r="D11069" t="s">
        <v>8804</v>
      </c>
    </row>
    <row r="11070" spans="2:4" x14ac:dyDescent="0.35">
      <c r="B11070" t="s">
        <v>8808</v>
      </c>
      <c r="C11070" t="s">
        <v>19641</v>
      </c>
      <c r="D11070" t="s">
        <v>8804</v>
      </c>
    </row>
    <row r="11071" spans="2:4" x14ac:dyDescent="0.35">
      <c r="B11071" t="s">
        <v>14478</v>
      </c>
      <c r="C11071" t="s">
        <v>19641</v>
      </c>
    </row>
    <row r="11072" spans="2:4" x14ac:dyDescent="0.35">
      <c r="B11072" t="s">
        <v>6309</v>
      </c>
      <c r="C11072" t="s">
        <v>19641</v>
      </c>
    </row>
    <row r="11073" spans="2:4" x14ac:dyDescent="0.35">
      <c r="B11073" t="s">
        <v>14479</v>
      </c>
      <c r="C11073" t="s">
        <v>19641</v>
      </c>
      <c r="D11073" t="s">
        <v>19685</v>
      </c>
    </row>
    <row r="11074" spans="2:4" x14ac:dyDescent="0.35">
      <c r="B11074" t="s">
        <v>14480</v>
      </c>
      <c r="C11074" t="s">
        <v>19641</v>
      </c>
      <c r="D11074" t="s">
        <v>19685</v>
      </c>
    </row>
    <row r="11075" spans="2:4" x14ac:dyDescent="0.35">
      <c r="B11075" t="s">
        <v>14481</v>
      </c>
      <c r="C11075" t="s">
        <v>19641</v>
      </c>
      <c r="D11075" t="s">
        <v>19685</v>
      </c>
    </row>
    <row r="11076" spans="2:4" x14ac:dyDescent="0.35">
      <c r="B11076" t="s">
        <v>14482</v>
      </c>
      <c r="C11076" t="s">
        <v>19641</v>
      </c>
      <c r="D11076" t="s">
        <v>19685</v>
      </c>
    </row>
    <row r="11077" spans="2:4" x14ac:dyDescent="0.35">
      <c r="B11077" t="s">
        <v>14483</v>
      </c>
      <c r="C11077" t="s">
        <v>19641</v>
      </c>
      <c r="D11077" t="s">
        <v>19685</v>
      </c>
    </row>
    <row r="11078" spans="2:4" x14ac:dyDescent="0.35">
      <c r="B11078" t="s">
        <v>14484</v>
      </c>
      <c r="C11078" t="s">
        <v>19641</v>
      </c>
      <c r="D11078" t="s">
        <v>19685</v>
      </c>
    </row>
    <row r="11079" spans="2:4" x14ac:dyDescent="0.35">
      <c r="B11079" t="s">
        <v>14485</v>
      </c>
      <c r="C11079" t="s">
        <v>19641</v>
      </c>
      <c r="D11079" t="s">
        <v>19685</v>
      </c>
    </row>
    <row r="11080" spans="2:4" x14ac:dyDescent="0.35">
      <c r="B11080" t="s">
        <v>14486</v>
      </c>
      <c r="C11080" t="s">
        <v>19641</v>
      </c>
      <c r="D11080" t="s">
        <v>19685</v>
      </c>
    </row>
    <row r="11081" spans="2:4" x14ac:dyDescent="0.35">
      <c r="B11081" t="s">
        <v>14487</v>
      </c>
      <c r="C11081" t="s">
        <v>19641</v>
      </c>
      <c r="D11081" t="s">
        <v>19685</v>
      </c>
    </row>
    <row r="11082" spans="2:4" x14ac:dyDescent="0.35">
      <c r="B11082" t="s">
        <v>14488</v>
      </c>
      <c r="C11082" t="s">
        <v>19641</v>
      </c>
      <c r="D11082" t="s">
        <v>19685</v>
      </c>
    </row>
    <row r="11083" spans="2:4" x14ac:dyDescent="0.35">
      <c r="B11083" t="s">
        <v>14489</v>
      </c>
      <c r="C11083" t="s">
        <v>19641</v>
      </c>
      <c r="D11083" t="s">
        <v>19685</v>
      </c>
    </row>
    <row r="11084" spans="2:4" x14ac:dyDescent="0.35">
      <c r="B11084" t="s">
        <v>14490</v>
      </c>
      <c r="C11084" t="s">
        <v>19641</v>
      </c>
      <c r="D11084" t="s">
        <v>19685</v>
      </c>
    </row>
    <row r="11085" spans="2:4" x14ac:dyDescent="0.35">
      <c r="B11085" t="s">
        <v>14491</v>
      </c>
      <c r="C11085" t="s">
        <v>19641</v>
      </c>
      <c r="D11085" t="s">
        <v>19685</v>
      </c>
    </row>
    <row r="11086" spans="2:4" x14ac:dyDescent="0.35">
      <c r="B11086" t="s">
        <v>14492</v>
      </c>
      <c r="C11086" t="s">
        <v>19641</v>
      </c>
      <c r="D11086" t="s">
        <v>19685</v>
      </c>
    </row>
    <row r="11087" spans="2:4" x14ac:dyDescent="0.35">
      <c r="B11087" t="s">
        <v>14493</v>
      </c>
      <c r="C11087" t="s">
        <v>19641</v>
      </c>
      <c r="D11087" t="s">
        <v>19685</v>
      </c>
    </row>
    <row r="11088" spans="2:4" x14ac:dyDescent="0.35">
      <c r="B11088" t="s">
        <v>14494</v>
      </c>
      <c r="C11088" t="s">
        <v>19641</v>
      </c>
      <c r="D11088" t="s">
        <v>19685</v>
      </c>
    </row>
    <row r="11089" spans="2:4" x14ac:dyDescent="0.35">
      <c r="B11089" t="s">
        <v>14495</v>
      </c>
      <c r="C11089" t="s">
        <v>19641</v>
      </c>
      <c r="D11089" t="s">
        <v>19686</v>
      </c>
    </row>
    <row r="11090" spans="2:4" x14ac:dyDescent="0.35">
      <c r="B11090" t="s">
        <v>14496</v>
      </c>
      <c r="C11090" t="s">
        <v>19641</v>
      </c>
      <c r="D11090" t="s">
        <v>19687</v>
      </c>
    </row>
    <row r="11091" spans="2:4" x14ac:dyDescent="0.35">
      <c r="B11091" t="s">
        <v>14497</v>
      </c>
      <c r="C11091" t="s">
        <v>19641</v>
      </c>
      <c r="D11091" t="s">
        <v>19687</v>
      </c>
    </row>
    <row r="11092" spans="2:4" x14ac:dyDescent="0.35">
      <c r="B11092" t="s">
        <v>14498</v>
      </c>
      <c r="C11092" t="s">
        <v>19641</v>
      </c>
      <c r="D11092" t="s">
        <v>19687</v>
      </c>
    </row>
    <row r="11093" spans="2:4" x14ac:dyDescent="0.35">
      <c r="B11093" t="s">
        <v>14499</v>
      </c>
      <c r="C11093" t="s">
        <v>19641</v>
      </c>
      <c r="D11093" t="s">
        <v>19687</v>
      </c>
    </row>
    <row r="11094" spans="2:4" x14ac:dyDescent="0.35">
      <c r="B11094" t="s">
        <v>14500</v>
      </c>
      <c r="C11094" t="s">
        <v>19641</v>
      </c>
      <c r="D11094" t="s">
        <v>19687</v>
      </c>
    </row>
    <row r="11095" spans="2:4" x14ac:dyDescent="0.35">
      <c r="B11095" t="s">
        <v>14501</v>
      </c>
      <c r="C11095" t="s">
        <v>19641</v>
      </c>
      <c r="D11095" t="s">
        <v>19687</v>
      </c>
    </row>
    <row r="11096" spans="2:4" x14ac:dyDescent="0.35">
      <c r="B11096" t="s">
        <v>14502</v>
      </c>
      <c r="C11096" t="s">
        <v>19641</v>
      </c>
      <c r="D11096" t="s">
        <v>19687</v>
      </c>
    </row>
    <row r="11097" spans="2:4" x14ac:dyDescent="0.35">
      <c r="B11097" t="s">
        <v>14503</v>
      </c>
      <c r="C11097" t="s">
        <v>19641</v>
      </c>
      <c r="D11097" t="s">
        <v>19687</v>
      </c>
    </row>
    <row r="11098" spans="2:4" x14ac:dyDescent="0.35">
      <c r="B11098" t="s">
        <v>14504</v>
      </c>
      <c r="C11098" t="s">
        <v>19641</v>
      </c>
      <c r="D11098" t="s">
        <v>19687</v>
      </c>
    </row>
    <row r="11099" spans="2:4" x14ac:dyDescent="0.35">
      <c r="B11099" t="s">
        <v>14505</v>
      </c>
      <c r="C11099" t="s">
        <v>19641</v>
      </c>
      <c r="D11099" t="s">
        <v>19687</v>
      </c>
    </row>
    <row r="11100" spans="2:4" x14ac:dyDescent="0.35">
      <c r="B11100" t="s">
        <v>14506</v>
      </c>
      <c r="C11100" t="s">
        <v>19641</v>
      </c>
      <c r="D11100" t="s">
        <v>19687</v>
      </c>
    </row>
    <row r="11101" spans="2:4" x14ac:dyDescent="0.35">
      <c r="B11101" t="s">
        <v>14507</v>
      </c>
      <c r="C11101" t="s">
        <v>19641</v>
      </c>
      <c r="D11101" t="s">
        <v>19679</v>
      </c>
    </row>
    <row r="11102" spans="2:4" x14ac:dyDescent="0.35">
      <c r="B11102" t="s">
        <v>14508</v>
      </c>
      <c r="C11102" t="s">
        <v>19641</v>
      </c>
      <c r="D11102" t="s">
        <v>19679</v>
      </c>
    </row>
    <row r="11103" spans="2:4" x14ac:dyDescent="0.35">
      <c r="B11103" t="s">
        <v>14509</v>
      </c>
      <c r="C11103" t="s">
        <v>19641</v>
      </c>
      <c r="D11103" t="s">
        <v>19687</v>
      </c>
    </row>
    <row r="11104" spans="2:4" x14ac:dyDescent="0.35">
      <c r="B11104" t="s">
        <v>14510</v>
      </c>
      <c r="C11104" t="s">
        <v>19641</v>
      </c>
      <c r="D11104" t="s">
        <v>19687</v>
      </c>
    </row>
    <row r="11105" spans="2:5" x14ac:dyDescent="0.35">
      <c r="B11105" t="s">
        <v>14511</v>
      </c>
      <c r="C11105" t="s">
        <v>19641</v>
      </c>
      <c r="D11105" t="s">
        <v>19687</v>
      </c>
    </row>
    <row r="11106" spans="2:5" x14ac:dyDescent="0.35">
      <c r="B11106" t="s">
        <v>14512</v>
      </c>
      <c r="C11106" t="s">
        <v>19641</v>
      </c>
      <c r="D11106" t="s">
        <v>19687</v>
      </c>
    </row>
    <row r="11107" spans="2:5" x14ac:dyDescent="0.35">
      <c r="B11107" t="s">
        <v>14513</v>
      </c>
      <c r="C11107" t="s">
        <v>19641</v>
      </c>
      <c r="D11107" t="s">
        <v>19687</v>
      </c>
    </row>
    <row r="11108" spans="2:5" x14ac:dyDescent="0.35">
      <c r="B11108" t="s">
        <v>14514</v>
      </c>
      <c r="C11108" t="s">
        <v>19641</v>
      </c>
      <c r="D11108" t="s">
        <v>19687</v>
      </c>
    </row>
    <row r="11109" spans="2:5" x14ac:dyDescent="0.35">
      <c r="B11109" t="s">
        <v>14515</v>
      </c>
      <c r="C11109" t="s">
        <v>19641</v>
      </c>
      <c r="D11109" t="s">
        <v>19687</v>
      </c>
    </row>
    <row r="11110" spans="2:5" x14ac:dyDescent="0.35">
      <c r="B11110" t="s">
        <v>14516</v>
      </c>
      <c r="C11110" t="s">
        <v>19641</v>
      </c>
      <c r="D11110" t="s">
        <v>19688</v>
      </c>
      <c r="E11110" t="s">
        <v>1062</v>
      </c>
    </row>
    <row r="11111" spans="2:5" x14ac:dyDescent="0.35">
      <c r="B11111" t="s">
        <v>6318</v>
      </c>
      <c r="C11111" t="s">
        <v>19641</v>
      </c>
    </row>
    <row r="11112" spans="2:5" x14ac:dyDescent="0.35">
      <c r="B11112" t="s">
        <v>6319</v>
      </c>
      <c r="C11112" t="s">
        <v>19641</v>
      </c>
      <c r="D11112" t="s">
        <v>8072</v>
      </c>
    </row>
    <row r="11113" spans="2:5" x14ac:dyDescent="0.35">
      <c r="B11113" t="s">
        <v>14517</v>
      </c>
      <c r="C11113" t="s">
        <v>19641</v>
      </c>
      <c r="D11113" t="s">
        <v>8072</v>
      </c>
    </row>
    <row r="11114" spans="2:5" x14ac:dyDescent="0.35">
      <c r="B11114" t="s">
        <v>6320</v>
      </c>
      <c r="C11114" t="s">
        <v>19641</v>
      </c>
      <c r="D11114" t="s">
        <v>8073</v>
      </c>
      <c r="E11114" t="s">
        <v>1028</v>
      </c>
    </row>
    <row r="11115" spans="2:5" x14ac:dyDescent="0.35">
      <c r="B11115" t="s">
        <v>6321</v>
      </c>
      <c r="C11115" t="s">
        <v>19641</v>
      </c>
      <c r="D11115" t="s">
        <v>8073</v>
      </c>
      <c r="E11115" t="s">
        <v>1028</v>
      </c>
    </row>
    <row r="11116" spans="2:5" x14ac:dyDescent="0.35">
      <c r="B11116" t="s">
        <v>6323</v>
      </c>
      <c r="C11116" t="s">
        <v>19641</v>
      </c>
      <c r="D11116" t="s">
        <v>8073</v>
      </c>
      <c r="E11116" t="s">
        <v>1028</v>
      </c>
    </row>
    <row r="11117" spans="2:5" x14ac:dyDescent="0.35">
      <c r="B11117" t="s">
        <v>6322</v>
      </c>
      <c r="C11117" t="s">
        <v>19641</v>
      </c>
      <c r="D11117" t="s">
        <v>8073</v>
      </c>
      <c r="E11117" t="s">
        <v>1028</v>
      </c>
    </row>
    <row r="11118" spans="2:5" x14ac:dyDescent="0.35">
      <c r="B11118" t="s">
        <v>6324</v>
      </c>
      <c r="C11118" t="s">
        <v>19641</v>
      </c>
      <c r="D11118" t="s">
        <v>8073</v>
      </c>
      <c r="E11118" t="s">
        <v>1028</v>
      </c>
    </row>
    <row r="11119" spans="2:5" x14ac:dyDescent="0.35">
      <c r="B11119" t="s">
        <v>6326</v>
      </c>
      <c r="C11119" t="s">
        <v>19641</v>
      </c>
      <c r="D11119" t="s">
        <v>8073</v>
      </c>
      <c r="E11119" t="s">
        <v>1028</v>
      </c>
    </row>
    <row r="11120" spans="2:5" x14ac:dyDescent="0.35">
      <c r="B11120" t="s">
        <v>6325</v>
      </c>
      <c r="C11120" t="s">
        <v>19641</v>
      </c>
      <c r="D11120" t="s">
        <v>8073</v>
      </c>
      <c r="E11120" t="s">
        <v>1028</v>
      </c>
    </row>
    <row r="11121" spans="2:5" x14ac:dyDescent="0.35">
      <c r="B11121" t="s">
        <v>6327</v>
      </c>
      <c r="C11121" t="s">
        <v>19641</v>
      </c>
      <c r="D11121" t="s">
        <v>8073</v>
      </c>
      <c r="E11121" t="s">
        <v>1028</v>
      </c>
    </row>
    <row r="11122" spans="2:5" x14ac:dyDescent="0.35">
      <c r="B11122" t="s">
        <v>6328</v>
      </c>
      <c r="C11122" t="s">
        <v>19641</v>
      </c>
      <c r="D11122" t="s">
        <v>8073</v>
      </c>
      <c r="E11122" t="s">
        <v>1028</v>
      </c>
    </row>
    <row r="11123" spans="2:5" x14ac:dyDescent="0.35">
      <c r="B11123" t="s">
        <v>6329</v>
      </c>
      <c r="C11123" t="s">
        <v>19641</v>
      </c>
      <c r="D11123" t="s">
        <v>8073</v>
      </c>
      <c r="E11123" t="s">
        <v>1028</v>
      </c>
    </row>
    <row r="11124" spans="2:5" x14ac:dyDescent="0.35">
      <c r="B11124" t="s">
        <v>14518</v>
      </c>
      <c r="C11124" t="s">
        <v>19641</v>
      </c>
      <c r="D11124" t="s">
        <v>19689</v>
      </c>
    </row>
    <row r="11125" spans="2:5" x14ac:dyDescent="0.35">
      <c r="B11125" t="s">
        <v>14519</v>
      </c>
      <c r="C11125" t="s">
        <v>19641</v>
      </c>
      <c r="D11125" t="s">
        <v>8081</v>
      </c>
      <c r="E11125" t="s">
        <v>1062</v>
      </c>
    </row>
    <row r="11126" spans="2:5" x14ac:dyDescent="0.35">
      <c r="B11126" t="s">
        <v>14520</v>
      </c>
      <c r="C11126" t="s">
        <v>19641</v>
      </c>
      <c r="D11126" t="s">
        <v>8081</v>
      </c>
      <c r="E11126" t="s">
        <v>1062</v>
      </c>
    </row>
    <row r="11127" spans="2:5" x14ac:dyDescent="0.35">
      <c r="B11127" t="s">
        <v>6341</v>
      </c>
      <c r="C11127" t="s">
        <v>19641</v>
      </c>
      <c r="D11127" t="s">
        <v>8080</v>
      </c>
      <c r="E11127" t="s">
        <v>1062</v>
      </c>
    </row>
    <row r="11128" spans="2:5" x14ac:dyDescent="0.35">
      <c r="B11128" t="s">
        <v>6342</v>
      </c>
      <c r="C11128" t="s">
        <v>19641</v>
      </c>
      <c r="D11128" t="s">
        <v>8081</v>
      </c>
      <c r="E11128" t="s">
        <v>1062</v>
      </c>
    </row>
    <row r="11129" spans="2:5" x14ac:dyDescent="0.35">
      <c r="B11129" t="s">
        <v>14521</v>
      </c>
      <c r="C11129" t="s">
        <v>19641</v>
      </c>
      <c r="D11129" t="s">
        <v>8081</v>
      </c>
      <c r="E11129" t="s">
        <v>1062</v>
      </c>
    </row>
    <row r="11130" spans="2:5" x14ac:dyDescent="0.35">
      <c r="B11130" t="s">
        <v>14522</v>
      </c>
      <c r="C11130" t="s">
        <v>19641</v>
      </c>
      <c r="D11130" t="s">
        <v>8081</v>
      </c>
      <c r="E11130" t="s">
        <v>1062</v>
      </c>
    </row>
    <row r="11131" spans="2:5" x14ac:dyDescent="0.35">
      <c r="B11131" t="s">
        <v>14523</v>
      </c>
      <c r="C11131" t="s">
        <v>19641</v>
      </c>
      <c r="D11131" t="s">
        <v>8081</v>
      </c>
      <c r="E11131" t="s">
        <v>1062</v>
      </c>
    </row>
    <row r="11132" spans="2:5" x14ac:dyDescent="0.35">
      <c r="B11132" t="s">
        <v>14524</v>
      </c>
      <c r="C11132" t="s">
        <v>19641</v>
      </c>
      <c r="D11132" t="s">
        <v>8081</v>
      </c>
      <c r="E11132" t="s">
        <v>1062</v>
      </c>
    </row>
    <row r="11133" spans="2:5" x14ac:dyDescent="0.35">
      <c r="B11133" t="s">
        <v>14525</v>
      </c>
      <c r="C11133" t="s">
        <v>19641</v>
      </c>
      <c r="D11133" t="s">
        <v>8081</v>
      </c>
      <c r="E11133" t="s">
        <v>1062</v>
      </c>
    </row>
    <row r="11134" spans="2:5" x14ac:dyDescent="0.35">
      <c r="B11134" t="s">
        <v>14526</v>
      </c>
      <c r="C11134" t="s">
        <v>19641</v>
      </c>
      <c r="D11134" t="s">
        <v>8081</v>
      </c>
      <c r="E11134" t="s">
        <v>1062</v>
      </c>
    </row>
    <row r="11135" spans="2:5" x14ac:dyDescent="0.35">
      <c r="B11135" t="s">
        <v>14527</v>
      </c>
      <c r="C11135" t="s">
        <v>19641</v>
      </c>
      <c r="D11135" t="s">
        <v>8081</v>
      </c>
      <c r="E11135" t="s">
        <v>1062</v>
      </c>
    </row>
    <row r="11136" spans="2:5" x14ac:dyDescent="0.35">
      <c r="B11136" t="s">
        <v>14528</v>
      </c>
      <c r="C11136" t="s">
        <v>19641</v>
      </c>
      <c r="D11136" t="s">
        <v>8081</v>
      </c>
      <c r="E11136" t="s">
        <v>1062</v>
      </c>
    </row>
    <row r="11137" spans="2:5" x14ac:dyDescent="0.35">
      <c r="B11137" t="s">
        <v>14529</v>
      </c>
      <c r="C11137" t="s">
        <v>19641</v>
      </c>
      <c r="D11137" t="s">
        <v>8081</v>
      </c>
      <c r="E11137" t="s">
        <v>1062</v>
      </c>
    </row>
    <row r="11138" spans="2:5" x14ac:dyDescent="0.35">
      <c r="B11138" t="s">
        <v>14530</v>
      </c>
      <c r="C11138" t="s">
        <v>19641</v>
      </c>
      <c r="D11138" t="s">
        <v>8081</v>
      </c>
      <c r="E11138" t="s">
        <v>1062</v>
      </c>
    </row>
    <row r="11139" spans="2:5" x14ac:dyDescent="0.35">
      <c r="B11139" t="s">
        <v>6343</v>
      </c>
      <c r="C11139" t="s">
        <v>19641</v>
      </c>
      <c r="D11139" t="s">
        <v>8082</v>
      </c>
    </row>
    <row r="11140" spans="2:5" x14ac:dyDescent="0.35">
      <c r="B11140" t="s">
        <v>14531</v>
      </c>
      <c r="C11140" t="s">
        <v>19641</v>
      </c>
      <c r="D11140" t="s">
        <v>8082</v>
      </c>
    </row>
    <row r="11141" spans="2:5" x14ac:dyDescent="0.35">
      <c r="B11141" t="s">
        <v>6344</v>
      </c>
      <c r="C11141" t="s">
        <v>19641</v>
      </c>
      <c r="D11141" t="s">
        <v>8083</v>
      </c>
      <c r="E11141" t="s">
        <v>1032</v>
      </c>
    </row>
    <row r="11142" spans="2:5" x14ac:dyDescent="0.35">
      <c r="B11142" t="s">
        <v>14532</v>
      </c>
      <c r="C11142" t="s">
        <v>19641</v>
      </c>
      <c r="D11142" t="s">
        <v>8083</v>
      </c>
      <c r="E11142" t="s">
        <v>1032</v>
      </c>
    </row>
    <row r="11143" spans="2:5" x14ac:dyDescent="0.35">
      <c r="B11143" t="s">
        <v>14533</v>
      </c>
      <c r="C11143" t="s">
        <v>19641</v>
      </c>
    </row>
    <row r="11144" spans="2:5" x14ac:dyDescent="0.35">
      <c r="B11144" t="s">
        <v>14534</v>
      </c>
      <c r="C11144" t="s">
        <v>19641</v>
      </c>
      <c r="D11144" t="s">
        <v>19690</v>
      </c>
    </row>
    <row r="11145" spans="2:5" x14ac:dyDescent="0.35">
      <c r="B11145" t="s">
        <v>14535</v>
      </c>
      <c r="C11145" t="s">
        <v>19641</v>
      </c>
    </row>
    <row r="11146" spans="2:5" x14ac:dyDescent="0.35">
      <c r="B11146" t="s">
        <v>14536</v>
      </c>
      <c r="C11146" t="s">
        <v>19641</v>
      </c>
      <c r="D11146" t="s">
        <v>8084</v>
      </c>
      <c r="E11146" t="s">
        <v>1028</v>
      </c>
    </row>
    <row r="11147" spans="2:5" x14ac:dyDescent="0.35">
      <c r="B11147" t="s">
        <v>14537</v>
      </c>
      <c r="C11147" t="s">
        <v>19641</v>
      </c>
      <c r="D11147" t="s">
        <v>8084</v>
      </c>
      <c r="E11147" t="s">
        <v>1028</v>
      </c>
    </row>
    <row r="11148" spans="2:5" x14ac:dyDescent="0.35">
      <c r="B11148" t="s">
        <v>6347</v>
      </c>
      <c r="C11148" t="s">
        <v>19641</v>
      </c>
      <c r="D11148" t="s">
        <v>8084</v>
      </c>
      <c r="E11148" t="s">
        <v>1028</v>
      </c>
    </row>
    <row r="11149" spans="2:5" x14ac:dyDescent="0.35">
      <c r="B11149" t="s">
        <v>6348</v>
      </c>
      <c r="C11149" t="s">
        <v>19641</v>
      </c>
      <c r="D11149" t="s">
        <v>8084</v>
      </c>
      <c r="E11149" t="s">
        <v>1028</v>
      </c>
    </row>
    <row r="11150" spans="2:5" x14ac:dyDescent="0.35">
      <c r="B11150" t="s">
        <v>6349</v>
      </c>
      <c r="C11150" t="s">
        <v>19641</v>
      </c>
      <c r="D11150" t="s">
        <v>8084</v>
      </c>
      <c r="E11150" t="s">
        <v>1028</v>
      </c>
    </row>
    <row r="11151" spans="2:5" x14ac:dyDescent="0.35">
      <c r="B11151" t="s">
        <v>14538</v>
      </c>
      <c r="C11151" t="s">
        <v>19641</v>
      </c>
      <c r="D11151" t="s">
        <v>8084</v>
      </c>
      <c r="E11151" t="s">
        <v>1028</v>
      </c>
    </row>
    <row r="11152" spans="2:5" x14ac:dyDescent="0.35">
      <c r="B11152" t="s">
        <v>6350</v>
      </c>
      <c r="C11152" t="s">
        <v>19641</v>
      </c>
      <c r="D11152" t="s">
        <v>8084</v>
      </c>
      <c r="E11152" t="s">
        <v>1028</v>
      </c>
    </row>
    <row r="11153" spans="2:5" x14ac:dyDescent="0.35">
      <c r="B11153" t="s">
        <v>6351</v>
      </c>
      <c r="C11153" t="s">
        <v>19641</v>
      </c>
      <c r="D11153" t="s">
        <v>8084</v>
      </c>
      <c r="E11153" t="s">
        <v>1028</v>
      </c>
    </row>
    <row r="11154" spans="2:5" x14ac:dyDescent="0.35">
      <c r="B11154" t="s">
        <v>6360</v>
      </c>
      <c r="C11154" t="s">
        <v>19641</v>
      </c>
      <c r="D11154" t="s">
        <v>4479</v>
      </c>
      <c r="E11154" t="s">
        <v>1041</v>
      </c>
    </row>
    <row r="11155" spans="2:5" x14ac:dyDescent="0.35">
      <c r="B11155" t="s">
        <v>14539</v>
      </c>
      <c r="C11155" t="s">
        <v>19641</v>
      </c>
      <c r="D11155" t="s">
        <v>4479</v>
      </c>
      <c r="E11155" t="s">
        <v>1041</v>
      </c>
    </row>
    <row r="11156" spans="2:5" x14ac:dyDescent="0.35">
      <c r="B11156" t="s">
        <v>14540</v>
      </c>
      <c r="C11156" t="s">
        <v>19641</v>
      </c>
      <c r="D11156" t="s">
        <v>4479</v>
      </c>
      <c r="E11156" t="s">
        <v>1041</v>
      </c>
    </row>
    <row r="11157" spans="2:5" x14ac:dyDescent="0.35">
      <c r="B11157" t="s">
        <v>14541</v>
      </c>
      <c r="C11157" t="s">
        <v>19641</v>
      </c>
      <c r="D11157" t="s">
        <v>4479</v>
      </c>
      <c r="E11157" t="s">
        <v>1041</v>
      </c>
    </row>
    <row r="11158" spans="2:5" x14ac:dyDescent="0.35">
      <c r="B11158" t="s">
        <v>14542</v>
      </c>
      <c r="C11158" t="s">
        <v>19641</v>
      </c>
      <c r="D11158" t="s">
        <v>4479</v>
      </c>
      <c r="E11158" t="s">
        <v>1041</v>
      </c>
    </row>
    <row r="11159" spans="2:5" x14ac:dyDescent="0.35">
      <c r="B11159" t="s">
        <v>14543</v>
      </c>
      <c r="C11159" t="s">
        <v>19641</v>
      </c>
      <c r="D11159" t="s">
        <v>4479</v>
      </c>
      <c r="E11159" t="s">
        <v>1041</v>
      </c>
    </row>
    <row r="11160" spans="2:5" x14ac:dyDescent="0.35">
      <c r="B11160" t="s">
        <v>14544</v>
      </c>
      <c r="C11160" t="s">
        <v>19641</v>
      </c>
      <c r="D11160" t="s">
        <v>4479</v>
      </c>
      <c r="E11160" t="s">
        <v>1041</v>
      </c>
    </row>
    <row r="11161" spans="2:5" x14ac:dyDescent="0.35">
      <c r="B11161" t="s">
        <v>14545</v>
      </c>
      <c r="C11161" t="s">
        <v>19641</v>
      </c>
      <c r="D11161" t="s">
        <v>4479</v>
      </c>
      <c r="E11161" t="s">
        <v>1041</v>
      </c>
    </row>
    <row r="11162" spans="2:5" x14ac:dyDescent="0.35">
      <c r="B11162" t="s">
        <v>14546</v>
      </c>
      <c r="C11162" t="s">
        <v>19641</v>
      </c>
      <c r="D11162" t="s">
        <v>4479</v>
      </c>
      <c r="E11162" t="s">
        <v>1041</v>
      </c>
    </row>
    <row r="11163" spans="2:5" x14ac:dyDescent="0.35">
      <c r="B11163" t="s">
        <v>14547</v>
      </c>
      <c r="C11163" t="s">
        <v>19641</v>
      </c>
      <c r="D11163" t="s">
        <v>4479</v>
      </c>
      <c r="E11163" t="s">
        <v>1041</v>
      </c>
    </row>
    <row r="11164" spans="2:5" x14ac:dyDescent="0.35">
      <c r="B11164" t="s">
        <v>4478</v>
      </c>
      <c r="C11164" t="s">
        <v>19641</v>
      </c>
      <c r="D11164" t="s">
        <v>4479</v>
      </c>
      <c r="E11164" t="s">
        <v>1041</v>
      </c>
    </row>
    <row r="11165" spans="2:5" x14ac:dyDescent="0.35">
      <c r="B11165" t="s">
        <v>4480</v>
      </c>
      <c r="C11165" t="s">
        <v>19641</v>
      </c>
      <c r="D11165" t="s">
        <v>4479</v>
      </c>
      <c r="E11165" t="s">
        <v>1041</v>
      </c>
    </row>
    <row r="11166" spans="2:5" x14ac:dyDescent="0.35">
      <c r="B11166" t="s">
        <v>14548</v>
      </c>
      <c r="C11166" t="s">
        <v>19641</v>
      </c>
      <c r="D11166" t="s">
        <v>19691</v>
      </c>
    </row>
    <row r="11167" spans="2:5" x14ac:dyDescent="0.35">
      <c r="B11167" t="s">
        <v>14549</v>
      </c>
      <c r="C11167" t="s">
        <v>19641</v>
      </c>
      <c r="D11167" t="s">
        <v>19692</v>
      </c>
    </row>
    <row r="11168" spans="2:5" x14ac:dyDescent="0.35">
      <c r="B11168" t="s">
        <v>6363</v>
      </c>
      <c r="C11168" t="s">
        <v>19641</v>
      </c>
      <c r="D11168" t="s">
        <v>8089</v>
      </c>
    </row>
    <row r="11169" spans="2:5" x14ac:dyDescent="0.35">
      <c r="B11169" t="s">
        <v>14550</v>
      </c>
      <c r="C11169" t="s">
        <v>19641</v>
      </c>
      <c r="D11169" t="s">
        <v>8090</v>
      </c>
      <c r="E11169" t="s">
        <v>1028</v>
      </c>
    </row>
    <row r="11170" spans="2:5" x14ac:dyDescent="0.35">
      <c r="B11170" t="s">
        <v>6364</v>
      </c>
      <c r="C11170" t="s">
        <v>19641</v>
      </c>
      <c r="D11170" t="s">
        <v>8090</v>
      </c>
      <c r="E11170" t="s">
        <v>1028</v>
      </c>
    </row>
    <row r="11171" spans="2:5" x14ac:dyDescent="0.35">
      <c r="B11171" t="s">
        <v>6365</v>
      </c>
      <c r="C11171" t="s">
        <v>19641</v>
      </c>
      <c r="D11171" t="s">
        <v>8090</v>
      </c>
      <c r="E11171" t="s">
        <v>1028</v>
      </c>
    </row>
    <row r="11172" spans="2:5" x14ac:dyDescent="0.35">
      <c r="B11172" t="s">
        <v>14551</v>
      </c>
      <c r="C11172" t="s">
        <v>19641</v>
      </c>
      <c r="D11172" t="s">
        <v>8090</v>
      </c>
      <c r="E11172" t="s">
        <v>1028</v>
      </c>
    </row>
    <row r="11173" spans="2:5" x14ac:dyDescent="0.35">
      <c r="B11173" t="s">
        <v>14552</v>
      </c>
      <c r="C11173" t="s">
        <v>19641</v>
      </c>
      <c r="D11173" t="s">
        <v>8090</v>
      </c>
      <c r="E11173" t="s">
        <v>1028</v>
      </c>
    </row>
    <row r="11174" spans="2:5" x14ac:dyDescent="0.35">
      <c r="B11174" t="s">
        <v>14553</v>
      </c>
      <c r="C11174" t="s">
        <v>19641</v>
      </c>
      <c r="D11174" t="s">
        <v>8090</v>
      </c>
      <c r="E11174" t="s">
        <v>1028</v>
      </c>
    </row>
    <row r="11175" spans="2:5" x14ac:dyDescent="0.35">
      <c r="B11175" t="s">
        <v>14554</v>
      </c>
      <c r="C11175" t="s">
        <v>19641</v>
      </c>
      <c r="D11175" t="s">
        <v>8090</v>
      </c>
      <c r="E11175" t="s">
        <v>1028</v>
      </c>
    </row>
    <row r="11176" spans="2:5" x14ac:dyDescent="0.35">
      <c r="B11176" t="s">
        <v>14555</v>
      </c>
      <c r="C11176" t="s">
        <v>19641</v>
      </c>
      <c r="D11176" t="s">
        <v>8090</v>
      </c>
      <c r="E11176" t="s">
        <v>1028</v>
      </c>
    </row>
    <row r="11177" spans="2:5" x14ac:dyDescent="0.35">
      <c r="B11177" t="s">
        <v>14556</v>
      </c>
      <c r="C11177" t="s">
        <v>19641</v>
      </c>
      <c r="D11177" t="s">
        <v>8090</v>
      </c>
      <c r="E11177" t="s">
        <v>1028</v>
      </c>
    </row>
    <row r="11178" spans="2:5" x14ac:dyDescent="0.35">
      <c r="B11178" t="s">
        <v>14557</v>
      </c>
      <c r="C11178" t="s">
        <v>19641</v>
      </c>
      <c r="D11178" t="s">
        <v>8090</v>
      </c>
      <c r="E11178" t="s">
        <v>1028</v>
      </c>
    </row>
    <row r="11179" spans="2:5" x14ac:dyDescent="0.35">
      <c r="B11179" t="s">
        <v>14558</v>
      </c>
      <c r="C11179" t="s">
        <v>19641</v>
      </c>
      <c r="D11179" t="s">
        <v>8090</v>
      </c>
      <c r="E11179" t="s">
        <v>1028</v>
      </c>
    </row>
    <row r="11180" spans="2:5" x14ac:dyDescent="0.35">
      <c r="B11180" t="s">
        <v>6366</v>
      </c>
      <c r="C11180" t="s">
        <v>19641</v>
      </c>
      <c r="D11180" t="s">
        <v>8090</v>
      </c>
      <c r="E11180" t="s">
        <v>1028</v>
      </c>
    </row>
    <row r="11181" spans="2:5" x14ac:dyDescent="0.35">
      <c r="B11181" t="s">
        <v>6367</v>
      </c>
      <c r="C11181" t="s">
        <v>19641</v>
      </c>
      <c r="D11181" t="s">
        <v>8091</v>
      </c>
      <c r="E11181" t="s">
        <v>1028</v>
      </c>
    </row>
    <row r="11182" spans="2:5" x14ac:dyDescent="0.35">
      <c r="B11182" t="s">
        <v>6368</v>
      </c>
      <c r="C11182" t="s">
        <v>19641</v>
      </c>
      <c r="D11182" t="s">
        <v>8092</v>
      </c>
      <c r="E11182" t="s">
        <v>1046</v>
      </c>
    </row>
    <row r="11183" spans="2:5" x14ac:dyDescent="0.35">
      <c r="B11183" t="s">
        <v>6369</v>
      </c>
      <c r="C11183" t="s">
        <v>19641</v>
      </c>
      <c r="D11183" t="s">
        <v>4482</v>
      </c>
      <c r="E11183" t="s">
        <v>1028</v>
      </c>
    </row>
    <row r="11184" spans="2:5" x14ac:dyDescent="0.35">
      <c r="B11184" t="s">
        <v>14559</v>
      </c>
      <c r="C11184" t="s">
        <v>19641</v>
      </c>
      <c r="D11184" t="s">
        <v>4482</v>
      </c>
      <c r="E11184" t="s">
        <v>1028</v>
      </c>
    </row>
    <row r="11185" spans="2:5" x14ac:dyDescent="0.35">
      <c r="B11185" t="s">
        <v>6370</v>
      </c>
      <c r="C11185" t="s">
        <v>19641</v>
      </c>
      <c r="D11185" t="s">
        <v>4482</v>
      </c>
      <c r="E11185" t="s">
        <v>1028</v>
      </c>
    </row>
    <row r="11186" spans="2:5" x14ac:dyDescent="0.35">
      <c r="B11186" t="s">
        <v>14560</v>
      </c>
      <c r="C11186" t="s">
        <v>19641</v>
      </c>
      <c r="D11186" t="s">
        <v>4482</v>
      </c>
      <c r="E11186" t="s">
        <v>1028</v>
      </c>
    </row>
    <row r="11187" spans="2:5" x14ac:dyDescent="0.35">
      <c r="B11187" t="s">
        <v>14561</v>
      </c>
      <c r="C11187" t="s">
        <v>19641</v>
      </c>
      <c r="D11187" t="s">
        <v>4482</v>
      </c>
      <c r="E11187" t="s">
        <v>1028</v>
      </c>
    </row>
    <row r="11188" spans="2:5" x14ac:dyDescent="0.35">
      <c r="B11188" t="s">
        <v>14562</v>
      </c>
      <c r="C11188" t="s">
        <v>19641</v>
      </c>
      <c r="D11188" t="s">
        <v>4482</v>
      </c>
      <c r="E11188" t="s">
        <v>1028</v>
      </c>
    </row>
    <row r="11189" spans="2:5" x14ac:dyDescent="0.35">
      <c r="B11189" t="s">
        <v>6371</v>
      </c>
      <c r="C11189" t="s">
        <v>19641</v>
      </c>
      <c r="D11189" t="s">
        <v>4482</v>
      </c>
      <c r="E11189" t="s">
        <v>1028</v>
      </c>
    </row>
    <row r="11190" spans="2:5" x14ac:dyDescent="0.35">
      <c r="B11190" t="s">
        <v>14563</v>
      </c>
      <c r="C11190" t="s">
        <v>19641</v>
      </c>
      <c r="D11190" t="s">
        <v>4482</v>
      </c>
      <c r="E11190" t="s">
        <v>1028</v>
      </c>
    </row>
    <row r="11191" spans="2:5" x14ac:dyDescent="0.35">
      <c r="B11191" t="s">
        <v>14564</v>
      </c>
      <c r="C11191" t="s">
        <v>19641</v>
      </c>
      <c r="D11191" t="s">
        <v>4482</v>
      </c>
      <c r="E11191" t="s">
        <v>1028</v>
      </c>
    </row>
    <row r="11192" spans="2:5" x14ac:dyDescent="0.35">
      <c r="B11192" t="s">
        <v>14565</v>
      </c>
      <c r="C11192" t="s">
        <v>19641</v>
      </c>
      <c r="D11192" t="s">
        <v>4482</v>
      </c>
      <c r="E11192" t="s">
        <v>1028</v>
      </c>
    </row>
    <row r="11193" spans="2:5" x14ac:dyDescent="0.35">
      <c r="B11193" t="s">
        <v>14566</v>
      </c>
      <c r="C11193" t="s">
        <v>19641</v>
      </c>
      <c r="D11193" t="s">
        <v>4482</v>
      </c>
      <c r="E11193" t="s">
        <v>1028</v>
      </c>
    </row>
    <row r="11194" spans="2:5" x14ac:dyDescent="0.35">
      <c r="B11194" t="s">
        <v>14567</v>
      </c>
      <c r="C11194" t="s">
        <v>19641</v>
      </c>
      <c r="D11194" t="s">
        <v>4482</v>
      </c>
      <c r="E11194" t="s">
        <v>1028</v>
      </c>
    </row>
    <row r="11195" spans="2:5" x14ac:dyDescent="0.35">
      <c r="B11195" t="s">
        <v>14568</v>
      </c>
      <c r="C11195" t="s">
        <v>19641</v>
      </c>
      <c r="D11195" t="s">
        <v>4482</v>
      </c>
      <c r="E11195" t="s">
        <v>1028</v>
      </c>
    </row>
    <row r="11196" spans="2:5" x14ac:dyDescent="0.35">
      <c r="B11196" t="s">
        <v>14569</v>
      </c>
      <c r="C11196" t="s">
        <v>19641</v>
      </c>
      <c r="D11196" t="s">
        <v>4482</v>
      </c>
      <c r="E11196" t="s">
        <v>1028</v>
      </c>
    </row>
    <row r="11197" spans="2:5" x14ac:dyDescent="0.35">
      <c r="B11197" t="s">
        <v>6372</v>
      </c>
      <c r="C11197" t="s">
        <v>19641</v>
      </c>
      <c r="D11197" t="s">
        <v>4482</v>
      </c>
      <c r="E11197" t="s">
        <v>1028</v>
      </c>
    </row>
    <row r="11198" spans="2:5" x14ac:dyDescent="0.35">
      <c r="B11198" t="s">
        <v>14570</v>
      </c>
      <c r="C11198" t="s">
        <v>19641</v>
      </c>
      <c r="D11198" t="s">
        <v>4482</v>
      </c>
      <c r="E11198" t="s">
        <v>1028</v>
      </c>
    </row>
    <row r="11199" spans="2:5" x14ac:dyDescent="0.35">
      <c r="B11199" t="s">
        <v>14571</v>
      </c>
      <c r="C11199" t="s">
        <v>19641</v>
      </c>
      <c r="D11199" t="s">
        <v>4482</v>
      </c>
      <c r="E11199" t="s">
        <v>1028</v>
      </c>
    </row>
    <row r="11200" spans="2:5" x14ac:dyDescent="0.35">
      <c r="B11200" t="s">
        <v>14572</v>
      </c>
      <c r="C11200" t="s">
        <v>19641</v>
      </c>
      <c r="D11200" t="s">
        <v>4482</v>
      </c>
      <c r="E11200" t="s">
        <v>1028</v>
      </c>
    </row>
    <row r="11201" spans="2:5" x14ac:dyDescent="0.35">
      <c r="B11201" t="s">
        <v>14573</v>
      </c>
      <c r="C11201" t="s">
        <v>19641</v>
      </c>
      <c r="D11201" t="s">
        <v>4482</v>
      </c>
      <c r="E11201" t="s">
        <v>1028</v>
      </c>
    </row>
    <row r="11202" spans="2:5" x14ac:dyDescent="0.35">
      <c r="B11202" t="s">
        <v>14574</v>
      </c>
      <c r="C11202" t="s">
        <v>19641</v>
      </c>
      <c r="D11202" t="s">
        <v>19693</v>
      </c>
    </row>
    <row r="11203" spans="2:5" x14ac:dyDescent="0.35">
      <c r="B11203" t="s">
        <v>14575</v>
      </c>
      <c r="C11203" t="s">
        <v>19641</v>
      </c>
      <c r="D11203" t="s">
        <v>19693</v>
      </c>
    </row>
    <row r="11204" spans="2:5" x14ac:dyDescent="0.35">
      <c r="B11204" t="s">
        <v>14576</v>
      </c>
      <c r="C11204" t="s">
        <v>19641</v>
      </c>
      <c r="D11204" t="s">
        <v>19693</v>
      </c>
    </row>
    <row r="11205" spans="2:5" x14ac:dyDescent="0.35">
      <c r="B11205" t="s">
        <v>14577</v>
      </c>
      <c r="C11205" t="s">
        <v>19641</v>
      </c>
      <c r="D11205" t="s">
        <v>19693</v>
      </c>
    </row>
    <row r="11206" spans="2:5" x14ac:dyDescent="0.35">
      <c r="B11206" t="s">
        <v>14578</v>
      </c>
      <c r="C11206" t="s">
        <v>19641</v>
      </c>
      <c r="D11206" t="s">
        <v>19693</v>
      </c>
    </row>
    <row r="11207" spans="2:5" x14ac:dyDescent="0.35">
      <c r="B11207" t="s">
        <v>14579</v>
      </c>
      <c r="C11207" t="s">
        <v>19641</v>
      </c>
      <c r="D11207" t="s">
        <v>19693</v>
      </c>
    </row>
    <row r="11208" spans="2:5" x14ac:dyDescent="0.35">
      <c r="B11208" t="s">
        <v>14580</v>
      </c>
      <c r="C11208" t="s">
        <v>19641</v>
      </c>
      <c r="D11208" t="s">
        <v>19693</v>
      </c>
    </row>
    <row r="11209" spans="2:5" x14ac:dyDescent="0.35">
      <c r="B11209" t="s">
        <v>14581</v>
      </c>
      <c r="C11209" t="s">
        <v>19641</v>
      </c>
      <c r="D11209" t="s">
        <v>19693</v>
      </c>
    </row>
    <row r="11210" spans="2:5" x14ac:dyDescent="0.35">
      <c r="B11210" t="s">
        <v>14582</v>
      </c>
      <c r="C11210" t="s">
        <v>19641</v>
      </c>
      <c r="D11210" t="s">
        <v>19693</v>
      </c>
    </row>
    <row r="11211" spans="2:5" x14ac:dyDescent="0.35">
      <c r="B11211" t="s">
        <v>14583</v>
      </c>
      <c r="C11211" t="s">
        <v>19641</v>
      </c>
      <c r="D11211" t="s">
        <v>19693</v>
      </c>
    </row>
    <row r="11212" spans="2:5" x14ac:dyDescent="0.35">
      <c r="B11212" t="s">
        <v>14584</v>
      </c>
      <c r="C11212" t="s">
        <v>19641</v>
      </c>
      <c r="D11212" t="s">
        <v>19693</v>
      </c>
    </row>
    <row r="11213" spans="2:5" x14ac:dyDescent="0.35">
      <c r="B11213" t="s">
        <v>14585</v>
      </c>
      <c r="C11213" t="s">
        <v>19641</v>
      </c>
      <c r="D11213" t="s">
        <v>19693</v>
      </c>
    </row>
    <row r="11214" spans="2:5" x14ac:dyDescent="0.35">
      <c r="B11214" t="s">
        <v>14586</v>
      </c>
      <c r="C11214" t="s">
        <v>19641</v>
      </c>
      <c r="D11214" t="s">
        <v>19693</v>
      </c>
    </row>
    <row r="11215" spans="2:5" x14ac:dyDescent="0.35">
      <c r="B11215" t="s">
        <v>14587</v>
      </c>
      <c r="C11215" t="s">
        <v>19641</v>
      </c>
      <c r="D11215" t="s">
        <v>19693</v>
      </c>
    </row>
    <row r="11216" spans="2:5" x14ac:dyDescent="0.35">
      <c r="B11216" t="s">
        <v>14588</v>
      </c>
      <c r="C11216" t="s">
        <v>19641</v>
      </c>
      <c r="D11216" t="s">
        <v>19693</v>
      </c>
    </row>
    <row r="11217" spans="2:4" x14ac:dyDescent="0.35">
      <c r="B11217" t="s">
        <v>14589</v>
      </c>
      <c r="C11217" t="s">
        <v>19641</v>
      </c>
      <c r="D11217" t="s">
        <v>19693</v>
      </c>
    </row>
    <row r="11218" spans="2:4" x14ac:dyDescent="0.35">
      <c r="B11218" t="s">
        <v>14590</v>
      </c>
      <c r="C11218" t="s">
        <v>19641</v>
      </c>
      <c r="D11218" t="s">
        <v>19693</v>
      </c>
    </row>
    <row r="11219" spans="2:4" x14ac:dyDescent="0.35">
      <c r="B11219" t="s">
        <v>14591</v>
      </c>
      <c r="C11219" t="s">
        <v>19641</v>
      </c>
      <c r="D11219" t="s">
        <v>19693</v>
      </c>
    </row>
    <row r="11220" spans="2:4" x14ac:dyDescent="0.35">
      <c r="B11220" t="s">
        <v>14592</v>
      </c>
      <c r="C11220" t="s">
        <v>19641</v>
      </c>
      <c r="D11220" t="s">
        <v>19693</v>
      </c>
    </row>
    <row r="11221" spans="2:4" x14ac:dyDescent="0.35">
      <c r="B11221" t="s">
        <v>14593</v>
      </c>
      <c r="C11221" t="s">
        <v>19641</v>
      </c>
      <c r="D11221" t="s">
        <v>19693</v>
      </c>
    </row>
    <row r="11222" spans="2:4" x14ac:dyDescent="0.35">
      <c r="B11222" t="s">
        <v>14594</v>
      </c>
      <c r="C11222" t="s">
        <v>19641</v>
      </c>
      <c r="D11222" t="s">
        <v>19693</v>
      </c>
    </row>
    <row r="11223" spans="2:4" x14ac:dyDescent="0.35">
      <c r="B11223" t="s">
        <v>14595</v>
      </c>
      <c r="C11223" t="s">
        <v>19641</v>
      </c>
      <c r="D11223" t="s">
        <v>19693</v>
      </c>
    </row>
    <row r="11224" spans="2:4" x14ac:dyDescent="0.35">
      <c r="B11224" t="s">
        <v>14596</v>
      </c>
      <c r="C11224" t="s">
        <v>19641</v>
      </c>
      <c r="D11224" t="s">
        <v>19693</v>
      </c>
    </row>
    <row r="11225" spans="2:4" x14ac:dyDescent="0.35">
      <c r="B11225" t="s">
        <v>14597</v>
      </c>
      <c r="C11225" t="s">
        <v>19641</v>
      </c>
      <c r="D11225" t="s">
        <v>19693</v>
      </c>
    </row>
    <row r="11226" spans="2:4" x14ac:dyDescent="0.35">
      <c r="B11226" t="s">
        <v>14598</v>
      </c>
      <c r="C11226" t="s">
        <v>19641</v>
      </c>
      <c r="D11226" t="s">
        <v>19693</v>
      </c>
    </row>
    <row r="11227" spans="2:4" x14ac:dyDescent="0.35">
      <c r="B11227" t="s">
        <v>14599</v>
      </c>
      <c r="C11227" t="s">
        <v>19641</v>
      </c>
      <c r="D11227" t="s">
        <v>19693</v>
      </c>
    </row>
    <row r="11228" spans="2:4" x14ac:dyDescent="0.35">
      <c r="B11228" t="s">
        <v>14600</v>
      </c>
      <c r="C11228" t="s">
        <v>19641</v>
      </c>
      <c r="D11228" t="s">
        <v>19693</v>
      </c>
    </row>
    <row r="11229" spans="2:4" x14ac:dyDescent="0.35">
      <c r="B11229" t="s">
        <v>14601</v>
      </c>
      <c r="C11229" t="s">
        <v>19641</v>
      </c>
      <c r="D11229" t="s">
        <v>19693</v>
      </c>
    </row>
    <row r="11230" spans="2:4" x14ac:dyDescent="0.35">
      <c r="B11230" t="s">
        <v>14602</v>
      </c>
      <c r="C11230" t="s">
        <v>19641</v>
      </c>
      <c r="D11230" t="s">
        <v>19693</v>
      </c>
    </row>
    <row r="11231" spans="2:4" x14ac:dyDescent="0.35">
      <c r="B11231" t="s">
        <v>14603</v>
      </c>
      <c r="C11231" t="s">
        <v>19641</v>
      </c>
      <c r="D11231" t="s">
        <v>19693</v>
      </c>
    </row>
    <row r="11232" spans="2:4" x14ac:dyDescent="0.35">
      <c r="B11232" t="s">
        <v>14604</v>
      </c>
      <c r="C11232" t="s">
        <v>19641</v>
      </c>
      <c r="D11232" t="s">
        <v>19693</v>
      </c>
    </row>
    <row r="11233" spans="2:4" x14ac:dyDescent="0.35">
      <c r="B11233" t="s">
        <v>14605</v>
      </c>
      <c r="C11233" t="s">
        <v>19641</v>
      </c>
      <c r="D11233" t="s">
        <v>19693</v>
      </c>
    </row>
    <row r="11234" spans="2:4" x14ac:dyDescent="0.35">
      <c r="B11234" t="s">
        <v>14606</v>
      </c>
      <c r="C11234" t="s">
        <v>19641</v>
      </c>
      <c r="D11234" t="s">
        <v>19693</v>
      </c>
    </row>
    <row r="11235" spans="2:4" x14ac:dyDescent="0.35">
      <c r="B11235" t="s">
        <v>14607</v>
      </c>
      <c r="C11235" t="s">
        <v>19641</v>
      </c>
      <c r="D11235" t="s">
        <v>19693</v>
      </c>
    </row>
    <row r="11236" spans="2:4" x14ac:dyDescent="0.35">
      <c r="B11236" t="s">
        <v>14608</v>
      </c>
      <c r="C11236" t="s">
        <v>19641</v>
      </c>
      <c r="D11236" t="s">
        <v>19693</v>
      </c>
    </row>
    <row r="11237" spans="2:4" x14ac:dyDescent="0.35">
      <c r="B11237" t="s">
        <v>14609</v>
      </c>
      <c r="C11237" t="s">
        <v>19641</v>
      </c>
      <c r="D11237" t="s">
        <v>19693</v>
      </c>
    </row>
    <row r="11238" spans="2:4" x14ac:dyDescent="0.35">
      <c r="B11238" t="s">
        <v>14610</v>
      </c>
      <c r="C11238" t="s">
        <v>19641</v>
      </c>
      <c r="D11238" t="s">
        <v>19693</v>
      </c>
    </row>
    <row r="11239" spans="2:4" x14ac:dyDescent="0.35">
      <c r="B11239" t="s">
        <v>14611</v>
      </c>
      <c r="C11239" t="s">
        <v>19641</v>
      </c>
      <c r="D11239" t="s">
        <v>19693</v>
      </c>
    </row>
    <row r="11240" spans="2:4" x14ac:dyDescent="0.35">
      <c r="B11240" t="s">
        <v>14612</v>
      </c>
      <c r="C11240" t="s">
        <v>19641</v>
      </c>
      <c r="D11240" t="s">
        <v>19693</v>
      </c>
    </row>
    <row r="11241" spans="2:4" x14ac:dyDescent="0.35">
      <c r="B11241" t="s">
        <v>14613</v>
      </c>
      <c r="C11241" t="s">
        <v>19641</v>
      </c>
      <c r="D11241" t="s">
        <v>19693</v>
      </c>
    </row>
    <row r="11242" spans="2:4" x14ac:dyDescent="0.35">
      <c r="B11242" t="s">
        <v>14614</v>
      </c>
      <c r="C11242" t="s">
        <v>19641</v>
      </c>
      <c r="D11242" t="s">
        <v>19693</v>
      </c>
    </row>
    <row r="11243" spans="2:4" x14ac:dyDescent="0.35">
      <c r="B11243" t="s">
        <v>14615</v>
      </c>
      <c r="C11243" t="s">
        <v>19641</v>
      </c>
      <c r="D11243" t="s">
        <v>19693</v>
      </c>
    </row>
    <row r="11244" spans="2:4" x14ac:dyDescent="0.35">
      <c r="B11244" t="s">
        <v>14616</v>
      </c>
      <c r="C11244" t="s">
        <v>19641</v>
      </c>
      <c r="D11244" t="s">
        <v>19693</v>
      </c>
    </row>
    <row r="11245" spans="2:4" x14ac:dyDescent="0.35">
      <c r="B11245" t="s">
        <v>14617</v>
      </c>
      <c r="C11245" t="s">
        <v>19641</v>
      </c>
      <c r="D11245" t="s">
        <v>19693</v>
      </c>
    </row>
    <row r="11246" spans="2:4" x14ac:dyDescent="0.35">
      <c r="B11246" t="s">
        <v>14618</v>
      </c>
      <c r="C11246" t="s">
        <v>19641</v>
      </c>
      <c r="D11246" t="s">
        <v>19693</v>
      </c>
    </row>
    <row r="11247" spans="2:4" x14ac:dyDescent="0.35">
      <c r="B11247" t="s">
        <v>14619</v>
      </c>
      <c r="C11247" t="s">
        <v>19641</v>
      </c>
      <c r="D11247" t="s">
        <v>19693</v>
      </c>
    </row>
    <row r="11248" spans="2:4" x14ac:dyDescent="0.35">
      <c r="B11248" t="s">
        <v>14620</v>
      </c>
      <c r="C11248" t="s">
        <v>19641</v>
      </c>
      <c r="D11248" t="s">
        <v>19693</v>
      </c>
    </row>
    <row r="11249" spans="2:4" x14ac:dyDescent="0.35">
      <c r="B11249" t="s">
        <v>14621</v>
      </c>
      <c r="C11249" t="s">
        <v>19641</v>
      </c>
      <c r="D11249" t="s">
        <v>19693</v>
      </c>
    </row>
    <row r="11250" spans="2:4" x14ac:dyDescent="0.35">
      <c r="B11250" t="s">
        <v>14622</v>
      </c>
      <c r="C11250" t="s">
        <v>19641</v>
      </c>
      <c r="D11250" t="s">
        <v>19693</v>
      </c>
    </row>
    <row r="11251" spans="2:4" x14ac:dyDescent="0.35">
      <c r="B11251" t="s">
        <v>14623</v>
      </c>
      <c r="C11251" t="s">
        <v>19641</v>
      </c>
      <c r="D11251" t="s">
        <v>19693</v>
      </c>
    </row>
    <row r="11252" spans="2:4" x14ac:dyDescent="0.35">
      <c r="B11252" t="s">
        <v>14624</v>
      </c>
      <c r="C11252" t="s">
        <v>19641</v>
      </c>
      <c r="D11252" t="s">
        <v>19694</v>
      </c>
    </row>
    <row r="11253" spans="2:4" x14ac:dyDescent="0.35">
      <c r="B11253" t="s">
        <v>14625</v>
      </c>
      <c r="C11253" t="s">
        <v>19641</v>
      </c>
      <c r="D11253" t="s">
        <v>19694</v>
      </c>
    </row>
    <row r="11254" spans="2:4" x14ac:dyDescent="0.35">
      <c r="B11254" t="s">
        <v>14626</v>
      </c>
      <c r="C11254" t="s">
        <v>19641</v>
      </c>
      <c r="D11254" t="s">
        <v>19694</v>
      </c>
    </row>
    <row r="11255" spans="2:4" x14ac:dyDescent="0.35">
      <c r="B11255" t="s">
        <v>14627</v>
      </c>
      <c r="C11255" t="s">
        <v>19641</v>
      </c>
      <c r="D11255" t="s">
        <v>19694</v>
      </c>
    </row>
    <row r="11256" spans="2:4" x14ac:dyDescent="0.35">
      <c r="B11256" t="s">
        <v>14628</v>
      </c>
      <c r="C11256" t="s">
        <v>19641</v>
      </c>
      <c r="D11256" t="s">
        <v>19694</v>
      </c>
    </row>
    <row r="11257" spans="2:4" x14ac:dyDescent="0.35">
      <c r="B11257" t="s">
        <v>14629</v>
      </c>
      <c r="C11257" t="s">
        <v>19641</v>
      </c>
      <c r="D11257" t="s">
        <v>19694</v>
      </c>
    </row>
    <row r="11258" spans="2:4" x14ac:dyDescent="0.35">
      <c r="B11258" t="s">
        <v>14630</v>
      </c>
      <c r="C11258" t="s">
        <v>19641</v>
      </c>
      <c r="D11258" t="s">
        <v>19695</v>
      </c>
    </row>
    <row r="11259" spans="2:4" x14ac:dyDescent="0.35">
      <c r="B11259" t="s">
        <v>14631</v>
      </c>
      <c r="C11259" t="s">
        <v>19641</v>
      </c>
      <c r="D11259" t="s">
        <v>19696</v>
      </c>
    </row>
    <row r="11260" spans="2:4" x14ac:dyDescent="0.35">
      <c r="B11260" t="s">
        <v>14632</v>
      </c>
      <c r="C11260" t="s">
        <v>19641</v>
      </c>
      <c r="D11260" t="s">
        <v>19696</v>
      </c>
    </row>
    <row r="11261" spans="2:4" x14ac:dyDescent="0.35">
      <c r="B11261" t="s">
        <v>14633</v>
      </c>
      <c r="C11261" t="s">
        <v>19641</v>
      </c>
      <c r="D11261" t="s">
        <v>19696</v>
      </c>
    </row>
    <row r="11262" spans="2:4" x14ac:dyDescent="0.35">
      <c r="B11262" t="s">
        <v>14634</v>
      </c>
      <c r="C11262" t="s">
        <v>19641</v>
      </c>
      <c r="D11262" t="s">
        <v>19696</v>
      </c>
    </row>
    <row r="11263" spans="2:4" x14ac:dyDescent="0.35">
      <c r="B11263" t="s">
        <v>14635</v>
      </c>
      <c r="C11263" t="s">
        <v>19641</v>
      </c>
      <c r="D11263" t="s">
        <v>19696</v>
      </c>
    </row>
    <row r="11264" spans="2:4" x14ac:dyDescent="0.35">
      <c r="B11264" t="s">
        <v>14636</v>
      </c>
      <c r="C11264" t="s">
        <v>19641</v>
      </c>
      <c r="D11264" t="s">
        <v>19696</v>
      </c>
    </row>
    <row r="11265" spans="2:4" x14ac:dyDescent="0.35">
      <c r="B11265" t="s">
        <v>14637</v>
      </c>
      <c r="C11265" t="s">
        <v>19641</v>
      </c>
      <c r="D11265" t="s">
        <v>19696</v>
      </c>
    </row>
    <row r="11266" spans="2:4" x14ac:dyDescent="0.35">
      <c r="B11266" t="s">
        <v>14638</v>
      </c>
      <c r="C11266" t="s">
        <v>19641</v>
      </c>
      <c r="D11266" t="s">
        <v>19696</v>
      </c>
    </row>
    <row r="11267" spans="2:4" x14ac:dyDescent="0.35">
      <c r="B11267" t="s">
        <v>14639</v>
      </c>
      <c r="C11267" t="s">
        <v>19641</v>
      </c>
      <c r="D11267" t="s">
        <v>19696</v>
      </c>
    </row>
    <row r="11268" spans="2:4" x14ac:dyDescent="0.35">
      <c r="B11268" t="s">
        <v>14640</v>
      </c>
      <c r="C11268" t="s">
        <v>19641</v>
      </c>
      <c r="D11268" t="s">
        <v>19696</v>
      </c>
    </row>
    <row r="11269" spans="2:4" x14ac:dyDescent="0.35">
      <c r="B11269" t="s">
        <v>14641</v>
      </c>
      <c r="C11269" t="s">
        <v>19641</v>
      </c>
      <c r="D11269" t="s">
        <v>19696</v>
      </c>
    </row>
    <row r="11270" spans="2:4" x14ac:dyDescent="0.35">
      <c r="B11270" t="s">
        <v>14642</v>
      </c>
      <c r="C11270" t="s">
        <v>19641</v>
      </c>
      <c r="D11270" t="s">
        <v>19696</v>
      </c>
    </row>
    <row r="11271" spans="2:4" x14ac:dyDescent="0.35">
      <c r="B11271" t="s">
        <v>14643</v>
      </c>
      <c r="C11271" t="s">
        <v>19641</v>
      </c>
      <c r="D11271" t="s">
        <v>19696</v>
      </c>
    </row>
    <row r="11272" spans="2:4" x14ac:dyDescent="0.35">
      <c r="B11272" t="s">
        <v>14644</v>
      </c>
      <c r="C11272" t="s">
        <v>19641</v>
      </c>
      <c r="D11272" t="s">
        <v>19696</v>
      </c>
    </row>
    <row r="11273" spans="2:4" x14ac:dyDescent="0.35">
      <c r="B11273" t="s">
        <v>14645</v>
      </c>
      <c r="C11273" t="s">
        <v>19641</v>
      </c>
      <c r="D11273" t="s">
        <v>19696</v>
      </c>
    </row>
    <row r="11274" spans="2:4" x14ac:dyDescent="0.35">
      <c r="B11274" t="s">
        <v>14646</v>
      </c>
      <c r="C11274" t="s">
        <v>19641</v>
      </c>
      <c r="D11274" t="s">
        <v>19696</v>
      </c>
    </row>
    <row r="11275" spans="2:4" x14ac:dyDescent="0.35">
      <c r="B11275" t="s">
        <v>14647</v>
      </c>
      <c r="C11275" t="s">
        <v>19641</v>
      </c>
      <c r="D11275" t="s">
        <v>19696</v>
      </c>
    </row>
    <row r="11276" spans="2:4" x14ac:dyDescent="0.35">
      <c r="B11276" t="s">
        <v>14648</v>
      </c>
      <c r="C11276" t="s">
        <v>19641</v>
      </c>
      <c r="D11276" t="s">
        <v>19696</v>
      </c>
    </row>
    <row r="11277" spans="2:4" x14ac:dyDescent="0.35">
      <c r="B11277" t="s">
        <v>14649</v>
      </c>
      <c r="C11277" t="s">
        <v>19641</v>
      </c>
      <c r="D11277" t="s">
        <v>19696</v>
      </c>
    </row>
    <row r="11278" spans="2:4" x14ac:dyDescent="0.35">
      <c r="B11278" t="s">
        <v>14650</v>
      </c>
      <c r="C11278" t="s">
        <v>19641</v>
      </c>
      <c r="D11278" t="s">
        <v>19696</v>
      </c>
    </row>
    <row r="11279" spans="2:4" x14ac:dyDescent="0.35">
      <c r="B11279" t="s">
        <v>14651</v>
      </c>
      <c r="C11279" t="s">
        <v>19641</v>
      </c>
      <c r="D11279" t="s">
        <v>19696</v>
      </c>
    </row>
    <row r="11280" spans="2:4" x14ac:dyDescent="0.35">
      <c r="B11280" t="s">
        <v>14652</v>
      </c>
      <c r="C11280" t="s">
        <v>19641</v>
      </c>
      <c r="D11280" t="s">
        <v>19696</v>
      </c>
    </row>
    <row r="11281" spans="2:4" x14ac:dyDescent="0.35">
      <c r="B11281" t="s">
        <v>14653</v>
      </c>
      <c r="C11281" t="s">
        <v>19641</v>
      </c>
      <c r="D11281" t="s">
        <v>19696</v>
      </c>
    </row>
    <row r="11282" spans="2:4" x14ac:dyDescent="0.35">
      <c r="B11282" t="s">
        <v>14654</v>
      </c>
      <c r="C11282" t="s">
        <v>19641</v>
      </c>
      <c r="D11282" t="s">
        <v>19696</v>
      </c>
    </row>
    <row r="11283" spans="2:4" x14ac:dyDescent="0.35">
      <c r="B11283" t="s">
        <v>14655</v>
      </c>
      <c r="C11283" t="s">
        <v>19641</v>
      </c>
      <c r="D11283" t="s">
        <v>19696</v>
      </c>
    </row>
    <row r="11284" spans="2:4" x14ac:dyDescent="0.35">
      <c r="B11284" t="s">
        <v>14656</v>
      </c>
      <c r="C11284" t="s">
        <v>19641</v>
      </c>
      <c r="D11284" t="s">
        <v>19696</v>
      </c>
    </row>
    <row r="11285" spans="2:4" x14ac:dyDescent="0.35">
      <c r="B11285" t="s">
        <v>14657</v>
      </c>
      <c r="C11285" t="s">
        <v>19641</v>
      </c>
      <c r="D11285" t="s">
        <v>19696</v>
      </c>
    </row>
    <row r="11286" spans="2:4" x14ac:dyDescent="0.35">
      <c r="B11286" t="s">
        <v>14658</v>
      </c>
      <c r="C11286" t="s">
        <v>19641</v>
      </c>
      <c r="D11286" t="s">
        <v>19696</v>
      </c>
    </row>
    <row r="11287" spans="2:4" x14ac:dyDescent="0.35">
      <c r="B11287" t="s">
        <v>14659</v>
      </c>
      <c r="C11287" t="s">
        <v>19641</v>
      </c>
      <c r="D11287" t="s">
        <v>19696</v>
      </c>
    </row>
    <row r="11288" spans="2:4" x14ac:dyDescent="0.35">
      <c r="B11288" t="s">
        <v>14660</v>
      </c>
      <c r="C11288" t="s">
        <v>19641</v>
      </c>
      <c r="D11288" t="s">
        <v>19696</v>
      </c>
    </row>
    <row r="11289" spans="2:4" x14ac:dyDescent="0.35">
      <c r="B11289" t="s">
        <v>14661</v>
      </c>
      <c r="C11289" t="s">
        <v>19641</v>
      </c>
      <c r="D11289" t="s">
        <v>19696</v>
      </c>
    </row>
    <row r="11290" spans="2:4" x14ac:dyDescent="0.35">
      <c r="B11290" t="s">
        <v>14662</v>
      </c>
      <c r="C11290" t="s">
        <v>19641</v>
      </c>
      <c r="D11290" t="s">
        <v>19696</v>
      </c>
    </row>
    <row r="11291" spans="2:4" x14ac:dyDescent="0.35">
      <c r="B11291" t="s">
        <v>14663</v>
      </c>
      <c r="C11291" t="s">
        <v>19641</v>
      </c>
      <c r="D11291" t="s">
        <v>19696</v>
      </c>
    </row>
    <row r="11292" spans="2:4" x14ac:dyDescent="0.35">
      <c r="B11292" t="s">
        <v>14664</v>
      </c>
      <c r="C11292" t="s">
        <v>19641</v>
      </c>
      <c r="D11292" t="s">
        <v>19696</v>
      </c>
    </row>
    <row r="11293" spans="2:4" x14ac:dyDescent="0.35">
      <c r="B11293" t="s">
        <v>14665</v>
      </c>
      <c r="C11293" t="s">
        <v>19641</v>
      </c>
      <c r="D11293" t="s">
        <v>19696</v>
      </c>
    </row>
    <row r="11294" spans="2:4" x14ac:dyDescent="0.35">
      <c r="B11294" t="s">
        <v>14666</v>
      </c>
      <c r="C11294" t="s">
        <v>19641</v>
      </c>
      <c r="D11294" t="s">
        <v>19696</v>
      </c>
    </row>
    <row r="11295" spans="2:4" x14ac:dyDescent="0.35">
      <c r="B11295" t="s">
        <v>14667</v>
      </c>
      <c r="C11295" t="s">
        <v>19641</v>
      </c>
      <c r="D11295" t="s">
        <v>19696</v>
      </c>
    </row>
    <row r="11296" spans="2:4" x14ac:dyDescent="0.35">
      <c r="B11296" t="s">
        <v>14668</v>
      </c>
      <c r="C11296" t="s">
        <v>19641</v>
      </c>
      <c r="D11296" t="s">
        <v>19696</v>
      </c>
    </row>
    <row r="11297" spans="2:5" x14ac:dyDescent="0.35">
      <c r="B11297" t="s">
        <v>14669</v>
      </c>
      <c r="C11297" t="s">
        <v>19641</v>
      </c>
      <c r="D11297" t="s">
        <v>19697</v>
      </c>
    </row>
    <row r="11298" spans="2:5" x14ac:dyDescent="0.35">
      <c r="B11298" t="s">
        <v>14670</v>
      </c>
      <c r="C11298" t="s">
        <v>19641</v>
      </c>
    </row>
    <row r="11299" spans="2:5" x14ac:dyDescent="0.35">
      <c r="B11299" t="s">
        <v>14671</v>
      </c>
      <c r="C11299" t="s">
        <v>19641</v>
      </c>
    </row>
    <row r="11300" spans="2:5" x14ac:dyDescent="0.35">
      <c r="B11300" t="s">
        <v>14672</v>
      </c>
      <c r="C11300" t="s">
        <v>19641</v>
      </c>
    </row>
    <row r="11301" spans="2:5" x14ac:dyDescent="0.35">
      <c r="B11301" t="s">
        <v>6385</v>
      </c>
      <c r="C11301" t="s">
        <v>19641</v>
      </c>
      <c r="D11301" t="s">
        <v>8096</v>
      </c>
      <c r="E11301" t="s">
        <v>1028</v>
      </c>
    </row>
    <row r="11302" spans="2:5" x14ac:dyDescent="0.35">
      <c r="B11302" t="s">
        <v>14673</v>
      </c>
      <c r="C11302" t="s">
        <v>19641</v>
      </c>
      <c r="D11302" t="s">
        <v>19698</v>
      </c>
    </row>
    <row r="11303" spans="2:5" x14ac:dyDescent="0.35">
      <c r="B11303" t="s">
        <v>14674</v>
      </c>
      <c r="C11303" t="s">
        <v>19641</v>
      </c>
      <c r="D11303" t="s">
        <v>19698</v>
      </c>
    </row>
    <row r="11304" spans="2:5" x14ac:dyDescent="0.35">
      <c r="B11304" t="s">
        <v>6389</v>
      </c>
      <c r="C11304" t="s">
        <v>19641</v>
      </c>
      <c r="D11304" t="s">
        <v>8100</v>
      </c>
      <c r="E11304" t="s">
        <v>1046</v>
      </c>
    </row>
    <row r="11305" spans="2:5" x14ac:dyDescent="0.35">
      <c r="B11305" t="s">
        <v>6390</v>
      </c>
      <c r="C11305" t="s">
        <v>19641</v>
      </c>
      <c r="D11305" t="s">
        <v>8101</v>
      </c>
      <c r="E11305" t="s">
        <v>1046</v>
      </c>
    </row>
    <row r="11306" spans="2:5" x14ac:dyDescent="0.35">
      <c r="B11306" t="s">
        <v>14675</v>
      </c>
      <c r="C11306" t="s">
        <v>19641</v>
      </c>
      <c r="D11306" t="s">
        <v>19699</v>
      </c>
      <c r="E11306" t="s">
        <v>1046</v>
      </c>
    </row>
    <row r="11307" spans="2:5" x14ac:dyDescent="0.35">
      <c r="B11307" t="s">
        <v>14676</v>
      </c>
      <c r="C11307" t="s">
        <v>19641</v>
      </c>
      <c r="D11307" t="s">
        <v>8100</v>
      </c>
      <c r="E11307" t="s">
        <v>1046</v>
      </c>
    </row>
    <row r="11308" spans="2:5" x14ac:dyDescent="0.35">
      <c r="B11308" t="s">
        <v>14677</v>
      </c>
      <c r="C11308" t="s">
        <v>19641</v>
      </c>
      <c r="D11308" t="s">
        <v>19699</v>
      </c>
      <c r="E11308" t="s">
        <v>1046</v>
      </c>
    </row>
    <row r="11309" spans="2:5" x14ac:dyDescent="0.35">
      <c r="B11309" t="s">
        <v>14678</v>
      </c>
      <c r="C11309" t="s">
        <v>19641</v>
      </c>
      <c r="D11309" t="s">
        <v>19699</v>
      </c>
      <c r="E11309" t="s">
        <v>1046</v>
      </c>
    </row>
    <row r="11310" spans="2:5" x14ac:dyDescent="0.35">
      <c r="B11310" t="s">
        <v>14679</v>
      </c>
      <c r="C11310" t="s">
        <v>19641</v>
      </c>
      <c r="D11310" t="s">
        <v>19699</v>
      </c>
      <c r="E11310" t="s">
        <v>1046</v>
      </c>
    </row>
    <row r="11311" spans="2:5" x14ac:dyDescent="0.35">
      <c r="B11311" t="s">
        <v>6394</v>
      </c>
      <c r="C11311" t="s">
        <v>19641</v>
      </c>
      <c r="D11311" t="s">
        <v>8104</v>
      </c>
      <c r="E11311" t="s">
        <v>1105</v>
      </c>
    </row>
    <row r="11312" spans="2:5" x14ac:dyDescent="0.35">
      <c r="B11312" t="s">
        <v>14680</v>
      </c>
      <c r="C11312" t="s">
        <v>19641</v>
      </c>
      <c r="D11312" t="s">
        <v>8104</v>
      </c>
      <c r="E11312" t="s">
        <v>1105</v>
      </c>
    </row>
    <row r="11313" spans="2:5" x14ac:dyDescent="0.35">
      <c r="B11313" t="s">
        <v>14681</v>
      </c>
      <c r="C11313" t="s">
        <v>19641</v>
      </c>
      <c r="D11313" t="s">
        <v>8105</v>
      </c>
      <c r="E11313" t="s">
        <v>1105</v>
      </c>
    </row>
    <row r="11314" spans="2:5" x14ac:dyDescent="0.35">
      <c r="B11314" t="s">
        <v>14682</v>
      </c>
      <c r="C11314" t="s">
        <v>19641</v>
      </c>
      <c r="D11314" t="s">
        <v>8105</v>
      </c>
      <c r="E11314" t="s">
        <v>1105</v>
      </c>
    </row>
    <row r="11315" spans="2:5" x14ac:dyDescent="0.35">
      <c r="B11315" t="s">
        <v>14683</v>
      </c>
      <c r="C11315" t="s">
        <v>19641</v>
      </c>
      <c r="D11315" t="s">
        <v>8105</v>
      </c>
      <c r="E11315" t="s">
        <v>1105</v>
      </c>
    </row>
    <row r="11316" spans="2:5" x14ac:dyDescent="0.35">
      <c r="B11316" t="s">
        <v>14684</v>
      </c>
      <c r="C11316" t="s">
        <v>19641</v>
      </c>
      <c r="D11316" t="s">
        <v>8105</v>
      </c>
      <c r="E11316" t="s">
        <v>1105</v>
      </c>
    </row>
    <row r="11317" spans="2:5" x14ac:dyDescent="0.35">
      <c r="B11317" t="s">
        <v>14685</v>
      </c>
      <c r="C11317" t="s">
        <v>19641</v>
      </c>
      <c r="D11317" t="s">
        <v>8105</v>
      </c>
      <c r="E11317" t="s">
        <v>1105</v>
      </c>
    </row>
    <row r="11318" spans="2:5" x14ac:dyDescent="0.35">
      <c r="B11318" t="s">
        <v>14686</v>
      </c>
      <c r="C11318" t="s">
        <v>19641</v>
      </c>
      <c r="D11318" t="s">
        <v>19700</v>
      </c>
    </row>
    <row r="11319" spans="2:5" x14ac:dyDescent="0.35">
      <c r="B11319" t="s">
        <v>14687</v>
      </c>
      <c r="C11319" t="s">
        <v>19641</v>
      </c>
    </row>
    <row r="11320" spans="2:5" x14ac:dyDescent="0.35">
      <c r="B11320" t="s">
        <v>14688</v>
      </c>
      <c r="C11320" t="s">
        <v>19641</v>
      </c>
      <c r="D11320" t="s">
        <v>19701</v>
      </c>
    </row>
    <row r="11321" spans="2:5" x14ac:dyDescent="0.35">
      <c r="B11321" t="s">
        <v>14689</v>
      </c>
      <c r="C11321" t="s">
        <v>19641</v>
      </c>
      <c r="D11321" t="s">
        <v>19701</v>
      </c>
    </row>
    <row r="11322" spans="2:5" x14ac:dyDescent="0.35">
      <c r="B11322" t="s">
        <v>14690</v>
      </c>
      <c r="C11322" t="s">
        <v>19641</v>
      </c>
    </row>
    <row r="11323" spans="2:5" x14ac:dyDescent="0.35">
      <c r="B11323" t="s">
        <v>14691</v>
      </c>
      <c r="C11323" t="s">
        <v>19641</v>
      </c>
    </row>
    <row r="11324" spans="2:5" x14ac:dyDescent="0.35">
      <c r="B11324" t="s">
        <v>14692</v>
      </c>
      <c r="C11324" t="s">
        <v>19641</v>
      </c>
    </row>
    <row r="11325" spans="2:5" x14ac:dyDescent="0.35">
      <c r="B11325" t="s">
        <v>14693</v>
      </c>
      <c r="C11325" t="s">
        <v>19641</v>
      </c>
    </row>
    <row r="11326" spans="2:5" x14ac:dyDescent="0.35">
      <c r="B11326" t="s">
        <v>14694</v>
      </c>
      <c r="C11326" t="s">
        <v>19641</v>
      </c>
      <c r="D11326" t="s">
        <v>6169</v>
      </c>
      <c r="E11326" t="s">
        <v>1028</v>
      </c>
    </row>
    <row r="11327" spans="2:5" x14ac:dyDescent="0.35">
      <c r="B11327" t="s">
        <v>14695</v>
      </c>
      <c r="C11327" t="s">
        <v>19641</v>
      </c>
      <c r="D11327" t="s">
        <v>6169</v>
      </c>
      <c r="E11327" t="s">
        <v>1028</v>
      </c>
    </row>
    <row r="11328" spans="2:5" x14ac:dyDescent="0.35">
      <c r="B11328" t="s">
        <v>14696</v>
      </c>
      <c r="C11328" t="s">
        <v>19641</v>
      </c>
      <c r="D11328" t="s">
        <v>6169</v>
      </c>
      <c r="E11328" t="s">
        <v>1028</v>
      </c>
    </row>
    <row r="11329" spans="2:4" x14ac:dyDescent="0.35">
      <c r="B11329" t="s">
        <v>6402</v>
      </c>
      <c r="C11329" t="s">
        <v>19641</v>
      </c>
      <c r="D11329" t="s">
        <v>8108</v>
      </c>
    </row>
    <row r="11330" spans="2:4" x14ac:dyDescent="0.35">
      <c r="B11330" t="s">
        <v>14697</v>
      </c>
      <c r="C11330" t="s">
        <v>19641</v>
      </c>
      <c r="D11330" t="s">
        <v>19702</v>
      </c>
    </row>
    <row r="11331" spans="2:4" x14ac:dyDescent="0.35">
      <c r="B11331" t="s">
        <v>14698</v>
      </c>
      <c r="C11331" t="s">
        <v>19641</v>
      </c>
      <c r="D11331" t="s">
        <v>19702</v>
      </c>
    </row>
    <row r="11332" spans="2:4" x14ac:dyDescent="0.35">
      <c r="B11332" t="s">
        <v>14699</v>
      </c>
      <c r="C11332" t="s">
        <v>19641</v>
      </c>
      <c r="D11332" t="s">
        <v>19702</v>
      </c>
    </row>
    <row r="11333" spans="2:4" x14ac:dyDescent="0.35">
      <c r="B11333" t="s">
        <v>14700</v>
      </c>
      <c r="C11333" t="s">
        <v>19641</v>
      </c>
      <c r="D11333" t="s">
        <v>19702</v>
      </c>
    </row>
    <row r="11334" spans="2:4" x14ac:dyDescent="0.35">
      <c r="B11334" t="s">
        <v>14701</v>
      </c>
      <c r="C11334" t="s">
        <v>19641</v>
      </c>
      <c r="D11334" t="s">
        <v>19702</v>
      </c>
    </row>
    <row r="11335" spans="2:4" x14ac:dyDescent="0.35">
      <c r="B11335" t="s">
        <v>14702</v>
      </c>
      <c r="C11335" t="s">
        <v>19641</v>
      </c>
      <c r="D11335" t="s">
        <v>19702</v>
      </c>
    </row>
    <row r="11336" spans="2:4" x14ac:dyDescent="0.35">
      <c r="B11336" t="s">
        <v>14703</v>
      </c>
      <c r="C11336" t="s">
        <v>19641</v>
      </c>
      <c r="D11336" t="s">
        <v>19702</v>
      </c>
    </row>
    <row r="11337" spans="2:4" x14ac:dyDescent="0.35">
      <c r="B11337" t="s">
        <v>14704</v>
      </c>
      <c r="C11337" t="s">
        <v>19641</v>
      </c>
      <c r="D11337" t="s">
        <v>19702</v>
      </c>
    </row>
    <row r="11338" spans="2:4" x14ac:dyDescent="0.35">
      <c r="B11338" t="s">
        <v>14705</v>
      </c>
      <c r="C11338" t="s">
        <v>19641</v>
      </c>
      <c r="D11338" t="s">
        <v>19702</v>
      </c>
    </row>
    <row r="11339" spans="2:4" x14ac:dyDescent="0.35">
      <c r="B11339" t="s">
        <v>14706</v>
      </c>
      <c r="C11339" t="s">
        <v>19641</v>
      </c>
      <c r="D11339" t="s">
        <v>19702</v>
      </c>
    </row>
    <row r="11340" spans="2:4" x14ac:dyDescent="0.35">
      <c r="B11340" t="s">
        <v>14707</v>
      </c>
      <c r="C11340" t="s">
        <v>19641</v>
      </c>
      <c r="D11340" t="s">
        <v>19702</v>
      </c>
    </row>
    <row r="11341" spans="2:4" x14ac:dyDescent="0.35">
      <c r="B11341" t="s">
        <v>14708</v>
      </c>
      <c r="C11341" t="s">
        <v>19641</v>
      </c>
      <c r="D11341" t="s">
        <v>19702</v>
      </c>
    </row>
    <row r="11342" spans="2:4" x14ac:dyDescent="0.35">
      <c r="B11342" t="s">
        <v>14709</v>
      </c>
      <c r="C11342" t="s">
        <v>19641</v>
      </c>
      <c r="D11342" t="s">
        <v>19702</v>
      </c>
    </row>
    <row r="11343" spans="2:4" x14ac:dyDescent="0.35">
      <c r="B11343" t="s">
        <v>14710</v>
      </c>
      <c r="C11343" t="s">
        <v>19641</v>
      </c>
      <c r="D11343" t="s">
        <v>19702</v>
      </c>
    </row>
    <row r="11344" spans="2:4" x14ac:dyDescent="0.35">
      <c r="B11344" t="s">
        <v>14711</v>
      </c>
      <c r="C11344" t="s">
        <v>19641</v>
      </c>
      <c r="D11344" t="s">
        <v>19702</v>
      </c>
    </row>
    <row r="11345" spans="2:4" x14ac:dyDescent="0.35">
      <c r="B11345" t="s">
        <v>14712</v>
      </c>
      <c r="C11345" t="s">
        <v>19641</v>
      </c>
      <c r="D11345" t="s">
        <v>19702</v>
      </c>
    </row>
    <row r="11346" spans="2:4" x14ac:dyDescent="0.35">
      <c r="B11346" t="s">
        <v>14713</v>
      </c>
      <c r="C11346" t="s">
        <v>19641</v>
      </c>
      <c r="D11346" t="s">
        <v>19702</v>
      </c>
    </row>
    <row r="11347" spans="2:4" x14ac:dyDescent="0.35">
      <c r="B11347" t="s">
        <v>14714</v>
      </c>
      <c r="C11347" t="s">
        <v>19641</v>
      </c>
      <c r="D11347" t="s">
        <v>19702</v>
      </c>
    </row>
    <row r="11348" spans="2:4" x14ac:dyDescent="0.35">
      <c r="B11348" t="s">
        <v>14715</v>
      </c>
      <c r="C11348" t="s">
        <v>19641</v>
      </c>
      <c r="D11348" t="s">
        <v>19702</v>
      </c>
    </row>
    <row r="11349" spans="2:4" x14ac:dyDescent="0.35">
      <c r="B11349" t="s">
        <v>14716</v>
      </c>
      <c r="C11349" t="s">
        <v>19641</v>
      </c>
      <c r="D11349" t="s">
        <v>19703</v>
      </c>
    </row>
    <row r="11350" spans="2:4" x14ac:dyDescent="0.35">
      <c r="B11350" t="s">
        <v>14717</v>
      </c>
      <c r="C11350" t="s">
        <v>19641</v>
      </c>
      <c r="D11350" t="s">
        <v>19703</v>
      </c>
    </row>
    <row r="11351" spans="2:4" x14ac:dyDescent="0.35">
      <c r="B11351" t="s">
        <v>14718</v>
      </c>
      <c r="C11351" t="s">
        <v>19641</v>
      </c>
      <c r="D11351" t="s">
        <v>19703</v>
      </c>
    </row>
    <row r="11352" spans="2:4" x14ac:dyDescent="0.35">
      <c r="B11352" t="s">
        <v>14719</v>
      </c>
      <c r="C11352" t="s">
        <v>19641</v>
      </c>
      <c r="D11352" t="s">
        <v>19704</v>
      </c>
    </row>
    <row r="11353" spans="2:4" x14ac:dyDescent="0.35">
      <c r="B11353" t="s">
        <v>14720</v>
      </c>
      <c r="C11353" t="s">
        <v>19641</v>
      </c>
      <c r="D11353" t="s">
        <v>19704</v>
      </c>
    </row>
    <row r="11354" spans="2:4" x14ac:dyDescent="0.35">
      <c r="B11354" t="s">
        <v>14721</v>
      </c>
      <c r="C11354" t="s">
        <v>19641</v>
      </c>
      <c r="D11354" t="s">
        <v>19704</v>
      </c>
    </row>
    <row r="11355" spans="2:4" x14ac:dyDescent="0.35">
      <c r="B11355" t="s">
        <v>14722</v>
      </c>
      <c r="C11355" t="s">
        <v>19641</v>
      </c>
      <c r="D11355" t="s">
        <v>19705</v>
      </c>
    </row>
    <row r="11356" spans="2:4" x14ac:dyDescent="0.35">
      <c r="B11356" t="s">
        <v>14723</v>
      </c>
      <c r="C11356" t="s">
        <v>19641</v>
      </c>
    </row>
    <row r="11357" spans="2:4" x14ac:dyDescent="0.35">
      <c r="B11357" t="s">
        <v>14724</v>
      </c>
      <c r="C11357" t="s">
        <v>19641</v>
      </c>
      <c r="D11357" t="s">
        <v>19705</v>
      </c>
    </row>
    <row r="11358" spans="2:4" x14ac:dyDescent="0.35">
      <c r="B11358" t="s">
        <v>14725</v>
      </c>
      <c r="C11358" t="s">
        <v>19641</v>
      </c>
      <c r="D11358" t="s">
        <v>19706</v>
      </c>
    </row>
    <row r="11359" spans="2:4" x14ac:dyDescent="0.35">
      <c r="B11359" t="s">
        <v>14726</v>
      </c>
      <c r="C11359" t="s">
        <v>19641</v>
      </c>
      <c r="D11359" t="s">
        <v>19706</v>
      </c>
    </row>
    <row r="11360" spans="2:4" x14ac:dyDescent="0.35">
      <c r="B11360" t="s">
        <v>14727</v>
      </c>
      <c r="C11360" t="s">
        <v>19641</v>
      </c>
    </row>
    <row r="11361" spans="2:5" x14ac:dyDescent="0.35">
      <c r="B11361" t="s">
        <v>6417</v>
      </c>
      <c r="C11361" t="s">
        <v>19641</v>
      </c>
      <c r="D11361" t="s">
        <v>4517</v>
      </c>
      <c r="E11361" t="s">
        <v>1048</v>
      </c>
    </row>
    <row r="11362" spans="2:5" x14ac:dyDescent="0.35">
      <c r="B11362" t="s">
        <v>14728</v>
      </c>
      <c r="C11362" t="s">
        <v>19641</v>
      </c>
      <c r="D11362" t="s">
        <v>19707</v>
      </c>
    </row>
    <row r="11363" spans="2:5" x14ac:dyDescent="0.35">
      <c r="B11363" t="s">
        <v>14729</v>
      </c>
      <c r="C11363" t="s">
        <v>19641</v>
      </c>
      <c r="D11363" t="s">
        <v>19707</v>
      </c>
    </row>
    <row r="11364" spans="2:5" x14ac:dyDescent="0.35">
      <c r="B11364" t="s">
        <v>14730</v>
      </c>
      <c r="C11364" t="s">
        <v>19641</v>
      </c>
      <c r="D11364" t="s">
        <v>8118</v>
      </c>
    </row>
    <row r="11365" spans="2:5" x14ac:dyDescent="0.35">
      <c r="B11365" t="s">
        <v>6419</v>
      </c>
      <c r="C11365" t="s">
        <v>19641</v>
      </c>
      <c r="D11365" t="s">
        <v>8119</v>
      </c>
      <c r="E11365" t="s">
        <v>1028</v>
      </c>
    </row>
    <row r="11366" spans="2:5" x14ac:dyDescent="0.35">
      <c r="B11366" t="s">
        <v>14731</v>
      </c>
      <c r="C11366" t="s">
        <v>19641</v>
      </c>
      <c r="D11366" t="s">
        <v>8119</v>
      </c>
      <c r="E11366" t="s">
        <v>1028</v>
      </c>
    </row>
    <row r="11367" spans="2:5" x14ac:dyDescent="0.35">
      <c r="B11367" t="s">
        <v>6421</v>
      </c>
      <c r="C11367" t="s">
        <v>19641</v>
      </c>
      <c r="D11367" t="s">
        <v>8119</v>
      </c>
      <c r="E11367" t="s">
        <v>1028</v>
      </c>
    </row>
    <row r="11368" spans="2:5" x14ac:dyDescent="0.35">
      <c r="B11368" t="s">
        <v>6422</v>
      </c>
      <c r="C11368" t="s">
        <v>19641</v>
      </c>
      <c r="D11368" t="s">
        <v>8119</v>
      </c>
      <c r="E11368" t="s">
        <v>1028</v>
      </c>
    </row>
    <row r="11369" spans="2:5" x14ac:dyDescent="0.35">
      <c r="B11369" t="s">
        <v>14732</v>
      </c>
      <c r="C11369" t="s">
        <v>19641</v>
      </c>
      <c r="D11369" t="s">
        <v>8119</v>
      </c>
      <c r="E11369" t="s">
        <v>1028</v>
      </c>
    </row>
    <row r="11370" spans="2:5" x14ac:dyDescent="0.35">
      <c r="B11370" t="s">
        <v>6423</v>
      </c>
      <c r="C11370" t="s">
        <v>19641</v>
      </c>
      <c r="D11370" t="s">
        <v>8119</v>
      </c>
      <c r="E11370" t="s">
        <v>1028</v>
      </c>
    </row>
    <row r="11371" spans="2:5" x14ac:dyDescent="0.35">
      <c r="B11371" t="s">
        <v>14733</v>
      </c>
      <c r="C11371" t="s">
        <v>19641</v>
      </c>
      <c r="D11371" t="s">
        <v>10601</v>
      </c>
      <c r="E11371" t="s">
        <v>1028</v>
      </c>
    </row>
    <row r="11372" spans="2:5" x14ac:dyDescent="0.35">
      <c r="B11372" t="s">
        <v>14734</v>
      </c>
      <c r="C11372" t="s">
        <v>19641</v>
      </c>
      <c r="D11372" t="s">
        <v>8823</v>
      </c>
      <c r="E11372" t="s">
        <v>1028</v>
      </c>
    </row>
    <row r="11373" spans="2:5" x14ac:dyDescent="0.35">
      <c r="B11373" t="s">
        <v>14735</v>
      </c>
      <c r="C11373" t="s">
        <v>19641</v>
      </c>
      <c r="D11373" t="s">
        <v>8823</v>
      </c>
      <c r="E11373" t="s">
        <v>1028</v>
      </c>
    </row>
    <row r="11374" spans="2:5" x14ac:dyDescent="0.35">
      <c r="B11374" t="s">
        <v>14736</v>
      </c>
      <c r="C11374" t="s">
        <v>19641</v>
      </c>
      <c r="D11374" t="s">
        <v>8823</v>
      </c>
      <c r="E11374" t="s">
        <v>1028</v>
      </c>
    </row>
    <row r="11375" spans="2:5" x14ac:dyDescent="0.35">
      <c r="B11375" t="s">
        <v>14737</v>
      </c>
      <c r="C11375" t="s">
        <v>19641</v>
      </c>
      <c r="D11375" t="s">
        <v>8823</v>
      </c>
      <c r="E11375" t="s">
        <v>1028</v>
      </c>
    </row>
    <row r="11376" spans="2:5" x14ac:dyDescent="0.35">
      <c r="B11376" t="s">
        <v>8824</v>
      </c>
      <c r="C11376" t="s">
        <v>19641</v>
      </c>
      <c r="D11376" t="s">
        <v>8823</v>
      </c>
      <c r="E11376" t="s">
        <v>1028</v>
      </c>
    </row>
    <row r="11377" spans="2:5" x14ac:dyDescent="0.35">
      <c r="B11377" t="s">
        <v>14738</v>
      </c>
      <c r="C11377" t="s">
        <v>19641</v>
      </c>
      <c r="D11377" t="s">
        <v>8823</v>
      </c>
      <c r="E11377" t="s">
        <v>1028</v>
      </c>
    </row>
    <row r="11378" spans="2:5" x14ac:dyDescent="0.35">
      <c r="B11378" t="s">
        <v>14739</v>
      </c>
      <c r="C11378" t="s">
        <v>19641</v>
      </c>
    </row>
    <row r="11379" spans="2:5" x14ac:dyDescent="0.35">
      <c r="B11379" t="s">
        <v>14740</v>
      </c>
      <c r="C11379" t="s">
        <v>19641</v>
      </c>
      <c r="D11379" t="s">
        <v>19708</v>
      </c>
    </row>
    <row r="11380" spans="2:5" x14ac:dyDescent="0.35">
      <c r="B11380" t="s">
        <v>14741</v>
      </c>
      <c r="C11380" t="s">
        <v>19641</v>
      </c>
      <c r="D11380" t="s">
        <v>19708</v>
      </c>
    </row>
    <row r="11381" spans="2:5" x14ac:dyDescent="0.35">
      <c r="B11381" t="s">
        <v>6439</v>
      </c>
      <c r="C11381" t="s">
        <v>19641</v>
      </c>
      <c r="D11381" t="s">
        <v>8127</v>
      </c>
    </row>
    <row r="11382" spans="2:5" x14ac:dyDescent="0.35">
      <c r="B11382" t="s">
        <v>14742</v>
      </c>
      <c r="C11382" t="s">
        <v>19641</v>
      </c>
      <c r="D11382" t="s">
        <v>19709</v>
      </c>
    </row>
    <row r="11383" spans="2:5" x14ac:dyDescent="0.35">
      <c r="B11383" t="s">
        <v>14743</v>
      </c>
      <c r="C11383" t="s">
        <v>19641</v>
      </c>
      <c r="D11383" t="s">
        <v>8128</v>
      </c>
      <c r="E11383" t="s">
        <v>1028</v>
      </c>
    </row>
    <row r="11384" spans="2:5" x14ac:dyDescent="0.35">
      <c r="B11384" t="s">
        <v>14744</v>
      </c>
      <c r="C11384" t="s">
        <v>19641</v>
      </c>
      <c r="D11384" t="s">
        <v>8128</v>
      </c>
      <c r="E11384" t="s">
        <v>1028</v>
      </c>
    </row>
    <row r="11385" spans="2:5" x14ac:dyDescent="0.35">
      <c r="B11385" t="s">
        <v>6444</v>
      </c>
      <c r="C11385" t="s">
        <v>19641</v>
      </c>
      <c r="D11385" t="s">
        <v>8128</v>
      </c>
      <c r="E11385" t="s">
        <v>1028</v>
      </c>
    </row>
    <row r="11386" spans="2:5" x14ac:dyDescent="0.35">
      <c r="B11386" t="s">
        <v>6445</v>
      </c>
      <c r="C11386" t="s">
        <v>19641</v>
      </c>
      <c r="D11386" t="s">
        <v>8128</v>
      </c>
      <c r="E11386" t="s">
        <v>1028</v>
      </c>
    </row>
    <row r="11387" spans="2:5" x14ac:dyDescent="0.35">
      <c r="B11387" t="s">
        <v>6446</v>
      </c>
      <c r="C11387" t="s">
        <v>19641</v>
      </c>
      <c r="D11387" t="s">
        <v>8129</v>
      </c>
      <c r="E11387" t="s">
        <v>1028</v>
      </c>
    </row>
    <row r="11388" spans="2:5" x14ac:dyDescent="0.35">
      <c r="B11388" t="s">
        <v>6447</v>
      </c>
      <c r="C11388" t="s">
        <v>19641</v>
      </c>
      <c r="D11388" t="s">
        <v>8129</v>
      </c>
      <c r="E11388" t="s">
        <v>1028</v>
      </c>
    </row>
    <row r="11389" spans="2:5" x14ac:dyDescent="0.35">
      <c r="B11389" t="s">
        <v>6448</v>
      </c>
      <c r="C11389" t="s">
        <v>19641</v>
      </c>
      <c r="D11389" t="s">
        <v>8129</v>
      </c>
      <c r="E11389" t="s">
        <v>1028</v>
      </c>
    </row>
    <row r="11390" spans="2:5" x14ac:dyDescent="0.35">
      <c r="B11390" t="s">
        <v>6450</v>
      </c>
      <c r="C11390" t="s">
        <v>19641</v>
      </c>
      <c r="D11390" t="s">
        <v>8129</v>
      </c>
      <c r="E11390" t="s">
        <v>1028</v>
      </c>
    </row>
    <row r="11391" spans="2:5" x14ac:dyDescent="0.35">
      <c r="B11391" t="s">
        <v>6449</v>
      </c>
      <c r="C11391" t="s">
        <v>19641</v>
      </c>
      <c r="D11391" t="s">
        <v>8129</v>
      </c>
      <c r="E11391" t="s">
        <v>1028</v>
      </c>
    </row>
    <row r="11392" spans="2:5" x14ac:dyDescent="0.35">
      <c r="B11392" t="s">
        <v>14745</v>
      </c>
      <c r="C11392" t="s">
        <v>19641</v>
      </c>
      <c r="D11392" t="s">
        <v>19710</v>
      </c>
    </row>
    <row r="11393" spans="2:5" x14ac:dyDescent="0.35">
      <c r="B11393" t="s">
        <v>14746</v>
      </c>
      <c r="C11393" t="s">
        <v>19641</v>
      </c>
      <c r="D11393" t="s">
        <v>19710</v>
      </c>
    </row>
    <row r="11394" spans="2:5" x14ac:dyDescent="0.35">
      <c r="B11394" t="s">
        <v>14747</v>
      </c>
      <c r="C11394" t="s">
        <v>19641</v>
      </c>
      <c r="D11394" t="s">
        <v>19710</v>
      </c>
    </row>
    <row r="11395" spans="2:5" x14ac:dyDescent="0.35">
      <c r="B11395" t="s">
        <v>14748</v>
      </c>
      <c r="C11395" t="s">
        <v>19641</v>
      </c>
      <c r="D11395" t="s">
        <v>19710</v>
      </c>
    </row>
    <row r="11396" spans="2:5" x14ac:dyDescent="0.35">
      <c r="B11396" t="s">
        <v>14749</v>
      </c>
      <c r="C11396" t="s">
        <v>19641</v>
      </c>
      <c r="D11396" t="s">
        <v>19710</v>
      </c>
    </row>
    <row r="11397" spans="2:5" x14ac:dyDescent="0.35">
      <c r="B11397" t="s">
        <v>14750</v>
      </c>
      <c r="C11397" t="s">
        <v>19641</v>
      </c>
      <c r="D11397" t="s">
        <v>1177</v>
      </c>
      <c r="E11397" t="s">
        <v>1028</v>
      </c>
    </row>
    <row r="11398" spans="2:5" x14ac:dyDescent="0.35">
      <c r="B11398" t="s">
        <v>6452</v>
      </c>
      <c r="C11398" t="s">
        <v>19641</v>
      </c>
      <c r="D11398" t="s">
        <v>1177</v>
      </c>
      <c r="E11398" t="s">
        <v>1028</v>
      </c>
    </row>
    <row r="11399" spans="2:5" x14ac:dyDescent="0.35">
      <c r="B11399" t="s">
        <v>14751</v>
      </c>
      <c r="C11399" t="s">
        <v>19641</v>
      </c>
      <c r="D11399" t="s">
        <v>1177</v>
      </c>
      <c r="E11399" t="s">
        <v>1028</v>
      </c>
    </row>
    <row r="11400" spans="2:5" x14ac:dyDescent="0.35">
      <c r="B11400" t="s">
        <v>6453</v>
      </c>
      <c r="C11400" t="s">
        <v>19641</v>
      </c>
      <c r="D11400" t="s">
        <v>1177</v>
      </c>
      <c r="E11400" t="s">
        <v>1028</v>
      </c>
    </row>
    <row r="11401" spans="2:5" x14ac:dyDescent="0.35">
      <c r="B11401" t="s">
        <v>14752</v>
      </c>
      <c r="C11401" t="s">
        <v>19641</v>
      </c>
      <c r="D11401" t="s">
        <v>1177</v>
      </c>
      <c r="E11401" t="s">
        <v>1028</v>
      </c>
    </row>
    <row r="11402" spans="2:5" x14ac:dyDescent="0.35">
      <c r="B11402" t="s">
        <v>14753</v>
      </c>
      <c r="C11402" t="s">
        <v>19641</v>
      </c>
      <c r="D11402" t="s">
        <v>1177</v>
      </c>
      <c r="E11402" t="s">
        <v>1028</v>
      </c>
    </row>
    <row r="11403" spans="2:5" x14ac:dyDescent="0.35">
      <c r="B11403" t="s">
        <v>14754</v>
      </c>
      <c r="C11403" t="s">
        <v>19641</v>
      </c>
      <c r="D11403" t="s">
        <v>1177</v>
      </c>
      <c r="E11403" t="s">
        <v>1028</v>
      </c>
    </row>
    <row r="11404" spans="2:5" x14ac:dyDescent="0.35">
      <c r="B11404" t="s">
        <v>14755</v>
      </c>
      <c r="C11404" t="s">
        <v>19641</v>
      </c>
      <c r="D11404" t="s">
        <v>1177</v>
      </c>
      <c r="E11404" t="s">
        <v>1028</v>
      </c>
    </row>
    <row r="11405" spans="2:5" x14ac:dyDescent="0.35">
      <c r="B11405" t="s">
        <v>14756</v>
      </c>
      <c r="C11405" t="s">
        <v>19641</v>
      </c>
      <c r="D11405" t="s">
        <v>19711</v>
      </c>
      <c r="E11405" t="s">
        <v>1028</v>
      </c>
    </row>
    <row r="11406" spans="2:5" x14ac:dyDescent="0.35">
      <c r="B11406" t="s">
        <v>14757</v>
      </c>
      <c r="C11406" t="s">
        <v>19641</v>
      </c>
    </row>
    <row r="11407" spans="2:5" x14ac:dyDescent="0.35">
      <c r="B11407" t="s">
        <v>14758</v>
      </c>
      <c r="C11407" t="s">
        <v>19641</v>
      </c>
      <c r="D11407" t="s">
        <v>19712</v>
      </c>
    </row>
    <row r="11408" spans="2:5" x14ac:dyDescent="0.35">
      <c r="B11408" t="s">
        <v>14759</v>
      </c>
      <c r="C11408" t="s">
        <v>19641</v>
      </c>
      <c r="D11408" t="s">
        <v>19713</v>
      </c>
    </row>
    <row r="11409" spans="2:5" x14ac:dyDescent="0.35">
      <c r="B11409" t="s">
        <v>6458</v>
      </c>
      <c r="C11409" t="s">
        <v>19641</v>
      </c>
      <c r="D11409" t="s">
        <v>8131</v>
      </c>
      <c r="E11409" t="s">
        <v>1028</v>
      </c>
    </row>
    <row r="11410" spans="2:5" x14ac:dyDescent="0.35">
      <c r="B11410" t="s">
        <v>14760</v>
      </c>
      <c r="C11410" t="s">
        <v>19641</v>
      </c>
      <c r="D11410" t="s">
        <v>8131</v>
      </c>
      <c r="E11410" t="s">
        <v>1028</v>
      </c>
    </row>
    <row r="11411" spans="2:5" x14ac:dyDescent="0.35">
      <c r="B11411" t="s">
        <v>14761</v>
      </c>
      <c r="C11411" t="s">
        <v>19641</v>
      </c>
      <c r="D11411" t="s">
        <v>8131</v>
      </c>
      <c r="E11411" t="s">
        <v>1028</v>
      </c>
    </row>
    <row r="11412" spans="2:5" x14ac:dyDescent="0.35">
      <c r="B11412" t="s">
        <v>14762</v>
      </c>
      <c r="C11412" t="s">
        <v>19641</v>
      </c>
      <c r="D11412" t="s">
        <v>8131</v>
      </c>
      <c r="E11412" t="s">
        <v>1028</v>
      </c>
    </row>
    <row r="11413" spans="2:5" x14ac:dyDescent="0.35">
      <c r="B11413" t="s">
        <v>14763</v>
      </c>
      <c r="C11413" t="s">
        <v>19641</v>
      </c>
      <c r="D11413" t="s">
        <v>8131</v>
      </c>
      <c r="E11413" t="s">
        <v>1028</v>
      </c>
    </row>
    <row r="11414" spans="2:5" x14ac:dyDescent="0.35">
      <c r="B11414" t="s">
        <v>14764</v>
      </c>
      <c r="C11414" t="s">
        <v>19641</v>
      </c>
      <c r="D11414" t="s">
        <v>19714</v>
      </c>
    </row>
    <row r="11415" spans="2:5" x14ac:dyDescent="0.35">
      <c r="B11415" t="s">
        <v>14765</v>
      </c>
      <c r="C11415" t="s">
        <v>19641</v>
      </c>
      <c r="D11415" t="s">
        <v>19714</v>
      </c>
    </row>
    <row r="11416" spans="2:5" x14ac:dyDescent="0.35">
      <c r="B11416" t="s">
        <v>14766</v>
      </c>
      <c r="C11416" t="s">
        <v>19641</v>
      </c>
      <c r="D11416" t="s">
        <v>19714</v>
      </c>
    </row>
    <row r="11417" spans="2:5" x14ac:dyDescent="0.35">
      <c r="B11417" t="s">
        <v>14767</v>
      </c>
      <c r="C11417" t="s">
        <v>19641</v>
      </c>
      <c r="D11417" t="s">
        <v>19714</v>
      </c>
    </row>
    <row r="11418" spans="2:5" x14ac:dyDescent="0.35">
      <c r="B11418" t="s">
        <v>14768</v>
      </c>
      <c r="C11418" t="s">
        <v>19641</v>
      </c>
      <c r="D11418" t="s">
        <v>19714</v>
      </c>
    </row>
    <row r="11419" spans="2:5" x14ac:dyDescent="0.35">
      <c r="B11419" t="s">
        <v>14769</v>
      </c>
      <c r="C11419" t="s">
        <v>19641</v>
      </c>
      <c r="D11419" t="s">
        <v>19714</v>
      </c>
    </row>
    <row r="11420" spans="2:5" x14ac:dyDescent="0.35">
      <c r="B11420" t="s">
        <v>14770</v>
      </c>
      <c r="C11420" t="s">
        <v>19641</v>
      </c>
      <c r="D11420" t="s">
        <v>19714</v>
      </c>
    </row>
    <row r="11421" spans="2:5" x14ac:dyDescent="0.35">
      <c r="B11421" t="s">
        <v>14771</v>
      </c>
      <c r="C11421" t="s">
        <v>19641</v>
      </c>
      <c r="D11421" t="s">
        <v>19714</v>
      </c>
    </row>
    <row r="11422" spans="2:5" x14ac:dyDescent="0.35">
      <c r="B11422" t="s">
        <v>14772</v>
      </c>
      <c r="C11422" t="s">
        <v>19641</v>
      </c>
      <c r="D11422" t="s">
        <v>19714</v>
      </c>
    </row>
    <row r="11423" spans="2:5" x14ac:dyDescent="0.35">
      <c r="B11423" t="s">
        <v>14773</v>
      </c>
      <c r="C11423" t="s">
        <v>19641</v>
      </c>
      <c r="D11423" t="s">
        <v>19714</v>
      </c>
    </row>
    <row r="11424" spans="2:5" x14ac:dyDescent="0.35">
      <c r="B11424" t="s">
        <v>14774</v>
      </c>
      <c r="C11424" t="s">
        <v>19641</v>
      </c>
      <c r="D11424" t="s">
        <v>19715</v>
      </c>
    </row>
    <row r="11425" spans="2:5" x14ac:dyDescent="0.35">
      <c r="B11425" t="s">
        <v>14775</v>
      </c>
      <c r="C11425" t="s">
        <v>19641</v>
      </c>
      <c r="D11425" t="s">
        <v>19715</v>
      </c>
    </row>
    <row r="11426" spans="2:5" x14ac:dyDescent="0.35">
      <c r="B11426" t="s">
        <v>14776</v>
      </c>
      <c r="C11426" t="s">
        <v>19641</v>
      </c>
      <c r="D11426" t="s">
        <v>19715</v>
      </c>
    </row>
    <row r="11427" spans="2:5" x14ac:dyDescent="0.35">
      <c r="B11427" t="s">
        <v>14777</v>
      </c>
      <c r="C11427" t="s">
        <v>19641</v>
      </c>
      <c r="D11427" t="s">
        <v>19715</v>
      </c>
    </row>
    <row r="11428" spans="2:5" x14ac:dyDescent="0.35">
      <c r="B11428" t="s">
        <v>14778</v>
      </c>
      <c r="C11428" t="s">
        <v>19641</v>
      </c>
      <c r="D11428" t="s">
        <v>19715</v>
      </c>
    </row>
    <row r="11429" spans="2:5" x14ac:dyDescent="0.35">
      <c r="B11429" t="s">
        <v>14779</v>
      </c>
      <c r="C11429" t="s">
        <v>19641</v>
      </c>
      <c r="D11429" t="s">
        <v>19715</v>
      </c>
    </row>
    <row r="11430" spans="2:5" x14ac:dyDescent="0.35">
      <c r="B11430" t="s">
        <v>14780</v>
      </c>
      <c r="C11430" t="s">
        <v>19641</v>
      </c>
      <c r="D11430" t="s">
        <v>19715</v>
      </c>
    </row>
    <row r="11431" spans="2:5" x14ac:dyDescent="0.35">
      <c r="B11431" t="s">
        <v>14781</v>
      </c>
      <c r="C11431" t="s">
        <v>19641</v>
      </c>
      <c r="D11431" t="s">
        <v>19715</v>
      </c>
    </row>
    <row r="11432" spans="2:5" x14ac:dyDescent="0.35">
      <c r="B11432" t="s">
        <v>14782</v>
      </c>
      <c r="C11432" t="s">
        <v>19641</v>
      </c>
      <c r="D11432" t="s">
        <v>19715</v>
      </c>
    </row>
    <row r="11433" spans="2:5" x14ac:dyDescent="0.35">
      <c r="B11433" t="s">
        <v>14783</v>
      </c>
      <c r="C11433" t="s">
        <v>19641</v>
      </c>
      <c r="D11433" t="s">
        <v>19715</v>
      </c>
    </row>
    <row r="11434" spans="2:5" x14ac:dyDescent="0.35">
      <c r="B11434" t="s">
        <v>14784</v>
      </c>
      <c r="C11434" t="s">
        <v>19641</v>
      </c>
      <c r="D11434" t="s">
        <v>19715</v>
      </c>
    </row>
    <row r="11435" spans="2:5" x14ac:dyDescent="0.35">
      <c r="B11435" t="s">
        <v>6462</v>
      </c>
      <c r="C11435" t="s">
        <v>19641</v>
      </c>
    </row>
    <row r="11436" spans="2:5" x14ac:dyDescent="0.35">
      <c r="B11436" t="s">
        <v>14785</v>
      </c>
      <c r="C11436" t="s">
        <v>19641</v>
      </c>
      <c r="D11436" t="s">
        <v>8134</v>
      </c>
      <c r="E11436" t="s">
        <v>1028</v>
      </c>
    </row>
    <row r="11437" spans="2:5" x14ac:dyDescent="0.35">
      <c r="B11437" t="s">
        <v>6464</v>
      </c>
      <c r="C11437" t="s">
        <v>19641</v>
      </c>
      <c r="D11437" t="s">
        <v>8134</v>
      </c>
      <c r="E11437" t="s">
        <v>1028</v>
      </c>
    </row>
    <row r="11438" spans="2:5" x14ac:dyDescent="0.35">
      <c r="B11438" t="s">
        <v>6463</v>
      </c>
      <c r="C11438" t="s">
        <v>19641</v>
      </c>
      <c r="D11438" t="s">
        <v>8134</v>
      </c>
      <c r="E11438" t="s">
        <v>1028</v>
      </c>
    </row>
    <row r="11439" spans="2:5" x14ac:dyDescent="0.35">
      <c r="B11439" t="s">
        <v>14786</v>
      </c>
      <c r="C11439" t="s">
        <v>19641</v>
      </c>
      <c r="D11439" t="s">
        <v>8134</v>
      </c>
      <c r="E11439" t="s">
        <v>1028</v>
      </c>
    </row>
    <row r="11440" spans="2:5" x14ac:dyDescent="0.35">
      <c r="B11440" t="s">
        <v>14787</v>
      </c>
      <c r="C11440" t="s">
        <v>19641</v>
      </c>
      <c r="D11440" t="s">
        <v>8134</v>
      </c>
      <c r="E11440" t="s">
        <v>1028</v>
      </c>
    </row>
    <row r="11441" spans="2:5" x14ac:dyDescent="0.35">
      <c r="B11441" t="s">
        <v>14788</v>
      </c>
      <c r="C11441" t="s">
        <v>19641</v>
      </c>
      <c r="D11441" t="s">
        <v>8134</v>
      </c>
      <c r="E11441" t="s">
        <v>1028</v>
      </c>
    </row>
    <row r="11442" spans="2:5" x14ac:dyDescent="0.35">
      <c r="B11442" t="s">
        <v>14789</v>
      </c>
      <c r="C11442" t="s">
        <v>19641</v>
      </c>
      <c r="D11442" t="s">
        <v>8134</v>
      </c>
      <c r="E11442" t="s">
        <v>1028</v>
      </c>
    </row>
    <row r="11443" spans="2:5" x14ac:dyDescent="0.35">
      <c r="B11443" t="s">
        <v>14790</v>
      </c>
      <c r="C11443" t="s">
        <v>19641</v>
      </c>
      <c r="D11443" t="s">
        <v>8134</v>
      </c>
      <c r="E11443" t="s">
        <v>1028</v>
      </c>
    </row>
    <row r="11444" spans="2:5" x14ac:dyDescent="0.35">
      <c r="B11444" t="s">
        <v>14791</v>
      </c>
      <c r="C11444" t="s">
        <v>19641</v>
      </c>
      <c r="D11444" t="s">
        <v>8134</v>
      </c>
      <c r="E11444" t="s">
        <v>1028</v>
      </c>
    </row>
    <row r="11445" spans="2:5" x14ac:dyDescent="0.35">
      <c r="B11445" t="s">
        <v>14792</v>
      </c>
      <c r="C11445" t="s">
        <v>19641</v>
      </c>
      <c r="D11445" t="s">
        <v>8134</v>
      </c>
      <c r="E11445" t="s">
        <v>1028</v>
      </c>
    </row>
    <row r="11446" spans="2:5" x14ac:dyDescent="0.35">
      <c r="B11446" t="s">
        <v>14793</v>
      </c>
      <c r="C11446" t="s">
        <v>19641</v>
      </c>
      <c r="D11446" t="s">
        <v>8134</v>
      </c>
      <c r="E11446" t="s">
        <v>1028</v>
      </c>
    </row>
    <row r="11447" spans="2:5" x14ac:dyDescent="0.35">
      <c r="B11447" t="s">
        <v>6465</v>
      </c>
      <c r="C11447" t="s">
        <v>19641</v>
      </c>
      <c r="D11447" t="s">
        <v>8134</v>
      </c>
      <c r="E11447" t="s">
        <v>1028</v>
      </c>
    </row>
    <row r="11448" spans="2:5" x14ac:dyDescent="0.35">
      <c r="B11448" t="s">
        <v>6466</v>
      </c>
      <c r="C11448" t="s">
        <v>19641</v>
      </c>
      <c r="D11448" t="s">
        <v>8134</v>
      </c>
      <c r="E11448" t="s">
        <v>1028</v>
      </c>
    </row>
    <row r="11449" spans="2:5" x14ac:dyDescent="0.35">
      <c r="B11449" t="s">
        <v>14794</v>
      </c>
      <c r="C11449" t="s">
        <v>19641</v>
      </c>
      <c r="D11449" t="s">
        <v>19716</v>
      </c>
    </row>
    <row r="11450" spans="2:5" x14ac:dyDescent="0.35">
      <c r="B11450" t="s">
        <v>14795</v>
      </c>
      <c r="C11450" t="s">
        <v>19641</v>
      </c>
      <c r="D11450" t="s">
        <v>19717</v>
      </c>
      <c r="E11450" t="s">
        <v>1059</v>
      </c>
    </row>
    <row r="11451" spans="2:5" x14ac:dyDescent="0.35">
      <c r="B11451" t="s">
        <v>14796</v>
      </c>
      <c r="C11451" t="s">
        <v>19641</v>
      </c>
      <c r="D11451" t="s">
        <v>19718</v>
      </c>
    </row>
    <row r="11452" spans="2:5" x14ac:dyDescent="0.35">
      <c r="B11452" t="s">
        <v>6477</v>
      </c>
      <c r="C11452" t="s">
        <v>19641</v>
      </c>
      <c r="D11452" t="s">
        <v>8140</v>
      </c>
    </row>
    <row r="11453" spans="2:5" x14ac:dyDescent="0.35">
      <c r="B11453" t="s">
        <v>14797</v>
      </c>
      <c r="C11453" t="s">
        <v>19641</v>
      </c>
      <c r="D11453" t="s">
        <v>8141</v>
      </c>
      <c r="E11453" t="s">
        <v>1105</v>
      </c>
    </row>
    <row r="11454" spans="2:5" x14ac:dyDescent="0.35">
      <c r="B11454" t="s">
        <v>14798</v>
      </c>
      <c r="C11454" t="s">
        <v>19641</v>
      </c>
      <c r="D11454" t="s">
        <v>19719</v>
      </c>
    </row>
    <row r="11455" spans="2:5" x14ac:dyDescent="0.35">
      <c r="B11455" t="s">
        <v>14799</v>
      </c>
      <c r="C11455" t="s">
        <v>19641</v>
      </c>
      <c r="D11455" t="s">
        <v>19719</v>
      </c>
    </row>
    <row r="11456" spans="2:5" x14ac:dyDescent="0.35">
      <c r="B11456" t="s">
        <v>14800</v>
      </c>
      <c r="C11456" t="s">
        <v>19641</v>
      </c>
      <c r="D11456" t="s">
        <v>19719</v>
      </c>
    </row>
    <row r="11457" spans="2:5" x14ac:dyDescent="0.35">
      <c r="B11457" t="s">
        <v>14801</v>
      </c>
      <c r="C11457" t="s">
        <v>19641</v>
      </c>
      <c r="D11457" t="s">
        <v>19719</v>
      </c>
    </row>
    <row r="11458" spans="2:5" x14ac:dyDescent="0.35">
      <c r="B11458" t="s">
        <v>6483</v>
      </c>
      <c r="C11458" t="s">
        <v>19641</v>
      </c>
    </row>
    <row r="11459" spans="2:5" x14ac:dyDescent="0.35">
      <c r="B11459" t="s">
        <v>14802</v>
      </c>
      <c r="C11459" t="s">
        <v>19641</v>
      </c>
      <c r="D11459" t="s">
        <v>13847</v>
      </c>
      <c r="E11459" t="s">
        <v>1050</v>
      </c>
    </row>
    <row r="11460" spans="2:5" x14ac:dyDescent="0.35">
      <c r="B11460" t="s">
        <v>13752</v>
      </c>
      <c r="C11460" t="s">
        <v>19641</v>
      </c>
      <c r="D11460" t="s">
        <v>13847</v>
      </c>
      <c r="E11460" t="s">
        <v>1050</v>
      </c>
    </row>
    <row r="11461" spans="2:5" x14ac:dyDescent="0.35">
      <c r="B11461" t="s">
        <v>14803</v>
      </c>
      <c r="C11461" t="s">
        <v>19641</v>
      </c>
      <c r="D11461" t="s">
        <v>19720</v>
      </c>
      <c r="E11461" t="s">
        <v>1050</v>
      </c>
    </row>
    <row r="11462" spans="2:5" x14ac:dyDescent="0.35">
      <c r="B11462" t="s">
        <v>14804</v>
      </c>
      <c r="C11462" t="s">
        <v>19641</v>
      </c>
      <c r="D11462" t="s">
        <v>19720</v>
      </c>
      <c r="E11462" t="s">
        <v>1050</v>
      </c>
    </row>
    <row r="11463" spans="2:5" x14ac:dyDescent="0.35">
      <c r="B11463" t="s">
        <v>14805</v>
      </c>
      <c r="C11463" t="s">
        <v>19641</v>
      </c>
      <c r="D11463" t="s">
        <v>19721</v>
      </c>
    </row>
    <row r="11464" spans="2:5" x14ac:dyDescent="0.35">
      <c r="B11464" t="s">
        <v>14806</v>
      </c>
      <c r="C11464" t="s">
        <v>19641</v>
      </c>
      <c r="D11464" t="s">
        <v>19722</v>
      </c>
    </row>
    <row r="11465" spans="2:5" x14ac:dyDescent="0.35">
      <c r="B11465" t="s">
        <v>14807</v>
      </c>
      <c r="C11465" t="s">
        <v>19641</v>
      </c>
      <c r="D11465" t="s">
        <v>19723</v>
      </c>
    </row>
    <row r="11466" spans="2:5" x14ac:dyDescent="0.35">
      <c r="B11466" t="s">
        <v>14808</v>
      </c>
      <c r="C11466" t="s">
        <v>19641</v>
      </c>
      <c r="D11466" t="s">
        <v>19723</v>
      </c>
    </row>
    <row r="11467" spans="2:5" x14ac:dyDescent="0.35">
      <c r="B11467" t="s">
        <v>14809</v>
      </c>
      <c r="C11467" t="s">
        <v>19641</v>
      </c>
      <c r="D11467" t="s">
        <v>19723</v>
      </c>
    </row>
    <row r="11468" spans="2:5" x14ac:dyDescent="0.35">
      <c r="B11468" t="s">
        <v>14810</v>
      </c>
      <c r="C11468" t="s">
        <v>19641</v>
      </c>
      <c r="D11468" t="s">
        <v>19723</v>
      </c>
    </row>
    <row r="11469" spans="2:5" x14ac:dyDescent="0.35">
      <c r="B11469" t="s">
        <v>14811</v>
      </c>
      <c r="C11469" t="s">
        <v>19641</v>
      </c>
      <c r="D11469" t="s">
        <v>19723</v>
      </c>
    </row>
    <row r="11470" spans="2:5" x14ac:dyDescent="0.35">
      <c r="B11470" t="s">
        <v>14812</v>
      </c>
      <c r="C11470" t="s">
        <v>19641</v>
      </c>
      <c r="D11470" t="s">
        <v>19723</v>
      </c>
    </row>
    <row r="11471" spans="2:5" x14ac:dyDescent="0.35">
      <c r="B11471" t="s">
        <v>14813</v>
      </c>
      <c r="C11471" t="s">
        <v>19641</v>
      </c>
      <c r="D11471" t="s">
        <v>19723</v>
      </c>
    </row>
    <row r="11472" spans="2:5" x14ac:dyDescent="0.35">
      <c r="B11472" t="s">
        <v>14814</v>
      </c>
      <c r="C11472" t="s">
        <v>19641</v>
      </c>
      <c r="D11472" t="s">
        <v>19723</v>
      </c>
    </row>
    <row r="11473" spans="2:4" x14ac:dyDescent="0.35">
      <c r="B11473" t="s">
        <v>14815</v>
      </c>
      <c r="C11473" t="s">
        <v>19641</v>
      </c>
      <c r="D11473" t="s">
        <v>19723</v>
      </c>
    </row>
    <row r="11474" spans="2:4" x14ac:dyDescent="0.35">
      <c r="B11474" t="s">
        <v>14816</v>
      </c>
      <c r="C11474" t="s">
        <v>19641</v>
      </c>
      <c r="D11474" t="s">
        <v>19723</v>
      </c>
    </row>
    <row r="11475" spans="2:4" x14ac:dyDescent="0.35">
      <c r="B11475" t="s">
        <v>14817</v>
      </c>
      <c r="C11475" t="s">
        <v>19641</v>
      </c>
      <c r="D11475" t="s">
        <v>19723</v>
      </c>
    </row>
    <row r="11476" spans="2:4" x14ac:dyDescent="0.35">
      <c r="B11476" t="s">
        <v>14818</v>
      </c>
      <c r="C11476" t="s">
        <v>19641</v>
      </c>
      <c r="D11476" t="s">
        <v>19723</v>
      </c>
    </row>
    <row r="11477" spans="2:4" x14ac:dyDescent="0.35">
      <c r="B11477" t="s">
        <v>14819</v>
      </c>
      <c r="C11477" t="s">
        <v>19641</v>
      </c>
      <c r="D11477" t="s">
        <v>19723</v>
      </c>
    </row>
    <row r="11478" spans="2:4" x14ac:dyDescent="0.35">
      <c r="B11478" t="s">
        <v>14820</v>
      </c>
      <c r="C11478" t="s">
        <v>19641</v>
      </c>
      <c r="D11478" t="s">
        <v>19723</v>
      </c>
    </row>
    <row r="11479" spans="2:4" x14ac:dyDescent="0.35">
      <c r="B11479" t="s">
        <v>14821</v>
      </c>
      <c r="C11479" t="s">
        <v>19641</v>
      </c>
      <c r="D11479" t="s">
        <v>19723</v>
      </c>
    </row>
    <row r="11480" spans="2:4" x14ac:dyDescent="0.35">
      <c r="B11480" t="s">
        <v>14822</v>
      </c>
      <c r="C11480" t="s">
        <v>19641</v>
      </c>
      <c r="D11480" t="s">
        <v>19723</v>
      </c>
    </row>
    <row r="11481" spans="2:4" x14ac:dyDescent="0.35">
      <c r="B11481" t="s">
        <v>14823</v>
      </c>
      <c r="C11481" t="s">
        <v>19641</v>
      </c>
      <c r="D11481" t="s">
        <v>19723</v>
      </c>
    </row>
    <row r="11482" spans="2:4" x14ac:dyDescent="0.35">
      <c r="B11482" t="s">
        <v>14824</v>
      </c>
      <c r="C11482" t="s">
        <v>19641</v>
      </c>
      <c r="D11482" t="s">
        <v>19723</v>
      </c>
    </row>
    <row r="11483" spans="2:4" x14ac:dyDescent="0.35">
      <c r="B11483" t="s">
        <v>14825</v>
      </c>
      <c r="C11483" t="s">
        <v>19641</v>
      </c>
      <c r="D11483" t="s">
        <v>19723</v>
      </c>
    </row>
    <row r="11484" spans="2:4" x14ac:dyDescent="0.35">
      <c r="B11484" t="s">
        <v>14826</v>
      </c>
      <c r="C11484" t="s">
        <v>19641</v>
      </c>
      <c r="D11484" t="s">
        <v>19723</v>
      </c>
    </row>
    <row r="11485" spans="2:4" x14ac:dyDescent="0.35">
      <c r="B11485" t="s">
        <v>14827</v>
      </c>
      <c r="C11485" t="s">
        <v>19641</v>
      </c>
      <c r="D11485" t="s">
        <v>19723</v>
      </c>
    </row>
    <row r="11486" spans="2:4" x14ac:dyDescent="0.35">
      <c r="B11486" t="s">
        <v>14828</v>
      </c>
      <c r="C11486" t="s">
        <v>19641</v>
      </c>
      <c r="D11486" t="s">
        <v>19723</v>
      </c>
    </row>
    <row r="11487" spans="2:4" x14ac:dyDescent="0.35">
      <c r="B11487" t="s">
        <v>14829</v>
      </c>
      <c r="C11487" t="s">
        <v>19641</v>
      </c>
      <c r="D11487" t="s">
        <v>19723</v>
      </c>
    </row>
    <row r="11488" spans="2:4" x14ac:dyDescent="0.35">
      <c r="B11488" t="s">
        <v>14830</v>
      </c>
      <c r="C11488" t="s">
        <v>19641</v>
      </c>
      <c r="D11488" t="s">
        <v>19723</v>
      </c>
    </row>
    <row r="11489" spans="2:4" x14ac:dyDescent="0.35">
      <c r="B11489" t="s">
        <v>14831</v>
      </c>
      <c r="C11489" t="s">
        <v>19641</v>
      </c>
      <c r="D11489" t="s">
        <v>19723</v>
      </c>
    </row>
    <row r="11490" spans="2:4" x14ac:dyDescent="0.35">
      <c r="B11490" t="s">
        <v>14832</v>
      </c>
      <c r="C11490" t="s">
        <v>19641</v>
      </c>
      <c r="D11490" t="s">
        <v>19723</v>
      </c>
    </row>
    <row r="11491" spans="2:4" x14ac:dyDescent="0.35">
      <c r="B11491" t="s">
        <v>14833</v>
      </c>
      <c r="C11491" t="s">
        <v>19641</v>
      </c>
      <c r="D11491" t="s">
        <v>19723</v>
      </c>
    </row>
    <row r="11492" spans="2:4" x14ac:dyDescent="0.35">
      <c r="B11492" t="s">
        <v>14834</v>
      </c>
      <c r="C11492" t="s">
        <v>19641</v>
      </c>
      <c r="D11492" t="s">
        <v>19723</v>
      </c>
    </row>
    <row r="11493" spans="2:4" x14ac:dyDescent="0.35">
      <c r="B11493" t="s">
        <v>14835</v>
      </c>
      <c r="C11493" t="s">
        <v>19641</v>
      </c>
      <c r="D11493" t="s">
        <v>19723</v>
      </c>
    </row>
    <row r="11494" spans="2:4" x14ac:dyDescent="0.35">
      <c r="B11494" t="s">
        <v>14836</v>
      </c>
      <c r="C11494" t="s">
        <v>19641</v>
      </c>
      <c r="D11494" t="s">
        <v>19723</v>
      </c>
    </row>
    <row r="11495" spans="2:4" x14ac:dyDescent="0.35">
      <c r="B11495" t="s">
        <v>14837</v>
      </c>
      <c r="C11495" t="s">
        <v>19641</v>
      </c>
      <c r="D11495" t="s">
        <v>19723</v>
      </c>
    </row>
    <row r="11496" spans="2:4" x14ac:dyDescent="0.35">
      <c r="B11496" t="s">
        <v>14838</v>
      </c>
      <c r="C11496" t="s">
        <v>19641</v>
      </c>
      <c r="D11496" t="s">
        <v>19723</v>
      </c>
    </row>
    <row r="11497" spans="2:4" x14ac:dyDescent="0.35">
      <c r="B11497" t="s">
        <v>14839</v>
      </c>
      <c r="C11497" t="s">
        <v>19641</v>
      </c>
      <c r="D11497" t="s">
        <v>19723</v>
      </c>
    </row>
    <row r="11498" spans="2:4" x14ac:dyDescent="0.35">
      <c r="B11498" t="s">
        <v>14840</v>
      </c>
      <c r="C11498" t="s">
        <v>19641</v>
      </c>
      <c r="D11498" t="s">
        <v>19723</v>
      </c>
    </row>
    <row r="11499" spans="2:4" x14ac:dyDescent="0.35">
      <c r="B11499" t="s">
        <v>14841</v>
      </c>
      <c r="C11499" t="s">
        <v>19641</v>
      </c>
      <c r="D11499" t="s">
        <v>19723</v>
      </c>
    </row>
    <row r="11500" spans="2:4" x14ac:dyDescent="0.35">
      <c r="B11500" t="s">
        <v>14842</v>
      </c>
      <c r="C11500" t="s">
        <v>19641</v>
      </c>
      <c r="D11500" t="s">
        <v>19723</v>
      </c>
    </row>
    <row r="11501" spans="2:4" x14ac:dyDescent="0.35">
      <c r="B11501" t="s">
        <v>14843</v>
      </c>
      <c r="C11501" t="s">
        <v>19641</v>
      </c>
      <c r="D11501" t="s">
        <v>19723</v>
      </c>
    </row>
    <row r="11502" spans="2:4" x14ac:dyDescent="0.35">
      <c r="B11502" t="s">
        <v>14844</v>
      </c>
      <c r="C11502" t="s">
        <v>19641</v>
      </c>
      <c r="D11502" t="s">
        <v>19723</v>
      </c>
    </row>
    <row r="11503" spans="2:4" x14ac:dyDescent="0.35">
      <c r="B11503" t="s">
        <v>14845</v>
      </c>
      <c r="C11503" t="s">
        <v>19641</v>
      </c>
      <c r="D11503" t="s">
        <v>19723</v>
      </c>
    </row>
    <row r="11504" spans="2:4" x14ac:dyDescent="0.35">
      <c r="B11504" t="s">
        <v>14846</v>
      </c>
      <c r="C11504" t="s">
        <v>19641</v>
      </c>
      <c r="D11504" t="s">
        <v>19723</v>
      </c>
    </row>
    <row r="11505" spans="2:4" x14ac:dyDescent="0.35">
      <c r="B11505" t="s">
        <v>14847</v>
      </c>
      <c r="C11505" t="s">
        <v>19641</v>
      </c>
      <c r="D11505" t="s">
        <v>19724</v>
      </c>
    </row>
    <row r="11506" spans="2:4" x14ac:dyDescent="0.35">
      <c r="B11506" t="s">
        <v>14848</v>
      </c>
      <c r="C11506" t="s">
        <v>19641</v>
      </c>
      <c r="D11506" t="s">
        <v>19724</v>
      </c>
    </row>
    <row r="11507" spans="2:4" x14ac:dyDescent="0.35">
      <c r="B11507" t="s">
        <v>14849</v>
      </c>
      <c r="C11507" t="s">
        <v>19641</v>
      </c>
      <c r="D11507" t="s">
        <v>19725</v>
      </c>
    </row>
    <row r="11508" spans="2:4" x14ac:dyDescent="0.35">
      <c r="B11508" t="s">
        <v>14850</v>
      </c>
      <c r="C11508" t="s">
        <v>19641</v>
      </c>
      <c r="D11508" t="s">
        <v>19724</v>
      </c>
    </row>
    <row r="11509" spans="2:4" x14ac:dyDescent="0.35">
      <c r="B11509" t="s">
        <v>14851</v>
      </c>
      <c r="C11509" t="s">
        <v>19641</v>
      </c>
      <c r="D11509" t="s">
        <v>19724</v>
      </c>
    </row>
    <row r="11510" spans="2:4" x14ac:dyDescent="0.35">
      <c r="B11510" t="s">
        <v>14852</v>
      </c>
      <c r="C11510" t="s">
        <v>19641</v>
      </c>
      <c r="D11510" t="s">
        <v>19724</v>
      </c>
    </row>
    <row r="11511" spans="2:4" x14ac:dyDescent="0.35">
      <c r="B11511" t="s">
        <v>14853</v>
      </c>
      <c r="C11511" t="s">
        <v>19641</v>
      </c>
      <c r="D11511" t="s">
        <v>19724</v>
      </c>
    </row>
    <row r="11512" spans="2:4" x14ac:dyDescent="0.35">
      <c r="B11512" t="s">
        <v>14854</v>
      </c>
      <c r="C11512" t="s">
        <v>19641</v>
      </c>
      <c r="D11512" t="s">
        <v>19724</v>
      </c>
    </row>
    <row r="11513" spans="2:4" x14ac:dyDescent="0.35">
      <c r="B11513" t="s">
        <v>14855</v>
      </c>
      <c r="C11513" t="s">
        <v>19641</v>
      </c>
      <c r="D11513" t="s">
        <v>19724</v>
      </c>
    </row>
    <row r="11514" spans="2:4" x14ac:dyDescent="0.35">
      <c r="B11514" t="s">
        <v>14856</v>
      </c>
      <c r="C11514" t="s">
        <v>19641</v>
      </c>
      <c r="D11514" t="s">
        <v>19724</v>
      </c>
    </row>
    <row r="11515" spans="2:4" x14ac:dyDescent="0.35">
      <c r="B11515" t="s">
        <v>14857</v>
      </c>
      <c r="C11515" t="s">
        <v>19641</v>
      </c>
      <c r="D11515" t="s">
        <v>19724</v>
      </c>
    </row>
    <row r="11516" spans="2:4" x14ac:dyDescent="0.35">
      <c r="B11516" t="s">
        <v>14858</v>
      </c>
      <c r="C11516" t="s">
        <v>19641</v>
      </c>
      <c r="D11516" t="s">
        <v>19724</v>
      </c>
    </row>
    <row r="11517" spans="2:4" x14ac:dyDescent="0.35">
      <c r="B11517" t="s">
        <v>14859</v>
      </c>
      <c r="C11517" t="s">
        <v>19641</v>
      </c>
      <c r="D11517" t="s">
        <v>19724</v>
      </c>
    </row>
    <row r="11518" spans="2:4" x14ac:dyDescent="0.35">
      <c r="B11518" t="s">
        <v>14860</v>
      </c>
      <c r="C11518" t="s">
        <v>19641</v>
      </c>
      <c r="D11518" t="s">
        <v>19724</v>
      </c>
    </row>
    <row r="11519" spans="2:4" x14ac:dyDescent="0.35">
      <c r="B11519" t="s">
        <v>14861</v>
      </c>
      <c r="C11519" t="s">
        <v>19641</v>
      </c>
      <c r="D11519" t="s">
        <v>19724</v>
      </c>
    </row>
    <row r="11520" spans="2:4" x14ac:dyDescent="0.35">
      <c r="B11520" t="s">
        <v>14862</v>
      </c>
      <c r="C11520" t="s">
        <v>19641</v>
      </c>
      <c r="D11520" t="s">
        <v>19724</v>
      </c>
    </row>
    <row r="11521" spans="2:4" x14ac:dyDescent="0.35">
      <c r="B11521" t="s">
        <v>14863</v>
      </c>
      <c r="C11521" t="s">
        <v>19641</v>
      </c>
      <c r="D11521" t="s">
        <v>19724</v>
      </c>
    </row>
    <row r="11522" spans="2:4" x14ac:dyDescent="0.35">
      <c r="B11522" t="s">
        <v>14864</v>
      </c>
      <c r="C11522" t="s">
        <v>19641</v>
      </c>
      <c r="D11522" t="s">
        <v>19724</v>
      </c>
    </row>
    <row r="11523" spans="2:4" x14ac:dyDescent="0.35">
      <c r="B11523" t="s">
        <v>14865</v>
      </c>
      <c r="C11523" t="s">
        <v>19641</v>
      </c>
      <c r="D11523" t="s">
        <v>19724</v>
      </c>
    </row>
    <row r="11524" spans="2:4" x14ac:dyDescent="0.35">
      <c r="B11524" t="s">
        <v>14866</v>
      </c>
      <c r="C11524" t="s">
        <v>19641</v>
      </c>
      <c r="D11524" t="s">
        <v>19726</v>
      </c>
    </row>
    <row r="11525" spans="2:4" x14ac:dyDescent="0.35">
      <c r="B11525" t="s">
        <v>14867</v>
      </c>
      <c r="C11525" t="s">
        <v>19641</v>
      </c>
      <c r="D11525" t="s">
        <v>19726</v>
      </c>
    </row>
    <row r="11526" spans="2:4" x14ac:dyDescent="0.35">
      <c r="B11526" t="s">
        <v>14868</v>
      </c>
      <c r="C11526" t="s">
        <v>19641</v>
      </c>
      <c r="D11526" t="s">
        <v>19726</v>
      </c>
    </row>
    <row r="11527" spans="2:4" x14ac:dyDescent="0.35">
      <c r="B11527" t="s">
        <v>14869</v>
      </c>
      <c r="C11527" t="s">
        <v>19641</v>
      </c>
      <c r="D11527" t="s">
        <v>19726</v>
      </c>
    </row>
    <row r="11528" spans="2:4" x14ac:dyDescent="0.35">
      <c r="B11528" t="s">
        <v>14870</v>
      </c>
      <c r="C11528" t="s">
        <v>19641</v>
      </c>
      <c r="D11528" t="s">
        <v>19726</v>
      </c>
    </row>
    <row r="11529" spans="2:4" x14ac:dyDescent="0.35">
      <c r="B11529" t="s">
        <v>14871</v>
      </c>
      <c r="C11529" t="s">
        <v>19641</v>
      </c>
      <c r="D11529" t="s">
        <v>19726</v>
      </c>
    </row>
    <row r="11530" spans="2:4" x14ac:dyDescent="0.35">
      <c r="B11530" t="s">
        <v>14872</v>
      </c>
      <c r="C11530" t="s">
        <v>19641</v>
      </c>
      <c r="D11530" t="s">
        <v>19726</v>
      </c>
    </row>
    <row r="11531" spans="2:4" x14ac:dyDescent="0.35">
      <c r="B11531" t="s">
        <v>14873</v>
      </c>
      <c r="C11531" t="s">
        <v>19641</v>
      </c>
      <c r="D11531" t="s">
        <v>19727</v>
      </c>
    </row>
    <row r="11532" spans="2:4" x14ac:dyDescent="0.35">
      <c r="B11532" t="s">
        <v>14874</v>
      </c>
      <c r="C11532" t="s">
        <v>19641</v>
      </c>
      <c r="D11532" t="s">
        <v>19727</v>
      </c>
    </row>
    <row r="11533" spans="2:4" x14ac:dyDescent="0.35">
      <c r="B11533" t="s">
        <v>14875</v>
      </c>
      <c r="C11533" t="s">
        <v>19641</v>
      </c>
      <c r="D11533" t="s">
        <v>19727</v>
      </c>
    </row>
    <row r="11534" spans="2:4" x14ac:dyDescent="0.35">
      <c r="B11534" t="s">
        <v>14876</v>
      </c>
      <c r="C11534" t="s">
        <v>19641</v>
      </c>
      <c r="D11534" t="s">
        <v>19728</v>
      </c>
    </row>
    <row r="11535" spans="2:4" x14ac:dyDescent="0.35">
      <c r="B11535" t="s">
        <v>6493</v>
      </c>
      <c r="C11535" t="s">
        <v>19641</v>
      </c>
      <c r="D11535" t="s">
        <v>8151</v>
      </c>
    </row>
    <row r="11536" spans="2:4" x14ac:dyDescent="0.35">
      <c r="B11536" t="s">
        <v>14877</v>
      </c>
      <c r="C11536" t="s">
        <v>19641</v>
      </c>
      <c r="D11536" t="s">
        <v>19729</v>
      </c>
    </row>
    <row r="11537" spans="2:5" x14ac:dyDescent="0.35">
      <c r="B11537" t="s">
        <v>14878</v>
      </c>
      <c r="C11537" t="s">
        <v>19641</v>
      </c>
    </row>
    <row r="11538" spans="2:5" x14ac:dyDescent="0.35">
      <c r="B11538" t="s">
        <v>14879</v>
      </c>
      <c r="C11538" t="s">
        <v>19641</v>
      </c>
      <c r="D11538" t="s">
        <v>19730</v>
      </c>
    </row>
    <row r="11539" spans="2:5" x14ac:dyDescent="0.35">
      <c r="B11539" t="s">
        <v>14880</v>
      </c>
      <c r="C11539" t="s">
        <v>19641</v>
      </c>
    </row>
    <row r="11540" spans="2:5" x14ac:dyDescent="0.35">
      <c r="B11540" t="s">
        <v>6496</v>
      </c>
      <c r="C11540" t="s">
        <v>19641</v>
      </c>
    </row>
    <row r="11541" spans="2:5" x14ac:dyDescent="0.35">
      <c r="B11541" t="s">
        <v>6497</v>
      </c>
      <c r="C11541" t="s">
        <v>19641</v>
      </c>
      <c r="D11541" t="s">
        <v>4595</v>
      </c>
      <c r="E11541" t="s">
        <v>1028</v>
      </c>
    </row>
    <row r="11542" spans="2:5" x14ac:dyDescent="0.35">
      <c r="B11542" t="s">
        <v>6498</v>
      </c>
      <c r="C11542" t="s">
        <v>19641</v>
      </c>
      <c r="D11542" t="s">
        <v>4595</v>
      </c>
      <c r="E11542" t="s">
        <v>1028</v>
      </c>
    </row>
    <row r="11543" spans="2:5" x14ac:dyDescent="0.35">
      <c r="B11543" t="s">
        <v>6499</v>
      </c>
      <c r="C11543" t="s">
        <v>19641</v>
      </c>
    </row>
    <row r="11544" spans="2:5" x14ac:dyDescent="0.35">
      <c r="B11544" t="s">
        <v>6500</v>
      </c>
      <c r="C11544" t="s">
        <v>19641</v>
      </c>
      <c r="D11544" t="s">
        <v>4595</v>
      </c>
      <c r="E11544" t="s">
        <v>1028</v>
      </c>
    </row>
    <row r="11545" spans="2:5" x14ac:dyDescent="0.35">
      <c r="B11545" t="s">
        <v>6501</v>
      </c>
      <c r="C11545" t="s">
        <v>19641</v>
      </c>
      <c r="D11545" t="s">
        <v>8153</v>
      </c>
      <c r="E11545" t="s">
        <v>1028</v>
      </c>
    </row>
    <row r="11546" spans="2:5" x14ac:dyDescent="0.35">
      <c r="B11546" t="s">
        <v>6502</v>
      </c>
      <c r="C11546" t="s">
        <v>19641</v>
      </c>
      <c r="D11546" t="s">
        <v>4595</v>
      </c>
      <c r="E11546" t="s">
        <v>1028</v>
      </c>
    </row>
    <row r="11547" spans="2:5" x14ac:dyDescent="0.35">
      <c r="B11547" t="s">
        <v>6503</v>
      </c>
      <c r="C11547" t="s">
        <v>19641</v>
      </c>
      <c r="D11547" t="s">
        <v>8153</v>
      </c>
      <c r="E11547" t="s">
        <v>1028</v>
      </c>
    </row>
    <row r="11548" spans="2:5" x14ac:dyDescent="0.35">
      <c r="B11548" t="s">
        <v>14881</v>
      </c>
      <c r="C11548" t="s">
        <v>19641</v>
      </c>
      <c r="D11548" t="s">
        <v>6170</v>
      </c>
      <c r="E11548" t="s">
        <v>1028</v>
      </c>
    </row>
    <row r="11549" spans="2:5" x14ac:dyDescent="0.35">
      <c r="B11549" t="s">
        <v>14882</v>
      </c>
      <c r="C11549" t="s">
        <v>19641</v>
      </c>
      <c r="D11549" t="s">
        <v>6170</v>
      </c>
      <c r="E11549" t="s">
        <v>1028</v>
      </c>
    </row>
    <row r="11550" spans="2:5" x14ac:dyDescent="0.35">
      <c r="B11550" t="s">
        <v>14883</v>
      </c>
      <c r="C11550" t="s">
        <v>19641</v>
      </c>
      <c r="D11550" t="s">
        <v>6170</v>
      </c>
      <c r="E11550" t="s">
        <v>1028</v>
      </c>
    </row>
    <row r="11551" spans="2:5" x14ac:dyDescent="0.35">
      <c r="B11551" t="s">
        <v>14884</v>
      </c>
      <c r="C11551" t="s">
        <v>19641</v>
      </c>
      <c r="D11551" t="s">
        <v>6170</v>
      </c>
      <c r="E11551" t="s">
        <v>1028</v>
      </c>
    </row>
    <row r="11552" spans="2:5" x14ac:dyDescent="0.35">
      <c r="B11552" t="s">
        <v>14885</v>
      </c>
      <c r="C11552" t="s">
        <v>19641</v>
      </c>
      <c r="D11552" t="s">
        <v>6170</v>
      </c>
      <c r="E11552" t="s">
        <v>1028</v>
      </c>
    </row>
    <row r="11553" spans="2:5" x14ac:dyDescent="0.35">
      <c r="B11553" t="s">
        <v>6507</v>
      </c>
      <c r="C11553" t="s">
        <v>19641</v>
      </c>
      <c r="D11553" t="s">
        <v>8157</v>
      </c>
      <c r="E11553" t="s">
        <v>1028</v>
      </c>
    </row>
    <row r="11554" spans="2:5" x14ac:dyDescent="0.35">
      <c r="B11554" t="s">
        <v>6508</v>
      </c>
      <c r="C11554" t="s">
        <v>19641</v>
      </c>
      <c r="D11554" t="s">
        <v>8157</v>
      </c>
      <c r="E11554" t="s">
        <v>1028</v>
      </c>
    </row>
    <row r="11555" spans="2:5" x14ac:dyDescent="0.35">
      <c r="B11555" t="s">
        <v>14886</v>
      </c>
      <c r="C11555" t="s">
        <v>19641</v>
      </c>
    </row>
    <row r="11556" spans="2:5" x14ac:dyDescent="0.35">
      <c r="B11556" t="s">
        <v>14887</v>
      </c>
      <c r="C11556" t="s">
        <v>19641</v>
      </c>
      <c r="D11556" t="s">
        <v>19731</v>
      </c>
    </row>
    <row r="11557" spans="2:5" x14ac:dyDescent="0.35">
      <c r="B11557" t="s">
        <v>14888</v>
      </c>
      <c r="C11557" t="s">
        <v>19641</v>
      </c>
      <c r="D11557" t="s">
        <v>19731</v>
      </c>
    </row>
    <row r="11558" spans="2:5" x14ac:dyDescent="0.35">
      <c r="B11558" t="s">
        <v>6509</v>
      </c>
      <c r="C11558" t="s">
        <v>19641</v>
      </c>
      <c r="D11558" t="s">
        <v>8158</v>
      </c>
      <c r="E11558" t="s">
        <v>1046</v>
      </c>
    </row>
    <row r="11559" spans="2:5" x14ac:dyDescent="0.35">
      <c r="B11559" t="s">
        <v>14889</v>
      </c>
      <c r="C11559" t="s">
        <v>19641</v>
      </c>
      <c r="D11559" t="s">
        <v>19732</v>
      </c>
    </row>
    <row r="11560" spans="2:5" x14ac:dyDescent="0.35">
      <c r="B11560" t="s">
        <v>14890</v>
      </c>
      <c r="C11560" t="s">
        <v>19641</v>
      </c>
      <c r="D11560" t="s">
        <v>19733</v>
      </c>
    </row>
    <row r="11561" spans="2:5" x14ac:dyDescent="0.35">
      <c r="B11561" t="s">
        <v>14891</v>
      </c>
      <c r="C11561" t="s">
        <v>19641</v>
      </c>
      <c r="D11561" t="s">
        <v>19734</v>
      </c>
    </row>
    <row r="11562" spans="2:5" x14ac:dyDescent="0.35">
      <c r="B11562" t="s">
        <v>14892</v>
      </c>
      <c r="C11562" t="s">
        <v>19641</v>
      </c>
      <c r="D11562" t="s">
        <v>19735</v>
      </c>
    </row>
    <row r="11563" spans="2:5" x14ac:dyDescent="0.35">
      <c r="B11563" t="s">
        <v>6521</v>
      </c>
      <c r="C11563" t="s">
        <v>19641</v>
      </c>
      <c r="D11563" t="s">
        <v>8165</v>
      </c>
      <c r="E11563" t="s">
        <v>1041</v>
      </c>
    </row>
    <row r="11564" spans="2:5" x14ac:dyDescent="0.35">
      <c r="B11564" t="s">
        <v>14893</v>
      </c>
      <c r="C11564" t="s">
        <v>19641</v>
      </c>
      <c r="D11564" t="s">
        <v>19736</v>
      </c>
    </row>
    <row r="11565" spans="2:5" x14ac:dyDescent="0.35">
      <c r="B11565" t="s">
        <v>14894</v>
      </c>
      <c r="C11565" t="s">
        <v>19641</v>
      </c>
      <c r="D11565" t="s">
        <v>19736</v>
      </c>
    </row>
    <row r="11566" spans="2:5" x14ac:dyDescent="0.35">
      <c r="B11566" t="s">
        <v>14895</v>
      </c>
      <c r="C11566" t="s">
        <v>19641</v>
      </c>
      <c r="D11566" t="s">
        <v>19737</v>
      </c>
    </row>
    <row r="11567" spans="2:5" x14ac:dyDescent="0.35">
      <c r="B11567" t="s">
        <v>14896</v>
      </c>
      <c r="C11567" t="s">
        <v>19641</v>
      </c>
      <c r="D11567" t="s">
        <v>19736</v>
      </c>
    </row>
    <row r="11568" spans="2:5" x14ac:dyDescent="0.35">
      <c r="B11568" t="s">
        <v>14897</v>
      </c>
      <c r="C11568" t="s">
        <v>19641</v>
      </c>
      <c r="D11568" t="s">
        <v>19736</v>
      </c>
    </row>
    <row r="11569" spans="2:5" x14ac:dyDescent="0.35">
      <c r="B11569" t="s">
        <v>14898</v>
      </c>
      <c r="C11569" t="s">
        <v>19641</v>
      </c>
      <c r="D11569" t="s">
        <v>19736</v>
      </c>
    </row>
    <row r="11570" spans="2:5" x14ac:dyDescent="0.35">
      <c r="B11570" t="s">
        <v>14899</v>
      </c>
      <c r="C11570" t="s">
        <v>19641</v>
      </c>
      <c r="D11570" t="s">
        <v>19736</v>
      </c>
    </row>
    <row r="11571" spans="2:5" x14ac:dyDescent="0.35">
      <c r="B11571" t="s">
        <v>14900</v>
      </c>
      <c r="C11571" t="s">
        <v>19641</v>
      </c>
      <c r="D11571" t="s">
        <v>19736</v>
      </c>
    </row>
    <row r="11572" spans="2:5" x14ac:dyDescent="0.35">
      <c r="B11572" t="s">
        <v>14901</v>
      </c>
      <c r="C11572" t="s">
        <v>19641</v>
      </c>
      <c r="D11572" t="s">
        <v>19736</v>
      </c>
    </row>
    <row r="11573" spans="2:5" x14ac:dyDescent="0.35">
      <c r="B11573" t="s">
        <v>14902</v>
      </c>
      <c r="C11573" t="s">
        <v>19641</v>
      </c>
      <c r="D11573" t="s">
        <v>19736</v>
      </c>
    </row>
    <row r="11574" spans="2:5" x14ac:dyDescent="0.35">
      <c r="B11574" t="s">
        <v>14903</v>
      </c>
      <c r="C11574" t="s">
        <v>19641</v>
      </c>
      <c r="D11574" t="s">
        <v>19738</v>
      </c>
    </row>
    <row r="11575" spans="2:5" x14ac:dyDescent="0.35">
      <c r="B11575" t="s">
        <v>14904</v>
      </c>
      <c r="C11575" t="s">
        <v>19641</v>
      </c>
      <c r="D11575" t="s">
        <v>19738</v>
      </c>
    </row>
    <row r="11576" spans="2:5" x14ac:dyDescent="0.35">
      <c r="B11576" t="s">
        <v>14905</v>
      </c>
      <c r="C11576" t="s">
        <v>19641</v>
      </c>
      <c r="D11576" t="s">
        <v>19738</v>
      </c>
    </row>
    <row r="11577" spans="2:5" x14ac:dyDescent="0.35">
      <c r="B11577" t="s">
        <v>14906</v>
      </c>
      <c r="C11577" t="s">
        <v>19641</v>
      </c>
      <c r="D11577" t="s">
        <v>19738</v>
      </c>
    </row>
    <row r="11578" spans="2:5" x14ac:dyDescent="0.35">
      <c r="B11578" t="s">
        <v>14907</v>
      </c>
      <c r="C11578" t="s">
        <v>19641</v>
      </c>
      <c r="D11578" t="s">
        <v>19738</v>
      </c>
    </row>
    <row r="11579" spans="2:5" x14ac:dyDescent="0.35">
      <c r="B11579" t="s">
        <v>14908</v>
      </c>
      <c r="C11579" t="s">
        <v>19641</v>
      </c>
      <c r="D11579" t="s">
        <v>19738</v>
      </c>
    </row>
    <row r="11580" spans="2:5" x14ac:dyDescent="0.35">
      <c r="B11580" t="s">
        <v>14909</v>
      </c>
      <c r="C11580" t="s">
        <v>19641</v>
      </c>
      <c r="D11580" t="s">
        <v>19738</v>
      </c>
    </row>
    <row r="11581" spans="2:5" x14ac:dyDescent="0.35">
      <c r="B11581" t="s">
        <v>6525</v>
      </c>
      <c r="C11581" t="s">
        <v>19641</v>
      </c>
    </row>
    <row r="11582" spans="2:5" x14ac:dyDescent="0.35">
      <c r="B11582" t="s">
        <v>14910</v>
      </c>
      <c r="C11582" t="s">
        <v>19641</v>
      </c>
      <c r="D11582" t="s">
        <v>8167</v>
      </c>
      <c r="E11582" t="s">
        <v>4149</v>
      </c>
    </row>
    <row r="11583" spans="2:5" x14ac:dyDescent="0.35">
      <c r="B11583" t="s">
        <v>6532</v>
      </c>
      <c r="C11583" t="s">
        <v>19641</v>
      </c>
      <c r="D11583" t="s">
        <v>8171</v>
      </c>
      <c r="E11583" t="s">
        <v>1028</v>
      </c>
    </row>
    <row r="11584" spans="2:5" x14ac:dyDescent="0.35">
      <c r="B11584" t="s">
        <v>6533</v>
      </c>
      <c r="C11584" t="s">
        <v>19641</v>
      </c>
      <c r="D11584" t="s">
        <v>8171</v>
      </c>
      <c r="E11584" t="s">
        <v>1028</v>
      </c>
    </row>
    <row r="11585" spans="2:4" x14ac:dyDescent="0.35">
      <c r="B11585" t="s">
        <v>14911</v>
      </c>
      <c r="C11585" t="s">
        <v>19641</v>
      </c>
      <c r="D11585" t="s">
        <v>19739</v>
      </c>
    </row>
    <row r="11586" spans="2:4" x14ac:dyDescent="0.35">
      <c r="B11586" t="s">
        <v>14912</v>
      </c>
      <c r="C11586" t="s">
        <v>19641</v>
      </c>
      <c r="D11586" t="s">
        <v>19740</v>
      </c>
    </row>
    <row r="11587" spans="2:4" x14ac:dyDescent="0.35">
      <c r="B11587" t="s">
        <v>14913</v>
      </c>
      <c r="C11587" t="s">
        <v>19641</v>
      </c>
      <c r="D11587" t="s">
        <v>19741</v>
      </c>
    </row>
    <row r="11588" spans="2:4" x14ac:dyDescent="0.35">
      <c r="B11588" t="s">
        <v>14914</v>
      </c>
      <c r="C11588" t="s">
        <v>19641</v>
      </c>
      <c r="D11588" t="s">
        <v>19740</v>
      </c>
    </row>
    <row r="11589" spans="2:4" x14ac:dyDescent="0.35">
      <c r="B11589" t="s">
        <v>14915</v>
      </c>
      <c r="C11589" t="s">
        <v>19641</v>
      </c>
      <c r="D11589" t="s">
        <v>19740</v>
      </c>
    </row>
    <row r="11590" spans="2:4" x14ac:dyDescent="0.35">
      <c r="B11590" t="s">
        <v>14916</v>
      </c>
      <c r="C11590" t="s">
        <v>19641</v>
      </c>
      <c r="D11590" t="s">
        <v>19741</v>
      </c>
    </row>
    <row r="11591" spans="2:4" x14ac:dyDescent="0.35">
      <c r="B11591" t="s">
        <v>14917</v>
      </c>
      <c r="C11591" t="s">
        <v>19641</v>
      </c>
      <c r="D11591" t="s">
        <v>19740</v>
      </c>
    </row>
    <row r="11592" spans="2:4" x14ac:dyDescent="0.35">
      <c r="B11592" t="s">
        <v>14918</v>
      </c>
      <c r="C11592" t="s">
        <v>19641</v>
      </c>
      <c r="D11592" t="s">
        <v>19742</v>
      </c>
    </row>
    <row r="11593" spans="2:4" x14ac:dyDescent="0.35">
      <c r="B11593" t="s">
        <v>14919</v>
      </c>
      <c r="C11593" t="s">
        <v>19641</v>
      </c>
      <c r="D11593" t="s">
        <v>19740</v>
      </c>
    </row>
    <row r="11594" spans="2:4" x14ac:dyDescent="0.35">
      <c r="B11594" t="s">
        <v>14920</v>
      </c>
      <c r="C11594" t="s">
        <v>19641</v>
      </c>
      <c r="D11594" t="s">
        <v>19740</v>
      </c>
    </row>
    <row r="11595" spans="2:4" x14ac:dyDescent="0.35">
      <c r="B11595" t="s">
        <v>14921</v>
      </c>
      <c r="C11595" t="s">
        <v>19641</v>
      </c>
      <c r="D11595" t="s">
        <v>19740</v>
      </c>
    </row>
    <row r="11596" spans="2:4" x14ac:dyDescent="0.35">
      <c r="B11596" t="s">
        <v>14922</v>
      </c>
      <c r="C11596" t="s">
        <v>19641</v>
      </c>
      <c r="D11596" t="s">
        <v>19740</v>
      </c>
    </row>
    <row r="11597" spans="2:4" x14ac:dyDescent="0.35">
      <c r="B11597" t="s">
        <v>14923</v>
      </c>
      <c r="C11597" t="s">
        <v>19641</v>
      </c>
      <c r="D11597" t="s">
        <v>19740</v>
      </c>
    </row>
    <row r="11598" spans="2:4" x14ac:dyDescent="0.35">
      <c r="B11598" t="s">
        <v>14924</v>
      </c>
      <c r="C11598" t="s">
        <v>19641</v>
      </c>
      <c r="D11598" t="s">
        <v>19740</v>
      </c>
    </row>
    <row r="11599" spans="2:4" x14ac:dyDescent="0.35">
      <c r="B11599" t="s">
        <v>14925</v>
      </c>
      <c r="C11599" t="s">
        <v>19641</v>
      </c>
      <c r="D11599" t="s">
        <v>19740</v>
      </c>
    </row>
    <row r="11600" spans="2:4" x14ac:dyDescent="0.35">
      <c r="B11600" t="s">
        <v>14926</v>
      </c>
      <c r="C11600" t="s">
        <v>19641</v>
      </c>
      <c r="D11600" t="s">
        <v>19740</v>
      </c>
    </row>
    <row r="11601" spans="2:5" x14ac:dyDescent="0.35">
      <c r="B11601" t="s">
        <v>14927</v>
      </c>
      <c r="C11601" t="s">
        <v>19641</v>
      </c>
      <c r="D11601" t="s">
        <v>19740</v>
      </c>
    </row>
    <row r="11602" spans="2:5" x14ac:dyDescent="0.35">
      <c r="B11602" t="s">
        <v>14928</v>
      </c>
      <c r="C11602" t="s">
        <v>19641</v>
      </c>
      <c r="D11602" t="s">
        <v>19740</v>
      </c>
    </row>
    <row r="11603" spans="2:5" x14ac:dyDescent="0.35">
      <c r="B11603" t="s">
        <v>14929</v>
      </c>
      <c r="C11603" t="s">
        <v>19641</v>
      </c>
      <c r="D11603" t="s">
        <v>19740</v>
      </c>
    </row>
    <row r="11604" spans="2:5" x14ac:dyDescent="0.35">
      <c r="B11604" t="s">
        <v>14930</v>
      </c>
      <c r="C11604" t="s">
        <v>19641</v>
      </c>
      <c r="D11604" t="s">
        <v>19740</v>
      </c>
    </row>
    <row r="11605" spans="2:5" x14ac:dyDescent="0.35">
      <c r="B11605" t="s">
        <v>14931</v>
      </c>
      <c r="C11605" t="s">
        <v>19641</v>
      </c>
      <c r="D11605" t="s">
        <v>19740</v>
      </c>
    </row>
    <row r="11606" spans="2:5" x14ac:dyDescent="0.35">
      <c r="B11606" t="s">
        <v>14932</v>
      </c>
      <c r="C11606" t="s">
        <v>19641</v>
      </c>
      <c r="D11606" t="s">
        <v>19743</v>
      </c>
    </row>
    <row r="11607" spans="2:5" x14ac:dyDescent="0.35">
      <c r="B11607" t="s">
        <v>14933</v>
      </c>
      <c r="C11607" t="s">
        <v>19641</v>
      </c>
      <c r="D11607" t="s">
        <v>19744</v>
      </c>
      <c r="E11607" t="s">
        <v>4149</v>
      </c>
    </row>
    <row r="11608" spans="2:5" x14ac:dyDescent="0.35">
      <c r="B11608" t="s">
        <v>6534</v>
      </c>
      <c r="C11608" t="s">
        <v>19641</v>
      </c>
    </row>
    <row r="11609" spans="2:5" x14ac:dyDescent="0.35">
      <c r="B11609" t="s">
        <v>14934</v>
      </c>
      <c r="C11609" t="s">
        <v>19641</v>
      </c>
      <c r="D11609" t="s">
        <v>8172</v>
      </c>
    </row>
    <row r="11610" spans="2:5" x14ac:dyDescent="0.35">
      <c r="B11610" t="s">
        <v>6535</v>
      </c>
      <c r="C11610" t="s">
        <v>19641</v>
      </c>
      <c r="D11610" t="s">
        <v>8172</v>
      </c>
    </row>
    <row r="11611" spans="2:5" x14ac:dyDescent="0.35">
      <c r="B11611" t="s">
        <v>14935</v>
      </c>
      <c r="C11611" t="s">
        <v>19641</v>
      </c>
      <c r="D11611" t="s">
        <v>8173</v>
      </c>
    </row>
    <row r="11612" spans="2:5" x14ac:dyDescent="0.35">
      <c r="B11612" t="s">
        <v>6536</v>
      </c>
      <c r="C11612" t="s">
        <v>19641</v>
      </c>
      <c r="D11612" t="s">
        <v>8173</v>
      </c>
    </row>
    <row r="11613" spans="2:5" x14ac:dyDescent="0.35">
      <c r="B11613" t="s">
        <v>6538</v>
      </c>
      <c r="C11613" t="s">
        <v>19641</v>
      </c>
      <c r="D11613" t="s">
        <v>8174</v>
      </c>
      <c r="E11613" t="s">
        <v>1028</v>
      </c>
    </row>
    <row r="11614" spans="2:5" x14ac:dyDescent="0.35">
      <c r="B11614" t="s">
        <v>6540</v>
      </c>
      <c r="C11614" t="s">
        <v>19641</v>
      </c>
      <c r="D11614" t="s">
        <v>8176</v>
      </c>
      <c r="E11614" t="s">
        <v>1057</v>
      </c>
    </row>
    <row r="11615" spans="2:5" x14ac:dyDescent="0.35">
      <c r="B11615" t="s">
        <v>14936</v>
      </c>
      <c r="C11615" t="s">
        <v>19641</v>
      </c>
      <c r="D11615" t="s">
        <v>8176</v>
      </c>
      <c r="E11615" t="s">
        <v>1057</v>
      </c>
    </row>
    <row r="11616" spans="2:5" x14ac:dyDescent="0.35">
      <c r="B11616" t="s">
        <v>14937</v>
      </c>
      <c r="C11616" t="s">
        <v>19641</v>
      </c>
      <c r="D11616" t="s">
        <v>8176</v>
      </c>
      <c r="E11616" t="s">
        <v>1057</v>
      </c>
    </row>
    <row r="11617" spans="2:5" x14ac:dyDescent="0.35">
      <c r="B11617" t="s">
        <v>6544</v>
      </c>
      <c r="C11617" t="s">
        <v>19641</v>
      </c>
      <c r="D11617" t="s">
        <v>1514</v>
      </c>
      <c r="E11617" t="s">
        <v>1032</v>
      </c>
    </row>
    <row r="11618" spans="2:5" x14ac:dyDescent="0.35">
      <c r="B11618" t="s">
        <v>14938</v>
      </c>
      <c r="C11618" t="s">
        <v>19641</v>
      </c>
    </row>
    <row r="11619" spans="2:5" x14ac:dyDescent="0.35">
      <c r="B11619" t="s">
        <v>14939</v>
      </c>
      <c r="C11619" t="s">
        <v>19641</v>
      </c>
    </row>
    <row r="11620" spans="2:5" x14ac:dyDescent="0.35">
      <c r="B11620" t="s">
        <v>14940</v>
      </c>
      <c r="C11620" t="s">
        <v>19641</v>
      </c>
      <c r="D11620" t="s">
        <v>19745</v>
      </c>
    </row>
    <row r="11621" spans="2:5" x14ac:dyDescent="0.35">
      <c r="B11621" t="s">
        <v>14941</v>
      </c>
      <c r="C11621" t="s">
        <v>19641</v>
      </c>
      <c r="D11621" t="s">
        <v>19745</v>
      </c>
    </row>
    <row r="11622" spans="2:5" x14ac:dyDescent="0.35">
      <c r="B11622" t="s">
        <v>14942</v>
      </c>
      <c r="C11622" t="s">
        <v>19641</v>
      </c>
      <c r="D11622" t="s">
        <v>19745</v>
      </c>
    </row>
    <row r="11623" spans="2:5" x14ac:dyDescent="0.35">
      <c r="B11623" t="s">
        <v>14943</v>
      </c>
      <c r="C11623" t="s">
        <v>19641</v>
      </c>
    </row>
    <row r="11624" spans="2:5" x14ac:dyDescent="0.35">
      <c r="B11624" t="s">
        <v>14944</v>
      </c>
      <c r="C11624" t="s">
        <v>19641</v>
      </c>
      <c r="D11624" t="s">
        <v>19745</v>
      </c>
    </row>
    <row r="11625" spans="2:5" x14ac:dyDescent="0.35">
      <c r="B11625" t="s">
        <v>14945</v>
      </c>
      <c r="C11625" t="s">
        <v>19641</v>
      </c>
      <c r="D11625" t="s">
        <v>19745</v>
      </c>
    </row>
    <row r="11626" spans="2:5" x14ac:dyDescent="0.35">
      <c r="B11626" t="s">
        <v>14946</v>
      </c>
      <c r="C11626" t="s">
        <v>19641</v>
      </c>
    </row>
    <row r="11627" spans="2:5" x14ac:dyDescent="0.35">
      <c r="B11627" t="s">
        <v>14947</v>
      </c>
      <c r="C11627" t="s">
        <v>19641</v>
      </c>
      <c r="D11627" t="s">
        <v>19745</v>
      </c>
    </row>
    <row r="11628" spans="2:5" x14ac:dyDescent="0.35">
      <c r="B11628" t="s">
        <v>14948</v>
      </c>
      <c r="C11628" t="s">
        <v>19641</v>
      </c>
      <c r="D11628" t="s">
        <v>19745</v>
      </c>
    </row>
    <row r="11629" spans="2:5" x14ac:dyDescent="0.35">
      <c r="B11629" t="s">
        <v>14949</v>
      </c>
      <c r="C11629" t="s">
        <v>19641</v>
      </c>
      <c r="D11629" t="s">
        <v>19745</v>
      </c>
    </row>
    <row r="11630" spans="2:5" x14ac:dyDescent="0.35">
      <c r="B11630" t="s">
        <v>14950</v>
      </c>
      <c r="C11630" t="s">
        <v>19641</v>
      </c>
      <c r="D11630" t="s">
        <v>19745</v>
      </c>
    </row>
    <row r="11631" spans="2:5" x14ac:dyDescent="0.35">
      <c r="B11631" t="s">
        <v>14951</v>
      </c>
      <c r="C11631" t="s">
        <v>19641</v>
      </c>
      <c r="D11631" t="s">
        <v>19745</v>
      </c>
    </row>
    <row r="11632" spans="2:5" x14ac:dyDescent="0.35">
      <c r="B11632" t="s">
        <v>14952</v>
      </c>
      <c r="C11632" t="s">
        <v>19641</v>
      </c>
    </row>
    <row r="11633" spans="2:5" x14ac:dyDescent="0.35">
      <c r="B11633" t="s">
        <v>14953</v>
      </c>
      <c r="C11633" t="s">
        <v>19641</v>
      </c>
      <c r="D11633" t="s">
        <v>19745</v>
      </c>
    </row>
    <row r="11634" spans="2:5" x14ac:dyDescent="0.35">
      <c r="B11634" t="s">
        <v>14954</v>
      </c>
      <c r="C11634" t="s">
        <v>19641</v>
      </c>
      <c r="D11634" t="s">
        <v>19745</v>
      </c>
    </row>
    <row r="11635" spans="2:5" x14ac:dyDescent="0.35">
      <c r="B11635" t="s">
        <v>14955</v>
      </c>
      <c r="C11635" t="s">
        <v>19641</v>
      </c>
      <c r="D11635" t="s">
        <v>19746</v>
      </c>
      <c r="E11635" t="s">
        <v>1062</v>
      </c>
    </row>
    <row r="11636" spans="2:5" x14ac:dyDescent="0.35">
      <c r="B11636" t="s">
        <v>14956</v>
      </c>
      <c r="C11636" t="s">
        <v>19641</v>
      </c>
      <c r="D11636" t="s">
        <v>19746</v>
      </c>
      <c r="E11636" t="s">
        <v>1062</v>
      </c>
    </row>
    <row r="11637" spans="2:5" x14ac:dyDescent="0.35">
      <c r="B11637" t="s">
        <v>14957</v>
      </c>
      <c r="C11637" t="s">
        <v>19641</v>
      </c>
      <c r="D11637" t="s">
        <v>19746</v>
      </c>
      <c r="E11637" t="s">
        <v>1062</v>
      </c>
    </row>
    <row r="11638" spans="2:5" x14ac:dyDescent="0.35">
      <c r="B11638" t="s">
        <v>14958</v>
      </c>
      <c r="C11638" t="s">
        <v>19641</v>
      </c>
      <c r="D11638" t="s">
        <v>19746</v>
      </c>
      <c r="E11638" t="s">
        <v>1062</v>
      </c>
    </row>
    <row r="11639" spans="2:5" x14ac:dyDescent="0.35">
      <c r="B11639" t="s">
        <v>6550</v>
      </c>
      <c r="C11639" t="s">
        <v>19641</v>
      </c>
    </row>
    <row r="11640" spans="2:5" x14ac:dyDescent="0.35">
      <c r="B11640" t="s">
        <v>6552</v>
      </c>
      <c r="C11640" t="s">
        <v>19641</v>
      </c>
      <c r="D11640" t="s">
        <v>8181</v>
      </c>
      <c r="E11640" t="s">
        <v>1041</v>
      </c>
    </row>
    <row r="11641" spans="2:5" x14ac:dyDescent="0.35">
      <c r="B11641" t="s">
        <v>14959</v>
      </c>
      <c r="C11641" t="s">
        <v>19641</v>
      </c>
      <c r="D11641" t="s">
        <v>19747</v>
      </c>
    </row>
    <row r="11642" spans="2:5" x14ac:dyDescent="0.35">
      <c r="B11642" t="s">
        <v>14960</v>
      </c>
      <c r="C11642" t="s">
        <v>19641</v>
      </c>
      <c r="D11642" t="s">
        <v>19747</v>
      </c>
    </row>
    <row r="11643" spans="2:5" x14ac:dyDescent="0.35">
      <c r="B11643" t="s">
        <v>14961</v>
      </c>
      <c r="C11643" t="s">
        <v>19641</v>
      </c>
      <c r="D11643" t="s">
        <v>19747</v>
      </c>
    </row>
    <row r="11644" spans="2:5" x14ac:dyDescent="0.35">
      <c r="B11644" t="s">
        <v>14962</v>
      </c>
      <c r="C11644" t="s">
        <v>19641</v>
      </c>
      <c r="D11644" t="s">
        <v>19747</v>
      </c>
    </row>
    <row r="11645" spans="2:5" x14ac:dyDescent="0.35">
      <c r="B11645" t="s">
        <v>14963</v>
      </c>
      <c r="C11645" t="s">
        <v>19641</v>
      </c>
      <c r="D11645" t="s">
        <v>19747</v>
      </c>
    </row>
    <row r="11646" spans="2:5" x14ac:dyDescent="0.35">
      <c r="B11646" t="s">
        <v>14964</v>
      </c>
      <c r="C11646" t="s">
        <v>19641</v>
      </c>
      <c r="D11646" t="s">
        <v>19747</v>
      </c>
    </row>
    <row r="11647" spans="2:5" x14ac:dyDescent="0.35">
      <c r="B11647" t="s">
        <v>14965</v>
      </c>
      <c r="C11647" t="s">
        <v>19641</v>
      </c>
      <c r="D11647" t="s">
        <v>19748</v>
      </c>
    </row>
    <row r="11648" spans="2:5" x14ac:dyDescent="0.35">
      <c r="B11648" t="s">
        <v>14966</v>
      </c>
      <c r="C11648" t="s">
        <v>19641</v>
      </c>
      <c r="D11648" t="s">
        <v>19748</v>
      </c>
    </row>
    <row r="11649" spans="2:4" x14ac:dyDescent="0.35">
      <c r="B11649" t="s">
        <v>14967</v>
      </c>
      <c r="C11649" t="s">
        <v>19641</v>
      </c>
      <c r="D11649" t="s">
        <v>19748</v>
      </c>
    </row>
    <row r="11650" spans="2:4" x14ac:dyDescent="0.35">
      <c r="B11650" t="s">
        <v>14968</v>
      </c>
      <c r="C11650" t="s">
        <v>19641</v>
      </c>
      <c r="D11650" t="s">
        <v>19748</v>
      </c>
    </row>
    <row r="11651" spans="2:4" x14ac:dyDescent="0.35">
      <c r="B11651" t="s">
        <v>14969</v>
      </c>
      <c r="C11651" t="s">
        <v>19641</v>
      </c>
      <c r="D11651" t="s">
        <v>19748</v>
      </c>
    </row>
    <row r="11652" spans="2:4" x14ac:dyDescent="0.35">
      <c r="B11652" t="s">
        <v>14970</v>
      </c>
      <c r="C11652" t="s">
        <v>19641</v>
      </c>
      <c r="D11652" t="s">
        <v>19748</v>
      </c>
    </row>
    <row r="11653" spans="2:4" x14ac:dyDescent="0.35">
      <c r="B11653" t="s">
        <v>14971</v>
      </c>
      <c r="C11653" t="s">
        <v>19641</v>
      </c>
      <c r="D11653" t="s">
        <v>19749</v>
      </c>
    </row>
    <row r="11654" spans="2:4" x14ac:dyDescent="0.35">
      <c r="B11654" t="s">
        <v>14972</v>
      </c>
      <c r="C11654" t="s">
        <v>19641</v>
      </c>
      <c r="D11654" t="s">
        <v>19750</v>
      </c>
    </row>
    <row r="11655" spans="2:4" x14ac:dyDescent="0.35">
      <c r="B11655" t="s">
        <v>14973</v>
      </c>
      <c r="C11655" t="s">
        <v>19641</v>
      </c>
    </row>
    <row r="11656" spans="2:4" x14ac:dyDescent="0.35">
      <c r="B11656" t="s">
        <v>14974</v>
      </c>
      <c r="C11656" t="s">
        <v>19641</v>
      </c>
      <c r="D11656" t="s">
        <v>19750</v>
      </c>
    </row>
    <row r="11657" spans="2:4" x14ac:dyDescent="0.35">
      <c r="B11657" t="s">
        <v>14975</v>
      </c>
      <c r="C11657" t="s">
        <v>19641</v>
      </c>
      <c r="D11657" t="s">
        <v>19750</v>
      </c>
    </row>
    <row r="11658" spans="2:4" x14ac:dyDescent="0.35">
      <c r="B11658" t="s">
        <v>6561</v>
      </c>
      <c r="C11658" t="s">
        <v>19641</v>
      </c>
    </row>
    <row r="11659" spans="2:4" x14ac:dyDescent="0.35">
      <c r="B11659" t="s">
        <v>6562</v>
      </c>
      <c r="C11659" t="s">
        <v>19641</v>
      </c>
      <c r="D11659" t="s">
        <v>8186</v>
      </c>
    </row>
    <row r="11660" spans="2:4" x14ac:dyDescent="0.35">
      <c r="B11660" t="s">
        <v>14976</v>
      </c>
      <c r="C11660" t="s">
        <v>19641</v>
      </c>
      <c r="D11660" t="s">
        <v>8186</v>
      </c>
    </row>
    <row r="11661" spans="2:4" x14ac:dyDescent="0.35">
      <c r="B11661" t="s">
        <v>14977</v>
      </c>
      <c r="C11661" t="s">
        <v>19641</v>
      </c>
    </row>
    <row r="11662" spans="2:4" x14ac:dyDescent="0.35">
      <c r="B11662" t="s">
        <v>14978</v>
      </c>
      <c r="C11662" t="s">
        <v>19641</v>
      </c>
    </row>
    <row r="11663" spans="2:4" x14ac:dyDescent="0.35">
      <c r="B11663" t="s">
        <v>14979</v>
      </c>
      <c r="C11663" t="s">
        <v>19641</v>
      </c>
      <c r="D11663" t="s">
        <v>19751</v>
      </c>
    </row>
    <row r="11664" spans="2:4" x14ac:dyDescent="0.35">
      <c r="B11664" t="s">
        <v>14980</v>
      </c>
      <c r="C11664" t="s">
        <v>19641</v>
      </c>
      <c r="D11664" t="s">
        <v>19751</v>
      </c>
    </row>
    <row r="11665" spans="2:4" x14ac:dyDescent="0.35">
      <c r="B11665" t="s">
        <v>14981</v>
      </c>
      <c r="C11665" t="s">
        <v>19641</v>
      </c>
      <c r="D11665" t="s">
        <v>19751</v>
      </c>
    </row>
    <row r="11666" spans="2:4" x14ac:dyDescent="0.35">
      <c r="B11666" t="s">
        <v>14982</v>
      </c>
      <c r="C11666" t="s">
        <v>19641</v>
      </c>
      <c r="D11666" t="s">
        <v>19751</v>
      </c>
    </row>
    <row r="11667" spans="2:4" x14ac:dyDescent="0.35">
      <c r="B11667" t="s">
        <v>14983</v>
      </c>
      <c r="C11667" t="s">
        <v>19641</v>
      </c>
      <c r="D11667" t="s">
        <v>19751</v>
      </c>
    </row>
    <row r="11668" spans="2:4" x14ac:dyDescent="0.35">
      <c r="B11668" t="s">
        <v>14984</v>
      </c>
      <c r="C11668" t="s">
        <v>19641</v>
      </c>
      <c r="D11668" t="s">
        <v>19751</v>
      </c>
    </row>
    <row r="11669" spans="2:4" x14ac:dyDescent="0.35">
      <c r="B11669" t="s">
        <v>14985</v>
      </c>
      <c r="C11669" t="s">
        <v>19641</v>
      </c>
      <c r="D11669" t="s">
        <v>19751</v>
      </c>
    </row>
    <row r="11670" spans="2:4" x14ac:dyDescent="0.35">
      <c r="B11670" t="s">
        <v>14986</v>
      </c>
      <c r="C11670" t="s">
        <v>19641</v>
      </c>
      <c r="D11670" t="s">
        <v>19751</v>
      </c>
    </row>
    <row r="11671" spans="2:4" x14ac:dyDescent="0.35">
      <c r="B11671" t="s">
        <v>14987</v>
      </c>
      <c r="C11671" t="s">
        <v>19641</v>
      </c>
      <c r="D11671" t="s">
        <v>19751</v>
      </c>
    </row>
    <row r="11672" spans="2:4" x14ac:dyDescent="0.35">
      <c r="B11672" t="s">
        <v>14988</v>
      </c>
      <c r="C11672" t="s">
        <v>19641</v>
      </c>
      <c r="D11672" t="s">
        <v>19751</v>
      </c>
    </row>
    <row r="11673" spans="2:4" x14ac:dyDescent="0.35">
      <c r="B11673" t="s">
        <v>14989</v>
      </c>
      <c r="C11673" t="s">
        <v>19641</v>
      </c>
      <c r="D11673" t="s">
        <v>19751</v>
      </c>
    </row>
    <row r="11674" spans="2:4" x14ac:dyDescent="0.35">
      <c r="B11674" t="s">
        <v>14990</v>
      </c>
      <c r="C11674" t="s">
        <v>19641</v>
      </c>
      <c r="D11674" t="s">
        <v>19751</v>
      </c>
    </row>
    <row r="11675" spans="2:4" x14ac:dyDescent="0.35">
      <c r="B11675" t="s">
        <v>14991</v>
      </c>
      <c r="C11675" t="s">
        <v>19641</v>
      </c>
      <c r="D11675" t="s">
        <v>19751</v>
      </c>
    </row>
    <row r="11676" spans="2:4" x14ac:dyDescent="0.35">
      <c r="B11676" t="s">
        <v>14992</v>
      </c>
      <c r="C11676" t="s">
        <v>19641</v>
      </c>
      <c r="D11676" t="s">
        <v>19751</v>
      </c>
    </row>
    <row r="11677" spans="2:4" x14ac:dyDescent="0.35">
      <c r="B11677" t="s">
        <v>14993</v>
      </c>
      <c r="C11677" t="s">
        <v>19641</v>
      </c>
      <c r="D11677" t="s">
        <v>19751</v>
      </c>
    </row>
    <row r="11678" spans="2:4" x14ac:dyDescent="0.35">
      <c r="B11678" t="s">
        <v>14994</v>
      </c>
      <c r="C11678" t="s">
        <v>19641</v>
      </c>
      <c r="D11678" t="s">
        <v>19751</v>
      </c>
    </row>
    <row r="11679" spans="2:4" x14ac:dyDescent="0.35">
      <c r="B11679" t="s">
        <v>14995</v>
      </c>
      <c r="C11679" t="s">
        <v>19641</v>
      </c>
      <c r="D11679" t="s">
        <v>19751</v>
      </c>
    </row>
    <row r="11680" spans="2:4" x14ac:dyDescent="0.35">
      <c r="B11680" t="s">
        <v>14996</v>
      </c>
      <c r="C11680" t="s">
        <v>19641</v>
      </c>
      <c r="D11680" t="s">
        <v>19751</v>
      </c>
    </row>
    <row r="11681" spans="2:5" x14ac:dyDescent="0.35">
      <c r="B11681" t="s">
        <v>14997</v>
      </c>
      <c r="C11681" t="s">
        <v>19641</v>
      </c>
      <c r="D11681" t="s">
        <v>19752</v>
      </c>
      <c r="E11681" t="s">
        <v>1032</v>
      </c>
    </row>
    <row r="11682" spans="2:5" x14ac:dyDescent="0.35">
      <c r="B11682" t="s">
        <v>14998</v>
      </c>
      <c r="C11682" t="s">
        <v>19641</v>
      </c>
      <c r="D11682" t="s">
        <v>19753</v>
      </c>
    </row>
    <row r="11683" spans="2:5" x14ac:dyDescent="0.35">
      <c r="B11683" t="s">
        <v>14999</v>
      </c>
      <c r="C11683" t="s">
        <v>19641</v>
      </c>
    </row>
    <row r="11684" spans="2:5" x14ac:dyDescent="0.35">
      <c r="B11684" t="s">
        <v>15000</v>
      </c>
      <c r="C11684" t="s">
        <v>19641</v>
      </c>
    </row>
    <row r="11685" spans="2:5" x14ac:dyDescent="0.35">
      <c r="B11685" t="s">
        <v>15001</v>
      </c>
      <c r="C11685" t="s">
        <v>19641</v>
      </c>
    </row>
    <row r="11686" spans="2:5" x14ac:dyDescent="0.35">
      <c r="B11686" t="s">
        <v>15002</v>
      </c>
      <c r="C11686" t="s">
        <v>19641</v>
      </c>
      <c r="D11686" t="s">
        <v>19754</v>
      </c>
    </row>
    <row r="11687" spans="2:5" x14ac:dyDescent="0.35">
      <c r="B11687" t="s">
        <v>15003</v>
      </c>
      <c r="C11687" t="s">
        <v>19641</v>
      </c>
      <c r="D11687" t="s">
        <v>19754</v>
      </c>
    </row>
    <row r="11688" spans="2:5" x14ac:dyDescent="0.35">
      <c r="B11688" t="s">
        <v>15004</v>
      </c>
      <c r="C11688" t="s">
        <v>19641</v>
      </c>
      <c r="D11688" t="s">
        <v>19755</v>
      </c>
    </row>
    <row r="11689" spans="2:5" x14ac:dyDescent="0.35">
      <c r="B11689" t="s">
        <v>15005</v>
      </c>
      <c r="C11689" t="s">
        <v>19641</v>
      </c>
      <c r="D11689" t="s">
        <v>19755</v>
      </c>
    </row>
    <row r="11690" spans="2:5" x14ac:dyDescent="0.35">
      <c r="B11690" t="s">
        <v>15006</v>
      </c>
      <c r="C11690" t="s">
        <v>19641</v>
      </c>
    </row>
    <row r="11691" spans="2:5" x14ac:dyDescent="0.35">
      <c r="B11691" t="s">
        <v>15007</v>
      </c>
      <c r="C11691" t="s">
        <v>19641</v>
      </c>
      <c r="D11691" t="s">
        <v>19756</v>
      </c>
      <c r="E11691" t="s">
        <v>4149</v>
      </c>
    </row>
    <row r="11692" spans="2:5" x14ac:dyDescent="0.35">
      <c r="B11692" t="s">
        <v>15008</v>
      </c>
      <c r="C11692" t="s">
        <v>19641</v>
      </c>
      <c r="D11692" t="s">
        <v>19756</v>
      </c>
      <c r="E11692" t="s">
        <v>4149</v>
      </c>
    </row>
    <row r="11693" spans="2:5" x14ac:dyDescent="0.35">
      <c r="B11693" t="s">
        <v>15009</v>
      </c>
      <c r="C11693" t="s">
        <v>19641</v>
      </c>
      <c r="D11693" t="s">
        <v>19756</v>
      </c>
      <c r="E11693" t="s">
        <v>4149</v>
      </c>
    </row>
    <row r="11694" spans="2:5" x14ac:dyDescent="0.35">
      <c r="B11694" t="s">
        <v>15010</v>
      </c>
      <c r="C11694" t="s">
        <v>19641</v>
      </c>
      <c r="D11694" t="s">
        <v>19756</v>
      </c>
      <c r="E11694" t="s">
        <v>4149</v>
      </c>
    </row>
    <row r="11695" spans="2:5" x14ac:dyDescent="0.35">
      <c r="B11695" t="s">
        <v>15011</v>
      </c>
      <c r="C11695" t="s">
        <v>19641</v>
      </c>
    </row>
    <row r="11696" spans="2:5" x14ac:dyDescent="0.35">
      <c r="B11696" t="s">
        <v>15012</v>
      </c>
      <c r="C11696" t="s">
        <v>19641</v>
      </c>
      <c r="D11696" t="s">
        <v>19756</v>
      </c>
      <c r="E11696" t="s">
        <v>4149</v>
      </c>
    </row>
    <row r="11697" spans="2:5" x14ac:dyDescent="0.35">
      <c r="B11697" t="s">
        <v>15013</v>
      </c>
      <c r="C11697" t="s">
        <v>19641</v>
      </c>
      <c r="D11697" t="s">
        <v>19756</v>
      </c>
      <c r="E11697" t="s">
        <v>4149</v>
      </c>
    </row>
    <row r="11698" spans="2:5" x14ac:dyDescent="0.35">
      <c r="B11698" t="s">
        <v>15014</v>
      </c>
      <c r="C11698" t="s">
        <v>19641</v>
      </c>
      <c r="D11698" t="s">
        <v>19757</v>
      </c>
    </row>
    <row r="11699" spans="2:5" x14ac:dyDescent="0.35">
      <c r="B11699" t="s">
        <v>15015</v>
      </c>
      <c r="C11699" t="s">
        <v>19641</v>
      </c>
      <c r="D11699" t="s">
        <v>19758</v>
      </c>
      <c r="E11699" t="s">
        <v>1028</v>
      </c>
    </row>
    <row r="11700" spans="2:5" x14ac:dyDescent="0.35">
      <c r="B11700" t="s">
        <v>15016</v>
      </c>
      <c r="C11700" t="s">
        <v>19641</v>
      </c>
      <c r="D11700" t="s">
        <v>19758</v>
      </c>
      <c r="E11700" t="s">
        <v>1028</v>
      </c>
    </row>
    <row r="11701" spans="2:5" x14ac:dyDescent="0.35">
      <c r="B11701" t="s">
        <v>6584</v>
      </c>
      <c r="C11701" t="s">
        <v>19641</v>
      </c>
      <c r="D11701" t="s">
        <v>4623</v>
      </c>
      <c r="E11701" t="s">
        <v>1057</v>
      </c>
    </row>
    <row r="11702" spans="2:5" x14ac:dyDescent="0.35">
      <c r="B11702" t="s">
        <v>15017</v>
      </c>
      <c r="C11702" t="s">
        <v>19641</v>
      </c>
    </row>
    <row r="11703" spans="2:5" x14ac:dyDescent="0.35">
      <c r="B11703" t="s">
        <v>15018</v>
      </c>
      <c r="C11703" t="s">
        <v>19641</v>
      </c>
      <c r="D11703" t="s">
        <v>19759</v>
      </c>
    </row>
    <row r="11704" spans="2:5" x14ac:dyDescent="0.35">
      <c r="B11704" t="s">
        <v>15019</v>
      </c>
      <c r="C11704" t="s">
        <v>19641</v>
      </c>
      <c r="D11704" t="s">
        <v>19759</v>
      </c>
    </row>
    <row r="11705" spans="2:5" x14ac:dyDescent="0.35">
      <c r="B11705" t="s">
        <v>15020</v>
      </c>
      <c r="C11705" t="s">
        <v>19641</v>
      </c>
      <c r="D11705" t="s">
        <v>19759</v>
      </c>
    </row>
    <row r="11706" spans="2:5" x14ac:dyDescent="0.35">
      <c r="B11706" t="s">
        <v>15021</v>
      </c>
      <c r="C11706" t="s">
        <v>19641</v>
      </c>
      <c r="D11706" t="s">
        <v>19759</v>
      </c>
    </row>
    <row r="11707" spans="2:5" x14ac:dyDescent="0.35">
      <c r="B11707" t="s">
        <v>15022</v>
      </c>
      <c r="C11707" t="s">
        <v>19641</v>
      </c>
      <c r="D11707" t="s">
        <v>19759</v>
      </c>
    </row>
    <row r="11708" spans="2:5" x14ac:dyDescent="0.35">
      <c r="B11708" t="s">
        <v>15023</v>
      </c>
      <c r="C11708" t="s">
        <v>19641</v>
      </c>
      <c r="D11708" t="s">
        <v>19759</v>
      </c>
    </row>
    <row r="11709" spans="2:5" x14ac:dyDescent="0.35">
      <c r="B11709" t="s">
        <v>15024</v>
      </c>
      <c r="C11709" t="s">
        <v>19641</v>
      </c>
      <c r="D11709" t="s">
        <v>19759</v>
      </c>
    </row>
    <row r="11710" spans="2:5" x14ac:dyDescent="0.35">
      <c r="B11710" t="s">
        <v>15025</v>
      </c>
      <c r="C11710" t="s">
        <v>19641</v>
      </c>
      <c r="D11710" t="s">
        <v>19759</v>
      </c>
    </row>
    <row r="11711" spans="2:5" x14ac:dyDescent="0.35">
      <c r="B11711" t="s">
        <v>15026</v>
      </c>
      <c r="C11711" t="s">
        <v>19641</v>
      </c>
      <c r="D11711" t="s">
        <v>19759</v>
      </c>
    </row>
    <row r="11712" spans="2:5" x14ac:dyDescent="0.35">
      <c r="B11712" t="s">
        <v>15027</v>
      </c>
      <c r="C11712" t="s">
        <v>19641</v>
      </c>
      <c r="D11712" t="s">
        <v>19759</v>
      </c>
    </row>
    <row r="11713" spans="2:4" x14ac:dyDescent="0.35">
      <c r="B11713" t="s">
        <v>15028</v>
      </c>
      <c r="C11713" t="s">
        <v>19641</v>
      </c>
      <c r="D11713" t="s">
        <v>19759</v>
      </c>
    </row>
    <row r="11714" spans="2:4" x14ac:dyDescent="0.35">
      <c r="B11714" t="s">
        <v>15029</v>
      </c>
      <c r="C11714" t="s">
        <v>19641</v>
      </c>
      <c r="D11714" t="s">
        <v>19759</v>
      </c>
    </row>
    <row r="11715" spans="2:4" x14ac:dyDescent="0.35">
      <c r="B11715" t="s">
        <v>15030</v>
      </c>
      <c r="C11715" t="s">
        <v>19641</v>
      </c>
      <c r="D11715" t="s">
        <v>19759</v>
      </c>
    </row>
    <row r="11716" spans="2:4" x14ac:dyDescent="0.35">
      <c r="B11716" t="s">
        <v>15031</v>
      </c>
      <c r="C11716" t="s">
        <v>19641</v>
      </c>
      <c r="D11716" t="s">
        <v>19759</v>
      </c>
    </row>
    <row r="11717" spans="2:4" x14ac:dyDescent="0.35">
      <c r="B11717" t="s">
        <v>15032</v>
      </c>
      <c r="C11717" t="s">
        <v>19641</v>
      </c>
      <c r="D11717" t="s">
        <v>19759</v>
      </c>
    </row>
    <row r="11718" spans="2:4" x14ac:dyDescent="0.35">
      <c r="B11718" t="s">
        <v>15033</v>
      </c>
      <c r="C11718" t="s">
        <v>19641</v>
      </c>
      <c r="D11718" t="s">
        <v>19759</v>
      </c>
    </row>
    <row r="11719" spans="2:4" x14ac:dyDescent="0.35">
      <c r="B11719" t="s">
        <v>15034</v>
      </c>
      <c r="C11719" t="s">
        <v>19641</v>
      </c>
      <c r="D11719" t="s">
        <v>19759</v>
      </c>
    </row>
    <row r="11720" spans="2:4" x14ac:dyDescent="0.35">
      <c r="B11720" t="s">
        <v>6592</v>
      </c>
      <c r="C11720" t="s">
        <v>19641</v>
      </c>
    </row>
    <row r="11721" spans="2:4" x14ac:dyDescent="0.35">
      <c r="B11721" t="s">
        <v>15035</v>
      </c>
      <c r="C11721" t="s">
        <v>19641</v>
      </c>
    </row>
    <row r="11722" spans="2:4" x14ac:dyDescent="0.35">
      <c r="B11722" t="s">
        <v>15036</v>
      </c>
      <c r="C11722" t="s">
        <v>19641</v>
      </c>
      <c r="D11722" t="s">
        <v>19741</v>
      </c>
    </row>
    <row r="11723" spans="2:4" x14ac:dyDescent="0.35">
      <c r="B11723" t="s">
        <v>15037</v>
      </c>
      <c r="C11723" t="s">
        <v>19641</v>
      </c>
      <c r="D11723" t="s">
        <v>19741</v>
      </c>
    </row>
    <row r="11724" spans="2:4" x14ac:dyDescent="0.35">
      <c r="B11724" t="s">
        <v>15038</v>
      </c>
      <c r="C11724" t="s">
        <v>19641</v>
      </c>
      <c r="D11724" t="s">
        <v>19741</v>
      </c>
    </row>
    <row r="11725" spans="2:4" x14ac:dyDescent="0.35">
      <c r="B11725" t="s">
        <v>15039</v>
      </c>
      <c r="C11725" t="s">
        <v>19641</v>
      </c>
      <c r="D11725" t="s">
        <v>19741</v>
      </c>
    </row>
    <row r="11726" spans="2:4" x14ac:dyDescent="0.35">
      <c r="B11726" t="s">
        <v>15040</v>
      </c>
      <c r="C11726" t="s">
        <v>19641</v>
      </c>
      <c r="D11726" t="s">
        <v>19741</v>
      </c>
    </row>
    <row r="11727" spans="2:4" x14ac:dyDescent="0.35">
      <c r="B11727" t="s">
        <v>15041</v>
      </c>
      <c r="C11727" t="s">
        <v>19641</v>
      </c>
      <c r="D11727" t="s">
        <v>19741</v>
      </c>
    </row>
    <row r="11728" spans="2:4" x14ac:dyDescent="0.35">
      <c r="B11728" t="s">
        <v>15042</v>
      </c>
      <c r="C11728" t="s">
        <v>19641</v>
      </c>
      <c r="D11728" t="s">
        <v>19741</v>
      </c>
    </row>
    <row r="11729" spans="2:4" x14ac:dyDescent="0.35">
      <c r="B11729" t="s">
        <v>15043</v>
      </c>
      <c r="C11729" t="s">
        <v>19641</v>
      </c>
      <c r="D11729" t="s">
        <v>19741</v>
      </c>
    </row>
    <row r="11730" spans="2:4" x14ac:dyDescent="0.35">
      <c r="B11730" t="s">
        <v>15044</v>
      </c>
      <c r="C11730" t="s">
        <v>19641</v>
      </c>
      <c r="D11730" t="s">
        <v>19741</v>
      </c>
    </row>
    <row r="11731" spans="2:4" x14ac:dyDescent="0.35">
      <c r="B11731" t="s">
        <v>15045</v>
      </c>
      <c r="C11731" t="s">
        <v>19641</v>
      </c>
      <c r="D11731" t="s">
        <v>19741</v>
      </c>
    </row>
    <row r="11732" spans="2:4" x14ac:dyDescent="0.35">
      <c r="B11732" t="s">
        <v>15046</v>
      </c>
      <c r="C11732" t="s">
        <v>19641</v>
      </c>
      <c r="D11732" t="s">
        <v>19741</v>
      </c>
    </row>
    <row r="11733" spans="2:4" x14ac:dyDescent="0.35">
      <c r="B11733" t="s">
        <v>15047</v>
      </c>
      <c r="C11733" t="s">
        <v>19641</v>
      </c>
      <c r="D11733" t="s">
        <v>19741</v>
      </c>
    </row>
    <row r="11734" spans="2:4" x14ac:dyDescent="0.35">
      <c r="B11734" t="s">
        <v>15048</v>
      </c>
      <c r="C11734" t="s">
        <v>19641</v>
      </c>
      <c r="D11734" t="s">
        <v>19741</v>
      </c>
    </row>
    <row r="11735" spans="2:4" x14ac:dyDescent="0.35">
      <c r="B11735" t="s">
        <v>15049</v>
      </c>
      <c r="C11735" t="s">
        <v>19641</v>
      </c>
      <c r="D11735" t="s">
        <v>19741</v>
      </c>
    </row>
    <row r="11736" spans="2:4" x14ac:dyDescent="0.35">
      <c r="B11736" t="s">
        <v>15050</v>
      </c>
      <c r="C11736" t="s">
        <v>19641</v>
      </c>
      <c r="D11736" t="s">
        <v>19741</v>
      </c>
    </row>
    <row r="11737" spans="2:4" x14ac:dyDescent="0.35">
      <c r="B11737" t="s">
        <v>15051</v>
      </c>
      <c r="C11737" t="s">
        <v>19641</v>
      </c>
      <c r="D11737" t="s">
        <v>19741</v>
      </c>
    </row>
    <row r="11738" spans="2:4" x14ac:dyDescent="0.35">
      <c r="B11738" t="s">
        <v>15052</v>
      </c>
      <c r="C11738" t="s">
        <v>19641</v>
      </c>
      <c r="D11738" t="s">
        <v>19741</v>
      </c>
    </row>
    <row r="11739" spans="2:4" x14ac:dyDescent="0.35">
      <c r="B11739" t="s">
        <v>15053</v>
      </c>
      <c r="C11739" t="s">
        <v>19641</v>
      </c>
      <c r="D11739" t="s">
        <v>19741</v>
      </c>
    </row>
    <row r="11740" spans="2:4" x14ac:dyDescent="0.35">
      <c r="B11740" t="s">
        <v>15054</v>
      </c>
      <c r="C11740" t="s">
        <v>19641</v>
      </c>
      <c r="D11740" t="s">
        <v>19741</v>
      </c>
    </row>
    <row r="11741" spans="2:4" x14ac:dyDescent="0.35">
      <c r="B11741" t="s">
        <v>15055</v>
      </c>
      <c r="C11741" t="s">
        <v>19641</v>
      </c>
      <c r="D11741" t="s">
        <v>19741</v>
      </c>
    </row>
    <row r="11742" spans="2:4" x14ac:dyDescent="0.35">
      <c r="B11742" t="s">
        <v>15056</v>
      </c>
      <c r="C11742" t="s">
        <v>19641</v>
      </c>
      <c r="D11742" t="s">
        <v>19741</v>
      </c>
    </row>
    <row r="11743" spans="2:4" x14ac:dyDescent="0.35">
      <c r="B11743" t="s">
        <v>15057</v>
      </c>
      <c r="C11743" t="s">
        <v>19641</v>
      </c>
      <c r="D11743" t="s">
        <v>19741</v>
      </c>
    </row>
    <row r="11744" spans="2:4" x14ac:dyDescent="0.35">
      <c r="B11744" t="s">
        <v>15058</v>
      </c>
      <c r="C11744" t="s">
        <v>19641</v>
      </c>
      <c r="D11744" t="s">
        <v>19741</v>
      </c>
    </row>
    <row r="11745" spans="2:4" x14ac:dyDescent="0.35">
      <c r="B11745" t="s">
        <v>15059</v>
      </c>
      <c r="C11745" t="s">
        <v>19641</v>
      </c>
      <c r="D11745" t="s">
        <v>19741</v>
      </c>
    </row>
    <row r="11746" spans="2:4" x14ac:dyDescent="0.35">
      <c r="B11746" t="s">
        <v>15060</v>
      </c>
      <c r="C11746" t="s">
        <v>19641</v>
      </c>
      <c r="D11746" t="s">
        <v>19741</v>
      </c>
    </row>
    <row r="11747" spans="2:4" x14ac:dyDescent="0.35">
      <c r="B11747" t="s">
        <v>15061</v>
      </c>
      <c r="C11747" t="s">
        <v>19641</v>
      </c>
      <c r="D11747" t="s">
        <v>19741</v>
      </c>
    </row>
    <row r="11748" spans="2:4" x14ac:dyDescent="0.35">
      <c r="B11748" t="s">
        <v>15062</v>
      </c>
      <c r="C11748" t="s">
        <v>19641</v>
      </c>
      <c r="D11748" t="s">
        <v>19741</v>
      </c>
    </row>
    <row r="11749" spans="2:4" x14ac:dyDescent="0.35">
      <c r="B11749" t="s">
        <v>15063</v>
      </c>
      <c r="C11749" t="s">
        <v>19641</v>
      </c>
      <c r="D11749" t="s">
        <v>19741</v>
      </c>
    </row>
    <row r="11750" spans="2:4" x14ac:dyDescent="0.35">
      <c r="B11750" t="s">
        <v>15064</v>
      </c>
      <c r="C11750" t="s">
        <v>19641</v>
      </c>
      <c r="D11750" t="s">
        <v>19741</v>
      </c>
    </row>
    <row r="11751" spans="2:4" x14ac:dyDescent="0.35">
      <c r="B11751" t="s">
        <v>15065</v>
      </c>
      <c r="C11751" t="s">
        <v>19641</v>
      </c>
      <c r="D11751" t="s">
        <v>19741</v>
      </c>
    </row>
    <row r="11752" spans="2:4" x14ac:dyDescent="0.35">
      <c r="B11752" t="s">
        <v>15066</v>
      </c>
      <c r="C11752" t="s">
        <v>19641</v>
      </c>
      <c r="D11752" t="s">
        <v>19741</v>
      </c>
    </row>
    <row r="11753" spans="2:4" x14ac:dyDescent="0.35">
      <c r="B11753" t="s">
        <v>15067</v>
      </c>
      <c r="C11753" t="s">
        <v>19641</v>
      </c>
      <c r="D11753" t="s">
        <v>19741</v>
      </c>
    </row>
    <row r="11754" spans="2:4" x14ac:dyDescent="0.35">
      <c r="B11754" t="s">
        <v>15068</v>
      </c>
      <c r="C11754" t="s">
        <v>19641</v>
      </c>
      <c r="D11754" t="s">
        <v>19741</v>
      </c>
    </row>
    <row r="11755" spans="2:4" x14ac:dyDescent="0.35">
      <c r="B11755" t="s">
        <v>15069</v>
      </c>
      <c r="C11755" t="s">
        <v>19641</v>
      </c>
      <c r="D11755" t="s">
        <v>19741</v>
      </c>
    </row>
    <row r="11756" spans="2:4" x14ac:dyDescent="0.35">
      <c r="B11756" t="s">
        <v>15070</v>
      </c>
      <c r="C11756" t="s">
        <v>19641</v>
      </c>
      <c r="D11756" t="s">
        <v>19741</v>
      </c>
    </row>
    <row r="11757" spans="2:4" x14ac:dyDescent="0.35">
      <c r="B11757" t="s">
        <v>15071</v>
      </c>
      <c r="C11757" t="s">
        <v>19641</v>
      </c>
      <c r="D11757" t="s">
        <v>19741</v>
      </c>
    </row>
    <row r="11758" spans="2:4" x14ac:dyDescent="0.35">
      <c r="B11758" t="s">
        <v>15072</v>
      </c>
      <c r="C11758" t="s">
        <v>19641</v>
      </c>
      <c r="D11758" t="s">
        <v>19741</v>
      </c>
    </row>
    <row r="11759" spans="2:4" x14ac:dyDescent="0.35">
      <c r="B11759" t="s">
        <v>15073</v>
      </c>
      <c r="C11759" t="s">
        <v>19641</v>
      </c>
      <c r="D11759" t="s">
        <v>19741</v>
      </c>
    </row>
    <row r="11760" spans="2:4" x14ac:dyDescent="0.35">
      <c r="B11760" t="s">
        <v>15074</v>
      </c>
      <c r="C11760" t="s">
        <v>19641</v>
      </c>
      <c r="D11760" t="s">
        <v>19741</v>
      </c>
    </row>
    <row r="11761" spans="2:4" x14ac:dyDescent="0.35">
      <c r="B11761" t="s">
        <v>15075</v>
      </c>
      <c r="C11761" t="s">
        <v>19641</v>
      </c>
      <c r="D11761" t="s">
        <v>19741</v>
      </c>
    </row>
    <row r="11762" spans="2:4" x14ac:dyDescent="0.35">
      <c r="B11762" t="s">
        <v>15076</v>
      </c>
      <c r="C11762" t="s">
        <v>19641</v>
      </c>
      <c r="D11762" t="s">
        <v>19741</v>
      </c>
    </row>
    <row r="11763" spans="2:4" x14ac:dyDescent="0.35">
      <c r="B11763" t="s">
        <v>15077</v>
      </c>
      <c r="C11763" t="s">
        <v>19641</v>
      </c>
      <c r="D11763" t="s">
        <v>19741</v>
      </c>
    </row>
    <row r="11764" spans="2:4" x14ac:dyDescent="0.35">
      <c r="B11764" t="s">
        <v>15078</v>
      </c>
      <c r="C11764" t="s">
        <v>19641</v>
      </c>
      <c r="D11764" t="s">
        <v>19741</v>
      </c>
    </row>
    <row r="11765" spans="2:4" x14ac:dyDescent="0.35">
      <c r="B11765" t="s">
        <v>15079</v>
      </c>
      <c r="C11765" t="s">
        <v>19641</v>
      </c>
      <c r="D11765" t="s">
        <v>19741</v>
      </c>
    </row>
    <row r="11766" spans="2:4" x14ac:dyDescent="0.35">
      <c r="B11766" t="s">
        <v>15080</v>
      </c>
      <c r="C11766" t="s">
        <v>19641</v>
      </c>
      <c r="D11766" t="s">
        <v>19741</v>
      </c>
    </row>
    <row r="11767" spans="2:4" x14ac:dyDescent="0.35">
      <c r="B11767" t="s">
        <v>15081</v>
      </c>
      <c r="C11767" t="s">
        <v>19641</v>
      </c>
      <c r="D11767" t="s">
        <v>19741</v>
      </c>
    </row>
    <row r="11768" spans="2:4" x14ac:dyDescent="0.35">
      <c r="B11768" t="s">
        <v>15082</v>
      </c>
      <c r="C11768" t="s">
        <v>19641</v>
      </c>
      <c r="D11768" t="s">
        <v>19741</v>
      </c>
    </row>
    <row r="11769" spans="2:4" x14ac:dyDescent="0.35">
      <c r="B11769" t="s">
        <v>15083</v>
      </c>
      <c r="C11769" t="s">
        <v>19641</v>
      </c>
      <c r="D11769" t="s">
        <v>19741</v>
      </c>
    </row>
    <row r="11770" spans="2:4" x14ac:dyDescent="0.35">
      <c r="B11770" t="s">
        <v>15084</v>
      </c>
      <c r="C11770" t="s">
        <v>19641</v>
      </c>
      <c r="D11770" t="s">
        <v>19741</v>
      </c>
    </row>
    <row r="11771" spans="2:4" x14ac:dyDescent="0.35">
      <c r="B11771" t="s">
        <v>15085</v>
      </c>
      <c r="C11771" t="s">
        <v>19641</v>
      </c>
      <c r="D11771" t="s">
        <v>19741</v>
      </c>
    </row>
    <row r="11772" spans="2:4" x14ac:dyDescent="0.35">
      <c r="B11772" t="s">
        <v>15086</v>
      </c>
      <c r="C11772" t="s">
        <v>19641</v>
      </c>
      <c r="D11772" t="s">
        <v>19741</v>
      </c>
    </row>
    <row r="11773" spans="2:4" x14ac:dyDescent="0.35">
      <c r="B11773" t="s">
        <v>15087</v>
      </c>
      <c r="C11773" t="s">
        <v>19641</v>
      </c>
      <c r="D11773" t="s">
        <v>19741</v>
      </c>
    </row>
    <row r="11774" spans="2:4" x14ac:dyDescent="0.35">
      <c r="B11774" t="s">
        <v>15088</v>
      </c>
      <c r="C11774" t="s">
        <v>19641</v>
      </c>
      <c r="D11774" t="s">
        <v>19741</v>
      </c>
    </row>
    <row r="11775" spans="2:4" x14ac:dyDescent="0.35">
      <c r="B11775" t="s">
        <v>15089</v>
      </c>
      <c r="C11775" t="s">
        <v>19641</v>
      </c>
      <c r="D11775" t="s">
        <v>19741</v>
      </c>
    </row>
    <row r="11776" spans="2:4" x14ac:dyDescent="0.35">
      <c r="B11776" t="s">
        <v>15090</v>
      </c>
      <c r="C11776" t="s">
        <v>19641</v>
      </c>
      <c r="D11776" t="s">
        <v>19741</v>
      </c>
    </row>
    <row r="11777" spans="2:4" x14ac:dyDescent="0.35">
      <c r="B11777" t="s">
        <v>15091</v>
      </c>
      <c r="C11777" t="s">
        <v>19641</v>
      </c>
      <c r="D11777" t="s">
        <v>19741</v>
      </c>
    </row>
    <row r="11778" spans="2:4" x14ac:dyDescent="0.35">
      <c r="B11778" t="s">
        <v>15092</v>
      </c>
      <c r="C11778" t="s">
        <v>19641</v>
      </c>
      <c r="D11778" t="s">
        <v>19741</v>
      </c>
    </row>
    <row r="11779" spans="2:4" x14ac:dyDescent="0.35">
      <c r="B11779" t="s">
        <v>15093</v>
      </c>
      <c r="C11779" t="s">
        <v>19641</v>
      </c>
      <c r="D11779" t="s">
        <v>19741</v>
      </c>
    </row>
    <row r="11780" spans="2:4" x14ac:dyDescent="0.35">
      <c r="B11780" t="s">
        <v>15094</v>
      </c>
      <c r="C11780" t="s">
        <v>19641</v>
      </c>
      <c r="D11780" t="s">
        <v>19741</v>
      </c>
    </row>
    <row r="11781" spans="2:4" x14ac:dyDescent="0.35">
      <c r="B11781" t="s">
        <v>15095</v>
      </c>
      <c r="C11781" t="s">
        <v>19641</v>
      </c>
      <c r="D11781" t="s">
        <v>19741</v>
      </c>
    </row>
    <row r="11782" spans="2:4" x14ac:dyDescent="0.35">
      <c r="B11782" t="s">
        <v>15096</v>
      </c>
      <c r="C11782" t="s">
        <v>19641</v>
      </c>
      <c r="D11782" t="s">
        <v>19741</v>
      </c>
    </row>
    <row r="11783" spans="2:4" x14ac:dyDescent="0.35">
      <c r="B11783" t="s">
        <v>15097</v>
      </c>
      <c r="C11783" t="s">
        <v>19641</v>
      </c>
      <c r="D11783" t="s">
        <v>19741</v>
      </c>
    </row>
    <row r="11784" spans="2:4" x14ac:dyDescent="0.35">
      <c r="B11784" t="s">
        <v>15098</v>
      </c>
      <c r="C11784" t="s">
        <v>19641</v>
      </c>
      <c r="D11784" t="s">
        <v>19741</v>
      </c>
    </row>
    <row r="11785" spans="2:4" x14ac:dyDescent="0.35">
      <c r="B11785" t="s">
        <v>15099</v>
      </c>
      <c r="C11785" t="s">
        <v>19641</v>
      </c>
      <c r="D11785" t="s">
        <v>19741</v>
      </c>
    </row>
    <row r="11786" spans="2:4" x14ac:dyDescent="0.35">
      <c r="B11786" t="s">
        <v>15100</v>
      </c>
      <c r="C11786" t="s">
        <v>19641</v>
      </c>
      <c r="D11786" t="s">
        <v>19741</v>
      </c>
    </row>
    <row r="11787" spans="2:4" x14ac:dyDescent="0.35">
      <c r="B11787" t="s">
        <v>15101</v>
      </c>
      <c r="C11787" t="s">
        <v>19641</v>
      </c>
      <c r="D11787" t="s">
        <v>19741</v>
      </c>
    </row>
    <row r="11788" spans="2:4" x14ac:dyDescent="0.35">
      <c r="B11788" t="s">
        <v>15102</v>
      </c>
      <c r="C11788" t="s">
        <v>19641</v>
      </c>
      <c r="D11788" t="s">
        <v>19741</v>
      </c>
    </row>
    <row r="11789" spans="2:4" x14ac:dyDescent="0.35">
      <c r="B11789" t="s">
        <v>15103</v>
      </c>
      <c r="C11789" t="s">
        <v>19641</v>
      </c>
      <c r="D11789" t="s">
        <v>19741</v>
      </c>
    </row>
    <row r="11790" spans="2:4" x14ac:dyDescent="0.35">
      <c r="B11790" t="s">
        <v>15104</v>
      </c>
      <c r="C11790" t="s">
        <v>19641</v>
      </c>
      <c r="D11790" t="s">
        <v>19741</v>
      </c>
    </row>
    <row r="11791" spans="2:4" x14ac:dyDescent="0.35">
      <c r="B11791" t="s">
        <v>15105</v>
      </c>
      <c r="C11791" t="s">
        <v>19641</v>
      </c>
      <c r="D11791" t="s">
        <v>19741</v>
      </c>
    </row>
    <row r="11792" spans="2:4" x14ac:dyDescent="0.35">
      <c r="B11792" t="s">
        <v>15106</v>
      </c>
      <c r="C11792" t="s">
        <v>19641</v>
      </c>
      <c r="D11792" t="s">
        <v>19741</v>
      </c>
    </row>
    <row r="11793" spans="2:5" x14ac:dyDescent="0.35">
      <c r="B11793" t="s">
        <v>15107</v>
      </c>
      <c r="C11793" t="s">
        <v>19641</v>
      </c>
      <c r="D11793" t="s">
        <v>19741</v>
      </c>
    </row>
    <row r="11794" spans="2:5" x14ac:dyDescent="0.35">
      <c r="B11794" t="s">
        <v>15108</v>
      </c>
      <c r="C11794" t="s">
        <v>19641</v>
      </c>
      <c r="D11794" t="s">
        <v>19741</v>
      </c>
    </row>
    <row r="11795" spans="2:5" x14ac:dyDescent="0.35">
      <c r="B11795" t="s">
        <v>15109</v>
      </c>
      <c r="C11795" t="s">
        <v>19641</v>
      </c>
      <c r="D11795" t="s">
        <v>19741</v>
      </c>
    </row>
    <row r="11796" spans="2:5" x14ac:dyDescent="0.35">
      <c r="B11796" t="s">
        <v>15110</v>
      </c>
      <c r="C11796" t="s">
        <v>19641</v>
      </c>
      <c r="D11796" t="s">
        <v>19741</v>
      </c>
    </row>
    <row r="11797" spans="2:5" x14ac:dyDescent="0.35">
      <c r="B11797" t="s">
        <v>15111</v>
      </c>
      <c r="C11797" t="s">
        <v>19641</v>
      </c>
      <c r="D11797" t="s">
        <v>19741</v>
      </c>
    </row>
    <row r="11798" spans="2:5" x14ac:dyDescent="0.35">
      <c r="B11798" t="s">
        <v>15112</v>
      </c>
      <c r="C11798" t="s">
        <v>19641</v>
      </c>
      <c r="D11798" t="s">
        <v>19741</v>
      </c>
    </row>
    <row r="11799" spans="2:5" x14ac:dyDescent="0.35">
      <c r="B11799" t="s">
        <v>15113</v>
      </c>
      <c r="C11799" t="s">
        <v>19641</v>
      </c>
      <c r="D11799" t="s">
        <v>19741</v>
      </c>
    </row>
    <row r="11800" spans="2:5" x14ac:dyDescent="0.35">
      <c r="B11800" t="s">
        <v>15114</v>
      </c>
      <c r="C11800" t="s">
        <v>19641</v>
      </c>
      <c r="D11800" t="s">
        <v>19741</v>
      </c>
    </row>
    <row r="11801" spans="2:5" x14ac:dyDescent="0.35">
      <c r="B11801" t="s">
        <v>15115</v>
      </c>
      <c r="C11801" t="s">
        <v>19641</v>
      </c>
      <c r="D11801" t="s">
        <v>6171</v>
      </c>
      <c r="E11801" t="s">
        <v>1028</v>
      </c>
    </row>
    <row r="11802" spans="2:5" x14ac:dyDescent="0.35">
      <c r="B11802" t="s">
        <v>15116</v>
      </c>
      <c r="C11802" t="s">
        <v>19641</v>
      </c>
      <c r="D11802" t="s">
        <v>6171</v>
      </c>
      <c r="E11802" t="s">
        <v>1028</v>
      </c>
    </row>
    <row r="11803" spans="2:5" x14ac:dyDescent="0.35">
      <c r="B11803" t="s">
        <v>15117</v>
      </c>
      <c r="C11803" t="s">
        <v>19641</v>
      </c>
      <c r="D11803" t="s">
        <v>19760</v>
      </c>
    </row>
    <row r="11804" spans="2:5" x14ac:dyDescent="0.35">
      <c r="B11804" t="s">
        <v>15118</v>
      </c>
      <c r="C11804" t="s">
        <v>19641</v>
      </c>
      <c r="D11804" t="s">
        <v>19760</v>
      </c>
    </row>
    <row r="11805" spans="2:5" x14ac:dyDescent="0.35">
      <c r="B11805" t="s">
        <v>15119</v>
      </c>
      <c r="C11805" t="s">
        <v>19641</v>
      </c>
      <c r="D11805" t="s">
        <v>19760</v>
      </c>
    </row>
    <row r="11806" spans="2:5" x14ac:dyDescent="0.35">
      <c r="B11806" t="s">
        <v>15120</v>
      </c>
      <c r="C11806" t="s">
        <v>19641</v>
      </c>
      <c r="D11806" t="s">
        <v>19760</v>
      </c>
    </row>
    <row r="11807" spans="2:5" x14ac:dyDescent="0.35">
      <c r="B11807" t="s">
        <v>15121</v>
      </c>
      <c r="C11807" t="s">
        <v>19641</v>
      </c>
      <c r="D11807" t="s">
        <v>19760</v>
      </c>
    </row>
    <row r="11808" spans="2:5" x14ac:dyDescent="0.35">
      <c r="B11808" t="s">
        <v>15122</v>
      </c>
      <c r="C11808" t="s">
        <v>19641</v>
      </c>
      <c r="D11808" t="s">
        <v>19760</v>
      </c>
    </row>
    <row r="11809" spans="2:5" x14ac:dyDescent="0.35">
      <c r="B11809" t="s">
        <v>15123</v>
      </c>
      <c r="C11809" t="s">
        <v>19641</v>
      </c>
      <c r="D11809" t="s">
        <v>19760</v>
      </c>
    </row>
    <row r="11810" spans="2:5" x14ac:dyDescent="0.35">
      <c r="B11810" t="s">
        <v>6596</v>
      </c>
      <c r="C11810" t="s">
        <v>19641</v>
      </c>
      <c r="D11810" t="s">
        <v>8203</v>
      </c>
    </row>
    <row r="11811" spans="2:5" x14ac:dyDescent="0.35">
      <c r="B11811" t="s">
        <v>15124</v>
      </c>
      <c r="C11811" t="s">
        <v>19641</v>
      </c>
      <c r="D11811" t="s">
        <v>8203</v>
      </c>
    </row>
    <row r="11812" spans="2:5" x14ac:dyDescent="0.35">
      <c r="B11812" t="s">
        <v>15125</v>
      </c>
      <c r="C11812" t="s">
        <v>19641</v>
      </c>
      <c r="D11812" t="s">
        <v>8203</v>
      </c>
    </row>
    <row r="11813" spans="2:5" x14ac:dyDescent="0.35">
      <c r="B11813" t="s">
        <v>15126</v>
      </c>
      <c r="C11813" t="s">
        <v>19641</v>
      </c>
      <c r="D11813" t="s">
        <v>4066</v>
      </c>
      <c r="E11813" t="s">
        <v>4149</v>
      </c>
    </row>
    <row r="11814" spans="2:5" x14ac:dyDescent="0.35">
      <c r="B11814" t="s">
        <v>15127</v>
      </c>
      <c r="C11814" t="s">
        <v>19641</v>
      </c>
      <c r="D11814" t="s">
        <v>4066</v>
      </c>
      <c r="E11814" t="s">
        <v>4149</v>
      </c>
    </row>
    <row r="11815" spans="2:5" x14ac:dyDescent="0.35">
      <c r="B11815" t="s">
        <v>6599</v>
      </c>
      <c r="C11815" t="s">
        <v>19641</v>
      </c>
      <c r="D11815" t="s">
        <v>4066</v>
      </c>
      <c r="E11815" t="s">
        <v>4149</v>
      </c>
    </row>
    <row r="11816" spans="2:5" x14ac:dyDescent="0.35">
      <c r="B11816" t="s">
        <v>15128</v>
      </c>
      <c r="C11816" t="s">
        <v>19641</v>
      </c>
    </row>
    <row r="11817" spans="2:5" x14ac:dyDescent="0.35">
      <c r="B11817" t="s">
        <v>15129</v>
      </c>
      <c r="C11817" t="s">
        <v>19641</v>
      </c>
      <c r="D11817" t="s">
        <v>4066</v>
      </c>
      <c r="E11817" t="s">
        <v>4149</v>
      </c>
    </row>
    <row r="11818" spans="2:5" x14ac:dyDescent="0.35">
      <c r="B11818" t="s">
        <v>15130</v>
      </c>
      <c r="C11818" t="s">
        <v>19641</v>
      </c>
      <c r="D11818" t="s">
        <v>4066</v>
      </c>
      <c r="E11818" t="s">
        <v>4149</v>
      </c>
    </row>
    <row r="11819" spans="2:5" x14ac:dyDescent="0.35">
      <c r="B11819" t="s">
        <v>15131</v>
      </c>
      <c r="C11819" t="s">
        <v>19641</v>
      </c>
      <c r="D11819" t="s">
        <v>4066</v>
      </c>
      <c r="E11819" t="s">
        <v>4149</v>
      </c>
    </row>
    <row r="11820" spans="2:5" x14ac:dyDescent="0.35">
      <c r="B11820" t="s">
        <v>15132</v>
      </c>
      <c r="C11820" t="s">
        <v>19641</v>
      </c>
      <c r="D11820" t="s">
        <v>4066</v>
      </c>
      <c r="E11820" t="s">
        <v>4149</v>
      </c>
    </row>
    <row r="11821" spans="2:5" x14ac:dyDescent="0.35">
      <c r="B11821" t="s">
        <v>6601</v>
      </c>
      <c r="C11821" t="s">
        <v>19641</v>
      </c>
      <c r="D11821" t="s">
        <v>4066</v>
      </c>
      <c r="E11821" t="s">
        <v>4149</v>
      </c>
    </row>
    <row r="11822" spans="2:5" x14ac:dyDescent="0.35">
      <c r="B11822" t="s">
        <v>15133</v>
      </c>
      <c r="C11822" t="s">
        <v>19641</v>
      </c>
      <c r="D11822" t="s">
        <v>4066</v>
      </c>
      <c r="E11822" t="s">
        <v>4149</v>
      </c>
    </row>
    <row r="11823" spans="2:5" x14ac:dyDescent="0.35">
      <c r="B11823" t="s">
        <v>6604</v>
      </c>
      <c r="C11823" t="s">
        <v>19641</v>
      </c>
    </row>
    <row r="11824" spans="2:5" x14ac:dyDescent="0.35">
      <c r="B11824" t="s">
        <v>15134</v>
      </c>
      <c r="C11824" t="s">
        <v>19641</v>
      </c>
      <c r="D11824" t="s">
        <v>8208</v>
      </c>
    </row>
    <row r="11825" spans="2:4" x14ac:dyDescent="0.35">
      <c r="B11825" t="s">
        <v>6608</v>
      </c>
      <c r="C11825" t="s">
        <v>19641</v>
      </c>
      <c r="D11825" t="s">
        <v>8208</v>
      </c>
    </row>
    <row r="11826" spans="2:4" x14ac:dyDescent="0.35">
      <c r="B11826" t="s">
        <v>15135</v>
      </c>
      <c r="C11826" t="s">
        <v>19641</v>
      </c>
      <c r="D11826" t="s">
        <v>8208</v>
      </c>
    </row>
    <row r="11827" spans="2:4" x14ac:dyDescent="0.35">
      <c r="B11827" t="s">
        <v>15136</v>
      </c>
      <c r="C11827" t="s">
        <v>19641</v>
      </c>
    </row>
    <row r="11828" spans="2:4" x14ac:dyDescent="0.35">
      <c r="B11828" t="s">
        <v>15137</v>
      </c>
      <c r="C11828" t="s">
        <v>19641</v>
      </c>
      <c r="D11828" t="s">
        <v>8208</v>
      </c>
    </row>
    <row r="11829" spans="2:4" x14ac:dyDescent="0.35">
      <c r="B11829" t="s">
        <v>15138</v>
      </c>
      <c r="C11829" t="s">
        <v>19641</v>
      </c>
      <c r="D11829" t="s">
        <v>8208</v>
      </c>
    </row>
    <row r="11830" spans="2:4" x14ac:dyDescent="0.35">
      <c r="B11830" t="s">
        <v>15139</v>
      </c>
      <c r="C11830" t="s">
        <v>19641</v>
      </c>
      <c r="D11830" t="s">
        <v>8208</v>
      </c>
    </row>
    <row r="11831" spans="2:4" x14ac:dyDescent="0.35">
      <c r="B11831" t="s">
        <v>15140</v>
      </c>
      <c r="C11831" t="s">
        <v>19641</v>
      </c>
    </row>
    <row r="11832" spans="2:4" x14ac:dyDescent="0.35">
      <c r="B11832" t="s">
        <v>15141</v>
      </c>
      <c r="C11832" t="s">
        <v>19641</v>
      </c>
    </row>
    <row r="11833" spans="2:4" x14ac:dyDescent="0.35">
      <c r="B11833" t="s">
        <v>15142</v>
      </c>
      <c r="C11833" t="s">
        <v>19641</v>
      </c>
      <c r="D11833" t="s">
        <v>19761</v>
      </c>
    </row>
    <row r="11834" spans="2:4" x14ac:dyDescent="0.35">
      <c r="B11834" t="s">
        <v>15143</v>
      </c>
      <c r="C11834" t="s">
        <v>19641</v>
      </c>
      <c r="D11834" t="s">
        <v>19761</v>
      </c>
    </row>
    <row r="11835" spans="2:4" x14ac:dyDescent="0.35">
      <c r="B11835" t="s">
        <v>15144</v>
      </c>
      <c r="C11835" t="s">
        <v>19641</v>
      </c>
      <c r="D11835" t="s">
        <v>19761</v>
      </c>
    </row>
    <row r="11836" spans="2:4" x14ac:dyDescent="0.35">
      <c r="B11836" t="s">
        <v>15145</v>
      </c>
      <c r="C11836" t="s">
        <v>19641</v>
      </c>
      <c r="D11836" t="s">
        <v>8212</v>
      </c>
    </row>
    <row r="11837" spans="2:4" x14ac:dyDescent="0.35">
      <c r="B11837" t="s">
        <v>15146</v>
      </c>
      <c r="C11837" t="s">
        <v>19641</v>
      </c>
    </row>
    <row r="11838" spans="2:4" x14ac:dyDescent="0.35">
      <c r="B11838" t="s">
        <v>15147</v>
      </c>
      <c r="C11838" t="s">
        <v>19641</v>
      </c>
    </row>
    <row r="11839" spans="2:4" x14ac:dyDescent="0.35">
      <c r="B11839" t="s">
        <v>15148</v>
      </c>
      <c r="C11839" t="s">
        <v>19641</v>
      </c>
      <c r="D11839" t="s">
        <v>8213</v>
      </c>
    </row>
    <row r="11840" spans="2:4" x14ac:dyDescent="0.35">
      <c r="B11840" t="s">
        <v>15149</v>
      </c>
      <c r="C11840" t="s">
        <v>19641</v>
      </c>
    </row>
    <row r="11841" spans="2:5" x14ac:dyDescent="0.35">
      <c r="B11841" t="s">
        <v>15150</v>
      </c>
      <c r="C11841" t="s">
        <v>19641</v>
      </c>
      <c r="D11841" t="s">
        <v>8213</v>
      </c>
    </row>
    <row r="11842" spans="2:5" x14ac:dyDescent="0.35">
      <c r="B11842" t="s">
        <v>15151</v>
      </c>
      <c r="C11842" t="s">
        <v>19641</v>
      </c>
    </row>
    <row r="11843" spans="2:5" x14ac:dyDescent="0.35">
      <c r="B11843" t="s">
        <v>6616</v>
      </c>
      <c r="C11843" t="s">
        <v>19641</v>
      </c>
      <c r="D11843" t="s">
        <v>8213</v>
      </c>
    </row>
    <row r="11844" spans="2:5" x14ac:dyDescent="0.35">
      <c r="B11844" t="s">
        <v>15152</v>
      </c>
      <c r="C11844" t="s">
        <v>19641</v>
      </c>
      <c r="D11844" t="s">
        <v>19762</v>
      </c>
    </row>
    <row r="11845" spans="2:5" x14ac:dyDescent="0.35">
      <c r="B11845" t="s">
        <v>15153</v>
      </c>
      <c r="C11845" t="s">
        <v>19641</v>
      </c>
    </row>
    <row r="11846" spans="2:5" x14ac:dyDescent="0.35">
      <c r="B11846" t="s">
        <v>15154</v>
      </c>
      <c r="C11846" t="s">
        <v>19641</v>
      </c>
      <c r="D11846" t="s">
        <v>19763</v>
      </c>
    </row>
    <row r="11847" spans="2:5" x14ac:dyDescent="0.35">
      <c r="B11847" t="s">
        <v>6622</v>
      </c>
      <c r="C11847" t="s">
        <v>19641</v>
      </c>
      <c r="D11847" t="s">
        <v>8215</v>
      </c>
      <c r="E11847" t="s">
        <v>1046</v>
      </c>
    </row>
    <row r="11848" spans="2:5" x14ac:dyDescent="0.35">
      <c r="B11848" t="s">
        <v>6623</v>
      </c>
      <c r="C11848" t="s">
        <v>19641</v>
      </c>
      <c r="D11848" t="s">
        <v>8215</v>
      </c>
      <c r="E11848" t="s">
        <v>1046</v>
      </c>
    </row>
    <row r="11849" spans="2:5" x14ac:dyDescent="0.35">
      <c r="B11849" t="s">
        <v>6632</v>
      </c>
      <c r="C11849" t="s">
        <v>19641</v>
      </c>
      <c r="D11849" t="s">
        <v>8219</v>
      </c>
      <c r="E11849" t="s">
        <v>1028</v>
      </c>
    </row>
    <row r="11850" spans="2:5" x14ac:dyDescent="0.35">
      <c r="B11850" t="s">
        <v>6633</v>
      </c>
      <c r="C11850" t="s">
        <v>19641</v>
      </c>
      <c r="D11850" t="s">
        <v>8219</v>
      </c>
      <c r="E11850" t="s">
        <v>1028</v>
      </c>
    </row>
    <row r="11851" spans="2:5" x14ac:dyDescent="0.35">
      <c r="B11851" t="s">
        <v>6634</v>
      </c>
      <c r="C11851" t="s">
        <v>19641</v>
      </c>
      <c r="D11851" t="s">
        <v>8219</v>
      </c>
      <c r="E11851" t="s">
        <v>1028</v>
      </c>
    </row>
    <row r="11852" spans="2:5" x14ac:dyDescent="0.35">
      <c r="B11852" t="s">
        <v>6635</v>
      </c>
      <c r="C11852" t="s">
        <v>19641</v>
      </c>
      <c r="D11852" t="s">
        <v>8220</v>
      </c>
      <c r="E11852" t="s">
        <v>1028</v>
      </c>
    </row>
    <row r="11853" spans="2:5" x14ac:dyDescent="0.35">
      <c r="B11853" t="s">
        <v>15155</v>
      </c>
      <c r="C11853" t="s">
        <v>19641</v>
      </c>
      <c r="D11853" t="s">
        <v>19764</v>
      </c>
    </row>
    <row r="11854" spans="2:5" x14ac:dyDescent="0.35">
      <c r="B11854" t="s">
        <v>6638</v>
      </c>
      <c r="C11854" t="s">
        <v>19641</v>
      </c>
      <c r="D11854" t="s">
        <v>8223</v>
      </c>
      <c r="E11854" t="s">
        <v>1048</v>
      </c>
    </row>
    <row r="11855" spans="2:5" x14ac:dyDescent="0.35">
      <c r="B11855" t="s">
        <v>6640</v>
      </c>
      <c r="C11855" t="s">
        <v>19641</v>
      </c>
    </row>
    <row r="11856" spans="2:5" x14ac:dyDescent="0.35">
      <c r="B11856" t="s">
        <v>15156</v>
      </c>
      <c r="C11856" t="s">
        <v>19641</v>
      </c>
      <c r="D11856" t="s">
        <v>19765</v>
      </c>
    </row>
    <row r="11857" spans="2:5" x14ac:dyDescent="0.35">
      <c r="B11857" t="s">
        <v>15157</v>
      </c>
      <c r="C11857" t="s">
        <v>19641</v>
      </c>
      <c r="D11857" t="s">
        <v>8224</v>
      </c>
    </row>
    <row r="11858" spans="2:5" x14ac:dyDescent="0.35">
      <c r="B11858" t="s">
        <v>15158</v>
      </c>
      <c r="C11858" t="s">
        <v>19641</v>
      </c>
      <c r="D11858" t="s">
        <v>8224</v>
      </c>
    </row>
    <row r="11859" spans="2:5" x14ac:dyDescent="0.35">
      <c r="B11859" t="s">
        <v>15159</v>
      </c>
      <c r="C11859" t="s">
        <v>19641</v>
      </c>
    </row>
    <row r="11860" spans="2:5" x14ac:dyDescent="0.35">
      <c r="B11860" t="s">
        <v>6642</v>
      </c>
      <c r="C11860" t="s">
        <v>19641</v>
      </c>
      <c r="D11860" t="s">
        <v>8176</v>
      </c>
      <c r="E11860" t="s">
        <v>1057</v>
      </c>
    </row>
    <row r="11861" spans="2:5" x14ac:dyDescent="0.35">
      <c r="B11861" t="s">
        <v>15160</v>
      </c>
      <c r="C11861" t="s">
        <v>19641</v>
      </c>
      <c r="D11861" t="s">
        <v>19766</v>
      </c>
    </row>
    <row r="11862" spans="2:5" x14ac:dyDescent="0.35">
      <c r="B11862" t="s">
        <v>15161</v>
      </c>
      <c r="C11862" t="s">
        <v>19641</v>
      </c>
      <c r="D11862" t="s">
        <v>19767</v>
      </c>
    </row>
    <row r="11863" spans="2:5" x14ac:dyDescent="0.35">
      <c r="B11863" t="s">
        <v>15162</v>
      </c>
      <c r="C11863" t="s">
        <v>19641</v>
      </c>
      <c r="D11863" t="s">
        <v>19768</v>
      </c>
    </row>
    <row r="11864" spans="2:5" x14ac:dyDescent="0.35">
      <c r="B11864" t="s">
        <v>15163</v>
      </c>
      <c r="C11864" t="s">
        <v>19641</v>
      </c>
      <c r="D11864" t="s">
        <v>19768</v>
      </c>
    </row>
    <row r="11865" spans="2:5" x14ac:dyDescent="0.35">
      <c r="B11865" t="s">
        <v>15164</v>
      </c>
      <c r="C11865" t="s">
        <v>19641</v>
      </c>
      <c r="D11865" t="s">
        <v>19768</v>
      </c>
    </row>
    <row r="11866" spans="2:5" x14ac:dyDescent="0.35">
      <c r="B11866" t="s">
        <v>6644</v>
      </c>
      <c r="C11866" t="s">
        <v>19641</v>
      </c>
      <c r="D11866" t="s">
        <v>8226</v>
      </c>
    </row>
    <row r="11867" spans="2:5" x14ac:dyDescent="0.35">
      <c r="B11867" t="s">
        <v>15165</v>
      </c>
      <c r="C11867" t="s">
        <v>19641</v>
      </c>
      <c r="D11867" t="s">
        <v>8227</v>
      </c>
    </row>
    <row r="11868" spans="2:5" x14ac:dyDescent="0.35">
      <c r="B11868" t="s">
        <v>6645</v>
      </c>
      <c r="C11868" t="s">
        <v>19641</v>
      </c>
      <c r="D11868" t="s">
        <v>8227</v>
      </c>
    </row>
    <row r="11869" spans="2:5" x14ac:dyDescent="0.35">
      <c r="B11869" t="s">
        <v>6646</v>
      </c>
      <c r="C11869" t="s">
        <v>19641</v>
      </c>
      <c r="D11869" t="s">
        <v>8227</v>
      </c>
    </row>
    <row r="11870" spans="2:5" x14ac:dyDescent="0.35">
      <c r="B11870" t="s">
        <v>15166</v>
      </c>
      <c r="C11870" t="s">
        <v>19641</v>
      </c>
      <c r="D11870" t="s">
        <v>8227</v>
      </c>
    </row>
    <row r="11871" spans="2:5" x14ac:dyDescent="0.35">
      <c r="B11871" t="s">
        <v>15167</v>
      </c>
      <c r="C11871" t="s">
        <v>19641</v>
      </c>
      <c r="D11871" t="s">
        <v>19767</v>
      </c>
    </row>
    <row r="11872" spans="2:5" x14ac:dyDescent="0.35">
      <c r="B11872" t="s">
        <v>15168</v>
      </c>
      <c r="C11872" t="s">
        <v>19641</v>
      </c>
      <c r="D11872" t="s">
        <v>19767</v>
      </c>
    </row>
    <row r="11873" spans="2:5" x14ac:dyDescent="0.35">
      <c r="B11873" t="s">
        <v>15169</v>
      </c>
      <c r="C11873" t="s">
        <v>19641</v>
      </c>
      <c r="D11873" t="s">
        <v>19767</v>
      </c>
    </row>
    <row r="11874" spans="2:5" x14ac:dyDescent="0.35">
      <c r="B11874" t="s">
        <v>15170</v>
      </c>
      <c r="C11874" t="s">
        <v>19641</v>
      </c>
      <c r="D11874" t="s">
        <v>19767</v>
      </c>
    </row>
    <row r="11875" spans="2:5" x14ac:dyDescent="0.35">
      <c r="B11875" t="s">
        <v>15171</v>
      </c>
      <c r="C11875" t="s">
        <v>19641</v>
      </c>
      <c r="D11875" t="s">
        <v>19767</v>
      </c>
    </row>
    <row r="11876" spans="2:5" x14ac:dyDescent="0.35">
      <c r="B11876" t="s">
        <v>15172</v>
      </c>
      <c r="C11876" t="s">
        <v>19641</v>
      </c>
      <c r="D11876" t="s">
        <v>19767</v>
      </c>
    </row>
    <row r="11877" spans="2:5" x14ac:dyDescent="0.35">
      <c r="B11877" t="s">
        <v>15173</v>
      </c>
      <c r="C11877" t="s">
        <v>19641</v>
      </c>
      <c r="D11877" t="s">
        <v>19767</v>
      </c>
    </row>
    <row r="11878" spans="2:5" x14ac:dyDescent="0.35">
      <c r="B11878" t="s">
        <v>15174</v>
      </c>
      <c r="C11878" t="s">
        <v>19641</v>
      </c>
      <c r="D11878" t="s">
        <v>19767</v>
      </c>
    </row>
    <row r="11879" spans="2:5" x14ac:dyDescent="0.35">
      <c r="B11879" t="s">
        <v>15175</v>
      </c>
      <c r="C11879" t="s">
        <v>19641</v>
      </c>
      <c r="D11879" t="s">
        <v>19767</v>
      </c>
    </row>
    <row r="11880" spans="2:5" x14ac:dyDescent="0.35">
      <c r="B11880" t="s">
        <v>15176</v>
      </c>
      <c r="C11880" t="s">
        <v>19641</v>
      </c>
      <c r="D11880" t="s">
        <v>19767</v>
      </c>
    </row>
    <row r="11881" spans="2:5" x14ac:dyDescent="0.35">
      <c r="B11881" t="s">
        <v>15177</v>
      </c>
      <c r="C11881" t="s">
        <v>19641</v>
      </c>
      <c r="D11881" t="s">
        <v>19769</v>
      </c>
      <c r="E11881" t="s">
        <v>4149</v>
      </c>
    </row>
    <row r="11882" spans="2:5" x14ac:dyDescent="0.35">
      <c r="B11882" t="s">
        <v>15178</v>
      </c>
      <c r="C11882" t="s">
        <v>19641</v>
      </c>
      <c r="D11882" t="s">
        <v>19770</v>
      </c>
    </row>
    <row r="11883" spans="2:5" x14ac:dyDescent="0.35">
      <c r="B11883" t="s">
        <v>15179</v>
      </c>
      <c r="C11883" t="s">
        <v>19641</v>
      </c>
      <c r="D11883" t="s">
        <v>19770</v>
      </c>
    </row>
    <row r="11884" spans="2:5" x14ac:dyDescent="0.35">
      <c r="B11884" t="s">
        <v>15180</v>
      </c>
      <c r="C11884" t="s">
        <v>19641</v>
      </c>
      <c r="D11884" t="s">
        <v>19770</v>
      </c>
    </row>
    <row r="11885" spans="2:5" x14ac:dyDescent="0.35">
      <c r="B11885" t="s">
        <v>15181</v>
      </c>
      <c r="C11885" t="s">
        <v>19641</v>
      </c>
      <c r="D11885" t="s">
        <v>19770</v>
      </c>
    </row>
    <row r="11886" spans="2:5" x14ac:dyDescent="0.35">
      <c r="B11886" t="s">
        <v>15182</v>
      </c>
      <c r="C11886" t="s">
        <v>19641</v>
      </c>
    </row>
    <row r="11887" spans="2:5" x14ac:dyDescent="0.35">
      <c r="B11887" t="s">
        <v>15183</v>
      </c>
      <c r="C11887" t="s">
        <v>19641</v>
      </c>
      <c r="D11887" t="s">
        <v>19770</v>
      </c>
    </row>
    <row r="11888" spans="2:5" x14ac:dyDescent="0.35">
      <c r="B11888" t="s">
        <v>15184</v>
      </c>
      <c r="C11888" t="s">
        <v>19641</v>
      </c>
      <c r="D11888" t="s">
        <v>19770</v>
      </c>
    </row>
    <row r="11889" spans="2:4" x14ac:dyDescent="0.35">
      <c r="B11889" t="s">
        <v>15185</v>
      </c>
      <c r="C11889" t="s">
        <v>19641</v>
      </c>
      <c r="D11889" t="s">
        <v>19770</v>
      </c>
    </row>
    <row r="11890" spans="2:4" x14ac:dyDescent="0.35">
      <c r="B11890" t="s">
        <v>15186</v>
      </c>
      <c r="C11890" t="s">
        <v>19641</v>
      </c>
      <c r="D11890" t="s">
        <v>19767</v>
      </c>
    </row>
    <row r="11891" spans="2:4" x14ac:dyDescent="0.35">
      <c r="B11891" t="s">
        <v>15187</v>
      </c>
      <c r="C11891" t="s">
        <v>19641</v>
      </c>
      <c r="D11891" t="s">
        <v>19770</v>
      </c>
    </row>
    <row r="11892" spans="2:4" x14ac:dyDescent="0.35">
      <c r="B11892" t="s">
        <v>15188</v>
      </c>
      <c r="C11892" t="s">
        <v>19641</v>
      </c>
      <c r="D11892" t="s">
        <v>19770</v>
      </c>
    </row>
    <row r="11893" spans="2:4" x14ac:dyDescent="0.35">
      <c r="B11893" t="s">
        <v>15189</v>
      </c>
      <c r="C11893" t="s">
        <v>19641</v>
      </c>
      <c r="D11893" t="s">
        <v>19770</v>
      </c>
    </row>
    <row r="11894" spans="2:4" x14ac:dyDescent="0.35">
      <c r="B11894" t="s">
        <v>15190</v>
      </c>
      <c r="C11894" t="s">
        <v>19641</v>
      </c>
      <c r="D11894" t="s">
        <v>19770</v>
      </c>
    </row>
    <row r="11895" spans="2:4" x14ac:dyDescent="0.35">
      <c r="B11895" t="s">
        <v>15191</v>
      </c>
      <c r="C11895" t="s">
        <v>19641</v>
      </c>
    </row>
    <row r="11896" spans="2:4" x14ac:dyDescent="0.35">
      <c r="B11896" t="s">
        <v>15192</v>
      </c>
      <c r="C11896" t="s">
        <v>19641</v>
      </c>
      <c r="D11896" t="s">
        <v>19770</v>
      </c>
    </row>
    <row r="11897" spans="2:4" x14ac:dyDescent="0.35">
      <c r="B11897" t="s">
        <v>15193</v>
      </c>
      <c r="C11897" t="s">
        <v>19641</v>
      </c>
      <c r="D11897" t="s">
        <v>19770</v>
      </c>
    </row>
    <row r="11898" spans="2:4" x14ac:dyDescent="0.35">
      <c r="B11898" t="s">
        <v>15194</v>
      </c>
      <c r="C11898" t="s">
        <v>19641</v>
      </c>
      <c r="D11898" t="s">
        <v>19770</v>
      </c>
    </row>
    <row r="11899" spans="2:4" x14ac:dyDescent="0.35">
      <c r="B11899" t="s">
        <v>15195</v>
      </c>
      <c r="C11899" t="s">
        <v>19641</v>
      </c>
      <c r="D11899" t="s">
        <v>19770</v>
      </c>
    </row>
    <row r="11900" spans="2:4" x14ac:dyDescent="0.35">
      <c r="B11900" t="s">
        <v>15196</v>
      </c>
      <c r="C11900" t="s">
        <v>19641</v>
      </c>
      <c r="D11900" t="s">
        <v>19770</v>
      </c>
    </row>
    <row r="11901" spans="2:4" x14ac:dyDescent="0.35">
      <c r="B11901" t="s">
        <v>15197</v>
      </c>
      <c r="C11901" t="s">
        <v>19641</v>
      </c>
      <c r="D11901" t="s">
        <v>19770</v>
      </c>
    </row>
    <row r="11902" spans="2:4" x14ac:dyDescent="0.35">
      <c r="B11902" t="s">
        <v>15198</v>
      </c>
      <c r="C11902" t="s">
        <v>19641</v>
      </c>
    </row>
    <row r="11903" spans="2:4" x14ac:dyDescent="0.35">
      <c r="B11903" t="s">
        <v>6647</v>
      </c>
      <c r="C11903" t="s">
        <v>19641</v>
      </c>
    </row>
    <row r="11904" spans="2:4" x14ac:dyDescent="0.35">
      <c r="B11904" t="s">
        <v>15199</v>
      </c>
      <c r="C11904" t="s">
        <v>19641</v>
      </c>
    </row>
    <row r="11905" spans="2:4" x14ac:dyDescent="0.35">
      <c r="B11905" t="s">
        <v>15200</v>
      </c>
      <c r="C11905" t="s">
        <v>19641</v>
      </c>
      <c r="D11905" t="s">
        <v>19771</v>
      </c>
    </row>
    <row r="11906" spans="2:4" x14ac:dyDescent="0.35">
      <c r="B11906" t="s">
        <v>15201</v>
      </c>
      <c r="C11906" t="s">
        <v>19641</v>
      </c>
      <c r="D11906" t="s">
        <v>19771</v>
      </c>
    </row>
    <row r="11907" spans="2:4" x14ac:dyDescent="0.35">
      <c r="B11907" t="s">
        <v>15202</v>
      </c>
      <c r="C11907" t="s">
        <v>19641</v>
      </c>
      <c r="D11907" t="s">
        <v>19770</v>
      </c>
    </row>
    <row r="11908" spans="2:4" x14ac:dyDescent="0.35">
      <c r="B11908" t="s">
        <v>15203</v>
      </c>
      <c r="C11908" t="s">
        <v>19641</v>
      </c>
      <c r="D11908" t="s">
        <v>19770</v>
      </c>
    </row>
    <row r="11909" spans="2:4" x14ac:dyDescent="0.35">
      <c r="B11909" t="s">
        <v>15204</v>
      </c>
      <c r="C11909" t="s">
        <v>19641</v>
      </c>
      <c r="D11909" t="s">
        <v>19770</v>
      </c>
    </row>
    <row r="11910" spans="2:4" x14ac:dyDescent="0.35">
      <c r="B11910" t="s">
        <v>15205</v>
      </c>
      <c r="C11910" t="s">
        <v>19641</v>
      </c>
      <c r="D11910" t="s">
        <v>19770</v>
      </c>
    </row>
    <row r="11911" spans="2:4" x14ac:dyDescent="0.35">
      <c r="B11911" t="s">
        <v>15206</v>
      </c>
      <c r="C11911" t="s">
        <v>19641</v>
      </c>
      <c r="D11911" t="s">
        <v>19770</v>
      </c>
    </row>
    <row r="11912" spans="2:4" x14ac:dyDescent="0.35">
      <c r="B11912" t="s">
        <v>15207</v>
      </c>
      <c r="C11912" t="s">
        <v>19641</v>
      </c>
      <c r="D11912" t="s">
        <v>19771</v>
      </c>
    </row>
    <row r="11913" spans="2:4" x14ac:dyDescent="0.35">
      <c r="B11913" t="s">
        <v>15208</v>
      </c>
      <c r="C11913" t="s">
        <v>19641</v>
      </c>
      <c r="D11913" t="s">
        <v>19771</v>
      </c>
    </row>
    <row r="11914" spans="2:4" x14ac:dyDescent="0.35">
      <c r="B11914" t="s">
        <v>15209</v>
      </c>
      <c r="C11914" t="s">
        <v>19641</v>
      </c>
      <c r="D11914" t="s">
        <v>19771</v>
      </c>
    </row>
    <row r="11915" spans="2:4" x14ac:dyDescent="0.35">
      <c r="B11915" t="s">
        <v>15210</v>
      </c>
      <c r="C11915" t="s">
        <v>19641</v>
      </c>
      <c r="D11915" t="s">
        <v>19771</v>
      </c>
    </row>
    <row r="11916" spans="2:4" x14ac:dyDescent="0.35">
      <c r="B11916" t="s">
        <v>15211</v>
      </c>
      <c r="C11916" t="s">
        <v>19641</v>
      </c>
      <c r="D11916" t="s">
        <v>19770</v>
      </c>
    </row>
    <row r="11917" spans="2:4" x14ac:dyDescent="0.35">
      <c r="B11917" t="s">
        <v>15212</v>
      </c>
      <c r="C11917" t="s">
        <v>19641</v>
      </c>
      <c r="D11917" t="s">
        <v>19770</v>
      </c>
    </row>
    <row r="11918" spans="2:4" x14ac:dyDescent="0.35">
      <c r="B11918" t="s">
        <v>15213</v>
      </c>
      <c r="C11918" t="s">
        <v>19641</v>
      </c>
      <c r="D11918" t="s">
        <v>19770</v>
      </c>
    </row>
    <row r="11919" spans="2:4" x14ac:dyDescent="0.35">
      <c r="B11919" t="s">
        <v>15214</v>
      </c>
      <c r="C11919" t="s">
        <v>19641</v>
      </c>
      <c r="D11919" t="s">
        <v>19770</v>
      </c>
    </row>
    <row r="11920" spans="2:4" x14ac:dyDescent="0.35">
      <c r="B11920" t="s">
        <v>15215</v>
      </c>
      <c r="C11920" t="s">
        <v>19641</v>
      </c>
      <c r="D11920" t="s">
        <v>19770</v>
      </c>
    </row>
    <row r="11921" spans="2:5" x14ac:dyDescent="0.35">
      <c r="B11921" t="s">
        <v>15216</v>
      </c>
      <c r="C11921" t="s">
        <v>19641</v>
      </c>
      <c r="D11921" t="s">
        <v>19771</v>
      </c>
    </row>
    <row r="11922" spans="2:5" x14ac:dyDescent="0.35">
      <c r="B11922" t="s">
        <v>15217</v>
      </c>
      <c r="C11922" t="s">
        <v>19641</v>
      </c>
      <c r="D11922" t="s">
        <v>19771</v>
      </c>
    </row>
    <row r="11923" spans="2:5" x14ac:dyDescent="0.35">
      <c r="B11923" t="s">
        <v>15218</v>
      </c>
      <c r="C11923" t="s">
        <v>19641</v>
      </c>
      <c r="D11923" t="s">
        <v>19771</v>
      </c>
    </row>
    <row r="11924" spans="2:5" x14ac:dyDescent="0.35">
      <c r="B11924" t="s">
        <v>15219</v>
      </c>
      <c r="C11924" t="s">
        <v>19641</v>
      </c>
      <c r="D11924" t="s">
        <v>19771</v>
      </c>
    </row>
    <row r="11925" spans="2:5" x14ac:dyDescent="0.35">
      <c r="B11925" t="s">
        <v>15220</v>
      </c>
      <c r="C11925" t="s">
        <v>19641</v>
      </c>
      <c r="D11925" t="s">
        <v>19771</v>
      </c>
    </row>
    <row r="11926" spans="2:5" x14ac:dyDescent="0.35">
      <c r="B11926" t="s">
        <v>15221</v>
      </c>
      <c r="C11926" t="s">
        <v>19641</v>
      </c>
      <c r="D11926" t="s">
        <v>19770</v>
      </c>
    </row>
    <row r="11927" spans="2:5" x14ac:dyDescent="0.35">
      <c r="B11927" t="s">
        <v>15222</v>
      </c>
      <c r="C11927" t="s">
        <v>19641</v>
      </c>
      <c r="D11927" t="s">
        <v>19771</v>
      </c>
    </row>
    <row r="11928" spans="2:5" x14ac:dyDescent="0.35">
      <c r="B11928" t="s">
        <v>15223</v>
      </c>
      <c r="C11928" t="s">
        <v>19641</v>
      </c>
      <c r="D11928" t="s">
        <v>19770</v>
      </c>
    </row>
    <row r="11929" spans="2:5" x14ac:dyDescent="0.35">
      <c r="B11929" t="s">
        <v>15224</v>
      </c>
      <c r="C11929" t="s">
        <v>19641</v>
      </c>
    </row>
    <row r="11930" spans="2:5" x14ac:dyDescent="0.35">
      <c r="B11930" t="s">
        <v>15225</v>
      </c>
      <c r="C11930" t="s">
        <v>19641</v>
      </c>
    </row>
    <row r="11931" spans="2:5" x14ac:dyDescent="0.35">
      <c r="B11931" t="s">
        <v>15226</v>
      </c>
      <c r="C11931" t="s">
        <v>19641</v>
      </c>
      <c r="D11931" t="s">
        <v>19770</v>
      </c>
    </row>
    <row r="11932" spans="2:5" x14ac:dyDescent="0.35">
      <c r="B11932" t="s">
        <v>15227</v>
      </c>
      <c r="C11932" t="s">
        <v>19641</v>
      </c>
    </row>
    <row r="11933" spans="2:5" x14ac:dyDescent="0.35">
      <c r="B11933" t="s">
        <v>15228</v>
      </c>
      <c r="C11933" t="s">
        <v>19641</v>
      </c>
      <c r="D11933" t="s">
        <v>19772</v>
      </c>
    </row>
    <row r="11934" spans="2:5" x14ac:dyDescent="0.35">
      <c r="B11934" t="s">
        <v>15229</v>
      </c>
      <c r="C11934" t="s">
        <v>19641</v>
      </c>
      <c r="D11934" t="s">
        <v>19773</v>
      </c>
      <c r="E11934" t="s">
        <v>4149</v>
      </c>
    </row>
    <row r="11935" spans="2:5" x14ac:dyDescent="0.35">
      <c r="B11935" t="s">
        <v>4767</v>
      </c>
      <c r="C11935" t="s">
        <v>19641</v>
      </c>
      <c r="D11935" t="s">
        <v>4768</v>
      </c>
      <c r="E11935" t="s">
        <v>1032</v>
      </c>
    </row>
    <row r="11936" spans="2:5" x14ac:dyDescent="0.35">
      <c r="B11936" t="s">
        <v>4769</v>
      </c>
      <c r="C11936" t="s">
        <v>19641</v>
      </c>
      <c r="D11936" t="s">
        <v>4768</v>
      </c>
      <c r="E11936" t="s">
        <v>1032</v>
      </c>
    </row>
    <row r="11937" spans="2:5" x14ac:dyDescent="0.35">
      <c r="B11937" t="s">
        <v>15230</v>
      </c>
      <c r="C11937" t="s">
        <v>19641</v>
      </c>
      <c r="D11937" t="s">
        <v>19774</v>
      </c>
    </row>
    <row r="11938" spans="2:5" x14ac:dyDescent="0.35">
      <c r="B11938" t="s">
        <v>15231</v>
      </c>
      <c r="C11938" t="s">
        <v>19641</v>
      </c>
      <c r="D11938" t="s">
        <v>19775</v>
      </c>
      <c r="E11938" t="s">
        <v>1105</v>
      </c>
    </row>
    <row r="11939" spans="2:5" x14ac:dyDescent="0.35">
      <c r="B11939" t="s">
        <v>15232</v>
      </c>
      <c r="C11939" t="s">
        <v>19641</v>
      </c>
      <c r="D11939" t="s">
        <v>19775</v>
      </c>
      <c r="E11939" t="s">
        <v>1105</v>
      </c>
    </row>
    <row r="11940" spans="2:5" x14ac:dyDescent="0.35">
      <c r="B11940" t="s">
        <v>15233</v>
      </c>
      <c r="C11940" t="s">
        <v>19641</v>
      </c>
    </row>
    <row r="11941" spans="2:5" x14ac:dyDescent="0.35">
      <c r="B11941" t="s">
        <v>15234</v>
      </c>
      <c r="C11941" t="s">
        <v>19641</v>
      </c>
      <c r="D11941" t="s">
        <v>19775</v>
      </c>
      <c r="E11941" t="s">
        <v>1105</v>
      </c>
    </row>
    <row r="11942" spans="2:5" x14ac:dyDescent="0.35">
      <c r="B11942" t="s">
        <v>15235</v>
      </c>
      <c r="C11942" t="s">
        <v>19641</v>
      </c>
      <c r="D11942" t="s">
        <v>19775</v>
      </c>
      <c r="E11942" t="s">
        <v>1105</v>
      </c>
    </row>
    <row r="11943" spans="2:5" x14ac:dyDescent="0.35">
      <c r="B11943" t="s">
        <v>15236</v>
      </c>
      <c r="C11943" t="s">
        <v>19641</v>
      </c>
      <c r="D11943" t="s">
        <v>19776</v>
      </c>
    </row>
    <row r="11944" spans="2:5" x14ac:dyDescent="0.35">
      <c r="B11944" t="s">
        <v>15237</v>
      </c>
      <c r="C11944" t="s">
        <v>19641</v>
      </c>
      <c r="D11944" t="s">
        <v>19777</v>
      </c>
    </row>
    <row r="11945" spans="2:5" x14ac:dyDescent="0.35">
      <c r="B11945" t="s">
        <v>15238</v>
      </c>
      <c r="C11945" t="s">
        <v>19641</v>
      </c>
      <c r="D11945" t="s">
        <v>19778</v>
      </c>
    </row>
    <row r="11946" spans="2:5" x14ac:dyDescent="0.35">
      <c r="B11946" t="s">
        <v>15239</v>
      </c>
      <c r="C11946" t="s">
        <v>19641</v>
      </c>
      <c r="D11946" t="s">
        <v>19778</v>
      </c>
    </row>
    <row r="11947" spans="2:5" x14ac:dyDescent="0.35">
      <c r="B11947" t="s">
        <v>15240</v>
      </c>
      <c r="C11947" t="s">
        <v>19641</v>
      </c>
      <c r="D11947" t="s">
        <v>19778</v>
      </c>
    </row>
    <row r="11948" spans="2:5" x14ac:dyDescent="0.35">
      <c r="B11948" t="s">
        <v>15241</v>
      </c>
      <c r="C11948" t="s">
        <v>19641</v>
      </c>
      <c r="D11948" t="s">
        <v>19778</v>
      </c>
    </row>
    <row r="11949" spans="2:5" x14ac:dyDescent="0.35">
      <c r="B11949" t="s">
        <v>15242</v>
      </c>
      <c r="C11949" t="s">
        <v>19641</v>
      </c>
      <c r="D11949" t="s">
        <v>19778</v>
      </c>
    </row>
    <row r="11950" spans="2:5" x14ac:dyDescent="0.35">
      <c r="B11950" t="s">
        <v>15243</v>
      </c>
      <c r="C11950" t="s">
        <v>19641</v>
      </c>
      <c r="D11950" t="s">
        <v>19778</v>
      </c>
    </row>
    <row r="11951" spans="2:5" x14ac:dyDescent="0.35">
      <c r="B11951" t="s">
        <v>15244</v>
      </c>
      <c r="C11951" t="s">
        <v>19641</v>
      </c>
      <c r="D11951" t="s">
        <v>19778</v>
      </c>
    </row>
    <row r="11952" spans="2:5" x14ac:dyDescent="0.35">
      <c r="B11952" t="s">
        <v>15245</v>
      </c>
      <c r="C11952" t="s">
        <v>19641</v>
      </c>
      <c r="D11952" t="s">
        <v>19778</v>
      </c>
    </row>
    <row r="11953" spans="2:4" x14ac:dyDescent="0.35">
      <c r="B11953" t="s">
        <v>15246</v>
      </c>
      <c r="C11953" t="s">
        <v>19641</v>
      </c>
      <c r="D11953" t="s">
        <v>19778</v>
      </c>
    </row>
    <row r="11954" spans="2:4" x14ac:dyDescent="0.35">
      <c r="B11954" t="s">
        <v>15247</v>
      </c>
      <c r="C11954" t="s">
        <v>19641</v>
      </c>
      <c r="D11954" t="s">
        <v>19778</v>
      </c>
    </row>
    <row r="11955" spans="2:4" x14ac:dyDescent="0.35">
      <c r="B11955" t="s">
        <v>15248</v>
      </c>
      <c r="C11955" t="s">
        <v>19641</v>
      </c>
      <c r="D11955" t="s">
        <v>19778</v>
      </c>
    </row>
    <row r="11956" spans="2:4" x14ac:dyDescent="0.35">
      <c r="B11956" t="s">
        <v>15249</v>
      </c>
      <c r="C11956" t="s">
        <v>19641</v>
      </c>
      <c r="D11956" t="s">
        <v>19778</v>
      </c>
    </row>
    <row r="11957" spans="2:4" x14ac:dyDescent="0.35">
      <c r="B11957" t="s">
        <v>15250</v>
      </c>
      <c r="C11957" t="s">
        <v>19641</v>
      </c>
      <c r="D11957" t="s">
        <v>19778</v>
      </c>
    </row>
    <row r="11958" spans="2:4" x14ac:dyDescent="0.35">
      <c r="B11958" t="s">
        <v>15251</v>
      </c>
      <c r="C11958" t="s">
        <v>19641</v>
      </c>
      <c r="D11958" t="s">
        <v>19778</v>
      </c>
    </row>
    <row r="11959" spans="2:4" x14ac:dyDescent="0.35">
      <c r="B11959" t="s">
        <v>15252</v>
      </c>
      <c r="C11959" t="s">
        <v>19641</v>
      </c>
      <c r="D11959" t="s">
        <v>19778</v>
      </c>
    </row>
    <row r="11960" spans="2:4" x14ac:dyDescent="0.35">
      <c r="B11960" t="s">
        <v>15253</v>
      </c>
      <c r="C11960" t="s">
        <v>19641</v>
      </c>
      <c r="D11960" t="s">
        <v>19778</v>
      </c>
    </row>
    <row r="11961" spans="2:4" x14ac:dyDescent="0.35">
      <c r="B11961" t="s">
        <v>15254</v>
      </c>
      <c r="C11961" t="s">
        <v>19641</v>
      </c>
      <c r="D11961" t="s">
        <v>19778</v>
      </c>
    </row>
    <row r="11962" spans="2:4" x14ac:dyDescent="0.35">
      <c r="B11962" t="s">
        <v>15255</v>
      </c>
      <c r="C11962" t="s">
        <v>19641</v>
      </c>
      <c r="D11962" t="s">
        <v>19778</v>
      </c>
    </row>
    <row r="11963" spans="2:4" x14ac:dyDescent="0.35">
      <c r="B11963" t="s">
        <v>15256</v>
      </c>
      <c r="C11963" t="s">
        <v>19641</v>
      </c>
      <c r="D11963" t="s">
        <v>19778</v>
      </c>
    </row>
    <row r="11964" spans="2:4" x14ac:dyDescent="0.35">
      <c r="B11964" t="s">
        <v>15257</v>
      </c>
      <c r="C11964" t="s">
        <v>19641</v>
      </c>
      <c r="D11964" t="s">
        <v>19778</v>
      </c>
    </row>
    <row r="11965" spans="2:4" x14ac:dyDescent="0.35">
      <c r="B11965" t="s">
        <v>15258</v>
      </c>
      <c r="C11965" t="s">
        <v>19641</v>
      </c>
      <c r="D11965" t="s">
        <v>19778</v>
      </c>
    </row>
    <row r="11966" spans="2:4" x14ac:dyDescent="0.35">
      <c r="B11966" t="s">
        <v>15259</v>
      </c>
      <c r="C11966" t="s">
        <v>19641</v>
      </c>
      <c r="D11966" t="s">
        <v>19778</v>
      </c>
    </row>
    <row r="11967" spans="2:4" x14ac:dyDescent="0.35">
      <c r="B11967" t="s">
        <v>15260</v>
      </c>
      <c r="C11967" t="s">
        <v>19641</v>
      </c>
      <c r="D11967" t="s">
        <v>19778</v>
      </c>
    </row>
    <row r="11968" spans="2:4" x14ac:dyDescent="0.35">
      <c r="B11968" t="s">
        <v>15261</v>
      </c>
      <c r="C11968" t="s">
        <v>19641</v>
      </c>
      <c r="D11968" t="s">
        <v>19778</v>
      </c>
    </row>
    <row r="11969" spans="2:4" x14ac:dyDescent="0.35">
      <c r="B11969" t="s">
        <v>15262</v>
      </c>
      <c r="C11969" t="s">
        <v>19641</v>
      </c>
      <c r="D11969" t="s">
        <v>19778</v>
      </c>
    </row>
    <row r="11970" spans="2:4" x14ac:dyDescent="0.35">
      <c r="B11970" t="s">
        <v>15263</v>
      </c>
      <c r="C11970" t="s">
        <v>19641</v>
      </c>
      <c r="D11970" t="s">
        <v>19778</v>
      </c>
    </row>
    <row r="11971" spans="2:4" x14ac:dyDescent="0.35">
      <c r="B11971" t="s">
        <v>15264</v>
      </c>
      <c r="C11971" t="s">
        <v>19641</v>
      </c>
      <c r="D11971" t="s">
        <v>19778</v>
      </c>
    </row>
    <row r="11972" spans="2:4" x14ac:dyDescent="0.35">
      <c r="B11972" t="s">
        <v>15265</v>
      </c>
      <c r="C11972" t="s">
        <v>19641</v>
      </c>
      <c r="D11972" t="s">
        <v>19778</v>
      </c>
    </row>
    <row r="11973" spans="2:4" x14ac:dyDescent="0.35">
      <c r="B11973" t="s">
        <v>15266</v>
      </c>
      <c r="C11973" t="s">
        <v>19641</v>
      </c>
      <c r="D11973" t="s">
        <v>19778</v>
      </c>
    </row>
    <row r="11974" spans="2:4" x14ac:dyDescent="0.35">
      <c r="B11974" t="s">
        <v>15267</v>
      </c>
      <c r="C11974" t="s">
        <v>19641</v>
      </c>
      <c r="D11974" t="s">
        <v>19778</v>
      </c>
    </row>
    <row r="11975" spans="2:4" x14ac:dyDescent="0.35">
      <c r="B11975" t="s">
        <v>15268</v>
      </c>
      <c r="C11975" t="s">
        <v>19641</v>
      </c>
      <c r="D11975" t="s">
        <v>19778</v>
      </c>
    </row>
    <row r="11976" spans="2:4" x14ac:dyDescent="0.35">
      <c r="B11976" t="s">
        <v>15269</v>
      </c>
      <c r="C11976" t="s">
        <v>19641</v>
      </c>
      <c r="D11976" t="s">
        <v>19778</v>
      </c>
    </row>
    <row r="11977" spans="2:4" x14ac:dyDescent="0.35">
      <c r="B11977" t="s">
        <v>15270</v>
      </c>
      <c r="C11977" t="s">
        <v>19641</v>
      </c>
      <c r="D11977" t="s">
        <v>19778</v>
      </c>
    </row>
    <row r="11978" spans="2:4" x14ac:dyDescent="0.35">
      <c r="B11978" t="s">
        <v>15271</v>
      </c>
      <c r="C11978" t="s">
        <v>19641</v>
      </c>
      <c r="D11978" t="s">
        <v>19778</v>
      </c>
    </row>
    <row r="11979" spans="2:4" x14ac:dyDescent="0.35">
      <c r="B11979" t="s">
        <v>15272</v>
      </c>
      <c r="C11979" t="s">
        <v>19641</v>
      </c>
      <c r="D11979" t="s">
        <v>19778</v>
      </c>
    </row>
    <row r="11980" spans="2:4" x14ac:dyDescent="0.35">
      <c r="B11980" t="s">
        <v>15273</v>
      </c>
      <c r="C11980" t="s">
        <v>19641</v>
      </c>
      <c r="D11980" t="s">
        <v>19778</v>
      </c>
    </row>
    <row r="11981" spans="2:4" x14ac:dyDescent="0.35">
      <c r="B11981" t="s">
        <v>15274</v>
      </c>
      <c r="C11981" t="s">
        <v>19641</v>
      </c>
      <c r="D11981" t="s">
        <v>19778</v>
      </c>
    </row>
    <row r="11982" spans="2:4" x14ac:dyDescent="0.35">
      <c r="B11982" t="s">
        <v>15275</v>
      </c>
      <c r="C11982" t="s">
        <v>19641</v>
      </c>
      <c r="D11982" t="s">
        <v>19778</v>
      </c>
    </row>
    <row r="11983" spans="2:4" x14ac:dyDescent="0.35">
      <c r="B11983" t="s">
        <v>15276</v>
      </c>
      <c r="C11983" t="s">
        <v>19641</v>
      </c>
      <c r="D11983" t="s">
        <v>19778</v>
      </c>
    </row>
    <row r="11984" spans="2:4" x14ac:dyDescent="0.35">
      <c r="B11984" t="s">
        <v>15277</v>
      </c>
      <c r="C11984" t="s">
        <v>19641</v>
      </c>
      <c r="D11984" t="s">
        <v>19778</v>
      </c>
    </row>
    <row r="11985" spans="2:4" x14ac:dyDescent="0.35">
      <c r="B11985" t="s">
        <v>15278</v>
      </c>
      <c r="C11985" t="s">
        <v>19641</v>
      </c>
      <c r="D11985" t="s">
        <v>19778</v>
      </c>
    </row>
    <row r="11986" spans="2:4" x14ac:dyDescent="0.35">
      <c r="B11986" t="s">
        <v>15279</v>
      </c>
      <c r="C11986" t="s">
        <v>19641</v>
      </c>
      <c r="D11986" t="s">
        <v>19778</v>
      </c>
    </row>
    <row r="11987" spans="2:4" x14ac:dyDescent="0.35">
      <c r="B11987" t="s">
        <v>15280</v>
      </c>
      <c r="C11987" t="s">
        <v>19641</v>
      </c>
      <c r="D11987" t="s">
        <v>19778</v>
      </c>
    </row>
    <row r="11988" spans="2:4" x14ac:dyDescent="0.35">
      <c r="B11988" t="s">
        <v>15281</v>
      </c>
      <c r="C11988" t="s">
        <v>19641</v>
      </c>
      <c r="D11988" t="s">
        <v>19778</v>
      </c>
    </row>
    <row r="11989" spans="2:4" x14ac:dyDescent="0.35">
      <c r="B11989" t="s">
        <v>15282</v>
      </c>
      <c r="C11989" t="s">
        <v>19641</v>
      </c>
      <c r="D11989" t="s">
        <v>19778</v>
      </c>
    </row>
    <row r="11990" spans="2:4" x14ac:dyDescent="0.35">
      <c r="B11990" t="s">
        <v>15283</v>
      </c>
      <c r="C11990" t="s">
        <v>19641</v>
      </c>
      <c r="D11990" t="s">
        <v>19778</v>
      </c>
    </row>
    <row r="11991" spans="2:4" x14ac:dyDescent="0.35">
      <c r="B11991" t="s">
        <v>15284</v>
      </c>
      <c r="C11991" t="s">
        <v>19641</v>
      </c>
      <c r="D11991" t="s">
        <v>19778</v>
      </c>
    </row>
    <row r="11992" spans="2:4" x14ac:dyDescent="0.35">
      <c r="B11992" t="s">
        <v>15285</v>
      </c>
      <c r="C11992" t="s">
        <v>19641</v>
      </c>
      <c r="D11992" t="s">
        <v>19778</v>
      </c>
    </row>
    <row r="11993" spans="2:4" x14ac:dyDescent="0.35">
      <c r="B11993" t="s">
        <v>15286</v>
      </c>
      <c r="C11993" t="s">
        <v>19641</v>
      </c>
      <c r="D11993" t="s">
        <v>19778</v>
      </c>
    </row>
    <row r="11994" spans="2:4" x14ac:dyDescent="0.35">
      <c r="B11994" t="s">
        <v>15287</v>
      </c>
      <c r="C11994" t="s">
        <v>19641</v>
      </c>
      <c r="D11994" t="s">
        <v>19778</v>
      </c>
    </row>
    <row r="11995" spans="2:4" x14ac:dyDescent="0.35">
      <c r="B11995" t="s">
        <v>15288</v>
      </c>
      <c r="C11995" t="s">
        <v>19641</v>
      </c>
      <c r="D11995" t="s">
        <v>19778</v>
      </c>
    </row>
    <row r="11996" spans="2:4" x14ac:dyDescent="0.35">
      <c r="B11996" t="s">
        <v>15289</v>
      </c>
      <c r="C11996" t="s">
        <v>19641</v>
      </c>
      <c r="D11996" t="s">
        <v>19778</v>
      </c>
    </row>
    <row r="11997" spans="2:4" x14ac:dyDescent="0.35">
      <c r="B11997" t="s">
        <v>15290</v>
      </c>
      <c r="C11997" t="s">
        <v>19641</v>
      </c>
      <c r="D11997" t="s">
        <v>19778</v>
      </c>
    </row>
    <row r="11998" spans="2:4" x14ac:dyDescent="0.35">
      <c r="B11998" t="s">
        <v>15291</v>
      </c>
      <c r="C11998" t="s">
        <v>19641</v>
      </c>
      <c r="D11998" t="s">
        <v>19778</v>
      </c>
    </row>
    <row r="11999" spans="2:4" x14ac:dyDescent="0.35">
      <c r="B11999" t="s">
        <v>15292</v>
      </c>
      <c r="C11999" t="s">
        <v>19641</v>
      </c>
      <c r="D11999" t="s">
        <v>19778</v>
      </c>
    </row>
    <row r="12000" spans="2:4" x14ac:dyDescent="0.35">
      <c r="B12000" t="s">
        <v>15293</v>
      </c>
      <c r="C12000" t="s">
        <v>19641</v>
      </c>
      <c r="D12000" t="s">
        <v>19778</v>
      </c>
    </row>
    <row r="12001" spans="2:4" x14ac:dyDescent="0.35">
      <c r="B12001" t="s">
        <v>15294</v>
      </c>
      <c r="C12001" t="s">
        <v>19641</v>
      </c>
      <c r="D12001" t="s">
        <v>19778</v>
      </c>
    </row>
    <row r="12002" spans="2:4" x14ac:dyDescent="0.35">
      <c r="B12002" t="s">
        <v>15295</v>
      </c>
      <c r="C12002" t="s">
        <v>19641</v>
      </c>
      <c r="D12002" t="s">
        <v>19778</v>
      </c>
    </row>
    <row r="12003" spans="2:4" x14ac:dyDescent="0.35">
      <c r="B12003" t="s">
        <v>15296</v>
      </c>
      <c r="C12003" t="s">
        <v>19641</v>
      </c>
      <c r="D12003" t="s">
        <v>19778</v>
      </c>
    </row>
    <row r="12004" spans="2:4" x14ac:dyDescent="0.35">
      <c r="B12004" t="s">
        <v>15297</v>
      </c>
      <c r="C12004" t="s">
        <v>19641</v>
      </c>
      <c r="D12004" t="s">
        <v>19778</v>
      </c>
    </row>
    <row r="12005" spans="2:4" x14ac:dyDescent="0.35">
      <c r="B12005" t="s">
        <v>15298</v>
      </c>
      <c r="C12005" t="s">
        <v>19641</v>
      </c>
      <c r="D12005" t="s">
        <v>19778</v>
      </c>
    </row>
    <row r="12006" spans="2:4" x14ac:dyDescent="0.35">
      <c r="B12006" t="s">
        <v>15299</v>
      </c>
      <c r="C12006" t="s">
        <v>19641</v>
      </c>
      <c r="D12006" t="s">
        <v>19778</v>
      </c>
    </row>
    <row r="12007" spans="2:4" x14ac:dyDescent="0.35">
      <c r="B12007" t="s">
        <v>15300</v>
      </c>
      <c r="C12007" t="s">
        <v>19641</v>
      </c>
      <c r="D12007" t="s">
        <v>19778</v>
      </c>
    </row>
    <row r="12008" spans="2:4" x14ac:dyDescent="0.35">
      <c r="B12008" t="s">
        <v>15301</v>
      </c>
      <c r="C12008" t="s">
        <v>19641</v>
      </c>
      <c r="D12008" t="s">
        <v>19778</v>
      </c>
    </row>
    <row r="12009" spans="2:4" x14ac:dyDescent="0.35">
      <c r="B12009" t="s">
        <v>15302</v>
      </c>
      <c r="C12009" t="s">
        <v>19641</v>
      </c>
      <c r="D12009" t="s">
        <v>19778</v>
      </c>
    </row>
    <row r="12010" spans="2:4" x14ac:dyDescent="0.35">
      <c r="B12010" t="s">
        <v>15303</v>
      </c>
      <c r="C12010" t="s">
        <v>19641</v>
      </c>
      <c r="D12010" t="s">
        <v>19778</v>
      </c>
    </row>
    <row r="12011" spans="2:4" x14ac:dyDescent="0.35">
      <c r="B12011" t="s">
        <v>15304</v>
      </c>
      <c r="C12011" t="s">
        <v>19641</v>
      </c>
      <c r="D12011" t="s">
        <v>19778</v>
      </c>
    </row>
    <row r="12012" spans="2:4" x14ac:dyDescent="0.35">
      <c r="B12012" t="s">
        <v>15305</v>
      </c>
      <c r="C12012" t="s">
        <v>19641</v>
      </c>
      <c r="D12012" t="s">
        <v>19778</v>
      </c>
    </row>
    <row r="12013" spans="2:4" x14ac:dyDescent="0.35">
      <c r="B12013" t="s">
        <v>15306</v>
      </c>
      <c r="C12013" t="s">
        <v>19641</v>
      </c>
      <c r="D12013" t="s">
        <v>19778</v>
      </c>
    </row>
    <row r="12014" spans="2:4" x14ac:dyDescent="0.35">
      <c r="B12014" t="s">
        <v>15307</v>
      </c>
      <c r="C12014" t="s">
        <v>19641</v>
      </c>
      <c r="D12014" t="s">
        <v>19778</v>
      </c>
    </row>
    <row r="12015" spans="2:4" x14ac:dyDescent="0.35">
      <c r="B12015" t="s">
        <v>15308</v>
      </c>
      <c r="C12015" t="s">
        <v>19641</v>
      </c>
      <c r="D12015" t="s">
        <v>19778</v>
      </c>
    </row>
    <row r="12016" spans="2:4" x14ac:dyDescent="0.35">
      <c r="B12016" t="s">
        <v>15309</v>
      </c>
      <c r="C12016" t="s">
        <v>19641</v>
      </c>
      <c r="D12016" t="s">
        <v>19778</v>
      </c>
    </row>
    <row r="12017" spans="2:4" x14ac:dyDescent="0.35">
      <c r="B12017" t="s">
        <v>15310</v>
      </c>
      <c r="C12017" t="s">
        <v>19641</v>
      </c>
      <c r="D12017" t="s">
        <v>19778</v>
      </c>
    </row>
    <row r="12018" spans="2:4" x14ac:dyDescent="0.35">
      <c r="B12018" t="s">
        <v>15311</v>
      </c>
      <c r="C12018" t="s">
        <v>19641</v>
      </c>
      <c r="D12018" t="s">
        <v>19778</v>
      </c>
    </row>
    <row r="12019" spans="2:4" x14ac:dyDescent="0.35">
      <c r="B12019" t="s">
        <v>15312</v>
      </c>
      <c r="C12019" t="s">
        <v>19641</v>
      </c>
      <c r="D12019" t="s">
        <v>19778</v>
      </c>
    </row>
    <row r="12020" spans="2:4" x14ac:dyDescent="0.35">
      <c r="B12020" t="s">
        <v>15313</v>
      </c>
      <c r="C12020" t="s">
        <v>19641</v>
      </c>
      <c r="D12020" t="s">
        <v>19778</v>
      </c>
    </row>
    <row r="12021" spans="2:4" x14ac:dyDescent="0.35">
      <c r="B12021" t="s">
        <v>15314</v>
      </c>
      <c r="C12021" t="s">
        <v>19641</v>
      </c>
      <c r="D12021" t="s">
        <v>19778</v>
      </c>
    </row>
    <row r="12022" spans="2:4" x14ac:dyDescent="0.35">
      <c r="B12022" t="s">
        <v>15315</v>
      </c>
      <c r="C12022" t="s">
        <v>19641</v>
      </c>
      <c r="D12022" t="s">
        <v>19778</v>
      </c>
    </row>
    <row r="12023" spans="2:4" x14ac:dyDescent="0.35">
      <c r="B12023" t="s">
        <v>15316</v>
      </c>
      <c r="C12023" t="s">
        <v>19641</v>
      </c>
      <c r="D12023" t="s">
        <v>19778</v>
      </c>
    </row>
    <row r="12024" spans="2:4" x14ac:dyDescent="0.35">
      <c r="B12024" t="s">
        <v>15317</v>
      </c>
      <c r="C12024" t="s">
        <v>19641</v>
      </c>
      <c r="D12024" t="s">
        <v>19778</v>
      </c>
    </row>
    <row r="12025" spans="2:4" x14ac:dyDescent="0.35">
      <c r="B12025" t="s">
        <v>15318</v>
      </c>
      <c r="C12025" t="s">
        <v>19641</v>
      </c>
      <c r="D12025" t="s">
        <v>19778</v>
      </c>
    </row>
    <row r="12026" spans="2:4" x14ac:dyDescent="0.35">
      <c r="B12026" t="s">
        <v>15319</v>
      </c>
      <c r="C12026" t="s">
        <v>19641</v>
      </c>
      <c r="D12026" t="s">
        <v>19778</v>
      </c>
    </row>
    <row r="12027" spans="2:4" x14ac:dyDescent="0.35">
      <c r="B12027" t="s">
        <v>15320</v>
      </c>
      <c r="C12027" t="s">
        <v>19641</v>
      </c>
      <c r="D12027" t="s">
        <v>19778</v>
      </c>
    </row>
    <row r="12028" spans="2:4" x14ac:dyDescent="0.35">
      <c r="B12028" t="s">
        <v>15321</v>
      </c>
      <c r="C12028" t="s">
        <v>19641</v>
      </c>
      <c r="D12028" t="s">
        <v>19778</v>
      </c>
    </row>
    <row r="12029" spans="2:4" x14ac:dyDescent="0.35">
      <c r="B12029" t="s">
        <v>15322</v>
      </c>
      <c r="C12029" t="s">
        <v>19641</v>
      </c>
      <c r="D12029" t="s">
        <v>19778</v>
      </c>
    </row>
    <row r="12030" spans="2:4" x14ac:dyDescent="0.35">
      <c r="B12030" t="s">
        <v>15323</v>
      </c>
      <c r="C12030" t="s">
        <v>19641</v>
      </c>
      <c r="D12030" t="s">
        <v>19778</v>
      </c>
    </row>
    <row r="12031" spans="2:4" x14ac:dyDescent="0.35">
      <c r="B12031" t="s">
        <v>15324</v>
      </c>
      <c r="C12031" t="s">
        <v>19641</v>
      </c>
      <c r="D12031" t="s">
        <v>19778</v>
      </c>
    </row>
    <row r="12032" spans="2:4" x14ac:dyDescent="0.35">
      <c r="B12032" t="s">
        <v>15325</v>
      </c>
      <c r="C12032" t="s">
        <v>19641</v>
      </c>
      <c r="D12032" t="s">
        <v>19778</v>
      </c>
    </row>
    <row r="12033" spans="2:4" x14ac:dyDescent="0.35">
      <c r="B12033" t="s">
        <v>15326</v>
      </c>
      <c r="C12033" t="s">
        <v>19641</v>
      </c>
      <c r="D12033" t="s">
        <v>19778</v>
      </c>
    </row>
    <row r="12034" spans="2:4" x14ac:dyDescent="0.35">
      <c r="B12034" t="s">
        <v>15327</v>
      </c>
      <c r="C12034" t="s">
        <v>19641</v>
      </c>
      <c r="D12034" t="s">
        <v>19778</v>
      </c>
    </row>
    <row r="12035" spans="2:4" x14ac:dyDescent="0.35">
      <c r="B12035" t="s">
        <v>15328</v>
      </c>
      <c r="C12035" t="s">
        <v>19641</v>
      </c>
      <c r="D12035" t="s">
        <v>19778</v>
      </c>
    </row>
    <row r="12036" spans="2:4" x14ac:dyDescent="0.35">
      <c r="B12036" t="s">
        <v>15329</v>
      </c>
      <c r="C12036" t="s">
        <v>19641</v>
      </c>
      <c r="D12036" t="s">
        <v>19778</v>
      </c>
    </row>
    <row r="12037" spans="2:4" x14ac:dyDescent="0.35">
      <c r="B12037" t="s">
        <v>15330</v>
      </c>
      <c r="C12037" t="s">
        <v>19641</v>
      </c>
      <c r="D12037" t="s">
        <v>19778</v>
      </c>
    </row>
    <row r="12038" spans="2:4" x14ac:dyDescent="0.35">
      <c r="B12038" t="s">
        <v>15331</v>
      </c>
      <c r="C12038" t="s">
        <v>19641</v>
      </c>
      <c r="D12038" t="s">
        <v>19778</v>
      </c>
    </row>
    <row r="12039" spans="2:4" x14ac:dyDescent="0.35">
      <c r="B12039" t="s">
        <v>15332</v>
      </c>
      <c r="C12039" t="s">
        <v>19641</v>
      </c>
      <c r="D12039" t="s">
        <v>19778</v>
      </c>
    </row>
    <row r="12040" spans="2:4" x14ac:dyDescent="0.35">
      <c r="B12040" t="s">
        <v>15333</v>
      </c>
      <c r="C12040" t="s">
        <v>19641</v>
      </c>
      <c r="D12040" t="s">
        <v>19778</v>
      </c>
    </row>
    <row r="12041" spans="2:4" x14ac:dyDescent="0.35">
      <c r="B12041" t="s">
        <v>15334</v>
      </c>
      <c r="C12041" t="s">
        <v>19641</v>
      </c>
      <c r="D12041" t="s">
        <v>19778</v>
      </c>
    </row>
    <row r="12042" spans="2:4" x14ac:dyDescent="0.35">
      <c r="B12042" t="s">
        <v>15335</v>
      </c>
      <c r="C12042" t="s">
        <v>19641</v>
      </c>
      <c r="D12042" t="s">
        <v>19778</v>
      </c>
    </row>
    <row r="12043" spans="2:4" x14ac:dyDescent="0.35">
      <c r="B12043" t="s">
        <v>15336</v>
      </c>
      <c r="C12043" t="s">
        <v>19641</v>
      </c>
      <c r="D12043" t="s">
        <v>19778</v>
      </c>
    </row>
    <row r="12044" spans="2:4" x14ac:dyDescent="0.35">
      <c r="B12044" t="s">
        <v>15337</v>
      </c>
      <c r="C12044" t="s">
        <v>19641</v>
      </c>
      <c r="D12044" t="s">
        <v>19778</v>
      </c>
    </row>
    <row r="12045" spans="2:4" x14ac:dyDescent="0.35">
      <c r="B12045" t="s">
        <v>15338</v>
      </c>
      <c r="C12045" t="s">
        <v>19641</v>
      </c>
      <c r="D12045" t="s">
        <v>19778</v>
      </c>
    </row>
    <row r="12046" spans="2:4" x14ac:dyDescent="0.35">
      <c r="B12046" t="s">
        <v>15339</v>
      </c>
      <c r="C12046" t="s">
        <v>19641</v>
      </c>
      <c r="D12046" t="s">
        <v>19778</v>
      </c>
    </row>
    <row r="12047" spans="2:4" x14ac:dyDescent="0.35">
      <c r="B12047" t="s">
        <v>15340</v>
      </c>
      <c r="C12047" t="s">
        <v>19641</v>
      </c>
      <c r="D12047" t="s">
        <v>19778</v>
      </c>
    </row>
    <row r="12048" spans="2:4" x14ac:dyDescent="0.35">
      <c r="B12048" t="s">
        <v>15341</v>
      </c>
      <c r="C12048" t="s">
        <v>19641</v>
      </c>
      <c r="D12048" t="s">
        <v>19778</v>
      </c>
    </row>
    <row r="12049" spans="2:4" x14ac:dyDescent="0.35">
      <c r="B12049" t="s">
        <v>15342</v>
      </c>
      <c r="C12049" t="s">
        <v>19641</v>
      </c>
      <c r="D12049" t="s">
        <v>19778</v>
      </c>
    </row>
    <row r="12050" spans="2:4" x14ac:dyDescent="0.35">
      <c r="B12050" t="s">
        <v>15343</v>
      </c>
      <c r="C12050" t="s">
        <v>19641</v>
      </c>
      <c r="D12050" t="s">
        <v>19778</v>
      </c>
    </row>
    <row r="12051" spans="2:4" x14ac:dyDescent="0.35">
      <c r="B12051" t="s">
        <v>15344</v>
      </c>
      <c r="C12051" t="s">
        <v>19641</v>
      </c>
      <c r="D12051" t="s">
        <v>19778</v>
      </c>
    </row>
    <row r="12052" spans="2:4" x14ac:dyDescent="0.35">
      <c r="B12052" t="s">
        <v>15345</v>
      </c>
      <c r="C12052" t="s">
        <v>19641</v>
      </c>
      <c r="D12052" t="s">
        <v>19778</v>
      </c>
    </row>
    <row r="12053" spans="2:4" x14ac:dyDescent="0.35">
      <c r="B12053" t="s">
        <v>15346</v>
      </c>
      <c r="C12053" t="s">
        <v>19641</v>
      </c>
      <c r="D12053" t="s">
        <v>19778</v>
      </c>
    </row>
    <row r="12054" spans="2:4" x14ac:dyDescent="0.35">
      <c r="B12054" t="s">
        <v>15347</v>
      </c>
      <c r="C12054" t="s">
        <v>19641</v>
      </c>
      <c r="D12054" t="s">
        <v>19778</v>
      </c>
    </row>
    <row r="12055" spans="2:4" x14ac:dyDescent="0.35">
      <c r="B12055" t="s">
        <v>15348</v>
      </c>
      <c r="C12055" t="s">
        <v>19641</v>
      </c>
      <c r="D12055" t="s">
        <v>19778</v>
      </c>
    </row>
    <row r="12056" spans="2:4" x14ac:dyDescent="0.35">
      <c r="B12056" t="s">
        <v>15349</v>
      </c>
      <c r="C12056" t="s">
        <v>19641</v>
      </c>
      <c r="D12056" t="s">
        <v>19778</v>
      </c>
    </row>
    <row r="12057" spans="2:4" x14ac:dyDescent="0.35">
      <c r="B12057" t="s">
        <v>15350</v>
      </c>
      <c r="C12057" t="s">
        <v>19641</v>
      </c>
      <c r="D12057" t="s">
        <v>19778</v>
      </c>
    </row>
    <row r="12058" spans="2:4" x14ac:dyDescent="0.35">
      <c r="B12058" t="s">
        <v>15351</v>
      </c>
      <c r="C12058" t="s">
        <v>19641</v>
      </c>
      <c r="D12058" t="s">
        <v>19778</v>
      </c>
    </row>
    <row r="12059" spans="2:4" x14ac:dyDescent="0.35">
      <c r="B12059" t="s">
        <v>15352</v>
      </c>
      <c r="C12059" t="s">
        <v>19641</v>
      </c>
      <c r="D12059" t="s">
        <v>19778</v>
      </c>
    </row>
    <row r="12060" spans="2:4" x14ac:dyDescent="0.35">
      <c r="B12060" t="s">
        <v>15353</v>
      </c>
      <c r="C12060" t="s">
        <v>19641</v>
      </c>
      <c r="D12060" t="s">
        <v>19778</v>
      </c>
    </row>
    <row r="12061" spans="2:4" x14ac:dyDescent="0.35">
      <c r="B12061" t="s">
        <v>15354</v>
      </c>
      <c r="C12061" t="s">
        <v>19641</v>
      </c>
      <c r="D12061" t="s">
        <v>19778</v>
      </c>
    </row>
    <row r="12062" spans="2:4" x14ac:dyDescent="0.35">
      <c r="B12062" t="s">
        <v>15355</v>
      </c>
      <c r="C12062" t="s">
        <v>19641</v>
      </c>
      <c r="D12062" t="s">
        <v>19778</v>
      </c>
    </row>
    <row r="12063" spans="2:4" x14ac:dyDescent="0.35">
      <c r="B12063" t="s">
        <v>15356</v>
      </c>
      <c r="C12063" t="s">
        <v>19641</v>
      </c>
      <c r="D12063" t="s">
        <v>19778</v>
      </c>
    </row>
    <row r="12064" spans="2:4" x14ac:dyDescent="0.35">
      <c r="B12064" t="s">
        <v>15357</v>
      </c>
      <c r="C12064" t="s">
        <v>19641</v>
      </c>
      <c r="D12064" t="s">
        <v>19778</v>
      </c>
    </row>
    <row r="12065" spans="2:4" x14ac:dyDescent="0.35">
      <c r="B12065" t="s">
        <v>15358</v>
      </c>
      <c r="C12065" t="s">
        <v>19641</v>
      </c>
      <c r="D12065" t="s">
        <v>19778</v>
      </c>
    </row>
    <row r="12066" spans="2:4" x14ac:dyDescent="0.35">
      <c r="B12066" t="s">
        <v>15359</v>
      </c>
      <c r="C12066" t="s">
        <v>19641</v>
      </c>
    </row>
    <row r="12067" spans="2:4" x14ac:dyDescent="0.35">
      <c r="B12067" t="s">
        <v>15360</v>
      </c>
      <c r="C12067" t="s">
        <v>19641</v>
      </c>
      <c r="D12067" t="s">
        <v>19778</v>
      </c>
    </row>
    <row r="12068" spans="2:4" x14ac:dyDescent="0.35">
      <c r="B12068" t="s">
        <v>15361</v>
      </c>
      <c r="C12068" t="s">
        <v>19641</v>
      </c>
      <c r="D12068" t="s">
        <v>19778</v>
      </c>
    </row>
    <row r="12069" spans="2:4" x14ac:dyDescent="0.35">
      <c r="B12069" t="s">
        <v>15362</v>
      </c>
      <c r="C12069" t="s">
        <v>19641</v>
      </c>
      <c r="D12069" t="s">
        <v>19778</v>
      </c>
    </row>
    <row r="12070" spans="2:4" x14ac:dyDescent="0.35">
      <c r="B12070" t="s">
        <v>15363</v>
      </c>
      <c r="C12070" t="s">
        <v>19641</v>
      </c>
      <c r="D12070" t="s">
        <v>19778</v>
      </c>
    </row>
    <row r="12071" spans="2:4" x14ac:dyDescent="0.35">
      <c r="B12071" t="s">
        <v>15364</v>
      </c>
      <c r="C12071" t="s">
        <v>19641</v>
      </c>
      <c r="D12071" t="s">
        <v>19778</v>
      </c>
    </row>
    <row r="12072" spans="2:4" x14ac:dyDescent="0.35">
      <c r="B12072" t="s">
        <v>15365</v>
      </c>
      <c r="C12072" t="s">
        <v>19641</v>
      </c>
      <c r="D12072" t="s">
        <v>19778</v>
      </c>
    </row>
    <row r="12073" spans="2:4" x14ac:dyDescent="0.35">
      <c r="B12073" t="s">
        <v>15366</v>
      </c>
      <c r="C12073" t="s">
        <v>19641</v>
      </c>
      <c r="D12073" t="s">
        <v>19778</v>
      </c>
    </row>
    <row r="12074" spans="2:4" x14ac:dyDescent="0.35">
      <c r="B12074" t="s">
        <v>15367</v>
      </c>
      <c r="C12074" t="s">
        <v>19641</v>
      </c>
      <c r="D12074" t="s">
        <v>19778</v>
      </c>
    </row>
    <row r="12075" spans="2:4" x14ac:dyDescent="0.35">
      <c r="B12075" t="s">
        <v>15368</v>
      </c>
      <c r="C12075" t="s">
        <v>19641</v>
      </c>
      <c r="D12075" t="s">
        <v>19778</v>
      </c>
    </row>
    <row r="12076" spans="2:4" x14ac:dyDescent="0.35">
      <c r="B12076" t="s">
        <v>15369</v>
      </c>
      <c r="C12076" t="s">
        <v>19641</v>
      </c>
      <c r="D12076" t="s">
        <v>19778</v>
      </c>
    </row>
    <row r="12077" spans="2:4" x14ac:dyDescent="0.35">
      <c r="B12077" t="s">
        <v>15370</v>
      </c>
      <c r="C12077" t="s">
        <v>19641</v>
      </c>
      <c r="D12077" t="s">
        <v>19778</v>
      </c>
    </row>
    <row r="12078" spans="2:4" x14ac:dyDescent="0.35">
      <c r="B12078" t="s">
        <v>15371</v>
      </c>
      <c r="C12078" t="s">
        <v>19641</v>
      </c>
      <c r="D12078" t="s">
        <v>19778</v>
      </c>
    </row>
    <row r="12079" spans="2:4" x14ac:dyDescent="0.35">
      <c r="B12079" t="s">
        <v>15372</v>
      </c>
      <c r="C12079" t="s">
        <v>19641</v>
      </c>
      <c r="D12079" t="s">
        <v>19778</v>
      </c>
    </row>
    <row r="12080" spans="2:4" x14ac:dyDescent="0.35">
      <c r="B12080" t="s">
        <v>15373</v>
      </c>
      <c r="C12080" t="s">
        <v>19641</v>
      </c>
      <c r="D12080" t="s">
        <v>19778</v>
      </c>
    </row>
    <row r="12081" spans="2:4" x14ac:dyDescent="0.35">
      <c r="B12081" t="s">
        <v>15374</v>
      </c>
      <c r="C12081" t="s">
        <v>19641</v>
      </c>
      <c r="D12081" t="s">
        <v>19778</v>
      </c>
    </row>
    <row r="12082" spans="2:4" x14ac:dyDescent="0.35">
      <c r="B12082" t="s">
        <v>15375</v>
      </c>
      <c r="C12082" t="s">
        <v>19641</v>
      </c>
      <c r="D12082" t="s">
        <v>19778</v>
      </c>
    </row>
    <row r="12083" spans="2:4" x14ac:dyDescent="0.35">
      <c r="B12083" t="s">
        <v>15376</v>
      </c>
      <c r="C12083" t="s">
        <v>19641</v>
      </c>
      <c r="D12083" t="s">
        <v>19778</v>
      </c>
    </row>
    <row r="12084" spans="2:4" x14ac:dyDescent="0.35">
      <c r="B12084" t="s">
        <v>15377</v>
      </c>
      <c r="C12084" t="s">
        <v>19641</v>
      </c>
      <c r="D12084" t="s">
        <v>19778</v>
      </c>
    </row>
    <row r="12085" spans="2:4" x14ac:dyDescent="0.35">
      <c r="B12085" t="s">
        <v>15378</v>
      </c>
      <c r="C12085" t="s">
        <v>19641</v>
      </c>
      <c r="D12085" t="s">
        <v>19778</v>
      </c>
    </row>
    <row r="12086" spans="2:4" x14ac:dyDescent="0.35">
      <c r="B12086" t="s">
        <v>15379</v>
      </c>
      <c r="C12086" t="s">
        <v>19641</v>
      </c>
      <c r="D12086" t="s">
        <v>19778</v>
      </c>
    </row>
    <row r="12087" spans="2:4" x14ac:dyDescent="0.35">
      <c r="B12087" t="s">
        <v>15380</v>
      </c>
      <c r="C12087" t="s">
        <v>19641</v>
      </c>
      <c r="D12087" t="s">
        <v>19778</v>
      </c>
    </row>
    <row r="12088" spans="2:4" x14ac:dyDescent="0.35">
      <c r="B12088" t="s">
        <v>15381</v>
      </c>
      <c r="C12088" t="s">
        <v>19641</v>
      </c>
      <c r="D12088" t="s">
        <v>19778</v>
      </c>
    </row>
    <row r="12089" spans="2:4" x14ac:dyDescent="0.35">
      <c r="B12089" t="s">
        <v>15382</v>
      </c>
      <c r="C12089" t="s">
        <v>19641</v>
      </c>
      <c r="D12089" t="s">
        <v>19778</v>
      </c>
    </row>
    <row r="12090" spans="2:4" x14ac:dyDescent="0.35">
      <c r="B12090" t="s">
        <v>15383</v>
      </c>
      <c r="C12090" t="s">
        <v>19641</v>
      </c>
      <c r="D12090" t="s">
        <v>19778</v>
      </c>
    </row>
    <row r="12091" spans="2:4" x14ac:dyDescent="0.35">
      <c r="B12091" t="s">
        <v>15384</v>
      </c>
      <c r="C12091" t="s">
        <v>19641</v>
      </c>
      <c r="D12091" t="s">
        <v>19778</v>
      </c>
    </row>
    <row r="12092" spans="2:4" x14ac:dyDescent="0.35">
      <c r="B12092" t="s">
        <v>15385</v>
      </c>
      <c r="C12092" t="s">
        <v>19641</v>
      </c>
      <c r="D12092" t="s">
        <v>19778</v>
      </c>
    </row>
    <row r="12093" spans="2:4" x14ac:dyDescent="0.35">
      <c r="B12093" t="s">
        <v>15386</v>
      </c>
      <c r="C12093" t="s">
        <v>19641</v>
      </c>
      <c r="D12093" t="s">
        <v>19778</v>
      </c>
    </row>
    <row r="12094" spans="2:4" x14ac:dyDescent="0.35">
      <c r="B12094" t="s">
        <v>15387</v>
      </c>
      <c r="C12094" t="s">
        <v>19641</v>
      </c>
      <c r="D12094" t="s">
        <v>19778</v>
      </c>
    </row>
    <row r="12095" spans="2:4" x14ac:dyDescent="0.35">
      <c r="B12095" t="s">
        <v>15388</v>
      </c>
      <c r="C12095" t="s">
        <v>19641</v>
      </c>
      <c r="D12095" t="s">
        <v>19778</v>
      </c>
    </row>
    <row r="12096" spans="2:4" x14ac:dyDescent="0.35">
      <c r="B12096" t="s">
        <v>15389</v>
      </c>
      <c r="C12096" t="s">
        <v>19641</v>
      </c>
      <c r="D12096" t="s">
        <v>19778</v>
      </c>
    </row>
    <row r="12097" spans="2:4" x14ac:dyDescent="0.35">
      <c r="B12097" t="s">
        <v>15390</v>
      </c>
      <c r="C12097" t="s">
        <v>19641</v>
      </c>
      <c r="D12097" t="s">
        <v>19778</v>
      </c>
    </row>
    <row r="12098" spans="2:4" x14ac:dyDescent="0.35">
      <c r="B12098" t="s">
        <v>15391</v>
      </c>
      <c r="C12098" t="s">
        <v>19641</v>
      </c>
      <c r="D12098" t="s">
        <v>19778</v>
      </c>
    </row>
    <row r="12099" spans="2:4" x14ac:dyDescent="0.35">
      <c r="B12099" t="s">
        <v>15392</v>
      </c>
      <c r="C12099" t="s">
        <v>19641</v>
      </c>
      <c r="D12099" t="s">
        <v>19778</v>
      </c>
    </row>
    <row r="12100" spans="2:4" x14ac:dyDescent="0.35">
      <c r="B12100" t="s">
        <v>15393</v>
      </c>
      <c r="C12100" t="s">
        <v>19641</v>
      </c>
      <c r="D12100" t="s">
        <v>19778</v>
      </c>
    </row>
    <row r="12101" spans="2:4" x14ac:dyDescent="0.35">
      <c r="B12101" t="s">
        <v>15394</v>
      </c>
      <c r="C12101" t="s">
        <v>19641</v>
      </c>
      <c r="D12101" t="s">
        <v>19778</v>
      </c>
    </row>
    <row r="12102" spans="2:4" x14ac:dyDescent="0.35">
      <c r="B12102" t="s">
        <v>15395</v>
      </c>
      <c r="C12102" t="s">
        <v>19641</v>
      </c>
      <c r="D12102" t="s">
        <v>19778</v>
      </c>
    </row>
    <row r="12103" spans="2:4" x14ac:dyDescent="0.35">
      <c r="B12103" t="s">
        <v>15396</v>
      </c>
      <c r="C12103" t="s">
        <v>19641</v>
      </c>
      <c r="D12103" t="s">
        <v>19778</v>
      </c>
    </row>
    <row r="12104" spans="2:4" x14ac:dyDescent="0.35">
      <c r="B12104" t="s">
        <v>15397</v>
      </c>
      <c r="C12104" t="s">
        <v>19641</v>
      </c>
      <c r="D12104" t="s">
        <v>19778</v>
      </c>
    </row>
    <row r="12105" spans="2:4" x14ac:dyDescent="0.35">
      <c r="B12105" t="s">
        <v>15398</v>
      </c>
      <c r="C12105" t="s">
        <v>19641</v>
      </c>
      <c r="D12105" t="s">
        <v>19778</v>
      </c>
    </row>
    <row r="12106" spans="2:4" x14ac:dyDescent="0.35">
      <c r="B12106" t="s">
        <v>15399</v>
      </c>
      <c r="C12106" t="s">
        <v>19641</v>
      </c>
      <c r="D12106" t="s">
        <v>19778</v>
      </c>
    </row>
    <row r="12107" spans="2:4" x14ac:dyDescent="0.35">
      <c r="B12107" t="s">
        <v>15400</v>
      </c>
      <c r="C12107" t="s">
        <v>19641</v>
      </c>
      <c r="D12107" t="s">
        <v>19778</v>
      </c>
    </row>
    <row r="12108" spans="2:4" x14ac:dyDescent="0.35">
      <c r="B12108" t="s">
        <v>15401</v>
      </c>
      <c r="C12108" t="s">
        <v>19641</v>
      </c>
      <c r="D12108" t="s">
        <v>19778</v>
      </c>
    </row>
    <row r="12109" spans="2:4" x14ac:dyDescent="0.35">
      <c r="B12109" t="s">
        <v>15402</v>
      </c>
      <c r="C12109" t="s">
        <v>19641</v>
      </c>
      <c r="D12109" t="s">
        <v>19778</v>
      </c>
    </row>
    <row r="12110" spans="2:4" x14ac:dyDescent="0.35">
      <c r="B12110" t="s">
        <v>15403</v>
      </c>
      <c r="C12110" t="s">
        <v>19641</v>
      </c>
      <c r="D12110" t="s">
        <v>19778</v>
      </c>
    </row>
    <row r="12111" spans="2:4" x14ac:dyDescent="0.35">
      <c r="B12111" t="s">
        <v>15404</v>
      </c>
      <c r="C12111" t="s">
        <v>19641</v>
      </c>
      <c r="D12111" t="s">
        <v>19778</v>
      </c>
    </row>
    <row r="12112" spans="2:4" x14ac:dyDescent="0.35">
      <c r="B12112" t="s">
        <v>15405</v>
      </c>
      <c r="C12112" t="s">
        <v>19641</v>
      </c>
      <c r="D12112" t="s">
        <v>19778</v>
      </c>
    </row>
    <row r="12113" spans="2:4" x14ac:dyDescent="0.35">
      <c r="B12113" t="s">
        <v>15406</v>
      </c>
      <c r="C12113" t="s">
        <v>19641</v>
      </c>
      <c r="D12113" t="s">
        <v>19778</v>
      </c>
    </row>
    <row r="12114" spans="2:4" x14ac:dyDescent="0.35">
      <c r="B12114" t="s">
        <v>15407</v>
      </c>
      <c r="C12114" t="s">
        <v>19641</v>
      </c>
      <c r="D12114" t="s">
        <v>19778</v>
      </c>
    </row>
    <row r="12115" spans="2:4" x14ac:dyDescent="0.35">
      <c r="B12115" t="s">
        <v>15408</v>
      </c>
      <c r="C12115" t="s">
        <v>19641</v>
      </c>
      <c r="D12115" t="s">
        <v>19778</v>
      </c>
    </row>
    <row r="12116" spans="2:4" x14ac:dyDescent="0.35">
      <c r="B12116" t="s">
        <v>15409</v>
      </c>
      <c r="C12116" t="s">
        <v>19641</v>
      </c>
      <c r="D12116" t="s">
        <v>19778</v>
      </c>
    </row>
    <row r="12117" spans="2:4" x14ac:dyDescent="0.35">
      <c r="B12117" t="s">
        <v>15410</v>
      </c>
      <c r="C12117" t="s">
        <v>19641</v>
      </c>
      <c r="D12117" t="s">
        <v>19778</v>
      </c>
    </row>
    <row r="12118" spans="2:4" x14ac:dyDescent="0.35">
      <c r="B12118" t="s">
        <v>15411</v>
      </c>
      <c r="C12118" t="s">
        <v>19641</v>
      </c>
      <c r="D12118" t="s">
        <v>19778</v>
      </c>
    </row>
    <row r="12119" spans="2:4" x14ac:dyDescent="0.35">
      <c r="B12119" t="s">
        <v>15412</v>
      </c>
      <c r="C12119" t="s">
        <v>19641</v>
      </c>
      <c r="D12119" t="s">
        <v>19778</v>
      </c>
    </row>
    <row r="12120" spans="2:4" x14ac:dyDescent="0.35">
      <c r="B12120" t="s">
        <v>15413</v>
      </c>
      <c r="C12120" t="s">
        <v>19641</v>
      </c>
      <c r="D12120" t="s">
        <v>19778</v>
      </c>
    </row>
    <row r="12121" spans="2:4" x14ac:dyDescent="0.35">
      <c r="B12121" t="s">
        <v>15414</v>
      </c>
      <c r="C12121" t="s">
        <v>19641</v>
      </c>
      <c r="D12121" t="s">
        <v>19778</v>
      </c>
    </row>
    <row r="12122" spans="2:4" x14ac:dyDescent="0.35">
      <c r="B12122" t="s">
        <v>15415</v>
      </c>
      <c r="C12122" t="s">
        <v>19641</v>
      </c>
      <c r="D12122" t="s">
        <v>19778</v>
      </c>
    </row>
    <row r="12123" spans="2:4" x14ac:dyDescent="0.35">
      <c r="B12123" t="s">
        <v>15416</v>
      </c>
      <c r="C12123" t="s">
        <v>19641</v>
      </c>
      <c r="D12123" t="s">
        <v>19778</v>
      </c>
    </row>
    <row r="12124" spans="2:4" x14ac:dyDescent="0.35">
      <c r="B12124" t="s">
        <v>15417</v>
      </c>
      <c r="C12124" t="s">
        <v>19641</v>
      </c>
      <c r="D12124" t="s">
        <v>19778</v>
      </c>
    </row>
    <row r="12125" spans="2:4" x14ac:dyDescent="0.35">
      <c r="B12125" t="s">
        <v>15418</v>
      </c>
      <c r="C12125" t="s">
        <v>19641</v>
      </c>
      <c r="D12125" t="s">
        <v>19778</v>
      </c>
    </row>
    <row r="12126" spans="2:4" x14ac:dyDescent="0.35">
      <c r="B12126" t="s">
        <v>15419</v>
      </c>
      <c r="C12126" t="s">
        <v>19641</v>
      </c>
      <c r="D12126" t="s">
        <v>19778</v>
      </c>
    </row>
    <row r="12127" spans="2:4" x14ac:dyDescent="0.35">
      <c r="B12127" t="s">
        <v>15420</v>
      </c>
      <c r="C12127" t="s">
        <v>19641</v>
      </c>
      <c r="D12127" t="s">
        <v>19778</v>
      </c>
    </row>
    <row r="12128" spans="2:4" x14ac:dyDescent="0.35">
      <c r="B12128" t="s">
        <v>15421</v>
      </c>
      <c r="C12128" t="s">
        <v>19641</v>
      </c>
      <c r="D12128" t="s">
        <v>19778</v>
      </c>
    </row>
    <row r="12129" spans="2:4" x14ac:dyDescent="0.35">
      <c r="B12129" t="s">
        <v>15422</v>
      </c>
      <c r="C12129" t="s">
        <v>19641</v>
      </c>
      <c r="D12129" t="s">
        <v>19778</v>
      </c>
    </row>
    <row r="12130" spans="2:4" x14ac:dyDescent="0.35">
      <c r="B12130" t="s">
        <v>15423</v>
      </c>
      <c r="C12130" t="s">
        <v>19641</v>
      </c>
      <c r="D12130" t="s">
        <v>19778</v>
      </c>
    </row>
    <row r="12131" spans="2:4" x14ac:dyDescent="0.35">
      <c r="B12131" t="s">
        <v>15424</v>
      </c>
      <c r="C12131" t="s">
        <v>19641</v>
      </c>
      <c r="D12131" t="s">
        <v>19778</v>
      </c>
    </row>
    <row r="12132" spans="2:4" x14ac:dyDescent="0.35">
      <c r="B12132" t="s">
        <v>15425</v>
      </c>
      <c r="C12132" t="s">
        <v>19641</v>
      </c>
      <c r="D12132" t="s">
        <v>19779</v>
      </c>
    </row>
    <row r="12133" spans="2:4" x14ac:dyDescent="0.35">
      <c r="B12133" t="s">
        <v>15426</v>
      </c>
      <c r="C12133" t="s">
        <v>19641</v>
      </c>
      <c r="D12133" t="s">
        <v>19779</v>
      </c>
    </row>
    <row r="12134" spans="2:4" x14ac:dyDescent="0.35">
      <c r="B12134" t="s">
        <v>15427</v>
      </c>
      <c r="C12134" t="s">
        <v>19641</v>
      </c>
      <c r="D12134" t="s">
        <v>19777</v>
      </c>
    </row>
    <row r="12135" spans="2:4" x14ac:dyDescent="0.35">
      <c r="B12135" t="s">
        <v>15428</v>
      </c>
      <c r="C12135" t="s">
        <v>19641</v>
      </c>
      <c r="D12135" t="s">
        <v>19777</v>
      </c>
    </row>
    <row r="12136" spans="2:4" x14ac:dyDescent="0.35">
      <c r="B12136" t="s">
        <v>15429</v>
      </c>
      <c r="C12136" t="s">
        <v>19641</v>
      </c>
      <c r="D12136" t="s">
        <v>19777</v>
      </c>
    </row>
    <row r="12137" spans="2:4" x14ac:dyDescent="0.35">
      <c r="B12137" t="s">
        <v>15430</v>
      </c>
      <c r="C12137" t="s">
        <v>19641</v>
      </c>
      <c r="D12137" t="s">
        <v>19777</v>
      </c>
    </row>
    <row r="12138" spans="2:4" x14ac:dyDescent="0.35">
      <c r="B12138" t="s">
        <v>15431</v>
      </c>
      <c r="C12138" t="s">
        <v>19641</v>
      </c>
      <c r="D12138" t="s">
        <v>19777</v>
      </c>
    </row>
    <row r="12139" spans="2:4" x14ac:dyDescent="0.35">
      <c r="B12139" t="s">
        <v>15432</v>
      </c>
      <c r="C12139" t="s">
        <v>19641</v>
      </c>
      <c r="D12139" t="s">
        <v>19777</v>
      </c>
    </row>
    <row r="12140" spans="2:4" x14ac:dyDescent="0.35">
      <c r="B12140" t="s">
        <v>15433</v>
      </c>
      <c r="C12140" t="s">
        <v>19641</v>
      </c>
      <c r="D12140" t="s">
        <v>19777</v>
      </c>
    </row>
    <row r="12141" spans="2:4" x14ac:dyDescent="0.35">
      <c r="B12141" t="s">
        <v>15434</v>
      </c>
      <c r="C12141" t="s">
        <v>19641</v>
      </c>
      <c r="D12141" t="s">
        <v>19777</v>
      </c>
    </row>
    <row r="12142" spans="2:4" x14ac:dyDescent="0.35">
      <c r="B12142" t="s">
        <v>15435</v>
      </c>
      <c r="C12142" t="s">
        <v>19641</v>
      </c>
      <c r="D12142" t="s">
        <v>19777</v>
      </c>
    </row>
    <row r="12143" spans="2:4" x14ac:dyDescent="0.35">
      <c r="B12143" t="s">
        <v>15436</v>
      </c>
      <c r="C12143" t="s">
        <v>19641</v>
      </c>
      <c r="D12143" t="s">
        <v>19777</v>
      </c>
    </row>
    <row r="12144" spans="2:4" x14ac:dyDescent="0.35">
      <c r="B12144" t="s">
        <v>15437</v>
      </c>
      <c r="C12144" t="s">
        <v>19641</v>
      </c>
      <c r="D12144" t="s">
        <v>19777</v>
      </c>
    </row>
    <row r="12145" spans="2:4" x14ac:dyDescent="0.35">
      <c r="B12145" t="s">
        <v>15438</v>
      </c>
      <c r="C12145" t="s">
        <v>19641</v>
      </c>
      <c r="D12145" t="s">
        <v>19777</v>
      </c>
    </row>
    <row r="12146" spans="2:4" x14ac:dyDescent="0.35">
      <c r="B12146" t="s">
        <v>15439</v>
      </c>
      <c r="C12146" t="s">
        <v>19641</v>
      </c>
      <c r="D12146" t="s">
        <v>19777</v>
      </c>
    </row>
    <row r="12147" spans="2:4" x14ac:dyDescent="0.35">
      <c r="B12147" t="s">
        <v>15440</v>
      </c>
      <c r="C12147" t="s">
        <v>19641</v>
      </c>
      <c r="D12147" t="s">
        <v>19777</v>
      </c>
    </row>
    <row r="12148" spans="2:4" x14ac:dyDescent="0.35">
      <c r="B12148" t="s">
        <v>15441</v>
      </c>
      <c r="C12148" t="s">
        <v>19641</v>
      </c>
      <c r="D12148" t="s">
        <v>19777</v>
      </c>
    </row>
    <row r="12149" spans="2:4" x14ac:dyDescent="0.35">
      <c r="B12149" t="s">
        <v>15442</v>
      </c>
      <c r="C12149" t="s">
        <v>19641</v>
      </c>
      <c r="D12149" t="s">
        <v>19777</v>
      </c>
    </row>
    <row r="12150" spans="2:4" x14ac:dyDescent="0.35">
      <c r="B12150" t="s">
        <v>15443</v>
      </c>
      <c r="C12150" t="s">
        <v>19641</v>
      </c>
      <c r="D12150" t="s">
        <v>19777</v>
      </c>
    </row>
    <row r="12151" spans="2:4" x14ac:dyDescent="0.35">
      <c r="B12151" t="s">
        <v>15444</v>
      </c>
      <c r="C12151" t="s">
        <v>19641</v>
      </c>
      <c r="D12151" t="s">
        <v>19777</v>
      </c>
    </row>
    <row r="12152" spans="2:4" x14ac:dyDescent="0.35">
      <c r="B12152" t="s">
        <v>15445</v>
      </c>
      <c r="C12152" t="s">
        <v>19641</v>
      </c>
      <c r="D12152" t="s">
        <v>19777</v>
      </c>
    </row>
    <row r="12153" spans="2:4" x14ac:dyDescent="0.35">
      <c r="B12153" t="s">
        <v>15446</v>
      </c>
      <c r="C12153" t="s">
        <v>19641</v>
      </c>
      <c r="D12153" t="s">
        <v>19777</v>
      </c>
    </row>
    <row r="12154" spans="2:4" x14ac:dyDescent="0.35">
      <c r="B12154" t="s">
        <v>15447</v>
      </c>
      <c r="C12154" t="s">
        <v>19641</v>
      </c>
      <c r="D12154" t="s">
        <v>19777</v>
      </c>
    </row>
    <row r="12155" spans="2:4" x14ac:dyDescent="0.35">
      <c r="B12155" t="s">
        <v>15448</v>
      </c>
      <c r="C12155" t="s">
        <v>19641</v>
      </c>
      <c r="D12155" t="s">
        <v>19777</v>
      </c>
    </row>
    <row r="12156" spans="2:4" x14ac:dyDescent="0.35">
      <c r="B12156" t="s">
        <v>15449</v>
      </c>
      <c r="C12156" t="s">
        <v>19641</v>
      </c>
      <c r="D12156" t="s">
        <v>19777</v>
      </c>
    </row>
    <row r="12157" spans="2:4" x14ac:dyDescent="0.35">
      <c r="B12157" t="s">
        <v>15450</v>
      </c>
      <c r="C12157" t="s">
        <v>19641</v>
      </c>
      <c r="D12157" t="s">
        <v>19777</v>
      </c>
    </row>
    <row r="12158" spans="2:4" x14ac:dyDescent="0.35">
      <c r="B12158" t="s">
        <v>15451</v>
      </c>
      <c r="C12158" t="s">
        <v>19641</v>
      </c>
      <c r="D12158" t="s">
        <v>19777</v>
      </c>
    </row>
    <row r="12159" spans="2:4" x14ac:dyDescent="0.35">
      <c r="B12159" t="s">
        <v>15452</v>
      </c>
      <c r="C12159" t="s">
        <v>19641</v>
      </c>
      <c r="D12159" t="s">
        <v>19777</v>
      </c>
    </row>
    <row r="12160" spans="2:4" x14ac:dyDescent="0.35">
      <c r="B12160" t="s">
        <v>15453</v>
      </c>
      <c r="C12160" t="s">
        <v>19641</v>
      </c>
      <c r="D12160" t="s">
        <v>19777</v>
      </c>
    </row>
    <row r="12161" spans="2:4" x14ac:dyDescent="0.35">
      <c r="B12161" t="s">
        <v>15454</v>
      </c>
      <c r="C12161" t="s">
        <v>19641</v>
      </c>
      <c r="D12161" t="s">
        <v>19777</v>
      </c>
    </row>
    <row r="12162" spans="2:4" x14ac:dyDescent="0.35">
      <c r="B12162" t="s">
        <v>15455</v>
      </c>
      <c r="C12162" t="s">
        <v>19641</v>
      </c>
      <c r="D12162" t="s">
        <v>19777</v>
      </c>
    </row>
    <row r="12163" spans="2:4" x14ac:dyDescent="0.35">
      <c r="B12163" t="s">
        <v>15456</v>
      </c>
      <c r="C12163" t="s">
        <v>19641</v>
      </c>
      <c r="D12163" t="s">
        <v>19777</v>
      </c>
    </row>
    <row r="12164" spans="2:4" x14ac:dyDescent="0.35">
      <c r="B12164" t="s">
        <v>15457</v>
      </c>
      <c r="C12164" t="s">
        <v>19641</v>
      </c>
      <c r="D12164" t="s">
        <v>19777</v>
      </c>
    </row>
    <row r="12165" spans="2:4" x14ac:dyDescent="0.35">
      <c r="B12165" t="s">
        <v>15458</v>
      </c>
      <c r="C12165" t="s">
        <v>19641</v>
      </c>
      <c r="D12165" t="s">
        <v>19777</v>
      </c>
    </row>
    <row r="12166" spans="2:4" x14ac:dyDescent="0.35">
      <c r="B12166" t="s">
        <v>15459</v>
      </c>
      <c r="C12166" t="s">
        <v>19641</v>
      </c>
      <c r="D12166" t="s">
        <v>19777</v>
      </c>
    </row>
    <row r="12167" spans="2:4" x14ac:dyDescent="0.35">
      <c r="B12167" t="s">
        <v>15460</v>
      </c>
      <c r="C12167" t="s">
        <v>19641</v>
      </c>
      <c r="D12167" t="s">
        <v>19777</v>
      </c>
    </row>
    <row r="12168" spans="2:4" x14ac:dyDescent="0.35">
      <c r="B12168" t="s">
        <v>15461</v>
      </c>
      <c r="C12168" t="s">
        <v>19641</v>
      </c>
      <c r="D12168" t="s">
        <v>19777</v>
      </c>
    </row>
    <row r="12169" spans="2:4" x14ac:dyDescent="0.35">
      <c r="B12169" t="s">
        <v>15462</v>
      </c>
      <c r="C12169" t="s">
        <v>19641</v>
      </c>
      <c r="D12169" t="s">
        <v>19777</v>
      </c>
    </row>
    <row r="12170" spans="2:4" x14ac:dyDescent="0.35">
      <c r="B12170" t="s">
        <v>15463</v>
      </c>
      <c r="C12170" t="s">
        <v>19641</v>
      </c>
      <c r="D12170" t="s">
        <v>19777</v>
      </c>
    </row>
    <row r="12171" spans="2:4" x14ac:dyDescent="0.35">
      <c r="B12171" t="s">
        <v>15464</v>
      </c>
      <c r="C12171" t="s">
        <v>19641</v>
      </c>
      <c r="D12171" t="s">
        <v>19777</v>
      </c>
    </row>
    <row r="12172" spans="2:4" x14ac:dyDescent="0.35">
      <c r="B12172" t="s">
        <v>15465</v>
      </c>
      <c r="C12172" t="s">
        <v>19641</v>
      </c>
      <c r="D12172" t="s">
        <v>19777</v>
      </c>
    </row>
    <row r="12173" spans="2:4" x14ac:dyDescent="0.35">
      <c r="B12173" t="s">
        <v>15466</v>
      </c>
      <c r="C12173" t="s">
        <v>19641</v>
      </c>
      <c r="D12173" t="s">
        <v>19780</v>
      </c>
    </row>
    <row r="12174" spans="2:4" x14ac:dyDescent="0.35">
      <c r="B12174" t="s">
        <v>15467</v>
      </c>
      <c r="C12174" t="s">
        <v>19641</v>
      </c>
      <c r="D12174" t="s">
        <v>19777</v>
      </c>
    </row>
    <row r="12175" spans="2:4" x14ac:dyDescent="0.35">
      <c r="B12175" t="s">
        <v>15468</v>
      </c>
      <c r="C12175" t="s">
        <v>19641</v>
      </c>
      <c r="D12175" t="s">
        <v>19777</v>
      </c>
    </row>
    <row r="12176" spans="2:4" x14ac:dyDescent="0.35">
      <c r="B12176" t="s">
        <v>15469</v>
      </c>
      <c r="C12176" t="s">
        <v>19641</v>
      </c>
      <c r="D12176" t="s">
        <v>19777</v>
      </c>
    </row>
    <row r="12177" spans="2:4" x14ac:dyDescent="0.35">
      <c r="B12177" t="s">
        <v>15470</v>
      </c>
      <c r="C12177" t="s">
        <v>19641</v>
      </c>
      <c r="D12177" t="s">
        <v>19777</v>
      </c>
    </row>
    <row r="12178" spans="2:4" x14ac:dyDescent="0.35">
      <c r="B12178" t="s">
        <v>15471</v>
      </c>
      <c r="C12178" t="s">
        <v>19641</v>
      </c>
      <c r="D12178" t="s">
        <v>19777</v>
      </c>
    </row>
    <row r="12179" spans="2:4" x14ac:dyDescent="0.35">
      <c r="B12179" t="s">
        <v>15472</v>
      </c>
      <c r="C12179" t="s">
        <v>19641</v>
      </c>
      <c r="D12179" t="s">
        <v>19777</v>
      </c>
    </row>
    <row r="12180" spans="2:4" x14ac:dyDescent="0.35">
      <c r="B12180" t="s">
        <v>15473</v>
      </c>
      <c r="C12180" t="s">
        <v>19641</v>
      </c>
      <c r="D12180" t="s">
        <v>19777</v>
      </c>
    </row>
    <row r="12181" spans="2:4" x14ac:dyDescent="0.35">
      <c r="B12181" t="s">
        <v>15474</v>
      </c>
      <c r="C12181" t="s">
        <v>19641</v>
      </c>
      <c r="D12181" t="s">
        <v>19777</v>
      </c>
    </row>
    <row r="12182" spans="2:4" x14ac:dyDescent="0.35">
      <c r="B12182" t="s">
        <v>15475</v>
      </c>
      <c r="C12182" t="s">
        <v>19641</v>
      </c>
      <c r="D12182" t="s">
        <v>19777</v>
      </c>
    </row>
    <row r="12183" spans="2:4" x14ac:dyDescent="0.35">
      <c r="B12183" t="s">
        <v>15476</v>
      </c>
      <c r="C12183" t="s">
        <v>19641</v>
      </c>
      <c r="D12183" t="s">
        <v>19777</v>
      </c>
    </row>
    <row r="12184" spans="2:4" x14ac:dyDescent="0.35">
      <c r="B12184" t="s">
        <v>15477</v>
      </c>
      <c r="C12184" t="s">
        <v>19641</v>
      </c>
      <c r="D12184" t="s">
        <v>19777</v>
      </c>
    </row>
    <row r="12185" spans="2:4" x14ac:dyDescent="0.35">
      <c r="B12185" t="s">
        <v>15478</v>
      </c>
      <c r="C12185" t="s">
        <v>19641</v>
      </c>
      <c r="D12185" t="s">
        <v>19777</v>
      </c>
    </row>
    <row r="12186" spans="2:4" x14ac:dyDescent="0.35">
      <c r="B12186" t="s">
        <v>15479</v>
      </c>
      <c r="C12186" t="s">
        <v>19641</v>
      </c>
      <c r="D12186" t="s">
        <v>19777</v>
      </c>
    </row>
    <row r="12187" spans="2:4" x14ac:dyDescent="0.35">
      <c r="B12187" t="s">
        <v>15480</v>
      </c>
      <c r="C12187" t="s">
        <v>19641</v>
      </c>
      <c r="D12187" t="s">
        <v>19777</v>
      </c>
    </row>
    <row r="12188" spans="2:4" x14ac:dyDescent="0.35">
      <c r="B12188" t="s">
        <v>15481</v>
      </c>
      <c r="C12188" t="s">
        <v>19641</v>
      </c>
      <c r="D12188" t="s">
        <v>19777</v>
      </c>
    </row>
    <row r="12189" spans="2:4" x14ac:dyDescent="0.35">
      <c r="B12189" t="s">
        <v>15482</v>
      </c>
      <c r="C12189" t="s">
        <v>19641</v>
      </c>
      <c r="D12189" t="s">
        <v>19777</v>
      </c>
    </row>
    <row r="12190" spans="2:4" x14ac:dyDescent="0.35">
      <c r="B12190" t="s">
        <v>15483</v>
      </c>
      <c r="C12190" t="s">
        <v>19641</v>
      </c>
      <c r="D12190" t="s">
        <v>19777</v>
      </c>
    </row>
    <row r="12191" spans="2:4" x14ac:dyDescent="0.35">
      <c r="B12191" t="s">
        <v>15484</v>
      </c>
      <c r="C12191" t="s">
        <v>19641</v>
      </c>
      <c r="D12191" t="s">
        <v>19777</v>
      </c>
    </row>
    <row r="12192" spans="2:4" x14ac:dyDescent="0.35">
      <c r="B12192" t="s">
        <v>15485</v>
      </c>
      <c r="C12192" t="s">
        <v>19641</v>
      </c>
      <c r="D12192" t="s">
        <v>19777</v>
      </c>
    </row>
    <row r="12193" spans="2:4" x14ac:dyDescent="0.35">
      <c r="B12193" t="s">
        <v>15486</v>
      </c>
      <c r="C12193" t="s">
        <v>19641</v>
      </c>
      <c r="D12193" t="s">
        <v>19777</v>
      </c>
    </row>
    <row r="12194" spans="2:4" x14ac:dyDescent="0.35">
      <c r="B12194" t="s">
        <v>15487</v>
      </c>
      <c r="C12194" t="s">
        <v>19641</v>
      </c>
      <c r="D12194" t="s">
        <v>19777</v>
      </c>
    </row>
    <row r="12195" spans="2:4" x14ac:dyDescent="0.35">
      <c r="B12195" t="s">
        <v>15488</v>
      </c>
      <c r="C12195" t="s">
        <v>19641</v>
      </c>
      <c r="D12195" t="s">
        <v>19777</v>
      </c>
    </row>
    <row r="12196" spans="2:4" x14ac:dyDescent="0.35">
      <c r="B12196" t="s">
        <v>15489</v>
      </c>
      <c r="C12196" t="s">
        <v>19641</v>
      </c>
      <c r="D12196" t="s">
        <v>19777</v>
      </c>
    </row>
    <row r="12197" spans="2:4" x14ac:dyDescent="0.35">
      <c r="B12197" t="s">
        <v>15490</v>
      </c>
      <c r="C12197" t="s">
        <v>19641</v>
      </c>
      <c r="D12197" t="s">
        <v>19777</v>
      </c>
    </row>
    <row r="12198" spans="2:4" x14ac:dyDescent="0.35">
      <c r="B12198" t="s">
        <v>15491</v>
      </c>
      <c r="C12198" t="s">
        <v>19641</v>
      </c>
      <c r="D12198" t="s">
        <v>19777</v>
      </c>
    </row>
    <row r="12199" spans="2:4" x14ac:dyDescent="0.35">
      <c r="B12199" t="s">
        <v>15492</v>
      </c>
      <c r="C12199" t="s">
        <v>19641</v>
      </c>
      <c r="D12199" t="s">
        <v>19781</v>
      </c>
    </row>
    <row r="12200" spans="2:4" x14ac:dyDescent="0.35">
      <c r="B12200" t="s">
        <v>15493</v>
      </c>
      <c r="C12200" t="s">
        <v>19641</v>
      </c>
      <c r="D12200" t="s">
        <v>19777</v>
      </c>
    </row>
    <row r="12201" spans="2:4" x14ac:dyDescent="0.35">
      <c r="B12201" t="s">
        <v>15494</v>
      </c>
      <c r="C12201" t="s">
        <v>19641</v>
      </c>
      <c r="D12201" t="s">
        <v>19777</v>
      </c>
    </row>
    <row r="12202" spans="2:4" x14ac:dyDescent="0.35">
      <c r="B12202" t="s">
        <v>15495</v>
      </c>
      <c r="C12202" t="s">
        <v>19641</v>
      </c>
      <c r="D12202" t="s">
        <v>19777</v>
      </c>
    </row>
    <row r="12203" spans="2:4" x14ac:dyDescent="0.35">
      <c r="B12203" t="s">
        <v>15496</v>
      </c>
      <c r="C12203" t="s">
        <v>19641</v>
      </c>
      <c r="D12203" t="s">
        <v>19777</v>
      </c>
    </row>
    <row r="12204" spans="2:4" x14ac:dyDescent="0.35">
      <c r="B12204" t="s">
        <v>15497</v>
      </c>
      <c r="C12204" t="s">
        <v>19641</v>
      </c>
      <c r="D12204" t="s">
        <v>19777</v>
      </c>
    </row>
    <row r="12205" spans="2:4" x14ac:dyDescent="0.35">
      <c r="B12205" t="s">
        <v>15498</v>
      </c>
      <c r="C12205" t="s">
        <v>19641</v>
      </c>
      <c r="D12205" t="s">
        <v>19777</v>
      </c>
    </row>
    <row r="12206" spans="2:4" x14ac:dyDescent="0.35">
      <c r="B12206" t="s">
        <v>15499</v>
      </c>
      <c r="C12206" t="s">
        <v>19641</v>
      </c>
      <c r="D12206" t="s">
        <v>19777</v>
      </c>
    </row>
    <row r="12207" spans="2:4" x14ac:dyDescent="0.35">
      <c r="B12207" t="s">
        <v>15500</v>
      </c>
      <c r="C12207" t="s">
        <v>19641</v>
      </c>
      <c r="D12207" t="s">
        <v>19777</v>
      </c>
    </row>
    <row r="12208" spans="2:4" x14ac:dyDescent="0.35">
      <c r="B12208" t="s">
        <v>15501</v>
      </c>
      <c r="C12208" t="s">
        <v>19641</v>
      </c>
      <c r="D12208" t="s">
        <v>19777</v>
      </c>
    </row>
    <row r="12209" spans="2:4" x14ac:dyDescent="0.35">
      <c r="B12209" t="s">
        <v>15502</v>
      </c>
      <c r="C12209" t="s">
        <v>19641</v>
      </c>
      <c r="D12209" t="s">
        <v>19777</v>
      </c>
    </row>
    <row r="12210" spans="2:4" x14ac:dyDescent="0.35">
      <c r="B12210" t="s">
        <v>15503</v>
      </c>
      <c r="C12210" t="s">
        <v>19641</v>
      </c>
      <c r="D12210" t="s">
        <v>19777</v>
      </c>
    </row>
    <row r="12211" spans="2:4" x14ac:dyDescent="0.35">
      <c r="B12211" t="s">
        <v>15504</v>
      </c>
      <c r="C12211" t="s">
        <v>19641</v>
      </c>
      <c r="D12211" t="s">
        <v>19777</v>
      </c>
    </row>
    <row r="12212" spans="2:4" x14ac:dyDescent="0.35">
      <c r="B12212" t="s">
        <v>15505</v>
      </c>
      <c r="C12212" t="s">
        <v>19641</v>
      </c>
      <c r="D12212" t="s">
        <v>19777</v>
      </c>
    </row>
    <row r="12213" spans="2:4" x14ac:dyDescent="0.35">
      <c r="B12213" t="s">
        <v>15506</v>
      </c>
      <c r="C12213" t="s">
        <v>19641</v>
      </c>
      <c r="D12213" t="s">
        <v>19777</v>
      </c>
    </row>
    <row r="12214" spans="2:4" x14ac:dyDescent="0.35">
      <c r="B12214" t="s">
        <v>15507</v>
      </c>
      <c r="C12214" t="s">
        <v>19641</v>
      </c>
      <c r="D12214" t="s">
        <v>19777</v>
      </c>
    </row>
    <row r="12215" spans="2:4" x14ac:dyDescent="0.35">
      <c r="B12215" t="s">
        <v>15508</v>
      </c>
      <c r="C12215" t="s">
        <v>19641</v>
      </c>
      <c r="D12215" t="s">
        <v>19777</v>
      </c>
    </row>
    <row r="12216" spans="2:4" x14ac:dyDescent="0.35">
      <c r="B12216" t="s">
        <v>15509</v>
      </c>
      <c r="C12216" t="s">
        <v>19641</v>
      </c>
      <c r="D12216" t="s">
        <v>19777</v>
      </c>
    </row>
    <row r="12217" spans="2:4" x14ac:dyDescent="0.35">
      <c r="B12217" t="s">
        <v>15510</v>
      </c>
      <c r="C12217" t="s">
        <v>19641</v>
      </c>
      <c r="D12217" t="s">
        <v>19777</v>
      </c>
    </row>
    <row r="12218" spans="2:4" x14ac:dyDescent="0.35">
      <c r="B12218" t="s">
        <v>15511</v>
      </c>
      <c r="C12218" t="s">
        <v>19641</v>
      </c>
      <c r="D12218" t="s">
        <v>19777</v>
      </c>
    </row>
    <row r="12219" spans="2:4" x14ac:dyDescent="0.35">
      <c r="B12219" t="s">
        <v>15512</v>
      </c>
      <c r="C12219" t="s">
        <v>19641</v>
      </c>
      <c r="D12219" t="s">
        <v>19777</v>
      </c>
    </row>
    <row r="12220" spans="2:4" x14ac:dyDescent="0.35">
      <c r="B12220" t="s">
        <v>15513</v>
      </c>
      <c r="C12220" t="s">
        <v>19641</v>
      </c>
      <c r="D12220" t="s">
        <v>19777</v>
      </c>
    </row>
    <row r="12221" spans="2:4" x14ac:dyDescent="0.35">
      <c r="B12221" t="s">
        <v>15514</v>
      </c>
      <c r="C12221" t="s">
        <v>19641</v>
      </c>
      <c r="D12221" t="s">
        <v>19780</v>
      </c>
    </row>
    <row r="12222" spans="2:4" x14ac:dyDescent="0.35">
      <c r="B12222" t="s">
        <v>15515</v>
      </c>
      <c r="C12222" t="s">
        <v>19641</v>
      </c>
      <c r="D12222" t="s">
        <v>19780</v>
      </c>
    </row>
    <row r="12223" spans="2:4" x14ac:dyDescent="0.35">
      <c r="B12223" t="s">
        <v>15516</v>
      </c>
      <c r="C12223" t="s">
        <v>19641</v>
      </c>
      <c r="D12223" t="s">
        <v>19780</v>
      </c>
    </row>
    <row r="12224" spans="2:4" x14ac:dyDescent="0.35">
      <c r="B12224" t="s">
        <v>15517</v>
      </c>
      <c r="C12224" t="s">
        <v>19641</v>
      </c>
      <c r="D12224" t="s">
        <v>19780</v>
      </c>
    </row>
    <row r="12225" spans="2:4" x14ac:dyDescent="0.35">
      <c r="B12225" t="s">
        <v>15518</v>
      </c>
      <c r="C12225" t="s">
        <v>19641</v>
      </c>
      <c r="D12225" t="s">
        <v>19780</v>
      </c>
    </row>
    <row r="12226" spans="2:4" x14ac:dyDescent="0.35">
      <c r="B12226" t="s">
        <v>15519</v>
      </c>
      <c r="C12226" t="s">
        <v>19641</v>
      </c>
      <c r="D12226" t="s">
        <v>19780</v>
      </c>
    </row>
    <row r="12227" spans="2:4" x14ac:dyDescent="0.35">
      <c r="B12227" t="s">
        <v>15520</v>
      </c>
      <c r="C12227" t="s">
        <v>19641</v>
      </c>
      <c r="D12227" t="s">
        <v>19780</v>
      </c>
    </row>
    <row r="12228" spans="2:4" x14ac:dyDescent="0.35">
      <c r="B12228" t="s">
        <v>15521</v>
      </c>
      <c r="C12228" t="s">
        <v>19641</v>
      </c>
      <c r="D12228" t="s">
        <v>19780</v>
      </c>
    </row>
    <row r="12229" spans="2:4" x14ac:dyDescent="0.35">
      <c r="B12229" t="s">
        <v>15522</v>
      </c>
      <c r="C12229" t="s">
        <v>19641</v>
      </c>
      <c r="D12229" t="s">
        <v>19780</v>
      </c>
    </row>
    <row r="12230" spans="2:4" x14ac:dyDescent="0.35">
      <c r="B12230" t="s">
        <v>15523</v>
      </c>
      <c r="C12230" t="s">
        <v>19641</v>
      </c>
      <c r="D12230" t="s">
        <v>19780</v>
      </c>
    </row>
    <row r="12231" spans="2:4" x14ac:dyDescent="0.35">
      <c r="B12231" t="s">
        <v>15524</v>
      </c>
      <c r="C12231" t="s">
        <v>19641</v>
      </c>
      <c r="D12231" t="s">
        <v>19780</v>
      </c>
    </row>
    <row r="12232" spans="2:4" x14ac:dyDescent="0.35">
      <c r="B12232" t="s">
        <v>15525</v>
      </c>
      <c r="C12232" t="s">
        <v>19641</v>
      </c>
      <c r="D12232" t="s">
        <v>19780</v>
      </c>
    </row>
    <row r="12233" spans="2:4" x14ac:dyDescent="0.35">
      <c r="B12233" t="s">
        <v>15526</v>
      </c>
      <c r="C12233" t="s">
        <v>19641</v>
      </c>
      <c r="D12233" t="s">
        <v>19780</v>
      </c>
    </row>
    <row r="12234" spans="2:4" x14ac:dyDescent="0.35">
      <c r="B12234" t="s">
        <v>15527</v>
      </c>
      <c r="C12234" t="s">
        <v>19641</v>
      </c>
      <c r="D12234" t="s">
        <v>19780</v>
      </c>
    </row>
    <row r="12235" spans="2:4" x14ac:dyDescent="0.35">
      <c r="B12235" t="s">
        <v>15528</v>
      </c>
      <c r="C12235" t="s">
        <v>19641</v>
      </c>
      <c r="D12235" t="s">
        <v>19780</v>
      </c>
    </row>
    <row r="12236" spans="2:4" x14ac:dyDescent="0.35">
      <c r="B12236" t="s">
        <v>15529</v>
      </c>
      <c r="C12236" t="s">
        <v>19641</v>
      </c>
      <c r="D12236" t="s">
        <v>19780</v>
      </c>
    </row>
    <row r="12237" spans="2:4" x14ac:dyDescent="0.35">
      <c r="B12237" t="s">
        <v>15530</v>
      </c>
      <c r="C12237" t="s">
        <v>19641</v>
      </c>
      <c r="D12237" t="s">
        <v>19780</v>
      </c>
    </row>
    <row r="12238" spans="2:4" x14ac:dyDescent="0.35">
      <c r="B12238" t="s">
        <v>15531</v>
      </c>
      <c r="C12238" t="s">
        <v>19641</v>
      </c>
      <c r="D12238" t="s">
        <v>19780</v>
      </c>
    </row>
    <row r="12239" spans="2:4" x14ac:dyDescent="0.35">
      <c r="B12239" t="s">
        <v>15532</v>
      </c>
      <c r="C12239" t="s">
        <v>19641</v>
      </c>
      <c r="D12239" t="s">
        <v>19780</v>
      </c>
    </row>
    <row r="12240" spans="2:4" x14ac:dyDescent="0.35">
      <c r="B12240" t="s">
        <v>15533</v>
      </c>
      <c r="C12240" t="s">
        <v>19641</v>
      </c>
      <c r="D12240" t="s">
        <v>19780</v>
      </c>
    </row>
    <row r="12241" spans="2:4" x14ac:dyDescent="0.35">
      <c r="B12241" t="s">
        <v>15534</v>
      </c>
      <c r="C12241" t="s">
        <v>19641</v>
      </c>
      <c r="D12241" t="s">
        <v>19780</v>
      </c>
    </row>
    <row r="12242" spans="2:4" x14ac:dyDescent="0.35">
      <c r="B12242" t="s">
        <v>15535</v>
      </c>
      <c r="C12242" t="s">
        <v>19641</v>
      </c>
      <c r="D12242" t="s">
        <v>19780</v>
      </c>
    </row>
    <row r="12243" spans="2:4" x14ac:dyDescent="0.35">
      <c r="B12243" t="s">
        <v>15536</v>
      </c>
      <c r="C12243" t="s">
        <v>19641</v>
      </c>
      <c r="D12243" t="s">
        <v>19780</v>
      </c>
    </row>
    <row r="12244" spans="2:4" x14ac:dyDescent="0.35">
      <c r="B12244" t="s">
        <v>15537</v>
      </c>
      <c r="C12244" t="s">
        <v>19641</v>
      </c>
      <c r="D12244" t="s">
        <v>19780</v>
      </c>
    </row>
    <row r="12245" spans="2:4" x14ac:dyDescent="0.35">
      <c r="B12245" t="s">
        <v>15538</v>
      </c>
      <c r="C12245" t="s">
        <v>19641</v>
      </c>
      <c r="D12245" t="s">
        <v>19780</v>
      </c>
    </row>
    <row r="12246" spans="2:4" x14ac:dyDescent="0.35">
      <c r="B12246" t="s">
        <v>15539</v>
      </c>
      <c r="C12246" t="s">
        <v>19641</v>
      </c>
      <c r="D12246" t="s">
        <v>19780</v>
      </c>
    </row>
    <row r="12247" spans="2:4" x14ac:dyDescent="0.35">
      <c r="B12247" t="s">
        <v>15540</v>
      </c>
      <c r="C12247" t="s">
        <v>19641</v>
      </c>
      <c r="D12247" t="s">
        <v>19780</v>
      </c>
    </row>
    <row r="12248" spans="2:4" x14ac:dyDescent="0.35">
      <c r="B12248" t="s">
        <v>15541</v>
      </c>
      <c r="C12248" t="s">
        <v>19641</v>
      </c>
      <c r="D12248" t="s">
        <v>19780</v>
      </c>
    </row>
    <row r="12249" spans="2:4" x14ac:dyDescent="0.35">
      <c r="B12249" t="s">
        <v>15542</v>
      </c>
      <c r="C12249" t="s">
        <v>19641</v>
      </c>
      <c r="D12249" t="s">
        <v>19780</v>
      </c>
    </row>
    <row r="12250" spans="2:4" x14ac:dyDescent="0.35">
      <c r="B12250" t="s">
        <v>15543</v>
      </c>
      <c r="C12250" t="s">
        <v>19641</v>
      </c>
      <c r="D12250" t="s">
        <v>19780</v>
      </c>
    </row>
    <row r="12251" spans="2:4" x14ac:dyDescent="0.35">
      <c r="B12251" t="s">
        <v>15544</v>
      </c>
      <c r="C12251" t="s">
        <v>19641</v>
      </c>
      <c r="D12251" t="s">
        <v>19780</v>
      </c>
    </row>
    <row r="12252" spans="2:4" x14ac:dyDescent="0.35">
      <c r="B12252" t="s">
        <v>15545</v>
      </c>
      <c r="C12252" t="s">
        <v>19641</v>
      </c>
      <c r="D12252" t="s">
        <v>19780</v>
      </c>
    </row>
    <row r="12253" spans="2:4" x14ac:dyDescent="0.35">
      <c r="B12253" t="s">
        <v>15546</v>
      </c>
      <c r="C12253" t="s">
        <v>19641</v>
      </c>
      <c r="D12253" t="s">
        <v>19780</v>
      </c>
    </row>
    <row r="12254" spans="2:4" x14ac:dyDescent="0.35">
      <c r="B12254" t="s">
        <v>15547</v>
      </c>
      <c r="C12254" t="s">
        <v>19641</v>
      </c>
      <c r="D12254" t="s">
        <v>19780</v>
      </c>
    </row>
    <row r="12255" spans="2:4" x14ac:dyDescent="0.35">
      <c r="B12255" t="s">
        <v>15548</v>
      </c>
      <c r="C12255" t="s">
        <v>19641</v>
      </c>
      <c r="D12255" t="s">
        <v>19780</v>
      </c>
    </row>
    <row r="12256" spans="2:4" x14ac:dyDescent="0.35">
      <c r="B12256" t="s">
        <v>15549</v>
      </c>
      <c r="C12256" t="s">
        <v>19641</v>
      </c>
      <c r="D12256" t="s">
        <v>19780</v>
      </c>
    </row>
    <row r="12257" spans="2:4" x14ac:dyDescent="0.35">
      <c r="B12257" t="s">
        <v>15550</v>
      </c>
      <c r="C12257" t="s">
        <v>19641</v>
      </c>
      <c r="D12257" t="s">
        <v>19780</v>
      </c>
    </row>
    <row r="12258" spans="2:4" x14ac:dyDescent="0.35">
      <c r="B12258" t="s">
        <v>15551</v>
      </c>
      <c r="C12258" t="s">
        <v>19641</v>
      </c>
      <c r="D12258" t="s">
        <v>19780</v>
      </c>
    </row>
    <row r="12259" spans="2:4" x14ac:dyDescent="0.35">
      <c r="B12259" t="s">
        <v>15552</v>
      </c>
      <c r="C12259" t="s">
        <v>19641</v>
      </c>
      <c r="D12259" t="s">
        <v>19780</v>
      </c>
    </row>
    <row r="12260" spans="2:4" x14ac:dyDescent="0.35">
      <c r="B12260" t="s">
        <v>15553</v>
      </c>
      <c r="C12260" t="s">
        <v>19641</v>
      </c>
      <c r="D12260" t="s">
        <v>19780</v>
      </c>
    </row>
    <row r="12261" spans="2:4" x14ac:dyDescent="0.35">
      <c r="B12261" t="s">
        <v>15554</v>
      </c>
      <c r="C12261" t="s">
        <v>19641</v>
      </c>
      <c r="D12261" t="s">
        <v>19780</v>
      </c>
    </row>
    <row r="12262" spans="2:4" x14ac:dyDescent="0.35">
      <c r="B12262" t="s">
        <v>15555</v>
      </c>
      <c r="C12262" t="s">
        <v>19641</v>
      </c>
      <c r="D12262" t="s">
        <v>19780</v>
      </c>
    </row>
    <row r="12263" spans="2:4" x14ac:dyDescent="0.35">
      <c r="B12263" t="s">
        <v>15556</v>
      </c>
      <c r="C12263" t="s">
        <v>19641</v>
      </c>
      <c r="D12263" t="s">
        <v>19780</v>
      </c>
    </row>
    <row r="12264" spans="2:4" x14ac:dyDescent="0.35">
      <c r="B12264" t="s">
        <v>15557</v>
      </c>
      <c r="C12264" t="s">
        <v>19641</v>
      </c>
      <c r="D12264" t="s">
        <v>19780</v>
      </c>
    </row>
    <row r="12265" spans="2:4" x14ac:dyDescent="0.35">
      <c r="B12265" t="s">
        <v>15558</v>
      </c>
      <c r="C12265" t="s">
        <v>19641</v>
      </c>
      <c r="D12265" t="s">
        <v>19780</v>
      </c>
    </row>
    <row r="12266" spans="2:4" x14ac:dyDescent="0.35">
      <c r="B12266" t="s">
        <v>15559</v>
      </c>
      <c r="C12266" t="s">
        <v>19641</v>
      </c>
      <c r="D12266" t="s">
        <v>19780</v>
      </c>
    </row>
    <row r="12267" spans="2:4" x14ac:dyDescent="0.35">
      <c r="B12267" t="s">
        <v>15560</v>
      </c>
      <c r="C12267" t="s">
        <v>19641</v>
      </c>
      <c r="D12267" t="s">
        <v>19780</v>
      </c>
    </row>
    <row r="12268" spans="2:4" x14ac:dyDescent="0.35">
      <c r="B12268" t="s">
        <v>15561</v>
      </c>
      <c r="C12268" t="s">
        <v>19641</v>
      </c>
      <c r="D12268" t="s">
        <v>19780</v>
      </c>
    </row>
    <row r="12269" spans="2:4" x14ac:dyDescent="0.35">
      <c r="B12269" t="s">
        <v>15562</v>
      </c>
      <c r="C12269" t="s">
        <v>19641</v>
      </c>
      <c r="D12269" t="s">
        <v>19780</v>
      </c>
    </row>
    <row r="12270" spans="2:4" x14ac:dyDescent="0.35">
      <c r="B12270" t="s">
        <v>15563</v>
      </c>
      <c r="C12270" t="s">
        <v>19641</v>
      </c>
      <c r="D12270" t="s">
        <v>19780</v>
      </c>
    </row>
    <row r="12271" spans="2:4" x14ac:dyDescent="0.35">
      <c r="B12271" t="s">
        <v>15564</v>
      </c>
      <c r="C12271" t="s">
        <v>19641</v>
      </c>
      <c r="D12271" t="s">
        <v>19780</v>
      </c>
    </row>
    <row r="12272" spans="2:4" x14ac:dyDescent="0.35">
      <c r="B12272" t="s">
        <v>15565</v>
      </c>
      <c r="C12272" t="s">
        <v>19641</v>
      </c>
      <c r="D12272" t="s">
        <v>19780</v>
      </c>
    </row>
    <row r="12273" spans="2:4" x14ac:dyDescent="0.35">
      <c r="B12273" t="s">
        <v>15566</v>
      </c>
      <c r="C12273" t="s">
        <v>19641</v>
      </c>
      <c r="D12273" t="s">
        <v>19780</v>
      </c>
    </row>
    <row r="12274" spans="2:4" x14ac:dyDescent="0.35">
      <c r="B12274" t="s">
        <v>15567</v>
      </c>
      <c r="C12274" t="s">
        <v>19641</v>
      </c>
      <c r="D12274" t="s">
        <v>19780</v>
      </c>
    </row>
    <row r="12275" spans="2:4" x14ac:dyDescent="0.35">
      <c r="B12275" t="s">
        <v>15568</v>
      </c>
      <c r="C12275" t="s">
        <v>19641</v>
      </c>
      <c r="D12275" t="s">
        <v>19780</v>
      </c>
    </row>
    <row r="12276" spans="2:4" x14ac:dyDescent="0.35">
      <c r="B12276" t="s">
        <v>15569</v>
      </c>
      <c r="C12276" t="s">
        <v>19641</v>
      </c>
      <c r="D12276" t="s">
        <v>19780</v>
      </c>
    </row>
    <row r="12277" spans="2:4" x14ac:dyDescent="0.35">
      <c r="B12277" t="s">
        <v>15570</v>
      </c>
      <c r="C12277" t="s">
        <v>19641</v>
      </c>
      <c r="D12277" t="s">
        <v>19780</v>
      </c>
    </row>
    <row r="12278" spans="2:4" x14ac:dyDescent="0.35">
      <c r="B12278" t="s">
        <v>15571</v>
      </c>
      <c r="C12278" t="s">
        <v>19641</v>
      </c>
      <c r="D12278" t="s">
        <v>19780</v>
      </c>
    </row>
    <row r="12279" spans="2:4" x14ac:dyDescent="0.35">
      <c r="B12279" t="s">
        <v>15572</v>
      </c>
      <c r="C12279" t="s">
        <v>19641</v>
      </c>
      <c r="D12279" t="s">
        <v>19780</v>
      </c>
    </row>
    <row r="12280" spans="2:4" x14ac:dyDescent="0.35">
      <c r="B12280" t="s">
        <v>15573</v>
      </c>
      <c r="C12280" t="s">
        <v>19641</v>
      </c>
      <c r="D12280" t="s">
        <v>19780</v>
      </c>
    </row>
    <row r="12281" spans="2:4" x14ac:dyDescent="0.35">
      <c r="B12281" t="s">
        <v>15574</v>
      </c>
      <c r="C12281" t="s">
        <v>19641</v>
      </c>
      <c r="D12281" t="s">
        <v>19780</v>
      </c>
    </row>
    <row r="12282" spans="2:4" x14ac:dyDescent="0.35">
      <c r="B12282" t="s">
        <v>15575</v>
      </c>
      <c r="C12282" t="s">
        <v>19641</v>
      </c>
      <c r="D12282" t="s">
        <v>19780</v>
      </c>
    </row>
    <row r="12283" spans="2:4" x14ac:dyDescent="0.35">
      <c r="B12283" t="s">
        <v>15576</v>
      </c>
      <c r="C12283" t="s">
        <v>19641</v>
      </c>
      <c r="D12283" t="s">
        <v>19780</v>
      </c>
    </row>
    <row r="12284" spans="2:4" x14ac:dyDescent="0.35">
      <c r="B12284" t="s">
        <v>15577</v>
      </c>
      <c r="C12284" t="s">
        <v>19641</v>
      </c>
      <c r="D12284" t="s">
        <v>19780</v>
      </c>
    </row>
    <row r="12285" spans="2:4" x14ac:dyDescent="0.35">
      <c r="B12285" t="s">
        <v>15578</v>
      </c>
      <c r="C12285" t="s">
        <v>19641</v>
      </c>
      <c r="D12285" t="s">
        <v>19780</v>
      </c>
    </row>
    <row r="12286" spans="2:4" x14ac:dyDescent="0.35">
      <c r="B12286" t="s">
        <v>15579</v>
      </c>
      <c r="C12286" t="s">
        <v>19641</v>
      </c>
      <c r="D12286" t="s">
        <v>19780</v>
      </c>
    </row>
    <row r="12287" spans="2:4" x14ac:dyDescent="0.35">
      <c r="B12287" t="s">
        <v>15580</v>
      </c>
      <c r="C12287" t="s">
        <v>19641</v>
      </c>
      <c r="D12287" t="s">
        <v>19780</v>
      </c>
    </row>
    <row r="12288" spans="2:4" x14ac:dyDescent="0.35">
      <c r="B12288" t="s">
        <v>15581</v>
      </c>
      <c r="C12288" t="s">
        <v>19641</v>
      </c>
      <c r="D12288" t="s">
        <v>19780</v>
      </c>
    </row>
    <row r="12289" spans="2:4" x14ac:dyDescent="0.35">
      <c r="B12289" t="s">
        <v>15582</v>
      </c>
      <c r="C12289" t="s">
        <v>19641</v>
      </c>
      <c r="D12289" t="s">
        <v>19780</v>
      </c>
    </row>
    <row r="12290" spans="2:4" x14ac:dyDescent="0.35">
      <c r="B12290" t="s">
        <v>15583</v>
      </c>
      <c r="C12290" t="s">
        <v>19641</v>
      </c>
      <c r="D12290" t="s">
        <v>19780</v>
      </c>
    </row>
    <row r="12291" spans="2:4" x14ac:dyDescent="0.35">
      <c r="B12291" t="s">
        <v>15584</v>
      </c>
      <c r="C12291" t="s">
        <v>19641</v>
      </c>
      <c r="D12291" t="s">
        <v>19780</v>
      </c>
    </row>
    <row r="12292" spans="2:4" x14ac:dyDescent="0.35">
      <c r="B12292" t="s">
        <v>15585</v>
      </c>
      <c r="C12292" t="s">
        <v>19641</v>
      </c>
      <c r="D12292" t="s">
        <v>19780</v>
      </c>
    </row>
    <row r="12293" spans="2:4" x14ac:dyDescent="0.35">
      <c r="B12293" t="s">
        <v>15586</v>
      </c>
      <c r="C12293" t="s">
        <v>19641</v>
      </c>
      <c r="D12293" t="s">
        <v>19780</v>
      </c>
    </row>
    <row r="12294" spans="2:4" x14ac:dyDescent="0.35">
      <c r="B12294" t="s">
        <v>15587</v>
      </c>
      <c r="C12294" t="s">
        <v>19641</v>
      </c>
      <c r="D12294" t="s">
        <v>19780</v>
      </c>
    </row>
    <row r="12295" spans="2:4" x14ac:dyDescent="0.35">
      <c r="B12295" t="s">
        <v>15588</v>
      </c>
      <c r="C12295" t="s">
        <v>19641</v>
      </c>
      <c r="D12295" t="s">
        <v>19780</v>
      </c>
    </row>
    <row r="12296" spans="2:4" x14ac:dyDescent="0.35">
      <c r="B12296" t="s">
        <v>15589</v>
      </c>
      <c r="C12296" t="s">
        <v>19641</v>
      </c>
      <c r="D12296" t="s">
        <v>19780</v>
      </c>
    </row>
    <row r="12297" spans="2:4" x14ac:dyDescent="0.35">
      <c r="B12297" t="s">
        <v>15590</v>
      </c>
      <c r="C12297" t="s">
        <v>19641</v>
      </c>
      <c r="D12297" t="s">
        <v>19780</v>
      </c>
    </row>
    <row r="12298" spans="2:4" x14ac:dyDescent="0.35">
      <c r="B12298" t="s">
        <v>15591</v>
      </c>
      <c r="C12298" t="s">
        <v>19641</v>
      </c>
      <c r="D12298" t="s">
        <v>19780</v>
      </c>
    </row>
    <row r="12299" spans="2:4" x14ac:dyDescent="0.35">
      <c r="B12299" t="s">
        <v>15592</v>
      </c>
      <c r="C12299" t="s">
        <v>19641</v>
      </c>
      <c r="D12299" t="s">
        <v>19780</v>
      </c>
    </row>
    <row r="12300" spans="2:4" x14ac:dyDescent="0.35">
      <c r="B12300" t="s">
        <v>15593</v>
      </c>
      <c r="C12300" t="s">
        <v>19641</v>
      </c>
      <c r="D12300" t="s">
        <v>19780</v>
      </c>
    </row>
    <row r="12301" spans="2:4" x14ac:dyDescent="0.35">
      <c r="B12301" t="s">
        <v>15594</v>
      </c>
      <c r="C12301" t="s">
        <v>19641</v>
      </c>
      <c r="D12301" t="s">
        <v>19780</v>
      </c>
    </row>
    <row r="12302" spans="2:4" x14ac:dyDescent="0.35">
      <c r="B12302" t="s">
        <v>15595</v>
      </c>
      <c r="C12302" t="s">
        <v>19641</v>
      </c>
      <c r="D12302" t="s">
        <v>19780</v>
      </c>
    </row>
    <row r="12303" spans="2:4" x14ac:dyDescent="0.35">
      <c r="B12303" t="s">
        <v>15596</v>
      </c>
      <c r="C12303" t="s">
        <v>19641</v>
      </c>
      <c r="D12303" t="s">
        <v>19780</v>
      </c>
    </row>
    <row r="12304" spans="2:4" x14ac:dyDescent="0.35">
      <c r="B12304" t="s">
        <v>15597</v>
      </c>
      <c r="C12304" t="s">
        <v>19641</v>
      </c>
      <c r="D12304" t="s">
        <v>19780</v>
      </c>
    </row>
    <row r="12305" spans="2:4" x14ac:dyDescent="0.35">
      <c r="B12305" t="s">
        <v>15598</v>
      </c>
      <c r="C12305" t="s">
        <v>19641</v>
      </c>
      <c r="D12305" t="s">
        <v>19780</v>
      </c>
    </row>
    <row r="12306" spans="2:4" x14ac:dyDescent="0.35">
      <c r="B12306" t="s">
        <v>15599</v>
      </c>
      <c r="C12306" t="s">
        <v>19641</v>
      </c>
      <c r="D12306" t="s">
        <v>19780</v>
      </c>
    </row>
    <row r="12307" spans="2:4" x14ac:dyDescent="0.35">
      <c r="B12307" t="s">
        <v>15600</v>
      </c>
      <c r="C12307" t="s">
        <v>19641</v>
      </c>
      <c r="D12307" t="s">
        <v>19780</v>
      </c>
    </row>
    <row r="12308" spans="2:4" x14ac:dyDescent="0.35">
      <c r="B12308" t="s">
        <v>15601</v>
      </c>
      <c r="C12308" t="s">
        <v>19641</v>
      </c>
      <c r="D12308" t="s">
        <v>19780</v>
      </c>
    </row>
    <row r="12309" spans="2:4" x14ac:dyDescent="0.35">
      <c r="B12309" t="s">
        <v>15602</v>
      </c>
      <c r="C12309" t="s">
        <v>19641</v>
      </c>
      <c r="D12309" t="s">
        <v>19780</v>
      </c>
    </row>
    <row r="12310" spans="2:4" x14ac:dyDescent="0.35">
      <c r="B12310" t="s">
        <v>15603</v>
      </c>
      <c r="C12310" t="s">
        <v>19641</v>
      </c>
      <c r="D12310" t="s">
        <v>19780</v>
      </c>
    </row>
    <row r="12311" spans="2:4" x14ac:dyDescent="0.35">
      <c r="B12311" t="s">
        <v>15604</v>
      </c>
      <c r="C12311" t="s">
        <v>19641</v>
      </c>
      <c r="D12311" t="s">
        <v>19780</v>
      </c>
    </row>
    <row r="12312" spans="2:4" x14ac:dyDescent="0.35">
      <c r="B12312" t="s">
        <v>15605</v>
      </c>
      <c r="C12312" t="s">
        <v>19641</v>
      </c>
      <c r="D12312" t="s">
        <v>19780</v>
      </c>
    </row>
    <row r="12313" spans="2:4" x14ac:dyDescent="0.35">
      <c r="B12313" t="s">
        <v>15606</v>
      </c>
      <c r="C12313" t="s">
        <v>19641</v>
      </c>
      <c r="D12313" t="s">
        <v>19780</v>
      </c>
    </row>
    <row r="12314" spans="2:4" x14ac:dyDescent="0.35">
      <c r="B12314" t="s">
        <v>15607</v>
      </c>
      <c r="C12314" t="s">
        <v>19641</v>
      </c>
      <c r="D12314" t="s">
        <v>19780</v>
      </c>
    </row>
    <row r="12315" spans="2:4" x14ac:dyDescent="0.35">
      <c r="B12315" t="s">
        <v>15608</v>
      </c>
      <c r="C12315" t="s">
        <v>19641</v>
      </c>
      <c r="D12315" t="s">
        <v>19780</v>
      </c>
    </row>
    <row r="12316" spans="2:4" x14ac:dyDescent="0.35">
      <c r="B12316" t="s">
        <v>15609</v>
      </c>
      <c r="C12316" t="s">
        <v>19641</v>
      </c>
      <c r="D12316" t="s">
        <v>19780</v>
      </c>
    </row>
    <row r="12317" spans="2:4" x14ac:dyDescent="0.35">
      <c r="B12317" t="s">
        <v>15610</v>
      </c>
      <c r="C12317" t="s">
        <v>19641</v>
      </c>
      <c r="D12317" t="s">
        <v>19780</v>
      </c>
    </row>
    <row r="12318" spans="2:4" x14ac:dyDescent="0.35">
      <c r="B12318" t="s">
        <v>15611</v>
      </c>
      <c r="C12318" t="s">
        <v>19641</v>
      </c>
      <c r="D12318" t="s">
        <v>19780</v>
      </c>
    </row>
    <row r="12319" spans="2:4" x14ac:dyDescent="0.35">
      <c r="B12319" t="s">
        <v>15612</v>
      </c>
      <c r="C12319" t="s">
        <v>19641</v>
      </c>
      <c r="D12319" t="s">
        <v>19780</v>
      </c>
    </row>
    <row r="12320" spans="2:4" x14ac:dyDescent="0.35">
      <c r="B12320" t="s">
        <v>15613</v>
      </c>
      <c r="C12320" t="s">
        <v>19641</v>
      </c>
      <c r="D12320" t="s">
        <v>19780</v>
      </c>
    </row>
    <row r="12321" spans="2:4" x14ac:dyDescent="0.35">
      <c r="B12321" t="s">
        <v>15614</v>
      </c>
      <c r="C12321" t="s">
        <v>19641</v>
      </c>
      <c r="D12321" t="s">
        <v>19780</v>
      </c>
    </row>
    <row r="12322" spans="2:4" x14ac:dyDescent="0.35">
      <c r="B12322" t="s">
        <v>15615</v>
      </c>
      <c r="C12322" t="s">
        <v>19641</v>
      </c>
      <c r="D12322" t="s">
        <v>19780</v>
      </c>
    </row>
    <row r="12323" spans="2:4" x14ac:dyDescent="0.35">
      <c r="B12323" t="s">
        <v>15616</v>
      </c>
      <c r="C12323" t="s">
        <v>19641</v>
      </c>
      <c r="D12323" t="s">
        <v>19780</v>
      </c>
    </row>
    <row r="12324" spans="2:4" x14ac:dyDescent="0.35">
      <c r="B12324" t="s">
        <v>15617</v>
      </c>
      <c r="C12324" t="s">
        <v>19641</v>
      </c>
      <c r="D12324" t="s">
        <v>19780</v>
      </c>
    </row>
    <row r="12325" spans="2:4" x14ac:dyDescent="0.35">
      <c r="B12325" t="s">
        <v>15618</v>
      </c>
      <c r="C12325" t="s">
        <v>19641</v>
      </c>
      <c r="D12325" t="s">
        <v>19780</v>
      </c>
    </row>
    <row r="12326" spans="2:4" x14ac:dyDescent="0.35">
      <c r="B12326" t="s">
        <v>15619</v>
      </c>
      <c r="C12326" t="s">
        <v>19641</v>
      </c>
      <c r="D12326" t="s">
        <v>19780</v>
      </c>
    </row>
    <row r="12327" spans="2:4" x14ac:dyDescent="0.35">
      <c r="B12327" t="s">
        <v>15620</v>
      </c>
      <c r="C12327" t="s">
        <v>19641</v>
      </c>
      <c r="D12327" t="s">
        <v>19780</v>
      </c>
    </row>
    <row r="12328" spans="2:4" x14ac:dyDescent="0.35">
      <c r="B12328" t="s">
        <v>15621</v>
      </c>
      <c r="C12328" t="s">
        <v>19641</v>
      </c>
      <c r="D12328" t="s">
        <v>19780</v>
      </c>
    </row>
    <row r="12329" spans="2:4" x14ac:dyDescent="0.35">
      <c r="B12329" t="s">
        <v>15622</v>
      </c>
      <c r="C12329" t="s">
        <v>19641</v>
      </c>
      <c r="D12329" t="s">
        <v>19780</v>
      </c>
    </row>
    <row r="12330" spans="2:4" x14ac:dyDescent="0.35">
      <c r="B12330" t="s">
        <v>15623</v>
      </c>
      <c r="C12330" t="s">
        <v>19641</v>
      </c>
      <c r="D12330" t="s">
        <v>19782</v>
      </c>
    </row>
    <row r="12331" spans="2:4" x14ac:dyDescent="0.35">
      <c r="B12331" t="s">
        <v>15624</v>
      </c>
      <c r="C12331" t="s">
        <v>19641</v>
      </c>
      <c r="D12331" t="s">
        <v>19782</v>
      </c>
    </row>
    <row r="12332" spans="2:4" x14ac:dyDescent="0.35">
      <c r="B12332" t="s">
        <v>15625</v>
      </c>
      <c r="C12332" t="s">
        <v>19641</v>
      </c>
      <c r="D12332" t="s">
        <v>19782</v>
      </c>
    </row>
    <row r="12333" spans="2:4" x14ac:dyDescent="0.35">
      <c r="B12333" t="s">
        <v>15626</v>
      </c>
      <c r="C12333" t="s">
        <v>19641</v>
      </c>
      <c r="D12333" t="s">
        <v>19782</v>
      </c>
    </row>
    <row r="12334" spans="2:4" x14ac:dyDescent="0.35">
      <c r="B12334" t="s">
        <v>15627</v>
      </c>
      <c r="C12334" t="s">
        <v>19641</v>
      </c>
      <c r="D12334" t="s">
        <v>19782</v>
      </c>
    </row>
    <row r="12335" spans="2:4" x14ac:dyDescent="0.35">
      <c r="B12335" t="s">
        <v>15628</v>
      </c>
      <c r="C12335" t="s">
        <v>19641</v>
      </c>
      <c r="D12335" t="s">
        <v>19782</v>
      </c>
    </row>
    <row r="12336" spans="2:4" x14ac:dyDescent="0.35">
      <c r="B12336" t="s">
        <v>15629</v>
      </c>
      <c r="C12336" t="s">
        <v>19641</v>
      </c>
      <c r="D12336" t="s">
        <v>19782</v>
      </c>
    </row>
    <row r="12337" spans="2:5" x14ac:dyDescent="0.35">
      <c r="B12337" t="s">
        <v>6656</v>
      </c>
      <c r="C12337" t="s">
        <v>19641</v>
      </c>
      <c r="D12337" t="s">
        <v>8229</v>
      </c>
      <c r="E12337" t="s">
        <v>1050</v>
      </c>
    </row>
    <row r="12338" spans="2:5" x14ac:dyDescent="0.35">
      <c r="B12338" t="s">
        <v>15630</v>
      </c>
      <c r="C12338" t="s">
        <v>19641</v>
      </c>
      <c r="D12338" t="s">
        <v>19783</v>
      </c>
      <c r="E12338" t="s">
        <v>1041</v>
      </c>
    </row>
    <row r="12339" spans="2:5" x14ac:dyDescent="0.35">
      <c r="B12339" t="s">
        <v>15631</v>
      </c>
      <c r="C12339" t="s">
        <v>19641</v>
      </c>
      <c r="D12339" t="s">
        <v>8230</v>
      </c>
      <c r="E12339" t="s">
        <v>1028</v>
      </c>
    </row>
    <row r="12340" spans="2:5" x14ac:dyDescent="0.35">
      <c r="B12340" t="s">
        <v>6657</v>
      </c>
      <c r="C12340" t="s">
        <v>19641</v>
      </c>
      <c r="D12340" t="s">
        <v>8230</v>
      </c>
      <c r="E12340" t="s">
        <v>1028</v>
      </c>
    </row>
    <row r="12341" spans="2:5" x14ac:dyDescent="0.35">
      <c r="B12341" t="s">
        <v>15632</v>
      </c>
      <c r="C12341" t="s">
        <v>19641</v>
      </c>
      <c r="D12341" t="s">
        <v>19784</v>
      </c>
    </row>
    <row r="12342" spans="2:5" x14ac:dyDescent="0.35">
      <c r="B12342" t="s">
        <v>15633</v>
      </c>
      <c r="C12342" t="s">
        <v>19641</v>
      </c>
      <c r="D12342" t="s">
        <v>6173</v>
      </c>
      <c r="E12342" t="s">
        <v>1028</v>
      </c>
    </row>
    <row r="12343" spans="2:5" x14ac:dyDescent="0.35">
      <c r="B12343" t="s">
        <v>15634</v>
      </c>
      <c r="C12343" t="s">
        <v>19641</v>
      </c>
      <c r="D12343" t="s">
        <v>6173</v>
      </c>
      <c r="E12343" t="s">
        <v>1028</v>
      </c>
    </row>
    <row r="12344" spans="2:5" x14ac:dyDescent="0.35">
      <c r="B12344" t="s">
        <v>6661</v>
      </c>
      <c r="C12344" t="s">
        <v>19641</v>
      </c>
      <c r="D12344" t="s">
        <v>8233</v>
      </c>
      <c r="E12344" t="s">
        <v>1028</v>
      </c>
    </row>
    <row r="12345" spans="2:5" x14ac:dyDescent="0.35">
      <c r="B12345" t="s">
        <v>15635</v>
      </c>
      <c r="C12345" t="s">
        <v>19641</v>
      </c>
      <c r="D12345" t="s">
        <v>8233</v>
      </c>
      <c r="E12345" t="s">
        <v>1028</v>
      </c>
    </row>
    <row r="12346" spans="2:5" x14ac:dyDescent="0.35">
      <c r="B12346" t="s">
        <v>15636</v>
      </c>
      <c r="C12346" t="s">
        <v>19641</v>
      </c>
      <c r="D12346" t="s">
        <v>8233</v>
      </c>
      <c r="E12346" t="s">
        <v>1028</v>
      </c>
    </row>
    <row r="12347" spans="2:5" x14ac:dyDescent="0.35">
      <c r="B12347" t="s">
        <v>15637</v>
      </c>
      <c r="C12347" t="s">
        <v>19641</v>
      </c>
      <c r="D12347" t="s">
        <v>6173</v>
      </c>
      <c r="E12347" t="s">
        <v>1028</v>
      </c>
    </row>
    <row r="12348" spans="2:5" x14ac:dyDescent="0.35">
      <c r="B12348" t="s">
        <v>6663</v>
      </c>
      <c r="C12348" t="s">
        <v>19641</v>
      </c>
      <c r="D12348" t="s">
        <v>8233</v>
      </c>
      <c r="E12348" t="s">
        <v>1028</v>
      </c>
    </row>
    <row r="12349" spans="2:5" x14ac:dyDescent="0.35">
      <c r="B12349" t="s">
        <v>15638</v>
      </c>
      <c r="C12349" t="s">
        <v>19641</v>
      </c>
      <c r="D12349" t="s">
        <v>8233</v>
      </c>
      <c r="E12349" t="s">
        <v>1028</v>
      </c>
    </row>
    <row r="12350" spans="2:5" x14ac:dyDescent="0.35">
      <c r="B12350" t="s">
        <v>15639</v>
      </c>
      <c r="C12350" t="s">
        <v>19641</v>
      </c>
      <c r="D12350" t="s">
        <v>6173</v>
      </c>
      <c r="E12350" t="s">
        <v>1028</v>
      </c>
    </row>
    <row r="12351" spans="2:5" x14ac:dyDescent="0.35">
      <c r="B12351" t="s">
        <v>15640</v>
      </c>
      <c r="C12351" t="s">
        <v>19641</v>
      </c>
      <c r="D12351" t="s">
        <v>8233</v>
      </c>
      <c r="E12351" t="s">
        <v>1028</v>
      </c>
    </row>
    <row r="12352" spans="2:5" x14ac:dyDescent="0.35">
      <c r="B12352" t="s">
        <v>15641</v>
      </c>
      <c r="C12352" t="s">
        <v>19641</v>
      </c>
      <c r="D12352" t="s">
        <v>8233</v>
      </c>
      <c r="E12352" t="s">
        <v>1028</v>
      </c>
    </row>
    <row r="12353" spans="2:5" x14ac:dyDescent="0.35">
      <c r="B12353" t="s">
        <v>6665</v>
      </c>
      <c r="C12353" t="s">
        <v>19641</v>
      </c>
      <c r="D12353" t="s">
        <v>8233</v>
      </c>
      <c r="E12353" t="s">
        <v>1028</v>
      </c>
    </row>
    <row r="12354" spans="2:5" x14ac:dyDescent="0.35">
      <c r="B12354" t="s">
        <v>15642</v>
      </c>
      <c r="C12354" t="s">
        <v>19641</v>
      </c>
      <c r="D12354" t="s">
        <v>8233</v>
      </c>
      <c r="E12354" t="s">
        <v>1028</v>
      </c>
    </row>
    <row r="12355" spans="2:5" x14ac:dyDescent="0.35">
      <c r="B12355" t="s">
        <v>15643</v>
      </c>
      <c r="C12355" t="s">
        <v>19641</v>
      </c>
      <c r="D12355" t="s">
        <v>8233</v>
      </c>
      <c r="E12355" t="s">
        <v>1028</v>
      </c>
    </row>
    <row r="12356" spans="2:5" x14ac:dyDescent="0.35">
      <c r="B12356" t="s">
        <v>15644</v>
      </c>
      <c r="C12356" t="s">
        <v>19641</v>
      </c>
      <c r="D12356" t="s">
        <v>8233</v>
      </c>
      <c r="E12356" t="s">
        <v>1028</v>
      </c>
    </row>
    <row r="12357" spans="2:5" x14ac:dyDescent="0.35">
      <c r="B12357" t="s">
        <v>15645</v>
      </c>
      <c r="C12357" t="s">
        <v>19641</v>
      </c>
      <c r="D12357" t="s">
        <v>19785</v>
      </c>
    </row>
    <row r="12358" spans="2:5" x14ac:dyDescent="0.35">
      <c r="B12358" t="s">
        <v>15646</v>
      </c>
      <c r="C12358" t="s">
        <v>19641</v>
      </c>
      <c r="D12358" t="s">
        <v>19785</v>
      </c>
    </row>
    <row r="12359" spans="2:5" x14ac:dyDescent="0.35">
      <c r="B12359" t="s">
        <v>15647</v>
      </c>
      <c r="C12359" t="s">
        <v>19641</v>
      </c>
      <c r="D12359" t="s">
        <v>19785</v>
      </c>
    </row>
    <row r="12360" spans="2:5" x14ac:dyDescent="0.35">
      <c r="B12360" t="s">
        <v>15648</v>
      </c>
      <c r="C12360" t="s">
        <v>19641</v>
      </c>
      <c r="D12360" t="s">
        <v>19785</v>
      </c>
    </row>
    <row r="12361" spans="2:5" x14ac:dyDescent="0.35">
      <c r="B12361" t="s">
        <v>15649</v>
      </c>
      <c r="C12361" t="s">
        <v>19641</v>
      </c>
      <c r="D12361" t="s">
        <v>19785</v>
      </c>
    </row>
    <row r="12362" spans="2:5" x14ac:dyDescent="0.35">
      <c r="B12362" t="s">
        <v>15650</v>
      </c>
      <c r="C12362" t="s">
        <v>19641</v>
      </c>
      <c r="D12362" t="s">
        <v>19785</v>
      </c>
    </row>
    <row r="12363" spans="2:5" x14ac:dyDescent="0.35">
      <c r="B12363" t="s">
        <v>15651</v>
      </c>
      <c r="C12363" t="s">
        <v>19641</v>
      </c>
      <c r="D12363" t="s">
        <v>19785</v>
      </c>
    </row>
    <row r="12364" spans="2:5" x14ac:dyDescent="0.35">
      <c r="B12364" t="s">
        <v>15652</v>
      </c>
      <c r="C12364" t="s">
        <v>19641</v>
      </c>
      <c r="D12364" t="s">
        <v>19785</v>
      </c>
    </row>
    <row r="12365" spans="2:5" x14ac:dyDescent="0.35">
      <c r="B12365" t="s">
        <v>15653</v>
      </c>
      <c r="C12365" t="s">
        <v>19641</v>
      </c>
      <c r="D12365" t="s">
        <v>19785</v>
      </c>
    </row>
    <row r="12366" spans="2:5" x14ac:dyDescent="0.35">
      <c r="B12366" t="s">
        <v>15654</v>
      </c>
      <c r="C12366" t="s">
        <v>19641</v>
      </c>
      <c r="D12366" t="s">
        <v>19785</v>
      </c>
    </row>
    <row r="12367" spans="2:5" x14ac:dyDescent="0.35">
      <c r="B12367" t="s">
        <v>15655</v>
      </c>
      <c r="C12367" t="s">
        <v>19641</v>
      </c>
      <c r="D12367" t="s">
        <v>19785</v>
      </c>
    </row>
    <row r="12368" spans="2:5" x14ac:dyDescent="0.35">
      <c r="B12368" t="s">
        <v>15656</v>
      </c>
      <c r="C12368" t="s">
        <v>19641</v>
      </c>
      <c r="D12368" t="s">
        <v>19785</v>
      </c>
    </row>
    <row r="12369" spans="2:5" x14ac:dyDescent="0.35">
      <c r="B12369" t="s">
        <v>15657</v>
      </c>
      <c r="C12369" t="s">
        <v>19641</v>
      </c>
      <c r="D12369" t="s">
        <v>19785</v>
      </c>
    </row>
    <row r="12370" spans="2:5" x14ac:dyDescent="0.35">
      <c r="B12370" t="s">
        <v>15658</v>
      </c>
      <c r="C12370" t="s">
        <v>19641</v>
      </c>
      <c r="D12370" t="s">
        <v>19785</v>
      </c>
    </row>
    <row r="12371" spans="2:5" x14ac:dyDescent="0.35">
      <c r="B12371" t="s">
        <v>15659</v>
      </c>
      <c r="C12371" t="s">
        <v>19641</v>
      </c>
      <c r="D12371" t="s">
        <v>19785</v>
      </c>
    </row>
    <row r="12372" spans="2:5" x14ac:dyDescent="0.35">
      <c r="B12372" t="s">
        <v>15660</v>
      </c>
      <c r="C12372" t="s">
        <v>19641</v>
      </c>
      <c r="D12372" t="s">
        <v>19785</v>
      </c>
    </row>
    <row r="12373" spans="2:5" x14ac:dyDescent="0.35">
      <c r="B12373" t="s">
        <v>15661</v>
      </c>
      <c r="C12373" t="s">
        <v>19641</v>
      </c>
      <c r="D12373" t="s">
        <v>19785</v>
      </c>
    </row>
    <row r="12374" spans="2:5" x14ac:dyDescent="0.35">
      <c r="B12374" t="s">
        <v>15662</v>
      </c>
      <c r="C12374" t="s">
        <v>19641</v>
      </c>
      <c r="D12374" t="s">
        <v>19785</v>
      </c>
    </row>
    <row r="12375" spans="2:5" x14ac:dyDescent="0.35">
      <c r="B12375" t="s">
        <v>15663</v>
      </c>
      <c r="C12375" t="s">
        <v>19641</v>
      </c>
      <c r="D12375" t="s">
        <v>19785</v>
      </c>
    </row>
    <row r="12376" spans="2:5" x14ac:dyDescent="0.35">
      <c r="B12376" t="s">
        <v>15664</v>
      </c>
      <c r="C12376" t="s">
        <v>19641</v>
      </c>
      <c r="D12376" t="s">
        <v>19785</v>
      </c>
    </row>
    <row r="12377" spans="2:5" x14ac:dyDescent="0.35">
      <c r="B12377" t="s">
        <v>15665</v>
      </c>
      <c r="C12377" t="s">
        <v>19641</v>
      </c>
      <c r="D12377" t="s">
        <v>19785</v>
      </c>
    </row>
    <row r="12378" spans="2:5" x14ac:dyDescent="0.35">
      <c r="B12378" t="s">
        <v>15666</v>
      </c>
      <c r="C12378" t="s">
        <v>19641</v>
      </c>
      <c r="D12378" t="s">
        <v>19785</v>
      </c>
    </row>
    <row r="12379" spans="2:5" x14ac:dyDescent="0.35">
      <c r="B12379" t="s">
        <v>15667</v>
      </c>
      <c r="C12379" t="s">
        <v>19641</v>
      </c>
      <c r="D12379" t="s">
        <v>19785</v>
      </c>
    </row>
    <row r="12380" spans="2:5" x14ac:dyDescent="0.35">
      <c r="B12380" t="s">
        <v>15668</v>
      </c>
      <c r="C12380" t="s">
        <v>19641</v>
      </c>
      <c r="D12380" t="s">
        <v>19785</v>
      </c>
    </row>
    <row r="12381" spans="2:5" x14ac:dyDescent="0.35">
      <c r="B12381" t="s">
        <v>15669</v>
      </c>
      <c r="C12381" t="s">
        <v>19641</v>
      </c>
      <c r="D12381" t="s">
        <v>19785</v>
      </c>
    </row>
    <row r="12382" spans="2:5" x14ac:dyDescent="0.35">
      <c r="B12382" t="s">
        <v>15670</v>
      </c>
      <c r="C12382" t="s">
        <v>19641</v>
      </c>
      <c r="D12382" t="s">
        <v>19785</v>
      </c>
    </row>
    <row r="12383" spans="2:5" x14ac:dyDescent="0.35">
      <c r="B12383" t="s">
        <v>6667</v>
      </c>
      <c r="C12383" t="s">
        <v>19641</v>
      </c>
    </row>
    <row r="12384" spans="2:5" x14ac:dyDescent="0.35">
      <c r="B12384" t="s">
        <v>6670</v>
      </c>
      <c r="C12384" t="s">
        <v>19641</v>
      </c>
      <c r="D12384" t="s">
        <v>8238</v>
      </c>
      <c r="E12384" t="s">
        <v>1028</v>
      </c>
    </row>
    <row r="12385" spans="2:5" x14ac:dyDescent="0.35">
      <c r="B12385" t="s">
        <v>6671</v>
      </c>
      <c r="C12385" t="s">
        <v>19641</v>
      </c>
      <c r="D12385" t="s">
        <v>8238</v>
      </c>
      <c r="E12385" t="s">
        <v>1028</v>
      </c>
    </row>
    <row r="12386" spans="2:5" x14ac:dyDescent="0.35">
      <c r="B12386" t="s">
        <v>15671</v>
      </c>
      <c r="C12386" t="s">
        <v>19641</v>
      </c>
    </row>
    <row r="12387" spans="2:5" x14ac:dyDescent="0.35">
      <c r="B12387" t="s">
        <v>6672</v>
      </c>
      <c r="C12387" t="s">
        <v>19641</v>
      </c>
      <c r="D12387" t="s">
        <v>8239</v>
      </c>
      <c r="E12387" t="s">
        <v>1028</v>
      </c>
    </row>
    <row r="12388" spans="2:5" x14ac:dyDescent="0.35">
      <c r="B12388" t="s">
        <v>15672</v>
      </c>
      <c r="C12388" t="s">
        <v>19641</v>
      </c>
      <c r="D12388" t="s">
        <v>19786</v>
      </c>
    </row>
    <row r="12389" spans="2:5" x14ac:dyDescent="0.35">
      <c r="B12389" t="s">
        <v>6675</v>
      </c>
      <c r="C12389" t="s">
        <v>19641</v>
      </c>
      <c r="D12389" t="s">
        <v>8241</v>
      </c>
      <c r="E12389" t="s">
        <v>4149</v>
      </c>
    </row>
    <row r="12390" spans="2:5" x14ac:dyDescent="0.35">
      <c r="B12390" t="s">
        <v>6677</v>
      </c>
      <c r="C12390" t="s">
        <v>19641</v>
      </c>
      <c r="D12390" t="s">
        <v>8243</v>
      </c>
    </row>
    <row r="12391" spans="2:5" x14ac:dyDescent="0.35">
      <c r="B12391" t="s">
        <v>6679</v>
      </c>
      <c r="C12391" t="s">
        <v>19641</v>
      </c>
      <c r="D12391" t="s">
        <v>8243</v>
      </c>
    </row>
    <row r="12392" spans="2:5" x14ac:dyDescent="0.35">
      <c r="B12392" t="s">
        <v>15673</v>
      </c>
      <c r="C12392" t="s">
        <v>19641</v>
      </c>
      <c r="D12392" t="s">
        <v>8243</v>
      </c>
    </row>
    <row r="12393" spans="2:5" x14ac:dyDescent="0.35">
      <c r="B12393" t="s">
        <v>15674</v>
      </c>
      <c r="C12393" t="s">
        <v>19641</v>
      </c>
      <c r="D12393" t="s">
        <v>8243</v>
      </c>
    </row>
    <row r="12394" spans="2:5" x14ac:dyDescent="0.35">
      <c r="B12394" t="s">
        <v>4810</v>
      </c>
      <c r="C12394" t="s">
        <v>19641</v>
      </c>
      <c r="D12394" t="s">
        <v>4811</v>
      </c>
      <c r="E12394" t="s">
        <v>1057</v>
      </c>
    </row>
    <row r="12395" spans="2:5" x14ac:dyDescent="0.35">
      <c r="B12395" t="s">
        <v>4812</v>
      </c>
      <c r="C12395" t="s">
        <v>19641</v>
      </c>
      <c r="D12395" t="s">
        <v>4811</v>
      </c>
      <c r="E12395" t="s">
        <v>1057</v>
      </c>
    </row>
    <row r="12396" spans="2:5" x14ac:dyDescent="0.35">
      <c r="B12396" t="s">
        <v>15675</v>
      </c>
      <c r="C12396" t="s">
        <v>19641</v>
      </c>
      <c r="D12396" t="s">
        <v>19787</v>
      </c>
      <c r="E12396" t="s">
        <v>1062</v>
      </c>
    </row>
    <row r="12397" spans="2:5" x14ac:dyDescent="0.35">
      <c r="B12397" t="s">
        <v>15676</v>
      </c>
      <c r="C12397" t="s">
        <v>19641</v>
      </c>
      <c r="D12397" t="s">
        <v>19788</v>
      </c>
    </row>
    <row r="12398" spans="2:5" x14ac:dyDescent="0.35">
      <c r="B12398" t="s">
        <v>15677</v>
      </c>
      <c r="C12398" t="s">
        <v>19641</v>
      </c>
      <c r="D12398" t="s">
        <v>19789</v>
      </c>
    </row>
    <row r="12399" spans="2:5" x14ac:dyDescent="0.35">
      <c r="B12399" t="s">
        <v>6683</v>
      </c>
      <c r="C12399" t="s">
        <v>19641</v>
      </c>
      <c r="D12399" t="s">
        <v>8246</v>
      </c>
      <c r="E12399" t="s">
        <v>1028</v>
      </c>
    </row>
    <row r="12400" spans="2:5" x14ac:dyDescent="0.35">
      <c r="B12400" t="s">
        <v>15678</v>
      </c>
      <c r="C12400" t="s">
        <v>19641</v>
      </c>
      <c r="D12400" t="s">
        <v>8248</v>
      </c>
    </row>
    <row r="12401" spans="2:4" x14ac:dyDescent="0.35">
      <c r="B12401" t="s">
        <v>15679</v>
      </c>
      <c r="C12401" t="s">
        <v>19641</v>
      </c>
      <c r="D12401" t="s">
        <v>19790</v>
      </c>
    </row>
    <row r="12402" spans="2:4" x14ac:dyDescent="0.35">
      <c r="B12402" t="s">
        <v>15680</v>
      </c>
      <c r="C12402" t="s">
        <v>19641</v>
      </c>
      <c r="D12402" t="s">
        <v>8250</v>
      </c>
    </row>
    <row r="12403" spans="2:4" x14ac:dyDescent="0.35">
      <c r="B12403" t="s">
        <v>6693</v>
      </c>
      <c r="C12403" t="s">
        <v>19641</v>
      </c>
      <c r="D12403" t="s">
        <v>8250</v>
      </c>
    </row>
    <row r="12404" spans="2:4" x14ac:dyDescent="0.35">
      <c r="B12404" t="s">
        <v>6696</v>
      </c>
      <c r="C12404" t="s">
        <v>19641</v>
      </c>
      <c r="D12404" t="s">
        <v>8250</v>
      </c>
    </row>
    <row r="12405" spans="2:4" x14ac:dyDescent="0.35">
      <c r="B12405" t="s">
        <v>15681</v>
      </c>
      <c r="C12405" t="s">
        <v>19641</v>
      </c>
      <c r="D12405" t="s">
        <v>19791</v>
      </c>
    </row>
    <row r="12406" spans="2:4" x14ac:dyDescent="0.35">
      <c r="B12406" t="s">
        <v>15682</v>
      </c>
      <c r="C12406" t="s">
        <v>19641</v>
      </c>
      <c r="D12406" t="s">
        <v>19792</v>
      </c>
    </row>
    <row r="12407" spans="2:4" x14ac:dyDescent="0.35">
      <c r="B12407" t="s">
        <v>15683</v>
      </c>
      <c r="C12407" t="s">
        <v>19641</v>
      </c>
      <c r="D12407" t="s">
        <v>19791</v>
      </c>
    </row>
    <row r="12408" spans="2:4" x14ac:dyDescent="0.35">
      <c r="B12408" t="s">
        <v>15684</v>
      </c>
      <c r="C12408" t="s">
        <v>19641</v>
      </c>
      <c r="D12408" t="s">
        <v>19792</v>
      </c>
    </row>
    <row r="12409" spans="2:4" x14ac:dyDescent="0.35">
      <c r="B12409" t="s">
        <v>6698</v>
      </c>
      <c r="C12409" t="s">
        <v>19641</v>
      </c>
    </row>
    <row r="12410" spans="2:4" x14ac:dyDescent="0.35">
      <c r="B12410" t="s">
        <v>15685</v>
      </c>
      <c r="C12410" t="s">
        <v>19641</v>
      </c>
      <c r="D12410" t="s">
        <v>19791</v>
      </c>
    </row>
    <row r="12411" spans="2:4" x14ac:dyDescent="0.35">
      <c r="B12411" t="s">
        <v>15686</v>
      </c>
      <c r="C12411" t="s">
        <v>19641</v>
      </c>
    </row>
    <row r="12412" spans="2:4" x14ac:dyDescent="0.35">
      <c r="B12412" t="s">
        <v>6701</v>
      </c>
      <c r="C12412" t="s">
        <v>19641</v>
      </c>
      <c r="D12412" t="s">
        <v>8254</v>
      </c>
    </row>
    <row r="12413" spans="2:4" x14ac:dyDescent="0.35">
      <c r="B12413" t="s">
        <v>15687</v>
      </c>
      <c r="C12413" t="s">
        <v>19641</v>
      </c>
      <c r="D12413" t="s">
        <v>8254</v>
      </c>
    </row>
    <row r="12414" spans="2:4" x14ac:dyDescent="0.35">
      <c r="B12414" t="s">
        <v>15688</v>
      </c>
      <c r="C12414" t="s">
        <v>19641</v>
      </c>
    </row>
    <row r="12415" spans="2:4" x14ac:dyDescent="0.35">
      <c r="B12415" t="s">
        <v>15689</v>
      </c>
      <c r="C12415" t="s">
        <v>19641</v>
      </c>
    </row>
    <row r="12416" spans="2:4" x14ac:dyDescent="0.35">
      <c r="B12416" t="s">
        <v>15690</v>
      </c>
      <c r="C12416" t="s">
        <v>19641</v>
      </c>
    </row>
    <row r="12417" spans="2:5" x14ac:dyDescent="0.35">
      <c r="B12417" t="s">
        <v>15691</v>
      </c>
      <c r="C12417" t="s">
        <v>19641</v>
      </c>
      <c r="D12417" t="s">
        <v>8254</v>
      </c>
    </row>
    <row r="12418" spans="2:5" x14ac:dyDescent="0.35">
      <c r="B12418" t="s">
        <v>15692</v>
      </c>
      <c r="C12418" t="s">
        <v>19641</v>
      </c>
    </row>
    <row r="12419" spans="2:5" x14ac:dyDescent="0.35">
      <c r="B12419" t="s">
        <v>6703</v>
      </c>
      <c r="C12419" t="s">
        <v>19641</v>
      </c>
      <c r="D12419" t="s">
        <v>8254</v>
      </c>
    </row>
    <row r="12420" spans="2:5" x14ac:dyDescent="0.35">
      <c r="B12420" t="s">
        <v>15693</v>
      </c>
      <c r="C12420" t="s">
        <v>19641</v>
      </c>
    </row>
    <row r="12421" spans="2:5" x14ac:dyDescent="0.35">
      <c r="B12421" t="s">
        <v>15694</v>
      </c>
      <c r="C12421" t="s">
        <v>19641</v>
      </c>
    </row>
    <row r="12422" spans="2:5" x14ac:dyDescent="0.35">
      <c r="B12422" t="s">
        <v>15695</v>
      </c>
      <c r="C12422" t="s">
        <v>19641</v>
      </c>
    </row>
    <row r="12423" spans="2:5" x14ac:dyDescent="0.35">
      <c r="B12423" t="s">
        <v>15696</v>
      </c>
      <c r="C12423" t="s">
        <v>19641</v>
      </c>
      <c r="D12423" t="s">
        <v>19793</v>
      </c>
    </row>
    <row r="12424" spans="2:5" x14ac:dyDescent="0.35">
      <c r="B12424" t="s">
        <v>15697</v>
      </c>
      <c r="C12424" t="s">
        <v>19641</v>
      </c>
    </row>
    <row r="12425" spans="2:5" x14ac:dyDescent="0.35">
      <c r="B12425" t="s">
        <v>15698</v>
      </c>
      <c r="C12425" t="s">
        <v>19641</v>
      </c>
      <c r="D12425" t="s">
        <v>8254</v>
      </c>
    </row>
    <row r="12426" spans="2:5" x14ac:dyDescent="0.35">
      <c r="B12426" t="s">
        <v>15699</v>
      </c>
      <c r="C12426" t="s">
        <v>19641</v>
      </c>
      <c r="D12426" t="s">
        <v>19794</v>
      </c>
    </row>
    <row r="12427" spans="2:5" x14ac:dyDescent="0.35">
      <c r="B12427" t="s">
        <v>15700</v>
      </c>
      <c r="C12427" t="s">
        <v>19641</v>
      </c>
      <c r="D12427" t="s">
        <v>19794</v>
      </c>
    </row>
    <row r="12428" spans="2:5" x14ac:dyDescent="0.35">
      <c r="B12428" t="s">
        <v>15701</v>
      </c>
      <c r="C12428" t="s">
        <v>19641</v>
      </c>
      <c r="D12428" t="s">
        <v>19794</v>
      </c>
    </row>
    <row r="12429" spans="2:5" x14ac:dyDescent="0.35">
      <c r="B12429" t="s">
        <v>15702</v>
      </c>
      <c r="C12429" t="s">
        <v>19641</v>
      </c>
      <c r="D12429" t="s">
        <v>19794</v>
      </c>
    </row>
    <row r="12430" spans="2:5" x14ac:dyDescent="0.35">
      <c r="B12430" t="s">
        <v>15703</v>
      </c>
      <c r="C12430" t="s">
        <v>19641</v>
      </c>
      <c r="D12430" t="s">
        <v>19794</v>
      </c>
    </row>
    <row r="12431" spans="2:5" x14ac:dyDescent="0.35">
      <c r="B12431" t="s">
        <v>15704</v>
      </c>
      <c r="C12431" t="s">
        <v>19641</v>
      </c>
    </row>
    <row r="12432" spans="2:5" x14ac:dyDescent="0.35">
      <c r="B12432" t="s">
        <v>6705</v>
      </c>
      <c r="C12432" t="s">
        <v>19641</v>
      </c>
      <c r="D12432" t="s">
        <v>8256</v>
      </c>
      <c r="E12432" t="s">
        <v>1050</v>
      </c>
    </row>
    <row r="12433" spans="2:5" x14ac:dyDescent="0.35">
      <c r="B12433" t="s">
        <v>15705</v>
      </c>
      <c r="C12433" t="s">
        <v>19641</v>
      </c>
      <c r="D12433" t="s">
        <v>8256</v>
      </c>
      <c r="E12433" t="s">
        <v>1050</v>
      </c>
    </row>
    <row r="12434" spans="2:5" x14ac:dyDescent="0.35">
      <c r="B12434" t="s">
        <v>6706</v>
      </c>
      <c r="C12434" t="s">
        <v>19641</v>
      </c>
      <c r="D12434" t="s">
        <v>8257</v>
      </c>
      <c r="E12434" t="s">
        <v>1105</v>
      </c>
    </row>
    <row r="12435" spans="2:5" x14ac:dyDescent="0.35">
      <c r="B12435" t="s">
        <v>6707</v>
      </c>
      <c r="C12435" t="s">
        <v>19641</v>
      </c>
    </row>
    <row r="12436" spans="2:5" x14ac:dyDescent="0.35">
      <c r="B12436" t="s">
        <v>6710</v>
      </c>
      <c r="C12436" t="s">
        <v>19641</v>
      </c>
      <c r="D12436" t="s">
        <v>8259</v>
      </c>
      <c r="E12436" t="s">
        <v>1050</v>
      </c>
    </row>
    <row r="12437" spans="2:5" x14ac:dyDescent="0.35">
      <c r="B12437" t="s">
        <v>15706</v>
      </c>
      <c r="C12437" t="s">
        <v>19641</v>
      </c>
      <c r="D12437" t="s">
        <v>19795</v>
      </c>
      <c r="E12437" t="s">
        <v>1059</v>
      </c>
    </row>
    <row r="12438" spans="2:5" x14ac:dyDescent="0.35">
      <c r="B12438" t="s">
        <v>15707</v>
      </c>
      <c r="C12438" t="s">
        <v>19641</v>
      </c>
    </row>
    <row r="12439" spans="2:5" x14ac:dyDescent="0.35">
      <c r="B12439" t="s">
        <v>15708</v>
      </c>
      <c r="C12439" t="s">
        <v>19641</v>
      </c>
      <c r="D12439" t="s">
        <v>19796</v>
      </c>
    </row>
    <row r="12440" spans="2:5" x14ac:dyDescent="0.35">
      <c r="B12440" t="s">
        <v>15709</v>
      </c>
      <c r="C12440" t="s">
        <v>19641</v>
      </c>
      <c r="D12440" t="s">
        <v>19797</v>
      </c>
    </row>
    <row r="12441" spans="2:5" x14ac:dyDescent="0.35">
      <c r="B12441" t="s">
        <v>15710</v>
      </c>
      <c r="C12441" t="s">
        <v>19641</v>
      </c>
      <c r="D12441" t="s">
        <v>19797</v>
      </c>
    </row>
    <row r="12442" spans="2:5" x14ac:dyDescent="0.35">
      <c r="B12442" t="s">
        <v>15711</v>
      </c>
      <c r="C12442" t="s">
        <v>19641</v>
      </c>
      <c r="D12442" t="s">
        <v>19797</v>
      </c>
    </row>
    <row r="12443" spans="2:5" x14ac:dyDescent="0.35">
      <c r="B12443" t="s">
        <v>15712</v>
      </c>
      <c r="C12443" t="s">
        <v>19641</v>
      </c>
      <c r="D12443" t="s">
        <v>19797</v>
      </c>
    </row>
    <row r="12444" spans="2:5" x14ac:dyDescent="0.35">
      <c r="B12444" t="s">
        <v>15713</v>
      </c>
      <c r="C12444" t="s">
        <v>19641</v>
      </c>
      <c r="D12444" t="s">
        <v>19797</v>
      </c>
    </row>
    <row r="12445" spans="2:5" x14ac:dyDescent="0.35">
      <c r="B12445" t="s">
        <v>15714</v>
      </c>
      <c r="C12445" t="s">
        <v>19641</v>
      </c>
      <c r="D12445" t="s">
        <v>19798</v>
      </c>
    </row>
    <row r="12446" spans="2:5" x14ac:dyDescent="0.35">
      <c r="B12446" t="s">
        <v>6719</v>
      </c>
      <c r="C12446" t="s">
        <v>19641</v>
      </c>
      <c r="D12446" t="s">
        <v>4841</v>
      </c>
      <c r="E12446" t="s">
        <v>1050</v>
      </c>
    </row>
    <row r="12447" spans="2:5" x14ac:dyDescent="0.35">
      <c r="B12447" t="s">
        <v>15715</v>
      </c>
      <c r="C12447" t="s">
        <v>19641</v>
      </c>
    </row>
    <row r="12448" spans="2:5" x14ac:dyDescent="0.35">
      <c r="B12448" t="s">
        <v>15716</v>
      </c>
      <c r="C12448" t="s">
        <v>19641</v>
      </c>
      <c r="D12448" t="s">
        <v>19799</v>
      </c>
    </row>
    <row r="12449" spans="2:5" x14ac:dyDescent="0.35">
      <c r="B12449" t="s">
        <v>15717</v>
      </c>
      <c r="C12449" t="s">
        <v>19641</v>
      </c>
      <c r="D12449" t="s">
        <v>8268</v>
      </c>
    </row>
    <row r="12450" spans="2:5" x14ac:dyDescent="0.35">
      <c r="B12450" t="s">
        <v>15718</v>
      </c>
      <c r="C12450" t="s">
        <v>19641</v>
      </c>
      <c r="D12450" t="s">
        <v>8268</v>
      </c>
    </row>
    <row r="12451" spans="2:5" x14ac:dyDescent="0.35">
      <c r="B12451" t="s">
        <v>15719</v>
      </c>
      <c r="C12451" t="s">
        <v>19641</v>
      </c>
      <c r="D12451" t="s">
        <v>8268</v>
      </c>
    </row>
    <row r="12452" spans="2:5" x14ac:dyDescent="0.35">
      <c r="B12452" t="s">
        <v>15720</v>
      </c>
      <c r="C12452" t="s">
        <v>19641</v>
      </c>
      <c r="D12452" t="s">
        <v>8268</v>
      </c>
    </row>
    <row r="12453" spans="2:5" x14ac:dyDescent="0.35">
      <c r="B12453" t="s">
        <v>6734</v>
      </c>
      <c r="C12453" t="s">
        <v>19641</v>
      </c>
      <c r="D12453" t="s">
        <v>8269</v>
      </c>
      <c r="E12453" t="s">
        <v>1028</v>
      </c>
    </row>
    <row r="12454" spans="2:5" x14ac:dyDescent="0.35">
      <c r="B12454" t="s">
        <v>15721</v>
      </c>
      <c r="C12454" t="s">
        <v>19641</v>
      </c>
      <c r="D12454" t="s">
        <v>19800</v>
      </c>
      <c r="E12454" t="s">
        <v>1050</v>
      </c>
    </row>
    <row r="12455" spans="2:5" x14ac:dyDescent="0.35">
      <c r="B12455" t="s">
        <v>15722</v>
      </c>
      <c r="C12455" t="s">
        <v>19641</v>
      </c>
      <c r="D12455" t="s">
        <v>19800</v>
      </c>
      <c r="E12455" t="s">
        <v>1050</v>
      </c>
    </row>
    <row r="12456" spans="2:5" x14ac:dyDescent="0.35">
      <c r="B12456" t="s">
        <v>15723</v>
      </c>
      <c r="C12456" t="s">
        <v>19641</v>
      </c>
      <c r="D12456" t="s">
        <v>19801</v>
      </c>
    </row>
    <row r="12457" spans="2:5" x14ac:dyDescent="0.35">
      <c r="B12457" t="s">
        <v>15724</v>
      </c>
      <c r="C12457" t="s">
        <v>19641</v>
      </c>
      <c r="D12457" t="s">
        <v>19801</v>
      </c>
    </row>
    <row r="12458" spans="2:5" x14ac:dyDescent="0.35">
      <c r="B12458" t="s">
        <v>15725</v>
      </c>
      <c r="C12458" t="s">
        <v>19641</v>
      </c>
      <c r="D12458" t="s">
        <v>19801</v>
      </c>
    </row>
    <row r="12459" spans="2:5" x14ac:dyDescent="0.35">
      <c r="B12459" t="s">
        <v>15726</v>
      </c>
      <c r="C12459" t="s">
        <v>19641</v>
      </c>
      <c r="D12459" t="s">
        <v>19801</v>
      </c>
    </row>
    <row r="12460" spans="2:5" x14ac:dyDescent="0.35">
      <c r="B12460" t="s">
        <v>15727</v>
      </c>
      <c r="C12460" t="s">
        <v>19641</v>
      </c>
      <c r="D12460" t="s">
        <v>19802</v>
      </c>
    </row>
    <row r="12461" spans="2:5" x14ac:dyDescent="0.35">
      <c r="B12461" t="s">
        <v>15728</v>
      </c>
      <c r="C12461" t="s">
        <v>19641</v>
      </c>
      <c r="D12461" t="s">
        <v>19802</v>
      </c>
    </row>
    <row r="12462" spans="2:5" x14ac:dyDescent="0.35">
      <c r="B12462" t="s">
        <v>15729</v>
      </c>
      <c r="C12462" t="s">
        <v>19641</v>
      </c>
      <c r="D12462" t="s">
        <v>19802</v>
      </c>
    </row>
    <row r="12463" spans="2:5" x14ac:dyDescent="0.35">
      <c r="B12463" t="s">
        <v>15730</v>
      </c>
      <c r="C12463" t="s">
        <v>19641</v>
      </c>
      <c r="D12463" t="s">
        <v>19802</v>
      </c>
    </row>
    <row r="12464" spans="2:5" x14ac:dyDescent="0.35">
      <c r="B12464" t="s">
        <v>6747</v>
      </c>
      <c r="C12464" t="s">
        <v>19641</v>
      </c>
      <c r="D12464" t="s">
        <v>8277</v>
      </c>
      <c r="E12464" t="s">
        <v>1059</v>
      </c>
    </row>
    <row r="12465" spans="2:5" x14ac:dyDescent="0.35">
      <c r="B12465" t="s">
        <v>6751</v>
      </c>
      <c r="C12465" t="s">
        <v>19641</v>
      </c>
      <c r="D12465" t="s">
        <v>8278</v>
      </c>
      <c r="E12465" t="s">
        <v>1050</v>
      </c>
    </row>
    <row r="12466" spans="2:5" x14ac:dyDescent="0.35">
      <c r="B12466" t="s">
        <v>6752</v>
      </c>
      <c r="C12466" t="s">
        <v>19641</v>
      </c>
      <c r="D12466" t="s">
        <v>8278</v>
      </c>
      <c r="E12466" t="s">
        <v>1050</v>
      </c>
    </row>
    <row r="12467" spans="2:5" x14ac:dyDescent="0.35">
      <c r="B12467" t="s">
        <v>15731</v>
      </c>
      <c r="C12467" t="s">
        <v>19641</v>
      </c>
      <c r="D12467" t="s">
        <v>4865</v>
      </c>
      <c r="E12467" t="s">
        <v>1059</v>
      </c>
    </row>
    <row r="12468" spans="2:5" x14ac:dyDescent="0.35">
      <c r="B12468" t="s">
        <v>15732</v>
      </c>
      <c r="C12468" t="s">
        <v>19641</v>
      </c>
      <c r="D12468" t="s">
        <v>19803</v>
      </c>
      <c r="E12468" t="s">
        <v>4149</v>
      </c>
    </row>
    <row r="12469" spans="2:5" x14ac:dyDescent="0.35">
      <c r="B12469" t="s">
        <v>15733</v>
      </c>
      <c r="C12469" t="s">
        <v>19641</v>
      </c>
      <c r="D12469" t="s">
        <v>19803</v>
      </c>
      <c r="E12469" t="s">
        <v>4149</v>
      </c>
    </row>
    <row r="12470" spans="2:5" x14ac:dyDescent="0.35">
      <c r="B12470" t="s">
        <v>15734</v>
      </c>
      <c r="C12470" t="s">
        <v>19641</v>
      </c>
      <c r="D12470" t="s">
        <v>19803</v>
      </c>
      <c r="E12470" t="s">
        <v>4149</v>
      </c>
    </row>
    <row r="12471" spans="2:5" x14ac:dyDescent="0.35">
      <c r="B12471" t="s">
        <v>15735</v>
      </c>
      <c r="C12471" t="s">
        <v>19641</v>
      </c>
      <c r="D12471" t="s">
        <v>19803</v>
      </c>
      <c r="E12471" t="s">
        <v>4149</v>
      </c>
    </row>
    <row r="12472" spans="2:5" x14ac:dyDescent="0.35">
      <c r="B12472" t="s">
        <v>15736</v>
      </c>
      <c r="C12472" t="s">
        <v>19641</v>
      </c>
      <c r="D12472" t="s">
        <v>19804</v>
      </c>
      <c r="E12472" t="s">
        <v>4149</v>
      </c>
    </row>
    <row r="12473" spans="2:5" x14ac:dyDescent="0.35">
      <c r="B12473" t="s">
        <v>15737</v>
      </c>
      <c r="C12473" t="s">
        <v>19641</v>
      </c>
      <c r="D12473" t="s">
        <v>19805</v>
      </c>
    </row>
    <row r="12474" spans="2:5" x14ac:dyDescent="0.35">
      <c r="B12474" t="s">
        <v>15738</v>
      </c>
      <c r="C12474" t="s">
        <v>19641</v>
      </c>
      <c r="D12474" t="s">
        <v>19806</v>
      </c>
      <c r="E12474" t="s">
        <v>1062</v>
      </c>
    </row>
    <row r="12475" spans="2:5" x14ac:dyDescent="0.35">
      <c r="B12475" t="s">
        <v>15739</v>
      </c>
      <c r="C12475" t="s">
        <v>19641</v>
      </c>
      <c r="D12475" t="s">
        <v>19802</v>
      </c>
    </row>
    <row r="12476" spans="2:5" x14ac:dyDescent="0.35">
      <c r="B12476" t="s">
        <v>1409</v>
      </c>
      <c r="C12476" t="s">
        <v>19641</v>
      </c>
      <c r="D12476" t="s">
        <v>1532</v>
      </c>
    </row>
    <row r="12477" spans="2:5" x14ac:dyDescent="0.35">
      <c r="B12477" t="s">
        <v>6769</v>
      </c>
      <c r="C12477" t="s">
        <v>19641</v>
      </c>
      <c r="D12477" t="s">
        <v>8285</v>
      </c>
      <c r="E12477" t="s">
        <v>1050</v>
      </c>
    </row>
    <row r="12478" spans="2:5" x14ac:dyDescent="0.35">
      <c r="B12478" t="s">
        <v>15740</v>
      </c>
      <c r="C12478" t="s">
        <v>19641</v>
      </c>
      <c r="D12478" t="s">
        <v>8285</v>
      </c>
      <c r="E12478" t="s">
        <v>1050</v>
      </c>
    </row>
    <row r="12479" spans="2:5" x14ac:dyDescent="0.35">
      <c r="B12479" t="s">
        <v>15741</v>
      </c>
      <c r="C12479" t="s">
        <v>19641</v>
      </c>
      <c r="D12479" t="s">
        <v>8285</v>
      </c>
      <c r="E12479" t="s">
        <v>1050</v>
      </c>
    </row>
    <row r="12480" spans="2:5" x14ac:dyDescent="0.35">
      <c r="B12480" t="s">
        <v>15742</v>
      </c>
      <c r="C12480" t="s">
        <v>19641</v>
      </c>
    </row>
    <row r="12481" spans="2:5" x14ac:dyDescent="0.35">
      <c r="B12481" t="s">
        <v>15743</v>
      </c>
      <c r="C12481" t="s">
        <v>19641</v>
      </c>
    </row>
    <row r="12482" spans="2:5" x14ac:dyDescent="0.35">
      <c r="B12482" t="s">
        <v>15744</v>
      </c>
      <c r="C12482" t="s">
        <v>19641</v>
      </c>
    </row>
    <row r="12483" spans="2:5" x14ac:dyDescent="0.35">
      <c r="B12483" t="s">
        <v>15745</v>
      </c>
      <c r="C12483" t="s">
        <v>19641</v>
      </c>
    </row>
    <row r="12484" spans="2:5" x14ac:dyDescent="0.35">
      <c r="B12484" t="s">
        <v>15746</v>
      </c>
      <c r="C12484" t="s">
        <v>19641</v>
      </c>
    </row>
    <row r="12485" spans="2:5" x14ac:dyDescent="0.35">
      <c r="B12485" t="s">
        <v>15747</v>
      </c>
      <c r="C12485" t="s">
        <v>19641</v>
      </c>
    </row>
    <row r="12486" spans="2:5" x14ac:dyDescent="0.35">
      <c r="B12486" t="s">
        <v>15748</v>
      </c>
      <c r="C12486" t="s">
        <v>19641</v>
      </c>
    </row>
    <row r="12487" spans="2:5" x14ac:dyDescent="0.35">
      <c r="B12487" t="s">
        <v>15749</v>
      </c>
      <c r="C12487" t="s">
        <v>19641</v>
      </c>
      <c r="D12487" t="s">
        <v>19807</v>
      </c>
    </row>
    <row r="12488" spans="2:5" x14ac:dyDescent="0.35">
      <c r="B12488" t="s">
        <v>6770</v>
      </c>
      <c r="C12488" t="s">
        <v>19641</v>
      </c>
    </row>
    <row r="12489" spans="2:5" x14ac:dyDescent="0.35">
      <c r="B12489" t="s">
        <v>15750</v>
      </c>
      <c r="C12489" t="s">
        <v>19641</v>
      </c>
    </row>
    <row r="12490" spans="2:5" x14ac:dyDescent="0.35">
      <c r="B12490" t="s">
        <v>15751</v>
      </c>
      <c r="C12490" t="s">
        <v>19641</v>
      </c>
      <c r="D12490" t="s">
        <v>19807</v>
      </c>
    </row>
    <row r="12491" spans="2:5" x14ac:dyDescent="0.35">
      <c r="B12491" t="s">
        <v>15752</v>
      </c>
      <c r="C12491" t="s">
        <v>19641</v>
      </c>
    </row>
    <row r="12492" spans="2:5" x14ac:dyDescent="0.35">
      <c r="B12492" t="s">
        <v>15753</v>
      </c>
      <c r="C12492" t="s">
        <v>19641</v>
      </c>
    </row>
    <row r="12493" spans="2:5" x14ac:dyDescent="0.35">
      <c r="B12493" t="s">
        <v>15754</v>
      </c>
      <c r="C12493" t="s">
        <v>19641</v>
      </c>
    </row>
    <row r="12494" spans="2:5" x14ac:dyDescent="0.35">
      <c r="B12494" t="s">
        <v>15755</v>
      </c>
      <c r="C12494" t="s">
        <v>19641</v>
      </c>
      <c r="D12494" t="s">
        <v>10735</v>
      </c>
      <c r="E12494" t="s">
        <v>1028</v>
      </c>
    </row>
    <row r="12495" spans="2:5" x14ac:dyDescent="0.35">
      <c r="B12495" t="s">
        <v>15756</v>
      </c>
      <c r="C12495" t="s">
        <v>19641</v>
      </c>
      <c r="D12495" t="s">
        <v>19808</v>
      </c>
      <c r="E12495" t="s">
        <v>4149</v>
      </c>
    </row>
    <row r="12496" spans="2:5" x14ac:dyDescent="0.35">
      <c r="B12496" t="s">
        <v>6773</v>
      </c>
      <c r="C12496" t="s">
        <v>19641</v>
      </c>
      <c r="D12496" t="s">
        <v>4896</v>
      </c>
      <c r="E12496" t="s">
        <v>1059</v>
      </c>
    </row>
    <row r="12497" spans="2:5" x14ac:dyDescent="0.35">
      <c r="B12497" t="s">
        <v>6774</v>
      </c>
      <c r="C12497" t="s">
        <v>19641</v>
      </c>
      <c r="D12497" t="s">
        <v>4896</v>
      </c>
      <c r="E12497" t="s">
        <v>1059</v>
      </c>
    </row>
    <row r="12498" spans="2:5" x14ac:dyDescent="0.35">
      <c r="B12498" t="s">
        <v>15757</v>
      </c>
      <c r="C12498" t="s">
        <v>19641</v>
      </c>
      <c r="D12498" t="s">
        <v>4896</v>
      </c>
      <c r="E12498" t="s">
        <v>1059</v>
      </c>
    </row>
    <row r="12499" spans="2:5" x14ac:dyDescent="0.35">
      <c r="B12499" t="s">
        <v>15758</v>
      </c>
      <c r="C12499" t="s">
        <v>19641</v>
      </c>
      <c r="D12499" t="s">
        <v>4896</v>
      </c>
      <c r="E12499" t="s">
        <v>1059</v>
      </c>
    </row>
    <row r="12500" spans="2:5" x14ac:dyDescent="0.35">
      <c r="B12500" t="s">
        <v>15759</v>
      </c>
      <c r="C12500" t="s">
        <v>19641</v>
      </c>
      <c r="D12500" t="s">
        <v>4896</v>
      </c>
      <c r="E12500" t="s">
        <v>1059</v>
      </c>
    </row>
    <row r="12501" spans="2:5" x14ac:dyDescent="0.35">
      <c r="B12501" t="s">
        <v>6775</v>
      </c>
      <c r="C12501" t="s">
        <v>19641</v>
      </c>
      <c r="D12501" t="s">
        <v>4896</v>
      </c>
      <c r="E12501" t="s">
        <v>1059</v>
      </c>
    </row>
    <row r="12502" spans="2:5" x14ac:dyDescent="0.35">
      <c r="B12502" t="s">
        <v>15760</v>
      </c>
      <c r="C12502" t="s">
        <v>19641</v>
      </c>
      <c r="D12502" t="s">
        <v>4896</v>
      </c>
      <c r="E12502" t="s">
        <v>1059</v>
      </c>
    </row>
    <row r="12503" spans="2:5" x14ac:dyDescent="0.35">
      <c r="B12503" t="s">
        <v>15761</v>
      </c>
      <c r="C12503" t="s">
        <v>19641</v>
      </c>
      <c r="D12503" t="s">
        <v>4896</v>
      </c>
      <c r="E12503" t="s">
        <v>1059</v>
      </c>
    </row>
    <row r="12504" spans="2:5" x14ac:dyDescent="0.35">
      <c r="B12504" t="s">
        <v>15762</v>
      </c>
      <c r="C12504" t="s">
        <v>19641</v>
      </c>
      <c r="D12504" t="s">
        <v>4896</v>
      </c>
      <c r="E12504" t="s">
        <v>1059</v>
      </c>
    </row>
    <row r="12505" spans="2:5" x14ac:dyDescent="0.35">
      <c r="B12505" t="s">
        <v>15763</v>
      </c>
      <c r="C12505" t="s">
        <v>19641</v>
      </c>
      <c r="D12505" t="s">
        <v>4896</v>
      </c>
      <c r="E12505" t="s">
        <v>1059</v>
      </c>
    </row>
    <row r="12506" spans="2:5" x14ac:dyDescent="0.35">
      <c r="B12506" t="s">
        <v>6782</v>
      </c>
      <c r="C12506" t="s">
        <v>19641</v>
      </c>
      <c r="D12506" t="s">
        <v>8289</v>
      </c>
      <c r="E12506" t="s">
        <v>1050</v>
      </c>
    </row>
    <row r="12507" spans="2:5" x14ac:dyDescent="0.35">
      <c r="B12507" t="s">
        <v>15764</v>
      </c>
      <c r="C12507" t="s">
        <v>19641</v>
      </c>
      <c r="D12507" t="s">
        <v>19809</v>
      </c>
      <c r="E12507" t="s">
        <v>1050</v>
      </c>
    </row>
    <row r="12508" spans="2:5" x14ac:dyDescent="0.35">
      <c r="B12508" t="s">
        <v>1132</v>
      </c>
      <c r="C12508" t="s">
        <v>19641</v>
      </c>
    </row>
    <row r="12509" spans="2:5" x14ac:dyDescent="0.35">
      <c r="B12509" t="s">
        <v>2192</v>
      </c>
      <c r="C12509" t="s">
        <v>19641</v>
      </c>
      <c r="D12509" t="s">
        <v>3403</v>
      </c>
      <c r="E12509" t="s">
        <v>1028</v>
      </c>
    </row>
    <row r="12510" spans="2:5" x14ac:dyDescent="0.35">
      <c r="B12510" t="s">
        <v>6792</v>
      </c>
      <c r="C12510" t="s">
        <v>19641</v>
      </c>
      <c r="D12510" t="s">
        <v>8293</v>
      </c>
    </row>
    <row r="12511" spans="2:5" x14ac:dyDescent="0.35">
      <c r="B12511" t="s">
        <v>6793</v>
      </c>
      <c r="C12511" t="s">
        <v>19641</v>
      </c>
      <c r="D12511" t="s">
        <v>8293</v>
      </c>
    </row>
    <row r="12512" spans="2:5" x14ac:dyDescent="0.35">
      <c r="B12512" t="s">
        <v>6794</v>
      </c>
      <c r="C12512" t="s">
        <v>19641</v>
      </c>
    </row>
    <row r="12513" spans="2:5" x14ac:dyDescent="0.35">
      <c r="B12513" t="s">
        <v>4907</v>
      </c>
      <c r="C12513" t="s">
        <v>19641</v>
      </c>
      <c r="D12513" t="s">
        <v>4908</v>
      </c>
      <c r="E12513" t="s">
        <v>1041</v>
      </c>
    </row>
    <row r="12514" spans="2:5" x14ac:dyDescent="0.35">
      <c r="B12514" t="s">
        <v>6795</v>
      </c>
      <c r="C12514" t="s">
        <v>19641</v>
      </c>
      <c r="D12514" t="s">
        <v>8294</v>
      </c>
      <c r="E12514" t="s">
        <v>1032</v>
      </c>
    </row>
    <row r="12515" spans="2:5" x14ac:dyDescent="0.35">
      <c r="B12515" t="s">
        <v>15765</v>
      </c>
      <c r="C12515" t="s">
        <v>19641</v>
      </c>
      <c r="D12515" t="s">
        <v>19810</v>
      </c>
      <c r="E12515" t="s">
        <v>4149</v>
      </c>
    </row>
    <row r="12516" spans="2:5" x14ac:dyDescent="0.35">
      <c r="B12516" t="s">
        <v>6796</v>
      </c>
      <c r="C12516" t="s">
        <v>19641</v>
      </c>
      <c r="D12516" t="s">
        <v>4910</v>
      </c>
      <c r="E12516" t="s">
        <v>1041</v>
      </c>
    </row>
    <row r="12517" spans="2:5" x14ac:dyDescent="0.35">
      <c r="B12517" t="s">
        <v>15766</v>
      </c>
      <c r="C12517" t="s">
        <v>19641</v>
      </c>
      <c r="D12517" t="s">
        <v>4910</v>
      </c>
      <c r="E12517" t="s">
        <v>1041</v>
      </c>
    </row>
    <row r="12518" spans="2:5" x14ac:dyDescent="0.35">
      <c r="B12518" t="s">
        <v>15767</v>
      </c>
      <c r="C12518" t="s">
        <v>19641</v>
      </c>
      <c r="D12518" t="s">
        <v>4910</v>
      </c>
      <c r="E12518" t="s">
        <v>1041</v>
      </c>
    </row>
    <row r="12519" spans="2:5" x14ac:dyDescent="0.35">
      <c r="B12519" t="s">
        <v>15768</v>
      </c>
      <c r="C12519" t="s">
        <v>19641</v>
      </c>
      <c r="D12519" t="s">
        <v>4910</v>
      </c>
      <c r="E12519" t="s">
        <v>1041</v>
      </c>
    </row>
    <row r="12520" spans="2:5" x14ac:dyDescent="0.35">
      <c r="B12520" t="s">
        <v>6797</v>
      </c>
      <c r="C12520" t="s">
        <v>19641</v>
      </c>
      <c r="D12520" t="s">
        <v>4910</v>
      </c>
      <c r="E12520" t="s">
        <v>1041</v>
      </c>
    </row>
    <row r="12521" spans="2:5" x14ac:dyDescent="0.35">
      <c r="B12521" t="s">
        <v>15769</v>
      </c>
      <c r="C12521" t="s">
        <v>19641</v>
      </c>
      <c r="D12521" t="s">
        <v>4910</v>
      </c>
      <c r="E12521" t="s">
        <v>1041</v>
      </c>
    </row>
    <row r="12522" spans="2:5" x14ac:dyDescent="0.35">
      <c r="B12522" t="s">
        <v>15770</v>
      </c>
      <c r="C12522" t="s">
        <v>19641</v>
      </c>
      <c r="D12522" t="s">
        <v>4910</v>
      </c>
      <c r="E12522" t="s">
        <v>1041</v>
      </c>
    </row>
    <row r="12523" spans="2:5" x14ac:dyDescent="0.35">
      <c r="B12523" t="s">
        <v>6798</v>
      </c>
      <c r="C12523" t="s">
        <v>19641</v>
      </c>
      <c r="D12523" t="s">
        <v>4910</v>
      </c>
      <c r="E12523" t="s">
        <v>1041</v>
      </c>
    </row>
    <row r="12524" spans="2:5" x14ac:dyDescent="0.35">
      <c r="B12524" t="s">
        <v>15771</v>
      </c>
      <c r="C12524" t="s">
        <v>19641</v>
      </c>
      <c r="D12524" t="s">
        <v>4910</v>
      </c>
      <c r="E12524" t="s">
        <v>1041</v>
      </c>
    </row>
    <row r="12525" spans="2:5" x14ac:dyDescent="0.35">
      <c r="B12525" t="s">
        <v>6799</v>
      </c>
      <c r="C12525" t="s">
        <v>19641</v>
      </c>
      <c r="D12525" t="s">
        <v>4910</v>
      </c>
      <c r="E12525" t="s">
        <v>1041</v>
      </c>
    </row>
    <row r="12526" spans="2:5" x14ac:dyDescent="0.35">
      <c r="B12526" t="s">
        <v>15772</v>
      </c>
      <c r="C12526" t="s">
        <v>19641</v>
      </c>
      <c r="D12526" t="s">
        <v>4910</v>
      </c>
      <c r="E12526" t="s">
        <v>1041</v>
      </c>
    </row>
    <row r="12527" spans="2:5" x14ac:dyDescent="0.35">
      <c r="B12527" t="s">
        <v>6800</v>
      </c>
      <c r="C12527" t="s">
        <v>19641</v>
      </c>
      <c r="D12527" t="s">
        <v>4910</v>
      </c>
      <c r="E12527" t="s">
        <v>1041</v>
      </c>
    </row>
    <row r="12528" spans="2:5" x14ac:dyDescent="0.35">
      <c r="B12528" t="s">
        <v>6801</v>
      </c>
      <c r="C12528" t="s">
        <v>19641</v>
      </c>
      <c r="D12528" t="s">
        <v>4910</v>
      </c>
      <c r="E12528" t="s">
        <v>1041</v>
      </c>
    </row>
    <row r="12529" spans="2:5" x14ac:dyDescent="0.35">
      <c r="B12529" t="s">
        <v>15773</v>
      </c>
      <c r="C12529" t="s">
        <v>19641</v>
      </c>
      <c r="D12529" t="s">
        <v>4910</v>
      </c>
      <c r="E12529" t="s">
        <v>1041</v>
      </c>
    </row>
    <row r="12530" spans="2:5" x14ac:dyDescent="0.35">
      <c r="B12530" t="s">
        <v>15774</v>
      </c>
      <c r="C12530" t="s">
        <v>19641</v>
      </c>
      <c r="D12530" t="s">
        <v>4910</v>
      </c>
      <c r="E12530" t="s">
        <v>1041</v>
      </c>
    </row>
    <row r="12531" spans="2:5" x14ac:dyDescent="0.35">
      <c r="B12531" t="s">
        <v>15775</v>
      </c>
      <c r="C12531" t="s">
        <v>19641</v>
      </c>
      <c r="D12531" t="s">
        <v>4910</v>
      </c>
      <c r="E12531" t="s">
        <v>1041</v>
      </c>
    </row>
    <row r="12532" spans="2:5" x14ac:dyDescent="0.35">
      <c r="B12532" t="s">
        <v>15776</v>
      </c>
      <c r="C12532" t="s">
        <v>19641</v>
      </c>
      <c r="D12532" t="s">
        <v>4910</v>
      </c>
      <c r="E12532" t="s">
        <v>1041</v>
      </c>
    </row>
    <row r="12533" spans="2:5" x14ac:dyDescent="0.35">
      <c r="B12533" t="s">
        <v>15777</v>
      </c>
      <c r="C12533" t="s">
        <v>19641</v>
      </c>
      <c r="D12533" t="s">
        <v>4910</v>
      </c>
      <c r="E12533" t="s">
        <v>1041</v>
      </c>
    </row>
    <row r="12534" spans="2:5" x14ac:dyDescent="0.35">
      <c r="B12534" t="s">
        <v>4915</v>
      </c>
      <c r="C12534" t="s">
        <v>19641</v>
      </c>
      <c r="D12534" t="s">
        <v>4910</v>
      </c>
      <c r="E12534" t="s">
        <v>1041</v>
      </c>
    </row>
    <row r="12535" spans="2:5" x14ac:dyDescent="0.35">
      <c r="B12535" t="s">
        <v>6802</v>
      </c>
      <c r="C12535" t="s">
        <v>19641</v>
      </c>
      <c r="D12535" t="s">
        <v>4910</v>
      </c>
      <c r="E12535" t="s">
        <v>1041</v>
      </c>
    </row>
    <row r="12536" spans="2:5" x14ac:dyDescent="0.35">
      <c r="B12536" t="s">
        <v>15778</v>
      </c>
      <c r="C12536" t="s">
        <v>19641</v>
      </c>
      <c r="D12536" t="s">
        <v>4910</v>
      </c>
      <c r="E12536" t="s">
        <v>1041</v>
      </c>
    </row>
    <row r="12537" spans="2:5" x14ac:dyDescent="0.35">
      <c r="B12537" t="s">
        <v>15779</v>
      </c>
      <c r="C12537" t="s">
        <v>19641</v>
      </c>
      <c r="D12537" t="s">
        <v>4910</v>
      </c>
      <c r="E12537" t="s">
        <v>1041</v>
      </c>
    </row>
    <row r="12538" spans="2:5" x14ac:dyDescent="0.35">
      <c r="B12538" t="s">
        <v>15780</v>
      </c>
      <c r="C12538" t="s">
        <v>19641</v>
      </c>
      <c r="D12538" t="s">
        <v>4910</v>
      </c>
      <c r="E12538" t="s">
        <v>1041</v>
      </c>
    </row>
    <row r="12539" spans="2:5" x14ac:dyDescent="0.35">
      <c r="B12539" t="s">
        <v>6803</v>
      </c>
      <c r="C12539" t="s">
        <v>19641</v>
      </c>
      <c r="D12539" t="s">
        <v>4910</v>
      </c>
      <c r="E12539" t="s">
        <v>1041</v>
      </c>
    </row>
    <row r="12540" spans="2:5" x14ac:dyDescent="0.35">
      <c r="B12540" t="s">
        <v>15781</v>
      </c>
      <c r="C12540" t="s">
        <v>19641</v>
      </c>
      <c r="D12540" t="s">
        <v>4910</v>
      </c>
      <c r="E12540" t="s">
        <v>1041</v>
      </c>
    </row>
    <row r="12541" spans="2:5" x14ac:dyDescent="0.35">
      <c r="B12541" t="s">
        <v>15782</v>
      </c>
      <c r="C12541" t="s">
        <v>19641</v>
      </c>
      <c r="D12541" t="s">
        <v>19811</v>
      </c>
    </row>
    <row r="12542" spans="2:5" x14ac:dyDescent="0.35">
      <c r="B12542" t="s">
        <v>15783</v>
      </c>
      <c r="C12542" t="s">
        <v>19641</v>
      </c>
      <c r="D12542" t="s">
        <v>19812</v>
      </c>
      <c r="E12542" t="s">
        <v>1028</v>
      </c>
    </row>
    <row r="12543" spans="2:5" x14ac:dyDescent="0.35">
      <c r="B12543" t="s">
        <v>15784</v>
      </c>
      <c r="C12543" t="s">
        <v>19641</v>
      </c>
      <c r="D12543" t="s">
        <v>19813</v>
      </c>
    </row>
    <row r="12544" spans="2:5" x14ac:dyDescent="0.35">
      <c r="B12544" t="s">
        <v>6805</v>
      </c>
      <c r="C12544" t="s">
        <v>19641</v>
      </c>
      <c r="D12544" t="s">
        <v>8296</v>
      </c>
      <c r="E12544" t="s">
        <v>1050</v>
      </c>
    </row>
    <row r="12545" spans="2:4" x14ac:dyDescent="0.35">
      <c r="B12545" t="s">
        <v>15785</v>
      </c>
      <c r="C12545" t="s">
        <v>19641</v>
      </c>
      <c r="D12545" t="s">
        <v>19814</v>
      </c>
    </row>
    <row r="12546" spans="2:4" x14ac:dyDescent="0.35">
      <c r="B12546" t="s">
        <v>15786</v>
      </c>
      <c r="C12546" t="s">
        <v>19641</v>
      </c>
      <c r="D12546" t="s">
        <v>19814</v>
      </c>
    </row>
    <row r="12547" spans="2:4" x14ac:dyDescent="0.35">
      <c r="B12547" t="s">
        <v>15787</v>
      </c>
      <c r="C12547" t="s">
        <v>19641</v>
      </c>
      <c r="D12547" t="s">
        <v>19814</v>
      </c>
    </row>
    <row r="12548" spans="2:4" x14ac:dyDescent="0.35">
      <c r="B12548" t="s">
        <v>15788</v>
      </c>
      <c r="C12548" t="s">
        <v>19641</v>
      </c>
      <c r="D12548" t="s">
        <v>19814</v>
      </c>
    </row>
    <row r="12549" spans="2:4" x14ac:dyDescent="0.35">
      <c r="B12549" t="s">
        <v>15789</v>
      </c>
      <c r="C12549" t="s">
        <v>19641</v>
      </c>
      <c r="D12549" t="s">
        <v>19815</v>
      </c>
    </row>
    <row r="12550" spans="2:4" x14ac:dyDescent="0.35">
      <c r="B12550" t="s">
        <v>15790</v>
      </c>
      <c r="C12550" t="s">
        <v>19641</v>
      </c>
      <c r="D12550" t="s">
        <v>19815</v>
      </c>
    </row>
    <row r="12551" spans="2:4" x14ac:dyDescent="0.35">
      <c r="B12551" t="s">
        <v>15791</v>
      </c>
      <c r="C12551" t="s">
        <v>19641</v>
      </c>
      <c r="D12551" t="s">
        <v>19815</v>
      </c>
    </row>
    <row r="12552" spans="2:4" x14ac:dyDescent="0.35">
      <c r="B12552" t="s">
        <v>15792</v>
      </c>
      <c r="C12552" t="s">
        <v>19641</v>
      </c>
      <c r="D12552" t="s">
        <v>19815</v>
      </c>
    </row>
    <row r="12553" spans="2:4" x14ac:dyDescent="0.35">
      <c r="B12553" t="s">
        <v>15793</v>
      </c>
      <c r="C12553" t="s">
        <v>19641</v>
      </c>
      <c r="D12553" t="s">
        <v>19815</v>
      </c>
    </row>
    <row r="12554" spans="2:4" x14ac:dyDescent="0.35">
      <c r="B12554" t="s">
        <v>15794</v>
      </c>
      <c r="C12554" t="s">
        <v>19641</v>
      </c>
      <c r="D12554" t="s">
        <v>19815</v>
      </c>
    </row>
    <row r="12555" spans="2:4" x14ac:dyDescent="0.35">
      <c r="B12555" t="s">
        <v>15795</v>
      </c>
      <c r="C12555" t="s">
        <v>19641</v>
      </c>
      <c r="D12555" t="s">
        <v>19815</v>
      </c>
    </row>
    <row r="12556" spans="2:4" x14ac:dyDescent="0.35">
      <c r="B12556" t="s">
        <v>15796</v>
      </c>
      <c r="C12556" t="s">
        <v>19641</v>
      </c>
      <c r="D12556" t="s">
        <v>19815</v>
      </c>
    </row>
    <row r="12557" spans="2:4" x14ac:dyDescent="0.35">
      <c r="B12557" t="s">
        <v>15797</v>
      </c>
      <c r="C12557" t="s">
        <v>19641</v>
      </c>
      <c r="D12557" t="s">
        <v>19815</v>
      </c>
    </row>
    <row r="12558" spans="2:4" x14ac:dyDescent="0.35">
      <c r="B12558" t="s">
        <v>15798</v>
      </c>
      <c r="C12558" t="s">
        <v>19641</v>
      </c>
      <c r="D12558" t="s">
        <v>19815</v>
      </c>
    </row>
    <row r="12559" spans="2:4" x14ac:dyDescent="0.35">
      <c r="B12559" t="s">
        <v>15799</v>
      </c>
      <c r="C12559" t="s">
        <v>19641</v>
      </c>
      <c r="D12559" t="s">
        <v>19815</v>
      </c>
    </row>
    <row r="12560" spans="2:4" x14ac:dyDescent="0.35">
      <c r="B12560" t="s">
        <v>15800</v>
      </c>
      <c r="C12560" t="s">
        <v>19641</v>
      </c>
      <c r="D12560" t="s">
        <v>19815</v>
      </c>
    </row>
    <row r="12561" spans="2:4" x14ac:dyDescent="0.35">
      <c r="B12561" t="s">
        <v>15801</v>
      </c>
      <c r="C12561" t="s">
        <v>19641</v>
      </c>
      <c r="D12561" t="s">
        <v>19815</v>
      </c>
    </row>
    <row r="12562" spans="2:4" x14ac:dyDescent="0.35">
      <c r="B12562" t="s">
        <v>15802</v>
      </c>
      <c r="C12562" t="s">
        <v>19641</v>
      </c>
      <c r="D12562" t="s">
        <v>19815</v>
      </c>
    </row>
    <row r="12563" spans="2:4" x14ac:dyDescent="0.35">
      <c r="B12563" t="s">
        <v>15803</v>
      </c>
      <c r="C12563" t="s">
        <v>19641</v>
      </c>
      <c r="D12563" t="s">
        <v>19815</v>
      </c>
    </row>
    <row r="12564" spans="2:4" x14ac:dyDescent="0.35">
      <c r="B12564" t="s">
        <v>15804</v>
      </c>
      <c r="C12564" t="s">
        <v>19641</v>
      </c>
      <c r="D12564" t="s">
        <v>19815</v>
      </c>
    </row>
    <row r="12565" spans="2:4" x14ac:dyDescent="0.35">
      <c r="B12565" t="s">
        <v>15805</v>
      </c>
      <c r="C12565" t="s">
        <v>19641</v>
      </c>
      <c r="D12565" t="s">
        <v>19815</v>
      </c>
    </row>
    <row r="12566" spans="2:4" x14ac:dyDescent="0.35">
      <c r="B12566" t="s">
        <v>15806</v>
      </c>
      <c r="C12566" t="s">
        <v>19641</v>
      </c>
      <c r="D12566" t="s">
        <v>19815</v>
      </c>
    </row>
    <row r="12567" spans="2:4" x14ac:dyDescent="0.35">
      <c r="B12567" t="s">
        <v>15807</v>
      </c>
      <c r="C12567" t="s">
        <v>19641</v>
      </c>
      <c r="D12567" t="s">
        <v>19815</v>
      </c>
    </row>
    <row r="12568" spans="2:4" x14ac:dyDescent="0.35">
      <c r="B12568" t="s">
        <v>15808</v>
      </c>
      <c r="C12568" t="s">
        <v>19641</v>
      </c>
      <c r="D12568" t="s">
        <v>19815</v>
      </c>
    </row>
    <row r="12569" spans="2:4" x14ac:dyDescent="0.35">
      <c r="B12569" t="s">
        <v>15809</v>
      </c>
      <c r="C12569" t="s">
        <v>19641</v>
      </c>
      <c r="D12569" t="s">
        <v>19815</v>
      </c>
    </row>
    <row r="12570" spans="2:4" x14ac:dyDescent="0.35">
      <c r="B12570" t="s">
        <v>15810</v>
      </c>
      <c r="C12570" t="s">
        <v>19641</v>
      </c>
      <c r="D12570" t="s">
        <v>19815</v>
      </c>
    </row>
    <row r="12571" spans="2:4" x14ac:dyDescent="0.35">
      <c r="B12571" t="s">
        <v>15811</v>
      </c>
      <c r="C12571" t="s">
        <v>19641</v>
      </c>
      <c r="D12571" t="s">
        <v>19815</v>
      </c>
    </row>
    <row r="12572" spans="2:4" x14ac:dyDescent="0.35">
      <c r="B12572" t="s">
        <v>15812</v>
      </c>
      <c r="C12572" t="s">
        <v>19641</v>
      </c>
      <c r="D12572" t="s">
        <v>19815</v>
      </c>
    </row>
    <row r="12573" spans="2:4" x14ac:dyDescent="0.35">
      <c r="B12573" t="s">
        <v>15813</v>
      </c>
      <c r="C12573" t="s">
        <v>19641</v>
      </c>
      <c r="D12573" t="s">
        <v>19815</v>
      </c>
    </row>
    <row r="12574" spans="2:4" x14ac:dyDescent="0.35">
      <c r="B12574" t="s">
        <v>15814</v>
      </c>
      <c r="C12574" t="s">
        <v>19641</v>
      </c>
      <c r="D12574" t="s">
        <v>19815</v>
      </c>
    </row>
    <row r="12575" spans="2:4" x14ac:dyDescent="0.35">
      <c r="B12575" t="s">
        <v>15815</v>
      </c>
      <c r="C12575" t="s">
        <v>19641</v>
      </c>
      <c r="D12575" t="s">
        <v>19815</v>
      </c>
    </row>
    <row r="12576" spans="2:4" x14ac:dyDescent="0.35">
      <c r="B12576" t="s">
        <v>15816</v>
      </c>
      <c r="C12576" t="s">
        <v>19641</v>
      </c>
      <c r="D12576" t="s">
        <v>19815</v>
      </c>
    </row>
    <row r="12577" spans="2:5" x14ac:dyDescent="0.35">
      <c r="B12577" t="s">
        <v>15817</v>
      </c>
      <c r="C12577" t="s">
        <v>19641</v>
      </c>
      <c r="D12577" t="s">
        <v>19815</v>
      </c>
    </row>
    <row r="12578" spans="2:5" x14ac:dyDescent="0.35">
      <c r="B12578" t="s">
        <v>15818</v>
      </c>
      <c r="C12578" t="s">
        <v>19641</v>
      </c>
      <c r="D12578" t="s">
        <v>19815</v>
      </c>
    </row>
    <row r="12579" spans="2:5" x14ac:dyDescent="0.35">
      <c r="B12579" t="s">
        <v>15819</v>
      </c>
      <c r="C12579" t="s">
        <v>19641</v>
      </c>
      <c r="D12579" t="s">
        <v>19815</v>
      </c>
    </row>
    <row r="12580" spans="2:5" x14ac:dyDescent="0.35">
      <c r="B12580" t="s">
        <v>15820</v>
      </c>
      <c r="C12580" t="s">
        <v>19641</v>
      </c>
      <c r="D12580" t="s">
        <v>19815</v>
      </c>
    </row>
    <row r="12581" spans="2:5" x14ac:dyDescent="0.35">
      <c r="B12581" t="s">
        <v>15821</v>
      </c>
      <c r="C12581" t="s">
        <v>19641</v>
      </c>
      <c r="D12581" t="s">
        <v>19815</v>
      </c>
    </row>
    <row r="12582" spans="2:5" x14ac:dyDescent="0.35">
      <c r="B12582" t="s">
        <v>15822</v>
      </c>
      <c r="C12582" t="s">
        <v>19641</v>
      </c>
      <c r="D12582" t="s">
        <v>19815</v>
      </c>
    </row>
    <row r="12583" spans="2:5" x14ac:dyDescent="0.35">
      <c r="B12583" t="s">
        <v>15823</v>
      </c>
      <c r="C12583" t="s">
        <v>19641</v>
      </c>
      <c r="D12583" t="s">
        <v>19816</v>
      </c>
    </row>
    <row r="12584" spans="2:5" x14ac:dyDescent="0.35">
      <c r="B12584" t="s">
        <v>15824</v>
      </c>
      <c r="C12584" t="s">
        <v>19641</v>
      </c>
      <c r="D12584" t="s">
        <v>10739</v>
      </c>
      <c r="E12584" t="s">
        <v>1028</v>
      </c>
    </row>
    <row r="12585" spans="2:5" x14ac:dyDescent="0.35">
      <c r="B12585" t="s">
        <v>15825</v>
      </c>
      <c r="C12585" t="s">
        <v>19641</v>
      </c>
      <c r="D12585" t="s">
        <v>8297</v>
      </c>
      <c r="E12585" t="s">
        <v>1028</v>
      </c>
    </row>
    <row r="12586" spans="2:5" x14ac:dyDescent="0.35">
      <c r="B12586" t="s">
        <v>15826</v>
      </c>
      <c r="C12586" t="s">
        <v>19641</v>
      </c>
      <c r="D12586" t="s">
        <v>8297</v>
      </c>
      <c r="E12586" t="s">
        <v>1028</v>
      </c>
    </row>
    <row r="12587" spans="2:5" x14ac:dyDescent="0.35">
      <c r="B12587" t="s">
        <v>15827</v>
      </c>
      <c r="C12587" t="s">
        <v>19641</v>
      </c>
      <c r="D12587" t="s">
        <v>8297</v>
      </c>
      <c r="E12587" t="s">
        <v>1028</v>
      </c>
    </row>
    <row r="12588" spans="2:5" x14ac:dyDescent="0.35">
      <c r="B12588" t="s">
        <v>15828</v>
      </c>
      <c r="C12588" t="s">
        <v>19641</v>
      </c>
      <c r="D12588" t="s">
        <v>8297</v>
      </c>
      <c r="E12588" t="s">
        <v>1028</v>
      </c>
    </row>
    <row r="12589" spans="2:5" x14ac:dyDescent="0.35">
      <c r="B12589" t="s">
        <v>15829</v>
      </c>
      <c r="C12589" t="s">
        <v>19641</v>
      </c>
      <c r="D12589" t="s">
        <v>8297</v>
      </c>
      <c r="E12589" t="s">
        <v>1028</v>
      </c>
    </row>
    <row r="12590" spans="2:5" x14ac:dyDescent="0.35">
      <c r="B12590" t="s">
        <v>15830</v>
      </c>
      <c r="C12590" t="s">
        <v>19641</v>
      </c>
      <c r="D12590" t="s">
        <v>8297</v>
      </c>
      <c r="E12590" t="s">
        <v>1028</v>
      </c>
    </row>
    <row r="12591" spans="2:5" x14ac:dyDescent="0.35">
      <c r="B12591" t="s">
        <v>15831</v>
      </c>
      <c r="C12591" t="s">
        <v>19641</v>
      </c>
      <c r="D12591" t="s">
        <v>8297</v>
      </c>
      <c r="E12591" t="s">
        <v>1028</v>
      </c>
    </row>
    <row r="12592" spans="2:5" x14ac:dyDescent="0.35">
      <c r="B12592" t="s">
        <v>15832</v>
      </c>
      <c r="C12592" t="s">
        <v>19641</v>
      </c>
      <c r="D12592" t="s">
        <v>8297</v>
      </c>
      <c r="E12592" t="s">
        <v>1028</v>
      </c>
    </row>
    <row r="12593" spans="2:5" x14ac:dyDescent="0.35">
      <c r="B12593" t="s">
        <v>15833</v>
      </c>
      <c r="C12593" t="s">
        <v>19641</v>
      </c>
      <c r="D12593" t="s">
        <v>8297</v>
      </c>
      <c r="E12593" t="s">
        <v>1028</v>
      </c>
    </row>
    <row r="12594" spans="2:5" x14ac:dyDescent="0.35">
      <c r="B12594" t="s">
        <v>15834</v>
      </c>
      <c r="C12594" t="s">
        <v>19641</v>
      </c>
      <c r="D12594" t="s">
        <v>8297</v>
      </c>
      <c r="E12594" t="s">
        <v>1028</v>
      </c>
    </row>
    <row r="12595" spans="2:5" x14ac:dyDescent="0.35">
      <c r="B12595" t="s">
        <v>15835</v>
      </c>
      <c r="C12595" t="s">
        <v>19641</v>
      </c>
      <c r="D12595" t="s">
        <v>8297</v>
      </c>
      <c r="E12595" t="s">
        <v>1028</v>
      </c>
    </row>
    <row r="12596" spans="2:5" x14ac:dyDescent="0.35">
      <c r="B12596" t="s">
        <v>15836</v>
      </c>
      <c r="C12596" t="s">
        <v>19641</v>
      </c>
      <c r="D12596" t="s">
        <v>8297</v>
      </c>
      <c r="E12596" t="s">
        <v>1028</v>
      </c>
    </row>
    <row r="12597" spans="2:5" x14ac:dyDescent="0.35">
      <c r="B12597" t="s">
        <v>15837</v>
      </c>
      <c r="C12597" t="s">
        <v>19641</v>
      </c>
      <c r="D12597" t="s">
        <v>8297</v>
      </c>
      <c r="E12597" t="s">
        <v>1028</v>
      </c>
    </row>
    <row r="12598" spans="2:5" x14ac:dyDescent="0.35">
      <c r="B12598" t="s">
        <v>15838</v>
      </c>
      <c r="C12598" t="s">
        <v>19641</v>
      </c>
      <c r="D12598" t="s">
        <v>8297</v>
      </c>
      <c r="E12598" t="s">
        <v>1028</v>
      </c>
    </row>
    <row r="12599" spans="2:5" x14ac:dyDescent="0.35">
      <c r="B12599" t="s">
        <v>15839</v>
      </c>
      <c r="C12599" t="s">
        <v>19641</v>
      </c>
      <c r="D12599" t="s">
        <v>8297</v>
      </c>
      <c r="E12599" t="s">
        <v>1028</v>
      </c>
    </row>
    <row r="12600" spans="2:5" x14ac:dyDescent="0.35">
      <c r="B12600" t="s">
        <v>15840</v>
      </c>
      <c r="C12600" t="s">
        <v>19641</v>
      </c>
      <c r="D12600" t="s">
        <v>8297</v>
      </c>
      <c r="E12600" t="s">
        <v>1028</v>
      </c>
    </row>
    <row r="12601" spans="2:5" x14ac:dyDescent="0.35">
      <c r="B12601" t="s">
        <v>15841</v>
      </c>
      <c r="C12601" t="s">
        <v>19641</v>
      </c>
      <c r="D12601" t="s">
        <v>8297</v>
      </c>
      <c r="E12601" t="s">
        <v>1028</v>
      </c>
    </row>
    <row r="12602" spans="2:5" x14ac:dyDescent="0.35">
      <c r="B12602" t="s">
        <v>15842</v>
      </c>
      <c r="C12602" t="s">
        <v>19641</v>
      </c>
      <c r="D12602" t="s">
        <v>8297</v>
      </c>
      <c r="E12602" t="s">
        <v>1028</v>
      </c>
    </row>
    <row r="12603" spans="2:5" x14ac:dyDescent="0.35">
      <c r="B12603" t="s">
        <v>15843</v>
      </c>
      <c r="C12603" t="s">
        <v>19641</v>
      </c>
      <c r="D12603" t="s">
        <v>8297</v>
      </c>
      <c r="E12603" t="s">
        <v>1028</v>
      </c>
    </row>
    <row r="12604" spans="2:5" x14ac:dyDescent="0.35">
      <c r="B12604" t="s">
        <v>15844</v>
      </c>
      <c r="C12604" t="s">
        <v>19641</v>
      </c>
      <c r="D12604" t="s">
        <v>8297</v>
      </c>
      <c r="E12604" t="s">
        <v>1028</v>
      </c>
    </row>
    <row r="12605" spans="2:5" x14ac:dyDescent="0.35">
      <c r="B12605" t="s">
        <v>15845</v>
      </c>
      <c r="C12605" t="s">
        <v>19641</v>
      </c>
    </row>
    <row r="12606" spans="2:5" x14ac:dyDescent="0.35">
      <c r="B12606" t="s">
        <v>15846</v>
      </c>
      <c r="C12606" t="s">
        <v>19641</v>
      </c>
      <c r="D12606" t="s">
        <v>8297</v>
      </c>
      <c r="E12606" t="s">
        <v>1028</v>
      </c>
    </row>
    <row r="12607" spans="2:5" x14ac:dyDescent="0.35">
      <c r="B12607" t="s">
        <v>15847</v>
      </c>
      <c r="C12607" t="s">
        <v>19641</v>
      </c>
      <c r="D12607" t="s">
        <v>8297</v>
      </c>
      <c r="E12607" t="s">
        <v>1028</v>
      </c>
    </row>
    <row r="12608" spans="2:5" x14ac:dyDescent="0.35">
      <c r="B12608" t="s">
        <v>15848</v>
      </c>
      <c r="C12608" t="s">
        <v>19641</v>
      </c>
      <c r="D12608" t="s">
        <v>8297</v>
      </c>
      <c r="E12608" t="s">
        <v>1028</v>
      </c>
    </row>
    <row r="12609" spans="2:5" x14ac:dyDescent="0.35">
      <c r="B12609" t="s">
        <v>15849</v>
      </c>
      <c r="C12609" t="s">
        <v>19641</v>
      </c>
      <c r="D12609" t="s">
        <v>8297</v>
      </c>
      <c r="E12609" t="s">
        <v>1028</v>
      </c>
    </row>
    <row r="12610" spans="2:5" x14ac:dyDescent="0.35">
      <c r="B12610" t="s">
        <v>15850</v>
      </c>
      <c r="C12610" t="s">
        <v>19641</v>
      </c>
      <c r="D12610" t="s">
        <v>8297</v>
      </c>
      <c r="E12610" t="s">
        <v>1028</v>
      </c>
    </row>
    <row r="12611" spans="2:5" x14ac:dyDescent="0.35">
      <c r="B12611" t="s">
        <v>15851</v>
      </c>
      <c r="C12611" t="s">
        <v>19641</v>
      </c>
      <c r="D12611" t="s">
        <v>8297</v>
      </c>
      <c r="E12611" t="s">
        <v>1028</v>
      </c>
    </row>
    <row r="12612" spans="2:5" x14ac:dyDescent="0.35">
      <c r="B12612" t="s">
        <v>15852</v>
      </c>
      <c r="C12612" t="s">
        <v>19641</v>
      </c>
      <c r="D12612" t="s">
        <v>8297</v>
      </c>
      <c r="E12612" t="s">
        <v>1028</v>
      </c>
    </row>
    <row r="12613" spans="2:5" x14ac:dyDescent="0.35">
      <c r="B12613" t="s">
        <v>15853</v>
      </c>
      <c r="C12613" t="s">
        <v>19641</v>
      </c>
    </row>
    <row r="12614" spans="2:5" x14ac:dyDescent="0.35">
      <c r="B12614" t="s">
        <v>15854</v>
      </c>
      <c r="C12614" t="s">
        <v>19641</v>
      </c>
      <c r="D12614" t="s">
        <v>8297</v>
      </c>
      <c r="E12614" t="s">
        <v>1028</v>
      </c>
    </row>
    <row r="12615" spans="2:5" x14ac:dyDescent="0.35">
      <c r="B12615" t="s">
        <v>15855</v>
      </c>
      <c r="C12615" t="s">
        <v>19641</v>
      </c>
      <c r="D12615" t="s">
        <v>8297</v>
      </c>
      <c r="E12615" t="s">
        <v>1028</v>
      </c>
    </row>
    <row r="12616" spans="2:5" x14ac:dyDescent="0.35">
      <c r="B12616" t="s">
        <v>15856</v>
      </c>
      <c r="C12616" t="s">
        <v>19641</v>
      </c>
      <c r="D12616" t="s">
        <v>8297</v>
      </c>
      <c r="E12616" t="s">
        <v>1028</v>
      </c>
    </row>
    <row r="12617" spans="2:5" x14ac:dyDescent="0.35">
      <c r="B12617" t="s">
        <v>15857</v>
      </c>
      <c r="C12617" t="s">
        <v>19641</v>
      </c>
      <c r="D12617" t="s">
        <v>8297</v>
      </c>
      <c r="E12617" t="s">
        <v>1028</v>
      </c>
    </row>
    <row r="12618" spans="2:5" x14ac:dyDescent="0.35">
      <c r="B12618" t="s">
        <v>15858</v>
      </c>
      <c r="C12618" t="s">
        <v>19641</v>
      </c>
      <c r="D12618" t="s">
        <v>8297</v>
      </c>
      <c r="E12618" t="s">
        <v>1028</v>
      </c>
    </row>
    <row r="12619" spans="2:5" x14ac:dyDescent="0.35">
      <c r="B12619" t="s">
        <v>15859</v>
      </c>
      <c r="C12619" t="s">
        <v>19641</v>
      </c>
      <c r="D12619" t="s">
        <v>8297</v>
      </c>
      <c r="E12619" t="s">
        <v>1028</v>
      </c>
    </row>
    <row r="12620" spans="2:5" x14ac:dyDescent="0.35">
      <c r="B12620" t="s">
        <v>15860</v>
      </c>
      <c r="C12620" t="s">
        <v>19641</v>
      </c>
      <c r="D12620" t="s">
        <v>8297</v>
      </c>
      <c r="E12620" t="s">
        <v>1028</v>
      </c>
    </row>
    <row r="12621" spans="2:5" x14ac:dyDescent="0.35">
      <c r="B12621" t="s">
        <v>15861</v>
      </c>
      <c r="C12621" t="s">
        <v>19641</v>
      </c>
      <c r="D12621" t="s">
        <v>8297</v>
      </c>
      <c r="E12621" t="s">
        <v>1028</v>
      </c>
    </row>
    <row r="12622" spans="2:5" x14ac:dyDescent="0.35">
      <c r="B12622" t="s">
        <v>15862</v>
      </c>
      <c r="C12622" t="s">
        <v>19641</v>
      </c>
      <c r="D12622" t="s">
        <v>8297</v>
      </c>
      <c r="E12622" t="s">
        <v>1028</v>
      </c>
    </row>
    <row r="12623" spans="2:5" x14ac:dyDescent="0.35">
      <c r="B12623" t="s">
        <v>15863</v>
      </c>
      <c r="C12623" t="s">
        <v>19641</v>
      </c>
    </row>
    <row r="12624" spans="2:5" x14ac:dyDescent="0.35">
      <c r="B12624" t="s">
        <v>15864</v>
      </c>
      <c r="C12624" t="s">
        <v>19641</v>
      </c>
      <c r="D12624" t="s">
        <v>8297</v>
      </c>
      <c r="E12624" t="s">
        <v>1028</v>
      </c>
    </row>
    <row r="12625" spans="2:5" x14ac:dyDescent="0.35">
      <c r="B12625" t="s">
        <v>15865</v>
      </c>
      <c r="C12625" t="s">
        <v>19641</v>
      </c>
      <c r="D12625" t="s">
        <v>8297</v>
      </c>
      <c r="E12625" t="s">
        <v>1028</v>
      </c>
    </row>
    <row r="12626" spans="2:5" x14ac:dyDescent="0.35">
      <c r="B12626" t="s">
        <v>15866</v>
      </c>
      <c r="C12626" t="s">
        <v>19641</v>
      </c>
      <c r="D12626" t="s">
        <v>8297</v>
      </c>
      <c r="E12626" t="s">
        <v>1028</v>
      </c>
    </row>
    <row r="12627" spans="2:5" x14ac:dyDescent="0.35">
      <c r="B12627" t="s">
        <v>15867</v>
      </c>
      <c r="C12627" t="s">
        <v>19641</v>
      </c>
      <c r="D12627" t="s">
        <v>8297</v>
      </c>
      <c r="E12627" t="s">
        <v>1028</v>
      </c>
    </row>
    <row r="12628" spans="2:5" x14ac:dyDescent="0.35">
      <c r="B12628" t="s">
        <v>15868</v>
      </c>
      <c r="C12628" t="s">
        <v>19641</v>
      </c>
      <c r="D12628" t="s">
        <v>8297</v>
      </c>
      <c r="E12628" t="s">
        <v>1028</v>
      </c>
    </row>
    <row r="12629" spans="2:5" x14ac:dyDescent="0.35">
      <c r="B12629" t="s">
        <v>15869</v>
      </c>
      <c r="C12629" t="s">
        <v>19641</v>
      </c>
      <c r="D12629" t="s">
        <v>8297</v>
      </c>
      <c r="E12629" t="s">
        <v>1028</v>
      </c>
    </row>
    <row r="12630" spans="2:5" x14ac:dyDescent="0.35">
      <c r="B12630" t="s">
        <v>15870</v>
      </c>
      <c r="C12630" t="s">
        <v>19641</v>
      </c>
      <c r="D12630" t="s">
        <v>8297</v>
      </c>
      <c r="E12630" t="s">
        <v>1028</v>
      </c>
    </row>
    <row r="12631" spans="2:5" x14ac:dyDescent="0.35">
      <c r="B12631" t="s">
        <v>15871</v>
      </c>
      <c r="C12631" t="s">
        <v>19641</v>
      </c>
      <c r="D12631" t="s">
        <v>8297</v>
      </c>
      <c r="E12631" t="s">
        <v>1028</v>
      </c>
    </row>
    <row r="12632" spans="2:5" x14ac:dyDescent="0.35">
      <c r="B12632" t="s">
        <v>15872</v>
      </c>
      <c r="C12632" t="s">
        <v>19641</v>
      </c>
      <c r="D12632" t="s">
        <v>8297</v>
      </c>
      <c r="E12632" t="s">
        <v>1028</v>
      </c>
    </row>
    <row r="12633" spans="2:5" x14ac:dyDescent="0.35">
      <c r="B12633" t="s">
        <v>15873</v>
      </c>
      <c r="C12633" t="s">
        <v>19641</v>
      </c>
      <c r="D12633" t="s">
        <v>8297</v>
      </c>
      <c r="E12633" t="s">
        <v>1028</v>
      </c>
    </row>
    <row r="12634" spans="2:5" x14ac:dyDescent="0.35">
      <c r="B12634" t="s">
        <v>15874</v>
      </c>
      <c r="C12634" t="s">
        <v>19641</v>
      </c>
      <c r="D12634" t="s">
        <v>8297</v>
      </c>
      <c r="E12634" t="s">
        <v>1028</v>
      </c>
    </row>
    <row r="12635" spans="2:5" x14ac:dyDescent="0.35">
      <c r="B12635" t="s">
        <v>15875</v>
      </c>
      <c r="C12635" t="s">
        <v>19641</v>
      </c>
      <c r="D12635" t="s">
        <v>8297</v>
      </c>
      <c r="E12635" t="s">
        <v>1028</v>
      </c>
    </row>
    <row r="12636" spans="2:5" x14ac:dyDescent="0.35">
      <c r="B12636" t="s">
        <v>15876</v>
      </c>
      <c r="C12636" t="s">
        <v>19641</v>
      </c>
      <c r="D12636" t="s">
        <v>8297</v>
      </c>
      <c r="E12636" t="s">
        <v>1028</v>
      </c>
    </row>
    <row r="12637" spans="2:5" x14ac:dyDescent="0.35">
      <c r="B12637" t="s">
        <v>15877</v>
      </c>
      <c r="C12637" t="s">
        <v>19641</v>
      </c>
      <c r="D12637" t="s">
        <v>8297</v>
      </c>
      <c r="E12637" t="s">
        <v>1028</v>
      </c>
    </row>
    <row r="12638" spans="2:5" x14ac:dyDescent="0.35">
      <c r="B12638" t="s">
        <v>15878</v>
      </c>
      <c r="C12638" t="s">
        <v>19641</v>
      </c>
      <c r="D12638" t="s">
        <v>8297</v>
      </c>
      <c r="E12638" t="s">
        <v>1028</v>
      </c>
    </row>
    <row r="12639" spans="2:5" x14ac:dyDescent="0.35">
      <c r="B12639" t="s">
        <v>15879</v>
      </c>
      <c r="C12639" t="s">
        <v>19641</v>
      </c>
      <c r="D12639" t="s">
        <v>8297</v>
      </c>
      <c r="E12639" t="s">
        <v>1028</v>
      </c>
    </row>
    <row r="12640" spans="2:5" x14ac:dyDescent="0.35">
      <c r="B12640" t="s">
        <v>15880</v>
      </c>
      <c r="C12640" t="s">
        <v>19641</v>
      </c>
      <c r="D12640" t="s">
        <v>8297</v>
      </c>
      <c r="E12640" t="s">
        <v>1028</v>
      </c>
    </row>
    <row r="12641" spans="2:5" x14ac:dyDescent="0.35">
      <c r="B12641" t="s">
        <v>15881</v>
      </c>
      <c r="C12641" t="s">
        <v>19641</v>
      </c>
      <c r="D12641" t="s">
        <v>8297</v>
      </c>
      <c r="E12641" t="s">
        <v>1028</v>
      </c>
    </row>
    <row r="12642" spans="2:5" x14ac:dyDescent="0.35">
      <c r="B12642" t="s">
        <v>15882</v>
      </c>
      <c r="C12642" t="s">
        <v>19641</v>
      </c>
      <c r="D12642" t="s">
        <v>8297</v>
      </c>
      <c r="E12642" t="s">
        <v>1028</v>
      </c>
    </row>
    <row r="12643" spans="2:5" x14ac:dyDescent="0.35">
      <c r="B12643" t="s">
        <v>15883</v>
      </c>
      <c r="C12643" t="s">
        <v>19641</v>
      </c>
      <c r="D12643" t="s">
        <v>8297</v>
      </c>
      <c r="E12643" t="s">
        <v>1028</v>
      </c>
    </row>
    <row r="12644" spans="2:5" x14ac:dyDescent="0.35">
      <c r="B12644" t="s">
        <v>15884</v>
      </c>
      <c r="C12644" t="s">
        <v>19641</v>
      </c>
      <c r="D12644" t="s">
        <v>8297</v>
      </c>
      <c r="E12644" t="s">
        <v>1028</v>
      </c>
    </row>
    <row r="12645" spans="2:5" x14ac:dyDescent="0.35">
      <c r="B12645" t="s">
        <v>15885</v>
      </c>
      <c r="C12645" t="s">
        <v>19641</v>
      </c>
      <c r="D12645" t="s">
        <v>8297</v>
      </c>
      <c r="E12645" t="s">
        <v>1028</v>
      </c>
    </row>
    <row r="12646" spans="2:5" x14ac:dyDescent="0.35">
      <c r="B12646" t="s">
        <v>15886</v>
      </c>
      <c r="C12646" t="s">
        <v>19641</v>
      </c>
      <c r="D12646" t="s">
        <v>8297</v>
      </c>
      <c r="E12646" t="s">
        <v>1028</v>
      </c>
    </row>
    <row r="12647" spans="2:5" x14ac:dyDescent="0.35">
      <c r="B12647" t="s">
        <v>15887</v>
      </c>
      <c r="C12647" t="s">
        <v>19641</v>
      </c>
      <c r="D12647" t="s">
        <v>8297</v>
      </c>
      <c r="E12647" t="s">
        <v>1028</v>
      </c>
    </row>
    <row r="12648" spans="2:5" x14ac:dyDescent="0.35">
      <c r="B12648" t="s">
        <v>15888</v>
      </c>
      <c r="C12648" t="s">
        <v>19641</v>
      </c>
      <c r="D12648" t="s">
        <v>8297</v>
      </c>
      <c r="E12648" t="s">
        <v>1028</v>
      </c>
    </row>
    <row r="12649" spans="2:5" x14ac:dyDescent="0.35">
      <c r="B12649" t="s">
        <v>15889</v>
      </c>
      <c r="C12649" t="s">
        <v>19641</v>
      </c>
      <c r="D12649" t="s">
        <v>8297</v>
      </c>
      <c r="E12649" t="s">
        <v>1028</v>
      </c>
    </row>
    <row r="12650" spans="2:5" x14ac:dyDescent="0.35">
      <c r="B12650" t="s">
        <v>15890</v>
      </c>
      <c r="C12650" t="s">
        <v>19641</v>
      </c>
      <c r="D12650" t="s">
        <v>8297</v>
      </c>
      <c r="E12650" t="s">
        <v>1028</v>
      </c>
    </row>
    <row r="12651" spans="2:5" x14ac:dyDescent="0.35">
      <c r="B12651" t="s">
        <v>15891</v>
      </c>
      <c r="C12651" t="s">
        <v>19641</v>
      </c>
      <c r="D12651" t="s">
        <v>8297</v>
      </c>
      <c r="E12651" t="s">
        <v>1028</v>
      </c>
    </row>
    <row r="12652" spans="2:5" x14ac:dyDescent="0.35">
      <c r="B12652" t="s">
        <v>15892</v>
      </c>
      <c r="C12652" t="s">
        <v>19641</v>
      </c>
      <c r="D12652" t="s">
        <v>8297</v>
      </c>
      <c r="E12652" t="s">
        <v>1028</v>
      </c>
    </row>
    <row r="12653" spans="2:5" x14ac:dyDescent="0.35">
      <c r="B12653" t="s">
        <v>15893</v>
      </c>
      <c r="C12653" t="s">
        <v>19641</v>
      </c>
      <c r="D12653" t="s">
        <v>8297</v>
      </c>
      <c r="E12653" t="s">
        <v>1028</v>
      </c>
    </row>
    <row r="12654" spans="2:5" x14ac:dyDescent="0.35">
      <c r="B12654" t="s">
        <v>15894</v>
      </c>
      <c r="C12654" t="s">
        <v>19641</v>
      </c>
      <c r="D12654" t="s">
        <v>8297</v>
      </c>
      <c r="E12654" t="s">
        <v>1028</v>
      </c>
    </row>
    <row r="12655" spans="2:5" x14ac:dyDescent="0.35">
      <c r="B12655" t="s">
        <v>15895</v>
      </c>
      <c r="C12655" t="s">
        <v>19641</v>
      </c>
      <c r="D12655" t="s">
        <v>8297</v>
      </c>
      <c r="E12655" t="s">
        <v>1028</v>
      </c>
    </row>
    <row r="12656" spans="2:5" x14ac:dyDescent="0.35">
      <c r="B12656" t="s">
        <v>15896</v>
      </c>
      <c r="C12656" t="s">
        <v>19641</v>
      </c>
      <c r="D12656" t="s">
        <v>8297</v>
      </c>
      <c r="E12656" t="s">
        <v>1028</v>
      </c>
    </row>
    <row r="12657" spans="2:5" x14ac:dyDescent="0.35">
      <c r="B12657" t="s">
        <v>15897</v>
      </c>
      <c r="C12657" t="s">
        <v>19641</v>
      </c>
      <c r="D12657" t="s">
        <v>8297</v>
      </c>
      <c r="E12657" t="s">
        <v>1028</v>
      </c>
    </row>
    <row r="12658" spans="2:5" x14ac:dyDescent="0.35">
      <c r="B12658" t="s">
        <v>15898</v>
      </c>
      <c r="C12658" t="s">
        <v>19641</v>
      </c>
      <c r="D12658" t="s">
        <v>8297</v>
      </c>
      <c r="E12658" t="s">
        <v>1028</v>
      </c>
    </row>
    <row r="12659" spans="2:5" x14ac:dyDescent="0.35">
      <c r="B12659" t="s">
        <v>15899</v>
      </c>
      <c r="C12659" t="s">
        <v>19641</v>
      </c>
      <c r="D12659" t="s">
        <v>19817</v>
      </c>
    </row>
    <row r="12660" spans="2:5" x14ac:dyDescent="0.35">
      <c r="B12660" t="s">
        <v>15900</v>
      </c>
      <c r="C12660" t="s">
        <v>19641</v>
      </c>
      <c r="D12660" t="s">
        <v>19817</v>
      </c>
    </row>
    <row r="12661" spans="2:5" x14ac:dyDescent="0.35">
      <c r="B12661" t="s">
        <v>15901</v>
      </c>
      <c r="C12661" t="s">
        <v>19641</v>
      </c>
      <c r="D12661" t="s">
        <v>19817</v>
      </c>
    </row>
    <row r="12662" spans="2:5" x14ac:dyDescent="0.35">
      <c r="B12662" t="s">
        <v>15902</v>
      </c>
      <c r="C12662" t="s">
        <v>19641</v>
      </c>
      <c r="D12662" t="s">
        <v>19817</v>
      </c>
    </row>
    <row r="12663" spans="2:5" x14ac:dyDescent="0.35">
      <c r="B12663" t="s">
        <v>15903</v>
      </c>
      <c r="C12663" t="s">
        <v>19641</v>
      </c>
      <c r="D12663" t="s">
        <v>19817</v>
      </c>
    </row>
    <row r="12664" spans="2:5" x14ac:dyDescent="0.35">
      <c r="B12664" t="s">
        <v>15904</v>
      </c>
      <c r="C12664" t="s">
        <v>19641</v>
      </c>
      <c r="D12664" t="s">
        <v>19817</v>
      </c>
    </row>
    <row r="12665" spans="2:5" x14ac:dyDescent="0.35">
      <c r="B12665" t="s">
        <v>15905</v>
      </c>
      <c r="C12665" t="s">
        <v>19641</v>
      </c>
      <c r="D12665" t="s">
        <v>19817</v>
      </c>
    </row>
    <row r="12666" spans="2:5" x14ac:dyDescent="0.35">
      <c r="B12666" t="s">
        <v>15906</v>
      </c>
      <c r="C12666" t="s">
        <v>19641</v>
      </c>
      <c r="D12666" t="s">
        <v>19817</v>
      </c>
    </row>
    <row r="12667" spans="2:5" x14ac:dyDescent="0.35">
      <c r="B12667" t="s">
        <v>15907</v>
      </c>
      <c r="C12667" t="s">
        <v>19641</v>
      </c>
      <c r="D12667" t="s">
        <v>19817</v>
      </c>
    </row>
    <row r="12668" spans="2:5" x14ac:dyDescent="0.35">
      <c r="B12668" t="s">
        <v>15908</v>
      </c>
      <c r="C12668" t="s">
        <v>19641</v>
      </c>
      <c r="D12668" t="s">
        <v>19817</v>
      </c>
    </row>
    <row r="12669" spans="2:5" x14ac:dyDescent="0.35">
      <c r="B12669" t="s">
        <v>15909</v>
      </c>
      <c r="C12669" t="s">
        <v>19641</v>
      </c>
      <c r="D12669" t="s">
        <v>19817</v>
      </c>
    </row>
    <row r="12670" spans="2:5" x14ac:dyDescent="0.35">
      <c r="B12670" t="s">
        <v>15910</v>
      </c>
      <c r="C12670" t="s">
        <v>19641</v>
      </c>
      <c r="D12670" t="s">
        <v>19817</v>
      </c>
    </row>
    <row r="12671" spans="2:5" x14ac:dyDescent="0.35">
      <c r="B12671" t="s">
        <v>15911</v>
      </c>
      <c r="C12671" t="s">
        <v>19641</v>
      </c>
      <c r="D12671" t="s">
        <v>19818</v>
      </c>
    </row>
    <row r="12672" spans="2:5" x14ac:dyDescent="0.35">
      <c r="B12672" t="s">
        <v>15912</v>
      </c>
      <c r="C12672" t="s">
        <v>19641</v>
      </c>
      <c r="D12672" t="s">
        <v>19818</v>
      </c>
    </row>
    <row r="12673" spans="2:4" x14ac:dyDescent="0.35">
      <c r="B12673" t="s">
        <v>15913</v>
      </c>
      <c r="C12673" t="s">
        <v>19641</v>
      </c>
      <c r="D12673" t="s">
        <v>19818</v>
      </c>
    </row>
    <row r="12674" spans="2:4" x14ac:dyDescent="0.35">
      <c r="B12674" t="s">
        <v>15914</v>
      </c>
      <c r="C12674" t="s">
        <v>19641</v>
      </c>
      <c r="D12674" t="s">
        <v>19818</v>
      </c>
    </row>
    <row r="12675" spans="2:4" x14ac:dyDescent="0.35">
      <c r="B12675" t="s">
        <v>15915</v>
      </c>
      <c r="C12675" t="s">
        <v>19641</v>
      </c>
      <c r="D12675" t="s">
        <v>19818</v>
      </c>
    </row>
    <row r="12676" spans="2:4" x14ac:dyDescent="0.35">
      <c r="B12676" t="s">
        <v>15916</v>
      </c>
      <c r="C12676" t="s">
        <v>19641</v>
      </c>
      <c r="D12676" t="s">
        <v>19818</v>
      </c>
    </row>
    <row r="12677" spans="2:4" x14ac:dyDescent="0.35">
      <c r="B12677" t="s">
        <v>15917</v>
      </c>
      <c r="C12677" t="s">
        <v>19641</v>
      </c>
      <c r="D12677" t="s">
        <v>19818</v>
      </c>
    </row>
    <row r="12678" spans="2:4" x14ac:dyDescent="0.35">
      <c r="B12678" t="s">
        <v>15918</v>
      </c>
      <c r="C12678" t="s">
        <v>19641</v>
      </c>
      <c r="D12678" t="s">
        <v>19818</v>
      </c>
    </row>
    <row r="12679" spans="2:4" x14ac:dyDescent="0.35">
      <c r="B12679" t="s">
        <v>15919</v>
      </c>
      <c r="C12679" t="s">
        <v>19641</v>
      </c>
      <c r="D12679" t="s">
        <v>19819</v>
      </c>
    </row>
    <row r="12680" spans="2:4" x14ac:dyDescent="0.35">
      <c r="B12680" t="s">
        <v>6807</v>
      </c>
      <c r="C12680" t="s">
        <v>19641</v>
      </c>
    </row>
    <row r="12681" spans="2:4" x14ac:dyDescent="0.35">
      <c r="B12681" t="s">
        <v>15920</v>
      </c>
      <c r="C12681" t="s">
        <v>19641</v>
      </c>
      <c r="D12681" t="s">
        <v>19820</v>
      </c>
    </row>
    <row r="12682" spans="2:4" x14ac:dyDescent="0.35">
      <c r="B12682" t="s">
        <v>15921</v>
      </c>
      <c r="C12682" t="s">
        <v>19641</v>
      </c>
      <c r="D12682" t="s">
        <v>19820</v>
      </c>
    </row>
    <row r="12683" spans="2:4" x14ac:dyDescent="0.35">
      <c r="B12683" t="s">
        <v>15922</v>
      </c>
      <c r="C12683" t="s">
        <v>19641</v>
      </c>
      <c r="D12683" t="s">
        <v>19820</v>
      </c>
    </row>
    <row r="12684" spans="2:4" x14ac:dyDescent="0.35">
      <c r="B12684" t="s">
        <v>15923</v>
      </c>
      <c r="C12684" t="s">
        <v>19641</v>
      </c>
      <c r="D12684" t="s">
        <v>19820</v>
      </c>
    </row>
    <row r="12685" spans="2:4" x14ac:dyDescent="0.35">
      <c r="B12685" t="s">
        <v>15924</v>
      </c>
      <c r="C12685" t="s">
        <v>19641</v>
      </c>
      <c r="D12685" t="s">
        <v>19820</v>
      </c>
    </row>
    <row r="12686" spans="2:4" x14ac:dyDescent="0.35">
      <c r="B12686" t="s">
        <v>15925</v>
      </c>
      <c r="C12686" t="s">
        <v>19641</v>
      </c>
      <c r="D12686" t="s">
        <v>19821</v>
      </c>
    </row>
    <row r="12687" spans="2:4" x14ac:dyDescent="0.35">
      <c r="B12687" t="s">
        <v>15926</v>
      </c>
      <c r="C12687" t="s">
        <v>19641</v>
      </c>
      <c r="D12687" t="s">
        <v>19820</v>
      </c>
    </row>
    <row r="12688" spans="2:4" x14ac:dyDescent="0.35">
      <c r="B12688" t="s">
        <v>15927</v>
      </c>
      <c r="C12688" t="s">
        <v>19641</v>
      </c>
      <c r="D12688" t="s">
        <v>19820</v>
      </c>
    </row>
    <row r="12689" spans="2:5" x14ac:dyDescent="0.35">
      <c r="B12689" t="s">
        <v>15928</v>
      </c>
      <c r="C12689" t="s">
        <v>19641</v>
      </c>
      <c r="D12689" t="s">
        <v>19820</v>
      </c>
    </row>
    <row r="12690" spans="2:5" x14ac:dyDescent="0.35">
      <c r="B12690" t="s">
        <v>15929</v>
      </c>
      <c r="C12690" t="s">
        <v>19641</v>
      </c>
      <c r="D12690" t="s">
        <v>19820</v>
      </c>
    </row>
    <row r="12691" spans="2:5" x14ac:dyDescent="0.35">
      <c r="B12691" t="s">
        <v>15930</v>
      </c>
      <c r="C12691" t="s">
        <v>19641</v>
      </c>
      <c r="D12691" t="s">
        <v>19820</v>
      </c>
    </row>
    <row r="12692" spans="2:5" x14ac:dyDescent="0.35">
      <c r="B12692" t="s">
        <v>15931</v>
      </c>
      <c r="C12692" t="s">
        <v>19641</v>
      </c>
      <c r="D12692" t="s">
        <v>19820</v>
      </c>
    </row>
    <row r="12693" spans="2:5" x14ac:dyDescent="0.35">
      <c r="B12693" t="s">
        <v>15932</v>
      </c>
      <c r="C12693" t="s">
        <v>19641</v>
      </c>
      <c r="D12693" t="s">
        <v>19820</v>
      </c>
    </row>
    <row r="12694" spans="2:5" x14ac:dyDescent="0.35">
      <c r="B12694" t="s">
        <v>15933</v>
      </c>
      <c r="C12694" t="s">
        <v>19641</v>
      </c>
      <c r="D12694" t="s">
        <v>19820</v>
      </c>
    </row>
    <row r="12695" spans="2:5" x14ac:dyDescent="0.35">
      <c r="B12695" t="s">
        <v>15934</v>
      </c>
      <c r="C12695" t="s">
        <v>19641</v>
      </c>
      <c r="D12695" t="s">
        <v>19820</v>
      </c>
    </row>
    <row r="12696" spans="2:5" x14ac:dyDescent="0.35">
      <c r="B12696" t="s">
        <v>15935</v>
      </c>
      <c r="C12696" t="s">
        <v>19641</v>
      </c>
      <c r="D12696" t="s">
        <v>19820</v>
      </c>
    </row>
    <row r="12697" spans="2:5" x14ac:dyDescent="0.35">
      <c r="B12697" t="s">
        <v>15936</v>
      </c>
      <c r="C12697" t="s">
        <v>19641</v>
      </c>
      <c r="D12697" t="s">
        <v>19820</v>
      </c>
    </row>
    <row r="12698" spans="2:5" x14ac:dyDescent="0.35">
      <c r="B12698" t="s">
        <v>15937</v>
      </c>
      <c r="C12698" t="s">
        <v>19641</v>
      </c>
      <c r="D12698" t="s">
        <v>19820</v>
      </c>
    </row>
    <row r="12699" spans="2:5" x14ac:dyDescent="0.35">
      <c r="B12699" t="s">
        <v>15938</v>
      </c>
      <c r="C12699" t="s">
        <v>19641</v>
      </c>
      <c r="D12699" t="s">
        <v>19820</v>
      </c>
    </row>
    <row r="12700" spans="2:5" x14ac:dyDescent="0.35">
      <c r="B12700" t="s">
        <v>15939</v>
      </c>
      <c r="C12700" t="s">
        <v>19641</v>
      </c>
      <c r="D12700" t="s">
        <v>19820</v>
      </c>
    </row>
    <row r="12701" spans="2:5" x14ac:dyDescent="0.35">
      <c r="B12701" t="s">
        <v>15940</v>
      </c>
      <c r="C12701" t="s">
        <v>19641</v>
      </c>
      <c r="D12701" t="s">
        <v>19820</v>
      </c>
    </row>
    <row r="12702" spans="2:5" x14ac:dyDescent="0.35">
      <c r="B12702" t="s">
        <v>6808</v>
      </c>
      <c r="C12702" t="s">
        <v>19641</v>
      </c>
      <c r="D12702" t="s">
        <v>8297</v>
      </c>
      <c r="E12702" t="s">
        <v>1028</v>
      </c>
    </row>
    <row r="12703" spans="2:5" x14ac:dyDescent="0.35">
      <c r="B12703" t="s">
        <v>6809</v>
      </c>
      <c r="C12703" t="s">
        <v>19641</v>
      </c>
      <c r="D12703" t="s">
        <v>8297</v>
      </c>
      <c r="E12703" t="s">
        <v>1028</v>
      </c>
    </row>
    <row r="12704" spans="2:5" x14ac:dyDescent="0.35">
      <c r="B12704" t="s">
        <v>6810</v>
      </c>
      <c r="C12704" t="s">
        <v>19641</v>
      </c>
      <c r="D12704" t="s">
        <v>8297</v>
      </c>
      <c r="E12704" t="s">
        <v>1028</v>
      </c>
    </row>
    <row r="12705" spans="2:5" x14ac:dyDescent="0.35">
      <c r="B12705" t="s">
        <v>15941</v>
      </c>
      <c r="C12705" t="s">
        <v>19641</v>
      </c>
      <c r="D12705" t="s">
        <v>8297</v>
      </c>
      <c r="E12705" t="s">
        <v>1028</v>
      </c>
    </row>
    <row r="12706" spans="2:5" x14ac:dyDescent="0.35">
      <c r="B12706" t="s">
        <v>15942</v>
      </c>
      <c r="C12706" t="s">
        <v>19641</v>
      </c>
      <c r="D12706" t="s">
        <v>8297</v>
      </c>
      <c r="E12706" t="s">
        <v>1028</v>
      </c>
    </row>
    <row r="12707" spans="2:5" x14ac:dyDescent="0.35">
      <c r="B12707" t="s">
        <v>15943</v>
      </c>
      <c r="C12707" t="s">
        <v>19641</v>
      </c>
      <c r="D12707" t="s">
        <v>8297</v>
      </c>
      <c r="E12707" t="s">
        <v>1028</v>
      </c>
    </row>
    <row r="12708" spans="2:5" x14ac:dyDescent="0.35">
      <c r="B12708" t="s">
        <v>6811</v>
      </c>
      <c r="C12708" t="s">
        <v>19641</v>
      </c>
      <c r="D12708" t="s">
        <v>8297</v>
      </c>
      <c r="E12708" t="s">
        <v>1028</v>
      </c>
    </row>
    <row r="12709" spans="2:5" x14ac:dyDescent="0.35">
      <c r="B12709" t="s">
        <v>6812</v>
      </c>
      <c r="C12709" t="s">
        <v>19641</v>
      </c>
      <c r="D12709" t="s">
        <v>8297</v>
      </c>
      <c r="E12709" t="s">
        <v>1028</v>
      </c>
    </row>
    <row r="12710" spans="2:5" x14ac:dyDescent="0.35">
      <c r="B12710" t="s">
        <v>15944</v>
      </c>
      <c r="C12710" t="s">
        <v>19641</v>
      </c>
      <c r="D12710" t="s">
        <v>8297</v>
      </c>
      <c r="E12710" t="s">
        <v>1028</v>
      </c>
    </row>
    <row r="12711" spans="2:5" x14ac:dyDescent="0.35">
      <c r="B12711" t="s">
        <v>6813</v>
      </c>
      <c r="C12711" t="s">
        <v>19641</v>
      </c>
      <c r="D12711" t="s">
        <v>8297</v>
      </c>
      <c r="E12711" t="s">
        <v>1028</v>
      </c>
    </row>
    <row r="12712" spans="2:5" x14ac:dyDescent="0.35">
      <c r="B12712" t="s">
        <v>15945</v>
      </c>
      <c r="C12712" t="s">
        <v>19641</v>
      </c>
      <c r="D12712" t="s">
        <v>8297</v>
      </c>
      <c r="E12712" t="s">
        <v>1028</v>
      </c>
    </row>
    <row r="12713" spans="2:5" x14ac:dyDescent="0.35">
      <c r="B12713" t="s">
        <v>15946</v>
      </c>
      <c r="C12713" t="s">
        <v>19641</v>
      </c>
      <c r="D12713" t="s">
        <v>8297</v>
      </c>
      <c r="E12713" t="s">
        <v>1028</v>
      </c>
    </row>
    <row r="12714" spans="2:5" x14ac:dyDescent="0.35">
      <c r="B12714" t="s">
        <v>6814</v>
      </c>
      <c r="C12714" t="s">
        <v>19641</v>
      </c>
      <c r="D12714" t="s">
        <v>8297</v>
      </c>
      <c r="E12714" t="s">
        <v>1028</v>
      </c>
    </row>
    <row r="12715" spans="2:5" x14ac:dyDescent="0.35">
      <c r="B12715" t="s">
        <v>6815</v>
      </c>
      <c r="C12715" t="s">
        <v>19641</v>
      </c>
      <c r="D12715" t="s">
        <v>8297</v>
      </c>
      <c r="E12715" t="s">
        <v>1028</v>
      </c>
    </row>
    <row r="12716" spans="2:5" x14ac:dyDescent="0.35">
      <c r="B12716" t="s">
        <v>6816</v>
      </c>
      <c r="C12716" t="s">
        <v>19641</v>
      </c>
      <c r="D12716" t="s">
        <v>8297</v>
      </c>
      <c r="E12716" t="s">
        <v>1028</v>
      </c>
    </row>
    <row r="12717" spans="2:5" x14ac:dyDescent="0.35">
      <c r="B12717" t="s">
        <v>15947</v>
      </c>
      <c r="C12717" t="s">
        <v>19641</v>
      </c>
      <c r="D12717" t="s">
        <v>8297</v>
      </c>
      <c r="E12717" t="s">
        <v>1028</v>
      </c>
    </row>
    <row r="12718" spans="2:5" x14ac:dyDescent="0.35">
      <c r="B12718" t="s">
        <v>15948</v>
      </c>
      <c r="C12718" t="s">
        <v>19641</v>
      </c>
      <c r="D12718" t="s">
        <v>8297</v>
      </c>
      <c r="E12718" t="s">
        <v>1028</v>
      </c>
    </row>
    <row r="12719" spans="2:5" x14ac:dyDescent="0.35">
      <c r="B12719" t="s">
        <v>15949</v>
      </c>
      <c r="C12719" t="s">
        <v>19641</v>
      </c>
      <c r="D12719" t="s">
        <v>8297</v>
      </c>
      <c r="E12719" t="s">
        <v>1028</v>
      </c>
    </row>
    <row r="12720" spans="2:5" x14ac:dyDescent="0.35">
      <c r="B12720" t="s">
        <v>15950</v>
      </c>
      <c r="C12720" t="s">
        <v>19641</v>
      </c>
      <c r="D12720" t="s">
        <v>8297</v>
      </c>
      <c r="E12720" t="s">
        <v>1028</v>
      </c>
    </row>
    <row r="12721" spans="2:5" x14ac:dyDescent="0.35">
      <c r="B12721" t="s">
        <v>15951</v>
      </c>
      <c r="C12721" t="s">
        <v>19641</v>
      </c>
      <c r="D12721" t="s">
        <v>8297</v>
      </c>
      <c r="E12721" t="s">
        <v>1028</v>
      </c>
    </row>
    <row r="12722" spans="2:5" x14ac:dyDescent="0.35">
      <c r="B12722" t="s">
        <v>15952</v>
      </c>
      <c r="C12722" t="s">
        <v>19641</v>
      </c>
      <c r="D12722" t="s">
        <v>8297</v>
      </c>
      <c r="E12722" t="s">
        <v>1028</v>
      </c>
    </row>
    <row r="12723" spans="2:5" x14ac:dyDescent="0.35">
      <c r="B12723" t="s">
        <v>6817</v>
      </c>
      <c r="C12723" t="s">
        <v>19641</v>
      </c>
      <c r="D12723" t="s">
        <v>8297</v>
      </c>
      <c r="E12723" t="s">
        <v>1028</v>
      </c>
    </row>
    <row r="12724" spans="2:5" x14ac:dyDescent="0.35">
      <c r="B12724" t="s">
        <v>6818</v>
      </c>
      <c r="C12724" t="s">
        <v>19641</v>
      </c>
      <c r="D12724" t="s">
        <v>8297</v>
      </c>
      <c r="E12724" t="s">
        <v>1028</v>
      </c>
    </row>
    <row r="12725" spans="2:5" x14ac:dyDescent="0.35">
      <c r="B12725" t="s">
        <v>6819</v>
      </c>
      <c r="C12725" t="s">
        <v>19641</v>
      </c>
      <c r="D12725" t="s">
        <v>8297</v>
      </c>
      <c r="E12725" t="s">
        <v>1028</v>
      </c>
    </row>
    <row r="12726" spans="2:5" x14ac:dyDescent="0.35">
      <c r="B12726" t="s">
        <v>6820</v>
      </c>
      <c r="C12726" t="s">
        <v>19641</v>
      </c>
      <c r="D12726" t="s">
        <v>8297</v>
      </c>
      <c r="E12726" t="s">
        <v>1028</v>
      </c>
    </row>
    <row r="12727" spans="2:5" x14ac:dyDescent="0.35">
      <c r="B12727" t="s">
        <v>6821</v>
      </c>
      <c r="C12727" t="s">
        <v>19641</v>
      </c>
      <c r="D12727" t="s">
        <v>8297</v>
      </c>
      <c r="E12727" t="s">
        <v>1028</v>
      </c>
    </row>
    <row r="12728" spans="2:5" x14ac:dyDescent="0.35">
      <c r="B12728" t="s">
        <v>6822</v>
      </c>
      <c r="C12728" t="s">
        <v>19641</v>
      </c>
      <c r="D12728" t="s">
        <v>8297</v>
      </c>
      <c r="E12728" t="s">
        <v>1028</v>
      </c>
    </row>
    <row r="12729" spans="2:5" x14ac:dyDescent="0.35">
      <c r="B12729" t="s">
        <v>6823</v>
      </c>
      <c r="C12729" t="s">
        <v>19641</v>
      </c>
      <c r="D12729" t="s">
        <v>8297</v>
      </c>
      <c r="E12729" t="s">
        <v>1028</v>
      </c>
    </row>
    <row r="12730" spans="2:5" x14ac:dyDescent="0.35">
      <c r="B12730" t="s">
        <v>6824</v>
      </c>
      <c r="C12730" t="s">
        <v>19641</v>
      </c>
      <c r="D12730" t="s">
        <v>8297</v>
      </c>
      <c r="E12730" t="s">
        <v>1028</v>
      </c>
    </row>
    <row r="12731" spans="2:5" x14ac:dyDescent="0.35">
      <c r="B12731" t="s">
        <v>6825</v>
      </c>
      <c r="C12731" t="s">
        <v>19641</v>
      </c>
      <c r="D12731" t="s">
        <v>8297</v>
      </c>
      <c r="E12731" t="s">
        <v>1028</v>
      </c>
    </row>
    <row r="12732" spans="2:5" x14ac:dyDescent="0.35">
      <c r="B12732" t="s">
        <v>6826</v>
      </c>
      <c r="C12732" t="s">
        <v>19641</v>
      </c>
      <c r="D12732" t="s">
        <v>8297</v>
      </c>
      <c r="E12732" t="s">
        <v>1028</v>
      </c>
    </row>
    <row r="12733" spans="2:5" x14ac:dyDescent="0.35">
      <c r="B12733" t="s">
        <v>6827</v>
      </c>
      <c r="C12733" t="s">
        <v>19641</v>
      </c>
      <c r="D12733" t="s">
        <v>8297</v>
      </c>
      <c r="E12733" t="s">
        <v>1028</v>
      </c>
    </row>
    <row r="12734" spans="2:5" x14ac:dyDescent="0.35">
      <c r="B12734" t="s">
        <v>6828</v>
      </c>
      <c r="C12734" t="s">
        <v>19641</v>
      </c>
      <c r="D12734" t="s">
        <v>8297</v>
      </c>
      <c r="E12734" t="s">
        <v>1028</v>
      </c>
    </row>
    <row r="12735" spans="2:5" x14ac:dyDescent="0.35">
      <c r="B12735" t="s">
        <v>15953</v>
      </c>
      <c r="C12735" t="s">
        <v>19641</v>
      </c>
      <c r="D12735" t="s">
        <v>8297</v>
      </c>
      <c r="E12735" t="s">
        <v>1028</v>
      </c>
    </row>
    <row r="12736" spans="2:5" x14ac:dyDescent="0.35">
      <c r="B12736" t="s">
        <v>6829</v>
      </c>
      <c r="C12736" t="s">
        <v>19641</v>
      </c>
      <c r="D12736" t="s">
        <v>8297</v>
      </c>
      <c r="E12736" t="s">
        <v>1028</v>
      </c>
    </row>
    <row r="12737" spans="2:5" x14ac:dyDescent="0.35">
      <c r="B12737" t="s">
        <v>6830</v>
      </c>
      <c r="C12737" t="s">
        <v>19641</v>
      </c>
      <c r="D12737" t="s">
        <v>8297</v>
      </c>
      <c r="E12737" t="s">
        <v>1028</v>
      </c>
    </row>
    <row r="12738" spans="2:5" x14ac:dyDescent="0.35">
      <c r="B12738" t="s">
        <v>6831</v>
      </c>
      <c r="C12738" t="s">
        <v>19641</v>
      </c>
      <c r="D12738" t="s">
        <v>8297</v>
      </c>
      <c r="E12738" t="s">
        <v>1028</v>
      </c>
    </row>
    <row r="12739" spans="2:5" x14ac:dyDescent="0.35">
      <c r="B12739" t="s">
        <v>6832</v>
      </c>
      <c r="C12739" t="s">
        <v>19641</v>
      </c>
      <c r="D12739" t="s">
        <v>8297</v>
      </c>
      <c r="E12739" t="s">
        <v>1028</v>
      </c>
    </row>
    <row r="12740" spans="2:5" x14ac:dyDescent="0.35">
      <c r="B12740" t="s">
        <v>6833</v>
      </c>
      <c r="C12740" t="s">
        <v>19641</v>
      </c>
      <c r="D12740" t="s">
        <v>8297</v>
      </c>
      <c r="E12740" t="s">
        <v>1028</v>
      </c>
    </row>
    <row r="12741" spans="2:5" x14ac:dyDescent="0.35">
      <c r="B12741" t="s">
        <v>15954</v>
      </c>
      <c r="C12741" t="s">
        <v>19641</v>
      </c>
      <c r="D12741" t="s">
        <v>8297</v>
      </c>
      <c r="E12741" t="s">
        <v>1028</v>
      </c>
    </row>
    <row r="12742" spans="2:5" x14ac:dyDescent="0.35">
      <c r="B12742" t="s">
        <v>15955</v>
      </c>
      <c r="C12742" t="s">
        <v>19641</v>
      </c>
      <c r="D12742" t="s">
        <v>8297</v>
      </c>
      <c r="E12742" t="s">
        <v>1028</v>
      </c>
    </row>
    <row r="12743" spans="2:5" x14ac:dyDescent="0.35">
      <c r="B12743" t="s">
        <v>6834</v>
      </c>
      <c r="C12743" t="s">
        <v>19641</v>
      </c>
      <c r="D12743" t="s">
        <v>8297</v>
      </c>
      <c r="E12743" t="s">
        <v>1028</v>
      </c>
    </row>
    <row r="12744" spans="2:5" x14ac:dyDescent="0.35">
      <c r="B12744" t="s">
        <v>6835</v>
      </c>
      <c r="C12744" t="s">
        <v>19641</v>
      </c>
    </row>
    <row r="12745" spans="2:5" x14ac:dyDescent="0.35">
      <c r="B12745" t="s">
        <v>6836</v>
      </c>
      <c r="C12745" t="s">
        <v>19641</v>
      </c>
    </row>
    <row r="12746" spans="2:5" x14ac:dyDescent="0.35">
      <c r="B12746" t="s">
        <v>15956</v>
      </c>
      <c r="C12746" t="s">
        <v>19641</v>
      </c>
      <c r="D12746" t="s">
        <v>8297</v>
      </c>
      <c r="E12746" t="s">
        <v>1028</v>
      </c>
    </row>
    <row r="12747" spans="2:5" x14ac:dyDescent="0.35">
      <c r="B12747" t="s">
        <v>15957</v>
      </c>
      <c r="C12747" t="s">
        <v>19641</v>
      </c>
      <c r="D12747" t="s">
        <v>8297</v>
      </c>
      <c r="E12747" t="s">
        <v>1028</v>
      </c>
    </row>
    <row r="12748" spans="2:5" x14ac:dyDescent="0.35">
      <c r="B12748" t="s">
        <v>15958</v>
      </c>
      <c r="C12748" t="s">
        <v>19641</v>
      </c>
      <c r="D12748" t="s">
        <v>8297</v>
      </c>
      <c r="E12748" t="s">
        <v>1028</v>
      </c>
    </row>
    <row r="12749" spans="2:5" x14ac:dyDescent="0.35">
      <c r="B12749" t="s">
        <v>6837</v>
      </c>
      <c r="C12749" t="s">
        <v>19641</v>
      </c>
      <c r="D12749" t="s">
        <v>8297</v>
      </c>
      <c r="E12749" t="s">
        <v>1028</v>
      </c>
    </row>
    <row r="12750" spans="2:5" x14ac:dyDescent="0.35">
      <c r="B12750" t="s">
        <v>6838</v>
      </c>
      <c r="C12750" t="s">
        <v>19641</v>
      </c>
      <c r="D12750" t="s">
        <v>8297</v>
      </c>
      <c r="E12750" t="s">
        <v>1028</v>
      </c>
    </row>
    <row r="12751" spans="2:5" x14ac:dyDescent="0.35">
      <c r="B12751" t="s">
        <v>15959</v>
      </c>
      <c r="C12751" t="s">
        <v>19641</v>
      </c>
      <c r="D12751" t="s">
        <v>8297</v>
      </c>
      <c r="E12751" t="s">
        <v>1028</v>
      </c>
    </row>
    <row r="12752" spans="2:5" x14ac:dyDescent="0.35">
      <c r="B12752" t="s">
        <v>15960</v>
      </c>
      <c r="C12752" t="s">
        <v>19641</v>
      </c>
      <c r="D12752" t="s">
        <v>8297</v>
      </c>
      <c r="E12752" t="s">
        <v>1028</v>
      </c>
    </row>
    <row r="12753" spans="2:5" x14ac:dyDescent="0.35">
      <c r="B12753" t="s">
        <v>15961</v>
      </c>
      <c r="C12753" t="s">
        <v>19641</v>
      </c>
      <c r="D12753" t="s">
        <v>8297</v>
      </c>
      <c r="E12753" t="s">
        <v>1028</v>
      </c>
    </row>
    <row r="12754" spans="2:5" x14ac:dyDescent="0.35">
      <c r="B12754" t="s">
        <v>15962</v>
      </c>
      <c r="C12754" t="s">
        <v>19641</v>
      </c>
      <c r="D12754" t="s">
        <v>8297</v>
      </c>
      <c r="E12754" t="s">
        <v>1028</v>
      </c>
    </row>
    <row r="12755" spans="2:5" x14ac:dyDescent="0.35">
      <c r="B12755" t="s">
        <v>15963</v>
      </c>
      <c r="C12755" t="s">
        <v>19641</v>
      </c>
      <c r="D12755" t="s">
        <v>8297</v>
      </c>
      <c r="E12755" t="s">
        <v>1028</v>
      </c>
    </row>
    <row r="12756" spans="2:5" x14ac:dyDescent="0.35">
      <c r="B12756" t="s">
        <v>15964</v>
      </c>
      <c r="C12756" t="s">
        <v>19641</v>
      </c>
      <c r="D12756" t="s">
        <v>19822</v>
      </c>
    </row>
    <row r="12757" spans="2:5" x14ac:dyDescent="0.35">
      <c r="B12757" t="s">
        <v>15965</v>
      </c>
      <c r="C12757" t="s">
        <v>19641</v>
      </c>
      <c r="D12757" t="s">
        <v>19822</v>
      </c>
    </row>
    <row r="12758" spans="2:5" x14ac:dyDescent="0.35">
      <c r="B12758" t="s">
        <v>6845</v>
      </c>
      <c r="C12758" t="s">
        <v>19641</v>
      </c>
      <c r="D12758" t="s">
        <v>8302</v>
      </c>
      <c r="E12758" t="s">
        <v>1062</v>
      </c>
    </row>
    <row r="12759" spans="2:5" x14ac:dyDescent="0.35">
      <c r="B12759" t="s">
        <v>15966</v>
      </c>
      <c r="C12759" t="s">
        <v>19641</v>
      </c>
      <c r="D12759" t="s">
        <v>19823</v>
      </c>
    </row>
    <row r="12760" spans="2:5" x14ac:dyDescent="0.35">
      <c r="B12760" t="s">
        <v>15967</v>
      </c>
      <c r="C12760" t="s">
        <v>19641</v>
      </c>
      <c r="D12760" t="s">
        <v>19823</v>
      </c>
    </row>
    <row r="12761" spans="2:5" x14ac:dyDescent="0.35">
      <c r="B12761" t="s">
        <v>15968</v>
      </c>
      <c r="C12761" t="s">
        <v>19641</v>
      </c>
      <c r="D12761" t="s">
        <v>19823</v>
      </c>
    </row>
    <row r="12762" spans="2:5" x14ac:dyDescent="0.35">
      <c r="B12762" t="s">
        <v>15969</v>
      </c>
      <c r="C12762" t="s">
        <v>19641</v>
      </c>
      <c r="D12762" t="s">
        <v>19823</v>
      </c>
    </row>
    <row r="12763" spans="2:5" x14ac:dyDescent="0.35">
      <c r="B12763" t="s">
        <v>15970</v>
      </c>
      <c r="C12763" t="s">
        <v>19641</v>
      </c>
      <c r="D12763" t="s">
        <v>19823</v>
      </c>
    </row>
    <row r="12764" spans="2:5" x14ac:dyDescent="0.35">
      <c r="B12764" t="s">
        <v>15971</v>
      </c>
      <c r="C12764" t="s">
        <v>19641</v>
      </c>
      <c r="D12764" t="s">
        <v>19823</v>
      </c>
    </row>
    <row r="12765" spans="2:5" x14ac:dyDescent="0.35">
      <c r="B12765" t="s">
        <v>15972</v>
      </c>
      <c r="C12765" t="s">
        <v>19641</v>
      </c>
      <c r="D12765" t="s">
        <v>19824</v>
      </c>
    </row>
    <row r="12766" spans="2:5" x14ac:dyDescent="0.35">
      <c r="B12766" t="s">
        <v>15973</v>
      </c>
      <c r="C12766" t="s">
        <v>19641</v>
      </c>
      <c r="D12766" t="s">
        <v>19824</v>
      </c>
    </row>
    <row r="12767" spans="2:5" x14ac:dyDescent="0.35">
      <c r="B12767" t="s">
        <v>15974</v>
      </c>
      <c r="C12767" t="s">
        <v>19641</v>
      </c>
      <c r="D12767" t="s">
        <v>19824</v>
      </c>
    </row>
    <row r="12768" spans="2:5" x14ac:dyDescent="0.35">
      <c r="B12768" t="s">
        <v>15975</v>
      </c>
      <c r="C12768" t="s">
        <v>19641</v>
      </c>
      <c r="D12768" t="s">
        <v>8303</v>
      </c>
      <c r="E12768" t="s">
        <v>1028</v>
      </c>
    </row>
    <row r="12769" spans="2:5" x14ac:dyDescent="0.35">
      <c r="B12769" t="s">
        <v>15976</v>
      </c>
      <c r="C12769" t="s">
        <v>19641</v>
      </c>
      <c r="D12769" t="s">
        <v>8303</v>
      </c>
      <c r="E12769" t="s">
        <v>1028</v>
      </c>
    </row>
    <row r="12770" spans="2:5" x14ac:dyDescent="0.35">
      <c r="B12770" t="s">
        <v>15977</v>
      </c>
      <c r="C12770" t="s">
        <v>19641</v>
      </c>
      <c r="D12770" t="s">
        <v>8303</v>
      </c>
      <c r="E12770" t="s">
        <v>1028</v>
      </c>
    </row>
    <row r="12771" spans="2:5" x14ac:dyDescent="0.35">
      <c r="B12771" t="s">
        <v>15978</v>
      </c>
      <c r="C12771" t="s">
        <v>19641</v>
      </c>
      <c r="D12771" t="s">
        <v>8303</v>
      </c>
      <c r="E12771" t="s">
        <v>1028</v>
      </c>
    </row>
    <row r="12772" spans="2:5" x14ac:dyDescent="0.35">
      <c r="B12772" t="s">
        <v>15979</v>
      </c>
      <c r="C12772" t="s">
        <v>19641</v>
      </c>
      <c r="D12772" t="s">
        <v>8303</v>
      </c>
      <c r="E12772" t="s">
        <v>1028</v>
      </c>
    </row>
    <row r="12773" spans="2:5" x14ac:dyDescent="0.35">
      <c r="B12773" t="s">
        <v>15980</v>
      </c>
      <c r="C12773" t="s">
        <v>19641</v>
      </c>
      <c r="D12773" t="s">
        <v>8303</v>
      </c>
      <c r="E12773" t="s">
        <v>1028</v>
      </c>
    </row>
    <row r="12774" spans="2:5" x14ac:dyDescent="0.35">
      <c r="B12774" t="s">
        <v>15981</v>
      </c>
      <c r="C12774" t="s">
        <v>19641</v>
      </c>
      <c r="D12774" t="s">
        <v>8303</v>
      </c>
      <c r="E12774" t="s">
        <v>1028</v>
      </c>
    </row>
    <row r="12775" spans="2:5" x14ac:dyDescent="0.35">
      <c r="B12775" t="s">
        <v>15982</v>
      </c>
      <c r="C12775" t="s">
        <v>19641</v>
      </c>
      <c r="D12775" t="s">
        <v>8303</v>
      </c>
      <c r="E12775" t="s">
        <v>1028</v>
      </c>
    </row>
    <row r="12776" spans="2:5" x14ac:dyDescent="0.35">
      <c r="B12776" t="s">
        <v>15983</v>
      </c>
      <c r="C12776" t="s">
        <v>19641</v>
      </c>
      <c r="D12776" t="s">
        <v>8303</v>
      </c>
      <c r="E12776" t="s">
        <v>1028</v>
      </c>
    </row>
    <row r="12777" spans="2:5" x14ac:dyDescent="0.35">
      <c r="B12777" t="s">
        <v>15984</v>
      </c>
      <c r="C12777" t="s">
        <v>19641</v>
      </c>
      <c r="D12777" t="s">
        <v>8303</v>
      </c>
      <c r="E12777" t="s">
        <v>1028</v>
      </c>
    </row>
    <row r="12778" spans="2:5" x14ac:dyDescent="0.35">
      <c r="B12778" t="s">
        <v>15985</v>
      </c>
      <c r="C12778" t="s">
        <v>19641</v>
      </c>
      <c r="D12778" t="s">
        <v>8303</v>
      </c>
      <c r="E12778" t="s">
        <v>1028</v>
      </c>
    </row>
    <row r="12779" spans="2:5" x14ac:dyDescent="0.35">
      <c r="B12779" t="s">
        <v>15986</v>
      </c>
      <c r="C12779" t="s">
        <v>19641</v>
      </c>
      <c r="D12779" t="s">
        <v>8303</v>
      </c>
      <c r="E12779" t="s">
        <v>1028</v>
      </c>
    </row>
    <row r="12780" spans="2:5" x14ac:dyDescent="0.35">
      <c r="B12780" t="s">
        <v>15987</v>
      </c>
      <c r="C12780" t="s">
        <v>19641</v>
      </c>
      <c r="D12780" t="s">
        <v>8303</v>
      </c>
      <c r="E12780" t="s">
        <v>1028</v>
      </c>
    </row>
    <row r="12781" spans="2:5" x14ac:dyDescent="0.35">
      <c r="B12781" t="s">
        <v>15988</v>
      </c>
      <c r="C12781" t="s">
        <v>19641</v>
      </c>
      <c r="D12781" t="s">
        <v>8303</v>
      </c>
      <c r="E12781" t="s">
        <v>1028</v>
      </c>
    </row>
    <row r="12782" spans="2:5" x14ac:dyDescent="0.35">
      <c r="B12782" t="s">
        <v>15989</v>
      </c>
      <c r="C12782" t="s">
        <v>19641</v>
      </c>
      <c r="D12782" t="s">
        <v>8303</v>
      </c>
      <c r="E12782" t="s">
        <v>1028</v>
      </c>
    </row>
    <row r="12783" spans="2:5" x14ac:dyDescent="0.35">
      <c r="B12783" t="s">
        <v>15990</v>
      </c>
      <c r="C12783" t="s">
        <v>19641</v>
      </c>
      <c r="D12783" t="s">
        <v>8303</v>
      </c>
      <c r="E12783" t="s">
        <v>1028</v>
      </c>
    </row>
    <row r="12784" spans="2:5" x14ac:dyDescent="0.35">
      <c r="B12784" t="s">
        <v>15991</v>
      </c>
      <c r="C12784" t="s">
        <v>19641</v>
      </c>
      <c r="D12784" t="s">
        <v>8303</v>
      </c>
      <c r="E12784" t="s">
        <v>1028</v>
      </c>
    </row>
    <row r="12785" spans="2:5" x14ac:dyDescent="0.35">
      <c r="B12785" t="s">
        <v>15992</v>
      </c>
      <c r="C12785" t="s">
        <v>19641</v>
      </c>
      <c r="D12785" t="s">
        <v>8303</v>
      </c>
      <c r="E12785" t="s">
        <v>1028</v>
      </c>
    </row>
    <row r="12786" spans="2:5" x14ac:dyDescent="0.35">
      <c r="B12786" t="s">
        <v>15993</v>
      </c>
      <c r="C12786" t="s">
        <v>19641</v>
      </c>
      <c r="D12786" t="s">
        <v>8303</v>
      </c>
      <c r="E12786" t="s">
        <v>1028</v>
      </c>
    </row>
    <row r="12787" spans="2:5" x14ac:dyDescent="0.35">
      <c r="B12787" t="s">
        <v>15994</v>
      </c>
      <c r="C12787" t="s">
        <v>19641</v>
      </c>
      <c r="D12787" t="s">
        <v>8303</v>
      </c>
      <c r="E12787" t="s">
        <v>1028</v>
      </c>
    </row>
    <row r="12788" spans="2:5" x14ac:dyDescent="0.35">
      <c r="B12788" t="s">
        <v>15995</v>
      </c>
      <c r="C12788" t="s">
        <v>19641</v>
      </c>
      <c r="D12788" t="s">
        <v>8303</v>
      </c>
      <c r="E12788" t="s">
        <v>1028</v>
      </c>
    </row>
    <row r="12789" spans="2:5" x14ac:dyDescent="0.35">
      <c r="B12789" t="s">
        <v>15996</v>
      </c>
      <c r="C12789" t="s">
        <v>19641</v>
      </c>
      <c r="D12789" t="s">
        <v>8303</v>
      </c>
      <c r="E12789" t="s">
        <v>1028</v>
      </c>
    </row>
    <row r="12790" spans="2:5" x14ac:dyDescent="0.35">
      <c r="B12790" t="s">
        <v>15997</v>
      </c>
      <c r="C12790" t="s">
        <v>19641</v>
      </c>
      <c r="D12790" t="s">
        <v>8303</v>
      </c>
      <c r="E12790" t="s">
        <v>1028</v>
      </c>
    </row>
    <row r="12791" spans="2:5" x14ac:dyDescent="0.35">
      <c r="B12791" t="s">
        <v>15998</v>
      </c>
      <c r="C12791" t="s">
        <v>19641</v>
      </c>
      <c r="D12791" t="s">
        <v>8303</v>
      </c>
      <c r="E12791" t="s">
        <v>1028</v>
      </c>
    </row>
    <row r="12792" spans="2:5" x14ac:dyDescent="0.35">
      <c r="B12792" t="s">
        <v>15999</v>
      </c>
      <c r="C12792" t="s">
        <v>19641</v>
      </c>
      <c r="D12792" t="s">
        <v>8303</v>
      </c>
      <c r="E12792" t="s">
        <v>1028</v>
      </c>
    </row>
    <row r="12793" spans="2:5" x14ac:dyDescent="0.35">
      <c r="B12793" t="s">
        <v>16000</v>
      </c>
      <c r="C12793" t="s">
        <v>19641</v>
      </c>
      <c r="D12793" t="s">
        <v>8303</v>
      </c>
      <c r="E12793" t="s">
        <v>1028</v>
      </c>
    </row>
    <row r="12794" spans="2:5" x14ac:dyDescent="0.35">
      <c r="B12794" t="s">
        <v>16001</v>
      </c>
      <c r="C12794" t="s">
        <v>19641</v>
      </c>
      <c r="D12794" t="s">
        <v>8303</v>
      </c>
      <c r="E12794" t="s">
        <v>1028</v>
      </c>
    </row>
    <row r="12795" spans="2:5" x14ac:dyDescent="0.35">
      <c r="B12795" t="s">
        <v>16002</v>
      </c>
      <c r="C12795" t="s">
        <v>19641</v>
      </c>
      <c r="D12795" t="s">
        <v>8303</v>
      </c>
      <c r="E12795" t="s">
        <v>1028</v>
      </c>
    </row>
    <row r="12796" spans="2:5" x14ac:dyDescent="0.35">
      <c r="B12796" t="s">
        <v>16003</v>
      </c>
      <c r="C12796" t="s">
        <v>19641</v>
      </c>
      <c r="D12796" t="s">
        <v>8303</v>
      </c>
      <c r="E12796" t="s">
        <v>1028</v>
      </c>
    </row>
    <row r="12797" spans="2:5" x14ac:dyDescent="0.35">
      <c r="B12797" t="s">
        <v>16004</v>
      </c>
      <c r="C12797" t="s">
        <v>19641</v>
      </c>
      <c r="D12797" t="s">
        <v>8303</v>
      </c>
      <c r="E12797" t="s">
        <v>1028</v>
      </c>
    </row>
    <row r="12798" spans="2:5" x14ac:dyDescent="0.35">
      <c r="B12798" t="s">
        <v>16005</v>
      </c>
      <c r="C12798" t="s">
        <v>19641</v>
      </c>
      <c r="D12798" t="s">
        <v>8303</v>
      </c>
      <c r="E12798" t="s">
        <v>1028</v>
      </c>
    </row>
    <row r="12799" spans="2:5" x14ac:dyDescent="0.35">
      <c r="B12799" t="s">
        <v>16006</v>
      </c>
      <c r="C12799" t="s">
        <v>19641</v>
      </c>
      <c r="D12799" t="s">
        <v>8303</v>
      </c>
      <c r="E12799" t="s">
        <v>1028</v>
      </c>
    </row>
    <row r="12800" spans="2:5" x14ac:dyDescent="0.35">
      <c r="B12800" t="s">
        <v>16007</v>
      </c>
      <c r="C12800" t="s">
        <v>19641</v>
      </c>
      <c r="D12800" t="s">
        <v>8303</v>
      </c>
      <c r="E12800" t="s">
        <v>1028</v>
      </c>
    </row>
    <row r="12801" spans="2:5" x14ac:dyDescent="0.35">
      <c r="B12801" t="s">
        <v>16008</v>
      </c>
      <c r="C12801" t="s">
        <v>19641</v>
      </c>
      <c r="D12801" t="s">
        <v>8303</v>
      </c>
      <c r="E12801" t="s">
        <v>1028</v>
      </c>
    </row>
    <row r="12802" spans="2:5" x14ac:dyDescent="0.35">
      <c r="B12802" t="s">
        <v>16009</v>
      </c>
      <c r="C12802" t="s">
        <v>19641</v>
      </c>
      <c r="D12802" t="s">
        <v>8303</v>
      </c>
      <c r="E12802" t="s">
        <v>1028</v>
      </c>
    </row>
    <row r="12803" spans="2:5" x14ac:dyDescent="0.35">
      <c r="B12803" t="s">
        <v>16010</v>
      </c>
      <c r="C12803" t="s">
        <v>19641</v>
      </c>
      <c r="D12803" t="s">
        <v>8303</v>
      </c>
      <c r="E12803" t="s">
        <v>1028</v>
      </c>
    </row>
    <row r="12804" spans="2:5" x14ac:dyDescent="0.35">
      <c r="B12804" t="s">
        <v>16011</v>
      </c>
      <c r="C12804" t="s">
        <v>19641</v>
      </c>
      <c r="D12804" t="s">
        <v>8303</v>
      </c>
      <c r="E12804" t="s">
        <v>1028</v>
      </c>
    </row>
    <row r="12805" spans="2:5" x14ac:dyDescent="0.35">
      <c r="B12805" t="s">
        <v>16012</v>
      </c>
      <c r="C12805" t="s">
        <v>19641</v>
      </c>
      <c r="D12805" t="s">
        <v>8303</v>
      </c>
      <c r="E12805" t="s">
        <v>1028</v>
      </c>
    </row>
    <row r="12806" spans="2:5" x14ac:dyDescent="0.35">
      <c r="B12806" t="s">
        <v>16013</v>
      </c>
      <c r="C12806" t="s">
        <v>19641</v>
      </c>
      <c r="D12806" t="s">
        <v>8303</v>
      </c>
      <c r="E12806" t="s">
        <v>1028</v>
      </c>
    </row>
    <row r="12807" spans="2:5" x14ac:dyDescent="0.35">
      <c r="B12807" t="s">
        <v>16014</v>
      </c>
      <c r="C12807" t="s">
        <v>19641</v>
      </c>
      <c r="D12807" t="s">
        <v>8303</v>
      </c>
      <c r="E12807" t="s">
        <v>1028</v>
      </c>
    </row>
    <row r="12808" spans="2:5" x14ac:dyDescent="0.35">
      <c r="B12808" t="s">
        <v>16015</v>
      </c>
      <c r="C12808" t="s">
        <v>19641</v>
      </c>
      <c r="D12808" t="s">
        <v>8303</v>
      </c>
      <c r="E12808" t="s">
        <v>1028</v>
      </c>
    </row>
    <row r="12809" spans="2:5" x14ac:dyDescent="0.35">
      <c r="B12809" t="s">
        <v>16016</v>
      </c>
      <c r="C12809" t="s">
        <v>19641</v>
      </c>
      <c r="D12809" t="s">
        <v>8303</v>
      </c>
      <c r="E12809" t="s">
        <v>1028</v>
      </c>
    </row>
    <row r="12810" spans="2:5" x14ac:dyDescent="0.35">
      <c r="B12810" t="s">
        <v>16017</v>
      </c>
      <c r="C12810" t="s">
        <v>19641</v>
      </c>
      <c r="D12810" t="s">
        <v>8303</v>
      </c>
      <c r="E12810" t="s">
        <v>1028</v>
      </c>
    </row>
    <row r="12811" spans="2:5" x14ac:dyDescent="0.35">
      <c r="B12811" t="s">
        <v>16018</v>
      </c>
      <c r="C12811" t="s">
        <v>19641</v>
      </c>
      <c r="D12811" t="s">
        <v>8303</v>
      </c>
      <c r="E12811" t="s">
        <v>1028</v>
      </c>
    </row>
    <row r="12812" spans="2:5" x14ac:dyDescent="0.35">
      <c r="B12812" t="s">
        <v>16019</v>
      </c>
      <c r="C12812" t="s">
        <v>19641</v>
      </c>
      <c r="D12812" t="s">
        <v>8303</v>
      </c>
      <c r="E12812" t="s">
        <v>1028</v>
      </c>
    </row>
    <row r="12813" spans="2:5" x14ac:dyDescent="0.35">
      <c r="B12813" t="s">
        <v>16020</v>
      </c>
      <c r="C12813" t="s">
        <v>19641</v>
      </c>
      <c r="D12813" t="s">
        <v>8303</v>
      </c>
      <c r="E12813" t="s">
        <v>1028</v>
      </c>
    </row>
    <row r="12814" spans="2:5" x14ac:dyDescent="0.35">
      <c r="B12814" t="s">
        <v>16021</v>
      </c>
      <c r="C12814" t="s">
        <v>19641</v>
      </c>
      <c r="D12814" t="s">
        <v>8303</v>
      </c>
      <c r="E12814" t="s">
        <v>1028</v>
      </c>
    </row>
    <row r="12815" spans="2:5" x14ac:dyDescent="0.35">
      <c r="B12815" t="s">
        <v>16022</v>
      </c>
      <c r="C12815" t="s">
        <v>19641</v>
      </c>
      <c r="D12815" t="s">
        <v>8303</v>
      </c>
      <c r="E12815" t="s">
        <v>1028</v>
      </c>
    </row>
    <row r="12816" spans="2:5" x14ac:dyDescent="0.35">
      <c r="B12816" t="s">
        <v>16023</v>
      </c>
      <c r="C12816" t="s">
        <v>19641</v>
      </c>
      <c r="D12816" t="s">
        <v>8303</v>
      </c>
      <c r="E12816" t="s">
        <v>1028</v>
      </c>
    </row>
    <row r="12817" spans="2:5" x14ac:dyDescent="0.35">
      <c r="B12817" t="s">
        <v>16024</v>
      </c>
      <c r="C12817" t="s">
        <v>19641</v>
      </c>
      <c r="D12817" t="s">
        <v>8303</v>
      </c>
      <c r="E12817" t="s">
        <v>1028</v>
      </c>
    </row>
    <row r="12818" spans="2:5" x14ac:dyDescent="0.35">
      <c r="B12818" t="s">
        <v>16025</v>
      </c>
      <c r="C12818" t="s">
        <v>19641</v>
      </c>
      <c r="D12818" t="s">
        <v>8303</v>
      </c>
      <c r="E12818" t="s">
        <v>1028</v>
      </c>
    </row>
    <row r="12819" spans="2:5" x14ac:dyDescent="0.35">
      <c r="B12819" t="s">
        <v>16026</v>
      </c>
      <c r="C12819" t="s">
        <v>19641</v>
      </c>
      <c r="D12819" t="s">
        <v>8303</v>
      </c>
      <c r="E12819" t="s">
        <v>1028</v>
      </c>
    </row>
    <row r="12820" spans="2:5" x14ac:dyDescent="0.35">
      <c r="B12820" t="s">
        <v>16027</v>
      </c>
      <c r="C12820" t="s">
        <v>19641</v>
      </c>
      <c r="D12820" t="s">
        <v>8303</v>
      </c>
      <c r="E12820" t="s">
        <v>1028</v>
      </c>
    </row>
    <row r="12821" spans="2:5" x14ac:dyDescent="0.35">
      <c r="B12821" t="s">
        <v>16028</v>
      </c>
      <c r="C12821" t="s">
        <v>19641</v>
      </c>
      <c r="D12821" t="s">
        <v>8303</v>
      </c>
      <c r="E12821" t="s">
        <v>1028</v>
      </c>
    </row>
    <row r="12822" spans="2:5" x14ac:dyDescent="0.35">
      <c r="B12822" t="s">
        <v>16029</v>
      </c>
      <c r="C12822" t="s">
        <v>19641</v>
      </c>
      <c r="D12822" t="s">
        <v>8303</v>
      </c>
      <c r="E12822" t="s">
        <v>1028</v>
      </c>
    </row>
    <row r="12823" spans="2:5" x14ac:dyDescent="0.35">
      <c r="B12823" t="s">
        <v>16030</v>
      </c>
      <c r="C12823" t="s">
        <v>19641</v>
      </c>
      <c r="D12823" t="s">
        <v>8303</v>
      </c>
      <c r="E12823" t="s">
        <v>1028</v>
      </c>
    </row>
    <row r="12824" spans="2:5" x14ac:dyDescent="0.35">
      <c r="B12824" t="s">
        <v>16031</v>
      </c>
      <c r="C12824" t="s">
        <v>19641</v>
      </c>
      <c r="D12824" t="s">
        <v>8303</v>
      </c>
      <c r="E12824" t="s">
        <v>1028</v>
      </c>
    </row>
    <row r="12825" spans="2:5" x14ac:dyDescent="0.35">
      <c r="B12825" t="s">
        <v>16032</v>
      </c>
      <c r="C12825" t="s">
        <v>19641</v>
      </c>
      <c r="D12825" t="s">
        <v>8303</v>
      </c>
      <c r="E12825" t="s">
        <v>1028</v>
      </c>
    </row>
    <row r="12826" spans="2:5" x14ac:dyDescent="0.35">
      <c r="B12826" t="s">
        <v>16033</v>
      </c>
      <c r="C12826" t="s">
        <v>19641</v>
      </c>
      <c r="D12826" t="s">
        <v>8303</v>
      </c>
      <c r="E12826" t="s">
        <v>1028</v>
      </c>
    </row>
    <row r="12827" spans="2:5" x14ac:dyDescent="0.35">
      <c r="B12827" t="s">
        <v>16034</v>
      </c>
      <c r="C12827" t="s">
        <v>19641</v>
      </c>
      <c r="D12827" t="s">
        <v>8303</v>
      </c>
      <c r="E12827" t="s">
        <v>1028</v>
      </c>
    </row>
    <row r="12828" spans="2:5" x14ac:dyDescent="0.35">
      <c r="B12828" t="s">
        <v>16035</v>
      </c>
      <c r="C12828" t="s">
        <v>19641</v>
      </c>
      <c r="D12828" t="s">
        <v>8303</v>
      </c>
      <c r="E12828" t="s">
        <v>1028</v>
      </c>
    </row>
    <row r="12829" spans="2:5" x14ac:dyDescent="0.35">
      <c r="B12829" t="s">
        <v>16036</v>
      </c>
      <c r="C12829" t="s">
        <v>19641</v>
      </c>
      <c r="D12829" t="s">
        <v>8303</v>
      </c>
      <c r="E12829" t="s">
        <v>1028</v>
      </c>
    </row>
    <row r="12830" spans="2:5" x14ac:dyDescent="0.35">
      <c r="B12830" t="s">
        <v>16037</v>
      </c>
      <c r="C12830" t="s">
        <v>19641</v>
      </c>
      <c r="D12830" t="s">
        <v>8303</v>
      </c>
      <c r="E12830" t="s">
        <v>1028</v>
      </c>
    </row>
    <row r="12831" spans="2:5" x14ac:dyDescent="0.35">
      <c r="B12831" t="s">
        <v>16038</v>
      </c>
      <c r="C12831" t="s">
        <v>19641</v>
      </c>
      <c r="D12831" t="s">
        <v>8303</v>
      </c>
      <c r="E12831" t="s">
        <v>1028</v>
      </c>
    </row>
    <row r="12832" spans="2:5" x14ac:dyDescent="0.35">
      <c r="B12832" t="s">
        <v>16039</v>
      </c>
      <c r="C12832" t="s">
        <v>19641</v>
      </c>
      <c r="D12832" t="s">
        <v>8303</v>
      </c>
      <c r="E12832" t="s">
        <v>1028</v>
      </c>
    </row>
    <row r="12833" spans="2:5" x14ac:dyDescent="0.35">
      <c r="B12833" t="s">
        <v>16040</v>
      </c>
      <c r="C12833" t="s">
        <v>19641</v>
      </c>
      <c r="D12833" t="s">
        <v>8303</v>
      </c>
      <c r="E12833" t="s">
        <v>1028</v>
      </c>
    </row>
    <row r="12834" spans="2:5" x14ac:dyDescent="0.35">
      <c r="B12834" t="s">
        <v>16041</v>
      </c>
      <c r="C12834" t="s">
        <v>19641</v>
      </c>
      <c r="D12834" t="s">
        <v>8303</v>
      </c>
      <c r="E12834" t="s">
        <v>1028</v>
      </c>
    </row>
    <row r="12835" spans="2:5" x14ac:dyDescent="0.35">
      <c r="B12835" t="s">
        <v>16042</v>
      </c>
      <c r="C12835" t="s">
        <v>19641</v>
      </c>
      <c r="D12835" t="s">
        <v>8303</v>
      </c>
      <c r="E12835" t="s">
        <v>1028</v>
      </c>
    </row>
    <row r="12836" spans="2:5" x14ac:dyDescent="0.35">
      <c r="B12836" t="s">
        <v>16043</v>
      </c>
      <c r="C12836" t="s">
        <v>19641</v>
      </c>
      <c r="D12836" t="s">
        <v>8303</v>
      </c>
      <c r="E12836" t="s">
        <v>1028</v>
      </c>
    </row>
    <row r="12837" spans="2:5" x14ac:dyDescent="0.35">
      <c r="B12837" t="s">
        <v>16044</v>
      </c>
      <c r="C12837" t="s">
        <v>19641</v>
      </c>
      <c r="D12837" t="s">
        <v>8303</v>
      </c>
      <c r="E12837" t="s">
        <v>1028</v>
      </c>
    </row>
    <row r="12838" spans="2:5" x14ac:dyDescent="0.35">
      <c r="B12838" t="s">
        <v>16045</v>
      </c>
      <c r="C12838" t="s">
        <v>19641</v>
      </c>
      <c r="D12838" t="s">
        <v>8303</v>
      </c>
      <c r="E12838" t="s">
        <v>1028</v>
      </c>
    </row>
    <row r="12839" spans="2:5" x14ac:dyDescent="0.35">
      <c r="B12839" t="s">
        <v>16046</v>
      </c>
      <c r="C12839" t="s">
        <v>19641</v>
      </c>
      <c r="D12839" t="s">
        <v>8303</v>
      </c>
      <c r="E12839" t="s">
        <v>1028</v>
      </c>
    </row>
    <row r="12840" spans="2:5" x14ac:dyDescent="0.35">
      <c r="B12840" t="s">
        <v>16047</v>
      </c>
      <c r="C12840" t="s">
        <v>19641</v>
      </c>
      <c r="D12840" t="s">
        <v>8303</v>
      </c>
      <c r="E12840" t="s">
        <v>1028</v>
      </c>
    </row>
    <row r="12841" spans="2:5" x14ac:dyDescent="0.35">
      <c r="B12841" t="s">
        <v>16048</v>
      </c>
      <c r="C12841" t="s">
        <v>19641</v>
      </c>
      <c r="D12841" t="s">
        <v>8303</v>
      </c>
      <c r="E12841" t="s">
        <v>1028</v>
      </c>
    </row>
    <row r="12842" spans="2:5" x14ac:dyDescent="0.35">
      <c r="B12842" t="s">
        <v>16049</v>
      </c>
      <c r="C12842" t="s">
        <v>19641</v>
      </c>
      <c r="D12842" t="s">
        <v>8303</v>
      </c>
      <c r="E12842" t="s">
        <v>1028</v>
      </c>
    </row>
    <row r="12843" spans="2:5" x14ac:dyDescent="0.35">
      <c r="B12843" t="s">
        <v>6848</v>
      </c>
      <c r="C12843" t="s">
        <v>19641</v>
      </c>
      <c r="D12843" t="s">
        <v>8303</v>
      </c>
      <c r="E12843" t="s">
        <v>1028</v>
      </c>
    </row>
    <row r="12844" spans="2:5" x14ac:dyDescent="0.35">
      <c r="B12844" t="s">
        <v>16050</v>
      </c>
      <c r="C12844" t="s">
        <v>19641</v>
      </c>
      <c r="D12844" t="s">
        <v>8303</v>
      </c>
      <c r="E12844" t="s">
        <v>1028</v>
      </c>
    </row>
    <row r="12845" spans="2:5" x14ac:dyDescent="0.35">
      <c r="B12845" t="s">
        <v>16051</v>
      </c>
      <c r="C12845" t="s">
        <v>19641</v>
      </c>
      <c r="D12845" t="s">
        <v>8303</v>
      </c>
      <c r="E12845" t="s">
        <v>1028</v>
      </c>
    </row>
    <row r="12846" spans="2:5" x14ac:dyDescent="0.35">
      <c r="B12846" t="s">
        <v>6849</v>
      </c>
      <c r="C12846" t="s">
        <v>19641</v>
      </c>
      <c r="D12846" t="s">
        <v>8303</v>
      </c>
      <c r="E12846" t="s">
        <v>1028</v>
      </c>
    </row>
    <row r="12847" spans="2:5" x14ac:dyDescent="0.35">
      <c r="B12847" t="s">
        <v>16052</v>
      </c>
      <c r="C12847" t="s">
        <v>19641</v>
      </c>
      <c r="D12847" t="s">
        <v>8303</v>
      </c>
      <c r="E12847" t="s">
        <v>1028</v>
      </c>
    </row>
    <row r="12848" spans="2:5" x14ac:dyDescent="0.35">
      <c r="B12848" t="s">
        <v>16053</v>
      </c>
      <c r="C12848" t="s">
        <v>19641</v>
      </c>
      <c r="D12848" t="s">
        <v>8303</v>
      </c>
      <c r="E12848" t="s">
        <v>1028</v>
      </c>
    </row>
    <row r="12849" spans="2:5" x14ac:dyDescent="0.35">
      <c r="B12849" t="s">
        <v>16054</v>
      </c>
      <c r="C12849" t="s">
        <v>19641</v>
      </c>
      <c r="D12849" t="s">
        <v>8303</v>
      </c>
      <c r="E12849" t="s">
        <v>1028</v>
      </c>
    </row>
    <row r="12850" spans="2:5" x14ac:dyDescent="0.35">
      <c r="B12850" t="s">
        <v>16055</v>
      </c>
      <c r="C12850" t="s">
        <v>19641</v>
      </c>
      <c r="D12850" t="s">
        <v>8303</v>
      </c>
      <c r="E12850" t="s">
        <v>1028</v>
      </c>
    </row>
    <row r="12851" spans="2:5" x14ac:dyDescent="0.35">
      <c r="B12851" t="s">
        <v>16056</v>
      </c>
      <c r="C12851" t="s">
        <v>19641</v>
      </c>
      <c r="D12851" t="s">
        <v>8303</v>
      </c>
      <c r="E12851" t="s">
        <v>1028</v>
      </c>
    </row>
    <row r="12852" spans="2:5" x14ac:dyDescent="0.35">
      <c r="B12852" t="s">
        <v>16057</v>
      </c>
      <c r="C12852" t="s">
        <v>19641</v>
      </c>
      <c r="D12852" t="s">
        <v>8303</v>
      </c>
      <c r="E12852" t="s">
        <v>1028</v>
      </c>
    </row>
    <row r="12853" spans="2:5" x14ac:dyDescent="0.35">
      <c r="B12853" t="s">
        <v>16058</v>
      </c>
      <c r="C12853" t="s">
        <v>19641</v>
      </c>
      <c r="D12853" t="s">
        <v>8303</v>
      </c>
      <c r="E12853" t="s">
        <v>1028</v>
      </c>
    </row>
    <row r="12854" spans="2:5" x14ac:dyDescent="0.35">
      <c r="B12854" t="s">
        <v>16059</v>
      </c>
      <c r="C12854" t="s">
        <v>19641</v>
      </c>
      <c r="D12854" t="s">
        <v>8303</v>
      </c>
      <c r="E12854" t="s">
        <v>1028</v>
      </c>
    </row>
    <row r="12855" spans="2:5" x14ac:dyDescent="0.35">
      <c r="B12855" t="s">
        <v>16060</v>
      </c>
      <c r="C12855" t="s">
        <v>19641</v>
      </c>
      <c r="D12855" t="s">
        <v>8303</v>
      </c>
      <c r="E12855" t="s">
        <v>1028</v>
      </c>
    </row>
    <row r="12856" spans="2:5" x14ac:dyDescent="0.35">
      <c r="B12856" t="s">
        <v>16061</v>
      </c>
      <c r="C12856" t="s">
        <v>19641</v>
      </c>
      <c r="D12856" t="s">
        <v>8303</v>
      </c>
      <c r="E12856" t="s">
        <v>1028</v>
      </c>
    </row>
    <row r="12857" spans="2:5" x14ac:dyDescent="0.35">
      <c r="B12857" t="s">
        <v>16062</v>
      </c>
      <c r="C12857" t="s">
        <v>19641</v>
      </c>
      <c r="D12857" t="s">
        <v>8303</v>
      </c>
      <c r="E12857" t="s">
        <v>1028</v>
      </c>
    </row>
    <row r="12858" spans="2:5" x14ac:dyDescent="0.35">
      <c r="B12858" t="s">
        <v>16063</v>
      </c>
      <c r="C12858" t="s">
        <v>19641</v>
      </c>
      <c r="D12858" t="s">
        <v>8303</v>
      </c>
      <c r="E12858" t="s">
        <v>1028</v>
      </c>
    </row>
    <row r="12859" spans="2:5" x14ac:dyDescent="0.35">
      <c r="B12859" t="s">
        <v>16064</v>
      </c>
      <c r="C12859" t="s">
        <v>19641</v>
      </c>
      <c r="D12859" t="s">
        <v>8303</v>
      </c>
      <c r="E12859" t="s">
        <v>1028</v>
      </c>
    </row>
    <row r="12860" spans="2:5" x14ac:dyDescent="0.35">
      <c r="B12860" t="s">
        <v>16065</v>
      </c>
      <c r="C12860" t="s">
        <v>19641</v>
      </c>
      <c r="D12860" t="s">
        <v>8303</v>
      </c>
      <c r="E12860" t="s">
        <v>1028</v>
      </c>
    </row>
    <row r="12861" spans="2:5" x14ac:dyDescent="0.35">
      <c r="B12861" t="s">
        <v>16066</v>
      </c>
      <c r="C12861" t="s">
        <v>19641</v>
      </c>
      <c r="D12861" t="s">
        <v>8303</v>
      </c>
      <c r="E12861" t="s">
        <v>1028</v>
      </c>
    </row>
    <row r="12862" spans="2:5" x14ac:dyDescent="0.35">
      <c r="B12862" t="s">
        <v>16067</v>
      </c>
      <c r="C12862" t="s">
        <v>19641</v>
      </c>
      <c r="D12862" t="s">
        <v>8303</v>
      </c>
      <c r="E12862" t="s">
        <v>1028</v>
      </c>
    </row>
    <row r="12863" spans="2:5" x14ac:dyDescent="0.35">
      <c r="B12863" t="s">
        <v>16068</v>
      </c>
      <c r="C12863" t="s">
        <v>19641</v>
      </c>
      <c r="D12863" t="s">
        <v>8303</v>
      </c>
      <c r="E12863" t="s">
        <v>1028</v>
      </c>
    </row>
    <row r="12864" spans="2:5" x14ac:dyDescent="0.35">
      <c r="B12864" t="s">
        <v>16069</v>
      </c>
      <c r="C12864" t="s">
        <v>19641</v>
      </c>
      <c r="D12864" t="s">
        <v>8303</v>
      </c>
      <c r="E12864" t="s">
        <v>1028</v>
      </c>
    </row>
    <row r="12865" spans="2:5" x14ac:dyDescent="0.35">
      <c r="B12865" t="s">
        <v>16070</v>
      </c>
      <c r="C12865" t="s">
        <v>19641</v>
      </c>
      <c r="D12865" t="s">
        <v>8303</v>
      </c>
      <c r="E12865" t="s">
        <v>1028</v>
      </c>
    </row>
    <row r="12866" spans="2:5" x14ac:dyDescent="0.35">
      <c r="B12866" t="s">
        <v>16071</v>
      </c>
      <c r="C12866" t="s">
        <v>19641</v>
      </c>
      <c r="D12866" t="s">
        <v>8303</v>
      </c>
      <c r="E12866" t="s">
        <v>1028</v>
      </c>
    </row>
    <row r="12867" spans="2:5" x14ac:dyDescent="0.35">
      <c r="B12867" t="s">
        <v>16072</v>
      </c>
      <c r="C12867" t="s">
        <v>19641</v>
      </c>
      <c r="D12867" t="s">
        <v>8303</v>
      </c>
      <c r="E12867" t="s">
        <v>1028</v>
      </c>
    </row>
    <row r="12868" spans="2:5" x14ac:dyDescent="0.35">
      <c r="B12868" t="s">
        <v>16073</v>
      </c>
      <c r="C12868" t="s">
        <v>19641</v>
      </c>
      <c r="D12868" t="s">
        <v>8303</v>
      </c>
      <c r="E12868" t="s">
        <v>1028</v>
      </c>
    </row>
    <row r="12869" spans="2:5" x14ac:dyDescent="0.35">
      <c r="B12869" t="s">
        <v>16074</v>
      </c>
      <c r="C12869" t="s">
        <v>19641</v>
      </c>
      <c r="D12869" t="s">
        <v>8303</v>
      </c>
      <c r="E12869" t="s">
        <v>1028</v>
      </c>
    </row>
    <row r="12870" spans="2:5" x14ac:dyDescent="0.35">
      <c r="B12870" t="s">
        <v>16075</v>
      </c>
      <c r="C12870" t="s">
        <v>19641</v>
      </c>
      <c r="D12870" t="s">
        <v>8303</v>
      </c>
      <c r="E12870" t="s">
        <v>1028</v>
      </c>
    </row>
    <row r="12871" spans="2:5" x14ac:dyDescent="0.35">
      <c r="B12871" t="s">
        <v>16076</v>
      </c>
      <c r="C12871" t="s">
        <v>19641</v>
      </c>
      <c r="D12871" t="s">
        <v>8303</v>
      </c>
      <c r="E12871" t="s">
        <v>1028</v>
      </c>
    </row>
    <row r="12872" spans="2:5" x14ac:dyDescent="0.35">
      <c r="B12872" t="s">
        <v>16077</v>
      </c>
      <c r="C12872" t="s">
        <v>19641</v>
      </c>
      <c r="D12872" t="s">
        <v>8303</v>
      </c>
      <c r="E12872" t="s">
        <v>1028</v>
      </c>
    </row>
    <row r="12873" spans="2:5" x14ac:dyDescent="0.35">
      <c r="B12873" t="s">
        <v>16078</v>
      </c>
      <c r="C12873" t="s">
        <v>19641</v>
      </c>
      <c r="D12873" t="s">
        <v>8303</v>
      </c>
      <c r="E12873" t="s">
        <v>1028</v>
      </c>
    </row>
    <row r="12874" spans="2:5" x14ac:dyDescent="0.35">
      <c r="B12874" t="s">
        <v>16079</v>
      </c>
      <c r="C12874" t="s">
        <v>19641</v>
      </c>
      <c r="D12874" t="s">
        <v>8303</v>
      </c>
      <c r="E12874" t="s">
        <v>1028</v>
      </c>
    </row>
    <row r="12875" spans="2:5" x14ac:dyDescent="0.35">
      <c r="B12875" t="s">
        <v>16080</v>
      </c>
      <c r="C12875" t="s">
        <v>19641</v>
      </c>
      <c r="D12875" t="s">
        <v>8303</v>
      </c>
      <c r="E12875" t="s">
        <v>1028</v>
      </c>
    </row>
    <row r="12876" spans="2:5" x14ac:dyDescent="0.35">
      <c r="B12876" t="s">
        <v>16081</v>
      </c>
      <c r="C12876" t="s">
        <v>19641</v>
      </c>
      <c r="D12876" t="s">
        <v>8303</v>
      </c>
      <c r="E12876" t="s">
        <v>1028</v>
      </c>
    </row>
    <row r="12877" spans="2:5" x14ac:dyDescent="0.35">
      <c r="B12877" t="s">
        <v>16082</v>
      </c>
      <c r="C12877" t="s">
        <v>19641</v>
      </c>
      <c r="D12877" t="s">
        <v>8303</v>
      </c>
      <c r="E12877" t="s">
        <v>1028</v>
      </c>
    </row>
    <row r="12878" spans="2:5" x14ac:dyDescent="0.35">
      <c r="B12878" t="s">
        <v>16083</v>
      </c>
      <c r="C12878" t="s">
        <v>19641</v>
      </c>
      <c r="D12878" t="s">
        <v>8303</v>
      </c>
      <c r="E12878" t="s">
        <v>1028</v>
      </c>
    </row>
    <row r="12879" spans="2:5" x14ac:dyDescent="0.35">
      <c r="B12879" t="s">
        <v>16084</v>
      </c>
      <c r="C12879" t="s">
        <v>19641</v>
      </c>
      <c r="D12879" t="s">
        <v>8303</v>
      </c>
      <c r="E12879" t="s">
        <v>1028</v>
      </c>
    </row>
    <row r="12880" spans="2:5" x14ac:dyDescent="0.35">
      <c r="B12880" t="s">
        <v>16085</v>
      </c>
      <c r="C12880" t="s">
        <v>19641</v>
      </c>
      <c r="D12880" t="s">
        <v>8303</v>
      </c>
      <c r="E12880" t="s">
        <v>1028</v>
      </c>
    </row>
    <row r="12881" spans="2:5" x14ac:dyDescent="0.35">
      <c r="B12881" t="s">
        <v>16086</v>
      </c>
      <c r="C12881" t="s">
        <v>19641</v>
      </c>
      <c r="D12881" t="s">
        <v>8303</v>
      </c>
      <c r="E12881" t="s">
        <v>1028</v>
      </c>
    </row>
    <row r="12882" spans="2:5" x14ac:dyDescent="0.35">
      <c r="B12882" t="s">
        <v>16087</v>
      </c>
      <c r="C12882" t="s">
        <v>19641</v>
      </c>
      <c r="D12882" t="s">
        <v>8303</v>
      </c>
      <c r="E12882" t="s">
        <v>1028</v>
      </c>
    </row>
    <row r="12883" spans="2:5" x14ac:dyDescent="0.35">
      <c r="B12883" t="s">
        <v>16088</v>
      </c>
      <c r="C12883" t="s">
        <v>19641</v>
      </c>
      <c r="D12883" t="s">
        <v>8303</v>
      </c>
      <c r="E12883" t="s">
        <v>1028</v>
      </c>
    </row>
    <row r="12884" spans="2:5" x14ac:dyDescent="0.35">
      <c r="B12884" t="s">
        <v>16089</v>
      </c>
      <c r="C12884" t="s">
        <v>19641</v>
      </c>
      <c r="D12884" t="s">
        <v>8303</v>
      </c>
      <c r="E12884" t="s">
        <v>1028</v>
      </c>
    </row>
    <row r="12885" spans="2:5" x14ac:dyDescent="0.35">
      <c r="B12885" t="s">
        <v>16090</v>
      </c>
      <c r="C12885" t="s">
        <v>19641</v>
      </c>
      <c r="D12885" t="s">
        <v>8303</v>
      </c>
      <c r="E12885" t="s">
        <v>1028</v>
      </c>
    </row>
    <row r="12886" spans="2:5" x14ac:dyDescent="0.35">
      <c r="B12886" t="s">
        <v>16091</v>
      </c>
      <c r="C12886" t="s">
        <v>19641</v>
      </c>
      <c r="D12886" t="s">
        <v>8303</v>
      </c>
      <c r="E12886" t="s">
        <v>1028</v>
      </c>
    </row>
    <row r="12887" spans="2:5" x14ac:dyDescent="0.35">
      <c r="B12887" t="s">
        <v>16092</v>
      </c>
      <c r="C12887" t="s">
        <v>19641</v>
      </c>
      <c r="D12887" t="s">
        <v>8303</v>
      </c>
      <c r="E12887" t="s">
        <v>1028</v>
      </c>
    </row>
    <row r="12888" spans="2:5" x14ac:dyDescent="0.35">
      <c r="B12888" t="s">
        <v>16093</v>
      </c>
      <c r="C12888" t="s">
        <v>19641</v>
      </c>
      <c r="D12888" t="s">
        <v>8303</v>
      </c>
      <c r="E12888" t="s">
        <v>1028</v>
      </c>
    </row>
    <row r="12889" spans="2:5" x14ac:dyDescent="0.35">
      <c r="B12889" t="s">
        <v>16094</v>
      </c>
      <c r="C12889" t="s">
        <v>19641</v>
      </c>
      <c r="D12889" t="s">
        <v>8303</v>
      </c>
      <c r="E12889" t="s">
        <v>1028</v>
      </c>
    </row>
    <row r="12890" spans="2:5" x14ac:dyDescent="0.35">
      <c r="B12890" t="s">
        <v>16095</v>
      </c>
      <c r="C12890" t="s">
        <v>19641</v>
      </c>
      <c r="D12890" t="s">
        <v>8303</v>
      </c>
      <c r="E12890" t="s">
        <v>1028</v>
      </c>
    </row>
    <row r="12891" spans="2:5" x14ac:dyDescent="0.35">
      <c r="B12891" t="s">
        <v>16096</v>
      </c>
      <c r="C12891" t="s">
        <v>19641</v>
      </c>
      <c r="D12891" t="s">
        <v>8303</v>
      </c>
      <c r="E12891" t="s">
        <v>1028</v>
      </c>
    </row>
    <row r="12892" spans="2:5" x14ac:dyDescent="0.35">
      <c r="B12892" t="s">
        <v>16097</v>
      </c>
      <c r="C12892" t="s">
        <v>19641</v>
      </c>
      <c r="D12892" t="s">
        <v>8303</v>
      </c>
      <c r="E12892" t="s">
        <v>1028</v>
      </c>
    </row>
    <row r="12893" spans="2:5" x14ac:dyDescent="0.35">
      <c r="B12893" t="s">
        <v>16098</v>
      </c>
      <c r="C12893" t="s">
        <v>19641</v>
      </c>
      <c r="D12893" t="s">
        <v>8303</v>
      </c>
      <c r="E12893" t="s">
        <v>1028</v>
      </c>
    </row>
    <row r="12894" spans="2:5" x14ac:dyDescent="0.35">
      <c r="B12894" t="s">
        <v>16099</v>
      </c>
      <c r="C12894" t="s">
        <v>19641</v>
      </c>
      <c r="D12894" t="s">
        <v>8303</v>
      </c>
      <c r="E12894" t="s">
        <v>1028</v>
      </c>
    </row>
    <row r="12895" spans="2:5" x14ac:dyDescent="0.35">
      <c r="B12895" t="s">
        <v>16100</v>
      </c>
      <c r="C12895" t="s">
        <v>19641</v>
      </c>
      <c r="D12895" t="s">
        <v>8303</v>
      </c>
      <c r="E12895" t="s">
        <v>1028</v>
      </c>
    </row>
    <row r="12896" spans="2:5" x14ac:dyDescent="0.35">
      <c r="B12896" t="s">
        <v>16101</v>
      </c>
      <c r="C12896" t="s">
        <v>19641</v>
      </c>
      <c r="D12896" t="s">
        <v>8303</v>
      </c>
      <c r="E12896" t="s">
        <v>1028</v>
      </c>
    </row>
    <row r="12897" spans="2:5" x14ac:dyDescent="0.35">
      <c r="B12897" t="s">
        <v>16102</v>
      </c>
      <c r="C12897" t="s">
        <v>19641</v>
      </c>
      <c r="D12897" t="s">
        <v>8303</v>
      </c>
      <c r="E12897" t="s">
        <v>1028</v>
      </c>
    </row>
    <row r="12898" spans="2:5" x14ac:dyDescent="0.35">
      <c r="B12898" t="s">
        <v>16103</v>
      </c>
      <c r="C12898" t="s">
        <v>19641</v>
      </c>
      <c r="D12898" t="s">
        <v>8303</v>
      </c>
      <c r="E12898" t="s">
        <v>1028</v>
      </c>
    </row>
    <row r="12899" spans="2:5" x14ac:dyDescent="0.35">
      <c r="B12899" t="s">
        <v>16104</v>
      </c>
      <c r="C12899" t="s">
        <v>19641</v>
      </c>
      <c r="D12899" t="s">
        <v>8303</v>
      </c>
      <c r="E12899" t="s">
        <v>1028</v>
      </c>
    </row>
    <row r="12900" spans="2:5" x14ac:dyDescent="0.35">
      <c r="B12900" t="s">
        <v>16105</v>
      </c>
      <c r="C12900" t="s">
        <v>19641</v>
      </c>
      <c r="D12900" t="s">
        <v>8303</v>
      </c>
      <c r="E12900" t="s">
        <v>1028</v>
      </c>
    </row>
    <row r="12901" spans="2:5" x14ac:dyDescent="0.35">
      <c r="B12901" t="s">
        <v>16106</v>
      </c>
      <c r="C12901" t="s">
        <v>19641</v>
      </c>
      <c r="D12901" t="s">
        <v>8303</v>
      </c>
      <c r="E12901" t="s">
        <v>1028</v>
      </c>
    </row>
    <row r="12902" spans="2:5" x14ac:dyDescent="0.35">
      <c r="B12902" t="s">
        <v>16107</v>
      </c>
      <c r="C12902" t="s">
        <v>19641</v>
      </c>
      <c r="D12902" t="s">
        <v>8303</v>
      </c>
      <c r="E12902" t="s">
        <v>1028</v>
      </c>
    </row>
    <row r="12903" spans="2:5" x14ac:dyDescent="0.35">
      <c r="B12903" t="s">
        <v>16108</v>
      </c>
      <c r="C12903" t="s">
        <v>19641</v>
      </c>
      <c r="D12903" t="s">
        <v>8303</v>
      </c>
      <c r="E12903" t="s">
        <v>1028</v>
      </c>
    </row>
    <row r="12904" spans="2:5" x14ac:dyDescent="0.35">
      <c r="B12904" t="s">
        <v>16109</v>
      </c>
      <c r="C12904" t="s">
        <v>19641</v>
      </c>
      <c r="D12904" t="s">
        <v>8303</v>
      </c>
      <c r="E12904" t="s">
        <v>1028</v>
      </c>
    </row>
    <row r="12905" spans="2:5" x14ac:dyDescent="0.35">
      <c r="B12905" t="s">
        <v>16110</v>
      </c>
      <c r="C12905" t="s">
        <v>19641</v>
      </c>
      <c r="D12905" t="s">
        <v>8303</v>
      </c>
      <c r="E12905" t="s">
        <v>1028</v>
      </c>
    </row>
    <row r="12906" spans="2:5" x14ac:dyDescent="0.35">
      <c r="B12906" t="s">
        <v>16111</v>
      </c>
      <c r="C12906" t="s">
        <v>19641</v>
      </c>
      <c r="D12906" t="s">
        <v>8303</v>
      </c>
      <c r="E12906" t="s">
        <v>1028</v>
      </c>
    </row>
    <row r="12907" spans="2:5" x14ac:dyDescent="0.35">
      <c r="B12907" t="s">
        <v>16112</v>
      </c>
      <c r="C12907" t="s">
        <v>19641</v>
      </c>
      <c r="D12907" t="s">
        <v>8303</v>
      </c>
      <c r="E12907" t="s">
        <v>1028</v>
      </c>
    </row>
    <row r="12908" spans="2:5" x14ac:dyDescent="0.35">
      <c r="B12908" t="s">
        <v>16113</v>
      </c>
      <c r="C12908" t="s">
        <v>19641</v>
      </c>
      <c r="D12908" t="s">
        <v>8303</v>
      </c>
      <c r="E12908" t="s">
        <v>1028</v>
      </c>
    </row>
    <row r="12909" spans="2:5" x14ac:dyDescent="0.35">
      <c r="B12909" t="s">
        <v>16114</v>
      </c>
      <c r="C12909" t="s">
        <v>19641</v>
      </c>
      <c r="D12909" t="s">
        <v>8303</v>
      </c>
      <c r="E12909" t="s">
        <v>1028</v>
      </c>
    </row>
    <row r="12910" spans="2:5" x14ac:dyDescent="0.35">
      <c r="B12910" t="s">
        <v>16115</v>
      </c>
      <c r="C12910" t="s">
        <v>19641</v>
      </c>
      <c r="D12910" t="s">
        <v>8303</v>
      </c>
      <c r="E12910" t="s">
        <v>1028</v>
      </c>
    </row>
    <row r="12911" spans="2:5" x14ac:dyDescent="0.35">
      <c r="B12911" t="s">
        <v>16116</v>
      </c>
      <c r="C12911" t="s">
        <v>19641</v>
      </c>
      <c r="D12911" t="s">
        <v>8303</v>
      </c>
      <c r="E12911" t="s">
        <v>1028</v>
      </c>
    </row>
    <row r="12912" spans="2:5" x14ac:dyDescent="0.35">
      <c r="B12912" t="s">
        <v>16117</v>
      </c>
      <c r="C12912" t="s">
        <v>19641</v>
      </c>
      <c r="D12912" t="s">
        <v>8303</v>
      </c>
      <c r="E12912" t="s">
        <v>1028</v>
      </c>
    </row>
    <row r="12913" spans="2:5" x14ac:dyDescent="0.35">
      <c r="B12913" t="s">
        <v>16118</v>
      </c>
      <c r="C12913" t="s">
        <v>19641</v>
      </c>
      <c r="D12913" t="s">
        <v>8303</v>
      </c>
      <c r="E12913" t="s">
        <v>1028</v>
      </c>
    </row>
    <row r="12914" spans="2:5" x14ac:dyDescent="0.35">
      <c r="B12914" t="s">
        <v>16119</v>
      </c>
      <c r="C12914" t="s">
        <v>19641</v>
      </c>
      <c r="D12914" t="s">
        <v>8303</v>
      </c>
      <c r="E12914" t="s">
        <v>1028</v>
      </c>
    </row>
    <row r="12915" spans="2:5" x14ac:dyDescent="0.35">
      <c r="B12915" t="s">
        <v>16120</v>
      </c>
      <c r="C12915" t="s">
        <v>19641</v>
      </c>
      <c r="D12915" t="s">
        <v>8303</v>
      </c>
      <c r="E12915" t="s">
        <v>1028</v>
      </c>
    </row>
    <row r="12916" spans="2:5" x14ac:dyDescent="0.35">
      <c r="B12916" t="s">
        <v>16121</v>
      </c>
      <c r="C12916" t="s">
        <v>19641</v>
      </c>
      <c r="D12916" t="s">
        <v>8303</v>
      </c>
      <c r="E12916" t="s">
        <v>1028</v>
      </c>
    </row>
    <row r="12917" spans="2:5" x14ac:dyDescent="0.35">
      <c r="B12917" t="s">
        <v>16122</v>
      </c>
      <c r="C12917" t="s">
        <v>19641</v>
      </c>
      <c r="D12917" t="s">
        <v>8303</v>
      </c>
      <c r="E12917" t="s">
        <v>1028</v>
      </c>
    </row>
    <row r="12918" spans="2:5" x14ac:dyDescent="0.35">
      <c r="B12918" t="s">
        <v>16123</v>
      </c>
      <c r="C12918" t="s">
        <v>19641</v>
      </c>
      <c r="D12918" t="s">
        <v>8303</v>
      </c>
      <c r="E12918" t="s">
        <v>1028</v>
      </c>
    </row>
    <row r="12919" spans="2:5" x14ac:dyDescent="0.35">
      <c r="B12919" t="s">
        <v>16124</v>
      </c>
      <c r="C12919" t="s">
        <v>19641</v>
      </c>
      <c r="D12919" t="s">
        <v>8303</v>
      </c>
      <c r="E12919" t="s">
        <v>1028</v>
      </c>
    </row>
    <row r="12920" spans="2:5" x14ac:dyDescent="0.35">
      <c r="B12920" t="s">
        <v>16125</v>
      </c>
      <c r="C12920" t="s">
        <v>19641</v>
      </c>
      <c r="D12920" t="s">
        <v>8303</v>
      </c>
      <c r="E12920" t="s">
        <v>1028</v>
      </c>
    </row>
    <row r="12921" spans="2:5" x14ac:dyDescent="0.35">
      <c r="B12921" t="s">
        <v>16126</v>
      </c>
      <c r="C12921" t="s">
        <v>19641</v>
      </c>
      <c r="D12921" t="s">
        <v>8303</v>
      </c>
      <c r="E12921" t="s">
        <v>1028</v>
      </c>
    </row>
    <row r="12922" spans="2:5" x14ac:dyDescent="0.35">
      <c r="B12922" t="s">
        <v>16127</v>
      </c>
      <c r="C12922" t="s">
        <v>19641</v>
      </c>
      <c r="D12922" t="s">
        <v>8303</v>
      </c>
      <c r="E12922" t="s">
        <v>1028</v>
      </c>
    </row>
    <row r="12923" spans="2:5" x14ac:dyDescent="0.35">
      <c r="B12923" t="s">
        <v>16128</v>
      </c>
      <c r="C12923" t="s">
        <v>19641</v>
      </c>
    </row>
    <row r="12924" spans="2:5" x14ac:dyDescent="0.35">
      <c r="B12924" t="s">
        <v>16129</v>
      </c>
      <c r="C12924" t="s">
        <v>19641</v>
      </c>
      <c r="D12924" t="s">
        <v>8303</v>
      </c>
      <c r="E12924" t="s">
        <v>1028</v>
      </c>
    </row>
    <row r="12925" spans="2:5" x14ac:dyDescent="0.35">
      <c r="B12925" t="s">
        <v>16130</v>
      </c>
      <c r="C12925" t="s">
        <v>19641</v>
      </c>
      <c r="D12925" t="s">
        <v>8303</v>
      </c>
      <c r="E12925" t="s">
        <v>1028</v>
      </c>
    </row>
    <row r="12926" spans="2:5" x14ac:dyDescent="0.35">
      <c r="B12926" t="s">
        <v>16131</v>
      </c>
      <c r="C12926" t="s">
        <v>19641</v>
      </c>
      <c r="D12926" t="s">
        <v>8303</v>
      </c>
      <c r="E12926" t="s">
        <v>1028</v>
      </c>
    </row>
    <row r="12927" spans="2:5" x14ac:dyDescent="0.35">
      <c r="B12927" t="s">
        <v>16132</v>
      </c>
      <c r="C12927" t="s">
        <v>19641</v>
      </c>
      <c r="D12927" t="s">
        <v>8303</v>
      </c>
      <c r="E12927" t="s">
        <v>1028</v>
      </c>
    </row>
    <row r="12928" spans="2:5" x14ac:dyDescent="0.35">
      <c r="B12928" t="s">
        <v>16133</v>
      </c>
      <c r="C12928" t="s">
        <v>19641</v>
      </c>
      <c r="D12928" t="s">
        <v>8303</v>
      </c>
      <c r="E12928" t="s">
        <v>1028</v>
      </c>
    </row>
    <row r="12929" spans="2:5" x14ac:dyDescent="0.35">
      <c r="B12929" t="s">
        <v>16134</v>
      </c>
      <c r="C12929" t="s">
        <v>19641</v>
      </c>
      <c r="D12929" t="s">
        <v>8303</v>
      </c>
      <c r="E12929" t="s">
        <v>1028</v>
      </c>
    </row>
    <row r="12930" spans="2:5" x14ac:dyDescent="0.35">
      <c r="B12930" t="s">
        <v>16135</v>
      </c>
      <c r="C12930" t="s">
        <v>19641</v>
      </c>
      <c r="D12930" t="s">
        <v>8303</v>
      </c>
      <c r="E12930" t="s">
        <v>1028</v>
      </c>
    </row>
    <row r="12931" spans="2:5" x14ac:dyDescent="0.35">
      <c r="B12931" t="s">
        <v>16136</v>
      </c>
      <c r="C12931" t="s">
        <v>19641</v>
      </c>
      <c r="D12931" t="s">
        <v>8303</v>
      </c>
      <c r="E12931" t="s">
        <v>1028</v>
      </c>
    </row>
    <row r="12932" spans="2:5" x14ac:dyDescent="0.35">
      <c r="B12932" t="s">
        <v>16137</v>
      </c>
      <c r="C12932" t="s">
        <v>19641</v>
      </c>
      <c r="D12932" t="s">
        <v>8303</v>
      </c>
      <c r="E12932" t="s">
        <v>1028</v>
      </c>
    </row>
    <row r="12933" spans="2:5" x14ac:dyDescent="0.35">
      <c r="B12933" t="s">
        <v>16138</v>
      </c>
      <c r="C12933" t="s">
        <v>19641</v>
      </c>
      <c r="D12933" t="s">
        <v>8303</v>
      </c>
      <c r="E12933" t="s">
        <v>1028</v>
      </c>
    </row>
    <row r="12934" spans="2:5" x14ac:dyDescent="0.35">
      <c r="B12934" t="s">
        <v>16139</v>
      </c>
      <c r="C12934" t="s">
        <v>19641</v>
      </c>
      <c r="D12934" t="s">
        <v>8303</v>
      </c>
      <c r="E12934" t="s">
        <v>1028</v>
      </c>
    </row>
    <row r="12935" spans="2:5" x14ac:dyDescent="0.35">
      <c r="B12935" t="s">
        <v>16140</v>
      </c>
      <c r="C12935" t="s">
        <v>19641</v>
      </c>
      <c r="D12935" t="s">
        <v>8303</v>
      </c>
      <c r="E12935" t="s">
        <v>1028</v>
      </c>
    </row>
    <row r="12936" spans="2:5" x14ac:dyDescent="0.35">
      <c r="B12936" t="s">
        <v>16141</v>
      </c>
      <c r="C12936" t="s">
        <v>19641</v>
      </c>
      <c r="D12936" t="s">
        <v>8303</v>
      </c>
      <c r="E12936" t="s">
        <v>1028</v>
      </c>
    </row>
    <row r="12937" spans="2:5" x14ac:dyDescent="0.35">
      <c r="B12937" t="s">
        <v>16142</v>
      </c>
      <c r="C12937" t="s">
        <v>19641</v>
      </c>
      <c r="D12937" t="s">
        <v>8303</v>
      </c>
      <c r="E12937" t="s">
        <v>1028</v>
      </c>
    </row>
    <row r="12938" spans="2:5" x14ac:dyDescent="0.35">
      <c r="B12938" t="s">
        <v>16143</v>
      </c>
      <c r="C12938" t="s">
        <v>19641</v>
      </c>
      <c r="D12938" t="s">
        <v>8303</v>
      </c>
      <c r="E12938" t="s">
        <v>1028</v>
      </c>
    </row>
    <row r="12939" spans="2:5" x14ac:dyDescent="0.35">
      <c r="B12939" t="s">
        <v>16144</v>
      </c>
      <c r="C12939" t="s">
        <v>19641</v>
      </c>
      <c r="D12939" t="s">
        <v>8303</v>
      </c>
      <c r="E12939" t="s">
        <v>1028</v>
      </c>
    </row>
    <row r="12940" spans="2:5" x14ac:dyDescent="0.35">
      <c r="B12940" t="s">
        <v>16145</v>
      </c>
      <c r="C12940" t="s">
        <v>19641</v>
      </c>
      <c r="D12940" t="s">
        <v>8303</v>
      </c>
      <c r="E12940" t="s">
        <v>1028</v>
      </c>
    </row>
    <row r="12941" spans="2:5" x14ac:dyDescent="0.35">
      <c r="B12941" t="s">
        <v>16146</v>
      </c>
      <c r="C12941" t="s">
        <v>19641</v>
      </c>
      <c r="D12941" t="s">
        <v>8303</v>
      </c>
      <c r="E12941" t="s">
        <v>1028</v>
      </c>
    </row>
    <row r="12942" spans="2:5" x14ac:dyDescent="0.35">
      <c r="B12942" t="s">
        <v>16147</v>
      </c>
      <c r="C12942" t="s">
        <v>19641</v>
      </c>
      <c r="D12942" t="s">
        <v>8303</v>
      </c>
      <c r="E12942" t="s">
        <v>1028</v>
      </c>
    </row>
    <row r="12943" spans="2:5" x14ac:dyDescent="0.35">
      <c r="B12943" t="s">
        <v>16148</v>
      </c>
      <c r="C12943" t="s">
        <v>19641</v>
      </c>
      <c r="D12943" t="s">
        <v>8303</v>
      </c>
      <c r="E12943" t="s">
        <v>1028</v>
      </c>
    </row>
    <row r="12944" spans="2:5" x14ac:dyDescent="0.35">
      <c r="B12944" t="s">
        <v>16149</v>
      </c>
      <c r="C12944" t="s">
        <v>19641</v>
      </c>
      <c r="D12944" t="s">
        <v>8303</v>
      </c>
      <c r="E12944" t="s">
        <v>1028</v>
      </c>
    </row>
    <row r="12945" spans="2:5" x14ac:dyDescent="0.35">
      <c r="B12945" t="s">
        <v>16150</v>
      </c>
      <c r="C12945" t="s">
        <v>19641</v>
      </c>
      <c r="D12945" t="s">
        <v>8303</v>
      </c>
      <c r="E12945" t="s">
        <v>1028</v>
      </c>
    </row>
    <row r="12946" spans="2:5" x14ac:dyDescent="0.35">
      <c r="B12946" t="s">
        <v>16151</v>
      </c>
      <c r="C12946" t="s">
        <v>19641</v>
      </c>
      <c r="D12946" t="s">
        <v>8303</v>
      </c>
      <c r="E12946" t="s">
        <v>1028</v>
      </c>
    </row>
    <row r="12947" spans="2:5" x14ac:dyDescent="0.35">
      <c r="B12947" t="s">
        <v>16152</v>
      </c>
      <c r="C12947" t="s">
        <v>19641</v>
      </c>
      <c r="D12947" t="s">
        <v>8303</v>
      </c>
      <c r="E12947" t="s">
        <v>1028</v>
      </c>
    </row>
    <row r="12948" spans="2:5" x14ac:dyDescent="0.35">
      <c r="B12948" t="s">
        <v>16153</v>
      </c>
      <c r="C12948" t="s">
        <v>19641</v>
      </c>
      <c r="D12948" t="s">
        <v>8303</v>
      </c>
      <c r="E12948" t="s">
        <v>1028</v>
      </c>
    </row>
    <row r="12949" spans="2:5" x14ac:dyDescent="0.35">
      <c r="B12949" t="s">
        <v>16154</v>
      </c>
      <c r="C12949" t="s">
        <v>19641</v>
      </c>
      <c r="D12949" t="s">
        <v>8303</v>
      </c>
      <c r="E12949" t="s">
        <v>1028</v>
      </c>
    </row>
    <row r="12950" spans="2:5" x14ac:dyDescent="0.35">
      <c r="B12950" t="s">
        <v>16155</v>
      </c>
      <c r="C12950" t="s">
        <v>19641</v>
      </c>
      <c r="D12950" t="s">
        <v>8303</v>
      </c>
      <c r="E12950" t="s">
        <v>1028</v>
      </c>
    </row>
    <row r="12951" spans="2:5" x14ac:dyDescent="0.35">
      <c r="B12951" t="s">
        <v>16156</v>
      </c>
      <c r="C12951" t="s">
        <v>19641</v>
      </c>
      <c r="D12951" t="s">
        <v>8303</v>
      </c>
      <c r="E12951" t="s">
        <v>1028</v>
      </c>
    </row>
    <row r="12952" spans="2:5" x14ac:dyDescent="0.35">
      <c r="B12952" t="s">
        <v>16157</v>
      </c>
      <c r="C12952" t="s">
        <v>19641</v>
      </c>
      <c r="D12952" t="s">
        <v>8303</v>
      </c>
      <c r="E12952" t="s">
        <v>1028</v>
      </c>
    </row>
    <row r="12953" spans="2:5" x14ac:dyDescent="0.35">
      <c r="B12953" t="s">
        <v>16158</v>
      </c>
      <c r="C12953" t="s">
        <v>19641</v>
      </c>
      <c r="D12953" t="s">
        <v>8303</v>
      </c>
      <c r="E12953" t="s">
        <v>1028</v>
      </c>
    </row>
    <row r="12954" spans="2:5" x14ac:dyDescent="0.35">
      <c r="B12954" t="s">
        <v>16159</v>
      </c>
      <c r="C12954" t="s">
        <v>19641</v>
      </c>
      <c r="D12954" t="s">
        <v>8303</v>
      </c>
      <c r="E12954" t="s">
        <v>1028</v>
      </c>
    </row>
    <row r="12955" spans="2:5" x14ac:dyDescent="0.35">
      <c r="B12955" t="s">
        <v>16160</v>
      </c>
      <c r="C12955" t="s">
        <v>19641</v>
      </c>
      <c r="D12955" t="s">
        <v>8303</v>
      </c>
      <c r="E12955" t="s">
        <v>1028</v>
      </c>
    </row>
    <row r="12956" spans="2:5" x14ac:dyDescent="0.35">
      <c r="B12956" t="s">
        <v>16161</v>
      </c>
      <c r="C12956" t="s">
        <v>19641</v>
      </c>
      <c r="D12956" t="s">
        <v>8303</v>
      </c>
      <c r="E12956" t="s">
        <v>1028</v>
      </c>
    </row>
    <row r="12957" spans="2:5" x14ac:dyDescent="0.35">
      <c r="B12957" t="s">
        <v>16162</v>
      </c>
      <c r="C12957" t="s">
        <v>19641</v>
      </c>
      <c r="D12957" t="s">
        <v>8303</v>
      </c>
      <c r="E12957" t="s">
        <v>1028</v>
      </c>
    </row>
    <row r="12958" spans="2:5" x14ac:dyDescent="0.35">
      <c r="B12958" t="s">
        <v>16163</v>
      </c>
      <c r="C12958" t="s">
        <v>19641</v>
      </c>
      <c r="D12958" t="s">
        <v>8303</v>
      </c>
      <c r="E12958" t="s">
        <v>1028</v>
      </c>
    </row>
    <row r="12959" spans="2:5" x14ac:dyDescent="0.35">
      <c r="B12959" t="s">
        <v>16164</v>
      </c>
      <c r="C12959" t="s">
        <v>19641</v>
      </c>
      <c r="D12959" t="s">
        <v>8303</v>
      </c>
      <c r="E12959" t="s">
        <v>1028</v>
      </c>
    </row>
    <row r="12960" spans="2:5" x14ac:dyDescent="0.35">
      <c r="B12960" t="s">
        <v>16165</v>
      </c>
      <c r="C12960" t="s">
        <v>19641</v>
      </c>
      <c r="D12960" t="s">
        <v>8303</v>
      </c>
      <c r="E12960" t="s">
        <v>1028</v>
      </c>
    </row>
    <row r="12961" spans="2:5" x14ac:dyDescent="0.35">
      <c r="B12961" t="s">
        <v>16166</v>
      </c>
      <c r="C12961" t="s">
        <v>19641</v>
      </c>
      <c r="D12961" t="s">
        <v>8303</v>
      </c>
      <c r="E12961" t="s">
        <v>1028</v>
      </c>
    </row>
    <row r="12962" spans="2:5" x14ac:dyDescent="0.35">
      <c r="B12962" t="s">
        <v>16167</v>
      </c>
      <c r="C12962" t="s">
        <v>19641</v>
      </c>
      <c r="D12962" t="s">
        <v>8303</v>
      </c>
      <c r="E12962" t="s">
        <v>1028</v>
      </c>
    </row>
    <row r="12963" spans="2:5" x14ac:dyDescent="0.35">
      <c r="B12963" t="s">
        <v>16168</v>
      </c>
      <c r="C12963" t="s">
        <v>19641</v>
      </c>
      <c r="D12963" t="s">
        <v>8303</v>
      </c>
      <c r="E12963" t="s">
        <v>1028</v>
      </c>
    </row>
    <row r="12964" spans="2:5" x14ac:dyDescent="0.35">
      <c r="B12964" t="s">
        <v>16169</v>
      </c>
      <c r="C12964" t="s">
        <v>19641</v>
      </c>
      <c r="D12964" t="s">
        <v>8303</v>
      </c>
      <c r="E12964" t="s">
        <v>1028</v>
      </c>
    </row>
    <row r="12965" spans="2:5" x14ac:dyDescent="0.35">
      <c r="B12965" t="s">
        <v>16170</v>
      </c>
      <c r="C12965" t="s">
        <v>19641</v>
      </c>
      <c r="D12965" t="s">
        <v>8303</v>
      </c>
      <c r="E12965" t="s">
        <v>1028</v>
      </c>
    </row>
    <row r="12966" spans="2:5" x14ac:dyDescent="0.35">
      <c r="B12966" t="s">
        <v>16171</v>
      </c>
      <c r="C12966" t="s">
        <v>19641</v>
      </c>
      <c r="D12966" t="s">
        <v>8303</v>
      </c>
      <c r="E12966" t="s">
        <v>1028</v>
      </c>
    </row>
    <row r="12967" spans="2:5" x14ac:dyDescent="0.35">
      <c r="B12967" t="s">
        <v>16172</v>
      </c>
      <c r="C12967" t="s">
        <v>19641</v>
      </c>
      <c r="D12967" t="s">
        <v>8303</v>
      </c>
      <c r="E12967" t="s">
        <v>1028</v>
      </c>
    </row>
    <row r="12968" spans="2:5" x14ac:dyDescent="0.35">
      <c r="B12968" t="s">
        <v>16173</v>
      </c>
      <c r="C12968" t="s">
        <v>19641</v>
      </c>
      <c r="D12968" t="s">
        <v>8303</v>
      </c>
      <c r="E12968" t="s">
        <v>1028</v>
      </c>
    </row>
    <row r="12969" spans="2:5" x14ac:dyDescent="0.35">
      <c r="B12969" t="s">
        <v>16174</v>
      </c>
      <c r="C12969" t="s">
        <v>19641</v>
      </c>
      <c r="D12969" t="s">
        <v>8303</v>
      </c>
      <c r="E12969" t="s">
        <v>1028</v>
      </c>
    </row>
    <row r="12970" spans="2:5" x14ac:dyDescent="0.35">
      <c r="B12970" t="s">
        <v>16175</v>
      </c>
      <c r="C12970" t="s">
        <v>19641</v>
      </c>
      <c r="D12970" t="s">
        <v>8303</v>
      </c>
      <c r="E12970" t="s">
        <v>1028</v>
      </c>
    </row>
    <row r="12971" spans="2:5" x14ac:dyDescent="0.35">
      <c r="B12971" t="s">
        <v>16176</v>
      </c>
      <c r="C12971" t="s">
        <v>19641</v>
      </c>
      <c r="D12971" t="s">
        <v>8303</v>
      </c>
      <c r="E12971" t="s">
        <v>1028</v>
      </c>
    </row>
    <row r="12972" spans="2:5" x14ac:dyDescent="0.35">
      <c r="B12972" t="s">
        <v>16177</v>
      </c>
      <c r="C12972" t="s">
        <v>19641</v>
      </c>
      <c r="D12972" t="s">
        <v>8303</v>
      </c>
      <c r="E12972" t="s">
        <v>1028</v>
      </c>
    </row>
    <row r="12973" spans="2:5" x14ac:dyDescent="0.35">
      <c r="B12973" t="s">
        <v>16178</v>
      </c>
      <c r="C12973" t="s">
        <v>19641</v>
      </c>
      <c r="D12973" t="s">
        <v>8303</v>
      </c>
      <c r="E12973" t="s">
        <v>1028</v>
      </c>
    </row>
    <row r="12974" spans="2:5" x14ac:dyDescent="0.35">
      <c r="B12974" t="s">
        <v>16179</v>
      </c>
      <c r="C12974" t="s">
        <v>19641</v>
      </c>
      <c r="D12974" t="s">
        <v>8303</v>
      </c>
      <c r="E12974" t="s">
        <v>1028</v>
      </c>
    </row>
    <row r="12975" spans="2:5" x14ac:dyDescent="0.35">
      <c r="B12975" t="s">
        <v>16180</v>
      </c>
      <c r="C12975" t="s">
        <v>19641</v>
      </c>
      <c r="D12975" t="s">
        <v>8303</v>
      </c>
      <c r="E12975" t="s">
        <v>1028</v>
      </c>
    </row>
    <row r="12976" spans="2:5" x14ac:dyDescent="0.35">
      <c r="B12976" t="s">
        <v>16181</v>
      </c>
      <c r="C12976" t="s">
        <v>19641</v>
      </c>
      <c r="D12976" t="s">
        <v>8303</v>
      </c>
      <c r="E12976" t="s">
        <v>1028</v>
      </c>
    </row>
    <row r="12977" spans="2:5" x14ac:dyDescent="0.35">
      <c r="B12977" t="s">
        <v>16182</v>
      </c>
      <c r="C12977" t="s">
        <v>19641</v>
      </c>
      <c r="D12977" t="s">
        <v>8303</v>
      </c>
      <c r="E12977" t="s">
        <v>1028</v>
      </c>
    </row>
    <row r="12978" spans="2:5" x14ac:dyDescent="0.35">
      <c r="B12978" t="s">
        <v>16183</v>
      </c>
      <c r="C12978" t="s">
        <v>19641</v>
      </c>
      <c r="D12978" t="s">
        <v>8303</v>
      </c>
      <c r="E12978" t="s">
        <v>1028</v>
      </c>
    </row>
    <row r="12979" spans="2:5" x14ac:dyDescent="0.35">
      <c r="B12979" t="s">
        <v>16184</v>
      </c>
      <c r="C12979" t="s">
        <v>19641</v>
      </c>
      <c r="D12979" t="s">
        <v>8303</v>
      </c>
      <c r="E12979" t="s">
        <v>1028</v>
      </c>
    </row>
    <row r="12980" spans="2:5" x14ac:dyDescent="0.35">
      <c r="B12980" t="s">
        <v>16185</v>
      </c>
      <c r="C12980" t="s">
        <v>19641</v>
      </c>
      <c r="D12980" t="s">
        <v>8303</v>
      </c>
      <c r="E12980" t="s">
        <v>1028</v>
      </c>
    </row>
    <row r="12981" spans="2:5" x14ac:dyDescent="0.35">
      <c r="B12981" t="s">
        <v>16186</v>
      </c>
      <c r="C12981" t="s">
        <v>19641</v>
      </c>
      <c r="D12981" t="s">
        <v>8303</v>
      </c>
      <c r="E12981" t="s">
        <v>1028</v>
      </c>
    </row>
    <row r="12982" spans="2:5" x14ac:dyDescent="0.35">
      <c r="B12982" t="s">
        <v>16187</v>
      </c>
      <c r="C12982" t="s">
        <v>19641</v>
      </c>
      <c r="D12982" t="s">
        <v>8303</v>
      </c>
      <c r="E12982" t="s">
        <v>1028</v>
      </c>
    </row>
    <row r="12983" spans="2:5" x14ac:dyDescent="0.35">
      <c r="B12983" t="s">
        <v>16188</v>
      </c>
      <c r="C12983" t="s">
        <v>19641</v>
      </c>
      <c r="D12983" t="s">
        <v>8303</v>
      </c>
      <c r="E12983" t="s">
        <v>1028</v>
      </c>
    </row>
    <row r="12984" spans="2:5" x14ac:dyDescent="0.35">
      <c r="B12984" t="s">
        <v>16189</v>
      </c>
      <c r="C12984" t="s">
        <v>19641</v>
      </c>
      <c r="D12984" t="s">
        <v>8303</v>
      </c>
      <c r="E12984" t="s">
        <v>1028</v>
      </c>
    </row>
    <row r="12985" spans="2:5" x14ac:dyDescent="0.35">
      <c r="B12985" t="s">
        <v>16190</v>
      </c>
      <c r="C12985" t="s">
        <v>19641</v>
      </c>
      <c r="D12985" t="s">
        <v>8303</v>
      </c>
      <c r="E12985" t="s">
        <v>1028</v>
      </c>
    </row>
    <row r="12986" spans="2:5" x14ac:dyDescent="0.35">
      <c r="B12986" t="s">
        <v>16191</v>
      </c>
      <c r="C12986" t="s">
        <v>19641</v>
      </c>
      <c r="D12986" t="s">
        <v>8303</v>
      </c>
      <c r="E12986" t="s">
        <v>1028</v>
      </c>
    </row>
    <row r="12987" spans="2:5" x14ac:dyDescent="0.35">
      <c r="B12987" t="s">
        <v>16192</v>
      </c>
      <c r="C12987" t="s">
        <v>19641</v>
      </c>
      <c r="D12987" t="s">
        <v>8303</v>
      </c>
      <c r="E12987" t="s">
        <v>1028</v>
      </c>
    </row>
    <row r="12988" spans="2:5" x14ac:dyDescent="0.35">
      <c r="B12988" t="s">
        <v>16193</v>
      </c>
      <c r="C12988" t="s">
        <v>19641</v>
      </c>
      <c r="D12988" t="s">
        <v>8303</v>
      </c>
      <c r="E12988" t="s">
        <v>1028</v>
      </c>
    </row>
    <row r="12989" spans="2:5" x14ac:dyDescent="0.35">
      <c r="B12989" t="s">
        <v>16194</v>
      </c>
      <c r="C12989" t="s">
        <v>19641</v>
      </c>
      <c r="D12989" t="s">
        <v>8303</v>
      </c>
      <c r="E12989" t="s">
        <v>1028</v>
      </c>
    </row>
    <row r="12990" spans="2:5" x14ac:dyDescent="0.35">
      <c r="B12990" t="s">
        <v>16195</v>
      </c>
      <c r="C12990" t="s">
        <v>19641</v>
      </c>
      <c r="D12990" t="s">
        <v>8303</v>
      </c>
      <c r="E12990" t="s">
        <v>1028</v>
      </c>
    </row>
    <row r="12991" spans="2:5" x14ac:dyDescent="0.35">
      <c r="B12991" t="s">
        <v>16196</v>
      </c>
      <c r="C12991" t="s">
        <v>19641</v>
      </c>
      <c r="D12991" t="s">
        <v>8303</v>
      </c>
      <c r="E12991" t="s">
        <v>1028</v>
      </c>
    </row>
    <row r="12992" spans="2:5" x14ac:dyDescent="0.35">
      <c r="B12992" t="s">
        <v>16197</v>
      </c>
      <c r="C12992" t="s">
        <v>19641</v>
      </c>
      <c r="D12992" t="s">
        <v>8303</v>
      </c>
      <c r="E12992" t="s">
        <v>1028</v>
      </c>
    </row>
    <row r="12993" spans="2:5" x14ac:dyDescent="0.35">
      <c r="B12993" t="s">
        <v>16198</v>
      </c>
      <c r="C12993" t="s">
        <v>19641</v>
      </c>
      <c r="D12993" t="s">
        <v>8303</v>
      </c>
      <c r="E12993" t="s">
        <v>1028</v>
      </c>
    </row>
    <row r="12994" spans="2:5" x14ac:dyDescent="0.35">
      <c r="B12994" t="s">
        <v>16199</v>
      </c>
      <c r="C12994" t="s">
        <v>19641</v>
      </c>
      <c r="D12994" t="s">
        <v>8303</v>
      </c>
      <c r="E12994" t="s">
        <v>1028</v>
      </c>
    </row>
    <row r="12995" spans="2:5" x14ac:dyDescent="0.35">
      <c r="B12995" t="s">
        <v>16200</v>
      </c>
      <c r="C12995" t="s">
        <v>19641</v>
      </c>
      <c r="D12995" t="s">
        <v>8303</v>
      </c>
      <c r="E12995" t="s">
        <v>1028</v>
      </c>
    </row>
    <row r="12996" spans="2:5" x14ac:dyDescent="0.35">
      <c r="B12996" t="s">
        <v>16201</v>
      </c>
      <c r="C12996" t="s">
        <v>19641</v>
      </c>
      <c r="D12996" t="s">
        <v>8303</v>
      </c>
      <c r="E12996" t="s">
        <v>1028</v>
      </c>
    </row>
    <row r="12997" spans="2:5" x14ac:dyDescent="0.35">
      <c r="B12997" t="s">
        <v>16202</v>
      </c>
      <c r="C12997" t="s">
        <v>19641</v>
      </c>
      <c r="D12997" t="s">
        <v>8303</v>
      </c>
      <c r="E12997" t="s">
        <v>1028</v>
      </c>
    </row>
    <row r="12998" spans="2:5" x14ac:dyDescent="0.35">
      <c r="B12998" t="s">
        <v>16203</v>
      </c>
      <c r="C12998" t="s">
        <v>19641</v>
      </c>
      <c r="D12998" t="s">
        <v>8303</v>
      </c>
      <c r="E12998" t="s">
        <v>1028</v>
      </c>
    </row>
    <row r="12999" spans="2:5" x14ac:dyDescent="0.35">
      <c r="B12999" t="s">
        <v>16204</v>
      </c>
      <c r="C12999" t="s">
        <v>19641</v>
      </c>
      <c r="D12999" t="s">
        <v>8303</v>
      </c>
      <c r="E12999" t="s">
        <v>1028</v>
      </c>
    </row>
    <row r="13000" spans="2:5" x14ac:dyDescent="0.35">
      <c r="B13000" t="s">
        <v>16205</v>
      </c>
      <c r="C13000" t="s">
        <v>19641</v>
      </c>
      <c r="D13000" t="s">
        <v>8303</v>
      </c>
      <c r="E13000" t="s">
        <v>1028</v>
      </c>
    </row>
    <row r="13001" spans="2:5" x14ac:dyDescent="0.35">
      <c r="B13001" t="s">
        <v>16206</v>
      </c>
      <c r="C13001" t="s">
        <v>19641</v>
      </c>
      <c r="D13001" t="s">
        <v>8303</v>
      </c>
      <c r="E13001" t="s">
        <v>1028</v>
      </c>
    </row>
    <row r="13002" spans="2:5" x14ac:dyDescent="0.35">
      <c r="B13002" t="s">
        <v>16207</v>
      </c>
      <c r="C13002" t="s">
        <v>19641</v>
      </c>
      <c r="D13002" t="s">
        <v>8303</v>
      </c>
      <c r="E13002" t="s">
        <v>1028</v>
      </c>
    </row>
    <row r="13003" spans="2:5" x14ac:dyDescent="0.35">
      <c r="B13003" t="s">
        <v>16208</v>
      </c>
      <c r="C13003" t="s">
        <v>19641</v>
      </c>
      <c r="D13003" t="s">
        <v>8303</v>
      </c>
      <c r="E13003" t="s">
        <v>1028</v>
      </c>
    </row>
    <row r="13004" spans="2:5" x14ac:dyDescent="0.35">
      <c r="B13004" t="s">
        <v>16209</v>
      </c>
      <c r="C13004" t="s">
        <v>19641</v>
      </c>
      <c r="D13004" t="s">
        <v>8303</v>
      </c>
      <c r="E13004" t="s">
        <v>1028</v>
      </c>
    </row>
    <row r="13005" spans="2:5" x14ac:dyDescent="0.35">
      <c r="B13005" t="s">
        <v>16210</v>
      </c>
      <c r="C13005" t="s">
        <v>19641</v>
      </c>
      <c r="D13005" t="s">
        <v>8303</v>
      </c>
      <c r="E13005" t="s">
        <v>1028</v>
      </c>
    </row>
    <row r="13006" spans="2:5" x14ac:dyDescent="0.35">
      <c r="B13006" t="s">
        <v>16211</v>
      </c>
      <c r="C13006" t="s">
        <v>19641</v>
      </c>
      <c r="D13006" t="s">
        <v>8303</v>
      </c>
      <c r="E13006" t="s">
        <v>1028</v>
      </c>
    </row>
    <row r="13007" spans="2:5" x14ac:dyDescent="0.35">
      <c r="B13007" t="s">
        <v>16212</v>
      </c>
      <c r="C13007" t="s">
        <v>19641</v>
      </c>
      <c r="D13007" t="s">
        <v>8303</v>
      </c>
      <c r="E13007" t="s">
        <v>1028</v>
      </c>
    </row>
    <row r="13008" spans="2:5" x14ac:dyDescent="0.35">
      <c r="B13008" t="s">
        <v>16213</v>
      </c>
      <c r="C13008" t="s">
        <v>19641</v>
      </c>
      <c r="D13008" t="s">
        <v>8303</v>
      </c>
      <c r="E13008" t="s">
        <v>1028</v>
      </c>
    </row>
    <row r="13009" spans="2:5" x14ac:dyDescent="0.35">
      <c r="B13009" t="s">
        <v>16214</v>
      </c>
      <c r="C13009" t="s">
        <v>19641</v>
      </c>
      <c r="D13009" t="s">
        <v>8303</v>
      </c>
      <c r="E13009" t="s">
        <v>1028</v>
      </c>
    </row>
    <row r="13010" spans="2:5" x14ac:dyDescent="0.35">
      <c r="B13010" t="s">
        <v>16215</v>
      </c>
      <c r="C13010" t="s">
        <v>19641</v>
      </c>
      <c r="D13010" t="s">
        <v>8303</v>
      </c>
      <c r="E13010" t="s">
        <v>1028</v>
      </c>
    </row>
    <row r="13011" spans="2:5" x14ac:dyDescent="0.35">
      <c r="B13011" t="s">
        <v>16216</v>
      </c>
      <c r="C13011" t="s">
        <v>19641</v>
      </c>
      <c r="D13011" t="s">
        <v>8303</v>
      </c>
      <c r="E13011" t="s">
        <v>1028</v>
      </c>
    </row>
    <row r="13012" spans="2:5" x14ac:dyDescent="0.35">
      <c r="B13012" t="s">
        <v>16217</v>
      </c>
      <c r="C13012" t="s">
        <v>19641</v>
      </c>
      <c r="D13012" t="s">
        <v>8303</v>
      </c>
      <c r="E13012" t="s">
        <v>1028</v>
      </c>
    </row>
    <row r="13013" spans="2:5" x14ac:dyDescent="0.35">
      <c r="B13013" t="s">
        <v>16218</v>
      </c>
      <c r="C13013" t="s">
        <v>19641</v>
      </c>
      <c r="D13013" t="s">
        <v>8303</v>
      </c>
      <c r="E13013" t="s">
        <v>1028</v>
      </c>
    </row>
    <row r="13014" spans="2:5" x14ac:dyDescent="0.35">
      <c r="B13014" t="s">
        <v>16219</v>
      </c>
      <c r="C13014" t="s">
        <v>19641</v>
      </c>
      <c r="D13014" t="s">
        <v>8303</v>
      </c>
      <c r="E13014" t="s">
        <v>1028</v>
      </c>
    </row>
    <row r="13015" spans="2:5" x14ac:dyDescent="0.35">
      <c r="B13015" t="s">
        <v>16220</v>
      </c>
      <c r="C13015" t="s">
        <v>19641</v>
      </c>
      <c r="D13015" t="s">
        <v>8303</v>
      </c>
      <c r="E13015" t="s">
        <v>1028</v>
      </c>
    </row>
    <row r="13016" spans="2:5" x14ac:dyDescent="0.35">
      <c r="B13016" t="s">
        <v>16221</v>
      </c>
      <c r="C13016" t="s">
        <v>19641</v>
      </c>
      <c r="D13016" t="s">
        <v>8303</v>
      </c>
      <c r="E13016" t="s">
        <v>1028</v>
      </c>
    </row>
    <row r="13017" spans="2:5" x14ac:dyDescent="0.35">
      <c r="B13017" t="s">
        <v>16222</v>
      </c>
      <c r="C13017" t="s">
        <v>19641</v>
      </c>
      <c r="D13017" t="s">
        <v>8303</v>
      </c>
      <c r="E13017" t="s">
        <v>1028</v>
      </c>
    </row>
    <row r="13018" spans="2:5" x14ac:dyDescent="0.35">
      <c r="B13018" t="s">
        <v>16223</v>
      </c>
      <c r="C13018" t="s">
        <v>19641</v>
      </c>
      <c r="D13018" t="s">
        <v>8303</v>
      </c>
      <c r="E13018" t="s">
        <v>1028</v>
      </c>
    </row>
    <row r="13019" spans="2:5" x14ac:dyDescent="0.35">
      <c r="B13019" t="s">
        <v>16224</v>
      </c>
      <c r="C13019" t="s">
        <v>19641</v>
      </c>
      <c r="D13019" t="s">
        <v>8303</v>
      </c>
      <c r="E13019" t="s">
        <v>1028</v>
      </c>
    </row>
    <row r="13020" spans="2:5" x14ac:dyDescent="0.35">
      <c r="B13020" t="s">
        <v>16225</v>
      </c>
      <c r="C13020" t="s">
        <v>19641</v>
      </c>
      <c r="D13020" t="s">
        <v>8303</v>
      </c>
      <c r="E13020" t="s">
        <v>1028</v>
      </c>
    </row>
    <row r="13021" spans="2:5" x14ac:dyDescent="0.35">
      <c r="B13021" t="s">
        <v>16226</v>
      </c>
      <c r="C13021" t="s">
        <v>19641</v>
      </c>
      <c r="D13021" t="s">
        <v>8303</v>
      </c>
      <c r="E13021" t="s">
        <v>1028</v>
      </c>
    </row>
    <row r="13022" spans="2:5" x14ac:dyDescent="0.35">
      <c r="B13022" t="s">
        <v>16227</v>
      </c>
      <c r="C13022" t="s">
        <v>19641</v>
      </c>
      <c r="D13022" t="s">
        <v>8303</v>
      </c>
      <c r="E13022" t="s">
        <v>1028</v>
      </c>
    </row>
    <row r="13023" spans="2:5" x14ac:dyDescent="0.35">
      <c r="B13023" t="s">
        <v>16228</v>
      </c>
      <c r="C13023" t="s">
        <v>19641</v>
      </c>
      <c r="D13023" t="s">
        <v>8303</v>
      </c>
      <c r="E13023" t="s">
        <v>1028</v>
      </c>
    </row>
    <row r="13024" spans="2:5" x14ac:dyDescent="0.35">
      <c r="B13024" t="s">
        <v>16229</v>
      </c>
      <c r="C13024" t="s">
        <v>19641</v>
      </c>
      <c r="D13024" t="s">
        <v>8303</v>
      </c>
      <c r="E13024" t="s">
        <v>1028</v>
      </c>
    </row>
    <row r="13025" spans="2:5" x14ac:dyDescent="0.35">
      <c r="B13025" t="s">
        <v>16230</v>
      </c>
      <c r="C13025" t="s">
        <v>19641</v>
      </c>
      <c r="D13025" t="s">
        <v>8303</v>
      </c>
      <c r="E13025" t="s">
        <v>1028</v>
      </c>
    </row>
    <row r="13026" spans="2:5" x14ac:dyDescent="0.35">
      <c r="B13026" t="s">
        <v>16231</v>
      </c>
      <c r="C13026" t="s">
        <v>19641</v>
      </c>
      <c r="D13026" t="s">
        <v>8303</v>
      </c>
      <c r="E13026" t="s">
        <v>1028</v>
      </c>
    </row>
    <row r="13027" spans="2:5" x14ac:dyDescent="0.35">
      <c r="B13027" t="s">
        <v>16232</v>
      </c>
      <c r="C13027" t="s">
        <v>19641</v>
      </c>
      <c r="D13027" t="s">
        <v>8303</v>
      </c>
      <c r="E13027" t="s">
        <v>1028</v>
      </c>
    </row>
    <row r="13028" spans="2:5" x14ac:dyDescent="0.35">
      <c r="B13028" t="s">
        <v>16233</v>
      </c>
      <c r="C13028" t="s">
        <v>19641</v>
      </c>
      <c r="D13028" t="s">
        <v>8303</v>
      </c>
      <c r="E13028" t="s">
        <v>1028</v>
      </c>
    </row>
    <row r="13029" spans="2:5" x14ac:dyDescent="0.35">
      <c r="B13029" t="s">
        <v>16234</v>
      </c>
      <c r="C13029" t="s">
        <v>19641</v>
      </c>
      <c r="D13029" t="s">
        <v>8303</v>
      </c>
      <c r="E13029" t="s">
        <v>1028</v>
      </c>
    </row>
    <row r="13030" spans="2:5" x14ac:dyDescent="0.35">
      <c r="B13030" t="s">
        <v>16235</v>
      </c>
      <c r="C13030" t="s">
        <v>19641</v>
      </c>
      <c r="D13030" t="s">
        <v>8303</v>
      </c>
      <c r="E13030" t="s">
        <v>1028</v>
      </c>
    </row>
    <row r="13031" spans="2:5" x14ac:dyDescent="0.35">
      <c r="B13031" t="s">
        <v>16236</v>
      </c>
      <c r="C13031" t="s">
        <v>19641</v>
      </c>
      <c r="D13031" t="s">
        <v>8303</v>
      </c>
      <c r="E13031" t="s">
        <v>1028</v>
      </c>
    </row>
    <row r="13032" spans="2:5" x14ac:dyDescent="0.35">
      <c r="B13032" t="s">
        <v>16237</v>
      </c>
      <c r="C13032" t="s">
        <v>19641</v>
      </c>
      <c r="D13032" t="s">
        <v>8303</v>
      </c>
      <c r="E13032" t="s">
        <v>1028</v>
      </c>
    </row>
    <row r="13033" spans="2:5" x14ac:dyDescent="0.35">
      <c r="B13033" t="s">
        <v>16238</v>
      </c>
      <c r="C13033" t="s">
        <v>19641</v>
      </c>
      <c r="D13033" t="s">
        <v>8303</v>
      </c>
      <c r="E13033" t="s">
        <v>1028</v>
      </c>
    </row>
    <row r="13034" spans="2:5" x14ac:dyDescent="0.35">
      <c r="B13034" t="s">
        <v>16239</v>
      </c>
      <c r="C13034" t="s">
        <v>19641</v>
      </c>
      <c r="D13034" t="s">
        <v>8303</v>
      </c>
      <c r="E13034" t="s">
        <v>1028</v>
      </c>
    </row>
    <row r="13035" spans="2:5" x14ac:dyDescent="0.35">
      <c r="B13035" t="s">
        <v>16240</v>
      </c>
      <c r="C13035" t="s">
        <v>19641</v>
      </c>
      <c r="D13035" t="s">
        <v>8303</v>
      </c>
      <c r="E13035" t="s">
        <v>1028</v>
      </c>
    </row>
    <row r="13036" spans="2:5" x14ac:dyDescent="0.35">
      <c r="B13036" t="s">
        <v>16241</v>
      </c>
      <c r="C13036" t="s">
        <v>19641</v>
      </c>
      <c r="D13036" t="s">
        <v>8303</v>
      </c>
      <c r="E13036" t="s">
        <v>1028</v>
      </c>
    </row>
    <row r="13037" spans="2:5" x14ac:dyDescent="0.35">
      <c r="B13037" t="s">
        <v>16242</v>
      </c>
      <c r="C13037" t="s">
        <v>19641</v>
      </c>
      <c r="D13037" t="s">
        <v>8303</v>
      </c>
      <c r="E13037" t="s">
        <v>1028</v>
      </c>
    </row>
    <row r="13038" spans="2:5" x14ac:dyDescent="0.35">
      <c r="B13038" t="s">
        <v>16243</v>
      </c>
      <c r="C13038" t="s">
        <v>19641</v>
      </c>
      <c r="D13038" t="s">
        <v>8303</v>
      </c>
      <c r="E13038" t="s">
        <v>1028</v>
      </c>
    </row>
    <row r="13039" spans="2:5" x14ac:dyDescent="0.35">
      <c r="B13039" t="s">
        <v>16244</v>
      </c>
      <c r="C13039" t="s">
        <v>19641</v>
      </c>
      <c r="D13039" t="s">
        <v>8303</v>
      </c>
      <c r="E13039" t="s">
        <v>1028</v>
      </c>
    </row>
    <row r="13040" spans="2:5" x14ac:dyDescent="0.35">
      <c r="B13040" t="s">
        <v>16245</v>
      </c>
      <c r="C13040" t="s">
        <v>19641</v>
      </c>
      <c r="D13040" t="s">
        <v>8303</v>
      </c>
      <c r="E13040" t="s">
        <v>1028</v>
      </c>
    </row>
    <row r="13041" spans="2:5" x14ac:dyDescent="0.35">
      <c r="B13041" t="s">
        <v>16246</v>
      </c>
      <c r="C13041" t="s">
        <v>19641</v>
      </c>
      <c r="D13041" t="s">
        <v>8303</v>
      </c>
      <c r="E13041" t="s">
        <v>1028</v>
      </c>
    </row>
    <row r="13042" spans="2:5" x14ac:dyDescent="0.35">
      <c r="B13042" t="s">
        <v>16247</v>
      </c>
      <c r="C13042" t="s">
        <v>19641</v>
      </c>
      <c r="D13042" t="s">
        <v>8303</v>
      </c>
      <c r="E13042" t="s">
        <v>1028</v>
      </c>
    </row>
    <row r="13043" spans="2:5" x14ac:dyDescent="0.35">
      <c r="B13043" t="s">
        <v>16248</v>
      </c>
      <c r="C13043" t="s">
        <v>19641</v>
      </c>
      <c r="D13043" t="s">
        <v>8303</v>
      </c>
      <c r="E13043" t="s">
        <v>1028</v>
      </c>
    </row>
    <row r="13044" spans="2:5" x14ac:dyDescent="0.35">
      <c r="B13044" t="s">
        <v>16249</v>
      </c>
      <c r="C13044" t="s">
        <v>19641</v>
      </c>
      <c r="D13044" t="s">
        <v>8303</v>
      </c>
      <c r="E13044" t="s">
        <v>1028</v>
      </c>
    </row>
    <row r="13045" spans="2:5" x14ac:dyDescent="0.35">
      <c r="B13045" t="s">
        <v>16250</v>
      </c>
      <c r="C13045" t="s">
        <v>19641</v>
      </c>
      <c r="D13045" t="s">
        <v>8303</v>
      </c>
      <c r="E13045" t="s">
        <v>1028</v>
      </c>
    </row>
    <row r="13046" spans="2:5" x14ac:dyDescent="0.35">
      <c r="B13046" t="s">
        <v>16251</v>
      </c>
      <c r="C13046" t="s">
        <v>19641</v>
      </c>
      <c r="D13046" t="s">
        <v>8303</v>
      </c>
      <c r="E13046" t="s">
        <v>1028</v>
      </c>
    </row>
    <row r="13047" spans="2:5" x14ac:dyDescent="0.35">
      <c r="B13047" t="s">
        <v>16252</v>
      </c>
      <c r="C13047" t="s">
        <v>19641</v>
      </c>
      <c r="D13047" t="s">
        <v>8303</v>
      </c>
      <c r="E13047" t="s">
        <v>1028</v>
      </c>
    </row>
    <row r="13048" spans="2:5" x14ac:dyDescent="0.35">
      <c r="B13048" t="s">
        <v>16253</v>
      </c>
      <c r="C13048" t="s">
        <v>19641</v>
      </c>
      <c r="D13048" t="s">
        <v>8303</v>
      </c>
      <c r="E13048" t="s">
        <v>1028</v>
      </c>
    </row>
    <row r="13049" spans="2:5" x14ac:dyDescent="0.35">
      <c r="B13049" t="s">
        <v>16254</v>
      </c>
      <c r="C13049" t="s">
        <v>19641</v>
      </c>
      <c r="D13049" t="s">
        <v>8303</v>
      </c>
      <c r="E13049" t="s">
        <v>1028</v>
      </c>
    </row>
    <row r="13050" spans="2:5" x14ac:dyDescent="0.35">
      <c r="B13050" t="s">
        <v>16255</v>
      </c>
      <c r="C13050" t="s">
        <v>19641</v>
      </c>
      <c r="D13050" t="s">
        <v>8303</v>
      </c>
      <c r="E13050" t="s">
        <v>1028</v>
      </c>
    </row>
    <row r="13051" spans="2:5" x14ac:dyDescent="0.35">
      <c r="B13051" t="s">
        <v>16256</v>
      </c>
      <c r="C13051" t="s">
        <v>19641</v>
      </c>
      <c r="D13051" t="s">
        <v>8303</v>
      </c>
      <c r="E13051" t="s">
        <v>1028</v>
      </c>
    </row>
    <row r="13052" spans="2:5" x14ac:dyDescent="0.35">
      <c r="B13052" t="s">
        <v>16257</v>
      </c>
      <c r="C13052" t="s">
        <v>19641</v>
      </c>
      <c r="D13052" t="s">
        <v>8303</v>
      </c>
      <c r="E13052" t="s">
        <v>1028</v>
      </c>
    </row>
    <row r="13053" spans="2:5" x14ac:dyDescent="0.35">
      <c r="B13053" t="s">
        <v>16258</v>
      </c>
      <c r="C13053" t="s">
        <v>19641</v>
      </c>
      <c r="D13053" t="s">
        <v>8303</v>
      </c>
      <c r="E13053" t="s">
        <v>1028</v>
      </c>
    </row>
    <row r="13054" spans="2:5" x14ac:dyDescent="0.35">
      <c r="B13054" t="s">
        <v>16259</v>
      </c>
      <c r="C13054" t="s">
        <v>19641</v>
      </c>
      <c r="D13054" t="s">
        <v>8303</v>
      </c>
      <c r="E13054" t="s">
        <v>1028</v>
      </c>
    </row>
    <row r="13055" spans="2:5" x14ac:dyDescent="0.35">
      <c r="B13055" t="s">
        <v>16260</v>
      </c>
      <c r="C13055" t="s">
        <v>19641</v>
      </c>
      <c r="D13055" t="s">
        <v>8303</v>
      </c>
      <c r="E13055" t="s">
        <v>1028</v>
      </c>
    </row>
    <row r="13056" spans="2:5" x14ac:dyDescent="0.35">
      <c r="B13056" t="s">
        <v>16261</v>
      </c>
      <c r="C13056" t="s">
        <v>19641</v>
      </c>
      <c r="D13056" t="s">
        <v>8303</v>
      </c>
      <c r="E13056" t="s">
        <v>1028</v>
      </c>
    </row>
    <row r="13057" spans="2:5" x14ac:dyDescent="0.35">
      <c r="B13057" t="s">
        <v>16262</v>
      </c>
      <c r="C13057" t="s">
        <v>19641</v>
      </c>
      <c r="D13057" t="s">
        <v>8303</v>
      </c>
      <c r="E13057" t="s">
        <v>1028</v>
      </c>
    </row>
    <row r="13058" spans="2:5" x14ac:dyDescent="0.35">
      <c r="B13058" t="s">
        <v>16263</v>
      </c>
      <c r="C13058" t="s">
        <v>19641</v>
      </c>
      <c r="D13058" t="s">
        <v>8303</v>
      </c>
      <c r="E13058" t="s">
        <v>1028</v>
      </c>
    </row>
    <row r="13059" spans="2:5" x14ac:dyDescent="0.35">
      <c r="B13059" t="s">
        <v>16264</v>
      </c>
      <c r="C13059" t="s">
        <v>19641</v>
      </c>
      <c r="D13059" t="s">
        <v>8303</v>
      </c>
      <c r="E13059" t="s">
        <v>1028</v>
      </c>
    </row>
    <row r="13060" spans="2:5" x14ac:dyDescent="0.35">
      <c r="B13060" t="s">
        <v>16265</v>
      </c>
      <c r="C13060" t="s">
        <v>19641</v>
      </c>
      <c r="D13060" t="s">
        <v>8303</v>
      </c>
      <c r="E13060" t="s">
        <v>1028</v>
      </c>
    </row>
    <row r="13061" spans="2:5" x14ac:dyDescent="0.35">
      <c r="B13061" t="s">
        <v>16266</v>
      </c>
      <c r="C13061" t="s">
        <v>19641</v>
      </c>
      <c r="D13061" t="s">
        <v>8303</v>
      </c>
      <c r="E13061" t="s">
        <v>1028</v>
      </c>
    </row>
    <row r="13062" spans="2:5" x14ac:dyDescent="0.35">
      <c r="B13062" t="s">
        <v>16267</v>
      </c>
      <c r="C13062" t="s">
        <v>19641</v>
      </c>
      <c r="D13062" t="s">
        <v>8303</v>
      </c>
      <c r="E13062" t="s">
        <v>1028</v>
      </c>
    </row>
    <row r="13063" spans="2:5" x14ac:dyDescent="0.35">
      <c r="B13063" t="s">
        <v>16268</v>
      </c>
      <c r="C13063" t="s">
        <v>19641</v>
      </c>
      <c r="D13063" t="s">
        <v>8303</v>
      </c>
      <c r="E13063" t="s">
        <v>1028</v>
      </c>
    </row>
    <row r="13064" spans="2:5" x14ac:dyDescent="0.35">
      <c r="B13064" t="s">
        <v>16269</v>
      </c>
      <c r="C13064" t="s">
        <v>19641</v>
      </c>
      <c r="D13064" t="s">
        <v>8303</v>
      </c>
      <c r="E13064" t="s">
        <v>1028</v>
      </c>
    </row>
    <row r="13065" spans="2:5" x14ac:dyDescent="0.35">
      <c r="B13065" t="s">
        <v>16270</v>
      </c>
      <c r="C13065" t="s">
        <v>19641</v>
      </c>
      <c r="D13065" t="s">
        <v>8303</v>
      </c>
      <c r="E13065" t="s">
        <v>1028</v>
      </c>
    </row>
    <row r="13066" spans="2:5" x14ac:dyDescent="0.35">
      <c r="B13066" t="s">
        <v>16271</v>
      </c>
      <c r="C13066" t="s">
        <v>19641</v>
      </c>
      <c r="D13066" t="s">
        <v>8303</v>
      </c>
      <c r="E13066" t="s">
        <v>1028</v>
      </c>
    </row>
    <row r="13067" spans="2:5" x14ac:dyDescent="0.35">
      <c r="B13067" t="s">
        <v>16272</v>
      </c>
      <c r="C13067" t="s">
        <v>19641</v>
      </c>
      <c r="D13067" t="s">
        <v>8303</v>
      </c>
      <c r="E13067" t="s">
        <v>1028</v>
      </c>
    </row>
    <row r="13068" spans="2:5" x14ac:dyDescent="0.35">
      <c r="B13068" t="s">
        <v>16273</v>
      </c>
      <c r="C13068" t="s">
        <v>19641</v>
      </c>
      <c r="D13068" t="s">
        <v>8303</v>
      </c>
      <c r="E13068" t="s">
        <v>1028</v>
      </c>
    </row>
    <row r="13069" spans="2:5" x14ac:dyDescent="0.35">
      <c r="B13069" t="s">
        <v>16274</v>
      </c>
      <c r="C13069" t="s">
        <v>19641</v>
      </c>
      <c r="D13069" t="s">
        <v>8303</v>
      </c>
      <c r="E13069" t="s">
        <v>1028</v>
      </c>
    </row>
    <row r="13070" spans="2:5" x14ac:dyDescent="0.35">
      <c r="B13070" t="s">
        <v>16275</v>
      </c>
      <c r="C13070" t="s">
        <v>19641</v>
      </c>
      <c r="D13070" t="s">
        <v>8303</v>
      </c>
      <c r="E13070" t="s">
        <v>1028</v>
      </c>
    </row>
    <row r="13071" spans="2:5" x14ac:dyDescent="0.35">
      <c r="B13071" t="s">
        <v>16276</v>
      </c>
      <c r="C13071" t="s">
        <v>19641</v>
      </c>
      <c r="D13071" t="s">
        <v>8303</v>
      </c>
      <c r="E13071" t="s">
        <v>1028</v>
      </c>
    </row>
    <row r="13072" spans="2:5" x14ac:dyDescent="0.35">
      <c r="B13072" t="s">
        <v>16277</v>
      </c>
      <c r="C13072" t="s">
        <v>19641</v>
      </c>
      <c r="D13072" t="s">
        <v>8303</v>
      </c>
      <c r="E13072" t="s">
        <v>1028</v>
      </c>
    </row>
    <row r="13073" spans="2:5" x14ac:dyDescent="0.35">
      <c r="B13073" t="s">
        <v>16278</v>
      </c>
      <c r="C13073" t="s">
        <v>19641</v>
      </c>
      <c r="D13073" t="s">
        <v>8303</v>
      </c>
      <c r="E13073" t="s">
        <v>1028</v>
      </c>
    </row>
    <row r="13074" spans="2:5" x14ac:dyDescent="0.35">
      <c r="B13074" t="s">
        <v>16279</v>
      </c>
      <c r="C13074" t="s">
        <v>19641</v>
      </c>
      <c r="D13074" t="s">
        <v>8303</v>
      </c>
      <c r="E13074" t="s">
        <v>1028</v>
      </c>
    </row>
    <row r="13075" spans="2:5" x14ac:dyDescent="0.35">
      <c r="B13075" t="s">
        <v>16280</v>
      </c>
      <c r="C13075" t="s">
        <v>19641</v>
      </c>
      <c r="D13075" t="s">
        <v>8303</v>
      </c>
      <c r="E13075" t="s">
        <v>1028</v>
      </c>
    </row>
    <row r="13076" spans="2:5" x14ac:dyDescent="0.35">
      <c r="B13076" t="s">
        <v>16281</v>
      </c>
      <c r="C13076" t="s">
        <v>19641</v>
      </c>
      <c r="D13076" t="s">
        <v>8303</v>
      </c>
      <c r="E13076" t="s">
        <v>1028</v>
      </c>
    </row>
    <row r="13077" spans="2:5" x14ac:dyDescent="0.35">
      <c r="B13077" t="s">
        <v>16282</v>
      </c>
      <c r="C13077" t="s">
        <v>19641</v>
      </c>
      <c r="D13077" t="s">
        <v>8303</v>
      </c>
      <c r="E13077" t="s">
        <v>1028</v>
      </c>
    </row>
    <row r="13078" spans="2:5" x14ac:dyDescent="0.35">
      <c r="B13078" t="s">
        <v>16283</v>
      </c>
      <c r="C13078" t="s">
        <v>19641</v>
      </c>
      <c r="D13078" t="s">
        <v>8303</v>
      </c>
      <c r="E13078" t="s">
        <v>1028</v>
      </c>
    </row>
    <row r="13079" spans="2:5" x14ac:dyDescent="0.35">
      <c r="B13079" t="s">
        <v>16284</v>
      </c>
      <c r="C13079" t="s">
        <v>19641</v>
      </c>
      <c r="D13079" t="s">
        <v>8303</v>
      </c>
      <c r="E13079" t="s">
        <v>1028</v>
      </c>
    </row>
    <row r="13080" spans="2:5" x14ac:dyDescent="0.35">
      <c r="B13080" t="s">
        <v>16285</v>
      </c>
      <c r="C13080" t="s">
        <v>19641</v>
      </c>
      <c r="D13080" t="s">
        <v>8303</v>
      </c>
      <c r="E13080" t="s">
        <v>1028</v>
      </c>
    </row>
    <row r="13081" spans="2:5" x14ac:dyDescent="0.35">
      <c r="B13081" t="s">
        <v>16286</v>
      </c>
      <c r="C13081" t="s">
        <v>19641</v>
      </c>
      <c r="D13081" t="s">
        <v>8303</v>
      </c>
      <c r="E13081" t="s">
        <v>1028</v>
      </c>
    </row>
    <row r="13082" spans="2:5" x14ac:dyDescent="0.35">
      <c r="B13082" t="s">
        <v>16287</v>
      </c>
      <c r="C13082" t="s">
        <v>19641</v>
      </c>
      <c r="D13082" t="s">
        <v>8303</v>
      </c>
      <c r="E13082" t="s">
        <v>1028</v>
      </c>
    </row>
    <row r="13083" spans="2:5" x14ac:dyDescent="0.35">
      <c r="B13083" t="s">
        <v>16288</v>
      </c>
      <c r="C13083" t="s">
        <v>19641</v>
      </c>
      <c r="D13083" t="s">
        <v>8303</v>
      </c>
      <c r="E13083" t="s">
        <v>1028</v>
      </c>
    </row>
    <row r="13084" spans="2:5" x14ac:dyDescent="0.35">
      <c r="B13084" t="s">
        <v>16289</v>
      </c>
      <c r="C13084" t="s">
        <v>19641</v>
      </c>
      <c r="D13084" t="s">
        <v>8303</v>
      </c>
      <c r="E13084" t="s">
        <v>1028</v>
      </c>
    </row>
    <row r="13085" spans="2:5" x14ac:dyDescent="0.35">
      <c r="B13085" t="s">
        <v>16290</v>
      </c>
      <c r="C13085" t="s">
        <v>19641</v>
      </c>
      <c r="D13085" t="s">
        <v>8303</v>
      </c>
      <c r="E13085" t="s">
        <v>1028</v>
      </c>
    </row>
    <row r="13086" spans="2:5" x14ac:dyDescent="0.35">
      <c r="B13086" t="s">
        <v>16291</v>
      </c>
      <c r="C13086" t="s">
        <v>19641</v>
      </c>
      <c r="D13086" t="s">
        <v>8303</v>
      </c>
      <c r="E13086" t="s">
        <v>1028</v>
      </c>
    </row>
    <row r="13087" spans="2:5" x14ac:dyDescent="0.35">
      <c r="B13087" t="s">
        <v>16292</v>
      </c>
      <c r="C13087" t="s">
        <v>19641</v>
      </c>
      <c r="D13087" t="s">
        <v>8303</v>
      </c>
      <c r="E13087" t="s">
        <v>1028</v>
      </c>
    </row>
    <row r="13088" spans="2:5" x14ac:dyDescent="0.35">
      <c r="B13088" t="s">
        <v>16293</v>
      </c>
      <c r="C13088" t="s">
        <v>19641</v>
      </c>
      <c r="D13088" t="s">
        <v>8303</v>
      </c>
      <c r="E13088" t="s">
        <v>1028</v>
      </c>
    </row>
    <row r="13089" spans="2:5" x14ac:dyDescent="0.35">
      <c r="B13089" t="s">
        <v>16294</v>
      </c>
      <c r="C13089" t="s">
        <v>19641</v>
      </c>
      <c r="D13089" t="s">
        <v>8303</v>
      </c>
      <c r="E13089" t="s">
        <v>1028</v>
      </c>
    </row>
    <row r="13090" spans="2:5" x14ac:dyDescent="0.35">
      <c r="B13090" t="s">
        <v>16295</v>
      </c>
      <c r="C13090" t="s">
        <v>19641</v>
      </c>
      <c r="D13090" t="s">
        <v>8303</v>
      </c>
      <c r="E13090" t="s">
        <v>1028</v>
      </c>
    </row>
    <row r="13091" spans="2:5" x14ac:dyDescent="0.35">
      <c r="B13091" t="s">
        <v>16296</v>
      </c>
      <c r="C13091" t="s">
        <v>19641</v>
      </c>
      <c r="D13091" t="s">
        <v>8303</v>
      </c>
      <c r="E13091" t="s">
        <v>1028</v>
      </c>
    </row>
    <row r="13092" spans="2:5" x14ac:dyDescent="0.35">
      <c r="B13092" t="s">
        <v>16297</v>
      </c>
      <c r="C13092" t="s">
        <v>19641</v>
      </c>
      <c r="D13092" t="s">
        <v>8303</v>
      </c>
      <c r="E13092" t="s">
        <v>1028</v>
      </c>
    </row>
    <row r="13093" spans="2:5" x14ac:dyDescent="0.35">
      <c r="B13093" t="s">
        <v>16298</v>
      </c>
      <c r="C13093" t="s">
        <v>19641</v>
      </c>
      <c r="D13093" t="s">
        <v>8303</v>
      </c>
      <c r="E13093" t="s">
        <v>1028</v>
      </c>
    </row>
    <row r="13094" spans="2:5" x14ac:dyDescent="0.35">
      <c r="B13094" t="s">
        <v>16299</v>
      </c>
      <c r="C13094" t="s">
        <v>19641</v>
      </c>
      <c r="D13094" t="s">
        <v>8303</v>
      </c>
      <c r="E13094" t="s">
        <v>1028</v>
      </c>
    </row>
    <row r="13095" spans="2:5" x14ac:dyDescent="0.35">
      <c r="B13095" t="s">
        <v>16300</v>
      </c>
      <c r="C13095" t="s">
        <v>19641</v>
      </c>
      <c r="D13095" t="s">
        <v>8303</v>
      </c>
      <c r="E13095" t="s">
        <v>1028</v>
      </c>
    </row>
    <row r="13096" spans="2:5" x14ac:dyDescent="0.35">
      <c r="B13096" t="s">
        <v>16301</v>
      </c>
      <c r="C13096" t="s">
        <v>19641</v>
      </c>
      <c r="D13096" t="s">
        <v>8303</v>
      </c>
      <c r="E13096" t="s">
        <v>1028</v>
      </c>
    </row>
    <row r="13097" spans="2:5" x14ac:dyDescent="0.35">
      <c r="B13097" t="s">
        <v>16302</v>
      </c>
      <c r="C13097" t="s">
        <v>19641</v>
      </c>
      <c r="D13097" t="s">
        <v>8303</v>
      </c>
      <c r="E13097" t="s">
        <v>1028</v>
      </c>
    </row>
    <row r="13098" spans="2:5" x14ac:dyDescent="0.35">
      <c r="B13098" t="s">
        <v>16303</v>
      </c>
      <c r="C13098" t="s">
        <v>19641</v>
      </c>
      <c r="D13098" t="s">
        <v>8303</v>
      </c>
      <c r="E13098" t="s">
        <v>1028</v>
      </c>
    </row>
    <row r="13099" spans="2:5" x14ac:dyDescent="0.35">
      <c r="B13099" t="s">
        <v>16304</v>
      </c>
      <c r="C13099" t="s">
        <v>19641</v>
      </c>
      <c r="D13099" t="s">
        <v>8303</v>
      </c>
      <c r="E13099" t="s">
        <v>1028</v>
      </c>
    </row>
    <row r="13100" spans="2:5" x14ac:dyDescent="0.35">
      <c r="B13100" t="s">
        <v>16305</v>
      </c>
      <c r="C13100" t="s">
        <v>19641</v>
      </c>
      <c r="D13100" t="s">
        <v>8303</v>
      </c>
      <c r="E13100" t="s">
        <v>1028</v>
      </c>
    </row>
    <row r="13101" spans="2:5" x14ac:dyDescent="0.35">
      <c r="B13101" t="s">
        <v>16306</v>
      </c>
      <c r="C13101" t="s">
        <v>19641</v>
      </c>
      <c r="D13101" t="s">
        <v>8303</v>
      </c>
      <c r="E13101" t="s">
        <v>1028</v>
      </c>
    </row>
    <row r="13102" spans="2:5" x14ac:dyDescent="0.35">
      <c r="B13102" t="s">
        <v>16307</v>
      </c>
      <c r="C13102" t="s">
        <v>19641</v>
      </c>
      <c r="D13102" t="s">
        <v>8303</v>
      </c>
      <c r="E13102" t="s">
        <v>1028</v>
      </c>
    </row>
    <row r="13103" spans="2:5" x14ac:dyDescent="0.35">
      <c r="B13103" t="s">
        <v>16308</v>
      </c>
      <c r="C13103" t="s">
        <v>19641</v>
      </c>
      <c r="D13103" t="s">
        <v>8303</v>
      </c>
      <c r="E13103" t="s">
        <v>1028</v>
      </c>
    </row>
    <row r="13104" spans="2:5" x14ac:dyDescent="0.35">
      <c r="B13104" t="s">
        <v>16309</v>
      </c>
      <c r="C13104" t="s">
        <v>19641</v>
      </c>
      <c r="D13104" t="s">
        <v>8303</v>
      </c>
      <c r="E13104" t="s">
        <v>1028</v>
      </c>
    </row>
    <row r="13105" spans="2:5" x14ac:dyDescent="0.35">
      <c r="B13105" t="s">
        <v>16310</v>
      </c>
      <c r="C13105" t="s">
        <v>19641</v>
      </c>
      <c r="D13105" t="s">
        <v>8303</v>
      </c>
      <c r="E13105" t="s">
        <v>1028</v>
      </c>
    </row>
    <row r="13106" spans="2:5" x14ac:dyDescent="0.35">
      <c r="B13106" t="s">
        <v>16311</v>
      </c>
      <c r="C13106" t="s">
        <v>19641</v>
      </c>
      <c r="D13106" t="s">
        <v>8303</v>
      </c>
      <c r="E13106" t="s">
        <v>1028</v>
      </c>
    </row>
    <row r="13107" spans="2:5" x14ac:dyDescent="0.35">
      <c r="B13107" t="s">
        <v>16312</v>
      </c>
      <c r="C13107" t="s">
        <v>19641</v>
      </c>
      <c r="D13107" t="s">
        <v>8303</v>
      </c>
      <c r="E13107" t="s">
        <v>1028</v>
      </c>
    </row>
    <row r="13108" spans="2:5" x14ac:dyDescent="0.35">
      <c r="B13108" t="s">
        <v>16313</v>
      </c>
      <c r="C13108" t="s">
        <v>19641</v>
      </c>
      <c r="D13108" t="s">
        <v>8303</v>
      </c>
      <c r="E13108" t="s">
        <v>1028</v>
      </c>
    </row>
    <row r="13109" spans="2:5" x14ac:dyDescent="0.35">
      <c r="B13109" t="s">
        <v>16314</v>
      </c>
      <c r="C13109" t="s">
        <v>19641</v>
      </c>
      <c r="D13109" t="s">
        <v>8303</v>
      </c>
      <c r="E13109" t="s">
        <v>1028</v>
      </c>
    </row>
    <row r="13110" spans="2:5" x14ac:dyDescent="0.35">
      <c r="B13110" t="s">
        <v>16315</v>
      </c>
      <c r="C13110" t="s">
        <v>19641</v>
      </c>
      <c r="D13110" t="s">
        <v>8303</v>
      </c>
      <c r="E13110" t="s">
        <v>1028</v>
      </c>
    </row>
    <row r="13111" spans="2:5" x14ac:dyDescent="0.35">
      <c r="B13111" t="s">
        <v>16316</v>
      </c>
      <c r="C13111" t="s">
        <v>19641</v>
      </c>
      <c r="D13111" t="s">
        <v>8303</v>
      </c>
      <c r="E13111" t="s">
        <v>1028</v>
      </c>
    </row>
    <row r="13112" spans="2:5" x14ac:dyDescent="0.35">
      <c r="B13112" t="s">
        <v>16317</v>
      </c>
      <c r="C13112" t="s">
        <v>19641</v>
      </c>
      <c r="D13112" t="s">
        <v>8303</v>
      </c>
      <c r="E13112" t="s">
        <v>1028</v>
      </c>
    </row>
    <row r="13113" spans="2:5" x14ac:dyDescent="0.35">
      <c r="B13113" t="s">
        <v>16318</v>
      </c>
      <c r="C13113" t="s">
        <v>19641</v>
      </c>
      <c r="D13113" t="s">
        <v>8303</v>
      </c>
      <c r="E13113" t="s">
        <v>1028</v>
      </c>
    </row>
    <row r="13114" spans="2:5" x14ac:dyDescent="0.35">
      <c r="B13114" t="s">
        <v>16319</v>
      </c>
      <c r="C13114" t="s">
        <v>19641</v>
      </c>
      <c r="D13114" t="s">
        <v>8303</v>
      </c>
      <c r="E13114" t="s">
        <v>1028</v>
      </c>
    </row>
    <row r="13115" spans="2:5" x14ac:dyDescent="0.35">
      <c r="B13115" t="s">
        <v>16320</v>
      </c>
      <c r="C13115" t="s">
        <v>19641</v>
      </c>
      <c r="D13115" t="s">
        <v>8303</v>
      </c>
      <c r="E13115" t="s">
        <v>1028</v>
      </c>
    </row>
    <row r="13116" spans="2:5" x14ac:dyDescent="0.35">
      <c r="B13116" t="s">
        <v>16321</v>
      </c>
      <c r="C13116" t="s">
        <v>19641</v>
      </c>
      <c r="D13116" t="s">
        <v>8303</v>
      </c>
      <c r="E13116" t="s">
        <v>1028</v>
      </c>
    </row>
    <row r="13117" spans="2:5" x14ac:dyDescent="0.35">
      <c r="B13117" t="s">
        <v>16322</v>
      </c>
      <c r="C13117" t="s">
        <v>19641</v>
      </c>
      <c r="D13117" t="s">
        <v>8303</v>
      </c>
      <c r="E13117" t="s">
        <v>1028</v>
      </c>
    </row>
    <row r="13118" spans="2:5" x14ac:dyDescent="0.35">
      <c r="B13118" t="s">
        <v>16323</v>
      </c>
      <c r="C13118" t="s">
        <v>19641</v>
      </c>
      <c r="D13118" t="s">
        <v>8303</v>
      </c>
      <c r="E13118" t="s">
        <v>1028</v>
      </c>
    </row>
    <row r="13119" spans="2:5" x14ac:dyDescent="0.35">
      <c r="B13119" t="s">
        <v>16324</v>
      </c>
      <c r="C13119" t="s">
        <v>19641</v>
      </c>
      <c r="D13119" t="s">
        <v>8303</v>
      </c>
      <c r="E13119" t="s">
        <v>1028</v>
      </c>
    </row>
    <row r="13120" spans="2:5" x14ac:dyDescent="0.35">
      <c r="B13120" t="s">
        <v>16325</v>
      </c>
      <c r="C13120" t="s">
        <v>19641</v>
      </c>
      <c r="D13120" t="s">
        <v>8303</v>
      </c>
      <c r="E13120" t="s">
        <v>1028</v>
      </c>
    </row>
    <row r="13121" spans="2:5" x14ac:dyDescent="0.35">
      <c r="B13121" t="s">
        <v>16326</v>
      </c>
      <c r="C13121" t="s">
        <v>19641</v>
      </c>
      <c r="D13121" t="s">
        <v>8303</v>
      </c>
      <c r="E13121" t="s">
        <v>1028</v>
      </c>
    </row>
    <row r="13122" spans="2:5" x14ac:dyDescent="0.35">
      <c r="B13122" t="s">
        <v>16327</v>
      </c>
      <c r="C13122" t="s">
        <v>19641</v>
      </c>
      <c r="D13122" t="s">
        <v>8303</v>
      </c>
      <c r="E13122" t="s">
        <v>1028</v>
      </c>
    </row>
    <row r="13123" spans="2:5" x14ac:dyDescent="0.35">
      <c r="B13123" t="s">
        <v>16328</v>
      </c>
      <c r="C13123" t="s">
        <v>19641</v>
      </c>
      <c r="D13123" t="s">
        <v>8303</v>
      </c>
      <c r="E13123" t="s">
        <v>1028</v>
      </c>
    </row>
    <row r="13124" spans="2:5" x14ac:dyDescent="0.35">
      <c r="B13124" t="s">
        <v>16329</v>
      </c>
      <c r="C13124" t="s">
        <v>19641</v>
      </c>
      <c r="D13124" t="s">
        <v>8303</v>
      </c>
      <c r="E13124" t="s">
        <v>1028</v>
      </c>
    </row>
    <row r="13125" spans="2:5" x14ac:dyDescent="0.35">
      <c r="B13125" t="s">
        <v>16330</v>
      </c>
      <c r="C13125" t="s">
        <v>19641</v>
      </c>
      <c r="D13125" t="s">
        <v>8303</v>
      </c>
      <c r="E13125" t="s">
        <v>1028</v>
      </c>
    </row>
    <row r="13126" spans="2:5" x14ac:dyDescent="0.35">
      <c r="B13126" t="s">
        <v>16331</v>
      </c>
      <c r="C13126" t="s">
        <v>19641</v>
      </c>
      <c r="D13126" t="s">
        <v>8303</v>
      </c>
      <c r="E13126" t="s">
        <v>1028</v>
      </c>
    </row>
    <row r="13127" spans="2:5" x14ac:dyDescent="0.35">
      <c r="B13127" t="s">
        <v>16332</v>
      </c>
      <c r="C13127" t="s">
        <v>19641</v>
      </c>
      <c r="D13127" t="s">
        <v>8303</v>
      </c>
      <c r="E13127" t="s">
        <v>1028</v>
      </c>
    </row>
    <row r="13128" spans="2:5" x14ac:dyDescent="0.35">
      <c r="B13128" t="s">
        <v>16333</v>
      </c>
      <c r="C13128" t="s">
        <v>19641</v>
      </c>
      <c r="D13128" t="s">
        <v>8303</v>
      </c>
      <c r="E13128" t="s">
        <v>1028</v>
      </c>
    </row>
    <row r="13129" spans="2:5" x14ac:dyDescent="0.35">
      <c r="B13129" t="s">
        <v>16334</v>
      </c>
      <c r="C13129" t="s">
        <v>19641</v>
      </c>
      <c r="D13129" t="s">
        <v>8303</v>
      </c>
      <c r="E13129" t="s">
        <v>1028</v>
      </c>
    </row>
    <row r="13130" spans="2:5" x14ac:dyDescent="0.35">
      <c r="B13130" t="s">
        <v>16335</v>
      </c>
      <c r="C13130" t="s">
        <v>19641</v>
      </c>
      <c r="D13130" t="s">
        <v>8303</v>
      </c>
      <c r="E13130" t="s">
        <v>1028</v>
      </c>
    </row>
    <row r="13131" spans="2:5" x14ac:dyDescent="0.35">
      <c r="B13131" t="s">
        <v>16336</v>
      </c>
      <c r="C13131" t="s">
        <v>19641</v>
      </c>
      <c r="D13131" t="s">
        <v>8303</v>
      </c>
      <c r="E13131" t="s">
        <v>1028</v>
      </c>
    </row>
    <row r="13132" spans="2:5" x14ac:dyDescent="0.35">
      <c r="B13132" t="s">
        <v>16337</v>
      </c>
      <c r="C13132" t="s">
        <v>19641</v>
      </c>
      <c r="D13132" t="s">
        <v>8303</v>
      </c>
      <c r="E13132" t="s">
        <v>1028</v>
      </c>
    </row>
    <row r="13133" spans="2:5" x14ac:dyDescent="0.35">
      <c r="B13133" t="s">
        <v>16338</v>
      </c>
      <c r="C13133" t="s">
        <v>19641</v>
      </c>
      <c r="D13133" t="s">
        <v>8303</v>
      </c>
      <c r="E13133" t="s">
        <v>1028</v>
      </c>
    </row>
    <row r="13134" spans="2:5" x14ac:dyDescent="0.35">
      <c r="B13134" t="s">
        <v>16339</v>
      </c>
      <c r="C13134" t="s">
        <v>19641</v>
      </c>
      <c r="D13134" t="s">
        <v>8303</v>
      </c>
      <c r="E13134" t="s">
        <v>1028</v>
      </c>
    </row>
    <row r="13135" spans="2:5" x14ac:dyDescent="0.35">
      <c r="B13135" t="s">
        <v>16340</v>
      </c>
      <c r="C13135" t="s">
        <v>19641</v>
      </c>
      <c r="D13135" t="s">
        <v>8303</v>
      </c>
      <c r="E13135" t="s">
        <v>1028</v>
      </c>
    </row>
    <row r="13136" spans="2:5" x14ac:dyDescent="0.35">
      <c r="B13136" t="s">
        <v>16341</v>
      </c>
      <c r="C13136" t="s">
        <v>19641</v>
      </c>
      <c r="D13136" t="s">
        <v>8303</v>
      </c>
      <c r="E13136" t="s">
        <v>1028</v>
      </c>
    </row>
    <row r="13137" spans="2:5" x14ac:dyDescent="0.35">
      <c r="B13137" t="s">
        <v>16342</v>
      </c>
      <c r="C13137" t="s">
        <v>19641</v>
      </c>
      <c r="D13137" t="s">
        <v>8303</v>
      </c>
      <c r="E13137" t="s">
        <v>1028</v>
      </c>
    </row>
    <row r="13138" spans="2:5" x14ac:dyDescent="0.35">
      <c r="B13138" t="s">
        <v>16343</v>
      </c>
      <c r="C13138" t="s">
        <v>19641</v>
      </c>
      <c r="D13138" t="s">
        <v>8303</v>
      </c>
      <c r="E13138" t="s">
        <v>1028</v>
      </c>
    </row>
    <row r="13139" spans="2:5" x14ac:dyDescent="0.35">
      <c r="B13139" t="s">
        <v>16344</v>
      </c>
      <c r="C13139" t="s">
        <v>19641</v>
      </c>
      <c r="D13139" t="s">
        <v>8303</v>
      </c>
      <c r="E13139" t="s">
        <v>1028</v>
      </c>
    </row>
    <row r="13140" spans="2:5" x14ac:dyDescent="0.35">
      <c r="B13140" t="s">
        <v>16345</v>
      </c>
      <c r="C13140" t="s">
        <v>19641</v>
      </c>
      <c r="D13140" t="s">
        <v>8303</v>
      </c>
      <c r="E13140" t="s">
        <v>1028</v>
      </c>
    </row>
    <row r="13141" spans="2:5" x14ac:dyDescent="0.35">
      <c r="B13141" t="s">
        <v>16346</v>
      </c>
      <c r="C13141" t="s">
        <v>19641</v>
      </c>
      <c r="D13141" t="s">
        <v>8303</v>
      </c>
      <c r="E13141" t="s">
        <v>1028</v>
      </c>
    </row>
    <row r="13142" spans="2:5" x14ac:dyDescent="0.35">
      <c r="B13142" t="s">
        <v>16347</v>
      </c>
      <c r="C13142" t="s">
        <v>19641</v>
      </c>
      <c r="D13142" t="s">
        <v>8303</v>
      </c>
      <c r="E13142" t="s">
        <v>1028</v>
      </c>
    </row>
    <row r="13143" spans="2:5" x14ac:dyDescent="0.35">
      <c r="B13143" t="s">
        <v>16348</v>
      </c>
      <c r="C13143" t="s">
        <v>19641</v>
      </c>
      <c r="D13143" t="s">
        <v>8303</v>
      </c>
      <c r="E13143" t="s">
        <v>1028</v>
      </c>
    </row>
    <row r="13144" spans="2:5" x14ac:dyDescent="0.35">
      <c r="B13144" t="s">
        <v>16349</v>
      </c>
      <c r="C13144" t="s">
        <v>19641</v>
      </c>
      <c r="D13144" t="s">
        <v>8303</v>
      </c>
      <c r="E13144" t="s">
        <v>1028</v>
      </c>
    </row>
    <row r="13145" spans="2:5" x14ac:dyDescent="0.35">
      <c r="B13145" t="s">
        <v>16350</v>
      </c>
      <c r="C13145" t="s">
        <v>19641</v>
      </c>
      <c r="D13145" t="s">
        <v>8303</v>
      </c>
      <c r="E13145" t="s">
        <v>1028</v>
      </c>
    </row>
    <row r="13146" spans="2:5" x14ac:dyDescent="0.35">
      <c r="B13146" t="s">
        <v>16351</v>
      </c>
      <c r="C13146" t="s">
        <v>19641</v>
      </c>
      <c r="D13146" t="s">
        <v>8303</v>
      </c>
      <c r="E13146" t="s">
        <v>1028</v>
      </c>
    </row>
    <row r="13147" spans="2:5" x14ac:dyDescent="0.35">
      <c r="B13147" t="s">
        <v>16352</v>
      </c>
      <c r="C13147" t="s">
        <v>19641</v>
      </c>
      <c r="D13147" t="s">
        <v>8303</v>
      </c>
      <c r="E13147" t="s">
        <v>1028</v>
      </c>
    </row>
    <row r="13148" spans="2:5" x14ac:dyDescent="0.35">
      <c r="B13148" t="s">
        <v>16353</v>
      </c>
      <c r="C13148" t="s">
        <v>19641</v>
      </c>
      <c r="D13148" t="s">
        <v>8303</v>
      </c>
      <c r="E13148" t="s">
        <v>1028</v>
      </c>
    </row>
    <row r="13149" spans="2:5" x14ac:dyDescent="0.35">
      <c r="B13149" t="s">
        <v>16354</v>
      </c>
      <c r="C13149" t="s">
        <v>19641</v>
      </c>
      <c r="D13149" t="s">
        <v>8303</v>
      </c>
      <c r="E13149" t="s">
        <v>1028</v>
      </c>
    </row>
    <row r="13150" spans="2:5" x14ac:dyDescent="0.35">
      <c r="B13150" t="s">
        <v>16355</v>
      </c>
      <c r="C13150" t="s">
        <v>19641</v>
      </c>
      <c r="D13150" t="s">
        <v>8303</v>
      </c>
      <c r="E13150" t="s">
        <v>1028</v>
      </c>
    </row>
    <row r="13151" spans="2:5" x14ac:dyDescent="0.35">
      <c r="B13151" t="s">
        <v>16356</v>
      </c>
      <c r="C13151" t="s">
        <v>19641</v>
      </c>
      <c r="D13151" t="s">
        <v>8303</v>
      </c>
      <c r="E13151" t="s">
        <v>1028</v>
      </c>
    </row>
    <row r="13152" spans="2:5" x14ac:dyDescent="0.35">
      <c r="B13152" t="s">
        <v>16357</v>
      </c>
      <c r="C13152" t="s">
        <v>19641</v>
      </c>
      <c r="D13152" t="s">
        <v>8303</v>
      </c>
      <c r="E13152" t="s">
        <v>1028</v>
      </c>
    </row>
    <row r="13153" spans="2:5" x14ac:dyDescent="0.35">
      <c r="B13153" t="s">
        <v>16358</v>
      </c>
      <c r="C13153" t="s">
        <v>19641</v>
      </c>
      <c r="D13153" t="s">
        <v>8303</v>
      </c>
      <c r="E13153" t="s">
        <v>1028</v>
      </c>
    </row>
    <row r="13154" spans="2:5" x14ac:dyDescent="0.35">
      <c r="B13154" t="s">
        <v>16359</v>
      </c>
      <c r="C13154" t="s">
        <v>19641</v>
      </c>
      <c r="D13154" t="s">
        <v>8303</v>
      </c>
      <c r="E13154" t="s">
        <v>1028</v>
      </c>
    </row>
    <row r="13155" spans="2:5" x14ac:dyDescent="0.35">
      <c r="B13155" t="s">
        <v>16360</v>
      </c>
      <c r="C13155" t="s">
        <v>19641</v>
      </c>
      <c r="D13155" t="s">
        <v>8303</v>
      </c>
      <c r="E13155" t="s">
        <v>1028</v>
      </c>
    </row>
    <row r="13156" spans="2:5" x14ac:dyDescent="0.35">
      <c r="B13156" t="s">
        <v>16361</v>
      </c>
      <c r="C13156" t="s">
        <v>19641</v>
      </c>
      <c r="D13156" t="s">
        <v>8303</v>
      </c>
      <c r="E13156" t="s">
        <v>1028</v>
      </c>
    </row>
    <row r="13157" spans="2:5" x14ac:dyDescent="0.35">
      <c r="B13157" t="s">
        <v>16362</v>
      </c>
      <c r="C13157" t="s">
        <v>19641</v>
      </c>
      <c r="D13157" t="s">
        <v>8303</v>
      </c>
      <c r="E13157" t="s">
        <v>1028</v>
      </c>
    </row>
    <row r="13158" spans="2:5" x14ac:dyDescent="0.35">
      <c r="B13158" t="s">
        <v>16363</v>
      </c>
      <c r="C13158" t="s">
        <v>19641</v>
      </c>
      <c r="D13158" t="s">
        <v>8303</v>
      </c>
      <c r="E13158" t="s">
        <v>1028</v>
      </c>
    </row>
    <row r="13159" spans="2:5" x14ac:dyDescent="0.35">
      <c r="B13159" t="s">
        <v>16364</v>
      </c>
      <c r="C13159" t="s">
        <v>19641</v>
      </c>
      <c r="D13159" t="s">
        <v>8303</v>
      </c>
      <c r="E13159" t="s">
        <v>1028</v>
      </c>
    </row>
    <row r="13160" spans="2:5" x14ac:dyDescent="0.35">
      <c r="B13160" t="s">
        <v>16365</v>
      </c>
      <c r="C13160" t="s">
        <v>19641</v>
      </c>
      <c r="D13160" t="s">
        <v>8303</v>
      </c>
      <c r="E13160" t="s">
        <v>1028</v>
      </c>
    </row>
    <row r="13161" spans="2:5" x14ac:dyDescent="0.35">
      <c r="B13161" t="s">
        <v>16366</v>
      </c>
      <c r="C13161" t="s">
        <v>19641</v>
      </c>
      <c r="D13161" t="s">
        <v>8303</v>
      </c>
      <c r="E13161" t="s">
        <v>1028</v>
      </c>
    </row>
    <row r="13162" spans="2:5" x14ac:dyDescent="0.35">
      <c r="B13162" t="s">
        <v>16367</v>
      </c>
      <c r="C13162" t="s">
        <v>19641</v>
      </c>
      <c r="D13162" t="s">
        <v>8303</v>
      </c>
      <c r="E13162" t="s">
        <v>1028</v>
      </c>
    </row>
    <row r="13163" spans="2:5" x14ac:dyDescent="0.35">
      <c r="B13163" t="s">
        <v>16368</v>
      </c>
      <c r="C13163" t="s">
        <v>19641</v>
      </c>
      <c r="D13163" t="s">
        <v>8303</v>
      </c>
      <c r="E13163" t="s">
        <v>1028</v>
      </c>
    </row>
    <row r="13164" spans="2:5" x14ac:dyDescent="0.35">
      <c r="B13164" t="s">
        <v>16369</v>
      </c>
      <c r="C13164" t="s">
        <v>19641</v>
      </c>
      <c r="D13164" t="s">
        <v>8303</v>
      </c>
      <c r="E13164" t="s">
        <v>1028</v>
      </c>
    </row>
    <row r="13165" spans="2:5" x14ac:dyDescent="0.35">
      <c r="B13165" t="s">
        <v>16370</v>
      </c>
      <c r="C13165" t="s">
        <v>19641</v>
      </c>
      <c r="D13165" t="s">
        <v>8303</v>
      </c>
      <c r="E13165" t="s">
        <v>1028</v>
      </c>
    </row>
    <row r="13166" spans="2:5" x14ac:dyDescent="0.35">
      <c r="B13166" t="s">
        <v>16371</v>
      </c>
      <c r="C13166" t="s">
        <v>19641</v>
      </c>
      <c r="D13166" t="s">
        <v>8303</v>
      </c>
      <c r="E13166" t="s">
        <v>1028</v>
      </c>
    </row>
    <row r="13167" spans="2:5" x14ac:dyDescent="0.35">
      <c r="B13167" t="s">
        <v>16372</v>
      </c>
      <c r="C13167" t="s">
        <v>19641</v>
      </c>
      <c r="D13167" t="s">
        <v>8303</v>
      </c>
      <c r="E13167" t="s">
        <v>1028</v>
      </c>
    </row>
    <row r="13168" spans="2:5" x14ac:dyDescent="0.35">
      <c r="B13168" t="s">
        <v>16373</v>
      </c>
      <c r="C13168" t="s">
        <v>19641</v>
      </c>
      <c r="D13168" t="s">
        <v>8303</v>
      </c>
      <c r="E13168" t="s">
        <v>1028</v>
      </c>
    </row>
    <row r="13169" spans="2:5" x14ac:dyDescent="0.35">
      <c r="B13169" t="s">
        <v>16374</v>
      </c>
      <c r="C13169" t="s">
        <v>19641</v>
      </c>
      <c r="D13169" t="s">
        <v>8303</v>
      </c>
      <c r="E13169" t="s">
        <v>1028</v>
      </c>
    </row>
    <row r="13170" spans="2:5" x14ac:dyDescent="0.35">
      <c r="B13170" t="s">
        <v>16375</v>
      </c>
      <c r="C13170" t="s">
        <v>19641</v>
      </c>
      <c r="D13170" t="s">
        <v>8303</v>
      </c>
      <c r="E13170" t="s">
        <v>1028</v>
      </c>
    </row>
    <row r="13171" spans="2:5" x14ac:dyDescent="0.35">
      <c r="B13171" t="s">
        <v>16376</v>
      </c>
      <c r="C13171" t="s">
        <v>19641</v>
      </c>
      <c r="D13171" t="s">
        <v>8303</v>
      </c>
      <c r="E13171" t="s">
        <v>1028</v>
      </c>
    </row>
    <row r="13172" spans="2:5" x14ac:dyDescent="0.35">
      <c r="B13172" t="s">
        <v>16377</v>
      </c>
      <c r="C13172" t="s">
        <v>19641</v>
      </c>
      <c r="D13172" t="s">
        <v>8303</v>
      </c>
      <c r="E13172" t="s">
        <v>1028</v>
      </c>
    </row>
    <row r="13173" spans="2:5" x14ac:dyDescent="0.35">
      <c r="B13173" t="s">
        <v>16378</v>
      </c>
      <c r="C13173" t="s">
        <v>19641</v>
      </c>
      <c r="D13173" t="s">
        <v>8303</v>
      </c>
      <c r="E13173" t="s">
        <v>1028</v>
      </c>
    </row>
    <row r="13174" spans="2:5" x14ac:dyDescent="0.35">
      <c r="B13174" t="s">
        <v>16379</v>
      </c>
      <c r="C13174" t="s">
        <v>19641</v>
      </c>
      <c r="D13174" t="s">
        <v>8303</v>
      </c>
      <c r="E13174" t="s">
        <v>1028</v>
      </c>
    </row>
    <row r="13175" spans="2:5" x14ac:dyDescent="0.35">
      <c r="B13175" t="s">
        <v>16380</v>
      </c>
      <c r="C13175" t="s">
        <v>19641</v>
      </c>
      <c r="D13175" t="s">
        <v>8303</v>
      </c>
      <c r="E13175" t="s">
        <v>1028</v>
      </c>
    </row>
    <row r="13176" spans="2:5" x14ac:dyDescent="0.35">
      <c r="B13176" t="s">
        <v>16381</v>
      </c>
      <c r="C13176" t="s">
        <v>19641</v>
      </c>
      <c r="D13176" t="s">
        <v>8303</v>
      </c>
      <c r="E13176" t="s">
        <v>1028</v>
      </c>
    </row>
    <row r="13177" spans="2:5" x14ac:dyDescent="0.35">
      <c r="B13177" t="s">
        <v>16382</v>
      </c>
      <c r="C13177" t="s">
        <v>19641</v>
      </c>
      <c r="D13177" t="s">
        <v>8303</v>
      </c>
      <c r="E13177" t="s">
        <v>1028</v>
      </c>
    </row>
    <row r="13178" spans="2:5" x14ac:dyDescent="0.35">
      <c r="B13178" t="s">
        <v>16383</v>
      </c>
      <c r="C13178" t="s">
        <v>19641</v>
      </c>
      <c r="D13178" t="s">
        <v>8303</v>
      </c>
      <c r="E13178" t="s">
        <v>1028</v>
      </c>
    </row>
    <row r="13179" spans="2:5" x14ac:dyDescent="0.35">
      <c r="B13179" t="s">
        <v>16384</v>
      </c>
      <c r="C13179" t="s">
        <v>19641</v>
      </c>
      <c r="D13179" t="s">
        <v>8303</v>
      </c>
      <c r="E13179" t="s">
        <v>1028</v>
      </c>
    </row>
    <row r="13180" spans="2:5" x14ac:dyDescent="0.35">
      <c r="B13180" t="s">
        <v>16385</v>
      </c>
      <c r="C13180" t="s">
        <v>19641</v>
      </c>
      <c r="D13180" t="s">
        <v>8303</v>
      </c>
      <c r="E13180" t="s">
        <v>1028</v>
      </c>
    </row>
    <row r="13181" spans="2:5" x14ac:dyDescent="0.35">
      <c r="B13181" t="s">
        <v>16386</v>
      </c>
      <c r="C13181" t="s">
        <v>19641</v>
      </c>
      <c r="D13181" t="s">
        <v>8303</v>
      </c>
      <c r="E13181" t="s">
        <v>1028</v>
      </c>
    </row>
    <row r="13182" spans="2:5" x14ac:dyDescent="0.35">
      <c r="B13182" t="s">
        <v>16387</v>
      </c>
      <c r="C13182" t="s">
        <v>19641</v>
      </c>
      <c r="D13182" t="s">
        <v>8303</v>
      </c>
      <c r="E13182" t="s">
        <v>1028</v>
      </c>
    </row>
    <row r="13183" spans="2:5" x14ac:dyDescent="0.35">
      <c r="B13183" t="s">
        <v>16388</v>
      </c>
      <c r="C13183" t="s">
        <v>19641</v>
      </c>
      <c r="D13183" t="s">
        <v>8303</v>
      </c>
      <c r="E13183" t="s">
        <v>1028</v>
      </c>
    </row>
    <row r="13184" spans="2:5" x14ac:dyDescent="0.35">
      <c r="B13184" t="s">
        <v>16389</v>
      </c>
      <c r="C13184" t="s">
        <v>19641</v>
      </c>
      <c r="D13184" t="s">
        <v>8303</v>
      </c>
      <c r="E13184" t="s">
        <v>1028</v>
      </c>
    </row>
    <row r="13185" spans="2:5" x14ac:dyDescent="0.35">
      <c r="B13185" t="s">
        <v>16390</v>
      </c>
      <c r="C13185" t="s">
        <v>19641</v>
      </c>
      <c r="D13185" t="s">
        <v>8303</v>
      </c>
      <c r="E13185" t="s">
        <v>1028</v>
      </c>
    </row>
    <row r="13186" spans="2:5" x14ac:dyDescent="0.35">
      <c r="B13186" t="s">
        <v>16391</v>
      </c>
      <c r="C13186" t="s">
        <v>19641</v>
      </c>
      <c r="D13186" t="s">
        <v>8303</v>
      </c>
      <c r="E13186" t="s">
        <v>1028</v>
      </c>
    </row>
    <row r="13187" spans="2:5" x14ac:dyDescent="0.35">
      <c r="B13187" t="s">
        <v>16392</v>
      </c>
      <c r="C13187" t="s">
        <v>19641</v>
      </c>
      <c r="D13187" t="s">
        <v>8303</v>
      </c>
      <c r="E13187" t="s">
        <v>1028</v>
      </c>
    </row>
    <row r="13188" spans="2:5" x14ac:dyDescent="0.35">
      <c r="B13188" t="s">
        <v>16393</v>
      </c>
      <c r="C13188" t="s">
        <v>19641</v>
      </c>
      <c r="D13188" t="s">
        <v>8303</v>
      </c>
      <c r="E13188" t="s">
        <v>1028</v>
      </c>
    </row>
    <row r="13189" spans="2:5" x14ac:dyDescent="0.35">
      <c r="B13189" t="s">
        <v>16394</v>
      </c>
      <c r="C13189" t="s">
        <v>19641</v>
      </c>
      <c r="D13189" t="s">
        <v>8303</v>
      </c>
      <c r="E13189" t="s">
        <v>1028</v>
      </c>
    </row>
    <row r="13190" spans="2:5" x14ac:dyDescent="0.35">
      <c r="B13190" t="s">
        <v>16395</v>
      </c>
      <c r="C13190" t="s">
        <v>19641</v>
      </c>
      <c r="D13190" t="s">
        <v>8303</v>
      </c>
      <c r="E13190" t="s">
        <v>1028</v>
      </c>
    </row>
    <row r="13191" spans="2:5" x14ac:dyDescent="0.35">
      <c r="B13191" t="s">
        <v>16396</v>
      </c>
      <c r="C13191" t="s">
        <v>19641</v>
      </c>
      <c r="D13191" t="s">
        <v>8303</v>
      </c>
      <c r="E13191" t="s">
        <v>1028</v>
      </c>
    </row>
    <row r="13192" spans="2:5" x14ac:dyDescent="0.35">
      <c r="B13192" t="s">
        <v>16397</v>
      </c>
      <c r="C13192" t="s">
        <v>19641</v>
      </c>
      <c r="D13192" t="s">
        <v>8303</v>
      </c>
      <c r="E13192" t="s">
        <v>1028</v>
      </c>
    </row>
    <row r="13193" spans="2:5" x14ac:dyDescent="0.35">
      <c r="B13193" t="s">
        <v>16398</v>
      </c>
      <c r="C13193" t="s">
        <v>19641</v>
      </c>
      <c r="D13193" t="s">
        <v>8303</v>
      </c>
      <c r="E13193" t="s">
        <v>1028</v>
      </c>
    </row>
    <row r="13194" spans="2:5" x14ac:dyDescent="0.35">
      <c r="B13194" t="s">
        <v>16399</v>
      </c>
      <c r="C13194" t="s">
        <v>19641</v>
      </c>
      <c r="D13194" t="s">
        <v>8303</v>
      </c>
      <c r="E13194" t="s">
        <v>1028</v>
      </c>
    </row>
    <row r="13195" spans="2:5" x14ac:dyDescent="0.35">
      <c r="B13195" t="s">
        <v>16400</v>
      </c>
      <c r="C13195" t="s">
        <v>19641</v>
      </c>
      <c r="D13195" t="s">
        <v>8303</v>
      </c>
      <c r="E13195" t="s">
        <v>1028</v>
      </c>
    </row>
    <row r="13196" spans="2:5" x14ac:dyDescent="0.35">
      <c r="B13196" t="s">
        <v>16401</v>
      </c>
      <c r="C13196" t="s">
        <v>19641</v>
      </c>
      <c r="D13196" t="s">
        <v>8303</v>
      </c>
      <c r="E13196" t="s">
        <v>1028</v>
      </c>
    </row>
    <row r="13197" spans="2:5" x14ac:dyDescent="0.35">
      <c r="B13197" t="s">
        <v>16402</v>
      </c>
      <c r="C13197" t="s">
        <v>19641</v>
      </c>
      <c r="D13197" t="s">
        <v>8303</v>
      </c>
      <c r="E13197" t="s">
        <v>1028</v>
      </c>
    </row>
    <row r="13198" spans="2:5" x14ac:dyDescent="0.35">
      <c r="B13198" t="s">
        <v>16403</v>
      </c>
      <c r="C13198" t="s">
        <v>19641</v>
      </c>
      <c r="D13198" t="s">
        <v>8303</v>
      </c>
      <c r="E13198" t="s">
        <v>1028</v>
      </c>
    </row>
    <row r="13199" spans="2:5" x14ac:dyDescent="0.35">
      <c r="B13199" t="s">
        <v>16404</v>
      </c>
      <c r="C13199" t="s">
        <v>19641</v>
      </c>
      <c r="D13199" t="s">
        <v>8303</v>
      </c>
      <c r="E13199" t="s">
        <v>1028</v>
      </c>
    </row>
    <row r="13200" spans="2:5" x14ac:dyDescent="0.35">
      <c r="B13200" t="s">
        <v>16405</v>
      </c>
      <c r="C13200" t="s">
        <v>19641</v>
      </c>
      <c r="D13200" t="s">
        <v>8303</v>
      </c>
      <c r="E13200" t="s">
        <v>1028</v>
      </c>
    </row>
    <row r="13201" spans="2:5" x14ac:dyDescent="0.35">
      <c r="B13201" t="s">
        <v>16406</v>
      </c>
      <c r="C13201" t="s">
        <v>19641</v>
      </c>
      <c r="D13201" t="s">
        <v>8303</v>
      </c>
      <c r="E13201" t="s">
        <v>1028</v>
      </c>
    </row>
    <row r="13202" spans="2:5" x14ac:dyDescent="0.35">
      <c r="B13202" t="s">
        <v>16407</v>
      </c>
      <c r="C13202" t="s">
        <v>19641</v>
      </c>
      <c r="D13202" t="s">
        <v>8303</v>
      </c>
      <c r="E13202" t="s">
        <v>1028</v>
      </c>
    </row>
    <row r="13203" spans="2:5" x14ac:dyDescent="0.35">
      <c r="B13203" t="s">
        <v>16408</v>
      </c>
      <c r="C13203" t="s">
        <v>19641</v>
      </c>
      <c r="D13203" t="s">
        <v>8303</v>
      </c>
      <c r="E13203" t="s">
        <v>1028</v>
      </c>
    </row>
    <row r="13204" spans="2:5" x14ac:dyDescent="0.35">
      <c r="B13204" t="s">
        <v>16409</v>
      </c>
      <c r="C13204" t="s">
        <v>19641</v>
      </c>
      <c r="D13204" t="s">
        <v>8303</v>
      </c>
      <c r="E13204" t="s">
        <v>1028</v>
      </c>
    </row>
    <row r="13205" spans="2:5" x14ac:dyDescent="0.35">
      <c r="B13205" t="s">
        <v>16410</v>
      </c>
      <c r="C13205" t="s">
        <v>19641</v>
      </c>
      <c r="D13205" t="s">
        <v>8303</v>
      </c>
      <c r="E13205" t="s">
        <v>1028</v>
      </c>
    </row>
    <row r="13206" spans="2:5" x14ac:dyDescent="0.35">
      <c r="B13206" t="s">
        <v>16411</v>
      </c>
      <c r="C13206" t="s">
        <v>19641</v>
      </c>
      <c r="D13206" t="s">
        <v>8303</v>
      </c>
      <c r="E13206" t="s">
        <v>1028</v>
      </c>
    </row>
    <row r="13207" spans="2:5" x14ac:dyDescent="0.35">
      <c r="B13207" t="s">
        <v>16412</v>
      </c>
      <c r="C13207" t="s">
        <v>19641</v>
      </c>
      <c r="D13207" t="s">
        <v>8303</v>
      </c>
      <c r="E13207" t="s">
        <v>1028</v>
      </c>
    </row>
    <row r="13208" spans="2:5" x14ac:dyDescent="0.35">
      <c r="B13208" t="s">
        <v>16413</v>
      </c>
      <c r="C13208" t="s">
        <v>19641</v>
      </c>
      <c r="D13208" t="s">
        <v>8303</v>
      </c>
      <c r="E13208" t="s">
        <v>1028</v>
      </c>
    </row>
    <row r="13209" spans="2:5" x14ac:dyDescent="0.35">
      <c r="B13209" t="s">
        <v>16414</v>
      </c>
      <c r="C13209" t="s">
        <v>19641</v>
      </c>
      <c r="D13209" t="s">
        <v>8303</v>
      </c>
      <c r="E13209" t="s">
        <v>1028</v>
      </c>
    </row>
    <row r="13210" spans="2:5" x14ac:dyDescent="0.35">
      <c r="B13210" t="s">
        <v>16415</v>
      </c>
      <c r="C13210" t="s">
        <v>19641</v>
      </c>
      <c r="D13210" t="s">
        <v>8303</v>
      </c>
      <c r="E13210" t="s">
        <v>1028</v>
      </c>
    </row>
    <row r="13211" spans="2:5" x14ac:dyDescent="0.35">
      <c r="B13211" t="s">
        <v>16416</v>
      </c>
      <c r="C13211" t="s">
        <v>19641</v>
      </c>
      <c r="D13211" t="s">
        <v>8303</v>
      </c>
      <c r="E13211" t="s">
        <v>1028</v>
      </c>
    </row>
    <row r="13212" spans="2:5" x14ac:dyDescent="0.35">
      <c r="B13212" t="s">
        <v>16417</v>
      </c>
      <c r="C13212" t="s">
        <v>19641</v>
      </c>
      <c r="D13212" t="s">
        <v>8303</v>
      </c>
      <c r="E13212" t="s">
        <v>1028</v>
      </c>
    </row>
    <row r="13213" spans="2:5" x14ac:dyDescent="0.35">
      <c r="B13213" t="s">
        <v>16418</v>
      </c>
      <c r="C13213" t="s">
        <v>19641</v>
      </c>
      <c r="D13213" t="s">
        <v>8303</v>
      </c>
      <c r="E13213" t="s">
        <v>1028</v>
      </c>
    </row>
    <row r="13214" spans="2:5" x14ac:dyDescent="0.35">
      <c r="B13214" t="s">
        <v>16419</v>
      </c>
      <c r="C13214" t="s">
        <v>19641</v>
      </c>
      <c r="D13214" t="s">
        <v>8303</v>
      </c>
      <c r="E13214" t="s">
        <v>1028</v>
      </c>
    </row>
    <row r="13215" spans="2:5" x14ac:dyDescent="0.35">
      <c r="B13215" t="s">
        <v>16420</v>
      </c>
      <c r="C13215" t="s">
        <v>19641</v>
      </c>
      <c r="D13215" t="s">
        <v>8303</v>
      </c>
      <c r="E13215" t="s">
        <v>1028</v>
      </c>
    </row>
    <row r="13216" spans="2:5" x14ac:dyDescent="0.35">
      <c r="B13216" t="s">
        <v>16421</v>
      </c>
      <c r="C13216" t="s">
        <v>19641</v>
      </c>
      <c r="D13216" t="s">
        <v>8303</v>
      </c>
      <c r="E13216" t="s">
        <v>1028</v>
      </c>
    </row>
    <row r="13217" spans="2:5" x14ac:dyDescent="0.35">
      <c r="B13217" t="s">
        <v>16422</v>
      </c>
      <c r="C13217" t="s">
        <v>19641</v>
      </c>
      <c r="D13217" t="s">
        <v>8303</v>
      </c>
      <c r="E13217" t="s">
        <v>1028</v>
      </c>
    </row>
    <row r="13218" spans="2:5" x14ac:dyDescent="0.35">
      <c r="B13218" t="s">
        <v>16423</v>
      </c>
      <c r="C13218" t="s">
        <v>19641</v>
      </c>
      <c r="D13218" t="s">
        <v>8303</v>
      </c>
      <c r="E13218" t="s">
        <v>1028</v>
      </c>
    </row>
    <row r="13219" spans="2:5" x14ac:dyDescent="0.35">
      <c r="B13219" t="s">
        <v>16424</v>
      </c>
      <c r="C13219" t="s">
        <v>19641</v>
      </c>
      <c r="D13219" t="s">
        <v>8303</v>
      </c>
      <c r="E13219" t="s">
        <v>1028</v>
      </c>
    </row>
    <row r="13220" spans="2:5" x14ac:dyDescent="0.35">
      <c r="B13220" t="s">
        <v>16425</v>
      </c>
      <c r="C13220" t="s">
        <v>19641</v>
      </c>
      <c r="D13220" t="s">
        <v>8303</v>
      </c>
      <c r="E13220" t="s">
        <v>1028</v>
      </c>
    </row>
    <row r="13221" spans="2:5" x14ac:dyDescent="0.35">
      <c r="B13221" t="s">
        <v>16426</v>
      </c>
      <c r="C13221" t="s">
        <v>19641</v>
      </c>
      <c r="D13221" t="s">
        <v>8303</v>
      </c>
      <c r="E13221" t="s">
        <v>1028</v>
      </c>
    </row>
    <row r="13222" spans="2:5" x14ac:dyDescent="0.35">
      <c r="B13222" t="s">
        <v>16427</v>
      </c>
      <c r="C13222" t="s">
        <v>19641</v>
      </c>
      <c r="D13222" t="s">
        <v>8303</v>
      </c>
      <c r="E13222" t="s">
        <v>1028</v>
      </c>
    </row>
    <row r="13223" spans="2:5" x14ac:dyDescent="0.35">
      <c r="B13223" t="s">
        <v>16428</v>
      </c>
      <c r="C13223" t="s">
        <v>19641</v>
      </c>
      <c r="D13223" t="s">
        <v>8303</v>
      </c>
      <c r="E13223" t="s">
        <v>1028</v>
      </c>
    </row>
    <row r="13224" spans="2:5" x14ac:dyDescent="0.35">
      <c r="B13224" t="s">
        <v>16429</v>
      </c>
      <c r="C13224" t="s">
        <v>19641</v>
      </c>
      <c r="D13224" t="s">
        <v>8303</v>
      </c>
      <c r="E13224" t="s">
        <v>1028</v>
      </c>
    </row>
    <row r="13225" spans="2:5" x14ac:dyDescent="0.35">
      <c r="B13225" t="s">
        <v>16430</v>
      </c>
      <c r="C13225" t="s">
        <v>19641</v>
      </c>
      <c r="D13225" t="s">
        <v>8303</v>
      </c>
      <c r="E13225" t="s">
        <v>1028</v>
      </c>
    </row>
    <row r="13226" spans="2:5" x14ac:dyDescent="0.35">
      <c r="B13226" t="s">
        <v>16431</v>
      </c>
      <c r="C13226" t="s">
        <v>19641</v>
      </c>
      <c r="D13226" t="s">
        <v>8303</v>
      </c>
      <c r="E13226" t="s">
        <v>1028</v>
      </c>
    </row>
    <row r="13227" spans="2:5" x14ac:dyDescent="0.35">
      <c r="B13227" t="s">
        <v>16432</v>
      </c>
      <c r="C13227" t="s">
        <v>19641</v>
      </c>
      <c r="D13227" t="s">
        <v>8303</v>
      </c>
      <c r="E13227" t="s">
        <v>1028</v>
      </c>
    </row>
    <row r="13228" spans="2:5" x14ac:dyDescent="0.35">
      <c r="B13228" t="s">
        <v>16433</v>
      </c>
      <c r="C13228" t="s">
        <v>19641</v>
      </c>
      <c r="D13228" t="s">
        <v>8303</v>
      </c>
      <c r="E13228" t="s">
        <v>1028</v>
      </c>
    </row>
    <row r="13229" spans="2:5" x14ac:dyDescent="0.35">
      <c r="B13229" t="s">
        <v>16434</v>
      </c>
      <c r="C13229" t="s">
        <v>19641</v>
      </c>
      <c r="D13229" t="s">
        <v>8303</v>
      </c>
      <c r="E13229" t="s">
        <v>1028</v>
      </c>
    </row>
    <row r="13230" spans="2:5" x14ac:dyDescent="0.35">
      <c r="B13230" t="s">
        <v>16435</v>
      </c>
      <c r="C13230" t="s">
        <v>19641</v>
      </c>
      <c r="D13230" t="s">
        <v>8303</v>
      </c>
      <c r="E13230" t="s">
        <v>1028</v>
      </c>
    </row>
    <row r="13231" spans="2:5" x14ac:dyDescent="0.35">
      <c r="B13231" t="s">
        <v>16436</v>
      </c>
      <c r="C13231" t="s">
        <v>19641</v>
      </c>
      <c r="D13231" t="s">
        <v>8303</v>
      </c>
      <c r="E13231" t="s">
        <v>1028</v>
      </c>
    </row>
    <row r="13232" spans="2:5" x14ac:dyDescent="0.35">
      <c r="B13232" t="s">
        <v>16437</v>
      </c>
      <c r="C13232" t="s">
        <v>19641</v>
      </c>
      <c r="D13232" t="s">
        <v>8303</v>
      </c>
      <c r="E13232" t="s">
        <v>1028</v>
      </c>
    </row>
    <row r="13233" spans="2:5" x14ac:dyDescent="0.35">
      <c r="B13233" t="s">
        <v>16438</v>
      </c>
      <c r="C13233" t="s">
        <v>19641</v>
      </c>
      <c r="D13233" t="s">
        <v>8303</v>
      </c>
      <c r="E13233" t="s">
        <v>1028</v>
      </c>
    </row>
    <row r="13234" spans="2:5" x14ac:dyDescent="0.35">
      <c r="B13234" t="s">
        <v>16439</v>
      </c>
      <c r="C13234" t="s">
        <v>19641</v>
      </c>
      <c r="D13234" t="s">
        <v>8303</v>
      </c>
      <c r="E13234" t="s">
        <v>1028</v>
      </c>
    </row>
    <row r="13235" spans="2:5" x14ac:dyDescent="0.35">
      <c r="B13235" t="s">
        <v>16440</v>
      </c>
      <c r="C13235" t="s">
        <v>19641</v>
      </c>
      <c r="D13235" t="s">
        <v>8303</v>
      </c>
      <c r="E13235" t="s">
        <v>1028</v>
      </c>
    </row>
    <row r="13236" spans="2:5" x14ac:dyDescent="0.35">
      <c r="B13236" t="s">
        <v>16441</v>
      </c>
      <c r="C13236" t="s">
        <v>19641</v>
      </c>
      <c r="D13236" t="s">
        <v>8303</v>
      </c>
      <c r="E13236" t="s">
        <v>1028</v>
      </c>
    </row>
    <row r="13237" spans="2:5" x14ac:dyDescent="0.35">
      <c r="B13237" t="s">
        <v>16442</v>
      </c>
      <c r="C13237" t="s">
        <v>19641</v>
      </c>
      <c r="D13237" t="s">
        <v>8303</v>
      </c>
      <c r="E13237" t="s">
        <v>1028</v>
      </c>
    </row>
    <row r="13238" spans="2:5" x14ac:dyDescent="0.35">
      <c r="B13238" t="s">
        <v>16443</v>
      </c>
      <c r="C13238" t="s">
        <v>19641</v>
      </c>
      <c r="D13238" t="s">
        <v>8303</v>
      </c>
      <c r="E13238" t="s">
        <v>1028</v>
      </c>
    </row>
    <row r="13239" spans="2:5" x14ac:dyDescent="0.35">
      <c r="B13239" t="s">
        <v>16444</v>
      </c>
      <c r="C13239" t="s">
        <v>19641</v>
      </c>
      <c r="D13239" t="s">
        <v>8303</v>
      </c>
      <c r="E13239" t="s">
        <v>1028</v>
      </c>
    </row>
    <row r="13240" spans="2:5" x14ac:dyDescent="0.35">
      <c r="B13240" t="s">
        <v>16445</v>
      </c>
      <c r="C13240" t="s">
        <v>19641</v>
      </c>
      <c r="D13240" t="s">
        <v>8303</v>
      </c>
      <c r="E13240" t="s">
        <v>1028</v>
      </c>
    </row>
    <row r="13241" spans="2:5" x14ac:dyDescent="0.35">
      <c r="B13241" t="s">
        <v>16446</v>
      </c>
      <c r="C13241" t="s">
        <v>19641</v>
      </c>
      <c r="D13241" t="s">
        <v>8303</v>
      </c>
      <c r="E13241" t="s">
        <v>1028</v>
      </c>
    </row>
    <row r="13242" spans="2:5" x14ac:dyDescent="0.35">
      <c r="B13242" t="s">
        <v>16447</v>
      </c>
      <c r="C13242" t="s">
        <v>19641</v>
      </c>
      <c r="D13242" t="s">
        <v>8303</v>
      </c>
      <c r="E13242" t="s">
        <v>1028</v>
      </c>
    </row>
    <row r="13243" spans="2:5" x14ac:dyDescent="0.35">
      <c r="B13243" t="s">
        <v>16448</v>
      </c>
      <c r="C13243" t="s">
        <v>19641</v>
      </c>
      <c r="D13243" t="s">
        <v>8303</v>
      </c>
      <c r="E13243" t="s">
        <v>1028</v>
      </c>
    </row>
    <row r="13244" spans="2:5" x14ac:dyDescent="0.35">
      <c r="B13244" t="s">
        <v>16449</v>
      </c>
      <c r="C13244" t="s">
        <v>19641</v>
      </c>
      <c r="D13244" t="s">
        <v>8303</v>
      </c>
      <c r="E13244" t="s">
        <v>1028</v>
      </c>
    </row>
    <row r="13245" spans="2:5" x14ac:dyDescent="0.35">
      <c r="B13245" t="s">
        <v>16450</v>
      </c>
      <c r="C13245" t="s">
        <v>19641</v>
      </c>
      <c r="D13245" t="s">
        <v>8303</v>
      </c>
      <c r="E13245" t="s">
        <v>1028</v>
      </c>
    </row>
    <row r="13246" spans="2:5" x14ac:dyDescent="0.35">
      <c r="B13246" t="s">
        <v>16451</v>
      </c>
      <c r="C13246" t="s">
        <v>19641</v>
      </c>
      <c r="D13246" t="s">
        <v>8303</v>
      </c>
      <c r="E13246" t="s">
        <v>1028</v>
      </c>
    </row>
    <row r="13247" spans="2:5" x14ac:dyDescent="0.35">
      <c r="B13247" t="s">
        <v>16452</v>
      </c>
      <c r="C13247" t="s">
        <v>19641</v>
      </c>
      <c r="D13247" t="s">
        <v>8303</v>
      </c>
      <c r="E13247" t="s">
        <v>1028</v>
      </c>
    </row>
    <row r="13248" spans="2:5" x14ac:dyDescent="0.35">
      <c r="B13248" t="s">
        <v>16453</v>
      </c>
      <c r="C13248" t="s">
        <v>19641</v>
      </c>
      <c r="D13248" t="s">
        <v>8303</v>
      </c>
      <c r="E13248" t="s">
        <v>1028</v>
      </c>
    </row>
    <row r="13249" spans="2:5" x14ac:dyDescent="0.35">
      <c r="B13249" t="s">
        <v>16454</v>
      </c>
      <c r="C13249" t="s">
        <v>19641</v>
      </c>
      <c r="D13249" t="s">
        <v>8303</v>
      </c>
      <c r="E13249" t="s">
        <v>1028</v>
      </c>
    </row>
    <row r="13250" spans="2:5" x14ac:dyDescent="0.35">
      <c r="B13250" t="s">
        <v>16455</v>
      </c>
      <c r="C13250" t="s">
        <v>19641</v>
      </c>
      <c r="D13250" t="s">
        <v>8303</v>
      </c>
      <c r="E13250" t="s">
        <v>1028</v>
      </c>
    </row>
    <row r="13251" spans="2:5" x14ac:dyDescent="0.35">
      <c r="B13251" t="s">
        <v>16456</v>
      </c>
      <c r="C13251" t="s">
        <v>19641</v>
      </c>
      <c r="D13251" t="s">
        <v>8303</v>
      </c>
      <c r="E13251" t="s">
        <v>1028</v>
      </c>
    </row>
    <row r="13252" spans="2:5" x14ac:dyDescent="0.35">
      <c r="B13252" t="s">
        <v>16457</v>
      </c>
      <c r="C13252" t="s">
        <v>19641</v>
      </c>
      <c r="D13252" t="s">
        <v>8303</v>
      </c>
      <c r="E13252" t="s">
        <v>1028</v>
      </c>
    </row>
    <row r="13253" spans="2:5" x14ac:dyDescent="0.35">
      <c r="B13253" t="s">
        <v>16458</v>
      </c>
      <c r="C13253" t="s">
        <v>19641</v>
      </c>
      <c r="D13253" t="s">
        <v>8303</v>
      </c>
      <c r="E13253" t="s">
        <v>1028</v>
      </c>
    </row>
    <row r="13254" spans="2:5" x14ac:dyDescent="0.35">
      <c r="B13254" t="s">
        <v>16459</v>
      </c>
      <c r="C13254" t="s">
        <v>19641</v>
      </c>
      <c r="D13254" t="s">
        <v>8303</v>
      </c>
      <c r="E13254" t="s">
        <v>1028</v>
      </c>
    </row>
    <row r="13255" spans="2:5" x14ac:dyDescent="0.35">
      <c r="B13255" t="s">
        <v>16460</v>
      </c>
      <c r="C13255" t="s">
        <v>19641</v>
      </c>
      <c r="D13255" t="s">
        <v>8303</v>
      </c>
      <c r="E13255" t="s">
        <v>1028</v>
      </c>
    </row>
    <row r="13256" spans="2:5" x14ac:dyDescent="0.35">
      <c r="B13256" t="s">
        <v>16461</v>
      </c>
      <c r="C13256" t="s">
        <v>19641</v>
      </c>
      <c r="D13256" t="s">
        <v>8303</v>
      </c>
      <c r="E13256" t="s">
        <v>1028</v>
      </c>
    </row>
    <row r="13257" spans="2:5" x14ac:dyDescent="0.35">
      <c r="B13257" t="s">
        <v>16462</v>
      </c>
      <c r="C13257" t="s">
        <v>19641</v>
      </c>
      <c r="D13257" t="s">
        <v>8303</v>
      </c>
      <c r="E13257" t="s">
        <v>1028</v>
      </c>
    </row>
    <row r="13258" spans="2:5" x14ac:dyDescent="0.35">
      <c r="B13258" t="s">
        <v>16463</v>
      </c>
      <c r="C13258" t="s">
        <v>19641</v>
      </c>
      <c r="D13258" t="s">
        <v>8303</v>
      </c>
      <c r="E13258" t="s">
        <v>1028</v>
      </c>
    </row>
    <row r="13259" spans="2:5" x14ac:dyDescent="0.35">
      <c r="B13259" t="s">
        <v>16464</v>
      </c>
      <c r="C13259" t="s">
        <v>19641</v>
      </c>
      <c r="D13259" t="s">
        <v>8303</v>
      </c>
      <c r="E13259" t="s">
        <v>1028</v>
      </c>
    </row>
    <row r="13260" spans="2:5" x14ac:dyDescent="0.35">
      <c r="B13260" t="s">
        <v>16465</v>
      </c>
      <c r="C13260" t="s">
        <v>19641</v>
      </c>
      <c r="D13260" t="s">
        <v>8303</v>
      </c>
      <c r="E13260" t="s">
        <v>1028</v>
      </c>
    </row>
    <row r="13261" spans="2:5" x14ac:dyDescent="0.35">
      <c r="B13261" t="s">
        <v>16466</v>
      </c>
      <c r="C13261" t="s">
        <v>19641</v>
      </c>
      <c r="D13261" t="s">
        <v>8303</v>
      </c>
      <c r="E13261" t="s">
        <v>1028</v>
      </c>
    </row>
    <row r="13262" spans="2:5" x14ac:dyDescent="0.35">
      <c r="B13262" t="s">
        <v>16467</v>
      </c>
      <c r="C13262" t="s">
        <v>19641</v>
      </c>
      <c r="D13262" t="s">
        <v>8303</v>
      </c>
      <c r="E13262" t="s">
        <v>1028</v>
      </c>
    </row>
    <row r="13263" spans="2:5" x14ac:dyDescent="0.35">
      <c r="B13263" t="s">
        <v>16468</v>
      </c>
      <c r="C13263" t="s">
        <v>19641</v>
      </c>
      <c r="D13263" t="s">
        <v>8303</v>
      </c>
      <c r="E13263" t="s">
        <v>1028</v>
      </c>
    </row>
    <row r="13264" spans="2:5" x14ac:dyDescent="0.35">
      <c r="B13264" t="s">
        <v>16469</v>
      </c>
      <c r="C13264" t="s">
        <v>19641</v>
      </c>
      <c r="D13264" t="s">
        <v>8303</v>
      </c>
      <c r="E13264" t="s">
        <v>1028</v>
      </c>
    </row>
    <row r="13265" spans="2:5" x14ac:dyDescent="0.35">
      <c r="B13265" t="s">
        <v>16470</v>
      </c>
      <c r="C13265" t="s">
        <v>19641</v>
      </c>
      <c r="D13265" t="s">
        <v>8303</v>
      </c>
      <c r="E13265" t="s">
        <v>1028</v>
      </c>
    </row>
    <row r="13266" spans="2:5" x14ac:dyDescent="0.35">
      <c r="B13266" t="s">
        <v>16471</v>
      </c>
      <c r="C13266" t="s">
        <v>19641</v>
      </c>
      <c r="D13266" t="s">
        <v>8303</v>
      </c>
      <c r="E13266" t="s">
        <v>1028</v>
      </c>
    </row>
    <row r="13267" spans="2:5" x14ac:dyDescent="0.35">
      <c r="B13267" t="s">
        <v>16472</v>
      </c>
      <c r="C13267" t="s">
        <v>19641</v>
      </c>
      <c r="D13267" t="s">
        <v>8303</v>
      </c>
      <c r="E13267" t="s">
        <v>1028</v>
      </c>
    </row>
    <row r="13268" spans="2:5" x14ac:dyDescent="0.35">
      <c r="B13268" t="s">
        <v>16473</v>
      </c>
      <c r="C13268" t="s">
        <v>19641</v>
      </c>
      <c r="D13268" t="s">
        <v>8303</v>
      </c>
      <c r="E13268" t="s">
        <v>1028</v>
      </c>
    </row>
    <row r="13269" spans="2:5" x14ac:dyDescent="0.35">
      <c r="B13269" t="s">
        <v>16474</v>
      </c>
      <c r="C13269" t="s">
        <v>19641</v>
      </c>
      <c r="D13269" t="s">
        <v>8303</v>
      </c>
      <c r="E13269" t="s">
        <v>1028</v>
      </c>
    </row>
    <row r="13270" spans="2:5" x14ac:dyDescent="0.35">
      <c r="B13270" t="s">
        <v>16475</v>
      </c>
      <c r="C13270" t="s">
        <v>19641</v>
      </c>
      <c r="D13270" t="s">
        <v>8303</v>
      </c>
      <c r="E13270" t="s">
        <v>1028</v>
      </c>
    </row>
    <row r="13271" spans="2:5" x14ac:dyDescent="0.35">
      <c r="B13271" t="s">
        <v>16476</v>
      </c>
      <c r="C13271" t="s">
        <v>19641</v>
      </c>
      <c r="D13271" t="s">
        <v>8303</v>
      </c>
      <c r="E13271" t="s">
        <v>1028</v>
      </c>
    </row>
    <row r="13272" spans="2:5" x14ac:dyDescent="0.35">
      <c r="B13272" t="s">
        <v>16477</v>
      </c>
      <c r="C13272" t="s">
        <v>19641</v>
      </c>
      <c r="D13272" t="s">
        <v>8303</v>
      </c>
      <c r="E13272" t="s">
        <v>1028</v>
      </c>
    </row>
    <row r="13273" spans="2:5" x14ac:dyDescent="0.35">
      <c r="B13273" t="s">
        <v>16478</v>
      </c>
      <c r="C13273" t="s">
        <v>19641</v>
      </c>
      <c r="D13273" t="s">
        <v>8303</v>
      </c>
      <c r="E13273" t="s">
        <v>1028</v>
      </c>
    </row>
    <row r="13274" spans="2:5" x14ac:dyDescent="0.35">
      <c r="B13274" t="s">
        <v>16479</v>
      </c>
      <c r="C13274" t="s">
        <v>19641</v>
      </c>
      <c r="D13274" t="s">
        <v>8303</v>
      </c>
      <c r="E13274" t="s">
        <v>1028</v>
      </c>
    </row>
    <row r="13275" spans="2:5" x14ac:dyDescent="0.35">
      <c r="B13275" t="s">
        <v>16480</v>
      </c>
      <c r="C13275" t="s">
        <v>19641</v>
      </c>
      <c r="D13275" t="s">
        <v>8303</v>
      </c>
      <c r="E13275" t="s">
        <v>1028</v>
      </c>
    </row>
    <row r="13276" spans="2:5" x14ac:dyDescent="0.35">
      <c r="B13276" t="s">
        <v>16481</v>
      </c>
      <c r="C13276" t="s">
        <v>19641</v>
      </c>
      <c r="D13276" t="s">
        <v>8303</v>
      </c>
      <c r="E13276" t="s">
        <v>1028</v>
      </c>
    </row>
    <row r="13277" spans="2:5" x14ac:dyDescent="0.35">
      <c r="B13277" t="s">
        <v>16482</v>
      </c>
      <c r="C13277" t="s">
        <v>19641</v>
      </c>
      <c r="D13277" t="s">
        <v>8303</v>
      </c>
      <c r="E13277" t="s">
        <v>1028</v>
      </c>
    </row>
    <row r="13278" spans="2:5" x14ac:dyDescent="0.35">
      <c r="B13278" t="s">
        <v>16483</v>
      </c>
      <c r="C13278" t="s">
        <v>19641</v>
      </c>
      <c r="D13278" t="s">
        <v>8303</v>
      </c>
      <c r="E13278" t="s">
        <v>1028</v>
      </c>
    </row>
    <row r="13279" spans="2:5" x14ac:dyDescent="0.35">
      <c r="B13279" t="s">
        <v>16484</v>
      </c>
      <c r="C13279" t="s">
        <v>19641</v>
      </c>
      <c r="D13279" t="s">
        <v>8303</v>
      </c>
      <c r="E13279" t="s">
        <v>1028</v>
      </c>
    </row>
    <row r="13280" spans="2:5" x14ac:dyDescent="0.35">
      <c r="B13280" t="s">
        <v>16485</v>
      </c>
      <c r="C13280" t="s">
        <v>19641</v>
      </c>
      <c r="D13280" t="s">
        <v>8303</v>
      </c>
      <c r="E13280" t="s">
        <v>1028</v>
      </c>
    </row>
    <row r="13281" spans="2:5" x14ac:dyDescent="0.35">
      <c r="B13281" t="s">
        <v>16486</v>
      </c>
      <c r="C13281" t="s">
        <v>19641</v>
      </c>
      <c r="D13281" t="s">
        <v>8303</v>
      </c>
      <c r="E13281" t="s">
        <v>1028</v>
      </c>
    </row>
    <row r="13282" spans="2:5" x14ac:dyDescent="0.35">
      <c r="B13282" t="s">
        <v>16487</v>
      </c>
      <c r="C13282" t="s">
        <v>19641</v>
      </c>
      <c r="D13282" t="s">
        <v>8303</v>
      </c>
      <c r="E13282" t="s">
        <v>1028</v>
      </c>
    </row>
    <row r="13283" spans="2:5" x14ac:dyDescent="0.35">
      <c r="B13283" t="s">
        <v>16488</v>
      </c>
      <c r="C13283" t="s">
        <v>19641</v>
      </c>
      <c r="D13283" t="s">
        <v>8303</v>
      </c>
      <c r="E13283" t="s">
        <v>1028</v>
      </c>
    </row>
    <row r="13284" spans="2:5" x14ac:dyDescent="0.35">
      <c r="B13284" t="s">
        <v>16489</v>
      </c>
      <c r="C13284" t="s">
        <v>19641</v>
      </c>
      <c r="D13284" t="s">
        <v>8303</v>
      </c>
      <c r="E13284" t="s">
        <v>1028</v>
      </c>
    </row>
    <row r="13285" spans="2:5" x14ac:dyDescent="0.35">
      <c r="B13285" t="s">
        <v>16490</v>
      </c>
      <c r="C13285" t="s">
        <v>19641</v>
      </c>
      <c r="D13285" t="s">
        <v>8303</v>
      </c>
      <c r="E13285" t="s">
        <v>1028</v>
      </c>
    </row>
    <row r="13286" spans="2:5" x14ac:dyDescent="0.35">
      <c r="B13286" t="s">
        <v>16491</v>
      </c>
      <c r="C13286" t="s">
        <v>19641</v>
      </c>
      <c r="D13286" t="s">
        <v>8303</v>
      </c>
      <c r="E13286" t="s">
        <v>1028</v>
      </c>
    </row>
    <row r="13287" spans="2:5" x14ac:dyDescent="0.35">
      <c r="B13287" t="s">
        <v>16492</v>
      </c>
      <c r="C13287" t="s">
        <v>19641</v>
      </c>
      <c r="D13287" t="s">
        <v>8303</v>
      </c>
      <c r="E13287" t="s">
        <v>1028</v>
      </c>
    </row>
    <row r="13288" spans="2:5" x14ac:dyDescent="0.35">
      <c r="B13288" t="s">
        <v>16493</v>
      </c>
      <c r="C13288" t="s">
        <v>19641</v>
      </c>
      <c r="D13288" t="s">
        <v>8303</v>
      </c>
      <c r="E13288" t="s">
        <v>1028</v>
      </c>
    </row>
    <row r="13289" spans="2:5" x14ac:dyDescent="0.35">
      <c r="B13289" t="s">
        <v>16494</v>
      </c>
      <c r="C13289" t="s">
        <v>19641</v>
      </c>
      <c r="D13289" t="s">
        <v>8303</v>
      </c>
      <c r="E13289" t="s">
        <v>1028</v>
      </c>
    </row>
    <row r="13290" spans="2:5" x14ac:dyDescent="0.35">
      <c r="B13290" t="s">
        <v>16495</v>
      </c>
      <c r="C13290" t="s">
        <v>19641</v>
      </c>
      <c r="D13290" t="s">
        <v>8303</v>
      </c>
      <c r="E13290" t="s">
        <v>1028</v>
      </c>
    </row>
    <row r="13291" spans="2:5" x14ac:dyDescent="0.35">
      <c r="B13291" t="s">
        <v>16496</v>
      </c>
      <c r="C13291" t="s">
        <v>19641</v>
      </c>
      <c r="D13291" t="s">
        <v>8303</v>
      </c>
      <c r="E13291" t="s">
        <v>1028</v>
      </c>
    </row>
    <row r="13292" spans="2:5" x14ac:dyDescent="0.35">
      <c r="B13292" t="s">
        <v>16497</v>
      </c>
      <c r="C13292" t="s">
        <v>19641</v>
      </c>
      <c r="D13292" t="s">
        <v>8303</v>
      </c>
      <c r="E13292" t="s">
        <v>1028</v>
      </c>
    </row>
    <row r="13293" spans="2:5" x14ac:dyDescent="0.35">
      <c r="B13293" t="s">
        <v>16498</v>
      </c>
      <c r="C13293" t="s">
        <v>19641</v>
      </c>
      <c r="D13293" t="s">
        <v>8303</v>
      </c>
      <c r="E13293" t="s">
        <v>1028</v>
      </c>
    </row>
    <row r="13294" spans="2:5" x14ac:dyDescent="0.35">
      <c r="B13294" t="s">
        <v>16499</v>
      </c>
      <c r="C13294" t="s">
        <v>19641</v>
      </c>
      <c r="D13294" t="s">
        <v>8303</v>
      </c>
      <c r="E13294" t="s">
        <v>1028</v>
      </c>
    </row>
    <row r="13295" spans="2:5" x14ac:dyDescent="0.35">
      <c r="B13295" t="s">
        <v>16500</v>
      </c>
      <c r="C13295" t="s">
        <v>19641</v>
      </c>
      <c r="D13295" t="s">
        <v>8303</v>
      </c>
      <c r="E13295" t="s">
        <v>1028</v>
      </c>
    </row>
    <row r="13296" spans="2:5" x14ac:dyDescent="0.35">
      <c r="B13296" t="s">
        <v>16501</v>
      </c>
      <c r="C13296" t="s">
        <v>19641</v>
      </c>
      <c r="D13296" t="s">
        <v>8303</v>
      </c>
      <c r="E13296" t="s">
        <v>1028</v>
      </c>
    </row>
    <row r="13297" spans="2:5" x14ac:dyDescent="0.35">
      <c r="B13297" t="s">
        <v>16502</v>
      </c>
      <c r="C13297" t="s">
        <v>19641</v>
      </c>
      <c r="D13297" t="s">
        <v>8303</v>
      </c>
      <c r="E13297" t="s">
        <v>1028</v>
      </c>
    </row>
    <row r="13298" spans="2:5" x14ac:dyDescent="0.35">
      <c r="B13298" t="s">
        <v>16503</v>
      </c>
      <c r="C13298" t="s">
        <v>19641</v>
      </c>
      <c r="D13298" t="s">
        <v>8303</v>
      </c>
      <c r="E13298" t="s">
        <v>1028</v>
      </c>
    </row>
    <row r="13299" spans="2:5" x14ac:dyDescent="0.35">
      <c r="B13299" t="s">
        <v>16504</v>
      </c>
      <c r="C13299" t="s">
        <v>19641</v>
      </c>
      <c r="D13299" t="s">
        <v>8303</v>
      </c>
      <c r="E13299" t="s">
        <v>1028</v>
      </c>
    </row>
    <row r="13300" spans="2:5" x14ac:dyDescent="0.35">
      <c r="B13300" t="s">
        <v>16505</v>
      </c>
      <c r="C13300" t="s">
        <v>19641</v>
      </c>
      <c r="D13300" t="s">
        <v>8303</v>
      </c>
      <c r="E13300" t="s">
        <v>1028</v>
      </c>
    </row>
    <row r="13301" spans="2:5" x14ac:dyDescent="0.35">
      <c r="B13301" t="s">
        <v>16506</v>
      </c>
      <c r="C13301" t="s">
        <v>19641</v>
      </c>
      <c r="D13301" t="s">
        <v>8303</v>
      </c>
      <c r="E13301" t="s">
        <v>1028</v>
      </c>
    </row>
    <row r="13302" spans="2:5" x14ac:dyDescent="0.35">
      <c r="B13302" t="s">
        <v>16507</v>
      </c>
      <c r="C13302" t="s">
        <v>19641</v>
      </c>
      <c r="D13302" t="s">
        <v>8303</v>
      </c>
      <c r="E13302" t="s">
        <v>1028</v>
      </c>
    </row>
    <row r="13303" spans="2:5" x14ac:dyDescent="0.35">
      <c r="B13303" t="s">
        <v>16508</v>
      </c>
      <c r="C13303" t="s">
        <v>19641</v>
      </c>
      <c r="D13303" t="s">
        <v>8303</v>
      </c>
      <c r="E13303" t="s">
        <v>1028</v>
      </c>
    </row>
    <row r="13304" spans="2:5" x14ac:dyDescent="0.35">
      <c r="B13304" t="s">
        <v>16509</v>
      </c>
      <c r="C13304" t="s">
        <v>19641</v>
      </c>
      <c r="D13304" t="s">
        <v>8303</v>
      </c>
      <c r="E13304" t="s">
        <v>1028</v>
      </c>
    </row>
    <row r="13305" spans="2:5" x14ac:dyDescent="0.35">
      <c r="B13305" t="s">
        <v>16510</v>
      </c>
      <c r="C13305" t="s">
        <v>19641</v>
      </c>
      <c r="D13305" t="s">
        <v>8303</v>
      </c>
      <c r="E13305" t="s">
        <v>1028</v>
      </c>
    </row>
    <row r="13306" spans="2:5" x14ac:dyDescent="0.35">
      <c r="B13306" t="s">
        <v>16511</v>
      </c>
      <c r="C13306" t="s">
        <v>19641</v>
      </c>
      <c r="D13306" t="s">
        <v>8303</v>
      </c>
      <c r="E13306" t="s">
        <v>1028</v>
      </c>
    </row>
    <row r="13307" spans="2:5" x14ac:dyDescent="0.35">
      <c r="B13307" t="s">
        <v>16512</v>
      </c>
      <c r="C13307" t="s">
        <v>19641</v>
      </c>
      <c r="D13307" t="s">
        <v>8303</v>
      </c>
      <c r="E13307" t="s">
        <v>1028</v>
      </c>
    </row>
    <row r="13308" spans="2:5" x14ac:dyDescent="0.35">
      <c r="B13308" t="s">
        <v>16513</v>
      </c>
      <c r="C13308" t="s">
        <v>19641</v>
      </c>
      <c r="D13308" t="s">
        <v>8303</v>
      </c>
      <c r="E13308" t="s">
        <v>1028</v>
      </c>
    </row>
    <row r="13309" spans="2:5" x14ac:dyDescent="0.35">
      <c r="B13309" t="s">
        <v>16514</v>
      </c>
      <c r="C13309" t="s">
        <v>19641</v>
      </c>
      <c r="D13309" t="s">
        <v>8303</v>
      </c>
      <c r="E13309" t="s">
        <v>1028</v>
      </c>
    </row>
    <row r="13310" spans="2:5" x14ac:dyDescent="0.35">
      <c r="B13310" t="s">
        <v>16515</v>
      </c>
      <c r="C13310" t="s">
        <v>19641</v>
      </c>
      <c r="D13310" t="s">
        <v>8303</v>
      </c>
      <c r="E13310" t="s">
        <v>1028</v>
      </c>
    </row>
    <row r="13311" spans="2:5" x14ac:dyDescent="0.35">
      <c r="B13311" t="s">
        <v>16516</v>
      </c>
      <c r="C13311" t="s">
        <v>19641</v>
      </c>
      <c r="D13311" t="s">
        <v>8303</v>
      </c>
      <c r="E13311" t="s">
        <v>1028</v>
      </c>
    </row>
    <row r="13312" spans="2:5" x14ac:dyDescent="0.35">
      <c r="B13312" t="s">
        <v>16517</v>
      </c>
      <c r="C13312" t="s">
        <v>19641</v>
      </c>
      <c r="D13312" t="s">
        <v>8303</v>
      </c>
      <c r="E13312" t="s">
        <v>1028</v>
      </c>
    </row>
    <row r="13313" spans="2:5" x14ac:dyDescent="0.35">
      <c r="B13313" t="s">
        <v>16518</v>
      </c>
      <c r="C13313" t="s">
        <v>19641</v>
      </c>
      <c r="D13313" t="s">
        <v>8303</v>
      </c>
      <c r="E13313" t="s">
        <v>1028</v>
      </c>
    </row>
    <row r="13314" spans="2:5" x14ac:dyDescent="0.35">
      <c r="B13314" t="s">
        <v>16519</v>
      </c>
      <c r="C13314" t="s">
        <v>19641</v>
      </c>
      <c r="D13314" t="s">
        <v>8303</v>
      </c>
      <c r="E13314" t="s">
        <v>1028</v>
      </c>
    </row>
    <row r="13315" spans="2:5" x14ac:dyDescent="0.35">
      <c r="B13315" t="s">
        <v>16520</v>
      </c>
      <c r="C13315" t="s">
        <v>19641</v>
      </c>
      <c r="D13315" t="s">
        <v>8303</v>
      </c>
      <c r="E13315" t="s">
        <v>1028</v>
      </c>
    </row>
    <row r="13316" spans="2:5" x14ac:dyDescent="0.35">
      <c r="B13316" t="s">
        <v>16521</v>
      </c>
      <c r="C13316" t="s">
        <v>19641</v>
      </c>
      <c r="D13316" t="s">
        <v>8303</v>
      </c>
      <c r="E13316" t="s">
        <v>1028</v>
      </c>
    </row>
    <row r="13317" spans="2:5" x14ac:dyDescent="0.35">
      <c r="B13317" t="s">
        <v>16522</v>
      </c>
      <c r="C13317" t="s">
        <v>19641</v>
      </c>
      <c r="D13317" t="s">
        <v>8303</v>
      </c>
      <c r="E13317" t="s">
        <v>1028</v>
      </c>
    </row>
    <row r="13318" spans="2:5" x14ac:dyDescent="0.35">
      <c r="B13318" t="s">
        <v>16523</v>
      </c>
      <c r="C13318" t="s">
        <v>19641</v>
      </c>
      <c r="D13318" t="s">
        <v>8303</v>
      </c>
      <c r="E13318" t="s">
        <v>1028</v>
      </c>
    </row>
    <row r="13319" spans="2:5" x14ac:dyDescent="0.35">
      <c r="B13319" t="s">
        <v>16524</v>
      </c>
      <c r="C13319" t="s">
        <v>19641</v>
      </c>
      <c r="D13319" t="s">
        <v>8303</v>
      </c>
      <c r="E13319" t="s">
        <v>1028</v>
      </c>
    </row>
    <row r="13320" spans="2:5" x14ac:dyDescent="0.35">
      <c r="B13320" t="s">
        <v>16525</v>
      </c>
      <c r="C13320" t="s">
        <v>19641</v>
      </c>
      <c r="D13320" t="s">
        <v>8303</v>
      </c>
      <c r="E13320" t="s">
        <v>1028</v>
      </c>
    </row>
    <row r="13321" spans="2:5" x14ac:dyDescent="0.35">
      <c r="B13321" t="s">
        <v>16526</v>
      </c>
      <c r="C13321" t="s">
        <v>19641</v>
      </c>
      <c r="D13321" t="s">
        <v>8303</v>
      </c>
      <c r="E13321" t="s">
        <v>1028</v>
      </c>
    </row>
    <row r="13322" spans="2:5" x14ac:dyDescent="0.35">
      <c r="B13322" t="s">
        <v>16527</v>
      </c>
      <c r="C13322" t="s">
        <v>19641</v>
      </c>
      <c r="D13322" t="s">
        <v>8303</v>
      </c>
      <c r="E13322" t="s">
        <v>1028</v>
      </c>
    </row>
    <row r="13323" spans="2:5" x14ac:dyDescent="0.35">
      <c r="B13323" t="s">
        <v>16528</v>
      </c>
      <c r="C13323" t="s">
        <v>19641</v>
      </c>
      <c r="D13323" t="s">
        <v>8303</v>
      </c>
      <c r="E13323" t="s">
        <v>1028</v>
      </c>
    </row>
    <row r="13324" spans="2:5" x14ac:dyDescent="0.35">
      <c r="B13324" t="s">
        <v>16529</v>
      </c>
      <c r="C13324" t="s">
        <v>19641</v>
      </c>
      <c r="D13324" t="s">
        <v>8303</v>
      </c>
      <c r="E13324" t="s">
        <v>1028</v>
      </c>
    </row>
    <row r="13325" spans="2:5" x14ac:dyDescent="0.35">
      <c r="B13325" t="s">
        <v>16530</v>
      </c>
      <c r="C13325" t="s">
        <v>19641</v>
      </c>
      <c r="D13325" t="s">
        <v>8303</v>
      </c>
      <c r="E13325" t="s">
        <v>1028</v>
      </c>
    </row>
    <row r="13326" spans="2:5" x14ac:dyDescent="0.35">
      <c r="B13326" t="s">
        <v>16531</v>
      </c>
      <c r="C13326" t="s">
        <v>19641</v>
      </c>
      <c r="D13326" t="s">
        <v>8303</v>
      </c>
      <c r="E13326" t="s">
        <v>1028</v>
      </c>
    </row>
    <row r="13327" spans="2:5" x14ac:dyDescent="0.35">
      <c r="B13327" t="s">
        <v>16532</v>
      </c>
      <c r="C13327" t="s">
        <v>19641</v>
      </c>
      <c r="D13327" t="s">
        <v>8303</v>
      </c>
      <c r="E13327" t="s">
        <v>1028</v>
      </c>
    </row>
    <row r="13328" spans="2:5" x14ac:dyDescent="0.35">
      <c r="B13328" t="s">
        <v>16533</v>
      </c>
      <c r="C13328" t="s">
        <v>19641</v>
      </c>
      <c r="D13328" t="s">
        <v>8303</v>
      </c>
      <c r="E13328" t="s">
        <v>1028</v>
      </c>
    </row>
    <row r="13329" spans="2:5" x14ac:dyDescent="0.35">
      <c r="B13329" t="s">
        <v>16534</v>
      </c>
      <c r="C13329" t="s">
        <v>19641</v>
      </c>
      <c r="D13329" t="s">
        <v>8303</v>
      </c>
      <c r="E13329" t="s">
        <v>1028</v>
      </c>
    </row>
    <row r="13330" spans="2:5" x14ac:dyDescent="0.35">
      <c r="B13330" t="s">
        <v>16535</v>
      </c>
      <c r="C13330" t="s">
        <v>19641</v>
      </c>
      <c r="D13330" t="s">
        <v>8303</v>
      </c>
      <c r="E13330" t="s">
        <v>1028</v>
      </c>
    </row>
    <row r="13331" spans="2:5" x14ac:dyDescent="0.35">
      <c r="B13331" t="s">
        <v>16536</v>
      </c>
      <c r="C13331" t="s">
        <v>19641</v>
      </c>
      <c r="D13331" t="s">
        <v>8303</v>
      </c>
      <c r="E13331" t="s">
        <v>1028</v>
      </c>
    </row>
    <row r="13332" spans="2:5" x14ac:dyDescent="0.35">
      <c r="B13332" t="s">
        <v>16537</v>
      </c>
      <c r="C13332" t="s">
        <v>19641</v>
      </c>
      <c r="D13332" t="s">
        <v>8303</v>
      </c>
      <c r="E13332" t="s">
        <v>1028</v>
      </c>
    </row>
    <row r="13333" spans="2:5" x14ac:dyDescent="0.35">
      <c r="B13333" t="s">
        <v>16538</v>
      </c>
      <c r="C13333" t="s">
        <v>19641</v>
      </c>
      <c r="D13333" t="s">
        <v>8303</v>
      </c>
      <c r="E13333" t="s">
        <v>1028</v>
      </c>
    </row>
    <row r="13334" spans="2:5" x14ac:dyDescent="0.35">
      <c r="B13334" t="s">
        <v>16539</v>
      </c>
      <c r="C13334" t="s">
        <v>19641</v>
      </c>
      <c r="D13334" t="s">
        <v>8303</v>
      </c>
      <c r="E13334" t="s">
        <v>1028</v>
      </c>
    </row>
    <row r="13335" spans="2:5" x14ac:dyDescent="0.35">
      <c r="B13335" t="s">
        <v>16540</v>
      </c>
      <c r="C13335" t="s">
        <v>19641</v>
      </c>
      <c r="D13335" t="s">
        <v>8303</v>
      </c>
      <c r="E13335" t="s">
        <v>1028</v>
      </c>
    </row>
    <row r="13336" spans="2:5" x14ac:dyDescent="0.35">
      <c r="B13336" t="s">
        <v>16541</v>
      </c>
      <c r="C13336" t="s">
        <v>19641</v>
      </c>
      <c r="D13336" t="s">
        <v>8303</v>
      </c>
      <c r="E13336" t="s">
        <v>1028</v>
      </c>
    </row>
    <row r="13337" spans="2:5" x14ac:dyDescent="0.35">
      <c r="B13337" t="s">
        <v>16542</v>
      </c>
      <c r="C13337" t="s">
        <v>19641</v>
      </c>
      <c r="D13337" t="s">
        <v>8303</v>
      </c>
      <c r="E13337" t="s">
        <v>1028</v>
      </c>
    </row>
    <row r="13338" spans="2:5" x14ac:dyDescent="0.35">
      <c r="B13338" t="s">
        <v>16543</v>
      </c>
      <c r="C13338" t="s">
        <v>19641</v>
      </c>
      <c r="D13338" t="s">
        <v>8303</v>
      </c>
      <c r="E13338" t="s">
        <v>1028</v>
      </c>
    </row>
    <row r="13339" spans="2:5" x14ac:dyDescent="0.35">
      <c r="B13339" t="s">
        <v>16544</v>
      </c>
      <c r="C13339" t="s">
        <v>19641</v>
      </c>
      <c r="D13339" t="s">
        <v>8303</v>
      </c>
      <c r="E13339" t="s">
        <v>1028</v>
      </c>
    </row>
    <row r="13340" spans="2:5" x14ac:dyDescent="0.35">
      <c r="B13340" t="s">
        <v>16545</v>
      </c>
      <c r="C13340" t="s">
        <v>19641</v>
      </c>
      <c r="D13340" t="s">
        <v>8303</v>
      </c>
      <c r="E13340" t="s">
        <v>1028</v>
      </c>
    </row>
    <row r="13341" spans="2:5" x14ac:dyDescent="0.35">
      <c r="B13341" t="s">
        <v>16546</v>
      </c>
      <c r="C13341" t="s">
        <v>19641</v>
      </c>
      <c r="D13341" t="s">
        <v>8303</v>
      </c>
      <c r="E13341" t="s">
        <v>1028</v>
      </c>
    </row>
    <row r="13342" spans="2:5" x14ac:dyDescent="0.35">
      <c r="B13342" t="s">
        <v>16547</v>
      </c>
      <c r="C13342" t="s">
        <v>19641</v>
      </c>
      <c r="D13342" t="s">
        <v>8303</v>
      </c>
      <c r="E13342" t="s">
        <v>1028</v>
      </c>
    </row>
    <row r="13343" spans="2:5" x14ac:dyDescent="0.35">
      <c r="B13343" t="s">
        <v>16548</v>
      </c>
      <c r="C13343" t="s">
        <v>19641</v>
      </c>
      <c r="D13343" t="s">
        <v>8303</v>
      </c>
      <c r="E13343" t="s">
        <v>1028</v>
      </c>
    </row>
    <row r="13344" spans="2:5" x14ac:dyDescent="0.35">
      <c r="B13344" t="s">
        <v>16549</v>
      </c>
      <c r="C13344" t="s">
        <v>19641</v>
      </c>
      <c r="D13344" t="s">
        <v>8303</v>
      </c>
      <c r="E13344" t="s">
        <v>1028</v>
      </c>
    </row>
    <row r="13345" spans="2:5" x14ac:dyDescent="0.35">
      <c r="B13345" t="s">
        <v>16550</v>
      </c>
      <c r="C13345" t="s">
        <v>19641</v>
      </c>
      <c r="D13345" t="s">
        <v>8303</v>
      </c>
      <c r="E13345" t="s">
        <v>1028</v>
      </c>
    </row>
    <row r="13346" spans="2:5" x14ac:dyDescent="0.35">
      <c r="B13346" t="s">
        <v>16551</v>
      </c>
      <c r="C13346" t="s">
        <v>19641</v>
      </c>
      <c r="D13346" t="s">
        <v>8303</v>
      </c>
      <c r="E13346" t="s">
        <v>1028</v>
      </c>
    </row>
    <row r="13347" spans="2:5" x14ac:dyDescent="0.35">
      <c r="B13347" t="s">
        <v>16552</v>
      </c>
      <c r="C13347" t="s">
        <v>19641</v>
      </c>
      <c r="D13347" t="s">
        <v>8303</v>
      </c>
      <c r="E13347" t="s">
        <v>1028</v>
      </c>
    </row>
    <row r="13348" spans="2:5" x14ac:dyDescent="0.35">
      <c r="B13348" t="s">
        <v>16553</v>
      </c>
      <c r="C13348" t="s">
        <v>19641</v>
      </c>
      <c r="D13348" t="s">
        <v>8303</v>
      </c>
      <c r="E13348" t="s">
        <v>1028</v>
      </c>
    </row>
    <row r="13349" spans="2:5" x14ac:dyDescent="0.35">
      <c r="B13349" t="s">
        <v>16554</v>
      </c>
      <c r="C13349" t="s">
        <v>19641</v>
      </c>
      <c r="D13349" t="s">
        <v>8303</v>
      </c>
      <c r="E13349" t="s">
        <v>1028</v>
      </c>
    </row>
    <row r="13350" spans="2:5" x14ac:dyDescent="0.35">
      <c r="B13350" t="s">
        <v>16555</v>
      </c>
      <c r="C13350" t="s">
        <v>19641</v>
      </c>
      <c r="D13350" t="s">
        <v>8303</v>
      </c>
      <c r="E13350" t="s">
        <v>1028</v>
      </c>
    </row>
    <row r="13351" spans="2:5" x14ac:dyDescent="0.35">
      <c r="B13351" t="s">
        <v>16556</v>
      </c>
      <c r="C13351" t="s">
        <v>19641</v>
      </c>
      <c r="D13351" t="s">
        <v>8303</v>
      </c>
      <c r="E13351" t="s">
        <v>1028</v>
      </c>
    </row>
    <row r="13352" spans="2:5" x14ac:dyDescent="0.35">
      <c r="B13352" t="s">
        <v>16557</v>
      </c>
      <c r="C13352" t="s">
        <v>19641</v>
      </c>
      <c r="D13352" t="s">
        <v>8303</v>
      </c>
      <c r="E13352" t="s">
        <v>1028</v>
      </c>
    </row>
    <row r="13353" spans="2:5" x14ac:dyDescent="0.35">
      <c r="B13353" t="s">
        <v>16558</v>
      </c>
      <c r="C13353" t="s">
        <v>19641</v>
      </c>
      <c r="D13353" t="s">
        <v>8303</v>
      </c>
      <c r="E13353" t="s">
        <v>1028</v>
      </c>
    </row>
    <row r="13354" spans="2:5" x14ac:dyDescent="0.35">
      <c r="B13354" t="s">
        <v>16559</v>
      </c>
      <c r="C13354" t="s">
        <v>19641</v>
      </c>
      <c r="D13354" t="s">
        <v>8303</v>
      </c>
      <c r="E13354" t="s">
        <v>1028</v>
      </c>
    </row>
    <row r="13355" spans="2:5" x14ac:dyDescent="0.35">
      <c r="B13355" t="s">
        <v>16560</v>
      </c>
      <c r="C13355" t="s">
        <v>19641</v>
      </c>
      <c r="D13355" t="s">
        <v>8303</v>
      </c>
      <c r="E13355" t="s">
        <v>1028</v>
      </c>
    </row>
    <row r="13356" spans="2:5" x14ac:dyDescent="0.35">
      <c r="B13356" t="s">
        <v>16561</v>
      </c>
      <c r="C13356" t="s">
        <v>19641</v>
      </c>
      <c r="D13356" t="s">
        <v>8303</v>
      </c>
      <c r="E13356" t="s">
        <v>1028</v>
      </c>
    </row>
    <row r="13357" spans="2:5" x14ac:dyDescent="0.35">
      <c r="B13357" t="s">
        <v>16562</v>
      </c>
      <c r="C13357" t="s">
        <v>19641</v>
      </c>
      <c r="D13357" t="s">
        <v>8303</v>
      </c>
      <c r="E13357" t="s">
        <v>1028</v>
      </c>
    </row>
    <row r="13358" spans="2:5" x14ac:dyDescent="0.35">
      <c r="B13358" t="s">
        <v>16563</v>
      </c>
      <c r="C13358" t="s">
        <v>19641</v>
      </c>
      <c r="D13358" t="s">
        <v>8303</v>
      </c>
      <c r="E13358" t="s">
        <v>1028</v>
      </c>
    </row>
    <row r="13359" spans="2:5" x14ac:dyDescent="0.35">
      <c r="B13359" t="s">
        <v>16564</v>
      </c>
      <c r="C13359" t="s">
        <v>19641</v>
      </c>
      <c r="D13359" t="s">
        <v>8303</v>
      </c>
      <c r="E13359" t="s">
        <v>1028</v>
      </c>
    </row>
    <row r="13360" spans="2:5" x14ac:dyDescent="0.35">
      <c r="B13360" t="s">
        <v>16565</v>
      </c>
      <c r="C13360" t="s">
        <v>19641</v>
      </c>
      <c r="D13360" t="s">
        <v>8303</v>
      </c>
      <c r="E13360" t="s">
        <v>1028</v>
      </c>
    </row>
    <row r="13361" spans="2:5" x14ac:dyDescent="0.35">
      <c r="B13361" t="s">
        <v>16566</v>
      </c>
      <c r="C13361" t="s">
        <v>19641</v>
      </c>
      <c r="D13361" t="s">
        <v>8303</v>
      </c>
      <c r="E13361" t="s">
        <v>1028</v>
      </c>
    </row>
    <row r="13362" spans="2:5" x14ac:dyDescent="0.35">
      <c r="B13362" t="s">
        <v>16567</v>
      </c>
      <c r="C13362" t="s">
        <v>19641</v>
      </c>
      <c r="D13362" t="s">
        <v>8303</v>
      </c>
      <c r="E13362" t="s">
        <v>1028</v>
      </c>
    </row>
    <row r="13363" spans="2:5" x14ac:dyDescent="0.35">
      <c r="B13363" t="s">
        <v>16568</v>
      </c>
      <c r="C13363" t="s">
        <v>19641</v>
      </c>
      <c r="D13363" t="s">
        <v>8303</v>
      </c>
      <c r="E13363" t="s">
        <v>1028</v>
      </c>
    </row>
    <row r="13364" spans="2:5" x14ac:dyDescent="0.35">
      <c r="B13364" t="s">
        <v>16569</v>
      </c>
      <c r="C13364" t="s">
        <v>19641</v>
      </c>
      <c r="D13364" t="s">
        <v>8303</v>
      </c>
      <c r="E13364" t="s">
        <v>1028</v>
      </c>
    </row>
    <row r="13365" spans="2:5" x14ac:dyDescent="0.35">
      <c r="B13365" t="s">
        <v>16570</v>
      </c>
      <c r="C13365" t="s">
        <v>19641</v>
      </c>
      <c r="D13365" t="s">
        <v>8303</v>
      </c>
      <c r="E13365" t="s">
        <v>1028</v>
      </c>
    </row>
    <row r="13366" spans="2:5" x14ac:dyDescent="0.35">
      <c r="B13366" t="s">
        <v>16571</v>
      </c>
      <c r="C13366" t="s">
        <v>19641</v>
      </c>
      <c r="D13366" t="s">
        <v>8303</v>
      </c>
      <c r="E13366" t="s">
        <v>1028</v>
      </c>
    </row>
    <row r="13367" spans="2:5" x14ac:dyDescent="0.35">
      <c r="B13367" t="s">
        <v>16572</v>
      </c>
      <c r="C13367" t="s">
        <v>19641</v>
      </c>
      <c r="D13367" t="s">
        <v>8303</v>
      </c>
      <c r="E13367" t="s">
        <v>1028</v>
      </c>
    </row>
    <row r="13368" spans="2:5" x14ac:dyDescent="0.35">
      <c r="B13368" t="s">
        <v>16573</v>
      </c>
      <c r="C13368" t="s">
        <v>19641</v>
      </c>
      <c r="D13368" t="s">
        <v>8303</v>
      </c>
      <c r="E13368" t="s">
        <v>1028</v>
      </c>
    </row>
    <row r="13369" spans="2:5" x14ac:dyDescent="0.35">
      <c r="B13369" t="s">
        <v>16574</v>
      </c>
      <c r="C13369" t="s">
        <v>19641</v>
      </c>
      <c r="D13369" t="s">
        <v>8303</v>
      </c>
      <c r="E13369" t="s">
        <v>1028</v>
      </c>
    </row>
    <row r="13370" spans="2:5" x14ac:dyDescent="0.35">
      <c r="B13370" t="s">
        <v>16575</v>
      </c>
      <c r="C13370" t="s">
        <v>19641</v>
      </c>
      <c r="D13370" t="s">
        <v>8303</v>
      </c>
      <c r="E13370" t="s">
        <v>1028</v>
      </c>
    </row>
    <row r="13371" spans="2:5" x14ac:dyDescent="0.35">
      <c r="B13371" t="s">
        <v>16576</v>
      </c>
      <c r="C13371" t="s">
        <v>19641</v>
      </c>
      <c r="D13371" t="s">
        <v>8303</v>
      </c>
      <c r="E13371" t="s">
        <v>1028</v>
      </c>
    </row>
    <row r="13372" spans="2:5" x14ac:dyDescent="0.35">
      <c r="B13372" t="s">
        <v>16577</v>
      </c>
      <c r="C13372" t="s">
        <v>19641</v>
      </c>
      <c r="D13372" t="s">
        <v>8303</v>
      </c>
      <c r="E13372" t="s">
        <v>1028</v>
      </c>
    </row>
    <row r="13373" spans="2:5" x14ac:dyDescent="0.35">
      <c r="B13373" t="s">
        <v>16578</v>
      </c>
      <c r="C13373" t="s">
        <v>19641</v>
      </c>
      <c r="D13373" t="s">
        <v>8303</v>
      </c>
      <c r="E13373" t="s">
        <v>1028</v>
      </c>
    </row>
    <row r="13374" spans="2:5" x14ac:dyDescent="0.35">
      <c r="B13374" t="s">
        <v>16579</v>
      </c>
      <c r="C13374" t="s">
        <v>19641</v>
      </c>
      <c r="D13374" t="s">
        <v>8303</v>
      </c>
      <c r="E13374" t="s">
        <v>1028</v>
      </c>
    </row>
    <row r="13375" spans="2:5" x14ac:dyDescent="0.35">
      <c r="B13375" t="s">
        <v>16580</v>
      </c>
      <c r="C13375" t="s">
        <v>19641</v>
      </c>
      <c r="D13375" t="s">
        <v>8303</v>
      </c>
      <c r="E13375" t="s">
        <v>1028</v>
      </c>
    </row>
    <row r="13376" spans="2:5" x14ac:dyDescent="0.35">
      <c r="B13376" t="s">
        <v>16581</v>
      </c>
      <c r="C13376" t="s">
        <v>19641</v>
      </c>
      <c r="D13376" t="s">
        <v>8303</v>
      </c>
      <c r="E13376" t="s">
        <v>1028</v>
      </c>
    </row>
    <row r="13377" spans="2:5" x14ac:dyDescent="0.35">
      <c r="B13377" t="s">
        <v>16582</v>
      </c>
      <c r="C13377" t="s">
        <v>19641</v>
      </c>
      <c r="D13377" t="s">
        <v>8303</v>
      </c>
      <c r="E13377" t="s">
        <v>1028</v>
      </c>
    </row>
    <row r="13378" spans="2:5" x14ac:dyDescent="0.35">
      <c r="B13378" t="s">
        <v>16583</v>
      </c>
      <c r="C13378" t="s">
        <v>19641</v>
      </c>
      <c r="D13378" t="s">
        <v>8303</v>
      </c>
      <c r="E13378" t="s">
        <v>1028</v>
      </c>
    </row>
    <row r="13379" spans="2:5" x14ac:dyDescent="0.35">
      <c r="B13379" t="s">
        <v>16584</v>
      </c>
      <c r="C13379" t="s">
        <v>19641</v>
      </c>
      <c r="D13379" t="s">
        <v>8303</v>
      </c>
      <c r="E13379" t="s">
        <v>1028</v>
      </c>
    </row>
    <row r="13380" spans="2:5" x14ac:dyDescent="0.35">
      <c r="B13380" t="s">
        <v>16585</v>
      </c>
      <c r="C13380" t="s">
        <v>19641</v>
      </c>
      <c r="D13380" t="s">
        <v>8303</v>
      </c>
      <c r="E13380" t="s">
        <v>1028</v>
      </c>
    </row>
    <row r="13381" spans="2:5" x14ac:dyDescent="0.35">
      <c r="B13381" t="s">
        <v>16586</v>
      </c>
      <c r="C13381" t="s">
        <v>19641</v>
      </c>
      <c r="D13381" t="s">
        <v>8303</v>
      </c>
      <c r="E13381" t="s">
        <v>1028</v>
      </c>
    </row>
    <row r="13382" spans="2:5" x14ac:dyDescent="0.35">
      <c r="B13382" t="s">
        <v>16587</v>
      </c>
      <c r="C13382" t="s">
        <v>19641</v>
      </c>
      <c r="D13382" t="s">
        <v>8303</v>
      </c>
      <c r="E13382" t="s">
        <v>1028</v>
      </c>
    </row>
    <row r="13383" spans="2:5" x14ac:dyDescent="0.35">
      <c r="B13383" t="s">
        <v>16588</v>
      </c>
      <c r="C13383" t="s">
        <v>19641</v>
      </c>
      <c r="D13383" t="s">
        <v>8303</v>
      </c>
      <c r="E13383" t="s">
        <v>1028</v>
      </c>
    </row>
    <row r="13384" spans="2:5" x14ac:dyDescent="0.35">
      <c r="B13384" t="s">
        <v>16589</v>
      </c>
      <c r="C13384" t="s">
        <v>19641</v>
      </c>
      <c r="D13384" t="s">
        <v>8303</v>
      </c>
      <c r="E13384" t="s">
        <v>1028</v>
      </c>
    </row>
    <row r="13385" spans="2:5" x14ac:dyDescent="0.35">
      <c r="B13385" t="s">
        <v>16590</v>
      </c>
      <c r="C13385" t="s">
        <v>19641</v>
      </c>
      <c r="D13385" t="s">
        <v>8303</v>
      </c>
      <c r="E13385" t="s">
        <v>1028</v>
      </c>
    </row>
    <row r="13386" spans="2:5" x14ac:dyDescent="0.35">
      <c r="B13386" t="s">
        <v>16591</v>
      </c>
      <c r="C13386" t="s">
        <v>19641</v>
      </c>
      <c r="D13386" t="s">
        <v>8303</v>
      </c>
      <c r="E13386" t="s">
        <v>1028</v>
      </c>
    </row>
    <row r="13387" spans="2:5" x14ac:dyDescent="0.35">
      <c r="B13387" t="s">
        <v>16592</v>
      </c>
      <c r="C13387" t="s">
        <v>19641</v>
      </c>
      <c r="D13387" t="s">
        <v>8303</v>
      </c>
      <c r="E13387" t="s">
        <v>1028</v>
      </c>
    </row>
    <row r="13388" spans="2:5" x14ac:dyDescent="0.35">
      <c r="B13388" t="s">
        <v>16593</v>
      </c>
      <c r="C13388" t="s">
        <v>19641</v>
      </c>
      <c r="D13388" t="s">
        <v>8303</v>
      </c>
      <c r="E13388" t="s">
        <v>1028</v>
      </c>
    </row>
    <row r="13389" spans="2:5" x14ac:dyDescent="0.35">
      <c r="B13389" t="s">
        <v>16594</v>
      </c>
      <c r="C13389" t="s">
        <v>19641</v>
      </c>
      <c r="D13389" t="s">
        <v>8303</v>
      </c>
      <c r="E13389" t="s">
        <v>1028</v>
      </c>
    </row>
    <row r="13390" spans="2:5" x14ac:dyDescent="0.35">
      <c r="B13390" t="s">
        <v>16595</v>
      </c>
      <c r="C13390" t="s">
        <v>19641</v>
      </c>
      <c r="D13390" t="s">
        <v>8303</v>
      </c>
      <c r="E13390" t="s">
        <v>1028</v>
      </c>
    </row>
    <row r="13391" spans="2:5" x14ac:dyDescent="0.35">
      <c r="B13391" t="s">
        <v>16596</v>
      </c>
      <c r="C13391" t="s">
        <v>19641</v>
      </c>
      <c r="D13391" t="s">
        <v>8303</v>
      </c>
      <c r="E13391" t="s">
        <v>1028</v>
      </c>
    </row>
    <row r="13392" spans="2:5" x14ac:dyDescent="0.35">
      <c r="B13392" t="s">
        <v>16597</v>
      </c>
      <c r="C13392" t="s">
        <v>19641</v>
      </c>
      <c r="D13392" t="s">
        <v>8303</v>
      </c>
      <c r="E13392" t="s">
        <v>1028</v>
      </c>
    </row>
    <row r="13393" spans="2:5" x14ac:dyDescent="0.35">
      <c r="B13393" t="s">
        <v>16598</v>
      </c>
      <c r="C13393" t="s">
        <v>19641</v>
      </c>
      <c r="D13393" t="s">
        <v>8303</v>
      </c>
      <c r="E13393" t="s">
        <v>1028</v>
      </c>
    </row>
    <row r="13394" spans="2:5" x14ac:dyDescent="0.35">
      <c r="B13394" t="s">
        <v>16599</v>
      </c>
      <c r="C13394" t="s">
        <v>19641</v>
      </c>
      <c r="D13394" t="s">
        <v>8303</v>
      </c>
      <c r="E13394" t="s">
        <v>1028</v>
      </c>
    </row>
    <row r="13395" spans="2:5" x14ac:dyDescent="0.35">
      <c r="B13395" t="s">
        <v>16600</v>
      </c>
      <c r="C13395" t="s">
        <v>19641</v>
      </c>
      <c r="D13395" t="s">
        <v>8303</v>
      </c>
      <c r="E13395" t="s">
        <v>1028</v>
      </c>
    </row>
    <row r="13396" spans="2:5" x14ac:dyDescent="0.35">
      <c r="B13396" t="s">
        <v>16601</v>
      </c>
      <c r="C13396" t="s">
        <v>19641</v>
      </c>
      <c r="D13396" t="s">
        <v>8303</v>
      </c>
      <c r="E13396" t="s">
        <v>1028</v>
      </c>
    </row>
    <row r="13397" spans="2:5" x14ac:dyDescent="0.35">
      <c r="B13397" t="s">
        <v>16602</v>
      </c>
      <c r="C13397" t="s">
        <v>19641</v>
      </c>
      <c r="D13397" t="s">
        <v>8303</v>
      </c>
      <c r="E13397" t="s">
        <v>1028</v>
      </c>
    </row>
    <row r="13398" spans="2:5" x14ac:dyDescent="0.35">
      <c r="B13398" t="s">
        <v>16603</v>
      </c>
      <c r="C13398" t="s">
        <v>19641</v>
      </c>
      <c r="D13398" t="s">
        <v>8303</v>
      </c>
      <c r="E13398" t="s">
        <v>1028</v>
      </c>
    </row>
    <row r="13399" spans="2:5" x14ac:dyDescent="0.35">
      <c r="B13399" t="s">
        <v>16604</v>
      </c>
      <c r="C13399" t="s">
        <v>19641</v>
      </c>
      <c r="D13399" t="s">
        <v>8303</v>
      </c>
      <c r="E13399" t="s">
        <v>1028</v>
      </c>
    </row>
    <row r="13400" spans="2:5" x14ac:dyDescent="0.35">
      <c r="B13400" t="s">
        <v>16605</v>
      </c>
      <c r="C13400" t="s">
        <v>19641</v>
      </c>
      <c r="D13400" t="s">
        <v>8303</v>
      </c>
      <c r="E13400" t="s">
        <v>1028</v>
      </c>
    </row>
    <row r="13401" spans="2:5" x14ac:dyDescent="0.35">
      <c r="B13401" t="s">
        <v>16606</v>
      </c>
      <c r="C13401" t="s">
        <v>19641</v>
      </c>
      <c r="D13401" t="s">
        <v>8303</v>
      </c>
      <c r="E13401" t="s">
        <v>1028</v>
      </c>
    </row>
    <row r="13402" spans="2:5" x14ac:dyDescent="0.35">
      <c r="B13402" t="s">
        <v>16607</v>
      </c>
      <c r="C13402" t="s">
        <v>19641</v>
      </c>
      <c r="D13402" t="s">
        <v>8303</v>
      </c>
      <c r="E13402" t="s">
        <v>1028</v>
      </c>
    </row>
    <row r="13403" spans="2:5" x14ac:dyDescent="0.35">
      <c r="B13403" t="s">
        <v>16608</v>
      </c>
      <c r="C13403" t="s">
        <v>19641</v>
      </c>
      <c r="D13403" t="s">
        <v>8303</v>
      </c>
      <c r="E13403" t="s">
        <v>1028</v>
      </c>
    </row>
    <row r="13404" spans="2:5" x14ac:dyDescent="0.35">
      <c r="B13404" t="s">
        <v>16609</v>
      </c>
      <c r="C13404" t="s">
        <v>19641</v>
      </c>
      <c r="D13404" t="s">
        <v>8303</v>
      </c>
      <c r="E13404" t="s">
        <v>1028</v>
      </c>
    </row>
    <row r="13405" spans="2:5" x14ac:dyDescent="0.35">
      <c r="B13405" t="s">
        <v>16610</v>
      </c>
      <c r="C13405" t="s">
        <v>19641</v>
      </c>
      <c r="D13405" t="s">
        <v>8303</v>
      </c>
      <c r="E13405" t="s">
        <v>1028</v>
      </c>
    </row>
    <row r="13406" spans="2:5" x14ac:dyDescent="0.35">
      <c r="B13406" t="s">
        <v>16611</v>
      </c>
      <c r="C13406" t="s">
        <v>19641</v>
      </c>
      <c r="D13406" t="s">
        <v>8303</v>
      </c>
      <c r="E13406" t="s">
        <v>1028</v>
      </c>
    </row>
    <row r="13407" spans="2:5" x14ac:dyDescent="0.35">
      <c r="B13407" t="s">
        <v>16612</v>
      </c>
      <c r="C13407" t="s">
        <v>19641</v>
      </c>
      <c r="D13407" t="s">
        <v>8303</v>
      </c>
      <c r="E13407" t="s">
        <v>1028</v>
      </c>
    </row>
    <row r="13408" spans="2:5" x14ac:dyDescent="0.35">
      <c r="B13408" t="s">
        <v>16613</v>
      </c>
      <c r="C13408" t="s">
        <v>19641</v>
      </c>
      <c r="D13408" t="s">
        <v>8303</v>
      </c>
      <c r="E13408" t="s">
        <v>1028</v>
      </c>
    </row>
    <row r="13409" spans="2:5" x14ac:dyDescent="0.35">
      <c r="B13409" t="s">
        <v>16614</v>
      </c>
      <c r="C13409" t="s">
        <v>19641</v>
      </c>
      <c r="D13409" t="s">
        <v>8303</v>
      </c>
      <c r="E13409" t="s">
        <v>1028</v>
      </c>
    </row>
    <row r="13410" spans="2:5" x14ac:dyDescent="0.35">
      <c r="B13410" t="s">
        <v>16615</v>
      </c>
      <c r="C13410" t="s">
        <v>19641</v>
      </c>
      <c r="D13410" t="s">
        <v>8303</v>
      </c>
      <c r="E13410" t="s">
        <v>1028</v>
      </c>
    </row>
    <row r="13411" spans="2:5" x14ac:dyDescent="0.35">
      <c r="B13411" t="s">
        <v>16616</v>
      </c>
      <c r="C13411" t="s">
        <v>19641</v>
      </c>
      <c r="D13411" t="s">
        <v>8303</v>
      </c>
      <c r="E13411" t="s">
        <v>1028</v>
      </c>
    </row>
    <row r="13412" spans="2:5" x14ac:dyDescent="0.35">
      <c r="B13412" t="s">
        <v>16617</v>
      </c>
      <c r="C13412" t="s">
        <v>19641</v>
      </c>
      <c r="D13412" t="s">
        <v>8303</v>
      </c>
      <c r="E13412" t="s">
        <v>1028</v>
      </c>
    </row>
    <row r="13413" spans="2:5" x14ac:dyDescent="0.35">
      <c r="B13413" t="s">
        <v>16618</v>
      </c>
      <c r="C13413" t="s">
        <v>19641</v>
      </c>
      <c r="D13413" t="s">
        <v>8303</v>
      </c>
      <c r="E13413" t="s">
        <v>1028</v>
      </c>
    </row>
    <row r="13414" spans="2:5" x14ac:dyDescent="0.35">
      <c r="B13414" t="s">
        <v>16619</v>
      </c>
      <c r="C13414" t="s">
        <v>19641</v>
      </c>
      <c r="D13414" t="s">
        <v>8303</v>
      </c>
      <c r="E13414" t="s">
        <v>1028</v>
      </c>
    </row>
    <row r="13415" spans="2:5" x14ac:dyDescent="0.35">
      <c r="B13415" t="s">
        <v>16620</v>
      </c>
      <c r="C13415" t="s">
        <v>19641</v>
      </c>
      <c r="D13415" t="s">
        <v>8303</v>
      </c>
      <c r="E13415" t="s">
        <v>1028</v>
      </c>
    </row>
    <row r="13416" spans="2:5" x14ac:dyDescent="0.35">
      <c r="B13416" t="s">
        <v>16621</v>
      </c>
      <c r="C13416" t="s">
        <v>19641</v>
      </c>
      <c r="D13416" t="s">
        <v>8303</v>
      </c>
      <c r="E13416" t="s">
        <v>1028</v>
      </c>
    </row>
    <row r="13417" spans="2:5" x14ac:dyDescent="0.35">
      <c r="B13417" t="s">
        <v>16622</v>
      </c>
      <c r="C13417" t="s">
        <v>19641</v>
      </c>
      <c r="D13417" t="s">
        <v>8303</v>
      </c>
      <c r="E13417" t="s">
        <v>1028</v>
      </c>
    </row>
    <row r="13418" spans="2:5" x14ac:dyDescent="0.35">
      <c r="B13418" t="s">
        <v>16623</v>
      </c>
      <c r="C13418" t="s">
        <v>19641</v>
      </c>
      <c r="D13418" t="s">
        <v>8303</v>
      </c>
      <c r="E13418" t="s">
        <v>1028</v>
      </c>
    </row>
    <row r="13419" spans="2:5" x14ac:dyDescent="0.35">
      <c r="B13419" t="s">
        <v>16624</v>
      </c>
      <c r="C13419" t="s">
        <v>19641</v>
      </c>
      <c r="D13419" t="s">
        <v>8303</v>
      </c>
      <c r="E13419" t="s">
        <v>1028</v>
      </c>
    </row>
    <row r="13420" spans="2:5" x14ac:dyDescent="0.35">
      <c r="B13420" t="s">
        <v>16625</v>
      </c>
      <c r="C13420" t="s">
        <v>19641</v>
      </c>
      <c r="D13420" t="s">
        <v>8303</v>
      </c>
      <c r="E13420" t="s">
        <v>1028</v>
      </c>
    </row>
    <row r="13421" spans="2:5" x14ac:dyDescent="0.35">
      <c r="B13421" t="s">
        <v>16626</v>
      </c>
      <c r="C13421" t="s">
        <v>19641</v>
      </c>
      <c r="D13421" t="s">
        <v>8303</v>
      </c>
      <c r="E13421" t="s">
        <v>1028</v>
      </c>
    </row>
    <row r="13422" spans="2:5" x14ac:dyDescent="0.35">
      <c r="B13422" t="s">
        <v>16627</v>
      </c>
      <c r="C13422" t="s">
        <v>19641</v>
      </c>
      <c r="D13422" t="s">
        <v>8303</v>
      </c>
      <c r="E13422" t="s">
        <v>1028</v>
      </c>
    </row>
    <row r="13423" spans="2:5" x14ac:dyDescent="0.35">
      <c r="B13423" t="s">
        <v>16628</v>
      </c>
      <c r="C13423" t="s">
        <v>19641</v>
      </c>
      <c r="D13423" t="s">
        <v>8303</v>
      </c>
      <c r="E13423" t="s">
        <v>1028</v>
      </c>
    </row>
    <row r="13424" spans="2:5" x14ac:dyDescent="0.35">
      <c r="B13424" t="s">
        <v>16629</v>
      </c>
      <c r="C13424" t="s">
        <v>19641</v>
      </c>
      <c r="D13424" t="s">
        <v>8303</v>
      </c>
      <c r="E13424" t="s">
        <v>1028</v>
      </c>
    </row>
    <row r="13425" spans="2:5" x14ac:dyDescent="0.35">
      <c r="B13425" t="s">
        <v>16630</v>
      </c>
      <c r="C13425" t="s">
        <v>19641</v>
      </c>
      <c r="D13425" t="s">
        <v>8303</v>
      </c>
      <c r="E13425" t="s">
        <v>1028</v>
      </c>
    </row>
    <row r="13426" spans="2:5" x14ac:dyDescent="0.35">
      <c r="B13426" t="s">
        <v>16631</v>
      </c>
      <c r="C13426" t="s">
        <v>19641</v>
      </c>
      <c r="D13426" t="s">
        <v>8303</v>
      </c>
      <c r="E13426" t="s">
        <v>1028</v>
      </c>
    </row>
    <row r="13427" spans="2:5" x14ac:dyDescent="0.35">
      <c r="B13427" t="s">
        <v>16632</v>
      </c>
      <c r="C13427" t="s">
        <v>19641</v>
      </c>
      <c r="D13427" t="s">
        <v>8303</v>
      </c>
      <c r="E13427" t="s">
        <v>1028</v>
      </c>
    </row>
    <row r="13428" spans="2:5" x14ac:dyDescent="0.35">
      <c r="B13428" t="s">
        <v>16633</v>
      </c>
      <c r="C13428" t="s">
        <v>19641</v>
      </c>
      <c r="D13428" t="s">
        <v>8303</v>
      </c>
      <c r="E13428" t="s">
        <v>1028</v>
      </c>
    </row>
    <row r="13429" spans="2:5" x14ac:dyDescent="0.35">
      <c r="B13429" t="s">
        <v>16634</v>
      </c>
      <c r="C13429" t="s">
        <v>19641</v>
      </c>
      <c r="D13429" t="s">
        <v>8303</v>
      </c>
      <c r="E13429" t="s">
        <v>1028</v>
      </c>
    </row>
    <row r="13430" spans="2:5" x14ac:dyDescent="0.35">
      <c r="B13430" t="s">
        <v>16635</v>
      </c>
      <c r="C13430" t="s">
        <v>19641</v>
      </c>
      <c r="D13430" t="s">
        <v>8303</v>
      </c>
      <c r="E13430" t="s">
        <v>1028</v>
      </c>
    </row>
    <row r="13431" spans="2:5" x14ac:dyDescent="0.35">
      <c r="B13431" t="s">
        <v>16636</v>
      </c>
      <c r="C13431" t="s">
        <v>19641</v>
      </c>
      <c r="D13431" t="s">
        <v>8303</v>
      </c>
      <c r="E13431" t="s">
        <v>1028</v>
      </c>
    </row>
    <row r="13432" spans="2:5" x14ac:dyDescent="0.35">
      <c r="B13432" t="s">
        <v>16637</v>
      </c>
      <c r="C13432" t="s">
        <v>19641</v>
      </c>
      <c r="D13432" t="s">
        <v>8303</v>
      </c>
      <c r="E13432" t="s">
        <v>1028</v>
      </c>
    </row>
    <row r="13433" spans="2:5" x14ac:dyDescent="0.35">
      <c r="B13433" t="s">
        <v>16638</v>
      </c>
      <c r="C13433" t="s">
        <v>19641</v>
      </c>
      <c r="D13433" t="s">
        <v>8303</v>
      </c>
      <c r="E13433" t="s">
        <v>1028</v>
      </c>
    </row>
    <row r="13434" spans="2:5" x14ac:dyDescent="0.35">
      <c r="B13434" t="s">
        <v>16639</v>
      </c>
      <c r="C13434" t="s">
        <v>19641</v>
      </c>
      <c r="D13434" t="s">
        <v>8303</v>
      </c>
      <c r="E13434" t="s">
        <v>1028</v>
      </c>
    </row>
    <row r="13435" spans="2:5" x14ac:dyDescent="0.35">
      <c r="B13435" t="s">
        <v>16640</v>
      </c>
      <c r="C13435" t="s">
        <v>19641</v>
      </c>
      <c r="D13435" t="s">
        <v>8303</v>
      </c>
      <c r="E13435" t="s">
        <v>1028</v>
      </c>
    </row>
    <row r="13436" spans="2:5" x14ac:dyDescent="0.35">
      <c r="B13436" t="s">
        <v>16641</v>
      </c>
      <c r="C13436" t="s">
        <v>19641</v>
      </c>
      <c r="D13436" t="s">
        <v>8303</v>
      </c>
      <c r="E13436" t="s">
        <v>1028</v>
      </c>
    </row>
    <row r="13437" spans="2:5" x14ac:dyDescent="0.35">
      <c r="B13437" t="s">
        <v>16642</v>
      </c>
      <c r="C13437" t="s">
        <v>19641</v>
      </c>
      <c r="D13437" t="s">
        <v>8303</v>
      </c>
      <c r="E13437" t="s">
        <v>1028</v>
      </c>
    </row>
    <row r="13438" spans="2:5" x14ac:dyDescent="0.35">
      <c r="B13438" t="s">
        <v>16643</v>
      </c>
      <c r="C13438" t="s">
        <v>19641</v>
      </c>
      <c r="D13438" t="s">
        <v>8303</v>
      </c>
      <c r="E13438" t="s">
        <v>1028</v>
      </c>
    </row>
    <row r="13439" spans="2:5" x14ac:dyDescent="0.35">
      <c r="B13439" t="s">
        <v>16644</v>
      </c>
      <c r="C13439" t="s">
        <v>19641</v>
      </c>
      <c r="D13439" t="s">
        <v>8303</v>
      </c>
      <c r="E13439" t="s">
        <v>1028</v>
      </c>
    </row>
    <row r="13440" spans="2:5" x14ac:dyDescent="0.35">
      <c r="B13440" t="s">
        <v>16645</v>
      </c>
      <c r="C13440" t="s">
        <v>19641</v>
      </c>
      <c r="D13440" t="s">
        <v>8303</v>
      </c>
      <c r="E13440" t="s">
        <v>1028</v>
      </c>
    </row>
    <row r="13441" spans="2:5" x14ac:dyDescent="0.35">
      <c r="B13441" t="s">
        <v>16646</v>
      </c>
      <c r="C13441" t="s">
        <v>19641</v>
      </c>
      <c r="D13441" t="s">
        <v>8303</v>
      </c>
      <c r="E13441" t="s">
        <v>1028</v>
      </c>
    </row>
    <row r="13442" spans="2:5" x14ac:dyDescent="0.35">
      <c r="B13442" t="s">
        <v>16647</v>
      </c>
      <c r="C13442" t="s">
        <v>19641</v>
      </c>
      <c r="D13442" t="s">
        <v>8303</v>
      </c>
      <c r="E13442" t="s">
        <v>1028</v>
      </c>
    </row>
    <row r="13443" spans="2:5" x14ac:dyDescent="0.35">
      <c r="B13443" t="s">
        <v>16648</v>
      </c>
      <c r="C13443" t="s">
        <v>19641</v>
      </c>
      <c r="D13443" t="s">
        <v>8303</v>
      </c>
      <c r="E13443" t="s">
        <v>1028</v>
      </c>
    </row>
    <row r="13444" spans="2:5" x14ac:dyDescent="0.35">
      <c r="B13444" t="s">
        <v>16649</v>
      </c>
      <c r="C13444" t="s">
        <v>19641</v>
      </c>
      <c r="D13444" t="s">
        <v>8303</v>
      </c>
      <c r="E13444" t="s">
        <v>1028</v>
      </c>
    </row>
    <row r="13445" spans="2:5" x14ac:dyDescent="0.35">
      <c r="B13445" t="s">
        <v>16650</v>
      </c>
      <c r="C13445" t="s">
        <v>19641</v>
      </c>
      <c r="D13445" t="s">
        <v>8303</v>
      </c>
      <c r="E13445" t="s">
        <v>1028</v>
      </c>
    </row>
    <row r="13446" spans="2:5" x14ac:dyDescent="0.35">
      <c r="B13446" t="s">
        <v>16651</v>
      </c>
      <c r="C13446" t="s">
        <v>19641</v>
      </c>
      <c r="D13446" t="s">
        <v>8303</v>
      </c>
      <c r="E13446" t="s">
        <v>1028</v>
      </c>
    </row>
    <row r="13447" spans="2:5" x14ac:dyDescent="0.35">
      <c r="B13447" t="s">
        <v>16652</v>
      </c>
      <c r="C13447" t="s">
        <v>19641</v>
      </c>
      <c r="D13447" t="s">
        <v>8303</v>
      </c>
      <c r="E13447" t="s">
        <v>1028</v>
      </c>
    </row>
    <row r="13448" spans="2:5" x14ac:dyDescent="0.35">
      <c r="B13448" t="s">
        <v>16653</v>
      </c>
      <c r="C13448" t="s">
        <v>19641</v>
      </c>
      <c r="D13448" t="s">
        <v>8303</v>
      </c>
      <c r="E13448" t="s">
        <v>1028</v>
      </c>
    </row>
    <row r="13449" spans="2:5" x14ac:dyDescent="0.35">
      <c r="B13449" t="s">
        <v>16654</v>
      </c>
      <c r="C13449" t="s">
        <v>19641</v>
      </c>
      <c r="D13449" t="s">
        <v>8303</v>
      </c>
      <c r="E13449" t="s">
        <v>1028</v>
      </c>
    </row>
    <row r="13450" spans="2:5" x14ac:dyDescent="0.35">
      <c r="B13450" t="s">
        <v>16655</v>
      </c>
      <c r="C13450" t="s">
        <v>19641</v>
      </c>
      <c r="D13450" t="s">
        <v>8303</v>
      </c>
      <c r="E13450" t="s">
        <v>1028</v>
      </c>
    </row>
    <row r="13451" spans="2:5" x14ac:dyDescent="0.35">
      <c r="B13451" t="s">
        <v>16656</v>
      </c>
      <c r="C13451" t="s">
        <v>19641</v>
      </c>
      <c r="D13451" t="s">
        <v>8303</v>
      </c>
      <c r="E13451" t="s">
        <v>1028</v>
      </c>
    </row>
    <row r="13452" spans="2:5" x14ac:dyDescent="0.35">
      <c r="B13452" t="s">
        <v>16657</v>
      </c>
      <c r="C13452" t="s">
        <v>19641</v>
      </c>
      <c r="D13452" t="s">
        <v>8303</v>
      </c>
      <c r="E13452" t="s">
        <v>1028</v>
      </c>
    </row>
    <row r="13453" spans="2:5" x14ac:dyDescent="0.35">
      <c r="B13453" t="s">
        <v>16658</v>
      </c>
      <c r="C13453" t="s">
        <v>19641</v>
      </c>
      <c r="D13453" t="s">
        <v>8303</v>
      </c>
      <c r="E13453" t="s">
        <v>1028</v>
      </c>
    </row>
    <row r="13454" spans="2:5" x14ac:dyDescent="0.35">
      <c r="B13454" t="s">
        <v>16659</v>
      </c>
      <c r="C13454" t="s">
        <v>19641</v>
      </c>
      <c r="D13454" t="s">
        <v>8303</v>
      </c>
      <c r="E13454" t="s">
        <v>1028</v>
      </c>
    </row>
    <row r="13455" spans="2:5" x14ac:dyDescent="0.35">
      <c r="B13455" t="s">
        <v>16660</v>
      </c>
      <c r="C13455" t="s">
        <v>19641</v>
      </c>
      <c r="D13455" t="s">
        <v>8303</v>
      </c>
      <c r="E13455" t="s">
        <v>1028</v>
      </c>
    </row>
    <row r="13456" spans="2:5" x14ac:dyDescent="0.35">
      <c r="B13456" t="s">
        <v>16661</v>
      </c>
      <c r="C13456" t="s">
        <v>19641</v>
      </c>
      <c r="D13456" t="s">
        <v>8303</v>
      </c>
      <c r="E13456" t="s">
        <v>1028</v>
      </c>
    </row>
    <row r="13457" spans="2:5" x14ac:dyDescent="0.35">
      <c r="B13457" t="s">
        <v>16662</v>
      </c>
      <c r="C13457" t="s">
        <v>19641</v>
      </c>
      <c r="D13457" t="s">
        <v>8303</v>
      </c>
      <c r="E13457" t="s">
        <v>1028</v>
      </c>
    </row>
    <row r="13458" spans="2:5" x14ac:dyDescent="0.35">
      <c r="B13458" t="s">
        <v>16663</v>
      </c>
      <c r="C13458" t="s">
        <v>19641</v>
      </c>
      <c r="D13458" t="s">
        <v>8303</v>
      </c>
      <c r="E13458" t="s">
        <v>1028</v>
      </c>
    </row>
    <row r="13459" spans="2:5" x14ac:dyDescent="0.35">
      <c r="B13459" t="s">
        <v>16664</v>
      </c>
      <c r="C13459" t="s">
        <v>19641</v>
      </c>
      <c r="D13459" t="s">
        <v>8303</v>
      </c>
      <c r="E13459" t="s">
        <v>1028</v>
      </c>
    </row>
    <row r="13460" spans="2:5" x14ac:dyDescent="0.35">
      <c r="B13460" t="s">
        <v>16665</v>
      </c>
      <c r="C13460" t="s">
        <v>19641</v>
      </c>
      <c r="D13460" t="s">
        <v>8303</v>
      </c>
      <c r="E13460" t="s">
        <v>1028</v>
      </c>
    </row>
    <row r="13461" spans="2:5" x14ac:dyDescent="0.35">
      <c r="B13461" t="s">
        <v>16666</v>
      </c>
      <c r="C13461" t="s">
        <v>19641</v>
      </c>
      <c r="D13461" t="s">
        <v>8303</v>
      </c>
      <c r="E13461" t="s">
        <v>1028</v>
      </c>
    </row>
    <row r="13462" spans="2:5" x14ac:dyDescent="0.35">
      <c r="B13462" t="s">
        <v>16667</v>
      </c>
      <c r="C13462" t="s">
        <v>19641</v>
      </c>
      <c r="D13462" t="s">
        <v>8303</v>
      </c>
      <c r="E13462" t="s">
        <v>1028</v>
      </c>
    </row>
    <row r="13463" spans="2:5" x14ac:dyDescent="0.35">
      <c r="B13463" t="s">
        <v>16668</v>
      </c>
      <c r="C13463" t="s">
        <v>19641</v>
      </c>
      <c r="D13463" t="s">
        <v>8303</v>
      </c>
      <c r="E13463" t="s">
        <v>1028</v>
      </c>
    </row>
    <row r="13464" spans="2:5" x14ac:dyDescent="0.35">
      <c r="B13464" t="s">
        <v>16669</v>
      </c>
      <c r="C13464" t="s">
        <v>19641</v>
      </c>
      <c r="D13464" t="s">
        <v>8303</v>
      </c>
      <c r="E13464" t="s">
        <v>1028</v>
      </c>
    </row>
    <row r="13465" spans="2:5" x14ac:dyDescent="0.35">
      <c r="B13465" t="s">
        <v>16670</v>
      </c>
      <c r="C13465" t="s">
        <v>19641</v>
      </c>
      <c r="D13465" t="s">
        <v>8303</v>
      </c>
      <c r="E13465" t="s">
        <v>1028</v>
      </c>
    </row>
    <row r="13466" spans="2:5" x14ac:dyDescent="0.35">
      <c r="B13466" t="s">
        <v>16671</v>
      </c>
      <c r="C13466" t="s">
        <v>19641</v>
      </c>
      <c r="D13466" t="s">
        <v>8303</v>
      </c>
      <c r="E13466" t="s">
        <v>1028</v>
      </c>
    </row>
    <row r="13467" spans="2:5" x14ac:dyDescent="0.35">
      <c r="B13467" t="s">
        <v>16672</v>
      </c>
      <c r="C13467" t="s">
        <v>19641</v>
      </c>
      <c r="D13467" t="s">
        <v>8303</v>
      </c>
      <c r="E13467" t="s">
        <v>1028</v>
      </c>
    </row>
    <row r="13468" spans="2:5" x14ac:dyDescent="0.35">
      <c r="B13468" t="s">
        <v>16673</v>
      </c>
      <c r="C13468" t="s">
        <v>19641</v>
      </c>
      <c r="D13468" t="s">
        <v>8303</v>
      </c>
      <c r="E13468" t="s">
        <v>1028</v>
      </c>
    </row>
    <row r="13469" spans="2:5" x14ac:dyDescent="0.35">
      <c r="B13469" t="s">
        <v>16674</v>
      </c>
      <c r="C13469" t="s">
        <v>19641</v>
      </c>
      <c r="D13469" t="s">
        <v>8303</v>
      </c>
      <c r="E13469" t="s">
        <v>1028</v>
      </c>
    </row>
    <row r="13470" spans="2:5" x14ac:dyDescent="0.35">
      <c r="B13470" t="s">
        <v>16675</v>
      </c>
      <c r="C13470" t="s">
        <v>19641</v>
      </c>
      <c r="D13470" t="s">
        <v>8303</v>
      </c>
      <c r="E13470" t="s">
        <v>1028</v>
      </c>
    </row>
    <row r="13471" spans="2:5" x14ac:dyDescent="0.35">
      <c r="B13471" t="s">
        <v>16676</v>
      </c>
      <c r="C13471" t="s">
        <v>19641</v>
      </c>
      <c r="D13471" t="s">
        <v>8303</v>
      </c>
      <c r="E13471" t="s">
        <v>1028</v>
      </c>
    </row>
    <row r="13472" spans="2:5" x14ac:dyDescent="0.35">
      <c r="B13472" t="s">
        <v>16677</v>
      </c>
      <c r="C13472" t="s">
        <v>19641</v>
      </c>
      <c r="D13472" t="s">
        <v>8303</v>
      </c>
      <c r="E13472" t="s">
        <v>1028</v>
      </c>
    </row>
    <row r="13473" spans="2:5" x14ac:dyDescent="0.35">
      <c r="B13473" t="s">
        <v>16678</v>
      </c>
      <c r="C13473" t="s">
        <v>19641</v>
      </c>
      <c r="D13473" t="s">
        <v>8303</v>
      </c>
      <c r="E13473" t="s">
        <v>1028</v>
      </c>
    </row>
    <row r="13474" spans="2:5" x14ac:dyDescent="0.35">
      <c r="B13474" t="s">
        <v>16679</v>
      </c>
      <c r="C13474" t="s">
        <v>19641</v>
      </c>
      <c r="D13474" t="s">
        <v>8303</v>
      </c>
      <c r="E13474" t="s">
        <v>1028</v>
      </c>
    </row>
    <row r="13475" spans="2:5" x14ac:dyDescent="0.35">
      <c r="B13475" t="s">
        <v>16680</v>
      </c>
      <c r="C13475" t="s">
        <v>19641</v>
      </c>
      <c r="D13475" t="s">
        <v>8303</v>
      </c>
      <c r="E13475" t="s">
        <v>1028</v>
      </c>
    </row>
    <row r="13476" spans="2:5" x14ac:dyDescent="0.35">
      <c r="B13476" t="s">
        <v>16681</v>
      </c>
      <c r="C13476" t="s">
        <v>19641</v>
      </c>
      <c r="D13476" t="s">
        <v>8303</v>
      </c>
      <c r="E13476" t="s">
        <v>1028</v>
      </c>
    </row>
    <row r="13477" spans="2:5" x14ac:dyDescent="0.35">
      <c r="B13477" t="s">
        <v>16682</v>
      </c>
      <c r="C13477" t="s">
        <v>19641</v>
      </c>
      <c r="D13477" t="s">
        <v>8303</v>
      </c>
      <c r="E13477" t="s">
        <v>1028</v>
      </c>
    </row>
    <row r="13478" spans="2:5" x14ac:dyDescent="0.35">
      <c r="B13478" t="s">
        <v>16683</v>
      </c>
      <c r="C13478" t="s">
        <v>19641</v>
      </c>
      <c r="D13478" t="s">
        <v>8303</v>
      </c>
      <c r="E13478" t="s">
        <v>1028</v>
      </c>
    </row>
    <row r="13479" spans="2:5" x14ac:dyDescent="0.35">
      <c r="B13479" t="s">
        <v>16684</v>
      </c>
      <c r="C13479" t="s">
        <v>19641</v>
      </c>
      <c r="D13479" t="s">
        <v>8303</v>
      </c>
      <c r="E13479" t="s">
        <v>1028</v>
      </c>
    </row>
    <row r="13480" spans="2:5" x14ac:dyDescent="0.35">
      <c r="B13480" t="s">
        <v>16685</v>
      </c>
      <c r="C13480" t="s">
        <v>19641</v>
      </c>
      <c r="D13480" t="s">
        <v>8303</v>
      </c>
      <c r="E13480" t="s">
        <v>1028</v>
      </c>
    </row>
    <row r="13481" spans="2:5" x14ac:dyDescent="0.35">
      <c r="B13481" t="s">
        <v>16686</v>
      </c>
      <c r="C13481" t="s">
        <v>19641</v>
      </c>
      <c r="D13481" t="s">
        <v>8303</v>
      </c>
      <c r="E13481" t="s">
        <v>1028</v>
      </c>
    </row>
    <row r="13482" spans="2:5" x14ac:dyDescent="0.35">
      <c r="B13482" t="s">
        <v>16687</v>
      </c>
      <c r="C13482" t="s">
        <v>19641</v>
      </c>
      <c r="D13482" t="s">
        <v>8303</v>
      </c>
      <c r="E13482" t="s">
        <v>1028</v>
      </c>
    </row>
    <row r="13483" spans="2:5" x14ac:dyDescent="0.35">
      <c r="B13483" t="s">
        <v>16688</v>
      </c>
      <c r="C13483" t="s">
        <v>19641</v>
      </c>
      <c r="D13483" t="s">
        <v>8303</v>
      </c>
      <c r="E13483" t="s">
        <v>1028</v>
      </c>
    </row>
    <row r="13484" spans="2:5" x14ac:dyDescent="0.35">
      <c r="B13484" t="s">
        <v>16689</v>
      </c>
      <c r="C13484" t="s">
        <v>19641</v>
      </c>
      <c r="D13484" t="s">
        <v>8303</v>
      </c>
      <c r="E13484" t="s">
        <v>1028</v>
      </c>
    </row>
    <row r="13485" spans="2:5" x14ac:dyDescent="0.35">
      <c r="B13485" t="s">
        <v>16690</v>
      </c>
      <c r="C13485" t="s">
        <v>19641</v>
      </c>
      <c r="D13485" t="s">
        <v>8303</v>
      </c>
      <c r="E13485" t="s">
        <v>1028</v>
      </c>
    </row>
    <row r="13486" spans="2:5" x14ac:dyDescent="0.35">
      <c r="B13486" t="s">
        <v>16691</v>
      </c>
      <c r="C13486" t="s">
        <v>19641</v>
      </c>
      <c r="D13486" t="s">
        <v>8303</v>
      </c>
      <c r="E13486" t="s">
        <v>1028</v>
      </c>
    </row>
    <row r="13487" spans="2:5" x14ac:dyDescent="0.35">
      <c r="B13487" t="s">
        <v>16692</v>
      </c>
      <c r="C13487" t="s">
        <v>19641</v>
      </c>
      <c r="D13487" t="s">
        <v>8303</v>
      </c>
      <c r="E13487" t="s">
        <v>1028</v>
      </c>
    </row>
    <row r="13488" spans="2:5" x14ac:dyDescent="0.35">
      <c r="B13488" t="s">
        <v>16693</v>
      </c>
      <c r="C13488" t="s">
        <v>19641</v>
      </c>
      <c r="D13488" t="s">
        <v>8303</v>
      </c>
      <c r="E13488" t="s">
        <v>1028</v>
      </c>
    </row>
    <row r="13489" spans="2:5" x14ac:dyDescent="0.35">
      <c r="B13489" t="s">
        <v>16694</v>
      </c>
      <c r="C13489" t="s">
        <v>19641</v>
      </c>
      <c r="D13489" t="s">
        <v>8303</v>
      </c>
      <c r="E13489" t="s">
        <v>1028</v>
      </c>
    </row>
    <row r="13490" spans="2:5" x14ac:dyDescent="0.35">
      <c r="B13490" t="s">
        <v>16695</v>
      </c>
      <c r="C13490" t="s">
        <v>19641</v>
      </c>
      <c r="D13490" t="s">
        <v>8303</v>
      </c>
      <c r="E13490" t="s">
        <v>1028</v>
      </c>
    </row>
    <row r="13491" spans="2:5" x14ac:dyDescent="0.35">
      <c r="B13491" t="s">
        <v>16696</v>
      </c>
      <c r="C13491" t="s">
        <v>19641</v>
      </c>
      <c r="D13491" t="s">
        <v>8303</v>
      </c>
      <c r="E13491" t="s">
        <v>1028</v>
      </c>
    </row>
    <row r="13492" spans="2:5" x14ac:dyDescent="0.35">
      <c r="B13492" t="s">
        <v>16697</v>
      </c>
      <c r="C13492" t="s">
        <v>19641</v>
      </c>
      <c r="D13492" t="s">
        <v>8303</v>
      </c>
      <c r="E13492" t="s">
        <v>1028</v>
      </c>
    </row>
    <row r="13493" spans="2:5" x14ac:dyDescent="0.35">
      <c r="B13493" t="s">
        <v>16698</v>
      </c>
      <c r="C13493" t="s">
        <v>19641</v>
      </c>
      <c r="D13493" t="s">
        <v>8303</v>
      </c>
      <c r="E13493" t="s">
        <v>1028</v>
      </c>
    </row>
    <row r="13494" spans="2:5" x14ac:dyDescent="0.35">
      <c r="B13494" t="s">
        <v>16699</v>
      </c>
      <c r="C13494" t="s">
        <v>19641</v>
      </c>
      <c r="D13494" t="s">
        <v>8303</v>
      </c>
      <c r="E13494" t="s">
        <v>1028</v>
      </c>
    </row>
    <row r="13495" spans="2:5" x14ac:dyDescent="0.35">
      <c r="B13495" t="s">
        <v>16700</v>
      </c>
      <c r="C13495" t="s">
        <v>19641</v>
      </c>
      <c r="D13495" t="s">
        <v>19825</v>
      </c>
    </row>
    <row r="13496" spans="2:5" x14ac:dyDescent="0.35">
      <c r="B13496" t="s">
        <v>16701</v>
      </c>
      <c r="C13496" t="s">
        <v>19641</v>
      </c>
      <c r="D13496" t="s">
        <v>19825</v>
      </c>
    </row>
    <row r="13497" spans="2:5" x14ac:dyDescent="0.35">
      <c r="B13497" t="s">
        <v>16702</v>
      </c>
      <c r="C13497" t="s">
        <v>19641</v>
      </c>
      <c r="D13497" t="s">
        <v>19825</v>
      </c>
    </row>
    <row r="13498" spans="2:5" x14ac:dyDescent="0.35">
      <c r="B13498" t="s">
        <v>16703</v>
      </c>
      <c r="C13498" t="s">
        <v>19641</v>
      </c>
      <c r="D13498" t="s">
        <v>19825</v>
      </c>
    </row>
    <row r="13499" spans="2:5" x14ac:dyDescent="0.35">
      <c r="B13499" t="s">
        <v>16704</v>
      </c>
      <c r="C13499" t="s">
        <v>19641</v>
      </c>
      <c r="D13499" t="s">
        <v>19825</v>
      </c>
    </row>
    <row r="13500" spans="2:5" x14ac:dyDescent="0.35">
      <c r="B13500" t="s">
        <v>6850</v>
      </c>
      <c r="C13500" t="s">
        <v>19641</v>
      </c>
      <c r="D13500" t="s">
        <v>8303</v>
      </c>
      <c r="E13500" t="s">
        <v>1028</v>
      </c>
    </row>
    <row r="13501" spans="2:5" x14ac:dyDescent="0.35">
      <c r="B13501" t="s">
        <v>6851</v>
      </c>
      <c r="C13501" t="s">
        <v>19641</v>
      </c>
      <c r="D13501" t="s">
        <v>8303</v>
      </c>
      <c r="E13501" t="s">
        <v>1028</v>
      </c>
    </row>
    <row r="13502" spans="2:5" x14ac:dyDescent="0.35">
      <c r="B13502" t="s">
        <v>6852</v>
      </c>
      <c r="C13502" t="s">
        <v>19641</v>
      </c>
      <c r="D13502" t="s">
        <v>8303</v>
      </c>
      <c r="E13502" t="s">
        <v>1028</v>
      </c>
    </row>
    <row r="13503" spans="2:5" x14ac:dyDescent="0.35">
      <c r="B13503" t="s">
        <v>16705</v>
      </c>
      <c r="C13503" t="s">
        <v>19641</v>
      </c>
      <c r="D13503" t="s">
        <v>8303</v>
      </c>
      <c r="E13503" t="s">
        <v>1028</v>
      </c>
    </row>
    <row r="13504" spans="2:5" x14ac:dyDescent="0.35">
      <c r="B13504" t="s">
        <v>6853</v>
      </c>
      <c r="C13504" t="s">
        <v>19641</v>
      </c>
      <c r="D13504" t="s">
        <v>8303</v>
      </c>
      <c r="E13504" t="s">
        <v>1028</v>
      </c>
    </row>
    <row r="13505" spans="2:5" x14ac:dyDescent="0.35">
      <c r="B13505" t="s">
        <v>16706</v>
      </c>
      <c r="C13505" t="s">
        <v>19641</v>
      </c>
      <c r="D13505" t="s">
        <v>8303</v>
      </c>
      <c r="E13505" t="s">
        <v>1028</v>
      </c>
    </row>
    <row r="13506" spans="2:5" x14ac:dyDescent="0.35">
      <c r="B13506" t="s">
        <v>6854</v>
      </c>
      <c r="C13506" t="s">
        <v>19641</v>
      </c>
      <c r="D13506" t="s">
        <v>8303</v>
      </c>
      <c r="E13506" t="s">
        <v>1028</v>
      </c>
    </row>
    <row r="13507" spans="2:5" x14ac:dyDescent="0.35">
      <c r="B13507" t="s">
        <v>6855</v>
      </c>
      <c r="C13507" t="s">
        <v>19641</v>
      </c>
      <c r="D13507" t="s">
        <v>8303</v>
      </c>
      <c r="E13507" t="s">
        <v>1028</v>
      </c>
    </row>
    <row r="13508" spans="2:5" x14ac:dyDescent="0.35">
      <c r="B13508" t="s">
        <v>6856</v>
      </c>
      <c r="C13508" t="s">
        <v>19641</v>
      </c>
      <c r="D13508" t="s">
        <v>8303</v>
      </c>
      <c r="E13508" t="s">
        <v>1028</v>
      </c>
    </row>
    <row r="13509" spans="2:5" x14ac:dyDescent="0.35">
      <c r="B13509" t="s">
        <v>16707</v>
      </c>
      <c r="C13509" t="s">
        <v>19641</v>
      </c>
      <c r="D13509" t="s">
        <v>8303</v>
      </c>
      <c r="E13509" t="s">
        <v>1028</v>
      </c>
    </row>
    <row r="13510" spans="2:5" x14ac:dyDescent="0.35">
      <c r="B13510" t="s">
        <v>6857</v>
      </c>
      <c r="C13510" t="s">
        <v>19641</v>
      </c>
      <c r="D13510" t="s">
        <v>8303</v>
      </c>
      <c r="E13510" t="s">
        <v>1028</v>
      </c>
    </row>
    <row r="13511" spans="2:5" x14ac:dyDescent="0.35">
      <c r="B13511" t="s">
        <v>16708</v>
      </c>
      <c r="C13511" t="s">
        <v>19641</v>
      </c>
      <c r="D13511" t="s">
        <v>8303</v>
      </c>
      <c r="E13511" t="s">
        <v>1028</v>
      </c>
    </row>
    <row r="13512" spans="2:5" x14ac:dyDescent="0.35">
      <c r="B13512" t="s">
        <v>6858</v>
      </c>
      <c r="C13512" t="s">
        <v>19641</v>
      </c>
      <c r="D13512" t="s">
        <v>8303</v>
      </c>
      <c r="E13512" t="s">
        <v>1028</v>
      </c>
    </row>
    <row r="13513" spans="2:5" x14ac:dyDescent="0.35">
      <c r="B13513" t="s">
        <v>16709</v>
      </c>
      <c r="C13513" t="s">
        <v>19641</v>
      </c>
      <c r="D13513" t="s">
        <v>8303</v>
      </c>
      <c r="E13513" t="s">
        <v>1028</v>
      </c>
    </row>
    <row r="13514" spans="2:5" x14ac:dyDescent="0.35">
      <c r="B13514" t="s">
        <v>16710</v>
      </c>
      <c r="C13514" t="s">
        <v>19641</v>
      </c>
      <c r="D13514" t="s">
        <v>8303</v>
      </c>
      <c r="E13514" t="s">
        <v>1028</v>
      </c>
    </row>
    <row r="13515" spans="2:5" x14ac:dyDescent="0.35">
      <c r="B13515" t="s">
        <v>16711</v>
      </c>
      <c r="C13515" t="s">
        <v>19641</v>
      </c>
      <c r="D13515" t="s">
        <v>8303</v>
      </c>
      <c r="E13515" t="s">
        <v>1028</v>
      </c>
    </row>
    <row r="13516" spans="2:5" x14ac:dyDescent="0.35">
      <c r="B13516" t="s">
        <v>16712</v>
      </c>
      <c r="C13516" t="s">
        <v>19641</v>
      </c>
      <c r="D13516" t="s">
        <v>8303</v>
      </c>
      <c r="E13516" t="s">
        <v>1028</v>
      </c>
    </row>
    <row r="13517" spans="2:5" x14ac:dyDescent="0.35">
      <c r="B13517" t="s">
        <v>16713</v>
      </c>
      <c r="C13517" t="s">
        <v>19641</v>
      </c>
      <c r="D13517" t="s">
        <v>8303</v>
      </c>
      <c r="E13517" t="s">
        <v>1028</v>
      </c>
    </row>
    <row r="13518" spans="2:5" x14ac:dyDescent="0.35">
      <c r="B13518" t="s">
        <v>6859</v>
      </c>
      <c r="C13518" t="s">
        <v>19641</v>
      </c>
      <c r="D13518" t="s">
        <v>8303</v>
      </c>
      <c r="E13518" t="s">
        <v>1028</v>
      </c>
    </row>
    <row r="13519" spans="2:5" x14ac:dyDescent="0.35">
      <c r="B13519" t="s">
        <v>16714</v>
      </c>
      <c r="C13519" t="s">
        <v>19641</v>
      </c>
      <c r="D13519" t="s">
        <v>8303</v>
      </c>
      <c r="E13519" t="s">
        <v>1028</v>
      </c>
    </row>
    <row r="13520" spans="2:5" x14ac:dyDescent="0.35">
      <c r="B13520" t="s">
        <v>16715</v>
      </c>
      <c r="C13520" t="s">
        <v>19641</v>
      </c>
      <c r="D13520" t="s">
        <v>8303</v>
      </c>
      <c r="E13520" t="s">
        <v>1028</v>
      </c>
    </row>
    <row r="13521" spans="2:5" x14ac:dyDescent="0.35">
      <c r="B13521" t="s">
        <v>16716</v>
      </c>
      <c r="C13521" t="s">
        <v>19641</v>
      </c>
      <c r="D13521" t="s">
        <v>8303</v>
      </c>
      <c r="E13521" t="s">
        <v>1028</v>
      </c>
    </row>
    <row r="13522" spans="2:5" x14ac:dyDescent="0.35">
      <c r="B13522" t="s">
        <v>6860</v>
      </c>
      <c r="C13522" t="s">
        <v>19641</v>
      </c>
      <c r="D13522" t="s">
        <v>8303</v>
      </c>
      <c r="E13522" t="s">
        <v>1028</v>
      </c>
    </row>
    <row r="13523" spans="2:5" x14ac:dyDescent="0.35">
      <c r="B13523" t="s">
        <v>6861</v>
      </c>
      <c r="C13523" t="s">
        <v>19641</v>
      </c>
      <c r="D13523" t="s">
        <v>8303</v>
      </c>
      <c r="E13523" t="s">
        <v>1028</v>
      </c>
    </row>
    <row r="13524" spans="2:5" x14ac:dyDescent="0.35">
      <c r="B13524" t="s">
        <v>6862</v>
      </c>
      <c r="C13524" t="s">
        <v>19641</v>
      </c>
      <c r="D13524" t="s">
        <v>8303</v>
      </c>
      <c r="E13524" t="s">
        <v>1028</v>
      </c>
    </row>
    <row r="13525" spans="2:5" x14ac:dyDescent="0.35">
      <c r="B13525" t="s">
        <v>6863</v>
      </c>
      <c r="C13525" t="s">
        <v>19641</v>
      </c>
      <c r="D13525" t="s">
        <v>8303</v>
      </c>
      <c r="E13525" t="s">
        <v>1028</v>
      </c>
    </row>
    <row r="13526" spans="2:5" x14ac:dyDescent="0.35">
      <c r="B13526" t="s">
        <v>6864</v>
      </c>
      <c r="C13526" t="s">
        <v>19641</v>
      </c>
      <c r="D13526" t="s">
        <v>8303</v>
      </c>
      <c r="E13526" t="s">
        <v>1028</v>
      </c>
    </row>
    <row r="13527" spans="2:5" x14ac:dyDescent="0.35">
      <c r="B13527" t="s">
        <v>6865</v>
      </c>
      <c r="C13527" t="s">
        <v>19641</v>
      </c>
      <c r="D13527" t="s">
        <v>8303</v>
      </c>
      <c r="E13527" t="s">
        <v>1028</v>
      </c>
    </row>
    <row r="13528" spans="2:5" x14ac:dyDescent="0.35">
      <c r="B13528" t="s">
        <v>6866</v>
      </c>
      <c r="C13528" t="s">
        <v>19641</v>
      </c>
      <c r="D13528" t="s">
        <v>8303</v>
      </c>
      <c r="E13528" t="s">
        <v>1028</v>
      </c>
    </row>
    <row r="13529" spans="2:5" x14ac:dyDescent="0.35">
      <c r="B13529" t="s">
        <v>16717</v>
      </c>
      <c r="C13529" t="s">
        <v>19641</v>
      </c>
      <c r="D13529" t="s">
        <v>8303</v>
      </c>
      <c r="E13529" t="s">
        <v>1028</v>
      </c>
    </row>
    <row r="13530" spans="2:5" x14ac:dyDescent="0.35">
      <c r="B13530" t="s">
        <v>16718</v>
      </c>
      <c r="C13530" t="s">
        <v>19641</v>
      </c>
      <c r="D13530" t="s">
        <v>8303</v>
      </c>
      <c r="E13530" t="s">
        <v>1028</v>
      </c>
    </row>
    <row r="13531" spans="2:5" x14ac:dyDescent="0.35">
      <c r="B13531" t="s">
        <v>16719</v>
      </c>
      <c r="C13531" t="s">
        <v>19641</v>
      </c>
      <c r="D13531" t="s">
        <v>8303</v>
      </c>
      <c r="E13531" t="s">
        <v>1028</v>
      </c>
    </row>
    <row r="13532" spans="2:5" x14ac:dyDescent="0.35">
      <c r="B13532" t="s">
        <v>6867</v>
      </c>
      <c r="C13532" t="s">
        <v>19641</v>
      </c>
      <c r="D13532" t="s">
        <v>8303</v>
      </c>
      <c r="E13532" t="s">
        <v>1028</v>
      </c>
    </row>
    <row r="13533" spans="2:5" x14ac:dyDescent="0.35">
      <c r="B13533" t="s">
        <v>6868</v>
      </c>
      <c r="C13533" t="s">
        <v>19641</v>
      </c>
      <c r="D13533" t="s">
        <v>8303</v>
      </c>
      <c r="E13533" t="s">
        <v>1028</v>
      </c>
    </row>
    <row r="13534" spans="2:5" x14ac:dyDescent="0.35">
      <c r="B13534" t="s">
        <v>6869</v>
      </c>
      <c r="C13534" t="s">
        <v>19641</v>
      </c>
      <c r="D13534" t="s">
        <v>8303</v>
      </c>
      <c r="E13534" t="s">
        <v>1028</v>
      </c>
    </row>
    <row r="13535" spans="2:5" x14ac:dyDescent="0.35">
      <c r="B13535" t="s">
        <v>6870</v>
      </c>
      <c r="C13535" t="s">
        <v>19641</v>
      </c>
      <c r="D13535" t="s">
        <v>8303</v>
      </c>
      <c r="E13535" t="s">
        <v>1028</v>
      </c>
    </row>
    <row r="13536" spans="2:5" x14ac:dyDescent="0.35">
      <c r="B13536" t="s">
        <v>6871</v>
      </c>
      <c r="C13536" t="s">
        <v>19641</v>
      </c>
      <c r="D13536" t="s">
        <v>8303</v>
      </c>
      <c r="E13536" t="s">
        <v>1028</v>
      </c>
    </row>
    <row r="13537" spans="2:5" x14ac:dyDescent="0.35">
      <c r="B13537" t="s">
        <v>6872</v>
      </c>
      <c r="C13537" t="s">
        <v>19641</v>
      </c>
      <c r="D13537" t="s">
        <v>8303</v>
      </c>
      <c r="E13537" t="s">
        <v>1028</v>
      </c>
    </row>
    <row r="13538" spans="2:5" x14ac:dyDescent="0.35">
      <c r="B13538" t="s">
        <v>16720</v>
      </c>
      <c r="C13538" t="s">
        <v>19641</v>
      </c>
      <c r="D13538" t="s">
        <v>8303</v>
      </c>
      <c r="E13538" t="s">
        <v>1028</v>
      </c>
    </row>
    <row r="13539" spans="2:5" x14ac:dyDescent="0.35">
      <c r="B13539" t="s">
        <v>6873</v>
      </c>
      <c r="C13539" t="s">
        <v>19641</v>
      </c>
      <c r="D13539" t="s">
        <v>8303</v>
      </c>
      <c r="E13539" t="s">
        <v>1028</v>
      </c>
    </row>
    <row r="13540" spans="2:5" x14ac:dyDescent="0.35">
      <c r="B13540" t="s">
        <v>16721</v>
      </c>
      <c r="C13540" t="s">
        <v>19641</v>
      </c>
      <c r="D13540" t="s">
        <v>8303</v>
      </c>
      <c r="E13540" t="s">
        <v>1028</v>
      </c>
    </row>
    <row r="13541" spans="2:5" x14ac:dyDescent="0.35">
      <c r="B13541" t="s">
        <v>16722</v>
      </c>
      <c r="C13541" t="s">
        <v>19641</v>
      </c>
      <c r="D13541" t="s">
        <v>8303</v>
      </c>
      <c r="E13541" t="s">
        <v>1028</v>
      </c>
    </row>
    <row r="13542" spans="2:5" x14ac:dyDescent="0.35">
      <c r="B13542" t="s">
        <v>16723</v>
      </c>
      <c r="C13542" t="s">
        <v>19641</v>
      </c>
      <c r="D13542" t="s">
        <v>8303</v>
      </c>
      <c r="E13542" t="s">
        <v>1028</v>
      </c>
    </row>
    <row r="13543" spans="2:5" x14ac:dyDescent="0.35">
      <c r="B13543" t="s">
        <v>16724</v>
      </c>
      <c r="C13543" t="s">
        <v>19641</v>
      </c>
    </row>
    <row r="13544" spans="2:5" x14ac:dyDescent="0.35">
      <c r="B13544" t="s">
        <v>16725</v>
      </c>
      <c r="C13544" t="s">
        <v>19641</v>
      </c>
    </row>
    <row r="13545" spans="2:5" x14ac:dyDescent="0.35">
      <c r="B13545" t="s">
        <v>16726</v>
      </c>
      <c r="C13545" t="s">
        <v>19641</v>
      </c>
      <c r="D13545" t="s">
        <v>8305</v>
      </c>
    </row>
    <row r="13546" spans="2:5" x14ac:dyDescent="0.35">
      <c r="B13546" t="s">
        <v>6881</v>
      </c>
      <c r="C13546" t="s">
        <v>19641</v>
      </c>
      <c r="D13546" t="s">
        <v>8307</v>
      </c>
      <c r="E13546" t="s">
        <v>1057</v>
      </c>
    </row>
    <row r="13547" spans="2:5" x14ac:dyDescent="0.35">
      <c r="B13547" t="s">
        <v>16727</v>
      </c>
      <c r="C13547" t="s">
        <v>19641</v>
      </c>
      <c r="D13547" t="s">
        <v>8297</v>
      </c>
      <c r="E13547" t="s">
        <v>1028</v>
      </c>
    </row>
    <row r="13548" spans="2:5" x14ac:dyDescent="0.35">
      <c r="B13548" t="s">
        <v>16728</v>
      </c>
      <c r="C13548" t="s">
        <v>19641</v>
      </c>
      <c r="D13548" t="s">
        <v>8297</v>
      </c>
      <c r="E13548" t="s">
        <v>1028</v>
      </c>
    </row>
    <row r="13549" spans="2:5" x14ac:dyDescent="0.35">
      <c r="B13549" t="s">
        <v>16729</v>
      </c>
      <c r="C13549" t="s">
        <v>19641</v>
      </c>
      <c r="D13549" t="s">
        <v>8297</v>
      </c>
      <c r="E13549" t="s">
        <v>1028</v>
      </c>
    </row>
    <row r="13550" spans="2:5" x14ac:dyDescent="0.35">
      <c r="B13550" t="s">
        <v>16730</v>
      </c>
      <c r="C13550" t="s">
        <v>19641</v>
      </c>
      <c r="D13550" t="s">
        <v>8297</v>
      </c>
      <c r="E13550" t="s">
        <v>1028</v>
      </c>
    </row>
    <row r="13551" spans="2:5" x14ac:dyDescent="0.35">
      <c r="B13551" t="s">
        <v>16731</v>
      </c>
      <c r="C13551" t="s">
        <v>19641</v>
      </c>
      <c r="D13551" t="s">
        <v>8297</v>
      </c>
      <c r="E13551" t="s">
        <v>1028</v>
      </c>
    </row>
    <row r="13552" spans="2:5" x14ac:dyDescent="0.35">
      <c r="B13552" t="s">
        <v>16732</v>
      </c>
      <c r="C13552" t="s">
        <v>19641</v>
      </c>
      <c r="D13552" t="s">
        <v>8297</v>
      </c>
      <c r="E13552" t="s">
        <v>1028</v>
      </c>
    </row>
    <row r="13553" spans="2:5" x14ac:dyDescent="0.35">
      <c r="B13553" t="s">
        <v>16733</v>
      </c>
      <c r="C13553" t="s">
        <v>19641</v>
      </c>
      <c r="D13553" t="s">
        <v>8297</v>
      </c>
      <c r="E13553" t="s">
        <v>1028</v>
      </c>
    </row>
    <row r="13554" spans="2:5" x14ac:dyDescent="0.35">
      <c r="B13554" t="s">
        <v>16734</v>
      </c>
      <c r="C13554" t="s">
        <v>19641</v>
      </c>
      <c r="D13554" t="s">
        <v>8297</v>
      </c>
      <c r="E13554" t="s">
        <v>1028</v>
      </c>
    </row>
    <row r="13555" spans="2:5" x14ac:dyDescent="0.35">
      <c r="B13555" t="s">
        <v>16735</v>
      </c>
      <c r="C13555" t="s">
        <v>19641</v>
      </c>
      <c r="D13555" t="s">
        <v>8297</v>
      </c>
      <c r="E13555" t="s">
        <v>1028</v>
      </c>
    </row>
    <row r="13556" spans="2:5" x14ac:dyDescent="0.35">
      <c r="B13556" t="s">
        <v>16736</v>
      </c>
      <c r="C13556" t="s">
        <v>19641</v>
      </c>
      <c r="D13556" t="s">
        <v>8297</v>
      </c>
      <c r="E13556" t="s">
        <v>1028</v>
      </c>
    </row>
    <row r="13557" spans="2:5" x14ac:dyDescent="0.35">
      <c r="B13557" t="s">
        <v>16737</v>
      </c>
      <c r="C13557" t="s">
        <v>19641</v>
      </c>
      <c r="D13557" t="s">
        <v>8297</v>
      </c>
      <c r="E13557" t="s">
        <v>1028</v>
      </c>
    </row>
    <row r="13558" spans="2:5" x14ac:dyDescent="0.35">
      <c r="B13558" t="s">
        <v>16738</v>
      </c>
      <c r="C13558" t="s">
        <v>19641</v>
      </c>
      <c r="D13558" t="s">
        <v>8297</v>
      </c>
      <c r="E13558" t="s">
        <v>1028</v>
      </c>
    </row>
    <row r="13559" spans="2:5" x14ac:dyDescent="0.35">
      <c r="B13559" t="s">
        <v>16739</v>
      </c>
      <c r="C13559" t="s">
        <v>19641</v>
      </c>
      <c r="D13559" t="s">
        <v>8297</v>
      </c>
      <c r="E13559" t="s">
        <v>1028</v>
      </c>
    </row>
    <row r="13560" spans="2:5" x14ac:dyDescent="0.35">
      <c r="B13560" t="s">
        <v>16740</v>
      </c>
      <c r="C13560" t="s">
        <v>19641</v>
      </c>
      <c r="D13560" t="s">
        <v>8297</v>
      </c>
      <c r="E13560" t="s">
        <v>1028</v>
      </c>
    </row>
    <row r="13561" spans="2:5" x14ac:dyDescent="0.35">
      <c r="B13561" t="s">
        <v>16741</v>
      </c>
      <c r="C13561" t="s">
        <v>19641</v>
      </c>
      <c r="D13561" t="s">
        <v>8297</v>
      </c>
      <c r="E13561" t="s">
        <v>1028</v>
      </c>
    </row>
    <row r="13562" spans="2:5" x14ac:dyDescent="0.35">
      <c r="B13562" t="s">
        <v>16742</v>
      </c>
      <c r="C13562" t="s">
        <v>19641</v>
      </c>
      <c r="D13562" t="s">
        <v>8297</v>
      </c>
      <c r="E13562" t="s">
        <v>1028</v>
      </c>
    </row>
    <row r="13563" spans="2:5" x14ac:dyDescent="0.35">
      <c r="B13563" t="s">
        <v>16743</v>
      </c>
      <c r="C13563" t="s">
        <v>19641</v>
      </c>
      <c r="D13563" t="s">
        <v>8297</v>
      </c>
      <c r="E13563" t="s">
        <v>1028</v>
      </c>
    </row>
    <row r="13564" spans="2:5" x14ac:dyDescent="0.35">
      <c r="B13564" t="s">
        <v>16744</v>
      </c>
      <c r="C13564" t="s">
        <v>19641</v>
      </c>
      <c r="D13564" t="s">
        <v>8297</v>
      </c>
      <c r="E13564" t="s">
        <v>1028</v>
      </c>
    </row>
    <row r="13565" spans="2:5" x14ac:dyDescent="0.35">
      <c r="B13565" t="s">
        <v>16745</v>
      </c>
      <c r="C13565" t="s">
        <v>19641</v>
      </c>
      <c r="D13565" t="s">
        <v>8297</v>
      </c>
      <c r="E13565" t="s">
        <v>1028</v>
      </c>
    </row>
    <row r="13566" spans="2:5" x14ac:dyDescent="0.35">
      <c r="B13566" t="s">
        <v>16746</v>
      </c>
      <c r="C13566" t="s">
        <v>19641</v>
      </c>
      <c r="D13566" t="s">
        <v>8297</v>
      </c>
      <c r="E13566" t="s">
        <v>1028</v>
      </c>
    </row>
    <row r="13567" spans="2:5" x14ac:dyDescent="0.35">
      <c r="B13567" t="s">
        <v>16747</v>
      </c>
      <c r="C13567" t="s">
        <v>19641</v>
      </c>
      <c r="D13567" t="s">
        <v>8297</v>
      </c>
      <c r="E13567" t="s">
        <v>1028</v>
      </c>
    </row>
    <row r="13568" spans="2:5" x14ac:dyDescent="0.35">
      <c r="B13568" t="s">
        <v>16748</v>
      </c>
      <c r="C13568" t="s">
        <v>19641</v>
      </c>
      <c r="D13568" t="s">
        <v>8297</v>
      </c>
      <c r="E13568" t="s">
        <v>1028</v>
      </c>
    </row>
    <row r="13569" spans="2:5" x14ac:dyDescent="0.35">
      <c r="B13569" t="s">
        <v>16749</v>
      </c>
      <c r="C13569" t="s">
        <v>19641</v>
      </c>
      <c r="D13569" t="s">
        <v>8297</v>
      </c>
      <c r="E13569" t="s">
        <v>1028</v>
      </c>
    </row>
    <row r="13570" spans="2:5" x14ac:dyDescent="0.35">
      <c r="B13570" t="s">
        <v>16750</v>
      </c>
      <c r="C13570" t="s">
        <v>19641</v>
      </c>
      <c r="D13570" t="s">
        <v>8297</v>
      </c>
      <c r="E13570" t="s">
        <v>1028</v>
      </c>
    </row>
    <row r="13571" spans="2:5" x14ac:dyDescent="0.35">
      <c r="B13571" t="s">
        <v>16751</v>
      </c>
      <c r="C13571" t="s">
        <v>19641</v>
      </c>
      <c r="D13571" t="s">
        <v>8297</v>
      </c>
      <c r="E13571" t="s">
        <v>1028</v>
      </c>
    </row>
    <row r="13572" spans="2:5" x14ac:dyDescent="0.35">
      <c r="B13572" t="s">
        <v>16752</v>
      </c>
      <c r="C13572" t="s">
        <v>19641</v>
      </c>
      <c r="D13572" t="s">
        <v>8297</v>
      </c>
      <c r="E13572" t="s">
        <v>1028</v>
      </c>
    </row>
    <row r="13573" spans="2:5" x14ac:dyDescent="0.35">
      <c r="B13573" t="s">
        <v>16753</v>
      </c>
      <c r="C13573" t="s">
        <v>19641</v>
      </c>
      <c r="D13573" t="s">
        <v>8297</v>
      </c>
      <c r="E13573" t="s">
        <v>1028</v>
      </c>
    </row>
    <row r="13574" spans="2:5" x14ac:dyDescent="0.35">
      <c r="B13574" t="s">
        <v>16754</v>
      </c>
      <c r="C13574" t="s">
        <v>19641</v>
      </c>
      <c r="D13574" t="s">
        <v>8297</v>
      </c>
      <c r="E13574" t="s">
        <v>1028</v>
      </c>
    </row>
    <row r="13575" spans="2:5" x14ac:dyDescent="0.35">
      <c r="B13575" t="s">
        <v>16755</v>
      </c>
      <c r="C13575" t="s">
        <v>19641</v>
      </c>
      <c r="D13575" t="s">
        <v>8297</v>
      </c>
      <c r="E13575" t="s">
        <v>1028</v>
      </c>
    </row>
    <row r="13576" spans="2:5" x14ac:dyDescent="0.35">
      <c r="B13576" t="s">
        <v>16756</v>
      </c>
      <c r="C13576" t="s">
        <v>19641</v>
      </c>
      <c r="D13576" t="s">
        <v>8297</v>
      </c>
      <c r="E13576" t="s">
        <v>1028</v>
      </c>
    </row>
    <row r="13577" spans="2:5" x14ac:dyDescent="0.35">
      <c r="B13577" t="s">
        <v>16757</v>
      </c>
      <c r="C13577" t="s">
        <v>19641</v>
      </c>
      <c r="D13577" t="s">
        <v>8297</v>
      </c>
      <c r="E13577" t="s">
        <v>1028</v>
      </c>
    </row>
    <row r="13578" spans="2:5" x14ac:dyDescent="0.35">
      <c r="B13578" t="s">
        <v>16758</v>
      </c>
      <c r="C13578" t="s">
        <v>19641</v>
      </c>
      <c r="D13578" t="s">
        <v>8297</v>
      </c>
      <c r="E13578" t="s">
        <v>1028</v>
      </c>
    </row>
    <row r="13579" spans="2:5" x14ac:dyDescent="0.35">
      <c r="B13579" t="s">
        <v>16759</v>
      </c>
      <c r="C13579" t="s">
        <v>19641</v>
      </c>
      <c r="D13579" t="s">
        <v>8297</v>
      </c>
      <c r="E13579" t="s">
        <v>1028</v>
      </c>
    </row>
    <row r="13580" spans="2:5" x14ac:dyDescent="0.35">
      <c r="B13580" t="s">
        <v>16760</v>
      </c>
      <c r="C13580" t="s">
        <v>19641</v>
      </c>
      <c r="D13580" t="s">
        <v>8297</v>
      </c>
      <c r="E13580" t="s">
        <v>1028</v>
      </c>
    </row>
    <row r="13581" spans="2:5" x14ac:dyDescent="0.35">
      <c r="B13581" t="s">
        <v>16761</v>
      </c>
      <c r="C13581" t="s">
        <v>19641</v>
      </c>
      <c r="D13581" t="s">
        <v>8297</v>
      </c>
      <c r="E13581" t="s">
        <v>1028</v>
      </c>
    </row>
    <row r="13582" spans="2:5" x14ac:dyDescent="0.35">
      <c r="B13582" t="s">
        <v>16762</v>
      </c>
      <c r="C13582" t="s">
        <v>19641</v>
      </c>
      <c r="D13582" t="s">
        <v>8297</v>
      </c>
      <c r="E13582" t="s">
        <v>1028</v>
      </c>
    </row>
    <row r="13583" spans="2:5" x14ac:dyDescent="0.35">
      <c r="B13583" t="s">
        <v>16763</v>
      </c>
      <c r="C13583" t="s">
        <v>19641</v>
      </c>
      <c r="D13583" t="s">
        <v>8297</v>
      </c>
      <c r="E13583" t="s">
        <v>1028</v>
      </c>
    </row>
    <row r="13584" spans="2:5" x14ac:dyDescent="0.35">
      <c r="B13584" t="s">
        <v>16764</v>
      </c>
      <c r="C13584" t="s">
        <v>19641</v>
      </c>
      <c r="D13584" t="s">
        <v>8297</v>
      </c>
      <c r="E13584" t="s">
        <v>1028</v>
      </c>
    </row>
    <row r="13585" spans="2:5" x14ac:dyDescent="0.35">
      <c r="B13585" t="s">
        <v>16765</v>
      </c>
      <c r="C13585" t="s">
        <v>19641</v>
      </c>
      <c r="D13585" t="s">
        <v>8297</v>
      </c>
      <c r="E13585" t="s">
        <v>1028</v>
      </c>
    </row>
    <row r="13586" spans="2:5" x14ac:dyDescent="0.35">
      <c r="B13586" t="s">
        <v>16766</v>
      </c>
      <c r="C13586" t="s">
        <v>19641</v>
      </c>
      <c r="D13586" t="s">
        <v>8297</v>
      </c>
      <c r="E13586" t="s">
        <v>1028</v>
      </c>
    </row>
    <row r="13587" spans="2:5" x14ac:dyDescent="0.35">
      <c r="B13587" t="s">
        <v>16767</v>
      </c>
      <c r="C13587" t="s">
        <v>19641</v>
      </c>
      <c r="D13587" t="s">
        <v>8297</v>
      </c>
      <c r="E13587" t="s">
        <v>1028</v>
      </c>
    </row>
    <row r="13588" spans="2:5" x14ac:dyDescent="0.35">
      <c r="B13588" t="s">
        <v>16768</v>
      </c>
      <c r="C13588" t="s">
        <v>19641</v>
      </c>
      <c r="D13588" t="s">
        <v>8297</v>
      </c>
      <c r="E13588" t="s">
        <v>1028</v>
      </c>
    </row>
    <row r="13589" spans="2:5" x14ac:dyDescent="0.35">
      <c r="B13589" t="s">
        <v>16769</v>
      </c>
      <c r="C13589" t="s">
        <v>19641</v>
      </c>
      <c r="D13589" t="s">
        <v>8297</v>
      </c>
      <c r="E13589" t="s">
        <v>1028</v>
      </c>
    </row>
    <row r="13590" spans="2:5" x14ac:dyDescent="0.35">
      <c r="B13590" t="s">
        <v>16770</v>
      </c>
      <c r="C13590" t="s">
        <v>19641</v>
      </c>
      <c r="D13590" t="s">
        <v>8297</v>
      </c>
      <c r="E13590" t="s">
        <v>1028</v>
      </c>
    </row>
    <row r="13591" spans="2:5" x14ac:dyDescent="0.35">
      <c r="B13591" t="s">
        <v>16771</v>
      </c>
      <c r="C13591" t="s">
        <v>19641</v>
      </c>
      <c r="D13591" t="s">
        <v>8297</v>
      </c>
      <c r="E13591" t="s">
        <v>1028</v>
      </c>
    </row>
    <row r="13592" spans="2:5" x14ac:dyDescent="0.35">
      <c r="B13592" t="s">
        <v>16772</v>
      </c>
      <c r="C13592" t="s">
        <v>19641</v>
      </c>
      <c r="D13592" t="s">
        <v>8297</v>
      </c>
      <c r="E13592" t="s">
        <v>1028</v>
      </c>
    </row>
    <row r="13593" spans="2:5" x14ac:dyDescent="0.35">
      <c r="B13593" t="s">
        <v>16773</v>
      </c>
      <c r="C13593" t="s">
        <v>19641</v>
      </c>
      <c r="D13593" t="s">
        <v>8297</v>
      </c>
      <c r="E13593" t="s">
        <v>1028</v>
      </c>
    </row>
    <row r="13594" spans="2:5" x14ac:dyDescent="0.35">
      <c r="B13594" t="s">
        <v>16774</v>
      </c>
      <c r="C13594" t="s">
        <v>19641</v>
      </c>
      <c r="D13594" t="s">
        <v>8297</v>
      </c>
      <c r="E13594" t="s">
        <v>1028</v>
      </c>
    </row>
    <row r="13595" spans="2:5" x14ac:dyDescent="0.35">
      <c r="B13595" t="s">
        <v>16775</v>
      </c>
      <c r="C13595" t="s">
        <v>19641</v>
      </c>
      <c r="D13595" t="s">
        <v>8297</v>
      </c>
      <c r="E13595" t="s">
        <v>1028</v>
      </c>
    </row>
    <row r="13596" spans="2:5" x14ac:dyDescent="0.35">
      <c r="B13596" t="s">
        <v>16776</v>
      </c>
      <c r="C13596" t="s">
        <v>19641</v>
      </c>
      <c r="D13596" t="s">
        <v>8297</v>
      </c>
      <c r="E13596" t="s">
        <v>1028</v>
      </c>
    </row>
    <row r="13597" spans="2:5" x14ac:dyDescent="0.35">
      <c r="B13597" t="s">
        <v>16777</v>
      </c>
      <c r="C13597" t="s">
        <v>19641</v>
      </c>
      <c r="D13597" t="s">
        <v>8297</v>
      </c>
      <c r="E13597" t="s">
        <v>1028</v>
      </c>
    </row>
    <row r="13598" spans="2:5" x14ac:dyDescent="0.35">
      <c r="B13598" t="s">
        <v>16778</v>
      </c>
      <c r="C13598" t="s">
        <v>19641</v>
      </c>
      <c r="D13598" t="s">
        <v>8297</v>
      </c>
      <c r="E13598" t="s">
        <v>1028</v>
      </c>
    </row>
    <row r="13599" spans="2:5" x14ac:dyDescent="0.35">
      <c r="B13599" t="s">
        <v>16779</v>
      </c>
      <c r="C13599" t="s">
        <v>19641</v>
      </c>
      <c r="D13599" t="s">
        <v>8297</v>
      </c>
      <c r="E13599" t="s">
        <v>1028</v>
      </c>
    </row>
    <row r="13600" spans="2:5" x14ac:dyDescent="0.35">
      <c r="B13600" t="s">
        <v>16780</v>
      </c>
      <c r="C13600" t="s">
        <v>19641</v>
      </c>
      <c r="D13600" t="s">
        <v>8297</v>
      </c>
      <c r="E13600" t="s">
        <v>1028</v>
      </c>
    </row>
    <row r="13601" spans="2:5" x14ac:dyDescent="0.35">
      <c r="B13601" t="s">
        <v>16781</v>
      </c>
      <c r="C13601" t="s">
        <v>19641</v>
      </c>
      <c r="D13601" t="s">
        <v>8297</v>
      </c>
      <c r="E13601" t="s">
        <v>1028</v>
      </c>
    </row>
    <row r="13602" spans="2:5" x14ac:dyDescent="0.35">
      <c r="B13602" t="s">
        <v>16782</v>
      </c>
      <c r="C13602" t="s">
        <v>19641</v>
      </c>
      <c r="D13602" t="s">
        <v>8297</v>
      </c>
      <c r="E13602" t="s">
        <v>1028</v>
      </c>
    </row>
    <row r="13603" spans="2:5" x14ac:dyDescent="0.35">
      <c r="B13603" t="s">
        <v>16783</v>
      </c>
      <c r="C13603" t="s">
        <v>19641</v>
      </c>
      <c r="D13603" t="s">
        <v>8297</v>
      </c>
      <c r="E13603" t="s">
        <v>1028</v>
      </c>
    </row>
    <row r="13604" spans="2:5" x14ac:dyDescent="0.35">
      <c r="B13604" t="s">
        <v>16784</v>
      </c>
      <c r="C13604" t="s">
        <v>19641</v>
      </c>
      <c r="D13604" t="s">
        <v>8297</v>
      </c>
      <c r="E13604" t="s">
        <v>1028</v>
      </c>
    </row>
    <row r="13605" spans="2:5" x14ac:dyDescent="0.35">
      <c r="B13605" t="s">
        <v>16785</v>
      </c>
      <c r="C13605" t="s">
        <v>19641</v>
      </c>
      <c r="D13605" t="s">
        <v>8297</v>
      </c>
      <c r="E13605" t="s">
        <v>1028</v>
      </c>
    </row>
    <row r="13606" spans="2:5" x14ac:dyDescent="0.35">
      <c r="B13606" t="s">
        <v>16786</v>
      </c>
      <c r="C13606" t="s">
        <v>19641</v>
      </c>
      <c r="D13606" t="s">
        <v>8297</v>
      </c>
      <c r="E13606" t="s">
        <v>1028</v>
      </c>
    </row>
    <row r="13607" spans="2:5" x14ac:dyDescent="0.35">
      <c r="B13607" t="s">
        <v>16787</v>
      </c>
      <c r="C13607" t="s">
        <v>19641</v>
      </c>
      <c r="D13607" t="s">
        <v>8297</v>
      </c>
      <c r="E13607" t="s">
        <v>1028</v>
      </c>
    </row>
    <row r="13608" spans="2:5" x14ac:dyDescent="0.35">
      <c r="B13608" t="s">
        <v>16788</v>
      </c>
      <c r="C13608" t="s">
        <v>19641</v>
      </c>
      <c r="D13608" t="s">
        <v>8297</v>
      </c>
      <c r="E13608" t="s">
        <v>1028</v>
      </c>
    </row>
    <row r="13609" spans="2:5" x14ac:dyDescent="0.35">
      <c r="B13609" t="s">
        <v>16789</v>
      </c>
      <c r="C13609" t="s">
        <v>19641</v>
      </c>
      <c r="D13609" t="s">
        <v>8297</v>
      </c>
      <c r="E13609" t="s">
        <v>1028</v>
      </c>
    </row>
    <row r="13610" spans="2:5" x14ac:dyDescent="0.35">
      <c r="B13610" t="s">
        <v>16790</v>
      </c>
      <c r="C13610" t="s">
        <v>19641</v>
      </c>
      <c r="D13610" t="s">
        <v>8297</v>
      </c>
      <c r="E13610" t="s">
        <v>1028</v>
      </c>
    </row>
    <row r="13611" spans="2:5" x14ac:dyDescent="0.35">
      <c r="B13611" t="s">
        <v>16791</v>
      </c>
      <c r="C13611" t="s">
        <v>19641</v>
      </c>
      <c r="D13611" t="s">
        <v>8297</v>
      </c>
      <c r="E13611" t="s">
        <v>1028</v>
      </c>
    </row>
    <row r="13612" spans="2:5" x14ac:dyDescent="0.35">
      <c r="B13612" t="s">
        <v>16792</v>
      </c>
      <c r="C13612" t="s">
        <v>19641</v>
      </c>
      <c r="D13612" t="s">
        <v>8297</v>
      </c>
      <c r="E13612" t="s">
        <v>1028</v>
      </c>
    </row>
    <row r="13613" spans="2:5" x14ac:dyDescent="0.35">
      <c r="B13613" t="s">
        <v>16793</v>
      </c>
      <c r="C13613" t="s">
        <v>19641</v>
      </c>
      <c r="D13613" t="s">
        <v>8297</v>
      </c>
      <c r="E13613" t="s">
        <v>1028</v>
      </c>
    </row>
    <row r="13614" spans="2:5" x14ac:dyDescent="0.35">
      <c r="B13614" t="s">
        <v>16794</v>
      </c>
      <c r="C13614" t="s">
        <v>19641</v>
      </c>
      <c r="D13614" t="s">
        <v>8297</v>
      </c>
      <c r="E13614" t="s">
        <v>1028</v>
      </c>
    </row>
    <row r="13615" spans="2:5" x14ac:dyDescent="0.35">
      <c r="B13615" t="s">
        <v>16795</v>
      </c>
      <c r="C13615" t="s">
        <v>19641</v>
      </c>
      <c r="D13615" t="s">
        <v>8297</v>
      </c>
      <c r="E13615" t="s">
        <v>1028</v>
      </c>
    </row>
    <row r="13616" spans="2:5" x14ac:dyDescent="0.35">
      <c r="B13616" t="s">
        <v>16796</v>
      </c>
      <c r="C13616" t="s">
        <v>19641</v>
      </c>
      <c r="D13616" t="s">
        <v>8297</v>
      </c>
      <c r="E13616" t="s">
        <v>1028</v>
      </c>
    </row>
    <row r="13617" spans="2:5" x14ac:dyDescent="0.35">
      <c r="B13617" t="s">
        <v>16797</v>
      </c>
      <c r="C13617" t="s">
        <v>19641</v>
      </c>
      <c r="D13617" t="s">
        <v>8297</v>
      </c>
      <c r="E13617" t="s">
        <v>1028</v>
      </c>
    </row>
    <row r="13618" spans="2:5" x14ac:dyDescent="0.35">
      <c r="B13618" t="s">
        <v>16798</v>
      </c>
      <c r="C13618" t="s">
        <v>19641</v>
      </c>
      <c r="D13618" t="s">
        <v>8297</v>
      </c>
      <c r="E13618" t="s">
        <v>1028</v>
      </c>
    </row>
    <row r="13619" spans="2:5" x14ac:dyDescent="0.35">
      <c r="B13619" t="s">
        <v>16799</v>
      </c>
      <c r="C13619" t="s">
        <v>19641</v>
      </c>
      <c r="D13619" t="s">
        <v>8297</v>
      </c>
      <c r="E13619" t="s">
        <v>1028</v>
      </c>
    </row>
    <row r="13620" spans="2:5" x14ac:dyDescent="0.35">
      <c r="B13620" t="s">
        <v>16800</v>
      </c>
      <c r="C13620" t="s">
        <v>19641</v>
      </c>
      <c r="D13620" t="s">
        <v>8297</v>
      </c>
      <c r="E13620" t="s">
        <v>1028</v>
      </c>
    </row>
    <row r="13621" spans="2:5" x14ac:dyDescent="0.35">
      <c r="B13621" t="s">
        <v>16801</v>
      </c>
      <c r="C13621" t="s">
        <v>19641</v>
      </c>
      <c r="D13621" t="s">
        <v>8297</v>
      </c>
      <c r="E13621" t="s">
        <v>1028</v>
      </c>
    </row>
    <row r="13622" spans="2:5" x14ac:dyDescent="0.35">
      <c r="B13622" t="s">
        <v>16802</v>
      </c>
      <c r="C13622" t="s">
        <v>19641</v>
      </c>
      <c r="D13622" t="s">
        <v>8297</v>
      </c>
      <c r="E13622" t="s">
        <v>1028</v>
      </c>
    </row>
    <row r="13623" spans="2:5" x14ac:dyDescent="0.35">
      <c r="B13623" t="s">
        <v>16803</v>
      </c>
      <c r="C13623" t="s">
        <v>19641</v>
      </c>
      <c r="D13623" t="s">
        <v>8297</v>
      </c>
      <c r="E13623" t="s">
        <v>1028</v>
      </c>
    </row>
    <row r="13624" spans="2:5" x14ac:dyDescent="0.35">
      <c r="B13624" t="s">
        <v>16804</v>
      </c>
      <c r="C13624" t="s">
        <v>19641</v>
      </c>
      <c r="D13624" t="s">
        <v>8297</v>
      </c>
      <c r="E13624" t="s">
        <v>1028</v>
      </c>
    </row>
    <row r="13625" spans="2:5" x14ac:dyDescent="0.35">
      <c r="B13625" t="s">
        <v>16805</v>
      </c>
      <c r="C13625" t="s">
        <v>19641</v>
      </c>
      <c r="D13625" t="s">
        <v>8297</v>
      </c>
      <c r="E13625" t="s">
        <v>1028</v>
      </c>
    </row>
    <row r="13626" spans="2:5" x14ac:dyDescent="0.35">
      <c r="B13626" t="s">
        <v>16806</v>
      </c>
      <c r="C13626" t="s">
        <v>19641</v>
      </c>
      <c r="D13626" t="s">
        <v>8297</v>
      </c>
      <c r="E13626" t="s">
        <v>1028</v>
      </c>
    </row>
    <row r="13627" spans="2:5" x14ac:dyDescent="0.35">
      <c r="B13627" t="s">
        <v>16807</v>
      </c>
      <c r="C13627" t="s">
        <v>19641</v>
      </c>
      <c r="D13627" t="s">
        <v>8297</v>
      </c>
      <c r="E13627" t="s">
        <v>1028</v>
      </c>
    </row>
    <row r="13628" spans="2:5" x14ac:dyDescent="0.35">
      <c r="B13628" t="s">
        <v>16808</v>
      </c>
      <c r="C13628" t="s">
        <v>19641</v>
      </c>
      <c r="D13628" t="s">
        <v>8297</v>
      </c>
      <c r="E13628" t="s">
        <v>1028</v>
      </c>
    </row>
    <row r="13629" spans="2:5" x14ac:dyDescent="0.35">
      <c r="B13629" t="s">
        <v>16809</v>
      </c>
      <c r="C13629" t="s">
        <v>19641</v>
      </c>
      <c r="D13629" t="s">
        <v>8297</v>
      </c>
      <c r="E13629" t="s">
        <v>1028</v>
      </c>
    </row>
    <row r="13630" spans="2:5" x14ac:dyDescent="0.35">
      <c r="B13630" t="s">
        <v>16810</v>
      </c>
      <c r="C13630" t="s">
        <v>19641</v>
      </c>
      <c r="D13630" t="s">
        <v>8297</v>
      </c>
      <c r="E13630" t="s">
        <v>1028</v>
      </c>
    </row>
    <row r="13631" spans="2:5" x14ac:dyDescent="0.35">
      <c r="B13631" t="s">
        <v>16811</v>
      </c>
      <c r="C13631" t="s">
        <v>19641</v>
      </c>
      <c r="D13631" t="s">
        <v>8297</v>
      </c>
      <c r="E13631" t="s">
        <v>1028</v>
      </c>
    </row>
    <row r="13632" spans="2:5" x14ac:dyDescent="0.35">
      <c r="B13632" t="s">
        <v>16812</v>
      </c>
      <c r="C13632" t="s">
        <v>19641</v>
      </c>
      <c r="D13632" t="s">
        <v>8297</v>
      </c>
      <c r="E13632" t="s">
        <v>1028</v>
      </c>
    </row>
    <row r="13633" spans="2:5" x14ac:dyDescent="0.35">
      <c r="B13633" t="s">
        <v>16813</v>
      </c>
      <c r="C13633" t="s">
        <v>19641</v>
      </c>
      <c r="D13633" t="s">
        <v>8297</v>
      </c>
      <c r="E13633" t="s">
        <v>1028</v>
      </c>
    </row>
    <row r="13634" spans="2:5" x14ac:dyDescent="0.35">
      <c r="B13634" t="s">
        <v>16814</v>
      </c>
      <c r="C13634" t="s">
        <v>19641</v>
      </c>
      <c r="D13634" t="s">
        <v>8297</v>
      </c>
      <c r="E13634" t="s">
        <v>1028</v>
      </c>
    </row>
    <row r="13635" spans="2:5" x14ac:dyDescent="0.35">
      <c r="B13635" t="s">
        <v>16815</v>
      </c>
      <c r="C13635" t="s">
        <v>19641</v>
      </c>
      <c r="D13635" t="s">
        <v>8297</v>
      </c>
      <c r="E13635" t="s">
        <v>1028</v>
      </c>
    </row>
    <row r="13636" spans="2:5" x14ac:dyDescent="0.35">
      <c r="B13636" t="s">
        <v>16816</v>
      </c>
      <c r="C13636" t="s">
        <v>19641</v>
      </c>
      <c r="D13636" t="s">
        <v>8297</v>
      </c>
      <c r="E13636" t="s">
        <v>1028</v>
      </c>
    </row>
    <row r="13637" spans="2:5" x14ac:dyDescent="0.35">
      <c r="B13637" t="s">
        <v>16817</v>
      </c>
      <c r="C13637" t="s">
        <v>19641</v>
      </c>
      <c r="D13637" t="s">
        <v>8297</v>
      </c>
      <c r="E13637" t="s">
        <v>1028</v>
      </c>
    </row>
    <row r="13638" spans="2:5" x14ac:dyDescent="0.35">
      <c r="B13638" t="s">
        <v>16818</v>
      </c>
      <c r="C13638" t="s">
        <v>19641</v>
      </c>
      <c r="D13638" t="s">
        <v>8297</v>
      </c>
      <c r="E13638" t="s">
        <v>1028</v>
      </c>
    </row>
    <row r="13639" spans="2:5" x14ac:dyDescent="0.35">
      <c r="B13639" t="s">
        <v>16819</v>
      </c>
      <c r="C13639" t="s">
        <v>19641</v>
      </c>
      <c r="D13639" t="s">
        <v>8297</v>
      </c>
      <c r="E13639" t="s">
        <v>1028</v>
      </c>
    </row>
    <row r="13640" spans="2:5" x14ac:dyDescent="0.35">
      <c r="B13640" t="s">
        <v>16820</v>
      </c>
      <c r="C13640" t="s">
        <v>19641</v>
      </c>
      <c r="D13640" t="s">
        <v>8297</v>
      </c>
      <c r="E13640" t="s">
        <v>1028</v>
      </c>
    </row>
    <row r="13641" spans="2:5" x14ac:dyDescent="0.35">
      <c r="B13641" t="s">
        <v>16821</v>
      </c>
      <c r="C13641" t="s">
        <v>19641</v>
      </c>
      <c r="D13641" t="s">
        <v>8297</v>
      </c>
      <c r="E13641" t="s">
        <v>1028</v>
      </c>
    </row>
    <row r="13642" spans="2:5" x14ac:dyDescent="0.35">
      <c r="B13642" t="s">
        <v>16822</v>
      </c>
      <c r="C13642" t="s">
        <v>19641</v>
      </c>
      <c r="D13642" t="s">
        <v>8297</v>
      </c>
      <c r="E13642" t="s">
        <v>1028</v>
      </c>
    </row>
    <row r="13643" spans="2:5" x14ac:dyDescent="0.35">
      <c r="B13643" t="s">
        <v>16823</v>
      </c>
      <c r="C13643" t="s">
        <v>19641</v>
      </c>
      <c r="D13643" t="s">
        <v>8297</v>
      </c>
      <c r="E13643" t="s">
        <v>1028</v>
      </c>
    </row>
    <row r="13644" spans="2:5" x14ac:dyDescent="0.35">
      <c r="B13644" t="s">
        <v>16824</v>
      </c>
      <c r="C13644" t="s">
        <v>19641</v>
      </c>
      <c r="D13644" t="s">
        <v>8297</v>
      </c>
      <c r="E13644" t="s">
        <v>1028</v>
      </c>
    </row>
    <row r="13645" spans="2:5" x14ac:dyDescent="0.35">
      <c r="B13645" t="s">
        <v>16825</v>
      </c>
      <c r="C13645" t="s">
        <v>19641</v>
      </c>
      <c r="D13645" t="s">
        <v>8297</v>
      </c>
      <c r="E13645" t="s">
        <v>1028</v>
      </c>
    </row>
    <row r="13646" spans="2:5" x14ac:dyDescent="0.35">
      <c r="B13646" t="s">
        <v>16826</v>
      </c>
      <c r="C13646" t="s">
        <v>19641</v>
      </c>
      <c r="D13646" t="s">
        <v>8297</v>
      </c>
      <c r="E13646" t="s">
        <v>1028</v>
      </c>
    </row>
    <row r="13647" spans="2:5" x14ac:dyDescent="0.35">
      <c r="B13647" t="s">
        <v>16827</v>
      </c>
      <c r="C13647" t="s">
        <v>19641</v>
      </c>
      <c r="D13647" t="s">
        <v>8297</v>
      </c>
      <c r="E13647" t="s">
        <v>1028</v>
      </c>
    </row>
    <row r="13648" spans="2:5" x14ac:dyDescent="0.35">
      <c r="B13648" t="s">
        <v>16828</v>
      </c>
      <c r="C13648" t="s">
        <v>19641</v>
      </c>
      <c r="D13648" t="s">
        <v>8297</v>
      </c>
      <c r="E13648" t="s">
        <v>1028</v>
      </c>
    </row>
    <row r="13649" spans="2:5" x14ac:dyDescent="0.35">
      <c r="B13649" t="s">
        <v>16829</v>
      </c>
      <c r="C13649" t="s">
        <v>19641</v>
      </c>
      <c r="D13649" t="s">
        <v>8297</v>
      </c>
      <c r="E13649" t="s">
        <v>1028</v>
      </c>
    </row>
    <row r="13650" spans="2:5" x14ac:dyDescent="0.35">
      <c r="B13650" t="s">
        <v>16830</v>
      </c>
      <c r="C13650" t="s">
        <v>19641</v>
      </c>
      <c r="D13650" t="s">
        <v>8297</v>
      </c>
      <c r="E13650" t="s">
        <v>1028</v>
      </c>
    </row>
    <row r="13651" spans="2:5" x14ac:dyDescent="0.35">
      <c r="B13651" t="s">
        <v>16831</v>
      </c>
      <c r="C13651" t="s">
        <v>19641</v>
      </c>
      <c r="D13651" t="s">
        <v>8297</v>
      </c>
      <c r="E13651" t="s">
        <v>1028</v>
      </c>
    </row>
    <row r="13652" spans="2:5" x14ac:dyDescent="0.35">
      <c r="B13652" t="s">
        <v>16832</v>
      </c>
      <c r="C13652" t="s">
        <v>19641</v>
      </c>
      <c r="D13652" t="s">
        <v>8297</v>
      </c>
      <c r="E13652" t="s">
        <v>1028</v>
      </c>
    </row>
    <row r="13653" spans="2:5" x14ac:dyDescent="0.35">
      <c r="B13653" t="s">
        <v>16833</v>
      </c>
      <c r="C13653" t="s">
        <v>19641</v>
      </c>
      <c r="D13653" t="s">
        <v>8297</v>
      </c>
      <c r="E13653" t="s">
        <v>1028</v>
      </c>
    </row>
    <row r="13654" spans="2:5" x14ac:dyDescent="0.35">
      <c r="B13654" t="s">
        <v>16834</v>
      </c>
      <c r="C13654" t="s">
        <v>19641</v>
      </c>
      <c r="D13654" t="s">
        <v>8297</v>
      </c>
      <c r="E13654" t="s">
        <v>1028</v>
      </c>
    </row>
    <row r="13655" spans="2:5" x14ac:dyDescent="0.35">
      <c r="B13655" t="s">
        <v>16835</v>
      </c>
      <c r="C13655" t="s">
        <v>19641</v>
      </c>
      <c r="D13655" t="s">
        <v>8297</v>
      </c>
      <c r="E13655" t="s">
        <v>1028</v>
      </c>
    </row>
    <row r="13656" spans="2:5" x14ac:dyDescent="0.35">
      <c r="B13656" t="s">
        <v>16836</v>
      </c>
      <c r="C13656" t="s">
        <v>19641</v>
      </c>
      <c r="D13656" t="s">
        <v>8297</v>
      </c>
      <c r="E13656" t="s">
        <v>1028</v>
      </c>
    </row>
    <row r="13657" spans="2:5" x14ac:dyDescent="0.35">
      <c r="B13657" t="s">
        <v>16837</v>
      </c>
      <c r="C13657" t="s">
        <v>19641</v>
      </c>
      <c r="D13657" t="s">
        <v>8297</v>
      </c>
      <c r="E13657" t="s">
        <v>1028</v>
      </c>
    </row>
    <row r="13658" spans="2:5" x14ac:dyDescent="0.35">
      <c r="B13658" t="s">
        <v>16838</v>
      </c>
      <c r="C13658" t="s">
        <v>19641</v>
      </c>
      <c r="D13658" t="s">
        <v>8297</v>
      </c>
      <c r="E13658" t="s">
        <v>1028</v>
      </c>
    </row>
    <row r="13659" spans="2:5" x14ac:dyDescent="0.35">
      <c r="B13659" t="s">
        <v>16839</v>
      </c>
      <c r="C13659" t="s">
        <v>19641</v>
      </c>
      <c r="D13659" t="s">
        <v>8297</v>
      </c>
      <c r="E13659" t="s">
        <v>1028</v>
      </c>
    </row>
    <row r="13660" spans="2:5" x14ac:dyDescent="0.35">
      <c r="B13660" t="s">
        <v>16840</v>
      </c>
      <c r="C13660" t="s">
        <v>19641</v>
      </c>
      <c r="D13660" t="s">
        <v>8297</v>
      </c>
      <c r="E13660" t="s">
        <v>1028</v>
      </c>
    </row>
    <row r="13661" spans="2:5" x14ac:dyDescent="0.35">
      <c r="B13661" t="s">
        <v>16841</v>
      </c>
      <c r="C13661" t="s">
        <v>19641</v>
      </c>
      <c r="D13661" t="s">
        <v>8297</v>
      </c>
      <c r="E13661" t="s">
        <v>1028</v>
      </c>
    </row>
    <row r="13662" spans="2:5" x14ac:dyDescent="0.35">
      <c r="B13662" t="s">
        <v>16842</v>
      </c>
      <c r="C13662" t="s">
        <v>19641</v>
      </c>
      <c r="D13662" t="s">
        <v>8297</v>
      </c>
      <c r="E13662" t="s">
        <v>1028</v>
      </c>
    </row>
    <row r="13663" spans="2:5" x14ac:dyDescent="0.35">
      <c r="B13663" t="s">
        <v>16843</v>
      </c>
      <c r="C13663" t="s">
        <v>19641</v>
      </c>
      <c r="D13663" t="s">
        <v>8297</v>
      </c>
      <c r="E13663" t="s">
        <v>1028</v>
      </c>
    </row>
    <row r="13664" spans="2:5" x14ac:dyDescent="0.35">
      <c r="B13664" t="s">
        <v>16844</v>
      </c>
      <c r="C13664" t="s">
        <v>19641</v>
      </c>
      <c r="D13664" t="s">
        <v>8297</v>
      </c>
      <c r="E13664" t="s">
        <v>1028</v>
      </c>
    </row>
    <row r="13665" spans="2:5" x14ac:dyDescent="0.35">
      <c r="B13665" t="s">
        <v>16845</v>
      </c>
      <c r="C13665" t="s">
        <v>19641</v>
      </c>
      <c r="D13665" t="s">
        <v>8297</v>
      </c>
      <c r="E13665" t="s">
        <v>1028</v>
      </c>
    </row>
    <row r="13666" spans="2:5" x14ac:dyDescent="0.35">
      <c r="B13666" t="s">
        <v>16846</v>
      </c>
      <c r="C13666" t="s">
        <v>19641</v>
      </c>
      <c r="D13666" t="s">
        <v>8297</v>
      </c>
      <c r="E13666" t="s">
        <v>1028</v>
      </c>
    </row>
    <row r="13667" spans="2:5" x14ac:dyDescent="0.35">
      <c r="B13667" t="s">
        <v>16847</v>
      </c>
      <c r="C13667" t="s">
        <v>19641</v>
      </c>
      <c r="D13667" t="s">
        <v>8297</v>
      </c>
      <c r="E13667" t="s">
        <v>1028</v>
      </c>
    </row>
    <row r="13668" spans="2:5" x14ac:dyDescent="0.35">
      <c r="B13668" t="s">
        <v>16848</v>
      </c>
      <c r="C13668" t="s">
        <v>19641</v>
      </c>
      <c r="D13668" t="s">
        <v>8297</v>
      </c>
      <c r="E13668" t="s">
        <v>1028</v>
      </c>
    </row>
    <row r="13669" spans="2:5" x14ac:dyDescent="0.35">
      <c r="B13669" t="s">
        <v>16849</v>
      </c>
      <c r="C13669" t="s">
        <v>19641</v>
      </c>
      <c r="D13669" t="s">
        <v>8297</v>
      </c>
      <c r="E13669" t="s">
        <v>1028</v>
      </c>
    </row>
    <row r="13670" spans="2:5" x14ac:dyDescent="0.35">
      <c r="B13670" t="s">
        <v>16850</v>
      </c>
      <c r="C13670" t="s">
        <v>19641</v>
      </c>
      <c r="D13670" t="s">
        <v>8297</v>
      </c>
      <c r="E13670" t="s">
        <v>1028</v>
      </c>
    </row>
    <row r="13671" spans="2:5" x14ac:dyDescent="0.35">
      <c r="B13671" t="s">
        <v>16851</v>
      </c>
      <c r="C13671" t="s">
        <v>19641</v>
      </c>
      <c r="D13671" t="s">
        <v>8297</v>
      </c>
      <c r="E13671" t="s">
        <v>1028</v>
      </c>
    </row>
    <row r="13672" spans="2:5" x14ac:dyDescent="0.35">
      <c r="B13672" t="s">
        <v>16852</v>
      </c>
      <c r="C13672" t="s">
        <v>19641</v>
      </c>
      <c r="D13672" t="s">
        <v>8297</v>
      </c>
      <c r="E13672" t="s">
        <v>1028</v>
      </c>
    </row>
    <row r="13673" spans="2:5" x14ac:dyDescent="0.35">
      <c r="B13673" t="s">
        <v>16853</v>
      </c>
      <c r="C13673" t="s">
        <v>19641</v>
      </c>
      <c r="D13673" t="s">
        <v>8297</v>
      </c>
      <c r="E13673" t="s">
        <v>1028</v>
      </c>
    </row>
    <row r="13674" spans="2:5" x14ac:dyDescent="0.35">
      <c r="B13674" t="s">
        <v>16854</v>
      </c>
      <c r="C13674" t="s">
        <v>19641</v>
      </c>
      <c r="D13674" t="s">
        <v>8297</v>
      </c>
      <c r="E13674" t="s">
        <v>1028</v>
      </c>
    </row>
    <row r="13675" spans="2:5" x14ac:dyDescent="0.35">
      <c r="B13675" t="s">
        <v>16855</v>
      </c>
      <c r="C13675" t="s">
        <v>19641</v>
      </c>
      <c r="D13675" t="s">
        <v>8297</v>
      </c>
      <c r="E13675" t="s">
        <v>1028</v>
      </c>
    </row>
    <row r="13676" spans="2:5" x14ac:dyDescent="0.35">
      <c r="B13676" t="s">
        <v>16856</v>
      </c>
      <c r="C13676" t="s">
        <v>19641</v>
      </c>
      <c r="D13676" t="s">
        <v>8297</v>
      </c>
      <c r="E13676" t="s">
        <v>1028</v>
      </c>
    </row>
    <row r="13677" spans="2:5" x14ac:dyDescent="0.35">
      <c r="B13677" t="s">
        <v>16857</v>
      </c>
      <c r="C13677" t="s">
        <v>19641</v>
      </c>
      <c r="D13677" t="s">
        <v>8297</v>
      </c>
      <c r="E13677" t="s">
        <v>1028</v>
      </c>
    </row>
    <row r="13678" spans="2:5" x14ac:dyDescent="0.35">
      <c r="B13678" t="s">
        <v>16858</v>
      </c>
      <c r="C13678" t="s">
        <v>19641</v>
      </c>
      <c r="D13678" t="s">
        <v>8297</v>
      </c>
      <c r="E13678" t="s">
        <v>1028</v>
      </c>
    </row>
    <row r="13679" spans="2:5" x14ac:dyDescent="0.35">
      <c r="B13679" t="s">
        <v>16859</v>
      </c>
      <c r="C13679" t="s">
        <v>19641</v>
      </c>
      <c r="D13679" t="s">
        <v>8297</v>
      </c>
      <c r="E13679" t="s">
        <v>1028</v>
      </c>
    </row>
    <row r="13680" spans="2:5" x14ac:dyDescent="0.35">
      <c r="B13680" t="s">
        <v>16860</v>
      </c>
      <c r="C13680" t="s">
        <v>19641</v>
      </c>
      <c r="D13680" t="s">
        <v>8297</v>
      </c>
      <c r="E13680" t="s">
        <v>1028</v>
      </c>
    </row>
    <row r="13681" spans="2:5" x14ac:dyDescent="0.35">
      <c r="B13681" t="s">
        <v>16861</v>
      </c>
      <c r="C13681" t="s">
        <v>19641</v>
      </c>
      <c r="D13681" t="s">
        <v>8297</v>
      </c>
      <c r="E13681" t="s">
        <v>1028</v>
      </c>
    </row>
    <row r="13682" spans="2:5" x14ac:dyDescent="0.35">
      <c r="B13682" t="s">
        <v>16862</v>
      </c>
      <c r="C13682" t="s">
        <v>19641</v>
      </c>
      <c r="D13682" t="s">
        <v>8297</v>
      </c>
      <c r="E13682" t="s">
        <v>1028</v>
      </c>
    </row>
    <row r="13683" spans="2:5" x14ac:dyDescent="0.35">
      <c r="B13683" t="s">
        <v>16863</v>
      </c>
      <c r="C13683" t="s">
        <v>19641</v>
      </c>
      <c r="D13683" t="s">
        <v>8297</v>
      </c>
      <c r="E13683" t="s">
        <v>1028</v>
      </c>
    </row>
    <row r="13684" spans="2:5" x14ac:dyDescent="0.35">
      <c r="B13684" t="s">
        <v>16864</v>
      </c>
      <c r="C13684" t="s">
        <v>19641</v>
      </c>
      <c r="D13684" t="s">
        <v>8297</v>
      </c>
      <c r="E13684" t="s">
        <v>1028</v>
      </c>
    </row>
    <row r="13685" spans="2:5" x14ac:dyDescent="0.35">
      <c r="B13685" t="s">
        <v>16865</v>
      </c>
      <c r="C13685" t="s">
        <v>19641</v>
      </c>
      <c r="D13685" t="s">
        <v>8297</v>
      </c>
      <c r="E13685" t="s">
        <v>1028</v>
      </c>
    </row>
    <row r="13686" spans="2:5" x14ac:dyDescent="0.35">
      <c r="B13686" t="s">
        <v>16866</v>
      </c>
      <c r="C13686" t="s">
        <v>19641</v>
      </c>
      <c r="D13686" t="s">
        <v>8297</v>
      </c>
      <c r="E13686" t="s">
        <v>1028</v>
      </c>
    </row>
    <row r="13687" spans="2:5" x14ac:dyDescent="0.35">
      <c r="B13687" t="s">
        <v>16867</v>
      </c>
      <c r="C13687" t="s">
        <v>19641</v>
      </c>
      <c r="D13687" t="s">
        <v>8297</v>
      </c>
      <c r="E13687" t="s">
        <v>1028</v>
      </c>
    </row>
    <row r="13688" spans="2:5" x14ac:dyDescent="0.35">
      <c r="B13688" t="s">
        <v>16868</v>
      </c>
      <c r="C13688" t="s">
        <v>19641</v>
      </c>
      <c r="D13688" t="s">
        <v>8297</v>
      </c>
      <c r="E13688" t="s">
        <v>1028</v>
      </c>
    </row>
    <row r="13689" spans="2:5" x14ac:dyDescent="0.35">
      <c r="B13689" t="s">
        <v>16869</v>
      </c>
      <c r="C13689" t="s">
        <v>19641</v>
      </c>
      <c r="D13689" t="s">
        <v>8297</v>
      </c>
      <c r="E13689" t="s">
        <v>1028</v>
      </c>
    </row>
    <row r="13690" spans="2:5" x14ac:dyDescent="0.35">
      <c r="B13690" t="s">
        <v>16870</v>
      </c>
      <c r="C13690" t="s">
        <v>19641</v>
      </c>
      <c r="D13690" t="s">
        <v>8297</v>
      </c>
      <c r="E13690" t="s">
        <v>1028</v>
      </c>
    </row>
    <row r="13691" spans="2:5" x14ac:dyDescent="0.35">
      <c r="B13691" t="s">
        <v>16871</v>
      </c>
      <c r="C13691" t="s">
        <v>19641</v>
      </c>
      <c r="D13691" t="s">
        <v>8297</v>
      </c>
      <c r="E13691" t="s">
        <v>1028</v>
      </c>
    </row>
    <row r="13692" spans="2:5" x14ac:dyDescent="0.35">
      <c r="B13692" t="s">
        <v>16872</v>
      </c>
      <c r="C13692" t="s">
        <v>19641</v>
      </c>
      <c r="D13692" t="s">
        <v>8297</v>
      </c>
      <c r="E13692" t="s">
        <v>1028</v>
      </c>
    </row>
    <row r="13693" spans="2:5" x14ac:dyDescent="0.35">
      <c r="B13693" t="s">
        <v>16873</v>
      </c>
      <c r="C13693" t="s">
        <v>19641</v>
      </c>
      <c r="D13693" t="s">
        <v>8297</v>
      </c>
      <c r="E13693" t="s">
        <v>1028</v>
      </c>
    </row>
    <row r="13694" spans="2:5" x14ac:dyDescent="0.35">
      <c r="B13694" t="s">
        <v>16874</v>
      </c>
      <c r="C13694" t="s">
        <v>19641</v>
      </c>
      <c r="D13694" t="s">
        <v>8297</v>
      </c>
      <c r="E13694" t="s">
        <v>1028</v>
      </c>
    </row>
    <row r="13695" spans="2:5" x14ac:dyDescent="0.35">
      <c r="B13695" t="s">
        <v>16875</v>
      </c>
      <c r="C13695" t="s">
        <v>19641</v>
      </c>
      <c r="D13695" t="s">
        <v>8297</v>
      </c>
      <c r="E13695" t="s">
        <v>1028</v>
      </c>
    </row>
    <row r="13696" spans="2:5" x14ac:dyDescent="0.35">
      <c r="B13696" t="s">
        <v>16876</v>
      </c>
      <c r="C13696" t="s">
        <v>19641</v>
      </c>
      <c r="D13696" t="s">
        <v>8297</v>
      </c>
      <c r="E13696" t="s">
        <v>1028</v>
      </c>
    </row>
    <row r="13697" spans="2:5" x14ac:dyDescent="0.35">
      <c r="B13697" t="s">
        <v>16877</v>
      </c>
      <c r="C13697" t="s">
        <v>19641</v>
      </c>
      <c r="D13697" t="s">
        <v>8297</v>
      </c>
      <c r="E13697" t="s">
        <v>1028</v>
      </c>
    </row>
    <row r="13698" spans="2:5" x14ac:dyDescent="0.35">
      <c r="B13698" t="s">
        <v>16878</v>
      </c>
      <c r="C13698" t="s">
        <v>19641</v>
      </c>
      <c r="D13698" t="s">
        <v>8297</v>
      </c>
      <c r="E13698" t="s">
        <v>1028</v>
      </c>
    </row>
    <row r="13699" spans="2:5" x14ac:dyDescent="0.35">
      <c r="B13699" t="s">
        <v>16879</v>
      </c>
      <c r="C13699" t="s">
        <v>19641</v>
      </c>
      <c r="D13699" t="s">
        <v>8297</v>
      </c>
      <c r="E13699" t="s">
        <v>1028</v>
      </c>
    </row>
    <row r="13700" spans="2:5" x14ac:dyDescent="0.35">
      <c r="B13700" t="s">
        <v>16880</v>
      </c>
      <c r="C13700" t="s">
        <v>19641</v>
      </c>
      <c r="D13700" t="s">
        <v>8297</v>
      </c>
      <c r="E13700" t="s">
        <v>1028</v>
      </c>
    </row>
    <row r="13701" spans="2:5" x14ac:dyDescent="0.35">
      <c r="B13701" t="s">
        <v>16881</v>
      </c>
      <c r="C13701" t="s">
        <v>19641</v>
      </c>
      <c r="D13701" t="s">
        <v>8297</v>
      </c>
      <c r="E13701" t="s">
        <v>1028</v>
      </c>
    </row>
    <row r="13702" spans="2:5" x14ac:dyDescent="0.35">
      <c r="B13702" t="s">
        <v>16882</v>
      </c>
      <c r="C13702" t="s">
        <v>19641</v>
      </c>
      <c r="D13702" t="s">
        <v>8297</v>
      </c>
      <c r="E13702" t="s">
        <v>1028</v>
      </c>
    </row>
    <row r="13703" spans="2:5" x14ac:dyDescent="0.35">
      <c r="B13703" t="s">
        <v>16883</v>
      </c>
      <c r="C13703" t="s">
        <v>19641</v>
      </c>
      <c r="D13703" t="s">
        <v>8297</v>
      </c>
      <c r="E13703" t="s">
        <v>1028</v>
      </c>
    </row>
    <row r="13704" spans="2:5" x14ac:dyDescent="0.35">
      <c r="B13704" t="s">
        <v>16884</v>
      </c>
      <c r="C13704" t="s">
        <v>19641</v>
      </c>
      <c r="D13704" t="s">
        <v>8297</v>
      </c>
      <c r="E13704" t="s">
        <v>1028</v>
      </c>
    </row>
    <row r="13705" spans="2:5" x14ac:dyDescent="0.35">
      <c r="B13705" t="s">
        <v>16885</v>
      </c>
      <c r="C13705" t="s">
        <v>19641</v>
      </c>
      <c r="D13705" t="s">
        <v>8297</v>
      </c>
      <c r="E13705" t="s">
        <v>1028</v>
      </c>
    </row>
    <row r="13706" spans="2:5" x14ac:dyDescent="0.35">
      <c r="B13706" t="s">
        <v>16886</v>
      </c>
      <c r="C13706" t="s">
        <v>19641</v>
      </c>
      <c r="D13706" t="s">
        <v>8297</v>
      </c>
      <c r="E13706" t="s">
        <v>1028</v>
      </c>
    </row>
    <row r="13707" spans="2:5" x14ac:dyDescent="0.35">
      <c r="B13707" t="s">
        <v>16887</v>
      </c>
      <c r="C13707" t="s">
        <v>19641</v>
      </c>
      <c r="D13707" t="s">
        <v>8297</v>
      </c>
      <c r="E13707" t="s">
        <v>1028</v>
      </c>
    </row>
    <row r="13708" spans="2:5" x14ac:dyDescent="0.35">
      <c r="B13708" t="s">
        <v>16888</v>
      </c>
      <c r="C13708" t="s">
        <v>19641</v>
      </c>
      <c r="D13708" t="s">
        <v>8297</v>
      </c>
      <c r="E13708" t="s">
        <v>1028</v>
      </c>
    </row>
    <row r="13709" spans="2:5" x14ac:dyDescent="0.35">
      <c r="B13709" t="s">
        <v>16889</v>
      </c>
      <c r="C13709" t="s">
        <v>19641</v>
      </c>
      <c r="D13709" t="s">
        <v>8297</v>
      </c>
      <c r="E13709" t="s">
        <v>1028</v>
      </c>
    </row>
    <row r="13710" spans="2:5" x14ac:dyDescent="0.35">
      <c r="B13710" t="s">
        <v>16890</v>
      </c>
      <c r="C13710" t="s">
        <v>19641</v>
      </c>
      <c r="D13710" t="s">
        <v>8297</v>
      </c>
      <c r="E13710" t="s">
        <v>1028</v>
      </c>
    </row>
    <row r="13711" spans="2:5" x14ac:dyDescent="0.35">
      <c r="B13711" t="s">
        <v>16891</v>
      </c>
      <c r="C13711" t="s">
        <v>19641</v>
      </c>
      <c r="D13711" t="s">
        <v>8297</v>
      </c>
      <c r="E13711" t="s">
        <v>1028</v>
      </c>
    </row>
    <row r="13712" spans="2:5" x14ac:dyDescent="0.35">
      <c r="B13712" t="s">
        <v>16892</v>
      </c>
      <c r="C13712" t="s">
        <v>19641</v>
      </c>
      <c r="D13712" t="s">
        <v>8297</v>
      </c>
      <c r="E13712" t="s">
        <v>1028</v>
      </c>
    </row>
    <row r="13713" spans="2:5" x14ac:dyDescent="0.35">
      <c r="B13713" t="s">
        <v>16893</v>
      </c>
      <c r="C13713" t="s">
        <v>19641</v>
      </c>
      <c r="D13713" t="s">
        <v>8297</v>
      </c>
      <c r="E13713" t="s">
        <v>1028</v>
      </c>
    </row>
    <row r="13714" spans="2:5" x14ac:dyDescent="0.35">
      <c r="B13714" t="s">
        <v>16894</v>
      </c>
      <c r="C13714" t="s">
        <v>19641</v>
      </c>
      <c r="D13714" t="s">
        <v>8297</v>
      </c>
      <c r="E13714" t="s">
        <v>1028</v>
      </c>
    </row>
    <row r="13715" spans="2:5" x14ac:dyDescent="0.35">
      <c r="B13715" t="s">
        <v>16895</v>
      </c>
      <c r="C13715" t="s">
        <v>19641</v>
      </c>
      <c r="D13715" t="s">
        <v>8297</v>
      </c>
      <c r="E13715" t="s">
        <v>1028</v>
      </c>
    </row>
    <row r="13716" spans="2:5" x14ac:dyDescent="0.35">
      <c r="B13716" t="s">
        <v>16896</v>
      </c>
      <c r="C13716" t="s">
        <v>19641</v>
      </c>
      <c r="D13716" t="s">
        <v>8297</v>
      </c>
      <c r="E13716" t="s">
        <v>1028</v>
      </c>
    </row>
    <row r="13717" spans="2:5" x14ac:dyDescent="0.35">
      <c r="B13717" t="s">
        <v>16897</v>
      </c>
      <c r="C13717" t="s">
        <v>19641</v>
      </c>
      <c r="D13717" t="s">
        <v>8297</v>
      </c>
      <c r="E13717" t="s">
        <v>1028</v>
      </c>
    </row>
    <row r="13718" spans="2:5" x14ac:dyDescent="0.35">
      <c r="B13718" t="s">
        <v>16898</v>
      </c>
      <c r="C13718" t="s">
        <v>19641</v>
      </c>
      <c r="D13718" t="s">
        <v>8297</v>
      </c>
      <c r="E13718" t="s">
        <v>1028</v>
      </c>
    </row>
    <row r="13719" spans="2:5" x14ac:dyDescent="0.35">
      <c r="B13719" t="s">
        <v>16899</v>
      </c>
      <c r="C13719" t="s">
        <v>19641</v>
      </c>
      <c r="D13719" t="s">
        <v>8297</v>
      </c>
      <c r="E13719" t="s">
        <v>1028</v>
      </c>
    </row>
    <row r="13720" spans="2:5" x14ac:dyDescent="0.35">
      <c r="B13720" t="s">
        <v>16900</v>
      </c>
      <c r="C13720" t="s">
        <v>19641</v>
      </c>
      <c r="D13720" t="s">
        <v>8297</v>
      </c>
      <c r="E13720" t="s">
        <v>1028</v>
      </c>
    </row>
    <row r="13721" spans="2:5" x14ac:dyDescent="0.35">
      <c r="B13721" t="s">
        <v>16901</v>
      </c>
      <c r="C13721" t="s">
        <v>19641</v>
      </c>
      <c r="D13721" t="s">
        <v>8297</v>
      </c>
      <c r="E13721" t="s">
        <v>1028</v>
      </c>
    </row>
    <row r="13722" spans="2:5" x14ac:dyDescent="0.35">
      <c r="B13722" t="s">
        <v>16902</v>
      </c>
      <c r="C13722" t="s">
        <v>19641</v>
      </c>
      <c r="D13722" t="s">
        <v>8297</v>
      </c>
      <c r="E13722" t="s">
        <v>1028</v>
      </c>
    </row>
    <row r="13723" spans="2:5" x14ac:dyDescent="0.35">
      <c r="B13723" t="s">
        <v>16903</v>
      </c>
      <c r="C13723" t="s">
        <v>19641</v>
      </c>
      <c r="D13723" t="s">
        <v>8297</v>
      </c>
      <c r="E13723" t="s">
        <v>1028</v>
      </c>
    </row>
    <row r="13724" spans="2:5" x14ac:dyDescent="0.35">
      <c r="B13724" t="s">
        <v>16904</v>
      </c>
      <c r="C13724" t="s">
        <v>19641</v>
      </c>
      <c r="D13724" t="s">
        <v>8297</v>
      </c>
      <c r="E13724" t="s">
        <v>1028</v>
      </c>
    </row>
    <row r="13725" spans="2:5" x14ac:dyDescent="0.35">
      <c r="B13725" t="s">
        <v>16905</v>
      </c>
      <c r="C13725" t="s">
        <v>19641</v>
      </c>
      <c r="D13725" t="s">
        <v>8297</v>
      </c>
      <c r="E13725" t="s">
        <v>1028</v>
      </c>
    </row>
    <row r="13726" spans="2:5" x14ac:dyDescent="0.35">
      <c r="B13726" t="s">
        <v>16906</v>
      </c>
      <c r="C13726" t="s">
        <v>19641</v>
      </c>
      <c r="D13726" t="s">
        <v>8297</v>
      </c>
      <c r="E13726" t="s">
        <v>1028</v>
      </c>
    </row>
    <row r="13727" spans="2:5" x14ac:dyDescent="0.35">
      <c r="B13727" t="s">
        <v>16907</v>
      </c>
      <c r="C13727" t="s">
        <v>19641</v>
      </c>
      <c r="D13727" t="s">
        <v>8297</v>
      </c>
      <c r="E13727" t="s">
        <v>1028</v>
      </c>
    </row>
    <row r="13728" spans="2:5" x14ac:dyDescent="0.35">
      <c r="B13728" t="s">
        <v>16908</v>
      </c>
      <c r="C13728" t="s">
        <v>19641</v>
      </c>
      <c r="D13728" t="s">
        <v>8297</v>
      </c>
      <c r="E13728" t="s">
        <v>1028</v>
      </c>
    </row>
    <row r="13729" spans="2:5" x14ac:dyDescent="0.35">
      <c r="B13729" t="s">
        <v>16909</v>
      </c>
      <c r="C13729" t="s">
        <v>19641</v>
      </c>
      <c r="D13729" t="s">
        <v>8297</v>
      </c>
      <c r="E13729" t="s">
        <v>1028</v>
      </c>
    </row>
    <row r="13730" spans="2:5" x14ac:dyDescent="0.35">
      <c r="B13730" t="s">
        <v>16910</v>
      </c>
      <c r="C13730" t="s">
        <v>19641</v>
      </c>
      <c r="D13730" t="s">
        <v>8297</v>
      </c>
      <c r="E13730" t="s">
        <v>1028</v>
      </c>
    </row>
    <row r="13731" spans="2:5" x14ac:dyDescent="0.35">
      <c r="B13731" t="s">
        <v>16911</v>
      </c>
      <c r="C13731" t="s">
        <v>19641</v>
      </c>
      <c r="D13731" t="s">
        <v>8297</v>
      </c>
      <c r="E13731" t="s">
        <v>1028</v>
      </c>
    </row>
    <row r="13732" spans="2:5" x14ac:dyDescent="0.35">
      <c r="B13732" t="s">
        <v>16912</v>
      </c>
      <c r="C13732" t="s">
        <v>19641</v>
      </c>
      <c r="D13732" t="s">
        <v>8297</v>
      </c>
      <c r="E13732" t="s">
        <v>1028</v>
      </c>
    </row>
    <row r="13733" spans="2:5" x14ac:dyDescent="0.35">
      <c r="B13733" t="s">
        <v>16913</v>
      </c>
      <c r="C13733" t="s">
        <v>19641</v>
      </c>
      <c r="D13733" t="s">
        <v>8297</v>
      </c>
      <c r="E13733" t="s">
        <v>1028</v>
      </c>
    </row>
    <row r="13734" spans="2:5" x14ac:dyDescent="0.35">
      <c r="B13734" t="s">
        <v>16914</v>
      </c>
      <c r="C13734" t="s">
        <v>19641</v>
      </c>
      <c r="D13734" t="s">
        <v>8297</v>
      </c>
      <c r="E13734" t="s">
        <v>1028</v>
      </c>
    </row>
    <row r="13735" spans="2:5" x14ac:dyDescent="0.35">
      <c r="B13735" t="s">
        <v>16915</v>
      </c>
      <c r="C13735" t="s">
        <v>19641</v>
      </c>
      <c r="D13735" t="s">
        <v>8297</v>
      </c>
      <c r="E13735" t="s">
        <v>1028</v>
      </c>
    </row>
    <row r="13736" spans="2:5" x14ac:dyDescent="0.35">
      <c r="B13736" t="s">
        <v>16916</v>
      </c>
      <c r="C13736" t="s">
        <v>19641</v>
      </c>
      <c r="D13736" t="s">
        <v>8297</v>
      </c>
      <c r="E13736" t="s">
        <v>1028</v>
      </c>
    </row>
    <row r="13737" spans="2:5" x14ac:dyDescent="0.35">
      <c r="B13737" t="s">
        <v>16917</v>
      </c>
      <c r="C13737" t="s">
        <v>19641</v>
      </c>
      <c r="D13737" t="s">
        <v>8297</v>
      </c>
      <c r="E13737" t="s">
        <v>1028</v>
      </c>
    </row>
    <row r="13738" spans="2:5" x14ac:dyDescent="0.35">
      <c r="B13738" t="s">
        <v>16918</v>
      </c>
      <c r="C13738" t="s">
        <v>19641</v>
      </c>
      <c r="D13738" t="s">
        <v>8297</v>
      </c>
      <c r="E13738" t="s">
        <v>1028</v>
      </c>
    </row>
    <row r="13739" spans="2:5" x14ac:dyDescent="0.35">
      <c r="B13739" t="s">
        <v>16919</v>
      </c>
      <c r="C13739" t="s">
        <v>19641</v>
      </c>
      <c r="D13739" t="s">
        <v>8297</v>
      </c>
      <c r="E13739" t="s">
        <v>1028</v>
      </c>
    </row>
    <row r="13740" spans="2:5" x14ac:dyDescent="0.35">
      <c r="B13740" t="s">
        <v>16920</v>
      </c>
      <c r="C13740" t="s">
        <v>19641</v>
      </c>
      <c r="D13740" t="s">
        <v>8297</v>
      </c>
      <c r="E13740" t="s">
        <v>1028</v>
      </c>
    </row>
    <row r="13741" spans="2:5" x14ac:dyDescent="0.35">
      <c r="B13741" t="s">
        <v>16921</v>
      </c>
      <c r="C13741" t="s">
        <v>19641</v>
      </c>
      <c r="D13741" t="s">
        <v>8297</v>
      </c>
      <c r="E13741" t="s">
        <v>1028</v>
      </c>
    </row>
    <row r="13742" spans="2:5" x14ac:dyDescent="0.35">
      <c r="B13742" t="s">
        <v>16922</v>
      </c>
      <c r="C13742" t="s">
        <v>19641</v>
      </c>
      <c r="D13742" t="s">
        <v>8297</v>
      </c>
      <c r="E13742" t="s">
        <v>1028</v>
      </c>
    </row>
    <row r="13743" spans="2:5" x14ac:dyDescent="0.35">
      <c r="B13743" t="s">
        <v>16923</v>
      </c>
      <c r="C13743" t="s">
        <v>19641</v>
      </c>
      <c r="D13743" t="s">
        <v>8297</v>
      </c>
      <c r="E13743" t="s">
        <v>1028</v>
      </c>
    </row>
    <row r="13744" spans="2:5" x14ac:dyDescent="0.35">
      <c r="B13744" t="s">
        <v>16924</v>
      </c>
      <c r="C13744" t="s">
        <v>19641</v>
      </c>
      <c r="D13744" t="s">
        <v>8297</v>
      </c>
      <c r="E13744" t="s">
        <v>1028</v>
      </c>
    </row>
    <row r="13745" spans="2:5" x14ac:dyDescent="0.35">
      <c r="B13745" t="s">
        <v>16925</v>
      </c>
      <c r="C13745" t="s">
        <v>19641</v>
      </c>
      <c r="D13745" t="s">
        <v>8297</v>
      </c>
      <c r="E13745" t="s">
        <v>1028</v>
      </c>
    </row>
    <row r="13746" spans="2:5" x14ac:dyDescent="0.35">
      <c r="B13746" t="s">
        <v>16926</v>
      </c>
      <c r="C13746" t="s">
        <v>19641</v>
      </c>
      <c r="D13746" t="s">
        <v>8297</v>
      </c>
      <c r="E13746" t="s">
        <v>1028</v>
      </c>
    </row>
    <row r="13747" spans="2:5" x14ac:dyDescent="0.35">
      <c r="B13747" t="s">
        <v>16927</v>
      </c>
      <c r="C13747" t="s">
        <v>19641</v>
      </c>
      <c r="D13747" t="s">
        <v>8297</v>
      </c>
      <c r="E13747" t="s">
        <v>1028</v>
      </c>
    </row>
    <row r="13748" spans="2:5" x14ac:dyDescent="0.35">
      <c r="B13748" t="s">
        <v>16928</v>
      </c>
      <c r="C13748" t="s">
        <v>19641</v>
      </c>
      <c r="D13748" t="s">
        <v>8297</v>
      </c>
      <c r="E13748" t="s">
        <v>1028</v>
      </c>
    </row>
    <row r="13749" spans="2:5" x14ac:dyDescent="0.35">
      <c r="B13749" t="s">
        <v>16929</v>
      </c>
      <c r="C13749" t="s">
        <v>19641</v>
      </c>
      <c r="D13749" t="s">
        <v>8297</v>
      </c>
      <c r="E13749" t="s">
        <v>1028</v>
      </c>
    </row>
    <row r="13750" spans="2:5" x14ac:dyDescent="0.35">
      <c r="B13750" t="s">
        <v>16930</v>
      </c>
      <c r="C13750" t="s">
        <v>19641</v>
      </c>
      <c r="D13750" t="s">
        <v>8297</v>
      </c>
      <c r="E13750" t="s">
        <v>1028</v>
      </c>
    </row>
    <row r="13751" spans="2:5" x14ac:dyDescent="0.35">
      <c r="B13751" t="s">
        <v>16931</v>
      </c>
      <c r="C13751" t="s">
        <v>19641</v>
      </c>
      <c r="D13751" t="s">
        <v>8297</v>
      </c>
      <c r="E13751" t="s">
        <v>1028</v>
      </c>
    </row>
    <row r="13752" spans="2:5" x14ac:dyDescent="0.35">
      <c r="B13752" t="s">
        <v>16932</v>
      </c>
      <c r="C13752" t="s">
        <v>19641</v>
      </c>
      <c r="D13752" t="s">
        <v>8297</v>
      </c>
      <c r="E13752" t="s">
        <v>1028</v>
      </c>
    </row>
    <row r="13753" spans="2:5" x14ac:dyDescent="0.35">
      <c r="B13753" t="s">
        <v>16933</v>
      </c>
      <c r="C13753" t="s">
        <v>19641</v>
      </c>
      <c r="D13753" t="s">
        <v>8297</v>
      </c>
      <c r="E13753" t="s">
        <v>1028</v>
      </c>
    </row>
    <row r="13754" spans="2:5" x14ac:dyDescent="0.35">
      <c r="B13754" t="s">
        <v>16934</v>
      </c>
      <c r="C13754" t="s">
        <v>19641</v>
      </c>
      <c r="D13754" t="s">
        <v>8297</v>
      </c>
      <c r="E13754" t="s">
        <v>1028</v>
      </c>
    </row>
    <row r="13755" spans="2:5" x14ac:dyDescent="0.35">
      <c r="B13755" t="s">
        <v>16935</v>
      </c>
      <c r="C13755" t="s">
        <v>19641</v>
      </c>
      <c r="D13755" t="s">
        <v>8297</v>
      </c>
      <c r="E13755" t="s">
        <v>1028</v>
      </c>
    </row>
    <row r="13756" spans="2:5" x14ac:dyDescent="0.35">
      <c r="B13756" t="s">
        <v>16936</v>
      </c>
      <c r="C13756" t="s">
        <v>19641</v>
      </c>
      <c r="D13756" t="s">
        <v>8297</v>
      </c>
      <c r="E13756" t="s">
        <v>1028</v>
      </c>
    </row>
    <row r="13757" spans="2:5" x14ac:dyDescent="0.35">
      <c r="B13757" t="s">
        <v>16937</v>
      </c>
      <c r="C13757" t="s">
        <v>19641</v>
      </c>
      <c r="D13757" t="s">
        <v>8297</v>
      </c>
      <c r="E13757" t="s">
        <v>1028</v>
      </c>
    </row>
    <row r="13758" spans="2:5" x14ac:dyDescent="0.35">
      <c r="B13758" t="s">
        <v>16938</v>
      </c>
      <c r="C13758" t="s">
        <v>19641</v>
      </c>
      <c r="D13758" t="s">
        <v>8297</v>
      </c>
      <c r="E13758" t="s">
        <v>1028</v>
      </c>
    </row>
    <row r="13759" spans="2:5" x14ac:dyDescent="0.35">
      <c r="B13759" t="s">
        <v>16939</v>
      </c>
      <c r="C13759" t="s">
        <v>19641</v>
      </c>
      <c r="D13759" t="s">
        <v>8297</v>
      </c>
      <c r="E13759" t="s">
        <v>1028</v>
      </c>
    </row>
    <row r="13760" spans="2:5" x14ac:dyDescent="0.35">
      <c r="B13760" t="s">
        <v>16940</v>
      </c>
      <c r="C13760" t="s">
        <v>19641</v>
      </c>
      <c r="D13760" t="s">
        <v>8297</v>
      </c>
      <c r="E13760" t="s">
        <v>1028</v>
      </c>
    </row>
    <row r="13761" spans="2:5" x14ac:dyDescent="0.35">
      <c r="B13761" t="s">
        <v>16941</v>
      </c>
      <c r="C13761" t="s">
        <v>19641</v>
      </c>
      <c r="D13761" t="s">
        <v>8297</v>
      </c>
      <c r="E13761" t="s">
        <v>1028</v>
      </c>
    </row>
    <row r="13762" spans="2:5" x14ac:dyDescent="0.35">
      <c r="B13762" t="s">
        <v>16942</v>
      </c>
      <c r="C13762" t="s">
        <v>19641</v>
      </c>
      <c r="D13762" t="s">
        <v>8297</v>
      </c>
      <c r="E13762" t="s">
        <v>1028</v>
      </c>
    </row>
    <row r="13763" spans="2:5" x14ac:dyDescent="0.35">
      <c r="B13763" t="s">
        <v>16943</v>
      </c>
      <c r="C13763" t="s">
        <v>19641</v>
      </c>
      <c r="D13763" t="s">
        <v>8297</v>
      </c>
      <c r="E13763" t="s">
        <v>1028</v>
      </c>
    </row>
    <row r="13764" spans="2:5" x14ac:dyDescent="0.35">
      <c r="B13764" t="s">
        <v>16944</v>
      </c>
      <c r="C13764" t="s">
        <v>19641</v>
      </c>
      <c r="D13764" t="s">
        <v>8297</v>
      </c>
      <c r="E13764" t="s">
        <v>1028</v>
      </c>
    </row>
    <row r="13765" spans="2:5" x14ac:dyDescent="0.35">
      <c r="B13765" t="s">
        <v>16945</v>
      </c>
      <c r="C13765" t="s">
        <v>19641</v>
      </c>
      <c r="D13765" t="s">
        <v>8297</v>
      </c>
      <c r="E13765" t="s">
        <v>1028</v>
      </c>
    </row>
    <row r="13766" spans="2:5" x14ac:dyDescent="0.35">
      <c r="B13766" t="s">
        <v>16946</v>
      </c>
      <c r="C13766" t="s">
        <v>19641</v>
      </c>
      <c r="D13766" t="s">
        <v>8297</v>
      </c>
      <c r="E13766" t="s">
        <v>1028</v>
      </c>
    </row>
    <row r="13767" spans="2:5" x14ac:dyDescent="0.35">
      <c r="B13767" t="s">
        <v>16947</v>
      </c>
      <c r="C13767" t="s">
        <v>19641</v>
      </c>
      <c r="D13767" t="s">
        <v>8297</v>
      </c>
      <c r="E13767" t="s">
        <v>1028</v>
      </c>
    </row>
    <row r="13768" spans="2:5" x14ac:dyDescent="0.35">
      <c r="B13768" t="s">
        <v>16948</v>
      </c>
      <c r="C13768" t="s">
        <v>19641</v>
      </c>
      <c r="D13768" t="s">
        <v>8297</v>
      </c>
      <c r="E13768" t="s">
        <v>1028</v>
      </c>
    </row>
    <row r="13769" spans="2:5" x14ac:dyDescent="0.35">
      <c r="B13769" t="s">
        <v>16949</v>
      </c>
      <c r="C13769" t="s">
        <v>19641</v>
      </c>
      <c r="D13769" t="s">
        <v>8297</v>
      </c>
      <c r="E13769" t="s">
        <v>1028</v>
      </c>
    </row>
    <row r="13770" spans="2:5" x14ac:dyDescent="0.35">
      <c r="B13770" t="s">
        <v>16950</v>
      </c>
      <c r="C13770" t="s">
        <v>19641</v>
      </c>
      <c r="D13770" t="s">
        <v>8297</v>
      </c>
      <c r="E13770" t="s">
        <v>1028</v>
      </c>
    </row>
    <row r="13771" spans="2:5" x14ac:dyDescent="0.35">
      <c r="B13771" t="s">
        <v>16951</v>
      </c>
      <c r="C13771" t="s">
        <v>19641</v>
      </c>
      <c r="D13771" t="s">
        <v>8297</v>
      </c>
      <c r="E13771" t="s">
        <v>1028</v>
      </c>
    </row>
    <row r="13772" spans="2:5" x14ac:dyDescent="0.35">
      <c r="B13772" t="s">
        <v>16952</v>
      </c>
      <c r="C13772" t="s">
        <v>19641</v>
      </c>
      <c r="D13772" t="s">
        <v>8297</v>
      </c>
      <c r="E13772" t="s">
        <v>1028</v>
      </c>
    </row>
    <row r="13773" spans="2:5" x14ac:dyDescent="0.35">
      <c r="B13773" t="s">
        <v>16953</v>
      </c>
      <c r="C13773" t="s">
        <v>19641</v>
      </c>
      <c r="D13773" t="s">
        <v>8297</v>
      </c>
      <c r="E13773" t="s">
        <v>1028</v>
      </c>
    </row>
    <row r="13774" spans="2:5" x14ac:dyDescent="0.35">
      <c r="B13774" t="s">
        <v>16954</v>
      </c>
      <c r="C13774" t="s">
        <v>19641</v>
      </c>
      <c r="D13774" t="s">
        <v>8297</v>
      </c>
      <c r="E13774" t="s">
        <v>1028</v>
      </c>
    </row>
    <row r="13775" spans="2:5" x14ac:dyDescent="0.35">
      <c r="B13775" t="s">
        <v>16955</v>
      </c>
      <c r="C13775" t="s">
        <v>19641</v>
      </c>
      <c r="D13775" t="s">
        <v>8297</v>
      </c>
      <c r="E13775" t="s">
        <v>1028</v>
      </c>
    </row>
    <row r="13776" spans="2:5" x14ac:dyDescent="0.35">
      <c r="B13776" t="s">
        <v>16956</v>
      </c>
      <c r="C13776" t="s">
        <v>19641</v>
      </c>
      <c r="D13776" t="s">
        <v>8297</v>
      </c>
      <c r="E13776" t="s">
        <v>1028</v>
      </c>
    </row>
    <row r="13777" spans="2:5" x14ac:dyDescent="0.35">
      <c r="B13777" t="s">
        <v>16957</v>
      </c>
      <c r="C13777" t="s">
        <v>19641</v>
      </c>
      <c r="D13777" t="s">
        <v>8297</v>
      </c>
      <c r="E13777" t="s">
        <v>1028</v>
      </c>
    </row>
    <row r="13778" spans="2:5" x14ac:dyDescent="0.35">
      <c r="B13778" t="s">
        <v>16958</v>
      </c>
      <c r="C13778" t="s">
        <v>19641</v>
      </c>
      <c r="D13778" t="s">
        <v>8297</v>
      </c>
      <c r="E13778" t="s">
        <v>1028</v>
      </c>
    </row>
    <row r="13779" spans="2:5" x14ac:dyDescent="0.35">
      <c r="B13779" t="s">
        <v>16959</v>
      </c>
      <c r="C13779" t="s">
        <v>19641</v>
      </c>
      <c r="D13779" t="s">
        <v>8297</v>
      </c>
      <c r="E13779" t="s">
        <v>1028</v>
      </c>
    </row>
    <row r="13780" spans="2:5" x14ac:dyDescent="0.35">
      <c r="B13780" t="s">
        <v>16960</v>
      </c>
      <c r="C13780" t="s">
        <v>19641</v>
      </c>
      <c r="D13780" t="s">
        <v>8297</v>
      </c>
      <c r="E13780" t="s">
        <v>1028</v>
      </c>
    </row>
    <row r="13781" spans="2:5" x14ac:dyDescent="0.35">
      <c r="B13781" t="s">
        <v>16961</v>
      </c>
      <c r="C13781" t="s">
        <v>19641</v>
      </c>
      <c r="D13781" t="s">
        <v>8297</v>
      </c>
      <c r="E13781" t="s">
        <v>1028</v>
      </c>
    </row>
    <row r="13782" spans="2:5" x14ac:dyDescent="0.35">
      <c r="B13782" t="s">
        <v>16962</v>
      </c>
      <c r="C13782" t="s">
        <v>19641</v>
      </c>
      <c r="D13782" t="s">
        <v>8297</v>
      </c>
      <c r="E13782" t="s">
        <v>1028</v>
      </c>
    </row>
    <row r="13783" spans="2:5" x14ac:dyDescent="0.35">
      <c r="B13783" t="s">
        <v>16963</v>
      </c>
      <c r="C13783" t="s">
        <v>19641</v>
      </c>
      <c r="D13783" t="s">
        <v>8297</v>
      </c>
      <c r="E13783" t="s">
        <v>1028</v>
      </c>
    </row>
    <row r="13784" spans="2:5" x14ac:dyDescent="0.35">
      <c r="B13784" t="s">
        <v>16964</v>
      </c>
      <c r="C13784" t="s">
        <v>19641</v>
      </c>
      <c r="D13784" t="s">
        <v>8297</v>
      </c>
      <c r="E13784" t="s">
        <v>1028</v>
      </c>
    </row>
    <row r="13785" spans="2:5" x14ac:dyDescent="0.35">
      <c r="B13785" t="s">
        <v>16965</v>
      </c>
      <c r="C13785" t="s">
        <v>19641</v>
      </c>
      <c r="D13785" t="s">
        <v>8297</v>
      </c>
      <c r="E13785" t="s">
        <v>1028</v>
      </c>
    </row>
    <row r="13786" spans="2:5" x14ac:dyDescent="0.35">
      <c r="B13786" t="s">
        <v>16966</v>
      </c>
      <c r="C13786" t="s">
        <v>19641</v>
      </c>
      <c r="D13786" t="s">
        <v>8297</v>
      </c>
      <c r="E13786" t="s">
        <v>1028</v>
      </c>
    </row>
    <row r="13787" spans="2:5" x14ac:dyDescent="0.35">
      <c r="B13787" t="s">
        <v>16967</v>
      </c>
      <c r="C13787" t="s">
        <v>19641</v>
      </c>
      <c r="D13787" t="s">
        <v>8297</v>
      </c>
      <c r="E13787" t="s">
        <v>1028</v>
      </c>
    </row>
    <row r="13788" spans="2:5" x14ac:dyDescent="0.35">
      <c r="B13788" t="s">
        <v>16968</v>
      </c>
      <c r="C13788" t="s">
        <v>19641</v>
      </c>
      <c r="D13788" t="s">
        <v>8297</v>
      </c>
      <c r="E13788" t="s">
        <v>1028</v>
      </c>
    </row>
    <row r="13789" spans="2:5" x14ac:dyDescent="0.35">
      <c r="B13789" t="s">
        <v>16969</v>
      </c>
      <c r="C13789" t="s">
        <v>19641</v>
      </c>
      <c r="D13789" t="s">
        <v>8297</v>
      </c>
      <c r="E13789" t="s">
        <v>1028</v>
      </c>
    </row>
    <row r="13790" spans="2:5" x14ac:dyDescent="0.35">
      <c r="B13790" t="s">
        <v>16970</v>
      </c>
      <c r="C13790" t="s">
        <v>19641</v>
      </c>
      <c r="D13790" t="s">
        <v>8297</v>
      </c>
      <c r="E13790" t="s">
        <v>1028</v>
      </c>
    </row>
    <row r="13791" spans="2:5" x14ac:dyDescent="0.35">
      <c r="B13791" t="s">
        <v>16971</v>
      </c>
      <c r="C13791" t="s">
        <v>19641</v>
      </c>
      <c r="D13791" t="s">
        <v>8297</v>
      </c>
      <c r="E13791" t="s">
        <v>1028</v>
      </c>
    </row>
    <row r="13792" spans="2:5" x14ac:dyDescent="0.35">
      <c r="B13792" t="s">
        <v>16972</v>
      </c>
      <c r="C13792" t="s">
        <v>19641</v>
      </c>
      <c r="D13792" t="s">
        <v>8297</v>
      </c>
      <c r="E13792" t="s">
        <v>1028</v>
      </c>
    </row>
    <row r="13793" spans="2:5" x14ac:dyDescent="0.35">
      <c r="B13793" t="s">
        <v>16973</v>
      </c>
      <c r="C13793" t="s">
        <v>19641</v>
      </c>
      <c r="D13793" t="s">
        <v>8297</v>
      </c>
      <c r="E13793" t="s">
        <v>1028</v>
      </c>
    </row>
    <row r="13794" spans="2:5" x14ac:dyDescent="0.35">
      <c r="B13794" t="s">
        <v>16974</v>
      </c>
      <c r="C13794" t="s">
        <v>19641</v>
      </c>
      <c r="D13794" t="s">
        <v>8297</v>
      </c>
      <c r="E13794" t="s">
        <v>1028</v>
      </c>
    </row>
    <row r="13795" spans="2:5" x14ac:dyDescent="0.35">
      <c r="B13795" t="s">
        <v>16975</v>
      </c>
      <c r="C13795" t="s">
        <v>19641</v>
      </c>
      <c r="D13795" t="s">
        <v>8297</v>
      </c>
      <c r="E13795" t="s">
        <v>1028</v>
      </c>
    </row>
    <row r="13796" spans="2:5" x14ac:dyDescent="0.35">
      <c r="B13796" t="s">
        <v>16976</v>
      </c>
      <c r="C13796" t="s">
        <v>19641</v>
      </c>
      <c r="D13796" t="s">
        <v>8297</v>
      </c>
      <c r="E13796" t="s">
        <v>1028</v>
      </c>
    </row>
    <row r="13797" spans="2:5" x14ac:dyDescent="0.35">
      <c r="B13797" t="s">
        <v>16977</v>
      </c>
      <c r="C13797" t="s">
        <v>19641</v>
      </c>
      <c r="D13797" t="s">
        <v>8297</v>
      </c>
      <c r="E13797" t="s">
        <v>1028</v>
      </c>
    </row>
    <row r="13798" spans="2:5" x14ac:dyDescent="0.35">
      <c r="B13798" t="s">
        <v>16978</v>
      </c>
      <c r="C13798" t="s">
        <v>19641</v>
      </c>
      <c r="D13798" t="s">
        <v>8297</v>
      </c>
      <c r="E13798" t="s">
        <v>1028</v>
      </c>
    </row>
    <row r="13799" spans="2:5" x14ac:dyDescent="0.35">
      <c r="B13799" t="s">
        <v>16979</v>
      </c>
      <c r="C13799" t="s">
        <v>19641</v>
      </c>
      <c r="D13799" t="s">
        <v>8297</v>
      </c>
      <c r="E13799" t="s">
        <v>1028</v>
      </c>
    </row>
    <row r="13800" spans="2:5" x14ac:dyDescent="0.35">
      <c r="B13800" t="s">
        <v>16980</v>
      </c>
      <c r="C13800" t="s">
        <v>19641</v>
      </c>
      <c r="D13800" t="s">
        <v>8297</v>
      </c>
      <c r="E13800" t="s">
        <v>1028</v>
      </c>
    </row>
    <row r="13801" spans="2:5" x14ac:dyDescent="0.35">
      <c r="B13801" t="s">
        <v>16981</v>
      </c>
      <c r="C13801" t="s">
        <v>19641</v>
      </c>
      <c r="D13801" t="s">
        <v>8297</v>
      </c>
      <c r="E13801" t="s">
        <v>1028</v>
      </c>
    </row>
    <row r="13802" spans="2:5" x14ac:dyDescent="0.35">
      <c r="B13802" t="s">
        <v>16982</v>
      </c>
      <c r="C13802" t="s">
        <v>19641</v>
      </c>
      <c r="D13802" t="s">
        <v>8297</v>
      </c>
      <c r="E13802" t="s">
        <v>1028</v>
      </c>
    </row>
    <row r="13803" spans="2:5" x14ac:dyDescent="0.35">
      <c r="B13803" t="s">
        <v>16983</v>
      </c>
      <c r="C13803" t="s">
        <v>19641</v>
      </c>
      <c r="D13803" t="s">
        <v>8297</v>
      </c>
      <c r="E13803" t="s">
        <v>1028</v>
      </c>
    </row>
    <row r="13804" spans="2:5" x14ac:dyDescent="0.35">
      <c r="B13804" t="s">
        <v>16984</v>
      </c>
      <c r="C13804" t="s">
        <v>19641</v>
      </c>
      <c r="D13804" t="s">
        <v>8297</v>
      </c>
      <c r="E13804" t="s">
        <v>1028</v>
      </c>
    </row>
    <row r="13805" spans="2:5" x14ac:dyDescent="0.35">
      <c r="B13805" t="s">
        <v>16985</v>
      </c>
      <c r="C13805" t="s">
        <v>19641</v>
      </c>
      <c r="D13805" t="s">
        <v>8297</v>
      </c>
      <c r="E13805" t="s">
        <v>1028</v>
      </c>
    </row>
    <row r="13806" spans="2:5" x14ac:dyDescent="0.35">
      <c r="B13806" t="s">
        <v>16986</v>
      </c>
      <c r="C13806" t="s">
        <v>19641</v>
      </c>
      <c r="D13806" t="s">
        <v>8297</v>
      </c>
      <c r="E13806" t="s">
        <v>1028</v>
      </c>
    </row>
    <row r="13807" spans="2:5" x14ac:dyDescent="0.35">
      <c r="B13807" t="s">
        <v>16987</v>
      </c>
      <c r="C13807" t="s">
        <v>19641</v>
      </c>
      <c r="D13807" t="s">
        <v>8297</v>
      </c>
      <c r="E13807" t="s">
        <v>1028</v>
      </c>
    </row>
    <row r="13808" spans="2:5" x14ac:dyDescent="0.35">
      <c r="B13808" t="s">
        <v>16988</v>
      </c>
      <c r="C13808" t="s">
        <v>19641</v>
      </c>
      <c r="D13808" t="s">
        <v>8297</v>
      </c>
      <c r="E13808" t="s">
        <v>1028</v>
      </c>
    </row>
    <row r="13809" spans="2:5" x14ac:dyDescent="0.35">
      <c r="B13809" t="s">
        <v>16989</v>
      </c>
      <c r="C13809" t="s">
        <v>19641</v>
      </c>
      <c r="D13809" t="s">
        <v>8297</v>
      </c>
      <c r="E13809" t="s">
        <v>1028</v>
      </c>
    </row>
    <row r="13810" spans="2:5" x14ac:dyDescent="0.35">
      <c r="B13810" t="s">
        <v>16990</v>
      </c>
      <c r="C13810" t="s">
        <v>19641</v>
      </c>
      <c r="D13810" t="s">
        <v>8297</v>
      </c>
      <c r="E13810" t="s">
        <v>1028</v>
      </c>
    </row>
    <row r="13811" spans="2:5" x14ac:dyDescent="0.35">
      <c r="B13811" t="s">
        <v>16991</v>
      </c>
      <c r="C13811" t="s">
        <v>19641</v>
      </c>
      <c r="D13811" t="s">
        <v>8297</v>
      </c>
      <c r="E13811" t="s">
        <v>1028</v>
      </c>
    </row>
    <row r="13812" spans="2:5" x14ac:dyDescent="0.35">
      <c r="B13812" t="s">
        <v>16992</v>
      </c>
      <c r="C13812" t="s">
        <v>19641</v>
      </c>
      <c r="D13812" t="s">
        <v>8297</v>
      </c>
      <c r="E13812" t="s">
        <v>1028</v>
      </c>
    </row>
    <row r="13813" spans="2:5" x14ac:dyDescent="0.35">
      <c r="B13813" t="s">
        <v>16993</v>
      </c>
      <c r="C13813" t="s">
        <v>19641</v>
      </c>
      <c r="D13813" t="s">
        <v>8297</v>
      </c>
      <c r="E13813" t="s">
        <v>1028</v>
      </c>
    </row>
    <row r="13814" spans="2:5" x14ac:dyDescent="0.35">
      <c r="B13814" t="s">
        <v>16994</v>
      </c>
      <c r="C13814" t="s">
        <v>19641</v>
      </c>
      <c r="D13814" t="s">
        <v>8297</v>
      </c>
      <c r="E13814" t="s">
        <v>1028</v>
      </c>
    </row>
    <row r="13815" spans="2:5" x14ac:dyDescent="0.35">
      <c r="B13815" t="s">
        <v>16995</v>
      </c>
      <c r="C13815" t="s">
        <v>19641</v>
      </c>
      <c r="D13815" t="s">
        <v>8297</v>
      </c>
      <c r="E13815" t="s">
        <v>1028</v>
      </c>
    </row>
    <row r="13816" spans="2:5" x14ac:dyDescent="0.35">
      <c r="B13816" t="s">
        <v>16996</v>
      </c>
      <c r="C13816" t="s">
        <v>19641</v>
      </c>
      <c r="D13816" t="s">
        <v>8297</v>
      </c>
      <c r="E13816" t="s">
        <v>1028</v>
      </c>
    </row>
    <row r="13817" spans="2:5" x14ac:dyDescent="0.35">
      <c r="B13817" t="s">
        <v>16997</v>
      </c>
      <c r="C13817" t="s">
        <v>19641</v>
      </c>
      <c r="D13817" t="s">
        <v>8297</v>
      </c>
      <c r="E13817" t="s">
        <v>1028</v>
      </c>
    </row>
    <row r="13818" spans="2:5" x14ac:dyDescent="0.35">
      <c r="B13818" t="s">
        <v>16998</v>
      </c>
      <c r="C13818" t="s">
        <v>19641</v>
      </c>
      <c r="D13818" t="s">
        <v>8297</v>
      </c>
      <c r="E13818" t="s">
        <v>1028</v>
      </c>
    </row>
    <row r="13819" spans="2:5" x14ac:dyDescent="0.35">
      <c r="B13819" t="s">
        <v>16999</v>
      </c>
      <c r="C13819" t="s">
        <v>19641</v>
      </c>
      <c r="D13819" t="s">
        <v>8297</v>
      </c>
      <c r="E13819" t="s">
        <v>1028</v>
      </c>
    </row>
    <row r="13820" spans="2:5" x14ac:dyDescent="0.35">
      <c r="B13820" t="s">
        <v>17000</v>
      </c>
      <c r="C13820" t="s">
        <v>19641</v>
      </c>
      <c r="D13820" t="s">
        <v>8297</v>
      </c>
      <c r="E13820" t="s">
        <v>1028</v>
      </c>
    </row>
    <row r="13821" spans="2:5" x14ac:dyDescent="0.35">
      <c r="B13821" t="s">
        <v>17001</v>
      </c>
      <c r="C13821" t="s">
        <v>19641</v>
      </c>
      <c r="D13821" t="s">
        <v>8297</v>
      </c>
      <c r="E13821" t="s">
        <v>1028</v>
      </c>
    </row>
    <row r="13822" spans="2:5" x14ac:dyDescent="0.35">
      <c r="B13822" t="s">
        <v>17002</v>
      </c>
      <c r="C13822" t="s">
        <v>19641</v>
      </c>
      <c r="D13822" t="s">
        <v>8297</v>
      </c>
      <c r="E13822" t="s">
        <v>1028</v>
      </c>
    </row>
    <row r="13823" spans="2:5" x14ac:dyDescent="0.35">
      <c r="B13823" t="s">
        <v>17003</v>
      </c>
      <c r="C13823" t="s">
        <v>19641</v>
      </c>
      <c r="D13823" t="s">
        <v>8297</v>
      </c>
      <c r="E13823" t="s">
        <v>1028</v>
      </c>
    </row>
    <row r="13824" spans="2:5" x14ac:dyDescent="0.35">
      <c r="B13824" t="s">
        <v>17004</v>
      </c>
      <c r="C13824" t="s">
        <v>19641</v>
      </c>
      <c r="D13824" t="s">
        <v>8297</v>
      </c>
      <c r="E13824" t="s">
        <v>1028</v>
      </c>
    </row>
    <row r="13825" spans="2:5" x14ac:dyDescent="0.35">
      <c r="B13825" t="s">
        <v>17005</v>
      </c>
      <c r="C13825" t="s">
        <v>19641</v>
      </c>
      <c r="D13825" t="s">
        <v>8297</v>
      </c>
      <c r="E13825" t="s">
        <v>1028</v>
      </c>
    </row>
    <row r="13826" spans="2:5" x14ac:dyDescent="0.35">
      <c r="B13826" t="s">
        <v>17006</v>
      </c>
      <c r="C13826" t="s">
        <v>19641</v>
      </c>
      <c r="D13826" t="s">
        <v>8297</v>
      </c>
      <c r="E13826" t="s">
        <v>1028</v>
      </c>
    </row>
    <row r="13827" spans="2:5" x14ac:dyDescent="0.35">
      <c r="B13827" t="s">
        <v>17007</v>
      </c>
      <c r="C13827" t="s">
        <v>19641</v>
      </c>
      <c r="D13827" t="s">
        <v>8297</v>
      </c>
      <c r="E13827" t="s">
        <v>1028</v>
      </c>
    </row>
    <row r="13828" spans="2:5" x14ac:dyDescent="0.35">
      <c r="B13828" t="s">
        <v>17008</v>
      </c>
      <c r="C13828" t="s">
        <v>19641</v>
      </c>
      <c r="D13828" t="s">
        <v>8297</v>
      </c>
      <c r="E13828" t="s">
        <v>1028</v>
      </c>
    </row>
    <row r="13829" spans="2:5" x14ac:dyDescent="0.35">
      <c r="B13829" t="s">
        <v>17009</v>
      </c>
      <c r="C13829" t="s">
        <v>19641</v>
      </c>
      <c r="D13829" t="s">
        <v>8297</v>
      </c>
      <c r="E13829" t="s">
        <v>1028</v>
      </c>
    </row>
    <row r="13830" spans="2:5" x14ac:dyDescent="0.35">
      <c r="B13830" t="s">
        <v>17010</v>
      </c>
      <c r="C13830" t="s">
        <v>19641</v>
      </c>
      <c r="D13830" t="s">
        <v>8297</v>
      </c>
      <c r="E13830" t="s">
        <v>1028</v>
      </c>
    </row>
    <row r="13831" spans="2:5" x14ac:dyDescent="0.35">
      <c r="B13831" t="s">
        <v>17011</v>
      </c>
      <c r="C13831" t="s">
        <v>19641</v>
      </c>
      <c r="D13831" t="s">
        <v>8297</v>
      </c>
      <c r="E13831" t="s">
        <v>1028</v>
      </c>
    </row>
    <row r="13832" spans="2:5" x14ac:dyDescent="0.35">
      <c r="B13832" t="s">
        <v>17012</v>
      </c>
      <c r="C13832" t="s">
        <v>19641</v>
      </c>
      <c r="D13832" t="s">
        <v>8297</v>
      </c>
      <c r="E13832" t="s">
        <v>1028</v>
      </c>
    </row>
    <row r="13833" spans="2:5" x14ac:dyDescent="0.35">
      <c r="B13833" t="s">
        <v>17013</v>
      </c>
      <c r="C13833" t="s">
        <v>19641</v>
      </c>
      <c r="D13833" t="s">
        <v>8297</v>
      </c>
      <c r="E13833" t="s">
        <v>1028</v>
      </c>
    </row>
    <row r="13834" spans="2:5" x14ac:dyDescent="0.35">
      <c r="B13834" t="s">
        <v>17014</v>
      </c>
      <c r="C13834" t="s">
        <v>19641</v>
      </c>
      <c r="D13834" t="s">
        <v>8297</v>
      </c>
      <c r="E13834" t="s">
        <v>1028</v>
      </c>
    </row>
    <row r="13835" spans="2:5" x14ac:dyDescent="0.35">
      <c r="B13835" t="s">
        <v>17015</v>
      </c>
      <c r="C13835" t="s">
        <v>19641</v>
      </c>
      <c r="D13835" t="s">
        <v>8297</v>
      </c>
      <c r="E13835" t="s">
        <v>1028</v>
      </c>
    </row>
    <row r="13836" spans="2:5" x14ac:dyDescent="0.35">
      <c r="B13836" t="s">
        <v>17016</v>
      </c>
      <c r="C13836" t="s">
        <v>19641</v>
      </c>
      <c r="D13836" t="s">
        <v>8297</v>
      </c>
      <c r="E13836" t="s">
        <v>1028</v>
      </c>
    </row>
    <row r="13837" spans="2:5" x14ac:dyDescent="0.35">
      <c r="B13837" t="s">
        <v>17017</v>
      </c>
      <c r="C13837" t="s">
        <v>19641</v>
      </c>
      <c r="D13837" t="s">
        <v>8297</v>
      </c>
      <c r="E13837" t="s">
        <v>1028</v>
      </c>
    </row>
    <row r="13838" spans="2:5" x14ac:dyDescent="0.35">
      <c r="B13838" t="s">
        <v>17018</v>
      </c>
      <c r="C13838" t="s">
        <v>19641</v>
      </c>
      <c r="D13838" t="s">
        <v>8297</v>
      </c>
      <c r="E13838" t="s">
        <v>1028</v>
      </c>
    </row>
    <row r="13839" spans="2:5" x14ac:dyDescent="0.35">
      <c r="B13839" t="s">
        <v>17019</v>
      </c>
      <c r="C13839" t="s">
        <v>19641</v>
      </c>
      <c r="D13839" t="s">
        <v>8297</v>
      </c>
      <c r="E13839" t="s">
        <v>1028</v>
      </c>
    </row>
    <row r="13840" spans="2:5" x14ac:dyDescent="0.35">
      <c r="B13840" t="s">
        <v>17020</v>
      </c>
      <c r="C13840" t="s">
        <v>19641</v>
      </c>
      <c r="D13840" t="s">
        <v>8297</v>
      </c>
      <c r="E13840" t="s">
        <v>1028</v>
      </c>
    </row>
    <row r="13841" spans="2:5" x14ac:dyDescent="0.35">
      <c r="B13841" t="s">
        <v>17021</v>
      </c>
      <c r="C13841" t="s">
        <v>19641</v>
      </c>
      <c r="D13841" t="s">
        <v>8297</v>
      </c>
      <c r="E13841" t="s">
        <v>1028</v>
      </c>
    </row>
    <row r="13842" spans="2:5" x14ac:dyDescent="0.35">
      <c r="B13842" t="s">
        <v>17022</v>
      </c>
      <c r="C13842" t="s">
        <v>19641</v>
      </c>
      <c r="D13842" t="s">
        <v>8297</v>
      </c>
      <c r="E13842" t="s">
        <v>1028</v>
      </c>
    </row>
    <row r="13843" spans="2:5" x14ac:dyDescent="0.35">
      <c r="B13843" t="s">
        <v>17023</v>
      </c>
      <c r="C13843" t="s">
        <v>19641</v>
      </c>
      <c r="D13843" t="s">
        <v>8297</v>
      </c>
      <c r="E13843" t="s">
        <v>1028</v>
      </c>
    </row>
    <row r="13844" spans="2:5" x14ac:dyDescent="0.35">
      <c r="B13844" t="s">
        <v>17024</v>
      </c>
      <c r="C13844" t="s">
        <v>19641</v>
      </c>
      <c r="D13844" t="s">
        <v>8297</v>
      </c>
      <c r="E13844" t="s">
        <v>1028</v>
      </c>
    </row>
    <row r="13845" spans="2:5" x14ac:dyDescent="0.35">
      <c r="B13845" t="s">
        <v>17025</v>
      </c>
      <c r="C13845" t="s">
        <v>19641</v>
      </c>
      <c r="D13845" t="s">
        <v>8297</v>
      </c>
      <c r="E13845" t="s">
        <v>1028</v>
      </c>
    </row>
    <row r="13846" spans="2:5" x14ac:dyDescent="0.35">
      <c r="B13846" t="s">
        <v>17026</v>
      </c>
      <c r="C13846" t="s">
        <v>19641</v>
      </c>
      <c r="D13846" t="s">
        <v>8297</v>
      </c>
      <c r="E13846" t="s">
        <v>1028</v>
      </c>
    </row>
    <row r="13847" spans="2:5" x14ac:dyDescent="0.35">
      <c r="B13847" t="s">
        <v>17027</v>
      </c>
      <c r="C13847" t="s">
        <v>19641</v>
      </c>
      <c r="D13847" t="s">
        <v>8297</v>
      </c>
      <c r="E13847" t="s">
        <v>1028</v>
      </c>
    </row>
    <row r="13848" spans="2:5" x14ac:dyDescent="0.35">
      <c r="B13848" t="s">
        <v>17028</v>
      </c>
      <c r="C13848" t="s">
        <v>19641</v>
      </c>
      <c r="D13848" t="s">
        <v>8297</v>
      </c>
      <c r="E13848" t="s">
        <v>1028</v>
      </c>
    </row>
    <row r="13849" spans="2:5" x14ac:dyDescent="0.35">
      <c r="B13849" t="s">
        <v>17029</v>
      </c>
      <c r="C13849" t="s">
        <v>19641</v>
      </c>
      <c r="D13849" t="s">
        <v>8297</v>
      </c>
      <c r="E13849" t="s">
        <v>1028</v>
      </c>
    </row>
    <row r="13850" spans="2:5" x14ac:dyDescent="0.35">
      <c r="B13850" t="s">
        <v>17030</v>
      </c>
      <c r="C13850" t="s">
        <v>19641</v>
      </c>
      <c r="D13850" t="s">
        <v>8297</v>
      </c>
      <c r="E13850" t="s">
        <v>1028</v>
      </c>
    </row>
    <row r="13851" spans="2:5" x14ac:dyDescent="0.35">
      <c r="B13851" t="s">
        <v>17031</v>
      </c>
      <c r="C13851" t="s">
        <v>19641</v>
      </c>
      <c r="D13851" t="s">
        <v>8297</v>
      </c>
      <c r="E13851" t="s">
        <v>1028</v>
      </c>
    </row>
    <row r="13852" spans="2:5" x14ac:dyDescent="0.35">
      <c r="B13852" t="s">
        <v>17032</v>
      </c>
      <c r="C13852" t="s">
        <v>19641</v>
      </c>
      <c r="D13852" t="s">
        <v>8297</v>
      </c>
      <c r="E13852" t="s">
        <v>1028</v>
      </c>
    </row>
    <row r="13853" spans="2:5" x14ac:dyDescent="0.35">
      <c r="B13853" t="s">
        <v>17033</v>
      </c>
      <c r="C13853" t="s">
        <v>19641</v>
      </c>
      <c r="D13853" t="s">
        <v>8297</v>
      </c>
      <c r="E13853" t="s">
        <v>1028</v>
      </c>
    </row>
    <row r="13854" spans="2:5" x14ac:dyDescent="0.35">
      <c r="B13854" t="s">
        <v>17034</v>
      </c>
      <c r="C13854" t="s">
        <v>19641</v>
      </c>
      <c r="D13854" t="s">
        <v>8297</v>
      </c>
      <c r="E13854" t="s">
        <v>1028</v>
      </c>
    </row>
    <row r="13855" spans="2:5" x14ac:dyDescent="0.35">
      <c r="B13855" t="s">
        <v>17035</v>
      </c>
      <c r="C13855" t="s">
        <v>19641</v>
      </c>
      <c r="D13855" t="s">
        <v>8297</v>
      </c>
      <c r="E13855" t="s">
        <v>1028</v>
      </c>
    </row>
    <row r="13856" spans="2:5" x14ac:dyDescent="0.35">
      <c r="B13856" t="s">
        <v>17036</v>
      </c>
      <c r="C13856" t="s">
        <v>19641</v>
      </c>
      <c r="D13856" t="s">
        <v>8297</v>
      </c>
      <c r="E13856" t="s">
        <v>1028</v>
      </c>
    </row>
    <row r="13857" spans="2:5" x14ac:dyDescent="0.35">
      <c r="B13857" t="s">
        <v>17037</v>
      </c>
      <c r="C13857" t="s">
        <v>19641</v>
      </c>
      <c r="D13857" t="s">
        <v>8297</v>
      </c>
      <c r="E13857" t="s">
        <v>1028</v>
      </c>
    </row>
    <row r="13858" spans="2:5" x14ac:dyDescent="0.35">
      <c r="B13858" t="s">
        <v>17038</v>
      </c>
      <c r="C13858" t="s">
        <v>19641</v>
      </c>
      <c r="D13858" t="s">
        <v>8297</v>
      </c>
      <c r="E13858" t="s">
        <v>1028</v>
      </c>
    </row>
    <row r="13859" spans="2:5" x14ac:dyDescent="0.35">
      <c r="B13859" t="s">
        <v>17039</v>
      </c>
      <c r="C13859" t="s">
        <v>19641</v>
      </c>
      <c r="D13859" t="s">
        <v>8297</v>
      </c>
      <c r="E13859" t="s">
        <v>1028</v>
      </c>
    </row>
    <row r="13860" spans="2:5" x14ac:dyDescent="0.35">
      <c r="B13860" t="s">
        <v>17040</v>
      </c>
      <c r="C13860" t="s">
        <v>19641</v>
      </c>
      <c r="D13860" t="s">
        <v>8297</v>
      </c>
      <c r="E13860" t="s">
        <v>1028</v>
      </c>
    </row>
    <row r="13861" spans="2:5" x14ac:dyDescent="0.35">
      <c r="B13861" t="s">
        <v>17041</v>
      </c>
      <c r="C13861" t="s">
        <v>19641</v>
      </c>
      <c r="D13861" t="s">
        <v>8297</v>
      </c>
      <c r="E13861" t="s">
        <v>1028</v>
      </c>
    </row>
    <row r="13862" spans="2:5" x14ac:dyDescent="0.35">
      <c r="B13862" t="s">
        <v>17042</v>
      </c>
      <c r="C13862" t="s">
        <v>19641</v>
      </c>
      <c r="D13862" t="s">
        <v>8297</v>
      </c>
      <c r="E13862" t="s">
        <v>1028</v>
      </c>
    </row>
    <row r="13863" spans="2:5" x14ac:dyDescent="0.35">
      <c r="B13863" t="s">
        <v>17043</v>
      </c>
      <c r="C13863" t="s">
        <v>19641</v>
      </c>
      <c r="D13863" t="s">
        <v>8297</v>
      </c>
      <c r="E13863" t="s">
        <v>1028</v>
      </c>
    </row>
    <row r="13864" spans="2:5" x14ac:dyDescent="0.35">
      <c r="B13864" t="s">
        <v>17044</v>
      </c>
      <c r="C13864" t="s">
        <v>19641</v>
      </c>
      <c r="D13864" t="s">
        <v>8297</v>
      </c>
      <c r="E13864" t="s">
        <v>1028</v>
      </c>
    </row>
    <row r="13865" spans="2:5" x14ac:dyDescent="0.35">
      <c r="B13865" t="s">
        <v>17045</v>
      </c>
      <c r="C13865" t="s">
        <v>19641</v>
      </c>
      <c r="D13865" t="s">
        <v>8297</v>
      </c>
      <c r="E13865" t="s">
        <v>1028</v>
      </c>
    </row>
    <row r="13866" spans="2:5" x14ac:dyDescent="0.35">
      <c r="B13866" t="s">
        <v>17046</v>
      </c>
      <c r="C13866" t="s">
        <v>19641</v>
      </c>
      <c r="D13866" t="s">
        <v>8297</v>
      </c>
      <c r="E13866" t="s">
        <v>1028</v>
      </c>
    </row>
    <row r="13867" spans="2:5" x14ac:dyDescent="0.35">
      <c r="B13867" t="s">
        <v>17047</v>
      </c>
      <c r="C13867" t="s">
        <v>19641</v>
      </c>
      <c r="D13867" t="s">
        <v>8297</v>
      </c>
      <c r="E13867" t="s">
        <v>1028</v>
      </c>
    </row>
    <row r="13868" spans="2:5" x14ac:dyDescent="0.35">
      <c r="B13868" t="s">
        <v>17048</v>
      </c>
      <c r="C13868" t="s">
        <v>19641</v>
      </c>
      <c r="D13868" t="s">
        <v>8297</v>
      </c>
      <c r="E13868" t="s">
        <v>1028</v>
      </c>
    </row>
    <row r="13869" spans="2:5" x14ac:dyDescent="0.35">
      <c r="B13869" t="s">
        <v>17049</v>
      </c>
      <c r="C13869" t="s">
        <v>19641</v>
      </c>
      <c r="D13869" t="s">
        <v>8297</v>
      </c>
      <c r="E13869" t="s">
        <v>1028</v>
      </c>
    </row>
    <row r="13870" spans="2:5" x14ac:dyDescent="0.35">
      <c r="B13870" t="s">
        <v>17050</v>
      </c>
      <c r="C13870" t="s">
        <v>19641</v>
      </c>
      <c r="D13870" t="s">
        <v>8297</v>
      </c>
      <c r="E13870" t="s">
        <v>1028</v>
      </c>
    </row>
    <row r="13871" spans="2:5" x14ac:dyDescent="0.35">
      <c r="B13871" t="s">
        <v>17051</v>
      </c>
      <c r="C13871" t="s">
        <v>19641</v>
      </c>
    </row>
    <row r="13872" spans="2:5" x14ac:dyDescent="0.35">
      <c r="B13872" t="s">
        <v>6894</v>
      </c>
      <c r="C13872" t="s">
        <v>19641</v>
      </c>
      <c r="D13872" t="s">
        <v>8313</v>
      </c>
      <c r="E13872" t="s">
        <v>4149</v>
      </c>
    </row>
    <row r="13873" spans="2:5" x14ac:dyDescent="0.35">
      <c r="B13873" t="s">
        <v>6895</v>
      </c>
      <c r="C13873" t="s">
        <v>19641</v>
      </c>
      <c r="D13873" t="s">
        <v>8313</v>
      </c>
      <c r="E13873" t="s">
        <v>4149</v>
      </c>
    </row>
    <row r="13874" spans="2:5" x14ac:dyDescent="0.35">
      <c r="B13874" t="s">
        <v>6897</v>
      </c>
      <c r="C13874" t="s">
        <v>19641</v>
      </c>
      <c r="D13874" t="s">
        <v>8315</v>
      </c>
      <c r="E13874" t="s">
        <v>4149</v>
      </c>
    </row>
    <row r="13875" spans="2:5" x14ac:dyDescent="0.35">
      <c r="B13875" t="s">
        <v>6901</v>
      </c>
      <c r="C13875" t="s">
        <v>19641</v>
      </c>
      <c r="D13875" t="s">
        <v>8297</v>
      </c>
      <c r="E13875" t="s">
        <v>1028</v>
      </c>
    </row>
    <row r="13876" spans="2:5" x14ac:dyDescent="0.35">
      <c r="B13876" t="s">
        <v>17052</v>
      </c>
      <c r="C13876" t="s">
        <v>19641</v>
      </c>
      <c r="D13876" t="s">
        <v>8318</v>
      </c>
    </row>
    <row r="13877" spans="2:5" x14ac:dyDescent="0.35">
      <c r="B13877" t="s">
        <v>17053</v>
      </c>
      <c r="C13877" t="s">
        <v>19641</v>
      </c>
      <c r="D13877" t="s">
        <v>8318</v>
      </c>
    </row>
    <row r="13878" spans="2:5" x14ac:dyDescent="0.35">
      <c r="B13878" t="s">
        <v>17054</v>
      </c>
      <c r="C13878" t="s">
        <v>19641</v>
      </c>
      <c r="D13878" t="s">
        <v>8318</v>
      </c>
    </row>
    <row r="13879" spans="2:5" x14ac:dyDescent="0.35">
      <c r="B13879" t="s">
        <v>17055</v>
      </c>
      <c r="C13879" t="s">
        <v>19641</v>
      </c>
      <c r="D13879" t="s">
        <v>8318</v>
      </c>
    </row>
    <row r="13880" spans="2:5" x14ac:dyDescent="0.35">
      <c r="B13880" t="s">
        <v>17056</v>
      </c>
      <c r="C13880" t="s">
        <v>19641</v>
      </c>
      <c r="D13880" t="s">
        <v>8318</v>
      </c>
    </row>
    <row r="13881" spans="2:5" x14ac:dyDescent="0.35">
      <c r="B13881" t="s">
        <v>17057</v>
      </c>
      <c r="C13881" t="s">
        <v>19641</v>
      </c>
      <c r="D13881" t="s">
        <v>8318</v>
      </c>
    </row>
    <row r="13882" spans="2:5" x14ac:dyDescent="0.35">
      <c r="B13882" t="s">
        <v>17058</v>
      </c>
      <c r="C13882" t="s">
        <v>19641</v>
      </c>
      <c r="D13882" t="s">
        <v>8318</v>
      </c>
    </row>
    <row r="13883" spans="2:5" x14ac:dyDescent="0.35">
      <c r="B13883" t="s">
        <v>17059</v>
      </c>
      <c r="C13883" t="s">
        <v>19641</v>
      </c>
      <c r="D13883" t="s">
        <v>8318</v>
      </c>
    </row>
    <row r="13884" spans="2:5" x14ac:dyDescent="0.35">
      <c r="B13884" t="s">
        <v>17060</v>
      </c>
      <c r="C13884" t="s">
        <v>19641</v>
      </c>
      <c r="D13884" t="s">
        <v>8318</v>
      </c>
    </row>
    <row r="13885" spans="2:5" x14ac:dyDescent="0.35">
      <c r="B13885" t="s">
        <v>17061</v>
      </c>
      <c r="C13885" t="s">
        <v>19641</v>
      </c>
      <c r="D13885" t="s">
        <v>8318</v>
      </c>
    </row>
    <row r="13886" spans="2:5" x14ac:dyDescent="0.35">
      <c r="B13886" t="s">
        <v>17062</v>
      </c>
      <c r="C13886" t="s">
        <v>19641</v>
      </c>
      <c r="D13886" t="s">
        <v>8318</v>
      </c>
    </row>
    <row r="13887" spans="2:5" x14ac:dyDescent="0.35">
      <c r="B13887" t="s">
        <v>17063</v>
      </c>
      <c r="C13887" t="s">
        <v>19641</v>
      </c>
      <c r="D13887" t="s">
        <v>8318</v>
      </c>
    </row>
    <row r="13888" spans="2:5" x14ac:dyDescent="0.35">
      <c r="B13888" t="s">
        <v>17064</v>
      </c>
      <c r="C13888" t="s">
        <v>19641</v>
      </c>
      <c r="D13888" t="s">
        <v>8318</v>
      </c>
    </row>
    <row r="13889" spans="2:4" x14ac:dyDescent="0.35">
      <c r="B13889" t="s">
        <v>17065</v>
      </c>
      <c r="C13889" t="s">
        <v>19641</v>
      </c>
      <c r="D13889" t="s">
        <v>8318</v>
      </c>
    </row>
    <row r="13890" spans="2:4" x14ac:dyDescent="0.35">
      <c r="B13890" t="s">
        <v>17066</v>
      </c>
      <c r="C13890" t="s">
        <v>19641</v>
      </c>
      <c r="D13890" t="s">
        <v>8318</v>
      </c>
    </row>
    <row r="13891" spans="2:4" x14ac:dyDescent="0.35">
      <c r="B13891" t="s">
        <v>17067</v>
      </c>
      <c r="C13891" t="s">
        <v>19641</v>
      </c>
      <c r="D13891" t="s">
        <v>8318</v>
      </c>
    </row>
    <row r="13892" spans="2:4" x14ac:dyDescent="0.35">
      <c r="B13892" t="s">
        <v>17068</v>
      </c>
      <c r="C13892" t="s">
        <v>19641</v>
      </c>
      <c r="D13892" t="s">
        <v>8318</v>
      </c>
    </row>
    <row r="13893" spans="2:4" x14ac:dyDescent="0.35">
      <c r="B13893" t="s">
        <v>17069</v>
      </c>
      <c r="C13893" t="s">
        <v>19641</v>
      </c>
      <c r="D13893" t="s">
        <v>8318</v>
      </c>
    </row>
    <row r="13894" spans="2:4" x14ac:dyDescent="0.35">
      <c r="B13894" t="s">
        <v>17070</v>
      </c>
      <c r="C13894" t="s">
        <v>19641</v>
      </c>
      <c r="D13894" t="s">
        <v>8318</v>
      </c>
    </row>
    <row r="13895" spans="2:4" x14ac:dyDescent="0.35">
      <c r="B13895" t="s">
        <v>17071</v>
      </c>
      <c r="C13895" t="s">
        <v>19641</v>
      </c>
      <c r="D13895" t="s">
        <v>8318</v>
      </c>
    </row>
    <row r="13896" spans="2:4" x14ac:dyDescent="0.35">
      <c r="B13896" t="s">
        <v>17072</v>
      </c>
      <c r="C13896" t="s">
        <v>19641</v>
      </c>
      <c r="D13896" t="s">
        <v>8318</v>
      </c>
    </row>
    <row r="13897" spans="2:4" x14ac:dyDescent="0.35">
      <c r="B13897" t="s">
        <v>17073</v>
      </c>
      <c r="C13897" t="s">
        <v>19641</v>
      </c>
      <c r="D13897" t="s">
        <v>8318</v>
      </c>
    </row>
    <row r="13898" spans="2:4" x14ac:dyDescent="0.35">
      <c r="B13898" t="s">
        <v>17074</v>
      </c>
      <c r="C13898" t="s">
        <v>19641</v>
      </c>
      <c r="D13898" t="s">
        <v>8318</v>
      </c>
    </row>
    <row r="13899" spans="2:4" x14ac:dyDescent="0.35">
      <c r="B13899" t="s">
        <v>17075</v>
      </c>
      <c r="C13899" t="s">
        <v>19641</v>
      </c>
      <c r="D13899" t="s">
        <v>8318</v>
      </c>
    </row>
    <row r="13900" spans="2:4" x14ac:dyDescent="0.35">
      <c r="B13900" t="s">
        <v>17076</v>
      </c>
      <c r="C13900" t="s">
        <v>19641</v>
      </c>
      <c r="D13900" t="s">
        <v>8318</v>
      </c>
    </row>
    <row r="13901" spans="2:4" x14ac:dyDescent="0.35">
      <c r="B13901" t="s">
        <v>17077</v>
      </c>
      <c r="C13901" t="s">
        <v>19641</v>
      </c>
      <c r="D13901" t="s">
        <v>8318</v>
      </c>
    </row>
    <row r="13902" spans="2:4" x14ac:dyDescent="0.35">
      <c r="B13902" t="s">
        <v>17078</v>
      </c>
      <c r="C13902" t="s">
        <v>19641</v>
      </c>
      <c r="D13902" t="s">
        <v>8318</v>
      </c>
    </row>
    <row r="13903" spans="2:4" x14ac:dyDescent="0.35">
      <c r="B13903" t="s">
        <v>17079</v>
      </c>
      <c r="C13903" t="s">
        <v>19641</v>
      </c>
      <c r="D13903" t="s">
        <v>8318</v>
      </c>
    </row>
    <row r="13904" spans="2:4" x14ac:dyDescent="0.35">
      <c r="B13904" t="s">
        <v>17080</v>
      </c>
      <c r="C13904" t="s">
        <v>19641</v>
      </c>
      <c r="D13904" t="s">
        <v>8318</v>
      </c>
    </row>
    <row r="13905" spans="2:4" x14ac:dyDescent="0.35">
      <c r="B13905" t="s">
        <v>17081</v>
      </c>
      <c r="C13905" t="s">
        <v>19641</v>
      </c>
      <c r="D13905" t="s">
        <v>8318</v>
      </c>
    </row>
    <row r="13906" spans="2:4" x14ac:dyDescent="0.35">
      <c r="B13906" t="s">
        <v>17082</v>
      </c>
      <c r="C13906" t="s">
        <v>19641</v>
      </c>
      <c r="D13906" t="s">
        <v>8318</v>
      </c>
    </row>
    <row r="13907" spans="2:4" x14ac:dyDescent="0.35">
      <c r="B13907" t="s">
        <v>17083</v>
      </c>
      <c r="C13907" t="s">
        <v>19641</v>
      </c>
      <c r="D13907" t="s">
        <v>8318</v>
      </c>
    </row>
    <row r="13908" spans="2:4" x14ac:dyDescent="0.35">
      <c r="B13908" t="s">
        <v>17084</v>
      </c>
      <c r="C13908" t="s">
        <v>19641</v>
      </c>
      <c r="D13908" t="s">
        <v>8318</v>
      </c>
    </row>
    <row r="13909" spans="2:4" x14ac:dyDescent="0.35">
      <c r="B13909" t="s">
        <v>17085</v>
      </c>
      <c r="C13909" t="s">
        <v>19641</v>
      </c>
      <c r="D13909" t="s">
        <v>8318</v>
      </c>
    </row>
    <row r="13910" spans="2:4" x14ac:dyDescent="0.35">
      <c r="B13910" t="s">
        <v>17086</v>
      </c>
      <c r="C13910" t="s">
        <v>19641</v>
      </c>
      <c r="D13910" t="s">
        <v>8318</v>
      </c>
    </row>
    <row r="13911" spans="2:4" x14ac:dyDescent="0.35">
      <c r="B13911" t="s">
        <v>17087</v>
      </c>
      <c r="C13911" t="s">
        <v>19641</v>
      </c>
      <c r="D13911" t="s">
        <v>8318</v>
      </c>
    </row>
    <row r="13912" spans="2:4" x14ac:dyDescent="0.35">
      <c r="B13912" t="s">
        <v>17088</v>
      </c>
      <c r="C13912" t="s">
        <v>19641</v>
      </c>
      <c r="D13912" t="s">
        <v>8318</v>
      </c>
    </row>
    <row r="13913" spans="2:4" x14ac:dyDescent="0.35">
      <c r="B13913" t="s">
        <v>17089</v>
      </c>
      <c r="C13913" t="s">
        <v>19641</v>
      </c>
      <c r="D13913" t="s">
        <v>8318</v>
      </c>
    </row>
    <row r="13914" spans="2:4" x14ac:dyDescent="0.35">
      <c r="B13914" t="s">
        <v>17090</v>
      </c>
      <c r="C13914" t="s">
        <v>19641</v>
      </c>
      <c r="D13914" t="s">
        <v>8318</v>
      </c>
    </row>
    <row r="13915" spans="2:4" x14ac:dyDescent="0.35">
      <c r="B13915" t="s">
        <v>17091</v>
      </c>
      <c r="C13915" t="s">
        <v>19641</v>
      </c>
      <c r="D13915" t="s">
        <v>8318</v>
      </c>
    </row>
    <row r="13916" spans="2:4" x14ac:dyDescent="0.35">
      <c r="B13916" t="s">
        <v>17092</v>
      </c>
      <c r="C13916" t="s">
        <v>19641</v>
      </c>
      <c r="D13916" t="s">
        <v>8318</v>
      </c>
    </row>
    <row r="13917" spans="2:4" x14ac:dyDescent="0.35">
      <c r="B13917" t="s">
        <v>17093</v>
      </c>
      <c r="C13917" t="s">
        <v>19641</v>
      </c>
      <c r="D13917" t="s">
        <v>8318</v>
      </c>
    </row>
    <row r="13918" spans="2:4" x14ac:dyDescent="0.35">
      <c r="B13918" t="s">
        <v>17094</v>
      </c>
      <c r="C13918" t="s">
        <v>19641</v>
      </c>
      <c r="D13918" t="s">
        <v>8318</v>
      </c>
    </row>
    <row r="13919" spans="2:4" x14ac:dyDescent="0.35">
      <c r="B13919" t="s">
        <v>17095</v>
      </c>
      <c r="C13919" t="s">
        <v>19641</v>
      </c>
      <c r="D13919" t="s">
        <v>8318</v>
      </c>
    </row>
    <row r="13920" spans="2:4" x14ac:dyDescent="0.35">
      <c r="B13920" t="s">
        <v>17096</v>
      </c>
      <c r="C13920" t="s">
        <v>19641</v>
      </c>
      <c r="D13920" t="s">
        <v>8318</v>
      </c>
    </row>
    <row r="13921" spans="2:4" x14ac:dyDescent="0.35">
      <c r="B13921" t="s">
        <v>17097</v>
      </c>
      <c r="C13921" t="s">
        <v>19641</v>
      </c>
      <c r="D13921" t="s">
        <v>8318</v>
      </c>
    </row>
    <row r="13922" spans="2:4" x14ac:dyDescent="0.35">
      <c r="B13922" t="s">
        <v>17098</v>
      </c>
      <c r="C13922" t="s">
        <v>19641</v>
      </c>
      <c r="D13922" t="s">
        <v>8318</v>
      </c>
    </row>
    <row r="13923" spans="2:4" x14ac:dyDescent="0.35">
      <c r="B13923" t="s">
        <v>17099</v>
      </c>
      <c r="C13923" t="s">
        <v>19641</v>
      </c>
      <c r="D13923" t="s">
        <v>8318</v>
      </c>
    </row>
    <row r="13924" spans="2:4" x14ac:dyDescent="0.35">
      <c r="B13924" t="s">
        <v>17100</v>
      </c>
      <c r="C13924" t="s">
        <v>19641</v>
      </c>
      <c r="D13924" t="s">
        <v>8318</v>
      </c>
    </row>
    <row r="13925" spans="2:4" x14ac:dyDescent="0.35">
      <c r="B13925" t="s">
        <v>17101</v>
      </c>
      <c r="C13925" t="s">
        <v>19641</v>
      </c>
      <c r="D13925" t="s">
        <v>8318</v>
      </c>
    </row>
    <row r="13926" spans="2:4" x14ac:dyDescent="0.35">
      <c r="B13926" t="s">
        <v>17102</v>
      </c>
      <c r="C13926" t="s">
        <v>19641</v>
      </c>
      <c r="D13926" t="s">
        <v>8318</v>
      </c>
    </row>
    <row r="13927" spans="2:4" x14ac:dyDescent="0.35">
      <c r="B13927" t="s">
        <v>17103</v>
      </c>
      <c r="C13927" t="s">
        <v>19641</v>
      </c>
      <c r="D13927" t="s">
        <v>8318</v>
      </c>
    </row>
    <row r="13928" spans="2:4" x14ac:dyDescent="0.35">
      <c r="B13928" t="s">
        <v>17104</v>
      </c>
      <c r="C13928" t="s">
        <v>19641</v>
      </c>
      <c r="D13928" t="s">
        <v>8318</v>
      </c>
    </row>
    <row r="13929" spans="2:4" x14ac:dyDescent="0.35">
      <c r="B13929" t="s">
        <v>17105</v>
      </c>
      <c r="C13929" t="s">
        <v>19641</v>
      </c>
      <c r="D13929" t="s">
        <v>8318</v>
      </c>
    </row>
    <row r="13930" spans="2:4" x14ac:dyDescent="0.35">
      <c r="B13930" t="s">
        <v>17106</v>
      </c>
      <c r="C13930" t="s">
        <v>19641</v>
      </c>
      <c r="D13930" t="s">
        <v>8318</v>
      </c>
    </row>
    <row r="13931" spans="2:4" x14ac:dyDescent="0.35">
      <c r="B13931" t="s">
        <v>17107</v>
      </c>
      <c r="C13931" t="s">
        <v>19641</v>
      </c>
      <c r="D13931" t="s">
        <v>8318</v>
      </c>
    </row>
    <row r="13932" spans="2:4" x14ac:dyDescent="0.35">
      <c r="B13932" t="s">
        <v>17108</v>
      </c>
      <c r="C13932" t="s">
        <v>19641</v>
      </c>
      <c r="D13932" t="s">
        <v>8318</v>
      </c>
    </row>
    <row r="13933" spans="2:4" x14ac:dyDescent="0.35">
      <c r="B13933" t="s">
        <v>17109</v>
      </c>
      <c r="C13933" t="s">
        <v>19641</v>
      </c>
      <c r="D13933" t="s">
        <v>8318</v>
      </c>
    </row>
    <row r="13934" spans="2:4" x14ac:dyDescent="0.35">
      <c r="B13934" t="s">
        <v>17110</v>
      </c>
      <c r="C13934" t="s">
        <v>19641</v>
      </c>
      <c r="D13934" t="s">
        <v>8318</v>
      </c>
    </row>
    <row r="13935" spans="2:4" x14ac:dyDescent="0.35">
      <c r="B13935" t="s">
        <v>17111</v>
      </c>
      <c r="C13935" t="s">
        <v>19641</v>
      </c>
      <c r="D13935" t="s">
        <v>8318</v>
      </c>
    </row>
    <row r="13936" spans="2:4" x14ac:dyDescent="0.35">
      <c r="B13936" t="s">
        <v>17112</v>
      </c>
      <c r="C13936" t="s">
        <v>19641</v>
      </c>
      <c r="D13936" t="s">
        <v>8318</v>
      </c>
    </row>
    <row r="13937" spans="2:4" x14ac:dyDescent="0.35">
      <c r="B13937" t="s">
        <v>17113</v>
      </c>
      <c r="C13937" t="s">
        <v>19641</v>
      </c>
      <c r="D13937" t="s">
        <v>8318</v>
      </c>
    </row>
    <row r="13938" spans="2:4" x14ac:dyDescent="0.35">
      <c r="B13938" t="s">
        <v>17114</v>
      </c>
      <c r="C13938" t="s">
        <v>19641</v>
      </c>
      <c r="D13938" t="s">
        <v>8318</v>
      </c>
    </row>
    <row r="13939" spans="2:4" x14ac:dyDescent="0.35">
      <c r="B13939" t="s">
        <v>17115</v>
      </c>
      <c r="C13939" t="s">
        <v>19641</v>
      </c>
      <c r="D13939" t="s">
        <v>8318</v>
      </c>
    </row>
    <row r="13940" spans="2:4" x14ac:dyDescent="0.35">
      <c r="B13940" t="s">
        <v>17116</v>
      </c>
      <c r="C13940" t="s">
        <v>19641</v>
      </c>
      <c r="D13940" t="s">
        <v>8318</v>
      </c>
    </row>
    <row r="13941" spans="2:4" x14ac:dyDescent="0.35">
      <c r="B13941" t="s">
        <v>17117</v>
      </c>
      <c r="C13941" t="s">
        <v>19641</v>
      </c>
      <c r="D13941" t="s">
        <v>8318</v>
      </c>
    </row>
    <row r="13942" spans="2:4" x14ac:dyDescent="0.35">
      <c r="B13942" t="s">
        <v>17118</v>
      </c>
      <c r="C13942" t="s">
        <v>19641</v>
      </c>
      <c r="D13942" t="s">
        <v>8318</v>
      </c>
    </row>
    <row r="13943" spans="2:4" x14ac:dyDescent="0.35">
      <c r="B13943" t="s">
        <v>17119</v>
      </c>
      <c r="C13943" t="s">
        <v>19641</v>
      </c>
      <c r="D13943" t="s">
        <v>8318</v>
      </c>
    </row>
    <row r="13944" spans="2:4" x14ac:dyDescent="0.35">
      <c r="B13944" t="s">
        <v>17120</v>
      </c>
      <c r="C13944" t="s">
        <v>19641</v>
      </c>
      <c r="D13944" t="s">
        <v>8318</v>
      </c>
    </row>
    <row r="13945" spans="2:4" x14ac:dyDescent="0.35">
      <c r="B13945" t="s">
        <v>17121</v>
      </c>
      <c r="C13945" t="s">
        <v>19641</v>
      </c>
      <c r="D13945" t="s">
        <v>8318</v>
      </c>
    </row>
    <row r="13946" spans="2:4" x14ac:dyDescent="0.35">
      <c r="B13946" t="s">
        <v>17122</v>
      </c>
      <c r="C13946" t="s">
        <v>19641</v>
      </c>
      <c r="D13946" t="s">
        <v>8318</v>
      </c>
    </row>
    <row r="13947" spans="2:4" x14ac:dyDescent="0.35">
      <c r="B13947" t="s">
        <v>17123</v>
      </c>
      <c r="C13947" t="s">
        <v>19641</v>
      </c>
      <c r="D13947" t="s">
        <v>8318</v>
      </c>
    </row>
    <row r="13948" spans="2:4" x14ac:dyDescent="0.35">
      <c r="B13948" t="s">
        <v>17124</v>
      </c>
      <c r="C13948" t="s">
        <v>19641</v>
      </c>
      <c r="D13948" t="s">
        <v>8318</v>
      </c>
    </row>
    <row r="13949" spans="2:4" x14ac:dyDescent="0.35">
      <c r="B13949" t="s">
        <v>17125</v>
      </c>
      <c r="C13949" t="s">
        <v>19641</v>
      </c>
      <c r="D13949" t="s">
        <v>8318</v>
      </c>
    </row>
    <row r="13950" spans="2:4" x14ac:dyDescent="0.35">
      <c r="B13950" t="s">
        <v>17126</v>
      </c>
      <c r="C13950" t="s">
        <v>19641</v>
      </c>
      <c r="D13950" t="s">
        <v>8318</v>
      </c>
    </row>
    <row r="13951" spans="2:4" x14ac:dyDescent="0.35">
      <c r="B13951" t="s">
        <v>17127</v>
      </c>
      <c r="C13951" t="s">
        <v>19641</v>
      </c>
      <c r="D13951" t="s">
        <v>8318</v>
      </c>
    </row>
    <row r="13952" spans="2:4" x14ac:dyDescent="0.35">
      <c r="B13952" t="s">
        <v>17128</v>
      </c>
      <c r="C13952" t="s">
        <v>19641</v>
      </c>
      <c r="D13952" t="s">
        <v>8318</v>
      </c>
    </row>
    <row r="13953" spans="2:4" x14ac:dyDescent="0.35">
      <c r="B13953" t="s">
        <v>17129</v>
      </c>
      <c r="C13953" t="s">
        <v>19641</v>
      </c>
      <c r="D13953" t="s">
        <v>8318</v>
      </c>
    </row>
    <row r="13954" spans="2:4" x14ac:dyDescent="0.35">
      <c r="B13954" t="s">
        <v>17130</v>
      </c>
      <c r="C13954" t="s">
        <v>19641</v>
      </c>
      <c r="D13954" t="s">
        <v>8318</v>
      </c>
    </row>
    <row r="13955" spans="2:4" x14ac:dyDescent="0.35">
      <c r="B13955" t="s">
        <v>17131</v>
      </c>
      <c r="C13955" t="s">
        <v>19641</v>
      </c>
      <c r="D13955" t="s">
        <v>8318</v>
      </c>
    </row>
    <row r="13956" spans="2:4" x14ac:dyDescent="0.35">
      <c r="B13956" t="s">
        <v>17132</v>
      </c>
      <c r="C13956" t="s">
        <v>19641</v>
      </c>
      <c r="D13956" t="s">
        <v>8318</v>
      </c>
    </row>
    <row r="13957" spans="2:4" x14ac:dyDescent="0.35">
      <c r="B13957" t="s">
        <v>17133</v>
      </c>
      <c r="C13957" t="s">
        <v>19641</v>
      </c>
      <c r="D13957" t="s">
        <v>8318</v>
      </c>
    </row>
    <row r="13958" spans="2:4" x14ac:dyDescent="0.35">
      <c r="B13958" t="s">
        <v>17134</v>
      </c>
      <c r="C13958" t="s">
        <v>19641</v>
      </c>
      <c r="D13958" t="s">
        <v>8318</v>
      </c>
    </row>
    <row r="13959" spans="2:4" x14ac:dyDescent="0.35">
      <c r="B13959" t="s">
        <v>17135</v>
      </c>
      <c r="C13959" t="s">
        <v>19641</v>
      </c>
      <c r="D13959" t="s">
        <v>8318</v>
      </c>
    </row>
    <row r="13960" spans="2:4" x14ac:dyDescent="0.35">
      <c r="B13960" t="s">
        <v>17136</v>
      </c>
      <c r="C13960" t="s">
        <v>19641</v>
      </c>
      <c r="D13960" t="s">
        <v>8318</v>
      </c>
    </row>
    <row r="13961" spans="2:4" x14ac:dyDescent="0.35">
      <c r="B13961" t="s">
        <v>17137</v>
      </c>
      <c r="C13961" t="s">
        <v>19641</v>
      </c>
      <c r="D13961" t="s">
        <v>8318</v>
      </c>
    </row>
    <row r="13962" spans="2:4" x14ac:dyDescent="0.35">
      <c r="B13962" t="s">
        <v>17138</v>
      </c>
      <c r="C13962" t="s">
        <v>19641</v>
      </c>
      <c r="D13962" t="s">
        <v>8318</v>
      </c>
    </row>
    <row r="13963" spans="2:4" x14ac:dyDescent="0.35">
      <c r="B13963" t="s">
        <v>17139</v>
      </c>
      <c r="C13963" t="s">
        <v>19641</v>
      </c>
      <c r="D13963" t="s">
        <v>8318</v>
      </c>
    </row>
    <row r="13964" spans="2:4" x14ac:dyDescent="0.35">
      <c r="B13964" t="s">
        <v>17140</v>
      </c>
      <c r="C13964" t="s">
        <v>19641</v>
      </c>
      <c r="D13964" t="s">
        <v>8318</v>
      </c>
    </row>
    <row r="13965" spans="2:4" x14ac:dyDescent="0.35">
      <c r="B13965" t="s">
        <v>17141</v>
      </c>
      <c r="C13965" t="s">
        <v>19641</v>
      </c>
      <c r="D13965" t="s">
        <v>8318</v>
      </c>
    </row>
    <row r="13966" spans="2:4" x14ac:dyDescent="0.35">
      <c r="B13966" t="s">
        <v>17142</v>
      </c>
      <c r="C13966" t="s">
        <v>19641</v>
      </c>
      <c r="D13966" t="s">
        <v>8318</v>
      </c>
    </row>
    <row r="13967" spans="2:4" x14ac:dyDescent="0.35">
      <c r="B13967" t="s">
        <v>17143</v>
      </c>
      <c r="C13967" t="s">
        <v>19641</v>
      </c>
      <c r="D13967" t="s">
        <v>8318</v>
      </c>
    </row>
    <row r="13968" spans="2:4" x14ac:dyDescent="0.35">
      <c r="B13968" t="s">
        <v>17144</v>
      </c>
      <c r="C13968" t="s">
        <v>19641</v>
      </c>
      <c r="D13968" t="s">
        <v>8318</v>
      </c>
    </row>
    <row r="13969" spans="2:4" x14ac:dyDescent="0.35">
      <c r="B13969" t="s">
        <v>17145</v>
      </c>
      <c r="C13969" t="s">
        <v>19641</v>
      </c>
      <c r="D13969" t="s">
        <v>8318</v>
      </c>
    </row>
    <row r="13970" spans="2:4" x14ac:dyDescent="0.35">
      <c r="B13970" t="s">
        <v>6903</v>
      </c>
      <c r="C13970" t="s">
        <v>19641</v>
      </c>
      <c r="D13970" t="s">
        <v>8318</v>
      </c>
    </row>
    <row r="13971" spans="2:4" x14ac:dyDescent="0.35">
      <c r="B13971" t="s">
        <v>6904</v>
      </c>
      <c r="C13971" t="s">
        <v>19641</v>
      </c>
      <c r="D13971" t="s">
        <v>8318</v>
      </c>
    </row>
    <row r="13972" spans="2:4" x14ac:dyDescent="0.35">
      <c r="B13972" t="s">
        <v>17146</v>
      </c>
      <c r="C13972" t="s">
        <v>19641</v>
      </c>
      <c r="D13972" t="s">
        <v>8318</v>
      </c>
    </row>
    <row r="13973" spans="2:4" x14ac:dyDescent="0.35">
      <c r="B13973" t="s">
        <v>6905</v>
      </c>
      <c r="C13973" t="s">
        <v>19641</v>
      </c>
      <c r="D13973" t="s">
        <v>8318</v>
      </c>
    </row>
    <row r="13974" spans="2:4" x14ac:dyDescent="0.35">
      <c r="B13974" t="s">
        <v>17147</v>
      </c>
      <c r="C13974" t="s">
        <v>19641</v>
      </c>
      <c r="D13974" t="s">
        <v>8318</v>
      </c>
    </row>
    <row r="13975" spans="2:4" x14ac:dyDescent="0.35">
      <c r="B13975" t="s">
        <v>17148</v>
      </c>
      <c r="C13975" t="s">
        <v>19641</v>
      </c>
      <c r="D13975" t="s">
        <v>8318</v>
      </c>
    </row>
    <row r="13976" spans="2:4" x14ac:dyDescent="0.35">
      <c r="B13976" t="s">
        <v>17149</v>
      </c>
      <c r="C13976" t="s">
        <v>19641</v>
      </c>
      <c r="D13976" t="s">
        <v>8318</v>
      </c>
    </row>
    <row r="13977" spans="2:4" x14ac:dyDescent="0.35">
      <c r="B13977" t="s">
        <v>17150</v>
      </c>
      <c r="C13977" t="s">
        <v>19641</v>
      </c>
      <c r="D13977" t="s">
        <v>8318</v>
      </c>
    </row>
    <row r="13978" spans="2:4" x14ac:dyDescent="0.35">
      <c r="B13978" t="s">
        <v>17151</v>
      </c>
      <c r="C13978" t="s">
        <v>19641</v>
      </c>
      <c r="D13978" t="s">
        <v>8318</v>
      </c>
    </row>
    <row r="13979" spans="2:4" x14ac:dyDescent="0.35">
      <c r="B13979" t="s">
        <v>17152</v>
      </c>
      <c r="C13979" t="s">
        <v>19641</v>
      </c>
      <c r="D13979" t="s">
        <v>8318</v>
      </c>
    </row>
    <row r="13980" spans="2:4" x14ac:dyDescent="0.35">
      <c r="B13980" t="s">
        <v>17153</v>
      </c>
      <c r="C13980" t="s">
        <v>19641</v>
      </c>
      <c r="D13980" t="s">
        <v>8318</v>
      </c>
    </row>
    <row r="13981" spans="2:4" x14ac:dyDescent="0.35">
      <c r="B13981" t="s">
        <v>17154</v>
      </c>
      <c r="C13981" t="s">
        <v>19641</v>
      </c>
      <c r="D13981" t="s">
        <v>8318</v>
      </c>
    </row>
    <row r="13982" spans="2:4" x14ac:dyDescent="0.35">
      <c r="B13982" t="s">
        <v>17155</v>
      </c>
      <c r="C13982" t="s">
        <v>19641</v>
      </c>
      <c r="D13982" t="s">
        <v>8318</v>
      </c>
    </row>
    <row r="13983" spans="2:4" x14ac:dyDescent="0.35">
      <c r="B13983" t="s">
        <v>17156</v>
      </c>
      <c r="C13983" t="s">
        <v>19641</v>
      </c>
      <c r="D13983" t="s">
        <v>8318</v>
      </c>
    </row>
    <row r="13984" spans="2:4" x14ac:dyDescent="0.35">
      <c r="B13984" t="s">
        <v>17157</v>
      </c>
      <c r="C13984" t="s">
        <v>19641</v>
      </c>
      <c r="D13984" t="s">
        <v>8318</v>
      </c>
    </row>
    <row r="13985" spans="2:4" x14ac:dyDescent="0.35">
      <c r="B13985" t="s">
        <v>17158</v>
      </c>
      <c r="C13985" t="s">
        <v>19641</v>
      </c>
      <c r="D13985" t="s">
        <v>8318</v>
      </c>
    </row>
    <row r="13986" spans="2:4" x14ac:dyDescent="0.35">
      <c r="B13986" t="s">
        <v>17159</v>
      </c>
      <c r="C13986" t="s">
        <v>19641</v>
      </c>
      <c r="D13986" t="s">
        <v>8318</v>
      </c>
    </row>
    <row r="13987" spans="2:4" x14ac:dyDescent="0.35">
      <c r="B13987" t="s">
        <v>17160</v>
      </c>
      <c r="C13987" t="s">
        <v>19641</v>
      </c>
      <c r="D13987" t="s">
        <v>8318</v>
      </c>
    </row>
    <row r="13988" spans="2:4" x14ac:dyDescent="0.35">
      <c r="B13988" t="s">
        <v>17161</v>
      </c>
      <c r="C13988" t="s">
        <v>19641</v>
      </c>
      <c r="D13988" t="s">
        <v>8318</v>
      </c>
    </row>
    <row r="13989" spans="2:4" x14ac:dyDescent="0.35">
      <c r="B13989" t="s">
        <v>17162</v>
      </c>
      <c r="C13989" t="s">
        <v>19641</v>
      </c>
      <c r="D13989" t="s">
        <v>8318</v>
      </c>
    </row>
    <row r="13990" spans="2:4" x14ac:dyDescent="0.35">
      <c r="B13990" t="s">
        <v>17163</v>
      </c>
      <c r="C13990" t="s">
        <v>19641</v>
      </c>
      <c r="D13990" t="s">
        <v>8318</v>
      </c>
    </row>
    <row r="13991" spans="2:4" x14ac:dyDescent="0.35">
      <c r="B13991" t="s">
        <v>17164</v>
      </c>
      <c r="C13991" t="s">
        <v>19641</v>
      </c>
      <c r="D13991" t="s">
        <v>8318</v>
      </c>
    </row>
    <row r="13992" spans="2:4" x14ac:dyDescent="0.35">
      <c r="B13992" t="s">
        <v>17165</v>
      </c>
      <c r="C13992" t="s">
        <v>19641</v>
      </c>
      <c r="D13992" t="s">
        <v>8318</v>
      </c>
    </row>
    <row r="13993" spans="2:4" x14ac:dyDescent="0.35">
      <c r="B13993" t="s">
        <v>17166</v>
      </c>
      <c r="C13993" t="s">
        <v>19641</v>
      </c>
      <c r="D13993" t="s">
        <v>8318</v>
      </c>
    </row>
    <row r="13994" spans="2:4" x14ac:dyDescent="0.35">
      <c r="B13994" t="s">
        <v>17167</v>
      </c>
      <c r="C13994" t="s">
        <v>19641</v>
      </c>
      <c r="D13994" t="s">
        <v>8318</v>
      </c>
    </row>
    <row r="13995" spans="2:4" x14ac:dyDescent="0.35">
      <c r="B13995" t="s">
        <v>17168</v>
      </c>
      <c r="C13995" t="s">
        <v>19641</v>
      </c>
      <c r="D13995" t="s">
        <v>8318</v>
      </c>
    </row>
    <row r="13996" spans="2:4" x14ac:dyDescent="0.35">
      <c r="B13996" t="s">
        <v>17169</v>
      </c>
      <c r="C13996" t="s">
        <v>19641</v>
      </c>
      <c r="D13996" t="s">
        <v>8318</v>
      </c>
    </row>
    <row r="13997" spans="2:4" x14ac:dyDescent="0.35">
      <c r="B13997" t="s">
        <v>17170</v>
      </c>
      <c r="C13997" t="s">
        <v>19641</v>
      </c>
      <c r="D13997" t="s">
        <v>8318</v>
      </c>
    </row>
    <row r="13998" spans="2:4" x14ac:dyDescent="0.35">
      <c r="B13998" t="s">
        <v>17171</v>
      </c>
      <c r="C13998" t="s">
        <v>19641</v>
      </c>
      <c r="D13998" t="s">
        <v>8318</v>
      </c>
    </row>
    <row r="13999" spans="2:4" x14ac:dyDescent="0.35">
      <c r="B13999" t="s">
        <v>17172</v>
      </c>
      <c r="C13999" t="s">
        <v>19641</v>
      </c>
      <c r="D13999" t="s">
        <v>8318</v>
      </c>
    </row>
    <row r="14000" spans="2:4" x14ac:dyDescent="0.35">
      <c r="B14000" t="s">
        <v>17173</v>
      </c>
      <c r="C14000" t="s">
        <v>19641</v>
      </c>
      <c r="D14000" t="s">
        <v>8318</v>
      </c>
    </row>
    <row r="14001" spans="2:4" x14ac:dyDescent="0.35">
      <c r="B14001" t="s">
        <v>17174</v>
      </c>
      <c r="C14001" t="s">
        <v>19641</v>
      </c>
      <c r="D14001" t="s">
        <v>8318</v>
      </c>
    </row>
    <row r="14002" spans="2:4" x14ac:dyDescent="0.35">
      <c r="B14002" t="s">
        <v>17175</v>
      </c>
      <c r="C14002" t="s">
        <v>19641</v>
      </c>
      <c r="D14002" t="s">
        <v>8318</v>
      </c>
    </row>
    <row r="14003" spans="2:4" x14ac:dyDescent="0.35">
      <c r="B14003" t="s">
        <v>17176</v>
      </c>
      <c r="C14003" t="s">
        <v>19641</v>
      </c>
      <c r="D14003" t="s">
        <v>8318</v>
      </c>
    </row>
    <row r="14004" spans="2:4" x14ac:dyDescent="0.35">
      <c r="B14004" t="s">
        <v>17177</v>
      </c>
      <c r="C14004" t="s">
        <v>19641</v>
      </c>
      <c r="D14004" t="s">
        <v>8318</v>
      </c>
    </row>
    <row r="14005" spans="2:4" x14ac:dyDescent="0.35">
      <c r="B14005" t="s">
        <v>17178</v>
      </c>
      <c r="C14005" t="s">
        <v>19641</v>
      </c>
      <c r="D14005" t="s">
        <v>8318</v>
      </c>
    </row>
    <row r="14006" spans="2:4" x14ac:dyDescent="0.35">
      <c r="B14006" t="s">
        <v>17179</v>
      </c>
      <c r="C14006" t="s">
        <v>19641</v>
      </c>
      <c r="D14006" t="s">
        <v>8318</v>
      </c>
    </row>
    <row r="14007" spans="2:4" x14ac:dyDescent="0.35">
      <c r="B14007" t="s">
        <v>17180</v>
      </c>
      <c r="C14007" t="s">
        <v>19641</v>
      </c>
      <c r="D14007" t="s">
        <v>8318</v>
      </c>
    </row>
    <row r="14008" spans="2:4" x14ac:dyDescent="0.35">
      <c r="B14008" t="s">
        <v>17181</v>
      </c>
      <c r="C14008" t="s">
        <v>19641</v>
      </c>
      <c r="D14008" t="s">
        <v>8318</v>
      </c>
    </row>
    <row r="14009" spans="2:4" x14ac:dyDescent="0.35">
      <c r="B14009" t="s">
        <v>17182</v>
      </c>
      <c r="C14009" t="s">
        <v>19641</v>
      </c>
      <c r="D14009" t="s">
        <v>8318</v>
      </c>
    </row>
    <row r="14010" spans="2:4" x14ac:dyDescent="0.35">
      <c r="B14010" t="s">
        <v>17183</v>
      </c>
      <c r="C14010" t="s">
        <v>19641</v>
      </c>
      <c r="D14010" t="s">
        <v>8318</v>
      </c>
    </row>
    <row r="14011" spans="2:4" x14ac:dyDescent="0.35">
      <c r="B14011" t="s">
        <v>17184</v>
      </c>
      <c r="C14011" t="s">
        <v>19641</v>
      </c>
      <c r="D14011" t="s">
        <v>8318</v>
      </c>
    </row>
    <row r="14012" spans="2:4" x14ac:dyDescent="0.35">
      <c r="B14012" t="s">
        <v>17185</v>
      </c>
      <c r="C14012" t="s">
        <v>19641</v>
      </c>
      <c r="D14012" t="s">
        <v>8318</v>
      </c>
    </row>
    <row r="14013" spans="2:4" x14ac:dyDescent="0.35">
      <c r="B14013" t="s">
        <v>17186</v>
      </c>
      <c r="C14013" t="s">
        <v>19641</v>
      </c>
      <c r="D14013" t="s">
        <v>8318</v>
      </c>
    </row>
    <row r="14014" spans="2:4" x14ac:dyDescent="0.35">
      <c r="B14014" t="s">
        <v>17187</v>
      </c>
      <c r="C14014" t="s">
        <v>19641</v>
      </c>
    </row>
    <row r="14015" spans="2:4" x14ac:dyDescent="0.35">
      <c r="B14015" t="s">
        <v>17188</v>
      </c>
      <c r="C14015" t="s">
        <v>19641</v>
      </c>
    </row>
    <row r="14016" spans="2:4" x14ac:dyDescent="0.35">
      <c r="B14016" t="s">
        <v>17189</v>
      </c>
      <c r="C14016" t="s">
        <v>19641</v>
      </c>
      <c r="D14016" t="s">
        <v>19826</v>
      </c>
    </row>
    <row r="14017" spans="2:4" x14ac:dyDescent="0.35">
      <c r="B14017" t="s">
        <v>17190</v>
      </c>
      <c r="C14017" t="s">
        <v>19641</v>
      </c>
      <c r="D14017" t="s">
        <v>19827</v>
      </c>
    </row>
    <row r="14018" spans="2:4" x14ac:dyDescent="0.35">
      <c r="B14018" t="s">
        <v>17191</v>
      </c>
      <c r="C14018" t="s">
        <v>19641</v>
      </c>
      <c r="D14018" t="s">
        <v>19827</v>
      </c>
    </row>
    <row r="14019" spans="2:4" x14ac:dyDescent="0.35">
      <c r="B14019" t="s">
        <v>17192</v>
      </c>
      <c r="C14019" t="s">
        <v>19641</v>
      </c>
      <c r="D14019" t="s">
        <v>19828</v>
      </c>
    </row>
    <row r="14020" spans="2:4" x14ac:dyDescent="0.35">
      <c r="B14020" t="s">
        <v>17193</v>
      </c>
      <c r="C14020" t="s">
        <v>19641</v>
      </c>
      <c r="D14020" t="s">
        <v>19828</v>
      </c>
    </row>
    <row r="14021" spans="2:4" x14ac:dyDescent="0.35">
      <c r="B14021" t="s">
        <v>17194</v>
      </c>
      <c r="C14021" t="s">
        <v>19641</v>
      </c>
      <c r="D14021" t="s">
        <v>19828</v>
      </c>
    </row>
    <row r="14022" spans="2:4" x14ac:dyDescent="0.35">
      <c r="B14022" t="s">
        <v>17195</v>
      </c>
      <c r="C14022" t="s">
        <v>19641</v>
      </c>
      <c r="D14022" t="s">
        <v>19828</v>
      </c>
    </row>
    <row r="14023" spans="2:4" x14ac:dyDescent="0.35">
      <c r="B14023" t="s">
        <v>17196</v>
      </c>
      <c r="C14023" t="s">
        <v>19641</v>
      </c>
      <c r="D14023" t="s">
        <v>19828</v>
      </c>
    </row>
    <row r="14024" spans="2:4" x14ac:dyDescent="0.35">
      <c r="B14024" t="s">
        <v>17197</v>
      </c>
      <c r="C14024" t="s">
        <v>19641</v>
      </c>
      <c r="D14024" t="s">
        <v>19828</v>
      </c>
    </row>
    <row r="14025" spans="2:4" x14ac:dyDescent="0.35">
      <c r="B14025" t="s">
        <v>17198</v>
      </c>
      <c r="C14025" t="s">
        <v>19641</v>
      </c>
      <c r="D14025" t="s">
        <v>19828</v>
      </c>
    </row>
    <row r="14026" spans="2:4" x14ac:dyDescent="0.35">
      <c r="B14026" t="s">
        <v>17199</v>
      </c>
      <c r="C14026" t="s">
        <v>19641</v>
      </c>
      <c r="D14026" t="s">
        <v>19828</v>
      </c>
    </row>
    <row r="14027" spans="2:4" x14ac:dyDescent="0.35">
      <c r="B14027" t="s">
        <v>17200</v>
      </c>
      <c r="C14027" t="s">
        <v>19641</v>
      </c>
      <c r="D14027" t="s">
        <v>19828</v>
      </c>
    </row>
    <row r="14028" spans="2:4" x14ac:dyDescent="0.35">
      <c r="B14028" t="s">
        <v>6908</v>
      </c>
      <c r="C14028" t="s">
        <v>19641</v>
      </c>
      <c r="D14028" t="s">
        <v>8320</v>
      </c>
    </row>
    <row r="14029" spans="2:4" x14ac:dyDescent="0.35">
      <c r="B14029" t="s">
        <v>6909</v>
      </c>
      <c r="C14029" t="s">
        <v>19641</v>
      </c>
      <c r="D14029" t="s">
        <v>8320</v>
      </c>
    </row>
    <row r="14030" spans="2:4" x14ac:dyDescent="0.35">
      <c r="B14030" t="s">
        <v>17201</v>
      </c>
      <c r="C14030" t="s">
        <v>19641</v>
      </c>
      <c r="D14030" t="s">
        <v>8320</v>
      </c>
    </row>
    <row r="14031" spans="2:4" x14ac:dyDescent="0.35">
      <c r="B14031" t="s">
        <v>6911</v>
      </c>
      <c r="C14031" t="s">
        <v>19641</v>
      </c>
      <c r="D14031" t="s">
        <v>8320</v>
      </c>
    </row>
    <row r="14032" spans="2:4" x14ac:dyDescent="0.35">
      <c r="B14032" t="s">
        <v>17202</v>
      </c>
      <c r="C14032" t="s">
        <v>19641</v>
      </c>
      <c r="D14032" t="s">
        <v>19829</v>
      </c>
    </row>
    <row r="14033" spans="2:5" x14ac:dyDescent="0.35">
      <c r="B14033" t="s">
        <v>17203</v>
      </c>
      <c r="C14033" t="s">
        <v>19641</v>
      </c>
      <c r="D14033" t="s">
        <v>19830</v>
      </c>
    </row>
    <row r="14034" spans="2:5" x14ac:dyDescent="0.35">
      <c r="B14034" t="s">
        <v>17204</v>
      </c>
      <c r="C14034" t="s">
        <v>19641</v>
      </c>
      <c r="D14034" t="s">
        <v>19831</v>
      </c>
      <c r="E14034" t="s">
        <v>1105</v>
      </c>
    </row>
    <row r="14035" spans="2:5" x14ac:dyDescent="0.35">
      <c r="B14035" t="s">
        <v>17205</v>
      </c>
      <c r="C14035" t="s">
        <v>19641</v>
      </c>
      <c r="D14035" t="s">
        <v>19832</v>
      </c>
    </row>
    <row r="14036" spans="2:5" x14ac:dyDescent="0.35">
      <c r="B14036" t="s">
        <v>17206</v>
      </c>
      <c r="C14036" t="s">
        <v>19641</v>
      </c>
      <c r="D14036" t="s">
        <v>19832</v>
      </c>
    </row>
    <row r="14037" spans="2:5" x14ac:dyDescent="0.35">
      <c r="B14037" t="s">
        <v>17207</v>
      </c>
      <c r="C14037" t="s">
        <v>19641</v>
      </c>
      <c r="D14037" t="s">
        <v>19832</v>
      </c>
    </row>
    <row r="14038" spans="2:5" x14ac:dyDescent="0.35">
      <c r="B14038" t="s">
        <v>17208</v>
      </c>
      <c r="C14038" t="s">
        <v>19641</v>
      </c>
      <c r="D14038" t="s">
        <v>19832</v>
      </c>
    </row>
    <row r="14039" spans="2:5" x14ac:dyDescent="0.35">
      <c r="B14039" t="s">
        <v>17209</v>
      </c>
      <c r="C14039" t="s">
        <v>19641</v>
      </c>
      <c r="D14039" t="s">
        <v>19833</v>
      </c>
    </row>
    <row r="14040" spans="2:5" x14ac:dyDescent="0.35">
      <c r="B14040" t="s">
        <v>17210</v>
      </c>
      <c r="C14040" t="s">
        <v>19641</v>
      </c>
      <c r="D14040" t="s">
        <v>19833</v>
      </c>
    </row>
    <row r="14041" spans="2:5" x14ac:dyDescent="0.35">
      <c r="B14041" t="s">
        <v>17211</v>
      </c>
      <c r="C14041" t="s">
        <v>19641</v>
      </c>
      <c r="D14041" t="s">
        <v>19833</v>
      </c>
    </row>
    <row r="14042" spans="2:5" x14ac:dyDescent="0.35">
      <c r="B14042" t="s">
        <v>17212</v>
      </c>
      <c r="C14042" t="s">
        <v>19641</v>
      </c>
      <c r="D14042" t="s">
        <v>19833</v>
      </c>
    </row>
    <row r="14043" spans="2:5" x14ac:dyDescent="0.35">
      <c r="B14043" t="s">
        <v>17213</v>
      </c>
      <c r="C14043" t="s">
        <v>19641</v>
      </c>
      <c r="D14043" t="s">
        <v>19834</v>
      </c>
    </row>
    <row r="14044" spans="2:5" x14ac:dyDescent="0.35">
      <c r="B14044" t="s">
        <v>17214</v>
      </c>
      <c r="C14044" t="s">
        <v>19641</v>
      </c>
      <c r="D14044" t="s">
        <v>19834</v>
      </c>
    </row>
    <row r="14045" spans="2:5" x14ac:dyDescent="0.35">
      <c r="B14045" t="s">
        <v>17215</v>
      </c>
      <c r="C14045" t="s">
        <v>19641</v>
      </c>
      <c r="D14045" t="s">
        <v>19834</v>
      </c>
    </row>
    <row r="14046" spans="2:5" x14ac:dyDescent="0.35">
      <c r="B14046" t="s">
        <v>17216</v>
      </c>
      <c r="C14046" t="s">
        <v>19641</v>
      </c>
      <c r="D14046" t="s">
        <v>19834</v>
      </c>
    </row>
    <row r="14047" spans="2:5" x14ac:dyDescent="0.35">
      <c r="B14047" t="s">
        <v>17217</v>
      </c>
      <c r="C14047" t="s">
        <v>19641</v>
      </c>
    </row>
    <row r="14048" spans="2:5" x14ac:dyDescent="0.35">
      <c r="B14048" t="s">
        <v>17218</v>
      </c>
      <c r="C14048" t="s">
        <v>19641</v>
      </c>
      <c r="D14048" t="s">
        <v>19834</v>
      </c>
    </row>
    <row r="14049" spans="2:5" x14ac:dyDescent="0.35">
      <c r="B14049" t="s">
        <v>17219</v>
      </c>
      <c r="C14049" t="s">
        <v>19641</v>
      </c>
      <c r="D14049" t="s">
        <v>19834</v>
      </c>
    </row>
    <row r="14050" spans="2:5" x14ac:dyDescent="0.35">
      <c r="B14050" t="s">
        <v>17220</v>
      </c>
      <c r="C14050" t="s">
        <v>19641</v>
      </c>
      <c r="D14050" t="s">
        <v>19834</v>
      </c>
    </row>
    <row r="14051" spans="2:5" x14ac:dyDescent="0.35">
      <c r="B14051" t="s">
        <v>17221</v>
      </c>
      <c r="C14051" t="s">
        <v>19641</v>
      </c>
      <c r="D14051" t="s">
        <v>19834</v>
      </c>
    </row>
    <row r="14052" spans="2:5" x14ac:dyDescent="0.35">
      <c r="B14052" t="s">
        <v>17222</v>
      </c>
      <c r="C14052" t="s">
        <v>19641</v>
      </c>
      <c r="D14052" t="s">
        <v>19835</v>
      </c>
      <c r="E14052" t="s">
        <v>1062</v>
      </c>
    </row>
    <row r="14053" spans="2:5" x14ac:dyDescent="0.35">
      <c r="B14053" t="s">
        <v>6920</v>
      </c>
      <c r="C14053" t="s">
        <v>19641</v>
      </c>
      <c r="D14053" t="s">
        <v>8328</v>
      </c>
      <c r="E14053" t="s">
        <v>1046</v>
      </c>
    </row>
    <row r="14054" spans="2:5" x14ac:dyDescent="0.35">
      <c r="B14054" t="s">
        <v>17223</v>
      </c>
      <c r="C14054" t="s">
        <v>19641</v>
      </c>
    </row>
    <row r="14055" spans="2:5" x14ac:dyDescent="0.35">
      <c r="B14055" t="s">
        <v>17224</v>
      </c>
      <c r="C14055" t="s">
        <v>19641</v>
      </c>
    </row>
    <row r="14056" spans="2:5" x14ac:dyDescent="0.35">
      <c r="B14056" t="s">
        <v>17225</v>
      </c>
      <c r="C14056" t="s">
        <v>19641</v>
      </c>
    </row>
    <row r="14057" spans="2:5" x14ac:dyDescent="0.35">
      <c r="B14057" t="s">
        <v>17226</v>
      </c>
      <c r="C14057" t="s">
        <v>19641</v>
      </c>
      <c r="D14057" t="s">
        <v>19836</v>
      </c>
    </row>
    <row r="14058" spans="2:5" x14ac:dyDescent="0.35">
      <c r="B14058" t="s">
        <v>17227</v>
      </c>
      <c r="C14058" t="s">
        <v>19641</v>
      </c>
      <c r="D14058" t="s">
        <v>19836</v>
      </c>
    </row>
    <row r="14059" spans="2:5" x14ac:dyDescent="0.35">
      <c r="B14059" t="s">
        <v>17228</v>
      </c>
      <c r="C14059" t="s">
        <v>19641</v>
      </c>
      <c r="D14059" t="s">
        <v>19836</v>
      </c>
    </row>
    <row r="14060" spans="2:5" x14ac:dyDescent="0.35">
      <c r="B14060" t="s">
        <v>17229</v>
      </c>
      <c r="C14060" t="s">
        <v>19641</v>
      </c>
      <c r="D14060" t="s">
        <v>19837</v>
      </c>
    </row>
    <row r="14061" spans="2:5" x14ac:dyDescent="0.35">
      <c r="B14061" t="s">
        <v>17230</v>
      </c>
      <c r="C14061" t="s">
        <v>19641</v>
      </c>
      <c r="D14061" t="s">
        <v>19838</v>
      </c>
    </row>
    <row r="14062" spans="2:5" x14ac:dyDescent="0.35">
      <c r="B14062" t="s">
        <v>17231</v>
      </c>
      <c r="C14062" t="s">
        <v>19641</v>
      </c>
      <c r="D14062" t="s">
        <v>19839</v>
      </c>
    </row>
    <row r="14063" spans="2:5" x14ac:dyDescent="0.35">
      <c r="B14063" t="s">
        <v>17232</v>
      </c>
      <c r="C14063" t="s">
        <v>19641</v>
      </c>
      <c r="D14063" t="s">
        <v>19840</v>
      </c>
      <c r="E14063" t="s">
        <v>4149</v>
      </c>
    </row>
    <row r="14064" spans="2:5" x14ac:dyDescent="0.35">
      <c r="B14064" t="s">
        <v>17233</v>
      </c>
      <c r="C14064" t="s">
        <v>19641</v>
      </c>
      <c r="D14064" t="s">
        <v>19840</v>
      </c>
      <c r="E14064" t="s">
        <v>4149</v>
      </c>
    </row>
    <row r="14065" spans="2:5" x14ac:dyDescent="0.35">
      <c r="B14065" t="s">
        <v>17234</v>
      </c>
      <c r="C14065" t="s">
        <v>19641</v>
      </c>
      <c r="D14065" t="s">
        <v>19840</v>
      </c>
      <c r="E14065" t="s">
        <v>4149</v>
      </c>
    </row>
    <row r="14066" spans="2:5" x14ac:dyDescent="0.35">
      <c r="B14066" t="s">
        <v>17235</v>
      </c>
      <c r="C14066" t="s">
        <v>19641</v>
      </c>
      <c r="D14066" t="s">
        <v>19840</v>
      </c>
      <c r="E14066" t="s">
        <v>4149</v>
      </c>
    </row>
    <row r="14067" spans="2:5" x14ac:dyDescent="0.35">
      <c r="B14067" t="s">
        <v>17236</v>
      </c>
      <c r="C14067" t="s">
        <v>19641</v>
      </c>
      <c r="D14067" t="s">
        <v>19840</v>
      </c>
      <c r="E14067" t="s">
        <v>4149</v>
      </c>
    </row>
    <row r="14068" spans="2:5" x14ac:dyDescent="0.35">
      <c r="B14068" t="s">
        <v>17237</v>
      </c>
      <c r="C14068" t="s">
        <v>19641</v>
      </c>
      <c r="D14068" t="s">
        <v>19840</v>
      </c>
      <c r="E14068" t="s">
        <v>4149</v>
      </c>
    </row>
    <row r="14069" spans="2:5" x14ac:dyDescent="0.35">
      <c r="B14069" t="s">
        <v>17238</v>
      </c>
      <c r="C14069" t="s">
        <v>19641</v>
      </c>
      <c r="D14069" t="s">
        <v>19840</v>
      </c>
      <c r="E14069" t="s">
        <v>4149</v>
      </c>
    </row>
    <row r="14070" spans="2:5" x14ac:dyDescent="0.35">
      <c r="B14070" t="s">
        <v>17239</v>
      </c>
      <c r="C14070" t="s">
        <v>19641</v>
      </c>
      <c r="D14070" t="s">
        <v>19840</v>
      </c>
      <c r="E14070" t="s">
        <v>4149</v>
      </c>
    </row>
    <row r="14071" spans="2:5" x14ac:dyDescent="0.35">
      <c r="B14071" t="s">
        <v>6929</v>
      </c>
      <c r="C14071" t="s">
        <v>19641</v>
      </c>
      <c r="D14071" t="s">
        <v>8333</v>
      </c>
      <c r="E14071" t="s">
        <v>1028</v>
      </c>
    </row>
    <row r="14072" spans="2:5" x14ac:dyDescent="0.35">
      <c r="B14072" t="s">
        <v>6930</v>
      </c>
      <c r="C14072" t="s">
        <v>19641</v>
      </c>
      <c r="D14072" t="s">
        <v>8333</v>
      </c>
      <c r="E14072" t="s">
        <v>1028</v>
      </c>
    </row>
    <row r="14073" spans="2:5" x14ac:dyDescent="0.35">
      <c r="B14073" t="s">
        <v>6931</v>
      </c>
      <c r="C14073" t="s">
        <v>19641</v>
      </c>
      <c r="D14073" t="s">
        <v>8333</v>
      </c>
      <c r="E14073" t="s">
        <v>1028</v>
      </c>
    </row>
    <row r="14074" spans="2:5" x14ac:dyDescent="0.35">
      <c r="B14074" t="s">
        <v>6932</v>
      </c>
      <c r="C14074" t="s">
        <v>19641</v>
      </c>
      <c r="D14074" t="s">
        <v>8334</v>
      </c>
      <c r="E14074" t="s">
        <v>1041</v>
      </c>
    </row>
    <row r="14075" spans="2:5" x14ac:dyDescent="0.35">
      <c r="B14075" t="s">
        <v>6933</v>
      </c>
      <c r="C14075" t="s">
        <v>19641</v>
      </c>
      <c r="D14075" t="s">
        <v>8333</v>
      </c>
      <c r="E14075" t="s">
        <v>1028</v>
      </c>
    </row>
    <row r="14076" spans="2:5" x14ac:dyDescent="0.35">
      <c r="B14076" t="s">
        <v>6934</v>
      </c>
      <c r="C14076" t="s">
        <v>19641</v>
      </c>
      <c r="D14076" t="s">
        <v>8334</v>
      </c>
      <c r="E14076" t="s">
        <v>1041</v>
      </c>
    </row>
    <row r="14077" spans="2:5" x14ac:dyDescent="0.35">
      <c r="B14077" t="s">
        <v>6935</v>
      </c>
      <c r="C14077" t="s">
        <v>19641</v>
      </c>
      <c r="D14077" t="s">
        <v>8333</v>
      </c>
      <c r="E14077" t="s">
        <v>1028</v>
      </c>
    </row>
    <row r="14078" spans="2:5" x14ac:dyDescent="0.35">
      <c r="B14078" t="s">
        <v>17240</v>
      </c>
      <c r="C14078" t="s">
        <v>19641</v>
      </c>
      <c r="D14078" t="s">
        <v>19841</v>
      </c>
    </row>
    <row r="14079" spans="2:5" x14ac:dyDescent="0.35">
      <c r="B14079" t="s">
        <v>17241</v>
      </c>
      <c r="C14079" t="s">
        <v>19641</v>
      </c>
      <c r="D14079" t="s">
        <v>19841</v>
      </c>
    </row>
    <row r="14080" spans="2:5" x14ac:dyDescent="0.35">
      <c r="B14080" t="s">
        <v>17242</v>
      </c>
      <c r="C14080" t="s">
        <v>19641</v>
      </c>
      <c r="D14080" t="s">
        <v>19841</v>
      </c>
    </row>
    <row r="14081" spans="2:5" x14ac:dyDescent="0.35">
      <c r="B14081" t="s">
        <v>17243</v>
      </c>
      <c r="C14081" t="s">
        <v>19641</v>
      </c>
      <c r="D14081" t="s">
        <v>19841</v>
      </c>
    </row>
    <row r="14082" spans="2:5" x14ac:dyDescent="0.35">
      <c r="B14082" t="s">
        <v>17244</v>
      </c>
      <c r="C14082" t="s">
        <v>19641</v>
      </c>
      <c r="D14082" t="s">
        <v>19842</v>
      </c>
    </row>
    <row r="14083" spans="2:5" x14ac:dyDescent="0.35">
      <c r="B14083" t="s">
        <v>17245</v>
      </c>
      <c r="C14083" t="s">
        <v>19641</v>
      </c>
    </row>
    <row r="14084" spans="2:5" x14ac:dyDescent="0.35">
      <c r="B14084" t="s">
        <v>17246</v>
      </c>
      <c r="C14084" t="s">
        <v>19641</v>
      </c>
      <c r="D14084" t="s">
        <v>19843</v>
      </c>
      <c r="E14084" t="s">
        <v>4149</v>
      </c>
    </row>
    <row r="14085" spans="2:5" x14ac:dyDescent="0.35">
      <c r="B14085" t="s">
        <v>17247</v>
      </c>
      <c r="C14085" t="s">
        <v>19641</v>
      </c>
      <c r="D14085" t="s">
        <v>19844</v>
      </c>
      <c r="E14085" t="s">
        <v>4149</v>
      </c>
    </row>
    <row r="14086" spans="2:5" x14ac:dyDescent="0.35">
      <c r="B14086" t="s">
        <v>6937</v>
      </c>
      <c r="C14086" t="s">
        <v>19641</v>
      </c>
      <c r="D14086" t="s">
        <v>8336</v>
      </c>
      <c r="E14086" t="s">
        <v>1032</v>
      </c>
    </row>
    <row r="14087" spans="2:5" x14ac:dyDescent="0.35">
      <c r="B14087" t="s">
        <v>17248</v>
      </c>
      <c r="C14087" t="s">
        <v>19641</v>
      </c>
      <c r="D14087" t="s">
        <v>8340</v>
      </c>
    </row>
    <row r="14088" spans="2:5" x14ac:dyDescent="0.35">
      <c r="B14088" t="s">
        <v>17249</v>
      </c>
      <c r="C14088" t="s">
        <v>19641</v>
      </c>
      <c r="D14088" t="s">
        <v>8340</v>
      </c>
    </row>
    <row r="14089" spans="2:5" x14ac:dyDescent="0.35">
      <c r="B14089" t="s">
        <v>17250</v>
      </c>
      <c r="C14089" t="s">
        <v>19641</v>
      </c>
      <c r="D14089" t="s">
        <v>8340</v>
      </c>
    </row>
    <row r="14090" spans="2:5" x14ac:dyDescent="0.35">
      <c r="B14090" t="s">
        <v>17251</v>
      </c>
      <c r="C14090" t="s">
        <v>19641</v>
      </c>
      <c r="D14090" t="s">
        <v>8340</v>
      </c>
    </row>
    <row r="14091" spans="2:5" x14ac:dyDescent="0.35">
      <c r="B14091" t="s">
        <v>17252</v>
      </c>
      <c r="C14091" t="s">
        <v>19641</v>
      </c>
      <c r="D14091" t="s">
        <v>8340</v>
      </c>
    </row>
    <row r="14092" spans="2:5" x14ac:dyDescent="0.35">
      <c r="B14092" t="s">
        <v>17253</v>
      </c>
      <c r="C14092" t="s">
        <v>19641</v>
      </c>
      <c r="D14092" t="s">
        <v>8340</v>
      </c>
    </row>
    <row r="14093" spans="2:5" x14ac:dyDescent="0.35">
      <c r="B14093" t="s">
        <v>17254</v>
      </c>
      <c r="C14093" t="s">
        <v>19641</v>
      </c>
      <c r="D14093" t="s">
        <v>8340</v>
      </c>
    </row>
    <row r="14094" spans="2:5" x14ac:dyDescent="0.35">
      <c r="B14094" t="s">
        <v>17255</v>
      </c>
      <c r="C14094" t="s">
        <v>19641</v>
      </c>
      <c r="D14094" t="s">
        <v>8340</v>
      </c>
    </row>
    <row r="14095" spans="2:5" x14ac:dyDescent="0.35">
      <c r="B14095" t="s">
        <v>17256</v>
      </c>
      <c r="C14095" t="s">
        <v>19641</v>
      </c>
      <c r="D14095" t="s">
        <v>8340</v>
      </c>
    </row>
    <row r="14096" spans="2:5" x14ac:dyDescent="0.35">
      <c r="B14096" t="s">
        <v>17257</v>
      </c>
      <c r="C14096" t="s">
        <v>19641</v>
      </c>
      <c r="D14096" t="s">
        <v>8340</v>
      </c>
    </row>
    <row r="14097" spans="2:4" x14ac:dyDescent="0.35">
      <c r="B14097" t="s">
        <v>17258</v>
      </c>
      <c r="C14097" t="s">
        <v>19641</v>
      </c>
      <c r="D14097" t="s">
        <v>8340</v>
      </c>
    </row>
    <row r="14098" spans="2:4" x14ac:dyDescent="0.35">
      <c r="B14098" t="s">
        <v>17259</v>
      </c>
      <c r="C14098" t="s">
        <v>19641</v>
      </c>
      <c r="D14098" t="s">
        <v>8340</v>
      </c>
    </row>
    <row r="14099" spans="2:4" x14ac:dyDescent="0.35">
      <c r="B14099" t="s">
        <v>17260</v>
      </c>
      <c r="C14099" t="s">
        <v>19641</v>
      </c>
      <c r="D14099" t="s">
        <v>8340</v>
      </c>
    </row>
    <row r="14100" spans="2:4" x14ac:dyDescent="0.35">
      <c r="B14100" t="s">
        <v>17261</v>
      </c>
      <c r="C14100" t="s">
        <v>19641</v>
      </c>
      <c r="D14100" t="s">
        <v>8340</v>
      </c>
    </row>
    <row r="14101" spans="2:4" x14ac:dyDescent="0.35">
      <c r="B14101" t="s">
        <v>17262</v>
      </c>
      <c r="C14101" t="s">
        <v>19641</v>
      </c>
      <c r="D14101" t="s">
        <v>8340</v>
      </c>
    </row>
    <row r="14102" spans="2:4" x14ac:dyDescent="0.35">
      <c r="B14102" t="s">
        <v>17263</v>
      </c>
      <c r="C14102" t="s">
        <v>19641</v>
      </c>
      <c r="D14102" t="s">
        <v>8340</v>
      </c>
    </row>
    <row r="14103" spans="2:4" x14ac:dyDescent="0.35">
      <c r="B14103" t="s">
        <v>17264</v>
      </c>
      <c r="C14103" t="s">
        <v>19641</v>
      </c>
      <c r="D14103" t="s">
        <v>8340</v>
      </c>
    </row>
    <row r="14104" spans="2:4" x14ac:dyDescent="0.35">
      <c r="B14104" t="s">
        <v>17265</v>
      </c>
      <c r="C14104" t="s">
        <v>19641</v>
      </c>
      <c r="D14104" t="s">
        <v>8340</v>
      </c>
    </row>
    <row r="14105" spans="2:4" x14ac:dyDescent="0.35">
      <c r="B14105" t="s">
        <v>17266</v>
      </c>
      <c r="C14105" t="s">
        <v>19641</v>
      </c>
      <c r="D14105" t="s">
        <v>8340</v>
      </c>
    </row>
    <row r="14106" spans="2:4" x14ac:dyDescent="0.35">
      <c r="B14106" t="s">
        <v>17267</v>
      </c>
      <c r="C14106" t="s">
        <v>19641</v>
      </c>
      <c r="D14106" t="s">
        <v>8340</v>
      </c>
    </row>
    <row r="14107" spans="2:4" x14ac:dyDescent="0.35">
      <c r="B14107" t="s">
        <v>17268</v>
      </c>
      <c r="C14107" t="s">
        <v>19641</v>
      </c>
      <c r="D14107" t="s">
        <v>8340</v>
      </c>
    </row>
    <row r="14108" spans="2:4" x14ac:dyDescent="0.35">
      <c r="B14108" t="s">
        <v>17269</v>
      </c>
      <c r="C14108" t="s">
        <v>19641</v>
      </c>
      <c r="D14108" t="s">
        <v>8340</v>
      </c>
    </row>
    <row r="14109" spans="2:4" x14ac:dyDescent="0.35">
      <c r="B14109" t="s">
        <v>17270</v>
      </c>
      <c r="C14109" t="s">
        <v>19641</v>
      </c>
      <c r="D14109" t="s">
        <v>8340</v>
      </c>
    </row>
    <row r="14110" spans="2:4" x14ac:dyDescent="0.35">
      <c r="B14110" t="s">
        <v>17271</v>
      </c>
      <c r="C14110" t="s">
        <v>19641</v>
      </c>
      <c r="D14110" t="s">
        <v>8340</v>
      </c>
    </row>
    <row r="14111" spans="2:4" x14ac:dyDescent="0.35">
      <c r="B14111" t="s">
        <v>17272</v>
      </c>
      <c r="C14111" t="s">
        <v>19641</v>
      </c>
      <c r="D14111" t="s">
        <v>8340</v>
      </c>
    </row>
    <row r="14112" spans="2:4" x14ac:dyDescent="0.35">
      <c r="B14112" t="s">
        <v>17273</v>
      </c>
      <c r="C14112" t="s">
        <v>19641</v>
      </c>
      <c r="D14112" t="s">
        <v>8340</v>
      </c>
    </row>
    <row r="14113" spans="2:4" x14ac:dyDescent="0.35">
      <c r="B14113" t="s">
        <v>17274</v>
      </c>
      <c r="C14113" t="s">
        <v>19641</v>
      </c>
      <c r="D14113" t="s">
        <v>8340</v>
      </c>
    </row>
    <row r="14114" spans="2:4" x14ac:dyDescent="0.35">
      <c r="B14114" t="s">
        <v>17275</v>
      </c>
      <c r="C14114" t="s">
        <v>19641</v>
      </c>
      <c r="D14114" t="s">
        <v>8340</v>
      </c>
    </row>
    <row r="14115" spans="2:4" x14ac:dyDescent="0.35">
      <c r="B14115" t="s">
        <v>17276</v>
      </c>
      <c r="C14115" t="s">
        <v>19641</v>
      </c>
      <c r="D14115" t="s">
        <v>8340</v>
      </c>
    </row>
    <row r="14116" spans="2:4" x14ac:dyDescent="0.35">
      <c r="B14116" t="s">
        <v>17277</v>
      </c>
      <c r="C14116" t="s">
        <v>19641</v>
      </c>
      <c r="D14116" t="s">
        <v>8340</v>
      </c>
    </row>
    <row r="14117" spans="2:4" x14ac:dyDescent="0.35">
      <c r="B14117" t="s">
        <v>17278</v>
      </c>
      <c r="C14117" t="s">
        <v>19641</v>
      </c>
      <c r="D14117" t="s">
        <v>8340</v>
      </c>
    </row>
    <row r="14118" spans="2:4" x14ac:dyDescent="0.35">
      <c r="B14118" t="s">
        <v>17279</v>
      </c>
      <c r="C14118" t="s">
        <v>19641</v>
      </c>
      <c r="D14118" t="s">
        <v>8340</v>
      </c>
    </row>
    <row r="14119" spans="2:4" x14ac:dyDescent="0.35">
      <c r="B14119" t="s">
        <v>17280</v>
      </c>
      <c r="C14119" t="s">
        <v>19641</v>
      </c>
      <c r="D14119" t="s">
        <v>8340</v>
      </c>
    </row>
    <row r="14120" spans="2:4" x14ac:dyDescent="0.35">
      <c r="B14120" t="s">
        <v>17281</v>
      </c>
      <c r="C14120" t="s">
        <v>19641</v>
      </c>
      <c r="D14120" t="s">
        <v>8340</v>
      </c>
    </row>
    <row r="14121" spans="2:4" x14ac:dyDescent="0.35">
      <c r="B14121" t="s">
        <v>17282</v>
      </c>
      <c r="C14121" t="s">
        <v>19641</v>
      </c>
      <c r="D14121" t="s">
        <v>8340</v>
      </c>
    </row>
    <row r="14122" spans="2:4" x14ac:dyDescent="0.35">
      <c r="B14122" t="s">
        <v>17283</v>
      </c>
      <c r="C14122" t="s">
        <v>19641</v>
      </c>
      <c r="D14122" t="s">
        <v>8340</v>
      </c>
    </row>
    <row r="14123" spans="2:4" x14ac:dyDescent="0.35">
      <c r="B14123" t="s">
        <v>17284</v>
      </c>
      <c r="C14123" t="s">
        <v>19641</v>
      </c>
      <c r="D14123" t="s">
        <v>8340</v>
      </c>
    </row>
    <row r="14124" spans="2:4" x14ac:dyDescent="0.35">
      <c r="B14124" t="s">
        <v>17285</v>
      </c>
      <c r="C14124" t="s">
        <v>19641</v>
      </c>
      <c r="D14124" t="s">
        <v>8340</v>
      </c>
    </row>
    <row r="14125" spans="2:4" x14ac:dyDescent="0.35">
      <c r="B14125" t="s">
        <v>17286</v>
      </c>
      <c r="C14125" t="s">
        <v>19641</v>
      </c>
      <c r="D14125" t="s">
        <v>8340</v>
      </c>
    </row>
    <row r="14126" spans="2:4" x14ac:dyDescent="0.35">
      <c r="B14126" t="s">
        <v>17287</v>
      </c>
      <c r="C14126" t="s">
        <v>19641</v>
      </c>
      <c r="D14126" t="s">
        <v>8340</v>
      </c>
    </row>
    <row r="14127" spans="2:4" x14ac:dyDescent="0.35">
      <c r="B14127" t="s">
        <v>17288</v>
      </c>
      <c r="C14127" t="s">
        <v>19641</v>
      </c>
      <c r="D14127" t="s">
        <v>8340</v>
      </c>
    </row>
    <row r="14128" spans="2:4" x14ac:dyDescent="0.35">
      <c r="B14128" t="s">
        <v>17289</v>
      </c>
      <c r="C14128" t="s">
        <v>19641</v>
      </c>
      <c r="D14128" t="s">
        <v>8340</v>
      </c>
    </row>
    <row r="14129" spans="2:4" x14ac:dyDescent="0.35">
      <c r="B14129" t="s">
        <v>17290</v>
      </c>
      <c r="C14129" t="s">
        <v>19641</v>
      </c>
      <c r="D14129" t="s">
        <v>8340</v>
      </c>
    </row>
    <row r="14130" spans="2:4" x14ac:dyDescent="0.35">
      <c r="B14130" t="s">
        <v>17291</v>
      </c>
      <c r="C14130" t="s">
        <v>19641</v>
      </c>
      <c r="D14130" t="s">
        <v>8340</v>
      </c>
    </row>
    <row r="14131" spans="2:4" x14ac:dyDescent="0.35">
      <c r="B14131" t="s">
        <v>17292</v>
      </c>
      <c r="C14131" t="s">
        <v>19641</v>
      </c>
      <c r="D14131" t="s">
        <v>8340</v>
      </c>
    </row>
    <row r="14132" spans="2:4" x14ac:dyDescent="0.35">
      <c r="B14132" t="s">
        <v>17293</v>
      </c>
      <c r="C14132" t="s">
        <v>19641</v>
      </c>
      <c r="D14132" t="s">
        <v>8340</v>
      </c>
    </row>
    <row r="14133" spans="2:4" x14ac:dyDescent="0.35">
      <c r="B14133" t="s">
        <v>17294</v>
      </c>
      <c r="C14133" t="s">
        <v>19641</v>
      </c>
      <c r="D14133" t="s">
        <v>8340</v>
      </c>
    </row>
    <row r="14134" spans="2:4" x14ac:dyDescent="0.35">
      <c r="B14134" t="s">
        <v>17295</v>
      </c>
      <c r="C14134" t="s">
        <v>19641</v>
      </c>
      <c r="D14134" t="s">
        <v>8340</v>
      </c>
    </row>
    <row r="14135" spans="2:4" x14ac:dyDescent="0.35">
      <c r="B14135" t="s">
        <v>17296</v>
      </c>
      <c r="C14135" t="s">
        <v>19641</v>
      </c>
      <c r="D14135" t="s">
        <v>8340</v>
      </c>
    </row>
    <row r="14136" spans="2:4" x14ac:dyDescent="0.35">
      <c r="B14136" t="s">
        <v>17297</v>
      </c>
      <c r="C14136" t="s">
        <v>19641</v>
      </c>
      <c r="D14136" t="s">
        <v>8340</v>
      </c>
    </row>
    <row r="14137" spans="2:4" x14ac:dyDescent="0.35">
      <c r="B14137" t="s">
        <v>17298</v>
      </c>
      <c r="C14137" t="s">
        <v>19641</v>
      </c>
      <c r="D14137" t="s">
        <v>8340</v>
      </c>
    </row>
    <row r="14138" spans="2:4" x14ac:dyDescent="0.35">
      <c r="B14138" t="s">
        <v>17299</v>
      </c>
      <c r="C14138" t="s">
        <v>19641</v>
      </c>
      <c r="D14138" t="s">
        <v>8340</v>
      </c>
    </row>
    <row r="14139" spans="2:4" x14ac:dyDescent="0.35">
      <c r="B14139" t="s">
        <v>17300</v>
      </c>
      <c r="C14139" t="s">
        <v>19641</v>
      </c>
      <c r="D14139" t="s">
        <v>8340</v>
      </c>
    </row>
    <row r="14140" spans="2:4" x14ac:dyDescent="0.35">
      <c r="B14140" t="s">
        <v>17301</v>
      </c>
      <c r="C14140" t="s">
        <v>19641</v>
      </c>
      <c r="D14140" t="s">
        <v>8340</v>
      </c>
    </row>
    <row r="14141" spans="2:4" x14ac:dyDescent="0.35">
      <c r="B14141" t="s">
        <v>17302</v>
      </c>
      <c r="C14141" t="s">
        <v>19641</v>
      </c>
      <c r="D14141" t="s">
        <v>8340</v>
      </c>
    </row>
    <row r="14142" spans="2:4" x14ac:dyDescent="0.35">
      <c r="B14142" t="s">
        <v>17303</v>
      </c>
      <c r="C14142" t="s">
        <v>19641</v>
      </c>
      <c r="D14142" t="s">
        <v>8340</v>
      </c>
    </row>
    <row r="14143" spans="2:4" x14ac:dyDescent="0.35">
      <c r="B14143" t="s">
        <v>17304</v>
      </c>
      <c r="C14143" t="s">
        <v>19641</v>
      </c>
      <c r="D14143" t="s">
        <v>8340</v>
      </c>
    </row>
    <row r="14144" spans="2:4" x14ac:dyDescent="0.35">
      <c r="B14144" t="s">
        <v>17305</v>
      </c>
      <c r="C14144" t="s">
        <v>19641</v>
      </c>
      <c r="D14144" t="s">
        <v>8340</v>
      </c>
    </row>
    <row r="14145" spans="2:4" x14ac:dyDescent="0.35">
      <c r="B14145" t="s">
        <v>17306</v>
      </c>
      <c r="C14145" t="s">
        <v>19641</v>
      </c>
      <c r="D14145" t="s">
        <v>8340</v>
      </c>
    </row>
    <row r="14146" spans="2:4" x14ac:dyDescent="0.35">
      <c r="B14146" t="s">
        <v>17307</v>
      </c>
      <c r="C14146" t="s">
        <v>19641</v>
      </c>
      <c r="D14146" t="s">
        <v>8340</v>
      </c>
    </row>
    <row r="14147" spans="2:4" x14ac:dyDescent="0.35">
      <c r="B14147" t="s">
        <v>17308</v>
      </c>
      <c r="C14147" t="s">
        <v>19641</v>
      </c>
      <c r="D14147" t="s">
        <v>8340</v>
      </c>
    </row>
    <row r="14148" spans="2:4" x14ac:dyDescent="0.35">
      <c r="B14148" t="s">
        <v>17309</v>
      </c>
      <c r="C14148" t="s">
        <v>19641</v>
      </c>
      <c r="D14148" t="s">
        <v>8340</v>
      </c>
    </row>
    <row r="14149" spans="2:4" x14ac:dyDescent="0.35">
      <c r="B14149" t="s">
        <v>17310</v>
      </c>
      <c r="C14149" t="s">
        <v>19641</v>
      </c>
      <c r="D14149" t="s">
        <v>8340</v>
      </c>
    </row>
    <row r="14150" spans="2:4" x14ac:dyDescent="0.35">
      <c r="B14150" t="s">
        <v>17311</v>
      </c>
      <c r="C14150" t="s">
        <v>19641</v>
      </c>
      <c r="D14150" t="s">
        <v>8340</v>
      </c>
    </row>
    <row r="14151" spans="2:4" x14ac:dyDescent="0.35">
      <c r="B14151" t="s">
        <v>17312</v>
      </c>
      <c r="C14151" t="s">
        <v>19641</v>
      </c>
      <c r="D14151" t="s">
        <v>8340</v>
      </c>
    </row>
    <row r="14152" spans="2:4" x14ac:dyDescent="0.35">
      <c r="B14152" t="s">
        <v>17313</v>
      </c>
      <c r="C14152" t="s">
        <v>19641</v>
      </c>
      <c r="D14152" t="s">
        <v>8340</v>
      </c>
    </row>
    <row r="14153" spans="2:4" x14ac:dyDescent="0.35">
      <c r="B14153" t="s">
        <v>17314</v>
      </c>
      <c r="C14153" t="s">
        <v>19641</v>
      </c>
      <c r="D14153" t="s">
        <v>8340</v>
      </c>
    </row>
    <row r="14154" spans="2:4" x14ac:dyDescent="0.35">
      <c r="B14154" t="s">
        <v>17315</v>
      </c>
      <c r="C14154" t="s">
        <v>19641</v>
      </c>
      <c r="D14154" t="s">
        <v>8340</v>
      </c>
    </row>
    <row r="14155" spans="2:4" x14ac:dyDescent="0.35">
      <c r="B14155" t="s">
        <v>17316</v>
      </c>
      <c r="C14155" t="s">
        <v>19641</v>
      </c>
      <c r="D14155" t="s">
        <v>8340</v>
      </c>
    </row>
    <row r="14156" spans="2:4" x14ac:dyDescent="0.35">
      <c r="B14156" t="s">
        <v>17317</v>
      </c>
      <c r="C14156" t="s">
        <v>19641</v>
      </c>
      <c r="D14156" t="s">
        <v>8340</v>
      </c>
    </row>
    <row r="14157" spans="2:4" x14ac:dyDescent="0.35">
      <c r="B14157" t="s">
        <v>17318</v>
      </c>
      <c r="C14157" t="s">
        <v>19641</v>
      </c>
      <c r="D14157" t="s">
        <v>8340</v>
      </c>
    </row>
    <row r="14158" spans="2:4" x14ac:dyDescent="0.35">
      <c r="B14158" t="s">
        <v>17319</v>
      </c>
      <c r="C14158" t="s">
        <v>19641</v>
      </c>
      <c r="D14158" t="s">
        <v>8340</v>
      </c>
    </row>
    <row r="14159" spans="2:4" x14ac:dyDescent="0.35">
      <c r="B14159" t="s">
        <v>17320</v>
      </c>
      <c r="C14159" t="s">
        <v>19641</v>
      </c>
      <c r="D14159" t="s">
        <v>8340</v>
      </c>
    </row>
    <row r="14160" spans="2:4" x14ac:dyDescent="0.35">
      <c r="B14160" t="s">
        <v>17321</v>
      </c>
      <c r="C14160" t="s">
        <v>19641</v>
      </c>
      <c r="D14160" t="s">
        <v>8340</v>
      </c>
    </row>
    <row r="14161" spans="2:4" x14ac:dyDescent="0.35">
      <c r="B14161" t="s">
        <v>17322</v>
      </c>
      <c r="C14161" t="s">
        <v>19641</v>
      </c>
      <c r="D14161" t="s">
        <v>8340</v>
      </c>
    </row>
    <row r="14162" spans="2:4" x14ac:dyDescent="0.35">
      <c r="B14162" t="s">
        <v>17323</v>
      </c>
      <c r="C14162" t="s">
        <v>19641</v>
      </c>
      <c r="D14162" t="s">
        <v>8340</v>
      </c>
    </row>
    <row r="14163" spans="2:4" x14ac:dyDescent="0.35">
      <c r="B14163" t="s">
        <v>17324</v>
      </c>
      <c r="C14163" t="s">
        <v>19641</v>
      </c>
      <c r="D14163" t="s">
        <v>8340</v>
      </c>
    </row>
    <row r="14164" spans="2:4" x14ac:dyDescent="0.35">
      <c r="B14164" t="s">
        <v>17325</v>
      </c>
      <c r="C14164" t="s">
        <v>19641</v>
      </c>
      <c r="D14164" t="s">
        <v>8340</v>
      </c>
    </row>
    <row r="14165" spans="2:4" x14ac:dyDescent="0.35">
      <c r="B14165" t="s">
        <v>17326</v>
      </c>
      <c r="C14165" t="s">
        <v>19641</v>
      </c>
      <c r="D14165" t="s">
        <v>8340</v>
      </c>
    </row>
    <row r="14166" spans="2:4" x14ac:dyDescent="0.35">
      <c r="B14166" t="s">
        <v>17327</v>
      </c>
      <c r="C14166" t="s">
        <v>19641</v>
      </c>
      <c r="D14166" t="s">
        <v>8340</v>
      </c>
    </row>
    <row r="14167" spans="2:4" x14ac:dyDescent="0.35">
      <c r="B14167" t="s">
        <v>17328</v>
      </c>
      <c r="C14167" t="s">
        <v>19641</v>
      </c>
      <c r="D14167" t="s">
        <v>8340</v>
      </c>
    </row>
    <row r="14168" spans="2:4" x14ac:dyDescent="0.35">
      <c r="B14168" t="s">
        <v>17329</v>
      </c>
      <c r="C14168" t="s">
        <v>19641</v>
      </c>
      <c r="D14168" t="s">
        <v>8340</v>
      </c>
    </row>
    <row r="14169" spans="2:4" x14ac:dyDescent="0.35">
      <c r="B14169" t="s">
        <v>17330</v>
      </c>
      <c r="C14169" t="s">
        <v>19641</v>
      </c>
      <c r="D14169" t="s">
        <v>8340</v>
      </c>
    </row>
    <row r="14170" spans="2:4" x14ac:dyDescent="0.35">
      <c r="B14170" t="s">
        <v>17331</v>
      </c>
      <c r="C14170" t="s">
        <v>19641</v>
      </c>
      <c r="D14170" t="s">
        <v>8340</v>
      </c>
    </row>
    <row r="14171" spans="2:4" x14ac:dyDescent="0.35">
      <c r="B14171" t="s">
        <v>17332</v>
      </c>
      <c r="C14171" t="s">
        <v>19641</v>
      </c>
      <c r="D14171" t="s">
        <v>8340</v>
      </c>
    </row>
    <row r="14172" spans="2:4" x14ac:dyDescent="0.35">
      <c r="B14172" t="s">
        <v>17333</v>
      </c>
      <c r="C14172" t="s">
        <v>19641</v>
      </c>
      <c r="D14172" t="s">
        <v>8340</v>
      </c>
    </row>
    <row r="14173" spans="2:4" x14ac:dyDescent="0.35">
      <c r="B14173" t="s">
        <v>17334</v>
      </c>
      <c r="C14173" t="s">
        <v>19641</v>
      </c>
      <c r="D14173" t="s">
        <v>8340</v>
      </c>
    </row>
    <row r="14174" spans="2:4" x14ac:dyDescent="0.35">
      <c r="B14174" t="s">
        <v>17335</v>
      </c>
      <c r="C14174" t="s">
        <v>19641</v>
      </c>
      <c r="D14174" t="s">
        <v>8340</v>
      </c>
    </row>
    <row r="14175" spans="2:4" x14ac:dyDescent="0.35">
      <c r="B14175" t="s">
        <v>17336</v>
      </c>
      <c r="C14175" t="s">
        <v>19641</v>
      </c>
      <c r="D14175" t="s">
        <v>8340</v>
      </c>
    </row>
    <row r="14176" spans="2:4" x14ac:dyDescent="0.35">
      <c r="B14176" t="s">
        <v>17337</v>
      </c>
      <c r="C14176" t="s">
        <v>19641</v>
      </c>
      <c r="D14176" t="s">
        <v>8340</v>
      </c>
    </row>
    <row r="14177" spans="2:4" x14ac:dyDescent="0.35">
      <c r="B14177" t="s">
        <v>17338</v>
      </c>
      <c r="C14177" t="s">
        <v>19641</v>
      </c>
      <c r="D14177" t="s">
        <v>8340</v>
      </c>
    </row>
    <row r="14178" spans="2:4" x14ac:dyDescent="0.35">
      <c r="B14178" t="s">
        <v>17339</v>
      </c>
      <c r="C14178" t="s">
        <v>19641</v>
      </c>
      <c r="D14178" t="s">
        <v>8340</v>
      </c>
    </row>
    <row r="14179" spans="2:4" x14ac:dyDescent="0.35">
      <c r="B14179" t="s">
        <v>17340</v>
      </c>
      <c r="C14179" t="s">
        <v>19641</v>
      </c>
      <c r="D14179" t="s">
        <v>8340</v>
      </c>
    </row>
    <row r="14180" spans="2:4" x14ac:dyDescent="0.35">
      <c r="B14180" t="s">
        <v>17341</v>
      </c>
      <c r="C14180" t="s">
        <v>19641</v>
      </c>
      <c r="D14180" t="s">
        <v>8340</v>
      </c>
    </row>
    <row r="14181" spans="2:4" x14ac:dyDescent="0.35">
      <c r="B14181" t="s">
        <v>17342</v>
      </c>
      <c r="C14181" t="s">
        <v>19641</v>
      </c>
      <c r="D14181" t="s">
        <v>8340</v>
      </c>
    </row>
    <row r="14182" spans="2:4" x14ac:dyDescent="0.35">
      <c r="B14182" t="s">
        <v>17343</v>
      </c>
      <c r="C14182" t="s">
        <v>19641</v>
      </c>
      <c r="D14182" t="s">
        <v>8340</v>
      </c>
    </row>
    <row r="14183" spans="2:4" x14ac:dyDescent="0.35">
      <c r="B14183" t="s">
        <v>17344</v>
      </c>
      <c r="C14183" t="s">
        <v>19641</v>
      </c>
      <c r="D14183" t="s">
        <v>8340</v>
      </c>
    </row>
    <row r="14184" spans="2:4" x14ac:dyDescent="0.35">
      <c r="B14184" t="s">
        <v>17345</v>
      </c>
      <c r="C14184" t="s">
        <v>19641</v>
      </c>
      <c r="D14184" t="s">
        <v>8340</v>
      </c>
    </row>
    <row r="14185" spans="2:4" x14ac:dyDescent="0.35">
      <c r="B14185" t="s">
        <v>17346</v>
      </c>
      <c r="C14185" t="s">
        <v>19641</v>
      </c>
      <c r="D14185" t="s">
        <v>8340</v>
      </c>
    </row>
    <row r="14186" spans="2:4" x14ac:dyDescent="0.35">
      <c r="B14186" t="s">
        <v>17347</v>
      </c>
      <c r="C14186" t="s">
        <v>19641</v>
      </c>
      <c r="D14186" t="s">
        <v>8340</v>
      </c>
    </row>
    <row r="14187" spans="2:4" x14ac:dyDescent="0.35">
      <c r="B14187" t="s">
        <v>17348</v>
      </c>
      <c r="C14187" t="s">
        <v>19641</v>
      </c>
      <c r="D14187" t="s">
        <v>8340</v>
      </c>
    </row>
    <row r="14188" spans="2:4" x14ac:dyDescent="0.35">
      <c r="B14188" t="s">
        <v>17349</v>
      </c>
      <c r="C14188" t="s">
        <v>19641</v>
      </c>
      <c r="D14188" t="s">
        <v>8340</v>
      </c>
    </row>
    <row r="14189" spans="2:4" x14ac:dyDescent="0.35">
      <c r="B14189" t="s">
        <v>17350</v>
      </c>
      <c r="C14189" t="s">
        <v>19641</v>
      </c>
      <c r="D14189" t="s">
        <v>19845</v>
      </c>
    </row>
    <row r="14190" spans="2:4" x14ac:dyDescent="0.35">
      <c r="B14190" t="s">
        <v>17351</v>
      </c>
      <c r="C14190" t="s">
        <v>19641</v>
      </c>
      <c r="D14190" t="s">
        <v>19845</v>
      </c>
    </row>
    <row r="14191" spans="2:4" x14ac:dyDescent="0.35">
      <c r="B14191" t="s">
        <v>6941</v>
      </c>
      <c r="C14191" t="s">
        <v>19641</v>
      </c>
      <c r="D14191" t="s">
        <v>8340</v>
      </c>
    </row>
    <row r="14192" spans="2:4" x14ac:dyDescent="0.35">
      <c r="B14192" t="s">
        <v>17352</v>
      </c>
      <c r="C14192" t="s">
        <v>19641</v>
      </c>
      <c r="D14192" t="s">
        <v>8340</v>
      </c>
    </row>
    <row r="14193" spans="2:4" x14ac:dyDescent="0.35">
      <c r="B14193" t="s">
        <v>17353</v>
      </c>
      <c r="C14193" t="s">
        <v>19641</v>
      </c>
      <c r="D14193" t="s">
        <v>8340</v>
      </c>
    </row>
    <row r="14194" spans="2:4" x14ac:dyDescent="0.35">
      <c r="B14194" t="s">
        <v>6942</v>
      </c>
      <c r="C14194" t="s">
        <v>19641</v>
      </c>
      <c r="D14194" t="s">
        <v>8340</v>
      </c>
    </row>
    <row r="14195" spans="2:4" x14ac:dyDescent="0.35">
      <c r="B14195" t="s">
        <v>17354</v>
      </c>
      <c r="C14195" t="s">
        <v>19641</v>
      </c>
      <c r="D14195" t="s">
        <v>8340</v>
      </c>
    </row>
    <row r="14196" spans="2:4" x14ac:dyDescent="0.35">
      <c r="B14196" t="s">
        <v>6943</v>
      </c>
      <c r="C14196" t="s">
        <v>19641</v>
      </c>
      <c r="D14196" t="s">
        <v>8340</v>
      </c>
    </row>
    <row r="14197" spans="2:4" x14ac:dyDescent="0.35">
      <c r="B14197" t="s">
        <v>6944</v>
      </c>
      <c r="C14197" t="s">
        <v>19641</v>
      </c>
      <c r="D14197" t="s">
        <v>8340</v>
      </c>
    </row>
    <row r="14198" spans="2:4" x14ac:dyDescent="0.35">
      <c r="B14198" t="s">
        <v>6945</v>
      </c>
      <c r="C14198" t="s">
        <v>19641</v>
      </c>
      <c r="D14198" t="s">
        <v>8340</v>
      </c>
    </row>
    <row r="14199" spans="2:4" x14ac:dyDescent="0.35">
      <c r="B14199" t="s">
        <v>17355</v>
      </c>
      <c r="C14199" t="s">
        <v>19641</v>
      </c>
      <c r="D14199" t="s">
        <v>8340</v>
      </c>
    </row>
    <row r="14200" spans="2:4" x14ac:dyDescent="0.35">
      <c r="B14200" t="s">
        <v>6946</v>
      </c>
      <c r="C14200" t="s">
        <v>19641</v>
      </c>
      <c r="D14200" t="s">
        <v>8340</v>
      </c>
    </row>
    <row r="14201" spans="2:4" x14ac:dyDescent="0.35">
      <c r="B14201" t="s">
        <v>6947</v>
      </c>
      <c r="C14201" t="s">
        <v>19641</v>
      </c>
    </row>
    <row r="14202" spans="2:4" x14ac:dyDescent="0.35">
      <c r="B14202" t="s">
        <v>6948</v>
      </c>
      <c r="C14202" t="s">
        <v>19641</v>
      </c>
      <c r="D14202" t="s">
        <v>8340</v>
      </c>
    </row>
    <row r="14203" spans="2:4" x14ac:dyDescent="0.35">
      <c r="B14203" t="s">
        <v>17356</v>
      </c>
      <c r="C14203" t="s">
        <v>19641</v>
      </c>
      <c r="D14203" t="s">
        <v>8340</v>
      </c>
    </row>
    <row r="14204" spans="2:4" x14ac:dyDescent="0.35">
      <c r="B14204" t="s">
        <v>6949</v>
      </c>
      <c r="C14204" t="s">
        <v>19641</v>
      </c>
      <c r="D14204" t="s">
        <v>8340</v>
      </c>
    </row>
    <row r="14205" spans="2:4" x14ac:dyDescent="0.35">
      <c r="B14205" t="s">
        <v>17357</v>
      </c>
      <c r="C14205" t="s">
        <v>19641</v>
      </c>
      <c r="D14205" t="s">
        <v>8340</v>
      </c>
    </row>
    <row r="14206" spans="2:4" x14ac:dyDescent="0.35">
      <c r="B14206" t="s">
        <v>6950</v>
      </c>
      <c r="C14206" t="s">
        <v>19641</v>
      </c>
      <c r="D14206" t="s">
        <v>8340</v>
      </c>
    </row>
    <row r="14207" spans="2:4" x14ac:dyDescent="0.35">
      <c r="B14207" t="s">
        <v>17358</v>
      </c>
      <c r="C14207" t="s">
        <v>19641</v>
      </c>
      <c r="D14207" t="s">
        <v>8340</v>
      </c>
    </row>
    <row r="14208" spans="2:4" x14ac:dyDescent="0.35">
      <c r="B14208" t="s">
        <v>17359</v>
      </c>
      <c r="C14208" t="s">
        <v>19641</v>
      </c>
      <c r="D14208" t="s">
        <v>8340</v>
      </c>
    </row>
    <row r="14209" spans="2:4" x14ac:dyDescent="0.35">
      <c r="B14209" t="s">
        <v>6951</v>
      </c>
      <c r="C14209" t="s">
        <v>19641</v>
      </c>
      <c r="D14209" t="s">
        <v>8340</v>
      </c>
    </row>
    <row r="14210" spans="2:4" x14ac:dyDescent="0.35">
      <c r="B14210" t="s">
        <v>6952</v>
      </c>
      <c r="C14210" t="s">
        <v>19641</v>
      </c>
      <c r="D14210" t="s">
        <v>8340</v>
      </c>
    </row>
    <row r="14211" spans="2:4" x14ac:dyDescent="0.35">
      <c r="B14211" t="s">
        <v>6953</v>
      </c>
      <c r="C14211" t="s">
        <v>19641</v>
      </c>
      <c r="D14211" t="s">
        <v>8340</v>
      </c>
    </row>
    <row r="14212" spans="2:4" x14ac:dyDescent="0.35">
      <c r="B14212" t="s">
        <v>6954</v>
      </c>
      <c r="C14212" t="s">
        <v>19641</v>
      </c>
      <c r="D14212" t="s">
        <v>8340</v>
      </c>
    </row>
    <row r="14213" spans="2:4" x14ac:dyDescent="0.35">
      <c r="B14213" t="s">
        <v>6955</v>
      </c>
      <c r="C14213" t="s">
        <v>19641</v>
      </c>
      <c r="D14213" t="s">
        <v>8340</v>
      </c>
    </row>
    <row r="14214" spans="2:4" x14ac:dyDescent="0.35">
      <c r="B14214" t="s">
        <v>17360</v>
      </c>
      <c r="C14214" t="s">
        <v>19641</v>
      </c>
      <c r="D14214" t="s">
        <v>8340</v>
      </c>
    </row>
    <row r="14215" spans="2:4" x14ac:dyDescent="0.35">
      <c r="B14215" t="s">
        <v>17361</v>
      </c>
      <c r="C14215" t="s">
        <v>19641</v>
      </c>
      <c r="D14215" t="s">
        <v>8340</v>
      </c>
    </row>
    <row r="14216" spans="2:4" x14ac:dyDescent="0.35">
      <c r="B14216" t="s">
        <v>6956</v>
      </c>
      <c r="C14216" t="s">
        <v>19641</v>
      </c>
      <c r="D14216" t="s">
        <v>8340</v>
      </c>
    </row>
    <row r="14217" spans="2:4" x14ac:dyDescent="0.35">
      <c r="B14217" t="s">
        <v>6957</v>
      </c>
      <c r="C14217" t="s">
        <v>19641</v>
      </c>
      <c r="D14217" t="s">
        <v>8340</v>
      </c>
    </row>
    <row r="14218" spans="2:4" x14ac:dyDescent="0.35">
      <c r="B14218" t="s">
        <v>17362</v>
      </c>
      <c r="C14218" t="s">
        <v>19641</v>
      </c>
      <c r="D14218" t="s">
        <v>8340</v>
      </c>
    </row>
    <row r="14219" spans="2:4" x14ac:dyDescent="0.35">
      <c r="B14219" t="s">
        <v>17363</v>
      </c>
      <c r="C14219" t="s">
        <v>19641</v>
      </c>
      <c r="D14219" t="s">
        <v>8340</v>
      </c>
    </row>
    <row r="14220" spans="2:4" x14ac:dyDescent="0.35">
      <c r="B14220" t="s">
        <v>6958</v>
      </c>
      <c r="C14220" t="s">
        <v>19641</v>
      </c>
      <c r="D14220" t="s">
        <v>8340</v>
      </c>
    </row>
    <row r="14221" spans="2:4" x14ac:dyDescent="0.35">
      <c r="B14221" t="s">
        <v>17364</v>
      </c>
      <c r="C14221" t="s">
        <v>19641</v>
      </c>
      <c r="D14221" t="s">
        <v>8340</v>
      </c>
    </row>
    <row r="14222" spans="2:4" x14ac:dyDescent="0.35">
      <c r="B14222" t="s">
        <v>17365</v>
      </c>
      <c r="C14222" t="s">
        <v>19641</v>
      </c>
      <c r="D14222" t="s">
        <v>8340</v>
      </c>
    </row>
    <row r="14223" spans="2:4" x14ac:dyDescent="0.35">
      <c r="B14223" t="s">
        <v>6959</v>
      </c>
      <c r="C14223" t="s">
        <v>19641</v>
      </c>
      <c r="D14223" t="s">
        <v>8340</v>
      </c>
    </row>
    <row r="14224" spans="2:4" x14ac:dyDescent="0.35">
      <c r="B14224" t="s">
        <v>17366</v>
      </c>
      <c r="C14224" t="s">
        <v>19641</v>
      </c>
      <c r="D14224" t="s">
        <v>8340</v>
      </c>
    </row>
    <row r="14225" spans="2:4" x14ac:dyDescent="0.35">
      <c r="B14225" t="s">
        <v>17367</v>
      </c>
      <c r="C14225" t="s">
        <v>19641</v>
      </c>
      <c r="D14225" t="s">
        <v>8340</v>
      </c>
    </row>
    <row r="14226" spans="2:4" x14ac:dyDescent="0.35">
      <c r="B14226" t="s">
        <v>6960</v>
      </c>
      <c r="C14226" t="s">
        <v>19641</v>
      </c>
      <c r="D14226" t="s">
        <v>8340</v>
      </c>
    </row>
    <row r="14227" spans="2:4" x14ac:dyDescent="0.35">
      <c r="B14227" t="s">
        <v>17368</v>
      </c>
      <c r="C14227" t="s">
        <v>19641</v>
      </c>
      <c r="D14227" t="s">
        <v>8340</v>
      </c>
    </row>
    <row r="14228" spans="2:4" x14ac:dyDescent="0.35">
      <c r="B14228" t="s">
        <v>17369</v>
      </c>
      <c r="C14228" t="s">
        <v>19641</v>
      </c>
      <c r="D14228" t="s">
        <v>8340</v>
      </c>
    </row>
    <row r="14229" spans="2:4" x14ac:dyDescent="0.35">
      <c r="B14229" t="s">
        <v>6961</v>
      </c>
      <c r="C14229" t="s">
        <v>19641</v>
      </c>
      <c r="D14229" t="s">
        <v>8340</v>
      </c>
    </row>
    <row r="14230" spans="2:4" x14ac:dyDescent="0.35">
      <c r="B14230" t="s">
        <v>17370</v>
      </c>
      <c r="C14230" t="s">
        <v>19641</v>
      </c>
      <c r="D14230" t="s">
        <v>8340</v>
      </c>
    </row>
    <row r="14231" spans="2:4" x14ac:dyDescent="0.35">
      <c r="B14231" t="s">
        <v>17371</v>
      </c>
      <c r="C14231" t="s">
        <v>19641</v>
      </c>
      <c r="D14231" t="s">
        <v>8340</v>
      </c>
    </row>
    <row r="14232" spans="2:4" x14ac:dyDescent="0.35">
      <c r="B14232" t="s">
        <v>6962</v>
      </c>
      <c r="C14232" t="s">
        <v>19641</v>
      </c>
      <c r="D14232" t="s">
        <v>8340</v>
      </c>
    </row>
    <row r="14233" spans="2:4" x14ac:dyDescent="0.35">
      <c r="B14233" t="s">
        <v>6963</v>
      </c>
      <c r="C14233" t="s">
        <v>19641</v>
      </c>
      <c r="D14233" t="s">
        <v>8340</v>
      </c>
    </row>
    <row r="14234" spans="2:4" x14ac:dyDescent="0.35">
      <c r="B14234" t="s">
        <v>6964</v>
      </c>
      <c r="C14234" t="s">
        <v>19641</v>
      </c>
      <c r="D14234" t="s">
        <v>8340</v>
      </c>
    </row>
    <row r="14235" spans="2:4" x14ac:dyDescent="0.35">
      <c r="B14235" t="s">
        <v>17372</v>
      </c>
      <c r="C14235" t="s">
        <v>19641</v>
      </c>
      <c r="D14235" t="s">
        <v>8340</v>
      </c>
    </row>
    <row r="14236" spans="2:4" x14ac:dyDescent="0.35">
      <c r="B14236" t="s">
        <v>6965</v>
      </c>
      <c r="C14236" t="s">
        <v>19641</v>
      </c>
      <c r="D14236" t="s">
        <v>8340</v>
      </c>
    </row>
    <row r="14237" spans="2:4" x14ac:dyDescent="0.35">
      <c r="B14237" t="s">
        <v>6966</v>
      </c>
      <c r="C14237" t="s">
        <v>19641</v>
      </c>
      <c r="D14237" t="s">
        <v>8340</v>
      </c>
    </row>
    <row r="14238" spans="2:4" x14ac:dyDescent="0.35">
      <c r="B14238" t="s">
        <v>17373</v>
      </c>
      <c r="C14238" t="s">
        <v>19641</v>
      </c>
      <c r="D14238" t="s">
        <v>8340</v>
      </c>
    </row>
    <row r="14239" spans="2:4" x14ac:dyDescent="0.35">
      <c r="B14239" t="s">
        <v>6967</v>
      </c>
      <c r="C14239" t="s">
        <v>19641</v>
      </c>
      <c r="D14239" t="s">
        <v>8340</v>
      </c>
    </row>
    <row r="14240" spans="2:4" x14ac:dyDescent="0.35">
      <c r="B14240" t="s">
        <v>6968</v>
      </c>
      <c r="C14240" t="s">
        <v>19641</v>
      </c>
      <c r="D14240" t="s">
        <v>8340</v>
      </c>
    </row>
    <row r="14241" spans="2:4" x14ac:dyDescent="0.35">
      <c r="B14241" t="s">
        <v>17374</v>
      </c>
      <c r="C14241" t="s">
        <v>19641</v>
      </c>
      <c r="D14241" t="s">
        <v>8340</v>
      </c>
    </row>
    <row r="14242" spans="2:4" x14ac:dyDescent="0.35">
      <c r="B14242" t="s">
        <v>17375</v>
      </c>
      <c r="C14242" t="s">
        <v>19641</v>
      </c>
      <c r="D14242" t="s">
        <v>8340</v>
      </c>
    </row>
    <row r="14243" spans="2:4" x14ac:dyDescent="0.35">
      <c r="B14243" t="s">
        <v>6969</v>
      </c>
      <c r="C14243" t="s">
        <v>19641</v>
      </c>
      <c r="D14243" t="s">
        <v>8340</v>
      </c>
    </row>
    <row r="14244" spans="2:4" x14ac:dyDescent="0.35">
      <c r="B14244" t="s">
        <v>6970</v>
      </c>
      <c r="C14244" t="s">
        <v>19641</v>
      </c>
      <c r="D14244" t="s">
        <v>8340</v>
      </c>
    </row>
    <row r="14245" spans="2:4" x14ac:dyDescent="0.35">
      <c r="B14245" t="s">
        <v>6971</v>
      </c>
      <c r="C14245" t="s">
        <v>19641</v>
      </c>
      <c r="D14245" t="s">
        <v>8340</v>
      </c>
    </row>
    <row r="14246" spans="2:4" x14ac:dyDescent="0.35">
      <c r="B14246" t="s">
        <v>6972</v>
      </c>
      <c r="C14246" t="s">
        <v>19641</v>
      </c>
      <c r="D14246" t="s">
        <v>8340</v>
      </c>
    </row>
    <row r="14247" spans="2:4" x14ac:dyDescent="0.35">
      <c r="B14247" t="s">
        <v>6973</v>
      </c>
      <c r="C14247" t="s">
        <v>19641</v>
      </c>
      <c r="D14247" t="s">
        <v>8340</v>
      </c>
    </row>
    <row r="14248" spans="2:4" x14ac:dyDescent="0.35">
      <c r="B14248" t="s">
        <v>6974</v>
      </c>
      <c r="C14248" t="s">
        <v>19641</v>
      </c>
      <c r="D14248" t="s">
        <v>8340</v>
      </c>
    </row>
    <row r="14249" spans="2:4" x14ac:dyDescent="0.35">
      <c r="B14249" t="s">
        <v>6975</v>
      </c>
      <c r="C14249" t="s">
        <v>19641</v>
      </c>
      <c r="D14249" t="s">
        <v>8340</v>
      </c>
    </row>
    <row r="14250" spans="2:4" x14ac:dyDescent="0.35">
      <c r="B14250" t="s">
        <v>17376</v>
      </c>
      <c r="C14250" t="s">
        <v>19641</v>
      </c>
      <c r="D14250" t="s">
        <v>8340</v>
      </c>
    </row>
    <row r="14251" spans="2:4" x14ac:dyDescent="0.35">
      <c r="B14251" t="s">
        <v>6976</v>
      </c>
      <c r="C14251" t="s">
        <v>19641</v>
      </c>
      <c r="D14251" t="s">
        <v>8340</v>
      </c>
    </row>
    <row r="14252" spans="2:4" x14ac:dyDescent="0.35">
      <c r="B14252" t="s">
        <v>6977</v>
      </c>
      <c r="C14252" t="s">
        <v>19641</v>
      </c>
      <c r="D14252" t="s">
        <v>8340</v>
      </c>
    </row>
    <row r="14253" spans="2:4" x14ac:dyDescent="0.35">
      <c r="B14253" t="s">
        <v>6978</v>
      </c>
      <c r="C14253" t="s">
        <v>19641</v>
      </c>
      <c r="D14253" t="s">
        <v>8340</v>
      </c>
    </row>
    <row r="14254" spans="2:4" x14ac:dyDescent="0.35">
      <c r="B14254" t="s">
        <v>17377</v>
      </c>
      <c r="C14254" t="s">
        <v>19641</v>
      </c>
      <c r="D14254" t="s">
        <v>8340</v>
      </c>
    </row>
    <row r="14255" spans="2:4" x14ac:dyDescent="0.35">
      <c r="B14255" t="s">
        <v>6979</v>
      </c>
      <c r="C14255" t="s">
        <v>19641</v>
      </c>
      <c r="D14255" t="s">
        <v>8340</v>
      </c>
    </row>
    <row r="14256" spans="2:4" x14ac:dyDescent="0.35">
      <c r="B14256" t="s">
        <v>6980</v>
      </c>
      <c r="C14256" t="s">
        <v>19641</v>
      </c>
      <c r="D14256" t="s">
        <v>8340</v>
      </c>
    </row>
    <row r="14257" spans="2:5" x14ac:dyDescent="0.35">
      <c r="B14257" t="s">
        <v>17378</v>
      </c>
      <c r="C14257" t="s">
        <v>19641</v>
      </c>
      <c r="D14257" t="s">
        <v>8340</v>
      </c>
    </row>
    <row r="14258" spans="2:5" x14ac:dyDescent="0.35">
      <c r="B14258" t="s">
        <v>17379</v>
      </c>
      <c r="C14258" t="s">
        <v>19641</v>
      </c>
      <c r="D14258" t="s">
        <v>8341</v>
      </c>
    </row>
    <row r="14259" spans="2:5" x14ac:dyDescent="0.35">
      <c r="B14259" t="s">
        <v>17380</v>
      </c>
      <c r="C14259" t="s">
        <v>19641</v>
      </c>
      <c r="D14259" t="s">
        <v>8341</v>
      </c>
    </row>
    <row r="14260" spans="2:5" x14ac:dyDescent="0.35">
      <c r="B14260" t="s">
        <v>6981</v>
      </c>
      <c r="C14260" t="s">
        <v>19641</v>
      </c>
      <c r="D14260" t="s">
        <v>8341</v>
      </c>
    </row>
    <row r="14261" spans="2:5" x14ac:dyDescent="0.35">
      <c r="B14261" t="s">
        <v>17381</v>
      </c>
      <c r="C14261" t="s">
        <v>19641</v>
      </c>
    </row>
    <row r="14262" spans="2:5" x14ac:dyDescent="0.35">
      <c r="B14262" t="s">
        <v>17382</v>
      </c>
      <c r="C14262" t="s">
        <v>19641</v>
      </c>
      <c r="D14262" t="s">
        <v>19846</v>
      </c>
    </row>
    <row r="14263" spans="2:5" x14ac:dyDescent="0.35">
      <c r="B14263" t="s">
        <v>17383</v>
      </c>
      <c r="C14263" t="s">
        <v>19641</v>
      </c>
      <c r="D14263" t="s">
        <v>19847</v>
      </c>
    </row>
    <row r="14264" spans="2:5" x14ac:dyDescent="0.35">
      <c r="B14264" t="s">
        <v>17384</v>
      </c>
      <c r="C14264" t="s">
        <v>19641</v>
      </c>
      <c r="D14264" t="s">
        <v>19847</v>
      </c>
    </row>
    <row r="14265" spans="2:5" x14ac:dyDescent="0.35">
      <c r="B14265" t="s">
        <v>17385</v>
      </c>
      <c r="C14265" t="s">
        <v>19641</v>
      </c>
      <c r="D14265" t="s">
        <v>19847</v>
      </c>
    </row>
    <row r="14266" spans="2:5" x14ac:dyDescent="0.35">
      <c r="B14266" t="s">
        <v>17386</v>
      </c>
      <c r="C14266" t="s">
        <v>19641</v>
      </c>
      <c r="D14266" t="s">
        <v>19847</v>
      </c>
    </row>
    <row r="14267" spans="2:5" x14ac:dyDescent="0.35">
      <c r="B14267" t="s">
        <v>17387</v>
      </c>
      <c r="C14267" t="s">
        <v>19641</v>
      </c>
      <c r="D14267" t="s">
        <v>19847</v>
      </c>
    </row>
    <row r="14268" spans="2:5" x14ac:dyDescent="0.35">
      <c r="B14268" t="s">
        <v>17388</v>
      </c>
      <c r="C14268" t="s">
        <v>19641</v>
      </c>
      <c r="D14268" t="s">
        <v>8342</v>
      </c>
      <c r="E14268" t="s">
        <v>1028</v>
      </c>
    </row>
    <row r="14269" spans="2:5" x14ac:dyDescent="0.35">
      <c r="B14269" t="s">
        <v>6984</v>
      </c>
      <c r="C14269" t="s">
        <v>19641</v>
      </c>
      <c r="D14269" t="s">
        <v>8342</v>
      </c>
      <c r="E14269" t="s">
        <v>1028</v>
      </c>
    </row>
    <row r="14270" spans="2:5" x14ac:dyDescent="0.35">
      <c r="B14270" t="s">
        <v>17389</v>
      </c>
      <c r="C14270" t="s">
        <v>19641</v>
      </c>
      <c r="D14270" t="s">
        <v>8342</v>
      </c>
      <c r="E14270" t="s">
        <v>1028</v>
      </c>
    </row>
    <row r="14271" spans="2:5" x14ac:dyDescent="0.35">
      <c r="B14271" t="s">
        <v>17390</v>
      </c>
      <c r="C14271" t="s">
        <v>19641</v>
      </c>
      <c r="D14271" t="s">
        <v>19848</v>
      </c>
    </row>
    <row r="14272" spans="2:5" x14ac:dyDescent="0.35">
      <c r="B14272" t="s">
        <v>17391</v>
      </c>
      <c r="C14272" t="s">
        <v>19641</v>
      </c>
      <c r="D14272" t="s">
        <v>19849</v>
      </c>
    </row>
    <row r="14273" spans="2:5" x14ac:dyDescent="0.35">
      <c r="B14273" t="s">
        <v>6994</v>
      </c>
      <c r="C14273" t="s">
        <v>19641</v>
      </c>
      <c r="D14273" t="s">
        <v>8348</v>
      </c>
    </row>
    <row r="14274" spans="2:5" x14ac:dyDescent="0.35">
      <c r="B14274" t="s">
        <v>6995</v>
      </c>
      <c r="C14274" t="s">
        <v>19641</v>
      </c>
    </row>
    <row r="14275" spans="2:5" x14ac:dyDescent="0.35">
      <c r="B14275" t="s">
        <v>6999</v>
      </c>
      <c r="C14275" t="s">
        <v>19641</v>
      </c>
      <c r="D14275" t="s">
        <v>5024</v>
      </c>
      <c r="E14275" t="s">
        <v>1028</v>
      </c>
    </row>
    <row r="14276" spans="2:5" x14ac:dyDescent="0.35">
      <c r="B14276" t="s">
        <v>17392</v>
      </c>
      <c r="C14276" t="s">
        <v>19641</v>
      </c>
      <c r="D14276" t="s">
        <v>5024</v>
      </c>
      <c r="E14276" t="s">
        <v>1028</v>
      </c>
    </row>
    <row r="14277" spans="2:5" x14ac:dyDescent="0.35">
      <c r="B14277" t="s">
        <v>17393</v>
      </c>
      <c r="C14277" t="s">
        <v>19641</v>
      </c>
      <c r="D14277" t="s">
        <v>5024</v>
      </c>
      <c r="E14277" t="s">
        <v>1028</v>
      </c>
    </row>
    <row r="14278" spans="2:5" x14ac:dyDescent="0.35">
      <c r="B14278" t="s">
        <v>17394</v>
      </c>
      <c r="C14278" t="s">
        <v>19641</v>
      </c>
      <c r="D14278" t="s">
        <v>5024</v>
      </c>
      <c r="E14278" t="s">
        <v>1028</v>
      </c>
    </row>
    <row r="14279" spans="2:5" x14ac:dyDescent="0.35">
      <c r="B14279" t="s">
        <v>17395</v>
      </c>
      <c r="C14279" t="s">
        <v>19641</v>
      </c>
      <c r="D14279" t="s">
        <v>5024</v>
      </c>
      <c r="E14279" t="s">
        <v>1028</v>
      </c>
    </row>
    <row r="14280" spans="2:5" x14ac:dyDescent="0.35">
      <c r="B14280" t="s">
        <v>17396</v>
      </c>
      <c r="C14280" t="s">
        <v>19641</v>
      </c>
      <c r="D14280" t="s">
        <v>5024</v>
      </c>
      <c r="E14280" t="s">
        <v>1028</v>
      </c>
    </row>
    <row r="14281" spans="2:5" x14ac:dyDescent="0.35">
      <c r="B14281" t="s">
        <v>7000</v>
      </c>
      <c r="C14281" t="s">
        <v>19641</v>
      </c>
      <c r="D14281" t="s">
        <v>5024</v>
      </c>
      <c r="E14281" t="s">
        <v>1028</v>
      </c>
    </row>
    <row r="14282" spans="2:5" x14ac:dyDescent="0.35">
      <c r="B14282" t="s">
        <v>7001</v>
      </c>
      <c r="C14282" t="s">
        <v>19641</v>
      </c>
      <c r="D14282" t="s">
        <v>8351</v>
      </c>
      <c r="E14282" t="s">
        <v>1028</v>
      </c>
    </row>
    <row r="14283" spans="2:5" x14ac:dyDescent="0.35">
      <c r="B14283" t="s">
        <v>7002</v>
      </c>
      <c r="C14283" t="s">
        <v>19641</v>
      </c>
      <c r="D14283" t="s">
        <v>5024</v>
      </c>
      <c r="E14283" t="s">
        <v>1028</v>
      </c>
    </row>
    <row r="14284" spans="2:5" x14ac:dyDescent="0.35">
      <c r="B14284" t="s">
        <v>7003</v>
      </c>
      <c r="C14284" t="s">
        <v>19641</v>
      </c>
      <c r="D14284" t="s">
        <v>8351</v>
      </c>
      <c r="E14284" t="s">
        <v>1028</v>
      </c>
    </row>
    <row r="14285" spans="2:5" x14ac:dyDescent="0.35">
      <c r="B14285" t="s">
        <v>7004</v>
      </c>
      <c r="C14285" t="s">
        <v>19641</v>
      </c>
      <c r="D14285" t="s">
        <v>5024</v>
      </c>
      <c r="E14285" t="s">
        <v>1028</v>
      </c>
    </row>
    <row r="14286" spans="2:5" x14ac:dyDescent="0.35">
      <c r="B14286" t="s">
        <v>7005</v>
      </c>
      <c r="C14286" t="s">
        <v>19641</v>
      </c>
      <c r="D14286" t="s">
        <v>5024</v>
      </c>
      <c r="E14286" t="s">
        <v>1028</v>
      </c>
    </row>
    <row r="14287" spans="2:5" x14ac:dyDescent="0.35">
      <c r="B14287" t="s">
        <v>17397</v>
      </c>
      <c r="C14287" t="s">
        <v>19641</v>
      </c>
      <c r="D14287" t="s">
        <v>19850</v>
      </c>
    </row>
    <row r="14288" spans="2:5" x14ac:dyDescent="0.35">
      <c r="B14288" t="s">
        <v>17398</v>
      </c>
      <c r="C14288" t="s">
        <v>19641</v>
      </c>
      <c r="D14288" t="s">
        <v>19850</v>
      </c>
    </row>
    <row r="14289" spans="2:4" x14ac:dyDescent="0.35">
      <c r="B14289" t="s">
        <v>17399</v>
      </c>
      <c r="C14289" t="s">
        <v>19641</v>
      </c>
      <c r="D14289" t="s">
        <v>19850</v>
      </c>
    </row>
    <row r="14290" spans="2:4" x14ac:dyDescent="0.35">
      <c r="B14290" t="s">
        <v>17400</v>
      </c>
      <c r="C14290" t="s">
        <v>19641</v>
      </c>
      <c r="D14290" t="s">
        <v>19850</v>
      </c>
    </row>
    <row r="14291" spans="2:4" x14ac:dyDescent="0.35">
      <c r="B14291" t="s">
        <v>17401</v>
      </c>
      <c r="C14291" t="s">
        <v>19641</v>
      </c>
      <c r="D14291" t="s">
        <v>19850</v>
      </c>
    </row>
    <row r="14292" spans="2:4" x14ac:dyDescent="0.35">
      <c r="B14292" t="s">
        <v>17402</v>
      </c>
      <c r="C14292" t="s">
        <v>19641</v>
      </c>
      <c r="D14292" t="s">
        <v>19850</v>
      </c>
    </row>
    <row r="14293" spans="2:4" x14ac:dyDescent="0.35">
      <c r="B14293" t="s">
        <v>17403</v>
      </c>
      <c r="C14293" t="s">
        <v>19641</v>
      </c>
      <c r="D14293" t="s">
        <v>19850</v>
      </c>
    </row>
    <row r="14294" spans="2:4" x14ac:dyDescent="0.35">
      <c r="B14294" t="s">
        <v>17404</v>
      </c>
      <c r="C14294" t="s">
        <v>19641</v>
      </c>
      <c r="D14294" t="s">
        <v>19850</v>
      </c>
    </row>
    <row r="14295" spans="2:4" x14ac:dyDescent="0.35">
      <c r="B14295" t="s">
        <v>17405</v>
      </c>
      <c r="C14295" t="s">
        <v>19641</v>
      </c>
      <c r="D14295" t="s">
        <v>19850</v>
      </c>
    </row>
    <row r="14296" spans="2:4" x14ac:dyDescent="0.35">
      <c r="B14296" t="s">
        <v>17406</v>
      </c>
      <c r="C14296" t="s">
        <v>19641</v>
      </c>
      <c r="D14296" t="s">
        <v>19850</v>
      </c>
    </row>
    <row r="14297" spans="2:4" x14ac:dyDescent="0.35">
      <c r="B14297" t="s">
        <v>17407</v>
      </c>
      <c r="C14297" t="s">
        <v>19641</v>
      </c>
      <c r="D14297" t="s">
        <v>19850</v>
      </c>
    </row>
    <row r="14298" spans="2:4" x14ac:dyDescent="0.35">
      <c r="B14298" t="s">
        <v>17408</v>
      </c>
      <c r="C14298" t="s">
        <v>19641</v>
      </c>
      <c r="D14298" t="s">
        <v>19850</v>
      </c>
    </row>
    <row r="14299" spans="2:4" x14ac:dyDescent="0.35">
      <c r="B14299" t="s">
        <v>17409</v>
      </c>
      <c r="C14299" t="s">
        <v>19641</v>
      </c>
      <c r="D14299" t="s">
        <v>19850</v>
      </c>
    </row>
    <row r="14300" spans="2:4" x14ac:dyDescent="0.35">
      <c r="B14300" t="s">
        <v>17410</v>
      </c>
      <c r="C14300" t="s">
        <v>19641</v>
      </c>
      <c r="D14300" t="s">
        <v>19850</v>
      </c>
    </row>
    <row r="14301" spans="2:4" x14ac:dyDescent="0.35">
      <c r="B14301" t="s">
        <v>17411</v>
      </c>
      <c r="C14301" t="s">
        <v>19641</v>
      </c>
      <c r="D14301" t="s">
        <v>19850</v>
      </c>
    </row>
    <row r="14302" spans="2:4" x14ac:dyDescent="0.35">
      <c r="B14302" t="s">
        <v>17412</v>
      </c>
      <c r="C14302" t="s">
        <v>19641</v>
      </c>
      <c r="D14302" t="s">
        <v>19850</v>
      </c>
    </row>
    <row r="14303" spans="2:4" x14ac:dyDescent="0.35">
      <c r="B14303" t="s">
        <v>17413</v>
      </c>
      <c r="C14303" t="s">
        <v>19641</v>
      </c>
      <c r="D14303" t="s">
        <v>19850</v>
      </c>
    </row>
    <row r="14304" spans="2:4" x14ac:dyDescent="0.35">
      <c r="B14304" t="s">
        <v>17414</v>
      </c>
      <c r="C14304" t="s">
        <v>19641</v>
      </c>
      <c r="D14304" t="s">
        <v>19850</v>
      </c>
    </row>
    <row r="14305" spans="2:4" x14ac:dyDescent="0.35">
      <c r="B14305" t="s">
        <v>17415</v>
      </c>
      <c r="C14305" t="s">
        <v>19641</v>
      </c>
      <c r="D14305" t="s">
        <v>19850</v>
      </c>
    </row>
    <row r="14306" spans="2:4" x14ac:dyDescent="0.35">
      <c r="B14306" t="s">
        <v>17416</v>
      </c>
      <c r="C14306" t="s">
        <v>19641</v>
      </c>
      <c r="D14306" t="s">
        <v>19850</v>
      </c>
    </row>
    <row r="14307" spans="2:4" x14ac:dyDescent="0.35">
      <c r="B14307" t="s">
        <v>17417</v>
      </c>
      <c r="C14307" t="s">
        <v>19641</v>
      </c>
      <c r="D14307" t="s">
        <v>19850</v>
      </c>
    </row>
    <row r="14308" spans="2:4" x14ac:dyDescent="0.35">
      <c r="B14308" t="s">
        <v>17418</v>
      </c>
      <c r="C14308" t="s">
        <v>19641</v>
      </c>
      <c r="D14308" t="s">
        <v>19850</v>
      </c>
    </row>
    <row r="14309" spans="2:4" x14ac:dyDescent="0.35">
      <c r="B14309" t="s">
        <v>17419</v>
      </c>
      <c r="C14309" t="s">
        <v>19641</v>
      </c>
      <c r="D14309" t="s">
        <v>19850</v>
      </c>
    </row>
    <row r="14310" spans="2:4" x14ac:dyDescent="0.35">
      <c r="B14310" t="s">
        <v>17420</v>
      </c>
      <c r="C14310" t="s">
        <v>19641</v>
      </c>
      <c r="D14310" t="s">
        <v>19850</v>
      </c>
    </row>
    <row r="14311" spans="2:4" x14ac:dyDescent="0.35">
      <c r="B14311" t="s">
        <v>17421</v>
      </c>
      <c r="C14311" t="s">
        <v>19641</v>
      </c>
      <c r="D14311" t="s">
        <v>19850</v>
      </c>
    </row>
    <row r="14312" spans="2:4" x14ac:dyDescent="0.35">
      <c r="B14312" t="s">
        <v>17422</v>
      </c>
      <c r="C14312" t="s">
        <v>19641</v>
      </c>
      <c r="D14312" t="s">
        <v>19850</v>
      </c>
    </row>
    <row r="14313" spans="2:4" x14ac:dyDescent="0.35">
      <c r="B14313" t="s">
        <v>17423</v>
      </c>
      <c r="C14313" t="s">
        <v>19641</v>
      </c>
      <c r="D14313" t="s">
        <v>19850</v>
      </c>
    </row>
    <row r="14314" spans="2:4" x14ac:dyDescent="0.35">
      <c r="B14314" t="s">
        <v>17424</v>
      </c>
      <c r="C14314" t="s">
        <v>19641</v>
      </c>
      <c r="D14314" t="s">
        <v>19850</v>
      </c>
    </row>
    <row r="14315" spans="2:4" x14ac:dyDescent="0.35">
      <c r="B14315" t="s">
        <v>17425</v>
      </c>
      <c r="C14315" t="s">
        <v>19641</v>
      </c>
      <c r="D14315" t="s">
        <v>19850</v>
      </c>
    </row>
    <row r="14316" spans="2:4" x14ac:dyDescent="0.35">
      <c r="B14316" t="s">
        <v>17426</v>
      </c>
      <c r="C14316" t="s">
        <v>19641</v>
      </c>
      <c r="D14316" t="s">
        <v>19850</v>
      </c>
    </row>
    <row r="14317" spans="2:4" x14ac:dyDescent="0.35">
      <c r="B14317" t="s">
        <v>17427</v>
      </c>
      <c r="C14317" t="s">
        <v>19641</v>
      </c>
      <c r="D14317" t="s">
        <v>19850</v>
      </c>
    </row>
    <row r="14318" spans="2:4" x14ac:dyDescent="0.35">
      <c r="B14318" t="s">
        <v>17428</v>
      </c>
      <c r="C14318" t="s">
        <v>19641</v>
      </c>
      <c r="D14318" t="s">
        <v>19850</v>
      </c>
    </row>
    <row r="14319" spans="2:4" x14ac:dyDescent="0.35">
      <c r="B14319" t="s">
        <v>17429</v>
      </c>
      <c r="C14319" t="s">
        <v>19641</v>
      </c>
      <c r="D14319" t="s">
        <v>19850</v>
      </c>
    </row>
    <row r="14320" spans="2:4" x14ac:dyDescent="0.35">
      <c r="B14320" t="s">
        <v>17430</v>
      </c>
      <c r="C14320" t="s">
        <v>19641</v>
      </c>
      <c r="D14320" t="s">
        <v>19850</v>
      </c>
    </row>
    <row r="14321" spans="2:4" x14ac:dyDescent="0.35">
      <c r="B14321" t="s">
        <v>17431</v>
      </c>
      <c r="C14321" t="s">
        <v>19641</v>
      </c>
      <c r="D14321" t="s">
        <v>19850</v>
      </c>
    </row>
    <row r="14322" spans="2:4" x14ac:dyDescent="0.35">
      <c r="B14322" t="s">
        <v>17432</v>
      </c>
      <c r="C14322" t="s">
        <v>19641</v>
      </c>
      <c r="D14322" t="s">
        <v>19850</v>
      </c>
    </row>
    <row r="14323" spans="2:4" x14ac:dyDescent="0.35">
      <c r="B14323" t="s">
        <v>17433</v>
      </c>
      <c r="C14323" t="s">
        <v>19641</v>
      </c>
      <c r="D14323" t="s">
        <v>19851</v>
      </c>
    </row>
    <row r="14324" spans="2:4" x14ac:dyDescent="0.35">
      <c r="B14324" t="s">
        <v>17434</v>
      </c>
      <c r="C14324" t="s">
        <v>19641</v>
      </c>
      <c r="D14324" t="s">
        <v>19851</v>
      </c>
    </row>
    <row r="14325" spans="2:4" x14ac:dyDescent="0.35">
      <c r="B14325" t="s">
        <v>17435</v>
      </c>
      <c r="C14325" t="s">
        <v>19641</v>
      </c>
      <c r="D14325" t="s">
        <v>19851</v>
      </c>
    </row>
    <row r="14326" spans="2:4" x14ac:dyDescent="0.35">
      <c r="B14326" t="s">
        <v>17436</v>
      </c>
      <c r="C14326" t="s">
        <v>19641</v>
      </c>
      <c r="D14326" t="s">
        <v>19851</v>
      </c>
    </row>
    <row r="14327" spans="2:4" x14ac:dyDescent="0.35">
      <c r="B14327" t="s">
        <v>17437</v>
      </c>
      <c r="C14327" t="s">
        <v>19641</v>
      </c>
      <c r="D14327" t="s">
        <v>19851</v>
      </c>
    </row>
    <row r="14328" spans="2:4" x14ac:dyDescent="0.35">
      <c r="B14328" t="s">
        <v>17438</v>
      </c>
      <c r="C14328" t="s">
        <v>19641</v>
      </c>
      <c r="D14328" t="s">
        <v>19851</v>
      </c>
    </row>
    <row r="14329" spans="2:4" x14ac:dyDescent="0.35">
      <c r="B14329" t="s">
        <v>17439</v>
      </c>
      <c r="C14329" t="s">
        <v>19641</v>
      </c>
      <c r="D14329" t="s">
        <v>19851</v>
      </c>
    </row>
    <row r="14330" spans="2:4" x14ac:dyDescent="0.35">
      <c r="B14330" t="s">
        <v>17440</v>
      </c>
      <c r="C14330" t="s">
        <v>19641</v>
      </c>
      <c r="D14330" t="s">
        <v>19851</v>
      </c>
    </row>
    <row r="14331" spans="2:4" x14ac:dyDescent="0.35">
      <c r="B14331" t="s">
        <v>17441</v>
      </c>
      <c r="C14331" t="s">
        <v>19641</v>
      </c>
      <c r="D14331" t="s">
        <v>19851</v>
      </c>
    </row>
    <row r="14332" spans="2:4" x14ac:dyDescent="0.35">
      <c r="B14332" t="s">
        <v>17442</v>
      </c>
      <c r="C14332" t="s">
        <v>19641</v>
      </c>
      <c r="D14332" t="s">
        <v>19851</v>
      </c>
    </row>
    <row r="14333" spans="2:4" x14ac:dyDescent="0.35">
      <c r="B14333" t="s">
        <v>17443</v>
      </c>
      <c r="C14333" t="s">
        <v>19641</v>
      </c>
      <c r="D14333" t="s">
        <v>19851</v>
      </c>
    </row>
    <row r="14334" spans="2:4" x14ac:dyDescent="0.35">
      <c r="B14334" t="s">
        <v>17444</v>
      </c>
      <c r="C14334" t="s">
        <v>19641</v>
      </c>
      <c r="D14334" t="s">
        <v>19851</v>
      </c>
    </row>
    <row r="14335" spans="2:4" x14ac:dyDescent="0.35">
      <c r="B14335" t="s">
        <v>17445</v>
      </c>
      <c r="C14335" t="s">
        <v>19641</v>
      </c>
      <c r="D14335" t="s">
        <v>19851</v>
      </c>
    </row>
    <row r="14336" spans="2:4" x14ac:dyDescent="0.35">
      <c r="B14336" t="s">
        <v>17446</v>
      </c>
      <c r="C14336" t="s">
        <v>19641</v>
      </c>
      <c r="D14336" t="s">
        <v>19851</v>
      </c>
    </row>
    <row r="14337" spans="2:4" x14ac:dyDescent="0.35">
      <c r="B14337" t="s">
        <v>17447</v>
      </c>
      <c r="C14337" t="s">
        <v>19641</v>
      </c>
      <c r="D14337" t="s">
        <v>19851</v>
      </c>
    </row>
    <row r="14338" spans="2:4" x14ac:dyDescent="0.35">
      <c r="B14338" t="s">
        <v>17448</v>
      </c>
      <c r="C14338" t="s">
        <v>19641</v>
      </c>
      <c r="D14338" t="s">
        <v>19851</v>
      </c>
    </row>
    <row r="14339" spans="2:4" x14ac:dyDescent="0.35">
      <c r="B14339" t="s">
        <v>17449</v>
      </c>
      <c r="C14339" t="s">
        <v>19641</v>
      </c>
      <c r="D14339" t="s">
        <v>19851</v>
      </c>
    </row>
    <row r="14340" spans="2:4" x14ac:dyDescent="0.35">
      <c r="B14340" t="s">
        <v>17450</v>
      </c>
      <c r="C14340" t="s">
        <v>19641</v>
      </c>
      <c r="D14340" t="s">
        <v>19851</v>
      </c>
    </row>
    <row r="14341" spans="2:4" x14ac:dyDescent="0.35">
      <c r="B14341" t="s">
        <v>17451</v>
      </c>
      <c r="C14341" t="s">
        <v>19641</v>
      </c>
      <c r="D14341" t="s">
        <v>19851</v>
      </c>
    </row>
    <row r="14342" spans="2:4" x14ac:dyDescent="0.35">
      <c r="B14342" t="s">
        <v>17452</v>
      </c>
      <c r="C14342" t="s">
        <v>19641</v>
      </c>
      <c r="D14342" t="s">
        <v>19851</v>
      </c>
    </row>
    <row r="14343" spans="2:4" x14ac:dyDescent="0.35">
      <c r="B14343" t="s">
        <v>17453</v>
      </c>
      <c r="C14343" t="s">
        <v>19641</v>
      </c>
      <c r="D14343" t="s">
        <v>19851</v>
      </c>
    </row>
    <row r="14344" spans="2:4" x14ac:dyDescent="0.35">
      <c r="B14344" t="s">
        <v>17454</v>
      </c>
      <c r="C14344" t="s">
        <v>19641</v>
      </c>
      <c r="D14344" t="s">
        <v>19851</v>
      </c>
    </row>
    <row r="14345" spans="2:4" x14ac:dyDescent="0.35">
      <c r="B14345" t="s">
        <v>17455</v>
      </c>
      <c r="C14345" t="s">
        <v>19641</v>
      </c>
      <c r="D14345" t="s">
        <v>19851</v>
      </c>
    </row>
    <row r="14346" spans="2:4" x14ac:dyDescent="0.35">
      <c r="B14346" t="s">
        <v>17456</v>
      </c>
      <c r="C14346" t="s">
        <v>19641</v>
      </c>
      <c r="D14346" t="s">
        <v>19851</v>
      </c>
    </row>
    <row r="14347" spans="2:4" x14ac:dyDescent="0.35">
      <c r="B14347" t="s">
        <v>17457</v>
      </c>
      <c r="C14347" t="s">
        <v>19641</v>
      </c>
      <c r="D14347" t="s">
        <v>19851</v>
      </c>
    </row>
    <row r="14348" spans="2:4" x14ac:dyDescent="0.35">
      <c r="B14348" t="s">
        <v>17458</v>
      </c>
      <c r="C14348" t="s">
        <v>19641</v>
      </c>
      <c r="D14348" t="s">
        <v>19851</v>
      </c>
    </row>
    <row r="14349" spans="2:4" x14ac:dyDescent="0.35">
      <c r="B14349" t="s">
        <v>17459</v>
      </c>
      <c r="C14349" t="s">
        <v>19641</v>
      </c>
      <c r="D14349" t="s">
        <v>19851</v>
      </c>
    </row>
    <row r="14350" spans="2:4" x14ac:dyDescent="0.35">
      <c r="B14350" t="s">
        <v>17460</v>
      </c>
      <c r="C14350" t="s">
        <v>19641</v>
      </c>
      <c r="D14350" t="s">
        <v>19851</v>
      </c>
    </row>
    <row r="14351" spans="2:4" x14ac:dyDescent="0.35">
      <c r="B14351" t="s">
        <v>17461</v>
      </c>
      <c r="C14351" t="s">
        <v>19641</v>
      </c>
      <c r="D14351" t="s">
        <v>19851</v>
      </c>
    </row>
    <row r="14352" spans="2:4" x14ac:dyDescent="0.35">
      <c r="B14352" t="s">
        <v>17462</v>
      </c>
      <c r="C14352" t="s">
        <v>19641</v>
      </c>
      <c r="D14352" t="s">
        <v>19851</v>
      </c>
    </row>
    <row r="14353" spans="2:4" x14ac:dyDescent="0.35">
      <c r="B14353" t="s">
        <v>17463</v>
      </c>
      <c r="C14353" t="s">
        <v>19641</v>
      </c>
      <c r="D14353" t="s">
        <v>19851</v>
      </c>
    </row>
    <row r="14354" spans="2:4" x14ac:dyDescent="0.35">
      <c r="B14354" t="s">
        <v>17464</v>
      </c>
      <c r="C14354" t="s">
        <v>19641</v>
      </c>
      <c r="D14354" t="s">
        <v>19851</v>
      </c>
    </row>
    <row r="14355" spans="2:4" x14ac:dyDescent="0.35">
      <c r="B14355" t="s">
        <v>17465</v>
      </c>
      <c r="C14355" t="s">
        <v>19641</v>
      </c>
      <c r="D14355" t="s">
        <v>19851</v>
      </c>
    </row>
    <row r="14356" spans="2:4" x14ac:dyDescent="0.35">
      <c r="B14356" t="s">
        <v>17466</v>
      </c>
      <c r="C14356" t="s">
        <v>19641</v>
      </c>
      <c r="D14356" t="s">
        <v>19851</v>
      </c>
    </row>
    <row r="14357" spans="2:4" x14ac:dyDescent="0.35">
      <c r="B14357" t="s">
        <v>17467</v>
      </c>
      <c r="C14357" t="s">
        <v>19641</v>
      </c>
      <c r="D14357" t="s">
        <v>19851</v>
      </c>
    </row>
    <row r="14358" spans="2:4" x14ac:dyDescent="0.35">
      <c r="B14358" t="s">
        <v>17468</v>
      </c>
      <c r="C14358" t="s">
        <v>19641</v>
      </c>
      <c r="D14358" t="s">
        <v>19851</v>
      </c>
    </row>
    <row r="14359" spans="2:4" x14ac:dyDescent="0.35">
      <c r="B14359" t="s">
        <v>17469</v>
      </c>
      <c r="C14359" t="s">
        <v>19641</v>
      </c>
      <c r="D14359" t="s">
        <v>19852</v>
      </c>
    </row>
    <row r="14360" spans="2:4" x14ac:dyDescent="0.35">
      <c r="B14360" t="s">
        <v>17470</v>
      </c>
      <c r="C14360" t="s">
        <v>19641</v>
      </c>
      <c r="D14360" t="s">
        <v>19853</v>
      </c>
    </row>
    <row r="14361" spans="2:4" x14ac:dyDescent="0.35">
      <c r="B14361" t="s">
        <v>17471</v>
      </c>
      <c r="C14361" t="s">
        <v>19641</v>
      </c>
      <c r="D14361" t="s">
        <v>19853</v>
      </c>
    </row>
    <row r="14362" spans="2:4" x14ac:dyDescent="0.35">
      <c r="B14362" t="s">
        <v>17472</v>
      </c>
      <c r="C14362" t="s">
        <v>19641</v>
      </c>
      <c r="D14362" t="s">
        <v>19853</v>
      </c>
    </row>
    <row r="14363" spans="2:4" x14ac:dyDescent="0.35">
      <c r="B14363" t="s">
        <v>17473</v>
      </c>
      <c r="C14363" t="s">
        <v>19641</v>
      </c>
      <c r="D14363" t="s">
        <v>19853</v>
      </c>
    </row>
    <row r="14364" spans="2:4" x14ac:dyDescent="0.35">
      <c r="B14364" t="s">
        <v>17474</v>
      </c>
      <c r="C14364" t="s">
        <v>19641</v>
      </c>
      <c r="D14364" t="s">
        <v>19853</v>
      </c>
    </row>
    <row r="14365" spans="2:4" x14ac:dyDescent="0.35">
      <c r="B14365" t="s">
        <v>17475</v>
      </c>
      <c r="C14365" t="s">
        <v>19641</v>
      </c>
    </row>
    <row r="14366" spans="2:4" x14ac:dyDescent="0.35">
      <c r="B14366" t="s">
        <v>17476</v>
      </c>
      <c r="C14366" t="s">
        <v>19641</v>
      </c>
    </row>
    <row r="14367" spans="2:4" x14ac:dyDescent="0.35">
      <c r="B14367" t="s">
        <v>17477</v>
      </c>
      <c r="C14367" t="s">
        <v>19641</v>
      </c>
    </row>
    <row r="14368" spans="2:4" x14ac:dyDescent="0.35">
      <c r="B14368" t="s">
        <v>17478</v>
      </c>
      <c r="C14368" t="s">
        <v>19641</v>
      </c>
      <c r="D14368" t="s">
        <v>19854</v>
      </c>
    </row>
    <row r="14369" spans="2:4" x14ac:dyDescent="0.35">
      <c r="B14369" t="s">
        <v>17479</v>
      </c>
      <c r="C14369" t="s">
        <v>19641</v>
      </c>
      <c r="D14369" t="s">
        <v>19855</v>
      </c>
    </row>
    <row r="14370" spans="2:4" x14ac:dyDescent="0.35">
      <c r="B14370" t="s">
        <v>17480</v>
      </c>
      <c r="C14370" t="s">
        <v>19641</v>
      </c>
      <c r="D14370" t="s">
        <v>19855</v>
      </c>
    </row>
    <row r="14371" spans="2:4" x14ac:dyDescent="0.35">
      <c r="B14371" t="s">
        <v>17481</v>
      </c>
      <c r="C14371" t="s">
        <v>19641</v>
      </c>
      <c r="D14371" t="s">
        <v>19855</v>
      </c>
    </row>
    <row r="14372" spans="2:4" x14ac:dyDescent="0.35">
      <c r="B14372" t="s">
        <v>17482</v>
      </c>
      <c r="C14372" t="s">
        <v>19641</v>
      </c>
      <c r="D14372" t="s">
        <v>19856</v>
      </c>
    </row>
    <row r="14373" spans="2:4" x14ac:dyDescent="0.35">
      <c r="B14373" t="s">
        <v>17483</v>
      </c>
      <c r="C14373" t="s">
        <v>19641</v>
      </c>
      <c r="D14373" t="s">
        <v>19856</v>
      </c>
    </row>
    <row r="14374" spans="2:4" x14ac:dyDescent="0.35">
      <c r="B14374" t="s">
        <v>17484</v>
      </c>
      <c r="C14374" t="s">
        <v>19641</v>
      </c>
      <c r="D14374" t="s">
        <v>19856</v>
      </c>
    </row>
    <row r="14375" spans="2:4" x14ac:dyDescent="0.35">
      <c r="B14375" t="s">
        <v>17485</v>
      </c>
      <c r="C14375" t="s">
        <v>19641</v>
      </c>
      <c r="D14375" t="s">
        <v>19856</v>
      </c>
    </row>
    <row r="14376" spans="2:4" x14ac:dyDescent="0.35">
      <c r="B14376" t="s">
        <v>17486</v>
      </c>
      <c r="C14376" t="s">
        <v>19641</v>
      </c>
      <c r="D14376" t="s">
        <v>19856</v>
      </c>
    </row>
    <row r="14377" spans="2:4" x14ac:dyDescent="0.35">
      <c r="B14377" t="s">
        <v>17487</v>
      </c>
      <c r="C14377" t="s">
        <v>19641</v>
      </c>
      <c r="D14377" t="s">
        <v>19856</v>
      </c>
    </row>
    <row r="14378" spans="2:4" x14ac:dyDescent="0.35">
      <c r="B14378" t="s">
        <v>17488</v>
      </c>
      <c r="C14378" t="s">
        <v>19641</v>
      </c>
      <c r="D14378" t="s">
        <v>19856</v>
      </c>
    </row>
    <row r="14379" spans="2:4" x14ac:dyDescent="0.35">
      <c r="B14379" t="s">
        <v>17489</v>
      </c>
      <c r="C14379" t="s">
        <v>19641</v>
      </c>
      <c r="D14379" t="s">
        <v>19856</v>
      </c>
    </row>
    <row r="14380" spans="2:4" x14ac:dyDescent="0.35">
      <c r="B14380" t="s">
        <v>17490</v>
      </c>
      <c r="C14380" t="s">
        <v>19641</v>
      </c>
      <c r="D14380" t="s">
        <v>19856</v>
      </c>
    </row>
    <row r="14381" spans="2:4" x14ac:dyDescent="0.35">
      <c r="B14381" t="s">
        <v>17491</v>
      </c>
      <c r="C14381" t="s">
        <v>19641</v>
      </c>
      <c r="D14381" t="s">
        <v>19856</v>
      </c>
    </row>
    <row r="14382" spans="2:4" x14ac:dyDescent="0.35">
      <c r="B14382" t="s">
        <v>17492</v>
      </c>
      <c r="C14382" t="s">
        <v>19641</v>
      </c>
      <c r="D14382" t="s">
        <v>19856</v>
      </c>
    </row>
    <row r="14383" spans="2:4" x14ac:dyDescent="0.35">
      <c r="B14383" t="s">
        <v>17493</v>
      </c>
      <c r="C14383" t="s">
        <v>19641</v>
      </c>
      <c r="D14383" t="s">
        <v>19856</v>
      </c>
    </row>
    <row r="14384" spans="2:4" x14ac:dyDescent="0.35">
      <c r="B14384" t="s">
        <v>17494</v>
      </c>
      <c r="C14384" t="s">
        <v>19641</v>
      </c>
      <c r="D14384" t="s">
        <v>19856</v>
      </c>
    </row>
    <row r="14385" spans="2:5" x14ac:dyDescent="0.35">
      <c r="B14385" t="s">
        <v>17495</v>
      </c>
      <c r="C14385" t="s">
        <v>19641</v>
      </c>
      <c r="D14385" t="s">
        <v>19856</v>
      </c>
    </row>
    <row r="14386" spans="2:5" x14ac:dyDescent="0.35">
      <c r="B14386" t="s">
        <v>17496</v>
      </c>
      <c r="C14386" t="s">
        <v>19641</v>
      </c>
      <c r="D14386" t="s">
        <v>19856</v>
      </c>
    </row>
    <row r="14387" spans="2:5" x14ac:dyDescent="0.35">
      <c r="B14387" t="s">
        <v>17497</v>
      </c>
      <c r="C14387" t="s">
        <v>19641</v>
      </c>
      <c r="D14387" t="s">
        <v>19856</v>
      </c>
    </row>
    <row r="14388" spans="2:5" x14ac:dyDescent="0.35">
      <c r="B14388" t="s">
        <v>17498</v>
      </c>
      <c r="C14388" t="s">
        <v>19641</v>
      </c>
      <c r="D14388" t="s">
        <v>19856</v>
      </c>
    </row>
    <row r="14389" spans="2:5" x14ac:dyDescent="0.35">
      <c r="B14389" t="s">
        <v>17499</v>
      </c>
      <c r="C14389" t="s">
        <v>19641</v>
      </c>
      <c r="D14389" t="s">
        <v>19856</v>
      </c>
    </row>
    <row r="14390" spans="2:5" x14ac:dyDescent="0.35">
      <c r="B14390" t="s">
        <v>17500</v>
      </c>
      <c r="C14390" t="s">
        <v>19641</v>
      </c>
      <c r="D14390" t="s">
        <v>19856</v>
      </c>
    </row>
    <row r="14391" spans="2:5" x14ac:dyDescent="0.35">
      <c r="B14391" t="s">
        <v>17501</v>
      </c>
      <c r="C14391" t="s">
        <v>19641</v>
      </c>
      <c r="D14391" t="s">
        <v>19856</v>
      </c>
    </row>
    <row r="14392" spans="2:5" x14ac:dyDescent="0.35">
      <c r="B14392" t="s">
        <v>17502</v>
      </c>
      <c r="C14392" t="s">
        <v>19641</v>
      </c>
      <c r="D14392" t="s">
        <v>19856</v>
      </c>
    </row>
    <row r="14393" spans="2:5" x14ac:dyDescent="0.35">
      <c r="B14393" t="s">
        <v>17503</v>
      </c>
      <c r="C14393" t="s">
        <v>19641</v>
      </c>
      <c r="D14393" t="s">
        <v>19856</v>
      </c>
    </row>
    <row r="14394" spans="2:5" x14ac:dyDescent="0.35">
      <c r="B14394" t="s">
        <v>17504</v>
      </c>
      <c r="C14394" t="s">
        <v>19641</v>
      </c>
      <c r="D14394" t="s">
        <v>19856</v>
      </c>
    </row>
    <row r="14395" spans="2:5" x14ac:dyDescent="0.35">
      <c r="B14395" t="s">
        <v>17505</v>
      </c>
      <c r="C14395" t="s">
        <v>19641</v>
      </c>
      <c r="D14395" t="s">
        <v>19857</v>
      </c>
    </row>
    <row r="14396" spans="2:5" x14ac:dyDescent="0.35">
      <c r="B14396" t="s">
        <v>17506</v>
      </c>
      <c r="C14396" t="s">
        <v>19641</v>
      </c>
      <c r="D14396" t="s">
        <v>19857</v>
      </c>
    </row>
    <row r="14397" spans="2:5" x14ac:dyDescent="0.35">
      <c r="B14397" t="s">
        <v>17507</v>
      </c>
      <c r="C14397" t="s">
        <v>19641</v>
      </c>
      <c r="D14397" t="s">
        <v>19857</v>
      </c>
    </row>
    <row r="14398" spans="2:5" x14ac:dyDescent="0.35">
      <c r="B14398" t="s">
        <v>17508</v>
      </c>
      <c r="C14398" t="s">
        <v>19641</v>
      </c>
      <c r="D14398" t="s">
        <v>19857</v>
      </c>
    </row>
    <row r="14399" spans="2:5" x14ac:dyDescent="0.35">
      <c r="B14399" t="s">
        <v>7008</v>
      </c>
      <c r="C14399" t="s">
        <v>19641</v>
      </c>
      <c r="D14399" t="s">
        <v>8352</v>
      </c>
    </row>
    <row r="14400" spans="2:5" x14ac:dyDescent="0.35">
      <c r="B14400" t="s">
        <v>17509</v>
      </c>
      <c r="C14400" t="s">
        <v>19641</v>
      </c>
      <c r="D14400" t="s">
        <v>19858</v>
      </c>
      <c r="E14400" t="s">
        <v>1041</v>
      </c>
    </row>
    <row r="14401" spans="2:5" x14ac:dyDescent="0.35">
      <c r="B14401" t="s">
        <v>17510</v>
      </c>
      <c r="C14401" t="s">
        <v>19641</v>
      </c>
      <c r="D14401" t="s">
        <v>19858</v>
      </c>
      <c r="E14401" t="s">
        <v>1041</v>
      </c>
    </row>
    <row r="14402" spans="2:5" x14ac:dyDescent="0.35">
      <c r="B14402" t="s">
        <v>7013</v>
      </c>
      <c r="C14402" t="s">
        <v>19641</v>
      </c>
      <c r="D14402" t="s">
        <v>8354</v>
      </c>
      <c r="E14402" t="s">
        <v>1032</v>
      </c>
    </row>
    <row r="14403" spans="2:5" x14ac:dyDescent="0.35">
      <c r="B14403" t="s">
        <v>17511</v>
      </c>
      <c r="C14403" t="s">
        <v>19641</v>
      </c>
      <c r="D14403" t="s">
        <v>19859</v>
      </c>
    </row>
    <row r="14404" spans="2:5" x14ac:dyDescent="0.35">
      <c r="B14404" t="s">
        <v>17512</v>
      </c>
      <c r="C14404" t="s">
        <v>19641</v>
      </c>
      <c r="D14404" t="s">
        <v>19859</v>
      </c>
    </row>
    <row r="14405" spans="2:5" x14ac:dyDescent="0.35">
      <c r="B14405" t="s">
        <v>17513</v>
      </c>
      <c r="C14405" t="s">
        <v>19641</v>
      </c>
      <c r="D14405" t="s">
        <v>19860</v>
      </c>
    </row>
    <row r="14406" spans="2:5" x14ac:dyDescent="0.35">
      <c r="B14406" t="s">
        <v>17514</v>
      </c>
      <c r="C14406" t="s">
        <v>19641</v>
      </c>
      <c r="D14406" t="s">
        <v>19860</v>
      </c>
    </row>
    <row r="14407" spans="2:5" x14ac:dyDescent="0.35">
      <c r="B14407" t="s">
        <v>17515</v>
      </c>
      <c r="C14407" t="s">
        <v>19641</v>
      </c>
      <c r="D14407" t="s">
        <v>19860</v>
      </c>
    </row>
    <row r="14408" spans="2:5" x14ac:dyDescent="0.35">
      <c r="B14408" t="s">
        <v>17516</v>
      </c>
      <c r="C14408" t="s">
        <v>19641</v>
      </c>
    </row>
    <row r="14409" spans="2:5" x14ac:dyDescent="0.35">
      <c r="B14409" t="s">
        <v>17517</v>
      </c>
      <c r="C14409" t="s">
        <v>19641</v>
      </c>
      <c r="D14409" t="s">
        <v>19859</v>
      </c>
    </row>
    <row r="14410" spans="2:5" x14ac:dyDescent="0.35">
      <c r="B14410" t="s">
        <v>17518</v>
      </c>
      <c r="C14410" t="s">
        <v>19641</v>
      </c>
      <c r="D14410" t="s">
        <v>19859</v>
      </c>
    </row>
    <row r="14411" spans="2:5" x14ac:dyDescent="0.35">
      <c r="B14411" t="s">
        <v>17519</v>
      </c>
      <c r="C14411" t="s">
        <v>19641</v>
      </c>
      <c r="D14411" t="s">
        <v>19859</v>
      </c>
    </row>
    <row r="14412" spans="2:5" x14ac:dyDescent="0.35">
      <c r="B14412" t="s">
        <v>17520</v>
      </c>
      <c r="C14412" t="s">
        <v>19641</v>
      </c>
      <c r="D14412" t="s">
        <v>19859</v>
      </c>
    </row>
    <row r="14413" spans="2:5" x14ac:dyDescent="0.35">
      <c r="B14413" t="s">
        <v>17521</v>
      </c>
      <c r="C14413" t="s">
        <v>19641</v>
      </c>
      <c r="D14413" t="s">
        <v>19859</v>
      </c>
    </row>
    <row r="14414" spans="2:5" x14ac:dyDescent="0.35">
      <c r="B14414" t="s">
        <v>17522</v>
      </c>
      <c r="C14414" t="s">
        <v>19641</v>
      </c>
      <c r="D14414" t="s">
        <v>19859</v>
      </c>
    </row>
    <row r="14415" spans="2:5" x14ac:dyDescent="0.35">
      <c r="B14415" t="s">
        <v>17523</v>
      </c>
      <c r="C14415" t="s">
        <v>19641</v>
      </c>
      <c r="D14415" t="s">
        <v>19859</v>
      </c>
    </row>
    <row r="14416" spans="2:5" x14ac:dyDescent="0.35">
      <c r="B14416" t="s">
        <v>17524</v>
      </c>
      <c r="C14416" t="s">
        <v>19641</v>
      </c>
      <c r="D14416" t="s">
        <v>19859</v>
      </c>
    </row>
    <row r="14417" spans="2:5" x14ac:dyDescent="0.35">
      <c r="B14417" t="s">
        <v>17525</v>
      </c>
      <c r="C14417" t="s">
        <v>19641</v>
      </c>
      <c r="D14417" t="s">
        <v>19859</v>
      </c>
    </row>
    <row r="14418" spans="2:5" x14ac:dyDescent="0.35">
      <c r="B14418" t="s">
        <v>17526</v>
      </c>
      <c r="C14418" t="s">
        <v>19641</v>
      </c>
      <c r="D14418" t="s">
        <v>19859</v>
      </c>
    </row>
    <row r="14419" spans="2:5" x14ac:dyDescent="0.35">
      <c r="B14419" t="s">
        <v>17527</v>
      </c>
      <c r="C14419" t="s">
        <v>19641</v>
      </c>
      <c r="D14419" t="s">
        <v>19859</v>
      </c>
    </row>
    <row r="14420" spans="2:5" x14ac:dyDescent="0.35">
      <c r="B14420" t="s">
        <v>17528</v>
      </c>
      <c r="C14420" t="s">
        <v>19641</v>
      </c>
    </row>
    <row r="14421" spans="2:5" x14ac:dyDescent="0.35">
      <c r="B14421" t="s">
        <v>17529</v>
      </c>
      <c r="C14421" t="s">
        <v>19641</v>
      </c>
    </row>
    <row r="14422" spans="2:5" x14ac:dyDescent="0.35">
      <c r="B14422" t="s">
        <v>17530</v>
      </c>
      <c r="C14422" t="s">
        <v>19641</v>
      </c>
    </row>
    <row r="14423" spans="2:5" x14ac:dyDescent="0.35">
      <c r="B14423" t="s">
        <v>7018</v>
      </c>
      <c r="C14423" t="s">
        <v>19641</v>
      </c>
      <c r="D14423" t="s">
        <v>5052</v>
      </c>
      <c r="E14423" t="s">
        <v>1105</v>
      </c>
    </row>
    <row r="14424" spans="2:5" x14ac:dyDescent="0.35">
      <c r="B14424" t="s">
        <v>7019</v>
      </c>
      <c r="C14424" t="s">
        <v>19641</v>
      </c>
      <c r="D14424" t="s">
        <v>5052</v>
      </c>
      <c r="E14424" t="s">
        <v>1105</v>
      </c>
    </row>
    <row r="14425" spans="2:5" x14ac:dyDescent="0.35">
      <c r="B14425" t="s">
        <v>17531</v>
      </c>
      <c r="C14425" t="s">
        <v>19641</v>
      </c>
      <c r="D14425" t="s">
        <v>5052</v>
      </c>
      <c r="E14425" t="s">
        <v>1105</v>
      </c>
    </row>
    <row r="14426" spans="2:5" x14ac:dyDescent="0.35">
      <c r="B14426" t="s">
        <v>17532</v>
      </c>
      <c r="C14426" t="s">
        <v>19641</v>
      </c>
      <c r="D14426" t="s">
        <v>5052</v>
      </c>
      <c r="E14426" t="s">
        <v>1105</v>
      </c>
    </row>
    <row r="14427" spans="2:5" x14ac:dyDescent="0.35">
      <c r="B14427" t="s">
        <v>17533</v>
      </c>
      <c r="C14427" t="s">
        <v>19641</v>
      </c>
      <c r="D14427" t="s">
        <v>5052</v>
      </c>
      <c r="E14427" t="s">
        <v>1105</v>
      </c>
    </row>
    <row r="14428" spans="2:5" x14ac:dyDescent="0.35">
      <c r="B14428" t="s">
        <v>7020</v>
      </c>
      <c r="C14428" t="s">
        <v>19641</v>
      </c>
      <c r="D14428" t="s">
        <v>5052</v>
      </c>
      <c r="E14428" t="s">
        <v>1105</v>
      </c>
    </row>
    <row r="14429" spans="2:5" x14ac:dyDescent="0.35">
      <c r="B14429" t="s">
        <v>17534</v>
      </c>
      <c r="C14429" t="s">
        <v>19641</v>
      </c>
      <c r="D14429" t="s">
        <v>19861</v>
      </c>
    </row>
    <row r="14430" spans="2:5" x14ac:dyDescent="0.35">
      <c r="B14430" t="s">
        <v>17535</v>
      </c>
      <c r="C14430" t="s">
        <v>19641</v>
      </c>
      <c r="D14430" t="s">
        <v>19861</v>
      </c>
    </row>
    <row r="14431" spans="2:5" x14ac:dyDescent="0.35">
      <c r="B14431" t="s">
        <v>17536</v>
      </c>
      <c r="C14431" t="s">
        <v>19641</v>
      </c>
      <c r="D14431" t="s">
        <v>19861</v>
      </c>
    </row>
    <row r="14432" spans="2:5" x14ac:dyDescent="0.35">
      <c r="B14432" t="s">
        <v>17537</v>
      </c>
      <c r="C14432" t="s">
        <v>19641</v>
      </c>
      <c r="D14432" t="s">
        <v>19861</v>
      </c>
    </row>
    <row r="14433" spans="2:5" x14ac:dyDescent="0.35">
      <c r="B14433" t="s">
        <v>17538</v>
      </c>
      <c r="C14433" t="s">
        <v>19641</v>
      </c>
      <c r="D14433" t="s">
        <v>19861</v>
      </c>
    </row>
    <row r="14434" spans="2:5" x14ac:dyDescent="0.35">
      <c r="B14434" t="s">
        <v>17539</v>
      </c>
      <c r="C14434" t="s">
        <v>19641</v>
      </c>
      <c r="D14434" t="s">
        <v>19861</v>
      </c>
    </row>
    <row r="14435" spans="2:5" x14ac:dyDescent="0.35">
      <c r="B14435" t="s">
        <v>17540</v>
      </c>
      <c r="C14435" t="s">
        <v>19641</v>
      </c>
      <c r="D14435" t="s">
        <v>19861</v>
      </c>
    </row>
    <row r="14436" spans="2:5" x14ac:dyDescent="0.35">
      <c r="B14436" t="s">
        <v>17541</v>
      </c>
      <c r="C14436" t="s">
        <v>19641</v>
      </c>
      <c r="D14436" t="s">
        <v>19861</v>
      </c>
    </row>
    <row r="14437" spans="2:5" x14ac:dyDescent="0.35">
      <c r="B14437" t="s">
        <v>17542</v>
      </c>
      <c r="C14437" t="s">
        <v>19641</v>
      </c>
      <c r="D14437" t="s">
        <v>19861</v>
      </c>
    </row>
    <row r="14438" spans="2:5" x14ac:dyDescent="0.35">
      <c r="B14438" t="s">
        <v>17543</v>
      </c>
      <c r="C14438" t="s">
        <v>19641</v>
      </c>
      <c r="D14438" t="s">
        <v>19861</v>
      </c>
    </row>
    <row r="14439" spans="2:5" x14ac:dyDescent="0.35">
      <c r="B14439" t="s">
        <v>17544</v>
      </c>
      <c r="C14439" t="s">
        <v>19641</v>
      </c>
      <c r="D14439" t="s">
        <v>19861</v>
      </c>
    </row>
    <row r="14440" spans="2:5" x14ac:dyDescent="0.35">
      <c r="B14440" t="s">
        <v>17545</v>
      </c>
      <c r="C14440" t="s">
        <v>19641</v>
      </c>
      <c r="D14440" t="s">
        <v>19861</v>
      </c>
    </row>
    <row r="14441" spans="2:5" x14ac:dyDescent="0.35">
      <c r="B14441" t="s">
        <v>17546</v>
      </c>
      <c r="C14441" t="s">
        <v>19641</v>
      </c>
      <c r="D14441" t="s">
        <v>19861</v>
      </c>
    </row>
    <row r="14442" spans="2:5" x14ac:dyDescent="0.35">
      <c r="B14442" t="s">
        <v>17547</v>
      </c>
      <c r="C14442" t="s">
        <v>19641</v>
      </c>
      <c r="D14442" t="s">
        <v>19861</v>
      </c>
    </row>
    <row r="14443" spans="2:5" x14ac:dyDescent="0.35">
      <c r="B14443" t="s">
        <v>17548</v>
      </c>
      <c r="C14443" t="s">
        <v>19641</v>
      </c>
      <c r="D14443" t="s">
        <v>19861</v>
      </c>
    </row>
    <row r="14444" spans="2:5" x14ac:dyDescent="0.35">
      <c r="B14444" t="s">
        <v>17549</v>
      </c>
      <c r="C14444" t="s">
        <v>19641</v>
      </c>
      <c r="D14444" t="s">
        <v>19862</v>
      </c>
    </row>
    <row r="14445" spans="2:5" x14ac:dyDescent="0.35">
      <c r="B14445" t="s">
        <v>17550</v>
      </c>
      <c r="C14445" t="s">
        <v>19641</v>
      </c>
      <c r="D14445" t="s">
        <v>19863</v>
      </c>
    </row>
    <row r="14446" spans="2:5" x14ac:dyDescent="0.35">
      <c r="B14446" t="s">
        <v>17551</v>
      </c>
      <c r="C14446" t="s">
        <v>19641</v>
      </c>
      <c r="D14446" t="s">
        <v>19864</v>
      </c>
    </row>
    <row r="14447" spans="2:5" x14ac:dyDescent="0.35">
      <c r="B14447" t="s">
        <v>17552</v>
      </c>
      <c r="C14447" t="s">
        <v>19641</v>
      </c>
      <c r="D14447" t="s">
        <v>19864</v>
      </c>
    </row>
    <row r="14448" spans="2:5" x14ac:dyDescent="0.35">
      <c r="B14448" t="s">
        <v>7031</v>
      </c>
      <c r="C14448" t="s">
        <v>19641</v>
      </c>
      <c r="D14448" t="s">
        <v>8360</v>
      </c>
      <c r="E14448" t="s">
        <v>1041</v>
      </c>
    </row>
    <row r="14449" spans="2:5" x14ac:dyDescent="0.35">
      <c r="B14449" t="s">
        <v>17553</v>
      </c>
      <c r="C14449" t="s">
        <v>19641</v>
      </c>
      <c r="D14449" t="s">
        <v>8361</v>
      </c>
    </row>
    <row r="14450" spans="2:5" x14ac:dyDescent="0.35">
      <c r="B14450" t="s">
        <v>17554</v>
      </c>
      <c r="C14450" t="s">
        <v>19641</v>
      </c>
    </row>
    <row r="14451" spans="2:5" x14ac:dyDescent="0.35">
      <c r="B14451" t="s">
        <v>17555</v>
      </c>
      <c r="C14451" t="s">
        <v>19641</v>
      </c>
      <c r="D14451" t="s">
        <v>19865</v>
      </c>
    </row>
    <row r="14452" spans="2:5" x14ac:dyDescent="0.35">
      <c r="B14452" t="s">
        <v>17556</v>
      </c>
      <c r="C14452" t="s">
        <v>19641</v>
      </c>
      <c r="D14452" t="s">
        <v>19866</v>
      </c>
    </row>
    <row r="14453" spans="2:5" x14ac:dyDescent="0.35">
      <c r="B14453" t="s">
        <v>17557</v>
      </c>
      <c r="C14453" t="s">
        <v>19641</v>
      </c>
      <c r="D14453" t="s">
        <v>8364</v>
      </c>
      <c r="E14453" t="s">
        <v>1046</v>
      </c>
    </row>
    <row r="14454" spans="2:5" x14ac:dyDescent="0.35">
      <c r="B14454" t="s">
        <v>7037</v>
      </c>
      <c r="C14454" t="s">
        <v>19641</v>
      </c>
      <c r="D14454" t="s">
        <v>8364</v>
      </c>
      <c r="E14454" t="s">
        <v>1046</v>
      </c>
    </row>
    <row r="14455" spans="2:5" x14ac:dyDescent="0.35">
      <c r="B14455" t="s">
        <v>17558</v>
      </c>
      <c r="C14455" t="s">
        <v>19641</v>
      </c>
      <c r="D14455" t="s">
        <v>8364</v>
      </c>
      <c r="E14455" t="s">
        <v>1046</v>
      </c>
    </row>
    <row r="14456" spans="2:5" x14ac:dyDescent="0.35">
      <c r="B14456" t="s">
        <v>17559</v>
      </c>
      <c r="C14456" t="s">
        <v>19641</v>
      </c>
      <c r="D14456" t="s">
        <v>19867</v>
      </c>
    </row>
    <row r="14457" spans="2:5" x14ac:dyDescent="0.35">
      <c r="B14457" t="s">
        <v>17560</v>
      </c>
      <c r="C14457" t="s">
        <v>19641</v>
      </c>
      <c r="D14457" t="s">
        <v>19867</v>
      </c>
    </row>
    <row r="14458" spans="2:5" x14ac:dyDescent="0.35">
      <c r="B14458" t="s">
        <v>17561</v>
      </c>
      <c r="C14458" t="s">
        <v>19641</v>
      </c>
      <c r="D14458" t="s">
        <v>19867</v>
      </c>
    </row>
    <row r="14459" spans="2:5" x14ac:dyDescent="0.35">
      <c r="B14459" t="s">
        <v>17562</v>
      </c>
      <c r="C14459" t="s">
        <v>19641</v>
      </c>
      <c r="D14459" t="s">
        <v>19867</v>
      </c>
    </row>
    <row r="14460" spans="2:5" x14ac:dyDescent="0.35">
      <c r="B14460" t="s">
        <v>17563</v>
      </c>
      <c r="C14460" t="s">
        <v>19641</v>
      </c>
      <c r="D14460" t="s">
        <v>19867</v>
      </c>
    </row>
    <row r="14461" spans="2:5" x14ac:dyDescent="0.35">
      <c r="B14461" t="s">
        <v>7038</v>
      </c>
      <c r="C14461" t="s">
        <v>19641</v>
      </c>
      <c r="D14461" t="s">
        <v>8365</v>
      </c>
      <c r="E14461" t="s">
        <v>1028</v>
      </c>
    </row>
    <row r="14462" spans="2:5" x14ac:dyDescent="0.35">
      <c r="B14462" t="s">
        <v>7039</v>
      </c>
      <c r="C14462" t="s">
        <v>19641</v>
      </c>
      <c r="D14462" t="s">
        <v>8365</v>
      </c>
      <c r="E14462" t="s">
        <v>1028</v>
      </c>
    </row>
    <row r="14463" spans="2:5" x14ac:dyDescent="0.35">
      <c r="B14463" t="s">
        <v>7040</v>
      </c>
      <c r="C14463" t="s">
        <v>19641</v>
      </c>
      <c r="D14463" t="s">
        <v>8365</v>
      </c>
      <c r="E14463" t="s">
        <v>1028</v>
      </c>
    </row>
    <row r="14464" spans="2:5" x14ac:dyDescent="0.35">
      <c r="B14464" t="s">
        <v>7041</v>
      </c>
      <c r="C14464" t="s">
        <v>19641</v>
      </c>
      <c r="D14464" t="s">
        <v>8365</v>
      </c>
      <c r="E14464" t="s">
        <v>1028</v>
      </c>
    </row>
    <row r="14465" spans="2:5" x14ac:dyDescent="0.35">
      <c r="B14465" t="s">
        <v>7042</v>
      </c>
      <c r="C14465" t="s">
        <v>19641</v>
      </c>
      <c r="D14465" t="s">
        <v>8365</v>
      </c>
      <c r="E14465" t="s">
        <v>1028</v>
      </c>
    </row>
    <row r="14466" spans="2:5" x14ac:dyDescent="0.35">
      <c r="B14466" t="s">
        <v>7043</v>
      </c>
      <c r="C14466" t="s">
        <v>19641</v>
      </c>
      <c r="D14466" t="s">
        <v>8365</v>
      </c>
      <c r="E14466" t="s">
        <v>1028</v>
      </c>
    </row>
    <row r="14467" spans="2:5" x14ac:dyDescent="0.35">
      <c r="B14467" t="s">
        <v>7044</v>
      </c>
      <c r="C14467" t="s">
        <v>19641</v>
      </c>
      <c r="D14467" t="s">
        <v>8365</v>
      </c>
      <c r="E14467" t="s">
        <v>1028</v>
      </c>
    </row>
    <row r="14468" spans="2:5" x14ac:dyDescent="0.35">
      <c r="B14468" t="s">
        <v>17564</v>
      </c>
      <c r="C14468" t="s">
        <v>19641</v>
      </c>
      <c r="D14468" t="s">
        <v>8367</v>
      </c>
    </row>
    <row r="14469" spans="2:5" x14ac:dyDescent="0.35">
      <c r="B14469" t="s">
        <v>17565</v>
      </c>
      <c r="C14469" t="s">
        <v>19641</v>
      </c>
      <c r="D14469" t="s">
        <v>8367</v>
      </c>
    </row>
    <row r="14470" spans="2:5" x14ac:dyDescent="0.35">
      <c r="B14470" t="s">
        <v>7046</v>
      </c>
      <c r="C14470" t="s">
        <v>19641</v>
      </c>
      <c r="D14470" t="s">
        <v>8367</v>
      </c>
    </row>
    <row r="14471" spans="2:5" x14ac:dyDescent="0.35">
      <c r="B14471" t="s">
        <v>17566</v>
      </c>
      <c r="C14471" t="s">
        <v>19641</v>
      </c>
      <c r="D14471" t="s">
        <v>19868</v>
      </c>
    </row>
    <row r="14472" spans="2:5" x14ac:dyDescent="0.35">
      <c r="B14472" t="s">
        <v>17567</v>
      </c>
      <c r="C14472" t="s">
        <v>19641</v>
      </c>
      <c r="D14472" t="s">
        <v>8369</v>
      </c>
    </row>
    <row r="14473" spans="2:5" x14ac:dyDescent="0.35">
      <c r="B14473" t="s">
        <v>17568</v>
      </c>
      <c r="C14473" t="s">
        <v>19641</v>
      </c>
      <c r="D14473" t="s">
        <v>13564</v>
      </c>
      <c r="E14473" t="s">
        <v>1062</v>
      </c>
    </row>
    <row r="14474" spans="2:5" x14ac:dyDescent="0.35">
      <c r="B14474" t="s">
        <v>17569</v>
      </c>
      <c r="C14474" t="s">
        <v>19641</v>
      </c>
      <c r="D14474" t="s">
        <v>13564</v>
      </c>
      <c r="E14474" t="s">
        <v>1062</v>
      </c>
    </row>
    <row r="14475" spans="2:5" x14ac:dyDescent="0.35">
      <c r="B14475" t="s">
        <v>13767</v>
      </c>
      <c r="C14475" t="s">
        <v>19641</v>
      </c>
      <c r="D14475" t="s">
        <v>8371</v>
      </c>
      <c r="E14475" t="s">
        <v>4149</v>
      </c>
    </row>
    <row r="14476" spans="2:5" x14ac:dyDescent="0.35">
      <c r="B14476" t="s">
        <v>13768</v>
      </c>
      <c r="C14476" t="s">
        <v>19641</v>
      </c>
      <c r="D14476" t="s">
        <v>8371</v>
      </c>
      <c r="E14476" t="s">
        <v>4149</v>
      </c>
    </row>
    <row r="14477" spans="2:5" x14ac:dyDescent="0.35">
      <c r="B14477" t="s">
        <v>13769</v>
      </c>
      <c r="C14477" t="s">
        <v>19641</v>
      </c>
      <c r="D14477" t="s">
        <v>8371</v>
      </c>
      <c r="E14477" t="s">
        <v>4149</v>
      </c>
    </row>
    <row r="14478" spans="2:5" x14ac:dyDescent="0.35">
      <c r="B14478" t="s">
        <v>7051</v>
      </c>
      <c r="C14478" t="s">
        <v>19641</v>
      </c>
      <c r="D14478" t="s">
        <v>8371</v>
      </c>
      <c r="E14478" t="s">
        <v>4149</v>
      </c>
    </row>
    <row r="14479" spans="2:5" x14ac:dyDescent="0.35">
      <c r="B14479" t="s">
        <v>7055</v>
      </c>
      <c r="C14479" t="s">
        <v>19641</v>
      </c>
      <c r="D14479" t="s">
        <v>8374</v>
      </c>
      <c r="E14479" t="s">
        <v>1028</v>
      </c>
    </row>
    <row r="14480" spans="2:5" x14ac:dyDescent="0.35">
      <c r="B14480" t="s">
        <v>7056</v>
      </c>
      <c r="C14480" t="s">
        <v>19641</v>
      </c>
      <c r="D14480" t="s">
        <v>8374</v>
      </c>
      <c r="E14480" t="s">
        <v>1028</v>
      </c>
    </row>
    <row r="14481" spans="2:5" x14ac:dyDescent="0.35">
      <c r="B14481" t="s">
        <v>17570</v>
      </c>
      <c r="C14481" t="s">
        <v>19641</v>
      </c>
      <c r="D14481" t="s">
        <v>8374</v>
      </c>
      <c r="E14481" t="s">
        <v>1028</v>
      </c>
    </row>
    <row r="14482" spans="2:5" x14ac:dyDescent="0.35">
      <c r="B14482" t="s">
        <v>17571</v>
      </c>
      <c r="C14482" t="s">
        <v>19641</v>
      </c>
      <c r="D14482" t="s">
        <v>8374</v>
      </c>
      <c r="E14482" t="s">
        <v>1028</v>
      </c>
    </row>
    <row r="14483" spans="2:5" x14ac:dyDescent="0.35">
      <c r="B14483" t="s">
        <v>17572</v>
      </c>
      <c r="C14483" t="s">
        <v>19641</v>
      </c>
      <c r="D14483" t="s">
        <v>8374</v>
      </c>
      <c r="E14483" t="s">
        <v>1028</v>
      </c>
    </row>
    <row r="14484" spans="2:5" x14ac:dyDescent="0.35">
      <c r="B14484" t="s">
        <v>7057</v>
      </c>
      <c r="C14484" t="s">
        <v>19641</v>
      </c>
      <c r="D14484" t="s">
        <v>8374</v>
      </c>
      <c r="E14484" t="s">
        <v>1028</v>
      </c>
    </row>
    <row r="14485" spans="2:5" x14ac:dyDescent="0.35">
      <c r="B14485" t="s">
        <v>17573</v>
      </c>
      <c r="C14485" t="s">
        <v>19641</v>
      </c>
      <c r="D14485" t="s">
        <v>8374</v>
      </c>
      <c r="E14485" t="s">
        <v>1028</v>
      </c>
    </row>
    <row r="14486" spans="2:5" x14ac:dyDescent="0.35">
      <c r="B14486" t="s">
        <v>7058</v>
      </c>
      <c r="C14486" t="s">
        <v>19641</v>
      </c>
      <c r="D14486" t="s">
        <v>8374</v>
      </c>
      <c r="E14486" t="s">
        <v>1028</v>
      </c>
    </row>
    <row r="14487" spans="2:5" x14ac:dyDescent="0.35">
      <c r="B14487" t="s">
        <v>17574</v>
      </c>
      <c r="C14487" t="s">
        <v>19641</v>
      </c>
      <c r="D14487" t="s">
        <v>8374</v>
      </c>
      <c r="E14487" t="s">
        <v>1028</v>
      </c>
    </row>
    <row r="14488" spans="2:5" x14ac:dyDescent="0.35">
      <c r="B14488" t="s">
        <v>17575</v>
      </c>
      <c r="C14488" t="s">
        <v>19641</v>
      </c>
      <c r="D14488" t="s">
        <v>8374</v>
      </c>
      <c r="E14488" t="s">
        <v>1028</v>
      </c>
    </row>
    <row r="14489" spans="2:5" x14ac:dyDescent="0.35">
      <c r="B14489" t="s">
        <v>17576</v>
      </c>
      <c r="C14489" t="s">
        <v>19641</v>
      </c>
      <c r="D14489" t="s">
        <v>8374</v>
      </c>
      <c r="E14489" t="s">
        <v>1028</v>
      </c>
    </row>
    <row r="14490" spans="2:5" x14ac:dyDescent="0.35">
      <c r="B14490" t="s">
        <v>17577</v>
      </c>
      <c r="C14490" t="s">
        <v>19641</v>
      </c>
      <c r="D14490" t="s">
        <v>8374</v>
      </c>
      <c r="E14490" t="s">
        <v>1028</v>
      </c>
    </row>
    <row r="14491" spans="2:5" x14ac:dyDescent="0.35">
      <c r="B14491" t="s">
        <v>17578</v>
      </c>
      <c r="C14491" t="s">
        <v>19641</v>
      </c>
      <c r="D14491" t="s">
        <v>8374</v>
      </c>
      <c r="E14491" t="s">
        <v>1028</v>
      </c>
    </row>
    <row r="14492" spans="2:5" x14ac:dyDescent="0.35">
      <c r="B14492" t="s">
        <v>7059</v>
      </c>
      <c r="C14492" t="s">
        <v>19641</v>
      </c>
      <c r="D14492" t="s">
        <v>8374</v>
      </c>
      <c r="E14492" t="s">
        <v>1028</v>
      </c>
    </row>
    <row r="14493" spans="2:5" x14ac:dyDescent="0.35">
      <c r="B14493" t="s">
        <v>7060</v>
      </c>
      <c r="C14493" t="s">
        <v>19641</v>
      </c>
      <c r="D14493" t="s">
        <v>8374</v>
      </c>
      <c r="E14493" t="s">
        <v>1028</v>
      </c>
    </row>
    <row r="14494" spans="2:5" x14ac:dyDescent="0.35">
      <c r="B14494" t="s">
        <v>17579</v>
      </c>
      <c r="C14494" t="s">
        <v>19641</v>
      </c>
      <c r="D14494" t="s">
        <v>19869</v>
      </c>
      <c r="E14494" t="s">
        <v>4149</v>
      </c>
    </row>
    <row r="14495" spans="2:5" x14ac:dyDescent="0.35">
      <c r="B14495" t="s">
        <v>17580</v>
      </c>
      <c r="C14495" t="s">
        <v>19641</v>
      </c>
      <c r="D14495" t="s">
        <v>19869</v>
      </c>
      <c r="E14495" t="s">
        <v>4149</v>
      </c>
    </row>
    <row r="14496" spans="2:5" x14ac:dyDescent="0.35">
      <c r="B14496" t="s">
        <v>17581</v>
      </c>
      <c r="C14496" t="s">
        <v>19641</v>
      </c>
      <c r="D14496" t="s">
        <v>19869</v>
      </c>
      <c r="E14496" t="s">
        <v>4149</v>
      </c>
    </row>
    <row r="14497" spans="2:4" x14ac:dyDescent="0.35">
      <c r="B14497" t="s">
        <v>17582</v>
      </c>
      <c r="C14497" t="s">
        <v>19641</v>
      </c>
      <c r="D14497" t="s">
        <v>19870</v>
      </c>
    </row>
    <row r="14498" spans="2:4" x14ac:dyDescent="0.35">
      <c r="B14498" t="s">
        <v>17583</v>
      </c>
      <c r="C14498" t="s">
        <v>19641</v>
      </c>
      <c r="D14498" t="s">
        <v>19870</v>
      </c>
    </row>
    <row r="14499" spans="2:4" x14ac:dyDescent="0.35">
      <c r="B14499" t="s">
        <v>17584</v>
      </c>
      <c r="C14499" t="s">
        <v>19641</v>
      </c>
      <c r="D14499" t="s">
        <v>19870</v>
      </c>
    </row>
    <row r="14500" spans="2:4" x14ac:dyDescent="0.35">
      <c r="B14500" t="s">
        <v>17585</v>
      </c>
      <c r="C14500" t="s">
        <v>19641</v>
      </c>
      <c r="D14500" t="s">
        <v>19870</v>
      </c>
    </row>
    <row r="14501" spans="2:4" x14ac:dyDescent="0.35">
      <c r="B14501" t="s">
        <v>17586</v>
      </c>
      <c r="C14501" t="s">
        <v>19641</v>
      </c>
      <c r="D14501" t="s">
        <v>19870</v>
      </c>
    </row>
    <row r="14502" spans="2:4" x14ac:dyDescent="0.35">
      <c r="B14502" t="s">
        <v>17587</v>
      </c>
      <c r="C14502" t="s">
        <v>19641</v>
      </c>
      <c r="D14502" t="s">
        <v>19870</v>
      </c>
    </row>
    <row r="14503" spans="2:4" x14ac:dyDescent="0.35">
      <c r="B14503" t="s">
        <v>17588</v>
      </c>
      <c r="C14503" t="s">
        <v>19641</v>
      </c>
      <c r="D14503" t="s">
        <v>19870</v>
      </c>
    </row>
    <row r="14504" spans="2:4" x14ac:dyDescent="0.35">
      <c r="B14504" t="s">
        <v>17589</v>
      </c>
      <c r="C14504" t="s">
        <v>19641</v>
      </c>
      <c r="D14504" t="s">
        <v>19870</v>
      </c>
    </row>
    <row r="14505" spans="2:4" x14ac:dyDescent="0.35">
      <c r="B14505" t="s">
        <v>17590</v>
      </c>
      <c r="C14505" t="s">
        <v>19641</v>
      </c>
      <c r="D14505" t="s">
        <v>19870</v>
      </c>
    </row>
    <row r="14506" spans="2:4" x14ac:dyDescent="0.35">
      <c r="B14506" t="s">
        <v>17591</v>
      </c>
      <c r="C14506" t="s">
        <v>19641</v>
      </c>
      <c r="D14506" t="s">
        <v>19870</v>
      </c>
    </row>
    <row r="14507" spans="2:4" x14ac:dyDescent="0.35">
      <c r="B14507" t="s">
        <v>17592</v>
      </c>
      <c r="C14507" t="s">
        <v>19641</v>
      </c>
      <c r="D14507" t="s">
        <v>19870</v>
      </c>
    </row>
    <row r="14508" spans="2:4" x14ac:dyDescent="0.35">
      <c r="B14508" t="s">
        <v>17593</v>
      </c>
      <c r="C14508" t="s">
        <v>19641</v>
      </c>
      <c r="D14508" t="s">
        <v>19870</v>
      </c>
    </row>
    <row r="14509" spans="2:4" x14ac:dyDescent="0.35">
      <c r="B14509" t="s">
        <v>17594</v>
      </c>
      <c r="C14509" t="s">
        <v>19641</v>
      </c>
      <c r="D14509" t="s">
        <v>19870</v>
      </c>
    </row>
    <row r="14510" spans="2:4" x14ac:dyDescent="0.35">
      <c r="B14510" t="s">
        <v>17595</v>
      </c>
      <c r="C14510" t="s">
        <v>19641</v>
      </c>
      <c r="D14510" t="s">
        <v>19870</v>
      </c>
    </row>
    <row r="14511" spans="2:4" x14ac:dyDescent="0.35">
      <c r="B14511" t="s">
        <v>17596</v>
      </c>
      <c r="C14511" t="s">
        <v>19641</v>
      </c>
      <c r="D14511" t="s">
        <v>19870</v>
      </c>
    </row>
    <row r="14512" spans="2:4" x14ac:dyDescent="0.35">
      <c r="B14512" t="s">
        <v>17597</v>
      </c>
      <c r="C14512" t="s">
        <v>19641</v>
      </c>
      <c r="D14512" t="s">
        <v>19870</v>
      </c>
    </row>
    <row r="14513" spans="2:4" x14ac:dyDescent="0.35">
      <c r="B14513" t="s">
        <v>17598</v>
      </c>
      <c r="C14513" t="s">
        <v>19641</v>
      </c>
      <c r="D14513" t="s">
        <v>19870</v>
      </c>
    </row>
    <row r="14514" spans="2:4" x14ac:dyDescent="0.35">
      <c r="B14514" t="s">
        <v>17599</v>
      </c>
      <c r="C14514" t="s">
        <v>19641</v>
      </c>
      <c r="D14514" t="s">
        <v>19870</v>
      </c>
    </row>
    <row r="14515" spans="2:4" x14ac:dyDescent="0.35">
      <c r="B14515" t="s">
        <v>17600</v>
      </c>
      <c r="C14515" t="s">
        <v>19641</v>
      </c>
      <c r="D14515" t="s">
        <v>19870</v>
      </c>
    </row>
    <row r="14516" spans="2:4" x14ac:dyDescent="0.35">
      <c r="B14516" t="s">
        <v>17601</v>
      </c>
      <c r="C14516" t="s">
        <v>19641</v>
      </c>
      <c r="D14516" t="s">
        <v>19870</v>
      </c>
    </row>
    <row r="14517" spans="2:4" x14ac:dyDescent="0.35">
      <c r="B14517" t="s">
        <v>17602</v>
      </c>
      <c r="C14517" t="s">
        <v>19641</v>
      </c>
      <c r="D14517" t="s">
        <v>19870</v>
      </c>
    </row>
    <row r="14518" spans="2:4" x14ac:dyDescent="0.35">
      <c r="B14518" t="s">
        <v>17603</v>
      </c>
      <c r="C14518" t="s">
        <v>19641</v>
      </c>
      <c r="D14518" t="s">
        <v>19870</v>
      </c>
    </row>
    <row r="14519" spans="2:4" x14ac:dyDescent="0.35">
      <c r="B14519" t="s">
        <v>17604</v>
      </c>
      <c r="C14519" t="s">
        <v>19641</v>
      </c>
      <c r="D14519" t="s">
        <v>19870</v>
      </c>
    </row>
    <row r="14520" spans="2:4" x14ac:dyDescent="0.35">
      <c r="B14520" t="s">
        <v>17605</v>
      </c>
      <c r="C14520" t="s">
        <v>19641</v>
      </c>
      <c r="D14520" t="s">
        <v>19870</v>
      </c>
    </row>
    <row r="14521" spans="2:4" x14ac:dyDescent="0.35">
      <c r="B14521" t="s">
        <v>17606</v>
      </c>
      <c r="C14521" t="s">
        <v>19641</v>
      </c>
      <c r="D14521" t="s">
        <v>19870</v>
      </c>
    </row>
    <row r="14522" spans="2:4" x14ac:dyDescent="0.35">
      <c r="B14522" t="s">
        <v>17607</v>
      </c>
      <c r="C14522" t="s">
        <v>19641</v>
      </c>
      <c r="D14522" t="s">
        <v>19870</v>
      </c>
    </row>
    <row r="14523" spans="2:4" x14ac:dyDescent="0.35">
      <c r="B14523" t="s">
        <v>17608</v>
      </c>
      <c r="C14523" t="s">
        <v>19641</v>
      </c>
      <c r="D14523" t="s">
        <v>19870</v>
      </c>
    </row>
    <row r="14524" spans="2:4" x14ac:dyDescent="0.35">
      <c r="B14524" t="s">
        <v>17609</v>
      </c>
      <c r="C14524" t="s">
        <v>19641</v>
      </c>
      <c r="D14524" t="s">
        <v>19870</v>
      </c>
    </row>
    <row r="14525" spans="2:4" x14ac:dyDescent="0.35">
      <c r="B14525" t="s">
        <v>17610</v>
      </c>
      <c r="C14525" t="s">
        <v>19641</v>
      </c>
      <c r="D14525" t="s">
        <v>19870</v>
      </c>
    </row>
    <row r="14526" spans="2:4" x14ac:dyDescent="0.35">
      <c r="B14526" t="s">
        <v>17611</v>
      </c>
      <c r="C14526" t="s">
        <v>19641</v>
      </c>
      <c r="D14526" t="s">
        <v>19870</v>
      </c>
    </row>
    <row r="14527" spans="2:4" x14ac:dyDescent="0.35">
      <c r="B14527" t="s">
        <v>17612</v>
      </c>
      <c r="C14527" t="s">
        <v>19641</v>
      </c>
      <c r="D14527" t="s">
        <v>19870</v>
      </c>
    </row>
    <row r="14528" spans="2:4" x14ac:dyDescent="0.35">
      <c r="B14528" t="s">
        <v>17613</v>
      </c>
      <c r="C14528" t="s">
        <v>19641</v>
      </c>
      <c r="D14528" t="s">
        <v>19870</v>
      </c>
    </row>
    <row r="14529" spans="2:5" x14ac:dyDescent="0.35">
      <c r="B14529" t="s">
        <v>17614</v>
      </c>
      <c r="C14529" t="s">
        <v>19641</v>
      </c>
    </row>
    <row r="14530" spans="2:5" x14ac:dyDescent="0.35">
      <c r="B14530" t="s">
        <v>17615</v>
      </c>
      <c r="C14530" t="s">
        <v>19641</v>
      </c>
      <c r="D14530" t="s">
        <v>19871</v>
      </c>
    </row>
    <row r="14531" spans="2:5" x14ac:dyDescent="0.35">
      <c r="B14531" t="s">
        <v>17616</v>
      </c>
      <c r="C14531" t="s">
        <v>19641</v>
      </c>
      <c r="D14531" t="s">
        <v>19871</v>
      </c>
    </row>
    <row r="14532" spans="2:5" x14ac:dyDescent="0.35">
      <c r="B14532" t="s">
        <v>17617</v>
      </c>
      <c r="C14532" t="s">
        <v>19641</v>
      </c>
      <c r="D14532" t="s">
        <v>19871</v>
      </c>
    </row>
    <row r="14533" spans="2:5" x14ac:dyDescent="0.35">
      <c r="B14533" t="s">
        <v>17618</v>
      </c>
      <c r="C14533" t="s">
        <v>19641</v>
      </c>
      <c r="D14533" t="s">
        <v>19871</v>
      </c>
    </row>
    <row r="14534" spans="2:5" x14ac:dyDescent="0.35">
      <c r="B14534" t="s">
        <v>17619</v>
      </c>
      <c r="C14534" t="s">
        <v>19641</v>
      </c>
      <c r="D14534" t="s">
        <v>5112</v>
      </c>
      <c r="E14534" t="s">
        <v>1041</v>
      </c>
    </row>
    <row r="14535" spans="2:5" x14ac:dyDescent="0.35">
      <c r="B14535" t="s">
        <v>7067</v>
      </c>
      <c r="C14535" t="s">
        <v>19641</v>
      </c>
      <c r="D14535" t="s">
        <v>8378</v>
      </c>
      <c r="E14535" t="s">
        <v>1041</v>
      </c>
    </row>
    <row r="14536" spans="2:5" x14ac:dyDescent="0.35">
      <c r="B14536" t="s">
        <v>17620</v>
      </c>
      <c r="C14536" t="s">
        <v>19641</v>
      </c>
      <c r="D14536" t="s">
        <v>8378</v>
      </c>
      <c r="E14536" t="s">
        <v>1041</v>
      </c>
    </row>
    <row r="14537" spans="2:5" x14ac:dyDescent="0.35">
      <c r="B14537" t="s">
        <v>7068</v>
      </c>
      <c r="C14537" t="s">
        <v>19641</v>
      </c>
      <c r="D14537" t="s">
        <v>8378</v>
      </c>
      <c r="E14537" t="s">
        <v>1041</v>
      </c>
    </row>
    <row r="14538" spans="2:5" x14ac:dyDescent="0.35">
      <c r="B14538" t="s">
        <v>17621</v>
      </c>
      <c r="C14538" t="s">
        <v>19641</v>
      </c>
      <c r="D14538" t="s">
        <v>8378</v>
      </c>
      <c r="E14538" t="s">
        <v>1041</v>
      </c>
    </row>
    <row r="14539" spans="2:5" x14ac:dyDescent="0.35">
      <c r="B14539" t="s">
        <v>17622</v>
      </c>
      <c r="C14539" t="s">
        <v>19641</v>
      </c>
      <c r="D14539" t="s">
        <v>8378</v>
      </c>
      <c r="E14539" t="s">
        <v>1041</v>
      </c>
    </row>
    <row r="14540" spans="2:5" x14ac:dyDescent="0.35">
      <c r="B14540" t="s">
        <v>7069</v>
      </c>
      <c r="C14540" t="s">
        <v>19641</v>
      </c>
      <c r="D14540" t="s">
        <v>8378</v>
      </c>
      <c r="E14540" t="s">
        <v>1041</v>
      </c>
    </row>
    <row r="14541" spans="2:5" x14ac:dyDescent="0.35">
      <c r="B14541" t="s">
        <v>17623</v>
      </c>
      <c r="C14541" t="s">
        <v>19641</v>
      </c>
      <c r="D14541" t="s">
        <v>8378</v>
      </c>
      <c r="E14541" t="s">
        <v>1041</v>
      </c>
    </row>
    <row r="14542" spans="2:5" x14ac:dyDescent="0.35">
      <c r="B14542" t="s">
        <v>7070</v>
      </c>
      <c r="C14542" t="s">
        <v>19641</v>
      </c>
      <c r="D14542" t="s">
        <v>8378</v>
      </c>
      <c r="E14542" t="s">
        <v>1041</v>
      </c>
    </row>
    <row r="14543" spans="2:5" x14ac:dyDescent="0.35">
      <c r="B14543" t="s">
        <v>7071</v>
      </c>
      <c r="C14543" t="s">
        <v>19641</v>
      </c>
      <c r="D14543" t="s">
        <v>8379</v>
      </c>
      <c r="E14543" t="s">
        <v>1028</v>
      </c>
    </row>
    <row r="14544" spans="2:5" x14ac:dyDescent="0.35">
      <c r="B14544" t="s">
        <v>17624</v>
      </c>
      <c r="C14544" t="s">
        <v>19641</v>
      </c>
      <c r="D14544" t="s">
        <v>19872</v>
      </c>
      <c r="E14544" t="s">
        <v>1041</v>
      </c>
    </row>
    <row r="14545" spans="2:5" x14ac:dyDescent="0.35">
      <c r="B14545" t="s">
        <v>17625</v>
      </c>
      <c r="C14545" t="s">
        <v>19641</v>
      </c>
      <c r="D14545" t="s">
        <v>19873</v>
      </c>
      <c r="E14545" t="s">
        <v>1041</v>
      </c>
    </row>
    <row r="14546" spans="2:5" x14ac:dyDescent="0.35">
      <c r="B14546" t="s">
        <v>17626</v>
      </c>
      <c r="C14546" t="s">
        <v>19641</v>
      </c>
      <c r="D14546" t="s">
        <v>19874</v>
      </c>
      <c r="E14546" t="s">
        <v>1041</v>
      </c>
    </row>
    <row r="14547" spans="2:5" x14ac:dyDescent="0.35">
      <c r="B14547" t="s">
        <v>17627</v>
      </c>
      <c r="C14547" t="s">
        <v>19641</v>
      </c>
      <c r="D14547" t="s">
        <v>19875</v>
      </c>
      <c r="E14547" t="s">
        <v>1041</v>
      </c>
    </row>
    <row r="14548" spans="2:5" x14ac:dyDescent="0.35">
      <c r="B14548" t="s">
        <v>7072</v>
      </c>
      <c r="C14548" t="s">
        <v>19641</v>
      </c>
      <c r="D14548" t="s">
        <v>8380</v>
      </c>
      <c r="E14548" t="s">
        <v>1050</v>
      </c>
    </row>
    <row r="14549" spans="2:5" x14ac:dyDescent="0.35">
      <c r="B14549" t="s">
        <v>7073</v>
      </c>
      <c r="C14549" t="s">
        <v>19641</v>
      </c>
      <c r="D14549" t="s">
        <v>8381</v>
      </c>
      <c r="E14549" t="s">
        <v>1028</v>
      </c>
    </row>
    <row r="14550" spans="2:5" x14ac:dyDescent="0.35">
      <c r="B14550" t="s">
        <v>17628</v>
      </c>
      <c r="C14550" t="s">
        <v>19641</v>
      </c>
    </row>
    <row r="14551" spans="2:5" x14ac:dyDescent="0.35">
      <c r="B14551" t="s">
        <v>17629</v>
      </c>
      <c r="C14551" t="s">
        <v>19641</v>
      </c>
      <c r="D14551" t="s">
        <v>19876</v>
      </c>
      <c r="E14551" t="s">
        <v>1105</v>
      </c>
    </row>
    <row r="14552" spans="2:5" x14ac:dyDescent="0.35">
      <c r="B14552" t="s">
        <v>17630</v>
      </c>
      <c r="C14552" t="s">
        <v>19641</v>
      </c>
      <c r="D14552" t="s">
        <v>19876</v>
      </c>
      <c r="E14552" t="s">
        <v>1105</v>
      </c>
    </row>
    <row r="14553" spans="2:5" x14ac:dyDescent="0.35">
      <c r="B14553" t="s">
        <v>17631</v>
      </c>
      <c r="C14553" t="s">
        <v>19641</v>
      </c>
      <c r="D14553" t="s">
        <v>19876</v>
      </c>
      <c r="E14553" t="s">
        <v>1105</v>
      </c>
    </row>
    <row r="14554" spans="2:5" x14ac:dyDescent="0.35">
      <c r="B14554" t="s">
        <v>5124</v>
      </c>
      <c r="C14554" t="s">
        <v>19641</v>
      </c>
      <c r="D14554" t="s">
        <v>5125</v>
      </c>
      <c r="E14554" t="s">
        <v>1057</v>
      </c>
    </row>
    <row r="14555" spans="2:5" x14ac:dyDescent="0.35">
      <c r="B14555" t="s">
        <v>7082</v>
      </c>
      <c r="C14555" t="s">
        <v>19641</v>
      </c>
      <c r="D14555" t="s">
        <v>5125</v>
      </c>
      <c r="E14555" t="s">
        <v>1057</v>
      </c>
    </row>
    <row r="14556" spans="2:5" x14ac:dyDescent="0.35">
      <c r="B14556" t="s">
        <v>17632</v>
      </c>
      <c r="C14556" t="s">
        <v>19641</v>
      </c>
      <c r="D14556" t="s">
        <v>19877</v>
      </c>
      <c r="E14556" t="s">
        <v>1032</v>
      </c>
    </row>
    <row r="14557" spans="2:5" x14ac:dyDescent="0.35">
      <c r="B14557" t="s">
        <v>17633</v>
      </c>
      <c r="C14557" t="s">
        <v>19641</v>
      </c>
      <c r="D14557" t="s">
        <v>19877</v>
      </c>
      <c r="E14557" t="s">
        <v>1032</v>
      </c>
    </row>
    <row r="14558" spans="2:5" x14ac:dyDescent="0.35">
      <c r="B14558" t="s">
        <v>17634</v>
      </c>
      <c r="C14558" t="s">
        <v>19641</v>
      </c>
    </row>
    <row r="14559" spans="2:5" x14ac:dyDescent="0.35">
      <c r="B14559" t="s">
        <v>17635</v>
      </c>
      <c r="C14559" t="s">
        <v>19641</v>
      </c>
    </row>
    <row r="14560" spans="2:5" x14ac:dyDescent="0.35">
      <c r="B14560" t="s">
        <v>17636</v>
      </c>
      <c r="C14560" t="s">
        <v>19641</v>
      </c>
      <c r="D14560" t="s">
        <v>8942</v>
      </c>
    </row>
    <row r="14561" spans="2:5" x14ac:dyDescent="0.35">
      <c r="B14561" t="s">
        <v>17637</v>
      </c>
      <c r="C14561" t="s">
        <v>19641</v>
      </c>
      <c r="D14561" t="s">
        <v>8388</v>
      </c>
      <c r="E14561" t="s">
        <v>1105</v>
      </c>
    </row>
    <row r="14562" spans="2:5" x14ac:dyDescent="0.35">
      <c r="B14562" t="s">
        <v>17638</v>
      </c>
      <c r="C14562" t="s">
        <v>19641</v>
      </c>
      <c r="D14562" t="s">
        <v>8388</v>
      </c>
      <c r="E14562" t="s">
        <v>1105</v>
      </c>
    </row>
    <row r="14563" spans="2:5" x14ac:dyDescent="0.35">
      <c r="B14563" t="s">
        <v>17639</v>
      </c>
      <c r="C14563" t="s">
        <v>19641</v>
      </c>
      <c r="D14563" t="s">
        <v>8388</v>
      </c>
      <c r="E14563" t="s">
        <v>1105</v>
      </c>
    </row>
    <row r="14564" spans="2:5" x14ac:dyDescent="0.35">
      <c r="B14564" t="s">
        <v>7092</v>
      </c>
      <c r="C14564" t="s">
        <v>19641</v>
      </c>
      <c r="D14564" t="s">
        <v>8388</v>
      </c>
      <c r="E14564" t="s">
        <v>1105</v>
      </c>
    </row>
    <row r="14565" spans="2:5" x14ac:dyDescent="0.35">
      <c r="B14565" t="s">
        <v>17640</v>
      </c>
      <c r="C14565" t="s">
        <v>19641</v>
      </c>
    </row>
    <row r="14566" spans="2:5" x14ac:dyDescent="0.35">
      <c r="B14566" t="s">
        <v>17641</v>
      </c>
      <c r="C14566" t="s">
        <v>19641</v>
      </c>
    </row>
    <row r="14567" spans="2:5" x14ac:dyDescent="0.35">
      <c r="B14567" t="s">
        <v>17642</v>
      </c>
      <c r="C14567" t="s">
        <v>19641</v>
      </c>
    </row>
    <row r="14568" spans="2:5" x14ac:dyDescent="0.35">
      <c r="B14568" t="s">
        <v>17643</v>
      </c>
      <c r="C14568" t="s">
        <v>19641</v>
      </c>
      <c r="D14568" t="s">
        <v>19878</v>
      </c>
      <c r="E14568" t="s">
        <v>1046</v>
      </c>
    </row>
    <row r="14569" spans="2:5" x14ac:dyDescent="0.35">
      <c r="B14569" t="s">
        <v>17644</v>
      </c>
      <c r="C14569" t="s">
        <v>19641</v>
      </c>
      <c r="D14569" t="s">
        <v>8391</v>
      </c>
      <c r="E14569" t="s">
        <v>1046</v>
      </c>
    </row>
    <row r="14570" spans="2:5" x14ac:dyDescent="0.35">
      <c r="B14570" t="s">
        <v>7097</v>
      </c>
      <c r="C14570" t="s">
        <v>19641</v>
      </c>
      <c r="D14570" t="s">
        <v>8391</v>
      </c>
      <c r="E14570" t="s">
        <v>1046</v>
      </c>
    </row>
    <row r="14571" spans="2:5" x14ac:dyDescent="0.35">
      <c r="B14571" t="s">
        <v>17645</v>
      </c>
      <c r="C14571" t="s">
        <v>19641</v>
      </c>
      <c r="D14571" t="s">
        <v>19878</v>
      </c>
      <c r="E14571" t="s">
        <v>1046</v>
      </c>
    </row>
    <row r="14572" spans="2:5" x14ac:dyDescent="0.35">
      <c r="B14572" t="s">
        <v>17646</v>
      </c>
      <c r="C14572" t="s">
        <v>19641</v>
      </c>
      <c r="D14572" t="s">
        <v>19879</v>
      </c>
    </row>
    <row r="14573" spans="2:5" x14ac:dyDescent="0.35">
      <c r="B14573" t="s">
        <v>17647</v>
      </c>
      <c r="C14573" t="s">
        <v>19641</v>
      </c>
      <c r="D14573" t="s">
        <v>19879</v>
      </c>
    </row>
    <row r="14574" spans="2:5" x14ac:dyDescent="0.35">
      <c r="B14574" t="s">
        <v>17648</v>
      </c>
      <c r="C14574" t="s">
        <v>19641</v>
      </c>
      <c r="D14574" t="s">
        <v>19879</v>
      </c>
    </row>
    <row r="14575" spans="2:5" x14ac:dyDescent="0.35">
      <c r="B14575" t="s">
        <v>17649</v>
      </c>
      <c r="C14575" t="s">
        <v>19641</v>
      </c>
      <c r="D14575" t="s">
        <v>19880</v>
      </c>
    </row>
    <row r="14576" spans="2:5" x14ac:dyDescent="0.35">
      <c r="B14576" t="s">
        <v>17650</v>
      </c>
      <c r="C14576" t="s">
        <v>19641</v>
      </c>
      <c r="D14576" t="s">
        <v>19880</v>
      </c>
    </row>
    <row r="14577" spans="2:4" x14ac:dyDescent="0.35">
      <c r="B14577" t="s">
        <v>17651</v>
      </c>
      <c r="C14577" t="s">
        <v>19641</v>
      </c>
      <c r="D14577" t="s">
        <v>19880</v>
      </c>
    </row>
    <row r="14578" spans="2:4" x14ac:dyDescent="0.35">
      <c r="B14578" t="s">
        <v>17652</v>
      </c>
      <c r="C14578" t="s">
        <v>19641</v>
      </c>
      <c r="D14578" t="s">
        <v>19880</v>
      </c>
    </row>
    <row r="14579" spans="2:4" x14ac:dyDescent="0.35">
      <c r="B14579" t="s">
        <v>17653</v>
      </c>
      <c r="C14579" t="s">
        <v>19641</v>
      </c>
      <c r="D14579" t="s">
        <v>19880</v>
      </c>
    </row>
    <row r="14580" spans="2:4" x14ac:dyDescent="0.35">
      <c r="B14580" t="s">
        <v>17654</v>
      </c>
      <c r="C14580" t="s">
        <v>19641</v>
      </c>
      <c r="D14580" t="s">
        <v>19880</v>
      </c>
    </row>
    <row r="14581" spans="2:4" x14ac:dyDescent="0.35">
      <c r="B14581" t="s">
        <v>17655</v>
      </c>
      <c r="C14581" t="s">
        <v>19641</v>
      </c>
      <c r="D14581" t="s">
        <v>19881</v>
      </c>
    </row>
    <row r="14582" spans="2:4" x14ac:dyDescent="0.35">
      <c r="B14582" t="s">
        <v>17656</v>
      </c>
      <c r="C14582" t="s">
        <v>19641</v>
      </c>
      <c r="D14582" t="s">
        <v>19881</v>
      </c>
    </row>
    <row r="14583" spans="2:4" x14ac:dyDescent="0.35">
      <c r="B14583" t="s">
        <v>17657</v>
      </c>
      <c r="C14583" t="s">
        <v>19641</v>
      </c>
      <c r="D14583" t="s">
        <v>19881</v>
      </c>
    </row>
    <row r="14584" spans="2:4" x14ac:dyDescent="0.35">
      <c r="B14584" t="s">
        <v>17658</v>
      </c>
      <c r="C14584" t="s">
        <v>19641</v>
      </c>
      <c r="D14584" t="s">
        <v>19881</v>
      </c>
    </row>
    <row r="14585" spans="2:4" x14ac:dyDescent="0.35">
      <c r="B14585" t="s">
        <v>17659</v>
      </c>
      <c r="C14585" t="s">
        <v>19641</v>
      </c>
      <c r="D14585" t="s">
        <v>19881</v>
      </c>
    </row>
    <row r="14586" spans="2:4" x14ac:dyDescent="0.35">
      <c r="B14586" t="s">
        <v>17660</v>
      </c>
      <c r="C14586" t="s">
        <v>19641</v>
      </c>
      <c r="D14586" t="s">
        <v>19881</v>
      </c>
    </row>
    <row r="14587" spans="2:4" x14ac:dyDescent="0.35">
      <c r="B14587" t="s">
        <v>17661</v>
      </c>
      <c r="C14587" t="s">
        <v>19641</v>
      </c>
      <c r="D14587" t="s">
        <v>19881</v>
      </c>
    </row>
    <row r="14588" spans="2:4" x14ac:dyDescent="0.35">
      <c r="B14588" t="s">
        <v>17662</v>
      </c>
      <c r="C14588" t="s">
        <v>19641</v>
      </c>
      <c r="D14588" t="s">
        <v>19881</v>
      </c>
    </row>
    <row r="14589" spans="2:4" x14ac:dyDescent="0.35">
      <c r="B14589" t="s">
        <v>17663</v>
      </c>
      <c r="C14589" t="s">
        <v>19641</v>
      </c>
      <c r="D14589" t="s">
        <v>19881</v>
      </c>
    </row>
    <row r="14590" spans="2:4" x14ac:dyDescent="0.35">
      <c r="B14590" t="s">
        <v>17664</v>
      </c>
      <c r="C14590" t="s">
        <v>19641</v>
      </c>
      <c r="D14590" t="s">
        <v>19881</v>
      </c>
    </row>
    <row r="14591" spans="2:4" x14ac:dyDescent="0.35">
      <c r="B14591" t="s">
        <v>17665</v>
      </c>
      <c r="C14591" t="s">
        <v>19641</v>
      </c>
      <c r="D14591" t="s">
        <v>19879</v>
      </c>
    </row>
    <row r="14592" spans="2:4" x14ac:dyDescent="0.35">
      <c r="B14592" t="s">
        <v>17666</v>
      </c>
      <c r="C14592" t="s">
        <v>19641</v>
      </c>
      <c r="D14592" t="s">
        <v>19879</v>
      </c>
    </row>
    <row r="14593" spans="2:4" x14ac:dyDescent="0.35">
      <c r="B14593" t="s">
        <v>17667</v>
      </c>
      <c r="C14593" t="s">
        <v>19641</v>
      </c>
      <c r="D14593" t="s">
        <v>19879</v>
      </c>
    </row>
    <row r="14594" spans="2:4" x14ac:dyDescent="0.35">
      <c r="B14594" t="s">
        <v>17668</v>
      </c>
      <c r="C14594" t="s">
        <v>19641</v>
      </c>
      <c r="D14594" t="s">
        <v>19879</v>
      </c>
    </row>
    <row r="14595" spans="2:4" x14ac:dyDescent="0.35">
      <c r="B14595" t="s">
        <v>17669</v>
      </c>
      <c r="C14595" t="s">
        <v>19641</v>
      </c>
      <c r="D14595" t="s">
        <v>19879</v>
      </c>
    </row>
    <row r="14596" spans="2:4" x14ac:dyDescent="0.35">
      <c r="B14596" t="s">
        <v>17670</v>
      </c>
      <c r="C14596" t="s">
        <v>19641</v>
      </c>
      <c r="D14596" t="s">
        <v>19882</v>
      </c>
    </row>
    <row r="14597" spans="2:4" x14ac:dyDescent="0.35">
      <c r="B14597" t="s">
        <v>17671</v>
      </c>
      <c r="C14597" t="s">
        <v>19641</v>
      </c>
      <c r="D14597" t="s">
        <v>19882</v>
      </c>
    </row>
    <row r="14598" spans="2:4" x14ac:dyDescent="0.35">
      <c r="B14598" t="s">
        <v>17672</v>
      </c>
      <c r="C14598" t="s">
        <v>19641</v>
      </c>
      <c r="D14598" t="s">
        <v>19882</v>
      </c>
    </row>
    <row r="14599" spans="2:4" x14ac:dyDescent="0.35">
      <c r="B14599" t="s">
        <v>17673</v>
      </c>
      <c r="C14599" t="s">
        <v>19641</v>
      </c>
      <c r="D14599" t="s">
        <v>19882</v>
      </c>
    </row>
    <row r="14600" spans="2:4" x14ac:dyDescent="0.35">
      <c r="B14600" t="s">
        <v>17674</v>
      </c>
      <c r="C14600" t="s">
        <v>19641</v>
      </c>
      <c r="D14600" t="s">
        <v>19882</v>
      </c>
    </row>
    <row r="14601" spans="2:4" x14ac:dyDescent="0.35">
      <c r="B14601" t="s">
        <v>17675</v>
      </c>
      <c r="C14601" t="s">
        <v>19641</v>
      </c>
      <c r="D14601" t="s">
        <v>19882</v>
      </c>
    </row>
    <row r="14602" spans="2:4" x14ac:dyDescent="0.35">
      <c r="B14602" t="s">
        <v>17676</v>
      </c>
      <c r="C14602" t="s">
        <v>19641</v>
      </c>
      <c r="D14602" t="s">
        <v>19882</v>
      </c>
    </row>
    <row r="14603" spans="2:4" x14ac:dyDescent="0.35">
      <c r="B14603" t="s">
        <v>17677</v>
      </c>
      <c r="C14603" t="s">
        <v>19641</v>
      </c>
      <c r="D14603" t="s">
        <v>19882</v>
      </c>
    </row>
    <row r="14604" spans="2:4" x14ac:dyDescent="0.35">
      <c r="B14604" t="s">
        <v>17678</v>
      </c>
      <c r="C14604" t="s">
        <v>19641</v>
      </c>
      <c r="D14604" t="s">
        <v>19882</v>
      </c>
    </row>
    <row r="14605" spans="2:4" x14ac:dyDescent="0.35">
      <c r="B14605" t="s">
        <v>17679</v>
      </c>
      <c r="C14605" t="s">
        <v>19641</v>
      </c>
      <c r="D14605" t="s">
        <v>19882</v>
      </c>
    </row>
    <row r="14606" spans="2:4" x14ac:dyDescent="0.35">
      <c r="B14606" t="s">
        <v>17680</v>
      </c>
      <c r="C14606" t="s">
        <v>19641</v>
      </c>
      <c r="D14606" t="s">
        <v>19882</v>
      </c>
    </row>
    <row r="14607" spans="2:4" x14ac:dyDescent="0.35">
      <c r="B14607" t="s">
        <v>17681</v>
      </c>
      <c r="C14607" t="s">
        <v>19641</v>
      </c>
      <c r="D14607" t="s">
        <v>19882</v>
      </c>
    </row>
    <row r="14608" spans="2:4" x14ac:dyDescent="0.35">
      <c r="B14608" t="s">
        <v>17682</v>
      </c>
      <c r="C14608" t="s">
        <v>19641</v>
      </c>
      <c r="D14608" t="s">
        <v>19882</v>
      </c>
    </row>
    <row r="14609" spans="2:4" x14ac:dyDescent="0.35">
      <c r="B14609" t="s">
        <v>17683</v>
      </c>
      <c r="C14609" t="s">
        <v>19641</v>
      </c>
      <c r="D14609" t="s">
        <v>19882</v>
      </c>
    </row>
    <row r="14610" spans="2:4" x14ac:dyDescent="0.35">
      <c r="B14610" t="s">
        <v>17684</v>
      </c>
      <c r="C14610" t="s">
        <v>19641</v>
      </c>
      <c r="D14610" t="s">
        <v>19882</v>
      </c>
    </row>
    <row r="14611" spans="2:4" x14ac:dyDescent="0.35">
      <c r="B14611" t="s">
        <v>17685</v>
      </c>
      <c r="C14611" t="s">
        <v>19641</v>
      </c>
      <c r="D14611" t="s">
        <v>19883</v>
      </c>
    </row>
    <row r="14612" spans="2:4" x14ac:dyDescent="0.35">
      <c r="B14612" t="s">
        <v>17686</v>
      </c>
      <c r="C14612" t="s">
        <v>19641</v>
      </c>
      <c r="D14612" t="s">
        <v>19884</v>
      </c>
    </row>
    <row r="14613" spans="2:4" x14ac:dyDescent="0.35">
      <c r="B14613" t="s">
        <v>17687</v>
      </c>
      <c r="C14613" t="s">
        <v>19641</v>
      </c>
      <c r="D14613" t="s">
        <v>19884</v>
      </c>
    </row>
    <row r="14614" spans="2:4" x14ac:dyDescent="0.35">
      <c r="B14614" t="s">
        <v>17688</v>
      </c>
      <c r="C14614" t="s">
        <v>19641</v>
      </c>
      <c r="D14614" t="s">
        <v>19884</v>
      </c>
    </row>
    <row r="14615" spans="2:4" x14ac:dyDescent="0.35">
      <c r="B14615" t="s">
        <v>17689</v>
      </c>
      <c r="C14615" t="s">
        <v>19641</v>
      </c>
      <c r="D14615" t="s">
        <v>19884</v>
      </c>
    </row>
    <row r="14616" spans="2:4" x14ac:dyDescent="0.35">
      <c r="B14616" t="s">
        <v>17690</v>
      </c>
      <c r="C14616" t="s">
        <v>19641</v>
      </c>
      <c r="D14616" t="s">
        <v>19885</v>
      </c>
    </row>
    <row r="14617" spans="2:4" x14ac:dyDescent="0.35">
      <c r="B14617" t="s">
        <v>17691</v>
      </c>
      <c r="C14617" t="s">
        <v>19641</v>
      </c>
      <c r="D14617" t="s">
        <v>19886</v>
      </c>
    </row>
    <row r="14618" spans="2:4" x14ac:dyDescent="0.35">
      <c r="B14618" t="s">
        <v>17692</v>
      </c>
      <c r="C14618" t="s">
        <v>19641</v>
      </c>
      <c r="D14618" t="s">
        <v>19887</v>
      </c>
    </row>
    <row r="14619" spans="2:4" x14ac:dyDescent="0.35">
      <c r="B14619" t="s">
        <v>17693</v>
      </c>
      <c r="C14619" t="s">
        <v>19641</v>
      </c>
      <c r="D14619" t="s">
        <v>19887</v>
      </c>
    </row>
    <row r="14620" spans="2:4" x14ac:dyDescent="0.35">
      <c r="B14620" t="s">
        <v>17694</v>
      </c>
      <c r="C14620" t="s">
        <v>19641</v>
      </c>
      <c r="D14620" t="s">
        <v>19887</v>
      </c>
    </row>
    <row r="14621" spans="2:4" x14ac:dyDescent="0.35">
      <c r="B14621" t="s">
        <v>17695</v>
      </c>
      <c r="C14621" t="s">
        <v>19641</v>
      </c>
      <c r="D14621" t="s">
        <v>19887</v>
      </c>
    </row>
    <row r="14622" spans="2:4" x14ac:dyDescent="0.35">
      <c r="B14622" t="s">
        <v>17696</v>
      </c>
      <c r="C14622" t="s">
        <v>19641</v>
      </c>
      <c r="D14622" t="s">
        <v>19887</v>
      </c>
    </row>
    <row r="14623" spans="2:4" x14ac:dyDescent="0.35">
      <c r="B14623" t="s">
        <v>17697</v>
      </c>
      <c r="C14623" t="s">
        <v>19641</v>
      </c>
      <c r="D14623" t="s">
        <v>19887</v>
      </c>
    </row>
    <row r="14624" spans="2:4" x14ac:dyDescent="0.35">
      <c r="B14624" t="s">
        <v>17698</v>
      </c>
      <c r="C14624" t="s">
        <v>19641</v>
      </c>
      <c r="D14624" t="s">
        <v>19887</v>
      </c>
    </row>
    <row r="14625" spans="2:4" x14ac:dyDescent="0.35">
      <c r="B14625" t="s">
        <v>17699</v>
      </c>
      <c r="C14625" t="s">
        <v>19641</v>
      </c>
      <c r="D14625" t="s">
        <v>19887</v>
      </c>
    </row>
    <row r="14626" spans="2:4" x14ac:dyDescent="0.35">
      <c r="B14626" t="s">
        <v>17700</v>
      </c>
      <c r="C14626" t="s">
        <v>19641</v>
      </c>
      <c r="D14626" t="s">
        <v>19887</v>
      </c>
    </row>
    <row r="14627" spans="2:4" x14ac:dyDescent="0.35">
      <c r="B14627" t="s">
        <v>17701</v>
      </c>
      <c r="C14627" t="s">
        <v>19641</v>
      </c>
      <c r="D14627" t="s">
        <v>19887</v>
      </c>
    </row>
    <row r="14628" spans="2:4" x14ac:dyDescent="0.35">
      <c r="B14628" t="s">
        <v>17702</v>
      </c>
      <c r="C14628" t="s">
        <v>19641</v>
      </c>
      <c r="D14628" t="s">
        <v>19887</v>
      </c>
    </row>
    <row r="14629" spans="2:4" x14ac:dyDescent="0.35">
      <c r="B14629" t="s">
        <v>17703</v>
      </c>
      <c r="C14629" t="s">
        <v>19641</v>
      </c>
      <c r="D14629" t="s">
        <v>19887</v>
      </c>
    </row>
    <row r="14630" spans="2:4" x14ac:dyDescent="0.35">
      <c r="B14630" t="s">
        <v>17704</v>
      </c>
      <c r="C14630" t="s">
        <v>19641</v>
      </c>
      <c r="D14630" t="s">
        <v>19887</v>
      </c>
    </row>
    <row r="14631" spans="2:4" x14ac:dyDescent="0.35">
      <c r="B14631" t="s">
        <v>17705</v>
      </c>
      <c r="C14631" t="s">
        <v>19641</v>
      </c>
      <c r="D14631" t="s">
        <v>19887</v>
      </c>
    </row>
    <row r="14632" spans="2:4" x14ac:dyDescent="0.35">
      <c r="B14632" t="s">
        <v>17706</v>
      </c>
      <c r="C14632" t="s">
        <v>19641</v>
      </c>
      <c r="D14632" t="s">
        <v>19887</v>
      </c>
    </row>
    <row r="14633" spans="2:4" x14ac:dyDescent="0.35">
      <c r="B14633" t="s">
        <v>17707</v>
      </c>
      <c r="C14633" t="s">
        <v>19641</v>
      </c>
      <c r="D14633" t="s">
        <v>19887</v>
      </c>
    </row>
    <row r="14634" spans="2:4" x14ac:dyDescent="0.35">
      <c r="B14634" t="s">
        <v>17708</v>
      </c>
      <c r="C14634" t="s">
        <v>19641</v>
      </c>
      <c r="D14634" t="s">
        <v>19887</v>
      </c>
    </row>
    <row r="14635" spans="2:4" x14ac:dyDescent="0.35">
      <c r="B14635" t="s">
        <v>17709</v>
      </c>
      <c r="C14635" t="s">
        <v>19641</v>
      </c>
      <c r="D14635" t="s">
        <v>19887</v>
      </c>
    </row>
    <row r="14636" spans="2:4" x14ac:dyDescent="0.35">
      <c r="B14636" t="s">
        <v>17710</v>
      </c>
      <c r="C14636" t="s">
        <v>19641</v>
      </c>
      <c r="D14636" t="s">
        <v>19887</v>
      </c>
    </row>
    <row r="14637" spans="2:4" x14ac:dyDescent="0.35">
      <c r="B14637" t="s">
        <v>17711</v>
      </c>
      <c r="C14637" t="s">
        <v>19641</v>
      </c>
      <c r="D14637" t="s">
        <v>19887</v>
      </c>
    </row>
    <row r="14638" spans="2:4" x14ac:dyDescent="0.35">
      <c r="B14638" t="s">
        <v>17712</v>
      </c>
      <c r="C14638" t="s">
        <v>19641</v>
      </c>
      <c r="D14638" t="s">
        <v>19887</v>
      </c>
    </row>
    <row r="14639" spans="2:4" x14ac:dyDescent="0.35">
      <c r="B14639" t="s">
        <v>17713</v>
      </c>
      <c r="C14639" t="s">
        <v>19641</v>
      </c>
      <c r="D14639" t="s">
        <v>19887</v>
      </c>
    </row>
    <row r="14640" spans="2:4" x14ac:dyDescent="0.35">
      <c r="B14640" t="s">
        <v>17714</v>
      </c>
      <c r="C14640" t="s">
        <v>19641</v>
      </c>
      <c r="D14640" t="s">
        <v>19887</v>
      </c>
    </row>
    <row r="14641" spans="2:4" x14ac:dyDescent="0.35">
      <c r="B14641" t="s">
        <v>17715</v>
      </c>
      <c r="C14641" t="s">
        <v>19641</v>
      </c>
      <c r="D14641" t="s">
        <v>19887</v>
      </c>
    </row>
    <row r="14642" spans="2:4" x14ac:dyDescent="0.35">
      <c r="B14642" t="s">
        <v>17716</v>
      </c>
      <c r="C14642" t="s">
        <v>19641</v>
      </c>
      <c r="D14642" t="s">
        <v>19887</v>
      </c>
    </row>
    <row r="14643" spans="2:4" x14ac:dyDescent="0.35">
      <c r="B14643" t="s">
        <v>17717</v>
      </c>
      <c r="C14643" t="s">
        <v>19641</v>
      </c>
      <c r="D14643" t="s">
        <v>19887</v>
      </c>
    </row>
    <row r="14644" spans="2:4" x14ac:dyDescent="0.35">
      <c r="B14644" t="s">
        <v>17718</v>
      </c>
      <c r="C14644" t="s">
        <v>19641</v>
      </c>
      <c r="D14644" t="s">
        <v>19887</v>
      </c>
    </row>
    <row r="14645" spans="2:4" x14ac:dyDescent="0.35">
      <c r="B14645" t="s">
        <v>17719</v>
      </c>
      <c r="C14645" t="s">
        <v>19641</v>
      </c>
      <c r="D14645" t="s">
        <v>19887</v>
      </c>
    </row>
    <row r="14646" spans="2:4" x14ac:dyDescent="0.35">
      <c r="B14646" t="s">
        <v>17720</v>
      </c>
      <c r="C14646" t="s">
        <v>19641</v>
      </c>
      <c r="D14646" t="s">
        <v>19887</v>
      </c>
    </row>
    <row r="14647" spans="2:4" x14ac:dyDescent="0.35">
      <c r="B14647" t="s">
        <v>17721</v>
      </c>
      <c r="C14647" t="s">
        <v>19641</v>
      </c>
      <c r="D14647" t="s">
        <v>19887</v>
      </c>
    </row>
    <row r="14648" spans="2:4" x14ac:dyDescent="0.35">
      <c r="B14648" t="s">
        <v>17722</v>
      </c>
      <c r="C14648" t="s">
        <v>19641</v>
      </c>
      <c r="D14648" t="s">
        <v>19887</v>
      </c>
    </row>
    <row r="14649" spans="2:4" x14ac:dyDescent="0.35">
      <c r="B14649" t="s">
        <v>17723</v>
      </c>
      <c r="C14649" t="s">
        <v>19641</v>
      </c>
      <c r="D14649" t="s">
        <v>19887</v>
      </c>
    </row>
    <row r="14650" spans="2:4" x14ac:dyDescent="0.35">
      <c r="B14650" t="s">
        <v>17724</v>
      </c>
      <c r="C14650" t="s">
        <v>19641</v>
      </c>
      <c r="D14650" t="s">
        <v>19887</v>
      </c>
    </row>
    <row r="14651" spans="2:4" x14ac:dyDescent="0.35">
      <c r="B14651" t="s">
        <v>17725</v>
      </c>
      <c r="C14651" t="s">
        <v>19641</v>
      </c>
      <c r="D14651" t="s">
        <v>19887</v>
      </c>
    </row>
    <row r="14652" spans="2:4" x14ac:dyDescent="0.35">
      <c r="B14652" t="s">
        <v>17726</v>
      </c>
      <c r="C14652" t="s">
        <v>19641</v>
      </c>
      <c r="D14652" t="s">
        <v>19887</v>
      </c>
    </row>
    <row r="14653" spans="2:4" x14ac:dyDescent="0.35">
      <c r="B14653" t="s">
        <v>17727</v>
      </c>
      <c r="C14653" t="s">
        <v>19641</v>
      </c>
      <c r="D14653" t="s">
        <v>19887</v>
      </c>
    </row>
    <row r="14654" spans="2:4" x14ac:dyDescent="0.35">
      <c r="B14654" t="s">
        <v>17728</v>
      </c>
      <c r="C14654" t="s">
        <v>19641</v>
      </c>
      <c r="D14654" t="s">
        <v>19887</v>
      </c>
    </row>
    <row r="14655" spans="2:4" x14ac:dyDescent="0.35">
      <c r="B14655" t="s">
        <v>17729</v>
      </c>
      <c r="C14655" t="s">
        <v>19641</v>
      </c>
      <c r="D14655" t="s">
        <v>19887</v>
      </c>
    </row>
    <row r="14656" spans="2:4" x14ac:dyDescent="0.35">
      <c r="B14656" t="s">
        <v>17730</v>
      </c>
      <c r="C14656" t="s">
        <v>19641</v>
      </c>
      <c r="D14656" t="s">
        <v>19887</v>
      </c>
    </row>
    <row r="14657" spans="2:5" x14ac:dyDescent="0.35">
      <c r="B14657" t="s">
        <v>17731</v>
      </c>
      <c r="C14657" t="s">
        <v>19641</v>
      </c>
      <c r="D14657" t="s">
        <v>19887</v>
      </c>
    </row>
    <row r="14658" spans="2:5" x14ac:dyDescent="0.35">
      <c r="B14658" t="s">
        <v>17732</v>
      </c>
      <c r="C14658" t="s">
        <v>19641</v>
      </c>
      <c r="D14658" t="s">
        <v>19887</v>
      </c>
    </row>
    <row r="14659" spans="2:5" x14ac:dyDescent="0.35">
      <c r="B14659" t="s">
        <v>17733</v>
      </c>
      <c r="C14659" t="s">
        <v>19641</v>
      </c>
      <c r="D14659" t="s">
        <v>19887</v>
      </c>
    </row>
    <row r="14660" spans="2:5" x14ac:dyDescent="0.35">
      <c r="B14660" t="s">
        <v>17734</v>
      </c>
      <c r="C14660" t="s">
        <v>19641</v>
      </c>
      <c r="D14660" t="s">
        <v>19887</v>
      </c>
    </row>
    <row r="14661" spans="2:5" x14ac:dyDescent="0.35">
      <c r="B14661" t="s">
        <v>17735</v>
      </c>
      <c r="C14661" t="s">
        <v>19641</v>
      </c>
      <c r="D14661" t="s">
        <v>19887</v>
      </c>
    </row>
    <row r="14662" spans="2:5" x14ac:dyDescent="0.35">
      <c r="B14662" t="s">
        <v>17736</v>
      </c>
      <c r="C14662" t="s">
        <v>19641</v>
      </c>
      <c r="D14662" t="s">
        <v>19887</v>
      </c>
    </row>
    <row r="14663" spans="2:5" x14ac:dyDescent="0.35">
      <c r="B14663" t="s">
        <v>17737</v>
      </c>
      <c r="C14663" t="s">
        <v>19641</v>
      </c>
      <c r="D14663" t="s">
        <v>19887</v>
      </c>
    </row>
    <row r="14664" spans="2:5" x14ac:dyDescent="0.35">
      <c r="B14664" t="s">
        <v>17738</v>
      </c>
      <c r="C14664" t="s">
        <v>19641</v>
      </c>
      <c r="D14664" t="s">
        <v>19887</v>
      </c>
    </row>
    <row r="14665" spans="2:5" x14ac:dyDescent="0.35">
      <c r="B14665" t="s">
        <v>17739</v>
      </c>
      <c r="C14665" t="s">
        <v>19641</v>
      </c>
      <c r="D14665" t="s">
        <v>19887</v>
      </c>
    </row>
    <row r="14666" spans="2:5" x14ac:dyDescent="0.35">
      <c r="B14666" t="s">
        <v>17740</v>
      </c>
      <c r="C14666" t="s">
        <v>19641</v>
      </c>
      <c r="D14666" t="s">
        <v>19887</v>
      </c>
    </row>
    <row r="14667" spans="2:5" x14ac:dyDescent="0.35">
      <c r="B14667" t="s">
        <v>17741</v>
      </c>
      <c r="C14667" t="s">
        <v>19641</v>
      </c>
      <c r="D14667" t="s">
        <v>19887</v>
      </c>
    </row>
    <row r="14668" spans="2:5" x14ac:dyDescent="0.35">
      <c r="B14668" t="s">
        <v>17742</v>
      </c>
      <c r="C14668" t="s">
        <v>19641</v>
      </c>
      <c r="D14668" t="s">
        <v>19887</v>
      </c>
    </row>
    <row r="14669" spans="2:5" x14ac:dyDescent="0.35">
      <c r="B14669" t="s">
        <v>17743</v>
      </c>
      <c r="C14669" t="s">
        <v>19641</v>
      </c>
      <c r="D14669" t="s">
        <v>19887</v>
      </c>
    </row>
    <row r="14670" spans="2:5" x14ac:dyDescent="0.35">
      <c r="B14670" t="s">
        <v>17744</v>
      </c>
      <c r="C14670" t="s">
        <v>19641</v>
      </c>
    </row>
    <row r="14671" spans="2:5" x14ac:dyDescent="0.35">
      <c r="B14671" t="s">
        <v>17745</v>
      </c>
      <c r="C14671" t="s">
        <v>19641</v>
      </c>
    </row>
    <row r="14672" spans="2:5" x14ac:dyDescent="0.35">
      <c r="B14672" t="s">
        <v>5149</v>
      </c>
      <c r="C14672" t="s">
        <v>19641</v>
      </c>
      <c r="D14672" t="s">
        <v>5150</v>
      </c>
      <c r="E14672" t="s">
        <v>1057</v>
      </c>
    </row>
    <row r="14673" spans="2:5" x14ac:dyDescent="0.35">
      <c r="B14673" t="s">
        <v>17746</v>
      </c>
      <c r="C14673" t="s">
        <v>19641</v>
      </c>
    </row>
    <row r="14674" spans="2:5" x14ac:dyDescent="0.35">
      <c r="B14674" t="s">
        <v>5151</v>
      </c>
      <c r="C14674" t="s">
        <v>19641</v>
      </c>
    </row>
    <row r="14675" spans="2:5" x14ac:dyDescent="0.35">
      <c r="B14675" t="s">
        <v>7112</v>
      </c>
      <c r="C14675" t="s">
        <v>19641</v>
      </c>
      <c r="D14675" t="s">
        <v>1191</v>
      </c>
      <c r="E14675" t="s">
        <v>1028</v>
      </c>
    </row>
    <row r="14676" spans="2:5" x14ac:dyDescent="0.35">
      <c r="B14676" t="s">
        <v>17747</v>
      </c>
      <c r="C14676" t="s">
        <v>19641</v>
      </c>
      <c r="D14676" t="s">
        <v>1191</v>
      </c>
      <c r="E14676" t="s">
        <v>1028</v>
      </c>
    </row>
    <row r="14677" spans="2:5" x14ac:dyDescent="0.35">
      <c r="B14677" t="s">
        <v>17748</v>
      </c>
      <c r="C14677" t="s">
        <v>19641</v>
      </c>
      <c r="D14677" t="s">
        <v>1191</v>
      </c>
      <c r="E14677" t="s">
        <v>1028</v>
      </c>
    </row>
    <row r="14678" spans="2:5" x14ac:dyDescent="0.35">
      <c r="B14678" t="s">
        <v>17749</v>
      </c>
      <c r="C14678" t="s">
        <v>19641</v>
      </c>
      <c r="D14678" t="s">
        <v>1191</v>
      </c>
      <c r="E14678" t="s">
        <v>1028</v>
      </c>
    </row>
    <row r="14679" spans="2:5" x14ac:dyDescent="0.35">
      <c r="B14679" t="s">
        <v>7114</v>
      </c>
      <c r="C14679" t="s">
        <v>19641</v>
      </c>
      <c r="D14679" t="s">
        <v>1191</v>
      </c>
      <c r="E14679" t="s">
        <v>1028</v>
      </c>
    </row>
    <row r="14680" spans="2:5" x14ac:dyDescent="0.35">
      <c r="B14680" t="s">
        <v>7115</v>
      </c>
      <c r="C14680" t="s">
        <v>19641</v>
      </c>
      <c r="D14680" t="s">
        <v>1191</v>
      </c>
      <c r="E14680" t="s">
        <v>1028</v>
      </c>
    </row>
    <row r="14681" spans="2:5" x14ac:dyDescent="0.35">
      <c r="B14681" t="s">
        <v>17750</v>
      </c>
      <c r="C14681" t="s">
        <v>19641</v>
      </c>
      <c r="D14681" t="s">
        <v>1191</v>
      </c>
      <c r="E14681" t="s">
        <v>1028</v>
      </c>
    </row>
    <row r="14682" spans="2:5" x14ac:dyDescent="0.35">
      <c r="B14682" t="s">
        <v>17751</v>
      </c>
      <c r="C14682" t="s">
        <v>19641</v>
      </c>
      <c r="D14682" t="s">
        <v>1191</v>
      </c>
      <c r="E14682" t="s">
        <v>1028</v>
      </c>
    </row>
    <row r="14683" spans="2:5" x14ac:dyDescent="0.35">
      <c r="B14683" t="s">
        <v>7116</v>
      </c>
      <c r="C14683" t="s">
        <v>19641</v>
      </c>
      <c r="D14683" t="s">
        <v>1191</v>
      </c>
      <c r="E14683" t="s">
        <v>1028</v>
      </c>
    </row>
    <row r="14684" spans="2:5" x14ac:dyDescent="0.35">
      <c r="B14684" t="s">
        <v>7117</v>
      </c>
      <c r="C14684" t="s">
        <v>19641</v>
      </c>
      <c r="D14684" t="s">
        <v>1191</v>
      </c>
      <c r="E14684" t="s">
        <v>1028</v>
      </c>
    </row>
    <row r="14685" spans="2:5" x14ac:dyDescent="0.35">
      <c r="B14685" t="s">
        <v>17752</v>
      </c>
      <c r="C14685" t="s">
        <v>19641</v>
      </c>
      <c r="D14685" t="s">
        <v>19888</v>
      </c>
      <c r="E14685" t="s">
        <v>4149</v>
      </c>
    </row>
    <row r="14686" spans="2:5" x14ac:dyDescent="0.35">
      <c r="B14686" t="s">
        <v>17753</v>
      </c>
      <c r="C14686" t="s">
        <v>19641</v>
      </c>
    </row>
    <row r="14687" spans="2:5" x14ac:dyDescent="0.35">
      <c r="B14687" t="s">
        <v>17754</v>
      </c>
      <c r="C14687" t="s">
        <v>19641</v>
      </c>
      <c r="D14687" t="s">
        <v>19889</v>
      </c>
    </row>
    <row r="14688" spans="2:5" x14ac:dyDescent="0.35">
      <c r="B14688" t="s">
        <v>17755</v>
      </c>
      <c r="C14688" t="s">
        <v>19641</v>
      </c>
    </row>
    <row r="14689" spans="2:5" x14ac:dyDescent="0.35">
      <c r="B14689" t="s">
        <v>17756</v>
      </c>
      <c r="C14689" t="s">
        <v>19641</v>
      </c>
      <c r="D14689" t="s">
        <v>5162</v>
      </c>
      <c r="E14689" t="s">
        <v>1105</v>
      </c>
    </row>
    <row r="14690" spans="2:5" x14ac:dyDescent="0.35">
      <c r="B14690" t="s">
        <v>17757</v>
      </c>
      <c r="C14690" t="s">
        <v>19641</v>
      </c>
      <c r="D14690" t="s">
        <v>19890</v>
      </c>
    </row>
    <row r="14691" spans="2:5" x14ac:dyDescent="0.35">
      <c r="B14691" t="s">
        <v>17758</v>
      </c>
      <c r="C14691" t="s">
        <v>19641</v>
      </c>
      <c r="D14691" t="s">
        <v>6175</v>
      </c>
      <c r="E14691" t="s">
        <v>1028</v>
      </c>
    </row>
    <row r="14692" spans="2:5" x14ac:dyDescent="0.35">
      <c r="B14692" t="s">
        <v>17759</v>
      </c>
      <c r="C14692" t="s">
        <v>19641</v>
      </c>
      <c r="D14692" t="s">
        <v>6175</v>
      </c>
      <c r="E14692" t="s">
        <v>1028</v>
      </c>
    </row>
    <row r="14693" spans="2:5" x14ac:dyDescent="0.35">
      <c r="B14693" t="s">
        <v>17760</v>
      </c>
      <c r="C14693" t="s">
        <v>19641</v>
      </c>
      <c r="D14693" t="s">
        <v>6175</v>
      </c>
      <c r="E14693" t="s">
        <v>1028</v>
      </c>
    </row>
    <row r="14694" spans="2:5" x14ac:dyDescent="0.35">
      <c r="B14694" t="s">
        <v>17761</v>
      </c>
      <c r="C14694" t="s">
        <v>19641</v>
      </c>
      <c r="D14694" t="s">
        <v>6175</v>
      </c>
      <c r="E14694" t="s">
        <v>1028</v>
      </c>
    </row>
    <row r="14695" spans="2:5" x14ac:dyDescent="0.35">
      <c r="B14695" t="s">
        <v>17762</v>
      </c>
      <c r="C14695" t="s">
        <v>19641</v>
      </c>
      <c r="D14695" t="s">
        <v>6175</v>
      </c>
      <c r="E14695" t="s">
        <v>1028</v>
      </c>
    </row>
    <row r="14696" spans="2:5" x14ac:dyDescent="0.35">
      <c r="B14696" t="s">
        <v>14038</v>
      </c>
      <c r="C14696" t="s">
        <v>19641</v>
      </c>
      <c r="D14696" t="s">
        <v>6175</v>
      </c>
      <c r="E14696" t="s">
        <v>1028</v>
      </c>
    </row>
    <row r="14697" spans="2:5" x14ac:dyDescent="0.35">
      <c r="B14697" t="s">
        <v>17763</v>
      </c>
      <c r="C14697" t="s">
        <v>19641</v>
      </c>
      <c r="D14697" t="s">
        <v>8942</v>
      </c>
    </row>
    <row r="14698" spans="2:5" x14ac:dyDescent="0.35">
      <c r="B14698" t="s">
        <v>17764</v>
      </c>
      <c r="C14698" t="s">
        <v>19641</v>
      </c>
      <c r="D14698" t="s">
        <v>8942</v>
      </c>
    </row>
    <row r="14699" spans="2:5" x14ac:dyDescent="0.35">
      <c r="B14699" t="s">
        <v>8944</v>
      </c>
      <c r="C14699" t="s">
        <v>19641</v>
      </c>
      <c r="D14699" t="s">
        <v>8942</v>
      </c>
    </row>
    <row r="14700" spans="2:5" x14ac:dyDescent="0.35">
      <c r="B14700" t="s">
        <v>17765</v>
      </c>
      <c r="C14700" t="s">
        <v>19641</v>
      </c>
      <c r="D14700" t="s">
        <v>19891</v>
      </c>
    </row>
    <row r="14701" spans="2:5" x14ac:dyDescent="0.35">
      <c r="B14701" t="s">
        <v>17766</v>
      </c>
      <c r="C14701" t="s">
        <v>19641</v>
      </c>
      <c r="D14701" t="s">
        <v>19892</v>
      </c>
    </row>
    <row r="14702" spans="2:5" x14ac:dyDescent="0.35">
      <c r="B14702" t="s">
        <v>17767</v>
      </c>
      <c r="C14702" t="s">
        <v>19641</v>
      </c>
      <c r="D14702" t="s">
        <v>19892</v>
      </c>
    </row>
    <row r="14703" spans="2:5" x14ac:dyDescent="0.35">
      <c r="B14703" t="s">
        <v>17768</v>
      </c>
      <c r="C14703" t="s">
        <v>19641</v>
      </c>
      <c r="D14703" t="s">
        <v>19892</v>
      </c>
    </row>
    <row r="14704" spans="2:5" x14ac:dyDescent="0.35">
      <c r="B14704" t="s">
        <v>17769</v>
      </c>
      <c r="C14704" t="s">
        <v>19641</v>
      </c>
      <c r="D14704" t="s">
        <v>19892</v>
      </c>
    </row>
    <row r="14705" spans="2:5" x14ac:dyDescent="0.35">
      <c r="B14705" t="s">
        <v>17770</v>
      </c>
      <c r="C14705" t="s">
        <v>19641</v>
      </c>
      <c r="D14705" t="s">
        <v>8406</v>
      </c>
      <c r="E14705" t="s">
        <v>1028</v>
      </c>
    </row>
    <row r="14706" spans="2:5" x14ac:dyDescent="0.35">
      <c r="B14706" t="s">
        <v>17771</v>
      </c>
      <c r="C14706" t="s">
        <v>19641</v>
      </c>
      <c r="D14706" t="s">
        <v>8406</v>
      </c>
      <c r="E14706" t="s">
        <v>1028</v>
      </c>
    </row>
    <row r="14707" spans="2:5" x14ac:dyDescent="0.35">
      <c r="B14707" t="s">
        <v>17772</v>
      </c>
      <c r="C14707" t="s">
        <v>19641</v>
      </c>
      <c r="D14707" t="s">
        <v>8406</v>
      </c>
      <c r="E14707" t="s">
        <v>1028</v>
      </c>
    </row>
    <row r="14708" spans="2:5" x14ac:dyDescent="0.35">
      <c r="B14708" t="s">
        <v>17773</v>
      </c>
      <c r="C14708" t="s">
        <v>19641</v>
      </c>
      <c r="D14708" t="s">
        <v>8406</v>
      </c>
      <c r="E14708" t="s">
        <v>1028</v>
      </c>
    </row>
    <row r="14709" spans="2:5" x14ac:dyDescent="0.35">
      <c r="B14709" t="s">
        <v>17774</v>
      </c>
      <c r="C14709" t="s">
        <v>19641</v>
      </c>
      <c r="D14709" t="s">
        <v>19893</v>
      </c>
      <c r="E14709" t="s">
        <v>1046</v>
      </c>
    </row>
    <row r="14710" spans="2:5" x14ac:dyDescent="0.35">
      <c r="B14710" t="s">
        <v>17775</v>
      </c>
      <c r="C14710" t="s">
        <v>19641</v>
      </c>
    </row>
    <row r="14711" spans="2:5" x14ac:dyDescent="0.35">
      <c r="B14711" t="s">
        <v>17776</v>
      </c>
      <c r="C14711" t="s">
        <v>19641</v>
      </c>
      <c r="D14711" t="s">
        <v>19894</v>
      </c>
      <c r="E14711" t="s">
        <v>1041</v>
      </c>
    </row>
    <row r="14712" spans="2:5" x14ac:dyDescent="0.35">
      <c r="B14712" t="s">
        <v>17777</v>
      </c>
      <c r="C14712" t="s">
        <v>19641</v>
      </c>
      <c r="D14712" t="s">
        <v>8408</v>
      </c>
      <c r="E14712" t="s">
        <v>1046</v>
      </c>
    </row>
    <row r="14713" spans="2:5" x14ac:dyDescent="0.35">
      <c r="B14713" t="s">
        <v>17778</v>
      </c>
      <c r="C14713" t="s">
        <v>19641</v>
      </c>
      <c r="D14713" t="s">
        <v>8408</v>
      </c>
      <c r="E14713" t="s">
        <v>1046</v>
      </c>
    </row>
    <row r="14714" spans="2:5" x14ac:dyDescent="0.35">
      <c r="B14714" t="s">
        <v>17779</v>
      </c>
      <c r="C14714" t="s">
        <v>19641</v>
      </c>
      <c r="D14714" t="s">
        <v>8408</v>
      </c>
      <c r="E14714" t="s">
        <v>1046</v>
      </c>
    </row>
    <row r="14715" spans="2:5" x14ac:dyDescent="0.35">
      <c r="B14715" t="s">
        <v>17780</v>
      </c>
      <c r="C14715" t="s">
        <v>19641</v>
      </c>
      <c r="D14715" t="s">
        <v>8408</v>
      </c>
      <c r="E14715" t="s">
        <v>1046</v>
      </c>
    </row>
    <row r="14716" spans="2:5" x14ac:dyDescent="0.35">
      <c r="B14716" t="s">
        <v>17781</v>
      </c>
      <c r="C14716" t="s">
        <v>19641</v>
      </c>
      <c r="D14716" t="s">
        <v>19895</v>
      </c>
      <c r="E14716" t="s">
        <v>1028</v>
      </c>
    </row>
    <row r="14717" spans="2:5" x14ac:dyDescent="0.35">
      <c r="B14717" t="s">
        <v>17782</v>
      </c>
      <c r="C14717" t="s">
        <v>19641</v>
      </c>
      <c r="D14717" t="s">
        <v>19896</v>
      </c>
    </row>
    <row r="14718" spans="2:5" x14ac:dyDescent="0.35">
      <c r="B14718" t="s">
        <v>17783</v>
      </c>
      <c r="C14718" t="s">
        <v>19641</v>
      </c>
      <c r="D14718" t="s">
        <v>19896</v>
      </c>
    </row>
    <row r="14719" spans="2:5" x14ac:dyDescent="0.35">
      <c r="B14719" t="s">
        <v>17784</v>
      </c>
      <c r="C14719" t="s">
        <v>19641</v>
      </c>
      <c r="D14719" t="s">
        <v>19896</v>
      </c>
    </row>
    <row r="14720" spans="2:5" x14ac:dyDescent="0.35">
      <c r="B14720" t="s">
        <v>17785</v>
      </c>
      <c r="C14720" t="s">
        <v>19641</v>
      </c>
      <c r="D14720" t="s">
        <v>19896</v>
      </c>
    </row>
    <row r="14721" spans="2:5" x14ac:dyDescent="0.35">
      <c r="B14721" t="s">
        <v>17786</v>
      </c>
      <c r="C14721" t="s">
        <v>19641</v>
      </c>
      <c r="D14721" t="s">
        <v>19896</v>
      </c>
    </row>
    <row r="14722" spans="2:5" x14ac:dyDescent="0.35">
      <c r="B14722" t="s">
        <v>17787</v>
      </c>
      <c r="C14722" t="s">
        <v>19641</v>
      </c>
      <c r="D14722" t="s">
        <v>19896</v>
      </c>
    </row>
    <row r="14723" spans="2:5" x14ac:dyDescent="0.35">
      <c r="B14723" t="s">
        <v>17788</v>
      </c>
      <c r="C14723" t="s">
        <v>19641</v>
      </c>
      <c r="D14723" t="s">
        <v>19896</v>
      </c>
    </row>
    <row r="14724" spans="2:5" x14ac:dyDescent="0.35">
      <c r="B14724" t="s">
        <v>17789</v>
      </c>
      <c r="C14724" t="s">
        <v>19641</v>
      </c>
      <c r="D14724" t="s">
        <v>19896</v>
      </c>
    </row>
    <row r="14725" spans="2:5" x14ac:dyDescent="0.35">
      <c r="B14725" t="s">
        <v>17790</v>
      </c>
      <c r="C14725" t="s">
        <v>19641</v>
      </c>
      <c r="D14725" t="s">
        <v>19896</v>
      </c>
    </row>
    <row r="14726" spans="2:5" x14ac:dyDescent="0.35">
      <c r="B14726" t="s">
        <v>17791</v>
      </c>
      <c r="C14726" t="s">
        <v>19641</v>
      </c>
      <c r="D14726" t="s">
        <v>19896</v>
      </c>
    </row>
    <row r="14727" spans="2:5" x14ac:dyDescent="0.35">
      <c r="B14727" t="s">
        <v>17792</v>
      </c>
      <c r="C14727" t="s">
        <v>19641</v>
      </c>
      <c r="D14727" t="s">
        <v>19896</v>
      </c>
    </row>
    <row r="14728" spans="2:5" x14ac:dyDescent="0.35">
      <c r="B14728" t="s">
        <v>17793</v>
      </c>
      <c r="C14728" t="s">
        <v>19641</v>
      </c>
      <c r="D14728" t="s">
        <v>19896</v>
      </c>
    </row>
    <row r="14729" spans="2:5" x14ac:dyDescent="0.35">
      <c r="B14729" t="s">
        <v>17794</v>
      </c>
      <c r="C14729" t="s">
        <v>19641</v>
      </c>
      <c r="D14729" t="s">
        <v>19896</v>
      </c>
    </row>
    <row r="14730" spans="2:5" x14ac:dyDescent="0.35">
      <c r="B14730" t="s">
        <v>17795</v>
      </c>
      <c r="C14730" t="s">
        <v>19641</v>
      </c>
      <c r="D14730" t="s">
        <v>19896</v>
      </c>
    </row>
    <row r="14731" spans="2:5" x14ac:dyDescent="0.35">
      <c r="B14731" t="s">
        <v>17796</v>
      </c>
      <c r="C14731" t="s">
        <v>19641</v>
      </c>
      <c r="D14731" t="s">
        <v>19896</v>
      </c>
    </row>
    <row r="14732" spans="2:5" x14ac:dyDescent="0.35">
      <c r="B14732" t="s">
        <v>17797</v>
      </c>
      <c r="C14732" t="s">
        <v>19641</v>
      </c>
      <c r="D14732" t="s">
        <v>19896</v>
      </c>
    </row>
    <row r="14733" spans="2:5" x14ac:dyDescent="0.35">
      <c r="B14733" t="s">
        <v>7158</v>
      </c>
      <c r="C14733" t="s">
        <v>19641</v>
      </c>
      <c r="D14733" t="s">
        <v>5192</v>
      </c>
      <c r="E14733" t="s">
        <v>1028</v>
      </c>
    </row>
    <row r="14734" spans="2:5" x14ac:dyDescent="0.35">
      <c r="B14734" t="s">
        <v>17798</v>
      </c>
      <c r="C14734" t="s">
        <v>19641</v>
      </c>
      <c r="D14734" t="s">
        <v>5192</v>
      </c>
      <c r="E14734" t="s">
        <v>1028</v>
      </c>
    </row>
    <row r="14735" spans="2:5" x14ac:dyDescent="0.35">
      <c r="B14735" t="s">
        <v>7159</v>
      </c>
      <c r="C14735" t="s">
        <v>19641</v>
      </c>
      <c r="D14735" t="s">
        <v>5192</v>
      </c>
      <c r="E14735" t="s">
        <v>1028</v>
      </c>
    </row>
    <row r="14736" spans="2:5" x14ac:dyDescent="0.35">
      <c r="B14736" t="s">
        <v>17799</v>
      </c>
      <c r="C14736" t="s">
        <v>19641</v>
      </c>
      <c r="D14736" t="s">
        <v>5192</v>
      </c>
      <c r="E14736" t="s">
        <v>1028</v>
      </c>
    </row>
    <row r="14737" spans="2:5" x14ac:dyDescent="0.35">
      <c r="B14737" t="s">
        <v>17800</v>
      </c>
      <c r="C14737" t="s">
        <v>19641</v>
      </c>
      <c r="D14737" t="s">
        <v>5192</v>
      </c>
      <c r="E14737" t="s">
        <v>1028</v>
      </c>
    </row>
    <row r="14738" spans="2:5" x14ac:dyDescent="0.35">
      <c r="B14738" t="s">
        <v>17801</v>
      </c>
      <c r="C14738" t="s">
        <v>19641</v>
      </c>
      <c r="D14738" t="s">
        <v>5192</v>
      </c>
      <c r="E14738" t="s">
        <v>1028</v>
      </c>
    </row>
    <row r="14739" spans="2:5" x14ac:dyDescent="0.35">
      <c r="B14739" t="s">
        <v>17802</v>
      </c>
      <c r="C14739" t="s">
        <v>19641</v>
      </c>
      <c r="D14739" t="s">
        <v>5192</v>
      </c>
      <c r="E14739" t="s">
        <v>1028</v>
      </c>
    </row>
    <row r="14740" spans="2:5" x14ac:dyDescent="0.35">
      <c r="B14740" t="s">
        <v>7160</v>
      </c>
      <c r="C14740" t="s">
        <v>19641</v>
      </c>
      <c r="D14740" t="s">
        <v>5192</v>
      </c>
      <c r="E14740" t="s">
        <v>1028</v>
      </c>
    </row>
    <row r="14741" spans="2:5" x14ac:dyDescent="0.35">
      <c r="B14741" t="s">
        <v>17803</v>
      </c>
      <c r="C14741" t="s">
        <v>19641</v>
      </c>
      <c r="D14741" t="s">
        <v>5192</v>
      </c>
      <c r="E14741" t="s">
        <v>1028</v>
      </c>
    </row>
    <row r="14742" spans="2:5" x14ac:dyDescent="0.35">
      <c r="B14742" t="s">
        <v>17804</v>
      </c>
      <c r="C14742" t="s">
        <v>19641</v>
      </c>
      <c r="D14742" t="s">
        <v>5192</v>
      </c>
      <c r="E14742" t="s">
        <v>1028</v>
      </c>
    </row>
    <row r="14743" spans="2:5" x14ac:dyDescent="0.35">
      <c r="B14743" t="s">
        <v>17805</v>
      </c>
      <c r="C14743" t="s">
        <v>19641</v>
      </c>
      <c r="D14743" t="s">
        <v>5192</v>
      </c>
      <c r="E14743" t="s">
        <v>1028</v>
      </c>
    </row>
    <row r="14744" spans="2:5" x14ac:dyDescent="0.35">
      <c r="B14744" t="s">
        <v>17806</v>
      </c>
      <c r="C14744" t="s">
        <v>19641</v>
      </c>
      <c r="D14744" t="s">
        <v>5192</v>
      </c>
      <c r="E14744" t="s">
        <v>1028</v>
      </c>
    </row>
    <row r="14745" spans="2:5" x14ac:dyDescent="0.35">
      <c r="B14745" t="s">
        <v>17807</v>
      </c>
      <c r="C14745" t="s">
        <v>19641</v>
      </c>
      <c r="D14745" t="s">
        <v>5192</v>
      </c>
      <c r="E14745" t="s">
        <v>1028</v>
      </c>
    </row>
    <row r="14746" spans="2:5" x14ac:dyDescent="0.35">
      <c r="B14746" t="s">
        <v>17808</v>
      </c>
      <c r="C14746" t="s">
        <v>19641</v>
      </c>
      <c r="D14746" t="s">
        <v>5192</v>
      </c>
      <c r="E14746" t="s">
        <v>1028</v>
      </c>
    </row>
    <row r="14747" spans="2:5" x14ac:dyDescent="0.35">
      <c r="B14747" t="s">
        <v>17809</v>
      </c>
      <c r="C14747" t="s">
        <v>19641</v>
      </c>
      <c r="D14747" t="s">
        <v>5192</v>
      </c>
      <c r="E14747" t="s">
        <v>1028</v>
      </c>
    </row>
    <row r="14748" spans="2:5" x14ac:dyDescent="0.35">
      <c r="B14748" t="s">
        <v>17810</v>
      </c>
      <c r="C14748" t="s">
        <v>19641</v>
      </c>
      <c r="D14748" t="s">
        <v>5192</v>
      </c>
      <c r="E14748" t="s">
        <v>1028</v>
      </c>
    </row>
    <row r="14749" spans="2:5" x14ac:dyDescent="0.35">
      <c r="B14749" t="s">
        <v>17811</v>
      </c>
      <c r="C14749" t="s">
        <v>19641</v>
      </c>
      <c r="D14749" t="s">
        <v>5192</v>
      </c>
      <c r="E14749" t="s">
        <v>1028</v>
      </c>
    </row>
    <row r="14750" spans="2:5" x14ac:dyDescent="0.35">
      <c r="B14750" t="s">
        <v>17812</v>
      </c>
      <c r="C14750" t="s">
        <v>19641</v>
      </c>
      <c r="D14750" t="s">
        <v>5192</v>
      </c>
      <c r="E14750" t="s">
        <v>1028</v>
      </c>
    </row>
    <row r="14751" spans="2:5" x14ac:dyDescent="0.35">
      <c r="B14751" t="s">
        <v>17813</v>
      </c>
      <c r="C14751" t="s">
        <v>19641</v>
      </c>
      <c r="D14751" t="s">
        <v>5192</v>
      </c>
      <c r="E14751" t="s">
        <v>1028</v>
      </c>
    </row>
    <row r="14752" spans="2:5" x14ac:dyDescent="0.35">
      <c r="B14752" t="s">
        <v>7161</v>
      </c>
      <c r="C14752" t="s">
        <v>19641</v>
      </c>
      <c r="D14752" t="s">
        <v>5192</v>
      </c>
      <c r="E14752" t="s">
        <v>1028</v>
      </c>
    </row>
    <row r="14753" spans="2:5" x14ac:dyDescent="0.35">
      <c r="B14753" t="s">
        <v>7162</v>
      </c>
      <c r="C14753" t="s">
        <v>19641</v>
      </c>
      <c r="D14753" t="s">
        <v>5192</v>
      </c>
      <c r="E14753" t="s">
        <v>1028</v>
      </c>
    </row>
    <row r="14754" spans="2:5" x14ac:dyDescent="0.35">
      <c r="B14754" t="s">
        <v>17814</v>
      </c>
      <c r="C14754" t="s">
        <v>19641</v>
      </c>
      <c r="D14754" t="s">
        <v>5192</v>
      </c>
      <c r="E14754" t="s">
        <v>1028</v>
      </c>
    </row>
    <row r="14755" spans="2:5" x14ac:dyDescent="0.35">
      <c r="B14755" t="s">
        <v>7163</v>
      </c>
      <c r="C14755" t="s">
        <v>19641</v>
      </c>
      <c r="D14755" t="s">
        <v>5192</v>
      </c>
      <c r="E14755" t="s">
        <v>1028</v>
      </c>
    </row>
    <row r="14756" spans="2:5" x14ac:dyDescent="0.35">
      <c r="B14756" t="s">
        <v>17815</v>
      </c>
      <c r="C14756" t="s">
        <v>19641</v>
      </c>
      <c r="D14756" t="s">
        <v>5192</v>
      </c>
      <c r="E14756" t="s">
        <v>1028</v>
      </c>
    </row>
    <row r="14757" spans="2:5" x14ac:dyDescent="0.35">
      <c r="B14757" t="s">
        <v>17816</v>
      </c>
      <c r="C14757" t="s">
        <v>19641</v>
      </c>
      <c r="D14757" t="s">
        <v>19897</v>
      </c>
    </row>
    <row r="14758" spans="2:5" x14ac:dyDescent="0.35">
      <c r="B14758" t="s">
        <v>17817</v>
      </c>
      <c r="C14758" t="s">
        <v>19641</v>
      </c>
      <c r="D14758" t="s">
        <v>19897</v>
      </c>
    </row>
    <row r="14759" spans="2:5" x14ac:dyDescent="0.35">
      <c r="B14759" t="s">
        <v>17818</v>
      </c>
      <c r="C14759" t="s">
        <v>19641</v>
      </c>
      <c r="D14759" t="s">
        <v>19897</v>
      </c>
    </row>
    <row r="14760" spans="2:5" x14ac:dyDescent="0.35">
      <c r="B14760" t="s">
        <v>17819</v>
      </c>
      <c r="C14760" t="s">
        <v>19641</v>
      </c>
      <c r="D14760" t="s">
        <v>19898</v>
      </c>
    </row>
    <row r="14761" spans="2:5" x14ac:dyDescent="0.35">
      <c r="B14761" t="s">
        <v>17820</v>
      </c>
      <c r="C14761" t="s">
        <v>19641</v>
      </c>
      <c r="D14761" t="s">
        <v>19897</v>
      </c>
    </row>
    <row r="14762" spans="2:5" x14ac:dyDescent="0.35">
      <c r="B14762" t="s">
        <v>17821</v>
      </c>
      <c r="C14762" t="s">
        <v>19641</v>
      </c>
      <c r="D14762" t="s">
        <v>19897</v>
      </c>
    </row>
    <row r="14763" spans="2:5" x14ac:dyDescent="0.35">
      <c r="B14763" t="s">
        <v>17822</v>
      </c>
      <c r="C14763" t="s">
        <v>19641</v>
      </c>
      <c r="D14763" t="s">
        <v>19897</v>
      </c>
    </row>
    <row r="14764" spans="2:5" x14ac:dyDescent="0.35">
      <c r="B14764" t="s">
        <v>17823</v>
      </c>
      <c r="C14764" t="s">
        <v>19641</v>
      </c>
      <c r="D14764" t="s">
        <v>19897</v>
      </c>
    </row>
    <row r="14765" spans="2:5" x14ac:dyDescent="0.35">
      <c r="B14765" t="s">
        <v>17824</v>
      </c>
      <c r="C14765" t="s">
        <v>19641</v>
      </c>
      <c r="D14765" t="s">
        <v>19897</v>
      </c>
    </row>
    <row r="14766" spans="2:5" x14ac:dyDescent="0.35">
      <c r="B14766" t="s">
        <v>17825</v>
      </c>
      <c r="C14766" t="s">
        <v>19641</v>
      </c>
      <c r="D14766" t="s">
        <v>19897</v>
      </c>
    </row>
    <row r="14767" spans="2:5" x14ac:dyDescent="0.35">
      <c r="B14767" t="s">
        <v>17826</v>
      </c>
      <c r="C14767" t="s">
        <v>19641</v>
      </c>
      <c r="D14767" t="s">
        <v>19897</v>
      </c>
    </row>
    <row r="14768" spans="2:5" x14ac:dyDescent="0.35">
      <c r="B14768" t="s">
        <v>17827</v>
      </c>
      <c r="C14768" t="s">
        <v>19641</v>
      </c>
      <c r="D14768" t="s">
        <v>19897</v>
      </c>
    </row>
    <row r="14769" spans="2:4" x14ac:dyDescent="0.35">
      <c r="B14769" t="s">
        <v>17828</v>
      </c>
      <c r="C14769" t="s">
        <v>19641</v>
      </c>
      <c r="D14769" t="s">
        <v>19897</v>
      </c>
    </row>
    <row r="14770" spans="2:4" x14ac:dyDescent="0.35">
      <c r="B14770" t="s">
        <v>17829</v>
      </c>
      <c r="C14770" t="s">
        <v>19641</v>
      </c>
      <c r="D14770" t="s">
        <v>19897</v>
      </c>
    </row>
    <row r="14771" spans="2:4" x14ac:dyDescent="0.35">
      <c r="B14771" t="s">
        <v>17830</v>
      </c>
      <c r="C14771" t="s">
        <v>19641</v>
      </c>
      <c r="D14771" t="s">
        <v>19897</v>
      </c>
    </row>
    <row r="14772" spans="2:4" x14ac:dyDescent="0.35">
      <c r="B14772" t="s">
        <v>17831</v>
      </c>
      <c r="C14772" t="s">
        <v>19641</v>
      </c>
      <c r="D14772" t="s">
        <v>19897</v>
      </c>
    </row>
    <row r="14773" spans="2:4" x14ac:dyDescent="0.35">
      <c r="B14773" t="s">
        <v>17832</v>
      </c>
      <c r="C14773" t="s">
        <v>19641</v>
      </c>
      <c r="D14773" t="s">
        <v>19897</v>
      </c>
    </row>
    <row r="14774" spans="2:4" x14ac:dyDescent="0.35">
      <c r="B14774" t="s">
        <v>17833</v>
      </c>
      <c r="C14774" t="s">
        <v>19641</v>
      </c>
      <c r="D14774" t="s">
        <v>19897</v>
      </c>
    </row>
    <row r="14775" spans="2:4" x14ac:dyDescent="0.35">
      <c r="B14775" t="s">
        <v>17834</v>
      </c>
      <c r="C14775" t="s">
        <v>19641</v>
      </c>
      <c r="D14775" t="s">
        <v>19897</v>
      </c>
    </row>
    <row r="14776" spans="2:4" x14ac:dyDescent="0.35">
      <c r="B14776" t="s">
        <v>17835</v>
      </c>
      <c r="C14776" t="s">
        <v>19641</v>
      </c>
      <c r="D14776" t="s">
        <v>19897</v>
      </c>
    </row>
    <row r="14777" spans="2:4" x14ac:dyDescent="0.35">
      <c r="B14777" t="s">
        <v>17836</v>
      </c>
      <c r="C14777" t="s">
        <v>19641</v>
      </c>
      <c r="D14777" t="s">
        <v>19897</v>
      </c>
    </row>
    <row r="14778" spans="2:4" x14ac:dyDescent="0.35">
      <c r="B14778" t="s">
        <v>17837</v>
      </c>
      <c r="C14778" t="s">
        <v>19641</v>
      </c>
      <c r="D14778" t="s">
        <v>19897</v>
      </c>
    </row>
    <row r="14779" spans="2:4" x14ac:dyDescent="0.35">
      <c r="B14779" t="s">
        <v>17838</v>
      </c>
      <c r="C14779" t="s">
        <v>19641</v>
      </c>
      <c r="D14779" t="s">
        <v>19897</v>
      </c>
    </row>
    <row r="14780" spans="2:4" x14ac:dyDescent="0.35">
      <c r="B14780" t="s">
        <v>17839</v>
      </c>
      <c r="C14780" t="s">
        <v>19641</v>
      </c>
      <c r="D14780" t="s">
        <v>19897</v>
      </c>
    </row>
    <row r="14781" spans="2:4" x14ac:dyDescent="0.35">
      <c r="B14781" t="s">
        <v>17840</v>
      </c>
      <c r="C14781" t="s">
        <v>19641</v>
      </c>
      <c r="D14781" t="s">
        <v>19897</v>
      </c>
    </row>
    <row r="14782" spans="2:4" x14ac:dyDescent="0.35">
      <c r="B14782" t="s">
        <v>17841</v>
      </c>
      <c r="C14782" t="s">
        <v>19641</v>
      </c>
      <c r="D14782" t="s">
        <v>19897</v>
      </c>
    </row>
    <row r="14783" spans="2:4" x14ac:dyDescent="0.35">
      <c r="B14783" t="s">
        <v>17842</v>
      </c>
      <c r="C14783" t="s">
        <v>19641</v>
      </c>
      <c r="D14783" t="s">
        <v>19897</v>
      </c>
    </row>
    <row r="14784" spans="2:4" x14ac:dyDescent="0.35">
      <c r="B14784" t="s">
        <v>17843</v>
      </c>
      <c r="C14784" t="s">
        <v>19641</v>
      </c>
      <c r="D14784" t="s">
        <v>19897</v>
      </c>
    </row>
    <row r="14785" spans="2:4" x14ac:dyDescent="0.35">
      <c r="B14785" t="s">
        <v>17844</v>
      </c>
      <c r="C14785" t="s">
        <v>19641</v>
      </c>
      <c r="D14785" t="s">
        <v>19897</v>
      </c>
    </row>
    <row r="14786" spans="2:4" x14ac:dyDescent="0.35">
      <c r="B14786" t="s">
        <v>17845</v>
      </c>
      <c r="C14786" t="s">
        <v>19641</v>
      </c>
      <c r="D14786" t="s">
        <v>19897</v>
      </c>
    </row>
    <row r="14787" spans="2:4" x14ac:dyDescent="0.35">
      <c r="B14787" t="s">
        <v>17846</v>
      </c>
      <c r="C14787" t="s">
        <v>19641</v>
      </c>
      <c r="D14787" t="s">
        <v>19897</v>
      </c>
    </row>
    <row r="14788" spans="2:4" x14ac:dyDescent="0.35">
      <c r="B14788" t="s">
        <v>17847</v>
      </c>
      <c r="C14788" t="s">
        <v>19641</v>
      </c>
      <c r="D14788" t="s">
        <v>19897</v>
      </c>
    </row>
    <row r="14789" spans="2:4" x14ac:dyDescent="0.35">
      <c r="B14789" t="s">
        <v>17848</v>
      </c>
      <c r="C14789" t="s">
        <v>19641</v>
      </c>
      <c r="D14789" t="s">
        <v>19897</v>
      </c>
    </row>
    <row r="14790" spans="2:4" x14ac:dyDescent="0.35">
      <c r="B14790" t="s">
        <v>17849</v>
      </c>
      <c r="C14790" t="s">
        <v>19641</v>
      </c>
      <c r="D14790" t="s">
        <v>19897</v>
      </c>
    </row>
    <row r="14791" spans="2:4" x14ac:dyDescent="0.35">
      <c r="B14791" t="s">
        <v>17850</v>
      </c>
      <c r="C14791" t="s">
        <v>19641</v>
      </c>
      <c r="D14791" t="s">
        <v>19897</v>
      </c>
    </row>
    <row r="14792" spans="2:4" x14ac:dyDescent="0.35">
      <c r="B14792" t="s">
        <v>17851</v>
      </c>
      <c r="C14792" t="s">
        <v>19641</v>
      </c>
      <c r="D14792" t="s">
        <v>19897</v>
      </c>
    </row>
    <row r="14793" spans="2:4" x14ac:dyDescent="0.35">
      <c r="B14793" t="s">
        <v>17852</v>
      </c>
      <c r="C14793" t="s">
        <v>19641</v>
      </c>
      <c r="D14793" t="s">
        <v>19899</v>
      </c>
    </row>
    <row r="14794" spans="2:4" x14ac:dyDescent="0.35">
      <c r="B14794" t="s">
        <v>17853</v>
      </c>
      <c r="C14794" t="s">
        <v>19641</v>
      </c>
    </row>
    <row r="14795" spans="2:4" x14ac:dyDescent="0.35">
      <c r="B14795" t="s">
        <v>17854</v>
      </c>
      <c r="C14795" t="s">
        <v>19641</v>
      </c>
    </row>
    <row r="14796" spans="2:4" x14ac:dyDescent="0.35">
      <c r="B14796" t="s">
        <v>17855</v>
      </c>
      <c r="C14796" t="s">
        <v>19641</v>
      </c>
      <c r="D14796" t="s">
        <v>19900</v>
      </c>
    </row>
    <row r="14797" spans="2:4" x14ac:dyDescent="0.35">
      <c r="B14797" t="s">
        <v>17856</v>
      </c>
      <c r="C14797" t="s">
        <v>19641</v>
      </c>
    </row>
    <row r="14798" spans="2:4" x14ac:dyDescent="0.35">
      <c r="B14798" t="s">
        <v>17857</v>
      </c>
      <c r="C14798" t="s">
        <v>19641</v>
      </c>
    </row>
    <row r="14799" spans="2:4" x14ac:dyDescent="0.35">
      <c r="B14799" t="s">
        <v>17858</v>
      </c>
      <c r="C14799" t="s">
        <v>19641</v>
      </c>
    </row>
    <row r="14800" spans="2:4" x14ac:dyDescent="0.35">
      <c r="B14800" t="s">
        <v>17859</v>
      </c>
      <c r="C14800" t="s">
        <v>19641</v>
      </c>
    </row>
    <row r="14801" spans="2:4" x14ac:dyDescent="0.35">
      <c r="B14801" t="s">
        <v>17860</v>
      </c>
      <c r="C14801" t="s">
        <v>19641</v>
      </c>
    </row>
    <row r="14802" spans="2:4" x14ac:dyDescent="0.35">
      <c r="B14802" t="s">
        <v>17861</v>
      </c>
      <c r="C14802" t="s">
        <v>19641</v>
      </c>
    </row>
    <row r="14803" spans="2:4" x14ac:dyDescent="0.35">
      <c r="B14803" t="s">
        <v>7164</v>
      </c>
      <c r="C14803" t="s">
        <v>19641</v>
      </c>
    </row>
    <row r="14804" spans="2:4" x14ac:dyDescent="0.35">
      <c r="B14804" t="s">
        <v>17862</v>
      </c>
      <c r="C14804" t="s">
        <v>19641</v>
      </c>
      <c r="D14804" t="s">
        <v>8412</v>
      </c>
    </row>
    <row r="14805" spans="2:4" x14ac:dyDescent="0.35">
      <c r="B14805" t="s">
        <v>17863</v>
      </c>
      <c r="C14805" t="s">
        <v>19641</v>
      </c>
      <c r="D14805" t="s">
        <v>8412</v>
      </c>
    </row>
    <row r="14806" spans="2:4" x14ac:dyDescent="0.35">
      <c r="B14806" t="s">
        <v>17864</v>
      </c>
      <c r="C14806" t="s">
        <v>19641</v>
      </c>
      <c r="D14806" t="s">
        <v>19898</v>
      </c>
    </row>
    <row r="14807" spans="2:4" x14ac:dyDescent="0.35">
      <c r="B14807" t="s">
        <v>17865</v>
      </c>
      <c r="C14807" t="s">
        <v>19641</v>
      </c>
      <c r="D14807" t="s">
        <v>19898</v>
      </c>
    </row>
    <row r="14808" spans="2:4" x14ac:dyDescent="0.35">
      <c r="B14808" t="s">
        <v>17866</v>
      </c>
      <c r="C14808" t="s">
        <v>19641</v>
      </c>
      <c r="D14808" t="s">
        <v>19898</v>
      </c>
    </row>
    <row r="14809" spans="2:4" x14ac:dyDescent="0.35">
      <c r="B14809" t="s">
        <v>17867</v>
      </c>
      <c r="C14809" t="s">
        <v>19641</v>
      </c>
      <c r="D14809" t="s">
        <v>19898</v>
      </c>
    </row>
    <row r="14810" spans="2:4" x14ac:dyDescent="0.35">
      <c r="B14810" t="s">
        <v>17868</v>
      </c>
      <c r="C14810" t="s">
        <v>19641</v>
      </c>
      <c r="D14810" t="s">
        <v>19898</v>
      </c>
    </row>
    <row r="14811" spans="2:4" x14ac:dyDescent="0.35">
      <c r="B14811" t="s">
        <v>17869</v>
      </c>
      <c r="C14811" t="s">
        <v>19641</v>
      </c>
      <c r="D14811" t="s">
        <v>19898</v>
      </c>
    </row>
    <row r="14812" spans="2:4" x14ac:dyDescent="0.35">
      <c r="B14812" t="s">
        <v>17870</v>
      </c>
      <c r="C14812" t="s">
        <v>19641</v>
      </c>
      <c r="D14812" t="s">
        <v>19898</v>
      </c>
    </row>
    <row r="14813" spans="2:4" x14ac:dyDescent="0.35">
      <c r="B14813" t="s">
        <v>17871</v>
      </c>
      <c r="C14813" t="s">
        <v>19641</v>
      </c>
      <c r="D14813" t="s">
        <v>19898</v>
      </c>
    </row>
    <row r="14814" spans="2:4" x14ac:dyDescent="0.35">
      <c r="B14814" t="s">
        <v>17872</v>
      </c>
      <c r="C14814" t="s">
        <v>19641</v>
      </c>
      <c r="D14814" t="s">
        <v>19898</v>
      </c>
    </row>
    <row r="14815" spans="2:4" x14ac:dyDescent="0.35">
      <c r="B14815" t="s">
        <v>17873</v>
      </c>
      <c r="C14815" t="s">
        <v>19641</v>
      </c>
      <c r="D14815" t="s">
        <v>19898</v>
      </c>
    </row>
    <row r="14816" spans="2:4" x14ac:dyDescent="0.35">
      <c r="B14816" t="s">
        <v>17874</v>
      </c>
      <c r="C14816" t="s">
        <v>19641</v>
      </c>
      <c r="D14816" t="s">
        <v>19898</v>
      </c>
    </row>
    <row r="14817" spans="2:4" x14ac:dyDescent="0.35">
      <c r="B14817" t="s">
        <v>17875</v>
      </c>
      <c r="C14817" t="s">
        <v>19641</v>
      </c>
      <c r="D14817" t="s">
        <v>19898</v>
      </c>
    </row>
    <row r="14818" spans="2:4" x14ac:dyDescent="0.35">
      <c r="B14818" t="s">
        <v>17876</v>
      </c>
      <c r="C14818" t="s">
        <v>19641</v>
      </c>
      <c r="D14818" t="s">
        <v>19898</v>
      </c>
    </row>
    <row r="14819" spans="2:4" x14ac:dyDescent="0.35">
      <c r="B14819" t="s">
        <v>17877</v>
      </c>
      <c r="C14819" t="s">
        <v>19641</v>
      </c>
      <c r="D14819" t="s">
        <v>19898</v>
      </c>
    </row>
    <row r="14820" spans="2:4" x14ac:dyDescent="0.35">
      <c r="B14820" t="s">
        <v>17878</v>
      </c>
      <c r="C14820" t="s">
        <v>19641</v>
      </c>
      <c r="D14820" t="s">
        <v>19898</v>
      </c>
    </row>
    <row r="14821" spans="2:4" x14ac:dyDescent="0.35">
      <c r="B14821" t="s">
        <v>17879</v>
      </c>
      <c r="C14821" t="s">
        <v>19641</v>
      </c>
      <c r="D14821" t="s">
        <v>19898</v>
      </c>
    </row>
    <row r="14822" spans="2:4" x14ac:dyDescent="0.35">
      <c r="B14822" t="s">
        <v>17880</v>
      </c>
      <c r="C14822" t="s">
        <v>19641</v>
      </c>
      <c r="D14822" t="s">
        <v>19898</v>
      </c>
    </row>
    <row r="14823" spans="2:4" x14ac:dyDescent="0.35">
      <c r="B14823" t="s">
        <v>17881</v>
      </c>
      <c r="C14823" t="s">
        <v>19641</v>
      </c>
      <c r="D14823" t="s">
        <v>19898</v>
      </c>
    </row>
    <row r="14824" spans="2:4" x14ac:dyDescent="0.35">
      <c r="B14824" t="s">
        <v>17882</v>
      </c>
      <c r="C14824" t="s">
        <v>19641</v>
      </c>
      <c r="D14824" t="s">
        <v>19898</v>
      </c>
    </row>
    <row r="14825" spans="2:4" x14ac:dyDescent="0.35">
      <c r="B14825" t="s">
        <v>17883</v>
      </c>
      <c r="C14825" t="s">
        <v>19641</v>
      </c>
      <c r="D14825" t="s">
        <v>19898</v>
      </c>
    </row>
    <row r="14826" spans="2:4" x14ac:dyDescent="0.35">
      <c r="B14826" t="s">
        <v>17884</v>
      </c>
      <c r="C14826" t="s">
        <v>19641</v>
      </c>
      <c r="D14826" t="s">
        <v>19898</v>
      </c>
    </row>
    <row r="14827" spans="2:4" x14ac:dyDescent="0.35">
      <c r="B14827" t="s">
        <v>17885</v>
      </c>
      <c r="C14827" t="s">
        <v>19641</v>
      </c>
      <c r="D14827" t="s">
        <v>19898</v>
      </c>
    </row>
    <row r="14828" spans="2:4" x14ac:dyDescent="0.35">
      <c r="B14828" t="s">
        <v>17886</v>
      </c>
      <c r="C14828" t="s">
        <v>19641</v>
      </c>
      <c r="D14828" t="s">
        <v>19898</v>
      </c>
    </row>
    <row r="14829" spans="2:4" x14ac:dyDescent="0.35">
      <c r="B14829" t="s">
        <v>17887</v>
      </c>
      <c r="C14829" t="s">
        <v>19641</v>
      </c>
      <c r="D14829" t="s">
        <v>19898</v>
      </c>
    </row>
    <row r="14830" spans="2:4" x14ac:dyDescent="0.35">
      <c r="B14830" t="s">
        <v>17888</v>
      </c>
      <c r="C14830" t="s">
        <v>19641</v>
      </c>
      <c r="D14830" t="s">
        <v>19898</v>
      </c>
    </row>
    <row r="14831" spans="2:4" x14ac:dyDescent="0.35">
      <c r="B14831" t="s">
        <v>17889</v>
      </c>
      <c r="C14831" t="s">
        <v>19641</v>
      </c>
      <c r="D14831" t="s">
        <v>19898</v>
      </c>
    </row>
    <row r="14832" spans="2:4" x14ac:dyDescent="0.35">
      <c r="B14832" t="s">
        <v>17890</v>
      </c>
      <c r="C14832" t="s">
        <v>19641</v>
      </c>
      <c r="D14832" t="s">
        <v>19898</v>
      </c>
    </row>
    <row r="14833" spans="2:4" x14ac:dyDescent="0.35">
      <c r="B14833" t="s">
        <v>17891</v>
      </c>
      <c r="C14833" t="s">
        <v>19641</v>
      </c>
      <c r="D14833" t="s">
        <v>19897</v>
      </c>
    </row>
    <row r="14834" spans="2:4" x14ac:dyDescent="0.35">
      <c r="B14834" t="s">
        <v>17892</v>
      </c>
      <c r="C14834" t="s">
        <v>19641</v>
      </c>
      <c r="D14834" t="s">
        <v>19898</v>
      </c>
    </row>
    <row r="14835" spans="2:4" x14ac:dyDescent="0.35">
      <c r="B14835" t="s">
        <v>17893</v>
      </c>
      <c r="C14835" t="s">
        <v>19641</v>
      </c>
      <c r="D14835" t="s">
        <v>19898</v>
      </c>
    </row>
    <row r="14836" spans="2:4" x14ac:dyDescent="0.35">
      <c r="B14836" t="s">
        <v>17894</v>
      </c>
      <c r="C14836" t="s">
        <v>19641</v>
      </c>
      <c r="D14836" t="s">
        <v>19898</v>
      </c>
    </row>
    <row r="14837" spans="2:4" x14ac:dyDescent="0.35">
      <c r="B14837" t="s">
        <v>17895</v>
      </c>
      <c r="C14837" t="s">
        <v>19641</v>
      </c>
      <c r="D14837" t="s">
        <v>19898</v>
      </c>
    </row>
    <row r="14838" spans="2:4" x14ac:dyDescent="0.35">
      <c r="B14838" t="s">
        <v>17896</v>
      </c>
      <c r="C14838" t="s">
        <v>19641</v>
      </c>
      <c r="D14838" t="s">
        <v>19898</v>
      </c>
    </row>
    <row r="14839" spans="2:4" x14ac:dyDescent="0.35">
      <c r="B14839" t="s">
        <v>17897</v>
      </c>
      <c r="C14839" t="s">
        <v>19641</v>
      </c>
      <c r="D14839" t="s">
        <v>19901</v>
      </c>
    </row>
    <row r="14840" spans="2:4" x14ac:dyDescent="0.35">
      <c r="B14840" t="s">
        <v>17898</v>
      </c>
      <c r="C14840" t="s">
        <v>19641</v>
      </c>
      <c r="D14840" t="s">
        <v>19901</v>
      </c>
    </row>
    <row r="14841" spans="2:4" x14ac:dyDescent="0.35">
      <c r="B14841" t="s">
        <v>17899</v>
      </c>
      <c r="C14841" t="s">
        <v>19641</v>
      </c>
      <c r="D14841" t="s">
        <v>19901</v>
      </c>
    </row>
    <row r="14842" spans="2:4" x14ac:dyDescent="0.35">
      <c r="B14842" t="s">
        <v>17900</v>
      </c>
      <c r="C14842" t="s">
        <v>19641</v>
      </c>
      <c r="D14842" t="s">
        <v>19901</v>
      </c>
    </row>
    <row r="14843" spans="2:4" x14ac:dyDescent="0.35">
      <c r="B14843" t="s">
        <v>17901</v>
      </c>
      <c r="C14843" t="s">
        <v>19641</v>
      </c>
      <c r="D14843" t="s">
        <v>19901</v>
      </c>
    </row>
    <row r="14844" spans="2:4" x14ac:dyDescent="0.35">
      <c r="B14844" t="s">
        <v>17902</v>
      </c>
      <c r="C14844" t="s">
        <v>19641</v>
      </c>
    </row>
    <row r="14845" spans="2:4" x14ac:dyDescent="0.35">
      <c r="B14845" t="s">
        <v>17903</v>
      </c>
      <c r="C14845" t="s">
        <v>19641</v>
      </c>
    </row>
    <row r="14846" spans="2:4" x14ac:dyDescent="0.35">
      <c r="B14846" t="s">
        <v>17904</v>
      </c>
      <c r="C14846" t="s">
        <v>19641</v>
      </c>
      <c r="D14846" t="s">
        <v>19902</v>
      </c>
    </row>
    <row r="14847" spans="2:4" x14ac:dyDescent="0.35">
      <c r="B14847" t="s">
        <v>7175</v>
      </c>
      <c r="C14847" t="s">
        <v>19641</v>
      </c>
      <c r="D14847" t="s">
        <v>8417</v>
      </c>
    </row>
    <row r="14848" spans="2:4" x14ac:dyDescent="0.35">
      <c r="B14848" t="s">
        <v>7176</v>
      </c>
      <c r="C14848" t="s">
        <v>19641</v>
      </c>
      <c r="D14848" t="s">
        <v>8417</v>
      </c>
    </row>
    <row r="14849" spans="2:5" x14ac:dyDescent="0.35">
      <c r="B14849" t="s">
        <v>7177</v>
      </c>
      <c r="C14849" t="s">
        <v>19641</v>
      </c>
      <c r="D14849" t="s">
        <v>8417</v>
      </c>
    </row>
    <row r="14850" spans="2:5" x14ac:dyDescent="0.35">
      <c r="B14850" t="s">
        <v>17905</v>
      </c>
      <c r="C14850" t="s">
        <v>19641</v>
      </c>
      <c r="D14850" t="s">
        <v>8417</v>
      </c>
    </row>
    <row r="14851" spans="2:5" x14ac:dyDescent="0.35">
      <c r="B14851" t="s">
        <v>17906</v>
      </c>
      <c r="C14851" t="s">
        <v>19641</v>
      </c>
      <c r="D14851" t="s">
        <v>8417</v>
      </c>
    </row>
    <row r="14852" spans="2:5" x14ac:dyDescent="0.35">
      <c r="B14852" t="s">
        <v>7178</v>
      </c>
      <c r="C14852" t="s">
        <v>19641</v>
      </c>
      <c r="D14852" t="s">
        <v>8418</v>
      </c>
    </row>
    <row r="14853" spans="2:5" x14ac:dyDescent="0.35">
      <c r="B14853" t="s">
        <v>17907</v>
      </c>
      <c r="C14853" t="s">
        <v>19641</v>
      </c>
      <c r="D14853" t="s">
        <v>8418</v>
      </c>
    </row>
    <row r="14854" spans="2:5" x14ac:dyDescent="0.35">
      <c r="B14854" t="s">
        <v>17908</v>
      </c>
      <c r="C14854" t="s">
        <v>19641</v>
      </c>
      <c r="D14854" t="s">
        <v>8418</v>
      </c>
    </row>
    <row r="14855" spans="2:5" x14ac:dyDescent="0.35">
      <c r="B14855" t="s">
        <v>7181</v>
      </c>
      <c r="C14855" t="s">
        <v>19641</v>
      </c>
      <c r="D14855" t="s">
        <v>8418</v>
      </c>
    </row>
    <row r="14856" spans="2:5" x14ac:dyDescent="0.35">
      <c r="B14856" t="s">
        <v>7182</v>
      </c>
      <c r="C14856" t="s">
        <v>19641</v>
      </c>
      <c r="D14856" t="s">
        <v>8418</v>
      </c>
    </row>
    <row r="14857" spans="2:5" x14ac:dyDescent="0.35">
      <c r="B14857" t="s">
        <v>7184</v>
      </c>
      <c r="C14857" t="s">
        <v>19641</v>
      </c>
      <c r="D14857" t="s">
        <v>8418</v>
      </c>
    </row>
    <row r="14858" spans="2:5" x14ac:dyDescent="0.35">
      <c r="B14858" t="s">
        <v>7185</v>
      </c>
      <c r="C14858" t="s">
        <v>19641</v>
      </c>
      <c r="D14858" t="s">
        <v>8418</v>
      </c>
    </row>
    <row r="14859" spans="2:5" x14ac:dyDescent="0.35">
      <c r="B14859" t="s">
        <v>17909</v>
      </c>
      <c r="C14859" t="s">
        <v>19641</v>
      </c>
      <c r="D14859" t="s">
        <v>6176</v>
      </c>
      <c r="E14859" t="s">
        <v>1028</v>
      </c>
    </row>
    <row r="14860" spans="2:5" x14ac:dyDescent="0.35">
      <c r="B14860" t="s">
        <v>17910</v>
      </c>
      <c r="C14860" t="s">
        <v>19641</v>
      </c>
      <c r="D14860" t="s">
        <v>6176</v>
      </c>
      <c r="E14860" t="s">
        <v>1028</v>
      </c>
    </row>
    <row r="14861" spans="2:5" x14ac:dyDescent="0.35">
      <c r="B14861" t="s">
        <v>7189</v>
      </c>
      <c r="C14861" t="s">
        <v>19641</v>
      </c>
      <c r="D14861" t="s">
        <v>8421</v>
      </c>
      <c r="E14861" t="s">
        <v>1028</v>
      </c>
    </row>
    <row r="14862" spans="2:5" x14ac:dyDescent="0.35">
      <c r="B14862" t="s">
        <v>17911</v>
      </c>
      <c r="C14862" t="s">
        <v>19641</v>
      </c>
      <c r="D14862" t="s">
        <v>19903</v>
      </c>
      <c r="E14862" t="s">
        <v>1050</v>
      </c>
    </row>
    <row r="14863" spans="2:5" x14ac:dyDescent="0.35">
      <c r="B14863" t="s">
        <v>17912</v>
      </c>
      <c r="C14863" t="s">
        <v>19641</v>
      </c>
      <c r="D14863" t="s">
        <v>19904</v>
      </c>
    </row>
    <row r="14864" spans="2:5" x14ac:dyDescent="0.35">
      <c r="B14864" t="s">
        <v>7198</v>
      </c>
      <c r="C14864" t="s">
        <v>19641</v>
      </c>
    </row>
    <row r="14865" spans="2:5" x14ac:dyDescent="0.35">
      <c r="B14865" t="s">
        <v>17913</v>
      </c>
      <c r="C14865" t="s">
        <v>19641</v>
      </c>
      <c r="D14865" t="s">
        <v>19905</v>
      </c>
    </row>
    <row r="14866" spans="2:5" x14ac:dyDescent="0.35">
      <c r="B14866" t="s">
        <v>17914</v>
      </c>
      <c r="C14866" t="s">
        <v>19641</v>
      </c>
      <c r="D14866" t="s">
        <v>19905</v>
      </c>
    </row>
    <row r="14867" spans="2:5" x14ac:dyDescent="0.35">
      <c r="B14867" t="s">
        <v>17915</v>
      </c>
      <c r="C14867" t="s">
        <v>19641</v>
      </c>
      <c r="D14867" t="s">
        <v>19905</v>
      </c>
    </row>
    <row r="14868" spans="2:5" x14ac:dyDescent="0.35">
      <c r="B14868" t="s">
        <v>17916</v>
      </c>
      <c r="C14868" t="s">
        <v>19641</v>
      </c>
      <c r="D14868" t="s">
        <v>19905</v>
      </c>
    </row>
    <row r="14869" spans="2:5" x14ac:dyDescent="0.35">
      <c r="B14869" t="s">
        <v>17917</v>
      </c>
      <c r="C14869" t="s">
        <v>19641</v>
      </c>
      <c r="D14869" t="s">
        <v>19906</v>
      </c>
    </row>
    <row r="14870" spans="2:5" x14ac:dyDescent="0.35">
      <c r="B14870" t="s">
        <v>7199</v>
      </c>
      <c r="C14870" t="s">
        <v>19641</v>
      </c>
      <c r="D14870" t="s">
        <v>8427</v>
      </c>
    </row>
    <row r="14871" spans="2:5" x14ac:dyDescent="0.35">
      <c r="B14871" t="s">
        <v>17918</v>
      </c>
      <c r="C14871" t="s">
        <v>19641</v>
      </c>
      <c r="D14871" t="s">
        <v>19907</v>
      </c>
      <c r="E14871" t="s">
        <v>1059</v>
      </c>
    </row>
    <row r="14872" spans="2:5" x14ac:dyDescent="0.35">
      <c r="B14872" t="s">
        <v>17919</v>
      </c>
      <c r="C14872" t="s">
        <v>19641</v>
      </c>
      <c r="D14872" t="s">
        <v>19907</v>
      </c>
      <c r="E14872" t="s">
        <v>1059</v>
      </c>
    </row>
    <row r="14873" spans="2:5" x14ac:dyDescent="0.35">
      <c r="B14873" t="s">
        <v>7200</v>
      </c>
      <c r="C14873" t="s">
        <v>19641</v>
      </c>
      <c r="D14873" t="s">
        <v>8428</v>
      </c>
      <c r="E14873" t="s">
        <v>1028</v>
      </c>
    </row>
    <row r="14874" spans="2:5" x14ac:dyDescent="0.35">
      <c r="B14874" t="s">
        <v>7201</v>
      </c>
      <c r="C14874" t="s">
        <v>19641</v>
      </c>
      <c r="D14874" t="s">
        <v>8428</v>
      </c>
      <c r="E14874" t="s">
        <v>1028</v>
      </c>
    </row>
    <row r="14875" spans="2:5" x14ac:dyDescent="0.35">
      <c r="B14875" t="s">
        <v>7202</v>
      </c>
      <c r="C14875" t="s">
        <v>19641</v>
      </c>
      <c r="D14875" t="s">
        <v>8429</v>
      </c>
      <c r="E14875" t="s">
        <v>1057</v>
      </c>
    </row>
    <row r="14876" spans="2:5" x14ac:dyDescent="0.35">
      <c r="B14876" t="s">
        <v>17920</v>
      </c>
      <c r="C14876" t="s">
        <v>19641</v>
      </c>
      <c r="D14876" t="s">
        <v>19908</v>
      </c>
      <c r="E14876" t="s">
        <v>1059</v>
      </c>
    </row>
    <row r="14877" spans="2:5" x14ac:dyDescent="0.35">
      <c r="B14877" t="s">
        <v>17921</v>
      </c>
      <c r="C14877" t="s">
        <v>19641</v>
      </c>
      <c r="D14877" t="s">
        <v>19908</v>
      </c>
      <c r="E14877" t="s">
        <v>1059</v>
      </c>
    </row>
    <row r="14878" spans="2:5" x14ac:dyDescent="0.35">
      <c r="B14878" t="s">
        <v>17922</v>
      </c>
      <c r="C14878" t="s">
        <v>19641</v>
      </c>
      <c r="D14878" t="s">
        <v>19908</v>
      </c>
      <c r="E14878" t="s">
        <v>1059</v>
      </c>
    </row>
    <row r="14879" spans="2:5" x14ac:dyDescent="0.35">
      <c r="B14879" t="s">
        <v>17923</v>
      </c>
      <c r="C14879" t="s">
        <v>19641</v>
      </c>
      <c r="D14879" t="s">
        <v>19909</v>
      </c>
    </row>
    <row r="14880" spans="2:5" x14ac:dyDescent="0.35">
      <c r="B14880" t="s">
        <v>7211</v>
      </c>
      <c r="C14880" t="s">
        <v>19641</v>
      </c>
      <c r="D14880" t="s">
        <v>8436</v>
      </c>
      <c r="E14880" t="s">
        <v>4149</v>
      </c>
    </row>
    <row r="14881" spans="2:5" x14ac:dyDescent="0.35">
      <c r="B14881" t="s">
        <v>17924</v>
      </c>
      <c r="C14881" t="s">
        <v>19641</v>
      </c>
      <c r="D14881" t="s">
        <v>19910</v>
      </c>
    </row>
    <row r="14882" spans="2:5" x14ac:dyDescent="0.35">
      <c r="B14882" t="s">
        <v>17925</v>
      </c>
      <c r="C14882" t="s">
        <v>19641</v>
      </c>
      <c r="D14882" t="s">
        <v>19911</v>
      </c>
    </row>
    <row r="14883" spans="2:5" x14ac:dyDescent="0.35">
      <c r="B14883" t="s">
        <v>17926</v>
      </c>
      <c r="C14883" t="s">
        <v>19641</v>
      </c>
      <c r="D14883" t="s">
        <v>19912</v>
      </c>
      <c r="E14883" t="s">
        <v>1028</v>
      </c>
    </row>
    <row r="14884" spans="2:5" x14ac:dyDescent="0.35">
      <c r="B14884" t="s">
        <v>17927</v>
      </c>
      <c r="C14884" t="s">
        <v>19641</v>
      </c>
      <c r="D14884" t="s">
        <v>8439</v>
      </c>
    </row>
    <row r="14885" spans="2:5" x14ac:dyDescent="0.35">
      <c r="B14885" t="s">
        <v>17928</v>
      </c>
      <c r="C14885" t="s">
        <v>19641</v>
      </c>
      <c r="D14885" t="s">
        <v>8439</v>
      </c>
    </row>
    <row r="14886" spans="2:5" x14ac:dyDescent="0.35">
      <c r="B14886" t="s">
        <v>17929</v>
      </c>
      <c r="C14886" t="s">
        <v>19641</v>
      </c>
      <c r="D14886" t="s">
        <v>8439</v>
      </c>
    </row>
    <row r="14887" spans="2:5" x14ac:dyDescent="0.35">
      <c r="B14887" t="s">
        <v>17930</v>
      </c>
      <c r="C14887" t="s">
        <v>19641</v>
      </c>
      <c r="D14887" t="s">
        <v>8439</v>
      </c>
    </row>
    <row r="14888" spans="2:5" x14ac:dyDescent="0.35">
      <c r="B14888" t="s">
        <v>7216</v>
      </c>
      <c r="C14888" t="s">
        <v>19641</v>
      </c>
      <c r="D14888" t="s">
        <v>8439</v>
      </c>
    </row>
    <row r="14889" spans="2:5" x14ac:dyDescent="0.35">
      <c r="B14889" t="s">
        <v>17931</v>
      </c>
      <c r="C14889" t="s">
        <v>19641</v>
      </c>
      <c r="D14889" t="s">
        <v>8439</v>
      </c>
    </row>
    <row r="14890" spans="2:5" x14ac:dyDescent="0.35">
      <c r="B14890" t="s">
        <v>17932</v>
      </c>
      <c r="C14890" t="s">
        <v>19641</v>
      </c>
      <c r="D14890" t="s">
        <v>8439</v>
      </c>
    </row>
    <row r="14891" spans="2:5" x14ac:dyDescent="0.35">
      <c r="B14891" t="s">
        <v>17933</v>
      </c>
      <c r="C14891" t="s">
        <v>19641</v>
      </c>
      <c r="D14891" t="s">
        <v>8439</v>
      </c>
    </row>
    <row r="14892" spans="2:5" x14ac:dyDescent="0.35">
      <c r="B14892" t="s">
        <v>17934</v>
      </c>
      <c r="C14892" t="s">
        <v>19641</v>
      </c>
      <c r="D14892" t="s">
        <v>8439</v>
      </c>
    </row>
    <row r="14893" spans="2:5" x14ac:dyDescent="0.35">
      <c r="B14893" t="s">
        <v>17935</v>
      </c>
      <c r="C14893" t="s">
        <v>19641</v>
      </c>
      <c r="D14893" t="s">
        <v>8439</v>
      </c>
    </row>
    <row r="14894" spans="2:5" x14ac:dyDescent="0.35">
      <c r="B14894" t="s">
        <v>17936</v>
      </c>
      <c r="C14894" t="s">
        <v>19641</v>
      </c>
      <c r="D14894" t="s">
        <v>8439</v>
      </c>
    </row>
    <row r="14895" spans="2:5" x14ac:dyDescent="0.35">
      <c r="B14895" t="s">
        <v>17937</v>
      </c>
      <c r="C14895" t="s">
        <v>19641</v>
      </c>
      <c r="D14895" t="s">
        <v>8439</v>
      </c>
    </row>
    <row r="14896" spans="2:5" x14ac:dyDescent="0.35">
      <c r="B14896" t="s">
        <v>17938</v>
      </c>
      <c r="C14896" t="s">
        <v>19641</v>
      </c>
      <c r="D14896" t="s">
        <v>8439</v>
      </c>
    </row>
    <row r="14897" spans="2:4" x14ac:dyDescent="0.35">
      <c r="B14897" t="s">
        <v>17939</v>
      </c>
      <c r="C14897" t="s">
        <v>19641</v>
      </c>
      <c r="D14897" t="s">
        <v>8439</v>
      </c>
    </row>
    <row r="14898" spans="2:4" x14ac:dyDescent="0.35">
      <c r="B14898" t="s">
        <v>17940</v>
      </c>
      <c r="C14898" t="s">
        <v>19641</v>
      </c>
      <c r="D14898" t="s">
        <v>8439</v>
      </c>
    </row>
    <row r="14899" spans="2:4" x14ac:dyDescent="0.35">
      <c r="B14899" t="s">
        <v>17941</v>
      </c>
      <c r="C14899" t="s">
        <v>19641</v>
      </c>
      <c r="D14899" t="s">
        <v>8439</v>
      </c>
    </row>
    <row r="14900" spans="2:4" x14ac:dyDescent="0.35">
      <c r="B14900" t="s">
        <v>17942</v>
      </c>
      <c r="C14900" t="s">
        <v>19641</v>
      </c>
      <c r="D14900" t="s">
        <v>8439</v>
      </c>
    </row>
    <row r="14901" spans="2:4" x14ac:dyDescent="0.35">
      <c r="B14901" t="s">
        <v>17943</v>
      </c>
      <c r="C14901" t="s">
        <v>19641</v>
      </c>
      <c r="D14901" t="s">
        <v>8439</v>
      </c>
    </row>
    <row r="14902" spans="2:4" x14ac:dyDescent="0.35">
      <c r="B14902" t="s">
        <v>17944</v>
      </c>
      <c r="C14902" t="s">
        <v>19641</v>
      </c>
      <c r="D14902" t="s">
        <v>8439</v>
      </c>
    </row>
    <row r="14903" spans="2:4" x14ac:dyDescent="0.35">
      <c r="B14903" t="s">
        <v>17945</v>
      </c>
      <c r="C14903" t="s">
        <v>19641</v>
      </c>
      <c r="D14903" t="s">
        <v>8439</v>
      </c>
    </row>
    <row r="14904" spans="2:4" x14ac:dyDescent="0.35">
      <c r="B14904" t="s">
        <v>17946</v>
      </c>
      <c r="C14904" t="s">
        <v>19641</v>
      </c>
      <c r="D14904" t="s">
        <v>8439</v>
      </c>
    </row>
    <row r="14905" spans="2:4" x14ac:dyDescent="0.35">
      <c r="B14905" t="s">
        <v>17947</v>
      </c>
      <c r="C14905" t="s">
        <v>19641</v>
      </c>
      <c r="D14905" t="s">
        <v>8439</v>
      </c>
    </row>
    <row r="14906" spans="2:4" x14ac:dyDescent="0.35">
      <c r="B14906" t="s">
        <v>17948</v>
      </c>
      <c r="C14906" t="s">
        <v>19641</v>
      </c>
      <c r="D14906" t="s">
        <v>8439</v>
      </c>
    </row>
    <row r="14907" spans="2:4" x14ac:dyDescent="0.35">
      <c r="B14907" t="s">
        <v>17949</v>
      </c>
      <c r="C14907" t="s">
        <v>19641</v>
      </c>
      <c r="D14907" t="s">
        <v>8439</v>
      </c>
    </row>
    <row r="14908" spans="2:4" x14ac:dyDescent="0.35">
      <c r="B14908" t="s">
        <v>17950</v>
      </c>
      <c r="C14908" t="s">
        <v>19641</v>
      </c>
      <c r="D14908" t="s">
        <v>8439</v>
      </c>
    </row>
    <row r="14909" spans="2:4" x14ac:dyDescent="0.35">
      <c r="B14909" t="s">
        <v>17951</v>
      </c>
      <c r="C14909" t="s">
        <v>19641</v>
      </c>
      <c r="D14909" t="s">
        <v>8439</v>
      </c>
    </row>
    <row r="14910" spans="2:4" x14ac:dyDescent="0.35">
      <c r="B14910" t="s">
        <v>17952</v>
      </c>
      <c r="C14910" t="s">
        <v>19641</v>
      </c>
      <c r="D14910" t="s">
        <v>8439</v>
      </c>
    </row>
    <row r="14911" spans="2:4" x14ac:dyDescent="0.35">
      <c r="B14911" t="s">
        <v>17953</v>
      </c>
      <c r="C14911" t="s">
        <v>19641</v>
      </c>
      <c r="D14911" t="s">
        <v>8439</v>
      </c>
    </row>
    <row r="14912" spans="2:4" x14ac:dyDescent="0.35">
      <c r="B14912" t="s">
        <v>17954</v>
      </c>
      <c r="C14912" t="s">
        <v>19641</v>
      </c>
      <c r="D14912" t="s">
        <v>8439</v>
      </c>
    </row>
    <row r="14913" spans="2:5" x14ac:dyDescent="0.35">
      <c r="B14913" t="s">
        <v>17955</v>
      </c>
      <c r="C14913" t="s">
        <v>19641</v>
      </c>
      <c r="D14913" t="s">
        <v>8439</v>
      </c>
    </row>
    <row r="14914" spans="2:5" x14ac:dyDescent="0.35">
      <c r="B14914" t="s">
        <v>17956</v>
      </c>
      <c r="C14914" t="s">
        <v>19641</v>
      </c>
      <c r="D14914" t="s">
        <v>8439</v>
      </c>
    </row>
    <row r="14915" spans="2:5" x14ac:dyDescent="0.35">
      <c r="B14915" t="s">
        <v>17957</v>
      </c>
      <c r="C14915" t="s">
        <v>19641</v>
      </c>
      <c r="D14915" t="s">
        <v>8439</v>
      </c>
    </row>
    <row r="14916" spans="2:5" x14ac:dyDescent="0.35">
      <c r="B14916" t="s">
        <v>17958</v>
      </c>
      <c r="C14916" t="s">
        <v>19641</v>
      </c>
    </row>
    <row r="14917" spans="2:5" x14ac:dyDescent="0.35">
      <c r="B14917" t="s">
        <v>17959</v>
      </c>
      <c r="C14917" t="s">
        <v>19641</v>
      </c>
      <c r="D14917" t="s">
        <v>19913</v>
      </c>
    </row>
    <row r="14918" spans="2:5" x14ac:dyDescent="0.35">
      <c r="B14918" t="s">
        <v>17960</v>
      </c>
      <c r="C14918" t="s">
        <v>19641</v>
      </c>
    </row>
    <row r="14919" spans="2:5" x14ac:dyDescent="0.35">
      <c r="B14919" t="s">
        <v>17961</v>
      </c>
      <c r="C14919" t="s">
        <v>19641</v>
      </c>
      <c r="D14919" t="s">
        <v>19914</v>
      </c>
    </row>
    <row r="14920" spans="2:5" x14ac:dyDescent="0.35">
      <c r="B14920" t="s">
        <v>7217</v>
      </c>
      <c r="C14920" t="s">
        <v>19641</v>
      </c>
      <c r="D14920" t="s">
        <v>8440</v>
      </c>
      <c r="E14920" t="s">
        <v>1041</v>
      </c>
    </row>
    <row r="14921" spans="2:5" x14ac:dyDescent="0.35">
      <c r="B14921" t="s">
        <v>17962</v>
      </c>
      <c r="C14921" t="s">
        <v>19641</v>
      </c>
      <c r="D14921" t="s">
        <v>19915</v>
      </c>
    </row>
    <row r="14922" spans="2:5" x14ac:dyDescent="0.35">
      <c r="B14922" t="s">
        <v>17963</v>
      </c>
      <c r="C14922" t="s">
        <v>19641</v>
      </c>
      <c r="D14922" t="s">
        <v>19915</v>
      </c>
    </row>
    <row r="14923" spans="2:5" x14ac:dyDescent="0.35">
      <c r="B14923" t="s">
        <v>17964</v>
      </c>
      <c r="C14923" t="s">
        <v>19641</v>
      </c>
      <c r="D14923" t="s">
        <v>19915</v>
      </c>
    </row>
    <row r="14924" spans="2:5" x14ac:dyDescent="0.35">
      <c r="B14924" t="s">
        <v>17965</v>
      </c>
      <c r="C14924" t="s">
        <v>19641</v>
      </c>
      <c r="D14924" t="s">
        <v>19915</v>
      </c>
    </row>
    <row r="14925" spans="2:5" x14ac:dyDescent="0.35">
      <c r="B14925" t="s">
        <v>17966</v>
      </c>
      <c r="C14925" t="s">
        <v>19641</v>
      </c>
      <c r="D14925" t="s">
        <v>19915</v>
      </c>
    </row>
    <row r="14926" spans="2:5" x14ac:dyDescent="0.35">
      <c r="B14926" t="s">
        <v>17967</v>
      </c>
      <c r="C14926" t="s">
        <v>19641</v>
      </c>
      <c r="D14926" t="s">
        <v>19915</v>
      </c>
    </row>
    <row r="14927" spans="2:5" x14ac:dyDescent="0.35">
      <c r="B14927" t="s">
        <v>17968</v>
      </c>
      <c r="C14927" t="s">
        <v>19641</v>
      </c>
      <c r="D14927" t="s">
        <v>19915</v>
      </c>
    </row>
    <row r="14928" spans="2:5" x14ac:dyDescent="0.35">
      <c r="B14928" t="s">
        <v>17969</v>
      </c>
      <c r="C14928" t="s">
        <v>19641</v>
      </c>
      <c r="D14928" t="s">
        <v>19915</v>
      </c>
    </row>
    <row r="14929" spans="2:5" x14ac:dyDescent="0.35">
      <c r="B14929" t="s">
        <v>17970</v>
      </c>
      <c r="C14929" t="s">
        <v>19641</v>
      </c>
      <c r="D14929" t="s">
        <v>19915</v>
      </c>
    </row>
    <row r="14930" spans="2:5" x14ac:dyDescent="0.35">
      <c r="B14930" t="s">
        <v>7226</v>
      </c>
      <c r="C14930" t="s">
        <v>19641</v>
      </c>
      <c r="D14930" t="s">
        <v>6177</v>
      </c>
      <c r="E14930" t="s">
        <v>1028</v>
      </c>
    </row>
    <row r="14931" spans="2:5" x14ac:dyDescent="0.35">
      <c r="B14931" t="s">
        <v>17971</v>
      </c>
      <c r="C14931" t="s">
        <v>19641</v>
      </c>
      <c r="D14931" t="s">
        <v>6177</v>
      </c>
      <c r="E14931" t="s">
        <v>1028</v>
      </c>
    </row>
    <row r="14932" spans="2:5" x14ac:dyDescent="0.35">
      <c r="B14932" t="s">
        <v>7227</v>
      </c>
      <c r="C14932" t="s">
        <v>19641</v>
      </c>
      <c r="D14932" t="s">
        <v>6177</v>
      </c>
      <c r="E14932" t="s">
        <v>1028</v>
      </c>
    </row>
    <row r="14933" spans="2:5" x14ac:dyDescent="0.35">
      <c r="B14933" t="s">
        <v>17972</v>
      </c>
      <c r="C14933" t="s">
        <v>19641</v>
      </c>
      <c r="D14933" t="s">
        <v>6177</v>
      </c>
      <c r="E14933" t="s">
        <v>1028</v>
      </c>
    </row>
    <row r="14934" spans="2:5" x14ac:dyDescent="0.35">
      <c r="B14934" t="s">
        <v>7228</v>
      </c>
      <c r="C14934" t="s">
        <v>19641</v>
      </c>
      <c r="D14934" t="s">
        <v>6177</v>
      </c>
      <c r="E14934" t="s">
        <v>1028</v>
      </c>
    </row>
    <row r="14935" spans="2:5" x14ac:dyDescent="0.35">
      <c r="B14935" t="s">
        <v>17973</v>
      </c>
      <c r="C14935" t="s">
        <v>19641</v>
      </c>
      <c r="D14935" t="s">
        <v>6177</v>
      </c>
      <c r="E14935" t="s">
        <v>1028</v>
      </c>
    </row>
    <row r="14936" spans="2:5" x14ac:dyDescent="0.35">
      <c r="B14936" t="s">
        <v>17974</v>
      </c>
      <c r="C14936" t="s">
        <v>19641</v>
      </c>
      <c r="D14936" t="s">
        <v>6177</v>
      </c>
      <c r="E14936" t="s">
        <v>1028</v>
      </c>
    </row>
    <row r="14937" spans="2:5" x14ac:dyDescent="0.35">
      <c r="B14937" t="s">
        <v>17975</v>
      </c>
      <c r="C14937" t="s">
        <v>19641</v>
      </c>
      <c r="D14937" t="s">
        <v>6177</v>
      </c>
      <c r="E14937" t="s">
        <v>1028</v>
      </c>
    </row>
    <row r="14938" spans="2:5" x14ac:dyDescent="0.35">
      <c r="B14938" t="s">
        <v>17976</v>
      </c>
      <c r="C14938" t="s">
        <v>19641</v>
      </c>
      <c r="D14938" t="s">
        <v>6177</v>
      </c>
      <c r="E14938" t="s">
        <v>1028</v>
      </c>
    </row>
    <row r="14939" spans="2:5" x14ac:dyDescent="0.35">
      <c r="B14939" t="s">
        <v>17977</v>
      </c>
      <c r="C14939" t="s">
        <v>19641</v>
      </c>
      <c r="D14939" t="s">
        <v>19916</v>
      </c>
    </row>
    <row r="14940" spans="2:5" x14ac:dyDescent="0.35">
      <c r="B14940" t="s">
        <v>17978</v>
      </c>
      <c r="C14940" t="s">
        <v>19641</v>
      </c>
      <c r="D14940" t="s">
        <v>19916</v>
      </c>
    </row>
    <row r="14941" spans="2:5" x14ac:dyDescent="0.35">
      <c r="B14941" t="s">
        <v>17979</v>
      </c>
      <c r="C14941" t="s">
        <v>19641</v>
      </c>
      <c r="D14941" t="s">
        <v>19916</v>
      </c>
    </row>
    <row r="14942" spans="2:5" x14ac:dyDescent="0.35">
      <c r="B14942" t="s">
        <v>17980</v>
      </c>
      <c r="C14942" t="s">
        <v>19641</v>
      </c>
      <c r="D14942" t="s">
        <v>19916</v>
      </c>
    </row>
    <row r="14943" spans="2:5" x14ac:dyDescent="0.35">
      <c r="B14943" t="s">
        <v>17981</v>
      </c>
      <c r="C14943" t="s">
        <v>19641</v>
      </c>
      <c r="D14943" t="s">
        <v>19916</v>
      </c>
    </row>
    <row r="14944" spans="2:5" x14ac:dyDescent="0.35">
      <c r="B14944" t="s">
        <v>17982</v>
      </c>
      <c r="C14944" t="s">
        <v>19641</v>
      </c>
      <c r="D14944" t="s">
        <v>19916</v>
      </c>
    </row>
    <row r="14945" spans="2:4" x14ac:dyDescent="0.35">
      <c r="B14945" t="s">
        <v>17983</v>
      </c>
      <c r="C14945" t="s">
        <v>19641</v>
      </c>
      <c r="D14945" t="s">
        <v>19916</v>
      </c>
    </row>
    <row r="14946" spans="2:4" x14ac:dyDescent="0.35">
      <c r="B14946" t="s">
        <v>17984</v>
      </c>
      <c r="C14946" t="s">
        <v>19641</v>
      </c>
      <c r="D14946" t="s">
        <v>19916</v>
      </c>
    </row>
    <row r="14947" spans="2:4" x14ac:dyDescent="0.35">
      <c r="B14947" t="s">
        <v>17985</v>
      </c>
      <c r="C14947" t="s">
        <v>19641</v>
      </c>
      <c r="D14947" t="s">
        <v>19916</v>
      </c>
    </row>
    <row r="14948" spans="2:4" x14ac:dyDescent="0.35">
      <c r="B14948" t="s">
        <v>17986</v>
      </c>
      <c r="C14948" t="s">
        <v>19641</v>
      </c>
      <c r="D14948" t="s">
        <v>19916</v>
      </c>
    </row>
    <row r="14949" spans="2:4" x14ac:dyDescent="0.35">
      <c r="B14949" t="s">
        <v>17987</v>
      </c>
      <c r="C14949" t="s">
        <v>19641</v>
      </c>
      <c r="D14949" t="s">
        <v>19916</v>
      </c>
    </row>
    <row r="14950" spans="2:4" x14ac:dyDescent="0.35">
      <c r="B14950" t="s">
        <v>17988</v>
      </c>
      <c r="C14950" t="s">
        <v>19641</v>
      </c>
      <c r="D14950" t="s">
        <v>19916</v>
      </c>
    </row>
    <row r="14951" spans="2:4" x14ac:dyDescent="0.35">
      <c r="B14951" t="s">
        <v>17989</v>
      </c>
      <c r="C14951" t="s">
        <v>19641</v>
      </c>
      <c r="D14951" t="s">
        <v>19916</v>
      </c>
    </row>
    <row r="14952" spans="2:4" x14ac:dyDescent="0.35">
      <c r="B14952" t="s">
        <v>17990</v>
      </c>
      <c r="C14952" t="s">
        <v>19641</v>
      </c>
      <c r="D14952" t="s">
        <v>19916</v>
      </c>
    </row>
    <row r="14953" spans="2:4" x14ac:dyDescent="0.35">
      <c r="B14953" t="s">
        <v>17991</v>
      </c>
      <c r="C14953" t="s">
        <v>19641</v>
      </c>
      <c r="D14953" t="s">
        <v>19916</v>
      </c>
    </row>
    <row r="14954" spans="2:4" x14ac:dyDescent="0.35">
      <c r="B14954" t="s">
        <v>17992</v>
      </c>
      <c r="C14954" t="s">
        <v>19641</v>
      </c>
      <c r="D14954" t="s">
        <v>19916</v>
      </c>
    </row>
    <row r="14955" spans="2:4" x14ac:dyDescent="0.35">
      <c r="B14955" t="s">
        <v>17993</v>
      </c>
      <c r="C14955" t="s">
        <v>19641</v>
      </c>
      <c r="D14955" t="s">
        <v>19916</v>
      </c>
    </row>
    <row r="14956" spans="2:4" x14ac:dyDescent="0.35">
      <c r="B14956" t="s">
        <v>17994</v>
      </c>
      <c r="C14956" t="s">
        <v>19641</v>
      </c>
      <c r="D14956" t="s">
        <v>19917</v>
      </c>
    </row>
    <row r="14957" spans="2:4" x14ac:dyDescent="0.35">
      <c r="B14957" t="s">
        <v>17995</v>
      </c>
      <c r="C14957" t="s">
        <v>19641</v>
      </c>
      <c r="D14957" t="s">
        <v>19917</v>
      </c>
    </row>
    <row r="14958" spans="2:4" x14ac:dyDescent="0.35">
      <c r="B14958" t="s">
        <v>17996</v>
      </c>
      <c r="C14958" t="s">
        <v>19641</v>
      </c>
      <c r="D14958" t="s">
        <v>19918</v>
      </c>
    </row>
    <row r="14959" spans="2:4" x14ac:dyDescent="0.35">
      <c r="B14959" t="s">
        <v>17997</v>
      </c>
      <c r="C14959" t="s">
        <v>19641</v>
      </c>
      <c r="D14959" t="s">
        <v>19918</v>
      </c>
    </row>
    <row r="14960" spans="2:4" x14ac:dyDescent="0.35">
      <c r="B14960" t="s">
        <v>17998</v>
      </c>
      <c r="C14960" t="s">
        <v>19641</v>
      </c>
      <c r="D14960" t="s">
        <v>19918</v>
      </c>
    </row>
    <row r="14961" spans="2:5" x14ac:dyDescent="0.35">
      <c r="B14961" t="s">
        <v>17999</v>
      </c>
      <c r="C14961" t="s">
        <v>19641</v>
      </c>
      <c r="D14961" t="s">
        <v>19918</v>
      </c>
    </row>
    <row r="14962" spans="2:5" x14ac:dyDescent="0.35">
      <c r="B14962" t="s">
        <v>18000</v>
      </c>
      <c r="C14962" t="s">
        <v>19641</v>
      </c>
      <c r="D14962" t="s">
        <v>19918</v>
      </c>
    </row>
    <row r="14963" spans="2:5" x14ac:dyDescent="0.35">
      <c r="B14963" t="s">
        <v>18001</v>
      </c>
      <c r="C14963" t="s">
        <v>19641</v>
      </c>
      <c r="D14963" t="s">
        <v>19918</v>
      </c>
    </row>
    <row r="14964" spans="2:5" x14ac:dyDescent="0.35">
      <c r="B14964" t="s">
        <v>18002</v>
      </c>
      <c r="C14964" t="s">
        <v>19641</v>
      </c>
      <c r="D14964" t="s">
        <v>19919</v>
      </c>
    </row>
    <row r="14965" spans="2:5" x14ac:dyDescent="0.35">
      <c r="B14965" t="s">
        <v>18003</v>
      </c>
      <c r="C14965" t="s">
        <v>19641</v>
      </c>
      <c r="D14965" t="s">
        <v>19920</v>
      </c>
    </row>
    <row r="14966" spans="2:5" x14ac:dyDescent="0.35">
      <c r="B14966" t="s">
        <v>7240</v>
      </c>
      <c r="C14966" t="s">
        <v>19641</v>
      </c>
    </row>
    <row r="14967" spans="2:5" x14ac:dyDescent="0.35">
      <c r="B14967" t="s">
        <v>18004</v>
      </c>
      <c r="C14967" t="s">
        <v>19641</v>
      </c>
      <c r="D14967" t="s">
        <v>19921</v>
      </c>
      <c r="E14967" t="s">
        <v>1028</v>
      </c>
    </row>
    <row r="14968" spans="2:5" x14ac:dyDescent="0.35">
      <c r="B14968" t="s">
        <v>18005</v>
      </c>
      <c r="C14968" t="s">
        <v>19641</v>
      </c>
      <c r="D14968" t="s">
        <v>19921</v>
      </c>
      <c r="E14968" t="s">
        <v>1028</v>
      </c>
    </row>
    <row r="14969" spans="2:5" x14ac:dyDescent="0.35">
      <c r="B14969" t="s">
        <v>18006</v>
      </c>
      <c r="C14969" t="s">
        <v>19641</v>
      </c>
      <c r="D14969" t="s">
        <v>19922</v>
      </c>
    </row>
    <row r="14970" spans="2:5" x14ac:dyDescent="0.35">
      <c r="B14970" t="s">
        <v>18007</v>
      </c>
      <c r="C14970" t="s">
        <v>19641</v>
      </c>
      <c r="D14970" t="s">
        <v>19922</v>
      </c>
    </row>
    <row r="14971" spans="2:5" x14ac:dyDescent="0.35">
      <c r="B14971" t="s">
        <v>18008</v>
      </c>
      <c r="C14971" t="s">
        <v>19641</v>
      </c>
      <c r="D14971" t="s">
        <v>19922</v>
      </c>
    </row>
    <row r="14972" spans="2:5" x14ac:dyDescent="0.35">
      <c r="B14972" t="s">
        <v>18009</v>
      </c>
      <c r="C14972" t="s">
        <v>19641</v>
      </c>
      <c r="D14972" t="s">
        <v>19922</v>
      </c>
    </row>
    <row r="14973" spans="2:5" x14ac:dyDescent="0.35">
      <c r="B14973" t="s">
        <v>18010</v>
      </c>
      <c r="C14973" t="s">
        <v>19641</v>
      </c>
      <c r="D14973" t="s">
        <v>19922</v>
      </c>
    </row>
    <row r="14974" spans="2:5" x14ac:dyDescent="0.35">
      <c r="B14974" t="s">
        <v>18011</v>
      </c>
      <c r="C14974" t="s">
        <v>19641</v>
      </c>
      <c r="D14974" t="s">
        <v>8453</v>
      </c>
    </row>
    <row r="14975" spans="2:5" x14ac:dyDescent="0.35">
      <c r="B14975" t="s">
        <v>18012</v>
      </c>
      <c r="C14975" t="s">
        <v>19641</v>
      </c>
      <c r="D14975" t="s">
        <v>8453</v>
      </c>
    </row>
    <row r="14976" spans="2:5" x14ac:dyDescent="0.35">
      <c r="B14976" t="s">
        <v>18013</v>
      </c>
      <c r="C14976" t="s">
        <v>19641</v>
      </c>
      <c r="D14976" t="s">
        <v>19923</v>
      </c>
    </row>
    <row r="14977" spans="2:4" x14ac:dyDescent="0.35">
      <c r="B14977" t="s">
        <v>18014</v>
      </c>
      <c r="C14977" t="s">
        <v>19641</v>
      </c>
      <c r="D14977" t="s">
        <v>19923</v>
      </c>
    </row>
    <row r="14978" spans="2:4" x14ac:dyDescent="0.35">
      <c r="B14978" t="s">
        <v>18015</v>
      </c>
      <c r="C14978" t="s">
        <v>19641</v>
      </c>
      <c r="D14978" t="s">
        <v>19923</v>
      </c>
    </row>
    <row r="14979" spans="2:4" x14ac:dyDescent="0.35">
      <c r="B14979" t="s">
        <v>18016</v>
      </c>
      <c r="C14979" t="s">
        <v>19641</v>
      </c>
      <c r="D14979" t="s">
        <v>19923</v>
      </c>
    </row>
    <row r="14980" spans="2:4" x14ac:dyDescent="0.35">
      <c r="B14980" t="s">
        <v>18017</v>
      </c>
      <c r="C14980" t="s">
        <v>19641</v>
      </c>
      <c r="D14980" t="s">
        <v>19923</v>
      </c>
    </row>
    <row r="14981" spans="2:4" x14ac:dyDescent="0.35">
      <c r="B14981" t="s">
        <v>18018</v>
      </c>
      <c r="C14981" t="s">
        <v>19641</v>
      </c>
      <c r="D14981" t="s">
        <v>19923</v>
      </c>
    </row>
    <row r="14982" spans="2:4" x14ac:dyDescent="0.35">
      <c r="B14982" t="s">
        <v>18019</v>
      </c>
      <c r="C14982" t="s">
        <v>19641</v>
      </c>
      <c r="D14982" t="s">
        <v>19923</v>
      </c>
    </row>
    <row r="14983" spans="2:4" x14ac:dyDescent="0.35">
      <c r="B14983" t="s">
        <v>18020</v>
      </c>
      <c r="C14983" t="s">
        <v>19641</v>
      </c>
      <c r="D14983" t="s">
        <v>19923</v>
      </c>
    </row>
    <row r="14984" spans="2:4" x14ac:dyDescent="0.35">
      <c r="B14984" t="s">
        <v>18021</v>
      </c>
      <c r="C14984" t="s">
        <v>19641</v>
      </c>
      <c r="D14984" t="s">
        <v>19923</v>
      </c>
    </row>
    <row r="14985" spans="2:4" x14ac:dyDescent="0.35">
      <c r="B14985" t="s">
        <v>18022</v>
      </c>
      <c r="C14985" t="s">
        <v>19641</v>
      </c>
      <c r="D14985" t="s">
        <v>19923</v>
      </c>
    </row>
    <row r="14986" spans="2:4" x14ac:dyDescent="0.35">
      <c r="B14986" t="s">
        <v>18023</v>
      </c>
      <c r="C14986" t="s">
        <v>19641</v>
      </c>
      <c r="D14986" t="s">
        <v>19923</v>
      </c>
    </row>
    <row r="14987" spans="2:4" x14ac:dyDescent="0.35">
      <c r="B14987" t="s">
        <v>18024</v>
      </c>
      <c r="C14987" t="s">
        <v>19641</v>
      </c>
      <c r="D14987" t="s">
        <v>19923</v>
      </c>
    </row>
    <row r="14988" spans="2:4" x14ac:dyDescent="0.35">
      <c r="B14988" t="s">
        <v>18025</v>
      </c>
      <c r="C14988" t="s">
        <v>19641</v>
      </c>
      <c r="D14988" t="s">
        <v>19923</v>
      </c>
    </row>
    <row r="14989" spans="2:4" x14ac:dyDescent="0.35">
      <c r="B14989" t="s">
        <v>18026</v>
      </c>
      <c r="C14989" t="s">
        <v>19641</v>
      </c>
      <c r="D14989" t="s">
        <v>19923</v>
      </c>
    </row>
    <row r="14990" spans="2:4" x14ac:dyDescent="0.35">
      <c r="B14990" t="s">
        <v>18027</v>
      </c>
      <c r="C14990" t="s">
        <v>19641</v>
      </c>
      <c r="D14990" t="s">
        <v>19923</v>
      </c>
    </row>
    <row r="14991" spans="2:4" x14ac:dyDescent="0.35">
      <c r="B14991" t="s">
        <v>18028</v>
      </c>
      <c r="C14991" t="s">
        <v>19641</v>
      </c>
      <c r="D14991" t="s">
        <v>19923</v>
      </c>
    </row>
    <row r="14992" spans="2:4" x14ac:dyDescent="0.35">
      <c r="B14992" t="s">
        <v>18029</v>
      </c>
      <c r="C14992" t="s">
        <v>19641</v>
      </c>
      <c r="D14992" t="s">
        <v>19923</v>
      </c>
    </row>
    <row r="14993" spans="2:4" x14ac:dyDescent="0.35">
      <c r="B14993" t="s">
        <v>18030</v>
      </c>
      <c r="C14993" t="s">
        <v>19641</v>
      </c>
      <c r="D14993" t="s">
        <v>19923</v>
      </c>
    </row>
    <row r="14994" spans="2:4" x14ac:dyDescent="0.35">
      <c r="B14994" t="s">
        <v>18031</v>
      </c>
      <c r="C14994" t="s">
        <v>19641</v>
      </c>
      <c r="D14994" t="s">
        <v>19923</v>
      </c>
    </row>
    <row r="14995" spans="2:4" x14ac:dyDescent="0.35">
      <c r="B14995" t="s">
        <v>18032</v>
      </c>
      <c r="C14995" t="s">
        <v>19641</v>
      </c>
      <c r="D14995" t="s">
        <v>19923</v>
      </c>
    </row>
    <row r="14996" spans="2:4" x14ac:dyDescent="0.35">
      <c r="B14996" t="s">
        <v>18033</v>
      </c>
      <c r="C14996" t="s">
        <v>19641</v>
      </c>
      <c r="D14996" t="s">
        <v>19923</v>
      </c>
    </row>
    <row r="14997" spans="2:4" x14ac:dyDescent="0.35">
      <c r="B14997" t="s">
        <v>18034</v>
      </c>
      <c r="C14997" t="s">
        <v>19641</v>
      </c>
      <c r="D14997" t="s">
        <v>19923</v>
      </c>
    </row>
    <row r="14998" spans="2:4" x14ac:dyDescent="0.35">
      <c r="B14998" t="s">
        <v>18035</v>
      </c>
      <c r="C14998" t="s">
        <v>19641</v>
      </c>
      <c r="D14998" t="s">
        <v>19923</v>
      </c>
    </row>
    <row r="14999" spans="2:4" x14ac:dyDescent="0.35">
      <c r="B14999" t="s">
        <v>18036</v>
      </c>
      <c r="C14999" t="s">
        <v>19641</v>
      </c>
      <c r="D14999" t="s">
        <v>19923</v>
      </c>
    </row>
    <row r="15000" spans="2:4" x14ac:dyDescent="0.35">
      <c r="B15000" t="s">
        <v>18037</v>
      </c>
      <c r="C15000" t="s">
        <v>19641</v>
      </c>
      <c r="D15000" t="s">
        <v>19923</v>
      </c>
    </row>
    <row r="15001" spans="2:4" x14ac:dyDescent="0.35">
      <c r="B15001" t="s">
        <v>18038</v>
      </c>
      <c r="C15001" t="s">
        <v>19641</v>
      </c>
      <c r="D15001" t="s">
        <v>19923</v>
      </c>
    </row>
    <row r="15002" spans="2:4" x14ac:dyDescent="0.35">
      <c r="B15002" t="s">
        <v>18039</v>
      </c>
      <c r="C15002" t="s">
        <v>19641</v>
      </c>
      <c r="D15002" t="s">
        <v>19923</v>
      </c>
    </row>
    <row r="15003" spans="2:4" x14ac:dyDescent="0.35">
      <c r="B15003" t="s">
        <v>18040</v>
      </c>
      <c r="C15003" t="s">
        <v>19641</v>
      </c>
      <c r="D15003" t="s">
        <v>19923</v>
      </c>
    </row>
    <row r="15004" spans="2:4" x14ac:dyDescent="0.35">
      <c r="B15004" t="s">
        <v>18041</v>
      </c>
      <c r="C15004" t="s">
        <v>19641</v>
      </c>
      <c r="D15004" t="s">
        <v>19923</v>
      </c>
    </row>
    <row r="15005" spans="2:4" x14ac:dyDescent="0.35">
      <c r="B15005" t="s">
        <v>18042</v>
      </c>
      <c r="C15005" t="s">
        <v>19641</v>
      </c>
      <c r="D15005" t="s">
        <v>19923</v>
      </c>
    </row>
    <row r="15006" spans="2:4" x14ac:dyDescent="0.35">
      <c r="B15006" t="s">
        <v>18043</v>
      </c>
      <c r="C15006" t="s">
        <v>19641</v>
      </c>
      <c r="D15006" t="s">
        <v>19923</v>
      </c>
    </row>
    <row r="15007" spans="2:4" x14ac:dyDescent="0.35">
      <c r="B15007" t="s">
        <v>18044</v>
      </c>
      <c r="C15007" t="s">
        <v>19641</v>
      </c>
      <c r="D15007" t="s">
        <v>19923</v>
      </c>
    </row>
    <row r="15008" spans="2:4" x14ac:dyDescent="0.35">
      <c r="B15008" t="s">
        <v>18045</v>
      </c>
      <c r="C15008" t="s">
        <v>19641</v>
      </c>
      <c r="D15008" t="s">
        <v>19923</v>
      </c>
    </row>
    <row r="15009" spans="2:4" x14ac:dyDescent="0.35">
      <c r="B15009" t="s">
        <v>18046</v>
      </c>
      <c r="C15009" t="s">
        <v>19641</v>
      </c>
      <c r="D15009" t="s">
        <v>19923</v>
      </c>
    </row>
    <row r="15010" spans="2:4" x14ac:dyDescent="0.35">
      <c r="B15010" t="s">
        <v>18047</v>
      </c>
      <c r="C15010" t="s">
        <v>19641</v>
      </c>
      <c r="D15010" t="s">
        <v>19924</v>
      </c>
    </row>
    <row r="15011" spans="2:4" x14ac:dyDescent="0.35">
      <c r="B15011" t="s">
        <v>18048</v>
      </c>
      <c r="C15011" t="s">
        <v>19641</v>
      </c>
      <c r="D15011" t="s">
        <v>19924</v>
      </c>
    </row>
    <row r="15012" spans="2:4" x14ac:dyDescent="0.35">
      <c r="B15012" t="s">
        <v>18049</v>
      </c>
      <c r="C15012" t="s">
        <v>19641</v>
      </c>
      <c r="D15012" t="s">
        <v>19925</v>
      </c>
    </row>
    <row r="15013" spans="2:4" x14ac:dyDescent="0.35">
      <c r="B15013" t="s">
        <v>18050</v>
      </c>
      <c r="C15013" t="s">
        <v>19641</v>
      </c>
      <c r="D15013" t="s">
        <v>19925</v>
      </c>
    </row>
    <row r="15014" spans="2:4" x14ac:dyDescent="0.35">
      <c r="B15014" t="s">
        <v>18051</v>
      </c>
      <c r="C15014" t="s">
        <v>19641</v>
      </c>
      <c r="D15014" t="s">
        <v>19925</v>
      </c>
    </row>
    <row r="15015" spans="2:4" x14ac:dyDescent="0.35">
      <c r="B15015" t="s">
        <v>18052</v>
      </c>
      <c r="C15015" t="s">
        <v>19641</v>
      </c>
      <c r="D15015" t="s">
        <v>19925</v>
      </c>
    </row>
    <row r="15016" spans="2:4" x14ac:dyDescent="0.35">
      <c r="B15016" t="s">
        <v>18053</v>
      </c>
      <c r="C15016" t="s">
        <v>19641</v>
      </c>
      <c r="D15016" t="s">
        <v>19925</v>
      </c>
    </row>
    <row r="15017" spans="2:4" x14ac:dyDescent="0.35">
      <c r="B15017" t="s">
        <v>18054</v>
      </c>
      <c r="C15017" t="s">
        <v>19641</v>
      </c>
      <c r="D15017" t="s">
        <v>19925</v>
      </c>
    </row>
    <row r="15018" spans="2:4" x14ac:dyDescent="0.35">
      <c r="B15018" t="s">
        <v>18055</v>
      </c>
      <c r="C15018" t="s">
        <v>19641</v>
      </c>
      <c r="D15018" t="s">
        <v>19925</v>
      </c>
    </row>
    <row r="15019" spans="2:4" x14ac:dyDescent="0.35">
      <c r="B15019" t="s">
        <v>18056</v>
      </c>
      <c r="C15019" t="s">
        <v>19641</v>
      </c>
      <c r="D15019" t="s">
        <v>19925</v>
      </c>
    </row>
    <row r="15020" spans="2:4" x14ac:dyDescent="0.35">
      <c r="B15020" t="s">
        <v>18057</v>
      </c>
      <c r="C15020" t="s">
        <v>19641</v>
      </c>
      <c r="D15020" t="s">
        <v>19925</v>
      </c>
    </row>
    <row r="15021" spans="2:4" x14ac:dyDescent="0.35">
      <c r="B15021" t="s">
        <v>18058</v>
      </c>
      <c r="C15021" t="s">
        <v>19641</v>
      </c>
      <c r="D15021" t="s">
        <v>19925</v>
      </c>
    </row>
    <row r="15022" spans="2:4" x14ac:dyDescent="0.35">
      <c r="B15022" t="s">
        <v>18059</v>
      </c>
      <c r="C15022" t="s">
        <v>19641</v>
      </c>
      <c r="D15022" t="s">
        <v>19925</v>
      </c>
    </row>
    <row r="15023" spans="2:4" x14ac:dyDescent="0.35">
      <c r="B15023" t="s">
        <v>18060</v>
      </c>
      <c r="C15023" t="s">
        <v>19641</v>
      </c>
      <c r="D15023" t="s">
        <v>19925</v>
      </c>
    </row>
    <row r="15024" spans="2:4" x14ac:dyDescent="0.35">
      <c r="B15024" t="s">
        <v>18061</v>
      </c>
      <c r="C15024" t="s">
        <v>19641</v>
      </c>
      <c r="D15024" t="s">
        <v>19925</v>
      </c>
    </row>
    <row r="15025" spans="2:4" x14ac:dyDescent="0.35">
      <c r="B15025" t="s">
        <v>18062</v>
      </c>
      <c r="C15025" t="s">
        <v>19641</v>
      </c>
      <c r="D15025" t="s">
        <v>19925</v>
      </c>
    </row>
    <row r="15026" spans="2:4" x14ac:dyDescent="0.35">
      <c r="B15026" t="s">
        <v>18063</v>
      </c>
      <c r="C15026" t="s">
        <v>19641</v>
      </c>
      <c r="D15026" t="s">
        <v>19925</v>
      </c>
    </row>
    <row r="15027" spans="2:4" x14ac:dyDescent="0.35">
      <c r="B15027" t="s">
        <v>18064</v>
      </c>
      <c r="C15027" t="s">
        <v>19641</v>
      </c>
      <c r="D15027" t="s">
        <v>19925</v>
      </c>
    </row>
    <row r="15028" spans="2:4" x14ac:dyDescent="0.35">
      <c r="B15028" t="s">
        <v>18065</v>
      </c>
      <c r="C15028" t="s">
        <v>19641</v>
      </c>
      <c r="D15028" t="s">
        <v>19925</v>
      </c>
    </row>
    <row r="15029" spans="2:4" x14ac:dyDescent="0.35">
      <c r="B15029" t="s">
        <v>18066</v>
      </c>
      <c r="C15029" t="s">
        <v>19641</v>
      </c>
      <c r="D15029" t="s">
        <v>19925</v>
      </c>
    </row>
    <row r="15030" spans="2:4" x14ac:dyDescent="0.35">
      <c r="B15030" t="s">
        <v>18067</v>
      </c>
      <c r="C15030" t="s">
        <v>19641</v>
      </c>
      <c r="D15030" t="s">
        <v>19925</v>
      </c>
    </row>
    <row r="15031" spans="2:4" x14ac:dyDescent="0.35">
      <c r="B15031" t="s">
        <v>18068</v>
      </c>
      <c r="C15031" t="s">
        <v>19641</v>
      </c>
      <c r="D15031" t="s">
        <v>19925</v>
      </c>
    </row>
    <row r="15032" spans="2:4" x14ac:dyDescent="0.35">
      <c r="B15032" t="s">
        <v>18069</v>
      </c>
      <c r="C15032" t="s">
        <v>19641</v>
      </c>
      <c r="D15032" t="s">
        <v>19925</v>
      </c>
    </row>
    <row r="15033" spans="2:4" x14ac:dyDescent="0.35">
      <c r="B15033" t="s">
        <v>18070</v>
      </c>
      <c r="C15033" t="s">
        <v>19641</v>
      </c>
      <c r="D15033" t="s">
        <v>19925</v>
      </c>
    </row>
    <row r="15034" spans="2:4" x14ac:dyDescent="0.35">
      <c r="B15034" t="s">
        <v>18071</v>
      </c>
      <c r="C15034" t="s">
        <v>19641</v>
      </c>
      <c r="D15034" t="s">
        <v>19925</v>
      </c>
    </row>
    <row r="15035" spans="2:4" x14ac:dyDescent="0.35">
      <c r="B15035" t="s">
        <v>18072</v>
      </c>
      <c r="C15035" t="s">
        <v>19641</v>
      </c>
      <c r="D15035" t="s">
        <v>19925</v>
      </c>
    </row>
    <row r="15036" spans="2:4" x14ac:dyDescent="0.35">
      <c r="B15036" t="s">
        <v>18073</v>
      </c>
      <c r="C15036" t="s">
        <v>19641</v>
      </c>
      <c r="D15036" t="s">
        <v>19925</v>
      </c>
    </row>
    <row r="15037" spans="2:4" x14ac:dyDescent="0.35">
      <c r="B15037" t="s">
        <v>18074</v>
      </c>
      <c r="C15037" t="s">
        <v>19641</v>
      </c>
      <c r="D15037" t="s">
        <v>19925</v>
      </c>
    </row>
    <row r="15038" spans="2:4" x14ac:dyDescent="0.35">
      <c r="B15038" t="s">
        <v>18075</v>
      </c>
      <c r="C15038" t="s">
        <v>19641</v>
      </c>
      <c r="D15038" t="s">
        <v>19925</v>
      </c>
    </row>
    <row r="15039" spans="2:4" x14ac:dyDescent="0.35">
      <c r="B15039" t="s">
        <v>18076</v>
      </c>
      <c r="C15039" t="s">
        <v>19641</v>
      </c>
      <c r="D15039" t="s">
        <v>19925</v>
      </c>
    </row>
    <row r="15040" spans="2:4" x14ac:dyDescent="0.35">
      <c r="B15040" t="s">
        <v>18077</v>
      </c>
      <c r="C15040" t="s">
        <v>19641</v>
      </c>
      <c r="D15040" t="s">
        <v>19925</v>
      </c>
    </row>
    <row r="15041" spans="2:5" x14ac:dyDescent="0.35">
      <c r="B15041" t="s">
        <v>18078</v>
      </c>
      <c r="C15041" t="s">
        <v>19641</v>
      </c>
      <c r="D15041" t="s">
        <v>19925</v>
      </c>
    </row>
    <row r="15042" spans="2:5" x14ac:dyDescent="0.35">
      <c r="B15042" t="s">
        <v>18079</v>
      </c>
      <c r="C15042" t="s">
        <v>19641</v>
      </c>
      <c r="D15042" t="s">
        <v>19926</v>
      </c>
    </row>
    <row r="15043" spans="2:5" x14ac:dyDescent="0.35">
      <c r="B15043" t="s">
        <v>18080</v>
      </c>
      <c r="C15043" t="s">
        <v>19641</v>
      </c>
      <c r="D15043" t="s">
        <v>19926</v>
      </c>
    </row>
    <row r="15044" spans="2:5" x14ac:dyDescent="0.35">
      <c r="B15044" t="s">
        <v>18081</v>
      </c>
      <c r="C15044" t="s">
        <v>19641</v>
      </c>
      <c r="D15044" t="s">
        <v>19926</v>
      </c>
    </row>
    <row r="15045" spans="2:5" x14ac:dyDescent="0.35">
      <c r="B15045" t="s">
        <v>18082</v>
      </c>
      <c r="C15045" t="s">
        <v>19641</v>
      </c>
      <c r="D15045" t="s">
        <v>19927</v>
      </c>
    </row>
    <row r="15046" spans="2:5" x14ac:dyDescent="0.35">
      <c r="B15046" t="s">
        <v>18083</v>
      </c>
      <c r="C15046" t="s">
        <v>19641</v>
      </c>
      <c r="D15046" t="s">
        <v>19927</v>
      </c>
    </row>
    <row r="15047" spans="2:5" x14ac:dyDescent="0.35">
      <c r="B15047" t="s">
        <v>18084</v>
      </c>
      <c r="C15047" t="s">
        <v>19641</v>
      </c>
      <c r="D15047" t="s">
        <v>19927</v>
      </c>
    </row>
    <row r="15048" spans="2:5" x14ac:dyDescent="0.35">
      <c r="B15048" t="s">
        <v>18085</v>
      </c>
      <c r="C15048" t="s">
        <v>19641</v>
      </c>
      <c r="D15048" t="s">
        <v>19927</v>
      </c>
    </row>
    <row r="15049" spans="2:5" x14ac:dyDescent="0.35">
      <c r="B15049" t="s">
        <v>18086</v>
      </c>
      <c r="C15049" t="s">
        <v>19641</v>
      </c>
    </row>
    <row r="15050" spans="2:5" x14ac:dyDescent="0.35">
      <c r="B15050" t="s">
        <v>18087</v>
      </c>
      <c r="C15050" t="s">
        <v>19641</v>
      </c>
    </row>
    <row r="15051" spans="2:5" x14ac:dyDescent="0.35">
      <c r="B15051" t="s">
        <v>18088</v>
      </c>
      <c r="C15051" t="s">
        <v>19641</v>
      </c>
    </row>
    <row r="15052" spans="2:5" x14ac:dyDescent="0.35">
      <c r="B15052" t="s">
        <v>18089</v>
      </c>
      <c r="C15052" t="s">
        <v>19641</v>
      </c>
    </row>
    <row r="15053" spans="2:5" x14ac:dyDescent="0.35">
      <c r="B15053" t="s">
        <v>7260</v>
      </c>
      <c r="C15053" t="s">
        <v>19641</v>
      </c>
      <c r="D15053" t="s">
        <v>8458</v>
      </c>
      <c r="E15053" t="s">
        <v>1032</v>
      </c>
    </row>
    <row r="15054" spans="2:5" x14ac:dyDescent="0.35">
      <c r="B15054" t="s">
        <v>18090</v>
      </c>
      <c r="C15054" t="s">
        <v>19641</v>
      </c>
      <c r="D15054" t="s">
        <v>8458</v>
      </c>
      <c r="E15054" t="s">
        <v>1032</v>
      </c>
    </row>
    <row r="15055" spans="2:5" x14ac:dyDescent="0.35">
      <c r="B15055" t="s">
        <v>7261</v>
      </c>
      <c r="C15055" t="s">
        <v>19641</v>
      </c>
      <c r="D15055" t="s">
        <v>8458</v>
      </c>
      <c r="E15055" t="s">
        <v>1032</v>
      </c>
    </row>
    <row r="15056" spans="2:5" x14ac:dyDescent="0.35">
      <c r="B15056" t="s">
        <v>18091</v>
      </c>
      <c r="C15056" t="s">
        <v>19641</v>
      </c>
      <c r="D15056" t="s">
        <v>8458</v>
      </c>
      <c r="E15056" t="s">
        <v>1032</v>
      </c>
    </row>
    <row r="15057" spans="2:4" x14ac:dyDescent="0.35">
      <c r="B15057" t="s">
        <v>7263</v>
      </c>
      <c r="C15057" t="s">
        <v>19641</v>
      </c>
      <c r="D15057" t="s">
        <v>8459</v>
      </c>
    </row>
    <row r="15058" spans="2:4" x14ac:dyDescent="0.35">
      <c r="B15058" t="s">
        <v>18092</v>
      </c>
      <c r="C15058" t="s">
        <v>19641</v>
      </c>
      <c r="D15058" t="s">
        <v>19928</v>
      </c>
    </row>
    <row r="15059" spans="2:4" x14ac:dyDescent="0.35">
      <c r="B15059" t="s">
        <v>18093</v>
      </c>
      <c r="C15059" t="s">
        <v>19641</v>
      </c>
      <c r="D15059" t="s">
        <v>19928</v>
      </c>
    </row>
    <row r="15060" spans="2:4" x14ac:dyDescent="0.35">
      <c r="B15060" t="s">
        <v>18094</v>
      </c>
      <c r="C15060" t="s">
        <v>19641</v>
      </c>
      <c r="D15060" t="s">
        <v>19928</v>
      </c>
    </row>
    <row r="15061" spans="2:4" x14ac:dyDescent="0.35">
      <c r="B15061" t="s">
        <v>18095</v>
      </c>
      <c r="C15061" t="s">
        <v>19641</v>
      </c>
      <c r="D15061" t="s">
        <v>19928</v>
      </c>
    </row>
    <row r="15062" spans="2:4" x14ac:dyDescent="0.35">
      <c r="B15062" t="s">
        <v>18096</v>
      </c>
      <c r="C15062" t="s">
        <v>19641</v>
      </c>
      <c r="D15062" t="s">
        <v>19928</v>
      </c>
    </row>
    <row r="15063" spans="2:4" x14ac:dyDescent="0.35">
      <c r="B15063" t="s">
        <v>18097</v>
      </c>
      <c r="C15063" t="s">
        <v>19641</v>
      </c>
      <c r="D15063" t="s">
        <v>19928</v>
      </c>
    </row>
    <row r="15064" spans="2:4" x14ac:dyDescent="0.35">
      <c r="B15064" t="s">
        <v>18098</v>
      </c>
      <c r="C15064" t="s">
        <v>19641</v>
      </c>
      <c r="D15064" t="s">
        <v>19925</v>
      </c>
    </row>
    <row r="15065" spans="2:4" x14ac:dyDescent="0.35">
      <c r="B15065" t="s">
        <v>18099</v>
      </c>
      <c r="C15065" t="s">
        <v>19641</v>
      </c>
      <c r="D15065" t="s">
        <v>19928</v>
      </c>
    </row>
    <row r="15066" spans="2:4" x14ac:dyDescent="0.35">
      <c r="B15066" t="s">
        <v>18100</v>
      </c>
      <c r="C15066" t="s">
        <v>19641</v>
      </c>
      <c r="D15066" t="s">
        <v>19929</v>
      </c>
    </row>
    <row r="15067" spans="2:4" x14ac:dyDescent="0.35">
      <c r="B15067" t="s">
        <v>18101</v>
      </c>
      <c r="C15067" t="s">
        <v>19641</v>
      </c>
      <c r="D15067" t="s">
        <v>19929</v>
      </c>
    </row>
    <row r="15068" spans="2:4" x14ac:dyDescent="0.35">
      <c r="B15068" t="s">
        <v>18102</v>
      </c>
      <c r="C15068" t="s">
        <v>19641</v>
      </c>
      <c r="D15068" t="s">
        <v>19930</v>
      </c>
    </row>
    <row r="15069" spans="2:4" x14ac:dyDescent="0.35">
      <c r="B15069" t="s">
        <v>18103</v>
      </c>
      <c r="C15069" t="s">
        <v>19641</v>
      </c>
      <c r="D15069" t="s">
        <v>19930</v>
      </c>
    </row>
    <row r="15070" spans="2:4" x14ac:dyDescent="0.35">
      <c r="B15070" t="s">
        <v>18104</v>
      </c>
      <c r="C15070" t="s">
        <v>19641</v>
      </c>
      <c r="D15070" t="s">
        <v>19930</v>
      </c>
    </row>
    <row r="15071" spans="2:4" x14ac:dyDescent="0.35">
      <c r="B15071" t="s">
        <v>18105</v>
      </c>
      <c r="C15071" t="s">
        <v>19641</v>
      </c>
    </row>
    <row r="15072" spans="2:4" x14ac:dyDescent="0.35">
      <c r="B15072" t="s">
        <v>18106</v>
      </c>
      <c r="C15072" t="s">
        <v>19641</v>
      </c>
      <c r="D15072" t="s">
        <v>19931</v>
      </c>
    </row>
    <row r="15073" spans="2:5" x14ac:dyDescent="0.35">
      <c r="B15073" t="s">
        <v>18107</v>
      </c>
      <c r="C15073" t="s">
        <v>19641</v>
      </c>
      <c r="D15073" t="s">
        <v>19931</v>
      </c>
    </row>
    <row r="15074" spans="2:5" x14ac:dyDescent="0.35">
      <c r="B15074" t="s">
        <v>18108</v>
      </c>
      <c r="C15074" t="s">
        <v>19641</v>
      </c>
      <c r="D15074" t="s">
        <v>19931</v>
      </c>
    </row>
    <row r="15075" spans="2:5" x14ac:dyDescent="0.35">
      <c r="B15075" t="s">
        <v>7266</v>
      </c>
      <c r="C15075" t="s">
        <v>19641</v>
      </c>
      <c r="D15075" t="s">
        <v>8462</v>
      </c>
      <c r="E15075" t="s">
        <v>1041</v>
      </c>
    </row>
    <row r="15076" spans="2:5" x14ac:dyDescent="0.35">
      <c r="B15076" t="s">
        <v>7267</v>
      </c>
      <c r="C15076" t="s">
        <v>19641</v>
      </c>
      <c r="D15076" t="s">
        <v>8462</v>
      </c>
      <c r="E15076" t="s">
        <v>1041</v>
      </c>
    </row>
    <row r="15077" spans="2:5" x14ac:dyDescent="0.35">
      <c r="B15077" t="s">
        <v>7269</v>
      </c>
      <c r="C15077" t="s">
        <v>19641</v>
      </c>
      <c r="D15077" t="s">
        <v>8462</v>
      </c>
      <c r="E15077" t="s">
        <v>1041</v>
      </c>
    </row>
    <row r="15078" spans="2:5" x14ac:dyDescent="0.35">
      <c r="B15078" t="s">
        <v>7268</v>
      </c>
      <c r="C15078" t="s">
        <v>19641</v>
      </c>
      <c r="D15078" t="s">
        <v>8462</v>
      </c>
      <c r="E15078" t="s">
        <v>1041</v>
      </c>
    </row>
    <row r="15079" spans="2:5" x14ac:dyDescent="0.35">
      <c r="B15079" t="s">
        <v>18109</v>
      </c>
      <c r="C15079" t="s">
        <v>19641</v>
      </c>
      <c r="D15079" t="s">
        <v>8990</v>
      </c>
    </row>
    <row r="15080" spans="2:5" x14ac:dyDescent="0.35">
      <c r="B15080" t="s">
        <v>18110</v>
      </c>
      <c r="C15080" t="s">
        <v>19641</v>
      </c>
      <c r="D15080" t="s">
        <v>8990</v>
      </c>
    </row>
    <row r="15081" spans="2:5" x14ac:dyDescent="0.35">
      <c r="B15081" t="s">
        <v>18111</v>
      </c>
      <c r="C15081" t="s">
        <v>19641</v>
      </c>
      <c r="D15081" t="s">
        <v>8990</v>
      </c>
    </row>
    <row r="15082" spans="2:5" x14ac:dyDescent="0.35">
      <c r="B15082" t="s">
        <v>18112</v>
      </c>
      <c r="C15082" t="s">
        <v>19641</v>
      </c>
      <c r="D15082" t="s">
        <v>8990</v>
      </c>
    </row>
    <row r="15083" spans="2:5" x14ac:dyDescent="0.35">
      <c r="B15083" t="s">
        <v>8987</v>
      </c>
      <c r="C15083" t="s">
        <v>19641</v>
      </c>
    </row>
    <row r="15084" spans="2:5" x14ac:dyDescent="0.35">
      <c r="B15084" t="s">
        <v>7271</v>
      </c>
      <c r="C15084" t="s">
        <v>19641</v>
      </c>
      <c r="D15084" t="s">
        <v>8464</v>
      </c>
      <c r="E15084" t="s">
        <v>1062</v>
      </c>
    </row>
    <row r="15085" spans="2:5" x14ac:dyDescent="0.35">
      <c r="B15085" t="s">
        <v>18113</v>
      </c>
      <c r="C15085" t="s">
        <v>19641</v>
      </c>
    </row>
    <row r="15086" spans="2:5" x14ac:dyDescent="0.35">
      <c r="B15086" t="s">
        <v>18114</v>
      </c>
      <c r="C15086" t="s">
        <v>19641</v>
      </c>
      <c r="D15086" t="s">
        <v>19731</v>
      </c>
    </row>
    <row r="15087" spans="2:5" x14ac:dyDescent="0.35">
      <c r="B15087" t="s">
        <v>18115</v>
      </c>
      <c r="C15087" t="s">
        <v>19641</v>
      </c>
    </row>
    <row r="15088" spans="2:5" x14ac:dyDescent="0.35">
      <c r="B15088" t="s">
        <v>18116</v>
      </c>
      <c r="C15088" t="s">
        <v>19641</v>
      </c>
    </row>
    <row r="15089" spans="2:5" x14ac:dyDescent="0.35">
      <c r="B15089" t="s">
        <v>18117</v>
      </c>
      <c r="C15089" t="s">
        <v>19641</v>
      </c>
      <c r="D15089" t="s">
        <v>19932</v>
      </c>
    </row>
    <row r="15090" spans="2:5" x14ac:dyDescent="0.35">
      <c r="B15090" t="s">
        <v>7274</v>
      </c>
      <c r="C15090" t="s">
        <v>19641</v>
      </c>
    </row>
    <row r="15091" spans="2:5" x14ac:dyDescent="0.35">
      <c r="B15091" t="s">
        <v>18118</v>
      </c>
      <c r="C15091" t="s">
        <v>19641</v>
      </c>
    </row>
    <row r="15092" spans="2:5" x14ac:dyDescent="0.35">
      <c r="B15092" t="s">
        <v>18119</v>
      </c>
      <c r="C15092" t="s">
        <v>19641</v>
      </c>
    </row>
    <row r="15093" spans="2:5" x14ac:dyDescent="0.35">
      <c r="B15093" t="s">
        <v>18120</v>
      </c>
      <c r="C15093" t="s">
        <v>19641</v>
      </c>
      <c r="D15093" t="s">
        <v>19933</v>
      </c>
    </row>
    <row r="15094" spans="2:5" x14ac:dyDescent="0.35">
      <c r="B15094" t="s">
        <v>18121</v>
      </c>
      <c r="C15094" t="s">
        <v>19641</v>
      </c>
      <c r="D15094" t="s">
        <v>19933</v>
      </c>
    </row>
    <row r="15095" spans="2:5" x14ac:dyDescent="0.35">
      <c r="B15095" t="s">
        <v>18122</v>
      </c>
      <c r="C15095" t="s">
        <v>19641</v>
      </c>
      <c r="D15095" t="s">
        <v>19934</v>
      </c>
    </row>
    <row r="15096" spans="2:5" x14ac:dyDescent="0.35">
      <c r="B15096" t="s">
        <v>18123</v>
      </c>
      <c r="C15096" t="s">
        <v>19641</v>
      </c>
      <c r="D15096" t="s">
        <v>19934</v>
      </c>
    </row>
    <row r="15097" spans="2:5" x14ac:dyDescent="0.35">
      <c r="B15097" t="s">
        <v>18124</v>
      </c>
      <c r="C15097" t="s">
        <v>19641</v>
      </c>
      <c r="D15097" t="s">
        <v>19934</v>
      </c>
    </row>
    <row r="15098" spans="2:5" x14ac:dyDescent="0.35">
      <c r="B15098" t="s">
        <v>18125</v>
      </c>
      <c r="C15098" t="s">
        <v>19641</v>
      </c>
      <c r="D15098" t="s">
        <v>19934</v>
      </c>
    </row>
    <row r="15099" spans="2:5" x14ac:dyDescent="0.35">
      <c r="B15099" t="s">
        <v>18126</v>
      </c>
      <c r="C15099" t="s">
        <v>19641</v>
      </c>
      <c r="D15099" t="s">
        <v>19934</v>
      </c>
    </row>
    <row r="15100" spans="2:5" x14ac:dyDescent="0.35">
      <c r="B15100" t="s">
        <v>18127</v>
      </c>
      <c r="C15100" t="s">
        <v>19641</v>
      </c>
      <c r="D15100" t="s">
        <v>19934</v>
      </c>
    </row>
    <row r="15101" spans="2:5" x14ac:dyDescent="0.35">
      <c r="B15101" t="s">
        <v>7287</v>
      </c>
      <c r="C15101" t="s">
        <v>19641</v>
      </c>
      <c r="D15101" t="s">
        <v>8473</v>
      </c>
    </row>
    <row r="15102" spans="2:5" x14ac:dyDescent="0.35">
      <c r="B15102" t="s">
        <v>18128</v>
      </c>
      <c r="C15102" t="s">
        <v>19641</v>
      </c>
      <c r="D15102" t="s">
        <v>8475</v>
      </c>
      <c r="E15102" t="s">
        <v>1028</v>
      </c>
    </row>
    <row r="15103" spans="2:5" x14ac:dyDescent="0.35">
      <c r="B15103" t="s">
        <v>18129</v>
      </c>
      <c r="C15103" t="s">
        <v>19641</v>
      </c>
      <c r="D15103" t="s">
        <v>8475</v>
      </c>
      <c r="E15103" t="s">
        <v>1028</v>
      </c>
    </row>
    <row r="15104" spans="2:5" x14ac:dyDescent="0.35">
      <c r="B15104" t="s">
        <v>7291</v>
      </c>
      <c r="C15104" t="s">
        <v>19641</v>
      </c>
      <c r="D15104" t="s">
        <v>8475</v>
      </c>
      <c r="E15104" t="s">
        <v>1028</v>
      </c>
    </row>
    <row r="15105" spans="2:4" x14ac:dyDescent="0.35">
      <c r="B15105" t="s">
        <v>18130</v>
      </c>
      <c r="C15105" t="s">
        <v>19641</v>
      </c>
    </row>
    <row r="15106" spans="2:4" x14ac:dyDescent="0.35">
      <c r="B15106" t="s">
        <v>18131</v>
      </c>
      <c r="C15106" t="s">
        <v>19641</v>
      </c>
      <c r="D15106" t="s">
        <v>19935</v>
      </c>
    </row>
    <row r="15107" spans="2:4" x14ac:dyDescent="0.35">
      <c r="B15107" t="s">
        <v>18132</v>
      </c>
      <c r="C15107" t="s">
        <v>19641</v>
      </c>
      <c r="D15107" t="s">
        <v>19935</v>
      </c>
    </row>
    <row r="15108" spans="2:4" x14ac:dyDescent="0.35">
      <c r="B15108" t="s">
        <v>18133</v>
      </c>
      <c r="C15108" t="s">
        <v>19641</v>
      </c>
      <c r="D15108" t="s">
        <v>19935</v>
      </c>
    </row>
    <row r="15109" spans="2:4" x14ac:dyDescent="0.35">
      <c r="B15109" t="s">
        <v>18134</v>
      </c>
      <c r="C15109" t="s">
        <v>19641</v>
      </c>
      <c r="D15109" t="s">
        <v>19935</v>
      </c>
    </row>
    <row r="15110" spans="2:4" x14ac:dyDescent="0.35">
      <c r="B15110" t="s">
        <v>18135</v>
      </c>
      <c r="C15110" t="s">
        <v>19641</v>
      </c>
      <c r="D15110" t="s">
        <v>19935</v>
      </c>
    </row>
    <row r="15111" spans="2:4" x14ac:dyDescent="0.35">
      <c r="B15111" t="s">
        <v>18136</v>
      </c>
      <c r="C15111" t="s">
        <v>19641</v>
      </c>
      <c r="D15111" t="s">
        <v>19935</v>
      </c>
    </row>
    <row r="15112" spans="2:4" x14ac:dyDescent="0.35">
      <c r="B15112" t="s">
        <v>18137</v>
      </c>
      <c r="C15112" t="s">
        <v>19641</v>
      </c>
      <c r="D15112" t="s">
        <v>19935</v>
      </c>
    </row>
    <row r="15113" spans="2:4" x14ac:dyDescent="0.35">
      <c r="B15113" t="s">
        <v>18138</v>
      </c>
      <c r="C15113" t="s">
        <v>19641</v>
      </c>
      <c r="D15113" t="s">
        <v>19935</v>
      </c>
    </row>
    <row r="15114" spans="2:4" x14ac:dyDescent="0.35">
      <c r="B15114" t="s">
        <v>18139</v>
      </c>
      <c r="C15114" t="s">
        <v>19641</v>
      </c>
      <c r="D15114" t="s">
        <v>19927</v>
      </c>
    </row>
    <row r="15115" spans="2:4" x14ac:dyDescent="0.35">
      <c r="B15115" t="s">
        <v>18140</v>
      </c>
      <c r="C15115" t="s">
        <v>19641</v>
      </c>
      <c r="D15115" t="s">
        <v>19927</v>
      </c>
    </row>
    <row r="15116" spans="2:4" x14ac:dyDescent="0.35">
      <c r="B15116" t="s">
        <v>18141</v>
      </c>
      <c r="C15116" t="s">
        <v>19641</v>
      </c>
      <c r="D15116" t="s">
        <v>19936</v>
      </c>
    </row>
    <row r="15117" spans="2:4" x14ac:dyDescent="0.35">
      <c r="B15117" t="s">
        <v>18142</v>
      </c>
      <c r="C15117" t="s">
        <v>19641</v>
      </c>
      <c r="D15117" t="s">
        <v>19927</v>
      </c>
    </row>
    <row r="15118" spans="2:4" x14ac:dyDescent="0.35">
      <c r="B15118" t="s">
        <v>18143</v>
      </c>
      <c r="C15118" t="s">
        <v>19641</v>
      </c>
      <c r="D15118" t="s">
        <v>19935</v>
      </c>
    </row>
    <row r="15119" spans="2:4" x14ac:dyDescent="0.35">
      <c r="B15119" t="s">
        <v>18144</v>
      </c>
      <c r="C15119" t="s">
        <v>19641</v>
      </c>
      <c r="D15119" t="s">
        <v>19935</v>
      </c>
    </row>
    <row r="15120" spans="2:4" x14ac:dyDescent="0.35">
      <c r="B15120" t="s">
        <v>18145</v>
      </c>
      <c r="C15120" t="s">
        <v>19641</v>
      </c>
      <c r="D15120" t="s">
        <v>19927</v>
      </c>
    </row>
    <row r="15121" spans="2:4" x14ac:dyDescent="0.35">
      <c r="B15121" t="s">
        <v>18146</v>
      </c>
      <c r="C15121" t="s">
        <v>19641</v>
      </c>
      <c r="D15121" t="s">
        <v>19927</v>
      </c>
    </row>
    <row r="15122" spans="2:4" x14ac:dyDescent="0.35">
      <c r="B15122" t="s">
        <v>18147</v>
      </c>
      <c r="C15122" t="s">
        <v>19641</v>
      </c>
      <c r="D15122" t="s">
        <v>19927</v>
      </c>
    </row>
    <row r="15123" spans="2:4" x14ac:dyDescent="0.35">
      <c r="B15123" t="s">
        <v>18148</v>
      </c>
      <c r="C15123" t="s">
        <v>19641</v>
      </c>
      <c r="D15123" t="s">
        <v>19927</v>
      </c>
    </row>
    <row r="15124" spans="2:4" x14ac:dyDescent="0.35">
      <c r="B15124" t="s">
        <v>18149</v>
      </c>
      <c r="C15124" t="s">
        <v>19641</v>
      </c>
      <c r="D15124" t="s">
        <v>19927</v>
      </c>
    </row>
    <row r="15125" spans="2:4" x14ac:dyDescent="0.35">
      <c r="B15125" t="s">
        <v>18150</v>
      </c>
      <c r="C15125" t="s">
        <v>19641</v>
      </c>
      <c r="D15125" t="s">
        <v>19927</v>
      </c>
    </row>
    <row r="15126" spans="2:4" x14ac:dyDescent="0.35">
      <c r="B15126" t="s">
        <v>18151</v>
      </c>
      <c r="C15126" t="s">
        <v>19641</v>
      </c>
      <c r="D15126" t="s">
        <v>19927</v>
      </c>
    </row>
    <row r="15127" spans="2:4" x14ac:dyDescent="0.35">
      <c r="B15127" t="s">
        <v>18152</v>
      </c>
      <c r="C15127" t="s">
        <v>19641</v>
      </c>
      <c r="D15127" t="s">
        <v>19927</v>
      </c>
    </row>
    <row r="15128" spans="2:4" x14ac:dyDescent="0.35">
      <c r="B15128" t="s">
        <v>18153</v>
      </c>
      <c r="C15128" t="s">
        <v>19641</v>
      </c>
      <c r="D15128" t="s">
        <v>19927</v>
      </c>
    </row>
    <row r="15129" spans="2:4" x14ac:dyDescent="0.35">
      <c r="B15129" t="s">
        <v>18154</v>
      </c>
      <c r="C15129" t="s">
        <v>19641</v>
      </c>
      <c r="D15129" t="s">
        <v>19927</v>
      </c>
    </row>
    <row r="15130" spans="2:4" x14ac:dyDescent="0.35">
      <c r="B15130" t="s">
        <v>18155</v>
      </c>
      <c r="C15130" t="s">
        <v>19641</v>
      </c>
      <c r="D15130" t="s">
        <v>19927</v>
      </c>
    </row>
    <row r="15131" spans="2:4" x14ac:dyDescent="0.35">
      <c r="B15131" t="s">
        <v>18156</v>
      </c>
      <c r="C15131" t="s">
        <v>19641</v>
      </c>
      <c r="D15131" t="s">
        <v>19927</v>
      </c>
    </row>
    <row r="15132" spans="2:4" x14ac:dyDescent="0.35">
      <c r="B15132" t="s">
        <v>18157</v>
      </c>
      <c r="C15132" t="s">
        <v>19641</v>
      </c>
      <c r="D15132" t="s">
        <v>19927</v>
      </c>
    </row>
    <row r="15133" spans="2:4" x14ac:dyDescent="0.35">
      <c r="B15133" t="s">
        <v>18158</v>
      </c>
      <c r="C15133" t="s">
        <v>19641</v>
      </c>
      <c r="D15133" t="s">
        <v>19927</v>
      </c>
    </row>
    <row r="15134" spans="2:4" x14ac:dyDescent="0.35">
      <c r="B15134" t="s">
        <v>18159</v>
      </c>
      <c r="C15134" t="s">
        <v>19641</v>
      </c>
      <c r="D15134" t="s">
        <v>19927</v>
      </c>
    </row>
    <row r="15135" spans="2:4" x14ac:dyDescent="0.35">
      <c r="B15135" t="s">
        <v>18160</v>
      </c>
      <c r="C15135" t="s">
        <v>19641</v>
      </c>
      <c r="D15135" t="s">
        <v>19927</v>
      </c>
    </row>
    <row r="15136" spans="2:4" x14ac:dyDescent="0.35">
      <c r="B15136" t="s">
        <v>18161</v>
      </c>
      <c r="C15136" t="s">
        <v>19641</v>
      </c>
      <c r="D15136" t="s">
        <v>19927</v>
      </c>
    </row>
    <row r="15137" spans="2:5" x14ac:dyDescent="0.35">
      <c r="B15137" t="s">
        <v>18162</v>
      </c>
      <c r="C15137" t="s">
        <v>19641</v>
      </c>
      <c r="D15137" t="s">
        <v>19927</v>
      </c>
    </row>
    <row r="15138" spans="2:5" x14ac:dyDescent="0.35">
      <c r="B15138" t="s">
        <v>18163</v>
      </c>
      <c r="C15138" t="s">
        <v>19641</v>
      </c>
      <c r="D15138" t="s">
        <v>19927</v>
      </c>
    </row>
    <row r="15139" spans="2:5" x14ac:dyDescent="0.35">
      <c r="B15139" t="s">
        <v>18164</v>
      </c>
      <c r="C15139" t="s">
        <v>19641</v>
      </c>
      <c r="D15139" t="s">
        <v>19927</v>
      </c>
    </row>
    <row r="15140" spans="2:5" x14ac:dyDescent="0.35">
      <c r="B15140" t="s">
        <v>18165</v>
      </c>
      <c r="C15140" t="s">
        <v>19641</v>
      </c>
      <c r="D15140" t="s">
        <v>19927</v>
      </c>
    </row>
    <row r="15141" spans="2:5" x14ac:dyDescent="0.35">
      <c r="B15141" t="s">
        <v>18166</v>
      </c>
      <c r="C15141" t="s">
        <v>19641</v>
      </c>
      <c r="D15141" t="s">
        <v>19927</v>
      </c>
    </row>
    <row r="15142" spans="2:5" x14ac:dyDescent="0.35">
      <c r="B15142" t="s">
        <v>18167</v>
      </c>
      <c r="C15142" t="s">
        <v>19641</v>
      </c>
      <c r="D15142" t="s">
        <v>19927</v>
      </c>
    </row>
    <row r="15143" spans="2:5" x14ac:dyDescent="0.35">
      <c r="B15143" t="s">
        <v>18168</v>
      </c>
      <c r="C15143" t="s">
        <v>19641</v>
      </c>
      <c r="D15143" t="s">
        <v>19927</v>
      </c>
    </row>
    <row r="15144" spans="2:5" x14ac:dyDescent="0.35">
      <c r="B15144" t="s">
        <v>18169</v>
      </c>
      <c r="C15144" t="s">
        <v>19641</v>
      </c>
      <c r="D15144" t="s">
        <v>19927</v>
      </c>
    </row>
    <row r="15145" spans="2:5" x14ac:dyDescent="0.35">
      <c r="B15145" t="s">
        <v>18170</v>
      </c>
      <c r="C15145" t="s">
        <v>19641</v>
      </c>
      <c r="D15145" t="s">
        <v>19927</v>
      </c>
    </row>
    <row r="15146" spans="2:5" x14ac:dyDescent="0.35">
      <c r="B15146" t="s">
        <v>18171</v>
      </c>
      <c r="C15146" t="s">
        <v>19641</v>
      </c>
      <c r="D15146" t="s">
        <v>19927</v>
      </c>
    </row>
    <row r="15147" spans="2:5" x14ac:dyDescent="0.35">
      <c r="B15147" t="s">
        <v>18172</v>
      </c>
      <c r="C15147" t="s">
        <v>19641</v>
      </c>
      <c r="D15147" t="s">
        <v>19937</v>
      </c>
    </row>
    <row r="15148" spans="2:5" x14ac:dyDescent="0.35">
      <c r="B15148" t="s">
        <v>18173</v>
      </c>
      <c r="C15148" t="s">
        <v>19641</v>
      </c>
      <c r="D15148" t="s">
        <v>19938</v>
      </c>
    </row>
    <row r="15149" spans="2:5" x14ac:dyDescent="0.35">
      <c r="B15149" t="s">
        <v>18174</v>
      </c>
      <c r="C15149" t="s">
        <v>19641</v>
      </c>
      <c r="D15149" t="s">
        <v>19938</v>
      </c>
    </row>
    <row r="15150" spans="2:5" x14ac:dyDescent="0.35">
      <c r="B15150" t="s">
        <v>7302</v>
      </c>
      <c r="C15150" t="s">
        <v>19641</v>
      </c>
      <c r="D15150" t="s">
        <v>8482</v>
      </c>
      <c r="E15150" t="s">
        <v>1028</v>
      </c>
    </row>
    <row r="15151" spans="2:5" x14ac:dyDescent="0.35">
      <c r="B15151" t="s">
        <v>18175</v>
      </c>
      <c r="C15151" t="s">
        <v>19641</v>
      </c>
      <c r="D15151" t="s">
        <v>8482</v>
      </c>
      <c r="E15151" t="s">
        <v>1028</v>
      </c>
    </row>
    <row r="15152" spans="2:5" x14ac:dyDescent="0.35">
      <c r="B15152" t="s">
        <v>18176</v>
      </c>
      <c r="C15152" t="s">
        <v>19641</v>
      </c>
      <c r="D15152" t="s">
        <v>8482</v>
      </c>
      <c r="E15152" t="s">
        <v>1028</v>
      </c>
    </row>
    <row r="15153" spans="2:5" x14ac:dyDescent="0.35">
      <c r="B15153" t="s">
        <v>7306</v>
      </c>
      <c r="C15153" t="s">
        <v>19641</v>
      </c>
      <c r="D15153" t="s">
        <v>8482</v>
      </c>
      <c r="E15153" t="s">
        <v>1028</v>
      </c>
    </row>
    <row r="15154" spans="2:5" x14ac:dyDescent="0.35">
      <c r="B15154" t="s">
        <v>18177</v>
      </c>
      <c r="C15154" t="s">
        <v>19641</v>
      </c>
      <c r="D15154" t="s">
        <v>8484</v>
      </c>
    </row>
    <row r="15155" spans="2:5" x14ac:dyDescent="0.35">
      <c r="B15155" t="s">
        <v>18178</v>
      </c>
      <c r="C15155" t="s">
        <v>19641</v>
      </c>
      <c r="D15155" t="s">
        <v>19939</v>
      </c>
      <c r="E15155" t="s">
        <v>1105</v>
      </c>
    </row>
    <row r="15156" spans="2:5" x14ac:dyDescent="0.35">
      <c r="B15156" t="s">
        <v>18179</v>
      </c>
      <c r="C15156" t="s">
        <v>19641</v>
      </c>
      <c r="D15156" t="s">
        <v>19940</v>
      </c>
    </row>
    <row r="15157" spans="2:5" x14ac:dyDescent="0.35">
      <c r="B15157" t="s">
        <v>18180</v>
      </c>
      <c r="C15157" t="s">
        <v>19641</v>
      </c>
      <c r="D15157" t="s">
        <v>19940</v>
      </c>
    </row>
    <row r="15158" spans="2:5" x14ac:dyDescent="0.35">
      <c r="B15158" t="s">
        <v>18181</v>
      </c>
      <c r="C15158" t="s">
        <v>19641</v>
      </c>
    </row>
    <row r="15159" spans="2:5" x14ac:dyDescent="0.35">
      <c r="B15159" t="s">
        <v>7320</v>
      </c>
      <c r="C15159" t="s">
        <v>19641</v>
      </c>
      <c r="D15159" t="s">
        <v>8486</v>
      </c>
    </row>
    <row r="15160" spans="2:5" x14ac:dyDescent="0.35">
      <c r="B15160" t="s">
        <v>18182</v>
      </c>
      <c r="C15160" t="s">
        <v>19641</v>
      </c>
      <c r="D15160" t="s">
        <v>8487</v>
      </c>
      <c r="E15160" t="s">
        <v>1028</v>
      </c>
    </row>
    <row r="15161" spans="2:5" x14ac:dyDescent="0.35">
      <c r="B15161" t="s">
        <v>7322</v>
      </c>
      <c r="C15161" t="s">
        <v>19641</v>
      </c>
      <c r="D15161" t="s">
        <v>8487</v>
      </c>
      <c r="E15161" t="s">
        <v>1028</v>
      </c>
    </row>
    <row r="15162" spans="2:5" x14ac:dyDescent="0.35">
      <c r="B15162" t="s">
        <v>18183</v>
      </c>
      <c r="C15162" t="s">
        <v>19641</v>
      </c>
      <c r="D15162" t="s">
        <v>8487</v>
      </c>
      <c r="E15162" t="s">
        <v>1028</v>
      </c>
    </row>
    <row r="15163" spans="2:5" x14ac:dyDescent="0.35">
      <c r="B15163" t="s">
        <v>7323</v>
      </c>
      <c r="C15163" t="s">
        <v>19641</v>
      </c>
      <c r="D15163" t="s">
        <v>8487</v>
      </c>
      <c r="E15163" t="s">
        <v>1028</v>
      </c>
    </row>
    <row r="15164" spans="2:5" x14ac:dyDescent="0.35">
      <c r="B15164" t="s">
        <v>18184</v>
      </c>
      <c r="C15164" t="s">
        <v>19641</v>
      </c>
      <c r="D15164" t="s">
        <v>8487</v>
      </c>
      <c r="E15164" t="s">
        <v>1028</v>
      </c>
    </row>
    <row r="15165" spans="2:5" x14ac:dyDescent="0.35">
      <c r="B15165" t="s">
        <v>18185</v>
      </c>
      <c r="C15165" t="s">
        <v>19641</v>
      </c>
      <c r="D15165" t="s">
        <v>8487</v>
      </c>
      <c r="E15165" t="s">
        <v>1028</v>
      </c>
    </row>
    <row r="15166" spans="2:5" x14ac:dyDescent="0.35">
      <c r="B15166" t="s">
        <v>18186</v>
      </c>
      <c r="C15166" t="s">
        <v>19641</v>
      </c>
      <c r="D15166" t="s">
        <v>8487</v>
      </c>
      <c r="E15166" t="s">
        <v>1028</v>
      </c>
    </row>
    <row r="15167" spans="2:5" x14ac:dyDescent="0.35">
      <c r="B15167" t="s">
        <v>18187</v>
      </c>
      <c r="C15167" t="s">
        <v>19641</v>
      </c>
      <c r="D15167" t="s">
        <v>8487</v>
      </c>
      <c r="E15167" t="s">
        <v>1028</v>
      </c>
    </row>
    <row r="15168" spans="2:5" x14ac:dyDescent="0.35">
      <c r="B15168" t="s">
        <v>18188</v>
      </c>
      <c r="C15168" t="s">
        <v>19641</v>
      </c>
      <c r="D15168" t="s">
        <v>8487</v>
      </c>
      <c r="E15168" t="s">
        <v>1028</v>
      </c>
    </row>
    <row r="15169" spans="2:5" x14ac:dyDescent="0.35">
      <c r="B15169" t="s">
        <v>18189</v>
      </c>
      <c r="C15169" t="s">
        <v>19641</v>
      </c>
      <c r="D15169" t="s">
        <v>19941</v>
      </c>
      <c r="E15169" t="s">
        <v>1028</v>
      </c>
    </row>
    <row r="15170" spans="2:5" x14ac:dyDescent="0.35">
      <c r="B15170" t="s">
        <v>18190</v>
      </c>
      <c r="C15170" t="s">
        <v>19641</v>
      </c>
      <c r="D15170" t="s">
        <v>8487</v>
      </c>
      <c r="E15170" t="s">
        <v>1028</v>
      </c>
    </row>
    <row r="15171" spans="2:5" x14ac:dyDescent="0.35">
      <c r="B15171" t="s">
        <v>18191</v>
      </c>
      <c r="C15171" t="s">
        <v>19641</v>
      </c>
      <c r="D15171" t="s">
        <v>8487</v>
      </c>
      <c r="E15171" t="s">
        <v>1028</v>
      </c>
    </row>
    <row r="15172" spans="2:5" x14ac:dyDescent="0.35">
      <c r="B15172" t="s">
        <v>18192</v>
      </c>
      <c r="C15172" t="s">
        <v>19641</v>
      </c>
      <c r="D15172" t="s">
        <v>8487</v>
      </c>
      <c r="E15172" t="s">
        <v>1028</v>
      </c>
    </row>
    <row r="15173" spans="2:5" x14ac:dyDescent="0.35">
      <c r="B15173" t="s">
        <v>18193</v>
      </c>
      <c r="C15173" t="s">
        <v>19641</v>
      </c>
      <c r="D15173" t="s">
        <v>8487</v>
      </c>
      <c r="E15173" t="s">
        <v>1028</v>
      </c>
    </row>
    <row r="15174" spans="2:5" x14ac:dyDescent="0.35">
      <c r="B15174" t="s">
        <v>18194</v>
      </c>
      <c r="C15174" t="s">
        <v>19641</v>
      </c>
      <c r="D15174" t="s">
        <v>8487</v>
      </c>
      <c r="E15174" t="s">
        <v>1028</v>
      </c>
    </row>
    <row r="15175" spans="2:5" x14ac:dyDescent="0.35">
      <c r="B15175" t="s">
        <v>7324</v>
      </c>
      <c r="C15175" t="s">
        <v>19641</v>
      </c>
      <c r="D15175" t="s">
        <v>8487</v>
      </c>
      <c r="E15175" t="s">
        <v>1028</v>
      </c>
    </row>
    <row r="15176" spans="2:5" x14ac:dyDescent="0.35">
      <c r="B15176" t="s">
        <v>18195</v>
      </c>
      <c r="C15176" t="s">
        <v>19641</v>
      </c>
      <c r="D15176" t="s">
        <v>19941</v>
      </c>
      <c r="E15176" t="s">
        <v>1028</v>
      </c>
    </row>
    <row r="15177" spans="2:5" x14ac:dyDescent="0.35">
      <c r="B15177" t="s">
        <v>18196</v>
      </c>
      <c r="C15177" t="s">
        <v>19641</v>
      </c>
      <c r="D15177" t="s">
        <v>19942</v>
      </c>
    </row>
    <row r="15178" spans="2:5" x14ac:dyDescent="0.35">
      <c r="B15178" t="s">
        <v>18197</v>
      </c>
      <c r="C15178" t="s">
        <v>19641</v>
      </c>
      <c r="D15178" t="s">
        <v>19942</v>
      </c>
    </row>
    <row r="15179" spans="2:5" x14ac:dyDescent="0.35">
      <c r="B15179" t="s">
        <v>18198</v>
      </c>
      <c r="C15179" t="s">
        <v>19641</v>
      </c>
      <c r="D15179" t="s">
        <v>19942</v>
      </c>
    </row>
    <row r="15180" spans="2:5" x14ac:dyDescent="0.35">
      <c r="B15180" t="s">
        <v>18199</v>
      </c>
      <c r="C15180" t="s">
        <v>19641</v>
      </c>
      <c r="D15180" t="s">
        <v>19942</v>
      </c>
    </row>
    <row r="15181" spans="2:5" x14ac:dyDescent="0.35">
      <c r="B15181" t="s">
        <v>18200</v>
      </c>
      <c r="C15181" t="s">
        <v>19641</v>
      </c>
      <c r="D15181" t="s">
        <v>19942</v>
      </c>
    </row>
    <row r="15182" spans="2:5" x14ac:dyDescent="0.35">
      <c r="B15182" t="s">
        <v>18201</v>
      </c>
      <c r="C15182" t="s">
        <v>19641</v>
      </c>
      <c r="D15182" t="s">
        <v>19942</v>
      </c>
    </row>
    <row r="15183" spans="2:5" x14ac:dyDescent="0.35">
      <c r="B15183" t="s">
        <v>18202</v>
      </c>
      <c r="C15183" t="s">
        <v>19641</v>
      </c>
      <c r="D15183" t="s">
        <v>19942</v>
      </c>
    </row>
    <row r="15184" spans="2:5" x14ac:dyDescent="0.35">
      <c r="B15184" t="s">
        <v>18203</v>
      </c>
      <c r="C15184" t="s">
        <v>19641</v>
      </c>
      <c r="D15184" t="s">
        <v>19942</v>
      </c>
    </row>
    <row r="15185" spans="2:4" x14ac:dyDescent="0.35">
      <c r="B15185" t="s">
        <v>18204</v>
      </c>
      <c r="C15185" t="s">
        <v>19641</v>
      </c>
      <c r="D15185" t="s">
        <v>19942</v>
      </c>
    </row>
    <row r="15186" spans="2:4" x14ac:dyDescent="0.35">
      <c r="B15186" t="s">
        <v>18205</v>
      </c>
      <c r="C15186" t="s">
        <v>19641</v>
      </c>
      <c r="D15186" t="s">
        <v>19942</v>
      </c>
    </row>
    <row r="15187" spans="2:4" x14ac:dyDescent="0.35">
      <c r="B15187" t="s">
        <v>18206</v>
      </c>
      <c r="C15187" t="s">
        <v>19641</v>
      </c>
      <c r="D15187" t="s">
        <v>19942</v>
      </c>
    </row>
    <row r="15188" spans="2:4" x14ac:dyDescent="0.35">
      <c r="B15188" t="s">
        <v>18207</v>
      </c>
      <c r="C15188" t="s">
        <v>19641</v>
      </c>
      <c r="D15188" t="s">
        <v>19942</v>
      </c>
    </row>
    <row r="15189" spans="2:4" x14ac:dyDescent="0.35">
      <c r="B15189" t="s">
        <v>18208</v>
      </c>
      <c r="C15189" t="s">
        <v>19641</v>
      </c>
      <c r="D15189" t="s">
        <v>19942</v>
      </c>
    </row>
    <row r="15190" spans="2:4" x14ac:dyDescent="0.35">
      <c r="B15190" t="s">
        <v>18209</v>
      </c>
      <c r="C15190" t="s">
        <v>19641</v>
      </c>
      <c r="D15190" t="s">
        <v>19942</v>
      </c>
    </row>
    <row r="15191" spans="2:4" x14ac:dyDescent="0.35">
      <c r="B15191" t="s">
        <v>18210</v>
      </c>
      <c r="C15191" t="s">
        <v>19641</v>
      </c>
      <c r="D15191" t="s">
        <v>19942</v>
      </c>
    </row>
    <row r="15192" spans="2:4" x14ac:dyDescent="0.35">
      <c r="B15192" t="s">
        <v>18211</v>
      </c>
      <c r="C15192" t="s">
        <v>19641</v>
      </c>
      <c r="D15192" t="s">
        <v>19942</v>
      </c>
    </row>
    <row r="15193" spans="2:4" x14ac:dyDescent="0.35">
      <c r="B15193" t="s">
        <v>18212</v>
      </c>
      <c r="C15193" t="s">
        <v>19641</v>
      </c>
      <c r="D15193" t="s">
        <v>19942</v>
      </c>
    </row>
    <row r="15194" spans="2:4" x14ac:dyDescent="0.35">
      <c r="B15194" t="s">
        <v>18213</v>
      </c>
      <c r="C15194" t="s">
        <v>19641</v>
      </c>
      <c r="D15194" t="s">
        <v>19942</v>
      </c>
    </row>
    <row r="15195" spans="2:4" x14ac:dyDescent="0.35">
      <c r="B15195" t="s">
        <v>18214</v>
      </c>
      <c r="C15195" t="s">
        <v>19641</v>
      </c>
      <c r="D15195" t="s">
        <v>19942</v>
      </c>
    </row>
    <row r="15196" spans="2:4" x14ac:dyDescent="0.35">
      <c r="B15196" t="s">
        <v>18215</v>
      </c>
      <c r="C15196" t="s">
        <v>19641</v>
      </c>
      <c r="D15196" t="s">
        <v>19942</v>
      </c>
    </row>
    <row r="15197" spans="2:4" x14ac:dyDescent="0.35">
      <c r="B15197" t="s">
        <v>18216</v>
      </c>
      <c r="C15197" t="s">
        <v>19641</v>
      </c>
      <c r="D15197" t="s">
        <v>19943</v>
      </c>
    </row>
    <row r="15198" spans="2:4" x14ac:dyDescent="0.35">
      <c r="B15198" t="s">
        <v>18217</v>
      </c>
      <c r="C15198" t="s">
        <v>19641</v>
      </c>
      <c r="D15198" t="s">
        <v>19943</v>
      </c>
    </row>
    <row r="15199" spans="2:4" x14ac:dyDescent="0.35">
      <c r="B15199" t="s">
        <v>18218</v>
      </c>
      <c r="C15199" t="s">
        <v>19641</v>
      </c>
      <c r="D15199" t="s">
        <v>19943</v>
      </c>
    </row>
    <row r="15200" spans="2:4" x14ac:dyDescent="0.35">
      <c r="B15200" t="s">
        <v>18219</v>
      </c>
      <c r="C15200" t="s">
        <v>19641</v>
      </c>
      <c r="D15200" t="s">
        <v>19942</v>
      </c>
    </row>
    <row r="15201" spans="2:4" x14ac:dyDescent="0.35">
      <c r="B15201" t="s">
        <v>18220</v>
      </c>
      <c r="C15201" t="s">
        <v>19641</v>
      </c>
      <c r="D15201" t="s">
        <v>19942</v>
      </c>
    </row>
    <row r="15202" spans="2:4" x14ac:dyDescent="0.35">
      <c r="B15202" t="s">
        <v>18221</v>
      </c>
      <c r="C15202" t="s">
        <v>19641</v>
      </c>
      <c r="D15202" t="s">
        <v>19942</v>
      </c>
    </row>
    <row r="15203" spans="2:4" x14ac:dyDescent="0.35">
      <c r="B15203" t="s">
        <v>18222</v>
      </c>
      <c r="C15203" t="s">
        <v>19641</v>
      </c>
      <c r="D15203" t="s">
        <v>19942</v>
      </c>
    </row>
    <row r="15204" spans="2:4" x14ac:dyDescent="0.35">
      <c r="B15204" t="s">
        <v>18223</v>
      </c>
      <c r="C15204" t="s">
        <v>19641</v>
      </c>
      <c r="D15204" t="s">
        <v>19942</v>
      </c>
    </row>
    <row r="15205" spans="2:4" x14ac:dyDescent="0.35">
      <c r="B15205" t="s">
        <v>18224</v>
      </c>
      <c r="C15205" t="s">
        <v>19641</v>
      </c>
      <c r="D15205" t="s">
        <v>19942</v>
      </c>
    </row>
    <row r="15206" spans="2:4" x14ac:dyDescent="0.35">
      <c r="B15206" t="s">
        <v>18225</v>
      </c>
      <c r="C15206" t="s">
        <v>19641</v>
      </c>
      <c r="D15206" t="s">
        <v>19942</v>
      </c>
    </row>
    <row r="15207" spans="2:4" x14ac:dyDescent="0.35">
      <c r="B15207" t="s">
        <v>18226</v>
      </c>
      <c r="C15207" t="s">
        <v>19641</v>
      </c>
      <c r="D15207" t="s">
        <v>19942</v>
      </c>
    </row>
    <row r="15208" spans="2:4" x14ac:dyDescent="0.35">
      <c r="B15208" t="s">
        <v>18227</v>
      </c>
      <c r="C15208" t="s">
        <v>19641</v>
      </c>
      <c r="D15208" t="s">
        <v>19942</v>
      </c>
    </row>
    <row r="15209" spans="2:4" x14ac:dyDescent="0.35">
      <c r="B15209" t="s">
        <v>18228</v>
      </c>
      <c r="C15209" t="s">
        <v>19641</v>
      </c>
      <c r="D15209" t="s">
        <v>19942</v>
      </c>
    </row>
    <row r="15210" spans="2:4" x14ac:dyDescent="0.35">
      <c r="B15210" t="s">
        <v>18229</v>
      </c>
      <c r="C15210" t="s">
        <v>19641</v>
      </c>
      <c r="D15210" t="s">
        <v>19943</v>
      </c>
    </row>
    <row r="15211" spans="2:4" x14ac:dyDescent="0.35">
      <c r="B15211" t="s">
        <v>18230</v>
      </c>
      <c r="C15211" t="s">
        <v>19641</v>
      </c>
      <c r="D15211" t="s">
        <v>19943</v>
      </c>
    </row>
    <row r="15212" spans="2:4" x14ac:dyDescent="0.35">
      <c r="B15212" t="s">
        <v>18231</v>
      </c>
      <c r="C15212" t="s">
        <v>19641</v>
      </c>
      <c r="D15212" t="s">
        <v>19942</v>
      </c>
    </row>
    <row r="15213" spans="2:4" x14ac:dyDescent="0.35">
      <c r="B15213" t="s">
        <v>18232</v>
      </c>
      <c r="C15213" t="s">
        <v>19641</v>
      </c>
      <c r="D15213" t="s">
        <v>19942</v>
      </c>
    </row>
    <row r="15214" spans="2:4" x14ac:dyDescent="0.35">
      <c r="B15214" t="s">
        <v>18233</v>
      </c>
      <c r="C15214" t="s">
        <v>19641</v>
      </c>
      <c r="D15214" t="s">
        <v>19942</v>
      </c>
    </row>
    <row r="15215" spans="2:4" x14ac:dyDescent="0.35">
      <c r="B15215" t="s">
        <v>18234</v>
      </c>
      <c r="C15215" t="s">
        <v>19641</v>
      </c>
      <c r="D15215" t="s">
        <v>19942</v>
      </c>
    </row>
    <row r="15216" spans="2:4" x14ac:dyDescent="0.35">
      <c r="B15216" t="s">
        <v>18235</v>
      </c>
      <c r="C15216" t="s">
        <v>19641</v>
      </c>
      <c r="D15216" t="s">
        <v>19942</v>
      </c>
    </row>
    <row r="15217" spans="2:4" x14ac:dyDescent="0.35">
      <c r="B15217" t="s">
        <v>18236</v>
      </c>
      <c r="C15217" t="s">
        <v>19641</v>
      </c>
      <c r="D15217" t="s">
        <v>19942</v>
      </c>
    </row>
    <row r="15218" spans="2:4" x14ac:dyDescent="0.35">
      <c r="B15218" t="s">
        <v>18237</v>
      </c>
      <c r="C15218" t="s">
        <v>19641</v>
      </c>
      <c r="D15218" t="s">
        <v>19942</v>
      </c>
    </row>
    <row r="15219" spans="2:4" x14ac:dyDescent="0.35">
      <c r="B15219" t="s">
        <v>18238</v>
      </c>
      <c r="C15219" t="s">
        <v>19641</v>
      </c>
      <c r="D15219" t="s">
        <v>19942</v>
      </c>
    </row>
    <row r="15220" spans="2:4" x14ac:dyDescent="0.35">
      <c r="B15220" t="s">
        <v>18239</v>
      </c>
      <c r="C15220" t="s">
        <v>19641</v>
      </c>
      <c r="D15220" t="s">
        <v>19942</v>
      </c>
    </row>
    <row r="15221" spans="2:4" x14ac:dyDescent="0.35">
      <c r="B15221" t="s">
        <v>18240</v>
      </c>
      <c r="C15221" t="s">
        <v>19641</v>
      </c>
      <c r="D15221" t="s">
        <v>19942</v>
      </c>
    </row>
    <row r="15222" spans="2:4" x14ac:dyDescent="0.35">
      <c r="B15222" t="s">
        <v>18241</v>
      </c>
      <c r="C15222" t="s">
        <v>19641</v>
      </c>
      <c r="D15222" t="s">
        <v>19942</v>
      </c>
    </row>
    <row r="15223" spans="2:4" x14ac:dyDescent="0.35">
      <c r="B15223" t="s">
        <v>18242</v>
      </c>
      <c r="C15223" t="s">
        <v>19641</v>
      </c>
      <c r="D15223" t="s">
        <v>19942</v>
      </c>
    </row>
    <row r="15224" spans="2:4" x14ac:dyDescent="0.35">
      <c r="B15224" t="s">
        <v>18243</v>
      </c>
      <c r="C15224" t="s">
        <v>19641</v>
      </c>
      <c r="D15224" t="s">
        <v>19942</v>
      </c>
    </row>
    <row r="15225" spans="2:4" x14ac:dyDescent="0.35">
      <c r="B15225" t="s">
        <v>18244</v>
      </c>
      <c r="C15225" t="s">
        <v>19641</v>
      </c>
      <c r="D15225" t="s">
        <v>19942</v>
      </c>
    </row>
    <row r="15226" spans="2:4" x14ac:dyDescent="0.35">
      <c r="B15226" t="s">
        <v>18245</v>
      </c>
      <c r="C15226" t="s">
        <v>19641</v>
      </c>
      <c r="D15226" t="s">
        <v>19942</v>
      </c>
    </row>
    <row r="15227" spans="2:4" x14ac:dyDescent="0.35">
      <c r="B15227" t="s">
        <v>18246</v>
      </c>
      <c r="C15227" t="s">
        <v>19641</v>
      </c>
      <c r="D15227" t="s">
        <v>19942</v>
      </c>
    </row>
    <row r="15228" spans="2:4" x14ac:dyDescent="0.35">
      <c r="B15228" t="s">
        <v>18247</v>
      </c>
      <c r="C15228" t="s">
        <v>19641</v>
      </c>
      <c r="D15228" t="s">
        <v>19942</v>
      </c>
    </row>
    <row r="15229" spans="2:4" x14ac:dyDescent="0.35">
      <c r="B15229" t="s">
        <v>18248</v>
      </c>
      <c r="C15229" t="s">
        <v>19641</v>
      </c>
      <c r="D15229" t="s">
        <v>19942</v>
      </c>
    </row>
    <row r="15230" spans="2:4" x14ac:dyDescent="0.35">
      <c r="B15230" t="s">
        <v>18249</v>
      </c>
      <c r="C15230" t="s">
        <v>19641</v>
      </c>
      <c r="D15230" t="s">
        <v>19942</v>
      </c>
    </row>
    <row r="15231" spans="2:4" x14ac:dyDescent="0.35">
      <c r="B15231" t="s">
        <v>18250</v>
      </c>
      <c r="C15231" t="s">
        <v>19641</v>
      </c>
      <c r="D15231" t="s">
        <v>19942</v>
      </c>
    </row>
    <row r="15232" spans="2:4" x14ac:dyDescent="0.35">
      <c r="B15232" t="s">
        <v>18251</v>
      </c>
      <c r="C15232" t="s">
        <v>19641</v>
      </c>
      <c r="D15232" t="s">
        <v>19942</v>
      </c>
    </row>
    <row r="15233" spans="2:4" x14ac:dyDescent="0.35">
      <c r="B15233" t="s">
        <v>18252</v>
      </c>
      <c r="C15233" t="s">
        <v>19641</v>
      </c>
      <c r="D15233" t="s">
        <v>19942</v>
      </c>
    </row>
    <row r="15234" spans="2:4" x14ac:dyDescent="0.35">
      <c r="B15234" t="s">
        <v>18253</v>
      </c>
      <c r="C15234" t="s">
        <v>19641</v>
      </c>
      <c r="D15234" t="s">
        <v>19942</v>
      </c>
    </row>
    <row r="15235" spans="2:4" x14ac:dyDescent="0.35">
      <c r="B15235" t="s">
        <v>18254</v>
      </c>
      <c r="C15235" t="s">
        <v>19641</v>
      </c>
      <c r="D15235" t="s">
        <v>19942</v>
      </c>
    </row>
    <row r="15236" spans="2:4" x14ac:dyDescent="0.35">
      <c r="B15236" t="s">
        <v>18255</v>
      </c>
      <c r="C15236" t="s">
        <v>19641</v>
      </c>
      <c r="D15236" t="s">
        <v>19942</v>
      </c>
    </row>
    <row r="15237" spans="2:4" x14ac:dyDescent="0.35">
      <c r="B15237" t="s">
        <v>18256</v>
      </c>
      <c r="C15237" t="s">
        <v>19641</v>
      </c>
      <c r="D15237" t="s">
        <v>19942</v>
      </c>
    </row>
    <row r="15238" spans="2:4" x14ac:dyDescent="0.35">
      <c r="B15238" t="s">
        <v>18257</v>
      </c>
      <c r="C15238" t="s">
        <v>19641</v>
      </c>
      <c r="D15238" t="s">
        <v>19942</v>
      </c>
    </row>
    <row r="15239" spans="2:4" x14ac:dyDescent="0.35">
      <c r="B15239" t="s">
        <v>18258</v>
      </c>
      <c r="C15239" t="s">
        <v>19641</v>
      </c>
      <c r="D15239" t="s">
        <v>19942</v>
      </c>
    </row>
    <row r="15240" spans="2:4" x14ac:dyDescent="0.35">
      <c r="B15240" t="s">
        <v>18259</v>
      </c>
      <c r="C15240" t="s">
        <v>19641</v>
      </c>
      <c r="D15240" t="s">
        <v>19942</v>
      </c>
    </row>
    <row r="15241" spans="2:4" x14ac:dyDescent="0.35">
      <c r="B15241" t="s">
        <v>18260</v>
      </c>
      <c r="C15241" t="s">
        <v>19641</v>
      </c>
      <c r="D15241" t="s">
        <v>19942</v>
      </c>
    </row>
    <row r="15242" spans="2:4" x14ac:dyDescent="0.35">
      <c r="B15242" t="s">
        <v>18261</v>
      </c>
      <c r="C15242" t="s">
        <v>19641</v>
      </c>
      <c r="D15242" t="s">
        <v>19942</v>
      </c>
    </row>
    <row r="15243" spans="2:4" x14ac:dyDescent="0.35">
      <c r="B15243" t="s">
        <v>18262</v>
      </c>
      <c r="C15243" t="s">
        <v>19641</v>
      </c>
      <c r="D15243" t="s">
        <v>8488</v>
      </c>
    </row>
    <row r="15244" spans="2:4" x14ac:dyDescent="0.35">
      <c r="B15244" t="s">
        <v>7325</v>
      </c>
      <c r="C15244" t="s">
        <v>19641</v>
      </c>
      <c r="D15244" t="s">
        <v>8488</v>
      </c>
    </row>
    <row r="15245" spans="2:4" x14ac:dyDescent="0.35">
      <c r="B15245" t="s">
        <v>7326</v>
      </c>
      <c r="C15245" t="s">
        <v>19641</v>
      </c>
      <c r="D15245" t="s">
        <v>8488</v>
      </c>
    </row>
    <row r="15246" spans="2:4" x14ac:dyDescent="0.35">
      <c r="B15246" t="s">
        <v>7327</v>
      </c>
      <c r="C15246" t="s">
        <v>19641</v>
      </c>
      <c r="D15246" t="s">
        <v>8488</v>
      </c>
    </row>
    <row r="15247" spans="2:4" x14ac:dyDescent="0.35">
      <c r="B15247" t="s">
        <v>7328</v>
      </c>
      <c r="C15247" t="s">
        <v>19641</v>
      </c>
    </row>
    <row r="15248" spans="2:4" x14ac:dyDescent="0.35">
      <c r="B15248" t="s">
        <v>18263</v>
      </c>
      <c r="C15248" t="s">
        <v>19641</v>
      </c>
    </row>
    <row r="15249" spans="2:4" x14ac:dyDescent="0.35">
      <c r="B15249" t="s">
        <v>18264</v>
      </c>
      <c r="C15249" t="s">
        <v>19641</v>
      </c>
    </row>
    <row r="15250" spans="2:4" x14ac:dyDescent="0.35">
      <c r="B15250" t="s">
        <v>18265</v>
      </c>
      <c r="C15250" t="s">
        <v>19641</v>
      </c>
      <c r="D15250" t="s">
        <v>19942</v>
      </c>
    </row>
    <row r="15251" spans="2:4" x14ac:dyDescent="0.35">
      <c r="B15251" t="s">
        <v>18266</v>
      </c>
      <c r="C15251" t="s">
        <v>19641</v>
      </c>
      <c r="D15251" t="s">
        <v>19942</v>
      </c>
    </row>
    <row r="15252" spans="2:4" x14ac:dyDescent="0.35">
      <c r="B15252" t="s">
        <v>18267</v>
      </c>
      <c r="C15252" t="s">
        <v>19641</v>
      </c>
      <c r="D15252" t="s">
        <v>19942</v>
      </c>
    </row>
    <row r="15253" spans="2:4" x14ac:dyDescent="0.35">
      <c r="B15253" t="s">
        <v>18268</v>
      </c>
      <c r="C15253" t="s">
        <v>19641</v>
      </c>
      <c r="D15253" t="s">
        <v>19942</v>
      </c>
    </row>
    <row r="15254" spans="2:4" x14ac:dyDescent="0.35">
      <c r="B15254" t="s">
        <v>18269</v>
      </c>
      <c r="C15254" t="s">
        <v>19641</v>
      </c>
      <c r="D15254" t="s">
        <v>19942</v>
      </c>
    </row>
    <row r="15255" spans="2:4" x14ac:dyDescent="0.35">
      <c r="B15255" t="s">
        <v>18270</v>
      </c>
      <c r="C15255" t="s">
        <v>19641</v>
      </c>
      <c r="D15255" t="s">
        <v>19944</v>
      </c>
    </row>
    <row r="15256" spans="2:4" x14ac:dyDescent="0.35">
      <c r="B15256" t="s">
        <v>18271</v>
      </c>
      <c r="C15256" t="s">
        <v>19641</v>
      </c>
      <c r="D15256" t="s">
        <v>19944</v>
      </c>
    </row>
    <row r="15257" spans="2:4" x14ac:dyDescent="0.35">
      <c r="B15257" t="s">
        <v>18272</v>
      </c>
      <c r="C15257" t="s">
        <v>19641</v>
      </c>
      <c r="D15257" t="s">
        <v>19944</v>
      </c>
    </row>
    <row r="15258" spans="2:4" x14ac:dyDescent="0.35">
      <c r="B15258" t="s">
        <v>18273</v>
      </c>
      <c r="C15258" t="s">
        <v>19641</v>
      </c>
      <c r="D15258" t="s">
        <v>19944</v>
      </c>
    </row>
    <row r="15259" spans="2:4" x14ac:dyDescent="0.35">
      <c r="B15259" t="s">
        <v>18274</v>
      </c>
      <c r="C15259" t="s">
        <v>19641</v>
      </c>
      <c r="D15259" t="s">
        <v>19944</v>
      </c>
    </row>
    <row r="15260" spans="2:4" x14ac:dyDescent="0.35">
      <c r="B15260" t="s">
        <v>18275</v>
      </c>
      <c r="C15260" t="s">
        <v>19641</v>
      </c>
      <c r="D15260" t="s">
        <v>19945</v>
      </c>
    </row>
    <row r="15261" spans="2:4" x14ac:dyDescent="0.35">
      <c r="B15261" t="s">
        <v>18276</v>
      </c>
      <c r="C15261" t="s">
        <v>19641</v>
      </c>
      <c r="D15261" t="s">
        <v>19946</v>
      </c>
    </row>
    <row r="15262" spans="2:4" x14ac:dyDescent="0.35">
      <c r="B15262" t="s">
        <v>18277</v>
      </c>
      <c r="C15262" t="s">
        <v>19641</v>
      </c>
      <c r="D15262" t="s">
        <v>19945</v>
      </c>
    </row>
    <row r="15263" spans="2:4" x14ac:dyDescent="0.35">
      <c r="B15263" t="s">
        <v>18278</v>
      </c>
      <c r="C15263" t="s">
        <v>19641</v>
      </c>
      <c r="D15263" t="s">
        <v>19945</v>
      </c>
    </row>
    <row r="15264" spans="2:4" x14ac:dyDescent="0.35">
      <c r="B15264" t="s">
        <v>18279</v>
      </c>
      <c r="C15264" t="s">
        <v>19641</v>
      </c>
      <c r="D15264" t="s">
        <v>19946</v>
      </c>
    </row>
    <row r="15265" spans="2:4" x14ac:dyDescent="0.35">
      <c r="B15265" t="s">
        <v>18280</v>
      </c>
      <c r="C15265" t="s">
        <v>19641</v>
      </c>
      <c r="D15265" t="s">
        <v>19946</v>
      </c>
    </row>
    <row r="15266" spans="2:4" x14ac:dyDescent="0.35">
      <c r="B15266" t="s">
        <v>18281</v>
      </c>
      <c r="C15266" t="s">
        <v>19641</v>
      </c>
      <c r="D15266" t="s">
        <v>19946</v>
      </c>
    </row>
    <row r="15267" spans="2:4" x14ac:dyDescent="0.35">
      <c r="B15267" t="s">
        <v>18282</v>
      </c>
      <c r="C15267" t="s">
        <v>19641</v>
      </c>
      <c r="D15267" t="s">
        <v>19946</v>
      </c>
    </row>
    <row r="15268" spans="2:4" x14ac:dyDescent="0.35">
      <c r="B15268" t="s">
        <v>18283</v>
      </c>
      <c r="C15268" t="s">
        <v>19641</v>
      </c>
      <c r="D15268" t="s">
        <v>19946</v>
      </c>
    </row>
    <row r="15269" spans="2:4" x14ac:dyDescent="0.35">
      <c r="B15269" t="s">
        <v>18284</v>
      </c>
      <c r="C15269" t="s">
        <v>19641</v>
      </c>
      <c r="D15269" t="s">
        <v>19946</v>
      </c>
    </row>
    <row r="15270" spans="2:4" x14ac:dyDescent="0.35">
      <c r="B15270" t="s">
        <v>18285</v>
      </c>
      <c r="C15270" t="s">
        <v>19641</v>
      </c>
      <c r="D15270" t="s">
        <v>19946</v>
      </c>
    </row>
    <row r="15271" spans="2:4" x14ac:dyDescent="0.35">
      <c r="B15271" t="s">
        <v>18286</v>
      </c>
      <c r="C15271" t="s">
        <v>19641</v>
      </c>
      <c r="D15271" t="s">
        <v>19946</v>
      </c>
    </row>
    <row r="15272" spans="2:4" x14ac:dyDescent="0.35">
      <c r="B15272" t="s">
        <v>18287</v>
      </c>
      <c r="C15272" t="s">
        <v>19641</v>
      </c>
      <c r="D15272" t="s">
        <v>19946</v>
      </c>
    </row>
    <row r="15273" spans="2:4" x14ac:dyDescent="0.35">
      <c r="B15273" t="s">
        <v>18288</v>
      </c>
      <c r="C15273" t="s">
        <v>19641</v>
      </c>
      <c r="D15273" t="s">
        <v>19946</v>
      </c>
    </row>
    <row r="15274" spans="2:4" x14ac:dyDescent="0.35">
      <c r="B15274" t="s">
        <v>18289</v>
      </c>
      <c r="C15274" t="s">
        <v>19641</v>
      </c>
      <c r="D15274" t="s">
        <v>19946</v>
      </c>
    </row>
    <row r="15275" spans="2:4" x14ac:dyDescent="0.35">
      <c r="B15275" t="s">
        <v>18290</v>
      </c>
      <c r="C15275" t="s">
        <v>19641</v>
      </c>
      <c r="D15275" t="s">
        <v>19946</v>
      </c>
    </row>
    <row r="15276" spans="2:4" x14ac:dyDescent="0.35">
      <c r="B15276" t="s">
        <v>18291</v>
      </c>
      <c r="C15276" t="s">
        <v>19641</v>
      </c>
      <c r="D15276" t="s">
        <v>19946</v>
      </c>
    </row>
    <row r="15277" spans="2:4" x14ac:dyDescent="0.35">
      <c r="B15277" t="s">
        <v>18292</v>
      </c>
      <c r="C15277" t="s">
        <v>19641</v>
      </c>
      <c r="D15277" t="s">
        <v>19946</v>
      </c>
    </row>
    <row r="15278" spans="2:4" x14ac:dyDescent="0.35">
      <c r="B15278" t="s">
        <v>18293</v>
      </c>
      <c r="C15278" t="s">
        <v>19641</v>
      </c>
      <c r="D15278" t="s">
        <v>19946</v>
      </c>
    </row>
    <row r="15279" spans="2:4" x14ac:dyDescent="0.35">
      <c r="B15279" t="s">
        <v>18294</v>
      </c>
      <c r="C15279" t="s">
        <v>19641</v>
      </c>
      <c r="D15279" t="s">
        <v>19946</v>
      </c>
    </row>
    <row r="15280" spans="2:4" x14ac:dyDescent="0.35">
      <c r="B15280" t="s">
        <v>18295</v>
      </c>
      <c r="C15280" t="s">
        <v>19641</v>
      </c>
      <c r="D15280" t="s">
        <v>19946</v>
      </c>
    </row>
    <row r="15281" spans="2:4" x14ac:dyDescent="0.35">
      <c r="B15281" t="s">
        <v>18296</v>
      </c>
      <c r="C15281" t="s">
        <v>19641</v>
      </c>
      <c r="D15281" t="s">
        <v>19946</v>
      </c>
    </row>
    <row r="15282" spans="2:4" x14ac:dyDescent="0.35">
      <c r="B15282" t="s">
        <v>18297</v>
      </c>
      <c r="C15282" t="s">
        <v>19641</v>
      </c>
      <c r="D15282" t="s">
        <v>19946</v>
      </c>
    </row>
    <row r="15283" spans="2:4" x14ac:dyDescent="0.35">
      <c r="B15283" t="s">
        <v>18298</v>
      </c>
      <c r="C15283" t="s">
        <v>19641</v>
      </c>
      <c r="D15283" t="s">
        <v>19946</v>
      </c>
    </row>
    <row r="15284" spans="2:4" x14ac:dyDescent="0.35">
      <c r="B15284" t="s">
        <v>18299</v>
      </c>
      <c r="C15284" t="s">
        <v>19641</v>
      </c>
      <c r="D15284" t="s">
        <v>19946</v>
      </c>
    </row>
    <row r="15285" spans="2:4" x14ac:dyDescent="0.35">
      <c r="B15285" t="s">
        <v>18300</v>
      </c>
      <c r="C15285" t="s">
        <v>19641</v>
      </c>
      <c r="D15285" t="s">
        <v>19946</v>
      </c>
    </row>
    <row r="15286" spans="2:4" x14ac:dyDescent="0.35">
      <c r="B15286" t="s">
        <v>18301</v>
      </c>
      <c r="C15286" t="s">
        <v>19641</v>
      </c>
      <c r="D15286" t="s">
        <v>19946</v>
      </c>
    </row>
    <row r="15287" spans="2:4" x14ac:dyDescent="0.35">
      <c r="B15287" t="s">
        <v>18302</v>
      </c>
      <c r="C15287" t="s">
        <v>19641</v>
      </c>
      <c r="D15287" t="s">
        <v>19946</v>
      </c>
    </row>
    <row r="15288" spans="2:4" x14ac:dyDescent="0.35">
      <c r="B15288" t="s">
        <v>18303</v>
      </c>
      <c r="C15288" t="s">
        <v>19641</v>
      </c>
      <c r="D15288" t="s">
        <v>19946</v>
      </c>
    </row>
    <row r="15289" spans="2:4" x14ac:dyDescent="0.35">
      <c r="B15289" t="s">
        <v>18304</v>
      </c>
      <c r="C15289" t="s">
        <v>19641</v>
      </c>
      <c r="D15289" t="s">
        <v>19946</v>
      </c>
    </row>
    <row r="15290" spans="2:4" x14ac:dyDescent="0.35">
      <c r="B15290" t="s">
        <v>18305</v>
      </c>
      <c r="C15290" t="s">
        <v>19641</v>
      </c>
      <c r="D15290" t="s">
        <v>19946</v>
      </c>
    </row>
    <row r="15291" spans="2:4" x14ac:dyDescent="0.35">
      <c r="B15291" t="s">
        <v>18306</v>
      </c>
      <c r="C15291" t="s">
        <v>19641</v>
      </c>
      <c r="D15291" t="s">
        <v>19946</v>
      </c>
    </row>
    <row r="15292" spans="2:4" x14ac:dyDescent="0.35">
      <c r="B15292" t="s">
        <v>18307</v>
      </c>
      <c r="C15292" t="s">
        <v>19641</v>
      </c>
      <c r="D15292" t="s">
        <v>19946</v>
      </c>
    </row>
    <row r="15293" spans="2:4" x14ac:dyDescent="0.35">
      <c r="B15293" t="s">
        <v>18308</v>
      </c>
      <c r="C15293" t="s">
        <v>19641</v>
      </c>
      <c r="D15293" t="s">
        <v>19946</v>
      </c>
    </row>
    <row r="15294" spans="2:4" x14ac:dyDescent="0.35">
      <c r="B15294" t="s">
        <v>18309</v>
      </c>
      <c r="C15294" t="s">
        <v>19641</v>
      </c>
      <c r="D15294" t="s">
        <v>19946</v>
      </c>
    </row>
    <row r="15295" spans="2:4" x14ac:dyDescent="0.35">
      <c r="B15295" t="s">
        <v>18310</v>
      </c>
      <c r="C15295" t="s">
        <v>19641</v>
      </c>
      <c r="D15295" t="s">
        <v>19946</v>
      </c>
    </row>
    <row r="15296" spans="2:4" x14ac:dyDescent="0.35">
      <c r="B15296" t="s">
        <v>18311</v>
      </c>
      <c r="C15296" t="s">
        <v>19641</v>
      </c>
      <c r="D15296" t="s">
        <v>19946</v>
      </c>
    </row>
    <row r="15297" spans="2:5" x14ac:dyDescent="0.35">
      <c r="B15297" t="s">
        <v>18312</v>
      </c>
      <c r="C15297" t="s">
        <v>19641</v>
      </c>
      <c r="D15297" t="s">
        <v>19946</v>
      </c>
    </row>
    <row r="15298" spans="2:5" x14ac:dyDescent="0.35">
      <c r="B15298" t="s">
        <v>18313</v>
      </c>
      <c r="C15298" t="s">
        <v>19641</v>
      </c>
      <c r="D15298" t="s">
        <v>19947</v>
      </c>
    </row>
    <row r="15299" spans="2:5" x14ac:dyDescent="0.35">
      <c r="B15299" t="s">
        <v>18314</v>
      </c>
      <c r="C15299" t="s">
        <v>19641</v>
      </c>
      <c r="D15299" t="s">
        <v>19948</v>
      </c>
    </row>
    <row r="15300" spans="2:5" x14ac:dyDescent="0.35">
      <c r="B15300" t="s">
        <v>18315</v>
      </c>
      <c r="C15300" t="s">
        <v>19641</v>
      </c>
      <c r="D15300" t="s">
        <v>19948</v>
      </c>
    </row>
    <row r="15301" spans="2:5" x14ac:dyDescent="0.35">
      <c r="B15301" t="s">
        <v>18316</v>
      </c>
      <c r="C15301" t="s">
        <v>19641</v>
      </c>
      <c r="D15301" t="s">
        <v>19949</v>
      </c>
    </row>
    <row r="15302" spans="2:5" x14ac:dyDescent="0.35">
      <c r="B15302" t="s">
        <v>18317</v>
      </c>
      <c r="C15302" t="s">
        <v>19641</v>
      </c>
      <c r="D15302" t="s">
        <v>19950</v>
      </c>
    </row>
    <row r="15303" spans="2:5" x14ac:dyDescent="0.35">
      <c r="B15303" t="s">
        <v>18318</v>
      </c>
      <c r="C15303" t="s">
        <v>19641</v>
      </c>
      <c r="D15303" t="s">
        <v>19951</v>
      </c>
    </row>
    <row r="15304" spans="2:5" x14ac:dyDescent="0.35">
      <c r="B15304" t="s">
        <v>18319</v>
      </c>
      <c r="C15304" t="s">
        <v>19641</v>
      </c>
      <c r="D15304" t="s">
        <v>1300</v>
      </c>
      <c r="E15304" t="s">
        <v>1041</v>
      </c>
    </row>
    <row r="15305" spans="2:5" x14ac:dyDescent="0.35">
      <c r="B15305" t="s">
        <v>18320</v>
      </c>
      <c r="C15305" t="s">
        <v>19641</v>
      </c>
      <c r="D15305" t="s">
        <v>13585</v>
      </c>
      <c r="E15305" t="s">
        <v>1062</v>
      </c>
    </row>
    <row r="15306" spans="2:5" x14ac:dyDescent="0.35">
      <c r="B15306" t="s">
        <v>18321</v>
      </c>
      <c r="C15306" t="s">
        <v>19641</v>
      </c>
      <c r="D15306" t="s">
        <v>8990</v>
      </c>
    </row>
    <row r="15307" spans="2:5" x14ac:dyDescent="0.35">
      <c r="B15307" t="s">
        <v>18322</v>
      </c>
      <c r="C15307" t="s">
        <v>19641</v>
      </c>
      <c r="D15307" t="s">
        <v>8990</v>
      </c>
    </row>
    <row r="15308" spans="2:5" x14ac:dyDescent="0.35">
      <c r="B15308" t="s">
        <v>18323</v>
      </c>
      <c r="C15308" t="s">
        <v>19641</v>
      </c>
      <c r="D15308" t="s">
        <v>8990</v>
      </c>
    </row>
    <row r="15309" spans="2:5" x14ac:dyDescent="0.35">
      <c r="B15309" t="s">
        <v>18324</v>
      </c>
      <c r="C15309" t="s">
        <v>19641</v>
      </c>
      <c r="D15309" t="s">
        <v>8990</v>
      </c>
    </row>
    <row r="15310" spans="2:5" x14ac:dyDescent="0.35">
      <c r="B15310" t="s">
        <v>7330</v>
      </c>
      <c r="C15310" t="s">
        <v>19641</v>
      </c>
      <c r="D15310" t="s">
        <v>8490</v>
      </c>
      <c r="E15310" t="s">
        <v>1028</v>
      </c>
    </row>
    <row r="15311" spans="2:5" x14ac:dyDescent="0.35">
      <c r="B15311" t="s">
        <v>7331</v>
      </c>
      <c r="C15311" t="s">
        <v>19641</v>
      </c>
      <c r="D15311" t="s">
        <v>8490</v>
      </c>
      <c r="E15311" t="s">
        <v>1028</v>
      </c>
    </row>
    <row r="15312" spans="2:5" x14ac:dyDescent="0.35">
      <c r="B15312" t="s">
        <v>7332</v>
      </c>
      <c r="C15312" t="s">
        <v>19641</v>
      </c>
      <c r="D15312" t="s">
        <v>8490</v>
      </c>
      <c r="E15312" t="s">
        <v>1028</v>
      </c>
    </row>
    <row r="15313" spans="2:5" x14ac:dyDescent="0.35">
      <c r="B15313" t="s">
        <v>7333</v>
      </c>
      <c r="C15313" t="s">
        <v>19641</v>
      </c>
      <c r="D15313" t="s">
        <v>8490</v>
      </c>
      <c r="E15313" t="s">
        <v>1028</v>
      </c>
    </row>
    <row r="15314" spans="2:5" x14ac:dyDescent="0.35">
      <c r="B15314" t="s">
        <v>7334</v>
      </c>
      <c r="C15314" t="s">
        <v>19641</v>
      </c>
      <c r="D15314" t="s">
        <v>8490</v>
      </c>
      <c r="E15314" t="s">
        <v>1028</v>
      </c>
    </row>
    <row r="15315" spans="2:5" x14ac:dyDescent="0.35">
      <c r="B15315" t="s">
        <v>7335</v>
      </c>
      <c r="C15315" t="s">
        <v>19641</v>
      </c>
      <c r="D15315" t="s">
        <v>8490</v>
      </c>
      <c r="E15315" t="s">
        <v>1028</v>
      </c>
    </row>
    <row r="15316" spans="2:5" x14ac:dyDescent="0.35">
      <c r="B15316" t="s">
        <v>18325</v>
      </c>
      <c r="C15316" t="s">
        <v>19641</v>
      </c>
      <c r="D15316" t="s">
        <v>19952</v>
      </c>
      <c r="E15316" t="s">
        <v>1028</v>
      </c>
    </row>
    <row r="15317" spans="2:5" x14ac:dyDescent="0.35">
      <c r="B15317" t="s">
        <v>18326</v>
      </c>
      <c r="C15317" t="s">
        <v>19641</v>
      </c>
      <c r="D15317" t="s">
        <v>19953</v>
      </c>
    </row>
    <row r="15318" spans="2:5" x14ac:dyDescent="0.35">
      <c r="B15318" t="s">
        <v>18327</v>
      </c>
      <c r="C15318" t="s">
        <v>19641</v>
      </c>
      <c r="D15318" t="s">
        <v>19953</v>
      </c>
    </row>
    <row r="15319" spans="2:5" x14ac:dyDescent="0.35">
      <c r="B15319" t="s">
        <v>18328</v>
      </c>
      <c r="C15319" t="s">
        <v>19641</v>
      </c>
      <c r="D15319" t="s">
        <v>19954</v>
      </c>
    </row>
    <row r="15320" spans="2:5" x14ac:dyDescent="0.35">
      <c r="B15320" t="s">
        <v>18329</v>
      </c>
      <c r="C15320" t="s">
        <v>19641</v>
      </c>
      <c r="D15320" t="s">
        <v>19953</v>
      </c>
    </row>
    <row r="15321" spans="2:5" x14ac:dyDescent="0.35">
      <c r="B15321" t="s">
        <v>18330</v>
      </c>
      <c r="C15321" t="s">
        <v>19641</v>
      </c>
      <c r="D15321" t="s">
        <v>19953</v>
      </c>
    </row>
    <row r="15322" spans="2:5" x14ac:dyDescent="0.35">
      <c r="B15322" t="s">
        <v>18331</v>
      </c>
      <c r="C15322" t="s">
        <v>19641</v>
      </c>
      <c r="D15322" t="s">
        <v>19953</v>
      </c>
    </row>
    <row r="15323" spans="2:5" x14ac:dyDescent="0.35">
      <c r="B15323" t="s">
        <v>18332</v>
      </c>
      <c r="C15323" t="s">
        <v>19641</v>
      </c>
      <c r="D15323" t="s">
        <v>19953</v>
      </c>
    </row>
    <row r="15324" spans="2:5" x14ac:dyDescent="0.35">
      <c r="B15324" t="s">
        <v>18333</v>
      </c>
      <c r="C15324" t="s">
        <v>19641</v>
      </c>
      <c r="D15324" t="s">
        <v>19953</v>
      </c>
    </row>
    <row r="15325" spans="2:5" x14ac:dyDescent="0.35">
      <c r="B15325" t="s">
        <v>18334</v>
      </c>
      <c r="C15325" t="s">
        <v>19641</v>
      </c>
      <c r="D15325" t="s">
        <v>19953</v>
      </c>
    </row>
    <row r="15326" spans="2:5" x14ac:dyDescent="0.35">
      <c r="B15326" t="s">
        <v>18335</v>
      </c>
      <c r="C15326" t="s">
        <v>19641</v>
      </c>
      <c r="D15326" t="s">
        <v>19953</v>
      </c>
    </row>
    <row r="15327" spans="2:5" x14ac:dyDescent="0.35">
      <c r="B15327" t="s">
        <v>18336</v>
      </c>
      <c r="C15327" t="s">
        <v>19641</v>
      </c>
      <c r="D15327" t="s">
        <v>19953</v>
      </c>
    </row>
    <row r="15328" spans="2:5" x14ac:dyDescent="0.35">
      <c r="B15328" t="s">
        <v>18337</v>
      </c>
      <c r="C15328" t="s">
        <v>19641</v>
      </c>
      <c r="D15328" t="s">
        <v>19953</v>
      </c>
    </row>
    <row r="15329" spans="2:5" x14ac:dyDescent="0.35">
      <c r="B15329" t="s">
        <v>7339</v>
      </c>
      <c r="C15329" t="s">
        <v>19641</v>
      </c>
    </row>
    <row r="15330" spans="2:5" x14ac:dyDescent="0.35">
      <c r="B15330" t="s">
        <v>7338</v>
      </c>
      <c r="C15330" t="s">
        <v>19641</v>
      </c>
      <c r="D15330" t="s">
        <v>8491</v>
      </c>
      <c r="E15330" t="s">
        <v>1028</v>
      </c>
    </row>
    <row r="15331" spans="2:5" x14ac:dyDescent="0.35">
      <c r="B15331" t="s">
        <v>7340</v>
      </c>
      <c r="C15331" t="s">
        <v>19641</v>
      </c>
      <c r="D15331" t="s">
        <v>8492</v>
      </c>
      <c r="E15331" t="s">
        <v>1028</v>
      </c>
    </row>
    <row r="15332" spans="2:5" x14ac:dyDescent="0.35">
      <c r="B15332" t="s">
        <v>7341</v>
      </c>
      <c r="C15332" t="s">
        <v>19641</v>
      </c>
      <c r="D15332" t="s">
        <v>8492</v>
      </c>
      <c r="E15332" t="s">
        <v>1028</v>
      </c>
    </row>
    <row r="15333" spans="2:5" x14ac:dyDescent="0.35">
      <c r="B15333" t="s">
        <v>18338</v>
      </c>
      <c r="C15333" t="s">
        <v>19641</v>
      </c>
    </row>
    <row r="15334" spans="2:5" x14ac:dyDescent="0.35">
      <c r="B15334" t="s">
        <v>18339</v>
      </c>
      <c r="C15334" t="s">
        <v>19641</v>
      </c>
      <c r="D15334" t="s">
        <v>5393</v>
      </c>
      <c r="E15334" t="s">
        <v>1028</v>
      </c>
    </row>
    <row r="15335" spans="2:5" x14ac:dyDescent="0.35">
      <c r="B15335" t="s">
        <v>7343</v>
      </c>
      <c r="C15335" t="s">
        <v>19641</v>
      </c>
      <c r="D15335" t="s">
        <v>8494</v>
      </c>
    </row>
    <row r="15336" spans="2:5" x14ac:dyDescent="0.35">
      <c r="B15336" t="s">
        <v>7344</v>
      </c>
      <c r="C15336" t="s">
        <v>19641</v>
      </c>
    </row>
    <row r="15337" spans="2:5" x14ac:dyDescent="0.35">
      <c r="B15337" t="s">
        <v>7345</v>
      </c>
      <c r="C15337" t="s">
        <v>19641</v>
      </c>
      <c r="D15337" t="s">
        <v>8494</v>
      </c>
    </row>
    <row r="15338" spans="2:5" x14ac:dyDescent="0.35">
      <c r="B15338" t="s">
        <v>7346</v>
      </c>
      <c r="C15338" t="s">
        <v>19641</v>
      </c>
    </row>
    <row r="15339" spans="2:5" x14ac:dyDescent="0.35">
      <c r="B15339" t="s">
        <v>18340</v>
      </c>
      <c r="C15339" t="s">
        <v>19641</v>
      </c>
      <c r="D15339" t="s">
        <v>8494</v>
      </c>
    </row>
    <row r="15340" spans="2:5" x14ac:dyDescent="0.35">
      <c r="B15340" t="s">
        <v>7347</v>
      </c>
      <c r="C15340" t="s">
        <v>19641</v>
      </c>
    </row>
    <row r="15341" spans="2:5" x14ac:dyDescent="0.35">
      <c r="B15341" t="s">
        <v>18341</v>
      </c>
      <c r="C15341" t="s">
        <v>19641</v>
      </c>
      <c r="D15341" t="s">
        <v>8494</v>
      </c>
    </row>
    <row r="15342" spans="2:5" x14ac:dyDescent="0.35">
      <c r="B15342" t="s">
        <v>7348</v>
      </c>
      <c r="C15342" t="s">
        <v>19641</v>
      </c>
    </row>
    <row r="15343" spans="2:5" x14ac:dyDescent="0.35">
      <c r="B15343" t="s">
        <v>7349</v>
      </c>
      <c r="C15343" t="s">
        <v>19641</v>
      </c>
    </row>
    <row r="15344" spans="2:5" x14ac:dyDescent="0.35">
      <c r="B15344" t="s">
        <v>7350</v>
      </c>
      <c r="C15344" t="s">
        <v>19641</v>
      </c>
    </row>
    <row r="15345" spans="2:5" x14ac:dyDescent="0.35">
      <c r="B15345" t="s">
        <v>18342</v>
      </c>
      <c r="C15345" t="s">
        <v>19641</v>
      </c>
      <c r="D15345" t="s">
        <v>19955</v>
      </c>
      <c r="E15345" t="s">
        <v>1057</v>
      </c>
    </row>
    <row r="15346" spans="2:5" x14ac:dyDescent="0.35">
      <c r="B15346" t="s">
        <v>18343</v>
      </c>
      <c r="C15346" t="s">
        <v>19641</v>
      </c>
      <c r="D15346" t="s">
        <v>19955</v>
      </c>
      <c r="E15346" t="s">
        <v>1057</v>
      </c>
    </row>
    <row r="15347" spans="2:5" x14ac:dyDescent="0.35">
      <c r="B15347" t="s">
        <v>18344</v>
      </c>
      <c r="C15347" t="s">
        <v>19641</v>
      </c>
      <c r="D15347" t="s">
        <v>19956</v>
      </c>
    </row>
    <row r="15348" spans="2:5" x14ac:dyDescent="0.35">
      <c r="B15348" t="s">
        <v>18345</v>
      </c>
      <c r="C15348" t="s">
        <v>19641</v>
      </c>
      <c r="D15348" t="s">
        <v>19956</v>
      </c>
    </row>
    <row r="15349" spans="2:5" x14ac:dyDescent="0.35">
      <c r="B15349" t="s">
        <v>7352</v>
      </c>
      <c r="C15349" t="s">
        <v>19641</v>
      </c>
      <c r="D15349" t="s">
        <v>8495</v>
      </c>
    </row>
    <row r="15350" spans="2:5" x14ac:dyDescent="0.35">
      <c r="B15350" t="s">
        <v>18346</v>
      </c>
      <c r="C15350" t="s">
        <v>19641</v>
      </c>
      <c r="D15350" t="s">
        <v>8495</v>
      </c>
    </row>
    <row r="15351" spans="2:5" x14ac:dyDescent="0.35">
      <c r="B15351" t="s">
        <v>18347</v>
      </c>
      <c r="C15351" t="s">
        <v>19641</v>
      </c>
      <c r="D15351" t="s">
        <v>19957</v>
      </c>
    </row>
    <row r="15352" spans="2:5" x14ac:dyDescent="0.35">
      <c r="B15352" t="s">
        <v>18348</v>
      </c>
      <c r="C15352" t="s">
        <v>19641</v>
      </c>
      <c r="D15352" t="s">
        <v>19957</v>
      </c>
    </row>
    <row r="15353" spans="2:5" x14ac:dyDescent="0.35">
      <c r="B15353" t="s">
        <v>18349</v>
      </c>
      <c r="C15353" t="s">
        <v>19641</v>
      </c>
      <c r="D15353" t="s">
        <v>19957</v>
      </c>
    </row>
    <row r="15354" spans="2:5" x14ac:dyDescent="0.35">
      <c r="B15354" t="s">
        <v>18350</v>
      </c>
      <c r="C15354" t="s">
        <v>19641</v>
      </c>
      <c r="D15354" t="s">
        <v>19957</v>
      </c>
    </row>
    <row r="15355" spans="2:5" x14ac:dyDescent="0.35">
      <c r="B15355" t="s">
        <v>18351</v>
      </c>
      <c r="C15355" t="s">
        <v>19641</v>
      </c>
      <c r="D15355" t="s">
        <v>19957</v>
      </c>
    </row>
    <row r="15356" spans="2:5" x14ac:dyDescent="0.35">
      <c r="B15356" t="s">
        <v>18352</v>
      </c>
      <c r="C15356" t="s">
        <v>19641</v>
      </c>
      <c r="D15356" t="s">
        <v>19957</v>
      </c>
    </row>
    <row r="15357" spans="2:5" x14ac:dyDescent="0.35">
      <c r="B15357" t="s">
        <v>18353</v>
      </c>
      <c r="C15357" t="s">
        <v>19641</v>
      </c>
      <c r="D15357" t="s">
        <v>19957</v>
      </c>
    </row>
    <row r="15358" spans="2:5" x14ac:dyDescent="0.35">
      <c r="B15358" t="s">
        <v>18354</v>
      </c>
      <c r="C15358" t="s">
        <v>19641</v>
      </c>
      <c r="D15358" t="s">
        <v>19957</v>
      </c>
    </row>
    <row r="15359" spans="2:5" x14ac:dyDescent="0.35">
      <c r="B15359" t="s">
        <v>18355</v>
      </c>
      <c r="C15359" t="s">
        <v>19641</v>
      </c>
      <c r="D15359" t="s">
        <v>19957</v>
      </c>
    </row>
    <row r="15360" spans="2:5" x14ac:dyDescent="0.35">
      <c r="B15360" t="s">
        <v>18356</v>
      </c>
      <c r="C15360" t="s">
        <v>19641</v>
      </c>
      <c r="D15360" t="s">
        <v>19957</v>
      </c>
    </row>
    <row r="15361" spans="2:5" x14ac:dyDescent="0.35">
      <c r="B15361" t="s">
        <v>18357</v>
      </c>
      <c r="C15361" t="s">
        <v>19641</v>
      </c>
      <c r="D15361" t="s">
        <v>19957</v>
      </c>
    </row>
    <row r="15362" spans="2:5" x14ac:dyDescent="0.35">
      <c r="B15362" t="s">
        <v>18358</v>
      </c>
      <c r="C15362" t="s">
        <v>19641</v>
      </c>
      <c r="D15362" t="s">
        <v>19957</v>
      </c>
    </row>
    <row r="15363" spans="2:5" x14ac:dyDescent="0.35">
      <c r="B15363" t="s">
        <v>18359</v>
      </c>
      <c r="C15363" t="s">
        <v>19641</v>
      </c>
      <c r="D15363" t="s">
        <v>19957</v>
      </c>
    </row>
    <row r="15364" spans="2:5" x14ac:dyDescent="0.35">
      <c r="B15364" t="s">
        <v>18360</v>
      </c>
      <c r="C15364" t="s">
        <v>19641</v>
      </c>
      <c r="D15364" t="s">
        <v>19957</v>
      </c>
    </row>
    <row r="15365" spans="2:5" x14ac:dyDescent="0.35">
      <c r="B15365" t="s">
        <v>18361</v>
      </c>
      <c r="C15365" t="s">
        <v>19641</v>
      </c>
      <c r="D15365" t="s">
        <v>19957</v>
      </c>
    </row>
    <row r="15366" spans="2:5" x14ac:dyDescent="0.35">
      <c r="B15366" t="s">
        <v>18362</v>
      </c>
      <c r="C15366" t="s">
        <v>19641</v>
      </c>
      <c r="D15366" t="s">
        <v>19957</v>
      </c>
    </row>
    <row r="15367" spans="2:5" x14ac:dyDescent="0.35">
      <c r="B15367" t="s">
        <v>18363</v>
      </c>
      <c r="C15367" t="s">
        <v>19641</v>
      </c>
    </row>
    <row r="15368" spans="2:5" x14ac:dyDescent="0.35">
      <c r="B15368" t="s">
        <v>18364</v>
      </c>
      <c r="C15368" t="s">
        <v>19641</v>
      </c>
      <c r="D15368" t="s">
        <v>19958</v>
      </c>
    </row>
    <row r="15369" spans="2:5" x14ac:dyDescent="0.35">
      <c r="B15369" t="s">
        <v>18365</v>
      </c>
      <c r="C15369" t="s">
        <v>19641</v>
      </c>
      <c r="D15369" t="s">
        <v>19958</v>
      </c>
    </row>
    <row r="15370" spans="2:5" x14ac:dyDescent="0.35">
      <c r="B15370" t="s">
        <v>18366</v>
      </c>
      <c r="C15370" t="s">
        <v>19641</v>
      </c>
      <c r="D15370" t="s">
        <v>19958</v>
      </c>
    </row>
    <row r="15371" spans="2:5" x14ac:dyDescent="0.35">
      <c r="B15371" t="s">
        <v>18367</v>
      </c>
      <c r="C15371" t="s">
        <v>19641</v>
      </c>
      <c r="D15371" t="s">
        <v>19959</v>
      </c>
    </row>
    <row r="15372" spans="2:5" x14ac:dyDescent="0.35">
      <c r="B15372" t="s">
        <v>18368</v>
      </c>
      <c r="C15372" t="s">
        <v>19641</v>
      </c>
      <c r="D15372" t="s">
        <v>19959</v>
      </c>
    </row>
    <row r="15373" spans="2:5" x14ac:dyDescent="0.35">
      <c r="B15373" t="s">
        <v>18369</v>
      </c>
      <c r="C15373" t="s">
        <v>19641</v>
      </c>
      <c r="D15373" t="s">
        <v>19959</v>
      </c>
    </row>
    <row r="15374" spans="2:5" x14ac:dyDescent="0.35">
      <c r="B15374" t="s">
        <v>18370</v>
      </c>
      <c r="C15374" t="s">
        <v>19641</v>
      </c>
      <c r="D15374" t="s">
        <v>19959</v>
      </c>
    </row>
    <row r="15375" spans="2:5" x14ac:dyDescent="0.35">
      <c r="B15375" t="s">
        <v>7353</v>
      </c>
      <c r="C15375" t="s">
        <v>19641</v>
      </c>
      <c r="D15375" t="s">
        <v>8496</v>
      </c>
      <c r="E15375" t="s">
        <v>1028</v>
      </c>
    </row>
    <row r="15376" spans="2:5" x14ac:dyDescent="0.35">
      <c r="B15376" t="s">
        <v>7354</v>
      </c>
      <c r="C15376" t="s">
        <v>19641</v>
      </c>
      <c r="D15376" t="s">
        <v>8496</v>
      </c>
      <c r="E15376" t="s">
        <v>1028</v>
      </c>
    </row>
    <row r="15377" spans="2:5" x14ac:dyDescent="0.35">
      <c r="B15377" t="s">
        <v>7355</v>
      </c>
      <c r="C15377" t="s">
        <v>19641</v>
      </c>
      <c r="D15377" t="s">
        <v>8496</v>
      </c>
      <c r="E15377" t="s">
        <v>1028</v>
      </c>
    </row>
    <row r="15378" spans="2:5" x14ac:dyDescent="0.35">
      <c r="B15378" t="s">
        <v>7356</v>
      </c>
      <c r="C15378" t="s">
        <v>19641</v>
      </c>
      <c r="D15378" t="s">
        <v>8497</v>
      </c>
      <c r="E15378" t="s">
        <v>1050</v>
      </c>
    </row>
    <row r="15379" spans="2:5" x14ac:dyDescent="0.35">
      <c r="B15379" t="s">
        <v>7357</v>
      </c>
      <c r="C15379" t="s">
        <v>19641</v>
      </c>
      <c r="D15379" t="s">
        <v>8497</v>
      </c>
      <c r="E15379" t="s">
        <v>1050</v>
      </c>
    </row>
    <row r="15380" spans="2:5" x14ac:dyDescent="0.35">
      <c r="B15380" t="s">
        <v>18371</v>
      </c>
      <c r="C15380" t="s">
        <v>19641</v>
      </c>
      <c r="D15380" t="s">
        <v>8502</v>
      </c>
      <c r="E15380" t="s">
        <v>1057</v>
      </c>
    </row>
    <row r="15381" spans="2:5" x14ac:dyDescent="0.35">
      <c r="B15381" t="s">
        <v>18372</v>
      </c>
      <c r="C15381" t="s">
        <v>19641</v>
      </c>
      <c r="D15381" t="s">
        <v>19960</v>
      </c>
    </row>
    <row r="15382" spans="2:5" x14ac:dyDescent="0.35">
      <c r="B15382" t="s">
        <v>18373</v>
      </c>
      <c r="C15382" t="s">
        <v>19641</v>
      </c>
      <c r="D15382" t="s">
        <v>19960</v>
      </c>
    </row>
    <row r="15383" spans="2:5" x14ac:dyDescent="0.35">
      <c r="B15383" t="s">
        <v>18374</v>
      </c>
      <c r="C15383" t="s">
        <v>19641</v>
      </c>
      <c r="D15383" t="s">
        <v>19960</v>
      </c>
    </row>
    <row r="15384" spans="2:5" x14ac:dyDescent="0.35">
      <c r="B15384" t="s">
        <v>18375</v>
      </c>
      <c r="C15384" t="s">
        <v>19641</v>
      </c>
      <c r="D15384" t="s">
        <v>19960</v>
      </c>
    </row>
    <row r="15385" spans="2:5" x14ac:dyDescent="0.35">
      <c r="B15385" t="s">
        <v>18376</v>
      </c>
      <c r="C15385" t="s">
        <v>19641</v>
      </c>
      <c r="D15385" t="s">
        <v>19960</v>
      </c>
    </row>
    <row r="15386" spans="2:5" x14ac:dyDescent="0.35">
      <c r="B15386" t="s">
        <v>18377</v>
      </c>
      <c r="C15386" t="s">
        <v>19641</v>
      </c>
      <c r="D15386" t="s">
        <v>19960</v>
      </c>
    </row>
    <row r="15387" spans="2:5" x14ac:dyDescent="0.35">
      <c r="B15387" t="s">
        <v>18378</v>
      </c>
      <c r="C15387" t="s">
        <v>19641</v>
      </c>
      <c r="D15387" t="s">
        <v>19960</v>
      </c>
    </row>
    <row r="15388" spans="2:5" x14ac:dyDescent="0.35">
      <c r="B15388" t="s">
        <v>18379</v>
      </c>
      <c r="C15388" t="s">
        <v>19641</v>
      </c>
      <c r="D15388" t="s">
        <v>19960</v>
      </c>
    </row>
    <row r="15389" spans="2:5" x14ac:dyDescent="0.35">
      <c r="B15389" t="s">
        <v>18380</v>
      </c>
      <c r="C15389" t="s">
        <v>19641</v>
      </c>
    </row>
    <row r="15390" spans="2:5" x14ac:dyDescent="0.35">
      <c r="B15390" t="s">
        <v>18381</v>
      </c>
      <c r="C15390" t="s">
        <v>19641</v>
      </c>
      <c r="D15390" t="s">
        <v>8503</v>
      </c>
      <c r="E15390" t="s">
        <v>1050</v>
      </c>
    </row>
    <row r="15391" spans="2:5" x14ac:dyDescent="0.35">
      <c r="B15391" t="s">
        <v>18382</v>
      </c>
      <c r="C15391" t="s">
        <v>19641</v>
      </c>
      <c r="D15391" t="s">
        <v>8503</v>
      </c>
      <c r="E15391" t="s">
        <v>1050</v>
      </c>
    </row>
    <row r="15392" spans="2:5" x14ac:dyDescent="0.35">
      <c r="B15392" t="s">
        <v>18383</v>
      </c>
      <c r="C15392" t="s">
        <v>19641</v>
      </c>
      <c r="D15392" t="s">
        <v>19961</v>
      </c>
    </row>
    <row r="15393" spans="2:4" x14ac:dyDescent="0.35">
      <c r="B15393" t="s">
        <v>18384</v>
      </c>
      <c r="C15393" t="s">
        <v>19641</v>
      </c>
      <c r="D15393" t="s">
        <v>19961</v>
      </c>
    </row>
    <row r="15394" spans="2:4" x14ac:dyDescent="0.35">
      <c r="B15394" t="s">
        <v>18385</v>
      </c>
      <c r="C15394" t="s">
        <v>19641</v>
      </c>
      <c r="D15394" t="s">
        <v>19961</v>
      </c>
    </row>
    <row r="15395" spans="2:4" x14ac:dyDescent="0.35">
      <c r="B15395" t="s">
        <v>18386</v>
      </c>
      <c r="C15395" t="s">
        <v>19641</v>
      </c>
      <c r="D15395" t="s">
        <v>19961</v>
      </c>
    </row>
    <row r="15396" spans="2:4" x14ac:dyDescent="0.35">
      <c r="B15396" t="s">
        <v>18387</v>
      </c>
      <c r="C15396" t="s">
        <v>19641</v>
      </c>
      <c r="D15396" t="s">
        <v>19961</v>
      </c>
    </row>
    <row r="15397" spans="2:4" x14ac:dyDescent="0.35">
      <c r="B15397" t="s">
        <v>18388</v>
      </c>
      <c r="C15397" t="s">
        <v>19641</v>
      </c>
      <c r="D15397" t="s">
        <v>19961</v>
      </c>
    </row>
    <row r="15398" spans="2:4" x14ac:dyDescent="0.35">
      <c r="B15398" t="s">
        <v>18389</v>
      </c>
      <c r="C15398" t="s">
        <v>19641</v>
      </c>
      <c r="D15398" t="s">
        <v>19961</v>
      </c>
    </row>
    <row r="15399" spans="2:4" x14ac:dyDescent="0.35">
      <c r="B15399" t="s">
        <v>18390</v>
      </c>
      <c r="C15399" t="s">
        <v>19641</v>
      </c>
      <c r="D15399" t="s">
        <v>19961</v>
      </c>
    </row>
    <row r="15400" spans="2:4" x14ac:dyDescent="0.35">
      <c r="B15400" t="s">
        <v>18391</v>
      </c>
      <c r="C15400" t="s">
        <v>19641</v>
      </c>
      <c r="D15400" t="s">
        <v>19961</v>
      </c>
    </row>
    <row r="15401" spans="2:4" x14ac:dyDescent="0.35">
      <c r="B15401" t="s">
        <v>18392</v>
      </c>
      <c r="C15401" t="s">
        <v>19641</v>
      </c>
      <c r="D15401" t="s">
        <v>19961</v>
      </c>
    </row>
    <row r="15402" spans="2:4" x14ac:dyDescent="0.35">
      <c r="B15402" t="s">
        <v>18393</v>
      </c>
      <c r="C15402" t="s">
        <v>19641</v>
      </c>
      <c r="D15402" t="s">
        <v>19961</v>
      </c>
    </row>
    <row r="15403" spans="2:4" x14ac:dyDescent="0.35">
      <c r="B15403" t="s">
        <v>18394</v>
      </c>
      <c r="C15403" t="s">
        <v>19641</v>
      </c>
      <c r="D15403" t="s">
        <v>19961</v>
      </c>
    </row>
    <row r="15404" spans="2:4" x14ac:dyDescent="0.35">
      <c r="B15404" t="s">
        <v>18395</v>
      </c>
      <c r="C15404" t="s">
        <v>19641</v>
      </c>
      <c r="D15404" t="s">
        <v>19961</v>
      </c>
    </row>
    <row r="15405" spans="2:4" x14ac:dyDescent="0.35">
      <c r="B15405" t="s">
        <v>18396</v>
      </c>
      <c r="C15405" t="s">
        <v>19641</v>
      </c>
      <c r="D15405" t="s">
        <v>19961</v>
      </c>
    </row>
    <row r="15406" spans="2:4" x14ac:dyDescent="0.35">
      <c r="B15406" t="s">
        <v>18397</v>
      </c>
      <c r="C15406" t="s">
        <v>19641</v>
      </c>
      <c r="D15406" t="s">
        <v>19961</v>
      </c>
    </row>
    <row r="15407" spans="2:4" x14ac:dyDescent="0.35">
      <c r="B15407" t="s">
        <v>18398</v>
      </c>
      <c r="C15407" t="s">
        <v>19641</v>
      </c>
      <c r="D15407" t="s">
        <v>19961</v>
      </c>
    </row>
    <row r="15408" spans="2:4" x14ac:dyDescent="0.35">
      <c r="B15408" t="s">
        <v>18399</v>
      </c>
      <c r="C15408" t="s">
        <v>19641</v>
      </c>
      <c r="D15408" t="s">
        <v>19961</v>
      </c>
    </row>
    <row r="15409" spans="2:5" x14ac:dyDescent="0.35">
      <c r="B15409" t="s">
        <v>18400</v>
      </c>
      <c r="C15409" t="s">
        <v>19641</v>
      </c>
      <c r="D15409" t="s">
        <v>19961</v>
      </c>
    </row>
    <row r="15410" spans="2:5" x14ac:dyDescent="0.35">
      <c r="B15410" t="s">
        <v>18401</v>
      </c>
      <c r="C15410" t="s">
        <v>19641</v>
      </c>
      <c r="D15410" t="s">
        <v>19962</v>
      </c>
    </row>
    <row r="15411" spans="2:5" x14ac:dyDescent="0.35">
      <c r="B15411" t="s">
        <v>18402</v>
      </c>
      <c r="C15411" t="s">
        <v>19641</v>
      </c>
      <c r="D15411" t="s">
        <v>19962</v>
      </c>
    </row>
    <row r="15412" spans="2:5" x14ac:dyDescent="0.35">
      <c r="B15412" t="s">
        <v>18403</v>
      </c>
      <c r="C15412" t="s">
        <v>19641</v>
      </c>
      <c r="D15412" t="s">
        <v>19962</v>
      </c>
    </row>
    <row r="15413" spans="2:5" x14ac:dyDescent="0.35">
      <c r="B15413" t="s">
        <v>18404</v>
      </c>
      <c r="C15413" t="s">
        <v>19641</v>
      </c>
      <c r="D15413" t="s">
        <v>19962</v>
      </c>
    </row>
    <row r="15414" spans="2:5" x14ac:dyDescent="0.35">
      <c r="B15414" t="s">
        <v>18405</v>
      </c>
      <c r="C15414" t="s">
        <v>19641</v>
      </c>
      <c r="D15414" t="s">
        <v>19962</v>
      </c>
    </row>
    <row r="15415" spans="2:5" x14ac:dyDescent="0.35">
      <c r="B15415" t="s">
        <v>18406</v>
      </c>
      <c r="C15415" t="s">
        <v>19641</v>
      </c>
      <c r="D15415" t="s">
        <v>19962</v>
      </c>
    </row>
    <row r="15416" spans="2:5" x14ac:dyDescent="0.35">
      <c r="B15416" t="s">
        <v>18407</v>
      </c>
      <c r="C15416" t="s">
        <v>19641</v>
      </c>
      <c r="D15416" t="s">
        <v>19962</v>
      </c>
    </row>
    <row r="15417" spans="2:5" x14ac:dyDescent="0.35">
      <c r="B15417" t="s">
        <v>18408</v>
      </c>
      <c r="C15417" t="s">
        <v>19641</v>
      </c>
      <c r="D15417" t="s">
        <v>19962</v>
      </c>
    </row>
    <row r="15418" spans="2:5" x14ac:dyDescent="0.35">
      <c r="B15418" t="s">
        <v>18409</v>
      </c>
      <c r="C15418" t="s">
        <v>19641</v>
      </c>
      <c r="D15418" t="s">
        <v>19962</v>
      </c>
    </row>
    <row r="15419" spans="2:5" x14ac:dyDescent="0.35">
      <c r="B15419" t="s">
        <v>18410</v>
      </c>
      <c r="C15419" t="s">
        <v>19641</v>
      </c>
      <c r="D15419" t="s">
        <v>13306</v>
      </c>
      <c r="E15419" t="s">
        <v>4149</v>
      </c>
    </row>
    <row r="15420" spans="2:5" x14ac:dyDescent="0.35">
      <c r="B15420" t="s">
        <v>7372</v>
      </c>
      <c r="C15420" t="s">
        <v>19641</v>
      </c>
    </row>
    <row r="15421" spans="2:5" x14ac:dyDescent="0.35">
      <c r="B15421" t="s">
        <v>18411</v>
      </c>
      <c r="C15421" t="s">
        <v>19641</v>
      </c>
      <c r="D15421" t="s">
        <v>19961</v>
      </c>
    </row>
    <row r="15422" spans="2:5" x14ac:dyDescent="0.35">
      <c r="B15422" t="s">
        <v>18412</v>
      </c>
      <c r="C15422" t="s">
        <v>19641</v>
      </c>
      <c r="D15422" t="s">
        <v>19963</v>
      </c>
    </row>
    <row r="15423" spans="2:5" x14ac:dyDescent="0.35">
      <c r="B15423" t="s">
        <v>18413</v>
      </c>
      <c r="C15423" t="s">
        <v>19641</v>
      </c>
      <c r="D15423" t="s">
        <v>19963</v>
      </c>
    </row>
    <row r="15424" spans="2:5" x14ac:dyDescent="0.35">
      <c r="B15424" t="s">
        <v>18414</v>
      </c>
      <c r="C15424" t="s">
        <v>19641</v>
      </c>
      <c r="D15424" t="s">
        <v>19963</v>
      </c>
    </row>
    <row r="15425" spans="2:5" x14ac:dyDescent="0.35">
      <c r="B15425" t="s">
        <v>7374</v>
      </c>
      <c r="C15425" t="s">
        <v>19641</v>
      </c>
      <c r="D15425" t="s">
        <v>8508</v>
      </c>
      <c r="E15425" t="s">
        <v>1028</v>
      </c>
    </row>
    <row r="15426" spans="2:5" x14ac:dyDescent="0.35">
      <c r="B15426" t="s">
        <v>18415</v>
      </c>
      <c r="C15426" t="s">
        <v>19641</v>
      </c>
      <c r="D15426" t="s">
        <v>8508</v>
      </c>
      <c r="E15426" t="s">
        <v>1028</v>
      </c>
    </row>
    <row r="15427" spans="2:5" x14ac:dyDescent="0.35">
      <c r="B15427" t="s">
        <v>7375</v>
      </c>
      <c r="C15427" t="s">
        <v>19641</v>
      </c>
      <c r="D15427" t="s">
        <v>8508</v>
      </c>
      <c r="E15427" t="s">
        <v>1028</v>
      </c>
    </row>
    <row r="15428" spans="2:5" x14ac:dyDescent="0.35">
      <c r="B15428" t="s">
        <v>7376</v>
      </c>
      <c r="C15428" t="s">
        <v>19641</v>
      </c>
      <c r="D15428" t="s">
        <v>8508</v>
      </c>
      <c r="E15428" t="s">
        <v>1028</v>
      </c>
    </row>
    <row r="15429" spans="2:5" x14ac:dyDescent="0.35">
      <c r="B15429" t="s">
        <v>18416</v>
      </c>
      <c r="C15429" t="s">
        <v>19641</v>
      </c>
      <c r="D15429" t="s">
        <v>8508</v>
      </c>
      <c r="E15429" t="s">
        <v>1028</v>
      </c>
    </row>
    <row r="15430" spans="2:5" x14ac:dyDescent="0.35">
      <c r="B15430" t="s">
        <v>18417</v>
      </c>
      <c r="C15430" t="s">
        <v>19641</v>
      </c>
      <c r="D15430" t="s">
        <v>8508</v>
      </c>
      <c r="E15430" t="s">
        <v>1028</v>
      </c>
    </row>
    <row r="15431" spans="2:5" x14ac:dyDescent="0.35">
      <c r="B15431" t="s">
        <v>18418</v>
      </c>
      <c r="C15431" t="s">
        <v>19641</v>
      </c>
      <c r="D15431" t="s">
        <v>8508</v>
      </c>
      <c r="E15431" t="s">
        <v>1028</v>
      </c>
    </row>
    <row r="15432" spans="2:5" x14ac:dyDescent="0.35">
      <c r="B15432" t="s">
        <v>18419</v>
      </c>
      <c r="C15432" t="s">
        <v>19641</v>
      </c>
      <c r="D15432" t="s">
        <v>19964</v>
      </c>
    </row>
    <row r="15433" spans="2:5" x14ac:dyDescent="0.35">
      <c r="B15433" t="s">
        <v>18420</v>
      </c>
      <c r="C15433" t="s">
        <v>19641</v>
      </c>
      <c r="D15433" t="s">
        <v>19964</v>
      </c>
    </row>
    <row r="15434" spans="2:5" x14ac:dyDescent="0.35">
      <c r="B15434" t="s">
        <v>7380</v>
      </c>
      <c r="C15434" t="s">
        <v>19641</v>
      </c>
    </row>
    <row r="15435" spans="2:5" x14ac:dyDescent="0.35">
      <c r="B15435" t="s">
        <v>18421</v>
      </c>
      <c r="C15435" t="s">
        <v>19641</v>
      </c>
      <c r="D15435" t="s">
        <v>19965</v>
      </c>
    </row>
    <row r="15436" spans="2:5" x14ac:dyDescent="0.35">
      <c r="B15436" t="s">
        <v>18422</v>
      </c>
      <c r="C15436" t="s">
        <v>19641</v>
      </c>
      <c r="D15436" t="s">
        <v>19965</v>
      </c>
    </row>
    <row r="15437" spans="2:5" x14ac:dyDescent="0.35">
      <c r="B15437" t="s">
        <v>18423</v>
      </c>
      <c r="C15437" t="s">
        <v>19641</v>
      </c>
      <c r="D15437" t="s">
        <v>19965</v>
      </c>
    </row>
    <row r="15438" spans="2:5" x14ac:dyDescent="0.35">
      <c r="B15438" t="s">
        <v>18424</v>
      </c>
      <c r="C15438" t="s">
        <v>19641</v>
      </c>
      <c r="D15438" t="s">
        <v>19966</v>
      </c>
      <c r="E15438" t="s">
        <v>1041</v>
      </c>
    </row>
    <row r="15439" spans="2:5" x14ac:dyDescent="0.35">
      <c r="B15439" t="s">
        <v>18425</v>
      </c>
      <c r="C15439" t="s">
        <v>19641</v>
      </c>
      <c r="D15439" t="s">
        <v>19966</v>
      </c>
      <c r="E15439" t="s">
        <v>1041</v>
      </c>
    </row>
    <row r="15440" spans="2:5" x14ac:dyDescent="0.35">
      <c r="B15440" t="s">
        <v>18426</v>
      </c>
      <c r="C15440" t="s">
        <v>19641</v>
      </c>
      <c r="D15440" t="s">
        <v>5441</v>
      </c>
      <c r="E15440" t="s">
        <v>1041</v>
      </c>
    </row>
    <row r="15441" spans="2:5" x14ac:dyDescent="0.35">
      <c r="B15441" t="s">
        <v>18427</v>
      </c>
      <c r="C15441" t="s">
        <v>19641</v>
      </c>
      <c r="D15441" t="s">
        <v>5441</v>
      </c>
      <c r="E15441" t="s">
        <v>1041</v>
      </c>
    </row>
    <row r="15442" spans="2:5" x14ac:dyDescent="0.35">
      <c r="B15442" t="s">
        <v>5440</v>
      </c>
      <c r="C15442" t="s">
        <v>19641</v>
      </c>
      <c r="D15442" t="s">
        <v>5441</v>
      </c>
      <c r="E15442" t="s">
        <v>1041</v>
      </c>
    </row>
    <row r="15443" spans="2:5" x14ac:dyDescent="0.35">
      <c r="B15443" t="s">
        <v>18428</v>
      </c>
      <c r="C15443" t="s">
        <v>19641</v>
      </c>
      <c r="D15443" t="s">
        <v>19966</v>
      </c>
      <c r="E15443" t="s">
        <v>1041</v>
      </c>
    </row>
    <row r="15444" spans="2:5" x14ac:dyDescent="0.35">
      <c r="B15444" t="s">
        <v>18429</v>
      </c>
      <c r="C15444" t="s">
        <v>19641</v>
      </c>
      <c r="D15444" t="s">
        <v>19966</v>
      </c>
      <c r="E15444" t="s">
        <v>1041</v>
      </c>
    </row>
    <row r="15445" spans="2:5" x14ac:dyDescent="0.35">
      <c r="B15445" t="s">
        <v>7381</v>
      </c>
      <c r="C15445" t="s">
        <v>19641</v>
      </c>
      <c r="D15445" t="s">
        <v>8512</v>
      </c>
      <c r="E15445" t="s">
        <v>1028</v>
      </c>
    </row>
    <row r="15446" spans="2:5" x14ac:dyDescent="0.35">
      <c r="B15446" t="s">
        <v>7382</v>
      </c>
      <c r="C15446" t="s">
        <v>19641</v>
      </c>
      <c r="D15446" t="s">
        <v>8513</v>
      </c>
    </row>
    <row r="15447" spans="2:5" x14ac:dyDescent="0.35">
      <c r="B15447" t="s">
        <v>7383</v>
      </c>
      <c r="C15447" t="s">
        <v>19641</v>
      </c>
      <c r="D15447" t="s">
        <v>8513</v>
      </c>
    </row>
    <row r="15448" spans="2:5" x14ac:dyDescent="0.35">
      <c r="B15448" t="s">
        <v>18430</v>
      </c>
      <c r="C15448" t="s">
        <v>19641</v>
      </c>
      <c r="D15448" t="s">
        <v>8513</v>
      </c>
    </row>
    <row r="15449" spans="2:5" x14ac:dyDescent="0.35">
      <c r="B15449" t="s">
        <v>18431</v>
      </c>
      <c r="C15449" t="s">
        <v>19641</v>
      </c>
      <c r="D15449" t="s">
        <v>19967</v>
      </c>
    </row>
    <row r="15450" spans="2:5" x14ac:dyDescent="0.35">
      <c r="B15450" t="s">
        <v>18432</v>
      </c>
      <c r="C15450" t="s">
        <v>19641</v>
      </c>
      <c r="D15450" t="s">
        <v>19967</v>
      </c>
    </row>
    <row r="15451" spans="2:5" x14ac:dyDescent="0.35">
      <c r="B15451" t="s">
        <v>18433</v>
      </c>
      <c r="C15451" t="s">
        <v>19641</v>
      </c>
    </row>
    <row r="15452" spans="2:5" x14ac:dyDescent="0.35">
      <c r="B15452" t="s">
        <v>7393</v>
      </c>
      <c r="C15452" t="s">
        <v>19641</v>
      </c>
      <c r="D15452" t="s">
        <v>8518</v>
      </c>
      <c r="E15452" t="s">
        <v>1028</v>
      </c>
    </row>
    <row r="15453" spans="2:5" x14ac:dyDescent="0.35">
      <c r="B15453" t="s">
        <v>18434</v>
      </c>
      <c r="C15453" t="s">
        <v>19641</v>
      </c>
      <c r="D15453" t="s">
        <v>5449</v>
      </c>
      <c r="E15453" t="s">
        <v>1028</v>
      </c>
    </row>
    <row r="15454" spans="2:5" x14ac:dyDescent="0.35">
      <c r="B15454" t="s">
        <v>18435</v>
      </c>
      <c r="C15454" t="s">
        <v>19641</v>
      </c>
      <c r="D15454" t="s">
        <v>5449</v>
      </c>
      <c r="E15454" t="s">
        <v>1028</v>
      </c>
    </row>
    <row r="15455" spans="2:5" x14ac:dyDescent="0.35">
      <c r="B15455" t="s">
        <v>18436</v>
      </c>
      <c r="C15455" t="s">
        <v>19641</v>
      </c>
      <c r="D15455" t="s">
        <v>5449</v>
      </c>
      <c r="E15455" t="s">
        <v>1028</v>
      </c>
    </row>
    <row r="15456" spans="2:5" x14ac:dyDescent="0.35">
      <c r="B15456" t="s">
        <v>18437</v>
      </c>
      <c r="C15456" t="s">
        <v>19641</v>
      </c>
      <c r="D15456" t="s">
        <v>5449</v>
      </c>
      <c r="E15456" t="s">
        <v>1028</v>
      </c>
    </row>
    <row r="15457" spans="2:5" x14ac:dyDescent="0.35">
      <c r="B15457" t="s">
        <v>18438</v>
      </c>
      <c r="C15457" t="s">
        <v>19641</v>
      </c>
      <c r="D15457" t="s">
        <v>5449</v>
      </c>
      <c r="E15457" t="s">
        <v>1028</v>
      </c>
    </row>
    <row r="15458" spans="2:5" x14ac:dyDescent="0.35">
      <c r="B15458" t="s">
        <v>18439</v>
      </c>
      <c r="C15458" t="s">
        <v>19641</v>
      </c>
      <c r="D15458" t="s">
        <v>5449</v>
      </c>
      <c r="E15458" t="s">
        <v>1028</v>
      </c>
    </row>
    <row r="15459" spans="2:5" x14ac:dyDescent="0.35">
      <c r="B15459" t="s">
        <v>18440</v>
      </c>
      <c r="C15459" t="s">
        <v>19641</v>
      </c>
      <c r="D15459" t="s">
        <v>5449</v>
      </c>
      <c r="E15459" t="s">
        <v>1028</v>
      </c>
    </row>
    <row r="15460" spans="2:5" x14ac:dyDescent="0.35">
      <c r="B15460" t="s">
        <v>18441</v>
      </c>
      <c r="C15460" t="s">
        <v>19641</v>
      </c>
      <c r="D15460" t="s">
        <v>5449</v>
      </c>
      <c r="E15460" t="s">
        <v>1028</v>
      </c>
    </row>
    <row r="15461" spans="2:5" x14ac:dyDescent="0.35">
      <c r="B15461" t="s">
        <v>18442</v>
      </c>
      <c r="C15461" t="s">
        <v>19641</v>
      </c>
      <c r="D15461" t="s">
        <v>5449</v>
      </c>
      <c r="E15461" t="s">
        <v>1028</v>
      </c>
    </row>
    <row r="15462" spans="2:5" x14ac:dyDescent="0.35">
      <c r="B15462" t="s">
        <v>7395</v>
      </c>
      <c r="C15462" t="s">
        <v>19641</v>
      </c>
      <c r="D15462" t="s">
        <v>8518</v>
      </c>
      <c r="E15462" t="s">
        <v>1028</v>
      </c>
    </row>
    <row r="15463" spans="2:5" x14ac:dyDescent="0.35">
      <c r="B15463" t="s">
        <v>7396</v>
      </c>
      <c r="C15463" t="s">
        <v>19641</v>
      </c>
      <c r="D15463" t="s">
        <v>8518</v>
      </c>
      <c r="E15463" t="s">
        <v>1028</v>
      </c>
    </row>
    <row r="15464" spans="2:5" x14ac:dyDescent="0.35">
      <c r="B15464" t="s">
        <v>7397</v>
      </c>
      <c r="C15464" t="s">
        <v>19641</v>
      </c>
      <c r="D15464" t="s">
        <v>8518</v>
      </c>
      <c r="E15464" t="s">
        <v>1028</v>
      </c>
    </row>
    <row r="15465" spans="2:5" x14ac:dyDescent="0.35">
      <c r="B15465" t="s">
        <v>18443</v>
      </c>
      <c r="C15465" t="s">
        <v>19641</v>
      </c>
      <c r="D15465" t="s">
        <v>5449</v>
      </c>
      <c r="E15465" t="s">
        <v>1028</v>
      </c>
    </row>
    <row r="15466" spans="2:5" x14ac:dyDescent="0.35">
      <c r="B15466" t="s">
        <v>7399</v>
      </c>
      <c r="C15466" t="s">
        <v>19641</v>
      </c>
      <c r="D15466" t="s">
        <v>6178</v>
      </c>
      <c r="E15466" t="s">
        <v>1028</v>
      </c>
    </row>
    <row r="15467" spans="2:5" x14ac:dyDescent="0.35">
      <c r="B15467" t="s">
        <v>18444</v>
      </c>
      <c r="C15467" t="s">
        <v>19641</v>
      </c>
      <c r="D15467" t="s">
        <v>6178</v>
      </c>
      <c r="E15467" t="s">
        <v>1028</v>
      </c>
    </row>
    <row r="15468" spans="2:5" x14ac:dyDescent="0.35">
      <c r="B15468" t="s">
        <v>18445</v>
      </c>
      <c r="C15468" t="s">
        <v>19641</v>
      </c>
      <c r="D15468" t="s">
        <v>6178</v>
      </c>
      <c r="E15468" t="s">
        <v>1028</v>
      </c>
    </row>
    <row r="15469" spans="2:5" x14ac:dyDescent="0.35">
      <c r="B15469" t="s">
        <v>18446</v>
      </c>
      <c r="C15469" t="s">
        <v>19641</v>
      </c>
      <c r="D15469" t="s">
        <v>6178</v>
      </c>
      <c r="E15469" t="s">
        <v>1028</v>
      </c>
    </row>
    <row r="15470" spans="2:5" x14ac:dyDescent="0.35">
      <c r="B15470" t="s">
        <v>18447</v>
      </c>
      <c r="C15470" t="s">
        <v>19641</v>
      </c>
      <c r="D15470" t="s">
        <v>6178</v>
      </c>
      <c r="E15470" t="s">
        <v>1028</v>
      </c>
    </row>
    <row r="15471" spans="2:5" x14ac:dyDescent="0.35">
      <c r="B15471" t="s">
        <v>18448</v>
      </c>
      <c r="C15471" t="s">
        <v>19641</v>
      </c>
      <c r="D15471" t="s">
        <v>6178</v>
      </c>
      <c r="E15471" t="s">
        <v>1028</v>
      </c>
    </row>
    <row r="15472" spans="2:5" x14ac:dyDescent="0.35">
      <c r="B15472" t="s">
        <v>18449</v>
      </c>
      <c r="C15472" t="s">
        <v>19641</v>
      </c>
      <c r="D15472" t="s">
        <v>6178</v>
      </c>
      <c r="E15472" t="s">
        <v>1028</v>
      </c>
    </row>
    <row r="15473" spans="2:5" x14ac:dyDescent="0.35">
      <c r="B15473" t="s">
        <v>7401</v>
      </c>
      <c r="C15473" t="s">
        <v>19641</v>
      </c>
      <c r="D15473" t="s">
        <v>8521</v>
      </c>
      <c r="E15473" t="s">
        <v>1062</v>
      </c>
    </row>
    <row r="15474" spans="2:5" x14ac:dyDescent="0.35">
      <c r="B15474" t="s">
        <v>18450</v>
      </c>
      <c r="C15474" t="s">
        <v>19641</v>
      </c>
      <c r="D15474" t="s">
        <v>8523</v>
      </c>
      <c r="E15474" t="s">
        <v>1028</v>
      </c>
    </row>
    <row r="15475" spans="2:5" x14ac:dyDescent="0.35">
      <c r="B15475" t="s">
        <v>7406</v>
      </c>
      <c r="C15475" t="s">
        <v>19641</v>
      </c>
    </row>
    <row r="15476" spans="2:5" x14ac:dyDescent="0.35">
      <c r="B15476" t="s">
        <v>7407</v>
      </c>
      <c r="C15476" t="s">
        <v>19641</v>
      </c>
    </row>
    <row r="15477" spans="2:5" x14ac:dyDescent="0.35">
      <c r="B15477" t="s">
        <v>18451</v>
      </c>
      <c r="C15477" t="s">
        <v>19641</v>
      </c>
    </row>
    <row r="15478" spans="2:5" x14ac:dyDescent="0.35">
      <c r="B15478" t="s">
        <v>18452</v>
      </c>
      <c r="C15478" t="s">
        <v>19641</v>
      </c>
      <c r="D15478" t="s">
        <v>19968</v>
      </c>
    </row>
    <row r="15479" spans="2:5" x14ac:dyDescent="0.35">
      <c r="B15479" t="s">
        <v>7409</v>
      </c>
      <c r="C15479" t="s">
        <v>19641</v>
      </c>
      <c r="D15479" t="s">
        <v>8525</v>
      </c>
    </row>
    <row r="15480" spans="2:5" x14ac:dyDescent="0.35">
      <c r="B15480" t="s">
        <v>18453</v>
      </c>
      <c r="C15480" t="s">
        <v>19641</v>
      </c>
    </row>
    <row r="15481" spans="2:5" x14ac:dyDescent="0.35">
      <c r="B15481" t="s">
        <v>7410</v>
      </c>
      <c r="C15481" t="s">
        <v>19641</v>
      </c>
    </row>
    <row r="15482" spans="2:5" x14ac:dyDescent="0.35">
      <c r="B15482" t="s">
        <v>7411</v>
      </c>
      <c r="C15482" t="s">
        <v>19641</v>
      </c>
    </row>
    <row r="15483" spans="2:5" x14ac:dyDescent="0.35">
      <c r="B15483" t="s">
        <v>7412</v>
      </c>
      <c r="C15483" t="s">
        <v>19641</v>
      </c>
    </row>
    <row r="15484" spans="2:5" x14ac:dyDescent="0.35">
      <c r="B15484" t="s">
        <v>18454</v>
      </c>
      <c r="C15484" t="s">
        <v>19641</v>
      </c>
      <c r="D15484" t="s">
        <v>19969</v>
      </c>
    </row>
    <row r="15485" spans="2:5" x14ac:dyDescent="0.35">
      <c r="B15485" t="s">
        <v>18455</v>
      </c>
      <c r="C15485" t="s">
        <v>19641</v>
      </c>
      <c r="D15485" t="s">
        <v>19970</v>
      </c>
    </row>
    <row r="15486" spans="2:5" x14ac:dyDescent="0.35">
      <c r="B15486" t="s">
        <v>7418</v>
      </c>
      <c r="C15486" t="s">
        <v>19641</v>
      </c>
      <c r="D15486" t="s">
        <v>8528</v>
      </c>
      <c r="E15486" t="s">
        <v>1059</v>
      </c>
    </row>
    <row r="15487" spans="2:5" x14ac:dyDescent="0.35">
      <c r="B15487" t="s">
        <v>18456</v>
      </c>
      <c r="C15487" t="s">
        <v>19641</v>
      </c>
      <c r="D15487" t="s">
        <v>8528</v>
      </c>
      <c r="E15487" t="s">
        <v>1059</v>
      </c>
    </row>
    <row r="15488" spans="2:5" x14ac:dyDescent="0.35">
      <c r="B15488" t="s">
        <v>18457</v>
      </c>
      <c r="C15488" t="s">
        <v>19641</v>
      </c>
      <c r="D15488" t="s">
        <v>8528</v>
      </c>
      <c r="E15488" t="s">
        <v>1059</v>
      </c>
    </row>
    <row r="15489" spans="2:5" x14ac:dyDescent="0.35">
      <c r="B15489" t="s">
        <v>18458</v>
      </c>
      <c r="C15489" t="s">
        <v>19641</v>
      </c>
      <c r="D15489" t="s">
        <v>8528</v>
      </c>
      <c r="E15489" t="s">
        <v>1059</v>
      </c>
    </row>
    <row r="15490" spans="2:5" x14ac:dyDescent="0.35">
      <c r="B15490" t="s">
        <v>18459</v>
      </c>
      <c r="C15490" t="s">
        <v>19641</v>
      </c>
      <c r="D15490" t="s">
        <v>8528</v>
      </c>
      <c r="E15490" t="s">
        <v>1059</v>
      </c>
    </row>
    <row r="15491" spans="2:5" x14ac:dyDescent="0.35">
      <c r="B15491" t="s">
        <v>18460</v>
      </c>
      <c r="C15491" t="s">
        <v>19641</v>
      </c>
      <c r="D15491" t="s">
        <v>8528</v>
      </c>
      <c r="E15491" t="s">
        <v>1059</v>
      </c>
    </row>
    <row r="15492" spans="2:5" x14ac:dyDescent="0.35">
      <c r="B15492" t="s">
        <v>18461</v>
      </c>
      <c r="C15492" t="s">
        <v>19641</v>
      </c>
      <c r="D15492" t="s">
        <v>8528</v>
      </c>
      <c r="E15492" t="s">
        <v>1059</v>
      </c>
    </row>
    <row r="15493" spans="2:5" x14ac:dyDescent="0.35">
      <c r="B15493" t="s">
        <v>18462</v>
      </c>
      <c r="C15493" t="s">
        <v>19641</v>
      </c>
      <c r="D15493" t="s">
        <v>19971</v>
      </c>
    </row>
    <row r="15494" spans="2:5" x14ac:dyDescent="0.35">
      <c r="B15494" t="s">
        <v>18463</v>
      </c>
      <c r="C15494" t="s">
        <v>19641</v>
      </c>
      <c r="D15494" t="s">
        <v>19971</v>
      </c>
    </row>
    <row r="15495" spans="2:5" x14ac:dyDescent="0.35">
      <c r="B15495" t="s">
        <v>18464</v>
      </c>
      <c r="C15495" t="s">
        <v>19641</v>
      </c>
      <c r="D15495" t="s">
        <v>19971</v>
      </c>
    </row>
    <row r="15496" spans="2:5" x14ac:dyDescent="0.35">
      <c r="B15496" t="s">
        <v>18465</v>
      </c>
      <c r="C15496" t="s">
        <v>19641</v>
      </c>
      <c r="D15496" t="s">
        <v>19971</v>
      </c>
    </row>
    <row r="15497" spans="2:5" x14ac:dyDescent="0.35">
      <c r="B15497" t="s">
        <v>18466</v>
      </c>
      <c r="C15497" t="s">
        <v>19641</v>
      </c>
      <c r="D15497" t="s">
        <v>19971</v>
      </c>
    </row>
    <row r="15498" spans="2:5" x14ac:dyDescent="0.35">
      <c r="B15498" t="s">
        <v>18467</v>
      </c>
      <c r="C15498" t="s">
        <v>19641</v>
      </c>
      <c r="D15498" t="s">
        <v>19971</v>
      </c>
    </row>
    <row r="15499" spans="2:5" x14ac:dyDescent="0.35">
      <c r="B15499" t="s">
        <v>18468</v>
      </c>
      <c r="C15499" t="s">
        <v>19641</v>
      </c>
      <c r="D15499" t="s">
        <v>19971</v>
      </c>
    </row>
    <row r="15500" spans="2:5" x14ac:dyDescent="0.35">
      <c r="B15500" t="s">
        <v>18469</v>
      </c>
      <c r="C15500" t="s">
        <v>19641</v>
      </c>
      <c r="D15500" t="s">
        <v>19971</v>
      </c>
    </row>
    <row r="15501" spans="2:5" x14ac:dyDescent="0.35">
      <c r="B15501" t="s">
        <v>18470</v>
      </c>
      <c r="C15501" t="s">
        <v>19641</v>
      </c>
      <c r="D15501" t="s">
        <v>19971</v>
      </c>
    </row>
    <row r="15502" spans="2:5" x14ac:dyDescent="0.35">
      <c r="B15502" t="s">
        <v>18471</v>
      </c>
      <c r="C15502" t="s">
        <v>19641</v>
      </c>
      <c r="D15502" t="s">
        <v>19971</v>
      </c>
    </row>
    <row r="15503" spans="2:5" x14ac:dyDescent="0.35">
      <c r="B15503" t="s">
        <v>18472</v>
      </c>
      <c r="C15503" t="s">
        <v>19641</v>
      </c>
      <c r="D15503" t="s">
        <v>19971</v>
      </c>
    </row>
    <row r="15504" spans="2:5" x14ac:dyDescent="0.35">
      <c r="B15504" t="s">
        <v>18473</v>
      </c>
      <c r="C15504" t="s">
        <v>19641</v>
      </c>
      <c r="D15504" t="s">
        <v>19971</v>
      </c>
    </row>
    <row r="15505" spans="2:5" x14ac:dyDescent="0.35">
      <c r="B15505" t="s">
        <v>18474</v>
      </c>
      <c r="C15505" t="s">
        <v>19641</v>
      </c>
      <c r="D15505" t="s">
        <v>19971</v>
      </c>
    </row>
    <row r="15506" spans="2:5" x14ac:dyDescent="0.35">
      <c r="B15506" t="s">
        <v>18475</v>
      </c>
      <c r="C15506" t="s">
        <v>19641</v>
      </c>
      <c r="D15506" t="s">
        <v>19971</v>
      </c>
    </row>
    <row r="15507" spans="2:5" x14ac:dyDescent="0.35">
      <c r="B15507" t="s">
        <v>18476</v>
      </c>
      <c r="C15507" t="s">
        <v>19641</v>
      </c>
      <c r="D15507" t="s">
        <v>19971</v>
      </c>
    </row>
    <row r="15508" spans="2:5" x14ac:dyDescent="0.35">
      <c r="B15508" t="s">
        <v>18477</v>
      </c>
      <c r="C15508" t="s">
        <v>19641</v>
      </c>
      <c r="D15508" t="s">
        <v>19971</v>
      </c>
    </row>
    <row r="15509" spans="2:5" x14ac:dyDescent="0.35">
      <c r="B15509" t="s">
        <v>18478</v>
      </c>
      <c r="C15509" t="s">
        <v>19641</v>
      </c>
      <c r="D15509" t="s">
        <v>19971</v>
      </c>
    </row>
    <row r="15510" spans="2:5" x14ac:dyDescent="0.35">
      <c r="B15510" t="s">
        <v>18479</v>
      </c>
      <c r="C15510" t="s">
        <v>19641</v>
      </c>
      <c r="D15510" t="s">
        <v>19971</v>
      </c>
    </row>
    <row r="15511" spans="2:5" x14ac:dyDescent="0.35">
      <c r="B15511" t="s">
        <v>18480</v>
      </c>
      <c r="C15511" t="s">
        <v>19641</v>
      </c>
      <c r="D15511" t="s">
        <v>19971</v>
      </c>
    </row>
    <row r="15512" spans="2:5" x14ac:dyDescent="0.35">
      <c r="B15512" t="s">
        <v>18481</v>
      </c>
      <c r="C15512" t="s">
        <v>19641</v>
      </c>
      <c r="D15512" t="s">
        <v>19971</v>
      </c>
    </row>
    <row r="15513" spans="2:5" x14ac:dyDescent="0.35">
      <c r="B15513" t="s">
        <v>18482</v>
      </c>
      <c r="C15513" t="s">
        <v>19641</v>
      </c>
      <c r="D15513" t="s">
        <v>19971</v>
      </c>
    </row>
    <row r="15514" spans="2:5" x14ac:dyDescent="0.35">
      <c r="B15514" t="s">
        <v>18483</v>
      </c>
      <c r="C15514" t="s">
        <v>19641</v>
      </c>
      <c r="D15514" t="s">
        <v>19971</v>
      </c>
    </row>
    <row r="15515" spans="2:5" x14ac:dyDescent="0.35">
      <c r="B15515" t="s">
        <v>18484</v>
      </c>
      <c r="C15515" t="s">
        <v>19641</v>
      </c>
      <c r="D15515" t="s">
        <v>19971</v>
      </c>
    </row>
    <row r="15516" spans="2:5" x14ac:dyDescent="0.35">
      <c r="B15516" t="s">
        <v>18485</v>
      </c>
      <c r="C15516" t="s">
        <v>19641</v>
      </c>
      <c r="D15516" t="s">
        <v>19971</v>
      </c>
    </row>
    <row r="15517" spans="2:5" x14ac:dyDescent="0.35">
      <c r="B15517" t="s">
        <v>18486</v>
      </c>
      <c r="C15517" t="s">
        <v>19641</v>
      </c>
      <c r="D15517" t="s">
        <v>19971</v>
      </c>
    </row>
    <row r="15518" spans="2:5" x14ac:dyDescent="0.35">
      <c r="B15518" t="s">
        <v>18487</v>
      </c>
      <c r="C15518" t="s">
        <v>19641</v>
      </c>
      <c r="D15518" t="s">
        <v>19972</v>
      </c>
    </row>
    <row r="15519" spans="2:5" x14ac:dyDescent="0.35">
      <c r="B15519" t="s">
        <v>7429</v>
      </c>
      <c r="C15519" t="s">
        <v>19641</v>
      </c>
      <c r="D15519" t="s">
        <v>8533</v>
      </c>
      <c r="E15519" t="s">
        <v>1062</v>
      </c>
    </row>
    <row r="15520" spans="2:5" x14ac:dyDescent="0.35">
      <c r="B15520" t="s">
        <v>7434</v>
      </c>
      <c r="C15520" t="s">
        <v>19641</v>
      </c>
      <c r="D15520" t="s">
        <v>8535</v>
      </c>
      <c r="E15520" t="s">
        <v>1041</v>
      </c>
    </row>
    <row r="15521" spans="2:5" x14ac:dyDescent="0.35">
      <c r="B15521" t="s">
        <v>18488</v>
      </c>
      <c r="C15521" t="s">
        <v>19641</v>
      </c>
      <c r="D15521" t="s">
        <v>19973</v>
      </c>
    </row>
    <row r="15522" spans="2:5" x14ac:dyDescent="0.35">
      <c r="B15522" t="s">
        <v>18489</v>
      </c>
      <c r="C15522" t="s">
        <v>19641</v>
      </c>
      <c r="D15522" t="s">
        <v>19973</v>
      </c>
    </row>
    <row r="15523" spans="2:5" x14ac:dyDescent="0.35">
      <c r="B15523" t="s">
        <v>18490</v>
      </c>
      <c r="C15523" t="s">
        <v>19641</v>
      </c>
      <c r="D15523" t="s">
        <v>14240</v>
      </c>
      <c r="E15523" t="s">
        <v>1059</v>
      </c>
    </row>
    <row r="15524" spans="2:5" x14ac:dyDescent="0.35">
      <c r="B15524" t="s">
        <v>18491</v>
      </c>
      <c r="C15524" t="s">
        <v>19641</v>
      </c>
      <c r="D15524" t="s">
        <v>14240</v>
      </c>
      <c r="E15524" t="s">
        <v>1059</v>
      </c>
    </row>
    <row r="15525" spans="2:5" x14ac:dyDescent="0.35">
      <c r="B15525" t="s">
        <v>18492</v>
      </c>
      <c r="C15525" t="s">
        <v>19641</v>
      </c>
      <c r="D15525" t="s">
        <v>14240</v>
      </c>
      <c r="E15525" t="s">
        <v>1059</v>
      </c>
    </row>
    <row r="15526" spans="2:5" x14ac:dyDescent="0.35">
      <c r="B15526" t="s">
        <v>18493</v>
      </c>
      <c r="C15526" t="s">
        <v>19641</v>
      </c>
      <c r="D15526" t="s">
        <v>14240</v>
      </c>
      <c r="E15526" t="s">
        <v>1059</v>
      </c>
    </row>
    <row r="15527" spans="2:5" x14ac:dyDescent="0.35">
      <c r="B15527" t="s">
        <v>18494</v>
      </c>
      <c r="C15527" t="s">
        <v>19641</v>
      </c>
      <c r="D15527" t="s">
        <v>14240</v>
      </c>
      <c r="E15527" t="s">
        <v>1059</v>
      </c>
    </row>
    <row r="15528" spans="2:5" x14ac:dyDescent="0.35">
      <c r="B15528" t="s">
        <v>18495</v>
      </c>
      <c r="C15528" t="s">
        <v>19641</v>
      </c>
    </row>
    <row r="15529" spans="2:5" x14ac:dyDescent="0.35">
      <c r="B15529" t="s">
        <v>18496</v>
      </c>
      <c r="C15529" t="s">
        <v>19641</v>
      </c>
      <c r="D15529" t="s">
        <v>19974</v>
      </c>
    </row>
    <row r="15530" spans="2:5" x14ac:dyDescent="0.35">
      <c r="B15530" t="s">
        <v>18497</v>
      </c>
      <c r="C15530" t="s">
        <v>19641</v>
      </c>
    </row>
    <row r="15531" spans="2:5" x14ac:dyDescent="0.35">
      <c r="B15531" t="s">
        <v>18498</v>
      </c>
      <c r="C15531" t="s">
        <v>19641</v>
      </c>
    </row>
    <row r="15532" spans="2:5" x14ac:dyDescent="0.35">
      <c r="B15532" t="s">
        <v>7435</v>
      </c>
      <c r="C15532" t="s">
        <v>19641</v>
      </c>
      <c r="D15532" t="s">
        <v>8536</v>
      </c>
    </row>
    <row r="15533" spans="2:5" x14ac:dyDescent="0.35">
      <c r="B15533" t="s">
        <v>7436</v>
      </c>
      <c r="C15533" t="s">
        <v>19641</v>
      </c>
      <c r="D15533" t="s">
        <v>8537</v>
      </c>
    </row>
    <row r="15534" spans="2:5" x14ac:dyDescent="0.35">
      <c r="B15534" t="s">
        <v>18499</v>
      </c>
      <c r="C15534" t="s">
        <v>19641</v>
      </c>
      <c r="D15534" t="s">
        <v>19974</v>
      </c>
    </row>
    <row r="15535" spans="2:5" x14ac:dyDescent="0.35">
      <c r="B15535" t="s">
        <v>7437</v>
      </c>
      <c r="C15535" t="s">
        <v>19641</v>
      </c>
      <c r="D15535" t="s">
        <v>8538</v>
      </c>
    </row>
    <row r="15536" spans="2:5" x14ac:dyDescent="0.35">
      <c r="B15536" t="s">
        <v>18500</v>
      </c>
      <c r="C15536" t="s">
        <v>19641</v>
      </c>
    </row>
    <row r="15537" spans="2:5" x14ac:dyDescent="0.35">
      <c r="B15537" t="s">
        <v>18501</v>
      </c>
      <c r="C15537" t="s">
        <v>19641</v>
      </c>
      <c r="D15537" t="s">
        <v>8540</v>
      </c>
    </row>
    <row r="15538" spans="2:5" x14ac:dyDescent="0.35">
      <c r="B15538" t="s">
        <v>18502</v>
      </c>
      <c r="C15538" t="s">
        <v>19641</v>
      </c>
      <c r="D15538" t="s">
        <v>19975</v>
      </c>
    </row>
    <row r="15539" spans="2:5" x14ac:dyDescent="0.35">
      <c r="B15539" t="s">
        <v>18503</v>
      </c>
      <c r="C15539" t="s">
        <v>19641</v>
      </c>
      <c r="D15539" t="s">
        <v>8542</v>
      </c>
      <c r="E15539" t="s">
        <v>1050</v>
      </c>
    </row>
    <row r="15540" spans="2:5" x14ac:dyDescent="0.35">
      <c r="B15540" t="s">
        <v>18504</v>
      </c>
      <c r="C15540" t="s">
        <v>19641</v>
      </c>
      <c r="D15540" t="s">
        <v>8542</v>
      </c>
      <c r="E15540" t="s">
        <v>1050</v>
      </c>
    </row>
    <row r="15541" spans="2:5" x14ac:dyDescent="0.35">
      <c r="B15541" t="s">
        <v>18505</v>
      </c>
      <c r="C15541" t="s">
        <v>19641</v>
      </c>
      <c r="D15541" t="s">
        <v>8542</v>
      </c>
      <c r="E15541" t="s">
        <v>1050</v>
      </c>
    </row>
    <row r="15542" spans="2:5" x14ac:dyDescent="0.35">
      <c r="B15542" t="s">
        <v>18506</v>
      </c>
      <c r="C15542" t="s">
        <v>19641</v>
      </c>
      <c r="D15542" t="s">
        <v>8542</v>
      </c>
      <c r="E15542" t="s">
        <v>1050</v>
      </c>
    </row>
    <row r="15543" spans="2:5" x14ac:dyDescent="0.35">
      <c r="B15543" t="s">
        <v>18507</v>
      </c>
      <c r="C15543" t="s">
        <v>19641</v>
      </c>
      <c r="D15543" t="s">
        <v>8542</v>
      </c>
      <c r="E15543" t="s">
        <v>1050</v>
      </c>
    </row>
    <row r="15544" spans="2:5" x14ac:dyDescent="0.35">
      <c r="B15544" t="s">
        <v>18508</v>
      </c>
      <c r="C15544" t="s">
        <v>19641</v>
      </c>
      <c r="D15544" t="s">
        <v>8542</v>
      </c>
      <c r="E15544" t="s">
        <v>1050</v>
      </c>
    </row>
    <row r="15545" spans="2:5" x14ac:dyDescent="0.35">
      <c r="B15545" t="s">
        <v>18509</v>
      </c>
      <c r="C15545" t="s">
        <v>19641</v>
      </c>
      <c r="D15545" t="s">
        <v>8542</v>
      </c>
      <c r="E15545" t="s">
        <v>1050</v>
      </c>
    </row>
    <row r="15546" spans="2:5" x14ac:dyDescent="0.35">
      <c r="B15546" t="s">
        <v>18510</v>
      </c>
      <c r="C15546" t="s">
        <v>19641</v>
      </c>
      <c r="D15546" t="s">
        <v>8542</v>
      </c>
      <c r="E15546" t="s">
        <v>1050</v>
      </c>
    </row>
    <row r="15547" spans="2:5" x14ac:dyDescent="0.35">
      <c r="B15547" t="s">
        <v>18511</v>
      </c>
      <c r="C15547" t="s">
        <v>19641</v>
      </c>
      <c r="D15547" t="s">
        <v>8542</v>
      </c>
      <c r="E15547" t="s">
        <v>1050</v>
      </c>
    </row>
    <row r="15548" spans="2:5" x14ac:dyDescent="0.35">
      <c r="B15548" t="s">
        <v>18512</v>
      </c>
      <c r="C15548" t="s">
        <v>19641</v>
      </c>
      <c r="D15548" t="s">
        <v>8542</v>
      </c>
      <c r="E15548" t="s">
        <v>1050</v>
      </c>
    </row>
    <row r="15549" spans="2:5" x14ac:dyDescent="0.35">
      <c r="B15549" t="s">
        <v>18513</v>
      </c>
      <c r="C15549" t="s">
        <v>19641</v>
      </c>
      <c r="D15549" t="s">
        <v>8542</v>
      </c>
      <c r="E15549" t="s">
        <v>1050</v>
      </c>
    </row>
    <row r="15550" spans="2:5" x14ac:dyDescent="0.35">
      <c r="B15550" t="s">
        <v>18514</v>
      </c>
      <c r="C15550" t="s">
        <v>19641</v>
      </c>
      <c r="D15550" t="s">
        <v>8542</v>
      </c>
      <c r="E15550" t="s">
        <v>1050</v>
      </c>
    </row>
    <row r="15551" spans="2:5" x14ac:dyDescent="0.35">
      <c r="B15551" t="s">
        <v>7441</v>
      </c>
      <c r="C15551" t="s">
        <v>19641</v>
      </c>
      <c r="D15551" t="s">
        <v>8542</v>
      </c>
      <c r="E15551" t="s">
        <v>1050</v>
      </c>
    </row>
    <row r="15552" spans="2:5" x14ac:dyDescent="0.35">
      <c r="B15552" t="s">
        <v>18515</v>
      </c>
      <c r="C15552" t="s">
        <v>19641</v>
      </c>
      <c r="D15552" t="s">
        <v>8542</v>
      </c>
      <c r="E15552" t="s">
        <v>1050</v>
      </c>
    </row>
    <row r="15553" spans="2:5" x14ac:dyDescent="0.35">
      <c r="B15553" t="s">
        <v>18516</v>
      </c>
      <c r="C15553" t="s">
        <v>19641</v>
      </c>
      <c r="D15553" t="s">
        <v>8542</v>
      </c>
      <c r="E15553" t="s">
        <v>1050</v>
      </c>
    </row>
    <row r="15554" spans="2:5" x14ac:dyDescent="0.35">
      <c r="B15554" t="s">
        <v>18517</v>
      </c>
      <c r="C15554" t="s">
        <v>19641</v>
      </c>
      <c r="D15554" t="s">
        <v>8542</v>
      </c>
      <c r="E15554" t="s">
        <v>1050</v>
      </c>
    </row>
    <row r="15555" spans="2:5" x14ac:dyDescent="0.35">
      <c r="B15555" t="s">
        <v>18518</v>
      </c>
      <c r="C15555" t="s">
        <v>19641</v>
      </c>
      <c r="D15555" t="s">
        <v>8542</v>
      </c>
      <c r="E15555" t="s">
        <v>1050</v>
      </c>
    </row>
    <row r="15556" spans="2:5" x14ac:dyDescent="0.35">
      <c r="B15556" t="s">
        <v>18519</v>
      </c>
      <c r="C15556" t="s">
        <v>19641</v>
      </c>
      <c r="D15556" t="s">
        <v>8542</v>
      </c>
      <c r="E15556" t="s">
        <v>1050</v>
      </c>
    </row>
    <row r="15557" spans="2:5" x14ac:dyDescent="0.35">
      <c r="B15557" t="s">
        <v>18520</v>
      </c>
      <c r="C15557" t="s">
        <v>19641</v>
      </c>
      <c r="D15557" t="s">
        <v>8542</v>
      </c>
      <c r="E15557" t="s">
        <v>1050</v>
      </c>
    </row>
    <row r="15558" spans="2:5" x14ac:dyDescent="0.35">
      <c r="B15558" t="s">
        <v>18521</v>
      </c>
      <c r="C15558" t="s">
        <v>19641</v>
      </c>
      <c r="D15558" t="s">
        <v>8542</v>
      </c>
      <c r="E15558" t="s">
        <v>1050</v>
      </c>
    </row>
    <row r="15559" spans="2:5" x14ac:dyDescent="0.35">
      <c r="B15559" t="s">
        <v>18522</v>
      </c>
      <c r="C15559" t="s">
        <v>19641</v>
      </c>
      <c r="D15559" t="s">
        <v>8542</v>
      </c>
      <c r="E15559" t="s">
        <v>1050</v>
      </c>
    </row>
    <row r="15560" spans="2:5" x14ac:dyDescent="0.35">
      <c r="B15560" t="s">
        <v>18523</v>
      </c>
      <c r="C15560" t="s">
        <v>19641</v>
      </c>
      <c r="D15560" t="s">
        <v>8542</v>
      </c>
      <c r="E15560" t="s">
        <v>1050</v>
      </c>
    </row>
    <row r="15561" spans="2:5" x14ac:dyDescent="0.35">
      <c r="B15561" t="s">
        <v>18524</v>
      </c>
      <c r="C15561" t="s">
        <v>19641</v>
      </c>
      <c r="D15561" t="s">
        <v>8542</v>
      </c>
      <c r="E15561" t="s">
        <v>1050</v>
      </c>
    </row>
    <row r="15562" spans="2:5" x14ac:dyDescent="0.35">
      <c r="B15562" t="s">
        <v>18525</v>
      </c>
      <c r="C15562" t="s">
        <v>19641</v>
      </c>
      <c r="D15562" t="s">
        <v>8542</v>
      </c>
      <c r="E15562" t="s">
        <v>1050</v>
      </c>
    </row>
    <row r="15563" spans="2:5" x14ac:dyDescent="0.35">
      <c r="B15563" t="s">
        <v>18526</v>
      </c>
      <c r="C15563" t="s">
        <v>19641</v>
      </c>
      <c r="D15563" t="s">
        <v>8542</v>
      </c>
      <c r="E15563" t="s">
        <v>1050</v>
      </c>
    </row>
    <row r="15564" spans="2:5" x14ac:dyDescent="0.35">
      <c r="B15564" t="s">
        <v>7442</v>
      </c>
      <c r="C15564" t="s">
        <v>19641</v>
      </c>
      <c r="D15564" t="s">
        <v>8542</v>
      </c>
      <c r="E15564" t="s">
        <v>1050</v>
      </c>
    </row>
    <row r="15565" spans="2:5" x14ac:dyDescent="0.35">
      <c r="B15565" t="s">
        <v>18527</v>
      </c>
      <c r="C15565" t="s">
        <v>19641</v>
      </c>
      <c r="D15565" t="s">
        <v>8542</v>
      </c>
      <c r="E15565" t="s">
        <v>1050</v>
      </c>
    </row>
    <row r="15566" spans="2:5" x14ac:dyDescent="0.35">
      <c r="B15566" t="s">
        <v>18528</v>
      </c>
      <c r="C15566" t="s">
        <v>19641</v>
      </c>
      <c r="D15566" t="s">
        <v>8542</v>
      </c>
      <c r="E15566" t="s">
        <v>1050</v>
      </c>
    </row>
    <row r="15567" spans="2:5" x14ac:dyDescent="0.35">
      <c r="B15567" t="s">
        <v>18529</v>
      </c>
      <c r="C15567" t="s">
        <v>19641</v>
      </c>
      <c r="D15567" t="s">
        <v>8542</v>
      </c>
      <c r="E15567" t="s">
        <v>1050</v>
      </c>
    </row>
    <row r="15568" spans="2:5" x14ac:dyDescent="0.35">
      <c r="B15568" t="s">
        <v>7443</v>
      </c>
      <c r="C15568" t="s">
        <v>19641</v>
      </c>
      <c r="D15568" t="s">
        <v>8542</v>
      </c>
      <c r="E15568" t="s">
        <v>1050</v>
      </c>
    </row>
    <row r="15569" spans="2:5" x14ac:dyDescent="0.35">
      <c r="B15569" t="s">
        <v>18530</v>
      </c>
      <c r="C15569" t="s">
        <v>19641</v>
      </c>
      <c r="D15569" t="s">
        <v>19976</v>
      </c>
    </row>
    <row r="15570" spans="2:5" x14ac:dyDescent="0.35">
      <c r="B15570" t="s">
        <v>18531</v>
      </c>
      <c r="C15570" t="s">
        <v>19641</v>
      </c>
      <c r="D15570" t="s">
        <v>19976</v>
      </c>
    </row>
    <row r="15571" spans="2:5" x14ac:dyDescent="0.35">
      <c r="B15571" t="s">
        <v>18532</v>
      </c>
      <c r="C15571" t="s">
        <v>19641</v>
      </c>
      <c r="D15571" t="s">
        <v>19976</v>
      </c>
    </row>
    <row r="15572" spans="2:5" x14ac:dyDescent="0.35">
      <c r="B15572" t="s">
        <v>18533</v>
      </c>
      <c r="C15572" t="s">
        <v>19641</v>
      </c>
      <c r="D15572" t="s">
        <v>19976</v>
      </c>
    </row>
    <row r="15573" spans="2:5" x14ac:dyDescent="0.35">
      <c r="B15573" t="s">
        <v>9026</v>
      </c>
      <c r="C15573" t="s">
        <v>19641</v>
      </c>
      <c r="D15573" t="s">
        <v>9027</v>
      </c>
    </row>
    <row r="15574" spans="2:5" x14ac:dyDescent="0.35">
      <c r="B15574" t="s">
        <v>9028</v>
      </c>
      <c r="C15574" t="s">
        <v>19641</v>
      </c>
      <c r="D15574" t="s">
        <v>9027</v>
      </c>
    </row>
    <row r="15575" spans="2:5" x14ac:dyDescent="0.35">
      <c r="B15575" t="s">
        <v>9029</v>
      </c>
      <c r="C15575" t="s">
        <v>19641</v>
      </c>
      <c r="D15575" t="s">
        <v>9027</v>
      </c>
    </row>
    <row r="15576" spans="2:5" x14ac:dyDescent="0.35">
      <c r="B15576" t="s">
        <v>9030</v>
      </c>
      <c r="C15576" t="s">
        <v>19641</v>
      </c>
      <c r="D15576" t="s">
        <v>9027</v>
      </c>
    </row>
    <row r="15577" spans="2:5" x14ac:dyDescent="0.35">
      <c r="B15577" t="s">
        <v>18534</v>
      </c>
      <c r="C15577" t="s">
        <v>19641</v>
      </c>
      <c r="D15577" t="s">
        <v>9027</v>
      </c>
    </row>
    <row r="15578" spans="2:5" x14ac:dyDescent="0.35">
      <c r="B15578" t="s">
        <v>7448</v>
      </c>
      <c r="C15578" t="s">
        <v>19641</v>
      </c>
      <c r="D15578" t="s">
        <v>8547</v>
      </c>
      <c r="E15578" t="s">
        <v>1050</v>
      </c>
    </row>
    <row r="15579" spans="2:5" x14ac:dyDescent="0.35">
      <c r="B15579" t="s">
        <v>18535</v>
      </c>
      <c r="C15579" t="s">
        <v>19641</v>
      </c>
      <c r="D15579" t="s">
        <v>9032</v>
      </c>
      <c r="E15579" t="s">
        <v>1059</v>
      </c>
    </row>
    <row r="15580" spans="2:5" x14ac:dyDescent="0.35">
      <c r="B15580" t="s">
        <v>9033</v>
      </c>
      <c r="C15580" t="s">
        <v>19641</v>
      </c>
      <c r="D15580" t="s">
        <v>9032</v>
      </c>
      <c r="E15580" t="s">
        <v>1059</v>
      </c>
    </row>
    <row r="15581" spans="2:5" x14ac:dyDescent="0.35">
      <c r="B15581" t="s">
        <v>9037</v>
      </c>
      <c r="C15581" t="s">
        <v>19641</v>
      </c>
      <c r="D15581" t="s">
        <v>9032</v>
      </c>
      <c r="E15581" t="s">
        <v>1059</v>
      </c>
    </row>
    <row r="15582" spans="2:5" x14ac:dyDescent="0.35">
      <c r="B15582" t="s">
        <v>18536</v>
      </c>
      <c r="C15582" t="s">
        <v>19641</v>
      </c>
      <c r="D15582" t="s">
        <v>9032</v>
      </c>
      <c r="E15582" t="s">
        <v>1059</v>
      </c>
    </row>
    <row r="15583" spans="2:5" x14ac:dyDescent="0.35">
      <c r="B15583" t="s">
        <v>9045</v>
      </c>
      <c r="C15583" t="s">
        <v>19641</v>
      </c>
      <c r="D15583" t="s">
        <v>9032</v>
      </c>
      <c r="E15583" t="s">
        <v>1059</v>
      </c>
    </row>
    <row r="15584" spans="2:5" x14ac:dyDescent="0.35">
      <c r="B15584" t="s">
        <v>18537</v>
      </c>
      <c r="C15584" t="s">
        <v>19641</v>
      </c>
      <c r="D15584" t="s">
        <v>9032</v>
      </c>
      <c r="E15584" t="s">
        <v>1059</v>
      </c>
    </row>
    <row r="15585" spans="2:5" x14ac:dyDescent="0.35">
      <c r="B15585" t="s">
        <v>7451</v>
      </c>
      <c r="C15585" t="s">
        <v>19641</v>
      </c>
      <c r="D15585" t="s">
        <v>8549</v>
      </c>
      <c r="E15585" t="s">
        <v>1032</v>
      </c>
    </row>
    <row r="15586" spans="2:5" x14ac:dyDescent="0.35">
      <c r="B15586" t="s">
        <v>18538</v>
      </c>
      <c r="C15586" t="s">
        <v>19641</v>
      </c>
      <c r="D15586" t="s">
        <v>19977</v>
      </c>
    </row>
    <row r="15587" spans="2:5" x14ac:dyDescent="0.35">
      <c r="B15587" t="s">
        <v>18539</v>
      </c>
      <c r="C15587" t="s">
        <v>19641</v>
      </c>
      <c r="D15587" t="s">
        <v>19977</v>
      </c>
    </row>
    <row r="15588" spans="2:5" x14ac:dyDescent="0.35">
      <c r="B15588" t="s">
        <v>18540</v>
      </c>
      <c r="C15588" t="s">
        <v>19641</v>
      </c>
    </row>
    <row r="15589" spans="2:5" x14ac:dyDescent="0.35">
      <c r="B15589" t="s">
        <v>7452</v>
      </c>
      <c r="C15589" t="s">
        <v>19641</v>
      </c>
    </row>
    <row r="15590" spans="2:5" x14ac:dyDescent="0.35">
      <c r="B15590" t="s">
        <v>18541</v>
      </c>
      <c r="C15590" t="s">
        <v>19641</v>
      </c>
    </row>
    <row r="15591" spans="2:5" x14ac:dyDescent="0.35">
      <c r="B15591" t="s">
        <v>18542</v>
      </c>
      <c r="C15591" t="s">
        <v>19641</v>
      </c>
      <c r="D15591" t="s">
        <v>19978</v>
      </c>
      <c r="E15591" t="s">
        <v>1059</v>
      </c>
    </row>
    <row r="15592" spans="2:5" x14ac:dyDescent="0.35">
      <c r="B15592" t="s">
        <v>18543</v>
      </c>
      <c r="C15592" t="s">
        <v>19641</v>
      </c>
      <c r="D15592" t="s">
        <v>9048</v>
      </c>
    </row>
    <row r="15593" spans="2:5" x14ac:dyDescent="0.35">
      <c r="B15593" t="s">
        <v>9049</v>
      </c>
      <c r="C15593" t="s">
        <v>19641</v>
      </c>
      <c r="D15593" t="s">
        <v>9048</v>
      </c>
    </row>
    <row r="15594" spans="2:5" x14ac:dyDescent="0.35">
      <c r="B15594" t="s">
        <v>18544</v>
      </c>
      <c r="C15594" t="s">
        <v>19641</v>
      </c>
      <c r="D15594" t="s">
        <v>9048</v>
      </c>
    </row>
    <row r="15595" spans="2:5" x14ac:dyDescent="0.35">
      <c r="B15595" t="s">
        <v>18545</v>
      </c>
      <c r="C15595" t="s">
        <v>19641</v>
      </c>
      <c r="D15595" t="s">
        <v>9048</v>
      </c>
    </row>
    <row r="15596" spans="2:5" x14ac:dyDescent="0.35">
      <c r="B15596" t="s">
        <v>18546</v>
      </c>
      <c r="C15596" t="s">
        <v>19641</v>
      </c>
      <c r="D15596" t="s">
        <v>9048</v>
      </c>
    </row>
    <row r="15597" spans="2:5" x14ac:dyDescent="0.35">
      <c r="B15597" t="s">
        <v>18547</v>
      </c>
      <c r="C15597" t="s">
        <v>19641</v>
      </c>
      <c r="D15597" t="s">
        <v>9048</v>
      </c>
    </row>
    <row r="15598" spans="2:5" x14ac:dyDescent="0.35">
      <c r="B15598" t="s">
        <v>18548</v>
      </c>
      <c r="C15598" t="s">
        <v>19641</v>
      </c>
      <c r="D15598" t="s">
        <v>9048</v>
      </c>
    </row>
    <row r="15599" spans="2:5" x14ac:dyDescent="0.35">
      <c r="B15599" t="s">
        <v>18549</v>
      </c>
      <c r="C15599" t="s">
        <v>19641</v>
      </c>
      <c r="D15599" t="s">
        <v>9048</v>
      </c>
    </row>
    <row r="15600" spans="2:5" x14ac:dyDescent="0.35">
      <c r="B15600" t="s">
        <v>504</v>
      </c>
      <c r="C15600" t="s">
        <v>19641</v>
      </c>
      <c r="D15600" t="s">
        <v>9048</v>
      </c>
    </row>
    <row r="15601" spans="2:5" x14ac:dyDescent="0.35">
      <c r="B15601" t="s">
        <v>241</v>
      </c>
      <c r="C15601" t="s">
        <v>19641</v>
      </c>
      <c r="D15601" t="s">
        <v>9048</v>
      </c>
    </row>
    <row r="15602" spans="2:5" x14ac:dyDescent="0.35">
      <c r="B15602" t="s">
        <v>983</v>
      </c>
      <c r="C15602" t="s">
        <v>19641</v>
      </c>
      <c r="D15602" t="s">
        <v>9048</v>
      </c>
    </row>
    <row r="15603" spans="2:5" x14ac:dyDescent="0.35">
      <c r="B15603" t="s">
        <v>18550</v>
      </c>
      <c r="C15603" t="s">
        <v>19641</v>
      </c>
      <c r="D15603" t="s">
        <v>9048</v>
      </c>
    </row>
    <row r="15604" spans="2:5" x14ac:dyDescent="0.35">
      <c r="B15604" t="s">
        <v>244</v>
      </c>
      <c r="C15604" t="s">
        <v>19641</v>
      </c>
      <c r="D15604" t="s">
        <v>9048</v>
      </c>
    </row>
    <row r="15605" spans="2:5" x14ac:dyDescent="0.35">
      <c r="B15605" t="s">
        <v>247</v>
      </c>
      <c r="C15605" t="s">
        <v>19641</v>
      </c>
      <c r="D15605" t="s">
        <v>9048</v>
      </c>
    </row>
    <row r="15606" spans="2:5" x14ac:dyDescent="0.35">
      <c r="B15606" t="s">
        <v>18551</v>
      </c>
      <c r="C15606" t="s">
        <v>19641</v>
      </c>
      <c r="D15606" t="s">
        <v>9048</v>
      </c>
    </row>
    <row r="15607" spans="2:5" x14ac:dyDescent="0.35">
      <c r="B15607" t="s">
        <v>239</v>
      </c>
      <c r="C15607" t="s">
        <v>19641</v>
      </c>
      <c r="D15607" t="s">
        <v>9048</v>
      </c>
    </row>
    <row r="15608" spans="2:5" x14ac:dyDescent="0.35">
      <c r="B15608" t="s">
        <v>7455</v>
      </c>
      <c r="C15608" t="s">
        <v>19641</v>
      </c>
      <c r="D15608" t="s">
        <v>8552</v>
      </c>
      <c r="E15608" t="s">
        <v>1028</v>
      </c>
    </row>
    <row r="15609" spans="2:5" x14ac:dyDescent="0.35">
      <c r="B15609" t="s">
        <v>18552</v>
      </c>
      <c r="C15609" t="s">
        <v>19641</v>
      </c>
      <c r="D15609" t="s">
        <v>8552</v>
      </c>
      <c r="E15609" t="s">
        <v>1028</v>
      </c>
    </row>
    <row r="15610" spans="2:5" x14ac:dyDescent="0.35">
      <c r="B15610" t="s">
        <v>18553</v>
      </c>
      <c r="C15610" t="s">
        <v>19641</v>
      </c>
      <c r="D15610" t="s">
        <v>19976</v>
      </c>
    </row>
    <row r="15611" spans="2:5" x14ac:dyDescent="0.35">
      <c r="B15611" t="s">
        <v>7458</v>
      </c>
      <c r="C15611" t="s">
        <v>19641</v>
      </c>
      <c r="D15611" t="s">
        <v>8555</v>
      </c>
    </row>
    <row r="15612" spans="2:5" x14ac:dyDescent="0.35">
      <c r="B15612" t="s">
        <v>18554</v>
      </c>
      <c r="C15612" t="s">
        <v>19641</v>
      </c>
      <c r="D15612" t="s">
        <v>19979</v>
      </c>
    </row>
    <row r="15613" spans="2:5" x14ac:dyDescent="0.35">
      <c r="B15613" t="s">
        <v>18555</v>
      </c>
      <c r="C15613" t="s">
        <v>19641</v>
      </c>
      <c r="D15613" t="s">
        <v>19979</v>
      </c>
    </row>
    <row r="15614" spans="2:5" x14ac:dyDescent="0.35">
      <c r="B15614" t="s">
        <v>18556</v>
      </c>
      <c r="C15614" t="s">
        <v>19641</v>
      </c>
      <c r="D15614" t="s">
        <v>19979</v>
      </c>
    </row>
    <row r="15615" spans="2:5" x14ac:dyDescent="0.35">
      <c r="B15615" t="s">
        <v>7464</v>
      </c>
      <c r="C15615" t="s">
        <v>19641</v>
      </c>
      <c r="D15615" t="s">
        <v>8560</v>
      </c>
    </row>
    <row r="15616" spans="2:5" x14ac:dyDescent="0.35">
      <c r="B15616" t="s">
        <v>18557</v>
      </c>
      <c r="C15616" t="s">
        <v>19641</v>
      </c>
      <c r="D15616" t="s">
        <v>19980</v>
      </c>
    </row>
    <row r="15617" spans="2:5" x14ac:dyDescent="0.35">
      <c r="B15617" t="s">
        <v>18558</v>
      </c>
      <c r="C15617" t="s">
        <v>19641</v>
      </c>
      <c r="D15617" t="s">
        <v>19981</v>
      </c>
    </row>
    <row r="15618" spans="2:5" x14ac:dyDescent="0.35">
      <c r="B15618" t="s">
        <v>7476</v>
      </c>
      <c r="C15618" t="s">
        <v>19641</v>
      </c>
      <c r="D15618" t="s">
        <v>8566</v>
      </c>
      <c r="E15618" t="s">
        <v>1028</v>
      </c>
    </row>
    <row r="15619" spans="2:5" x14ac:dyDescent="0.35">
      <c r="B15619" t="s">
        <v>18559</v>
      </c>
      <c r="C15619" t="s">
        <v>19641</v>
      </c>
      <c r="D15619" t="s">
        <v>19982</v>
      </c>
    </row>
    <row r="15620" spans="2:5" x14ac:dyDescent="0.35">
      <c r="B15620" t="s">
        <v>18560</v>
      </c>
      <c r="C15620" t="s">
        <v>19641</v>
      </c>
    </row>
    <row r="15621" spans="2:5" x14ac:dyDescent="0.35">
      <c r="B15621" t="s">
        <v>7478</v>
      </c>
      <c r="C15621" t="s">
        <v>19641</v>
      </c>
      <c r="D15621" t="s">
        <v>8568</v>
      </c>
    </row>
    <row r="15622" spans="2:5" x14ac:dyDescent="0.35">
      <c r="B15622" t="s">
        <v>7479</v>
      </c>
      <c r="C15622" t="s">
        <v>19641</v>
      </c>
      <c r="D15622" t="s">
        <v>8569</v>
      </c>
    </row>
    <row r="15623" spans="2:5" x14ac:dyDescent="0.35">
      <c r="B15623" t="s">
        <v>7480</v>
      </c>
      <c r="C15623" t="s">
        <v>19641</v>
      </c>
      <c r="D15623" t="s">
        <v>8569</v>
      </c>
    </row>
    <row r="15624" spans="2:5" x14ac:dyDescent="0.35">
      <c r="B15624" t="s">
        <v>18561</v>
      </c>
      <c r="C15624" t="s">
        <v>19641</v>
      </c>
      <c r="D15624" t="s">
        <v>8569</v>
      </c>
    </row>
    <row r="15625" spans="2:5" x14ac:dyDescent="0.35">
      <c r="B15625" t="s">
        <v>18562</v>
      </c>
      <c r="C15625" t="s">
        <v>19641</v>
      </c>
      <c r="D15625" t="s">
        <v>19983</v>
      </c>
      <c r="E15625" t="s">
        <v>1046</v>
      </c>
    </row>
    <row r="15626" spans="2:5" x14ac:dyDescent="0.35">
      <c r="B15626" t="s">
        <v>18563</v>
      </c>
      <c r="C15626" t="s">
        <v>19641</v>
      </c>
      <c r="D15626" t="s">
        <v>19983</v>
      </c>
      <c r="E15626" t="s">
        <v>1046</v>
      </c>
    </row>
    <row r="15627" spans="2:5" x14ac:dyDescent="0.35">
      <c r="B15627" t="s">
        <v>18564</v>
      </c>
      <c r="C15627" t="s">
        <v>19641</v>
      </c>
      <c r="D15627" t="s">
        <v>19983</v>
      </c>
      <c r="E15627" t="s">
        <v>1046</v>
      </c>
    </row>
    <row r="15628" spans="2:5" x14ac:dyDescent="0.35">
      <c r="B15628" t="s">
        <v>18565</v>
      </c>
      <c r="C15628" t="s">
        <v>19641</v>
      </c>
      <c r="D15628" t="s">
        <v>19983</v>
      </c>
      <c r="E15628" t="s">
        <v>1046</v>
      </c>
    </row>
    <row r="15629" spans="2:5" x14ac:dyDescent="0.35">
      <c r="B15629" t="s">
        <v>18566</v>
      </c>
      <c r="C15629" t="s">
        <v>19641</v>
      </c>
      <c r="D15629" t="s">
        <v>19984</v>
      </c>
    </row>
    <row r="15630" spans="2:5" x14ac:dyDescent="0.35">
      <c r="B15630" t="s">
        <v>18567</v>
      </c>
      <c r="C15630" t="s">
        <v>19641</v>
      </c>
      <c r="D15630" t="s">
        <v>19984</v>
      </c>
    </row>
    <row r="15631" spans="2:5" x14ac:dyDescent="0.35">
      <c r="B15631" t="s">
        <v>18568</v>
      </c>
      <c r="C15631" t="s">
        <v>19641</v>
      </c>
      <c r="D15631" t="s">
        <v>19984</v>
      </c>
    </row>
    <row r="15632" spans="2:5" x14ac:dyDescent="0.35">
      <c r="B15632" t="s">
        <v>18569</v>
      </c>
      <c r="C15632" t="s">
        <v>19641</v>
      </c>
      <c r="D15632" t="s">
        <v>19984</v>
      </c>
    </row>
    <row r="15633" spans="2:5" x14ac:dyDescent="0.35">
      <c r="B15633" t="s">
        <v>18570</v>
      </c>
      <c r="C15633" t="s">
        <v>19641</v>
      </c>
      <c r="D15633" t="s">
        <v>19985</v>
      </c>
    </row>
    <row r="15634" spans="2:5" x14ac:dyDescent="0.35">
      <c r="B15634" t="s">
        <v>7485</v>
      </c>
      <c r="C15634" t="s">
        <v>19641</v>
      </c>
      <c r="D15634" t="s">
        <v>8571</v>
      </c>
      <c r="E15634" t="s">
        <v>1028</v>
      </c>
    </row>
    <row r="15635" spans="2:5" x14ac:dyDescent="0.35">
      <c r="B15635" t="s">
        <v>7486</v>
      </c>
      <c r="C15635" t="s">
        <v>19641</v>
      </c>
      <c r="D15635" t="s">
        <v>8571</v>
      </c>
      <c r="E15635" t="s">
        <v>1028</v>
      </c>
    </row>
    <row r="15636" spans="2:5" x14ac:dyDescent="0.35">
      <c r="B15636" t="s">
        <v>7487</v>
      </c>
      <c r="C15636" t="s">
        <v>19641</v>
      </c>
      <c r="D15636" t="s">
        <v>8572</v>
      </c>
      <c r="E15636" t="s">
        <v>1050</v>
      </c>
    </row>
    <row r="15637" spans="2:5" x14ac:dyDescent="0.35">
      <c r="B15637" t="s">
        <v>7488</v>
      </c>
      <c r="C15637" t="s">
        <v>19641</v>
      </c>
      <c r="D15637" t="s">
        <v>8573</v>
      </c>
      <c r="E15637" t="s">
        <v>1050</v>
      </c>
    </row>
    <row r="15638" spans="2:5" x14ac:dyDescent="0.35">
      <c r="B15638" t="s">
        <v>7489</v>
      </c>
      <c r="C15638" t="s">
        <v>19641</v>
      </c>
      <c r="D15638" t="s">
        <v>8572</v>
      </c>
      <c r="E15638" t="s">
        <v>1050</v>
      </c>
    </row>
    <row r="15639" spans="2:5" x14ac:dyDescent="0.35">
      <c r="B15639" t="s">
        <v>18571</v>
      </c>
      <c r="C15639" t="s">
        <v>19641</v>
      </c>
      <c r="D15639" t="s">
        <v>9063</v>
      </c>
    </row>
    <row r="15640" spans="2:5" x14ac:dyDescent="0.35">
      <c r="B15640" t="s">
        <v>18572</v>
      </c>
      <c r="C15640" t="s">
        <v>19641</v>
      </c>
    </row>
    <row r="15641" spans="2:5" x14ac:dyDescent="0.35">
      <c r="B15641" t="s">
        <v>18573</v>
      </c>
      <c r="C15641" t="s">
        <v>19641</v>
      </c>
    </row>
    <row r="15642" spans="2:5" x14ac:dyDescent="0.35">
      <c r="B15642" t="s">
        <v>18574</v>
      </c>
      <c r="C15642" t="s">
        <v>19641</v>
      </c>
      <c r="D15642" t="s">
        <v>19986</v>
      </c>
    </row>
    <row r="15643" spans="2:5" x14ac:dyDescent="0.35">
      <c r="B15643" t="s">
        <v>18575</v>
      </c>
      <c r="C15643" t="s">
        <v>19641</v>
      </c>
      <c r="D15643" t="s">
        <v>19986</v>
      </c>
    </row>
    <row r="15644" spans="2:5" x14ac:dyDescent="0.35">
      <c r="B15644" t="s">
        <v>18576</v>
      </c>
      <c r="C15644" t="s">
        <v>19641</v>
      </c>
      <c r="D15644" t="s">
        <v>19986</v>
      </c>
    </row>
    <row r="15645" spans="2:5" x14ac:dyDescent="0.35">
      <c r="B15645" t="s">
        <v>18577</v>
      </c>
      <c r="C15645" t="s">
        <v>19641</v>
      </c>
      <c r="D15645" t="s">
        <v>19987</v>
      </c>
    </row>
    <row r="15646" spans="2:5" x14ac:dyDescent="0.35">
      <c r="B15646" t="s">
        <v>18578</v>
      </c>
      <c r="C15646" t="s">
        <v>19641</v>
      </c>
      <c r="D15646" t="s">
        <v>19987</v>
      </c>
    </row>
    <row r="15647" spans="2:5" x14ac:dyDescent="0.35">
      <c r="B15647" t="s">
        <v>18579</v>
      </c>
      <c r="C15647" t="s">
        <v>19641</v>
      </c>
      <c r="D15647" t="s">
        <v>19987</v>
      </c>
    </row>
    <row r="15648" spans="2:5" x14ac:dyDescent="0.35">
      <c r="B15648" t="s">
        <v>18580</v>
      </c>
      <c r="C15648" t="s">
        <v>19641</v>
      </c>
      <c r="D15648" t="s">
        <v>19987</v>
      </c>
    </row>
    <row r="15649" spans="2:4" x14ac:dyDescent="0.35">
      <c r="B15649" t="s">
        <v>18581</v>
      </c>
      <c r="C15649" t="s">
        <v>19641</v>
      </c>
      <c r="D15649" t="s">
        <v>19987</v>
      </c>
    </row>
    <row r="15650" spans="2:4" x14ac:dyDescent="0.35">
      <c r="B15650" t="s">
        <v>18582</v>
      </c>
      <c r="C15650" t="s">
        <v>19641</v>
      </c>
      <c r="D15650" t="s">
        <v>19987</v>
      </c>
    </row>
    <row r="15651" spans="2:4" x14ac:dyDescent="0.35">
      <c r="B15651" t="s">
        <v>18583</v>
      </c>
      <c r="C15651" t="s">
        <v>19641</v>
      </c>
      <c r="D15651" t="s">
        <v>19987</v>
      </c>
    </row>
    <row r="15652" spans="2:4" x14ac:dyDescent="0.35">
      <c r="B15652" t="s">
        <v>18584</v>
      </c>
      <c r="C15652" t="s">
        <v>19641</v>
      </c>
      <c r="D15652" t="s">
        <v>19987</v>
      </c>
    </row>
    <row r="15653" spans="2:4" x14ac:dyDescent="0.35">
      <c r="B15653" t="s">
        <v>18585</v>
      </c>
      <c r="C15653" t="s">
        <v>19641</v>
      </c>
      <c r="D15653" t="s">
        <v>19987</v>
      </c>
    </row>
    <row r="15654" spans="2:4" x14ac:dyDescent="0.35">
      <c r="B15654" t="s">
        <v>18586</v>
      </c>
      <c r="C15654" t="s">
        <v>19641</v>
      </c>
      <c r="D15654" t="s">
        <v>19987</v>
      </c>
    </row>
    <row r="15655" spans="2:4" x14ac:dyDescent="0.35">
      <c r="B15655" t="s">
        <v>18587</v>
      </c>
      <c r="C15655" t="s">
        <v>19641</v>
      </c>
      <c r="D15655" t="s">
        <v>19987</v>
      </c>
    </row>
    <row r="15656" spans="2:4" x14ac:dyDescent="0.35">
      <c r="B15656" t="s">
        <v>18588</v>
      </c>
      <c r="C15656" t="s">
        <v>19641</v>
      </c>
      <c r="D15656" t="s">
        <v>19987</v>
      </c>
    </row>
    <row r="15657" spans="2:4" x14ac:dyDescent="0.35">
      <c r="B15657" t="s">
        <v>18589</v>
      </c>
      <c r="C15657" t="s">
        <v>19641</v>
      </c>
      <c r="D15657" t="s">
        <v>19987</v>
      </c>
    </row>
    <row r="15658" spans="2:4" x14ac:dyDescent="0.35">
      <c r="B15658" t="s">
        <v>18590</v>
      </c>
      <c r="C15658" t="s">
        <v>19641</v>
      </c>
      <c r="D15658" t="s">
        <v>19987</v>
      </c>
    </row>
    <row r="15659" spans="2:4" x14ac:dyDescent="0.35">
      <c r="B15659" t="s">
        <v>18591</v>
      </c>
      <c r="C15659" t="s">
        <v>19641</v>
      </c>
      <c r="D15659" t="s">
        <v>19987</v>
      </c>
    </row>
    <row r="15660" spans="2:4" x14ac:dyDescent="0.35">
      <c r="B15660" t="s">
        <v>18592</v>
      </c>
      <c r="C15660" t="s">
        <v>19641</v>
      </c>
      <c r="D15660" t="s">
        <v>19987</v>
      </c>
    </row>
    <row r="15661" spans="2:4" x14ac:dyDescent="0.35">
      <c r="B15661" t="s">
        <v>18593</v>
      </c>
      <c r="C15661" t="s">
        <v>19641</v>
      </c>
      <c r="D15661" t="s">
        <v>19987</v>
      </c>
    </row>
    <row r="15662" spans="2:4" x14ac:dyDescent="0.35">
      <c r="B15662" t="s">
        <v>18594</v>
      </c>
      <c r="C15662" t="s">
        <v>19641</v>
      </c>
      <c r="D15662" t="s">
        <v>19987</v>
      </c>
    </row>
    <row r="15663" spans="2:4" x14ac:dyDescent="0.35">
      <c r="B15663" t="s">
        <v>18595</v>
      </c>
      <c r="C15663" t="s">
        <v>19641</v>
      </c>
      <c r="D15663" t="s">
        <v>19987</v>
      </c>
    </row>
    <row r="15664" spans="2:4" x14ac:dyDescent="0.35">
      <c r="B15664" t="s">
        <v>18596</v>
      </c>
      <c r="C15664" t="s">
        <v>19641</v>
      </c>
    </row>
    <row r="15665" spans="2:4" x14ac:dyDescent="0.35">
      <c r="B15665" t="s">
        <v>18597</v>
      </c>
      <c r="C15665" t="s">
        <v>19641</v>
      </c>
    </row>
    <row r="15666" spans="2:4" x14ac:dyDescent="0.35">
      <c r="B15666" t="s">
        <v>18598</v>
      </c>
      <c r="C15666" t="s">
        <v>19641</v>
      </c>
    </row>
    <row r="15667" spans="2:4" x14ac:dyDescent="0.35">
      <c r="B15667" t="s">
        <v>18599</v>
      </c>
      <c r="C15667" t="s">
        <v>19641</v>
      </c>
      <c r="D15667" t="s">
        <v>19988</v>
      </c>
    </row>
    <row r="15668" spans="2:4" x14ac:dyDescent="0.35">
      <c r="B15668" t="s">
        <v>18600</v>
      </c>
      <c r="C15668" t="s">
        <v>19641</v>
      </c>
      <c r="D15668" t="s">
        <v>19988</v>
      </c>
    </row>
    <row r="15669" spans="2:4" x14ac:dyDescent="0.35">
      <c r="B15669" t="s">
        <v>18601</v>
      </c>
      <c r="C15669" t="s">
        <v>19641</v>
      </c>
    </row>
    <row r="15670" spans="2:4" x14ac:dyDescent="0.35">
      <c r="B15670" t="s">
        <v>18602</v>
      </c>
      <c r="C15670" t="s">
        <v>19641</v>
      </c>
    </row>
    <row r="15671" spans="2:4" x14ac:dyDescent="0.35">
      <c r="B15671" t="s">
        <v>18603</v>
      </c>
      <c r="C15671" t="s">
        <v>19641</v>
      </c>
    </row>
    <row r="15672" spans="2:4" x14ac:dyDescent="0.35">
      <c r="B15672" t="s">
        <v>18604</v>
      </c>
      <c r="C15672" t="s">
        <v>19641</v>
      </c>
    </row>
    <row r="15673" spans="2:4" x14ac:dyDescent="0.35">
      <c r="B15673" t="s">
        <v>18605</v>
      </c>
      <c r="C15673" t="s">
        <v>19641</v>
      </c>
      <c r="D15673" t="s">
        <v>19988</v>
      </c>
    </row>
    <row r="15674" spans="2:4" x14ac:dyDescent="0.35">
      <c r="B15674" t="s">
        <v>18606</v>
      </c>
      <c r="C15674" t="s">
        <v>19641</v>
      </c>
      <c r="D15674" t="s">
        <v>19988</v>
      </c>
    </row>
    <row r="15675" spans="2:4" x14ac:dyDescent="0.35">
      <c r="B15675" t="s">
        <v>18607</v>
      </c>
      <c r="C15675" t="s">
        <v>19641</v>
      </c>
      <c r="D15675" t="s">
        <v>19988</v>
      </c>
    </row>
    <row r="15676" spans="2:4" x14ac:dyDescent="0.35">
      <c r="B15676" t="s">
        <v>18608</v>
      </c>
      <c r="C15676" t="s">
        <v>19641</v>
      </c>
      <c r="D15676" t="s">
        <v>19988</v>
      </c>
    </row>
    <row r="15677" spans="2:4" x14ac:dyDescent="0.35">
      <c r="B15677" t="s">
        <v>18609</v>
      </c>
      <c r="C15677" t="s">
        <v>19641</v>
      </c>
      <c r="D15677" t="s">
        <v>19988</v>
      </c>
    </row>
    <row r="15678" spans="2:4" x14ac:dyDescent="0.35">
      <c r="B15678" t="s">
        <v>18610</v>
      </c>
      <c r="C15678" t="s">
        <v>19641</v>
      </c>
      <c r="D15678" t="s">
        <v>19988</v>
      </c>
    </row>
    <row r="15679" spans="2:4" x14ac:dyDescent="0.35">
      <c r="B15679" t="s">
        <v>18611</v>
      </c>
      <c r="C15679" t="s">
        <v>19641</v>
      </c>
      <c r="D15679" t="s">
        <v>19988</v>
      </c>
    </row>
    <row r="15680" spans="2:4" x14ac:dyDescent="0.35">
      <c r="B15680" t="s">
        <v>18612</v>
      </c>
      <c r="C15680" t="s">
        <v>19641</v>
      </c>
      <c r="D15680" t="s">
        <v>19988</v>
      </c>
    </row>
    <row r="15681" spans="2:4" x14ac:dyDescent="0.35">
      <c r="B15681" t="s">
        <v>18613</v>
      </c>
      <c r="C15681" t="s">
        <v>19641</v>
      </c>
    </row>
    <row r="15682" spans="2:4" x14ac:dyDescent="0.35">
      <c r="B15682" t="s">
        <v>18614</v>
      </c>
      <c r="C15682" t="s">
        <v>19641</v>
      </c>
    </row>
    <row r="15683" spans="2:4" x14ac:dyDescent="0.35">
      <c r="B15683" t="s">
        <v>18615</v>
      </c>
      <c r="C15683" t="s">
        <v>19641</v>
      </c>
    </row>
    <row r="15684" spans="2:4" x14ac:dyDescent="0.35">
      <c r="B15684" t="s">
        <v>18616</v>
      </c>
      <c r="C15684" t="s">
        <v>19641</v>
      </c>
    </row>
    <row r="15685" spans="2:4" x14ac:dyDescent="0.35">
      <c r="B15685" t="s">
        <v>18617</v>
      </c>
      <c r="C15685" t="s">
        <v>19641</v>
      </c>
      <c r="D15685" t="s">
        <v>19989</v>
      </c>
    </row>
    <row r="15686" spans="2:4" x14ac:dyDescent="0.35">
      <c r="B15686" t="s">
        <v>18618</v>
      </c>
      <c r="C15686" t="s">
        <v>19641</v>
      </c>
      <c r="D15686" t="s">
        <v>19990</v>
      </c>
    </row>
    <row r="15687" spans="2:4" x14ac:dyDescent="0.35">
      <c r="B15687" t="s">
        <v>18619</v>
      </c>
      <c r="C15687" t="s">
        <v>19641</v>
      </c>
      <c r="D15687" t="s">
        <v>19991</v>
      </c>
    </row>
    <row r="15688" spans="2:4" x14ac:dyDescent="0.35">
      <c r="B15688" t="s">
        <v>18620</v>
      </c>
      <c r="C15688" t="s">
        <v>19641</v>
      </c>
    </row>
    <row r="15689" spans="2:4" x14ac:dyDescent="0.35">
      <c r="B15689" t="s">
        <v>18621</v>
      </c>
      <c r="C15689" t="s">
        <v>19641</v>
      </c>
    </row>
    <row r="15690" spans="2:4" x14ac:dyDescent="0.35">
      <c r="B15690" t="s">
        <v>18622</v>
      </c>
      <c r="C15690" t="s">
        <v>19641</v>
      </c>
      <c r="D15690" t="s">
        <v>19992</v>
      </c>
    </row>
    <row r="15691" spans="2:4" x14ac:dyDescent="0.35">
      <c r="B15691" t="s">
        <v>18623</v>
      </c>
      <c r="C15691" t="s">
        <v>19641</v>
      </c>
      <c r="D15691" t="s">
        <v>19992</v>
      </c>
    </row>
    <row r="15692" spans="2:4" x14ac:dyDescent="0.35">
      <c r="B15692" t="s">
        <v>18624</v>
      </c>
      <c r="C15692" t="s">
        <v>19641</v>
      </c>
      <c r="D15692" t="s">
        <v>19992</v>
      </c>
    </row>
    <row r="15693" spans="2:4" x14ac:dyDescent="0.35">
      <c r="B15693" t="s">
        <v>18625</v>
      </c>
      <c r="C15693" t="s">
        <v>19641</v>
      </c>
      <c r="D15693" t="s">
        <v>19992</v>
      </c>
    </row>
    <row r="15694" spans="2:4" x14ac:dyDescent="0.35">
      <c r="B15694" t="s">
        <v>18626</v>
      </c>
      <c r="C15694" t="s">
        <v>19641</v>
      </c>
      <c r="D15694" t="s">
        <v>19992</v>
      </c>
    </row>
    <row r="15695" spans="2:4" x14ac:dyDescent="0.35">
      <c r="B15695" t="s">
        <v>18627</v>
      </c>
      <c r="C15695" t="s">
        <v>19641</v>
      </c>
      <c r="D15695" t="s">
        <v>19992</v>
      </c>
    </row>
    <row r="15696" spans="2:4" x14ac:dyDescent="0.35">
      <c r="B15696" t="s">
        <v>18628</v>
      </c>
      <c r="C15696" t="s">
        <v>19641</v>
      </c>
      <c r="D15696" t="s">
        <v>19992</v>
      </c>
    </row>
    <row r="15697" spans="2:5" x14ac:dyDescent="0.35">
      <c r="B15697" t="s">
        <v>18629</v>
      </c>
      <c r="C15697" t="s">
        <v>19641</v>
      </c>
    </row>
    <row r="15698" spans="2:5" x14ac:dyDescent="0.35">
      <c r="B15698" t="s">
        <v>18630</v>
      </c>
      <c r="C15698" t="s">
        <v>19641</v>
      </c>
      <c r="D15698" t="s">
        <v>9214</v>
      </c>
      <c r="E15698" t="s">
        <v>1032</v>
      </c>
    </row>
    <row r="15699" spans="2:5" x14ac:dyDescent="0.35">
      <c r="B15699" t="s">
        <v>18631</v>
      </c>
      <c r="C15699" t="s">
        <v>19641</v>
      </c>
      <c r="D15699" t="s">
        <v>9214</v>
      </c>
      <c r="E15699" t="s">
        <v>1032</v>
      </c>
    </row>
    <row r="15700" spans="2:5" x14ac:dyDescent="0.35">
      <c r="B15700" t="s">
        <v>18632</v>
      </c>
      <c r="C15700" t="s">
        <v>19641</v>
      </c>
      <c r="D15700" t="s">
        <v>9214</v>
      </c>
      <c r="E15700" t="s">
        <v>1032</v>
      </c>
    </row>
    <row r="15701" spans="2:5" x14ac:dyDescent="0.35">
      <c r="B15701" t="s">
        <v>18633</v>
      </c>
      <c r="C15701" t="s">
        <v>19641</v>
      </c>
    </row>
    <row r="15702" spans="2:5" x14ac:dyDescent="0.35">
      <c r="B15702" t="s">
        <v>18634</v>
      </c>
      <c r="C15702" t="s">
        <v>19641</v>
      </c>
      <c r="D15702" t="s">
        <v>9214</v>
      </c>
      <c r="E15702" t="s">
        <v>1032</v>
      </c>
    </row>
    <row r="15703" spans="2:5" x14ac:dyDescent="0.35">
      <c r="B15703" t="s">
        <v>7504</v>
      </c>
      <c r="C15703" t="s">
        <v>19641</v>
      </c>
      <c r="D15703" t="s">
        <v>8579</v>
      </c>
      <c r="E15703" t="s">
        <v>4149</v>
      </c>
    </row>
    <row r="15704" spans="2:5" x14ac:dyDescent="0.35">
      <c r="B15704" t="s">
        <v>18635</v>
      </c>
      <c r="C15704" t="s">
        <v>19641</v>
      </c>
      <c r="D15704" t="s">
        <v>19993</v>
      </c>
    </row>
    <row r="15705" spans="2:5" x14ac:dyDescent="0.35">
      <c r="B15705" t="s">
        <v>7507</v>
      </c>
      <c r="C15705" t="s">
        <v>19641</v>
      </c>
      <c r="D15705" t="s">
        <v>8581</v>
      </c>
    </row>
    <row r="15706" spans="2:5" x14ac:dyDescent="0.35">
      <c r="B15706" t="s">
        <v>7508</v>
      </c>
      <c r="C15706" t="s">
        <v>19641</v>
      </c>
      <c r="D15706" t="s">
        <v>8581</v>
      </c>
    </row>
    <row r="15707" spans="2:5" x14ac:dyDescent="0.35">
      <c r="B15707" t="s">
        <v>18636</v>
      </c>
      <c r="C15707" t="s">
        <v>19641</v>
      </c>
      <c r="D15707" t="s">
        <v>19982</v>
      </c>
    </row>
    <row r="15708" spans="2:5" x14ac:dyDescent="0.35">
      <c r="B15708" t="s">
        <v>18637</v>
      </c>
      <c r="C15708" t="s">
        <v>19641</v>
      </c>
    </row>
    <row r="15709" spans="2:5" x14ac:dyDescent="0.35">
      <c r="B15709" t="s">
        <v>18638</v>
      </c>
      <c r="C15709" t="s">
        <v>19641</v>
      </c>
    </row>
    <row r="15710" spans="2:5" x14ac:dyDescent="0.35">
      <c r="B15710" t="s">
        <v>18639</v>
      </c>
      <c r="C15710" t="s">
        <v>19641</v>
      </c>
    </row>
    <row r="15711" spans="2:5" x14ac:dyDescent="0.35">
      <c r="B15711" t="s">
        <v>18640</v>
      </c>
      <c r="C15711" t="s">
        <v>19641</v>
      </c>
    </row>
    <row r="15712" spans="2:5" x14ac:dyDescent="0.35">
      <c r="B15712" t="s">
        <v>18641</v>
      </c>
      <c r="C15712" t="s">
        <v>19641</v>
      </c>
    </row>
    <row r="15713" spans="2:5" x14ac:dyDescent="0.35">
      <c r="B15713" t="s">
        <v>18642</v>
      </c>
      <c r="C15713" t="s">
        <v>19641</v>
      </c>
      <c r="D15713" t="s">
        <v>8582</v>
      </c>
    </row>
    <row r="15714" spans="2:5" x14ac:dyDescent="0.35">
      <c r="B15714" t="s">
        <v>18643</v>
      </c>
      <c r="C15714" t="s">
        <v>19641</v>
      </c>
      <c r="D15714" t="s">
        <v>19994</v>
      </c>
      <c r="E15714" t="s">
        <v>1041</v>
      </c>
    </row>
    <row r="15715" spans="2:5" x14ac:dyDescent="0.35">
      <c r="B15715" t="s">
        <v>7525</v>
      </c>
      <c r="C15715" t="s">
        <v>19641</v>
      </c>
      <c r="D15715" t="s">
        <v>8590</v>
      </c>
    </row>
    <row r="15716" spans="2:5" x14ac:dyDescent="0.35">
      <c r="B15716" t="s">
        <v>18644</v>
      </c>
      <c r="C15716" t="s">
        <v>19641</v>
      </c>
      <c r="D15716" t="s">
        <v>19995</v>
      </c>
      <c r="E15716" t="s">
        <v>1041</v>
      </c>
    </row>
    <row r="15717" spans="2:5" x14ac:dyDescent="0.35">
      <c r="B15717" t="s">
        <v>18645</v>
      </c>
      <c r="C15717" t="s">
        <v>19641</v>
      </c>
      <c r="D15717" t="s">
        <v>19995</v>
      </c>
      <c r="E15717" t="s">
        <v>1041</v>
      </c>
    </row>
    <row r="15718" spans="2:5" x14ac:dyDescent="0.35">
      <c r="B15718" t="s">
        <v>7529</v>
      </c>
      <c r="C15718" t="s">
        <v>19641</v>
      </c>
      <c r="D15718" t="s">
        <v>8592</v>
      </c>
    </row>
    <row r="15719" spans="2:5" x14ac:dyDescent="0.35">
      <c r="B15719" t="s">
        <v>18646</v>
      </c>
      <c r="C15719" t="s">
        <v>19641</v>
      </c>
      <c r="D15719" t="s">
        <v>19996</v>
      </c>
    </row>
    <row r="15720" spans="2:5" x14ac:dyDescent="0.35">
      <c r="B15720" t="s">
        <v>18647</v>
      </c>
      <c r="C15720" t="s">
        <v>19641</v>
      </c>
      <c r="D15720" t="s">
        <v>19996</v>
      </c>
    </row>
    <row r="15721" spans="2:5" x14ac:dyDescent="0.35">
      <c r="B15721" t="s">
        <v>18648</v>
      </c>
      <c r="C15721" t="s">
        <v>19641</v>
      </c>
      <c r="D15721" t="s">
        <v>19997</v>
      </c>
    </row>
    <row r="15722" spans="2:5" x14ac:dyDescent="0.35">
      <c r="B15722" t="s">
        <v>18649</v>
      </c>
      <c r="C15722" t="s">
        <v>19641</v>
      </c>
      <c r="D15722" t="s">
        <v>19996</v>
      </c>
    </row>
    <row r="15723" spans="2:5" x14ac:dyDescent="0.35">
      <c r="B15723" t="s">
        <v>18650</v>
      </c>
      <c r="C15723" t="s">
        <v>19641</v>
      </c>
      <c r="D15723" t="s">
        <v>19996</v>
      </c>
    </row>
    <row r="15724" spans="2:5" x14ac:dyDescent="0.35">
      <c r="B15724" t="s">
        <v>7530</v>
      </c>
      <c r="C15724" t="s">
        <v>19641</v>
      </c>
      <c r="D15724" t="s">
        <v>8593</v>
      </c>
      <c r="E15724" t="s">
        <v>1028</v>
      </c>
    </row>
    <row r="15725" spans="2:5" x14ac:dyDescent="0.35">
      <c r="B15725" t="s">
        <v>18651</v>
      </c>
      <c r="C15725" t="s">
        <v>19641</v>
      </c>
      <c r="D15725" t="s">
        <v>6179</v>
      </c>
      <c r="E15725" t="s">
        <v>1028</v>
      </c>
    </row>
    <row r="15726" spans="2:5" x14ac:dyDescent="0.35">
      <c r="B15726" t="s">
        <v>7531</v>
      </c>
      <c r="C15726" t="s">
        <v>19641</v>
      </c>
      <c r="D15726" t="s">
        <v>8593</v>
      </c>
      <c r="E15726" t="s">
        <v>1028</v>
      </c>
    </row>
    <row r="15727" spans="2:5" x14ac:dyDescent="0.35">
      <c r="B15727" t="s">
        <v>7532</v>
      </c>
      <c r="C15727" t="s">
        <v>19641</v>
      </c>
      <c r="D15727" t="s">
        <v>8593</v>
      </c>
      <c r="E15727" t="s">
        <v>1028</v>
      </c>
    </row>
    <row r="15728" spans="2:5" x14ac:dyDescent="0.35">
      <c r="B15728" t="s">
        <v>18652</v>
      </c>
      <c r="C15728" t="s">
        <v>19641</v>
      </c>
      <c r="D15728" t="s">
        <v>19998</v>
      </c>
    </row>
    <row r="15729" spans="2:5" x14ac:dyDescent="0.35">
      <c r="B15729" t="s">
        <v>7533</v>
      </c>
      <c r="C15729" t="s">
        <v>19641</v>
      </c>
      <c r="D15729" t="s">
        <v>8593</v>
      </c>
      <c r="E15729" t="s">
        <v>1028</v>
      </c>
    </row>
    <row r="15730" spans="2:5" x14ac:dyDescent="0.35">
      <c r="B15730" t="s">
        <v>7534</v>
      </c>
      <c r="C15730" t="s">
        <v>19641</v>
      </c>
      <c r="D15730" t="s">
        <v>8593</v>
      </c>
      <c r="E15730" t="s">
        <v>1028</v>
      </c>
    </row>
    <row r="15731" spans="2:5" x14ac:dyDescent="0.35">
      <c r="B15731" t="s">
        <v>7535</v>
      </c>
      <c r="C15731" t="s">
        <v>19641</v>
      </c>
      <c r="D15731" t="s">
        <v>8593</v>
      </c>
      <c r="E15731" t="s">
        <v>1028</v>
      </c>
    </row>
    <row r="15732" spans="2:5" x14ac:dyDescent="0.35">
      <c r="B15732" t="s">
        <v>7536</v>
      </c>
      <c r="C15732" t="s">
        <v>19641</v>
      </c>
      <c r="D15732" t="s">
        <v>8593</v>
      </c>
      <c r="E15732" t="s">
        <v>1028</v>
      </c>
    </row>
    <row r="15733" spans="2:5" x14ac:dyDescent="0.35">
      <c r="B15733" t="s">
        <v>7537</v>
      </c>
      <c r="C15733" t="s">
        <v>19641</v>
      </c>
      <c r="D15733" t="s">
        <v>8593</v>
      </c>
      <c r="E15733" t="s">
        <v>1028</v>
      </c>
    </row>
    <row r="15734" spans="2:5" x14ac:dyDescent="0.35">
      <c r="B15734" t="s">
        <v>18653</v>
      </c>
      <c r="C15734" t="s">
        <v>19641</v>
      </c>
      <c r="D15734" t="s">
        <v>19999</v>
      </c>
    </row>
    <row r="15735" spans="2:5" x14ac:dyDescent="0.35">
      <c r="B15735" t="s">
        <v>18654</v>
      </c>
      <c r="C15735" t="s">
        <v>19641</v>
      </c>
      <c r="D15735" t="s">
        <v>19999</v>
      </c>
    </row>
    <row r="15736" spans="2:5" x14ac:dyDescent="0.35">
      <c r="B15736" t="s">
        <v>18655</v>
      </c>
      <c r="C15736" t="s">
        <v>19641</v>
      </c>
      <c r="D15736" t="s">
        <v>19999</v>
      </c>
    </row>
    <row r="15737" spans="2:5" x14ac:dyDescent="0.35">
      <c r="B15737" t="s">
        <v>18656</v>
      </c>
      <c r="C15737" t="s">
        <v>19641</v>
      </c>
      <c r="D15737" t="s">
        <v>19999</v>
      </c>
    </row>
    <row r="15738" spans="2:5" x14ac:dyDescent="0.35">
      <c r="B15738" t="s">
        <v>18657</v>
      </c>
      <c r="C15738" t="s">
        <v>19641</v>
      </c>
      <c r="D15738" t="s">
        <v>19999</v>
      </c>
    </row>
    <row r="15739" spans="2:5" x14ac:dyDescent="0.35">
      <c r="B15739" t="s">
        <v>18658</v>
      </c>
      <c r="C15739" t="s">
        <v>19641</v>
      </c>
      <c r="D15739" t="s">
        <v>19999</v>
      </c>
    </row>
    <row r="15740" spans="2:5" x14ac:dyDescent="0.35">
      <c r="B15740" t="s">
        <v>18659</v>
      </c>
      <c r="C15740" t="s">
        <v>19641</v>
      </c>
      <c r="D15740" t="s">
        <v>19999</v>
      </c>
    </row>
    <row r="15741" spans="2:5" x14ac:dyDescent="0.35">
      <c r="B15741" t="s">
        <v>18660</v>
      </c>
      <c r="C15741" t="s">
        <v>19641</v>
      </c>
      <c r="D15741" t="s">
        <v>19999</v>
      </c>
    </row>
    <row r="15742" spans="2:5" x14ac:dyDescent="0.35">
      <c r="B15742" t="s">
        <v>18661</v>
      </c>
      <c r="C15742" t="s">
        <v>19641</v>
      </c>
      <c r="D15742" t="s">
        <v>19999</v>
      </c>
    </row>
    <row r="15743" spans="2:5" x14ac:dyDescent="0.35">
      <c r="B15743" t="s">
        <v>18662</v>
      </c>
      <c r="C15743" t="s">
        <v>19641</v>
      </c>
      <c r="D15743" t="s">
        <v>19999</v>
      </c>
    </row>
    <row r="15744" spans="2:5" x14ac:dyDescent="0.35">
      <c r="B15744" t="s">
        <v>18663</v>
      </c>
      <c r="C15744" t="s">
        <v>19641</v>
      </c>
      <c r="D15744" t="s">
        <v>19999</v>
      </c>
    </row>
    <row r="15745" spans="2:4" x14ac:dyDescent="0.35">
      <c r="B15745" t="s">
        <v>18664</v>
      </c>
      <c r="C15745" t="s">
        <v>19641</v>
      </c>
      <c r="D15745" t="s">
        <v>19999</v>
      </c>
    </row>
    <row r="15746" spans="2:4" x14ac:dyDescent="0.35">
      <c r="B15746" t="s">
        <v>18665</v>
      </c>
      <c r="C15746" t="s">
        <v>19641</v>
      </c>
      <c r="D15746" t="s">
        <v>19999</v>
      </c>
    </row>
    <row r="15747" spans="2:4" x14ac:dyDescent="0.35">
      <c r="B15747" t="s">
        <v>18666</v>
      </c>
      <c r="C15747" t="s">
        <v>19641</v>
      </c>
      <c r="D15747" t="s">
        <v>19999</v>
      </c>
    </row>
    <row r="15748" spans="2:4" x14ac:dyDescent="0.35">
      <c r="B15748" t="s">
        <v>18667</v>
      </c>
      <c r="C15748" t="s">
        <v>19641</v>
      </c>
      <c r="D15748" t="s">
        <v>19999</v>
      </c>
    </row>
    <row r="15749" spans="2:4" x14ac:dyDescent="0.35">
      <c r="B15749" t="s">
        <v>18668</v>
      </c>
      <c r="C15749" t="s">
        <v>19641</v>
      </c>
      <c r="D15749" t="s">
        <v>19999</v>
      </c>
    </row>
    <row r="15750" spans="2:4" x14ac:dyDescent="0.35">
      <c r="B15750" t="s">
        <v>18669</v>
      </c>
      <c r="C15750" t="s">
        <v>19641</v>
      </c>
      <c r="D15750" t="s">
        <v>19999</v>
      </c>
    </row>
    <row r="15751" spans="2:4" x14ac:dyDescent="0.35">
      <c r="B15751" t="s">
        <v>18670</v>
      </c>
      <c r="C15751" t="s">
        <v>19641</v>
      </c>
      <c r="D15751" t="s">
        <v>19999</v>
      </c>
    </row>
    <row r="15752" spans="2:4" x14ac:dyDescent="0.35">
      <c r="B15752" t="s">
        <v>18671</v>
      </c>
      <c r="C15752" t="s">
        <v>19641</v>
      </c>
      <c r="D15752" t="s">
        <v>19999</v>
      </c>
    </row>
    <row r="15753" spans="2:4" x14ac:dyDescent="0.35">
      <c r="B15753" t="s">
        <v>18672</v>
      </c>
      <c r="C15753" t="s">
        <v>19641</v>
      </c>
      <c r="D15753" t="s">
        <v>19999</v>
      </c>
    </row>
    <row r="15754" spans="2:4" x14ac:dyDescent="0.35">
      <c r="B15754" t="s">
        <v>18673</v>
      </c>
      <c r="C15754" t="s">
        <v>19641</v>
      </c>
      <c r="D15754" t="s">
        <v>19999</v>
      </c>
    </row>
    <row r="15755" spans="2:4" x14ac:dyDescent="0.35">
      <c r="B15755" t="s">
        <v>18674</v>
      </c>
      <c r="C15755" t="s">
        <v>19641</v>
      </c>
      <c r="D15755" t="s">
        <v>19999</v>
      </c>
    </row>
    <row r="15756" spans="2:4" x14ac:dyDescent="0.35">
      <c r="B15756" t="s">
        <v>18675</v>
      </c>
      <c r="C15756" t="s">
        <v>19641</v>
      </c>
      <c r="D15756" t="s">
        <v>19999</v>
      </c>
    </row>
    <row r="15757" spans="2:4" x14ac:dyDescent="0.35">
      <c r="B15757" t="s">
        <v>18676</v>
      </c>
      <c r="C15757" t="s">
        <v>19641</v>
      </c>
      <c r="D15757" t="s">
        <v>19999</v>
      </c>
    </row>
    <row r="15758" spans="2:4" x14ac:dyDescent="0.35">
      <c r="B15758" t="s">
        <v>18677</v>
      </c>
      <c r="C15758" t="s">
        <v>19641</v>
      </c>
      <c r="D15758" t="s">
        <v>19999</v>
      </c>
    </row>
    <row r="15759" spans="2:4" x14ac:dyDescent="0.35">
      <c r="B15759" t="s">
        <v>18678</v>
      </c>
      <c r="C15759" t="s">
        <v>19641</v>
      </c>
      <c r="D15759" t="s">
        <v>19999</v>
      </c>
    </row>
    <row r="15760" spans="2:4" x14ac:dyDescent="0.35">
      <c r="B15760" t="s">
        <v>18679</v>
      </c>
      <c r="C15760" t="s">
        <v>19641</v>
      </c>
      <c r="D15760" t="s">
        <v>19999</v>
      </c>
    </row>
    <row r="15761" spans="2:4" x14ac:dyDescent="0.35">
      <c r="B15761" t="s">
        <v>18680</v>
      </c>
      <c r="C15761" t="s">
        <v>19641</v>
      </c>
      <c r="D15761" t="s">
        <v>19999</v>
      </c>
    </row>
    <row r="15762" spans="2:4" x14ac:dyDescent="0.35">
      <c r="B15762" t="s">
        <v>18681</v>
      </c>
      <c r="C15762" t="s">
        <v>19641</v>
      </c>
      <c r="D15762" t="s">
        <v>19999</v>
      </c>
    </row>
    <row r="15763" spans="2:4" x14ac:dyDescent="0.35">
      <c r="B15763" t="s">
        <v>18682</v>
      </c>
      <c r="C15763" t="s">
        <v>19641</v>
      </c>
      <c r="D15763" t="s">
        <v>19999</v>
      </c>
    </row>
    <row r="15764" spans="2:4" x14ac:dyDescent="0.35">
      <c r="B15764" t="s">
        <v>18683</v>
      </c>
      <c r="C15764" t="s">
        <v>19641</v>
      </c>
      <c r="D15764" t="s">
        <v>19999</v>
      </c>
    </row>
    <row r="15765" spans="2:4" x14ac:dyDescent="0.35">
      <c r="B15765" t="s">
        <v>18684</v>
      </c>
      <c r="C15765" t="s">
        <v>19641</v>
      </c>
      <c r="D15765" t="s">
        <v>19999</v>
      </c>
    </row>
    <row r="15766" spans="2:4" x14ac:dyDescent="0.35">
      <c r="B15766" t="s">
        <v>18685</v>
      </c>
      <c r="C15766" t="s">
        <v>19641</v>
      </c>
      <c r="D15766" t="s">
        <v>19999</v>
      </c>
    </row>
    <row r="15767" spans="2:4" x14ac:dyDescent="0.35">
      <c r="B15767" t="s">
        <v>18686</v>
      </c>
      <c r="C15767" t="s">
        <v>19641</v>
      </c>
      <c r="D15767" t="s">
        <v>19999</v>
      </c>
    </row>
    <row r="15768" spans="2:4" x14ac:dyDescent="0.35">
      <c r="B15768" t="s">
        <v>18687</v>
      </c>
      <c r="C15768" t="s">
        <v>19641</v>
      </c>
      <c r="D15768" t="s">
        <v>19999</v>
      </c>
    </row>
    <row r="15769" spans="2:4" x14ac:dyDescent="0.35">
      <c r="B15769" t="s">
        <v>18688</v>
      </c>
      <c r="C15769" t="s">
        <v>19641</v>
      </c>
      <c r="D15769" t="s">
        <v>19999</v>
      </c>
    </row>
    <row r="15770" spans="2:4" x14ac:dyDescent="0.35">
      <c r="B15770" t="s">
        <v>18689</v>
      </c>
      <c r="C15770" t="s">
        <v>19641</v>
      </c>
      <c r="D15770" t="s">
        <v>19999</v>
      </c>
    </row>
    <row r="15771" spans="2:4" x14ac:dyDescent="0.35">
      <c r="B15771" t="s">
        <v>18690</v>
      </c>
      <c r="C15771" t="s">
        <v>19641</v>
      </c>
      <c r="D15771" t="s">
        <v>19999</v>
      </c>
    </row>
    <row r="15772" spans="2:4" x14ac:dyDescent="0.35">
      <c r="B15772" t="s">
        <v>18691</v>
      </c>
      <c r="C15772" t="s">
        <v>19641</v>
      </c>
      <c r="D15772" t="s">
        <v>19999</v>
      </c>
    </row>
    <row r="15773" spans="2:4" x14ac:dyDescent="0.35">
      <c r="B15773" t="s">
        <v>18692</v>
      </c>
      <c r="C15773" t="s">
        <v>19641</v>
      </c>
      <c r="D15773" t="s">
        <v>19999</v>
      </c>
    </row>
    <row r="15774" spans="2:4" x14ac:dyDescent="0.35">
      <c r="B15774" t="s">
        <v>18693</v>
      </c>
      <c r="C15774" t="s">
        <v>19641</v>
      </c>
      <c r="D15774" t="s">
        <v>19999</v>
      </c>
    </row>
    <row r="15775" spans="2:4" x14ac:dyDescent="0.35">
      <c r="B15775" t="s">
        <v>18694</v>
      </c>
      <c r="C15775" t="s">
        <v>19641</v>
      </c>
      <c r="D15775" t="s">
        <v>19999</v>
      </c>
    </row>
    <row r="15776" spans="2:4" x14ac:dyDescent="0.35">
      <c r="B15776" t="s">
        <v>18695</v>
      </c>
      <c r="C15776" t="s">
        <v>19641</v>
      </c>
      <c r="D15776" t="s">
        <v>19999</v>
      </c>
    </row>
    <row r="15777" spans="2:4" x14ac:dyDescent="0.35">
      <c r="B15777" t="s">
        <v>18696</v>
      </c>
      <c r="C15777" t="s">
        <v>19641</v>
      </c>
      <c r="D15777" t="s">
        <v>19999</v>
      </c>
    </row>
    <row r="15778" spans="2:4" x14ac:dyDescent="0.35">
      <c r="B15778" t="s">
        <v>18697</v>
      </c>
      <c r="C15778" t="s">
        <v>19641</v>
      </c>
      <c r="D15778" t="s">
        <v>19999</v>
      </c>
    </row>
    <row r="15779" spans="2:4" x14ac:dyDescent="0.35">
      <c r="B15779" t="s">
        <v>18698</v>
      </c>
      <c r="C15779" t="s">
        <v>19641</v>
      </c>
      <c r="D15779" t="s">
        <v>19999</v>
      </c>
    </row>
    <row r="15780" spans="2:4" x14ac:dyDescent="0.35">
      <c r="B15780" t="s">
        <v>18699</v>
      </c>
      <c r="C15780" t="s">
        <v>19641</v>
      </c>
      <c r="D15780" t="s">
        <v>19999</v>
      </c>
    </row>
    <row r="15781" spans="2:4" x14ac:dyDescent="0.35">
      <c r="B15781" t="s">
        <v>18700</v>
      </c>
      <c r="C15781" t="s">
        <v>19641</v>
      </c>
      <c r="D15781" t="s">
        <v>19999</v>
      </c>
    </row>
    <row r="15782" spans="2:4" x14ac:dyDescent="0.35">
      <c r="B15782" t="s">
        <v>18701</v>
      </c>
      <c r="C15782" t="s">
        <v>19641</v>
      </c>
      <c r="D15782" t="s">
        <v>19999</v>
      </c>
    </row>
    <row r="15783" spans="2:4" x14ac:dyDescent="0.35">
      <c r="B15783" t="s">
        <v>18702</v>
      </c>
      <c r="C15783" t="s">
        <v>19641</v>
      </c>
      <c r="D15783" t="s">
        <v>19999</v>
      </c>
    </row>
    <row r="15784" spans="2:4" x14ac:dyDescent="0.35">
      <c r="B15784" t="s">
        <v>18703</v>
      </c>
      <c r="C15784" t="s">
        <v>19641</v>
      </c>
      <c r="D15784" t="s">
        <v>19999</v>
      </c>
    </row>
    <row r="15785" spans="2:4" x14ac:dyDescent="0.35">
      <c r="B15785" t="s">
        <v>18704</v>
      </c>
      <c r="C15785" t="s">
        <v>19641</v>
      </c>
      <c r="D15785" t="s">
        <v>19999</v>
      </c>
    </row>
    <row r="15786" spans="2:4" x14ac:dyDescent="0.35">
      <c r="B15786" t="s">
        <v>18705</v>
      </c>
      <c r="C15786" t="s">
        <v>19641</v>
      </c>
      <c r="D15786" t="s">
        <v>19999</v>
      </c>
    </row>
    <row r="15787" spans="2:4" x14ac:dyDescent="0.35">
      <c r="B15787" t="s">
        <v>18706</v>
      </c>
      <c r="C15787" t="s">
        <v>19641</v>
      </c>
      <c r="D15787" t="s">
        <v>19999</v>
      </c>
    </row>
    <row r="15788" spans="2:4" x14ac:dyDescent="0.35">
      <c r="B15788" t="s">
        <v>18707</v>
      </c>
      <c r="C15788" t="s">
        <v>19641</v>
      </c>
      <c r="D15788" t="s">
        <v>19999</v>
      </c>
    </row>
    <row r="15789" spans="2:4" x14ac:dyDescent="0.35">
      <c r="B15789" t="s">
        <v>18708</v>
      </c>
      <c r="C15789" t="s">
        <v>19641</v>
      </c>
      <c r="D15789" t="s">
        <v>19999</v>
      </c>
    </row>
    <row r="15790" spans="2:4" x14ac:dyDescent="0.35">
      <c r="B15790" t="s">
        <v>18709</v>
      </c>
      <c r="C15790" t="s">
        <v>19641</v>
      </c>
      <c r="D15790" t="s">
        <v>19999</v>
      </c>
    </row>
    <row r="15791" spans="2:4" x14ac:dyDescent="0.35">
      <c r="B15791" t="s">
        <v>18710</v>
      </c>
      <c r="C15791" t="s">
        <v>19641</v>
      </c>
      <c r="D15791" t="s">
        <v>19999</v>
      </c>
    </row>
    <row r="15792" spans="2:4" x14ac:dyDescent="0.35">
      <c r="B15792" t="s">
        <v>18711</v>
      </c>
      <c r="C15792" t="s">
        <v>19641</v>
      </c>
      <c r="D15792" t="s">
        <v>19999</v>
      </c>
    </row>
    <row r="15793" spans="2:4" x14ac:dyDescent="0.35">
      <c r="B15793" t="s">
        <v>18712</v>
      </c>
      <c r="C15793" t="s">
        <v>19641</v>
      </c>
      <c r="D15793" t="s">
        <v>19999</v>
      </c>
    </row>
    <row r="15794" spans="2:4" x14ac:dyDescent="0.35">
      <c r="B15794" t="s">
        <v>18713</v>
      </c>
      <c r="C15794" t="s">
        <v>19641</v>
      </c>
      <c r="D15794" t="s">
        <v>19999</v>
      </c>
    </row>
    <row r="15795" spans="2:4" x14ac:dyDescent="0.35">
      <c r="B15795" t="s">
        <v>18714</v>
      </c>
      <c r="C15795" t="s">
        <v>19641</v>
      </c>
      <c r="D15795" t="s">
        <v>19999</v>
      </c>
    </row>
    <row r="15796" spans="2:4" x14ac:dyDescent="0.35">
      <c r="B15796" t="s">
        <v>18715</v>
      </c>
      <c r="C15796" t="s">
        <v>19641</v>
      </c>
      <c r="D15796" t="s">
        <v>19999</v>
      </c>
    </row>
    <row r="15797" spans="2:4" x14ac:dyDescent="0.35">
      <c r="B15797" t="s">
        <v>18716</v>
      </c>
      <c r="C15797" t="s">
        <v>19641</v>
      </c>
      <c r="D15797" t="s">
        <v>19999</v>
      </c>
    </row>
    <row r="15798" spans="2:4" x14ac:dyDescent="0.35">
      <c r="B15798" t="s">
        <v>18717</v>
      </c>
      <c r="C15798" t="s">
        <v>19641</v>
      </c>
      <c r="D15798" t="s">
        <v>19999</v>
      </c>
    </row>
    <row r="15799" spans="2:4" x14ac:dyDescent="0.35">
      <c r="B15799" t="s">
        <v>18718</v>
      </c>
      <c r="C15799" t="s">
        <v>19641</v>
      </c>
      <c r="D15799" t="s">
        <v>19999</v>
      </c>
    </row>
    <row r="15800" spans="2:4" x14ac:dyDescent="0.35">
      <c r="B15800" t="s">
        <v>18719</v>
      </c>
      <c r="C15800" t="s">
        <v>19641</v>
      </c>
      <c r="D15800" t="s">
        <v>19999</v>
      </c>
    </row>
    <row r="15801" spans="2:4" x14ac:dyDescent="0.35">
      <c r="B15801" t="s">
        <v>18720</v>
      </c>
      <c r="C15801" t="s">
        <v>19641</v>
      </c>
      <c r="D15801" t="s">
        <v>19999</v>
      </c>
    </row>
    <row r="15802" spans="2:4" x14ac:dyDescent="0.35">
      <c r="B15802" t="s">
        <v>18721</v>
      </c>
      <c r="C15802" t="s">
        <v>19641</v>
      </c>
      <c r="D15802" t="s">
        <v>19999</v>
      </c>
    </row>
    <row r="15803" spans="2:4" x14ac:dyDescent="0.35">
      <c r="B15803" t="s">
        <v>18722</v>
      </c>
      <c r="C15803" t="s">
        <v>19641</v>
      </c>
      <c r="D15803" t="s">
        <v>19999</v>
      </c>
    </row>
    <row r="15804" spans="2:4" x14ac:dyDescent="0.35">
      <c r="B15804" t="s">
        <v>18723</v>
      </c>
      <c r="C15804" t="s">
        <v>19641</v>
      </c>
      <c r="D15804" t="s">
        <v>19999</v>
      </c>
    </row>
    <row r="15805" spans="2:4" x14ac:dyDescent="0.35">
      <c r="B15805" t="s">
        <v>18724</v>
      </c>
      <c r="C15805" t="s">
        <v>19641</v>
      </c>
      <c r="D15805" t="s">
        <v>19999</v>
      </c>
    </row>
    <row r="15806" spans="2:4" x14ac:dyDescent="0.35">
      <c r="B15806" t="s">
        <v>18725</v>
      </c>
      <c r="C15806" t="s">
        <v>19641</v>
      </c>
      <c r="D15806" t="s">
        <v>20000</v>
      </c>
    </row>
    <row r="15807" spans="2:4" x14ac:dyDescent="0.35">
      <c r="B15807" t="s">
        <v>18726</v>
      </c>
      <c r="C15807" t="s">
        <v>19641</v>
      </c>
      <c r="D15807" t="s">
        <v>20000</v>
      </c>
    </row>
    <row r="15808" spans="2:4" x14ac:dyDescent="0.35">
      <c r="B15808" t="s">
        <v>18727</v>
      </c>
      <c r="C15808" t="s">
        <v>19641</v>
      </c>
      <c r="D15808" t="s">
        <v>20000</v>
      </c>
    </row>
    <row r="15809" spans="2:4" x14ac:dyDescent="0.35">
      <c r="B15809" t="s">
        <v>18728</v>
      </c>
      <c r="C15809" t="s">
        <v>19641</v>
      </c>
      <c r="D15809" t="s">
        <v>20000</v>
      </c>
    </row>
    <row r="15810" spans="2:4" x14ac:dyDescent="0.35">
      <c r="B15810" t="s">
        <v>18729</v>
      </c>
      <c r="C15810" t="s">
        <v>19641</v>
      </c>
      <c r="D15810" t="s">
        <v>20000</v>
      </c>
    </row>
    <row r="15811" spans="2:4" x14ac:dyDescent="0.35">
      <c r="B15811" t="s">
        <v>18730</v>
      </c>
      <c r="C15811" t="s">
        <v>19641</v>
      </c>
      <c r="D15811" t="s">
        <v>20000</v>
      </c>
    </row>
    <row r="15812" spans="2:4" x14ac:dyDescent="0.35">
      <c r="B15812" t="s">
        <v>18731</v>
      </c>
      <c r="C15812" t="s">
        <v>19641</v>
      </c>
      <c r="D15812" t="s">
        <v>20000</v>
      </c>
    </row>
    <row r="15813" spans="2:4" x14ac:dyDescent="0.35">
      <c r="B15813" t="s">
        <v>18732</v>
      </c>
      <c r="C15813" t="s">
        <v>19641</v>
      </c>
      <c r="D15813" t="s">
        <v>20000</v>
      </c>
    </row>
    <row r="15814" spans="2:4" x14ac:dyDescent="0.35">
      <c r="B15814" t="s">
        <v>18733</v>
      </c>
      <c r="C15814" t="s">
        <v>19641</v>
      </c>
      <c r="D15814" t="s">
        <v>20000</v>
      </c>
    </row>
    <row r="15815" spans="2:4" x14ac:dyDescent="0.35">
      <c r="B15815" t="s">
        <v>18734</v>
      </c>
      <c r="C15815" t="s">
        <v>19641</v>
      </c>
      <c r="D15815" t="s">
        <v>20000</v>
      </c>
    </row>
    <row r="15816" spans="2:4" x14ac:dyDescent="0.35">
      <c r="B15816" t="s">
        <v>18735</v>
      </c>
      <c r="C15816" t="s">
        <v>19641</v>
      </c>
      <c r="D15816" t="s">
        <v>20000</v>
      </c>
    </row>
    <row r="15817" spans="2:4" x14ac:dyDescent="0.35">
      <c r="B15817" t="s">
        <v>18736</v>
      </c>
      <c r="C15817" t="s">
        <v>19641</v>
      </c>
      <c r="D15817" t="s">
        <v>20000</v>
      </c>
    </row>
    <row r="15818" spans="2:4" x14ac:dyDescent="0.35">
      <c r="B15818" t="s">
        <v>18737</v>
      </c>
      <c r="C15818" t="s">
        <v>19641</v>
      </c>
      <c r="D15818" t="s">
        <v>20000</v>
      </c>
    </row>
    <row r="15819" spans="2:4" x14ac:dyDescent="0.35">
      <c r="B15819" t="s">
        <v>18738</v>
      </c>
      <c r="C15819" t="s">
        <v>19641</v>
      </c>
      <c r="D15819" t="s">
        <v>20000</v>
      </c>
    </row>
    <row r="15820" spans="2:4" x14ac:dyDescent="0.35">
      <c r="B15820" t="s">
        <v>18739</v>
      </c>
      <c r="C15820" t="s">
        <v>19641</v>
      </c>
      <c r="D15820" t="s">
        <v>20000</v>
      </c>
    </row>
    <row r="15821" spans="2:4" x14ac:dyDescent="0.35">
      <c r="B15821" t="s">
        <v>18740</v>
      </c>
      <c r="C15821" t="s">
        <v>19641</v>
      </c>
      <c r="D15821" t="s">
        <v>20000</v>
      </c>
    </row>
    <row r="15822" spans="2:4" x14ac:dyDescent="0.35">
      <c r="B15822" t="s">
        <v>18741</v>
      </c>
      <c r="C15822" t="s">
        <v>19641</v>
      </c>
      <c r="D15822" t="s">
        <v>20000</v>
      </c>
    </row>
    <row r="15823" spans="2:4" x14ac:dyDescent="0.35">
      <c r="B15823" t="s">
        <v>18742</v>
      </c>
      <c r="C15823" t="s">
        <v>19641</v>
      </c>
      <c r="D15823" t="s">
        <v>20000</v>
      </c>
    </row>
    <row r="15824" spans="2:4" x14ac:dyDescent="0.35">
      <c r="B15824" t="s">
        <v>18743</v>
      </c>
      <c r="C15824" t="s">
        <v>19641</v>
      </c>
      <c r="D15824" t="s">
        <v>20000</v>
      </c>
    </row>
    <row r="15825" spans="2:4" x14ac:dyDescent="0.35">
      <c r="B15825" t="s">
        <v>18744</v>
      </c>
      <c r="C15825" t="s">
        <v>19641</v>
      </c>
      <c r="D15825" t="s">
        <v>20000</v>
      </c>
    </row>
    <row r="15826" spans="2:4" x14ac:dyDescent="0.35">
      <c r="B15826" t="s">
        <v>18745</v>
      </c>
      <c r="C15826" t="s">
        <v>19641</v>
      </c>
      <c r="D15826" t="s">
        <v>20000</v>
      </c>
    </row>
    <row r="15827" spans="2:4" x14ac:dyDescent="0.35">
      <c r="B15827" t="s">
        <v>18746</v>
      </c>
      <c r="C15827" t="s">
        <v>19641</v>
      </c>
      <c r="D15827" t="s">
        <v>20000</v>
      </c>
    </row>
    <row r="15828" spans="2:4" x14ac:dyDescent="0.35">
      <c r="B15828" t="s">
        <v>18747</v>
      </c>
      <c r="C15828" t="s">
        <v>19641</v>
      </c>
      <c r="D15828" t="s">
        <v>20000</v>
      </c>
    </row>
    <row r="15829" spans="2:4" x14ac:dyDescent="0.35">
      <c r="B15829" t="s">
        <v>18748</v>
      </c>
      <c r="C15829" t="s">
        <v>19641</v>
      </c>
      <c r="D15829" t="s">
        <v>20000</v>
      </c>
    </row>
    <row r="15830" spans="2:4" x14ac:dyDescent="0.35">
      <c r="B15830" t="s">
        <v>18749</v>
      </c>
      <c r="C15830" t="s">
        <v>19641</v>
      </c>
      <c r="D15830" t="s">
        <v>20000</v>
      </c>
    </row>
    <row r="15831" spans="2:4" x14ac:dyDescent="0.35">
      <c r="B15831" t="s">
        <v>18750</v>
      </c>
      <c r="C15831" t="s">
        <v>19641</v>
      </c>
      <c r="D15831" t="s">
        <v>20000</v>
      </c>
    </row>
    <row r="15832" spans="2:4" x14ac:dyDescent="0.35">
      <c r="B15832" t="s">
        <v>18751</v>
      </c>
      <c r="C15832" t="s">
        <v>19641</v>
      </c>
      <c r="D15832" t="s">
        <v>20000</v>
      </c>
    </row>
    <row r="15833" spans="2:4" x14ac:dyDescent="0.35">
      <c r="B15833" t="s">
        <v>18752</v>
      </c>
      <c r="C15833" t="s">
        <v>19641</v>
      </c>
      <c r="D15833" t="s">
        <v>20000</v>
      </c>
    </row>
    <row r="15834" spans="2:4" x14ac:dyDescent="0.35">
      <c r="B15834" t="s">
        <v>18753</v>
      </c>
      <c r="C15834" t="s">
        <v>19641</v>
      </c>
      <c r="D15834" t="s">
        <v>19996</v>
      </c>
    </row>
    <row r="15835" spans="2:4" x14ac:dyDescent="0.35">
      <c r="B15835" t="s">
        <v>18754</v>
      </c>
      <c r="C15835" t="s">
        <v>19641</v>
      </c>
      <c r="D15835" t="s">
        <v>19996</v>
      </c>
    </row>
    <row r="15836" spans="2:4" x14ac:dyDescent="0.35">
      <c r="B15836" t="s">
        <v>18755</v>
      </c>
      <c r="C15836" t="s">
        <v>19641</v>
      </c>
      <c r="D15836" t="s">
        <v>19996</v>
      </c>
    </row>
    <row r="15837" spans="2:4" x14ac:dyDescent="0.35">
      <c r="B15837" t="s">
        <v>18756</v>
      </c>
      <c r="C15837" t="s">
        <v>19641</v>
      </c>
      <c r="D15837" t="s">
        <v>19996</v>
      </c>
    </row>
    <row r="15838" spans="2:4" x14ac:dyDescent="0.35">
      <c r="B15838" t="s">
        <v>18757</v>
      </c>
      <c r="C15838" t="s">
        <v>19641</v>
      </c>
      <c r="D15838" t="s">
        <v>19996</v>
      </c>
    </row>
    <row r="15839" spans="2:4" x14ac:dyDescent="0.35">
      <c r="B15839" t="s">
        <v>18758</v>
      </c>
      <c r="C15839" t="s">
        <v>19641</v>
      </c>
      <c r="D15839" t="s">
        <v>19996</v>
      </c>
    </row>
    <row r="15840" spans="2:4" x14ac:dyDescent="0.35">
      <c r="B15840" t="s">
        <v>18759</v>
      </c>
      <c r="C15840" t="s">
        <v>19641</v>
      </c>
      <c r="D15840" t="s">
        <v>19996</v>
      </c>
    </row>
    <row r="15841" spans="2:4" x14ac:dyDescent="0.35">
      <c r="B15841" t="s">
        <v>18760</v>
      </c>
      <c r="C15841" t="s">
        <v>19641</v>
      </c>
      <c r="D15841" t="s">
        <v>19996</v>
      </c>
    </row>
    <row r="15842" spans="2:4" x14ac:dyDescent="0.35">
      <c r="B15842" t="s">
        <v>18761</v>
      </c>
      <c r="C15842" t="s">
        <v>19641</v>
      </c>
      <c r="D15842" t="s">
        <v>19996</v>
      </c>
    </row>
    <row r="15843" spans="2:4" x14ac:dyDescent="0.35">
      <c r="B15843" t="s">
        <v>18762</v>
      </c>
      <c r="C15843" t="s">
        <v>19641</v>
      </c>
      <c r="D15843" t="s">
        <v>19996</v>
      </c>
    </row>
    <row r="15844" spans="2:4" x14ac:dyDescent="0.35">
      <c r="B15844" t="s">
        <v>18763</v>
      </c>
      <c r="C15844" t="s">
        <v>19641</v>
      </c>
      <c r="D15844" t="s">
        <v>19996</v>
      </c>
    </row>
    <row r="15845" spans="2:4" x14ac:dyDescent="0.35">
      <c r="B15845" t="s">
        <v>18764</v>
      </c>
      <c r="C15845" t="s">
        <v>19641</v>
      </c>
      <c r="D15845" t="s">
        <v>19996</v>
      </c>
    </row>
    <row r="15846" spans="2:4" x14ac:dyDescent="0.35">
      <c r="B15846" t="s">
        <v>18765</v>
      </c>
      <c r="C15846" t="s">
        <v>19641</v>
      </c>
      <c r="D15846" t="s">
        <v>19996</v>
      </c>
    </row>
    <row r="15847" spans="2:4" x14ac:dyDescent="0.35">
      <c r="B15847" t="s">
        <v>18766</v>
      </c>
      <c r="C15847" t="s">
        <v>19641</v>
      </c>
      <c r="D15847" t="s">
        <v>19996</v>
      </c>
    </row>
    <row r="15848" spans="2:4" x14ac:dyDescent="0.35">
      <c r="B15848" t="s">
        <v>18767</v>
      </c>
      <c r="C15848" t="s">
        <v>19641</v>
      </c>
      <c r="D15848" t="s">
        <v>19996</v>
      </c>
    </row>
    <row r="15849" spans="2:4" x14ac:dyDescent="0.35">
      <c r="B15849" t="s">
        <v>18768</v>
      </c>
      <c r="C15849" t="s">
        <v>19641</v>
      </c>
      <c r="D15849" t="s">
        <v>20001</v>
      </c>
    </row>
    <row r="15850" spans="2:4" x14ac:dyDescent="0.35">
      <c r="B15850" t="s">
        <v>18769</v>
      </c>
      <c r="C15850" t="s">
        <v>19641</v>
      </c>
      <c r="D15850" t="s">
        <v>20001</v>
      </c>
    </row>
    <row r="15851" spans="2:4" x14ac:dyDescent="0.35">
      <c r="B15851" t="s">
        <v>18770</v>
      </c>
      <c r="C15851" t="s">
        <v>19641</v>
      </c>
      <c r="D15851" t="s">
        <v>20001</v>
      </c>
    </row>
    <row r="15852" spans="2:4" x14ac:dyDescent="0.35">
      <c r="B15852" t="s">
        <v>18771</v>
      </c>
      <c r="C15852" t="s">
        <v>19641</v>
      </c>
      <c r="D15852" t="s">
        <v>20001</v>
      </c>
    </row>
    <row r="15853" spans="2:4" x14ac:dyDescent="0.35">
      <c r="B15853" t="s">
        <v>18772</v>
      </c>
      <c r="C15853" t="s">
        <v>19641</v>
      </c>
      <c r="D15853" t="s">
        <v>20001</v>
      </c>
    </row>
    <row r="15854" spans="2:4" x14ac:dyDescent="0.35">
      <c r="B15854" t="s">
        <v>18773</v>
      </c>
      <c r="C15854" t="s">
        <v>19641</v>
      </c>
      <c r="D15854" t="s">
        <v>20001</v>
      </c>
    </row>
    <row r="15855" spans="2:4" x14ac:dyDescent="0.35">
      <c r="B15855" t="s">
        <v>18774</v>
      </c>
      <c r="C15855" t="s">
        <v>19641</v>
      </c>
      <c r="D15855" t="s">
        <v>20001</v>
      </c>
    </row>
    <row r="15856" spans="2:4" x14ac:dyDescent="0.35">
      <c r="B15856" t="s">
        <v>18775</v>
      </c>
      <c r="C15856" t="s">
        <v>19641</v>
      </c>
      <c r="D15856" t="s">
        <v>20001</v>
      </c>
    </row>
    <row r="15857" spans="2:4" x14ac:dyDescent="0.35">
      <c r="B15857" t="s">
        <v>18776</v>
      </c>
      <c r="C15857" t="s">
        <v>19641</v>
      </c>
      <c r="D15857" t="s">
        <v>20001</v>
      </c>
    </row>
    <row r="15858" spans="2:4" x14ac:dyDescent="0.35">
      <c r="B15858" t="s">
        <v>18777</v>
      </c>
      <c r="C15858" t="s">
        <v>19641</v>
      </c>
      <c r="D15858" t="s">
        <v>20001</v>
      </c>
    </row>
    <row r="15859" spans="2:4" x14ac:dyDescent="0.35">
      <c r="B15859" t="s">
        <v>18778</v>
      </c>
      <c r="C15859" t="s">
        <v>19641</v>
      </c>
      <c r="D15859" t="s">
        <v>20001</v>
      </c>
    </row>
    <row r="15860" spans="2:4" x14ac:dyDescent="0.35">
      <c r="B15860" t="s">
        <v>18779</v>
      </c>
      <c r="C15860" t="s">
        <v>19641</v>
      </c>
      <c r="D15860" t="s">
        <v>20001</v>
      </c>
    </row>
    <row r="15861" spans="2:4" x14ac:dyDescent="0.35">
      <c r="B15861" t="s">
        <v>18780</v>
      </c>
      <c r="C15861" t="s">
        <v>19641</v>
      </c>
      <c r="D15861" t="s">
        <v>20001</v>
      </c>
    </row>
    <row r="15862" spans="2:4" x14ac:dyDescent="0.35">
      <c r="B15862" t="s">
        <v>18781</v>
      </c>
      <c r="C15862" t="s">
        <v>19641</v>
      </c>
      <c r="D15862" t="s">
        <v>20001</v>
      </c>
    </row>
    <row r="15863" spans="2:4" x14ac:dyDescent="0.35">
      <c r="B15863" t="s">
        <v>18782</v>
      </c>
      <c r="C15863" t="s">
        <v>19641</v>
      </c>
      <c r="D15863" t="s">
        <v>20001</v>
      </c>
    </row>
    <row r="15864" spans="2:4" x14ac:dyDescent="0.35">
      <c r="B15864" t="s">
        <v>18783</v>
      </c>
      <c r="C15864" t="s">
        <v>19641</v>
      </c>
      <c r="D15864" t="s">
        <v>20001</v>
      </c>
    </row>
    <row r="15865" spans="2:4" x14ac:dyDescent="0.35">
      <c r="B15865" t="s">
        <v>18784</v>
      </c>
      <c r="C15865" t="s">
        <v>19641</v>
      </c>
      <c r="D15865" t="s">
        <v>20001</v>
      </c>
    </row>
    <row r="15866" spans="2:4" x14ac:dyDescent="0.35">
      <c r="B15866" t="s">
        <v>18785</v>
      </c>
      <c r="C15866" t="s">
        <v>19641</v>
      </c>
      <c r="D15866" t="s">
        <v>20001</v>
      </c>
    </row>
    <row r="15867" spans="2:4" x14ac:dyDescent="0.35">
      <c r="B15867" t="s">
        <v>18786</v>
      </c>
      <c r="C15867" t="s">
        <v>19641</v>
      </c>
      <c r="D15867" t="s">
        <v>20001</v>
      </c>
    </row>
    <row r="15868" spans="2:4" x14ac:dyDescent="0.35">
      <c r="B15868" t="s">
        <v>18787</v>
      </c>
      <c r="C15868" t="s">
        <v>19641</v>
      </c>
      <c r="D15868" t="s">
        <v>20001</v>
      </c>
    </row>
    <row r="15869" spans="2:4" x14ac:dyDescent="0.35">
      <c r="B15869" t="s">
        <v>18788</v>
      </c>
      <c r="C15869" t="s">
        <v>19641</v>
      </c>
      <c r="D15869" t="s">
        <v>20001</v>
      </c>
    </row>
    <row r="15870" spans="2:4" x14ac:dyDescent="0.35">
      <c r="B15870" t="s">
        <v>18789</v>
      </c>
      <c r="C15870" t="s">
        <v>19641</v>
      </c>
      <c r="D15870" t="s">
        <v>20001</v>
      </c>
    </row>
    <row r="15871" spans="2:4" x14ac:dyDescent="0.35">
      <c r="B15871" t="s">
        <v>18790</v>
      </c>
      <c r="C15871" t="s">
        <v>19641</v>
      </c>
      <c r="D15871" t="s">
        <v>20001</v>
      </c>
    </row>
    <row r="15872" spans="2:4" x14ac:dyDescent="0.35">
      <c r="B15872" t="s">
        <v>18791</v>
      </c>
      <c r="C15872" t="s">
        <v>19641</v>
      </c>
      <c r="D15872" t="s">
        <v>20001</v>
      </c>
    </row>
    <row r="15873" spans="2:4" x14ac:dyDescent="0.35">
      <c r="B15873" t="s">
        <v>18792</v>
      </c>
      <c r="C15873" t="s">
        <v>19641</v>
      </c>
      <c r="D15873" t="s">
        <v>20001</v>
      </c>
    </row>
    <row r="15874" spans="2:4" x14ac:dyDescent="0.35">
      <c r="B15874" t="s">
        <v>18793</v>
      </c>
      <c r="C15874" t="s">
        <v>19641</v>
      </c>
      <c r="D15874" t="s">
        <v>20001</v>
      </c>
    </row>
    <row r="15875" spans="2:4" x14ac:dyDescent="0.35">
      <c r="B15875" t="s">
        <v>18794</v>
      </c>
      <c r="C15875" t="s">
        <v>19641</v>
      </c>
      <c r="D15875" t="s">
        <v>20001</v>
      </c>
    </row>
    <row r="15876" spans="2:4" x14ac:dyDescent="0.35">
      <c r="B15876" t="s">
        <v>18795</v>
      </c>
      <c r="C15876" t="s">
        <v>19641</v>
      </c>
      <c r="D15876" t="s">
        <v>20001</v>
      </c>
    </row>
    <row r="15877" spans="2:4" x14ac:dyDescent="0.35">
      <c r="B15877" t="s">
        <v>18796</v>
      </c>
      <c r="C15877" t="s">
        <v>19641</v>
      </c>
      <c r="D15877" t="s">
        <v>20001</v>
      </c>
    </row>
    <row r="15878" spans="2:4" x14ac:dyDescent="0.35">
      <c r="B15878" t="s">
        <v>18797</v>
      </c>
      <c r="C15878" t="s">
        <v>19641</v>
      </c>
      <c r="D15878" t="s">
        <v>20002</v>
      </c>
    </row>
    <row r="15879" spans="2:4" x14ac:dyDescent="0.35">
      <c r="B15879" t="s">
        <v>18798</v>
      </c>
      <c r="C15879" t="s">
        <v>19641</v>
      </c>
      <c r="D15879" t="s">
        <v>20002</v>
      </c>
    </row>
    <row r="15880" spans="2:4" x14ac:dyDescent="0.35">
      <c r="B15880" t="s">
        <v>18799</v>
      </c>
      <c r="C15880" t="s">
        <v>19641</v>
      </c>
      <c r="D15880" t="s">
        <v>20002</v>
      </c>
    </row>
    <row r="15881" spans="2:4" x14ac:dyDescent="0.35">
      <c r="B15881" t="s">
        <v>18800</v>
      </c>
      <c r="C15881" t="s">
        <v>19641</v>
      </c>
      <c r="D15881" t="s">
        <v>20002</v>
      </c>
    </row>
    <row r="15882" spans="2:4" x14ac:dyDescent="0.35">
      <c r="B15882" t="s">
        <v>18801</v>
      </c>
      <c r="C15882" t="s">
        <v>19641</v>
      </c>
      <c r="D15882" t="s">
        <v>20002</v>
      </c>
    </row>
    <row r="15883" spans="2:4" x14ac:dyDescent="0.35">
      <c r="B15883" t="s">
        <v>18802</v>
      </c>
      <c r="C15883" t="s">
        <v>19641</v>
      </c>
      <c r="D15883" t="s">
        <v>20002</v>
      </c>
    </row>
    <row r="15884" spans="2:4" x14ac:dyDescent="0.35">
      <c r="B15884" t="s">
        <v>18803</v>
      </c>
      <c r="C15884" t="s">
        <v>19641</v>
      </c>
      <c r="D15884" t="s">
        <v>20002</v>
      </c>
    </row>
    <row r="15885" spans="2:4" x14ac:dyDescent="0.35">
      <c r="B15885" t="s">
        <v>18804</v>
      </c>
      <c r="C15885" t="s">
        <v>19641</v>
      </c>
      <c r="D15885" t="s">
        <v>20002</v>
      </c>
    </row>
    <row r="15886" spans="2:4" x14ac:dyDescent="0.35">
      <c r="B15886" t="s">
        <v>18805</v>
      </c>
      <c r="C15886" t="s">
        <v>19641</v>
      </c>
      <c r="D15886" t="s">
        <v>20002</v>
      </c>
    </row>
    <row r="15887" spans="2:4" x14ac:dyDescent="0.35">
      <c r="B15887" t="s">
        <v>18806</v>
      </c>
      <c r="C15887" t="s">
        <v>19641</v>
      </c>
      <c r="D15887" t="s">
        <v>20002</v>
      </c>
    </row>
    <row r="15888" spans="2:4" x14ac:dyDescent="0.35">
      <c r="B15888" t="s">
        <v>18807</v>
      </c>
      <c r="C15888" t="s">
        <v>19641</v>
      </c>
    </row>
    <row r="15889" spans="2:4" x14ac:dyDescent="0.35">
      <c r="B15889" t="s">
        <v>18808</v>
      </c>
      <c r="C15889" t="s">
        <v>19641</v>
      </c>
      <c r="D15889" t="s">
        <v>20002</v>
      </c>
    </row>
    <row r="15890" spans="2:4" x14ac:dyDescent="0.35">
      <c r="B15890" t="s">
        <v>18809</v>
      </c>
      <c r="C15890" t="s">
        <v>19641</v>
      </c>
      <c r="D15890" t="s">
        <v>20002</v>
      </c>
    </row>
    <row r="15891" spans="2:4" x14ac:dyDescent="0.35">
      <c r="B15891" t="s">
        <v>18810</v>
      </c>
      <c r="C15891" t="s">
        <v>19641</v>
      </c>
      <c r="D15891" t="s">
        <v>20002</v>
      </c>
    </row>
    <row r="15892" spans="2:4" x14ac:dyDescent="0.35">
      <c r="B15892" t="s">
        <v>18811</v>
      </c>
      <c r="C15892" t="s">
        <v>19641</v>
      </c>
      <c r="D15892" t="s">
        <v>20002</v>
      </c>
    </row>
    <row r="15893" spans="2:4" x14ac:dyDescent="0.35">
      <c r="B15893" t="s">
        <v>18812</v>
      </c>
      <c r="C15893" t="s">
        <v>19641</v>
      </c>
      <c r="D15893" t="s">
        <v>20002</v>
      </c>
    </row>
    <row r="15894" spans="2:4" x14ac:dyDescent="0.35">
      <c r="B15894" t="s">
        <v>18813</v>
      </c>
      <c r="C15894" t="s">
        <v>19641</v>
      </c>
      <c r="D15894" t="s">
        <v>20002</v>
      </c>
    </row>
    <row r="15895" spans="2:4" x14ac:dyDescent="0.35">
      <c r="B15895" t="s">
        <v>18814</v>
      </c>
      <c r="C15895" t="s">
        <v>19641</v>
      </c>
      <c r="D15895" t="s">
        <v>20002</v>
      </c>
    </row>
    <row r="15896" spans="2:4" x14ac:dyDescent="0.35">
      <c r="B15896" t="s">
        <v>18815</v>
      </c>
      <c r="C15896" t="s">
        <v>19641</v>
      </c>
      <c r="D15896" t="s">
        <v>20002</v>
      </c>
    </row>
    <row r="15897" spans="2:4" x14ac:dyDescent="0.35">
      <c r="B15897" t="s">
        <v>18816</v>
      </c>
      <c r="C15897" t="s">
        <v>19641</v>
      </c>
      <c r="D15897" t="s">
        <v>20002</v>
      </c>
    </row>
    <row r="15898" spans="2:4" x14ac:dyDescent="0.35">
      <c r="B15898" t="s">
        <v>18817</v>
      </c>
      <c r="C15898" t="s">
        <v>19641</v>
      </c>
      <c r="D15898" t="s">
        <v>20002</v>
      </c>
    </row>
    <row r="15899" spans="2:4" x14ac:dyDescent="0.35">
      <c r="B15899" t="s">
        <v>18818</v>
      </c>
      <c r="C15899" t="s">
        <v>19641</v>
      </c>
      <c r="D15899" t="s">
        <v>20002</v>
      </c>
    </row>
    <row r="15900" spans="2:4" x14ac:dyDescent="0.35">
      <c r="B15900" t="s">
        <v>18819</v>
      </c>
      <c r="C15900" t="s">
        <v>19641</v>
      </c>
      <c r="D15900" t="s">
        <v>20002</v>
      </c>
    </row>
    <row r="15901" spans="2:4" x14ac:dyDescent="0.35">
      <c r="B15901" t="s">
        <v>18820</v>
      </c>
      <c r="C15901" t="s">
        <v>19641</v>
      </c>
      <c r="D15901" t="s">
        <v>20002</v>
      </c>
    </row>
    <row r="15902" spans="2:4" x14ac:dyDescent="0.35">
      <c r="B15902" t="s">
        <v>18821</v>
      </c>
      <c r="C15902" t="s">
        <v>19641</v>
      </c>
      <c r="D15902" t="s">
        <v>20002</v>
      </c>
    </row>
    <row r="15903" spans="2:4" x14ac:dyDescent="0.35">
      <c r="B15903" t="s">
        <v>18822</v>
      </c>
      <c r="C15903" t="s">
        <v>19641</v>
      </c>
      <c r="D15903" t="s">
        <v>20002</v>
      </c>
    </row>
    <row r="15904" spans="2:4" x14ac:dyDescent="0.35">
      <c r="B15904" t="s">
        <v>18823</v>
      </c>
      <c r="C15904" t="s">
        <v>19641</v>
      </c>
      <c r="D15904" t="s">
        <v>20002</v>
      </c>
    </row>
    <row r="15905" spans="2:5" x14ac:dyDescent="0.35">
      <c r="B15905" t="s">
        <v>18824</v>
      </c>
      <c r="C15905" t="s">
        <v>19641</v>
      </c>
      <c r="D15905" t="s">
        <v>20002</v>
      </c>
    </row>
    <row r="15906" spans="2:5" x14ac:dyDescent="0.35">
      <c r="B15906" t="s">
        <v>18825</v>
      </c>
      <c r="C15906" t="s">
        <v>19641</v>
      </c>
      <c r="D15906" t="s">
        <v>20002</v>
      </c>
    </row>
    <row r="15907" spans="2:5" x14ac:dyDescent="0.35">
      <c r="B15907" t="s">
        <v>18826</v>
      </c>
      <c r="C15907" t="s">
        <v>19641</v>
      </c>
      <c r="D15907" t="s">
        <v>20002</v>
      </c>
    </row>
    <row r="15908" spans="2:5" x14ac:dyDescent="0.35">
      <c r="B15908" t="s">
        <v>18827</v>
      </c>
      <c r="C15908" t="s">
        <v>19641</v>
      </c>
      <c r="D15908" t="s">
        <v>20003</v>
      </c>
    </row>
    <row r="15909" spans="2:5" x14ac:dyDescent="0.35">
      <c r="B15909" t="s">
        <v>18828</v>
      </c>
      <c r="C15909" t="s">
        <v>19641</v>
      </c>
      <c r="D15909" t="s">
        <v>20004</v>
      </c>
    </row>
    <row r="15910" spans="2:5" x14ac:dyDescent="0.35">
      <c r="B15910" t="s">
        <v>18829</v>
      </c>
      <c r="C15910" t="s">
        <v>19641</v>
      </c>
      <c r="D15910" t="s">
        <v>20005</v>
      </c>
    </row>
    <row r="15911" spans="2:5" x14ac:dyDescent="0.35">
      <c r="B15911" t="s">
        <v>18830</v>
      </c>
      <c r="C15911" t="s">
        <v>19641</v>
      </c>
      <c r="D15911" t="s">
        <v>20006</v>
      </c>
    </row>
    <row r="15912" spans="2:5" x14ac:dyDescent="0.35">
      <c r="B15912" t="s">
        <v>18831</v>
      </c>
      <c r="C15912" t="s">
        <v>19641</v>
      </c>
      <c r="D15912" t="s">
        <v>20006</v>
      </c>
    </row>
    <row r="15913" spans="2:5" x14ac:dyDescent="0.35">
      <c r="B15913" t="s">
        <v>18832</v>
      </c>
      <c r="C15913" t="s">
        <v>19641</v>
      </c>
      <c r="D15913" t="s">
        <v>20006</v>
      </c>
    </row>
    <row r="15914" spans="2:5" x14ac:dyDescent="0.35">
      <c r="B15914" t="s">
        <v>18833</v>
      </c>
      <c r="C15914" t="s">
        <v>19641</v>
      </c>
      <c r="D15914" t="s">
        <v>20006</v>
      </c>
    </row>
    <row r="15915" spans="2:5" x14ac:dyDescent="0.35">
      <c r="B15915" t="s">
        <v>18834</v>
      </c>
      <c r="C15915" t="s">
        <v>19641</v>
      </c>
      <c r="D15915" t="s">
        <v>20006</v>
      </c>
    </row>
    <row r="15916" spans="2:5" x14ac:dyDescent="0.35">
      <c r="B15916" t="s">
        <v>18835</v>
      </c>
      <c r="C15916" t="s">
        <v>19641</v>
      </c>
      <c r="D15916" t="s">
        <v>20006</v>
      </c>
    </row>
    <row r="15917" spans="2:5" x14ac:dyDescent="0.35">
      <c r="B15917" t="s">
        <v>7542</v>
      </c>
      <c r="C15917" t="s">
        <v>19641</v>
      </c>
      <c r="D15917" t="s">
        <v>8595</v>
      </c>
      <c r="E15917" t="s">
        <v>1057</v>
      </c>
    </row>
    <row r="15918" spans="2:5" x14ac:dyDescent="0.35">
      <c r="B15918" t="s">
        <v>7543</v>
      </c>
      <c r="C15918" t="s">
        <v>19641</v>
      </c>
      <c r="D15918" t="s">
        <v>8595</v>
      </c>
      <c r="E15918" t="s">
        <v>1057</v>
      </c>
    </row>
    <row r="15919" spans="2:5" x14ac:dyDescent="0.35">
      <c r="B15919" t="s">
        <v>7546</v>
      </c>
      <c r="C15919" t="s">
        <v>19641</v>
      </c>
    </row>
    <row r="15920" spans="2:5" x14ac:dyDescent="0.35">
      <c r="B15920" t="s">
        <v>18836</v>
      </c>
      <c r="C15920" t="s">
        <v>19641</v>
      </c>
    </row>
    <row r="15921" spans="2:4" x14ac:dyDescent="0.35">
      <c r="B15921" t="s">
        <v>18837</v>
      </c>
      <c r="C15921" t="s">
        <v>19641</v>
      </c>
      <c r="D15921" t="s">
        <v>20007</v>
      </c>
    </row>
    <row r="15922" spans="2:4" x14ac:dyDescent="0.35">
      <c r="B15922" t="s">
        <v>18838</v>
      </c>
      <c r="C15922" t="s">
        <v>19641</v>
      </c>
      <c r="D15922" t="s">
        <v>20007</v>
      </c>
    </row>
    <row r="15923" spans="2:4" x14ac:dyDescent="0.35">
      <c r="B15923" t="s">
        <v>18839</v>
      </c>
      <c r="C15923" t="s">
        <v>19641</v>
      </c>
      <c r="D15923" t="s">
        <v>20007</v>
      </c>
    </row>
    <row r="15924" spans="2:4" x14ac:dyDescent="0.35">
      <c r="B15924" t="s">
        <v>18840</v>
      </c>
      <c r="C15924" t="s">
        <v>19641</v>
      </c>
      <c r="D15924" t="s">
        <v>20007</v>
      </c>
    </row>
    <row r="15925" spans="2:4" x14ac:dyDescent="0.35">
      <c r="B15925" t="s">
        <v>18841</v>
      </c>
      <c r="C15925" t="s">
        <v>19641</v>
      </c>
      <c r="D15925" t="s">
        <v>20007</v>
      </c>
    </row>
    <row r="15926" spans="2:4" x14ac:dyDescent="0.35">
      <c r="B15926" t="s">
        <v>18842</v>
      </c>
      <c r="C15926" t="s">
        <v>19641</v>
      </c>
      <c r="D15926" t="s">
        <v>20007</v>
      </c>
    </row>
    <row r="15927" spans="2:4" x14ac:dyDescent="0.35">
      <c r="B15927" t="s">
        <v>18843</v>
      </c>
      <c r="C15927" t="s">
        <v>19641</v>
      </c>
      <c r="D15927" t="s">
        <v>20007</v>
      </c>
    </row>
    <row r="15928" spans="2:4" x14ac:dyDescent="0.35">
      <c r="B15928" t="s">
        <v>18844</v>
      </c>
      <c r="C15928" t="s">
        <v>19641</v>
      </c>
      <c r="D15928" t="s">
        <v>20007</v>
      </c>
    </row>
    <row r="15929" spans="2:4" x14ac:dyDescent="0.35">
      <c r="B15929" t="s">
        <v>18845</v>
      </c>
      <c r="C15929" t="s">
        <v>19641</v>
      </c>
      <c r="D15929" t="s">
        <v>20007</v>
      </c>
    </row>
    <row r="15930" spans="2:4" x14ac:dyDescent="0.35">
      <c r="B15930" t="s">
        <v>18846</v>
      </c>
      <c r="C15930" t="s">
        <v>19641</v>
      </c>
      <c r="D15930" t="s">
        <v>20007</v>
      </c>
    </row>
    <row r="15931" spans="2:4" x14ac:dyDescent="0.35">
      <c r="B15931" t="s">
        <v>18847</v>
      </c>
      <c r="C15931" t="s">
        <v>19641</v>
      </c>
      <c r="D15931" t="s">
        <v>20007</v>
      </c>
    </row>
    <row r="15932" spans="2:4" x14ac:dyDescent="0.35">
      <c r="B15932" t="s">
        <v>18848</v>
      </c>
      <c r="C15932" t="s">
        <v>19641</v>
      </c>
      <c r="D15932" t="s">
        <v>20007</v>
      </c>
    </row>
    <row r="15933" spans="2:4" x14ac:dyDescent="0.35">
      <c r="B15933" t="s">
        <v>18849</v>
      </c>
      <c r="C15933" t="s">
        <v>19641</v>
      </c>
      <c r="D15933" t="s">
        <v>20007</v>
      </c>
    </row>
    <row r="15934" spans="2:4" x14ac:dyDescent="0.35">
      <c r="B15934" t="s">
        <v>18850</v>
      </c>
      <c r="C15934" t="s">
        <v>19641</v>
      </c>
      <c r="D15934" t="s">
        <v>20008</v>
      </c>
    </row>
    <row r="15935" spans="2:4" x14ac:dyDescent="0.35">
      <c r="B15935" t="s">
        <v>18851</v>
      </c>
      <c r="C15935" t="s">
        <v>19641</v>
      </c>
    </row>
    <row r="15936" spans="2:4" x14ac:dyDescent="0.35">
      <c r="B15936" t="s">
        <v>7563</v>
      </c>
      <c r="C15936" t="s">
        <v>19641</v>
      </c>
      <c r="D15936" t="s">
        <v>8601</v>
      </c>
    </row>
    <row r="15937" spans="2:5" x14ac:dyDescent="0.35">
      <c r="B15937" t="s">
        <v>18852</v>
      </c>
      <c r="C15937" t="s">
        <v>19641</v>
      </c>
      <c r="D15937" t="s">
        <v>8601</v>
      </c>
    </row>
    <row r="15938" spans="2:5" x14ac:dyDescent="0.35">
      <c r="B15938" t="s">
        <v>18853</v>
      </c>
      <c r="C15938" t="s">
        <v>19641</v>
      </c>
      <c r="D15938" t="s">
        <v>8601</v>
      </c>
    </row>
    <row r="15939" spans="2:5" x14ac:dyDescent="0.35">
      <c r="B15939" t="s">
        <v>7564</v>
      </c>
      <c r="C15939" t="s">
        <v>19641</v>
      </c>
    </row>
    <row r="15940" spans="2:5" x14ac:dyDescent="0.35">
      <c r="B15940" t="s">
        <v>7565</v>
      </c>
      <c r="C15940" t="s">
        <v>19641</v>
      </c>
      <c r="D15940" t="s">
        <v>8602</v>
      </c>
      <c r="E15940" t="s">
        <v>1046</v>
      </c>
    </row>
    <row r="15941" spans="2:5" x14ac:dyDescent="0.35">
      <c r="B15941" t="s">
        <v>18854</v>
      </c>
      <c r="C15941" t="s">
        <v>19641</v>
      </c>
      <c r="D15941" t="s">
        <v>20009</v>
      </c>
    </row>
    <row r="15942" spans="2:5" x14ac:dyDescent="0.35">
      <c r="B15942" t="s">
        <v>18855</v>
      </c>
      <c r="C15942" t="s">
        <v>19641</v>
      </c>
    </row>
    <row r="15943" spans="2:5" x14ac:dyDescent="0.35">
      <c r="B15943" t="s">
        <v>18856</v>
      </c>
      <c r="C15943" t="s">
        <v>19641</v>
      </c>
      <c r="D15943" t="s">
        <v>20009</v>
      </c>
    </row>
    <row r="15944" spans="2:5" x14ac:dyDescent="0.35">
      <c r="B15944" t="s">
        <v>18857</v>
      </c>
      <c r="C15944" t="s">
        <v>19641</v>
      </c>
      <c r="D15944" t="s">
        <v>20010</v>
      </c>
    </row>
    <row r="15945" spans="2:5" x14ac:dyDescent="0.35">
      <c r="B15945" t="s">
        <v>18858</v>
      </c>
      <c r="C15945" t="s">
        <v>19641</v>
      </c>
      <c r="D15945" t="s">
        <v>20010</v>
      </c>
    </row>
    <row r="15946" spans="2:5" x14ac:dyDescent="0.35">
      <c r="B15946" t="s">
        <v>18859</v>
      </c>
      <c r="C15946" t="s">
        <v>19641</v>
      </c>
      <c r="D15946" t="s">
        <v>20010</v>
      </c>
    </row>
    <row r="15947" spans="2:5" x14ac:dyDescent="0.35">
      <c r="B15947" t="s">
        <v>18860</v>
      </c>
      <c r="C15947" t="s">
        <v>19641</v>
      </c>
      <c r="D15947" t="s">
        <v>20010</v>
      </c>
    </row>
    <row r="15948" spans="2:5" x14ac:dyDescent="0.35">
      <c r="B15948" t="s">
        <v>18861</v>
      </c>
      <c r="C15948" t="s">
        <v>19641</v>
      </c>
      <c r="D15948" t="s">
        <v>20010</v>
      </c>
    </row>
    <row r="15949" spans="2:5" x14ac:dyDescent="0.35">
      <c r="B15949" t="s">
        <v>18862</v>
      </c>
      <c r="C15949" t="s">
        <v>19641</v>
      </c>
      <c r="D15949" t="s">
        <v>20010</v>
      </c>
    </row>
    <row r="15950" spans="2:5" x14ac:dyDescent="0.35">
      <c r="B15950" t="s">
        <v>18863</v>
      </c>
      <c r="C15950" t="s">
        <v>19641</v>
      </c>
      <c r="D15950" t="s">
        <v>20010</v>
      </c>
    </row>
    <row r="15951" spans="2:5" x14ac:dyDescent="0.35">
      <c r="B15951" t="s">
        <v>18864</v>
      </c>
      <c r="C15951" t="s">
        <v>19641</v>
      </c>
      <c r="D15951" t="s">
        <v>20010</v>
      </c>
    </row>
    <row r="15952" spans="2:5" x14ac:dyDescent="0.35">
      <c r="B15952" t="s">
        <v>18865</v>
      </c>
      <c r="C15952" t="s">
        <v>19641</v>
      </c>
      <c r="D15952" t="s">
        <v>20010</v>
      </c>
    </row>
    <row r="15953" spans="2:4" x14ac:dyDescent="0.35">
      <c r="B15953" t="s">
        <v>18866</v>
      </c>
      <c r="C15953" t="s">
        <v>19641</v>
      </c>
    </row>
    <row r="15954" spans="2:4" x14ac:dyDescent="0.35">
      <c r="B15954" t="s">
        <v>18867</v>
      </c>
      <c r="C15954" t="s">
        <v>19641</v>
      </c>
      <c r="D15954" t="s">
        <v>20010</v>
      </c>
    </row>
    <row r="15955" spans="2:4" x14ac:dyDescent="0.35">
      <c r="B15955" t="s">
        <v>18868</v>
      </c>
      <c r="C15955" t="s">
        <v>19641</v>
      </c>
      <c r="D15955" t="s">
        <v>20010</v>
      </c>
    </row>
    <row r="15956" spans="2:4" x14ac:dyDescent="0.35">
      <c r="B15956" t="s">
        <v>18869</v>
      </c>
      <c r="C15956" t="s">
        <v>19641</v>
      </c>
      <c r="D15956" t="s">
        <v>20011</v>
      </c>
    </row>
    <row r="15957" spans="2:4" x14ac:dyDescent="0.35">
      <c r="B15957" t="s">
        <v>18870</v>
      </c>
      <c r="C15957" t="s">
        <v>19641</v>
      </c>
      <c r="D15957" t="s">
        <v>20012</v>
      </c>
    </row>
    <row r="15958" spans="2:4" x14ac:dyDescent="0.35">
      <c r="B15958" t="s">
        <v>18871</v>
      </c>
      <c r="C15958" t="s">
        <v>19641</v>
      </c>
      <c r="D15958" t="s">
        <v>20013</v>
      </c>
    </row>
    <row r="15959" spans="2:4" x14ac:dyDescent="0.35">
      <c r="B15959" t="s">
        <v>18872</v>
      </c>
      <c r="C15959" t="s">
        <v>19641</v>
      </c>
      <c r="D15959" t="s">
        <v>20013</v>
      </c>
    </row>
    <row r="15960" spans="2:4" x14ac:dyDescent="0.35">
      <c r="B15960" t="s">
        <v>18873</v>
      </c>
      <c r="C15960" t="s">
        <v>19641</v>
      </c>
      <c r="D15960" t="s">
        <v>20013</v>
      </c>
    </row>
    <row r="15961" spans="2:4" x14ac:dyDescent="0.35">
      <c r="B15961" t="s">
        <v>18874</v>
      </c>
      <c r="C15961" t="s">
        <v>19641</v>
      </c>
      <c r="D15961" t="s">
        <v>20013</v>
      </c>
    </row>
    <row r="15962" spans="2:4" x14ac:dyDescent="0.35">
      <c r="B15962" t="s">
        <v>18875</v>
      </c>
      <c r="C15962" t="s">
        <v>19641</v>
      </c>
      <c r="D15962" t="s">
        <v>20013</v>
      </c>
    </row>
    <row r="15963" spans="2:4" x14ac:dyDescent="0.35">
      <c r="B15963" t="s">
        <v>18876</v>
      </c>
      <c r="C15963" t="s">
        <v>19641</v>
      </c>
      <c r="D15963" t="s">
        <v>20013</v>
      </c>
    </row>
    <row r="15964" spans="2:4" x14ac:dyDescent="0.35">
      <c r="B15964" t="s">
        <v>18877</v>
      </c>
      <c r="C15964" t="s">
        <v>19641</v>
      </c>
      <c r="D15964" t="s">
        <v>20013</v>
      </c>
    </row>
    <row r="15965" spans="2:4" x14ac:dyDescent="0.35">
      <c r="B15965" t="s">
        <v>18878</v>
      </c>
      <c r="C15965" t="s">
        <v>19641</v>
      </c>
      <c r="D15965" t="s">
        <v>20013</v>
      </c>
    </row>
    <row r="15966" spans="2:4" x14ac:dyDescent="0.35">
      <c r="B15966" t="s">
        <v>18879</v>
      </c>
      <c r="C15966" t="s">
        <v>19641</v>
      </c>
      <c r="D15966" t="s">
        <v>20013</v>
      </c>
    </row>
    <row r="15967" spans="2:4" x14ac:dyDescent="0.35">
      <c r="B15967" t="s">
        <v>18880</v>
      </c>
      <c r="C15967" t="s">
        <v>19641</v>
      </c>
      <c r="D15967" t="s">
        <v>20014</v>
      </c>
    </row>
    <row r="15968" spans="2:4" x14ac:dyDescent="0.35">
      <c r="B15968" t="s">
        <v>18881</v>
      </c>
      <c r="C15968" t="s">
        <v>19641</v>
      </c>
      <c r="D15968" t="s">
        <v>20014</v>
      </c>
    </row>
    <row r="15969" spans="2:5" x14ac:dyDescent="0.35">
      <c r="B15969" t="s">
        <v>7571</v>
      </c>
      <c r="C15969" t="s">
        <v>19641</v>
      </c>
      <c r="D15969" t="s">
        <v>8606</v>
      </c>
    </row>
    <row r="15970" spans="2:5" x14ac:dyDescent="0.35">
      <c r="B15970" t="s">
        <v>18882</v>
      </c>
      <c r="C15970" t="s">
        <v>19641</v>
      </c>
      <c r="D15970" t="s">
        <v>20015</v>
      </c>
      <c r="E15970" t="s">
        <v>1041</v>
      </c>
    </row>
    <row r="15971" spans="2:5" x14ac:dyDescent="0.35">
      <c r="B15971" t="s">
        <v>18883</v>
      </c>
      <c r="C15971" t="s">
        <v>19641</v>
      </c>
      <c r="D15971" t="s">
        <v>20015</v>
      </c>
      <c r="E15971" t="s">
        <v>1041</v>
      </c>
    </row>
    <row r="15972" spans="2:5" x14ac:dyDescent="0.35">
      <c r="B15972" t="s">
        <v>18884</v>
      </c>
      <c r="C15972" t="s">
        <v>19641</v>
      </c>
      <c r="D15972" t="s">
        <v>20015</v>
      </c>
      <c r="E15972" t="s">
        <v>1041</v>
      </c>
    </row>
    <row r="15973" spans="2:5" x14ac:dyDescent="0.35">
      <c r="B15973" t="s">
        <v>18885</v>
      </c>
      <c r="C15973" t="s">
        <v>19641</v>
      </c>
      <c r="D15973" t="s">
        <v>20015</v>
      </c>
      <c r="E15973" t="s">
        <v>1041</v>
      </c>
    </row>
    <row r="15974" spans="2:5" x14ac:dyDescent="0.35">
      <c r="B15974" t="s">
        <v>18886</v>
      </c>
      <c r="C15974" t="s">
        <v>19641</v>
      </c>
      <c r="D15974" t="s">
        <v>9078</v>
      </c>
    </row>
    <row r="15975" spans="2:5" x14ac:dyDescent="0.35">
      <c r="B15975" t="s">
        <v>9076</v>
      </c>
      <c r="C15975" t="s">
        <v>19641</v>
      </c>
    </row>
    <row r="15976" spans="2:5" x14ac:dyDescent="0.35">
      <c r="B15976" t="s">
        <v>18887</v>
      </c>
      <c r="C15976" t="s">
        <v>19641</v>
      </c>
      <c r="D15976" t="s">
        <v>9078</v>
      </c>
    </row>
    <row r="15977" spans="2:5" x14ac:dyDescent="0.35">
      <c r="B15977" t="s">
        <v>18888</v>
      </c>
      <c r="C15977" t="s">
        <v>19641</v>
      </c>
      <c r="D15977" t="s">
        <v>9078</v>
      </c>
    </row>
    <row r="15978" spans="2:5" x14ac:dyDescent="0.35">
      <c r="B15978" t="s">
        <v>18889</v>
      </c>
      <c r="C15978" t="s">
        <v>19641</v>
      </c>
    </row>
    <row r="15979" spans="2:5" x14ac:dyDescent="0.35">
      <c r="B15979" t="s">
        <v>18890</v>
      </c>
      <c r="C15979" t="s">
        <v>19641</v>
      </c>
      <c r="D15979" t="s">
        <v>9078</v>
      </c>
    </row>
    <row r="15980" spans="2:5" x14ac:dyDescent="0.35">
      <c r="B15980" t="s">
        <v>18891</v>
      </c>
      <c r="C15980" t="s">
        <v>19641</v>
      </c>
      <c r="D15980" t="s">
        <v>9078</v>
      </c>
    </row>
    <row r="15981" spans="2:5" x14ac:dyDescent="0.35">
      <c r="B15981" t="s">
        <v>18892</v>
      </c>
      <c r="C15981" t="s">
        <v>19641</v>
      </c>
      <c r="D15981" t="s">
        <v>9078</v>
      </c>
    </row>
    <row r="15982" spans="2:5" x14ac:dyDescent="0.35">
      <c r="B15982" t="s">
        <v>18893</v>
      </c>
      <c r="C15982" t="s">
        <v>19641</v>
      </c>
    </row>
    <row r="15983" spans="2:5" x14ac:dyDescent="0.35">
      <c r="B15983" t="s">
        <v>18894</v>
      </c>
      <c r="C15983" t="s">
        <v>19641</v>
      </c>
      <c r="D15983" t="s">
        <v>9078</v>
      </c>
    </row>
    <row r="15984" spans="2:5" x14ac:dyDescent="0.35">
      <c r="B15984" t="s">
        <v>18895</v>
      </c>
      <c r="C15984" t="s">
        <v>19641</v>
      </c>
      <c r="D15984" t="s">
        <v>9078</v>
      </c>
    </row>
    <row r="15985" spans="2:5" x14ac:dyDescent="0.35">
      <c r="B15985" t="s">
        <v>18896</v>
      </c>
      <c r="C15985" t="s">
        <v>19641</v>
      </c>
      <c r="D15985" t="s">
        <v>9078</v>
      </c>
    </row>
    <row r="15986" spans="2:5" x14ac:dyDescent="0.35">
      <c r="B15986" t="s">
        <v>18897</v>
      </c>
      <c r="C15986" t="s">
        <v>19641</v>
      </c>
      <c r="D15986" t="s">
        <v>9078</v>
      </c>
    </row>
    <row r="15987" spans="2:5" x14ac:dyDescent="0.35">
      <c r="B15987" t="s">
        <v>18898</v>
      </c>
      <c r="C15987" t="s">
        <v>19641</v>
      </c>
      <c r="D15987" t="s">
        <v>9078</v>
      </c>
    </row>
    <row r="15988" spans="2:5" x14ac:dyDescent="0.35">
      <c r="B15988" t="s">
        <v>18899</v>
      </c>
      <c r="C15988" t="s">
        <v>19641</v>
      </c>
      <c r="D15988" t="s">
        <v>9078</v>
      </c>
    </row>
    <row r="15989" spans="2:5" x14ac:dyDescent="0.35">
      <c r="B15989" t="s">
        <v>18900</v>
      </c>
      <c r="C15989" t="s">
        <v>19641</v>
      </c>
      <c r="D15989" t="s">
        <v>9078</v>
      </c>
    </row>
    <row r="15990" spans="2:5" x14ac:dyDescent="0.35">
      <c r="B15990" t="s">
        <v>18901</v>
      </c>
      <c r="C15990" t="s">
        <v>19641</v>
      </c>
      <c r="D15990" t="s">
        <v>9078</v>
      </c>
    </row>
    <row r="15991" spans="2:5" x14ac:dyDescent="0.35">
      <c r="B15991" t="s">
        <v>18902</v>
      </c>
      <c r="C15991" t="s">
        <v>19641</v>
      </c>
      <c r="D15991" t="s">
        <v>9078</v>
      </c>
    </row>
    <row r="15992" spans="2:5" x14ac:dyDescent="0.35">
      <c r="B15992" t="s">
        <v>18903</v>
      </c>
      <c r="C15992" t="s">
        <v>19641</v>
      </c>
      <c r="D15992" t="s">
        <v>9078</v>
      </c>
    </row>
    <row r="15993" spans="2:5" x14ac:dyDescent="0.35">
      <c r="B15993" t="s">
        <v>18904</v>
      </c>
      <c r="C15993" t="s">
        <v>19641</v>
      </c>
      <c r="D15993" t="s">
        <v>9078</v>
      </c>
    </row>
    <row r="15994" spans="2:5" x14ac:dyDescent="0.35">
      <c r="B15994" t="s">
        <v>18905</v>
      </c>
      <c r="C15994" t="s">
        <v>19641</v>
      </c>
      <c r="D15994" t="s">
        <v>9078</v>
      </c>
    </row>
    <row r="15995" spans="2:5" x14ac:dyDescent="0.35">
      <c r="B15995" t="s">
        <v>18906</v>
      </c>
      <c r="C15995" t="s">
        <v>19641</v>
      </c>
      <c r="D15995" t="s">
        <v>9078</v>
      </c>
    </row>
    <row r="15996" spans="2:5" x14ac:dyDescent="0.35">
      <c r="B15996" t="s">
        <v>18907</v>
      </c>
      <c r="C15996" t="s">
        <v>19641</v>
      </c>
      <c r="D15996" t="s">
        <v>9078</v>
      </c>
    </row>
    <row r="15997" spans="2:5" x14ac:dyDescent="0.35">
      <c r="B15997" t="s">
        <v>18908</v>
      </c>
      <c r="C15997" t="s">
        <v>19641</v>
      </c>
      <c r="D15997" t="s">
        <v>9078</v>
      </c>
    </row>
    <row r="15998" spans="2:5" x14ac:dyDescent="0.35">
      <c r="B15998" t="s">
        <v>18909</v>
      </c>
      <c r="C15998" t="s">
        <v>19641</v>
      </c>
      <c r="D15998" t="s">
        <v>20016</v>
      </c>
      <c r="E15998" t="s">
        <v>1105</v>
      </c>
    </row>
    <row r="15999" spans="2:5" x14ac:dyDescent="0.35">
      <c r="B15999" t="s">
        <v>18910</v>
      </c>
      <c r="C15999" t="s">
        <v>19641</v>
      </c>
      <c r="D15999" t="s">
        <v>20017</v>
      </c>
    </row>
    <row r="16000" spans="2:5" x14ac:dyDescent="0.35">
      <c r="B16000" t="s">
        <v>18911</v>
      </c>
      <c r="C16000" t="s">
        <v>19641</v>
      </c>
      <c r="D16000" t="s">
        <v>20018</v>
      </c>
    </row>
    <row r="16001" spans="2:5" x14ac:dyDescent="0.35">
      <c r="B16001" t="s">
        <v>18912</v>
      </c>
      <c r="C16001" t="s">
        <v>19641</v>
      </c>
      <c r="D16001" t="s">
        <v>20019</v>
      </c>
    </row>
    <row r="16002" spans="2:5" x14ac:dyDescent="0.35">
      <c r="B16002" t="s">
        <v>18913</v>
      </c>
      <c r="C16002" t="s">
        <v>19641</v>
      </c>
      <c r="D16002" t="s">
        <v>9075</v>
      </c>
    </row>
    <row r="16003" spans="2:5" x14ac:dyDescent="0.35">
      <c r="B16003" t="s">
        <v>18914</v>
      </c>
      <c r="C16003" t="s">
        <v>19641</v>
      </c>
      <c r="D16003" t="s">
        <v>9075</v>
      </c>
    </row>
    <row r="16004" spans="2:5" x14ac:dyDescent="0.35">
      <c r="B16004" t="s">
        <v>18915</v>
      </c>
      <c r="C16004" t="s">
        <v>19641</v>
      </c>
      <c r="D16004" t="s">
        <v>9075</v>
      </c>
    </row>
    <row r="16005" spans="2:5" x14ac:dyDescent="0.35">
      <c r="B16005" t="s">
        <v>18916</v>
      </c>
      <c r="C16005" t="s">
        <v>19641</v>
      </c>
      <c r="D16005" t="s">
        <v>9075</v>
      </c>
    </row>
    <row r="16006" spans="2:5" x14ac:dyDescent="0.35">
      <c r="B16006" t="s">
        <v>18917</v>
      </c>
      <c r="C16006" t="s">
        <v>19641</v>
      </c>
      <c r="D16006" t="s">
        <v>9075</v>
      </c>
    </row>
    <row r="16007" spans="2:5" x14ac:dyDescent="0.35">
      <c r="B16007" t="s">
        <v>18918</v>
      </c>
      <c r="C16007" t="s">
        <v>19641</v>
      </c>
      <c r="D16007" t="s">
        <v>9075</v>
      </c>
    </row>
    <row r="16008" spans="2:5" x14ac:dyDescent="0.35">
      <c r="B16008" t="s">
        <v>18919</v>
      </c>
      <c r="C16008" t="s">
        <v>19641</v>
      </c>
      <c r="D16008" t="s">
        <v>9075</v>
      </c>
    </row>
    <row r="16009" spans="2:5" x14ac:dyDescent="0.35">
      <c r="B16009" t="s">
        <v>18920</v>
      </c>
      <c r="C16009" t="s">
        <v>19641</v>
      </c>
      <c r="D16009" t="s">
        <v>9075</v>
      </c>
    </row>
    <row r="16010" spans="2:5" x14ac:dyDescent="0.35">
      <c r="B16010" t="s">
        <v>18921</v>
      </c>
      <c r="C16010" t="s">
        <v>19641</v>
      </c>
      <c r="D16010" t="s">
        <v>9075</v>
      </c>
    </row>
    <row r="16011" spans="2:5" x14ac:dyDescent="0.35">
      <c r="B16011" t="s">
        <v>18922</v>
      </c>
      <c r="C16011" t="s">
        <v>19641</v>
      </c>
      <c r="D16011" t="s">
        <v>9075</v>
      </c>
    </row>
    <row r="16012" spans="2:5" x14ac:dyDescent="0.35">
      <c r="B16012" t="s">
        <v>18923</v>
      </c>
      <c r="C16012" t="s">
        <v>19641</v>
      </c>
      <c r="D16012" t="s">
        <v>20020</v>
      </c>
    </row>
    <row r="16013" spans="2:5" x14ac:dyDescent="0.35">
      <c r="B16013" t="s">
        <v>7582</v>
      </c>
      <c r="C16013" t="s">
        <v>19641</v>
      </c>
      <c r="D16013" t="s">
        <v>8611</v>
      </c>
      <c r="E16013" t="s">
        <v>1028</v>
      </c>
    </row>
    <row r="16014" spans="2:5" x14ac:dyDescent="0.35">
      <c r="B16014" t="s">
        <v>18924</v>
      </c>
      <c r="C16014" t="s">
        <v>19641</v>
      </c>
      <c r="D16014" t="s">
        <v>8611</v>
      </c>
      <c r="E16014" t="s">
        <v>1028</v>
      </c>
    </row>
    <row r="16015" spans="2:5" x14ac:dyDescent="0.35">
      <c r="B16015" t="s">
        <v>18925</v>
      </c>
      <c r="C16015" t="s">
        <v>19641</v>
      </c>
      <c r="D16015" t="s">
        <v>8611</v>
      </c>
      <c r="E16015" t="s">
        <v>1028</v>
      </c>
    </row>
    <row r="16016" spans="2:5" x14ac:dyDescent="0.35">
      <c r="B16016" t="s">
        <v>7583</v>
      </c>
      <c r="C16016" t="s">
        <v>19641</v>
      </c>
      <c r="D16016" t="s">
        <v>8611</v>
      </c>
      <c r="E16016" t="s">
        <v>1028</v>
      </c>
    </row>
    <row r="16017" spans="2:5" x14ac:dyDescent="0.35">
      <c r="B16017" t="s">
        <v>18926</v>
      </c>
      <c r="C16017" t="s">
        <v>19641</v>
      </c>
      <c r="D16017" t="s">
        <v>8611</v>
      </c>
      <c r="E16017" t="s">
        <v>1028</v>
      </c>
    </row>
    <row r="16018" spans="2:5" x14ac:dyDescent="0.35">
      <c r="B16018" t="s">
        <v>7584</v>
      </c>
      <c r="C16018" t="s">
        <v>19641</v>
      </c>
      <c r="D16018" t="s">
        <v>8611</v>
      </c>
      <c r="E16018" t="s">
        <v>1028</v>
      </c>
    </row>
    <row r="16019" spans="2:5" x14ac:dyDescent="0.35">
      <c r="B16019" t="s">
        <v>18927</v>
      </c>
      <c r="C16019" t="s">
        <v>19641</v>
      </c>
      <c r="D16019" t="s">
        <v>4147</v>
      </c>
    </row>
    <row r="16020" spans="2:5" x14ac:dyDescent="0.35">
      <c r="B16020" t="s">
        <v>18928</v>
      </c>
      <c r="C16020" t="s">
        <v>19641</v>
      </c>
      <c r="D16020" t="s">
        <v>4147</v>
      </c>
    </row>
    <row r="16021" spans="2:5" x14ac:dyDescent="0.35">
      <c r="B16021" t="s">
        <v>18929</v>
      </c>
      <c r="C16021" t="s">
        <v>19641</v>
      </c>
      <c r="D16021" t="s">
        <v>4147</v>
      </c>
    </row>
    <row r="16022" spans="2:5" x14ac:dyDescent="0.35">
      <c r="B16022" t="s">
        <v>18930</v>
      </c>
      <c r="C16022" t="s">
        <v>19641</v>
      </c>
      <c r="D16022" t="s">
        <v>20021</v>
      </c>
      <c r="E16022" t="s">
        <v>1057</v>
      </c>
    </row>
    <row r="16023" spans="2:5" x14ac:dyDescent="0.35">
      <c r="B16023" t="s">
        <v>18931</v>
      </c>
      <c r="C16023" t="s">
        <v>19641</v>
      </c>
      <c r="D16023" t="s">
        <v>20022</v>
      </c>
      <c r="E16023" t="s">
        <v>1057</v>
      </c>
    </row>
    <row r="16024" spans="2:5" x14ac:dyDescent="0.35">
      <c r="B16024" t="s">
        <v>18932</v>
      </c>
      <c r="C16024" t="s">
        <v>19641</v>
      </c>
      <c r="D16024" t="s">
        <v>20023</v>
      </c>
    </row>
    <row r="16025" spans="2:5" x14ac:dyDescent="0.35">
      <c r="B16025" t="s">
        <v>18933</v>
      </c>
      <c r="C16025" t="s">
        <v>19641</v>
      </c>
    </row>
    <row r="16026" spans="2:5" x14ac:dyDescent="0.35">
      <c r="B16026" t="s">
        <v>18934</v>
      </c>
      <c r="C16026" t="s">
        <v>19641</v>
      </c>
      <c r="D16026" t="s">
        <v>19742</v>
      </c>
    </row>
    <row r="16027" spans="2:5" x14ac:dyDescent="0.35">
      <c r="B16027" t="s">
        <v>18935</v>
      </c>
      <c r="C16027" t="s">
        <v>19641</v>
      </c>
      <c r="D16027" t="s">
        <v>19742</v>
      </c>
    </row>
    <row r="16028" spans="2:5" x14ac:dyDescent="0.35">
      <c r="B16028" t="s">
        <v>18936</v>
      </c>
      <c r="C16028" t="s">
        <v>19641</v>
      </c>
      <c r="D16028" t="s">
        <v>19742</v>
      </c>
    </row>
    <row r="16029" spans="2:5" x14ac:dyDescent="0.35">
      <c r="B16029" t="s">
        <v>18937</v>
      </c>
      <c r="C16029" t="s">
        <v>19641</v>
      </c>
      <c r="D16029" t="s">
        <v>19742</v>
      </c>
    </row>
    <row r="16030" spans="2:5" x14ac:dyDescent="0.35">
      <c r="B16030" t="s">
        <v>18938</v>
      </c>
      <c r="C16030" t="s">
        <v>19641</v>
      </c>
      <c r="D16030" t="s">
        <v>19742</v>
      </c>
    </row>
    <row r="16031" spans="2:5" x14ac:dyDescent="0.35">
      <c r="B16031" t="s">
        <v>18939</v>
      </c>
      <c r="C16031" t="s">
        <v>19641</v>
      </c>
      <c r="D16031" t="s">
        <v>19742</v>
      </c>
    </row>
    <row r="16032" spans="2:5" x14ac:dyDescent="0.35">
      <c r="B16032" t="s">
        <v>18940</v>
      </c>
      <c r="C16032" t="s">
        <v>19641</v>
      </c>
      <c r="D16032" t="s">
        <v>19742</v>
      </c>
    </row>
    <row r="16033" spans="2:4" x14ac:dyDescent="0.35">
      <c r="B16033" t="s">
        <v>18941</v>
      </c>
      <c r="C16033" t="s">
        <v>19641</v>
      </c>
      <c r="D16033" t="s">
        <v>19742</v>
      </c>
    </row>
    <row r="16034" spans="2:4" x14ac:dyDescent="0.35">
      <c r="B16034" t="s">
        <v>18942</v>
      </c>
      <c r="C16034" t="s">
        <v>19641</v>
      </c>
      <c r="D16034" t="s">
        <v>19742</v>
      </c>
    </row>
    <row r="16035" spans="2:4" x14ac:dyDescent="0.35">
      <c r="B16035" t="s">
        <v>18943</v>
      </c>
      <c r="C16035" t="s">
        <v>19641</v>
      </c>
      <c r="D16035" t="s">
        <v>19742</v>
      </c>
    </row>
    <row r="16036" spans="2:4" x14ac:dyDescent="0.35">
      <c r="B16036" t="s">
        <v>18944</v>
      </c>
      <c r="C16036" t="s">
        <v>19641</v>
      </c>
      <c r="D16036" t="s">
        <v>19742</v>
      </c>
    </row>
    <row r="16037" spans="2:4" x14ac:dyDescent="0.35">
      <c r="B16037" t="s">
        <v>18945</v>
      </c>
      <c r="C16037" t="s">
        <v>19641</v>
      </c>
      <c r="D16037" t="s">
        <v>19742</v>
      </c>
    </row>
    <row r="16038" spans="2:4" x14ac:dyDescent="0.35">
      <c r="B16038" t="s">
        <v>18946</v>
      </c>
      <c r="C16038" t="s">
        <v>19641</v>
      </c>
      <c r="D16038" t="s">
        <v>19742</v>
      </c>
    </row>
    <row r="16039" spans="2:4" x14ac:dyDescent="0.35">
      <c r="B16039" t="s">
        <v>18947</v>
      </c>
      <c r="C16039" t="s">
        <v>19641</v>
      </c>
      <c r="D16039" t="s">
        <v>19742</v>
      </c>
    </row>
    <row r="16040" spans="2:4" x14ac:dyDescent="0.35">
      <c r="B16040" t="s">
        <v>18948</v>
      </c>
      <c r="C16040" t="s">
        <v>19641</v>
      </c>
      <c r="D16040" t="s">
        <v>19742</v>
      </c>
    </row>
    <row r="16041" spans="2:4" x14ac:dyDescent="0.35">
      <c r="B16041" t="s">
        <v>18949</v>
      </c>
      <c r="C16041" t="s">
        <v>19641</v>
      </c>
      <c r="D16041" t="s">
        <v>19742</v>
      </c>
    </row>
    <row r="16042" spans="2:4" x14ac:dyDescent="0.35">
      <c r="B16042" t="s">
        <v>18950</v>
      </c>
      <c r="C16042" t="s">
        <v>19641</v>
      </c>
      <c r="D16042" t="s">
        <v>19742</v>
      </c>
    </row>
    <row r="16043" spans="2:4" x14ac:dyDescent="0.35">
      <c r="B16043" t="s">
        <v>18951</v>
      </c>
      <c r="C16043" t="s">
        <v>19641</v>
      </c>
      <c r="D16043" t="s">
        <v>19742</v>
      </c>
    </row>
    <row r="16044" spans="2:4" x14ac:dyDescent="0.35">
      <c r="B16044" t="s">
        <v>18952</v>
      </c>
      <c r="C16044" t="s">
        <v>19641</v>
      </c>
      <c r="D16044" t="s">
        <v>19742</v>
      </c>
    </row>
    <row r="16045" spans="2:4" x14ac:dyDescent="0.35">
      <c r="B16045" t="s">
        <v>18953</v>
      </c>
      <c r="C16045" t="s">
        <v>19641</v>
      </c>
      <c r="D16045" t="s">
        <v>19742</v>
      </c>
    </row>
    <row r="16046" spans="2:4" x14ac:dyDescent="0.35">
      <c r="B16046" t="s">
        <v>18954</v>
      </c>
      <c r="C16046" t="s">
        <v>19641</v>
      </c>
      <c r="D16046" t="s">
        <v>19742</v>
      </c>
    </row>
    <row r="16047" spans="2:4" x14ac:dyDescent="0.35">
      <c r="B16047" t="s">
        <v>18955</v>
      </c>
      <c r="C16047" t="s">
        <v>19641</v>
      </c>
      <c r="D16047" t="s">
        <v>19742</v>
      </c>
    </row>
    <row r="16048" spans="2:4" x14ac:dyDescent="0.35">
      <c r="B16048" t="s">
        <v>18956</v>
      </c>
      <c r="C16048" t="s">
        <v>19641</v>
      </c>
      <c r="D16048" t="s">
        <v>19742</v>
      </c>
    </row>
    <row r="16049" spans="2:5" x14ac:dyDescent="0.35">
      <c r="B16049" t="s">
        <v>18957</v>
      </c>
      <c r="C16049" t="s">
        <v>19641</v>
      </c>
      <c r="D16049" t="s">
        <v>19742</v>
      </c>
    </row>
    <row r="16050" spans="2:5" x14ac:dyDescent="0.35">
      <c r="B16050" t="s">
        <v>18958</v>
      </c>
      <c r="C16050" t="s">
        <v>19641</v>
      </c>
      <c r="D16050" t="s">
        <v>20024</v>
      </c>
      <c r="E16050" t="s">
        <v>4149</v>
      </c>
    </row>
    <row r="16051" spans="2:5" x14ac:dyDescent="0.35">
      <c r="B16051" t="s">
        <v>18959</v>
      </c>
      <c r="C16051" t="s">
        <v>19641</v>
      </c>
      <c r="D16051" t="s">
        <v>20025</v>
      </c>
      <c r="E16051" t="s">
        <v>4149</v>
      </c>
    </row>
    <row r="16052" spans="2:5" x14ac:dyDescent="0.35">
      <c r="B16052" t="s">
        <v>18960</v>
      </c>
      <c r="C16052" t="s">
        <v>19641</v>
      </c>
      <c r="D16052" t="s">
        <v>9096</v>
      </c>
    </row>
    <row r="16053" spans="2:5" x14ac:dyDescent="0.35">
      <c r="B16053" t="s">
        <v>18961</v>
      </c>
      <c r="C16053" t="s">
        <v>19641</v>
      </c>
      <c r="D16053" t="s">
        <v>9096</v>
      </c>
    </row>
    <row r="16054" spans="2:5" x14ac:dyDescent="0.35">
      <c r="B16054" t="s">
        <v>18962</v>
      </c>
      <c r="C16054" t="s">
        <v>19641</v>
      </c>
      <c r="D16054" t="s">
        <v>9096</v>
      </c>
    </row>
    <row r="16055" spans="2:5" x14ac:dyDescent="0.35">
      <c r="B16055" t="s">
        <v>9083</v>
      </c>
      <c r="C16055" t="s">
        <v>19641</v>
      </c>
    </row>
    <row r="16056" spans="2:5" x14ac:dyDescent="0.35">
      <c r="B16056" t="s">
        <v>18963</v>
      </c>
      <c r="C16056" t="s">
        <v>19641</v>
      </c>
    </row>
    <row r="16057" spans="2:5" x14ac:dyDescent="0.35">
      <c r="B16057" t="s">
        <v>18964</v>
      </c>
      <c r="C16057" t="s">
        <v>19641</v>
      </c>
    </row>
    <row r="16058" spans="2:5" x14ac:dyDescent="0.35">
      <c r="B16058" t="s">
        <v>18965</v>
      </c>
      <c r="C16058" t="s">
        <v>19641</v>
      </c>
      <c r="D16058" t="s">
        <v>20026</v>
      </c>
    </row>
    <row r="16059" spans="2:5" x14ac:dyDescent="0.35">
      <c r="B16059" t="s">
        <v>18966</v>
      </c>
      <c r="C16059" t="s">
        <v>19641</v>
      </c>
      <c r="D16059" t="s">
        <v>20026</v>
      </c>
    </row>
    <row r="16060" spans="2:5" x14ac:dyDescent="0.35">
      <c r="B16060" t="s">
        <v>18967</v>
      </c>
      <c r="C16060" t="s">
        <v>19641</v>
      </c>
      <c r="D16060" t="s">
        <v>20026</v>
      </c>
    </row>
    <row r="16061" spans="2:5" x14ac:dyDescent="0.35">
      <c r="B16061" t="s">
        <v>18968</v>
      </c>
      <c r="C16061" t="s">
        <v>19641</v>
      </c>
      <c r="D16061" t="s">
        <v>20026</v>
      </c>
    </row>
    <row r="16062" spans="2:5" x14ac:dyDescent="0.35">
      <c r="B16062" t="s">
        <v>18969</v>
      </c>
      <c r="C16062" t="s">
        <v>19641</v>
      </c>
      <c r="D16062" t="s">
        <v>20026</v>
      </c>
    </row>
    <row r="16063" spans="2:5" x14ac:dyDescent="0.35">
      <c r="B16063" t="s">
        <v>18970</v>
      </c>
      <c r="C16063" t="s">
        <v>19641</v>
      </c>
      <c r="D16063" t="s">
        <v>20026</v>
      </c>
    </row>
    <row r="16064" spans="2:5" x14ac:dyDescent="0.35">
      <c r="B16064" t="s">
        <v>18971</v>
      </c>
      <c r="C16064" t="s">
        <v>19641</v>
      </c>
      <c r="D16064" t="s">
        <v>20026</v>
      </c>
    </row>
    <row r="16065" spans="2:4" x14ac:dyDescent="0.35">
      <c r="B16065" t="s">
        <v>18972</v>
      </c>
      <c r="C16065" t="s">
        <v>19641</v>
      </c>
      <c r="D16065" t="s">
        <v>20026</v>
      </c>
    </row>
    <row r="16066" spans="2:4" x14ac:dyDescent="0.35">
      <c r="B16066" t="s">
        <v>18973</v>
      </c>
      <c r="C16066" t="s">
        <v>19641</v>
      </c>
      <c r="D16066" t="s">
        <v>20026</v>
      </c>
    </row>
    <row r="16067" spans="2:4" x14ac:dyDescent="0.35">
      <c r="B16067" t="s">
        <v>18974</v>
      </c>
      <c r="C16067" t="s">
        <v>19641</v>
      </c>
      <c r="D16067" t="s">
        <v>20026</v>
      </c>
    </row>
    <row r="16068" spans="2:4" x14ac:dyDescent="0.35">
      <c r="B16068" t="s">
        <v>18975</v>
      </c>
      <c r="C16068" t="s">
        <v>19641</v>
      </c>
      <c r="D16068" t="s">
        <v>20026</v>
      </c>
    </row>
    <row r="16069" spans="2:4" x14ac:dyDescent="0.35">
      <c r="B16069" t="s">
        <v>18976</v>
      </c>
      <c r="C16069" t="s">
        <v>19641</v>
      </c>
      <c r="D16069" t="s">
        <v>20026</v>
      </c>
    </row>
    <row r="16070" spans="2:4" x14ac:dyDescent="0.35">
      <c r="B16070" t="s">
        <v>18977</v>
      </c>
      <c r="C16070" t="s">
        <v>19641</v>
      </c>
      <c r="D16070" t="s">
        <v>20026</v>
      </c>
    </row>
    <row r="16071" spans="2:4" x14ac:dyDescent="0.35">
      <c r="B16071" t="s">
        <v>18978</v>
      </c>
      <c r="C16071" t="s">
        <v>19641</v>
      </c>
      <c r="D16071" t="s">
        <v>20026</v>
      </c>
    </row>
    <row r="16072" spans="2:4" x14ac:dyDescent="0.35">
      <c r="B16072" t="s">
        <v>18979</v>
      </c>
      <c r="C16072" t="s">
        <v>19641</v>
      </c>
      <c r="D16072" t="s">
        <v>20026</v>
      </c>
    </row>
    <row r="16073" spans="2:4" x14ac:dyDescent="0.35">
      <c r="B16073" t="s">
        <v>18980</v>
      </c>
      <c r="C16073" t="s">
        <v>19641</v>
      </c>
      <c r="D16073" t="s">
        <v>20026</v>
      </c>
    </row>
    <row r="16074" spans="2:4" x14ac:dyDescent="0.35">
      <c r="B16074" t="s">
        <v>18981</v>
      </c>
      <c r="C16074" t="s">
        <v>19641</v>
      </c>
      <c r="D16074" t="s">
        <v>20026</v>
      </c>
    </row>
    <row r="16075" spans="2:4" x14ac:dyDescent="0.35">
      <c r="B16075" t="s">
        <v>18982</v>
      </c>
      <c r="C16075" t="s">
        <v>19641</v>
      </c>
      <c r="D16075" t="s">
        <v>20026</v>
      </c>
    </row>
    <row r="16076" spans="2:4" x14ac:dyDescent="0.35">
      <c r="B16076" t="s">
        <v>18983</v>
      </c>
      <c r="C16076" t="s">
        <v>19641</v>
      </c>
      <c r="D16076" t="s">
        <v>20026</v>
      </c>
    </row>
    <row r="16077" spans="2:4" x14ac:dyDescent="0.35">
      <c r="B16077" t="s">
        <v>18984</v>
      </c>
      <c r="C16077" t="s">
        <v>19641</v>
      </c>
      <c r="D16077" t="s">
        <v>20026</v>
      </c>
    </row>
    <row r="16078" spans="2:4" x14ac:dyDescent="0.35">
      <c r="B16078" t="s">
        <v>18985</v>
      </c>
      <c r="C16078" t="s">
        <v>19641</v>
      </c>
      <c r="D16078" t="s">
        <v>20026</v>
      </c>
    </row>
    <row r="16079" spans="2:4" x14ac:dyDescent="0.35">
      <c r="B16079" t="s">
        <v>18986</v>
      </c>
      <c r="C16079" t="s">
        <v>19641</v>
      </c>
      <c r="D16079" t="s">
        <v>20026</v>
      </c>
    </row>
    <row r="16080" spans="2:4" x14ac:dyDescent="0.35">
      <c r="B16080" t="s">
        <v>18987</v>
      </c>
      <c r="C16080" t="s">
        <v>19641</v>
      </c>
      <c r="D16080" t="s">
        <v>20026</v>
      </c>
    </row>
    <row r="16081" spans="2:4" x14ac:dyDescent="0.35">
      <c r="B16081" t="s">
        <v>18988</v>
      </c>
      <c r="C16081" t="s">
        <v>19641</v>
      </c>
      <c r="D16081" t="s">
        <v>20026</v>
      </c>
    </row>
    <row r="16082" spans="2:4" x14ac:dyDescent="0.35">
      <c r="B16082" t="s">
        <v>18989</v>
      </c>
      <c r="C16082" t="s">
        <v>19641</v>
      </c>
      <c r="D16082" t="s">
        <v>20026</v>
      </c>
    </row>
    <row r="16083" spans="2:4" x14ac:dyDescent="0.35">
      <c r="B16083" t="s">
        <v>18990</v>
      </c>
      <c r="C16083" t="s">
        <v>19641</v>
      </c>
      <c r="D16083" t="s">
        <v>20026</v>
      </c>
    </row>
    <row r="16084" spans="2:4" x14ac:dyDescent="0.35">
      <c r="B16084" t="s">
        <v>18991</v>
      </c>
      <c r="C16084" t="s">
        <v>19641</v>
      </c>
      <c r="D16084" t="s">
        <v>20026</v>
      </c>
    </row>
    <row r="16085" spans="2:4" x14ac:dyDescent="0.35">
      <c r="B16085" t="s">
        <v>18992</v>
      </c>
      <c r="C16085" t="s">
        <v>19641</v>
      </c>
      <c r="D16085" t="s">
        <v>19725</v>
      </c>
    </row>
    <row r="16086" spans="2:4" x14ac:dyDescent="0.35">
      <c r="B16086" t="s">
        <v>18993</v>
      </c>
      <c r="C16086" t="s">
        <v>19641</v>
      </c>
      <c r="D16086" t="s">
        <v>19725</v>
      </c>
    </row>
    <row r="16087" spans="2:4" x14ac:dyDescent="0.35">
      <c r="B16087" t="s">
        <v>18994</v>
      </c>
      <c r="C16087" t="s">
        <v>19641</v>
      </c>
      <c r="D16087" t="s">
        <v>19725</v>
      </c>
    </row>
    <row r="16088" spans="2:4" x14ac:dyDescent="0.35">
      <c r="B16088" t="s">
        <v>18995</v>
      </c>
      <c r="C16088" t="s">
        <v>19641</v>
      </c>
      <c r="D16088" t="s">
        <v>19725</v>
      </c>
    </row>
    <row r="16089" spans="2:4" x14ac:dyDescent="0.35">
      <c r="B16089" t="s">
        <v>18996</v>
      </c>
      <c r="C16089" t="s">
        <v>19641</v>
      </c>
      <c r="D16089" t="s">
        <v>19725</v>
      </c>
    </row>
    <row r="16090" spans="2:4" x14ac:dyDescent="0.35">
      <c r="B16090" t="s">
        <v>18997</v>
      </c>
      <c r="C16090" t="s">
        <v>19641</v>
      </c>
      <c r="D16090" t="s">
        <v>19725</v>
      </c>
    </row>
    <row r="16091" spans="2:4" x14ac:dyDescent="0.35">
      <c r="B16091" t="s">
        <v>18998</v>
      </c>
      <c r="C16091" t="s">
        <v>19641</v>
      </c>
      <c r="D16091" t="s">
        <v>19725</v>
      </c>
    </row>
    <row r="16092" spans="2:4" x14ac:dyDescent="0.35">
      <c r="B16092" t="s">
        <v>18999</v>
      </c>
      <c r="C16092" t="s">
        <v>19641</v>
      </c>
      <c r="D16092" t="s">
        <v>19725</v>
      </c>
    </row>
    <row r="16093" spans="2:4" x14ac:dyDescent="0.35">
      <c r="B16093" t="s">
        <v>19000</v>
      </c>
      <c r="C16093" t="s">
        <v>19641</v>
      </c>
      <c r="D16093" t="s">
        <v>19725</v>
      </c>
    </row>
    <row r="16094" spans="2:4" x14ac:dyDescent="0.35">
      <c r="B16094" t="s">
        <v>19001</v>
      </c>
      <c r="C16094" t="s">
        <v>19641</v>
      </c>
      <c r="D16094" t="s">
        <v>19725</v>
      </c>
    </row>
    <row r="16095" spans="2:4" x14ac:dyDescent="0.35">
      <c r="B16095" t="s">
        <v>19002</v>
      </c>
      <c r="C16095" t="s">
        <v>19641</v>
      </c>
      <c r="D16095" t="s">
        <v>19725</v>
      </c>
    </row>
    <row r="16096" spans="2:4" x14ac:dyDescent="0.35">
      <c r="B16096" t="s">
        <v>19003</v>
      </c>
      <c r="C16096" t="s">
        <v>19641</v>
      </c>
      <c r="D16096" t="s">
        <v>19725</v>
      </c>
    </row>
    <row r="16097" spans="2:4" x14ac:dyDescent="0.35">
      <c r="B16097" t="s">
        <v>19004</v>
      </c>
      <c r="C16097" t="s">
        <v>19641</v>
      </c>
      <c r="D16097" t="s">
        <v>19725</v>
      </c>
    </row>
    <row r="16098" spans="2:4" x14ac:dyDescent="0.35">
      <c r="B16098" t="s">
        <v>19005</v>
      </c>
      <c r="C16098" t="s">
        <v>19641</v>
      </c>
      <c r="D16098" t="s">
        <v>19725</v>
      </c>
    </row>
    <row r="16099" spans="2:4" x14ac:dyDescent="0.35">
      <c r="B16099" t="s">
        <v>19006</v>
      </c>
      <c r="C16099" t="s">
        <v>19641</v>
      </c>
      <c r="D16099" t="s">
        <v>19725</v>
      </c>
    </row>
    <row r="16100" spans="2:4" x14ac:dyDescent="0.35">
      <c r="B16100" t="s">
        <v>19007</v>
      </c>
      <c r="C16100" t="s">
        <v>19641</v>
      </c>
      <c r="D16100" t="s">
        <v>19725</v>
      </c>
    </row>
    <row r="16101" spans="2:4" x14ac:dyDescent="0.35">
      <c r="B16101" t="s">
        <v>19008</v>
      </c>
      <c r="C16101" t="s">
        <v>19641</v>
      </c>
      <c r="D16101" t="s">
        <v>19725</v>
      </c>
    </row>
    <row r="16102" spans="2:4" x14ac:dyDescent="0.35">
      <c r="B16102" t="s">
        <v>19009</v>
      </c>
      <c r="C16102" t="s">
        <v>19641</v>
      </c>
      <c r="D16102" t="s">
        <v>19725</v>
      </c>
    </row>
    <row r="16103" spans="2:4" x14ac:dyDescent="0.35">
      <c r="B16103" t="s">
        <v>19010</v>
      </c>
      <c r="C16103" t="s">
        <v>19641</v>
      </c>
      <c r="D16103" t="s">
        <v>19725</v>
      </c>
    </row>
    <row r="16104" spans="2:4" x14ac:dyDescent="0.35">
      <c r="B16104" t="s">
        <v>19011</v>
      </c>
      <c r="C16104" t="s">
        <v>19641</v>
      </c>
      <c r="D16104" t="s">
        <v>19725</v>
      </c>
    </row>
    <row r="16105" spans="2:4" x14ac:dyDescent="0.35">
      <c r="B16105" t="s">
        <v>19012</v>
      </c>
      <c r="C16105" t="s">
        <v>19641</v>
      </c>
      <c r="D16105" t="s">
        <v>19725</v>
      </c>
    </row>
    <row r="16106" spans="2:4" x14ac:dyDescent="0.35">
      <c r="B16106" t="s">
        <v>19013</v>
      </c>
      <c r="C16106" t="s">
        <v>19641</v>
      </c>
      <c r="D16106" t="s">
        <v>19725</v>
      </c>
    </row>
    <row r="16107" spans="2:4" x14ac:dyDescent="0.35">
      <c r="B16107" t="s">
        <v>19014</v>
      </c>
      <c r="C16107" t="s">
        <v>19641</v>
      </c>
      <c r="D16107" t="s">
        <v>19725</v>
      </c>
    </row>
    <row r="16108" spans="2:4" x14ac:dyDescent="0.35">
      <c r="B16108" t="s">
        <v>19015</v>
      </c>
      <c r="C16108" t="s">
        <v>19641</v>
      </c>
      <c r="D16108" t="s">
        <v>19725</v>
      </c>
    </row>
    <row r="16109" spans="2:4" x14ac:dyDescent="0.35">
      <c r="B16109" t="s">
        <v>19016</v>
      </c>
      <c r="C16109" t="s">
        <v>19641</v>
      </c>
      <c r="D16109" t="s">
        <v>19725</v>
      </c>
    </row>
    <row r="16110" spans="2:4" x14ac:dyDescent="0.35">
      <c r="B16110" t="s">
        <v>19017</v>
      </c>
      <c r="C16110" t="s">
        <v>19641</v>
      </c>
      <c r="D16110" t="s">
        <v>19725</v>
      </c>
    </row>
    <row r="16111" spans="2:4" x14ac:dyDescent="0.35">
      <c r="B16111" t="s">
        <v>19018</v>
      </c>
      <c r="C16111" t="s">
        <v>19641</v>
      </c>
      <c r="D16111" t="s">
        <v>19725</v>
      </c>
    </row>
    <row r="16112" spans="2:4" x14ac:dyDescent="0.35">
      <c r="B16112" t="s">
        <v>19019</v>
      </c>
      <c r="C16112" t="s">
        <v>19641</v>
      </c>
      <c r="D16112" t="s">
        <v>19725</v>
      </c>
    </row>
    <row r="16113" spans="2:5" x14ac:dyDescent="0.35">
      <c r="B16113" t="s">
        <v>19020</v>
      </c>
      <c r="C16113" t="s">
        <v>19641</v>
      </c>
      <c r="D16113" t="s">
        <v>19725</v>
      </c>
    </row>
    <row r="16114" spans="2:5" x14ac:dyDescent="0.35">
      <c r="B16114" t="s">
        <v>19021</v>
      </c>
      <c r="C16114" t="s">
        <v>19641</v>
      </c>
      <c r="D16114" t="s">
        <v>6181</v>
      </c>
      <c r="E16114" t="s">
        <v>1028</v>
      </c>
    </row>
    <row r="16115" spans="2:5" x14ac:dyDescent="0.35">
      <c r="B16115" t="s">
        <v>19022</v>
      </c>
      <c r="C16115" t="s">
        <v>19641</v>
      </c>
      <c r="D16115" t="s">
        <v>6181</v>
      </c>
      <c r="E16115" t="s">
        <v>1028</v>
      </c>
    </row>
    <row r="16116" spans="2:5" x14ac:dyDescent="0.35">
      <c r="B16116" t="s">
        <v>19023</v>
      </c>
      <c r="C16116" t="s">
        <v>19641</v>
      </c>
      <c r="D16116" t="s">
        <v>6181</v>
      </c>
      <c r="E16116" t="s">
        <v>1028</v>
      </c>
    </row>
    <row r="16117" spans="2:5" x14ac:dyDescent="0.35">
      <c r="B16117" t="s">
        <v>19024</v>
      </c>
      <c r="C16117" t="s">
        <v>19641</v>
      </c>
      <c r="D16117" t="s">
        <v>6181</v>
      </c>
      <c r="E16117" t="s">
        <v>1028</v>
      </c>
    </row>
    <row r="16118" spans="2:5" x14ac:dyDescent="0.35">
      <c r="B16118" t="s">
        <v>19025</v>
      </c>
      <c r="C16118" t="s">
        <v>19641</v>
      </c>
      <c r="D16118" t="s">
        <v>6181</v>
      </c>
      <c r="E16118" t="s">
        <v>1028</v>
      </c>
    </row>
    <row r="16119" spans="2:5" x14ac:dyDescent="0.35">
      <c r="B16119" t="s">
        <v>19026</v>
      </c>
      <c r="C16119" t="s">
        <v>19641</v>
      </c>
      <c r="D16119" t="s">
        <v>6181</v>
      </c>
      <c r="E16119" t="s">
        <v>1028</v>
      </c>
    </row>
    <row r="16120" spans="2:5" x14ac:dyDescent="0.35">
      <c r="B16120" t="s">
        <v>19027</v>
      </c>
      <c r="C16120" t="s">
        <v>19641</v>
      </c>
      <c r="D16120" t="s">
        <v>6181</v>
      </c>
      <c r="E16120" t="s">
        <v>1028</v>
      </c>
    </row>
    <row r="16121" spans="2:5" x14ac:dyDescent="0.35">
      <c r="B16121" t="s">
        <v>19028</v>
      </c>
      <c r="C16121" t="s">
        <v>19641</v>
      </c>
      <c r="D16121" t="s">
        <v>6181</v>
      </c>
      <c r="E16121" t="s">
        <v>1028</v>
      </c>
    </row>
    <row r="16122" spans="2:5" x14ac:dyDescent="0.35">
      <c r="B16122" t="s">
        <v>19029</v>
      </c>
      <c r="C16122" t="s">
        <v>19641</v>
      </c>
      <c r="D16122" t="s">
        <v>6181</v>
      </c>
      <c r="E16122" t="s">
        <v>1028</v>
      </c>
    </row>
    <row r="16123" spans="2:5" x14ac:dyDescent="0.35">
      <c r="B16123" t="s">
        <v>19030</v>
      </c>
      <c r="C16123" t="s">
        <v>19641</v>
      </c>
      <c r="D16123" t="s">
        <v>6181</v>
      </c>
      <c r="E16123" t="s">
        <v>1028</v>
      </c>
    </row>
    <row r="16124" spans="2:5" x14ac:dyDescent="0.35">
      <c r="B16124" t="s">
        <v>19031</v>
      </c>
      <c r="C16124" t="s">
        <v>19641</v>
      </c>
      <c r="D16124" t="s">
        <v>8619</v>
      </c>
      <c r="E16124" t="s">
        <v>1028</v>
      </c>
    </row>
    <row r="16125" spans="2:5" x14ac:dyDescent="0.35">
      <c r="B16125" t="s">
        <v>19032</v>
      </c>
      <c r="C16125" t="s">
        <v>19641</v>
      </c>
      <c r="D16125" t="s">
        <v>8619</v>
      </c>
      <c r="E16125" t="s">
        <v>1028</v>
      </c>
    </row>
    <row r="16126" spans="2:5" x14ac:dyDescent="0.35">
      <c r="B16126" t="s">
        <v>19033</v>
      </c>
      <c r="C16126" t="s">
        <v>19641</v>
      </c>
      <c r="D16126" t="s">
        <v>8619</v>
      </c>
      <c r="E16126" t="s">
        <v>1028</v>
      </c>
    </row>
    <row r="16127" spans="2:5" x14ac:dyDescent="0.35">
      <c r="B16127" t="s">
        <v>19034</v>
      </c>
      <c r="C16127" t="s">
        <v>19641</v>
      </c>
      <c r="D16127" t="s">
        <v>8619</v>
      </c>
      <c r="E16127" t="s">
        <v>1028</v>
      </c>
    </row>
    <row r="16128" spans="2:5" x14ac:dyDescent="0.35">
      <c r="B16128" t="s">
        <v>19035</v>
      </c>
      <c r="C16128" t="s">
        <v>19641</v>
      </c>
      <c r="D16128" t="s">
        <v>8619</v>
      </c>
      <c r="E16128" t="s">
        <v>1028</v>
      </c>
    </row>
    <row r="16129" spans="2:5" x14ac:dyDescent="0.35">
      <c r="B16129" t="s">
        <v>19036</v>
      </c>
      <c r="C16129" t="s">
        <v>19641</v>
      </c>
      <c r="D16129" t="s">
        <v>8619</v>
      </c>
      <c r="E16129" t="s">
        <v>1028</v>
      </c>
    </row>
    <row r="16130" spans="2:5" x14ac:dyDescent="0.35">
      <c r="B16130" t="s">
        <v>7600</v>
      </c>
      <c r="C16130" t="s">
        <v>19641</v>
      </c>
      <c r="D16130" t="s">
        <v>8620</v>
      </c>
      <c r="E16130" t="s">
        <v>1028</v>
      </c>
    </row>
    <row r="16131" spans="2:5" x14ac:dyDescent="0.35">
      <c r="B16131" t="s">
        <v>19037</v>
      </c>
      <c r="C16131" t="s">
        <v>19641</v>
      </c>
      <c r="D16131" t="s">
        <v>8620</v>
      </c>
      <c r="E16131" t="s">
        <v>1028</v>
      </c>
    </row>
    <row r="16132" spans="2:5" x14ac:dyDescent="0.35">
      <c r="B16132" t="s">
        <v>19038</v>
      </c>
      <c r="C16132" t="s">
        <v>19641</v>
      </c>
    </row>
    <row r="16133" spans="2:5" x14ac:dyDescent="0.35">
      <c r="B16133" t="s">
        <v>19039</v>
      </c>
      <c r="C16133" t="s">
        <v>19641</v>
      </c>
      <c r="D16133" t="s">
        <v>20027</v>
      </c>
    </row>
    <row r="16134" spans="2:5" x14ac:dyDescent="0.35">
      <c r="B16134" t="s">
        <v>19040</v>
      </c>
      <c r="C16134" t="s">
        <v>19641</v>
      </c>
      <c r="D16134" t="s">
        <v>20027</v>
      </c>
    </row>
    <row r="16135" spans="2:5" x14ac:dyDescent="0.35">
      <c r="B16135" t="s">
        <v>19041</v>
      </c>
      <c r="C16135" t="s">
        <v>19641</v>
      </c>
      <c r="D16135" t="s">
        <v>20028</v>
      </c>
    </row>
    <row r="16136" spans="2:5" x14ac:dyDescent="0.35">
      <c r="B16136" t="s">
        <v>19042</v>
      </c>
      <c r="C16136" t="s">
        <v>19641</v>
      </c>
      <c r="D16136" t="s">
        <v>20028</v>
      </c>
    </row>
    <row r="16137" spans="2:5" x14ac:dyDescent="0.35">
      <c r="B16137" t="s">
        <v>19043</v>
      </c>
      <c r="C16137" t="s">
        <v>19641</v>
      </c>
      <c r="D16137" t="s">
        <v>20028</v>
      </c>
    </row>
    <row r="16138" spans="2:5" x14ac:dyDescent="0.35">
      <c r="B16138" t="s">
        <v>19044</v>
      </c>
      <c r="C16138" t="s">
        <v>19641</v>
      </c>
      <c r="D16138" t="s">
        <v>20028</v>
      </c>
    </row>
    <row r="16139" spans="2:5" x14ac:dyDescent="0.35">
      <c r="B16139" t="s">
        <v>19045</v>
      </c>
      <c r="C16139" t="s">
        <v>19641</v>
      </c>
      <c r="D16139" t="s">
        <v>20028</v>
      </c>
    </row>
    <row r="16140" spans="2:5" x14ac:dyDescent="0.35">
      <c r="B16140" t="s">
        <v>19046</v>
      </c>
      <c r="C16140" t="s">
        <v>19641</v>
      </c>
      <c r="D16140" t="s">
        <v>20028</v>
      </c>
    </row>
    <row r="16141" spans="2:5" x14ac:dyDescent="0.35">
      <c r="B16141" t="s">
        <v>19047</v>
      </c>
      <c r="C16141" t="s">
        <v>19641</v>
      </c>
      <c r="D16141" t="s">
        <v>20028</v>
      </c>
    </row>
    <row r="16142" spans="2:5" x14ac:dyDescent="0.35">
      <c r="B16142" t="s">
        <v>19048</v>
      </c>
      <c r="C16142" t="s">
        <v>19641</v>
      </c>
      <c r="D16142" t="s">
        <v>20028</v>
      </c>
    </row>
    <row r="16143" spans="2:5" x14ac:dyDescent="0.35">
      <c r="B16143" t="s">
        <v>19049</v>
      </c>
      <c r="C16143" t="s">
        <v>19641</v>
      </c>
      <c r="D16143" t="s">
        <v>20028</v>
      </c>
    </row>
    <row r="16144" spans="2:5" x14ac:dyDescent="0.35">
      <c r="B16144" t="s">
        <v>19050</v>
      </c>
      <c r="C16144" t="s">
        <v>19641</v>
      </c>
      <c r="D16144" t="s">
        <v>20028</v>
      </c>
    </row>
    <row r="16145" spans="2:4" x14ac:dyDescent="0.35">
      <c r="B16145" t="s">
        <v>19051</v>
      </c>
      <c r="C16145" t="s">
        <v>19641</v>
      </c>
      <c r="D16145" t="s">
        <v>20028</v>
      </c>
    </row>
    <row r="16146" spans="2:4" x14ac:dyDescent="0.35">
      <c r="B16146" t="s">
        <v>19052</v>
      </c>
      <c r="C16146" t="s">
        <v>19641</v>
      </c>
      <c r="D16146" t="s">
        <v>20028</v>
      </c>
    </row>
    <row r="16147" spans="2:4" x14ac:dyDescent="0.35">
      <c r="B16147" t="s">
        <v>19053</v>
      </c>
      <c r="C16147" t="s">
        <v>19641</v>
      </c>
      <c r="D16147" t="s">
        <v>20028</v>
      </c>
    </row>
    <row r="16148" spans="2:4" x14ac:dyDescent="0.35">
      <c r="B16148" t="s">
        <v>19054</v>
      </c>
      <c r="C16148" t="s">
        <v>19641</v>
      </c>
      <c r="D16148" t="s">
        <v>20028</v>
      </c>
    </row>
    <row r="16149" spans="2:4" x14ac:dyDescent="0.35">
      <c r="B16149" t="s">
        <v>19055</v>
      </c>
      <c r="C16149" t="s">
        <v>19641</v>
      </c>
      <c r="D16149" t="s">
        <v>20028</v>
      </c>
    </row>
    <row r="16150" spans="2:4" x14ac:dyDescent="0.35">
      <c r="B16150" t="s">
        <v>19056</v>
      </c>
      <c r="C16150" t="s">
        <v>19641</v>
      </c>
      <c r="D16150" t="s">
        <v>20028</v>
      </c>
    </row>
    <row r="16151" spans="2:4" x14ac:dyDescent="0.35">
      <c r="B16151" t="s">
        <v>19057</v>
      </c>
      <c r="C16151" t="s">
        <v>19641</v>
      </c>
      <c r="D16151" t="s">
        <v>20028</v>
      </c>
    </row>
    <row r="16152" spans="2:4" x14ac:dyDescent="0.35">
      <c r="B16152" t="s">
        <v>19058</v>
      </c>
      <c r="C16152" t="s">
        <v>19641</v>
      </c>
      <c r="D16152" t="s">
        <v>20028</v>
      </c>
    </row>
    <row r="16153" spans="2:4" x14ac:dyDescent="0.35">
      <c r="B16153" t="s">
        <v>19059</v>
      </c>
      <c r="C16153" t="s">
        <v>19641</v>
      </c>
      <c r="D16153" t="s">
        <v>20028</v>
      </c>
    </row>
    <row r="16154" spans="2:4" x14ac:dyDescent="0.35">
      <c r="B16154" t="s">
        <v>19060</v>
      </c>
      <c r="C16154" t="s">
        <v>19641</v>
      </c>
      <c r="D16154" t="s">
        <v>20028</v>
      </c>
    </row>
    <row r="16155" spans="2:4" x14ac:dyDescent="0.35">
      <c r="B16155" t="s">
        <v>19061</v>
      </c>
      <c r="C16155" t="s">
        <v>19641</v>
      </c>
      <c r="D16155" t="s">
        <v>20028</v>
      </c>
    </row>
    <row r="16156" spans="2:4" x14ac:dyDescent="0.35">
      <c r="B16156" t="s">
        <v>19062</v>
      </c>
      <c r="C16156" t="s">
        <v>19641</v>
      </c>
      <c r="D16156" t="s">
        <v>20028</v>
      </c>
    </row>
    <row r="16157" spans="2:4" x14ac:dyDescent="0.35">
      <c r="B16157" t="s">
        <v>19063</v>
      </c>
      <c r="C16157" t="s">
        <v>19641</v>
      </c>
      <c r="D16157" t="s">
        <v>20028</v>
      </c>
    </row>
    <row r="16158" spans="2:4" x14ac:dyDescent="0.35">
      <c r="B16158" t="s">
        <v>19064</v>
      </c>
      <c r="C16158" t="s">
        <v>19641</v>
      </c>
      <c r="D16158" t="s">
        <v>20028</v>
      </c>
    </row>
    <row r="16159" spans="2:4" x14ac:dyDescent="0.35">
      <c r="B16159" t="s">
        <v>19065</v>
      </c>
      <c r="C16159" t="s">
        <v>19641</v>
      </c>
      <c r="D16159" t="s">
        <v>20028</v>
      </c>
    </row>
    <row r="16160" spans="2:4" x14ac:dyDescent="0.35">
      <c r="B16160" t="s">
        <v>19066</v>
      </c>
      <c r="C16160" t="s">
        <v>19641</v>
      </c>
      <c r="D16160" t="s">
        <v>20029</v>
      </c>
    </row>
    <row r="16161" spans="2:4" x14ac:dyDescent="0.35">
      <c r="B16161" t="s">
        <v>19067</v>
      </c>
      <c r="C16161" t="s">
        <v>19641</v>
      </c>
      <c r="D16161" t="s">
        <v>20029</v>
      </c>
    </row>
    <row r="16162" spans="2:4" x14ac:dyDescent="0.35">
      <c r="B16162" t="s">
        <v>19068</v>
      </c>
      <c r="C16162" t="s">
        <v>19641</v>
      </c>
      <c r="D16162" t="s">
        <v>20029</v>
      </c>
    </row>
    <row r="16163" spans="2:4" x14ac:dyDescent="0.35">
      <c r="B16163" t="s">
        <v>19069</v>
      </c>
      <c r="C16163" t="s">
        <v>19641</v>
      </c>
      <c r="D16163" t="s">
        <v>20029</v>
      </c>
    </row>
    <row r="16164" spans="2:4" x14ac:dyDescent="0.35">
      <c r="B16164" t="s">
        <v>19070</v>
      </c>
      <c r="C16164" t="s">
        <v>19641</v>
      </c>
      <c r="D16164" t="s">
        <v>20029</v>
      </c>
    </row>
    <row r="16165" spans="2:4" x14ac:dyDescent="0.35">
      <c r="B16165" t="s">
        <v>19071</v>
      </c>
      <c r="C16165" t="s">
        <v>19641</v>
      </c>
      <c r="D16165" t="s">
        <v>20029</v>
      </c>
    </row>
    <row r="16166" spans="2:4" x14ac:dyDescent="0.35">
      <c r="B16166" t="s">
        <v>19072</v>
      </c>
      <c r="C16166" t="s">
        <v>19641</v>
      </c>
      <c r="D16166" t="s">
        <v>20029</v>
      </c>
    </row>
    <row r="16167" spans="2:4" x14ac:dyDescent="0.35">
      <c r="B16167" t="s">
        <v>19073</v>
      </c>
      <c r="C16167" t="s">
        <v>19641</v>
      </c>
      <c r="D16167" t="s">
        <v>20029</v>
      </c>
    </row>
    <row r="16168" spans="2:4" x14ac:dyDescent="0.35">
      <c r="B16168" t="s">
        <v>19074</v>
      </c>
      <c r="C16168" t="s">
        <v>19641</v>
      </c>
      <c r="D16168" t="s">
        <v>20029</v>
      </c>
    </row>
    <row r="16169" spans="2:4" x14ac:dyDescent="0.35">
      <c r="B16169" t="s">
        <v>19075</v>
      </c>
      <c r="C16169" t="s">
        <v>19641</v>
      </c>
      <c r="D16169" t="s">
        <v>20029</v>
      </c>
    </row>
    <row r="16170" spans="2:4" x14ac:dyDescent="0.35">
      <c r="B16170" t="s">
        <v>19076</v>
      </c>
      <c r="C16170" t="s">
        <v>19641</v>
      </c>
      <c r="D16170" t="s">
        <v>20029</v>
      </c>
    </row>
    <row r="16171" spans="2:4" x14ac:dyDescent="0.35">
      <c r="B16171" t="s">
        <v>19077</v>
      </c>
      <c r="C16171" t="s">
        <v>19641</v>
      </c>
      <c r="D16171" t="s">
        <v>20029</v>
      </c>
    </row>
    <row r="16172" spans="2:4" x14ac:dyDescent="0.35">
      <c r="B16172" t="s">
        <v>19078</v>
      </c>
      <c r="C16172" t="s">
        <v>19641</v>
      </c>
      <c r="D16172" t="s">
        <v>20029</v>
      </c>
    </row>
    <row r="16173" spans="2:4" x14ac:dyDescent="0.35">
      <c r="B16173" t="s">
        <v>19079</v>
      </c>
      <c r="C16173" t="s">
        <v>19641</v>
      </c>
      <c r="D16173" t="s">
        <v>20029</v>
      </c>
    </row>
    <row r="16174" spans="2:4" x14ac:dyDescent="0.35">
      <c r="B16174" t="s">
        <v>19080</v>
      </c>
      <c r="C16174" t="s">
        <v>19641</v>
      </c>
      <c r="D16174" t="s">
        <v>20029</v>
      </c>
    </row>
    <row r="16175" spans="2:4" x14ac:dyDescent="0.35">
      <c r="B16175" t="s">
        <v>19081</v>
      </c>
      <c r="C16175" t="s">
        <v>19641</v>
      </c>
      <c r="D16175" t="s">
        <v>20029</v>
      </c>
    </row>
    <row r="16176" spans="2:4" x14ac:dyDescent="0.35">
      <c r="B16176" t="s">
        <v>19082</v>
      </c>
      <c r="C16176" t="s">
        <v>19641</v>
      </c>
      <c r="D16176" t="s">
        <v>20029</v>
      </c>
    </row>
    <row r="16177" spans="2:4" x14ac:dyDescent="0.35">
      <c r="B16177" t="s">
        <v>19083</v>
      </c>
      <c r="C16177" t="s">
        <v>19641</v>
      </c>
      <c r="D16177" t="s">
        <v>20029</v>
      </c>
    </row>
    <row r="16178" spans="2:4" x14ac:dyDescent="0.35">
      <c r="B16178" t="s">
        <v>19084</v>
      </c>
      <c r="C16178" t="s">
        <v>19641</v>
      </c>
      <c r="D16178" t="s">
        <v>20029</v>
      </c>
    </row>
    <row r="16179" spans="2:4" x14ac:dyDescent="0.35">
      <c r="B16179" t="s">
        <v>19085</v>
      </c>
      <c r="C16179" t="s">
        <v>19641</v>
      </c>
      <c r="D16179" t="s">
        <v>20029</v>
      </c>
    </row>
    <row r="16180" spans="2:4" x14ac:dyDescent="0.35">
      <c r="B16180" t="s">
        <v>19086</v>
      </c>
      <c r="C16180" t="s">
        <v>19641</v>
      </c>
      <c r="D16180" t="s">
        <v>20029</v>
      </c>
    </row>
    <row r="16181" spans="2:4" x14ac:dyDescent="0.35">
      <c r="B16181" t="s">
        <v>19087</v>
      </c>
      <c r="C16181" t="s">
        <v>19641</v>
      </c>
      <c r="D16181" t="s">
        <v>20029</v>
      </c>
    </row>
    <row r="16182" spans="2:4" x14ac:dyDescent="0.35">
      <c r="B16182" t="s">
        <v>19088</v>
      </c>
      <c r="C16182" t="s">
        <v>19641</v>
      </c>
      <c r="D16182" t="s">
        <v>20029</v>
      </c>
    </row>
    <row r="16183" spans="2:4" x14ac:dyDescent="0.35">
      <c r="B16183" t="s">
        <v>19089</v>
      </c>
      <c r="C16183" t="s">
        <v>19641</v>
      </c>
      <c r="D16183" t="s">
        <v>20029</v>
      </c>
    </row>
    <row r="16184" spans="2:4" x14ac:dyDescent="0.35">
      <c r="B16184" t="s">
        <v>19090</v>
      </c>
      <c r="C16184" t="s">
        <v>19641</v>
      </c>
      <c r="D16184" t="s">
        <v>20029</v>
      </c>
    </row>
    <row r="16185" spans="2:4" x14ac:dyDescent="0.35">
      <c r="B16185" t="s">
        <v>19091</v>
      </c>
      <c r="C16185" t="s">
        <v>19641</v>
      </c>
      <c r="D16185" t="s">
        <v>20029</v>
      </c>
    </row>
    <row r="16186" spans="2:4" x14ac:dyDescent="0.35">
      <c r="B16186" t="s">
        <v>19092</v>
      </c>
      <c r="C16186" t="s">
        <v>19641</v>
      </c>
      <c r="D16186" t="s">
        <v>20029</v>
      </c>
    </row>
    <row r="16187" spans="2:4" x14ac:dyDescent="0.35">
      <c r="B16187" t="s">
        <v>19093</v>
      </c>
      <c r="C16187" t="s">
        <v>19641</v>
      </c>
      <c r="D16187" t="s">
        <v>20029</v>
      </c>
    </row>
    <row r="16188" spans="2:4" x14ac:dyDescent="0.35">
      <c r="B16188" t="s">
        <v>19094</v>
      </c>
      <c r="C16188" t="s">
        <v>19641</v>
      </c>
      <c r="D16188" t="s">
        <v>20029</v>
      </c>
    </row>
    <row r="16189" spans="2:4" x14ac:dyDescent="0.35">
      <c r="B16189" t="s">
        <v>19095</v>
      </c>
      <c r="C16189" t="s">
        <v>19641</v>
      </c>
      <c r="D16189" t="s">
        <v>20029</v>
      </c>
    </row>
    <row r="16190" spans="2:4" x14ac:dyDescent="0.35">
      <c r="B16190" t="s">
        <v>19096</v>
      </c>
      <c r="C16190" t="s">
        <v>19641</v>
      </c>
      <c r="D16190" t="s">
        <v>20029</v>
      </c>
    </row>
    <row r="16191" spans="2:4" x14ac:dyDescent="0.35">
      <c r="B16191" t="s">
        <v>19097</v>
      </c>
      <c r="C16191" t="s">
        <v>19641</v>
      </c>
      <c r="D16191" t="s">
        <v>20029</v>
      </c>
    </row>
    <row r="16192" spans="2:4" x14ac:dyDescent="0.35">
      <c r="B16192" t="s">
        <v>19098</v>
      </c>
      <c r="C16192" t="s">
        <v>19641</v>
      </c>
      <c r="D16192" t="s">
        <v>20029</v>
      </c>
    </row>
    <row r="16193" spans="2:4" x14ac:dyDescent="0.35">
      <c r="B16193" t="s">
        <v>19099</v>
      </c>
      <c r="C16193" t="s">
        <v>19641</v>
      </c>
      <c r="D16193" t="s">
        <v>20029</v>
      </c>
    </row>
    <row r="16194" spans="2:4" x14ac:dyDescent="0.35">
      <c r="B16194" t="s">
        <v>19100</v>
      </c>
      <c r="C16194" t="s">
        <v>19641</v>
      </c>
      <c r="D16194" t="s">
        <v>20029</v>
      </c>
    </row>
    <row r="16195" spans="2:4" x14ac:dyDescent="0.35">
      <c r="B16195" t="s">
        <v>19101</v>
      </c>
      <c r="C16195" t="s">
        <v>19641</v>
      </c>
      <c r="D16195" t="s">
        <v>20029</v>
      </c>
    </row>
    <row r="16196" spans="2:4" x14ac:dyDescent="0.35">
      <c r="B16196" t="s">
        <v>19102</v>
      </c>
      <c r="C16196" t="s">
        <v>19641</v>
      </c>
      <c r="D16196" t="s">
        <v>20029</v>
      </c>
    </row>
    <row r="16197" spans="2:4" x14ac:dyDescent="0.35">
      <c r="B16197" t="s">
        <v>19103</v>
      </c>
      <c r="C16197" t="s">
        <v>19641</v>
      </c>
      <c r="D16197" t="s">
        <v>20030</v>
      </c>
    </row>
    <row r="16198" spans="2:4" x14ac:dyDescent="0.35">
      <c r="B16198" t="s">
        <v>19104</v>
      </c>
      <c r="C16198" t="s">
        <v>19641</v>
      </c>
      <c r="D16198" t="s">
        <v>20030</v>
      </c>
    </row>
    <row r="16199" spans="2:4" x14ac:dyDescent="0.35">
      <c r="B16199" t="s">
        <v>19105</v>
      </c>
      <c r="C16199" t="s">
        <v>19641</v>
      </c>
      <c r="D16199" t="s">
        <v>20030</v>
      </c>
    </row>
    <row r="16200" spans="2:4" x14ac:dyDescent="0.35">
      <c r="B16200" t="s">
        <v>19106</v>
      </c>
      <c r="C16200" t="s">
        <v>19641</v>
      </c>
      <c r="D16200" t="s">
        <v>20030</v>
      </c>
    </row>
    <row r="16201" spans="2:4" x14ac:dyDescent="0.35">
      <c r="B16201" t="s">
        <v>19107</v>
      </c>
      <c r="C16201" t="s">
        <v>19641</v>
      </c>
      <c r="D16201" t="s">
        <v>20030</v>
      </c>
    </row>
    <row r="16202" spans="2:4" x14ac:dyDescent="0.35">
      <c r="B16202" t="s">
        <v>19108</v>
      </c>
      <c r="C16202" t="s">
        <v>19641</v>
      </c>
      <c r="D16202" t="s">
        <v>20030</v>
      </c>
    </row>
    <row r="16203" spans="2:4" x14ac:dyDescent="0.35">
      <c r="B16203" t="s">
        <v>19109</v>
      </c>
      <c r="C16203" t="s">
        <v>19641</v>
      </c>
      <c r="D16203" t="s">
        <v>20030</v>
      </c>
    </row>
    <row r="16204" spans="2:4" x14ac:dyDescent="0.35">
      <c r="B16204" t="s">
        <v>19110</v>
      </c>
      <c r="C16204" t="s">
        <v>19641</v>
      </c>
      <c r="D16204" t="s">
        <v>20030</v>
      </c>
    </row>
    <row r="16205" spans="2:4" x14ac:dyDescent="0.35">
      <c r="B16205" t="s">
        <v>19111</v>
      </c>
      <c r="C16205" t="s">
        <v>19641</v>
      </c>
      <c r="D16205" t="s">
        <v>20030</v>
      </c>
    </row>
    <row r="16206" spans="2:4" x14ac:dyDescent="0.35">
      <c r="B16206" t="s">
        <v>19112</v>
      </c>
      <c r="C16206" t="s">
        <v>19641</v>
      </c>
      <c r="D16206" t="s">
        <v>20030</v>
      </c>
    </row>
    <row r="16207" spans="2:4" x14ac:dyDescent="0.35">
      <c r="B16207" t="s">
        <v>19113</v>
      </c>
      <c r="C16207" t="s">
        <v>19641</v>
      </c>
      <c r="D16207" t="s">
        <v>20030</v>
      </c>
    </row>
    <row r="16208" spans="2:4" x14ac:dyDescent="0.35">
      <c r="B16208" t="s">
        <v>19114</v>
      </c>
      <c r="C16208" t="s">
        <v>19641</v>
      </c>
      <c r="D16208" t="s">
        <v>20030</v>
      </c>
    </row>
    <row r="16209" spans="2:5" x14ac:dyDescent="0.35">
      <c r="B16209" t="s">
        <v>19115</v>
      </c>
      <c r="C16209" t="s">
        <v>19641</v>
      </c>
      <c r="D16209" t="s">
        <v>20030</v>
      </c>
    </row>
    <row r="16210" spans="2:5" x14ac:dyDescent="0.35">
      <c r="B16210" t="s">
        <v>19116</v>
      </c>
      <c r="C16210" t="s">
        <v>19641</v>
      </c>
      <c r="D16210" t="s">
        <v>20030</v>
      </c>
    </row>
    <row r="16211" spans="2:5" x14ac:dyDescent="0.35">
      <c r="B16211" t="s">
        <v>19117</v>
      </c>
      <c r="C16211" t="s">
        <v>19641</v>
      </c>
      <c r="D16211" t="s">
        <v>20030</v>
      </c>
    </row>
    <row r="16212" spans="2:5" x14ac:dyDescent="0.35">
      <c r="B16212" t="s">
        <v>19118</v>
      </c>
      <c r="C16212" t="s">
        <v>19641</v>
      </c>
      <c r="D16212" t="s">
        <v>20030</v>
      </c>
    </row>
    <row r="16213" spans="2:5" x14ac:dyDescent="0.35">
      <c r="B16213" t="s">
        <v>19119</v>
      </c>
      <c r="C16213" t="s">
        <v>19641</v>
      </c>
      <c r="D16213" t="s">
        <v>20030</v>
      </c>
    </row>
    <row r="16214" spans="2:5" x14ac:dyDescent="0.35">
      <c r="B16214" t="s">
        <v>19120</v>
      </c>
      <c r="C16214" t="s">
        <v>19641</v>
      </c>
    </row>
    <row r="16215" spans="2:5" x14ac:dyDescent="0.35">
      <c r="B16215" t="s">
        <v>19121</v>
      </c>
      <c r="C16215" t="s">
        <v>19641</v>
      </c>
    </row>
    <row r="16216" spans="2:5" x14ac:dyDescent="0.35">
      <c r="B16216" t="s">
        <v>19122</v>
      </c>
      <c r="C16216" t="s">
        <v>19641</v>
      </c>
      <c r="D16216" t="s">
        <v>20031</v>
      </c>
      <c r="E16216" t="s">
        <v>1041</v>
      </c>
    </row>
    <row r="16217" spans="2:5" x14ac:dyDescent="0.35">
      <c r="B16217" t="s">
        <v>13803</v>
      </c>
      <c r="C16217" t="s">
        <v>19641</v>
      </c>
      <c r="D16217" t="s">
        <v>13866</v>
      </c>
      <c r="E16217" t="s">
        <v>1041</v>
      </c>
    </row>
    <row r="16218" spans="2:5" x14ac:dyDescent="0.35">
      <c r="B16218" t="s">
        <v>7606</v>
      </c>
      <c r="C16218" t="s">
        <v>19641</v>
      </c>
      <c r="D16218" t="s">
        <v>8624</v>
      </c>
    </row>
    <row r="16219" spans="2:5" x14ac:dyDescent="0.35">
      <c r="B16219" t="s">
        <v>19123</v>
      </c>
      <c r="C16219" t="s">
        <v>19641</v>
      </c>
      <c r="D16219" t="s">
        <v>8624</v>
      </c>
    </row>
    <row r="16220" spans="2:5" x14ac:dyDescent="0.35">
      <c r="B16220" t="s">
        <v>19124</v>
      </c>
      <c r="C16220" t="s">
        <v>19641</v>
      </c>
    </row>
    <row r="16221" spans="2:5" x14ac:dyDescent="0.35">
      <c r="B16221" t="s">
        <v>7614</v>
      </c>
      <c r="C16221" t="s">
        <v>19641</v>
      </c>
      <c r="D16221" t="s">
        <v>8626</v>
      </c>
      <c r="E16221" t="s">
        <v>4149</v>
      </c>
    </row>
    <row r="16222" spans="2:5" x14ac:dyDescent="0.35">
      <c r="B16222" t="s">
        <v>19125</v>
      </c>
      <c r="C16222" t="s">
        <v>19641</v>
      </c>
      <c r="D16222" t="s">
        <v>20032</v>
      </c>
    </row>
    <row r="16223" spans="2:5" x14ac:dyDescent="0.35">
      <c r="B16223" t="s">
        <v>19126</v>
      </c>
      <c r="C16223" t="s">
        <v>19641</v>
      </c>
      <c r="D16223" t="s">
        <v>20032</v>
      </c>
    </row>
    <row r="16224" spans="2:5" x14ac:dyDescent="0.35">
      <c r="B16224" t="s">
        <v>19127</v>
      </c>
      <c r="C16224" t="s">
        <v>19641</v>
      </c>
      <c r="D16224" t="s">
        <v>20032</v>
      </c>
    </row>
    <row r="16225" spans="2:5" x14ac:dyDescent="0.35">
      <c r="B16225" t="s">
        <v>19128</v>
      </c>
      <c r="C16225" t="s">
        <v>19641</v>
      </c>
    </row>
    <row r="16226" spans="2:5" x14ac:dyDescent="0.35">
      <c r="B16226" t="s">
        <v>19129</v>
      </c>
      <c r="C16226" t="s">
        <v>19641</v>
      </c>
    </row>
    <row r="16227" spans="2:5" x14ac:dyDescent="0.35">
      <c r="B16227" t="s">
        <v>19130</v>
      </c>
      <c r="C16227" t="s">
        <v>19641</v>
      </c>
    </row>
    <row r="16228" spans="2:5" x14ac:dyDescent="0.35">
      <c r="B16228" t="s">
        <v>19131</v>
      </c>
      <c r="C16228" t="s">
        <v>19641</v>
      </c>
    </row>
    <row r="16229" spans="2:5" x14ac:dyDescent="0.35">
      <c r="B16229" t="s">
        <v>19132</v>
      </c>
      <c r="C16229" t="s">
        <v>19641</v>
      </c>
      <c r="D16229" t="s">
        <v>8630</v>
      </c>
      <c r="E16229" t="s">
        <v>1105</v>
      </c>
    </row>
    <row r="16230" spans="2:5" x14ac:dyDescent="0.35">
      <c r="B16230" t="s">
        <v>7620</v>
      </c>
      <c r="C16230" t="s">
        <v>19641</v>
      </c>
      <c r="D16230" t="s">
        <v>8631</v>
      </c>
      <c r="E16230" t="s">
        <v>1028</v>
      </c>
    </row>
    <row r="16231" spans="2:5" x14ac:dyDescent="0.35">
      <c r="B16231" t="s">
        <v>7621</v>
      </c>
      <c r="C16231" t="s">
        <v>19641</v>
      </c>
      <c r="D16231" t="s">
        <v>8631</v>
      </c>
      <c r="E16231" t="s">
        <v>1028</v>
      </c>
    </row>
    <row r="16232" spans="2:5" x14ac:dyDescent="0.35">
      <c r="B16232" t="s">
        <v>7622</v>
      </c>
      <c r="C16232" t="s">
        <v>19641</v>
      </c>
      <c r="D16232" t="s">
        <v>8631</v>
      </c>
      <c r="E16232" t="s">
        <v>1028</v>
      </c>
    </row>
    <row r="16233" spans="2:5" x14ac:dyDescent="0.35">
      <c r="B16233" t="s">
        <v>19133</v>
      </c>
      <c r="C16233" t="s">
        <v>19641</v>
      </c>
    </row>
    <row r="16234" spans="2:5" x14ac:dyDescent="0.35">
      <c r="B16234" t="s">
        <v>7623</v>
      </c>
      <c r="C16234" t="s">
        <v>19641</v>
      </c>
      <c r="D16234" t="s">
        <v>8632</v>
      </c>
    </row>
    <row r="16235" spans="2:5" x14ac:dyDescent="0.35">
      <c r="B16235" t="s">
        <v>19134</v>
      </c>
      <c r="C16235" t="s">
        <v>19641</v>
      </c>
      <c r="D16235" t="s">
        <v>20033</v>
      </c>
    </row>
    <row r="16236" spans="2:5" x14ac:dyDescent="0.35">
      <c r="B16236" t="s">
        <v>19135</v>
      </c>
      <c r="C16236" t="s">
        <v>19641</v>
      </c>
      <c r="D16236" t="s">
        <v>20033</v>
      </c>
    </row>
    <row r="16237" spans="2:5" x14ac:dyDescent="0.35">
      <c r="B16237" t="s">
        <v>19136</v>
      </c>
      <c r="C16237" t="s">
        <v>19641</v>
      </c>
      <c r="D16237" t="s">
        <v>20033</v>
      </c>
    </row>
    <row r="16238" spans="2:5" x14ac:dyDescent="0.35">
      <c r="B16238" t="s">
        <v>19137</v>
      </c>
      <c r="C16238" t="s">
        <v>19641</v>
      </c>
      <c r="D16238" t="s">
        <v>20033</v>
      </c>
    </row>
    <row r="16239" spans="2:5" x14ac:dyDescent="0.35">
      <c r="B16239" t="s">
        <v>19138</v>
      </c>
      <c r="C16239" t="s">
        <v>19641</v>
      </c>
      <c r="D16239" t="s">
        <v>9088</v>
      </c>
    </row>
    <row r="16240" spans="2:5" x14ac:dyDescent="0.35">
      <c r="B16240" t="s">
        <v>19139</v>
      </c>
      <c r="C16240" t="s">
        <v>19641</v>
      </c>
      <c r="D16240" t="s">
        <v>20034</v>
      </c>
    </row>
    <row r="16241" spans="2:5" x14ac:dyDescent="0.35">
      <c r="B16241" t="s">
        <v>7632</v>
      </c>
      <c r="C16241" t="s">
        <v>19641</v>
      </c>
      <c r="D16241" t="s">
        <v>1578</v>
      </c>
      <c r="E16241" t="s">
        <v>1057</v>
      </c>
    </row>
    <row r="16242" spans="2:5" x14ac:dyDescent="0.35">
      <c r="B16242" t="s">
        <v>7636</v>
      </c>
      <c r="C16242" t="s">
        <v>19641</v>
      </c>
      <c r="D16242" t="s">
        <v>1578</v>
      </c>
      <c r="E16242" t="s">
        <v>1057</v>
      </c>
    </row>
    <row r="16243" spans="2:5" x14ac:dyDescent="0.35">
      <c r="B16243" t="s">
        <v>5700</v>
      </c>
      <c r="C16243" t="s">
        <v>19641</v>
      </c>
      <c r="D16243" t="s">
        <v>1578</v>
      </c>
      <c r="E16243" t="s">
        <v>1057</v>
      </c>
    </row>
    <row r="16244" spans="2:5" x14ac:dyDescent="0.35">
      <c r="B16244" t="s">
        <v>5701</v>
      </c>
      <c r="C16244" t="s">
        <v>19641</v>
      </c>
      <c r="D16244" t="s">
        <v>1578</v>
      </c>
      <c r="E16244" t="s">
        <v>1057</v>
      </c>
    </row>
    <row r="16245" spans="2:5" x14ac:dyDescent="0.35">
      <c r="B16245" t="s">
        <v>5703</v>
      </c>
      <c r="C16245" t="s">
        <v>19641</v>
      </c>
      <c r="D16245" t="s">
        <v>1578</v>
      </c>
      <c r="E16245" t="s">
        <v>1057</v>
      </c>
    </row>
    <row r="16246" spans="2:5" x14ac:dyDescent="0.35">
      <c r="B16246" t="s">
        <v>7637</v>
      </c>
      <c r="C16246" t="s">
        <v>19641</v>
      </c>
      <c r="D16246" t="s">
        <v>1578</v>
      </c>
      <c r="E16246" t="s">
        <v>1057</v>
      </c>
    </row>
    <row r="16247" spans="2:5" x14ac:dyDescent="0.35">
      <c r="B16247" t="s">
        <v>1462</v>
      </c>
      <c r="C16247" t="s">
        <v>19641</v>
      </c>
      <c r="D16247" t="s">
        <v>1578</v>
      </c>
      <c r="E16247" t="s">
        <v>1057</v>
      </c>
    </row>
    <row r="16248" spans="2:5" x14ac:dyDescent="0.35">
      <c r="B16248" t="s">
        <v>19140</v>
      </c>
      <c r="C16248" t="s">
        <v>19641</v>
      </c>
    </row>
    <row r="16249" spans="2:5" x14ac:dyDescent="0.35">
      <c r="B16249" t="s">
        <v>19141</v>
      </c>
      <c r="C16249" t="s">
        <v>19641</v>
      </c>
    </row>
    <row r="16250" spans="2:5" x14ac:dyDescent="0.35">
      <c r="B16250" t="s">
        <v>19142</v>
      </c>
      <c r="C16250" t="s">
        <v>19641</v>
      </c>
      <c r="D16250" t="s">
        <v>20035</v>
      </c>
    </row>
    <row r="16251" spans="2:5" x14ac:dyDescent="0.35">
      <c r="B16251" t="s">
        <v>19143</v>
      </c>
      <c r="C16251" t="s">
        <v>19641</v>
      </c>
      <c r="D16251" t="s">
        <v>20035</v>
      </c>
    </row>
    <row r="16252" spans="2:5" x14ac:dyDescent="0.35">
      <c r="B16252" t="s">
        <v>19144</v>
      </c>
      <c r="C16252" t="s">
        <v>19641</v>
      </c>
      <c r="D16252" t="s">
        <v>20035</v>
      </c>
    </row>
    <row r="16253" spans="2:5" x14ac:dyDescent="0.35">
      <c r="B16253" t="s">
        <v>19145</v>
      </c>
      <c r="C16253" t="s">
        <v>19641</v>
      </c>
      <c r="D16253" t="s">
        <v>20035</v>
      </c>
    </row>
    <row r="16254" spans="2:5" x14ac:dyDescent="0.35">
      <c r="B16254" t="s">
        <v>19146</v>
      </c>
      <c r="C16254" t="s">
        <v>19641</v>
      </c>
      <c r="D16254" t="s">
        <v>20035</v>
      </c>
    </row>
    <row r="16255" spans="2:5" x14ac:dyDescent="0.35">
      <c r="B16255" t="s">
        <v>19147</v>
      </c>
      <c r="C16255" t="s">
        <v>19641</v>
      </c>
      <c r="D16255" t="s">
        <v>20036</v>
      </c>
      <c r="E16255" t="s">
        <v>4149</v>
      </c>
    </row>
    <row r="16256" spans="2:5" x14ac:dyDescent="0.35">
      <c r="B16256" t="s">
        <v>7645</v>
      </c>
      <c r="C16256" t="s">
        <v>19641</v>
      </c>
      <c r="D16256" t="s">
        <v>8637</v>
      </c>
      <c r="E16256" t="s">
        <v>1028</v>
      </c>
    </row>
    <row r="16257" spans="2:5" x14ac:dyDescent="0.35">
      <c r="B16257" t="s">
        <v>19148</v>
      </c>
      <c r="C16257" t="s">
        <v>19641</v>
      </c>
      <c r="D16257" t="s">
        <v>20037</v>
      </c>
      <c r="E16257" t="s">
        <v>1048</v>
      </c>
    </row>
    <row r="16258" spans="2:5" x14ac:dyDescent="0.35">
      <c r="B16258" t="s">
        <v>19149</v>
      </c>
      <c r="C16258" t="s">
        <v>19641</v>
      </c>
      <c r="D16258" t="s">
        <v>20037</v>
      </c>
      <c r="E16258" t="s">
        <v>1048</v>
      </c>
    </row>
    <row r="16259" spans="2:5" x14ac:dyDescent="0.35">
      <c r="B16259" t="s">
        <v>7658</v>
      </c>
      <c r="C16259" t="s">
        <v>19641</v>
      </c>
      <c r="D16259" t="s">
        <v>8644</v>
      </c>
      <c r="E16259" t="s">
        <v>1046</v>
      </c>
    </row>
    <row r="16260" spans="2:5" x14ac:dyDescent="0.35">
      <c r="B16260" t="s">
        <v>19150</v>
      </c>
      <c r="C16260" t="s">
        <v>19641</v>
      </c>
      <c r="D16260" t="s">
        <v>5722</v>
      </c>
      <c r="E16260" t="s">
        <v>1028</v>
      </c>
    </row>
    <row r="16261" spans="2:5" x14ac:dyDescent="0.35">
      <c r="B16261" t="s">
        <v>19151</v>
      </c>
      <c r="C16261" t="s">
        <v>19641</v>
      </c>
      <c r="D16261" t="s">
        <v>8649</v>
      </c>
    </row>
    <row r="16262" spans="2:5" x14ac:dyDescent="0.35">
      <c r="B16262" t="s">
        <v>19152</v>
      </c>
      <c r="C16262" t="s">
        <v>19641</v>
      </c>
      <c r="D16262" t="s">
        <v>8649</v>
      </c>
    </row>
    <row r="16263" spans="2:5" x14ac:dyDescent="0.35">
      <c r="B16263" t="s">
        <v>7665</v>
      </c>
      <c r="C16263" t="s">
        <v>19641</v>
      </c>
      <c r="D16263" t="s">
        <v>8648</v>
      </c>
    </row>
    <row r="16264" spans="2:5" x14ac:dyDescent="0.35">
      <c r="B16264" t="s">
        <v>7666</v>
      </c>
      <c r="C16264" t="s">
        <v>19641</v>
      </c>
      <c r="D16264" t="s">
        <v>8648</v>
      </c>
    </row>
    <row r="16265" spans="2:5" x14ac:dyDescent="0.35">
      <c r="B16265" t="s">
        <v>19153</v>
      </c>
      <c r="C16265" t="s">
        <v>19641</v>
      </c>
      <c r="D16265" t="s">
        <v>8649</v>
      </c>
    </row>
    <row r="16266" spans="2:5" x14ac:dyDescent="0.35">
      <c r="B16266" t="s">
        <v>19154</v>
      </c>
      <c r="C16266" t="s">
        <v>19641</v>
      </c>
    </row>
    <row r="16267" spans="2:5" x14ac:dyDescent="0.35">
      <c r="B16267" t="s">
        <v>7667</v>
      </c>
      <c r="C16267" t="s">
        <v>19641</v>
      </c>
      <c r="D16267" t="s">
        <v>8649</v>
      </c>
    </row>
    <row r="16268" spans="2:5" x14ac:dyDescent="0.35">
      <c r="B16268" t="s">
        <v>19155</v>
      </c>
      <c r="C16268" t="s">
        <v>19641</v>
      </c>
      <c r="D16268" t="s">
        <v>8649</v>
      </c>
    </row>
    <row r="16269" spans="2:5" x14ac:dyDescent="0.35">
      <c r="B16269" t="s">
        <v>19156</v>
      </c>
      <c r="C16269" t="s">
        <v>19641</v>
      </c>
    </row>
    <row r="16270" spans="2:5" x14ac:dyDescent="0.35">
      <c r="B16270" t="s">
        <v>19157</v>
      </c>
      <c r="C16270" t="s">
        <v>19641</v>
      </c>
    </row>
    <row r="16271" spans="2:5" x14ac:dyDescent="0.35">
      <c r="B16271" t="s">
        <v>19158</v>
      </c>
      <c r="C16271" t="s">
        <v>19641</v>
      </c>
      <c r="D16271" t="s">
        <v>20038</v>
      </c>
    </row>
    <row r="16272" spans="2:5" x14ac:dyDescent="0.35">
      <c r="B16272" t="s">
        <v>19159</v>
      </c>
      <c r="C16272" t="s">
        <v>19641</v>
      </c>
    </row>
    <row r="16273" spans="2:5" x14ac:dyDescent="0.35">
      <c r="B16273" t="s">
        <v>19160</v>
      </c>
      <c r="C16273" t="s">
        <v>19641</v>
      </c>
    </row>
    <row r="16274" spans="2:5" x14ac:dyDescent="0.35">
      <c r="B16274" t="s">
        <v>7669</v>
      </c>
      <c r="C16274" t="s">
        <v>19641</v>
      </c>
      <c r="D16274" t="s">
        <v>8650</v>
      </c>
    </row>
    <row r="16275" spans="2:5" x14ac:dyDescent="0.35">
      <c r="B16275" t="s">
        <v>7670</v>
      </c>
      <c r="C16275" t="s">
        <v>19641</v>
      </c>
      <c r="D16275" t="s">
        <v>8650</v>
      </c>
    </row>
    <row r="16276" spans="2:5" x14ac:dyDescent="0.35">
      <c r="B16276" t="s">
        <v>7671</v>
      </c>
      <c r="C16276" t="s">
        <v>19641</v>
      </c>
    </row>
    <row r="16277" spans="2:5" x14ac:dyDescent="0.35">
      <c r="B16277" t="s">
        <v>7672</v>
      </c>
      <c r="C16277" t="s">
        <v>19641</v>
      </c>
      <c r="D16277" t="s">
        <v>8650</v>
      </c>
    </row>
    <row r="16278" spans="2:5" x14ac:dyDescent="0.35">
      <c r="B16278" t="s">
        <v>19161</v>
      </c>
      <c r="C16278" t="s">
        <v>19641</v>
      </c>
      <c r="D16278" t="s">
        <v>8650</v>
      </c>
    </row>
    <row r="16279" spans="2:5" x14ac:dyDescent="0.35">
      <c r="B16279" t="s">
        <v>19162</v>
      </c>
      <c r="C16279" t="s">
        <v>19641</v>
      </c>
      <c r="D16279" t="s">
        <v>8650</v>
      </c>
    </row>
    <row r="16280" spans="2:5" x14ac:dyDescent="0.35">
      <c r="B16280" t="s">
        <v>7673</v>
      </c>
      <c r="C16280" t="s">
        <v>19641</v>
      </c>
    </row>
    <row r="16281" spans="2:5" x14ac:dyDescent="0.35">
      <c r="B16281" t="s">
        <v>7674</v>
      </c>
      <c r="C16281" t="s">
        <v>19641</v>
      </c>
    </row>
    <row r="16282" spans="2:5" x14ac:dyDescent="0.35">
      <c r="B16282" t="s">
        <v>7675</v>
      </c>
      <c r="C16282" t="s">
        <v>19641</v>
      </c>
    </row>
    <row r="16283" spans="2:5" x14ac:dyDescent="0.35">
      <c r="B16283" t="s">
        <v>19163</v>
      </c>
      <c r="C16283" t="s">
        <v>19641</v>
      </c>
    </row>
    <row r="16284" spans="2:5" x14ac:dyDescent="0.35">
      <c r="B16284" t="s">
        <v>7682</v>
      </c>
      <c r="C16284" t="s">
        <v>19641</v>
      </c>
      <c r="D16284" t="s">
        <v>8654</v>
      </c>
    </row>
    <row r="16285" spans="2:5" x14ac:dyDescent="0.35">
      <c r="B16285" t="s">
        <v>19164</v>
      </c>
      <c r="C16285" t="s">
        <v>19641</v>
      </c>
    </row>
    <row r="16286" spans="2:5" x14ac:dyDescent="0.35">
      <c r="B16286" t="s">
        <v>7684</v>
      </c>
      <c r="C16286" t="s">
        <v>19641</v>
      </c>
      <c r="D16286" t="s">
        <v>8655</v>
      </c>
      <c r="E16286" t="s">
        <v>1050</v>
      </c>
    </row>
    <row r="16287" spans="2:5" x14ac:dyDescent="0.35">
      <c r="B16287" t="s">
        <v>7685</v>
      </c>
      <c r="C16287" t="s">
        <v>19641</v>
      </c>
      <c r="D16287" t="s">
        <v>5736</v>
      </c>
      <c r="E16287" t="s">
        <v>1028</v>
      </c>
    </row>
    <row r="16288" spans="2:5" x14ac:dyDescent="0.35">
      <c r="B16288" t="s">
        <v>19165</v>
      </c>
      <c r="C16288" t="s">
        <v>19641</v>
      </c>
      <c r="D16288" t="s">
        <v>5736</v>
      </c>
      <c r="E16288" t="s">
        <v>1028</v>
      </c>
    </row>
    <row r="16289" spans="2:5" x14ac:dyDescent="0.35">
      <c r="B16289" t="s">
        <v>19166</v>
      </c>
      <c r="C16289" t="s">
        <v>19641</v>
      </c>
      <c r="D16289" t="s">
        <v>5736</v>
      </c>
      <c r="E16289" t="s">
        <v>1028</v>
      </c>
    </row>
    <row r="16290" spans="2:5" x14ac:dyDescent="0.35">
      <c r="B16290" t="s">
        <v>19167</v>
      </c>
      <c r="C16290" t="s">
        <v>19641</v>
      </c>
      <c r="D16290" t="s">
        <v>5736</v>
      </c>
      <c r="E16290" t="s">
        <v>1028</v>
      </c>
    </row>
    <row r="16291" spans="2:5" x14ac:dyDescent="0.35">
      <c r="B16291" t="s">
        <v>19168</v>
      </c>
      <c r="C16291" t="s">
        <v>19641</v>
      </c>
      <c r="D16291" t="s">
        <v>5736</v>
      </c>
      <c r="E16291" t="s">
        <v>1028</v>
      </c>
    </row>
    <row r="16292" spans="2:5" x14ac:dyDescent="0.35">
      <c r="B16292" t="s">
        <v>19169</v>
      </c>
      <c r="C16292" t="s">
        <v>19641</v>
      </c>
      <c r="D16292" t="s">
        <v>5736</v>
      </c>
      <c r="E16292" t="s">
        <v>1028</v>
      </c>
    </row>
    <row r="16293" spans="2:5" x14ac:dyDescent="0.35">
      <c r="B16293" t="s">
        <v>7686</v>
      </c>
      <c r="C16293" t="s">
        <v>19641</v>
      </c>
      <c r="D16293" t="s">
        <v>5736</v>
      </c>
      <c r="E16293" t="s">
        <v>1028</v>
      </c>
    </row>
    <row r="16294" spans="2:5" x14ac:dyDescent="0.35">
      <c r="B16294" t="s">
        <v>7687</v>
      </c>
      <c r="C16294" t="s">
        <v>19641</v>
      </c>
      <c r="D16294" t="s">
        <v>5736</v>
      </c>
      <c r="E16294" t="s">
        <v>1028</v>
      </c>
    </row>
    <row r="16295" spans="2:5" x14ac:dyDescent="0.35">
      <c r="B16295" t="s">
        <v>7688</v>
      </c>
      <c r="C16295" t="s">
        <v>19641</v>
      </c>
      <c r="D16295" t="s">
        <v>8656</v>
      </c>
    </row>
    <row r="16296" spans="2:5" x14ac:dyDescent="0.35">
      <c r="B16296" t="s">
        <v>7689</v>
      </c>
      <c r="C16296" t="s">
        <v>19641</v>
      </c>
    </row>
    <row r="16297" spans="2:5" x14ac:dyDescent="0.35">
      <c r="B16297" t="s">
        <v>19170</v>
      </c>
      <c r="C16297" t="s">
        <v>19641</v>
      </c>
      <c r="D16297" t="s">
        <v>20039</v>
      </c>
    </row>
    <row r="16298" spans="2:5" x14ac:dyDescent="0.35">
      <c r="B16298" t="s">
        <v>19171</v>
      </c>
      <c r="C16298" t="s">
        <v>19641</v>
      </c>
      <c r="D16298" t="s">
        <v>20040</v>
      </c>
    </row>
    <row r="16299" spans="2:5" x14ac:dyDescent="0.35">
      <c r="B16299" t="s">
        <v>19172</v>
      </c>
      <c r="C16299" t="s">
        <v>19641</v>
      </c>
      <c r="D16299" t="s">
        <v>20041</v>
      </c>
    </row>
    <row r="16300" spans="2:5" x14ac:dyDescent="0.35">
      <c r="B16300" t="s">
        <v>19173</v>
      </c>
      <c r="C16300" t="s">
        <v>19641</v>
      </c>
    </row>
    <row r="16301" spans="2:5" x14ac:dyDescent="0.35">
      <c r="B16301" t="s">
        <v>19174</v>
      </c>
      <c r="C16301" t="s">
        <v>19641</v>
      </c>
      <c r="D16301" t="s">
        <v>20042</v>
      </c>
      <c r="E16301" t="s">
        <v>4149</v>
      </c>
    </row>
    <row r="16302" spans="2:5" x14ac:dyDescent="0.35">
      <c r="B16302" t="s">
        <v>7700</v>
      </c>
      <c r="C16302" t="s">
        <v>19641</v>
      </c>
      <c r="D16302" t="s">
        <v>8658</v>
      </c>
      <c r="E16302" t="s">
        <v>1059</v>
      </c>
    </row>
    <row r="16303" spans="2:5" x14ac:dyDescent="0.35">
      <c r="B16303" t="s">
        <v>19175</v>
      </c>
      <c r="C16303" t="s">
        <v>19641</v>
      </c>
      <c r="D16303" t="s">
        <v>20043</v>
      </c>
      <c r="E16303" t="s">
        <v>1057</v>
      </c>
    </row>
    <row r="16304" spans="2:5" x14ac:dyDescent="0.35">
      <c r="B16304" t="s">
        <v>19176</v>
      </c>
      <c r="C16304" t="s">
        <v>19641</v>
      </c>
      <c r="D16304" t="s">
        <v>20044</v>
      </c>
    </row>
    <row r="16305" spans="2:5" x14ac:dyDescent="0.35">
      <c r="B16305" t="s">
        <v>19177</v>
      </c>
      <c r="C16305" t="s">
        <v>19641</v>
      </c>
      <c r="D16305" t="s">
        <v>20045</v>
      </c>
    </row>
    <row r="16306" spans="2:5" x14ac:dyDescent="0.35">
      <c r="B16306" t="s">
        <v>7703</v>
      </c>
      <c r="C16306" t="s">
        <v>19641</v>
      </c>
      <c r="D16306" t="s">
        <v>8660</v>
      </c>
      <c r="E16306" t="s">
        <v>1050</v>
      </c>
    </row>
    <row r="16307" spans="2:5" x14ac:dyDescent="0.35">
      <c r="B16307" t="s">
        <v>19178</v>
      </c>
      <c r="C16307" t="s">
        <v>19641</v>
      </c>
      <c r="D16307" t="s">
        <v>20046</v>
      </c>
    </row>
    <row r="16308" spans="2:5" x14ac:dyDescent="0.35">
      <c r="B16308" t="s">
        <v>19179</v>
      </c>
      <c r="C16308" t="s">
        <v>19641</v>
      </c>
      <c r="D16308" t="s">
        <v>20046</v>
      </c>
    </row>
    <row r="16309" spans="2:5" x14ac:dyDescent="0.35">
      <c r="B16309" t="s">
        <v>19180</v>
      </c>
      <c r="C16309" t="s">
        <v>19641</v>
      </c>
      <c r="D16309" t="s">
        <v>20047</v>
      </c>
      <c r="E16309" t="s">
        <v>1050</v>
      </c>
    </row>
    <row r="16310" spans="2:5" x14ac:dyDescent="0.35">
      <c r="B16310" t="s">
        <v>7707</v>
      </c>
      <c r="C16310" t="s">
        <v>19641</v>
      </c>
      <c r="D16310" t="s">
        <v>8663</v>
      </c>
      <c r="E16310" t="s">
        <v>1028</v>
      </c>
    </row>
    <row r="16311" spans="2:5" x14ac:dyDescent="0.35">
      <c r="B16311" t="s">
        <v>19181</v>
      </c>
      <c r="C16311" t="s">
        <v>19641</v>
      </c>
      <c r="D16311" t="s">
        <v>8663</v>
      </c>
      <c r="E16311" t="s">
        <v>1028</v>
      </c>
    </row>
    <row r="16312" spans="2:5" x14ac:dyDescent="0.35">
      <c r="B16312" t="s">
        <v>7712</v>
      </c>
      <c r="C16312" t="s">
        <v>19641</v>
      </c>
      <c r="D16312" t="s">
        <v>8663</v>
      </c>
      <c r="E16312" t="s">
        <v>1028</v>
      </c>
    </row>
    <row r="16313" spans="2:5" x14ac:dyDescent="0.35">
      <c r="B16313" t="s">
        <v>19182</v>
      </c>
      <c r="C16313" t="s">
        <v>19641</v>
      </c>
      <c r="D16313" t="s">
        <v>20048</v>
      </c>
    </row>
    <row r="16314" spans="2:5" x14ac:dyDescent="0.35">
      <c r="B16314" t="s">
        <v>19183</v>
      </c>
      <c r="C16314" t="s">
        <v>19641</v>
      </c>
      <c r="D16314" t="s">
        <v>20048</v>
      </c>
    </row>
    <row r="16315" spans="2:5" x14ac:dyDescent="0.35">
      <c r="B16315" t="s">
        <v>19184</v>
      </c>
      <c r="C16315" t="s">
        <v>19641</v>
      </c>
      <c r="D16315" t="s">
        <v>20049</v>
      </c>
    </row>
    <row r="16316" spans="2:5" x14ac:dyDescent="0.35">
      <c r="B16316" t="s">
        <v>7717</v>
      </c>
      <c r="C16316" t="s">
        <v>19641</v>
      </c>
    </row>
    <row r="16317" spans="2:5" x14ac:dyDescent="0.35">
      <c r="B16317" t="s">
        <v>7718</v>
      </c>
      <c r="C16317" t="s">
        <v>19641</v>
      </c>
      <c r="D16317" t="s">
        <v>8665</v>
      </c>
    </row>
    <row r="16318" spans="2:5" x14ac:dyDescent="0.35">
      <c r="B16318" t="s">
        <v>19185</v>
      </c>
      <c r="C16318" t="s">
        <v>19641</v>
      </c>
    </row>
    <row r="16319" spans="2:5" x14ac:dyDescent="0.35">
      <c r="B16319" t="s">
        <v>19186</v>
      </c>
      <c r="C16319" t="s">
        <v>19641</v>
      </c>
      <c r="D16319" t="s">
        <v>20050</v>
      </c>
    </row>
    <row r="16320" spans="2:5" x14ac:dyDescent="0.35">
      <c r="B16320" t="s">
        <v>19187</v>
      </c>
      <c r="C16320" t="s">
        <v>19641</v>
      </c>
    </row>
    <row r="16321" spans="2:5" x14ac:dyDescent="0.35">
      <c r="B16321" t="s">
        <v>19188</v>
      </c>
      <c r="C16321" t="s">
        <v>19641</v>
      </c>
      <c r="D16321" t="s">
        <v>20050</v>
      </c>
    </row>
    <row r="16322" spans="2:5" x14ac:dyDescent="0.35">
      <c r="B16322" t="s">
        <v>7723</v>
      </c>
      <c r="C16322" t="s">
        <v>19641</v>
      </c>
      <c r="D16322" t="s">
        <v>8668</v>
      </c>
    </row>
    <row r="16323" spans="2:5" x14ac:dyDescent="0.35">
      <c r="B16323" t="s">
        <v>19189</v>
      </c>
      <c r="C16323" t="s">
        <v>19641</v>
      </c>
    </row>
    <row r="16324" spans="2:5" x14ac:dyDescent="0.35">
      <c r="B16324" t="s">
        <v>19190</v>
      </c>
      <c r="C16324" t="s">
        <v>19641</v>
      </c>
    </row>
    <row r="16325" spans="2:5" x14ac:dyDescent="0.35">
      <c r="B16325" t="s">
        <v>19191</v>
      </c>
      <c r="C16325" t="s">
        <v>19641</v>
      </c>
      <c r="D16325" t="s">
        <v>20051</v>
      </c>
      <c r="E16325" t="s">
        <v>4149</v>
      </c>
    </row>
    <row r="16326" spans="2:5" x14ac:dyDescent="0.35">
      <c r="B16326" t="s">
        <v>7729</v>
      </c>
      <c r="C16326" t="s">
        <v>19641</v>
      </c>
      <c r="D16326" t="s">
        <v>8671</v>
      </c>
      <c r="E16326" t="s">
        <v>1028</v>
      </c>
    </row>
    <row r="16327" spans="2:5" x14ac:dyDescent="0.35">
      <c r="B16327" t="s">
        <v>19192</v>
      </c>
      <c r="C16327" t="s">
        <v>19641</v>
      </c>
      <c r="D16327" t="s">
        <v>8671</v>
      </c>
      <c r="E16327" t="s">
        <v>1028</v>
      </c>
    </row>
    <row r="16328" spans="2:5" x14ac:dyDescent="0.35">
      <c r="B16328" t="s">
        <v>19193</v>
      </c>
      <c r="C16328" t="s">
        <v>19641</v>
      </c>
      <c r="D16328" t="s">
        <v>8671</v>
      </c>
      <c r="E16328" t="s">
        <v>1028</v>
      </c>
    </row>
    <row r="16329" spans="2:5" x14ac:dyDescent="0.35">
      <c r="B16329" t="s">
        <v>7731</v>
      </c>
      <c r="C16329" t="s">
        <v>19641</v>
      </c>
      <c r="D16329" t="s">
        <v>8671</v>
      </c>
      <c r="E16329" t="s">
        <v>1028</v>
      </c>
    </row>
    <row r="16330" spans="2:5" x14ac:dyDescent="0.35">
      <c r="B16330" t="s">
        <v>19194</v>
      </c>
      <c r="C16330" t="s">
        <v>19641</v>
      </c>
      <c r="D16330" t="s">
        <v>8671</v>
      </c>
      <c r="E16330" t="s">
        <v>1028</v>
      </c>
    </row>
    <row r="16331" spans="2:5" x14ac:dyDescent="0.35">
      <c r="B16331" t="s">
        <v>7732</v>
      </c>
      <c r="C16331" t="s">
        <v>19641</v>
      </c>
      <c r="D16331" t="s">
        <v>8671</v>
      </c>
      <c r="E16331" t="s">
        <v>1028</v>
      </c>
    </row>
    <row r="16332" spans="2:5" x14ac:dyDescent="0.35">
      <c r="B16332" t="s">
        <v>19195</v>
      </c>
      <c r="C16332" t="s">
        <v>19641</v>
      </c>
      <c r="D16332" t="s">
        <v>8671</v>
      </c>
      <c r="E16332" t="s">
        <v>1028</v>
      </c>
    </row>
    <row r="16333" spans="2:5" x14ac:dyDescent="0.35">
      <c r="B16333" t="s">
        <v>7733</v>
      </c>
      <c r="C16333" t="s">
        <v>19641</v>
      </c>
      <c r="D16333" t="s">
        <v>8671</v>
      </c>
      <c r="E16333" t="s">
        <v>1028</v>
      </c>
    </row>
    <row r="16334" spans="2:5" x14ac:dyDescent="0.35">
      <c r="B16334" t="s">
        <v>19196</v>
      </c>
      <c r="C16334" t="s">
        <v>19641</v>
      </c>
      <c r="D16334" t="s">
        <v>8673</v>
      </c>
      <c r="E16334" t="s">
        <v>1028</v>
      </c>
    </row>
    <row r="16335" spans="2:5" x14ac:dyDescent="0.35">
      <c r="B16335" t="s">
        <v>7735</v>
      </c>
      <c r="C16335" t="s">
        <v>19641</v>
      </c>
      <c r="D16335" t="s">
        <v>8673</v>
      </c>
      <c r="E16335" t="s">
        <v>1028</v>
      </c>
    </row>
    <row r="16336" spans="2:5" x14ac:dyDescent="0.35">
      <c r="B16336" t="s">
        <v>19197</v>
      </c>
      <c r="C16336" t="s">
        <v>19641</v>
      </c>
      <c r="D16336" t="s">
        <v>8673</v>
      </c>
      <c r="E16336" t="s">
        <v>1028</v>
      </c>
    </row>
    <row r="16337" spans="2:5" x14ac:dyDescent="0.35">
      <c r="B16337" t="s">
        <v>7736</v>
      </c>
      <c r="C16337" t="s">
        <v>19641</v>
      </c>
      <c r="D16337" t="s">
        <v>8674</v>
      </c>
      <c r="E16337" t="s">
        <v>4149</v>
      </c>
    </row>
    <row r="16338" spans="2:5" x14ac:dyDescent="0.35">
      <c r="B16338" t="s">
        <v>7737</v>
      </c>
      <c r="C16338" t="s">
        <v>19641</v>
      </c>
      <c r="D16338" t="s">
        <v>8674</v>
      </c>
      <c r="E16338" t="s">
        <v>4149</v>
      </c>
    </row>
    <row r="16339" spans="2:5" x14ac:dyDescent="0.35">
      <c r="B16339" t="s">
        <v>7738</v>
      </c>
      <c r="C16339" t="s">
        <v>19641</v>
      </c>
      <c r="D16339" t="s">
        <v>8674</v>
      </c>
      <c r="E16339" t="s">
        <v>4149</v>
      </c>
    </row>
    <row r="16340" spans="2:5" x14ac:dyDescent="0.35">
      <c r="B16340" t="s">
        <v>7739</v>
      </c>
      <c r="C16340" t="s">
        <v>19641</v>
      </c>
      <c r="D16340" t="s">
        <v>8674</v>
      </c>
      <c r="E16340" t="s">
        <v>4149</v>
      </c>
    </row>
    <row r="16341" spans="2:5" x14ac:dyDescent="0.35">
      <c r="B16341" t="s">
        <v>7740</v>
      </c>
      <c r="C16341" t="s">
        <v>19641</v>
      </c>
      <c r="D16341" t="s">
        <v>8674</v>
      </c>
      <c r="E16341" t="s">
        <v>4149</v>
      </c>
    </row>
    <row r="16342" spans="2:5" x14ac:dyDescent="0.35">
      <c r="B16342" t="s">
        <v>7741</v>
      </c>
      <c r="C16342" t="s">
        <v>19641</v>
      </c>
      <c r="D16342" t="s">
        <v>8674</v>
      </c>
      <c r="E16342" t="s">
        <v>4149</v>
      </c>
    </row>
    <row r="16343" spans="2:5" x14ac:dyDescent="0.35">
      <c r="B16343" t="s">
        <v>7745</v>
      </c>
      <c r="C16343" t="s">
        <v>19641</v>
      </c>
      <c r="D16343" t="s">
        <v>8676</v>
      </c>
    </row>
    <row r="16344" spans="2:5" x14ac:dyDescent="0.35">
      <c r="B16344" t="s">
        <v>19198</v>
      </c>
      <c r="C16344" t="s">
        <v>19641</v>
      </c>
      <c r="D16344" t="s">
        <v>19927</v>
      </c>
    </row>
    <row r="16345" spans="2:5" x14ac:dyDescent="0.35">
      <c r="B16345" t="s">
        <v>19199</v>
      </c>
      <c r="C16345" t="s">
        <v>19641</v>
      </c>
      <c r="D16345" t="s">
        <v>19927</v>
      </c>
    </row>
    <row r="16346" spans="2:5" x14ac:dyDescent="0.35">
      <c r="B16346" t="s">
        <v>19200</v>
      </c>
      <c r="C16346" t="s">
        <v>19641</v>
      </c>
      <c r="D16346" t="s">
        <v>20052</v>
      </c>
    </row>
    <row r="16347" spans="2:5" x14ac:dyDescent="0.35">
      <c r="B16347" t="s">
        <v>19201</v>
      </c>
      <c r="C16347" t="s">
        <v>19641</v>
      </c>
      <c r="D16347" t="s">
        <v>20052</v>
      </c>
    </row>
    <row r="16348" spans="2:5" x14ac:dyDescent="0.35">
      <c r="B16348" t="s">
        <v>19202</v>
      </c>
      <c r="C16348" t="s">
        <v>19641</v>
      </c>
      <c r="D16348" t="s">
        <v>20052</v>
      </c>
    </row>
    <row r="16349" spans="2:5" x14ac:dyDescent="0.35">
      <c r="B16349" t="s">
        <v>19203</v>
      </c>
      <c r="C16349" t="s">
        <v>19641</v>
      </c>
      <c r="D16349" t="s">
        <v>20052</v>
      </c>
    </row>
    <row r="16350" spans="2:5" x14ac:dyDescent="0.35">
      <c r="B16350" t="s">
        <v>19204</v>
      </c>
      <c r="C16350" t="s">
        <v>19641</v>
      </c>
      <c r="D16350" t="s">
        <v>20052</v>
      </c>
    </row>
    <row r="16351" spans="2:5" x14ac:dyDescent="0.35">
      <c r="B16351" t="s">
        <v>19205</v>
      </c>
      <c r="C16351" t="s">
        <v>19641</v>
      </c>
      <c r="D16351" t="s">
        <v>20052</v>
      </c>
    </row>
    <row r="16352" spans="2:5" x14ac:dyDescent="0.35">
      <c r="B16352" t="s">
        <v>19206</v>
      </c>
      <c r="C16352" t="s">
        <v>19641</v>
      </c>
      <c r="D16352" t="s">
        <v>20052</v>
      </c>
    </row>
    <row r="16353" spans="2:4" x14ac:dyDescent="0.35">
      <c r="B16353" t="s">
        <v>19207</v>
      </c>
      <c r="C16353" t="s">
        <v>19641</v>
      </c>
      <c r="D16353" t="s">
        <v>20052</v>
      </c>
    </row>
    <row r="16354" spans="2:4" x14ac:dyDescent="0.35">
      <c r="B16354" t="s">
        <v>19208</v>
      </c>
      <c r="C16354" t="s">
        <v>19641</v>
      </c>
      <c r="D16354" t="s">
        <v>20053</v>
      </c>
    </row>
    <row r="16355" spans="2:4" x14ac:dyDescent="0.35">
      <c r="B16355" t="s">
        <v>19209</v>
      </c>
      <c r="C16355" t="s">
        <v>19641</v>
      </c>
      <c r="D16355" t="s">
        <v>20053</v>
      </c>
    </row>
    <row r="16356" spans="2:4" x14ac:dyDescent="0.35">
      <c r="B16356" t="s">
        <v>19210</v>
      </c>
      <c r="C16356" t="s">
        <v>19641</v>
      </c>
      <c r="D16356" t="s">
        <v>20053</v>
      </c>
    </row>
    <row r="16357" spans="2:4" x14ac:dyDescent="0.35">
      <c r="B16357" t="s">
        <v>19211</v>
      </c>
      <c r="C16357" t="s">
        <v>19641</v>
      </c>
      <c r="D16357" t="s">
        <v>20053</v>
      </c>
    </row>
    <row r="16358" spans="2:4" x14ac:dyDescent="0.35">
      <c r="B16358" t="s">
        <v>19212</v>
      </c>
      <c r="C16358" t="s">
        <v>19641</v>
      </c>
      <c r="D16358" t="s">
        <v>20053</v>
      </c>
    </row>
    <row r="16359" spans="2:4" x14ac:dyDescent="0.35">
      <c r="B16359" t="s">
        <v>19213</v>
      </c>
      <c r="C16359" t="s">
        <v>19641</v>
      </c>
      <c r="D16359" t="s">
        <v>20053</v>
      </c>
    </row>
    <row r="16360" spans="2:4" x14ac:dyDescent="0.35">
      <c r="B16360" t="s">
        <v>19214</v>
      </c>
      <c r="C16360" t="s">
        <v>19641</v>
      </c>
      <c r="D16360" t="s">
        <v>20053</v>
      </c>
    </row>
    <row r="16361" spans="2:4" x14ac:dyDescent="0.35">
      <c r="B16361" t="s">
        <v>19215</v>
      </c>
      <c r="C16361" t="s">
        <v>19641</v>
      </c>
      <c r="D16361" t="s">
        <v>20053</v>
      </c>
    </row>
    <row r="16362" spans="2:4" x14ac:dyDescent="0.35">
      <c r="B16362" t="s">
        <v>19216</v>
      </c>
      <c r="C16362" t="s">
        <v>19641</v>
      </c>
      <c r="D16362" t="s">
        <v>20053</v>
      </c>
    </row>
    <row r="16363" spans="2:4" x14ac:dyDescent="0.35">
      <c r="B16363" t="s">
        <v>19217</v>
      </c>
      <c r="C16363" t="s">
        <v>19641</v>
      </c>
      <c r="D16363" t="s">
        <v>20053</v>
      </c>
    </row>
    <row r="16364" spans="2:4" x14ac:dyDescent="0.35">
      <c r="B16364" t="s">
        <v>19218</v>
      </c>
      <c r="C16364" t="s">
        <v>19641</v>
      </c>
      <c r="D16364" t="s">
        <v>20053</v>
      </c>
    </row>
    <row r="16365" spans="2:4" x14ac:dyDescent="0.35">
      <c r="B16365" t="s">
        <v>19219</v>
      </c>
      <c r="C16365" t="s">
        <v>19641</v>
      </c>
      <c r="D16365" t="s">
        <v>20053</v>
      </c>
    </row>
    <row r="16366" spans="2:4" x14ac:dyDescent="0.35">
      <c r="B16366" t="s">
        <v>19220</v>
      </c>
      <c r="C16366" t="s">
        <v>19641</v>
      </c>
      <c r="D16366" t="s">
        <v>20053</v>
      </c>
    </row>
    <row r="16367" spans="2:4" x14ac:dyDescent="0.35">
      <c r="B16367" t="s">
        <v>19221</v>
      </c>
      <c r="C16367" t="s">
        <v>19641</v>
      </c>
      <c r="D16367" t="s">
        <v>20053</v>
      </c>
    </row>
    <row r="16368" spans="2:4" x14ac:dyDescent="0.35">
      <c r="B16368" t="s">
        <v>19222</v>
      </c>
      <c r="C16368" t="s">
        <v>19641</v>
      </c>
      <c r="D16368" t="s">
        <v>20053</v>
      </c>
    </row>
    <row r="16369" spans="2:4" x14ac:dyDescent="0.35">
      <c r="B16369" t="s">
        <v>19223</v>
      </c>
      <c r="C16369" t="s">
        <v>19641</v>
      </c>
      <c r="D16369" t="s">
        <v>20053</v>
      </c>
    </row>
    <row r="16370" spans="2:4" x14ac:dyDescent="0.35">
      <c r="B16370" t="s">
        <v>19224</v>
      </c>
      <c r="C16370" t="s">
        <v>19641</v>
      </c>
      <c r="D16370" t="s">
        <v>20053</v>
      </c>
    </row>
    <row r="16371" spans="2:4" x14ac:dyDescent="0.35">
      <c r="B16371" t="s">
        <v>19225</v>
      </c>
      <c r="C16371" t="s">
        <v>19641</v>
      </c>
      <c r="D16371" t="s">
        <v>20053</v>
      </c>
    </row>
    <row r="16372" spans="2:4" x14ac:dyDescent="0.35">
      <c r="B16372" t="s">
        <v>19226</v>
      </c>
      <c r="C16372" t="s">
        <v>19641</v>
      </c>
      <c r="D16372" t="s">
        <v>20053</v>
      </c>
    </row>
    <row r="16373" spans="2:4" x14ac:dyDescent="0.35">
      <c r="B16373" t="s">
        <v>19227</v>
      </c>
      <c r="C16373" t="s">
        <v>19641</v>
      </c>
      <c r="D16373" t="s">
        <v>20053</v>
      </c>
    </row>
    <row r="16374" spans="2:4" x14ac:dyDescent="0.35">
      <c r="B16374" t="s">
        <v>19228</v>
      </c>
      <c r="C16374" t="s">
        <v>19641</v>
      </c>
      <c r="D16374" t="s">
        <v>20053</v>
      </c>
    </row>
    <row r="16375" spans="2:4" x14ac:dyDescent="0.35">
      <c r="B16375" t="s">
        <v>19229</v>
      </c>
      <c r="C16375" t="s">
        <v>19641</v>
      </c>
      <c r="D16375" t="s">
        <v>20053</v>
      </c>
    </row>
    <row r="16376" spans="2:4" x14ac:dyDescent="0.35">
      <c r="B16376" t="s">
        <v>19230</v>
      </c>
      <c r="C16376" t="s">
        <v>19641</v>
      </c>
      <c r="D16376" t="s">
        <v>20053</v>
      </c>
    </row>
    <row r="16377" spans="2:4" x14ac:dyDescent="0.35">
      <c r="B16377" t="s">
        <v>19231</v>
      </c>
      <c r="C16377" t="s">
        <v>19641</v>
      </c>
      <c r="D16377" t="s">
        <v>20053</v>
      </c>
    </row>
    <row r="16378" spans="2:4" x14ac:dyDescent="0.35">
      <c r="B16378" t="s">
        <v>19232</v>
      </c>
      <c r="C16378" t="s">
        <v>19641</v>
      </c>
      <c r="D16378" t="s">
        <v>20053</v>
      </c>
    </row>
    <row r="16379" spans="2:4" x14ac:dyDescent="0.35">
      <c r="B16379" t="s">
        <v>19233</v>
      </c>
      <c r="C16379" t="s">
        <v>19641</v>
      </c>
      <c r="D16379" t="s">
        <v>20053</v>
      </c>
    </row>
    <row r="16380" spans="2:4" x14ac:dyDescent="0.35">
      <c r="B16380" t="s">
        <v>19234</v>
      </c>
      <c r="C16380" t="s">
        <v>19641</v>
      </c>
      <c r="D16380" t="s">
        <v>20053</v>
      </c>
    </row>
    <row r="16381" spans="2:4" x14ac:dyDescent="0.35">
      <c r="B16381" t="s">
        <v>19235</v>
      </c>
      <c r="C16381" t="s">
        <v>19641</v>
      </c>
      <c r="D16381" t="s">
        <v>20053</v>
      </c>
    </row>
    <row r="16382" spans="2:4" x14ac:dyDescent="0.35">
      <c r="B16382" t="s">
        <v>19236</v>
      </c>
      <c r="C16382" t="s">
        <v>19641</v>
      </c>
      <c r="D16382" t="s">
        <v>20053</v>
      </c>
    </row>
    <row r="16383" spans="2:4" x14ac:dyDescent="0.35">
      <c r="B16383" t="s">
        <v>19237</v>
      </c>
      <c r="C16383" t="s">
        <v>19641</v>
      </c>
      <c r="D16383" t="s">
        <v>20053</v>
      </c>
    </row>
    <row r="16384" spans="2:4" x14ac:dyDescent="0.35">
      <c r="B16384" t="s">
        <v>19238</v>
      </c>
      <c r="C16384" t="s">
        <v>19641</v>
      </c>
      <c r="D16384" t="s">
        <v>20053</v>
      </c>
    </row>
    <row r="16385" spans="2:5" x14ac:dyDescent="0.35">
      <c r="B16385" t="s">
        <v>19239</v>
      </c>
      <c r="C16385" t="s">
        <v>19641</v>
      </c>
      <c r="D16385" t="s">
        <v>20053</v>
      </c>
    </row>
    <row r="16386" spans="2:5" x14ac:dyDescent="0.35">
      <c r="B16386" t="s">
        <v>19240</v>
      </c>
      <c r="C16386" t="s">
        <v>19641</v>
      </c>
      <c r="D16386" t="s">
        <v>20053</v>
      </c>
    </row>
    <row r="16387" spans="2:5" x14ac:dyDescent="0.35">
      <c r="B16387" t="s">
        <v>19241</v>
      </c>
      <c r="C16387" t="s">
        <v>19641</v>
      </c>
      <c r="D16387" t="s">
        <v>20053</v>
      </c>
    </row>
    <row r="16388" spans="2:5" x14ac:dyDescent="0.35">
      <c r="B16388" t="s">
        <v>19242</v>
      </c>
      <c r="C16388" t="s">
        <v>19641</v>
      </c>
      <c r="D16388" t="s">
        <v>20053</v>
      </c>
    </row>
    <row r="16389" spans="2:5" x14ac:dyDescent="0.35">
      <c r="B16389" t="s">
        <v>7753</v>
      </c>
      <c r="C16389" t="s">
        <v>19641</v>
      </c>
    </row>
    <row r="16390" spans="2:5" x14ac:dyDescent="0.35">
      <c r="B16390" t="s">
        <v>7756</v>
      </c>
      <c r="C16390" t="s">
        <v>19641</v>
      </c>
      <c r="D16390" t="s">
        <v>8678</v>
      </c>
      <c r="E16390" t="s">
        <v>1028</v>
      </c>
    </row>
    <row r="16391" spans="2:5" x14ac:dyDescent="0.35">
      <c r="B16391" t="s">
        <v>7755</v>
      </c>
      <c r="C16391" t="s">
        <v>19641</v>
      </c>
      <c r="D16391" t="s">
        <v>8678</v>
      </c>
      <c r="E16391" t="s">
        <v>1028</v>
      </c>
    </row>
    <row r="16392" spans="2:5" x14ac:dyDescent="0.35">
      <c r="B16392" t="s">
        <v>7761</v>
      </c>
      <c r="C16392" t="s">
        <v>19641</v>
      </c>
      <c r="D16392" t="s">
        <v>8681</v>
      </c>
      <c r="E16392" t="s">
        <v>1041</v>
      </c>
    </row>
    <row r="16393" spans="2:5" x14ac:dyDescent="0.35">
      <c r="B16393" t="s">
        <v>7762</v>
      </c>
      <c r="C16393" t="s">
        <v>19641</v>
      </c>
      <c r="D16393" t="s">
        <v>8682</v>
      </c>
      <c r="E16393" t="s">
        <v>1028</v>
      </c>
    </row>
    <row r="16394" spans="2:5" x14ac:dyDescent="0.35">
      <c r="B16394" t="s">
        <v>19243</v>
      </c>
      <c r="C16394" t="s">
        <v>19641</v>
      </c>
      <c r="D16394" t="s">
        <v>20054</v>
      </c>
      <c r="E16394" t="s">
        <v>1048</v>
      </c>
    </row>
    <row r="16395" spans="2:5" x14ac:dyDescent="0.35">
      <c r="B16395" t="s">
        <v>19244</v>
      </c>
      <c r="C16395" t="s">
        <v>19641</v>
      </c>
      <c r="D16395" t="s">
        <v>4147</v>
      </c>
    </row>
    <row r="16396" spans="2:5" x14ac:dyDescent="0.35">
      <c r="B16396" t="s">
        <v>19245</v>
      </c>
      <c r="C16396" t="s">
        <v>19641</v>
      </c>
      <c r="D16396" t="s">
        <v>4147</v>
      </c>
    </row>
    <row r="16397" spans="2:5" x14ac:dyDescent="0.35">
      <c r="B16397" t="s">
        <v>19246</v>
      </c>
      <c r="C16397" t="s">
        <v>19641</v>
      </c>
      <c r="D16397" t="s">
        <v>4147</v>
      </c>
    </row>
    <row r="16398" spans="2:5" x14ac:dyDescent="0.35">
      <c r="B16398" t="s">
        <v>19247</v>
      </c>
      <c r="C16398" t="s">
        <v>19641</v>
      </c>
      <c r="D16398" t="s">
        <v>4147</v>
      </c>
    </row>
    <row r="16399" spans="2:5" x14ac:dyDescent="0.35">
      <c r="B16399" t="s">
        <v>19248</v>
      </c>
      <c r="C16399" t="s">
        <v>19641</v>
      </c>
      <c r="D16399" t="s">
        <v>4147</v>
      </c>
    </row>
    <row r="16400" spans="2:5" x14ac:dyDescent="0.35">
      <c r="B16400" t="s">
        <v>19249</v>
      </c>
      <c r="C16400" t="s">
        <v>19641</v>
      </c>
      <c r="D16400" t="s">
        <v>4147</v>
      </c>
    </row>
    <row r="16401" spans="2:4" x14ac:dyDescent="0.35">
      <c r="B16401" t="s">
        <v>19250</v>
      </c>
      <c r="C16401" t="s">
        <v>19641</v>
      </c>
      <c r="D16401" t="s">
        <v>4147</v>
      </c>
    </row>
    <row r="16402" spans="2:4" x14ac:dyDescent="0.35">
      <c r="B16402" t="s">
        <v>19251</v>
      </c>
      <c r="C16402" t="s">
        <v>19641</v>
      </c>
    </row>
    <row r="16403" spans="2:4" x14ac:dyDescent="0.35">
      <c r="B16403" t="s">
        <v>19252</v>
      </c>
      <c r="C16403" t="s">
        <v>19641</v>
      </c>
      <c r="D16403" t="s">
        <v>4147</v>
      </c>
    </row>
    <row r="16404" spans="2:4" x14ac:dyDescent="0.35">
      <c r="B16404" t="s">
        <v>19253</v>
      </c>
      <c r="C16404" t="s">
        <v>19641</v>
      </c>
      <c r="D16404" t="s">
        <v>4147</v>
      </c>
    </row>
    <row r="16405" spans="2:4" x14ac:dyDescent="0.35">
      <c r="B16405" t="s">
        <v>19254</v>
      </c>
      <c r="C16405" t="s">
        <v>19641</v>
      </c>
      <c r="D16405" t="s">
        <v>4147</v>
      </c>
    </row>
    <row r="16406" spans="2:4" x14ac:dyDescent="0.35">
      <c r="B16406" t="s">
        <v>19255</v>
      </c>
      <c r="C16406" t="s">
        <v>19641</v>
      </c>
      <c r="D16406" t="s">
        <v>4147</v>
      </c>
    </row>
    <row r="16407" spans="2:4" x14ac:dyDescent="0.35">
      <c r="B16407" t="s">
        <v>19256</v>
      </c>
      <c r="C16407" t="s">
        <v>19641</v>
      </c>
      <c r="D16407" t="s">
        <v>4147</v>
      </c>
    </row>
    <row r="16408" spans="2:4" x14ac:dyDescent="0.35">
      <c r="B16408" t="s">
        <v>13662</v>
      </c>
      <c r="C16408" t="s">
        <v>19641</v>
      </c>
    </row>
    <row r="16409" spans="2:4" x14ac:dyDescent="0.35">
      <c r="B16409" t="s">
        <v>19257</v>
      </c>
      <c r="C16409" t="s">
        <v>19641</v>
      </c>
      <c r="D16409" t="s">
        <v>4147</v>
      </c>
    </row>
    <row r="16410" spans="2:4" x14ac:dyDescent="0.35">
      <c r="B16410" t="s">
        <v>19258</v>
      </c>
      <c r="C16410" t="s">
        <v>19641</v>
      </c>
      <c r="D16410" t="s">
        <v>4147</v>
      </c>
    </row>
    <row r="16411" spans="2:4" x14ac:dyDescent="0.35">
      <c r="B16411" t="s">
        <v>19259</v>
      </c>
      <c r="C16411" t="s">
        <v>19641</v>
      </c>
      <c r="D16411" t="s">
        <v>4147</v>
      </c>
    </row>
    <row r="16412" spans="2:4" x14ac:dyDescent="0.35">
      <c r="B16412" t="s">
        <v>19260</v>
      </c>
      <c r="C16412" t="s">
        <v>19641</v>
      </c>
      <c r="D16412" t="s">
        <v>4147</v>
      </c>
    </row>
    <row r="16413" spans="2:4" x14ac:dyDescent="0.35">
      <c r="B16413" t="s">
        <v>19261</v>
      </c>
      <c r="C16413" t="s">
        <v>19641</v>
      </c>
      <c r="D16413" t="s">
        <v>4147</v>
      </c>
    </row>
    <row r="16414" spans="2:4" x14ac:dyDescent="0.35">
      <c r="B16414" t="s">
        <v>19262</v>
      </c>
      <c r="C16414" t="s">
        <v>19641</v>
      </c>
      <c r="D16414" t="s">
        <v>4147</v>
      </c>
    </row>
    <row r="16415" spans="2:4" x14ac:dyDescent="0.35">
      <c r="B16415" t="s">
        <v>19263</v>
      </c>
      <c r="C16415" t="s">
        <v>19641</v>
      </c>
      <c r="D16415" t="s">
        <v>4147</v>
      </c>
    </row>
    <row r="16416" spans="2:4" x14ac:dyDescent="0.35">
      <c r="B16416" t="s">
        <v>19264</v>
      </c>
      <c r="C16416" t="s">
        <v>19641</v>
      </c>
      <c r="D16416" t="s">
        <v>4147</v>
      </c>
    </row>
    <row r="16417" spans="2:4" x14ac:dyDescent="0.35">
      <c r="B16417" t="s">
        <v>19265</v>
      </c>
      <c r="C16417" t="s">
        <v>19641</v>
      </c>
      <c r="D16417" t="s">
        <v>4147</v>
      </c>
    </row>
    <row r="16418" spans="2:4" x14ac:dyDescent="0.35">
      <c r="B16418" t="s">
        <v>19266</v>
      </c>
      <c r="C16418" t="s">
        <v>19641</v>
      </c>
      <c r="D16418" t="s">
        <v>4147</v>
      </c>
    </row>
    <row r="16419" spans="2:4" x14ac:dyDescent="0.35">
      <c r="B16419" t="s">
        <v>19267</v>
      </c>
      <c r="C16419" t="s">
        <v>19641</v>
      </c>
    </row>
    <row r="16420" spans="2:4" x14ac:dyDescent="0.35">
      <c r="B16420" t="s">
        <v>9102</v>
      </c>
      <c r="C16420" t="s">
        <v>19641</v>
      </c>
    </row>
    <row r="16421" spans="2:4" x14ac:dyDescent="0.35">
      <c r="B16421" t="s">
        <v>19268</v>
      </c>
      <c r="C16421" t="s">
        <v>19641</v>
      </c>
      <c r="D16421" t="s">
        <v>4147</v>
      </c>
    </row>
    <row r="16422" spans="2:4" x14ac:dyDescent="0.35">
      <c r="B16422" t="s">
        <v>19269</v>
      </c>
      <c r="C16422" t="s">
        <v>19641</v>
      </c>
      <c r="D16422" t="s">
        <v>4147</v>
      </c>
    </row>
    <row r="16423" spans="2:4" x14ac:dyDescent="0.35">
      <c r="B16423" t="s">
        <v>19270</v>
      </c>
      <c r="C16423" t="s">
        <v>19641</v>
      </c>
      <c r="D16423" t="s">
        <v>4147</v>
      </c>
    </row>
    <row r="16424" spans="2:4" x14ac:dyDescent="0.35">
      <c r="B16424" t="s">
        <v>19271</v>
      </c>
      <c r="C16424" t="s">
        <v>19641</v>
      </c>
      <c r="D16424" t="s">
        <v>4147</v>
      </c>
    </row>
    <row r="16425" spans="2:4" x14ac:dyDescent="0.35">
      <c r="B16425" t="s">
        <v>19272</v>
      </c>
      <c r="C16425" t="s">
        <v>19641</v>
      </c>
      <c r="D16425" t="s">
        <v>4147</v>
      </c>
    </row>
    <row r="16426" spans="2:4" x14ac:dyDescent="0.35">
      <c r="B16426" t="s">
        <v>19273</v>
      </c>
      <c r="C16426" t="s">
        <v>19641</v>
      </c>
      <c r="D16426" t="s">
        <v>4147</v>
      </c>
    </row>
    <row r="16427" spans="2:4" x14ac:dyDescent="0.35">
      <c r="B16427" t="s">
        <v>19274</v>
      </c>
      <c r="C16427" t="s">
        <v>19641</v>
      </c>
      <c r="D16427" t="s">
        <v>4147</v>
      </c>
    </row>
    <row r="16428" spans="2:4" x14ac:dyDescent="0.35">
      <c r="B16428" t="s">
        <v>7766</v>
      </c>
      <c r="C16428" t="s">
        <v>19641</v>
      </c>
      <c r="D16428" t="s">
        <v>4147</v>
      </c>
    </row>
    <row r="16429" spans="2:4" x14ac:dyDescent="0.35">
      <c r="B16429" t="s">
        <v>19275</v>
      </c>
      <c r="C16429" t="s">
        <v>19641</v>
      </c>
      <c r="D16429" t="s">
        <v>4147</v>
      </c>
    </row>
    <row r="16430" spans="2:4" x14ac:dyDescent="0.35">
      <c r="B16430" t="s">
        <v>19276</v>
      </c>
      <c r="C16430" t="s">
        <v>19641</v>
      </c>
      <c r="D16430" t="s">
        <v>4147</v>
      </c>
    </row>
    <row r="16431" spans="2:4" x14ac:dyDescent="0.35">
      <c r="B16431" t="s">
        <v>19277</v>
      </c>
      <c r="C16431" t="s">
        <v>19641</v>
      </c>
      <c r="D16431" t="s">
        <v>20055</v>
      </c>
    </row>
    <row r="16432" spans="2:4" x14ac:dyDescent="0.35">
      <c r="B16432" t="s">
        <v>19278</v>
      </c>
      <c r="C16432" t="s">
        <v>19641</v>
      </c>
      <c r="D16432" t="s">
        <v>20055</v>
      </c>
    </row>
    <row r="16433" spans="2:5" x14ac:dyDescent="0.35">
      <c r="B16433" t="s">
        <v>19279</v>
      </c>
      <c r="C16433" t="s">
        <v>19641</v>
      </c>
      <c r="D16433" t="s">
        <v>20056</v>
      </c>
    </row>
    <row r="16434" spans="2:5" x14ac:dyDescent="0.35">
      <c r="B16434" t="s">
        <v>19280</v>
      </c>
      <c r="C16434" t="s">
        <v>19641</v>
      </c>
    </row>
    <row r="16435" spans="2:5" x14ac:dyDescent="0.35">
      <c r="B16435" t="s">
        <v>19281</v>
      </c>
      <c r="C16435" t="s">
        <v>19641</v>
      </c>
      <c r="D16435" t="s">
        <v>20056</v>
      </c>
    </row>
    <row r="16436" spans="2:5" x14ac:dyDescent="0.35">
      <c r="B16436" t="s">
        <v>19282</v>
      </c>
      <c r="C16436" t="s">
        <v>19641</v>
      </c>
      <c r="D16436" t="s">
        <v>20056</v>
      </c>
    </row>
    <row r="16437" spans="2:5" x14ac:dyDescent="0.35">
      <c r="B16437" t="s">
        <v>19283</v>
      </c>
      <c r="C16437" t="s">
        <v>19641</v>
      </c>
      <c r="D16437" t="s">
        <v>20057</v>
      </c>
    </row>
    <row r="16438" spans="2:5" x14ac:dyDescent="0.35">
      <c r="B16438" t="s">
        <v>19284</v>
      </c>
      <c r="C16438" t="s">
        <v>19641</v>
      </c>
      <c r="D16438" t="s">
        <v>20057</v>
      </c>
    </row>
    <row r="16439" spans="2:5" x14ac:dyDescent="0.35">
      <c r="B16439" t="s">
        <v>19285</v>
      </c>
      <c r="C16439" t="s">
        <v>19641</v>
      </c>
      <c r="D16439" t="s">
        <v>20057</v>
      </c>
    </row>
    <row r="16440" spans="2:5" x14ac:dyDescent="0.35">
      <c r="B16440" t="s">
        <v>19286</v>
      </c>
      <c r="C16440" t="s">
        <v>19641</v>
      </c>
    </row>
    <row r="16441" spans="2:5" x14ac:dyDescent="0.35">
      <c r="B16441" t="s">
        <v>19287</v>
      </c>
      <c r="C16441" t="s">
        <v>19641</v>
      </c>
      <c r="D16441" t="s">
        <v>20058</v>
      </c>
    </row>
    <row r="16442" spans="2:5" x14ac:dyDescent="0.35">
      <c r="B16442" t="s">
        <v>19288</v>
      </c>
      <c r="C16442" t="s">
        <v>19641</v>
      </c>
    </row>
    <row r="16443" spans="2:5" x14ac:dyDescent="0.35">
      <c r="B16443" t="s">
        <v>7774</v>
      </c>
      <c r="C16443" t="s">
        <v>19641</v>
      </c>
    </row>
    <row r="16444" spans="2:5" x14ac:dyDescent="0.35">
      <c r="B16444" t="s">
        <v>7775</v>
      </c>
      <c r="C16444" t="s">
        <v>19641</v>
      </c>
      <c r="D16444" t="s">
        <v>8690</v>
      </c>
      <c r="E16444" t="s">
        <v>1028</v>
      </c>
    </row>
    <row r="16445" spans="2:5" x14ac:dyDescent="0.35">
      <c r="B16445" t="s">
        <v>19289</v>
      </c>
      <c r="C16445" t="s">
        <v>19641</v>
      </c>
      <c r="D16445" t="s">
        <v>20059</v>
      </c>
    </row>
    <row r="16446" spans="2:5" x14ac:dyDescent="0.35">
      <c r="B16446" t="s">
        <v>7779</v>
      </c>
      <c r="C16446" t="s">
        <v>19641</v>
      </c>
    </row>
    <row r="16447" spans="2:5" x14ac:dyDescent="0.35">
      <c r="B16447" t="s">
        <v>7780</v>
      </c>
      <c r="C16447" t="s">
        <v>19641</v>
      </c>
    </row>
    <row r="16448" spans="2:5" x14ac:dyDescent="0.35">
      <c r="B16448" t="s">
        <v>19290</v>
      </c>
      <c r="C16448" t="s">
        <v>19641</v>
      </c>
    </row>
    <row r="16449" spans="2:5" x14ac:dyDescent="0.35">
      <c r="B16449" t="s">
        <v>3001</v>
      </c>
      <c r="C16449" t="s">
        <v>19641</v>
      </c>
    </row>
    <row r="16450" spans="2:5" x14ac:dyDescent="0.35">
      <c r="B16450" t="s">
        <v>19291</v>
      </c>
      <c r="C16450" t="s">
        <v>19641</v>
      </c>
    </row>
    <row r="16451" spans="2:5" x14ac:dyDescent="0.35">
      <c r="B16451" t="s">
        <v>19292</v>
      </c>
      <c r="C16451" t="s">
        <v>19641</v>
      </c>
      <c r="D16451" t="s">
        <v>20060</v>
      </c>
    </row>
    <row r="16452" spans="2:5" x14ac:dyDescent="0.35">
      <c r="B16452" t="s">
        <v>14136</v>
      </c>
      <c r="C16452" t="s">
        <v>19641</v>
      </c>
      <c r="D16452" t="s">
        <v>14252</v>
      </c>
      <c r="E16452" t="s">
        <v>1050</v>
      </c>
    </row>
    <row r="16453" spans="2:5" x14ac:dyDescent="0.35">
      <c r="B16453" t="s">
        <v>19293</v>
      </c>
      <c r="C16453" t="s">
        <v>19641</v>
      </c>
      <c r="D16453" t="s">
        <v>14252</v>
      </c>
      <c r="E16453" t="s">
        <v>1050</v>
      </c>
    </row>
    <row r="16454" spans="2:5" x14ac:dyDescent="0.35">
      <c r="B16454" t="s">
        <v>14138</v>
      </c>
      <c r="C16454" t="s">
        <v>19641</v>
      </c>
      <c r="D16454" t="s">
        <v>14252</v>
      </c>
      <c r="E16454" t="s">
        <v>1050</v>
      </c>
    </row>
    <row r="16455" spans="2:5" x14ac:dyDescent="0.35">
      <c r="B16455" t="s">
        <v>14140</v>
      </c>
      <c r="C16455" t="s">
        <v>19641</v>
      </c>
      <c r="D16455" t="s">
        <v>14252</v>
      </c>
      <c r="E16455" t="s">
        <v>1050</v>
      </c>
    </row>
    <row r="16456" spans="2:5" x14ac:dyDescent="0.35">
      <c r="B16456" t="s">
        <v>14141</v>
      </c>
      <c r="C16456" t="s">
        <v>19641</v>
      </c>
      <c r="D16456" t="s">
        <v>14252</v>
      </c>
      <c r="E16456" t="s">
        <v>1050</v>
      </c>
    </row>
    <row r="16457" spans="2:5" x14ac:dyDescent="0.35">
      <c r="B16457" t="s">
        <v>14143</v>
      </c>
      <c r="C16457" t="s">
        <v>19641</v>
      </c>
      <c r="D16457" t="s">
        <v>14252</v>
      </c>
      <c r="E16457" t="s">
        <v>1050</v>
      </c>
    </row>
    <row r="16458" spans="2:5" x14ac:dyDescent="0.35">
      <c r="B16458" t="s">
        <v>14144</v>
      </c>
      <c r="C16458" t="s">
        <v>19641</v>
      </c>
      <c r="D16458" t="s">
        <v>14252</v>
      </c>
      <c r="E16458" t="s">
        <v>1050</v>
      </c>
    </row>
    <row r="16459" spans="2:5" x14ac:dyDescent="0.35">
      <c r="B16459" t="s">
        <v>14145</v>
      </c>
      <c r="C16459" t="s">
        <v>19641</v>
      </c>
      <c r="D16459" t="s">
        <v>14252</v>
      </c>
      <c r="E16459" t="s">
        <v>1050</v>
      </c>
    </row>
    <row r="16460" spans="2:5" x14ac:dyDescent="0.35">
      <c r="B16460" t="s">
        <v>14147</v>
      </c>
      <c r="C16460" t="s">
        <v>19641</v>
      </c>
      <c r="D16460" t="s">
        <v>14252</v>
      </c>
      <c r="E16460" t="s">
        <v>1050</v>
      </c>
    </row>
    <row r="16461" spans="2:5" x14ac:dyDescent="0.35">
      <c r="B16461" t="s">
        <v>14148</v>
      </c>
      <c r="C16461" t="s">
        <v>19641</v>
      </c>
      <c r="D16461" t="s">
        <v>14252</v>
      </c>
      <c r="E16461" t="s">
        <v>1050</v>
      </c>
    </row>
    <row r="16462" spans="2:5" x14ac:dyDescent="0.35">
      <c r="B16462" t="s">
        <v>19294</v>
      </c>
      <c r="C16462" t="s">
        <v>19641</v>
      </c>
      <c r="D16462" t="s">
        <v>20061</v>
      </c>
    </row>
    <row r="16463" spans="2:5" x14ac:dyDescent="0.35">
      <c r="B16463" t="s">
        <v>19295</v>
      </c>
      <c r="C16463" t="s">
        <v>19641</v>
      </c>
      <c r="D16463" t="s">
        <v>4147</v>
      </c>
    </row>
    <row r="16464" spans="2:5" x14ac:dyDescent="0.35">
      <c r="B16464" t="s">
        <v>19296</v>
      </c>
      <c r="C16464" t="s">
        <v>19641</v>
      </c>
      <c r="D16464" t="s">
        <v>4147</v>
      </c>
    </row>
    <row r="16465" spans="2:4" x14ac:dyDescent="0.35">
      <c r="B16465" t="s">
        <v>19297</v>
      </c>
      <c r="C16465" t="s">
        <v>19641</v>
      </c>
      <c r="D16465" t="s">
        <v>4147</v>
      </c>
    </row>
    <row r="16466" spans="2:4" x14ac:dyDescent="0.35">
      <c r="B16466" t="s">
        <v>19298</v>
      </c>
      <c r="C16466" t="s">
        <v>19641</v>
      </c>
      <c r="D16466" t="s">
        <v>4147</v>
      </c>
    </row>
    <row r="16467" spans="2:4" x14ac:dyDescent="0.35">
      <c r="B16467" t="s">
        <v>19299</v>
      </c>
      <c r="C16467" t="s">
        <v>19641</v>
      </c>
      <c r="D16467" t="s">
        <v>4147</v>
      </c>
    </row>
    <row r="16468" spans="2:4" x14ac:dyDescent="0.35">
      <c r="B16468" t="s">
        <v>19300</v>
      </c>
      <c r="C16468" t="s">
        <v>19641</v>
      </c>
      <c r="D16468" t="s">
        <v>4147</v>
      </c>
    </row>
    <row r="16469" spans="2:4" x14ac:dyDescent="0.35">
      <c r="B16469" t="s">
        <v>19301</v>
      </c>
      <c r="C16469" t="s">
        <v>19641</v>
      </c>
      <c r="D16469" t="s">
        <v>4147</v>
      </c>
    </row>
    <row r="16470" spans="2:4" x14ac:dyDescent="0.35">
      <c r="B16470" t="s">
        <v>7800</v>
      </c>
      <c r="C16470" t="s">
        <v>19641</v>
      </c>
      <c r="D16470" t="s">
        <v>4147</v>
      </c>
    </row>
    <row r="16471" spans="2:4" x14ac:dyDescent="0.35">
      <c r="B16471" t="s">
        <v>7801</v>
      </c>
      <c r="C16471" t="s">
        <v>19641</v>
      </c>
      <c r="D16471" t="s">
        <v>4147</v>
      </c>
    </row>
    <row r="16472" spans="2:4" x14ac:dyDescent="0.35">
      <c r="B16472" t="s">
        <v>19302</v>
      </c>
      <c r="C16472" t="s">
        <v>19641</v>
      </c>
      <c r="D16472" t="s">
        <v>4147</v>
      </c>
    </row>
    <row r="16473" spans="2:4" x14ac:dyDescent="0.35">
      <c r="B16473" t="s">
        <v>19303</v>
      </c>
      <c r="C16473" t="s">
        <v>19641</v>
      </c>
      <c r="D16473" t="s">
        <v>4147</v>
      </c>
    </row>
    <row r="16474" spans="2:4" x14ac:dyDescent="0.35">
      <c r="B16474" t="s">
        <v>7802</v>
      </c>
      <c r="C16474" t="s">
        <v>19641</v>
      </c>
      <c r="D16474" t="s">
        <v>4147</v>
      </c>
    </row>
    <row r="16475" spans="2:4" x14ac:dyDescent="0.35">
      <c r="B16475" t="s">
        <v>19304</v>
      </c>
      <c r="C16475" t="s">
        <v>19641</v>
      </c>
      <c r="D16475" t="s">
        <v>4147</v>
      </c>
    </row>
    <row r="16476" spans="2:4" x14ac:dyDescent="0.35">
      <c r="B16476" t="s">
        <v>7803</v>
      </c>
      <c r="C16476" t="s">
        <v>19641</v>
      </c>
      <c r="D16476" t="s">
        <v>4147</v>
      </c>
    </row>
    <row r="16477" spans="2:4" x14ac:dyDescent="0.35">
      <c r="B16477" t="s">
        <v>19305</v>
      </c>
      <c r="C16477" t="s">
        <v>19641</v>
      </c>
      <c r="D16477" t="s">
        <v>4147</v>
      </c>
    </row>
    <row r="16478" spans="2:4" x14ac:dyDescent="0.35">
      <c r="B16478" t="s">
        <v>19306</v>
      </c>
      <c r="C16478" t="s">
        <v>19641</v>
      </c>
      <c r="D16478" t="s">
        <v>4147</v>
      </c>
    </row>
    <row r="16479" spans="2:4" x14ac:dyDescent="0.35">
      <c r="B16479" t="s">
        <v>19307</v>
      </c>
      <c r="C16479" t="s">
        <v>19641</v>
      </c>
      <c r="D16479" t="s">
        <v>4147</v>
      </c>
    </row>
    <row r="16480" spans="2:4" x14ac:dyDescent="0.35">
      <c r="B16480" t="s">
        <v>19308</v>
      </c>
      <c r="C16480" t="s">
        <v>19641</v>
      </c>
      <c r="D16480" t="s">
        <v>4147</v>
      </c>
    </row>
    <row r="16481" spans="2:4" x14ac:dyDescent="0.35">
      <c r="B16481" t="s">
        <v>19309</v>
      </c>
      <c r="C16481" t="s">
        <v>19641</v>
      </c>
      <c r="D16481" t="s">
        <v>4147</v>
      </c>
    </row>
    <row r="16482" spans="2:4" x14ac:dyDescent="0.35">
      <c r="B16482" t="s">
        <v>19310</v>
      </c>
      <c r="C16482" t="s">
        <v>19641</v>
      </c>
      <c r="D16482" t="s">
        <v>4147</v>
      </c>
    </row>
    <row r="16483" spans="2:4" x14ac:dyDescent="0.35">
      <c r="B16483" t="s">
        <v>19311</v>
      </c>
      <c r="C16483" t="s">
        <v>19641</v>
      </c>
      <c r="D16483" t="s">
        <v>4147</v>
      </c>
    </row>
    <row r="16484" spans="2:4" x14ac:dyDescent="0.35">
      <c r="B16484" t="s">
        <v>19312</v>
      </c>
      <c r="C16484" t="s">
        <v>19641</v>
      </c>
      <c r="D16484" t="s">
        <v>4147</v>
      </c>
    </row>
    <row r="16485" spans="2:4" x14ac:dyDescent="0.35">
      <c r="B16485" t="s">
        <v>19313</v>
      </c>
      <c r="C16485" t="s">
        <v>19641</v>
      </c>
      <c r="D16485" t="s">
        <v>4147</v>
      </c>
    </row>
    <row r="16486" spans="2:4" x14ac:dyDescent="0.35">
      <c r="B16486" t="s">
        <v>19314</v>
      </c>
      <c r="C16486" t="s">
        <v>19641</v>
      </c>
      <c r="D16486" t="s">
        <v>4147</v>
      </c>
    </row>
    <row r="16487" spans="2:4" x14ac:dyDescent="0.35">
      <c r="B16487" t="s">
        <v>19315</v>
      </c>
      <c r="C16487" t="s">
        <v>19641</v>
      </c>
      <c r="D16487" t="s">
        <v>4147</v>
      </c>
    </row>
    <row r="16488" spans="2:4" x14ac:dyDescent="0.35">
      <c r="B16488" t="s">
        <v>19316</v>
      </c>
      <c r="C16488" t="s">
        <v>19641</v>
      </c>
      <c r="D16488" t="s">
        <v>4147</v>
      </c>
    </row>
    <row r="16489" spans="2:4" x14ac:dyDescent="0.35">
      <c r="B16489" t="s">
        <v>19317</v>
      </c>
      <c r="C16489" t="s">
        <v>19641</v>
      </c>
      <c r="D16489" t="s">
        <v>4147</v>
      </c>
    </row>
    <row r="16490" spans="2:4" x14ac:dyDescent="0.35">
      <c r="B16490" t="s">
        <v>19318</v>
      </c>
      <c r="C16490" t="s">
        <v>19641</v>
      </c>
      <c r="D16490" t="s">
        <v>4147</v>
      </c>
    </row>
    <row r="16491" spans="2:4" x14ac:dyDescent="0.35">
      <c r="B16491" t="s">
        <v>19319</v>
      </c>
      <c r="C16491" t="s">
        <v>19641</v>
      </c>
      <c r="D16491" t="s">
        <v>4147</v>
      </c>
    </row>
    <row r="16492" spans="2:4" x14ac:dyDescent="0.35">
      <c r="B16492" t="s">
        <v>19320</v>
      </c>
      <c r="C16492" t="s">
        <v>19641</v>
      </c>
      <c r="D16492" t="s">
        <v>4147</v>
      </c>
    </row>
    <row r="16493" spans="2:4" x14ac:dyDescent="0.35">
      <c r="B16493" t="s">
        <v>19321</v>
      </c>
      <c r="C16493" t="s">
        <v>19641</v>
      </c>
      <c r="D16493" t="s">
        <v>4147</v>
      </c>
    </row>
    <row r="16494" spans="2:4" x14ac:dyDescent="0.35">
      <c r="B16494" t="s">
        <v>7804</v>
      </c>
      <c r="C16494" t="s">
        <v>19641</v>
      </c>
      <c r="D16494" t="s">
        <v>8699</v>
      </c>
    </row>
    <row r="16495" spans="2:4" x14ac:dyDescent="0.35">
      <c r="B16495" t="s">
        <v>19322</v>
      </c>
      <c r="C16495" t="s">
        <v>19641</v>
      </c>
      <c r="D16495" t="s">
        <v>8699</v>
      </c>
    </row>
    <row r="16496" spans="2:4" x14ac:dyDescent="0.35">
      <c r="B16496" t="s">
        <v>19323</v>
      </c>
      <c r="C16496" t="s">
        <v>19641</v>
      </c>
    </row>
    <row r="16497" spans="2:5" x14ac:dyDescent="0.35">
      <c r="B16497" t="s">
        <v>19324</v>
      </c>
      <c r="C16497" t="s">
        <v>19641</v>
      </c>
      <c r="D16497" t="s">
        <v>20062</v>
      </c>
    </row>
    <row r="16498" spans="2:5" x14ac:dyDescent="0.35">
      <c r="B16498" t="s">
        <v>19325</v>
      </c>
      <c r="C16498" t="s">
        <v>19641</v>
      </c>
      <c r="D16498" t="s">
        <v>20063</v>
      </c>
    </row>
    <row r="16499" spans="2:5" x14ac:dyDescent="0.35">
      <c r="B16499" t="s">
        <v>19326</v>
      </c>
      <c r="C16499" t="s">
        <v>19641</v>
      </c>
      <c r="D16499" t="s">
        <v>20063</v>
      </c>
    </row>
    <row r="16500" spans="2:5" x14ac:dyDescent="0.35">
      <c r="B16500" t="s">
        <v>19327</v>
      </c>
      <c r="C16500" t="s">
        <v>19641</v>
      </c>
      <c r="D16500" t="s">
        <v>20063</v>
      </c>
    </row>
    <row r="16501" spans="2:5" x14ac:dyDescent="0.35">
      <c r="B16501" t="s">
        <v>19328</v>
      </c>
      <c r="C16501" t="s">
        <v>19641</v>
      </c>
      <c r="D16501" t="s">
        <v>20063</v>
      </c>
    </row>
    <row r="16502" spans="2:5" x14ac:dyDescent="0.35">
      <c r="B16502" t="s">
        <v>19329</v>
      </c>
      <c r="C16502" t="s">
        <v>19641</v>
      </c>
      <c r="D16502" t="s">
        <v>20063</v>
      </c>
    </row>
    <row r="16503" spans="2:5" x14ac:dyDescent="0.35">
      <c r="B16503" t="s">
        <v>19330</v>
      </c>
      <c r="C16503" t="s">
        <v>19641</v>
      </c>
      <c r="D16503" t="s">
        <v>20063</v>
      </c>
    </row>
    <row r="16504" spans="2:5" x14ac:dyDescent="0.35">
      <c r="B16504" t="s">
        <v>19331</v>
      </c>
      <c r="C16504" t="s">
        <v>19641</v>
      </c>
      <c r="D16504" t="s">
        <v>20063</v>
      </c>
    </row>
    <row r="16505" spans="2:5" x14ac:dyDescent="0.35">
      <c r="B16505" t="s">
        <v>19332</v>
      </c>
      <c r="C16505" t="s">
        <v>19641</v>
      </c>
      <c r="D16505" t="s">
        <v>20064</v>
      </c>
    </row>
    <row r="16506" spans="2:5" x14ac:dyDescent="0.35">
      <c r="B16506" t="s">
        <v>19333</v>
      </c>
      <c r="C16506" t="s">
        <v>19641</v>
      </c>
      <c r="D16506" t="s">
        <v>20064</v>
      </c>
    </row>
    <row r="16507" spans="2:5" x14ac:dyDescent="0.35">
      <c r="B16507" t="s">
        <v>19334</v>
      </c>
      <c r="C16507" t="s">
        <v>19641</v>
      </c>
      <c r="D16507" t="s">
        <v>20064</v>
      </c>
    </row>
    <row r="16508" spans="2:5" x14ac:dyDescent="0.35">
      <c r="B16508" t="s">
        <v>19335</v>
      </c>
      <c r="C16508" t="s">
        <v>19641</v>
      </c>
      <c r="D16508" t="s">
        <v>20064</v>
      </c>
    </row>
    <row r="16509" spans="2:5" x14ac:dyDescent="0.35">
      <c r="B16509" t="s">
        <v>19336</v>
      </c>
      <c r="C16509" t="s">
        <v>19641</v>
      </c>
      <c r="D16509" t="s">
        <v>20064</v>
      </c>
    </row>
    <row r="16510" spans="2:5" x14ac:dyDescent="0.35">
      <c r="B16510" t="s">
        <v>7816</v>
      </c>
      <c r="C16510" t="s">
        <v>19641</v>
      </c>
      <c r="D16510" t="s">
        <v>8703</v>
      </c>
      <c r="E16510" t="s">
        <v>1057</v>
      </c>
    </row>
    <row r="16511" spans="2:5" x14ac:dyDescent="0.35">
      <c r="B16511" t="s">
        <v>19337</v>
      </c>
      <c r="C16511" t="s">
        <v>19641</v>
      </c>
      <c r="D16511" t="s">
        <v>8703</v>
      </c>
      <c r="E16511" t="s">
        <v>1057</v>
      </c>
    </row>
    <row r="16512" spans="2:5" x14ac:dyDescent="0.35">
      <c r="B16512" t="s">
        <v>19338</v>
      </c>
      <c r="C16512" t="s">
        <v>19641</v>
      </c>
    </row>
    <row r="16513" spans="2:5" x14ac:dyDescent="0.35">
      <c r="B16513" t="s">
        <v>7819</v>
      </c>
      <c r="C16513" t="s">
        <v>19641</v>
      </c>
      <c r="D16513" t="s">
        <v>8706</v>
      </c>
    </row>
    <row r="16514" spans="2:5" x14ac:dyDescent="0.35">
      <c r="B16514" t="s">
        <v>7820</v>
      </c>
      <c r="C16514" t="s">
        <v>19641</v>
      </c>
      <c r="D16514" t="s">
        <v>8706</v>
      </c>
    </row>
    <row r="16515" spans="2:5" x14ac:dyDescent="0.35">
      <c r="B16515" t="s">
        <v>7822</v>
      </c>
      <c r="C16515" t="s">
        <v>19641</v>
      </c>
      <c r="D16515" t="s">
        <v>8708</v>
      </c>
      <c r="E16515" t="s">
        <v>1041</v>
      </c>
    </row>
    <row r="16516" spans="2:5" x14ac:dyDescent="0.35">
      <c r="B16516" t="s">
        <v>7823</v>
      </c>
      <c r="C16516" t="s">
        <v>19641</v>
      </c>
      <c r="D16516" t="s">
        <v>8708</v>
      </c>
      <c r="E16516" t="s">
        <v>1041</v>
      </c>
    </row>
    <row r="16517" spans="2:5" x14ac:dyDescent="0.35">
      <c r="B16517" t="s">
        <v>7824</v>
      </c>
      <c r="C16517" t="s">
        <v>19641</v>
      </c>
      <c r="D16517" t="s">
        <v>8708</v>
      </c>
      <c r="E16517" t="s">
        <v>1041</v>
      </c>
    </row>
    <row r="16518" spans="2:5" x14ac:dyDescent="0.35">
      <c r="B16518" t="s">
        <v>7825</v>
      </c>
      <c r="C16518" t="s">
        <v>19641</v>
      </c>
      <c r="D16518" t="s">
        <v>8708</v>
      </c>
      <c r="E16518" t="s">
        <v>1041</v>
      </c>
    </row>
    <row r="16519" spans="2:5" x14ac:dyDescent="0.35">
      <c r="B16519" t="s">
        <v>19339</v>
      </c>
      <c r="C16519" t="s">
        <v>19641</v>
      </c>
      <c r="D16519" t="s">
        <v>20065</v>
      </c>
    </row>
    <row r="16520" spans="2:5" x14ac:dyDescent="0.35">
      <c r="B16520" t="s">
        <v>19340</v>
      </c>
      <c r="C16520" t="s">
        <v>19641</v>
      </c>
    </row>
    <row r="16521" spans="2:5" x14ac:dyDescent="0.35">
      <c r="B16521" t="s">
        <v>19341</v>
      </c>
      <c r="C16521" t="s">
        <v>19641</v>
      </c>
    </row>
    <row r="16522" spans="2:5" x14ac:dyDescent="0.35">
      <c r="B16522" t="s">
        <v>19342</v>
      </c>
      <c r="C16522" t="s">
        <v>19641</v>
      </c>
    </row>
    <row r="16523" spans="2:5" x14ac:dyDescent="0.35">
      <c r="B16523" t="s">
        <v>19343</v>
      </c>
      <c r="C16523" t="s">
        <v>19641</v>
      </c>
      <c r="D16523" t="s">
        <v>20065</v>
      </c>
    </row>
    <row r="16524" spans="2:5" x14ac:dyDescent="0.35">
      <c r="B16524" t="s">
        <v>19344</v>
      </c>
      <c r="C16524" t="s">
        <v>19641</v>
      </c>
      <c r="D16524" t="s">
        <v>8711</v>
      </c>
    </row>
    <row r="16525" spans="2:5" x14ac:dyDescent="0.35">
      <c r="B16525" t="s">
        <v>19345</v>
      </c>
      <c r="C16525" t="s">
        <v>19641</v>
      </c>
      <c r="D16525" t="s">
        <v>8711</v>
      </c>
    </row>
    <row r="16526" spans="2:5" x14ac:dyDescent="0.35">
      <c r="B16526" t="s">
        <v>19346</v>
      </c>
      <c r="C16526" t="s">
        <v>19641</v>
      </c>
      <c r="D16526" t="s">
        <v>8711</v>
      </c>
    </row>
    <row r="16527" spans="2:5" x14ac:dyDescent="0.35">
      <c r="B16527" t="s">
        <v>19347</v>
      </c>
      <c r="C16527" t="s">
        <v>19641</v>
      </c>
      <c r="D16527" t="s">
        <v>8711</v>
      </c>
    </row>
    <row r="16528" spans="2:5" x14ac:dyDescent="0.35">
      <c r="B16528" t="s">
        <v>7833</v>
      </c>
      <c r="C16528" t="s">
        <v>19641</v>
      </c>
    </row>
    <row r="16529" spans="2:5" x14ac:dyDescent="0.35">
      <c r="B16529" t="s">
        <v>7834</v>
      </c>
      <c r="C16529" t="s">
        <v>19641</v>
      </c>
      <c r="D16529" t="s">
        <v>8711</v>
      </c>
    </row>
    <row r="16530" spans="2:5" x14ac:dyDescent="0.35">
      <c r="B16530" t="s">
        <v>19348</v>
      </c>
      <c r="C16530" t="s">
        <v>19641</v>
      </c>
      <c r="D16530" t="s">
        <v>8711</v>
      </c>
    </row>
    <row r="16531" spans="2:5" x14ac:dyDescent="0.35">
      <c r="B16531" t="s">
        <v>19349</v>
      </c>
      <c r="C16531" t="s">
        <v>19641</v>
      </c>
      <c r="D16531" t="s">
        <v>8711</v>
      </c>
    </row>
    <row r="16532" spans="2:5" x14ac:dyDescent="0.35">
      <c r="B16532" t="s">
        <v>19350</v>
      </c>
      <c r="C16532" t="s">
        <v>19641</v>
      </c>
      <c r="D16532" t="s">
        <v>20066</v>
      </c>
    </row>
    <row r="16533" spans="2:5" x14ac:dyDescent="0.35">
      <c r="B16533" t="s">
        <v>19351</v>
      </c>
      <c r="C16533" t="s">
        <v>19641</v>
      </c>
      <c r="D16533" t="s">
        <v>20066</v>
      </c>
    </row>
    <row r="16534" spans="2:5" x14ac:dyDescent="0.35">
      <c r="B16534" t="s">
        <v>19352</v>
      </c>
      <c r="C16534" t="s">
        <v>19641</v>
      </c>
    </row>
    <row r="16535" spans="2:5" x14ac:dyDescent="0.35">
      <c r="B16535" t="s">
        <v>19353</v>
      </c>
      <c r="C16535" t="s">
        <v>19641</v>
      </c>
      <c r="D16535" t="s">
        <v>20067</v>
      </c>
    </row>
    <row r="16536" spans="2:5" x14ac:dyDescent="0.35">
      <c r="B16536" t="s">
        <v>19354</v>
      </c>
      <c r="C16536" t="s">
        <v>19641</v>
      </c>
      <c r="D16536" t="s">
        <v>20067</v>
      </c>
    </row>
    <row r="16537" spans="2:5" x14ac:dyDescent="0.35">
      <c r="B16537" t="s">
        <v>19355</v>
      </c>
      <c r="C16537" t="s">
        <v>19641</v>
      </c>
      <c r="D16537" t="s">
        <v>20067</v>
      </c>
    </row>
    <row r="16538" spans="2:5" x14ac:dyDescent="0.35">
      <c r="B16538" t="s">
        <v>19356</v>
      </c>
      <c r="C16538" t="s">
        <v>19641</v>
      </c>
      <c r="D16538" t="s">
        <v>20068</v>
      </c>
      <c r="E16538" t="s">
        <v>1059</v>
      </c>
    </row>
    <row r="16539" spans="2:5" x14ac:dyDescent="0.35">
      <c r="B16539" t="s">
        <v>19357</v>
      </c>
      <c r="C16539" t="s">
        <v>19641</v>
      </c>
      <c r="D16539" t="s">
        <v>20069</v>
      </c>
    </row>
    <row r="16540" spans="2:5" x14ac:dyDescent="0.35">
      <c r="B16540" t="s">
        <v>19358</v>
      </c>
      <c r="C16540" t="s">
        <v>19641</v>
      </c>
      <c r="D16540" t="s">
        <v>20069</v>
      </c>
    </row>
    <row r="16541" spans="2:5" x14ac:dyDescent="0.35">
      <c r="B16541" t="s">
        <v>7840</v>
      </c>
      <c r="C16541" t="s">
        <v>19641</v>
      </c>
      <c r="D16541" t="s">
        <v>8715</v>
      </c>
    </row>
    <row r="16542" spans="2:5" x14ac:dyDescent="0.35">
      <c r="B16542" t="s">
        <v>19359</v>
      </c>
      <c r="C16542" t="s">
        <v>19641</v>
      </c>
      <c r="D16542" t="s">
        <v>8715</v>
      </c>
    </row>
    <row r="16543" spans="2:5" x14ac:dyDescent="0.35">
      <c r="B16543" t="s">
        <v>19360</v>
      </c>
      <c r="C16543" t="s">
        <v>19641</v>
      </c>
      <c r="D16543" t="s">
        <v>20067</v>
      </c>
    </row>
    <row r="16544" spans="2:5" x14ac:dyDescent="0.35">
      <c r="B16544" t="s">
        <v>19361</v>
      </c>
      <c r="C16544" t="s">
        <v>19641</v>
      </c>
      <c r="D16544" t="s">
        <v>20070</v>
      </c>
    </row>
    <row r="16545" spans="2:5" x14ac:dyDescent="0.35">
      <c r="B16545" t="s">
        <v>19362</v>
      </c>
      <c r="C16545" t="s">
        <v>19641</v>
      </c>
      <c r="D16545" t="s">
        <v>20071</v>
      </c>
    </row>
    <row r="16546" spans="2:5" x14ac:dyDescent="0.35">
      <c r="B16546" t="s">
        <v>19363</v>
      </c>
      <c r="C16546" t="s">
        <v>19641</v>
      </c>
    </row>
    <row r="16547" spans="2:5" x14ac:dyDescent="0.35">
      <c r="B16547" t="s">
        <v>19364</v>
      </c>
      <c r="C16547" t="s">
        <v>19641</v>
      </c>
    </row>
    <row r="16548" spans="2:5" x14ac:dyDescent="0.35">
      <c r="B16548" t="s">
        <v>19365</v>
      </c>
      <c r="C16548" t="s">
        <v>19641</v>
      </c>
    </row>
    <row r="16549" spans="2:5" x14ac:dyDescent="0.35">
      <c r="B16549" t="s">
        <v>19366</v>
      </c>
      <c r="C16549" t="s">
        <v>19641</v>
      </c>
    </row>
    <row r="16550" spans="2:5" x14ac:dyDescent="0.35">
      <c r="B16550" t="s">
        <v>19367</v>
      </c>
      <c r="C16550" t="s">
        <v>19641</v>
      </c>
    </row>
    <row r="16551" spans="2:5" x14ac:dyDescent="0.35">
      <c r="B16551" t="s">
        <v>19368</v>
      </c>
      <c r="C16551" t="s">
        <v>19641</v>
      </c>
    </row>
    <row r="16552" spans="2:5" x14ac:dyDescent="0.35">
      <c r="B16552" t="s">
        <v>19369</v>
      </c>
      <c r="C16552" t="s">
        <v>19641</v>
      </c>
    </row>
    <row r="16553" spans="2:5" x14ac:dyDescent="0.35">
      <c r="B16553" t="s">
        <v>7846</v>
      </c>
      <c r="C16553" t="s">
        <v>19641</v>
      </c>
      <c r="D16553" t="s">
        <v>8718</v>
      </c>
      <c r="E16553" t="s">
        <v>1057</v>
      </c>
    </row>
    <row r="16554" spans="2:5" x14ac:dyDescent="0.35">
      <c r="B16554" t="s">
        <v>19370</v>
      </c>
      <c r="C16554" t="s">
        <v>19641</v>
      </c>
      <c r="D16554" t="s">
        <v>9114</v>
      </c>
    </row>
    <row r="16555" spans="2:5" x14ac:dyDescent="0.35">
      <c r="B16555" t="s">
        <v>19371</v>
      </c>
      <c r="C16555" t="s">
        <v>19641</v>
      </c>
      <c r="D16555" t="s">
        <v>9114</v>
      </c>
    </row>
    <row r="16556" spans="2:5" x14ac:dyDescent="0.35">
      <c r="B16556" t="s">
        <v>19372</v>
      </c>
      <c r="C16556" t="s">
        <v>19641</v>
      </c>
      <c r="D16556" t="s">
        <v>9114</v>
      </c>
    </row>
    <row r="16557" spans="2:5" x14ac:dyDescent="0.35">
      <c r="B16557" t="s">
        <v>19373</v>
      </c>
      <c r="C16557" t="s">
        <v>19641</v>
      </c>
      <c r="D16557" t="s">
        <v>9114</v>
      </c>
    </row>
    <row r="16558" spans="2:5" x14ac:dyDescent="0.35">
      <c r="B16558" t="s">
        <v>19374</v>
      </c>
      <c r="C16558" t="s">
        <v>19641</v>
      </c>
      <c r="D16558" t="s">
        <v>9114</v>
      </c>
    </row>
    <row r="16559" spans="2:5" x14ac:dyDescent="0.35">
      <c r="B16559" t="s">
        <v>19375</v>
      </c>
      <c r="C16559" t="s">
        <v>19641</v>
      </c>
      <c r="D16559" t="s">
        <v>9114</v>
      </c>
    </row>
    <row r="16560" spans="2:5" x14ac:dyDescent="0.35">
      <c r="B16560" t="s">
        <v>19376</v>
      </c>
      <c r="C16560" t="s">
        <v>19641</v>
      </c>
      <c r="D16560" t="s">
        <v>9114</v>
      </c>
    </row>
    <row r="16561" spans="2:5" x14ac:dyDescent="0.35">
      <c r="B16561" t="s">
        <v>19377</v>
      </c>
      <c r="C16561" t="s">
        <v>19641</v>
      </c>
      <c r="D16561" t="s">
        <v>9114</v>
      </c>
    </row>
    <row r="16562" spans="2:5" x14ac:dyDescent="0.35">
      <c r="B16562" t="s">
        <v>7850</v>
      </c>
      <c r="C16562" t="s">
        <v>19641</v>
      </c>
      <c r="D16562" t="s">
        <v>8721</v>
      </c>
    </row>
    <row r="16563" spans="2:5" x14ac:dyDescent="0.35">
      <c r="B16563" t="s">
        <v>19378</v>
      </c>
      <c r="C16563" t="s">
        <v>19641</v>
      </c>
      <c r="D16563" t="s">
        <v>8722</v>
      </c>
    </row>
    <row r="16564" spans="2:5" x14ac:dyDescent="0.35">
      <c r="B16564" t="s">
        <v>7851</v>
      </c>
      <c r="C16564" t="s">
        <v>19641</v>
      </c>
      <c r="D16564" t="s">
        <v>8722</v>
      </c>
    </row>
    <row r="16565" spans="2:5" x14ac:dyDescent="0.35">
      <c r="B16565" t="s">
        <v>7852</v>
      </c>
      <c r="C16565" t="s">
        <v>19641</v>
      </c>
      <c r="D16565" t="s">
        <v>8722</v>
      </c>
    </row>
    <row r="16566" spans="2:5" x14ac:dyDescent="0.35">
      <c r="B16566" t="s">
        <v>19379</v>
      </c>
      <c r="C16566" t="s">
        <v>19641</v>
      </c>
      <c r="D16566" t="s">
        <v>8723</v>
      </c>
    </row>
    <row r="16567" spans="2:5" x14ac:dyDescent="0.35">
      <c r="B16567" t="s">
        <v>19380</v>
      </c>
      <c r="C16567" t="s">
        <v>19641</v>
      </c>
      <c r="D16567" t="s">
        <v>8723</v>
      </c>
    </row>
    <row r="16568" spans="2:5" x14ac:dyDescent="0.35">
      <c r="B16568" t="s">
        <v>7854</v>
      </c>
      <c r="C16568" t="s">
        <v>19641</v>
      </c>
      <c r="D16568" t="s">
        <v>8723</v>
      </c>
    </row>
    <row r="16569" spans="2:5" x14ac:dyDescent="0.35">
      <c r="B16569" t="s">
        <v>19381</v>
      </c>
      <c r="C16569" t="s">
        <v>19641</v>
      </c>
    </row>
    <row r="16570" spans="2:5" x14ac:dyDescent="0.35">
      <c r="B16570" t="s">
        <v>19382</v>
      </c>
      <c r="C16570" t="s">
        <v>19641</v>
      </c>
      <c r="D16570" t="s">
        <v>8723</v>
      </c>
    </row>
    <row r="16571" spans="2:5" x14ac:dyDescent="0.35">
      <c r="B16571" t="s">
        <v>19383</v>
      </c>
      <c r="C16571" t="s">
        <v>19641</v>
      </c>
    </row>
    <row r="16572" spans="2:5" x14ac:dyDescent="0.35">
      <c r="B16572" t="s">
        <v>7856</v>
      </c>
      <c r="C16572" t="s">
        <v>19641</v>
      </c>
      <c r="D16572" t="s">
        <v>8723</v>
      </c>
    </row>
    <row r="16573" spans="2:5" x14ac:dyDescent="0.35">
      <c r="B16573" t="s">
        <v>19384</v>
      </c>
      <c r="C16573" t="s">
        <v>19641</v>
      </c>
      <c r="D16573" t="s">
        <v>20072</v>
      </c>
    </row>
    <row r="16574" spans="2:5" x14ac:dyDescent="0.35">
      <c r="B16574" t="s">
        <v>19385</v>
      </c>
      <c r="C16574" t="s">
        <v>19641</v>
      </c>
      <c r="D16574" t="s">
        <v>20073</v>
      </c>
      <c r="E16574" t="s">
        <v>1041</v>
      </c>
    </row>
    <row r="16575" spans="2:5" x14ac:dyDescent="0.35">
      <c r="B16575" t="s">
        <v>19386</v>
      </c>
      <c r="C16575" t="s">
        <v>19641</v>
      </c>
      <c r="D16575" t="s">
        <v>20074</v>
      </c>
      <c r="E16575" t="s">
        <v>1041</v>
      </c>
    </row>
    <row r="16576" spans="2:5" x14ac:dyDescent="0.35">
      <c r="B16576" t="s">
        <v>19387</v>
      </c>
      <c r="C16576" t="s">
        <v>19641</v>
      </c>
      <c r="D16576" t="s">
        <v>20075</v>
      </c>
      <c r="E16576" t="s">
        <v>1041</v>
      </c>
    </row>
    <row r="16577" spans="2:5" x14ac:dyDescent="0.35">
      <c r="B16577" t="s">
        <v>19388</v>
      </c>
      <c r="C16577" t="s">
        <v>19641</v>
      </c>
      <c r="D16577" t="s">
        <v>20076</v>
      </c>
      <c r="E16577" t="s">
        <v>1041</v>
      </c>
    </row>
    <row r="16578" spans="2:5" x14ac:dyDescent="0.35">
      <c r="B16578" t="s">
        <v>19389</v>
      </c>
      <c r="C16578" t="s">
        <v>19641</v>
      </c>
      <c r="D16578" t="s">
        <v>20077</v>
      </c>
      <c r="E16578" t="s">
        <v>1041</v>
      </c>
    </row>
    <row r="16579" spans="2:5" x14ac:dyDescent="0.35">
      <c r="B16579" t="s">
        <v>5918</v>
      </c>
      <c r="C16579" t="s">
        <v>19641</v>
      </c>
      <c r="D16579" t="s">
        <v>5919</v>
      </c>
      <c r="E16579" t="s">
        <v>1041</v>
      </c>
    </row>
    <row r="16580" spans="2:5" x14ac:dyDescent="0.35">
      <c r="B16580" t="s">
        <v>19390</v>
      </c>
      <c r="C16580" t="s">
        <v>19641</v>
      </c>
      <c r="D16580" t="s">
        <v>1355</v>
      </c>
      <c r="E16580" t="s">
        <v>1041</v>
      </c>
    </row>
    <row r="16581" spans="2:5" x14ac:dyDescent="0.35">
      <c r="B16581" t="s">
        <v>19391</v>
      </c>
      <c r="C16581" t="s">
        <v>19641</v>
      </c>
      <c r="D16581" t="s">
        <v>1355</v>
      </c>
      <c r="E16581" t="s">
        <v>1041</v>
      </c>
    </row>
    <row r="16582" spans="2:5" x14ac:dyDescent="0.35">
      <c r="B16582" t="s">
        <v>7861</v>
      </c>
      <c r="C16582" t="s">
        <v>19641</v>
      </c>
      <c r="D16582" t="s">
        <v>1762</v>
      </c>
      <c r="E16582" t="s">
        <v>1028</v>
      </c>
    </row>
    <row r="16583" spans="2:5" x14ac:dyDescent="0.35">
      <c r="B16583" t="s">
        <v>19392</v>
      </c>
      <c r="C16583" t="s">
        <v>19641</v>
      </c>
      <c r="D16583" t="s">
        <v>6182</v>
      </c>
      <c r="E16583" t="s">
        <v>1028</v>
      </c>
    </row>
    <row r="16584" spans="2:5" x14ac:dyDescent="0.35">
      <c r="B16584" t="s">
        <v>7862</v>
      </c>
      <c r="C16584" t="s">
        <v>19641</v>
      </c>
      <c r="D16584" t="s">
        <v>6182</v>
      </c>
      <c r="E16584" t="s">
        <v>1028</v>
      </c>
    </row>
    <row r="16585" spans="2:5" x14ac:dyDescent="0.35">
      <c r="B16585" t="s">
        <v>19393</v>
      </c>
      <c r="C16585" t="s">
        <v>19641</v>
      </c>
      <c r="D16585" t="s">
        <v>6182</v>
      </c>
      <c r="E16585" t="s">
        <v>1028</v>
      </c>
    </row>
    <row r="16586" spans="2:5" x14ac:dyDescent="0.35">
      <c r="B16586" t="s">
        <v>7864</v>
      </c>
      <c r="C16586" t="s">
        <v>19641</v>
      </c>
      <c r="D16586" t="s">
        <v>6182</v>
      </c>
      <c r="E16586" t="s">
        <v>1028</v>
      </c>
    </row>
    <row r="16587" spans="2:5" x14ac:dyDescent="0.35">
      <c r="B16587" t="s">
        <v>19394</v>
      </c>
      <c r="C16587" t="s">
        <v>19641</v>
      </c>
      <c r="D16587" t="s">
        <v>6182</v>
      </c>
      <c r="E16587" t="s">
        <v>1028</v>
      </c>
    </row>
    <row r="16588" spans="2:5" x14ac:dyDescent="0.35">
      <c r="B16588" t="s">
        <v>19395</v>
      </c>
      <c r="C16588" t="s">
        <v>19641</v>
      </c>
      <c r="D16588" t="s">
        <v>6182</v>
      </c>
      <c r="E16588" t="s">
        <v>1028</v>
      </c>
    </row>
    <row r="16589" spans="2:5" x14ac:dyDescent="0.35">
      <c r="B16589" t="s">
        <v>7865</v>
      </c>
      <c r="C16589" t="s">
        <v>19641</v>
      </c>
      <c r="D16589" t="s">
        <v>8727</v>
      </c>
      <c r="E16589" t="s">
        <v>1028</v>
      </c>
    </row>
    <row r="16590" spans="2:5" x14ac:dyDescent="0.35">
      <c r="B16590" t="s">
        <v>19396</v>
      </c>
      <c r="C16590" t="s">
        <v>19641</v>
      </c>
      <c r="D16590" t="s">
        <v>6182</v>
      </c>
      <c r="E16590" t="s">
        <v>1028</v>
      </c>
    </row>
    <row r="16591" spans="2:5" x14ac:dyDescent="0.35">
      <c r="B16591" t="s">
        <v>19397</v>
      </c>
      <c r="C16591" t="s">
        <v>19641</v>
      </c>
      <c r="D16591" t="s">
        <v>6182</v>
      </c>
      <c r="E16591" t="s">
        <v>1028</v>
      </c>
    </row>
    <row r="16592" spans="2:5" x14ac:dyDescent="0.35">
      <c r="B16592" t="s">
        <v>19398</v>
      </c>
      <c r="C16592" t="s">
        <v>19641</v>
      </c>
      <c r="D16592" t="s">
        <v>6182</v>
      </c>
      <c r="E16592" t="s">
        <v>1028</v>
      </c>
    </row>
    <row r="16593" spans="2:5" x14ac:dyDescent="0.35">
      <c r="B16593" t="s">
        <v>19399</v>
      </c>
      <c r="C16593" t="s">
        <v>19641</v>
      </c>
      <c r="D16593" t="s">
        <v>1762</v>
      </c>
      <c r="E16593" t="s">
        <v>1028</v>
      </c>
    </row>
    <row r="16594" spans="2:5" x14ac:dyDescent="0.35">
      <c r="B16594" t="s">
        <v>19400</v>
      </c>
      <c r="C16594" t="s">
        <v>19641</v>
      </c>
      <c r="D16594" t="s">
        <v>6182</v>
      </c>
      <c r="E16594" t="s">
        <v>1028</v>
      </c>
    </row>
    <row r="16595" spans="2:5" x14ac:dyDescent="0.35">
      <c r="B16595" t="s">
        <v>19401</v>
      </c>
      <c r="C16595" t="s">
        <v>19641</v>
      </c>
      <c r="D16595" t="s">
        <v>6182</v>
      </c>
      <c r="E16595" t="s">
        <v>1028</v>
      </c>
    </row>
    <row r="16596" spans="2:5" x14ac:dyDescent="0.35">
      <c r="B16596" t="s">
        <v>19402</v>
      </c>
      <c r="C16596" t="s">
        <v>19641</v>
      </c>
      <c r="D16596" t="s">
        <v>6182</v>
      </c>
      <c r="E16596" t="s">
        <v>1028</v>
      </c>
    </row>
    <row r="16597" spans="2:5" x14ac:dyDescent="0.35">
      <c r="B16597" t="s">
        <v>19403</v>
      </c>
      <c r="C16597" t="s">
        <v>19641</v>
      </c>
      <c r="D16597" t="s">
        <v>6182</v>
      </c>
      <c r="E16597" t="s">
        <v>1028</v>
      </c>
    </row>
    <row r="16598" spans="2:5" x14ac:dyDescent="0.35">
      <c r="B16598" t="s">
        <v>19404</v>
      </c>
      <c r="C16598" t="s">
        <v>19641</v>
      </c>
      <c r="D16598" t="s">
        <v>6182</v>
      </c>
      <c r="E16598" t="s">
        <v>1028</v>
      </c>
    </row>
    <row r="16599" spans="2:5" x14ac:dyDescent="0.35">
      <c r="B16599" t="s">
        <v>19405</v>
      </c>
      <c r="C16599" t="s">
        <v>19641</v>
      </c>
      <c r="D16599" t="s">
        <v>6182</v>
      </c>
      <c r="E16599" t="s">
        <v>1028</v>
      </c>
    </row>
    <row r="16600" spans="2:5" x14ac:dyDescent="0.35">
      <c r="B16600" t="s">
        <v>19406</v>
      </c>
      <c r="C16600" t="s">
        <v>19641</v>
      </c>
      <c r="D16600" t="s">
        <v>6182</v>
      </c>
      <c r="E16600" t="s">
        <v>1028</v>
      </c>
    </row>
    <row r="16601" spans="2:5" x14ac:dyDescent="0.35">
      <c r="B16601" t="s">
        <v>19407</v>
      </c>
      <c r="C16601" t="s">
        <v>19641</v>
      </c>
      <c r="D16601" t="s">
        <v>6182</v>
      </c>
      <c r="E16601" t="s">
        <v>1028</v>
      </c>
    </row>
    <row r="16602" spans="2:5" x14ac:dyDescent="0.35">
      <c r="B16602" t="s">
        <v>19408</v>
      </c>
      <c r="C16602" t="s">
        <v>19641</v>
      </c>
      <c r="D16602" t="s">
        <v>6182</v>
      </c>
      <c r="E16602" t="s">
        <v>1028</v>
      </c>
    </row>
    <row r="16603" spans="2:5" x14ac:dyDescent="0.35">
      <c r="B16603" t="s">
        <v>7866</v>
      </c>
      <c r="C16603" t="s">
        <v>19641</v>
      </c>
      <c r="D16603" t="s">
        <v>6182</v>
      </c>
      <c r="E16603" t="s">
        <v>1028</v>
      </c>
    </row>
    <row r="16604" spans="2:5" x14ac:dyDescent="0.35">
      <c r="B16604" t="s">
        <v>19409</v>
      </c>
      <c r="C16604" t="s">
        <v>19641</v>
      </c>
      <c r="D16604" t="s">
        <v>6182</v>
      </c>
      <c r="E16604" t="s">
        <v>1028</v>
      </c>
    </row>
    <row r="16605" spans="2:5" x14ac:dyDescent="0.35">
      <c r="B16605" t="s">
        <v>19410</v>
      </c>
      <c r="C16605" t="s">
        <v>19641</v>
      </c>
      <c r="D16605" t="s">
        <v>6182</v>
      </c>
      <c r="E16605" t="s">
        <v>1028</v>
      </c>
    </row>
    <row r="16606" spans="2:5" x14ac:dyDescent="0.35">
      <c r="B16606" t="s">
        <v>19411</v>
      </c>
      <c r="C16606" t="s">
        <v>19641</v>
      </c>
      <c r="D16606" t="s">
        <v>6182</v>
      </c>
      <c r="E16606" t="s">
        <v>1028</v>
      </c>
    </row>
    <row r="16607" spans="2:5" x14ac:dyDescent="0.35">
      <c r="B16607" t="s">
        <v>19412</v>
      </c>
      <c r="C16607" t="s">
        <v>19641</v>
      </c>
      <c r="D16607" t="s">
        <v>6182</v>
      </c>
      <c r="E16607" t="s">
        <v>1028</v>
      </c>
    </row>
    <row r="16608" spans="2:5" x14ac:dyDescent="0.35">
      <c r="B16608" t="s">
        <v>19413</v>
      </c>
      <c r="C16608" t="s">
        <v>19641</v>
      </c>
      <c r="D16608" t="s">
        <v>6182</v>
      </c>
      <c r="E16608" t="s">
        <v>1028</v>
      </c>
    </row>
    <row r="16609" spans="2:5" x14ac:dyDescent="0.35">
      <c r="B16609" t="s">
        <v>19414</v>
      </c>
      <c r="C16609" t="s">
        <v>19641</v>
      </c>
      <c r="D16609" t="s">
        <v>6182</v>
      </c>
      <c r="E16609" t="s">
        <v>1028</v>
      </c>
    </row>
    <row r="16610" spans="2:5" x14ac:dyDescent="0.35">
      <c r="B16610" t="s">
        <v>19415</v>
      </c>
      <c r="C16610" t="s">
        <v>19641</v>
      </c>
      <c r="D16610" t="s">
        <v>6182</v>
      </c>
      <c r="E16610" t="s">
        <v>1028</v>
      </c>
    </row>
    <row r="16611" spans="2:5" x14ac:dyDescent="0.35">
      <c r="B16611" t="s">
        <v>7868</v>
      </c>
      <c r="C16611" t="s">
        <v>19641</v>
      </c>
      <c r="D16611" t="s">
        <v>8728</v>
      </c>
      <c r="E16611" t="s">
        <v>1028</v>
      </c>
    </row>
    <row r="16612" spans="2:5" x14ac:dyDescent="0.35">
      <c r="B16612" t="s">
        <v>7870</v>
      </c>
      <c r="C16612" t="s">
        <v>19641</v>
      </c>
      <c r="D16612" t="s">
        <v>6182</v>
      </c>
      <c r="E16612" t="s">
        <v>1028</v>
      </c>
    </row>
    <row r="16613" spans="2:5" x14ac:dyDescent="0.35">
      <c r="B16613" t="s">
        <v>9243</v>
      </c>
      <c r="C16613" t="s">
        <v>19641</v>
      </c>
      <c r="D16613" t="s">
        <v>6182</v>
      </c>
      <c r="E16613" t="s">
        <v>1028</v>
      </c>
    </row>
    <row r="16614" spans="2:5" x14ac:dyDescent="0.35">
      <c r="B16614" t="s">
        <v>19416</v>
      </c>
      <c r="C16614" t="s">
        <v>19641</v>
      </c>
    </row>
    <row r="16615" spans="2:5" x14ac:dyDescent="0.35">
      <c r="B16615" t="s">
        <v>19417</v>
      </c>
      <c r="C16615" t="s">
        <v>19641</v>
      </c>
      <c r="D16615" t="s">
        <v>20078</v>
      </c>
    </row>
    <row r="16616" spans="2:5" x14ac:dyDescent="0.35">
      <c r="B16616" t="s">
        <v>19418</v>
      </c>
      <c r="C16616" t="s">
        <v>19641</v>
      </c>
      <c r="D16616" t="s">
        <v>9119</v>
      </c>
    </row>
    <row r="16617" spans="2:5" x14ac:dyDescent="0.35">
      <c r="B16617" t="s">
        <v>9118</v>
      </c>
      <c r="C16617" t="s">
        <v>19641</v>
      </c>
      <c r="D16617" t="s">
        <v>9119</v>
      </c>
    </row>
    <row r="16618" spans="2:5" x14ac:dyDescent="0.35">
      <c r="B16618" t="s">
        <v>19419</v>
      </c>
      <c r="C16618" t="s">
        <v>19641</v>
      </c>
      <c r="D16618" t="s">
        <v>9119</v>
      </c>
    </row>
    <row r="16619" spans="2:5" x14ac:dyDescent="0.35">
      <c r="B16619" t="s">
        <v>9120</v>
      </c>
      <c r="C16619" t="s">
        <v>19641</v>
      </c>
      <c r="D16619" t="s">
        <v>9119</v>
      </c>
    </row>
    <row r="16620" spans="2:5" x14ac:dyDescent="0.35">
      <c r="B16620" t="s">
        <v>19420</v>
      </c>
      <c r="C16620" t="s">
        <v>19641</v>
      </c>
      <c r="D16620" t="s">
        <v>9119</v>
      </c>
    </row>
    <row r="16621" spans="2:5" x14ac:dyDescent="0.35">
      <c r="B16621" t="s">
        <v>9121</v>
      </c>
      <c r="C16621" t="s">
        <v>19641</v>
      </c>
      <c r="D16621" t="s">
        <v>9119</v>
      </c>
    </row>
    <row r="16622" spans="2:5" x14ac:dyDescent="0.35">
      <c r="B16622" t="s">
        <v>9123</v>
      </c>
      <c r="C16622" t="s">
        <v>19641</v>
      </c>
      <c r="D16622" t="s">
        <v>9119</v>
      </c>
    </row>
    <row r="16623" spans="2:5" x14ac:dyDescent="0.35">
      <c r="B16623" t="s">
        <v>9122</v>
      </c>
      <c r="C16623" t="s">
        <v>19641</v>
      </c>
      <c r="D16623" t="s">
        <v>9119</v>
      </c>
    </row>
    <row r="16624" spans="2:5" x14ac:dyDescent="0.35">
      <c r="B16624" t="s">
        <v>9125</v>
      </c>
      <c r="C16624" t="s">
        <v>19641</v>
      </c>
      <c r="D16624" t="s">
        <v>9119</v>
      </c>
    </row>
    <row r="16625" spans="2:5" x14ac:dyDescent="0.35">
      <c r="B16625" t="s">
        <v>19421</v>
      </c>
      <c r="C16625" t="s">
        <v>19641</v>
      </c>
      <c r="D16625" t="s">
        <v>9119</v>
      </c>
    </row>
    <row r="16626" spans="2:5" x14ac:dyDescent="0.35">
      <c r="B16626" t="s">
        <v>9126</v>
      </c>
      <c r="C16626" t="s">
        <v>19641</v>
      </c>
      <c r="D16626" t="s">
        <v>9119</v>
      </c>
    </row>
    <row r="16627" spans="2:5" x14ac:dyDescent="0.35">
      <c r="B16627" t="s">
        <v>9127</v>
      </c>
      <c r="C16627" t="s">
        <v>19641</v>
      </c>
      <c r="D16627" t="s">
        <v>9119</v>
      </c>
    </row>
    <row r="16628" spans="2:5" x14ac:dyDescent="0.35">
      <c r="B16628" t="s">
        <v>9129</v>
      </c>
      <c r="C16628" t="s">
        <v>19641</v>
      </c>
      <c r="D16628" t="s">
        <v>9119</v>
      </c>
    </row>
    <row r="16629" spans="2:5" x14ac:dyDescent="0.35">
      <c r="B16629" t="s">
        <v>9128</v>
      </c>
      <c r="C16629" t="s">
        <v>19641</v>
      </c>
      <c r="D16629" t="s">
        <v>9119</v>
      </c>
    </row>
    <row r="16630" spans="2:5" x14ac:dyDescent="0.35">
      <c r="B16630" t="s">
        <v>5927</v>
      </c>
      <c r="C16630" t="s">
        <v>19641</v>
      </c>
      <c r="D16630" t="s">
        <v>5928</v>
      </c>
      <c r="E16630" t="s">
        <v>1057</v>
      </c>
    </row>
    <row r="16631" spans="2:5" x14ac:dyDescent="0.35">
      <c r="B16631" t="s">
        <v>5929</v>
      </c>
      <c r="C16631" t="s">
        <v>19641</v>
      </c>
      <c r="D16631" t="s">
        <v>5928</v>
      </c>
      <c r="E16631" t="s">
        <v>1057</v>
      </c>
    </row>
    <row r="16632" spans="2:5" x14ac:dyDescent="0.35">
      <c r="B16632" t="s">
        <v>13389</v>
      </c>
      <c r="C16632" t="s">
        <v>19641</v>
      </c>
      <c r="D16632" t="s">
        <v>13390</v>
      </c>
      <c r="E16632" t="s">
        <v>1057</v>
      </c>
    </row>
    <row r="16633" spans="2:5" x14ac:dyDescent="0.35">
      <c r="B16633" t="s">
        <v>19422</v>
      </c>
      <c r="C16633" t="s">
        <v>19641</v>
      </c>
    </row>
    <row r="16634" spans="2:5" x14ac:dyDescent="0.35">
      <c r="B16634" t="s">
        <v>7881</v>
      </c>
      <c r="C16634" t="s">
        <v>19641</v>
      </c>
      <c r="D16634" t="s">
        <v>8732</v>
      </c>
      <c r="E16634" t="s">
        <v>1028</v>
      </c>
    </row>
    <row r="16635" spans="2:5" x14ac:dyDescent="0.35">
      <c r="B16635" t="s">
        <v>19423</v>
      </c>
      <c r="C16635" t="s">
        <v>19641</v>
      </c>
      <c r="D16635" t="s">
        <v>20079</v>
      </c>
    </row>
    <row r="16636" spans="2:5" x14ac:dyDescent="0.35">
      <c r="B16636" t="s">
        <v>19424</v>
      </c>
      <c r="C16636" t="s">
        <v>19641</v>
      </c>
      <c r="D16636" t="s">
        <v>20079</v>
      </c>
    </row>
    <row r="16637" spans="2:5" x14ac:dyDescent="0.35">
      <c r="B16637" t="s">
        <v>19425</v>
      </c>
      <c r="C16637" t="s">
        <v>19641</v>
      </c>
      <c r="D16637" t="s">
        <v>20080</v>
      </c>
    </row>
    <row r="16638" spans="2:5" x14ac:dyDescent="0.35">
      <c r="B16638" t="s">
        <v>19426</v>
      </c>
      <c r="C16638" t="s">
        <v>19641</v>
      </c>
      <c r="D16638" t="s">
        <v>20080</v>
      </c>
    </row>
    <row r="16639" spans="2:5" x14ac:dyDescent="0.35">
      <c r="B16639" t="s">
        <v>19427</v>
      </c>
      <c r="C16639" t="s">
        <v>19641</v>
      </c>
      <c r="D16639" t="s">
        <v>20081</v>
      </c>
    </row>
    <row r="16640" spans="2:5" x14ac:dyDescent="0.35">
      <c r="B16640" t="s">
        <v>19428</v>
      </c>
      <c r="C16640" t="s">
        <v>19641</v>
      </c>
      <c r="D16640" t="s">
        <v>20081</v>
      </c>
    </row>
    <row r="16641" spans="2:5" x14ac:dyDescent="0.35">
      <c r="B16641" t="s">
        <v>19429</v>
      </c>
      <c r="C16641" t="s">
        <v>19641</v>
      </c>
    </row>
    <row r="16642" spans="2:5" x14ac:dyDescent="0.35">
      <c r="B16642" t="s">
        <v>19430</v>
      </c>
      <c r="C16642" t="s">
        <v>19641</v>
      </c>
    </row>
    <row r="16643" spans="2:5" x14ac:dyDescent="0.35">
      <c r="B16643" t="s">
        <v>7885</v>
      </c>
      <c r="C16643" t="s">
        <v>19641</v>
      </c>
      <c r="D16643" t="s">
        <v>8736</v>
      </c>
    </row>
    <row r="16644" spans="2:5" x14ac:dyDescent="0.35">
      <c r="B16644" t="s">
        <v>5965</v>
      </c>
      <c r="C16644" t="s">
        <v>19641</v>
      </c>
      <c r="D16644" t="s">
        <v>5966</v>
      </c>
      <c r="E16644" t="s">
        <v>1059</v>
      </c>
    </row>
    <row r="16645" spans="2:5" x14ac:dyDescent="0.35">
      <c r="B16645" t="s">
        <v>5967</v>
      </c>
      <c r="C16645" t="s">
        <v>19641</v>
      </c>
      <c r="D16645" t="s">
        <v>5968</v>
      </c>
    </row>
    <row r="16646" spans="2:5" x14ac:dyDescent="0.35">
      <c r="B16646" t="s">
        <v>5969</v>
      </c>
      <c r="C16646" t="s">
        <v>19641</v>
      </c>
      <c r="D16646" t="s">
        <v>5968</v>
      </c>
    </row>
    <row r="16647" spans="2:5" x14ac:dyDescent="0.35">
      <c r="B16647" t="s">
        <v>5970</v>
      </c>
      <c r="C16647" t="s">
        <v>19641</v>
      </c>
      <c r="D16647" t="s">
        <v>5968</v>
      </c>
    </row>
    <row r="16648" spans="2:5" x14ac:dyDescent="0.35">
      <c r="B16648" t="s">
        <v>5972</v>
      </c>
      <c r="C16648" t="s">
        <v>19641</v>
      </c>
      <c r="D16648" t="s">
        <v>5968</v>
      </c>
    </row>
    <row r="16649" spans="2:5" x14ac:dyDescent="0.35">
      <c r="B16649" t="s">
        <v>5973</v>
      </c>
      <c r="C16649" t="s">
        <v>19641</v>
      </c>
      <c r="D16649" t="s">
        <v>5968</v>
      </c>
    </row>
    <row r="16650" spans="2:5" x14ac:dyDescent="0.35">
      <c r="B16650" t="s">
        <v>7894</v>
      </c>
      <c r="C16650" t="s">
        <v>19641</v>
      </c>
      <c r="D16650" t="s">
        <v>5975</v>
      </c>
    </row>
    <row r="16651" spans="2:5" x14ac:dyDescent="0.35">
      <c r="B16651" t="s">
        <v>5974</v>
      </c>
      <c r="C16651" t="s">
        <v>19641</v>
      </c>
      <c r="D16651" t="s">
        <v>5975</v>
      </c>
    </row>
    <row r="16652" spans="2:5" x14ac:dyDescent="0.35">
      <c r="B16652" t="s">
        <v>5976</v>
      </c>
      <c r="C16652" t="s">
        <v>19641</v>
      </c>
      <c r="D16652" t="s">
        <v>5975</v>
      </c>
    </row>
    <row r="16653" spans="2:5" x14ac:dyDescent="0.35">
      <c r="B16653" t="s">
        <v>19431</v>
      </c>
      <c r="C16653" t="s">
        <v>19641</v>
      </c>
      <c r="D16653" t="s">
        <v>8741</v>
      </c>
    </row>
    <row r="16654" spans="2:5" x14ac:dyDescent="0.35">
      <c r="B16654" t="s">
        <v>19432</v>
      </c>
      <c r="C16654" t="s">
        <v>19641</v>
      </c>
    </row>
    <row r="16655" spans="2:5" x14ac:dyDescent="0.35">
      <c r="B16655" t="s">
        <v>7895</v>
      </c>
      <c r="C16655" t="s">
        <v>19641</v>
      </c>
      <c r="D16655" t="s">
        <v>8741</v>
      </c>
    </row>
    <row r="16656" spans="2:5" x14ac:dyDescent="0.35">
      <c r="B16656" t="s">
        <v>7896</v>
      </c>
      <c r="C16656" t="s">
        <v>19641</v>
      </c>
    </row>
    <row r="16657" spans="2:5" x14ac:dyDescent="0.35">
      <c r="B16657" t="s">
        <v>19433</v>
      </c>
      <c r="C16657" t="s">
        <v>19641</v>
      </c>
      <c r="D16657" t="s">
        <v>20082</v>
      </c>
    </row>
    <row r="16658" spans="2:5" x14ac:dyDescent="0.35">
      <c r="B16658" t="s">
        <v>19434</v>
      </c>
      <c r="C16658" t="s">
        <v>19641</v>
      </c>
      <c r="D16658" t="s">
        <v>20082</v>
      </c>
    </row>
    <row r="16659" spans="2:5" x14ac:dyDescent="0.35">
      <c r="B16659" t="s">
        <v>19435</v>
      </c>
      <c r="C16659" t="s">
        <v>19641</v>
      </c>
      <c r="D16659" t="s">
        <v>20082</v>
      </c>
    </row>
    <row r="16660" spans="2:5" x14ac:dyDescent="0.35">
      <c r="B16660" t="s">
        <v>19436</v>
      </c>
      <c r="C16660" t="s">
        <v>19641</v>
      </c>
      <c r="D16660" t="s">
        <v>20082</v>
      </c>
    </row>
    <row r="16661" spans="2:5" x14ac:dyDescent="0.35">
      <c r="B16661" t="s">
        <v>19437</v>
      </c>
      <c r="C16661" t="s">
        <v>19641</v>
      </c>
      <c r="D16661" t="s">
        <v>20082</v>
      </c>
    </row>
    <row r="16662" spans="2:5" x14ac:dyDescent="0.35">
      <c r="B16662" t="s">
        <v>19438</v>
      </c>
      <c r="C16662" t="s">
        <v>19641</v>
      </c>
      <c r="D16662" t="s">
        <v>20082</v>
      </c>
    </row>
    <row r="16663" spans="2:5" x14ac:dyDescent="0.35">
      <c r="B16663" t="s">
        <v>19439</v>
      </c>
      <c r="C16663" t="s">
        <v>19641</v>
      </c>
      <c r="D16663" t="s">
        <v>20082</v>
      </c>
    </row>
    <row r="16664" spans="2:5" x14ac:dyDescent="0.35">
      <c r="B16664" t="s">
        <v>19440</v>
      </c>
      <c r="C16664" t="s">
        <v>19641</v>
      </c>
      <c r="D16664" t="s">
        <v>20082</v>
      </c>
    </row>
    <row r="16665" spans="2:5" x14ac:dyDescent="0.35">
      <c r="B16665" t="s">
        <v>19441</v>
      </c>
      <c r="C16665" t="s">
        <v>19641</v>
      </c>
      <c r="D16665" t="s">
        <v>20082</v>
      </c>
    </row>
    <row r="16666" spans="2:5" x14ac:dyDescent="0.35">
      <c r="B16666" t="s">
        <v>19442</v>
      </c>
      <c r="C16666" t="s">
        <v>19641</v>
      </c>
      <c r="D16666" t="s">
        <v>20082</v>
      </c>
    </row>
    <row r="16667" spans="2:5" x14ac:dyDescent="0.35">
      <c r="B16667" t="s">
        <v>19443</v>
      </c>
      <c r="C16667" t="s">
        <v>19641</v>
      </c>
    </row>
    <row r="16668" spans="2:5" x14ac:dyDescent="0.35">
      <c r="B16668" t="s">
        <v>19444</v>
      </c>
      <c r="C16668" t="s">
        <v>19641</v>
      </c>
      <c r="D16668" t="s">
        <v>20083</v>
      </c>
    </row>
    <row r="16669" spans="2:5" x14ac:dyDescent="0.35">
      <c r="B16669" t="s">
        <v>5980</v>
      </c>
      <c r="C16669" t="s">
        <v>19641</v>
      </c>
      <c r="D16669" t="s">
        <v>5981</v>
      </c>
      <c r="E16669" t="s">
        <v>4149</v>
      </c>
    </row>
    <row r="16670" spans="2:5" x14ac:dyDescent="0.35">
      <c r="B16670" t="s">
        <v>19445</v>
      </c>
      <c r="C16670" t="s">
        <v>19641</v>
      </c>
      <c r="D16670" t="s">
        <v>5981</v>
      </c>
      <c r="E16670" t="s">
        <v>4149</v>
      </c>
    </row>
    <row r="16671" spans="2:5" x14ac:dyDescent="0.35">
      <c r="B16671" t="s">
        <v>5982</v>
      </c>
      <c r="C16671" t="s">
        <v>19641</v>
      </c>
      <c r="D16671" t="s">
        <v>5981</v>
      </c>
      <c r="E16671" t="s">
        <v>4149</v>
      </c>
    </row>
    <row r="16672" spans="2:5" x14ac:dyDescent="0.35">
      <c r="B16672" t="s">
        <v>19446</v>
      </c>
      <c r="C16672" t="s">
        <v>19641</v>
      </c>
      <c r="D16672" t="s">
        <v>5981</v>
      </c>
      <c r="E16672" t="s">
        <v>4149</v>
      </c>
    </row>
    <row r="16673" spans="2:5" x14ac:dyDescent="0.35">
      <c r="B16673" t="s">
        <v>19447</v>
      </c>
      <c r="C16673" t="s">
        <v>19641</v>
      </c>
      <c r="D16673" t="s">
        <v>5981</v>
      </c>
      <c r="E16673" t="s">
        <v>4149</v>
      </c>
    </row>
    <row r="16674" spans="2:5" x14ac:dyDescent="0.35">
      <c r="B16674" t="s">
        <v>19448</v>
      </c>
      <c r="C16674" t="s">
        <v>19641</v>
      </c>
      <c r="D16674" t="s">
        <v>5981</v>
      </c>
      <c r="E16674" t="s">
        <v>4149</v>
      </c>
    </row>
    <row r="16675" spans="2:5" x14ac:dyDescent="0.35">
      <c r="B16675" t="s">
        <v>7906</v>
      </c>
      <c r="C16675" t="s">
        <v>19641</v>
      </c>
      <c r="D16675" t="s">
        <v>5981</v>
      </c>
      <c r="E16675" t="s">
        <v>4149</v>
      </c>
    </row>
    <row r="16676" spans="2:5" x14ac:dyDescent="0.35">
      <c r="B16676" t="s">
        <v>5983</v>
      </c>
      <c r="C16676" t="s">
        <v>19641</v>
      </c>
      <c r="D16676" t="s">
        <v>5981</v>
      </c>
      <c r="E16676" t="s">
        <v>4149</v>
      </c>
    </row>
    <row r="16677" spans="2:5" x14ac:dyDescent="0.35">
      <c r="B16677" t="s">
        <v>5984</v>
      </c>
      <c r="C16677" t="s">
        <v>19641</v>
      </c>
      <c r="D16677" t="s">
        <v>5981</v>
      </c>
      <c r="E16677" t="s">
        <v>4149</v>
      </c>
    </row>
    <row r="16678" spans="2:5" x14ac:dyDescent="0.35">
      <c r="B16678" t="s">
        <v>19449</v>
      </c>
      <c r="C16678" t="s">
        <v>19641</v>
      </c>
      <c r="D16678" t="s">
        <v>5981</v>
      </c>
      <c r="E16678" t="s">
        <v>4149</v>
      </c>
    </row>
    <row r="16679" spans="2:5" x14ac:dyDescent="0.35">
      <c r="B16679" t="s">
        <v>19450</v>
      </c>
      <c r="C16679" t="s">
        <v>19641</v>
      </c>
      <c r="D16679" t="s">
        <v>5981</v>
      </c>
      <c r="E16679" t="s">
        <v>4149</v>
      </c>
    </row>
    <row r="16680" spans="2:5" x14ac:dyDescent="0.35">
      <c r="B16680" t="s">
        <v>19451</v>
      </c>
      <c r="C16680" t="s">
        <v>19641</v>
      </c>
      <c r="D16680" t="s">
        <v>5981</v>
      </c>
      <c r="E16680" t="s">
        <v>4149</v>
      </c>
    </row>
    <row r="16681" spans="2:5" x14ac:dyDescent="0.35">
      <c r="B16681" t="s">
        <v>19452</v>
      </c>
      <c r="C16681" t="s">
        <v>19641</v>
      </c>
      <c r="D16681" t="s">
        <v>20084</v>
      </c>
      <c r="E16681" t="s">
        <v>4149</v>
      </c>
    </row>
    <row r="16682" spans="2:5" x14ac:dyDescent="0.35">
      <c r="B16682" t="s">
        <v>7925</v>
      </c>
      <c r="C16682" t="s">
        <v>19641</v>
      </c>
      <c r="D16682" t="s">
        <v>8752</v>
      </c>
      <c r="E16682" t="s">
        <v>1062</v>
      </c>
    </row>
    <row r="16683" spans="2:5" x14ac:dyDescent="0.35">
      <c r="B16683" t="s">
        <v>19453</v>
      </c>
      <c r="C16683" t="s">
        <v>19641</v>
      </c>
      <c r="D16683" t="s">
        <v>20085</v>
      </c>
      <c r="E16683" t="s">
        <v>1028</v>
      </c>
    </row>
    <row r="16684" spans="2:5" x14ac:dyDescent="0.35">
      <c r="B16684" t="s">
        <v>19454</v>
      </c>
      <c r="C16684" t="s">
        <v>19641</v>
      </c>
    </row>
    <row r="16685" spans="2:5" x14ac:dyDescent="0.35">
      <c r="B16685" t="s">
        <v>19455</v>
      </c>
      <c r="C16685" t="s">
        <v>19641</v>
      </c>
      <c r="D16685" t="s">
        <v>20086</v>
      </c>
    </row>
    <row r="16686" spans="2:5" x14ac:dyDescent="0.35">
      <c r="B16686" t="s">
        <v>19456</v>
      </c>
      <c r="C16686" t="s">
        <v>19641</v>
      </c>
      <c r="D16686" t="s">
        <v>6022</v>
      </c>
      <c r="E16686" t="s">
        <v>1050</v>
      </c>
    </row>
    <row r="16687" spans="2:5" x14ac:dyDescent="0.35">
      <c r="B16687" t="s">
        <v>7937</v>
      </c>
      <c r="C16687" t="s">
        <v>19641</v>
      </c>
      <c r="D16687" t="s">
        <v>8756</v>
      </c>
      <c r="E16687" t="s">
        <v>4149</v>
      </c>
    </row>
    <row r="16688" spans="2:5" x14ac:dyDescent="0.35">
      <c r="B16688" t="s">
        <v>7938</v>
      </c>
      <c r="C16688" t="s">
        <v>19641</v>
      </c>
      <c r="D16688" t="s">
        <v>8756</v>
      </c>
      <c r="E16688" t="s">
        <v>4149</v>
      </c>
    </row>
    <row r="16689" spans="2:5" x14ac:dyDescent="0.35">
      <c r="B16689" t="s">
        <v>19457</v>
      </c>
      <c r="C16689" t="s">
        <v>19641</v>
      </c>
      <c r="D16689" t="s">
        <v>8756</v>
      </c>
      <c r="E16689" t="s">
        <v>4149</v>
      </c>
    </row>
    <row r="16690" spans="2:5" x14ac:dyDescent="0.35">
      <c r="B16690" t="s">
        <v>7942</v>
      </c>
      <c r="C16690" t="s">
        <v>19641</v>
      </c>
      <c r="D16690" t="s">
        <v>8760</v>
      </c>
      <c r="E16690" t="s">
        <v>1028</v>
      </c>
    </row>
    <row r="16691" spans="2:5" x14ac:dyDescent="0.35">
      <c r="B16691" t="s">
        <v>19458</v>
      </c>
      <c r="C16691" t="s">
        <v>19641</v>
      </c>
      <c r="D16691" t="s">
        <v>8760</v>
      </c>
      <c r="E16691" t="s">
        <v>1028</v>
      </c>
    </row>
    <row r="16692" spans="2:5" x14ac:dyDescent="0.35">
      <c r="B16692" t="s">
        <v>19459</v>
      </c>
      <c r="C16692" t="s">
        <v>19641</v>
      </c>
      <c r="D16692" t="s">
        <v>8761</v>
      </c>
      <c r="E16692" t="s">
        <v>1041</v>
      </c>
    </row>
    <row r="16693" spans="2:5" x14ac:dyDescent="0.35">
      <c r="B16693" t="s">
        <v>7944</v>
      </c>
      <c r="C16693" t="s">
        <v>19641</v>
      </c>
      <c r="D16693" t="s">
        <v>8761</v>
      </c>
      <c r="E16693" t="s">
        <v>1041</v>
      </c>
    </row>
    <row r="16694" spans="2:5" x14ac:dyDescent="0.35">
      <c r="B16694" t="s">
        <v>7946</v>
      </c>
      <c r="C16694" t="s">
        <v>19641</v>
      </c>
      <c r="D16694" t="s">
        <v>8763</v>
      </c>
      <c r="E16694" t="s">
        <v>1105</v>
      </c>
    </row>
    <row r="16695" spans="2:5" x14ac:dyDescent="0.35">
      <c r="B16695" t="s">
        <v>19460</v>
      </c>
      <c r="C16695" t="s">
        <v>19641</v>
      </c>
    </row>
    <row r="16696" spans="2:5" x14ac:dyDescent="0.35">
      <c r="B16696" t="s">
        <v>19461</v>
      </c>
      <c r="C16696" t="s">
        <v>19641</v>
      </c>
      <c r="D16696" t="s">
        <v>20087</v>
      </c>
    </row>
    <row r="16697" spans="2:5" x14ac:dyDescent="0.35">
      <c r="B16697" t="s">
        <v>19462</v>
      </c>
      <c r="C16697" t="s">
        <v>19641</v>
      </c>
      <c r="D16697" t="s">
        <v>8764</v>
      </c>
    </row>
    <row r="16698" spans="2:5" x14ac:dyDescent="0.35">
      <c r="B16698" t="s">
        <v>19463</v>
      </c>
      <c r="C16698" t="s">
        <v>19641</v>
      </c>
      <c r="D16698" t="s">
        <v>8764</v>
      </c>
    </row>
    <row r="16699" spans="2:5" x14ac:dyDescent="0.35">
      <c r="B16699" t="s">
        <v>19464</v>
      </c>
      <c r="C16699" t="s">
        <v>19641</v>
      </c>
      <c r="D16699" t="s">
        <v>8764</v>
      </c>
    </row>
    <row r="16700" spans="2:5" x14ac:dyDescent="0.35">
      <c r="B16700" t="s">
        <v>19465</v>
      </c>
      <c r="C16700" t="s">
        <v>19641</v>
      </c>
      <c r="D16700" t="s">
        <v>8764</v>
      </c>
    </row>
    <row r="16701" spans="2:5" x14ac:dyDescent="0.35">
      <c r="B16701" t="s">
        <v>19466</v>
      </c>
      <c r="C16701" t="s">
        <v>19641</v>
      </c>
      <c r="D16701" t="s">
        <v>8764</v>
      </c>
    </row>
    <row r="16702" spans="2:5" x14ac:dyDescent="0.35">
      <c r="B16702" t="s">
        <v>19467</v>
      </c>
      <c r="C16702" t="s">
        <v>19641</v>
      </c>
      <c r="D16702" t="s">
        <v>8764</v>
      </c>
    </row>
    <row r="16703" spans="2:5" x14ac:dyDescent="0.35">
      <c r="B16703" t="s">
        <v>19468</v>
      </c>
      <c r="C16703" t="s">
        <v>19641</v>
      </c>
      <c r="D16703" t="s">
        <v>8764</v>
      </c>
    </row>
    <row r="16704" spans="2:5" x14ac:dyDescent="0.35">
      <c r="B16704" t="s">
        <v>19469</v>
      </c>
      <c r="C16704" t="s">
        <v>19641</v>
      </c>
      <c r="D16704" t="s">
        <v>8764</v>
      </c>
    </row>
    <row r="16705" spans="2:4" x14ac:dyDescent="0.35">
      <c r="B16705" t="s">
        <v>19470</v>
      </c>
      <c r="C16705" t="s">
        <v>19641</v>
      </c>
      <c r="D16705" t="s">
        <v>8764</v>
      </c>
    </row>
    <row r="16706" spans="2:4" x14ac:dyDescent="0.35">
      <c r="B16706" t="s">
        <v>19471</v>
      </c>
      <c r="C16706" t="s">
        <v>19641</v>
      </c>
      <c r="D16706" t="s">
        <v>8764</v>
      </c>
    </row>
    <row r="16707" spans="2:4" x14ac:dyDescent="0.35">
      <c r="B16707" t="s">
        <v>7947</v>
      </c>
      <c r="C16707" t="s">
        <v>19641</v>
      </c>
      <c r="D16707" t="s">
        <v>8764</v>
      </c>
    </row>
    <row r="16708" spans="2:4" x14ac:dyDescent="0.35">
      <c r="B16708" t="s">
        <v>19472</v>
      </c>
      <c r="C16708" t="s">
        <v>19641</v>
      </c>
      <c r="D16708" t="s">
        <v>8764</v>
      </c>
    </row>
    <row r="16709" spans="2:4" x14ac:dyDescent="0.35">
      <c r="B16709" t="s">
        <v>19473</v>
      </c>
      <c r="C16709" t="s">
        <v>19641</v>
      </c>
      <c r="D16709" t="s">
        <v>8764</v>
      </c>
    </row>
    <row r="16710" spans="2:4" x14ac:dyDescent="0.35">
      <c r="B16710" t="s">
        <v>19474</v>
      </c>
      <c r="C16710" t="s">
        <v>19641</v>
      </c>
      <c r="D16710" t="s">
        <v>8764</v>
      </c>
    </row>
    <row r="16711" spans="2:4" x14ac:dyDescent="0.35">
      <c r="B16711" t="s">
        <v>19475</v>
      </c>
      <c r="C16711" t="s">
        <v>19641</v>
      </c>
      <c r="D16711" t="s">
        <v>8764</v>
      </c>
    </row>
    <row r="16712" spans="2:4" x14ac:dyDescent="0.35">
      <c r="B16712" t="s">
        <v>19476</v>
      </c>
      <c r="C16712" t="s">
        <v>19641</v>
      </c>
      <c r="D16712" t="s">
        <v>8764</v>
      </c>
    </row>
    <row r="16713" spans="2:4" x14ac:dyDescent="0.35">
      <c r="B16713" t="s">
        <v>19477</v>
      </c>
      <c r="C16713" t="s">
        <v>19641</v>
      </c>
      <c r="D16713" t="s">
        <v>8764</v>
      </c>
    </row>
    <row r="16714" spans="2:4" x14ac:dyDescent="0.35">
      <c r="B16714" t="s">
        <v>19478</v>
      </c>
      <c r="C16714" t="s">
        <v>19641</v>
      </c>
      <c r="D16714" t="s">
        <v>8764</v>
      </c>
    </row>
    <row r="16715" spans="2:4" x14ac:dyDescent="0.35">
      <c r="B16715" t="s">
        <v>19479</v>
      </c>
      <c r="C16715" t="s">
        <v>19641</v>
      </c>
      <c r="D16715" t="s">
        <v>8764</v>
      </c>
    </row>
    <row r="16716" spans="2:4" x14ac:dyDescent="0.35">
      <c r="B16716" t="s">
        <v>19480</v>
      </c>
      <c r="C16716" t="s">
        <v>19641</v>
      </c>
      <c r="D16716" t="s">
        <v>8764</v>
      </c>
    </row>
    <row r="16717" spans="2:4" x14ac:dyDescent="0.35">
      <c r="B16717" t="s">
        <v>19481</v>
      </c>
      <c r="C16717" t="s">
        <v>19641</v>
      </c>
      <c r="D16717" t="s">
        <v>8764</v>
      </c>
    </row>
    <row r="16718" spans="2:4" x14ac:dyDescent="0.35">
      <c r="B16718" t="s">
        <v>19482</v>
      </c>
      <c r="C16718" t="s">
        <v>19641</v>
      </c>
      <c r="D16718" t="s">
        <v>8764</v>
      </c>
    </row>
    <row r="16719" spans="2:4" x14ac:dyDescent="0.35">
      <c r="B16719" t="s">
        <v>19483</v>
      </c>
      <c r="C16719" t="s">
        <v>19641</v>
      </c>
      <c r="D16719" t="s">
        <v>8764</v>
      </c>
    </row>
    <row r="16720" spans="2:4" x14ac:dyDescent="0.35">
      <c r="B16720" t="s">
        <v>19484</v>
      </c>
      <c r="C16720" t="s">
        <v>19641</v>
      </c>
      <c r="D16720" t="s">
        <v>8764</v>
      </c>
    </row>
    <row r="16721" spans="2:4" x14ac:dyDescent="0.35">
      <c r="B16721" t="s">
        <v>19485</v>
      </c>
      <c r="C16721" t="s">
        <v>19641</v>
      </c>
      <c r="D16721" t="s">
        <v>8764</v>
      </c>
    </row>
    <row r="16722" spans="2:4" x14ac:dyDescent="0.35">
      <c r="B16722" t="s">
        <v>19486</v>
      </c>
      <c r="C16722" t="s">
        <v>19641</v>
      </c>
      <c r="D16722" t="s">
        <v>8764</v>
      </c>
    </row>
    <row r="16723" spans="2:4" x14ac:dyDescent="0.35">
      <c r="B16723" t="s">
        <v>19487</v>
      </c>
      <c r="C16723" t="s">
        <v>19641</v>
      </c>
      <c r="D16723" t="s">
        <v>8764</v>
      </c>
    </row>
    <row r="16724" spans="2:4" x14ac:dyDescent="0.35">
      <c r="B16724" t="s">
        <v>19488</v>
      </c>
      <c r="C16724" t="s">
        <v>19641</v>
      </c>
      <c r="D16724" t="s">
        <v>8764</v>
      </c>
    </row>
    <row r="16725" spans="2:4" x14ac:dyDescent="0.35">
      <c r="B16725" t="s">
        <v>19489</v>
      </c>
      <c r="C16725" t="s">
        <v>19641</v>
      </c>
      <c r="D16725" t="s">
        <v>8764</v>
      </c>
    </row>
    <row r="16726" spans="2:4" x14ac:dyDescent="0.35">
      <c r="B16726" t="s">
        <v>19490</v>
      </c>
      <c r="C16726" t="s">
        <v>19641</v>
      </c>
      <c r="D16726" t="s">
        <v>8764</v>
      </c>
    </row>
    <row r="16727" spans="2:4" x14ac:dyDescent="0.35">
      <c r="B16727" t="s">
        <v>19491</v>
      </c>
      <c r="C16727" t="s">
        <v>19641</v>
      </c>
      <c r="D16727" t="s">
        <v>8764</v>
      </c>
    </row>
    <row r="16728" spans="2:4" x14ac:dyDescent="0.35">
      <c r="B16728" t="s">
        <v>19492</v>
      </c>
      <c r="C16728" t="s">
        <v>19641</v>
      </c>
      <c r="D16728" t="s">
        <v>8764</v>
      </c>
    </row>
    <row r="16729" spans="2:4" x14ac:dyDescent="0.35">
      <c r="B16729" t="s">
        <v>19493</v>
      </c>
      <c r="C16729" t="s">
        <v>19641</v>
      </c>
      <c r="D16729" t="s">
        <v>8764</v>
      </c>
    </row>
    <row r="16730" spans="2:4" x14ac:dyDescent="0.35">
      <c r="B16730" t="s">
        <v>19494</v>
      </c>
      <c r="C16730" t="s">
        <v>19641</v>
      </c>
      <c r="D16730" t="s">
        <v>8764</v>
      </c>
    </row>
    <row r="16731" spans="2:4" x14ac:dyDescent="0.35">
      <c r="B16731" t="s">
        <v>19495</v>
      </c>
      <c r="C16731" t="s">
        <v>19641</v>
      </c>
      <c r="D16731" t="s">
        <v>8764</v>
      </c>
    </row>
    <row r="16732" spans="2:4" x14ac:dyDescent="0.35">
      <c r="B16732" t="s">
        <v>19496</v>
      </c>
      <c r="C16732" t="s">
        <v>19641</v>
      </c>
      <c r="D16732" t="s">
        <v>8764</v>
      </c>
    </row>
    <row r="16733" spans="2:4" x14ac:dyDescent="0.35">
      <c r="B16733" t="s">
        <v>19497</v>
      </c>
      <c r="C16733" t="s">
        <v>19641</v>
      </c>
      <c r="D16733" t="s">
        <v>8764</v>
      </c>
    </row>
    <row r="16734" spans="2:4" x14ac:dyDescent="0.35">
      <c r="B16734" t="s">
        <v>19498</v>
      </c>
      <c r="C16734" t="s">
        <v>19641</v>
      </c>
      <c r="D16734" t="s">
        <v>8764</v>
      </c>
    </row>
    <row r="16735" spans="2:4" x14ac:dyDescent="0.35">
      <c r="B16735" t="s">
        <v>19499</v>
      </c>
      <c r="C16735" t="s">
        <v>19641</v>
      </c>
      <c r="D16735" t="s">
        <v>8764</v>
      </c>
    </row>
    <row r="16736" spans="2:4" x14ac:dyDescent="0.35">
      <c r="B16736" t="s">
        <v>19500</v>
      </c>
      <c r="C16736" t="s">
        <v>19641</v>
      </c>
      <c r="D16736" t="s">
        <v>8764</v>
      </c>
    </row>
    <row r="16737" spans="2:4" x14ac:dyDescent="0.35">
      <c r="B16737" t="s">
        <v>19501</v>
      </c>
      <c r="C16737" t="s">
        <v>19641</v>
      </c>
      <c r="D16737" t="s">
        <v>8764</v>
      </c>
    </row>
    <row r="16738" spans="2:4" x14ac:dyDescent="0.35">
      <c r="B16738" t="s">
        <v>19502</v>
      </c>
      <c r="C16738" t="s">
        <v>19641</v>
      </c>
      <c r="D16738" t="s">
        <v>8764</v>
      </c>
    </row>
    <row r="16739" spans="2:4" x14ac:dyDescent="0.35">
      <c r="B16739" t="s">
        <v>19503</v>
      </c>
      <c r="C16739" t="s">
        <v>19641</v>
      </c>
      <c r="D16739" t="s">
        <v>8764</v>
      </c>
    </row>
    <row r="16740" spans="2:4" x14ac:dyDescent="0.35">
      <c r="B16740" t="s">
        <v>19504</v>
      </c>
      <c r="C16740" t="s">
        <v>19641</v>
      </c>
      <c r="D16740" t="s">
        <v>8764</v>
      </c>
    </row>
    <row r="16741" spans="2:4" x14ac:dyDescent="0.35">
      <c r="B16741" t="s">
        <v>19505</v>
      </c>
      <c r="C16741" t="s">
        <v>19641</v>
      </c>
      <c r="D16741" t="s">
        <v>8764</v>
      </c>
    </row>
    <row r="16742" spans="2:4" x14ac:dyDescent="0.35">
      <c r="B16742" t="s">
        <v>19506</v>
      </c>
      <c r="C16742" t="s">
        <v>19641</v>
      </c>
      <c r="D16742" t="s">
        <v>8764</v>
      </c>
    </row>
    <row r="16743" spans="2:4" x14ac:dyDescent="0.35">
      <c r="B16743" t="s">
        <v>19507</v>
      </c>
      <c r="C16743" t="s">
        <v>19641</v>
      </c>
      <c r="D16743" t="s">
        <v>8764</v>
      </c>
    </row>
    <row r="16744" spans="2:4" x14ac:dyDescent="0.35">
      <c r="B16744" t="s">
        <v>19508</v>
      </c>
      <c r="C16744" t="s">
        <v>19641</v>
      </c>
      <c r="D16744" t="s">
        <v>8764</v>
      </c>
    </row>
    <row r="16745" spans="2:4" x14ac:dyDescent="0.35">
      <c r="B16745" t="s">
        <v>19509</v>
      </c>
      <c r="C16745" t="s">
        <v>19641</v>
      </c>
      <c r="D16745" t="s">
        <v>8764</v>
      </c>
    </row>
    <row r="16746" spans="2:4" x14ac:dyDescent="0.35">
      <c r="B16746" t="s">
        <v>19510</v>
      </c>
      <c r="C16746" t="s">
        <v>19641</v>
      </c>
      <c r="D16746" t="s">
        <v>8764</v>
      </c>
    </row>
    <row r="16747" spans="2:4" x14ac:dyDescent="0.35">
      <c r="B16747" t="s">
        <v>19511</v>
      </c>
      <c r="C16747" t="s">
        <v>19641</v>
      </c>
      <c r="D16747" t="s">
        <v>8764</v>
      </c>
    </row>
    <row r="16748" spans="2:4" x14ac:dyDescent="0.35">
      <c r="B16748" t="s">
        <v>19512</v>
      </c>
      <c r="C16748" t="s">
        <v>19641</v>
      </c>
      <c r="D16748" t="s">
        <v>8764</v>
      </c>
    </row>
    <row r="16749" spans="2:4" x14ac:dyDescent="0.35">
      <c r="B16749" t="s">
        <v>19513</v>
      </c>
      <c r="C16749" t="s">
        <v>19641</v>
      </c>
      <c r="D16749" t="s">
        <v>8764</v>
      </c>
    </row>
    <row r="16750" spans="2:4" x14ac:dyDescent="0.35">
      <c r="B16750" t="s">
        <v>19514</v>
      </c>
      <c r="C16750" t="s">
        <v>19641</v>
      </c>
      <c r="D16750" t="s">
        <v>8764</v>
      </c>
    </row>
    <row r="16751" spans="2:4" x14ac:dyDescent="0.35">
      <c r="B16751" t="s">
        <v>19515</v>
      </c>
      <c r="C16751" t="s">
        <v>19641</v>
      </c>
      <c r="D16751" t="s">
        <v>8764</v>
      </c>
    </row>
    <row r="16752" spans="2:4" x14ac:dyDescent="0.35">
      <c r="B16752" t="s">
        <v>19516</v>
      </c>
      <c r="C16752" t="s">
        <v>19641</v>
      </c>
      <c r="D16752" t="s">
        <v>8764</v>
      </c>
    </row>
    <row r="16753" spans="2:4" x14ac:dyDescent="0.35">
      <c r="B16753" t="s">
        <v>19517</v>
      </c>
      <c r="C16753" t="s">
        <v>19641</v>
      </c>
      <c r="D16753" t="s">
        <v>8764</v>
      </c>
    </row>
    <row r="16754" spans="2:4" x14ac:dyDescent="0.35">
      <c r="B16754" t="s">
        <v>19518</v>
      </c>
      <c r="C16754" t="s">
        <v>19641</v>
      </c>
      <c r="D16754" t="s">
        <v>8764</v>
      </c>
    </row>
    <row r="16755" spans="2:4" x14ac:dyDescent="0.35">
      <c r="B16755" t="s">
        <v>19519</v>
      </c>
      <c r="C16755" t="s">
        <v>19641</v>
      </c>
      <c r="D16755" t="s">
        <v>8764</v>
      </c>
    </row>
    <row r="16756" spans="2:4" x14ac:dyDescent="0.35">
      <c r="B16756" t="s">
        <v>19520</v>
      </c>
      <c r="C16756" t="s">
        <v>19641</v>
      </c>
      <c r="D16756" t="s">
        <v>8764</v>
      </c>
    </row>
    <row r="16757" spans="2:4" x14ac:dyDescent="0.35">
      <c r="B16757" t="s">
        <v>19521</v>
      </c>
      <c r="C16757" t="s">
        <v>19641</v>
      </c>
      <c r="D16757" t="s">
        <v>8764</v>
      </c>
    </row>
    <row r="16758" spans="2:4" x14ac:dyDescent="0.35">
      <c r="B16758" t="s">
        <v>19522</v>
      </c>
      <c r="C16758" t="s">
        <v>19641</v>
      </c>
      <c r="D16758" t="s">
        <v>8764</v>
      </c>
    </row>
    <row r="16759" spans="2:4" x14ac:dyDescent="0.35">
      <c r="B16759" t="s">
        <v>19523</v>
      </c>
      <c r="C16759" t="s">
        <v>19641</v>
      </c>
      <c r="D16759" t="s">
        <v>8764</v>
      </c>
    </row>
    <row r="16760" spans="2:4" x14ac:dyDescent="0.35">
      <c r="B16760" t="s">
        <v>19524</v>
      </c>
      <c r="C16760" t="s">
        <v>19641</v>
      </c>
      <c r="D16760" t="s">
        <v>8764</v>
      </c>
    </row>
    <row r="16761" spans="2:4" x14ac:dyDescent="0.35">
      <c r="B16761" t="s">
        <v>19525</v>
      </c>
      <c r="C16761" t="s">
        <v>19641</v>
      </c>
      <c r="D16761" t="s">
        <v>8764</v>
      </c>
    </row>
    <row r="16762" spans="2:4" x14ac:dyDescent="0.35">
      <c r="B16762" t="s">
        <v>19526</v>
      </c>
      <c r="C16762" t="s">
        <v>19641</v>
      </c>
      <c r="D16762" t="s">
        <v>8764</v>
      </c>
    </row>
    <row r="16763" spans="2:4" x14ac:dyDescent="0.35">
      <c r="B16763" t="s">
        <v>19527</v>
      </c>
      <c r="C16763" t="s">
        <v>19641</v>
      </c>
      <c r="D16763" t="s">
        <v>8764</v>
      </c>
    </row>
    <row r="16764" spans="2:4" x14ac:dyDescent="0.35">
      <c r="B16764" t="s">
        <v>19528</v>
      </c>
      <c r="C16764" t="s">
        <v>19641</v>
      </c>
      <c r="D16764" t="s">
        <v>8764</v>
      </c>
    </row>
    <row r="16765" spans="2:4" x14ac:dyDescent="0.35">
      <c r="B16765" t="s">
        <v>19529</v>
      </c>
      <c r="C16765" t="s">
        <v>19641</v>
      </c>
    </row>
    <row r="16766" spans="2:4" x14ac:dyDescent="0.35">
      <c r="B16766" t="s">
        <v>19530</v>
      </c>
      <c r="C16766" t="s">
        <v>19641</v>
      </c>
    </row>
    <row r="16767" spans="2:4" x14ac:dyDescent="0.35">
      <c r="B16767" t="s">
        <v>19531</v>
      </c>
      <c r="C16767" t="s">
        <v>19641</v>
      </c>
    </row>
    <row r="16768" spans="2:4" x14ac:dyDescent="0.35">
      <c r="B16768" t="s">
        <v>19532</v>
      </c>
      <c r="C16768" t="s">
        <v>19641</v>
      </c>
    </row>
    <row r="16769" spans="2:5" x14ac:dyDescent="0.35">
      <c r="B16769" t="s">
        <v>19533</v>
      </c>
      <c r="C16769" t="s">
        <v>19641</v>
      </c>
    </row>
    <row r="16770" spans="2:5" x14ac:dyDescent="0.35">
      <c r="B16770" t="s">
        <v>19534</v>
      </c>
      <c r="C16770" t="s">
        <v>19641</v>
      </c>
      <c r="D16770" t="s">
        <v>20088</v>
      </c>
    </row>
    <row r="16771" spans="2:5" x14ac:dyDescent="0.35">
      <c r="B16771" t="s">
        <v>19535</v>
      </c>
      <c r="C16771" t="s">
        <v>19641</v>
      </c>
      <c r="D16771" t="s">
        <v>20088</v>
      </c>
    </row>
    <row r="16772" spans="2:5" x14ac:dyDescent="0.35">
      <c r="B16772" t="s">
        <v>19536</v>
      </c>
      <c r="C16772" t="s">
        <v>19641</v>
      </c>
    </row>
    <row r="16773" spans="2:5" x14ac:dyDescent="0.35">
      <c r="B16773" t="s">
        <v>19537</v>
      </c>
      <c r="C16773" t="s">
        <v>19641</v>
      </c>
      <c r="D16773" t="s">
        <v>20089</v>
      </c>
    </row>
    <row r="16774" spans="2:5" x14ac:dyDescent="0.35">
      <c r="B16774" t="s">
        <v>19538</v>
      </c>
      <c r="C16774" t="s">
        <v>19641</v>
      </c>
      <c r="D16774" t="s">
        <v>20089</v>
      </c>
    </row>
    <row r="16775" spans="2:5" x14ac:dyDescent="0.35">
      <c r="B16775" t="s">
        <v>19539</v>
      </c>
      <c r="C16775" t="s">
        <v>19641</v>
      </c>
      <c r="D16775" t="s">
        <v>20089</v>
      </c>
    </row>
    <row r="16776" spans="2:5" x14ac:dyDescent="0.35">
      <c r="B16776" t="s">
        <v>19540</v>
      </c>
      <c r="C16776" t="s">
        <v>19641</v>
      </c>
      <c r="D16776" t="s">
        <v>20089</v>
      </c>
    </row>
    <row r="16777" spans="2:5" x14ac:dyDescent="0.35">
      <c r="B16777" t="s">
        <v>19541</v>
      </c>
      <c r="C16777" t="s">
        <v>19641</v>
      </c>
      <c r="D16777" t="s">
        <v>20089</v>
      </c>
    </row>
    <row r="16778" spans="2:5" x14ac:dyDescent="0.35">
      <c r="B16778" t="s">
        <v>19542</v>
      </c>
      <c r="C16778" t="s">
        <v>19641</v>
      </c>
      <c r="D16778" t="s">
        <v>8767</v>
      </c>
      <c r="E16778" t="s">
        <v>1028</v>
      </c>
    </row>
    <row r="16779" spans="2:5" x14ac:dyDescent="0.35">
      <c r="B16779" t="s">
        <v>7956</v>
      </c>
      <c r="C16779" t="s">
        <v>19641</v>
      </c>
      <c r="D16779" t="s">
        <v>8767</v>
      </c>
      <c r="E16779" t="s">
        <v>1028</v>
      </c>
    </row>
    <row r="16780" spans="2:5" x14ac:dyDescent="0.35">
      <c r="B16780" t="s">
        <v>19543</v>
      </c>
      <c r="C16780" t="s">
        <v>19641</v>
      </c>
      <c r="D16780" t="s">
        <v>8767</v>
      </c>
      <c r="E16780" t="s">
        <v>1028</v>
      </c>
    </row>
    <row r="16781" spans="2:5" x14ac:dyDescent="0.35">
      <c r="B16781" t="s">
        <v>19544</v>
      </c>
      <c r="C16781" t="s">
        <v>19641</v>
      </c>
      <c r="D16781" t="s">
        <v>8767</v>
      </c>
      <c r="E16781" t="s">
        <v>1028</v>
      </c>
    </row>
    <row r="16782" spans="2:5" x14ac:dyDescent="0.35">
      <c r="B16782" t="s">
        <v>19545</v>
      </c>
      <c r="C16782" t="s">
        <v>19641</v>
      </c>
      <c r="D16782" t="s">
        <v>8767</v>
      </c>
      <c r="E16782" t="s">
        <v>1028</v>
      </c>
    </row>
    <row r="16783" spans="2:5" x14ac:dyDescent="0.35">
      <c r="B16783" t="s">
        <v>7957</v>
      </c>
      <c r="C16783" t="s">
        <v>19641</v>
      </c>
      <c r="D16783" t="s">
        <v>8767</v>
      </c>
      <c r="E16783" t="s">
        <v>1028</v>
      </c>
    </row>
    <row r="16784" spans="2:5" x14ac:dyDescent="0.35">
      <c r="B16784" t="s">
        <v>19546</v>
      </c>
      <c r="C16784" t="s">
        <v>19641</v>
      </c>
      <c r="D16784" t="s">
        <v>8767</v>
      </c>
      <c r="E16784" t="s">
        <v>1028</v>
      </c>
    </row>
    <row r="16785" spans="2:5" x14ac:dyDescent="0.35">
      <c r="B16785" t="s">
        <v>19547</v>
      </c>
      <c r="C16785" t="s">
        <v>19641</v>
      </c>
      <c r="D16785" t="s">
        <v>8767</v>
      </c>
      <c r="E16785" t="s">
        <v>1028</v>
      </c>
    </row>
    <row r="16786" spans="2:5" x14ac:dyDescent="0.35">
      <c r="B16786" t="s">
        <v>19548</v>
      </c>
      <c r="C16786" t="s">
        <v>19641</v>
      </c>
      <c r="D16786" t="s">
        <v>8767</v>
      </c>
      <c r="E16786" t="s">
        <v>1028</v>
      </c>
    </row>
    <row r="16787" spans="2:5" x14ac:dyDescent="0.35">
      <c r="B16787" t="s">
        <v>19549</v>
      </c>
      <c r="C16787" t="s">
        <v>19641</v>
      </c>
      <c r="D16787" t="s">
        <v>8767</v>
      </c>
      <c r="E16787" t="s">
        <v>1028</v>
      </c>
    </row>
    <row r="16788" spans="2:5" x14ac:dyDescent="0.35">
      <c r="B16788" t="s">
        <v>19550</v>
      </c>
      <c r="C16788" t="s">
        <v>19641</v>
      </c>
      <c r="D16788" t="s">
        <v>8767</v>
      </c>
      <c r="E16788" t="s">
        <v>1028</v>
      </c>
    </row>
    <row r="16789" spans="2:5" x14ac:dyDescent="0.35">
      <c r="B16789" t="s">
        <v>19551</v>
      </c>
      <c r="C16789" t="s">
        <v>19641</v>
      </c>
      <c r="D16789" t="s">
        <v>8767</v>
      </c>
      <c r="E16789" t="s">
        <v>1028</v>
      </c>
    </row>
    <row r="16790" spans="2:5" x14ac:dyDescent="0.35">
      <c r="B16790" t="s">
        <v>19552</v>
      </c>
      <c r="C16790" t="s">
        <v>19641</v>
      </c>
      <c r="D16790" t="s">
        <v>8767</v>
      </c>
      <c r="E16790" t="s">
        <v>1028</v>
      </c>
    </row>
    <row r="16791" spans="2:5" x14ac:dyDescent="0.35">
      <c r="B16791" t="s">
        <v>19553</v>
      </c>
      <c r="C16791" t="s">
        <v>19641</v>
      </c>
      <c r="D16791" t="s">
        <v>8767</v>
      </c>
      <c r="E16791" t="s">
        <v>1028</v>
      </c>
    </row>
    <row r="16792" spans="2:5" x14ac:dyDescent="0.35">
      <c r="B16792" t="s">
        <v>19554</v>
      </c>
      <c r="C16792" t="s">
        <v>19641</v>
      </c>
      <c r="D16792" t="s">
        <v>8767</v>
      </c>
      <c r="E16792" t="s">
        <v>1028</v>
      </c>
    </row>
    <row r="16793" spans="2:5" x14ac:dyDescent="0.35">
      <c r="B16793" t="s">
        <v>19555</v>
      </c>
      <c r="C16793" t="s">
        <v>19641</v>
      </c>
      <c r="D16793" t="s">
        <v>8767</v>
      </c>
      <c r="E16793" t="s">
        <v>1028</v>
      </c>
    </row>
    <row r="16794" spans="2:5" x14ac:dyDescent="0.35">
      <c r="B16794" t="s">
        <v>7958</v>
      </c>
      <c r="C16794" t="s">
        <v>19641</v>
      </c>
      <c r="D16794" t="s">
        <v>8767</v>
      </c>
      <c r="E16794" t="s">
        <v>1028</v>
      </c>
    </row>
    <row r="16795" spans="2:5" x14ac:dyDescent="0.35">
      <c r="B16795" t="s">
        <v>7960</v>
      </c>
      <c r="C16795" t="s">
        <v>19641</v>
      </c>
      <c r="D16795" t="s">
        <v>8768</v>
      </c>
      <c r="E16795" t="s">
        <v>1028</v>
      </c>
    </row>
    <row r="16796" spans="2:5" x14ac:dyDescent="0.35">
      <c r="B16796" t="s">
        <v>7961</v>
      </c>
      <c r="C16796" t="s">
        <v>19641</v>
      </c>
      <c r="D16796" t="s">
        <v>8769</v>
      </c>
    </row>
    <row r="16797" spans="2:5" x14ac:dyDescent="0.35">
      <c r="B16797" t="s">
        <v>19556</v>
      </c>
      <c r="C16797" t="s">
        <v>19641</v>
      </c>
      <c r="D16797" t="s">
        <v>20029</v>
      </c>
    </row>
    <row r="16798" spans="2:5" x14ac:dyDescent="0.35">
      <c r="B16798" t="s">
        <v>19557</v>
      </c>
      <c r="C16798" t="s">
        <v>19641</v>
      </c>
      <c r="D16798" t="s">
        <v>20090</v>
      </c>
    </row>
    <row r="16799" spans="2:5" x14ac:dyDescent="0.35">
      <c r="B16799" t="s">
        <v>19558</v>
      </c>
      <c r="C16799" t="s">
        <v>19641</v>
      </c>
      <c r="D16799" t="s">
        <v>20090</v>
      </c>
    </row>
    <row r="16800" spans="2:5" x14ac:dyDescent="0.35">
      <c r="B16800" t="s">
        <v>19559</v>
      </c>
      <c r="C16800" t="s">
        <v>19641</v>
      </c>
      <c r="D16800" t="s">
        <v>20090</v>
      </c>
    </row>
    <row r="16801" spans="2:4" x14ac:dyDescent="0.35">
      <c r="B16801" t="s">
        <v>19560</v>
      </c>
      <c r="C16801" t="s">
        <v>19641</v>
      </c>
      <c r="D16801" t="s">
        <v>20090</v>
      </c>
    </row>
    <row r="16802" spans="2:4" x14ac:dyDescent="0.35">
      <c r="B16802" t="s">
        <v>19561</v>
      </c>
      <c r="C16802" t="s">
        <v>19641</v>
      </c>
      <c r="D16802" t="s">
        <v>20090</v>
      </c>
    </row>
    <row r="16803" spans="2:4" x14ac:dyDescent="0.35">
      <c r="B16803" t="s">
        <v>19562</v>
      </c>
      <c r="C16803" t="s">
        <v>19641</v>
      </c>
      <c r="D16803" t="s">
        <v>20090</v>
      </c>
    </row>
    <row r="16804" spans="2:4" x14ac:dyDescent="0.35">
      <c r="B16804" t="s">
        <v>19563</v>
      </c>
      <c r="C16804" t="s">
        <v>19641</v>
      </c>
      <c r="D16804" t="s">
        <v>20090</v>
      </c>
    </row>
    <row r="16805" spans="2:4" x14ac:dyDescent="0.35">
      <c r="B16805" t="s">
        <v>19564</v>
      </c>
      <c r="C16805" t="s">
        <v>19641</v>
      </c>
      <c r="D16805" t="s">
        <v>20090</v>
      </c>
    </row>
    <row r="16806" spans="2:4" x14ac:dyDescent="0.35">
      <c r="B16806" t="s">
        <v>19565</v>
      </c>
      <c r="C16806" t="s">
        <v>19641</v>
      </c>
      <c r="D16806" t="s">
        <v>20090</v>
      </c>
    </row>
    <row r="16807" spans="2:4" x14ac:dyDescent="0.35">
      <c r="B16807" t="s">
        <v>19566</v>
      </c>
      <c r="C16807" t="s">
        <v>19641</v>
      </c>
      <c r="D16807" t="s">
        <v>20090</v>
      </c>
    </row>
    <row r="16808" spans="2:4" x14ac:dyDescent="0.35">
      <c r="B16808" t="s">
        <v>19567</v>
      </c>
      <c r="C16808" t="s">
        <v>19641</v>
      </c>
      <c r="D16808" t="s">
        <v>20090</v>
      </c>
    </row>
    <row r="16809" spans="2:4" x14ac:dyDescent="0.35">
      <c r="B16809" t="s">
        <v>19568</v>
      </c>
      <c r="C16809" t="s">
        <v>19641</v>
      </c>
      <c r="D16809" t="s">
        <v>20090</v>
      </c>
    </row>
    <row r="16810" spans="2:4" x14ac:dyDescent="0.35">
      <c r="B16810" t="s">
        <v>19569</v>
      </c>
      <c r="C16810" t="s">
        <v>19641</v>
      </c>
      <c r="D16810" t="s">
        <v>20091</v>
      </c>
    </row>
    <row r="16811" spans="2:4" x14ac:dyDescent="0.35">
      <c r="B16811" t="s">
        <v>19570</v>
      </c>
      <c r="C16811" t="s">
        <v>19641</v>
      </c>
      <c r="D16811" t="s">
        <v>20091</v>
      </c>
    </row>
    <row r="16812" spans="2:4" x14ac:dyDescent="0.35">
      <c r="B16812" t="s">
        <v>19571</v>
      </c>
      <c r="C16812" t="s">
        <v>19641</v>
      </c>
      <c r="D16812" t="s">
        <v>20091</v>
      </c>
    </row>
    <row r="16813" spans="2:4" x14ac:dyDescent="0.35">
      <c r="B16813" t="s">
        <v>19572</v>
      </c>
      <c r="C16813" t="s">
        <v>19641</v>
      </c>
      <c r="D16813" t="s">
        <v>20091</v>
      </c>
    </row>
    <row r="16814" spans="2:4" x14ac:dyDescent="0.35">
      <c r="B16814" t="s">
        <v>19573</v>
      </c>
      <c r="C16814" t="s">
        <v>19641</v>
      </c>
      <c r="D16814" t="s">
        <v>20091</v>
      </c>
    </row>
    <row r="16815" spans="2:4" x14ac:dyDescent="0.35">
      <c r="B16815" t="s">
        <v>19574</v>
      </c>
      <c r="C16815" t="s">
        <v>19641</v>
      </c>
      <c r="D16815" t="s">
        <v>20091</v>
      </c>
    </row>
    <row r="16816" spans="2:4" x14ac:dyDescent="0.35">
      <c r="B16816" t="s">
        <v>19575</v>
      </c>
      <c r="C16816" t="s">
        <v>19641</v>
      </c>
      <c r="D16816" t="s">
        <v>20091</v>
      </c>
    </row>
    <row r="16817" spans="2:5" x14ac:dyDescent="0.35">
      <c r="B16817" t="s">
        <v>19576</v>
      </c>
      <c r="C16817" t="s">
        <v>19641</v>
      </c>
      <c r="D16817" t="s">
        <v>20091</v>
      </c>
    </row>
    <row r="16818" spans="2:5" x14ac:dyDescent="0.35">
      <c r="B16818" t="s">
        <v>19577</v>
      </c>
      <c r="C16818" t="s">
        <v>19641</v>
      </c>
      <c r="D16818" t="s">
        <v>20091</v>
      </c>
    </row>
    <row r="16819" spans="2:5" x14ac:dyDescent="0.35">
      <c r="B16819" t="s">
        <v>19578</v>
      </c>
      <c r="C16819" t="s">
        <v>19641</v>
      </c>
      <c r="D16819" t="s">
        <v>20091</v>
      </c>
    </row>
    <row r="16820" spans="2:5" x14ac:dyDescent="0.35">
      <c r="B16820" t="s">
        <v>19579</v>
      </c>
      <c r="C16820" t="s">
        <v>19641</v>
      </c>
      <c r="D16820" t="s">
        <v>20091</v>
      </c>
    </row>
    <row r="16821" spans="2:5" x14ac:dyDescent="0.35">
      <c r="B16821" t="s">
        <v>19580</v>
      </c>
      <c r="C16821" t="s">
        <v>19641</v>
      </c>
      <c r="D16821" t="s">
        <v>20091</v>
      </c>
    </row>
    <row r="16822" spans="2:5" x14ac:dyDescent="0.35">
      <c r="B16822" t="s">
        <v>19581</v>
      </c>
      <c r="C16822" t="s">
        <v>19641</v>
      </c>
      <c r="D16822" t="s">
        <v>20091</v>
      </c>
    </row>
    <row r="16823" spans="2:5" x14ac:dyDescent="0.35">
      <c r="B16823" t="s">
        <v>19582</v>
      </c>
      <c r="C16823" t="s">
        <v>19641</v>
      </c>
      <c r="D16823" t="s">
        <v>20091</v>
      </c>
    </row>
    <row r="16824" spans="2:5" x14ac:dyDescent="0.35">
      <c r="B16824" t="s">
        <v>19583</v>
      </c>
      <c r="C16824" t="s">
        <v>19641</v>
      </c>
      <c r="D16824" t="s">
        <v>20092</v>
      </c>
    </row>
    <row r="16825" spans="2:5" x14ac:dyDescent="0.35">
      <c r="B16825" t="s">
        <v>6070</v>
      </c>
      <c r="C16825" t="s">
        <v>19641</v>
      </c>
      <c r="D16825" t="s">
        <v>6071</v>
      </c>
      <c r="E16825" t="s">
        <v>1057</v>
      </c>
    </row>
    <row r="16826" spans="2:5" x14ac:dyDescent="0.35">
      <c r="B16826" t="s">
        <v>19584</v>
      </c>
      <c r="C16826" t="s">
        <v>19641</v>
      </c>
    </row>
    <row r="16827" spans="2:5" x14ac:dyDescent="0.35">
      <c r="B16827" t="s">
        <v>19585</v>
      </c>
      <c r="C16827" t="s">
        <v>19641</v>
      </c>
      <c r="D16827" t="s">
        <v>20093</v>
      </c>
    </row>
    <row r="16828" spans="2:5" x14ac:dyDescent="0.35">
      <c r="B16828" t="s">
        <v>19586</v>
      </c>
      <c r="C16828" t="s">
        <v>19641</v>
      </c>
    </row>
    <row r="16829" spans="2:5" x14ac:dyDescent="0.35">
      <c r="B16829" t="s">
        <v>19587</v>
      </c>
      <c r="C16829" t="s">
        <v>19641</v>
      </c>
      <c r="D16829" t="s">
        <v>20094</v>
      </c>
    </row>
    <row r="16830" spans="2:5" x14ac:dyDescent="0.35">
      <c r="B16830" t="s">
        <v>19588</v>
      </c>
      <c r="C16830" t="s">
        <v>19641</v>
      </c>
    </row>
    <row r="16831" spans="2:5" x14ac:dyDescent="0.35">
      <c r="B16831" t="s">
        <v>19589</v>
      </c>
      <c r="C16831" t="s">
        <v>19641</v>
      </c>
      <c r="D16831" t="s">
        <v>20095</v>
      </c>
    </row>
    <row r="16832" spans="2:5" x14ac:dyDescent="0.35">
      <c r="B16832" t="s">
        <v>19590</v>
      </c>
      <c r="C16832" t="s">
        <v>19641</v>
      </c>
      <c r="D16832" t="s">
        <v>20096</v>
      </c>
    </row>
    <row r="16833" spans="2:4" x14ac:dyDescent="0.35">
      <c r="B16833" t="s">
        <v>19591</v>
      </c>
      <c r="C16833" t="s">
        <v>19641</v>
      </c>
      <c r="D16833" t="s">
        <v>20096</v>
      </c>
    </row>
    <row r="16834" spans="2:4" x14ac:dyDescent="0.35">
      <c r="B16834" t="s">
        <v>19592</v>
      </c>
      <c r="C16834" t="s">
        <v>19641</v>
      </c>
      <c r="D16834" t="s">
        <v>20096</v>
      </c>
    </row>
    <row r="16835" spans="2:4" x14ac:dyDescent="0.35">
      <c r="B16835" t="s">
        <v>19593</v>
      </c>
      <c r="C16835" t="s">
        <v>19641</v>
      </c>
      <c r="D16835" t="s">
        <v>20096</v>
      </c>
    </row>
    <row r="16836" spans="2:4" x14ac:dyDescent="0.35">
      <c r="B16836" t="s">
        <v>19594</v>
      </c>
      <c r="C16836" t="s">
        <v>19641</v>
      </c>
      <c r="D16836" t="s">
        <v>20096</v>
      </c>
    </row>
    <row r="16837" spans="2:4" x14ac:dyDescent="0.35">
      <c r="B16837" t="s">
        <v>19595</v>
      </c>
      <c r="C16837" t="s">
        <v>19641</v>
      </c>
      <c r="D16837" t="s">
        <v>20096</v>
      </c>
    </row>
    <row r="16838" spans="2:4" x14ac:dyDescent="0.35">
      <c r="B16838" t="s">
        <v>19596</v>
      </c>
      <c r="C16838" t="s">
        <v>19641</v>
      </c>
      <c r="D16838" t="s">
        <v>20096</v>
      </c>
    </row>
    <row r="16839" spans="2:4" x14ac:dyDescent="0.35">
      <c r="B16839" t="s">
        <v>19597</v>
      </c>
      <c r="C16839" t="s">
        <v>19641</v>
      </c>
      <c r="D16839" t="s">
        <v>20096</v>
      </c>
    </row>
    <row r="16840" spans="2:4" x14ac:dyDescent="0.35">
      <c r="B16840" t="s">
        <v>19598</v>
      </c>
      <c r="C16840" t="s">
        <v>19641</v>
      </c>
      <c r="D16840" t="s">
        <v>20096</v>
      </c>
    </row>
    <row r="16841" spans="2:4" x14ac:dyDescent="0.35">
      <c r="B16841" t="s">
        <v>19599</v>
      </c>
      <c r="C16841" t="s">
        <v>19641</v>
      </c>
      <c r="D16841" t="s">
        <v>20096</v>
      </c>
    </row>
    <row r="16842" spans="2:4" x14ac:dyDescent="0.35">
      <c r="B16842" t="s">
        <v>19600</v>
      </c>
      <c r="C16842" t="s">
        <v>19641</v>
      </c>
      <c r="D16842" t="s">
        <v>20096</v>
      </c>
    </row>
    <row r="16843" spans="2:4" x14ac:dyDescent="0.35">
      <c r="B16843" t="s">
        <v>19601</v>
      </c>
      <c r="C16843" t="s">
        <v>19641</v>
      </c>
      <c r="D16843" t="s">
        <v>20096</v>
      </c>
    </row>
    <row r="16844" spans="2:4" x14ac:dyDescent="0.35">
      <c r="B16844" t="s">
        <v>19602</v>
      </c>
      <c r="C16844" t="s">
        <v>19641</v>
      </c>
      <c r="D16844" t="s">
        <v>20096</v>
      </c>
    </row>
    <row r="16845" spans="2:4" x14ac:dyDescent="0.35">
      <c r="B16845" t="s">
        <v>19603</v>
      </c>
      <c r="C16845" t="s">
        <v>19641</v>
      </c>
      <c r="D16845" t="s">
        <v>20096</v>
      </c>
    </row>
    <row r="16846" spans="2:4" x14ac:dyDescent="0.35">
      <c r="B16846" t="s">
        <v>19604</v>
      </c>
      <c r="C16846" t="s">
        <v>19641</v>
      </c>
      <c r="D16846" t="s">
        <v>20096</v>
      </c>
    </row>
    <row r="16847" spans="2:4" x14ac:dyDescent="0.35">
      <c r="B16847" t="s">
        <v>19605</v>
      </c>
      <c r="C16847" t="s">
        <v>19641</v>
      </c>
      <c r="D16847" t="s">
        <v>20096</v>
      </c>
    </row>
    <row r="16848" spans="2:4" x14ac:dyDescent="0.35">
      <c r="B16848" t="s">
        <v>19606</v>
      </c>
      <c r="C16848" t="s">
        <v>19641</v>
      </c>
      <c r="D16848" t="s">
        <v>20096</v>
      </c>
    </row>
    <row r="16849" spans="2:4" x14ac:dyDescent="0.35">
      <c r="B16849" t="s">
        <v>19607</v>
      </c>
      <c r="C16849" t="s">
        <v>19641</v>
      </c>
      <c r="D16849" t="s">
        <v>20096</v>
      </c>
    </row>
    <row r="16850" spans="2:4" x14ac:dyDescent="0.35">
      <c r="B16850" t="s">
        <v>19608</v>
      </c>
      <c r="C16850" t="s">
        <v>19641</v>
      </c>
      <c r="D16850" t="s">
        <v>20096</v>
      </c>
    </row>
    <row r="16851" spans="2:4" x14ac:dyDescent="0.35">
      <c r="B16851" t="s">
        <v>19609</v>
      </c>
      <c r="C16851" t="s">
        <v>19641</v>
      </c>
      <c r="D16851" t="s">
        <v>20096</v>
      </c>
    </row>
    <row r="16852" spans="2:4" x14ac:dyDescent="0.35">
      <c r="B16852" t="s">
        <v>19610</v>
      </c>
      <c r="C16852" t="s">
        <v>19641</v>
      </c>
      <c r="D16852" t="s">
        <v>20096</v>
      </c>
    </row>
    <row r="16853" spans="2:4" x14ac:dyDescent="0.35">
      <c r="B16853" t="s">
        <v>19611</v>
      </c>
      <c r="C16853" t="s">
        <v>19641</v>
      </c>
      <c r="D16853" t="s">
        <v>20096</v>
      </c>
    </row>
    <row r="16854" spans="2:4" x14ac:dyDescent="0.35">
      <c r="B16854" t="s">
        <v>19612</v>
      </c>
      <c r="C16854" t="s">
        <v>19641</v>
      </c>
      <c r="D16854" t="s">
        <v>20096</v>
      </c>
    </row>
    <row r="16855" spans="2:4" x14ac:dyDescent="0.35">
      <c r="B16855" t="s">
        <v>19613</v>
      </c>
      <c r="C16855" t="s">
        <v>19641</v>
      </c>
      <c r="D16855" t="s">
        <v>20096</v>
      </c>
    </row>
    <row r="16856" spans="2:4" x14ac:dyDescent="0.35">
      <c r="B16856" t="s">
        <v>19614</v>
      </c>
      <c r="C16856" t="s">
        <v>19641</v>
      </c>
      <c r="D16856" t="s">
        <v>20096</v>
      </c>
    </row>
    <row r="16857" spans="2:4" x14ac:dyDescent="0.35">
      <c r="B16857" t="s">
        <v>19615</v>
      </c>
      <c r="C16857" t="s">
        <v>19641</v>
      </c>
      <c r="D16857" t="s">
        <v>20096</v>
      </c>
    </row>
    <row r="16858" spans="2:4" x14ac:dyDescent="0.35">
      <c r="B16858" t="s">
        <v>19616</v>
      </c>
      <c r="C16858" t="s">
        <v>19641</v>
      </c>
      <c r="D16858" t="s">
        <v>20096</v>
      </c>
    </row>
    <row r="16859" spans="2:4" x14ac:dyDescent="0.35">
      <c r="B16859" t="s">
        <v>19617</v>
      </c>
      <c r="C16859" t="s">
        <v>19641</v>
      </c>
      <c r="D16859" t="s">
        <v>20096</v>
      </c>
    </row>
    <row r="16860" spans="2:4" x14ac:dyDescent="0.35">
      <c r="B16860" t="s">
        <v>19618</v>
      </c>
      <c r="C16860" t="s">
        <v>19641</v>
      </c>
      <c r="D16860" t="s">
        <v>20096</v>
      </c>
    </row>
    <row r="16861" spans="2:4" x14ac:dyDescent="0.35">
      <c r="B16861" t="s">
        <v>19619</v>
      </c>
      <c r="C16861" t="s">
        <v>19641</v>
      </c>
      <c r="D16861" t="s">
        <v>20096</v>
      </c>
    </row>
    <row r="16862" spans="2:4" x14ac:dyDescent="0.35">
      <c r="B16862" t="s">
        <v>19620</v>
      </c>
      <c r="C16862" t="s">
        <v>19641</v>
      </c>
      <c r="D16862" t="s">
        <v>20096</v>
      </c>
    </row>
    <row r="16863" spans="2:4" x14ac:dyDescent="0.35">
      <c r="B16863" t="s">
        <v>19621</v>
      </c>
      <c r="C16863" t="s">
        <v>19641</v>
      </c>
      <c r="D16863" t="s">
        <v>20096</v>
      </c>
    </row>
    <row r="16864" spans="2:4" x14ac:dyDescent="0.35">
      <c r="B16864" t="s">
        <v>19622</v>
      </c>
      <c r="C16864" t="s">
        <v>19641</v>
      </c>
      <c r="D16864" t="s">
        <v>20096</v>
      </c>
    </row>
    <row r="16865" spans="2:5" x14ac:dyDescent="0.35">
      <c r="B16865" t="s">
        <v>19623</v>
      </c>
      <c r="C16865" t="s">
        <v>19641</v>
      </c>
      <c r="D16865" t="s">
        <v>20097</v>
      </c>
    </row>
    <row r="16866" spans="2:5" x14ac:dyDescent="0.35">
      <c r="B16866" t="s">
        <v>19624</v>
      </c>
      <c r="C16866" t="s">
        <v>19641</v>
      </c>
      <c r="D16866" t="s">
        <v>20097</v>
      </c>
    </row>
    <row r="16867" spans="2:5" x14ac:dyDescent="0.35">
      <c r="B16867" t="s">
        <v>19625</v>
      </c>
      <c r="C16867" t="s">
        <v>19641</v>
      </c>
      <c r="D16867" t="s">
        <v>20097</v>
      </c>
    </row>
    <row r="16868" spans="2:5" x14ac:dyDescent="0.35">
      <c r="B16868" t="s">
        <v>19626</v>
      </c>
      <c r="C16868" t="s">
        <v>19641</v>
      </c>
      <c r="D16868" t="s">
        <v>20097</v>
      </c>
    </row>
    <row r="16869" spans="2:5" x14ac:dyDescent="0.35">
      <c r="B16869" t="s">
        <v>19627</v>
      </c>
      <c r="C16869" t="s">
        <v>19641</v>
      </c>
      <c r="D16869" t="s">
        <v>20097</v>
      </c>
    </row>
    <row r="16870" spans="2:5" x14ac:dyDescent="0.35">
      <c r="B16870" t="s">
        <v>19628</v>
      </c>
      <c r="C16870" t="s">
        <v>19641</v>
      </c>
      <c r="D16870" t="s">
        <v>20097</v>
      </c>
    </row>
    <row r="16871" spans="2:5" x14ac:dyDescent="0.35">
      <c r="B16871" t="s">
        <v>19629</v>
      </c>
      <c r="C16871" t="s">
        <v>19641</v>
      </c>
      <c r="D16871" t="s">
        <v>20097</v>
      </c>
    </row>
    <row r="16872" spans="2:5" x14ac:dyDescent="0.35">
      <c r="B16872" t="s">
        <v>19630</v>
      </c>
      <c r="C16872" t="s">
        <v>19641</v>
      </c>
      <c r="D16872" t="s">
        <v>20097</v>
      </c>
    </row>
    <row r="16873" spans="2:5" x14ac:dyDescent="0.35">
      <c r="B16873" t="s">
        <v>19631</v>
      </c>
      <c r="C16873" t="s">
        <v>19641</v>
      </c>
      <c r="D16873" t="s">
        <v>20097</v>
      </c>
    </row>
    <row r="16874" spans="2:5" x14ac:dyDescent="0.35">
      <c r="B16874" t="s">
        <v>19632</v>
      </c>
      <c r="C16874" t="s">
        <v>19641</v>
      </c>
      <c r="D16874" t="s">
        <v>20097</v>
      </c>
    </row>
    <row r="16875" spans="2:5" x14ac:dyDescent="0.35">
      <c r="B16875" t="s">
        <v>19633</v>
      </c>
      <c r="C16875" t="s">
        <v>19641</v>
      </c>
      <c r="D16875" t="s">
        <v>20098</v>
      </c>
    </row>
    <row r="16876" spans="2:5" x14ac:dyDescent="0.35">
      <c r="B16876" t="s">
        <v>19634</v>
      </c>
      <c r="C16876" t="s">
        <v>19641</v>
      </c>
      <c r="D16876" t="s">
        <v>20098</v>
      </c>
    </row>
    <row r="16877" spans="2:5" x14ac:dyDescent="0.35">
      <c r="B16877" t="s">
        <v>19635</v>
      </c>
      <c r="C16877" t="s">
        <v>19641</v>
      </c>
      <c r="D16877" t="s">
        <v>20098</v>
      </c>
    </row>
    <row r="16878" spans="2:5" x14ac:dyDescent="0.35">
      <c r="B16878" t="s">
        <v>19636</v>
      </c>
      <c r="C16878" t="s">
        <v>19641</v>
      </c>
      <c r="D16878" t="s">
        <v>20098</v>
      </c>
    </row>
    <row r="16879" spans="2:5" x14ac:dyDescent="0.35">
      <c r="B16879" t="s">
        <v>7969</v>
      </c>
      <c r="C16879" t="s">
        <v>19641</v>
      </c>
      <c r="D16879" t="s">
        <v>8772</v>
      </c>
      <c r="E16879" t="s">
        <v>1028</v>
      </c>
    </row>
    <row r="16880" spans="2:5" x14ac:dyDescent="0.35">
      <c r="B16880" t="s">
        <v>19637</v>
      </c>
      <c r="C16880" t="s">
        <v>19641</v>
      </c>
      <c r="D16880" t="s">
        <v>8772</v>
      </c>
      <c r="E16880" t="s">
        <v>1028</v>
      </c>
    </row>
    <row r="16881" spans="2:5" x14ac:dyDescent="0.35">
      <c r="B16881" t="s">
        <v>19638</v>
      </c>
      <c r="C16881" t="s">
        <v>19641</v>
      </c>
    </row>
    <row r="16882" spans="2:5" x14ac:dyDescent="0.35">
      <c r="B16882" t="s">
        <v>19639</v>
      </c>
      <c r="C16882" t="s">
        <v>19641</v>
      </c>
    </row>
    <row r="16883" spans="2:5" x14ac:dyDescent="0.35">
      <c r="B16883" t="s">
        <v>19640</v>
      </c>
      <c r="C16883" t="s">
        <v>19641</v>
      </c>
      <c r="D16883" t="s">
        <v>20099</v>
      </c>
      <c r="E16883" t="s">
        <v>1050</v>
      </c>
    </row>
    <row r="16884" spans="2:5" x14ac:dyDescent="0.35">
      <c r="B16884" t="s">
        <v>7988</v>
      </c>
      <c r="C16884" t="s">
        <v>19641</v>
      </c>
      <c r="D16884" t="s">
        <v>8779</v>
      </c>
      <c r="E16884" t="s">
        <v>1105</v>
      </c>
    </row>
    <row r="16885" spans="2:5" x14ac:dyDescent="0.35">
      <c r="B16885" t="s">
        <v>8006</v>
      </c>
      <c r="C16885" t="s">
        <v>19641</v>
      </c>
      <c r="D16885" t="s">
        <v>8786</v>
      </c>
      <c r="E16885" t="s">
        <v>1105</v>
      </c>
    </row>
    <row r="16886" spans="2:5" x14ac:dyDescent="0.35">
      <c r="B16886" t="s">
        <v>8007</v>
      </c>
      <c r="C16886" t="s">
        <v>19641</v>
      </c>
      <c r="D16886" t="s">
        <v>8786</v>
      </c>
      <c r="E16886" t="s">
        <v>1105</v>
      </c>
    </row>
    <row r="16887" spans="2:5" x14ac:dyDescent="0.35">
      <c r="B16887" t="s">
        <v>20100</v>
      </c>
      <c r="C16887" t="s">
        <v>20204</v>
      </c>
    </row>
    <row r="16888" spans="2:5" x14ac:dyDescent="0.35">
      <c r="B16888" t="s">
        <v>20101</v>
      </c>
      <c r="C16888" t="s">
        <v>20204</v>
      </c>
      <c r="D16888" t="s">
        <v>20205</v>
      </c>
    </row>
    <row r="16889" spans="2:5" x14ac:dyDescent="0.35">
      <c r="B16889" t="s">
        <v>20102</v>
      </c>
      <c r="C16889" t="s">
        <v>20204</v>
      </c>
    </row>
    <row r="16890" spans="2:5" x14ac:dyDescent="0.35">
      <c r="B16890" t="s">
        <v>20103</v>
      </c>
      <c r="C16890" t="s">
        <v>20204</v>
      </c>
    </row>
    <row r="16891" spans="2:5" x14ac:dyDescent="0.35">
      <c r="B16891" t="s">
        <v>20104</v>
      </c>
      <c r="C16891" t="s">
        <v>20204</v>
      </c>
      <c r="D16891" t="s">
        <v>8020</v>
      </c>
    </row>
    <row r="16892" spans="2:5" x14ac:dyDescent="0.35">
      <c r="B16892" t="s">
        <v>20105</v>
      </c>
      <c r="C16892" t="s">
        <v>20204</v>
      </c>
      <c r="D16892" t="s">
        <v>8020</v>
      </c>
    </row>
    <row r="16893" spans="2:5" x14ac:dyDescent="0.35">
      <c r="B16893" t="s">
        <v>20106</v>
      </c>
      <c r="C16893" t="s">
        <v>20204</v>
      </c>
    </row>
    <row r="16894" spans="2:5" x14ac:dyDescent="0.35">
      <c r="B16894" t="s">
        <v>20107</v>
      </c>
      <c r="C16894" t="s">
        <v>20204</v>
      </c>
      <c r="D16894" t="s">
        <v>8020</v>
      </c>
    </row>
    <row r="16895" spans="2:5" x14ac:dyDescent="0.35">
      <c r="B16895" t="s">
        <v>20108</v>
      </c>
      <c r="C16895" t="s">
        <v>20204</v>
      </c>
      <c r="D16895" t="s">
        <v>8020</v>
      </c>
    </row>
    <row r="16896" spans="2:5" x14ac:dyDescent="0.35">
      <c r="B16896" t="s">
        <v>20109</v>
      </c>
      <c r="C16896" t="s">
        <v>20204</v>
      </c>
    </row>
    <row r="16897" spans="2:4" x14ac:dyDescent="0.35">
      <c r="B16897" t="s">
        <v>20110</v>
      </c>
      <c r="C16897" t="s">
        <v>20204</v>
      </c>
    </row>
    <row r="16898" spans="2:4" x14ac:dyDescent="0.35">
      <c r="B16898" t="s">
        <v>20111</v>
      </c>
      <c r="C16898" t="s">
        <v>20204</v>
      </c>
      <c r="D16898" t="s">
        <v>20206</v>
      </c>
    </row>
    <row r="16899" spans="2:4" x14ac:dyDescent="0.35">
      <c r="B16899" t="s">
        <v>20112</v>
      </c>
      <c r="C16899" t="s">
        <v>20204</v>
      </c>
    </row>
    <row r="16900" spans="2:4" x14ac:dyDescent="0.35">
      <c r="B16900" t="s">
        <v>20113</v>
      </c>
      <c r="C16900" t="s">
        <v>20204</v>
      </c>
      <c r="D16900" t="s">
        <v>19681</v>
      </c>
    </row>
    <row r="16901" spans="2:4" x14ac:dyDescent="0.35">
      <c r="B16901" t="s">
        <v>20114</v>
      </c>
      <c r="C16901" t="s">
        <v>20204</v>
      </c>
    </row>
    <row r="16902" spans="2:4" x14ac:dyDescent="0.35">
      <c r="B16902" t="s">
        <v>20115</v>
      </c>
      <c r="C16902" t="s">
        <v>20204</v>
      </c>
      <c r="D16902" t="s">
        <v>20207</v>
      </c>
    </row>
    <row r="16903" spans="2:4" x14ac:dyDescent="0.35">
      <c r="B16903" t="s">
        <v>20116</v>
      </c>
      <c r="C16903" t="s">
        <v>20204</v>
      </c>
      <c r="D16903" t="s">
        <v>20207</v>
      </c>
    </row>
    <row r="16904" spans="2:4" x14ac:dyDescent="0.35">
      <c r="B16904" t="s">
        <v>20117</v>
      </c>
      <c r="C16904" t="s">
        <v>20204</v>
      </c>
      <c r="D16904" t="s">
        <v>19683</v>
      </c>
    </row>
    <row r="16905" spans="2:4" x14ac:dyDescent="0.35">
      <c r="B16905" t="s">
        <v>20118</v>
      </c>
      <c r="C16905" t="s">
        <v>20204</v>
      </c>
      <c r="D16905" t="s">
        <v>20208</v>
      </c>
    </row>
    <row r="16906" spans="2:4" x14ac:dyDescent="0.35">
      <c r="B16906" t="s">
        <v>20119</v>
      </c>
      <c r="C16906" t="s">
        <v>20204</v>
      </c>
    </row>
    <row r="16907" spans="2:4" x14ac:dyDescent="0.35">
      <c r="B16907" t="s">
        <v>20120</v>
      </c>
      <c r="C16907" t="s">
        <v>20204</v>
      </c>
    </row>
    <row r="16908" spans="2:4" x14ac:dyDescent="0.35">
      <c r="B16908" t="s">
        <v>20121</v>
      </c>
      <c r="C16908" t="s">
        <v>20204</v>
      </c>
    </row>
    <row r="16909" spans="2:4" x14ac:dyDescent="0.35">
      <c r="B16909" t="s">
        <v>20122</v>
      </c>
      <c r="C16909" t="s">
        <v>20204</v>
      </c>
      <c r="D16909" t="s">
        <v>20209</v>
      </c>
    </row>
    <row r="16910" spans="2:4" x14ac:dyDescent="0.35">
      <c r="B16910" t="s">
        <v>20123</v>
      </c>
      <c r="C16910" t="s">
        <v>20204</v>
      </c>
      <c r="D16910" t="s">
        <v>8082</v>
      </c>
    </row>
    <row r="16911" spans="2:4" x14ac:dyDescent="0.35">
      <c r="B16911" t="s">
        <v>20124</v>
      </c>
      <c r="C16911" t="s">
        <v>20204</v>
      </c>
      <c r="D16911" t="s">
        <v>8082</v>
      </c>
    </row>
    <row r="16912" spans="2:4" x14ac:dyDescent="0.35">
      <c r="B16912" t="s">
        <v>20125</v>
      </c>
      <c r="C16912" t="s">
        <v>20204</v>
      </c>
      <c r="D16912" t="s">
        <v>8082</v>
      </c>
    </row>
    <row r="16913" spans="2:4" x14ac:dyDescent="0.35">
      <c r="B16913" t="s">
        <v>20126</v>
      </c>
      <c r="C16913" t="s">
        <v>20204</v>
      </c>
    </row>
    <row r="16914" spans="2:4" x14ac:dyDescent="0.35">
      <c r="B16914" t="s">
        <v>20127</v>
      </c>
      <c r="C16914" t="s">
        <v>20204</v>
      </c>
      <c r="D16914" t="s">
        <v>8082</v>
      </c>
    </row>
    <row r="16915" spans="2:4" x14ac:dyDescent="0.35">
      <c r="B16915" t="s">
        <v>20128</v>
      </c>
      <c r="C16915" t="s">
        <v>20204</v>
      </c>
      <c r="D16915" t="s">
        <v>8082</v>
      </c>
    </row>
    <row r="16916" spans="2:4" x14ac:dyDescent="0.35">
      <c r="B16916" t="s">
        <v>20129</v>
      </c>
      <c r="C16916" t="s">
        <v>20204</v>
      </c>
      <c r="D16916" t="s">
        <v>8082</v>
      </c>
    </row>
    <row r="16917" spans="2:4" x14ac:dyDescent="0.35">
      <c r="B16917" t="s">
        <v>20130</v>
      </c>
      <c r="C16917" t="s">
        <v>20204</v>
      </c>
    </row>
    <row r="16918" spans="2:4" x14ac:dyDescent="0.35">
      <c r="B16918" t="s">
        <v>20131</v>
      </c>
      <c r="C16918" t="s">
        <v>20204</v>
      </c>
    </row>
    <row r="16919" spans="2:4" x14ac:dyDescent="0.35">
      <c r="B16919" t="s">
        <v>20132</v>
      </c>
      <c r="C16919" t="s">
        <v>20204</v>
      </c>
    </row>
    <row r="16920" spans="2:4" x14ac:dyDescent="0.35">
      <c r="B16920" t="s">
        <v>20133</v>
      </c>
      <c r="C16920" t="s">
        <v>20204</v>
      </c>
    </row>
    <row r="16921" spans="2:4" x14ac:dyDescent="0.35">
      <c r="B16921" t="s">
        <v>20134</v>
      </c>
      <c r="C16921" t="s">
        <v>20204</v>
      </c>
    </row>
    <row r="16922" spans="2:4" x14ac:dyDescent="0.35">
      <c r="B16922" t="s">
        <v>20135</v>
      </c>
      <c r="C16922" t="s">
        <v>20204</v>
      </c>
    </row>
    <row r="16923" spans="2:4" x14ac:dyDescent="0.35">
      <c r="B16923" t="s">
        <v>20136</v>
      </c>
      <c r="C16923" t="s">
        <v>20204</v>
      </c>
    </row>
    <row r="16924" spans="2:4" x14ac:dyDescent="0.35">
      <c r="B16924" t="s">
        <v>20137</v>
      </c>
      <c r="C16924" t="s">
        <v>20204</v>
      </c>
      <c r="D16924" t="s">
        <v>19704</v>
      </c>
    </row>
    <row r="16925" spans="2:4" x14ac:dyDescent="0.35">
      <c r="B16925" t="s">
        <v>20138</v>
      </c>
      <c r="C16925" t="s">
        <v>20204</v>
      </c>
      <c r="D16925" t="s">
        <v>19706</v>
      </c>
    </row>
    <row r="16926" spans="2:4" x14ac:dyDescent="0.35">
      <c r="B16926" t="s">
        <v>20139</v>
      </c>
      <c r="C16926" t="s">
        <v>20204</v>
      </c>
      <c r="D16926" t="s">
        <v>19706</v>
      </c>
    </row>
    <row r="16927" spans="2:4" x14ac:dyDescent="0.35">
      <c r="B16927" t="s">
        <v>20140</v>
      </c>
      <c r="C16927" t="s">
        <v>20204</v>
      </c>
    </row>
    <row r="16928" spans="2:4" x14ac:dyDescent="0.35">
      <c r="B16928" t="s">
        <v>20141</v>
      </c>
      <c r="C16928" t="s">
        <v>20204</v>
      </c>
    </row>
    <row r="16929" spans="2:4" x14ac:dyDescent="0.35">
      <c r="B16929" t="s">
        <v>20142</v>
      </c>
      <c r="C16929" t="s">
        <v>20204</v>
      </c>
    </row>
    <row r="16930" spans="2:4" x14ac:dyDescent="0.35">
      <c r="B16930" t="s">
        <v>20143</v>
      </c>
      <c r="C16930" t="s">
        <v>20204</v>
      </c>
    </row>
    <row r="16931" spans="2:4" x14ac:dyDescent="0.35">
      <c r="B16931" t="s">
        <v>20144</v>
      </c>
      <c r="C16931" t="s">
        <v>20204</v>
      </c>
      <c r="D16931" t="s">
        <v>19750</v>
      </c>
    </row>
    <row r="16932" spans="2:4" x14ac:dyDescent="0.35">
      <c r="B16932" t="s">
        <v>20145</v>
      </c>
      <c r="C16932" t="s">
        <v>20204</v>
      </c>
      <c r="D16932" t="s">
        <v>19755</v>
      </c>
    </row>
    <row r="16933" spans="2:4" x14ac:dyDescent="0.35">
      <c r="B16933" t="s">
        <v>20146</v>
      </c>
      <c r="C16933" t="s">
        <v>20204</v>
      </c>
    </row>
    <row r="16934" spans="2:4" x14ac:dyDescent="0.35">
      <c r="B16934" t="s">
        <v>20147</v>
      </c>
      <c r="C16934" t="s">
        <v>20204</v>
      </c>
    </row>
    <row r="16935" spans="2:4" x14ac:dyDescent="0.35">
      <c r="B16935" t="s">
        <v>20148</v>
      </c>
      <c r="C16935" t="s">
        <v>20204</v>
      </c>
    </row>
    <row r="16936" spans="2:4" x14ac:dyDescent="0.35">
      <c r="B16936" t="s">
        <v>20149</v>
      </c>
      <c r="C16936" t="s">
        <v>20204</v>
      </c>
      <c r="D16936" t="s">
        <v>8212</v>
      </c>
    </row>
    <row r="16937" spans="2:4" x14ac:dyDescent="0.35">
      <c r="B16937" t="s">
        <v>20150</v>
      </c>
      <c r="C16937" t="s">
        <v>20204</v>
      </c>
    </row>
    <row r="16938" spans="2:4" x14ac:dyDescent="0.35">
      <c r="B16938" t="s">
        <v>20151</v>
      </c>
      <c r="C16938" t="s">
        <v>20204</v>
      </c>
      <c r="D16938" t="s">
        <v>8213</v>
      </c>
    </row>
    <row r="16939" spans="2:4" x14ac:dyDescent="0.35">
      <c r="B16939" t="s">
        <v>20152</v>
      </c>
      <c r="C16939" t="s">
        <v>20204</v>
      </c>
    </row>
    <row r="16940" spans="2:4" x14ac:dyDescent="0.35">
      <c r="B16940" t="s">
        <v>20153</v>
      </c>
      <c r="C16940" t="s">
        <v>20204</v>
      </c>
    </row>
    <row r="16941" spans="2:4" x14ac:dyDescent="0.35">
      <c r="B16941" t="s">
        <v>20154</v>
      </c>
      <c r="C16941" t="s">
        <v>20204</v>
      </c>
      <c r="D16941" t="s">
        <v>8213</v>
      </c>
    </row>
    <row r="16942" spans="2:4" x14ac:dyDescent="0.35">
      <c r="B16942" t="s">
        <v>20155</v>
      </c>
      <c r="C16942" t="s">
        <v>20204</v>
      </c>
      <c r="D16942" t="s">
        <v>20210</v>
      </c>
    </row>
    <row r="16943" spans="2:4" x14ac:dyDescent="0.35">
      <c r="B16943" t="s">
        <v>20156</v>
      </c>
      <c r="C16943" t="s">
        <v>20204</v>
      </c>
    </row>
    <row r="16944" spans="2:4" x14ac:dyDescent="0.35">
      <c r="B16944" t="s">
        <v>20157</v>
      </c>
      <c r="C16944" t="s">
        <v>20204</v>
      </c>
      <c r="D16944" t="s">
        <v>20211</v>
      </c>
    </row>
    <row r="16945" spans="2:4" x14ac:dyDescent="0.35">
      <c r="B16945" t="s">
        <v>20158</v>
      </c>
      <c r="C16945" t="s">
        <v>20204</v>
      </c>
    </row>
    <row r="16946" spans="2:4" x14ac:dyDescent="0.35">
      <c r="B16946" t="s">
        <v>1132</v>
      </c>
      <c r="C16946" t="s">
        <v>20204</v>
      </c>
    </row>
    <row r="16947" spans="2:4" x14ac:dyDescent="0.35">
      <c r="B16947" t="s">
        <v>20159</v>
      </c>
      <c r="C16947" t="s">
        <v>20204</v>
      </c>
    </row>
    <row r="16948" spans="2:4" x14ac:dyDescent="0.35">
      <c r="B16948" t="s">
        <v>20160</v>
      </c>
      <c r="C16948" t="s">
        <v>20204</v>
      </c>
    </row>
    <row r="16949" spans="2:4" x14ac:dyDescent="0.35">
      <c r="B16949" t="s">
        <v>20161</v>
      </c>
      <c r="C16949" t="s">
        <v>20204</v>
      </c>
      <c r="D16949" t="s">
        <v>20212</v>
      </c>
    </row>
    <row r="16950" spans="2:4" x14ac:dyDescent="0.35">
      <c r="B16950" t="s">
        <v>20162</v>
      </c>
      <c r="C16950" t="s">
        <v>20204</v>
      </c>
    </row>
    <row r="16951" spans="2:4" x14ac:dyDescent="0.35">
      <c r="B16951" t="s">
        <v>20163</v>
      </c>
      <c r="C16951" t="s">
        <v>20204</v>
      </c>
    </row>
    <row r="16952" spans="2:4" x14ac:dyDescent="0.35">
      <c r="B16952" t="s">
        <v>20164</v>
      </c>
      <c r="C16952" t="s">
        <v>20204</v>
      </c>
    </row>
    <row r="16953" spans="2:4" x14ac:dyDescent="0.35">
      <c r="B16953" t="s">
        <v>20165</v>
      </c>
      <c r="C16953" t="s">
        <v>20204</v>
      </c>
    </row>
    <row r="16954" spans="2:4" x14ac:dyDescent="0.35">
      <c r="B16954" t="s">
        <v>20166</v>
      </c>
      <c r="C16954" t="s">
        <v>20204</v>
      </c>
    </row>
    <row r="16955" spans="2:4" x14ac:dyDescent="0.35">
      <c r="B16955" t="s">
        <v>20167</v>
      </c>
      <c r="C16955" t="s">
        <v>20204</v>
      </c>
      <c r="D16955" t="s">
        <v>19839</v>
      </c>
    </row>
    <row r="16956" spans="2:4" x14ac:dyDescent="0.35">
      <c r="B16956" t="s">
        <v>20168</v>
      </c>
      <c r="C16956" t="s">
        <v>20204</v>
      </c>
      <c r="D16956" t="s">
        <v>19839</v>
      </c>
    </row>
    <row r="16957" spans="2:4" x14ac:dyDescent="0.35">
      <c r="B16957" t="s">
        <v>20169</v>
      </c>
      <c r="C16957" t="s">
        <v>20204</v>
      </c>
      <c r="D16957" t="s">
        <v>19839</v>
      </c>
    </row>
    <row r="16958" spans="2:4" x14ac:dyDescent="0.35">
      <c r="B16958" t="s">
        <v>20170</v>
      </c>
      <c r="C16958" t="s">
        <v>20204</v>
      </c>
      <c r="D16958" t="s">
        <v>19860</v>
      </c>
    </row>
    <row r="16959" spans="2:4" x14ac:dyDescent="0.35">
      <c r="B16959" t="s">
        <v>20171</v>
      </c>
      <c r="C16959" t="s">
        <v>20204</v>
      </c>
    </row>
    <row r="16960" spans="2:4" x14ac:dyDescent="0.35">
      <c r="B16960" t="s">
        <v>20172</v>
      </c>
      <c r="C16960" t="s">
        <v>20204</v>
      </c>
    </row>
    <row r="16961" spans="2:5" x14ac:dyDescent="0.35">
      <c r="B16961" t="s">
        <v>20173</v>
      </c>
      <c r="C16961" t="s">
        <v>20204</v>
      </c>
    </row>
    <row r="16962" spans="2:5" x14ac:dyDescent="0.35">
      <c r="B16962" t="s">
        <v>20174</v>
      </c>
      <c r="C16962" t="s">
        <v>20204</v>
      </c>
    </row>
    <row r="16963" spans="2:5" x14ac:dyDescent="0.35">
      <c r="B16963" t="s">
        <v>20175</v>
      </c>
      <c r="C16963" t="s">
        <v>20204</v>
      </c>
    </row>
    <row r="16964" spans="2:5" x14ac:dyDescent="0.35">
      <c r="B16964" t="s">
        <v>20176</v>
      </c>
      <c r="C16964" t="s">
        <v>20204</v>
      </c>
      <c r="D16964" t="s">
        <v>6178</v>
      </c>
      <c r="E16964" t="s">
        <v>1028</v>
      </c>
    </row>
    <row r="16965" spans="2:5" x14ac:dyDescent="0.35">
      <c r="B16965" t="s">
        <v>20177</v>
      </c>
      <c r="C16965" t="s">
        <v>20204</v>
      </c>
    </row>
    <row r="16966" spans="2:5" x14ac:dyDescent="0.35">
      <c r="B16966" t="s">
        <v>20178</v>
      </c>
      <c r="C16966" t="s">
        <v>20204</v>
      </c>
    </row>
    <row r="16967" spans="2:5" x14ac:dyDescent="0.35">
      <c r="B16967" t="s">
        <v>20179</v>
      </c>
      <c r="C16967" t="s">
        <v>20204</v>
      </c>
      <c r="D16967" t="s">
        <v>20213</v>
      </c>
    </row>
    <row r="16968" spans="2:5" x14ac:dyDescent="0.35">
      <c r="B16968" t="s">
        <v>20180</v>
      </c>
      <c r="C16968" t="s">
        <v>20204</v>
      </c>
      <c r="D16968" t="s">
        <v>20213</v>
      </c>
    </row>
    <row r="16969" spans="2:5" x14ac:dyDescent="0.35">
      <c r="B16969" t="s">
        <v>20181</v>
      </c>
      <c r="C16969" t="s">
        <v>20204</v>
      </c>
    </row>
    <row r="16970" spans="2:5" x14ac:dyDescent="0.35">
      <c r="B16970" t="s">
        <v>20182</v>
      </c>
      <c r="C16970" t="s">
        <v>20204</v>
      </c>
    </row>
    <row r="16971" spans="2:5" x14ac:dyDescent="0.35">
      <c r="B16971" t="s">
        <v>20183</v>
      </c>
      <c r="C16971" t="s">
        <v>20204</v>
      </c>
    </row>
    <row r="16972" spans="2:5" x14ac:dyDescent="0.35">
      <c r="B16972" t="s">
        <v>20184</v>
      </c>
      <c r="C16972" t="s">
        <v>20204</v>
      </c>
      <c r="D16972" t="s">
        <v>20214</v>
      </c>
    </row>
    <row r="16973" spans="2:5" x14ac:dyDescent="0.35">
      <c r="B16973" t="s">
        <v>20185</v>
      </c>
      <c r="C16973" t="s">
        <v>20204</v>
      </c>
    </row>
    <row r="16974" spans="2:5" x14ac:dyDescent="0.35">
      <c r="B16974" t="s">
        <v>20186</v>
      </c>
      <c r="C16974" t="s">
        <v>20204</v>
      </c>
    </row>
    <row r="16975" spans="2:5" x14ac:dyDescent="0.35">
      <c r="B16975" t="s">
        <v>20187</v>
      </c>
      <c r="C16975" t="s">
        <v>20204</v>
      </c>
      <c r="D16975" t="s">
        <v>20018</v>
      </c>
    </row>
    <row r="16976" spans="2:5" x14ac:dyDescent="0.35">
      <c r="B16976" t="s">
        <v>20188</v>
      </c>
      <c r="C16976" t="s">
        <v>20204</v>
      </c>
      <c r="D16976" t="s">
        <v>20215</v>
      </c>
    </row>
    <row r="16977" spans="2:4" x14ac:dyDescent="0.35">
      <c r="B16977" t="s">
        <v>20189</v>
      </c>
      <c r="C16977" t="s">
        <v>20204</v>
      </c>
    </row>
    <row r="16978" spans="2:4" x14ac:dyDescent="0.35">
      <c r="B16978" t="s">
        <v>20190</v>
      </c>
      <c r="C16978" t="s">
        <v>20204</v>
      </c>
    </row>
    <row r="16979" spans="2:4" x14ac:dyDescent="0.35">
      <c r="B16979" t="s">
        <v>20191</v>
      </c>
      <c r="C16979" t="s">
        <v>20204</v>
      </c>
    </row>
    <row r="16980" spans="2:4" x14ac:dyDescent="0.35">
      <c r="B16980" t="s">
        <v>20192</v>
      </c>
      <c r="C16980" t="s">
        <v>20204</v>
      </c>
    </row>
    <row r="16981" spans="2:4" x14ac:dyDescent="0.35">
      <c r="B16981" t="s">
        <v>20193</v>
      </c>
      <c r="C16981" t="s">
        <v>20204</v>
      </c>
    </row>
    <row r="16982" spans="2:4" x14ac:dyDescent="0.35">
      <c r="B16982" t="s">
        <v>20194</v>
      </c>
      <c r="C16982" t="s">
        <v>20204</v>
      </c>
    </row>
    <row r="16983" spans="2:4" x14ac:dyDescent="0.35">
      <c r="B16983" t="s">
        <v>20195</v>
      </c>
      <c r="C16983" t="s">
        <v>20204</v>
      </c>
    </row>
    <row r="16984" spans="2:4" x14ac:dyDescent="0.35">
      <c r="B16984" t="s">
        <v>20196</v>
      </c>
      <c r="C16984" t="s">
        <v>20204</v>
      </c>
      <c r="D16984" t="s">
        <v>8715</v>
      </c>
    </row>
    <row r="16985" spans="2:4" x14ac:dyDescent="0.35">
      <c r="B16985" t="s">
        <v>20197</v>
      </c>
      <c r="C16985" t="s">
        <v>20204</v>
      </c>
    </row>
    <row r="16986" spans="2:4" x14ac:dyDescent="0.35">
      <c r="B16986" t="s">
        <v>20198</v>
      </c>
      <c r="C16986" t="s">
        <v>20204</v>
      </c>
    </row>
    <row r="16987" spans="2:4" x14ac:dyDescent="0.35">
      <c r="B16987" t="s">
        <v>1486</v>
      </c>
      <c r="C16987" t="s">
        <v>20204</v>
      </c>
    </row>
    <row r="16988" spans="2:4" x14ac:dyDescent="0.35">
      <c r="B16988" t="s">
        <v>20199</v>
      </c>
      <c r="C16988" t="s">
        <v>20204</v>
      </c>
      <c r="D16988" t="s">
        <v>20083</v>
      </c>
    </row>
    <row r="16989" spans="2:4" x14ac:dyDescent="0.35">
      <c r="B16989" t="s">
        <v>20200</v>
      </c>
      <c r="C16989" t="s">
        <v>20204</v>
      </c>
      <c r="D16989" t="s">
        <v>20086</v>
      </c>
    </row>
    <row r="16990" spans="2:4" x14ac:dyDescent="0.35">
      <c r="B16990" t="s">
        <v>20201</v>
      </c>
      <c r="C16990" t="s">
        <v>20204</v>
      </c>
    </row>
    <row r="16991" spans="2:4" x14ac:dyDescent="0.35">
      <c r="B16991" t="s">
        <v>20202</v>
      </c>
      <c r="C16991" t="s">
        <v>20204</v>
      </c>
    </row>
    <row r="16992" spans="2:4" x14ac:dyDescent="0.35">
      <c r="B16992" t="s">
        <v>20203</v>
      </c>
      <c r="C16992" t="s">
        <v>20204</v>
      </c>
    </row>
    <row r="16993" spans="2:5" x14ac:dyDescent="0.35">
      <c r="B16993" t="s">
        <v>4309</v>
      </c>
      <c r="C16993" t="s">
        <v>20216</v>
      </c>
      <c r="D16993" t="s">
        <v>4310</v>
      </c>
      <c r="E16993" t="s">
        <v>1041</v>
      </c>
    </row>
    <row r="16994" spans="2:5" x14ac:dyDescent="0.35">
      <c r="B16994" t="s">
        <v>14284</v>
      </c>
      <c r="C16994" t="s">
        <v>20216</v>
      </c>
    </row>
    <row r="16995" spans="2:5" x14ac:dyDescent="0.35">
      <c r="B16995" t="s">
        <v>20217</v>
      </c>
      <c r="C16995" t="s">
        <v>20216</v>
      </c>
    </row>
    <row r="16996" spans="2:5" x14ac:dyDescent="0.35">
      <c r="B16996" t="s">
        <v>20218</v>
      </c>
      <c r="C16996" t="s">
        <v>20216</v>
      </c>
    </row>
    <row r="16997" spans="2:5" x14ac:dyDescent="0.35">
      <c r="B16997" t="s">
        <v>20219</v>
      </c>
      <c r="C16997" t="s">
        <v>20216</v>
      </c>
    </row>
    <row r="16998" spans="2:5" x14ac:dyDescent="0.35">
      <c r="B16998" t="s">
        <v>20220</v>
      </c>
      <c r="C16998" t="s">
        <v>20216</v>
      </c>
      <c r="D16998" t="s">
        <v>8017</v>
      </c>
      <c r="E16998" t="s">
        <v>1041</v>
      </c>
    </row>
    <row r="16999" spans="2:5" x14ac:dyDescent="0.35">
      <c r="B16999" t="s">
        <v>20221</v>
      </c>
      <c r="C16999" t="s">
        <v>20216</v>
      </c>
    </row>
    <row r="17000" spans="2:5" x14ac:dyDescent="0.35">
      <c r="B17000" t="s">
        <v>20222</v>
      </c>
      <c r="C17000" t="s">
        <v>20216</v>
      </c>
    </row>
    <row r="17001" spans="2:5" x14ac:dyDescent="0.35">
      <c r="B17001" t="s">
        <v>13886</v>
      </c>
      <c r="C17001" t="s">
        <v>20216</v>
      </c>
      <c r="D17001" t="s">
        <v>14194</v>
      </c>
      <c r="E17001" t="s">
        <v>1041</v>
      </c>
    </row>
    <row r="17002" spans="2:5" x14ac:dyDescent="0.35">
      <c r="B17002" t="s">
        <v>20223</v>
      </c>
      <c r="C17002" t="s">
        <v>20216</v>
      </c>
    </row>
    <row r="17003" spans="2:5" x14ac:dyDescent="0.35">
      <c r="B17003" t="s">
        <v>20224</v>
      </c>
      <c r="C17003" t="s">
        <v>20216</v>
      </c>
    </row>
    <row r="17004" spans="2:5" x14ac:dyDescent="0.35">
      <c r="B17004" t="s">
        <v>20225</v>
      </c>
      <c r="C17004" t="s">
        <v>20216</v>
      </c>
    </row>
    <row r="17005" spans="2:5" x14ac:dyDescent="0.35">
      <c r="B17005" t="s">
        <v>20226</v>
      </c>
      <c r="C17005" t="s">
        <v>20216</v>
      </c>
    </row>
    <row r="17006" spans="2:5" x14ac:dyDescent="0.35">
      <c r="B17006" t="s">
        <v>20227</v>
      </c>
      <c r="C17006" t="s">
        <v>20216</v>
      </c>
    </row>
    <row r="17007" spans="2:5" x14ac:dyDescent="0.35">
      <c r="B17007" t="s">
        <v>1372</v>
      </c>
      <c r="C17007" t="s">
        <v>20216</v>
      </c>
      <c r="D17007" t="s">
        <v>1500</v>
      </c>
      <c r="E17007" t="s">
        <v>1105</v>
      </c>
    </row>
    <row r="17008" spans="2:5" x14ac:dyDescent="0.35">
      <c r="B17008" t="s">
        <v>20228</v>
      </c>
      <c r="C17008" t="s">
        <v>20216</v>
      </c>
    </row>
    <row r="17009" spans="2:5" x14ac:dyDescent="0.35">
      <c r="B17009" t="s">
        <v>4346</v>
      </c>
      <c r="C17009" t="s">
        <v>20216</v>
      </c>
      <c r="D17009" t="s">
        <v>4347</v>
      </c>
      <c r="E17009" t="s">
        <v>1041</v>
      </c>
    </row>
    <row r="17010" spans="2:5" x14ac:dyDescent="0.35">
      <c r="B17010" t="s">
        <v>6249</v>
      </c>
      <c r="C17010" t="s">
        <v>20216</v>
      </c>
    </row>
    <row r="17011" spans="2:5" x14ac:dyDescent="0.35">
      <c r="B17011" t="s">
        <v>4360</v>
      </c>
      <c r="C17011" t="s">
        <v>20216</v>
      </c>
      <c r="D17011" t="s">
        <v>4361</v>
      </c>
      <c r="E17011" t="s">
        <v>1041</v>
      </c>
    </row>
    <row r="17012" spans="2:5" x14ac:dyDescent="0.35">
      <c r="B17012" t="s">
        <v>4366</v>
      </c>
      <c r="C17012" t="s">
        <v>20216</v>
      </c>
      <c r="D17012" t="s">
        <v>4367</v>
      </c>
      <c r="E17012" t="s">
        <v>1041</v>
      </c>
    </row>
    <row r="17013" spans="2:5" x14ac:dyDescent="0.35">
      <c r="B17013" t="s">
        <v>20229</v>
      </c>
      <c r="C17013" t="s">
        <v>20216</v>
      </c>
    </row>
    <row r="17014" spans="2:5" x14ac:dyDescent="0.35">
      <c r="B17014" t="s">
        <v>20230</v>
      </c>
      <c r="C17014" t="s">
        <v>20216</v>
      </c>
    </row>
    <row r="17015" spans="2:5" x14ac:dyDescent="0.35">
      <c r="B17015" t="s">
        <v>20231</v>
      </c>
      <c r="C17015" t="s">
        <v>20216</v>
      </c>
    </row>
    <row r="17016" spans="2:5" x14ac:dyDescent="0.35">
      <c r="B17016" t="s">
        <v>4373</v>
      </c>
      <c r="C17016" t="s">
        <v>20216</v>
      </c>
      <c r="D17016" t="s">
        <v>4372</v>
      </c>
      <c r="E17016" t="s">
        <v>1028</v>
      </c>
    </row>
    <row r="17017" spans="2:5" x14ac:dyDescent="0.35">
      <c r="B17017" t="s">
        <v>20232</v>
      </c>
      <c r="C17017" t="s">
        <v>20216</v>
      </c>
    </row>
    <row r="17018" spans="2:5" x14ac:dyDescent="0.35">
      <c r="B17018" t="s">
        <v>4378</v>
      </c>
      <c r="C17018" t="s">
        <v>20216</v>
      </c>
      <c r="D17018" t="s">
        <v>4379</v>
      </c>
      <c r="E17018" t="s">
        <v>1105</v>
      </c>
    </row>
    <row r="17019" spans="2:5" x14ac:dyDescent="0.35">
      <c r="B17019" t="s">
        <v>20233</v>
      </c>
      <c r="C17019" t="s">
        <v>20216</v>
      </c>
      <c r="D17019" t="s">
        <v>4379</v>
      </c>
      <c r="E17019" t="s">
        <v>1105</v>
      </c>
    </row>
    <row r="17020" spans="2:5" x14ac:dyDescent="0.35">
      <c r="B17020" t="s">
        <v>20234</v>
      </c>
      <c r="C17020" t="s">
        <v>20216</v>
      </c>
    </row>
    <row r="17021" spans="2:5" x14ac:dyDescent="0.35">
      <c r="B17021" t="s">
        <v>4380</v>
      </c>
      <c r="C17021" t="s">
        <v>20216</v>
      </c>
      <c r="D17021" t="s">
        <v>4381</v>
      </c>
      <c r="E17021" t="s">
        <v>1032</v>
      </c>
    </row>
    <row r="17022" spans="2:5" x14ac:dyDescent="0.35">
      <c r="B17022" t="s">
        <v>20235</v>
      </c>
      <c r="C17022" t="s">
        <v>20216</v>
      </c>
    </row>
    <row r="17023" spans="2:5" x14ac:dyDescent="0.35">
      <c r="B17023" t="s">
        <v>20236</v>
      </c>
      <c r="C17023" t="s">
        <v>20216</v>
      </c>
    </row>
    <row r="17024" spans="2:5" x14ac:dyDescent="0.35">
      <c r="B17024" t="s">
        <v>4397</v>
      </c>
      <c r="C17024" t="s">
        <v>20216</v>
      </c>
      <c r="D17024" t="s">
        <v>4396</v>
      </c>
      <c r="E17024" t="s">
        <v>1057</v>
      </c>
    </row>
    <row r="17025" spans="2:5" x14ac:dyDescent="0.35">
      <c r="B17025" t="s">
        <v>20237</v>
      </c>
      <c r="C17025" t="s">
        <v>20216</v>
      </c>
    </row>
    <row r="17026" spans="2:5" x14ac:dyDescent="0.35">
      <c r="B17026" t="s">
        <v>20238</v>
      </c>
      <c r="C17026" t="s">
        <v>20216</v>
      </c>
    </row>
    <row r="17027" spans="2:5" x14ac:dyDescent="0.35">
      <c r="B17027" t="s">
        <v>4410</v>
      </c>
      <c r="C17027" t="s">
        <v>20216</v>
      </c>
      <c r="D17027" t="s">
        <v>4411</v>
      </c>
      <c r="E17027" t="s">
        <v>1062</v>
      </c>
    </row>
    <row r="17028" spans="2:5" x14ac:dyDescent="0.35">
      <c r="B17028" t="s">
        <v>20239</v>
      </c>
      <c r="C17028" t="s">
        <v>20216</v>
      </c>
    </row>
    <row r="17029" spans="2:5" x14ac:dyDescent="0.35">
      <c r="B17029" t="s">
        <v>20240</v>
      </c>
      <c r="C17029" t="s">
        <v>20216</v>
      </c>
    </row>
    <row r="17030" spans="2:5" x14ac:dyDescent="0.35">
      <c r="B17030" t="s">
        <v>20241</v>
      </c>
      <c r="C17030" t="s">
        <v>20216</v>
      </c>
    </row>
    <row r="17031" spans="2:5" x14ac:dyDescent="0.35">
      <c r="B17031" t="s">
        <v>20242</v>
      </c>
      <c r="C17031" t="s">
        <v>20216</v>
      </c>
    </row>
    <row r="17032" spans="2:5" x14ac:dyDescent="0.35">
      <c r="B17032" t="s">
        <v>20243</v>
      </c>
      <c r="C17032" t="s">
        <v>20216</v>
      </c>
    </row>
    <row r="17033" spans="2:5" x14ac:dyDescent="0.35">
      <c r="B17033" t="s">
        <v>20244</v>
      </c>
      <c r="C17033" t="s">
        <v>20216</v>
      </c>
    </row>
    <row r="17034" spans="2:5" x14ac:dyDescent="0.35">
      <c r="B17034" t="s">
        <v>20245</v>
      </c>
      <c r="C17034" t="s">
        <v>20216</v>
      </c>
    </row>
    <row r="17035" spans="2:5" x14ac:dyDescent="0.35">
      <c r="B17035" t="s">
        <v>20246</v>
      </c>
      <c r="C17035" t="s">
        <v>20216</v>
      </c>
      <c r="D17035" t="s">
        <v>10543</v>
      </c>
      <c r="E17035" t="s">
        <v>1028</v>
      </c>
    </row>
    <row r="17036" spans="2:5" x14ac:dyDescent="0.35">
      <c r="B17036" t="s">
        <v>20247</v>
      </c>
      <c r="C17036" t="s">
        <v>20216</v>
      </c>
      <c r="D17036" t="s">
        <v>20248</v>
      </c>
      <c r="E17036" t="s">
        <v>1048</v>
      </c>
    </row>
    <row r="17037" spans="2:5" x14ac:dyDescent="0.35">
      <c r="B17037" t="s">
        <v>20249</v>
      </c>
      <c r="C17037" t="s">
        <v>20216</v>
      </c>
    </row>
    <row r="17038" spans="2:5" x14ac:dyDescent="0.35">
      <c r="B17038" t="s">
        <v>20250</v>
      </c>
      <c r="C17038" t="s">
        <v>20216</v>
      </c>
    </row>
    <row r="17039" spans="2:5" x14ac:dyDescent="0.35">
      <c r="B17039" t="s">
        <v>20251</v>
      </c>
      <c r="C17039" t="s">
        <v>20216</v>
      </c>
    </row>
    <row r="17040" spans="2:5" x14ac:dyDescent="0.35">
      <c r="B17040" t="s">
        <v>4444</v>
      </c>
      <c r="C17040" t="s">
        <v>20216</v>
      </c>
      <c r="D17040" t="s">
        <v>4445</v>
      </c>
      <c r="E17040" t="s">
        <v>1062</v>
      </c>
    </row>
    <row r="17041" spans="2:5" x14ac:dyDescent="0.35">
      <c r="B17041" t="s">
        <v>20252</v>
      </c>
      <c r="C17041" t="s">
        <v>20216</v>
      </c>
    </row>
    <row r="17042" spans="2:5" x14ac:dyDescent="0.35">
      <c r="B17042" t="s">
        <v>20253</v>
      </c>
      <c r="C17042" t="s">
        <v>20216</v>
      </c>
    </row>
    <row r="17043" spans="2:5" x14ac:dyDescent="0.35">
      <c r="B17043" t="s">
        <v>20254</v>
      </c>
      <c r="C17043" t="s">
        <v>20216</v>
      </c>
    </row>
    <row r="17044" spans="2:5" x14ac:dyDescent="0.35">
      <c r="B17044" t="s">
        <v>20255</v>
      </c>
      <c r="C17044" t="s">
        <v>20216</v>
      </c>
    </row>
    <row r="17045" spans="2:5" x14ac:dyDescent="0.35">
      <c r="B17045" t="s">
        <v>20256</v>
      </c>
      <c r="C17045" t="s">
        <v>20216</v>
      </c>
    </row>
    <row r="17046" spans="2:5" x14ac:dyDescent="0.35">
      <c r="B17046" t="s">
        <v>20257</v>
      </c>
      <c r="C17046" t="s">
        <v>20216</v>
      </c>
    </row>
    <row r="17047" spans="2:5" x14ac:dyDescent="0.35">
      <c r="B17047" t="s">
        <v>20258</v>
      </c>
      <c r="C17047" t="s">
        <v>20216</v>
      </c>
    </row>
    <row r="17048" spans="2:5" x14ac:dyDescent="0.35">
      <c r="B17048" t="s">
        <v>20259</v>
      </c>
      <c r="C17048" t="s">
        <v>20216</v>
      </c>
    </row>
    <row r="17049" spans="2:5" x14ac:dyDescent="0.35">
      <c r="B17049" t="s">
        <v>20260</v>
      </c>
      <c r="C17049" t="s">
        <v>20216</v>
      </c>
    </row>
    <row r="17050" spans="2:5" x14ac:dyDescent="0.35">
      <c r="B17050" t="s">
        <v>4455</v>
      </c>
      <c r="C17050" t="s">
        <v>20216</v>
      </c>
      <c r="D17050" t="s">
        <v>4456</v>
      </c>
      <c r="E17050" t="s">
        <v>1032</v>
      </c>
    </row>
    <row r="17051" spans="2:5" x14ac:dyDescent="0.35">
      <c r="B17051" t="s">
        <v>20261</v>
      </c>
      <c r="C17051" t="s">
        <v>20216</v>
      </c>
    </row>
    <row r="17052" spans="2:5" x14ac:dyDescent="0.35">
      <c r="B17052" t="s">
        <v>20262</v>
      </c>
      <c r="C17052" t="s">
        <v>20216</v>
      </c>
    </row>
    <row r="17053" spans="2:5" x14ac:dyDescent="0.35">
      <c r="B17053" t="s">
        <v>20263</v>
      </c>
      <c r="C17053" t="s">
        <v>20216</v>
      </c>
    </row>
    <row r="17054" spans="2:5" x14ac:dyDescent="0.35">
      <c r="B17054" t="s">
        <v>20264</v>
      </c>
      <c r="C17054" t="s">
        <v>20216</v>
      </c>
    </row>
    <row r="17055" spans="2:5" x14ac:dyDescent="0.35">
      <c r="B17055" t="s">
        <v>20265</v>
      </c>
      <c r="C17055" t="s">
        <v>20216</v>
      </c>
    </row>
    <row r="17056" spans="2:5" x14ac:dyDescent="0.35">
      <c r="B17056" t="s">
        <v>20266</v>
      </c>
      <c r="C17056" t="s">
        <v>20216</v>
      </c>
    </row>
    <row r="17057" spans="2:5" x14ac:dyDescent="0.35">
      <c r="B17057" t="s">
        <v>20267</v>
      </c>
      <c r="C17057" t="s">
        <v>20216</v>
      </c>
    </row>
    <row r="17058" spans="2:5" x14ac:dyDescent="0.35">
      <c r="B17058" t="s">
        <v>20268</v>
      </c>
      <c r="C17058" t="s">
        <v>20216</v>
      </c>
      <c r="D17058" t="s">
        <v>20269</v>
      </c>
      <c r="E17058" t="s">
        <v>1050</v>
      </c>
    </row>
    <row r="17059" spans="2:5" x14ac:dyDescent="0.35">
      <c r="B17059" t="s">
        <v>20270</v>
      </c>
      <c r="C17059" t="s">
        <v>20216</v>
      </c>
    </row>
    <row r="17060" spans="2:5" x14ac:dyDescent="0.35">
      <c r="B17060" t="s">
        <v>20271</v>
      </c>
      <c r="C17060" t="s">
        <v>20216</v>
      </c>
    </row>
    <row r="17061" spans="2:5" x14ac:dyDescent="0.35">
      <c r="B17061" t="s">
        <v>20272</v>
      </c>
      <c r="C17061" t="s">
        <v>20216</v>
      </c>
    </row>
    <row r="17062" spans="2:5" x14ac:dyDescent="0.35">
      <c r="B17062" t="s">
        <v>13742</v>
      </c>
      <c r="C17062" t="s">
        <v>20216</v>
      </c>
      <c r="D17062" t="s">
        <v>4492</v>
      </c>
      <c r="E17062" t="s">
        <v>1041</v>
      </c>
    </row>
    <row r="17063" spans="2:5" x14ac:dyDescent="0.35">
      <c r="B17063" t="s">
        <v>6406</v>
      </c>
      <c r="C17063" t="s">
        <v>20216</v>
      </c>
      <c r="D17063" t="s">
        <v>4507</v>
      </c>
      <c r="E17063" t="s">
        <v>1032</v>
      </c>
    </row>
    <row r="17064" spans="2:5" x14ac:dyDescent="0.35">
      <c r="B17064" t="s">
        <v>20273</v>
      </c>
      <c r="C17064" t="s">
        <v>20216</v>
      </c>
    </row>
    <row r="17065" spans="2:5" x14ac:dyDescent="0.35">
      <c r="B17065" t="s">
        <v>13746</v>
      </c>
      <c r="C17065" t="s">
        <v>20216</v>
      </c>
      <c r="D17065" t="s">
        <v>8112</v>
      </c>
      <c r="E17065" t="s">
        <v>4149</v>
      </c>
    </row>
    <row r="17066" spans="2:5" x14ac:dyDescent="0.35">
      <c r="B17066" t="s">
        <v>6408</v>
      </c>
      <c r="C17066" t="s">
        <v>20216</v>
      </c>
      <c r="D17066" t="s">
        <v>8112</v>
      </c>
      <c r="E17066" t="s">
        <v>4149</v>
      </c>
    </row>
    <row r="17067" spans="2:5" x14ac:dyDescent="0.35">
      <c r="B17067" t="s">
        <v>20274</v>
      </c>
      <c r="C17067" t="s">
        <v>20216</v>
      </c>
    </row>
    <row r="17068" spans="2:5" x14ac:dyDescent="0.35">
      <c r="B17068" t="s">
        <v>20275</v>
      </c>
      <c r="C17068" t="s">
        <v>20216</v>
      </c>
    </row>
    <row r="17069" spans="2:5" x14ac:dyDescent="0.35">
      <c r="B17069" t="s">
        <v>20276</v>
      </c>
      <c r="C17069" t="s">
        <v>20216</v>
      </c>
    </row>
    <row r="17070" spans="2:5" x14ac:dyDescent="0.35">
      <c r="B17070" t="s">
        <v>20277</v>
      </c>
      <c r="C17070" t="s">
        <v>20216</v>
      </c>
    </row>
    <row r="17071" spans="2:5" x14ac:dyDescent="0.35">
      <c r="B17071" t="s">
        <v>20278</v>
      </c>
      <c r="C17071" t="s">
        <v>20216</v>
      </c>
    </row>
    <row r="17072" spans="2:5" x14ac:dyDescent="0.35">
      <c r="B17072" t="s">
        <v>20279</v>
      </c>
      <c r="C17072" t="s">
        <v>20216</v>
      </c>
    </row>
    <row r="17073" spans="2:5" x14ac:dyDescent="0.35">
      <c r="B17073" t="s">
        <v>1380</v>
      </c>
      <c r="C17073" t="s">
        <v>20216</v>
      </c>
      <c r="D17073" t="s">
        <v>1508</v>
      </c>
      <c r="E17073" t="s">
        <v>1028</v>
      </c>
    </row>
    <row r="17074" spans="2:5" x14ac:dyDescent="0.35">
      <c r="B17074" t="s">
        <v>20280</v>
      </c>
      <c r="C17074" t="s">
        <v>20216</v>
      </c>
    </row>
    <row r="17075" spans="2:5" x14ac:dyDescent="0.35">
      <c r="B17075" t="s">
        <v>20281</v>
      </c>
      <c r="C17075" t="s">
        <v>20216</v>
      </c>
    </row>
    <row r="17076" spans="2:5" x14ac:dyDescent="0.35">
      <c r="B17076" t="s">
        <v>20282</v>
      </c>
      <c r="C17076" t="s">
        <v>20216</v>
      </c>
    </row>
    <row r="17077" spans="2:5" x14ac:dyDescent="0.35">
      <c r="B17077" t="s">
        <v>20283</v>
      </c>
      <c r="C17077" t="s">
        <v>20216</v>
      </c>
    </row>
    <row r="17078" spans="2:5" x14ac:dyDescent="0.35">
      <c r="B17078" t="s">
        <v>20284</v>
      </c>
      <c r="C17078" t="s">
        <v>20216</v>
      </c>
    </row>
    <row r="17079" spans="2:5" x14ac:dyDescent="0.35">
      <c r="B17079" t="s">
        <v>20285</v>
      </c>
      <c r="C17079" t="s">
        <v>20216</v>
      </c>
    </row>
    <row r="17080" spans="2:5" x14ac:dyDescent="0.35">
      <c r="B17080" t="s">
        <v>20286</v>
      </c>
      <c r="C17080" t="s">
        <v>20216</v>
      </c>
    </row>
    <row r="17081" spans="2:5" x14ac:dyDescent="0.35">
      <c r="B17081" t="s">
        <v>20287</v>
      </c>
      <c r="C17081" t="s">
        <v>20216</v>
      </c>
    </row>
    <row r="17082" spans="2:5" x14ac:dyDescent="0.35">
      <c r="B17082" t="s">
        <v>20288</v>
      </c>
      <c r="C17082" t="s">
        <v>20216</v>
      </c>
    </row>
    <row r="17083" spans="2:5" x14ac:dyDescent="0.35">
      <c r="B17083" t="s">
        <v>20289</v>
      </c>
      <c r="C17083" t="s">
        <v>20216</v>
      </c>
    </row>
    <row r="17084" spans="2:5" x14ac:dyDescent="0.35">
      <c r="B17084" t="s">
        <v>20290</v>
      </c>
      <c r="C17084" t="s">
        <v>20216</v>
      </c>
      <c r="D17084" t="s">
        <v>4581</v>
      </c>
      <c r="E17084" t="s">
        <v>1028</v>
      </c>
    </row>
    <row r="17085" spans="2:5" x14ac:dyDescent="0.35">
      <c r="B17085" t="s">
        <v>4582</v>
      </c>
      <c r="C17085" t="s">
        <v>20216</v>
      </c>
      <c r="D17085" t="s">
        <v>4581</v>
      </c>
      <c r="E17085" t="s">
        <v>1028</v>
      </c>
    </row>
    <row r="17086" spans="2:5" x14ac:dyDescent="0.35">
      <c r="B17086" t="s">
        <v>4583</v>
      </c>
      <c r="C17086" t="s">
        <v>20216</v>
      </c>
      <c r="D17086" t="s">
        <v>4584</v>
      </c>
      <c r="E17086" t="s">
        <v>1041</v>
      </c>
    </row>
    <row r="17087" spans="2:5" x14ac:dyDescent="0.35">
      <c r="B17087" t="s">
        <v>13930</v>
      </c>
      <c r="C17087" t="s">
        <v>20216</v>
      </c>
      <c r="D17087" t="s">
        <v>4584</v>
      </c>
      <c r="E17087" t="s">
        <v>1041</v>
      </c>
    </row>
    <row r="17088" spans="2:5" x14ac:dyDescent="0.35">
      <c r="B17088" t="s">
        <v>4593</v>
      </c>
      <c r="C17088" t="s">
        <v>20216</v>
      </c>
      <c r="D17088" t="s">
        <v>4591</v>
      </c>
      <c r="E17088" t="s">
        <v>4149</v>
      </c>
    </row>
    <row r="17089" spans="2:5" x14ac:dyDescent="0.35">
      <c r="B17089" t="s">
        <v>20291</v>
      </c>
      <c r="C17089" t="s">
        <v>20216</v>
      </c>
    </row>
    <row r="17090" spans="2:5" x14ac:dyDescent="0.35">
      <c r="B17090" t="s">
        <v>20292</v>
      </c>
      <c r="C17090" t="s">
        <v>20216</v>
      </c>
    </row>
    <row r="17091" spans="2:5" x14ac:dyDescent="0.35">
      <c r="B17091" t="s">
        <v>20293</v>
      </c>
      <c r="C17091" t="s">
        <v>20216</v>
      </c>
    </row>
    <row r="17092" spans="2:5" x14ac:dyDescent="0.35">
      <c r="B17092" t="s">
        <v>20294</v>
      </c>
      <c r="C17092" t="s">
        <v>20216</v>
      </c>
    </row>
    <row r="17093" spans="2:5" x14ac:dyDescent="0.35">
      <c r="B17093" t="s">
        <v>20295</v>
      </c>
      <c r="C17093" t="s">
        <v>20216</v>
      </c>
    </row>
    <row r="17094" spans="2:5" x14ac:dyDescent="0.35">
      <c r="B17094" t="s">
        <v>13941</v>
      </c>
      <c r="C17094" t="s">
        <v>20216</v>
      </c>
      <c r="D17094" t="s">
        <v>4614</v>
      </c>
      <c r="E17094" t="s">
        <v>1048</v>
      </c>
    </row>
    <row r="17095" spans="2:5" x14ac:dyDescent="0.35">
      <c r="B17095" t="s">
        <v>14938</v>
      </c>
      <c r="C17095" t="s">
        <v>20216</v>
      </c>
    </row>
    <row r="17096" spans="2:5" x14ac:dyDescent="0.35">
      <c r="B17096" t="s">
        <v>20296</v>
      </c>
      <c r="C17096" t="s">
        <v>20216</v>
      </c>
    </row>
    <row r="17097" spans="2:5" x14ac:dyDescent="0.35">
      <c r="B17097" t="s">
        <v>4625</v>
      </c>
      <c r="C17097" t="s">
        <v>20216</v>
      </c>
      <c r="D17097" t="s">
        <v>4623</v>
      </c>
      <c r="E17097" t="s">
        <v>1057</v>
      </c>
    </row>
    <row r="17098" spans="2:5" x14ac:dyDescent="0.35">
      <c r="B17098" t="s">
        <v>20297</v>
      </c>
      <c r="C17098" t="s">
        <v>20216</v>
      </c>
      <c r="D17098" t="s">
        <v>4628</v>
      </c>
      <c r="E17098" t="s">
        <v>1057</v>
      </c>
    </row>
    <row r="17099" spans="2:5" x14ac:dyDescent="0.35">
      <c r="B17099" t="s">
        <v>4629</v>
      </c>
      <c r="C17099" t="s">
        <v>20216</v>
      </c>
      <c r="D17099" t="s">
        <v>4628</v>
      </c>
      <c r="E17099" t="s">
        <v>1057</v>
      </c>
    </row>
    <row r="17100" spans="2:5" x14ac:dyDescent="0.35">
      <c r="B17100" t="s">
        <v>6548</v>
      </c>
      <c r="C17100" t="s">
        <v>20216</v>
      </c>
    </row>
    <row r="17101" spans="2:5" x14ac:dyDescent="0.35">
      <c r="B17101" t="s">
        <v>20298</v>
      </c>
      <c r="C17101" t="s">
        <v>20216</v>
      </c>
    </row>
    <row r="17102" spans="2:5" x14ac:dyDescent="0.35">
      <c r="B17102" t="s">
        <v>6566</v>
      </c>
      <c r="C17102" t="s">
        <v>20216</v>
      </c>
      <c r="D17102" t="s">
        <v>4643</v>
      </c>
      <c r="E17102" t="s">
        <v>1032</v>
      </c>
    </row>
    <row r="17103" spans="2:5" x14ac:dyDescent="0.35">
      <c r="B17103" t="s">
        <v>20299</v>
      </c>
      <c r="C17103" t="s">
        <v>20216</v>
      </c>
      <c r="D17103" t="s">
        <v>20300</v>
      </c>
      <c r="E17103" t="s">
        <v>1059</v>
      </c>
    </row>
    <row r="17104" spans="2:5" x14ac:dyDescent="0.35">
      <c r="B17104" t="s">
        <v>1389</v>
      </c>
      <c r="C17104" t="s">
        <v>20216</v>
      </c>
      <c r="D17104" t="s">
        <v>1517</v>
      </c>
      <c r="E17104" t="s">
        <v>1057</v>
      </c>
    </row>
    <row r="17105" spans="2:5" x14ac:dyDescent="0.35">
      <c r="B17105" t="s">
        <v>4645</v>
      </c>
      <c r="C17105" t="s">
        <v>20216</v>
      </c>
      <c r="D17105" t="s">
        <v>1517</v>
      </c>
      <c r="E17105" t="s">
        <v>1057</v>
      </c>
    </row>
    <row r="17106" spans="2:5" x14ac:dyDescent="0.35">
      <c r="B17106" t="s">
        <v>4649</v>
      </c>
      <c r="C17106" t="s">
        <v>20216</v>
      </c>
      <c r="D17106" t="s">
        <v>1517</v>
      </c>
      <c r="E17106" t="s">
        <v>1057</v>
      </c>
    </row>
    <row r="17107" spans="2:5" x14ac:dyDescent="0.35">
      <c r="B17107" t="s">
        <v>4650</v>
      </c>
      <c r="C17107" t="s">
        <v>20216</v>
      </c>
      <c r="D17107" t="s">
        <v>1517</v>
      </c>
      <c r="E17107" t="s">
        <v>1057</v>
      </c>
    </row>
    <row r="17108" spans="2:5" x14ac:dyDescent="0.35">
      <c r="B17108" t="s">
        <v>4655</v>
      </c>
      <c r="C17108" t="s">
        <v>20216</v>
      </c>
      <c r="D17108" t="s">
        <v>1517</v>
      </c>
      <c r="E17108" t="s">
        <v>1057</v>
      </c>
    </row>
    <row r="17109" spans="2:5" x14ac:dyDescent="0.35">
      <c r="B17109" t="s">
        <v>20301</v>
      </c>
      <c r="C17109" t="s">
        <v>20216</v>
      </c>
    </row>
    <row r="17110" spans="2:5" x14ac:dyDescent="0.35">
      <c r="B17110" t="s">
        <v>20302</v>
      </c>
      <c r="C17110" t="s">
        <v>20216</v>
      </c>
    </row>
    <row r="17111" spans="2:5" x14ac:dyDescent="0.35">
      <c r="B17111" t="s">
        <v>20303</v>
      </c>
      <c r="C17111" t="s">
        <v>20216</v>
      </c>
    </row>
    <row r="17112" spans="2:5" x14ac:dyDescent="0.35">
      <c r="B17112" t="s">
        <v>20304</v>
      </c>
      <c r="C17112" t="s">
        <v>20216</v>
      </c>
    </row>
    <row r="17113" spans="2:5" x14ac:dyDescent="0.35">
      <c r="B17113" t="s">
        <v>6586</v>
      </c>
      <c r="C17113" t="s">
        <v>20216</v>
      </c>
    </row>
    <row r="17114" spans="2:5" x14ac:dyDescent="0.35">
      <c r="B17114" t="s">
        <v>20305</v>
      </c>
      <c r="C17114" t="s">
        <v>20216</v>
      </c>
    </row>
    <row r="17115" spans="2:5" x14ac:dyDescent="0.35">
      <c r="B17115" t="s">
        <v>20306</v>
      </c>
      <c r="C17115" t="s">
        <v>20216</v>
      </c>
      <c r="D17115" t="s">
        <v>20307</v>
      </c>
      <c r="E17115" t="s">
        <v>1041</v>
      </c>
    </row>
    <row r="17116" spans="2:5" x14ac:dyDescent="0.35">
      <c r="B17116" t="s">
        <v>6595</v>
      </c>
      <c r="C17116" t="s">
        <v>20216</v>
      </c>
    </row>
    <row r="17117" spans="2:5" x14ac:dyDescent="0.35">
      <c r="B17117" t="s">
        <v>20308</v>
      </c>
      <c r="C17117" t="s">
        <v>20216</v>
      </c>
    </row>
    <row r="17118" spans="2:5" x14ac:dyDescent="0.35">
      <c r="B17118" t="s">
        <v>20309</v>
      </c>
      <c r="C17118" t="s">
        <v>20216</v>
      </c>
    </row>
    <row r="17119" spans="2:5" x14ac:dyDescent="0.35">
      <c r="B17119" t="s">
        <v>4686</v>
      </c>
      <c r="C17119" t="s">
        <v>20216</v>
      </c>
      <c r="D17119" t="s">
        <v>4687</v>
      </c>
      <c r="E17119" t="s">
        <v>1059</v>
      </c>
    </row>
    <row r="17120" spans="2:5" x14ac:dyDescent="0.35">
      <c r="B17120" t="s">
        <v>20310</v>
      </c>
      <c r="C17120" t="s">
        <v>20216</v>
      </c>
    </row>
    <row r="17121" spans="2:5" x14ac:dyDescent="0.35">
      <c r="B17121" t="s">
        <v>20311</v>
      </c>
      <c r="C17121" t="s">
        <v>20216</v>
      </c>
    </row>
    <row r="17122" spans="2:5" x14ac:dyDescent="0.35">
      <c r="B17122" t="s">
        <v>20312</v>
      </c>
      <c r="C17122" t="s">
        <v>20216</v>
      </c>
    </row>
    <row r="17123" spans="2:5" x14ac:dyDescent="0.35">
      <c r="B17123" t="s">
        <v>6607</v>
      </c>
      <c r="C17123" t="s">
        <v>20216</v>
      </c>
    </row>
    <row r="17124" spans="2:5" x14ac:dyDescent="0.35">
      <c r="B17124" t="s">
        <v>4699</v>
      </c>
      <c r="C17124" t="s">
        <v>20216</v>
      </c>
      <c r="D17124" t="s">
        <v>1522</v>
      </c>
      <c r="E17124" t="s">
        <v>1062</v>
      </c>
    </row>
    <row r="17125" spans="2:5" x14ac:dyDescent="0.35">
      <c r="B17125" t="s">
        <v>20313</v>
      </c>
      <c r="C17125" t="s">
        <v>20216</v>
      </c>
    </row>
    <row r="17126" spans="2:5" x14ac:dyDescent="0.35">
      <c r="B17126" t="s">
        <v>20314</v>
      </c>
      <c r="C17126" t="s">
        <v>20216</v>
      </c>
    </row>
    <row r="17127" spans="2:5" x14ac:dyDescent="0.35">
      <c r="B17127" t="s">
        <v>20315</v>
      </c>
      <c r="C17127" t="s">
        <v>20216</v>
      </c>
    </row>
    <row r="17128" spans="2:5" x14ac:dyDescent="0.35">
      <c r="B17128" t="s">
        <v>20316</v>
      </c>
      <c r="C17128" t="s">
        <v>20216</v>
      </c>
    </row>
    <row r="17129" spans="2:5" x14ac:dyDescent="0.35">
      <c r="B17129" t="s">
        <v>20317</v>
      </c>
      <c r="C17129" t="s">
        <v>20216</v>
      </c>
    </row>
    <row r="17130" spans="2:5" x14ac:dyDescent="0.35">
      <c r="B17130" t="s">
        <v>20318</v>
      </c>
      <c r="C17130" t="s">
        <v>20216</v>
      </c>
      <c r="D17130" t="s">
        <v>4708</v>
      </c>
      <c r="E17130" t="s">
        <v>1028</v>
      </c>
    </row>
    <row r="17131" spans="2:5" x14ac:dyDescent="0.35">
      <c r="B17131" t="s">
        <v>4709</v>
      </c>
      <c r="C17131" t="s">
        <v>20216</v>
      </c>
      <c r="D17131" t="s">
        <v>4708</v>
      </c>
      <c r="E17131" t="s">
        <v>1028</v>
      </c>
    </row>
    <row r="17132" spans="2:5" x14ac:dyDescent="0.35">
      <c r="B17132" t="s">
        <v>4710</v>
      </c>
      <c r="C17132" t="s">
        <v>20216</v>
      </c>
      <c r="D17132" t="s">
        <v>4708</v>
      </c>
      <c r="E17132" t="s">
        <v>1028</v>
      </c>
    </row>
    <row r="17133" spans="2:5" x14ac:dyDescent="0.35">
      <c r="B17133" t="s">
        <v>4712</v>
      </c>
      <c r="C17133" t="s">
        <v>20216</v>
      </c>
      <c r="D17133" t="s">
        <v>4708</v>
      </c>
      <c r="E17133" t="s">
        <v>1028</v>
      </c>
    </row>
    <row r="17134" spans="2:5" x14ac:dyDescent="0.35">
      <c r="B17134" t="s">
        <v>20319</v>
      </c>
      <c r="C17134" t="s">
        <v>20216</v>
      </c>
    </row>
    <row r="17135" spans="2:5" x14ac:dyDescent="0.35">
      <c r="B17135" t="s">
        <v>20320</v>
      </c>
      <c r="C17135" t="s">
        <v>20216</v>
      </c>
    </row>
    <row r="17136" spans="2:5" x14ac:dyDescent="0.35">
      <c r="B17136" t="s">
        <v>20321</v>
      </c>
      <c r="C17136" t="s">
        <v>20216</v>
      </c>
    </row>
    <row r="17137" spans="2:5" x14ac:dyDescent="0.35">
      <c r="B17137" t="s">
        <v>20322</v>
      </c>
      <c r="C17137" t="s">
        <v>20216</v>
      </c>
    </row>
    <row r="17138" spans="2:5" x14ac:dyDescent="0.35">
      <c r="B17138" t="s">
        <v>4728</v>
      </c>
      <c r="C17138" t="s">
        <v>20216</v>
      </c>
      <c r="D17138" t="s">
        <v>4729</v>
      </c>
      <c r="E17138" t="s">
        <v>1059</v>
      </c>
    </row>
    <row r="17139" spans="2:5" x14ac:dyDescent="0.35">
      <c r="B17139" t="s">
        <v>20323</v>
      </c>
      <c r="C17139" t="s">
        <v>20216</v>
      </c>
    </row>
    <row r="17140" spans="2:5" x14ac:dyDescent="0.35">
      <c r="B17140" t="s">
        <v>1397</v>
      </c>
      <c r="C17140" t="s">
        <v>20216</v>
      </c>
      <c r="D17140" t="s">
        <v>1524</v>
      </c>
      <c r="E17140" t="s">
        <v>1059</v>
      </c>
    </row>
    <row r="17141" spans="2:5" x14ac:dyDescent="0.35">
      <c r="B17141" t="s">
        <v>1398</v>
      </c>
      <c r="C17141" t="s">
        <v>20216</v>
      </c>
      <c r="D17141" t="s">
        <v>1524</v>
      </c>
      <c r="E17141" t="s">
        <v>1059</v>
      </c>
    </row>
    <row r="17142" spans="2:5" x14ac:dyDescent="0.35">
      <c r="B17142" t="s">
        <v>4730</v>
      </c>
      <c r="C17142" t="s">
        <v>20216</v>
      </c>
      <c r="D17142" t="s">
        <v>1524</v>
      </c>
      <c r="E17142" t="s">
        <v>1059</v>
      </c>
    </row>
    <row r="17143" spans="2:5" x14ac:dyDescent="0.35">
      <c r="B17143" t="s">
        <v>4731</v>
      </c>
      <c r="C17143" t="s">
        <v>20216</v>
      </c>
      <c r="D17143" t="s">
        <v>4732</v>
      </c>
      <c r="E17143" t="s">
        <v>1059</v>
      </c>
    </row>
    <row r="17144" spans="2:5" x14ac:dyDescent="0.35">
      <c r="B17144" t="s">
        <v>4733</v>
      </c>
      <c r="C17144" t="s">
        <v>20216</v>
      </c>
      <c r="D17144" t="s">
        <v>4732</v>
      </c>
      <c r="E17144" t="s">
        <v>1059</v>
      </c>
    </row>
    <row r="17145" spans="2:5" x14ac:dyDescent="0.35">
      <c r="B17145" t="s">
        <v>20324</v>
      </c>
      <c r="C17145" t="s">
        <v>20216</v>
      </c>
    </row>
    <row r="17146" spans="2:5" x14ac:dyDescent="0.35">
      <c r="B17146" t="s">
        <v>1399</v>
      </c>
      <c r="C17146" t="s">
        <v>20216</v>
      </c>
      <c r="D17146" t="s">
        <v>1525</v>
      </c>
      <c r="E17146" t="s">
        <v>1057</v>
      </c>
    </row>
    <row r="17147" spans="2:5" x14ac:dyDescent="0.35">
      <c r="B17147" t="s">
        <v>20325</v>
      </c>
      <c r="C17147" t="s">
        <v>20216</v>
      </c>
    </row>
    <row r="17148" spans="2:5" x14ac:dyDescent="0.35">
      <c r="B17148" t="s">
        <v>20326</v>
      </c>
      <c r="C17148" t="s">
        <v>20216</v>
      </c>
    </row>
    <row r="17149" spans="2:5" x14ac:dyDescent="0.35">
      <c r="B17149" t="s">
        <v>4758</v>
      </c>
      <c r="C17149" t="s">
        <v>20216</v>
      </c>
      <c r="D17149" t="s">
        <v>4759</v>
      </c>
      <c r="E17149" t="s">
        <v>1032</v>
      </c>
    </row>
    <row r="17150" spans="2:5" x14ac:dyDescent="0.35">
      <c r="B17150" t="s">
        <v>20327</v>
      </c>
      <c r="C17150" t="s">
        <v>20216</v>
      </c>
    </row>
    <row r="17151" spans="2:5" x14ac:dyDescent="0.35">
      <c r="B17151" t="s">
        <v>20328</v>
      </c>
      <c r="C17151" t="s">
        <v>20216</v>
      </c>
    </row>
    <row r="17152" spans="2:5" x14ac:dyDescent="0.35">
      <c r="B17152" t="s">
        <v>20329</v>
      </c>
      <c r="C17152" t="s">
        <v>20216</v>
      </c>
    </row>
    <row r="17153" spans="2:5" x14ac:dyDescent="0.35">
      <c r="B17153" t="s">
        <v>20330</v>
      </c>
      <c r="C17153" t="s">
        <v>20216</v>
      </c>
    </row>
    <row r="17154" spans="2:5" x14ac:dyDescent="0.35">
      <c r="B17154" t="s">
        <v>20331</v>
      </c>
      <c r="C17154" t="s">
        <v>20216</v>
      </c>
    </row>
    <row r="17155" spans="2:5" x14ac:dyDescent="0.35">
      <c r="B17155" t="s">
        <v>13758</v>
      </c>
      <c r="C17155" t="s">
        <v>20216</v>
      </c>
      <c r="D17155" t="s">
        <v>13852</v>
      </c>
      <c r="E17155" t="s">
        <v>1062</v>
      </c>
    </row>
    <row r="17156" spans="2:5" x14ac:dyDescent="0.35">
      <c r="B17156" t="s">
        <v>4779</v>
      </c>
      <c r="C17156" t="s">
        <v>20216</v>
      </c>
      <c r="D17156" t="s">
        <v>4780</v>
      </c>
      <c r="E17156" t="s">
        <v>1105</v>
      </c>
    </row>
    <row r="17157" spans="2:5" x14ac:dyDescent="0.35">
      <c r="B17157" t="s">
        <v>4781</v>
      </c>
      <c r="C17157" t="s">
        <v>20216</v>
      </c>
      <c r="D17157" t="s">
        <v>4780</v>
      </c>
      <c r="E17157" t="s">
        <v>1105</v>
      </c>
    </row>
    <row r="17158" spans="2:5" x14ac:dyDescent="0.35">
      <c r="B17158" t="s">
        <v>6655</v>
      </c>
      <c r="C17158" t="s">
        <v>20216</v>
      </c>
    </row>
    <row r="17159" spans="2:5" x14ac:dyDescent="0.35">
      <c r="B17159" t="s">
        <v>20332</v>
      </c>
      <c r="C17159" t="s">
        <v>20216</v>
      </c>
      <c r="D17159" t="s">
        <v>20333</v>
      </c>
    </row>
    <row r="17160" spans="2:5" x14ac:dyDescent="0.35">
      <c r="B17160" t="s">
        <v>20334</v>
      </c>
      <c r="C17160" t="s">
        <v>20216</v>
      </c>
    </row>
    <row r="17161" spans="2:5" x14ac:dyDescent="0.35">
      <c r="B17161" t="s">
        <v>20335</v>
      </c>
      <c r="C17161" t="s">
        <v>20216</v>
      </c>
    </row>
    <row r="17162" spans="2:5" x14ac:dyDescent="0.35">
      <c r="B17162" t="s">
        <v>20336</v>
      </c>
      <c r="C17162" t="s">
        <v>20216</v>
      </c>
    </row>
    <row r="17163" spans="2:5" x14ac:dyDescent="0.35">
      <c r="B17163" t="s">
        <v>6674</v>
      </c>
      <c r="C17163" t="s">
        <v>20216</v>
      </c>
      <c r="D17163" t="s">
        <v>4804</v>
      </c>
      <c r="E17163" t="s">
        <v>4149</v>
      </c>
    </row>
    <row r="17164" spans="2:5" x14ac:dyDescent="0.35">
      <c r="B17164" t="s">
        <v>20337</v>
      </c>
      <c r="C17164" t="s">
        <v>20216</v>
      </c>
    </row>
    <row r="17165" spans="2:5" x14ac:dyDescent="0.35">
      <c r="B17165" t="s">
        <v>20338</v>
      </c>
      <c r="C17165" t="s">
        <v>20216</v>
      </c>
    </row>
    <row r="17166" spans="2:5" x14ac:dyDescent="0.35">
      <c r="B17166" t="s">
        <v>6680</v>
      </c>
      <c r="C17166" t="s">
        <v>20216</v>
      </c>
    </row>
    <row r="17167" spans="2:5" x14ac:dyDescent="0.35">
      <c r="B17167" t="s">
        <v>1402</v>
      </c>
      <c r="C17167" t="s">
        <v>20216</v>
      </c>
      <c r="D17167" t="s">
        <v>1527</v>
      </c>
      <c r="E17167" t="s">
        <v>1059</v>
      </c>
    </row>
    <row r="17168" spans="2:5" x14ac:dyDescent="0.35">
      <c r="B17168" t="s">
        <v>6682</v>
      </c>
      <c r="C17168" t="s">
        <v>20216</v>
      </c>
      <c r="D17168" t="s">
        <v>8245</v>
      </c>
      <c r="E17168" t="s">
        <v>1041</v>
      </c>
    </row>
    <row r="17169" spans="2:5" x14ac:dyDescent="0.35">
      <c r="B17169" t="s">
        <v>20339</v>
      </c>
      <c r="C17169" t="s">
        <v>20216</v>
      </c>
      <c r="D17169" t="s">
        <v>8245</v>
      </c>
      <c r="E17169" t="s">
        <v>1041</v>
      </c>
    </row>
    <row r="17170" spans="2:5" x14ac:dyDescent="0.35">
      <c r="B17170" t="s">
        <v>20340</v>
      </c>
      <c r="C17170" t="s">
        <v>20216</v>
      </c>
    </row>
    <row r="17171" spans="2:5" x14ac:dyDescent="0.35">
      <c r="B17171" t="s">
        <v>20341</v>
      </c>
      <c r="C17171" t="s">
        <v>20216</v>
      </c>
    </row>
    <row r="17172" spans="2:5" x14ac:dyDescent="0.35">
      <c r="B17172" t="s">
        <v>13967</v>
      </c>
      <c r="C17172" t="s">
        <v>20216</v>
      </c>
      <c r="D17172" t="s">
        <v>4826</v>
      </c>
      <c r="E17172" t="s">
        <v>1059</v>
      </c>
    </row>
    <row r="17173" spans="2:5" x14ac:dyDescent="0.35">
      <c r="B17173" t="s">
        <v>4825</v>
      </c>
      <c r="C17173" t="s">
        <v>20216</v>
      </c>
      <c r="D17173" t="s">
        <v>4826</v>
      </c>
      <c r="E17173" t="s">
        <v>1059</v>
      </c>
    </row>
    <row r="17174" spans="2:5" x14ac:dyDescent="0.35">
      <c r="B17174" t="s">
        <v>6707</v>
      </c>
      <c r="C17174" t="s">
        <v>20216</v>
      </c>
    </row>
    <row r="17175" spans="2:5" x14ac:dyDescent="0.35">
      <c r="B17175" t="s">
        <v>20342</v>
      </c>
      <c r="C17175" t="s">
        <v>20216</v>
      </c>
    </row>
    <row r="17176" spans="2:5" x14ac:dyDescent="0.35">
      <c r="B17176" t="s">
        <v>20343</v>
      </c>
      <c r="C17176" t="s">
        <v>20216</v>
      </c>
    </row>
    <row r="17177" spans="2:5" x14ac:dyDescent="0.35">
      <c r="B17177" t="s">
        <v>20344</v>
      </c>
      <c r="C17177" t="s">
        <v>20216</v>
      </c>
      <c r="D17177" t="s">
        <v>4831</v>
      </c>
      <c r="E17177" t="s">
        <v>1105</v>
      </c>
    </row>
    <row r="17178" spans="2:5" x14ac:dyDescent="0.35">
      <c r="B17178" t="s">
        <v>4830</v>
      </c>
      <c r="C17178" t="s">
        <v>20216</v>
      </c>
      <c r="D17178" t="s">
        <v>4831</v>
      </c>
      <c r="E17178" t="s">
        <v>1105</v>
      </c>
    </row>
    <row r="17179" spans="2:5" x14ac:dyDescent="0.35">
      <c r="B17179" t="s">
        <v>20345</v>
      </c>
      <c r="C17179" t="s">
        <v>20216</v>
      </c>
    </row>
    <row r="17180" spans="2:5" x14ac:dyDescent="0.35">
      <c r="B17180" t="s">
        <v>20346</v>
      </c>
      <c r="C17180" t="s">
        <v>20216</v>
      </c>
    </row>
    <row r="17181" spans="2:5" x14ac:dyDescent="0.35">
      <c r="B17181" t="s">
        <v>4837</v>
      </c>
      <c r="C17181" t="s">
        <v>20216</v>
      </c>
      <c r="D17181" t="s">
        <v>4838</v>
      </c>
      <c r="E17181" t="s">
        <v>1028</v>
      </c>
    </row>
    <row r="17182" spans="2:5" x14ac:dyDescent="0.35">
      <c r="B17182" t="s">
        <v>20347</v>
      </c>
      <c r="C17182" t="s">
        <v>20216</v>
      </c>
    </row>
    <row r="17183" spans="2:5" x14ac:dyDescent="0.35">
      <c r="B17183" t="s">
        <v>20348</v>
      </c>
      <c r="C17183" t="s">
        <v>20216</v>
      </c>
    </row>
    <row r="17184" spans="2:5" x14ac:dyDescent="0.35">
      <c r="B17184" t="s">
        <v>20349</v>
      </c>
      <c r="C17184" t="s">
        <v>20216</v>
      </c>
    </row>
    <row r="17185" spans="2:5" x14ac:dyDescent="0.35">
      <c r="B17185" t="s">
        <v>4842</v>
      </c>
      <c r="C17185" t="s">
        <v>20216</v>
      </c>
      <c r="D17185" t="s">
        <v>4843</v>
      </c>
      <c r="E17185" t="s">
        <v>1059</v>
      </c>
    </row>
    <row r="17186" spans="2:5" x14ac:dyDescent="0.35">
      <c r="B17186" t="s">
        <v>20350</v>
      </c>
      <c r="C17186" t="s">
        <v>20216</v>
      </c>
    </row>
    <row r="17187" spans="2:5" x14ac:dyDescent="0.35">
      <c r="B17187" t="s">
        <v>20351</v>
      </c>
      <c r="C17187" t="s">
        <v>20216</v>
      </c>
      <c r="D17187" t="s">
        <v>4845</v>
      </c>
      <c r="E17187" t="s">
        <v>1105</v>
      </c>
    </row>
    <row r="17188" spans="2:5" x14ac:dyDescent="0.35">
      <c r="B17188" t="s">
        <v>13973</v>
      </c>
      <c r="C17188" t="s">
        <v>20216</v>
      </c>
      <c r="D17188" t="s">
        <v>4845</v>
      </c>
      <c r="E17188" t="s">
        <v>1105</v>
      </c>
    </row>
    <row r="17189" spans="2:5" x14ac:dyDescent="0.35">
      <c r="B17189" t="s">
        <v>20352</v>
      </c>
      <c r="C17189" t="s">
        <v>20216</v>
      </c>
    </row>
    <row r="17190" spans="2:5" x14ac:dyDescent="0.35">
      <c r="B17190" t="s">
        <v>20353</v>
      </c>
      <c r="C17190" t="s">
        <v>20216</v>
      </c>
    </row>
    <row r="17191" spans="2:5" x14ac:dyDescent="0.35">
      <c r="B17191" t="s">
        <v>20354</v>
      </c>
      <c r="C17191" t="s">
        <v>20216</v>
      </c>
    </row>
    <row r="17192" spans="2:5" x14ac:dyDescent="0.35">
      <c r="B17192" t="s">
        <v>20355</v>
      </c>
      <c r="C17192" t="s">
        <v>20216</v>
      </c>
    </row>
    <row r="17193" spans="2:5" x14ac:dyDescent="0.35">
      <c r="B17193" t="s">
        <v>20356</v>
      </c>
      <c r="C17193" t="s">
        <v>20216</v>
      </c>
    </row>
    <row r="17194" spans="2:5" x14ac:dyDescent="0.35">
      <c r="B17194" t="s">
        <v>6759</v>
      </c>
      <c r="C17194" t="s">
        <v>20216</v>
      </c>
    </row>
    <row r="17195" spans="2:5" x14ac:dyDescent="0.35">
      <c r="B17195" t="s">
        <v>20357</v>
      </c>
      <c r="C17195" t="s">
        <v>20216</v>
      </c>
    </row>
    <row r="17196" spans="2:5" x14ac:dyDescent="0.35">
      <c r="B17196" t="s">
        <v>6760</v>
      </c>
      <c r="C17196" t="s">
        <v>20216</v>
      </c>
    </row>
    <row r="17197" spans="2:5" x14ac:dyDescent="0.35">
      <c r="B17197" t="s">
        <v>20358</v>
      </c>
      <c r="C17197" t="s">
        <v>20216</v>
      </c>
    </row>
    <row r="17198" spans="2:5" x14ac:dyDescent="0.35">
      <c r="B17198" t="s">
        <v>1406</v>
      </c>
      <c r="C17198" t="s">
        <v>20216</v>
      </c>
      <c r="D17198" t="s">
        <v>1530</v>
      </c>
      <c r="E17198" t="s">
        <v>1028</v>
      </c>
    </row>
    <row r="17199" spans="2:5" x14ac:dyDescent="0.35">
      <c r="B17199" t="s">
        <v>20359</v>
      </c>
      <c r="C17199" t="s">
        <v>20216</v>
      </c>
    </row>
    <row r="17200" spans="2:5" x14ac:dyDescent="0.35">
      <c r="B17200" t="s">
        <v>4883</v>
      </c>
      <c r="C17200" t="s">
        <v>20216</v>
      </c>
      <c r="D17200" t="s">
        <v>4882</v>
      </c>
      <c r="E17200" t="s">
        <v>1046</v>
      </c>
    </row>
    <row r="17201" spans="2:5" x14ac:dyDescent="0.35">
      <c r="B17201" t="s">
        <v>20360</v>
      </c>
      <c r="C17201" t="s">
        <v>20216</v>
      </c>
    </row>
    <row r="17202" spans="2:5" x14ac:dyDescent="0.35">
      <c r="B17202" t="s">
        <v>20361</v>
      </c>
      <c r="C17202" t="s">
        <v>20216</v>
      </c>
    </row>
    <row r="17203" spans="2:5" x14ac:dyDescent="0.35">
      <c r="B17203" t="s">
        <v>4918</v>
      </c>
      <c r="C17203" t="s">
        <v>20216</v>
      </c>
      <c r="D17203" t="s">
        <v>4919</v>
      </c>
      <c r="E17203" t="s">
        <v>1062</v>
      </c>
    </row>
    <row r="17204" spans="2:5" x14ac:dyDescent="0.35">
      <c r="B17204" t="s">
        <v>20362</v>
      </c>
      <c r="C17204" t="s">
        <v>20216</v>
      </c>
    </row>
    <row r="17205" spans="2:5" x14ac:dyDescent="0.35">
      <c r="B17205" t="s">
        <v>20363</v>
      </c>
      <c r="C17205" t="s">
        <v>20216</v>
      </c>
    </row>
    <row r="17206" spans="2:5" x14ac:dyDescent="0.35">
      <c r="B17206" t="s">
        <v>4922</v>
      </c>
      <c r="C17206" t="s">
        <v>20216</v>
      </c>
      <c r="D17206" t="s">
        <v>4923</v>
      </c>
      <c r="E17206" t="s">
        <v>1028</v>
      </c>
    </row>
    <row r="17207" spans="2:5" x14ac:dyDescent="0.35">
      <c r="B17207" t="s">
        <v>20364</v>
      </c>
      <c r="C17207" t="s">
        <v>20216</v>
      </c>
    </row>
    <row r="17208" spans="2:5" x14ac:dyDescent="0.35">
      <c r="B17208" t="s">
        <v>20365</v>
      </c>
      <c r="C17208" t="s">
        <v>20216</v>
      </c>
    </row>
    <row r="17209" spans="2:5" x14ac:dyDescent="0.35">
      <c r="B17209" t="s">
        <v>20366</v>
      </c>
      <c r="C17209" t="s">
        <v>20216</v>
      </c>
    </row>
    <row r="17210" spans="2:5" x14ac:dyDescent="0.35">
      <c r="B17210" t="s">
        <v>20367</v>
      </c>
      <c r="C17210" t="s">
        <v>20216</v>
      </c>
    </row>
    <row r="17211" spans="2:5" x14ac:dyDescent="0.35">
      <c r="B17211" t="s">
        <v>20368</v>
      </c>
      <c r="C17211" t="s">
        <v>20216</v>
      </c>
    </row>
    <row r="17212" spans="2:5" x14ac:dyDescent="0.35">
      <c r="B17212" t="s">
        <v>20369</v>
      </c>
      <c r="C17212" t="s">
        <v>20216</v>
      </c>
    </row>
    <row r="17213" spans="2:5" x14ac:dyDescent="0.35">
      <c r="B17213" t="s">
        <v>20370</v>
      </c>
      <c r="C17213" t="s">
        <v>20216</v>
      </c>
    </row>
    <row r="17214" spans="2:5" x14ac:dyDescent="0.35">
      <c r="B17214" t="s">
        <v>20371</v>
      </c>
      <c r="C17214" t="s">
        <v>20216</v>
      </c>
    </row>
    <row r="17215" spans="2:5" x14ac:dyDescent="0.35">
      <c r="B17215" t="s">
        <v>14000</v>
      </c>
      <c r="C17215" t="s">
        <v>20216</v>
      </c>
      <c r="D17215" t="s">
        <v>4938</v>
      </c>
      <c r="E17215" t="s">
        <v>1048</v>
      </c>
    </row>
    <row r="17216" spans="2:5" x14ac:dyDescent="0.35">
      <c r="B17216" t="s">
        <v>20372</v>
      </c>
      <c r="C17216" t="s">
        <v>20216</v>
      </c>
    </row>
    <row r="17217" spans="2:5" x14ac:dyDescent="0.35">
      <c r="B17217" t="s">
        <v>20373</v>
      </c>
      <c r="C17217" t="s">
        <v>20216</v>
      </c>
    </row>
    <row r="17218" spans="2:5" x14ac:dyDescent="0.35">
      <c r="B17218" t="s">
        <v>20374</v>
      </c>
      <c r="C17218" t="s">
        <v>20216</v>
      </c>
    </row>
    <row r="17219" spans="2:5" x14ac:dyDescent="0.35">
      <c r="B17219" t="s">
        <v>4943</v>
      </c>
      <c r="C17219" t="s">
        <v>20216</v>
      </c>
      <c r="D17219" t="s">
        <v>4944</v>
      </c>
      <c r="E17219" t="s">
        <v>4149</v>
      </c>
    </row>
    <row r="17220" spans="2:5" x14ac:dyDescent="0.35">
      <c r="B17220" t="s">
        <v>20375</v>
      </c>
      <c r="C17220" t="s">
        <v>20216</v>
      </c>
    </row>
    <row r="17221" spans="2:5" x14ac:dyDescent="0.35">
      <c r="B17221" t="s">
        <v>6912</v>
      </c>
      <c r="C17221" t="s">
        <v>20216</v>
      </c>
    </row>
    <row r="17222" spans="2:5" x14ac:dyDescent="0.35">
      <c r="B17222" t="s">
        <v>20376</v>
      </c>
      <c r="C17222" t="s">
        <v>20216</v>
      </c>
    </row>
    <row r="17223" spans="2:5" x14ac:dyDescent="0.35">
      <c r="B17223" t="s">
        <v>20377</v>
      </c>
      <c r="C17223" t="s">
        <v>20216</v>
      </c>
    </row>
    <row r="17224" spans="2:5" x14ac:dyDescent="0.35">
      <c r="B17224" t="s">
        <v>20378</v>
      </c>
      <c r="C17224" t="s">
        <v>20216</v>
      </c>
    </row>
    <row r="17225" spans="2:5" x14ac:dyDescent="0.35">
      <c r="B17225" t="s">
        <v>20379</v>
      </c>
      <c r="C17225" t="s">
        <v>20216</v>
      </c>
    </row>
    <row r="17226" spans="2:5" x14ac:dyDescent="0.35">
      <c r="B17226" t="s">
        <v>20380</v>
      </c>
      <c r="C17226" t="s">
        <v>20216</v>
      </c>
    </row>
    <row r="17227" spans="2:5" x14ac:dyDescent="0.35">
      <c r="B17227" t="s">
        <v>14009</v>
      </c>
      <c r="C17227" t="s">
        <v>20216</v>
      </c>
      <c r="D17227" t="s">
        <v>12335</v>
      </c>
      <c r="E17227" t="s">
        <v>1041</v>
      </c>
    </row>
    <row r="17228" spans="2:5" x14ac:dyDescent="0.35">
      <c r="B17228" t="s">
        <v>5015</v>
      </c>
      <c r="C17228" t="s">
        <v>20216</v>
      </c>
      <c r="D17228" t="s">
        <v>5016</v>
      </c>
      <c r="E17228" t="s">
        <v>1059</v>
      </c>
    </row>
    <row r="17229" spans="2:5" x14ac:dyDescent="0.35">
      <c r="B17229" t="s">
        <v>20381</v>
      </c>
      <c r="C17229" t="s">
        <v>20216</v>
      </c>
    </row>
    <row r="17230" spans="2:5" x14ac:dyDescent="0.35">
      <c r="B17230" t="s">
        <v>20382</v>
      </c>
      <c r="C17230" t="s">
        <v>20216</v>
      </c>
    </row>
    <row r="17231" spans="2:5" x14ac:dyDescent="0.35">
      <c r="B17231" t="s">
        <v>20383</v>
      </c>
      <c r="C17231" t="s">
        <v>20216</v>
      </c>
    </row>
    <row r="17232" spans="2:5" x14ac:dyDescent="0.35">
      <c r="B17232" t="s">
        <v>20384</v>
      </c>
      <c r="C17232" t="s">
        <v>20216</v>
      </c>
    </row>
    <row r="17233" spans="2:5" x14ac:dyDescent="0.35">
      <c r="B17233" t="s">
        <v>20385</v>
      </c>
      <c r="C17233" t="s">
        <v>20216</v>
      </c>
    </row>
    <row r="17234" spans="2:5" x14ac:dyDescent="0.35">
      <c r="B17234" t="s">
        <v>20386</v>
      </c>
      <c r="C17234" t="s">
        <v>20216</v>
      </c>
    </row>
    <row r="17235" spans="2:5" x14ac:dyDescent="0.35">
      <c r="B17235" t="s">
        <v>20387</v>
      </c>
      <c r="C17235" t="s">
        <v>20216</v>
      </c>
    </row>
    <row r="17236" spans="2:5" x14ac:dyDescent="0.35">
      <c r="B17236" t="s">
        <v>5035</v>
      </c>
      <c r="C17236" t="s">
        <v>20216</v>
      </c>
      <c r="D17236" t="s">
        <v>1540</v>
      </c>
      <c r="E17236" t="s">
        <v>1057</v>
      </c>
    </row>
    <row r="17237" spans="2:5" x14ac:dyDescent="0.35">
      <c r="B17237" t="s">
        <v>5037</v>
      </c>
      <c r="C17237" t="s">
        <v>20216</v>
      </c>
    </row>
    <row r="17238" spans="2:5" x14ac:dyDescent="0.35">
      <c r="B17238" t="s">
        <v>20388</v>
      </c>
      <c r="C17238" t="s">
        <v>20216</v>
      </c>
    </row>
    <row r="17239" spans="2:5" x14ac:dyDescent="0.35">
      <c r="B17239" t="s">
        <v>20389</v>
      </c>
      <c r="C17239" t="s">
        <v>20216</v>
      </c>
    </row>
    <row r="17240" spans="2:5" x14ac:dyDescent="0.35">
      <c r="B17240" t="s">
        <v>20390</v>
      </c>
      <c r="C17240" t="s">
        <v>20216</v>
      </c>
    </row>
    <row r="17241" spans="2:5" x14ac:dyDescent="0.35">
      <c r="B17241" t="s">
        <v>20391</v>
      </c>
      <c r="C17241" t="s">
        <v>20216</v>
      </c>
    </row>
    <row r="17242" spans="2:5" x14ac:dyDescent="0.35">
      <c r="B17242" t="s">
        <v>5053</v>
      </c>
      <c r="C17242" t="s">
        <v>20216</v>
      </c>
      <c r="D17242" t="s">
        <v>5054</v>
      </c>
      <c r="E17242" t="s">
        <v>1059</v>
      </c>
    </row>
    <row r="17243" spans="2:5" x14ac:dyDescent="0.35">
      <c r="B17243" t="s">
        <v>5056</v>
      </c>
      <c r="C17243" t="s">
        <v>20216</v>
      </c>
      <c r="D17243" t="s">
        <v>5054</v>
      </c>
      <c r="E17243" t="s">
        <v>1059</v>
      </c>
    </row>
    <row r="17244" spans="2:5" x14ac:dyDescent="0.35">
      <c r="B17244" t="s">
        <v>20392</v>
      </c>
      <c r="C17244" t="s">
        <v>20216</v>
      </c>
    </row>
    <row r="17245" spans="2:5" x14ac:dyDescent="0.35">
      <c r="B17245" t="s">
        <v>20393</v>
      </c>
      <c r="C17245" t="s">
        <v>20216</v>
      </c>
    </row>
    <row r="17246" spans="2:5" x14ac:dyDescent="0.35">
      <c r="B17246" t="s">
        <v>20394</v>
      </c>
      <c r="C17246" t="s">
        <v>20216</v>
      </c>
    </row>
    <row r="17247" spans="2:5" x14ac:dyDescent="0.35">
      <c r="B17247" t="s">
        <v>5062</v>
      </c>
      <c r="C17247" t="s">
        <v>20216</v>
      </c>
      <c r="D17247" t="s">
        <v>5063</v>
      </c>
      <c r="E17247" t="s">
        <v>4149</v>
      </c>
    </row>
    <row r="17248" spans="2:5" x14ac:dyDescent="0.35">
      <c r="B17248" t="s">
        <v>20395</v>
      </c>
      <c r="C17248" t="s">
        <v>20216</v>
      </c>
    </row>
    <row r="17249" spans="2:5" x14ac:dyDescent="0.35">
      <c r="B17249" t="s">
        <v>20396</v>
      </c>
      <c r="C17249" t="s">
        <v>20216</v>
      </c>
      <c r="D17249" t="s">
        <v>13098</v>
      </c>
      <c r="E17249" t="s">
        <v>1048</v>
      </c>
    </row>
    <row r="17250" spans="2:5" x14ac:dyDescent="0.35">
      <c r="B17250" t="s">
        <v>1426</v>
      </c>
      <c r="C17250" t="s">
        <v>20216</v>
      </c>
      <c r="D17250" t="s">
        <v>1545</v>
      </c>
      <c r="E17250" t="s">
        <v>1046</v>
      </c>
    </row>
    <row r="17251" spans="2:5" x14ac:dyDescent="0.35">
      <c r="B17251" t="s">
        <v>20397</v>
      </c>
      <c r="C17251" t="s">
        <v>20216</v>
      </c>
    </row>
    <row r="17252" spans="2:5" x14ac:dyDescent="0.35">
      <c r="B17252" t="s">
        <v>5077</v>
      </c>
      <c r="C17252" t="s">
        <v>20216</v>
      </c>
      <c r="D17252" t="s">
        <v>5078</v>
      </c>
      <c r="E17252" t="s">
        <v>1032</v>
      </c>
    </row>
    <row r="17253" spans="2:5" x14ac:dyDescent="0.35">
      <c r="B17253" t="s">
        <v>5080</v>
      </c>
      <c r="C17253" t="s">
        <v>20216</v>
      </c>
      <c r="D17253" t="s">
        <v>5078</v>
      </c>
      <c r="E17253" t="s">
        <v>1032</v>
      </c>
    </row>
    <row r="17254" spans="2:5" x14ac:dyDescent="0.35">
      <c r="B17254" t="s">
        <v>7047</v>
      </c>
      <c r="C17254" t="s">
        <v>20216</v>
      </c>
      <c r="D17254" t="s">
        <v>8368</v>
      </c>
      <c r="E17254" t="s">
        <v>1105</v>
      </c>
    </row>
    <row r="17255" spans="2:5" x14ac:dyDescent="0.35">
      <c r="B17255" t="s">
        <v>5093</v>
      </c>
      <c r="C17255" t="s">
        <v>20216</v>
      </c>
      <c r="D17255" t="s">
        <v>5092</v>
      </c>
      <c r="E17255" t="s">
        <v>4149</v>
      </c>
    </row>
    <row r="17256" spans="2:5" x14ac:dyDescent="0.35">
      <c r="B17256" t="s">
        <v>5094</v>
      </c>
      <c r="C17256" t="s">
        <v>20216</v>
      </c>
      <c r="D17256" t="s">
        <v>5092</v>
      </c>
      <c r="E17256" t="s">
        <v>4149</v>
      </c>
    </row>
    <row r="17257" spans="2:5" x14ac:dyDescent="0.35">
      <c r="B17257" t="s">
        <v>7051</v>
      </c>
      <c r="C17257" t="s">
        <v>20216</v>
      </c>
      <c r="D17257" t="s">
        <v>8371</v>
      </c>
      <c r="E17257" t="s">
        <v>4149</v>
      </c>
    </row>
    <row r="17258" spans="2:5" x14ac:dyDescent="0.35">
      <c r="B17258" t="s">
        <v>20398</v>
      </c>
      <c r="C17258" t="s">
        <v>20216</v>
      </c>
    </row>
    <row r="17259" spans="2:5" x14ac:dyDescent="0.35">
      <c r="B17259" t="s">
        <v>20399</v>
      </c>
      <c r="C17259" t="s">
        <v>20216</v>
      </c>
      <c r="D17259" t="s">
        <v>5104</v>
      </c>
      <c r="E17259" t="s">
        <v>1041</v>
      </c>
    </row>
    <row r="17260" spans="2:5" x14ac:dyDescent="0.35">
      <c r="B17260" t="s">
        <v>5103</v>
      </c>
      <c r="C17260" t="s">
        <v>20216</v>
      </c>
      <c r="D17260" t="s">
        <v>5104</v>
      </c>
      <c r="E17260" t="s">
        <v>1041</v>
      </c>
    </row>
    <row r="17261" spans="2:5" x14ac:dyDescent="0.35">
      <c r="B17261" t="s">
        <v>5105</v>
      </c>
      <c r="C17261" t="s">
        <v>20216</v>
      </c>
      <c r="D17261" t="s">
        <v>5104</v>
      </c>
      <c r="E17261" t="s">
        <v>1041</v>
      </c>
    </row>
    <row r="17262" spans="2:5" x14ac:dyDescent="0.35">
      <c r="B17262" t="s">
        <v>7066</v>
      </c>
      <c r="C17262" t="s">
        <v>20216</v>
      </c>
    </row>
    <row r="17263" spans="2:5" x14ac:dyDescent="0.35">
      <c r="B17263" t="s">
        <v>20400</v>
      </c>
      <c r="C17263" t="s">
        <v>20216</v>
      </c>
    </row>
    <row r="17264" spans="2:5" x14ac:dyDescent="0.35">
      <c r="B17264" t="s">
        <v>7074</v>
      </c>
      <c r="C17264" t="s">
        <v>20216</v>
      </c>
    </row>
    <row r="17265" spans="2:5" x14ac:dyDescent="0.35">
      <c r="B17265" t="s">
        <v>20401</v>
      </c>
      <c r="C17265" t="s">
        <v>20216</v>
      </c>
    </row>
    <row r="17266" spans="2:5" x14ac:dyDescent="0.35">
      <c r="B17266" t="s">
        <v>20402</v>
      </c>
      <c r="C17266" t="s">
        <v>20216</v>
      </c>
    </row>
    <row r="17267" spans="2:5" x14ac:dyDescent="0.35">
      <c r="B17267" t="s">
        <v>20403</v>
      </c>
      <c r="C17267" t="s">
        <v>20216</v>
      </c>
    </row>
    <row r="17268" spans="2:5" x14ac:dyDescent="0.35">
      <c r="B17268" t="s">
        <v>20404</v>
      </c>
      <c r="C17268" t="s">
        <v>20216</v>
      </c>
      <c r="D17268" t="s">
        <v>5116</v>
      </c>
      <c r="E17268" t="s">
        <v>1041</v>
      </c>
    </row>
    <row r="17269" spans="2:5" x14ac:dyDescent="0.35">
      <c r="B17269" t="s">
        <v>20405</v>
      </c>
      <c r="C17269" t="s">
        <v>20216</v>
      </c>
      <c r="D17269" t="s">
        <v>5116</v>
      </c>
      <c r="E17269" t="s">
        <v>1041</v>
      </c>
    </row>
    <row r="17270" spans="2:5" x14ac:dyDescent="0.35">
      <c r="B17270" t="s">
        <v>5138</v>
      </c>
      <c r="C17270" t="s">
        <v>20216</v>
      </c>
      <c r="D17270" t="s">
        <v>5139</v>
      </c>
      <c r="E17270" t="s">
        <v>1048</v>
      </c>
    </row>
    <row r="17271" spans="2:5" x14ac:dyDescent="0.35">
      <c r="B17271" t="s">
        <v>20406</v>
      </c>
      <c r="C17271" t="s">
        <v>20216</v>
      </c>
    </row>
    <row r="17272" spans="2:5" x14ac:dyDescent="0.35">
      <c r="B17272" t="s">
        <v>7105</v>
      </c>
      <c r="C17272" t="s">
        <v>20216</v>
      </c>
    </row>
    <row r="17273" spans="2:5" x14ac:dyDescent="0.35">
      <c r="B17273" t="s">
        <v>20407</v>
      </c>
      <c r="C17273" t="s">
        <v>20216</v>
      </c>
    </row>
    <row r="17274" spans="2:5" x14ac:dyDescent="0.35">
      <c r="B17274" t="s">
        <v>20408</v>
      </c>
      <c r="C17274" t="s">
        <v>20216</v>
      </c>
    </row>
    <row r="17275" spans="2:5" x14ac:dyDescent="0.35">
      <c r="B17275" t="s">
        <v>20409</v>
      </c>
      <c r="C17275" t="s">
        <v>20216</v>
      </c>
    </row>
    <row r="17276" spans="2:5" x14ac:dyDescent="0.35">
      <c r="B17276" t="s">
        <v>5171</v>
      </c>
      <c r="C17276" t="s">
        <v>20216</v>
      </c>
      <c r="D17276" t="s">
        <v>5165</v>
      </c>
      <c r="E17276" t="s">
        <v>1041</v>
      </c>
    </row>
    <row r="17277" spans="2:5" x14ac:dyDescent="0.35">
      <c r="B17277" t="s">
        <v>20410</v>
      </c>
      <c r="C17277" t="s">
        <v>20216</v>
      </c>
    </row>
    <row r="17278" spans="2:5" x14ac:dyDescent="0.35">
      <c r="B17278" t="s">
        <v>20411</v>
      </c>
      <c r="C17278" t="s">
        <v>20216</v>
      </c>
    </row>
    <row r="17279" spans="2:5" x14ac:dyDescent="0.35">
      <c r="B17279" t="s">
        <v>20412</v>
      </c>
      <c r="C17279" t="s">
        <v>20216</v>
      </c>
    </row>
    <row r="17280" spans="2:5" x14ac:dyDescent="0.35">
      <c r="B17280" t="s">
        <v>20413</v>
      </c>
      <c r="C17280" t="s">
        <v>20216</v>
      </c>
    </row>
    <row r="17281" spans="2:5" x14ac:dyDescent="0.35">
      <c r="B17281" t="s">
        <v>20414</v>
      </c>
      <c r="C17281" t="s">
        <v>20216</v>
      </c>
    </row>
    <row r="17282" spans="2:5" x14ac:dyDescent="0.35">
      <c r="B17282" t="s">
        <v>7152</v>
      </c>
      <c r="C17282" t="s">
        <v>20216</v>
      </c>
    </row>
    <row r="17283" spans="2:5" x14ac:dyDescent="0.35">
      <c r="B17283" t="s">
        <v>5180</v>
      </c>
      <c r="C17283" t="s">
        <v>20216</v>
      </c>
      <c r="D17283" t="s">
        <v>5181</v>
      </c>
      <c r="E17283" t="s">
        <v>1041</v>
      </c>
    </row>
    <row r="17284" spans="2:5" x14ac:dyDescent="0.35">
      <c r="B17284" t="s">
        <v>20415</v>
      </c>
      <c r="C17284" t="s">
        <v>20216</v>
      </c>
    </row>
    <row r="17285" spans="2:5" x14ac:dyDescent="0.35">
      <c r="B17285" t="s">
        <v>20416</v>
      </c>
      <c r="C17285" t="s">
        <v>20216</v>
      </c>
    </row>
    <row r="17286" spans="2:5" x14ac:dyDescent="0.35">
      <c r="B17286" t="s">
        <v>20417</v>
      </c>
      <c r="C17286" t="s">
        <v>20216</v>
      </c>
    </row>
    <row r="17287" spans="2:5" x14ac:dyDescent="0.35">
      <c r="B17287" t="s">
        <v>7174</v>
      </c>
      <c r="C17287" t="s">
        <v>20216</v>
      </c>
      <c r="D17287" t="s">
        <v>8416</v>
      </c>
      <c r="E17287" t="s">
        <v>1032</v>
      </c>
    </row>
    <row r="17288" spans="2:5" x14ac:dyDescent="0.35">
      <c r="B17288" t="s">
        <v>20418</v>
      </c>
      <c r="C17288" t="s">
        <v>20216</v>
      </c>
    </row>
    <row r="17289" spans="2:5" x14ac:dyDescent="0.35">
      <c r="B17289" t="s">
        <v>20419</v>
      </c>
      <c r="C17289" t="s">
        <v>20216</v>
      </c>
      <c r="D17289" t="s">
        <v>20420</v>
      </c>
    </row>
    <row r="17290" spans="2:5" x14ac:dyDescent="0.35">
      <c r="B17290" t="s">
        <v>14043</v>
      </c>
      <c r="C17290" t="s">
        <v>20216</v>
      </c>
      <c r="D17290" t="s">
        <v>14234</v>
      </c>
      <c r="E17290" t="s">
        <v>1041</v>
      </c>
    </row>
    <row r="17291" spans="2:5" x14ac:dyDescent="0.35">
      <c r="B17291" t="s">
        <v>20421</v>
      </c>
      <c r="C17291" t="s">
        <v>20216</v>
      </c>
    </row>
    <row r="17292" spans="2:5" x14ac:dyDescent="0.35">
      <c r="B17292" t="s">
        <v>20422</v>
      </c>
      <c r="C17292" t="s">
        <v>20216</v>
      </c>
    </row>
    <row r="17293" spans="2:5" x14ac:dyDescent="0.35">
      <c r="B17293" t="s">
        <v>20423</v>
      </c>
      <c r="C17293" t="s">
        <v>20216</v>
      </c>
    </row>
    <row r="17294" spans="2:5" x14ac:dyDescent="0.35">
      <c r="B17294" t="s">
        <v>20424</v>
      </c>
      <c r="C17294" t="s">
        <v>20216</v>
      </c>
    </row>
    <row r="17295" spans="2:5" x14ac:dyDescent="0.35">
      <c r="B17295" t="s">
        <v>20425</v>
      </c>
      <c r="C17295" t="s">
        <v>20216</v>
      </c>
    </row>
    <row r="17296" spans="2:5" x14ac:dyDescent="0.35">
      <c r="B17296" t="s">
        <v>20426</v>
      </c>
      <c r="C17296" t="s">
        <v>20216</v>
      </c>
      <c r="D17296" t="s">
        <v>5219</v>
      </c>
      <c r="E17296" t="s">
        <v>4149</v>
      </c>
    </row>
    <row r="17297" spans="2:5" x14ac:dyDescent="0.35">
      <c r="B17297" t="s">
        <v>5225</v>
      </c>
      <c r="C17297" t="s">
        <v>20216</v>
      </c>
      <c r="D17297" t="s">
        <v>5226</v>
      </c>
      <c r="E17297" t="s">
        <v>1028</v>
      </c>
    </row>
    <row r="17298" spans="2:5" x14ac:dyDescent="0.35">
      <c r="B17298" t="s">
        <v>14048</v>
      </c>
      <c r="C17298" t="s">
        <v>20216</v>
      </c>
      <c r="D17298" t="s">
        <v>5230</v>
      </c>
      <c r="E17298" t="s">
        <v>1057</v>
      </c>
    </row>
    <row r="17299" spans="2:5" x14ac:dyDescent="0.35">
      <c r="B17299" t="s">
        <v>20427</v>
      </c>
      <c r="C17299" t="s">
        <v>20216</v>
      </c>
    </row>
    <row r="17300" spans="2:5" x14ac:dyDescent="0.35">
      <c r="B17300" t="s">
        <v>5232</v>
      </c>
      <c r="C17300" t="s">
        <v>20216</v>
      </c>
      <c r="D17300" t="s">
        <v>5233</v>
      </c>
      <c r="E17300" t="s">
        <v>1057</v>
      </c>
    </row>
    <row r="17301" spans="2:5" x14ac:dyDescent="0.35">
      <c r="B17301" t="s">
        <v>5236</v>
      </c>
      <c r="C17301" t="s">
        <v>20216</v>
      </c>
      <c r="D17301" t="s">
        <v>5235</v>
      </c>
      <c r="E17301" t="s">
        <v>4149</v>
      </c>
    </row>
    <row r="17302" spans="2:5" x14ac:dyDescent="0.35">
      <c r="B17302" t="s">
        <v>20428</v>
      </c>
      <c r="C17302" t="s">
        <v>20216</v>
      </c>
    </row>
    <row r="17303" spans="2:5" x14ac:dyDescent="0.35">
      <c r="B17303" t="s">
        <v>20429</v>
      </c>
      <c r="C17303" t="s">
        <v>20216</v>
      </c>
    </row>
    <row r="17304" spans="2:5" x14ac:dyDescent="0.35">
      <c r="B17304" t="s">
        <v>5244</v>
      </c>
      <c r="C17304" t="s">
        <v>20216</v>
      </c>
      <c r="D17304" t="s">
        <v>5243</v>
      </c>
    </row>
    <row r="17305" spans="2:5" x14ac:dyDescent="0.35">
      <c r="B17305" t="s">
        <v>7236</v>
      </c>
      <c r="C17305" t="s">
        <v>20216</v>
      </c>
    </row>
    <row r="17306" spans="2:5" x14ac:dyDescent="0.35">
      <c r="B17306" t="s">
        <v>20430</v>
      </c>
      <c r="C17306" t="s">
        <v>20216</v>
      </c>
      <c r="D17306" t="s">
        <v>10013</v>
      </c>
    </row>
    <row r="17307" spans="2:5" x14ac:dyDescent="0.35">
      <c r="B17307" t="s">
        <v>20431</v>
      </c>
      <c r="C17307" t="s">
        <v>20216</v>
      </c>
    </row>
    <row r="17308" spans="2:5" x14ac:dyDescent="0.35">
      <c r="B17308" t="s">
        <v>20432</v>
      </c>
      <c r="C17308" t="s">
        <v>20216</v>
      </c>
    </row>
    <row r="17309" spans="2:5" x14ac:dyDescent="0.35">
      <c r="B17309" t="s">
        <v>20433</v>
      </c>
      <c r="C17309" t="s">
        <v>20216</v>
      </c>
    </row>
    <row r="17310" spans="2:5" x14ac:dyDescent="0.35">
      <c r="B17310" t="s">
        <v>5258</v>
      </c>
      <c r="C17310" t="s">
        <v>20216</v>
      </c>
      <c r="D17310" t="s">
        <v>5255</v>
      </c>
      <c r="E17310" t="s">
        <v>1057</v>
      </c>
    </row>
    <row r="17311" spans="2:5" x14ac:dyDescent="0.35">
      <c r="B17311" t="s">
        <v>20434</v>
      </c>
      <c r="C17311" t="s">
        <v>20216</v>
      </c>
      <c r="D17311" t="s">
        <v>5255</v>
      </c>
      <c r="E17311" t="s">
        <v>1057</v>
      </c>
    </row>
    <row r="17312" spans="2:5" x14ac:dyDescent="0.35">
      <c r="B17312" t="s">
        <v>20435</v>
      </c>
      <c r="C17312" t="s">
        <v>20216</v>
      </c>
    </row>
    <row r="17313" spans="2:5" x14ac:dyDescent="0.35">
      <c r="B17313" t="s">
        <v>5276</v>
      </c>
      <c r="C17313" t="s">
        <v>20216</v>
      </c>
      <c r="D17313" t="s">
        <v>1292</v>
      </c>
      <c r="E17313" t="s">
        <v>1057</v>
      </c>
    </row>
    <row r="17314" spans="2:5" x14ac:dyDescent="0.35">
      <c r="B17314" t="s">
        <v>20436</v>
      </c>
      <c r="C17314" t="s">
        <v>20216</v>
      </c>
    </row>
    <row r="17315" spans="2:5" x14ac:dyDescent="0.35">
      <c r="B17315" t="s">
        <v>20437</v>
      </c>
      <c r="C17315" t="s">
        <v>20216</v>
      </c>
    </row>
    <row r="17316" spans="2:5" x14ac:dyDescent="0.35">
      <c r="B17316" t="s">
        <v>20438</v>
      </c>
      <c r="C17316" t="s">
        <v>20216</v>
      </c>
    </row>
    <row r="17317" spans="2:5" x14ac:dyDescent="0.35">
      <c r="B17317" t="s">
        <v>20439</v>
      </c>
      <c r="C17317" t="s">
        <v>20216</v>
      </c>
    </row>
    <row r="17318" spans="2:5" x14ac:dyDescent="0.35">
      <c r="B17318" t="s">
        <v>20440</v>
      </c>
      <c r="C17318" t="s">
        <v>20216</v>
      </c>
    </row>
    <row r="17319" spans="2:5" x14ac:dyDescent="0.35">
      <c r="B17319" t="s">
        <v>14058</v>
      </c>
      <c r="C17319" t="s">
        <v>20216</v>
      </c>
      <c r="D17319" t="s">
        <v>11842</v>
      </c>
      <c r="E17319" t="s">
        <v>1105</v>
      </c>
    </row>
    <row r="17320" spans="2:5" x14ac:dyDescent="0.35">
      <c r="B17320" t="s">
        <v>20441</v>
      </c>
      <c r="C17320" t="s">
        <v>20216</v>
      </c>
    </row>
    <row r="17321" spans="2:5" x14ac:dyDescent="0.35">
      <c r="B17321" t="s">
        <v>20442</v>
      </c>
      <c r="C17321" t="s">
        <v>20216</v>
      </c>
    </row>
    <row r="17322" spans="2:5" x14ac:dyDescent="0.35">
      <c r="B17322" t="s">
        <v>5308</v>
      </c>
      <c r="C17322" t="s">
        <v>20216</v>
      </c>
      <c r="D17322" t="s">
        <v>5309</v>
      </c>
      <c r="E17322" t="s">
        <v>1059</v>
      </c>
    </row>
    <row r="17323" spans="2:5" x14ac:dyDescent="0.35">
      <c r="B17323" t="s">
        <v>14059</v>
      </c>
      <c r="C17323" t="s">
        <v>20216</v>
      </c>
      <c r="D17323" t="s">
        <v>5311</v>
      </c>
      <c r="E17323" t="s">
        <v>1048</v>
      </c>
    </row>
    <row r="17324" spans="2:5" x14ac:dyDescent="0.35">
      <c r="B17324" t="s">
        <v>20443</v>
      </c>
      <c r="C17324" t="s">
        <v>20216</v>
      </c>
      <c r="D17324" t="s">
        <v>20444</v>
      </c>
      <c r="E17324" t="s">
        <v>1059</v>
      </c>
    </row>
    <row r="17325" spans="2:5" x14ac:dyDescent="0.35">
      <c r="B17325" t="s">
        <v>20445</v>
      </c>
      <c r="C17325" t="s">
        <v>20216</v>
      </c>
    </row>
    <row r="17326" spans="2:5" x14ac:dyDescent="0.35">
      <c r="B17326" t="s">
        <v>14060</v>
      </c>
      <c r="C17326" t="s">
        <v>20216</v>
      </c>
      <c r="D17326" t="s">
        <v>10040</v>
      </c>
      <c r="E17326" t="s">
        <v>4149</v>
      </c>
    </row>
    <row r="17327" spans="2:5" x14ac:dyDescent="0.35">
      <c r="B17327" t="s">
        <v>20446</v>
      </c>
      <c r="C17327" t="s">
        <v>20216</v>
      </c>
    </row>
    <row r="17328" spans="2:5" x14ac:dyDescent="0.35">
      <c r="B17328" t="s">
        <v>20447</v>
      </c>
      <c r="C17328" t="s">
        <v>20216</v>
      </c>
    </row>
    <row r="17329" spans="2:5" x14ac:dyDescent="0.35">
      <c r="B17329" t="s">
        <v>20448</v>
      </c>
      <c r="C17329" t="s">
        <v>20216</v>
      </c>
    </row>
    <row r="17330" spans="2:5" x14ac:dyDescent="0.35">
      <c r="B17330" t="s">
        <v>7288</v>
      </c>
      <c r="C17330" t="s">
        <v>20216</v>
      </c>
    </row>
    <row r="17331" spans="2:5" x14ac:dyDescent="0.35">
      <c r="B17331" t="s">
        <v>20449</v>
      </c>
      <c r="C17331" t="s">
        <v>20216</v>
      </c>
    </row>
    <row r="17332" spans="2:5" x14ac:dyDescent="0.35">
      <c r="B17332" t="s">
        <v>20450</v>
      </c>
      <c r="C17332" t="s">
        <v>20216</v>
      </c>
    </row>
    <row r="17333" spans="2:5" x14ac:dyDescent="0.35">
      <c r="B17333" t="s">
        <v>20451</v>
      </c>
      <c r="C17333" t="s">
        <v>20216</v>
      </c>
      <c r="D17333" t="s">
        <v>12452</v>
      </c>
      <c r="E17333" t="s">
        <v>1041</v>
      </c>
    </row>
    <row r="17334" spans="2:5" x14ac:dyDescent="0.35">
      <c r="B17334" t="s">
        <v>20452</v>
      </c>
      <c r="C17334" t="s">
        <v>20216</v>
      </c>
    </row>
    <row r="17335" spans="2:5" x14ac:dyDescent="0.35">
      <c r="B17335" t="s">
        <v>5357</v>
      </c>
      <c r="C17335" t="s">
        <v>20216</v>
      </c>
      <c r="D17335" t="s">
        <v>5356</v>
      </c>
      <c r="E17335" t="s">
        <v>4149</v>
      </c>
    </row>
    <row r="17336" spans="2:5" x14ac:dyDescent="0.35">
      <c r="B17336" t="s">
        <v>5358</v>
      </c>
      <c r="C17336" t="s">
        <v>20216</v>
      </c>
      <c r="D17336" t="s">
        <v>5356</v>
      </c>
      <c r="E17336" t="s">
        <v>4149</v>
      </c>
    </row>
    <row r="17337" spans="2:5" x14ac:dyDescent="0.35">
      <c r="B17337" t="s">
        <v>20453</v>
      </c>
      <c r="C17337" t="s">
        <v>20216</v>
      </c>
    </row>
    <row r="17338" spans="2:5" x14ac:dyDescent="0.35">
      <c r="B17338" t="s">
        <v>14064</v>
      </c>
      <c r="C17338" t="s">
        <v>20216</v>
      </c>
      <c r="D17338" t="s">
        <v>5366</v>
      </c>
      <c r="E17338" t="s">
        <v>1057</v>
      </c>
    </row>
    <row r="17339" spans="2:5" x14ac:dyDescent="0.35">
      <c r="B17339" t="s">
        <v>5378</v>
      </c>
      <c r="C17339" t="s">
        <v>20216</v>
      </c>
      <c r="D17339" t="s">
        <v>5379</v>
      </c>
      <c r="E17339" t="s">
        <v>1048</v>
      </c>
    </row>
    <row r="17340" spans="2:5" x14ac:dyDescent="0.35">
      <c r="B17340" t="s">
        <v>5385</v>
      </c>
      <c r="C17340" t="s">
        <v>20216</v>
      </c>
      <c r="D17340" t="s">
        <v>5386</v>
      </c>
      <c r="E17340" t="s">
        <v>1059</v>
      </c>
    </row>
    <row r="17341" spans="2:5" x14ac:dyDescent="0.35">
      <c r="B17341" t="s">
        <v>14066</v>
      </c>
      <c r="C17341" t="s">
        <v>20216</v>
      </c>
      <c r="D17341" t="s">
        <v>12458</v>
      </c>
      <c r="E17341" t="s">
        <v>1041</v>
      </c>
    </row>
    <row r="17342" spans="2:5" x14ac:dyDescent="0.35">
      <c r="B17342" t="s">
        <v>20454</v>
      </c>
      <c r="C17342" t="s">
        <v>20216</v>
      </c>
    </row>
    <row r="17343" spans="2:5" x14ac:dyDescent="0.35">
      <c r="B17343" t="s">
        <v>20455</v>
      </c>
      <c r="C17343" t="s">
        <v>20216</v>
      </c>
    </row>
    <row r="17344" spans="2:5" x14ac:dyDescent="0.35">
      <c r="B17344" t="s">
        <v>5392</v>
      </c>
      <c r="C17344" t="s">
        <v>20216</v>
      </c>
      <c r="D17344" t="s">
        <v>5393</v>
      </c>
      <c r="E17344" t="s">
        <v>1028</v>
      </c>
    </row>
    <row r="17345" spans="2:5" x14ac:dyDescent="0.35">
      <c r="B17345" t="s">
        <v>5399</v>
      </c>
      <c r="C17345" t="s">
        <v>20216</v>
      </c>
      <c r="D17345" t="s">
        <v>5393</v>
      </c>
      <c r="E17345" t="s">
        <v>1028</v>
      </c>
    </row>
    <row r="17346" spans="2:5" x14ac:dyDescent="0.35">
      <c r="B17346" t="s">
        <v>5421</v>
      </c>
      <c r="C17346" t="s">
        <v>20216</v>
      </c>
      <c r="D17346" t="s">
        <v>1564</v>
      </c>
      <c r="E17346" t="s">
        <v>1059</v>
      </c>
    </row>
    <row r="17347" spans="2:5" x14ac:dyDescent="0.35">
      <c r="B17347" t="s">
        <v>20456</v>
      </c>
      <c r="C17347" t="s">
        <v>20216</v>
      </c>
    </row>
    <row r="17348" spans="2:5" x14ac:dyDescent="0.35">
      <c r="B17348" t="s">
        <v>5425</v>
      </c>
      <c r="C17348" t="s">
        <v>20216</v>
      </c>
      <c r="D17348" t="s">
        <v>5426</v>
      </c>
      <c r="E17348" t="s">
        <v>4149</v>
      </c>
    </row>
    <row r="17349" spans="2:5" x14ac:dyDescent="0.35">
      <c r="B17349" t="s">
        <v>5429</v>
      </c>
      <c r="C17349" t="s">
        <v>20216</v>
      </c>
      <c r="D17349" t="s">
        <v>5428</v>
      </c>
      <c r="E17349" t="s">
        <v>1059</v>
      </c>
    </row>
    <row r="17350" spans="2:5" x14ac:dyDescent="0.35">
      <c r="B17350" t="s">
        <v>20457</v>
      </c>
      <c r="C17350" t="s">
        <v>20216</v>
      </c>
    </row>
    <row r="17351" spans="2:5" x14ac:dyDescent="0.35">
      <c r="B17351" t="s">
        <v>20458</v>
      </c>
      <c r="C17351" t="s">
        <v>20216</v>
      </c>
    </row>
    <row r="17352" spans="2:5" x14ac:dyDescent="0.35">
      <c r="B17352" t="s">
        <v>20459</v>
      </c>
      <c r="C17352" t="s">
        <v>20216</v>
      </c>
    </row>
    <row r="17353" spans="2:5" x14ac:dyDescent="0.35">
      <c r="B17353" t="s">
        <v>20460</v>
      </c>
      <c r="C17353" t="s">
        <v>20216</v>
      </c>
      <c r="D17353" t="s">
        <v>5453</v>
      </c>
      <c r="E17353" t="s">
        <v>1032</v>
      </c>
    </row>
    <row r="17354" spans="2:5" x14ac:dyDescent="0.35">
      <c r="B17354" t="s">
        <v>20461</v>
      </c>
      <c r="C17354" t="s">
        <v>20216</v>
      </c>
      <c r="D17354" t="s">
        <v>5453</v>
      </c>
      <c r="E17354" t="s">
        <v>1032</v>
      </c>
    </row>
    <row r="17355" spans="2:5" x14ac:dyDescent="0.35">
      <c r="B17355" t="s">
        <v>7402</v>
      </c>
      <c r="C17355" t="s">
        <v>20216</v>
      </c>
      <c r="D17355" t="s">
        <v>8522</v>
      </c>
      <c r="E17355" t="s">
        <v>1057</v>
      </c>
    </row>
    <row r="17356" spans="2:5" x14ac:dyDescent="0.35">
      <c r="B17356" t="s">
        <v>7403</v>
      </c>
      <c r="C17356" t="s">
        <v>20216</v>
      </c>
      <c r="D17356" t="s">
        <v>8522</v>
      </c>
      <c r="E17356" t="s">
        <v>1057</v>
      </c>
    </row>
    <row r="17357" spans="2:5" x14ac:dyDescent="0.35">
      <c r="B17357" t="s">
        <v>20462</v>
      </c>
      <c r="C17357" t="s">
        <v>20216</v>
      </c>
    </row>
    <row r="17358" spans="2:5" x14ac:dyDescent="0.35">
      <c r="B17358" t="s">
        <v>20463</v>
      </c>
      <c r="C17358" t="s">
        <v>20216</v>
      </c>
    </row>
    <row r="17359" spans="2:5" x14ac:dyDescent="0.35">
      <c r="B17359" t="s">
        <v>20464</v>
      </c>
      <c r="C17359" t="s">
        <v>20216</v>
      </c>
    </row>
    <row r="17360" spans="2:5" x14ac:dyDescent="0.35">
      <c r="B17360" t="s">
        <v>20465</v>
      </c>
      <c r="C17360" t="s">
        <v>20216</v>
      </c>
      <c r="D17360" t="s">
        <v>5477</v>
      </c>
      <c r="E17360" t="s">
        <v>1028</v>
      </c>
    </row>
    <row r="17361" spans="2:5" x14ac:dyDescent="0.35">
      <c r="B17361" t="s">
        <v>5481</v>
      </c>
      <c r="C17361" t="s">
        <v>20216</v>
      </c>
      <c r="D17361" t="s">
        <v>5477</v>
      </c>
      <c r="E17361" t="s">
        <v>1028</v>
      </c>
    </row>
    <row r="17362" spans="2:5" x14ac:dyDescent="0.35">
      <c r="B17362" t="s">
        <v>20466</v>
      </c>
      <c r="C17362" t="s">
        <v>20216</v>
      </c>
    </row>
    <row r="17363" spans="2:5" x14ac:dyDescent="0.35">
      <c r="B17363" t="s">
        <v>7433</v>
      </c>
      <c r="C17363" t="s">
        <v>20216</v>
      </c>
    </row>
    <row r="17364" spans="2:5" x14ac:dyDescent="0.35">
      <c r="B17364" t="s">
        <v>20467</v>
      </c>
      <c r="C17364" t="s">
        <v>20216</v>
      </c>
    </row>
    <row r="17365" spans="2:5" x14ac:dyDescent="0.35">
      <c r="B17365" t="s">
        <v>20468</v>
      </c>
      <c r="C17365" t="s">
        <v>20216</v>
      </c>
    </row>
    <row r="17366" spans="2:5" x14ac:dyDescent="0.35">
      <c r="B17366" t="s">
        <v>20469</v>
      </c>
      <c r="C17366" t="s">
        <v>20216</v>
      </c>
    </row>
    <row r="17367" spans="2:5" x14ac:dyDescent="0.35">
      <c r="B17367" t="s">
        <v>5512</v>
      </c>
      <c r="C17367" t="s">
        <v>20216</v>
      </c>
      <c r="D17367" t="s">
        <v>5513</v>
      </c>
      <c r="E17367" t="s">
        <v>1041</v>
      </c>
    </row>
    <row r="17368" spans="2:5" x14ac:dyDescent="0.35">
      <c r="B17368" t="s">
        <v>14085</v>
      </c>
      <c r="C17368" t="s">
        <v>20216</v>
      </c>
      <c r="D17368" t="s">
        <v>5513</v>
      </c>
      <c r="E17368" t="s">
        <v>1041</v>
      </c>
    </row>
    <row r="17369" spans="2:5" x14ac:dyDescent="0.35">
      <c r="B17369" t="s">
        <v>5517</v>
      </c>
      <c r="C17369" t="s">
        <v>20216</v>
      </c>
      <c r="D17369" t="s">
        <v>5518</v>
      </c>
      <c r="E17369" t="s">
        <v>1046</v>
      </c>
    </row>
    <row r="17370" spans="2:5" x14ac:dyDescent="0.35">
      <c r="B17370" t="s">
        <v>14087</v>
      </c>
      <c r="C17370" t="s">
        <v>20216</v>
      </c>
      <c r="D17370" t="s">
        <v>12495</v>
      </c>
      <c r="E17370" t="s">
        <v>1041</v>
      </c>
    </row>
    <row r="17371" spans="2:5" x14ac:dyDescent="0.35">
      <c r="B17371" t="s">
        <v>20470</v>
      </c>
      <c r="C17371" t="s">
        <v>20216</v>
      </c>
    </row>
    <row r="17372" spans="2:5" x14ac:dyDescent="0.35">
      <c r="B17372" t="s">
        <v>20471</v>
      </c>
      <c r="C17372" t="s">
        <v>20216</v>
      </c>
    </row>
    <row r="17373" spans="2:5" x14ac:dyDescent="0.35">
      <c r="B17373" t="s">
        <v>5522</v>
      </c>
      <c r="C17373" t="s">
        <v>20216</v>
      </c>
      <c r="D17373" t="s">
        <v>5523</v>
      </c>
      <c r="E17373" t="s">
        <v>1059</v>
      </c>
    </row>
    <row r="17374" spans="2:5" x14ac:dyDescent="0.35">
      <c r="B17374" t="s">
        <v>20472</v>
      </c>
      <c r="C17374" t="s">
        <v>20216</v>
      </c>
    </row>
    <row r="17375" spans="2:5" x14ac:dyDescent="0.35">
      <c r="B17375" t="s">
        <v>20473</v>
      </c>
      <c r="C17375" t="s">
        <v>20216</v>
      </c>
    </row>
    <row r="17376" spans="2:5" x14ac:dyDescent="0.35">
      <c r="B17376" t="s">
        <v>20474</v>
      </c>
      <c r="C17376" t="s">
        <v>20216</v>
      </c>
    </row>
    <row r="17377" spans="2:5" x14ac:dyDescent="0.35">
      <c r="B17377" t="s">
        <v>5542</v>
      </c>
      <c r="C17377" t="s">
        <v>20216</v>
      </c>
      <c r="D17377" t="s">
        <v>5540</v>
      </c>
      <c r="E17377" t="s">
        <v>1028</v>
      </c>
    </row>
    <row r="17378" spans="2:5" x14ac:dyDescent="0.35">
      <c r="B17378" t="s">
        <v>5544</v>
      </c>
      <c r="C17378" t="s">
        <v>20216</v>
      </c>
      <c r="D17378" t="s">
        <v>5545</v>
      </c>
      <c r="E17378" t="s">
        <v>1032</v>
      </c>
    </row>
    <row r="17379" spans="2:5" x14ac:dyDescent="0.35">
      <c r="B17379" t="s">
        <v>20475</v>
      </c>
      <c r="C17379" t="s">
        <v>20216</v>
      </c>
    </row>
    <row r="17380" spans="2:5" x14ac:dyDescent="0.35">
      <c r="B17380" t="s">
        <v>5550</v>
      </c>
      <c r="C17380" t="s">
        <v>20216</v>
      </c>
      <c r="D17380" t="s">
        <v>5551</v>
      </c>
      <c r="E17380" t="s">
        <v>1059</v>
      </c>
    </row>
    <row r="17381" spans="2:5" x14ac:dyDescent="0.35">
      <c r="B17381" t="s">
        <v>5554</v>
      </c>
      <c r="C17381" t="s">
        <v>20216</v>
      </c>
      <c r="D17381" t="s">
        <v>5555</v>
      </c>
      <c r="E17381" t="s">
        <v>1041</v>
      </c>
    </row>
    <row r="17382" spans="2:5" x14ac:dyDescent="0.35">
      <c r="B17382" t="s">
        <v>5562</v>
      </c>
      <c r="C17382" t="s">
        <v>20216</v>
      </c>
      <c r="D17382" t="s">
        <v>5561</v>
      </c>
      <c r="E17382" t="s">
        <v>1046</v>
      </c>
    </row>
    <row r="17383" spans="2:5" x14ac:dyDescent="0.35">
      <c r="B17383" t="s">
        <v>20476</v>
      </c>
      <c r="C17383" t="s">
        <v>20216</v>
      </c>
    </row>
    <row r="17384" spans="2:5" x14ac:dyDescent="0.35">
      <c r="B17384" t="s">
        <v>20477</v>
      </c>
      <c r="C17384" t="s">
        <v>20216</v>
      </c>
      <c r="D17384" t="s">
        <v>5577</v>
      </c>
      <c r="E17384" t="s">
        <v>1028</v>
      </c>
    </row>
    <row r="17385" spans="2:5" x14ac:dyDescent="0.35">
      <c r="B17385" t="s">
        <v>5578</v>
      </c>
      <c r="C17385" t="s">
        <v>20216</v>
      </c>
      <c r="D17385" t="s">
        <v>5577</v>
      </c>
      <c r="E17385" t="s">
        <v>1028</v>
      </c>
    </row>
    <row r="17386" spans="2:5" x14ac:dyDescent="0.35">
      <c r="B17386" t="s">
        <v>20478</v>
      </c>
      <c r="C17386" t="s">
        <v>20216</v>
      </c>
    </row>
    <row r="17387" spans="2:5" x14ac:dyDescent="0.35">
      <c r="B17387" t="s">
        <v>5579</v>
      </c>
      <c r="C17387" t="s">
        <v>20216</v>
      </c>
      <c r="D17387" t="s">
        <v>5580</v>
      </c>
      <c r="E17387" t="s">
        <v>1028</v>
      </c>
    </row>
    <row r="17388" spans="2:5" x14ac:dyDescent="0.35">
      <c r="B17388" t="s">
        <v>20479</v>
      </c>
      <c r="C17388" t="s">
        <v>20216</v>
      </c>
    </row>
    <row r="17389" spans="2:5" x14ac:dyDescent="0.35">
      <c r="B17389" t="s">
        <v>20480</v>
      </c>
      <c r="C17389" t="s">
        <v>20216</v>
      </c>
    </row>
    <row r="17390" spans="2:5" x14ac:dyDescent="0.35">
      <c r="B17390" t="s">
        <v>20481</v>
      </c>
      <c r="C17390" t="s">
        <v>20216</v>
      </c>
    </row>
    <row r="17391" spans="2:5" x14ac:dyDescent="0.35">
      <c r="B17391" t="s">
        <v>5587</v>
      </c>
      <c r="C17391" t="s">
        <v>20216</v>
      </c>
      <c r="D17391" t="s">
        <v>5588</v>
      </c>
      <c r="E17391" t="s">
        <v>1046</v>
      </c>
    </row>
    <row r="17392" spans="2:5" x14ac:dyDescent="0.35">
      <c r="B17392" t="s">
        <v>20482</v>
      </c>
      <c r="C17392" t="s">
        <v>20216</v>
      </c>
    </row>
    <row r="17393" spans="2:5" x14ac:dyDescent="0.35">
      <c r="B17393" t="s">
        <v>20483</v>
      </c>
      <c r="C17393" t="s">
        <v>20216</v>
      </c>
    </row>
    <row r="17394" spans="2:5" x14ac:dyDescent="0.35">
      <c r="B17394" t="s">
        <v>7503</v>
      </c>
      <c r="C17394" t="s">
        <v>20216</v>
      </c>
    </row>
    <row r="17395" spans="2:5" x14ac:dyDescent="0.35">
      <c r="B17395" t="s">
        <v>7515</v>
      </c>
      <c r="C17395" t="s">
        <v>20216</v>
      </c>
      <c r="D17395" t="s">
        <v>8583</v>
      </c>
      <c r="E17395" t="s">
        <v>1062</v>
      </c>
    </row>
    <row r="17396" spans="2:5" x14ac:dyDescent="0.35">
      <c r="B17396" t="s">
        <v>7521</v>
      </c>
      <c r="C17396" t="s">
        <v>20216</v>
      </c>
    </row>
    <row r="17397" spans="2:5" x14ac:dyDescent="0.35">
      <c r="B17397" t="s">
        <v>20484</v>
      </c>
      <c r="C17397" t="s">
        <v>20216</v>
      </c>
    </row>
    <row r="17398" spans="2:5" x14ac:dyDescent="0.35">
      <c r="B17398" t="s">
        <v>20485</v>
      </c>
      <c r="C17398" t="s">
        <v>20216</v>
      </c>
    </row>
    <row r="17399" spans="2:5" x14ac:dyDescent="0.35">
      <c r="B17399" t="s">
        <v>20486</v>
      </c>
      <c r="C17399" t="s">
        <v>20216</v>
      </c>
    </row>
    <row r="17400" spans="2:5" x14ac:dyDescent="0.35">
      <c r="B17400" t="s">
        <v>20487</v>
      </c>
      <c r="C17400" t="s">
        <v>20216</v>
      </c>
    </row>
    <row r="17401" spans="2:5" x14ac:dyDescent="0.35">
      <c r="B17401" t="s">
        <v>20488</v>
      </c>
      <c r="C17401" t="s">
        <v>20216</v>
      </c>
    </row>
    <row r="17402" spans="2:5" x14ac:dyDescent="0.35">
      <c r="B17402" t="s">
        <v>20489</v>
      </c>
      <c r="C17402" t="s">
        <v>20216</v>
      </c>
    </row>
    <row r="17403" spans="2:5" x14ac:dyDescent="0.35">
      <c r="B17403" t="s">
        <v>20490</v>
      </c>
      <c r="C17403" t="s">
        <v>20216</v>
      </c>
    </row>
    <row r="17404" spans="2:5" x14ac:dyDescent="0.35">
      <c r="B17404" t="s">
        <v>20491</v>
      </c>
      <c r="C17404" t="s">
        <v>20216</v>
      </c>
    </row>
    <row r="17405" spans="2:5" x14ac:dyDescent="0.35">
      <c r="B17405" t="s">
        <v>5602</v>
      </c>
      <c r="C17405" t="s">
        <v>20216</v>
      </c>
      <c r="D17405" t="s">
        <v>5603</v>
      </c>
      <c r="E17405" t="s">
        <v>1032</v>
      </c>
    </row>
    <row r="17406" spans="2:5" x14ac:dyDescent="0.35">
      <c r="B17406" t="s">
        <v>5604</v>
      </c>
      <c r="C17406" t="s">
        <v>20216</v>
      </c>
      <c r="D17406" t="s">
        <v>5603</v>
      </c>
      <c r="E17406" t="s">
        <v>1032</v>
      </c>
    </row>
    <row r="17407" spans="2:5" x14ac:dyDescent="0.35">
      <c r="B17407" t="s">
        <v>20492</v>
      </c>
      <c r="C17407" t="s">
        <v>20216</v>
      </c>
      <c r="D17407" t="s">
        <v>20493</v>
      </c>
      <c r="E17407" t="s">
        <v>1062</v>
      </c>
    </row>
    <row r="17408" spans="2:5" x14ac:dyDescent="0.35">
      <c r="B17408" t="s">
        <v>5608</v>
      </c>
      <c r="C17408" t="s">
        <v>20216</v>
      </c>
      <c r="D17408" t="s">
        <v>5609</v>
      </c>
      <c r="E17408" t="s">
        <v>1041</v>
      </c>
    </row>
    <row r="17409" spans="2:5" x14ac:dyDescent="0.35">
      <c r="B17409" t="s">
        <v>20494</v>
      </c>
      <c r="C17409" t="s">
        <v>20216</v>
      </c>
    </row>
    <row r="17410" spans="2:5" x14ac:dyDescent="0.35">
      <c r="B17410" t="s">
        <v>5612</v>
      </c>
      <c r="C17410" t="s">
        <v>20216</v>
      </c>
      <c r="D17410" t="s">
        <v>1327</v>
      </c>
      <c r="E17410" t="s">
        <v>1032</v>
      </c>
    </row>
    <row r="17411" spans="2:5" x14ac:dyDescent="0.35">
      <c r="B17411" t="s">
        <v>20495</v>
      </c>
      <c r="C17411" t="s">
        <v>20216</v>
      </c>
    </row>
    <row r="17412" spans="2:5" x14ac:dyDescent="0.35">
      <c r="B17412" t="s">
        <v>20496</v>
      </c>
      <c r="C17412" t="s">
        <v>20216</v>
      </c>
    </row>
    <row r="17413" spans="2:5" x14ac:dyDescent="0.35">
      <c r="B17413" t="s">
        <v>20497</v>
      </c>
      <c r="C17413" t="s">
        <v>20216</v>
      </c>
    </row>
    <row r="17414" spans="2:5" x14ac:dyDescent="0.35">
      <c r="B17414" t="s">
        <v>20498</v>
      </c>
      <c r="C17414" t="s">
        <v>20216</v>
      </c>
    </row>
    <row r="17415" spans="2:5" x14ac:dyDescent="0.35">
      <c r="B17415" t="s">
        <v>20499</v>
      </c>
      <c r="C17415" t="s">
        <v>20216</v>
      </c>
    </row>
    <row r="17416" spans="2:5" x14ac:dyDescent="0.35">
      <c r="B17416" t="s">
        <v>20500</v>
      </c>
      <c r="C17416" t="s">
        <v>20216</v>
      </c>
    </row>
    <row r="17417" spans="2:5" x14ac:dyDescent="0.35">
      <c r="B17417" t="s">
        <v>5643</v>
      </c>
      <c r="C17417" t="s">
        <v>20216</v>
      </c>
      <c r="D17417" t="s">
        <v>5644</v>
      </c>
      <c r="E17417" t="s">
        <v>1028</v>
      </c>
    </row>
    <row r="17418" spans="2:5" x14ac:dyDescent="0.35">
      <c r="B17418" t="s">
        <v>20501</v>
      </c>
      <c r="C17418" t="s">
        <v>20216</v>
      </c>
    </row>
    <row r="17419" spans="2:5" x14ac:dyDescent="0.35">
      <c r="B17419" t="s">
        <v>20502</v>
      </c>
      <c r="C17419" t="s">
        <v>20216</v>
      </c>
    </row>
    <row r="17420" spans="2:5" x14ac:dyDescent="0.35">
      <c r="B17420" t="s">
        <v>20503</v>
      </c>
      <c r="C17420" t="s">
        <v>20216</v>
      </c>
    </row>
    <row r="17421" spans="2:5" x14ac:dyDescent="0.35">
      <c r="B17421" t="s">
        <v>20504</v>
      </c>
      <c r="C17421" t="s">
        <v>20216</v>
      </c>
    </row>
    <row r="17422" spans="2:5" x14ac:dyDescent="0.35">
      <c r="B17422" t="s">
        <v>20505</v>
      </c>
      <c r="C17422" t="s">
        <v>20216</v>
      </c>
    </row>
    <row r="17423" spans="2:5" x14ac:dyDescent="0.35">
      <c r="B17423" t="s">
        <v>20506</v>
      </c>
      <c r="C17423" t="s">
        <v>20216</v>
      </c>
    </row>
    <row r="17424" spans="2:5" x14ac:dyDescent="0.35">
      <c r="B17424" t="s">
        <v>20507</v>
      </c>
      <c r="C17424" t="s">
        <v>20216</v>
      </c>
    </row>
    <row r="17425" spans="2:5" x14ac:dyDescent="0.35">
      <c r="B17425" t="s">
        <v>20508</v>
      </c>
      <c r="C17425" t="s">
        <v>20216</v>
      </c>
      <c r="D17425" t="s">
        <v>8613</v>
      </c>
      <c r="E17425" t="s">
        <v>1062</v>
      </c>
    </row>
    <row r="17426" spans="2:5" x14ac:dyDescent="0.35">
      <c r="B17426" t="s">
        <v>7588</v>
      </c>
      <c r="C17426" t="s">
        <v>20216</v>
      </c>
      <c r="D17426" t="s">
        <v>8613</v>
      </c>
      <c r="E17426" t="s">
        <v>1062</v>
      </c>
    </row>
    <row r="17427" spans="2:5" x14ac:dyDescent="0.35">
      <c r="B17427" t="s">
        <v>5674</v>
      </c>
      <c r="C17427" t="s">
        <v>20216</v>
      </c>
      <c r="D17427" t="s">
        <v>5675</v>
      </c>
      <c r="E17427" t="s">
        <v>1041</v>
      </c>
    </row>
    <row r="17428" spans="2:5" x14ac:dyDescent="0.35">
      <c r="B17428" t="s">
        <v>20509</v>
      </c>
      <c r="C17428" t="s">
        <v>20216</v>
      </c>
    </row>
    <row r="17429" spans="2:5" x14ac:dyDescent="0.35">
      <c r="B17429" t="s">
        <v>5683</v>
      </c>
      <c r="C17429" t="s">
        <v>20216</v>
      </c>
      <c r="D17429" t="s">
        <v>1575</v>
      </c>
      <c r="E17429" t="s">
        <v>1057</v>
      </c>
    </row>
    <row r="17430" spans="2:5" x14ac:dyDescent="0.35">
      <c r="B17430" t="s">
        <v>20510</v>
      </c>
      <c r="C17430" t="s">
        <v>20216</v>
      </c>
    </row>
    <row r="17431" spans="2:5" x14ac:dyDescent="0.35">
      <c r="B17431" t="s">
        <v>20511</v>
      </c>
      <c r="C17431" t="s">
        <v>20216</v>
      </c>
      <c r="D17431" t="s">
        <v>5688</v>
      </c>
      <c r="E17431" t="s">
        <v>1032</v>
      </c>
    </row>
    <row r="17432" spans="2:5" x14ac:dyDescent="0.35">
      <c r="B17432" t="s">
        <v>20512</v>
      </c>
      <c r="C17432" t="s">
        <v>20216</v>
      </c>
    </row>
    <row r="17433" spans="2:5" x14ac:dyDescent="0.35">
      <c r="B17433" t="s">
        <v>19141</v>
      </c>
      <c r="C17433" t="s">
        <v>20216</v>
      </c>
    </row>
    <row r="17434" spans="2:5" x14ac:dyDescent="0.35">
      <c r="B17434" t="s">
        <v>20513</v>
      </c>
      <c r="C17434" t="s">
        <v>20216</v>
      </c>
    </row>
    <row r="17435" spans="2:5" x14ac:dyDescent="0.35">
      <c r="B17435" t="s">
        <v>7664</v>
      </c>
      <c r="C17435" t="s">
        <v>20216</v>
      </c>
    </row>
    <row r="17436" spans="2:5" x14ac:dyDescent="0.35">
      <c r="B17436" t="s">
        <v>20514</v>
      </c>
      <c r="C17436" t="s">
        <v>20216</v>
      </c>
      <c r="D17436" t="s">
        <v>5724</v>
      </c>
      <c r="E17436" t="s">
        <v>1059</v>
      </c>
    </row>
    <row r="17437" spans="2:5" x14ac:dyDescent="0.35">
      <c r="B17437" t="s">
        <v>7668</v>
      </c>
      <c r="C17437" t="s">
        <v>20216</v>
      </c>
      <c r="D17437" t="s">
        <v>5724</v>
      </c>
      <c r="E17437" t="s">
        <v>1059</v>
      </c>
    </row>
    <row r="17438" spans="2:5" x14ac:dyDescent="0.35">
      <c r="B17438" t="s">
        <v>20515</v>
      </c>
      <c r="C17438" t="s">
        <v>20216</v>
      </c>
    </row>
    <row r="17439" spans="2:5" x14ac:dyDescent="0.35">
      <c r="B17439" t="s">
        <v>20516</v>
      </c>
      <c r="C17439" t="s">
        <v>20216</v>
      </c>
    </row>
    <row r="17440" spans="2:5" x14ac:dyDescent="0.35">
      <c r="B17440" t="s">
        <v>20517</v>
      </c>
      <c r="C17440" t="s">
        <v>20216</v>
      </c>
    </row>
    <row r="17441" spans="2:5" x14ac:dyDescent="0.35">
      <c r="B17441" t="s">
        <v>20518</v>
      </c>
      <c r="C17441" t="s">
        <v>20216</v>
      </c>
    </row>
    <row r="17442" spans="2:5" x14ac:dyDescent="0.35">
      <c r="B17442" t="s">
        <v>20519</v>
      </c>
      <c r="C17442" t="s">
        <v>20216</v>
      </c>
    </row>
    <row r="17443" spans="2:5" x14ac:dyDescent="0.35">
      <c r="B17443" t="s">
        <v>20520</v>
      </c>
      <c r="C17443" t="s">
        <v>20216</v>
      </c>
    </row>
    <row r="17444" spans="2:5" x14ac:dyDescent="0.35">
      <c r="B17444" t="s">
        <v>20521</v>
      </c>
      <c r="C17444" t="s">
        <v>20216</v>
      </c>
    </row>
    <row r="17445" spans="2:5" x14ac:dyDescent="0.35">
      <c r="B17445" t="s">
        <v>20522</v>
      </c>
      <c r="C17445" t="s">
        <v>20216</v>
      </c>
    </row>
    <row r="17446" spans="2:5" x14ac:dyDescent="0.35">
      <c r="B17446" t="s">
        <v>5751</v>
      </c>
      <c r="C17446" t="s">
        <v>20216</v>
      </c>
      <c r="D17446" t="s">
        <v>5752</v>
      </c>
      <c r="E17446" t="s">
        <v>1059</v>
      </c>
    </row>
    <row r="17447" spans="2:5" x14ac:dyDescent="0.35">
      <c r="B17447" t="s">
        <v>20523</v>
      </c>
      <c r="C17447" t="s">
        <v>20216</v>
      </c>
    </row>
    <row r="17448" spans="2:5" x14ac:dyDescent="0.35">
      <c r="B17448" t="s">
        <v>20524</v>
      </c>
      <c r="C17448" t="s">
        <v>20216</v>
      </c>
    </row>
    <row r="17449" spans="2:5" x14ac:dyDescent="0.35">
      <c r="B17449" t="s">
        <v>20525</v>
      </c>
      <c r="C17449" t="s">
        <v>20216</v>
      </c>
    </row>
    <row r="17450" spans="2:5" x14ac:dyDescent="0.35">
      <c r="B17450" t="s">
        <v>20526</v>
      </c>
      <c r="C17450" t="s">
        <v>20216</v>
      </c>
    </row>
    <row r="17451" spans="2:5" x14ac:dyDescent="0.35">
      <c r="B17451" t="s">
        <v>20527</v>
      </c>
      <c r="C17451" t="s">
        <v>20216</v>
      </c>
    </row>
    <row r="17452" spans="2:5" x14ac:dyDescent="0.35">
      <c r="B17452" t="s">
        <v>20528</v>
      </c>
      <c r="C17452" t="s">
        <v>20216</v>
      </c>
      <c r="D17452" t="s">
        <v>5789</v>
      </c>
      <c r="E17452" t="s">
        <v>1028</v>
      </c>
    </row>
    <row r="17453" spans="2:5" x14ac:dyDescent="0.35">
      <c r="B17453" t="s">
        <v>5790</v>
      </c>
      <c r="C17453" t="s">
        <v>20216</v>
      </c>
      <c r="D17453" t="s">
        <v>5789</v>
      </c>
      <c r="E17453" t="s">
        <v>1028</v>
      </c>
    </row>
    <row r="17454" spans="2:5" x14ac:dyDescent="0.35">
      <c r="B17454" t="s">
        <v>5791</v>
      </c>
      <c r="C17454" t="s">
        <v>20216</v>
      </c>
      <c r="D17454" t="s">
        <v>1346</v>
      </c>
      <c r="E17454" t="s">
        <v>1062</v>
      </c>
    </row>
    <row r="17455" spans="2:5" x14ac:dyDescent="0.35">
      <c r="B17455" t="s">
        <v>13807</v>
      </c>
      <c r="C17455" t="s">
        <v>20216</v>
      </c>
      <c r="D17455" t="s">
        <v>1346</v>
      </c>
      <c r="E17455" t="s">
        <v>1062</v>
      </c>
    </row>
    <row r="17456" spans="2:5" x14ac:dyDescent="0.35">
      <c r="B17456" t="s">
        <v>20529</v>
      </c>
      <c r="C17456" t="s">
        <v>20216</v>
      </c>
    </row>
    <row r="17457" spans="2:5" x14ac:dyDescent="0.35">
      <c r="B17457" t="s">
        <v>1473</v>
      </c>
      <c r="C17457" t="s">
        <v>20216</v>
      </c>
      <c r="D17457" t="s">
        <v>1587</v>
      </c>
      <c r="E17457" t="s">
        <v>1059</v>
      </c>
    </row>
    <row r="17458" spans="2:5" x14ac:dyDescent="0.35">
      <c r="B17458" t="s">
        <v>5799</v>
      </c>
      <c r="C17458" t="s">
        <v>20216</v>
      </c>
      <c r="D17458" t="s">
        <v>1588</v>
      </c>
      <c r="E17458" t="s">
        <v>1059</v>
      </c>
    </row>
    <row r="17459" spans="2:5" x14ac:dyDescent="0.35">
      <c r="B17459" t="s">
        <v>20530</v>
      </c>
      <c r="C17459" t="s">
        <v>20216</v>
      </c>
    </row>
    <row r="17460" spans="2:5" x14ac:dyDescent="0.35">
      <c r="B17460" t="s">
        <v>20531</v>
      </c>
      <c r="C17460" t="s">
        <v>20216</v>
      </c>
    </row>
    <row r="17461" spans="2:5" x14ac:dyDescent="0.35">
      <c r="B17461" t="s">
        <v>20532</v>
      </c>
      <c r="C17461" t="s">
        <v>20216</v>
      </c>
      <c r="D17461" t="s">
        <v>13172</v>
      </c>
      <c r="E17461" t="s">
        <v>1048</v>
      </c>
    </row>
    <row r="17462" spans="2:5" x14ac:dyDescent="0.35">
      <c r="B17462" t="s">
        <v>5814</v>
      </c>
      <c r="C17462" t="s">
        <v>20216</v>
      </c>
      <c r="D17462" t="s">
        <v>5815</v>
      </c>
      <c r="E17462" t="s">
        <v>1028</v>
      </c>
    </row>
    <row r="17463" spans="2:5" x14ac:dyDescent="0.35">
      <c r="B17463" t="s">
        <v>20533</v>
      </c>
      <c r="C17463" t="s">
        <v>20216</v>
      </c>
    </row>
    <row r="17464" spans="2:5" x14ac:dyDescent="0.35">
      <c r="B17464" t="s">
        <v>20534</v>
      </c>
      <c r="C17464" t="s">
        <v>20216</v>
      </c>
    </row>
    <row r="17465" spans="2:5" x14ac:dyDescent="0.35">
      <c r="B17465" t="s">
        <v>20535</v>
      </c>
      <c r="C17465" t="s">
        <v>20216</v>
      </c>
    </row>
    <row r="17466" spans="2:5" x14ac:dyDescent="0.35">
      <c r="B17466" t="s">
        <v>5822</v>
      </c>
      <c r="C17466" t="s">
        <v>20216</v>
      </c>
      <c r="D17466" t="s">
        <v>5821</v>
      </c>
      <c r="E17466" t="s">
        <v>1059</v>
      </c>
    </row>
    <row r="17467" spans="2:5" x14ac:dyDescent="0.35">
      <c r="B17467" t="s">
        <v>20536</v>
      </c>
      <c r="C17467" t="s">
        <v>20216</v>
      </c>
    </row>
    <row r="17468" spans="2:5" x14ac:dyDescent="0.35">
      <c r="B17468" t="s">
        <v>20537</v>
      </c>
      <c r="C17468" t="s">
        <v>20216</v>
      </c>
    </row>
    <row r="17469" spans="2:5" x14ac:dyDescent="0.35">
      <c r="B17469" t="s">
        <v>5825</v>
      </c>
      <c r="C17469" t="s">
        <v>20216</v>
      </c>
      <c r="D17469" t="s">
        <v>5824</v>
      </c>
      <c r="E17469" t="s">
        <v>1041</v>
      </c>
    </row>
    <row r="17470" spans="2:5" x14ac:dyDescent="0.35">
      <c r="B17470" t="s">
        <v>20538</v>
      </c>
      <c r="C17470" t="s">
        <v>20216</v>
      </c>
    </row>
    <row r="17471" spans="2:5" x14ac:dyDescent="0.35">
      <c r="B17471" t="s">
        <v>7779</v>
      </c>
      <c r="C17471" t="s">
        <v>20216</v>
      </c>
    </row>
    <row r="17472" spans="2:5" x14ac:dyDescent="0.35">
      <c r="B17472" t="s">
        <v>7780</v>
      </c>
      <c r="C17472" t="s">
        <v>20216</v>
      </c>
    </row>
    <row r="17473" spans="2:5" x14ac:dyDescent="0.35">
      <c r="B17473" t="s">
        <v>20539</v>
      </c>
      <c r="C17473" t="s">
        <v>20216</v>
      </c>
    </row>
    <row r="17474" spans="2:5" x14ac:dyDescent="0.35">
      <c r="B17474" t="s">
        <v>20540</v>
      </c>
      <c r="C17474" t="s">
        <v>20216</v>
      </c>
    </row>
    <row r="17475" spans="2:5" x14ac:dyDescent="0.35">
      <c r="B17475" t="s">
        <v>20541</v>
      </c>
      <c r="C17475" t="s">
        <v>20216</v>
      </c>
    </row>
    <row r="17476" spans="2:5" x14ac:dyDescent="0.35">
      <c r="B17476" t="s">
        <v>20542</v>
      </c>
      <c r="C17476" t="s">
        <v>20216</v>
      </c>
    </row>
    <row r="17477" spans="2:5" x14ac:dyDescent="0.35">
      <c r="B17477" t="s">
        <v>20543</v>
      </c>
      <c r="C17477" t="s">
        <v>20216</v>
      </c>
    </row>
    <row r="17478" spans="2:5" x14ac:dyDescent="0.35">
      <c r="B17478" t="s">
        <v>20544</v>
      </c>
      <c r="C17478" t="s">
        <v>20216</v>
      </c>
    </row>
    <row r="17479" spans="2:5" x14ac:dyDescent="0.35">
      <c r="B17479" t="s">
        <v>20545</v>
      </c>
      <c r="C17479" t="s">
        <v>20216</v>
      </c>
    </row>
    <row r="17480" spans="2:5" x14ac:dyDescent="0.35">
      <c r="B17480" t="s">
        <v>20546</v>
      </c>
      <c r="C17480" t="s">
        <v>20216</v>
      </c>
    </row>
    <row r="17481" spans="2:5" x14ac:dyDescent="0.35">
      <c r="B17481" t="s">
        <v>20547</v>
      </c>
      <c r="C17481" t="s">
        <v>20216</v>
      </c>
    </row>
    <row r="17482" spans="2:5" x14ac:dyDescent="0.35">
      <c r="B17482" t="s">
        <v>20548</v>
      </c>
      <c r="C17482" t="s">
        <v>20216</v>
      </c>
    </row>
    <row r="17483" spans="2:5" x14ac:dyDescent="0.35">
      <c r="B17483" t="s">
        <v>20549</v>
      </c>
      <c r="C17483" t="s">
        <v>20216</v>
      </c>
    </row>
    <row r="17484" spans="2:5" x14ac:dyDescent="0.35">
      <c r="B17484" t="s">
        <v>20550</v>
      </c>
      <c r="C17484" t="s">
        <v>20216</v>
      </c>
    </row>
    <row r="17485" spans="2:5" x14ac:dyDescent="0.35">
      <c r="B17485" t="s">
        <v>7814</v>
      </c>
      <c r="C17485" t="s">
        <v>20216</v>
      </c>
      <c r="D17485" t="s">
        <v>5875</v>
      </c>
      <c r="E17485" t="s">
        <v>1057</v>
      </c>
    </row>
    <row r="17486" spans="2:5" x14ac:dyDescent="0.35">
      <c r="B17486" t="s">
        <v>20551</v>
      </c>
      <c r="C17486" t="s">
        <v>20216</v>
      </c>
    </row>
    <row r="17487" spans="2:5" x14ac:dyDescent="0.35">
      <c r="B17487" t="s">
        <v>5880</v>
      </c>
      <c r="C17487" t="s">
        <v>20216</v>
      </c>
      <c r="D17487" t="s">
        <v>5881</v>
      </c>
      <c r="E17487" t="s">
        <v>1048</v>
      </c>
    </row>
    <row r="17488" spans="2:5" x14ac:dyDescent="0.35">
      <c r="B17488" t="s">
        <v>20552</v>
      </c>
      <c r="C17488" t="s">
        <v>20216</v>
      </c>
    </row>
    <row r="17489" spans="2:5" x14ac:dyDescent="0.35">
      <c r="B17489" t="s">
        <v>20553</v>
      </c>
      <c r="C17489" t="s">
        <v>20216</v>
      </c>
    </row>
    <row r="17490" spans="2:5" x14ac:dyDescent="0.35">
      <c r="B17490" t="s">
        <v>5884</v>
      </c>
      <c r="C17490" t="s">
        <v>20216</v>
      </c>
      <c r="D17490" t="s">
        <v>5885</v>
      </c>
      <c r="E17490" t="s">
        <v>4149</v>
      </c>
    </row>
    <row r="17491" spans="2:5" x14ac:dyDescent="0.35">
      <c r="B17491" t="s">
        <v>20554</v>
      </c>
      <c r="C17491" t="s">
        <v>20216</v>
      </c>
      <c r="D17491" t="s">
        <v>5885</v>
      </c>
      <c r="E17491" t="s">
        <v>4149</v>
      </c>
    </row>
    <row r="17492" spans="2:5" x14ac:dyDescent="0.35">
      <c r="B17492" t="s">
        <v>14154</v>
      </c>
      <c r="C17492" t="s">
        <v>20216</v>
      </c>
      <c r="D17492" t="s">
        <v>12592</v>
      </c>
      <c r="E17492" t="s">
        <v>1041</v>
      </c>
    </row>
    <row r="17493" spans="2:5" x14ac:dyDescent="0.35">
      <c r="B17493" t="s">
        <v>5893</v>
      </c>
      <c r="C17493" t="s">
        <v>20216</v>
      </c>
      <c r="D17493" t="s">
        <v>5894</v>
      </c>
      <c r="E17493" t="s">
        <v>1032</v>
      </c>
    </row>
    <row r="17494" spans="2:5" x14ac:dyDescent="0.35">
      <c r="B17494" t="s">
        <v>5895</v>
      </c>
      <c r="C17494" t="s">
        <v>20216</v>
      </c>
      <c r="D17494" t="s">
        <v>5894</v>
      </c>
      <c r="E17494" t="s">
        <v>1032</v>
      </c>
    </row>
    <row r="17495" spans="2:5" x14ac:dyDescent="0.35">
      <c r="B17495" t="s">
        <v>20555</v>
      </c>
      <c r="C17495" t="s">
        <v>20216</v>
      </c>
    </row>
    <row r="17496" spans="2:5" x14ac:dyDescent="0.35">
      <c r="B17496" t="s">
        <v>20556</v>
      </c>
      <c r="C17496" t="s">
        <v>20216</v>
      </c>
    </row>
    <row r="17497" spans="2:5" x14ac:dyDescent="0.35">
      <c r="B17497" t="s">
        <v>20557</v>
      </c>
      <c r="C17497" t="s">
        <v>20216</v>
      </c>
    </row>
    <row r="17498" spans="2:5" x14ac:dyDescent="0.35">
      <c r="B17498" t="s">
        <v>20558</v>
      </c>
      <c r="C17498" t="s">
        <v>20216</v>
      </c>
    </row>
    <row r="17499" spans="2:5" x14ac:dyDescent="0.35">
      <c r="B17499" t="s">
        <v>20559</v>
      </c>
      <c r="C17499" t="s">
        <v>20216</v>
      </c>
    </row>
    <row r="17500" spans="2:5" x14ac:dyDescent="0.35">
      <c r="B17500" t="s">
        <v>20560</v>
      </c>
      <c r="C17500" t="s">
        <v>20216</v>
      </c>
    </row>
    <row r="17501" spans="2:5" x14ac:dyDescent="0.35">
      <c r="B17501" t="s">
        <v>7853</v>
      </c>
      <c r="C17501" t="s">
        <v>20216</v>
      </c>
      <c r="D17501" t="s">
        <v>5914</v>
      </c>
      <c r="E17501" t="s">
        <v>1062</v>
      </c>
    </row>
    <row r="17502" spans="2:5" x14ac:dyDescent="0.35">
      <c r="B17502" t="s">
        <v>7858</v>
      </c>
      <c r="C17502" t="s">
        <v>20216</v>
      </c>
    </row>
    <row r="17503" spans="2:5" x14ac:dyDescent="0.35">
      <c r="B17503" t="s">
        <v>1480</v>
      </c>
      <c r="C17503" t="s">
        <v>20216</v>
      </c>
      <c r="D17503" t="s">
        <v>1593</v>
      </c>
      <c r="E17503" t="s">
        <v>1062</v>
      </c>
    </row>
    <row r="17504" spans="2:5" x14ac:dyDescent="0.35">
      <c r="B17504" t="s">
        <v>20561</v>
      </c>
      <c r="C17504" t="s">
        <v>20216</v>
      </c>
    </row>
    <row r="17505" spans="2:5" x14ac:dyDescent="0.35">
      <c r="B17505" t="s">
        <v>1481</v>
      </c>
      <c r="C17505" t="s">
        <v>20216</v>
      </c>
      <c r="D17505" t="s">
        <v>1594</v>
      </c>
      <c r="E17505" t="s">
        <v>1046</v>
      </c>
    </row>
    <row r="17506" spans="2:5" x14ac:dyDescent="0.35">
      <c r="B17506" t="s">
        <v>5927</v>
      </c>
      <c r="C17506" t="s">
        <v>20216</v>
      </c>
      <c r="D17506" t="s">
        <v>5928</v>
      </c>
      <c r="E17506" t="s">
        <v>1057</v>
      </c>
    </row>
    <row r="17507" spans="2:5" x14ac:dyDescent="0.35">
      <c r="B17507" t="s">
        <v>5931</v>
      </c>
      <c r="C17507" t="s">
        <v>20216</v>
      </c>
      <c r="D17507" t="s">
        <v>5928</v>
      </c>
      <c r="E17507" t="s">
        <v>1057</v>
      </c>
    </row>
    <row r="17508" spans="2:5" x14ac:dyDescent="0.35">
      <c r="B17508" t="s">
        <v>20562</v>
      </c>
      <c r="C17508" t="s">
        <v>20216</v>
      </c>
    </row>
    <row r="17509" spans="2:5" x14ac:dyDescent="0.35">
      <c r="B17509" t="s">
        <v>20563</v>
      </c>
      <c r="C17509" t="s">
        <v>20216</v>
      </c>
    </row>
    <row r="17510" spans="2:5" x14ac:dyDescent="0.35">
      <c r="B17510" t="s">
        <v>1486</v>
      </c>
      <c r="C17510" t="s">
        <v>20216</v>
      </c>
    </row>
    <row r="17511" spans="2:5" x14ac:dyDescent="0.35">
      <c r="B17511" t="s">
        <v>5948</v>
      </c>
      <c r="C17511" t="s">
        <v>20216</v>
      </c>
      <c r="D17511" t="s">
        <v>5947</v>
      </c>
      <c r="E17511" t="s">
        <v>1059</v>
      </c>
    </row>
    <row r="17512" spans="2:5" x14ac:dyDescent="0.35">
      <c r="B17512" t="s">
        <v>20564</v>
      </c>
      <c r="C17512" t="s">
        <v>20216</v>
      </c>
    </row>
    <row r="17513" spans="2:5" x14ac:dyDescent="0.35">
      <c r="B17513" t="s">
        <v>20565</v>
      </c>
      <c r="C17513" t="s">
        <v>20216</v>
      </c>
    </row>
    <row r="17514" spans="2:5" x14ac:dyDescent="0.35">
      <c r="B17514" t="s">
        <v>20566</v>
      </c>
      <c r="C17514" t="s">
        <v>20216</v>
      </c>
    </row>
    <row r="17515" spans="2:5" x14ac:dyDescent="0.35">
      <c r="B17515" t="s">
        <v>7891</v>
      </c>
      <c r="C17515" t="s">
        <v>20216</v>
      </c>
    </row>
    <row r="17516" spans="2:5" x14ac:dyDescent="0.35">
      <c r="B17516" t="s">
        <v>20567</v>
      </c>
      <c r="C17516" t="s">
        <v>20216</v>
      </c>
    </row>
    <row r="17517" spans="2:5" x14ac:dyDescent="0.35">
      <c r="B17517" t="s">
        <v>7905</v>
      </c>
      <c r="C17517" t="s">
        <v>20216</v>
      </c>
      <c r="D17517" t="s">
        <v>8745</v>
      </c>
      <c r="E17517" t="s">
        <v>1062</v>
      </c>
    </row>
    <row r="17518" spans="2:5" x14ac:dyDescent="0.35">
      <c r="B17518" t="s">
        <v>7914</v>
      </c>
      <c r="C17518" t="s">
        <v>20216</v>
      </c>
      <c r="D17518" t="s">
        <v>8748</v>
      </c>
      <c r="E17518" t="s">
        <v>1059</v>
      </c>
    </row>
    <row r="17519" spans="2:5" x14ac:dyDescent="0.35">
      <c r="B17519" t="s">
        <v>20568</v>
      </c>
      <c r="C17519" t="s">
        <v>20216</v>
      </c>
    </row>
    <row r="17520" spans="2:5" x14ac:dyDescent="0.35">
      <c r="B17520" t="s">
        <v>20569</v>
      </c>
      <c r="C17520" t="s">
        <v>20216</v>
      </c>
    </row>
    <row r="17521" spans="2:5" x14ac:dyDescent="0.35">
      <c r="B17521" t="s">
        <v>7922</v>
      </c>
      <c r="C17521" t="s">
        <v>20216</v>
      </c>
    </row>
    <row r="17522" spans="2:5" x14ac:dyDescent="0.35">
      <c r="B17522" t="s">
        <v>20570</v>
      </c>
      <c r="C17522" t="s">
        <v>20216</v>
      </c>
    </row>
    <row r="17523" spans="2:5" x14ac:dyDescent="0.35">
      <c r="B17523" t="s">
        <v>20571</v>
      </c>
      <c r="C17523" t="s">
        <v>20216</v>
      </c>
    </row>
    <row r="17524" spans="2:5" x14ac:dyDescent="0.35">
      <c r="B17524" t="s">
        <v>7929</v>
      </c>
      <c r="C17524" t="s">
        <v>20216</v>
      </c>
      <c r="D17524" t="s">
        <v>8754</v>
      </c>
      <c r="E17524" t="s">
        <v>4149</v>
      </c>
    </row>
    <row r="17525" spans="2:5" x14ac:dyDescent="0.35">
      <c r="B17525" t="s">
        <v>20572</v>
      </c>
      <c r="C17525" t="s">
        <v>20216</v>
      </c>
    </row>
    <row r="17526" spans="2:5" x14ac:dyDescent="0.35">
      <c r="B17526" t="s">
        <v>6019</v>
      </c>
      <c r="C17526" t="s">
        <v>20216</v>
      </c>
      <c r="D17526" t="s">
        <v>6020</v>
      </c>
      <c r="E17526" t="s">
        <v>1032</v>
      </c>
    </row>
    <row r="17527" spans="2:5" x14ac:dyDescent="0.35">
      <c r="B17527" t="s">
        <v>20573</v>
      </c>
      <c r="C17527" t="s">
        <v>20216</v>
      </c>
    </row>
    <row r="17528" spans="2:5" x14ac:dyDescent="0.35">
      <c r="B17528" t="s">
        <v>20574</v>
      </c>
      <c r="C17528" t="s">
        <v>20216</v>
      </c>
    </row>
    <row r="17529" spans="2:5" x14ac:dyDescent="0.35">
      <c r="B17529" t="s">
        <v>7962</v>
      </c>
      <c r="C17529" t="s">
        <v>20216</v>
      </c>
      <c r="D17529" t="s">
        <v>8770</v>
      </c>
      <c r="E17529" t="s">
        <v>1032</v>
      </c>
    </row>
    <row r="17530" spans="2:5" x14ac:dyDescent="0.35">
      <c r="B17530" t="s">
        <v>20575</v>
      </c>
      <c r="C17530" t="s">
        <v>20216</v>
      </c>
    </row>
    <row r="17531" spans="2:5" x14ac:dyDescent="0.35">
      <c r="B17531" t="s">
        <v>20576</v>
      </c>
      <c r="C17531" t="s">
        <v>20216</v>
      </c>
    </row>
    <row r="17532" spans="2:5" x14ac:dyDescent="0.35">
      <c r="B17532" t="s">
        <v>20577</v>
      </c>
      <c r="C17532" t="s">
        <v>20216</v>
      </c>
    </row>
    <row r="17533" spans="2:5" x14ac:dyDescent="0.35">
      <c r="B17533" t="s">
        <v>20578</v>
      </c>
      <c r="C17533" t="s">
        <v>20216</v>
      </c>
    </row>
    <row r="17534" spans="2:5" x14ac:dyDescent="0.35">
      <c r="B17534" t="s">
        <v>7963</v>
      </c>
      <c r="C17534" t="s">
        <v>20216</v>
      </c>
    </row>
    <row r="17535" spans="2:5" x14ac:dyDescent="0.35">
      <c r="B17535" t="s">
        <v>20579</v>
      </c>
      <c r="C17535" t="s">
        <v>20216</v>
      </c>
    </row>
    <row r="17536" spans="2:5" x14ac:dyDescent="0.35">
      <c r="B17536" t="s">
        <v>20580</v>
      </c>
      <c r="C17536" t="s">
        <v>20216</v>
      </c>
      <c r="D17536" t="s">
        <v>12620</v>
      </c>
      <c r="E17536" t="s">
        <v>1105</v>
      </c>
    </row>
    <row r="17537" spans="2:5" x14ac:dyDescent="0.35">
      <c r="B17537" t="s">
        <v>20581</v>
      </c>
      <c r="C17537" t="s">
        <v>20216</v>
      </c>
    </row>
    <row r="17538" spans="2:5" x14ac:dyDescent="0.35">
      <c r="B17538" t="s">
        <v>20582</v>
      </c>
      <c r="C17538" t="s">
        <v>20216</v>
      </c>
    </row>
    <row r="17539" spans="2:5" x14ac:dyDescent="0.35">
      <c r="B17539" t="s">
        <v>20583</v>
      </c>
      <c r="C17539" t="s">
        <v>20216</v>
      </c>
    </row>
    <row r="17540" spans="2:5" x14ac:dyDescent="0.35">
      <c r="B17540" t="s">
        <v>14188</v>
      </c>
      <c r="C17540" t="s">
        <v>20216</v>
      </c>
      <c r="D17540" t="s">
        <v>10198</v>
      </c>
      <c r="E17540" t="s">
        <v>1105</v>
      </c>
    </row>
    <row r="17541" spans="2:5" x14ac:dyDescent="0.35">
      <c r="B17541" t="s">
        <v>6093</v>
      </c>
      <c r="C17541" t="s">
        <v>20216</v>
      </c>
      <c r="D17541" t="s">
        <v>6094</v>
      </c>
      <c r="E17541" t="s">
        <v>1032</v>
      </c>
    </row>
    <row r="17542" spans="2:5" x14ac:dyDescent="0.35">
      <c r="B17542" t="s">
        <v>20584</v>
      </c>
      <c r="C17542" t="s">
        <v>20216</v>
      </c>
    </row>
    <row r="17543" spans="2:5" x14ac:dyDescent="0.35">
      <c r="B17543" t="s">
        <v>6103</v>
      </c>
      <c r="C17543" t="s">
        <v>20216</v>
      </c>
      <c r="D17543" t="s">
        <v>6102</v>
      </c>
      <c r="E17543" t="s">
        <v>1062</v>
      </c>
    </row>
    <row r="17544" spans="2:5" x14ac:dyDescent="0.35">
      <c r="B17544" t="s">
        <v>6104</v>
      </c>
      <c r="C17544" t="s">
        <v>20216</v>
      </c>
      <c r="D17544" t="s">
        <v>6102</v>
      </c>
      <c r="E17544" t="s">
        <v>1062</v>
      </c>
    </row>
    <row r="17545" spans="2:5" x14ac:dyDescent="0.35">
      <c r="B17545" t="s">
        <v>14189</v>
      </c>
      <c r="C17545" t="s">
        <v>20216</v>
      </c>
      <c r="D17545" t="s">
        <v>6106</v>
      </c>
      <c r="E17545" t="s">
        <v>1032</v>
      </c>
    </row>
    <row r="17546" spans="2:5" x14ac:dyDescent="0.35">
      <c r="B17546" t="s">
        <v>20585</v>
      </c>
      <c r="C17546" t="s">
        <v>20216</v>
      </c>
    </row>
    <row r="17547" spans="2:5" x14ac:dyDescent="0.35">
      <c r="B17547" t="s">
        <v>8005</v>
      </c>
      <c r="C17547" t="s">
        <v>20216</v>
      </c>
      <c r="D17547" t="s">
        <v>8785</v>
      </c>
      <c r="E17547" t="s">
        <v>1057</v>
      </c>
    </row>
    <row r="17548" spans="2:5" x14ac:dyDescent="0.35">
      <c r="B17548" t="s">
        <v>20586</v>
      </c>
      <c r="C17548" t="s">
        <v>20587</v>
      </c>
      <c r="D17548" t="s">
        <v>4147</v>
      </c>
    </row>
    <row r="17549" spans="2:5" x14ac:dyDescent="0.35">
      <c r="B17549" t="s">
        <v>20588</v>
      </c>
      <c r="C17549" t="s">
        <v>20587</v>
      </c>
      <c r="D17549" t="s">
        <v>4147</v>
      </c>
    </row>
    <row r="17550" spans="2:5" x14ac:dyDescent="0.35">
      <c r="B17550" t="s">
        <v>20589</v>
      </c>
      <c r="C17550" t="s">
        <v>20587</v>
      </c>
      <c r="D17550" t="s">
        <v>4147</v>
      </c>
    </row>
    <row r="17551" spans="2:5" x14ac:dyDescent="0.35">
      <c r="B17551" t="s">
        <v>20590</v>
      </c>
      <c r="C17551" t="s">
        <v>20587</v>
      </c>
      <c r="D17551" t="s">
        <v>4147</v>
      </c>
    </row>
    <row r="17552" spans="2:5" x14ac:dyDescent="0.35">
      <c r="B17552" t="s">
        <v>20591</v>
      </c>
      <c r="C17552" t="s">
        <v>20587</v>
      </c>
      <c r="D17552" t="s">
        <v>4147</v>
      </c>
    </row>
    <row r="17553" spans="2:4" x14ac:dyDescent="0.35">
      <c r="B17553" t="s">
        <v>20592</v>
      </c>
      <c r="C17553" t="s">
        <v>20587</v>
      </c>
      <c r="D17553" t="s">
        <v>4147</v>
      </c>
    </row>
    <row r="17554" spans="2:4" x14ac:dyDescent="0.35">
      <c r="B17554" t="s">
        <v>20593</v>
      </c>
      <c r="C17554" t="s">
        <v>20587</v>
      </c>
      <c r="D17554" t="s">
        <v>4147</v>
      </c>
    </row>
    <row r="17555" spans="2:4" x14ac:dyDescent="0.35">
      <c r="B17555" t="s">
        <v>20594</v>
      </c>
      <c r="C17555" t="s">
        <v>20587</v>
      </c>
      <c r="D17555" t="s">
        <v>4147</v>
      </c>
    </row>
    <row r="17556" spans="2:4" x14ac:dyDescent="0.35">
      <c r="B17556" t="s">
        <v>20595</v>
      </c>
      <c r="C17556" t="s">
        <v>20587</v>
      </c>
      <c r="D17556" t="s">
        <v>4147</v>
      </c>
    </row>
    <row r="17557" spans="2:4" x14ac:dyDescent="0.35">
      <c r="B17557" t="s">
        <v>19255</v>
      </c>
      <c r="C17557" t="s">
        <v>20587</v>
      </c>
      <c r="D17557" t="s">
        <v>4147</v>
      </c>
    </row>
    <row r="17558" spans="2:4" x14ac:dyDescent="0.35">
      <c r="B17558" t="s">
        <v>20596</v>
      </c>
      <c r="C17558" t="s">
        <v>20587</v>
      </c>
      <c r="D17558" t="s">
        <v>4147</v>
      </c>
    </row>
    <row r="17559" spans="2:4" x14ac:dyDescent="0.35">
      <c r="B17559" t="s">
        <v>20597</v>
      </c>
      <c r="C17559" t="s">
        <v>20587</v>
      </c>
      <c r="D17559" t="s">
        <v>4147</v>
      </c>
    </row>
    <row r="17560" spans="2:4" x14ac:dyDescent="0.35">
      <c r="B17560" t="s">
        <v>20598</v>
      </c>
      <c r="C17560" t="s">
        <v>20587</v>
      </c>
      <c r="D17560" t="s">
        <v>4147</v>
      </c>
    </row>
    <row r="17561" spans="2:4" x14ac:dyDescent="0.35">
      <c r="B17561" t="s">
        <v>20599</v>
      </c>
      <c r="C17561" t="s">
        <v>20587</v>
      </c>
      <c r="D17561" t="s">
        <v>4147</v>
      </c>
    </row>
    <row r="17562" spans="2:4" x14ac:dyDescent="0.35">
      <c r="B17562" t="s">
        <v>20600</v>
      </c>
      <c r="C17562" t="s">
        <v>20587</v>
      </c>
      <c r="D17562" t="s">
        <v>4147</v>
      </c>
    </row>
    <row r="17563" spans="2:4" x14ac:dyDescent="0.35">
      <c r="B17563" t="s">
        <v>20601</v>
      </c>
      <c r="C17563" t="s">
        <v>20587</v>
      </c>
      <c r="D17563" t="s">
        <v>4147</v>
      </c>
    </row>
    <row r="17564" spans="2:4" x14ac:dyDescent="0.35">
      <c r="B17564" t="s">
        <v>20602</v>
      </c>
      <c r="C17564" t="s">
        <v>20587</v>
      </c>
      <c r="D17564" t="s">
        <v>4147</v>
      </c>
    </row>
    <row r="17565" spans="2:4" x14ac:dyDescent="0.35">
      <c r="B17565" t="s">
        <v>19261</v>
      </c>
      <c r="C17565" t="s">
        <v>20587</v>
      </c>
      <c r="D17565" t="s">
        <v>4147</v>
      </c>
    </row>
    <row r="17566" spans="2:4" x14ac:dyDescent="0.35">
      <c r="B17566" t="s">
        <v>20603</v>
      </c>
      <c r="C17566" t="s">
        <v>20587</v>
      </c>
      <c r="D17566" t="s">
        <v>4147</v>
      </c>
    </row>
    <row r="17567" spans="2:4" x14ac:dyDescent="0.35">
      <c r="B17567" t="s">
        <v>20604</v>
      </c>
      <c r="C17567" t="s">
        <v>20587</v>
      </c>
      <c r="D17567" t="s">
        <v>4147</v>
      </c>
    </row>
    <row r="17568" spans="2:4" x14ac:dyDescent="0.35">
      <c r="B17568" t="s">
        <v>19263</v>
      </c>
      <c r="C17568" t="s">
        <v>20587</v>
      </c>
      <c r="D17568" t="s">
        <v>4147</v>
      </c>
    </row>
    <row r="17569" spans="2:4" x14ac:dyDescent="0.35">
      <c r="B17569" t="s">
        <v>20605</v>
      </c>
      <c r="C17569" t="s">
        <v>20587</v>
      </c>
      <c r="D17569" t="s">
        <v>4147</v>
      </c>
    </row>
    <row r="17570" spans="2:4" x14ac:dyDescent="0.35">
      <c r="B17570" t="s">
        <v>20606</v>
      </c>
      <c r="C17570" t="s">
        <v>20587</v>
      </c>
      <c r="D17570" t="s">
        <v>4147</v>
      </c>
    </row>
    <row r="17571" spans="2:4" x14ac:dyDescent="0.35">
      <c r="B17571" t="s">
        <v>20607</v>
      </c>
      <c r="C17571" t="s">
        <v>20587</v>
      </c>
      <c r="D17571" t="s">
        <v>4147</v>
      </c>
    </row>
    <row r="17572" spans="2:4" x14ac:dyDescent="0.35">
      <c r="B17572" t="s">
        <v>19264</v>
      </c>
      <c r="C17572" t="s">
        <v>20587</v>
      </c>
      <c r="D17572" t="s">
        <v>4147</v>
      </c>
    </row>
    <row r="17573" spans="2:4" x14ac:dyDescent="0.35">
      <c r="B17573" t="s">
        <v>19265</v>
      </c>
      <c r="C17573" t="s">
        <v>20587</v>
      </c>
      <c r="D17573" t="s">
        <v>4147</v>
      </c>
    </row>
    <row r="17574" spans="2:4" x14ac:dyDescent="0.35">
      <c r="B17574" t="s">
        <v>9101</v>
      </c>
      <c r="C17574" t="s">
        <v>20587</v>
      </c>
      <c r="D17574" t="s">
        <v>4147</v>
      </c>
    </row>
    <row r="17575" spans="2:4" x14ac:dyDescent="0.35">
      <c r="B17575" t="s">
        <v>19266</v>
      </c>
      <c r="C17575" t="s">
        <v>20587</v>
      </c>
      <c r="D17575" t="s">
        <v>4147</v>
      </c>
    </row>
    <row r="17576" spans="2:4" x14ac:dyDescent="0.35">
      <c r="B17576" t="s">
        <v>9102</v>
      </c>
      <c r="C17576" t="s">
        <v>20587</v>
      </c>
    </row>
    <row r="17577" spans="2:4" x14ac:dyDescent="0.35">
      <c r="B17577" t="s">
        <v>19268</v>
      </c>
      <c r="C17577" t="s">
        <v>20587</v>
      </c>
      <c r="D17577" t="s">
        <v>4147</v>
      </c>
    </row>
    <row r="17578" spans="2:4" x14ac:dyDescent="0.35">
      <c r="B17578" t="s">
        <v>19269</v>
      </c>
      <c r="C17578" t="s">
        <v>20587</v>
      </c>
      <c r="D17578" t="s">
        <v>4147</v>
      </c>
    </row>
    <row r="17579" spans="2:4" x14ac:dyDescent="0.35">
      <c r="B17579" t="s">
        <v>19270</v>
      </c>
      <c r="C17579" t="s">
        <v>20587</v>
      </c>
      <c r="D17579" t="s">
        <v>4147</v>
      </c>
    </row>
    <row r="17580" spans="2:4" x14ac:dyDescent="0.35">
      <c r="B17580" t="s">
        <v>20608</v>
      </c>
      <c r="C17580" t="s">
        <v>20587</v>
      </c>
      <c r="D17580" t="s">
        <v>4147</v>
      </c>
    </row>
    <row r="17581" spans="2:4" x14ac:dyDescent="0.35">
      <c r="B17581" t="s">
        <v>19271</v>
      </c>
      <c r="C17581" t="s">
        <v>20587</v>
      </c>
      <c r="D17581" t="s">
        <v>4147</v>
      </c>
    </row>
    <row r="17582" spans="2:4" x14ac:dyDescent="0.35">
      <c r="B17582" t="s">
        <v>20609</v>
      </c>
      <c r="C17582" t="s">
        <v>20587</v>
      </c>
      <c r="D17582" t="s">
        <v>4147</v>
      </c>
    </row>
    <row r="17583" spans="2:4" x14ac:dyDescent="0.35">
      <c r="B17583" t="s">
        <v>20610</v>
      </c>
      <c r="C17583" t="s">
        <v>20587</v>
      </c>
      <c r="D17583" t="s">
        <v>4147</v>
      </c>
    </row>
    <row r="17584" spans="2:4" x14ac:dyDescent="0.35">
      <c r="B17584" t="s">
        <v>20611</v>
      </c>
      <c r="C17584" t="s">
        <v>20587</v>
      </c>
    </row>
    <row r="17585" spans="2:4" x14ac:dyDescent="0.35">
      <c r="B17585" t="s">
        <v>20612</v>
      </c>
      <c r="C17585" t="s">
        <v>20587</v>
      </c>
      <c r="D17585" t="s">
        <v>4147</v>
      </c>
    </row>
    <row r="17586" spans="2:4" x14ac:dyDescent="0.35">
      <c r="B17586" t="s">
        <v>20613</v>
      </c>
      <c r="C17586" t="s">
        <v>20587</v>
      </c>
      <c r="D17586" t="s">
        <v>4147</v>
      </c>
    </row>
    <row r="17587" spans="2:4" x14ac:dyDescent="0.35">
      <c r="B17587" t="s">
        <v>20614</v>
      </c>
      <c r="C17587" t="s">
        <v>20587</v>
      </c>
      <c r="D17587" t="s">
        <v>4147</v>
      </c>
    </row>
    <row r="17588" spans="2:4" x14ac:dyDescent="0.35">
      <c r="B17588" t="s">
        <v>20615</v>
      </c>
      <c r="C17588" t="s">
        <v>20587</v>
      </c>
      <c r="D17588" t="s">
        <v>4147</v>
      </c>
    </row>
    <row r="17589" spans="2:4" x14ac:dyDescent="0.35">
      <c r="B17589" t="s">
        <v>20616</v>
      </c>
      <c r="C17589" t="s">
        <v>20587</v>
      </c>
      <c r="D17589" t="s">
        <v>4147</v>
      </c>
    </row>
    <row r="17590" spans="2:4" x14ac:dyDescent="0.35">
      <c r="B17590" t="s">
        <v>20617</v>
      </c>
      <c r="C17590" t="s">
        <v>20587</v>
      </c>
      <c r="D17590" t="s">
        <v>4147</v>
      </c>
    </row>
    <row r="17591" spans="2:4" x14ac:dyDescent="0.35">
      <c r="B17591" t="s">
        <v>20618</v>
      </c>
      <c r="C17591" t="s">
        <v>20587</v>
      </c>
      <c r="D17591" t="s">
        <v>4147</v>
      </c>
    </row>
    <row r="17592" spans="2:4" x14ac:dyDescent="0.35">
      <c r="B17592" t="s">
        <v>20619</v>
      </c>
      <c r="C17592" t="s">
        <v>20587</v>
      </c>
      <c r="D17592" t="s">
        <v>4147</v>
      </c>
    </row>
    <row r="17593" spans="2:4" x14ac:dyDescent="0.35">
      <c r="B17593" t="s">
        <v>19276</v>
      </c>
      <c r="C17593" t="s">
        <v>20587</v>
      </c>
      <c r="D17593" t="s">
        <v>4147</v>
      </c>
    </row>
    <row r="17594" spans="2:4" x14ac:dyDescent="0.35">
      <c r="B17594" t="s">
        <v>1486</v>
      </c>
      <c r="C17594" t="s">
        <v>20587</v>
      </c>
    </row>
    <row r="17595" spans="2:4" x14ac:dyDescent="0.35">
      <c r="B17595" t="s">
        <v>20620</v>
      </c>
      <c r="C17595" t="s">
        <v>20621</v>
      </c>
      <c r="D17595" t="s">
        <v>4147</v>
      </c>
    </row>
    <row r="17596" spans="2:4" x14ac:dyDescent="0.35">
      <c r="B17596" t="s">
        <v>20622</v>
      </c>
      <c r="C17596" t="s">
        <v>20621</v>
      </c>
      <c r="D17596" t="s">
        <v>4147</v>
      </c>
    </row>
    <row r="17597" spans="2:4" x14ac:dyDescent="0.35">
      <c r="B17597" t="s">
        <v>20623</v>
      </c>
      <c r="C17597" t="s">
        <v>20621</v>
      </c>
      <c r="D17597" t="s">
        <v>4147</v>
      </c>
    </row>
    <row r="17598" spans="2:4" x14ac:dyDescent="0.35">
      <c r="B17598" t="s">
        <v>20624</v>
      </c>
      <c r="C17598" t="s">
        <v>20621</v>
      </c>
      <c r="D17598" t="s">
        <v>4147</v>
      </c>
    </row>
    <row r="17599" spans="2:4" x14ac:dyDescent="0.35">
      <c r="B17599" t="s">
        <v>20625</v>
      </c>
      <c r="C17599" t="s">
        <v>20621</v>
      </c>
      <c r="D17599" t="s">
        <v>4147</v>
      </c>
    </row>
    <row r="17600" spans="2:4" x14ac:dyDescent="0.35">
      <c r="B17600" t="s">
        <v>20626</v>
      </c>
      <c r="C17600" t="s">
        <v>20621</v>
      </c>
      <c r="D17600" t="s">
        <v>4147</v>
      </c>
    </row>
    <row r="17601" spans="2:4" x14ac:dyDescent="0.35">
      <c r="B17601" t="s">
        <v>20627</v>
      </c>
      <c r="C17601" t="s">
        <v>20621</v>
      </c>
      <c r="D17601" t="s">
        <v>4147</v>
      </c>
    </row>
    <row r="17602" spans="2:4" x14ac:dyDescent="0.35">
      <c r="B17602" t="s">
        <v>20628</v>
      </c>
      <c r="C17602" t="s">
        <v>20621</v>
      </c>
      <c r="D17602" t="s">
        <v>4147</v>
      </c>
    </row>
    <row r="17603" spans="2:4" x14ac:dyDescent="0.35">
      <c r="B17603" t="s">
        <v>20629</v>
      </c>
      <c r="C17603" t="s">
        <v>20621</v>
      </c>
      <c r="D17603" t="s">
        <v>4147</v>
      </c>
    </row>
    <row r="17604" spans="2:4" x14ac:dyDescent="0.35">
      <c r="B17604" t="s">
        <v>20630</v>
      </c>
      <c r="C17604" t="s">
        <v>20621</v>
      </c>
      <c r="D17604" t="s">
        <v>4147</v>
      </c>
    </row>
    <row r="17605" spans="2:4" x14ac:dyDescent="0.35">
      <c r="B17605" t="s">
        <v>20631</v>
      </c>
      <c r="C17605" t="s">
        <v>20621</v>
      </c>
      <c r="D17605" t="s">
        <v>4147</v>
      </c>
    </row>
    <row r="17606" spans="2:4" x14ac:dyDescent="0.35">
      <c r="B17606" t="s">
        <v>20632</v>
      </c>
      <c r="C17606" t="s">
        <v>20621</v>
      </c>
      <c r="D17606" t="s">
        <v>4147</v>
      </c>
    </row>
    <row r="17607" spans="2:4" x14ac:dyDescent="0.35">
      <c r="B17607" t="s">
        <v>20633</v>
      </c>
      <c r="C17607" t="s">
        <v>20621</v>
      </c>
      <c r="D17607" t="s">
        <v>4147</v>
      </c>
    </row>
    <row r="17608" spans="2:4" x14ac:dyDescent="0.35">
      <c r="B17608" t="s">
        <v>20634</v>
      </c>
      <c r="C17608" t="s">
        <v>20621</v>
      </c>
      <c r="D17608" t="s">
        <v>4147</v>
      </c>
    </row>
    <row r="17609" spans="2:4" x14ac:dyDescent="0.35">
      <c r="B17609" t="s">
        <v>20635</v>
      </c>
      <c r="C17609" t="s">
        <v>20621</v>
      </c>
      <c r="D17609" t="s">
        <v>4147</v>
      </c>
    </row>
    <row r="17610" spans="2:4" x14ac:dyDescent="0.35">
      <c r="B17610" t="s">
        <v>20636</v>
      </c>
      <c r="C17610" t="s">
        <v>20621</v>
      </c>
      <c r="D17610" t="s">
        <v>4147</v>
      </c>
    </row>
    <row r="17611" spans="2:4" x14ac:dyDescent="0.35">
      <c r="B17611" t="s">
        <v>20637</v>
      </c>
      <c r="C17611" t="s">
        <v>20621</v>
      </c>
      <c r="D17611" t="s">
        <v>4147</v>
      </c>
    </row>
    <row r="17612" spans="2:4" x14ac:dyDescent="0.35">
      <c r="B17612" t="s">
        <v>20638</v>
      </c>
      <c r="C17612" t="s">
        <v>20621</v>
      </c>
      <c r="D17612" t="s">
        <v>4147</v>
      </c>
    </row>
    <row r="17613" spans="2:4" x14ac:dyDescent="0.35">
      <c r="B17613" t="s">
        <v>20639</v>
      </c>
      <c r="C17613" t="s">
        <v>20621</v>
      </c>
      <c r="D17613" t="s">
        <v>4147</v>
      </c>
    </row>
    <row r="17614" spans="2:4" x14ac:dyDescent="0.35">
      <c r="B17614" t="s">
        <v>20640</v>
      </c>
      <c r="C17614" t="s">
        <v>20621</v>
      </c>
      <c r="D17614" t="s">
        <v>4147</v>
      </c>
    </row>
    <row r="17615" spans="2:4" x14ac:dyDescent="0.35">
      <c r="B17615" t="s">
        <v>20641</v>
      </c>
      <c r="C17615" t="s">
        <v>20621</v>
      </c>
      <c r="D17615" t="s">
        <v>4147</v>
      </c>
    </row>
    <row r="17616" spans="2:4" x14ac:dyDescent="0.35">
      <c r="B17616" t="s">
        <v>20642</v>
      </c>
      <c r="C17616" t="s">
        <v>20621</v>
      </c>
      <c r="D17616" t="s">
        <v>4147</v>
      </c>
    </row>
    <row r="17617" spans="2:4" x14ac:dyDescent="0.35">
      <c r="B17617" t="s">
        <v>20643</v>
      </c>
      <c r="C17617" t="s">
        <v>20621</v>
      </c>
      <c r="D17617" t="s">
        <v>4147</v>
      </c>
    </row>
    <row r="17618" spans="2:4" x14ac:dyDescent="0.35">
      <c r="B17618" t="s">
        <v>20644</v>
      </c>
      <c r="C17618" t="s">
        <v>20621</v>
      </c>
      <c r="D17618" t="s">
        <v>4147</v>
      </c>
    </row>
    <row r="17619" spans="2:4" x14ac:dyDescent="0.35">
      <c r="B17619" t="s">
        <v>20645</v>
      </c>
      <c r="C17619" t="s">
        <v>20621</v>
      </c>
      <c r="D17619" t="s">
        <v>4147</v>
      </c>
    </row>
    <row r="17620" spans="2:4" x14ac:dyDescent="0.35">
      <c r="B17620" t="s">
        <v>20646</v>
      </c>
      <c r="C17620" t="s">
        <v>20621</v>
      </c>
      <c r="D17620" t="s">
        <v>4147</v>
      </c>
    </row>
    <row r="17621" spans="2:4" x14ac:dyDescent="0.35">
      <c r="B17621" t="s">
        <v>20647</v>
      </c>
      <c r="C17621" t="s">
        <v>20621</v>
      </c>
      <c r="D17621" t="s">
        <v>4147</v>
      </c>
    </row>
    <row r="17622" spans="2:4" x14ac:dyDescent="0.35">
      <c r="B17622" t="s">
        <v>20648</v>
      </c>
      <c r="C17622" t="s">
        <v>20621</v>
      </c>
      <c r="D17622" t="s">
        <v>4147</v>
      </c>
    </row>
    <row r="17623" spans="2:4" x14ac:dyDescent="0.35">
      <c r="B17623" t="s">
        <v>20649</v>
      </c>
      <c r="C17623" t="s">
        <v>20621</v>
      </c>
      <c r="D17623" t="s">
        <v>4147</v>
      </c>
    </row>
    <row r="17624" spans="2:4" x14ac:dyDescent="0.35">
      <c r="B17624" t="s">
        <v>20650</v>
      </c>
      <c r="C17624" t="s">
        <v>20621</v>
      </c>
      <c r="D17624" t="s">
        <v>4147</v>
      </c>
    </row>
    <row r="17625" spans="2:4" x14ac:dyDescent="0.35">
      <c r="B17625" t="s">
        <v>20651</v>
      </c>
      <c r="C17625" t="s">
        <v>20621</v>
      </c>
      <c r="D17625" t="s">
        <v>4147</v>
      </c>
    </row>
    <row r="17626" spans="2:4" x14ac:dyDescent="0.35">
      <c r="B17626" t="s">
        <v>20652</v>
      </c>
      <c r="C17626" t="s">
        <v>20621</v>
      </c>
      <c r="D17626" t="s">
        <v>4147</v>
      </c>
    </row>
    <row r="17627" spans="2:4" x14ac:dyDescent="0.35">
      <c r="B17627" t="s">
        <v>20653</v>
      </c>
      <c r="C17627" t="s">
        <v>20621</v>
      </c>
      <c r="D17627" t="s">
        <v>4147</v>
      </c>
    </row>
    <row r="17628" spans="2:4" x14ac:dyDescent="0.35">
      <c r="B17628" t="s">
        <v>20654</v>
      </c>
      <c r="C17628" t="s">
        <v>20621</v>
      </c>
      <c r="D17628" t="s">
        <v>4147</v>
      </c>
    </row>
    <row r="17629" spans="2:4" x14ac:dyDescent="0.35">
      <c r="B17629" t="s">
        <v>20655</v>
      </c>
      <c r="C17629" t="s">
        <v>20621</v>
      </c>
      <c r="D17629" t="s">
        <v>4147</v>
      </c>
    </row>
    <row r="17630" spans="2:4" x14ac:dyDescent="0.35">
      <c r="B17630" t="s">
        <v>20656</v>
      </c>
      <c r="C17630" t="s">
        <v>20621</v>
      </c>
      <c r="D17630" t="s">
        <v>4147</v>
      </c>
    </row>
    <row r="17631" spans="2:4" x14ac:dyDescent="0.35">
      <c r="B17631" t="s">
        <v>20657</v>
      </c>
      <c r="C17631" t="s">
        <v>20621</v>
      </c>
      <c r="D17631" t="s">
        <v>4147</v>
      </c>
    </row>
    <row r="17632" spans="2:4" x14ac:dyDescent="0.35">
      <c r="B17632" t="s">
        <v>20658</v>
      </c>
      <c r="C17632" t="s">
        <v>20621</v>
      </c>
      <c r="D17632" t="s">
        <v>4147</v>
      </c>
    </row>
    <row r="17633" spans="2:4" x14ac:dyDescent="0.35">
      <c r="B17633" t="s">
        <v>20659</v>
      </c>
      <c r="C17633" t="s">
        <v>20621</v>
      </c>
      <c r="D17633" t="s">
        <v>4147</v>
      </c>
    </row>
    <row r="17634" spans="2:4" x14ac:dyDescent="0.35">
      <c r="B17634" t="s">
        <v>20660</v>
      </c>
      <c r="C17634" t="s">
        <v>20621</v>
      </c>
      <c r="D17634" t="s">
        <v>4147</v>
      </c>
    </row>
    <row r="17635" spans="2:4" x14ac:dyDescent="0.35">
      <c r="B17635" t="s">
        <v>20661</v>
      </c>
      <c r="C17635" t="s">
        <v>20621</v>
      </c>
      <c r="D17635" t="s">
        <v>4147</v>
      </c>
    </row>
    <row r="17636" spans="2:4" x14ac:dyDescent="0.35">
      <c r="B17636" t="s">
        <v>20662</v>
      </c>
      <c r="C17636" t="s">
        <v>20621</v>
      </c>
      <c r="D17636" t="s">
        <v>4147</v>
      </c>
    </row>
    <row r="17637" spans="2:4" x14ac:dyDescent="0.35">
      <c r="B17637" t="s">
        <v>20663</v>
      </c>
      <c r="C17637" t="s">
        <v>20621</v>
      </c>
      <c r="D17637" t="s">
        <v>4147</v>
      </c>
    </row>
    <row r="17638" spans="2:4" x14ac:dyDescent="0.35">
      <c r="B17638" t="s">
        <v>20664</v>
      </c>
      <c r="C17638" t="s">
        <v>20621</v>
      </c>
      <c r="D17638" t="s">
        <v>4147</v>
      </c>
    </row>
    <row r="17639" spans="2:4" x14ac:dyDescent="0.35">
      <c r="B17639" t="s">
        <v>20665</v>
      </c>
      <c r="C17639" t="s">
        <v>20621</v>
      </c>
      <c r="D17639" t="s">
        <v>4147</v>
      </c>
    </row>
    <row r="17640" spans="2:4" x14ac:dyDescent="0.35">
      <c r="B17640" t="s">
        <v>20666</v>
      </c>
      <c r="C17640" t="s">
        <v>20621</v>
      </c>
      <c r="D17640" t="s">
        <v>4147</v>
      </c>
    </row>
    <row r="17641" spans="2:4" x14ac:dyDescent="0.35">
      <c r="B17641" t="s">
        <v>20667</v>
      </c>
      <c r="C17641" t="s">
        <v>20621</v>
      </c>
      <c r="D17641" t="s">
        <v>4147</v>
      </c>
    </row>
    <row r="17642" spans="2:4" x14ac:dyDescent="0.35">
      <c r="B17642" t="s">
        <v>20668</v>
      </c>
      <c r="C17642" t="s">
        <v>20621</v>
      </c>
      <c r="D17642" t="s">
        <v>4147</v>
      </c>
    </row>
    <row r="17643" spans="2:4" x14ac:dyDescent="0.35">
      <c r="B17643" t="s">
        <v>20669</v>
      </c>
      <c r="C17643" t="s">
        <v>20621</v>
      </c>
      <c r="D17643" t="s">
        <v>4147</v>
      </c>
    </row>
    <row r="17644" spans="2:4" x14ac:dyDescent="0.35">
      <c r="B17644" t="s">
        <v>20670</v>
      </c>
      <c r="C17644" t="s">
        <v>20621</v>
      </c>
      <c r="D17644" t="s">
        <v>4147</v>
      </c>
    </row>
    <row r="17645" spans="2:4" x14ac:dyDescent="0.35">
      <c r="B17645" t="s">
        <v>20671</v>
      </c>
      <c r="C17645" t="s">
        <v>20621</v>
      </c>
      <c r="D17645" t="s">
        <v>4147</v>
      </c>
    </row>
    <row r="17646" spans="2:4" x14ac:dyDescent="0.35">
      <c r="B17646" t="s">
        <v>20672</v>
      </c>
      <c r="C17646" t="s">
        <v>20621</v>
      </c>
      <c r="D17646" t="s">
        <v>4147</v>
      </c>
    </row>
    <row r="17647" spans="2:4" x14ac:dyDescent="0.35">
      <c r="B17647" t="s">
        <v>20673</v>
      </c>
      <c r="C17647" t="s">
        <v>20621</v>
      </c>
      <c r="D17647" t="s">
        <v>4147</v>
      </c>
    </row>
    <row r="17648" spans="2:4" x14ac:dyDescent="0.35">
      <c r="B17648" t="s">
        <v>20674</v>
      </c>
      <c r="C17648" t="s">
        <v>20621</v>
      </c>
      <c r="D17648" t="s">
        <v>4147</v>
      </c>
    </row>
    <row r="17649" spans="2:4" x14ac:dyDescent="0.35">
      <c r="B17649" t="s">
        <v>20675</v>
      </c>
      <c r="C17649" t="s">
        <v>20621</v>
      </c>
      <c r="D17649" t="s">
        <v>4147</v>
      </c>
    </row>
    <row r="17650" spans="2:4" x14ac:dyDescent="0.35">
      <c r="B17650" t="s">
        <v>20676</v>
      </c>
      <c r="C17650" t="s">
        <v>20621</v>
      </c>
      <c r="D17650" t="s">
        <v>4147</v>
      </c>
    </row>
    <row r="17651" spans="2:4" x14ac:dyDescent="0.35">
      <c r="B17651" t="s">
        <v>20677</v>
      </c>
      <c r="C17651" t="s">
        <v>20621</v>
      </c>
      <c r="D17651" t="s">
        <v>4147</v>
      </c>
    </row>
    <row r="17652" spans="2:4" x14ac:dyDescent="0.35">
      <c r="B17652" t="s">
        <v>20678</v>
      </c>
      <c r="C17652" t="s">
        <v>20621</v>
      </c>
      <c r="D17652" t="s">
        <v>4147</v>
      </c>
    </row>
    <row r="17653" spans="2:4" x14ac:dyDescent="0.35">
      <c r="B17653" t="s">
        <v>20679</v>
      </c>
      <c r="C17653" t="s">
        <v>20621</v>
      </c>
      <c r="D17653" t="s">
        <v>4147</v>
      </c>
    </row>
    <row r="17654" spans="2:4" x14ac:dyDescent="0.35">
      <c r="B17654" t="s">
        <v>20680</v>
      </c>
      <c r="C17654" t="s">
        <v>20621</v>
      </c>
      <c r="D17654" t="s">
        <v>4147</v>
      </c>
    </row>
    <row r="17655" spans="2:4" x14ac:dyDescent="0.35">
      <c r="B17655" t="s">
        <v>20681</v>
      </c>
      <c r="C17655" t="s">
        <v>20621</v>
      </c>
      <c r="D17655" t="s">
        <v>4147</v>
      </c>
    </row>
    <row r="17656" spans="2:4" x14ac:dyDescent="0.35">
      <c r="B17656" t="s">
        <v>20682</v>
      </c>
      <c r="C17656" t="s">
        <v>20621</v>
      </c>
      <c r="D17656" t="s">
        <v>4147</v>
      </c>
    </row>
    <row r="17657" spans="2:4" x14ac:dyDescent="0.35">
      <c r="B17657" t="s">
        <v>20683</v>
      </c>
      <c r="C17657" t="s">
        <v>20621</v>
      </c>
      <c r="D17657" t="s">
        <v>4147</v>
      </c>
    </row>
    <row r="17658" spans="2:4" x14ac:dyDescent="0.35">
      <c r="B17658" t="s">
        <v>20684</v>
      </c>
      <c r="C17658" t="s">
        <v>20621</v>
      </c>
      <c r="D17658" t="s">
        <v>4147</v>
      </c>
    </row>
    <row r="17659" spans="2:4" x14ac:dyDescent="0.35">
      <c r="B17659" t="s">
        <v>20685</v>
      </c>
      <c r="C17659" t="s">
        <v>20621</v>
      </c>
      <c r="D17659" t="s">
        <v>4147</v>
      </c>
    </row>
    <row r="17660" spans="2:4" x14ac:dyDescent="0.35">
      <c r="B17660" t="s">
        <v>20686</v>
      </c>
      <c r="C17660" t="s">
        <v>20621</v>
      </c>
      <c r="D17660" t="s">
        <v>4147</v>
      </c>
    </row>
    <row r="17661" spans="2:4" x14ac:dyDescent="0.35">
      <c r="B17661" t="s">
        <v>20687</v>
      </c>
      <c r="C17661" t="s">
        <v>20621</v>
      </c>
      <c r="D17661" t="s">
        <v>4147</v>
      </c>
    </row>
    <row r="17662" spans="2:4" x14ac:dyDescent="0.35">
      <c r="B17662" t="s">
        <v>20688</v>
      </c>
      <c r="C17662" t="s">
        <v>20621</v>
      </c>
      <c r="D17662" t="s">
        <v>4147</v>
      </c>
    </row>
    <row r="17663" spans="2:4" x14ac:dyDescent="0.35">
      <c r="B17663" t="s">
        <v>20689</v>
      </c>
      <c r="C17663" t="s">
        <v>20621</v>
      </c>
      <c r="D17663" t="s">
        <v>4147</v>
      </c>
    </row>
    <row r="17664" spans="2:4" x14ac:dyDescent="0.35">
      <c r="B17664" t="s">
        <v>20690</v>
      </c>
      <c r="C17664" t="s">
        <v>20621</v>
      </c>
      <c r="D17664" t="s">
        <v>4147</v>
      </c>
    </row>
    <row r="17665" spans="2:5" x14ac:dyDescent="0.35">
      <c r="B17665" t="s">
        <v>20691</v>
      </c>
      <c r="C17665" t="s">
        <v>20621</v>
      </c>
      <c r="D17665" t="s">
        <v>4147</v>
      </c>
    </row>
    <row r="17666" spans="2:5" x14ac:dyDescent="0.35">
      <c r="B17666" t="s">
        <v>20692</v>
      </c>
      <c r="C17666" t="s">
        <v>20621</v>
      </c>
      <c r="D17666" t="s">
        <v>4147</v>
      </c>
    </row>
    <row r="17667" spans="2:5" x14ac:dyDescent="0.35">
      <c r="B17667" t="s">
        <v>20693</v>
      </c>
      <c r="C17667" t="s">
        <v>20621</v>
      </c>
      <c r="D17667" t="s">
        <v>4147</v>
      </c>
    </row>
    <row r="17668" spans="2:5" x14ac:dyDescent="0.35">
      <c r="B17668" t="s">
        <v>20694</v>
      </c>
      <c r="C17668" t="s">
        <v>20621</v>
      </c>
      <c r="D17668" t="s">
        <v>4147</v>
      </c>
    </row>
    <row r="17669" spans="2:5" x14ac:dyDescent="0.35">
      <c r="B17669" t="s">
        <v>20695</v>
      </c>
      <c r="C17669" t="s">
        <v>20621</v>
      </c>
      <c r="D17669" t="s">
        <v>4147</v>
      </c>
    </row>
    <row r="17670" spans="2:5" x14ac:dyDescent="0.35">
      <c r="B17670" t="s">
        <v>20696</v>
      </c>
      <c r="C17670" t="s">
        <v>20621</v>
      </c>
      <c r="D17670" t="s">
        <v>4147</v>
      </c>
    </row>
    <row r="17671" spans="2:5" x14ac:dyDescent="0.35">
      <c r="B17671" t="s">
        <v>20697</v>
      </c>
      <c r="C17671" t="s">
        <v>20621</v>
      </c>
      <c r="D17671" t="s">
        <v>4147</v>
      </c>
    </row>
    <row r="17672" spans="2:5" x14ac:dyDescent="0.35">
      <c r="B17672" t="s">
        <v>20698</v>
      </c>
      <c r="C17672" t="s">
        <v>20621</v>
      </c>
      <c r="D17672" t="s">
        <v>4147</v>
      </c>
    </row>
    <row r="17673" spans="2:5" x14ac:dyDescent="0.35">
      <c r="B17673" t="s">
        <v>20699</v>
      </c>
      <c r="C17673" t="s">
        <v>20621</v>
      </c>
      <c r="D17673" t="s">
        <v>4147</v>
      </c>
    </row>
    <row r="17674" spans="2:5" x14ac:dyDescent="0.35">
      <c r="B17674" t="s">
        <v>20700</v>
      </c>
      <c r="C17674" t="s">
        <v>20621</v>
      </c>
      <c r="D17674" t="s">
        <v>4147</v>
      </c>
    </row>
    <row r="17675" spans="2:5" x14ac:dyDescent="0.35">
      <c r="B17675" t="s">
        <v>20701</v>
      </c>
      <c r="C17675" t="s">
        <v>20621</v>
      </c>
      <c r="D17675" t="s">
        <v>4147</v>
      </c>
    </row>
    <row r="17676" spans="2:5" x14ac:dyDescent="0.35">
      <c r="B17676" t="s">
        <v>1486</v>
      </c>
      <c r="C17676" t="s">
        <v>20621</v>
      </c>
    </row>
    <row r="17677" spans="2:5" x14ac:dyDescent="0.35">
      <c r="B17677" t="s">
        <v>20702</v>
      </c>
      <c r="C17677" t="s">
        <v>20703</v>
      </c>
      <c r="D17677" t="s">
        <v>20704</v>
      </c>
    </row>
    <row r="17678" spans="2:5" x14ac:dyDescent="0.35">
      <c r="B17678" t="s">
        <v>20705</v>
      </c>
      <c r="C17678" t="s">
        <v>20703</v>
      </c>
      <c r="D17678" t="s">
        <v>20706</v>
      </c>
      <c r="E17678" t="s">
        <v>1041</v>
      </c>
    </row>
    <row r="17679" spans="2:5" x14ac:dyDescent="0.35">
      <c r="B17679" t="s">
        <v>20707</v>
      </c>
      <c r="C17679" t="s">
        <v>20703</v>
      </c>
      <c r="D17679" t="s">
        <v>20706</v>
      </c>
      <c r="E17679" t="s">
        <v>1041</v>
      </c>
    </row>
    <row r="17680" spans="2:5" x14ac:dyDescent="0.35">
      <c r="B17680" t="s">
        <v>20708</v>
      </c>
      <c r="C17680" t="s">
        <v>20703</v>
      </c>
      <c r="D17680" t="s">
        <v>20706</v>
      </c>
      <c r="E17680" t="s">
        <v>1041</v>
      </c>
    </row>
    <row r="17681" spans="2:5" x14ac:dyDescent="0.35">
      <c r="B17681" t="s">
        <v>20709</v>
      </c>
      <c r="C17681" t="s">
        <v>20703</v>
      </c>
      <c r="D17681" t="s">
        <v>20706</v>
      </c>
      <c r="E17681" t="s">
        <v>1041</v>
      </c>
    </row>
    <row r="17682" spans="2:5" x14ac:dyDescent="0.35">
      <c r="B17682" t="s">
        <v>20710</v>
      </c>
      <c r="C17682" t="s">
        <v>20703</v>
      </c>
      <c r="D17682" t="s">
        <v>20711</v>
      </c>
    </row>
    <row r="17683" spans="2:5" x14ac:dyDescent="0.35">
      <c r="B17683" t="s">
        <v>20712</v>
      </c>
      <c r="C17683" t="s">
        <v>20703</v>
      </c>
      <c r="D17683" t="s">
        <v>20713</v>
      </c>
    </row>
    <row r="17684" spans="2:5" x14ac:dyDescent="0.35">
      <c r="B17684" t="s">
        <v>20714</v>
      </c>
      <c r="C17684" t="s">
        <v>20703</v>
      </c>
      <c r="D17684" t="s">
        <v>20715</v>
      </c>
      <c r="E17684" t="s">
        <v>1041</v>
      </c>
    </row>
    <row r="17685" spans="2:5" x14ac:dyDescent="0.35">
      <c r="B17685" t="s">
        <v>20716</v>
      </c>
      <c r="C17685" t="s">
        <v>20703</v>
      </c>
      <c r="D17685" t="s">
        <v>20717</v>
      </c>
      <c r="E17685" t="s">
        <v>1041</v>
      </c>
    </row>
    <row r="17686" spans="2:5" x14ac:dyDescent="0.35">
      <c r="B17686" t="s">
        <v>20718</v>
      </c>
      <c r="C17686" t="s">
        <v>20703</v>
      </c>
      <c r="D17686" t="s">
        <v>20717</v>
      </c>
      <c r="E17686" t="s">
        <v>1041</v>
      </c>
    </row>
    <row r="17687" spans="2:5" x14ac:dyDescent="0.35">
      <c r="B17687" t="s">
        <v>20719</v>
      </c>
      <c r="C17687" t="s">
        <v>20703</v>
      </c>
      <c r="D17687" t="s">
        <v>20717</v>
      </c>
      <c r="E17687" t="s">
        <v>1041</v>
      </c>
    </row>
    <row r="17688" spans="2:5" x14ac:dyDescent="0.35">
      <c r="B17688" t="s">
        <v>20720</v>
      </c>
      <c r="C17688" t="s">
        <v>20703</v>
      </c>
      <c r="D17688" t="s">
        <v>20717</v>
      </c>
      <c r="E17688" t="s">
        <v>1041</v>
      </c>
    </row>
    <row r="17689" spans="2:5" x14ac:dyDescent="0.35">
      <c r="B17689" t="s">
        <v>20721</v>
      </c>
      <c r="C17689" t="s">
        <v>20703</v>
      </c>
      <c r="D17689" t="s">
        <v>20722</v>
      </c>
    </row>
    <row r="17690" spans="2:5" x14ac:dyDescent="0.35">
      <c r="B17690" t="s">
        <v>20723</v>
      </c>
      <c r="C17690" t="s">
        <v>20703</v>
      </c>
      <c r="D17690" t="s">
        <v>20722</v>
      </c>
    </row>
    <row r="17691" spans="2:5" x14ac:dyDescent="0.35">
      <c r="B17691" t="s">
        <v>20724</v>
      </c>
      <c r="C17691" t="s">
        <v>20703</v>
      </c>
    </row>
    <row r="17692" spans="2:5" x14ac:dyDescent="0.35">
      <c r="B17692" t="s">
        <v>20725</v>
      </c>
      <c r="C17692" t="s">
        <v>20703</v>
      </c>
      <c r="D17692" t="s">
        <v>20726</v>
      </c>
      <c r="E17692" t="s">
        <v>1050</v>
      </c>
    </row>
    <row r="17693" spans="2:5" x14ac:dyDescent="0.35">
      <c r="B17693" t="s">
        <v>20727</v>
      </c>
      <c r="C17693" t="s">
        <v>20703</v>
      </c>
      <c r="D17693" t="s">
        <v>20728</v>
      </c>
      <c r="E17693" t="s">
        <v>1050</v>
      </c>
    </row>
    <row r="17694" spans="2:5" x14ac:dyDescent="0.35">
      <c r="B17694" t="s">
        <v>20729</v>
      </c>
      <c r="C17694" t="s">
        <v>20703</v>
      </c>
      <c r="D17694" t="s">
        <v>20730</v>
      </c>
      <c r="E17694" t="s">
        <v>1050</v>
      </c>
    </row>
    <row r="17695" spans="2:5" x14ac:dyDescent="0.35">
      <c r="B17695" t="s">
        <v>20731</v>
      </c>
      <c r="C17695" t="s">
        <v>20703</v>
      </c>
    </row>
    <row r="17696" spans="2:5" x14ac:dyDescent="0.35">
      <c r="B17696" t="s">
        <v>20732</v>
      </c>
      <c r="C17696" t="s">
        <v>20703</v>
      </c>
      <c r="D17696" t="s">
        <v>20733</v>
      </c>
      <c r="E17696" t="s">
        <v>1046</v>
      </c>
    </row>
    <row r="17697" spans="2:5" x14ac:dyDescent="0.35">
      <c r="B17697" t="s">
        <v>20734</v>
      </c>
      <c r="C17697" t="s">
        <v>20703</v>
      </c>
    </row>
    <row r="17698" spans="2:5" x14ac:dyDescent="0.35">
      <c r="B17698" t="s">
        <v>20735</v>
      </c>
      <c r="C17698" t="s">
        <v>20703</v>
      </c>
      <c r="D17698" t="s">
        <v>20736</v>
      </c>
    </row>
    <row r="17699" spans="2:5" x14ac:dyDescent="0.35">
      <c r="B17699" t="s">
        <v>20737</v>
      </c>
      <c r="C17699" t="s">
        <v>20703</v>
      </c>
      <c r="D17699" t="s">
        <v>20736</v>
      </c>
    </row>
    <row r="17700" spans="2:5" x14ac:dyDescent="0.35">
      <c r="B17700" t="s">
        <v>20738</v>
      </c>
      <c r="C17700" t="s">
        <v>20703</v>
      </c>
      <c r="D17700" t="s">
        <v>20739</v>
      </c>
      <c r="E17700" t="s">
        <v>1032</v>
      </c>
    </row>
    <row r="17701" spans="2:5" x14ac:dyDescent="0.35">
      <c r="B17701" t="s">
        <v>20740</v>
      </c>
      <c r="C17701" t="s">
        <v>20703</v>
      </c>
      <c r="D17701" t="s">
        <v>20741</v>
      </c>
      <c r="E17701" t="s">
        <v>1041</v>
      </c>
    </row>
    <row r="17702" spans="2:5" x14ac:dyDescent="0.35">
      <c r="B17702" t="s">
        <v>20742</v>
      </c>
      <c r="C17702" t="s">
        <v>20703</v>
      </c>
    </row>
    <row r="17703" spans="2:5" x14ac:dyDescent="0.35">
      <c r="B17703" t="s">
        <v>20743</v>
      </c>
      <c r="C17703" t="s">
        <v>20703</v>
      </c>
      <c r="D17703" t="s">
        <v>20744</v>
      </c>
      <c r="E17703" t="s">
        <v>1032</v>
      </c>
    </row>
    <row r="17704" spans="2:5" x14ac:dyDescent="0.35">
      <c r="B17704" t="s">
        <v>8805</v>
      </c>
      <c r="C17704" t="s">
        <v>20703</v>
      </c>
      <c r="D17704" t="s">
        <v>8804</v>
      </c>
    </row>
    <row r="17705" spans="2:5" x14ac:dyDescent="0.35">
      <c r="B17705" t="s">
        <v>8808</v>
      </c>
      <c r="C17705" t="s">
        <v>20703</v>
      </c>
      <c r="D17705" t="s">
        <v>8804</v>
      </c>
    </row>
    <row r="17706" spans="2:5" x14ac:dyDescent="0.35">
      <c r="B17706" t="s">
        <v>20745</v>
      </c>
      <c r="C17706" t="s">
        <v>20703</v>
      </c>
      <c r="D17706" t="s">
        <v>20746</v>
      </c>
    </row>
    <row r="17707" spans="2:5" x14ac:dyDescent="0.35">
      <c r="B17707" t="s">
        <v>20747</v>
      </c>
      <c r="C17707" t="s">
        <v>20703</v>
      </c>
      <c r="D17707" t="s">
        <v>20748</v>
      </c>
    </row>
    <row r="17708" spans="2:5" x14ac:dyDescent="0.35">
      <c r="B17708" t="s">
        <v>299</v>
      </c>
      <c r="C17708" t="s">
        <v>20703</v>
      </c>
      <c r="D17708" t="s">
        <v>20749</v>
      </c>
      <c r="E17708" t="s">
        <v>1028</v>
      </c>
    </row>
    <row r="17709" spans="2:5" x14ac:dyDescent="0.35">
      <c r="B17709" t="s">
        <v>20750</v>
      </c>
      <c r="C17709" t="s">
        <v>20703</v>
      </c>
      <c r="D17709" t="s">
        <v>20751</v>
      </c>
    </row>
    <row r="17710" spans="2:5" x14ac:dyDescent="0.35">
      <c r="B17710" t="s">
        <v>20752</v>
      </c>
      <c r="C17710" t="s">
        <v>20703</v>
      </c>
      <c r="D17710" t="s">
        <v>20753</v>
      </c>
    </row>
    <row r="17711" spans="2:5" x14ac:dyDescent="0.35">
      <c r="B17711" t="s">
        <v>20754</v>
      </c>
      <c r="C17711" t="s">
        <v>20703</v>
      </c>
      <c r="D17711" t="s">
        <v>20753</v>
      </c>
    </row>
    <row r="17712" spans="2:5" x14ac:dyDescent="0.35">
      <c r="B17712" t="s">
        <v>20755</v>
      </c>
      <c r="C17712" t="s">
        <v>20703</v>
      </c>
      <c r="D17712" t="s">
        <v>20756</v>
      </c>
      <c r="E17712" t="s">
        <v>1028</v>
      </c>
    </row>
    <row r="17713" spans="2:5" x14ac:dyDescent="0.35">
      <c r="B17713" t="s">
        <v>20757</v>
      </c>
      <c r="C17713" t="s">
        <v>20703</v>
      </c>
      <c r="D17713" t="s">
        <v>20756</v>
      </c>
      <c r="E17713" t="s">
        <v>1028</v>
      </c>
    </row>
    <row r="17714" spans="2:5" x14ac:dyDescent="0.35">
      <c r="B17714" t="s">
        <v>20758</v>
      </c>
      <c r="C17714" t="s">
        <v>20703</v>
      </c>
      <c r="D17714" t="s">
        <v>8096</v>
      </c>
      <c r="E17714" t="s">
        <v>1028</v>
      </c>
    </row>
    <row r="17715" spans="2:5" x14ac:dyDescent="0.35">
      <c r="B17715" t="s">
        <v>20759</v>
      </c>
      <c r="C17715" t="s">
        <v>20703</v>
      </c>
      <c r="D17715" t="s">
        <v>20760</v>
      </c>
      <c r="E17715" t="s">
        <v>1028</v>
      </c>
    </row>
    <row r="17716" spans="2:5" x14ac:dyDescent="0.35">
      <c r="B17716" t="s">
        <v>287</v>
      </c>
      <c r="C17716" t="s">
        <v>20703</v>
      </c>
      <c r="D17716" t="s">
        <v>6168</v>
      </c>
      <c r="E17716" t="s">
        <v>1028</v>
      </c>
    </row>
    <row r="17717" spans="2:5" x14ac:dyDescent="0.35">
      <c r="B17717" t="s">
        <v>20761</v>
      </c>
      <c r="C17717" t="s">
        <v>20703</v>
      </c>
      <c r="D17717" t="s">
        <v>6168</v>
      </c>
      <c r="E17717" t="s">
        <v>1028</v>
      </c>
    </row>
    <row r="17718" spans="2:5" x14ac:dyDescent="0.35">
      <c r="B17718" t="s">
        <v>20762</v>
      </c>
      <c r="C17718" t="s">
        <v>20703</v>
      </c>
      <c r="D17718" t="s">
        <v>6168</v>
      </c>
      <c r="E17718" t="s">
        <v>1028</v>
      </c>
    </row>
    <row r="17719" spans="2:5" x14ac:dyDescent="0.35">
      <c r="B17719" t="s">
        <v>20763</v>
      </c>
      <c r="C17719" t="s">
        <v>20703</v>
      </c>
      <c r="D17719" t="s">
        <v>6168</v>
      </c>
      <c r="E17719" t="s">
        <v>1028</v>
      </c>
    </row>
    <row r="17720" spans="2:5" x14ac:dyDescent="0.35">
      <c r="B17720" t="s">
        <v>295</v>
      </c>
      <c r="C17720" t="s">
        <v>20703</v>
      </c>
      <c r="D17720" t="s">
        <v>8107</v>
      </c>
      <c r="E17720" t="s">
        <v>1028</v>
      </c>
    </row>
    <row r="17721" spans="2:5" x14ac:dyDescent="0.35">
      <c r="B17721" t="s">
        <v>297</v>
      </c>
      <c r="C17721" t="s">
        <v>20703</v>
      </c>
      <c r="D17721" t="s">
        <v>8107</v>
      </c>
      <c r="E17721" t="s">
        <v>1028</v>
      </c>
    </row>
    <row r="17722" spans="2:5" x14ac:dyDescent="0.35">
      <c r="B17722" t="s">
        <v>20764</v>
      </c>
      <c r="C17722" t="s">
        <v>20703</v>
      </c>
      <c r="D17722" t="s">
        <v>20765</v>
      </c>
    </row>
    <row r="17723" spans="2:5" x14ac:dyDescent="0.35">
      <c r="B17723" t="s">
        <v>20766</v>
      </c>
      <c r="C17723" t="s">
        <v>20703</v>
      </c>
      <c r="D17723" t="s">
        <v>3335</v>
      </c>
      <c r="E17723" t="s">
        <v>1028</v>
      </c>
    </row>
    <row r="17724" spans="2:5" x14ac:dyDescent="0.35">
      <c r="B17724" t="s">
        <v>20767</v>
      </c>
      <c r="C17724" t="s">
        <v>20703</v>
      </c>
      <c r="D17724" t="s">
        <v>3335</v>
      </c>
      <c r="E17724" t="s">
        <v>1028</v>
      </c>
    </row>
    <row r="17725" spans="2:5" x14ac:dyDescent="0.35">
      <c r="B17725" t="s">
        <v>301</v>
      </c>
      <c r="C17725" t="s">
        <v>20703</v>
      </c>
      <c r="D17725" t="s">
        <v>3338</v>
      </c>
      <c r="E17725" t="s">
        <v>1028</v>
      </c>
    </row>
    <row r="17726" spans="2:5" x14ac:dyDescent="0.35">
      <c r="B17726" t="s">
        <v>20768</v>
      </c>
      <c r="C17726" t="s">
        <v>20703</v>
      </c>
      <c r="D17726" t="s">
        <v>20769</v>
      </c>
      <c r="E17726" t="s">
        <v>1046</v>
      </c>
    </row>
    <row r="17727" spans="2:5" x14ac:dyDescent="0.35">
      <c r="B17727" t="s">
        <v>20770</v>
      </c>
      <c r="C17727" t="s">
        <v>20703</v>
      </c>
      <c r="D17727" t="s">
        <v>20771</v>
      </c>
      <c r="E17727" t="s">
        <v>1028</v>
      </c>
    </row>
    <row r="17728" spans="2:5" x14ac:dyDescent="0.35">
      <c r="B17728" t="s">
        <v>20772</v>
      </c>
      <c r="C17728" t="s">
        <v>20703</v>
      </c>
      <c r="D17728" t="s">
        <v>20773</v>
      </c>
      <c r="E17728" t="s">
        <v>1028</v>
      </c>
    </row>
    <row r="17729" spans="2:5" x14ac:dyDescent="0.35">
      <c r="B17729" t="s">
        <v>20774</v>
      </c>
      <c r="C17729" t="s">
        <v>20703</v>
      </c>
      <c r="D17729" t="s">
        <v>20775</v>
      </c>
    </row>
    <row r="17730" spans="2:5" x14ac:dyDescent="0.35">
      <c r="B17730" t="s">
        <v>20776</v>
      </c>
      <c r="C17730" t="s">
        <v>20703</v>
      </c>
      <c r="D17730" t="s">
        <v>8832</v>
      </c>
    </row>
    <row r="17731" spans="2:5" x14ac:dyDescent="0.35">
      <c r="B17731" t="s">
        <v>20777</v>
      </c>
      <c r="C17731" t="s">
        <v>20703</v>
      </c>
      <c r="D17731" t="s">
        <v>8832</v>
      </c>
    </row>
    <row r="17732" spans="2:5" x14ac:dyDescent="0.35">
      <c r="B17732" t="s">
        <v>20778</v>
      </c>
      <c r="C17732" t="s">
        <v>20703</v>
      </c>
      <c r="D17732" t="s">
        <v>8832</v>
      </c>
    </row>
    <row r="17733" spans="2:5" x14ac:dyDescent="0.35">
      <c r="B17733" t="s">
        <v>20779</v>
      </c>
      <c r="C17733" t="s">
        <v>20703</v>
      </c>
      <c r="D17733" t="s">
        <v>8832</v>
      </c>
    </row>
    <row r="17734" spans="2:5" x14ac:dyDescent="0.35">
      <c r="B17734" t="s">
        <v>20780</v>
      </c>
      <c r="C17734" t="s">
        <v>20703</v>
      </c>
      <c r="D17734" t="s">
        <v>8832</v>
      </c>
    </row>
    <row r="17735" spans="2:5" x14ac:dyDescent="0.35">
      <c r="B17735" t="s">
        <v>20781</v>
      </c>
      <c r="C17735" t="s">
        <v>20703</v>
      </c>
      <c r="D17735" t="s">
        <v>8836</v>
      </c>
    </row>
    <row r="17736" spans="2:5" x14ac:dyDescent="0.35">
      <c r="B17736" t="s">
        <v>8839</v>
      </c>
      <c r="C17736" t="s">
        <v>20703</v>
      </c>
      <c r="D17736" t="s">
        <v>8836</v>
      </c>
    </row>
    <row r="17737" spans="2:5" x14ac:dyDescent="0.35">
      <c r="B17737" t="s">
        <v>20782</v>
      </c>
      <c r="C17737" t="s">
        <v>20703</v>
      </c>
      <c r="D17737" t="s">
        <v>3189</v>
      </c>
      <c r="E17737" t="s">
        <v>1046</v>
      </c>
    </row>
    <row r="17738" spans="2:5" x14ac:dyDescent="0.35">
      <c r="B17738" t="s">
        <v>20783</v>
      </c>
      <c r="C17738" t="s">
        <v>20703</v>
      </c>
      <c r="D17738" t="s">
        <v>20784</v>
      </c>
      <c r="E17738" t="s">
        <v>1046</v>
      </c>
    </row>
    <row r="17739" spans="2:5" x14ac:dyDescent="0.35">
      <c r="B17739" t="s">
        <v>8840</v>
      </c>
      <c r="C17739" t="s">
        <v>20703</v>
      </c>
      <c r="D17739" t="s">
        <v>8841</v>
      </c>
    </row>
    <row r="17740" spans="2:5" x14ac:dyDescent="0.35">
      <c r="B17740" t="s">
        <v>20785</v>
      </c>
      <c r="C17740" t="s">
        <v>20703</v>
      </c>
      <c r="D17740" t="s">
        <v>3950</v>
      </c>
      <c r="E17740" t="s">
        <v>1048</v>
      </c>
    </row>
    <row r="17741" spans="2:5" x14ac:dyDescent="0.35">
      <c r="B17741" t="s">
        <v>20786</v>
      </c>
      <c r="C17741" t="s">
        <v>20703</v>
      </c>
      <c r="D17741" t="s">
        <v>20787</v>
      </c>
    </row>
    <row r="17742" spans="2:5" x14ac:dyDescent="0.35">
      <c r="B17742" t="s">
        <v>20788</v>
      </c>
      <c r="C17742" t="s">
        <v>20703</v>
      </c>
      <c r="D17742" t="s">
        <v>3191</v>
      </c>
      <c r="E17742" t="s">
        <v>1046</v>
      </c>
    </row>
    <row r="17743" spans="2:5" x14ac:dyDescent="0.35">
      <c r="B17743" t="s">
        <v>20789</v>
      </c>
      <c r="C17743" t="s">
        <v>20703</v>
      </c>
      <c r="D17743" t="s">
        <v>20790</v>
      </c>
      <c r="E17743" t="s">
        <v>1050</v>
      </c>
    </row>
    <row r="17744" spans="2:5" x14ac:dyDescent="0.35">
      <c r="B17744" t="s">
        <v>20791</v>
      </c>
      <c r="C17744" t="s">
        <v>20703</v>
      </c>
    </row>
    <row r="17745" spans="2:5" x14ac:dyDescent="0.35">
      <c r="B17745" t="s">
        <v>20792</v>
      </c>
      <c r="C17745" t="s">
        <v>20703</v>
      </c>
      <c r="D17745" t="s">
        <v>20793</v>
      </c>
    </row>
    <row r="17746" spans="2:5" x14ac:dyDescent="0.35">
      <c r="B17746" t="s">
        <v>20794</v>
      </c>
      <c r="C17746" t="s">
        <v>20703</v>
      </c>
      <c r="D17746" t="s">
        <v>20795</v>
      </c>
    </row>
    <row r="17747" spans="2:5" x14ac:dyDescent="0.35">
      <c r="B17747" t="s">
        <v>20796</v>
      </c>
      <c r="C17747" t="s">
        <v>20703</v>
      </c>
      <c r="D17747" t="s">
        <v>20797</v>
      </c>
    </row>
    <row r="17748" spans="2:5" x14ac:dyDescent="0.35">
      <c r="B17748" t="s">
        <v>15154</v>
      </c>
      <c r="C17748" t="s">
        <v>20703</v>
      </c>
      <c r="D17748" t="s">
        <v>19763</v>
      </c>
    </row>
    <row r="17749" spans="2:5" x14ac:dyDescent="0.35">
      <c r="B17749" t="s">
        <v>20798</v>
      </c>
      <c r="C17749" t="s">
        <v>20703</v>
      </c>
      <c r="D17749" t="s">
        <v>20799</v>
      </c>
    </row>
    <row r="17750" spans="2:5" x14ac:dyDescent="0.35">
      <c r="B17750" t="s">
        <v>20800</v>
      </c>
      <c r="C17750" t="s">
        <v>20703</v>
      </c>
      <c r="D17750" t="s">
        <v>20801</v>
      </c>
      <c r="E17750" t="s">
        <v>1050</v>
      </c>
    </row>
    <row r="17751" spans="2:5" x14ac:dyDescent="0.35">
      <c r="B17751" t="s">
        <v>20802</v>
      </c>
      <c r="C17751" t="s">
        <v>20703</v>
      </c>
      <c r="D17751" t="s">
        <v>20803</v>
      </c>
    </row>
    <row r="17752" spans="2:5" x14ac:dyDescent="0.35">
      <c r="B17752" t="s">
        <v>20804</v>
      </c>
      <c r="C17752" t="s">
        <v>20703</v>
      </c>
    </row>
    <row r="17753" spans="2:5" x14ac:dyDescent="0.35">
      <c r="B17753" t="s">
        <v>20805</v>
      </c>
      <c r="C17753" t="s">
        <v>20703</v>
      </c>
    </row>
    <row r="17754" spans="2:5" x14ac:dyDescent="0.35">
      <c r="B17754" t="s">
        <v>20806</v>
      </c>
      <c r="C17754" t="s">
        <v>20703</v>
      </c>
      <c r="D17754" t="s">
        <v>3278</v>
      </c>
      <c r="E17754" t="s">
        <v>1059</v>
      </c>
    </row>
    <row r="17755" spans="2:5" x14ac:dyDescent="0.35">
      <c r="B17755" t="s">
        <v>20807</v>
      </c>
      <c r="C17755" t="s">
        <v>20703</v>
      </c>
      <c r="D17755" t="s">
        <v>20808</v>
      </c>
      <c r="E17755" t="s">
        <v>1059</v>
      </c>
    </row>
    <row r="17756" spans="2:5" x14ac:dyDescent="0.35">
      <c r="B17756" t="s">
        <v>20809</v>
      </c>
      <c r="C17756" t="s">
        <v>20703</v>
      </c>
      <c r="D17756" t="s">
        <v>20808</v>
      </c>
      <c r="E17756" t="s">
        <v>1059</v>
      </c>
    </row>
    <row r="17757" spans="2:5" x14ac:dyDescent="0.35">
      <c r="B17757" t="s">
        <v>20810</v>
      </c>
      <c r="C17757" t="s">
        <v>20703</v>
      </c>
      <c r="D17757" t="s">
        <v>20808</v>
      </c>
      <c r="E17757" t="s">
        <v>1059</v>
      </c>
    </row>
    <row r="17758" spans="2:5" x14ac:dyDescent="0.35">
      <c r="B17758" t="s">
        <v>20811</v>
      </c>
      <c r="C17758" t="s">
        <v>20703</v>
      </c>
      <c r="D17758" t="s">
        <v>20812</v>
      </c>
      <c r="E17758" t="s">
        <v>1048</v>
      </c>
    </row>
    <row r="17759" spans="2:5" x14ac:dyDescent="0.35">
      <c r="B17759" t="s">
        <v>20813</v>
      </c>
      <c r="C17759" t="s">
        <v>20703</v>
      </c>
      <c r="D17759" t="s">
        <v>20812</v>
      </c>
      <c r="E17759" t="s">
        <v>1048</v>
      </c>
    </row>
    <row r="17760" spans="2:5" x14ac:dyDescent="0.35">
      <c r="B17760" t="s">
        <v>20814</v>
      </c>
      <c r="C17760" t="s">
        <v>20703</v>
      </c>
      <c r="D17760" t="s">
        <v>20812</v>
      </c>
      <c r="E17760" t="s">
        <v>1048</v>
      </c>
    </row>
    <row r="17761" spans="2:5" x14ac:dyDescent="0.35">
      <c r="B17761" t="s">
        <v>20815</v>
      </c>
      <c r="C17761" t="s">
        <v>20703</v>
      </c>
      <c r="D17761" t="s">
        <v>20816</v>
      </c>
      <c r="E17761" t="s">
        <v>1028</v>
      </c>
    </row>
    <row r="17762" spans="2:5" x14ac:dyDescent="0.35">
      <c r="B17762" t="s">
        <v>20817</v>
      </c>
      <c r="C17762" t="s">
        <v>20703</v>
      </c>
    </row>
    <row r="17763" spans="2:5" x14ac:dyDescent="0.35">
      <c r="B17763" t="s">
        <v>8880</v>
      </c>
      <c r="C17763" t="s">
        <v>20703</v>
      </c>
      <c r="D17763" t="s">
        <v>8881</v>
      </c>
      <c r="E17763" t="s">
        <v>1059</v>
      </c>
    </row>
    <row r="17764" spans="2:5" x14ac:dyDescent="0.35">
      <c r="B17764" t="s">
        <v>798</v>
      </c>
      <c r="C17764" t="s">
        <v>20703</v>
      </c>
      <c r="D17764" t="s">
        <v>8881</v>
      </c>
      <c r="E17764" t="s">
        <v>1059</v>
      </c>
    </row>
    <row r="17765" spans="2:5" x14ac:dyDescent="0.35">
      <c r="B17765" t="s">
        <v>793</v>
      </c>
      <c r="C17765" t="s">
        <v>20703</v>
      </c>
      <c r="D17765" t="s">
        <v>8881</v>
      </c>
      <c r="E17765" t="s">
        <v>1059</v>
      </c>
    </row>
    <row r="17766" spans="2:5" x14ac:dyDescent="0.35">
      <c r="B17766" t="s">
        <v>8882</v>
      </c>
      <c r="C17766" t="s">
        <v>20703</v>
      </c>
      <c r="D17766" t="s">
        <v>8881</v>
      </c>
      <c r="E17766" t="s">
        <v>1059</v>
      </c>
    </row>
    <row r="17767" spans="2:5" x14ac:dyDescent="0.35">
      <c r="B17767" t="s">
        <v>20818</v>
      </c>
      <c r="C17767" t="s">
        <v>20703</v>
      </c>
      <c r="D17767" t="s">
        <v>8881</v>
      </c>
      <c r="E17767" t="s">
        <v>1059</v>
      </c>
    </row>
    <row r="17768" spans="2:5" x14ac:dyDescent="0.35">
      <c r="B17768" t="s">
        <v>20819</v>
      </c>
      <c r="C17768" t="s">
        <v>20703</v>
      </c>
      <c r="D17768" t="s">
        <v>8881</v>
      </c>
      <c r="E17768" t="s">
        <v>1059</v>
      </c>
    </row>
    <row r="17769" spans="2:5" x14ac:dyDescent="0.35">
      <c r="B17769" t="s">
        <v>790</v>
      </c>
      <c r="C17769" t="s">
        <v>20703</v>
      </c>
      <c r="D17769" t="s">
        <v>8881</v>
      </c>
      <c r="E17769" t="s">
        <v>1059</v>
      </c>
    </row>
    <row r="17770" spans="2:5" x14ac:dyDescent="0.35">
      <c r="B17770" t="s">
        <v>796</v>
      </c>
      <c r="C17770" t="s">
        <v>20703</v>
      </c>
      <c r="D17770" t="s">
        <v>8881</v>
      </c>
      <c r="E17770" t="s">
        <v>1059</v>
      </c>
    </row>
    <row r="17771" spans="2:5" x14ac:dyDescent="0.35">
      <c r="B17771" t="s">
        <v>20820</v>
      </c>
      <c r="C17771" t="s">
        <v>20703</v>
      </c>
      <c r="D17771" t="s">
        <v>4093</v>
      </c>
      <c r="E17771" t="s">
        <v>1050</v>
      </c>
    </row>
    <row r="17772" spans="2:5" x14ac:dyDescent="0.35">
      <c r="B17772" t="s">
        <v>6737</v>
      </c>
      <c r="C17772" t="s">
        <v>20703</v>
      </c>
      <c r="D17772" t="s">
        <v>4093</v>
      </c>
      <c r="E17772" t="s">
        <v>1050</v>
      </c>
    </row>
    <row r="17773" spans="2:5" x14ac:dyDescent="0.35">
      <c r="B17773" t="s">
        <v>20821</v>
      </c>
      <c r="C17773" t="s">
        <v>20703</v>
      </c>
      <c r="D17773" t="s">
        <v>8903</v>
      </c>
      <c r="E17773" t="s">
        <v>1041</v>
      </c>
    </row>
    <row r="17774" spans="2:5" x14ac:dyDescent="0.35">
      <c r="B17774" t="s">
        <v>20822</v>
      </c>
      <c r="C17774" t="s">
        <v>20703</v>
      </c>
    </row>
    <row r="17775" spans="2:5" x14ac:dyDescent="0.35">
      <c r="B17775" t="s">
        <v>20823</v>
      </c>
      <c r="C17775" t="s">
        <v>20703</v>
      </c>
      <c r="D17775" t="s">
        <v>20824</v>
      </c>
    </row>
    <row r="17776" spans="2:5" x14ac:dyDescent="0.35">
      <c r="B17776" t="s">
        <v>20825</v>
      </c>
      <c r="C17776" t="s">
        <v>20703</v>
      </c>
      <c r="D17776" t="s">
        <v>20826</v>
      </c>
      <c r="E17776" t="s">
        <v>1059</v>
      </c>
    </row>
    <row r="17777" spans="2:5" x14ac:dyDescent="0.35">
      <c r="B17777" t="s">
        <v>6839</v>
      </c>
      <c r="C17777" t="s">
        <v>20703</v>
      </c>
      <c r="D17777" t="s">
        <v>8298</v>
      </c>
    </row>
    <row r="17778" spans="2:5" x14ac:dyDescent="0.35">
      <c r="B17778" t="s">
        <v>20827</v>
      </c>
      <c r="C17778" t="s">
        <v>20703</v>
      </c>
      <c r="D17778" t="s">
        <v>20828</v>
      </c>
    </row>
    <row r="17779" spans="2:5" x14ac:dyDescent="0.35">
      <c r="B17779" t="s">
        <v>20829</v>
      </c>
      <c r="C17779" t="s">
        <v>20703</v>
      </c>
    </row>
    <row r="17780" spans="2:5" x14ac:dyDescent="0.35">
      <c r="B17780" t="s">
        <v>20830</v>
      </c>
      <c r="C17780" t="s">
        <v>20703</v>
      </c>
    </row>
    <row r="17781" spans="2:5" x14ac:dyDescent="0.35">
      <c r="B17781" t="s">
        <v>20831</v>
      </c>
      <c r="C17781" t="s">
        <v>20703</v>
      </c>
    </row>
    <row r="17782" spans="2:5" x14ac:dyDescent="0.35">
      <c r="B17782" t="s">
        <v>20832</v>
      </c>
      <c r="C17782" t="s">
        <v>20703</v>
      </c>
      <c r="D17782" t="s">
        <v>20833</v>
      </c>
    </row>
    <row r="17783" spans="2:5" x14ac:dyDescent="0.35">
      <c r="B17783" t="s">
        <v>20834</v>
      </c>
      <c r="C17783" t="s">
        <v>20703</v>
      </c>
      <c r="D17783" t="s">
        <v>20833</v>
      </c>
    </row>
    <row r="17784" spans="2:5" x14ac:dyDescent="0.35">
      <c r="B17784" t="s">
        <v>20835</v>
      </c>
      <c r="C17784" t="s">
        <v>20703</v>
      </c>
      <c r="D17784" t="s">
        <v>20836</v>
      </c>
      <c r="E17784" t="s">
        <v>1028</v>
      </c>
    </row>
    <row r="17785" spans="2:5" x14ac:dyDescent="0.35">
      <c r="B17785" t="s">
        <v>20837</v>
      </c>
      <c r="C17785" t="s">
        <v>20703</v>
      </c>
      <c r="D17785" t="s">
        <v>20838</v>
      </c>
      <c r="E17785" t="s">
        <v>1059</v>
      </c>
    </row>
    <row r="17786" spans="2:5" x14ac:dyDescent="0.35">
      <c r="B17786" t="s">
        <v>20839</v>
      </c>
      <c r="C17786" t="s">
        <v>20703</v>
      </c>
      <c r="D17786" t="s">
        <v>20840</v>
      </c>
    </row>
    <row r="17787" spans="2:5" x14ac:dyDescent="0.35">
      <c r="B17787" t="s">
        <v>20841</v>
      </c>
      <c r="C17787" t="s">
        <v>20703</v>
      </c>
    </row>
    <row r="17788" spans="2:5" x14ac:dyDescent="0.35">
      <c r="B17788" t="s">
        <v>20842</v>
      </c>
      <c r="C17788" t="s">
        <v>20703</v>
      </c>
    </row>
    <row r="17789" spans="2:5" x14ac:dyDescent="0.35">
      <c r="B17789" t="s">
        <v>20843</v>
      </c>
      <c r="C17789" t="s">
        <v>20703</v>
      </c>
      <c r="D17789" t="s">
        <v>20844</v>
      </c>
    </row>
    <row r="17790" spans="2:5" x14ac:dyDescent="0.35">
      <c r="B17790" t="s">
        <v>20845</v>
      </c>
      <c r="C17790" t="s">
        <v>20703</v>
      </c>
      <c r="D17790" t="s">
        <v>20846</v>
      </c>
    </row>
    <row r="17791" spans="2:5" x14ac:dyDescent="0.35">
      <c r="B17791" t="s">
        <v>20847</v>
      </c>
      <c r="C17791" t="s">
        <v>20703</v>
      </c>
      <c r="D17791" t="s">
        <v>20846</v>
      </c>
    </row>
    <row r="17792" spans="2:5" x14ac:dyDescent="0.35">
      <c r="B17792" t="s">
        <v>20848</v>
      </c>
      <c r="C17792" t="s">
        <v>20703</v>
      </c>
      <c r="D17792" t="s">
        <v>20849</v>
      </c>
    </row>
    <row r="17793" spans="2:5" x14ac:dyDescent="0.35">
      <c r="B17793" t="s">
        <v>20850</v>
      </c>
      <c r="C17793" t="s">
        <v>20703</v>
      </c>
      <c r="D17793" t="s">
        <v>20849</v>
      </c>
    </row>
    <row r="17794" spans="2:5" x14ac:dyDescent="0.35">
      <c r="B17794" t="s">
        <v>20851</v>
      </c>
      <c r="C17794" t="s">
        <v>20703</v>
      </c>
      <c r="D17794" t="s">
        <v>20852</v>
      </c>
    </row>
    <row r="17795" spans="2:5" x14ac:dyDescent="0.35">
      <c r="B17795" t="s">
        <v>20853</v>
      </c>
      <c r="C17795" t="s">
        <v>20703</v>
      </c>
    </row>
    <row r="17796" spans="2:5" x14ac:dyDescent="0.35">
      <c r="B17796" t="s">
        <v>20854</v>
      </c>
      <c r="C17796" t="s">
        <v>20703</v>
      </c>
      <c r="D17796" t="s">
        <v>20855</v>
      </c>
    </row>
    <row r="17797" spans="2:5" x14ac:dyDescent="0.35">
      <c r="B17797" t="s">
        <v>20856</v>
      </c>
      <c r="C17797" t="s">
        <v>20703</v>
      </c>
      <c r="D17797" t="s">
        <v>20857</v>
      </c>
    </row>
    <row r="17798" spans="2:5" x14ac:dyDescent="0.35">
      <c r="B17798" t="s">
        <v>20858</v>
      </c>
      <c r="C17798" t="s">
        <v>20703</v>
      </c>
      <c r="D17798" t="s">
        <v>20859</v>
      </c>
    </row>
    <row r="17799" spans="2:5" x14ac:dyDescent="0.35">
      <c r="B17799" t="s">
        <v>20860</v>
      </c>
      <c r="C17799" t="s">
        <v>20703</v>
      </c>
      <c r="D17799" t="s">
        <v>20861</v>
      </c>
      <c r="E17799" t="s">
        <v>1050</v>
      </c>
    </row>
    <row r="17800" spans="2:5" x14ac:dyDescent="0.35">
      <c r="B17800" t="s">
        <v>20862</v>
      </c>
      <c r="C17800" t="s">
        <v>20703</v>
      </c>
    </row>
    <row r="17801" spans="2:5" x14ac:dyDescent="0.35">
      <c r="B17801" t="s">
        <v>98</v>
      </c>
      <c r="C17801" t="s">
        <v>20703</v>
      </c>
      <c r="D17801" t="s">
        <v>20863</v>
      </c>
    </row>
    <row r="17802" spans="2:5" x14ac:dyDescent="0.35">
      <c r="B17802" t="s">
        <v>20864</v>
      </c>
      <c r="C17802" t="s">
        <v>20703</v>
      </c>
    </row>
    <row r="17803" spans="2:5" x14ac:dyDescent="0.35">
      <c r="B17803" t="s">
        <v>20865</v>
      </c>
      <c r="C17803" t="s">
        <v>20703</v>
      </c>
      <c r="D17803" t="s">
        <v>20866</v>
      </c>
      <c r="E17803" t="s">
        <v>1048</v>
      </c>
    </row>
    <row r="17804" spans="2:5" x14ac:dyDescent="0.35">
      <c r="B17804" t="s">
        <v>20867</v>
      </c>
      <c r="C17804" t="s">
        <v>20703</v>
      </c>
      <c r="D17804" t="s">
        <v>20868</v>
      </c>
      <c r="E17804" t="s">
        <v>1046</v>
      </c>
    </row>
    <row r="17805" spans="2:5" x14ac:dyDescent="0.35">
      <c r="B17805" t="s">
        <v>20869</v>
      </c>
      <c r="C17805" t="s">
        <v>20703</v>
      </c>
    </row>
    <row r="17806" spans="2:5" x14ac:dyDescent="0.35">
      <c r="B17806" t="s">
        <v>20870</v>
      </c>
      <c r="C17806" t="s">
        <v>20703</v>
      </c>
      <c r="D17806" t="s">
        <v>20871</v>
      </c>
      <c r="E17806" t="s">
        <v>1028</v>
      </c>
    </row>
    <row r="17807" spans="2:5" x14ac:dyDescent="0.35">
      <c r="B17807" t="s">
        <v>20872</v>
      </c>
      <c r="C17807" t="s">
        <v>20703</v>
      </c>
      <c r="D17807" t="s">
        <v>20871</v>
      </c>
      <c r="E17807" t="s">
        <v>1028</v>
      </c>
    </row>
    <row r="17808" spans="2:5" x14ac:dyDescent="0.35">
      <c r="B17808" t="s">
        <v>20873</v>
      </c>
      <c r="C17808" t="s">
        <v>20703</v>
      </c>
      <c r="D17808" t="s">
        <v>20874</v>
      </c>
    </row>
    <row r="17809" spans="2:5" x14ac:dyDescent="0.35">
      <c r="B17809" t="s">
        <v>20875</v>
      </c>
      <c r="C17809" t="s">
        <v>20703</v>
      </c>
    </row>
    <row r="17810" spans="2:5" x14ac:dyDescent="0.35">
      <c r="B17810" t="s">
        <v>20876</v>
      </c>
      <c r="C17810" t="s">
        <v>20703</v>
      </c>
      <c r="D17810" t="s">
        <v>20877</v>
      </c>
    </row>
    <row r="17811" spans="2:5" x14ac:dyDescent="0.35">
      <c r="B17811" t="s">
        <v>20878</v>
      </c>
      <c r="C17811" t="s">
        <v>20703</v>
      </c>
    </row>
    <row r="17812" spans="2:5" x14ac:dyDescent="0.35">
      <c r="B17812" t="s">
        <v>20879</v>
      </c>
      <c r="C17812" t="s">
        <v>20703</v>
      </c>
      <c r="D17812" t="s">
        <v>20880</v>
      </c>
      <c r="E17812" t="s">
        <v>1050</v>
      </c>
    </row>
    <row r="17813" spans="2:5" x14ac:dyDescent="0.35">
      <c r="B17813" t="s">
        <v>20881</v>
      </c>
      <c r="C17813" t="s">
        <v>20703</v>
      </c>
    </row>
    <row r="17814" spans="2:5" x14ac:dyDescent="0.35">
      <c r="B17814" t="s">
        <v>7237</v>
      </c>
      <c r="C17814" t="s">
        <v>20703</v>
      </c>
      <c r="D17814" t="s">
        <v>8446</v>
      </c>
    </row>
    <row r="17815" spans="2:5" x14ac:dyDescent="0.35">
      <c r="B17815" t="s">
        <v>20882</v>
      </c>
      <c r="C17815" t="s">
        <v>20703</v>
      </c>
      <c r="D17815" t="s">
        <v>3711</v>
      </c>
      <c r="E17815" t="s">
        <v>1041</v>
      </c>
    </row>
    <row r="17816" spans="2:5" x14ac:dyDescent="0.35">
      <c r="B17816" t="s">
        <v>20883</v>
      </c>
      <c r="C17816" t="s">
        <v>20703</v>
      </c>
      <c r="D17816" t="s">
        <v>3711</v>
      </c>
      <c r="E17816" t="s">
        <v>1041</v>
      </c>
    </row>
    <row r="17817" spans="2:5" x14ac:dyDescent="0.35">
      <c r="B17817" t="s">
        <v>20884</v>
      </c>
      <c r="C17817" t="s">
        <v>20703</v>
      </c>
      <c r="D17817" t="s">
        <v>20885</v>
      </c>
    </row>
    <row r="17818" spans="2:5" x14ac:dyDescent="0.35">
      <c r="B17818" t="s">
        <v>20886</v>
      </c>
      <c r="C17818" t="s">
        <v>20703</v>
      </c>
      <c r="D17818" t="s">
        <v>20887</v>
      </c>
    </row>
    <row r="17819" spans="2:5" x14ac:dyDescent="0.35">
      <c r="B17819" t="s">
        <v>20888</v>
      </c>
      <c r="C17819" t="s">
        <v>20703</v>
      </c>
      <c r="D17819" t="s">
        <v>1296</v>
      </c>
      <c r="E17819" t="s">
        <v>1032</v>
      </c>
    </row>
    <row r="17820" spans="2:5" x14ac:dyDescent="0.35">
      <c r="B17820" t="s">
        <v>20889</v>
      </c>
      <c r="C17820" t="s">
        <v>20703</v>
      </c>
      <c r="D17820" t="s">
        <v>20890</v>
      </c>
    </row>
    <row r="17821" spans="2:5" x14ac:dyDescent="0.35">
      <c r="B17821" t="s">
        <v>20891</v>
      </c>
      <c r="C17821" t="s">
        <v>20703</v>
      </c>
      <c r="D17821" t="s">
        <v>20892</v>
      </c>
      <c r="E17821" t="s">
        <v>1046</v>
      </c>
    </row>
    <row r="17822" spans="2:5" x14ac:dyDescent="0.35">
      <c r="B17822" t="s">
        <v>20893</v>
      </c>
      <c r="C17822" t="s">
        <v>20703</v>
      </c>
      <c r="D17822" t="s">
        <v>20894</v>
      </c>
      <c r="E17822" t="s">
        <v>1028</v>
      </c>
    </row>
    <row r="17823" spans="2:5" x14ac:dyDescent="0.35">
      <c r="B17823" t="s">
        <v>20895</v>
      </c>
      <c r="C17823" t="s">
        <v>20703</v>
      </c>
      <c r="D17823" t="s">
        <v>20896</v>
      </c>
    </row>
    <row r="17824" spans="2:5" x14ac:dyDescent="0.35">
      <c r="B17824" t="s">
        <v>20897</v>
      </c>
      <c r="C17824" t="s">
        <v>20703</v>
      </c>
      <c r="D17824" t="s">
        <v>20898</v>
      </c>
      <c r="E17824" t="s">
        <v>1046</v>
      </c>
    </row>
    <row r="17825" spans="2:5" x14ac:dyDescent="0.35">
      <c r="B17825" t="s">
        <v>20899</v>
      </c>
      <c r="C17825" t="s">
        <v>20703</v>
      </c>
    </row>
    <row r="17826" spans="2:5" x14ac:dyDescent="0.35">
      <c r="B17826" t="s">
        <v>20900</v>
      </c>
      <c r="C17826" t="s">
        <v>20703</v>
      </c>
    </row>
    <row r="17827" spans="2:5" x14ac:dyDescent="0.35">
      <c r="B17827" t="s">
        <v>20901</v>
      </c>
      <c r="C17827" t="s">
        <v>20703</v>
      </c>
    </row>
    <row r="17828" spans="2:5" x14ac:dyDescent="0.35">
      <c r="B17828" t="s">
        <v>20902</v>
      </c>
      <c r="C17828" t="s">
        <v>20703</v>
      </c>
      <c r="D17828" t="s">
        <v>20903</v>
      </c>
      <c r="E17828" t="s">
        <v>1057</v>
      </c>
    </row>
    <row r="17829" spans="2:5" x14ac:dyDescent="0.35">
      <c r="B17829" t="s">
        <v>20904</v>
      </c>
      <c r="C17829" t="s">
        <v>20703</v>
      </c>
    </row>
    <row r="17830" spans="2:5" x14ac:dyDescent="0.35">
      <c r="B17830" t="s">
        <v>20905</v>
      </c>
      <c r="C17830" t="s">
        <v>20703</v>
      </c>
      <c r="D17830" t="s">
        <v>20906</v>
      </c>
    </row>
    <row r="17831" spans="2:5" x14ac:dyDescent="0.35">
      <c r="B17831" t="s">
        <v>20907</v>
      </c>
      <c r="C17831" t="s">
        <v>20703</v>
      </c>
    </row>
    <row r="17832" spans="2:5" x14ac:dyDescent="0.35">
      <c r="B17832" t="s">
        <v>20908</v>
      </c>
      <c r="C17832" t="s">
        <v>20703</v>
      </c>
      <c r="D17832" t="s">
        <v>9012</v>
      </c>
      <c r="E17832" t="s">
        <v>1050</v>
      </c>
    </row>
    <row r="17833" spans="2:5" x14ac:dyDescent="0.35">
      <c r="B17833" t="s">
        <v>20909</v>
      </c>
      <c r="C17833" t="s">
        <v>20703</v>
      </c>
      <c r="D17833" t="s">
        <v>9012</v>
      </c>
      <c r="E17833" t="s">
        <v>1050</v>
      </c>
    </row>
    <row r="17834" spans="2:5" x14ac:dyDescent="0.35">
      <c r="B17834" t="s">
        <v>20910</v>
      </c>
      <c r="C17834" t="s">
        <v>20703</v>
      </c>
      <c r="D17834" t="s">
        <v>9019</v>
      </c>
    </row>
    <row r="17835" spans="2:5" x14ac:dyDescent="0.35">
      <c r="B17835" t="s">
        <v>20911</v>
      </c>
      <c r="C17835" t="s">
        <v>20703</v>
      </c>
      <c r="D17835" t="s">
        <v>20912</v>
      </c>
    </row>
    <row r="17836" spans="2:5" x14ac:dyDescent="0.35">
      <c r="B17836" t="s">
        <v>20913</v>
      </c>
      <c r="C17836" t="s">
        <v>20703</v>
      </c>
      <c r="D17836" t="s">
        <v>20912</v>
      </c>
    </row>
    <row r="17837" spans="2:5" x14ac:dyDescent="0.35">
      <c r="B17837" t="s">
        <v>20914</v>
      </c>
      <c r="C17837" t="s">
        <v>20703</v>
      </c>
      <c r="D17837" t="s">
        <v>20912</v>
      </c>
    </row>
    <row r="17838" spans="2:5" x14ac:dyDescent="0.35">
      <c r="B17838" t="s">
        <v>9029</v>
      </c>
      <c r="C17838" t="s">
        <v>20703</v>
      </c>
      <c r="D17838" t="s">
        <v>9027</v>
      </c>
    </row>
    <row r="17839" spans="2:5" x14ac:dyDescent="0.35">
      <c r="B17839" t="s">
        <v>9030</v>
      </c>
      <c r="C17839" t="s">
        <v>20703</v>
      </c>
      <c r="D17839" t="s">
        <v>9027</v>
      </c>
    </row>
    <row r="17840" spans="2:5" x14ac:dyDescent="0.35">
      <c r="B17840" t="s">
        <v>9035</v>
      </c>
      <c r="C17840" t="s">
        <v>20703</v>
      </c>
      <c r="D17840" t="s">
        <v>9032</v>
      </c>
      <c r="E17840" t="s">
        <v>1059</v>
      </c>
    </row>
    <row r="17841" spans="2:5" x14ac:dyDescent="0.35">
      <c r="B17841" t="s">
        <v>9041</v>
      </c>
      <c r="C17841" t="s">
        <v>20703</v>
      </c>
      <c r="D17841" t="s">
        <v>9032</v>
      </c>
      <c r="E17841" t="s">
        <v>1059</v>
      </c>
    </row>
    <row r="17842" spans="2:5" x14ac:dyDescent="0.35">
      <c r="B17842" t="s">
        <v>18542</v>
      </c>
      <c r="C17842" t="s">
        <v>20703</v>
      </c>
      <c r="D17842" t="s">
        <v>19978</v>
      </c>
      <c r="E17842" t="s">
        <v>1059</v>
      </c>
    </row>
    <row r="17843" spans="2:5" x14ac:dyDescent="0.35">
      <c r="B17843" t="s">
        <v>20915</v>
      </c>
      <c r="C17843" t="s">
        <v>20703</v>
      </c>
      <c r="D17843" t="s">
        <v>9051</v>
      </c>
      <c r="E17843" t="s">
        <v>1059</v>
      </c>
    </row>
    <row r="17844" spans="2:5" x14ac:dyDescent="0.35">
      <c r="B17844" t="s">
        <v>20916</v>
      </c>
      <c r="C17844" t="s">
        <v>20703</v>
      </c>
      <c r="D17844" t="s">
        <v>9051</v>
      </c>
      <c r="E17844" t="s">
        <v>1059</v>
      </c>
    </row>
    <row r="17845" spans="2:5" x14ac:dyDescent="0.35">
      <c r="B17845" t="s">
        <v>20917</v>
      </c>
      <c r="C17845" t="s">
        <v>20703</v>
      </c>
      <c r="D17845" t="s">
        <v>9051</v>
      </c>
      <c r="E17845" t="s">
        <v>1059</v>
      </c>
    </row>
    <row r="17846" spans="2:5" x14ac:dyDescent="0.35">
      <c r="B17846" t="s">
        <v>20918</v>
      </c>
      <c r="C17846" t="s">
        <v>20703</v>
      </c>
      <c r="D17846" t="s">
        <v>9051</v>
      </c>
      <c r="E17846" t="s">
        <v>1059</v>
      </c>
    </row>
    <row r="17847" spans="2:5" x14ac:dyDescent="0.35">
      <c r="B17847" t="s">
        <v>20919</v>
      </c>
      <c r="C17847" t="s">
        <v>20703</v>
      </c>
      <c r="D17847" t="s">
        <v>9051</v>
      </c>
      <c r="E17847" t="s">
        <v>1059</v>
      </c>
    </row>
    <row r="17848" spans="2:5" x14ac:dyDescent="0.35">
      <c r="B17848" t="s">
        <v>9050</v>
      </c>
      <c r="C17848" t="s">
        <v>20703</v>
      </c>
      <c r="D17848" t="s">
        <v>9051</v>
      </c>
      <c r="E17848" t="s">
        <v>1059</v>
      </c>
    </row>
    <row r="17849" spans="2:5" x14ac:dyDescent="0.35">
      <c r="B17849" t="s">
        <v>20920</v>
      </c>
      <c r="C17849" t="s">
        <v>20703</v>
      </c>
      <c r="D17849" t="s">
        <v>9051</v>
      </c>
      <c r="E17849" t="s">
        <v>1059</v>
      </c>
    </row>
    <row r="17850" spans="2:5" x14ac:dyDescent="0.35">
      <c r="B17850" t="s">
        <v>20921</v>
      </c>
      <c r="C17850" t="s">
        <v>20703</v>
      </c>
      <c r="D17850" t="s">
        <v>9051</v>
      </c>
      <c r="E17850" t="s">
        <v>1059</v>
      </c>
    </row>
    <row r="17851" spans="2:5" x14ac:dyDescent="0.35">
      <c r="B17851" t="s">
        <v>20922</v>
      </c>
      <c r="C17851" t="s">
        <v>20703</v>
      </c>
      <c r="D17851" t="s">
        <v>20923</v>
      </c>
      <c r="E17851" t="s">
        <v>1032</v>
      </c>
    </row>
    <row r="17852" spans="2:5" x14ac:dyDescent="0.35">
      <c r="B17852" t="s">
        <v>20924</v>
      </c>
      <c r="C17852" t="s">
        <v>20703</v>
      </c>
      <c r="D17852" t="s">
        <v>20925</v>
      </c>
    </row>
    <row r="17853" spans="2:5" x14ac:dyDescent="0.35">
      <c r="B17853" t="s">
        <v>20926</v>
      </c>
      <c r="C17853" t="s">
        <v>20703</v>
      </c>
      <c r="D17853" t="s">
        <v>20927</v>
      </c>
    </row>
    <row r="17854" spans="2:5" x14ac:dyDescent="0.35">
      <c r="B17854" t="s">
        <v>20928</v>
      </c>
      <c r="C17854" t="s">
        <v>20703</v>
      </c>
      <c r="D17854" t="s">
        <v>20929</v>
      </c>
    </row>
    <row r="17855" spans="2:5" x14ac:dyDescent="0.35">
      <c r="B17855" t="s">
        <v>20930</v>
      </c>
      <c r="C17855" t="s">
        <v>20703</v>
      </c>
      <c r="D17855" t="s">
        <v>20931</v>
      </c>
      <c r="E17855" t="s">
        <v>1105</v>
      </c>
    </row>
    <row r="17856" spans="2:5" x14ac:dyDescent="0.35">
      <c r="B17856" t="s">
        <v>20932</v>
      </c>
      <c r="C17856" t="s">
        <v>20703</v>
      </c>
      <c r="D17856" t="s">
        <v>8601</v>
      </c>
    </row>
    <row r="17857" spans="2:5" x14ac:dyDescent="0.35">
      <c r="B17857" t="s">
        <v>20933</v>
      </c>
      <c r="C17857" t="s">
        <v>20703</v>
      </c>
      <c r="D17857" t="s">
        <v>20934</v>
      </c>
    </row>
    <row r="17858" spans="2:5" x14ac:dyDescent="0.35">
      <c r="B17858" t="s">
        <v>20935</v>
      </c>
      <c r="C17858" t="s">
        <v>20703</v>
      </c>
      <c r="D17858" t="s">
        <v>20936</v>
      </c>
    </row>
    <row r="17859" spans="2:5" x14ac:dyDescent="0.35">
      <c r="B17859" t="s">
        <v>20937</v>
      </c>
      <c r="C17859" t="s">
        <v>20703</v>
      </c>
    </row>
    <row r="17860" spans="2:5" x14ac:dyDescent="0.35">
      <c r="B17860" t="s">
        <v>20938</v>
      </c>
      <c r="C17860" t="s">
        <v>20703</v>
      </c>
    </row>
    <row r="17861" spans="2:5" x14ac:dyDescent="0.35">
      <c r="B17861" t="s">
        <v>20939</v>
      </c>
      <c r="C17861" t="s">
        <v>20703</v>
      </c>
      <c r="D17861" t="s">
        <v>20940</v>
      </c>
      <c r="E17861" t="s">
        <v>1057</v>
      </c>
    </row>
    <row r="17862" spans="2:5" x14ac:dyDescent="0.35">
      <c r="B17862" t="s">
        <v>20941</v>
      </c>
      <c r="C17862" t="s">
        <v>20703</v>
      </c>
      <c r="D17862" t="s">
        <v>20940</v>
      </c>
      <c r="E17862" t="s">
        <v>1057</v>
      </c>
    </row>
    <row r="17863" spans="2:5" x14ac:dyDescent="0.35">
      <c r="B17863" t="s">
        <v>20942</v>
      </c>
      <c r="C17863" t="s">
        <v>20703</v>
      </c>
    </row>
    <row r="17864" spans="2:5" x14ac:dyDescent="0.35">
      <c r="B17864" t="s">
        <v>20943</v>
      </c>
      <c r="C17864" t="s">
        <v>20703</v>
      </c>
      <c r="D17864" t="s">
        <v>20944</v>
      </c>
    </row>
    <row r="17865" spans="2:5" x14ac:dyDescent="0.35">
      <c r="B17865" t="s">
        <v>20945</v>
      </c>
      <c r="C17865" t="s">
        <v>20703</v>
      </c>
      <c r="D17865" t="s">
        <v>20944</v>
      </c>
    </row>
    <row r="17866" spans="2:5" x14ac:dyDescent="0.35">
      <c r="B17866" t="s">
        <v>20946</v>
      </c>
      <c r="C17866" t="s">
        <v>20703</v>
      </c>
      <c r="D17866" t="s">
        <v>20947</v>
      </c>
      <c r="E17866" t="s">
        <v>1057</v>
      </c>
    </row>
    <row r="17867" spans="2:5" x14ac:dyDescent="0.35">
      <c r="B17867" t="s">
        <v>20948</v>
      </c>
      <c r="C17867" t="s">
        <v>20703</v>
      </c>
      <c r="D17867" t="s">
        <v>20949</v>
      </c>
    </row>
    <row r="17868" spans="2:5" x14ac:dyDescent="0.35">
      <c r="B17868" t="s">
        <v>20950</v>
      </c>
      <c r="C17868" t="s">
        <v>20703</v>
      </c>
      <c r="D17868" t="s">
        <v>20949</v>
      </c>
    </row>
    <row r="17869" spans="2:5" x14ac:dyDescent="0.35">
      <c r="B17869" t="s">
        <v>20951</v>
      </c>
      <c r="C17869" t="s">
        <v>20703</v>
      </c>
      <c r="D17869" t="s">
        <v>20952</v>
      </c>
      <c r="E17869" t="s">
        <v>1059</v>
      </c>
    </row>
    <row r="17870" spans="2:5" x14ac:dyDescent="0.35">
      <c r="B17870" t="s">
        <v>20953</v>
      </c>
      <c r="C17870" t="s">
        <v>20703</v>
      </c>
      <c r="D17870" t="s">
        <v>20954</v>
      </c>
    </row>
    <row r="17871" spans="2:5" x14ac:dyDescent="0.35">
      <c r="B17871" t="s">
        <v>20955</v>
      </c>
      <c r="C17871" t="s">
        <v>20703</v>
      </c>
    </row>
    <row r="17872" spans="2:5" x14ac:dyDescent="0.35">
      <c r="B17872" t="s">
        <v>20956</v>
      </c>
      <c r="C17872" t="s">
        <v>20703</v>
      </c>
      <c r="D17872" t="s">
        <v>20957</v>
      </c>
    </row>
    <row r="17873" spans="2:5" x14ac:dyDescent="0.35">
      <c r="B17873" t="s">
        <v>20958</v>
      </c>
      <c r="C17873" t="s">
        <v>20703</v>
      </c>
      <c r="D17873" t="s">
        <v>20959</v>
      </c>
      <c r="E17873" t="s">
        <v>1028</v>
      </c>
    </row>
    <row r="17874" spans="2:5" x14ac:dyDescent="0.35">
      <c r="B17874" t="s">
        <v>20960</v>
      </c>
      <c r="C17874" t="s">
        <v>20703</v>
      </c>
      <c r="D17874" t="s">
        <v>20961</v>
      </c>
    </row>
    <row r="17875" spans="2:5" x14ac:dyDescent="0.35">
      <c r="B17875" t="s">
        <v>20962</v>
      </c>
      <c r="C17875" t="s">
        <v>20703</v>
      </c>
      <c r="D17875" t="s">
        <v>20963</v>
      </c>
      <c r="E17875" t="s">
        <v>1057</v>
      </c>
    </row>
    <row r="17876" spans="2:5" x14ac:dyDescent="0.35">
      <c r="B17876" t="s">
        <v>20964</v>
      </c>
      <c r="C17876" t="s">
        <v>20703</v>
      </c>
      <c r="D17876" t="s">
        <v>20963</v>
      </c>
      <c r="E17876" t="s">
        <v>1057</v>
      </c>
    </row>
    <row r="17877" spans="2:5" x14ac:dyDescent="0.35">
      <c r="B17877" t="s">
        <v>20965</v>
      </c>
      <c r="C17877" t="s">
        <v>20703</v>
      </c>
    </row>
    <row r="17878" spans="2:5" x14ac:dyDescent="0.35">
      <c r="B17878" t="s">
        <v>20966</v>
      </c>
      <c r="C17878" t="s">
        <v>20703</v>
      </c>
      <c r="D17878" t="s">
        <v>20967</v>
      </c>
    </row>
    <row r="17879" spans="2:5" x14ac:dyDescent="0.35">
      <c r="B17879" t="s">
        <v>20968</v>
      </c>
      <c r="C17879" t="s">
        <v>20703</v>
      </c>
      <c r="D17879" t="s">
        <v>20967</v>
      </c>
    </row>
    <row r="17880" spans="2:5" x14ac:dyDescent="0.35">
      <c r="B17880" t="s">
        <v>20969</v>
      </c>
      <c r="C17880" t="s">
        <v>20703</v>
      </c>
      <c r="D17880" t="s">
        <v>20967</v>
      </c>
    </row>
    <row r="17881" spans="2:5" x14ac:dyDescent="0.35">
      <c r="B17881" t="s">
        <v>20970</v>
      </c>
      <c r="C17881" t="s">
        <v>20703</v>
      </c>
      <c r="D17881" t="s">
        <v>20971</v>
      </c>
      <c r="E17881" t="s">
        <v>1059</v>
      </c>
    </row>
    <row r="17882" spans="2:5" x14ac:dyDescent="0.35">
      <c r="B17882" t="s">
        <v>20972</v>
      </c>
      <c r="C17882" t="s">
        <v>20703</v>
      </c>
      <c r="D17882" t="s">
        <v>20971</v>
      </c>
      <c r="E17882" t="s">
        <v>1059</v>
      </c>
    </row>
    <row r="17883" spans="2:5" x14ac:dyDescent="0.35">
      <c r="B17883" t="s">
        <v>20973</v>
      </c>
      <c r="C17883" t="s">
        <v>20703</v>
      </c>
      <c r="D17883" t="s">
        <v>20971</v>
      </c>
      <c r="E17883" t="s">
        <v>1059</v>
      </c>
    </row>
    <row r="17884" spans="2:5" x14ac:dyDescent="0.35">
      <c r="B17884" t="s">
        <v>20974</v>
      </c>
      <c r="C17884" t="s">
        <v>20703</v>
      </c>
      <c r="D17884" t="s">
        <v>20971</v>
      </c>
      <c r="E17884" t="s">
        <v>1059</v>
      </c>
    </row>
    <row r="17885" spans="2:5" x14ac:dyDescent="0.35">
      <c r="B17885" t="s">
        <v>20975</v>
      </c>
      <c r="C17885" t="s">
        <v>20703</v>
      </c>
      <c r="D17885" t="s">
        <v>20971</v>
      </c>
      <c r="E17885" t="s">
        <v>1059</v>
      </c>
    </row>
    <row r="17886" spans="2:5" x14ac:dyDescent="0.35">
      <c r="B17886" t="s">
        <v>20976</v>
      </c>
      <c r="C17886" t="s">
        <v>20703</v>
      </c>
      <c r="D17886" t="s">
        <v>20971</v>
      </c>
      <c r="E17886" t="s">
        <v>1059</v>
      </c>
    </row>
    <row r="17887" spans="2:5" x14ac:dyDescent="0.35">
      <c r="B17887" t="s">
        <v>20977</v>
      </c>
      <c r="C17887" t="s">
        <v>20703</v>
      </c>
      <c r="D17887" t="s">
        <v>20978</v>
      </c>
      <c r="E17887" t="s">
        <v>1059</v>
      </c>
    </row>
    <row r="17888" spans="2:5" x14ac:dyDescent="0.35">
      <c r="B17888" t="s">
        <v>20979</v>
      </c>
      <c r="C17888" t="s">
        <v>21085</v>
      </c>
      <c r="D17888" t="s">
        <v>21086</v>
      </c>
    </row>
    <row r="17889" spans="2:5" x14ac:dyDescent="0.35">
      <c r="B17889" t="s">
        <v>20980</v>
      </c>
      <c r="C17889" t="s">
        <v>21085</v>
      </c>
      <c r="D17889" t="s">
        <v>21086</v>
      </c>
    </row>
    <row r="17890" spans="2:5" x14ac:dyDescent="0.35">
      <c r="B17890" t="s">
        <v>20981</v>
      </c>
      <c r="C17890" t="s">
        <v>21085</v>
      </c>
      <c r="D17890" t="s">
        <v>21086</v>
      </c>
    </row>
    <row r="17891" spans="2:5" x14ac:dyDescent="0.35">
      <c r="B17891" t="s">
        <v>20982</v>
      </c>
      <c r="C17891" t="s">
        <v>21085</v>
      </c>
      <c r="D17891" t="s">
        <v>8797</v>
      </c>
    </row>
    <row r="17892" spans="2:5" x14ac:dyDescent="0.35">
      <c r="B17892" t="s">
        <v>20983</v>
      </c>
      <c r="C17892" t="s">
        <v>21085</v>
      </c>
      <c r="D17892" t="s">
        <v>8797</v>
      </c>
    </row>
    <row r="17893" spans="2:5" x14ac:dyDescent="0.35">
      <c r="B17893" t="s">
        <v>20984</v>
      </c>
      <c r="C17893" t="s">
        <v>21085</v>
      </c>
      <c r="D17893" t="s">
        <v>8797</v>
      </c>
    </row>
    <row r="17894" spans="2:5" x14ac:dyDescent="0.35">
      <c r="B17894" t="s">
        <v>20985</v>
      </c>
      <c r="C17894" t="s">
        <v>21085</v>
      </c>
      <c r="D17894" t="s">
        <v>8797</v>
      </c>
    </row>
    <row r="17895" spans="2:5" x14ac:dyDescent="0.35">
      <c r="B17895" t="s">
        <v>20986</v>
      </c>
      <c r="C17895" t="s">
        <v>21085</v>
      </c>
      <c r="D17895" t="s">
        <v>3303</v>
      </c>
      <c r="E17895" t="s">
        <v>1059</v>
      </c>
    </row>
    <row r="17896" spans="2:5" x14ac:dyDescent="0.35">
      <c r="B17896" t="s">
        <v>20987</v>
      </c>
      <c r="C17896" t="s">
        <v>21085</v>
      </c>
      <c r="D17896" t="s">
        <v>8804</v>
      </c>
    </row>
    <row r="17897" spans="2:5" x14ac:dyDescent="0.35">
      <c r="B17897" t="s">
        <v>20988</v>
      </c>
      <c r="C17897" t="s">
        <v>21085</v>
      </c>
      <c r="D17897" t="s">
        <v>21087</v>
      </c>
    </row>
    <row r="17898" spans="2:5" x14ac:dyDescent="0.35">
      <c r="B17898" t="s">
        <v>20989</v>
      </c>
      <c r="C17898" t="s">
        <v>21085</v>
      </c>
      <c r="D17898" t="s">
        <v>21087</v>
      </c>
    </row>
    <row r="17899" spans="2:5" x14ac:dyDescent="0.35">
      <c r="B17899" t="s">
        <v>20990</v>
      </c>
      <c r="C17899" t="s">
        <v>21085</v>
      </c>
      <c r="D17899" t="s">
        <v>21088</v>
      </c>
    </row>
    <row r="17900" spans="2:5" x14ac:dyDescent="0.35">
      <c r="B17900" t="s">
        <v>20991</v>
      </c>
      <c r="C17900" t="s">
        <v>21085</v>
      </c>
      <c r="D17900" t="s">
        <v>21088</v>
      </c>
    </row>
    <row r="17901" spans="2:5" x14ac:dyDescent="0.35">
      <c r="B17901" t="s">
        <v>6400</v>
      </c>
      <c r="C17901" t="s">
        <v>21085</v>
      </c>
    </row>
    <row r="17902" spans="2:5" x14ac:dyDescent="0.35">
      <c r="B17902" t="s">
        <v>20992</v>
      </c>
      <c r="C17902" t="s">
        <v>21085</v>
      </c>
      <c r="D17902" t="s">
        <v>21089</v>
      </c>
    </row>
    <row r="17903" spans="2:5" x14ac:dyDescent="0.35">
      <c r="B17903" t="s">
        <v>20993</v>
      </c>
      <c r="C17903" t="s">
        <v>21085</v>
      </c>
      <c r="D17903" t="s">
        <v>21090</v>
      </c>
    </row>
    <row r="17904" spans="2:5" x14ac:dyDescent="0.35">
      <c r="B17904" t="s">
        <v>20994</v>
      </c>
      <c r="C17904" t="s">
        <v>21085</v>
      </c>
      <c r="D17904" t="s">
        <v>8823</v>
      </c>
      <c r="E17904" t="s">
        <v>1028</v>
      </c>
    </row>
    <row r="17905" spans="2:5" x14ac:dyDescent="0.35">
      <c r="B17905" t="s">
        <v>20995</v>
      </c>
      <c r="C17905" t="s">
        <v>21085</v>
      </c>
      <c r="D17905" t="s">
        <v>8823</v>
      </c>
      <c r="E17905" t="s">
        <v>1028</v>
      </c>
    </row>
    <row r="17906" spans="2:5" x14ac:dyDescent="0.35">
      <c r="B17906" t="s">
        <v>20996</v>
      </c>
      <c r="C17906" t="s">
        <v>21085</v>
      </c>
      <c r="D17906" t="s">
        <v>21091</v>
      </c>
      <c r="E17906" t="s">
        <v>1041</v>
      </c>
    </row>
    <row r="17907" spans="2:5" x14ac:dyDescent="0.35">
      <c r="B17907" t="s">
        <v>20997</v>
      </c>
      <c r="C17907" t="s">
        <v>21085</v>
      </c>
      <c r="D17907" t="s">
        <v>21091</v>
      </c>
      <c r="E17907" t="s">
        <v>1041</v>
      </c>
    </row>
    <row r="17908" spans="2:5" x14ac:dyDescent="0.35">
      <c r="B17908" t="s">
        <v>20998</v>
      </c>
      <c r="C17908" t="s">
        <v>21085</v>
      </c>
      <c r="D17908" t="s">
        <v>8836</v>
      </c>
    </row>
    <row r="17909" spans="2:5" x14ac:dyDescent="0.35">
      <c r="B17909" t="s">
        <v>20999</v>
      </c>
      <c r="C17909" t="s">
        <v>21085</v>
      </c>
      <c r="D17909" t="s">
        <v>8836</v>
      </c>
    </row>
    <row r="17910" spans="2:5" x14ac:dyDescent="0.35">
      <c r="B17910" t="s">
        <v>8835</v>
      </c>
      <c r="C17910" t="s">
        <v>21085</v>
      </c>
      <c r="D17910" t="s">
        <v>8836</v>
      </c>
    </row>
    <row r="17911" spans="2:5" x14ac:dyDescent="0.35">
      <c r="B17911" t="s">
        <v>21000</v>
      </c>
      <c r="C17911" t="s">
        <v>21085</v>
      </c>
      <c r="D17911" t="s">
        <v>8836</v>
      </c>
    </row>
    <row r="17912" spans="2:5" x14ac:dyDescent="0.35">
      <c r="B17912" t="s">
        <v>8839</v>
      </c>
      <c r="C17912" t="s">
        <v>21085</v>
      </c>
      <c r="D17912" t="s">
        <v>8836</v>
      </c>
    </row>
    <row r="17913" spans="2:5" x14ac:dyDescent="0.35">
      <c r="B17913" t="s">
        <v>21001</v>
      </c>
      <c r="C17913" t="s">
        <v>21085</v>
      </c>
      <c r="D17913" t="s">
        <v>21092</v>
      </c>
      <c r="E17913" t="s">
        <v>1050</v>
      </c>
    </row>
    <row r="17914" spans="2:5" x14ac:dyDescent="0.35">
      <c r="B17914" t="s">
        <v>21002</v>
      </c>
      <c r="C17914" t="s">
        <v>21085</v>
      </c>
      <c r="D17914" t="s">
        <v>19753</v>
      </c>
    </row>
    <row r="17915" spans="2:5" x14ac:dyDescent="0.35">
      <c r="B17915" t="s">
        <v>8859</v>
      </c>
      <c r="C17915" t="s">
        <v>21085</v>
      </c>
      <c r="D17915" t="s">
        <v>8855</v>
      </c>
    </row>
    <row r="17916" spans="2:5" x14ac:dyDescent="0.35">
      <c r="B17916" t="s">
        <v>8860</v>
      </c>
      <c r="C17916" t="s">
        <v>21085</v>
      </c>
      <c r="D17916" t="s">
        <v>8855</v>
      </c>
    </row>
    <row r="17917" spans="2:5" x14ac:dyDescent="0.35">
      <c r="B17917" t="s">
        <v>21003</v>
      </c>
      <c r="C17917" t="s">
        <v>21085</v>
      </c>
      <c r="D17917" t="s">
        <v>8855</v>
      </c>
    </row>
    <row r="17918" spans="2:5" x14ac:dyDescent="0.35">
      <c r="B17918" t="s">
        <v>8861</v>
      </c>
      <c r="C17918" t="s">
        <v>21085</v>
      </c>
      <c r="D17918" t="s">
        <v>8855</v>
      </c>
    </row>
    <row r="17919" spans="2:5" x14ac:dyDescent="0.35">
      <c r="B17919" t="s">
        <v>21004</v>
      </c>
      <c r="C17919" t="s">
        <v>21085</v>
      </c>
      <c r="D17919" t="s">
        <v>8855</v>
      </c>
    </row>
    <row r="17920" spans="2:5" x14ac:dyDescent="0.35">
      <c r="B17920" t="s">
        <v>8862</v>
      </c>
      <c r="C17920" t="s">
        <v>21085</v>
      </c>
      <c r="D17920" t="s">
        <v>8855</v>
      </c>
    </row>
    <row r="17921" spans="2:4" x14ac:dyDescent="0.35">
      <c r="B17921" t="s">
        <v>21005</v>
      </c>
      <c r="C17921" t="s">
        <v>21085</v>
      </c>
      <c r="D17921" t="s">
        <v>8864</v>
      </c>
    </row>
    <row r="17922" spans="2:4" x14ac:dyDescent="0.35">
      <c r="B17922" t="s">
        <v>21006</v>
      </c>
      <c r="C17922" t="s">
        <v>21085</v>
      </c>
      <c r="D17922" t="s">
        <v>8864</v>
      </c>
    </row>
    <row r="17923" spans="2:4" x14ac:dyDescent="0.35">
      <c r="B17923" t="s">
        <v>21007</v>
      </c>
      <c r="C17923" t="s">
        <v>21085</v>
      </c>
      <c r="D17923" t="s">
        <v>8864</v>
      </c>
    </row>
    <row r="17924" spans="2:4" x14ac:dyDescent="0.35">
      <c r="B17924" t="s">
        <v>21008</v>
      </c>
      <c r="C17924" t="s">
        <v>21085</v>
      </c>
      <c r="D17924" t="s">
        <v>8864</v>
      </c>
    </row>
    <row r="17925" spans="2:4" x14ac:dyDescent="0.35">
      <c r="B17925" t="s">
        <v>8867</v>
      </c>
      <c r="C17925" t="s">
        <v>21085</v>
      </c>
      <c r="D17925" t="s">
        <v>8864</v>
      </c>
    </row>
    <row r="17926" spans="2:4" x14ac:dyDescent="0.35">
      <c r="B17926" t="s">
        <v>21009</v>
      </c>
      <c r="C17926" t="s">
        <v>21085</v>
      </c>
      <c r="D17926" t="s">
        <v>8873</v>
      </c>
    </row>
    <row r="17927" spans="2:4" x14ac:dyDescent="0.35">
      <c r="B17927" t="s">
        <v>21010</v>
      </c>
      <c r="C17927" t="s">
        <v>21085</v>
      </c>
      <c r="D17927" t="s">
        <v>8873</v>
      </c>
    </row>
    <row r="17928" spans="2:4" x14ac:dyDescent="0.35">
      <c r="B17928" t="s">
        <v>21011</v>
      </c>
      <c r="C17928" t="s">
        <v>21085</v>
      </c>
      <c r="D17928" t="s">
        <v>8873</v>
      </c>
    </row>
    <row r="17929" spans="2:4" x14ac:dyDescent="0.35">
      <c r="B17929" t="s">
        <v>21012</v>
      </c>
      <c r="C17929" t="s">
        <v>21085</v>
      </c>
      <c r="D17929" t="s">
        <v>8873</v>
      </c>
    </row>
    <row r="17930" spans="2:4" x14ac:dyDescent="0.35">
      <c r="B17930" t="s">
        <v>21013</v>
      </c>
      <c r="C17930" t="s">
        <v>21085</v>
      </c>
      <c r="D17930" t="s">
        <v>8873</v>
      </c>
    </row>
    <row r="17931" spans="2:4" x14ac:dyDescent="0.35">
      <c r="B17931" t="s">
        <v>21014</v>
      </c>
      <c r="C17931" t="s">
        <v>21085</v>
      </c>
      <c r="D17931" t="s">
        <v>8873</v>
      </c>
    </row>
    <row r="17932" spans="2:4" x14ac:dyDescent="0.35">
      <c r="B17932" t="s">
        <v>21015</v>
      </c>
      <c r="C17932" t="s">
        <v>21085</v>
      </c>
      <c r="D17932" t="s">
        <v>21093</v>
      </c>
    </row>
    <row r="17933" spans="2:4" x14ac:dyDescent="0.35">
      <c r="B17933" t="s">
        <v>21016</v>
      </c>
      <c r="C17933" t="s">
        <v>21085</v>
      </c>
      <c r="D17933" t="s">
        <v>8884</v>
      </c>
    </row>
    <row r="17934" spans="2:4" x14ac:dyDescent="0.35">
      <c r="B17934" t="s">
        <v>21017</v>
      </c>
      <c r="C17934" t="s">
        <v>21085</v>
      </c>
      <c r="D17934" t="s">
        <v>8889</v>
      </c>
    </row>
    <row r="17935" spans="2:4" x14ac:dyDescent="0.35">
      <c r="B17935" t="s">
        <v>21018</v>
      </c>
      <c r="C17935" t="s">
        <v>21085</v>
      </c>
      <c r="D17935" t="s">
        <v>8889</v>
      </c>
    </row>
    <row r="17936" spans="2:4" x14ac:dyDescent="0.35">
      <c r="B17936" t="s">
        <v>21019</v>
      </c>
      <c r="C17936" t="s">
        <v>21085</v>
      </c>
      <c r="D17936" t="s">
        <v>8889</v>
      </c>
    </row>
    <row r="17937" spans="2:5" x14ac:dyDescent="0.35">
      <c r="B17937" t="s">
        <v>21020</v>
      </c>
      <c r="C17937" t="s">
        <v>21085</v>
      </c>
      <c r="D17937" t="s">
        <v>8899</v>
      </c>
    </row>
    <row r="17938" spans="2:5" x14ac:dyDescent="0.35">
      <c r="B17938" t="s">
        <v>21021</v>
      </c>
      <c r="C17938" t="s">
        <v>21085</v>
      </c>
      <c r="D17938" t="s">
        <v>8899</v>
      </c>
    </row>
    <row r="17939" spans="2:5" x14ac:dyDescent="0.35">
      <c r="B17939" t="s">
        <v>21022</v>
      </c>
      <c r="C17939" t="s">
        <v>21085</v>
      </c>
      <c r="D17939" t="s">
        <v>21094</v>
      </c>
      <c r="E17939" t="s">
        <v>1028</v>
      </c>
    </row>
    <row r="17940" spans="2:5" x14ac:dyDescent="0.35">
      <c r="B17940" t="s">
        <v>21023</v>
      </c>
      <c r="C17940" t="s">
        <v>21085</v>
      </c>
      <c r="D17940" t="s">
        <v>21094</v>
      </c>
      <c r="E17940" t="s">
        <v>1028</v>
      </c>
    </row>
    <row r="17941" spans="2:5" x14ac:dyDescent="0.35">
      <c r="B17941" t="s">
        <v>21024</v>
      </c>
      <c r="C17941" t="s">
        <v>21085</v>
      </c>
      <c r="D17941" t="s">
        <v>21095</v>
      </c>
    </row>
    <row r="17942" spans="2:5" x14ac:dyDescent="0.35">
      <c r="B17942" t="s">
        <v>21025</v>
      </c>
      <c r="C17942" t="s">
        <v>21085</v>
      </c>
      <c r="D17942" t="s">
        <v>21096</v>
      </c>
    </row>
    <row r="17943" spans="2:5" x14ac:dyDescent="0.35">
      <c r="B17943" t="s">
        <v>21026</v>
      </c>
      <c r="C17943" t="s">
        <v>21085</v>
      </c>
      <c r="D17943" t="s">
        <v>8921</v>
      </c>
    </row>
    <row r="17944" spans="2:5" x14ac:dyDescent="0.35">
      <c r="B17944" t="s">
        <v>21027</v>
      </c>
      <c r="C17944" t="s">
        <v>21085</v>
      </c>
      <c r="D17944" t="s">
        <v>8921</v>
      </c>
    </row>
    <row r="17945" spans="2:5" x14ac:dyDescent="0.35">
      <c r="B17945" t="s">
        <v>21028</v>
      </c>
      <c r="C17945" t="s">
        <v>21085</v>
      </c>
      <c r="D17945" t="s">
        <v>8921</v>
      </c>
    </row>
    <row r="17946" spans="2:5" x14ac:dyDescent="0.35">
      <c r="B17946" t="s">
        <v>21029</v>
      </c>
      <c r="C17946" t="s">
        <v>21085</v>
      </c>
      <c r="D17946" t="s">
        <v>8921</v>
      </c>
    </row>
    <row r="17947" spans="2:5" x14ac:dyDescent="0.35">
      <c r="B17947" t="s">
        <v>21030</v>
      </c>
      <c r="C17947" t="s">
        <v>21085</v>
      </c>
      <c r="D17947" t="s">
        <v>8937</v>
      </c>
    </row>
    <row r="17948" spans="2:5" x14ac:dyDescent="0.35">
      <c r="B17948" t="s">
        <v>21031</v>
      </c>
      <c r="C17948" t="s">
        <v>21085</v>
      </c>
      <c r="D17948" t="s">
        <v>21097</v>
      </c>
    </row>
    <row r="17949" spans="2:5" x14ac:dyDescent="0.35">
      <c r="B17949" t="s">
        <v>21032</v>
      </c>
      <c r="C17949" t="s">
        <v>21085</v>
      </c>
      <c r="D17949" t="s">
        <v>8947</v>
      </c>
    </row>
    <row r="17950" spans="2:5" x14ac:dyDescent="0.35">
      <c r="B17950" t="s">
        <v>21033</v>
      </c>
      <c r="C17950" t="s">
        <v>21085</v>
      </c>
      <c r="D17950" t="s">
        <v>8947</v>
      </c>
    </row>
    <row r="17951" spans="2:5" x14ac:dyDescent="0.35">
      <c r="B17951" t="s">
        <v>21034</v>
      </c>
      <c r="C17951" t="s">
        <v>21085</v>
      </c>
      <c r="D17951" t="s">
        <v>8947</v>
      </c>
    </row>
    <row r="17952" spans="2:5" x14ac:dyDescent="0.35">
      <c r="B17952" t="s">
        <v>21035</v>
      </c>
      <c r="C17952" t="s">
        <v>21085</v>
      </c>
      <c r="D17952" t="s">
        <v>8955</v>
      </c>
    </row>
    <row r="17953" spans="2:5" x14ac:dyDescent="0.35">
      <c r="B17953" t="s">
        <v>8954</v>
      </c>
      <c r="C17953" t="s">
        <v>21085</v>
      </c>
      <c r="D17953" t="s">
        <v>8955</v>
      </c>
    </row>
    <row r="17954" spans="2:5" x14ac:dyDescent="0.35">
      <c r="B17954" t="s">
        <v>21036</v>
      </c>
      <c r="C17954" t="s">
        <v>21085</v>
      </c>
      <c r="D17954" t="s">
        <v>8957</v>
      </c>
    </row>
    <row r="17955" spans="2:5" x14ac:dyDescent="0.35">
      <c r="B17955" t="s">
        <v>21037</v>
      </c>
      <c r="C17955" t="s">
        <v>21085</v>
      </c>
      <c r="D17955" t="s">
        <v>8957</v>
      </c>
    </row>
    <row r="17956" spans="2:5" x14ac:dyDescent="0.35">
      <c r="B17956" t="s">
        <v>21038</v>
      </c>
      <c r="C17956" t="s">
        <v>21085</v>
      </c>
      <c r="D17956" t="s">
        <v>8963</v>
      </c>
    </row>
    <row r="17957" spans="2:5" x14ac:dyDescent="0.35">
      <c r="B17957" t="s">
        <v>21039</v>
      </c>
      <c r="C17957" t="s">
        <v>21085</v>
      </c>
      <c r="D17957" t="s">
        <v>8963</v>
      </c>
    </row>
    <row r="17958" spans="2:5" x14ac:dyDescent="0.35">
      <c r="B17958" t="s">
        <v>21040</v>
      </c>
      <c r="C17958" t="s">
        <v>21085</v>
      </c>
      <c r="D17958" t="s">
        <v>8963</v>
      </c>
    </row>
    <row r="17959" spans="2:5" x14ac:dyDescent="0.35">
      <c r="B17959" t="s">
        <v>21041</v>
      </c>
      <c r="C17959" t="s">
        <v>21085</v>
      </c>
      <c r="D17959" t="s">
        <v>8965</v>
      </c>
    </row>
    <row r="17960" spans="2:5" x14ac:dyDescent="0.35">
      <c r="B17960" t="s">
        <v>21042</v>
      </c>
      <c r="C17960" t="s">
        <v>21085</v>
      </c>
      <c r="D17960" t="s">
        <v>21098</v>
      </c>
      <c r="E17960" t="s">
        <v>1028</v>
      </c>
    </row>
    <row r="17961" spans="2:5" x14ac:dyDescent="0.35">
      <c r="B17961" t="s">
        <v>21043</v>
      </c>
      <c r="C17961" t="s">
        <v>21085</v>
      </c>
      <c r="D17961" t="s">
        <v>8990</v>
      </c>
    </row>
    <row r="17962" spans="2:5" x14ac:dyDescent="0.35">
      <c r="B17962" t="s">
        <v>21044</v>
      </c>
      <c r="C17962" t="s">
        <v>21085</v>
      </c>
      <c r="D17962" t="s">
        <v>8990</v>
      </c>
    </row>
    <row r="17963" spans="2:5" x14ac:dyDescent="0.35">
      <c r="B17963" t="s">
        <v>21045</v>
      </c>
      <c r="C17963" t="s">
        <v>21085</v>
      </c>
      <c r="D17963" t="s">
        <v>8990</v>
      </c>
    </row>
    <row r="17964" spans="2:5" x14ac:dyDescent="0.35">
      <c r="B17964" t="s">
        <v>21046</v>
      </c>
      <c r="C17964" t="s">
        <v>21085</v>
      </c>
      <c r="D17964" t="s">
        <v>8994</v>
      </c>
    </row>
    <row r="17965" spans="2:5" x14ac:dyDescent="0.35">
      <c r="B17965" t="s">
        <v>21047</v>
      </c>
      <c r="C17965" t="s">
        <v>21085</v>
      </c>
      <c r="D17965" t="s">
        <v>21099</v>
      </c>
      <c r="E17965" t="s">
        <v>1048</v>
      </c>
    </row>
    <row r="17966" spans="2:5" x14ac:dyDescent="0.35">
      <c r="B17966" t="s">
        <v>21048</v>
      </c>
      <c r="C17966" t="s">
        <v>21085</v>
      </c>
      <c r="D17966" t="s">
        <v>21099</v>
      </c>
      <c r="E17966" t="s">
        <v>1048</v>
      </c>
    </row>
    <row r="17967" spans="2:5" x14ac:dyDescent="0.35">
      <c r="B17967" t="s">
        <v>21049</v>
      </c>
      <c r="C17967" t="s">
        <v>21085</v>
      </c>
      <c r="D17967" t="s">
        <v>9006</v>
      </c>
    </row>
    <row r="17968" spans="2:5" x14ac:dyDescent="0.35">
      <c r="B17968" t="s">
        <v>21050</v>
      </c>
      <c r="C17968" t="s">
        <v>21085</v>
      </c>
      <c r="D17968" t="s">
        <v>19975</v>
      </c>
    </row>
    <row r="17969" spans="2:5" x14ac:dyDescent="0.35">
      <c r="B17969" t="s">
        <v>21051</v>
      </c>
      <c r="C17969" t="s">
        <v>21085</v>
      </c>
      <c r="D17969" t="s">
        <v>9021</v>
      </c>
    </row>
    <row r="17970" spans="2:5" x14ac:dyDescent="0.35">
      <c r="B17970" t="s">
        <v>21052</v>
      </c>
      <c r="C17970" t="s">
        <v>21085</v>
      </c>
      <c r="D17970" t="s">
        <v>9021</v>
      </c>
    </row>
    <row r="17971" spans="2:5" x14ac:dyDescent="0.35">
      <c r="B17971" t="s">
        <v>21053</v>
      </c>
      <c r="C17971" t="s">
        <v>21085</v>
      </c>
      <c r="D17971" t="s">
        <v>9021</v>
      </c>
    </row>
    <row r="17972" spans="2:5" x14ac:dyDescent="0.35">
      <c r="B17972" t="s">
        <v>21054</v>
      </c>
      <c r="C17972" t="s">
        <v>21085</v>
      </c>
      <c r="D17972" t="s">
        <v>21100</v>
      </c>
      <c r="E17972" t="s">
        <v>1059</v>
      </c>
    </row>
    <row r="17973" spans="2:5" x14ac:dyDescent="0.35">
      <c r="B17973" t="s">
        <v>21055</v>
      </c>
      <c r="C17973" t="s">
        <v>21085</v>
      </c>
      <c r="D17973" t="s">
        <v>21100</v>
      </c>
      <c r="E17973" t="s">
        <v>1059</v>
      </c>
    </row>
    <row r="17974" spans="2:5" x14ac:dyDescent="0.35">
      <c r="B17974" t="s">
        <v>21056</v>
      </c>
      <c r="C17974" t="s">
        <v>21085</v>
      </c>
      <c r="D17974" t="s">
        <v>9048</v>
      </c>
    </row>
    <row r="17975" spans="2:5" x14ac:dyDescent="0.35">
      <c r="B17975" t="s">
        <v>21057</v>
      </c>
      <c r="C17975" t="s">
        <v>21085</v>
      </c>
      <c r="D17975" t="s">
        <v>9048</v>
      </c>
    </row>
    <row r="17976" spans="2:5" x14ac:dyDescent="0.35">
      <c r="B17976" t="s">
        <v>21058</v>
      </c>
      <c r="C17976" t="s">
        <v>21085</v>
      </c>
      <c r="D17976" t="s">
        <v>9051</v>
      </c>
      <c r="E17976" t="s">
        <v>1059</v>
      </c>
    </row>
    <row r="17977" spans="2:5" x14ac:dyDescent="0.35">
      <c r="B17977" t="s">
        <v>21059</v>
      </c>
      <c r="C17977" t="s">
        <v>21085</v>
      </c>
      <c r="D17977" t="s">
        <v>8607</v>
      </c>
    </row>
    <row r="17978" spans="2:5" x14ac:dyDescent="0.35">
      <c r="B17978" t="s">
        <v>21060</v>
      </c>
      <c r="C17978" t="s">
        <v>21085</v>
      </c>
      <c r="D17978" t="s">
        <v>8607</v>
      </c>
    </row>
    <row r="17979" spans="2:5" x14ac:dyDescent="0.35">
      <c r="B17979" t="s">
        <v>21061</v>
      </c>
      <c r="C17979" t="s">
        <v>21085</v>
      </c>
      <c r="D17979" t="s">
        <v>9071</v>
      </c>
    </row>
    <row r="17980" spans="2:5" x14ac:dyDescent="0.35">
      <c r="B17980" t="s">
        <v>21062</v>
      </c>
      <c r="C17980" t="s">
        <v>21085</v>
      </c>
      <c r="D17980" t="s">
        <v>9071</v>
      </c>
    </row>
    <row r="17981" spans="2:5" x14ac:dyDescent="0.35">
      <c r="B17981" t="s">
        <v>21063</v>
      </c>
      <c r="C17981" t="s">
        <v>21085</v>
      </c>
      <c r="D17981" t="s">
        <v>9071</v>
      </c>
    </row>
    <row r="17982" spans="2:5" x14ac:dyDescent="0.35">
      <c r="B17982" t="s">
        <v>21064</v>
      </c>
      <c r="C17982" t="s">
        <v>21085</v>
      </c>
      <c r="D17982" t="s">
        <v>9071</v>
      </c>
    </row>
    <row r="17983" spans="2:5" x14ac:dyDescent="0.35">
      <c r="B17983" t="s">
        <v>18900</v>
      </c>
      <c r="C17983" t="s">
        <v>21085</v>
      </c>
      <c r="D17983" t="s">
        <v>9078</v>
      </c>
    </row>
    <row r="17984" spans="2:5" x14ac:dyDescent="0.35">
      <c r="B17984" t="s">
        <v>21065</v>
      </c>
      <c r="C17984" t="s">
        <v>21085</v>
      </c>
      <c r="D17984" t="s">
        <v>9078</v>
      </c>
    </row>
    <row r="17985" spans="2:5" x14ac:dyDescent="0.35">
      <c r="B17985" t="s">
        <v>21066</v>
      </c>
      <c r="C17985" t="s">
        <v>21085</v>
      </c>
      <c r="D17985" t="s">
        <v>9078</v>
      </c>
    </row>
    <row r="17986" spans="2:5" x14ac:dyDescent="0.35">
      <c r="B17986" t="s">
        <v>21067</v>
      </c>
      <c r="C17986" t="s">
        <v>21085</v>
      </c>
      <c r="D17986" t="s">
        <v>21101</v>
      </c>
    </row>
    <row r="17987" spans="2:5" x14ac:dyDescent="0.35">
      <c r="B17987" t="s">
        <v>21068</v>
      </c>
      <c r="C17987" t="s">
        <v>21085</v>
      </c>
      <c r="D17987" t="s">
        <v>9088</v>
      </c>
    </row>
    <row r="17988" spans="2:5" x14ac:dyDescent="0.35">
      <c r="B17988" t="s">
        <v>21069</v>
      </c>
      <c r="C17988" t="s">
        <v>21085</v>
      </c>
      <c r="D17988" t="s">
        <v>9088</v>
      </c>
    </row>
    <row r="17989" spans="2:5" x14ac:dyDescent="0.35">
      <c r="B17989" t="s">
        <v>9089</v>
      </c>
      <c r="C17989" t="s">
        <v>21085</v>
      </c>
      <c r="D17989" t="s">
        <v>9088</v>
      </c>
    </row>
    <row r="17990" spans="2:5" x14ac:dyDescent="0.35">
      <c r="B17990" t="s">
        <v>21070</v>
      </c>
      <c r="C17990" t="s">
        <v>21085</v>
      </c>
      <c r="D17990" t="s">
        <v>9088</v>
      </c>
    </row>
    <row r="17991" spans="2:5" x14ac:dyDescent="0.35">
      <c r="B17991" t="s">
        <v>9091</v>
      </c>
      <c r="C17991" t="s">
        <v>21085</v>
      </c>
      <c r="D17991" t="s">
        <v>9092</v>
      </c>
      <c r="E17991" t="s">
        <v>1059</v>
      </c>
    </row>
    <row r="17992" spans="2:5" x14ac:dyDescent="0.35">
      <c r="B17992" t="s">
        <v>21071</v>
      </c>
      <c r="C17992" t="s">
        <v>21085</v>
      </c>
      <c r="D17992" t="s">
        <v>9096</v>
      </c>
    </row>
    <row r="17993" spans="2:5" x14ac:dyDescent="0.35">
      <c r="B17993" t="s">
        <v>21072</v>
      </c>
      <c r="C17993" t="s">
        <v>21085</v>
      </c>
      <c r="D17993" t="s">
        <v>9096</v>
      </c>
    </row>
    <row r="17994" spans="2:5" x14ac:dyDescent="0.35">
      <c r="B17994" t="s">
        <v>21073</v>
      </c>
      <c r="C17994" t="s">
        <v>21085</v>
      </c>
      <c r="D17994" t="s">
        <v>21102</v>
      </c>
      <c r="E17994" t="s">
        <v>1059</v>
      </c>
    </row>
    <row r="17995" spans="2:5" x14ac:dyDescent="0.35">
      <c r="B17995" t="s">
        <v>21074</v>
      </c>
      <c r="C17995" t="s">
        <v>21085</v>
      </c>
      <c r="D17995" t="s">
        <v>21103</v>
      </c>
    </row>
    <row r="17996" spans="2:5" x14ac:dyDescent="0.35">
      <c r="B17996" t="s">
        <v>21075</v>
      </c>
      <c r="C17996" t="s">
        <v>21085</v>
      </c>
      <c r="D17996" t="s">
        <v>21103</v>
      </c>
    </row>
    <row r="17997" spans="2:5" x14ac:dyDescent="0.35">
      <c r="B17997" t="s">
        <v>21076</v>
      </c>
      <c r="C17997" t="s">
        <v>21085</v>
      </c>
      <c r="D17997" t="s">
        <v>21104</v>
      </c>
    </row>
    <row r="17998" spans="2:5" x14ac:dyDescent="0.35">
      <c r="B17998" t="s">
        <v>21077</v>
      </c>
      <c r="C17998" t="s">
        <v>21085</v>
      </c>
      <c r="D17998" t="s">
        <v>21105</v>
      </c>
      <c r="E17998" t="s">
        <v>1028</v>
      </c>
    </row>
    <row r="17999" spans="2:5" x14ac:dyDescent="0.35">
      <c r="B17999" t="s">
        <v>21078</v>
      </c>
      <c r="C17999" t="s">
        <v>21085</v>
      </c>
      <c r="D17999" t="s">
        <v>9109</v>
      </c>
    </row>
    <row r="18000" spans="2:5" x14ac:dyDescent="0.35">
      <c r="B18000" t="s">
        <v>9108</v>
      </c>
      <c r="C18000" t="s">
        <v>21085</v>
      </c>
      <c r="D18000" t="s">
        <v>9109</v>
      </c>
    </row>
    <row r="18001" spans="2:4" x14ac:dyDescent="0.35">
      <c r="B18001" t="s">
        <v>21079</v>
      </c>
      <c r="C18001" t="s">
        <v>21085</v>
      </c>
      <c r="D18001" t="s">
        <v>9114</v>
      </c>
    </row>
    <row r="18002" spans="2:4" x14ac:dyDescent="0.35">
      <c r="B18002" t="s">
        <v>21080</v>
      </c>
      <c r="C18002" t="s">
        <v>21085</v>
      </c>
      <c r="D18002" t="s">
        <v>9114</v>
      </c>
    </row>
    <row r="18003" spans="2:4" x14ac:dyDescent="0.35">
      <c r="B18003" t="s">
        <v>21081</v>
      </c>
      <c r="C18003" t="s">
        <v>21085</v>
      </c>
      <c r="D18003" t="s">
        <v>21106</v>
      </c>
    </row>
    <row r="18004" spans="2:4" x14ac:dyDescent="0.35">
      <c r="B18004" t="s">
        <v>9134</v>
      </c>
      <c r="C18004" t="s">
        <v>21085</v>
      </c>
      <c r="D18004" t="s">
        <v>9133</v>
      </c>
    </row>
    <row r="18005" spans="2:4" x14ac:dyDescent="0.35">
      <c r="B18005" t="s">
        <v>21082</v>
      </c>
      <c r="C18005" t="s">
        <v>21085</v>
      </c>
      <c r="D18005" t="s">
        <v>9133</v>
      </c>
    </row>
    <row r="18006" spans="2:4" x14ac:dyDescent="0.35">
      <c r="B18006" t="s">
        <v>21083</v>
      </c>
      <c r="C18006" t="s">
        <v>21085</v>
      </c>
      <c r="D18006" t="s">
        <v>9133</v>
      </c>
    </row>
    <row r="18007" spans="2:4" x14ac:dyDescent="0.35">
      <c r="B18007" t="s">
        <v>1486</v>
      </c>
      <c r="C18007" t="s">
        <v>21085</v>
      </c>
    </row>
    <row r="18008" spans="2:4" x14ac:dyDescent="0.35">
      <c r="B18008" t="s">
        <v>21084</v>
      </c>
      <c r="C18008" t="s">
        <v>21085</v>
      </c>
      <c r="D18008" t="s">
        <v>21107</v>
      </c>
    </row>
    <row r="18009" spans="2:4" x14ac:dyDescent="0.35">
      <c r="B18009" t="s">
        <v>21108</v>
      </c>
      <c r="C18009" t="s">
        <v>21109</v>
      </c>
    </row>
    <row r="18010" spans="2:4" x14ac:dyDescent="0.35">
      <c r="B18010" t="s">
        <v>21110</v>
      </c>
      <c r="C18010" t="s">
        <v>21109</v>
      </c>
    </row>
    <row r="18011" spans="2:4" x14ac:dyDescent="0.35">
      <c r="B18011" t="s">
        <v>21111</v>
      </c>
      <c r="C18011" t="s">
        <v>21109</v>
      </c>
      <c r="D18011" t="s">
        <v>19753</v>
      </c>
    </row>
    <row r="18012" spans="2:4" x14ac:dyDescent="0.35">
      <c r="B18012" t="s">
        <v>21112</v>
      </c>
      <c r="C18012" t="s">
        <v>21109</v>
      </c>
      <c r="D18012" t="s">
        <v>19753</v>
      </c>
    </row>
    <row r="18013" spans="2:4" x14ac:dyDescent="0.35">
      <c r="B18013" t="s">
        <v>21113</v>
      </c>
      <c r="C18013" t="s">
        <v>21109</v>
      </c>
      <c r="D18013" t="s">
        <v>19753</v>
      </c>
    </row>
    <row r="18014" spans="2:4" x14ac:dyDescent="0.35">
      <c r="B18014" t="s">
        <v>21114</v>
      </c>
      <c r="C18014" t="s">
        <v>21109</v>
      </c>
      <c r="D18014" t="s">
        <v>19753</v>
      </c>
    </row>
    <row r="18015" spans="2:4" x14ac:dyDescent="0.35">
      <c r="B18015" t="s">
        <v>21115</v>
      </c>
      <c r="C18015" t="s">
        <v>21109</v>
      </c>
    </row>
    <row r="18016" spans="2:4" x14ac:dyDescent="0.35">
      <c r="B18016" t="s">
        <v>21116</v>
      </c>
      <c r="C18016" t="s">
        <v>21109</v>
      </c>
    </row>
    <row r="18017" spans="2:4" x14ac:dyDescent="0.35">
      <c r="B18017" t="s">
        <v>21117</v>
      </c>
      <c r="C18017" t="s">
        <v>21109</v>
      </c>
    </row>
    <row r="18018" spans="2:4" x14ac:dyDescent="0.35">
      <c r="B18018" t="s">
        <v>21118</v>
      </c>
      <c r="C18018" t="s">
        <v>21109</v>
      </c>
    </row>
    <row r="18019" spans="2:4" x14ac:dyDescent="0.35">
      <c r="B18019" t="s">
        <v>21119</v>
      </c>
      <c r="C18019" t="s">
        <v>21109</v>
      </c>
    </row>
    <row r="18020" spans="2:4" x14ac:dyDescent="0.35">
      <c r="B18020" t="s">
        <v>21120</v>
      </c>
      <c r="C18020" t="s">
        <v>21109</v>
      </c>
      <c r="D18020" t="s">
        <v>8855</v>
      </c>
    </row>
    <row r="18021" spans="2:4" x14ac:dyDescent="0.35">
      <c r="B18021" t="s">
        <v>21121</v>
      </c>
      <c r="C18021" t="s">
        <v>21109</v>
      </c>
    </row>
    <row r="18022" spans="2:4" x14ac:dyDescent="0.35">
      <c r="B18022" t="s">
        <v>21122</v>
      </c>
      <c r="C18022" t="s">
        <v>21109</v>
      </c>
      <c r="D18022" t="s">
        <v>21123</v>
      </c>
    </row>
    <row r="18023" spans="2:4" x14ac:dyDescent="0.35">
      <c r="B18023" t="s">
        <v>21124</v>
      </c>
      <c r="C18023" t="s">
        <v>21109</v>
      </c>
      <c r="D18023" t="s">
        <v>21125</v>
      </c>
    </row>
    <row r="18024" spans="2:4" x14ac:dyDescent="0.35">
      <c r="B18024" t="s">
        <v>21126</v>
      </c>
      <c r="C18024" t="s">
        <v>21109</v>
      </c>
      <c r="D18024" t="s">
        <v>21125</v>
      </c>
    </row>
    <row r="18025" spans="2:4" x14ac:dyDescent="0.35">
      <c r="B18025" t="s">
        <v>21127</v>
      </c>
      <c r="C18025" t="s">
        <v>21109</v>
      </c>
      <c r="D18025" t="s">
        <v>21125</v>
      </c>
    </row>
    <row r="18026" spans="2:4" x14ac:dyDescent="0.35">
      <c r="B18026" t="s">
        <v>21128</v>
      </c>
      <c r="C18026" t="s">
        <v>21109</v>
      </c>
      <c r="D18026" t="s">
        <v>21125</v>
      </c>
    </row>
    <row r="18027" spans="2:4" x14ac:dyDescent="0.35">
      <c r="B18027" t="s">
        <v>21129</v>
      </c>
      <c r="C18027" t="s">
        <v>21109</v>
      </c>
      <c r="D18027" t="s">
        <v>8873</v>
      </c>
    </row>
    <row r="18028" spans="2:4" x14ac:dyDescent="0.35">
      <c r="B18028" t="s">
        <v>21130</v>
      </c>
      <c r="C18028" t="s">
        <v>21109</v>
      </c>
      <c r="D18028" t="s">
        <v>8873</v>
      </c>
    </row>
    <row r="18029" spans="2:4" x14ac:dyDescent="0.35">
      <c r="B18029" t="s">
        <v>21131</v>
      </c>
      <c r="C18029" t="s">
        <v>21109</v>
      </c>
    </row>
    <row r="18030" spans="2:4" x14ac:dyDescent="0.35">
      <c r="B18030" t="s">
        <v>21132</v>
      </c>
      <c r="C18030" t="s">
        <v>21109</v>
      </c>
    </row>
    <row r="18031" spans="2:4" x14ac:dyDescent="0.35">
      <c r="B18031" t="s">
        <v>8897</v>
      </c>
      <c r="C18031" t="s">
        <v>21109</v>
      </c>
      <c r="D18031" t="s">
        <v>8889</v>
      </c>
    </row>
    <row r="18032" spans="2:4" x14ac:dyDescent="0.35">
      <c r="B18032" t="s">
        <v>21133</v>
      </c>
      <c r="C18032" t="s">
        <v>21109</v>
      </c>
    </row>
    <row r="18033" spans="2:4" x14ac:dyDescent="0.35">
      <c r="B18033" t="s">
        <v>21134</v>
      </c>
      <c r="C18033" t="s">
        <v>21109</v>
      </c>
      <c r="D18033" t="s">
        <v>21135</v>
      </c>
    </row>
    <row r="18034" spans="2:4" x14ac:dyDescent="0.35">
      <c r="B18034" t="s">
        <v>21136</v>
      </c>
      <c r="C18034" t="s">
        <v>21109</v>
      </c>
      <c r="D18034" t="s">
        <v>9071</v>
      </c>
    </row>
    <row r="18035" spans="2:4" x14ac:dyDescent="0.35">
      <c r="B18035" t="s">
        <v>21137</v>
      </c>
      <c r="C18035" t="s">
        <v>21109</v>
      </c>
      <c r="D18035" t="s">
        <v>9071</v>
      </c>
    </row>
    <row r="18036" spans="2:4" x14ac:dyDescent="0.35">
      <c r="B18036" t="s">
        <v>21138</v>
      </c>
      <c r="C18036" t="s">
        <v>21109</v>
      </c>
    </row>
    <row r="18037" spans="2:4" x14ac:dyDescent="0.35">
      <c r="B18037" t="s">
        <v>21139</v>
      </c>
      <c r="C18037" t="s">
        <v>21109</v>
      </c>
      <c r="D18037" t="s">
        <v>9071</v>
      </c>
    </row>
    <row r="18038" spans="2:4" x14ac:dyDescent="0.35">
      <c r="B18038" t="s">
        <v>21140</v>
      </c>
      <c r="C18038" t="s">
        <v>21109</v>
      </c>
      <c r="D18038" t="s">
        <v>9071</v>
      </c>
    </row>
    <row r="18039" spans="2:4" x14ac:dyDescent="0.35">
      <c r="B18039" t="s">
        <v>21141</v>
      </c>
      <c r="C18039" t="s">
        <v>21109</v>
      </c>
      <c r="D18039" t="s">
        <v>9071</v>
      </c>
    </row>
    <row r="18040" spans="2:4" x14ac:dyDescent="0.35">
      <c r="B18040" t="s">
        <v>21142</v>
      </c>
      <c r="C18040" t="s">
        <v>21109</v>
      </c>
      <c r="D18040" t="s">
        <v>9071</v>
      </c>
    </row>
    <row r="18041" spans="2:4" x14ac:dyDescent="0.35">
      <c r="B18041" t="s">
        <v>21143</v>
      </c>
      <c r="C18041" t="s">
        <v>21109</v>
      </c>
      <c r="D18041" t="s">
        <v>9071</v>
      </c>
    </row>
    <row r="18042" spans="2:4" x14ac:dyDescent="0.35">
      <c r="B18042" t="s">
        <v>21144</v>
      </c>
      <c r="C18042" t="s">
        <v>21109</v>
      </c>
      <c r="D18042" t="s">
        <v>9071</v>
      </c>
    </row>
    <row r="18043" spans="2:4" x14ac:dyDescent="0.35">
      <c r="B18043" t="s">
        <v>21145</v>
      </c>
      <c r="C18043" t="s">
        <v>21109</v>
      </c>
    </row>
    <row r="18044" spans="2:4" x14ac:dyDescent="0.35">
      <c r="B18044" t="s">
        <v>21146</v>
      </c>
      <c r="C18044" t="s">
        <v>21109</v>
      </c>
    </row>
    <row r="18045" spans="2:4" x14ac:dyDescent="0.35">
      <c r="B18045" t="s">
        <v>21147</v>
      </c>
      <c r="C18045" t="s">
        <v>21109</v>
      </c>
    </row>
    <row r="18046" spans="2:4" x14ac:dyDescent="0.35">
      <c r="B18046" t="s">
        <v>21148</v>
      </c>
      <c r="C18046" t="s">
        <v>21109</v>
      </c>
      <c r="D18046" t="s">
        <v>8937</v>
      </c>
    </row>
    <row r="18047" spans="2:4" x14ac:dyDescent="0.35">
      <c r="B18047" t="s">
        <v>21149</v>
      </c>
      <c r="C18047" t="s">
        <v>21109</v>
      </c>
    </row>
    <row r="18048" spans="2:4" x14ac:dyDescent="0.35">
      <c r="B18048" t="s">
        <v>21150</v>
      </c>
      <c r="C18048" t="s">
        <v>21109</v>
      </c>
      <c r="D18048" t="s">
        <v>8937</v>
      </c>
    </row>
    <row r="18049" spans="2:4" x14ac:dyDescent="0.35">
      <c r="B18049" t="s">
        <v>21151</v>
      </c>
      <c r="C18049" t="s">
        <v>21109</v>
      </c>
      <c r="D18049" t="s">
        <v>8937</v>
      </c>
    </row>
    <row r="18050" spans="2:4" x14ac:dyDescent="0.35">
      <c r="B18050" t="s">
        <v>21152</v>
      </c>
      <c r="C18050" t="s">
        <v>21109</v>
      </c>
      <c r="D18050" t="s">
        <v>8937</v>
      </c>
    </row>
    <row r="18051" spans="2:4" x14ac:dyDescent="0.35">
      <c r="B18051" t="s">
        <v>21153</v>
      </c>
      <c r="C18051" t="s">
        <v>21109</v>
      </c>
      <c r="D18051" t="s">
        <v>8937</v>
      </c>
    </row>
    <row r="18052" spans="2:4" x14ac:dyDescent="0.35">
      <c r="B18052" t="s">
        <v>21154</v>
      </c>
      <c r="C18052" t="s">
        <v>21109</v>
      </c>
      <c r="D18052" t="s">
        <v>8937</v>
      </c>
    </row>
    <row r="18053" spans="2:4" x14ac:dyDescent="0.35">
      <c r="B18053" t="s">
        <v>21155</v>
      </c>
      <c r="C18053" t="s">
        <v>21109</v>
      </c>
      <c r="D18053" t="s">
        <v>8937</v>
      </c>
    </row>
    <row r="18054" spans="2:4" x14ac:dyDescent="0.35">
      <c r="B18054" t="s">
        <v>21156</v>
      </c>
      <c r="C18054" t="s">
        <v>21109</v>
      </c>
      <c r="D18054" t="s">
        <v>8937</v>
      </c>
    </row>
    <row r="18055" spans="2:4" x14ac:dyDescent="0.35">
      <c r="B18055" t="s">
        <v>21157</v>
      </c>
      <c r="C18055" t="s">
        <v>21109</v>
      </c>
      <c r="D18055" t="s">
        <v>8955</v>
      </c>
    </row>
    <row r="18056" spans="2:4" x14ac:dyDescent="0.35">
      <c r="B18056" t="s">
        <v>21158</v>
      </c>
      <c r="C18056" t="s">
        <v>21109</v>
      </c>
      <c r="D18056" t="s">
        <v>8963</v>
      </c>
    </row>
    <row r="18057" spans="2:4" x14ac:dyDescent="0.35">
      <c r="B18057" t="s">
        <v>18110</v>
      </c>
      <c r="C18057" t="s">
        <v>21109</v>
      </c>
      <c r="D18057" t="s">
        <v>8990</v>
      </c>
    </row>
    <row r="18058" spans="2:4" x14ac:dyDescent="0.35">
      <c r="B18058" t="s">
        <v>18111</v>
      </c>
      <c r="C18058" t="s">
        <v>21109</v>
      </c>
      <c r="D18058" t="s">
        <v>8990</v>
      </c>
    </row>
    <row r="18059" spans="2:4" x14ac:dyDescent="0.35">
      <c r="B18059" t="s">
        <v>21159</v>
      </c>
      <c r="C18059" t="s">
        <v>21109</v>
      </c>
    </row>
    <row r="18060" spans="2:4" x14ac:dyDescent="0.35">
      <c r="B18060" t="s">
        <v>277</v>
      </c>
      <c r="C18060" t="s">
        <v>21109</v>
      </c>
      <c r="D18060" t="s">
        <v>8990</v>
      </c>
    </row>
    <row r="18061" spans="2:4" x14ac:dyDescent="0.35">
      <c r="B18061" t="s">
        <v>21160</v>
      </c>
      <c r="C18061" t="s">
        <v>21109</v>
      </c>
      <c r="D18061" t="s">
        <v>8990</v>
      </c>
    </row>
    <row r="18062" spans="2:4" x14ac:dyDescent="0.35">
      <c r="B18062" t="s">
        <v>21161</v>
      </c>
      <c r="C18062" t="s">
        <v>21109</v>
      </c>
      <c r="D18062" t="s">
        <v>21162</v>
      </c>
    </row>
    <row r="18063" spans="2:4" x14ac:dyDescent="0.35">
      <c r="B18063" t="s">
        <v>21163</v>
      </c>
      <c r="C18063" t="s">
        <v>21109</v>
      </c>
    </row>
    <row r="18064" spans="2:4" x14ac:dyDescent="0.35">
      <c r="B18064" t="s">
        <v>21164</v>
      </c>
      <c r="C18064" t="s">
        <v>21109</v>
      </c>
    </row>
    <row r="18065" spans="2:4" x14ac:dyDescent="0.35">
      <c r="B18065" t="s">
        <v>21165</v>
      </c>
      <c r="C18065" t="s">
        <v>21109</v>
      </c>
    </row>
    <row r="18066" spans="2:4" x14ac:dyDescent="0.35">
      <c r="B18066" t="s">
        <v>21166</v>
      </c>
      <c r="C18066" t="s">
        <v>21109</v>
      </c>
      <c r="D18066" t="s">
        <v>21162</v>
      </c>
    </row>
    <row r="18067" spans="2:4" x14ac:dyDescent="0.35">
      <c r="B18067" t="s">
        <v>21167</v>
      </c>
      <c r="C18067" t="s">
        <v>21109</v>
      </c>
      <c r="D18067" t="s">
        <v>21162</v>
      </c>
    </row>
    <row r="18068" spans="2:4" x14ac:dyDescent="0.35">
      <c r="B18068" t="s">
        <v>21168</v>
      </c>
      <c r="C18068" t="s">
        <v>21109</v>
      </c>
      <c r="D18068" t="s">
        <v>21162</v>
      </c>
    </row>
    <row r="18069" spans="2:4" x14ac:dyDescent="0.35">
      <c r="B18069" t="s">
        <v>21169</v>
      </c>
      <c r="C18069" t="s">
        <v>21109</v>
      </c>
    </row>
    <row r="18070" spans="2:4" x14ac:dyDescent="0.35">
      <c r="B18070" t="s">
        <v>21170</v>
      </c>
      <c r="C18070" t="s">
        <v>21109</v>
      </c>
      <c r="D18070" t="s">
        <v>21162</v>
      </c>
    </row>
    <row r="18071" spans="2:4" x14ac:dyDescent="0.35">
      <c r="B18071" t="s">
        <v>21171</v>
      </c>
      <c r="C18071" t="s">
        <v>21109</v>
      </c>
      <c r="D18071" t="s">
        <v>21162</v>
      </c>
    </row>
    <row r="18072" spans="2:4" x14ac:dyDescent="0.35">
      <c r="B18072" t="s">
        <v>21172</v>
      </c>
      <c r="C18072" t="s">
        <v>21109</v>
      </c>
      <c r="D18072" t="s">
        <v>21162</v>
      </c>
    </row>
    <row r="18073" spans="2:4" x14ac:dyDescent="0.35">
      <c r="B18073" t="s">
        <v>241</v>
      </c>
      <c r="C18073" t="s">
        <v>21109</v>
      </c>
      <c r="D18073" t="s">
        <v>9048</v>
      </c>
    </row>
    <row r="18074" spans="2:4" x14ac:dyDescent="0.35">
      <c r="B18074" t="s">
        <v>228</v>
      </c>
      <c r="C18074" t="s">
        <v>21109</v>
      </c>
    </row>
    <row r="18075" spans="2:4" x14ac:dyDescent="0.35">
      <c r="B18075" t="s">
        <v>21173</v>
      </c>
      <c r="C18075" t="s">
        <v>21109</v>
      </c>
      <c r="D18075" t="s">
        <v>9048</v>
      </c>
    </row>
    <row r="18076" spans="2:4" x14ac:dyDescent="0.35">
      <c r="B18076" t="s">
        <v>236</v>
      </c>
      <c r="C18076" t="s">
        <v>21109</v>
      </c>
      <c r="D18076" t="s">
        <v>9048</v>
      </c>
    </row>
    <row r="18077" spans="2:4" x14ac:dyDescent="0.35">
      <c r="B18077" t="s">
        <v>21174</v>
      </c>
      <c r="C18077" t="s">
        <v>21109</v>
      </c>
      <c r="D18077" t="s">
        <v>9063</v>
      </c>
    </row>
    <row r="18078" spans="2:4" x14ac:dyDescent="0.35">
      <c r="B18078" t="s">
        <v>21175</v>
      </c>
      <c r="C18078" t="s">
        <v>21109</v>
      </c>
      <c r="D18078" t="s">
        <v>9063</v>
      </c>
    </row>
    <row r="18079" spans="2:4" x14ac:dyDescent="0.35">
      <c r="B18079" t="s">
        <v>21176</v>
      </c>
      <c r="C18079" t="s">
        <v>21109</v>
      </c>
      <c r="D18079" t="s">
        <v>9078</v>
      </c>
    </row>
    <row r="18080" spans="2:4" x14ac:dyDescent="0.35">
      <c r="B18080" t="s">
        <v>21177</v>
      </c>
      <c r="C18080" t="s">
        <v>21109</v>
      </c>
      <c r="D18080" t="s">
        <v>8607</v>
      </c>
    </row>
    <row r="18081" spans="2:4" x14ac:dyDescent="0.35">
      <c r="B18081" t="s">
        <v>21178</v>
      </c>
      <c r="C18081" t="s">
        <v>21109</v>
      </c>
      <c r="D18081" t="s">
        <v>8607</v>
      </c>
    </row>
    <row r="18082" spans="2:4" x14ac:dyDescent="0.35">
      <c r="B18082" t="s">
        <v>21179</v>
      </c>
      <c r="C18082" t="s">
        <v>21109</v>
      </c>
      <c r="D18082" t="s">
        <v>8607</v>
      </c>
    </row>
    <row r="18083" spans="2:4" x14ac:dyDescent="0.35">
      <c r="B18083" t="s">
        <v>21180</v>
      </c>
      <c r="C18083" t="s">
        <v>21109</v>
      </c>
      <c r="D18083" t="s">
        <v>8607</v>
      </c>
    </row>
    <row r="18084" spans="2:4" x14ac:dyDescent="0.35">
      <c r="B18084" t="s">
        <v>21181</v>
      </c>
      <c r="C18084" t="s">
        <v>21109</v>
      </c>
      <c r="D18084" t="s">
        <v>9096</v>
      </c>
    </row>
    <row r="18085" spans="2:4" x14ac:dyDescent="0.35">
      <c r="B18085" t="s">
        <v>18961</v>
      </c>
      <c r="C18085" t="s">
        <v>21109</v>
      </c>
      <c r="D18085" t="s">
        <v>9096</v>
      </c>
    </row>
    <row r="18086" spans="2:4" x14ac:dyDescent="0.35">
      <c r="B18086" t="s">
        <v>21182</v>
      </c>
      <c r="C18086" t="s">
        <v>21109</v>
      </c>
      <c r="D18086" t="s">
        <v>9096</v>
      </c>
    </row>
    <row r="18087" spans="2:4" x14ac:dyDescent="0.35">
      <c r="B18087" t="s">
        <v>21183</v>
      </c>
      <c r="C18087" t="s">
        <v>21109</v>
      </c>
      <c r="D18087" t="s">
        <v>9096</v>
      </c>
    </row>
    <row r="18088" spans="2:4" x14ac:dyDescent="0.35">
      <c r="B18088" t="s">
        <v>18963</v>
      </c>
      <c r="C18088" t="s">
        <v>21109</v>
      </c>
    </row>
    <row r="18089" spans="2:4" x14ac:dyDescent="0.35">
      <c r="B18089" t="s">
        <v>21184</v>
      </c>
      <c r="C18089" t="s">
        <v>21109</v>
      </c>
      <c r="D18089" t="s">
        <v>9088</v>
      </c>
    </row>
    <row r="18090" spans="2:4" x14ac:dyDescent="0.35">
      <c r="B18090" t="s">
        <v>21185</v>
      </c>
      <c r="C18090" t="s">
        <v>21109</v>
      </c>
      <c r="D18090" t="s">
        <v>21186</v>
      </c>
    </row>
    <row r="18091" spans="2:4" x14ac:dyDescent="0.35">
      <c r="B18091" t="s">
        <v>21187</v>
      </c>
      <c r="C18091" t="s">
        <v>21109</v>
      </c>
      <c r="D18091" t="s">
        <v>21186</v>
      </c>
    </row>
    <row r="18092" spans="2:4" x14ac:dyDescent="0.35">
      <c r="B18092" t="s">
        <v>21188</v>
      </c>
      <c r="C18092" t="s">
        <v>21109</v>
      </c>
      <c r="D18092" t="s">
        <v>21186</v>
      </c>
    </row>
    <row r="18093" spans="2:4" x14ac:dyDescent="0.35">
      <c r="B18093" t="s">
        <v>21189</v>
      </c>
      <c r="C18093" t="s">
        <v>21109</v>
      </c>
      <c r="D18093" t="s">
        <v>21186</v>
      </c>
    </row>
    <row r="18094" spans="2:4" x14ac:dyDescent="0.35">
      <c r="B18094" t="s">
        <v>21190</v>
      </c>
      <c r="C18094" t="s">
        <v>21109</v>
      </c>
      <c r="D18094" t="s">
        <v>21191</v>
      </c>
    </row>
    <row r="18095" spans="2:4" x14ac:dyDescent="0.35">
      <c r="B18095" t="s">
        <v>21192</v>
      </c>
      <c r="C18095" t="s">
        <v>21109</v>
      </c>
      <c r="D18095" t="s">
        <v>21191</v>
      </c>
    </row>
    <row r="18096" spans="2:4" x14ac:dyDescent="0.35">
      <c r="B18096" t="s">
        <v>21193</v>
      </c>
      <c r="C18096" t="s">
        <v>21109</v>
      </c>
      <c r="D18096" t="s">
        <v>21191</v>
      </c>
    </row>
    <row r="18097" spans="2:5" x14ac:dyDescent="0.35">
      <c r="B18097" t="s">
        <v>21194</v>
      </c>
      <c r="C18097" t="s">
        <v>21109</v>
      </c>
      <c r="D18097" t="s">
        <v>9114</v>
      </c>
    </row>
    <row r="18098" spans="2:5" x14ac:dyDescent="0.35">
      <c r="B18098" t="s">
        <v>21195</v>
      </c>
      <c r="C18098" t="s">
        <v>21109</v>
      </c>
      <c r="D18098" t="s">
        <v>9114</v>
      </c>
    </row>
    <row r="18099" spans="2:5" x14ac:dyDescent="0.35">
      <c r="B18099" t="s">
        <v>21196</v>
      </c>
      <c r="C18099" t="s">
        <v>21109</v>
      </c>
      <c r="D18099" t="s">
        <v>9119</v>
      </c>
    </row>
    <row r="18100" spans="2:5" x14ac:dyDescent="0.35">
      <c r="B18100" t="s">
        <v>21197</v>
      </c>
      <c r="C18100" t="s">
        <v>21109</v>
      </c>
      <c r="D18100" t="s">
        <v>9119</v>
      </c>
    </row>
    <row r="18101" spans="2:5" x14ac:dyDescent="0.35">
      <c r="B18101" t="s">
        <v>21198</v>
      </c>
      <c r="C18101" t="s">
        <v>21109</v>
      </c>
    </row>
    <row r="18102" spans="2:5" x14ac:dyDescent="0.35">
      <c r="B18102" t="s">
        <v>1486</v>
      </c>
      <c r="C18102" t="s">
        <v>21109</v>
      </c>
    </row>
    <row r="18103" spans="2:5" x14ac:dyDescent="0.35">
      <c r="B18103" t="s">
        <v>21199</v>
      </c>
      <c r="C18103" t="s">
        <v>21109</v>
      </c>
      <c r="D18103" t="s">
        <v>9145</v>
      </c>
    </row>
    <row r="18104" spans="2:5" x14ac:dyDescent="0.35">
      <c r="B18104" t="s">
        <v>21200</v>
      </c>
      <c r="C18104" t="s">
        <v>21308</v>
      </c>
      <c r="D18104" t="s">
        <v>6167</v>
      </c>
      <c r="E18104" t="s">
        <v>1028</v>
      </c>
    </row>
    <row r="18105" spans="2:5" x14ac:dyDescent="0.35">
      <c r="B18105" t="s">
        <v>21201</v>
      </c>
      <c r="C18105" t="s">
        <v>21308</v>
      </c>
      <c r="D18105" t="s">
        <v>21309</v>
      </c>
      <c r="E18105" t="s">
        <v>1028</v>
      </c>
    </row>
    <row r="18106" spans="2:5" x14ac:dyDescent="0.35">
      <c r="B18106" t="s">
        <v>21202</v>
      </c>
      <c r="C18106" t="s">
        <v>21308</v>
      </c>
      <c r="D18106" t="s">
        <v>21309</v>
      </c>
      <c r="E18106" t="s">
        <v>1028</v>
      </c>
    </row>
    <row r="18107" spans="2:5" x14ac:dyDescent="0.35">
      <c r="B18107" t="s">
        <v>21203</v>
      </c>
      <c r="C18107" t="s">
        <v>21308</v>
      </c>
      <c r="D18107" t="s">
        <v>21309</v>
      </c>
      <c r="E18107" t="s">
        <v>1028</v>
      </c>
    </row>
    <row r="18108" spans="2:5" x14ac:dyDescent="0.35">
      <c r="B18108" t="s">
        <v>21204</v>
      </c>
      <c r="C18108" t="s">
        <v>21308</v>
      </c>
      <c r="D18108" t="s">
        <v>21309</v>
      </c>
      <c r="E18108" t="s">
        <v>1028</v>
      </c>
    </row>
    <row r="18109" spans="2:5" x14ac:dyDescent="0.35">
      <c r="B18109" t="s">
        <v>21205</v>
      </c>
      <c r="C18109" t="s">
        <v>21308</v>
      </c>
    </row>
    <row r="18110" spans="2:5" x14ac:dyDescent="0.35">
      <c r="B18110" t="s">
        <v>21206</v>
      </c>
      <c r="C18110" t="s">
        <v>21308</v>
      </c>
    </row>
    <row r="18111" spans="2:5" x14ac:dyDescent="0.35">
      <c r="B18111" t="s">
        <v>21207</v>
      </c>
      <c r="C18111" t="s">
        <v>21308</v>
      </c>
    </row>
    <row r="18112" spans="2:5" x14ac:dyDescent="0.35">
      <c r="B18112" t="s">
        <v>21208</v>
      </c>
      <c r="C18112" t="s">
        <v>21308</v>
      </c>
      <c r="D18112" t="s">
        <v>21309</v>
      </c>
      <c r="E18112" t="s">
        <v>1028</v>
      </c>
    </row>
    <row r="18113" spans="2:5" x14ac:dyDescent="0.35">
      <c r="B18113" t="s">
        <v>21209</v>
      </c>
      <c r="C18113" t="s">
        <v>21308</v>
      </c>
    </row>
    <row r="18114" spans="2:5" x14ac:dyDescent="0.35">
      <c r="B18114" t="s">
        <v>21210</v>
      </c>
      <c r="C18114" t="s">
        <v>21308</v>
      </c>
      <c r="D18114" t="s">
        <v>3317</v>
      </c>
      <c r="E18114" t="s">
        <v>1028</v>
      </c>
    </row>
    <row r="18115" spans="2:5" x14ac:dyDescent="0.35">
      <c r="B18115" t="s">
        <v>21211</v>
      </c>
      <c r="C18115" t="s">
        <v>21308</v>
      </c>
      <c r="D18115" t="s">
        <v>3317</v>
      </c>
      <c r="E18115" t="s">
        <v>1028</v>
      </c>
    </row>
    <row r="18116" spans="2:5" x14ac:dyDescent="0.35">
      <c r="B18116" t="s">
        <v>21212</v>
      </c>
      <c r="C18116" t="s">
        <v>21308</v>
      </c>
      <c r="D18116" t="s">
        <v>3317</v>
      </c>
      <c r="E18116" t="s">
        <v>1028</v>
      </c>
    </row>
    <row r="18117" spans="2:5" x14ac:dyDescent="0.35">
      <c r="B18117" t="s">
        <v>21213</v>
      </c>
      <c r="C18117" t="s">
        <v>21308</v>
      </c>
      <c r="D18117" t="s">
        <v>3347</v>
      </c>
      <c r="E18117" t="s">
        <v>1028</v>
      </c>
    </row>
    <row r="18118" spans="2:5" x14ac:dyDescent="0.35">
      <c r="B18118" t="s">
        <v>21214</v>
      </c>
      <c r="C18118" t="s">
        <v>21308</v>
      </c>
    </row>
    <row r="18119" spans="2:5" x14ac:dyDescent="0.35">
      <c r="B18119" t="s">
        <v>21215</v>
      </c>
      <c r="C18119" t="s">
        <v>21308</v>
      </c>
      <c r="D18119" t="s">
        <v>3347</v>
      </c>
      <c r="E18119" t="s">
        <v>1028</v>
      </c>
    </row>
    <row r="18120" spans="2:5" x14ac:dyDescent="0.35">
      <c r="B18120" t="s">
        <v>21216</v>
      </c>
      <c r="C18120" t="s">
        <v>21308</v>
      </c>
      <c r="D18120" t="s">
        <v>3347</v>
      </c>
      <c r="E18120" t="s">
        <v>1028</v>
      </c>
    </row>
    <row r="18121" spans="2:5" x14ac:dyDescent="0.35">
      <c r="B18121" t="s">
        <v>21217</v>
      </c>
      <c r="C18121" t="s">
        <v>21308</v>
      </c>
      <c r="D18121" t="s">
        <v>21310</v>
      </c>
      <c r="E18121" t="s">
        <v>1028</v>
      </c>
    </row>
    <row r="18122" spans="2:5" x14ac:dyDescent="0.35">
      <c r="B18122" t="s">
        <v>21218</v>
      </c>
      <c r="C18122" t="s">
        <v>21308</v>
      </c>
      <c r="D18122" t="s">
        <v>21311</v>
      </c>
    </row>
    <row r="18123" spans="2:5" x14ac:dyDescent="0.35">
      <c r="B18123" t="s">
        <v>21219</v>
      </c>
      <c r="C18123" t="s">
        <v>21308</v>
      </c>
      <c r="D18123" t="s">
        <v>21311</v>
      </c>
    </row>
    <row r="18124" spans="2:5" x14ac:dyDescent="0.35">
      <c r="B18124" t="s">
        <v>21220</v>
      </c>
      <c r="C18124" t="s">
        <v>21308</v>
      </c>
    </row>
    <row r="18125" spans="2:5" x14ac:dyDescent="0.35">
      <c r="B18125" t="s">
        <v>21221</v>
      </c>
      <c r="C18125" t="s">
        <v>21308</v>
      </c>
      <c r="D18125" t="s">
        <v>21312</v>
      </c>
    </row>
    <row r="18126" spans="2:5" x14ac:dyDescent="0.35">
      <c r="B18126" t="s">
        <v>21222</v>
      </c>
      <c r="C18126" t="s">
        <v>21308</v>
      </c>
      <c r="D18126" t="s">
        <v>21313</v>
      </c>
      <c r="E18126" t="s">
        <v>1041</v>
      </c>
    </row>
    <row r="18127" spans="2:5" x14ac:dyDescent="0.35">
      <c r="B18127" t="s">
        <v>21223</v>
      </c>
      <c r="C18127" t="s">
        <v>21308</v>
      </c>
      <c r="D18127" t="s">
        <v>3633</v>
      </c>
      <c r="E18127" t="s">
        <v>1032</v>
      </c>
    </row>
    <row r="18128" spans="2:5" x14ac:dyDescent="0.35">
      <c r="B18128" t="s">
        <v>21224</v>
      </c>
      <c r="C18128" t="s">
        <v>21308</v>
      </c>
      <c r="D18128" t="s">
        <v>3348</v>
      </c>
      <c r="E18128" t="s">
        <v>1028</v>
      </c>
    </row>
    <row r="18129" spans="2:5" x14ac:dyDescent="0.35">
      <c r="B18129" t="s">
        <v>21225</v>
      </c>
      <c r="C18129" t="s">
        <v>21308</v>
      </c>
      <c r="D18129" t="s">
        <v>3348</v>
      </c>
      <c r="E18129" t="s">
        <v>1028</v>
      </c>
    </row>
    <row r="18130" spans="2:5" x14ac:dyDescent="0.35">
      <c r="B18130" t="s">
        <v>21226</v>
      </c>
      <c r="C18130" t="s">
        <v>21308</v>
      </c>
      <c r="D18130" t="s">
        <v>3348</v>
      </c>
      <c r="E18130" t="s">
        <v>1028</v>
      </c>
    </row>
    <row r="18131" spans="2:5" x14ac:dyDescent="0.35">
      <c r="B18131" t="s">
        <v>21227</v>
      </c>
      <c r="C18131" t="s">
        <v>21308</v>
      </c>
      <c r="D18131" t="s">
        <v>21314</v>
      </c>
      <c r="E18131" t="s">
        <v>1028</v>
      </c>
    </row>
    <row r="18132" spans="2:5" x14ac:dyDescent="0.35">
      <c r="B18132" t="s">
        <v>21228</v>
      </c>
      <c r="C18132" t="s">
        <v>21308</v>
      </c>
      <c r="D18132" t="s">
        <v>21315</v>
      </c>
      <c r="E18132" t="s">
        <v>1028</v>
      </c>
    </row>
    <row r="18133" spans="2:5" x14ac:dyDescent="0.35">
      <c r="B18133" t="s">
        <v>21229</v>
      </c>
      <c r="C18133" t="s">
        <v>21308</v>
      </c>
      <c r="D18133" t="s">
        <v>3373</v>
      </c>
      <c r="E18133" t="s">
        <v>1028</v>
      </c>
    </row>
    <row r="18134" spans="2:5" x14ac:dyDescent="0.35">
      <c r="B18134" t="s">
        <v>21230</v>
      </c>
      <c r="C18134" t="s">
        <v>21308</v>
      </c>
      <c r="D18134" t="s">
        <v>3373</v>
      </c>
      <c r="E18134" t="s">
        <v>1028</v>
      </c>
    </row>
    <row r="18135" spans="2:5" x14ac:dyDescent="0.35">
      <c r="B18135" t="s">
        <v>21231</v>
      </c>
      <c r="C18135" t="s">
        <v>21308</v>
      </c>
      <c r="D18135" t="s">
        <v>3373</v>
      </c>
      <c r="E18135" t="s">
        <v>1028</v>
      </c>
    </row>
    <row r="18136" spans="2:5" x14ac:dyDescent="0.35">
      <c r="B18136" t="s">
        <v>21232</v>
      </c>
      <c r="C18136" t="s">
        <v>21308</v>
      </c>
      <c r="D18136" t="s">
        <v>8185</v>
      </c>
      <c r="E18136" t="s">
        <v>1028</v>
      </c>
    </row>
    <row r="18137" spans="2:5" x14ac:dyDescent="0.35">
      <c r="B18137" t="s">
        <v>21233</v>
      </c>
      <c r="C18137" t="s">
        <v>21308</v>
      </c>
      <c r="D18137" t="s">
        <v>21316</v>
      </c>
    </row>
    <row r="18138" spans="2:5" x14ac:dyDescent="0.35">
      <c r="B18138" t="s">
        <v>21234</v>
      </c>
      <c r="C18138" t="s">
        <v>21308</v>
      </c>
      <c r="D18138" t="s">
        <v>21316</v>
      </c>
    </row>
    <row r="18139" spans="2:5" x14ac:dyDescent="0.35">
      <c r="B18139" t="s">
        <v>21235</v>
      </c>
      <c r="C18139" t="s">
        <v>21308</v>
      </c>
      <c r="D18139" t="s">
        <v>21316</v>
      </c>
    </row>
    <row r="18140" spans="2:5" x14ac:dyDescent="0.35">
      <c r="B18140" t="s">
        <v>21236</v>
      </c>
      <c r="C18140" t="s">
        <v>21308</v>
      </c>
      <c r="D18140" t="s">
        <v>21316</v>
      </c>
    </row>
    <row r="18141" spans="2:5" x14ac:dyDescent="0.35">
      <c r="B18141" t="s">
        <v>21237</v>
      </c>
      <c r="C18141" t="s">
        <v>21308</v>
      </c>
      <c r="D18141" t="s">
        <v>21316</v>
      </c>
    </row>
    <row r="18142" spans="2:5" x14ac:dyDescent="0.35">
      <c r="B18142" t="s">
        <v>21238</v>
      </c>
      <c r="C18142" t="s">
        <v>21308</v>
      </c>
      <c r="D18142" t="s">
        <v>21316</v>
      </c>
    </row>
    <row r="18143" spans="2:5" x14ac:dyDescent="0.35">
      <c r="B18143" t="s">
        <v>21239</v>
      </c>
      <c r="C18143" t="s">
        <v>21308</v>
      </c>
      <c r="D18143" t="s">
        <v>21316</v>
      </c>
    </row>
    <row r="18144" spans="2:5" x14ac:dyDescent="0.35">
      <c r="B18144" t="s">
        <v>21240</v>
      </c>
      <c r="C18144" t="s">
        <v>21308</v>
      </c>
      <c r="D18144" t="s">
        <v>21316</v>
      </c>
    </row>
    <row r="18145" spans="2:5" x14ac:dyDescent="0.35">
      <c r="B18145" t="s">
        <v>21241</v>
      </c>
      <c r="C18145" t="s">
        <v>21308</v>
      </c>
      <c r="D18145" t="s">
        <v>21316</v>
      </c>
    </row>
    <row r="18146" spans="2:5" x14ac:dyDescent="0.35">
      <c r="B18146" t="s">
        <v>21242</v>
      </c>
      <c r="C18146" t="s">
        <v>21308</v>
      </c>
      <c r="D18146" t="s">
        <v>21316</v>
      </c>
    </row>
    <row r="18147" spans="2:5" x14ac:dyDescent="0.35">
      <c r="B18147" t="s">
        <v>21243</v>
      </c>
      <c r="C18147" t="s">
        <v>21308</v>
      </c>
      <c r="D18147" t="s">
        <v>21316</v>
      </c>
    </row>
    <row r="18148" spans="2:5" x14ac:dyDescent="0.35">
      <c r="B18148" t="s">
        <v>21244</v>
      </c>
      <c r="C18148" t="s">
        <v>21308</v>
      </c>
    </row>
    <row r="18149" spans="2:5" x14ac:dyDescent="0.35">
      <c r="B18149" t="s">
        <v>21245</v>
      </c>
      <c r="C18149" t="s">
        <v>21308</v>
      </c>
    </row>
    <row r="18150" spans="2:5" x14ac:dyDescent="0.35">
      <c r="B18150" t="s">
        <v>21246</v>
      </c>
      <c r="C18150" t="s">
        <v>21308</v>
      </c>
      <c r="D18150" t="s">
        <v>21317</v>
      </c>
    </row>
    <row r="18151" spans="2:5" x14ac:dyDescent="0.35">
      <c r="B18151" t="s">
        <v>21247</v>
      </c>
      <c r="C18151" t="s">
        <v>21308</v>
      </c>
    </row>
    <row r="18152" spans="2:5" x14ac:dyDescent="0.35">
      <c r="B18152" t="s">
        <v>21248</v>
      </c>
      <c r="C18152" t="s">
        <v>21308</v>
      </c>
      <c r="D18152" t="s">
        <v>21318</v>
      </c>
      <c r="E18152" t="s">
        <v>1028</v>
      </c>
    </row>
    <row r="18153" spans="2:5" x14ac:dyDescent="0.35">
      <c r="B18153" t="s">
        <v>21249</v>
      </c>
      <c r="C18153" t="s">
        <v>21308</v>
      </c>
      <c r="D18153" t="s">
        <v>21319</v>
      </c>
    </row>
    <row r="18154" spans="2:5" x14ac:dyDescent="0.35">
      <c r="B18154" t="s">
        <v>21250</v>
      </c>
      <c r="C18154" t="s">
        <v>21308</v>
      </c>
      <c r="D18154" t="s">
        <v>3372</v>
      </c>
      <c r="E18154" t="s">
        <v>1028</v>
      </c>
    </row>
    <row r="18155" spans="2:5" x14ac:dyDescent="0.35">
      <c r="B18155" t="s">
        <v>21251</v>
      </c>
      <c r="C18155" t="s">
        <v>21308</v>
      </c>
      <c r="D18155" t="s">
        <v>3372</v>
      </c>
      <c r="E18155" t="s">
        <v>1028</v>
      </c>
    </row>
    <row r="18156" spans="2:5" x14ac:dyDescent="0.35">
      <c r="B18156" t="s">
        <v>21252</v>
      </c>
      <c r="C18156" t="s">
        <v>21308</v>
      </c>
      <c r="D18156" t="s">
        <v>21320</v>
      </c>
    </row>
    <row r="18157" spans="2:5" x14ac:dyDescent="0.35">
      <c r="B18157" t="s">
        <v>21253</v>
      </c>
      <c r="C18157" t="s">
        <v>21308</v>
      </c>
      <c r="D18157" t="s">
        <v>21321</v>
      </c>
      <c r="E18157" t="s">
        <v>1028</v>
      </c>
    </row>
    <row r="18158" spans="2:5" x14ac:dyDescent="0.35">
      <c r="B18158" t="s">
        <v>21254</v>
      </c>
      <c r="C18158" t="s">
        <v>21308</v>
      </c>
      <c r="D18158" t="s">
        <v>21322</v>
      </c>
    </row>
    <row r="18159" spans="2:5" x14ac:dyDescent="0.35">
      <c r="B18159" t="s">
        <v>21255</v>
      </c>
      <c r="C18159" t="s">
        <v>21308</v>
      </c>
      <c r="D18159" t="s">
        <v>21323</v>
      </c>
    </row>
    <row r="18160" spans="2:5" x14ac:dyDescent="0.35">
      <c r="B18160" t="s">
        <v>21256</v>
      </c>
      <c r="C18160" t="s">
        <v>21308</v>
      </c>
      <c r="D18160" t="s">
        <v>21324</v>
      </c>
      <c r="E18160" t="s">
        <v>1028</v>
      </c>
    </row>
    <row r="18161" spans="2:5" x14ac:dyDescent="0.35">
      <c r="B18161" t="s">
        <v>21257</v>
      </c>
      <c r="C18161" t="s">
        <v>21308</v>
      </c>
      <c r="D18161" t="s">
        <v>21324</v>
      </c>
      <c r="E18161" t="s">
        <v>1028</v>
      </c>
    </row>
    <row r="18162" spans="2:5" x14ac:dyDescent="0.35">
      <c r="B18162" t="s">
        <v>21258</v>
      </c>
      <c r="C18162" t="s">
        <v>21308</v>
      </c>
      <c r="D18162" t="s">
        <v>21325</v>
      </c>
      <c r="E18162" t="s">
        <v>1028</v>
      </c>
    </row>
    <row r="18163" spans="2:5" x14ac:dyDescent="0.35">
      <c r="B18163" t="s">
        <v>21259</v>
      </c>
      <c r="C18163" t="s">
        <v>21308</v>
      </c>
      <c r="D18163" t="s">
        <v>21325</v>
      </c>
      <c r="E18163" t="s">
        <v>1028</v>
      </c>
    </row>
    <row r="18164" spans="2:5" x14ac:dyDescent="0.35">
      <c r="B18164" t="s">
        <v>21260</v>
      </c>
      <c r="C18164" t="s">
        <v>21308</v>
      </c>
      <c r="D18164" t="s">
        <v>21325</v>
      </c>
      <c r="E18164" t="s">
        <v>1028</v>
      </c>
    </row>
    <row r="18165" spans="2:5" x14ac:dyDescent="0.35">
      <c r="B18165" t="s">
        <v>21261</v>
      </c>
      <c r="C18165" t="s">
        <v>21308</v>
      </c>
    </row>
    <row r="18166" spans="2:5" x14ac:dyDescent="0.35">
      <c r="B18166" t="s">
        <v>21262</v>
      </c>
      <c r="C18166" t="s">
        <v>21308</v>
      </c>
    </row>
    <row r="18167" spans="2:5" x14ac:dyDescent="0.35">
      <c r="B18167" t="s">
        <v>21263</v>
      </c>
      <c r="C18167" t="s">
        <v>21308</v>
      </c>
    </row>
    <row r="18168" spans="2:5" x14ac:dyDescent="0.35">
      <c r="B18168" t="s">
        <v>21264</v>
      </c>
      <c r="C18168" t="s">
        <v>21308</v>
      </c>
      <c r="D18168" t="s">
        <v>21325</v>
      </c>
      <c r="E18168" t="s">
        <v>1028</v>
      </c>
    </row>
    <row r="18169" spans="2:5" x14ac:dyDescent="0.35">
      <c r="B18169" t="s">
        <v>21265</v>
      </c>
      <c r="C18169" t="s">
        <v>21308</v>
      </c>
      <c r="D18169" t="s">
        <v>21326</v>
      </c>
    </row>
    <row r="18170" spans="2:5" x14ac:dyDescent="0.35">
      <c r="B18170" t="s">
        <v>21266</v>
      </c>
      <c r="C18170" t="s">
        <v>21308</v>
      </c>
      <c r="D18170" t="s">
        <v>21327</v>
      </c>
    </row>
    <row r="18171" spans="2:5" x14ac:dyDescent="0.35">
      <c r="B18171" t="s">
        <v>21267</v>
      </c>
      <c r="C18171" t="s">
        <v>21308</v>
      </c>
      <c r="D18171" t="s">
        <v>21328</v>
      </c>
      <c r="E18171" t="s">
        <v>1050</v>
      </c>
    </row>
    <row r="18172" spans="2:5" x14ac:dyDescent="0.35">
      <c r="B18172" t="s">
        <v>21268</v>
      </c>
      <c r="C18172" t="s">
        <v>21308</v>
      </c>
      <c r="D18172" t="s">
        <v>21329</v>
      </c>
    </row>
    <row r="18173" spans="2:5" x14ac:dyDescent="0.35">
      <c r="B18173" t="s">
        <v>21269</v>
      </c>
      <c r="C18173" t="s">
        <v>21308</v>
      </c>
      <c r="D18173" t="s">
        <v>21330</v>
      </c>
      <c r="E18173" t="s">
        <v>1028</v>
      </c>
    </row>
    <row r="18174" spans="2:5" x14ac:dyDescent="0.35">
      <c r="B18174" t="s">
        <v>21270</v>
      </c>
      <c r="C18174" t="s">
        <v>21308</v>
      </c>
      <c r="D18174" t="s">
        <v>21331</v>
      </c>
      <c r="E18174" t="s">
        <v>1028</v>
      </c>
    </row>
    <row r="18175" spans="2:5" x14ac:dyDescent="0.35">
      <c r="B18175" t="s">
        <v>21271</v>
      </c>
      <c r="C18175" t="s">
        <v>21308</v>
      </c>
      <c r="D18175" t="s">
        <v>3433</v>
      </c>
      <c r="E18175" t="s">
        <v>1028</v>
      </c>
    </row>
    <row r="18176" spans="2:5" x14ac:dyDescent="0.35">
      <c r="B18176" t="s">
        <v>21272</v>
      </c>
      <c r="C18176" t="s">
        <v>21308</v>
      </c>
      <c r="D18176" t="s">
        <v>3433</v>
      </c>
      <c r="E18176" t="s">
        <v>1028</v>
      </c>
    </row>
    <row r="18177" spans="2:5" x14ac:dyDescent="0.35">
      <c r="B18177" t="s">
        <v>21273</v>
      </c>
      <c r="C18177" t="s">
        <v>21308</v>
      </c>
      <c r="D18177" t="s">
        <v>3433</v>
      </c>
      <c r="E18177" t="s">
        <v>1028</v>
      </c>
    </row>
    <row r="18178" spans="2:5" x14ac:dyDescent="0.35">
      <c r="B18178" t="s">
        <v>21274</v>
      </c>
      <c r="C18178" t="s">
        <v>21308</v>
      </c>
      <c r="D18178" t="s">
        <v>21332</v>
      </c>
      <c r="E18178" t="s">
        <v>1028</v>
      </c>
    </row>
    <row r="18179" spans="2:5" x14ac:dyDescent="0.35">
      <c r="B18179" t="s">
        <v>21275</v>
      </c>
      <c r="C18179" t="s">
        <v>21308</v>
      </c>
      <c r="D18179" t="s">
        <v>21333</v>
      </c>
      <c r="E18179" t="s">
        <v>1028</v>
      </c>
    </row>
    <row r="18180" spans="2:5" x14ac:dyDescent="0.35">
      <c r="B18180" t="s">
        <v>21276</v>
      </c>
      <c r="C18180" t="s">
        <v>21308</v>
      </c>
      <c r="D18180" t="s">
        <v>21334</v>
      </c>
      <c r="E18180" t="s">
        <v>1028</v>
      </c>
    </row>
    <row r="18181" spans="2:5" x14ac:dyDescent="0.35">
      <c r="B18181" t="s">
        <v>21277</v>
      </c>
      <c r="C18181" t="s">
        <v>21308</v>
      </c>
      <c r="D18181" t="s">
        <v>21335</v>
      </c>
    </row>
    <row r="18182" spans="2:5" x14ac:dyDescent="0.35">
      <c r="B18182" t="s">
        <v>21278</v>
      </c>
      <c r="C18182" t="s">
        <v>21308</v>
      </c>
      <c r="D18182" t="s">
        <v>21336</v>
      </c>
      <c r="E18182" t="s">
        <v>1028</v>
      </c>
    </row>
    <row r="18183" spans="2:5" x14ac:dyDescent="0.35">
      <c r="B18183" t="s">
        <v>21279</v>
      </c>
      <c r="C18183" t="s">
        <v>21308</v>
      </c>
      <c r="D18183" t="s">
        <v>21337</v>
      </c>
    </row>
    <row r="18184" spans="2:5" x14ac:dyDescent="0.35">
      <c r="B18184" t="s">
        <v>21280</v>
      </c>
      <c r="C18184" t="s">
        <v>21308</v>
      </c>
      <c r="D18184" t="s">
        <v>21338</v>
      </c>
    </row>
    <row r="18185" spans="2:5" x14ac:dyDescent="0.35">
      <c r="B18185" t="s">
        <v>21281</v>
      </c>
      <c r="C18185" t="s">
        <v>21308</v>
      </c>
      <c r="D18185" t="s">
        <v>21338</v>
      </c>
    </row>
    <row r="18186" spans="2:5" x14ac:dyDescent="0.35">
      <c r="B18186" t="s">
        <v>21282</v>
      </c>
      <c r="C18186" t="s">
        <v>21308</v>
      </c>
      <c r="D18186" t="s">
        <v>21338</v>
      </c>
    </row>
    <row r="18187" spans="2:5" x14ac:dyDescent="0.35">
      <c r="B18187" t="s">
        <v>21283</v>
      </c>
      <c r="C18187" t="s">
        <v>21308</v>
      </c>
      <c r="D18187" t="s">
        <v>21338</v>
      </c>
    </row>
    <row r="18188" spans="2:5" x14ac:dyDescent="0.35">
      <c r="B18188" t="s">
        <v>21284</v>
      </c>
      <c r="C18188" t="s">
        <v>21308</v>
      </c>
      <c r="D18188" t="s">
        <v>21338</v>
      </c>
    </row>
    <row r="18189" spans="2:5" x14ac:dyDescent="0.35">
      <c r="B18189" t="s">
        <v>21285</v>
      </c>
      <c r="C18189" t="s">
        <v>21308</v>
      </c>
      <c r="D18189" t="s">
        <v>21338</v>
      </c>
    </row>
    <row r="18190" spans="2:5" x14ac:dyDescent="0.35">
      <c r="B18190" t="s">
        <v>21286</v>
      </c>
      <c r="C18190" t="s">
        <v>21308</v>
      </c>
      <c r="D18190" t="s">
        <v>21338</v>
      </c>
    </row>
    <row r="18191" spans="2:5" x14ac:dyDescent="0.35">
      <c r="B18191" t="s">
        <v>21287</v>
      </c>
      <c r="C18191" t="s">
        <v>21308</v>
      </c>
      <c r="D18191" t="s">
        <v>21339</v>
      </c>
    </row>
    <row r="18192" spans="2:5" x14ac:dyDescent="0.35">
      <c r="B18192" t="s">
        <v>21288</v>
      </c>
      <c r="C18192" t="s">
        <v>21308</v>
      </c>
      <c r="D18192" t="s">
        <v>21340</v>
      </c>
      <c r="E18192" t="s">
        <v>1028</v>
      </c>
    </row>
    <row r="18193" spans="2:5" x14ac:dyDescent="0.35">
      <c r="B18193" t="s">
        <v>21289</v>
      </c>
      <c r="C18193" t="s">
        <v>21308</v>
      </c>
      <c r="D18193" t="s">
        <v>21341</v>
      </c>
      <c r="E18193" t="s">
        <v>1050</v>
      </c>
    </row>
    <row r="18194" spans="2:5" x14ac:dyDescent="0.35">
      <c r="B18194" t="s">
        <v>21290</v>
      </c>
      <c r="C18194" t="s">
        <v>21308</v>
      </c>
      <c r="D18194" t="s">
        <v>3479</v>
      </c>
      <c r="E18194" t="s">
        <v>1028</v>
      </c>
    </row>
    <row r="18195" spans="2:5" x14ac:dyDescent="0.35">
      <c r="B18195" t="s">
        <v>21291</v>
      </c>
      <c r="C18195" t="s">
        <v>21308</v>
      </c>
      <c r="D18195" t="s">
        <v>21342</v>
      </c>
    </row>
    <row r="18196" spans="2:5" x14ac:dyDescent="0.35">
      <c r="B18196" t="s">
        <v>21292</v>
      </c>
      <c r="C18196" t="s">
        <v>21308</v>
      </c>
      <c r="D18196" t="s">
        <v>8611</v>
      </c>
      <c r="E18196" t="s">
        <v>1028</v>
      </c>
    </row>
    <row r="18197" spans="2:5" x14ac:dyDescent="0.35">
      <c r="B18197" t="s">
        <v>21293</v>
      </c>
      <c r="C18197" t="s">
        <v>21308</v>
      </c>
      <c r="D18197" t="s">
        <v>21343</v>
      </c>
      <c r="E18197" t="s">
        <v>1028</v>
      </c>
    </row>
    <row r="18198" spans="2:5" x14ac:dyDescent="0.35">
      <c r="B18198" t="s">
        <v>21294</v>
      </c>
      <c r="C18198" t="s">
        <v>21308</v>
      </c>
      <c r="D18198" t="s">
        <v>21343</v>
      </c>
      <c r="E18198" t="s">
        <v>1028</v>
      </c>
    </row>
    <row r="18199" spans="2:5" x14ac:dyDescent="0.35">
      <c r="B18199" t="s">
        <v>21295</v>
      </c>
      <c r="C18199" t="s">
        <v>21308</v>
      </c>
    </row>
    <row r="18200" spans="2:5" x14ac:dyDescent="0.35">
      <c r="B18200" t="s">
        <v>21296</v>
      </c>
      <c r="C18200" t="s">
        <v>21308</v>
      </c>
      <c r="D18200" t="s">
        <v>21343</v>
      </c>
      <c r="E18200" t="s">
        <v>1028</v>
      </c>
    </row>
    <row r="18201" spans="2:5" x14ac:dyDescent="0.35">
      <c r="B18201" t="s">
        <v>21297</v>
      </c>
      <c r="C18201" t="s">
        <v>21308</v>
      </c>
    </row>
    <row r="18202" spans="2:5" x14ac:dyDescent="0.35">
      <c r="B18202" t="s">
        <v>21298</v>
      </c>
      <c r="C18202" t="s">
        <v>21308</v>
      </c>
    </row>
    <row r="18203" spans="2:5" x14ac:dyDescent="0.35">
      <c r="B18203" t="s">
        <v>21299</v>
      </c>
      <c r="C18203" t="s">
        <v>21308</v>
      </c>
      <c r="D18203" t="s">
        <v>21344</v>
      </c>
    </row>
    <row r="18204" spans="2:5" x14ac:dyDescent="0.35">
      <c r="B18204" t="s">
        <v>21300</v>
      </c>
      <c r="C18204" t="s">
        <v>21308</v>
      </c>
      <c r="D18204" t="s">
        <v>21345</v>
      </c>
    </row>
    <row r="18205" spans="2:5" x14ac:dyDescent="0.35">
      <c r="B18205" t="s">
        <v>21301</v>
      </c>
      <c r="C18205" t="s">
        <v>21308</v>
      </c>
      <c r="D18205" t="s">
        <v>21346</v>
      </c>
      <c r="E18205" t="s">
        <v>1028</v>
      </c>
    </row>
    <row r="18206" spans="2:5" x14ac:dyDescent="0.35">
      <c r="B18206" t="s">
        <v>21302</v>
      </c>
      <c r="C18206" t="s">
        <v>21308</v>
      </c>
      <c r="D18206" t="s">
        <v>21347</v>
      </c>
    </row>
    <row r="18207" spans="2:5" x14ac:dyDescent="0.35">
      <c r="B18207" t="s">
        <v>21303</v>
      </c>
      <c r="C18207" t="s">
        <v>21308</v>
      </c>
      <c r="D18207" t="s">
        <v>21348</v>
      </c>
      <c r="E18207" t="s">
        <v>4149</v>
      </c>
    </row>
    <row r="18208" spans="2:5" x14ac:dyDescent="0.35">
      <c r="B18208" t="s">
        <v>21304</v>
      </c>
      <c r="C18208" t="s">
        <v>21308</v>
      </c>
      <c r="D18208" t="s">
        <v>21348</v>
      </c>
      <c r="E18208" t="s">
        <v>4149</v>
      </c>
    </row>
    <row r="18209" spans="2:5" x14ac:dyDescent="0.35">
      <c r="B18209" t="s">
        <v>21305</v>
      </c>
      <c r="C18209" t="s">
        <v>21308</v>
      </c>
      <c r="D18209" t="s">
        <v>21349</v>
      </c>
    </row>
    <row r="18210" spans="2:5" x14ac:dyDescent="0.35">
      <c r="B18210" t="s">
        <v>21306</v>
      </c>
      <c r="C18210" t="s">
        <v>21308</v>
      </c>
    </row>
    <row r="18211" spans="2:5" x14ac:dyDescent="0.35">
      <c r="B18211" t="s">
        <v>21307</v>
      </c>
      <c r="C18211" t="s">
        <v>21308</v>
      </c>
      <c r="D18211" t="s">
        <v>21350</v>
      </c>
    </row>
    <row r="18212" spans="2:5" x14ac:dyDescent="0.35">
      <c r="B18212" t="s">
        <v>21351</v>
      </c>
      <c r="C18212" t="s">
        <v>21352</v>
      </c>
      <c r="D18212" t="s">
        <v>21087</v>
      </c>
    </row>
    <row r="18213" spans="2:5" x14ac:dyDescent="0.35">
      <c r="B18213" t="s">
        <v>21353</v>
      </c>
      <c r="C18213" t="s">
        <v>21352</v>
      </c>
      <c r="D18213" t="s">
        <v>21087</v>
      </c>
    </row>
    <row r="18214" spans="2:5" x14ac:dyDescent="0.35">
      <c r="B18214" t="s">
        <v>21354</v>
      </c>
      <c r="C18214" t="s">
        <v>21352</v>
      </c>
      <c r="D18214" t="s">
        <v>21087</v>
      </c>
    </row>
    <row r="18215" spans="2:5" x14ac:dyDescent="0.35">
      <c r="B18215" t="s">
        <v>21355</v>
      </c>
      <c r="C18215" t="s">
        <v>21352</v>
      </c>
      <c r="D18215" t="s">
        <v>21087</v>
      </c>
    </row>
    <row r="18216" spans="2:5" x14ac:dyDescent="0.35">
      <c r="B18216" t="s">
        <v>21356</v>
      </c>
      <c r="C18216" t="s">
        <v>21352</v>
      </c>
      <c r="D18216" t="s">
        <v>21357</v>
      </c>
      <c r="E18216" t="s">
        <v>1028</v>
      </c>
    </row>
    <row r="18217" spans="2:5" x14ac:dyDescent="0.35">
      <c r="B18217" t="s">
        <v>21358</v>
      </c>
      <c r="C18217" t="s">
        <v>21352</v>
      </c>
    </row>
    <row r="18218" spans="2:5" x14ac:dyDescent="0.35">
      <c r="B18218" t="s">
        <v>21359</v>
      </c>
      <c r="C18218" t="s">
        <v>21352</v>
      </c>
    </row>
    <row r="18219" spans="2:5" x14ac:dyDescent="0.35">
      <c r="B18219" t="s">
        <v>21360</v>
      </c>
      <c r="C18219" t="s">
        <v>21352</v>
      </c>
    </row>
    <row r="18220" spans="2:5" x14ac:dyDescent="0.35">
      <c r="B18220" t="s">
        <v>21361</v>
      </c>
      <c r="C18220" t="s">
        <v>21352</v>
      </c>
      <c r="D18220" t="s">
        <v>21362</v>
      </c>
    </row>
    <row r="18221" spans="2:5" x14ac:dyDescent="0.35">
      <c r="B18221" t="s">
        <v>21363</v>
      </c>
      <c r="C18221" t="s">
        <v>21352</v>
      </c>
      <c r="D18221" t="s">
        <v>8836</v>
      </c>
    </row>
    <row r="18222" spans="2:5" x14ac:dyDescent="0.35">
      <c r="B18222" t="s">
        <v>21364</v>
      </c>
      <c r="C18222" t="s">
        <v>21352</v>
      </c>
      <c r="D18222" t="s">
        <v>8836</v>
      </c>
    </row>
    <row r="18223" spans="2:5" x14ac:dyDescent="0.35">
      <c r="B18223" t="s">
        <v>21365</v>
      </c>
      <c r="C18223" t="s">
        <v>21352</v>
      </c>
      <c r="D18223" t="s">
        <v>8836</v>
      </c>
    </row>
    <row r="18224" spans="2:5" x14ac:dyDescent="0.35">
      <c r="B18224" t="s">
        <v>21366</v>
      </c>
      <c r="C18224" t="s">
        <v>21352</v>
      </c>
    </row>
    <row r="18225" spans="2:4" x14ac:dyDescent="0.35">
      <c r="B18225" t="s">
        <v>21367</v>
      </c>
      <c r="C18225" t="s">
        <v>21352</v>
      </c>
    </row>
    <row r="18226" spans="2:4" x14ac:dyDescent="0.35">
      <c r="B18226" t="s">
        <v>21368</v>
      </c>
      <c r="C18226" t="s">
        <v>21352</v>
      </c>
    </row>
    <row r="18227" spans="2:4" x14ac:dyDescent="0.35">
      <c r="B18227" t="s">
        <v>21369</v>
      </c>
      <c r="C18227" t="s">
        <v>21352</v>
      </c>
    </row>
    <row r="18228" spans="2:4" x14ac:dyDescent="0.35">
      <c r="B18228" t="s">
        <v>264</v>
      </c>
      <c r="C18228" t="s">
        <v>21352</v>
      </c>
      <c r="D18228" t="s">
        <v>8836</v>
      </c>
    </row>
    <row r="18229" spans="2:4" x14ac:dyDescent="0.35">
      <c r="B18229" t="s">
        <v>21370</v>
      </c>
      <c r="C18229" t="s">
        <v>21352</v>
      </c>
      <c r="D18229" t="s">
        <v>19753</v>
      </c>
    </row>
    <row r="18230" spans="2:4" x14ac:dyDescent="0.35">
      <c r="B18230" t="s">
        <v>21371</v>
      </c>
      <c r="C18230" t="s">
        <v>21352</v>
      </c>
      <c r="D18230" t="s">
        <v>19753</v>
      </c>
    </row>
    <row r="18231" spans="2:4" x14ac:dyDescent="0.35">
      <c r="B18231" t="s">
        <v>21372</v>
      </c>
      <c r="C18231" t="s">
        <v>21352</v>
      </c>
      <c r="D18231" t="s">
        <v>19753</v>
      </c>
    </row>
    <row r="18232" spans="2:4" x14ac:dyDescent="0.35">
      <c r="B18232" t="s">
        <v>21112</v>
      </c>
      <c r="C18232" t="s">
        <v>21352</v>
      </c>
      <c r="D18232" t="s">
        <v>19753</v>
      </c>
    </row>
    <row r="18233" spans="2:4" x14ac:dyDescent="0.35">
      <c r="B18233" t="s">
        <v>21373</v>
      </c>
      <c r="C18233" t="s">
        <v>21352</v>
      </c>
      <c r="D18233" t="s">
        <v>19753</v>
      </c>
    </row>
    <row r="18234" spans="2:4" x14ac:dyDescent="0.35">
      <c r="B18234" t="s">
        <v>21114</v>
      </c>
      <c r="C18234" t="s">
        <v>21352</v>
      </c>
      <c r="D18234" t="s">
        <v>19753</v>
      </c>
    </row>
    <row r="18235" spans="2:4" x14ac:dyDescent="0.35">
      <c r="B18235" t="s">
        <v>21374</v>
      </c>
      <c r="C18235" t="s">
        <v>21352</v>
      </c>
      <c r="D18235" t="s">
        <v>8855</v>
      </c>
    </row>
    <row r="18236" spans="2:4" x14ac:dyDescent="0.35">
      <c r="B18236" t="s">
        <v>21375</v>
      </c>
      <c r="C18236" t="s">
        <v>21352</v>
      </c>
      <c r="D18236" t="s">
        <v>8855</v>
      </c>
    </row>
    <row r="18237" spans="2:4" x14ac:dyDescent="0.35">
      <c r="B18237" t="s">
        <v>21120</v>
      </c>
      <c r="C18237" t="s">
        <v>21352</v>
      </c>
      <c r="D18237" t="s">
        <v>8855</v>
      </c>
    </row>
    <row r="18238" spans="2:4" x14ac:dyDescent="0.35">
      <c r="B18238" t="s">
        <v>21376</v>
      </c>
      <c r="C18238" t="s">
        <v>21352</v>
      </c>
    </row>
    <row r="18239" spans="2:4" x14ac:dyDescent="0.35">
      <c r="B18239" t="s">
        <v>21121</v>
      </c>
      <c r="C18239" t="s">
        <v>21352</v>
      </c>
    </row>
    <row r="18240" spans="2:4" x14ac:dyDescent="0.35">
      <c r="B18240" t="s">
        <v>8868</v>
      </c>
      <c r="C18240" t="s">
        <v>21352</v>
      </c>
      <c r="D18240" t="s">
        <v>8864</v>
      </c>
    </row>
    <row r="18241" spans="2:5" x14ac:dyDescent="0.35">
      <c r="B18241" t="s">
        <v>21377</v>
      </c>
      <c r="C18241" t="s">
        <v>21352</v>
      </c>
      <c r="D18241" t="s">
        <v>21125</v>
      </c>
    </row>
    <row r="18242" spans="2:5" x14ac:dyDescent="0.35">
      <c r="B18242" t="s">
        <v>21378</v>
      </c>
      <c r="C18242" t="s">
        <v>21352</v>
      </c>
      <c r="D18242" t="s">
        <v>21125</v>
      </c>
    </row>
    <row r="18243" spans="2:5" x14ac:dyDescent="0.35">
      <c r="B18243" t="s">
        <v>21126</v>
      </c>
      <c r="C18243" t="s">
        <v>21352</v>
      </c>
      <c r="D18243" t="s">
        <v>21125</v>
      </c>
    </row>
    <row r="18244" spans="2:5" x14ac:dyDescent="0.35">
      <c r="B18244" t="s">
        <v>21379</v>
      </c>
      <c r="C18244" t="s">
        <v>21352</v>
      </c>
      <c r="D18244" t="s">
        <v>21125</v>
      </c>
    </row>
    <row r="18245" spans="2:5" x14ac:dyDescent="0.35">
      <c r="B18245" t="s">
        <v>21380</v>
      </c>
      <c r="C18245" t="s">
        <v>21352</v>
      </c>
      <c r="D18245" t="s">
        <v>21125</v>
      </c>
    </row>
    <row r="18246" spans="2:5" x14ac:dyDescent="0.35">
      <c r="B18246" t="s">
        <v>21381</v>
      </c>
      <c r="C18246" t="s">
        <v>21352</v>
      </c>
      <c r="D18246" t="s">
        <v>21125</v>
      </c>
    </row>
    <row r="18247" spans="2:5" x14ac:dyDescent="0.35">
      <c r="B18247" t="s">
        <v>21382</v>
      </c>
      <c r="C18247" t="s">
        <v>21352</v>
      </c>
      <c r="D18247" t="s">
        <v>8873</v>
      </c>
    </row>
    <row r="18248" spans="2:5" x14ac:dyDescent="0.35">
      <c r="B18248" t="s">
        <v>21383</v>
      </c>
      <c r="C18248" t="s">
        <v>21352</v>
      </c>
      <c r="D18248" t="s">
        <v>8873</v>
      </c>
    </row>
    <row r="18249" spans="2:5" x14ac:dyDescent="0.35">
      <c r="B18249" t="s">
        <v>8878</v>
      </c>
      <c r="C18249" t="s">
        <v>21352</v>
      </c>
      <c r="D18249" t="s">
        <v>8873</v>
      </c>
    </row>
    <row r="18250" spans="2:5" x14ac:dyDescent="0.35">
      <c r="B18250" t="s">
        <v>21384</v>
      </c>
      <c r="C18250" t="s">
        <v>21352</v>
      </c>
      <c r="D18250" t="s">
        <v>21385</v>
      </c>
      <c r="E18250" t="s">
        <v>1028</v>
      </c>
    </row>
    <row r="18251" spans="2:5" x14ac:dyDescent="0.35">
      <c r="B18251" t="s">
        <v>21386</v>
      </c>
      <c r="C18251" t="s">
        <v>21352</v>
      </c>
      <c r="D18251" t="s">
        <v>21385</v>
      </c>
      <c r="E18251" t="s">
        <v>1028</v>
      </c>
    </row>
    <row r="18252" spans="2:5" x14ac:dyDescent="0.35">
      <c r="B18252" t="s">
        <v>21387</v>
      </c>
      <c r="C18252" t="s">
        <v>21352</v>
      </c>
      <c r="D18252" t="s">
        <v>21385</v>
      </c>
      <c r="E18252" t="s">
        <v>1028</v>
      </c>
    </row>
    <row r="18253" spans="2:5" x14ac:dyDescent="0.35">
      <c r="B18253" t="s">
        <v>21388</v>
      </c>
      <c r="C18253" t="s">
        <v>21352</v>
      </c>
      <c r="D18253" t="s">
        <v>21385</v>
      </c>
      <c r="E18253" t="s">
        <v>1028</v>
      </c>
    </row>
    <row r="18254" spans="2:5" x14ac:dyDescent="0.35">
      <c r="B18254" t="s">
        <v>21389</v>
      </c>
      <c r="C18254" t="s">
        <v>21352</v>
      </c>
      <c r="D18254" t="s">
        <v>21390</v>
      </c>
      <c r="E18254" t="s">
        <v>1028</v>
      </c>
    </row>
    <row r="18255" spans="2:5" x14ac:dyDescent="0.35">
      <c r="B18255" t="s">
        <v>8898</v>
      </c>
      <c r="C18255" t="s">
        <v>21352</v>
      </c>
      <c r="D18255" t="s">
        <v>8899</v>
      </c>
    </row>
    <row r="18256" spans="2:5" x14ac:dyDescent="0.35">
      <c r="B18256" t="s">
        <v>1132</v>
      </c>
      <c r="C18256" t="s">
        <v>21352</v>
      </c>
    </row>
    <row r="18257" spans="2:4" x14ac:dyDescent="0.35">
      <c r="B18257" t="s">
        <v>21391</v>
      </c>
      <c r="C18257" t="s">
        <v>21352</v>
      </c>
    </row>
    <row r="18258" spans="2:4" x14ac:dyDescent="0.35">
      <c r="B18258" t="s">
        <v>21392</v>
      </c>
      <c r="C18258" t="s">
        <v>21352</v>
      </c>
    </row>
    <row r="18259" spans="2:4" x14ac:dyDescent="0.35">
      <c r="B18259" t="s">
        <v>21393</v>
      </c>
      <c r="C18259" t="s">
        <v>21352</v>
      </c>
    </row>
    <row r="18260" spans="2:4" x14ac:dyDescent="0.35">
      <c r="B18260" t="s">
        <v>21394</v>
      </c>
      <c r="C18260" t="s">
        <v>21352</v>
      </c>
    </row>
    <row r="18261" spans="2:4" x14ac:dyDescent="0.35">
      <c r="B18261" t="s">
        <v>21395</v>
      </c>
      <c r="C18261" t="s">
        <v>21352</v>
      </c>
    </row>
    <row r="18262" spans="2:4" x14ac:dyDescent="0.35">
      <c r="B18262" t="s">
        <v>21396</v>
      </c>
      <c r="C18262" t="s">
        <v>21352</v>
      </c>
    </row>
    <row r="18263" spans="2:4" x14ac:dyDescent="0.35">
      <c r="B18263" t="s">
        <v>21397</v>
      </c>
      <c r="C18263" t="s">
        <v>21352</v>
      </c>
    </row>
    <row r="18264" spans="2:4" x14ac:dyDescent="0.35">
      <c r="B18264" t="s">
        <v>21398</v>
      </c>
      <c r="C18264" t="s">
        <v>21352</v>
      </c>
    </row>
    <row r="18265" spans="2:4" x14ac:dyDescent="0.35">
      <c r="B18265" t="s">
        <v>21399</v>
      </c>
      <c r="C18265" t="s">
        <v>21352</v>
      </c>
    </row>
    <row r="18266" spans="2:4" x14ac:dyDescent="0.35">
      <c r="B18266" t="s">
        <v>21400</v>
      </c>
      <c r="C18266" t="s">
        <v>21352</v>
      </c>
    </row>
    <row r="18267" spans="2:4" x14ac:dyDescent="0.35">
      <c r="B18267" t="s">
        <v>21401</v>
      </c>
      <c r="C18267" t="s">
        <v>21352</v>
      </c>
    </row>
    <row r="18268" spans="2:4" x14ac:dyDescent="0.35">
      <c r="B18268" t="s">
        <v>21402</v>
      </c>
      <c r="C18268" t="s">
        <v>21352</v>
      </c>
    </row>
    <row r="18269" spans="2:4" x14ac:dyDescent="0.35">
      <c r="B18269" t="s">
        <v>21403</v>
      </c>
      <c r="C18269" t="s">
        <v>21352</v>
      </c>
    </row>
    <row r="18270" spans="2:4" x14ac:dyDescent="0.35">
      <c r="B18270" t="s">
        <v>21404</v>
      </c>
      <c r="C18270" t="s">
        <v>21352</v>
      </c>
      <c r="D18270" t="s">
        <v>9071</v>
      </c>
    </row>
    <row r="18271" spans="2:4" x14ac:dyDescent="0.35">
      <c r="B18271" t="s">
        <v>21405</v>
      </c>
      <c r="C18271" t="s">
        <v>21352</v>
      </c>
      <c r="D18271" t="s">
        <v>9071</v>
      </c>
    </row>
    <row r="18272" spans="2:4" x14ac:dyDescent="0.35">
      <c r="B18272" t="s">
        <v>21136</v>
      </c>
      <c r="C18272" t="s">
        <v>21352</v>
      </c>
      <c r="D18272" t="s">
        <v>9071</v>
      </c>
    </row>
    <row r="18273" spans="2:5" x14ac:dyDescent="0.35">
      <c r="B18273" t="s">
        <v>21140</v>
      </c>
      <c r="C18273" t="s">
        <v>21352</v>
      </c>
      <c r="D18273" t="s">
        <v>9071</v>
      </c>
    </row>
    <row r="18274" spans="2:5" x14ac:dyDescent="0.35">
      <c r="B18274" t="s">
        <v>21406</v>
      </c>
      <c r="C18274" t="s">
        <v>21352</v>
      </c>
    </row>
    <row r="18275" spans="2:5" x14ac:dyDescent="0.35">
      <c r="B18275" t="s">
        <v>21407</v>
      </c>
      <c r="C18275" t="s">
        <v>21352</v>
      </c>
      <c r="D18275" t="s">
        <v>21408</v>
      </c>
      <c r="E18275" t="s">
        <v>1028</v>
      </c>
    </row>
    <row r="18276" spans="2:5" x14ac:dyDescent="0.35">
      <c r="B18276" t="s">
        <v>21409</v>
      </c>
      <c r="C18276" t="s">
        <v>21352</v>
      </c>
      <c r="D18276" t="s">
        <v>8381</v>
      </c>
      <c r="E18276" t="s">
        <v>1028</v>
      </c>
    </row>
    <row r="18277" spans="2:5" x14ac:dyDescent="0.35">
      <c r="B18277" t="s">
        <v>21410</v>
      </c>
      <c r="C18277" t="s">
        <v>21352</v>
      </c>
      <c r="D18277" t="s">
        <v>8381</v>
      </c>
      <c r="E18277" t="s">
        <v>1028</v>
      </c>
    </row>
    <row r="18278" spans="2:5" x14ac:dyDescent="0.35">
      <c r="B18278" t="s">
        <v>21411</v>
      </c>
      <c r="C18278" t="s">
        <v>21352</v>
      </c>
    </row>
    <row r="18279" spans="2:5" x14ac:dyDescent="0.35">
      <c r="B18279" t="s">
        <v>21412</v>
      </c>
      <c r="C18279" t="s">
        <v>21352</v>
      </c>
      <c r="D18279" t="s">
        <v>8381</v>
      </c>
      <c r="E18279" t="s">
        <v>1028</v>
      </c>
    </row>
    <row r="18280" spans="2:5" x14ac:dyDescent="0.35">
      <c r="B18280" t="s">
        <v>21413</v>
      </c>
      <c r="C18280" t="s">
        <v>21352</v>
      </c>
      <c r="D18280" t="s">
        <v>21414</v>
      </c>
    </row>
    <row r="18281" spans="2:5" x14ac:dyDescent="0.35">
      <c r="B18281" t="s">
        <v>21415</v>
      </c>
      <c r="C18281" t="s">
        <v>21352</v>
      </c>
      <c r="D18281" t="s">
        <v>21414</v>
      </c>
    </row>
    <row r="18282" spans="2:5" x14ac:dyDescent="0.35">
      <c r="B18282" t="s">
        <v>21416</v>
      </c>
      <c r="C18282" t="s">
        <v>21352</v>
      </c>
      <c r="D18282" t="s">
        <v>21414</v>
      </c>
    </row>
    <row r="18283" spans="2:5" x14ac:dyDescent="0.35">
      <c r="B18283" t="s">
        <v>21417</v>
      </c>
      <c r="C18283" t="s">
        <v>21352</v>
      </c>
      <c r="D18283" t="s">
        <v>21414</v>
      </c>
    </row>
    <row r="18284" spans="2:5" x14ac:dyDescent="0.35">
      <c r="B18284" t="s">
        <v>21418</v>
      </c>
      <c r="C18284" t="s">
        <v>21352</v>
      </c>
      <c r="D18284" t="s">
        <v>21414</v>
      </c>
    </row>
    <row r="18285" spans="2:5" x14ac:dyDescent="0.35">
      <c r="B18285" t="s">
        <v>21419</v>
      </c>
      <c r="C18285" t="s">
        <v>21352</v>
      </c>
    </row>
    <row r="18286" spans="2:5" x14ac:dyDescent="0.35">
      <c r="B18286" t="s">
        <v>21420</v>
      </c>
      <c r="C18286" t="s">
        <v>21352</v>
      </c>
      <c r="D18286" t="s">
        <v>21414</v>
      </c>
    </row>
    <row r="18287" spans="2:5" x14ac:dyDescent="0.35">
      <c r="B18287" t="s">
        <v>21421</v>
      </c>
      <c r="C18287" t="s">
        <v>21352</v>
      </c>
    </row>
    <row r="18288" spans="2:5" x14ac:dyDescent="0.35">
      <c r="B18288" t="s">
        <v>21422</v>
      </c>
      <c r="C18288" t="s">
        <v>21352</v>
      </c>
      <c r="D18288" t="s">
        <v>21414</v>
      </c>
    </row>
    <row r="18289" spans="2:4" x14ac:dyDescent="0.35">
      <c r="B18289" t="s">
        <v>21423</v>
      </c>
      <c r="C18289" t="s">
        <v>21352</v>
      </c>
      <c r="D18289" t="s">
        <v>21414</v>
      </c>
    </row>
    <row r="18290" spans="2:4" x14ac:dyDescent="0.35">
      <c r="B18290" t="s">
        <v>21149</v>
      </c>
      <c r="C18290" t="s">
        <v>21352</v>
      </c>
    </row>
    <row r="18291" spans="2:4" x14ac:dyDescent="0.35">
      <c r="B18291" t="s">
        <v>21424</v>
      </c>
      <c r="C18291" t="s">
        <v>21352</v>
      </c>
    </row>
    <row r="18292" spans="2:4" x14ac:dyDescent="0.35">
      <c r="B18292" t="s">
        <v>8933</v>
      </c>
      <c r="C18292" t="s">
        <v>21352</v>
      </c>
    </row>
    <row r="18293" spans="2:4" x14ac:dyDescent="0.35">
      <c r="B18293" t="s">
        <v>21425</v>
      </c>
      <c r="C18293" t="s">
        <v>21352</v>
      </c>
      <c r="D18293" t="s">
        <v>8937</v>
      </c>
    </row>
    <row r="18294" spans="2:4" x14ac:dyDescent="0.35">
      <c r="B18294" t="s">
        <v>21426</v>
      </c>
      <c r="C18294" t="s">
        <v>21352</v>
      </c>
      <c r="D18294" t="s">
        <v>8937</v>
      </c>
    </row>
    <row r="18295" spans="2:4" x14ac:dyDescent="0.35">
      <c r="B18295" t="s">
        <v>21152</v>
      </c>
      <c r="C18295" t="s">
        <v>21352</v>
      </c>
      <c r="D18295" t="s">
        <v>8937</v>
      </c>
    </row>
    <row r="18296" spans="2:4" x14ac:dyDescent="0.35">
      <c r="B18296" t="s">
        <v>21153</v>
      </c>
      <c r="C18296" t="s">
        <v>21352</v>
      </c>
      <c r="D18296" t="s">
        <v>8937</v>
      </c>
    </row>
    <row r="18297" spans="2:4" x14ac:dyDescent="0.35">
      <c r="B18297" t="s">
        <v>21427</v>
      </c>
      <c r="C18297" t="s">
        <v>21352</v>
      </c>
      <c r="D18297" t="s">
        <v>8937</v>
      </c>
    </row>
    <row r="18298" spans="2:4" x14ac:dyDescent="0.35">
      <c r="B18298" t="s">
        <v>21428</v>
      </c>
      <c r="C18298" t="s">
        <v>21352</v>
      </c>
      <c r="D18298" t="s">
        <v>8937</v>
      </c>
    </row>
    <row r="18299" spans="2:4" x14ac:dyDescent="0.35">
      <c r="B18299" t="s">
        <v>21429</v>
      </c>
      <c r="C18299" t="s">
        <v>21352</v>
      </c>
      <c r="D18299" t="s">
        <v>21430</v>
      </c>
    </row>
    <row r="18300" spans="2:4" x14ac:dyDescent="0.35">
      <c r="B18300" t="s">
        <v>8950</v>
      </c>
      <c r="C18300" t="s">
        <v>21352</v>
      </c>
    </row>
    <row r="18301" spans="2:4" x14ac:dyDescent="0.35">
      <c r="B18301" t="s">
        <v>21431</v>
      </c>
      <c r="C18301" t="s">
        <v>21352</v>
      </c>
      <c r="D18301" t="s">
        <v>8947</v>
      </c>
    </row>
    <row r="18302" spans="2:4" x14ac:dyDescent="0.35">
      <c r="B18302" t="s">
        <v>8951</v>
      </c>
      <c r="C18302" t="s">
        <v>21352</v>
      </c>
      <c r="D18302" t="s">
        <v>8947</v>
      </c>
    </row>
    <row r="18303" spans="2:4" x14ac:dyDescent="0.35">
      <c r="B18303" t="s">
        <v>21158</v>
      </c>
      <c r="C18303" t="s">
        <v>21352</v>
      </c>
      <c r="D18303" t="s">
        <v>8963</v>
      </c>
    </row>
    <row r="18304" spans="2:4" x14ac:dyDescent="0.35">
      <c r="B18304" t="s">
        <v>21432</v>
      </c>
      <c r="C18304" t="s">
        <v>21352</v>
      </c>
      <c r="D18304" t="s">
        <v>21433</v>
      </c>
    </row>
    <row r="18305" spans="2:4" x14ac:dyDescent="0.35">
      <c r="B18305" t="s">
        <v>21434</v>
      </c>
      <c r="C18305" t="s">
        <v>21352</v>
      </c>
      <c r="D18305" t="s">
        <v>21433</v>
      </c>
    </row>
    <row r="18306" spans="2:4" x14ac:dyDescent="0.35">
      <c r="B18306" t="s">
        <v>21435</v>
      </c>
      <c r="C18306" t="s">
        <v>21352</v>
      </c>
      <c r="D18306" t="s">
        <v>21433</v>
      </c>
    </row>
    <row r="18307" spans="2:4" x14ac:dyDescent="0.35">
      <c r="B18307" t="s">
        <v>21436</v>
      </c>
      <c r="C18307" t="s">
        <v>21352</v>
      </c>
      <c r="D18307" t="s">
        <v>21433</v>
      </c>
    </row>
    <row r="18308" spans="2:4" x14ac:dyDescent="0.35">
      <c r="B18308" t="s">
        <v>21437</v>
      </c>
      <c r="C18308" t="s">
        <v>21352</v>
      </c>
      <c r="D18308" t="s">
        <v>21433</v>
      </c>
    </row>
    <row r="18309" spans="2:4" x14ac:dyDescent="0.35">
      <c r="B18309" t="s">
        <v>21438</v>
      </c>
      <c r="C18309" t="s">
        <v>21352</v>
      </c>
    </row>
    <row r="18310" spans="2:4" x14ac:dyDescent="0.35">
      <c r="B18310" t="s">
        <v>21439</v>
      </c>
      <c r="C18310" t="s">
        <v>21352</v>
      </c>
      <c r="D18310" t="s">
        <v>21433</v>
      </c>
    </row>
    <row r="18311" spans="2:4" x14ac:dyDescent="0.35">
      <c r="B18311" t="s">
        <v>21440</v>
      </c>
      <c r="C18311" t="s">
        <v>21352</v>
      </c>
    </row>
    <row r="18312" spans="2:4" x14ac:dyDescent="0.35">
      <c r="B18312" t="s">
        <v>21441</v>
      </c>
      <c r="C18312" t="s">
        <v>21352</v>
      </c>
      <c r="D18312" t="s">
        <v>21433</v>
      </c>
    </row>
    <row r="18313" spans="2:4" x14ac:dyDescent="0.35">
      <c r="B18313" t="s">
        <v>21442</v>
      </c>
      <c r="C18313" t="s">
        <v>21352</v>
      </c>
      <c r="D18313" t="s">
        <v>21433</v>
      </c>
    </row>
    <row r="18314" spans="2:4" x14ac:dyDescent="0.35">
      <c r="B18314" t="s">
        <v>21443</v>
      </c>
      <c r="C18314" t="s">
        <v>21352</v>
      </c>
      <c r="D18314" t="s">
        <v>21433</v>
      </c>
    </row>
    <row r="18315" spans="2:4" x14ac:dyDescent="0.35">
      <c r="B18315" t="s">
        <v>21444</v>
      </c>
      <c r="C18315" t="s">
        <v>21352</v>
      </c>
      <c r="D18315" t="s">
        <v>21433</v>
      </c>
    </row>
    <row r="18316" spans="2:4" x14ac:dyDescent="0.35">
      <c r="B18316" t="s">
        <v>21445</v>
      </c>
      <c r="C18316" t="s">
        <v>21352</v>
      </c>
      <c r="D18316" t="s">
        <v>8990</v>
      </c>
    </row>
    <row r="18317" spans="2:4" x14ac:dyDescent="0.35">
      <c r="B18317" t="s">
        <v>21446</v>
      </c>
      <c r="C18317" t="s">
        <v>21352</v>
      </c>
      <c r="D18317" t="s">
        <v>8990</v>
      </c>
    </row>
    <row r="18318" spans="2:4" x14ac:dyDescent="0.35">
      <c r="B18318" t="s">
        <v>21447</v>
      </c>
      <c r="C18318" t="s">
        <v>21352</v>
      </c>
    </row>
    <row r="18319" spans="2:4" x14ac:dyDescent="0.35">
      <c r="B18319" t="s">
        <v>18111</v>
      </c>
      <c r="C18319" t="s">
        <v>21352</v>
      </c>
      <c r="D18319" t="s">
        <v>8990</v>
      </c>
    </row>
    <row r="18320" spans="2:4" x14ac:dyDescent="0.35">
      <c r="B18320" t="s">
        <v>21448</v>
      </c>
      <c r="C18320" t="s">
        <v>21352</v>
      </c>
      <c r="D18320" t="s">
        <v>8990</v>
      </c>
    </row>
    <row r="18321" spans="2:4" x14ac:dyDescent="0.35">
      <c r="B18321" t="s">
        <v>21160</v>
      </c>
      <c r="C18321" t="s">
        <v>21352</v>
      </c>
      <c r="D18321" t="s">
        <v>8990</v>
      </c>
    </row>
    <row r="18322" spans="2:4" x14ac:dyDescent="0.35">
      <c r="B18322" t="s">
        <v>8988</v>
      </c>
      <c r="C18322" t="s">
        <v>21352</v>
      </c>
    </row>
    <row r="18323" spans="2:4" x14ac:dyDescent="0.35">
      <c r="B18323" t="s">
        <v>21161</v>
      </c>
      <c r="C18323" t="s">
        <v>21352</v>
      </c>
      <c r="D18323" t="s">
        <v>21162</v>
      </c>
    </row>
    <row r="18324" spans="2:4" x14ac:dyDescent="0.35">
      <c r="B18324" t="s">
        <v>21449</v>
      </c>
      <c r="C18324" t="s">
        <v>21352</v>
      </c>
      <c r="D18324" t="s">
        <v>21162</v>
      </c>
    </row>
    <row r="18325" spans="2:4" x14ac:dyDescent="0.35">
      <c r="B18325" t="s">
        <v>21166</v>
      </c>
      <c r="C18325" t="s">
        <v>21352</v>
      </c>
      <c r="D18325" t="s">
        <v>21162</v>
      </c>
    </row>
    <row r="18326" spans="2:4" x14ac:dyDescent="0.35">
      <c r="B18326" t="s">
        <v>21167</v>
      </c>
      <c r="C18326" t="s">
        <v>21352</v>
      </c>
      <c r="D18326" t="s">
        <v>21162</v>
      </c>
    </row>
    <row r="18327" spans="2:4" x14ac:dyDescent="0.35">
      <c r="B18327" t="s">
        <v>21450</v>
      </c>
      <c r="C18327" t="s">
        <v>21352</v>
      </c>
      <c r="D18327" t="s">
        <v>21162</v>
      </c>
    </row>
    <row r="18328" spans="2:4" x14ac:dyDescent="0.35">
      <c r="B18328" t="s">
        <v>21451</v>
      </c>
      <c r="C18328" t="s">
        <v>21352</v>
      </c>
      <c r="D18328" t="s">
        <v>21162</v>
      </c>
    </row>
    <row r="18329" spans="2:4" x14ac:dyDescent="0.35">
      <c r="B18329" t="s">
        <v>21452</v>
      </c>
      <c r="C18329" t="s">
        <v>21352</v>
      </c>
      <c r="D18329" t="s">
        <v>21162</v>
      </c>
    </row>
    <row r="18330" spans="2:4" x14ac:dyDescent="0.35">
      <c r="B18330" t="s">
        <v>21170</v>
      </c>
      <c r="C18330" t="s">
        <v>21352</v>
      </c>
      <c r="D18330" t="s">
        <v>21162</v>
      </c>
    </row>
    <row r="18331" spans="2:4" x14ac:dyDescent="0.35">
      <c r="B18331" t="s">
        <v>21453</v>
      </c>
      <c r="C18331" t="s">
        <v>21352</v>
      </c>
      <c r="D18331" t="s">
        <v>21162</v>
      </c>
    </row>
    <row r="18332" spans="2:4" x14ac:dyDescent="0.35">
      <c r="B18332" t="s">
        <v>21454</v>
      </c>
      <c r="C18332" t="s">
        <v>21352</v>
      </c>
      <c r="D18332" t="s">
        <v>21162</v>
      </c>
    </row>
    <row r="18333" spans="2:4" x14ac:dyDescent="0.35">
      <c r="B18333" t="s">
        <v>21455</v>
      </c>
      <c r="C18333" t="s">
        <v>21352</v>
      </c>
      <c r="D18333" t="s">
        <v>21456</v>
      </c>
    </row>
    <row r="18334" spans="2:4" x14ac:dyDescent="0.35">
      <c r="B18334" t="s">
        <v>21457</v>
      </c>
      <c r="C18334" t="s">
        <v>21352</v>
      </c>
      <c r="D18334" t="s">
        <v>21456</v>
      </c>
    </row>
    <row r="18335" spans="2:4" x14ac:dyDescent="0.35">
      <c r="B18335" t="s">
        <v>8996</v>
      </c>
      <c r="C18335" t="s">
        <v>21352</v>
      </c>
      <c r="D18335" t="s">
        <v>8997</v>
      </c>
    </row>
    <row r="18336" spans="2:4" x14ac:dyDescent="0.35">
      <c r="B18336" t="s">
        <v>21458</v>
      </c>
      <c r="C18336" t="s">
        <v>21352</v>
      </c>
      <c r="D18336" t="s">
        <v>21459</v>
      </c>
    </row>
    <row r="18337" spans="2:4" x14ac:dyDescent="0.35">
      <c r="B18337" t="s">
        <v>21460</v>
      </c>
      <c r="C18337" t="s">
        <v>21352</v>
      </c>
      <c r="D18337" t="s">
        <v>21459</v>
      </c>
    </row>
    <row r="18338" spans="2:4" x14ac:dyDescent="0.35">
      <c r="B18338" t="s">
        <v>21461</v>
      </c>
      <c r="C18338" t="s">
        <v>21352</v>
      </c>
      <c r="D18338" t="s">
        <v>21459</v>
      </c>
    </row>
    <row r="18339" spans="2:4" x14ac:dyDescent="0.35">
      <c r="B18339" t="s">
        <v>21462</v>
      </c>
      <c r="C18339" t="s">
        <v>21352</v>
      </c>
      <c r="D18339" t="s">
        <v>8999</v>
      </c>
    </row>
    <row r="18340" spans="2:4" x14ac:dyDescent="0.35">
      <c r="B18340" t="s">
        <v>9000</v>
      </c>
      <c r="C18340" t="s">
        <v>21352</v>
      </c>
      <c r="D18340" t="s">
        <v>8999</v>
      </c>
    </row>
    <row r="18341" spans="2:4" x14ac:dyDescent="0.35">
      <c r="B18341" t="s">
        <v>21463</v>
      </c>
      <c r="C18341" t="s">
        <v>21352</v>
      </c>
      <c r="D18341" t="s">
        <v>8564</v>
      </c>
    </row>
    <row r="18342" spans="2:4" x14ac:dyDescent="0.35">
      <c r="B18342" t="s">
        <v>983</v>
      </c>
      <c r="C18342" t="s">
        <v>21352</v>
      </c>
      <c r="D18342" t="s">
        <v>9048</v>
      </c>
    </row>
    <row r="18343" spans="2:4" x14ac:dyDescent="0.35">
      <c r="B18343" t="s">
        <v>244</v>
      </c>
      <c r="C18343" t="s">
        <v>21352</v>
      </c>
      <c r="D18343" t="s">
        <v>9048</v>
      </c>
    </row>
    <row r="18344" spans="2:4" x14ac:dyDescent="0.35">
      <c r="B18344" t="s">
        <v>239</v>
      </c>
      <c r="C18344" t="s">
        <v>21352</v>
      </c>
      <c r="D18344" t="s">
        <v>9048</v>
      </c>
    </row>
    <row r="18345" spans="2:4" x14ac:dyDescent="0.35">
      <c r="B18345" t="s">
        <v>21464</v>
      </c>
      <c r="C18345" t="s">
        <v>21352</v>
      </c>
      <c r="D18345" t="s">
        <v>8607</v>
      </c>
    </row>
    <row r="18346" spans="2:4" x14ac:dyDescent="0.35">
      <c r="B18346" t="s">
        <v>21465</v>
      </c>
      <c r="C18346" t="s">
        <v>21352</v>
      </c>
      <c r="D18346" t="s">
        <v>21466</v>
      </c>
    </row>
    <row r="18347" spans="2:4" x14ac:dyDescent="0.35">
      <c r="B18347" t="s">
        <v>21467</v>
      </c>
      <c r="C18347" t="s">
        <v>21352</v>
      </c>
      <c r="D18347" t="s">
        <v>9063</v>
      </c>
    </row>
    <row r="18348" spans="2:4" x14ac:dyDescent="0.35">
      <c r="B18348" t="s">
        <v>21468</v>
      </c>
      <c r="C18348" t="s">
        <v>21352</v>
      </c>
      <c r="D18348" t="s">
        <v>9063</v>
      </c>
    </row>
    <row r="18349" spans="2:4" x14ac:dyDescent="0.35">
      <c r="B18349" t="s">
        <v>21174</v>
      </c>
      <c r="C18349" t="s">
        <v>21352</v>
      </c>
      <c r="D18349" t="s">
        <v>9063</v>
      </c>
    </row>
    <row r="18350" spans="2:4" x14ac:dyDescent="0.35">
      <c r="B18350" t="s">
        <v>21469</v>
      </c>
      <c r="C18350" t="s">
        <v>21352</v>
      </c>
      <c r="D18350" t="s">
        <v>9063</v>
      </c>
    </row>
    <row r="18351" spans="2:4" x14ac:dyDescent="0.35">
      <c r="B18351" t="s">
        <v>21470</v>
      </c>
      <c r="C18351" t="s">
        <v>21352</v>
      </c>
      <c r="D18351" t="s">
        <v>21459</v>
      </c>
    </row>
    <row r="18352" spans="2:4" x14ac:dyDescent="0.35">
      <c r="B18352" t="s">
        <v>18901</v>
      </c>
      <c r="C18352" t="s">
        <v>21352</v>
      </c>
      <c r="D18352" t="s">
        <v>9078</v>
      </c>
    </row>
    <row r="18353" spans="2:4" x14ac:dyDescent="0.35">
      <c r="B18353" t="s">
        <v>21471</v>
      </c>
      <c r="C18353" t="s">
        <v>21352</v>
      </c>
      <c r="D18353" t="s">
        <v>9078</v>
      </c>
    </row>
    <row r="18354" spans="2:4" x14ac:dyDescent="0.35">
      <c r="B18354" t="s">
        <v>18906</v>
      </c>
      <c r="C18354" t="s">
        <v>21352</v>
      </c>
      <c r="D18354" t="s">
        <v>9078</v>
      </c>
    </row>
    <row r="18355" spans="2:4" x14ac:dyDescent="0.35">
      <c r="B18355" t="s">
        <v>21472</v>
      </c>
      <c r="C18355" t="s">
        <v>21352</v>
      </c>
      <c r="D18355" t="s">
        <v>9078</v>
      </c>
    </row>
    <row r="18356" spans="2:4" x14ac:dyDescent="0.35">
      <c r="B18356" t="s">
        <v>21473</v>
      </c>
      <c r="C18356" t="s">
        <v>21352</v>
      </c>
      <c r="D18356" t="s">
        <v>9078</v>
      </c>
    </row>
    <row r="18357" spans="2:4" x14ac:dyDescent="0.35">
      <c r="B18357" t="s">
        <v>21474</v>
      </c>
      <c r="C18357" t="s">
        <v>21352</v>
      </c>
      <c r="D18357" t="s">
        <v>9078</v>
      </c>
    </row>
    <row r="18358" spans="2:4" x14ac:dyDescent="0.35">
      <c r="B18358" t="s">
        <v>21176</v>
      </c>
      <c r="C18358" t="s">
        <v>21352</v>
      </c>
      <c r="D18358" t="s">
        <v>9078</v>
      </c>
    </row>
    <row r="18359" spans="2:4" x14ac:dyDescent="0.35">
      <c r="B18359" t="s">
        <v>21475</v>
      </c>
      <c r="C18359" t="s">
        <v>21352</v>
      </c>
      <c r="D18359" t="s">
        <v>9078</v>
      </c>
    </row>
    <row r="18360" spans="2:4" x14ac:dyDescent="0.35">
      <c r="B18360" t="s">
        <v>21476</v>
      </c>
      <c r="C18360" t="s">
        <v>21352</v>
      </c>
      <c r="D18360" t="s">
        <v>8607</v>
      </c>
    </row>
    <row r="18361" spans="2:4" x14ac:dyDescent="0.35">
      <c r="B18361" t="s">
        <v>21477</v>
      </c>
      <c r="C18361" t="s">
        <v>21352</v>
      </c>
      <c r="D18361" t="s">
        <v>8607</v>
      </c>
    </row>
    <row r="18362" spans="2:4" x14ac:dyDescent="0.35">
      <c r="B18362" t="s">
        <v>21179</v>
      </c>
      <c r="C18362" t="s">
        <v>21352</v>
      </c>
      <c r="D18362" t="s">
        <v>8607</v>
      </c>
    </row>
    <row r="18363" spans="2:4" x14ac:dyDescent="0.35">
      <c r="B18363" t="s">
        <v>21478</v>
      </c>
      <c r="C18363" t="s">
        <v>21352</v>
      </c>
      <c r="D18363" t="s">
        <v>8607</v>
      </c>
    </row>
    <row r="18364" spans="2:4" x14ac:dyDescent="0.35">
      <c r="B18364" t="s">
        <v>21479</v>
      </c>
      <c r="C18364" t="s">
        <v>21352</v>
      </c>
      <c r="D18364" t="s">
        <v>8607</v>
      </c>
    </row>
    <row r="18365" spans="2:4" x14ac:dyDescent="0.35">
      <c r="B18365" t="s">
        <v>21480</v>
      </c>
      <c r="C18365" t="s">
        <v>21352</v>
      </c>
      <c r="D18365" t="s">
        <v>8607</v>
      </c>
    </row>
    <row r="18366" spans="2:4" x14ac:dyDescent="0.35">
      <c r="B18366" t="s">
        <v>21481</v>
      </c>
      <c r="C18366" t="s">
        <v>21352</v>
      </c>
      <c r="D18366" t="s">
        <v>8607</v>
      </c>
    </row>
    <row r="18367" spans="2:4" x14ac:dyDescent="0.35">
      <c r="B18367" t="s">
        <v>18960</v>
      </c>
      <c r="C18367" t="s">
        <v>21352</v>
      </c>
      <c r="D18367" t="s">
        <v>9096</v>
      </c>
    </row>
    <row r="18368" spans="2:4" x14ac:dyDescent="0.35">
      <c r="B18368" t="s">
        <v>21181</v>
      </c>
      <c r="C18368" t="s">
        <v>21352</v>
      </c>
      <c r="D18368" t="s">
        <v>9096</v>
      </c>
    </row>
    <row r="18369" spans="2:4" x14ac:dyDescent="0.35">
      <c r="B18369" t="s">
        <v>18961</v>
      </c>
      <c r="C18369" t="s">
        <v>21352</v>
      </c>
      <c r="D18369" t="s">
        <v>9096</v>
      </c>
    </row>
    <row r="18370" spans="2:4" x14ac:dyDescent="0.35">
      <c r="B18370" t="s">
        <v>18962</v>
      </c>
      <c r="C18370" t="s">
        <v>21352</v>
      </c>
      <c r="D18370" t="s">
        <v>9096</v>
      </c>
    </row>
    <row r="18371" spans="2:4" x14ac:dyDescent="0.35">
      <c r="B18371" t="s">
        <v>21482</v>
      </c>
      <c r="C18371" t="s">
        <v>21352</v>
      </c>
      <c r="D18371" t="s">
        <v>9096</v>
      </c>
    </row>
    <row r="18372" spans="2:4" x14ac:dyDescent="0.35">
      <c r="B18372" t="s">
        <v>9083</v>
      </c>
      <c r="C18372" t="s">
        <v>21352</v>
      </c>
    </row>
    <row r="18373" spans="2:4" x14ac:dyDescent="0.35">
      <c r="B18373" t="s">
        <v>21183</v>
      </c>
      <c r="C18373" t="s">
        <v>21352</v>
      </c>
      <c r="D18373" t="s">
        <v>9096</v>
      </c>
    </row>
    <row r="18374" spans="2:4" x14ac:dyDescent="0.35">
      <c r="B18374" t="s">
        <v>18963</v>
      </c>
      <c r="C18374" t="s">
        <v>21352</v>
      </c>
    </row>
    <row r="18375" spans="2:4" x14ac:dyDescent="0.35">
      <c r="B18375" t="s">
        <v>18964</v>
      </c>
      <c r="C18375" t="s">
        <v>21352</v>
      </c>
    </row>
    <row r="18376" spans="2:4" x14ac:dyDescent="0.35">
      <c r="B18376" t="s">
        <v>21483</v>
      </c>
      <c r="C18376" t="s">
        <v>21352</v>
      </c>
      <c r="D18376" t="s">
        <v>9085</v>
      </c>
    </row>
    <row r="18377" spans="2:4" x14ac:dyDescent="0.35">
      <c r="B18377" t="s">
        <v>9084</v>
      </c>
      <c r="C18377" t="s">
        <v>21352</v>
      </c>
      <c r="D18377" t="s">
        <v>9085</v>
      </c>
    </row>
    <row r="18378" spans="2:4" x14ac:dyDescent="0.35">
      <c r="B18378" t="s">
        <v>21484</v>
      </c>
      <c r="C18378" t="s">
        <v>21352</v>
      </c>
      <c r="D18378" t="s">
        <v>9085</v>
      </c>
    </row>
    <row r="18379" spans="2:4" x14ac:dyDescent="0.35">
      <c r="B18379" t="s">
        <v>9086</v>
      </c>
      <c r="C18379" t="s">
        <v>21352</v>
      </c>
      <c r="D18379" t="s">
        <v>9085</v>
      </c>
    </row>
    <row r="18380" spans="2:4" x14ac:dyDescent="0.35">
      <c r="B18380" t="s">
        <v>21485</v>
      </c>
      <c r="C18380" t="s">
        <v>21352</v>
      </c>
      <c r="D18380" t="s">
        <v>21486</v>
      </c>
    </row>
    <row r="18381" spans="2:4" x14ac:dyDescent="0.35">
      <c r="B18381" t="s">
        <v>21487</v>
      </c>
      <c r="C18381" t="s">
        <v>21352</v>
      </c>
      <c r="D18381" t="s">
        <v>21486</v>
      </c>
    </row>
    <row r="18382" spans="2:4" x14ac:dyDescent="0.35">
      <c r="B18382" t="s">
        <v>21488</v>
      </c>
      <c r="C18382" t="s">
        <v>21352</v>
      </c>
      <c r="D18382" t="s">
        <v>21486</v>
      </c>
    </row>
    <row r="18383" spans="2:4" x14ac:dyDescent="0.35">
      <c r="B18383" t="s">
        <v>21489</v>
      </c>
      <c r="C18383" t="s">
        <v>21352</v>
      </c>
      <c r="D18383" t="s">
        <v>21490</v>
      </c>
    </row>
    <row r="18384" spans="2:4" x14ac:dyDescent="0.35">
      <c r="B18384" t="s">
        <v>21491</v>
      </c>
      <c r="C18384" t="s">
        <v>21352</v>
      </c>
      <c r="D18384" t="s">
        <v>21191</v>
      </c>
    </row>
    <row r="18385" spans="2:4" x14ac:dyDescent="0.35">
      <c r="B18385" t="s">
        <v>21492</v>
      </c>
      <c r="C18385" t="s">
        <v>21352</v>
      </c>
      <c r="D18385" t="s">
        <v>21191</v>
      </c>
    </row>
    <row r="18386" spans="2:4" x14ac:dyDescent="0.35">
      <c r="B18386" t="s">
        <v>21493</v>
      </c>
      <c r="C18386" t="s">
        <v>21352</v>
      </c>
      <c r="D18386" t="s">
        <v>21191</v>
      </c>
    </row>
    <row r="18387" spans="2:4" x14ac:dyDescent="0.35">
      <c r="B18387" t="s">
        <v>9110</v>
      </c>
      <c r="C18387" t="s">
        <v>21352</v>
      </c>
      <c r="D18387" t="s">
        <v>9111</v>
      </c>
    </row>
    <row r="18388" spans="2:4" x14ac:dyDescent="0.35">
      <c r="B18388" t="s">
        <v>9112</v>
      </c>
      <c r="C18388" t="s">
        <v>21352</v>
      </c>
      <c r="D18388" t="s">
        <v>9111</v>
      </c>
    </row>
    <row r="18389" spans="2:4" x14ac:dyDescent="0.35">
      <c r="B18389" t="s">
        <v>21494</v>
      </c>
      <c r="C18389" t="s">
        <v>21352</v>
      </c>
      <c r="D18389" t="s">
        <v>9114</v>
      </c>
    </row>
    <row r="18390" spans="2:4" x14ac:dyDescent="0.35">
      <c r="B18390" t="s">
        <v>21495</v>
      </c>
      <c r="C18390" t="s">
        <v>21352</v>
      </c>
      <c r="D18390" t="s">
        <v>9114</v>
      </c>
    </row>
    <row r="18391" spans="2:4" x14ac:dyDescent="0.35">
      <c r="B18391" t="s">
        <v>21496</v>
      </c>
      <c r="C18391" t="s">
        <v>21352</v>
      </c>
    </row>
    <row r="18392" spans="2:4" x14ac:dyDescent="0.35">
      <c r="B18392" t="s">
        <v>21497</v>
      </c>
      <c r="C18392" t="s">
        <v>21352</v>
      </c>
      <c r="D18392" t="s">
        <v>21498</v>
      </c>
    </row>
    <row r="18393" spans="2:4" x14ac:dyDescent="0.35">
      <c r="B18393" t="s">
        <v>21499</v>
      </c>
      <c r="C18393" t="s">
        <v>21352</v>
      </c>
      <c r="D18393" t="s">
        <v>21498</v>
      </c>
    </row>
    <row r="18394" spans="2:4" x14ac:dyDescent="0.35">
      <c r="B18394" t="s">
        <v>21500</v>
      </c>
      <c r="C18394" t="s">
        <v>21352</v>
      </c>
      <c r="D18394" t="s">
        <v>9119</v>
      </c>
    </row>
    <row r="18395" spans="2:4" x14ac:dyDescent="0.35">
      <c r="B18395" t="s">
        <v>21198</v>
      </c>
      <c r="C18395" t="s">
        <v>21352</v>
      </c>
    </row>
    <row r="18396" spans="2:4" x14ac:dyDescent="0.35">
      <c r="B18396" t="s">
        <v>21501</v>
      </c>
      <c r="C18396" t="s">
        <v>21352</v>
      </c>
    </row>
    <row r="18397" spans="2:4" x14ac:dyDescent="0.35">
      <c r="B18397" t="s">
        <v>21502</v>
      </c>
      <c r="C18397" t="s">
        <v>21352</v>
      </c>
      <c r="D18397" t="s">
        <v>9133</v>
      </c>
    </row>
    <row r="18398" spans="2:4" x14ac:dyDescent="0.35">
      <c r="B18398" t="s">
        <v>21503</v>
      </c>
      <c r="C18398" t="s">
        <v>21352</v>
      </c>
      <c r="D18398" t="s">
        <v>9133</v>
      </c>
    </row>
    <row r="18399" spans="2:4" x14ac:dyDescent="0.35">
      <c r="B18399" t="s">
        <v>21504</v>
      </c>
      <c r="C18399" t="s">
        <v>21352</v>
      </c>
      <c r="D18399" t="s">
        <v>9133</v>
      </c>
    </row>
    <row r="18400" spans="2:4" x14ac:dyDescent="0.35">
      <c r="B18400" t="s">
        <v>21505</v>
      </c>
      <c r="C18400" t="s">
        <v>21352</v>
      </c>
      <c r="D18400" t="s">
        <v>9145</v>
      </c>
    </row>
    <row r="18401" spans="2:5" x14ac:dyDescent="0.35">
      <c r="B18401" t="s">
        <v>21506</v>
      </c>
      <c r="C18401" t="s">
        <v>21352</v>
      </c>
      <c r="D18401" t="s">
        <v>9145</v>
      </c>
    </row>
    <row r="18402" spans="2:5" x14ac:dyDescent="0.35">
      <c r="B18402" t="s">
        <v>21507</v>
      </c>
      <c r="C18402" t="s">
        <v>21352</v>
      </c>
      <c r="D18402" t="s">
        <v>9145</v>
      </c>
    </row>
    <row r="18403" spans="2:5" x14ac:dyDescent="0.35">
      <c r="B18403" t="s">
        <v>21199</v>
      </c>
      <c r="C18403" t="s">
        <v>21352</v>
      </c>
      <c r="D18403" t="s">
        <v>9145</v>
      </c>
    </row>
    <row r="18404" spans="2:5" x14ac:dyDescent="0.35">
      <c r="B18404" t="s">
        <v>21508</v>
      </c>
      <c r="C18404" t="s">
        <v>21352</v>
      </c>
      <c r="D18404" t="s">
        <v>9145</v>
      </c>
    </row>
    <row r="18405" spans="2:5" x14ac:dyDescent="0.35">
      <c r="B18405" t="s">
        <v>21509</v>
      </c>
      <c r="C18405" t="s">
        <v>21352</v>
      </c>
      <c r="D18405" t="s">
        <v>9145</v>
      </c>
    </row>
    <row r="18406" spans="2:5" x14ac:dyDescent="0.35">
      <c r="B18406" t="s">
        <v>21510</v>
      </c>
      <c r="C18406" t="s">
        <v>21511</v>
      </c>
      <c r="D18406" t="s">
        <v>21512</v>
      </c>
      <c r="E18406" t="s">
        <v>1048</v>
      </c>
    </row>
    <row r="18407" spans="2:5" x14ac:dyDescent="0.35">
      <c r="B18407" t="s">
        <v>21513</v>
      </c>
      <c r="C18407" t="s">
        <v>21511</v>
      </c>
      <c r="D18407" t="s">
        <v>21514</v>
      </c>
      <c r="E18407" t="s">
        <v>1048</v>
      </c>
    </row>
    <row r="18408" spans="2:5" x14ac:dyDescent="0.35">
      <c r="B18408" t="s">
        <v>2745</v>
      </c>
      <c r="C18408" t="s">
        <v>21511</v>
      </c>
      <c r="D18408" t="s">
        <v>3936</v>
      </c>
      <c r="E18408" t="s">
        <v>1048</v>
      </c>
    </row>
    <row r="18409" spans="2:5" x14ac:dyDescent="0.35">
      <c r="B18409" t="s">
        <v>21515</v>
      </c>
      <c r="C18409" t="s">
        <v>21511</v>
      </c>
      <c r="D18409" t="s">
        <v>21516</v>
      </c>
      <c r="E18409" t="s">
        <v>1048</v>
      </c>
    </row>
    <row r="18410" spans="2:5" x14ac:dyDescent="0.35">
      <c r="B18410" t="s">
        <v>6339</v>
      </c>
      <c r="C18410" t="s">
        <v>21511</v>
      </c>
    </row>
    <row r="18411" spans="2:5" x14ac:dyDescent="0.35">
      <c r="B18411" t="s">
        <v>21517</v>
      </c>
      <c r="C18411" t="s">
        <v>21511</v>
      </c>
      <c r="D18411" t="s">
        <v>21518</v>
      </c>
      <c r="E18411" t="s">
        <v>1048</v>
      </c>
    </row>
    <row r="18412" spans="2:5" x14ac:dyDescent="0.35">
      <c r="B18412" t="s">
        <v>21519</v>
      </c>
      <c r="C18412" t="s">
        <v>21511</v>
      </c>
      <c r="D18412" t="s">
        <v>21520</v>
      </c>
      <c r="E18412" t="s">
        <v>1048</v>
      </c>
    </row>
    <row r="18413" spans="2:5" x14ac:dyDescent="0.35">
      <c r="B18413" t="s">
        <v>21521</v>
      </c>
      <c r="C18413" t="s">
        <v>21511</v>
      </c>
      <c r="D18413" t="s">
        <v>21522</v>
      </c>
      <c r="E18413" t="s">
        <v>1048</v>
      </c>
    </row>
    <row r="18414" spans="2:5" x14ac:dyDescent="0.35">
      <c r="B18414" t="s">
        <v>21523</v>
      </c>
      <c r="C18414" t="s">
        <v>21511</v>
      </c>
      <c r="D18414" t="s">
        <v>21524</v>
      </c>
      <c r="E18414" t="s">
        <v>1048</v>
      </c>
    </row>
    <row r="18415" spans="2:5" x14ac:dyDescent="0.35">
      <c r="B18415" t="s">
        <v>6483</v>
      </c>
      <c r="C18415" t="s">
        <v>21511</v>
      </c>
    </row>
    <row r="18416" spans="2:5" x14ac:dyDescent="0.35">
      <c r="B18416" t="s">
        <v>21525</v>
      </c>
      <c r="C18416" t="s">
        <v>21511</v>
      </c>
      <c r="D18416" t="s">
        <v>21526</v>
      </c>
      <c r="E18416" t="s">
        <v>1048</v>
      </c>
    </row>
    <row r="18417" spans="2:5" x14ac:dyDescent="0.35">
      <c r="B18417" t="s">
        <v>4599</v>
      </c>
      <c r="C18417" t="s">
        <v>21511</v>
      </c>
    </row>
    <row r="18418" spans="2:5" x14ac:dyDescent="0.35">
      <c r="B18418" t="s">
        <v>21527</v>
      </c>
      <c r="C18418" t="s">
        <v>21511</v>
      </c>
      <c r="D18418" t="s">
        <v>21528</v>
      </c>
      <c r="E18418" t="s">
        <v>1048</v>
      </c>
    </row>
    <row r="18419" spans="2:5" x14ac:dyDescent="0.35">
      <c r="B18419" t="s">
        <v>21529</v>
      </c>
      <c r="C18419" t="s">
        <v>21511</v>
      </c>
      <c r="D18419" t="s">
        <v>21530</v>
      </c>
      <c r="E18419" t="s">
        <v>1048</v>
      </c>
    </row>
    <row r="18420" spans="2:5" x14ac:dyDescent="0.35">
      <c r="B18420" t="s">
        <v>78</v>
      </c>
      <c r="C18420" t="s">
        <v>21511</v>
      </c>
      <c r="D18420" t="s">
        <v>3950</v>
      </c>
      <c r="E18420" t="s">
        <v>1048</v>
      </c>
    </row>
    <row r="18421" spans="2:5" x14ac:dyDescent="0.35">
      <c r="B18421" t="s">
        <v>13075</v>
      </c>
      <c r="C18421" t="s">
        <v>21511</v>
      </c>
      <c r="D18421" t="s">
        <v>4634</v>
      </c>
      <c r="E18421" t="s">
        <v>1048</v>
      </c>
    </row>
    <row r="18422" spans="2:5" x14ac:dyDescent="0.35">
      <c r="B18422" t="s">
        <v>21531</v>
      </c>
      <c r="C18422" t="s">
        <v>21511</v>
      </c>
      <c r="D18422" t="s">
        <v>21532</v>
      </c>
      <c r="E18422" t="s">
        <v>1048</v>
      </c>
    </row>
    <row r="18423" spans="2:5" x14ac:dyDescent="0.35">
      <c r="B18423" t="s">
        <v>21533</v>
      </c>
      <c r="C18423" t="s">
        <v>21511</v>
      </c>
      <c r="D18423" t="s">
        <v>21534</v>
      </c>
      <c r="E18423" t="s">
        <v>1048</v>
      </c>
    </row>
    <row r="18424" spans="2:5" x14ac:dyDescent="0.35">
      <c r="B18424" t="s">
        <v>21535</v>
      </c>
      <c r="C18424" t="s">
        <v>21511</v>
      </c>
      <c r="D18424" t="s">
        <v>21536</v>
      </c>
      <c r="E18424" t="s">
        <v>1048</v>
      </c>
    </row>
    <row r="18425" spans="2:5" x14ac:dyDescent="0.35">
      <c r="B18425" t="s">
        <v>21537</v>
      </c>
      <c r="C18425" t="s">
        <v>21511</v>
      </c>
      <c r="D18425" t="s">
        <v>21538</v>
      </c>
      <c r="E18425" t="s">
        <v>1048</v>
      </c>
    </row>
    <row r="18426" spans="2:5" x14ac:dyDescent="0.35">
      <c r="B18426" t="s">
        <v>21539</v>
      </c>
      <c r="C18426" t="s">
        <v>21511</v>
      </c>
      <c r="D18426" t="s">
        <v>21540</v>
      </c>
      <c r="E18426" t="s">
        <v>1048</v>
      </c>
    </row>
    <row r="18427" spans="2:5" x14ac:dyDescent="0.35">
      <c r="B18427" t="s">
        <v>21541</v>
      </c>
      <c r="C18427" t="s">
        <v>21511</v>
      </c>
      <c r="D18427" t="s">
        <v>21542</v>
      </c>
      <c r="E18427" t="s">
        <v>1048</v>
      </c>
    </row>
    <row r="18428" spans="2:5" x14ac:dyDescent="0.35">
      <c r="B18428" t="s">
        <v>21543</v>
      </c>
      <c r="C18428" t="s">
        <v>21511</v>
      </c>
      <c r="D18428" t="s">
        <v>21544</v>
      </c>
      <c r="E18428" t="s">
        <v>1048</v>
      </c>
    </row>
    <row r="18429" spans="2:5" x14ac:dyDescent="0.35">
      <c r="B18429" t="s">
        <v>21545</v>
      </c>
      <c r="C18429" t="s">
        <v>21511</v>
      </c>
      <c r="D18429" t="s">
        <v>21546</v>
      </c>
      <c r="E18429" t="s">
        <v>1048</v>
      </c>
    </row>
    <row r="18430" spans="2:5" x14ac:dyDescent="0.35">
      <c r="B18430" t="s">
        <v>21547</v>
      </c>
      <c r="C18430" t="s">
        <v>21511</v>
      </c>
      <c r="D18430" t="s">
        <v>21548</v>
      </c>
      <c r="E18430" t="s">
        <v>1048</v>
      </c>
    </row>
    <row r="18431" spans="2:5" x14ac:dyDescent="0.35">
      <c r="B18431" t="s">
        <v>21549</v>
      </c>
      <c r="C18431" t="s">
        <v>21511</v>
      </c>
      <c r="D18431" t="s">
        <v>21550</v>
      </c>
      <c r="E18431" t="s">
        <v>1048</v>
      </c>
    </row>
    <row r="18432" spans="2:5" x14ac:dyDescent="0.35">
      <c r="B18432" t="s">
        <v>21551</v>
      </c>
      <c r="C18432" t="s">
        <v>21511</v>
      </c>
      <c r="D18432" t="s">
        <v>21552</v>
      </c>
      <c r="E18432" t="s">
        <v>1048</v>
      </c>
    </row>
    <row r="18433" spans="2:5" x14ac:dyDescent="0.35">
      <c r="B18433" t="s">
        <v>21553</v>
      </c>
      <c r="C18433" t="s">
        <v>21511</v>
      </c>
      <c r="D18433" t="s">
        <v>21554</v>
      </c>
      <c r="E18433" t="s">
        <v>1048</v>
      </c>
    </row>
    <row r="18434" spans="2:5" x14ac:dyDescent="0.35">
      <c r="B18434" t="s">
        <v>21555</v>
      </c>
      <c r="C18434" t="s">
        <v>21511</v>
      </c>
      <c r="D18434" t="s">
        <v>3961</v>
      </c>
      <c r="E18434" t="s">
        <v>1048</v>
      </c>
    </row>
    <row r="18435" spans="2:5" x14ac:dyDescent="0.35">
      <c r="B18435" t="s">
        <v>21556</v>
      </c>
      <c r="C18435" t="s">
        <v>21511</v>
      </c>
      <c r="D18435" t="s">
        <v>21557</v>
      </c>
      <c r="E18435" t="s">
        <v>1048</v>
      </c>
    </row>
    <row r="18436" spans="2:5" x14ac:dyDescent="0.35">
      <c r="B18436" t="s">
        <v>21558</v>
      </c>
      <c r="C18436" t="s">
        <v>21511</v>
      </c>
      <c r="D18436" t="s">
        <v>3965</v>
      </c>
      <c r="E18436" t="s">
        <v>1048</v>
      </c>
    </row>
    <row r="18437" spans="2:5" x14ac:dyDescent="0.35">
      <c r="B18437" t="s">
        <v>13097</v>
      </c>
      <c r="C18437" t="s">
        <v>21511</v>
      </c>
      <c r="D18437" t="s">
        <v>13098</v>
      </c>
      <c r="E18437" t="s">
        <v>1048</v>
      </c>
    </row>
    <row r="18438" spans="2:5" x14ac:dyDescent="0.35">
      <c r="B18438" t="s">
        <v>21559</v>
      </c>
      <c r="C18438" t="s">
        <v>21511</v>
      </c>
      <c r="D18438" t="s">
        <v>5139</v>
      </c>
      <c r="E18438" t="s">
        <v>1048</v>
      </c>
    </row>
    <row r="18439" spans="2:5" x14ac:dyDescent="0.35">
      <c r="B18439" t="s">
        <v>21560</v>
      </c>
      <c r="C18439" t="s">
        <v>21511</v>
      </c>
      <c r="D18439" t="s">
        <v>21561</v>
      </c>
      <c r="E18439" t="s">
        <v>1048</v>
      </c>
    </row>
    <row r="18440" spans="2:5" x14ac:dyDescent="0.35">
      <c r="B18440" t="s">
        <v>21562</v>
      </c>
      <c r="C18440" t="s">
        <v>21511</v>
      </c>
      <c r="D18440" t="s">
        <v>21563</v>
      </c>
      <c r="E18440" t="s">
        <v>1048</v>
      </c>
    </row>
    <row r="18441" spans="2:5" x14ac:dyDescent="0.35">
      <c r="B18441" t="s">
        <v>21564</v>
      </c>
      <c r="C18441" t="s">
        <v>21511</v>
      </c>
      <c r="D18441" t="s">
        <v>21565</v>
      </c>
      <c r="E18441" t="s">
        <v>1048</v>
      </c>
    </row>
    <row r="18442" spans="2:5" x14ac:dyDescent="0.35">
      <c r="B18442" t="s">
        <v>21566</v>
      </c>
      <c r="C18442" t="s">
        <v>21511</v>
      </c>
      <c r="D18442" t="s">
        <v>21567</v>
      </c>
      <c r="E18442" t="s">
        <v>1048</v>
      </c>
    </row>
    <row r="18443" spans="2:5" x14ac:dyDescent="0.35">
      <c r="B18443" t="s">
        <v>21568</v>
      </c>
      <c r="C18443" t="s">
        <v>21511</v>
      </c>
      <c r="D18443" t="s">
        <v>21569</v>
      </c>
      <c r="E18443" t="s">
        <v>1048</v>
      </c>
    </row>
    <row r="18444" spans="2:5" x14ac:dyDescent="0.35">
      <c r="B18444" t="s">
        <v>21570</v>
      </c>
      <c r="C18444" t="s">
        <v>21511</v>
      </c>
      <c r="D18444" t="s">
        <v>21571</v>
      </c>
      <c r="E18444" t="s">
        <v>1048</v>
      </c>
    </row>
    <row r="18445" spans="2:5" x14ac:dyDescent="0.35">
      <c r="B18445" t="s">
        <v>21572</v>
      </c>
      <c r="C18445" t="s">
        <v>21511</v>
      </c>
      <c r="D18445" t="s">
        <v>21573</v>
      </c>
      <c r="E18445" t="s">
        <v>1048</v>
      </c>
    </row>
    <row r="18446" spans="2:5" x14ac:dyDescent="0.35">
      <c r="B18446" t="s">
        <v>21574</v>
      </c>
      <c r="C18446" t="s">
        <v>21511</v>
      </c>
      <c r="D18446" t="s">
        <v>21575</v>
      </c>
      <c r="E18446" t="s">
        <v>1048</v>
      </c>
    </row>
    <row r="18447" spans="2:5" x14ac:dyDescent="0.35">
      <c r="B18447" t="s">
        <v>21576</v>
      </c>
      <c r="C18447" t="s">
        <v>21511</v>
      </c>
      <c r="D18447" t="s">
        <v>21577</v>
      </c>
      <c r="E18447" t="s">
        <v>1048</v>
      </c>
    </row>
    <row r="18448" spans="2:5" x14ac:dyDescent="0.35">
      <c r="B18448" t="s">
        <v>21578</v>
      </c>
      <c r="C18448" t="s">
        <v>21511</v>
      </c>
      <c r="D18448" t="s">
        <v>21579</v>
      </c>
      <c r="E18448" t="s">
        <v>1048</v>
      </c>
    </row>
    <row r="18449" spans="2:5" x14ac:dyDescent="0.35">
      <c r="B18449" t="s">
        <v>21580</v>
      </c>
      <c r="C18449" t="s">
        <v>21511</v>
      </c>
      <c r="D18449" t="s">
        <v>21581</v>
      </c>
      <c r="E18449" t="s">
        <v>1048</v>
      </c>
    </row>
    <row r="18450" spans="2:5" x14ac:dyDescent="0.35">
      <c r="B18450" t="s">
        <v>21582</v>
      </c>
      <c r="C18450" t="s">
        <v>21511</v>
      </c>
      <c r="D18450" t="s">
        <v>21583</v>
      </c>
      <c r="E18450" t="s">
        <v>1048</v>
      </c>
    </row>
    <row r="18451" spans="2:5" x14ac:dyDescent="0.35">
      <c r="B18451" t="s">
        <v>21584</v>
      </c>
      <c r="C18451" t="s">
        <v>21511</v>
      </c>
      <c r="D18451" t="s">
        <v>21585</v>
      </c>
      <c r="E18451" t="s">
        <v>1048</v>
      </c>
    </row>
    <row r="18452" spans="2:5" x14ac:dyDescent="0.35">
      <c r="B18452" t="s">
        <v>21586</v>
      </c>
      <c r="C18452" t="s">
        <v>21511</v>
      </c>
      <c r="D18452" t="s">
        <v>21587</v>
      </c>
      <c r="E18452" t="s">
        <v>1048</v>
      </c>
    </row>
    <row r="18453" spans="2:5" x14ac:dyDescent="0.35">
      <c r="B18453" t="s">
        <v>21588</v>
      </c>
      <c r="C18453" t="s">
        <v>21511</v>
      </c>
      <c r="D18453" t="s">
        <v>21589</v>
      </c>
      <c r="E18453" t="s">
        <v>1048</v>
      </c>
    </row>
    <row r="18454" spans="2:5" x14ac:dyDescent="0.35">
      <c r="B18454" t="s">
        <v>21590</v>
      </c>
      <c r="C18454" t="s">
        <v>21511</v>
      </c>
      <c r="D18454" t="s">
        <v>21591</v>
      </c>
      <c r="E18454" t="s">
        <v>1048</v>
      </c>
    </row>
    <row r="18455" spans="2:5" x14ac:dyDescent="0.35">
      <c r="B18455" t="s">
        <v>21592</v>
      </c>
      <c r="C18455" t="s">
        <v>21511</v>
      </c>
      <c r="D18455" t="s">
        <v>21593</v>
      </c>
      <c r="E18455" t="s">
        <v>1048</v>
      </c>
    </row>
    <row r="18456" spans="2:5" x14ac:dyDescent="0.35">
      <c r="B18456" t="s">
        <v>21594</v>
      </c>
      <c r="C18456" t="s">
        <v>21511</v>
      </c>
      <c r="D18456" t="s">
        <v>21595</v>
      </c>
      <c r="E18456" t="s">
        <v>1048</v>
      </c>
    </row>
    <row r="18457" spans="2:5" x14ac:dyDescent="0.35">
      <c r="B18457" t="s">
        <v>13165</v>
      </c>
      <c r="C18457" t="s">
        <v>21511</v>
      </c>
      <c r="D18457" t="s">
        <v>13166</v>
      </c>
      <c r="E18457" t="s">
        <v>1048</v>
      </c>
    </row>
    <row r="18458" spans="2:5" x14ac:dyDescent="0.35">
      <c r="B18458" t="s">
        <v>21596</v>
      </c>
      <c r="C18458" t="s">
        <v>21511</v>
      </c>
      <c r="D18458" t="s">
        <v>21597</v>
      </c>
      <c r="E18458" t="s">
        <v>1048</v>
      </c>
    </row>
    <row r="18459" spans="2:5" x14ac:dyDescent="0.35">
      <c r="B18459" t="s">
        <v>1486</v>
      </c>
      <c r="C18459" t="s">
        <v>21511</v>
      </c>
    </row>
    <row r="18460" spans="2:5" x14ac:dyDescent="0.35">
      <c r="B18460" t="s">
        <v>21598</v>
      </c>
      <c r="C18460" t="s">
        <v>21511</v>
      </c>
      <c r="D18460" t="s">
        <v>21599</v>
      </c>
      <c r="E18460" t="s">
        <v>1048</v>
      </c>
    </row>
    <row r="18461" spans="2:5" x14ac:dyDescent="0.35">
      <c r="B18461" t="s">
        <v>21600</v>
      </c>
      <c r="C18461" t="s">
        <v>21511</v>
      </c>
      <c r="D18461" t="s">
        <v>21601</v>
      </c>
      <c r="E18461" t="s">
        <v>1048</v>
      </c>
    </row>
    <row r="18462" spans="2:5" x14ac:dyDescent="0.35">
      <c r="B18462" t="s">
        <v>21602</v>
      </c>
      <c r="C18462" t="s">
        <v>21511</v>
      </c>
      <c r="D18462" t="s">
        <v>21603</v>
      </c>
      <c r="E18462" t="s">
        <v>1048</v>
      </c>
    </row>
    <row r="18463" spans="2:5" x14ac:dyDescent="0.35">
      <c r="B18463" t="s">
        <v>21604</v>
      </c>
      <c r="C18463" t="s">
        <v>21511</v>
      </c>
      <c r="D18463" t="s">
        <v>21605</v>
      </c>
      <c r="E18463" t="s">
        <v>1048</v>
      </c>
    </row>
    <row r="18464" spans="2:5" x14ac:dyDescent="0.35">
      <c r="B18464" t="s">
        <v>21606</v>
      </c>
      <c r="C18464" t="s">
        <v>21511</v>
      </c>
      <c r="D18464" t="s">
        <v>21607</v>
      </c>
      <c r="E18464" t="s">
        <v>1048</v>
      </c>
    </row>
    <row r="18465" spans="2:5" x14ac:dyDescent="0.35">
      <c r="B18465" t="s">
        <v>2866</v>
      </c>
      <c r="C18465" t="s">
        <v>21511</v>
      </c>
      <c r="D18465" t="s">
        <v>4051</v>
      </c>
      <c r="E18465" t="s">
        <v>1048</v>
      </c>
    </row>
    <row r="18466" spans="2:5" x14ac:dyDescent="0.35">
      <c r="B18466" t="s">
        <v>2871</v>
      </c>
      <c r="C18466" t="s">
        <v>21511</v>
      </c>
      <c r="D18466" t="s">
        <v>4055</v>
      </c>
      <c r="E18466" t="s">
        <v>1048</v>
      </c>
    </row>
    <row r="18467" spans="2:5" x14ac:dyDescent="0.35">
      <c r="B18467" t="s">
        <v>21608</v>
      </c>
      <c r="C18467" t="s">
        <v>21609</v>
      </c>
      <c r="D18467" t="s">
        <v>21610</v>
      </c>
      <c r="E18467" t="s">
        <v>1048</v>
      </c>
    </row>
    <row r="18468" spans="2:5" x14ac:dyDescent="0.35">
      <c r="B18468" t="s">
        <v>9149</v>
      </c>
      <c r="C18468" t="s">
        <v>21609</v>
      </c>
      <c r="D18468" t="s">
        <v>9189</v>
      </c>
      <c r="E18468" t="s">
        <v>1105</v>
      </c>
    </row>
    <row r="18469" spans="2:5" x14ac:dyDescent="0.35">
      <c r="B18469" t="s">
        <v>1703</v>
      </c>
      <c r="C18469" t="s">
        <v>21609</v>
      </c>
      <c r="D18469" t="s">
        <v>1704</v>
      </c>
      <c r="E18469" t="s">
        <v>1062</v>
      </c>
    </row>
    <row r="18470" spans="2:5" x14ac:dyDescent="0.35">
      <c r="B18470" t="s">
        <v>1119</v>
      </c>
      <c r="C18470" t="s">
        <v>21609</v>
      </c>
      <c r="D18470" t="s">
        <v>1171</v>
      </c>
      <c r="E18470" t="s">
        <v>1062</v>
      </c>
    </row>
    <row r="18471" spans="2:5" x14ac:dyDescent="0.35">
      <c r="B18471" t="s">
        <v>21611</v>
      </c>
      <c r="C18471" t="s">
        <v>21609</v>
      </c>
      <c r="D18471" t="s">
        <v>21612</v>
      </c>
      <c r="E18471" t="s">
        <v>1041</v>
      </c>
    </row>
    <row r="18472" spans="2:5" x14ac:dyDescent="0.35">
      <c r="B18472" t="s">
        <v>9154</v>
      </c>
      <c r="C18472" t="s">
        <v>21609</v>
      </c>
      <c r="D18472" t="s">
        <v>9194</v>
      </c>
      <c r="E18472" t="s">
        <v>1057</v>
      </c>
    </row>
    <row r="18473" spans="2:5" x14ac:dyDescent="0.35">
      <c r="B18473" t="s">
        <v>21613</v>
      </c>
      <c r="C18473" t="s">
        <v>21609</v>
      </c>
      <c r="D18473" t="s">
        <v>21614</v>
      </c>
      <c r="E18473" t="s">
        <v>1046</v>
      </c>
    </row>
    <row r="18474" spans="2:5" x14ac:dyDescent="0.35">
      <c r="B18474" t="s">
        <v>1643</v>
      </c>
      <c r="C18474" t="s">
        <v>21609</v>
      </c>
      <c r="D18474" t="s">
        <v>1644</v>
      </c>
      <c r="E18474" t="s">
        <v>1105</v>
      </c>
    </row>
    <row r="18475" spans="2:5" x14ac:dyDescent="0.35">
      <c r="B18475" t="s">
        <v>21615</v>
      </c>
      <c r="C18475" t="s">
        <v>21609</v>
      </c>
    </row>
    <row r="18476" spans="2:5" x14ac:dyDescent="0.35">
      <c r="B18476" t="s">
        <v>21616</v>
      </c>
      <c r="C18476" t="s">
        <v>21609</v>
      </c>
      <c r="D18476" t="s">
        <v>21617</v>
      </c>
      <c r="E18476" t="s">
        <v>1032</v>
      </c>
    </row>
    <row r="18477" spans="2:5" x14ac:dyDescent="0.35">
      <c r="B18477" t="s">
        <v>21618</v>
      </c>
      <c r="C18477" t="s">
        <v>21609</v>
      </c>
      <c r="D18477" t="s">
        <v>21619</v>
      </c>
      <c r="E18477" t="s">
        <v>1046</v>
      </c>
    </row>
    <row r="18478" spans="2:5" x14ac:dyDescent="0.35">
      <c r="B18478" t="s">
        <v>21620</v>
      </c>
      <c r="C18478" t="s">
        <v>21609</v>
      </c>
      <c r="D18478" t="s">
        <v>21621</v>
      </c>
      <c r="E18478" t="s">
        <v>1105</v>
      </c>
    </row>
    <row r="18479" spans="2:5" x14ac:dyDescent="0.35">
      <c r="B18479" t="s">
        <v>21622</v>
      </c>
      <c r="C18479" t="s">
        <v>21609</v>
      </c>
      <c r="D18479" t="s">
        <v>21623</v>
      </c>
      <c r="E18479" t="s">
        <v>1032</v>
      </c>
    </row>
    <row r="18480" spans="2:5" x14ac:dyDescent="0.35">
      <c r="B18480" t="s">
        <v>21624</v>
      </c>
      <c r="C18480" t="s">
        <v>21609</v>
      </c>
      <c r="D18480" t="s">
        <v>21625</v>
      </c>
      <c r="E18480" t="s">
        <v>1105</v>
      </c>
    </row>
    <row r="18481" spans="2:5" x14ac:dyDescent="0.35">
      <c r="B18481" t="s">
        <v>21626</v>
      </c>
      <c r="C18481" t="s">
        <v>21609</v>
      </c>
      <c r="D18481" t="s">
        <v>21627</v>
      </c>
      <c r="E18481" t="s">
        <v>1062</v>
      </c>
    </row>
    <row r="18482" spans="2:5" x14ac:dyDescent="0.35">
      <c r="B18482" t="s">
        <v>21628</v>
      </c>
      <c r="C18482" t="s">
        <v>21609</v>
      </c>
      <c r="D18482" t="s">
        <v>21629</v>
      </c>
      <c r="E18482" t="s">
        <v>1041</v>
      </c>
    </row>
    <row r="18483" spans="2:5" x14ac:dyDescent="0.35">
      <c r="B18483" t="s">
        <v>21630</v>
      </c>
      <c r="C18483" t="s">
        <v>21609</v>
      </c>
      <c r="D18483" t="s">
        <v>8237</v>
      </c>
      <c r="E18483" t="s">
        <v>1028</v>
      </c>
    </row>
    <row r="18484" spans="2:5" x14ac:dyDescent="0.35">
      <c r="B18484" t="s">
        <v>21631</v>
      </c>
      <c r="C18484" t="s">
        <v>21609</v>
      </c>
      <c r="D18484" t="s">
        <v>21632</v>
      </c>
      <c r="E18484" t="s">
        <v>1028</v>
      </c>
    </row>
    <row r="18485" spans="2:5" x14ac:dyDescent="0.35">
      <c r="B18485" t="s">
        <v>1132</v>
      </c>
      <c r="C18485" t="s">
        <v>21609</v>
      </c>
    </row>
    <row r="18486" spans="2:5" x14ac:dyDescent="0.35">
      <c r="B18486" t="s">
        <v>21633</v>
      </c>
      <c r="C18486" t="s">
        <v>21609</v>
      </c>
      <c r="D18486" t="s">
        <v>21634</v>
      </c>
      <c r="E18486" t="s">
        <v>1041</v>
      </c>
    </row>
    <row r="18487" spans="2:5" x14ac:dyDescent="0.35">
      <c r="B18487" t="s">
        <v>21635</v>
      </c>
      <c r="C18487" t="s">
        <v>21609</v>
      </c>
      <c r="D18487" t="s">
        <v>21636</v>
      </c>
      <c r="E18487" t="s">
        <v>1032</v>
      </c>
    </row>
    <row r="18488" spans="2:5" x14ac:dyDescent="0.35">
      <c r="B18488" t="s">
        <v>21637</v>
      </c>
      <c r="C18488" t="s">
        <v>21609</v>
      </c>
      <c r="D18488" t="s">
        <v>21638</v>
      </c>
      <c r="E18488" t="s">
        <v>1041</v>
      </c>
    </row>
    <row r="18489" spans="2:5" x14ac:dyDescent="0.35">
      <c r="B18489" t="s">
        <v>9162</v>
      </c>
      <c r="C18489" t="s">
        <v>21609</v>
      </c>
      <c r="D18489" t="s">
        <v>9202</v>
      </c>
      <c r="E18489" t="s">
        <v>1032</v>
      </c>
    </row>
    <row r="18490" spans="2:5" x14ac:dyDescent="0.35">
      <c r="B18490" t="s">
        <v>21639</v>
      </c>
      <c r="C18490" t="s">
        <v>21609</v>
      </c>
      <c r="D18490" t="s">
        <v>21640</v>
      </c>
      <c r="E18490" t="s">
        <v>1046</v>
      </c>
    </row>
    <row r="18491" spans="2:5" x14ac:dyDescent="0.35">
      <c r="B18491" t="s">
        <v>21641</v>
      </c>
      <c r="C18491" t="s">
        <v>21609</v>
      </c>
      <c r="D18491" t="s">
        <v>21642</v>
      </c>
      <c r="E18491" t="s">
        <v>1105</v>
      </c>
    </row>
    <row r="18492" spans="2:5" x14ac:dyDescent="0.35">
      <c r="B18492" t="s">
        <v>21643</v>
      </c>
      <c r="C18492" t="s">
        <v>21609</v>
      </c>
      <c r="D18492" t="s">
        <v>8392</v>
      </c>
      <c r="E18492" t="s">
        <v>1032</v>
      </c>
    </row>
    <row r="18493" spans="2:5" x14ac:dyDescent="0.35">
      <c r="B18493" t="s">
        <v>9234</v>
      </c>
      <c r="C18493" t="s">
        <v>21609</v>
      </c>
      <c r="D18493" t="s">
        <v>9251</v>
      </c>
      <c r="E18493" t="s">
        <v>1032</v>
      </c>
    </row>
    <row r="18494" spans="2:5" x14ac:dyDescent="0.35">
      <c r="B18494" t="s">
        <v>21644</v>
      </c>
      <c r="C18494" t="s">
        <v>21609</v>
      </c>
      <c r="D18494" t="s">
        <v>21645</v>
      </c>
      <c r="E18494" t="s">
        <v>1041</v>
      </c>
    </row>
    <row r="18495" spans="2:5" x14ac:dyDescent="0.35">
      <c r="B18495" t="s">
        <v>1142</v>
      </c>
      <c r="C18495" t="s">
        <v>21609</v>
      </c>
      <c r="D18495" t="s">
        <v>1193</v>
      </c>
      <c r="E18495" t="s">
        <v>1057</v>
      </c>
    </row>
    <row r="18496" spans="2:5" x14ac:dyDescent="0.35">
      <c r="B18496" t="s">
        <v>21646</v>
      </c>
      <c r="C18496" t="s">
        <v>21609</v>
      </c>
      <c r="D18496" t="s">
        <v>21647</v>
      </c>
      <c r="E18496" t="s">
        <v>1046</v>
      </c>
    </row>
    <row r="18497" spans="2:5" x14ac:dyDescent="0.35">
      <c r="B18497" t="s">
        <v>21648</v>
      </c>
      <c r="C18497" t="s">
        <v>21609</v>
      </c>
      <c r="D18497" t="s">
        <v>21649</v>
      </c>
      <c r="E18497" t="s">
        <v>1046</v>
      </c>
    </row>
    <row r="18498" spans="2:5" x14ac:dyDescent="0.35">
      <c r="B18498" t="s">
        <v>21650</v>
      </c>
      <c r="C18498" t="s">
        <v>21609</v>
      </c>
      <c r="D18498" t="s">
        <v>21651</v>
      </c>
      <c r="E18498" t="s">
        <v>1062</v>
      </c>
    </row>
    <row r="18499" spans="2:5" x14ac:dyDescent="0.35">
      <c r="B18499" t="s">
        <v>9170</v>
      </c>
      <c r="C18499" t="s">
        <v>21609</v>
      </c>
      <c r="D18499" t="s">
        <v>9210</v>
      </c>
      <c r="E18499" t="s">
        <v>1028</v>
      </c>
    </row>
    <row r="18500" spans="2:5" x14ac:dyDescent="0.35">
      <c r="B18500" t="s">
        <v>21652</v>
      </c>
      <c r="C18500" t="s">
        <v>21609</v>
      </c>
      <c r="D18500" t="s">
        <v>8463</v>
      </c>
      <c r="E18500" t="s">
        <v>1105</v>
      </c>
    </row>
    <row r="18501" spans="2:5" x14ac:dyDescent="0.35">
      <c r="B18501" t="s">
        <v>21653</v>
      </c>
      <c r="C18501" t="s">
        <v>21609</v>
      </c>
      <c r="D18501" t="s">
        <v>21654</v>
      </c>
      <c r="E18501" t="s">
        <v>1105</v>
      </c>
    </row>
    <row r="18502" spans="2:5" x14ac:dyDescent="0.35">
      <c r="B18502" t="s">
        <v>21655</v>
      </c>
      <c r="C18502" t="s">
        <v>21609</v>
      </c>
      <c r="D18502" t="s">
        <v>8505</v>
      </c>
      <c r="E18502" t="s">
        <v>1050</v>
      </c>
    </row>
    <row r="18503" spans="2:5" x14ac:dyDescent="0.35">
      <c r="B18503" t="s">
        <v>21656</v>
      </c>
      <c r="C18503" t="s">
        <v>21609</v>
      </c>
      <c r="D18503" t="s">
        <v>8501</v>
      </c>
      <c r="E18503" t="s">
        <v>1028</v>
      </c>
    </row>
    <row r="18504" spans="2:5" x14ac:dyDescent="0.35">
      <c r="B18504" t="s">
        <v>9173</v>
      </c>
      <c r="C18504" t="s">
        <v>21609</v>
      </c>
      <c r="D18504" t="s">
        <v>9213</v>
      </c>
      <c r="E18504" t="s">
        <v>1105</v>
      </c>
    </row>
    <row r="18505" spans="2:5" x14ac:dyDescent="0.35">
      <c r="B18505" t="s">
        <v>13596</v>
      </c>
      <c r="C18505" t="s">
        <v>21609</v>
      </c>
      <c r="D18505" t="s">
        <v>13597</v>
      </c>
      <c r="E18505" t="s">
        <v>1062</v>
      </c>
    </row>
    <row r="18506" spans="2:5" x14ac:dyDescent="0.35">
      <c r="B18506" t="s">
        <v>9241</v>
      </c>
      <c r="C18506" t="s">
        <v>21609</v>
      </c>
      <c r="D18506" t="s">
        <v>9257</v>
      </c>
      <c r="E18506" t="s">
        <v>1028</v>
      </c>
    </row>
    <row r="18507" spans="2:5" x14ac:dyDescent="0.35">
      <c r="B18507" t="s">
        <v>21657</v>
      </c>
      <c r="C18507" t="s">
        <v>21609</v>
      </c>
      <c r="D18507" t="s">
        <v>21658</v>
      </c>
    </row>
    <row r="18508" spans="2:5" x14ac:dyDescent="0.35">
      <c r="B18508" t="s">
        <v>1151</v>
      </c>
      <c r="C18508" t="s">
        <v>21609</v>
      </c>
      <c r="D18508" t="s">
        <v>1202</v>
      </c>
      <c r="E18508" t="s">
        <v>1041</v>
      </c>
    </row>
    <row r="18509" spans="2:5" x14ac:dyDescent="0.35">
      <c r="B18509" t="s">
        <v>21659</v>
      </c>
      <c r="C18509" t="s">
        <v>21609</v>
      </c>
      <c r="D18509" t="s">
        <v>21660</v>
      </c>
      <c r="E18509" t="s">
        <v>1062</v>
      </c>
    </row>
    <row r="18510" spans="2:5" x14ac:dyDescent="0.35">
      <c r="B18510" t="s">
        <v>9178</v>
      </c>
      <c r="C18510" t="s">
        <v>21609</v>
      </c>
      <c r="D18510" t="s">
        <v>9218</v>
      </c>
      <c r="E18510" t="s">
        <v>1062</v>
      </c>
    </row>
    <row r="18511" spans="2:5" x14ac:dyDescent="0.35">
      <c r="B18511" t="s">
        <v>9179</v>
      </c>
      <c r="C18511" t="s">
        <v>21609</v>
      </c>
      <c r="D18511" t="s">
        <v>9219</v>
      </c>
      <c r="E18511" t="s">
        <v>1057</v>
      </c>
    </row>
    <row r="18512" spans="2:5" x14ac:dyDescent="0.35">
      <c r="B18512" t="s">
        <v>21661</v>
      </c>
      <c r="C18512" t="s">
        <v>21609</v>
      </c>
    </row>
    <row r="18513" spans="2:5" x14ac:dyDescent="0.35">
      <c r="B18513" t="s">
        <v>21662</v>
      </c>
      <c r="C18513" t="s">
        <v>21609</v>
      </c>
      <c r="D18513" t="s">
        <v>21663</v>
      </c>
      <c r="E18513" t="s">
        <v>1105</v>
      </c>
    </row>
    <row r="18514" spans="2:5" x14ac:dyDescent="0.35">
      <c r="B18514" t="s">
        <v>9182</v>
      </c>
      <c r="C18514" t="s">
        <v>21609</v>
      </c>
      <c r="D18514" t="s">
        <v>9222</v>
      </c>
      <c r="E18514" t="s">
        <v>1105</v>
      </c>
    </row>
    <row r="18515" spans="2:5" x14ac:dyDescent="0.35">
      <c r="B18515" t="s">
        <v>21664</v>
      </c>
      <c r="C18515" t="s">
        <v>21609</v>
      </c>
      <c r="D18515" t="s">
        <v>21665</v>
      </c>
      <c r="E18515" t="s">
        <v>4149</v>
      </c>
    </row>
    <row r="18516" spans="2:5" x14ac:dyDescent="0.35">
      <c r="B18516" t="s">
        <v>21666</v>
      </c>
      <c r="C18516" t="s">
        <v>21609</v>
      </c>
      <c r="D18516" t="s">
        <v>21667</v>
      </c>
      <c r="E18516" t="s">
        <v>1105</v>
      </c>
    </row>
    <row r="18517" spans="2:5" x14ac:dyDescent="0.35">
      <c r="B18517" t="s">
        <v>1165</v>
      </c>
      <c r="C18517" t="s">
        <v>21609</v>
      </c>
      <c r="D18517" t="s">
        <v>1216</v>
      </c>
      <c r="E18517" t="s">
        <v>1028</v>
      </c>
    </row>
    <row r="18518" spans="2:5" x14ac:dyDescent="0.35">
      <c r="B18518" t="s">
        <v>9150</v>
      </c>
      <c r="C18518" t="s">
        <v>21699</v>
      </c>
      <c r="D18518" t="s">
        <v>9190</v>
      </c>
      <c r="E18518" t="s">
        <v>1028</v>
      </c>
    </row>
    <row r="18519" spans="2:5" x14ac:dyDescent="0.35">
      <c r="B18519" t="s">
        <v>1119</v>
      </c>
      <c r="C18519" t="s">
        <v>21699</v>
      </c>
      <c r="D18519" t="s">
        <v>1171</v>
      </c>
      <c r="E18519" t="s">
        <v>1062</v>
      </c>
    </row>
    <row r="18520" spans="2:5" x14ac:dyDescent="0.35">
      <c r="B18520" t="s">
        <v>1641</v>
      </c>
      <c r="C18520" t="s">
        <v>21699</v>
      </c>
      <c r="D18520" t="s">
        <v>1642</v>
      </c>
      <c r="E18520" t="s">
        <v>1105</v>
      </c>
    </row>
    <row r="18521" spans="2:5" x14ac:dyDescent="0.35">
      <c r="B18521" t="s">
        <v>1122</v>
      </c>
      <c r="C18521" t="s">
        <v>21699</v>
      </c>
      <c r="D18521" t="s">
        <v>1174</v>
      </c>
      <c r="E18521" t="s">
        <v>1062</v>
      </c>
    </row>
    <row r="18522" spans="2:5" x14ac:dyDescent="0.35">
      <c r="B18522" t="s">
        <v>1123</v>
      </c>
      <c r="C18522" t="s">
        <v>21699</v>
      </c>
      <c r="D18522" t="s">
        <v>1175</v>
      </c>
      <c r="E18522" t="s">
        <v>1062</v>
      </c>
    </row>
    <row r="18523" spans="2:5" x14ac:dyDescent="0.35">
      <c r="B18523" t="s">
        <v>21668</v>
      </c>
      <c r="C18523" t="s">
        <v>21699</v>
      </c>
      <c r="D18523" t="s">
        <v>21700</v>
      </c>
      <c r="E18523" t="s">
        <v>1041</v>
      </c>
    </row>
    <row r="18524" spans="2:5" x14ac:dyDescent="0.35">
      <c r="B18524" t="s">
        <v>21669</v>
      </c>
      <c r="C18524" t="s">
        <v>21699</v>
      </c>
      <c r="D18524" t="s">
        <v>21701</v>
      </c>
      <c r="E18524" t="s">
        <v>1032</v>
      </c>
    </row>
    <row r="18525" spans="2:5" x14ac:dyDescent="0.35">
      <c r="B18525" t="s">
        <v>1124</v>
      </c>
      <c r="C18525" t="s">
        <v>21699</v>
      </c>
      <c r="D18525" t="s">
        <v>1176</v>
      </c>
      <c r="E18525" t="s">
        <v>1062</v>
      </c>
    </row>
    <row r="18526" spans="2:5" x14ac:dyDescent="0.35">
      <c r="B18526" t="s">
        <v>21670</v>
      </c>
      <c r="C18526" t="s">
        <v>21699</v>
      </c>
      <c r="D18526" t="s">
        <v>21702</v>
      </c>
      <c r="E18526" t="s">
        <v>1041</v>
      </c>
    </row>
    <row r="18527" spans="2:5" x14ac:dyDescent="0.35">
      <c r="B18527" t="s">
        <v>21671</v>
      </c>
      <c r="C18527" t="s">
        <v>21699</v>
      </c>
      <c r="D18527" t="s">
        <v>21703</v>
      </c>
      <c r="E18527" t="s">
        <v>1046</v>
      </c>
    </row>
    <row r="18528" spans="2:5" x14ac:dyDescent="0.35">
      <c r="B18528" t="s">
        <v>21672</v>
      </c>
      <c r="C18528" t="s">
        <v>21699</v>
      </c>
      <c r="D18528" t="s">
        <v>21704</v>
      </c>
      <c r="E18528" t="s">
        <v>1105</v>
      </c>
    </row>
    <row r="18529" spans="2:5" x14ac:dyDescent="0.35">
      <c r="B18529" t="s">
        <v>6483</v>
      </c>
      <c r="C18529" t="s">
        <v>21699</v>
      </c>
    </row>
    <row r="18530" spans="2:5" x14ac:dyDescent="0.35">
      <c r="B18530" t="s">
        <v>1616</v>
      </c>
      <c r="C18530" t="s">
        <v>21699</v>
      </c>
      <c r="D18530" t="s">
        <v>1617</v>
      </c>
      <c r="E18530" t="s">
        <v>1105</v>
      </c>
    </row>
    <row r="18531" spans="2:5" x14ac:dyDescent="0.35">
      <c r="B18531" t="s">
        <v>1645</v>
      </c>
      <c r="C18531" t="s">
        <v>21699</v>
      </c>
      <c r="D18531" t="s">
        <v>1646</v>
      </c>
      <c r="E18531" t="s">
        <v>1105</v>
      </c>
    </row>
    <row r="18532" spans="2:5" x14ac:dyDescent="0.35">
      <c r="B18532" t="s">
        <v>21673</v>
      </c>
      <c r="C18532" t="s">
        <v>21699</v>
      </c>
      <c r="D18532" t="s">
        <v>21705</v>
      </c>
      <c r="E18532" t="s">
        <v>1062</v>
      </c>
    </row>
    <row r="18533" spans="2:5" x14ac:dyDescent="0.35">
      <c r="B18533" t="s">
        <v>21674</v>
      </c>
      <c r="C18533" t="s">
        <v>21699</v>
      </c>
      <c r="D18533" t="s">
        <v>21706</v>
      </c>
    </row>
    <row r="18534" spans="2:5" x14ac:dyDescent="0.35">
      <c r="B18534" t="s">
        <v>21675</v>
      </c>
      <c r="C18534" t="s">
        <v>21699</v>
      </c>
      <c r="D18534" t="s">
        <v>21707</v>
      </c>
      <c r="E18534" t="s">
        <v>1062</v>
      </c>
    </row>
    <row r="18535" spans="2:5" x14ac:dyDescent="0.35">
      <c r="B18535" t="s">
        <v>21676</v>
      </c>
      <c r="C18535" t="s">
        <v>21699</v>
      </c>
      <c r="D18535" t="s">
        <v>21708</v>
      </c>
      <c r="E18535" t="s">
        <v>1105</v>
      </c>
    </row>
    <row r="18536" spans="2:5" x14ac:dyDescent="0.35">
      <c r="B18536" t="s">
        <v>1713</v>
      </c>
      <c r="C18536" t="s">
        <v>21699</v>
      </c>
      <c r="D18536" t="s">
        <v>1714</v>
      </c>
      <c r="E18536" t="s">
        <v>1062</v>
      </c>
    </row>
    <row r="18537" spans="2:5" x14ac:dyDescent="0.35">
      <c r="B18537" t="s">
        <v>21677</v>
      </c>
      <c r="C18537" t="s">
        <v>21699</v>
      </c>
      <c r="D18537" t="s">
        <v>21709</v>
      </c>
      <c r="E18537" t="s">
        <v>1105</v>
      </c>
    </row>
    <row r="18538" spans="2:5" x14ac:dyDescent="0.35">
      <c r="B18538" t="s">
        <v>1715</v>
      </c>
      <c r="C18538" t="s">
        <v>21699</v>
      </c>
      <c r="D18538" t="s">
        <v>1716</v>
      </c>
      <c r="E18538" t="s">
        <v>1062</v>
      </c>
    </row>
    <row r="18539" spans="2:5" x14ac:dyDescent="0.35">
      <c r="B18539" t="s">
        <v>21678</v>
      </c>
      <c r="C18539" t="s">
        <v>21699</v>
      </c>
      <c r="D18539" t="s">
        <v>21710</v>
      </c>
      <c r="E18539" t="s">
        <v>1028</v>
      </c>
    </row>
    <row r="18540" spans="2:5" x14ac:dyDescent="0.35">
      <c r="B18540" t="s">
        <v>21637</v>
      </c>
      <c r="C18540" t="s">
        <v>21699</v>
      </c>
      <c r="D18540" t="s">
        <v>21638</v>
      </c>
      <c r="E18540" t="s">
        <v>1041</v>
      </c>
    </row>
    <row r="18541" spans="2:5" x14ac:dyDescent="0.35">
      <c r="B18541" t="s">
        <v>1632</v>
      </c>
      <c r="C18541" t="s">
        <v>21699</v>
      </c>
      <c r="D18541" t="s">
        <v>1633</v>
      </c>
      <c r="E18541" t="s">
        <v>1028</v>
      </c>
    </row>
    <row r="18542" spans="2:5" x14ac:dyDescent="0.35">
      <c r="B18542" t="s">
        <v>1719</v>
      </c>
      <c r="C18542" t="s">
        <v>21699</v>
      </c>
      <c r="D18542" t="s">
        <v>1720</v>
      </c>
      <c r="E18542" t="s">
        <v>1062</v>
      </c>
    </row>
    <row r="18543" spans="2:5" x14ac:dyDescent="0.35">
      <c r="B18543" t="s">
        <v>21679</v>
      </c>
      <c r="C18543" t="s">
        <v>21699</v>
      </c>
      <c r="D18543" t="s">
        <v>21711</v>
      </c>
      <c r="E18543" t="s">
        <v>1028</v>
      </c>
    </row>
    <row r="18544" spans="2:5" x14ac:dyDescent="0.35">
      <c r="B18544" t="s">
        <v>21680</v>
      </c>
      <c r="C18544" t="s">
        <v>21699</v>
      </c>
      <c r="D18544" t="s">
        <v>21712</v>
      </c>
    </row>
    <row r="18545" spans="2:5" x14ac:dyDescent="0.35">
      <c r="B18545" t="s">
        <v>1685</v>
      </c>
      <c r="C18545" t="s">
        <v>21699</v>
      </c>
      <c r="D18545" t="s">
        <v>1686</v>
      </c>
      <c r="E18545" t="s">
        <v>1041</v>
      </c>
    </row>
    <row r="18546" spans="2:5" x14ac:dyDescent="0.35">
      <c r="B18546" t="s">
        <v>21681</v>
      </c>
      <c r="C18546" t="s">
        <v>21699</v>
      </c>
      <c r="D18546" t="s">
        <v>21713</v>
      </c>
    </row>
    <row r="18547" spans="2:5" x14ac:dyDescent="0.35">
      <c r="B18547" t="s">
        <v>9235</v>
      </c>
      <c r="C18547" t="s">
        <v>21699</v>
      </c>
      <c r="D18547" t="s">
        <v>9252</v>
      </c>
      <c r="E18547" t="s">
        <v>1041</v>
      </c>
    </row>
    <row r="18548" spans="2:5" x14ac:dyDescent="0.35">
      <c r="B18548" t="s">
        <v>21682</v>
      </c>
      <c r="C18548" t="s">
        <v>21699</v>
      </c>
      <c r="D18548" t="s">
        <v>21714</v>
      </c>
      <c r="E18548" t="s">
        <v>1041</v>
      </c>
    </row>
    <row r="18549" spans="2:5" x14ac:dyDescent="0.35">
      <c r="B18549" t="s">
        <v>21683</v>
      </c>
      <c r="C18549" t="s">
        <v>21699</v>
      </c>
      <c r="D18549" t="s">
        <v>21715</v>
      </c>
      <c r="E18549" t="s">
        <v>1062</v>
      </c>
    </row>
    <row r="18550" spans="2:5" x14ac:dyDescent="0.35">
      <c r="B18550" t="s">
        <v>21684</v>
      </c>
      <c r="C18550" t="s">
        <v>21699</v>
      </c>
      <c r="D18550" t="s">
        <v>21716</v>
      </c>
      <c r="E18550" t="s">
        <v>1041</v>
      </c>
    </row>
    <row r="18551" spans="2:5" x14ac:dyDescent="0.35">
      <c r="B18551" t="s">
        <v>9172</v>
      </c>
      <c r="C18551" t="s">
        <v>21699</v>
      </c>
      <c r="D18551" t="s">
        <v>9212</v>
      </c>
      <c r="E18551" t="s">
        <v>1062</v>
      </c>
    </row>
    <row r="18552" spans="2:5" x14ac:dyDescent="0.35">
      <c r="B18552" t="s">
        <v>21685</v>
      </c>
      <c r="C18552" t="s">
        <v>21699</v>
      </c>
      <c r="D18552" t="s">
        <v>21717</v>
      </c>
      <c r="E18552" t="s">
        <v>1041</v>
      </c>
    </row>
    <row r="18553" spans="2:5" x14ac:dyDescent="0.35">
      <c r="B18553" t="s">
        <v>21686</v>
      </c>
      <c r="C18553" t="s">
        <v>21699</v>
      </c>
      <c r="D18553" t="s">
        <v>21718</v>
      </c>
      <c r="E18553" t="s">
        <v>1028</v>
      </c>
    </row>
    <row r="18554" spans="2:5" x14ac:dyDescent="0.35">
      <c r="B18554" t="s">
        <v>21687</v>
      </c>
      <c r="C18554" t="s">
        <v>21699</v>
      </c>
      <c r="D18554" t="s">
        <v>21719</v>
      </c>
      <c r="E18554" t="s">
        <v>1062</v>
      </c>
    </row>
    <row r="18555" spans="2:5" x14ac:dyDescent="0.35">
      <c r="B18555" t="s">
        <v>21688</v>
      </c>
      <c r="C18555" t="s">
        <v>21699</v>
      </c>
      <c r="D18555" t="s">
        <v>21720</v>
      </c>
      <c r="E18555" t="s">
        <v>1105</v>
      </c>
    </row>
    <row r="18556" spans="2:5" x14ac:dyDescent="0.35">
      <c r="B18556" t="s">
        <v>21689</v>
      </c>
      <c r="C18556" t="s">
        <v>21699</v>
      </c>
      <c r="D18556" t="s">
        <v>21721</v>
      </c>
    </row>
    <row r="18557" spans="2:5" x14ac:dyDescent="0.35">
      <c r="B18557" t="s">
        <v>9175</v>
      </c>
      <c r="C18557" t="s">
        <v>21699</v>
      </c>
      <c r="D18557" t="s">
        <v>9215</v>
      </c>
      <c r="E18557" t="s">
        <v>1105</v>
      </c>
    </row>
    <row r="18558" spans="2:5" x14ac:dyDescent="0.35">
      <c r="B18558" t="s">
        <v>21690</v>
      </c>
      <c r="C18558" t="s">
        <v>21699</v>
      </c>
      <c r="D18558" t="s">
        <v>21722</v>
      </c>
    </row>
    <row r="18559" spans="2:5" x14ac:dyDescent="0.35">
      <c r="B18559" t="s">
        <v>9176</v>
      </c>
      <c r="C18559" t="s">
        <v>21699</v>
      </c>
      <c r="D18559" t="s">
        <v>9216</v>
      </c>
      <c r="E18559" t="s">
        <v>1028</v>
      </c>
    </row>
    <row r="18560" spans="2:5" x14ac:dyDescent="0.35">
      <c r="B18560" t="s">
        <v>1737</v>
      </c>
      <c r="C18560" t="s">
        <v>21699</v>
      </c>
      <c r="D18560" t="s">
        <v>1738</v>
      </c>
      <c r="E18560" t="s">
        <v>1062</v>
      </c>
    </row>
    <row r="18561" spans="2:5" x14ac:dyDescent="0.35">
      <c r="B18561" t="s">
        <v>21691</v>
      </c>
      <c r="C18561" t="s">
        <v>21699</v>
      </c>
      <c r="D18561" t="s">
        <v>21723</v>
      </c>
      <c r="E18561" t="s">
        <v>1057</v>
      </c>
    </row>
    <row r="18562" spans="2:5" x14ac:dyDescent="0.35">
      <c r="B18562" t="s">
        <v>9179</v>
      </c>
      <c r="C18562" t="s">
        <v>21699</v>
      </c>
      <c r="D18562" t="s">
        <v>9219</v>
      </c>
      <c r="E18562" t="s">
        <v>1057</v>
      </c>
    </row>
    <row r="18563" spans="2:5" x14ac:dyDescent="0.35">
      <c r="B18563" t="s">
        <v>21692</v>
      </c>
      <c r="C18563" t="s">
        <v>21699</v>
      </c>
      <c r="D18563" t="s">
        <v>21724</v>
      </c>
    </row>
    <row r="18564" spans="2:5" x14ac:dyDescent="0.35">
      <c r="B18564" t="s">
        <v>21693</v>
      </c>
      <c r="C18564" t="s">
        <v>21699</v>
      </c>
      <c r="D18564" t="s">
        <v>21725</v>
      </c>
      <c r="E18564" t="s">
        <v>1062</v>
      </c>
    </row>
    <row r="18565" spans="2:5" x14ac:dyDescent="0.35">
      <c r="B18565" t="s">
        <v>21694</v>
      </c>
      <c r="C18565" t="s">
        <v>21699</v>
      </c>
      <c r="D18565" t="s">
        <v>21726</v>
      </c>
      <c r="E18565" t="s">
        <v>1048</v>
      </c>
    </row>
    <row r="18566" spans="2:5" x14ac:dyDescent="0.35">
      <c r="B18566" t="s">
        <v>21695</v>
      </c>
      <c r="C18566" t="s">
        <v>21699</v>
      </c>
      <c r="D18566" t="s">
        <v>21727</v>
      </c>
      <c r="E18566" t="s">
        <v>1041</v>
      </c>
    </row>
    <row r="18567" spans="2:5" x14ac:dyDescent="0.35">
      <c r="B18567" t="s">
        <v>21696</v>
      </c>
      <c r="C18567" t="s">
        <v>21699</v>
      </c>
      <c r="D18567" t="s">
        <v>21728</v>
      </c>
      <c r="E18567" t="s">
        <v>1028</v>
      </c>
    </row>
    <row r="18568" spans="2:5" x14ac:dyDescent="0.35">
      <c r="B18568" t="s">
        <v>21697</v>
      </c>
      <c r="C18568" t="s">
        <v>21699</v>
      </c>
      <c r="D18568" t="s">
        <v>21729</v>
      </c>
      <c r="E18568" t="s">
        <v>1105</v>
      </c>
    </row>
    <row r="18569" spans="2:5" x14ac:dyDescent="0.35">
      <c r="B18569" t="s">
        <v>21698</v>
      </c>
      <c r="C18569" t="s">
        <v>21699</v>
      </c>
      <c r="D18569" t="s">
        <v>21730</v>
      </c>
      <c r="E18569" t="s">
        <v>1105</v>
      </c>
    </row>
    <row r="18570" spans="2:5" x14ac:dyDescent="0.35">
      <c r="B18570" t="s">
        <v>9226</v>
      </c>
      <c r="C18570" t="s">
        <v>21731</v>
      </c>
      <c r="D18570" t="s">
        <v>9246</v>
      </c>
      <c r="E18570" t="s">
        <v>1105</v>
      </c>
    </row>
    <row r="18571" spans="2:5" x14ac:dyDescent="0.35">
      <c r="B18571" t="s">
        <v>9148</v>
      </c>
      <c r="C18571" t="s">
        <v>21731</v>
      </c>
      <c r="D18571" t="s">
        <v>9188</v>
      </c>
      <c r="E18571" t="s">
        <v>1028</v>
      </c>
    </row>
    <row r="18572" spans="2:5" x14ac:dyDescent="0.35">
      <c r="B18572" t="s">
        <v>21608</v>
      </c>
      <c r="C18572" t="s">
        <v>21731</v>
      </c>
      <c r="D18572" t="s">
        <v>21610</v>
      </c>
      <c r="E18572" t="s">
        <v>1048</v>
      </c>
    </row>
    <row r="18573" spans="2:5" x14ac:dyDescent="0.35">
      <c r="B18573" t="s">
        <v>1119</v>
      </c>
      <c r="C18573" t="s">
        <v>21731</v>
      </c>
      <c r="D18573" t="s">
        <v>1171</v>
      </c>
      <c r="E18573" t="s">
        <v>1062</v>
      </c>
    </row>
    <row r="18574" spans="2:5" x14ac:dyDescent="0.35">
      <c r="B18574" t="s">
        <v>1641</v>
      </c>
      <c r="C18574" t="s">
        <v>21731</v>
      </c>
      <c r="D18574" t="s">
        <v>1642</v>
      </c>
      <c r="E18574" t="s">
        <v>1105</v>
      </c>
    </row>
    <row r="18575" spans="2:5" x14ac:dyDescent="0.35">
      <c r="B18575" t="s">
        <v>1123</v>
      </c>
      <c r="C18575" t="s">
        <v>21731</v>
      </c>
      <c r="D18575" t="s">
        <v>1175</v>
      </c>
      <c r="E18575" t="s">
        <v>1062</v>
      </c>
    </row>
    <row r="18576" spans="2:5" x14ac:dyDescent="0.35">
      <c r="B18576" t="s">
        <v>1124</v>
      </c>
      <c r="C18576" t="s">
        <v>21731</v>
      </c>
      <c r="D18576" t="s">
        <v>1176</v>
      </c>
      <c r="E18576" t="s">
        <v>1062</v>
      </c>
    </row>
    <row r="18577" spans="2:5" x14ac:dyDescent="0.35">
      <c r="B18577" t="s">
        <v>9155</v>
      </c>
      <c r="C18577" t="s">
        <v>21731</v>
      </c>
      <c r="D18577" t="s">
        <v>9195</v>
      </c>
      <c r="E18577" t="s">
        <v>1062</v>
      </c>
    </row>
    <row r="18578" spans="2:5" x14ac:dyDescent="0.35">
      <c r="B18578" t="s">
        <v>21613</v>
      </c>
      <c r="C18578" t="s">
        <v>21731</v>
      </c>
      <c r="D18578" t="s">
        <v>21614</v>
      </c>
      <c r="E18578" t="s">
        <v>1046</v>
      </c>
    </row>
    <row r="18579" spans="2:5" x14ac:dyDescent="0.35">
      <c r="B18579" t="s">
        <v>21732</v>
      </c>
      <c r="C18579" t="s">
        <v>21731</v>
      </c>
      <c r="D18579" t="s">
        <v>21733</v>
      </c>
      <c r="E18579" t="s">
        <v>1041</v>
      </c>
    </row>
    <row r="18580" spans="2:5" x14ac:dyDescent="0.35">
      <c r="B18580" t="s">
        <v>1645</v>
      </c>
      <c r="C18580" t="s">
        <v>21731</v>
      </c>
      <c r="D18580" t="s">
        <v>1646</v>
      </c>
      <c r="E18580" t="s">
        <v>1105</v>
      </c>
    </row>
    <row r="18581" spans="2:5" x14ac:dyDescent="0.35">
      <c r="B18581" t="s">
        <v>1608</v>
      </c>
      <c r="C18581" t="s">
        <v>21731</v>
      </c>
      <c r="D18581" t="s">
        <v>1609</v>
      </c>
      <c r="E18581" t="s">
        <v>1057</v>
      </c>
    </row>
    <row r="18582" spans="2:5" x14ac:dyDescent="0.35">
      <c r="B18582" t="s">
        <v>21626</v>
      </c>
      <c r="C18582" t="s">
        <v>21731</v>
      </c>
      <c r="D18582" t="s">
        <v>21627</v>
      </c>
      <c r="E18582" t="s">
        <v>1062</v>
      </c>
    </row>
    <row r="18583" spans="2:5" x14ac:dyDescent="0.35">
      <c r="B18583" t="s">
        <v>1618</v>
      </c>
      <c r="C18583" t="s">
        <v>21731</v>
      </c>
      <c r="D18583" t="s">
        <v>1619</v>
      </c>
      <c r="E18583" t="s">
        <v>1032</v>
      </c>
    </row>
    <row r="18584" spans="2:5" x14ac:dyDescent="0.35">
      <c r="B18584" t="s">
        <v>1132</v>
      </c>
      <c r="C18584" t="s">
        <v>21731</v>
      </c>
    </row>
    <row r="18585" spans="2:5" x14ac:dyDescent="0.35">
      <c r="B18585" t="s">
        <v>1653</v>
      </c>
      <c r="C18585" t="s">
        <v>21731</v>
      </c>
      <c r="D18585" t="s">
        <v>1654</v>
      </c>
      <c r="E18585" t="s">
        <v>1105</v>
      </c>
    </row>
    <row r="18586" spans="2:5" x14ac:dyDescent="0.35">
      <c r="B18586" t="s">
        <v>1136</v>
      </c>
      <c r="C18586" t="s">
        <v>21731</v>
      </c>
      <c r="D18586" t="s">
        <v>1187</v>
      </c>
      <c r="E18586" t="s">
        <v>1059</v>
      </c>
    </row>
    <row r="18587" spans="2:5" x14ac:dyDescent="0.35">
      <c r="B18587" t="s">
        <v>9233</v>
      </c>
      <c r="C18587" t="s">
        <v>21731</v>
      </c>
      <c r="D18587" t="s">
        <v>9250</v>
      </c>
      <c r="E18587" t="s">
        <v>1105</v>
      </c>
    </row>
    <row r="18588" spans="2:5" x14ac:dyDescent="0.35">
      <c r="B18588" t="s">
        <v>21679</v>
      </c>
      <c r="C18588" t="s">
        <v>21731</v>
      </c>
      <c r="D18588" t="s">
        <v>21711</v>
      </c>
      <c r="E18588" t="s">
        <v>1028</v>
      </c>
    </row>
    <row r="18589" spans="2:5" x14ac:dyDescent="0.35">
      <c r="B18589" t="s">
        <v>9234</v>
      </c>
      <c r="C18589" t="s">
        <v>21731</v>
      </c>
      <c r="D18589" t="s">
        <v>9251</v>
      </c>
      <c r="E18589" t="s">
        <v>1032</v>
      </c>
    </row>
    <row r="18590" spans="2:5" x14ac:dyDescent="0.35">
      <c r="B18590" t="s">
        <v>21734</v>
      </c>
      <c r="C18590" t="s">
        <v>21731</v>
      </c>
      <c r="D18590" t="s">
        <v>14230</v>
      </c>
      <c r="E18590" t="s">
        <v>1062</v>
      </c>
    </row>
    <row r="18591" spans="2:5" x14ac:dyDescent="0.35">
      <c r="B18591" t="s">
        <v>9235</v>
      </c>
      <c r="C18591" t="s">
        <v>21731</v>
      </c>
      <c r="D18591" t="s">
        <v>9252</v>
      </c>
      <c r="E18591" t="s">
        <v>1041</v>
      </c>
    </row>
    <row r="18592" spans="2:5" x14ac:dyDescent="0.35">
      <c r="B18592" t="s">
        <v>9167</v>
      </c>
      <c r="C18592" t="s">
        <v>21731</v>
      </c>
      <c r="D18592" t="s">
        <v>9207</v>
      </c>
      <c r="E18592" t="s">
        <v>1105</v>
      </c>
    </row>
    <row r="18593" spans="2:5" x14ac:dyDescent="0.35">
      <c r="B18593" t="s">
        <v>21648</v>
      </c>
      <c r="C18593" t="s">
        <v>21731</v>
      </c>
      <c r="D18593" t="s">
        <v>21649</v>
      </c>
      <c r="E18593" t="s">
        <v>1046</v>
      </c>
    </row>
    <row r="18594" spans="2:5" x14ac:dyDescent="0.35">
      <c r="B18594" t="s">
        <v>21650</v>
      </c>
      <c r="C18594" t="s">
        <v>21731</v>
      </c>
      <c r="D18594" t="s">
        <v>21651</v>
      </c>
      <c r="E18594" t="s">
        <v>1062</v>
      </c>
    </row>
    <row r="18595" spans="2:5" x14ac:dyDescent="0.35">
      <c r="B18595" t="s">
        <v>21652</v>
      </c>
      <c r="C18595" t="s">
        <v>21731</v>
      </c>
      <c r="D18595" t="s">
        <v>8463</v>
      </c>
      <c r="E18595" t="s">
        <v>1105</v>
      </c>
    </row>
    <row r="18596" spans="2:5" x14ac:dyDescent="0.35">
      <c r="B18596" t="s">
        <v>1733</v>
      </c>
      <c r="C18596" t="s">
        <v>21731</v>
      </c>
      <c r="D18596" t="s">
        <v>1734</v>
      </c>
      <c r="E18596" t="s">
        <v>1062</v>
      </c>
    </row>
    <row r="18597" spans="2:5" x14ac:dyDescent="0.35">
      <c r="B18597" t="s">
        <v>21735</v>
      </c>
      <c r="C18597" t="s">
        <v>21731</v>
      </c>
      <c r="D18597" t="s">
        <v>21736</v>
      </c>
      <c r="E18597" t="s">
        <v>1041</v>
      </c>
    </row>
    <row r="18598" spans="2:5" x14ac:dyDescent="0.35">
      <c r="B18598" t="s">
        <v>21737</v>
      </c>
      <c r="C18598" t="s">
        <v>21731</v>
      </c>
      <c r="D18598" t="s">
        <v>21738</v>
      </c>
      <c r="E18598" t="s">
        <v>1041</v>
      </c>
    </row>
    <row r="18599" spans="2:5" x14ac:dyDescent="0.35">
      <c r="B18599" t="s">
        <v>9178</v>
      </c>
      <c r="C18599" t="s">
        <v>21731</v>
      </c>
      <c r="D18599" t="s">
        <v>9218</v>
      </c>
      <c r="E18599" t="s">
        <v>1062</v>
      </c>
    </row>
    <row r="18600" spans="2:5" x14ac:dyDescent="0.35">
      <c r="B18600" t="s">
        <v>21739</v>
      </c>
      <c r="C18600" t="s">
        <v>21731</v>
      </c>
      <c r="D18600" t="s">
        <v>21740</v>
      </c>
      <c r="E18600" t="s">
        <v>1105</v>
      </c>
    </row>
    <row r="18601" spans="2:5" x14ac:dyDescent="0.35">
      <c r="B18601" t="s">
        <v>9179</v>
      </c>
      <c r="C18601" t="s">
        <v>21731</v>
      </c>
      <c r="D18601" t="s">
        <v>9219</v>
      </c>
      <c r="E18601" t="s">
        <v>1057</v>
      </c>
    </row>
    <row r="18602" spans="2:5" x14ac:dyDescent="0.35">
      <c r="B18602" t="s">
        <v>1159</v>
      </c>
      <c r="C18602" t="s">
        <v>21731</v>
      </c>
      <c r="D18602" t="s">
        <v>1210</v>
      </c>
      <c r="E18602" t="s">
        <v>1041</v>
      </c>
    </row>
    <row r="18603" spans="2:5" x14ac:dyDescent="0.35">
      <c r="B18603" t="s">
        <v>21741</v>
      </c>
      <c r="C18603" t="s">
        <v>21731</v>
      </c>
      <c r="D18603" t="s">
        <v>21742</v>
      </c>
      <c r="E18603" t="s">
        <v>1105</v>
      </c>
    </row>
    <row r="18604" spans="2:5" x14ac:dyDescent="0.35">
      <c r="B18604" t="s">
        <v>1161</v>
      </c>
      <c r="C18604" t="s">
        <v>21731</v>
      </c>
      <c r="D18604" t="s">
        <v>1212</v>
      </c>
      <c r="E18604" t="s">
        <v>1057</v>
      </c>
    </row>
    <row r="18605" spans="2:5" x14ac:dyDescent="0.35">
      <c r="B18605" t="s">
        <v>9184</v>
      </c>
      <c r="C18605" t="s">
        <v>21731</v>
      </c>
      <c r="D18605" t="s">
        <v>9224</v>
      </c>
      <c r="E18605" t="s">
        <v>1048</v>
      </c>
    </row>
    <row r="18606" spans="2:5" x14ac:dyDescent="0.35">
      <c r="B18606" t="s">
        <v>21743</v>
      </c>
      <c r="C18606" t="s">
        <v>21731</v>
      </c>
      <c r="D18606" t="s">
        <v>21744</v>
      </c>
      <c r="E18606" t="s">
        <v>1062</v>
      </c>
    </row>
    <row r="18607" spans="2:5" x14ac:dyDescent="0.35">
      <c r="B18607" t="s">
        <v>21745</v>
      </c>
      <c r="C18607" t="s">
        <v>21731</v>
      </c>
      <c r="D18607" t="s">
        <v>21746</v>
      </c>
      <c r="E18607" t="s">
        <v>1048</v>
      </c>
    </row>
    <row r="18608" spans="2:5" x14ac:dyDescent="0.35">
      <c r="B18608" t="s">
        <v>21747</v>
      </c>
      <c r="C18608" t="s">
        <v>21748</v>
      </c>
      <c r="D18608" t="s">
        <v>21749</v>
      </c>
      <c r="E18608" t="s">
        <v>1048</v>
      </c>
    </row>
    <row r="18609" spans="2:5" x14ac:dyDescent="0.35">
      <c r="B18609" t="s">
        <v>21750</v>
      </c>
      <c r="C18609" t="s">
        <v>21748</v>
      </c>
      <c r="D18609" t="s">
        <v>21751</v>
      </c>
      <c r="E18609" t="s">
        <v>1041</v>
      </c>
    </row>
    <row r="18610" spans="2:5" x14ac:dyDescent="0.35">
      <c r="B18610" t="s">
        <v>21752</v>
      </c>
      <c r="C18610" t="s">
        <v>21748</v>
      </c>
      <c r="D18610" t="s">
        <v>21753</v>
      </c>
      <c r="E18610" t="s">
        <v>1048</v>
      </c>
    </row>
    <row r="18611" spans="2:5" x14ac:dyDescent="0.35">
      <c r="B18611" t="s">
        <v>1118</v>
      </c>
      <c r="C18611" t="s">
        <v>21748</v>
      </c>
      <c r="D18611" t="s">
        <v>1170</v>
      </c>
      <c r="E18611" t="s">
        <v>1028</v>
      </c>
    </row>
    <row r="18612" spans="2:5" x14ac:dyDescent="0.35">
      <c r="B18612" t="s">
        <v>1123</v>
      </c>
      <c r="C18612" t="s">
        <v>21748</v>
      </c>
      <c r="D18612" t="s">
        <v>1175</v>
      </c>
      <c r="E18612" t="s">
        <v>1062</v>
      </c>
    </row>
    <row r="18613" spans="2:5" x14ac:dyDescent="0.35">
      <c r="B18613" t="s">
        <v>21754</v>
      </c>
      <c r="C18613" t="s">
        <v>21748</v>
      </c>
      <c r="D18613" t="s">
        <v>14200</v>
      </c>
      <c r="E18613" t="s">
        <v>1028</v>
      </c>
    </row>
    <row r="18614" spans="2:5" x14ac:dyDescent="0.35">
      <c r="B18614" t="s">
        <v>21755</v>
      </c>
      <c r="C18614" t="s">
        <v>21748</v>
      </c>
      <c r="D18614" t="s">
        <v>21756</v>
      </c>
      <c r="E18614" t="s">
        <v>1028</v>
      </c>
    </row>
    <row r="18615" spans="2:5" x14ac:dyDescent="0.35">
      <c r="B18615" t="s">
        <v>9228</v>
      </c>
      <c r="C18615" t="s">
        <v>21748</v>
      </c>
      <c r="D18615" t="s">
        <v>6181</v>
      </c>
      <c r="E18615" t="s">
        <v>1028</v>
      </c>
    </row>
    <row r="18616" spans="2:5" x14ac:dyDescent="0.35">
      <c r="B18616" t="s">
        <v>1124</v>
      </c>
      <c r="C18616" t="s">
        <v>21748</v>
      </c>
      <c r="D18616" t="s">
        <v>1176</v>
      </c>
      <c r="E18616" t="s">
        <v>1062</v>
      </c>
    </row>
    <row r="18617" spans="2:5" x14ac:dyDescent="0.35">
      <c r="B18617" t="s">
        <v>21757</v>
      </c>
      <c r="C18617" t="s">
        <v>21748</v>
      </c>
      <c r="D18617" t="s">
        <v>8128</v>
      </c>
      <c r="E18617" t="s">
        <v>1028</v>
      </c>
    </row>
    <row r="18618" spans="2:5" x14ac:dyDescent="0.35">
      <c r="B18618" t="s">
        <v>9230</v>
      </c>
      <c r="C18618" t="s">
        <v>21748</v>
      </c>
      <c r="D18618" t="s">
        <v>6170</v>
      </c>
      <c r="E18618" t="s">
        <v>1028</v>
      </c>
    </row>
    <row r="18619" spans="2:5" x14ac:dyDescent="0.35">
      <c r="B18619" t="s">
        <v>21758</v>
      </c>
      <c r="C18619" t="s">
        <v>21748</v>
      </c>
    </row>
    <row r="18620" spans="2:5" x14ac:dyDescent="0.35">
      <c r="B18620" t="s">
        <v>1126</v>
      </c>
      <c r="C18620" t="s">
        <v>21748</v>
      </c>
      <c r="D18620" t="s">
        <v>1178</v>
      </c>
      <c r="E18620" t="s">
        <v>1062</v>
      </c>
    </row>
    <row r="18621" spans="2:5" x14ac:dyDescent="0.35">
      <c r="B18621" t="s">
        <v>21759</v>
      </c>
      <c r="C18621" t="s">
        <v>21748</v>
      </c>
      <c r="D18621" t="s">
        <v>21760</v>
      </c>
      <c r="E18621" t="s">
        <v>1046</v>
      </c>
    </row>
    <row r="18622" spans="2:5" x14ac:dyDescent="0.35">
      <c r="B18622" t="s">
        <v>21761</v>
      </c>
      <c r="C18622" t="s">
        <v>21748</v>
      </c>
      <c r="D18622" t="s">
        <v>21762</v>
      </c>
      <c r="E18622" t="s">
        <v>1048</v>
      </c>
    </row>
    <row r="18623" spans="2:5" x14ac:dyDescent="0.35">
      <c r="B18623" t="s">
        <v>21763</v>
      </c>
      <c r="C18623" t="s">
        <v>21748</v>
      </c>
      <c r="D18623" t="s">
        <v>21764</v>
      </c>
      <c r="E18623" t="s">
        <v>1105</v>
      </c>
    </row>
    <row r="18624" spans="2:5" x14ac:dyDescent="0.35">
      <c r="B18624" t="s">
        <v>1129</v>
      </c>
      <c r="C18624" t="s">
        <v>21748</v>
      </c>
      <c r="D18624" t="s">
        <v>1181</v>
      </c>
      <c r="E18624" t="s">
        <v>1057</v>
      </c>
    </row>
    <row r="18625" spans="2:5" x14ac:dyDescent="0.35">
      <c r="B18625" t="s">
        <v>9232</v>
      </c>
      <c r="C18625" t="s">
        <v>21748</v>
      </c>
      <c r="D18625" t="s">
        <v>9249</v>
      </c>
      <c r="E18625" t="s">
        <v>1041</v>
      </c>
    </row>
    <row r="18626" spans="2:5" x14ac:dyDescent="0.35">
      <c r="B18626" t="s">
        <v>21765</v>
      </c>
      <c r="C18626" t="s">
        <v>21748</v>
      </c>
      <c r="D18626" t="s">
        <v>21766</v>
      </c>
      <c r="E18626" t="s">
        <v>1050</v>
      </c>
    </row>
    <row r="18627" spans="2:5" x14ac:dyDescent="0.35">
      <c r="B18627" t="s">
        <v>1131</v>
      </c>
      <c r="C18627" t="s">
        <v>21748</v>
      </c>
      <c r="D18627" t="s">
        <v>1183</v>
      </c>
      <c r="E18627" t="s">
        <v>1050</v>
      </c>
    </row>
    <row r="18628" spans="2:5" x14ac:dyDescent="0.35">
      <c r="B18628" t="s">
        <v>1132</v>
      </c>
      <c r="C18628" t="s">
        <v>21748</v>
      </c>
    </row>
    <row r="18629" spans="2:5" x14ac:dyDescent="0.35">
      <c r="B18629" t="s">
        <v>21767</v>
      </c>
      <c r="C18629" t="s">
        <v>21748</v>
      </c>
      <c r="D18629" t="s">
        <v>21768</v>
      </c>
      <c r="E18629" t="s">
        <v>1105</v>
      </c>
    </row>
    <row r="18630" spans="2:5" x14ac:dyDescent="0.35">
      <c r="B18630" t="s">
        <v>1632</v>
      </c>
      <c r="C18630" t="s">
        <v>21748</v>
      </c>
      <c r="D18630" t="s">
        <v>1633</v>
      </c>
      <c r="E18630" t="s">
        <v>1028</v>
      </c>
    </row>
    <row r="18631" spans="2:5" x14ac:dyDescent="0.35">
      <c r="B18631" t="s">
        <v>21769</v>
      </c>
      <c r="C18631" t="s">
        <v>21748</v>
      </c>
      <c r="D18631" t="s">
        <v>21770</v>
      </c>
      <c r="E18631" t="s">
        <v>1041</v>
      </c>
    </row>
    <row r="18632" spans="2:5" x14ac:dyDescent="0.35">
      <c r="B18632" t="s">
        <v>21771</v>
      </c>
      <c r="C18632" t="s">
        <v>21748</v>
      </c>
    </row>
    <row r="18633" spans="2:5" x14ac:dyDescent="0.35">
      <c r="B18633" t="s">
        <v>21772</v>
      </c>
      <c r="C18633" t="s">
        <v>21748</v>
      </c>
      <c r="D18633" t="s">
        <v>21773</v>
      </c>
      <c r="E18633" t="s">
        <v>1046</v>
      </c>
    </row>
    <row r="18634" spans="2:5" x14ac:dyDescent="0.35">
      <c r="B18634" t="s">
        <v>9234</v>
      </c>
      <c r="C18634" t="s">
        <v>21748</v>
      </c>
      <c r="D18634" t="s">
        <v>9251</v>
      </c>
      <c r="E18634" t="s">
        <v>1032</v>
      </c>
    </row>
    <row r="18635" spans="2:5" x14ac:dyDescent="0.35">
      <c r="B18635" t="s">
        <v>21734</v>
      </c>
      <c r="C18635" t="s">
        <v>21748</v>
      </c>
      <c r="D18635" t="s">
        <v>14230</v>
      </c>
      <c r="E18635" t="s">
        <v>1062</v>
      </c>
    </row>
    <row r="18636" spans="2:5" x14ac:dyDescent="0.35">
      <c r="B18636" t="s">
        <v>1140</v>
      </c>
      <c r="C18636" t="s">
        <v>21748</v>
      </c>
      <c r="D18636" t="s">
        <v>1191</v>
      </c>
      <c r="E18636" t="s">
        <v>1028</v>
      </c>
    </row>
    <row r="18637" spans="2:5" x14ac:dyDescent="0.35">
      <c r="B18637" t="s">
        <v>21774</v>
      </c>
      <c r="C18637" t="s">
        <v>21748</v>
      </c>
      <c r="D18637" t="s">
        <v>21775</v>
      </c>
      <c r="E18637" t="s">
        <v>1041</v>
      </c>
    </row>
    <row r="18638" spans="2:5" x14ac:dyDescent="0.35">
      <c r="B18638" t="s">
        <v>21776</v>
      </c>
      <c r="C18638" t="s">
        <v>21748</v>
      </c>
      <c r="D18638" t="s">
        <v>21777</v>
      </c>
      <c r="E18638" t="s">
        <v>1105</v>
      </c>
    </row>
    <row r="18639" spans="2:5" x14ac:dyDescent="0.35">
      <c r="B18639" t="s">
        <v>1144</v>
      </c>
      <c r="C18639" t="s">
        <v>21748</v>
      </c>
      <c r="D18639" t="s">
        <v>1195</v>
      </c>
      <c r="E18639" t="s">
        <v>1046</v>
      </c>
    </row>
    <row r="18640" spans="2:5" x14ac:dyDescent="0.35">
      <c r="B18640" t="s">
        <v>21778</v>
      </c>
      <c r="C18640" t="s">
        <v>21748</v>
      </c>
      <c r="D18640" t="s">
        <v>21779</v>
      </c>
      <c r="E18640" t="s">
        <v>1105</v>
      </c>
    </row>
    <row r="18641" spans="2:5" x14ac:dyDescent="0.35">
      <c r="B18641" t="s">
        <v>21780</v>
      </c>
      <c r="C18641" t="s">
        <v>21748</v>
      </c>
    </row>
    <row r="18642" spans="2:5" x14ac:dyDescent="0.35">
      <c r="B18642" t="s">
        <v>21653</v>
      </c>
      <c r="C18642" t="s">
        <v>21748</v>
      </c>
      <c r="D18642" t="s">
        <v>21654</v>
      </c>
      <c r="E18642" t="s">
        <v>1105</v>
      </c>
    </row>
    <row r="18643" spans="2:5" x14ac:dyDescent="0.35">
      <c r="B18643" t="s">
        <v>21781</v>
      </c>
      <c r="C18643" t="s">
        <v>21748</v>
      </c>
      <c r="D18643" t="s">
        <v>21782</v>
      </c>
      <c r="E18643" t="s">
        <v>1105</v>
      </c>
    </row>
    <row r="18644" spans="2:5" x14ac:dyDescent="0.35">
      <c r="B18644" t="s">
        <v>21783</v>
      </c>
      <c r="C18644" t="s">
        <v>21748</v>
      </c>
      <c r="D18644" t="s">
        <v>21784</v>
      </c>
      <c r="E18644" t="s">
        <v>1059</v>
      </c>
    </row>
    <row r="18645" spans="2:5" x14ac:dyDescent="0.35">
      <c r="B18645" t="s">
        <v>21785</v>
      </c>
      <c r="C18645" t="s">
        <v>21748</v>
      </c>
      <c r="D18645" t="s">
        <v>8500</v>
      </c>
      <c r="E18645" t="s">
        <v>1062</v>
      </c>
    </row>
    <row r="18646" spans="2:5" x14ac:dyDescent="0.35">
      <c r="B18646" t="s">
        <v>21786</v>
      </c>
      <c r="C18646" t="s">
        <v>21748</v>
      </c>
      <c r="D18646" t="s">
        <v>21787</v>
      </c>
      <c r="E18646" t="s">
        <v>1059</v>
      </c>
    </row>
    <row r="18647" spans="2:5" x14ac:dyDescent="0.35">
      <c r="B18647" t="s">
        <v>9174</v>
      </c>
      <c r="C18647" t="s">
        <v>21748</v>
      </c>
      <c r="D18647" t="s">
        <v>9214</v>
      </c>
      <c r="E18647" t="s">
        <v>1032</v>
      </c>
    </row>
    <row r="18648" spans="2:5" x14ac:dyDescent="0.35">
      <c r="B18648" t="s">
        <v>1149</v>
      </c>
      <c r="C18648" t="s">
        <v>21748</v>
      </c>
      <c r="D18648" t="s">
        <v>1200</v>
      </c>
      <c r="E18648" t="s">
        <v>1057</v>
      </c>
    </row>
    <row r="18649" spans="2:5" x14ac:dyDescent="0.35">
      <c r="B18649" t="s">
        <v>21788</v>
      </c>
      <c r="C18649" t="s">
        <v>21748</v>
      </c>
      <c r="D18649" t="s">
        <v>21789</v>
      </c>
      <c r="E18649" t="s">
        <v>1105</v>
      </c>
    </row>
    <row r="18650" spans="2:5" x14ac:dyDescent="0.35">
      <c r="B18650" t="s">
        <v>21737</v>
      </c>
      <c r="C18650" t="s">
        <v>21748</v>
      </c>
      <c r="D18650" t="s">
        <v>21738</v>
      </c>
      <c r="E18650" t="s">
        <v>1041</v>
      </c>
    </row>
    <row r="18651" spans="2:5" x14ac:dyDescent="0.35">
      <c r="B18651" t="s">
        <v>1737</v>
      </c>
      <c r="C18651" t="s">
        <v>21748</v>
      </c>
      <c r="D18651" t="s">
        <v>1738</v>
      </c>
      <c r="E18651" t="s">
        <v>1062</v>
      </c>
    </row>
    <row r="18652" spans="2:5" x14ac:dyDescent="0.35">
      <c r="B18652" t="s">
        <v>1154</v>
      </c>
      <c r="C18652" t="s">
        <v>21748</v>
      </c>
      <c r="D18652" t="s">
        <v>1205</v>
      </c>
      <c r="E18652" t="s">
        <v>1105</v>
      </c>
    </row>
    <row r="18653" spans="2:5" x14ac:dyDescent="0.35">
      <c r="B18653" t="s">
        <v>9178</v>
      </c>
      <c r="C18653" t="s">
        <v>21748</v>
      </c>
      <c r="D18653" t="s">
        <v>9218</v>
      </c>
      <c r="E18653" t="s">
        <v>1062</v>
      </c>
    </row>
    <row r="18654" spans="2:5" x14ac:dyDescent="0.35">
      <c r="B18654" t="s">
        <v>1156</v>
      </c>
      <c r="C18654" t="s">
        <v>21748</v>
      </c>
      <c r="D18654" t="s">
        <v>1207</v>
      </c>
      <c r="E18654" t="s">
        <v>1041</v>
      </c>
    </row>
    <row r="18655" spans="2:5" x14ac:dyDescent="0.35">
      <c r="B18655" t="s">
        <v>21790</v>
      </c>
      <c r="C18655" t="s">
        <v>21748</v>
      </c>
      <c r="D18655" t="s">
        <v>21791</v>
      </c>
      <c r="E18655" t="s">
        <v>1041</v>
      </c>
    </row>
    <row r="18656" spans="2:5" x14ac:dyDescent="0.35">
      <c r="B18656" t="s">
        <v>1160</v>
      </c>
      <c r="C18656" t="s">
        <v>21748</v>
      </c>
      <c r="D18656" t="s">
        <v>1211</v>
      </c>
      <c r="E18656" t="s">
        <v>1062</v>
      </c>
    </row>
    <row r="18657" spans="2:5" x14ac:dyDescent="0.35">
      <c r="B18657" t="s">
        <v>1697</v>
      </c>
      <c r="C18657" t="s">
        <v>21748</v>
      </c>
      <c r="D18657" t="s">
        <v>1698</v>
      </c>
      <c r="E18657" t="s">
        <v>1041</v>
      </c>
    </row>
    <row r="18658" spans="2:5" x14ac:dyDescent="0.35">
      <c r="B18658" t="s">
        <v>1162</v>
      </c>
      <c r="C18658" t="s">
        <v>21748</v>
      </c>
      <c r="D18658" t="s">
        <v>1213</v>
      </c>
      <c r="E18658" t="s">
        <v>1041</v>
      </c>
    </row>
    <row r="18659" spans="2:5" x14ac:dyDescent="0.35">
      <c r="B18659" t="s">
        <v>1163</v>
      </c>
      <c r="C18659" t="s">
        <v>21748</v>
      </c>
      <c r="D18659" t="s">
        <v>1214</v>
      </c>
      <c r="E18659" t="s">
        <v>1059</v>
      </c>
    </row>
    <row r="18660" spans="2:5" x14ac:dyDescent="0.35">
      <c r="B18660" t="s">
        <v>1165</v>
      </c>
      <c r="C18660" t="s">
        <v>21748</v>
      </c>
      <c r="D18660" t="s">
        <v>1216</v>
      </c>
      <c r="E18660" t="s">
        <v>1028</v>
      </c>
    </row>
    <row r="18661" spans="2:5" x14ac:dyDescent="0.35">
      <c r="B18661" t="s">
        <v>21792</v>
      </c>
      <c r="C18661" t="s">
        <v>21748</v>
      </c>
      <c r="D18661" t="s">
        <v>21793</v>
      </c>
      <c r="E18661" t="s">
        <v>1048</v>
      </c>
    </row>
    <row r="18662" spans="2:5" x14ac:dyDescent="0.35">
      <c r="B18662" t="s">
        <v>21794</v>
      </c>
      <c r="C18662" t="s">
        <v>21748</v>
      </c>
      <c r="D18662" t="s">
        <v>8746</v>
      </c>
      <c r="E18662" t="s">
        <v>1050</v>
      </c>
    </row>
    <row r="18663" spans="2:5" x14ac:dyDescent="0.35">
      <c r="B18663" t="s">
        <v>21795</v>
      </c>
      <c r="C18663" t="s">
        <v>21748</v>
      </c>
      <c r="D18663" t="s">
        <v>21796</v>
      </c>
      <c r="E18663" t="s">
        <v>1057</v>
      </c>
    </row>
    <row r="18664" spans="2:5" x14ac:dyDescent="0.35">
      <c r="B18664" t="s">
        <v>21797</v>
      </c>
      <c r="C18664" t="s">
        <v>21748</v>
      </c>
      <c r="D18664" t="s">
        <v>21798</v>
      </c>
      <c r="E18664" t="s">
        <v>1048</v>
      </c>
    </row>
    <row r="18665" spans="2:5" x14ac:dyDescent="0.35">
      <c r="B18665" t="s">
        <v>21637</v>
      </c>
      <c r="C18665" t="s">
        <v>21799</v>
      </c>
      <c r="D18665" t="s">
        <v>21638</v>
      </c>
      <c r="E18665" t="s">
        <v>1041</v>
      </c>
    </row>
    <row r="18666" spans="2:5" x14ac:dyDescent="0.35">
      <c r="B18666" t="s">
        <v>9233</v>
      </c>
      <c r="C18666" t="s">
        <v>21799</v>
      </c>
      <c r="D18666" t="s">
        <v>9250</v>
      </c>
      <c r="E18666" t="s">
        <v>1105</v>
      </c>
    </row>
    <row r="18667" spans="2:5" x14ac:dyDescent="0.35">
      <c r="B18667" t="s">
        <v>21652</v>
      </c>
      <c r="C18667" t="s">
        <v>21799</v>
      </c>
      <c r="D18667" t="s">
        <v>8463</v>
      </c>
      <c r="E18667" t="s">
        <v>1105</v>
      </c>
    </row>
    <row r="18668" spans="2:5" x14ac:dyDescent="0.35">
      <c r="B18668" t="s">
        <v>9171</v>
      </c>
      <c r="C18668" t="s">
        <v>21799</v>
      </c>
      <c r="D18668" t="s">
        <v>9211</v>
      </c>
      <c r="E18668" t="s">
        <v>1105</v>
      </c>
    </row>
    <row r="18669" spans="2:5" x14ac:dyDescent="0.35">
      <c r="B18669" t="s">
        <v>21689</v>
      </c>
      <c r="C18669" t="s">
        <v>21799</v>
      </c>
      <c r="D18669" t="s">
        <v>21721</v>
      </c>
    </row>
    <row r="18670" spans="2:5" x14ac:dyDescent="0.35">
      <c r="B18670" t="s">
        <v>1150</v>
      </c>
      <c r="C18670" t="s">
        <v>21799</v>
      </c>
      <c r="D18670" t="s">
        <v>1201</v>
      </c>
      <c r="E18670" t="s">
        <v>1105</v>
      </c>
    </row>
    <row r="18671" spans="2:5" x14ac:dyDescent="0.35">
      <c r="B18671" t="s">
        <v>21648</v>
      </c>
      <c r="C18671" t="s">
        <v>21799</v>
      </c>
      <c r="D18671" t="s">
        <v>21649</v>
      </c>
      <c r="E18671" t="s">
        <v>1046</v>
      </c>
    </row>
    <row r="18672" spans="2:5" x14ac:dyDescent="0.35">
      <c r="B18672" t="s">
        <v>9148</v>
      </c>
      <c r="C18672" t="s">
        <v>21799</v>
      </c>
      <c r="D18672" t="s">
        <v>9188</v>
      </c>
      <c r="E18672" t="s">
        <v>1028</v>
      </c>
    </row>
    <row r="18673" spans="2:5" x14ac:dyDescent="0.35">
      <c r="B18673" t="s">
        <v>21800</v>
      </c>
      <c r="C18673" t="s">
        <v>21799</v>
      </c>
      <c r="D18673" t="s">
        <v>21801</v>
      </c>
      <c r="E18673" t="s">
        <v>1105</v>
      </c>
    </row>
    <row r="18674" spans="2:5" x14ac:dyDescent="0.35">
      <c r="B18674" t="s">
        <v>9173</v>
      </c>
      <c r="C18674" t="s">
        <v>21799</v>
      </c>
      <c r="D18674" t="s">
        <v>9213</v>
      </c>
      <c r="E18674" t="s">
        <v>1105</v>
      </c>
    </row>
    <row r="18675" spans="2:5" x14ac:dyDescent="0.35">
      <c r="B18675" t="s">
        <v>21802</v>
      </c>
      <c r="C18675" t="s">
        <v>21799</v>
      </c>
      <c r="D18675" t="s">
        <v>21803</v>
      </c>
      <c r="E18675" t="s">
        <v>1105</v>
      </c>
    </row>
    <row r="18676" spans="2:5" x14ac:dyDescent="0.35">
      <c r="B18676" t="s">
        <v>21611</v>
      </c>
      <c r="C18676" t="s">
        <v>21799</v>
      </c>
      <c r="D18676" t="s">
        <v>21612</v>
      </c>
      <c r="E18676" t="s">
        <v>1041</v>
      </c>
    </row>
    <row r="18677" spans="2:5" x14ac:dyDescent="0.35">
      <c r="B18677" t="s">
        <v>21670</v>
      </c>
      <c r="C18677" t="s">
        <v>21799</v>
      </c>
      <c r="D18677" t="s">
        <v>21702</v>
      </c>
      <c r="E18677" t="s">
        <v>1041</v>
      </c>
    </row>
    <row r="18678" spans="2:5" x14ac:dyDescent="0.35">
      <c r="B18678" t="s">
        <v>9235</v>
      </c>
      <c r="C18678" t="s">
        <v>21799</v>
      </c>
      <c r="D18678" t="s">
        <v>9252</v>
      </c>
      <c r="E18678" t="s">
        <v>1041</v>
      </c>
    </row>
    <row r="18679" spans="2:5" x14ac:dyDescent="0.35">
      <c r="B18679" t="s">
        <v>21737</v>
      </c>
      <c r="C18679" t="s">
        <v>21799</v>
      </c>
      <c r="D18679" t="s">
        <v>21738</v>
      </c>
      <c r="E18679" t="s">
        <v>1041</v>
      </c>
    </row>
    <row r="18680" spans="2:5" x14ac:dyDescent="0.35">
      <c r="B18680" t="s">
        <v>1155</v>
      </c>
      <c r="C18680" t="s">
        <v>21799</v>
      </c>
      <c r="D18680" t="s">
        <v>1206</v>
      </c>
      <c r="E18680" t="s">
        <v>1062</v>
      </c>
    </row>
    <row r="18681" spans="2:5" x14ac:dyDescent="0.35">
      <c r="B18681" t="s">
        <v>21804</v>
      </c>
      <c r="C18681" t="s">
        <v>21799</v>
      </c>
      <c r="D18681" t="s">
        <v>21805</v>
      </c>
      <c r="E18681" t="s">
        <v>1041</v>
      </c>
    </row>
    <row r="18682" spans="2:5" x14ac:dyDescent="0.35">
      <c r="B18682" t="s">
        <v>21806</v>
      </c>
      <c r="C18682" t="s">
        <v>21799</v>
      </c>
    </row>
    <row r="18683" spans="2:5" x14ac:dyDescent="0.35">
      <c r="B18683" t="s">
        <v>1122</v>
      </c>
      <c r="C18683" t="s">
        <v>21799</v>
      </c>
      <c r="D18683" t="s">
        <v>1174</v>
      </c>
      <c r="E18683" t="s">
        <v>1062</v>
      </c>
    </row>
    <row r="18684" spans="2:5" x14ac:dyDescent="0.35">
      <c r="B18684" t="s">
        <v>1123</v>
      </c>
      <c r="C18684" t="s">
        <v>21799</v>
      </c>
      <c r="D18684" t="s">
        <v>1175</v>
      </c>
      <c r="E18684" t="s">
        <v>1062</v>
      </c>
    </row>
    <row r="18685" spans="2:5" x14ac:dyDescent="0.35">
      <c r="B18685" t="s">
        <v>1124</v>
      </c>
      <c r="C18685" t="s">
        <v>21799</v>
      </c>
      <c r="D18685" t="s">
        <v>1176</v>
      </c>
      <c r="E18685" t="s">
        <v>1062</v>
      </c>
    </row>
    <row r="18686" spans="2:5" x14ac:dyDescent="0.35">
      <c r="B18686" t="s">
        <v>9178</v>
      </c>
      <c r="C18686" t="s">
        <v>21799</v>
      </c>
      <c r="D18686" t="s">
        <v>9218</v>
      </c>
      <c r="E18686" t="s">
        <v>1062</v>
      </c>
    </row>
    <row r="18687" spans="2:5" x14ac:dyDescent="0.35">
      <c r="B18687" t="s">
        <v>21807</v>
      </c>
      <c r="C18687" t="s">
        <v>21799</v>
      </c>
      <c r="D18687" t="s">
        <v>21808</v>
      </c>
      <c r="E18687" t="s">
        <v>1048</v>
      </c>
    </row>
    <row r="18688" spans="2:5" x14ac:dyDescent="0.35">
      <c r="B18688" t="s">
        <v>21694</v>
      </c>
      <c r="C18688" t="s">
        <v>21799</v>
      </c>
      <c r="D18688" t="s">
        <v>21726</v>
      </c>
      <c r="E18688" t="s">
        <v>1048</v>
      </c>
    </row>
    <row r="18689" spans="2:5" x14ac:dyDescent="0.35">
      <c r="B18689" t="s">
        <v>9370</v>
      </c>
      <c r="C18689" t="s">
        <v>21831</v>
      </c>
      <c r="D18689" t="s">
        <v>9371</v>
      </c>
      <c r="E18689" t="s">
        <v>1041</v>
      </c>
    </row>
    <row r="18690" spans="2:5" x14ac:dyDescent="0.35">
      <c r="B18690" t="s">
        <v>21809</v>
      </c>
      <c r="C18690" t="s">
        <v>21831</v>
      </c>
      <c r="D18690" t="s">
        <v>21832</v>
      </c>
      <c r="E18690" t="s">
        <v>4149</v>
      </c>
    </row>
    <row r="18691" spans="2:5" x14ac:dyDescent="0.35">
      <c r="B18691" t="s">
        <v>21810</v>
      </c>
      <c r="C18691" t="s">
        <v>21831</v>
      </c>
      <c r="D18691" t="s">
        <v>21833</v>
      </c>
      <c r="E18691" t="s">
        <v>1032</v>
      </c>
    </row>
    <row r="18692" spans="2:5" x14ac:dyDescent="0.35">
      <c r="B18692" t="s">
        <v>21811</v>
      </c>
      <c r="C18692" t="s">
        <v>21831</v>
      </c>
      <c r="D18692" t="s">
        <v>21834</v>
      </c>
      <c r="E18692" t="s">
        <v>1032</v>
      </c>
    </row>
    <row r="18693" spans="2:5" x14ac:dyDescent="0.35">
      <c r="B18693" t="s">
        <v>9376</v>
      </c>
      <c r="C18693" t="s">
        <v>21831</v>
      </c>
      <c r="D18693" t="s">
        <v>5441</v>
      </c>
      <c r="E18693" t="s">
        <v>1041</v>
      </c>
    </row>
    <row r="18694" spans="2:5" x14ac:dyDescent="0.35">
      <c r="B18694" t="s">
        <v>9383</v>
      </c>
      <c r="C18694" t="s">
        <v>21831</v>
      </c>
      <c r="D18694" t="s">
        <v>9384</v>
      </c>
      <c r="E18694" t="s">
        <v>1032</v>
      </c>
    </row>
    <row r="18695" spans="2:5" x14ac:dyDescent="0.35">
      <c r="B18695" t="s">
        <v>21812</v>
      </c>
      <c r="C18695" t="s">
        <v>21831</v>
      </c>
      <c r="D18695" t="s">
        <v>21835</v>
      </c>
      <c r="E18695" t="s">
        <v>1032</v>
      </c>
    </row>
    <row r="18696" spans="2:5" x14ac:dyDescent="0.35">
      <c r="B18696" t="s">
        <v>9410</v>
      </c>
      <c r="C18696" t="s">
        <v>21831</v>
      </c>
      <c r="D18696" t="s">
        <v>9411</v>
      </c>
      <c r="E18696" t="s">
        <v>1046</v>
      </c>
    </row>
    <row r="18697" spans="2:5" x14ac:dyDescent="0.35">
      <c r="B18697" t="s">
        <v>21813</v>
      </c>
      <c r="C18697" t="s">
        <v>21831</v>
      </c>
      <c r="D18697" t="s">
        <v>21836</v>
      </c>
      <c r="E18697" t="s">
        <v>1105</v>
      </c>
    </row>
    <row r="18698" spans="2:5" x14ac:dyDescent="0.35">
      <c r="B18698" t="s">
        <v>21814</v>
      </c>
      <c r="C18698" t="s">
        <v>21831</v>
      </c>
      <c r="D18698" t="s">
        <v>21837</v>
      </c>
      <c r="E18698" t="s">
        <v>1028</v>
      </c>
    </row>
    <row r="18699" spans="2:5" x14ac:dyDescent="0.35">
      <c r="B18699" t="s">
        <v>9451</v>
      </c>
      <c r="C18699" t="s">
        <v>21831</v>
      </c>
      <c r="D18699" t="s">
        <v>8475</v>
      </c>
      <c r="E18699" t="s">
        <v>1028</v>
      </c>
    </row>
    <row r="18700" spans="2:5" x14ac:dyDescent="0.35">
      <c r="B18700" t="s">
        <v>9454</v>
      </c>
      <c r="C18700" t="s">
        <v>21831</v>
      </c>
      <c r="D18700" t="s">
        <v>8508</v>
      </c>
      <c r="E18700" t="s">
        <v>1028</v>
      </c>
    </row>
    <row r="18701" spans="2:5" x14ac:dyDescent="0.35">
      <c r="B18701" t="s">
        <v>9457</v>
      </c>
      <c r="C18701" t="s">
        <v>21831</v>
      </c>
      <c r="D18701" t="s">
        <v>9458</v>
      </c>
      <c r="E18701" t="s">
        <v>1028</v>
      </c>
    </row>
    <row r="18702" spans="2:5" x14ac:dyDescent="0.35">
      <c r="B18702" t="s">
        <v>9463</v>
      </c>
      <c r="C18702" t="s">
        <v>21831</v>
      </c>
      <c r="D18702" t="s">
        <v>9464</v>
      </c>
      <c r="E18702" t="s">
        <v>1028</v>
      </c>
    </row>
    <row r="18703" spans="2:5" x14ac:dyDescent="0.35">
      <c r="B18703" t="s">
        <v>9465</v>
      </c>
      <c r="C18703" t="s">
        <v>21831</v>
      </c>
      <c r="D18703" t="s">
        <v>8671</v>
      </c>
      <c r="E18703" t="s">
        <v>1028</v>
      </c>
    </row>
    <row r="18704" spans="2:5" x14ac:dyDescent="0.35">
      <c r="B18704" t="s">
        <v>9468</v>
      </c>
      <c r="C18704" t="s">
        <v>21831</v>
      </c>
      <c r="D18704" t="s">
        <v>9469</v>
      </c>
      <c r="E18704" t="s">
        <v>1028</v>
      </c>
    </row>
    <row r="18705" spans="2:5" x14ac:dyDescent="0.35">
      <c r="B18705" t="s">
        <v>21815</v>
      </c>
      <c r="C18705" t="s">
        <v>21831</v>
      </c>
      <c r="D18705" t="s">
        <v>21838</v>
      </c>
      <c r="E18705" t="s">
        <v>1105</v>
      </c>
    </row>
    <row r="18706" spans="2:5" x14ac:dyDescent="0.35">
      <c r="B18706" t="s">
        <v>9492</v>
      </c>
      <c r="C18706" t="s">
        <v>21831</v>
      </c>
      <c r="D18706" t="s">
        <v>8685</v>
      </c>
      <c r="E18706" t="s">
        <v>1105</v>
      </c>
    </row>
    <row r="18707" spans="2:5" x14ac:dyDescent="0.35">
      <c r="B18707" t="s">
        <v>9493</v>
      </c>
      <c r="C18707" t="s">
        <v>21831</v>
      </c>
      <c r="D18707" t="s">
        <v>9494</v>
      </c>
      <c r="E18707" t="s">
        <v>1041</v>
      </c>
    </row>
    <row r="18708" spans="2:5" x14ac:dyDescent="0.35">
      <c r="B18708" t="s">
        <v>9504</v>
      </c>
      <c r="C18708" t="s">
        <v>21831</v>
      </c>
      <c r="D18708" t="s">
        <v>9505</v>
      </c>
      <c r="E18708" t="s">
        <v>1041</v>
      </c>
    </row>
    <row r="18709" spans="2:5" x14ac:dyDescent="0.35">
      <c r="B18709" t="s">
        <v>21816</v>
      </c>
      <c r="C18709" t="s">
        <v>21831</v>
      </c>
      <c r="D18709" t="s">
        <v>21839</v>
      </c>
      <c r="E18709" t="s">
        <v>1062</v>
      </c>
    </row>
    <row r="18710" spans="2:5" x14ac:dyDescent="0.35">
      <c r="B18710" t="s">
        <v>9528</v>
      </c>
      <c r="C18710" t="s">
        <v>21831</v>
      </c>
      <c r="D18710" t="s">
        <v>9529</v>
      </c>
      <c r="E18710" t="s">
        <v>1105</v>
      </c>
    </row>
    <row r="18711" spans="2:5" x14ac:dyDescent="0.35">
      <c r="B18711" t="s">
        <v>21817</v>
      </c>
      <c r="C18711" t="s">
        <v>21831</v>
      </c>
      <c r="D18711" t="s">
        <v>21840</v>
      </c>
      <c r="E18711" t="s">
        <v>1041</v>
      </c>
    </row>
    <row r="18712" spans="2:5" x14ac:dyDescent="0.35">
      <c r="B18712" t="s">
        <v>21818</v>
      </c>
      <c r="C18712" t="s">
        <v>21831</v>
      </c>
      <c r="D18712" t="s">
        <v>21841</v>
      </c>
      <c r="E18712" t="s">
        <v>1041</v>
      </c>
    </row>
    <row r="18713" spans="2:5" x14ac:dyDescent="0.35">
      <c r="B18713" t="s">
        <v>9556</v>
      </c>
      <c r="C18713" t="s">
        <v>21831</v>
      </c>
      <c r="D18713" t="s">
        <v>9557</v>
      </c>
      <c r="E18713" t="s">
        <v>1041</v>
      </c>
    </row>
    <row r="18714" spans="2:5" x14ac:dyDescent="0.35">
      <c r="B18714" t="s">
        <v>21819</v>
      </c>
      <c r="C18714" t="s">
        <v>21831</v>
      </c>
      <c r="D18714" t="s">
        <v>21842</v>
      </c>
      <c r="E18714" t="s">
        <v>1041</v>
      </c>
    </row>
    <row r="18715" spans="2:5" x14ac:dyDescent="0.35">
      <c r="B18715" t="s">
        <v>21820</v>
      </c>
      <c r="C18715" t="s">
        <v>21831</v>
      </c>
      <c r="D18715" t="s">
        <v>21843</v>
      </c>
      <c r="E18715" t="s">
        <v>1041</v>
      </c>
    </row>
    <row r="18716" spans="2:5" x14ac:dyDescent="0.35">
      <c r="B18716" t="s">
        <v>9562</v>
      </c>
      <c r="C18716" t="s">
        <v>21831</v>
      </c>
      <c r="D18716" t="s">
        <v>9563</v>
      </c>
      <c r="E18716" t="s">
        <v>1041</v>
      </c>
    </row>
    <row r="18717" spans="2:5" x14ac:dyDescent="0.35">
      <c r="B18717" t="s">
        <v>21821</v>
      </c>
      <c r="C18717" t="s">
        <v>21831</v>
      </c>
      <c r="D18717" t="s">
        <v>21844</v>
      </c>
      <c r="E18717" t="s">
        <v>1041</v>
      </c>
    </row>
    <row r="18718" spans="2:5" x14ac:dyDescent="0.35">
      <c r="B18718" t="s">
        <v>9578</v>
      </c>
      <c r="C18718" t="s">
        <v>21831</v>
      </c>
      <c r="D18718" t="s">
        <v>9579</v>
      </c>
      <c r="E18718" t="s">
        <v>1062</v>
      </c>
    </row>
    <row r="18719" spans="2:5" x14ac:dyDescent="0.35">
      <c r="B18719" t="s">
        <v>9606</v>
      </c>
      <c r="C18719" t="s">
        <v>21831</v>
      </c>
      <c r="D18719" t="s">
        <v>9607</v>
      </c>
      <c r="E18719" t="s">
        <v>1062</v>
      </c>
    </row>
    <row r="18720" spans="2:5" x14ac:dyDescent="0.35">
      <c r="B18720" t="s">
        <v>21822</v>
      </c>
      <c r="C18720" t="s">
        <v>21831</v>
      </c>
      <c r="D18720" t="s">
        <v>21845</v>
      </c>
      <c r="E18720" t="s">
        <v>1062</v>
      </c>
    </row>
    <row r="18721" spans="2:5" x14ac:dyDescent="0.35">
      <c r="B18721" t="s">
        <v>21823</v>
      </c>
      <c r="C18721" t="s">
        <v>21831</v>
      </c>
      <c r="D18721" t="s">
        <v>21846</v>
      </c>
      <c r="E18721" t="s">
        <v>1048</v>
      </c>
    </row>
    <row r="18722" spans="2:5" x14ac:dyDescent="0.35">
      <c r="B18722" t="s">
        <v>9624</v>
      </c>
      <c r="C18722" t="s">
        <v>21831</v>
      </c>
      <c r="D18722" t="s">
        <v>9625</v>
      </c>
    </row>
    <row r="18723" spans="2:5" x14ac:dyDescent="0.35">
      <c r="B18723" t="s">
        <v>21824</v>
      </c>
      <c r="C18723" t="s">
        <v>21831</v>
      </c>
      <c r="D18723" t="s">
        <v>21847</v>
      </c>
      <c r="E18723" t="s">
        <v>1048</v>
      </c>
    </row>
    <row r="18724" spans="2:5" x14ac:dyDescent="0.35">
      <c r="B18724" t="s">
        <v>21825</v>
      </c>
      <c r="C18724" t="s">
        <v>21831</v>
      </c>
      <c r="D18724" t="s">
        <v>21848</v>
      </c>
    </row>
    <row r="18725" spans="2:5" x14ac:dyDescent="0.35">
      <c r="B18725" t="s">
        <v>21826</v>
      </c>
      <c r="C18725" t="s">
        <v>21831</v>
      </c>
      <c r="D18725" t="s">
        <v>21849</v>
      </c>
    </row>
    <row r="18726" spans="2:5" x14ac:dyDescent="0.35">
      <c r="B18726" t="s">
        <v>21827</v>
      </c>
      <c r="C18726" t="s">
        <v>21831</v>
      </c>
      <c r="D18726" t="s">
        <v>21850</v>
      </c>
    </row>
    <row r="18727" spans="2:5" x14ac:dyDescent="0.35">
      <c r="B18727" t="s">
        <v>21828</v>
      </c>
      <c r="C18727" t="s">
        <v>21831</v>
      </c>
      <c r="D18727" t="s">
        <v>21851</v>
      </c>
    </row>
    <row r="18728" spans="2:5" x14ac:dyDescent="0.35">
      <c r="B18728" t="s">
        <v>21829</v>
      </c>
      <c r="C18728" t="s">
        <v>21831</v>
      </c>
      <c r="D18728" t="s">
        <v>21852</v>
      </c>
      <c r="E18728" t="s">
        <v>4149</v>
      </c>
    </row>
    <row r="18729" spans="2:5" x14ac:dyDescent="0.35">
      <c r="B18729" t="s">
        <v>9642</v>
      </c>
      <c r="C18729" t="s">
        <v>21831</v>
      </c>
      <c r="D18729" t="s">
        <v>9643</v>
      </c>
      <c r="E18729" t="s">
        <v>4149</v>
      </c>
    </row>
    <row r="18730" spans="2:5" x14ac:dyDescent="0.35">
      <c r="B18730" t="s">
        <v>7150</v>
      </c>
      <c r="C18730" t="s">
        <v>21831</v>
      </c>
    </row>
    <row r="18731" spans="2:5" x14ac:dyDescent="0.35">
      <c r="B18731" t="s">
        <v>21830</v>
      </c>
      <c r="C18731" t="s">
        <v>21831</v>
      </c>
    </row>
    <row r="18732" spans="2:5" x14ac:dyDescent="0.35">
      <c r="B18732" t="s">
        <v>9259</v>
      </c>
      <c r="C18732" t="s">
        <v>21853</v>
      </c>
      <c r="D18732" t="s">
        <v>9304</v>
      </c>
      <c r="E18732" t="s">
        <v>1057</v>
      </c>
    </row>
    <row r="18733" spans="2:5" x14ac:dyDescent="0.35">
      <c r="B18733" t="s">
        <v>21854</v>
      </c>
      <c r="C18733" t="s">
        <v>21853</v>
      </c>
      <c r="D18733" t="s">
        <v>21855</v>
      </c>
      <c r="E18733" t="s">
        <v>1057</v>
      </c>
    </row>
    <row r="18734" spans="2:5" x14ac:dyDescent="0.35">
      <c r="B18734" t="s">
        <v>21856</v>
      </c>
      <c r="C18734" t="s">
        <v>21853</v>
      </c>
      <c r="D18734" t="s">
        <v>21857</v>
      </c>
      <c r="E18734" t="s">
        <v>1057</v>
      </c>
    </row>
    <row r="18735" spans="2:5" x14ac:dyDescent="0.35">
      <c r="B18735" t="s">
        <v>21858</v>
      </c>
      <c r="C18735" t="s">
        <v>21853</v>
      </c>
      <c r="D18735" t="s">
        <v>21859</v>
      </c>
    </row>
    <row r="18736" spans="2:5" x14ac:dyDescent="0.35">
      <c r="B18736" t="s">
        <v>21860</v>
      </c>
      <c r="C18736" t="s">
        <v>21853</v>
      </c>
      <c r="D18736" t="s">
        <v>21861</v>
      </c>
      <c r="E18736" t="s">
        <v>1032</v>
      </c>
    </row>
    <row r="18737" spans="2:5" x14ac:dyDescent="0.35">
      <c r="B18737" t="s">
        <v>21862</v>
      </c>
      <c r="C18737" t="s">
        <v>21853</v>
      </c>
      <c r="D18737" t="s">
        <v>21863</v>
      </c>
      <c r="E18737" t="s">
        <v>1032</v>
      </c>
    </row>
    <row r="18738" spans="2:5" x14ac:dyDescent="0.35">
      <c r="B18738" t="s">
        <v>21864</v>
      </c>
      <c r="C18738" t="s">
        <v>21853</v>
      </c>
      <c r="D18738" t="s">
        <v>21865</v>
      </c>
      <c r="E18738" t="s">
        <v>1041</v>
      </c>
    </row>
    <row r="18739" spans="2:5" x14ac:dyDescent="0.35">
      <c r="B18739" t="s">
        <v>21866</v>
      </c>
      <c r="C18739" t="s">
        <v>21853</v>
      </c>
      <c r="D18739" t="s">
        <v>21867</v>
      </c>
      <c r="E18739" t="s">
        <v>1032</v>
      </c>
    </row>
    <row r="18740" spans="2:5" x14ac:dyDescent="0.35">
      <c r="B18740" t="s">
        <v>21868</v>
      </c>
      <c r="C18740" t="s">
        <v>21853</v>
      </c>
      <c r="D18740" t="s">
        <v>21869</v>
      </c>
      <c r="E18740" t="s">
        <v>1032</v>
      </c>
    </row>
    <row r="18741" spans="2:5" x14ac:dyDescent="0.35">
      <c r="B18741" t="s">
        <v>21870</v>
      </c>
      <c r="C18741" t="s">
        <v>21853</v>
      </c>
      <c r="D18741" t="s">
        <v>21871</v>
      </c>
      <c r="E18741" t="s">
        <v>1032</v>
      </c>
    </row>
    <row r="18742" spans="2:5" x14ac:dyDescent="0.35">
      <c r="B18742" t="s">
        <v>21872</v>
      </c>
      <c r="C18742" t="s">
        <v>21853</v>
      </c>
      <c r="D18742" t="s">
        <v>21873</v>
      </c>
    </row>
    <row r="18743" spans="2:5" x14ac:dyDescent="0.35">
      <c r="B18743" t="s">
        <v>21874</v>
      </c>
      <c r="C18743" t="s">
        <v>21853</v>
      </c>
      <c r="D18743" t="s">
        <v>21875</v>
      </c>
      <c r="E18743" t="s">
        <v>1032</v>
      </c>
    </row>
    <row r="18744" spans="2:5" x14ac:dyDescent="0.35">
      <c r="B18744" t="s">
        <v>21876</v>
      </c>
      <c r="C18744" t="s">
        <v>21853</v>
      </c>
      <c r="D18744" t="s">
        <v>21877</v>
      </c>
      <c r="E18744" t="s">
        <v>1032</v>
      </c>
    </row>
    <row r="18745" spans="2:5" x14ac:dyDescent="0.35">
      <c r="B18745" t="s">
        <v>21878</v>
      </c>
      <c r="C18745" t="s">
        <v>21853</v>
      </c>
      <c r="D18745" t="s">
        <v>21879</v>
      </c>
      <c r="E18745" t="s">
        <v>1032</v>
      </c>
    </row>
    <row r="18746" spans="2:5" x14ac:dyDescent="0.35">
      <c r="B18746" t="s">
        <v>21880</v>
      </c>
      <c r="C18746" t="s">
        <v>21853</v>
      </c>
      <c r="D18746" t="s">
        <v>21881</v>
      </c>
      <c r="E18746" t="s">
        <v>1032</v>
      </c>
    </row>
    <row r="18747" spans="2:5" x14ac:dyDescent="0.35">
      <c r="B18747" t="s">
        <v>21882</v>
      </c>
      <c r="C18747" t="s">
        <v>21853</v>
      </c>
      <c r="D18747" t="s">
        <v>21883</v>
      </c>
      <c r="E18747" t="s">
        <v>1032</v>
      </c>
    </row>
    <row r="18748" spans="2:5" x14ac:dyDescent="0.35">
      <c r="B18748" t="s">
        <v>21884</v>
      </c>
      <c r="C18748" t="s">
        <v>21853</v>
      </c>
      <c r="D18748" t="s">
        <v>21885</v>
      </c>
      <c r="E18748" t="s">
        <v>1032</v>
      </c>
    </row>
    <row r="18749" spans="2:5" x14ac:dyDescent="0.35">
      <c r="B18749" t="s">
        <v>21886</v>
      </c>
      <c r="C18749" t="s">
        <v>21853</v>
      </c>
      <c r="D18749" t="s">
        <v>21887</v>
      </c>
      <c r="E18749" t="s">
        <v>1032</v>
      </c>
    </row>
    <row r="18750" spans="2:5" x14ac:dyDescent="0.35">
      <c r="B18750" t="s">
        <v>21888</v>
      </c>
      <c r="C18750" t="s">
        <v>21853</v>
      </c>
      <c r="D18750" t="s">
        <v>21889</v>
      </c>
      <c r="E18750" t="s">
        <v>1032</v>
      </c>
    </row>
    <row r="18751" spans="2:5" x14ac:dyDescent="0.35">
      <c r="B18751" t="s">
        <v>21890</v>
      </c>
      <c r="C18751" t="s">
        <v>21853</v>
      </c>
      <c r="D18751" t="s">
        <v>21891</v>
      </c>
      <c r="E18751" t="s">
        <v>1032</v>
      </c>
    </row>
    <row r="18752" spans="2:5" x14ac:dyDescent="0.35">
      <c r="B18752" t="s">
        <v>21892</v>
      </c>
      <c r="C18752" t="s">
        <v>21853</v>
      </c>
      <c r="D18752" t="s">
        <v>21893</v>
      </c>
      <c r="E18752" t="s">
        <v>1032</v>
      </c>
    </row>
    <row r="18753" spans="2:5" x14ac:dyDescent="0.35">
      <c r="B18753" t="s">
        <v>21894</v>
      </c>
      <c r="C18753" t="s">
        <v>21853</v>
      </c>
      <c r="D18753" t="s">
        <v>21895</v>
      </c>
      <c r="E18753" t="s">
        <v>1032</v>
      </c>
    </row>
    <row r="18754" spans="2:5" x14ac:dyDescent="0.35">
      <c r="B18754" t="s">
        <v>21896</v>
      </c>
      <c r="C18754" t="s">
        <v>21853</v>
      </c>
      <c r="D18754" t="s">
        <v>21897</v>
      </c>
      <c r="E18754" t="s">
        <v>1032</v>
      </c>
    </row>
    <row r="18755" spans="2:5" x14ac:dyDescent="0.35">
      <c r="B18755" t="s">
        <v>21898</v>
      </c>
      <c r="C18755" t="s">
        <v>21853</v>
      </c>
      <c r="D18755" t="s">
        <v>21899</v>
      </c>
      <c r="E18755" t="s">
        <v>1032</v>
      </c>
    </row>
    <row r="18756" spans="2:5" x14ac:dyDescent="0.35">
      <c r="B18756" t="s">
        <v>21900</v>
      </c>
      <c r="C18756" t="s">
        <v>21853</v>
      </c>
      <c r="D18756" t="s">
        <v>21901</v>
      </c>
      <c r="E18756" t="s">
        <v>1032</v>
      </c>
    </row>
    <row r="18757" spans="2:5" x14ac:dyDescent="0.35">
      <c r="B18757" t="s">
        <v>21902</v>
      </c>
      <c r="C18757" t="s">
        <v>21853</v>
      </c>
      <c r="D18757" t="s">
        <v>21903</v>
      </c>
      <c r="E18757" t="s">
        <v>1032</v>
      </c>
    </row>
    <row r="18758" spans="2:5" x14ac:dyDescent="0.35">
      <c r="B18758" t="s">
        <v>21904</v>
      </c>
      <c r="C18758" t="s">
        <v>21853</v>
      </c>
      <c r="D18758" t="s">
        <v>21905</v>
      </c>
      <c r="E18758" t="s">
        <v>1032</v>
      </c>
    </row>
    <row r="18759" spans="2:5" x14ac:dyDescent="0.35">
      <c r="B18759" t="s">
        <v>21906</v>
      </c>
      <c r="C18759" t="s">
        <v>21853</v>
      </c>
      <c r="D18759" t="s">
        <v>21907</v>
      </c>
      <c r="E18759" t="s">
        <v>1046</v>
      </c>
    </row>
    <row r="18760" spans="2:5" x14ac:dyDescent="0.35">
      <c r="B18760" t="s">
        <v>21908</v>
      </c>
      <c r="C18760" t="s">
        <v>21853</v>
      </c>
      <c r="D18760" t="s">
        <v>21909</v>
      </c>
      <c r="E18760" t="s">
        <v>1046</v>
      </c>
    </row>
    <row r="18761" spans="2:5" x14ac:dyDescent="0.35">
      <c r="B18761" t="s">
        <v>21910</v>
      </c>
      <c r="C18761" t="s">
        <v>21853</v>
      </c>
      <c r="D18761" t="s">
        <v>21911</v>
      </c>
    </row>
    <row r="18762" spans="2:5" x14ac:dyDescent="0.35">
      <c r="B18762" t="s">
        <v>21912</v>
      </c>
      <c r="C18762" t="s">
        <v>21853</v>
      </c>
      <c r="D18762" t="s">
        <v>21913</v>
      </c>
      <c r="E18762" t="s">
        <v>1046</v>
      </c>
    </row>
    <row r="18763" spans="2:5" x14ac:dyDescent="0.35">
      <c r="B18763" t="s">
        <v>21914</v>
      </c>
      <c r="C18763" t="s">
        <v>21853</v>
      </c>
      <c r="D18763" t="s">
        <v>21915</v>
      </c>
    </row>
    <row r="18764" spans="2:5" x14ac:dyDescent="0.35">
      <c r="B18764" t="s">
        <v>21916</v>
      </c>
      <c r="C18764" t="s">
        <v>21853</v>
      </c>
      <c r="D18764" t="s">
        <v>21917</v>
      </c>
    </row>
    <row r="18765" spans="2:5" x14ac:dyDescent="0.35">
      <c r="B18765" t="s">
        <v>21918</v>
      </c>
      <c r="C18765" t="s">
        <v>21853</v>
      </c>
      <c r="D18765" t="s">
        <v>21919</v>
      </c>
    </row>
    <row r="18766" spans="2:5" x14ac:dyDescent="0.35">
      <c r="B18766" t="s">
        <v>21920</v>
      </c>
      <c r="C18766" t="s">
        <v>21853</v>
      </c>
      <c r="D18766" t="s">
        <v>21921</v>
      </c>
    </row>
    <row r="18767" spans="2:5" x14ac:dyDescent="0.35">
      <c r="B18767" t="s">
        <v>21922</v>
      </c>
      <c r="C18767" t="s">
        <v>21853</v>
      </c>
      <c r="D18767" t="s">
        <v>21923</v>
      </c>
      <c r="E18767" t="s">
        <v>1059</v>
      </c>
    </row>
    <row r="18768" spans="2:5" x14ac:dyDescent="0.35">
      <c r="B18768" t="s">
        <v>21924</v>
      </c>
      <c r="C18768" t="s">
        <v>21853</v>
      </c>
      <c r="D18768" t="s">
        <v>21925</v>
      </c>
      <c r="E18768" t="s">
        <v>1028</v>
      </c>
    </row>
    <row r="18769" spans="2:5" x14ac:dyDescent="0.35">
      <c r="B18769" t="s">
        <v>21814</v>
      </c>
      <c r="C18769" t="s">
        <v>21853</v>
      </c>
      <c r="D18769" t="s">
        <v>21837</v>
      </c>
      <c r="E18769" t="s">
        <v>1028</v>
      </c>
    </row>
    <row r="18770" spans="2:5" x14ac:dyDescent="0.35">
      <c r="B18770" t="s">
        <v>21926</v>
      </c>
      <c r="C18770" t="s">
        <v>21853</v>
      </c>
      <c r="D18770" t="s">
        <v>21927</v>
      </c>
      <c r="E18770" t="s">
        <v>1028</v>
      </c>
    </row>
    <row r="18771" spans="2:5" x14ac:dyDescent="0.35">
      <c r="B18771" t="s">
        <v>21928</v>
      </c>
      <c r="C18771" t="s">
        <v>21853</v>
      </c>
      <c r="D18771" t="s">
        <v>21929</v>
      </c>
      <c r="E18771" t="s">
        <v>1028</v>
      </c>
    </row>
    <row r="18772" spans="2:5" x14ac:dyDescent="0.35">
      <c r="B18772" t="s">
        <v>21930</v>
      </c>
      <c r="C18772" t="s">
        <v>21853</v>
      </c>
      <c r="D18772" t="s">
        <v>21931</v>
      </c>
      <c r="E18772" t="s">
        <v>1028</v>
      </c>
    </row>
    <row r="18773" spans="2:5" x14ac:dyDescent="0.35">
      <c r="B18773" t="s">
        <v>21932</v>
      </c>
      <c r="C18773" t="s">
        <v>21853</v>
      </c>
      <c r="D18773" t="s">
        <v>21933</v>
      </c>
      <c r="E18773" t="s">
        <v>1028</v>
      </c>
    </row>
    <row r="18774" spans="2:5" x14ac:dyDescent="0.35">
      <c r="B18774" t="s">
        <v>21934</v>
      </c>
      <c r="C18774" t="s">
        <v>21853</v>
      </c>
      <c r="D18774" t="s">
        <v>21935</v>
      </c>
      <c r="E18774" t="s">
        <v>1028</v>
      </c>
    </row>
    <row r="18775" spans="2:5" x14ac:dyDescent="0.35">
      <c r="B18775" t="s">
        <v>21936</v>
      </c>
      <c r="C18775" t="s">
        <v>21853</v>
      </c>
      <c r="D18775" t="s">
        <v>21937</v>
      </c>
      <c r="E18775" t="s">
        <v>1028</v>
      </c>
    </row>
    <row r="18776" spans="2:5" x14ac:dyDescent="0.35">
      <c r="B18776" t="s">
        <v>21938</v>
      </c>
      <c r="C18776" t="s">
        <v>21853</v>
      </c>
      <c r="D18776" t="s">
        <v>21939</v>
      </c>
      <c r="E18776" t="s">
        <v>1105</v>
      </c>
    </row>
    <row r="18777" spans="2:5" x14ac:dyDescent="0.35">
      <c r="B18777" t="s">
        <v>21940</v>
      </c>
      <c r="C18777" t="s">
        <v>21853</v>
      </c>
      <c r="D18777" t="s">
        <v>21941</v>
      </c>
      <c r="E18777" t="s">
        <v>1105</v>
      </c>
    </row>
    <row r="18778" spans="2:5" x14ac:dyDescent="0.35">
      <c r="B18778" t="s">
        <v>21942</v>
      </c>
      <c r="C18778" t="s">
        <v>21853</v>
      </c>
      <c r="D18778" t="s">
        <v>21943</v>
      </c>
      <c r="E18778" t="s">
        <v>1105</v>
      </c>
    </row>
    <row r="18779" spans="2:5" x14ac:dyDescent="0.35">
      <c r="B18779" t="s">
        <v>21944</v>
      </c>
      <c r="C18779" t="s">
        <v>21853</v>
      </c>
      <c r="D18779" t="s">
        <v>21945</v>
      </c>
      <c r="E18779" t="s">
        <v>1105</v>
      </c>
    </row>
    <row r="18780" spans="2:5" x14ac:dyDescent="0.35">
      <c r="B18780" t="s">
        <v>21946</v>
      </c>
      <c r="C18780" t="s">
        <v>21853</v>
      </c>
      <c r="D18780" t="s">
        <v>21947</v>
      </c>
      <c r="E18780" t="s">
        <v>1041</v>
      </c>
    </row>
    <row r="18781" spans="2:5" x14ac:dyDescent="0.35">
      <c r="B18781" t="s">
        <v>21948</v>
      </c>
      <c r="C18781" t="s">
        <v>21853</v>
      </c>
      <c r="D18781" t="s">
        <v>21949</v>
      </c>
      <c r="E18781" t="s">
        <v>1041</v>
      </c>
    </row>
    <row r="18782" spans="2:5" x14ac:dyDescent="0.35">
      <c r="B18782" t="s">
        <v>21950</v>
      </c>
      <c r="C18782" t="s">
        <v>21853</v>
      </c>
      <c r="D18782" t="s">
        <v>21951</v>
      </c>
      <c r="E18782" t="s">
        <v>1041</v>
      </c>
    </row>
    <row r="18783" spans="2:5" x14ac:dyDescent="0.35">
      <c r="B18783" t="s">
        <v>21952</v>
      </c>
      <c r="C18783" t="s">
        <v>21853</v>
      </c>
      <c r="D18783" t="s">
        <v>21953</v>
      </c>
      <c r="E18783" t="s">
        <v>1041</v>
      </c>
    </row>
    <row r="18784" spans="2:5" x14ac:dyDescent="0.35">
      <c r="B18784" t="s">
        <v>21954</v>
      </c>
      <c r="C18784" t="s">
        <v>21853</v>
      </c>
      <c r="D18784" t="s">
        <v>21955</v>
      </c>
      <c r="E18784" t="s">
        <v>1041</v>
      </c>
    </row>
    <row r="18785" spans="2:5" x14ac:dyDescent="0.35">
      <c r="B18785" t="s">
        <v>21956</v>
      </c>
      <c r="C18785" t="s">
        <v>21853</v>
      </c>
      <c r="D18785" t="s">
        <v>21957</v>
      </c>
    </row>
    <row r="18786" spans="2:5" x14ac:dyDescent="0.35">
      <c r="B18786" t="s">
        <v>9510</v>
      </c>
      <c r="C18786" t="s">
        <v>21853</v>
      </c>
      <c r="D18786" t="s">
        <v>9511</v>
      </c>
      <c r="E18786" t="s">
        <v>1062</v>
      </c>
    </row>
    <row r="18787" spans="2:5" x14ac:dyDescent="0.35">
      <c r="B18787" t="s">
        <v>21958</v>
      </c>
      <c r="C18787" t="s">
        <v>21853</v>
      </c>
      <c r="D18787" t="s">
        <v>21959</v>
      </c>
      <c r="E18787" t="s">
        <v>1041</v>
      </c>
    </row>
    <row r="18788" spans="2:5" x14ac:dyDescent="0.35">
      <c r="B18788" t="s">
        <v>21960</v>
      </c>
      <c r="C18788" t="s">
        <v>21853</v>
      </c>
      <c r="D18788" t="s">
        <v>21961</v>
      </c>
      <c r="E18788" t="s">
        <v>1062</v>
      </c>
    </row>
    <row r="18789" spans="2:5" x14ac:dyDescent="0.35">
      <c r="B18789" t="s">
        <v>21962</v>
      </c>
      <c r="C18789" t="s">
        <v>21853</v>
      </c>
      <c r="D18789" t="s">
        <v>21963</v>
      </c>
      <c r="E18789" t="s">
        <v>1041</v>
      </c>
    </row>
    <row r="18790" spans="2:5" x14ac:dyDescent="0.35">
      <c r="B18790" t="s">
        <v>21964</v>
      </c>
      <c r="C18790" t="s">
        <v>21853</v>
      </c>
      <c r="D18790" t="s">
        <v>21965</v>
      </c>
      <c r="E18790" t="s">
        <v>1041</v>
      </c>
    </row>
    <row r="18791" spans="2:5" x14ac:dyDescent="0.35">
      <c r="B18791" t="s">
        <v>21966</v>
      </c>
      <c r="C18791" t="s">
        <v>21853</v>
      </c>
      <c r="D18791" t="s">
        <v>21967</v>
      </c>
      <c r="E18791" t="s">
        <v>1041</v>
      </c>
    </row>
    <row r="18792" spans="2:5" x14ac:dyDescent="0.35">
      <c r="B18792" t="s">
        <v>21968</v>
      </c>
      <c r="C18792" t="s">
        <v>21853</v>
      </c>
      <c r="D18792" t="s">
        <v>21969</v>
      </c>
      <c r="E18792" t="s">
        <v>1041</v>
      </c>
    </row>
    <row r="18793" spans="2:5" x14ac:dyDescent="0.35">
      <c r="B18793" t="s">
        <v>21970</v>
      </c>
      <c r="C18793" t="s">
        <v>21853</v>
      </c>
      <c r="D18793" t="s">
        <v>21971</v>
      </c>
      <c r="E18793" t="s">
        <v>1041</v>
      </c>
    </row>
    <row r="18794" spans="2:5" x14ac:dyDescent="0.35">
      <c r="B18794" t="s">
        <v>21972</v>
      </c>
      <c r="C18794" t="s">
        <v>21853</v>
      </c>
      <c r="D18794" t="s">
        <v>21973</v>
      </c>
      <c r="E18794" t="s">
        <v>1041</v>
      </c>
    </row>
    <row r="18795" spans="2:5" x14ac:dyDescent="0.35">
      <c r="B18795" t="s">
        <v>21974</v>
      </c>
      <c r="C18795" t="s">
        <v>21853</v>
      </c>
      <c r="D18795" t="s">
        <v>21975</v>
      </c>
      <c r="E18795" t="s">
        <v>1041</v>
      </c>
    </row>
    <row r="18796" spans="2:5" x14ac:dyDescent="0.35">
      <c r="B18796" t="s">
        <v>21976</v>
      </c>
      <c r="C18796" t="s">
        <v>21853</v>
      </c>
      <c r="D18796" t="s">
        <v>21977</v>
      </c>
      <c r="E18796" t="s">
        <v>1041</v>
      </c>
    </row>
    <row r="18797" spans="2:5" x14ac:dyDescent="0.35">
      <c r="B18797" t="s">
        <v>21978</v>
      </c>
      <c r="C18797" t="s">
        <v>21853</v>
      </c>
      <c r="D18797" t="s">
        <v>21979</v>
      </c>
      <c r="E18797" t="s">
        <v>1041</v>
      </c>
    </row>
    <row r="18798" spans="2:5" x14ac:dyDescent="0.35">
      <c r="B18798" t="s">
        <v>21980</v>
      </c>
      <c r="C18798" t="s">
        <v>21853</v>
      </c>
      <c r="D18798" t="s">
        <v>21981</v>
      </c>
      <c r="E18798" t="s">
        <v>1041</v>
      </c>
    </row>
    <row r="18799" spans="2:5" x14ac:dyDescent="0.35">
      <c r="B18799" t="s">
        <v>21982</v>
      </c>
      <c r="C18799" t="s">
        <v>21853</v>
      </c>
      <c r="D18799" t="s">
        <v>21983</v>
      </c>
    </row>
    <row r="18800" spans="2:5" x14ac:dyDescent="0.35">
      <c r="B18800" t="s">
        <v>21984</v>
      </c>
      <c r="C18800" t="s">
        <v>21853</v>
      </c>
      <c r="D18800" t="s">
        <v>21985</v>
      </c>
      <c r="E18800" t="s">
        <v>1041</v>
      </c>
    </row>
    <row r="18801" spans="2:5" x14ac:dyDescent="0.35">
      <c r="B18801" t="s">
        <v>21986</v>
      </c>
      <c r="C18801" t="s">
        <v>21853</v>
      </c>
      <c r="D18801" t="s">
        <v>21987</v>
      </c>
      <c r="E18801" t="s">
        <v>1041</v>
      </c>
    </row>
    <row r="18802" spans="2:5" x14ac:dyDescent="0.35">
      <c r="B18802" t="s">
        <v>21988</v>
      </c>
      <c r="C18802" t="s">
        <v>21853</v>
      </c>
      <c r="D18802" t="s">
        <v>21989</v>
      </c>
      <c r="E18802" t="s">
        <v>1062</v>
      </c>
    </row>
    <row r="18803" spans="2:5" x14ac:dyDescent="0.35">
      <c r="B18803" t="s">
        <v>21990</v>
      </c>
      <c r="C18803" t="s">
        <v>21853</v>
      </c>
      <c r="D18803" t="s">
        <v>21991</v>
      </c>
    </row>
    <row r="18804" spans="2:5" x14ac:dyDescent="0.35">
      <c r="B18804" t="s">
        <v>21992</v>
      </c>
      <c r="C18804" t="s">
        <v>21853</v>
      </c>
      <c r="D18804" t="s">
        <v>21993</v>
      </c>
      <c r="E18804" t="s">
        <v>1041</v>
      </c>
    </row>
    <row r="18805" spans="2:5" x14ac:dyDescent="0.35">
      <c r="B18805" t="s">
        <v>21994</v>
      </c>
      <c r="C18805" t="s">
        <v>21853</v>
      </c>
      <c r="D18805" t="s">
        <v>21995</v>
      </c>
    </row>
    <row r="18806" spans="2:5" x14ac:dyDescent="0.35">
      <c r="B18806" t="s">
        <v>21996</v>
      </c>
      <c r="C18806" t="s">
        <v>21853</v>
      </c>
      <c r="D18806" t="s">
        <v>21997</v>
      </c>
      <c r="E18806" t="s">
        <v>1041</v>
      </c>
    </row>
    <row r="18807" spans="2:5" x14ac:dyDescent="0.35">
      <c r="B18807" t="s">
        <v>21998</v>
      </c>
      <c r="C18807" t="s">
        <v>21853</v>
      </c>
      <c r="D18807" t="s">
        <v>21999</v>
      </c>
      <c r="E18807" t="s">
        <v>1041</v>
      </c>
    </row>
    <row r="18808" spans="2:5" x14ac:dyDescent="0.35">
      <c r="B18808" t="s">
        <v>22000</v>
      </c>
      <c r="C18808" t="s">
        <v>21853</v>
      </c>
      <c r="D18808" t="s">
        <v>22001</v>
      </c>
      <c r="E18808" t="s">
        <v>1041</v>
      </c>
    </row>
    <row r="18809" spans="2:5" x14ac:dyDescent="0.35">
      <c r="B18809" t="s">
        <v>22002</v>
      </c>
      <c r="C18809" t="s">
        <v>21853</v>
      </c>
      <c r="D18809" t="s">
        <v>22003</v>
      </c>
      <c r="E18809" t="s">
        <v>1062</v>
      </c>
    </row>
    <row r="18810" spans="2:5" x14ac:dyDescent="0.35">
      <c r="B18810" t="s">
        <v>22004</v>
      </c>
      <c r="C18810" t="s">
        <v>21853</v>
      </c>
      <c r="D18810" t="s">
        <v>22005</v>
      </c>
      <c r="E18810" t="s">
        <v>1041</v>
      </c>
    </row>
    <row r="18811" spans="2:5" x14ac:dyDescent="0.35">
      <c r="B18811" t="s">
        <v>21819</v>
      </c>
      <c r="C18811" t="s">
        <v>21853</v>
      </c>
      <c r="D18811" t="s">
        <v>21842</v>
      </c>
      <c r="E18811" t="s">
        <v>1041</v>
      </c>
    </row>
    <row r="18812" spans="2:5" x14ac:dyDescent="0.35">
      <c r="B18812" t="s">
        <v>22006</v>
      </c>
      <c r="C18812" t="s">
        <v>21853</v>
      </c>
      <c r="D18812" t="s">
        <v>22007</v>
      </c>
      <c r="E18812" t="s">
        <v>1041</v>
      </c>
    </row>
    <row r="18813" spans="2:5" x14ac:dyDescent="0.35">
      <c r="B18813" t="s">
        <v>22008</v>
      </c>
      <c r="C18813" t="s">
        <v>21853</v>
      </c>
      <c r="D18813" t="s">
        <v>22009</v>
      </c>
      <c r="E18813" t="s">
        <v>1041</v>
      </c>
    </row>
    <row r="18814" spans="2:5" x14ac:dyDescent="0.35">
      <c r="B18814" t="s">
        <v>22010</v>
      </c>
      <c r="C18814" t="s">
        <v>21853</v>
      </c>
      <c r="D18814" t="s">
        <v>22011</v>
      </c>
    </row>
    <row r="18815" spans="2:5" x14ac:dyDescent="0.35">
      <c r="B18815" t="s">
        <v>22012</v>
      </c>
      <c r="C18815" t="s">
        <v>21853</v>
      </c>
      <c r="D18815" t="s">
        <v>22013</v>
      </c>
    </row>
    <row r="18816" spans="2:5" x14ac:dyDescent="0.35">
      <c r="B18816" t="s">
        <v>22014</v>
      </c>
      <c r="C18816" t="s">
        <v>21853</v>
      </c>
      <c r="D18816" t="s">
        <v>22015</v>
      </c>
      <c r="E18816" t="s">
        <v>1041</v>
      </c>
    </row>
    <row r="18817" spans="2:5" x14ac:dyDescent="0.35">
      <c r="B18817" t="s">
        <v>22016</v>
      </c>
      <c r="C18817" t="s">
        <v>21853</v>
      </c>
      <c r="D18817" t="s">
        <v>22017</v>
      </c>
      <c r="E18817" t="s">
        <v>1041</v>
      </c>
    </row>
    <row r="18818" spans="2:5" x14ac:dyDescent="0.35">
      <c r="B18818" t="s">
        <v>22018</v>
      </c>
      <c r="C18818" t="s">
        <v>21853</v>
      </c>
      <c r="D18818" t="s">
        <v>22019</v>
      </c>
      <c r="E18818" t="s">
        <v>1041</v>
      </c>
    </row>
    <row r="18819" spans="2:5" x14ac:dyDescent="0.35">
      <c r="B18819" t="s">
        <v>22020</v>
      </c>
      <c r="C18819" t="s">
        <v>21853</v>
      </c>
      <c r="D18819" t="s">
        <v>22021</v>
      </c>
    </row>
    <row r="18820" spans="2:5" x14ac:dyDescent="0.35">
      <c r="B18820" t="s">
        <v>22022</v>
      </c>
      <c r="C18820" t="s">
        <v>21853</v>
      </c>
      <c r="D18820" t="s">
        <v>22023</v>
      </c>
      <c r="E18820" t="s">
        <v>1062</v>
      </c>
    </row>
    <row r="18821" spans="2:5" x14ac:dyDescent="0.35">
      <c r="B18821" t="s">
        <v>22024</v>
      </c>
      <c r="C18821" t="s">
        <v>21853</v>
      </c>
      <c r="D18821" t="s">
        <v>22025</v>
      </c>
      <c r="E18821" t="s">
        <v>1062</v>
      </c>
    </row>
    <row r="18822" spans="2:5" x14ac:dyDescent="0.35">
      <c r="B18822" t="s">
        <v>22026</v>
      </c>
      <c r="C18822" t="s">
        <v>21853</v>
      </c>
      <c r="D18822" t="s">
        <v>22027</v>
      </c>
    </row>
    <row r="18823" spans="2:5" x14ac:dyDescent="0.35">
      <c r="B18823" t="s">
        <v>22028</v>
      </c>
      <c r="C18823" t="s">
        <v>21853</v>
      </c>
      <c r="D18823" t="s">
        <v>22029</v>
      </c>
      <c r="E18823" t="s">
        <v>1062</v>
      </c>
    </row>
    <row r="18824" spans="2:5" x14ac:dyDescent="0.35">
      <c r="B18824" t="s">
        <v>22030</v>
      </c>
      <c r="C18824" t="s">
        <v>21853</v>
      </c>
      <c r="D18824" t="s">
        <v>22031</v>
      </c>
    </row>
    <row r="18825" spans="2:5" x14ac:dyDescent="0.35">
      <c r="B18825" t="s">
        <v>22032</v>
      </c>
      <c r="C18825" t="s">
        <v>21853</v>
      </c>
      <c r="D18825" t="s">
        <v>22033</v>
      </c>
      <c r="E18825" t="s">
        <v>1062</v>
      </c>
    </row>
    <row r="18826" spans="2:5" x14ac:dyDescent="0.35">
      <c r="B18826" t="s">
        <v>22034</v>
      </c>
      <c r="C18826" t="s">
        <v>21853</v>
      </c>
      <c r="D18826" t="s">
        <v>22035</v>
      </c>
    </row>
    <row r="18827" spans="2:5" x14ac:dyDescent="0.35">
      <c r="B18827" t="s">
        <v>22036</v>
      </c>
      <c r="C18827" t="s">
        <v>21853</v>
      </c>
      <c r="D18827" t="s">
        <v>22037</v>
      </c>
      <c r="E18827" t="s">
        <v>1062</v>
      </c>
    </row>
    <row r="18828" spans="2:5" x14ac:dyDescent="0.35">
      <c r="B18828" t="s">
        <v>22038</v>
      </c>
      <c r="C18828" t="s">
        <v>21853</v>
      </c>
      <c r="D18828" t="s">
        <v>22039</v>
      </c>
    </row>
    <row r="18829" spans="2:5" x14ac:dyDescent="0.35">
      <c r="B18829" t="s">
        <v>22040</v>
      </c>
      <c r="C18829" t="s">
        <v>21853</v>
      </c>
      <c r="D18829" t="s">
        <v>22041</v>
      </c>
      <c r="E18829" t="s">
        <v>1062</v>
      </c>
    </row>
    <row r="18830" spans="2:5" x14ac:dyDescent="0.35">
      <c r="B18830" t="s">
        <v>22042</v>
      </c>
      <c r="C18830" t="s">
        <v>21853</v>
      </c>
      <c r="D18830" t="s">
        <v>22043</v>
      </c>
    </row>
    <row r="18831" spans="2:5" x14ac:dyDescent="0.35">
      <c r="B18831" t="s">
        <v>22044</v>
      </c>
      <c r="C18831" t="s">
        <v>21853</v>
      </c>
      <c r="D18831" t="s">
        <v>22045</v>
      </c>
      <c r="E18831" t="s">
        <v>1062</v>
      </c>
    </row>
    <row r="18832" spans="2:5" x14ac:dyDescent="0.35">
      <c r="B18832" t="s">
        <v>22046</v>
      </c>
      <c r="C18832" t="s">
        <v>21853</v>
      </c>
      <c r="D18832" t="s">
        <v>22047</v>
      </c>
      <c r="E18832" t="s">
        <v>1062</v>
      </c>
    </row>
    <row r="18833" spans="2:5" x14ac:dyDescent="0.35">
      <c r="B18833" t="s">
        <v>22048</v>
      </c>
      <c r="C18833" t="s">
        <v>21853</v>
      </c>
      <c r="D18833" t="s">
        <v>22049</v>
      </c>
      <c r="E18833" t="s">
        <v>1062</v>
      </c>
    </row>
    <row r="18834" spans="2:5" x14ac:dyDescent="0.35">
      <c r="B18834" t="s">
        <v>22050</v>
      </c>
      <c r="C18834" t="s">
        <v>21853</v>
      </c>
      <c r="D18834" t="s">
        <v>22051</v>
      </c>
      <c r="E18834" t="s">
        <v>1062</v>
      </c>
    </row>
    <row r="18835" spans="2:5" x14ac:dyDescent="0.35">
      <c r="B18835" t="s">
        <v>22052</v>
      </c>
      <c r="C18835" t="s">
        <v>21853</v>
      </c>
      <c r="D18835" t="s">
        <v>22053</v>
      </c>
      <c r="E18835" t="s">
        <v>1062</v>
      </c>
    </row>
    <row r="18836" spans="2:5" x14ac:dyDescent="0.35">
      <c r="B18836" t="s">
        <v>22054</v>
      </c>
      <c r="C18836" t="s">
        <v>21853</v>
      </c>
      <c r="D18836" t="s">
        <v>22055</v>
      </c>
      <c r="E18836" t="s">
        <v>1062</v>
      </c>
    </row>
    <row r="18837" spans="2:5" x14ac:dyDescent="0.35">
      <c r="B18837" t="s">
        <v>22056</v>
      </c>
      <c r="C18837" t="s">
        <v>21853</v>
      </c>
      <c r="D18837" t="s">
        <v>22057</v>
      </c>
      <c r="E18837" t="s">
        <v>1062</v>
      </c>
    </row>
    <row r="18838" spans="2:5" x14ac:dyDescent="0.35">
      <c r="B18838" t="s">
        <v>22058</v>
      </c>
      <c r="C18838" t="s">
        <v>21853</v>
      </c>
      <c r="D18838" t="s">
        <v>22059</v>
      </c>
    </row>
    <row r="18839" spans="2:5" x14ac:dyDescent="0.35">
      <c r="B18839" t="s">
        <v>22060</v>
      </c>
      <c r="C18839" t="s">
        <v>21853</v>
      </c>
      <c r="D18839" t="s">
        <v>22061</v>
      </c>
      <c r="E18839" t="s">
        <v>1062</v>
      </c>
    </row>
    <row r="18840" spans="2:5" x14ac:dyDescent="0.35">
      <c r="B18840" t="s">
        <v>22062</v>
      </c>
      <c r="C18840" t="s">
        <v>21853</v>
      </c>
      <c r="D18840" t="s">
        <v>22063</v>
      </c>
      <c r="E18840" t="s">
        <v>1062</v>
      </c>
    </row>
    <row r="18841" spans="2:5" x14ac:dyDescent="0.35">
      <c r="B18841" t="s">
        <v>22064</v>
      </c>
      <c r="C18841" t="s">
        <v>21853</v>
      </c>
      <c r="D18841" t="s">
        <v>22065</v>
      </c>
      <c r="E18841" t="s">
        <v>1062</v>
      </c>
    </row>
    <row r="18842" spans="2:5" x14ac:dyDescent="0.35">
      <c r="B18842" t="s">
        <v>22066</v>
      </c>
      <c r="C18842" t="s">
        <v>21853</v>
      </c>
      <c r="D18842" t="s">
        <v>22067</v>
      </c>
    </row>
    <row r="18843" spans="2:5" x14ac:dyDescent="0.35">
      <c r="B18843" t="s">
        <v>22068</v>
      </c>
      <c r="C18843" t="s">
        <v>21853</v>
      </c>
      <c r="D18843" t="s">
        <v>22069</v>
      </c>
      <c r="E18843" t="s">
        <v>1062</v>
      </c>
    </row>
    <row r="18844" spans="2:5" x14ac:dyDescent="0.35">
      <c r="B18844" t="s">
        <v>22070</v>
      </c>
      <c r="C18844" t="s">
        <v>21853</v>
      </c>
      <c r="D18844" t="s">
        <v>22071</v>
      </c>
    </row>
    <row r="18845" spans="2:5" x14ac:dyDescent="0.35">
      <c r="B18845" t="s">
        <v>22072</v>
      </c>
      <c r="C18845" t="s">
        <v>21853</v>
      </c>
      <c r="D18845" t="s">
        <v>22073</v>
      </c>
    </row>
    <row r="18846" spans="2:5" x14ac:dyDescent="0.35">
      <c r="B18846" t="s">
        <v>22074</v>
      </c>
      <c r="C18846" t="s">
        <v>21853</v>
      </c>
      <c r="D18846" t="s">
        <v>22075</v>
      </c>
      <c r="E18846" t="s">
        <v>1048</v>
      </c>
    </row>
    <row r="18847" spans="2:5" x14ac:dyDescent="0.35">
      <c r="B18847" t="s">
        <v>22076</v>
      </c>
      <c r="C18847" t="s">
        <v>21853</v>
      </c>
      <c r="D18847" t="s">
        <v>22077</v>
      </c>
    </row>
    <row r="18848" spans="2:5" x14ac:dyDescent="0.35">
      <c r="B18848" t="s">
        <v>22078</v>
      </c>
      <c r="C18848" t="s">
        <v>21853</v>
      </c>
      <c r="D18848" t="s">
        <v>22079</v>
      </c>
      <c r="E18848" t="s">
        <v>1048</v>
      </c>
    </row>
    <row r="18849" spans="2:5" x14ac:dyDescent="0.35">
      <c r="B18849" t="s">
        <v>21824</v>
      </c>
      <c r="C18849" t="s">
        <v>21853</v>
      </c>
      <c r="D18849" t="s">
        <v>21847</v>
      </c>
      <c r="E18849" t="s">
        <v>1048</v>
      </c>
    </row>
    <row r="18850" spans="2:5" x14ac:dyDescent="0.35">
      <c r="B18850" t="s">
        <v>22080</v>
      </c>
      <c r="C18850" t="s">
        <v>21853</v>
      </c>
      <c r="D18850" t="s">
        <v>22081</v>
      </c>
      <c r="E18850" t="s">
        <v>1048</v>
      </c>
    </row>
    <row r="18851" spans="2:5" x14ac:dyDescent="0.35">
      <c r="B18851" t="s">
        <v>22082</v>
      </c>
      <c r="C18851" t="s">
        <v>21853</v>
      </c>
      <c r="D18851" t="s">
        <v>22083</v>
      </c>
    </row>
    <row r="18852" spans="2:5" x14ac:dyDescent="0.35">
      <c r="B18852" t="s">
        <v>22084</v>
      </c>
      <c r="C18852" t="s">
        <v>21853</v>
      </c>
      <c r="D18852" t="s">
        <v>22085</v>
      </c>
      <c r="E18852" t="s">
        <v>1048</v>
      </c>
    </row>
    <row r="18853" spans="2:5" x14ac:dyDescent="0.35">
      <c r="B18853" t="s">
        <v>22086</v>
      </c>
      <c r="C18853" t="s">
        <v>21853</v>
      </c>
      <c r="D18853" t="s">
        <v>22087</v>
      </c>
      <c r="E18853" t="s">
        <v>1048</v>
      </c>
    </row>
    <row r="18854" spans="2:5" x14ac:dyDescent="0.35">
      <c r="B18854" t="s">
        <v>9300</v>
      </c>
      <c r="C18854" t="s">
        <v>21853</v>
      </c>
      <c r="D18854" t="s">
        <v>9344</v>
      </c>
      <c r="E18854" t="s">
        <v>1048</v>
      </c>
    </row>
    <row r="18855" spans="2:5" x14ac:dyDescent="0.35">
      <c r="B18855" t="s">
        <v>22088</v>
      </c>
      <c r="C18855" t="s">
        <v>21853</v>
      </c>
      <c r="D18855" t="s">
        <v>22089</v>
      </c>
      <c r="E18855" t="s">
        <v>1048</v>
      </c>
    </row>
    <row r="18856" spans="2:5" x14ac:dyDescent="0.35">
      <c r="B18856" t="s">
        <v>21827</v>
      </c>
      <c r="C18856" t="s">
        <v>21853</v>
      </c>
      <c r="D18856" t="s">
        <v>21850</v>
      </c>
    </row>
    <row r="18857" spans="2:5" x14ac:dyDescent="0.35">
      <c r="B18857" t="s">
        <v>22090</v>
      </c>
      <c r="C18857" t="s">
        <v>21853</v>
      </c>
      <c r="D18857" t="s">
        <v>22091</v>
      </c>
    </row>
    <row r="18858" spans="2:5" x14ac:dyDescent="0.35">
      <c r="B18858" t="s">
        <v>22092</v>
      </c>
      <c r="C18858" t="s">
        <v>21853</v>
      </c>
      <c r="D18858" t="s">
        <v>22093</v>
      </c>
    </row>
    <row r="18859" spans="2:5" x14ac:dyDescent="0.35">
      <c r="B18859" t="s">
        <v>22094</v>
      </c>
      <c r="C18859" t="s">
        <v>21853</v>
      </c>
      <c r="D18859" t="s">
        <v>22095</v>
      </c>
      <c r="E18859" t="s">
        <v>4149</v>
      </c>
    </row>
    <row r="18860" spans="2:5" x14ac:dyDescent="0.35">
      <c r="B18860" t="s">
        <v>22096</v>
      </c>
      <c r="C18860" t="s">
        <v>22679</v>
      </c>
      <c r="D18860" t="s">
        <v>8684</v>
      </c>
      <c r="E18860" t="s">
        <v>1057</v>
      </c>
    </row>
    <row r="18861" spans="2:5" x14ac:dyDescent="0.35">
      <c r="B18861" t="s">
        <v>22097</v>
      </c>
      <c r="C18861" t="s">
        <v>22679</v>
      </c>
      <c r="D18861" t="s">
        <v>22681</v>
      </c>
      <c r="E18861" t="s">
        <v>1057</v>
      </c>
    </row>
    <row r="18862" spans="2:5" x14ac:dyDescent="0.35">
      <c r="B18862" t="s">
        <v>22098</v>
      </c>
      <c r="C18862" t="s">
        <v>22679</v>
      </c>
      <c r="D18862" t="s">
        <v>8201</v>
      </c>
      <c r="E18862" t="s">
        <v>1057</v>
      </c>
    </row>
    <row r="18863" spans="2:5" x14ac:dyDescent="0.35">
      <c r="B18863" t="s">
        <v>22099</v>
      </c>
      <c r="C18863" t="s">
        <v>22679</v>
      </c>
      <c r="D18863" t="s">
        <v>22682</v>
      </c>
      <c r="E18863" t="s">
        <v>1057</v>
      </c>
    </row>
    <row r="18864" spans="2:5" x14ac:dyDescent="0.35">
      <c r="B18864" t="s">
        <v>22100</v>
      </c>
      <c r="C18864" t="s">
        <v>22679</v>
      </c>
      <c r="D18864" t="s">
        <v>8307</v>
      </c>
      <c r="E18864" t="s">
        <v>1057</v>
      </c>
    </row>
    <row r="18865" spans="2:5" x14ac:dyDescent="0.35">
      <c r="B18865" t="s">
        <v>22101</v>
      </c>
      <c r="C18865" t="s">
        <v>22679</v>
      </c>
      <c r="D18865" t="s">
        <v>8307</v>
      </c>
      <c r="E18865" t="s">
        <v>1057</v>
      </c>
    </row>
    <row r="18866" spans="2:5" x14ac:dyDescent="0.35">
      <c r="B18866" t="s">
        <v>22102</v>
      </c>
      <c r="C18866" t="s">
        <v>22679</v>
      </c>
      <c r="D18866" t="s">
        <v>22683</v>
      </c>
      <c r="E18866" t="s">
        <v>1057</v>
      </c>
    </row>
    <row r="18867" spans="2:5" x14ac:dyDescent="0.35">
      <c r="B18867" t="s">
        <v>22103</v>
      </c>
      <c r="C18867" t="s">
        <v>22679</v>
      </c>
      <c r="D18867" t="s">
        <v>22684</v>
      </c>
      <c r="E18867" t="s">
        <v>1057</v>
      </c>
    </row>
    <row r="18868" spans="2:5" x14ac:dyDescent="0.35">
      <c r="B18868" t="s">
        <v>22104</v>
      </c>
      <c r="C18868" t="s">
        <v>22679</v>
      </c>
      <c r="D18868" t="s">
        <v>22684</v>
      </c>
      <c r="E18868" t="s">
        <v>1057</v>
      </c>
    </row>
    <row r="18869" spans="2:5" x14ac:dyDescent="0.35">
      <c r="B18869" t="s">
        <v>22105</v>
      </c>
      <c r="C18869" t="s">
        <v>22679</v>
      </c>
      <c r="D18869" t="s">
        <v>5459</v>
      </c>
      <c r="E18869" t="s">
        <v>1057</v>
      </c>
    </row>
    <row r="18870" spans="2:5" x14ac:dyDescent="0.35">
      <c r="B18870" t="s">
        <v>22106</v>
      </c>
      <c r="C18870" t="s">
        <v>22679</v>
      </c>
      <c r="D18870" t="s">
        <v>5459</v>
      </c>
      <c r="E18870" t="s">
        <v>1057</v>
      </c>
    </row>
    <row r="18871" spans="2:5" x14ac:dyDescent="0.35">
      <c r="B18871" t="s">
        <v>22107</v>
      </c>
      <c r="C18871" t="s">
        <v>22679</v>
      </c>
      <c r="D18871" t="s">
        <v>22685</v>
      </c>
      <c r="E18871" t="s">
        <v>1057</v>
      </c>
    </row>
    <row r="18872" spans="2:5" x14ac:dyDescent="0.35">
      <c r="B18872" t="s">
        <v>22108</v>
      </c>
      <c r="C18872" t="s">
        <v>22679</v>
      </c>
      <c r="D18872" t="s">
        <v>22686</v>
      </c>
      <c r="E18872" t="s">
        <v>1057</v>
      </c>
    </row>
    <row r="18873" spans="2:5" x14ac:dyDescent="0.35">
      <c r="B18873" t="s">
        <v>22109</v>
      </c>
      <c r="C18873" t="s">
        <v>22679</v>
      </c>
      <c r="D18873" t="s">
        <v>8718</v>
      </c>
      <c r="E18873" t="s">
        <v>1057</v>
      </c>
    </row>
    <row r="18874" spans="2:5" x14ac:dyDescent="0.35">
      <c r="B18874" t="s">
        <v>22110</v>
      </c>
      <c r="C18874" t="s">
        <v>22679</v>
      </c>
      <c r="D18874" t="s">
        <v>22687</v>
      </c>
      <c r="E18874" t="s">
        <v>1057</v>
      </c>
    </row>
    <row r="18875" spans="2:5" x14ac:dyDescent="0.35">
      <c r="B18875" t="s">
        <v>22111</v>
      </c>
      <c r="C18875" t="s">
        <v>22679</v>
      </c>
      <c r="D18875" t="s">
        <v>22688</v>
      </c>
      <c r="E18875" t="s">
        <v>1057</v>
      </c>
    </row>
    <row r="18876" spans="2:5" x14ac:dyDescent="0.35">
      <c r="B18876" t="s">
        <v>22112</v>
      </c>
      <c r="C18876" t="s">
        <v>22679</v>
      </c>
      <c r="D18876" t="s">
        <v>22689</v>
      </c>
      <c r="E18876" t="s">
        <v>1057</v>
      </c>
    </row>
    <row r="18877" spans="2:5" x14ac:dyDescent="0.35">
      <c r="B18877" t="s">
        <v>22113</v>
      </c>
      <c r="C18877" t="s">
        <v>22679</v>
      </c>
      <c r="D18877" t="s">
        <v>22690</v>
      </c>
      <c r="E18877" t="s">
        <v>1032</v>
      </c>
    </row>
    <row r="18878" spans="2:5" x14ac:dyDescent="0.35">
      <c r="B18878" t="s">
        <v>22114</v>
      </c>
      <c r="C18878" t="s">
        <v>22679</v>
      </c>
      <c r="D18878" t="s">
        <v>22691</v>
      </c>
      <c r="E18878" t="s">
        <v>1032</v>
      </c>
    </row>
    <row r="18879" spans="2:5" x14ac:dyDescent="0.35">
      <c r="B18879" t="s">
        <v>22115</v>
      </c>
      <c r="C18879" t="s">
        <v>22679</v>
      </c>
      <c r="D18879" t="s">
        <v>22692</v>
      </c>
      <c r="E18879" t="s">
        <v>1032</v>
      </c>
    </row>
    <row r="18880" spans="2:5" x14ac:dyDescent="0.35">
      <c r="B18880" t="s">
        <v>22116</v>
      </c>
      <c r="C18880" t="s">
        <v>22679</v>
      </c>
      <c r="D18880" t="s">
        <v>22693</v>
      </c>
      <c r="E18880" t="s">
        <v>1032</v>
      </c>
    </row>
    <row r="18881" spans="2:5" x14ac:dyDescent="0.35">
      <c r="B18881" t="s">
        <v>22117</v>
      </c>
      <c r="C18881" t="s">
        <v>22679</v>
      </c>
      <c r="D18881" t="s">
        <v>22694</v>
      </c>
      <c r="E18881" t="s">
        <v>1032</v>
      </c>
    </row>
    <row r="18882" spans="2:5" x14ac:dyDescent="0.35">
      <c r="B18882" t="s">
        <v>22118</v>
      </c>
      <c r="C18882" t="s">
        <v>22679</v>
      </c>
      <c r="D18882" t="s">
        <v>1514</v>
      </c>
      <c r="E18882" t="s">
        <v>1032</v>
      </c>
    </row>
    <row r="18883" spans="2:5" x14ac:dyDescent="0.35">
      <c r="B18883" t="s">
        <v>22119</v>
      </c>
      <c r="C18883" t="s">
        <v>22679</v>
      </c>
      <c r="D18883" t="s">
        <v>22695</v>
      </c>
      <c r="E18883" t="s">
        <v>1032</v>
      </c>
    </row>
    <row r="18884" spans="2:5" x14ac:dyDescent="0.35">
      <c r="B18884" t="s">
        <v>22120</v>
      </c>
      <c r="C18884" t="s">
        <v>22679</v>
      </c>
      <c r="D18884" t="s">
        <v>8241</v>
      </c>
      <c r="E18884" t="s">
        <v>4149</v>
      </c>
    </row>
    <row r="18885" spans="2:5" x14ac:dyDescent="0.35">
      <c r="B18885" t="s">
        <v>22121</v>
      </c>
      <c r="C18885" t="s">
        <v>22679</v>
      </c>
      <c r="D18885" t="s">
        <v>22696</v>
      </c>
      <c r="E18885" t="s">
        <v>1032</v>
      </c>
    </row>
    <row r="18886" spans="2:5" x14ac:dyDescent="0.35">
      <c r="B18886" t="s">
        <v>22122</v>
      </c>
      <c r="C18886" t="s">
        <v>22679</v>
      </c>
      <c r="D18886" t="s">
        <v>1262</v>
      </c>
      <c r="E18886" t="s">
        <v>1041</v>
      </c>
    </row>
    <row r="18887" spans="2:5" x14ac:dyDescent="0.35">
      <c r="B18887" t="s">
        <v>22123</v>
      </c>
      <c r="C18887" t="s">
        <v>22679</v>
      </c>
      <c r="D18887" t="s">
        <v>22697</v>
      </c>
      <c r="E18887" t="s">
        <v>1032</v>
      </c>
    </row>
    <row r="18888" spans="2:5" x14ac:dyDescent="0.35">
      <c r="B18888" t="s">
        <v>22124</v>
      </c>
      <c r="C18888" t="s">
        <v>22679</v>
      </c>
      <c r="D18888" t="s">
        <v>8334</v>
      </c>
      <c r="E18888" t="s">
        <v>1041</v>
      </c>
    </row>
    <row r="18889" spans="2:5" x14ac:dyDescent="0.35">
      <c r="B18889" t="s">
        <v>22125</v>
      </c>
      <c r="C18889" t="s">
        <v>22679</v>
      </c>
      <c r="D18889" t="s">
        <v>22698</v>
      </c>
      <c r="E18889" t="s">
        <v>1032</v>
      </c>
    </row>
    <row r="18890" spans="2:5" x14ac:dyDescent="0.35">
      <c r="B18890" t="s">
        <v>22126</v>
      </c>
      <c r="C18890" t="s">
        <v>22679</v>
      </c>
      <c r="D18890" t="s">
        <v>22699</v>
      </c>
      <c r="E18890" t="s">
        <v>1032</v>
      </c>
    </row>
    <row r="18891" spans="2:5" x14ac:dyDescent="0.35">
      <c r="B18891" t="s">
        <v>22127</v>
      </c>
      <c r="C18891" t="s">
        <v>22679</v>
      </c>
      <c r="D18891" t="s">
        <v>8354</v>
      </c>
      <c r="E18891" t="s">
        <v>1032</v>
      </c>
    </row>
    <row r="18892" spans="2:5" x14ac:dyDescent="0.35">
      <c r="B18892" t="s">
        <v>22128</v>
      </c>
      <c r="C18892" t="s">
        <v>22679</v>
      </c>
      <c r="D18892" t="s">
        <v>22700</v>
      </c>
      <c r="E18892" t="s">
        <v>1032</v>
      </c>
    </row>
    <row r="18893" spans="2:5" x14ac:dyDescent="0.35">
      <c r="B18893" t="s">
        <v>22129</v>
      </c>
      <c r="C18893" t="s">
        <v>22679</v>
      </c>
      <c r="D18893" t="s">
        <v>22701</v>
      </c>
      <c r="E18893" t="s">
        <v>4149</v>
      </c>
    </row>
    <row r="18894" spans="2:5" x14ac:dyDescent="0.35">
      <c r="B18894" t="s">
        <v>22130</v>
      </c>
      <c r="C18894" t="s">
        <v>22679</v>
      </c>
      <c r="D18894" t="s">
        <v>22701</v>
      </c>
      <c r="E18894" t="s">
        <v>4149</v>
      </c>
    </row>
    <row r="18895" spans="2:5" x14ac:dyDescent="0.35">
      <c r="B18895" t="s">
        <v>22131</v>
      </c>
      <c r="C18895" t="s">
        <v>22679</v>
      </c>
      <c r="D18895" t="s">
        <v>22702</v>
      </c>
      <c r="E18895" t="s">
        <v>1032</v>
      </c>
    </row>
    <row r="18896" spans="2:5" x14ac:dyDescent="0.35">
      <c r="B18896" t="s">
        <v>22132</v>
      </c>
      <c r="C18896" t="s">
        <v>22679</v>
      </c>
      <c r="D18896" t="s">
        <v>5317</v>
      </c>
      <c r="E18896" t="s">
        <v>1032</v>
      </c>
    </row>
    <row r="18897" spans="2:5" x14ac:dyDescent="0.35">
      <c r="B18897" t="s">
        <v>22133</v>
      </c>
      <c r="C18897" t="s">
        <v>22679</v>
      </c>
      <c r="D18897" t="s">
        <v>22703</v>
      </c>
      <c r="E18897" t="s">
        <v>1032</v>
      </c>
    </row>
    <row r="18898" spans="2:5" x14ac:dyDescent="0.35">
      <c r="B18898" t="s">
        <v>22134</v>
      </c>
      <c r="C18898" t="s">
        <v>22679</v>
      </c>
      <c r="D18898" t="s">
        <v>14241</v>
      </c>
      <c r="E18898" t="s">
        <v>4149</v>
      </c>
    </row>
    <row r="18899" spans="2:5" x14ac:dyDescent="0.35">
      <c r="B18899" t="s">
        <v>22135</v>
      </c>
      <c r="C18899" t="s">
        <v>22679</v>
      </c>
      <c r="D18899" t="s">
        <v>22704</v>
      </c>
      <c r="E18899" t="s">
        <v>1105</v>
      </c>
    </row>
    <row r="18900" spans="2:5" x14ac:dyDescent="0.35">
      <c r="B18900" t="s">
        <v>22136</v>
      </c>
      <c r="C18900" t="s">
        <v>22679</v>
      </c>
      <c r="D18900" t="s">
        <v>22705</v>
      </c>
      <c r="E18900" t="s">
        <v>1105</v>
      </c>
    </row>
    <row r="18901" spans="2:5" x14ac:dyDescent="0.35">
      <c r="B18901" t="s">
        <v>22137</v>
      </c>
      <c r="C18901" t="s">
        <v>22679</v>
      </c>
      <c r="D18901" t="s">
        <v>22706</v>
      </c>
      <c r="E18901" t="s">
        <v>4149</v>
      </c>
    </row>
    <row r="18902" spans="2:5" x14ac:dyDescent="0.35">
      <c r="B18902" t="s">
        <v>22138</v>
      </c>
      <c r="C18902" t="s">
        <v>22679</v>
      </c>
      <c r="D18902" t="s">
        <v>4547</v>
      </c>
      <c r="E18902" t="s">
        <v>4149</v>
      </c>
    </row>
    <row r="18903" spans="2:5" x14ac:dyDescent="0.35">
      <c r="B18903" t="s">
        <v>22139</v>
      </c>
      <c r="C18903" t="s">
        <v>22679</v>
      </c>
      <c r="D18903" t="s">
        <v>4325</v>
      </c>
      <c r="E18903" t="s">
        <v>1046</v>
      </c>
    </row>
    <row r="18904" spans="2:5" x14ac:dyDescent="0.35">
      <c r="B18904" t="s">
        <v>22140</v>
      </c>
      <c r="C18904" t="s">
        <v>22679</v>
      </c>
      <c r="D18904" t="s">
        <v>22707</v>
      </c>
      <c r="E18904" t="s">
        <v>1046</v>
      </c>
    </row>
    <row r="18905" spans="2:5" x14ac:dyDescent="0.35">
      <c r="B18905" t="s">
        <v>22141</v>
      </c>
      <c r="C18905" t="s">
        <v>22679</v>
      </c>
      <c r="D18905" t="s">
        <v>22708</v>
      </c>
      <c r="E18905" t="s">
        <v>1046</v>
      </c>
    </row>
    <row r="18906" spans="2:5" x14ac:dyDescent="0.35">
      <c r="B18906" t="s">
        <v>22142</v>
      </c>
      <c r="C18906" t="s">
        <v>22679</v>
      </c>
      <c r="D18906" t="s">
        <v>22709</v>
      </c>
      <c r="E18906" t="s">
        <v>1046</v>
      </c>
    </row>
    <row r="18907" spans="2:5" x14ac:dyDescent="0.35">
      <c r="B18907" t="s">
        <v>22143</v>
      </c>
      <c r="C18907" t="s">
        <v>22679</v>
      </c>
      <c r="D18907" t="s">
        <v>8158</v>
      </c>
      <c r="E18907" t="s">
        <v>1046</v>
      </c>
    </row>
    <row r="18908" spans="2:5" x14ac:dyDescent="0.35">
      <c r="B18908" t="s">
        <v>22144</v>
      </c>
      <c r="C18908" t="s">
        <v>22679</v>
      </c>
      <c r="D18908" t="s">
        <v>22710</v>
      </c>
      <c r="E18908" t="s">
        <v>1046</v>
      </c>
    </row>
    <row r="18909" spans="2:5" x14ac:dyDescent="0.35">
      <c r="B18909" t="s">
        <v>22145</v>
      </c>
      <c r="C18909" t="s">
        <v>22679</v>
      </c>
      <c r="D18909" t="s">
        <v>22711</v>
      </c>
      <c r="E18909" t="s">
        <v>1046</v>
      </c>
    </row>
    <row r="18910" spans="2:5" x14ac:dyDescent="0.35">
      <c r="B18910" t="s">
        <v>22146</v>
      </c>
      <c r="C18910" t="s">
        <v>22679</v>
      </c>
      <c r="D18910" t="s">
        <v>22712</v>
      </c>
      <c r="E18910" t="s">
        <v>1046</v>
      </c>
    </row>
    <row r="18911" spans="2:5" x14ac:dyDescent="0.35">
      <c r="B18911" t="s">
        <v>22147</v>
      </c>
      <c r="C18911" t="s">
        <v>22679</v>
      </c>
      <c r="D18911" t="s">
        <v>8328</v>
      </c>
      <c r="E18911" t="s">
        <v>1046</v>
      </c>
    </row>
    <row r="18912" spans="2:5" x14ac:dyDescent="0.35">
      <c r="B18912" t="s">
        <v>22148</v>
      </c>
      <c r="C18912" t="s">
        <v>22679</v>
      </c>
      <c r="D18912" t="s">
        <v>22713</v>
      </c>
      <c r="E18912" t="s">
        <v>1046</v>
      </c>
    </row>
    <row r="18913" spans="2:5" x14ac:dyDescent="0.35">
      <c r="B18913" t="s">
        <v>22149</v>
      </c>
      <c r="C18913" t="s">
        <v>22679</v>
      </c>
      <c r="D18913" t="s">
        <v>8644</v>
      </c>
      <c r="E18913" t="s">
        <v>1046</v>
      </c>
    </row>
    <row r="18914" spans="2:5" x14ac:dyDescent="0.35">
      <c r="B18914" t="s">
        <v>22150</v>
      </c>
      <c r="C18914" t="s">
        <v>22679</v>
      </c>
      <c r="D18914" t="s">
        <v>22714</v>
      </c>
      <c r="E18914" t="s">
        <v>1046</v>
      </c>
    </row>
    <row r="18915" spans="2:5" x14ac:dyDescent="0.35">
      <c r="B18915" t="s">
        <v>22151</v>
      </c>
      <c r="C18915" t="s">
        <v>22679</v>
      </c>
      <c r="D18915" t="s">
        <v>22715</v>
      </c>
      <c r="E18915" t="s">
        <v>1046</v>
      </c>
    </row>
    <row r="18916" spans="2:5" x14ac:dyDescent="0.35">
      <c r="B18916" t="s">
        <v>22152</v>
      </c>
      <c r="C18916" t="s">
        <v>22679</v>
      </c>
      <c r="D18916" t="s">
        <v>22716</v>
      </c>
      <c r="E18916" t="s">
        <v>1046</v>
      </c>
    </row>
    <row r="18917" spans="2:5" x14ac:dyDescent="0.35">
      <c r="B18917" t="s">
        <v>22153</v>
      </c>
      <c r="C18917" t="s">
        <v>22679</v>
      </c>
      <c r="D18917" t="s">
        <v>5213</v>
      </c>
      <c r="E18917" t="s">
        <v>1046</v>
      </c>
    </row>
    <row r="18918" spans="2:5" x14ac:dyDescent="0.35">
      <c r="B18918" t="s">
        <v>22154</v>
      </c>
      <c r="C18918" t="s">
        <v>22679</v>
      </c>
      <c r="D18918" t="s">
        <v>22717</v>
      </c>
      <c r="E18918" t="s">
        <v>1046</v>
      </c>
    </row>
    <row r="18919" spans="2:5" x14ac:dyDescent="0.35">
      <c r="B18919" t="s">
        <v>22155</v>
      </c>
      <c r="C18919" t="s">
        <v>22679</v>
      </c>
      <c r="D18919" t="s">
        <v>22718</v>
      </c>
      <c r="E18919" t="s">
        <v>1046</v>
      </c>
    </row>
    <row r="18920" spans="2:5" x14ac:dyDescent="0.35">
      <c r="B18920" t="s">
        <v>22156</v>
      </c>
      <c r="C18920" t="s">
        <v>22679</v>
      </c>
      <c r="D18920" t="s">
        <v>22719</v>
      </c>
      <c r="E18920" t="s">
        <v>1046</v>
      </c>
    </row>
    <row r="18921" spans="2:5" x14ac:dyDescent="0.35">
      <c r="B18921" t="s">
        <v>22157</v>
      </c>
      <c r="C18921" t="s">
        <v>22679</v>
      </c>
      <c r="D18921" t="s">
        <v>22720</v>
      </c>
      <c r="E18921" t="s">
        <v>1046</v>
      </c>
    </row>
    <row r="18922" spans="2:5" x14ac:dyDescent="0.35">
      <c r="B18922" t="s">
        <v>22158</v>
      </c>
      <c r="C18922" t="s">
        <v>22679</v>
      </c>
      <c r="D18922" t="s">
        <v>8215</v>
      </c>
      <c r="E18922" t="s">
        <v>1046</v>
      </c>
    </row>
    <row r="18923" spans="2:5" x14ac:dyDescent="0.35">
      <c r="B18923" t="s">
        <v>22159</v>
      </c>
      <c r="C18923" t="s">
        <v>22679</v>
      </c>
      <c r="D18923" t="s">
        <v>22721</v>
      </c>
      <c r="E18923" t="s">
        <v>1046</v>
      </c>
    </row>
    <row r="18924" spans="2:5" x14ac:dyDescent="0.35">
      <c r="B18924" t="s">
        <v>22160</v>
      </c>
      <c r="C18924" t="s">
        <v>22679</v>
      </c>
      <c r="D18924" t="s">
        <v>22722</v>
      </c>
      <c r="E18924" t="s">
        <v>1046</v>
      </c>
    </row>
    <row r="18925" spans="2:5" x14ac:dyDescent="0.35">
      <c r="B18925" t="s">
        <v>22161</v>
      </c>
      <c r="C18925" t="s">
        <v>22679</v>
      </c>
      <c r="D18925" t="s">
        <v>22723</v>
      </c>
      <c r="E18925" t="s">
        <v>1059</v>
      </c>
    </row>
    <row r="18926" spans="2:5" x14ac:dyDescent="0.35">
      <c r="B18926" t="s">
        <v>22162</v>
      </c>
      <c r="C18926" t="s">
        <v>22679</v>
      </c>
      <c r="D18926" t="s">
        <v>22724</v>
      </c>
      <c r="E18926" t="s">
        <v>1059</v>
      </c>
    </row>
    <row r="18927" spans="2:5" x14ac:dyDescent="0.35">
      <c r="B18927" t="s">
        <v>22163</v>
      </c>
      <c r="C18927" t="s">
        <v>22679</v>
      </c>
      <c r="D18927" t="s">
        <v>22725</v>
      </c>
      <c r="E18927" t="s">
        <v>1059</v>
      </c>
    </row>
    <row r="18928" spans="2:5" x14ac:dyDescent="0.35">
      <c r="B18928" t="s">
        <v>22164</v>
      </c>
      <c r="C18928" t="s">
        <v>22679</v>
      </c>
      <c r="D18928" t="s">
        <v>22726</v>
      </c>
      <c r="E18928" t="s">
        <v>1059</v>
      </c>
    </row>
    <row r="18929" spans="2:5" x14ac:dyDescent="0.35">
      <c r="B18929" t="s">
        <v>22165</v>
      </c>
      <c r="C18929" t="s">
        <v>22679</v>
      </c>
      <c r="D18929" t="s">
        <v>19795</v>
      </c>
      <c r="E18929" t="s">
        <v>1059</v>
      </c>
    </row>
    <row r="18930" spans="2:5" x14ac:dyDescent="0.35">
      <c r="B18930" t="s">
        <v>22166</v>
      </c>
      <c r="C18930" t="s">
        <v>22679</v>
      </c>
      <c r="D18930" t="s">
        <v>22727</v>
      </c>
      <c r="E18930" t="s">
        <v>1059</v>
      </c>
    </row>
    <row r="18931" spans="2:5" x14ac:dyDescent="0.35">
      <c r="B18931" t="s">
        <v>22167</v>
      </c>
      <c r="C18931" t="s">
        <v>22679</v>
      </c>
      <c r="D18931" t="s">
        <v>22728</v>
      </c>
      <c r="E18931" t="s">
        <v>1059</v>
      </c>
    </row>
    <row r="18932" spans="2:5" x14ac:dyDescent="0.35">
      <c r="B18932" t="s">
        <v>22168</v>
      </c>
      <c r="C18932" t="s">
        <v>22679</v>
      </c>
      <c r="D18932" t="s">
        <v>22729</v>
      </c>
      <c r="E18932" t="s">
        <v>1059</v>
      </c>
    </row>
    <row r="18933" spans="2:5" x14ac:dyDescent="0.35">
      <c r="B18933" t="s">
        <v>22169</v>
      </c>
      <c r="C18933" t="s">
        <v>22679</v>
      </c>
      <c r="D18933" t="s">
        <v>4901</v>
      </c>
      <c r="E18933" t="s">
        <v>1059</v>
      </c>
    </row>
    <row r="18934" spans="2:5" x14ac:dyDescent="0.35">
      <c r="B18934" t="s">
        <v>22170</v>
      </c>
      <c r="C18934" t="s">
        <v>22679</v>
      </c>
      <c r="D18934" t="s">
        <v>22730</v>
      </c>
      <c r="E18934" t="s">
        <v>1059</v>
      </c>
    </row>
    <row r="18935" spans="2:5" x14ac:dyDescent="0.35">
      <c r="B18935" t="s">
        <v>22171</v>
      </c>
      <c r="C18935" t="s">
        <v>22679</v>
      </c>
      <c r="D18935" t="s">
        <v>22731</v>
      </c>
      <c r="E18935" t="s">
        <v>1059</v>
      </c>
    </row>
    <row r="18936" spans="2:5" x14ac:dyDescent="0.35">
      <c r="B18936" t="s">
        <v>22172</v>
      </c>
      <c r="C18936" t="s">
        <v>22679</v>
      </c>
      <c r="D18936" t="s">
        <v>22732</v>
      </c>
      <c r="E18936" t="s">
        <v>1059</v>
      </c>
    </row>
    <row r="18937" spans="2:5" x14ac:dyDescent="0.35">
      <c r="B18937" t="s">
        <v>22173</v>
      </c>
      <c r="C18937" t="s">
        <v>22679</v>
      </c>
      <c r="D18937" t="s">
        <v>22733</v>
      </c>
      <c r="E18937" t="s">
        <v>1059</v>
      </c>
    </row>
    <row r="18938" spans="2:5" x14ac:dyDescent="0.35">
      <c r="B18938" t="s">
        <v>22174</v>
      </c>
      <c r="C18938" t="s">
        <v>22679</v>
      </c>
      <c r="D18938" t="s">
        <v>19907</v>
      </c>
      <c r="E18938" t="s">
        <v>1059</v>
      </c>
    </row>
    <row r="18939" spans="2:5" x14ac:dyDescent="0.35">
      <c r="B18939" t="s">
        <v>22175</v>
      </c>
      <c r="C18939" t="s">
        <v>22679</v>
      </c>
      <c r="D18939" t="s">
        <v>22734</v>
      </c>
      <c r="E18939" t="s">
        <v>1059</v>
      </c>
    </row>
    <row r="18940" spans="2:5" x14ac:dyDescent="0.35">
      <c r="B18940" t="s">
        <v>22176</v>
      </c>
      <c r="C18940" t="s">
        <v>22679</v>
      </c>
      <c r="D18940" t="s">
        <v>14240</v>
      </c>
      <c r="E18940" t="s">
        <v>1059</v>
      </c>
    </row>
    <row r="18941" spans="2:5" x14ac:dyDescent="0.35">
      <c r="B18941" t="s">
        <v>22177</v>
      </c>
      <c r="C18941" t="s">
        <v>22679</v>
      </c>
      <c r="D18941" t="s">
        <v>8528</v>
      </c>
      <c r="E18941" t="s">
        <v>1059</v>
      </c>
    </row>
    <row r="18942" spans="2:5" x14ac:dyDescent="0.35">
      <c r="B18942" t="s">
        <v>22178</v>
      </c>
      <c r="C18942" t="s">
        <v>22679</v>
      </c>
      <c r="D18942" t="s">
        <v>22735</v>
      </c>
      <c r="E18942" t="s">
        <v>1059</v>
      </c>
    </row>
    <row r="18943" spans="2:5" x14ac:dyDescent="0.35">
      <c r="B18943" t="s">
        <v>22179</v>
      </c>
      <c r="C18943" t="s">
        <v>22679</v>
      </c>
      <c r="D18943" t="s">
        <v>22736</v>
      </c>
      <c r="E18943" t="s">
        <v>1059</v>
      </c>
    </row>
    <row r="18944" spans="2:5" x14ac:dyDescent="0.35">
      <c r="B18944" t="s">
        <v>22180</v>
      </c>
      <c r="C18944" t="s">
        <v>22679</v>
      </c>
      <c r="D18944" t="s">
        <v>22737</v>
      </c>
      <c r="E18944" t="s">
        <v>1059</v>
      </c>
    </row>
    <row r="18945" spans="2:5" x14ac:dyDescent="0.35">
      <c r="B18945" t="s">
        <v>22181</v>
      </c>
      <c r="C18945" t="s">
        <v>22679</v>
      </c>
      <c r="D18945" t="s">
        <v>22738</v>
      </c>
      <c r="E18945" t="s">
        <v>1059</v>
      </c>
    </row>
    <row r="18946" spans="2:5" x14ac:dyDescent="0.35">
      <c r="B18946" t="s">
        <v>22182</v>
      </c>
      <c r="C18946" t="s">
        <v>22679</v>
      </c>
      <c r="D18946" t="s">
        <v>22739</v>
      </c>
      <c r="E18946" t="s">
        <v>1059</v>
      </c>
    </row>
    <row r="18947" spans="2:5" x14ac:dyDescent="0.35">
      <c r="B18947" t="s">
        <v>22183</v>
      </c>
      <c r="C18947" t="s">
        <v>22679</v>
      </c>
      <c r="D18947" t="s">
        <v>22740</v>
      </c>
      <c r="E18947" t="s">
        <v>1059</v>
      </c>
    </row>
    <row r="18948" spans="2:5" x14ac:dyDescent="0.35">
      <c r="B18948" t="s">
        <v>22184</v>
      </c>
      <c r="C18948" t="s">
        <v>22679</v>
      </c>
      <c r="D18948" t="s">
        <v>22741</v>
      </c>
      <c r="E18948" t="s">
        <v>1028</v>
      </c>
    </row>
    <row r="18949" spans="2:5" x14ac:dyDescent="0.35">
      <c r="B18949" t="s">
        <v>22185</v>
      </c>
      <c r="C18949" t="s">
        <v>22679</v>
      </c>
      <c r="D18949" t="s">
        <v>22742</v>
      </c>
      <c r="E18949" t="s">
        <v>1028</v>
      </c>
    </row>
    <row r="18950" spans="2:5" x14ac:dyDescent="0.35">
      <c r="B18950" t="s">
        <v>22186</v>
      </c>
      <c r="C18950" t="s">
        <v>22679</v>
      </c>
      <c r="D18950" t="s">
        <v>4372</v>
      </c>
      <c r="E18950" t="s">
        <v>1028</v>
      </c>
    </row>
    <row r="18951" spans="2:5" x14ac:dyDescent="0.35">
      <c r="B18951" t="s">
        <v>22187</v>
      </c>
      <c r="C18951" t="s">
        <v>22679</v>
      </c>
      <c r="D18951" t="s">
        <v>22743</v>
      </c>
      <c r="E18951" t="s">
        <v>1028</v>
      </c>
    </row>
    <row r="18952" spans="2:5" x14ac:dyDescent="0.35">
      <c r="B18952" t="s">
        <v>22188</v>
      </c>
      <c r="C18952" t="s">
        <v>22679</v>
      </c>
      <c r="D18952" t="s">
        <v>22744</v>
      </c>
      <c r="E18952" t="s">
        <v>1028</v>
      </c>
    </row>
    <row r="18953" spans="2:5" x14ac:dyDescent="0.35">
      <c r="B18953" t="s">
        <v>22189</v>
      </c>
      <c r="C18953" t="s">
        <v>22679</v>
      </c>
      <c r="D18953" t="s">
        <v>22745</v>
      </c>
      <c r="E18953" t="s">
        <v>1028</v>
      </c>
    </row>
    <row r="18954" spans="2:5" x14ac:dyDescent="0.35">
      <c r="B18954" t="s">
        <v>22190</v>
      </c>
      <c r="C18954" t="s">
        <v>22679</v>
      </c>
      <c r="D18954" t="s">
        <v>8090</v>
      </c>
      <c r="E18954" t="s">
        <v>1028</v>
      </c>
    </row>
    <row r="18955" spans="2:5" x14ac:dyDescent="0.35">
      <c r="B18955" t="s">
        <v>22191</v>
      </c>
      <c r="C18955" t="s">
        <v>22679</v>
      </c>
      <c r="D18955" t="s">
        <v>22746</v>
      </c>
      <c r="E18955" t="s">
        <v>1028</v>
      </c>
    </row>
    <row r="18956" spans="2:5" x14ac:dyDescent="0.35">
      <c r="B18956" t="s">
        <v>22192</v>
      </c>
      <c r="C18956" t="s">
        <v>22679</v>
      </c>
      <c r="D18956" t="s">
        <v>22747</v>
      </c>
      <c r="E18956" t="s">
        <v>1028</v>
      </c>
    </row>
    <row r="18957" spans="2:5" x14ac:dyDescent="0.35">
      <c r="B18957" t="s">
        <v>22193</v>
      </c>
      <c r="C18957" t="s">
        <v>22679</v>
      </c>
      <c r="D18957" t="s">
        <v>22748</v>
      </c>
      <c r="E18957" t="s">
        <v>1028</v>
      </c>
    </row>
    <row r="18958" spans="2:5" x14ac:dyDescent="0.35">
      <c r="B18958" t="s">
        <v>22194</v>
      </c>
      <c r="C18958" t="s">
        <v>22679</v>
      </c>
      <c r="D18958" t="s">
        <v>5763</v>
      </c>
      <c r="E18958" t="s">
        <v>1028</v>
      </c>
    </row>
    <row r="18959" spans="2:5" x14ac:dyDescent="0.35">
      <c r="B18959" t="s">
        <v>13467</v>
      </c>
      <c r="C18959" t="s">
        <v>22679</v>
      </c>
      <c r="D18959" t="s">
        <v>13468</v>
      </c>
      <c r="E18959" t="s">
        <v>1028</v>
      </c>
    </row>
    <row r="18960" spans="2:5" x14ac:dyDescent="0.35">
      <c r="B18960" t="s">
        <v>22195</v>
      </c>
      <c r="C18960" t="s">
        <v>22679</v>
      </c>
      <c r="D18960" t="s">
        <v>22749</v>
      </c>
      <c r="E18960" t="s">
        <v>1028</v>
      </c>
    </row>
    <row r="18961" spans="2:5" x14ac:dyDescent="0.35">
      <c r="B18961" t="s">
        <v>22196</v>
      </c>
      <c r="C18961" t="s">
        <v>22679</v>
      </c>
      <c r="D18961" t="s">
        <v>22750</v>
      </c>
      <c r="E18961" t="s">
        <v>1028</v>
      </c>
    </row>
    <row r="18962" spans="2:5" x14ac:dyDescent="0.35">
      <c r="B18962" t="s">
        <v>22197</v>
      </c>
      <c r="C18962" t="s">
        <v>22679</v>
      </c>
      <c r="D18962" t="s">
        <v>22751</v>
      </c>
      <c r="E18962" t="s">
        <v>1028</v>
      </c>
    </row>
    <row r="18963" spans="2:5" x14ac:dyDescent="0.35">
      <c r="B18963" t="s">
        <v>22198</v>
      </c>
      <c r="C18963" t="s">
        <v>22679</v>
      </c>
      <c r="D18963" t="s">
        <v>22752</v>
      </c>
      <c r="E18963" t="s">
        <v>1028</v>
      </c>
    </row>
    <row r="18964" spans="2:5" x14ac:dyDescent="0.35">
      <c r="B18964" t="s">
        <v>22199</v>
      </c>
      <c r="C18964" t="s">
        <v>22679</v>
      </c>
      <c r="D18964" t="s">
        <v>4595</v>
      </c>
      <c r="E18964" t="s">
        <v>1028</v>
      </c>
    </row>
    <row r="18965" spans="2:5" x14ac:dyDescent="0.35">
      <c r="B18965" t="s">
        <v>13469</v>
      </c>
      <c r="C18965" t="s">
        <v>22679</v>
      </c>
      <c r="D18965" t="s">
        <v>13470</v>
      </c>
      <c r="E18965" t="s">
        <v>1028</v>
      </c>
    </row>
    <row r="18966" spans="2:5" x14ac:dyDescent="0.35">
      <c r="B18966" t="s">
        <v>22200</v>
      </c>
      <c r="C18966" t="s">
        <v>22679</v>
      </c>
      <c r="D18966" t="s">
        <v>22753</v>
      </c>
      <c r="E18966" t="s">
        <v>1028</v>
      </c>
    </row>
    <row r="18967" spans="2:5" x14ac:dyDescent="0.35">
      <c r="B18967" t="s">
        <v>22201</v>
      </c>
      <c r="C18967" t="s">
        <v>22679</v>
      </c>
      <c r="D18967" t="s">
        <v>8220</v>
      </c>
      <c r="E18967" t="s">
        <v>1028</v>
      </c>
    </row>
    <row r="18968" spans="2:5" x14ac:dyDescent="0.35">
      <c r="B18968" t="s">
        <v>22202</v>
      </c>
      <c r="C18968" t="s">
        <v>22679</v>
      </c>
      <c r="D18968" t="s">
        <v>22754</v>
      </c>
      <c r="E18968" t="s">
        <v>1028</v>
      </c>
    </row>
    <row r="18969" spans="2:5" x14ac:dyDescent="0.35">
      <c r="B18969" t="s">
        <v>22203</v>
      </c>
      <c r="C18969" t="s">
        <v>22679</v>
      </c>
      <c r="D18969" t="s">
        <v>22755</v>
      </c>
      <c r="E18969" t="s">
        <v>1028</v>
      </c>
    </row>
    <row r="18970" spans="2:5" x14ac:dyDescent="0.35">
      <c r="B18970" t="s">
        <v>22204</v>
      </c>
      <c r="C18970" t="s">
        <v>22679</v>
      </c>
      <c r="D18970" t="s">
        <v>22756</v>
      </c>
      <c r="E18970" t="s">
        <v>1028</v>
      </c>
    </row>
    <row r="18971" spans="2:5" x14ac:dyDescent="0.35">
      <c r="B18971" t="s">
        <v>10738</v>
      </c>
      <c r="C18971" t="s">
        <v>22679</v>
      </c>
      <c r="D18971" t="s">
        <v>10739</v>
      </c>
      <c r="E18971" t="s">
        <v>1028</v>
      </c>
    </row>
    <row r="18972" spans="2:5" x14ac:dyDescent="0.35">
      <c r="B18972" t="s">
        <v>22205</v>
      </c>
      <c r="C18972" t="s">
        <v>22679</v>
      </c>
      <c r="D18972" t="s">
        <v>22757</v>
      </c>
      <c r="E18972" t="s">
        <v>1028</v>
      </c>
    </row>
    <row r="18973" spans="2:5" x14ac:dyDescent="0.35">
      <c r="B18973" t="s">
        <v>22206</v>
      </c>
      <c r="C18973" t="s">
        <v>22679</v>
      </c>
      <c r="D18973" t="s">
        <v>8300</v>
      </c>
      <c r="E18973" t="s">
        <v>1028</v>
      </c>
    </row>
    <row r="18974" spans="2:5" x14ac:dyDescent="0.35">
      <c r="B18974" t="s">
        <v>22207</v>
      </c>
      <c r="C18974" t="s">
        <v>22679</v>
      </c>
      <c r="D18974" t="s">
        <v>22758</v>
      </c>
      <c r="E18974" t="s">
        <v>1028</v>
      </c>
    </row>
    <row r="18975" spans="2:5" x14ac:dyDescent="0.35">
      <c r="B18975" t="s">
        <v>22208</v>
      </c>
      <c r="C18975" t="s">
        <v>22679</v>
      </c>
      <c r="D18975" t="s">
        <v>22759</v>
      </c>
      <c r="E18975" t="s">
        <v>1028</v>
      </c>
    </row>
    <row r="18976" spans="2:5" x14ac:dyDescent="0.35">
      <c r="B18976" t="s">
        <v>22209</v>
      </c>
      <c r="C18976" t="s">
        <v>22679</v>
      </c>
      <c r="D18976" t="s">
        <v>22760</v>
      </c>
      <c r="E18976" t="s">
        <v>1028</v>
      </c>
    </row>
    <row r="18977" spans="2:5" x14ac:dyDescent="0.35">
      <c r="B18977" t="s">
        <v>22210</v>
      </c>
      <c r="C18977" t="s">
        <v>22679</v>
      </c>
      <c r="D18977" t="s">
        <v>22761</v>
      </c>
      <c r="E18977" t="s">
        <v>1028</v>
      </c>
    </row>
    <row r="18978" spans="2:5" x14ac:dyDescent="0.35">
      <c r="B18978" t="s">
        <v>22211</v>
      </c>
      <c r="C18978" t="s">
        <v>22679</v>
      </c>
      <c r="D18978" t="s">
        <v>8342</v>
      </c>
      <c r="E18978" t="s">
        <v>1028</v>
      </c>
    </row>
    <row r="18979" spans="2:5" x14ac:dyDescent="0.35">
      <c r="B18979" t="s">
        <v>22212</v>
      </c>
      <c r="C18979" t="s">
        <v>22679</v>
      </c>
      <c r="D18979" t="s">
        <v>5024</v>
      </c>
      <c r="E18979" t="s">
        <v>1028</v>
      </c>
    </row>
    <row r="18980" spans="2:5" x14ac:dyDescent="0.35">
      <c r="B18980" t="s">
        <v>22213</v>
      </c>
      <c r="C18980" t="s">
        <v>22679</v>
      </c>
      <c r="D18980" t="s">
        <v>22762</v>
      </c>
      <c r="E18980" t="s">
        <v>1028</v>
      </c>
    </row>
    <row r="18981" spans="2:5" x14ac:dyDescent="0.35">
      <c r="B18981" t="s">
        <v>13485</v>
      </c>
      <c r="C18981" t="s">
        <v>22679</v>
      </c>
      <c r="D18981" t="s">
        <v>13486</v>
      </c>
      <c r="E18981" t="s">
        <v>1028</v>
      </c>
    </row>
    <row r="18982" spans="2:5" x14ac:dyDescent="0.35">
      <c r="B18982" t="s">
        <v>22214</v>
      </c>
      <c r="C18982" t="s">
        <v>22679</v>
      </c>
      <c r="D18982" t="s">
        <v>22763</v>
      </c>
      <c r="E18982" t="s">
        <v>1028</v>
      </c>
    </row>
    <row r="18983" spans="2:5" x14ac:dyDescent="0.35">
      <c r="B18983" t="s">
        <v>22215</v>
      </c>
      <c r="C18983" t="s">
        <v>22679</v>
      </c>
      <c r="D18983" t="s">
        <v>22764</v>
      </c>
      <c r="E18983" t="s">
        <v>1028</v>
      </c>
    </row>
    <row r="18984" spans="2:5" x14ac:dyDescent="0.35">
      <c r="B18984" t="s">
        <v>22216</v>
      </c>
      <c r="C18984" t="s">
        <v>22679</v>
      </c>
      <c r="D18984" t="s">
        <v>5192</v>
      </c>
      <c r="E18984" t="s">
        <v>1028</v>
      </c>
    </row>
    <row r="18985" spans="2:5" x14ac:dyDescent="0.35">
      <c r="B18985" t="s">
        <v>22217</v>
      </c>
      <c r="C18985" t="s">
        <v>22679</v>
      </c>
      <c r="D18985" t="s">
        <v>22765</v>
      </c>
      <c r="E18985" t="s">
        <v>1028</v>
      </c>
    </row>
    <row r="18986" spans="2:5" x14ac:dyDescent="0.35">
      <c r="B18986" t="s">
        <v>22218</v>
      </c>
      <c r="C18986" t="s">
        <v>22679</v>
      </c>
      <c r="D18986" t="s">
        <v>22766</v>
      </c>
      <c r="E18986" t="s">
        <v>1028</v>
      </c>
    </row>
    <row r="18987" spans="2:5" x14ac:dyDescent="0.35">
      <c r="B18987" t="s">
        <v>13487</v>
      </c>
      <c r="C18987" t="s">
        <v>22679</v>
      </c>
      <c r="D18987" t="s">
        <v>13488</v>
      </c>
      <c r="E18987" t="s">
        <v>1028</v>
      </c>
    </row>
    <row r="18988" spans="2:5" x14ac:dyDescent="0.35">
      <c r="B18988" t="s">
        <v>22219</v>
      </c>
      <c r="C18988" t="s">
        <v>22679</v>
      </c>
      <c r="D18988" t="s">
        <v>22767</v>
      </c>
      <c r="E18988" t="s">
        <v>1028</v>
      </c>
    </row>
    <row r="18989" spans="2:5" x14ac:dyDescent="0.35">
      <c r="B18989" t="s">
        <v>22220</v>
      </c>
      <c r="C18989" t="s">
        <v>22679</v>
      </c>
      <c r="D18989" t="s">
        <v>22768</v>
      </c>
      <c r="E18989" t="s">
        <v>1028</v>
      </c>
    </row>
    <row r="18990" spans="2:5" x14ac:dyDescent="0.35">
      <c r="B18990" t="s">
        <v>22221</v>
      </c>
      <c r="C18990" t="s">
        <v>22679</v>
      </c>
      <c r="D18990" t="s">
        <v>8487</v>
      </c>
      <c r="E18990" t="s">
        <v>1028</v>
      </c>
    </row>
    <row r="18991" spans="2:5" x14ac:dyDescent="0.35">
      <c r="B18991" t="s">
        <v>22222</v>
      </c>
      <c r="C18991" t="s">
        <v>22679</v>
      </c>
      <c r="D18991" t="s">
        <v>22769</v>
      </c>
      <c r="E18991" t="s">
        <v>1028</v>
      </c>
    </row>
    <row r="18992" spans="2:5" x14ac:dyDescent="0.35">
      <c r="B18992" t="s">
        <v>22223</v>
      </c>
      <c r="C18992" t="s">
        <v>22679</v>
      </c>
      <c r="D18992" t="s">
        <v>22770</v>
      </c>
      <c r="E18992" t="s">
        <v>1028</v>
      </c>
    </row>
    <row r="18993" spans="2:5" x14ac:dyDescent="0.35">
      <c r="B18993" t="s">
        <v>22224</v>
      </c>
      <c r="C18993" t="s">
        <v>22679</v>
      </c>
      <c r="D18993" t="s">
        <v>22771</v>
      </c>
      <c r="E18993" t="s">
        <v>1028</v>
      </c>
    </row>
    <row r="18994" spans="2:5" x14ac:dyDescent="0.35">
      <c r="B18994" t="s">
        <v>22225</v>
      </c>
      <c r="C18994" t="s">
        <v>22679</v>
      </c>
      <c r="D18994" t="s">
        <v>22772</v>
      </c>
      <c r="E18994" t="s">
        <v>1028</v>
      </c>
    </row>
    <row r="18995" spans="2:5" x14ac:dyDescent="0.35">
      <c r="B18995" t="s">
        <v>22226</v>
      </c>
      <c r="C18995" t="s">
        <v>22679</v>
      </c>
      <c r="D18995" t="s">
        <v>22773</v>
      </c>
      <c r="E18995" t="s">
        <v>1028</v>
      </c>
    </row>
    <row r="18996" spans="2:5" x14ac:dyDescent="0.35">
      <c r="B18996" t="s">
        <v>22227</v>
      </c>
      <c r="C18996" t="s">
        <v>22679</v>
      </c>
      <c r="D18996" t="s">
        <v>22774</v>
      </c>
      <c r="E18996" t="s">
        <v>1028</v>
      </c>
    </row>
    <row r="18997" spans="2:5" x14ac:dyDescent="0.35">
      <c r="B18997" t="s">
        <v>13495</v>
      </c>
      <c r="C18997" t="s">
        <v>22679</v>
      </c>
      <c r="D18997" t="s">
        <v>13496</v>
      </c>
      <c r="E18997" t="s">
        <v>1028</v>
      </c>
    </row>
    <row r="18998" spans="2:5" x14ac:dyDescent="0.35">
      <c r="B18998" t="s">
        <v>22228</v>
      </c>
      <c r="C18998" t="s">
        <v>22679</v>
      </c>
      <c r="D18998" t="s">
        <v>22775</v>
      </c>
      <c r="E18998" t="s">
        <v>1028</v>
      </c>
    </row>
    <row r="18999" spans="2:5" x14ac:dyDescent="0.35">
      <c r="B18999" t="s">
        <v>22229</v>
      </c>
      <c r="C18999" t="s">
        <v>22679</v>
      </c>
      <c r="D18999" t="s">
        <v>22776</v>
      </c>
      <c r="E18999" t="s">
        <v>1028</v>
      </c>
    </row>
    <row r="19000" spans="2:5" x14ac:dyDescent="0.35">
      <c r="B19000" t="s">
        <v>22230</v>
      </c>
      <c r="C19000" t="s">
        <v>22679</v>
      </c>
      <c r="D19000" t="s">
        <v>22777</v>
      </c>
      <c r="E19000" t="s">
        <v>1028</v>
      </c>
    </row>
    <row r="19001" spans="2:5" x14ac:dyDescent="0.35">
      <c r="B19001" t="s">
        <v>22231</v>
      </c>
      <c r="C19001" t="s">
        <v>22679</v>
      </c>
      <c r="D19001" t="s">
        <v>22778</v>
      </c>
      <c r="E19001" t="s">
        <v>1028</v>
      </c>
    </row>
    <row r="19002" spans="2:5" x14ac:dyDescent="0.35">
      <c r="B19002" t="s">
        <v>22232</v>
      </c>
      <c r="C19002" t="s">
        <v>22679</v>
      </c>
      <c r="D19002" t="s">
        <v>22779</v>
      </c>
      <c r="E19002" t="s">
        <v>1028</v>
      </c>
    </row>
    <row r="19003" spans="2:5" x14ac:dyDescent="0.35">
      <c r="B19003" t="s">
        <v>22233</v>
      </c>
      <c r="C19003" t="s">
        <v>22679</v>
      </c>
      <c r="D19003" t="s">
        <v>5815</v>
      </c>
      <c r="E19003" t="s">
        <v>1028</v>
      </c>
    </row>
    <row r="19004" spans="2:5" x14ac:dyDescent="0.35">
      <c r="B19004" t="s">
        <v>22234</v>
      </c>
      <c r="C19004" t="s">
        <v>22679</v>
      </c>
      <c r="D19004" t="s">
        <v>22780</v>
      </c>
      <c r="E19004" t="s">
        <v>1028</v>
      </c>
    </row>
    <row r="19005" spans="2:5" x14ac:dyDescent="0.35">
      <c r="B19005" t="s">
        <v>22235</v>
      </c>
      <c r="C19005" t="s">
        <v>22679</v>
      </c>
      <c r="D19005" t="s">
        <v>22781</v>
      </c>
      <c r="E19005" t="s">
        <v>1028</v>
      </c>
    </row>
    <row r="19006" spans="2:5" x14ac:dyDescent="0.35">
      <c r="B19006" t="s">
        <v>13501</v>
      </c>
      <c r="C19006" t="s">
        <v>22679</v>
      </c>
      <c r="D19006" t="s">
        <v>13502</v>
      </c>
      <c r="E19006" t="s">
        <v>1028</v>
      </c>
    </row>
    <row r="19007" spans="2:5" x14ac:dyDescent="0.35">
      <c r="B19007" t="s">
        <v>22236</v>
      </c>
      <c r="C19007" t="s">
        <v>22679</v>
      </c>
      <c r="D19007" t="s">
        <v>22782</v>
      </c>
      <c r="E19007" t="s">
        <v>1028</v>
      </c>
    </row>
    <row r="19008" spans="2:5" x14ac:dyDescent="0.35">
      <c r="B19008" t="s">
        <v>22237</v>
      </c>
      <c r="C19008" t="s">
        <v>22679</v>
      </c>
      <c r="D19008" t="s">
        <v>22783</v>
      </c>
      <c r="E19008" t="s">
        <v>1028</v>
      </c>
    </row>
    <row r="19009" spans="2:5" x14ac:dyDescent="0.35">
      <c r="B19009" t="s">
        <v>22238</v>
      </c>
      <c r="C19009" t="s">
        <v>22679</v>
      </c>
      <c r="D19009" t="s">
        <v>8767</v>
      </c>
      <c r="E19009" t="s">
        <v>1028</v>
      </c>
    </row>
    <row r="19010" spans="2:5" x14ac:dyDescent="0.35">
      <c r="B19010" t="s">
        <v>22239</v>
      </c>
      <c r="C19010" t="s">
        <v>22679</v>
      </c>
      <c r="D19010" t="s">
        <v>22784</v>
      </c>
      <c r="E19010" t="s">
        <v>1028</v>
      </c>
    </row>
    <row r="19011" spans="2:5" x14ac:dyDescent="0.35">
      <c r="B19011" t="s">
        <v>22240</v>
      </c>
      <c r="C19011" t="s">
        <v>22679</v>
      </c>
      <c r="D19011" t="s">
        <v>22785</v>
      </c>
      <c r="E19011" t="s">
        <v>1028</v>
      </c>
    </row>
    <row r="19012" spans="2:5" x14ac:dyDescent="0.35">
      <c r="B19012" t="s">
        <v>22241</v>
      </c>
      <c r="C19012" t="s">
        <v>22679</v>
      </c>
      <c r="D19012" t="s">
        <v>22786</v>
      </c>
      <c r="E19012" t="s">
        <v>1105</v>
      </c>
    </row>
    <row r="19013" spans="2:5" x14ac:dyDescent="0.35">
      <c r="B19013" t="s">
        <v>22242</v>
      </c>
      <c r="C19013" t="s">
        <v>22679</v>
      </c>
      <c r="D19013" t="s">
        <v>22787</v>
      </c>
      <c r="E19013" t="s">
        <v>1105</v>
      </c>
    </row>
    <row r="19014" spans="2:5" x14ac:dyDescent="0.35">
      <c r="B19014" t="s">
        <v>22243</v>
      </c>
      <c r="C19014" t="s">
        <v>22679</v>
      </c>
      <c r="D19014" t="s">
        <v>22788</v>
      </c>
      <c r="E19014" t="s">
        <v>1105</v>
      </c>
    </row>
    <row r="19015" spans="2:5" x14ac:dyDescent="0.35">
      <c r="B19015" t="s">
        <v>22244</v>
      </c>
      <c r="C19015" t="s">
        <v>22679</v>
      </c>
      <c r="D19015" t="s">
        <v>8113</v>
      </c>
      <c r="E19015" t="s">
        <v>1105</v>
      </c>
    </row>
    <row r="19016" spans="2:5" x14ac:dyDescent="0.35">
      <c r="B19016" t="s">
        <v>22245</v>
      </c>
      <c r="C19016" t="s">
        <v>22679</v>
      </c>
      <c r="D19016" t="s">
        <v>22789</v>
      </c>
      <c r="E19016" t="s">
        <v>1105</v>
      </c>
    </row>
    <row r="19017" spans="2:5" x14ac:dyDescent="0.35">
      <c r="B19017" t="s">
        <v>22246</v>
      </c>
      <c r="C19017" t="s">
        <v>22679</v>
      </c>
      <c r="D19017" t="s">
        <v>1237</v>
      </c>
      <c r="E19017" t="s">
        <v>1105</v>
      </c>
    </row>
    <row r="19018" spans="2:5" x14ac:dyDescent="0.35">
      <c r="B19018" t="s">
        <v>22247</v>
      </c>
      <c r="C19018" t="s">
        <v>22679</v>
      </c>
      <c r="D19018" t="s">
        <v>8146</v>
      </c>
      <c r="E19018" t="s">
        <v>1105</v>
      </c>
    </row>
    <row r="19019" spans="2:5" x14ac:dyDescent="0.35">
      <c r="B19019" t="s">
        <v>22248</v>
      </c>
      <c r="C19019" t="s">
        <v>22679</v>
      </c>
      <c r="D19019" t="s">
        <v>22790</v>
      </c>
      <c r="E19019" t="s">
        <v>1105</v>
      </c>
    </row>
    <row r="19020" spans="2:5" x14ac:dyDescent="0.35">
      <c r="B19020" t="s">
        <v>22249</v>
      </c>
      <c r="C19020" t="s">
        <v>22679</v>
      </c>
      <c r="D19020" t="s">
        <v>22791</v>
      </c>
      <c r="E19020" t="s">
        <v>1105</v>
      </c>
    </row>
    <row r="19021" spans="2:5" x14ac:dyDescent="0.35">
      <c r="B19021" t="s">
        <v>22250</v>
      </c>
      <c r="C19021" t="s">
        <v>22679</v>
      </c>
      <c r="D19021" t="s">
        <v>4735</v>
      </c>
      <c r="E19021" t="s">
        <v>1105</v>
      </c>
    </row>
    <row r="19022" spans="2:5" x14ac:dyDescent="0.35">
      <c r="B19022" t="s">
        <v>22251</v>
      </c>
      <c r="C19022" t="s">
        <v>22679</v>
      </c>
      <c r="D19022" t="s">
        <v>22792</v>
      </c>
      <c r="E19022" t="s">
        <v>1105</v>
      </c>
    </row>
    <row r="19023" spans="2:5" x14ac:dyDescent="0.35">
      <c r="B19023" t="s">
        <v>22252</v>
      </c>
      <c r="C19023" t="s">
        <v>22679</v>
      </c>
      <c r="D19023" t="s">
        <v>19775</v>
      </c>
      <c r="E19023" t="s">
        <v>1105</v>
      </c>
    </row>
    <row r="19024" spans="2:5" x14ac:dyDescent="0.35">
      <c r="B19024" t="s">
        <v>1249</v>
      </c>
      <c r="C19024" t="s">
        <v>22679</v>
      </c>
      <c r="D19024" t="s">
        <v>1250</v>
      </c>
      <c r="E19024" t="s">
        <v>1105</v>
      </c>
    </row>
    <row r="19025" spans="2:5" x14ac:dyDescent="0.35">
      <c r="B19025" t="s">
        <v>22253</v>
      </c>
      <c r="C19025" t="s">
        <v>22679</v>
      </c>
      <c r="D19025" t="s">
        <v>4831</v>
      </c>
      <c r="E19025" t="s">
        <v>1105</v>
      </c>
    </row>
    <row r="19026" spans="2:5" x14ac:dyDescent="0.35">
      <c r="B19026" t="s">
        <v>22254</v>
      </c>
      <c r="C19026" t="s">
        <v>22679</v>
      </c>
      <c r="D19026" t="s">
        <v>22793</v>
      </c>
      <c r="E19026" t="s">
        <v>1105</v>
      </c>
    </row>
    <row r="19027" spans="2:5" x14ac:dyDescent="0.35">
      <c r="B19027" t="s">
        <v>22255</v>
      </c>
      <c r="C19027" t="s">
        <v>22679</v>
      </c>
      <c r="D19027" t="s">
        <v>22794</v>
      </c>
      <c r="E19027" t="s">
        <v>1105</v>
      </c>
    </row>
    <row r="19028" spans="2:5" x14ac:dyDescent="0.35">
      <c r="B19028" t="s">
        <v>22256</v>
      </c>
      <c r="C19028" t="s">
        <v>22679</v>
      </c>
      <c r="D19028" t="s">
        <v>22795</v>
      </c>
      <c r="E19028" t="s">
        <v>1105</v>
      </c>
    </row>
    <row r="19029" spans="2:5" x14ac:dyDescent="0.35">
      <c r="B19029" t="s">
        <v>22257</v>
      </c>
      <c r="C19029" t="s">
        <v>22679</v>
      </c>
      <c r="D19029" t="s">
        <v>4960</v>
      </c>
      <c r="E19029" t="s">
        <v>1105</v>
      </c>
    </row>
    <row r="19030" spans="2:5" x14ac:dyDescent="0.35">
      <c r="B19030" t="s">
        <v>22258</v>
      </c>
      <c r="C19030" t="s">
        <v>22679</v>
      </c>
      <c r="D19030" t="s">
        <v>19831</v>
      </c>
      <c r="E19030" t="s">
        <v>1105</v>
      </c>
    </row>
    <row r="19031" spans="2:5" x14ac:dyDescent="0.35">
      <c r="B19031" t="s">
        <v>22259</v>
      </c>
      <c r="C19031" t="s">
        <v>22679</v>
      </c>
      <c r="D19031" t="s">
        <v>22796</v>
      </c>
      <c r="E19031" t="s">
        <v>1105</v>
      </c>
    </row>
    <row r="19032" spans="2:5" x14ac:dyDescent="0.35">
      <c r="B19032" t="s">
        <v>22260</v>
      </c>
      <c r="C19032" t="s">
        <v>22679</v>
      </c>
      <c r="D19032" t="s">
        <v>22797</v>
      </c>
      <c r="E19032" t="s">
        <v>1105</v>
      </c>
    </row>
    <row r="19033" spans="2:5" x14ac:dyDescent="0.35">
      <c r="B19033" t="s">
        <v>22261</v>
      </c>
      <c r="C19033" t="s">
        <v>22679</v>
      </c>
      <c r="D19033" t="s">
        <v>8368</v>
      </c>
      <c r="E19033" t="s">
        <v>1105</v>
      </c>
    </row>
    <row r="19034" spans="2:5" x14ac:dyDescent="0.35">
      <c r="B19034" t="s">
        <v>22262</v>
      </c>
      <c r="C19034" t="s">
        <v>22679</v>
      </c>
      <c r="D19034" t="s">
        <v>22798</v>
      </c>
      <c r="E19034" t="s">
        <v>1105</v>
      </c>
    </row>
    <row r="19035" spans="2:5" x14ac:dyDescent="0.35">
      <c r="B19035" t="s">
        <v>21641</v>
      </c>
      <c r="C19035" t="s">
        <v>22679</v>
      </c>
      <c r="D19035" t="s">
        <v>21642</v>
      </c>
      <c r="E19035" t="s">
        <v>1105</v>
      </c>
    </row>
    <row r="19036" spans="2:5" x14ac:dyDescent="0.35">
      <c r="B19036" t="s">
        <v>22263</v>
      </c>
      <c r="C19036" t="s">
        <v>22679</v>
      </c>
      <c r="D19036" t="s">
        <v>22799</v>
      </c>
      <c r="E19036" t="s">
        <v>1105</v>
      </c>
    </row>
    <row r="19037" spans="2:5" x14ac:dyDescent="0.35">
      <c r="B19037" t="s">
        <v>22264</v>
      </c>
      <c r="C19037" t="s">
        <v>22679</v>
      </c>
      <c r="D19037" t="s">
        <v>22800</v>
      </c>
      <c r="E19037" t="s">
        <v>1105</v>
      </c>
    </row>
    <row r="19038" spans="2:5" x14ac:dyDescent="0.35">
      <c r="B19038" t="s">
        <v>22265</v>
      </c>
      <c r="C19038" t="s">
        <v>22679</v>
      </c>
      <c r="D19038" t="s">
        <v>22801</v>
      </c>
      <c r="E19038" t="s">
        <v>1105</v>
      </c>
    </row>
    <row r="19039" spans="2:5" x14ac:dyDescent="0.35">
      <c r="B19039" t="s">
        <v>22266</v>
      </c>
      <c r="C19039" t="s">
        <v>22679</v>
      </c>
      <c r="D19039" t="s">
        <v>22802</v>
      </c>
      <c r="E19039" t="s">
        <v>1105</v>
      </c>
    </row>
    <row r="19040" spans="2:5" x14ac:dyDescent="0.35">
      <c r="B19040" t="s">
        <v>22267</v>
      </c>
      <c r="C19040" t="s">
        <v>22679</v>
      </c>
      <c r="D19040" t="s">
        <v>22803</v>
      </c>
      <c r="E19040" t="s">
        <v>1105</v>
      </c>
    </row>
    <row r="19041" spans="2:5" x14ac:dyDescent="0.35">
      <c r="B19041" t="s">
        <v>22268</v>
      </c>
      <c r="C19041" t="s">
        <v>22679</v>
      </c>
      <c r="D19041" t="s">
        <v>5344</v>
      </c>
      <c r="E19041" t="s">
        <v>1105</v>
      </c>
    </row>
    <row r="19042" spans="2:5" x14ac:dyDescent="0.35">
      <c r="B19042" t="s">
        <v>22269</v>
      </c>
      <c r="C19042" t="s">
        <v>22679</v>
      </c>
      <c r="D19042" t="s">
        <v>22804</v>
      </c>
      <c r="E19042" t="s">
        <v>1105</v>
      </c>
    </row>
    <row r="19043" spans="2:5" x14ac:dyDescent="0.35">
      <c r="B19043" t="s">
        <v>22270</v>
      </c>
      <c r="C19043" t="s">
        <v>22679</v>
      </c>
      <c r="D19043" t="s">
        <v>22805</v>
      </c>
      <c r="E19043" t="s">
        <v>1105</v>
      </c>
    </row>
    <row r="19044" spans="2:5" x14ac:dyDescent="0.35">
      <c r="B19044" t="s">
        <v>22271</v>
      </c>
      <c r="C19044" t="s">
        <v>22679</v>
      </c>
      <c r="D19044" t="s">
        <v>22806</v>
      </c>
      <c r="E19044" t="s">
        <v>1105</v>
      </c>
    </row>
    <row r="19045" spans="2:5" x14ac:dyDescent="0.35">
      <c r="B19045" t="s">
        <v>22272</v>
      </c>
      <c r="C19045" t="s">
        <v>22679</v>
      </c>
      <c r="D19045" t="s">
        <v>22807</v>
      </c>
      <c r="E19045" t="s">
        <v>1105</v>
      </c>
    </row>
    <row r="19046" spans="2:5" x14ac:dyDescent="0.35">
      <c r="B19046" t="s">
        <v>22273</v>
      </c>
      <c r="C19046" t="s">
        <v>22679</v>
      </c>
      <c r="D19046" t="s">
        <v>20016</v>
      </c>
      <c r="E19046" t="s">
        <v>1105</v>
      </c>
    </row>
    <row r="19047" spans="2:5" x14ac:dyDescent="0.35">
      <c r="B19047" t="s">
        <v>22274</v>
      </c>
      <c r="C19047" t="s">
        <v>22679</v>
      </c>
      <c r="D19047" t="s">
        <v>22808</v>
      </c>
      <c r="E19047" t="s">
        <v>1105</v>
      </c>
    </row>
    <row r="19048" spans="2:5" x14ac:dyDescent="0.35">
      <c r="B19048" t="s">
        <v>22275</v>
      </c>
      <c r="C19048" t="s">
        <v>22679</v>
      </c>
      <c r="D19048" t="s">
        <v>5859</v>
      </c>
      <c r="E19048" t="s">
        <v>1105</v>
      </c>
    </row>
    <row r="19049" spans="2:5" x14ac:dyDescent="0.35">
      <c r="B19049" t="s">
        <v>22276</v>
      </c>
      <c r="C19049" t="s">
        <v>22679</v>
      </c>
      <c r="D19049" t="s">
        <v>22809</v>
      </c>
      <c r="E19049" t="s">
        <v>1105</v>
      </c>
    </row>
    <row r="19050" spans="2:5" x14ac:dyDescent="0.35">
      <c r="B19050" t="s">
        <v>22277</v>
      </c>
      <c r="C19050" t="s">
        <v>22679</v>
      </c>
      <c r="D19050" t="s">
        <v>22810</v>
      </c>
      <c r="E19050" t="s">
        <v>1105</v>
      </c>
    </row>
    <row r="19051" spans="2:5" x14ac:dyDescent="0.35">
      <c r="B19051" t="s">
        <v>22278</v>
      </c>
      <c r="C19051" t="s">
        <v>22679</v>
      </c>
      <c r="D19051" t="s">
        <v>22811</v>
      </c>
      <c r="E19051" t="s">
        <v>1105</v>
      </c>
    </row>
    <row r="19052" spans="2:5" x14ac:dyDescent="0.35">
      <c r="B19052" t="s">
        <v>22279</v>
      </c>
      <c r="C19052" t="s">
        <v>22679</v>
      </c>
      <c r="D19052" t="s">
        <v>22812</v>
      </c>
      <c r="E19052" t="s">
        <v>1105</v>
      </c>
    </row>
    <row r="19053" spans="2:5" x14ac:dyDescent="0.35">
      <c r="B19053" t="s">
        <v>22280</v>
      </c>
      <c r="C19053" t="s">
        <v>22679</v>
      </c>
      <c r="D19053" t="s">
        <v>22813</v>
      </c>
      <c r="E19053" t="s">
        <v>1105</v>
      </c>
    </row>
    <row r="19054" spans="2:5" x14ac:dyDescent="0.35">
      <c r="B19054" t="s">
        <v>22281</v>
      </c>
      <c r="C19054" t="s">
        <v>22679</v>
      </c>
      <c r="D19054" t="s">
        <v>22814</v>
      </c>
      <c r="E19054" t="s">
        <v>1105</v>
      </c>
    </row>
    <row r="19055" spans="2:5" x14ac:dyDescent="0.35">
      <c r="B19055" t="s">
        <v>22282</v>
      </c>
      <c r="C19055" t="s">
        <v>22679</v>
      </c>
      <c r="D19055" t="s">
        <v>8779</v>
      </c>
      <c r="E19055" t="s">
        <v>1105</v>
      </c>
    </row>
    <row r="19056" spans="2:5" x14ac:dyDescent="0.35">
      <c r="B19056" t="s">
        <v>22283</v>
      </c>
      <c r="C19056" t="s">
        <v>22679</v>
      </c>
      <c r="D19056" t="s">
        <v>4406</v>
      </c>
      <c r="E19056" t="s">
        <v>1041</v>
      </c>
    </row>
    <row r="19057" spans="2:5" x14ac:dyDescent="0.35">
      <c r="B19057" t="s">
        <v>22284</v>
      </c>
      <c r="C19057" t="s">
        <v>22679</v>
      </c>
      <c r="D19057" t="s">
        <v>22815</v>
      </c>
      <c r="E19057" t="s">
        <v>1062</v>
      </c>
    </row>
    <row r="19058" spans="2:5" x14ac:dyDescent="0.35">
      <c r="B19058" t="s">
        <v>22285</v>
      </c>
      <c r="C19058" t="s">
        <v>22679</v>
      </c>
      <c r="D19058" t="s">
        <v>4549</v>
      </c>
      <c r="E19058" t="s">
        <v>1041</v>
      </c>
    </row>
    <row r="19059" spans="2:5" x14ac:dyDescent="0.35">
      <c r="B19059" t="s">
        <v>22286</v>
      </c>
      <c r="C19059" t="s">
        <v>22679</v>
      </c>
      <c r="D19059" t="s">
        <v>22816</v>
      </c>
      <c r="E19059" t="s">
        <v>1041</v>
      </c>
    </row>
    <row r="19060" spans="2:5" x14ac:dyDescent="0.35">
      <c r="B19060" t="s">
        <v>22287</v>
      </c>
      <c r="C19060" t="s">
        <v>22679</v>
      </c>
      <c r="D19060" t="s">
        <v>8165</v>
      </c>
      <c r="E19060" t="s">
        <v>1041</v>
      </c>
    </row>
    <row r="19061" spans="2:5" x14ac:dyDescent="0.35">
      <c r="B19061" t="s">
        <v>22288</v>
      </c>
      <c r="C19061" t="s">
        <v>22679</v>
      </c>
      <c r="D19061" t="s">
        <v>4676</v>
      </c>
      <c r="E19061" t="s">
        <v>1041</v>
      </c>
    </row>
    <row r="19062" spans="2:5" x14ac:dyDescent="0.35">
      <c r="B19062" t="s">
        <v>22289</v>
      </c>
      <c r="C19062" t="s">
        <v>22679</v>
      </c>
      <c r="D19062" t="s">
        <v>22817</v>
      </c>
      <c r="E19062" t="s">
        <v>1041</v>
      </c>
    </row>
    <row r="19063" spans="2:5" x14ac:dyDescent="0.35">
      <c r="B19063" t="s">
        <v>22290</v>
      </c>
      <c r="C19063" t="s">
        <v>22679</v>
      </c>
      <c r="D19063" t="s">
        <v>22818</v>
      </c>
      <c r="E19063" t="s">
        <v>1041</v>
      </c>
    </row>
    <row r="19064" spans="2:5" x14ac:dyDescent="0.35">
      <c r="B19064" t="s">
        <v>22291</v>
      </c>
      <c r="C19064" t="s">
        <v>22679</v>
      </c>
      <c r="D19064" t="s">
        <v>22819</v>
      </c>
      <c r="E19064" t="s">
        <v>1105</v>
      </c>
    </row>
    <row r="19065" spans="2:5" x14ac:dyDescent="0.35">
      <c r="B19065" t="s">
        <v>22292</v>
      </c>
      <c r="C19065" t="s">
        <v>22679</v>
      </c>
      <c r="D19065" t="s">
        <v>22820</v>
      </c>
      <c r="E19065" t="s">
        <v>1105</v>
      </c>
    </row>
    <row r="19066" spans="2:5" x14ac:dyDescent="0.35">
      <c r="B19066" t="s">
        <v>22293</v>
      </c>
      <c r="C19066" t="s">
        <v>22679</v>
      </c>
      <c r="D19066" t="s">
        <v>22821</v>
      </c>
      <c r="E19066" t="s">
        <v>1041</v>
      </c>
    </row>
    <row r="19067" spans="2:5" x14ac:dyDescent="0.35">
      <c r="B19067" t="s">
        <v>22294</v>
      </c>
      <c r="C19067" t="s">
        <v>22679</v>
      </c>
      <c r="D19067" t="s">
        <v>22822</v>
      </c>
      <c r="E19067" t="s">
        <v>1041</v>
      </c>
    </row>
    <row r="19068" spans="2:5" x14ac:dyDescent="0.35">
      <c r="B19068" t="s">
        <v>22295</v>
      </c>
      <c r="C19068" t="s">
        <v>22679</v>
      </c>
      <c r="D19068" t="s">
        <v>22823</v>
      </c>
      <c r="E19068" t="s">
        <v>1041</v>
      </c>
    </row>
    <row r="19069" spans="2:5" x14ac:dyDescent="0.35">
      <c r="B19069" t="s">
        <v>22296</v>
      </c>
      <c r="C19069" t="s">
        <v>22679</v>
      </c>
      <c r="D19069" t="s">
        <v>22824</v>
      </c>
      <c r="E19069" t="s">
        <v>1062</v>
      </c>
    </row>
    <row r="19070" spans="2:5" x14ac:dyDescent="0.35">
      <c r="B19070" t="s">
        <v>22297</v>
      </c>
      <c r="C19070" t="s">
        <v>22679</v>
      </c>
      <c r="D19070" t="s">
        <v>22825</v>
      </c>
      <c r="E19070" t="s">
        <v>1041</v>
      </c>
    </row>
    <row r="19071" spans="2:5" x14ac:dyDescent="0.35">
      <c r="B19071" t="s">
        <v>22298</v>
      </c>
      <c r="C19071" t="s">
        <v>22679</v>
      </c>
      <c r="D19071" t="s">
        <v>22826</v>
      </c>
      <c r="E19071" t="s">
        <v>1041</v>
      </c>
    </row>
    <row r="19072" spans="2:5" x14ac:dyDescent="0.35">
      <c r="B19072" t="s">
        <v>22299</v>
      </c>
      <c r="C19072" t="s">
        <v>22679</v>
      </c>
      <c r="D19072" t="s">
        <v>22827</v>
      </c>
      <c r="E19072" t="s">
        <v>1041</v>
      </c>
    </row>
    <row r="19073" spans="2:5" x14ac:dyDescent="0.35">
      <c r="B19073" t="s">
        <v>22300</v>
      </c>
      <c r="C19073" t="s">
        <v>22679</v>
      </c>
      <c r="D19073" t="s">
        <v>22828</v>
      </c>
      <c r="E19073" t="s">
        <v>1041</v>
      </c>
    </row>
    <row r="19074" spans="2:5" x14ac:dyDescent="0.35">
      <c r="B19074" t="s">
        <v>22301</v>
      </c>
      <c r="C19074" t="s">
        <v>22679</v>
      </c>
      <c r="D19074" t="s">
        <v>22829</v>
      </c>
      <c r="E19074" t="s">
        <v>1041</v>
      </c>
    </row>
    <row r="19075" spans="2:5" x14ac:dyDescent="0.35">
      <c r="B19075" t="s">
        <v>22302</v>
      </c>
      <c r="C19075" t="s">
        <v>22679</v>
      </c>
      <c r="D19075" t="s">
        <v>5112</v>
      </c>
      <c r="E19075" t="s">
        <v>1041</v>
      </c>
    </row>
    <row r="19076" spans="2:5" x14ac:dyDescent="0.35">
      <c r="B19076" t="s">
        <v>22303</v>
      </c>
      <c r="C19076" t="s">
        <v>22679</v>
      </c>
      <c r="D19076" t="s">
        <v>22830</v>
      </c>
      <c r="E19076" t="s">
        <v>1041</v>
      </c>
    </row>
    <row r="19077" spans="2:5" x14ac:dyDescent="0.35">
      <c r="B19077" t="s">
        <v>22304</v>
      </c>
      <c r="C19077" t="s">
        <v>22679</v>
      </c>
      <c r="D19077" t="s">
        <v>8360</v>
      </c>
      <c r="E19077" t="s">
        <v>1041</v>
      </c>
    </row>
    <row r="19078" spans="2:5" x14ac:dyDescent="0.35">
      <c r="B19078" t="s">
        <v>22305</v>
      </c>
      <c r="C19078" t="s">
        <v>22679</v>
      </c>
      <c r="D19078" t="s">
        <v>22831</v>
      </c>
      <c r="E19078" t="s">
        <v>1041</v>
      </c>
    </row>
    <row r="19079" spans="2:5" x14ac:dyDescent="0.35">
      <c r="B19079" t="s">
        <v>22306</v>
      </c>
      <c r="C19079" t="s">
        <v>22679</v>
      </c>
      <c r="D19079" t="s">
        <v>22832</v>
      </c>
      <c r="E19079" t="s">
        <v>1041</v>
      </c>
    </row>
    <row r="19080" spans="2:5" x14ac:dyDescent="0.35">
      <c r="B19080" t="s">
        <v>22307</v>
      </c>
      <c r="C19080" t="s">
        <v>22679</v>
      </c>
      <c r="D19080" t="s">
        <v>22833</v>
      </c>
      <c r="E19080" t="s">
        <v>1041</v>
      </c>
    </row>
    <row r="19081" spans="2:5" x14ac:dyDescent="0.35">
      <c r="B19081" t="s">
        <v>22308</v>
      </c>
      <c r="C19081" t="s">
        <v>22679</v>
      </c>
      <c r="D19081" t="s">
        <v>22834</v>
      </c>
      <c r="E19081" t="s">
        <v>1041</v>
      </c>
    </row>
    <row r="19082" spans="2:5" x14ac:dyDescent="0.35">
      <c r="B19082" t="s">
        <v>22309</v>
      </c>
      <c r="C19082" t="s">
        <v>22679</v>
      </c>
      <c r="D19082" t="s">
        <v>22835</v>
      </c>
      <c r="E19082" t="s">
        <v>1041</v>
      </c>
    </row>
    <row r="19083" spans="2:5" x14ac:dyDescent="0.35">
      <c r="B19083" t="s">
        <v>22310</v>
      </c>
      <c r="C19083" t="s">
        <v>22679</v>
      </c>
      <c r="D19083" t="s">
        <v>22836</v>
      </c>
      <c r="E19083" t="s">
        <v>1062</v>
      </c>
    </row>
    <row r="19084" spans="2:5" x14ac:dyDescent="0.35">
      <c r="B19084" t="s">
        <v>22311</v>
      </c>
      <c r="C19084" t="s">
        <v>22679</v>
      </c>
      <c r="D19084" t="s">
        <v>22837</v>
      </c>
      <c r="E19084" t="s">
        <v>1041</v>
      </c>
    </row>
    <row r="19085" spans="2:5" x14ac:dyDescent="0.35">
      <c r="B19085" t="s">
        <v>12429</v>
      </c>
      <c r="C19085" t="s">
        <v>22679</v>
      </c>
      <c r="D19085" t="s">
        <v>5288</v>
      </c>
      <c r="E19085" t="s">
        <v>1041</v>
      </c>
    </row>
    <row r="19086" spans="2:5" x14ac:dyDescent="0.35">
      <c r="B19086" t="s">
        <v>22312</v>
      </c>
      <c r="C19086" t="s">
        <v>22679</v>
      </c>
      <c r="D19086" t="s">
        <v>22838</v>
      </c>
      <c r="E19086" t="s">
        <v>1041</v>
      </c>
    </row>
    <row r="19087" spans="2:5" x14ac:dyDescent="0.35">
      <c r="B19087" t="s">
        <v>22313</v>
      </c>
      <c r="C19087" t="s">
        <v>22679</v>
      </c>
      <c r="D19087" t="s">
        <v>22839</v>
      </c>
      <c r="E19087" t="s">
        <v>1041</v>
      </c>
    </row>
    <row r="19088" spans="2:5" x14ac:dyDescent="0.35">
      <c r="B19088" t="s">
        <v>22314</v>
      </c>
      <c r="C19088" t="s">
        <v>22679</v>
      </c>
      <c r="D19088" t="s">
        <v>22840</v>
      </c>
      <c r="E19088" t="s">
        <v>1041</v>
      </c>
    </row>
    <row r="19089" spans="2:5" x14ac:dyDescent="0.35">
      <c r="B19089" t="s">
        <v>22315</v>
      </c>
      <c r="C19089" t="s">
        <v>22679</v>
      </c>
      <c r="D19089" t="s">
        <v>22841</v>
      </c>
      <c r="E19089" t="s">
        <v>1105</v>
      </c>
    </row>
    <row r="19090" spans="2:5" x14ac:dyDescent="0.35">
      <c r="B19090" t="s">
        <v>22316</v>
      </c>
      <c r="C19090" t="s">
        <v>22679</v>
      </c>
      <c r="D19090" t="s">
        <v>8535</v>
      </c>
      <c r="E19090" t="s">
        <v>1041</v>
      </c>
    </row>
    <row r="19091" spans="2:5" x14ac:dyDescent="0.35">
      <c r="B19091" t="s">
        <v>22317</v>
      </c>
      <c r="C19091" t="s">
        <v>22679</v>
      </c>
      <c r="D19091" t="s">
        <v>22842</v>
      </c>
      <c r="E19091" t="s">
        <v>1041</v>
      </c>
    </row>
    <row r="19092" spans="2:5" x14ac:dyDescent="0.35">
      <c r="B19092" t="s">
        <v>22318</v>
      </c>
      <c r="C19092" t="s">
        <v>22679</v>
      </c>
      <c r="D19092" t="s">
        <v>22843</v>
      </c>
      <c r="E19092" t="s">
        <v>1105</v>
      </c>
    </row>
    <row r="19093" spans="2:5" x14ac:dyDescent="0.35">
      <c r="B19093" t="s">
        <v>22319</v>
      </c>
      <c r="C19093" t="s">
        <v>22679</v>
      </c>
      <c r="D19093" t="s">
        <v>22844</v>
      </c>
      <c r="E19093" t="s">
        <v>1041</v>
      </c>
    </row>
    <row r="19094" spans="2:5" x14ac:dyDescent="0.35">
      <c r="B19094" t="s">
        <v>22320</v>
      </c>
      <c r="C19094" t="s">
        <v>22679</v>
      </c>
      <c r="D19094" t="s">
        <v>22845</v>
      </c>
      <c r="E19094" t="s">
        <v>1041</v>
      </c>
    </row>
    <row r="19095" spans="2:5" x14ac:dyDescent="0.35">
      <c r="B19095" t="s">
        <v>22321</v>
      </c>
      <c r="C19095" t="s">
        <v>22679</v>
      </c>
      <c r="D19095" t="s">
        <v>5664</v>
      </c>
      <c r="E19095" t="s">
        <v>1062</v>
      </c>
    </row>
    <row r="19096" spans="2:5" x14ac:dyDescent="0.35">
      <c r="B19096" t="s">
        <v>22322</v>
      </c>
      <c r="C19096" t="s">
        <v>22679</v>
      </c>
      <c r="D19096" t="s">
        <v>22846</v>
      </c>
      <c r="E19096" t="s">
        <v>1041</v>
      </c>
    </row>
    <row r="19097" spans="2:5" x14ac:dyDescent="0.35">
      <c r="B19097" t="s">
        <v>22323</v>
      </c>
      <c r="C19097" t="s">
        <v>22679</v>
      </c>
      <c r="D19097" t="s">
        <v>22847</v>
      </c>
      <c r="E19097" t="s">
        <v>1041</v>
      </c>
    </row>
    <row r="19098" spans="2:5" x14ac:dyDescent="0.35">
      <c r="B19098" t="s">
        <v>22324</v>
      </c>
      <c r="C19098" t="s">
        <v>22679</v>
      </c>
      <c r="D19098" t="s">
        <v>22848</v>
      </c>
      <c r="E19098" t="s">
        <v>1041</v>
      </c>
    </row>
    <row r="19099" spans="2:5" x14ac:dyDescent="0.35">
      <c r="B19099" t="s">
        <v>22325</v>
      </c>
      <c r="C19099" t="s">
        <v>22679</v>
      </c>
      <c r="D19099" t="s">
        <v>22849</v>
      </c>
      <c r="E19099" t="s">
        <v>1041</v>
      </c>
    </row>
    <row r="19100" spans="2:5" x14ac:dyDescent="0.35">
      <c r="B19100" t="s">
        <v>22326</v>
      </c>
      <c r="C19100" t="s">
        <v>22679</v>
      </c>
      <c r="D19100" t="s">
        <v>22850</v>
      </c>
      <c r="E19100" t="s">
        <v>1041</v>
      </c>
    </row>
    <row r="19101" spans="2:5" x14ac:dyDescent="0.35">
      <c r="B19101" t="s">
        <v>22327</v>
      </c>
      <c r="C19101" t="s">
        <v>22679</v>
      </c>
      <c r="D19101" t="s">
        <v>22851</v>
      </c>
      <c r="E19101" t="s">
        <v>1041</v>
      </c>
    </row>
    <row r="19102" spans="2:5" x14ac:dyDescent="0.35">
      <c r="B19102" t="s">
        <v>22328</v>
      </c>
      <c r="C19102" t="s">
        <v>22679</v>
      </c>
      <c r="D19102" t="s">
        <v>22852</v>
      </c>
      <c r="E19102" t="s">
        <v>1041</v>
      </c>
    </row>
    <row r="19103" spans="2:5" x14ac:dyDescent="0.35">
      <c r="B19103" t="s">
        <v>22329</v>
      </c>
      <c r="C19103" t="s">
        <v>22679</v>
      </c>
      <c r="D19103" t="s">
        <v>22853</v>
      </c>
      <c r="E19103" t="s">
        <v>1041</v>
      </c>
    </row>
    <row r="19104" spans="2:5" x14ac:dyDescent="0.35">
      <c r="B19104" t="s">
        <v>22330</v>
      </c>
      <c r="C19104" t="s">
        <v>22679</v>
      </c>
      <c r="D19104" t="s">
        <v>22854</v>
      </c>
      <c r="E19104" t="s">
        <v>1041</v>
      </c>
    </row>
    <row r="19105" spans="2:5" x14ac:dyDescent="0.35">
      <c r="B19105" t="s">
        <v>22331</v>
      </c>
      <c r="C19105" t="s">
        <v>22679</v>
      </c>
      <c r="D19105" t="s">
        <v>22855</v>
      </c>
      <c r="E19105" t="s">
        <v>1041</v>
      </c>
    </row>
    <row r="19106" spans="2:5" x14ac:dyDescent="0.35">
      <c r="B19106" t="s">
        <v>22332</v>
      </c>
      <c r="C19106" t="s">
        <v>22679</v>
      </c>
      <c r="D19106" t="s">
        <v>22855</v>
      </c>
      <c r="E19106" t="s">
        <v>1041</v>
      </c>
    </row>
    <row r="19107" spans="2:5" x14ac:dyDescent="0.35">
      <c r="B19107" t="s">
        <v>22333</v>
      </c>
      <c r="C19107" t="s">
        <v>22679</v>
      </c>
      <c r="D19107" t="s">
        <v>22856</v>
      </c>
      <c r="E19107" t="s">
        <v>1041</v>
      </c>
    </row>
    <row r="19108" spans="2:5" x14ac:dyDescent="0.35">
      <c r="B19108" t="s">
        <v>22334</v>
      </c>
      <c r="C19108" t="s">
        <v>22679</v>
      </c>
      <c r="D19108" t="s">
        <v>22857</v>
      </c>
      <c r="E19108" t="s">
        <v>1032</v>
      </c>
    </row>
    <row r="19109" spans="2:5" x14ac:dyDescent="0.35">
      <c r="B19109" t="s">
        <v>22335</v>
      </c>
      <c r="C19109" t="s">
        <v>22679</v>
      </c>
      <c r="D19109" t="s">
        <v>22858</v>
      </c>
      <c r="E19109" t="s">
        <v>1041</v>
      </c>
    </row>
    <row r="19110" spans="2:5" x14ac:dyDescent="0.35">
      <c r="B19110" t="s">
        <v>22336</v>
      </c>
      <c r="C19110" t="s">
        <v>22679</v>
      </c>
      <c r="D19110" t="s">
        <v>8763</v>
      </c>
      <c r="E19110" t="s">
        <v>1105</v>
      </c>
    </row>
    <row r="19111" spans="2:5" x14ac:dyDescent="0.35">
      <c r="B19111" t="s">
        <v>22337</v>
      </c>
      <c r="C19111" t="s">
        <v>22679</v>
      </c>
      <c r="D19111" t="s">
        <v>22859</v>
      </c>
      <c r="E19111" t="s">
        <v>1041</v>
      </c>
    </row>
    <row r="19112" spans="2:5" x14ac:dyDescent="0.35">
      <c r="B19112" t="s">
        <v>13517</v>
      </c>
      <c r="C19112" t="s">
        <v>22679</v>
      </c>
      <c r="D19112" t="s">
        <v>13518</v>
      </c>
      <c r="E19112" t="s">
        <v>1062</v>
      </c>
    </row>
    <row r="19113" spans="2:5" x14ac:dyDescent="0.35">
      <c r="B19113" t="s">
        <v>13519</v>
      </c>
      <c r="C19113" t="s">
        <v>22679</v>
      </c>
      <c r="D19113" t="s">
        <v>1225</v>
      </c>
      <c r="E19113" t="s">
        <v>1062</v>
      </c>
    </row>
    <row r="19114" spans="2:5" x14ac:dyDescent="0.35">
      <c r="B19114" t="s">
        <v>22338</v>
      </c>
      <c r="C19114" t="s">
        <v>22679</v>
      </c>
      <c r="D19114" t="s">
        <v>19790</v>
      </c>
    </row>
    <row r="19115" spans="2:5" x14ac:dyDescent="0.35">
      <c r="B19115" t="s">
        <v>13522</v>
      </c>
      <c r="C19115" t="s">
        <v>22679</v>
      </c>
      <c r="D19115" t="s">
        <v>13523</v>
      </c>
      <c r="E19115" t="s">
        <v>1062</v>
      </c>
    </row>
    <row r="19116" spans="2:5" x14ac:dyDescent="0.35">
      <c r="B19116" t="s">
        <v>22339</v>
      </c>
      <c r="C19116" t="s">
        <v>22679</v>
      </c>
      <c r="D19116" t="s">
        <v>22860</v>
      </c>
      <c r="E19116" t="s">
        <v>1062</v>
      </c>
    </row>
    <row r="19117" spans="2:5" x14ac:dyDescent="0.35">
      <c r="B19117" t="s">
        <v>22340</v>
      </c>
      <c r="C19117" t="s">
        <v>22679</v>
      </c>
      <c r="D19117" t="s">
        <v>22861</v>
      </c>
      <c r="E19117" t="s">
        <v>1062</v>
      </c>
    </row>
    <row r="19118" spans="2:5" x14ac:dyDescent="0.35">
      <c r="B19118" t="s">
        <v>13538</v>
      </c>
      <c r="C19118" t="s">
        <v>22679</v>
      </c>
      <c r="D19118" t="s">
        <v>13539</v>
      </c>
      <c r="E19118" t="s">
        <v>1062</v>
      </c>
    </row>
    <row r="19119" spans="2:5" x14ac:dyDescent="0.35">
      <c r="B19119" t="s">
        <v>13540</v>
      </c>
      <c r="C19119" t="s">
        <v>22679</v>
      </c>
      <c r="D19119" t="s">
        <v>13541</v>
      </c>
      <c r="E19119" t="s">
        <v>1062</v>
      </c>
    </row>
    <row r="19120" spans="2:5" x14ac:dyDescent="0.35">
      <c r="B19120" t="s">
        <v>13542</v>
      </c>
      <c r="C19120" t="s">
        <v>22679</v>
      </c>
      <c r="D19120" t="s">
        <v>13543</v>
      </c>
      <c r="E19120" t="s">
        <v>1062</v>
      </c>
    </row>
    <row r="19121" spans="2:5" x14ac:dyDescent="0.35">
      <c r="B19121" t="s">
        <v>22341</v>
      </c>
      <c r="C19121" t="s">
        <v>22679</v>
      </c>
      <c r="D19121" t="s">
        <v>14221</v>
      </c>
      <c r="E19121" t="s">
        <v>1062</v>
      </c>
    </row>
    <row r="19122" spans="2:5" x14ac:dyDescent="0.35">
      <c r="B19122" t="s">
        <v>13551</v>
      </c>
      <c r="C19122" t="s">
        <v>22679</v>
      </c>
      <c r="D19122" t="s">
        <v>13552</v>
      </c>
      <c r="E19122" t="s">
        <v>1062</v>
      </c>
    </row>
    <row r="19123" spans="2:5" x14ac:dyDescent="0.35">
      <c r="B19123" t="s">
        <v>13554</v>
      </c>
      <c r="C19123" t="s">
        <v>22679</v>
      </c>
      <c r="D19123" t="s">
        <v>13555</v>
      </c>
      <c r="E19123" t="s">
        <v>1062</v>
      </c>
    </row>
    <row r="19124" spans="2:5" x14ac:dyDescent="0.35">
      <c r="B19124" t="s">
        <v>22342</v>
      </c>
      <c r="C19124" t="s">
        <v>22679</v>
      </c>
      <c r="D19124" t="s">
        <v>8302</v>
      </c>
      <c r="E19124" t="s">
        <v>1062</v>
      </c>
    </row>
    <row r="19125" spans="2:5" x14ac:dyDescent="0.35">
      <c r="B19125" t="s">
        <v>22343</v>
      </c>
      <c r="C19125" t="s">
        <v>22679</v>
      </c>
      <c r="D19125" t="s">
        <v>22862</v>
      </c>
      <c r="E19125" t="s">
        <v>1062</v>
      </c>
    </row>
    <row r="19126" spans="2:5" x14ac:dyDescent="0.35">
      <c r="B19126" t="s">
        <v>13563</v>
      </c>
      <c r="C19126" t="s">
        <v>22679</v>
      </c>
      <c r="D19126" t="s">
        <v>13564</v>
      </c>
      <c r="E19126" t="s">
        <v>1062</v>
      </c>
    </row>
    <row r="19127" spans="2:5" x14ac:dyDescent="0.35">
      <c r="B19127" t="s">
        <v>13565</v>
      </c>
      <c r="C19127" t="s">
        <v>22679</v>
      </c>
      <c r="D19127" t="s">
        <v>13566</v>
      </c>
      <c r="E19127" t="s">
        <v>1062</v>
      </c>
    </row>
    <row r="19128" spans="2:5" x14ac:dyDescent="0.35">
      <c r="B19128" t="s">
        <v>13567</v>
      </c>
      <c r="C19128" t="s">
        <v>22679</v>
      </c>
      <c r="D19128" t="s">
        <v>13568</v>
      </c>
      <c r="E19128" t="s">
        <v>1062</v>
      </c>
    </row>
    <row r="19129" spans="2:5" x14ac:dyDescent="0.35">
      <c r="B19129" t="s">
        <v>13573</v>
      </c>
      <c r="C19129" t="s">
        <v>22679</v>
      </c>
      <c r="D19129" t="s">
        <v>13574</v>
      </c>
      <c r="E19129" t="s">
        <v>1062</v>
      </c>
    </row>
    <row r="19130" spans="2:5" x14ac:dyDescent="0.35">
      <c r="B19130" t="s">
        <v>13577</v>
      </c>
      <c r="C19130" t="s">
        <v>22679</v>
      </c>
      <c r="D19130" t="s">
        <v>13578</v>
      </c>
      <c r="E19130" t="s">
        <v>1062</v>
      </c>
    </row>
    <row r="19131" spans="2:5" x14ac:dyDescent="0.35">
      <c r="B19131" t="s">
        <v>13669</v>
      </c>
      <c r="C19131" t="s">
        <v>22679</v>
      </c>
      <c r="D19131" t="s">
        <v>13670</v>
      </c>
      <c r="E19131" t="s">
        <v>1062</v>
      </c>
    </row>
    <row r="19132" spans="2:5" x14ac:dyDescent="0.35">
      <c r="B19132" t="s">
        <v>13583</v>
      </c>
      <c r="C19132" t="s">
        <v>22679</v>
      </c>
      <c r="D19132" t="s">
        <v>8464</v>
      </c>
      <c r="E19132" t="s">
        <v>1062</v>
      </c>
    </row>
    <row r="19133" spans="2:5" x14ac:dyDescent="0.35">
      <c r="B19133" t="s">
        <v>13584</v>
      </c>
      <c r="C19133" t="s">
        <v>22679</v>
      </c>
      <c r="D19133" t="s">
        <v>13585</v>
      </c>
      <c r="E19133" t="s">
        <v>1062</v>
      </c>
    </row>
    <row r="19134" spans="2:5" x14ac:dyDescent="0.35">
      <c r="B19134" t="s">
        <v>22344</v>
      </c>
      <c r="C19134" t="s">
        <v>22679</v>
      </c>
      <c r="D19134" t="s">
        <v>22863</v>
      </c>
      <c r="E19134" t="s">
        <v>1062</v>
      </c>
    </row>
    <row r="19135" spans="2:5" x14ac:dyDescent="0.35">
      <c r="B19135" t="s">
        <v>13598</v>
      </c>
      <c r="C19135" t="s">
        <v>22679</v>
      </c>
      <c r="D19135" t="s">
        <v>1315</v>
      </c>
      <c r="E19135" t="s">
        <v>1062</v>
      </c>
    </row>
    <row r="19136" spans="2:5" x14ac:dyDescent="0.35">
      <c r="B19136" t="s">
        <v>13671</v>
      </c>
      <c r="C19136" t="s">
        <v>22679</v>
      </c>
      <c r="D19136" t="s">
        <v>13672</v>
      </c>
      <c r="E19136" t="s">
        <v>1062</v>
      </c>
    </row>
    <row r="19137" spans="2:5" x14ac:dyDescent="0.35">
      <c r="B19137" t="s">
        <v>13606</v>
      </c>
      <c r="C19137" t="s">
        <v>22679</v>
      </c>
      <c r="D19137" t="s">
        <v>13607</v>
      </c>
      <c r="E19137" t="s">
        <v>1062</v>
      </c>
    </row>
    <row r="19138" spans="2:5" x14ac:dyDescent="0.35">
      <c r="B19138" t="s">
        <v>13608</v>
      </c>
      <c r="C19138" t="s">
        <v>22679</v>
      </c>
      <c r="D19138" t="s">
        <v>13609</v>
      </c>
      <c r="E19138" t="s">
        <v>1062</v>
      </c>
    </row>
    <row r="19139" spans="2:5" x14ac:dyDescent="0.35">
      <c r="B19139" t="s">
        <v>13614</v>
      </c>
      <c r="C19139" t="s">
        <v>22679</v>
      </c>
      <c r="D19139" t="s">
        <v>13615</v>
      </c>
      <c r="E19139" t="s">
        <v>1062</v>
      </c>
    </row>
    <row r="19140" spans="2:5" x14ac:dyDescent="0.35">
      <c r="B19140" t="s">
        <v>22345</v>
      </c>
      <c r="C19140" t="s">
        <v>22679</v>
      </c>
      <c r="D19140" t="s">
        <v>22864</v>
      </c>
      <c r="E19140" t="s">
        <v>1062</v>
      </c>
    </row>
    <row r="19141" spans="2:5" x14ac:dyDescent="0.35">
      <c r="B19141" t="s">
        <v>13619</v>
      </c>
      <c r="C19141" t="s">
        <v>22679</v>
      </c>
      <c r="D19141" t="s">
        <v>13620</v>
      </c>
      <c r="E19141" t="s">
        <v>1062</v>
      </c>
    </row>
    <row r="19142" spans="2:5" x14ac:dyDescent="0.35">
      <c r="B19142" t="s">
        <v>13621</v>
      </c>
      <c r="C19142" t="s">
        <v>22679</v>
      </c>
      <c r="D19142" t="s">
        <v>13622</v>
      </c>
      <c r="E19142" t="s">
        <v>1062</v>
      </c>
    </row>
    <row r="19143" spans="2:5" x14ac:dyDescent="0.35">
      <c r="B19143" t="s">
        <v>13627</v>
      </c>
      <c r="C19143" t="s">
        <v>22679</v>
      </c>
      <c r="D19143" t="s">
        <v>13628</v>
      </c>
      <c r="E19143" t="s">
        <v>1062</v>
      </c>
    </row>
    <row r="19144" spans="2:5" x14ac:dyDescent="0.35">
      <c r="B19144" t="s">
        <v>22346</v>
      </c>
      <c r="C19144" t="s">
        <v>22679</v>
      </c>
      <c r="D19144" t="s">
        <v>5914</v>
      </c>
      <c r="E19144" t="s">
        <v>1062</v>
      </c>
    </row>
    <row r="19145" spans="2:5" x14ac:dyDescent="0.35">
      <c r="B19145" t="s">
        <v>13632</v>
      </c>
      <c r="C19145" t="s">
        <v>22679</v>
      </c>
      <c r="D19145" t="s">
        <v>1359</v>
      </c>
      <c r="E19145" t="s">
        <v>1062</v>
      </c>
    </row>
    <row r="19146" spans="2:5" x14ac:dyDescent="0.35">
      <c r="B19146" t="s">
        <v>13635</v>
      </c>
      <c r="C19146" t="s">
        <v>22679</v>
      </c>
      <c r="D19146" t="s">
        <v>6108</v>
      </c>
      <c r="E19146" t="s">
        <v>1062</v>
      </c>
    </row>
    <row r="19147" spans="2:5" x14ac:dyDescent="0.35">
      <c r="B19147" t="s">
        <v>22347</v>
      </c>
      <c r="C19147" t="s">
        <v>22679</v>
      </c>
      <c r="D19147" t="s">
        <v>22865</v>
      </c>
      <c r="E19147" t="s">
        <v>1062</v>
      </c>
    </row>
    <row r="19148" spans="2:5" x14ac:dyDescent="0.35">
      <c r="B19148" t="s">
        <v>22348</v>
      </c>
      <c r="C19148" t="s">
        <v>22679</v>
      </c>
      <c r="D19148" t="s">
        <v>22866</v>
      </c>
      <c r="E19148" t="s">
        <v>1048</v>
      </c>
    </row>
    <row r="19149" spans="2:5" x14ac:dyDescent="0.35">
      <c r="B19149" t="s">
        <v>22349</v>
      </c>
      <c r="C19149" t="s">
        <v>22679</v>
      </c>
      <c r="D19149" t="s">
        <v>22867</v>
      </c>
      <c r="E19149" t="s">
        <v>1048</v>
      </c>
    </row>
    <row r="19150" spans="2:5" x14ac:dyDescent="0.35">
      <c r="B19150" t="s">
        <v>22350</v>
      </c>
      <c r="C19150" t="s">
        <v>22679</v>
      </c>
      <c r="D19150" t="s">
        <v>22868</v>
      </c>
      <c r="E19150" t="s">
        <v>1048</v>
      </c>
    </row>
    <row r="19151" spans="2:5" x14ac:dyDescent="0.35">
      <c r="B19151" t="s">
        <v>22351</v>
      </c>
      <c r="C19151" t="s">
        <v>22679</v>
      </c>
      <c r="D19151" t="s">
        <v>4486</v>
      </c>
      <c r="E19151" t="s">
        <v>1048</v>
      </c>
    </row>
    <row r="19152" spans="2:5" x14ac:dyDescent="0.35">
      <c r="B19152" t="s">
        <v>22352</v>
      </c>
      <c r="C19152" t="s">
        <v>22679</v>
      </c>
      <c r="D19152" t="s">
        <v>22869</v>
      </c>
      <c r="E19152" t="s">
        <v>1048</v>
      </c>
    </row>
    <row r="19153" spans="2:5" x14ac:dyDescent="0.35">
      <c r="B19153" t="s">
        <v>22353</v>
      </c>
      <c r="C19153" t="s">
        <v>22679</v>
      </c>
      <c r="D19153" t="s">
        <v>22870</v>
      </c>
      <c r="E19153" t="s">
        <v>1048</v>
      </c>
    </row>
    <row r="19154" spans="2:5" x14ac:dyDescent="0.35">
      <c r="B19154" t="s">
        <v>22354</v>
      </c>
      <c r="C19154" t="s">
        <v>22679</v>
      </c>
      <c r="D19154" t="s">
        <v>22871</v>
      </c>
      <c r="E19154" t="s">
        <v>1048</v>
      </c>
    </row>
    <row r="19155" spans="2:5" x14ac:dyDescent="0.35">
      <c r="B19155" t="s">
        <v>22355</v>
      </c>
      <c r="C19155" t="s">
        <v>22679</v>
      </c>
      <c r="D19155" t="s">
        <v>22872</v>
      </c>
      <c r="E19155" t="s">
        <v>1048</v>
      </c>
    </row>
    <row r="19156" spans="2:5" x14ac:dyDescent="0.35">
      <c r="B19156" t="s">
        <v>22356</v>
      </c>
      <c r="C19156" t="s">
        <v>22679</v>
      </c>
      <c r="D19156" t="s">
        <v>22873</v>
      </c>
    </row>
    <row r="19157" spans="2:5" x14ac:dyDescent="0.35">
      <c r="B19157" t="s">
        <v>22357</v>
      </c>
      <c r="C19157" t="s">
        <v>22679</v>
      </c>
      <c r="D19157" t="s">
        <v>22874</v>
      </c>
      <c r="E19157" t="s">
        <v>1048</v>
      </c>
    </row>
    <row r="19158" spans="2:5" x14ac:dyDescent="0.35">
      <c r="B19158" t="s">
        <v>22358</v>
      </c>
      <c r="C19158" t="s">
        <v>22679</v>
      </c>
      <c r="D19158" t="s">
        <v>22875</v>
      </c>
      <c r="E19158" t="s">
        <v>1048</v>
      </c>
    </row>
    <row r="19159" spans="2:5" x14ac:dyDescent="0.35">
      <c r="B19159" t="s">
        <v>22359</v>
      </c>
      <c r="C19159" t="s">
        <v>22679</v>
      </c>
      <c r="D19159" t="s">
        <v>4927</v>
      </c>
      <c r="E19159" t="s">
        <v>1048</v>
      </c>
    </row>
    <row r="19160" spans="2:5" x14ac:dyDescent="0.35">
      <c r="B19160" t="s">
        <v>22360</v>
      </c>
      <c r="C19160" t="s">
        <v>22679</v>
      </c>
      <c r="D19160" t="s">
        <v>22876</v>
      </c>
    </row>
    <row r="19161" spans="2:5" x14ac:dyDescent="0.35">
      <c r="B19161" t="s">
        <v>22361</v>
      </c>
      <c r="C19161" t="s">
        <v>22679</v>
      </c>
      <c r="D19161" t="s">
        <v>22877</v>
      </c>
      <c r="E19161" t="s">
        <v>1048</v>
      </c>
    </row>
    <row r="19162" spans="2:5" x14ac:dyDescent="0.35">
      <c r="B19162" t="s">
        <v>22362</v>
      </c>
      <c r="C19162" t="s">
        <v>22679</v>
      </c>
      <c r="D19162" t="s">
        <v>22878</v>
      </c>
      <c r="E19162" t="s">
        <v>1048</v>
      </c>
    </row>
    <row r="19163" spans="2:5" x14ac:dyDescent="0.35">
      <c r="B19163" t="s">
        <v>21807</v>
      </c>
      <c r="C19163" t="s">
        <v>22679</v>
      </c>
      <c r="D19163" t="s">
        <v>21808</v>
      </c>
      <c r="E19163" t="s">
        <v>1048</v>
      </c>
    </row>
    <row r="19164" spans="2:5" x14ac:dyDescent="0.35">
      <c r="B19164" t="s">
        <v>22363</v>
      </c>
      <c r="C19164" t="s">
        <v>22679</v>
      </c>
      <c r="D19164" t="s">
        <v>22879</v>
      </c>
    </row>
    <row r="19165" spans="2:5" x14ac:dyDescent="0.35">
      <c r="B19165" t="s">
        <v>22364</v>
      </c>
      <c r="C19165" t="s">
        <v>22679</v>
      </c>
      <c r="D19165" t="s">
        <v>22880</v>
      </c>
      <c r="E19165" t="s">
        <v>1048</v>
      </c>
    </row>
    <row r="19166" spans="2:5" x14ac:dyDescent="0.35">
      <c r="B19166" t="s">
        <v>22365</v>
      </c>
      <c r="C19166" t="s">
        <v>22679</v>
      </c>
      <c r="D19166" t="s">
        <v>22881</v>
      </c>
      <c r="E19166" t="s">
        <v>1048</v>
      </c>
    </row>
    <row r="19167" spans="2:5" x14ac:dyDescent="0.35">
      <c r="B19167" t="s">
        <v>21568</v>
      </c>
      <c r="C19167" t="s">
        <v>22679</v>
      </c>
      <c r="D19167" t="s">
        <v>21569</v>
      </c>
      <c r="E19167" t="s">
        <v>1048</v>
      </c>
    </row>
    <row r="19168" spans="2:5" x14ac:dyDescent="0.35">
      <c r="B19168" t="s">
        <v>22366</v>
      </c>
      <c r="C19168" t="s">
        <v>22679</v>
      </c>
      <c r="D19168" t="s">
        <v>22882</v>
      </c>
      <c r="E19168" t="s">
        <v>1048</v>
      </c>
    </row>
    <row r="19169" spans="2:5" x14ac:dyDescent="0.35">
      <c r="B19169" t="s">
        <v>22367</v>
      </c>
      <c r="C19169" t="s">
        <v>22679</v>
      </c>
      <c r="D19169" t="s">
        <v>22883</v>
      </c>
      <c r="E19169" t="s">
        <v>1048</v>
      </c>
    </row>
    <row r="19170" spans="2:5" x14ac:dyDescent="0.35">
      <c r="B19170" t="s">
        <v>22368</v>
      </c>
      <c r="C19170" t="s">
        <v>22679</v>
      </c>
      <c r="D19170" t="s">
        <v>22884</v>
      </c>
      <c r="E19170" t="s">
        <v>1048</v>
      </c>
    </row>
    <row r="19171" spans="2:5" x14ac:dyDescent="0.35">
      <c r="B19171" t="s">
        <v>22369</v>
      </c>
      <c r="C19171" t="s">
        <v>22679</v>
      </c>
      <c r="D19171" t="s">
        <v>22885</v>
      </c>
      <c r="E19171" t="s">
        <v>1032</v>
      </c>
    </row>
    <row r="19172" spans="2:5" x14ac:dyDescent="0.35">
      <c r="B19172" t="s">
        <v>1157</v>
      </c>
      <c r="C19172" t="s">
        <v>22679</v>
      </c>
      <c r="D19172" t="s">
        <v>1208</v>
      </c>
      <c r="E19172" t="s">
        <v>1048</v>
      </c>
    </row>
    <row r="19173" spans="2:5" x14ac:dyDescent="0.35">
      <c r="B19173" t="s">
        <v>22370</v>
      </c>
      <c r="C19173" t="s">
        <v>22679</v>
      </c>
      <c r="D19173" t="s">
        <v>22886</v>
      </c>
      <c r="E19173" t="s">
        <v>1048</v>
      </c>
    </row>
    <row r="19174" spans="2:5" x14ac:dyDescent="0.35">
      <c r="B19174" t="s">
        <v>22371</v>
      </c>
      <c r="C19174" t="s">
        <v>22679</v>
      </c>
      <c r="D19174" t="s">
        <v>22887</v>
      </c>
      <c r="E19174" t="s">
        <v>1048</v>
      </c>
    </row>
    <row r="19175" spans="2:5" x14ac:dyDescent="0.35">
      <c r="B19175" t="s">
        <v>22372</v>
      </c>
      <c r="C19175" t="s">
        <v>22679</v>
      </c>
      <c r="D19175" t="s">
        <v>22888</v>
      </c>
    </row>
    <row r="19176" spans="2:5" x14ac:dyDescent="0.35">
      <c r="B19176" t="s">
        <v>22373</v>
      </c>
      <c r="C19176" t="s">
        <v>22679</v>
      </c>
      <c r="D19176" t="s">
        <v>22889</v>
      </c>
      <c r="E19176" t="s">
        <v>4149</v>
      </c>
    </row>
    <row r="19177" spans="2:5" x14ac:dyDescent="0.35">
      <c r="B19177" t="s">
        <v>22374</v>
      </c>
      <c r="C19177" t="s">
        <v>22679</v>
      </c>
      <c r="D19177" t="s">
        <v>19769</v>
      </c>
      <c r="E19177" t="s">
        <v>4149</v>
      </c>
    </row>
    <row r="19178" spans="2:5" x14ac:dyDescent="0.35">
      <c r="B19178" t="s">
        <v>22375</v>
      </c>
      <c r="C19178" t="s">
        <v>22679</v>
      </c>
      <c r="D19178" t="s">
        <v>22890</v>
      </c>
      <c r="E19178" t="s">
        <v>4149</v>
      </c>
    </row>
    <row r="19179" spans="2:5" x14ac:dyDescent="0.35">
      <c r="B19179" t="s">
        <v>22376</v>
      </c>
      <c r="C19179" t="s">
        <v>22679</v>
      </c>
      <c r="D19179" t="s">
        <v>1365</v>
      </c>
      <c r="E19179" t="s">
        <v>1057</v>
      </c>
    </row>
    <row r="19180" spans="2:5" x14ac:dyDescent="0.35">
      <c r="B19180" t="s">
        <v>22377</v>
      </c>
      <c r="C19180" t="s">
        <v>22679</v>
      </c>
      <c r="D19180" t="s">
        <v>22891</v>
      </c>
      <c r="E19180" t="s">
        <v>1041</v>
      </c>
    </row>
    <row r="19181" spans="2:5" x14ac:dyDescent="0.35">
      <c r="B19181" t="s">
        <v>22378</v>
      </c>
      <c r="C19181" t="s">
        <v>22679</v>
      </c>
      <c r="D19181" t="s">
        <v>5434</v>
      </c>
      <c r="E19181" t="s">
        <v>1050</v>
      </c>
    </row>
    <row r="19182" spans="2:5" x14ac:dyDescent="0.35">
      <c r="B19182" t="s">
        <v>22379</v>
      </c>
      <c r="C19182" t="s">
        <v>22679</v>
      </c>
      <c r="D19182" t="s">
        <v>6028</v>
      </c>
      <c r="E19182" t="s">
        <v>1050</v>
      </c>
    </row>
    <row r="19183" spans="2:5" x14ac:dyDescent="0.35">
      <c r="B19183" t="s">
        <v>22380</v>
      </c>
      <c r="C19183" t="s">
        <v>22680</v>
      </c>
      <c r="D19183" t="s">
        <v>22892</v>
      </c>
      <c r="E19183" t="s">
        <v>1057</v>
      </c>
    </row>
    <row r="19184" spans="2:5" x14ac:dyDescent="0.35">
      <c r="B19184" t="s">
        <v>22381</v>
      </c>
      <c r="C19184" t="s">
        <v>22680</v>
      </c>
      <c r="D19184" t="s">
        <v>22892</v>
      </c>
      <c r="E19184" t="s">
        <v>1057</v>
      </c>
    </row>
    <row r="19185" spans="2:5" x14ac:dyDescent="0.35">
      <c r="B19185" t="s">
        <v>22096</v>
      </c>
      <c r="C19185" t="s">
        <v>22680</v>
      </c>
      <c r="D19185" t="s">
        <v>8684</v>
      </c>
      <c r="E19185" t="s">
        <v>1057</v>
      </c>
    </row>
    <row r="19186" spans="2:5" x14ac:dyDescent="0.35">
      <c r="B19186" t="s">
        <v>22097</v>
      </c>
      <c r="C19186" t="s">
        <v>22680</v>
      </c>
      <c r="D19186" t="s">
        <v>22681</v>
      </c>
      <c r="E19186" t="s">
        <v>1057</v>
      </c>
    </row>
    <row r="19187" spans="2:5" x14ac:dyDescent="0.35">
      <c r="B19187" t="s">
        <v>22098</v>
      </c>
      <c r="C19187" t="s">
        <v>22680</v>
      </c>
      <c r="D19187" t="s">
        <v>8201</v>
      </c>
      <c r="E19187" t="s">
        <v>1057</v>
      </c>
    </row>
    <row r="19188" spans="2:5" x14ac:dyDescent="0.35">
      <c r="B19188" t="s">
        <v>22099</v>
      </c>
      <c r="C19188" t="s">
        <v>22680</v>
      </c>
      <c r="D19188" t="s">
        <v>22682</v>
      </c>
      <c r="E19188" t="s">
        <v>1057</v>
      </c>
    </row>
    <row r="19189" spans="2:5" x14ac:dyDescent="0.35">
      <c r="B19189" t="s">
        <v>22100</v>
      </c>
      <c r="C19189" t="s">
        <v>22680</v>
      </c>
      <c r="D19189" t="s">
        <v>8307</v>
      </c>
      <c r="E19189" t="s">
        <v>1057</v>
      </c>
    </row>
    <row r="19190" spans="2:5" x14ac:dyDescent="0.35">
      <c r="B19190" t="s">
        <v>22101</v>
      </c>
      <c r="C19190" t="s">
        <v>22680</v>
      </c>
      <c r="D19190" t="s">
        <v>8307</v>
      </c>
      <c r="E19190" t="s">
        <v>1057</v>
      </c>
    </row>
    <row r="19191" spans="2:5" x14ac:dyDescent="0.35">
      <c r="B19191" t="s">
        <v>22102</v>
      </c>
      <c r="C19191" t="s">
        <v>22680</v>
      </c>
      <c r="D19191" t="s">
        <v>22683</v>
      </c>
      <c r="E19191" t="s">
        <v>1057</v>
      </c>
    </row>
    <row r="19192" spans="2:5" x14ac:dyDescent="0.35">
      <c r="B19192" t="s">
        <v>22382</v>
      </c>
      <c r="C19192" t="s">
        <v>22680</v>
      </c>
      <c r="D19192" t="s">
        <v>1292</v>
      </c>
      <c r="E19192" t="s">
        <v>1057</v>
      </c>
    </row>
    <row r="19193" spans="2:5" x14ac:dyDescent="0.35">
      <c r="B19193" t="s">
        <v>22383</v>
      </c>
      <c r="C19193" t="s">
        <v>22680</v>
      </c>
      <c r="D19193" t="s">
        <v>22893</v>
      </c>
      <c r="E19193" t="s">
        <v>1057</v>
      </c>
    </row>
    <row r="19194" spans="2:5" x14ac:dyDescent="0.35">
      <c r="B19194" t="s">
        <v>22384</v>
      </c>
      <c r="C19194" t="s">
        <v>22680</v>
      </c>
      <c r="D19194" t="s">
        <v>22894</v>
      </c>
      <c r="E19194" t="s">
        <v>1057</v>
      </c>
    </row>
    <row r="19195" spans="2:5" x14ac:dyDescent="0.35">
      <c r="B19195" t="s">
        <v>22385</v>
      </c>
      <c r="C19195" t="s">
        <v>22680</v>
      </c>
      <c r="D19195" t="s">
        <v>8502</v>
      </c>
      <c r="E19195" t="s">
        <v>1057</v>
      </c>
    </row>
    <row r="19196" spans="2:5" x14ac:dyDescent="0.35">
      <c r="B19196" t="s">
        <v>22105</v>
      </c>
      <c r="C19196" t="s">
        <v>22680</v>
      </c>
      <c r="D19196" t="s">
        <v>5459</v>
      </c>
      <c r="E19196" t="s">
        <v>1057</v>
      </c>
    </row>
    <row r="19197" spans="2:5" x14ac:dyDescent="0.35">
      <c r="B19197" t="s">
        <v>22106</v>
      </c>
      <c r="C19197" t="s">
        <v>22680</v>
      </c>
      <c r="D19197" t="s">
        <v>5459</v>
      </c>
      <c r="E19197" t="s">
        <v>1057</v>
      </c>
    </row>
    <row r="19198" spans="2:5" x14ac:dyDescent="0.35">
      <c r="B19198" t="s">
        <v>22107</v>
      </c>
      <c r="C19198" t="s">
        <v>22680</v>
      </c>
      <c r="D19198" t="s">
        <v>22685</v>
      </c>
      <c r="E19198" t="s">
        <v>1057</v>
      </c>
    </row>
    <row r="19199" spans="2:5" x14ac:dyDescent="0.35">
      <c r="B19199" t="s">
        <v>22386</v>
      </c>
      <c r="C19199" t="s">
        <v>22680</v>
      </c>
      <c r="D19199" t="s">
        <v>5508</v>
      </c>
      <c r="E19199" t="s">
        <v>1057</v>
      </c>
    </row>
    <row r="19200" spans="2:5" x14ac:dyDescent="0.35">
      <c r="B19200" t="s">
        <v>22108</v>
      </c>
      <c r="C19200" t="s">
        <v>22680</v>
      </c>
      <c r="D19200" t="s">
        <v>22686</v>
      </c>
      <c r="E19200" t="s">
        <v>1057</v>
      </c>
    </row>
    <row r="19201" spans="2:5" x14ac:dyDescent="0.35">
      <c r="B19201" t="s">
        <v>22109</v>
      </c>
      <c r="C19201" t="s">
        <v>22680</v>
      </c>
      <c r="D19201" t="s">
        <v>8718</v>
      </c>
      <c r="E19201" t="s">
        <v>1057</v>
      </c>
    </row>
    <row r="19202" spans="2:5" x14ac:dyDescent="0.35">
      <c r="B19202" t="s">
        <v>22110</v>
      </c>
      <c r="C19202" t="s">
        <v>22680</v>
      </c>
      <c r="D19202" t="s">
        <v>22687</v>
      </c>
      <c r="E19202" t="s">
        <v>1057</v>
      </c>
    </row>
    <row r="19203" spans="2:5" x14ac:dyDescent="0.35">
      <c r="B19203" t="s">
        <v>22111</v>
      </c>
      <c r="C19203" t="s">
        <v>22680</v>
      </c>
      <c r="D19203" t="s">
        <v>22688</v>
      </c>
      <c r="E19203" t="s">
        <v>1057</v>
      </c>
    </row>
    <row r="19204" spans="2:5" x14ac:dyDescent="0.35">
      <c r="B19204" t="s">
        <v>22112</v>
      </c>
      <c r="C19204" t="s">
        <v>22680</v>
      </c>
      <c r="D19204" t="s">
        <v>22689</v>
      </c>
      <c r="E19204" t="s">
        <v>1057</v>
      </c>
    </row>
    <row r="19205" spans="2:5" x14ac:dyDescent="0.35">
      <c r="B19205" t="s">
        <v>22387</v>
      </c>
      <c r="C19205" t="s">
        <v>22680</v>
      </c>
      <c r="D19205" t="s">
        <v>22895</v>
      </c>
      <c r="E19205" t="s">
        <v>1032</v>
      </c>
    </row>
    <row r="19206" spans="2:5" x14ac:dyDescent="0.35">
      <c r="B19206" t="s">
        <v>22388</v>
      </c>
      <c r="C19206" t="s">
        <v>22680</v>
      </c>
      <c r="D19206" t="s">
        <v>22896</v>
      </c>
      <c r="E19206" t="s">
        <v>1032</v>
      </c>
    </row>
    <row r="19207" spans="2:5" x14ac:dyDescent="0.35">
      <c r="B19207" t="s">
        <v>22389</v>
      </c>
      <c r="C19207" t="s">
        <v>22680</v>
      </c>
      <c r="D19207" t="s">
        <v>22897</v>
      </c>
      <c r="E19207" t="s">
        <v>1032</v>
      </c>
    </row>
    <row r="19208" spans="2:5" x14ac:dyDescent="0.35">
      <c r="B19208" t="s">
        <v>22390</v>
      </c>
      <c r="C19208" t="s">
        <v>22680</v>
      </c>
      <c r="D19208" t="s">
        <v>22898</v>
      </c>
      <c r="E19208" t="s">
        <v>1032</v>
      </c>
    </row>
    <row r="19209" spans="2:5" x14ac:dyDescent="0.35">
      <c r="B19209" t="s">
        <v>22115</v>
      </c>
      <c r="C19209" t="s">
        <v>22680</v>
      </c>
      <c r="D19209" t="s">
        <v>22692</v>
      </c>
      <c r="E19209" t="s">
        <v>1032</v>
      </c>
    </row>
    <row r="19210" spans="2:5" x14ac:dyDescent="0.35">
      <c r="B19210" t="s">
        <v>22391</v>
      </c>
      <c r="C19210" t="s">
        <v>22680</v>
      </c>
      <c r="D19210" t="s">
        <v>1235</v>
      </c>
      <c r="E19210" t="s">
        <v>1032</v>
      </c>
    </row>
    <row r="19211" spans="2:5" x14ac:dyDescent="0.35">
      <c r="B19211" t="s">
        <v>22116</v>
      </c>
      <c r="C19211" t="s">
        <v>22680</v>
      </c>
      <c r="D19211" t="s">
        <v>22693</v>
      </c>
      <c r="E19211" t="s">
        <v>1032</v>
      </c>
    </row>
    <row r="19212" spans="2:5" x14ac:dyDescent="0.35">
      <c r="B19212" t="s">
        <v>22392</v>
      </c>
      <c r="C19212" t="s">
        <v>22680</v>
      </c>
      <c r="D19212" t="s">
        <v>4790</v>
      </c>
      <c r="E19212" t="s">
        <v>1032</v>
      </c>
    </row>
    <row r="19213" spans="2:5" x14ac:dyDescent="0.35">
      <c r="B19213" t="s">
        <v>22117</v>
      </c>
      <c r="C19213" t="s">
        <v>22680</v>
      </c>
      <c r="D19213" t="s">
        <v>22694</v>
      </c>
      <c r="E19213" t="s">
        <v>1032</v>
      </c>
    </row>
    <row r="19214" spans="2:5" x14ac:dyDescent="0.35">
      <c r="B19214" t="s">
        <v>22118</v>
      </c>
      <c r="C19214" t="s">
        <v>22680</v>
      </c>
      <c r="D19214" t="s">
        <v>1514</v>
      </c>
      <c r="E19214" t="s">
        <v>1032</v>
      </c>
    </row>
    <row r="19215" spans="2:5" x14ac:dyDescent="0.35">
      <c r="B19215" t="s">
        <v>22393</v>
      </c>
      <c r="C19215" t="s">
        <v>22680</v>
      </c>
      <c r="D19215" t="s">
        <v>22899</v>
      </c>
      <c r="E19215" t="s">
        <v>1032</v>
      </c>
    </row>
    <row r="19216" spans="2:5" x14ac:dyDescent="0.35">
      <c r="B19216" t="s">
        <v>22394</v>
      </c>
      <c r="C19216" t="s">
        <v>22680</v>
      </c>
      <c r="D19216" t="s">
        <v>22900</v>
      </c>
      <c r="E19216" t="s">
        <v>1032</v>
      </c>
    </row>
    <row r="19217" spans="2:5" x14ac:dyDescent="0.35">
      <c r="B19217" t="s">
        <v>22395</v>
      </c>
      <c r="C19217" t="s">
        <v>22680</v>
      </c>
      <c r="D19217" t="s">
        <v>22901</v>
      </c>
      <c r="E19217" t="s">
        <v>1105</v>
      </c>
    </row>
    <row r="19218" spans="2:5" x14ac:dyDescent="0.35">
      <c r="B19218" t="s">
        <v>22396</v>
      </c>
      <c r="C19218" t="s">
        <v>22680</v>
      </c>
      <c r="D19218" t="s">
        <v>22902</v>
      </c>
      <c r="E19218" t="s">
        <v>1032</v>
      </c>
    </row>
    <row r="19219" spans="2:5" x14ac:dyDescent="0.35">
      <c r="B19219" t="s">
        <v>22120</v>
      </c>
      <c r="C19219" t="s">
        <v>22680</v>
      </c>
      <c r="D19219" t="s">
        <v>8241</v>
      </c>
      <c r="E19219" t="s">
        <v>4149</v>
      </c>
    </row>
    <row r="19220" spans="2:5" x14ac:dyDescent="0.35">
      <c r="B19220" t="s">
        <v>22121</v>
      </c>
      <c r="C19220" t="s">
        <v>22680</v>
      </c>
      <c r="D19220" t="s">
        <v>22696</v>
      </c>
      <c r="E19220" t="s">
        <v>1032</v>
      </c>
    </row>
    <row r="19221" spans="2:5" x14ac:dyDescent="0.35">
      <c r="B19221" t="s">
        <v>22397</v>
      </c>
      <c r="C19221" t="s">
        <v>22680</v>
      </c>
      <c r="D19221" t="s">
        <v>8294</v>
      </c>
      <c r="E19221" t="s">
        <v>1032</v>
      </c>
    </row>
    <row r="19222" spans="2:5" x14ac:dyDescent="0.35">
      <c r="B19222" t="s">
        <v>22122</v>
      </c>
      <c r="C19222" t="s">
        <v>22680</v>
      </c>
      <c r="D19222" t="s">
        <v>1262</v>
      </c>
      <c r="E19222" t="s">
        <v>1041</v>
      </c>
    </row>
    <row r="19223" spans="2:5" x14ac:dyDescent="0.35">
      <c r="B19223" t="s">
        <v>22123</v>
      </c>
      <c r="C19223" t="s">
        <v>22680</v>
      </c>
      <c r="D19223" t="s">
        <v>22697</v>
      </c>
      <c r="E19223" t="s">
        <v>1032</v>
      </c>
    </row>
    <row r="19224" spans="2:5" x14ac:dyDescent="0.35">
      <c r="B19224" t="s">
        <v>22124</v>
      </c>
      <c r="C19224" t="s">
        <v>22680</v>
      </c>
      <c r="D19224" t="s">
        <v>8334</v>
      </c>
      <c r="E19224" t="s">
        <v>1041</v>
      </c>
    </row>
    <row r="19225" spans="2:5" x14ac:dyDescent="0.35">
      <c r="B19225" t="s">
        <v>22126</v>
      </c>
      <c r="C19225" t="s">
        <v>22680</v>
      </c>
      <c r="D19225" t="s">
        <v>22699</v>
      </c>
      <c r="E19225" t="s">
        <v>1032</v>
      </c>
    </row>
    <row r="19226" spans="2:5" x14ac:dyDescent="0.35">
      <c r="B19226" t="s">
        <v>22398</v>
      </c>
      <c r="C19226" t="s">
        <v>22680</v>
      </c>
      <c r="D19226" t="s">
        <v>22903</v>
      </c>
      <c r="E19226" t="s">
        <v>1032</v>
      </c>
    </row>
    <row r="19227" spans="2:5" x14ac:dyDescent="0.35">
      <c r="B19227" t="s">
        <v>22399</v>
      </c>
      <c r="C19227" t="s">
        <v>22680</v>
      </c>
      <c r="D19227" t="s">
        <v>22904</v>
      </c>
      <c r="E19227" t="s">
        <v>1032</v>
      </c>
    </row>
    <row r="19228" spans="2:5" x14ac:dyDescent="0.35">
      <c r="B19228" t="s">
        <v>22400</v>
      </c>
      <c r="C19228" t="s">
        <v>22680</v>
      </c>
      <c r="D19228" t="s">
        <v>22905</v>
      </c>
      <c r="E19228" t="s">
        <v>1032</v>
      </c>
    </row>
    <row r="19229" spans="2:5" x14ac:dyDescent="0.35">
      <c r="B19229" t="s">
        <v>22401</v>
      </c>
      <c r="C19229" t="s">
        <v>22680</v>
      </c>
      <c r="D19229" t="s">
        <v>22906</v>
      </c>
      <c r="E19229" t="s">
        <v>1032</v>
      </c>
    </row>
    <row r="19230" spans="2:5" x14ac:dyDescent="0.35">
      <c r="B19230" t="s">
        <v>22130</v>
      </c>
      <c r="C19230" t="s">
        <v>22680</v>
      </c>
      <c r="D19230" t="s">
        <v>22701</v>
      </c>
      <c r="E19230" t="s">
        <v>4149</v>
      </c>
    </row>
    <row r="19231" spans="2:5" x14ac:dyDescent="0.35">
      <c r="B19231" t="s">
        <v>22131</v>
      </c>
      <c r="C19231" t="s">
        <v>22680</v>
      </c>
      <c r="D19231" t="s">
        <v>22702</v>
      </c>
      <c r="E19231" t="s">
        <v>1032</v>
      </c>
    </row>
    <row r="19232" spans="2:5" x14ac:dyDescent="0.35">
      <c r="B19232" t="s">
        <v>22402</v>
      </c>
      <c r="C19232" t="s">
        <v>22680</v>
      </c>
      <c r="D19232" t="s">
        <v>22907</v>
      </c>
      <c r="E19232" t="s">
        <v>1032</v>
      </c>
    </row>
    <row r="19233" spans="2:5" x14ac:dyDescent="0.35">
      <c r="B19233" t="s">
        <v>22403</v>
      </c>
      <c r="C19233" t="s">
        <v>22680</v>
      </c>
      <c r="D19233" t="s">
        <v>22908</v>
      </c>
      <c r="E19233" t="s">
        <v>1105</v>
      </c>
    </row>
    <row r="19234" spans="2:5" x14ac:dyDescent="0.35">
      <c r="B19234" t="s">
        <v>22404</v>
      </c>
      <c r="C19234" t="s">
        <v>22680</v>
      </c>
      <c r="D19234" t="s">
        <v>8458</v>
      </c>
      <c r="E19234" t="s">
        <v>1032</v>
      </c>
    </row>
    <row r="19235" spans="2:5" x14ac:dyDescent="0.35">
      <c r="B19235" t="s">
        <v>22405</v>
      </c>
      <c r="C19235" t="s">
        <v>22680</v>
      </c>
      <c r="D19235" t="s">
        <v>22909</v>
      </c>
      <c r="E19235" t="s">
        <v>1032</v>
      </c>
    </row>
    <row r="19236" spans="2:5" x14ac:dyDescent="0.35">
      <c r="B19236" t="s">
        <v>22132</v>
      </c>
      <c r="C19236" t="s">
        <v>22680</v>
      </c>
      <c r="D19236" t="s">
        <v>5317</v>
      </c>
      <c r="E19236" t="s">
        <v>1032</v>
      </c>
    </row>
    <row r="19237" spans="2:5" x14ac:dyDescent="0.35">
      <c r="B19237" t="s">
        <v>22406</v>
      </c>
      <c r="C19237" t="s">
        <v>22680</v>
      </c>
      <c r="D19237" t="s">
        <v>22910</v>
      </c>
      <c r="E19237" t="s">
        <v>1032</v>
      </c>
    </row>
    <row r="19238" spans="2:5" x14ac:dyDescent="0.35">
      <c r="B19238" t="s">
        <v>22407</v>
      </c>
      <c r="C19238" t="s">
        <v>22680</v>
      </c>
      <c r="D19238" t="s">
        <v>22911</v>
      </c>
      <c r="E19238" t="s">
        <v>1105</v>
      </c>
    </row>
    <row r="19239" spans="2:5" x14ac:dyDescent="0.35">
      <c r="B19239" t="s">
        <v>22408</v>
      </c>
      <c r="C19239" t="s">
        <v>22680</v>
      </c>
      <c r="D19239" t="s">
        <v>22912</v>
      </c>
      <c r="E19239" t="s">
        <v>1032</v>
      </c>
    </row>
    <row r="19240" spans="2:5" x14ac:dyDescent="0.35">
      <c r="B19240" t="s">
        <v>22409</v>
      </c>
      <c r="C19240" t="s">
        <v>22680</v>
      </c>
      <c r="D19240" t="s">
        <v>22913</v>
      </c>
      <c r="E19240" t="s">
        <v>4149</v>
      </c>
    </row>
    <row r="19241" spans="2:5" x14ac:dyDescent="0.35">
      <c r="B19241" t="s">
        <v>22410</v>
      </c>
      <c r="C19241" t="s">
        <v>22680</v>
      </c>
      <c r="D19241" t="s">
        <v>22914</v>
      </c>
      <c r="E19241" t="s">
        <v>1032</v>
      </c>
    </row>
    <row r="19242" spans="2:5" x14ac:dyDescent="0.35">
      <c r="B19242" t="s">
        <v>22411</v>
      </c>
      <c r="C19242" t="s">
        <v>22680</v>
      </c>
      <c r="D19242" t="s">
        <v>22915</v>
      </c>
      <c r="E19242" t="s">
        <v>1032</v>
      </c>
    </row>
    <row r="19243" spans="2:5" x14ac:dyDescent="0.35">
      <c r="B19243" t="s">
        <v>22134</v>
      </c>
      <c r="C19243" t="s">
        <v>22680</v>
      </c>
      <c r="D19243" t="s">
        <v>14241</v>
      </c>
      <c r="E19243" t="s">
        <v>4149</v>
      </c>
    </row>
    <row r="19244" spans="2:5" x14ac:dyDescent="0.35">
      <c r="B19244" t="s">
        <v>22135</v>
      </c>
      <c r="C19244" t="s">
        <v>22680</v>
      </c>
      <c r="D19244" t="s">
        <v>22704</v>
      </c>
      <c r="E19244" t="s">
        <v>1105</v>
      </c>
    </row>
    <row r="19245" spans="2:5" x14ac:dyDescent="0.35">
      <c r="B19245" t="s">
        <v>22412</v>
      </c>
      <c r="C19245" t="s">
        <v>22680</v>
      </c>
      <c r="D19245" t="s">
        <v>22916</v>
      </c>
      <c r="E19245" t="s">
        <v>1032</v>
      </c>
    </row>
    <row r="19246" spans="2:5" x14ac:dyDescent="0.35">
      <c r="B19246" t="s">
        <v>22413</v>
      </c>
      <c r="C19246" t="s">
        <v>22680</v>
      </c>
      <c r="D19246" t="s">
        <v>1327</v>
      </c>
      <c r="E19246" t="s">
        <v>1032</v>
      </c>
    </row>
    <row r="19247" spans="2:5" x14ac:dyDescent="0.35">
      <c r="B19247" t="s">
        <v>22414</v>
      </c>
      <c r="C19247" t="s">
        <v>22680</v>
      </c>
      <c r="D19247" t="s">
        <v>22917</v>
      </c>
      <c r="E19247" t="s">
        <v>1032</v>
      </c>
    </row>
    <row r="19248" spans="2:5" x14ac:dyDescent="0.35">
      <c r="B19248" t="s">
        <v>22136</v>
      </c>
      <c r="C19248" t="s">
        <v>22680</v>
      </c>
      <c r="D19248" t="s">
        <v>22705</v>
      </c>
      <c r="E19248" t="s">
        <v>1105</v>
      </c>
    </row>
    <row r="19249" spans="2:5" x14ac:dyDescent="0.35">
      <c r="B19249" t="s">
        <v>22415</v>
      </c>
      <c r="C19249" t="s">
        <v>22680</v>
      </c>
      <c r="D19249" t="s">
        <v>22918</v>
      </c>
      <c r="E19249" t="s">
        <v>1041</v>
      </c>
    </row>
    <row r="19250" spans="2:5" x14ac:dyDescent="0.35">
      <c r="B19250" t="s">
        <v>22416</v>
      </c>
      <c r="C19250" t="s">
        <v>22680</v>
      </c>
      <c r="D19250" t="s">
        <v>22919</v>
      </c>
      <c r="E19250" t="s">
        <v>1032</v>
      </c>
    </row>
    <row r="19251" spans="2:5" x14ac:dyDescent="0.35">
      <c r="B19251" t="s">
        <v>22417</v>
      </c>
      <c r="C19251" t="s">
        <v>22680</v>
      </c>
      <c r="D19251" t="s">
        <v>22920</v>
      </c>
      <c r="E19251" t="s">
        <v>1032</v>
      </c>
    </row>
    <row r="19252" spans="2:5" x14ac:dyDescent="0.35">
      <c r="B19252" t="s">
        <v>22418</v>
      </c>
      <c r="C19252" t="s">
        <v>22680</v>
      </c>
      <c r="D19252" t="s">
        <v>22921</v>
      </c>
      <c r="E19252" t="s">
        <v>1032</v>
      </c>
    </row>
    <row r="19253" spans="2:5" x14ac:dyDescent="0.35">
      <c r="B19253" t="s">
        <v>22419</v>
      </c>
      <c r="C19253" t="s">
        <v>22680</v>
      </c>
      <c r="D19253" t="s">
        <v>22922</v>
      </c>
      <c r="E19253" t="s">
        <v>1032</v>
      </c>
    </row>
    <row r="19254" spans="2:5" x14ac:dyDescent="0.35">
      <c r="B19254" t="s">
        <v>22420</v>
      </c>
      <c r="C19254" t="s">
        <v>22680</v>
      </c>
      <c r="D19254" t="s">
        <v>6106</v>
      </c>
      <c r="E19254" t="s">
        <v>1032</v>
      </c>
    </row>
    <row r="19255" spans="2:5" x14ac:dyDescent="0.35">
      <c r="B19255" t="s">
        <v>22421</v>
      </c>
      <c r="C19255" t="s">
        <v>22680</v>
      </c>
      <c r="D19255" t="s">
        <v>22923</v>
      </c>
      <c r="E19255" t="s">
        <v>1046</v>
      </c>
    </row>
    <row r="19256" spans="2:5" x14ac:dyDescent="0.35">
      <c r="B19256" t="s">
        <v>22140</v>
      </c>
      <c r="C19256" t="s">
        <v>22680</v>
      </c>
      <c r="D19256" t="s">
        <v>22707</v>
      </c>
      <c r="E19256" t="s">
        <v>1046</v>
      </c>
    </row>
    <row r="19257" spans="2:5" x14ac:dyDescent="0.35">
      <c r="B19257" t="s">
        <v>22422</v>
      </c>
      <c r="C19257" t="s">
        <v>22680</v>
      </c>
      <c r="D19257" t="s">
        <v>22924</v>
      </c>
      <c r="E19257" t="s">
        <v>1046</v>
      </c>
    </row>
    <row r="19258" spans="2:5" x14ac:dyDescent="0.35">
      <c r="B19258" t="s">
        <v>22141</v>
      </c>
      <c r="C19258" t="s">
        <v>22680</v>
      </c>
      <c r="D19258" t="s">
        <v>22708</v>
      </c>
      <c r="E19258" t="s">
        <v>1046</v>
      </c>
    </row>
    <row r="19259" spans="2:5" x14ac:dyDescent="0.35">
      <c r="B19259" t="s">
        <v>22423</v>
      </c>
      <c r="C19259" t="s">
        <v>22680</v>
      </c>
      <c r="D19259" t="s">
        <v>22925</v>
      </c>
      <c r="E19259" t="s">
        <v>1046</v>
      </c>
    </row>
    <row r="19260" spans="2:5" x14ac:dyDescent="0.35">
      <c r="B19260" t="s">
        <v>22424</v>
      </c>
      <c r="C19260" t="s">
        <v>22680</v>
      </c>
      <c r="D19260" t="s">
        <v>22926</v>
      </c>
      <c r="E19260" t="s">
        <v>1046</v>
      </c>
    </row>
    <row r="19261" spans="2:5" x14ac:dyDescent="0.35">
      <c r="B19261" t="s">
        <v>22425</v>
      </c>
      <c r="C19261" t="s">
        <v>22680</v>
      </c>
      <c r="D19261" t="s">
        <v>22927</v>
      </c>
      <c r="E19261" t="s">
        <v>1046</v>
      </c>
    </row>
    <row r="19262" spans="2:5" x14ac:dyDescent="0.35">
      <c r="B19262" t="s">
        <v>22426</v>
      </c>
      <c r="C19262" t="s">
        <v>22680</v>
      </c>
      <c r="D19262" t="s">
        <v>22928</v>
      </c>
      <c r="E19262" t="s">
        <v>1046</v>
      </c>
    </row>
    <row r="19263" spans="2:5" x14ac:dyDescent="0.35">
      <c r="B19263" t="s">
        <v>22143</v>
      </c>
      <c r="C19263" t="s">
        <v>22680</v>
      </c>
      <c r="D19263" t="s">
        <v>8158</v>
      </c>
      <c r="E19263" t="s">
        <v>1046</v>
      </c>
    </row>
    <row r="19264" spans="2:5" x14ac:dyDescent="0.35">
      <c r="B19264" t="s">
        <v>22144</v>
      </c>
      <c r="C19264" t="s">
        <v>22680</v>
      </c>
      <c r="D19264" t="s">
        <v>22710</v>
      </c>
      <c r="E19264" t="s">
        <v>1046</v>
      </c>
    </row>
    <row r="19265" spans="2:5" x14ac:dyDescent="0.35">
      <c r="B19265" t="s">
        <v>22427</v>
      </c>
      <c r="C19265" t="s">
        <v>22680</v>
      </c>
      <c r="D19265" t="s">
        <v>22929</v>
      </c>
      <c r="E19265" t="s">
        <v>1046</v>
      </c>
    </row>
    <row r="19266" spans="2:5" x14ac:dyDescent="0.35">
      <c r="B19266" t="s">
        <v>22145</v>
      </c>
      <c r="C19266" t="s">
        <v>22680</v>
      </c>
      <c r="D19266" t="s">
        <v>22711</v>
      </c>
      <c r="E19266" t="s">
        <v>1046</v>
      </c>
    </row>
    <row r="19267" spans="2:5" x14ac:dyDescent="0.35">
      <c r="B19267" t="s">
        <v>22146</v>
      </c>
      <c r="C19267" t="s">
        <v>22680</v>
      </c>
      <c r="D19267" t="s">
        <v>22712</v>
      </c>
      <c r="E19267" t="s">
        <v>1046</v>
      </c>
    </row>
    <row r="19268" spans="2:5" x14ac:dyDescent="0.35">
      <c r="B19268" t="s">
        <v>22428</v>
      </c>
      <c r="C19268" t="s">
        <v>22680</v>
      </c>
      <c r="D19268" t="s">
        <v>22930</v>
      </c>
      <c r="E19268" t="s">
        <v>1046</v>
      </c>
    </row>
    <row r="19269" spans="2:5" x14ac:dyDescent="0.35">
      <c r="B19269" t="s">
        <v>22147</v>
      </c>
      <c r="C19269" t="s">
        <v>22680</v>
      </c>
      <c r="D19269" t="s">
        <v>8328</v>
      </c>
      <c r="E19269" t="s">
        <v>1046</v>
      </c>
    </row>
    <row r="19270" spans="2:5" x14ac:dyDescent="0.35">
      <c r="B19270" t="s">
        <v>22429</v>
      </c>
      <c r="C19270" t="s">
        <v>22680</v>
      </c>
      <c r="D19270" t="s">
        <v>22931</v>
      </c>
      <c r="E19270" t="s">
        <v>1046</v>
      </c>
    </row>
    <row r="19271" spans="2:5" x14ac:dyDescent="0.35">
      <c r="B19271" t="s">
        <v>22148</v>
      </c>
      <c r="C19271" t="s">
        <v>22680</v>
      </c>
      <c r="D19271" t="s">
        <v>22713</v>
      </c>
      <c r="E19271" t="s">
        <v>1046</v>
      </c>
    </row>
    <row r="19272" spans="2:5" x14ac:dyDescent="0.35">
      <c r="B19272" t="s">
        <v>22149</v>
      </c>
      <c r="C19272" t="s">
        <v>22680</v>
      </c>
      <c r="D19272" t="s">
        <v>8644</v>
      </c>
      <c r="E19272" t="s">
        <v>1046</v>
      </c>
    </row>
    <row r="19273" spans="2:5" x14ac:dyDescent="0.35">
      <c r="B19273" t="s">
        <v>22430</v>
      </c>
      <c r="C19273" t="s">
        <v>22680</v>
      </c>
      <c r="D19273" t="s">
        <v>22932</v>
      </c>
      <c r="E19273" t="s">
        <v>1046</v>
      </c>
    </row>
    <row r="19274" spans="2:5" x14ac:dyDescent="0.35">
      <c r="B19274" t="s">
        <v>22150</v>
      </c>
      <c r="C19274" t="s">
        <v>22680</v>
      </c>
      <c r="D19274" t="s">
        <v>22714</v>
      </c>
      <c r="E19274" t="s">
        <v>1046</v>
      </c>
    </row>
    <row r="19275" spans="2:5" x14ac:dyDescent="0.35">
      <c r="B19275" t="s">
        <v>22151</v>
      </c>
      <c r="C19275" t="s">
        <v>22680</v>
      </c>
      <c r="D19275" t="s">
        <v>22715</v>
      </c>
      <c r="E19275" t="s">
        <v>1046</v>
      </c>
    </row>
    <row r="19276" spans="2:5" x14ac:dyDescent="0.35">
      <c r="B19276" t="s">
        <v>22431</v>
      </c>
      <c r="C19276" t="s">
        <v>22680</v>
      </c>
      <c r="D19276" t="s">
        <v>22933</v>
      </c>
      <c r="E19276" t="s">
        <v>1046</v>
      </c>
    </row>
    <row r="19277" spans="2:5" x14ac:dyDescent="0.35">
      <c r="B19277" t="s">
        <v>22152</v>
      </c>
      <c r="C19277" t="s">
        <v>22680</v>
      </c>
      <c r="D19277" t="s">
        <v>22716</v>
      </c>
      <c r="E19277" t="s">
        <v>1046</v>
      </c>
    </row>
    <row r="19278" spans="2:5" x14ac:dyDescent="0.35">
      <c r="B19278" t="s">
        <v>22153</v>
      </c>
      <c r="C19278" t="s">
        <v>22680</v>
      </c>
      <c r="D19278" t="s">
        <v>5213</v>
      </c>
      <c r="E19278" t="s">
        <v>1046</v>
      </c>
    </row>
    <row r="19279" spans="2:5" x14ac:dyDescent="0.35">
      <c r="B19279" t="s">
        <v>22432</v>
      </c>
      <c r="C19279" t="s">
        <v>22680</v>
      </c>
      <c r="D19279" t="s">
        <v>5273</v>
      </c>
      <c r="E19279" t="s">
        <v>1046</v>
      </c>
    </row>
    <row r="19280" spans="2:5" x14ac:dyDescent="0.35">
      <c r="B19280" t="s">
        <v>22433</v>
      </c>
      <c r="C19280" t="s">
        <v>22680</v>
      </c>
      <c r="D19280" t="s">
        <v>22934</v>
      </c>
      <c r="E19280" t="s">
        <v>1046</v>
      </c>
    </row>
    <row r="19281" spans="2:5" x14ac:dyDescent="0.35">
      <c r="B19281" t="s">
        <v>22154</v>
      </c>
      <c r="C19281" t="s">
        <v>22680</v>
      </c>
      <c r="D19281" t="s">
        <v>22717</v>
      </c>
      <c r="E19281" t="s">
        <v>1046</v>
      </c>
    </row>
    <row r="19282" spans="2:5" x14ac:dyDescent="0.35">
      <c r="B19282" t="s">
        <v>22155</v>
      </c>
      <c r="C19282" t="s">
        <v>22680</v>
      </c>
      <c r="D19282" t="s">
        <v>22718</v>
      </c>
      <c r="E19282" t="s">
        <v>1046</v>
      </c>
    </row>
    <row r="19283" spans="2:5" x14ac:dyDescent="0.35">
      <c r="B19283" t="s">
        <v>22434</v>
      </c>
      <c r="C19283" t="s">
        <v>22680</v>
      </c>
      <c r="D19283" t="s">
        <v>22935</v>
      </c>
      <c r="E19283" t="s">
        <v>1046</v>
      </c>
    </row>
    <row r="19284" spans="2:5" x14ac:dyDescent="0.35">
      <c r="B19284" t="s">
        <v>22435</v>
      </c>
      <c r="C19284" t="s">
        <v>22680</v>
      </c>
      <c r="D19284" t="s">
        <v>22936</v>
      </c>
      <c r="E19284" t="s">
        <v>1046</v>
      </c>
    </row>
    <row r="19285" spans="2:5" x14ac:dyDescent="0.35">
      <c r="B19285" t="s">
        <v>22436</v>
      </c>
      <c r="C19285" t="s">
        <v>22680</v>
      </c>
      <c r="D19285" t="s">
        <v>19983</v>
      </c>
      <c r="E19285" t="s">
        <v>1046</v>
      </c>
    </row>
    <row r="19286" spans="2:5" x14ac:dyDescent="0.35">
      <c r="B19286" t="s">
        <v>22437</v>
      </c>
      <c r="C19286" t="s">
        <v>22680</v>
      </c>
      <c r="D19286" t="s">
        <v>22937</v>
      </c>
      <c r="E19286" t="s">
        <v>1046</v>
      </c>
    </row>
    <row r="19287" spans="2:5" x14ac:dyDescent="0.35">
      <c r="B19287" t="s">
        <v>22438</v>
      </c>
      <c r="C19287" t="s">
        <v>22680</v>
      </c>
      <c r="D19287" t="s">
        <v>22938</v>
      </c>
      <c r="E19287" t="s">
        <v>1046</v>
      </c>
    </row>
    <row r="19288" spans="2:5" x14ac:dyDescent="0.35">
      <c r="B19288" t="s">
        <v>22157</v>
      </c>
      <c r="C19288" t="s">
        <v>22680</v>
      </c>
      <c r="D19288" t="s">
        <v>22720</v>
      </c>
      <c r="E19288" t="s">
        <v>1046</v>
      </c>
    </row>
    <row r="19289" spans="2:5" x14ac:dyDescent="0.35">
      <c r="B19289" t="s">
        <v>22158</v>
      </c>
      <c r="C19289" t="s">
        <v>22680</v>
      </c>
      <c r="D19289" t="s">
        <v>8215</v>
      </c>
      <c r="E19289" t="s">
        <v>1046</v>
      </c>
    </row>
    <row r="19290" spans="2:5" x14ac:dyDescent="0.35">
      <c r="B19290" t="s">
        <v>22159</v>
      </c>
      <c r="C19290" t="s">
        <v>22680</v>
      </c>
      <c r="D19290" t="s">
        <v>22721</v>
      </c>
      <c r="E19290" t="s">
        <v>1046</v>
      </c>
    </row>
    <row r="19291" spans="2:5" x14ac:dyDescent="0.35">
      <c r="B19291" t="s">
        <v>22439</v>
      </c>
      <c r="C19291" t="s">
        <v>22680</v>
      </c>
      <c r="D19291" t="s">
        <v>6051</v>
      </c>
      <c r="E19291" t="s">
        <v>1105</v>
      </c>
    </row>
    <row r="19292" spans="2:5" x14ac:dyDescent="0.35">
      <c r="B19292" t="s">
        <v>22440</v>
      </c>
      <c r="C19292" t="s">
        <v>22680</v>
      </c>
      <c r="D19292" t="s">
        <v>22939</v>
      </c>
      <c r="E19292" t="s">
        <v>1046</v>
      </c>
    </row>
    <row r="19293" spans="2:5" x14ac:dyDescent="0.35">
      <c r="B19293" t="s">
        <v>22441</v>
      </c>
      <c r="C19293" t="s">
        <v>22680</v>
      </c>
      <c r="D19293" t="s">
        <v>22940</v>
      </c>
      <c r="E19293" t="s">
        <v>1059</v>
      </c>
    </row>
    <row r="19294" spans="2:5" x14ac:dyDescent="0.35">
      <c r="B19294" t="s">
        <v>22161</v>
      </c>
      <c r="C19294" t="s">
        <v>22680</v>
      </c>
      <c r="D19294" t="s">
        <v>22723</v>
      </c>
      <c r="E19294" t="s">
        <v>1059</v>
      </c>
    </row>
    <row r="19295" spans="2:5" x14ac:dyDescent="0.35">
      <c r="B19295" t="s">
        <v>22162</v>
      </c>
      <c r="C19295" t="s">
        <v>22680</v>
      </c>
      <c r="D19295" t="s">
        <v>22724</v>
      </c>
      <c r="E19295" t="s">
        <v>1059</v>
      </c>
    </row>
    <row r="19296" spans="2:5" x14ac:dyDescent="0.35">
      <c r="B19296" t="s">
        <v>22163</v>
      </c>
      <c r="C19296" t="s">
        <v>22680</v>
      </c>
      <c r="D19296" t="s">
        <v>22725</v>
      </c>
      <c r="E19296" t="s">
        <v>1059</v>
      </c>
    </row>
    <row r="19297" spans="2:5" x14ac:dyDescent="0.35">
      <c r="B19297" t="s">
        <v>22164</v>
      </c>
      <c r="C19297" t="s">
        <v>22680</v>
      </c>
      <c r="D19297" t="s">
        <v>22726</v>
      </c>
      <c r="E19297" t="s">
        <v>1059</v>
      </c>
    </row>
    <row r="19298" spans="2:5" x14ac:dyDescent="0.35">
      <c r="B19298" t="s">
        <v>22165</v>
      </c>
      <c r="C19298" t="s">
        <v>22680</v>
      </c>
      <c r="D19298" t="s">
        <v>19795</v>
      </c>
      <c r="E19298" t="s">
        <v>1059</v>
      </c>
    </row>
    <row r="19299" spans="2:5" x14ac:dyDescent="0.35">
      <c r="B19299" t="s">
        <v>22166</v>
      </c>
      <c r="C19299" t="s">
        <v>22680</v>
      </c>
      <c r="D19299" t="s">
        <v>22727</v>
      </c>
      <c r="E19299" t="s">
        <v>1059</v>
      </c>
    </row>
    <row r="19300" spans="2:5" x14ac:dyDescent="0.35">
      <c r="B19300" t="s">
        <v>22167</v>
      </c>
      <c r="C19300" t="s">
        <v>22680</v>
      </c>
      <c r="D19300" t="s">
        <v>22728</v>
      </c>
      <c r="E19300" t="s">
        <v>1059</v>
      </c>
    </row>
    <row r="19301" spans="2:5" x14ac:dyDescent="0.35">
      <c r="B19301" t="s">
        <v>22168</v>
      </c>
      <c r="C19301" t="s">
        <v>22680</v>
      </c>
      <c r="D19301" t="s">
        <v>22729</v>
      </c>
      <c r="E19301" t="s">
        <v>1059</v>
      </c>
    </row>
    <row r="19302" spans="2:5" x14ac:dyDescent="0.35">
      <c r="B19302" t="s">
        <v>22170</v>
      </c>
      <c r="C19302" t="s">
        <v>22680</v>
      </c>
      <c r="D19302" t="s">
        <v>22730</v>
      </c>
      <c r="E19302" t="s">
        <v>1059</v>
      </c>
    </row>
    <row r="19303" spans="2:5" x14ac:dyDescent="0.35">
      <c r="B19303" t="s">
        <v>22171</v>
      </c>
      <c r="C19303" t="s">
        <v>22680</v>
      </c>
      <c r="D19303" t="s">
        <v>22731</v>
      </c>
      <c r="E19303" t="s">
        <v>1059</v>
      </c>
    </row>
    <row r="19304" spans="2:5" x14ac:dyDescent="0.35">
      <c r="B19304" t="s">
        <v>22172</v>
      </c>
      <c r="C19304" t="s">
        <v>22680</v>
      </c>
      <c r="D19304" t="s">
        <v>22732</v>
      </c>
      <c r="E19304" t="s">
        <v>1059</v>
      </c>
    </row>
    <row r="19305" spans="2:5" x14ac:dyDescent="0.35">
      <c r="B19305" t="s">
        <v>22174</v>
      </c>
      <c r="C19305" t="s">
        <v>22680</v>
      </c>
      <c r="D19305" t="s">
        <v>19907</v>
      </c>
      <c r="E19305" t="s">
        <v>1059</v>
      </c>
    </row>
    <row r="19306" spans="2:5" x14ac:dyDescent="0.35">
      <c r="B19306" t="s">
        <v>22175</v>
      </c>
      <c r="C19306" t="s">
        <v>22680</v>
      </c>
      <c r="D19306" t="s">
        <v>22734</v>
      </c>
      <c r="E19306" t="s">
        <v>1059</v>
      </c>
    </row>
    <row r="19307" spans="2:5" x14ac:dyDescent="0.35">
      <c r="B19307" t="s">
        <v>22176</v>
      </c>
      <c r="C19307" t="s">
        <v>22680</v>
      </c>
      <c r="D19307" t="s">
        <v>14240</v>
      </c>
      <c r="E19307" t="s">
        <v>1059</v>
      </c>
    </row>
    <row r="19308" spans="2:5" x14ac:dyDescent="0.35">
      <c r="B19308" t="s">
        <v>22177</v>
      </c>
      <c r="C19308" t="s">
        <v>22680</v>
      </c>
      <c r="D19308" t="s">
        <v>8528</v>
      </c>
      <c r="E19308" t="s">
        <v>1059</v>
      </c>
    </row>
    <row r="19309" spans="2:5" x14ac:dyDescent="0.35">
      <c r="B19309" t="s">
        <v>22180</v>
      </c>
      <c r="C19309" t="s">
        <v>22680</v>
      </c>
      <c r="D19309" t="s">
        <v>22737</v>
      </c>
      <c r="E19309" t="s">
        <v>1059</v>
      </c>
    </row>
    <row r="19310" spans="2:5" x14ac:dyDescent="0.35">
      <c r="B19310" t="s">
        <v>22181</v>
      </c>
      <c r="C19310" t="s">
        <v>22680</v>
      </c>
      <c r="D19310" t="s">
        <v>22738</v>
      </c>
      <c r="E19310" t="s">
        <v>1059</v>
      </c>
    </row>
    <row r="19311" spans="2:5" x14ac:dyDescent="0.35">
      <c r="B19311" t="s">
        <v>22442</v>
      </c>
      <c r="C19311" t="s">
        <v>22680</v>
      </c>
      <c r="D19311" t="s">
        <v>20068</v>
      </c>
      <c r="E19311" t="s">
        <v>1059</v>
      </c>
    </row>
    <row r="19312" spans="2:5" x14ac:dyDescent="0.35">
      <c r="B19312" t="s">
        <v>22443</v>
      </c>
      <c r="C19312" t="s">
        <v>22680</v>
      </c>
      <c r="D19312" t="s">
        <v>22941</v>
      </c>
      <c r="E19312" t="s">
        <v>1059</v>
      </c>
    </row>
    <row r="19313" spans="2:5" x14ac:dyDescent="0.35">
      <c r="B19313" t="s">
        <v>22182</v>
      </c>
      <c r="C19313" t="s">
        <v>22680</v>
      </c>
      <c r="D19313" t="s">
        <v>22739</v>
      </c>
      <c r="E19313" t="s">
        <v>1059</v>
      </c>
    </row>
    <row r="19314" spans="2:5" x14ac:dyDescent="0.35">
      <c r="B19314" t="s">
        <v>22183</v>
      </c>
      <c r="C19314" t="s">
        <v>22680</v>
      </c>
      <c r="D19314" t="s">
        <v>22740</v>
      </c>
      <c r="E19314" t="s">
        <v>1059</v>
      </c>
    </row>
    <row r="19315" spans="2:5" x14ac:dyDescent="0.35">
      <c r="B19315" t="s">
        <v>22184</v>
      </c>
      <c r="C19315" t="s">
        <v>22680</v>
      </c>
      <c r="D19315" t="s">
        <v>22741</v>
      </c>
      <c r="E19315" t="s">
        <v>1028</v>
      </c>
    </row>
    <row r="19316" spans="2:5" x14ac:dyDescent="0.35">
      <c r="B19316" t="s">
        <v>22185</v>
      </c>
      <c r="C19316" t="s">
        <v>22680</v>
      </c>
      <c r="D19316" t="s">
        <v>22742</v>
      </c>
      <c r="E19316" t="s">
        <v>1028</v>
      </c>
    </row>
    <row r="19317" spans="2:5" x14ac:dyDescent="0.35">
      <c r="B19317" t="s">
        <v>22444</v>
      </c>
      <c r="C19317" t="s">
        <v>22680</v>
      </c>
      <c r="D19317" t="s">
        <v>8084</v>
      </c>
      <c r="E19317" t="s">
        <v>1028</v>
      </c>
    </row>
    <row r="19318" spans="2:5" x14ac:dyDescent="0.35">
      <c r="B19318" t="s">
        <v>22187</v>
      </c>
      <c r="C19318" t="s">
        <v>22680</v>
      </c>
      <c r="D19318" t="s">
        <v>22743</v>
      </c>
      <c r="E19318" t="s">
        <v>1028</v>
      </c>
    </row>
    <row r="19319" spans="2:5" x14ac:dyDescent="0.35">
      <c r="B19319" t="s">
        <v>22445</v>
      </c>
      <c r="C19319" t="s">
        <v>22680</v>
      </c>
      <c r="D19319" t="s">
        <v>22942</v>
      </c>
      <c r="E19319" t="s">
        <v>1028</v>
      </c>
    </row>
    <row r="19320" spans="2:5" x14ac:dyDescent="0.35">
      <c r="B19320" t="s">
        <v>22446</v>
      </c>
      <c r="C19320" t="s">
        <v>22680</v>
      </c>
      <c r="D19320" t="s">
        <v>22943</v>
      </c>
      <c r="E19320" t="s">
        <v>1028</v>
      </c>
    </row>
    <row r="19321" spans="2:5" x14ac:dyDescent="0.35">
      <c r="B19321" t="s">
        <v>22447</v>
      </c>
      <c r="C19321" t="s">
        <v>22680</v>
      </c>
      <c r="D19321" t="s">
        <v>22944</v>
      </c>
      <c r="E19321" t="s">
        <v>1028</v>
      </c>
    </row>
    <row r="19322" spans="2:5" x14ac:dyDescent="0.35">
      <c r="B19322" t="s">
        <v>22188</v>
      </c>
      <c r="C19322" t="s">
        <v>22680</v>
      </c>
      <c r="D19322" t="s">
        <v>22744</v>
      </c>
      <c r="E19322" t="s">
        <v>1028</v>
      </c>
    </row>
    <row r="19323" spans="2:5" x14ac:dyDescent="0.35">
      <c r="B19323" t="s">
        <v>22448</v>
      </c>
      <c r="C19323" t="s">
        <v>22680</v>
      </c>
      <c r="D19323" t="s">
        <v>19671</v>
      </c>
      <c r="E19323" t="s">
        <v>1028</v>
      </c>
    </row>
    <row r="19324" spans="2:5" x14ac:dyDescent="0.35">
      <c r="B19324" t="s">
        <v>22449</v>
      </c>
      <c r="C19324" t="s">
        <v>22680</v>
      </c>
      <c r="D19324" t="s">
        <v>22945</v>
      </c>
      <c r="E19324" t="s">
        <v>1028</v>
      </c>
    </row>
    <row r="19325" spans="2:5" x14ac:dyDescent="0.35">
      <c r="B19325" t="s">
        <v>22190</v>
      </c>
      <c r="C19325" t="s">
        <v>22680</v>
      </c>
      <c r="D19325" t="s">
        <v>8090</v>
      </c>
      <c r="E19325" t="s">
        <v>1028</v>
      </c>
    </row>
    <row r="19326" spans="2:5" x14ac:dyDescent="0.35">
      <c r="B19326" t="s">
        <v>22191</v>
      </c>
      <c r="C19326" t="s">
        <v>22680</v>
      </c>
      <c r="D19326" t="s">
        <v>22746</v>
      </c>
      <c r="E19326" t="s">
        <v>1028</v>
      </c>
    </row>
    <row r="19327" spans="2:5" x14ac:dyDescent="0.35">
      <c r="B19327" t="s">
        <v>22192</v>
      </c>
      <c r="C19327" t="s">
        <v>22680</v>
      </c>
      <c r="D19327" t="s">
        <v>22747</v>
      </c>
      <c r="E19327" t="s">
        <v>1028</v>
      </c>
    </row>
    <row r="19328" spans="2:5" x14ac:dyDescent="0.35">
      <c r="B19328" t="s">
        <v>22193</v>
      </c>
      <c r="C19328" t="s">
        <v>22680</v>
      </c>
      <c r="D19328" t="s">
        <v>22748</v>
      </c>
      <c r="E19328" t="s">
        <v>1028</v>
      </c>
    </row>
    <row r="19329" spans="2:5" x14ac:dyDescent="0.35">
      <c r="B19329" t="s">
        <v>22450</v>
      </c>
      <c r="C19329" t="s">
        <v>22680</v>
      </c>
      <c r="D19329" t="s">
        <v>22946</v>
      </c>
      <c r="E19329" t="s">
        <v>1028</v>
      </c>
    </row>
    <row r="19330" spans="2:5" x14ac:dyDescent="0.35">
      <c r="B19330" t="s">
        <v>22451</v>
      </c>
      <c r="C19330" t="s">
        <v>22680</v>
      </c>
      <c r="D19330" t="s">
        <v>22947</v>
      </c>
      <c r="E19330" t="s">
        <v>1028</v>
      </c>
    </row>
    <row r="19331" spans="2:5" x14ac:dyDescent="0.35">
      <c r="B19331" t="s">
        <v>22195</v>
      </c>
      <c r="C19331" t="s">
        <v>22680</v>
      </c>
      <c r="D19331" t="s">
        <v>22749</v>
      </c>
      <c r="E19331" t="s">
        <v>1028</v>
      </c>
    </row>
    <row r="19332" spans="2:5" x14ac:dyDescent="0.35">
      <c r="B19332" t="s">
        <v>22452</v>
      </c>
      <c r="C19332" t="s">
        <v>22680</v>
      </c>
      <c r="D19332" t="s">
        <v>22948</v>
      </c>
      <c r="E19332" t="s">
        <v>1028</v>
      </c>
    </row>
    <row r="19333" spans="2:5" x14ac:dyDescent="0.35">
      <c r="B19333" t="s">
        <v>22197</v>
      </c>
      <c r="C19333" t="s">
        <v>22680</v>
      </c>
      <c r="D19333" t="s">
        <v>22751</v>
      </c>
      <c r="E19333" t="s">
        <v>1028</v>
      </c>
    </row>
    <row r="19334" spans="2:5" x14ac:dyDescent="0.35">
      <c r="B19334" t="s">
        <v>22198</v>
      </c>
      <c r="C19334" t="s">
        <v>22680</v>
      </c>
      <c r="D19334" t="s">
        <v>22752</v>
      </c>
      <c r="E19334" t="s">
        <v>1028</v>
      </c>
    </row>
    <row r="19335" spans="2:5" x14ac:dyDescent="0.35">
      <c r="B19335" t="s">
        <v>22199</v>
      </c>
      <c r="C19335" t="s">
        <v>22680</v>
      </c>
      <c r="D19335" t="s">
        <v>4595</v>
      </c>
      <c r="E19335" t="s">
        <v>1028</v>
      </c>
    </row>
    <row r="19336" spans="2:5" x14ac:dyDescent="0.35">
      <c r="B19336" t="s">
        <v>13469</v>
      </c>
      <c r="C19336" t="s">
        <v>22680</v>
      </c>
      <c r="D19336" t="s">
        <v>13470</v>
      </c>
      <c r="E19336" t="s">
        <v>1028</v>
      </c>
    </row>
    <row r="19337" spans="2:5" x14ac:dyDescent="0.35">
      <c r="B19337" t="s">
        <v>22200</v>
      </c>
      <c r="C19337" t="s">
        <v>22680</v>
      </c>
      <c r="D19337" t="s">
        <v>22753</v>
      </c>
      <c r="E19337" t="s">
        <v>1028</v>
      </c>
    </row>
    <row r="19338" spans="2:5" x14ac:dyDescent="0.35">
      <c r="B19338" t="s">
        <v>22453</v>
      </c>
      <c r="C19338" t="s">
        <v>22680</v>
      </c>
      <c r="D19338" t="s">
        <v>22949</v>
      </c>
      <c r="E19338" t="s">
        <v>1028</v>
      </c>
    </row>
    <row r="19339" spans="2:5" x14ac:dyDescent="0.35">
      <c r="B19339" t="s">
        <v>22202</v>
      </c>
      <c r="C19339" t="s">
        <v>22680</v>
      </c>
      <c r="D19339" t="s">
        <v>22754</v>
      </c>
      <c r="E19339" t="s">
        <v>1028</v>
      </c>
    </row>
    <row r="19340" spans="2:5" x14ac:dyDescent="0.35">
      <c r="B19340" t="s">
        <v>22454</v>
      </c>
      <c r="C19340" t="s">
        <v>22680</v>
      </c>
      <c r="D19340" t="s">
        <v>22950</v>
      </c>
      <c r="E19340" t="s">
        <v>1028</v>
      </c>
    </row>
    <row r="19341" spans="2:5" x14ac:dyDescent="0.35">
      <c r="B19341" t="s">
        <v>22204</v>
      </c>
      <c r="C19341" t="s">
        <v>22680</v>
      </c>
      <c r="D19341" t="s">
        <v>22756</v>
      </c>
      <c r="E19341" t="s">
        <v>1028</v>
      </c>
    </row>
    <row r="19342" spans="2:5" x14ac:dyDescent="0.35">
      <c r="B19342" t="s">
        <v>22455</v>
      </c>
      <c r="C19342" t="s">
        <v>22680</v>
      </c>
      <c r="D19342" t="s">
        <v>22951</v>
      </c>
      <c r="E19342" t="s">
        <v>1028</v>
      </c>
    </row>
    <row r="19343" spans="2:5" x14ac:dyDescent="0.35">
      <c r="B19343" t="s">
        <v>22456</v>
      </c>
      <c r="C19343" t="s">
        <v>22680</v>
      </c>
      <c r="D19343" t="s">
        <v>8297</v>
      </c>
      <c r="E19343" t="s">
        <v>1028</v>
      </c>
    </row>
    <row r="19344" spans="2:5" x14ac:dyDescent="0.35">
      <c r="B19344" t="s">
        <v>22457</v>
      </c>
      <c r="C19344" t="s">
        <v>22680</v>
      </c>
      <c r="D19344" t="s">
        <v>8297</v>
      </c>
      <c r="E19344" t="s">
        <v>1028</v>
      </c>
    </row>
    <row r="19345" spans="2:5" x14ac:dyDescent="0.35">
      <c r="B19345" t="s">
        <v>22458</v>
      </c>
      <c r="C19345" t="s">
        <v>22680</v>
      </c>
      <c r="D19345" t="s">
        <v>8297</v>
      </c>
      <c r="E19345" t="s">
        <v>1028</v>
      </c>
    </row>
    <row r="19346" spans="2:5" x14ac:dyDescent="0.35">
      <c r="B19346" t="s">
        <v>22459</v>
      </c>
      <c r="C19346" t="s">
        <v>22680</v>
      </c>
      <c r="D19346" t="s">
        <v>8297</v>
      </c>
      <c r="E19346" t="s">
        <v>1028</v>
      </c>
    </row>
    <row r="19347" spans="2:5" x14ac:dyDescent="0.35">
      <c r="B19347" t="s">
        <v>22206</v>
      </c>
      <c r="C19347" t="s">
        <v>22680</v>
      </c>
      <c r="D19347" t="s">
        <v>8300</v>
      </c>
      <c r="E19347" t="s">
        <v>1028</v>
      </c>
    </row>
    <row r="19348" spans="2:5" x14ac:dyDescent="0.35">
      <c r="B19348" t="s">
        <v>22207</v>
      </c>
      <c r="C19348" t="s">
        <v>22680</v>
      </c>
      <c r="D19348" t="s">
        <v>22758</v>
      </c>
      <c r="E19348" t="s">
        <v>1028</v>
      </c>
    </row>
    <row r="19349" spans="2:5" x14ac:dyDescent="0.35">
      <c r="B19349" t="s">
        <v>22209</v>
      </c>
      <c r="C19349" t="s">
        <v>22680</v>
      </c>
      <c r="D19349" t="s">
        <v>22760</v>
      </c>
      <c r="E19349" t="s">
        <v>1028</v>
      </c>
    </row>
    <row r="19350" spans="2:5" x14ac:dyDescent="0.35">
      <c r="B19350" t="s">
        <v>22460</v>
      </c>
      <c r="C19350" t="s">
        <v>22680</v>
      </c>
      <c r="D19350" t="s">
        <v>8303</v>
      </c>
      <c r="E19350" t="s">
        <v>1028</v>
      </c>
    </row>
    <row r="19351" spans="2:5" x14ac:dyDescent="0.35">
      <c r="B19351" t="s">
        <v>22461</v>
      </c>
      <c r="C19351" t="s">
        <v>22680</v>
      </c>
      <c r="D19351" t="s">
        <v>8303</v>
      </c>
      <c r="E19351" t="s">
        <v>1028</v>
      </c>
    </row>
    <row r="19352" spans="2:5" x14ac:dyDescent="0.35">
      <c r="B19352" t="s">
        <v>22462</v>
      </c>
      <c r="C19352" t="s">
        <v>22680</v>
      </c>
      <c r="D19352" t="s">
        <v>8303</v>
      </c>
      <c r="E19352" t="s">
        <v>1028</v>
      </c>
    </row>
    <row r="19353" spans="2:5" x14ac:dyDescent="0.35">
      <c r="B19353" t="s">
        <v>22463</v>
      </c>
      <c r="C19353" t="s">
        <v>22680</v>
      </c>
      <c r="D19353" t="s">
        <v>8303</v>
      </c>
      <c r="E19353" t="s">
        <v>1028</v>
      </c>
    </row>
    <row r="19354" spans="2:5" x14ac:dyDescent="0.35">
      <c r="B19354" t="s">
        <v>22464</v>
      </c>
      <c r="C19354" t="s">
        <v>22680</v>
      </c>
      <c r="D19354" t="s">
        <v>8303</v>
      </c>
      <c r="E19354" t="s">
        <v>1028</v>
      </c>
    </row>
    <row r="19355" spans="2:5" x14ac:dyDescent="0.35">
      <c r="B19355" t="s">
        <v>22210</v>
      </c>
      <c r="C19355" t="s">
        <v>22680</v>
      </c>
      <c r="D19355" t="s">
        <v>22761</v>
      </c>
      <c r="E19355" t="s">
        <v>1028</v>
      </c>
    </row>
    <row r="19356" spans="2:5" x14ac:dyDescent="0.35">
      <c r="B19356" t="s">
        <v>22211</v>
      </c>
      <c r="C19356" t="s">
        <v>22680</v>
      </c>
      <c r="D19356" t="s">
        <v>8342</v>
      </c>
      <c r="E19356" t="s">
        <v>1028</v>
      </c>
    </row>
    <row r="19357" spans="2:5" x14ac:dyDescent="0.35">
      <c r="B19357" t="s">
        <v>22465</v>
      </c>
      <c r="C19357" t="s">
        <v>22680</v>
      </c>
      <c r="D19357" t="s">
        <v>22952</v>
      </c>
      <c r="E19357" t="s">
        <v>1028</v>
      </c>
    </row>
    <row r="19358" spans="2:5" x14ac:dyDescent="0.35">
      <c r="B19358" t="s">
        <v>22212</v>
      </c>
      <c r="C19358" t="s">
        <v>22680</v>
      </c>
      <c r="D19358" t="s">
        <v>5024</v>
      </c>
      <c r="E19358" t="s">
        <v>1028</v>
      </c>
    </row>
    <row r="19359" spans="2:5" x14ac:dyDescent="0.35">
      <c r="B19359" t="s">
        <v>22213</v>
      </c>
      <c r="C19359" t="s">
        <v>22680</v>
      </c>
      <c r="D19359" t="s">
        <v>22762</v>
      </c>
      <c r="E19359" t="s">
        <v>1028</v>
      </c>
    </row>
    <row r="19360" spans="2:5" x14ac:dyDescent="0.35">
      <c r="B19360" t="s">
        <v>13485</v>
      </c>
      <c r="C19360" t="s">
        <v>22680</v>
      </c>
      <c r="D19360" t="s">
        <v>13486</v>
      </c>
      <c r="E19360" t="s">
        <v>1028</v>
      </c>
    </row>
    <row r="19361" spans="2:5" x14ac:dyDescent="0.35">
      <c r="B19361" t="s">
        <v>22214</v>
      </c>
      <c r="C19361" t="s">
        <v>22680</v>
      </c>
      <c r="D19361" t="s">
        <v>22763</v>
      </c>
      <c r="E19361" t="s">
        <v>1028</v>
      </c>
    </row>
    <row r="19362" spans="2:5" x14ac:dyDescent="0.35">
      <c r="B19362" t="s">
        <v>22466</v>
      </c>
      <c r="C19362" t="s">
        <v>22680</v>
      </c>
      <c r="D19362" t="s">
        <v>22953</v>
      </c>
      <c r="E19362" t="s">
        <v>1028</v>
      </c>
    </row>
    <row r="19363" spans="2:5" x14ac:dyDescent="0.35">
      <c r="B19363" t="s">
        <v>22467</v>
      </c>
      <c r="C19363" t="s">
        <v>22680</v>
      </c>
      <c r="D19363" t="s">
        <v>22954</v>
      </c>
      <c r="E19363" t="s">
        <v>1028</v>
      </c>
    </row>
    <row r="19364" spans="2:5" x14ac:dyDescent="0.35">
      <c r="B19364" t="s">
        <v>22216</v>
      </c>
      <c r="C19364" t="s">
        <v>22680</v>
      </c>
      <c r="D19364" t="s">
        <v>5192</v>
      </c>
      <c r="E19364" t="s">
        <v>1028</v>
      </c>
    </row>
    <row r="19365" spans="2:5" x14ac:dyDescent="0.35">
      <c r="B19365" t="s">
        <v>22217</v>
      </c>
      <c r="C19365" t="s">
        <v>22680</v>
      </c>
      <c r="D19365" t="s">
        <v>22765</v>
      </c>
      <c r="E19365" t="s">
        <v>1028</v>
      </c>
    </row>
    <row r="19366" spans="2:5" x14ac:dyDescent="0.35">
      <c r="B19366" t="s">
        <v>22468</v>
      </c>
      <c r="C19366" t="s">
        <v>22680</v>
      </c>
      <c r="D19366" t="s">
        <v>22955</v>
      </c>
      <c r="E19366" t="s">
        <v>1028</v>
      </c>
    </row>
    <row r="19367" spans="2:5" x14ac:dyDescent="0.35">
      <c r="B19367" t="s">
        <v>22218</v>
      </c>
      <c r="C19367" t="s">
        <v>22680</v>
      </c>
      <c r="D19367" t="s">
        <v>22766</v>
      </c>
      <c r="E19367" t="s">
        <v>1028</v>
      </c>
    </row>
    <row r="19368" spans="2:5" x14ac:dyDescent="0.35">
      <c r="B19368" t="s">
        <v>13487</v>
      </c>
      <c r="C19368" t="s">
        <v>22680</v>
      </c>
      <c r="D19368" t="s">
        <v>13488</v>
      </c>
      <c r="E19368" t="s">
        <v>1028</v>
      </c>
    </row>
    <row r="19369" spans="2:5" x14ac:dyDescent="0.35">
      <c r="B19369" t="s">
        <v>22469</v>
      </c>
      <c r="C19369" t="s">
        <v>22680</v>
      </c>
      <c r="D19369" t="s">
        <v>22956</v>
      </c>
      <c r="E19369" t="s">
        <v>1028</v>
      </c>
    </row>
    <row r="19370" spans="2:5" x14ac:dyDescent="0.35">
      <c r="B19370" t="s">
        <v>22470</v>
      </c>
      <c r="C19370" t="s">
        <v>22680</v>
      </c>
      <c r="D19370" t="s">
        <v>22957</v>
      </c>
      <c r="E19370" t="s">
        <v>1028</v>
      </c>
    </row>
    <row r="19371" spans="2:5" x14ac:dyDescent="0.35">
      <c r="B19371" t="s">
        <v>22471</v>
      </c>
      <c r="C19371" t="s">
        <v>22680</v>
      </c>
      <c r="D19371" t="s">
        <v>22958</v>
      </c>
      <c r="E19371" t="s">
        <v>1028</v>
      </c>
    </row>
    <row r="19372" spans="2:5" x14ac:dyDescent="0.35">
      <c r="B19372" t="s">
        <v>22220</v>
      </c>
      <c r="C19372" t="s">
        <v>22680</v>
      </c>
      <c r="D19372" t="s">
        <v>22768</v>
      </c>
      <c r="E19372" t="s">
        <v>1028</v>
      </c>
    </row>
    <row r="19373" spans="2:5" x14ac:dyDescent="0.35">
      <c r="B19373" t="s">
        <v>22472</v>
      </c>
      <c r="C19373" t="s">
        <v>22680</v>
      </c>
      <c r="D19373" t="s">
        <v>22959</v>
      </c>
      <c r="E19373" t="s">
        <v>1028</v>
      </c>
    </row>
    <row r="19374" spans="2:5" x14ac:dyDescent="0.35">
      <c r="B19374" t="s">
        <v>22221</v>
      </c>
      <c r="C19374" t="s">
        <v>22680</v>
      </c>
      <c r="D19374" t="s">
        <v>8487</v>
      </c>
      <c r="E19374" t="s">
        <v>1028</v>
      </c>
    </row>
    <row r="19375" spans="2:5" x14ac:dyDescent="0.35">
      <c r="B19375" t="s">
        <v>22473</v>
      </c>
      <c r="C19375" t="s">
        <v>22680</v>
      </c>
      <c r="D19375" t="s">
        <v>5361</v>
      </c>
    </row>
    <row r="19376" spans="2:5" x14ac:dyDescent="0.35">
      <c r="B19376" t="s">
        <v>22474</v>
      </c>
      <c r="C19376" t="s">
        <v>22680</v>
      </c>
      <c r="D19376" t="s">
        <v>22960</v>
      </c>
      <c r="E19376" t="s">
        <v>1028</v>
      </c>
    </row>
    <row r="19377" spans="2:5" x14ac:dyDescent="0.35">
      <c r="B19377" t="s">
        <v>22222</v>
      </c>
      <c r="C19377" t="s">
        <v>22680</v>
      </c>
      <c r="D19377" t="s">
        <v>22769</v>
      </c>
      <c r="E19377" t="s">
        <v>1028</v>
      </c>
    </row>
    <row r="19378" spans="2:5" x14ac:dyDescent="0.35">
      <c r="B19378" t="s">
        <v>22475</v>
      </c>
      <c r="C19378" t="s">
        <v>22680</v>
      </c>
      <c r="D19378" t="s">
        <v>22961</v>
      </c>
      <c r="E19378" t="s">
        <v>1028</v>
      </c>
    </row>
    <row r="19379" spans="2:5" x14ac:dyDescent="0.35">
      <c r="B19379" t="s">
        <v>22224</v>
      </c>
      <c r="C19379" t="s">
        <v>22680</v>
      </c>
      <c r="D19379" t="s">
        <v>22771</v>
      </c>
      <c r="E19379" t="s">
        <v>1028</v>
      </c>
    </row>
    <row r="19380" spans="2:5" x14ac:dyDescent="0.35">
      <c r="B19380" t="s">
        <v>22225</v>
      </c>
      <c r="C19380" t="s">
        <v>22680</v>
      </c>
      <c r="D19380" t="s">
        <v>22772</v>
      </c>
      <c r="E19380" t="s">
        <v>1028</v>
      </c>
    </row>
    <row r="19381" spans="2:5" x14ac:dyDescent="0.35">
      <c r="B19381" t="s">
        <v>22476</v>
      </c>
      <c r="C19381" t="s">
        <v>22680</v>
      </c>
      <c r="D19381" t="s">
        <v>22962</v>
      </c>
      <c r="E19381" t="s">
        <v>1028</v>
      </c>
    </row>
    <row r="19382" spans="2:5" x14ac:dyDescent="0.35">
      <c r="B19382" t="s">
        <v>22226</v>
      </c>
      <c r="C19382" t="s">
        <v>22680</v>
      </c>
      <c r="D19382" t="s">
        <v>22773</v>
      </c>
      <c r="E19382" t="s">
        <v>1028</v>
      </c>
    </row>
    <row r="19383" spans="2:5" x14ac:dyDescent="0.35">
      <c r="B19383" t="s">
        <v>22227</v>
      </c>
      <c r="C19383" t="s">
        <v>22680</v>
      </c>
      <c r="D19383" t="s">
        <v>22774</v>
      </c>
      <c r="E19383" t="s">
        <v>1028</v>
      </c>
    </row>
    <row r="19384" spans="2:5" x14ac:dyDescent="0.35">
      <c r="B19384" t="s">
        <v>13495</v>
      </c>
      <c r="C19384" t="s">
        <v>22680</v>
      </c>
      <c r="D19384" t="s">
        <v>13496</v>
      </c>
      <c r="E19384" t="s">
        <v>1028</v>
      </c>
    </row>
    <row r="19385" spans="2:5" x14ac:dyDescent="0.35">
      <c r="B19385" t="s">
        <v>22477</v>
      </c>
      <c r="C19385" t="s">
        <v>22680</v>
      </c>
      <c r="D19385" t="s">
        <v>22963</v>
      </c>
      <c r="E19385" t="s">
        <v>1028</v>
      </c>
    </row>
    <row r="19386" spans="2:5" x14ac:dyDescent="0.35">
      <c r="B19386" t="s">
        <v>22231</v>
      </c>
      <c r="C19386" t="s">
        <v>22680</v>
      </c>
      <c r="D19386" t="s">
        <v>22778</v>
      </c>
      <c r="E19386" t="s">
        <v>1028</v>
      </c>
    </row>
    <row r="19387" spans="2:5" x14ac:dyDescent="0.35">
      <c r="B19387" t="s">
        <v>22232</v>
      </c>
      <c r="C19387" t="s">
        <v>22680</v>
      </c>
      <c r="D19387" t="s">
        <v>22779</v>
      </c>
      <c r="E19387" t="s">
        <v>1028</v>
      </c>
    </row>
    <row r="19388" spans="2:5" x14ac:dyDescent="0.35">
      <c r="B19388" t="s">
        <v>22233</v>
      </c>
      <c r="C19388" t="s">
        <v>22680</v>
      </c>
      <c r="D19388" t="s">
        <v>5815</v>
      </c>
      <c r="E19388" t="s">
        <v>1028</v>
      </c>
    </row>
    <row r="19389" spans="2:5" x14ac:dyDescent="0.35">
      <c r="B19389" t="s">
        <v>22234</v>
      </c>
      <c r="C19389" t="s">
        <v>22680</v>
      </c>
      <c r="D19389" t="s">
        <v>22780</v>
      </c>
      <c r="E19389" t="s">
        <v>1028</v>
      </c>
    </row>
    <row r="19390" spans="2:5" x14ac:dyDescent="0.35">
      <c r="B19390" t="s">
        <v>22235</v>
      </c>
      <c r="C19390" t="s">
        <v>22680</v>
      </c>
      <c r="D19390" t="s">
        <v>22781</v>
      </c>
      <c r="E19390" t="s">
        <v>1028</v>
      </c>
    </row>
    <row r="19391" spans="2:5" x14ac:dyDescent="0.35">
      <c r="B19391" t="s">
        <v>13501</v>
      </c>
      <c r="C19391" t="s">
        <v>22680</v>
      </c>
      <c r="D19391" t="s">
        <v>13502</v>
      </c>
      <c r="E19391" t="s">
        <v>1028</v>
      </c>
    </row>
    <row r="19392" spans="2:5" x14ac:dyDescent="0.35">
      <c r="B19392" t="s">
        <v>22237</v>
      </c>
      <c r="C19392" t="s">
        <v>22680</v>
      </c>
      <c r="D19392" t="s">
        <v>22783</v>
      </c>
      <c r="E19392" t="s">
        <v>1028</v>
      </c>
    </row>
    <row r="19393" spans="2:5" x14ac:dyDescent="0.35">
      <c r="B19393" t="s">
        <v>22478</v>
      </c>
      <c r="C19393" t="s">
        <v>22680</v>
      </c>
      <c r="D19393" t="s">
        <v>22964</v>
      </c>
      <c r="E19393" t="s">
        <v>1028</v>
      </c>
    </row>
    <row r="19394" spans="2:5" x14ac:dyDescent="0.35">
      <c r="B19394" t="s">
        <v>22238</v>
      </c>
      <c r="C19394" t="s">
        <v>22680</v>
      </c>
      <c r="D19394" t="s">
        <v>8767</v>
      </c>
      <c r="E19394" t="s">
        <v>1028</v>
      </c>
    </row>
    <row r="19395" spans="2:5" x14ac:dyDescent="0.35">
      <c r="B19395" t="s">
        <v>22239</v>
      </c>
      <c r="C19395" t="s">
        <v>22680</v>
      </c>
      <c r="D19395" t="s">
        <v>22784</v>
      </c>
      <c r="E19395" t="s">
        <v>1028</v>
      </c>
    </row>
    <row r="19396" spans="2:5" x14ac:dyDescent="0.35">
      <c r="B19396" t="s">
        <v>22240</v>
      </c>
      <c r="C19396" t="s">
        <v>22680</v>
      </c>
      <c r="D19396" t="s">
        <v>22785</v>
      </c>
      <c r="E19396" t="s">
        <v>1028</v>
      </c>
    </row>
    <row r="19397" spans="2:5" x14ac:dyDescent="0.35">
      <c r="B19397" t="s">
        <v>22241</v>
      </c>
      <c r="C19397" t="s">
        <v>22680</v>
      </c>
      <c r="D19397" t="s">
        <v>22786</v>
      </c>
      <c r="E19397" t="s">
        <v>1105</v>
      </c>
    </row>
    <row r="19398" spans="2:5" x14ac:dyDescent="0.35">
      <c r="B19398" t="s">
        <v>22479</v>
      </c>
      <c r="C19398" t="s">
        <v>22680</v>
      </c>
      <c r="D19398" t="s">
        <v>22965</v>
      </c>
      <c r="E19398" t="s">
        <v>1105</v>
      </c>
    </row>
    <row r="19399" spans="2:5" x14ac:dyDescent="0.35">
      <c r="B19399" t="s">
        <v>22480</v>
      </c>
      <c r="C19399" t="s">
        <v>22680</v>
      </c>
      <c r="D19399" t="s">
        <v>22966</v>
      </c>
      <c r="E19399" t="s">
        <v>1105</v>
      </c>
    </row>
    <row r="19400" spans="2:5" x14ac:dyDescent="0.35">
      <c r="B19400" t="s">
        <v>22481</v>
      </c>
      <c r="C19400" t="s">
        <v>22680</v>
      </c>
      <c r="D19400" t="s">
        <v>22967</v>
      </c>
      <c r="E19400" t="s">
        <v>1105</v>
      </c>
    </row>
    <row r="19401" spans="2:5" x14ac:dyDescent="0.35">
      <c r="B19401" t="s">
        <v>22482</v>
      </c>
      <c r="C19401" t="s">
        <v>22680</v>
      </c>
      <c r="D19401" t="s">
        <v>8050</v>
      </c>
      <c r="E19401" t="s">
        <v>1105</v>
      </c>
    </row>
    <row r="19402" spans="2:5" x14ac:dyDescent="0.35">
      <c r="B19402" t="s">
        <v>22243</v>
      </c>
      <c r="C19402" t="s">
        <v>22680</v>
      </c>
      <c r="D19402" t="s">
        <v>22788</v>
      </c>
      <c r="E19402" t="s">
        <v>1105</v>
      </c>
    </row>
    <row r="19403" spans="2:5" x14ac:dyDescent="0.35">
      <c r="B19403" t="s">
        <v>22244</v>
      </c>
      <c r="C19403" t="s">
        <v>22680</v>
      </c>
      <c r="D19403" t="s">
        <v>8113</v>
      </c>
      <c r="E19403" t="s">
        <v>1105</v>
      </c>
    </row>
    <row r="19404" spans="2:5" x14ac:dyDescent="0.35">
      <c r="B19404" t="s">
        <v>22483</v>
      </c>
      <c r="C19404" t="s">
        <v>22680</v>
      </c>
      <c r="D19404" t="s">
        <v>22968</v>
      </c>
      <c r="E19404" t="s">
        <v>1105</v>
      </c>
    </row>
    <row r="19405" spans="2:5" x14ac:dyDescent="0.35">
      <c r="B19405" t="s">
        <v>22245</v>
      </c>
      <c r="C19405" t="s">
        <v>22680</v>
      </c>
      <c r="D19405" t="s">
        <v>22789</v>
      </c>
      <c r="E19405" t="s">
        <v>1105</v>
      </c>
    </row>
    <row r="19406" spans="2:5" x14ac:dyDescent="0.35">
      <c r="B19406" t="s">
        <v>22247</v>
      </c>
      <c r="C19406" t="s">
        <v>22680</v>
      </c>
      <c r="D19406" t="s">
        <v>8146</v>
      </c>
      <c r="E19406" t="s">
        <v>1105</v>
      </c>
    </row>
    <row r="19407" spans="2:5" x14ac:dyDescent="0.35">
      <c r="B19407" t="s">
        <v>22248</v>
      </c>
      <c r="C19407" t="s">
        <v>22680</v>
      </c>
      <c r="D19407" t="s">
        <v>22790</v>
      </c>
      <c r="E19407" t="s">
        <v>1105</v>
      </c>
    </row>
    <row r="19408" spans="2:5" x14ac:dyDescent="0.35">
      <c r="B19408" t="s">
        <v>22484</v>
      </c>
      <c r="C19408" t="s">
        <v>22680</v>
      </c>
      <c r="D19408" t="s">
        <v>22969</v>
      </c>
      <c r="E19408" t="s">
        <v>1105</v>
      </c>
    </row>
    <row r="19409" spans="2:5" x14ac:dyDescent="0.35">
      <c r="B19409" t="s">
        <v>22485</v>
      </c>
      <c r="C19409" t="s">
        <v>22680</v>
      </c>
      <c r="D19409" t="s">
        <v>22970</v>
      </c>
      <c r="E19409" t="s">
        <v>1105</v>
      </c>
    </row>
    <row r="19410" spans="2:5" x14ac:dyDescent="0.35">
      <c r="B19410" t="s">
        <v>22249</v>
      </c>
      <c r="C19410" t="s">
        <v>22680</v>
      </c>
      <c r="D19410" t="s">
        <v>22791</v>
      </c>
      <c r="E19410" t="s">
        <v>1105</v>
      </c>
    </row>
    <row r="19411" spans="2:5" x14ac:dyDescent="0.35">
      <c r="B19411" t="s">
        <v>22250</v>
      </c>
      <c r="C19411" t="s">
        <v>22680</v>
      </c>
      <c r="D19411" t="s">
        <v>4735</v>
      </c>
      <c r="E19411" t="s">
        <v>1105</v>
      </c>
    </row>
    <row r="19412" spans="2:5" x14ac:dyDescent="0.35">
      <c r="B19412" t="s">
        <v>22251</v>
      </c>
      <c r="C19412" t="s">
        <v>22680</v>
      </c>
      <c r="D19412" t="s">
        <v>22792</v>
      </c>
      <c r="E19412" t="s">
        <v>1105</v>
      </c>
    </row>
    <row r="19413" spans="2:5" x14ac:dyDescent="0.35">
      <c r="B19413" t="s">
        <v>22252</v>
      </c>
      <c r="C19413" t="s">
        <v>22680</v>
      </c>
      <c r="D19413" t="s">
        <v>19775</v>
      </c>
      <c r="E19413" t="s">
        <v>1105</v>
      </c>
    </row>
    <row r="19414" spans="2:5" x14ac:dyDescent="0.35">
      <c r="B19414" t="s">
        <v>1249</v>
      </c>
      <c r="C19414" t="s">
        <v>22680</v>
      </c>
      <c r="D19414" t="s">
        <v>1250</v>
      </c>
      <c r="E19414" t="s">
        <v>1105</v>
      </c>
    </row>
    <row r="19415" spans="2:5" x14ac:dyDescent="0.35">
      <c r="B19415" t="s">
        <v>22253</v>
      </c>
      <c r="C19415" t="s">
        <v>22680</v>
      </c>
      <c r="D19415" t="s">
        <v>4831</v>
      </c>
      <c r="E19415" t="s">
        <v>1105</v>
      </c>
    </row>
    <row r="19416" spans="2:5" x14ac:dyDescent="0.35">
      <c r="B19416" t="s">
        <v>22486</v>
      </c>
      <c r="C19416" t="s">
        <v>22680</v>
      </c>
      <c r="D19416" t="s">
        <v>1254</v>
      </c>
      <c r="E19416" t="s">
        <v>1105</v>
      </c>
    </row>
    <row r="19417" spans="2:5" x14ac:dyDescent="0.35">
      <c r="B19417" t="s">
        <v>22254</v>
      </c>
      <c r="C19417" t="s">
        <v>22680</v>
      </c>
      <c r="D19417" t="s">
        <v>22793</v>
      </c>
      <c r="E19417" t="s">
        <v>1105</v>
      </c>
    </row>
    <row r="19418" spans="2:5" x14ac:dyDescent="0.35">
      <c r="B19418" t="s">
        <v>22255</v>
      </c>
      <c r="C19418" t="s">
        <v>22680</v>
      </c>
      <c r="D19418" t="s">
        <v>22794</v>
      </c>
      <c r="E19418" t="s">
        <v>1105</v>
      </c>
    </row>
    <row r="19419" spans="2:5" x14ac:dyDescent="0.35">
      <c r="B19419" t="s">
        <v>22487</v>
      </c>
      <c r="C19419" t="s">
        <v>22680</v>
      </c>
      <c r="D19419" t="s">
        <v>22971</v>
      </c>
      <c r="E19419" t="s">
        <v>1105</v>
      </c>
    </row>
    <row r="19420" spans="2:5" x14ac:dyDescent="0.35">
      <c r="B19420" t="s">
        <v>22258</v>
      </c>
      <c r="C19420" t="s">
        <v>22680</v>
      </c>
      <c r="D19420" t="s">
        <v>19831</v>
      </c>
      <c r="E19420" t="s">
        <v>1105</v>
      </c>
    </row>
    <row r="19421" spans="2:5" x14ac:dyDescent="0.35">
      <c r="B19421" t="s">
        <v>22259</v>
      </c>
      <c r="C19421" t="s">
        <v>22680</v>
      </c>
      <c r="D19421" t="s">
        <v>22796</v>
      </c>
      <c r="E19421" t="s">
        <v>1105</v>
      </c>
    </row>
    <row r="19422" spans="2:5" x14ac:dyDescent="0.35">
      <c r="B19422" t="s">
        <v>22488</v>
      </c>
      <c r="C19422" t="s">
        <v>22680</v>
      </c>
      <c r="D19422" t="s">
        <v>22972</v>
      </c>
      <c r="E19422" t="s">
        <v>1105</v>
      </c>
    </row>
    <row r="19423" spans="2:5" x14ac:dyDescent="0.35">
      <c r="B19423" t="s">
        <v>22260</v>
      </c>
      <c r="C19423" t="s">
        <v>22680</v>
      </c>
      <c r="D19423" t="s">
        <v>22797</v>
      </c>
      <c r="E19423" t="s">
        <v>1105</v>
      </c>
    </row>
    <row r="19424" spans="2:5" x14ac:dyDescent="0.35">
      <c r="B19424" t="s">
        <v>22261</v>
      </c>
      <c r="C19424" t="s">
        <v>22680</v>
      </c>
      <c r="D19424" t="s">
        <v>8368</v>
      </c>
      <c r="E19424" t="s">
        <v>1105</v>
      </c>
    </row>
    <row r="19425" spans="2:5" x14ac:dyDescent="0.35">
      <c r="B19425" t="s">
        <v>22262</v>
      </c>
      <c r="C19425" t="s">
        <v>22680</v>
      </c>
      <c r="D19425" t="s">
        <v>22798</v>
      </c>
      <c r="E19425" t="s">
        <v>1105</v>
      </c>
    </row>
    <row r="19426" spans="2:5" x14ac:dyDescent="0.35">
      <c r="B19426" t="s">
        <v>22489</v>
      </c>
      <c r="C19426" t="s">
        <v>22680</v>
      </c>
      <c r="D19426" t="s">
        <v>22973</v>
      </c>
      <c r="E19426" t="s">
        <v>1105</v>
      </c>
    </row>
    <row r="19427" spans="2:5" x14ac:dyDescent="0.35">
      <c r="B19427" t="s">
        <v>22263</v>
      </c>
      <c r="C19427" t="s">
        <v>22680</v>
      </c>
      <c r="D19427" t="s">
        <v>22799</v>
      </c>
      <c r="E19427" t="s">
        <v>1105</v>
      </c>
    </row>
    <row r="19428" spans="2:5" x14ac:dyDescent="0.35">
      <c r="B19428" t="s">
        <v>22490</v>
      </c>
      <c r="C19428" t="s">
        <v>22680</v>
      </c>
      <c r="D19428" t="s">
        <v>1323</v>
      </c>
      <c r="E19428" t="s">
        <v>1105</v>
      </c>
    </row>
    <row r="19429" spans="2:5" x14ac:dyDescent="0.35">
      <c r="B19429" t="s">
        <v>22491</v>
      </c>
      <c r="C19429" t="s">
        <v>22680</v>
      </c>
      <c r="D19429" t="s">
        <v>22974</v>
      </c>
      <c r="E19429" t="s">
        <v>1105</v>
      </c>
    </row>
    <row r="19430" spans="2:5" x14ac:dyDescent="0.35">
      <c r="B19430" t="s">
        <v>22492</v>
      </c>
      <c r="C19430" t="s">
        <v>22680</v>
      </c>
      <c r="D19430" t="s">
        <v>22975</v>
      </c>
      <c r="E19430" t="s">
        <v>1105</v>
      </c>
    </row>
    <row r="19431" spans="2:5" x14ac:dyDescent="0.35">
      <c r="B19431" t="s">
        <v>22264</v>
      </c>
      <c r="C19431" t="s">
        <v>22680</v>
      </c>
      <c r="D19431" t="s">
        <v>22800</v>
      </c>
      <c r="E19431" t="s">
        <v>1105</v>
      </c>
    </row>
    <row r="19432" spans="2:5" x14ac:dyDescent="0.35">
      <c r="B19432" t="s">
        <v>22265</v>
      </c>
      <c r="C19432" t="s">
        <v>22680</v>
      </c>
      <c r="D19432" t="s">
        <v>22801</v>
      </c>
      <c r="E19432" t="s">
        <v>1105</v>
      </c>
    </row>
    <row r="19433" spans="2:5" x14ac:dyDescent="0.35">
      <c r="B19433" t="s">
        <v>22493</v>
      </c>
      <c r="C19433" t="s">
        <v>22680</v>
      </c>
      <c r="D19433" t="s">
        <v>22976</v>
      </c>
      <c r="E19433" t="s">
        <v>1105</v>
      </c>
    </row>
    <row r="19434" spans="2:5" x14ac:dyDescent="0.35">
      <c r="B19434" t="s">
        <v>22266</v>
      </c>
      <c r="C19434" t="s">
        <v>22680</v>
      </c>
      <c r="D19434" t="s">
        <v>22802</v>
      </c>
      <c r="E19434" t="s">
        <v>1105</v>
      </c>
    </row>
    <row r="19435" spans="2:5" x14ac:dyDescent="0.35">
      <c r="B19435" t="s">
        <v>22494</v>
      </c>
      <c r="C19435" t="s">
        <v>22680</v>
      </c>
      <c r="D19435" t="s">
        <v>22977</v>
      </c>
      <c r="E19435" t="s">
        <v>1105</v>
      </c>
    </row>
    <row r="19436" spans="2:5" x14ac:dyDescent="0.35">
      <c r="B19436" t="s">
        <v>22495</v>
      </c>
      <c r="C19436" t="s">
        <v>22680</v>
      </c>
      <c r="D19436" t="s">
        <v>22978</v>
      </c>
      <c r="E19436" t="s">
        <v>1105</v>
      </c>
    </row>
    <row r="19437" spans="2:5" x14ac:dyDescent="0.35">
      <c r="B19437" t="s">
        <v>22267</v>
      </c>
      <c r="C19437" t="s">
        <v>22680</v>
      </c>
      <c r="D19437" t="s">
        <v>22803</v>
      </c>
      <c r="E19437" t="s">
        <v>1105</v>
      </c>
    </row>
    <row r="19438" spans="2:5" x14ac:dyDescent="0.35">
      <c r="B19438" t="s">
        <v>22268</v>
      </c>
      <c r="C19438" t="s">
        <v>22680</v>
      </c>
      <c r="D19438" t="s">
        <v>5344</v>
      </c>
      <c r="E19438" t="s">
        <v>1105</v>
      </c>
    </row>
    <row r="19439" spans="2:5" x14ac:dyDescent="0.35">
      <c r="B19439" t="s">
        <v>22269</v>
      </c>
      <c r="C19439" t="s">
        <v>22680</v>
      </c>
      <c r="D19439" t="s">
        <v>22804</v>
      </c>
      <c r="E19439" t="s">
        <v>1105</v>
      </c>
    </row>
    <row r="19440" spans="2:5" x14ac:dyDescent="0.35">
      <c r="B19440" t="s">
        <v>22270</v>
      </c>
      <c r="C19440" t="s">
        <v>22680</v>
      </c>
      <c r="D19440" t="s">
        <v>22805</v>
      </c>
      <c r="E19440" t="s">
        <v>1105</v>
      </c>
    </row>
    <row r="19441" spans="2:5" x14ac:dyDescent="0.35">
      <c r="B19441" t="s">
        <v>22271</v>
      </c>
      <c r="C19441" t="s">
        <v>22680</v>
      </c>
      <c r="D19441" t="s">
        <v>22806</v>
      </c>
      <c r="E19441" t="s">
        <v>1105</v>
      </c>
    </row>
    <row r="19442" spans="2:5" x14ac:dyDescent="0.35">
      <c r="B19442" t="s">
        <v>22496</v>
      </c>
      <c r="C19442" t="s">
        <v>22680</v>
      </c>
      <c r="D19442" t="s">
        <v>22979</v>
      </c>
      <c r="E19442" t="s">
        <v>1105</v>
      </c>
    </row>
    <row r="19443" spans="2:5" x14ac:dyDescent="0.35">
      <c r="B19443" t="s">
        <v>22272</v>
      </c>
      <c r="C19443" t="s">
        <v>22680</v>
      </c>
      <c r="D19443" t="s">
        <v>22807</v>
      </c>
      <c r="E19443" t="s">
        <v>1105</v>
      </c>
    </row>
    <row r="19444" spans="2:5" x14ac:dyDescent="0.35">
      <c r="B19444" t="s">
        <v>22497</v>
      </c>
      <c r="C19444" t="s">
        <v>22680</v>
      </c>
      <c r="D19444" t="s">
        <v>22980</v>
      </c>
      <c r="E19444" t="s">
        <v>1105</v>
      </c>
    </row>
    <row r="19445" spans="2:5" x14ac:dyDescent="0.35">
      <c r="B19445" t="s">
        <v>22274</v>
      </c>
      <c r="C19445" t="s">
        <v>22680</v>
      </c>
      <c r="D19445" t="s">
        <v>22808</v>
      </c>
      <c r="E19445" t="s">
        <v>1105</v>
      </c>
    </row>
    <row r="19446" spans="2:5" x14ac:dyDescent="0.35">
      <c r="B19446" t="s">
        <v>22498</v>
      </c>
      <c r="C19446" t="s">
        <v>22680</v>
      </c>
      <c r="D19446" t="s">
        <v>8683</v>
      </c>
      <c r="E19446" t="s">
        <v>1105</v>
      </c>
    </row>
    <row r="19447" spans="2:5" x14ac:dyDescent="0.35">
      <c r="B19447" t="s">
        <v>22499</v>
      </c>
      <c r="C19447" t="s">
        <v>22680</v>
      </c>
      <c r="D19447" t="s">
        <v>14251</v>
      </c>
      <c r="E19447" t="s">
        <v>1105</v>
      </c>
    </row>
    <row r="19448" spans="2:5" x14ac:dyDescent="0.35">
      <c r="B19448" t="s">
        <v>22276</v>
      </c>
      <c r="C19448" t="s">
        <v>22680</v>
      </c>
      <c r="D19448" t="s">
        <v>22809</v>
      </c>
      <c r="E19448" t="s">
        <v>1105</v>
      </c>
    </row>
    <row r="19449" spans="2:5" x14ac:dyDescent="0.35">
      <c r="B19449" t="s">
        <v>22277</v>
      </c>
      <c r="C19449" t="s">
        <v>22680</v>
      </c>
      <c r="D19449" t="s">
        <v>22810</v>
      </c>
      <c r="E19449" t="s">
        <v>1105</v>
      </c>
    </row>
    <row r="19450" spans="2:5" x14ac:dyDescent="0.35">
      <c r="B19450" t="s">
        <v>22279</v>
      </c>
      <c r="C19450" t="s">
        <v>22680</v>
      </c>
      <c r="D19450" t="s">
        <v>22812</v>
      </c>
      <c r="E19450" t="s">
        <v>1105</v>
      </c>
    </row>
    <row r="19451" spans="2:5" x14ac:dyDescent="0.35">
      <c r="B19451" t="s">
        <v>22280</v>
      </c>
      <c r="C19451" t="s">
        <v>22680</v>
      </c>
      <c r="D19451" t="s">
        <v>22813</v>
      </c>
      <c r="E19451" t="s">
        <v>1105</v>
      </c>
    </row>
    <row r="19452" spans="2:5" x14ac:dyDescent="0.35">
      <c r="B19452" t="s">
        <v>22500</v>
      </c>
      <c r="C19452" t="s">
        <v>22680</v>
      </c>
      <c r="D19452" t="s">
        <v>22981</v>
      </c>
      <c r="E19452" t="s">
        <v>1105</v>
      </c>
    </row>
    <row r="19453" spans="2:5" x14ac:dyDescent="0.35">
      <c r="B19453" t="s">
        <v>22281</v>
      </c>
      <c r="C19453" t="s">
        <v>22680</v>
      </c>
      <c r="D19453" t="s">
        <v>22814</v>
      </c>
      <c r="E19453" t="s">
        <v>1105</v>
      </c>
    </row>
    <row r="19454" spans="2:5" x14ac:dyDescent="0.35">
      <c r="B19454" t="s">
        <v>22501</v>
      </c>
      <c r="C19454" t="s">
        <v>22680</v>
      </c>
      <c r="D19454" t="s">
        <v>22982</v>
      </c>
      <c r="E19454" t="s">
        <v>1105</v>
      </c>
    </row>
    <row r="19455" spans="2:5" x14ac:dyDescent="0.35">
      <c r="B19455" t="s">
        <v>22502</v>
      </c>
      <c r="C19455" t="s">
        <v>22680</v>
      </c>
      <c r="D19455" t="s">
        <v>22983</v>
      </c>
      <c r="E19455" t="s">
        <v>1105</v>
      </c>
    </row>
    <row r="19456" spans="2:5" x14ac:dyDescent="0.35">
      <c r="B19456" t="s">
        <v>22282</v>
      </c>
      <c r="C19456" t="s">
        <v>22680</v>
      </c>
      <c r="D19456" t="s">
        <v>8779</v>
      </c>
      <c r="E19456" t="s">
        <v>1105</v>
      </c>
    </row>
    <row r="19457" spans="2:5" x14ac:dyDescent="0.35">
      <c r="B19457" t="s">
        <v>22503</v>
      </c>
      <c r="C19457" t="s">
        <v>22680</v>
      </c>
      <c r="D19457" t="s">
        <v>8786</v>
      </c>
      <c r="E19457" t="s">
        <v>1105</v>
      </c>
    </row>
    <row r="19458" spans="2:5" x14ac:dyDescent="0.35">
      <c r="B19458" t="s">
        <v>22504</v>
      </c>
      <c r="C19458" t="s">
        <v>22680</v>
      </c>
      <c r="D19458" t="s">
        <v>22984</v>
      </c>
      <c r="E19458" t="s">
        <v>1041</v>
      </c>
    </row>
    <row r="19459" spans="2:5" x14ac:dyDescent="0.35">
      <c r="B19459" t="s">
        <v>22505</v>
      </c>
      <c r="C19459" t="s">
        <v>22680</v>
      </c>
      <c r="D19459" t="s">
        <v>22985</v>
      </c>
      <c r="E19459" t="s">
        <v>1041</v>
      </c>
    </row>
    <row r="19460" spans="2:5" x14ac:dyDescent="0.35">
      <c r="B19460" t="s">
        <v>22284</v>
      </c>
      <c r="C19460" t="s">
        <v>22680</v>
      </c>
      <c r="D19460" t="s">
        <v>22815</v>
      </c>
      <c r="E19460" t="s">
        <v>1062</v>
      </c>
    </row>
    <row r="19461" spans="2:5" x14ac:dyDescent="0.35">
      <c r="B19461" t="s">
        <v>22506</v>
      </c>
      <c r="C19461" t="s">
        <v>22680</v>
      </c>
      <c r="D19461" t="s">
        <v>22986</v>
      </c>
      <c r="E19461" t="s">
        <v>1041</v>
      </c>
    </row>
    <row r="19462" spans="2:5" x14ac:dyDescent="0.35">
      <c r="B19462" t="s">
        <v>22507</v>
      </c>
      <c r="C19462" t="s">
        <v>22680</v>
      </c>
      <c r="D19462" t="s">
        <v>22987</v>
      </c>
      <c r="E19462" t="s">
        <v>1041</v>
      </c>
    </row>
    <row r="19463" spans="2:5" x14ac:dyDescent="0.35">
      <c r="B19463" t="s">
        <v>22508</v>
      </c>
      <c r="C19463" t="s">
        <v>22680</v>
      </c>
      <c r="D19463" t="s">
        <v>4479</v>
      </c>
      <c r="E19463" t="s">
        <v>1041</v>
      </c>
    </row>
    <row r="19464" spans="2:5" x14ac:dyDescent="0.35">
      <c r="B19464" t="s">
        <v>22509</v>
      </c>
      <c r="C19464" t="s">
        <v>22680</v>
      </c>
      <c r="D19464" t="s">
        <v>22988</v>
      </c>
      <c r="E19464" t="s">
        <v>1041</v>
      </c>
    </row>
    <row r="19465" spans="2:5" x14ac:dyDescent="0.35">
      <c r="B19465" t="s">
        <v>22285</v>
      </c>
      <c r="C19465" t="s">
        <v>22680</v>
      </c>
      <c r="D19465" t="s">
        <v>4549</v>
      </c>
      <c r="E19465" t="s">
        <v>1041</v>
      </c>
    </row>
    <row r="19466" spans="2:5" x14ac:dyDescent="0.35">
      <c r="B19466" t="s">
        <v>22510</v>
      </c>
      <c r="C19466" t="s">
        <v>22680</v>
      </c>
      <c r="D19466" t="s">
        <v>22989</v>
      </c>
      <c r="E19466" t="s">
        <v>1041</v>
      </c>
    </row>
    <row r="19467" spans="2:5" x14ac:dyDescent="0.35">
      <c r="B19467" t="s">
        <v>22287</v>
      </c>
      <c r="C19467" t="s">
        <v>22680</v>
      </c>
      <c r="D19467" t="s">
        <v>8165</v>
      </c>
      <c r="E19467" t="s">
        <v>1041</v>
      </c>
    </row>
    <row r="19468" spans="2:5" x14ac:dyDescent="0.35">
      <c r="B19468" t="s">
        <v>22511</v>
      </c>
      <c r="C19468" t="s">
        <v>22680</v>
      </c>
      <c r="D19468" t="s">
        <v>22990</v>
      </c>
      <c r="E19468" t="s">
        <v>1105</v>
      </c>
    </row>
    <row r="19469" spans="2:5" x14ac:dyDescent="0.35">
      <c r="B19469" t="s">
        <v>22512</v>
      </c>
      <c r="C19469" t="s">
        <v>22680</v>
      </c>
      <c r="D19469" t="s">
        <v>22991</v>
      </c>
      <c r="E19469" t="s">
        <v>1041</v>
      </c>
    </row>
    <row r="19470" spans="2:5" x14ac:dyDescent="0.35">
      <c r="B19470" t="s">
        <v>22513</v>
      </c>
      <c r="C19470" t="s">
        <v>22680</v>
      </c>
      <c r="D19470" t="s">
        <v>22992</v>
      </c>
      <c r="E19470" t="s">
        <v>1041</v>
      </c>
    </row>
    <row r="19471" spans="2:5" x14ac:dyDescent="0.35">
      <c r="B19471" t="s">
        <v>22290</v>
      </c>
      <c r="C19471" t="s">
        <v>22680</v>
      </c>
      <c r="D19471" t="s">
        <v>22818</v>
      </c>
      <c r="E19471" t="s">
        <v>1041</v>
      </c>
    </row>
    <row r="19472" spans="2:5" x14ac:dyDescent="0.35">
      <c r="B19472" t="s">
        <v>22291</v>
      </c>
      <c r="C19472" t="s">
        <v>22680</v>
      </c>
      <c r="D19472" t="s">
        <v>22819</v>
      </c>
      <c r="E19472" t="s">
        <v>1105</v>
      </c>
    </row>
    <row r="19473" spans="2:5" x14ac:dyDescent="0.35">
      <c r="B19473" t="s">
        <v>22514</v>
      </c>
      <c r="C19473" t="s">
        <v>22680</v>
      </c>
      <c r="D19473" t="s">
        <v>22993</v>
      </c>
      <c r="E19473" t="s">
        <v>1041</v>
      </c>
    </row>
    <row r="19474" spans="2:5" x14ac:dyDescent="0.35">
      <c r="B19474" t="s">
        <v>22292</v>
      </c>
      <c r="C19474" t="s">
        <v>22680</v>
      </c>
      <c r="D19474" t="s">
        <v>22820</v>
      </c>
      <c r="E19474" t="s">
        <v>1105</v>
      </c>
    </row>
    <row r="19475" spans="2:5" x14ac:dyDescent="0.35">
      <c r="B19475" t="s">
        <v>22293</v>
      </c>
      <c r="C19475" t="s">
        <v>22680</v>
      </c>
      <c r="D19475" t="s">
        <v>22821</v>
      </c>
      <c r="E19475" t="s">
        <v>1041</v>
      </c>
    </row>
    <row r="19476" spans="2:5" x14ac:dyDescent="0.35">
      <c r="B19476" t="s">
        <v>22294</v>
      </c>
      <c r="C19476" t="s">
        <v>22680</v>
      </c>
      <c r="D19476" t="s">
        <v>22822</v>
      </c>
      <c r="E19476" t="s">
        <v>1041</v>
      </c>
    </row>
    <row r="19477" spans="2:5" x14ac:dyDescent="0.35">
      <c r="B19477" t="s">
        <v>22515</v>
      </c>
      <c r="C19477" t="s">
        <v>22680</v>
      </c>
      <c r="D19477" t="s">
        <v>22994</v>
      </c>
      <c r="E19477" t="s">
        <v>1062</v>
      </c>
    </row>
    <row r="19478" spans="2:5" x14ac:dyDescent="0.35">
      <c r="B19478" t="s">
        <v>22296</v>
      </c>
      <c r="C19478" t="s">
        <v>22680</v>
      </c>
      <c r="D19478" t="s">
        <v>22824</v>
      </c>
      <c r="E19478" t="s">
        <v>1062</v>
      </c>
    </row>
    <row r="19479" spans="2:5" x14ac:dyDescent="0.35">
      <c r="B19479" t="s">
        <v>22516</v>
      </c>
      <c r="C19479" t="s">
        <v>22680</v>
      </c>
      <c r="D19479" t="s">
        <v>22995</v>
      </c>
      <c r="E19479" t="s">
        <v>1041</v>
      </c>
    </row>
    <row r="19480" spans="2:5" x14ac:dyDescent="0.35">
      <c r="B19480" t="s">
        <v>22517</v>
      </c>
      <c r="C19480" t="s">
        <v>22680</v>
      </c>
      <c r="D19480" t="s">
        <v>22996</v>
      </c>
      <c r="E19480" t="s">
        <v>1041</v>
      </c>
    </row>
    <row r="19481" spans="2:5" x14ac:dyDescent="0.35">
      <c r="B19481" t="s">
        <v>22518</v>
      </c>
      <c r="C19481" t="s">
        <v>22680</v>
      </c>
      <c r="D19481" t="s">
        <v>22997</v>
      </c>
      <c r="E19481" t="s">
        <v>1032</v>
      </c>
    </row>
    <row r="19482" spans="2:5" x14ac:dyDescent="0.35">
      <c r="B19482" t="s">
        <v>22298</v>
      </c>
      <c r="C19482" t="s">
        <v>22680</v>
      </c>
      <c r="D19482" t="s">
        <v>22826</v>
      </c>
      <c r="E19482" t="s">
        <v>1041</v>
      </c>
    </row>
    <row r="19483" spans="2:5" x14ac:dyDescent="0.35">
      <c r="B19483" t="s">
        <v>22299</v>
      </c>
      <c r="C19483" t="s">
        <v>22680</v>
      </c>
      <c r="D19483" t="s">
        <v>22827</v>
      </c>
      <c r="E19483" t="s">
        <v>1041</v>
      </c>
    </row>
    <row r="19484" spans="2:5" x14ac:dyDescent="0.35">
      <c r="B19484" t="s">
        <v>22519</v>
      </c>
      <c r="C19484" t="s">
        <v>22680</v>
      </c>
      <c r="D19484" t="s">
        <v>22998</v>
      </c>
      <c r="E19484" t="s">
        <v>1062</v>
      </c>
    </row>
    <row r="19485" spans="2:5" x14ac:dyDescent="0.35">
      <c r="B19485" t="s">
        <v>22520</v>
      </c>
      <c r="C19485" t="s">
        <v>22680</v>
      </c>
      <c r="D19485" t="s">
        <v>22999</v>
      </c>
      <c r="E19485" t="s">
        <v>1062</v>
      </c>
    </row>
    <row r="19486" spans="2:5" x14ac:dyDescent="0.35">
      <c r="B19486" t="s">
        <v>22301</v>
      </c>
      <c r="C19486" t="s">
        <v>22680</v>
      </c>
      <c r="D19486" t="s">
        <v>22829</v>
      </c>
      <c r="E19486" t="s">
        <v>1041</v>
      </c>
    </row>
    <row r="19487" spans="2:5" x14ac:dyDescent="0.35">
      <c r="B19487" t="s">
        <v>22521</v>
      </c>
      <c r="C19487" t="s">
        <v>22680</v>
      </c>
      <c r="D19487" t="s">
        <v>23000</v>
      </c>
      <c r="E19487" t="s">
        <v>1041</v>
      </c>
    </row>
    <row r="19488" spans="2:5" x14ac:dyDescent="0.35">
      <c r="B19488" t="s">
        <v>22522</v>
      </c>
      <c r="C19488" t="s">
        <v>22680</v>
      </c>
      <c r="D19488" t="s">
        <v>23001</v>
      </c>
      <c r="E19488" t="s">
        <v>1041</v>
      </c>
    </row>
    <row r="19489" spans="2:5" x14ac:dyDescent="0.35">
      <c r="B19489" t="s">
        <v>22302</v>
      </c>
      <c r="C19489" t="s">
        <v>22680</v>
      </c>
      <c r="D19489" t="s">
        <v>5112</v>
      </c>
      <c r="E19489" t="s">
        <v>1041</v>
      </c>
    </row>
    <row r="19490" spans="2:5" x14ac:dyDescent="0.35">
      <c r="B19490" t="s">
        <v>22523</v>
      </c>
      <c r="C19490" t="s">
        <v>22680</v>
      </c>
      <c r="D19490" t="s">
        <v>23002</v>
      </c>
      <c r="E19490" t="s">
        <v>1062</v>
      </c>
    </row>
    <row r="19491" spans="2:5" x14ac:dyDescent="0.35">
      <c r="B19491" t="s">
        <v>22303</v>
      </c>
      <c r="C19491" t="s">
        <v>22680</v>
      </c>
      <c r="D19491" t="s">
        <v>22830</v>
      </c>
      <c r="E19491" t="s">
        <v>1041</v>
      </c>
    </row>
    <row r="19492" spans="2:5" x14ac:dyDescent="0.35">
      <c r="B19492" t="s">
        <v>22304</v>
      </c>
      <c r="C19492" t="s">
        <v>22680</v>
      </c>
      <c r="D19492" t="s">
        <v>8360</v>
      </c>
      <c r="E19492" t="s">
        <v>1041</v>
      </c>
    </row>
    <row r="19493" spans="2:5" x14ac:dyDescent="0.35">
      <c r="B19493" t="s">
        <v>22305</v>
      </c>
      <c r="C19493" t="s">
        <v>22680</v>
      </c>
      <c r="D19493" t="s">
        <v>22831</v>
      </c>
      <c r="E19493" t="s">
        <v>1041</v>
      </c>
    </row>
    <row r="19494" spans="2:5" x14ac:dyDescent="0.35">
      <c r="B19494" t="s">
        <v>22524</v>
      </c>
      <c r="C19494" t="s">
        <v>22680</v>
      </c>
      <c r="D19494" t="s">
        <v>23003</v>
      </c>
      <c r="E19494" t="s">
        <v>1041</v>
      </c>
    </row>
    <row r="19495" spans="2:5" x14ac:dyDescent="0.35">
      <c r="B19495" t="s">
        <v>22306</v>
      </c>
      <c r="C19495" t="s">
        <v>22680</v>
      </c>
      <c r="D19495" t="s">
        <v>22832</v>
      </c>
      <c r="E19495" t="s">
        <v>1041</v>
      </c>
    </row>
    <row r="19496" spans="2:5" x14ac:dyDescent="0.35">
      <c r="B19496" t="s">
        <v>22307</v>
      </c>
      <c r="C19496" t="s">
        <v>22680</v>
      </c>
      <c r="D19496" t="s">
        <v>22833</v>
      </c>
      <c r="E19496" t="s">
        <v>1041</v>
      </c>
    </row>
    <row r="19497" spans="2:5" x14ac:dyDescent="0.35">
      <c r="B19497" t="s">
        <v>22308</v>
      </c>
      <c r="C19497" t="s">
        <v>22680</v>
      </c>
      <c r="D19497" t="s">
        <v>22834</v>
      </c>
      <c r="E19497" t="s">
        <v>1041</v>
      </c>
    </row>
    <row r="19498" spans="2:5" x14ac:dyDescent="0.35">
      <c r="B19498" t="s">
        <v>22309</v>
      </c>
      <c r="C19498" t="s">
        <v>22680</v>
      </c>
      <c r="D19498" t="s">
        <v>22835</v>
      </c>
      <c r="E19498" t="s">
        <v>1041</v>
      </c>
    </row>
    <row r="19499" spans="2:5" x14ac:dyDescent="0.35">
      <c r="B19499" t="s">
        <v>22310</v>
      </c>
      <c r="C19499" t="s">
        <v>22680</v>
      </c>
      <c r="D19499" t="s">
        <v>22836</v>
      </c>
      <c r="E19499" t="s">
        <v>1062</v>
      </c>
    </row>
    <row r="19500" spans="2:5" x14ac:dyDescent="0.35">
      <c r="B19500" t="s">
        <v>22525</v>
      </c>
      <c r="C19500" t="s">
        <v>22680</v>
      </c>
      <c r="D19500" t="s">
        <v>23004</v>
      </c>
      <c r="E19500" t="s">
        <v>1041</v>
      </c>
    </row>
    <row r="19501" spans="2:5" x14ac:dyDescent="0.35">
      <c r="B19501" t="s">
        <v>22526</v>
      </c>
      <c r="C19501" t="s">
        <v>22680</v>
      </c>
      <c r="D19501" t="s">
        <v>23005</v>
      </c>
      <c r="E19501" t="s">
        <v>1041</v>
      </c>
    </row>
    <row r="19502" spans="2:5" x14ac:dyDescent="0.35">
      <c r="B19502" t="s">
        <v>22527</v>
      </c>
      <c r="C19502" t="s">
        <v>22680</v>
      </c>
      <c r="D19502" t="s">
        <v>23006</v>
      </c>
      <c r="E19502" t="s">
        <v>1041</v>
      </c>
    </row>
    <row r="19503" spans="2:5" x14ac:dyDescent="0.35">
      <c r="B19503" t="s">
        <v>22312</v>
      </c>
      <c r="C19503" t="s">
        <v>22680</v>
      </c>
      <c r="D19503" t="s">
        <v>22838</v>
      </c>
      <c r="E19503" t="s">
        <v>1041</v>
      </c>
    </row>
    <row r="19504" spans="2:5" x14ac:dyDescent="0.35">
      <c r="B19504" t="s">
        <v>22313</v>
      </c>
      <c r="C19504" t="s">
        <v>22680</v>
      </c>
      <c r="D19504" t="s">
        <v>22839</v>
      </c>
      <c r="E19504" t="s">
        <v>1041</v>
      </c>
    </row>
    <row r="19505" spans="2:5" x14ac:dyDescent="0.35">
      <c r="B19505" t="s">
        <v>22314</v>
      </c>
      <c r="C19505" t="s">
        <v>22680</v>
      </c>
      <c r="D19505" t="s">
        <v>22840</v>
      </c>
      <c r="E19505" t="s">
        <v>1041</v>
      </c>
    </row>
    <row r="19506" spans="2:5" x14ac:dyDescent="0.35">
      <c r="B19506" t="s">
        <v>22528</v>
      </c>
      <c r="C19506" t="s">
        <v>22680</v>
      </c>
      <c r="D19506" t="s">
        <v>23007</v>
      </c>
      <c r="E19506" t="s">
        <v>1041</v>
      </c>
    </row>
    <row r="19507" spans="2:5" x14ac:dyDescent="0.35">
      <c r="B19507" t="s">
        <v>22316</v>
      </c>
      <c r="C19507" t="s">
        <v>22680</v>
      </c>
      <c r="D19507" t="s">
        <v>8535</v>
      </c>
      <c r="E19507" t="s">
        <v>1041</v>
      </c>
    </row>
    <row r="19508" spans="2:5" x14ac:dyDescent="0.35">
      <c r="B19508" t="s">
        <v>22318</v>
      </c>
      <c r="C19508" t="s">
        <v>22680</v>
      </c>
      <c r="D19508" t="s">
        <v>22843</v>
      </c>
      <c r="E19508" t="s">
        <v>1105</v>
      </c>
    </row>
    <row r="19509" spans="2:5" x14ac:dyDescent="0.35">
      <c r="B19509" t="s">
        <v>22319</v>
      </c>
      <c r="C19509" t="s">
        <v>22680</v>
      </c>
      <c r="D19509" t="s">
        <v>22844</v>
      </c>
      <c r="E19509" t="s">
        <v>1041</v>
      </c>
    </row>
    <row r="19510" spans="2:5" x14ac:dyDescent="0.35">
      <c r="B19510" t="s">
        <v>22529</v>
      </c>
      <c r="C19510" t="s">
        <v>22680</v>
      </c>
      <c r="D19510" t="s">
        <v>23008</v>
      </c>
      <c r="E19510" t="s">
        <v>1041</v>
      </c>
    </row>
    <row r="19511" spans="2:5" x14ac:dyDescent="0.35">
      <c r="B19511" t="s">
        <v>22530</v>
      </c>
      <c r="C19511" t="s">
        <v>22680</v>
      </c>
      <c r="D19511" t="s">
        <v>23009</v>
      </c>
      <c r="E19511" t="s">
        <v>1041</v>
      </c>
    </row>
    <row r="19512" spans="2:5" x14ac:dyDescent="0.35">
      <c r="B19512" t="s">
        <v>22320</v>
      </c>
      <c r="C19512" t="s">
        <v>22680</v>
      </c>
      <c r="D19512" t="s">
        <v>22845</v>
      </c>
      <c r="E19512" t="s">
        <v>1041</v>
      </c>
    </row>
    <row r="19513" spans="2:5" x14ac:dyDescent="0.35">
      <c r="B19513" t="s">
        <v>22531</v>
      </c>
      <c r="C19513" t="s">
        <v>22680</v>
      </c>
      <c r="D19513" t="s">
        <v>19995</v>
      </c>
      <c r="E19513" t="s">
        <v>1041</v>
      </c>
    </row>
    <row r="19514" spans="2:5" x14ac:dyDescent="0.35">
      <c r="B19514" t="s">
        <v>22322</v>
      </c>
      <c r="C19514" t="s">
        <v>22680</v>
      </c>
      <c r="D19514" t="s">
        <v>22846</v>
      </c>
      <c r="E19514" t="s">
        <v>1041</v>
      </c>
    </row>
    <row r="19515" spans="2:5" x14ac:dyDescent="0.35">
      <c r="B19515" t="s">
        <v>22532</v>
      </c>
      <c r="C19515" t="s">
        <v>22680</v>
      </c>
      <c r="D19515" t="s">
        <v>23010</v>
      </c>
      <c r="E19515" t="s">
        <v>1062</v>
      </c>
    </row>
    <row r="19516" spans="2:5" x14ac:dyDescent="0.35">
      <c r="B19516" t="s">
        <v>22533</v>
      </c>
      <c r="C19516" t="s">
        <v>22680</v>
      </c>
      <c r="D19516" t="s">
        <v>23011</v>
      </c>
      <c r="E19516" t="s">
        <v>1041</v>
      </c>
    </row>
    <row r="19517" spans="2:5" x14ac:dyDescent="0.35">
      <c r="B19517" t="s">
        <v>22323</v>
      </c>
      <c r="C19517" t="s">
        <v>22680</v>
      </c>
      <c r="D19517" t="s">
        <v>22847</v>
      </c>
      <c r="E19517" t="s">
        <v>1041</v>
      </c>
    </row>
    <row r="19518" spans="2:5" x14ac:dyDescent="0.35">
      <c r="B19518" t="s">
        <v>22534</v>
      </c>
      <c r="C19518" t="s">
        <v>22680</v>
      </c>
      <c r="D19518" t="s">
        <v>23012</v>
      </c>
      <c r="E19518" t="s">
        <v>1041</v>
      </c>
    </row>
    <row r="19519" spans="2:5" x14ac:dyDescent="0.35">
      <c r="B19519" t="s">
        <v>22324</v>
      </c>
      <c r="C19519" t="s">
        <v>22680</v>
      </c>
      <c r="D19519" t="s">
        <v>22848</v>
      </c>
      <c r="E19519" t="s">
        <v>1041</v>
      </c>
    </row>
    <row r="19520" spans="2:5" x14ac:dyDescent="0.35">
      <c r="B19520" t="s">
        <v>22325</v>
      </c>
      <c r="C19520" t="s">
        <v>22680</v>
      </c>
      <c r="D19520" t="s">
        <v>22849</v>
      </c>
      <c r="E19520" t="s">
        <v>1041</v>
      </c>
    </row>
    <row r="19521" spans="2:5" x14ac:dyDescent="0.35">
      <c r="B19521" t="s">
        <v>22327</v>
      </c>
      <c r="C19521" t="s">
        <v>22680</v>
      </c>
      <c r="D19521" t="s">
        <v>22851</v>
      </c>
      <c r="E19521" t="s">
        <v>1041</v>
      </c>
    </row>
    <row r="19522" spans="2:5" x14ac:dyDescent="0.35">
      <c r="B19522" t="s">
        <v>22328</v>
      </c>
      <c r="C19522" t="s">
        <v>22680</v>
      </c>
      <c r="D19522" t="s">
        <v>22852</v>
      </c>
      <c r="E19522" t="s">
        <v>1041</v>
      </c>
    </row>
    <row r="19523" spans="2:5" x14ac:dyDescent="0.35">
      <c r="B19523" t="s">
        <v>22329</v>
      </c>
      <c r="C19523" t="s">
        <v>22680</v>
      </c>
      <c r="D19523" t="s">
        <v>22853</v>
      </c>
      <c r="E19523" t="s">
        <v>1041</v>
      </c>
    </row>
    <row r="19524" spans="2:5" x14ac:dyDescent="0.35">
      <c r="B19524" t="s">
        <v>22535</v>
      </c>
      <c r="C19524" t="s">
        <v>22680</v>
      </c>
      <c r="D19524" t="s">
        <v>23013</v>
      </c>
      <c r="E19524" t="s">
        <v>1041</v>
      </c>
    </row>
    <row r="19525" spans="2:5" x14ac:dyDescent="0.35">
      <c r="B19525" t="s">
        <v>22536</v>
      </c>
      <c r="C19525" t="s">
        <v>22680</v>
      </c>
      <c r="D19525" t="s">
        <v>1355</v>
      </c>
      <c r="E19525" t="s">
        <v>1041</v>
      </c>
    </row>
    <row r="19526" spans="2:5" x14ac:dyDescent="0.35">
      <c r="B19526" t="s">
        <v>22537</v>
      </c>
      <c r="C19526" t="s">
        <v>22680</v>
      </c>
      <c r="D19526" t="s">
        <v>23014</v>
      </c>
      <c r="E19526" t="s">
        <v>1041</v>
      </c>
    </row>
    <row r="19527" spans="2:5" x14ac:dyDescent="0.35">
      <c r="B19527" t="s">
        <v>22333</v>
      </c>
      <c r="C19527" t="s">
        <v>22680</v>
      </c>
      <c r="D19527" t="s">
        <v>22856</v>
      </c>
      <c r="E19527" t="s">
        <v>1041</v>
      </c>
    </row>
    <row r="19528" spans="2:5" x14ac:dyDescent="0.35">
      <c r="B19528" t="s">
        <v>22538</v>
      </c>
      <c r="C19528" t="s">
        <v>22680</v>
      </c>
      <c r="D19528" t="s">
        <v>23015</v>
      </c>
      <c r="E19528" t="s">
        <v>1041</v>
      </c>
    </row>
    <row r="19529" spans="2:5" x14ac:dyDescent="0.35">
      <c r="B19529" t="s">
        <v>22334</v>
      </c>
      <c r="C19529" t="s">
        <v>22680</v>
      </c>
      <c r="D19529" t="s">
        <v>22857</v>
      </c>
      <c r="E19529" t="s">
        <v>1032</v>
      </c>
    </row>
    <row r="19530" spans="2:5" x14ac:dyDescent="0.35">
      <c r="B19530" t="s">
        <v>22335</v>
      </c>
      <c r="C19530" t="s">
        <v>22680</v>
      </c>
      <c r="D19530" t="s">
        <v>22858</v>
      </c>
      <c r="E19530" t="s">
        <v>1041</v>
      </c>
    </row>
    <row r="19531" spans="2:5" x14ac:dyDescent="0.35">
      <c r="B19531" t="s">
        <v>22539</v>
      </c>
      <c r="C19531" t="s">
        <v>22680</v>
      </c>
      <c r="D19531" t="s">
        <v>23016</v>
      </c>
      <c r="E19531" t="s">
        <v>1041</v>
      </c>
    </row>
    <row r="19532" spans="2:5" x14ac:dyDescent="0.35">
      <c r="B19532" t="s">
        <v>22336</v>
      </c>
      <c r="C19532" t="s">
        <v>22680</v>
      </c>
      <c r="D19532" t="s">
        <v>8763</v>
      </c>
      <c r="E19532" t="s">
        <v>1105</v>
      </c>
    </row>
    <row r="19533" spans="2:5" x14ac:dyDescent="0.35">
      <c r="B19533" t="s">
        <v>22540</v>
      </c>
      <c r="C19533" t="s">
        <v>22680</v>
      </c>
      <c r="D19533" t="s">
        <v>23017</v>
      </c>
      <c r="E19533" t="s">
        <v>1041</v>
      </c>
    </row>
    <row r="19534" spans="2:5" x14ac:dyDescent="0.35">
      <c r="B19534" t="s">
        <v>22541</v>
      </c>
      <c r="C19534" t="s">
        <v>22680</v>
      </c>
      <c r="D19534" t="s">
        <v>23018</v>
      </c>
      <c r="E19534" t="s">
        <v>1032</v>
      </c>
    </row>
    <row r="19535" spans="2:5" x14ac:dyDescent="0.35">
      <c r="B19535" t="s">
        <v>22337</v>
      </c>
      <c r="C19535" t="s">
        <v>22680</v>
      </c>
      <c r="D19535" t="s">
        <v>22859</v>
      </c>
      <c r="E19535" t="s">
        <v>1041</v>
      </c>
    </row>
    <row r="19536" spans="2:5" x14ac:dyDescent="0.35">
      <c r="B19536" t="s">
        <v>13513</v>
      </c>
      <c r="C19536" t="s">
        <v>22680</v>
      </c>
      <c r="D19536" t="s">
        <v>13514</v>
      </c>
      <c r="E19536" t="s">
        <v>1062</v>
      </c>
    </row>
    <row r="19537" spans="2:5" x14ac:dyDescent="0.35">
      <c r="B19537" t="s">
        <v>13515</v>
      </c>
      <c r="C19537" t="s">
        <v>22680</v>
      </c>
      <c r="D19537" t="s">
        <v>13516</v>
      </c>
      <c r="E19537" t="s">
        <v>1062</v>
      </c>
    </row>
    <row r="19538" spans="2:5" x14ac:dyDescent="0.35">
      <c r="B19538" t="s">
        <v>13517</v>
      </c>
      <c r="C19538" t="s">
        <v>22680</v>
      </c>
      <c r="D19538" t="s">
        <v>13518</v>
      </c>
      <c r="E19538" t="s">
        <v>1062</v>
      </c>
    </row>
    <row r="19539" spans="2:5" x14ac:dyDescent="0.35">
      <c r="B19539" t="s">
        <v>13519</v>
      </c>
      <c r="C19539" t="s">
        <v>22680</v>
      </c>
      <c r="D19539" t="s">
        <v>1225</v>
      </c>
      <c r="E19539" t="s">
        <v>1062</v>
      </c>
    </row>
    <row r="19540" spans="2:5" x14ac:dyDescent="0.35">
      <c r="B19540" t="s">
        <v>13520</v>
      </c>
      <c r="C19540" t="s">
        <v>22680</v>
      </c>
      <c r="D19540" t="s">
        <v>13521</v>
      </c>
      <c r="E19540" t="s">
        <v>1062</v>
      </c>
    </row>
    <row r="19541" spans="2:5" x14ac:dyDescent="0.35">
      <c r="B19541" t="s">
        <v>13522</v>
      </c>
      <c r="C19541" t="s">
        <v>22680</v>
      </c>
      <c r="D19541" t="s">
        <v>13523</v>
      </c>
      <c r="E19541" t="s">
        <v>1062</v>
      </c>
    </row>
    <row r="19542" spans="2:5" x14ac:dyDescent="0.35">
      <c r="B19542" t="s">
        <v>13524</v>
      </c>
      <c r="C19542" t="s">
        <v>22680</v>
      </c>
      <c r="D19542" t="s">
        <v>13525</v>
      </c>
      <c r="E19542" t="s">
        <v>1062</v>
      </c>
    </row>
    <row r="19543" spans="2:5" x14ac:dyDescent="0.35">
      <c r="B19543" t="s">
        <v>13526</v>
      </c>
      <c r="C19543" t="s">
        <v>22680</v>
      </c>
      <c r="D19543" t="s">
        <v>13527</v>
      </c>
      <c r="E19543" t="s">
        <v>1062</v>
      </c>
    </row>
    <row r="19544" spans="2:5" x14ac:dyDescent="0.35">
      <c r="B19544" t="s">
        <v>13528</v>
      </c>
      <c r="C19544" t="s">
        <v>22680</v>
      </c>
      <c r="D19544" t="s">
        <v>13529</v>
      </c>
      <c r="E19544" t="s">
        <v>1062</v>
      </c>
    </row>
    <row r="19545" spans="2:5" x14ac:dyDescent="0.35">
      <c r="B19545" t="s">
        <v>13530</v>
      </c>
      <c r="C19545" t="s">
        <v>22680</v>
      </c>
      <c r="D19545" t="s">
        <v>13531</v>
      </c>
      <c r="E19545" t="s">
        <v>1062</v>
      </c>
    </row>
    <row r="19546" spans="2:5" x14ac:dyDescent="0.35">
      <c r="B19546" t="s">
        <v>13532</v>
      </c>
      <c r="C19546" t="s">
        <v>22680</v>
      </c>
      <c r="D19546" t="s">
        <v>8027</v>
      </c>
      <c r="E19546" t="s">
        <v>1062</v>
      </c>
    </row>
    <row r="19547" spans="2:5" x14ac:dyDescent="0.35">
      <c r="B19547" t="s">
        <v>13533</v>
      </c>
      <c r="C19547" t="s">
        <v>22680</v>
      </c>
      <c r="D19547" t="s">
        <v>8081</v>
      </c>
      <c r="E19547" t="s">
        <v>1062</v>
      </c>
    </row>
    <row r="19548" spans="2:5" x14ac:dyDescent="0.35">
      <c r="B19548" t="s">
        <v>13534</v>
      </c>
      <c r="C19548" t="s">
        <v>22680</v>
      </c>
      <c r="D19548" t="s">
        <v>13535</v>
      </c>
      <c r="E19548" t="s">
        <v>1062</v>
      </c>
    </row>
    <row r="19549" spans="2:5" x14ac:dyDescent="0.35">
      <c r="B19549" t="s">
        <v>13536</v>
      </c>
      <c r="C19549" t="s">
        <v>22680</v>
      </c>
      <c r="D19549" t="s">
        <v>13537</v>
      </c>
      <c r="E19549" t="s">
        <v>1062</v>
      </c>
    </row>
    <row r="19550" spans="2:5" x14ac:dyDescent="0.35">
      <c r="B19550" t="s">
        <v>13538</v>
      </c>
      <c r="C19550" t="s">
        <v>22680</v>
      </c>
      <c r="D19550" t="s">
        <v>13539</v>
      </c>
      <c r="E19550" t="s">
        <v>1062</v>
      </c>
    </row>
    <row r="19551" spans="2:5" x14ac:dyDescent="0.35">
      <c r="B19551" t="s">
        <v>13540</v>
      </c>
      <c r="C19551" t="s">
        <v>22680</v>
      </c>
      <c r="D19551" t="s">
        <v>13541</v>
      </c>
      <c r="E19551" t="s">
        <v>1062</v>
      </c>
    </row>
    <row r="19552" spans="2:5" x14ac:dyDescent="0.35">
      <c r="B19552" t="s">
        <v>13542</v>
      </c>
      <c r="C19552" t="s">
        <v>22680</v>
      </c>
      <c r="D19552" t="s">
        <v>13543</v>
      </c>
      <c r="E19552" t="s">
        <v>1062</v>
      </c>
    </row>
    <row r="19553" spans="2:5" x14ac:dyDescent="0.35">
      <c r="B19553" t="s">
        <v>13544</v>
      </c>
      <c r="C19553" t="s">
        <v>22680</v>
      </c>
      <c r="D19553" t="s">
        <v>8225</v>
      </c>
      <c r="E19553" t="s">
        <v>1062</v>
      </c>
    </row>
    <row r="19554" spans="2:5" x14ac:dyDescent="0.35">
      <c r="B19554" t="s">
        <v>13545</v>
      </c>
      <c r="C19554" t="s">
        <v>22680</v>
      </c>
      <c r="D19554" t="s">
        <v>13546</v>
      </c>
      <c r="E19554" t="s">
        <v>1062</v>
      </c>
    </row>
    <row r="19555" spans="2:5" x14ac:dyDescent="0.35">
      <c r="B19555" t="s">
        <v>13547</v>
      </c>
      <c r="C19555" t="s">
        <v>22680</v>
      </c>
      <c r="D19555" t="s">
        <v>13548</v>
      </c>
      <c r="E19555" t="s">
        <v>1062</v>
      </c>
    </row>
    <row r="19556" spans="2:5" x14ac:dyDescent="0.35">
      <c r="B19556" t="s">
        <v>13549</v>
      </c>
      <c r="C19556" t="s">
        <v>22680</v>
      </c>
      <c r="D19556" t="s">
        <v>13550</v>
      </c>
      <c r="E19556" t="s">
        <v>1062</v>
      </c>
    </row>
    <row r="19557" spans="2:5" x14ac:dyDescent="0.35">
      <c r="B19557" t="s">
        <v>13551</v>
      </c>
      <c r="C19557" t="s">
        <v>22680</v>
      </c>
      <c r="D19557" t="s">
        <v>13552</v>
      </c>
      <c r="E19557" t="s">
        <v>1062</v>
      </c>
    </row>
    <row r="19558" spans="2:5" x14ac:dyDescent="0.35">
      <c r="B19558" t="s">
        <v>13553</v>
      </c>
      <c r="C19558" t="s">
        <v>22680</v>
      </c>
      <c r="D19558" t="s">
        <v>4919</v>
      </c>
      <c r="E19558" t="s">
        <v>1062</v>
      </c>
    </row>
    <row r="19559" spans="2:5" x14ac:dyDescent="0.35">
      <c r="B19559" t="s">
        <v>13554</v>
      </c>
      <c r="C19559" t="s">
        <v>22680</v>
      </c>
      <c r="D19559" t="s">
        <v>13555</v>
      </c>
      <c r="E19559" t="s">
        <v>1062</v>
      </c>
    </row>
    <row r="19560" spans="2:5" x14ac:dyDescent="0.35">
      <c r="B19560" t="s">
        <v>13556</v>
      </c>
      <c r="C19560" t="s">
        <v>22680</v>
      </c>
      <c r="D19560" t="s">
        <v>13557</v>
      </c>
      <c r="E19560" t="s">
        <v>1062</v>
      </c>
    </row>
    <row r="19561" spans="2:5" x14ac:dyDescent="0.35">
      <c r="B19561" t="s">
        <v>13558</v>
      </c>
      <c r="C19561" t="s">
        <v>22680</v>
      </c>
      <c r="D19561" t="s">
        <v>13559</v>
      </c>
      <c r="E19561" t="s">
        <v>1041</v>
      </c>
    </row>
    <row r="19562" spans="2:5" x14ac:dyDescent="0.35">
      <c r="B19562" t="s">
        <v>13560</v>
      </c>
      <c r="C19562" t="s">
        <v>22680</v>
      </c>
      <c r="D19562" t="s">
        <v>4990</v>
      </c>
      <c r="E19562" t="s">
        <v>1062</v>
      </c>
    </row>
    <row r="19563" spans="2:5" x14ac:dyDescent="0.35">
      <c r="B19563" t="s">
        <v>13561</v>
      </c>
      <c r="C19563" t="s">
        <v>22680</v>
      </c>
      <c r="D19563" t="s">
        <v>13562</v>
      </c>
      <c r="E19563" t="s">
        <v>1062</v>
      </c>
    </row>
    <row r="19564" spans="2:5" x14ac:dyDescent="0.35">
      <c r="B19564" t="s">
        <v>13563</v>
      </c>
      <c r="C19564" t="s">
        <v>22680</v>
      </c>
      <c r="D19564" t="s">
        <v>13564</v>
      </c>
      <c r="E19564" t="s">
        <v>1062</v>
      </c>
    </row>
    <row r="19565" spans="2:5" x14ac:dyDescent="0.35">
      <c r="B19565" t="s">
        <v>13565</v>
      </c>
      <c r="C19565" t="s">
        <v>22680</v>
      </c>
      <c r="D19565" t="s">
        <v>13566</v>
      </c>
      <c r="E19565" t="s">
        <v>1062</v>
      </c>
    </row>
    <row r="19566" spans="2:5" x14ac:dyDescent="0.35">
      <c r="B19566" t="s">
        <v>13567</v>
      </c>
      <c r="C19566" t="s">
        <v>22680</v>
      </c>
      <c r="D19566" t="s">
        <v>13568</v>
      </c>
      <c r="E19566" t="s">
        <v>1062</v>
      </c>
    </row>
    <row r="19567" spans="2:5" x14ac:dyDescent="0.35">
      <c r="B19567" t="s">
        <v>13569</v>
      </c>
      <c r="C19567" t="s">
        <v>22680</v>
      </c>
      <c r="D19567" t="s">
        <v>13570</v>
      </c>
      <c r="E19567" t="s">
        <v>1062</v>
      </c>
    </row>
    <row r="19568" spans="2:5" x14ac:dyDescent="0.35">
      <c r="B19568" t="s">
        <v>13571</v>
      </c>
      <c r="C19568" t="s">
        <v>22680</v>
      </c>
      <c r="D19568" t="s">
        <v>13572</v>
      </c>
      <c r="E19568" t="s">
        <v>1062</v>
      </c>
    </row>
    <row r="19569" spans="2:5" x14ac:dyDescent="0.35">
      <c r="B19569" t="s">
        <v>13573</v>
      </c>
      <c r="C19569" t="s">
        <v>22680</v>
      </c>
      <c r="D19569" t="s">
        <v>13574</v>
      </c>
      <c r="E19569" t="s">
        <v>1062</v>
      </c>
    </row>
    <row r="19570" spans="2:5" x14ac:dyDescent="0.35">
      <c r="B19570" t="s">
        <v>13575</v>
      </c>
      <c r="C19570" t="s">
        <v>22680</v>
      </c>
      <c r="D19570" t="s">
        <v>13576</v>
      </c>
      <c r="E19570" t="s">
        <v>1062</v>
      </c>
    </row>
    <row r="19571" spans="2:5" x14ac:dyDescent="0.35">
      <c r="B19571" t="s">
        <v>13577</v>
      </c>
      <c r="C19571" t="s">
        <v>22680</v>
      </c>
      <c r="D19571" t="s">
        <v>13578</v>
      </c>
      <c r="E19571" t="s">
        <v>1062</v>
      </c>
    </row>
    <row r="19572" spans="2:5" x14ac:dyDescent="0.35">
      <c r="B19572" t="s">
        <v>13579</v>
      </c>
      <c r="C19572" t="s">
        <v>22680</v>
      </c>
      <c r="D19572" t="s">
        <v>13580</v>
      </c>
      <c r="E19572" t="s">
        <v>1062</v>
      </c>
    </row>
    <row r="19573" spans="2:5" x14ac:dyDescent="0.35">
      <c r="B19573" t="s">
        <v>13581</v>
      </c>
      <c r="C19573" t="s">
        <v>22680</v>
      </c>
      <c r="D19573" t="s">
        <v>13582</v>
      </c>
      <c r="E19573" t="s">
        <v>1062</v>
      </c>
    </row>
    <row r="19574" spans="2:5" x14ac:dyDescent="0.35">
      <c r="B19574" t="s">
        <v>13583</v>
      </c>
      <c r="C19574" t="s">
        <v>22680</v>
      </c>
      <c r="D19574" t="s">
        <v>8464</v>
      </c>
      <c r="E19574" t="s">
        <v>1062</v>
      </c>
    </row>
    <row r="19575" spans="2:5" x14ac:dyDescent="0.35">
      <c r="B19575" t="s">
        <v>13584</v>
      </c>
      <c r="C19575" t="s">
        <v>22680</v>
      </c>
      <c r="D19575" t="s">
        <v>13585</v>
      </c>
      <c r="E19575" t="s">
        <v>1062</v>
      </c>
    </row>
    <row r="19576" spans="2:5" x14ac:dyDescent="0.35">
      <c r="B19576" t="s">
        <v>13586</v>
      </c>
      <c r="C19576" t="s">
        <v>22680</v>
      </c>
      <c r="D19576" t="s">
        <v>13587</v>
      </c>
      <c r="E19576" t="s">
        <v>1062</v>
      </c>
    </row>
    <row r="19577" spans="2:5" x14ac:dyDescent="0.35">
      <c r="B19577" t="s">
        <v>13588</v>
      </c>
      <c r="C19577" t="s">
        <v>22680</v>
      </c>
      <c r="D19577" t="s">
        <v>13589</v>
      </c>
      <c r="E19577" t="s">
        <v>1062</v>
      </c>
    </row>
    <row r="19578" spans="2:5" x14ac:dyDescent="0.35">
      <c r="B19578" t="s">
        <v>13590</v>
      </c>
      <c r="C19578" t="s">
        <v>22680</v>
      </c>
      <c r="D19578" t="s">
        <v>13591</v>
      </c>
      <c r="E19578" t="s">
        <v>1062</v>
      </c>
    </row>
    <row r="19579" spans="2:5" x14ac:dyDescent="0.35">
      <c r="B19579" t="s">
        <v>13592</v>
      </c>
      <c r="C19579" t="s">
        <v>22680</v>
      </c>
      <c r="D19579" t="s">
        <v>13593</v>
      </c>
      <c r="E19579" t="s">
        <v>1062</v>
      </c>
    </row>
    <row r="19580" spans="2:5" x14ac:dyDescent="0.35">
      <c r="B19580" t="s">
        <v>13594</v>
      </c>
      <c r="C19580" t="s">
        <v>22680</v>
      </c>
      <c r="D19580" t="s">
        <v>13595</v>
      </c>
      <c r="E19580" t="s">
        <v>1062</v>
      </c>
    </row>
    <row r="19581" spans="2:5" x14ac:dyDescent="0.35">
      <c r="B19581" t="s">
        <v>13596</v>
      </c>
      <c r="C19581" t="s">
        <v>22680</v>
      </c>
      <c r="D19581" t="s">
        <v>13597</v>
      </c>
      <c r="E19581" t="s">
        <v>1062</v>
      </c>
    </row>
    <row r="19582" spans="2:5" x14ac:dyDescent="0.35">
      <c r="B19582" t="s">
        <v>13598</v>
      </c>
      <c r="C19582" t="s">
        <v>22680</v>
      </c>
      <c r="D19582" t="s">
        <v>1315</v>
      </c>
      <c r="E19582" t="s">
        <v>1062</v>
      </c>
    </row>
    <row r="19583" spans="2:5" x14ac:dyDescent="0.35">
      <c r="B19583" t="s">
        <v>13599</v>
      </c>
      <c r="C19583" t="s">
        <v>22680</v>
      </c>
      <c r="D19583" t="s">
        <v>8533</v>
      </c>
      <c r="E19583" t="s">
        <v>1062</v>
      </c>
    </row>
    <row r="19584" spans="2:5" x14ac:dyDescent="0.35">
      <c r="B19584" t="s">
        <v>13600</v>
      </c>
      <c r="C19584" t="s">
        <v>22680</v>
      </c>
      <c r="D19584" t="s">
        <v>13601</v>
      </c>
      <c r="E19584" t="s">
        <v>1062</v>
      </c>
    </row>
    <row r="19585" spans="2:5" x14ac:dyDescent="0.35">
      <c r="B19585" t="s">
        <v>13602</v>
      </c>
      <c r="C19585" t="s">
        <v>22680</v>
      </c>
      <c r="D19585" t="s">
        <v>1317</v>
      </c>
      <c r="E19585" t="s">
        <v>1062</v>
      </c>
    </row>
    <row r="19586" spans="2:5" x14ac:dyDescent="0.35">
      <c r="B19586" t="s">
        <v>13603</v>
      </c>
      <c r="C19586" t="s">
        <v>22680</v>
      </c>
      <c r="D19586" t="s">
        <v>8583</v>
      </c>
      <c r="E19586" t="s">
        <v>1062</v>
      </c>
    </row>
    <row r="19587" spans="2:5" x14ac:dyDescent="0.35">
      <c r="B19587" t="s">
        <v>13604</v>
      </c>
      <c r="C19587" t="s">
        <v>22680</v>
      </c>
      <c r="D19587" t="s">
        <v>13605</v>
      </c>
      <c r="E19587" t="s">
        <v>1062</v>
      </c>
    </row>
    <row r="19588" spans="2:5" x14ac:dyDescent="0.35">
      <c r="B19588" t="s">
        <v>13606</v>
      </c>
      <c r="C19588" t="s">
        <v>22680</v>
      </c>
      <c r="D19588" t="s">
        <v>13607</v>
      </c>
      <c r="E19588" t="s">
        <v>1062</v>
      </c>
    </row>
    <row r="19589" spans="2:5" x14ac:dyDescent="0.35">
      <c r="B19589" t="s">
        <v>13608</v>
      </c>
      <c r="C19589" t="s">
        <v>22680</v>
      </c>
      <c r="D19589" t="s">
        <v>13609</v>
      </c>
      <c r="E19589" t="s">
        <v>1062</v>
      </c>
    </row>
    <row r="19590" spans="2:5" x14ac:dyDescent="0.35">
      <c r="B19590" t="s">
        <v>13610</v>
      </c>
      <c r="C19590" t="s">
        <v>22680</v>
      </c>
      <c r="D19590" t="s">
        <v>13611</v>
      </c>
      <c r="E19590" t="s">
        <v>1062</v>
      </c>
    </row>
    <row r="19591" spans="2:5" x14ac:dyDescent="0.35">
      <c r="B19591" t="s">
        <v>13612</v>
      </c>
      <c r="C19591" t="s">
        <v>22680</v>
      </c>
      <c r="D19591" t="s">
        <v>13613</v>
      </c>
      <c r="E19591" t="s">
        <v>1062</v>
      </c>
    </row>
    <row r="19592" spans="2:5" x14ac:dyDescent="0.35">
      <c r="B19592" t="s">
        <v>13614</v>
      </c>
      <c r="C19592" t="s">
        <v>22680</v>
      </c>
      <c r="D19592" t="s">
        <v>13615</v>
      </c>
      <c r="E19592" t="s">
        <v>1062</v>
      </c>
    </row>
    <row r="19593" spans="2:5" x14ac:dyDescent="0.35">
      <c r="B19593" t="s">
        <v>13616</v>
      </c>
      <c r="C19593" t="s">
        <v>22680</v>
      </c>
      <c r="D19593" t="s">
        <v>1337</v>
      </c>
      <c r="E19593" t="s">
        <v>1062</v>
      </c>
    </row>
    <row r="19594" spans="2:5" x14ac:dyDescent="0.35">
      <c r="B19594" t="s">
        <v>13617</v>
      </c>
      <c r="C19594" t="s">
        <v>22680</v>
      </c>
      <c r="D19594" t="s">
        <v>13618</v>
      </c>
      <c r="E19594" t="s">
        <v>1062</v>
      </c>
    </row>
    <row r="19595" spans="2:5" x14ac:dyDescent="0.35">
      <c r="B19595" t="s">
        <v>13619</v>
      </c>
      <c r="C19595" t="s">
        <v>22680</v>
      </c>
      <c r="D19595" t="s">
        <v>13620</v>
      </c>
      <c r="E19595" t="s">
        <v>1062</v>
      </c>
    </row>
    <row r="19596" spans="2:5" x14ac:dyDescent="0.35">
      <c r="B19596" t="s">
        <v>13621</v>
      </c>
      <c r="C19596" t="s">
        <v>22680</v>
      </c>
      <c r="D19596" t="s">
        <v>13622</v>
      </c>
      <c r="E19596" t="s">
        <v>1062</v>
      </c>
    </row>
    <row r="19597" spans="2:5" x14ac:dyDescent="0.35">
      <c r="B19597" t="s">
        <v>13623</v>
      </c>
      <c r="C19597" t="s">
        <v>22680</v>
      </c>
      <c r="D19597" t="s">
        <v>13624</v>
      </c>
      <c r="E19597" t="s">
        <v>1062</v>
      </c>
    </row>
    <row r="19598" spans="2:5" x14ac:dyDescent="0.35">
      <c r="B19598" t="s">
        <v>13625</v>
      </c>
      <c r="C19598" t="s">
        <v>22680</v>
      </c>
      <c r="D19598" t="s">
        <v>13626</v>
      </c>
      <c r="E19598" t="s">
        <v>1062</v>
      </c>
    </row>
    <row r="19599" spans="2:5" x14ac:dyDescent="0.35">
      <c r="B19599" t="s">
        <v>13627</v>
      </c>
      <c r="C19599" t="s">
        <v>22680</v>
      </c>
      <c r="D19599" t="s">
        <v>13628</v>
      </c>
      <c r="E19599" t="s">
        <v>1062</v>
      </c>
    </row>
    <row r="19600" spans="2:5" x14ac:dyDescent="0.35">
      <c r="B19600" t="s">
        <v>13629</v>
      </c>
      <c r="C19600" t="s">
        <v>22680</v>
      </c>
      <c r="D19600" t="s">
        <v>1354</v>
      </c>
      <c r="E19600" t="s">
        <v>1062</v>
      </c>
    </row>
    <row r="19601" spans="2:5" x14ac:dyDescent="0.35">
      <c r="B19601" t="s">
        <v>13630</v>
      </c>
      <c r="C19601" t="s">
        <v>22680</v>
      </c>
      <c r="D19601" t="s">
        <v>13631</v>
      </c>
      <c r="E19601" t="s">
        <v>1062</v>
      </c>
    </row>
    <row r="19602" spans="2:5" x14ac:dyDescent="0.35">
      <c r="B19602" t="s">
        <v>13632</v>
      </c>
      <c r="C19602" t="s">
        <v>22680</v>
      </c>
      <c r="D19602" t="s">
        <v>1359</v>
      </c>
      <c r="E19602" t="s">
        <v>1062</v>
      </c>
    </row>
    <row r="19603" spans="2:5" x14ac:dyDescent="0.35">
      <c r="B19603" t="s">
        <v>13633</v>
      </c>
      <c r="C19603" t="s">
        <v>22680</v>
      </c>
      <c r="D19603" t="s">
        <v>13634</v>
      </c>
      <c r="E19603" t="s">
        <v>1062</v>
      </c>
    </row>
    <row r="19604" spans="2:5" x14ac:dyDescent="0.35">
      <c r="B19604" t="s">
        <v>13635</v>
      </c>
      <c r="C19604" t="s">
        <v>22680</v>
      </c>
      <c r="D19604" t="s">
        <v>6108</v>
      </c>
      <c r="E19604" t="s">
        <v>1062</v>
      </c>
    </row>
    <row r="19605" spans="2:5" x14ac:dyDescent="0.35">
      <c r="B19605" t="s">
        <v>22348</v>
      </c>
      <c r="C19605" t="s">
        <v>22680</v>
      </c>
      <c r="D19605" t="s">
        <v>22866</v>
      </c>
      <c r="E19605" t="s">
        <v>1048</v>
      </c>
    </row>
    <row r="19606" spans="2:5" x14ac:dyDescent="0.35">
      <c r="B19606" t="s">
        <v>22349</v>
      </c>
      <c r="C19606" t="s">
        <v>22680</v>
      </c>
      <c r="D19606" t="s">
        <v>22867</v>
      </c>
      <c r="E19606" t="s">
        <v>1048</v>
      </c>
    </row>
    <row r="19607" spans="2:5" x14ac:dyDescent="0.35">
      <c r="B19607" t="s">
        <v>22350</v>
      </c>
      <c r="C19607" t="s">
        <v>22680</v>
      </c>
      <c r="D19607" t="s">
        <v>22868</v>
      </c>
      <c r="E19607" t="s">
        <v>1048</v>
      </c>
    </row>
    <row r="19608" spans="2:5" x14ac:dyDescent="0.35">
      <c r="B19608" t="s">
        <v>22542</v>
      </c>
      <c r="C19608" t="s">
        <v>22680</v>
      </c>
      <c r="D19608" t="s">
        <v>23019</v>
      </c>
      <c r="E19608" t="s">
        <v>1048</v>
      </c>
    </row>
    <row r="19609" spans="2:5" x14ac:dyDescent="0.35">
      <c r="B19609" t="s">
        <v>22351</v>
      </c>
      <c r="C19609" t="s">
        <v>22680</v>
      </c>
      <c r="D19609" t="s">
        <v>4486</v>
      </c>
      <c r="E19609" t="s">
        <v>1048</v>
      </c>
    </row>
    <row r="19610" spans="2:5" x14ac:dyDescent="0.35">
      <c r="B19610" t="s">
        <v>22352</v>
      </c>
      <c r="C19610" t="s">
        <v>22680</v>
      </c>
      <c r="D19610" t="s">
        <v>22869</v>
      </c>
      <c r="E19610" t="s">
        <v>1048</v>
      </c>
    </row>
    <row r="19611" spans="2:5" x14ac:dyDescent="0.35">
      <c r="B19611" t="s">
        <v>22353</v>
      </c>
      <c r="C19611" t="s">
        <v>22680</v>
      </c>
      <c r="D19611" t="s">
        <v>22870</v>
      </c>
      <c r="E19611" t="s">
        <v>1048</v>
      </c>
    </row>
    <row r="19612" spans="2:5" x14ac:dyDescent="0.35">
      <c r="B19612" t="s">
        <v>22354</v>
      </c>
      <c r="C19612" t="s">
        <v>22680</v>
      </c>
      <c r="D19612" t="s">
        <v>22871</v>
      </c>
      <c r="E19612" t="s">
        <v>1048</v>
      </c>
    </row>
    <row r="19613" spans="2:5" x14ac:dyDescent="0.35">
      <c r="B19613" t="s">
        <v>22356</v>
      </c>
      <c r="C19613" t="s">
        <v>22680</v>
      </c>
      <c r="D19613" t="s">
        <v>22873</v>
      </c>
    </row>
    <row r="19614" spans="2:5" x14ac:dyDescent="0.35">
      <c r="B19614" t="s">
        <v>22357</v>
      </c>
      <c r="C19614" t="s">
        <v>22680</v>
      </c>
      <c r="D19614" t="s">
        <v>22874</v>
      </c>
      <c r="E19614" t="s">
        <v>1048</v>
      </c>
    </row>
    <row r="19615" spans="2:5" x14ac:dyDescent="0.35">
      <c r="B19615" t="s">
        <v>22358</v>
      </c>
      <c r="C19615" t="s">
        <v>22680</v>
      </c>
      <c r="D19615" t="s">
        <v>22875</v>
      </c>
      <c r="E19615" t="s">
        <v>1048</v>
      </c>
    </row>
    <row r="19616" spans="2:5" x14ac:dyDescent="0.35">
      <c r="B19616" t="s">
        <v>22543</v>
      </c>
      <c r="C19616" t="s">
        <v>22680</v>
      </c>
      <c r="D19616" t="s">
        <v>8263</v>
      </c>
      <c r="E19616" t="s">
        <v>1048</v>
      </c>
    </row>
    <row r="19617" spans="2:5" x14ac:dyDescent="0.35">
      <c r="B19617" t="s">
        <v>22544</v>
      </c>
      <c r="C19617" t="s">
        <v>22680</v>
      </c>
      <c r="D19617" t="s">
        <v>23020</v>
      </c>
      <c r="E19617" t="s">
        <v>1048</v>
      </c>
    </row>
    <row r="19618" spans="2:5" x14ac:dyDescent="0.35">
      <c r="B19618" t="s">
        <v>22359</v>
      </c>
      <c r="C19618" t="s">
        <v>22680</v>
      </c>
      <c r="D19618" t="s">
        <v>4927</v>
      </c>
      <c r="E19618" t="s">
        <v>1048</v>
      </c>
    </row>
    <row r="19619" spans="2:5" x14ac:dyDescent="0.35">
      <c r="B19619" t="s">
        <v>22361</v>
      </c>
      <c r="C19619" t="s">
        <v>22680</v>
      </c>
      <c r="D19619" t="s">
        <v>22877</v>
      </c>
      <c r="E19619" t="s">
        <v>1048</v>
      </c>
    </row>
    <row r="19620" spans="2:5" x14ac:dyDescent="0.35">
      <c r="B19620" t="s">
        <v>22362</v>
      </c>
      <c r="C19620" t="s">
        <v>22680</v>
      </c>
      <c r="D19620" t="s">
        <v>22878</v>
      </c>
      <c r="E19620" t="s">
        <v>1048</v>
      </c>
    </row>
    <row r="19621" spans="2:5" x14ac:dyDescent="0.35">
      <c r="B19621" t="s">
        <v>21807</v>
      </c>
      <c r="C19621" t="s">
        <v>22680</v>
      </c>
      <c r="D19621" t="s">
        <v>21808</v>
      </c>
      <c r="E19621" t="s">
        <v>1048</v>
      </c>
    </row>
    <row r="19622" spans="2:5" x14ac:dyDescent="0.35">
      <c r="B19622" t="s">
        <v>22363</v>
      </c>
      <c r="C19622" t="s">
        <v>22680</v>
      </c>
      <c r="D19622" t="s">
        <v>22879</v>
      </c>
    </row>
    <row r="19623" spans="2:5" x14ac:dyDescent="0.35">
      <c r="B19623" t="s">
        <v>22364</v>
      </c>
      <c r="C19623" t="s">
        <v>22680</v>
      </c>
      <c r="D19623" t="s">
        <v>22880</v>
      </c>
      <c r="E19623" t="s">
        <v>1048</v>
      </c>
    </row>
    <row r="19624" spans="2:5" x14ac:dyDescent="0.35">
      <c r="B19624" t="s">
        <v>22365</v>
      </c>
      <c r="C19624" t="s">
        <v>22680</v>
      </c>
      <c r="D19624" t="s">
        <v>22881</v>
      </c>
      <c r="E19624" t="s">
        <v>1048</v>
      </c>
    </row>
    <row r="19625" spans="2:5" x14ac:dyDescent="0.35">
      <c r="B19625" t="s">
        <v>21568</v>
      </c>
      <c r="C19625" t="s">
        <v>22680</v>
      </c>
      <c r="D19625" t="s">
        <v>21569</v>
      </c>
      <c r="E19625" t="s">
        <v>1048</v>
      </c>
    </row>
    <row r="19626" spans="2:5" x14ac:dyDescent="0.35">
      <c r="B19626" t="s">
        <v>22366</v>
      </c>
      <c r="C19626" t="s">
        <v>22680</v>
      </c>
      <c r="D19626" t="s">
        <v>22882</v>
      </c>
      <c r="E19626" t="s">
        <v>1048</v>
      </c>
    </row>
    <row r="19627" spans="2:5" x14ac:dyDescent="0.35">
      <c r="B19627" t="s">
        <v>22367</v>
      </c>
      <c r="C19627" t="s">
        <v>22680</v>
      </c>
      <c r="D19627" t="s">
        <v>22883</v>
      </c>
      <c r="E19627" t="s">
        <v>1048</v>
      </c>
    </row>
    <row r="19628" spans="2:5" x14ac:dyDescent="0.35">
      <c r="B19628" t="s">
        <v>22368</v>
      </c>
      <c r="C19628" t="s">
        <v>22680</v>
      </c>
      <c r="D19628" t="s">
        <v>22884</v>
      </c>
      <c r="E19628" t="s">
        <v>1048</v>
      </c>
    </row>
    <row r="19629" spans="2:5" x14ac:dyDescent="0.35">
      <c r="B19629" t="s">
        <v>22545</v>
      </c>
      <c r="C19629" t="s">
        <v>22680</v>
      </c>
      <c r="D19629" t="s">
        <v>20037</v>
      </c>
      <c r="E19629" t="s">
        <v>1048</v>
      </c>
    </row>
    <row r="19630" spans="2:5" x14ac:dyDescent="0.35">
      <c r="B19630" t="s">
        <v>1157</v>
      </c>
      <c r="C19630" t="s">
        <v>22680</v>
      </c>
      <c r="D19630" t="s">
        <v>1208</v>
      </c>
      <c r="E19630" t="s">
        <v>1048</v>
      </c>
    </row>
    <row r="19631" spans="2:5" x14ac:dyDescent="0.35">
      <c r="B19631" t="s">
        <v>22370</v>
      </c>
      <c r="C19631" t="s">
        <v>22680</v>
      </c>
      <c r="D19631" t="s">
        <v>22886</v>
      </c>
      <c r="E19631" t="s">
        <v>1048</v>
      </c>
    </row>
    <row r="19632" spans="2:5" x14ac:dyDescent="0.35">
      <c r="B19632" t="s">
        <v>22371</v>
      </c>
      <c r="C19632" t="s">
        <v>22680</v>
      </c>
      <c r="D19632" t="s">
        <v>22887</v>
      </c>
      <c r="E19632" t="s">
        <v>1048</v>
      </c>
    </row>
    <row r="19633" spans="2:5" x14ac:dyDescent="0.35">
      <c r="B19633" t="s">
        <v>22546</v>
      </c>
      <c r="C19633" t="s">
        <v>22680</v>
      </c>
      <c r="D19633" t="s">
        <v>23021</v>
      </c>
      <c r="E19633" t="s">
        <v>4149</v>
      </c>
    </row>
    <row r="19634" spans="2:5" x14ac:dyDescent="0.35">
      <c r="B19634" t="s">
        <v>22547</v>
      </c>
      <c r="C19634" t="s">
        <v>22680</v>
      </c>
      <c r="D19634" t="s">
        <v>8053</v>
      </c>
      <c r="E19634" t="s">
        <v>1057</v>
      </c>
    </row>
    <row r="19635" spans="2:5" x14ac:dyDescent="0.35">
      <c r="B19635" t="s">
        <v>22548</v>
      </c>
      <c r="C19635" t="s">
        <v>22680</v>
      </c>
      <c r="D19635" t="s">
        <v>23022</v>
      </c>
      <c r="E19635" t="s">
        <v>4149</v>
      </c>
    </row>
    <row r="19636" spans="2:5" x14ac:dyDescent="0.35">
      <c r="B19636" t="s">
        <v>22549</v>
      </c>
      <c r="C19636" t="s">
        <v>22680</v>
      </c>
      <c r="D19636" t="s">
        <v>23023</v>
      </c>
      <c r="E19636" t="s">
        <v>4149</v>
      </c>
    </row>
    <row r="19637" spans="2:5" x14ac:dyDescent="0.35">
      <c r="B19637" t="s">
        <v>22550</v>
      </c>
      <c r="C19637" t="s">
        <v>22680</v>
      </c>
      <c r="D19637" t="s">
        <v>23024</v>
      </c>
      <c r="E19637" t="s">
        <v>4149</v>
      </c>
    </row>
    <row r="19638" spans="2:5" x14ac:dyDescent="0.35">
      <c r="B19638" t="s">
        <v>22373</v>
      </c>
      <c r="C19638" t="s">
        <v>22680</v>
      </c>
      <c r="D19638" t="s">
        <v>22889</v>
      </c>
      <c r="E19638" t="s">
        <v>4149</v>
      </c>
    </row>
    <row r="19639" spans="2:5" x14ac:dyDescent="0.35">
      <c r="B19639" t="s">
        <v>22374</v>
      </c>
      <c r="C19639" t="s">
        <v>22680</v>
      </c>
      <c r="D19639" t="s">
        <v>19769</v>
      </c>
      <c r="E19639" t="s">
        <v>4149</v>
      </c>
    </row>
    <row r="19640" spans="2:5" x14ac:dyDescent="0.35">
      <c r="B19640" t="s">
        <v>6642</v>
      </c>
      <c r="C19640" t="s">
        <v>22680</v>
      </c>
      <c r="D19640" t="s">
        <v>8176</v>
      </c>
      <c r="E19640" t="s">
        <v>1057</v>
      </c>
    </row>
    <row r="19641" spans="2:5" x14ac:dyDescent="0.35">
      <c r="B19641" t="s">
        <v>22551</v>
      </c>
      <c r="C19641" t="s">
        <v>22680</v>
      </c>
      <c r="D19641" t="s">
        <v>23025</v>
      </c>
      <c r="E19641" t="s">
        <v>1062</v>
      </c>
    </row>
    <row r="19642" spans="2:5" x14ac:dyDescent="0.35">
      <c r="B19642" t="s">
        <v>22552</v>
      </c>
      <c r="C19642" t="s">
        <v>22680</v>
      </c>
      <c r="D19642" t="s">
        <v>19806</v>
      </c>
      <c r="E19642" t="s">
        <v>1062</v>
      </c>
    </row>
    <row r="19643" spans="2:5" x14ac:dyDescent="0.35">
      <c r="B19643" t="s">
        <v>22553</v>
      </c>
      <c r="C19643" t="s">
        <v>22680</v>
      </c>
      <c r="D19643" t="s">
        <v>23026</v>
      </c>
      <c r="E19643" t="s">
        <v>4149</v>
      </c>
    </row>
    <row r="19644" spans="2:5" x14ac:dyDescent="0.35">
      <c r="B19644" t="s">
        <v>22554</v>
      </c>
      <c r="C19644" t="s">
        <v>22680</v>
      </c>
      <c r="D19644" t="s">
        <v>23027</v>
      </c>
      <c r="E19644" t="s">
        <v>4149</v>
      </c>
    </row>
    <row r="19645" spans="2:5" x14ac:dyDescent="0.35">
      <c r="B19645" t="s">
        <v>22555</v>
      </c>
      <c r="C19645" t="s">
        <v>22680</v>
      </c>
      <c r="D19645" t="s">
        <v>23028</v>
      </c>
      <c r="E19645" t="s">
        <v>4149</v>
      </c>
    </row>
    <row r="19646" spans="2:5" x14ac:dyDescent="0.35">
      <c r="B19646" t="s">
        <v>22556</v>
      </c>
      <c r="C19646" t="s">
        <v>22680</v>
      </c>
      <c r="D19646" t="s">
        <v>23029</v>
      </c>
      <c r="E19646" t="s">
        <v>4149</v>
      </c>
    </row>
    <row r="19647" spans="2:5" x14ac:dyDescent="0.35">
      <c r="B19647" t="s">
        <v>22557</v>
      </c>
      <c r="C19647" t="s">
        <v>22680</v>
      </c>
      <c r="D19647" t="s">
        <v>23030</v>
      </c>
      <c r="E19647" t="s">
        <v>4149</v>
      </c>
    </row>
    <row r="19648" spans="2:5" x14ac:dyDescent="0.35">
      <c r="B19648" t="s">
        <v>22558</v>
      </c>
      <c r="C19648" t="s">
        <v>22680</v>
      </c>
      <c r="D19648" t="s">
        <v>23031</v>
      </c>
      <c r="E19648" t="s">
        <v>4149</v>
      </c>
    </row>
    <row r="19649" spans="2:5" x14ac:dyDescent="0.35">
      <c r="B19649" t="s">
        <v>22559</v>
      </c>
      <c r="C19649" t="s">
        <v>22680</v>
      </c>
      <c r="D19649" t="s">
        <v>23032</v>
      </c>
      <c r="E19649" t="s">
        <v>4149</v>
      </c>
    </row>
    <row r="19650" spans="2:5" x14ac:dyDescent="0.35">
      <c r="B19650" t="s">
        <v>22560</v>
      </c>
      <c r="C19650" t="s">
        <v>22680</v>
      </c>
      <c r="D19650" t="s">
        <v>5165</v>
      </c>
      <c r="E19650" t="s">
        <v>1041</v>
      </c>
    </row>
    <row r="19651" spans="2:5" x14ac:dyDescent="0.35">
      <c r="B19651" t="s">
        <v>22561</v>
      </c>
      <c r="C19651" t="s">
        <v>22680</v>
      </c>
      <c r="D19651" t="s">
        <v>23033</v>
      </c>
      <c r="E19651" t="s">
        <v>4149</v>
      </c>
    </row>
    <row r="19652" spans="2:5" x14ac:dyDescent="0.35">
      <c r="B19652" t="s">
        <v>22562</v>
      </c>
      <c r="C19652" t="s">
        <v>22680</v>
      </c>
      <c r="D19652" t="s">
        <v>23034</v>
      </c>
      <c r="E19652" t="s">
        <v>4149</v>
      </c>
    </row>
    <row r="19653" spans="2:5" x14ac:dyDescent="0.35">
      <c r="B19653" t="s">
        <v>22563</v>
      </c>
      <c r="C19653" t="s">
        <v>22680</v>
      </c>
      <c r="D19653" t="s">
        <v>23035</v>
      </c>
      <c r="E19653" t="s">
        <v>4149</v>
      </c>
    </row>
    <row r="19654" spans="2:5" x14ac:dyDescent="0.35">
      <c r="B19654" t="s">
        <v>22564</v>
      </c>
      <c r="C19654" t="s">
        <v>22680</v>
      </c>
      <c r="D19654" t="s">
        <v>23036</v>
      </c>
      <c r="E19654" t="s">
        <v>4149</v>
      </c>
    </row>
    <row r="19655" spans="2:5" x14ac:dyDescent="0.35">
      <c r="B19655" t="s">
        <v>22565</v>
      </c>
      <c r="C19655" t="s">
        <v>22680</v>
      </c>
      <c r="D19655" t="s">
        <v>23037</v>
      </c>
      <c r="E19655" t="s">
        <v>4149</v>
      </c>
    </row>
    <row r="19656" spans="2:5" x14ac:dyDescent="0.35">
      <c r="B19656" t="s">
        <v>22566</v>
      </c>
      <c r="C19656" t="s">
        <v>22680</v>
      </c>
      <c r="D19656" t="s">
        <v>23038</v>
      </c>
      <c r="E19656" t="s">
        <v>4149</v>
      </c>
    </row>
    <row r="19657" spans="2:5" x14ac:dyDescent="0.35">
      <c r="B19657" t="s">
        <v>22567</v>
      </c>
      <c r="C19657" t="s">
        <v>22680</v>
      </c>
      <c r="D19657" t="s">
        <v>5682</v>
      </c>
      <c r="E19657" t="s">
        <v>1057</v>
      </c>
    </row>
    <row r="19658" spans="2:5" x14ac:dyDescent="0.35">
      <c r="B19658" t="s">
        <v>22568</v>
      </c>
      <c r="C19658" t="s">
        <v>22680</v>
      </c>
      <c r="D19658" t="s">
        <v>23039</v>
      </c>
      <c r="E19658" t="s">
        <v>4149</v>
      </c>
    </row>
    <row r="19659" spans="2:5" x14ac:dyDescent="0.35">
      <c r="B19659" t="s">
        <v>22569</v>
      </c>
      <c r="C19659" t="s">
        <v>22680</v>
      </c>
      <c r="D19659" t="s">
        <v>23040</v>
      </c>
      <c r="E19659" t="s">
        <v>4149</v>
      </c>
    </row>
    <row r="19660" spans="2:5" x14ac:dyDescent="0.35">
      <c r="B19660" t="s">
        <v>22570</v>
      </c>
      <c r="C19660" t="s">
        <v>22680</v>
      </c>
      <c r="D19660" t="s">
        <v>23041</v>
      </c>
      <c r="E19660" t="s">
        <v>4149</v>
      </c>
    </row>
    <row r="19661" spans="2:5" x14ac:dyDescent="0.35">
      <c r="B19661" t="s">
        <v>19452</v>
      </c>
      <c r="C19661" t="s">
        <v>22680</v>
      </c>
      <c r="D19661" t="s">
        <v>20084</v>
      </c>
      <c r="E19661" t="s">
        <v>4149</v>
      </c>
    </row>
    <row r="19662" spans="2:5" x14ac:dyDescent="0.35">
      <c r="B19662" t="s">
        <v>22571</v>
      </c>
      <c r="C19662" t="s">
        <v>22680</v>
      </c>
      <c r="D19662" t="s">
        <v>23042</v>
      </c>
      <c r="E19662" t="s">
        <v>4149</v>
      </c>
    </row>
    <row r="19663" spans="2:5" x14ac:dyDescent="0.35">
      <c r="B19663" t="s">
        <v>22572</v>
      </c>
      <c r="C19663" t="s">
        <v>22680</v>
      </c>
      <c r="D19663" t="s">
        <v>23043</v>
      </c>
      <c r="E19663" t="s">
        <v>1048</v>
      </c>
    </row>
    <row r="19664" spans="2:5" x14ac:dyDescent="0.35">
      <c r="B19664" t="s">
        <v>22573</v>
      </c>
      <c r="C19664" t="s">
        <v>22680</v>
      </c>
      <c r="D19664" t="s">
        <v>4352</v>
      </c>
      <c r="E19664" t="s">
        <v>1050</v>
      </c>
    </row>
    <row r="19665" spans="2:5" x14ac:dyDescent="0.35">
      <c r="B19665" t="s">
        <v>22574</v>
      </c>
      <c r="C19665" t="s">
        <v>22680</v>
      </c>
      <c r="D19665" t="s">
        <v>23044</v>
      </c>
      <c r="E19665" t="s">
        <v>1050</v>
      </c>
    </row>
    <row r="19666" spans="2:5" x14ac:dyDescent="0.35">
      <c r="B19666" t="s">
        <v>22575</v>
      </c>
      <c r="C19666" t="s">
        <v>22680</v>
      </c>
      <c r="D19666" t="s">
        <v>23045</v>
      </c>
      <c r="E19666" t="s">
        <v>1050</v>
      </c>
    </row>
    <row r="19667" spans="2:5" x14ac:dyDescent="0.35">
      <c r="B19667" t="s">
        <v>22576</v>
      </c>
      <c r="C19667" t="s">
        <v>22680</v>
      </c>
      <c r="D19667" t="s">
        <v>4349</v>
      </c>
      <c r="E19667" t="s">
        <v>1050</v>
      </c>
    </row>
    <row r="19668" spans="2:5" x14ac:dyDescent="0.35">
      <c r="B19668" t="s">
        <v>22577</v>
      </c>
      <c r="C19668" t="s">
        <v>22680</v>
      </c>
      <c r="D19668" t="s">
        <v>23046</v>
      </c>
      <c r="E19668" t="s">
        <v>1050</v>
      </c>
    </row>
    <row r="19669" spans="2:5" x14ac:dyDescent="0.35">
      <c r="B19669" t="s">
        <v>22578</v>
      </c>
      <c r="C19669" t="s">
        <v>22680</v>
      </c>
      <c r="D19669" t="s">
        <v>23047</v>
      </c>
      <c r="E19669" t="s">
        <v>1050</v>
      </c>
    </row>
    <row r="19670" spans="2:5" x14ac:dyDescent="0.35">
      <c r="B19670" t="s">
        <v>22579</v>
      </c>
      <c r="C19670" t="s">
        <v>22680</v>
      </c>
      <c r="D19670" t="s">
        <v>23048</v>
      </c>
      <c r="E19670" t="s">
        <v>1050</v>
      </c>
    </row>
    <row r="19671" spans="2:5" x14ac:dyDescent="0.35">
      <c r="B19671" t="s">
        <v>22580</v>
      </c>
      <c r="C19671" t="s">
        <v>22680</v>
      </c>
      <c r="D19671" t="s">
        <v>1244</v>
      </c>
      <c r="E19671" t="s">
        <v>1050</v>
      </c>
    </row>
    <row r="19672" spans="2:5" x14ac:dyDescent="0.35">
      <c r="B19672" t="s">
        <v>22581</v>
      </c>
      <c r="C19672" t="s">
        <v>22680</v>
      </c>
      <c r="D19672" t="s">
        <v>23049</v>
      </c>
      <c r="E19672" t="s">
        <v>1050</v>
      </c>
    </row>
    <row r="19673" spans="2:5" x14ac:dyDescent="0.35">
      <c r="B19673" t="s">
        <v>22582</v>
      </c>
      <c r="C19673" t="s">
        <v>22680</v>
      </c>
      <c r="D19673" t="s">
        <v>23050</v>
      </c>
      <c r="E19673" t="s">
        <v>1050</v>
      </c>
    </row>
    <row r="19674" spans="2:5" x14ac:dyDescent="0.35">
      <c r="B19674" t="s">
        <v>22583</v>
      </c>
      <c r="C19674" t="s">
        <v>22680</v>
      </c>
      <c r="D19674" t="s">
        <v>8229</v>
      </c>
      <c r="E19674" t="s">
        <v>1050</v>
      </c>
    </row>
    <row r="19675" spans="2:5" x14ac:dyDescent="0.35">
      <c r="B19675" t="s">
        <v>22584</v>
      </c>
      <c r="C19675" t="s">
        <v>22680</v>
      </c>
      <c r="D19675" t="s">
        <v>8256</v>
      </c>
      <c r="E19675" t="s">
        <v>1050</v>
      </c>
    </row>
    <row r="19676" spans="2:5" x14ac:dyDescent="0.35">
      <c r="B19676" t="s">
        <v>22585</v>
      </c>
      <c r="C19676" t="s">
        <v>22680</v>
      </c>
      <c r="D19676" t="s">
        <v>8259</v>
      </c>
      <c r="E19676" t="s">
        <v>1050</v>
      </c>
    </row>
    <row r="19677" spans="2:5" x14ac:dyDescent="0.35">
      <c r="B19677" t="s">
        <v>22586</v>
      </c>
      <c r="C19677" t="s">
        <v>22680</v>
      </c>
      <c r="D19677" t="s">
        <v>8271</v>
      </c>
      <c r="E19677" t="s">
        <v>1050</v>
      </c>
    </row>
    <row r="19678" spans="2:5" x14ac:dyDescent="0.35">
      <c r="B19678" t="s">
        <v>22587</v>
      </c>
      <c r="C19678" t="s">
        <v>22680</v>
      </c>
      <c r="D19678" t="s">
        <v>8289</v>
      </c>
      <c r="E19678" t="s">
        <v>1050</v>
      </c>
    </row>
    <row r="19679" spans="2:5" x14ac:dyDescent="0.35">
      <c r="B19679" t="s">
        <v>22588</v>
      </c>
      <c r="C19679" t="s">
        <v>22680</v>
      </c>
      <c r="D19679" t="s">
        <v>23051</v>
      </c>
      <c r="E19679" t="s">
        <v>1050</v>
      </c>
    </row>
    <row r="19680" spans="2:5" x14ac:dyDescent="0.35">
      <c r="B19680" t="s">
        <v>22589</v>
      </c>
      <c r="C19680" t="s">
        <v>22680</v>
      </c>
      <c r="D19680" t="s">
        <v>8285</v>
      </c>
      <c r="E19680" t="s">
        <v>1050</v>
      </c>
    </row>
    <row r="19681" spans="2:5" x14ac:dyDescent="0.35">
      <c r="B19681" t="s">
        <v>22590</v>
      </c>
      <c r="C19681" t="s">
        <v>22680</v>
      </c>
      <c r="D19681" t="s">
        <v>23052</v>
      </c>
      <c r="E19681" t="s">
        <v>1050</v>
      </c>
    </row>
    <row r="19682" spans="2:5" x14ac:dyDescent="0.35">
      <c r="B19682" t="s">
        <v>22591</v>
      </c>
      <c r="C19682" t="s">
        <v>22680</v>
      </c>
      <c r="D19682" t="s">
        <v>8296</v>
      </c>
      <c r="E19682" t="s">
        <v>1050</v>
      </c>
    </row>
    <row r="19683" spans="2:5" x14ac:dyDescent="0.35">
      <c r="B19683" t="s">
        <v>22592</v>
      </c>
      <c r="C19683" t="s">
        <v>22680</v>
      </c>
      <c r="D19683" t="s">
        <v>1304</v>
      </c>
      <c r="E19683" t="s">
        <v>1050</v>
      </c>
    </row>
    <row r="19684" spans="2:5" x14ac:dyDescent="0.35">
      <c r="B19684" t="s">
        <v>22593</v>
      </c>
      <c r="C19684" t="s">
        <v>22680</v>
      </c>
      <c r="D19684" t="s">
        <v>23053</v>
      </c>
      <c r="E19684" t="s">
        <v>1050</v>
      </c>
    </row>
    <row r="19685" spans="2:5" x14ac:dyDescent="0.35">
      <c r="B19685" t="s">
        <v>22378</v>
      </c>
      <c r="C19685" t="s">
        <v>22680</v>
      </c>
      <c r="D19685" t="s">
        <v>5434</v>
      </c>
      <c r="E19685" t="s">
        <v>1050</v>
      </c>
    </row>
    <row r="19686" spans="2:5" x14ac:dyDescent="0.35">
      <c r="B19686" t="s">
        <v>22594</v>
      </c>
      <c r="C19686" t="s">
        <v>22680</v>
      </c>
      <c r="D19686" t="s">
        <v>1319</v>
      </c>
      <c r="E19686" t="s">
        <v>1050</v>
      </c>
    </row>
    <row r="19687" spans="2:5" x14ac:dyDescent="0.35">
      <c r="B19687" t="s">
        <v>22595</v>
      </c>
      <c r="C19687" t="s">
        <v>22680</v>
      </c>
      <c r="D19687" t="s">
        <v>8572</v>
      </c>
      <c r="E19687" t="s">
        <v>1050</v>
      </c>
    </row>
    <row r="19688" spans="2:5" x14ac:dyDescent="0.35">
      <c r="B19688" t="s">
        <v>22596</v>
      </c>
      <c r="C19688" t="s">
        <v>22680</v>
      </c>
      <c r="D19688" t="s">
        <v>23054</v>
      </c>
      <c r="E19688" t="s">
        <v>1050</v>
      </c>
    </row>
    <row r="19689" spans="2:5" x14ac:dyDescent="0.35">
      <c r="B19689" t="s">
        <v>22597</v>
      </c>
      <c r="C19689" t="s">
        <v>22680</v>
      </c>
      <c r="D19689" t="s">
        <v>8547</v>
      </c>
      <c r="E19689" t="s">
        <v>1050</v>
      </c>
    </row>
    <row r="19690" spans="2:5" x14ac:dyDescent="0.35">
      <c r="B19690" t="s">
        <v>22598</v>
      </c>
      <c r="C19690" t="s">
        <v>22680</v>
      </c>
      <c r="D19690" t="s">
        <v>8660</v>
      </c>
      <c r="E19690" t="s">
        <v>1050</v>
      </c>
    </row>
    <row r="19691" spans="2:5" x14ac:dyDescent="0.35">
      <c r="B19691" t="s">
        <v>22599</v>
      </c>
      <c r="C19691" t="s">
        <v>22680</v>
      </c>
      <c r="D19691" t="s">
        <v>1339</v>
      </c>
      <c r="E19691" t="s">
        <v>1050</v>
      </c>
    </row>
    <row r="19692" spans="2:5" x14ac:dyDescent="0.35">
      <c r="B19692" t="s">
        <v>22379</v>
      </c>
      <c r="C19692" t="s">
        <v>22680</v>
      </c>
      <c r="D19692" t="s">
        <v>6028</v>
      </c>
      <c r="E19692" t="s">
        <v>1050</v>
      </c>
    </row>
    <row r="19693" spans="2:5" x14ac:dyDescent="0.35">
      <c r="B19693" t="s">
        <v>22600</v>
      </c>
      <c r="C19693" t="s">
        <v>22680</v>
      </c>
      <c r="D19693" t="s">
        <v>23055</v>
      </c>
      <c r="E19693" t="s">
        <v>1050</v>
      </c>
    </row>
    <row r="19694" spans="2:5" x14ac:dyDescent="0.35">
      <c r="B19694" t="s">
        <v>22601</v>
      </c>
      <c r="C19694" t="s">
        <v>22680</v>
      </c>
      <c r="D19694" t="s">
        <v>23056</v>
      </c>
      <c r="E19694" t="s">
        <v>1050</v>
      </c>
    </row>
    <row r="19695" spans="2:5" x14ac:dyDescent="0.35">
      <c r="B19695" t="s">
        <v>2967</v>
      </c>
      <c r="C19695" t="s">
        <v>22680</v>
      </c>
    </row>
    <row r="19696" spans="2:5" x14ac:dyDescent="0.35">
      <c r="B19696" t="s">
        <v>2968</v>
      </c>
      <c r="C19696" t="s">
        <v>22680</v>
      </c>
    </row>
    <row r="19697" spans="2:4" x14ac:dyDescent="0.35">
      <c r="B19697" t="s">
        <v>2969</v>
      </c>
      <c r="C19697" t="s">
        <v>22680</v>
      </c>
    </row>
    <row r="19698" spans="2:4" x14ac:dyDescent="0.35">
      <c r="B19698" t="s">
        <v>2970</v>
      </c>
      <c r="C19698" t="s">
        <v>22680</v>
      </c>
    </row>
    <row r="19699" spans="2:4" x14ac:dyDescent="0.35">
      <c r="B19699" t="s">
        <v>2971</v>
      </c>
      <c r="C19699" t="s">
        <v>22680</v>
      </c>
    </row>
    <row r="19700" spans="2:4" x14ac:dyDescent="0.35">
      <c r="B19700" t="s">
        <v>2973</v>
      </c>
      <c r="C19700" t="s">
        <v>22680</v>
      </c>
    </row>
    <row r="19701" spans="2:4" x14ac:dyDescent="0.35">
      <c r="B19701" t="s">
        <v>2975</v>
      </c>
      <c r="C19701" t="s">
        <v>22680</v>
      </c>
    </row>
    <row r="19702" spans="2:4" x14ac:dyDescent="0.35">
      <c r="B19702" t="s">
        <v>2978</v>
      </c>
      <c r="C19702" t="s">
        <v>22680</v>
      </c>
    </row>
    <row r="19703" spans="2:4" x14ac:dyDescent="0.35">
      <c r="B19703" t="s">
        <v>2979</v>
      </c>
      <c r="C19703" t="s">
        <v>22680</v>
      </c>
    </row>
    <row r="19704" spans="2:4" x14ac:dyDescent="0.35">
      <c r="B19704" t="s">
        <v>22602</v>
      </c>
      <c r="C19704" t="s">
        <v>22680</v>
      </c>
    </row>
    <row r="19705" spans="2:4" x14ac:dyDescent="0.35">
      <c r="B19705" t="s">
        <v>2984</v>
      </c>
      <c r="C19705" t="s">
        <v>22680</v>
      </c>
    </row>
    <row r="19706" spans="2:4" x14ac:dyDescent="0.35">
      <c r="B19706" t="s">
        <v>2985</v>
      </c>
      <c r="C19706" t="s">
        <v>22680</v>
      </c>
    </row>
    <row r="19707" spans="2:4" x14ac:dyDescent="0.35">
      <c r="B19707" t="s">
        <v>2986</v>
      </c>
      <c r="C19707" t="s">
        <v>22680</v>
      </c>
    </row>
    <row r="19708" spans="2:4" x14ac:dyDescent="0.35">
      <c r="B19708" t="s">
        <v>2993</v>
      </c>
      <c r="C19708" t="s">
        <v>22680</v>
      </c>
      <c r="D19708" t="s">
        <v>4147</v>
      </c>
    </row>
    <row r="19709" spans="2:4" x14ac:dyDescent="0.35">
      <c r="B19709" t="s">
        <v>22603</v>
      </c>
      <c r="C19709" t="s">
        <v>22680</v>
      </c>
    </row>
    <row r="19710" spans="2:4" x14ac:dyDescent="0.35">
      <c r="B19710" t="s">
        <v>2994</v>
      </c>
      <c r="C19710" t="s">
        <v>22680</v>
      </c>
    </row>
    <row r="19711" spans="2:4" x14ac:dyDescent="0.35">
      <c r="B19711" t="s">
        <v>2995</v>
      </c>
      <c r="C19711" t="s">
        <v>22680</v>
      </c>
    </row>
    <row r="19712" spans="2:4" x14ac:dyDescent="0.35">
      <c r="B19712" t="s">
        <v>22604</v>
      </c>
      <c r="C19712" t="s">
        <v>22680</v>
      </c>
      <c r="D19712" t="s">
        <v>23057</v>
      </c>
    </row>
    <row r="19713" spans="2:4" x14ac:dyDescent="0.35">
      <c r="B19713" t="s">
        <v>22605</v>
      </c>
      <c r="C19713" t="s">
        <v>22680</v>
      </c>
      <c r="D19713" t="s">
        <v>23057</v>
      </c>
    </row>
    <row r="19714" spans="2:4" x14ac:dyDescent="0.35">
      <c r="B19714" t="s">
        <v>22606</v>
      </c>
      <c r="C19714" t="s">
        <v>22680</v>
      </c>
      <c r="D19714" t="s">
        <v>23057</v>
      </c>
    </row>
    <row r="19715" spans="2:4" x14ac:dyDescent="0.35">
      <c r="B19715" t="s">
        <v>22607</v>
      </c>
      <c r="C19715" t="s">
        <v>22680</v>
      </c>
      <c r="D19715" t="s">
        <v>23057</v>
      </c>
    </row>
    <row r="19716" spans="2:4" x14ac:dyDescent="0.35">
      <c r="B19716" t="s">
        <v>22608</v>
      </c>
      <c r="C19716" t="s">
        <v>22680</v>
      </c>
      <c r="D19716" t="s">
        <v>23057</v>
      </c>
    </row>
    <row r="19717" spans="2:4" x14ac:dyDescent="0.35">
      <c r="B19717" t="s">
        <v>22609</v>
      </c>
      <c r="C19717" t="s">
        <v>22680</v>
      </c>
      <c r="D19717" t="s">
        <v>23057</v>
      </c>
    </row>
    <row r="19718" spans="2:4" x14ac:dyDescent="0.35">
      <c r="B19718" t="s">
        <v>22610</v>
      </c>
      <c r="C19718" t="s">
        <v>22680</v>
      </c>
      <c r="D19718" t="s">
        <v>23057</v>
      </c>
    </row>
    <row r="19719" spans="2:4" x14ac:dyDescent="0.35">
      <c r="B19719" t="s">
        <v>22611</v>
      </c>
      <c r="C19719" t="s">
        <v>22680</v>
      </c>
    </row>
    <row r="19720" spans="2:4" x14ac:dyDescent="0.35">
      <c r="B19720" t="s">
        <v>22612</v>
      </c>
      <c r="C19720" t="s">
        <v>22680</v>
      </c>
      <c r="D19720" t="s">
        <v>23057</v>
      </c>
    </row>
    <row r="19721" spans="2:4" x14ac:dyDescent="0.35">
      <c r="B19721" t="s">
        <v>22613</v>
      </c>
      <c r="C19721" t="s">
        <v>22680</v>
      </c>
      <c r="D19721" t="s">
        <v>23057</v>
      </c>
    </row>
    <row r="19722" spans="2:4" x14ac:dyDescent="0.35">
      <c r="B19722" t="s">
        <v>22614</v>
      </c>
      <c r="C19722" t="s">
        <v>22680</v>
      </c>
    </row>
    <row r="19723" spans="2:4" x14ac:dyDescent="0.35">
      <c r="B19723" t="s">
        <v>22615</v>
      </c>
      <c r="C19723" t="s">
        <v>22680</v>
      </c>
      <c r="D19723" t="s">
        <v>23058</v>
      </c>
    </row>
    <row r="19724" spans="2:4" x14ac:dyDescent="0.35">
      <c r="B19724" t="s">
        <v>22616</v>
      </c>
      <c r="C19724" t="s">
        <v>22680</v>
      </c>
      <c r="D19724" t="s">
        <v>23058</v>
      </c>
    </row>
    <row r="19725" spans="2:4" x14ac:dyDescent="0.35">
      <c r="B19725" t="s">
        <v>22617</v>
      </c>
      <c r="C19725" t="s">
        <v>22680</v>
      </c>
      <c r="D19725" t="s">
        <v>23058</v>
      </c>
    </row>
    <row r="19726" spans="2:4" x14ac:dyDescent="0.35">
      <c r="B19726" t="s">
        <v>22618</v>
      </c>
      <c r="C19726" t="s">
        <v>22680</v>
      </c>
      <c r="D19726" t="s">
        <v>23058</v>
      </c>
    </row>
    <row r="19727" spans="2:4" x14ac:dyDescent="0.35">
      <c r="B19727" t="s">
        <v>13641</v>
      </c>
      <c r="C19727" t="s">
        <v>22680</v>
      </c>
    </row>
    <row r="19728" spans="2:4" x14ac:dyDescent="0.35">
      <c r="B19728" t="s">
        <v>22619</v>
      </c>
      <c r="C19728" t="s">
        <v>22680</v>
      </c>
      <c r="D19728" t="s">
        <v>23058</v>
      </c>
    </row>
    <row r="19729" spans="2:4" x14ac:dyDescent="0.35">
      <c r="B19729" t="s">
        <v>22620</v>
      </c>
      <c r="C19729" t="s">
        <v>22680</v>
      </c>
      <c r="D19729" t="s">
        <v>23058</v>
      </c>
    </row>
    <row r="19730" spans="2:4" x14ac:dyDescent="0.35">
      <c r="B19730" t="s">
        <v>22621</v>
      </c>
      <c r="C19730" t="s">
        <v>22680</v>
      </c>
      <c r="D19730" t="s">
        <v>23058</v>
      </c>
    </row>
    <row r="19731" spans="2:4" x14ac:dyDescent="0.35">
      <c r="B19731" t="s">
        <v>22622</v>
      </c>
      <c r="C19731" t="s">
        <v>22680</v>
      </c>
      <c r="D19731" t="s">
        <v>23058</v>
      </c>
    </row>
    <row r="19732" spans="2:4" x14ac:dyDescent="0.35">
      <c r="B19732" t="s">
        <v>22623</v>
      </c>
      <c r="C19732" t="s">
        <v>22680</v>
      </c>
      <c r="D19732" t="s">
        <v>23058</v>
      </c>
    </row>
    <row r="19733" spans="2:4" x14ac:dyDescent="0.35">
      <c r="B19733" t="s">
        <v>22624</v>
      </c>
      <c r="C19733" t="s">
        <v>22680</v>
      </c>
      <c r="D19733" t="s">
        <v>23058</v>
      </c>
    </row>
    <row r="19734" spans="2:4" x14ac:dyDescent="0.35">
      <c r="B19734" t="s">
        <v>22625</v>
      </c>
      <c r="C19734" t="s">
        <v>22680</v>
      </c>
      <c r="D19734" t="s">
        <v>23058</v>
      </c>
    </row>
    <row r="19735" spans="2:4" x14ac:dyDescent="0.35">
      <c r="B19735" t="s">
        <v>22626</v>
      </c>
      <c r="C19735" t="s">
        <v>22680</v>
      </c>
      <c r="D19735" t="s">
        <v>23058</v>
      </c>
    </row>
    <row r="19736" spans="2:4" x14ac:dyDescent="0.35">
      <c r="B19736" t="s">
        <v>22627</v>
      </c>
      <c r="C19736" t="s">
        <v>22680</v>
      </c>
      <c r="D19736" t="s">
        <v>23058</v>
      </c>
    </row>
    <row r="19737" spans="2:4" x14ac:dyDescent="0.35">
      <c r="B19737" t="s">
        <v>22628</v>
      </c>
      <c r="C19737" t="s">
        <v>22680</v>
      </c>
      <c r="D19737" t="s">
        <v>23058</v>
      </c>
    </row>
    <row r="19738" spans="2:4" x14ac:dyDescent="0.35">
      <c r="B19738" t="s">
        <v>22629</v>
      </c>
      <c r="C19738" t="s">
        <v>22680</v>
      </c>
      <c r="D19738" t="s">
        <v>23058</v>
      </c>
    </row>
    <row r="19739" spans="2:4" x14ac:dyDescent="0.35">
      <c r="B19739" t="s">
        <v>22630</v>
      </c>
      <c r="C19739" t="s">
        <v>22680</v>
      </c>
      <c r="D19739" t="s">
        <v>23058</v>
      </c>
    </row>
    <row r="19740" spans="2:4" x14ac:dyDescent="0.35">
      <c r="B19740" t="s">
        <v>22631</v>
      </c>
      <c r="C19740" t="s">
        <v>22680</v>
      </c>
      <c r="D19740" t="s">
        <v>23058</v>
      </c>
    </row>
    <row r="19741" spans="2:4" x14ac:dyDescent="0.35">
      <c r="B19741" t="s">
        <v>22632</v>
      </c>
      <c r="C19741" t="s">
        <v>22680</v>
      </c>
      <c r="D19741" t="s">
        <v>23058</v>
      </c>
    </row>
    <row r="19742" spans="2:4" x14ac:dyDescent="0.35">
      <c r="B19742" t="s">
        <v>22633</v>
      </c>
      <c r="C19742" t="s">
        <v>22680</v>
      </c>
      <c r="D19742" t="s">
        <v>23058</v>
      </c>
    </row>
    <row r="19743" spans="2:4" x14ac:dyDescent="0.35">
      <c r="B19743" t="s">
        <v>22634</v>
      </c>
      <c r="C19743" t="s">
        <v>22680</v>
      </c>
      <c r="D19743" t="s">
        <v>23058</v>
      </c>
    </row>
    <row r="19744" spans="2:4" x14ac:dyDescent="0.35">
      <c r="B19744" t="s">
        <v>22635</v>
      </c>
      <c r="C19744" t="s">
        <v>22680</v>
      </c>
      <c r="D19744" t="s">
        <v>23058</v>
      </c>
    </row>
    <row r="19745" spans="2:4" x14ac:dyDescent="0.35">
      <c r="B19745" t="s">
        <v>22636</v>
      </c>
      <c r="C19745" t="s">
        <v>22680</v>
      </c>
      <c r="D19745" t="s">
        <v>23058</v>
      </c>
    </row>
    <row r="19746" spans="2:4" x14ac:dyDescent="0.35">
      <c r="B19746" t="s">
        <v>22637</v>
      </c>
      <c r="C19746" t="s">
        <v>22680</v>
      </c>
      <c r="D19746" t="s">
        <v>23058</v>
      </c>
    </row>
    <row r="19747" spans="2:4" x14ac:dyDescent="0.35">
      <c r="B19747" t="s">
        <v>22638</v>
      </c>
      <c r="C19747" t="s">
        <v>22680</v>
      </c>
      <c r="D19747" t="s">
        <v>23058</v>
      </c>
    </row>
    <row r="19748" spans="2:4" x14ac:dyDescent="0.35">
      <c r="B19748" t="s">
        <v>22639</v>
      </c>
      <c r="C19748" t="s">
        <v>22680</v>
      </c>
      <c r="D19748" t="s">
        <v>23058</v>
      </c>
    </row>
    <row r="19749" spans="2:4" x14ac:dyDescent="0.35">
      <c r="B19749" t="s">
        <v>22640</v>
      </c>
      <c r="C19749" t="s">
        <v>22680</v>
      </c>
      <c r="D19749" t="s">
        <v>23058</v>
      </c>
    </row>
    <row r="19750" spans="2:4" x14ac:dyDescent="0.35">
      <c r="B19750" t="s">
        <v>22641</v>
      </c>
      <c r="C19750" t="s">
        <v>22680</v>
      </c>
      <c r="D19750" t="s">
        <v>23058</v>
      </c>
    </row>
    <row r="19751" spans="2:4" x14ac:dyDescent="0.35">
      <c r="B19751" t="s">
        <v>22642</v>
      </c>
      <c r="C19751" t="s">
        <v>22680</v>
      </c>
      <c r="D19751" t="s">
        <v>23058</v>
      </c>
    </row>
    <row r="19752" spans="2:4" x14ac:dyDescent="0.35">
      <c r="B19752" t="s">
        <v>22643</v>
      </c>
      <c r="C19752" t="s">
        <v>22680</v>
      </c>
      <c r="D19752" t="s">
        <v>23058</v>
      </c>
    </row>
    <row r="19753" spans="2:4" x14ac:dyDescent="0.35">
      <c r="B19753" t="s">
        <v>22644</v>
      </c>
      <c r="C19753" t="s">
        <v>22680</v>
      </c>
      <c r="D19753" t="s">
        <v>23058</v>
      </c>
    </row>
    <row r="19754" spans="2:4" x14ac:dyDescent="0.35">
      <c r="B19754" t="s">
        <v>22645</v>
      </c>
      <c r="C19754" t="s">
        <v>22680</v>
      </c>
      <c r="D19754" t="s">
        <v>23058</v>
      </c>
    </row>
    <row r="19755" spans="2:4" x14ac:dyDescent="0.35">
      <c r="B19755" t="s">
        <v>22646</v>
      </c>
      <c r="C19755" t="s">
        <v>22680</v>
      </c>
      <c r="D19755" t="s">
        <v>23058</v>
      </c>
    </row>
    <row r="19756" spans="2:4" x14ac:dyDescent="0.35">
      <c r="B19756" t="s">
        <v>22647</v>
      </c>
      <c r="C19756" t="s">
        <v>22680</v>
      </c>
      <c r="D19756" t="s">
        <v>23058</v>
      </c>
    </row>
    <row r="19757" spans="2:4" x14ac:dyDescent="0.35">
      <c r="B19757" t="s">
        <v>22648</v>
      </c>
      <c r="C19757" t="s">
        <v>22680</v>
      </c>
      <c r="D19757" t="s">
        <v>23058</v>
      </c>
    </row>
    <row r="19758" spans="2:4" x14ac:dyDescent="0.35">
      <c r="B19758" t="s">
        <v>22649</v>
      </c>
      <c r="C19758" t="s">
        <v>22680</v>
      </c>
      <c r="D19758" t="s">
        <v>23058</v>
      </c>
    </row>
    <row r="19759" spans="2:4" x14ac:dyDescent="0.35">
      <c r="B19759" t="s">
        <v>22650</v>
      </c>
      <c r="C19759" t="s">
        <v>22680</v>
      </c>
      <c r="D19759" t="s">
        <v>23058</v>
      </c>
    </row>
    <row r="19760" spans="2:4" x14ac:dyDescent="0.35">
      <c r="B19760" t="s">
        <v>22651</v>
      </c>
      <c r="C19760" t="s">
        <v>22680</v>
      </c>
      <c r="D19760" t="s">
        <v>23058</v>
      </c>
    </row>
    <row r="19761" spans="2:5" x14ac:dyDescent="0.35">
      <c r="B19761" t="s">
        <v>22652</v>
      </c>
      <c r="C19761" t="s">
        <v>22680</v>
      </c>
      <c r="D19761" t="s">
        <v>23058</v>
      </c>
    </row>
    <row r="19762" spans="2:5" x14ac:dyDescent="0.35">
      <c r="B19762" t="s">
        <v>22653</v>
      </c>
      <c r="C19762" t="s">
        <v>22680</v>
      </c>
      <c r="D19762" t="s">
        <v>23058</v>
      </c>
    </row>
    <row r="19763" spans="2:5" x14ac:dyDescent="0.35">
      <c r="B19763" t="s">
        <v>22654</v>
      </c>
      <c r="C19763" t="s">
        <v>22680</v>
      </c>
      <c r="D19763" t="s">
        <v>23058</v>
      </c>
    </row>
    <row r="19764" spans="2:5" x14ac:dyDescent="0.35">
      <c r="B19764" t="s">
        <v>22655</v>
      </c>
      <c r="C19764" t="s">
        <v>22680</v>
      </c>
      <c r="D19764" t="s">
        <v>23058</v>
      </c>
    </row>
    <row r="19765" spans="2:5" x14ac:dyDescent="0.35">
      <c r="B19765" t="s">
        <v>22656</v>
      </c>
      <c r="C19765" t="s">
        <v>22680</v>
      </c>
      <c r="D19765" t="s">
        <v>23059</v>
      </c>
      <c r="E19765" t="s">
        <v>1028</v>
      </c>
    </row>
    <row r="19766" spans="2:5" x14ac:dyDescent="0.35">
      <c r="B19766" t="s">
        <v>22657</v>
      </c>
      <c r="C19766" t="s">
        <v>22680</v>
      </c>
      <c r="D19766" t="s">
        <v>23059</v>
      </c>
      <c r="E19766" t="s">
        <v>1028</v>
      </c>
    </row>
    <row r="19767" spans="2:5" x14ac:dyDescent="0.35">
      <c r="B19767" t="s">
        <v>22658</v>
      </c>
      <c r="C19767" t="s">
        <v>22680</v>
      </c>
      <c r="D19767" t="s">
        <v>23059</v>
      </c>
      <c r="E19767" t="s">
        <v>1028</v>
      </c>
    </row>
    <row r="19768" spans="2:5" x14ac:dyDescent="0.35">
      <c r="B19768" t="s">
        <v>22659</v>
      </c>
      <c r="C19768" t="s">
        <v>22680</v>
      </c>
      <c r="D19768" t="s">
        <v>23059</v>
      </c>
      <c r="E19768" t="s">
        <v>1028</v>
      </c>
    </row>
    <row r="19769" spans="2:5" x14ac:dyDescent="0.35">
      <c r="B19769" t="s">
        <v>22660</v>
      </c>
      <c r="C19769" t="s">
        <v>22680</v>
      </c>
      <c r="D19769" t="s">
        <v>23059</v>
      </c>
      <c r="E19769" t="s">
        <v>1028</v>
      </c>
    </row>
    <row r="19770" spans="2:5" x14ac:dyDescent="0.35">
      <c r="B19770" t="s">
        <v>22661</v>
      </c>
      <c r="C19770" t="s">
        <v>22680</v>
      </c>
      <c r="D19770" t="s">
        <v>23059</v>
      </c>
      <c r="E19770" t="s">
        <v>1028</v>
      </c>
    </row>
    <row r="19771" spans="2:5" x14ac:dyDescent="0.35">
      <c r="B19771" t="s">
        <v>22662</v>
      </c>
      <c r="C19771" t="s">
        <v>22680</v>
      </c>
      <c r="D19771" t="s">
        <v>23059</v>
      </c>
      <c r="E19771" t="s">
        <v>1028</v>
      </c>
    </row>
    <row r="19772" spans="2:5" x14ac:dyDescent="0.35">
      <c r="B19772" t="s">
        <v>22663</v>
      </c>
      <c r="C19772" t="s">
        <v>22680</v>
      </c>
      <c r="D19772" t="s">
        <v>23059</v>
      </c>
      <c r="E19772" t="s">
        <v>1028</v>
      </c>
    </row>
    <row r="19773" spans="2:5" x14ac:dyDescent="0.35">
      <c r="B19773" t="s">
        <v>22664</v>
      </c>
      <c r="C19773" t="s">
        <v>22680</v>
      </c>
      <c r="D19773" t="s">
        <v>23059</v>
      </c>
      <c r="E19773" t="s">
        <v>1028</v>
      </c>
    </row>
    <row r="19774" spans="2:5" x14ac:dyDescent="0.35">
      <c r="B19774" t="s">
        <v>22665</v>
      </c>
      <c r="C19774" t="s">
        <v>22680</v>
      </c>
      <c r="D19774" t="s">
        <v>23059</v>
      </c>
      <c r="E19774" t="s">
        <v>1028</v>
      </c>
    </row>
    <row r="19775" spans="2:5" x14ac:dyDescent="0.35">
      <c r="B19775" t="s">
        <v>22666</v>
      </c>
      <c r="C19775" t="s">
        <v>22680</v>
      </c>
      <c r="D19775" t="s">
        <v>23059</v>
      </c>
      <c r="E19775" t="s">
        <v>1028</v>
      </c>
    </row>
    <row r="19776" spans="2:5" x14ac:dyDescent="0.35">
      <c r="B19776" t="s">
        <v>22667</v>
      </c>
      <c r="C19776" t="s">
        <v>22680</v>
      </c>
      <c r="D19776" t="s">
        <v>23059</v>
      </c>
      <c r="E19776" t="s">
        <v>1028</v>
      </c>
    </row>
    <row r="19777" spans="2:5" x14ac:dyDescent="0.35">
      <c r="B19777" t="s">
        <v>22668</v>
      </c>
      <c r="C19777" t="s">
        <v>22680</v>
      </c>
      <c r="D19777" t="s">
        <v>23059</v>
      </c>
      <c r="E19777" t="s">
        <v>1028</v>
      </c>
    </row>
    <row r="19778" spans="2:5" x14ac:dyDescent="0.35">
      <c r="B19778" t="s">
        <v>22669</v>
      </c>
      <c r="C19778" t="s">
        <v>22680</v>
      </c>
      <c r="D19778" t="s">
        <v>23059</v>
      </c>
      <c r="E19778" t="s">
        <v>1028</v>
      </c>
    </row>
    <row r="19779" spans="2:5" x14ac:dyDescent="0.35">
      <c r="B19779" t="s">
        <v>22670</v>
      </c>
      <c r="C19779" t="s">
        <v>22680</v>
      </c>
      <c r="D19779" t="s">
        <v>23059</v>
      </c>
      <c r="E19779" t="s">
        <v>1028</v>
      </c>
    </row>
    <row r="19780" spans="2:5" x14ac:dyDescent="0.35">
      <c r="B19780" t="s">
        <v>22671</v>
      </c>
      <c r="C19780" t="s">
        <v>22680</v>
      </c>
      <c r="D19780" t="s">
        <v>23059</v>
      </c>
      <c r="E19780" t="s">
        <v>1028</v>
      </c>
    </row>
    <row r="19781" spans="2:5" x14ac:dyDescent="0.35">
      <c r="B19781" t="s">
        <v>22672</v>
      </c>
      <c r="C19781" t="s">
        <v>22680</v>
      </c>
      <c r="D19781" t="s">
        <v>23059</v>
      </c>
      <c r="E19781" t="s">
        <v>1028</v>
      </c>
    </row>
    <row r="19782" spans="2:5" x14ac:dyDescent="0.35">
      <c r="B19782" t="s">
        <v>22673</v>
      </c>
      <c r="C19782" t="s">
        <v>22680</v>
      </c>
      <c r="D19782" t="s">
        <v>23059</v>
      </c>
      <c r="E19782" t="s">
        <v>1028</v>
      </c>
    </row>
    <row r="19783" spans="2:5" x14ac:dyDescent="0.35">
      <c r="B19783" t="s">
        <v>22674</v>
      </c>
      <c r="C19783" t="s">
        <v>22680</v>
      </c>
      <c r="D19783" t="s">
        <v>23059</v>
      </c>
      <c r="E19783" t="s">
        <v>1028</v>
      </c>
    </row>
    <row r="19784" spans="2:5" x14ac:dyDescent="0.35">
      <c r="B19784" t="s">
        <v>22675</v>
      </c>
      <c r="C19784" t="s">
        <v>22680</v>
      </c>
      <c r="D19784" t="s">
        <v>23059</v>
      </c>
      <c r="E19784" t="s">
        <v>1028</v>
      </c>
    </row>
    <row r="19785" spans="2:5" x14ac:dyDescent="0.35">
      <c r="B19785" t="s">
        <v>22676</v>
      </c>
      <c r="C19785" t="s">
        <v>22680</v>
      </c>
      <c r="D19785" t="s">
        <v>23059</v>
      </c>
      <c r="E19785" t="s">
        <v>1028</v>
      </c>
    </row>
    <row r="19786" spans="2:5" x14ac:dyDescent="0.35">
      <c r="B19786" t="s">
        <v>22677</v>
      </c>
      <c r="C19786" t="s">
        <v>22680</v>
      </c>
      <c r="D19786" t="s">
        <v>23059</v>
      </c>
      <c r="E19786" t="s">
        <v>1028</v>
      </c>
    </row>
    <row r="19787" spans="2:5" x14ac:dyDescent="0.35">
      <c r="B19787" t="s">
        <v>22678</v>
      </c>
      <c r="C19787" t="s">
        <v>22680</v>
      </c>
      <c r="D19787" t="s">
        <v>23059</v>
      </c>
      <c r="E19787" t="s">
        <v>1028</v>
      </c>
    </row>
    <row r="19788" spans="2:5" x14ac:dyDescent="0.35">
      <c r="B19788" t="s">
        <v>3001</v>
      </c>
      <c r="C19788" t="s">
        <v>22680</v>
      </c>
    </row>
    <row r="19789" spans="2:5" x14ac:dyDescent="0.35">
      <c r="B19789" t="s">
        <v>1486</v>
      </c>
      <c r="C19789" t="s">
        <v>22680</v>
      </c>
    </row>
    <row r="19790" spans="2:5" x14ac:dyDescent="0.35">
      <c r="B19790" t="s">
        <v>22190</v>
      </c>
      <c r="C19790" t="s">
        <v>23061</v>
      </c>
      <c r="D19790" t="s">
        <v>8090</v>
      </c>
      <c r="E19790" t="s">
        <v>1028</v>
      </c>
    </row>
    <row r="19791" spans="2:5" x14ac:dyDescent="0.35">
      <c r="B19791" t="s">
        <v>22191</v>
      </c>
      <c r="C19791" t="s">
        <v>23061</v>
      </c>
      <c r="D19791" t="s">
        <v>22746</v>
      </c>
      <c r="E19791" t="s">
        <v>1028</v>
      </c>
    </row>
    <row r="19792" spans="2:5" x14ac:dyDescent="0.35">
      <c r="B19792" t="s">
        <v>22195</v>
      </c>
      <c r="C19792" t="s">
        <v>23061</v>
      </c>
      <c r="D19792" t="s">
        <v>22749</v>
      </c>
      <c r="E19792" t="s">
        <v>1028</v>
      </c>
    </row>
    <row r="19793" spans="2:5" x14ac:dyDescent="0.35">
      <c r="B19793" t="s">
        <v>22199</v>
      </c>
      <c r="C19793" t="s">
        <v>23061</v>
      </c>
      <c r="D19793" t="s">
        <v>4595</v>
      </c>
      <c r="E19793" t="s">
        <v>1028</v>
      </c>
    </row>
    <row r="19794" spans="2:5" x14ac:dyDescent="0.35">
      <c r="B19794" t="s">
        <v>13469</v>
      </c>
      <c r="C19794" t="s">
        <v>23061</v>
      </c>
      <c r="D19794" t="s">
        <v>13470</v>
      </c>
      <c r="E19794" t="s">
        <v>1028</v>
      </c>
    </row>
    <row r="19795" spans="2:5" x14ac:dyDescent="0.35">
      <c r="B19795" t="s">
        <v>23060</v>
      </c>
      <c r="C19795" t="s">
        <v>23061</v>
      </c>
      <c r="D19795" t="s">
        <v>23062</v>
      </c>
      <c r="E19795" t="s">
        <v>1028</v>
      </c>
    </row>
    <row r="19796" spans="2:5" x14ac:dyDescent="0.35">
      <c r="B19796" t="s">
        <v>13477</v>
      </c>
      <c r="C19796" t="s">
        <v>23061</v>
      </c>
      <c r="D19796" t="s">
        <v>13478</v>
      </c>
      <c r="E19796" t="s">
        <v>1028</v>
      </c>
    </row>
    <row r="19797" spans="2:5" x14ac:dyDescent="0.35">
      <c r="B19797" t="s">
        <v>22456</v>
      </c>
      <c r="C19797" t="s">
        <v>23061</v>
      </c>
      <c r="D19797" t="s">
        <v>8297</v>
      </c>
      <c r="E19797" t="s">
        <v>1028</v>
      </c>
    </row>
    <row r="19798" spans="2:5" x14ac:dyDescent="0.35">
      <c r="B19798" t="s">
        <v>22457</v>
      </c>
      <c r="C19798" t="s">
        <v>23061</v>
      </c>
      <c r="D19798" t="s">
        <v>8297</v>
      </c>
      <c r="E19798" t="s">
        <v>1028</v>
      </c>
    </row>
    <row r="19799" spans="2:5" x14ac:dyDescent="0.35">
      <c r="B19799" t="s">
        <v>22458</v>
      </c>
      <c r="C19799" t="s">
        <v>23061</v>
      </c>
      <c r="D19799" t="s">
        <v>8297</v>
      </c>
      <c r="E19799" t="s">
        <v>1028</v>
      </c>
    </row>
    <row r="19800" spans="2:5" x14ac:dyDescent="0.35">
      <c r="B19800" t="s">
        <v>22459</v>
      </c>
      <c r="C19800" t="s">
        <v>23061</v>
      </c>
      <c r="D19800" t="s">
        <v>8297</v>
      </c>
      <c r="E19800" t="s">
        <v>1028</v>
      </c>
    </row>
    <row r="19801" spans="2:5" x14ac:dyDescent="0.35">
      <c r="B19801" t="s">
        <v>22207</v>
      </c>
      <c r="C19801" t="s">
        <v>23061</v>
      </c>
      <c r="D19801" t="s">
        <v>22758</v>
      </c>
      <c r="E19801" t="s">
        <v>1028</v>
      </c>
    </row>
    <row r="19802" spans="2:5" x14ac:dyDescent="0.35">
      <c r="B19802" t="s">
        <v>13481</v>
      </c>
      <c r="C19802" t="s">
        <v>23061</v>
      </c>
      <c r="D19802" t="s">
        <v>13482</v>
      </c>
      <c r="E19802" t="s">
        <v>1028</v>
      </c>
    </row>
    <row r="19803" spans="2:5" x14ac:dyDescent="0.35">
      <c r="B19803" t="s">
        <v>22460</v>
      </c>
      <c r="C19803" t="s">
        <v>23061</v>
      </c>
      <c r="D19803" t="s">
        <v>8303</v>
      </c>
      <c r="E19803" t="s">
        <v>1028</v>
      </c>
    </row>
    <row r="19804" spans="2:5" x14ac:dyDescent="0.35">
      <c r="B19804" t="s">
        <v>22461</v>
      </c>
      <c r="C19804" t="s">
        <v>23061</v>
      </c>
      <c r="D19804" t="s">
        <v>8303</v>
      </c>
      <c r="E19804" t="s">
        <v>1028</v>
      </c>
    </row>
    <row r="19805" spans="2:5" x14ac:dyDescent="0.35">
      <c r="B19805" t="s">
        <v>22462</v>
      </c>
      <c r="C19805" t="s">
        <v>23061</v>
      </c>
      <c r="D19805" t="s">
        <v>8303</v>
      </c>
      <c r="E19805" t="s">
        <v>1028</v>
      </c>
    </row>
    <row r="19806" spans="2:5" x14ac:dyDescent="0.35">
      <c r="B19806" t="s">
        <v>22463</v>
      </c>
      <c r="C19806" t="s">
        <v>23061</v>
      </c>
      <c r="D19806" t="s">
        <v>8303</v>
      </c>
      <c r="E19806" t="s">
        <v>1028</v>
      </c>
    </row>
    <row r="19807" spans="2:5" x14ac:dyDescent="0.35">
      <c r="B19807" t="s">
        <v>22464</v>
      </c>
      <c r="C19807" t="s">
        <v>23061</v>
      </c>
      <c r="D19807" t="s">
        <v>8303</v>
      </c>
      <c r="E19807" t="s">
        <v>1028</v>
      </c>
    </row>
    <row r="19808" spans="2:5" x14ac:dyDescent="0.35">
      <c r="B19808" t="s">
        <v>22212</v>
      </c>
      <c r="C19808" t="s">
        <v>23061</v>
      </c>
      <c r="D19808" t="s">
        <v>5024</v>
      </c>
      <c r="E19808" t="s">
        <v>1028</v>
      </c>
    </row>
    <row r="19809" spans="2:5" x14ac:dyDescent="0.35">
      <c r="B19809" t="s">
        <v>13485</v>
      </c>
      <c r="C19809" t="s">
        <v>23061</v>
      </c>
      <c r="D19809" t="s">
        <v>13486</v>
      </c>
      <c r="E19809" t="s">
        <v>1028</v>
      </c>
    </row>
    <row r="19810" spans="2:5" x14ac:dyDescent="0.35">
      <c r="B19810" t="s">
        <v>22216</v>
      </c>
      <c r="C19810" t="s">
        <v>23061</v>
      </c>
      <c r="D19810" t="s">
        <v>5192</v>
      </c>
      <c r="E19810" t="s">
        <v>1028</v>
      </c>
    </row>
    <row r="19811" spans="2:5" x14ac:dyDescent="0.35">
      <c r="B19811" t="s">
        <v>22217</v>
      </c>
      <c r="C19811" t="s">
        <v>23061</v>
      </c>
      <c r="D19811" t="s">
        <v>22765</v>
      </c>
      <c r="E19811" t="s">
        <v>1028</v>
      </c>
    </row>
    <row r="19812" spans="2:5" x14ac:dyDescent="0.35">
      <c r="B19812" t="s">
        <v>13487</v>
      </c>
      <c r="C19812" t="s">
        <v>23061</v>
      </c>
      <c r="D19812" t="s">
        <v>13488</v>
      </c>
      <c r="E19812" t="s">
        <v>1028</v>
      </c>
    </row>
    <row r="19813" spans="2:5" x14ac:dyDescent="0.35">
      <c r="B19813" t="s">
        <v>22221</v>
      </c>
      <c r="C19813" t="s">
        <v>23061</v>
      </c>
      <c r="D19813" t="s">
        <v>8487</v>
      </c>
      <c r="E19813" t="s">
        <v>1028</v>
      </c>
    </row>
    <row r="19814" spans="2:5" x14ac:dyDescent="0.35">
      <c r="B19814" t="s">
        <v>22222</v>
      </c>
      <c r="C19814" t="s">
        <v>23061</v>
      </c>
      <c r="D19814" t="s">
        <v>22769</v>
      </c>
      <c r="E19814" t="s">
        <v>1028</v>
      </c>
    </row>
    <row r="19815" spans="2:5" x14ac:dyDescent="0.35">
      <c r="B19815" t="s">
        <v>22224</v>
      </c>
      <c r="C19815" t="s">
        <v>23061</v>
      </c>
      <c r="D19815" t="s">
        <v>22771</v>
      </c>
      <c r="E19815" t="s">
        <v>1028</v>
      </c>
    </row>
    <row r="19816" spans="2:5" x14ac:dyDescent="0.35">
      <c r="B19816" t="s">
        <v>13495</v>
      </c>
      <c r="C19816" t="s">
        <v>23061</v>
      </c>
      <c r="D19816" t="s">
        <v>13496</v>
      </c>
      <c r="E19816" t="s">
        <v>1028</v>
      </c>
    </row>
    <row r="19817" spans="2:5" x14ac:dyDescent="0.35">
      <c r="B19817" t="s">
        <v>22232</v>
      </c>
      <c r="C19817" t="s">
        <v>23061</v>
      </c>
      <c r="D19817" t="s">
        <v>22779</v>
      </c>
      <c r="E19817" t="s">
        <v>1028</v>
      </c>
    </row>
    <row r="19818" spans="2:5" x14ac:dyDescent="0.35">
      <c r="B19818" t="s">
        <v>13501</v>
      </c>
      <c r="C19818" t="s">
        <v>23061</v>
      </c>
      <c r="D19818" t="s">
        <v>13502</v>
      </c>
      <c r="E19818" t="s">
        <v>1028</v>
      </c>
    </row>
    <row r="19819" spans="2:5" x14ac:dyDescent="0.35">
      <c r="B19819" t="s">
        <v>22237</v>
      </c>
      <c r="C19819" t="s">
        <v>23061</v>
      </c>
      <c r="D19819" t="s">
        <v>22783</v>
      </c>
      <c r="E19819" t="s">
        <v>1028</v>
      </c>
    </row>
    <row r="19820" spans="2:5" x14ac:dyDescent="0.35">
      <c r="B19820" t="s">
        <v>22238</v>
      </c>
      <c r="C19820" t="s">
        <v>23061</v>
      </c>
      <c r="D19820" t="s">
        <v>8767</v>
      </c>
      <c r="E19820" t="s">
        <v>1028</v>
      </c>
    </row>
    <row r="19821" spans="2:5" x14ac:dyDescent="0.35">
      <c r="B19821" t="s">
        <v>13505</v>
      </c>
      <c r="C19821" t="s">
        <v>23061</v>
      </c>
      <c r="D19821" t="s">
        <v>13506</v>
      </c>
      <c r="E19821" t="s">
        <v>1028</v>
      </c>
    </row>
    <row r="19822" spans="2:5" x14ac:dyDescent="0.35">
      <c r="B19822" t="s">
        <v>13509</v>
      </c>
      <c r="C19822" t="s">
        <v>23061</v>
      </c>
      <c r="D19822" t="s">
        <v>13510</v>
      </c>
      <c r="E19822" t="s">
        <v>1028</v>
      </c>
    </row>
    <row r="19823" spans="2:5" x14ac:dyDescent="0.35">
      <c r="B19823" t="s">
        <v>2967</v>
      </c>
      <c r="C19823" t="s">
        <v>23061</v>
      </c>
    </row>
    <row r="19824" spans="2:5" x14ac:dyDescent="0.35">
      <c r="B19824" t="s">
        <v>2968</v>
      </c>
      <c r="C19824" t="s">
        <v>23061</v>
      </c>
    </row>
    <row r="19825" spans="2:4" x14ac:dyDescent="0.35">
      <c r="B19825" t="s">
        <v>2969</v>
      </c>
      <c r="C19825" t="s">
        <v>23061</v>
      </c>
    </row>
    <row r="19826" spans="2:4" x14ac:dyDescent="0.35">
      <c r="B19826" t="s">
        <v>2970</v>
      </c>
      <c r="C19826" t="s">
        <v>23061</v>
      </c>
    </row>
    <row r="19827" spans="2:4" x14ac:dyDescent="0.35">
      <c r="B19827" t="s">
        <v>2971</v>
      </c>
      <c r="C19827" t="s">
        <v>23061</v>
      </c>
    </row>
    <row r="19828" spans="2:4" x14ac:dyDescent="0.35">
      <c r="B19828" t="s">
        <v>2973</v>
      </c>
      <c r="C19828" t="s">
        <v>23061</v>
      </c>
    </row>
    <row r="19829" spans="2:4" x14ac:dyDescent="0.35">
      <c r="B19829" t="s">
        <v>2975</v>
      </c>
      <c r="C19829" t="s">
        <v>23061</v>
      </c>
    </row>
    <row r="19830" spans="2:4" x14ac:dyDescent="0.35">
      <c r="B19830" t="s">
        <v>2978</v>
      </c>
      <c r="C19830" t="s">
        <v>23061</v>
      </c>
    </row>
    <row r="19831" spans="2:4" x14ac:dyDescent="0.35">
      <c r="B19831" t="s">
        <v>2979</v>
      </c>
      <c r="C19831" t="s">
        <v>23061</v>
      </c>
    </row>
    <row r="19832" spans="2:4" x14ac:dyDescent="0.35">
      <c r="B19832" t="s">
        <v>22602</v>
      </c>
      <c r="C19832" t="s">
        <v>23061</v>
      </c>
    </row>
    <row r="19833" spans="2:4" x14ac:dyDescent="0.35">
      <c r="B19833" t="s">
        <v>2984</v>
      </c>
      <c r="C19833" t="s">
        <v>23061</v>
      </c>
    </row>
    <row r="19834" spans="2:4" x14ac:dyDescent="0.35">
      <c r="B19834" t="s">
        <v>2985</v>
      </c>
      <c r="C19834" t="s">
        <v>23061</v>
      </c>
    </row>
    <row r="19835" spans="2:4" x14ac:dyDescent="0.35">
      <c r="B19835" t="s">
        <v>2986</v>
      </c>
      <c r="C19835" t="s">
        <v>23061</v>
      </c>
    </row>
    <row r="19836" spans="2:4" x14ac:dyDescent="0.35">
      <c r="B19836" t="s">
        <v>2993</v>
      </c>
      <c r="C19836" t="s">
        <v>23061</v>
      </c>
      <c r="D19836" t="s">
        <v>4147</v>
      </c>
    </row>
    <row r="19837" spans="2:4" x14ac:dyDescent="0.35">
      <c r="B19837" t="s">
        <v>22603</v>
      </c>
      <c r="C19837" t="s">
        <v>23061</v>
      </c>
    </row>
    <row r="19838" spans="2:4" x14ac:dyDescent="0.35">
      <c r="B19838" t="s">
        <v>2994</v>
      </c>
      <c r="C19838" t="s">
        <v>23061</v>
      </c>
    </row>
    <row r="19839" spans="2:4" x14ac:dyDescent="0.35">
      <c r="B19839" t="s">
        <v>2995</v>
      </c>
      <c r="C19839" t="s">
        <v>23061</v>
      </c>
    </row>
    <row r="19840" spans="2:4" x14ac:dyDescent="0.35">
      <c r="B19840" t="s">
        <v>22604</v>
      </c>
      <c r="C19840" t="s">
        <v>23061</v>
      </c>
      <c r="D19840" t="s">
        <v>23057</v>
      </c>
    </row>
    <row r="19841" spans="2:4" x14ac:dyDescent="0.35">
      <c r="B19841" t="s">
        <v>22605</v>
      </c>
      <c r="C19841" t="s">
        <v>23061</v>
      </c>
      <c r="D19841" t="s">
        <v>23057</v>
      </c>
    </row>
    <row r="19842" spans="2:4" x14ac:dyDescent="0.35">
      <c r="B19842" t="s">
        <v>22606</v>
      </c>
      <c r="C19842" t="s">
        <v>23061</v>
      </c>
      <c r="D19842" t="s">
        <v>23057</v>
      </c>
    </row>
    <row r="19843" spans="2:4" x14ac:dyDescent="0.35">
      <c r="B19843" t="s">
        <v>22607</v>
      </c>
      <c r="C19843" t="s">
        <v>23061</v>
      </c>
      <c r="D19843" t="s">
        <v>23057</v>
      </c>
    </row>
    <row r="19844" spans="2:4" x14ac:dyDescent="0.35">
      <c r="B19844" t="s">
        <v>22608</v>
      </c>
      <c r="C19844" t="s">
        <v>23061</v>
      </c>
      <c r="D19844" t="s">
        <v>23057</v>
      </c>
    </row>
    <row r="19845" spans="2:4" x14ac:dyDescent="0.35">
      <c r="B19845" t="s">
        <v>22609</v>
      </c>
      <c r="C19845" t="s">
        <v>23061</v>
      </c>
      <c r="D19845" t="s">
        <v>23057</v>
      </c>
    </row>
    <row r="19846" spans="2:4" x14ac:dyDescent="0.35">
      <c r="B19846" t="s">
        <v>22611</v>
      </c>
      <c r="C19846" t="s">
        <v>23061</v>
      </c>
    </row>
    <row r="19847" spans="2:4" x14ac:dyDescent="0.35">
      <c r="B19847" t="s">
        <v>22610</v>
      </c>
      <c r="C19847" t="s">
        <v>23061</v>
      </c>
      <c r="D19847" t="s">
        <v>23057</v>
      </c>
    </row>
    <row r="19848" spans="2:4" x14ac:dyDescent="0.35">
      <c r="B19848" t="s">
        <v>22612</v>
      </c>
      <c r="C19848" t="s">
        <v>23061</v>
      </c>
      <c r="D19848" t="s">
        <v>23057</v>
      </c>
    </row>
    <row r="19849" spans="2:4" x14ac:dyDescent="0.35">
      <c r="B19849" t="s">
        <v>22613</v>
      </c>
      <c r="C19849" t="s">
        <v>23061</v>
      </c>
      <c r="D19849" t="s">
        <v>23057</v>
      </c>
    </row>
    <row r="19850" spans="2:4" x14ac:dyDescent="0.35">
      <c r="B19850" t="s">
        <v>22615</v>
      </c>
      <c r="C19850" t="s">
        <v>23061</v>
      </c>
      <c r="D19850" t="s">
        <v>23058</v>
      </c>
    </row>
    <row r="19851" spans="2:4" x14ac:dyDescent="0.35">
      <c r="B19851" t="s">
        <v>22616</v>
      </c>
      <c r="C19851" t="s">
        <v>23061</v>
      </c>
      <c r="D19851" t="s">
        <v>23058</v>
      </c>
    </row>
    <row r="19852" spans="2:4" x14ac:dyDescent="0.35">
      <c r="B19852" t="s">
        <v>22617</v>
      </c>
      <c r="C19852" t="s">
        <v>23061</v>
      </c>
      <c r="D19852" t="s">
        <v>23058</v>
      </c>
    </row>
    <row r="19853" spans="2:4" x14ac:dyDescent="0.35">
      <c r="B19853" t="s">
        <v>22618</v>
      </c>
      <c r="C19853" t="s">
        <v>23061</v>
      </c>
      <c r="D19853" t="s">
        <v>23058</v>
      </c>
    </row>
    <row r="19854" spans="2:4" x14ac:dyDescent="0.35">
      <c r="B19854" t="s">
        <v>13641</v>
      </c>
      <c r="C19854" t="s">
        <v>23061</v>
      </c>
    </row>
    <row r="19855" spans="2:4" x14ac:dyDescent="0.35">
      <c r="B19855" t="s">
        <v>22619</v>
      </c>
      <c r="C19855" t="s">
        <v>23061</v>
      </c>
      <c r="D19855" t="s">
        <v>23058</v>
      </c>
    </row>
    <row r="19856" spans="2:4" x14ac:dyDescent="0.35">
      <c r="B19856" t="s">
        <v>22620</v>
      </c>
      <c r="C19856" t="s">
        <v>23061</v>
      </c>
      <c r="D19856" t="s">
        <v>23058</v>
      </c>
    </row>
    <row r="19857" spans="2:4" x14ac:dyDescent="0.35">
      <c r="B19857" t="s">
        <v>22621</v>
      </c>
      <c r="C19857" t="s">
        <v>23061</v>
      </c>
      <c r="D19857" t="s">
        <v>23058</v>
      </c>
    </row>
    <row r="19858" spans="2:4" x14ac:dyDescent="0.35">
      <c r="B19858" t="s">
        <v>22622</v>
      </c>
      <c r="C19858" t="s">
        <v>23061</v>
      </c>
      <c r="D19858" t="s">
        <v>23058</v>
      </c>
    </row>
    <row r="19859" spans="2:4" x14ac:dyDescent="0.35">
      <c r="B19859" t="s">
        <v>22623</v>
      </c>
      <c r="C19859" t="s">
        <v>23061</v>
      </c>
      <c r="D19859" t="s">
        <v>23058</v>
      </c>
    </row>
    <row r="19860" spans="2:4" x14ac:dyDescent="0.35">
      <c r="B19860" t="s">
        <v>22624</v>
      </c>
      <c r="C19860" t="s">
        <v>23061</v>
      </c>
      <c r="D19860" t="s">
        <v>23058</v>
      </c>
    </row>
    <row r="19861" spans="2:4" x14ac:dyDescent="0.35">
      <c r="B19861" t="s">
        <v>22625</v>
      </c>
      <c r="C19861" t="s">
        <v>23061</v>
      </c>
      <c r="D19861" t="s">
        <v>23058</v>
      </c>
    </row>
    <row r="19862" spans="2:4" x14ac:dyDescent="0.35">
      <c r="B19862" t="s">
        <v>22626</v>
      </c>
      <c r="C19862" t="s">
        <v>23061</v>
      </c>
      <c r="D19862" t="s">
        <v>23058</v>
      </c>
    </row>
    <row r="19863" spans="2:4" x14ac:dyDescent="0.35">
      <c r="B19863" t="s">
        <v>22627</v>
      </c>
      <c r="C19863" t="s">
        <v>23061</v>
      </c>
      <c r="D19863" t="s">
        <v>23058</v>
      </c>
    </row>
    <row r="19864" spans="2:4" x14ac:dyDescent="0.35">
      <c r="B19864" t="s">
        <v>22628</v>
      </c>
      <c r="C19864" t="s">
        <v>23061</v>
      </c>
      <c r="D19864" t="s">
        <v>23058</v>
      </c>
    </row>
    <row r="19865" spans="2:4" x14ac:dyDescent="0.35">
      <c r="B19865" t="s">
        <v>22629</v>
      </c>
      <c r="C19865" t="s">
        <v>23061</v>
      </c>
      <c r="D19865" t="s">
        <v>23058</v>
      </c>
    </row>
    <row r="19866" spans="2:4" x14ac:dyDescent="0.35">
      <c r="B19866" t="s">
        <v>22630</v>
      </c>
      <c r="C19866" t="s">
        <v>23061</v>
      </c>
      <c r="D19866" t="s">
        <v>23058</v>
      </c>
    </row>
    <row r="19867" spans="2:4" x14ac:dyDescent="0.35">
      <c r="B19867" t="s">
        <v>22631</v>
      </c>
      <c r="C19867" t="s">
        <v>23061</v>
      </c>
      <c r="D19867" t="s">
        <v>23058</v>
      </c>
    </row>
    <row r="19868" spans="2:4" x14ac:dyDescent="0.35">
      <c r="B19868" t="s">
        <v>22632</v>
      </c>
      <c r="C19868" t="s">
        <v>23061</v>
      </c>
      <c r="D19868" t="s">
        <v>23058</v>
      </c>
    </row>
    <row r="19869" spans="2:4" x14ac:dyDescent="0.35">
      <c r="B19869" t="s">
        <v>22633</v>
      </c>
      <c r="C19869" t="s">
        <v>23061</v>
      </c>
      <c r="D19869" t="s">
        <v>23058</v>
      </c>
    </row>
    <row r="19870" spans="2:4" x14ac:dyDescent="0.35">
      <c r="B19870" t="s">
        <v>22634</v>
      </c>
      <c r="C19870" t="s">
        <v>23061</v>
      </c>
      <c r="D19870" t="s">
        <v>23058</v>
      </c>
    </row>
    <row r="19871" spans="2:4" x14ac:dyDescent="0.35">
      <c r="B19871" t="s">
        <v>22635</v>
      </c>
      <c r="C19871" t="s">
        <v>23061</v>
      </c>
      <c r="D19871" t="s">
        <v>23058</v>
      </c>
    </row>
    <row r="19872" spans="2:4" x14ac:dyDescent="0.35">
      <c r="B19872" t="s">
        <v>22636</v>
      </c>
      <c r="C19872" t="s">
        <v>23061</v>
      </c>
      <c r="D19872" t="s">
        <v>23058</v>
      </c>
    </row>
    <row r="19873" spans="2:4" x14ac:dyDescent="0.35">
      <c r="B19873" t="s">
        <v>22637</v>
      </c>
      <c r="C19873" t="s">
        <v>23061</v>
      </c>
      <c r="D19873" t="s">
        <v>23058</v>
      </c>
    </row>
    <row r="19874" spans="2:4" x14ac:dyDescent="0.35">
      <c r="B19874" t="s">
        <v>22638</v>
      </c>
      <c r="C19874" t="s">
        <v>23061</v>
      </c>
      <c r="D19874" t="s">
        <v>23058</v>
      </c>
    </row>
    <row r="19875" spans="2:4" x14ac:dyDescent="0.35">
      <c r="B19875" t="s">
        <v>22639</v>
      </c>
      <c r="C19875" t="s">
        <v>23061</v>
      </c>
      <c r="D19875" t="s">
        <v>23058</v>
      </c>
    </row>
    <row r="19876" spans="2:4" x14ac:dyDescent="0.35">
      <c r="B19876" t="s">
        <v>22640</v>
      </c>
      <c r="C19876" t="s">
        <v>23061</v>
      </c>
      <c r="D19876" t="s">
        <v>23058</v>
      </c>
    </row>
    <row r="19877" spans="2:4" x14ac:dyDescent="0.35">
      <c r="B19877" t="s">
        <v>22641</v>
      </c>
      <c r="C19877" t="s">
        <v>23061</v>
      </c>
      <c r="D19877" t="s">
        <v>23058</v>
      </c>
    </row>
    <row r="19878" spans="2:4" x14ac:dyDescent="0.35">
      <c r="B19878" t="s">
        <v>22642</v>
      </c>
      <c r="C19878" t="s">
        <v>23061</v>
      </c>
      <c r="D19878" t="s">
        <v>23058</v>
      </c>
    </row>
    <row r="19879" spans="2:4" x14ac:dyDescent="0.35">
      <c r="B19879" t="s">
        <v>22643</v>
      </c>
      <c r="C19879" t="s">
        <v>23061</v>
      </c>
      <c r="D19879" t="s">
        <v>23058</v>
      </c>
    </row>
    <row r="19880" spans="2:4" x14ac:dyDescent="0.35">
      <c r="B19880" t="s">
        <v>22644</v>
      </c>
      <c r="C19880" t="s">
        <v>23061</v>
      </c>
      <c r="D19880" t="s">
        <v>23058</v>
      </c>
    </row>
    <row r="19881" spans="2:4" x14ac:dyDescent="0.35">
      <c r="B19881" t="s">
        <v>22645</v>
      </c>
      <c r="C19881" t="s">
        <v>23061</v>
      </c>
      <c r="D19881" t="s">
        <v>23058</v>
      </c>
    </row>
    <row r="19882" spans="2:4" x14ac:dyDescent="0.35">
      <c r="B19882" t="s">
        <v>22646</v>
      </c>
      <c r="C19882" t="s">
        <v>23061</v>
      </c>
      <c r="D19882" t="s">
        <v>23058</v>
      </c>
    </row>
    <row r="19883" spans="2:4" x14ac:dyDescent="0.35">
      <c r="B19883" t="s">
        <v>22647</v>
      </c>
      <c r="C19883" t="s">
        <v>23061</v>
      </c>
      <c r="D19883" t="s">
        <v>23058</v>
      </c>
    </row>
    <row r="19884" spans="2:4" x14ac:dyDescent="0.35">
      <c r="B19884" t="s">
        <v>22648</v>
      </c>
      <c r="C19884" t="s">
        <v>23061</v>
      </c>
      <c r="D19884" t="s">
        <v>23058</v>
      </c>
    </row>
    <row r="19885" spans="2:4" x14ac:dyDescent="0.35">
      <c r="B19885" t="s">
        <v>22650</v>
      </c>
      <c r="C19885" t="s">
        <v>23061</v>
      </c>
      <c r="D19885" t="s">
        <v>23058</v>
      </c>
    </row>
    <row r="19886" spans="2:4" x14ac:dyDescent="0.35">
      <c r="B19886" t="s">
        <v>22649</v>
      </c>
      <c r="C19886" t="s">
        <v>23061</v>
      </c>
      <c r="D19886" t="s">
        <v>23058</v>
      </c>
    </row>
    <row r="19887" spans="2:4" x14ac:dyDescent="0.35">
      <c r="B19887" t="s">
        <v>22651</v>
      </c>
      <c r="C19887" t="s">
        <v>23061</v>
      </c>
      <c r="D19887" t="s">
        <v>23058</v>
      </c>
    </row>
    <row r="19888" spans="2:4" x14ac:dyDescent="0.35">
      <c r="B19888" t="s">
        <v>22652</v>
      </c>
      <c r="C19888" t="s">
        <v>23061</v>
      </c>
      <c r="D19888" t="s">
        <v>23058</v>
      </c>
    </row>
    <row r="19889" spans="2:5" x14ac:dyDescent="0.35">
      <c r="B19889" t="s">
        <v>22653</v>
      </c>
      <c r="C19889" t="s">
        <v>23061</v>
      </c>
      <c r="D19889" t="s">
        <v>23058</v>
      </c>
    </row>
    <row r="19890" spans="2:5" x14ac:dyDescent="0.35">
      <c r="B19890" t="s">
        <v>22654</v>
      </c>
      <c r="C19890" t="s">
        <v>23061</v>
      </c>
      <c r="D19890" t="s">
        <v>23058</v>
      </c>
    </row>
    <row r="19891" spans="2:5" x14ac:dyDescent="0.35">
      <c r="B19891" t="s">
        <v>22655</v>
      </c>
      <c r="C19891" t="s">
        <v>23061</v>
      </c>
      <c r="D19891" t="s">
        <v>23058</v>
      </c>
    </row>
    <row r="19892" spans="2:5" x14ac:dyDescent="0.35">
      <c r="B19892" t="s">
        <v>22656</v>
      </c>
      <c r="C19892" t="s">
        <v>23061</v>
      </c>
      <c r="D19892" t="s">
        <v>23059</v>
      </c>
      <c r="E19892" t="s">
        <v>1028</v>
      </c>
    </row>
    <row r="19893" spans="2:5" x14ac:dyDescent="0.35">
      <c r="B19893" t="s">
        <v>22657</v>
      </c>
      <c r="C19893" t="s">
        <v>23061</v>
      </c>
      <c r="D19893" t="s">
        <v>23059</v>
      </c>
      <c r="E19893" t="s">
        <v>1028</v>
      </c>
    </row>
    <row r="19894" spans="2:5" x14ac:dyDescent="0.35">
      <c r="B19894" t="s">
        <v>22658</v>
      </c>
      <c r="C19894" t="s">
        <v>23061</v>
      </c>
      <c r="D19894" t="s">
        <v>23059</v>
      </c>
      <c r="E19894" t="s">
        <v>1028</v>
      </c>
    </row>
    <row r="19895" spans="2:5" x14ac:dyDescent="0.35">
      <c r="B19895" t="s">
        <v>22659</v>
      </c>
      <c r="C19895" t="s">
        <v>23061</v>
      </c>
      <c r="D19895" t="s">
        <v>23059</v>
      </c>
      <c r="E19895" t="s">
        <v>1028</v>
      </c>
    </row>
    <row r="19896" spans="2:5" x14ac:dyDescent="0.35">
      <c r="B19896" t="s">
        <v>22660</v>
      </c>
      <c r="C19896" t="s">
        <v>23061</v>
      </c>
      <c r="D19896" t="s">
        <v>23059</v>
      </c>
      <c r="E19896" t="s">
        <v>1028</v>
      </c>
    </row>
    <row r="19897" spans="2:5" x14ac:dyDescent="0.35">
      <c r="B19897" t="s">
        <v>22661</v>
      </c>
      <c r="C19897" t="s">
        <v>23061</v>
      </c>
      <c r="D19897" t="s">
        <v>23059</v>
      </c>
      <c r="E19897" t="s">
        <v>1028</v>
      </c>
    </row>
    <row r="19898" spans="2:5" x14ac:dyDescent="0.35">
      <c r="B19898" t="s">
        <v>22662</v>
      </c>
      <c r="C19898" t="s">
        <v>23061</v>
      </c>
      <c r="D19898" t="s">
        <v>23059</v>
      </c>
      <c r="E19898" t="s">
        <v>1028</v>
      </c>
    </row>
    <row r="19899" spans="2:5" x14ac:dyDescent="0.35">
      <c r="B19899" t="s">
        <v>22663</v>
      </c>
      <c r="C19899" t="s">
        <v>23061</v>
      </c>
      <c r="D19899" t="s">
        <v>23059</v>
      </c>
      <c r="E19899" t="s">
        <v>1028</v>
      </c>
    </row>
    <row r="19900" spans="2:5" x14ac:dyDescent="0.35">
      <c r="B19900" t="s">
        <v>22664</v>
      </c>
      <c r="C19900" t="s">
        <v>23061</v>
      </c>
      <c r="D19900" t="s">
        <v>23059</v>
      </c>
      <c r="E19900" t="s">
        <v>1028</v>
      </c>
    </row>
    <row r="19901" spans="2:5" x14ac:dyDescent="0.35">
      <c r="B19901" t="s">
        <v>22665</v>
      </c>
      <c r="C19901" t="s">
        <v>23061</v>
      </c>
      <c r="D19901" t="s">
        <v>23059</v>
      </c>
      <c r="E19901" t="s">
        <v>1028</v>
      </c>
    </row>
    <row r="19902" spans="2:5" x14ac:dyDescent="0.35">
      <c r="B19902" t="s">
        <v>22666</v>
      </c>
      <c r="C19902" t="s">
        <v>23061</v>
      </c>
      <c r="D19902" t="s">
        <v>23059</v>
      </c>
      <c r="E19902" t="s">
        <v>1028</v>
      </c>
    </row>
    <row r="19903" spans="2:5" x14ac:dyDescent="0.35">
      <c r="B19903" t="s">
        <v>22667</v>
      </c>
      <c r="C19903" t="s">
        <v>23061</v>
      </c>
      <c r="D19903" t="s">
        <v>23059</v>
      </c>
      <c r="E19903" t="s">
        <v>1028</v>
      </c>
    </row>
    <row r="19904" spans="2:5" x14ac:dyDescent="0.35">
      <c r="B19904" t="s">
        <v>22668</v>
      </c>
      <c r="C19904" t="s">
        <v>23061</v>
      </c>
      <c r="D19904" t="s">
        <v>23059</v>
      </c>
      <c r="E19904" t="s">
        <v>1028</v>
      </c>
    </row>
    <row r="19905" spans="2:5" x14ac:dyDescent="0.35">
      <c r="B19905" t="s">
        <v>22669</v>
      </c>
      <c r="C19905" t="s">
        <v>23061</v>
      </c>
      <c r="D19905" t="s">
        <v>23059</v>
      </c>
      <c r="E19905" t="s">
        <v>1028</v>
      </c>
    </row>
    <row r="19906" spans="2:5" x14ac:dyDescent="0.35">
      <c r="B19906" t="s">
        <v>22670</v>
      </c>
      <c r="C19906" t="s">
        <v>23061</v>
      </c>
      <c r="D19906" t="s">
        <v>23059</v>
      </c>
      <c r="E19906" t="s">
        <v>1028</v>
      </c>
    </row>
    <row r="19907" spans="2:5" x14ac:dyDescent="0.35">
      <c r="B19907" t="s">
        <v>22671</v>
      </c>
      <c r="C19907" t="s">
        <v>23061</v>
      </c>
      <c r="D19907" t="s">
        <v>23059</v>
      </c>
      <c r="E19907" t="s">
        <v>1028</v>
      </c>
    </row>
    <row r="19908" spans="2:5" x14ac:dyDescent="0.35">
      <c r="B19908" t="s">
        <v>22672</v>
      </c>
      <c r="C19908" t="s">
        <v>23061</v>
      </c>
      <c r="D19908" t="s">
        <v>23059</v>
      </c>
      <c r="E19908" t="s">
        <v>1028</v>
      </c>
    </row>
    <row r="19909" spans="2:5" x14ac:dyDescent="0.35">
      <c r="B19909" t="s">
        <v>22673</v>
      </c>
      <c r="C19909" t="s">
        <v>23061</v>
      </c>
      <c r="D19909" t="s">
        <v>23059</v>
      </c>
      <c r="E19909" t="s">
        <v>1028</v>
      </c>
    </row>
    <row r="19910" spans="2:5" x14ac:dyDescent="0.35">
      <c r="B19910" t="s">
        <v>22674</v>
      </c>
      <c r="C19910" t="s">
        <v>23061</v>
      </c>
      <c r="D19910" t="s">
        <v>23059</v>
      </c>
      <c r="E19910" t="s">
        <v>1028</v>
      </c>
    </row>
    <row r="19911" spans="2:5" x14ac:dyDescent="0.35">
      <c r="B19911" t="s">
        <v>22675</v>
      </c>
      <c r="C19911" t="s">
        <v>23061</v>
      </c>
      <c r="D19911" t="s">
        <v>23059</v>
      </c>
      <c r="E19911" t="s">
        <v>1028</v>
      </c>
    </row>
    <row r="19912" spans="2:5" x14ac:dyDescent="0.35">
      <c r="B19912" t="s">
        <v>22676</v>
      </c>
      <c r="C19912" t="s">
        <v>23061</v>
      </c>
      <c r="D19912" t="s">
        <v>23059</v>
      </c>
      <c r="E19912" t="s">
        <v>1028</v>
      </c>
    </row>
    <row r="19913" spans="2:5" x14ac:dyDescent="0.35">
      <c r="B19913" t="s">
        <v>22677</v>
      </c>
      <c r="C19913" t="s">
        <v>23061</v>
      </c>
      <c r="D19913" t="s">
        <v>23059</v>
      </c>
      <c r="E19913" t="s">
        <v>1028</v>
      </c>
    </row>
    <row r="19914" spans="2:5" x14ac:dyDescent="0.35">
      <c r="B19914" t="s">
        <v>22678</v>
      </c>
      <c r="C19914" t="s">
        <v>23061</v>
      </c>
      <c r="D19914" t="s">
        <v>23059</v>
      </c>
      <c r="E19914" t="s">
        <v>1028</v>
      </c>
    </row>
    <row r="19915" spans="2:5" x14ac:dyDescent="0.35">
      <c r="B19915" t="s">
        <v>3001</v>
      </c>
      <c r="C19915" t="s">
        <v>23061</v>
      </c>
    </row>
    <row r="19916" spans="2:5" x14ac:dyDescent="0.35">
      <c r="B19916" t="s">
        <v>1486</v>
      </c>
      <c r="C19916" t="s">
        <v>23061</v>
      </c>
    </row>
    <row r="19917" spans="2:5" x14ac:dyDescent="0.35">
      <c r="B19917" t="s">
        <v>13517</v>
      </c>
      <c r="C19917" t="s">
        <v>23063</v>
      </c>
      <c r="D19917" t="s">
        <v>13518</v>
      </c>
      <c r="E19917" t="s">
        <v>1062</v>
      </c>
    </row>
    <row r="19918" spans="2:5" x14ac:dyDescent="0.35">
      <c r="B19918" t="s">
        <v>13522</v>
      </c>
      <c r="C19918" t="s">
        <v>23063</v>
      </c>
      <c r="D19918" t="s">
        <v>13523</v>
      </c>
      <c r="E19918" t="s">
        <v>1062</v>
      </c>
    </row>
    <row r="19919" spans="2:5" x14ac:dyDescent="0.35">
      <c r="B19919" t="s">
        <v>13528</v>
      </c>
      <c r="C19919" t="s">
        <v>23063</v>
      </c>
      <c r="D19919" t="s">
        <v>13529</v>
      </c>
      <c r="E19919" t="s">
        <v>1062</v>
      </c>
    </row>
    <row r="19920" spans="2:5" x14ac:dyDescent="0.35">
      <c r="B19920" t="s">
        <v>23064</v>
      </c>
      <c r="C19920" t="s">
        <v>23063</v>
      </c>
      <c r="D19920" t="s">
        <v>23065</v>
      </c>
    </row>
    <row r="19921" spans="2:5" x14ac:dyDescent="0.35">
      <c r="B19921" t="s">
        <v>23066</v>
      </c>
      <c r="C19921" t="s">
        <v>23063</v>
      </c>
      <c r="D19921" t="s">
        <v>3790</v>
      </c>
      <c r="E19921" t="s">
        <v>1062</v>
      </c>
    </row>
    <row r="19922" spans="2:5" x14ac:dyDescent="0.35">
      <c r="B19922" t="s">
        <v>13668</v>
      </c>
      <c r="C19922" t="s">
        <v>23063</v>
      </c>
      <c r="D19922" t="s">
        <v>1175</v>
      </c>
      <c r="E19922" t="s">
        <v>1062</v>
      </c>
    </row>
    <row r="19923" spans="2:5" x14ac:dyDescent="0.35">
      <c r="B19923" t="s">
        <v>13533</v>
      </c>
      <c r="C19923" t="s">
        <v>23063</v>
      </c>
      <c r="D19923" t="s">
        <v>8081</v>
      </c>
      <c r="E19923" t="s">
        <v>1062</v>
      </c>
    </row>
    <row r="19924" spans="2:5" x14ac:dyDescent="0.35">
      <c r="B19924" t="s">
        <v>22341</v>
      </c>
      <c r="C19924" t="s">
        <v>23063</v>
      </c>
      <c r="D19924" t="s">
        <v>14221</v>
      </c>
      <c r="E19924" t="s">
        <v>1062</v>
      </c>
    </row>
    <row r="19925" spans="2:5" x14ac:dyDescent="0.35">
      <c r="B19925" t="s">
        <v>13567</v>
      </c>
      <c r="C19925" t="s">
        <v>23063</v>
      </c>
      <c r="D19925" t="s">
        <v>13568</v>
      </c>
      <c r="E19925" t="s">
        <v>1062</v>
      </c>
    </row>
    <row r="19926" spans="2:5" x14ac:dyDescent="0.35">
      <c r="B19926" t="s">
        <v>13579</v>
      </c>
      <c r="C19926" t="s">
        <v>23063</v>
      </c>
      <c r="D19926" t="s">
        <v>13580</v>
      </c>
      <c r="E19926" t="s">
        <v>1062</v>
      </c>
    </row>
    <row r="19927" spans="2:5" x14ac:dyDescent="0.35">
      <c r="B19927" t="s">
        <v>13581</v>
      </c>
      <c r="C19927" t="s">
        <v>23063</v>
      </c>
      <c r="D19927" t="s">
        <v>13582</v>
      </c>
      <c r="E19927" t="s">
        <v>1062</v>
      </c>
    </row>
    <row r="19928" spans="2:5" x14ac:dyDescent="0.35">
      <c r="B19928" t="s">
        <v>23067</v>
      </c>
      <c r="C19928" t="s">
        <v>23063</v>
      </c>
      <c r="D19928" t="s">
        <v>23068</v>
      </c>
      <c r="E19928" t="s">
        <v>1062</v>
      </c>
    </row>
    <row r="19929" spans="2:5" x14ac:dyDescent="0.35">
      <c r="B19929" t="s">
        <v>13669</v>
      </c>
      <c r="C19929" t="s">
        <v>23063</v>
      </c>
      <c r="D19929" t="s">
        <v>13670</v>
      </c>
      <c r="E19929" t="s">
        <v>1062</v>
      </c>
    </row>
    <row r="19930" spans="2:5" x14ac:dyDescent="0.35">
      <c r="B19930" t="s">
        <v>13583</v>
      </c>
      <c r="C19930" t="s">
        <v>23063</v>
      </c>
      <c r="D19930" t="s">
        <v>8464</v>
      </c>
      <c r="E19930" t="s">
        <v>1062</v>
      </c>
    </row>
    <row r="19931" spans="2:5" x14ac:dyDescent="0.35">
      <c r="B19931" t="s">
        <v>13584</v>
      </c>
      <c r="C19931" t="s">
        <v>23063</v>
      </c>
      <c r="D19931" t="s">
        <v>13585</v>
      </c>
      <c r="E19931" t="s">
        <v>1062</v>
      </c>
    </row>
    <row r="19932" spans="2:5" x14ac:dyDescent="0.35">
      <c r="B19932" t="s">
        <v>23069</v>
      </c>
      <c r="C19932" t="s">
        <v>23063</v>
      </c>
      <c r="D19932" t="s">
        <v>23070</v>
      </c>
      <c r="E19932" t="s">
        <v>1062</v>
      </c>
    </row>
    <row r="19933" spans="2:5" x14ac:dyDescent="0.35">
      <c r="B19933" t="s">
        <v>13588</v>
      </c>
      <c r="C19933" t="s">
        <v>23063</v>
      </c>
      <c r="D19933" t="s">
        <v>13589</v>
      </c>
      <c r="E19933" t="s">
        <v>1062</v>
      </c>
    </row>
    <row r="19934" spans="2:5" x14ac:dyDescent="0.35">
      <c r="B19934" t="s">
        <v>13594</v>
      </c>
      <c r="C19934" t="s">
        <v>23063</v>
      </c>
      <c r="D19934" t="s">
        <v>13595</v>
      </c>
      <c r="E19934" t="s">
        <v>1062</v>
      </c>
    </row>
    <row r="19935" spans="2:5" x14ac:dyDescent="0.35">
      <c r="B19935" t="s">
        <v>13596</v>
      </c>
      <c r="C19935" t="s">
        <v>23063</v>
      </c>
      <c r="D19935" t="s">
        <v>13597</v>
      </c>
      <c r="E19935" t="s">
        <v>1062</v>
      </c>
    </row>
    <row r="19936" spans="2:5" x14ac:dyDescent="0.35">
      <c r="B19936" t="s">
        <v>13598</v>
      </c>
      <c r="C19936" t="s">
        <v>23063</v>
      </c>
      <c r="D19936" t="s">
        <v>1315</v>
      </c>
      <c r="E19936" t="s">
        <v>1062</v>
      </c>
    </row>
    <row r="19937" spans="2:5" x14ac:dyDescent="0.35">
      <c r="B19937" t="s">
        <v>23071</v>
      </c>
      <c r="C19937" t="s">
        <v>23063</v>
      </c>
      <c r="D19937" t="s">
        <v>23072</v>
      </c>
      <c r="E19937" t="s">
        <v>1062</v>
      </c>
    </row>
    <row r="19938" spans="2:5" x14ac:dyDescent="0.35">
      <c r="B19938" t="s">
        <v>13671</v>
      </c>
      <c r="C19938" t="s">
        <v>23063</v>
      </c>
      <c r="D19938" t="s">
        <v>13672</v>
      </c>
      <c r="E19938" t="s">
        <v>1062</v>
      </c>
    </row>
    <row r="19939" spans="2:5" x14ac:dyDescent="0.35">
      <c r="B19939" t="s">
        <v>13604</v>
      </c>
      <c r="C19939" t="s">
        <v>23063</v>
      </c>
      <c r="D19939" t="s">
        <v>13605</v>
      </c>
      <c r="E19939" t="s">
        <v>1062</v>
      </c>
    </row>
    <row r="19940" spans="2:5" x14ac:dyDescent="0.35">
      <c r="B19940" t="s">
        <v>13614</v>
      </c>
      <c r="C19940" t="s">
        <v>23063</v>
      </c>
      <c r="D19940" t="s">
        <v>13615</v>
      </c>
      <c r="E19940" t="s">
        <v>1062</v>
      </c>
    </row>
    <row r="19941" spans="2:5" x14ac:dyDescent="0.35">
      <c r="B19941" t="s">
        <v>13673</v>
      </c>
      <c r="C19941" t="s">
        <v>23063</v>
      </c>
      <c r="D19941" t="s">
        <v>1211</v>
      </c>
      <c r="E19941" t="s">
        <v>1062</v>
      </c>
    </row>
    <row r="19942" spans="2:5" x14ac:dyDescent="0.35">
      <c r="B19942" t="s">
        <v>13674</v>
      </c>
      <c r="C19942" t="s">
        <v>23063</v>
      </c>
      <c r="D19942" t="s">
        <v>3895</v>
      </c>
      <c r="E19942" t="s">
        <v>1062</v>
      </c>
    </row>
    <row r="19943" spans="2:5" x14ac:dyDescent="0.35">
      <c r="B19943" t="s">
        <v>13623</v>
      </c>
      <c r="C19943" t="s">
        <v>23063</v>
      </c>
      <c r="D19943" t="s">
        <v>13624</v>
      </c>
      <c r="E19943" t="s">
        <v>1062</v>
      </c>
    </row>
    <row r="19944" spans="2:5" x14ac:dyDescent="0.35">
      <c r="B19944" t="s">
        <v>13625</v>
      </c>
      <c r="C19944" t="s">
        <v>23063</v>
      </c>
      <c r="D19944" t="s">
        <v>13626</v>
      </c>
      <c r="E19944" t="s">
        <v>1062</v>
      </c>
    </row>
    <row r="19945" spans="2:5" x14ac:dyDescent="0.35">
      <c r="B19945" t="s">
        <v>23073</v>
      </c>
      <c r="C19945" t="s">
        <v>23063</v>
      </c>
      <c r="D19945" t="s">
        <v>3909</v>
      </c>
      <c r="E19945" t="s">
        <v>1062</v>
      </c>
    </row>
    <row r="19946" spans="2:5" x14ac:dyDescent="0.35">
      <c r="B19946" t="s">
        <v>13675</v>
      </c>
      <c r="C19946" t="s">
        <v>23063</v>
      </c>
      <c r="D19946" t="s">
        <v>13676</v>
      </c>
      <c r="E19946" t="s">
        <v>1048</v>
      </c>
    </row>
    <row r="19947" spans="2:5" x14ac:dyDescent="0.35">
      <c r="B19947" t="s">
        <v>1486</v>
      </c>
      <c r="C19947" t="s">
        <v>23063</v>
      </c>
    </row>
    <row r="19948" spans="2:5" x14ac:dyDescent="0.35">
      <c r="B19948" t="s">
        <v>22380</v>
      </c>
      <c r="C19948" t="s">
        <v>23083</v>
      </c>
      <c r="D19948" t="s">
        <v>22892</v>
      </c>
      <c r="E19948" t="s">
        <v>1057</v>
      </c>
    </row>
    <row r="19949" spans="2:5" x14ac:dyDescent="0.35">
      <c r="B19949" t="s">
        <v>22381</v>
      </c>
      <c r="C19949" t="s">
        <v>23083</v>
      </c>
      <c r="D19949" t="s">
        <v>22892</v>
      </c>
      <c r="E19949" t="s">
        <v>1057</v>
      </c>
    </row>
    <row r="19950" spans="2:5" x14ac:dyDescent="0.35">
      <c r="B19950" t="s">
        <v>22097</v>
      </c>
      <c r="C19950" t="s">
        <v>23083</v>
      </c>
      <c r="D19950" t="s">
        <v>22681</v>
      </c>
      <c r="E19950" t="s">
        <v>1057</v>
      </c>
    </row>
    <row r="19951" spans="2:5" x14ac:dyDescent="0.35">
      <c r="B19951" t="s">
        <v>22098</v>
      </c>
      <c r="C19951" t="s">
        <v>23083</v>
      </c>
      <c r="D19951" t="s">
        <v>8201</v>
      </c>
      <c r="E19951" t="s">
        <v>1057</v>
      </c>
    </row>
    <row r="19952" spans="2:5" x14ac:dyDescent="0.35">
      <c r="B19952" t="s">
        <v>22099</v>
      </c>
      <c r="C19952" t="s">
        <v>23083</v>
      </c>
      <c r="D19952" t="s">
        <v>22682</v>
      </c>
      <c r="E19952" t="s">
        <v>1057</v>
      </c>
    </row>
    <row r="19953" spans="2:5" x14ac:dyDescent="0.35">
      <c r="B19953" t="s">
        <v>22384</v>
      </c>
      <c r="C19953" t="s">
        <v>23083</v>
      </c>
      <c r="D19953" t="s">
        <v>22894</v>
      </c>
      <c r="E19953" t="s">
        <v>1057</v>
      </c>
    </row>
    <row r="19954" spans="2:5" x14ac:dyDescent="0.35">
      <c r="B19954" t="s">
        <v>22385</v>
      </c>
      <c r="C19954" t="s">
        <v>23083</v>
      </c>
      <c r="D19954" t="s">
        <v>8502</v>
      </c>
      <c r="E19954" t="s">
        <v>1057</v>
      </c>
    </row>
    <row r="19955" spans="2:5" x14ac:dyDescent="0.35">
      <c r="B19955" t="s">
        <v>22108</v>
      </c>
      <c r="C19955" t="s">
        <v>23083</v>
      </c>
      <c r="D19955" t="s">
        <v>22686</v>
      </c>
      <c r="E19955" t="s">
        <v>1057</v>
      </c>
    </row>
    <row r="19956" spans="2:5" x14ac:dyDescent="0.35">
      <c r="B19956" t="s">
        <v>22109</v>
      </c>
      <c r="C19956" t="s">
        <v>23083</v>
      </c>
      <c r="D19956" t="s">
        <v>8718</v>
      </c>
      <c r="E19956" t="s">
        <v>1057</v>
      </c>
    </row>
    <row r="19957" spans="2:5" x14ac:dyDescent="0.35">
      <c r="B19957" t="s">
        <v>23074</v>
      </c>
      <c r="C19957" t="s">
        <v>23083</v>
      </c>
      <c r="D19957" t="s">
        <v>23084</v>
      </c>
      <c r="E19957" t="s">
        <v>1057</v>
      </c>
    </row>
    <row r="19958" spans="2:5" x14ac:dyDescent="0.35">
      <c r="B19958" t="s">
        <v>22112</v>
      </c>
      <c r="C19958" t="s">
        <v>23083</v>
      </c>
      <c r="D19958" t="s">
        <v>22689</v>
      </c>
      <c r="E19958" t="s">
        <v>1057</v>
      </c>
    </row>
    <row r="19959" spans="2:5" x14ac:dyDescent="0.35">
      <c r="B19959" t="s">
        <v>22387</v>
      </c>
      <c r="C19959" t="s">
        <v>23083</v>
      </c>
      <c r="D19959" t="s">
        <v>22895</v>
      </c>
      <c r="E19959" t="s">
        <v>1032</v>
      </c>
    </row>
    <row r="19960" spans="2:5" x14ac:dyDescent="0.35">
      <c r="B19960" t="s">
        <v>22388</v>
      </c>
      <c r="C19960" t="s">
        <v>23083</v>
      </c>
      <c r="D19960" t="s">
        <v>22896</v>
      </c>
      <c r="E19960" t="s">
        <v>1032</v>
      </c>
    </row>
    <row r="19961" spans="2:5" x14ac:dyDescent="0.35">
      <c r="B19961" t="s">
        <v>22391</v>
      </c>
      <c r="C19961" t="s">
        <v>23083</v>
      </c>
      <c r="D19961" t="s">
        <v>1235</v>
      </c>
      <c r="E19961" t="s">
        <v>1032</v>
      </c>
    </row>
    <row r="19962" spans="2:5" x14ac:dyDescent="0.35">
      <c r="B19962" t="s">
        <v>23075</v>
      </c>
      <c r="C19962" t="s">
        <v>23083</v>
      </c>
      <c r="D19962" t="s">
        <v>23085</v>
      </c>
      <c r="E19962" t="s">
        <v>1032</v>
      </c>
    </row>
    <row r="19963" spans="2:5" x14ac:dyDescent="0.35">
      <c r="B19963" t="s">
        <v>22403</v>
      </c>
      <c r="C19963" t="s">
        <v>23083</v>
      </c>
      <c r="D19963" t="s">
        <v>22908</v>
      </c>
      <c r="E19963" t="s">
        <v>1105</v>
      </c>
    </row>
    <row r="19964" spans="2:5" x14ac:dyDescent="0.35">
      <c r="B19964" t="s">
        <v>22404</v>
      </c>
      <c r="C19964" t="s">
        <v>23083</v>
      </c>
      <c r="D19964" t="s">
        <v>8458</v>
      </c>
      <c r="E19964" t="s">
        <v>1032</v>
      </c>
    </row>
    <row r="19965" spans="2:5" x14ac:dyDescent="0.35">
      <c r="B19965" t="s">
        <v>1295</v>
      </c>
      <c r="C19965" t="s">
        <v>23083</v>
      </c>
      <c r="D19965" t="s">
        <v>1296</v>
      </c>
      <c r="E19965" t="s">
        <v>1032</v>
      </c>
    </row>
    <row r="19966" spans="2:5" x14ac:dyDescent="0.35">
      <c r="B19966" t="s">
        <v>22410</v>
      </c>
      <c r="C19966" t="s">
        <v>23083</v>
      </c>
      <c r="D19966" t="s">
        <v>22914</v>
      </c>
      <c r="E19966" t="s">
        <v>1032</v>
      </c>
    </row>
    <row r="19967" spans="2:5" x14ac:dyDescent="0.35">
      <c r="B19967" t="s">
        <v>1911</v>
      </c>
      <c r="C19967" t="s">
        <v>23083</v>
      </c>
      <c r="D19967" t="s">
        <v>1321</v>
      </c>
      <c r="E19967" t="s">
        <v>1032</v>
      </c>
    </row>
    <row r="19968" spans="2:5" x14ac:dyDescent="0.35">
      <c r="B19968" t="s">
        <v>22412</v>
      </c>
      <c r="C19968" t="s">
        <v>23083</v>
      </c>
      <c r="D19968" t="s">
        <v>22916</v>
      </c>
      <c r="E19968" t="s">
        <v>1032</v>
      </c>
    </row>
    <row r="19969" spans="2:5" x14ac:dyDescent="0.35">
      <c r="B19969" t="s">
        <v>22414</v>
      </c>
      <c r="C19969" t="s">
        <v>23083</v>
      </c>
      <c r="D19969" t="s">
        <v>22917</v>
      </c>
      <c r="E19969" t="s">
        <v>1032</v>
      </c>
    </row>
    <row r="19970" spans="2:5" x14ac:dyDescent="0.35">
      <c r="B19970" t="s">
        <v>22415</v>
      </c>
      <c r="C19970" t="s">
        <v>23083</v>
      </c>
      <c r="D19970" t="s">
        <v>22918</v>
      </c>
      <c r="E19970" t="s">
        <v>1041</v>
      </c>
    </row>
    <row r="19971" spans="2:5" x14ac:dyDescent="0.35">
      <c r="B19971" t="s">
        <v>21618</v>
      </c>
      <c r="C19971" t="s">
        <v>23083</v>
      </c>
      <c r="D19971" t="s">
        <v>21619</v>
      </c>
      <c r="E19971" t="s">
        <v>1046</v>
      </c>
    </row>
    <row r="19972" spans="2:5" x14ac:dyDescent="0.35">
      <c r="B19972" t="s">
        <v>22427</v>
      </c>
      <c r="C19972" t="s">
        <v>23083</v>
      </c>
      <c r="D19972" t="s">
        <v>22929</v>
      </c>
      <c r="E19972" t="s">
        <v>1046</v>
      </c>
    </row>
    <row r="19973" spans="2:5" x14ac:dyDescent="0.35">
      <c r="B19973" t="s">
        <v>22151</v>
      </c>
      <c r="C19973" t="s">
        <v>23083</v>
      </c>
      <c r="D19973" t="s">
        <v>22715</v>
      </c>
      <c r="E19973" t="s">
        <v>1046</v>
      </c>
    </row>
    <row r="19974" spans="2:5" x14ac:dyDescent="0.35">
      <c r="B19974" t="s">
        <v>22152</v>
      </c>
      <c r="C19974" t="s">
        <v>23083</v>
      </c>
      <c r="D19974" t="s">
        <v>22716</v>
      </c>
      <c r="E19974" t="s">
        <v>1046</v>
      </c>
    </row>
    <row r="19975" spans="2:5" x14ac:dyDescent="0.35">
      <c r="B19975" t="s">
        <v>22155</v>
      </c>
      <c r="C19975" t="s">
        <v>23083</v>
      </c>
      <c r="D19975" t="s">
        <v>22718</v>
      </c>
      <c r="E19975" t="s">
        <v>1046</v>
      </c>
    </row>
    <row r="19976" spans="2:5" x14ac:dyDescent="0.35">
      <c r="B19976" t="s">
        <v>22434</v>
      </c>
      <c r="C19976" t="s">
        <v>23083</v>
      </c>
      <c r="D19976" t="s">
        <v>22935</v>
      </c>
      <c r="E19976" t="s">
        <v>1046</v>
      </c>
    </row>
    <row r="19977" spans="2:5" x14ac:dyDescent="0.35">
      <c r="B19977" t="s">
        <v>22435</v>
      </c>
      <c r="C19977" t="s">
        <v>23083</v>
      </c>
      <c r="D19977" t="s">
        <v>22936</v>
      </c>
      <c r="E19977" t="s">
        <v>1046</v>
      </c>
    </row>
    <row r="19978" spans="2:5" x14ac:dyDescent="0.35">
      <c r="B19978" t="s">
        <v>22161</v>
      </c>
      <c r="C19978" t="s">
        <v>23083</v>
      </c>
      <c r="D19978" t="s">
        <v>22723</v>
      </c>
      <c r="E19978" t="s">
        <v>1059</v>
      </c>
    </row>
    <row r="19979" spans="2:5" x14ac:dyDescent="0.35">
      <c r="B19979" t="s">
        <v>22166</v>
      </c>
      <c r="C19979" t="s">
        <v>23083</v>
      </c>
      <c r="D19979" t="s">
        <v>22727</v>
      </c>
      <c r="E19979" t="s">
        <v>1059</v>
      </c>
    </row>
    <row r="19980" spans="2:5" x14ac:dyDescent="0.35">
      <c r="B19980" t="s">
        <v>22475</v>
      </c>
      <c r="C19980" t="s">
        <v>23083</v>
      </c>
      <c r="D19980" t="s">
        <v>22961</v>
      </c>
      <c r="E19980" t="s">
        <v>1028</v>
      </c>
    </row>
    <row r="19981" spans="2:5" x14ac:dyDescent="0.35">
      <c r="B19981" t="s">
        <v>22482</v>
      </c>
      <c r="C19981" t="s">
        <v>23083</v>
      </c>
      <c r="D19981" t="s">
        <v>8050</v>
      </c>
      <c r="E19981" t="s">
        <v>1105</v>
      </c>
    </row>
    <row r="19982" spans="2:5" x14ac:dyDescent="0.35">
      <c r="B19982" t="s">
        <v>23076</v>
      </c>
      <c r="C19982" t="s">
        <v>23083</v>
      </c>
      <c r="D19982" t="s">
        <v>9192</v>
      </c>
      <c r="E19982" t="s">
        <v>1105</v>
      </c>
    </row>
    <row r="19983" spans="2:5" x14ac:dyDescent="0.35">
      <c r="B19983" t="s">
        <v>22245</v>
      </c>
      <c r="C19983" t="s">
        <v>23083</v>
      </c>
      <c r="D19983" t="s">
        <v>22789</v>
      </c>
      <c r="E19983" t="s">
        <v>1105</v>
      </c>
    </row>
    <row r="19984" spans="2:5" x14ac:dyDescent="0.35">
      <c r="B19984" t="s">
        <v>22486</v>
      </c>
      <c r="C19984" t="s">
        <v>23083</v>
      </c>
      <c r="D19984" t="s">
        <v>1254</v>
      </c>
      <c r="E19984" t="s">
        <v>1105</v>
      </c>
    </row>
    <row r="19985" spans="2:5" x14ac:dyDescent="0.35">
      <c r="B19985" t="s">
        <v>22258</v>
      </c>
      <c r="C19985" t="s">
        <v>23083</v>
      </c>
      <c r="D19985" t="s">
        <v>19831</v>
      </c>
      <c r="E19985" t="s">
        <v>1105</v>
      </c>
    </row>
    <row r="19986" spans="2:5" x14ac:dyDescent="0.35">
      <c r="B19986" t="s">
        <v>22259</v>
      </c>
      <c r="C19986" t="s">
        <v>23083</v>
      </c>
      <c r="D19986" t="s">
        <v>22796</v>
      </c>
      <c r="E19986" t="s">
        <v>1105</v>
      </c>
    </row>
    <row r="19987" spans="2:5" x14ac:dyDescent="0.35">
      <c r="B19987" t="s">
        <v>22489</v>
      </c>
      <c r="C19987" t="s">
        <v>23083</v>
      </c>
      <c r="D19987" t="s">
        <v>22973</v>
      </c>
      <c r="E19987" t="s">
        <v>1105</v>
      </c>
    </row>
    <row r="19988" spans="2:5" x14ac:dyDescent="0.35">
      <c r="B19988" t="s">
        <v>22491</v>
      </c>
      <c r="C19988" t="s">
        <v>23083</v>
      </c>
      <c r="D19988" t="s">
        <v>22974</v>
      </c>
      <c r="E19988" t="s">
        <v>1105</v>
      </c>
    </row>
    <row r="19989" spans="2:5" x14ac:dyDescent="0.35">
      <c r="B19989" t="s">
        <v>22271</v>
      </c>
      <c r="C19989" t="s">
        <v>23083</v>
      </c>
      <c r="D19989" t="s">
        <v>22806</v>
      </c>
      <c r="E19989" t="s">
        <v>1105</v>
      </c>
    </row>
    <row r="19990" spans="2:5" x14ac:dyDescent="0.35">
      <c r="B19990" t="s">
        <v>22500</v>
      </c>
      <c r="C19990" t="s">
        <v>23083</v>
      </c>
      <c r="D19990" t="s">
        <v>22981</v>
      </c>
      <c r="E19990" t="s">
        <v>1105</v>
      </c>
    </row>
    <row r="19991" spans="2:5" x14ac:dyDescent="0.35">
      <c r="B19991" t="s">
        <v>22506</v>
      </c>
      <c r="C19991" t="s">
        <v>23083</v>
      </c>
      <c r="D19991" t="s">
        <v>22986</v>
      </c>
      <c r="E19991" t="s">
        <v>1041</v>
      </c>
    </row>
    <row r="19992" spans="2:5" x14ac:dyDescent="0.35">
      <c r="B19992" t="s">
        <v>22507</v>
      </c>
      <c r="C19992" t="s">
        <v>23083</v>
      </c>
      <c r="D19992" t="s">
        <v>22987</v>
      </c>
      <c r="E19992" t="s">
        <v>1041</v>
      </c>
    </row>
    <row r="19993" spans="2:5" x14ac:dyDescent="0.35">
      <c r="B19993" t="s">
        <v>22512</v>
      </c>
      <c r="C19993" t="s">
        <v>23083</v>
      </c>
      <c r="D19993" t="s">
        <v>22991</v>
      </c>
      <c r="E19993" t="s">
        <v>1041</v>
      </c>
    </row>
    <row r="19994" spans="2:5" x14ac:dyDescent="0.35">
      <c r="B19994" t="s">
        <v>22513</v>
      </c>
      <c r="C19994" t="s">
        <v>23083</v>
      </c>
      <c r="D19994" t="s">
        <v>22992</v>
      </c>
      <c r="E19994" t="s">
        <v>1041</v>
      </c>
    </row>
    <row r="19995" spans="2:5" x14ac:dyDescent="0.35">
      <c r="B19995" t="s">
        <v>22290</v>
      </c>
      <c r="C19995" t="s">
        <v>23083</v>
      </c>
      <c r="D19995" t="s">
        <v>22818</v>
      </c>
      <c r="E19995" t="s">
        <v>1041</v>
      </c>
    </row>
    <row r="19996" spans="2:5" x14ac:dyDescent="0.35">
      <c r="B19996" t="s">
        <v>22518</v>
      </c>
      <c r="C19996" t="s">
        <v>23083</v>
      </c>
      <c r="D19996" t="s">
        <v>22997</v>
      </c>
      <c r="E19996" t="s">
        <v>1032</v>
      </c>
    </row>
    <row r="19997" spans="2:5" x14ac:dyDescent="0.35">
      <c r="B19997" t="s">
        <v>22522</v>
      </c>
      <c r="C19997" t="s">
        <v>23083</v>
      </c>
      <c r="D19997" t="s">
        <v>23001</v>
      </c>
      <c r="E19997" t="s">
        <v>1041</v>
      </c>
    </row>
    <row r="19998" spans="2:5" x14ac:dyDescent="0.35">
      <c r="B19998" t="s">
        <v>22528</v>
      </c>
      <c r="C19998" t="s">
        <v>23083</v>
      </c>
      <c r="D19998" t="s">
        <v>23007</v>
      </c>
      <c r="E19998" t="s">
        <v>1041</v>
      </c>
    </row>
    <row r="19999" spans="2:5" x14ac:dyDescent="0.35">
      <c r="B19999" t="s">
        <v>22318</v>
      </c>
      <c r="C19999" t="s">
        <v>23083</v>
      </c>
      <c r="D19999" t="s">
        <v>22843</v>
      </c>
      <c r="E19999" t="s">
        <v>1105</v>
      </c>
    </row>
    <row r="20000" spans="2:5" x14ac:dyDescent="0.35">
      <c r="B20000" t="s">
        <v>22529</v>
      </c>
      <c r="C20000" t="s">
        <v>23083</v>
      </c>
      <c r="D20000" t="s">
        <v>23008</v>
      </c>
      <c r="E20000" t="s">
        <v>1041</v>
      </c>
    </row>
    <row r="20001" spans="2:5" x14ac:dyDescent="0.35">
      <c r="B20001" t="s">
        <v>22539</v>
      </c>
      <c r="C20001" t="s">
        <v>23083</v>
      </c>
      <c r="D20001" t="s">
        <v>23016</v>
      </c>
      <c r="E20001" t="s">
        <v>1041</v>
      </c>
    </row>
    <row r="20002" spans="2:5" x14ac:dyDescent="0.35">
      <c r="B20002" t="s">
        <v>13515</v>
      </c>
      <c r="C20002" t="s">
        <v>23083</v>
      </c>
      <c r="D20002" t="s">
        <v>13516</v>
      </c>
      <c r="E20002" t="s">
        <v>1062</v>
      </c>
    </row>
    <row r="20003" spans="2:5" x14ac:dyDescent="0.35">
      <c r="B20003" t="s">
        <v>13517</v>
      </c>
      <c r="C20003" t="s">
        <v>23083</v>
      </c>
      <c r="D20003" t="s">
        <v>13518</v>
      </c>
      <c r="E20003" t="s">
        <v>1062</v>
      </c>
    </row>
    <row r="20004" spans="2:5" x14ac:dyDescent="0.35">
      <c r="B20004" t="s">
        <v>13522</v>
      </c>
      <c r="C20004" t="s">
        <v>23083</v>
      </c>
      <c r="D20004" t="s">
        <v>13523</v>
      </c>
      <c r="E20004" t="s">
        <v>1062</v>
      </c>
    </row>
    <row r="20005" spans="2:5" x14ac:dyDescent="0.35">
      <c r="B20005" t="s">
        <v>13524</v>
      </c>
      <c r="C20005" t="s">
        <v>23083</v>
      </c>
      <c r="D20005" t="s">
        <v>13525</v>
      </c>
      <c r="E20005" t="s">
        <v>1062</v>
      </c>
    </row>
    <row r="20006" spans="2:5" x14ac:dyDescent="0.35">
      <c r="B20006" t="s">
        <v>13526</v>
      </c>
      <c r="C20006" t="s">
        <v>23083</v>
      </c>
      <c r="D20006" t="s">
        <v>13527</v>
      </c>
      <c r="E20006" t="s">
        <v>1062</v>
      </c>
    </row>
    <row r="20007" spans="2:5" x14ac:dyDescent="0.35">
      <c r="B20007" t="s">
        <v>13528</v>
      </c>
      <c r="C20007" t="s">
        <v>23083</v>
      </c>
      <c r="D20007" t="s">
        <v>13529</v>
      </c>
      <c r="E20007" t="s">
        <v>1062</v>
      </c>
    </row>
    <row r="20008" spans="2:5" x14ac:dyDescent="0.35">
      <c r="B20008" t="s">
        <v>23077</v>
      </c>
      <c r="C20008" t="s">
        <v>23083</v>
      </c>
      <c r="D20008" t="s">
        <v>23086</v>
      </c>
      <c r="E20008" t="s">
        <v>1062</v>
      </c>
    </row>
    <row r="20009" spans="2:5" x14ac:dyDescent="0.35">
      <c r="B20009" t="s">
        <v>23064</v>
      </c>
      <c r="C20009" t="s">
        <v>23083</v>
      </c>
      <c r="D20009" t="s">
        <v>23065</v>
      </c>
    </row>
    <row r="20010" spans="2:5" x14ac:dyDescent="0.35">
      <c r="B20010" t="s">
        <v>13668</v>
      </c>
      <c r="C20010" t="s">
        <v>23083</v>
      </c>
      <c r="D20010" t="s">
        <v>1175</v>
      </c>
      <c r="E20010" t="s">
        <v>1062</v>
      </c>
    </row>
    <row r="20011" spans="2:5" x14ac:dyDescent="0.35">
      <c r="B20011" t="s">
        <v>23078</v>
      </c>
      <c r="C20011" t="s">
        <v>23083</v>
      </c>
      <c r="D20011" t="s">
        <v>23087</v>
      </c>
      <c r="E20011" t="s">
        <v>1062</v>
      </c>
    </row>
    <row r="20012" spans="2:5" x14ac:dyDescent="0.35">
      <c r="B20012" t="s">
        <v>13532</v>
      </c>
      <c r="C20012" t="s">
        <v>23083</v>
      </c>
      <c r="D20012" t="s">
        <v>8027</v>
      </c>
      <c r="E20012" t="s">
        <v>1062</v>
      </c>
    </row>
    <row r="20013" spans="2:5" x14ac:dyDescent="0.35">
      <c r="B20013" t="s">
        <v>13533</v>
      </c>
      <c r="C20013" t="s">
        <v>23083</v>
      </c>
      <c r="D20013" t="s">
        <v>8081</v>
      </c>
      <c r="E20013" t="s">
        <v>1062</v>
      </c>
    </row>
    <row r="20014" spans="2:5" x14ac:dyDescent="0.35">
      <c r="B20014" t="s">
        <v>13534</v>
      </c>
      <c r="C20014" t="s">
        <v>23083</v>
      </c>
      <c r="D20014" t="s">
        <v>13535</v>
      </c>
      <c r="E20014" t="s">
        <v>1062</v>
      </c>
    </row>
    <row r="20015" spans="2:5" x14ac:dyDescent="0.35">
      <c r="B20015" t="s">
        <v>13536</v>
      </c>
      <c r="C20015" t="s">
        <v>23083</v>
      </c>
      <c r="D20015" t="s">
        <v>13537</v>
      </c>
      <c r="E20015" t="s">
        <v>1062</v>
      </c>
    </row>
    <row r="20016" spans="2:5" x14ac:dyDescent="0.35">
      <c r="B20016" t="s">
        <v>13538</v>
      </c>
      <c r="C20016" t="s">
        <v>23083</v>
      </c>
      <c r="D20016" t="s">
        <v>13539</v>
      </c>
      <c r="E20016" t="s">
        <v>1062</v>
      </c>
    </row>
    <row r="20017" spans="2:5" x14ac:dyDescent="0.35">
      <c r="B20017" t="s">
        <v>13540</v>
      </c>
      <c r="C20017" t="s">
        <v>23083</v>
      </c>
      <c r="D20017" t="s">
        <v>13541</v>
      </c>
      <c r="E20017" t="s">
        <v>1062</v>
      </c>
    </row>
    <row r="20018" spans="2:5" x14ac:dyDescent="0.35">
      <c r="B20018" t="s">
        <v>13544</v>
      </c>
      <c r="C20018" t="s">
        <v>23083</v>
      </c>
      <c r="D20018" t="s">
        <v>8225</v>
      </c>
      <c r="E20018" t="s">
        <v>1062</v>
      </c>
    </row>
    <row r="20019" spans="2:5" x14ac:dyDescent="0.35">
      <c r="B20019" t="s">
        <v>23079</v>
      </c>
      <c r="C20019" t="s">
        <v>23083</v>
      </c>
      <c r="D20019" t="s">
        <v>1252</v>
      </c>
      <c r="E20019" t="s">
        <v>1062</v>
      </c>
    </row>
    <row r="20020" spans="2:5" x14ac:dyDescent="0.35">
      <c r="B20020" t="s">
        <v>13556</v>
      </c>
      <c r="C20020" t="s">
        <v>23083</v>
      </c>
      <c r="D20020" t="s">
        <v>13557</v>
      </c>
      <c r="E20020" t="s">
        <v>1062</v>
      </c>
    </row>
    <row r="20021" spans="2:5" x14ac:dyDescent="0.35">
      <c r="B20021" t="s">
        <v>22343</v>
      </c>
      <c r="C20021" t="s">
        <v>23083</v>
      </c>
      <c r="D20021" t="s">
        <v>22862</v>
      </c>
      <c r="E20021" t="s">
        <v>1062</v>
      </c>
    </row>
    <row r="20022" spans="2:5" x14ac:dyDescent="0.35">
      <c r="B20022" t="s">
        <v>13567</v>
      </c>
      <c r="C20022" t="s">
        <v>23083</v>
      </c>
      <c r="D20022" t="s">
        <v>13568</v>
      </c>
      <c r="E20022" t="s">
        <v>1062</v>
      </c>
    </row>
    <row r="20023" spans="2:5" x14ac:dyDescent="0.35">
      <c r="B20023" t="s">
        <v>13571</v>
      </c>
      <c r="C20023" t="s">
        <v>23083</v>
      </c>
      <c r="D20023" t="s">
        <v>13572</v>
      </c>
      <c r="E20023" t="s">
        <v>1062</v>
      </c>
    </row>
    <row r="20024" spans="2:5" x14ac:dyDescent="0.35">
      <c r="B20024" t="s">
        <v>13579</v>
      </c>
      <c r="C20024" t="s">
        <v>23083</v>
      </c>
      <c r="D20024" t="s">
        <v>13580</v>
      </c>
      <c r="E20024" t="s">
        <v>1062</v>
      </c>
    </row>
    <row r="20025" spans="2:5" x14ac:dyDescent="0.35">
      <c r="B20025" t="s">
        <v>13581</v>
      </c>
      <c r="C20025" t="s">
        <v>23083</v>
      </c>
      <c r="D20025" t="s">
        <v>13582</v>
      </c>
      <c r="E20025" t="s">
        <v>1062</v>
      </c>
    </row>
    <row r="20026" spans="2:5" x14ac:dyDescent="0.35">
      <c r="B20026" t="s">
        <v>13669</v>
      </c>
      <c r="C20026" t="s">
        <v>23083</v>
      </c>
      <c r="D20026" t="s">
        <v>13670</v>
      </c>
      <c r="E20026" t="s">
        <v>1062</v>
      </c>
    </row>
    <row r="20027" spans="2:5" x14ac:dyDescent="0.35">
      <c r="B20027" t="s">
        <v>13583</v>
      </c>
      <c r="C20027" t="s">
        <v>23083</v>
      </c>
      <c r="D20027" t="s">
        <v>8464</v>
      </c>
      <c r="E20027" t="s">
        <v>1062</v>
      </c>
    </row>
    <row r="20028" spans="2:5" x14ac:dyDescent="0.35">
      <c r="B20028" t="s">
        <v>13584</v>
      </c>
      <c r="C20028" t="s">
        <v>23083</v>
      </c>
      <c r="D20028" t="s">
        <v>13585</v>
      </c>
      <c r="E20028" t="s">
        <v>1062</v>
      </c>
    </row>
    <row r="20029" spans="2:5" x14ac:dyDescent="0.35">
      <c r="B20029" t="s">
        <v>13586</v>
      </c>
      <c r="C20029" t="s">
        <v>23083</v>
      </c>
      <c r="D20029" t="s">
        <v>13587</v>
      </c>
      <c r="E20029" t="s">
        <v>1062</v>
      </c>
    </row>
    <row r="20030" spans="2:5" x14ac:dyDescent="0.35">
      <c r="B20030" t="s">
        <v>23080</v>
      </c>
      <c r="C20030" t="s">
        <v>23083</v>
      </c>
      <c r="D20030" t="s">
        <v>23088</v>
      </c>
      <c r="E20030" t="s">
        <v>1062</v>
      </c>
    </row>
    <row r="20031" spans="2:5" x14ac:dyDescent="0.35">
      <c r="B20031" t="s">
        <v>23081</v>
      </c>
      <c r="C20031" t="s">
        <v>23083</v>
      </c>
      <c r="D20031" t="s">
        <v>23089</v>
      </c>
      <c r="E20031" t="s">
        <v>1062</v>
      </c>
    </row>
    <row r="20032" spans="2:5" x14ac:dyDescent="0.35">
      <c r="B20032" t="s">
        <v>13594</v>
      </c>
      <c r="C20032" t="s">
        <v>23083</v>
      </c>
      <c r="D20032" t="s">
        <v>13595</v>
      </c>
      <c r="E20032" t="s">
        <v>1062</v>
      </c>
    </row>
    <row r="20033" spans="2:5" x14ac:dyDescent="0.35">
      <c r="B20033" t="s">
        <v>13596</v>
      </c>
      <c r="C20033" t="s">
        <v>23083</v>
      </c>
      <c r="D20033" t="s">
        <v>13597</v>
      </c>
      <c r="E20033" t="s">
        <v>1062</v>
      </c>
    </row>
    <row r="20034" spans="2:5" x14ac:dyDescent="0.35">
      <c r="B20034" t="s">
        <v>13598</v>
      </c>
      <c r="C20034" t="s">
        <v>23083</v>
      </c>
      <c r="D20034" t="s">
        <v>1315</v>
      </c>
      <c r="E20034" t="s">
        <v>1062</v>
      </c>
    </row>
    <row r="20035" spans="2:5" x14ac:dyDescent="0.35">
      <c r="B20035" t="s">
        <v>13600</v>
      </c>
      <c r="C20035" t="s">
        <v>23083</v>
      </c>
      <c r="D20035" t="s">
        <v>13601</v>
      </c>
      <c r="E20035" t="s">
        <v>1062</v>
      </c>
    </row>
    <row r="20036" spans="2:5" x14ac:dyDescent="0.35">
      <c r="B20036" t="s">
        <v>13602</v>
      </c>
      <c r="C20036" t="s">
        <v>23083</v>
      </c>
      <c r="D20036" t="s">
        <v>1317</v>
      </c>
      <c r="E20036" t="s">
        <v>1062</v>
      </c>
    </row>
    <row r="20037" spans="2:5" x14ac:dyDescent="0.35">
      <c r="B20037" t="s">
        <v>13604</v>
      </c>
      <c r="C20037" t="s">
        <v>23083</v>
      </c>
      <c r="D20037" t="s">
        <v>13605</v>
      </c>
      <c r="E20037" t="s">
        <v>1062</v>
      </c>
    </row>
    <row r="20038" spans="2:5" x14ac:dyDescent="0.35">
      <c r="B20038" t="s">
        <v>13606</v>
      </c>
      <c r="C20038" t="s">
        <v>23083</v>
      </c>
      <c r="D20038" t="s">
        <v>13607</v>
      </c>
      <c r="E20038" t="s">
        <v>1062</v>
      </c>
    </row>
    <row r="20039" spans="2:5" x14ac:dyDescent="0.35">
      <c r="B20039" t="s">
        <v>13617</v>
      </c>
      <c r="C20039" t="s">
        <v>23083</v>
      </c>
      <c r="D20039" t="s">
        <v>13618</v>
      </c>
      <c r="E20039" t="s">
        <v>1062</v>
      </c>
    </row>
    <row r="20040" spans="2:5" x14ac:dyDescent="0.35">
      <c r="B20040" t="s">
        <v>13625</v>
      </c>
      <c r="C20040" t="s">
        <v>23083</v>
      </c>
      <c r="D20040" t="s">
        <v>13626</v>
      </c>
      <c r="E20040" t="s">
        <v>1062</v>
      </c>
    </row>
    <row r="20041" spans="2:5" x14ac:dyDescent="0.35">
      <c r="B20041" t="s">
        <v>13633</v>
      </c>
      <c r="C20041" t="s">
        <v>23083</v>
      </c>
      <c r="D20041" t="s">
        <v>13634</v>
      </c>
      <c r="E20041" t="s">
        <v>1062</v>
      </c>
    </row>
    <row r="20042" spans="2:5" x14ac:dyDescent="0.35">
      <c r="B20042" t="s">
        <v>23082</v>
      </c>
      <c r="C20042" t="s">
        <v>23083</v>
      </c>
      <c r="D20042" t="s">
        <v>1369</v>
      </c>
      <c r="E20042" t="s">
        <v>1062</v>
      </c>
    </row>
    <row r="20043" spans="2:5" x14ac:dyDescent="0.35">
      <c r="B20043" t="s">
        <v>21807</v>
      </c>
      <c r="C20043" t="s">
        <v>23083</v>
      </c>
      <c r="D20043" t="s">
        <v>21808</v>
      </c>
      <c r="E20043" t="s">
        <v>1048</v>
      </c>
    </row>
    <row r="20044" spans="2:5" x14ac:dyDescent="0.35">
      <c r="B20044" t="s">
        <v>22374</v>
      </c>
      <c r="C20044" t="s">
        <v>23083</v>
      </c>
      <c r="D20044" t="s">
        <v>19769</v>
      </c>
      <c r="E20044" t="s">
        <v>4149</v>
      </c>
    </row>
    <row r="20045" spans="2:5" x14ac:dyDescent="0.35">
      <c r="B20045" t="s">
        <v>22576</v>
      </c>
      <c r="C20045" t="s">
        <v>23083</v>
      </c>
      <c r="D20045" t="s">
        <v>4349</v>
      </c>
      <c r="E20045" t="s">
        <v>1050</v>
      </c>
    </row>
    <row r="20046" spans="2:5" x14ac:dyDescent="0.35">
      <c r="B20046" t="s">
        <v>22582</v>
      </c>
      <c r="C20046" t="s">
        <v>23083</v>
      </c>
      <c r="D20046" t="s">
        <v>23050</v>
      </c>
      <c r="E20046" t="s">
        <v>1050</v>
      </c>
    </row>
    <row r="20047" spans="2:5" x14ac:dyDescent="0.35">
      <c r="B20047" t="s">
        <v>22590</v>
      </c>
      <c r="C20047" t="s">
        <v>23083</v>
      </c>
      <c r="D20047" t="s">
        <v>23052</v>
      </c>
      <c r="E20047" t="s">
        <v>1050</v>
      </c>
    </row>
    <row r="20048" spans="2:5" x14ac:dyDescent="0.35">
      <c r="B20048" t="s">
        <v>22601</v>
      </c>
      <c r="C20048" t="s">
        <v>23083</v>
      </c>
      <c r="D20048" t="s">
        <v>23056</v>
      </c>
      <c r="E20048" t="s">
        <v>1050</v>
      </c>
    </row>
    <row r="20049" spans="2:5" x14ac:dyDescent="0.35">
      <c r="B20049" t="s">
        <v>1486</v>
      </c>
      <c r="C20049" t="s">
        <v>23083</v>
      </c>
    </row>
    <row r="20050" spans="2:5" x14ac:dyDescent="0.35">
      <c r="B20050" t="s">
        <v>1783</v>
      </c>
      <c r="C20050" t="s">
        <v>23090</v>
      </c>
      <c r="D20050" t="s">
        <v>3028</v>
      </c>
      <c r="E20050" t="s">
        <v>1057</v>
      </c>
    </row>
    <row r="20051" spans="2:5" x14ac:dyDescent="0.35">
      <c r="B20051" t="s">
        <v>1855</v>
      </c>
      <c r="C20051" t="s">
        <v>23090</v>
      </c>
      <c r="D20051" t="s">
        <v>3099</v>
      </c>
      <c r="E20051" t="s">
        <v>1032</v>
      </c>
    </row>
    <row r="20052" spans="2:5" x14ac:dyDescent="0.35">
      <c r="B20052" t="s">
        <v>1867</v>
      </c>
      <c r="C20052" t="s">
        <v>23090</v>
      </c>
      <c r="D20052" t="s">
        <v>3108</v>
      </c>
      <c r="E20052" t="s">
        <v>1032</v>
      </c>
    </row>
    <row r="20053" spans="2:5" x14ac:dyDescent="0.35">
      <c r="B20053" t="s">
        <v>1898</v>
      </c>
      <c r="C20053" t="s">
        <v>23090</v>
      </c>
      <c r="D20053" t="s">
        <v>3133</v>
      </c>
      <c r="E20053" t="s">
        <v>1032</v>
      </c>
    </row>
    <row r="20054" spans="2:5" x14ac:dyDescent="0.35">
      <c r="B20054" t="s">
        <v>1906</v>
      </c>
      <c r="C20054" t="s">
        <v>23090</v>
      </c>
      <c r="D20054" t="s">
        <v>3141</v>
      </c>
      <c r="E20054" t="s">
        <v>1032</v>
      </c>
    </row>
    <row r="20055" spans="2:5" x14ac:dyDescent="0.35">
      <c r="B20055" t="s">
        <v>13681</v>
      </c>
      <c r="C20055" t="s">
        <v>23090</v>
      </c>
      <c r="D20055" t="s">
        <v>13682</v>
      </c>
    </row>
    <row r="20056" spans="2:5" x14ac:dyDescent="0.35">
      <c r="B20056" t="s">
        <v>1977</v>
      </c>
      <c r="C20056" t="s">
        <v>23090</v>
      </c>
      <c r="D20056" t="s">
        <v>3208</v>
      </c>
      <c r="E20056" t="s">
        <v>1046</v>
      </c>
    </row>
    <row r="20057" spans="2:5" x14ac:dyDescent="0.35">
      <c r="B20057" t="s">
        <v>2001</v>
      </c>
      <c r="C20057" t="s">
        <v>23090</v>
      </c>
      <c r="D20057" t="s">
        <v>3232</v>
      </c>
      <c r="E20057" t="s">
        <v>1046</v>
      </c>
    </row>
    <row r="20058" spans="2:5" x14ac:dyDescent="0.35">
      <c r="B20058" t="s">
        <v>13687</v>
      </c>
      <c r="C20058" t="s">
        <v>23090</v>
      </c>
      <c r="D20058" t="s">
        <v>13688</v>
      </c>
    </row>
    <row r="20059" spans="2:5" x14ac:dyDescent="0.35">
      <c r="B20059" t="s">
        <v>2019</v>
      </c>
      <c r="C20059" t="s">
        <v>23090</v>
      </c>
      <c r="D20059" t="s">
        <v>3250</v>
      </c>
      <c r="E20059" t="s">
        <v>1046</v>
      </c>
    </row>
    <row r="20060" spans="2:5" x14ac:dyDescent="0.35">
      <c r="B20060" t="s">
        <v>2035</v>
      </c>
      <c r="C20060" t="s">
        <v>23090</v>
      </c>
      <c r="D20060" t="s">
        <v>3265</v>
      </c>
      <c r="E20060" t="s">
        <v>1046</v>
      </c>
    </row>
    <row r="20061" spans="2:5" x14ac:dyDescent="0.35">
      <c r="B20061" t="s">
        <v>2051</v>
      </c>
      <c r="C20061" t="s">
        <v>23090</v>
      </c>
      <c r="D20061" t="s">
        <v>3279</v>
      </c>
      <c r="E20061" t="s">
        <v>1059</v>
      </c>
    </row>
    <row r="20062" spans="2:5" x14ac:dyDescent="0.35">
      <c r="B20062" t="s">
        <v>2066</v>
      </c>
      <c r="C20062" t="s">
        <v>23090</v>
      </c>
      <c r="D20062" t="s">
        <v>3292</v>
      </c>
      <c r="E20062" t="s">
        <v>1059</v>
      </c>
    </row>
    <row r="20063" spans="2:5" x14ac:dyDescent="0.35">
      <c r="B20063" t="s">
        <v>2089</v>
      </c>
      <c r="C20063" t="s">
        <v>23090</v>
      </c>
      <c r="D20063" t="s">
        <v>3313</v>
      </c>
      <c r="E20063" t="s">
        <v>1059</v>
      </c>
    </row>
    <row r="20064" spans="2:5" x14ac:dyDescent="0.35">
      <c r="B20064" t="s">
        <v>2154</v>
      </c>
      <c r="C20064" t="s">
        <v>23090</v>
      </c>
      <c r="D20064" t="s">
        <v>3373</v>
      </c>
      <c r="E20064" t="s">
        <v>1028</v>
      </c>
    </row>
    <row r="20065" spans="2:5" x14ac:dyDescent="0.35">
      <c r="B20065" t="s">
        <v>2164</v>
      </c>
      <c r="C20065" t="s">
        <v>23090</v>
      </c>
      <c r="D20065" t="s">
        <v>3378</v>
      </c>
      <c r="E20065" t="s">
        <v>1028</v>
      </c>
    </row>
    <row r="20066" spans="2:5" x14ac:dyDescent="0.35">
      <c r="B20066" t="s">
        <v>2169</v>
      </c>
      <c r="C20066" t="s">
        <v>23090</v>
      </c>
      <c r="D20066" t="s">
        <v>3381</v>
      </c>
      <c r="E20066" t="s">
        <v>1028</v>
      </c>
    </row>
    <row r="20067" spans="2:5" x14ac:dyDescent="0.35">
      <c r="B20067" t="s">
        <v>2177</v>
      </c>
      <c r="C20067" t="s">
        <v>23090</v>
      </c>
      <c r="D20067" t="s">
        <v>3387</v>
      </c>
      <c r="E20067" t="s">
        <v>1028</v>
      </c>
    </row>
    <row r="20068" spans="2:5" x14ac:dyDescent="0.35">
      <c r="B20068" t="s">
        <v>2224</v>
      </c>
      <c r="C20068" t="s">
        <v>23090</v>
      </c>
      <c r="D20068" t="s">
        <v>3433</v>
      </c>
      <c r="E20068" t="s">
        <v>1028</v>
      </c>
    </row>
    <row r="20069" spans="2:5" x14ac:dyDescent="0.35">
      <c r="B20069" t="s">
        <v>2270</v>
      </c>
      <c r="C20069" t="s">
        <v>23090</v>
      </c>
      <c r="D20069" t="s">
        <v>3476</v>
      </c>
      <c r="E20069" t="s">
        <v>1028</v>
      </c>
    </row>
    <row r="20070" spans="2:5" x14ac:dyDescent="0.35">
      <c r="B20070" t="s">
        <v>2372</v>
      </c>
      <c r="C20070" t="s">
        <v>23090</v>
      </c>
      <c r="D20070" t="s">
        <v>3576</v>
      </c>
      <c r="E20070" t="s">
        <v>1105</v>
      </c>
    </row>
    <row r="20071" spans="2:5" x14ac:dyDescent="0.35">
      <c r="B20071" t="s">
        <v>2392</v>
      </c>
      <c r="C20071" t="s">
        <v>23090</v>
      </c>
      <c r="D20071" t="s">
        <v>3595</v>
      </c>
      <c r="E20071" t="s">
        <v>1105</v>
      </c>
    </row>
    <row r="20072" spans="2:5" x14ac:dyDescent="0.35">
      <c r="B20072" t="s">
        <v>2402</v>
      </c>
      <c r="C20072" t="s">
        <v>23090</v>
      </c>
      <c r="D20072" t="s">
        <v>3605</v>
      </c>
      <c r="E20072" t="s">
        <v>1105</v>
      </c>
    </row>
    <row r="20073" spans="2:5" x14ac:dyDescent="0.35">
      <c r="B20073" t="s">
        <v>2443</v>
      </c>
      <c r="C20073" t="s">
        <v>23090</v>
      </c>
      <c r="D20073" t="s">
        <v>3645</v>
      </c>
      <c r="E20073" t="s">
        <v>1041</v>
      </c>
    </row>
    <row r="20074" spans="2:5" x14ac:dyDescent="0.35">
      <c r="B20074" t="s">
        <v>2452</v>
      </c>
      <c r="C20074" t="s">
        <v>23090</v>
      </c>
      <c r="D20074" t="s">
        <v>3653</v>
      </c>
      <c r="E20074" t="s">
        <v>1032</v>
      </c>
    </row>
    <row r="20075" spans="2:5" x14ac:dyDescent="0.35">
      <c r="B20075" t="s">
        <v>23091</v>
      </c>
      <c r="C20075" t="s">
        <v>23090</v>
      </c>
      <c r="D20075" t="s">
        <v>23092</v>
      </c>
    </row>
    <row r="20076" spans="2:5" x14ac:dyDescent="0.35">
      <c r="B20076" t="s">
        <v>2504</v>
      </c>
      <c r="C20076" t="s">
        <v>23090</v>
      </c>
      <c r="D20076" t="s">
        <v>3703</v>
      </c>
      <c r="E20076" t="s">
        <v>1041</v>
      </c>
    </row>
    <row r="20077" spans="2:5" x14ac:dyDescent="0.35">
      <c r="B20077" t="s">
        <v>2522</v>
      </c>
      <c r="C20077" t="s">
        <v>23090</v>
      </c>
      <c r="D20077" t="s">
        <v>3721</v>
      </c>
      <c r="E20077" t="s">
        <v>1062</v>
      </c>
    </row>
    <row r="20078" spans="2:5" x14ac:dyDescent="0.35">
      <c r="B20078" t="s">
        <v>13705</v>
      </c>
      <c r="C20078" t="s">
        <v>23090</v>
      </c>
      <c r="D20078" t="s">
        <v>13706</v>
      </c>
    </row>
    <row r="20079" spans="2:5" x14ac:dyDescent="0.35">
      <c r="B20079" t="s">
        <v>2545</v>
      </c>
      <c r="C20079" t="s">
        <v>23090</v>
      </c>
      <c r="D20079" t="s">
        <v>3744</v>
      </c>
      <c r="E20079" t="s">
        <v>1041</v>
      </c>
    </row>
    <row r="20080" spans="2:5" x14ac:dyDescent="0.35">
      <c r="B20080" t="s">
        <v>2548</v>
      </c>
      <c r="C20080" t="s">
        <v>23090</v>
      </c>
      <c r="D20080" t="s">
        <v>3747</v>
      </c>
      <c r="E20080" t="s">
        <v>1062</v>
      </c>
    </row>
    <row r="20081" spans="2:5" x14ac:dyDescent="0.35">
      <c r="B20081" t="s">
        <v>2554</v>
      </c>
      <c r="C20081" t="s">
        <v>23090</v>
      </c>
      <c r="D20081" t="s">
        <v>3753</v>
      </c>
      <c r="E20081" t="s">
        <v>1041</v>
      </c>
    </row>
    <row r="20082" spans="2:5" x14ac:dyDescent="0.35">
      <c r="B20082" t="s">
        <v>2555</v>
      </c>
      <c r="C20082" t="s">
        <v>23090</v>
      </c>
      <c r="D20082" t="s">
        <v>3754</v>
      </c>
      <c r="E20082" t="s">
        <v>1062</v>
      </c>
    </row>
    <row r="20083" spans="2:5" x14ac:dyDescent="0.35">
      <c r="B20083" t="s">
        <v>2578</v>
      </c>
      <c r="C20083" t="s">
        <v>23090</v>
      </c>
      <c r="D20083" t="s">
        <v>3776</v>
      </c>
      <c r="E20083" t="s">
        <v>1041</v>
      </c>
    </row>
    <row r="20084" spans="2:5" x14ac:dyDescent="0.35">
      <c r="B20084" t="s">
        <v>2588</v>
      </c>
      <c r="C20084" t="s">
        <v>23090</v>
      </c>
      <c r="D20084" t="s">
        <v>3785</v>
      </c>
      <c r="E20084" t="s">
        <v>1062</v>
      </c>
    </row>
    <row r="20085" spans="2:5" x14ac:dyDescent="0.35">
      <c r="B20085" t="s">
        <v>2615</v>
      </c>
      <c r="C20085" t="s">
        <v>23090</v>
      </c>
      <c r="D20085" t="s">
        <v>3812</v>
      </c>
      <c r="E20085" t="s">
        <v>1062</v>
      </c>
    </row>
    <row r="20086" spans="2:5" x14ac:dyDescent="0.35">
      <c r="B20086" t="s">
        <v>2617</v>
      </c>
      <c r="C20086" t="s">
        <v>23090</v>
      </c>
      <c r="D20086" t="s">
        <v>3814</v>
      </c>
      <c r="E20086" t="s">
        <v>1062</v>
      </c>
    </row>
    <row r="20087" spans="2:5" x14ac:dyDescent="0.35">
      <c r="B20087" t="s">
        <v>2646</v>
      </c>
      <c r="C20087" t="s">
        <v>23090</v>
      </c>
      <c r="D20087" t="s">
        <v>3843</v>
      </c>
      <c r="E20087" t="s">
        <v>1062</v>
      </c>
    </row>
    <row r="20088" spans="2:5" x14ac:dyDescent="0.35">
      <c r="B20088" t="s">
        <v>2660</v>
      </c>
      <c r="C20088" t="s">
        <v>23090</v>
      </c>
      <c r="D20088" t="s">
        <v>3856</v>
      </c>
      <c r="E20088" t="s">
        <v>1062</v>
      </c>
    </row>
    <row r="20089" spans="2:5" x14ac:dyDescent="0.35">
      <c r="B20089" t="s">
        <v>2664</v>
      </c>
      <c r="C20089" t="s">
        <v>23090</v>
      </c>
      <c r="D20089" t="s">
        <v>3860</v>
      </c>
      <c r="E20089" t="s">
        <v>1062</v>
      </c>
    </row>
    <row r="20090" spans="2:5" x14ac:dyDescent="0.35">
      <c r="B20090" t="s">
        <v>2668</v>
      </c>
      <c r="C20090" t="s">
        <v>23090</v>
      </c>
      <c r="D20090" t="s">
        <v>3864</v>
      </c>
      <c r="E20090" t="s">
        <v>1062</v>
      </c>
    </row>
    <row r="20091" spans="2:5" x14ac:dyDescent="0.35">
      <c r="B20091" t="s">
        <v>2718</v>
      </c>
      <c r="C20091" t="s">
        <v>23090</v>
      </c>
      <c r="D20091" t="s">
        <v>3911</v>
      </c>
      <c r="E20091" t="s">
        <v>1062</v>
      </c>
    </row>
    <row r="20092" spans="2:5" x14ac:dyDescent="0.35">
      <c r="B20092" t="s">
        <v>2735</v>
      </c>
      <c r="C20092" t="s">
        <v>23090</v>
      </c>
      <c r="D20092" t="s">
        <v>3928</v>
      </c>
      <c r="E20092" t="s">
        <v>1062</v>
      </c>
    </row>
    <row r="20093" spans="2:5" x14ac:dyDescent="0.35">
      <c r="B20093" t="s">
        <v>2746</v>
      </c>
      <c r="C20093" t="s">
        <v>23090</v>
      </c>
      <c r="D20093" t="s">
        <v>3937</v>
      </c>
      <c r="E20093" t="s">
        <v>1048</v>
      </c>
    </row>
    <row r="20094" spans="2:5" x14ac:dyDescent="0.35">
      <c r="B20094" t="s">
        <v>2756</v>
      </c>
      <c r="C20094" t="s">
        <v>23090</v>
      </c>
      <c r="D20094" t="s">
        <v>3946</v>
      </c>
      <c r="E20094" t="s">
        <v>1048</v>
      </c>
    </row>
    <row r="20095" spans="2:5" x14ac:dyDescent="0.35">
      <c r="B20095" t="s">
        <v>23093</v>
      </c>
      <c r="C20095" t="s">
        <v>23090</v>
      </c>
      <c r="D20095" t="s">
        <v>23094</v>
      </c>
    </row>
    <row r="20096" spans="2:5" x14ac:dyDescent="0.35">
      <c r="B20096" t="s">
        <v>2807</v>
      </c>
      <c r="C20096" t="s">
        <v>23090</v>
      </c>
      <c r="D20096" t="s">
        <v>3994</v>
      </c>
    </row>
    <row r="20097" spans="2:5" x14ac:dyDescent="0.35">
      <c r="B20097" t="s">
        <v>2831</v>
      </c>
      <c r="C20097" t="s">
        <v>23090</v>
      </c>
      <c r="D20097" t="s">
        <v>4016</v>
      </c>
      <c r="E20097" t="s">
        <v>1048</v>
      </c>
    </row>
    <row r="20098" spans="2:5" x14ac:dyDescent="0.35">
      <c r="B20098" t="s">
        <v>2858</v>
      </c>
      <c r="C20098" t="s">
        <v>23090</v>
      </c>
      <c r="D20098" t="s">
        <v>4043</v>
      </c>
      <c r="E20098" t="s">
        <v>1048</v>
      </c>
    </row>
    <row r="20099" spans="2:5" x14ac:dyDescent="0.35">
      <c r="B20099" t="s">
        <v>2870</v>
      </c>
      <c r="C20099" t="s">
        <v>23090</v>
      </c>
      <c r="D20099" t="s">
        <v>4055</v>
      </c>
      <c r="E20099" t="s">
        <v>1048</v>
      </c>
    </row>
    <row r="20100" spans="2:5" x14ac:dyDescent="0.35">
      <c r="B20100" t="s">
        <v>2896</v>
      </c>
      <c r="C20100" t="s">
        <v>23090</v>
      </c>
      <c r="D20100" t="s">
        <v>4079</v>
      </c>
      <c r="E20100" t="s">
        <v>4149</v>
      </c>
    </row>
    <row r="20101" spans="2:5" x14ac:dyDescent="0.35">
      <c r="B20101" t="s">
        <v>2913</v>
      </c>
      <c r="C20101" t="s">
        <v>23090</v>
      </c>
      <c r="D20101" t="s">
        <v>4095</v>
      </c>
      <c r="E20101" t="s">
        <v>1050</v>
      </c>
    </row>
    <row r="20102" spans="2:5" x14ac:dyDescent="0.35">
      <c r="B20102" t="s">
        <v>2922</v>
      </c>
      <c r="C20102" t="s">
        <v>23090</v>
      </c>
      <c r="D20102" t="s">
        <v>4103</v>
      </c>
      <c r="E20102" t="s">
        <v>1050</v>
      </c>
    </row>
    <row r="20103" spans="2:5" x14ac:dyDescent="0.35">
      <c r="B20103" t="s">
        <v>1486</v>
      </c>
      <c r="C20103" t="s">
        <v>23090</v>
      </c>
    </row>
    <row r="20104" spans="2:5" x14ac:dyDescent="0.35">
      <c r="B20104" t="s">
        <v>1770</v>
      </c>
      <c r="C20104" t="s">
        <v>23095</v>
      </c>
      <c r="D20104" t="s">
        <v>3015</v>
      </c>
      <c r="E20104" t="s">
        <v>1057</v>
      </c>
    </row>
    <row r="20105" spans="2:5" x14ac:dyDescent="0.35">
      <c r="B20105" t="s">
        <v>1777</v>
      </c>
      <c r="C20105" t="s">
        <v>23095</v>
      </c>
      <c r="D20105" t="s">
        <v>3022</v>
      </c>
      <c r="E20105" t="s">
        <v>1057</v>
      </c>
    </row>
    <row r="20106" spans="2:5" x14ac:dyDescent="0.35">
      <c r="B20106" t="s">
        <v>1794</v>
      </c>
      <c r="C20106" t="s">
        <v>23095</v>
      </c>
      <c r="D20106" t="s">
        <v>3039</v>
      </c>
      <c r="E20106" t="s">
        <v>1057</v>
      </c>
    </row>
    <row r="20107" spans="2:5" x14ac:dyDescent="0.35">
      <c r="B20107" t="s">
        <v>1805</v>
      </c>
      <c r="C20107" t="s">
        <v>23095</v>
      </c>
      <c r="D20107" t="s">
        <v>3050</v>
      </c>
      <c r="E20107" t="s">
        <v>1057</v>
      </c>
    </row>
    <row r="20108" spans="2:5" x14ac:dyDescent="0.35">
      <c r="B20108" t="s">
        <v>1818</v>
      </c>
      <c r="C20108" t="s">
        <v>23095</v>
      </c>
      <c r="D20108" t="s">
        <v>3063</v>
      </c>
      <c r="E20108" t="s">
        <v>1057</v>
      </c>
    </row>
    <row r="20109" spans="2:5" x14ac:dyDescent="0.35">
      <c r="B20109" t="s">
        <v>1826</v>
      </c>
      <c r="C20109" t="s">
        <v>23095</v>
      </c>
      <c r="D20109" t="s">
        <v>3071</v>
      </c>
      <c r="E20109" t="s">
        <v>1032</v>
      </c>
    </row>
    <row r="20110" spans="2:5" x14ac:dyDescent="0.35">
      <c r="B20110" t="s">
        <v>1830</v>
      </c>
      <c r="C20110" t="s">
        <v>23095</v>
      </c>
      <c r="D20110" t="s">
        <v>3075</v>
      </c>
      <c r="E20110" t="s">
        <v>1105</v>
      </c>
    </row>
    <row r="20111" spans="2:5" x14ac:dyDescent="0.35">
      <c r="B20111" t="s">
        <v>1839</v>
      </c>
      <c r="C20111" t="s">
        <v>23095</v>
      </c>
      <c r="D20111" t="s">
        <v>3083</v>
      </c>
      <c r="E20111" t="s">
        <v>1041</v>
      </c>
    </row>
    <row r="20112" spans="2:5" x14ac:dyDescent="0.35">
      <c r="B20112" t="s">
        <v>23096</v>
      </c>
      <c r="C20112" t="s">
        <v>23095</v>
      </c>
      <c r="D20112" t="s">
        <v>3087</v>
      </c>
      <c r="E20112" t="s">
        <v>1032</v>
      </c>
    </row>
    <row r="20113" spans="2:5" x14ac:dyDescent="0.35">
      <c r="B20113" t="s">
        <v>1862</v>
      </c>
      <c r="C20113" t="s">
        <v>23095</v>
      </c>
      <c r="D20113" t="s">
        <v>3104</v>
      </c>
      <c r="E20113" t="s">
        <v>1041</v>
      </c>
    </row>
    <row r="20114" spans="2:5" x14ac:dyDescent="0.35">
      <c r="B20114" t="s">
        <v>1868</v>
      </c>
      <c r="C20114" t="s">
        <v>23095</v>
      </c>
      <c r="D20114" t="s">
        <v>3108</v>
      </c>
      <c r="E20114" t="s">
        <v>1032</v>
      </c>
    </row>
    <row r="20115" spans="2:5" x14ac:dyDescent="0.35">
      <c r="B20115" t="s">
        <v>1884</v>
      </c>
      <c r="C20115" t="s">
        <v>23095</v>
      </c>
      <c r="D20115" t="s">
        <v>3122</v>
      </c>
      <c r="E20115" t="s">
        <v>1032</v>
      </c>
    </row>
    <row r="20116" spans="2:5" x14ac:dyDescent="0.35">
      <c r="B20116" t="s">
        <v>1891</v>
      </c>
      <c r="C20116" t="s">
        <v>23095</v>
      </c>
      <c r="D20116" t="s">
        <v>1290</v>
      </c>
      <c r="E20116" t="s">
        <v>1041</v>
      </c>
    </row>
    <row r="20117" spans="2:5" x14ac:dyDescent="0.35">
      <c r="B20117" t="s">
        <v>1896</v>
      </c>
      <c r="C20117" t="s">
        <v>23095</v>
      </c>
      <c r="D20117" t="s">
        <v>1294</v>
      </c>
      <c r="E20117" t="s">
        <v>1032</v>
      </c>
    </row>
    <row r="20118" spans="2:5" x14ac:dyDescent="0.35">
      <c r="B20118" t="s">
        <v>1897</v>
      </c>
      <c r="C20118" t="s">
        <v>23095</v>
      </c>
      <c r="D20118" t="s">
        <v>3133</v>
      </c>
      <c r="E20118" t="s">
        <v>1032</v>
      </c>
    </row>
    <row r="20119" spans="2:5" x14ac:dyDescent="0.35">
      <c r="B20119" t="s">
        <v>1929</v>
      </c>
      <c r="C20119" t="s">
        <v>23095</v>
      </c>
      <c r="D20119" t="s">
        <v>3162</v>
      </c>
      <c r="E20119" t="s">
        <v>1032</v>
      </c>
    </row>
    <row r="20120" spans="2:5" x14ac:dyDescent="0.35">
      <c r="B20120" t="s">
        <v>2011</v>
      </c>
      <c r="C20120" t="s">
        <v>23095</v>
      </c>
      <c r="D20120" t="s">
        <v>3242</v>
      </c>
      <c r="E20120" t="s">
        <v>1046</v>
      </c>
    </row>
    <row r="20121" spans="2:5" x14ac:dyDescent="0.35">
      <c r="B20121" t="s">
        <v>2042</v>
      </c>
      <c r="C20121" t="s">
        <v>23095</v>
      </c>
      <c r="D20121" t="s">
        <v>3272</v>
      </c>
      <c r="E20121" t="s">
        <v>1048</v>
      </c>
    </row>
    <row r="20122" spans="2:5" x14ac:dyDescent="0.35">
      <c r="B20122" t="s">
        <v>2046</v>
      </c>
      <c r="C20122" t="s">
        <v>23095</v>
      </c>
      <c r="D20122" t="s">
        <v>3275</v>
      </c>
      <c r="E20122" t="s">
        <v>1059</v>
      </c>
    </row>
    <row r="20123" spans="2:5" x14ac:dyDescent="0.35">
      <c r="B20123" t="s">
        <v>2048</v>
      </c>
      <c r="C20123" t="s">
        <v>23095</v>
      </c>
      <c r="D20123" t="s">
        <v>3276</v>
      </c>
      <c r="E20123" t="s">
        <v>1048</v>
      </c>
    </row>
    <row r="20124" spans="2:5" x14ac:dyDescent="0.35">
      <c r="B20124" t="s">
        <v>2067</v>
      </c>
      <c r="C20124" t="s">
        <v>23095</v>
      </c>
      <c r="D20124" t="s">
        <v>3292</v>
      </c>
      <c r="E20124" t="s">
        <v>1059</v>
      </c>
    </row>
    <row r="20125" spans="2:5" x14ac:dyDescent="0.35">
      <c r="B20125" t="s">
        <v>2094</v>
      </c>
      <c r="C20125" t="s">
        <v>23095</v>
      </c>
      <c r="D20125" t="s">
        <v>3317</v>
      </c>
      <c r="E20125" t="s">
        <v>1028</v>
      </c>
    </row>
    <row r="20126" spans="2:5" x14ac:dyDescent="0.35">
      <c r="B20126" t="s">
        <v>2127</v>
      </c>
      <c r="C20126" t="s">
        <v>23095</v>
      </c>
      <c r="D20126" t="s">
        <v>3347</v>
      </c>
      <c r="E20126" t="s">
        <v>1028</v>
      </c>
    </row>
    <row r="20127" spans="2:5" x14ac:dyDescent="0.35">
      <c r="B20127" t="s">
        <v>2129</v>
      </c>
      <c r="C20127" t="s">
        <v>23095</v>
      </c>
      <c r="D20127" t="s">
        <v>3348</v>
      </c>
      <c r="E20127" t="s">
        <v>1028</v>
      </c>
    </row>
    <row r="20128" spans="2:5" x14ac:dyDescent="0.35">
      <c r="B20128" t="s">
        <v>2153</v>
      </c>
      <c r="C20128" t="s">
        <v>23095</v>
      </c>
      <c r="D20128" t="s">
        <v>3372</v>
      </c>
      <c r="E20128" t="s">
        <v>1028</v>
      </c>
    </row>
    <row r="20129" spans="2:5" x14ac:dyDescent="0.35">
      <c r="B20129" t="s">
        <v>2155</v>
      </c>
      <c r="C20129" t="s">
        <v>23095</v>
      </c>
      <c r="D20129" t="s">
        <v>3373</v>
      </c>
      <c r="E20129" t="s">
        <v>1028</v>
      </c>
    </row>
    <row r="20130" spans="2:5" x14ac:dyDescent="0.35">
      <c r="B20130" t="s">
        <v>2156</v>
      </c>
      <c r="C20130" t="s">
        <v>23095</v>
      </c>
      <c r="D20130" t="s">
        <v>3374</v>
      </c>
      <c r="E20130" t="s">
        <v>1028</v>
      </c>
    </row>
    <row r="20131" spans="2:5" x14ac:dyDescent="0.35">
      <c r="B20131" t="s">
        <v>2163</v>
      </c>
      <c r="C20131" t="s">
        <v>23095</v>
      </c>
      <c r="D20131" t="s">
        <v>3377</v>
      </c>
      <c r="E20131" t="s">
        <v>1028</v>
      </c>
    </row>
    <row r="20132" spans="2:5" x14ac:dyDescent="0.35">
      <c r="B20132" t="s">
        <v>2165</v>
      </c>
      <c r="C20132" t="s">
        <v>23095</v>
      </c>
      <c r="D20132" t="s">
        <v>3378</v>
      </c>
      <c r="E20132" t="s">
        <v>1028</v>
      </c>
    </row>
    <row r="20133" spans="2:5" x14ac:dyDescent="0.35">
      <c r="B20133" t="s">
        <v>23097</v>
      </c>
      <c r="C20133" t="s">
        <v>23095</v>
      </c>
      <c r="D20133" t="s">
        <v>3379</v>
      </c>
      <c r="E20133" t="s">
        <v>1028</v>
      </c>
    </row>
    <row r="20134" spans="2:5" x14ac:dyDescent="0.35">
      <c r="B20134" t="s">
        <v>2167</v>
      </c>
      <c r="C20134" t="s">
        <v>23095</v>
      </c>
      <c r="D20134" t="s">
        <v>3380</v>
      </c>
      <c r="E20134" t="s">
        <v>1028</v>
      </c>
    </row>
    <row r="20135" spans="2:5" x14ac:dyDescent="0.35">
      <c r="B20135" t="s">
        <v>2170</v>
      </c>
      <c r="C20135" t="s">
        <v>23095</v>
      </c>
      <c r="D20135" t="s">
        <v>3381</v>
      </c>
      <c r="E20135" t="s">
        <v>1028</v>
      </c>
    </row>
    <row r="20136" spans="2:5" x14ac:dyDescent="0.35">
      <c r="B20136" t="s">
        <v>2176</v>
      </c>
      <c r="C20136" t="s">
        <v>23095</v>
      </c>
      <c r="D20136" t="s">
        <v>3387</v>
      </c>
      <c r="E20136" t="s">
        <v>1028</v>
      </c>
    </row>
    <row r="20137" spans="2:5" x14ac:dyDescent="0.35">
      <c r="B20137" t="s">
        <v>23098</v>
      </c>
      <c r="C20137" t="s">
        <v>23095</v>
      </c>
      <c r="D20137" t="s">
        <v>3393</v>
      </c>
      <c r="E20137" t="s">
        <v>1028</v>
      </c>
    </row>
    <row r="20138" spans="2:5" x14ac:dyDescent="0.35">
      <c r="B20138" t="s">
        <v>2225</v>
      </c>
      <c r="C20138" t="s">
        <v>23095</v>
      </c>
      <c r="D20138" t="s">
        <v>3433</v>
      </c>
      <c r="E20138" t="s">
        <v>1028</v>
      </c>
    </row>
    <row r="20139" spans="2:5" x14ac:dyDescent="0.35">
      <c r="B20139" t="s">
        <v>2266</v>
      </c>
      <c r="C20139" t="s">
        <v>23095</v>
      </c>
      <c r="D20139" t="s">
        <v>3473</v>
      </c>
      <c r="E20139" t="s">
        <v>1028</v>
      </c>
    </row>
    <row r="20140" spans="2:5" x14ac:dyDescent="0.35">
      <c r="B20140" t="s">
        <v>2268</v>
      </c>
      <c r="C20140" t="s">
        <v>23095</v>
      </c>
      <c r="D20140" t="s">
        <v>3474</v>
      </c>
      <c r="E20140" t="s">
        <v>1028</v>
      </c>
    </row>
    <row r="20141" spans="2:5" x14ac:dyDescent="0.35">
      <c r="B20141" t="s">
        <v>2271</v>
      </c>
      <c r="C20141" t="s">
        <v>23095</v>
      </c>
      <c r="D20141" t="s">
        <v>3476</v>
      </c>
      <c r="E20141" t="s">
        <v>1028</v>
      </c>
    </row>
    <row r="20142" spans="2:5" x14ac:dyDescent="0.35">
      <c r="B20142" t="s">
        <v>2275</v>
      </c>
      <c r="C20142" t="s">
        <v>23095</v>
      </c>
      <c r="D20142" t="s">
        <v>3479</v>
      </c>
      <c r="E20142" t="s">
        <v>1028</v>
      </c>
    </row>
    <row r="20143" spans="2:5" x14ac:dyDescent="0.35">
      <c r="B20143" t="s">
        <v>2340</v>
      </c>
      <c r="C20143" t="s">
        <v>23095</v>
      </c>
      <c r="D20143" t="s">
        <v>3544</v>
      </c>
      <c r="E20143" t="s">
        <v>1105</v>
      </c>
    </row>
    <row r="20144" spans="2:5" x14ac:dyDescent="0.35">
      <c r="B20144" t="s">
        <v>2403</v>
      </c>
      <c r="C20144" t="s">
        <v>23095</v>
      </c>
      <c r="D20144" t="s">
        <v>3605</v>
      </c>
      <c r="E20144" t="s">
        <v>1105</v>
      </c>
    </row>
    <row r="20145" spans="2:5" x14ac:dyDescent="0.35">
      <c r="B20145" t="s">
        <v>2444</v>
      </c>
      <c r="C20145" t="s">
        <v>23095</v>
      </c>
      <c r="D20145" t="s">
        <v>3645</v>
      </c>
      <c r="E20145" t="s">
        <v>1041</v>
      </c>
    </row>
    <row r="20146" spans="2:5" x14ac:dyDescent="0.35">
      <c r="B20146" t="s">
        <v>2449</v>
      </c>
      <c r="C20146" t="s">
        <v>23095</v>
      </c>
      <c r="D20146" t="s">
        <v>3650</v>
      </c>
      <c r="E20146" t="s">
        <v>1041</v>
      </c>
    </row>
    <row r="20147" spans="2:5" x14ac:dyDescent="0.35">
      <c r="B20147" t="s">
        <v>2454</v>
      </c>
      <c r="C20147" t="s">
        <v>23095</v>
      </c>
      <c r="D20147" t="s">
        <v>3654</v>
      </c>
      <c r="E20147" t="s">
        <v>1041</v>
      </c>
    </row>
    <row r="20148" spans="2:5" x14ac:dyDescent="0.35">
      <c r="B20148" t="s">
        <v>2455</v>
      </c>
      <c r="C20148" t="s">
        <v>23095</v>
      </c>
      <c r="D20148" t="s">
        <v>3655</v>
      </c>
      <c r="E20148" t="s">
        <v>1105</v>
      </c>
    </row>
    <row r="20149" spans="2:5" x14ac:dyDescent="0.35">
      <c r="B20149" t="s">
        <v>2726</v>
      </c>
      <c r="C20149" t="s">
        <v>23095</v>
      </c>
      <c r="D20149" t="s">
        <v>3919</v>
      </c>
      <c r="E20149" t="s">
        <v>1062</v>
      </c>
    </row>
    <row r="20150" spans="2:5" x14ac:dyDescent="0.35">
      <c r="B20150" t="s">
        <v>2763</v>
      </c>
      <c r="C20150" t="s">
        <v>23095</v>
      </c>
      <c r="D20150" t="s">
        <v>3953</v>
      </c>
      <c r="E20150" t="s">
        <v>1048</v>
      </c>
    </row>
    <row r="20151" spans="2:5" x14ac:dyDescent="0.35">
      <c r="B20151" t="s">
        <v>2871</v>
      </c>
      <c r="C20151" t="s">
        <v>23095</v>
      </c>
      <c r="D20151" t="s">
        <v>4055</v>
      </c>
      <c r="E20151" t="s">
        <v>1048</v>
      </c>
    </row>
    <row r="20152" spans="2:5" x14ac:dyDescent="0.35">
      <c r="B20152" t="s">
        <v>2879</v>
      </c>
      <c r="C20152" t="s">
        <v>23095</v>
      </c>
      <c r="D20152" t="s">
        <v>4063</v>
      </c>
      <c r="E20152" t="s">
        <v>4149</v>
      </c>
    </row>
    <row r="20153" spans="2:5" x14ac:dyDescent="0.35">
      <c r="B20153" t="s">
        <v>2914</v>
      </c>
      <c r="C20153" t="s">
        <v>23095</v>
      </c>
      <c r="D20153" t="s">
        <v>4095</v>
      </c>
      <c r="E20153" t="s">
        <v>1050</v>
      </c>
    </row>
    <row r="20154" spans="2:5" x14ac:dyDescent="0.35">
      <c r="B20154" t="s">
        <v>2967</v>
      </c>
      <c r="C20154" t="s">
        <v>23095</v>
      </c>
    </row>
    <row r="20155" spans="2:5" x14ac:dyDescent="0.35">
      <c r="B20155" t="s">
        <v>2968</v>
      </c>
      <c r="C20155" t="s">
        <v>23095</v>
      </c>
    </row>
    <row r="20156" spans="2:5" x14ac:dyDescent="0.35">
      <c r="B20156" t="s">
        <v>2969</v>
      </c>
      <c r="C20156" t="s">
        <v>23095</v>
      </c>
    </row>
    <row r="20157" spans="2:5" x14ac:dyDescent="0.35">
      <c r="B20157" t="s">
        <v>2970</v>
      </c>
      <c r="C20157" t="s">
        <v>23095</v>
      </c>
    </row>
    <row r="20158" spans="2:5" x14ac:dyDescent="0.35">
      <c r="B20158" t="s">
        <v>2971</v>
      </c>
      <c r="C20158" t="s">
        <v>23095</v>
      </c>
    </row>
    <row r="20159" spans="2:5" x14ac:dyDescent="0.35">
      <c r="B20159" t="s">
        <v>2972</v>
      </c>
      <c r="C20159" t="s">
        <v>23095</v>
      </c>
    </row>
    <row r="20160" spans="2:5" x14ac:dyDescent="0.35">
      <c r="B20160" t="s">
        <v>2973</v>
      </c>
      <c r="C20160" t="s">
        <v>23095</v>
      </c>
    </row>
    <row r="20161" spans="2:4" x14ac:dyDescent="0.35">
      <c r="B20161" t="s">
        <v>2974</v>
      </c>
      <c r="C20161" t="s">
        <v>23095</v>
      </c>
    </row>
    <row r="20162" spans="2:4" x14ac:dyDescent="0.35">
      <c r="B20162" t="s">
        <v>2975</v>
      </c>
      <c r="C20162" t="s">
        <v>23095</v>
      </c>
    </row>
    <row r="20163" spans="2:4" x14ac:dyDescent="0.35">
      <c r="B20163" t="s">
        <v>2976</v>
      </c>
      <c r="C20163" t="s">
        <v>23095</v>
      </c>
    </row>
    <row r="20164" spans="2:4" x14ac:dyDescent="0.35">
      <c r="B20164" t="s">
        <v>2977</v>
      </c>
      <c r="C20164" t="s">
        <v>23095</v>
      </c>
      <c r="D20164" t="s">
        <v>4147</v>
      </c>
    </row>
    <row r="20165" spans="2:4" x14ac:dyDescent="0.35">
      <c r="B20165" t="s">
        <v>2978</v>
      </c>
      <c r="C20165" t="s">
        <v>23095</v>
      </c>
    </row>
    <row r="20166" spans="2:4" x14ac:dyDescent="0.35">
      <c r="B20166" t="s">
        <v>2979</v>
      </c>
      <c r="C20166" t="s">
        <v>23095</v>
      </c>
    </row>
    <row r="20167" spans="2:4" x14ac:dyDescent="0.35">
      <c r="B20167" t="s">
        <v>2980</v>
      </c>
      <c r="C20167" t="s">
        <v>23095</v>
      </c>
      <c r="D20167" t="s">
        <v>4147</v>
      </c>
    </row>
    <row r="20168" spans="2:4" x14ac:dyDescent="0.35">
      <c r="B20168" t="s">
        <v>2981</v>
      </c>
      <c r="C20168" t="s">
        <v>23095</v>
      </c>
    </row>
    <row r="20169" spans="2:4" x14ac:dyDescent="0.35">
      <c r="B20169" t="s">
        <v>2982</v>
      </c>
      <c r="C20169" t="s">
        <v>23095</v>
      </c>
    </row>
    <row r="20170" spans="2:4" x14ac:dyDescent="0.35">
      <c r="B20170" t="s">
        <v>2983</v>
      </c>
      <c r="C20170" t="s">
        <v>23095</v>
      </c>
    </row>
    <row r="20171" spans="2:4" x14ac:dyDescent="0.35">
      <c r="B20171" t="s">
        <v>2984</v>
      </c>
      <c r="C20171" t="s">
        <v>23095</v>
      </c>
    </row>
    <row r="20172" spans="2:4" x14ac:dyDescent="0.35">
      <c r="B20172" t="s">
        <v>2985</v>
      </c>
      <c r="C20172" t="s">
        <v>23095</v>
      </c>
    </row>
    <row r="20173" spans="2:4" x14ac:dyDescent="0.35">
      <c r="B20173" t="s">
        <v>2986</v>
      </c>
      <c r="C20173" t="s">
        <v>23095</v>
      </c>
    </row>
    <row r="20174" spans="2:4" x14ac:dyDescent="0.35">
      <c r="B20174" t="s">
        <v>2987</v>
      </c>
      <c r="C20174" t="s">
        <v>23095</v>
      </c>
    </row>
    <row r="20175" spans="2:4" x14ac:dyDescent="0.35">
      <c r="B20175" t="s">
        <v>2988</v>
      </c>
      <c r="C20175" t="s">
        <v>23095</v>
      </c>
    </row>
    <row r="20176" spans="2:4" x14ac:dyDescent="0.35">
      <c r="B20176" t="s">
        <v>2989</v>
      </c>
      <c r="C20176" t="s">
        <v>23095</v>
      </c>
    </row>
    <row r="20177" spans="2:4" x14ac:dyDescent="0.35">
      <c r="B20177" t="s">
        <v>2990</v>
      </c>
      <c r="C20177" t="s">
        <v>23095</v>
      </c>
    </row>
    <row r="20178" spans="2:4" x14ac:dyDescent="0.35">
      <c r="B20178" t="s">
        <v>2991</v>
      </c>
      <c r="C20178" t="s">
        <v>23095</v>
      </c>
    </row>
    <row r="20179" spans="2:4" x14ac:dyDescent="0.35">
      <c r="B20179" t="s">
        <v>2992</v>
      </c>
      <c r="C20179" t="s">
        <v>23095</v>
      </c>
    </row>
    <row r="20180" spans="2:4" x14ac:dyDescent="0.35">
      <c r="B20180" t="s">
        <v>2993</v>
      </c>
      <c r="C20180" t="s">
        <v>23095</v>
      </c>
      <c r="D20180" t="s">
        <v>4147</v>
      </c>
    </row>
    <row r="20181" spans="2:4" x14ac:dyDescent="0.35">
      <c r="B20181" t="s">
        <v>2994</v>
      </c>
      <c r="C20181" t="s">
        <v>23095</v>
      </c>
    </row>
    <row r="20182" spans="2:4" x14ac:dyDescent="0.35">
      <c r="B20182" t="s">
        <v>2995</v>
      </c>
      <c r="C20182" t="s">
        <v>23095</v>
      </c>
    </row>
    <row r="20183" spans="2:4" x14ac:dyDescent="0.35">
      <c r="B20183" t="s">
        <v>2996</v>
      </c>
      <c r="C20183" t="s">
        <v>23095</v>
      </c>
      <c r="D20183" t="s">
        <v>4147</v>
      </c>
    </row>
    <row r="20184" spans="2:4" x14ac:dyDescent="0.35">
      <c r="B20184" t="s">
        <v>2997</v>
      </c>
      <c r="C20184" t="s">
        <v>23095</v>
      </c>
    </row>
    <row r="20185" spans="2:4" x14ac:dyDescent="0.35">
      <c r="B20185" t="s">
        <v>2998</v>
      </c>
      <c r="C20185" t="s">
        <v>23095</v>
      </c>
      <c r="D20185" t="s">
        <v>4147</v>
      </c>
    </row>
    <row r="20186" spans="2:4" x14ac:dyDescent="0.35">
      <c r="B20186" t="s">
        <v>2999</v>
      </c>
      <c r="C20186" t="s">
        <v>23095</v>
      </c>
      <c r="D20186" t="s">
        <v>4147</v>
      </c>
    </row>
    <row r="20187" spans="2:4" x14ac:dyDescent="0.35">
      <c r="B20187" t="s">
        <v>3000</v>
      </c>
      <c r="C20187" t="s">
        <v>23095</v>
      </c>
    </row>
    <row r="20188" spans="2:4" x14ac:dyDescent="0.35">
      <c r="B20188" t="s">
        <v>3001</v>
      </c>
      <c r="C20188" t="s">
        <v>23095</v>
      </c>
    </row>
    <row r="20189" spans="2:4" x14ac:dyDescent="0.35">
      <c r="B20189" t="s">
        <v>3002</v>
      </c>
      <c r="C20189" t="s">
        <v>23095</v>
      </c>
    </row>
    <row r="20190" spans="2:4" x14ac:dyDescent="0.35">
      <c r="B20190" t="s">
        <v>3003</v>
      </c>
      <c r="C20190" t="s">
        <v>23095</v>
      </c>
    </row>
    <row r="20191" spans="2:4" x14ac:dyDescent="0.35">
      <c r="B20191" t="s">
        <v>3004</v>
      </c>
      <c r="C20191" t="s">
        <v>23095</v>
      </c>
    </row>
    <row r="20192" spans="2:4" x14ac:dyDescent="0.35">
      <c r="B20192" t="s">
        <v>3005</v>
      </c>
      <c r="C20192" t="s">
        <v>23095</v>
      </c>
    </row>
    <row r="20193" spans="2:5" x14ac:dyDescent="0.35">
      <c r="B20193" t="s">
        <v>3006</v>
      </c>
      <c r="C20193" t="s">
        <v>23095</v>
      </c>
      <c r="D20193" t="s">
        <v>4147</v>
      </c>
    </row>
    <row r="20194" spans="2:5" x14ac:dyDescent="0.35">
      <c r="B20194" t="s">
        <v>1486</v>
      </c>
      <c r="C20194" t="s">
        <v>23095</v>
      </c>
    </row>
    <row r="20195" spans="2:5" x14ac:dyDescent="0.35">
      <c r="B20195" t="s">
        <v>1770</v>
      </c>
      <c r="C20195" t="s">
        <v>23099</v>
      </c>
      <c r="D20195" t="s">
        <v>3015</v>
      </c>
      <c r="E20195" t="s">
        <v>1057</v>
      </c>
    </row>
    <row r="20196" spans="2:5" x14ac:dyDescent="0.35">
      <c r="B20196" t="s">
        <v>1794</v>
      </c>
      <c r="C20196" t="s">
        <v>23099</v>
      </c>
      <c r="D20196" t="s">
        <v>3039</v>
      </c>
      <c r="E20196" t="s">
        <v>1057</v>
      </c>
    </row>
    <row r="20197" spans="2:5" x14ac:dyDescent="0.35">
      <c r="B20197" t="s">
        <v>23100</v>
      </c>
      <c r="C20197" t="s">
        <v>23099</v>
      </c>
      <c r="D20197" t="s">
        <v>1333</v>
      </c>
      <c r="E20197" t="s">
        <v>1057</v>
      </c>
    </row>
    <row r="20198" spans="2:5" x14ac:dyDescent="0.35">
      <c r="B20198" t="s">
        <v>1818</v>
      </c>
      <c r="C20198" t="s">
        <v>23099</v>
      </c>
      <c r="D20198" t="s">
        <v>3063</v>
      </c>
      <c r="E20198" t="s">
        <v>1057</v>
      </c>
    </row>
    <row r="20199" spans="2:5" x14ac:dyDescent="0.35">
      <c r="B20199" t="s">
        <v>23101</v>
      </c>
      <c r="C20199" t="s">
        <v>23099</v>
      </c>
      <c r="D20199" t="s">
        <v>23102</v>
      </c>
      <c r="E20199" t="s">
        <v>1041</v>
      </c>
    </row>
    <row r="20200" spans="2:5" x14ac:dyDescent="0.35">
      <c r="B20200" t="s">
        <v>23103</v>
      </c>
      <c r="C20200" t="s">
        <v>23099</v>
      </c>
      <c r="D20200" t="s">
        <v>23104</v>
      </c>
      <c r="E20200" t="s">
        <v>1032</v>
      </c>
    </row>
    <row r="20201" spans="2:5" x14ac:dyDescent="0.35">
      <c r="B20201" t="s">
        <v>23105</v>
      </c>
      <c r="C20201" t="s">
        <v>23099</v>
      </c>
      <c r="D20201" t="s">
        <v>23106</v>
      </c>
    </row>
    <row r="20202" spans="2:5" x14ac:dyDescent="0.35">
      <c r="B20202" t="s">
        <v>1884</v>
      </c>
      <c r="C20202" t="s">
        <v>23099</v>
      </c>
      <c r="D20202" t="s">
        <v>3122</v>
      </c>
      <c r="E20202" t="s">
        <v>1032</v>
      </c>
    </row>
    <row r="20203" spans="2:5" x14ac:dyDescent="0.35">
      <c r="B20203" t="s">
        <v>1892</v>
      </c>
      <c r="C20203" t="s">
        <v>23099</v>
      </c>
      <c r="D20203" t="s">
        <v>3129</v>
      </c>
      <c r="E20203" t="s">
        <v>1105</v>
      </c>
    </row>
    <row r="20204" spans="2:5" x14ac:dyDescent="0.35">
      <c r="B20204" t="s">
        <v>23107</v>
      </c>
      <c r="C20204" t="s">
        <v>23099</v>
      </c>
      <c r="D20204" t="s">
        <v>23108</v>
      </c>
    </row>
    <row r="20205" spans="2:5" x14ac:dyDescent="0.35">
      <c r="B20205" t="s">
        <v>1896</v>
      </c>
      <c r="C20205" t="s">
        <v>23099</v>
      </c>
      <c r="D20205" t="s">
        <v>1294</v>
      </c>
      <c r="E20205" t="s">
        <v>1032</v>
      </c>
    </row>
    <row r="20206" spans="2:5" x14ac:dyDescent="0.35">
      <c r="B20206" t="s">
        <v>1898</v>
      </c>
      <c r="C20206" t="s">
        <v>23099</v>
      </c>
      <c r="D20206" t="s">
        <v>3133</v>
      </c>
      <c r="E20206" t="s">
        <v>1032</v>
      </c>
    </row>
    <row r="20207" spans="2:5" x14ac:dyDescent="0.35">
      <c r="B20207" t="s">
        <v>23109</v>
      </c>
      <c r="C20207" t="s">
        <v>23099</v>
      </c>
      <c r="D20207" t="s">
        <v>23110</v>
      </c>
    </row>
    <row r="20208" spans="2:5" x14ac:dyDescent="0.35">
      <c r="B20208" t="s">
        <v>1911</v>
      </c>
      <c r="C20208" t="s">
        <v>23099</v>
      </c>
      <c r="D20208" t="s">
        <v>1321</v>
      </c>
      <c r="E20208" t="s">
        <v>1032</v>
      </c>
    </row>
    <row r="20209" spans="2:5" x14ac:dyDescent="0.35">
      <c r="B20209" t="s">
        <v>1924</v>
      </c>
      <c r="C20209" t="s">
        <v>23099</v>
      </c>
      <c r="D20209" t="s">
        <v>3157</v>
      </c>
      <c r="E20209" t="s">
        <v>1041</v>
      </c>
    </row>
    <row r="20210" spans="2:5" x14ac:dyDescent="0.35">
      <c r="B20210" t="s">
        <v>1940</v>
      </c>
      <c r="C20210" t="s">
        <v>23099</v>
      </c>
      <c r="D20210" t="s">
        <v>3173</v>
      </c>
      <c r="E20210" t="s">
        <v>1032</v>
      </c>
    </row>
    <row r="20211" spans="2:5" x14ac:dyDescent="0.35">
      <c r="B20211" t="s">
        <v>23111</v>
      </c>
      <c r="C20211" t="s">
        <v>23099</v>
      </c>
      <c r="D20211" t="s">
        <v>23112</v>
      </c>
    </row>
    <row r="20212" spans="2:5" x14ac:dyDescent="0.35">
      <c r="B20212" t="s">
        <v>2036</v>
      </c>
      <c r="C20212" t="s">
        <v>23099</v>
      </c>
      <c r="D20212" t="s">
        <v>3266</v>
      </c>
      <c r="E20212" t="s">
        <v>1105</v>
      </c>
    </row>
    <row r="20213" spans="2:5" x14ac:dyDescent="0.35">
      <c r="B20213" t="s">
        <v>23113</v>
      </c>
      <c r="C20213" t="s">
        <v>23099</v>
      </c>
      <c r="D20213" t="s">
        <v>23114</v>
      </c>
      <c r="E20213" t="s">
        <v>1059</v>
      </c>
    </row>
    <row r="20214" spans="2:5" x14ac:dyDescent="0.35">
      <c r="B20214" t="s">
        <v>23115</v>
      </c>
      <c r="C20214" t="s">
        <v>23099</v>
      </c>
      <c r="D20214" t="s">
        <v>23116</v>
      </c>
    </row>
    <row r="20215" spans="2:5" x14ac:dyDescent="0.35">
      <c r="B20215" t="s">
        <v>2075</v>
      </c>
      <c r="C20215" t="s">
        <v>23099</v>
      </c>
      <c r="D20215" t="s">
        <v>3300</v>
      </c>
      <c r="E20215" t="s">
        <v>1059</v>
      </c>
    </row>
    <row r="20216" spans="2:5" x14ac:dyDescent="0.35">
      <c r="B20216" t="s">
        <v>23117</v>
      </c>
      <c r="C20216" t="s">
        <v>23099</v>
      </c>
      <c r="D20216" t="s">
        <v>23118</v>
      </c>
    </row>
    <row r="20217" spans="2:5" x14ac:dyDescent="0.35">
      <c r="B20217" t="s">
        <v>2121</v>
      </c>
      <c r="C20217" t="s">
        <v>23099</v>
      </c>
      <c r="D20217" t="s">
        <v>3342</v>
      </c>
      <c r="E20217" t="s">
        <v>1028</v>
      </c>
    </row>
    <row r="20218" spans="2:5" x14ac:dyDescent="0.35">
      <c r="B20218" t="s">
        <v>2137</v>
      </c>
      <c r="C20218" t="s">
        <v>23099</v>
      </c>
      <c r="D20218" t="s">
        <v>3356</v>
      </c>
      <c r="E20218" t="s">
        <v>1028</v>
      </c>
    </row>
    <row r="20219" spans="2:5" x14ac:dyDescent="0.35">
      <c r="B20219" t="s">
        <v>23119</v>
      </c>
      <c r="C20219" t="s">
        <v>23099</v>
      </c>
      <c r="D20219" t="s">
        <v>23120</v>
      </c>
    </row>
    <row r="20220" spans="2:5" x14ac:dyDescent="0.35">
      <c r="B20220" t="s">
        <v>2212</v>
      </c>
      <c r="C20220" t="s">
        <v>23099</v>
      </c>
      <c r="D20220" t="s">
        <v>3422</v>
      </c>
      <c r="E20220" t="s">
        <v>1028</v>
      </c>
    </row>
    <row r="20221" spans="2:5" x14ac:dyDescent="0.35">
      <c r="B20221" t="s">
        <v>23121</v>
      </c>
      <c r="C20221" t="s">
        <v>23099</v>
      </c>
      <c r="D20221" t="s">
        <v>3429</v>
      </c>
      <c r="E20221" t="s">
        <v>1028</v>
      </c>
    </row>
    <row r="20222" spans="2:5" x14ac:dyDescent="0.35">
      <c r="B20222" t="s">
        <v>2222</v>
      </c>
      <c r="C20222" t="s">
        <v>23099</v>
      </c>
      <c r="D20222" t="s">
        <v>3431</v>
      </c>
      <c r="E20222" t="s">
        <v>1028</v>
      </c>
    </row>
    <row r="20223" spans="2:5" x14ac:dyDescent="0.35">
      <c r="B20223" t="s">
        <v>2233</v>
      </c>
      <c r="C20223" t="s">
        <v>23099</v>
      </c>
      <c r="D20223" t="s">
        <v>3441</v>
      </c>
      <c r="E20223" t="s">
        <v>1028</v>
      </c>
    </row>
    <row r="20224" spans="2:5" x14ac:dyDescent="0.35">
      <c r="B20224" t="s">
        <v>23122</v>
      </c>
      <c r="C20224" t="s">
        <v>23099</v>
      </c>
      <c r="D20224" t="s">
        <v>23123</v>
      </c>
    </row>
    <row r="20225" spans="2:5" x14ac:dyDescent="0.35">
      <c r="B20225" t="s">
        <v>23124</v>
      </c>
      <c r="C20225" t="s">
        <v>23099</v>
      </c>
      <c r="D20225" t="s">
        <v>23125</v>
      </c>
      <c r="E20225" t="s">
        <v>1028</v>
      </c>
    </row>
    <row r="20226" spans="2:5" x14ac:dyDescent="0.35">
      <c r="B20226" t="s">
        <v>23126</v>
      </c>
      <c r="C20226" t="s">
        <v>23099</v>
      </c>
      <c r="D20226" t="s">
        <v>23127</v>
      </c>
    </row>
    <row r="20227" spans="2:5" x14ac:dyDescent="0.35">
      <c r="B20227" t="s">
        <v>2265</v>
      </c>
      <c r="C20227" t="s">
        <v>23099</v>
      </c>
      <c r="D20227" t="s">
        <v>3472</v>
      </c>
      <c r="E20227" t="s">
        <v>1028</v>
      </c>
    </row>
    <row r="20228" spans="2:5" x14ac:dyDescent="0.35">
      <c r="B20228" t="s">
        <v>2271</v>
      </c>
      <c r="C20228" t="s">
        <v>23099</v>
      </c>
      <c r="D20228" t="s">
        <v>3476</v>
      </c>
      <c r="E20228" t="s">
        <v>1028</v>
      </c>
    </row>
    <row r="20229" spans="2:5" x14ac:dyDescent="0.35">
      <c r="B20229" t="s">
        <v>2416</v>
      </c>
      <c r="C20229" t="s">
        <v>23099</v>
      </c>
      <c r="D20229" t="s">
        <v>3618</v>
      </c>
      <c r="E20229" t="s">
        <v>1041</v>
      </c>
    </row>
    <row r="20230" spans="2:5" x14ac:dyDescent="0.35">
      <c r="B20230" t="s">
        <v>23128</v>
      </c>
      <c r="C20230" t="s">
        <v>23099</v>
      </c>
      <c r="D20230" t="s">
        <v>23129</v>
      </c>
      <c r="E20230" t="s">
        <v>1041</v>
      </c>
    </row>
    <row r="20231" spans="2:5" x14ac:dyDescent="0.35">
      <c r="B20231" t="s">
        <v>2552</v>
      </c>
      <c r="C20231" t="s">
        <v>23099</v>
      </c>
      <c r="D20231" t="s">
        <v>3751</v>
      </c>
      <c r="E20231" t="s">
        <v>1041</v>
      </c>
    </row>
    <row r="20232" spans="2:5" x14ac:dyDescent="0.35">
      <c r="B20232" t="s">
        <v>23130</v>
      </c>
      <c r="C20232" t="s">
        <v>23099</v>
      </c>
      <c r="D20232" t="s">
        <v>23131</v>
      </c>
      <c r="E20232" t="s">
        <v>1041</v>
      </c>
    </row>
    <row r="20233" spans="2:5" x14ac:dyDescent="0.35">
      <c r="B20233" t="s">
        <v>23132</v>
      </c>
      <c r="C20233" t="s">
        <v>23099</v>
      </c>
      <c r="D20233" t="s">
        <v>23133</v>
      </c>
    </row>
    <row r="20234" spans="2:5" x14ac:dyDescent="0.35">
      <c r="B20234" t="s">
        <v>2586</v>
      </c>
      <c r="C20234" t="s">
        <v>23099</v>
      </c>
      <c r="D20234" t="s">
        <v>3783</v>
      </c>
      <c r="E20234" t="s">
        <v>1062</v>
      </c>
    </row>
    <row r="20235" spans="2:5" x14ac:dyDescent="0.35">
      <c r="B20235" t="s">
        <v>2588</v>
      </c>
      <c r="C20235" t="s">
        <v>23099</v>
      </c>
      <c r="D20235" t="s">
        <v>3785</v>
      </c>
      <c r="E20235" t="s">
        <v>1062</v>
      </c>
    </row>
    <row r="20236" spans="2:5" x14ac:dyDescent="0.35">
      <c r="B20236" t="s">
        <v>4259</v>
      </c>
      <c r="C20236" t="s">
        <v>23099</v>
      </c>
      <c r="D20236" t="s">
        <v>4260</v>
      </c>
      <c r="E20236" t="s">
        <v>1062</v>
      </c>
    </row>
    <row r="20237" spans="2:5" x14ac:dyDescent="0.35">
      <c r="B20237" t="s">
        <v>23134</v>
      </c>
      <c r="C20237" t="s">
        <v>23099</v>
      </c>
      <c r="D20237" t="s">
        <v>23135</v>
      </c>
      <c r="E20237" t="s">
        <v>1062</v>
      </c>
    </row>
    <row r="20238" spans="2:5" x14ac:dyDescent="0.35">
      <c r="B20238" t="s">
        <v>23136</v>
      </c>
      <c r="C20238" t="s">
        <v>23099</v>
      </c>
      <c r="D20238" t="s">
        <v>23137</v>
      </c>
      <c r="E20238" t="s">
        <v>1062</v>
      </c>
    </row>
    <row r="20239" spans="2:5" x14ac:dyDescent="0.35">
      <c r="B20239" t="s">
        <v>23138</v>
      </c>
      <c r="C20239" t="s">
        <v>23099</v>
      </c>
      <c r="D20239" t="s">
        <v>23139</v>
      </c>
      <c r="E20239" t="s">
        <v>1062</v>
      </c>
    </row>
    <row r="20240" spans="2:5" x14ac:dyDescent="0.35">
      <c r="B20240" t="s">
        <v>2662</v>
      </c>
      <c r="C20240" t="s">
        <v>23099</v>
      </c>
      <c r="D20240" t="s">
        <v>3858</v>
      </c>
      <c r="E20240" t="s">
        <v>1062</v>
      </c>
    </row>
    <row r="20241" spans="2:5" x14ac:dyDescent="0.35">
      <c r="B20241" t="s">
        <v>2681</v>
      </c>
      <c r="C20241" t="s">
        <v>23099</v>
      </c>
      <c r="D20241" t="s">
        <v>3877</v>
      </c>
      <c r="E20241" t="s">
        <v>1062</v>
      </c>
    </row>
    <row r="20242" spans="2:5" x14ac:dyDescent="0.35">
      <c r="B20242" t="s">
        <v>2682</v>
      </c>
      <c r="C20242" t="s">
        <v>23099</v>
      </c>
      <c r="D20242" t="s">
        <v>3877</v>
      </c>
      <c r="E20242" t="s">
        <v>1062</v>
      </c>
    </row>
    <row r="20243" spans="2:5" x14ac:dyDescent="0.35">
      <c r="B20243" t="s">
        <v>2686</v>
      </c>
      <c r="C20243" t="s">
        <v>23099</v>
      </c>
      <c r="D20243" t="s">
        <v>3881</v>
      </c>
      <c r="E20243" t="s">
        <v>1062</v>
      </c>
    </row>
    <row r="20244" spans="2:5" x14ac:dyDescent="0.35">
      <c r="B20244" t="s">
        <v>2694</v>
      </c>
      <c r="C20244" t="s">
        <v>23099</v>
      </c>
      <c r="D20244" t="s">
        <v>3888</v>
      </c>
      <c r="E20244" t="s">
        <v>1062</v>
      </c>
    </row>
    <row r="20245" spans="2:5" x14ac:dyDescent="0.35">
      <c r="B20245" t="s">
        <v>2695</v>
      </c>
      <c r="C20245" t="s">
        <v>23099</v>
      </c>
      <c r="D20245" t="s">
        <v>1275</v>
      </c>
      <c r="E20245" t="s">
        <v>1062</v>
      </c>
    </row>
    <row r="20246" spans="2:5" x14ac:dyDescent="0.35">
      <c r="B20246" t="s">
        <v>2702</v>
      </c>
      <c r="C20246" t="s">
        <v>23099</v>
      </c>
      <c r="D20246" t="s">
        <v>3895</v>
      </c>
      <c r="E20246" t="s">
        <v>1062</v>
      </c>
    </row>
    <row r="20247" spans="2:5" x14ac:dyDescent="0.35">
      <c r="B20247" t="s">
        <v>23140</v>
      </c>
      <c r="C20247" t="s">
        <v>23099</v>
      </c>
      <c r="D20247" t="s">
        <v>23141</v>
      </c>
    </row>
    <row r="20248" spans="2:5" x14ac:dyDescent="0.35">
      <c r="B20248" t="s">
        <v>2805</v>
      </c>
      <c r="C20248" t="s">
        <v>23099</v>
      </c>
      <c r="D20248" t="s">
        <v>3992</v>
      </c>
      <c r="E20248" t="s">
        <v>1048</v>
      </c>
    </row>
    <row r="20249" spans="2:5" x14ac:dyDescent="0.35">
      <c r="B20249" t="s">
        <v>2871</v>
      </c>
      <c r="C20249" t="s">
        <v>23099</v>
      </c>
      <c r="D20249" t="s">
        <v>4055</v>
      </c>
      <c r="E20249" t="s">
        <v>1048</v>
      </c>
    </row>
    <row r="20250" spans="2:5" x14ac:dyDescent="0.35">
      <c r="B20250" t="s">
        <v>2885</v>
      </c>
      <c r="C20250" t="s">
        <v>23099</v>
      </c>
      <c r="D20250" t="s">
        <v>4068</v>
      </c>
      <c r="E20250" t="s">
        <v>4149</v>
      </c>
    </row>
    <row r="20251" spans="2:5" x14ac:dyDescent="0.35">
      <c r="B20251" t="s">
        <v>23142</v>
      </c>
      <c r="C20251" t="s">
        <v>23099</v>
      </c>
      <c r="D20251" t="s">
        <v>23143</v>
      </c>
      <c r="E20251" t="s">
        <v>4149</v>
      </c>
    </row>
    <row r="20252" spans="2:5" x14ac:dyDescent="0.35">
      <c r="B20252" t="s">
        <v>2889</v>
      </c>
      <c r="C20252" t="s">
        <v>23099</v>
      </c>
      <c r="D20252" t="s">
        <v>4072</v>
      </c>
      <c r="E20252" t="s">
        <v>4149</v>
      </c>
    </row>
    <row r="20253" spans="2:5" x14ac:dyDescent="0.35">
      <c r="B20253" t="s">
        <v>23144</v>
      </c>
      <c r="C20253" t="s">
        <v>23099</v>
      </c>
      <c r="D20253" t="s">
        <v>4072</v>
      </c>
      <c r="E20253" t="s">
        <v>4149</v>
      </c>
    </row>
    <row r="20254" spans="2:5" x14ac:dyDescent="0.35">
      <c r="B20254" t="s">
        <v>2895</v>
      </c>
      <c r="C20254" t="s">
        <v>23099</v>
      </c>
      <c r="D20254" t="s">
        <v>4078</v>
      </c>
      <c r="E20254" t="s">
        <v>4149</v>
      </c>
    </row>
    <row r="20255" spans="2:5" x14ac:dyDescent="0.35">
      <c r="B20255" t="s">
        <v>6483</v>
      </c>
      <c r="C20255" t="s">
        <v>23099</v>
      </c>
    </row>
    <row r="20256" spans="2:5" x14ac:dyDescent="0.35">
      <c r="B20256" t="s">
        <v>23145</v>
      </c>
      <c r="C20256" t="s">
        <v>23099</v>
      </c>
      <c r="D20256" t="s">
        <v>23146</v>
      </c>
    </row>
    <row r="20257" spans="2:5" x14ac:dyDescent="0.35">
      <c r="B20257" t="s">
        <v>1805</v>
      </c>
      <c r="C20257" t="s">
        <v>23147</v>
      </c>
      <c r="D20257" t="s">
        <v>3050</v>
      </c>
      <c r="E20257" t="s">
        <v>1057</v>
      </c>
    </row>
    <row r="20258" spans="2:5" x14ac:dyDescent="0.35">
      <c r="B20258" t="s">
        <v>23148</v>
      </c>
      <c r="C20258" t="s">
        <v>23147</v>
      </c>
      <c r="D20258" t="s">
        <v>23149</v>
      </c>
      <c r="E20258" t="s">
        <v>1057</v>
      </c>
    </row>
    <row r="20259" spans="2:5" x14ac:dyDescent="0.35">
      <c r="B20259" t="s">
        <v>1818</v>
      </c>
      <c r="C20259" t="s">
        <v>23147</v>
      </c>
      <c r="D20259" t="s">
        <v>3063</v>
      </c>
      <c r="E20259" t="s">
        <v>1057</v>
      </c>
    </row>
    <row r="20260" spans="2:5" x14ac:dyDescent="0.35">
      <c r="B20260" t="s">
        <v>1826</v>
      </c>
      <c r="C20260" t="s">
        <v>23147</v>
      </c>
      <c r="D20260" t="s">
        <v>3071</v>
      </c>
      <c r="E20260" t="s">
        <v>1032</v>
      </c>
    </row>
    <row r="20261" spans="2:5" x14ac:dyDescent="0.35">
      <c r="B20261" t="s">
        <v>23150</v>
      </c>
      <c r="C20261" t="s">
        <v>23147</v>
      </c>
      <c r="D20261" t="s">
        <v>1271</v>
      </c>
      <c r="E20261" t="s">
        <v>1032</v>
      </c>
    </row>
    <row r="20262" spans="2:5" x14ac:dyDescent="0.35">
      <c r="B20262" t="s">
        <v>1884</v>
      </c>
      <c r="C20262" t="s">
        <v>23147</v>
      </c>
      <c r="D20262" t="s">
        <v>3122</v>
      </c>
      <c r="E20262" t="s">
        <v>1032</v>
      </c>
    </row>
    <row r="20263" spans="2:5" x14ac:dyDescent="0.35">
      <c r="B20263" t="s">
        <v>1896</v>
      </c>
      <c r="C20263" t="s">
        <v>23147</v>
      </c>
      <c r="D20263" t="s">
        <v>1294</v>
      </c>
      <c r="E20263" t="s">
        <v>1032</v>
      </c>
    </row>
    <row r="20264" spans="2:5" x14ac:dyDescent="0.35">
      <c r="B20264" t="s">
        <v>1911</v>
      </c>
      <c r="C20264" t="s">
        <v>23147</v>
      </c>
      <c r="D20264" t="s">
        <v>1321</v>
      </c>
      <c r="E20264" t="s">
        <v>1032</v>
      </c>
    </row>
    <row r="20265" spans="2:5" x14ac:dyDescent="0.35">
      <c r="B20265" t="s">
        <v>23151</v>
      </c>
      <c r="C20265" t="s">
        <v>23147</v>
      </c>
      <c r="D20265" t="s">
        <v>23152</v>
      </c>
      <c r="E20265" t="s">
        <v>1032</v>
      </c>
    </row>
    <row r="20266" spans="2:5" x14ac:dyDescent="0.35">
      <c r="B20266" t="s">
        <v>1925</v>
      </c>
      <c r="C20266" t="s">
        <v>23147</v>
      </c>
      <c r="D20266" t="s">
        <v>3158</v>
      </c>
      <c r="E20266" t="s">
        <v>1105</v>
      </c>
    </row>
    <row r="20267" spans="2:5" x14ac:dyDescent="0.35">
      <c r="B20267" t="s">
        <v>1937</v>
      </c>
      <c r="C20267" t="s">
        <v>23147</v>
      </c>
      <c r="D20267" t="s">
        <v>3170</v>
      </c>
      <c r="E20267" t="s">
        <v>1032</v>
      </c>
    </row>
    <row r="20268" spans="2:5" x14ac:dyDescent="0.35">
      <c r="B20268" t="s">
        <v>1943</v>
      </c>
      <c r="C20268" t="s">
        <v>23147</v>
      </c>
      <c r="D20268" t="s">
        <v>3175</v>
      </c>
      <c r="E20268" t="s">
        <v>1032</v>
      </c>
    </row>
    <row r="20269" spans="2:5" x14ac:dyDescent="0.35">
      <c r="B20269" t="s">
        <v>2001</v>
      </c>
      <c r="C20269" t="s">
        <v>23147</v>
      </c>
      <c r="D20269" t="s">
        <v>3232</v>
      </c>
      <c r="E20269" t="s">
        <v>1046</v>
      </c>
    </row>
    <row r="20270" spans="2:5" x14ac:dyDescent="0.35">
      <c r="B20270" t="s">
        <v>23153</v>
      </c>
      <c r="C20270" t="s">
        <v>23147</v>
      </c>
      <c r="D20270" t="s">
        <v>23154</v>
      </c>
      <c r="E20270" t="s">
        <v>1046</v>
      </c>
    </row>
    <row r="20271" spans="2:5" x14ac:dyDescent="0.35">
      <c r="B20271" t="s">
        <v>2075</v>
      </c>
      <c r="C20271" t="s">
        <v>23147</v>
      </c>
      <c r="D20271" t="s">
        <v>3300</v>
      </c>
      <c r="E20271" t="s">
        <v>1059</v>
      </c>
    </row>
    <row r="20272" spans="2:5" x14ac:dyDescent="0.35">
      <c r="B20272" t="s">
        <v>4159</v>
      </c>
      <c r="C20272" t="s">
        <v>23147</v>
      </c>
      <c r="D20272" t="s">
        <v>4160</v>
      </c>
      <c r="E20272" t="s">
        <v>1028</v>
      </c>
    </row>
    <row r="20273" spans="2:5" x14ac:dyDescent="0.35">
      <c r="B20273" t="s">
        <v>23155</v>
      </c>
      <c r="C20273" t="s">
        <v>23147</v>
      </c>
      <c r="D20273" t="s">
        <v>23156</v>
      </c>
      <c r="E20273" t="s">
        <v>1028</v>
      </c>
    </row>
    <row r="20274" spans="2:5" x14ac:dyDescent="0.35">
      <c r="B20274" t="s">
        <v>2212</v>
      </c>
      <c r="C20274" t="s">
        <v>23147</v>
      </c>
      <c r="D20274" t="s">
        <v>3422</v>
      </c>
      <c r="E20274" t="s">
        <v>1028</v>
      </c>
    </row>
    <row r="20275" spans="2:5" x14ac:dyDescent="0.35">
      <c r="B20275" t="s">
        <v>4163</v>
      </c>
      <c r="C20275" t="s">
        <v>23147</v>
      </c>
      <c r="D20275" t="s">
        <v>4164</v>
      </c>
      <c r="E20275" t="s">
        <v>1028</v>
      </c>
    </row>
    <row r="20276" spans="2:5" x14ac:dyDescent="0.35">
      <c r="B20276" t="s">
        <v>2233</v>
      </c>
      <c r="C20276" t="s">
        <v>23147</v>
      </c>
      <c r="D20276" t="s">
        <v>3441</v>
      </c>
      <c r="E20276" t="s">
        <v>1028</v>
      </c>
    </row>
    <row r="20277" spans="2:5" x14ac:dyDescent="0.35">
      <c r="B20277" t="s">
        <v>2240</v>
      </c>
      <c r="C20277" t="s">
        <v>23147</v>
      </c>
      <c r="D20277" t="s">
        <v>3448</v>
      </c>
      <c r="E20277" t="s">
        <v>1028</v>
      </c>
    </row>
    <row r="20278" spans="2:5" x14ac:dyDescent="0.35">
      <c r="B20278" t="s">
        <v>2335</v>
      </c>
      <c r="C20278" t="s">
        <v>23147</v>
      </c>
      <c r="D20278" t="s">
        <v>3539</v>
      </c>
      <c r="E20278" t="s">
        <v>1105</v>
      </c>
    </row>
    <row r="20279" spans="2:5" x14ac:dyDescent="0.35">
      <c r="B20279" t="s">
        <v>23157</v>
      </c>
      <c r="C20279" t="s">
        <v>23147</v>
      </c>
      <c r="D20279" t="s">
        <v>23158</v>
      </c>
      <c r="E20279" t="s">
        <v>1105</v>
      </c>
    </row>
    <row r="20280" spans="2:5" x14ac:dyDescent="0.35">
      <c r="B20280" t="s">
        <v>2379</v>
      </c>
      <c r="C20280" t="s">
        <v>23147</v>
      </c>
      <c r="D20280" t="s">
        <v>3583</v>
      </c>
      <c r="E20280" t="s">
        <v>1105</v>
      </c>
    </row>
    <row r="20281" spans="2:5" x14ac:dyDescent="0.35">
      <c r="B20281" t="s">
        <v>23159</v>
      </c>
      <c r="C20281" t="s">
        <v>23147</v>
      </c>
      <c r="D20281" t="s">
        <v>22979</v>
      </c>
      <c r="E20281" t="s">
        <v>1105</v>
      </c>
    </row>
    <row r="20282" spans="2:5" x14ac:dyDescent="0.35">
      <c r="B20282" t="s">
        <v>23160</v>
      </c>
      <c r="C20282" t="s">
        <v>23147</v>
      </c>
      <c r="D20282" t="s">
        <v>23161</v>
      </c>
    </row>
    <row r="20283" spans="2:5" x14ac:dyDescent="0.35">
      <c r="B20283" t="s">
        <v>2522</v>
      </c>
      <c r="C20283" t="s">
        <v>23147</v>
      </c>
      <c r="D20283" t="s">
        <v>3721</v>
      </c>
      <c r="E20283" t="s">
        <v>1062</v>
      </c>
    </row>
    <row r="20284" spans="2:5" x14ac:dyDescent="0.35">
      <c r="B20284" t="s">
        <v>2640</v>
      </c>
      <c r="C20284" t="s">
        <v>23147</v>
      </c>
      <c r="D20284" t="s">
        <v>3837</v>
      </c>
      <c r="E20284" t="s">
        <v>1062</v>
      </c>
    </row>
    <row r="20285" spans="2:5" x14ac:dyDescent="0.35">
      <c r="B20285" t="s">
        <v>2681</v>
      </c>
      <c r="C20285" t="s">
        <v>23147</v>
      </c>
      <c r="D20285" t="s">
        <v>3877</v>
      </c>
      <c r="E20285" t="s">
        <v>1062</v>
      </c>
    </row>
    <row r="20286" spans="2:5" x14ac:dyDescent="0.35">
      <c r="B20286" t="s">
        <v>2683</v>
      </c>
      <c r="C20286" t="s">
        <v>23147</v>
      </c>
      <c r="D20286" t="s">
        <v>3878</v>
      </c>
      <c r="E20286" t="s">
        <v>1062</v>
      </c>
    </row>
    <row r="20287" spans="2:5" x14ac:dyDescent="0.35">
      <c r="B20287" t="s">
        <v>2702</v>
      </c>
      <c r="C20287" t="s">
        <v>23147</v>
      </c>
      <c r="D20287" t="s">
        <v>3895</v>
      </c>
      <c r="E20287" t="s">
        <v>1062</v>
      </c>
    </row>
    <row r="20288" spans="2:5" x14ac:dyDescent="0.35">
      <c r="B20288" t="s">
        <v>2703</v>
      </c>
      <c r="C20288" t="s">
        <v>23147</v>
      </c>
      <c r="D20288" t="s">
        <v>3896</v>
      </c>
      <c r="E20288" t="s">
        <v>1062</v>
      </c>
    </row>
    <row r="20289" spans="2:5" x14ac:dyDescent="0.35">
      <c r="B20289" t="s">
        <v>2750</v>
      </c>
      <c r="C20289" t="s">
        <v>23147</v>
      </c>
      <c r="D20289" t="s">
        <v>3940</v>
      </c>
      <c r="E20289" t="s">
        <v>1048</v>
      </c>
    </row>
    <row r="20290" spans="2:5" x14ac:dyDescent="0.35">
      <c r="B20290" t="s">
        <v>2800</v>
      </c>
      <c r="C20290" t="s">
        <v>23147</v>
      </c>
      <c r="D20290" t="s">
        <v>1285</v>
      </c>
    </row>
    <row r="20291" spans="2:5" x14ac:dyDescent="0.35">
      <c r="B20291" t="s">
        <v>23162</v>
      </c>
      <c r="C20291" t="s">
        <v>23147</v>
      </c>
      <c r="D20291" t="s">
        <v>23163</v>
      </c>
      <c r="E20291" t="s">
        <v>1041</v>
      </c>
    </row>
    <row r="20292" spans="2:5" x14ac:dyDescent="0.35">
      <c r="B20292" t="s">
        <v>23164</v>
      </c>
      <c r="C20292" t="s">
        <v>23147</v>
      </c>
      <c r="D20292" t="s">
        <v>23165</v>
      </c>
      <c r="E20292" t="s">
        <v>4149</v>
      </c>
    </row>
    <row r="20293" spans="2:5" x14ac:dyDescent="0.35">
      <c r="B20293" t="s">
        <v>1486</v>
      </c>
      <c r="C20293" t="s">
        <v>23147</v>
      </c>
    </row>
    <row r="20294" spans="2:5" x14ac:dyDescent="0.35">
      <c r="B20294" t="s">
        <v>1771</v>
      </c>
      <c r="C20294" t="s">
        <v>23241</v>
      </c>
      <c r="D20294" t="s">
        <v>3016</v>
      </c>
      <c r="E20294" t="s">
        <v>1057</v>
      </c>
    </row>
    <row r="20295" spans="2:5" x14ac:dyDescent="0.35">
      <c r="B20295" t="s">
        <v>1787</v>
      </c>
      <c r="C20295" t="s">
        <v>23241</v>
      </c>
      <c r="D20295" t="s">
        <v>3032</v>
      </c>
      <c r="E20295" t="s">
        <v>1057</v>
      </c>
    </row>
    <row r="20296" spans="2:5" x14ac:dyDescent="0.35">
      <c r="B20296" t="s">
        <v>23166</v>
      </c>
      <c r="C20296" t="s">
        <v>23241</v>
      </c>
      <c r="D20296" t="s">
        <v>23242</v>
      </c>
    </row>
    <row r="20297" spans="2:5" x14ac:dyDescent="0.35">
      <c r="B20297" t="s">
        <v>23167</v>
      </c>
      <c r="C20297" t="s">
        <v>23241</v>
      </c>
      <c r="D20297" t="s">
        <v>23243</v>
      </c>
      <c r="E20297" t="s">
        <v>1057</v>
      </c>
    </row>
    <row r="20298" spans="2:5" x14ac:dyDescent="0.35">
      <c r="B20298" t="s">
        <v>23168</v>
      </c>
      <c r="C20298" t="s">
        <v>23241</v>
      </c>
      <c r="D20298" t="s">
        <v>23244</v>
      </c>
      <c r="E20298" t="s">
        <v>1032</v>
      </c>
    </row>
    <row r="20299" spans="2:5" x14ac:dyDescent="0.35">
      <c r="B20299" t="s">
        <v>23169</v>
      </c>
      <c r="C20299" t="s">
        <v>23241</v>
      </c>
      <c r="D20299" t="s">
        <v>23245</v>
      </c>
      <c r="E20299" t="s">
        <v>1032</v>
      </c>
    </row>
    <row r="20300" spans="2:5" x14ac:dyDescent="0.35">
      <c r="B20300" t="s">
        <v>23170</v>
      </c>
      <c r="C20300" t="s">
        <v>23241</v>
      </c>
      <c r="D20300" t="s">
        <v>23246</v>
      </c>
    </row>
    <row r="20301" spans="2:5" x14ac:dyDescent="0.35">
      <c r="B20301" t="s">
        <v>23171</v>
      </c>
      <c r="C20301" t="s">
        <v>23241</v>
      </c>
      <c r="D20301" t="s">
        <v>23247</v>
      </c>
    </row>
    <row r="20302" spans="2:5" x14ac:dyDescent="0.35">
      <c r="B20302" t="s">
        <v>23172</v>
      </c>
      <c r="C20302" t="s">
        <v>23241</v>
      </c>
      <c r="D20302" t="s">
        <v>23248</v>
      </c>
      <c r="E20302" t="s">
        <v>1032</v>
      </c>
    </row>
    <row r="20303" spans="2:5" x14ac:dyDescent="0.35">
      <c r="B20303" t="s">
        <v>23173</v>
      </c>
      <c r="C20303" t="s">
        <v>23241</v>
      </c>
      <c r="D20303" t="s">
        <v>23249</v>
      </c>
      <c r="E20303" t="s">
        <v>1032</v>
      </c>
    </row>
    <row r="20304" spans="2:5" x14ac:dyDescent="0.35">
      <c r="B20304" t="s">
        <v>23174</v>
      </c>
      <c r="C20304" t="s">
        <v>23241</v>
      </c>
      <c r="D20304" t="s">
        <v>23250</v>
      </c>
      <c r="E20304" t="s">
        <v>1032</v>
      </c>
    </row>
    <row r="20305" spans="2:5" x14ac:dyDescent="0.35">
      <c r="B20305" t="s">
        <v>1847</v>
      </c>
      <c r="C20305" t="s">
        <v>23241</v>
      </c>
      <c r="D20305" t="s">
        <v>3091</v>
      </c>
      <c r="E20305" t="s">
        <v>1062</v>
      </c>
    </row>
    <row r="20306" spans="2:5" x14ac:dyDescent="0.35">
      <c r="B20306" t="s">
        <v>23175</v>
      </c>
      <c r="C20306" t="s">
        <v>23241</v>
      </c>
      <c r="D20306" t="s">
        <v>23251</v>
      </c>
      <c r="E20306" t="s">
        <v>1032</v>
      </c>
    </row>
    <row r="20307" spans="2:5" x14ac:dyDescent="0.35">
      <c r="B20307" t="s">
        <v>23176</v>
      </c>
      <c r="C20307" t="s">
        <v>23241</v>
      </c>
      <c r="D20307" t="s">
        <v>23252</v>
      </c>
      <c r="E20307" t="s">
        <v>1032</v>
      </c>
    </row>
    <row r="20308" spans="2:5" x14ac:dyDescent="0.35">
      <c r="B20308" t="s">
        <v>23177</v>
      </c>
      <c r="C20308" t="s">
        <v>23241</v>
      </c>
      <c r="D20308" t="s">
        <v>23253</v>
      </c>
      <c r="E20308" t="s">
        <v>1105</v>
      </c>
    </row>
    <row r="20309" spans="2:5" x14ac:dyDescent="0.35">
      <c r="B20309" t="s">
        <v>23178</v>
      </c>
      <c r="C20309" t="s">
        <v>23241</v>
      </c>
      <c r="D20309" t="s">
        <v>23254</v>
      </c>
      <c r="E20309" t="s">
        <v>1105</v>
      </c>
    </row>
    <row r="20310" spans="2:5" x14ac:dyDescent="0.35">
      <c r="B20310" t="s">
        <v>23105</v>
      </c>
      <c r="C20310" t="s">
        <v>23241</v>
      </c>
      <c r="D20310" t="s">
        <v>23106</v>
      </c>
    </row>
    <row r="20311" spans="2:5" x14ac:dyDescent="0.35">
      <c r="B20311" t="s">
        <v>1888</v>
      </c>
      <c r="C20311" t="s">
        <v>23241</v>
      </c>
      <c r="D20311" t="s">
        <v>3126</v>
      </c>
      <c r="E20311" t="s">
        <v>1105</v>
      </c>
    </row>
    <row r="20312" spans="2:5" x14ac:dyDescent="0.35">
      <c r="B20312" t="s">
        <v>23179</v>
      </c>
      <c r="C20312" t="s">
        <v>23241</v>
      </c>
      <c r="D20312" t="s">
        <v>23255</v>
      </c>
    </row>
    <row r="20313" spans="2:5" x14ac:dyDescent="0.35">
      <c r="B20313" t="s">
        <v>1894</v>
      </c>
      <c r="C20313" t="s">
        <v>23241</v>
      </c>
      <c r="D20313" t="s">
        <v>3131</v>
      </c>
      <c r="E20313" t="s">
        <v>1041</v>
      </c>
    </row>
    <row r="20314" spans="2:5" x14ac:dyDescent="0.35">
      <c r="B20314" t="s">
        <v>1895</v>
      </c>
      <c r="C20314" t="s">
        <v>23241</v>
      </c>
      <c r="D20314" t="s">
        <v>3132</v>
      </c>
      <c r="E20314" t="s">
        <v>1041</v>
      </c>
    </row>
    <row r="20315" spans="2:5" x14ac:dyDescent="0.35">
      <c r="B20315" t="s">
        <v>23180</v>
      </c>
      <c r="C20315" t="s">
        <v>23241</v>
      </c>
      <c r="D20315" t="s">
        <v>23256</v>
      </c>
    </row>
    <row r="20316" spans="2:5" x14ac:dyDescent="0.35">
      <c r="B20316" t="s">
        <v>23181</v>
      </c>
      <c r="C20316" t="s">
        <v>23241</v>
      </c>
      <c r="D20316" t="s">
        <v>23257</v>
      </c>
    </row>
    <row r="20317" spans="2:5" x14ac:dyDescent="0.35">
      <c r="B20317" t="s">
        <v>23182</v>
      </c>
      <c r="C20317" t="s">
        <v>23241</v>
      </c>
      <c r="D20317" t="s">
        <v>23258</v>
      </c>
      <c r="E20317" t="s">
        <v>1032</v>
      </c>
    </row>
    <row r="20318" spans="2:5" x14ac:dyDescent="0.35">
      <c r="B20318" t="s">
        <v>1918</v>
      </c>
      <c r="C20318" t="s">
        <v>23241</v>
      </c>
      <c r="D20318" t="s">
        <v>3151</v>
      </c>
      <c r="E20318" t="s">
        <v>1032</v>
      </c>
    </row>
    <row r="20319" spans="2:5" x14ac:dyDescent="0.35">
      <c r="B20319" t="s">
        <v>23183</v>
      </c>
      <c r="C20319" t="s">
        <v>23241</v>
      </c>
      <c r="D20319" t="s">
        <v>23259</v>
      </c>
    </row>
    <row r="20320" spans="2:5" x14ac:dyDescent="0.35">
      <c r="B20320" t="s">
        <v>1922</v>
      </c>
      <c r="C20320" t="s">
        <v>23241</v>
      </c>
      <c r="D20320" t="s">
        <v>3155</v>
      </c>
      <c r="E20320" t="s">
        <v>1032</v>
      </c>
    </row>
    <row r="20321" spans="2:5" x14ac:dyDescent="0.35">
      <c r="B20321" t="s">
        <v>23184</v>
      </c>
      <c r="C20321" t="s">
        <v>23241</v>
      </c>
      <c r="D20321" t="s">
        <v>23260</v>
      </c>
    </row>
    <row r="20322" spans="2:5" x14ac:dyDescent="0.35">
      <c r="B20322" t="s">
        <v>1928</v>
      </c>
      <c r="C20322" t="s">
        <v>23241</v>
      </c>
      <c r="D20322" t="s">
        <v>3161</v>
      </c>
      <c r="E20322" t="s">
        <v>1032</v>
      </c>
    </row>
    <row r="20323" spans="2:5" x14ac:dyDescent="0.35">
      <c r="B20323" t="s">
        <v>1931</v>
      </c>
      <c r="C20323" t="s">
        <v>23241</v>
      </c>
      <c r="D20323" t="s">
        <v>3164</v>
      </c>
      <c r="E20323" t="s">
        <v>1041</v>
      </c>
    </row>
    <row r="20324" spans="2:5" x14ac:dyDescent="0.35">
      <c r="B20324" t="s">
        <v>23185</v>
      </c>
      <c r="C20324" t="s">
        <v>23241</v>
      </c>
      <c r="D20324" t="s">
        <v>23261</v>
      </c>
      <c r="E20324" t="s">
        <v>1032</v>
      </c>
    </row>
    <row r="20325" spans="2:5" x14ac:dyDescent="0.35">
      <c r="B20325" t="s">
        <v>1943</v>
      </c>
      <c r="C20325" t="s">
        <v>23241</v>
      </c>
      <c r="D20325" t="s">
        <v>3175</v>
      </c>
      <c r="E20325" t="s">
        <v>1032</v>
      </c>
    </row>
    <row r="20326" spans="2:5" x14ac:dyDescent="0.35">
      <c r="B20326" t="s">
        <v>23186</v>
      </c>
      <c r="C20326" t="s">
        <v>23241</v>
      </c>
      <c r="D20326" t="s">
        <v>23262</v>
      </c>
      <c r="E20326" t="s">
        <v>1046</v>
      </c>
    </row>
    <row r="20327" spans="2:5" x14ac:dyDescent="0.35">
      <c r="B20327" t="s">
        <v>1971</v>
      </c>
      <c r="C20327" t="s">
        <v>23241</v>
      </c>
      <c r="D20327" t="s">
        <v>3202</v>
      </c>
      <c r="E20327" t="s">
        <v>1046</v>
      </c>
    </row>
    <row r="20328" spans="2:5" x14ac:dyDescent="0.35">
      <c r="B20328" t="s">
        <v>1981</v>
      </c>
      <c r="C20328" t="s">
        <v>23241</v>
      </c>
      <c r="D20328" t="s">
        <v>3212</v>
      </c>
      <c r="E20328" t="s">
        <v>1046</v>
      </c>
    </row>
    <row r="20329" spans="2:5" x14ac:dyDescent="0.35">
      <c r="B20329" t="s">
        <v>23187</v>
      </c>
      <c r="C20329" t="s">
        <v>23241</v>
      </c>
      <c r="D20329" t="s">
        <v>23263</v>
      </c>
      <c r="E20329" t="s">
        <v>1105</v>
      </c>
    </row>
    <row r="20330" spans="2:5" x14ac:dyDescent="0.35">
      <c r="B20330" t="s">
        <v>2023</v>
      </c>
      <c r="C20330" t="s">
        <v>23241</v>
      </c>
      <c r="D20330" t="s">
        <v>3254</v>
      </c>
      <c r="E20330" t="s">
        <v>1046</v>
      </c>
    </row>
    <row r="20331" spans="2:5" x14ac:dyDescent="0.35">
      <c r="B20331" t="s">
        <v>2075</v>
      </c>
      <c r="C20331" t="s">
        <v>23241</v>
      </c>
      <c r="D20331" t="s">
        <v>3300</v>
      </c>
      <c r="E20331" t="s">
        <v>1059</v>
      </c>
    </row>
    <row r="20332" spans="2:5" x14ac:dyDescent="0.35">
      <c r="B20332" t="s">
        <v>23188</v>
      </c>
      <c r="C20332" t="s">
        <v>23241</v>
      </c>
      <c r="D20332" t="s">
        <v>23264</v>
      </c>
      <c r="E20332" t="s">
        <v>1028</v>
      </c>
    </row>
    <row r="20333" spans="2:5" x14ac:dyDescent="0.35">
      <c r="B20333" t="s">
        <v>23189</v>
      </c>
      <c r="C20333" t="s">
        <v>23241</v>
      </c>
      <c r="D20333" t="s">
        <v>23265</v>
      </c>
      <c r="E20333" t="s">
        <v>1028</v>
      </c>
    </row>
    <row r="20334" spans="2:5" x14ac:dyDescent="0.35">
      <c r="B20334" t="s">
        <v>2103</v>
      </c>
      <c r="C20334" t="s">
        <v>23241</v>
      </c>
      <c r="D20334" t="s">
        <v>3326</v>
      </c>
      <c r="E20334" t="s">
        <v>1028</v>
      </c>
    </row>
    <row r="20335" spans="2:5" x14ac:dyDescent="0.35">
      <c r="B20335" t="s">
        <v>2104</v>
      </c>
      <c r="C20335" t="s">
        <v>23241</v>
      </c>
      <c r="D20335" t="s">
        <v>3327</v>
      </c>
      <c r="E20335" t="s">
        <v>1028</v>
      </c>
    </row>
    <row r="20336" spans="2:5" x14ac:dyDescent="0.35">
      <c r="B20336" t="s">
        <v>2106</v>
      </c>
      <c r="C20336" t="s">
        <v>23241</v>
      </c>
      <c r="D20336" t="s">
        <v>3329</v>
      </c>
      <c r="E20336" t="s">
        <v>1028</v>
      </c>
    </row>
    <row r="20337" spans="2:5" x14ac:dyDescent="0.35">
      <c r="B20337" t="s">
        <v>23190</v>
      </c>
      <c r="C20337" t="s">
        <v>23241</v>
      </c>
      <c r="D20337" t="s">
        <v>23266</v>
      </c>
    </row>
    <row r="20338" spans="2:5" x14ac:dyDescent="0.35">
      <c r="B20338" t="s">
        <v>2173</v>
      </c>
      <c r="C20338" t="s">
        <v>23241</v>
      </c>
      <c r="D20338" t="s">
        <v>3384</v>
      </c>
      <c r="E20338" t="s">
        <v>1028</v>
      </c>
    </row>
    <row r="20339" spans="2:5" x14ac:dyDescent="0.35">
      <c r="B20339" t="s">
        <v>23191</v>
      </c>
      <c r="C20339" t="s">
        <v>23241</v>
      </c>
      <c r="D20339" t="s">
        <v>23267</v>
      </c>
      <c r="E20339" t="s">
        <v>1028</v>
      </c>
    </row>
    <row r="20340" spans="2:5" x14ac:dyDescent="0.35">
      <c r="B20340" t="s">
        <v>23192</v>
      </c>
      <c r="C20340" t="s">
        <v>23241</v>
      </c>
      <c r="D20340" t="s">
        <v>23268</v>
      </c>
      <c r="E20340" t="s">
        <v>1028</v>
      </c>
    </row>
    <row r="20341" spans="2:5" x14ac:dyDescent="0.35">
      <c r="B20341" t="s">
        <v>23193</v>
      </c>
      <c r="C20341" t="s">
        <v>23241</v>
      </c>
      <c r="D20341" t="s">
        <v>23269</v>
      </c>
      <c r="E20341" t="s">
        <v>1028</v>
      </c>
    </row>
    <row r="20342" spans="2:5" x14ac:dyDescent="0.35">
      <c r="B20342" t="s">
        <v>2220</v>
      </c>
      <c r="C20342" t="s">
        <v>23241</v>
      </c>
      <c r="D20342" t="s">
        <v>3429</v>
      </c>
      <c r="E20342" t="s">
        <v>1028</v>
      </c>
    </row>
    <row r="20343" spans="2:5" x14ac:dyDescent="0.35">
      <c r="B20343" t="s">
        <v>2223</v>
      </c>
      <c r="C20343" t="s">
        <v>23241</v>
      </c>
      <c r="D20343" t="s">
        <v>3432</v>
      </c>
      <c r="E20343" t="s">
        <v>1028</v>
      </c>
    </row>
    <row r="20344" spans="2:5" x14ac:dyDescent="0.35">
      <c r="B20344" t="s">
        <v>23194</v>
      </c>
      <c r="C20344" t="s">
        <v>23241</v>
      </c>
      <c r="D20344" t="s">
        <v>23270</v>
      </c>
      <c r="E20344" t="s">
        <v>1028</v>
      </c>
    </row>
    <row r="20345" spans="2:5" x14ac:dyDescent="0.35">
      <c r="B20345" t="s">
        <v>2233</v>
      </c>
      <c r="C20345" t="s">
        <v>23241</v>
      </c>
      <c r="D20345" t="s">
        <v>3441</v>
      </c>
      <c r="E20345" t="s">
        <v>1028</v>
      </c>
    </row>
    <row r="20346" spans="2:5" x14ac:dyDescent="0.35">
      <c r="B20346" t="s">
        <v>23195</v>
      </c>
      <c r="C20346" t="s">
        <v>23241</v>
      </c>
      <c r="D20346" t="s">
        <v>23271</v>
      </c>
      <c r="E20346" t="s">
        <v>1028</v>
      </c>
    </row>
    <row r="20347" spans="2:5" x14ac:dyDescent="0.35">
      <c r="B20347" t="s">
        <v>23196</v>
      </c>
      <c r="C20347" t="s">
        <v>23241</v>
      </c>
      <c r="D20347" t="s">
        <v>23272</v>
      </c>
      <c r="E20347" t="s">
        <v>1028</v>
      </c>
    </row>
    <row r="20348" spans="2:5" x14ac:dyDescent="0.35">
      <c r="B20348" t="s">
        <v>2265</v>
      </c>
      <c r="C20348" t="s">
        <v>23241</v>
      </c>
      <c r="D20348" t="s">
        <v>3472</v>
      </c>
      <c r="E20348" t="s">
        <v>1028</v>
      </c>
    </row>
    <row r="20349" spans="2:5" x14ac:dyDescent="0.35">
      <c r="B20349" t="s">
        <v>2284</v>
      </c>
      <c r="C20349" t="s">
        <v>23241</v>
      </c>
      <c r="D20349" t="s">
        <v>3488</v>
      </c>
      <c r="E20349" t="s">
        <v>1028</v>
      </c>
    </row>
    <row r="20350" spans="2:5" x14ac:dyDescent="0.35">
      <c r="B20350" t="s">
        <v>2298</v>
      </c>
      <c r="C20350" t="s">
        <v>23241</v>
      </c>
      <c r="D20350" t="s">
        <v>3502</v>
      </c>
      <c r="E20350" t="s">
        <v>1028</v>
      </c>
    </row>
    <row r="20351" spans="2:5" x14ac:dyDescent="0.35">
      <c r="B20351" t="s">
        <v>23197</v>
      </c>
      <c r="C20351" t="s">
        <v>23241</v>
      </c>
      <c r="D20351" t="s">
        <v>23273</v>
      </c>
      <c r="E20351" t="s">
        <v>1028</v>
      </c>
    </row>
    <row r="20352" spans="2:5" x14ac:dyDescent="0.35">
      <c r="B20352" t="s">
        <v>23198</v>
      </c>
      <c r="C20352" t="s">
        <v>23241</v>
      </c>
      <c r="D20352" t="s">
        <v>23274</v>
      </c>
      <c r="E20352" t="s">
        <v>1105</v>
      </c>
    </row>
    <row r="20353" spans="2:5" x14ac:dyDescent="0.35">
      <c r="B20353" t="s">
        <v>23199</v>
      </c>
      <c r="C20353" t="s">
        <v>23241</v>
      </c>
      <c r="D20353" t="s">
        <v>23275</v>
      </c>
      <c r="E20353" t="s">
        <v>1105</v>
      </c>
    </row>
    <row r="20354" spans="2:5" x14ac:dyDescent="0.35">
      <c r="B20354" t="s">
        <v>2335</v>
      </c>
      <c r="C20354" t="s">
        <v>23241</v>
      </c>
      <c r="D20354" t="s">
        <v>3539</v>
      </c>
      <c r="E20354" t="s">
        <v>1105</v>
      </c>
    </row>
    <row r="20355" spans="2:5" x14ac:dyDescent="0.35">
      <c r="B20355" t="s">
        <v>23200</v>
      </c>
      <c r="C20355" t="s">
        <v>23241</v>
      </c>
      <c r="D20355" t="s">
        <v>23276</v>
      </c>
      <c r="E20355" t="s">
        <v>1105</v>
      </c>
    </row>
    <row r="20356" spans="2:5" x14ac:dyDescent="0.35">
      <c r="B20356" t="s">
        <v>23201</v>
      </c>
      <c r="C20356" t="s">
        <v>23241</v>
      </c>
      <c r="D20356" t="s">
        <v>23277</v>
      </c>
      <c r="E20356" t="s">
        <v>1105</v>
      </c>
    </row>
    <row r="20357" spans="2:5" x14ac:dyDescent="0.35">
      <c r="B20357" t="s">
        <v>23202</v>
      </c>
      <c r="C20357" t="s">
        <v>23241</v>
      </c>
      <c r="D20357" t="s">
        <v>23278</v>
      </c>
    </row>
    <row r="20358" spans="2:5" x14ac:dyDescent="0.35">
      <c r="B20358" t="s">
        <v>23203</v>
      </c>
      <c r="C20358" t="s">
        <v>23241</v>
      </c>
      <c r="D20358" t="s">
        <v>23279</v>
      </c>
      <c r="E20358" t="s">
        <v>1105</v>
      </c>
    </row>
    <row r="20359" spans="2:5" x14ac:dyDescent="0.35">
      <c r="B20359" t="s">
        <v>2400</v>
      </c>
      <c r="C20359" t="s">
        <v>23241</v>
      </c>
      <c r="D20359" t="s">
        <v>3603</v>
      </c>
      <c r="E20359" t="s">
        <v>1105</v>
      </c>
    </row>
    <row r="20360" spans="2:5" x14ac:dyDescent="0.35">
      <c r="B20360" t="s">
        <v>23204</v>
      </c>
      <c r="C20360" t="s">
        <v>23241</v>
      </c>
      <c r="D20360" t="s">
        <v>23280</v>
      </c>
      <c r="E20360" t="s">
        <v>1105</v>
      </c>
    </row>
    <row r="20361" spans="2:5" x14ac:dyDescent="0.35">
      <c r="B20361" t="s">
        <v>2401</v>
      </c>
      <c r="C20361" t="s">
        <v>23241</v>
      </c>
      <c r="D20361" t="s">
        <v>3604</v>
      </c>
      <c r="E20361" t="s">
        <v>1105</v>
      </c>
    </row>
    <row r="20362" spans="2:5" x14ac:dyDescent="0.35">
      <c r="B20362" t="s">
        <v>23205</v>
      </c>
      <c r="C20362" t="s">
        <v>23241</v>
      </c>
      <c r="D20362" t="s">
        <v>23281</v>
      </c>
    </row>
    <row r="20363" spans="2:5" x14ac:dyDescent="0.35">
      <c r="B20363" t="s">
        <v>23206</v>
      </c>
      <c r="C20363" t="s">
        <v>23241</v>
      </c>
      <c r="D20363" t="s">
        <v>23282</v>
      </c>
      <c r="E20363" t="s">
        <v>1041</v>
      </c>
    </row>
    <row r="20364" spans="2:5" x14ac:dyDescent="0.35">
      <c r="B20364" t="s">
        <v>23207</v>
      </c>
      <c r="C20364" t="s">
        <v>23241</v>
      </c>
      <c r="D20364" t="s">
        <v>23283</v>
      </c>
      <c r="E20364" t="s">
        <v>1041</v>
      </c>
    </row>
    <row r="20365" spans="2:5" x14ac:dyDescent="0.35">
      <c r="B20365" t="s">
        <v>23208</v>
      </c>
      <c r="C20365" t="s">
        <v>23241</v>
      </c>
      <c r="D20365" t="s">
        <v>23284</v>
      </c>
      <c r="E20365" t="s">
        <v>1105</v>
      </c>
    </row>
    <row r="20366" spans="2:5" x14ac:dyDescent="0.35">
      <c r="B20366" t="s">
        <v>23209</v>
      </c>
      <c r="C20366" t="s">
        <v>23241</v>
      </c>
      <c r="D20366" t="s">
        <v>23285</v>
      </c>
      <c r="E20366" t="s">
        <v>1041</v>
      </c>
    </row>
    <row r="20367" spans="2:5" x14ac:dyDescent="0.35">
      <c r="B20367" t="s">
        <v>23210</v>
      </c>
      <c r="C20367" t="s">
        <v>23241</v>
      </c>
      <c r="D20367" t="s">
        <v>23286</v>
      </c>
      <c r="E20367" t="s">
        <v>1041</v>
      </c>
    </row>
    <row r="20368" spans="2:5" x14ac:dyDescent="0.35">
      <c r="B20368" t="s">
        <v>23211</v>
      </c>
      <c r="C20368" t="s">
        <v>23241</v>
      </c>
      <c r="D20368" t="s">
        <v>23287</v>
      </c>
      <c r="E20368" t="s">
        <v>1041</v>
      </c>
    </row>
    <row r="20369" spans="2:5" x14ac:dyDescent="0.35">
      <c r="B20369" t="s">
        <v>23212</v>
      </c>
      <c r="C20369" t="s">
        <v>23241</v>
      </c>
      <c r="D20369" t="s">
        <v>23288</v>
      </c>
    </row>
    <row r="20370" spans="2:5" x14ac:dyDescent="0.35">
      <c r="B20370" t="s">
        <v>4243</v>
      </c>
      <c r="C20370" t="s">
        <v>23241</v>
      </c>
      <c r="D20370" t="s">
        <v>4244</v>
      </c>
      <c r="E20370" t="s">
        <v>1041</v>
      </c>
    </row>
    <row r="20371" spans="2:5" x14ac:dyDescent="0.35">
      <c r="B20371" t="s">
        <v>23213</v>
      </c>
      <c r="C20371" t="s">
        <v>23241</v>
      </c>
      <c r="D20371" t="s">
        <v>23289</v>
      </c>
      <c r="E20371" t="s">
        <v>1062</v>
      </c>
    </row>
    <row r="20372" spans="2:5" x14ac:dyDescent="0.35">
      <c r="B20372" t="s">
        <v>23214</v>
      </c>
      <c r="C20372" t="s">
        <v>23241</v>
      </c>
      <c r="D20372" t="s">
        <v>23290</v>
      </c>
      <c r="E20372" t="s">
        <v>1041</v>
      </c>
    </row>
    <row r="20373" spans="2:5" x14ac:dyDescent="0.35">
      <c r="B20373" t="s">
        <v>23215</v>
      </c>
      <c r="C20373" t="s">
        <v>23241</v>
      </c>
      <c r="D20373" t="s">
        <v>23291</v>
      </c>
      <c r="E20373" t="s">
        <v>1041</v>
      </c>
    </row>
    <row r="20374" spans="2:5" x14ac:dyDescent="0.35">
      <c r="B20374" t="s">
        <v>2547</v>
      </c>
      <c r="C20374" t="s">
        <v>23241</v>
      </c>
      <c r="D20374" t="s">
        <v>3746</v>
      </c>
      <c r="E20374" t="s">
        <v>1041</v>
      </c>
    </row>
    <row r="20375" spans="2:5" x14ac:dyDescent="0.35">
      <c r="B20375" t="s">
        <v>23216</v>
      </c>
      <c r="C20375" t="s">
        <v>23241</v>
      </c>
      <c r="D20375" t="s">
        <v>23292</v>
      </c>
      <c r="E20375" t="s">
        <v>1041</v>
      </c>
    </row>
    <row r="20376" spans="2:5" x14ac:dyDescent="0.35">
      <c r="B20376" t="s">
        <v>2558</v>
      </c>
      <c r="C20376" t="s">
        <v>23241</v>
      </c>
      <c r="D20376" t="s">
        <v>3757</v>
      </c>
      <c r="E20376" t="s">
        <v>1062</v>
      </c>
    </row>
    <row r="20377" spans="2:5" x14ac:dyDescent="0.35">
      <c r="B20377" t="s">
        <v>23217</v>
      </c>
      <c r="C20377" t="s">
        <v>23241</v>
      </c>
      <c r="D20377" t="s">
        <v>23293</v>
      </c>
      <c r="E20377" t="s">
        <v>1062</v>
      </c>
    </row>
    <row r="20378" spans="2:5" x14ac:dyDescent="0.35">
      <c r="B20378" t="s">
        <v>23218</v>
      </c>
      <c r="C20378" t="s">
        <v>23241</v>
      </c>
      <c r="D20378" t="s">
        <v>23294</v>
      </c>
      <c r="E20378" t="s">
        <v>1041</v>
      </c>
    </row>
    <row r="20379" spans="2:5" x14ac:dyDescent="0.35">
      <c r="B20379" t="s">
        <v>23219</v>
      </c>
      <c r="C20379" t="s">
        <v>23241</v>
      </c>
      <c r="D20379" t="s">
        <v>23295</v>
      </c>
      <c r="E20379" t="s">
        <v>1041</v>
      </c>
    </row>
    <row r="20380" spans="2:5" x14ac:dyDescent="0.35">
      <c r="B20380" t="s">
        <v>23220</v>
      </c>
      <c r="C20380" t="s">
        <v>23241</v>
      </c>
      <c r="D20380" t="s">
        <v>23296</v>
      </c>
      <c r="E20380" t="s">
        <v>1062</v>
      </c>
    </row>
    <row r="20381" spans="2:5" x14ac:dyDescent="0.35">
      <c r="B20381" t="s">
        <v>23221</v>
      </c>
      <c r="C20381" t="s">
        <v>23241</v>
      </c>
      <c r="D20381" t="s">
        <v>23297</v>
      </c>
      <c r="E20381" t="s">
        <v>1062</v>
      </c>
    </row>
    <row r="20382" spans="2:5" x14ac:dyDescent="0.35">
      <c r="B20382" t="s">
        <v>23222</v>
      </c>
      <c r="C20382" t="s">
        <v>23241</v>
      </c>
      <c r="D20382" t="s">
        <v>23298</v>
      </c>
      <c r="E20382" t="s">
        <v>1062</v>
      </c>
    </row>
    <row r="20383" spans="2:5" x14ac:dyDescent="0.35">
      <c r="B20383" t="s">
        <v>13540</v>
      </c>
      <c r="C20383" t="s">
        <v>23241</v>
      </c>
      <c r="D20383" t="s">
        <v>13541</v>
      </c>
      <c r="E20383" t="s">
        <v>1062</v>
      </c>
    </row>
    <row r="20384" spans="2:5" x14ac:dyDescent="0.35">
      <c r="B20384" t="s">
        <v>2640</v>
      </c>
      <c r="C20384" t="s">
        <v>23241</v>
      </c>
      <c r="D20384" t="s">
        <v>3837</v>
      </c>
      <c r="E20384" t="s">
        <v>1062</v>
      </c>
    </row>
    <row r="20385" spans="2:5" x14ac:dyDescent="0.35">
      <c r="B20385" t="s">
        <v>23223</v>
      </c>
      <c r="C20385" t="s">
        <v>23241</v>
      </c>
      <c r="D20385" t="s">
        <v>3837</v>
      </c>
      <c r="E20385" t="s">
        <v>1062</v>
      </c>
    </row>
    <row r="20386" spans="2:5" x14ac:dyDescent="0.35">
      <c r="B20386" t="s">
        <v>23224</v>
      </c>
      <c r="C20386" t="s">
        <v>23241</v>
      </c>
      <c r="D20386" t="s">
        <v>23299</v>
      </c>
      <c r="E20386" t="s">
        <v>1062</v>
      </c>
    </row>
    <row r="20387" spans="2:5" x14ac:dyDescent="0.35">
      <c r="B20387" t="s">
        <v>23225</v>
      </c>
      <c r="C20387" t="s">
        <v>23241</v>
      </c>
      <c r="D20387" t="s">
        <v>23300</v>
      </c>
      <c r="E20387" t="s">
        <v>1062</v>
      </c>
    </row>
    <row r="20388" spans="2:5" x14ac:dyDescent="0.35">
      <c r="B20388" t="s">
        <v>2674</v>
      </c>
      <c r="C20388" t="s">
        <v>23241</v>
      </c>
      <c r="D20388" t="s">
        <v>3870</v>
      </c>
      <c r="E20388" t="s">
        <v>1062</v>
      </c>
    </row>
    <row r="20389" spans="2:5" x14ac:dyDescent="0.35">
      <c r="B20389" t="s">
        <v>23226</v>
      </c>
      <c r="C20389" t="s">
        <v>23241</v>
      </c>
      <c r="D20389" t="s">
        <v>23301</v>
      </c>
    </row>
    <row r="20390" spans="2:5" x14ac:dyDescent="0.35">
      <c r="B20390" t="s">
        <v>4271</v>
      </c>
      <c r="C20390" t="s">
        <v>23241</v>
      </c>
      <c r="D20390" t="s">
        <v>4272</v>
      </c>
      <c r="E20390" t="s">
        <v>1062</v>
      </c>
    </row>
    <row r="20391" spans="2:5" x14ac:dyDescent="0.35">
      <c r="B20391" t="s">
        <v>23227</v>
      </c>
      <c r="C20391" t="s">
        <v>23241</v>
      </c>
      <c r="D20391" t="s">
        <v>23302</v>
      </c>
      <c r="E20391" t="s">
        <v>1062</v>
      </c>
    </row>
    <row r="20392" spans="2:5" x14ac:dyDescent="0.35">
      <c r="B20392" t="s">
        <v>23228</v>
      </c>
      <c r="C20392" t="s">
        <v>23241</v>
      </c>
      <c r="D20392" t="s">
        <v>23303</v>
      </c>
    </row>
    <row r="20393" spans="2:5" x14ac:dyDescent="0.35">
      <c r="B20393" t="s">
        <v>23229</v>
      </c>
      <c r="C20393" t="s">
        <v>23241</v>
      </c>
      <c r="D20393" t="s">
        <v>23304</v>
      </c>
      <c r="E20393" t="s">
        <v>1062</v>
      </c>
    </row>
    <row r="20394" spans="2:5" x14ac:dyDescent="0.35">
      <c r="B20394" t="s">
        <v>23230</v>
      </c>
      <c r="C20394" t="s">
        <v>23241</v>
      </c>
      <c r="D20394" t="s">
        <v>23305</v>
      </c>
      <c r="E20394" t="s">
        <v>1048</v>
      </c>
    </row>
    <row r="20395" spans="2:5" x14ac:dyDescent="0.35">
      <c r="B20395" t="s">
        <v>2748</v>
      </c>
      <c r="C20395" t="s">
        <v>23241</v>
      </c>
      <c r="D20395" t="s">
        <v>3938</v>
      </c>
      <c r="E20395" t="s">
        <v>1048</v>
      </c>
    </row>
    <row r="20396" spans="2:5" x14ac:dyDescent="0.35">
      <c r="B20396" t="s">
        <v>23231</v>
      </c>
      <c r="C20396" t="s">
        <v>23241</v>
      </c>
      <c r="D20396" t="s">
        <v>23306</v>
      </c>
      <c r="E20396" t="s">
        <v>1048</v>
      </c>
    </row>
    <row r="20397" spans="2:5" x14ac:dyDescent="0.35">
      <c r="B20397" t="s">
        <v>23232</v>
      </c>
      <c r="C20397" t="s">
        <v>23241</v>
      </c>
      <c r="D20397" t="s">
        <v>23307</v>
      </c>
      <c r="E20397" t="s">
        <v>1048</v>
      </c>
    </row>
    <row r="20398" spans="2:5" x14ac:dyDescent="0.35">
      <c r="B20398" t="s">
        <v>2778</v>
      </c>
      <c r="C20398" t="s">
        <v>23241</v>
      </c>
      <c r="D20398" t="s">
        <v>3968</v>
      </c>
      <c r="E20398" t="s">
        <v>1048</v>
      </c>
    </row>
    <row r="20399" spans="2:5" x14ac:dyDescent="0.35">
      <c r="B20399" t="s">
        <v>23233</v>
      </c>
      <c r="C20399" t="s">
        <v>23241</v>
      </c>
      <c r="D20399" t="s">
        <v>23308</v>
      </c>
      <c r="E20399" t="s">
        <v>1048</v>
      </c>
    </row>
    <row r="20400" spans="2:5" x14ac:dyDescent="0.35">
      <c r="B20400" t="s">
        <v>23234</v>
      </c>
      <c r="C20400" t="s">
        <v>23241</v>
      </c>
      <c r="D20400" t="s">
        <v>23309</v>
      </c>
      <c r="E20400" t="s">
        <v>1048</v>
      </c>
    </row>
    <row r="20401" spans="2:5" x14ac:dyDescent="0.35">
      <c r="B20401" t="s">
        <v>2838</v>
      </c>
      <c r="C20401" t="s">
        <v>23241</v>
      </c>
      <c r="D20401" t="s">
        <v>4022</v>
      </c>
      <c r="E20401" t="s">
        <v>1048</v>
      </c>
    </row>
    <row r="20402" spans="2:5" x14ac:dyDescent="0.35">
      <c r="B20402" t="s">
        <v>23235</v>
      </c>
      <c r="C20402" t="s">
        <v>23241</v>
      </c>
      <c r="D20402" t="s">
        <v>23310</v>
      </c>
    </row>
    <row r="20403" spans="2:5" x14ac:dyDescent="0.35">
      <c r="B20403" t="s">
        <v>2857</v>
      </c>
      <c r="C20403" t="s">
        <v>23241</v>
      </c>
      <c r="D20403" t="s">
        <v>4042</v>
      </c>
      <c r="E20403" t="s">
        <v>1048</v>
      </c>
    </row>
    <row r="20404" spans="2:5" x14ac:dyDescent="0.35">
      <c r="B20404" t="s">
        <v>23236</v>
      </c>
      <c r="C20404" t="s">
        <v>23241</v>
      </c>
      <c r="D20404" t="s">
        <v>23311</v>
      </c>
      <c r="E20404" t="s">
        <v>1048</v>
      </c>
    </row>
    <row r="20405" spans="2:5" x14ac:dyDescent="0.35">
      <c r="B20405" t="s">
        <v>23237</v>
      </c>
      <c r="C20405" t="s">
        <v>23241</v>
      </c>
      <c r="D20405" t="s">
        <v>23312</v>
      </c>
    </row>
    <row r="20406" spans="2:5" x14ac:dyDescent="0.35">
      <c r="B20406" t="s">
        <v>23238</v>
      </c>
      <c r="C20406" t="s">
        <v>23241</v>
      </c>
      <c r="D20406" t="s">
        <v>23313</v>
      </c>
      <c r="E20406" t="s">
        <v>4149</v>
      </c>
    </row>
    <row r="20407" spans="2:5" x14ac:dyDescent="0.35">
      <c r="B20407" t="s">
        <v>2887</v>
      </c>
      <c r="C20407" t="s">
        <v>23241</v>
      </c>
      <c r="D20407" t="s">
        <v>4070</v>
      </c>
      <c r="E20407" t="s">
        <v>4149</v>
      </c>
    </row>
    <row r="20408" spans="2:5" x14ac:dyDescent="0.35">
      <c r="B20408" t="s">
        <v>23239</v>
      </c>
      <c r="C20408" t="s">
        <v>23241</v>
      </c>
      <c r="D20408" t="s">
        <v>23314</v>
      </c>
      <c r="E20408" t="s">
        <v>4149</v>
      </c>
    </row>
    <row r="20409" spans="2:5" x14ac:dyDescent="0.35">
      <c r="B20409" t="s">
        <v>2948</v>
      </c>
      <c r="C20409" t="s">
        <v>23241</v>
      </c>
      <c r="D20409" t="s">
        <v>4128</v>
      </c>
      <c r="E20409" t="s">
        <v>1050</v>
      </c>
    </row>
    <row r="20410" spans="2:5" x14ac:dyDescent="0.35">
      <c r="B20410" t="s">
        <v>23240</v>
      </c>
      <c r="C20410" t="s">
        <v>23241</v>
      </c>
    </row>
    <row r="20411" spans="2:5" x14ac:dyDescent="0.35">
      <c r="B20411" t="s">
        <v>1486</v>
      </c>
      <c r="C20411" t="s">
        <v>23241</v>
      </c>
    </row>
    <row r="20412" spans="2:5" x14ac:dyDescent="0.35">
      <c r="B20412" t="s">
        <v>23315</v>
      </c>
      <c r="C20412" t="s">
        <v>23516</v>
      </c>
      <c r="D20412" t="s">
        <v>23517</v>
      </c>
      <c r="E20412" t="s">
        <v>1028</v>
      </c>
    </row>
    <row r="20413" spans="2:5" x14ac:dyDescent="0.35">
      <c r="B20413" t="s">
        <v>23316</v>
      </c>
      <c r="C20413" t="s">
        <v>23516</v>
      </c>
      <c r="D20413" t="s">
        <v>8012</v>
      </c>
      <c r="E20413" t="s">
        <v>1028</v>
      </c>
    </row>
    <row r="20414" spans="2:5" x14ac:dyDescent="0.35">
      <c r="B20414" t="s">
        <v>23317</v>
      </c>
      <c r="C20414" t="s">
        <v>23516</v>
      </c>
      <c r="D20414" t="s">
        <v>8012</v>
      </c>
      <c r="E20414" t="s">
        <v>1028</v>
      </c>
    </row>
    <row r="20415" spans="2:5" x14ac:dyDescent="0.35">
      <c r="B20415" t="s">
        <v>23318</v>
      </c>
      <c r="C20415" t="s">
        <v>23516</v>
      </c>
      <c r="D20415" t="s">
        <v>23518</v>
      </c>
      <c r="E20415" t="s">
        <v>1028</v>
      </c>
    </row>
    <row r="20416" spans="2:5" x14ac:dyDescent="0.35">
      <c r="B20416" t="s">
        <v>23319</v>
      </c>
      <c r="C20416" t="s">
        <v>23516</v>
      </c>
    </row>
    <row r="20417" spans="2:5" x14ac:dyDescent="0.35">
      <c r="B20417" t="s">
        <v>23320</v>
      </c>
      <c r="C20417" t="s">
        <v>23516</v>
      </c>
    </row>
    <row r="20418" spans="2:5" x14ac:dyDescent="0.35">
      <c r="B20418" t="s">
        <v>23321</v>
      </c>
      <c r="C20418" t="s">
        <v>23516</v>
      </c>
    </row>
    <row r="20419" spans="2:5" x14ac:dyDescent="0.35">
      <c r="B20419" t="s">
        <v>23322</v>
      </c>
      <c r="C20419" t="s">
        <v>23516</v>
      </c>
      <c r="D20419" t="s">
        <v>23519</v>
      </c>
      <c r="E20419" t="s">
        <v>1028</v>
      </c>
    </row>
    <row r="20420" spans="2:5" x14ac:dyDescent="0.35">
      <c r="B20420" t="s">
        <v>23323</v>
      </c>
      <c r="C20420" t="s">
        <v>23516</v>
      </c>
      <c r="D20420" t="s">
        <v>23520</v>
      </c>
      <c r="E20420" t="s">
        <v>1028</v>
      </c>
    </row>
    <row r="20421" spans="2:5" x14ac:dyDescent="0.35">
      <c r="B20421" t="s">
        <v>23324</v>
      </c>
      <c r="C20421" t="s">
        <v>23516</v>
      </c>
      <c r="D20421" t="s">
        <v>23521</v>
      </c>
      <c r="E20421" t="s">
        <v>1028</v>
      </c>
    </row>
    <row r="20422" spans="2:5" x14ac:dyDescent="0.35">
      <c r="B20422" t="s">
        <v>23325</v>
      </c>
      <c r="C20422" t="s">
        <v>23516</v>
      </c>
      <c r="D20422" t="s">
        <v>23522</v>
      </c>
      <c r="E20422" t="s">
        <v>1028</v>
      </c>
    </row>
    <row r="20423" spans="2:5" x14ac:dyDescent="0.35">
      <c r="B20423" t="s">
        <v>13888</v>
      </c>
      <c r="C20423" t="s">
        <v>23516</v>
      </c>
      <c r="D20423" t="s">
        <v>14196</v>
      </c>
      <c r="E20423" t="s">
        <v>1028</v>
      </c>
    </row>
    <row r="20424" spans="2:5" x14ac:dyDescent="0.35">
      <c r="B20424" t="s">
        <v>23326</v>
      </c>
      <c r="C20424" t="s">
        <v>23516</v>
      </c>
      <c r="D20424" t="s">
        <v>8038</v>
      </c>
      <c r="E20424" t="s">
        <v>1028</v>
      </c>
    </row>
    <row r="20425" spans="2:5" x14ac:dyDescent="0.35">
      <c r="B20425" t="s">
        <v>23327</v>
      </c>
      <c r="C20425" t="s">
        <v>23516</v>
      </c>
      <c r="D20425" t="s">
        <v>23523</v>
      </c>
      <c r="E20425" t="s">
        <v>1105</v>
      </c>
    </row>
    <row r="20426" spans="2:5" x14ac:dyDescent="0.35">
      <c r="B20426" t="s">
        <v>23328</v>
      </c>
      <c r="C20426" t="s">
        <v>23516</v>
      </c>
      <c r="D20426" t="s">
        <v>3323</v>
      </c>
      <c r="E20426" t="s">
        <v>1028</v>
      </c>
    </row>
    <row r="20427" spans="2:5" x14ac:dyDescent="0.35">
      <c r="B20427" t="s">
        <v>23329</v>
      </c>
      <c r="C20427" t="s">
        <v>23516</v>
      </c>
    </row>
    <row r="20428" spans="2:5" x14ac:dyDescent="0.35">
      <c r="B20428" t="s">
        <v>23330</v>
      </c>
      <c r="C20428" t="s">
        <v>23516</v>
      </c>
    </row>
    <row r="20429" spans="2:5" x14ac:dyDescent="0.35">
      <c r="B20429" t="s">
        <v>23331</v>
      </c>
      <c r="C20429" t="s">
        <v>23516</v>
      </c>
    </row>
    <row r="20430" spans="2:5" x14ac:dyDescent="0.35">
      <c r="B20430" t="s">
        <v>23332</v>
      </c>
      <c r="C20430" t="s">
        <v>23516</v>
      </c>
    </row>
    <row r="20431" spans="2:5" x14ac:dyDescent="0.35">
      <c r="B20431" t="s">
        <v>23333</v>
      </c>
      <c r="C20431" t="s">
        <v>23516</v>
      </c>
    </row>
    <row r="20432" spans="2:5" x14ac:dyDescent="0.35">
      <c r="B20432" t="s">
        <v>23334</v>
      </c>
      <c r="C20432" t="s">
        <v>23516</v>
      </c>
    </row>
    <row r="20433" spans="2:5" x14ac:dyDescent="0.35">
      <c r="B20433" t="s">
        <v>23335</v>
      </c>
      <c r="C20433" t="s">
        <v>23516</v>
      </c>
      <c r="D20433" t="s">
        <v>23524</v>
      </c>
      <c r="E20433" t="s">
        <v>1028</v>
      </c>
    </row>
    <row r="20434" spans="2:5" x14ac:dyDescent="0.35">
      <c r="B20434" t="s">
        <v>23336</v>
      </c>
      <c r="C20434" t="s">
        <v>23516</v>
      </c>
      <c r="D20434" t="s">
        <v>14200</v>
      </c>
      <c r="E20434" t="s">
        <v>1028</v>
      </c>
    </row>
    <row r="20435" spans="2:5" x14ac:dyDescent="0.35">
      <c r="B20435" t="s">
        <v>23337</v>
      </c>
      <c r="C20435" t="s">
        <v>23516</v>
      </c>
      <c r="D20435" t="s">
        <v>23525</v>
      </c>
      <c r="E20435" t="s">
        <v>1041</v>
      </c>
    </row>
    <row r="20436" spans="2:5" x14ac:dyDescent="0.35">
      <c r="B20436" t="s">
        <v>23338</v>
      </c>
      <c r="C20436" t="s">
        <v>23516</v>
      </c>
      <c r="D20436" t="s">
        <v>23525</v>
      </c>
      <c r="E20436" t="s">
        <v>1041</v>
      </c>
    </row>
    <row r="20437" spans="2:5" x14ac:dyDescent="0.35">
      <c r="B20437" t="s">
        <v>23339</v>
      </c>
      <c r="C20437" t="s">
        <v>23516</v>
      </c>
      <c r="D20437" t="s">
        <v>4482</v>
      </c>
      <c r="E20437" t="s">
        <v>1028</v>
      </c>
    </row>
    <row r="20438" spans="2:5" x14ac:dyDescent="0.35">
      <c r="B20438" t="s">
        <v>6128</v>
      </c>
      <c r="C20438" t="s">
        <v>23516</v>
      </c>
      <c r="D20438" t="s">
        <v>4482</v>
      </c>
      <c r="E20438" t="s">
        <v>1028</v>
      </c>
    </row>
    <row r="20439" spans="2:5" x14ac:dyDescent="0.35">
      <c r="B20439" t="s">
        <v>23340</v>
      </c>
      <c r="C20439" t="s">
        <v>23516</v>
      </c>
      <c r="D20439" t="s">
        <v>8093</v>
      </c>
      <c r="E20439" t="s">
        <v>1028</v>
      </c>
    </row>
    <row r="20440" spans="2:5" x14ac:dyDescent="0.35">
      <c r="B20440" t="s">
        <v>23341</v>
      </c>
      <c r="C20440" t="s">
        <v>23516</v>
      </c>
      <c r="D20440" t="s">
        <v>23526</v>
      </c>
      <c r="E20440" t="s">
        <v>1028</v>
      </c>
    </row>
    <row r="20441" spans="2:5" x14ac:dyDescent="0.35">
      <c r="B20441" t="s">
        <v>23342</v>
      </c>
      <c r="C20441" t="s">
        <v>23516</v>
      </c>
      <c r="D20441" t="s">
        <v>6169</v>
      </c>
      <c r="E20441" t="s">
        <v>1028</v>
      </c>
    </row>
    <row r="20442" spans="2:5" x14ac:dyDescent="0.35">
      <c r="B20442" t="s">
        <v>6131</v>
      </c>
      <c r="C20442" t="s">
        <v>23516</v>
      </c>
      <c r="D20442" t="s">
        <v>6169</v>
      </c>
      <c r="E20442" t="s">
        <v>1028</v>
      </c>
    </row>
    <row r="20443" spans="2:5" x14ac:dyDescent="0.35">
      <c r="B20443" t="s">
        <v>23343</v>
      </c>
      <c r="C20443" t="s">
        <v>23516</v>
      </c>
      <c r="D20443" t="s">
        <v>8110</v>
      </c>
      <c r="E20443" t="s">
        <v>1028</v>
      </c>
    </row>
    <row r="20444" spans="2:5" x14ac:dyDescent="0.35">
      <c r="B20444" t="s">
        <v>23344</v>
      </c>
      <c r="C20444" t="s">
        <v>23516</v>
      </c>
      <c r="D20444" t="s">
        <v>8117</v>
      </c>
      <c r="E20444" t="s">
        <v>1057</v>
      </c>
    </row>
    <row r="20445" spans="2:5" x14ac:dyDescent="0.35">
      <c r="B20445" t="s">
        <v>23345</v>
      </c>
      <c r="C20445" t="s">
        <v>23516</v>
      </c>
      <c r="D20445" t="s">
        <v>8120</v>
      </c>
      <c r="E20445" t="s">
        <v>1028</v>
      </c>
    </row>
    <row r="20446" spans="2:5" x14ac:dyDescent="0.35">
      <c r="B20446" t="s">
        <v>13924</v>
      </c>
      <c r="C20446" t="s">
        <v>23516</v>
      </c>
      <c r="D20446" t="s">
        <v>14207</v>
      </c>
      <c r="E20446" t="s">
        <v>1028</v>
      </c>
    </row>
    <row r="20447" spans="2:5" x14ac:dyDescent="0.35">
      <c r="B20447" t="s">
        <v>23346</v>
      </c>
      <c r="C20447" t="s">
        <v>23516</v>
      </c>
    </row>
    <row r="20448" spans="2:5" x14ac:dyDescent="0.35">
      <c r="B20448" t="s">
        <v>23347</v>
      </c>
      <c r="C20448" t="s">
        <v>23516</v>
      </c>
    </row>
    <row r="20449" spans="2:5" x14ac:dyDescent="0.35">
      <c r="B20449" t="s">
        <v>23348</v>
      </c>
      <c r="C20449" t="s">
        <v>23516</v>
      </c>
      <c r="D20449" t="s">
        <v>23527</v>
      </c>
      <c r="E20449" t="s">
        <v>1041</v>
      </c>
    </row>
    <row r="20450" spans="2:5" x14ac:dyDescent="0.35">
      <c r="B20450" t="s">
        <v>23349</v>
      </c>
      <c r="C20450" t="s">
        <v>23516</v>
      </c>
      <c r="D20450" t="s">
        <v>23528</v>
      </c>
      <c r="E20450" t="s">
        <v>1041</v>
      </c>
    </row>
    <row r="20451" spans="2:5" x14ac:dyDescent="0.35">
      <c r="B20451" t="s">
        <v>23350</v>
      </c>
      <c r="C20451" t="s">
        <v>23516</v>
      </c>
      <c r="D20451" t="s">
        <v>1177</v>
      </c>
      <c r="E20451" t="s">
        <v>1028</v>
      </c>
    </row>
    <row r="20452" spans="2:5" x14ac:dyDescent="0.35">
      <c r="B20452" t="s">
        <v>23351</v>
      </c>
      <c r="C20452" t="s">
        <v>23516</v>
      </c>
    </row>
    <row r="20453" spans="2:5" x14ac:dyDescent="0.35">
      <c r="B20453" t="s">
        <v>23352</v>
      </c>
      <c r="C20453" t="s">
        <v>23516</v>
      </c>
    </row>
    <row r="20454" spans="2:5" x14ac:dyDescent="0.35">
      <c r="B20454" t="s">
        <v>23353</v>
      </c>
      <c r="C20454" t="s">
        <v>23516</v>
      </c>
    </row>
    <row r="20455" spans="2:5" x14ac:dyDescent="0.35">
      <c r="B20455" t="s">
        <v>23354</v>
      </c>
      <c r="C20455" t="s">
        <v>23516</v>
      </c>
      <c r="D20455" t="s">
        <v>8131</v>
      </c>
      <c r="E20455" t="s">
        <v>1028</v>
      </c>
    </row>
    <row r="20456" spans="2:5" x14ac:dyDescent="0.35">
      <c r="B20456" t="s">
        <v>23355</v>
      </c>
      <c r="C20456" t="s">
        <v>23516</v>
      </c>
    </row>
    <row r="20457" spans="2:5" x14ac:dyDescent="0.35">
      <c r="B20457" t="s">
        <v>23356</v>
      </c>
      <c r="C20457" t="s">
        <v>23516</v>
      </c>
    </row>
    <row r="20458" spans="2:5" x14ac:dyDescent="0.35">
      <c r="B20458" t="s">
        <v>23357</v>
      </c>
      <c r="C20458" t="s">
        <v>23516</v>
      </c>
      <c r="D20458" t="s">
        <v>23529</v>
      </c>
      <c r="E20458" t="s">
        <v>1028</v>
      </c>
    </row>
    <row r="20459" spans="2:5" x14ac:dyDescent="0.35">
      <c r="B20459" t="s">
        <v>23358</v>
      </c>
      <c r="C20459" t="s">
        <v>23516</v>
      </c>
      <c r="D20459" t="s">
        <v>23529</v>
      </c>
      <c r="E20459" t="s">
        <v>1028</v>
      </c>
    </row>
    <row r="20460" spans="2:5" x14ac:dyDescent="0.35">
      <c r="B20460" t="s">
        <v>23359</v>
      </c>
      <c r="C20460" t="s">
        <v>23516</v>
      </c>
      <c r="D20460" t="s">
        <v>23530</v>
      </c>
    </row>
    <row r="20461" spans="2:5" x14ac:dyDescent="0.35">
      <c r="B20461" t="s">
        <v>23360</v>
      </c>
      <c r="C20461" t="s">
        <v>23516</v>
      </c>
      <c r="D20461" t="s">
        <v>23531</v>
      </c>
      <c r="E20461" t="s">
        <v>1028</v>
      </c>
    </row>
    <row r="20462" spans="2:5" x14ac:dyDescent="0.35">
      <c r="B20462" t="s">
        <v>6483</v>
      </c>
      <c r="C20462" t="s">
        <v>23516</v>
      </c>
    </row>
    <row r="20463" spans="2:5" x14ac:dyDescent="0.35">
      <c r="B20463" t="s">
        <v>23361</v>
      </c>
      <c r="C20463" t="s">
        <v>23516</v>
      </c>
    </row>
    <row r="20464" spans="2:5" x14ac:dyDescent="0.35">
      <c r="B20464" t="s">
        <v>23362</v>
      </c>
      <c r="C20464" t="s">
        <v>23516</v>
      </c>
    </row>
    <row r="20465" spans="2:4" x14ac:dyDescent="0.35">
      <c r="B20465" t="s">
        <v>23363</v>
      </c>
      <c r="C20465" t="s">
        <v>23516</v>
      </c>
    </row>
    <row r="20466" spans="2:4" x14ac:dyDescent="0.35">
      <c r="B20466" t="s">
        <v>23364</v>
      </c>
      <c r="C20466" t="s">
        <v>23516</v>
      </c>
    </row>
    <row r="20467" spans="2:4" x14ac:dyDescent="0.35">
      <c r="B20467" t="s">
        <v>23365</v>
      </c>
      <c r="C20467" t="s">
        <v>23516</v>
      </c>
    </row>
    <row r="20468" spans="2:4" x14ac:dyDescent="0.35">
      <c r="B20468" t="s">
        <v>23366</v>
      </c>
      <c r="C20468" t="s">
        <v>23516</v>
      </c>
    </row>
    <row r="20469" spans="2:4" x14ac:dyDescent="0.35">
      <c r="B20469" t="s">
        <v>23367</v>
      </c>
      <c r="C20469" t="s">
        <v>23516</v>
      </c>
      <c r="D20469" t="s">
        <v>23532</v>
      </c>
    </row>
    <row r="20470" spans="2:4" x14ac:dyDescent="0.35">
      <c r="B20470" t="s">
        <v>23368</v>
      </c>
      <c r="C20470" t="s">
        <v>23516</v>
      </c>
      <c r="D20470" t="s">
        <v>23532</v>
      </c>
    </row>
    <row r="20471" spans="2:4" x14ac:dyDescent="0.35">
      <c r="B20471" t="s">
        <v>23369</v>
      </c>
      <c r="C20471" t="s">
        <v>23516</v>
      </c>
      <c r="D20471" t="s">
        <v>23532</v>
      </c>
    </row>
    <row r="20472" spans="2:4" x14ac:dyDescent="0.35">
      <c r="B20472" t="s">
        <v>23370</v>
      </c>
      <c r="C20472" t="s">
        <v>23516</v>
      </c>
      <c r="D20472" t="s">
        <v>23532</v>
      </c>
    </row>
    <row r="20473" spans="2:4" x14ac:dyDescent="0.35">
      <c r="B20473" t="s">
        <v>23371</v>
      </c>
      <c r="C20473" t="s">
        <v>23516</v>
      </c>
      <c r="D20473" t="s">
        <v>23532</v>
      </c>
    </row>
    <row r="20474" spans="2:4" x14ac:dyDescent="0.35">
      <c r="B20474" t="s">
        <v>23372</v>
      </c>
      <c r="C20474" t="s">
        <v>23516</v>
      </c>
    </row>
    <row r="20475" spans="2:4" x14ac:dyDescent="0.35">
      <c r="B20475" t="s">
        <v>23373</v>
      </c>
      <c r="C20475" t="s">
        <v>23516</v>
      </c>
      <c r="D20475" t="s">
        <v>23530</v>
      </c>
    </row>
    <row r="20476" spans="2:4" x14ac:dyDescent="0.35">
      <c r="B20476" t="s">
        <v>23374</v>
      </c>
      <c r="C20476" t="s">
        <v>23516</v>
      </c>
    </row>
    <row r="20477" spans="2:4" x14ac:dyDescent="0.35">
      <c r="B20477" t="s">
        <v>23375</v>
      </c>
      <c r="C20477" t="s">
        <v>23516</v>
      </c>
      <c r="D20477" t="s">
        <v>23530</v>
      </c>
    </row>
    <row r="20478" spans="2:4" x14ac:dyDescent="0.35">
      <c r="B20478" t="s">
        <v>23376</v>
      </c>
      <c r="C20478" t="s">
        <v>23516</v>
      </c>
      <c r="D20478" t="s">
        <v>23530</v>
      </c>
    </row>
    <row r="20479" spans="2:4" x14ac:dyDescent="0.35">
      <c r="B20479" t="s">
        <v>23377</v>
      </c>
      <c r="C20479" t="s">
        <v>23516</v>
      </c>
      <c r="D20479" t="s">
        <v>23530</v>
      </c>
    </row>
    <row r="20480" spans="2:4" x14ac:dyDescent="0.35">
      <c r="B20480" t="s">
        <v>23378</v>
      </c>
      <c r="C20480" t="s">
        <v>23516</v>
      </c>
      <c r="D20480" t="s">
        <v>23530</v>
      </c>
    </row>
    <row r="20481" spans="2:5" x14ac:dyDescent="0.35">
      <c r="B20481" t="s">
        <v>23379</v>
      </c>
      <c r="C20481" t="s">
        <v>23516</v>
      </c>
      <c r="D20481" t="s">
        <v>23530</v>
      </c>
    </row>
    <row r="20482" spans="2:5" x14ac:dyDescent="0.35">
      <c r="B20482" t="s">
        <v>23380</v>
      </c>
      <c r="C20482" t="s">
        <v>23516</v>
      </c>
      <c r="D20482" t="s">
        <v>23530</v>
      </c>
    </row>
    <row r="20483" spans="2:5" x14ac:dyDescent="0.35">
      <c r="B20483" t="s">
        <v>23381</v>
      </c>
      <c r="C20483" t="s">
        <v>23516</v>
      </c>
      <c r="D20483" t="s">
        <v>23530</v>
      </c>
    </row>
    <row r="20484" spans="2:5" x14ac:dyDescent="0.35">
      <c r="B20484" t="s">
        <v>23382</v>
      </c>
      <c r="C20484" t="s">
        <v>23516</v>
      </c>
      <c r="D20484" t="s">
        <v>23530</v>
      </c>
    </row>
    <row r="20485" spans="2:5" x14ac:dyDescent="0.35">
      <c r="B20485" t="s">
        <v>23383</v>
      </c>
      <c r="C20485" t="s">
        <v>23516</v>
      </c>
      <c r="D20485" t="s">
        <v>23530</v>
      </c>
    </row>
    <row r="20486" spans="2:5" x14ac:dyDescent="0.35">
      <c r="B20486" t="s">
        <v>23384</v>
      </c>
      <c r="C20486" t="s">
        <v>23516</v>
      </c>
      <c r="D20486" t="s">
        <v>23530</v>
      </c>
    </row>
    <row r="20487" spans="2:5" x14ac:dyDescent="0.35">
      <c r="B20487" t="s">
        <v>6490</v>
      </c>
      <c r="C20487" t="s">
        <v>23516</v>
      </c>
      <c r="D20487" t="s">
        <v>8148</v>
      </c>
    </row>
    <row r="20488" spans="2:5" x14ac:dyDescent="0.35">
      <c r="B20488" t="s">
        <v>23385</v>
      </c>
      <c r="C20488" t="s">
        <v>23516</v>
      </c>
      <c r="D20488" t="s">
        <v>8148</v>
      </c>
    </row>
    <row r="20489" spans="2:5" x14ac:dyDescent="0.35">
      <c r="B20489" t="s">
        <v>23386</v>
      </c>
      <c r="C20489" t="s">
        <v>23516</v>
      </c>
      <c r="D20489" t="s">
        <v>8148</v>
      </c>
    </row>
    <row r="20490" spans="2:5" x14ac:dyDescent="0.35">
      <c r="B20490" t="s">
        <v>23387</v>
      </c>
      <c r="C20490" t="s">
        <v>23516</v>
      </c>
      <c r="D20490" t="s">
        <v>8148</v>
      </c>
    </row>
    <row r="20491" spans="2:5" x14ac:dyDescent="0.35">
      <c r="B20491" t="s">
        <v>23388</v>
      </c>
      <c r="C20491" t="s">
        <v>23516</v>
      </c>
      <c r="D20491" t="s">
        <v>8148</v>
      </c>
    </row>
    <row r="20492" spans="2:5" x14ac:dyDescent="0.35">
      <c r="B20492" t="s">
        <v>23389</v>
      </c>
      <c r="C20492" t="s">
        <v>23516</v>
      </c>
      <c r="D20492" t="s">
        <v>8148</v>
      </c>
    </row>
    <row r="20493" spans="2:5" x14ac:dyDescent="0.35">
      <c r="B20493" t="s">
        <v>23390</v>
      </c>
      <c r="C20493" t="s">
        <v>23516</v>
      </c>
      <c r="D20493" t="s">
        <v>6170</v>
      </c>
      <c r="E20493" t="s">
        <v>1028</v>
      </c>
    </row>
    <row r="20494" spans="2:5" x14ac:dyDescent="0.35">
      <c r="B20494" t="s">
        <v>23391</v>
      </c>
      <c r="C20494" t="s">
        <v>23516</v>
      </c>
      <c r="D20494" t="s">
        <v>6170</v>
      </c>
      <c r="E20494" t="s">
        <v>1028</v>
      </c>
    </row>
    <row r="20495" spans="2:5" x14ac:dyDescent="0.35">
      <c r="B20495" t="s">
        <v>6135</v>
      </c>
      <c r="C20495" t="s">
        <v>23516</v>
      </c>
      <c r="D20495" t="s">
        <v>6170</v>
      </c>
      <c r="E20495" t="s">
        <v>1028</v>
      </c>
    </row>
    <row r="20496" spans="2:5" x14ac:dyDescent="0.35">
      <c r="B20496" t="s">
        <v>23392</v>
      </c>
      <c r="C20496" t="s">
        <v>23516</v>
      </c>
      <c r="D20496" t="s">
        <v>6170</v>
      </c>
      <c r="E20496" t="s">
        <v>1028</v>
      </c>
    </row>
    <row r="20497" spans="2:5" x14ac:dyDescent="0.35">
      <c r="B20497" t="s">
        <v>6511</v>
      </c>
      <c r="C20497" t="s">
        <v>23516</v>
      </c>
      <c r="D20497" t="s">
        <v>8159</v>
      </c>
      <c r="E20497" t="s">
        <v>1028</v>
      </c>
    </row>
    <row r="20498" spans="2:5" x14ac:dyDescent="0.35">
      <c r="B20498" t="s">
        <v>23393</v>
      </c>
      <c r="C20498" t="s">
        <v>23516</v>
      </c>
      <c r="D20498" t="s">
        <v>8170</v>
      </c>
      <c r="E20498" t="s">
        <v>1028</v>
      </c>
    </row>
    <row r="20499" spans="2:5" x14ac:dyDescent="0.35">
      <c r="B20499" t="s">
        <v>23394</v>
      </c>
      <c r="C20499" t="s">
        <v>23516</v>
      </c>
      <c r="D20499" t="s">
        <v>23533</v>
      </c>
      <c r="E20499" t="s">
        <v>1028</v>
      </c>
    </row>
    <row r="20500" spans="2:5" x14ac:dyDescent="0.35">
      <c r="B20500" t="s">
        <v>23395</v>
      </c>
      <c r="C20500" t="s">
        <v>23516</v>
      </c>
      <c r="D20500" t="s">
        <v>23534</v>
      </c>
      <c r="E20500" t="s">
        <v>1028</v>
      </c>
    </row>
    <row r="20501" spans="2:5" x14ac:dyDescent="0.35">
      <c r="B20501" t="s">
        <v>23396</v>
      </c>
      <c r="C20501" t="s">
        <v>23516</v>
      </c>
    </row>
    <row r="20502" spans="2:5" x14ac:dyDescent="0.35">
      <c r="B20502" t="s">
        <v>23397</v>
      </c>
      <c r="C20502" t="s">
        <v>23516</v>
      </c>
      <c r="D20502" t="s">
        <v>23530</v>
      </c>
    </row>
    <row r="20503" spans="2:5" x14ac:dyDescent="0.35">
      <c r="B20503" t="s">
        <v>23398</v>
      </c>
      <c r="C20503" t="s">
        <v>23516</v>
      </c>
      <c r="D20503" t="s">
        <v>23530</v>
      </c>
    </row>
    <row r="20504" spans="2:5" x14ac:dyDescent="0.35">
      <c r="B20504" t="s">
        <v>23399</v>
      </c>
      <c r="C20504" t="s">
        <v>23516</v>
      </c>
      <c r="D20504" t="s">
        <v>23530</v>
      </c>
    </row>
    <row r="20505" spans="2:5" x14ac:dyDescent="0.35">
      <c r="B20505" t="s">
        <v>23400</v>
      </c>
      <c r="C20505" t="s">
        <v>23516</v>
      </c>
      <c r="D20505" t="s">
        <v>23530</v>
      </c>
    </row>
    <row r="20506" spans="2:5" x14ac:dyDescent="0.35">
      <c r="B20506" t="s">
        <v>23401</v>
      </c>
      <c r="C20506" t="s">
        <v>23516</v>
      </c>
      <c r="D20506" t="s">
        <v>23530</v>
      </c>
    </row>
    <row r="20507" spans="2:5" x14ac:dyDescent="0.35">
      <c r="B20507" t="s">
        <v>23402</v>
      </c>
      <c r="C20507" t="s">
        <v>23516</v>
      </c>
    </row>
    <row r="20508" spans="2:5" x14ac:dyDescent="0.35">
      <c r="B20508" t="s">
        <v>23403</v>
      </c>
      <c r="C20508" t="s">
        <v>23516</v>
      </c>
      <c r="D20508" t="s">
        <v>8199</v>
      </c>
      <c r="E20508" t="s">
        <v>1028</v>
      </c>
    </row>
    <row r="20509" spans="2:5" x14ac:dyDescent="0.35">
      <c r="B20509" t="s">
        <v>23404</v>
      </c>
      <c r="C20509" t="s">
        <v>23516</v>
      </c>
      <c r="D20509" t="s">
        <v>6171</v>
      </c>
      <c r="E20509" t="s">
        <v>1028</v>
      </c>
    </row>
    <row r="20510" spans="2:5" x14ac:dyDescent="0.35">
      <c r="B20510" t="s">
        <v>6594</v>
      </c>
      <c r="C20510" t="s">
        <v>23516</v>
      </c>
      <c r="D20510" t="s">
        <v>6171</v>
      </c>
      <c r="E20510" t="s">
        <v>1028</v>
      </c>
    </row>
    <row r="20511" spans="2:5" x14ac:dyDescent="0.35">
      <c r="B20511" t="s">
        <v>23405</v>
      </c>
      <c r="C20511" t="s">
        <v>23516</v>
      </c>
      <c r="D20511" t="s">
        <v>8214</v>
      </c>
      <c r="E20511" t="s">
        <v>1028</v>
      </c>
    </row>
    <row r="20512" spans="2:5" x14ac:dyDescent="0.35">
      <c r="B20512" t="s">
        <v>23406</v>
      </c>
      <c r="C20512" t="s">
        <v>23516</v>
      </c>
    </row>
    <row r="20513" spans="2:5" x14ac:dyDescent="0.35">
      <c r="B20513" t="s">
        <v>13963</v>
      </c>
      <c r="C20513" t="s">
        <v>23516</v>
      </c>
      <c r="D20513" t="s">
        <v>6173</v>
      </c>
      <c r="E20513" t="s">
        <v>1028</v>
      </c>
    </row>
    <row r="20514" spans="2:5" x14ac:dyDescent="0.35">
      <c r="B20514" t="s">
        <v>23407</v>
      </c>
      <c r="C20514" t="s">
        <v>23516</v>
      </c>
      <c r="D20514" t="s">
        <v>6173</v>
      </c>
      <c r="E20514" t="s">
        <v>1028</v>
      </c>
    </row>
    <row r="20515" spans="2:5" x14ac:dyDescent="0.35">
      <c r="B20515" t="s">
        <v>23408</v>
      </c>
      <c r="C20515" t="s">
        <v>23516</v>
      </c>
      <c r="D20515" t="s">
        <v>6173</v>
      </c>
      <c r="E20515" t="s">
        <v>1028</v>
      </c>
    </row>
    <row r="20516" spans="2:5" x14ac:dyDescent="0.35">
      <c r="B20516" t="s">
        <v>23409</v>
      </c>
      <c r="C20516" t="s">
        <v>23516</v>
      </c>
      <c r="D20516" t="s">
        <v>6173</v>
      </c>
      <c r="E20516" t="s">
        <v>1028</v>
      </c>
    </row>
    <row r="20517" spans="2:5" x14ac:dyDescent="0.35">
      <c r="B20517" t="s">
        <v>6143</v>
      </c>
      <c r="C20517" t="s">
        <v>23516</v>
      </c>
      <c r="D20517" t="s">
        <v>6173</v>
      </c>
      <c r="E20517" t="s">
        <v>1028</v>
      </c>
    </row>
    <row r="20518" spans="2:5" x14ac:dyDescent="0.35">
      <c r="B20518" t="s">
        <v>23410</v>
      </c>
      <c r="C20518" t="s">
        <v>23516</v>
      </c>
      <c r="D20518" t="s">
        <v>23535</v>
      </c>
      <c r="E20518" t="s">
        <v>1041</v>
      </c>
    </row>
    <row r="20519" spans="2:5" x14ac:dyDescent="0.35">
      <c r="B20519" t="s">
        <v>23411</v>
      </c>
      <c r="C20519" t="s">
        <v>23516</v>
      </c>
      <c r="D20519" t="s">
        <v>23536</v>
      </c>
      <c r="E20519" t="s">
        <v>1028</v>
      </c>
    </row>
    <row r="20520" spans="2:5" x14ac:dyDescent="0.35">
      <c r="B20520" t="s">
        <v>23412</v>
      </c>
      <c r="C20520" t="s">
        <v>23516</v>
      </c>
      <c r="D20520" t="s">
        <v>23537</v>
      </c>
      <c r="E20520" t="s">
        <v>1041</v>
      </c>
    </row>
    <row r="20521" spans="2:5" x14ac:dyDescent="0.35">
      <c r="B20521" t="s">
        <v>23413</v>
      </c>
      <c r="C20521" t="s">
        <v>23516</v>
      </c>
      <c r="D20521" t="s">
        <v>23538</v>
      </c>
      <c r="E20521" t="s">
        <v>1105</v>
      </c>
    </row>
    <row r="20522" spans="2:5" x14ac:dyDescent="0.35">
      <c r="B20522" t="s">
        <v>23414</v>
      </c>
      <c r="C20522" t="s">
        <v>23516</v>
      </c>
      <c r="D20522" t="s">
        <v>23539</v>
      </c>
      <c r="E20522" t="s">
        <v>1028</v>
      </c>
    </row>
    <row r="20523" spans="2:5" x14ac:dyDescent="0.35">
      <c r="B20523" t="s">
        <v>23415</v>
      </c>
      <c r="C20523" t="s">
        <v>23516</v>
      </c>
      <c r="D20523" t="s">
        <v>6174</v>
      </c>
      <c r="E20523" t="s">
        <v>1028</v>
      </c>
    </row>
    <row r="20524" spans="2:5" x14ac:dyDescent="0.35">
      <c r="B20524" t="s">
        <v>6145</v>
      </c>
      <c r="C20524" t="s">
        <v>23516</v>
      </c>
      <c r="D20524" t="s">
        <v>6174</v>
      </c>
      <c r="E20524" t="s">
        <v>1028</v>
      </c>
    </row>
    <row r="20525" spans="2:5" x14ac:dyDescent="0.35">
      <c r="B20525" t="s">
        <v>23416</v>
      </c>
      <c r="C20525" t="s">
        <v>23516</v>
      </c>
      <c r="D20525" t="s">
        <v>23540</v>
      </c>
    </row>
    <row r="20526" spans="2:5" x14ac:dyDescent="0.35">
      <c r="B20526" t="s">
        <v>1132</v>
      </c>
      <c r="C20526" t="s">
        <v>23516</v>
      </c>
    </row>
    <row r="20527" spans="2:5" x14ac:dyDescent="0.35">
      <c r="B20527" t="s">
        <v>13997</v>
      </c>
      <c r="C20527" t="s">
        <v>23516</v>
      </c>
      <c r="D20527" t="s">
        <v>14223</v>
      </c>
      <c r="E20527" t="s">
        <v>1028</v>
      </c>
    </row>
    <row r="20528" spans="2:5" x14ac:dyDescent="0.35">
      <c r="B20528" t="s">
        <v>23417</v>
      </c>
      <c r="C20528" t="s">
        <v>23516</v>
      </c>
      <c r="D20528" t="s">
        <v>23541</v>
      </c>
      <c r="E20528" t="s">
        <v>1041</v>
      </c>
    </row>
    <row r="20529" spans="2:5" x14ac:dyDescent="0.35">
      <c r="B20529" t="s">
        <v>23418</v>
      </c>
      <c r="C20529" t="s">
        <v>23516</v>
      </c>
      <c r="D20529" t="s">
        <v>1633</v>
      </c>
      <c r="E20529" t="s">
        <v>1028</v>
      </c>
    </row>
    <row r="20530" spans="2:5" x14ac:dyDescent="0.35">
      <c r="B20530" t="s">
        <v>23419</v>
      </c>
      <c r="C20530" t="s">
        <v>23516</v>
      </c>
      <c r="D20530" t="s">
        <v>23542</v>
      </c>
      <c r="E20530" t="s">
        <v>1028</v>
      </c>
    </row>
    <row r="20531" spans="2:5" x14ac:dyDescent="0.35">
      <c r="B20531" t="s">
        <v>23420</v>
      </c>
      <c r="C20531" t="s">
        <v>23516</v>
      </c>
      <c r="D20531" t="s">
        <v>23532</v>
      </c>
    </row>
    <row r="20532" spans="2:5" x14ac:dyDescent="0.35">
      <c r="B20532" t="s">
        <v>23421</v>
      </c>
      <c r="C20532" t="s">
        <v>23516</v>
      </c>
      <c r="D20532" t="s">
        <v>8328</v>
      </c>
      <c r="E20532" t="s">
        <v>1046</v>
      </c>
    </row>
    <row r="20533" spans="2:5" x14ac:dyDescent="0.35">
      <c r="B20533" t="s">
        <v>23422</v>
      </c>
      <c r="C20533" t="s">
        <v>23516</v>
      </c>
      <c r="D20533" t="s">
        <v>8328</v>
      </c>
      <c r="E20533" t="s">
        <v>1046</v>
      </c>
    </row>
    <row r="20534" spans="2:5" x14ac:dyDescent="0.35">
      <c r="B20534" t="s">
        <v>23423</v>
      </c>
      <c r="C20534" t="s">
        <v>23516</v>
      </c>
      <c r="D20534" t="s">
        <v>23543</v>
      </c>
      <c r="E20534" t="s">
        <v>1028</v>
      </c>
    </row>
    <row r="20535" spans="2:5" x14ac:dyDescent="0.35">
      <c r="B20535" t="s">
        <v>23424</v>
      </c>
      <c r="C20535" t="s">
        <v>23516</v>
      </c>
      <c r="D20535" t="s">
        <v>8365</v>
      </c>
      <c r="E20535" t="s">
        <v>1028</v>
      </c>
    </row>
    <row r="20536" spans="2:5" x14ac:dyDescent="0.35">
      <c r="B20536" t="s">
        <v>23425</v>
      </c>
      <c r="C20536" t="s">
        <v>23516</v>
      </c>
      <c r="D20536" t="s">
        <v>8365</v>
      </c>
      <c r="E20536" t="s">
        <v>1028</v>
      </c>
    </row>
    <row r="20537" spans="2:5" x14ac:dyDescent="0.35">
      <c r="B20537" t="s">
        <v>23426</v>
      </c>
      <c r="C20537" t="s">
        <v>23516</v>
      </c>
    </row>
    <row r="20538" spans="2:5" x14ac:dyDescent="0.35">
      <c r="B20538" t="s">
        <v>7113</v>
      </c>
      <c r="C20538" t="s">
        <v>23516</v>
      </c>
      <c r="D20538" t="s">
        <v>1191</v>
      </c>
      <c r="E20538" t="s">
        <v>1028</v>
      </c>
    </row>
    <row r="20539" spans="2:5" x14ac:dyDescent="0.35">
      <c r="B20539" t="s">
        <v>23427</v>
      </c>
      <c r="C20539" t="s">
        <v>23516</v>
      </c>
      <c r="D20539" t="s">
        <v>6175</v>
      </c>
      <c r="E20539" t="s">
        <v>1028</v>
      </c>
    </row>
    <row r="20540" spans="2:5" x14ac:dyDescent="0.35">
      <c r="B20540" t="s">
        <v>6147</v>
      </c>
      <c r="C20540" t="s">
        <v>23516</v>
      </c>
      <c r="D20540" t="s">
        <v>6175</v>
      </c>
      <c r="E20540" t="s">
        <v>1028</v>
      </c>
    </row>
    <row r="20541" spans="2:5" x14ac:dyDescent="0.35">
      <c r="B20541" t="s">
        <v>6148</v>
      </c>
      <c r="C20541" t="s">
        <v>23516</v>
      </c>
      <c r="D20541" t="s">
        <v>6175</v>
      </c>
      <c r="E20541" t="s">
        <v>1028</v>
      </c>
    </row>
    <row r="20542" spans="2:5" x14ac:dyDescent="0.35">
      <c r="B20542" t="s">
        <v>23428</v>
      </c>
      <c r="C20542" t="s">
        <v>23516</v>
      </c>
      <c r="D20542" t="s">
        <v>23530</v>
      </c>
    </row>
    <row r="20543" spans="2:5" x14ac:dyDescent="0.35">
      <c r="B20543" t="s">
        <v>23429</v>
      </c>
      <c r="C20543" t="s">
        <v>23516</v>
      </c>
    </row>
    <row r="20544" spans="2:5" x14ac:dyDescent="0.35">
      <c r="B20544" t="s">
        <v>23430</v>
      </c>
      <c r="C20544" t="s">
        <v>23516</v>
      </c>
    </row>
    <row r="20545" spans="2:5" x14ac:dyDescent="0.35">
      <c r="B20545" t="s">
        <v>23431</v>
      </c>
      <c r="C20545" t="s">
        <v>23516</v>
      </c>
    </row>
    <row r="20546" spans="2:5" x14ac:dyDescent="0.35">
      <c r="B20546" t="s">
        <v>23432</v>
      </c>
      <c r="C20546" t="s">
        <v>23516</v>
      </c>
      <c r="D20546" t="s">
        <v>23530</v>
      </c>
    </row>
    <row r="20547" spans="2:5" x14ac:dyDescent="0.35">
      <c r="B20547" t="s">
        <v>23433</v>
      </c>
      <c r="C20547" t="s">
        <v>23516</v>
      </c>
      <c r="D20547" t="s">
        <v>23530</v>
      </c>
    </row>
    <row r="20548" spans="2:5" x14ac:dyDescent="0.35">
      <c r="B20548" t="s">
        <v>23434</v>
      </c>
      <c r="C20548" t="s">
        <v>23516</v>
      </c>
      <c r="D20548" t="s">
        <v>23530</v>
      </c>
    </row>
    <row r="20549" spans="2:5" x14ac:dyDescent="0.35">
      <c r="B20549" t="s">
        <v>23435</v>
      </c>
      <c r="C20549" t="s">
        <v>23516</v>
      </c>
      <c r="D20549" t="s">
        <v>23544</v>
      </c>
      <c r="E20549" t="s">
        <v>1028</v>
      </c>
    </row>
    <row r="20550" spans="2:5" x14ac:dyDescent="0.35">
      <c r="B20550" t="s">
        <v>23436</v>
      </c>
      <c r="C20550" t="s">
        <v>23516</v>
      </c>
      <c r="D20550" t="s">
        <v>23545</v>
      </c>
      <c r="E20550" t="s">
        <v>1028</v>
      </c>
    </row>
    <row r="20551" spans="2:5" x14ac:dyDescent="0.35">
      <c r="B20551" t="s">
        <v>23437</v>
      </c>
      <c r="C20551" t="s">
        <v>23516</v>
      </c>
    </row>
    <row r="20552" spans="2:5" x14ac:dyDescent="0.35">
      <c r="B20552" t="s">
        <v>23438</v>
      </c>
      <c r="C20552" t="s">
        <v>23516</v>
      </c>
      <c r="D20552" t="s">
        <v>23546</v>
      </c>
      <c r="E20552" t="s">
        <v>1028</v>
      </c>
    </row>
    <row r="20553" spans="2:5" x14ac:dyDescent="0.35">
      <c r="B20553" t="s">
        <v>23439</v>
      </c>
      <c r="C20553" t="s">
        <v>23516</v>
      </c>
      <c r="D20553" t="s">
        <v>8438</v>
      </c>
      <c r="E20553" t="s">
        <v>1028</v>
      </c>
    </row>
    <row r="20554" spans="2:5" x14ac:dyDescent="0.35">
      <c r="B20554" t="s">
        <v>23440</v>
      </c>
      <c r="C20554" t="s">
        <v>23516</v>
      </c>
      <c r="D20554" t="s">
        <v>23547</v>
      </c>
    </row>
    <row r="20555" spans="2:5" x14ac:dyDescent="0.35">
      <c r="B20555" t="s">
        <v>23441</v>
      </c>
      <c r="C20555" t="s">
        <v>23516</v>
      </c>
      <c r="D20555" t="s">
        <v>23548</v>
      </c>
      <c r="E20555" t="s">
        <v>1028</v>
      </c>
    </row>
    <row r="20556" spans="2:5" x14ac:dyDescent="0.35">
      <c r="B20556" t="s">
        <v>23442</v>
      </c>
      <c r="C20556" t="s">
        <v>23516</v>
      </c>
      <c r="D20556" t="s">
        <v>23549</v>
      </c>
      <c r="E20556" t="s">
        <v>1041</v>
      </c>
    </row>
    <row r="20557" spans="2:5" x14ac:dyDescent="0.35">
      <c r="B20557" t="s">
        <v>7306</v>
      </c>
      <c r="C20557" t="s">
        <v>23516</v>
      </c>
      <c r="D20557" t="s">
        <v>8482</v>
      </c>
      <c r="E20557" t="s">
        <v>1028</v>
      </c>
    </row>
    <row r="20558" spans="2:5" x14ac:dyDescent="0.35">
      <c r="B20558" t="s">
        <v>23443</v>
      </c>
      <c r="C20558" t="s">
        <v>23516</v>
      </c>
      <c r="D20558" t="s">
        <v>23550</v>
      </c>
      <c r="E20558" t="s">
        <v>1028</v>
      </c>
    </row>
    <row r="20559" spans="2:5" x14ac:dyDescent="0.35">
      <c r="B20559" t="s">
        <v>23444</v>
      </c>
      <c r="C20559" t="s">
        <v>23516</v>
      </c>
    </row>
    <row r="20560" spans="2:5" x14ac:dyDescent="0.35">
      <c r="B20560" t="s">
        <v>23445</v>
      </c>
      <c r="C20560" t="s">
        <v>23516</v>
      </c>
    </row>
    <row r="20561" spans="2:5" x14ac:dyDescent="0.35">
      <c r="B20561" t="s">
        <v>23446</v>
      </c>
      <c r="C20561" t="s">
        <v>23516</v>
      </c>
      <c r="D20561" t="s">
        <v>23551</v>
      </c>
      <c r="E20561" t="s">
        <v>1028</v>
      </c>
    </row>
    <row r="20562" spans="2:5" x14ac:dyDescent="0.35">
      <c r="B20562" t="s">
        <v>23447</v>
      </c>
      <c r="C20562" t="s">
        <v>23516</v>
      </c>
      <c r="D20562" t="s">
        <v>8510</v>
      </c>
      <c r="E20562" t="s">
        <v>1028</v>
      </c>
    </row>
    <row r="20563" spans="2:5" x14ac:dyDescent="0.35">
      <c r="B20563" t="s">
        <v>23448</v>
      </c>
      <c r="C20563" t="s">
        <v>23516</v>
      </c>
      <c r="D20563" t="s">
        <v>5449</v>
      </c>
      <c r="E20563" t="s">
        <v>1028</v>
      </c>
    </row>
    <row r="20564" spans="2:5" x14ac:dyDescent="0.35">
      <c r="B20564" t="s">
        <v>6153</v>
      </c>
      <c r="C20564" t="s">
        <v>23516</v>
      </c>
      <c r="D20564" t="s">
        <v>5449</v>
      </c>
      <c r="E20564" t="s">
        <v>1028</v>
      </c>
    </row>
    <row r="20565" spans="2:5" x14ac:dyDescent="0.35">
      <c r="B20565" t="s">
        <v>23449</v>
      </c>
      <c r="C20565" t="s">
        <v>23516</v>
      </c>
      <c r="D20565" t="s">
        <v>8518</v>
      </c>
      <c r="E20565" t="s">
        <v>1028</v>
      </c>
    </row>
    <row r="20566" spans="2:5" x14ac:dyDescent="0.35">
      <c r="B20566" t="s">
        <v>23450</v>
      </c>
      <c r="C20566" t="s">
        <v>23516</v>
      </c>
      <c r="D20566" t="s">
        <v>8518</v>
      </c>
      <c r="E20566" t="s">
        <v>1028</v>
      </c>
    </row>
    <row r="20567" spans="2:5" x14ac:dyDescent="0.35">
      <c r="B20567" t="s">
        <v>23451</v>
      </c>
      <c r="C20567" t="s">
        <v>23516</v>
      </c>
      <c r="D20567" t="s">
        <v>8518</v>
      </c>
      <c r="E20567" t="s">
        <v>1028</v>
      </c>
    </row>
    <row r="20568" spans="2:5" x14ac:dyDescent="0.35">
      <c r="B20568" t="s">
        <v>23452</v>
      </c>
      <c r="C20568" t="s">
        <v>23516</v>
      </c>
      <c r="D20568" t="s">
        <v>23552</v>
      </c>
      <c r="E20568" t="s">
        <v>1028</v>
      </c>
    </row>
    <row r="20569" spans="2:5" x14ac:dyDescent="0.35">
      <c r="B20569" t="s">
        <v>23453</v>
      </c>
      <c r="C20569" t="s">
        <v>23516</v>
      </c>
    </row>
    <row r="20570" spans="2:5" x14ac:dyDescent="0.35">
      <c r="B20570" t="s">
        <v>23454</v>
      </c>
      <c r="C20570" t="s">
        <v>23516</v>
      </c>
    </row>
    <row r="20571" spans="2:5" x14ac:dyDescent="0.35">
      <c r="B20571" t="s">
        <v>23455</v>
      </c>
      <c r="C20571" t="s">
        <v>23516</v>
      </c>
    </row>
    <row r="20572" spans="2:5" x14ac:dyDescent="0.35">
      <c r="B20572" t="s">
        <v>23456</v>
      </c>
      <c r="C20572" t="s">
        <v>23516</v>
      </c>
      <c r="D20572" t="s">
        <v>23553</v>
      </c>
      <c r="E20572" t="s">
        <v>1028</v>
      </c>
    </row>
    <row r="20573" spans="2:5" x14ac:dyDescent="0.35">
      <c r="B20573" t="s">
        <v>23457</v>
      </c>
      <c r="C20573" t="s">
        <v>23516</v>
      </c>
      <c r="D20573" t="s">
        <v>23554</v>
      </c>
    </row>
    <row r="20574" spans="2:5" x14ac:dyDescent="0.35">
      <c r="B20574" t="s">
        <v>23458</v>
      </c>
      <c r="C20574" t="s">
        <v>23516</v>
      </c>
      <c r="D20574" t="s">
        <v>23554</v>
      </c>
    </row>
    <row r="20575" spans="2:5" x14ac:dyDescent="0.35">
      <c r="B20575" t="s">
        <v>23459</v>
      </c>
      <c r="C20575" t="s">
        <v>23516</v>
      </c>
      <c r="D20575" t="s">
        <v>8585</v>
      </c>
      <c r="E20575" t="s">
        <v>1028</v>
      </c>
    </row>
    <row r="20576" spans="2:5" x14ac:dyDescent="0.35">
      <c r="B20576" t="s">
        <v>23460</v>
      </c>
      <c r="C20576" t="s">
        <v>23516</v>
      </c>
      <c r="D20576" t="s">
        <v>8585</v>
      </c>
      <c r="E20576" t="s">
        <v>1028</v>
      </c>
    </row>
    <row r="20577" spans="2:5" x14ac:dyDescent="0.35">
      <c r="B20577" t="s">
        <v>23461</v>
      </c>
      <c r="C20577" t="s">
        <v>23516</v>
      </c>
      <c r="D20577" t="s">
        <v>23555</v>
      </c>
      <c r="E20577" t="s">
        <v>1028</v>
      </c>
    </row>
    <row r="20578" spans="2:5" x14ac:dyDescent="0.35">
      <c r="B20578" t="s">
        <v>23462</v>
      </c>
      <c r="C20578" t="s">
        <v>23516</v>
      </c>
      <c r="D20578" t="s">
        <v>23555</v>
      </c>
      <c r="E20578" t="s">
        <v>1028</v>
      </c>
    </row>
    <row r="20579" spans="2:5" x14ac:dyDescent="0.35">
      <c r="B20579" t="s">
        <v>23463</v>
      </c>
      <c r="C20579" t="s">
        <v>23516</v>
      </c>
      <c r="D20579" t="s">
        <v>23555</v>
      </c>
      <c r="E20579" t="s">
        <v>1028</v>
      </c>
    </row>
    <row r="20580" spans="2:5" x14ac:dyDescent="0.35">
      <c r="B20580" t="s">
        <v>23464</v>
      </c>
      <c r="C20580" t="s">
        <v>23516</v>
      </c>
      <c r="D20580" t="s">
        <v>23556</v>
      </c>
      <c r="E20580" t="s">
        <v>1028</v>
      </c>
    </row>
    <row r="20581" spans="2:5" x14ac:dyDescent="0.35">
      <c r="B20581" t="s">
        <v>23465</v>
      </c>
      <c r="C20581" t="s">
        <v>23516</v>
      </c>
      <c r="D20581" t="s">
        <v>6180</v>
      </c>
      <c r="E20581" t="s">
        <v>1028</v>
      </c>
    </row>
    <row r="20582" spans="2:5" x14ac:dyDescent="0.35">
      <c r="B20582" t="s">
        <v>6156</v>
      </c>
      <c r="C20582" t="s">
        <v>23516</v>
      </c>
      <c r="D20582" t="s">
        <v>6180</v>
      </c>
      <c r="E20582" t="s">
        <v>1028</v>
      </c>
    </row>
    <row r="20583" spans="2:5" x14ac:dyDescent="0.35">
      <c r="B20583" t="s">
        <v>23466</v>
      </c>
      <c r="C20583" t="s">
        <v>23516</v>
      </c>
      <c r="D20583" t="s">
        <v>23557</v>
      </c>
      <c r="E20583" t="s">
        <v>1028</v>
      </c>
    </row>
    <row r="20584" spans="2:5" x14ac:dyDescent="0.35">
      <c r="B20584" t="s">
        <v>23467</v>
      </c>
      <c r="C20584" t="s">
        <v>23516</v>
      </c>
      <c r="D20584" t="s">
        <v>23557</v>
      </c>
      <c r="E20584" t="s">
        <v>1028</v>
      </c>
    </row>
    <row r="20585" spans="2:5" x14ac:dyDescent="0.35">
      <c r="B20585" t="s">
        <v>23468</v>
      </c>
      <c r="C20585" t="s">
        <v>23516</v>
      </c>
      <c r="D20585" t="s">
        <v>6181</v>
      </c>
      <c r="E20585" t="s">
        <v>1028</v>
      </c>
    </row>
    <row r="20586" spans="2:5" x14ac:dyDescent="0.35">
      <c r="B20586" t="s">
        <v>14106</v>
      </c>
      <c r="C20586" t="s">
        <v>23516</v>
      </c>
      <c r="D20586" t="s">
        <v>6181</v>
      </c>
      <c r="E20586" t="s">
        <v>1028</v>
      </c>
    </row>
    <row r="20587" spans="2:5" x14ac:dyDescent="0.35">
      <c r="B20587" t="s">
        <v>23469</v>
      </c>
      <c r="C20587" t="s">
        <v>23516</v>
      </c>
    </row>
    <row r="20588" spans="2:5" x14ac:dyDescent="0.35">
      <c r="B20588" t="s">
        <v>23470</v>
      </c>
      <c r="C20588" t="s">
        <v>23516</v>
      </c>
    </row>
    <row r="20589" spans="2:5" x14ac:dyDescent="0.35">
      <c r="B20589" t="s">
        <v>23471</v>
      </c>
      <c r="C20589" t="s">
        <v>23516</v>
      </c>
      <c r="D20589" t="s">
        <v>23558</v>
      </c>
    </row>
    <row r="20590" spans="2:5" x14ac:dyDescent="0.35">
      <c r="B20590" t="s">
        <v>23472</v>
      </c>
      <c r="C20590" t="s">
        <v>23516</v>
      </c>
      <c r="D20590" t="s">
        <v>23558</v>
      </c>
    </row>
    <row r="20591" spans="2:5" x14ac:dyDescent="0.35">
      <c r="B20591" t="s">
        <v>23473</v>
      </c>
      <c r="C20591" t="s">
        <v>23516</v>
      </c>
      <c r="D20591" t="s">
        <v>23558</v>
      </c>
    </row>
    <row r="20592" spans="2:5" x14ac:dyDescent="0.35">
      <c r="B20592" t="s">
        <v>23474</v>
      </c>
      <c r="C20592" t="s">
        <v>23516</v>
      </c>
      <c r="D20592" t="s">
        <v>23558</v>
      </c>
    </row>
    <row r="20593" spans="2:5" x14ac:dyDescent="0.35">
      <c r="B20593" t="s">
        <v>23475</v>
      </c>
      <c r="C20593" t="s">
        <v>23516</v>
      </c>
      <c r="D20593" t="s">
        <v>23558</v>
      </c>
    </row>
    <row r="20594" spans="2:5" x14ac:dyDescent="0.35">
      <c r="B20594" t="s">
        <v>23476</v>
      </c>
      <c r="C20594" t="s">
        <v>23516</v>
      </c>
      <c r="D20594" t="s">
        <v>23558</v>
      </c>
    </row>
    <row r="20595" spans="2:5" x14ac:dyDescent="0.35">
      <c r="B20595" t="s">
        <v>23477</v>
      </c>
      <c r="C20595" t="s">
        <v>23516</v>
      </c>
      <c r="D20595" t="s">
        <v>23559</v>
      </c>
      <c r="E20595" t="s">
        <v>1028</v>
      </c>
    </row>
    <row r="20596" spans="2:5" x14ac:dyDescent="0.35">
      <c r="B20596" t="s">
        <v>23478</v>
      </c>
      <c r="C20596" t="s">
        <v>23516</v>
      </c>
      <c r="D20596" t="s">
        <v>5736</v>
      </c>
      <c r="E20596" t="s">
        <v>1028</v>
      </c>
    </row>
    <row r="20597" spans="2:5" x14ac:dyDescent="0.35">
      <c r="B20597" t="s">
        <v>23479</v>
      </c>
      <c r="C20597" t="s">
        <v>23516</v>
      </c>
      <c r="D20597" t="s">
        <v>5736</v>
      </c>
      <c r="E20597" t="s">
        <v>1028</v>
      </c>
    </row>
    <row r="20598" spans="2:5" x14ac:dyDescent="0.35">
      <c r="B20598" t="s">
        <v>23480</v>
      </c>
      <c r="C20598" t="s">
        <v>23516</v>
      </c>
      <c r="D20598" t="s">
        <v>5736</v>
      </c>
      <c r="E20598" t="s">
        <v>1028</v>
      </c>
    </row>
    <row r="20599" spans="2:5" x14ac:dyDescent="0.35">
      <c r="B20599" t="s">
        <v>23481</v>
      </c>
      <c r="C20599" t="s">
        <v>23516</v>
      </c>
    </row>
    <row r="20600" spans="2:5" x14ac:dyDescent="0.35">
      <c r="B20600" t="s">
        <v>23482</v>
      </c>
      <c r="C20600" t="s">
        <v>23516</v>
      </c>
      <c r="D20600" t="s">
        <v>5736</v>
      </c>
      <c r="E20600" t="s">
        <v>1028</v>
      </c>
    </row>
    <row r="20601" spans="2:5" x14ac:dyDescent="0.35">
      <c r="B20601" t="s">
        <v>23483</v>
      </c>
      <c r="C20601" t="s">
        <v>23516</v>
      </c>
      <c r="D20601" t="s">
        <v>5736</v>
      </c>
      <c r="E20601" t="s">
        <v>1028</v>
      </c>
    </row>
    <row r="20602" spans="2:5" x14ac:dyDescent="0.35">
      <c r="B20602" t="s">
        <v>23484</v>
      </c>
      <c r="C20602" t="s">
        <v>23516</v>
      </c>
      <c r="D20602" t="s">
        <v>5736</v>
      </c>
      <c r="E20602" t="s">
        <v>1028</v>
      </c>
    </row>
    <row r="20603" spans="2:5" x14ac:dyDescent="0.35">
      <c r="B20603" t="s">
        <v>23485</v>
      </c>
      <c r="C20603" t="s">
        <v>23516</v>
      </c>
      <c r="D20603" t="s">
        <v>5736</v>
      </c>
      <c r="E20603" t="s">
        <v>1028</v>
      </c>
    </row>
    <row r="20604" spans="2:5" x14ac:dyDescent="0.35">
      <c r="B20604" t="s">
        <v>23486</v>
      </c>
      <c r="C20604" t="s">
        <v>23516</v>
      </c>
      <c r="D20604" t="s">
        <v>5736</v>
      </c>
      <c r="E20604" t="s">
        <v>1028</v>
      </c>
    </row>
    <row r="20605" spans="2:5" x14ac:dyDescent="0.35">
      <c r="B20605" t="s">
        <v>23487</v>
      </c>
      <c r="C20605" t="s">
        <v>23516</v>
      </c>
      <c r="D20605" t="s">
        <v>5736</v>
      </c>
      <c r="E20605" t="s">
        <v>1028</v>
      </c>
    </row>
    <row r="20606" spans="2:5" x14ac:dyDescent="0.35">
      <c r="B20606" t="s">
        <v>23488</v>
      </c>
      <c r="C20606" t="s">
        <v>23516</v>
      </c>
      <c r="D20606" t="s">
        <v>5736</v>
      </c>
      <c r="E20606" t="s">
        <v>1028</v>
      </c>
    </row>
    <row r="20607" spans="2:5" x14ac:dyDescent="0.35">
      <c r="B20607" t="s">
        <v>23489</v>
      </c>
      <c r="C20607" t="s">
        <v>23516</v>
      </c>
    </row>
    <row r="20608" spans="2:5" x14ac:dyDescent="0.35">
      <c r="B20608" t="s">
        <v>23490</v>
      </c>
      <c r="C20608" t="s">
        <v>23516</v>
      </c>
      <c r="D20608" t="s">
        <v>5736</v>
      </c>
      <c r="E20608" t="s">
        <v>1028</v>
      </c>
    </row>
    <row r="20609" spans="2:5" x14ac:dyDescent="0.35">
      <c r="B20609" t="s">
        <v>23491</v>
      </c>
      <c r="C20609" t="s">
        <v>23516</v>
      </c>
      <c r="D20609" t="s">
        <v>5736</v>
      </c>
      <c r="E20609" t="s">
        <v>1028</v>
      </c>
    </row>
    <row r="20610" spans="2:5" x14ac:dyDescent="0.35">
      <c r="B20610" t="s">
        <v>23492</v>
      </c>
      <c r="C20610" t="s">
        <v>23516</v>
      </c>
      <c r="D20610" t="s">
        <v>5736</v>
      </c>
      <c r="E20610" t="s">
        <v>1028</v>
      </c>
    </row>
    <row r="20611" spans="2:5" x14ac:dyDescent="0.35">
      <c r="B20611" t="s">
        <v>23493</v>
      </c>
      <c r="C20611" t="s">
        <v>23516</v>
      </c>
      <c r="D20611" t="s">
        <v>5736</v>
      </c>
      <c r="E20611" t="s">
        <v>1028</v>
      </c>
    </row>
    <row r="20612" spans="2:5" x14ac:dyDescent="0.35">
      <c r="B20612" t="s">
        <v>23494</v>
      </c>
      <c r="C20612" t="s">
        <v>23516</v>
      </c>
      <c r="D20612" t="s">
        <v>5736</v>
      </c>
      <c r="E20612" t="s">
        <v>1028</v>
      </c>
    </row>
    <row r="20613" spans="2:5" x14ac:dyDescent="0.35">
      <c r="B20613" t="s">
        <v>23495</v>
      </c>
      <c r="C20613" t="s">
        <v>23516</v>
      </c>
    </row>
    <row r="20614" spans="2:5" x14ac:dyDescent="0.35">
      <c r="B20614" t="s">
        <v>23496</v>
      </c>
      <c r="C20614" t="s">
        <v>23516</v>
      </c>
      <c r="D20614" t="s">
        <v>23560</v>
      </c>
      <c r="E20614" t="s">
        <v>1028</v>
      </c>
    </row>
    <row r="20615" spans="2:5" x14ac:dyDescent="0.35">
      <c r="B20615" t="s">
        <v>7758</v>
      </c>
      <c r="C20615" t="s">
        <v>23516</v>
      </c>
    </row>
    <row r="20616" spans="2:5" x14ac:dyDescent="0.35">
      <c r="B20616" t="s">
        <v>23497</v>
      </c>
      <c r="C20616" t="s">
        <v>23516</v>
      </c>
      <c r="D20616" t="s">
        <v>8684</v>
      </c>
      <c r="E20616" t="s">
        <v>1057</v>
      </c>
    </row>
    <row r="20617" spans="2:5" x14ac:dyDescent="0.35">
      <c r="B20617" t="s">
        <v>23498</v>
      </c>
      <c r="C20617" t="s">
        <v>23516</v>
      </c>
      <c r="D20617" t="s">
        <v>8690</v>
      </c>
      <c r="E20617" t="s">
        <v>1028</v>
      </c>
    </row>
    <row r="20618" spans="2:5" x14ac:dyDescent="0.35">
      <c r="B20618" t="s">
        <v>23499</v>
      </c>
      <c r="C20618" t="s">
        <v>23516</v>
      </c>
    </row>
    <row r="20619" spans="2:5" x14ac:dyDescent="0.35">
      <c r="B20619" t="s">
        <v>23500</v>
      </c>
      <c r="C20619" t="s">
        <v>23516</v>
      </c>
    </row>
    <row r="20620" spans="2:5" x14ac:dyDescent="0.35">
      <c r="B20620" t="s">
        <v>23501</v>
      </c>
      <c r="C20620" t="s">
        <v>23516</v>
      </c>
      <c r="D20620" t="s">
        <v>8707</v>
      </c>
      <c r="E20620" t="s">
        <v>1028</v>
      </c>
    </row>
    <row r="20621" spans="2:5" x14ac:dyDescent="0.35">
      <c r="B20621" t="s">
        <v>23502</v>
      </c>
      <c r="C20621" t="s">
        <v>23516</v>
      </c>
      <c r="D20621" t="s">
        <v>23561</v>
      </c>
      <c r="E20621" t="s">
        <v>1041</v>
      </c>
    </row>
    <row r="20622" spans="2:5" x14ac:dyDescent="0.35">
      <c r="B20622" t="s">
        <v>23503</v>
      </c>
      <c r="C20622" t="s">
        <v>23516</v>
      </c>
      <c r="D20622" t="s">
        <v>23561</v>
      </c>
      <c r="E20622" t="s">
        <v>1041</v>
      </c>
    </row>
    <row r="20623" spans="2:5" x14ac:dyDescent="0.35">
      <c r="B20623" t="s">
        <v>23504</v>
      </c>
      <c r="C20623" t="s">
        <v>23516</v>
      </c>
    </row>
    <row r="20624" spans="2:5" x14ac:dyDescent="0.35">
      <c r="B20624" t="s">
        <v>23505</v>
      </c>
      <c r="C20624" t="s">
        <v>23516</v>
      </c>
      <c r="D20624" t="s">
        <v>23561</v>
      </c>
      <c r="E20624" t="s">
        <v>1041</v>
      </c>
    </row>
    <row r="20625" spans="2:5" x14ac:dyDescent="0.35">
      <c r="B20625" t="s">
        <v>6161</v>
      </c>
      <c r="C20625" t="s">
        <v>23516</v>
      </c>
      <c r="D20625" t="s">
        <v>3477</v>
      </c>
      <c r="E20625" t="s">
        <v>1028</v>
      </c>
    </row>
    <row r="20626" spans="2:5" x14ac:dyDescent="0.35">
      <c r="B20626" t="s">
        <v>23506</v>
      </c>
      <c r="C20626" t="s">
        <v>23516</v>
      </c>
      <c r="D20626" t="s">
        <v>6182</v>
      </c>
      <c r="E20626" t="s">
        <v>1028</v>
      </c>
    </row>
    <row r="20627" spans="2:5" x14ac:dyDescent="0.35">
      <c r="B20627" t="s">
        <v>23507</v>
      </c>
      <c r="C20627" t="s">
        <v>23516</v>
      </c>
      <c r="D20627" t="s">
        <v>8729</v>
      </c>
      <c r="E20627" t="s">
        <v>1028</v>
      </c>
    </row>
    <row r="20628" spans="2:5" x14ac:dyDescent="0.35">
      <c r="B20628" t="s">
        <v>23508</v>
      </c>
      <c r="C20628" t="s">
        <v>23516</v>
      </c>
      <c r="D20628" t="s">
        <v>1216</v>
      </c>
      <c r="E20628" t="s">
        <v>1028</v>
      </c>
    </row>
    <row r="20629" spans="2:5" x14ac:dyDescent="0.35">
      <c r="B20629" t="s">
        <v>1486</v>
      </c>
      <c r="C20629" t="s">
        <v>23516</v>
      </c>
    </row>
    <row r="20630" spans="2:5" x14ac:dyDescent="0.35">
      <c r="B20630" t="s">
        <v>23509</v>
      </c>
      <c r="C20630" t="s">
        <v>23516</v>
      </c>
      <c r="D20630" t="s">
        <v>23562</v>
      </c>
      <c r="E20630" t="s">
        <v>1028</v>
      </c>
    </row>
    <row r="20631" spans="2:5" x14ac:dyDescent="0.35">
      <c r="B20631" t="s">
        <v>23510</v>
      </c>
      <c r="C20631" t="s">
        <v>23516</v>
      </c>
      <c r="D20631" t="s">
        <v>23562</v>
      </c>
      <c r="E20631" t="s">
        <v>1028</v>
      </c>
    </row>
    <row r="20632" spans="2:5" x14ac:dyDescent="0.35">
      <c r="B20632" t="s">
        <v>23511</v>
      </c>
      <c r="C20632" t="s">
        <v>23516</v>
      </c>
      <c r="D20632" t="s">
        <v>23562</v>
      </c>
      <c r="E20632" t="s">
        <v>1028</v>
      </c>
    </row>
    <row r="20633" spans="2:5" x14ac:dyDescent="0.35">
      <c r="B20633" t="s">
        <v>23512</v>
      </c>
      <c r="C20633" t="s">
        <v>23516</v>
      </c>
      <c r="D20633" t="s">
        <v>23562</v>
      </c>
      <c r="E20633" t="s">
        <v>1028</v>
      </c>
    </row>
    <row r="20634" spans="2:5" x14ac:dyDescent="0.35">
      <c r="B20634" t="s">
        <v>23513</v>
      </c>
      <c r="C20634" t="s">
        <v>23516</v>
      </c>
      <c r="D20634" t="s">
        <v>23562</v>
      </c>
      <c r="E20634" t="s">
        <v>1028</v>
      </c>
    </row>
    <row r="20635" spans="2:5" x14ac:dyDescent="0.35">
      <c r="B20635" t="s">
        <v>6164</v>
      </c>
      <c r="C20635" t="s">
        <v>23516</v>
      </c>
      <c r="D20635" t="s">
        <v>6183</v>
      </c>
      <c r="E20635" t="s">
        <v>1028</v>
      </c>
    </row>
    <row r="20636" spans="2:5" x14ac:dyDescent="0.35">
      <c r="B20636" t="s">
        <v>23514</v>
      </c>
      <c r="C20636" t="s">
        <v>23516</v>
      </c>
      <c r="D20636" t="s">
        <v>23563</v>
      </c>
      <c r="E20636" t="s">
        <v>1028</v>
      </c>
    </row>
    <row r="20637" spans="2:5" x14ac:dyDescent="0.35">
      <c r="B20637" t="s">
        <v>23515</v>
      </c>
      <c r="C20637" t="s">
        <v>23516</v>
      </c>
      <c r="D20637" t="s">
        <v>8758</v>
      </c>
      <c r="E20637" t="s">
        <v>1041</v>
      </c>
    </row>
    <row r="20638" spans="2:5" x14ac:dyDescent="0.35">
      <c r="B20638" t="s">
        <v>23564</v>
      </c>
      <c r="C20638" t="s">
        <v>23565</v>
      </c>
      <c r="D20638" t="s">
        <v>23566</v>
      </c>
      <c r="E20638" t="s">
        <v>1048</v>
      </c>
    </row>
    <row r="20639" spans="2:5" x14ac:dyDescent="0.35">
      <c r="B20639" t="s">
        <v>23567</v>
      </c>
      <c r="C20639" t="s">
        <v>23565</v>
      </c>
      <c r="D20639" t="s">
        <v>23566</v>
      </c>
      <c r="E20639" t="s">
        <v>1048</v>
      </c>
    </row>
    <row r="20640" spans="2:5" x14ac:dyDescent="0.35">
      <c r="B20640" t="s">
        <v>23568</v>
      </c>
      <c r="C20640" t="s">
        <v>23565</v>
      </c>
      <c r="D20640" t="s">
        <v>23566</v>
      </c>
      <c r="E20640" t="s">
        <v>1048</v>
      </c>
    </row>
    <row r="20641" spans="2:5" x14ac:dyDescent="0.35">
      <c r="B20641" t="s">
        <v>23569</v>
      </c>
      <c r="C20641" t="s">
        <v>23565</v>
      </c>
      <c r="D20641" t="s">
        <v>23566</v>
      </c>
      <c r="E20641" t="s">
        <v>1048</v>
      </c>
    </row>
    <row r="20642" spans="2:5" x14ac:dyDescent="0.35">
      <c r="B20642" t="s">
        <v>23570</v>
      </c>
      <c r="C20642" t="s">
        <v>23565</v>
      </c>
      <c r="D20642" t="s">
        <v>23571</v>
      </c>
      <c r="E20642" t="s">
        <v>1050</v>
      </c>
    </row>
    <row r="20643" spans="2:5" x14ac:dyDescent="0.35">
      <c r="B20643" t="s">
        <v>23572</v>
      </c>
      <c r="C20643" t="s">
        <v>23565</v>
      </c>
      <c r="D20643" t="s">
        <v>23571</v>
      </c>
      <c r="E20643" t="s">
        <v>1050</v>
      </c>
    </row>
    <row r="20644" spans="2:5" x14ac:dyDescent="0.35">
      <c r="B20644" t="s">
        <v>23573</v>
      </c>
      <c r="C20644" t="s">
        <v>23565</v>
      </c>
      <c r="D20644" t="s">
        <v>3314</v>
      </c>
      <c r="E20644" t="s">
        <v>1028</v>
      </c>
    </row>
    <row r="20645" spans="2:5" x14ac:dyDescent="0.35">
      <c r="B20645" t="s">
        <v>23574</v>
      </c>
      <c r="C20645" t="s">
        <v>23565</v>
      </c>
      <c r="D20645" t="s">
        <v>23575</v>
      </c>
      <c r="E20645" t="s">
        <v>1028</v>
      </c>
    </row>
    <row r="20646" spans="2:5" x14ac:dyDescent="0.35">
      <c r="B20646" t="s">
        <v>20710</v>
      </c>
      <c r="C20646" t="s">
        <v>23565</v>
      </c>
      <c r="D20646" t="s">
        <v>20711</v>
      </c>
    </row>
    <row r="20647" spans="2:5" x14ac:dyDescent="0.35">
      <c r="B20647" t="s">
        <v>23576</v>
      </c>
      <c r="C20647" t="s">
        <v>23565</v>
      </c>
      <c r="D20647" t="s">
        <v>23577</v>
      </c>
      <c r="E20647" t="s">
        <v>1050</v>
      </c>
    </row>
    <row r="20648" spans="2:5" x14ac:dyDescent="0.35">
      <c r="B20648" t="s">
        <v>23578</v>
      </c>
      <c r="C20648" t="s">
        <v>23565</v>
      </c>
    </row>
    <row r="20649" spans="2:5" x14ac:dyDescent="0.35">
      <c r="B20649" t="s">
        <v>8791</v>
      </c>
      <c r="C20649" t="s">
        <v>23565</v>
      </c>
      <c r="D20649" t="s">
        <v>8792</v>
      </c>
    </row>
    <row r="20650" spans="2:5" x14ac:dyDescent="0.35">
      <c r="B20650" t="s">
        <v>8793</v>
      </c>
      <c r="C20650" t="s">
        <v>23565</v>
      </c>
      <c r="D20650" t="s">
        <v>8792</v>
      </c>
    </row>
    <row r="20651" spans="2:5" x14ac:dyDescent="0.35">
      <c r="B20651" t="s">
        <v>23579</v>
      </c>
      <c r="C20651" t="s">
        <v>23565</v>
      </c>
      <c r="D20651" t="s">
        <v>8792</v>
      </c>
    </row>
    <row r="20652" spans="2:5" x14ac:dyDescent="0.35">
      <c r="B20652" t="s">
        <v>23580</v>
      </c>
      <c r="C20652" t="s">
        <v>23565</v>
      </c>
      <c r="D20652" t="s">
        <v>8792</v>
      </c>
    </row>
    <row r="20653" spans="2:5" x14ac:dyDescent="0.35">
      <c r="B20653" t="s">
        <v>23581</v>
      </c>
      <c r="C20653" t="s">
        <v>23565</v>
      </c>
      <c r="D20653" t="s">
        <v>23582</v>
      </c>
    </row>
    <row r="20654" spans="2:5" x14ac:dyDescent="0.35">
      <c r="B20654" t="s">
        <v>23583</v>
      </c>
      <c r="C20654" t="s">
        <v>23565</v>
      </c>
      <c r="D20654" t="s">
        <v>23582</v>
      </c>
    </row>
    <row r="20655" spans="2:5" x14ac:dyDescent="0.35">
      <c r="B20655" t="s">
        <v>23584</v>
      </c>
      <c r="C20655" t="s">
        <v>23565</v>
      </c>
      <c r="D20655" t="s">
        <v>23582</v>
      </c>
    </row>
    <row r="20656" spans="2:5" x14ac:dyDescent="0.35">
      <c r="B20656" t="s">
        <v>23585</v>
      </c>
      <c r="C20656" t="s">
        <v>23565</v>
      </c>
      <c r="D20656" t="s">
        <v>19667</v>
      </c>
    </row>
    <row r="20657" spans="2:5" x14ac:dyDescent="0.35">
      <c r="B20657" t="s">
        <v>23586</v>
      </c>
      <c r="C20657" t="s">
        <v>23565</v>
      </c>
      <c r="D20657" t="s">
        <v>23587</v>
      </c>
    </row>
    <row r="20658" spans="2:5" x14ac:dyDescent="0.35">
      <c r="B20658" t="s">
        <v>23588</v>
      </c>
      <c r="C20658" t="s">
        <v>23565</v>
      </c>
      <c r="D20658" t="s">
        <v>3614</v>
      </c>
      <c r="E20658" t="s">
        <v>1041</v>
      </c>
    </row>
    <row r="20659" spans="2:5" x14ac:dyDescent="0.35">
      <c r="B20659" t="s">
        <v>23589</v>
      </c>
      <c r="C20659" t="s">
        <v>23565</v>
      </c>
      <c r="D20659" t="s">
        <v>3614</v>
      </c>
      <c r="E20659" t="s">
        <v>1041</v>
      </c>
    </row>
    <row r="20660" spans="2:5" x14ac:dyDescent="0.35">
      <c r="B20660" t="s">
        <v>23590</v>
      </c>
      <c r="C20660" t="s">
        <v>23565</v>
      </c>
      <c r="D20660" t="s">
        <v>3614</v>
      </c>
      <c r="E20660" t="s">
        <v>1041</v>
      </c>
    </row>
    <row r="20661" spans="2:5" x14ac:dyDescent="0.35">
      <c r="B20661" t="s">
        <v>23591</v>
      </c>
      <c r="C20661" t="s">
        <v>23565</v>
      </c>
      <c r="D20661" t="s">
        <v>3614</v>
      </c>
      <c r="E20661" t="s">
        <v>1041</v>
      </c>
    </row>
    <row r="20662" spans="2:5" x14ac:dyDescent="0.35">
      <c r="B20662" t="s">
        <v>23592</v>
      </c>
      <c r="C20662" t="s">
        <v>23565</v>
      </c>
      <c r="D20662" t="s">
        <v>23593</v>
      </c>
      <c r="E20662" t="s">
        <v>1050</v>
      </c>
    </row>
    <row r="20663" spans="2:5" x14ac:dyDescent="0.35">
      <c r="B20663" t="s">
        <v>23594</v>
      </c>
      <c r="C20663" t="s">
        <v>23565</v>
      </c>
      <c r="D20663" t="s">
        <v>3180</v>
      </c>
      <c r="E20663" t="s">
        <v>1046</v>
      </c>
    </row>
    <row r="20664" spans="2:5" x14ac:dyDescent="0.35">
      <c r="B20664" t="s">
        <v>20714</v>
      </c>
      <c r="C20664" t="s">
        <v>23565</v>
      </c>
      <c r="D20664" t="s">
        <v>20715</v>
      </c>
      <c r="E20664" t="s">
        <v>1041</v>
      </c>
    </row>
    <row r="20665" spans="2:5" x14ac:dyDescent="0.35">
      <c r="B20665" t="s">
        <v>23595</v>
      </c>
      <c r="C20665" t="s">
        <v>23565</v>
      </c>
      <c r="D20665" t="s">
        <v>23596</v>
      </c>
    </row>
    <row r="20666" spans="2:5" x14ac:dyDescent="0.35">
      <c r="B20666" t="s">
        <v>23597</v>
      </c>
      <c r="C20666" t="s">
        <v>23565</v>
      </c>
      <c r="D20666" t="s">
        <v>23598</v>
      </c>
      <c r="E20666" t="s">
        <v>1050</v>
      </c>
    </row>
    <row r="20667" spans="2:5" x14ac:dyDescent="0.35">
      <c r="B20667" t="s">
        <v>23599</v>
      </c>
      <c r="C20667" t="s">
        <v>23565</v>
      </c>
      <c r="D20667" t="s">
        <v>23600</v>
      </c>
      <c r="E20667" t="s">
        <v>1028</v>
      </c>
    </row>
    <row r="20668" spans="2:5" x14ac:dyDescent="0.35">
      <c r="B20668" t="s">
        <v>23601</v>
      </c>
      <c r="C20668" t="s">
        <v>23565</v>
      </c>
      <c r="D20668" t="s">
        <v>23600</v>
      </c>
      <c r="E20668" t="s">
        <v>1028</v>
      </c>
    </row>
    <row r="20669" spans="2:5" x14ac:dyDescent="0.35">
      <c r="B20669" t="s">
        <v>23602</v>
      </c>
      <c r="C20669" t="s">
        <v>23565</v>
      </c>
      <c r="D20669" t="s">
        <v>23600</v>
      </c>
      <c r="E20669" t="s">
        <v>1028</v>
      </c>
    </row>
    <row r="20670" spans="2:5" x14ac:dyDescent="0.35">
      <c r="B20670" t="s">
        <v>23603</v>
      </c>
      <c r="C20670" t="s">
        <v>23565</v>
      </c>
      <c r="D20670" t="s">
        <v>23604</v>
      </c>
      <c r="E20670" t="s">
        <v>4149</v>
      </c>
    </row>
    <row r="20671" spans="2:5" x14ac:dyDescent="0.35">
      <c r="B20671" t="s">
        <v>23605</v>
      </c>
      <c r="C20671" t="s">
        <v>23565</v>
      </c>
      <c r="D20671" t="s">
        <v>23604</v>
      </c>
      <c r="E20671" t="s">
        <v>4149</v>
      </c>
    </row>
    <row r="20672" spans="2:5" x14ac:dyDescent="0.35">
      <c r="B20672" t="s">
        <v>23606</v>
      </c>
      <c r="C20672" t="s">
        <v>23565</v>
      </c>
      <c r="D20672" t="s">
        <v>23607</v>
      </c>
      <c r="E20672" t="s">
        <v>1041</v>
      </c>
    </row>
    <row r="20673" spans="2:5" x14ac:dyDescent="0.35">
      <c r="B20673" t="s">
        <v>23608</v>
      </c>
      <c r="C20673" t="s">
        <v>23565</v>
      </c>
      <c r="D20673" t="s">
        <v>23607</v>
      </c>
      <c r="E20673" t="s">
        <v>1041</v>
      </c>
    </row>
    <row r="20674" spans="2:5" x14ac:dyDescent="0.35">
      <c r="B20674" t="s">
        <v>23609</v>
      </c>
      <c r="C20674" t="s">
        <v>23565</v>
      </c>
      <c r="D20674" t="s">
        <v>3318</v>
      </c>
      <c r="E20674" t="s">
        <v>1028</v>
      </c>
    </row>
    <row r="20675" spans="2:5" x14ac:dyDescent="0.35">
      <c r="B20675" t="s">
        <v>23610</v>
      </c>
      <c r="C20675" t="s">
        <v>23565</v>
      </c>
      <c r="D20675" t="s">
        <v>23611</v>
      </c>
      <c r="E20675" t="s">
        <v>1028</v>
      </c>
    </row>
    <row r="20676" spans="2:5" x14ac:dyDescent="0.35">
      <c r="B20676" t="s">
        <v>6267</v>
      </c>
      <c r="C20676" t="s">
        <v>23565</v>
      </c>
      <c r="D20676" t="s">
        <v>4383</v>
      </c>
    </row>
    <row r="20677" spans="2:5" x14ac:dyDescent="0.35">
      <c r="B20677" t="s">
        <v>4382</v>
      </c>
      <c r="C20677" t="s">
        <v>23565</v>
      </c>
      <c r="D20677" t="s">
        <v>4383</v>
      </c>
    </row>
    <row r="20678" spans="2:5" x14ac:dyDescent="0.35">
      <c r="B20678" t="s">
        <v>23612</v>
      </c>
      <c r="C20678" t="s">
        <v>23565</v>
      </c>
      <c r="D20678" t="s">
        <v>23613</v>
      </c>
    </row>
    <row r="20679" spans="2:5" x14ac:dyDescent="0.35">
      <c r="B20679" t="s">
        <v>23614</v>
      </c>
      <c r="C20679" t="s">
        <v>23565</v>
      </c>
      <c r="D20679" t="s">
        <v>3303</v>
      </c>
      <c r="E20679" t="s">
        <v>1059</v>
      </c>
    </row>
    <row r="20680" spans="2:5" x14ac:dyDescent="0.35">
      <c r="B20680" t="s">
        <v>14462</v>
      </c>
      <c r="C20680" t="s">
        <v>23565</v>
      </c>
      <c r="D20680" t="s">
        <v>3303</v>
      </c>
      <c r="E20680" t="s">
        <v>1059</v>
      </c>
    </row>
    <row r="20681" spans="2:5" x14ac:dyDescent="0.35">
      <c r="B20681" t="s">
        <v>6305</v>
      </c>
      <c r="C20681" t="s">
        <v>23565</v>
      </c>
      <c r="D20681" t="s">
        <v>8063</v>
      </c>
    </row>
    <row r="20682" spans="2:5" x14ac:dyDescent="0.35">
      <c r="B20682" t="s">
        <v>23615</v>
      </c>
      <c r="C20682" t="s">
        <v>23565</v>
      </c>
      <c r="D20682" t="s">
        <v>23616</v>
      </c>
    </row>
    <row r="20683" spans="2:5" x14ac:dyDescent="0.35">
      <c r="B20683" t="s">
        <v>23617</v>
      </c>
      <c r="C20683" t="s">
        <v>23565</v>
      </c>
      <c r="D20683" t="s">
        <v>23616</v>
      </c>
    </row>
    <row r="20684" spans="2:5" x14ac:dyDescent="0.35">
      <c r="B20684" t="s">
        <v>23618</v>
      </c>
      <c r="C20684" t="s">
        <v>23565</v>
      </c>
      <c r="D20684" t="s">
        <v>23619</v>
      </c>
    </row>
    <row r="20685" spans="2:5" x14ac:dyDescent="0.35">
      <c r="B20685" t="s">
        <v>23620</v>
      </c>
      <c r="C20685" t="s">
        <v>23565</v>
      </c>
      <c r="D20685" t="s">
        <v>23621</v>
      </c>
    </row>
    <row r="20686" spans="2:5" x14ac:dyDescent="0.35">
      <c r="B20686" t="s">
        <v>2967</v>
      </c>
      <c r="C20686" t="s">
        <v>23565</v>
      </c>
    </row>
    <row r="20687" spans="2:5" x14ac:dyDescent="0.35">
      <c r="B20687" t="s">
        <v>2968</v>
      </c>
      <c r="C20687" t="s">
        <v>23565</v>
      </c>
    </row>
    <row r="20688" spans="2:5" x14ac:dyDescent="0.35">
      <c r="B20688" t="s">
        <v>2969</v>
      </c>
      <c r="C20688" t="s">
        <v>23565</v>
      </c>
    </row>
    <row r="20689" spans="2:3" x14ac:dyDescent="0.35">
      <c r="B20689" t="s">
        <v>2974</v>
      </c>
      <c r="C20689" t="s">
        <v>23565</v>
      </c>
    </row>
    <row r="20690" spans="2:3" x14ac:dyDescent="0.35">
      <c r="B20690" t="s">
        <v>2976</v>
      </c>
      <c r="C20690" t="s">
        <v>23565</v>
      </c>
    </row>
    <row r="20691" spans="2:3" x14ac:dyDescent="0.35">
      <c r="B20691" t="s">
        <v>23622</v>
      </c>
      <c r="C20691" t="s">
        <v>23565</v>
      </c>
    </row>
    <row r="20692" spans="2:3" x14ac:dyDescent="0.35">
      <c r="B20692" t="s">
        <v>2978</v>
      </c>
      <c r="C20692" t="s">
        <v>23565</v>
      </c>
    </row>
    <row r="20693" spans="2:3" x14ac:dyDescent="0.35">
      <c r="B20693" t="s">
        <v>23623</v>
      </c>
      <c r="C20693" t="s">
        <v>23565</v>
      </c>
    </row>
    <row r="20694" spans="2:3" x14ac:dyDescent="0.35">
      <c r="B20694" t="s">
        <v>2981</v>
      </c>
      <c r="C20694" t="s">
        <v>23565</v>
      </c>
    </row>
    <row r="20695" spans="2:3" x14ac:dyDescent="0.35">
      <c r="B20695" t="s">
        <v>23624</v>
      </c>
      <c r="C20695" t="s">
        <v>23565</v>
      </c>
    </row>
    <row r="20696" spans="2:3" x14ac:dyDescent="0.35">
      <c r="B20696" t="s">
        <v>23625</v>
      </c>
      <c r="C20696" t="s">
        <v>23565</v>
      </c>
    </row>
    <row r="20697" spans="2:3" x14ac:dyDescent="0.35">
      <c r="B20697" t="s">
        <v>23626</v>
      </c>
      <c r="C20697" t="s">
        <v>23565</v>
      </c>
    </row>
    <row r="20698" spans="2:3" x14ac:dyDescent="0.35">
      <c r="B20698" t="s">
        <v>2982</v>
      </c>
      <c r="C20698" t="s">
        <v>23565</v>
      </c>
    </row>
    <row r="20699" spans="2:3" x14ac:dyDescent="0.35">
      <c r="B20699" t="s">
        <v>2983</v>
      </c>
      <c r="C20699" t="s">
        <v>23565</v>
      </c>
    </row>
    <row r="20700" spans="2:3" x14ac:dyDescent="0.35">
      <c r="B20700" t="s">
        <v>22602</v>
      </c>
      <c r="C20700" t="s">
        <v>23565</v>
      </c>
    </row>
    <row r="20701" spans="2:3" x14ac:dyDescent="0.35">
      <c r="B20701" t="s">
        <v>23627</v>
      </c>
      <c r="C20701" t="s">
        <v>23565</v>
      </c>
    </row>
    <row r="20702" spans="2:3" x14ac:dyDescent="0.35">
      <c r="B20702" t="s">
        <v>2984</v>
      </c>
      <c r="C20702" t="s">
        <v>23565</v>
      </c>
    </row>
    <row r="20703" spans="2:3" x14ac:dyDescent="0.35">
      <c r="B20703" t="s">
        <v>2985</v>
      </c>
      <c r="C20703" t="s">
        <v>23565</v>
      </c>
    </row>
    <row r="20704" spans="2:3" x14ac:dyDescent="0.35">
      <c r="B20704" t="s">
        <v>2987</v>
      </c>
      <c r="C20704" t="s">
        <v>23565</v>
      </c>
    </row>
    <row r="20705" spans="2:5" x14ac:dyDescent="0.35">
      <c r="B20705" t="s">
        <v>2988</v>
      </c>
      <c r="C20705" t="s">
        <v>23565</v>
      </c>
    </row>
    <row r="20706" spans="2:5" x14ac:dyDescent="0.35">
      <c r="B20706" t="s">
        <v>2989</v>
      </c>
      <c r="C20706" t="s">
        <v>23565</v>
      </c>
    </row>
    <row r="20707" spans="2:5" x14ac:dyDescent="0.35">
      <c r="B20707" t="s">
        <v>2990</v>
      </c>
      <c r="C20707" t="s">
        <v>23565</v>
      </c>
    </row>
    <row r="20708" spans="2:5" x14ac:dyDescent="0.35">
      <c r="B20708" t="s">
        <v>2991</v>
      </c>
      <c r="C20708" t="s">
        <v>23565</v>
      </c>
    </row>
    <row r="20709" spans="2:5" x14ac:dyDescent="0.35">
      <c r="B20709" t="s">
        <v>2992</v>
      </c>
      <c r="C20709" t="s">
        <v>23565</v>
      </c>
    </row>
    <row r="20710" spans="2:5" x14ac:dyDescent="0.35">
      <c r="B20710" t="s">
        <v>23628</v>
      </c>
      <c r="C20710" t="s">
        <v>23565</v>
      </c>
    </row>
    <row r="20711" spans="2:5" x14ac:dyDescent="0.35">
      <c r="B20711" t="s">
        <v>23629</v>
      </c>
      <c r="C20711" t="s">
        <v>23565</v>
      </c>
    </row>
    <row r="20712" spans="2:5" x14ac:dyDescent="0.35">
      <c r="B20712" t="s">
        <v>22603</v>
      </c>
      <c r="C20712" t="s">
        <v>23565</v>
      </c>
    </row>
    <row r="20713" spans="2:5" x14ac:dyDescent="0.35">
      <c r="B20713" t="s">
        <v>2994</v>
      </c>
      <c r="C20713" t="s">
        <v>23565</v>
      </c>
    </row>
    <row r="20714" spans="2:5" x14ac:dyDescent="0.35">
      <c r="B20714" t="s">
        <v>2995</v>
      </c>
      <c r="C20714" t="s">
        <v>23565</v>
      </c>
    </row>
    <row r="20715" spans="2:5" x14ac:dyDescent="0.35">
      <c r="B20715" t="s">
        <v>23630</v>
      </c>
      <c r="C20715" t="s">
        <v>23565</v>
      </c>
      <c r="D20715" t="s">
        <v>23631</v>
      </c>
    </row>
    <row r="20716" spans="2:5" x14ac:dyDescent="0.35">
      <c r="B20716" t="s">
        <v>23632</v>
      </c>
      <c r="C20716" t="s">
        <v>23565</v>
      </c>
      <c r="D20716" t="s">
        <v>23633</v>
      </c>
      <c r="E20716" t="s">
        <v>1028</v>
      </c>
    </row>
    <row r="20717" spans="2:5" x14ac:dyDescent="0.35">
      <c r="B20717" t="s">
        <v>20757</v>
      </c>
      <c r="C20717" t="s">
        <v>23565</v>
      </c>
      <c r="D20717" t="s">
        <v>20756</v>
      </c>
      <c r="E20717" t="s">
        <v>1028</v>
      </c>
    </row>
    <row r="20718" spans="2:5" x14ac:dyDescent="0.35">
      <c r="B20718" t="s">
        <v>20758</v>
      </c>
      <c r="C20718" t="s">
        <v>23565</v>
      </c>
      <c r="D20718" t="s">
        <v>8096</v>
      </c>
      <c r="E20718" t="s">
        <v>1028</v>
      </c>
    </row>
    <row r="20719" spans="2:5" x14ac:dyDescent="0.35">
      <c r="B20719" t="s">
        <v>23634</v>
      </c>
      <c r="C20719" t="s">
        <v>23565</v>
      </c>
      <c r="D20719" t="s">
        <v>23635</v>
      </c>
    </row>
    <row r="20720" spans="2:5" x14ac:dyDescent="0.35">
      <c r="B20720" t="s">
        <v>23636</v>
      </c>
      <c r="C20720" t="s">
        <v>23565</v>
      </c>
      <c r="D20720" t="s">
        <v>23635</v>
      </c>
    </row>
    <row r="20721" spans="2:5" x14ac:dyDescent="0.35">
      <c r="B20721" t="s">
        <v>23637</v>
      </c>
      <c r="C20721" t="s">
        <v>23565</v>
      </c>
      <c r="D20721" t="s">
        <v>6168</v>
      </c>
      <c r="E20721" t="s">
        <v>1028</v>
      </c>
    </row>
    <row r="20722" spans="2:5" x14ac:dyDescent="0.35">
      <c r="B20722" t="s">
        <v>6129</v>
      </c>
      <c r="C20722" t="s">
        <v>23565</v>
      </c>
      <c r="D20722" t="s">
        <v>6168</v>
      </c>
      <c r="E20722" t="s">
        <v>1028</v>
      </c>
    </row>
    <row r="20723" spans="2:5" x14ac:dyDescent="0.35">
      <c r="B20723" t="s">
        <v>996</v>
      </c>
      <c r="C20723" t="s">
        <v>23565</v>
      </c>
      <c r="D20723" t="s">
        <v>6168</v>
      </c>
      <c r="E20723" t="s">
        <v>1028</v>
      </c>
    </row>
    <row r="20724" spans="2:5" x14ac:dyDescent="0.35">
      <c r="B20724" t="s">
        <v>23638</v>
      </c>
      <c r="C20724" t="s">
        <v>23565</v>
      </c>
    </row>
    <row r="20725" spans="2:5" x14ac:dyDescent="0.35">
      <c r="B20725" t="s">
        <v>23639</v>
      </c>
      <c r="C20725" t="s">
        <v>23565</v>
      </c>
      <c r="D20725" t="s">
        <v>8107</v>
      </c>
      <c r="E20725" t="s">
        <v>1028</v>
      </c>
    </row>
    <row r="20726" spans="2:5" x14ac:dyDescent="0.35">
      <c r="B20726" t="s">
        <v>23640</v>
      </c>
      <c r="C20726" t="s">
        <v>23565</v>
      </c>
      <c r="D20726" t="s">
        <v>23641</v>
      </c>
      <c r="E20726" t="s">
        <v>1028</v>
      </c>
    </row>
    <row r="20727" spans="2:5" x14ac:dyDescent="0.35">
      <c r="B20727" t="s">
        <v>291</v>
      </c>
      <c r="C20727" t="s">
        <v>23565</v>
      </c>
      <c r="D20727" t="s">
        <v>23641</v>
      </c>
      <c r="E20727" t="s">
        <v>1028</v>
      </c>
    </row>
    <row r="20728" spans="2:5" x14ac:dyDescent="0.35">
      <c r="B20728" t="s">
        <v>23642</v>
      </c>
      <c r="C20728" t="s">
        <v>23565</v>
      </c>
      <c r="D20728" t="s">
        <v>23643</v>
      </c>
      <c r="E20728" t="s">
        <v>1048</v>
      </c>
    </row>
    <row r="20729" spans="2:5" x14ac:dyDescent="0.35">
      <c r="B20729" t="s">
        <v>301</v>
      </c>
      <c r="C20729" t="s">
        <v>23565</v>
      </c>
      <c r="D20729" t="s">
        <v>3338</v>
      </c>
      <c r="E20729" t="s">
        <v>1028</v>
      </c>
    </row>
    <row r="20730" spans="2:5" x14ac:dyDescent="0.35">
      <c r="B20730" t="s">
        <v>23644</v>
      </c>
      <c r="C20730" t="s">
        <v>23565</v>
      </c>
      <c r="D20730" t="s">
        <v>8814</v>
      </c>
      <c r="E20730" t="s">
        <v>1028</v>
      </c>
    </row>
    <row r="20731" spans="2:5" x14ac:dyDescent="0.35">
      <c r="B20731" t="s">
        <v>23645</v>
      </c>
      <c r="C20731" t="s">
        <v>23565</v>
      </c>
      <c r="D20731" t="s">
        <v>23646</v>
      </c>
      <c r="E20731" t="s">
        <v>1028</v>
      </c>
    </row>
    <row r="20732" spans="2:5" x14ac:dyDescent="0.35">
      <c r="B20732" t="s">
        <v>21220</v>
      </c>
      <c r="C20732" t="s">
        <v>23565</v>
      </c>
    </row>
    <row r="20733" spans="2:5" x14ac:dyDescent="0.35">
      <c r="B20733" t="s">
        <v>23647</v>
      </c>
      <c r="C20733" t="s">
        <v>23565</v>
      </c>
      <c r="D20733" t="s">
        <v>23648</v>
      </c>
      <c r="E20733" t="s">
        <v>1046</v>
      </c>
    </row>
    <row r="20734" spans="2:5" x14ac:dyDescent="0.35">
      <c r="B20734" t="s">
        <v>23649</v>
      </c>
      <c r="C20734" t="s">
        <v>23565</v>
      </c>
      <c r="D20734" t="s">
        <v>23648</v>
      </c>
      <c r="E20734" t="s">
        <v>1046</v>
      </c>
    </row>
    <row r="20735" spans="2:5" x14ac:dyDescent="0.35">
      <c r="B20735" t="s">
        <v>23650</v>
      </c>
      <c r="C20735" t="s">
        <v>23565</v>
      </c>
      <c r="D20735" t="s">
        <v>23648</v>
      </c>
      <c r="E20735" t="s">
        <v>1046</v>
      </c>
    </row>
    <row r="20736" spans="2:5" x14ac:dyDescent="0.35">
      <c r="B20736" t="s">
        <v>23651</v>
      </c>
      <c r="C20736" t="s">
        <v>23565</v>
      </c>
      <c r="D20736" t="s">
        <v>23652</v>
      </c>
      <c r="E20736" t="s">
        <v>1105</v>
      </c>
    </row>
    <row r="20737" spans="2:5" x14ac:dyDescent="0.35">
      <c r="B20737" t="s">
        <v>23653</v>
      </c>
      <c r="C20737" t="s">
        <v>23565</v>
      </c>
      <c r="D20737" t="s">
        <v>23654</v>
      </c>
      <c r="E20737" t="s">
        <v>1028</v>
      </c>
    </row>
    <row r="20738" spans="2:5" x14ac:dyDescent="0.35">
      <c r="B20738" t="s">
        <v>8831</v>
      </c>
      <c r="C20738" t="s">
        <v>23565</v>
      </c>
      <c r="D20738" t="s">
        <v>8832</v>
      </c>
    </row>
    <row r="20739" spans="2:5" x14ac:dyDescent="0.35">
      <c r="B20739" t="s">
        <v>8833</v>
      </c>
      <c r="C20739" t="s">
        <v>23565</v>
      </c>
      <c r="D20739" t="s">
        <v>8832</v>
      </c>
    </row>
    <row r="20740" spans="2:5" x14ac:dyDescent="0.35">
      <c r="B20740" t="s">
        <v>20777</v>
      </c>
      <c r="C20740" t="s">
        <v>23565</v>
      </c>
      <c r="D20740" t="s">
        <v>8832</v>
      </c>
    </row>
    <row r="20741" spans="2:5" x14ac:dyDescent="0.35">
      <c r="B20741" t="s">
        <v>20778</v>
      </c>
      <c r="C20741" t="s">
        <v>23565</v>
      </c>
      <c r="D20741" t="s">
        <v>8832</v>
      </c>
    </row>
    <row r="20742" spans="2:5" x14ac:dyDescent="0.35">
      <c r="B20742" t="s">
        <v>20782</v>
      </c>
      <c r="C20742" t="s">
        <v>23565</v>
      </c>
      <c r="D20742" t="s">
        <v>3189</v>
      </c>
      <c r="E20742" t="s">
        <v>1046</v>
      </c>
    </row>
    <row r="20743" spans="2:5" x14ac:dyDescent="0.35">
      <c r="B20743" t="s">
        <v>20783</v>
      </c>
      <c r="C20743" t="s">
        <v>23565</v>
      </c>
      <c r="D20743" t="s">
        <v>20784</v>
      </c>
      <c r="E20743" t="s">
        <v>1046</v>
      </c>
    </row>
    <row r="20744" spans="2:5" x14ac:dyDescent="0.35">
      <c r="B20744" t="s">
        <v>23655</v>
      </c>
      <c r="C20744" t="s">
        <v>23565</v>
      </c>
      <c r="D20744" t="s">
        <v>3189</v>
      </c>
      <c r="E20744" t="s">
        <v>1046</v>
      </c>
    </row>
    <row r="20745" spans="2:5" x14ac:dyDescent="0.35">
      <c r="B20745" t="s">
        <v>23656</v>
      </c>
      <c r="C20745" t="s">
        <v>23565</v>
      </c>
      <c r="D20745" t="s">
        <v>23657</v>
      </c>
      <c r="E20745" t="s">
        <v>1028</v>
      </c>
    </row>
    <row r="20746" spans="2:5" x14ac:dyDescent="0.35">
      <c r="B20746" t="s">
        <v>23658</v>
      </c>
      <c r="C20746" t="s">
        <v>23565</v>
      </c>
      <c r="D20746" t="s">
        <v>3328</v>
      </c>
      <c r="E20746" t="s">
        <v>1028</v>
      </c>
    </row>
    <row r="20747" spans="2:5" x14ac:dyDescent="0.35">
      <c r="B20747" t="s">
        <v>23659</v>
      </c>
      <c r="C20747" t="s">
        <v>23565</v>
      </c>
      <c r="D20747" t="s">
        <v>23660</v>
      </c>
      <c r="E20747" t="s">
        <v>1041</v>
      </c>
    </row>
    <row r="20748" spans="2:5" x14ac:dyDescent="0.35">
      <c r="B20748" t="s">
        <v>23661</v>
      </c>
      <c r="C20748" t="s">
        <v>23565</v>
      </c>
      <c r="D20748" t="s">
        <v>23662</v>
      </c>
      <c r="E20748" t="s">
        <v>1046</v>
      </c>
    </row>
    <row r="20749" spans="2:5" x14ac:dyDescent="0.35">
      <c r="B20749" t="s">
        <v>23663</v>
      </c>
      <c r="C20749" t="s">
        <v>23565</v>
      </c>
      <c r="D20749" t="s">
        <v>23664</v>
      </c>
    </row>
    <row r="20750" spans="2:5" x14ac:dyDescent="0.35">
      <c r="B20750" t="s">
        <v>23665</v>
      </c>
      <c r="C20750" t="s">
        <v>23565</v>
      </c>
      <c r="D20750" t="s">
        <v>23664</v>
      </c>
    </row>
    <row r="20751" spans="2:5" x14ac:dyDescent="0.35">
      <c r="B20751" t="s">
        <v>23666</v>
      </c>
      <c r="C20751" t="s">
        <v>23565</v>
      </c>
      <c r="D20751" t="s">
        <v>23664</v>
      </c>
    </row>
    <row r="20752" spans="2:5" x14ac:dyDescent="0.35">
      <c r="B20752" t="s">
        <v>6524</v>
      </c>
      <c r="C20752" t="s">
        <v>23565</v>
      </c>
      <c r="D20752" t="s">
        <v>8166</v>
      </c>
      <c r="E20752" t="s">
        <v>1057</v>
      </c>
    </row>
    <row r="20753" spans="2:5" x14ac:dyDescent="0.35">
      <c r="B20753" t="s">
        <v>23667</v>
      </c>
      <c r="C20753" t="s">
        <v>23565</v>
      </c>
      <c r="D20753" t="s">
        <v>3201</v>
      </c>
      <c r="E20753" t="s">
        <v>1046</v>
      </c>
    </row>
    <row r="20754" spans="2:5" x14ac:dyDescent="0.35">
      <c r="B20754" t="s">
        <v>23668</v>
      </c>
      <c r="C20754" t="s">
        <v>23565</v>
      </c>
      <c r="D20754" t="s">
        <v>23669</v>
      </c>
      <c r="E20754" t="s">
        <v>1046</v>
      </c>
    </row>
    <row r="20755" spans="2:5" x14ac:dyDescent="0.35">
      <c r="B20755" t="s">
        <v>23670</v>
      </c>
      <c r="C20755" t="s">
        <v>23565</v>
      </c>
      <c r="D20755" t="s">
        <v>3943</v>
      </c>
      <c r="E20755" t="s">
        <v>1048</v>
      </c>
    </row>
    <row r="20756" spans="2:5" x14ac:dyDescent="0.35">
      <c r="B20756" t="s">
        <v>23671</v>
      </c>
      <c r="C20756" t="s">
        <v>23565</v>
      </c>
      <c r="D20756" t="s">
        <v>3943</v>
      </c>
      <c r="E20756" t="s">
        <v>1048</v>
      </c>
    </row>
    <row r="20757" spans="2:5" x14ac:dyDescent="0.35">
      <c r="B20757" t="s">
        <v>23672</v>
      </c>
      <c r="C20757" t="s">
        <v>23565</v>
      </c>
      <c r="D20757" t="s">
        <v>3943</v>
      </c>
      <c r="E20757" t="s">
        <v>1048</v>
      </c>
    </row>
    <row r="20758" spans="2:5" x14ac:dyDescent="0.35">
      <c r="B20758" t="s">
        <v>23673</v>
      </c>
      <c r="C20758" t="s">
        <v>23565</v>
      </c>
      <c r="D20758" t="s">
        <v>23674</v>
      </c>
      <c r="E20758" t="s">
        <v>1028</v>
      </c>
    </row>
    <row r="20759" spans="2:5" x14ac:dyDescent="0.35">
      <c r="B20759" t="s">
        <v>23675</v>
      </c>
      <c r="C20759" t="s">
        <v>23565</v>
      </c>
      <c r="D20759" t="s">
        <v>23674</v>
      </c>
      <c r="E20759" t="s">
        <v>1028</v>
      </c>
    </row>
    <row r="20760" spans="2:5" x14ac:dyDescent="0.35">
      <c r="B20760" t="s">
        <v>6563</v>
      </c>
      <c r="C20760" t="s">
        <v>23565</v>
      </c>
      <c r="D20760" t="s">
        <v>8187</v>
      </c>
    </row>
    <row r="20761" spans="2:5" x14ac:dyDescent="0.35">
      <c r="B20761" t="s">
        <v>23676</v>
      </c>
      <c r="C20761" t="s">
        <v>23565</v>
      </c>
      <c r="D20761" t="s">
        <v>23677</v>
      </c>
    </row>
    <row r="20762" spans="2:5" x14ac:dyDescent="0.35">
      <c r="B20762" t="s">
        <v>23678</v>
      </c>
      <c r="C20762" t="s">
        <v>23565</v>
      </c>
      <c r="D20762" t="s">
        <v>23677</v>
      </c>
    </row>
    <row r="20763" spans="2:5" x14ac:dyDescent="0.35">
      <c r="B20763" t="s">
        <v>23679</v>
      </c>
      <c r="C20763" t="s">
        <v>23565</v>
      </c>
      <c r="D20763" t="s">
        <v>23677</v>
      </c>
    </row>
    <row r="20764" spans="2:5" x14ac:dyDescent="0.35">
      <c r="B20764" t="s">
        <v>23680</v>
      </c>
      <c r="C20764" t="s">
        <v>23565</v>
      </c>
      <c r="D20764" t="s">
        <v>23677</v>
      </c>
    </row>
    <row r="20765" spans="2:5" x14ac:dyDescent="0.35">
      <c r="B20765" t="s">
        <v>23681</v>
      </c>
      <c r="C20765" t="s">
        <v>23565</v>
      </c>
      <c r="D20765" t="s">
        <v>23664</v>
      </c>
    </row>
    <row r="20766" spans="2:5" x14ac:dyDescent="0.35">
      <c r="B20766" t="s">
        <v>6573</v>
      </c>
      <c r="C20766" t="s">
        <v>23565</v>
      </c>
      <c r="D20766" t="s">
        <v>8191</v>
      </c>
      <c r="E20766" t="s">
        <v>1050</v>
      </c>
    </row>
    <row r="20767" spans="2:5" x14ac:dyDescent="0.35">
      <c r="B20767" t="s">
        <v>23682</v>
      </c>
      <c r="C20767" t="s">
        <v>23565</v>
      </c>
      <c r="D20767" t="s">
        <v>23683</v>
      </c>
      <c r="E20767" t="s">
        <v>1050</v>
      </c>
    </row>
    <row r="20768" spans="2:5" x14ac:dyDescent="0.35">
      <c r="B20768" t="s">
        <v>6587</v>
      </c>
      <c r="C20768" t="s">
        <v>23565</v>
      </c>
      <c r="D20768" t="s">
        <v>8197</v>
      </c>
    </row>
    <row r="20769" spans="2:5" x14ac:dyDescent="0.35">
      <c r="B20769" t="s">
        <v>23684</v>
      </c>
      <c r="C20769" t="s">
        <v>23565</v>
      </c>
      <c r="D20769" t="s">
        <v>23685</v>
      </c>
      <c r="E20769" t="s">
        <v>1048</v>
      </c>
    </row>
    <row r="20770" spans="2:5" x14ac:dyDescent="0.35">
      <c r="B20770" t="s">
        <v>23686</v>
      </c>
      <c r="C20770" t="s">
        <v>23565</v>
      </c>
      <c r="D20770" t="s">
        <v>23685</v>
      </c>
      <c r="E20770" t="s">
        <v>1048</v>
      </c>
    </row>
    <row r="20771" spans="2:5" x14ac:dyDescent="0.35">
      <c r="B20771" t="s">
        <v>23687</v>
      </c>
      <c r="C20771" t="s">
        <v>23565</v>
      </c>
      <c r="D20771" t="s">
        <v>23685</v>
      </c>
      <c r="E20771" t="s">
        <v>1048</v>
      </c>
    </row>
    <row r="20772" spans="2:5" x14ac:dyDescent="0.35">
      <c r="B20772" t="s">
        <v>6599</v>
      </c>
      <c r="C20772" t="s">
        <v>23565</v>
      </c>
      <c r="D20772" t="s">
        <v>4066</v>
      </c>
      <c r="E20772" t="s">
        <v>4149</v>
      </c>
    </row>
    <row r="20773" spans="2:5" x14ac:dyDescent="0.35">
      <c r="B20773" t="s">
        <v>23688</v>
      </c>
      <c r="C20773" t="s">
        <v>23565</v>
      </c>
      <c r="D20773" t="s">
        <v>4066</v>
      </c>
      <c r="E20773" t="s">
        <v>4149</v>
      </c>
    </row>
    <row r="20774" spans="2:5" x14ac:dyDescent="0.35">
      <c r="B20774" t="s">
        <v>6602</v>
      </c>
      <c r="C20774" t="s">
        <v>23565</v>
      </c>
    </row>
    <row r="20775" spans="2:5" x14ac:dyDescent="0.35">
      <c r="B20775" t="s">
        <v>20794</v>
      </c>
      <c r="C20775" t="s">
        <v>23565</v>
      </c>
      <c r="D20775" t="s">
        <v>20795</v>
      </c>
    </row>
    <row r="20776" spans="2:5" x14ac:dyDescent="0.35">
      <c r="B20776" t="s">
        <v>23689</v>
      </c>
      <c r="C20776" t="s">
        <v>23565</v>
      </c>
      <c r="D20776" t="s">
        <v>23690</v>
      </c>
      <c r="E20776" t="s">
        <v>1057</v>
      </c>
    </row>
    <row r="20777" spans="2:5" x14ac:dyDescent="0.35">
      <c r="B20777" t="s">
        <v>23691</v>
      </c>
      <c r="C20777" t="s">
        <v>23565</v>
      </c>
      <c r="D20777" t="s">
        <v>23690</v>
      </c>
      <c r="E20777" t="s">
        <v>1057</v>
      </c>
    </row>
    <row r="20778" spans="2:5" x14ac:dyDescent="0.35">
      <c r="B20778" t="s">
        <v>23692</v>
      </c>
      <c r="C20778" t="s">
        <v>23565</v>
      </c>
      <c r="D20778" t="s">
        <v>23693</v>
      </c>
    </row>
    <row r="20779" spans="2:5" x14ac:dyDescent="0.35">
      <c r="B20779" t="s">
        <v>23694</v>
      </c>
      <c r="C20779" t="s">
        <v>23565</v>
      </c>
      <c r="D20779" t="s">
        <v>23693</v>
      </c>
    </row>
    <row r="20780" spans="2:5" x14ac:dyDescent="0.35">
      <c r="B20780" t="s">
        <v>20815</v>
      </c>
      <c r="C20780" t="s">
        <v>23565</v>
      </c>
      <c r="D20780" t="s">
        <v>20816</v>
      </c>
      <c r="E20780" t="s">
        <v>1028</v>
      </c>
    </row>
    <row r="20781" spans="2:5" x14ac:dyDescent="0.35">
      <c r="B20781" t="s">
        <v>6673</v>
      </c>
      <c r="C20781" t="s">
        <v>23565</v>
      </c>
      <c r="D20781" t="s">
        <v>8240</v>
      </c>
    </row>
    <row r="20782" spans="2:5" x14ac:dyDescent="0.35">
      <c r="B20782" t="s">
        <v>23695</v>
      </c>
      <c r="C20782" t="s">
        <v>23565</v>
      </c>
      <c r="D20782" t="s">
        <v>23696</v>
      </c>
      <c r="E20782" t="s">
        <v>1059</v>
      </c>
    </row>
    <row r="20783" spans="2:5" x14ac:dyDescent="0.35">
      <c r="B20783" t="s">
        <v>23697</v>
      </c>
      <c r="C20783" t="s">
        <v>23565</v>
      </c>
      <c r="D20783" t="s">
        <v>23696</v>
      </c>
      <c r="E20783" t="s">
        <v>1059</v>
      </c>
    </row>
    <row r="20784" spans="2:5" x14ac:dyDescent="0.35">
      <c r="B20784" t="s">
        <v>23698</v>
      </c>
      <c r="C20784" t="s">
        <v>23565</v>
      </c>
      <c r="D20784" t="s">
        <v>23699</v>
      </c>
      <c r="E20784" t="s">
        <v>1041</v>
      </c>
    </row>
    <row r="20785" spans="2:5" x14ac:dyDescent="0.35">
      <c r="B20785" t="s">
        <v>23700</v>
      </c>
      <c r="C20785" t="s">
        <v>23565</v>
      </c>
      <c r="D20785" t="s">
        <v>23699</v>
      </c>
      <c r="E20785" t="s">
        <v>1041</v>
      </c>
    </row>
    <row r="20786" spans="2:5" x14ac:dyDescent="0.35">
      <c r="B20786" t="s">
        <v>23701</v>
      </c>
      <c r="C20786" t="s">
        <v>23565</v>
      </c>
      <c r="D20786" t="s">
        <v>23699</v>
      </c>
      <c r="E20786" t="s">
        <v>1041</v>
      </c>
    </row>
    <row r="20787" spans="2:5" x14ac:dyDescent="0.35">
      <c r="B20787" t="s">
        <v>23702</v>
      </c>
      <c r="C20787" t="s">
        <v>23565</v>
      </c>
    </row>
    <row r="20788" spans="2:5" x14ac:dyDescent="0.35">
      <c r="B20788" t="s">
        <v>23703</v>
      </c>
      <c r="C20788" t="s">
        <v>23565</v>
      </c>
    </row>
    <row r="20789" spans="2:5" x14ac:dyDescent="0.35">
      <c r="B20789" t="s">
        <v>23704</v>
      </c>
      <c r="C20789" t="s">
        <v>23565</v>
      </c>
    </row>
    <row r="20790" spans="2:5" x14ac:dyDescent="0.35">
      <c r="B20790" t="s">
        <v>8880</v>
      </c>
      <c r="C20790" t="s">
        <v>23565</v>
      </c>
      <c r="D20790" t="s">
        <v>8881</v>
      </c>
      <c r="E20790" t="s">
        <v>1059</v>
      </c>
    </row>
    <row r="20791" spans="2:5" x14ac:dyDescent="0.35">
      <c r="B20791" t="s">
        <v>798</v>
      </c>
      <c r="C20791" t="s">
        <v>23565</v>
      </c>
      <c r="D20791" t="s">
        <v>8881</v>
      </c>
      <c r="E20791" t="s">
        <v>1059</v>
      </c>
    </row>
    <row r="20792" spans="2:5" x14ac:dyDescent="0.35">
      <c r="B20792" t="s">
        <v>793</v>
      </c>
      <c r="C20792" t="s">
        <v>23565</v>
      </c>
      <c r="D20792" t="s">
        <v>8881</v>
      </c>
      <c r="E20792" t="s">
        <v>1059</v>
      </c>
    </row>
    <row r="20793" spans="2:5" x14ac:dyDescent="0.35">
      <c r="B20793" t="s">
        <v>8882</v>
      </c>
      <c r="C20793" t="s">
        <v>23565</v>
      </c>
      <c r="D20793" t="s">
        <v>8881</v>
      </c>
      <c r="E20793" t="s">
        <v>1059</v>
      </c>
    </row>
    <row r="20794" spans="2:5" x14ac:dyDescent="0.35">
      <c r="B20794" t="s">
        <v>20818</v>
      </c>
      <c r="C20794" t="s">
        <v>23565</v>
      </c>
      <c r="D20794" t="s">
        <v>8881</v>
      </c>
      <c r="E20794" t="s">
        <v>1059</v>
      </c>
    </row>
    <row r="20795" spans="2:5" x14ac:dyDescent="0.35">
      <c r="B20795" t="s">
        <v>23705</v>
      </c>
      <c r="C20795" t="s">
        <v>23565</v>
      </c>
      <c r="D20795" t="s">
        <v>8881</v>
      </c>
      <c r="E20795" t="s">
        <v>1059</v>
      </c>
    </row>
    <row r="20796" spans="2:5" x14ac:dyDescent="0.35">
      <c r="B20796" t="s">
        <v>796</v>
      </c>
      <c r="C20796" t="s">
        <v>23565</v>
      </c>
      <c r="D20796" t="s">
        <v>8881</v>
      </c>
      <c r="E20796" t="s">
        <v>1059</v>
      </c>
    </row>
    <row r="20797" spans="2:5" x14ac:dyDescent="0.35">
      <c r="B20797" t="s">
        <v>23706</v>
      </c>
      <c r="C20797" t="s">
        <v>23565</v>
      </c>
      <c r="D20797" t="s">
        <v>21540</v>
      </c>
      <c r="E20797" t="s">
        <v>1048</v>
      </c>
    </row>
    <row r="20798" spans="2:5" x14ac:dyDescent="0.35">
      <c r="B20798" t="s">
        <v>23707</v>
      </c>
      <c r="C20798" t="s">
        <v>23565</v>
      </c>
      <c r="D20798" t="s">
        <v>23708</v>
      </c>
      <c r="E20798" t="s">
        <v>1050</v>
      </c>
    </row>
    <row r="20799" spans="2:5" x14ac:dyDescent="0.35">
      <c r="B20799" t="s">
        <v>23709</v>
      </c>
      <c r="C20799" t="s">
        <v>23565</v>
      </c>
      <c r="D20799" t="s">
        <v>23710</v>
      </c>
    </row>
    <row r="20800" spans="2:5" x14ac:dyDescent="0.35">
      <c r="B20800" t="s">
        <v>23711</v>
      </c>
      <c r="C20800" t="s">
        <v>23565</v>
      </c>
      <c r="D20800" t="s">
        <v>23712</v>
      </c>
    </row>
    <row r="20801" spans="2:5" x14ac:dyDescent="0.35">
      <c r="B20801" t="s">
        <v>23713</v>
      </c>
      <c r="C20801" t="s">
        <v>23565</v>
      </c>
      <c r="D20801" t="s">
        <v>8899</v>
      </c>
    </row>
    <row r="20802" spans="2:5" x14ac:dyDescent="0.35">
      <c r="B20802" t="s">
        <v>23714</v>
      </c>
      <c r="C20802" t="s">
        <v>23565</v>
      </c>
      <c r="D20802" t="s">
        <v>23715</v>
      </c>
    </row>
    <row r="20803" spans="2:5" x14ac:dyDescent="0.35">
      <c r="B20803" t="s">
        <v>23716</v>
      </c>
      <c r="C20803" t="s">
        <v>23565</v>
      </c>
      <c r="D20803" t="s">
        <v>8911</v>
      </c>
      <c r="E20803" t="s">
        <v>1050</v>
      </c>
    </row>
    <row r="20804" spans="2:5" x14ac:dyDescent="0.35">
      <c r="B20804" t="s">
        <v>23717</v>
      </c>
      <c r="C20804" t="s">
        <v>23565</v>
      </c>
      <c r="D20804" t="s">
        <v>8911</v>
      </c>
      <c r="E20804" t="s">
        <v>1050</v>
      </c>
    </row>
    <row r="20805" spans="2:5" x14ac:dyDescent="0.35">
      <c r="B20805" t="s">
        <v>8910</v>
      </c>
      <c r="C20805" t="s">
        <v>23565</v>
      </c>
      <c r="D20805" t="s">
        <v>8911</v>
      </c>
      <c r="E20805" t="s">
        <v>1050</v>
      </c>
    </row>
    <row r="20806" spans="2:5" x14ac:dyDescent="0.35">
      <c r="B20806" t="s">
        <v>23718</v>
      </c>
      <c r="C20806" t="s">
        <v>23565</v>
      </c>
      <c r="D20806" t="s">
        <v>3406</v>
      </c>
      <c r="E20806" t="s">
        <v>1028</v>
      </c>
    </row>
    <row r="20807" spans="2:5" x14ac:dyDescent="0.35">
      <c r="B20807" t="s">
        <v>23719</v>
      </c>
      <c r="C20807" t="s">
        <v>23565</v>
      </c>
      <c r="D20807" t="s">
        <v>23720</v>
      </c>
    </row>
    <row r="20808" spans="2:5" x14ac:dyDescent="0.35">
      <c r="B20808" t="s">
        <v>6839</v>
      </c>
      <c r="C20808" t="s">
        <v>23565</v>
      </c>
      <c r="D20808" t="s">
        <v>8298</v>
      </c>
    </row>
    <row r="20809" spans="2:5" x14ac:dyDescent="0.35">
      <c r="B20809" t="s">
        <v>20827</v>
      </c>
      <c r="C20809" t="s">
        <v>23565</v>
      </c>
      <c r="D20809" t="s">
        <v>20828</v>
      </c>
    </row>
    <row r="20810" spans="2:5" x14ac:dyDescent="0.35">
      <c r="B20810" t="s">
        <v>23721</v>
      </c>
      <c r="C20810" t="s">
        <v>23565</v>
      </c>
      <c r="D20810" t="s">
        <v>4934</v>
      </c>
      <c r="E20810" t="s">
        <v>1048</v>
      </c>
    </row>
    <row r="20811" spans="2:5" x14ac:dyDescent="0.35">
      <c r="B20811" t="s">
        <v>4935</v>
      </c>
      <c r="C20811" t="s">
        <v>23565</v>
      </c>
      <c r="D20811" t="s">
        <v>4934</v>
      </c>
      <c r="E20811" t="s">
        <v>1048</v>
      </c>
    </row>
    <row r="20812" spans="2:5" x14ac:dyDescent="0.35">
      <c r="B20812" t="s">
        <v>23722</v>
      </c>
      <c r="C20812" t="s">
        <v>23565</v>
      </c>
      <c r="D20812" t="s">
        <v>4934</v>
      </c>
      <c r="E20812" t="s">
        <v>1048</v>
      </c>
    </row>
    <row r="20813" spans="2:5" x14ac:dyDescent="0.35">
      <c r="B20813" t="s">
        <v>23723</v>
      </c>
      <c r="C20813" t="s">
        <v>23565</v>
      </c>
      <c r="D20813" t="s">
        <v>4934</v>
      </c>
      <c r="E20813" t="s">
        <v>1048</v>
      </c>
    </row>
    <row r="20814" spans="2:5" x14ac:dyDescent="0.35">
      <c r="B20814" t="s">
        <v>4936</v>
      </c>
      <c r="C20814" t="s">
        <v>23565</v>
      </c>
      <c r="D20814" t="s">
        <v>4934</v>
      </c>
      <c r="E20814" t="s">
        <v>1048</v>
      </c>
    </row>
    <row r="20815" spans="2:5" x14ac:dyDescent="0.35">
      <c r="B20815" t="s">
        <v>23724</v>
      </c>
      <c r="C20815" t="s">
        <v>23565</v>
      </c>
      <c r="D20815" t="s">
        <v>23725</v>
      </c>
    </row>
    <row r="20816" spans="2:5" x14ac:dyDescent="0.35">
      <c r="B20816" t="s">
        <v>23726</v>
      </c>
      <c r="C20816" t="s">
        <v>23565</v>
      </c>
      <c r="D20816" t="s">
        <v>23727</v>
      </c>
    </row>
    <row r="20817" spans="2:5" x14ac:dyDescent="0.35">
      <c r="B20817" t="s">
        <v>23728</v>
      </c>
      <c r="C20817" t="s">
        <v>23565</v>
      </c>
      <c r="D20817" t="s">
        <v>23727</v>
      </c>
    </row>
    <row r="20818" spans="2:5" x14ac:dyDescent="0.35">
      <c r="B20818" t="s">
        <v>23729</v>
      </c>
      <c r="C20818" t="s">
        <v>23565</v>
      </c>
      <c r="D20818" t="s">
        <v>23727</v>
      </c>
    </row>
    <row r="20819" spans="2:5" x14ac:dyDescent="0.35">
      <c r="B20819" t="s">
        <v>23730</v>
      </c>
      <c r="C20819" t="s">
        <v>23565</v>
      </c>
      <c r="D20819" t="s">
        <v>23727</v>
      </c>
    </row>
    <row r="20820" spans="2:5" x14ac:dyDescent="0.35">
      <c r="B20820" t="s">
        <v>23731</v>
      </c>
      <c r="C20820" t="s">
        <v>23565</v>
      </c>
      <c r="D20820" t="s">
        <v>23732</v>
      </c>
    </row>
    <row r="20821" spans="2:5" x14ac:dyDescent="0.35">
      <c r="B20821" t="s">
        <v>23733</v>
      </c>
      <c r="C20821" t="s">
        <v>23565</v>
      </c>
      <c r="D20821" t="s">
        <v>23732</v>
      </c>
    </row>
    <row r="20822" spans="2:5" x14ac:dyDescent="0.35">
      <c r="B20822" t="s">
        <v>6898</v>
      </c>
      <c r="C20822" t="s">
        <v>23565</v>
      </c>
      <c r="D20822" t="s">
        <v>8316</v>
      </c>
      <c r="E20822" t="s">
        <v>1028</v>
      </c>
    </row>
    <row r="20823" spans="2:5" x14ac:dyDescent="0.35">
      <c r="B20823" t="s">
        <v>23734</v>
      </c>
      <c r="C20823" t="s">
        <v>23565</v>
      </c>
      <c r="D20823" t="s">
        <v>23735</v>
      </c>
      <c r="E20823" t="s">
        <v>1028</v>
      </c>
    </row>
    <row r="20824" spans="2:5" x14ac:dyDescent="0.35">
      <c r="B20824" t="s">
        <v>23736</v>
      </c>
      <c r="C20824" t="s">
        <v>23565</v>
      </c>
      <c r="D20824" t="s">
        <v>23737</v>
      </c>
      <c r="E20824" t="s">
        <v>1048</v>
      </c>
    </row>
    <row r="20825" spans="2:5" x14ac:dyDescent="0.35">
      <c r="B20825" t="s">
        <v>23738</v>
      </c>
      <c r="C20825" t="s">
        <v>23565</v>
      </c>
    </row>
    <row r="20826" spans="2:5" x14ac:dyDescent="0.35">
      <c r="B20826" t="s">
        <v>23739</v>
      </c>
      <c r="C20826" t="s">
        <v>23565</v>
      </c>
      <c r="D20826" t="s">
        <v>23740</v>
      </c>
      <c r="E20826" t="s">
        <v>1032</v>
      </c>
    </row>
    <row r="20827" spans="2:5" x14ac:dyDescent="0.35">
      <c r="B20827" t="s">
        <v>20837</v>
      </c>
      <c r="C20827" t="s">
        <v>23565</v>
      </c>
      <c r="D20827" t="s">
        <v>20838</v>
      </c>
      <c r="E20827" t="s">
        <v>1059</v>
      </c>
    </row>
    <row r="20828" spans="2:5" x14ac:dyDescent="0.35">
      <c r="B20828" t="s">
        <v>6924</v>
      </c>
      <c r="C20828" t="s">
        <v>23565</v>
      </c>
      <c r="D20828" t="s">
        <v>8330</v>
      </c>
      <c r="E20828" t="s">
        <v>1057</v>
      </c>
    </row>
    <row r="20829" spans="2:5" x14ac:dyDescent="0.35">
      <c r="B20829" t="s">
        <v>23741</v>
      </c>
      <c r="C20829" t="s">
        <v>23565</v>
      </c>
      <c r="D20829" t="s">
        <v>23742</v>
      </c>
    </row>
    <row r="20830" spans="2:5" x14ac:dyDescent="0.35">
      <c r="B20830" t="s">
        <v>23743</v>
      </c>
      <c r="C20830" t="s">
        <v>23565</v>
      </c>
      <c r="D20830" t="s">
        <v>23744</v>
      </c>
    </row>
    <row r="20831" spans="2:5" x14ac:dyDescent="0.35">
      <c r="B20831" t="s">
        <v>6990</v>
      </c>
      <c r="C20831" t="s">
        <v>23565</v>
      </c>
      <c r="D20831" t="s">
        <v>8346</v>
      </c>
    </row>
    <row r="20832" spans="2:5" x14ac:dyDescent="0.35">
      <c r="B20832" t="s">
        <v>23745</v>
      </c>
      <c r="C20832" t="s">
        <v>23565</v>
      </c>
      <c r="D20832" t="s">
        <v>23746</v>
      </c>
    </row>
    <row r="20833" spans="2:5" x14ac:dyDescent="0.35">
      <c r="B20833" t="s">
        <v>23747</v>
      </c>
      <c r="C20833" t="s">
        <v>23565</v>
      </c>
      <c r="D20833" t="s">
        <v>23748</v>
      </c>
      <c r="E20833" t="s">
        <v>1028</v>
      </c>
    </row>
    <row r="20834" spans="2:5" x14ac:dyDescent="0.35">
      <c r="B20834" t="s">
        <v>7017</v>
      </c>
      <c r="C20834" t="s">
        <v>23565</v>
      </c>
    </row>
    <row r="20835" spans="2:5" x14ac:dyDescent="0.35">
      <c r="B20835" t="s">
        <v>23749</v>
      </c>
      <c r="C20835" t="s">
        <v>23565</v>
      </c>
      <c r="D20835" t="s">
        <v>23750</v>
      </c>
      <c r="E20835" t="s">
        <v>1050</v>
      </c>
    </row>
    <row r="20836" spans="2:5" x14ac:dyDescent="0.35">
      <c r="B20836" t="s">
        <v>7021</v>
      </c>
      <c r="C20836" t="s">
        <v>23565</v>
      </c>
    </row>
    <row r="20837" spans="2:5" x14ac:dyDescent="0.35">
      <c r="B20837" t="s">
        <v>7030</v>
      </c>
      <c r="C20837" t="s">
        <v>23565</v>
      </c>
      <c r="D20837" t="s">
        <v>8359</v>
      </c>
    </row>
    <row r="20838" spans="2:5" x14ac:dyDescent="0.35">
      <c r="B20838" t="s">
        <v>23751</v>
      </c>
      <c r="C20838" t="s">
        <v>23565</v>
      </c>
      <c r="D20838" t="s">
        <v>23753</v>
      </c>
      <c r="E20838" t="s">
        <v>1105</v>
      </c>
    </row>
    <row r="20839" spans="2:5" x14ac:dyDescent="0.35">
      <c r="B20839" t="s">
        <v>23752</v>
      </c>
      <c r="C20839" t="s">
        <v>23565</v>
      </c>
      <c r="D20839" t="s">
        <v>23754</v>
      </c>
      <c r="E20839" t="s">
        <v>1057</v>
      </c>
    </row>
    <row r="20840" spans="2:5" x14ac:dyDescent="0.35">
      <c r="B20840" t="s">
        <v>98</v>
      </c>
      <c r="C20840" t="s">
        <v>23565</v>
      </c>
      <c r="D20840" t="s">
        <v>20863</v>
      </c>
    </row>
    <row r="20841" spans="2:5" x14ac:dyDescent="0.35">
      <c r="B20841" t="s">
        <v>23755</v>
      </c>
      <c r="C20841" t="s">
        <v>23565</v>
      </c>
    </row>
    <row r="20842" spans="2:5" x14ac:dyDescent="0.35">
      <c r="B20842" t="s">
        <v>23756</v>
      </c>
      <c r="C20842" t="s">
        <v>23565</v>
      </c>
      <c r="D20842" t="s">
        <v>3220</v>
      </c>
      <c r="E20842" t="s">
        <v>1046</v>
      </c>
    </row>
    <row r="20843" spans="2:5" x14ac:dyDescent="0.35">
      <c r="B20843" t="s">
        <v>23757</v>
      </c>
      <c r="C20843" t="s">
        <v>23565</v>
      </c>
      <c r="D20843" t="s">
        <v>23758</v>
      </c>
      <c r="E20843" t="s">
        <v>1048</v>
      </c>
    </row>
    <row r="20844" spans="2:5" x14ac:dyDescent="0.35">
      <c r="B20844" t="s">
        <v>23759</v>
      </c>
      <c r="C20844" t="s">
        <v>23565</v>
      </c>
      <c r="D20844" t="s">
        <v>8929</v>
      </c>
      <c r="E20844" t="s">
        <v>1048</v>
      </c>
    </row>
    <row r="20845" spans="2:5" x14ac:dyDescent="0.35">
      <c r="B20845" t="s">
        <v>23760</v>
      </c>
      <c r="C20845" t="s">
        <v>23565</v>
      </c>
      <c r="D20845" t="s">
        <v>23761</v>
      </c>
      <c r="E20845" t="s">
        <v>1057</v>
      </c>
    </row>
    <row r="20846" spans="2:5" x14ac:dyDescent="0.35">
      <c r="B20846" t="s">
        <v>23762</v>
      </c>
      <c r="C20846" t="s">
        <v>23565</v>
      </c>
      <c r="D20846" t="s">
        <v>23761</v>
      </c>
      <c r="E20846" t="s">
        <v>1057</v>
      </c>
    </row>
    <row r="20847" spans="2:5" x14ac:dyDescent="0.35">
      <c r="B20847" t="s">
        <v>23763</v>
      </c>
      <c r="C20847" t="s">
        <v>23565</v>
      </c>
      <c r="D20847" t="s">
        <v>23761</v>
      </c>
      <c r="E20847" t="s">
        <v>1057</v>
      </c>
    </row>
    <row r="20848" spans="2:5" x14ac:dyDescent="0.35">
      <c r="B20848" t="s">
        <v>23764</v>
      </c>
      <c r="C20848" t="s">
        <v>23565</v>
      </c>
      <c r="D20848" t="s">
        <v>23761</v>
      </c>
      <c r="E20848" t="s">
        <v>1057</v>
      </c>
    </row>
    <row r="20849" spans="2:5" x14ac:dyDescent="0.35">
      <c r="B20849" t="s">
        <v>7101</v>
      </c>
      <c r="C20849" t="s">
        <v>23565</v>
      </c>
      <c r="D20849" t="s">
        <v>8394</v>
      </c>
      <c r="E20849" t="s">
        <v>1048</v>
      </c>
    </row>
    <row r="20850" spans="2:5" x14ac:dyDescent="0.35">
      <c r="B20850" t="s">
        <v>23765</v>
      </c>
      <c r="C20850" t="s">
        <v>23565</v>
      </c>
      <c r="D20850" t="s">
        <v>23766</v>
      </c>
      <c r="E20850" t="s">
        <v>1046</v>
      </c>
    </row>
    <row r="20851" spans="2:5" x14ac:dyDescent="0.35">
      <c r="B20851" t="s">
        <v>23767</v>
      </c>
      <c r="C20851" t="s">
        <v>23565</v>
      </c>
      <c r="D20851" t="s">
        <v>23768</v>
      </c>
      <c r="E20851" t="s">
        <v>1050</v>
      </c>
    </row>
    <row r="20852" spans="2:5" x14ac:dyDescent="0.35">
      <c r="B20852" t="s">
        <v>21031</v>
      </c>
      <c r="C20852" t="s">
        <v>23565</v>
      </c>
      <c r="D20852" t="s">
        <v>21097</v>
      </c>
    </row>
    <row r="20853" spans="2:5" x14ac:dyDescent="0.35">
      <c r="B20853" t="s">
        <v>23769</v>
      </c>
      <c r="C20853" t="s">
        <v>23565</v>
      </c>
      <c r="D20853" t="s">
        <v>8404</v>
      </c>
      <c r="E20853" t="s">
        <v>1041</v>
      </c>
    </row>
    <row r="20854" spans="2:5" x14ac:dyDescent="0.35">
      <c r="B20854" t="s">
        <v>23770</v>
      </c>
      <c r="C20854" t="s">
        <v>23565</v>
      </c>
      <c r="D20854" t="s">
        <v>23771</v>
      </c>
      <c r="E20854" t="s">
        <v>1050</v>
      </c>
    </row>
    <row r="20855" spans="2:5" x14ac:dyDescent="0.35">
      <c r="B20855" t="s">
        <v>23772</v>
      </c>
      <c r="C20855" t="s">
        <v>23565</v>
      </c>
      <c r="D20855" t="s">
        <v>23773</v>
      </c>
      <c r="E20855" t="s">
        <v>1046</v>
      </c>
    </row>
    <row r="20856" spans="2:5" x14ac:dyDescent="0.35">
      <c r="B20856" t="s">
        <v>23774</v>
      </c>
      <c r="C20856" t="s">
        <v>23565</v>
      </c>
      <c r="D20856" t="s">
        <v>23775</v>
      </c>
      <c r="E20856" t="s">
        <v>1032</v>
      </c>
    </row>
    <row r="20857" spans="2:5" x14ac:dyDescent="0.35">
      <c r="B20857" t="s">
        <v>23776</v>
      </c>
      <c r="C20857" t="s">
        <v>23565</v>
      </c>
    </row>
    <row r="20858" spans="2:5" x14ac:dyDescent="0.35">
      <c r="B20858" t="s">
        <v>17908</v>
      </c>
      <c r="C20858" t="s">
        <v>23565</v>
      </c>
      <c r="D20858" t="s">
        <v>8418</v>
      </c>
    </row>
    <row r="20859" spans="2:5" x14ac:dyDescent="0.35">
      <c r="B20859" t="s">
        <v>7182</v>
      </c>
      <c r="C20859" t="s">
        <v>23565</v>
      </c>
      <c r="D20859" t="s">
        <v>8418</v>
      </c>
    </row>
    <row r="20860" spans="2:5" x14ac:dyDescent="0.35">
      <c r="B20860" t="s">
        <v>23777</v>
      </c>
      <c r="C20860" t="s">
        <v>23565</v>
      </c>
      <c r="D20860" t="s">
        <v>3229</v>
      </c>
      <c r="E20860" t="s">
        <v>1046</v>
      </c>
    </row>
    <row r="20861" spans="2:5" x14ac:dyDescent="0.35">
      <c r="B20861" t="s">
        <v>23778</v>
      </c>
      <c r="C20861" t="s">
        <v>23565</v>
      </c>
      <c r="D20861" t="s">
        <v>23779</v>
      </c>
    </row>
    <row r="20862" spans="2:5" x14ac:dyDescent="0.35">
      <c r="B20862" t="s">
        <v>23780</v>
      </c>
      <c r="C20862" t="s">
        <v>23565</v>
      </c>
      <c r="D20862" t="s">
        <v>8431</v>
      </c>
      <c r="E20862" t="s">
        <v>1059</v>
      </c>
    </row>
    <row r="20863" spans="2:5" x14ac:dyDescent="0.35">
      <c r="B20863" t="s">
        <v>23781</v>
      </c>
      <c r="C20863" t="s">
        <v>23565</v>
      </c>
      <c r="D20863" t="s">
        <v>8431</v>
      </c>
      <c r="E20863" t="s">
        <v>1059</v>
      </c>
    </row>
    <row r="20864" spans="2:5" x14ac:dyDescent="0.35">
      <c r="B20864" t="s">
        <v>7204</v>
      </c>
      <c r="C20864" t="s">
        <v>23565</v>
      </c>
      <c r="D20864" t="s">
        <v>8431</v>
      </c>
      <c r="E20864" t="s">
        <v>1059</v>
      </c>
    </row>
    <row r="20865" spans="2:5" x14ac:dyDescent="0.35">
      <c r="B20865" t="s">
        <v>23782</v>
      </c>
      <c r="C20865" t="s">
        <v>23565</v>
      </c>
      <c r="D20865" t="s">
        <v>8968</v>
      </c>
      <c r="E20865" t="s">
        <v>1059</v>
      </c>
    </row>
    <row r="20866" spans="2:5" x14ac:dyDescent="0.35">
      <c r="B20866" t="s">
        <v>8967</v>
      </c>
      <c r="C20866" t="s">
        <v>23565</v>
      </c>
      <c r="D20866" t="s">
        <v>8968</v>
      </c>
      <c r="E20866" t="s">
        <v>1059</v>
      </c>
    </row>
    <row r="20867" spans="2:5" x14ac:dyDescent="0.35">
      <c r="B20867" t="s">
        <v>8969</v>
      </c>
      <c r="C20867" t="s">
        <v>23565</v>
      </c>
      <c r="D20867" t="s">
        <v>8968</v>
      </c>
      <c r="E20867" t="s">
        <v>1059</v>
      </c>
    </row>
    <row r="20868" spans="2:5" x14ac:dyDescent="0.35">
      <c r="B20868" t="s">
        <v>23783</v>
      </c>
      <c r="C20868" t="s">
        <v>23565</v>
      </c>
      <c r="D20868" t="s">
        <v>8972</v>
      </c>
    </row>
    <row r="20869" spans="2:5" x14ac:dyDescent="0.35">
      <c r="B20869" t="s">
        <v>1284</v>
      </c>
      <c r="C20869" t="s">
        <v>23565</v>
      </c>
      <c r="D20869" t="s">
        <v>1285</v>
      </c>
    </row>
    <row r="20870" spans="2:5" x14ac:dyDescent="0.35">
      <c r="B20870" t="s">
        <v>23784</v>
      </c>
      <c r="C20870" t="s">
        <v>23565</v>
      </c>
      <c r="D20870" t="s">
        <v>23785</v>
      </c>
    </row>
    <row r="20871" spans="2:5" x14ac:dyDescent="0.35">
      <c r="B20871" t="s">
        <v>23786</v>
      </c>
      <c r="C20871" t="s">
        <v>23565</v>
      </c>
      <c r="D20871" t="s">
        <v>23787</v>
      </c>
    </row>
    <row r="20872" spans="2:5" x14ac:dyDescent="0.35">
      <c r="B20872" t="s">
        <v>23788</v>
      </c>
      <c r="C20872" t="s">
        <v>23565</v>
      </c>
      <c r="D20872" t="s">
        <v>23789</v>
      </c>
      <c r="E20872" t="s">
        <v>1032</v>
      </c>
    </row>
    <row r="20873" spans="2:5" x14ac:dyDescent="0.35">
      <c r="B20873" t="s">
        <v>20883</v>
      </c>
      <c r="C20873" t="s">
        <v>23565</v>
      </c>
      <c r="D20873" t="s">
        <v>3711</v>
      </c>
      <c r="E20873" t="s">
        <v>1041</v>
      </c>
    </row>
    <row r="20874" spans="2:5" x14ac:dyDescent="0.35">
      <c r="B20874" t="s">
        <v>23790</v>
      </c>
      <c r="C20874" t="s">
        <v>23565</v>
      </c>
      <c r="D20874" t="s">
        <v>23791</v>
      </c>
      <c r="E20874" t="s">
        <v>1028</v>
      </c>
    </row>
    <row r="20875" spans="2:5" x14ac:dyDescent="0.35">
      <c r="B20875" t="s">
        <v>23792</v>
      </c>
      <c r="C20875" t="s">
        <v>23565</v>
      </c>
      <c r="D20875" t="s">
        <v>22906</v>
      </c>
      <c r="E20875" t="s">
        <v>1032</v>
      </c>
    </row>
    <row r="20876" spans="2:5" x14ac:dyDescent="0.35">
      <c r="B20876" t="s">
        <v>23793</v>
      </c>
      <c r="C20876" t="s">
        <v>23565</v>
      </c>
      <c r="D20876" t="s">
        <v>22906</v>
      </c>
      <c r="E20876" t="s">
        <v>1032</v>
      </c>
    </row>
    <row r="20877" spans="2:5" x14ac:dyDescent="0.35">
      <c r="B20877" t="s">
        <v>20886</v>
      </c>
      <c r="C20877" t="s">
        <v>23565</v>
      </c>
      <c r="D20877" t="s">
        <v>20887</v>
      </c>
    </row>
    <row r="20878" spans="2:5" x14ac:dyDescent="0.35">
      <c r="B20878" t="s">
        <v>23794</v>
      </c>
      <c r="C20878" t="s">
        <v>23565</v>
      </c>
      <c r="D20878" t="s">
        <v>23795</v>
      </c>
    </row>
    <row r="20879" spans="2:5" x14ac:dyDescent="0.35">
      <c r="B20879" t="s">
        <v>23796</v>
      </c>
      <c r="C20879" t="s">
        <v>23565</v>
      </c>
      <c r="D20879" t="s">
        <v>23795</v>
      </c>
    </row>
    <row r="20880" spans="2:5" x14ac:dyDescent="0.35">
      <c r="B20880" t="s">
        <v>7275</v>
      </c>
      <c r="C20880" t="s">
        <v>23565</v>
      </c>
    </row>
    <row r="20881" spans="2:5" x14ac:dyDescent="0.35">
      <c r="B20881" t="s">
        <v>23797</v>
      </c>
      <c r="C20881" t="s">
        <v>23565</v>
      </c>
    </row>
    <row r="20882" spans="2:5" x14ac:dyDescent="0.35">
      <c r="B20882" t="s">
        <v>23798</v>
      </c>
      <c r="C20882" t="s">
        <v>23565</v>
      </c>
      <c r="D20882" t="s">
        <v>1294</v>
      </c>
      <c r="E20882" t="s">
        <v>1032</v>
      </c>
    </row>
    <row r="20883" spans="2:5" x14ac:dyDescent="0.35">
      <c r="B20883" t="s">
        <v>7281</v>
      </c>
      <c r="C20883" t="s">
        <v>23565</v>
      </c>
      <c r="D20883" t="s">
        <v>8470</v>
      </c>
      <c r="E20883" t="s">
        <v>1041</v>
      </c>
    </row>
    <row r="20884" spans="2:5" x14ac:dyDescent="0.35">
      <c r="B20884" t="s">
        <v>23799</v>
      </c>
      <c r="C20884" t="s">
        <v>23565</v>
      </c>
      <c r="D20884" t="s">
        <v>23800</v>
      </c>
      <c r="E20884" t="s">
        <v>1048</v>
      </c>
    </row>
    <row r="20885" spans="2:5" x14ac:dyDescent="0.35">
      <c r="B20885" t="s">
        <v>23801</v>
      </c>
      <c r="C20885" t="s">
        <v>23565</v>
      </c>
      <c r="D20885" t="s">
        <v>23800</v>
      </c>
      <c r="E20885" t="s">
        <v>1048</v>
      </c>
    </row>
    <row r="20886" spans="2:5" x14ac:dyDescent="0.35">
      <c r="B20886" t="s">
        <v>23802</v>
      </c>
      <c r="C20886" t="s">
        <v>23565</v>
      </c>
      <c r="D20886" t="s">
        <v>23800</v>
      </c>
      <c r="E20886" t="s">
        <v>1048</v>
      </c>
    </row>
    <row r="20887" spans="2:5" x14ac:dyDescent="0.35">
      <c r="B20887" t="s">
        <v>23803</v>
      </c>
      <c r="C20887" t="s">
        <v>23565</v>
      </c>
      <c r="D20887" t="s">
        <v>23800</v>
      </c>
      <c r="E20887" t="s">
        <v>1048</v>
      </c>
    </row>
    <row r="20888" spans="2:5" x14ac:dyDescent="0.35">
      <c r="B20888" t="s">
        <v>23804</v>
      </c>
      <c r="C20888" t="s">
        <v>23565</v>
      </c>
      <c r="D20888" t="s">
        <v>8990</v>
      </c>
    </row>
    <row r="20889" spans="2:5" x14ac:dyDescent="0.35">
      <c r="B20889" t="s">
        <v>23805</v>
      </c>
      <c r="C20889" t="s">
        <v>23565</v>
      </c>
      <c r="D20889" t="s">
        <v>23806</v>
      </c>
    </row>
    <row r="20890" spans="2:5" x14ac:dyDescent="0.35">
      <c r="B20890" t="s">
        <v>23807</v>
      </c>
      <c r="C20890" t="s">
        <v>23565</v>
      </c>
      <c r="D20890" t="s">
        <v>23806</v>
      </c>
    </row>
    <row r="20891" spans="2:5" x14ac:dyDescent="0.35">
      <c r="B20891" t="s">
        <v>23808</v>
      </c>
      <c r="C20891" t="s">
        <v>23565</v>
      </c>
      <c r="D20891" t="s">
        <v>23806</v>
      </c>
    </row>
    <row r="20892" spans="2:5" x14ac:dyDescent="0.35">
      <c r="B20892" t="s">
        <v>23809</v>
      </c>
      <c r="C20892" t="s">
        <v>23565</v>
      </c>
      <c r="D20892" t="s">
        <v>23806</v>
      </c>
    </row>
    <row r="20893" spans="2:5" x14ac:dyDescent="0.35">
      <c r="B20893" t="s">
        <v>23810</v>
      </c>
      <c r="C20893" t="s">
        <v>23565</v>
      </c>
      <c r="D20893" t="s">
        <v>23806</v>
      </c>
    </row>
    <row r="20894" spans="2:5" x14ac:dyDescent="0.35">
      <c r="B20894" t="s">
        <v>23811</v>
      </c>
      <c r="C20894" t="s">
        <v>23565</v>
      </c>
      <c r="D20894" t="s">
        <v>23806</v>
      </c>
    </row>
    <row r="20895" spans="2:5" x14ac:dyDescent="0.35">
      <c r="B20895" t="s">
        <v>23812</v>
      </c>
      <c r="C20895" t="s">
        <v>23565</v>
      </c>
      <c r="D20895" t="s">
        <v>23806</v>
      </c>
    </row>
    <row r="20896" spans="2:5" x14ac:dyDescent="0.35">
      <c r="B20896" t="s">
        <v>23813</v>
      </c>
      <c r="C20896" t="s">
        <v>23565</v>
      </c>
      <c r="D20896" t="s">
        <v>23806</v>
      </c>
    </row>
    <row r="20897" spans="2:5" x14ac:dyDescent="0.35">
      <c r="B20897" t="s">
        <v>7285</v>
      </c>
      <c r="C20897" t="s">
        <v>23565</v>
      </c>
      <c r="D20897" t="s">
        <v>5320</v>
      </c>
      <c r="E20897" t="s">
        <v>1032</v>
      </c>
    </row>
    <row r="20898" spans="2:5" x14ac:dyDescent="0.35">
      <c r="B20898" t="s">
        <v>23814</v>
      </c>
      <c r="C20898" t="s">
        <v>23565</v>
      </c>
      <c r="D20898" t="s">
        <v>5320</v>
      </c>
      <c r="E20898" t="s">
        <v>1032</v>
      </c>
    </row>
    <row r="20899" spans="2:5" x14ac:dyDescent="0.35">
      <c r="B20899" t="s">
        <v>7286</v>
      </c>
      <c r="C20899" t="s">
        <v>23565</v>
      </c>
      <c r="D20899" t="s">
        <v>8472</v>
      </c>
      <c r="E20899" t="s">
        <v>1046</v>
      </c>
    </row>
    <row r="20900" spans="2:5" x14ac:dyDescent="0.35">
      <c r="B20900" t="s">
        <v>23815</v>
      </c>
      <c r="C20900" t="s">
        <v>23565</v>
      </c>
      <c r="D20900" t="s">
        <v>23816</v>
      </c>
    </row>
    <row r="20901" spans="2:5" x14ac:dyDescent="0.35">
      <c r="B20901" t="s">
        <v>23817</v>
      </c>
      <c r="C20901" t="s">
        <v>23565</v>
      </c>
      <c r="D20901" t="s">
        <v>23818</v>
      </c>
      <c r="E20901" t="s">
        <v>4149</v>
      </c>
    </row>
    <row r="20902" spans="2:5" x14ac:dyDescent="0.35">
      <c r="B20902" t="s">
        <v>23819</v>
      </c>
      <c r="C20902" t="s">
        <v>23565</v>
      </c>
      <c r="D20902" t="s">
        <v>23818</v>
      </c>
      <c r="E20902" t="s">
        <v>4149</v>
      </c>
    </row>
    <row r="20903" spans="2:5" x14ac:dyDescent="0.35">
      <c r="B20903" t="s">
        <v>23820</v>
      </c>
      <c r="C20903" t="s">
        <v>23565</v>
      </c>
      <c r="D20903" t="s">
        <v>23818</v>
      </c>
      <c r="E20903" t="s">
        <v>4149</v>
      </c>
    </row>
    <row r="20904" spans="2:5" x14ac:dyDescent="0.35">
      <c r="B20904" t="s">
        <v>23821</v>
      </c>
      <c r="C20904" t="s">
        <v>23565</v>
      </c>
      <c r="D20904" t="s">
        <v>23818</v>
      </c>
      <c r="E20904" t="s">
        <v>4149</v>
      </c>
    </row>
    <row r="20905" spans="2:5" x14ac:dyDescent="0.35">
      <c r="B20905" t="s">
        <v>7296</v>
      </c>
      <c r="C20905" t="s">
        <v>23565</v>
      </c>
      <c r="D20905" t="s">
        <v>8480</v>
      </c>
      <c r="E20905" t="s">
        <v>1050</v>
      </c>
    </row>
    <row r="20906" spans="2:5" x14ac:dyDescent="0.35">
      <c r="B20906" t="s">
        <v>23822</v>
      </c>
      <c r="C20906" t="s">
        <v>23565</v>
      </c>
      <c r="D20906" t="s">
        <v>23823</v>
      </c>
      <c r="E20906" t="s">
        <v>1048</v>
      </c>
    </row>
    <row r="20907" spans="2:5" x14ac:dyDescent="0.35">
      <c r="B20907" t="s">
        <v>7313</v>
      </c>
      <c r="C20907" t="s">
        <v>23565</v>
      </c>
      <c r="D20907" t="s">
        <v>5353</v>
      </c>
      <c r="E20907" t="s">
        <v>1032</v>
      </c>
    </row>
    <row r="20908" spans="2:5" x14ac:dyDescent="0.35">
      <c r="B20908" t="s">
        <v>7315</v>
      </c>
      <c r="C20908" t="s">
        <v>23565</v>
      </c>
      <c r="D20908" t="s">
        <v>5353</v>
      </c>
      <c r="E20908" t="s">
        <v>1032</v>
      </c>
    </row>
    <row r="20909" spans="2:5" x14ac:dyDescent="0.35">
      <c r="B20909" t="s">
        <v>7316</v>
      </c>
      <c r="C20909" t="s">
        <v>23565</v>
      </c>
      <c r="D20909" t="s">
        <v>5353</v>
      </c>
      <c r="E20909" t="s">
        <v>1032</v>
      </c>
    </row>
    <row r="20910" spans="2:5" x14ac:dyDescent="0.35">
      <c r="B20910" t="s">
        <v>7317</v>
      </c>
      <c r="C20910" t="s">
        <v>23565</v>
      </c>
      <c r="D20910" t="s">
        <v>5353</v>
      </c>
      <c r="E20910" t="s">
        <v>1032</v>
      </c>
    </row>
    <row r="20911" spans="2:5" x14ac:dyDescent="0.35">
      <c r="B20911" t="s">
        <v>23824</v>
      </c>
      <c r="C20911" t="s">
        <v>23565</v>
      </c>
      <c r="D20911" t="s">
        <v>23825</v>
      </c>
      <c r="E20911" t="s">
        <v>1057</v>
      </c>
    </row>
    <row r="20912" spans="2:5" x14ac:dyDescent="0.35">
      <c r="B20912" t="s">
        <v>23826</v>
      </c>
      <c r="C20912" t="s">
        <v>23565</v>
      </c>
      <c r="D20912" t="s">
        <v>23827</v>
      </c>
      <c r="E20912" t="s">
        <v>1028</v>
      </c>
    </row>
    <row r="20913" spans="2:5" x14ac:dyDescent="0.35">
      <c r="B20913" t="s">
        <v>20895</v>
      </c>
      <c r="C20913" t="s">
        <v>23565</v>
      </c>
      <c r="D20913" t="s">
        <v>20896</v>
      </c>
    </row>
    <row r="20914" spans="2:5" x14ac:dyDescent="0.35">
      <c r="B20914" t="s">
        <v>23828</v>
      </c>
      <c r="C20914" t="s">
        <v>23565</v>
      </c>
      <c r="D20914" t="s">
        <v>23829</v>
      </c>
      <c r="E20914" t="s">
        <v>1028</v>
      </c>
    </row>
    <row r="20915" spans="2:5" x14ac:dyDescent="0.35">
      <c r="B20915" t="s">
        <v>23830</v>
      </c>
      <c r="C20915" t="s">
        <v>23565</v>
      </c>
      <c r="D20915" t="s">
        <v>23831</v>
      </c>
    </row>
    <row r="20916" spans="2:5" x14ac:dyDescent="0.35">
      <c r="B20916" t="s">
        <v>23832</v>
      </c>
      <c r="C20916" t="s">
        <v>23565</v>
      </c>
      <c r="D20916" t="s">
        <v>23831</v>
      </c>
    </row>
    <row r="20917" spans="2:5" x14ac:dyDescent="0.35">
      <c r="B20917" t="s">
        <v>23833</v>
      </c>
      <c r="C20917" t="s">
        <v>23565</v>
      </c>
      <c r="D20917" t="s">
        <v>23834</v>
      </c>
    </row>
    <row r="20918" spans="2:5" x14ac:dyDescent="0.35">
      <c r="B20918" t="s">
        <v>23835</v>
      </c>
      <c r="C20918" t="s">
        <v>23565</v>
      </c>
    </row>
    <row r="20919" spans="2:5" x14ac:dyDescent="0.35">
      <c r="B20919" t="s">
        <v>23836</v>
      </c>
      <c r="C20919" t="s">
        <v>23565</v>
      </c>
      <c r="D20919" t="s">
        <v>23837</v>
      </c>
      <c r="E20919" t="s">
        <v>4149</v>
      </c>
    </row>
    <row r="20920" spans="2:5" x14ac:dyDescent="0.35">
      <c r="B20920" t="s">
        <v>23838</v>
      </c>
      <c r="C20920" t="s">
        <v>23565</v>
      </c>
      <c r="D20920" t="s">
        <v>23837</v>
      </c>
      <c r="E20920" t="s">
        <v>4149</v>
      </c>
    </row>
    <row r="20921" spans="2:5" x14ac:dyDescent="0.35">
      <c r="B20921" t="s">
        <v>23839</v>
      </c>
      <c r="C20921" t="s">
        <v>23565</v>
      </c>
      <c r="D20921" t="s">
        <v>9004</v>
      </c>
    </row>
    <row r="20922" spans="2:5" x14ac:dyDescent="0.35">
      <c r="B20922" t="s">
        <v>23840</v>
      </c>
      <c r="C20922" t="s">
        <v>23565</v>
      </c>
      <c r="D20922" t="s">
        <v>23841</v>
      </c>
      <c r="E20922" t="s">
        <v>1028</v>
      </c>
    </row>
    <row r="20923" spans="2:5" x14ac:dyDescent="0.35">
      <c r="B20923" t="s">
        <v>7386</v>
      </c>
      <c r="C20923" t="s">
        <v>23565</v>
      </c>
      <c r="D20923" t="s">
        <v>8515</v>
      </c>
      <c r="E20923" t="s">
        <v>4149</v>
      </c>
    </row>
    <row r="20924" spans="2:5" x14ac:dyDescent="0.35">
      <c r="B20924" t="s">
        <v>7387</v>
      </c>
      <c r="C20924" t="s">
        <v>23565</v>
      </c>
      <c r="D20924" t="s">
        <v>8516</v>
      </c>
      <c r="E20924" t="s">
        <v>4149</v>
      </c>
    </row>
    <row r="20925" spans="2:5" x14ac:dyDescent="0.35">
      <c r="B20925" t="s">
        <v>7388</v>
      </c>
      <c r="C20925" t="s">
        <v>23565</v>
      </c>
      <c r="D20925" t="s">
        <v>8517</v>
      </c>
      <c r="E20925" t="s">
        <v>4149</v>
      </c>
    </row>
    <row r="20926" spans="2:5" x14ac:dyDescent="0.35">
      <c r="B20926" t="s">
        <v>23842</v>
      </c>
      <c r="C20926" t="s">
        <v>23565</v>
      </c>
      <c r="D20926" t="s">
        <v>23843</v>
      </c>
      <c r="E20926" t="s">
        <v>1059</v>
      </c>
    </row>
    <row r="20927" spans="2:5" x14ac:dyDescent="0.35">
      <c r="B20927" t="s">
        <v>21047</v>
      </c>
      <c r="C20927" t="s">
        <v>23565</v>
      </c>
      <c r="D20927" t="s">
        <v>21099</v>
      </c>
      <c r="E20927" t="s">
        <v>1048</v>
      </c>
    </row>
    <row r="20928" spans="2:5" x14ac:dyDescent="0.35">
      <c r="B20928" t="s">
        <v>23844</v>
      </c>
      <c r="C20928" t="s">
        <v>23565</v>
      </c>
      <c r="D20928" t="s">
        <v>21099</v>
      </c>
      <c r="E20928" t="s">
        <v>1048</v>
      </c>
    </row>
    <row r="20929" spans="2:5" x14ac:dyDescent="0.35">
      <c r="B20929" t="s">
        <v>23845</v>
      </c>
      <c r="C20929" t="s">
        <v>23565</v>
      </c>
      <c r="D20929" t="s">
        <v>3470</v>
      </c>
      <c r="E20929" t="s">
        <v>1028</v>
      </c>
    </row>
    <row r="20930" spans="2:5" x14ac:dyDescent="0.35">
      <c r="B20930" t="s">
        <v>23846</v>
      </c>
      <c r="C20930" t="s">
        <v>23565</v>
      </c>
      <c r="D20930" t="s">
        <v>3470</v>
      </c>
      <c r="E20930" t="s">
        <v>1028</v>
      </c>
    </row>
    <row r="20931" spans="2:5" x14ac:dyDescent="0.35">
      <c r="B20931" t="s">
        <v>9030</v>
      </c>
      <c r="C20931" t="s">
        <v>23565</v>
      </c>
      <c r="D20931" t="s">
        <v>9027</v>
      </c>
    </row>
    <row r="20932" spans="2:5" x14ac:dyDescent="0.35">
      <c r="B20932" t="s">
        <v>23847</v>
      </c>
      <c r="C20932" t="s">
        <v>23565</v>
      </c>
      <c r="D20932" t="s">
        <v>9032</v>
      </c>
      <c r="E20932" t="s">
        <v>1059</v>
      </c>
    </row>
    <row r="20933" spans="2:5" x14ac:dyDescent="0.35">
      <c r="B20933" t="s">
        <v>9034</v>
      </c>
      <c r="C20933" t="s">
        <v>23565</v>
      </c>
      <c r="D20933" t="s">
        <v>9032</v>
      </c>
      <c r="E20933" t="s">
        <v>1059</v>
      </c>
    </row>
    <row r="20934" spans="2:5" x14ac:dyDescent="0.35">
      <c r="B20934" t="s">
        <v>9035</v>
      </c>
      <c r="C20934" t="s">
        <v>23565</v>
      </c>
      <c r="D20934" t="s">
        <v>9032</v>
      </c>
      <c r="E20934" t="s">
        <v>1059</v>
      </c>
    </row>
    <row r="20935" spans="2:5" x14ac:dyDescent="0.35">
      <c r="B20935" t="s">
        <v>9037</v>
      </c>
      <c r="C20935" t="s">
        <v>23565</v>
      </c>
      <c r="D20935" t="s">
        <v>9032</v>
      </c>
      <c r="E20935" t="s">
        <v>1059</v>
      </c>
    </row>
    <row r="20936" spans="2:5" x14ac:dyDescent="0.35">
      <c r="B20936" t="s">
        <v>9038</v>
      </c>
      <c r="C20936" t="s">
        <v>23565</v>
      </c>
      <c r="D20936" t="s">
        <v>9032</v>
      </c>
      <c r="E20936" t="s">
        <v>1059</v>
      </c>
    </row>
    <row r="20937" spans="2:5" x14ac:dyDescent="0.35">
      <c r="B20937" t="s">
        <v>23848</v>
      </c>
      <c r="C20937" t="s">
        <v>23565</v>
      </c>
      <c r="D20937" t="s">
        <v>9032</v>
      </c>
      <c r="E20937" t="s">
        <v>1059</v>
      </c>
    </row>
    <row r="20938" spans="2:5" x14ac:dyDescent="0.35">
      <c r="B20938" t="s">
        <v>9044</v>
      </c>
      <c r="C20938" t="s">
        <v>23565</v>
      </c>
      <c r="D20938" t="s">
        <v>9032</v>
      </c>
      <c r="E20938" t="s">
        <v>1059</v>
      </c>
    </row>
    <row r="20939" spans="2:5" x14ac:dyDescent="0.35">
      <c r="B20939" t="s">
        <v>9045</v>
      </c>
      <c r="C20939" t="s">
        <v>23565</v>
      </c>
      <c r="D20939" t="s">
        <v>9032</v>
      </c>
      <c r="E20939" t="s">
        <v>1059</v>
      </c>
    </row>
    <row r="20940" spans="2:5" x14ac:dyDescent="0.35">
      <c r="B20940" t="s">
        <v>9046</v>
      </c>
      <c r="C20940" t="s">
        <v>23565</v>
      </c>
      <c r="D20940" t="s">
        <v>9032</v>
      </c>
      <c r="E20940" t="s">
        <v>1059</v>
      </c>
    </row>
    <row r="20941" spans="2:5" x14ac:dyDescent="0.35">
      <c r="B20941" t="s">
        <v>23849</v>
      </c>
      <c r="C20941" t="s">
        <v>23565</v>
      </c>
      <c r="D20941" t="s">
        <v>3355</v>
      </c>
      <c r="E20941" t="s">
        <v>1028</v>
      </c>
    </row>
    <row r="20942" spans="2:5" x14ac:dyDescent="0.35">
      <c r="B20942" t="s">
        <v>23850</v>
      </c>
      <c r="C20942" t="s">
        <v>23565</v>
      </c>
      <c r="D20942" t="s">
        <v>23851</v>
      </c>
    </row>
    <row r="20943" spans="2:5" x14ac:dyDescent="0.35">
      <c r="B20943" t="s">
        <v>23852</v>
      </c>
      <c r="C20943" t="s">
        <v>23565</v>
      </c>
      <c r="D20943" t="s">
        <v>9051</v>
      </c>
      <c r="E20943" t="s">
        <v>1059</v>
      </c>
    </row>
    <row r="20944" spans="2:5" x14ac:dyDescent="0.35">
      <c r="B20944" t="s">
        <v>23853</v>
      </c>
      <c r="C20944" t="s">
        <v>23565</v>
      </c>
      <c r="D20944" t="s">
        <v>3478</v>
      </c>
      <c r="E20944" t="s">
        <v>1028</v>
      </c>
    </row>
    <row r="20945" spans="2:5" x14ac:dyDescent="0.35">
      <c r="B20945" t="s">
        <v>23854</v>
      </c>
      <c r="C20945" t="s">
        <v>23565</v>
      </c>
    </row>
    <row r="20946" spans="2:5" x14ac:dyDescent="0.35">
      <c r="B20946" t="s">
        <v>23855</v>
      </c>
      <c r="C20946" t="s">
        <v>23565</v>
      </c>
      <c r="D20946" t="s">
        <v>23856</v>
      </c>
      <c r="E20946" t="s">
        <v>1048</v>
      </c>
    </row>
    <row r="20947" spans="2:5" x14ac:dyDescent="0.35">
      <c r="B20947" t="s">
        <v>18571</v>
      </c>
      <c r="C20947" t="s">
        <v>23565</v>
      </c>
      <c r="D20947" t="s">
        <v>9063</v>
      </c>
    </row>
    <row r="20948" spans="2:5" x14ac:dyDescent="0.35">
      <c r="B20948" t="s">
        <v>23857</v>
      </c>
      <c r="C20948" t="s">
        <v>23565</v>
      </c>
      <c r="D20948" t="s">
        <v>9063</v>
      </c>
    </row>
    <row r="20949" spans="2:5" x14ac:dyDescent="0.35">
      <c r="B20949" t="s">
        <v>23858</v>
      </c>
      <c r="C20949" t="s">
        <v>23565</v>
      </c>
      <c r="D20949" t="s">
        <v>23859</v>
      </c>
      <c r="E20949" t="s">
        <v>1050</v>
      </c>
    </row>
    <row r="20950" spans="2:5" x14ac:dyDescent="0.35">
      <c r="B20950" t="s">
        <v>23860</v>
      </c>
      <c r="C20950" t="s">
        <v>23565</v>
      </c>
      <c r="D20950" t="s">
        <v>23861</v>
      </c>
      <c r="E20950" t="s">
        <v>1028</v>
      </c>
    </row>
    <row r="20951" spans="2:5" x14ac:dyDescent="0.35">
      <c r="B20951" t="s">
        <v>23862</v>
      </c>
      <c r="C20951" t="s">
        <v>23565</v>
      </c>
      <c r="D20951" t="s">
        <v>9214</v>
      </c>
      <c r="E20951" t="s">
        <v>1032</v>
      </c>
    </row>
    <row r="20952" spans="2:5" x14ac:dyDescent="0.35">
      <c r="B20952" t="s">
        <v>23863</v>
      </c>
      <c r="C20952" t="s">
        <v>23565</v>
      </c>
      <c r="D20952" t="s">
        <v>9214</v>
      </c>
      <c r="E20952" t="s">
        <v>1032</v>
      </c>
    </row>
    <row r="20953" spans="2:5" x14ac:dyDescent="0.35">
      <c r="B20953" t="s">
        <v>23864</v>
      </c>
      <c r="C20953" t="s">
        <v>23565</v>
      </c>
      <c r="D20953" t="s">
        <v>9214</v>
      </c>
      <c r="E20953" t="s">
        <v>1032</v>
      </c>
    </row>
    <row r="20954" spans="2:5" x14ac:dyDescent="0.35">
      <c r="B20954" t="s">
        <v>18634</v>
      </c>
      <c r="C20954" t="s">
        <v>23565</v>
      </c>
      <c r="D20954" t="s">
        <v>9214</v>
      </c>
      <c r="E20954" t="s">
        <v>1032</v>
      </c>
    </row>
    <row r="20955" spans="2:5" x14ac:dyDescent="0.35">
      <c r="B20955" t="s">
        <v>23865</v>
      </c>
      <c r="C20955" t="s">
        <v>23565</v>
      </c>
    </row>
    <row r="20956" spans="2:5" x14ac:dyDescent="0.35">
      <c r="B20956" t="s">
        <v>23866</v>
      </c>
      <c r="C20956" t="s">
        <v>23565</v>
      </c>
      <c r="D20956" t="s">
        <v>23867</v>
      </c>
      <c r="E20956" t="s">
        <v>1059</v>
      </c>
    </row>
    <row r="20957" spans="2:5" x14ac:dyDescent="0.35">
      <c r="B20957" t="s">
        <v>20928</v>
      </c>
      <c r="C20957" t="s">
        <v>23565</v>
      </c>
      <c r="D20957" t="s">
        <v>20929</v>
      </c>
    </row>
    <row r="20958" spans="2:5" x14ac:dyDescent="0.35">
      <c r="B20958" t="s">
        <v>23868</v>
      </c>
      <c r="C20958" t="s">
        <v>23565</v>
      </c>
      <c r="D20958" t="s">
        <v>9067</v>
      </c>
    </row>
    <row r="20959" spans="2:5" x14ac:dyDescent="0.35">
      <c r="B20959" t="s">
        <v>23869</v>
      </c>
      <c r="C20959" t="s">
        <v>23565</v>
      </c>
      <c r="D20959" t="s">
        <v>23870</v>
      </c>
    </row>
    <row r="20960" spans="2:5" x14ac:dyDescent="0.35">
      <c r="B20960" t="s">
        <v>23871</v>
      </c>
      <c r="C20960" t="s">
        <v>23565</v>
      </c>
      <c r="D20960" t="s">
        <v>23870</v>
      </c>
    </row>
    <row r="20961" spans="2:5" x14ac:dyDescent="0.35">
      <c r="B20961" t="s">
        <v>23872</v>
      </c>
      <c r="C20961" t="s">
        <v>23565</v>
      </c>
      <c r="D20961" t="s">
        <v>23870</v>
      </c>
    </row>
    <row r="20962" spans="2:5" x14ac:dyDescent="0.35">
      <c r="B20962" t="s">
        <v>23873</v>
      </c>
      <c r="C20962" t="s">
        <v>23565</v>
      </c>
      <c r="D20962" t="s">
        <v>20931</v>
      </c>
      <c r="E20962" t="s">
        <v>1105</v>
      </c>
    </row>
    <row r="20963" spans="2:5" x14ac:dyDescent="0.35">
      <c r="B20963" t="s">
        <v>23874</v>
      </c>
      <c r="C20963" t="s">
        <v>23565</v>
      </c>
      <c r="D20963" t="s">
        <v>23875</v>
      </c>
      <c r="E20963" t="s">
        <v>4149</v>
      </c>
    </row>
    <row r="20964" spans="2:5" x14ac:dyDescent="0.35">
      <c r="B20964" t="s">
        <v>23876</v>
      </c>
      <c r="C20964" t="s">
        <v>23565</v>
      </c>
      <c r="D20964" t="s">
        <v>23875</v>
      </c>
      <c r="E20964" t="s">
        <v>4149</v>
      </c>
    </row>
    <row r="20965" spans="2:5" x14ac:dyDescent="0.35">
      <c r="B20965" t="s">
        <v>23877</v>
      </c>
      <c r="C20965" t="s">
        <v>23565</v>
      </c>
      <c r="D20965" t="s">
        <v>3300</v>
      </c>
      <c r="E20965" t="s">
        <v>1059</v>
      </c>
    </row>
    <row r="20966" spans="2:5" x14ac:dyDescent="0.35">
      <c r="B20966" t="s">
        <v>23878</v>
      </c>
      <c r="C20966" t="s">
        <v>23565</v>
      </c>
      <c r="D20966" t="s">
        <v>3300</v>
      </c>
      <c r="E20966" t="s">
        <v>1059</v>
      </c>
    </row>
    <row r="20967" spans="2:5" x14ac:dyDescent="0.35">
      <c r="B20967" t="s">
        <v>23879</v>
      </c>
      <c r="C20967" t="s">
        <v>23565</v>
      </c>
      <c r="D20967" t="s">
        <v>3300</v>
      </c>
      <c r="E20967" t="s">
        <v>1059</v>
      </c>
    </row>
    <row r="20968" spans="2:5" x14ac:dyDescent="0.35">
      <c r="B20968" t="s">
        <v>23880</v>
      </c>
      <c r="C20968" t="s">
        <v>23565</v>
      </c>
      <c r="D20968" t="s">
        <v>23881</v>
      </c>
      <c r="E20968" t="s">
        <v>1041</v>
      </c>
    </row>
    <row r="20969" spans="2:5" x14ac:dyDescent="0.35">
      <c r="B20969" t="s">
        <v>20935</v>
      </c>
      <c r="C20969" t="s">
        <v>23565</v>
      </c>
      <c r="D20969" t="s">
        <v>20936</v>
      </c>
    </row>
    <row r="20970" spans="2:5" x14ac:dyDescent="0.35">
      <c r="B20970" t="s">
        <v>23882</v>
      </c>
      <c r="C20970" t="s">
        <v>23565</v>
      </c>
      <c r="D20970" t="s">
        <v>23152</v>
      </c>
      <c r="E20970" t="s">
        <v>1032</v>
      </c>
    </row>
    <row r="20971" spans="2:5" x14ac:dyDescent="0.35">
      <c r="B20971" t="s">
        <v>23883</v>
      </c>
      <c r="C20971" t="s">
        <v>23565</v>
      </c>
      <c r="D20971" t="s">
        <v>23152</v>
      </c>
      <c r="E20971" t="s">
        <v>1032</v>
      </c>
    </row>
    <row r="20972" spans="2:5" x14ac:dyDescent="0.35">
      <c r="B20972" t="s">
        <v>23884</v>
      </c>
      <c r="C20972" t="s">
        <v>23565</v>
      </c>
      <c r="D20972" t="s">
        <v>8621</v>
      </c>
    </row>
    <row r="20973" spans="2:5" x14ac:dyDescent="0.35">
      <c r="B20973" t="s">
        <v>23885</v>
      </c>
      <c r="C20973" t="s">
        <v>23565</v>
      </c>
      <c r="D20973" t="s">
        <v>8621</v>
      </c>
    </row>
    <row r="20974" spans="2:5" x14ac:dyDescent="0.35">
      <c r="B20974" t="s">
        <v>23886</v>
      </c>
      <c r="C20974" t="s">
        <v>23565</v>
      </c>
      <c r="D20974" t="s">
        <v>8621</v>
      </c>
    </row>
    <row r="20975" spans="2:5" x14ac:dyDescent="0.35">
      <c r="B20975" t="s">
        <v>23887</v>
      </c>
      <c r="C20975" t="s">
        <v>23565</v>
      </c>
      <c r="D20975" t="s">
        <v>23888</v>
      </c>
      <c r="E20975" t="s">
        <v>1048</v>
      </c>
    </row>
    <row r="20976" spans="2:5" x14ac:dyDescent="0.35">
      <c r="B20976" t="s">
        <v>23889</v>
      </c>
      <c r="C20976" t="s">
        <v>23565</v>
      </c>
      <c r="D20976" t="s">
        <v>23890</v>
      </c>
      <c r="E20976" t="s">
        <v>1059</v>
      </c>
    </row>
    <row r="20977" spans="2:5" x14ac:dyDescent="0.35">
      <c r="B20977" t="s">
        <v>23891</v>
      </c>
      <c r="C20977" t="s">
        <v>23565</v>
      </c>
      <c r="D20977" t="s">
        <v>23892</v>
      </c>
    </row>
    <row r="20978" spans="2:5" x14ac:dyDescent="0.35">
      <c r="B20978" t="s">
        <v>23893</v>
      </c>
      <c r="C20978" t="s">
        <v>23565</v>
      </c>
      <c r="D20978" t="s">
        <v>23894</v>
      </c>
      <c r="E20978" t="s">
        <v>1048</v>
      </c>
    </row>
    <row r="20979" spans="2:5" x14ac:dyDescent="0.35">
      <c r="B20979" t="s">
        <v>23895</v>
      </c>
      <c r="C20979" t="s">
        <v>23565</v>
      </c>
      <c r="D20979" t="s">
        <v>23896</v>
      </c>
      <c r="E20979" t="s">
        <v>1057</v>
      </c>
    </row>
    <row r="20980" spans="2:5" x14ac:dyDescent="0.35">
      <c r="B20980" t="s">
        <v>23897</v>
      </c>
      <c r="C20980" t="s">
        <v>23565</v>
      </c>
      <c r="D20980" t="s">
        <v>23898</v>
      </c>
    </row>
    <row r="20981" spans="2:5" x14ac:dyDescent="0.35">
      <c r="B20981" t="s">
        <v>23899</v>
      </c>
      <c r="C20981" t="s">
        <v>23565</v>
      </c>
      <c r="D20981" t="s">
        <v>9094</v>
      </c>
      <c r="E20981" t="s">
        <v>1041</v>
      </c>
    </row>
    <row r="20982" spans="2:5" x14ac:dyDescent="0.35">
      <c r="B20982" t="s">
        <v>23900</v>
      </c>
      <c r="C20982" t="s">
        <v>23565</v>
      </c>
      <c r="D20982" t="s">
        <v>9094</v>
      </c>
      <c r="E20982" t="s">
        <v>1041</v>
      </c>
    </row>
    <row r="20983" spans="2:5" x14ac:dyDescent="0.35">
      <c r="B20983" t="s">
        <v>7659</v>
      </c>
      <c r="C20983" t="s">
        <v>23565</v>
      </c>
      <c r="D20983" t="s">
        <v>8645</v>
      </c>
      <c r="E20983" t="s">
        <v>1032</v>
      </c>
    </row>
    <row r="20984" spans="2:5" x14ac:dyDescent="0.35">
      <c r="B20984" t="s">
        <v>7660</v>
      </c>
      <c r="C20984" t="s">
        <v>23565</v>
      </c>
      <c r="D20984" t="s">
        <v>8645</v>
      </c>
      <c r="E20984" t="s">
        <v>1032</v>
      </c>
    </row>
    <row r="20985" spans="2:5" x14ac:dyDescent="0.35">
      <c r="B20985" t="s">
        <v>7676</v>
      </c>
      <c r="C20985" t="s">
        <v>23565</v>
      </c>
      <c r="D20985" t="s">
        <v>8651</v>
      </c>
      <c r="E20985" t="s">
        <v>1050</v>
      </c>
    </row>
    <row r="20986" spans="2:5" x14ac:dyDescent="0.35">
      <c r="B20986" t="s">
        <v>7677</v>
      </c>
      <c r="C20986" t="s">
        <v>23565</v>
      </c>
      <c r="D20986" t="s">
        <v>8651</v>
      </c>
      <c r="E20986" t="s">
        <v>1050</v>
      </c>
    </row>
    <row r="20987" spans="2:5" x14ac:dyDescent="0.35">
      <c r="B20987" t="s">
        <v>7678</v>
      </c>
      <c r="C20987" t="s">
        <v>23565</v>
      </c>
      <c r="D20987" t="s">
        <v>8651</v>
      </c>
      <c r="E20987" t="s">
        <v>1050</v>
      </c>
    </row>
    <row r="20988" spans="2:5" x14ac:dyDescent="0.35">
      <c r="B20988" t="s">
        <v>7679</v>
      </c>
      <c r="C20988" t="s">
        <v>23565</v>
      </c>
      <c r="D20988" t="s">
        <v>8651</v>
      </c>
      <c r="E20988" t="s">
        <v>1050</v>
      </c>
    </row>
    <row r="20989" spans="2:5" x14ac:dyDescent="0.35">
      <c r="B20989" t="s">
        <v>91</v>
      </c>
      <c r="C20989" t="s">
        <v>23565</v>
      </c>
      <c r="D20989" t="s">
        <v>23901</v>
      </c>
    </row>
    <row r="20990" spans="2:5" x14ac:dyDescent="0.35">
      <c r="B20990" t="s">
        <v>23902</v>
      </c>
      <c r="C20990" t="s">
        <v>23565</v>
      </c>
      <c r="D20990" t="s">
        <v>23903</v>
      </c>
      <c r="E20990" t="s">
        <v>1041</v>
      </c>
    </row>
    <row r="20991" spans="2:5" x14ac:dyDescent="0.35">
      <c r="B20991" t="s">
        <v>23904</v>
      </c>
      <c r="C20991" t="s">
        <v>23565</v>
      </c>
      <c r="D20991" t="s">
        <v>23905</v>
      </c>
    </row>
    <row r="20992" spans="2:5" x14ac:dyDescent="0.35">
      <c r="B20992" t="s">
        <v>23906</v>
      </c>
      <c r="C20992" t="s">
        <v>23565</v>
      </c>
      <c r="D20992" t="s">
        <v>9096</v>
      </c>
    </row>
    <row r="20993" spans="2:5" x14ac:dyDescent="0.35">
      <c r="B20993" t="s">
        <v>23907</v>
      </c>
      <c r="C20993" t="s">
        <v>23565</v>
      </c>
      <c r="D20993" t="s">
        <v>8657</v>
      </c>
      <c r="E20993" t="s">
        <v>1057</v>
      </c>
    </row>
    <row r="20994" spans="2:5" x14ac:dyDescent="0.35">
      <c r="B20994" t="s">
        <v>23908</v>
      </c>
      <c r="C20994" t="s">
        <v>23565</v>
      </c>
      <c r="D20994" t="s">
        <v>23909</v>
      </c>
    </row>
    <row r="20995" spans="2:5" x14ac:dyDescent="0.35">
      <c r="B20995" t="s">
        <v>23910</v>
      </c>
      <c r="C20995" t="s">
        <v>23565</v>
      </c>
      <c r="D20995" t="s">
        <v>4026</v>
      </c>
      <c r="E20995" t="s">
        <v>1048</v>
      </c>
    </row>
    <row r="20996" spans="2:5" x14ac:dyDescent="0.35">
      <c r="B20996" t="s">
        <v>23911</v>
      </c>
      <c r="C20996" t="s">
        <v>23565</v>
      </c>
      <c r="D20996" t="s">
        <v>23912</v>
      </c>
      <c r="E20996" t="s">
        <v>1105</v>
      </c>
    </row>
    <row r="20997" spans="2:5" x14ac:dyDescent="0.35">
      <c r="B20997" t="s">
        <v>23913</v>
      </c>
      <c r="C20997" t="s">
        <v>23565</v>
      </c>
      <c r="D20997" t="s">
        <v>8663</v>
      </c>
      <c r="E20997" t="s">
        <v>1028</v>
      </c>
    </row>
    <row r="20998" spans="2:5" x14ac:dyDescent="0.35">
      <c r="B20998" t="s">
        <v>23914</v>
      </c>
      <c r="C20998" t="s">
        <v>23565</v>
      </c>
      <c r="D20998" t="s">
        <v>8663</v>
      </c>
      <c r="E20998" t="s">
        <v>1028</v>
      </c>
    </row>
    <row r="20999" spans="2:5" x14ac:dyDescent="0.35">
      <c r="B20999" t="s">
        <v>7713</v>
      </c>
      <c r="C20999" t="s">
        <v>23565</v>
      </c>
      <c r="D20999" t="s">
        <v>8664</v>
      </c>
      <c r="E20999" t="s">
        <v>1050</v>
      </c>
    </row>
    <row r="21000" spans="2:5" x14ac:dyDescent="0.35">
      <c r="B21000" t="s">
        <v>7716</v>
      </c>
      <c r="C21000" t="s">
        <v>23565</v>
      </c>
      <c r="D21000" t="s">
        <v>5780</v>
      </c>
      <c r="E21000" t="s">
        <v>1032</v>
      </c>
    </row>
    <row r="21001" spans="2:5" x14ac:dyDescent="0.35">
      <c r="B21001" t="s">
        <v>23915</v>
      </c>
      <c r="C21001" t="s">
        <v>23565</v>
      </c>
      <c r="D21001" t="s">
        <v>23916</v>
      </c>
      <c r="E21001" t="s">
        <v>1032</v>
      </c>
    </row>
    <row r="21002" spans="2:5" x14ac:dyDescent="0.35">
      <c r="B21002" t="s">
        <v>23917</v>
      </c>
      <c r="C21002" t="s">
        <v>23565</v>
      </c>
      <c r="D21002" t="s">
        <v>23918</v>
      </c>
      <c r="E21002" t="s">
        <v>1059</v>
      </c>
    </row>
    <row r="21003" spans="2:5" x14ac:dyDescent="0.35">
      <c r="B21003" t="s">
        <v>23919</v>
      </c>
      <c r="C21003" t="s">
        <v>23565</v>
      </c>
      <c r="D21003" t="s">
        <v>23918</v>
      </c>
      <c r="E21003" t="s">
        <v>1059</v>
      </c>
    </row>
    <row r="21004" spans="2:5" x14ac:dyDescent="0.35">
      <c r="B21004" t="s">
        <v>23920</v>
      </c>
      <c r="C21004" t="s">
        <v>23565</v>
      </c>
      <c r="D21004" t="s">
        <v>23921</v>
      </c>
      <c r="E21004" t="s">
        <v>1041</v>
      </c>
    </row>
    <row r="21005" spans="2:5" x14ac:dyDescent="0.35">
      <c r="B21005" t="s">
        <v>23922</v>
      </c>
      <c r="C21005" t="s">
        <v>23565</v>
      </c>
    </row>
    <row r="21006" spans="2:5" x14ac:dyDescent="0.35">
      <c r="B21006" t="s">
        <v>19245</v>
      </c>
      <c r="C21006" t="s">
        <v>23565</v>
      </c>
      <c r="D21006" t="s">
        <v>4147</v>
      </c>
    </row>
    <row r="21007" spans="2:5" x14ac:dyDescent="0.35">
      <c r="B21007" t="s">
        <v>23923</v>
      </c>
      <c r="C21007" t="s">
        <v>23565</v>
      </c>
      <c r="D21007" t="s">
        <v>4147</v>
      </c>
    </row>
    <row r="21008" spans="2:5" x14ac:dyDescent="0.35">
      <c r="B21008" t="s">
        <v>2997</v>
      </c>
      <c r="C21008" t="s">
        <v>23565</v>
      </c>
    </row>
    <row r="21009" spans="2:5" x14ac:dyDescent="0.35">
      <c r="B21009" t="s">
        <v>19251</v>
      </c>
      <c r="C21009" t="s">
        <v>23565</v>
      </c>
    </row>
    <row r="21010" spans="2:5" x14ac:dyDescent="0.35">
      <c r="B21010" t="s">
        <v>13661</v>
      </c>
      <c r="C21010" t="s">
        <v>23565</v>
      </c>
    </row>
    <row r="21011" spans="2:5" x14ac:dyDescent="0.35">
      <c r="B21011" t="s">
        <v>13662</v>
      </c>
      <c r="C21011" t="s">
        <v>23565</v>
      </c>
    </row>
    <row r="21012" spans="2:5" x14ac:dyDescent="0.35">
      <c r="B21012" t="s">
        <v>23924</v>
      </c>
      <c r="C21012" t="s">
        <v>23565</v>
      </c>
    </row>
    <row r="21013" spans="2:5" x14ac:dyDescent="0.35">
      <c r="B21013" t="s">
        <v>23925</v>
      </c>
      <c r="C21013" t="s">
        <v>23565</v>
      </c>
      <c r="D21013" t="s">
        <v>4147</v>
      </c>
    </row>
    <row r="21014" spans="2:5" x14ac:dyDescent="0.35">
      <c r="B21014" t="s">
        <v>23926</v>
      </c>
      <c r="C21014" t="s">
        <v>23565</v>
      </c>
    </row>
    <row r="21015" spans="2:5" x14ac:dyDescent="0.35">
      <c r="B21015" t="s">
        <v>23927</v>
      </c>
      <c r="C21015" t="s">
        <v>23565</v>
      </c>
    </row>
    <row r="21016" spans="2:5" x14ac:dyDescent="0.35">
      <c r="B21016" t="s">
        <v>23928</v>
      </c>
      <c r="C21016" t="s">
        <v>23565</v>
      </c>
    </row>
    <row r="21017" spans="2:5" x14ac:dyDescent="0.35">
      <c r="B21017" t="s">
        <v>23929</v>
      </c>
      <c r="C21017" t="s">
        <v>23565</v>
      </c>
      <c r="D21017" t="s">
        <v>23930</v>
      </c>
      <c r="E21017" t="s">
        <v>1050</v>
      </c>
    </row>
    <row r="21018" spans="2:5" x14ac:dyDescent="0.35">
      <c r="B21018" t="s">
        <v>23931</v>
      </c>
      <c r="C21018" t="s">
        <v>23565</v>
      </c>
    </row>
    <row r="21019" spans="2:5" x14ac:dyDescent="0.35">
      <c r="B21019" t="s">
        <v>21306</v>
      </c>
      <c r="C21019" t="s">
        <v>23565</v>
      </c>
    </row>
    <row r="21020" spans="2:5" x14ac:dyDescent="0.35">
      <c r="B21020" t="s">
        <v>23932</v>
      </c>
      <c r="C21020" t="s">
        <v>23565</v>
      </c>
      <c r="D21020" t="s">
        <v>23933</v>
      </c>
      <c r="E21020" t="s">
        <v>1057</v>
      </c>
    </row>
    <row r="21021" spans="2:5" x14ac:dyDescent="0.35">
      <c r="B21021" t="s">
        <v>23934</v>
      </c>
      <c r="C21021" t="s">
        <v>23565</v>
      </c>
      <c r="D21021" t="s">
        <v>23935</v>
      </c>
    </row>
    <row r="21022" spans="2:5" x14ac:dyDescent="0.35">
      <c r="B21022" t="s">
        <v>23936</v>
      </c>
      <c r="C21022" t="s">
        <v>23565</v>
      </c>
      <c r="D21022" t="s">
        <v>23937</v>
      </c>
    </row>
    <row r="21023" spans="2:5" x14ac:dyDescent="0.35">
      <c r="B21023" t="s">
        <v>23938</v>
      </c>
      <c r="C21023" t="s">
        <v>23565</v>
      </c>
      <c r="D21023" t="s">
        <v>23937</v>
      </c>
    </row>
    <row r="21024" spans="2:5" x14ac:dyDescent="0.35">
      <c r="B21024" t="s">
        <v>7792</v>
      </c>
      <c r="C21024" t="s">
        <v>23565</v>
      </c>
      <c r="D21024" t="s">
        <v>8694</v>
      </c>
      <c r="E21024" t="s">
        <v>1105</v>
      </c>
    </row>
    <row r="21025" spans="2:5" x14ac:dyDescent="0.35">
      <c r="B21025" t="s">
        <v>23939</v>
      </c>
      <c r="C21025" t="s">
        <v>23565</v>
      </c>
      <c r="D21025" t="s">
        <v>23940</v>
      </c>
      <c r="E21025" t="s">
        <v>1105</v>
      </c>
    </row>
    <row r="21026" spans="2:5" x14ac:dyDescent="0.35">
      <c r="B21026" t="s">
        <v>7793</v>
      </c>
      <c r="C21026" t="s">
        <v>23565</v>
      </c>
      <c r="D21026" t="s">
        <v>8694</v>
      </c>
      <c r="E21026" t="s">
        <v>1105</v>
      </c>
    </row>
    <row r="21027" spans="2:5" x14ac:dyDescent="0.35">
      <c r="B21027" t="s">
        <v>23941</v>
      </c>
      <c r="C21027" t="s">
        <v>23565</v>
      </c>
      <c r="D21027" t="s">
        <v>23940</v>
      </c>
      <c r="E21027" t="s">
        <v>1105</v>
      </c>
    </row>
    <row r="21028" spans="2:5" x14ac:dyDescent="0.35">
      <c r="B21028" t="s">
        <v>13665</v>
      </c>
      <c r="C21028" t="s">
        <v>23565</v>
      </c>
    </row>
    <row r="21029" spans="2:5" x14ac:dyDescent="0.35">
      <c r="B21029" t="s">
        <v>3001</v>
      </c>
      <c r="C21029" t="s">
        <v>23565</v>
      </c>
    </row>
    <row r="21030" spans="2:5" x14ac:dyDescent="0.35">
      <c r="B21030" t="s">
        <v>3003</v>
      </c>
      <c r="C21030" t="s">
        <v>23565</v>
      </c>
    </row>
    <row r="21031" spans="2:5" x14ac:dyDescent="0.35">
      <c r="B21031" t="s">
        <v>3005</v>
      </c>
      <c r="C21031" t="s">
        <v>23565</v>
      </c>
    </row>
    <row r="21032" spans="2:5" x14ac:dyDescent="0.35">
      <c r="B21032" t="s">
        <v>23942</v>
      </c>
      <c r="C21032" t="s">
        <v>23565</v>
      </c>
      <c r="D21032" t="s">
        <v>23943</v>
      </c>
      <c r="E21032" t="s">
        <v>1059</v>
      </c>
    </row>
    <row r="21033" spans="2:5" x14ac:dyDescent="0.35">
      <c r="B21033" t="s">
        <v>23944</v>
      </c>
      <c r="C21033" t="s">
        <v>23565</v>
      </c>
      <c r="D21033" t="s">
        <v>23945</v>
      </c>
      <c r="E21033" t="s">
        <v>1059</v>
      </c>
    </row>
    <row r="21034" spans="2:5" x14ac:dyDescent="0.35">
      <c r="B21034" t="s">
        <v>23946</v>
      </c>
      <c r="C21034" t="s">
        <v>23565</v>
      </c>
      <c r="D21034" t="s">
        <v>23945</v>
      </c>
      <c r="E21034" t="s">
        <v>1059</v>
      </c>
    </row>
    <row r="21035" spans="2:5" x14ac:dyDescent="0.35">
      <c r="B21035" t="s">
        <v>23947</v>
      </c>
      <c r="C21035" t="s">
        <v>23565</v>
      </c>
      <c r="D21035" t="s">
        <v>23948</v>
      </c>
    </row>
    <row r="21036" spans="2:5" x14ac:dyDescent="0.35">
      <c r="B21036" t="s">
        <v>23949</v>
      </c>
      <c r="C21036" t="s">
        <v>23565</v>
      </c>
      <c r="D21036" t="s">
        <v>23950</v>
      </c>
      <c r="E21036" t="s">
        <v>1050</v>
      </c>
    </row>
    <row r="21037" spans="2:5" x14ac:dyDescent="0.35">
      <c r="B21037" t="s">
        <v>23951</v>
      </c>
      <c r="C21037" t="s">
        <v>23565</v>
      </c>
      <c r="D21037" t="s">
        <v>23950</v>
      </c>
      <c r="E21037" t="s">
        <v>1050</v>
      </c>
    </row>
    <row r="21038" spans="2:5" x14ac:dyDescent="0.35">
      <c r="B21038" t="s">
        <v>23952</v>
      </c>
      <c r="C21038" t="s">
        <v>23565</v>
      </c>
      <c r="D21038" t="s">
        <v>23953</v>
      </c>
      <c r="E21038" t="s">
        <v>1105</v>
      </c>
    </row>
    <row r="21039" spans="2:5" x14ac:dyDescent="0.35">
      <c r="B21039" t="s">
        <v>23954</v>
      </c>
      <c r="C21039" t="s">
        <v>23565</v>
      </c>
      <c r="D21039" t="s">
        <v>23953</v>
      </c>
      <c r="E21039" t="s">
        <v>1105</v>
      </c>
    </row>
    <row r="21040" spans="2:5" x14ac:dyDescent="0.35">
      <c r="B21040" t="s">
        <v>23955</v>
      </c>
      <c r="C21040" t="s">
        <v>23565</v>
      </c>
      <c r="D21040" t="s">
        <v>23956</v>
      </c>
      <c r="E21040" t="s">
        <v>1028</v>
      </c>
    </row>
    <row r="21041" spans="2:5" x14ac:dyDescent="0.35">
      <c r="B21041" t="s">
        <v>23957</v>
      </c>
      <c r="C21041" t="s">
        <v>23565</v>
      </c>
      <c r="D21041" t="s">
        <v>23958</v>
      </c>
      <c r="E21041" t="s">
        <v>1048</v>
      </c>
    </row>
    <row r="21042" spans="2:5" x14ac:dyDescent="0.35">
      <c r="B21042" t="s">
        <v>23959</v>
      </c>
      <c r="C21042" t="s">
        <v>23565</v>
      </c>
    </row>
    <row r="21043" spans="2:5" x14ac:dyDescent="0.35">
      <c r="B21043" t="s">
        <v>23960</v>
      </c>
      <c r="C21043" t="s">
        <v>23565</v>
      </c>
      <c r="D21043" t="s">
        <v>23958</v>
      </c>
      <c r="E21043" t="s">
        <v>1048</v>
      </c>
    </row>
    <row r="21044" spans="2:5" x14ac:dyDescent="0.35">
      <c r="B21044" t="s">
        <v>1486</v>
      </c>
      <c r="C21044" t="s">
        <v>23565</v>
      </c>
    </row>
    <row r="21045" spans="2:5" x14ac:dyDescent="0.35">
      <c r="B21045" t="s">
        <v>23961</v>
      </c>
      <c r="C21045" t="s">
        <v>23565</v>
      </c>
      <c r="D21045" t="s">
        <v>23962</v>
      </c>
      <c r="E21045" t="s">
        <v>1048</v>
      </c>
    </row>
    <row r="21046" spans="2:5" x14ac:dyDescent="0.35">
      <c r="B21046" t="s">
        <v>23963</v>
      </c>
      <c r="C21046" t="s">
        <v>23565</v>
      </c>
      <c r="D21046" t="s">
        <v>23962</v>
      </c>
      <c r="E21046" t="s">
        <v>1048</v>
      </c>
    </row>
    <row r="21047" spans="2:5" x14ac:dyDescent="0.35">
      <c r="B21047" t="s">
        <v>23964</v>
      </c>
      <c r="C21047" t="s">
        <v>23565</v>
      </c>
    </row>
    <row r="21048" spans="2:5" x14ac:dyDescent="0.35">
      <c r="B21048" t="s">
        <v>23965</v>
      </c>
      <c r="C21048" t="s">
        <v>23565</v>
      </c>
    </row>
    <row r="21049" spans="2:5" x14ac:dyDescent="0.35">
      <c r="B21049" t="s">
        <v>23966</v>
      </c>
      <c r="C21049" t="s">
        <v>23565</v>
      </c>
      <c r="D21049" t="s">
        <v>8740</v>
      </c>
      <c r="E21049" t="s">
        <v>1048</v>
      </c>
    </row>
    <row r="21050" spans="2:5" x14ac:dyDescent="0.35">
      <c r="B21050" t="s">
        <v>7893</v>
      </c>
      <c r="C21050" t="s">
        <v>23565</v>
      </c>
    </row>
    <row r="21051" spans="2:5" x14ac:dyDescent="0.35">
      <c r="B21051" t="s">
        <v>23967</v>
      </c>
      <c r="C21051" t="s">
        <v>23565</v>
      </c>
      <c r="D21051" t="s">
        <v>8740</v>
      </c>
      <c r="E21051" t="s">
        <v>1048</v>
      </c>
    </row>
    <row r="21052" spans="2:5" x14ac:dyDescent="0.35">
      <c r="B21052" t="s">
        <v>23968</v>
      </c>
      <c r="C21052" t="s">
        <v>23565</v>
      </c>
      <c r="D21052" t="s">
        <v>23969</v>
      </c>
      <c r="E21052" t="s">
        <v>1050</v>
      </c>
    </row>
    <row r="21053" spans="2:5" x14ac:dyDescent="0.35">
      <c r="B21053" t="s">
        <v>23970</v>
      </c>
      <c r="C21053" t="s">
        <v>23565</v>
      </c>
      <c r="D21053" t="s">
        <v>23971</v>
      </c>
      <c r="E21053" t="s">
        <v>1059</v>
      </c>
    </row>
    <row r="21054" spans="2:5" x14ac:dyDescent="0.35">
      <c r="B21054" t="s">
        <v>23972</v>
      </c>
      <c r="C21054" t="s">
        <v>23565</v>
      </c>
      <c r="D21054" t="s">
        <v>23973</v>
      </c>
      <c r="E21054" t="s">
        <v>1048</v>
      </c>
    </row>
    <row r="21055" spans="2:5" x14ac:dyDescent="0.35">
      <c r="B21055" t="s">
        <v>23974</v>
      </c>
      <c r="C21055" t="s">
        <v>23565</v>
      </c>
      <c r="D21055" t="s">
        <v>6015</v>
      </c>
      <c r="E21055" t="s">
        <v>1062</v>
      </c>
    </row>
    <row r="21056" spans="2:5" x14ac:dyDescent="0.35">
      <c r="B21056" t="s">
        <v>20962</v>
      </c>
      <c r="C21056" t="s">
        <v>23565</v>
      </c>
      <c r="D21056" t="s">
        <v>20963</v>
      </c>
      <c r="E21056" t="s">
        <v>1057</v>
      </c>
    </row>
    <row r="21057" spans="2:5" x14ac:dyDescent="0.35">
      <c r="B21057" t="s">
        <v>20964</v>
      </c>
      <c r="C21057" t="s">
        <v>23565</v>
      </c>
      <c r="D21057" t="s">
        <v>20963</v>
      </c>
      <c r="E21057" t="s">
        <v>1057</v>
      </c>
    </row>
    <row r="21058" spans="2:5" x14ac:dyDescent="0.35">
      <c r="B21058" t="s">
        <v>7971</v>
      </c>
      <c r="C21058" t="s">
        <v>23565</v>
      </c>
      <c r="D21058" t="s">
        <v>6090</v>
      </c>
      <c r="E21058" t="s">
        <v>1032</v>
      </c>
    </row>
    <row r="21059" spans="2:5" x14ac:dyDescent="0.35">
      <c r="B21059" t="s">
        <v>7973</v>
      </c>
      <c r="C21059" t="s">
        <v>23565</v>
      </c>
      <c r="D21059" t="s">
        <v>6090</v>
      </c>
      <c r="E21059" t="s">
        <v>1032</v>
      </c>
    </row>
    <row r="21060" spans="2:5" x14ac:dyDescent="0.35">
      <c r="B21060" t="s">
        <v>7974</v>
      </c>
      <c r="C21060" t="s">
        <v>23565</v>
      </c>
      <c r="D21060" t="s">
        <v>6090</v>
      </c>
      <c r="E21060" t="s">
        <v>1032</v>
      </c>
    </row>
    <row r="21061" spans="2:5" x14ac:dyDescent="0.35">
      <c r="B21061" t="s">
        <v>7976</v>
      </c>
      <c r="C21061" t="s">
        <v>23565</v>
      </c>
      <c r="D21061" t="s">
        <v>6090</v>
      </c>
      <c r="E21061" t="s">
        <v>1032</v>
      </c>
    </row>
    <row r="21062" spans="2:5" x14ac:dyDescent="0.35">
      <c r="B21062" t="s">
        <v>23975</v>
      </c>
      <c r="C21062" t="s">
        <v>23565</v>
      </c>
      <c r="D21062" t="s">
        <v>3530</v>
      </c>
      <c r="E21062" t="s">
        <v>1028</v>
      </c>
    </row>
    <row r="21063" spans="2:5" x14ac:dyDescent="0.35">
      <c r="B21063" t="s">
        <v>23976</v>
      </c>
      <c r="C21063" t="s">
        <v>23565</v>
      </c>
      <c r="D21063" t="s">
        <v>3530</v>
      </c>
      <c r="E21063" t="s">
        <v>1028</v>
      </c>
    </row>
    <row r="21064" spans="2:5" x14ac:dyDescent="0.35">
      <c r="B21064" t="s">
        <v>23977</v>
      </c>
      <c r="C21064" t="s">
        <v>23565</v>
      </c>
      <c r="D21064" t="s">
        <v>3530</v>
      </c>
      <c r="E21064" t="s">
        <v>1028</v>
      </c>
    </row>
    <row r="21065" spans="2:5" x14ac:dyDescent="0.35">
      <c r="B21065" t="s">
        <v>20970</v>
      </c>
      <c r="C21065" t="s">
        <v>23565</v>
      </c>
      <c r="D21065" t="s">
        <v>20971</v>
      </c>
      <c r="E21065" t="s">
        <v>1059</v>
      </c>
    </row>
    <row r="21066" spans="2:5" x14ac:dyDescent="0.35">
      <c r="B21066" t="s">
        <v>20972</v>
      </c>
      <c r="C21066" t="s">
        <v>23565</v>
      </c>
      <c r="D21066" t="s">
        <v>20971</v>
      </c>
      <c r="E21066" t="s">
        <v>1059</v>
      </c>
    </row>
    <row r="21067" spans="2:5" x14ac:dyDescent="0.35">
      <c r="B21067" t="s">
        <v>20973</v>
      </c>
      <c r="C21067" t="s">
        <v>23565</v>
      </c>
      <c r="D21067" t="s">
        <v>20971</v>
      </c>
      <c r="E21067" t="s">
        <v>1059</v>
      </c>
    </row>
    <row r="21068" spans="2:5" x14ac:dyDescent="0.35">
      <c r="B21068" t="s">
        <v>20976</v>
      </c>
      <c r="C21068" t="s">
        <v>23565</v>
      </c>
      <c r="D21068" t="s">
        <v>20971</v>
      </c>
      <c r="E21068" t="s">
        <v>1059</v>
      </c>
    </row>
    <row r="21069" spans="2:5" x14ac:dyDescent="0.35">
      <c r="B21069" t="s">
        <v>23978</v>
      </c>
      <c r="C21069" t="s">
        <v>23565</v>
      </c>
      <c r="D21069" t="s">
        <v>23979</v>
      </c>
    </row>
    <row r="21070" spans="2:5" x14ac:dyDescent="0.35">
      <c r="B21070" t="s">
        <v>23980</v>
      </c>
      <c r="C21070" t="s">
        <v>23565</v>
      </c>
    </row>
    <row r="21071" spans="2:5" x14ac:dyDescent="0.35">
      <c r="B21071" t="s">
        <v>23981</v>
      </c>
      <c r="C21071" t="s">
        <v>23565</v>
      </c>
      <c r="D21071" t="s">
        <v>23982</v>
      </c>
      <c r="E21071" t="s">
        <v>4149</v>
      </c>
    </row>
    <row r="21072" spans="2:5" x14ac:dyDescent="0.35">
      <c r="B21072" t="s">
        <v>23983</v>
      </c>
      <c r="C21072" t="s">
        <v>23984</v>
      </c>
      <c r="D21072" t="s">
        <v>23985</v>
      </c>
    </row>
    <row r="21073" spans="2:5" x14ac:dyDescent="0.35">
      <c r="B21073" t="s">
        <v>23986</v>
      </c>
      <c r="C21073" t="s">
        <v>23984</v>
      </c>
      <c r="D21073" t="s">
        <v>23987</v>
      </c>
    </row>
    <row r="21074" spans="2:5" x14ac:dyDescent="0.35">
      <c r="B21074" t="s">
        <v>20723</v>
      </c>
      <c r="C21074" t="s">
        <v>23984</v>
      </c>
      <c r="D21074" t="s">
        <v>20722</v>
      </c>
    </row>
    <row r="21075" spans="2:5" x14ac:dyDescent="0.35">
      <c r="B21075" t="s">
        <v>23988</v>
      </c>
      <c r="C21075" t="s">
        <v>23984</v>
      </c>
    </row>
    <row r="21076" spans="2:5" x14ac:dyDescent="0.35">
      <c r="B21076" t="s">
        <v>23989</v>
      </c>
      <c r="C21076" t="s">
        <v>23984</v>
      </c>
      <c r="D21076" t="s">
        <v>23990</v>
      </c>
    </row>
    <row r="21077" spans="2:5" x14ac:dyDescent="0.35">
      <c r="B21077" t="s">
        <v>20732</v>
      </c>
      <c r="C21077" t="s">
        <v>23984</v>
      </c>
      <c r="D21077" t="s">
        <v>20733</v>
      </c>
      <c r="E21077" t="s">
        <v>1046</v>
      </c>
    </row>
    <row r="21078" spans="2:5" x14ac:dyDescent="0.35">
      <c r="B21078" t="s">
        <v>350</v>
      </c>
      <c r="C21078" t="s">
        <v>23984</v>
      </c>
      <c r="D21078" t="s">
        <v>23991</v>
      </c>
      <c r="E21078" t="s">
        <v>1046</v>
      </c>
    </row>
    <row r="21079" spans="2:5" x14ac:dyDescent="0.35">
      <c r="B21079" t="s">
        <v>23992</v>
      </c>
      <c r="C21079" t="s">
        <v>23984</v>
      </c>
      <c r="D21079" t="s">
        <v>20739</v>
      </c>
      <c r="E21079" t="s">
        <v>1032</v>
      </c>
    </row>
    <row r="21080" spans="2:5" x14ac:dyDescent="0.35">
      <c r="B21080" t="s">
        <v>23993</v>
      </c>
      <c r="C21080" t="s">
        <v>23984</v>
      </c>
    </row>
    <row r="21081" spans="2:5" x14ac:dyDescent="0.35">
      <c r="B21081" t="s">
        <v>23994</v>
      </c>
      <c r="C21081" t="s">
        <v>23984</v>
      </c>
      <c r="D21081" t="s">
        <v>3012</v>
      </c>
      <c r="E21081" t="s">
        <v>1057</v>
      </c>
    </row>
    <row r="21082" spans="2:5" x14ac:dyDescent="0.35">
      <c r="B21082" t="s">
        <v>23995</v>
      </c>
      <c r="C21082" t="s">
        <v>23984</v>
      </c>
      <c r="D21082" t="s">
        <v>3012</v>
      </c>
      <c r="E21082" t="s">
        <v>1057</v>
      </c>
    </row>
    <row r="21083" spans="2:5" x14ac:dyDescent="0.35">
      <c r="B21083" t="s">
        <v>23996</v>
      </c>
      <c r="C21083" t="s">
        <v>23984</v>
      </c>
      <c r="D21083" t="s">
        <v>3012</v>
      </c>
      <c r="E21083" t="s">
        <v>1057</v>
      </c>
    </row>
    <row r="21084" spans="2:5" x14ac:dyDescent="0.35">
      <c r="B21084" t="s">
        <v>8803</v>
      </c>
      <c r="C21084" t="s">
        <v>23984</v>
      </c>
      <c r="D21084" t="s">
        <v>8804</v>
      </c>
    </row>
    <row r="21085" spans="2:5" x14ac:dyDescent="0.35">
      <c r="B21085" t="s">
        <v>8806</v>
      </c>
      <c r="C21085" t="s">
        <v>23984</v>
      </c>
      <c r="D21085" t="s">
        <v>8804</v>
      </c>
    </row>
    <row r="21086" spans="2:5" x14ac:dyDescent="0.35">
      <c r="B21086" t="s">
        <v>14477</v>
      </c>
      <c r="C21086" t="s">
        <v>23984</v>
      </c>
      <c r="D21086" t="s">
        <v>8804</v>
      </c>
    </row>
    <row r="21087" spans="2:5" x14ac:dyDescent="0.35">
      <c r="B21087" t="s">
        <v>23997</v>
      </c>
      <c r="C21087" t="s">
        <v>23984</v>
      </c>
    </row>
    <row r="21088" spans="2:5" x14ac:dyDescent="0.35">
      <c r="B21088" t="s">
        <v>23998</v>
      </c>
      <c r="C21088" t="s">
        <v>23984</v>
      </c>
    </row>
    <row r="21089" spans="2:5" x14ac:dyDescent="0.35">
      <c r="B21089" t="s">
        <v>23999</v>
      </c>
      <c r="C21089" t="s">
        <v>23984</v>
      </c>
    </row>
    <row r="21090" spans="2:5" x14ac:dyDescent="0.35">
      <c r="B21090" t="s">
        <v>20750</v>
      </c>
      <c r="C21090" t="s">
        <v>23984</v>
      </c>
      <c r="D21090" t="s">
        <v>20751</v>
      </c>
    </row>
    <row r="21091" spans="2:5" x14ac:dyDescent="0.35">
      <c r="B21091" t="s">
        <v>24000</v>
      </c>
      <c r="C21091" t="s">
        <v>23984</v>
      </c>
    </row>
    <row r="21092" spans="2:5" x14ac:dyDescent="0.35">
      <c r="B21092" t="s">
        <v>24001</v>
      </c>
      <c r="C21092" t="s">
        <v>23984</v>
      </c>
    </row>
    <row r="21093" spans="2:5" x14ac:dyDescent="0.35">
      <c r="B21093" t="s">
        <v>24002</v>
      </c>
      <c r="C21093" t="s">
        <v>23984</v>
      </c>
      <c r="D21093" t="s">
        <v>8090</v>
      </c>
      <c r="E21093" t="s">
        <v>1028</v>
      </c>
    </row>
    <row r="21094" spans="2:5" x14ac:dyDescent="0.35">
      <c r="B21094" t="s">
        <v>24003</v>
      </c>
      <c r="C21094" t="s">
        <v>23984</v>
      </c>
      <c r="D21094" t="s">
        <v>24004</v>
      </c>
    </row>
    <row r="21095" spans="2:5" x14ac:dyDescent="0.35">
      <c r="B21095" t="s">
        <v>24005</v>
      </c>
      <c r="C21095" t="s">
        <v>23984</v>
      </c>
      <c r="D21095" t="s">
        <v>24006</v>
      </c>
    </row>
    <row r="21096" spans="2:5" x14ac:dyDescent="0.35">
      <c r="B21096" t="s">
        <v>20757</v>
      </c>
      <c r="C21096" t="s">
        <v>23984</v>
      </c>
      <c r="D21096" t="s">
        <v>20756</v>
      </c>
      <c r="E21096" t="s">
        <v>1028</v>
      </c>
    </row>
    <row r="21097" spans="2:5" x14ac:dyDescent="0.35">
      <c r="B21097" t="s">
        <v>24007</v>
      </c>
      <c r="C21097" t="s">
        <v>23984</v>
      </c>
    </row>
    <row r="21098" spans="2:5" x14ac:dyDescent="0.35">
      <c r="B21098" t="s">
        <v>20759</v>
      </c>
      <c r="C21098" t="s">
        <v>23984</v>
      </c>
      <c r="D21098" t="s">
        <v>20760</v>
      </c>
      <c r="E21098" t="s">
        <v>1028</v>
      </c>
    </row>
    <row r="21099" spans="2:5" x14ac:dyDescent="0.35">
      <c r="B21099" t="s">
        <v>287</v>
      </c>
      <c r="C21099" t="s">
        <v>23984</v>
      </c>
      <c r="D21099" t="s">
        <v>6168</v>
      </c>
      <c r="E21099" t="s">
        <v>1028</v>
      </c>
    </row>
    <row r="21100" spans="2:5" x14ac:dyDescent="0.35">
      <c r="B21100" t="s">
        <v>20761</v>
      </c>
      <c r="C21100" t="s">
        <v>23984</v>
      </c>
      <c r="D21100" t="s">
        <v>6168</v>
      </c>
      <c r="E21100" t="s">
        <v>1028</v>
      </c>
    </row>
    <row r="21101" spans="2:5" x14ac:dyDescent="0.35">
      <c r="B21101" t="s">
        <v>20762</v>
      </c>
      <c r="C21101" t="s">
        <v>23984</v>
      </c>
      <c r="D21101" t="s">
        <v>6168</v>
      </c>
      <c r="E21101" t="s">
        <v>1028</v>
      </c>
    </row>
    <row r="21102" spans="2:5" x14ac:dyDescent="0.35">
      <c r="B21102" t="s">
        <v>23640</v>
      </c>
      <c r="C21102" t="s">
        <v>23984</v>
      </c>
      <c r="D21102" t="s">
        <v>23641</v>
      </c>
      <c r="E21102" t="s">
        <v>1028</v>
      </c>
    </row>
    <row r="21103" spans="2:5" x14ac:dyDescent="0.35">
      <c r="B21103" t="s">
        <v>291</v>
      </c>
      <c r="C21103" t="s">
        <v>23984</v>
      </c>
      <c r="D21103" t="s">
        <v>23641</v>
      </c>
      <c r="E21103" t="s">
        <v>1028</v>
      </c>
    </row>
    <row r="21104" spans="2:5" x14ac:dyDescent="0.35">
      <c r="B21104" t="s">
        <v>295</v>
      </c>
      <c r="C21104" t="s">
        <v>23984</v>
      </c>
      <c r="D21104" t="s">
        <v>8107</v>
      </c>
      <c r="E21104" t="s">
        <v>1028</v>
      </c>
    </row>
    <row r="21105" spans="2:5" x14ac:dyDescent="0.35">
      <c r="B21105" t="s">
        <v>297</v>
      </c>
      <c r="C21105" t="s">
        <v>23984</v>
      </c>
      <c r="D21105" t="s">
        <v>8107</v>
      </c>
      <c r="E21105" t="s">
        <v>1028</v>
      </c>
    </row>
    <row r="21106" spans="2:5" x14ac:dyDescent="0.35">
      <c r="B21106" t="s">
        <v>24008</v>
      </c>
      <c r="C21106" t="s">
        <v>23984</v>
      </c>
    </row>
    <row r="21107" spans="2:5" x14ac:dyDescent="0.35">
      <c r="B21107" t="s">
        <v>24009</v>
      </c>
      <c r="C21107" t="s">
        <v>23984</v>
      </c>
    </row>
    <row r="21108" spans="2:5" x14ac:dyDescent="0.35">
      <c r="B21108" t="s">
        <v>20767</v>
      </c>
      <c r="C21108" t="s">
        <v>23984</v>
      </c>
      <c r="D21108" t="s">
        <v>3335</v>
      </c>
      <c r="E21108" t="s">
        <v>1028</v>
      </c>
    </row>
    <row r="21109" spans="2:5" x14ac:dyDescent="0.35">
      <c r="B21109" t="s">
        <v>301</v>
      </c>
      <c r="C21109" t="s">
        <v>23984</v>
      </c>
      <c r="D21109" t="s">
        <v>3338</v>
      </c>
      <c r="E21109" t="s">
        <v>1028</v>
      </c>
    </row>
    <row r="21110" spans="2:5" x14ac:dyDescent="0.35">
      <c r="B21110" t="s">
        <v>393</v>
      </c>
      <c r="C21110" t="s">
        <v>23984</v>
      </c>
      <c r="D21110" t="s">
        <v>8814</v>
      </c>
      <c r="E21110" t="s">
        <v>1028</v>
      </c>
    </row>
    <row r="21111" spans="2:5" x14ac:dyDescent="0.35">
      <c r="B21111" t="s">
        <v>21367</v>
      </c>
      <c r="C21111" t="s">
        <v>23984</v>
      </c>
    </row>
    <row r="21112" spans="2:5" x14ac:dyDescent="0.35">
      <c r="B21112" t="s">
        <v>21368</v>
      </c>
      <c r="C21112" t="s">
        <v>23984</v>
      </c>
    </row>
    <row r="21113" spans="2:5" x14ac:dyDescent="0.35">
      <c r="B21113" t="s">
        <v>21369</v>
      </c>
      <c r="C21113" t="s">
        <v>23984</v>
      </c>
    </row>
    <row r="21114" spans="2:5" x14ac:dyDescent="0.35">
      <c r="B21114" t="s">
        <v>264</v>
      </c>
      <c r="C21114" t="s">
        <v>23984</v>
      </c>
      <c r="D21114" t="s">
        <v>8836</v>
      </c>
    </row>
    <row r="21115" spans="2:5" x14ac:dyDescent="0.35">
      <c r="B21115" t="s">
        <v>24010</v>
      </c>
      <c r="C21115" t="s">
        <v>23984</v>
      </c>
      <c r="D21115" t="s">
        <v>24011</v>
      </c>
    </row>
    <row r="21116" spans="2:5" x14ac:dyDescent="0.35">
      <c r="B21116" t="s">
        <v>20774</v>
      </c>
      <c r="C21116" t="s">
        <v>23984</v>
      </c>
      <c r="D21116" t="s">
        <v>20775</v>
      </c>
    </row>
    <row r="21117" spans="2:5" x14ac:dyDescent="0.35">
      <c r="B21117" t="s">
        <v>24012</v>
      </c>
      <c r="C21117" t="s">
        <v>23984</v>
      </c>
    </row>
    <row r="21118" spans="2:5" x14ac:dyDescent="0.35">
      <c r="B21118" t="s">
        <v>20777</v>
      </c>
      <c r="C21118" t="s">
        <v>23984</v>
      </c>
      <c r="D21118" t="s">
        <v>8832</v>
      </c>
    </row>
    <row r="21119" spans="2:5" x14ac:dyDescent="0.35">
      <c r="B21119" t="s">
        <v>24013</v>
      </c>
      <c r="C21119" t="s">
        <v>23984</v>
      </c>
    </row>
    <row r="21120" spans="2:5" x14ac:dyDescent="0.35">
      <c r="B21120" t="s">
        <v>24014</v>
      </c>
      <c r="C21120" t="s">
        <v>23984</v>
      </c>
    </row>
    <row r="21121" spans="2:5" x14ac:dyDescent="0.35">
      <c r="B21121" t="s">
        <v>24015</v>
      </c>
      <c r="C21121" t="s">
        <v>23984</v>
      </c>
      <c r="D21121" t="s">
        <v>24016</v>
      </c>
    </row>
    <row r="21122" spans="2:5" x14ac:dyDescent="0.35">
      <c r="B21122" t="s">
        <v>24017</v>
      </c>
      <c r="C21122" t="s">
        <v>23984</v>
      </c>
      <c r="D21122" t="s">
        <v>24016</v>
      </c>
    </row>
    <row r="21123" spans="2:5" x14ac:dyDescent="0.35">
      <c r="B21123" t="s">
        <v>24018</v>
      </c>
      <c r="C21123" t="s">
        <v>23984</v>
      </c>
    </row>
    <row r="21124" spans="2:5" x14ac:dyDescent="0.35">
      <c r="B21124" t="s">
        <v>24019</v>
      </c>
      <c r="C21124" t="s">
        <v>23984</v>
      </c>
    </row>
    <row r="21125" spans="2:5" x14ac:dyDescent="0.35">
      <c r="B21125" t="s">
        <v>24020</v>
      </c>
      <c r="C21125" t="s">
        <v>23984</v>
      </c>
      <c r="D21125" t="s">
        <v>24021</v>
      </c>
    </row>
    <row r="21126" spans="2:5" x14ac:dyDescent="0.35">
      <c r="B21126" t="s">
        <v>24022</v>
      </c>
      <c r="C21126" t="s">
        <v>23984</v>
      </c>
    </row>
    <row r="21127" spans="2:5" x14ac:dyDescent="0.35">
      <c r="B21127" t="s">
        <v>24023</v>
      </c>
      <c r="C21127" t="s">
        <v>23984</v>
      </c>
    </row>
    <row r="21128" spans="2:5" x14ac:dyDescent="0.35">
      <c r="B21128" t="s">
        <v>24024</v>
      </c>
      <c r="C21128" t="s">
        <v>23984</v>
      </c>
      <c r="D21128" t="s">
        <v>8847</v>
      </c>
      <c r="E21128" t="s">
        <v>1050</v>
      </c>
    </row>
    <row r="21129" spans="2:5" x14ac:dyDescent="0.35">
      <c r="B21129" t="s">
        <v>24025</v>
      </c>
      <c r="C21129" t="s">
        <v>23984</v>
      </c>
      <c r="D21129" t="s">
        <v>8847</v>
      </c>
      <c r="E21129" t="s">
        <v>1050</v>
      </c>
    </row>
    <row r="21130" spans="2:5" x14ac:dyDescent="0.35">
      <c r="B21130" t="s">
        <v>24026</v>
      </c>
      <c r="C21130" t="s">
        <v>23984</v>
      </c>
    </row>
    <row r="21131" spans="2:5" x14ac:dyDescent="0.35">
      <c r="B21131" t="s">
        <v>21120</v>
      </c>
      <c r="C21131" t="s">
        <v>23984</v>
      </c>
      <c r="D21131" t="s">
        <v>8855</v>
      </c>
    </row>
    <row r="21132" spans="2:5" x14ac:dyDescent="0.35">
      <c r="B21132" t="s">
        <v>21121</v>
      </c>
      <c r="C21132" t="s">
        <v>23984</v>
      </c>
    </row>
    <row r="21133" spans="2:5" x14ac:dyDescent="0.35">
      <c r="B21133" t="s">
        <v>24027</v>
      </c>
      <c r="C21133" t="s">
        <v>23984</v>
      </c>
      <c r="D21133" t="s">
        <v>24028</v>
      </c>
    </row>
    <row r="21134" spans="2:5" x14ac:dyDescent="0.35">
      <c r="B21134" t="s">
        <v>20796</v>
      </c>
      <c r="C21134" t="s">
        <v>23984</v>
      </c>
      <c r="D21134" t="s">
        <v>20797</v>
      </c>
    </row>
    <row r="21135" spans="2:5" x14ac:dyDescent="0.35">
      <c r="B21135" t="s">
        <v>20798</v>
      </c>
      <c r="C21135" t="s">
        <v>23984</v>
      </c>
      <c r="D21135" t="s">
        <v>20799</v>
      </c>
    </row>
    <row r="21136" spans="2:5" x14ac:dyDescent="0.35">
      <c r="B21136" t="s">
        <v>24029</v>
      </c>
      <c r="C21136" t="s">
        <v>23984</v>
      </c>
      <c r="D21136" t="s">
        <v>20803</v>
      </c>
    </row>
    <row r="21137" spans="2:5" x14ac:dyDescent="0.35">
      <c r="B21137" t="s">
        <v>20802</v>
      </c>
      <c r="C21137" t="s">
        <v>23984</v>
      </c>
      <c r="D21137" t="s">
        <v>20803</v>
      </c>
    </row>
    <row r="21138" spans="2:5" x14ac:dyDescent="0.35">
      <c r="B21138" t="s">
        <v>20814</v>
      </c>
      <c r="C21138" t="s">
        <v>23984</v>
      </c>
      <c r="D21138" t="s">
        <v>20812</v>
      </c>
      <c r="E21138" t="s">
        <v>1048</v>
      </c>
    </row>
    <row r="21139" spans="2:5" x14ac:dyDescent="0.35">
      <c r="B21139" t="s">
        <v>20818</v>
      </c>
      <c r="C21139" t="s">
        <v>23984</v>
      </c>
      <c r="D21139" t="s">
        <v>8881</v>
      </c>
      <c r="E21139" t="s">
        <v>1059</v>
      </c>
    </row>
    <row r="21140" spans="2:5" x14ac:dyDescent="0.35">
      <c r="B21140" t="s">
        <v>800</v>
      </c>
      <c r="C21140" t="s">
        <v>23984</v>
      </c>
      <c r="D21140" t="s">
        <v>23708</v>
      </c>
      <c r="E21140" t="s">
        <v>1050</v>
      </c>
    </row>
    <row r="21141" spans="2:5" x14ac:dyDescent="0.35">
      <c r="B21141" t="s">
        <v>24030</v>
      </c>
      <c r="C21141" t="s">
        <v>23984</v>
      </c>
    </row>
    <row r="21142" spans="2:5" x14ac:dyDescent="0.35">
      <c r="B21142" t="s">
        <v>24031</v>
      </c>
      <c r="C21142" t="s">
        <v>23984</v>
      </c>
      <c r="D21142" t="s">
        <v>24032</v>
      </c>
      <c r="E21142" t="s">
        <v>1032</v>
      </c>
    </row>
    <row r="21143" spans="2:5" x14ac:dyDescent="0.35">
      <c r="B21143" t="s">
        <v>24033</v>
      </c>
      <c r="C21143" t="s">
        <v>23984</v>
      </c>
    </row>
    <row r="21144" spans="2:5" x14ac:dyDescent="0.35">
      <c r="B21144" t="s">
        <v>24034</v>
      </c>
      <c r="C21144" t="s">
        <v>23984</v>
      </c>
    </row>
    <row r="21145" spans="2:5" x14ac:dyDescent="0.35">
      <c r="B21145" t="s">
        <v>6839</v>
      </c>
      <c r="C21145" t="s">
        <v>23984</v>
      </c>
      <c r="D21145" t="s">
        <v>8298</v>
      </c>
    </row>
    <row r="21146" spans="2:5" x14ac:dyDescent="0.35">
      <c r="B21146" t="s">
        <v>24035</v>
      </c>
      <c r="C21146" t="s">
        <v>23984</v>
      </c>
      <c r="D21146" t="s">
        <v>24036</v>
      </c>
      <c r="E21146" t="s">
        <v>1028</v>
      </c>
    </row>
    <row r="21147" spans="2:5" x14ac:dyDescent="0.35">
      <c r="B21147" t="s">
        <v>20827</v>
      </c>
      <c r="C21147" t="s">
        <v>23984</v>
      </c>
      <c r="D21147" t="s">
        <v>20828</v>
      </c>
    </row>
    <row r="21148" spans="2:5" x14ac:dyDescent="0.35">
      <c r="B21148" t="s">
        <v>24037</v>
      </c>
      <c r="C21148" t="s">
        <v>23984</v>
      </c>
    </row>
    <row r="21149" spans="2:5" x14ac:dyDescent="0.35">
      <c r="B21149" t="s">
        <v>20832</v>
      </c>
      <c r="C21149" t="s">
        <v>23984</v>
      </c>
      <c r="D21149" t="s">
        <v>20833</v>
      </c>
    </row>
    <row r="21150" spans="2:5" x14ac:dyDescent="0.35">
      <c r="B21150" t="s">
        <v>24038</v>
      </c>
      <c r="C21150" t="s">
        <v>23984</v>
      </c>
    </row>
    <row r="21151" spans="2:5" x14ac:dyDescent="0.35">
      <c r="B21151" t="s">
        <v>24039</v>
      </c>
      <c r="C21151" t="s">
        <v>23984</v>
      </c>
    </row>
    <row r="21152" spans="2:5" x14ac:dyDescent="0.35">
      <c r="B21152" t="s">
        <v>24040</v>
      </c>
      <c r="C21152" t="s">
        <v>23984</v>
      </c>
      <c r="D21152" t="s">
        <v>23732</v>
      </c>
    </row>
    <row r="21153" spans="2:5" x14ac:dyDescent="0.35">
      <c r="B21153" t="s">
        <v>24041</v>
      </c>
      <c r="C21153" t="s">
        <v>23984</v>
      </c>
      <c r="D21153" t="s">
        <v>23732</v>
      </c>
    </row>
    <row r="21154" spans="2:5" x14ac:dyDescent="0.35">
      <c r="B21154" t="s">
        <v>20842</v>
      </c>
      <c r="C21154" t="s">
        <v>23984</v>
      </c>
    </row>
    <row r="21155" spans="2:5" x14ac:dyDescent="0.35">
      <c r="B21155" t="s">
        <v>24042</v>
      </c>
      <c r="C21155" t="s">
        <v>23984</v>
      </c>
      <c r="D21155" t="s">
        <v>24043</v>
      </c>
      <c r="E21155" t="s">
        <v>1041</v>
      </c>
    </row>
    <row r="21156" spans="2:5" x14ac:dyDescent="0.35">
      <c r="B21156" t="s">
        <v>24044</v>
      </c>
      <c r="C21156" t="s">
        <v>23984</v>
      </c>
      <c r="D21156" t="s">
        <v>24045</v>
      </c>
    </row>
    <row r="21157" spans="2:5" x14ac:dyDescent="0.35">
      <c r="B21157" t="s">
        <v>24046</v>
      </c>
      <c r="C21157" t="s">
        <v>23984</v>
      </c>
      <c r="D21157" t="s">
        <v>24047</v>
      </c>
      <c r="E21157" t="s">
        <v>1028</v>
      </c>
    </row>
    <row r="21158" spans="2:5" x14ac:dyDescent="0.35">
      <c r="B21158" t="s">
        <v>20883</v>
      </c>
      <c r="C21158" t="s">
        <v>23984</v>
      </c>
      <c r="D21158" t="s">
        <v>3711</v>
      </c>
      <c r="E21158" t="s">
        <v>1041</v>
      </c>
    </row>
    <row r="21159" spans="2:5" x14ac:dyDescent="0.35">
      <c r="B21159" t="s">
        <v>24048</v>
      </c>
      <c r="C21159" t="s">
        <v>23984</v>
      </c>
    </row>
    <row r="21160" spans="2:5" x14ac:dyDescent="0.35">
      <c r="B21160" t="s">
        <v>21447</v>
      </c>
      <c r="C21160" t="s">
        <v>23984</v>
      </c>
    </row>
    <row r="21161" spans="2:5" x14ac:dyDescent="0.35">
      <c r="B21161" t="s">
        <v>18111</v>
      </c>
      <c r="C21161" t="s">
        <v>23984</v>
      </c>
      <c r="D21161" t="s">
        <v>8990</v>
      </c>
    </row>
    <row r="21162" spans="2:5" x14ac:dyDescent="0.35">
      <c r="B21162" t="s">
        <v>277</v>
      </c>
      <c r="C21162" t="s">
        <v>23984</v>
      </c>
      <c r="D21162" t="s">
        <v>8990</v>
      </c>
    </row>
    <row r="21163" spans="2:5" x14ac:dyDescent="0.35">
      <c r="B21163" t="s">
        <v>21160</v>
      </c>
      <c r="C21163" t="s">
        <v>23984</v>
      </c>
      <c r="D21163" t="s">
        <v>8990</v>
      </c>
    </row>
    <row r="21164" spans="2:5" x14ac:dyDescent="0.35">
      <c r="B21164" t="s">
        <v>24049</v>
      </c>
      <c r="C21164" t="s">
        <v>23984</v>
      </c>
    </row>
    <row r="21165" spans="2:5" x14ac:dyDescent="0.35">
      <c r="B21165" t="s">
        <v>24050</v>
      </c>
      <c r="C21165" t="s">
        <v>23984</v>
      </c>
      <c r="D21165" t="s">
        <v>24051</v>
      </c>
    </row>
    <row r="21166" spans="2:5" x14ac:dyDescent="0.35">
      <c r="B21166" t="s">
        <v>18325</v>
      </c>
      <c r="C21166" t="s">
        <v>23984</v>
      </c>
      <c r="D21166" t="s">
        <v>19952</v>
      </c>
      <c r="E21166" t="s">
        <v>1028</v>
      </c>
    </row>
    <row r="21167" spans="2:5" x14ac:dyDescent="0.35">
      <c r="B21167" t="s">
        <v>20895</v>
      </c>
      <c r="C21167" t="s">
        <v>23984</v>
      </c>
      <c r="D21167" t="s">
        <v>20896</v>
      </c>
    </row>
    <row r="21168" spans="2:5" x14ac:dyDescent="0.35">
      <c r="B21168" t="s">
        <v>24052</v>
      </c>
      <c r="C21168" t="s">
        <v>23984</v>
      </c>
    </row>
    <row r="21169" spans="2:5" x14ac:dyDescent="0.35">
      <c r="B21169" t="s">
        <v>20901</v>
      </c>
      <c r="C21169" t="s">
        <v>23984</v>
      </c>
    </row>
    <row r="21170" spans="2:5" x14ac:dyDescent="0.35">
      <c r="B21170" t="s">
        <v>24053</v>
      </c>
      <c r="C21170" t="s">
        <v>23984</v>
      </c>
    </row>
    <row r="21171" spans="2:5" x14ac:dyDescent="0.35">
      <c r="B21171" t="s">
        <v>24054</v>
      </c>
      <c r="C21171" t="s">
        <v>23984</v>
      </c>
      <c r="D21171" t="s">
        <v>24055</v>
      </c>
      <c r="E21171" t="s">
        <v>1041</v>
      </c>
    </row>
    <row r="21172" spans="2:5" x14ac:dyDescent="0.35">
      <c r="B21172" t="s">
        <v>24056</v>
      </c>
      <c r="C21172" t="s">
        <v>23984</v>
      </c>
      <c r="D21172" t="s">
        <v>3053</v>
      </c>
      <c r="E21172" t="s">
        <v>1057</v>
      </c>
    </row>
    <row r="21173" spans="2:5" x14ac:dyDescent="0.35">
      <c r="B21173" t="s">
        <v>20905</v>
      </c>
      <c r="C21173" t="s">
        <v>23984</v>
      </c>
      <c r="D21173" t="s">
        <v>20906</v>
      </c>
    </row>
    <row r="21174" spans="2:5" x14ac:dyDescent="0.35">
      <c r="B21174" t="s">
        <v>24057</v>
      </c>
      <c r="C21174" t="s">
        <v>23984</v>
      </c>
    </row>
    <row r="21175" spans="2:5" x14ac:dyDescent="0.35">
      <c r="B21175" t="s">
        <v>24058</v>
      </c>
      <c r="C21175" t="s">
        <v>23984</v>
      </c>
    </row>
    <row r="21176" spans="2:5" x14ac:dyDescent="0.35">
      <c r="B21176" t="s">
        <v>24059</v>
      </c>
      <c r="C21176" t="s">
        <v>23984</v>
      </c>
      <c r="D21176" t="s">
        <v>9032</v>
      </c>
      <c r="E21176" t="s">
        <v>1059</v>
      </c>
    </row>
    <row r="21177" spans="2:5" x14ac:dyDescent="0.35">
      <c r="B21177" t="s">
        <v>24060</v>
      </c>
      <c r="C21177" t="s">
        <v>23984</v>
      </c>
      <c r="D21177" t="s">
        <v>9032</v>
      </c>
      <c r="E21177" t="s">
        <v>1059</v>
      </c>
    </row>
    <row r="21178" spans="2:5" x14ac:dyDescent="0.35">
      <c r="B21178" t="s">
        <v>24061</v>
      </c>
      <c r="C21178" t="s">
        <v>23984</v>
      </c>
      <c r="D21178" t="s">
        <v>9032</v>
      </c>
      <c r="E21178" t="s">
        <v>1059</v>
      </c>
    </row>
    <row r="21179" spans="2:5" x14ac:dyDescent="0.35">
      <c r="B21179" t="s">
        <v>9033</v>
      </c>
      <c r="C21179" t="s">
        <v>23984</v>
      </c>
      <c r="D21179" t="s">
        <v>9032</v>
      </c>
      <c r="E21179" t="s">
        <v>1059</v>
      </c>
    </row>
    <row r="21180" spans="2:5" x14ac:dyDescent="0.35">
      <c r="B21180" t="s">
        <v>9045</v>
      </c>
      <c r="C21180" t="s">
        <v>23984</v>
      </c>
      <c r="D21180" t="s">
        <v>9032</v>
      </c>
      <c r="E21180" t="s">
        <v>1059</v>
      </c>
    </row>
    <row r="21181" spans="2:5" x14ac:dyDescent="0.35">
      <c r="B21181" t="s">
        <v>9046</v>
      </c>
      <c r="C21181" t="s">
        <v>23984</v>
      </c>
      <c r="D21181" t="s">
        <v>9032</v>
      </c>
      <c r="E21181" t="s">
        <v>1059</v>
      </c>
    </row>
    <row r="21182" spans="2:5" x14ac:dyDescent="0.35">
      <c r="B21182" t="s">
        <v>18547</v>
      </c>
      <c r="C21182" t="s">
        <v>23984</v>
      </c>
      <c r="D21182" t="s">
        <v>9048</v>
      </c>
    </row>
    <row r="21183" spans="2:5" x14ac:dyDescent="0.35">
      <c r="B21183" t="s">
        <v>983</v>
      </c>
      <c r="C21183" t="s">
        <v>23984</v>
      </c>
      <c r="D21183" t="s">
        <v>9048</v>
      </c>
    </row>
    <row r="21184" spans="2:5" x14ac:dyDescent="0.35">
      <c r="B21184" t="s">
        <v>236</v>
      </c>
      <c r="C21184" t="s">
        <v>23984</v>
      </c>
      <c r="D21184" t="s">
        <v>9048</v>
      </c>
    </row>
    <row r="21185" spans="2:5" x14ac:dyDescent="0.35">
      <c r="B21185" t="s">
        <v>239</v>
      </c>
      <c r="C21185" t="s">
        <v>23984</v>
      </c>
      <c r="D21185" t="s">
        <v>9048</v>
      </c>
    </row>
    <row r="21186" spans="2:5" x14ac:dyDescent="0.35">
      <c r="B21186" t="s">
        <v>24062</v>
      </c>
      <c r="C21186" t="s">
        <v>23984</v>
      </c>
      <c r="D21186" t="s">
        <v>9051</v>
      </c>
      <c r="E21186" t="s">
        <v>1059</v>
      </c>
    </row>
    <row r="21187" spans="2:5" x14ac:dyDescent="0.35">
      <c r="B21187" t="s">
        <v>24063</v>
      </c>
      <c r="C21187" t="s">
        <v>23984</v>
      </c>
      <c r="D21187" t="s">
        <v>24064</v>
      </c>
    </row>
    <row r="21188" spans="2:5" x14ac:dyDescent="0.35">
      <c r="B21188" t="s">
        <v>20926</v>
      </c>
      <c r="C21188" t="s">
        <v>23984</v>
      </c>
      <c r="D21188" t="s">
        <v>20927</v>
      </c>
    </row>
    <row r="21189" spans="2:5" x14ac:dyDescent="0.35">
      <c r="B21189" t="s">
        <v>24065</v>
      </c>
      <c r="C21189" t="s">
        <v>23984</v>
      </c>
    </row>
    <row r="21190" spans="2:5" x14ac:dyDescent="0.35">
      <c r="B21190" t="s">
        <v>24066</v>
      </c>
      <c r="C21190" t="s">
        <v>23984</v>
      </c>
      <c r="D21190" t="s">
        <v>3587</v>
      </c>
      <c r="E21190" t="s">
        <v>1105</v>
      </c>
    </row>
    <row r="21191" spans="2:5" x14ac:dyDescent="0.35">
      <c r="B21191" t="s">
        <v>24067</v>
      </c>
      <c r="C21191" t="s">
        <v>23984</v>
      </c>
      <c r="D21191" t="s">
        <v>24068</v>
      </c>
      <c r="E21191" t="s">
        <v>1041</v>
      </c>
    </row>
    <row r="21192" spans="2:5" x14ac:dyDescent="0.35">
      <c r="B21192" t="s">
        <v>24069</v>
      </c>
      <c r="C21192" t="s">
        <v>23984</v>
      </c>
      <c r="D21192" t="s">
        <v>24068</v>
      </c>
      <c r="E21192" t="s">
        <v>1041</v>
      </c>
    </row>
    <row r="21193" spans="2:5" x14ac:dyDescent="0.35">
      <c r="B21193" t="s">
        <v>24070</v>
      </c>
      <c r="C21193" t="s">
        <v>23984</v>
      </c>
      <c r="D21193" t="s">
        <v>24071</v>
      </c>
    </row>
    <row r="21194" spans="2:5" x14ac:dyDescent="0.35">
      <c r="B21194" t="s">
        <v>24072</v>
      </c>
      <c r="C21194" t="s">
        <v>23984</v>
      </c>
    </row>
    <row r="21195" spans="2:5" x14ac:dyDescent="0.35">
      <c r="B21195" t="s">
        <v>24073</v>
      </c>
      <c r="C21195" t="s">
        <v>23984</v>
      </c>
    </row>
    <row r="21196" spans="2:5" x14ac:dyDescent="0.35">
      <c r="B21196" t="s">
        <v>24074</v>
      </c>
      <c r="C21196" t="s">
        <v>23984</v>
      </c>
    </row>
    <row r="21197" spans="2:5" x14ac:dyDescent="0.35">
      <c r="B21197" t="s">
        <v>24075</v>
      </c>
      <c r="C21197" t="s">
        <v>23984</v>
      </c>
    </row>
    <row r="21198" spans="2:5" x14ac:dyDescent="0.35">
      <c r="B21198" t="s">
        <v>24076</v>
      </c>
      <c r="C21198" t="s">
        <v>23984</v>
      </c>
    </row>
    <row r="21199" spans="2:5" x14ac:dyDescent="0.35">
      <c r="B21199" t="s">
        <v>24077</v>
      </c>
      <c r="C21199" t="s">
        <v>23984</v>
      </c>
      <c r="D21199" t="s">
        <v>24078</v>
      </c>
    </row>
    <row r="21200" spans="2:5" x14ac:dyDescent="0.35">
      <c r="B21200" t="s">
        <v>24079</v>
      </c>
      <c r="C21200" t="s">
        <v>23984</v>
      </c>
    </row>
    <row r="21201" spans="2:5" x14ac:dyDescent="0.35">
      <c r="B21201" t="s">
        <v>20935</v>
      </c>
      <c r="C21201" t="s">
        <v>23984</v>
      </c>
      <c r="D21201" t="s">
        <v>20936</v>
      </c>
    </row>
    <row r="21202" spans="2:5" x14ac:dyDescent="0.35">
      <c r="B21202" t="s">
        <v>102</v>
      </c>
      <c r="C21202" t="s">
        <v>23984</v>
      </c>
      <c r="D21202" t="s">
        <v>24080</v>
      </c>
    </row>
    <row r="21203" spans="2:5" x14ac:dyDescent="0.35">
      <c r="B21203" t="s">
        <v>24081</v>
      </c>
      <c r="C21203" t="s">
        <v>23984</v>
      </c>
    </row>
    <row r="21204" spans="2:5" x14ac:dyDescent="0.35">
      <c r="B21204" t="s">
        <v>24082</v>
      </c>
      <c r="C21204" t="s">
        <v>23984</v>
      </c>
      <c r="D21204" t="s">
        <v>24083</v>
      </c>
    </row>
    <row r="21205" spans="2:5" x14ac:dyDescent="0.35">
      <c r="B21205" t="s">
        <v>24084</v>
      </c>
      <c r="C21205" t="s">
        <v>23984</v>
      </c>
      <c r="D21205" t="s">
        <v>24083</v>
      </c>
    </row>
    <row r="21206" spans="2:5" x14ac:dyDescent="0.35">
      <c r="B21206" t="s">
        <v>24085</v>
      </c>
      <c r="C21206" t="s">
        <v>23984</v>
      </c>
    </row>
    <row r="21207" spans="2:5" x14ac:dyDescent="0.35">
      <c r="B21207" t="s">
        <v>94</v>
      </c>
      <c r="C21207" t="s">
        <v>23984</v>
      </c>
      <c r="D21207" t="s">
        <v>24086</v>
      </c>
      <c r="E21207" t="s">
        <v>1057</v>
      </c>
    </row>
    <row r="21208" spans="2:5" x14ac:dyDescent="0.35">
      <c r="B21208" t="s">
        <v>24087</v>
      </c>
      <c r="C21208" t="s">
        <v>23984</v>
      </c>
      <c r="D21208" t="s">
        <v>24088</v>
      </c>
      <c r="E21208" t="s">
        <v>1057</v>
      </c>
    </row>
    <row r="21209" spans="2:5" x14ac:dyDescent="0.35">
      <c r="B21209" t="s">
        <v>24089</v>
      </c>
      <c r="C21209" t="s">
        <v>23984</v>
      </c>
      <c r="D21209" t="s">
        <v>24088</v>
      </c>
      <c r="E21209" t="s">
        <v>1057</v>
      </c>
    </row>
    <row r="21210" spans="2:5" x14ac:dyDescent="0.35">
      <c r="B21210" t="s">
        <v>24090</v>
      </c>
      <c r="C21210" t="s">
        <v>23984</v>
      </c>
      <c r="D21210" t="s">
        <v>24088</v>
      </c>
      <c r="E21210" t="s">
        <v>1057</v>
      </c>
    </row>
    <row r="21211" spans="2:5" x14ac:dyDescent="0.35">
      <c r="B21211" t="s">
        <v>20943</v>
      </c>
      <c r="C21211" t="s">
        <v>23984</v>
      </c>
      <c r="D21211" t="s">
        <v>20944</v>
      </c>
    </row>
    <row r="21212" spans="2:5" x14ac:dyDescent="0.35">
      <c r="B21212" t="s">
        <v>24091</v>
      </c>
      <c r="C21212" t="s">
        <v>23984</v>
      </c>
    </row>
    <row r="21213" spans="2:5" x14ac:dyDescent="0.35">
      <c r="B21213" t="s">
        <v>24092</v>
      </c>
      <c r="C21213" t="s">
        <v>23984</v>
      </c>
      <c r="D21213" t="s">
        <v>24093</v>
      </c>
      <c r="E21213" t="s">
        <v>1041</v>
      </c>
    </row>
    <row r="21214" spans="2:5" x14ac:dyDescent="0.35">
      <c r="B21214" t="s">
        <v>24094</v>
      </c>
      <c r="C21214" t="s">
        <v>23984</v>
      </c>
    </row>
    <row r="21215" spans="2:5" x14ac:dyDescent="0.35">
      <c r="B21215" t="s">
        <v>21198</v>
      </c>
      <c r="C21215" t="s">
        <v>23984</v>
      </c>
    </row>
    <row r="21216" spans="2:5" x14ac:dyDescent="0.35">
      <c r="B21216" t="s">
        <v>21504</v>
      </c>
      <c r="C21216" t="s">
        <v>23984</v>
      </c>
      <c r="D21216" t="s">
        <v>9133</v>
      </c>
    </row>
    <row r="21217" spans="2:5" x14ac:dyDescent="0.35">
      <c r="B21217" t="s">
        <v>24095</v>
      </c>
      <c r="C21217" t="s">
        <v>23984</v>
      </c>
      <c r="D21217" t="s">
        <v>24096</v>
      </c>
    </row>
    <row r="21218" spans="2:5" x14ac:dyDescent="0.35">
      <c r="B21218" t="s">
        <v>24097</v>
      </c>
      <c r="C21218" t="s">
        <v>23984</v>
      </c>
    </row>
    <row r="21219" spans="2:5" x14ac:dyDescent="0.35">
      <c r="B21219" t="s">
        <v>24098</v>
      </c>
      <c r="C21219" t="s">
        <v>23984</v>
      </c>
      <c r="D21219" t="s">
        <v>24099</v>
      </c>
    </row>
    <row r="21220" spans="2:5" x14ac:dyDescent="0.35">
      <c r="B21220" t="s">
        <v>24100</v>
      </c>
      <c r="C21220" t="s">
        <v>23984</v>
      </c>
    </row>
    <row r="21221" spans="2:5" x14ac:dyDescent="0.35">
      <c r="B21221" t="s">
        <v>24101</v>
      </c>
      <c r="C21221" t="s">
        <v>23984</v>
      </c>
    </row>
    <row r="21222" spans="2:5" x14ac:dyDescent="0.35">
      <c r="B21222" t="s">
        <v>24102</v>
      </c>
      <c r="C21222" t="s">
        <v>24103</v>
      </c>
      <c r="D21222" t="s">
        <v>24104</v>
      </c>
    </row>
    <row r="21223" spans="2:5" x14ac:dyDescent="0.35">
      <c r="B21223" t="s">
        <v>24105</v>
      </c>
      <c r="C21223" t="s">
        <v>24103</v>
      </c>
      <c r="D21223" t="s">
        <v>24104</v>
      </c>
    </row>
    <row r="21224" spans="2:5" x14ac:dyDescent="0.35">
      <c r="B21224" t="s">
        <v>24106</v>
      </c>
      <c r="C21224" t="s">
        <v>24103</v>
      </c>
      <c r="D21224" t="s">
        <v>21357</v>
      </c>
      <c r="E21224" t="s">
        <v>1028</v>
      </c>
    </row>
    <row r="21225" spans="2:5" x14ac:dyDescent="0.35">
      <c r="B21225" t="s">
        <v>24107</v>
      </c>
      <c r="C21225" t="s">
        <v>24103</v>
      </c>
      <c r="D21225" t="s">
        <v>8836</v>
      </c>
    </row>
    <row r="21226" spans="2:5" x14ac:dyDescent="0.35">
      <c r="B21226" t="s">
        <v>21363</v>
      </c>
      <c r="C21226" t="s">
        <v>24103</v>
      </c>
      <c r="D21226" t="s">
        <v>8836</v>
      </c>
    </row>
    <row r="21227" spans="2:5" x14ac:dyDescent="0.35">
      <c r="B21227" t="s">
        <v>24108</v>
      </c>
      <c r="C21227" t="s">
        <v>24103</v>
      </c>
      <c r="D21227" t="s">
        <v>8836</v>
      </c>
    </row>
    <row r="21228" spans="2:5" x14ac:dyDescent="0.35">
      <c r="B21228" t="s">
        <v>21364</v>
      </c>
      <c r="C21228" t="s">
        <v>24103</v>
      </c>
      <c r="D21228" t="s">
        <v>8836</v>
      </c>
    </row>
    <row r="21229" spans="2:5" x14ac:dyDescent="0.35">
      <c r="B21229" t="s">
        <v>21365</v>
      </c>
      <c r="C21229" t="s">
        <v>24103</v>
      </c>
      <c r="D21229" t="s">
        <v>8836</v>
      </c>
    </row>
    <row r="21230" spans="2:5" x14ac:dyDescent="0.35">
      <c r="B21230" t="s">
        <v>24109</v>
      </c>
      <c r="C21230" t="s">
        <v>24103</v>
      </c>
      <c r="D21230" t="s">
        <v>8836</v>
      </c>
    </row>
    <row r="21231" spans="2:5" x14ac:dyDescent="0.35">
      <c r="B21231" t="s">
        <v>21366</v>
      </c>
      <c r="C21231" t="s">
        <v>24103</v>
      </c>
    </row>
    <row r="21232" spans="2:5" x14ac:dyDescent="0.35">
      <c r="B21232" t="s">
        <v>21367</v>
      </c>
      <c r="C21232" t="s">
        <v>24103</v>
      </c>
    </row>
    <row r="21233" spans="2:4" x14ac:dyDescent="0.35">
      <c r="B21233" t="s">
        <v>21368</v>
      </c>
      <c r="C21233" t="s">
        <v>24103</v>
      </c>
    </row>
    <row r="21234" spans="2:4" x14ac:dyDescent="0.35">
      <c r="B21234" t="s">
        <v>21369</v>
      </c>
      <c r="C21234" t="s">
        <v>24103</v>
      </c>
    </row>
    <row r="21235" spans="2:4" x14ac:dyDescent="0.35">
      <c r="B21235" t="s">
        <v>264</v>
      </c>
      <c r="C21235" t="s">
        <v>24103</v>
      </c>
      <c r="D21235" t="s">
        <v>8836</v>
      </c>
    </row>
    <row r="21236" spans="2:4" x14ac:dyDescent="0.35">
      <c r="B21236" t="s">
        <v>24110</v>
      </c>
      <c r="C21236" t="s">
        <v>24103</v>
      </c>
    </row>
    <row r="21237" spans="2:4" x14ac:dyDescent="0.35">
      <c r="B21237" t="s">
        <v>24111</v>
      </c>
      <c r="C21237" t="s">
        <v>24103</v>
      </c>
      <c r="D21237" t="s">
        <v>19753</v>
      </c>
    </row>
    <row r="21238" spans="2:4" x14ac:dyDescent="0.35">
      <c r="B21238" t="s">
        <v>24112</v>
      </c>
      <c r="C21238" t="s">
        <v>24103</v>
      </c>
      <c r="D21238" t="s">
        <v>19753</v>
      </c>
    </row>
    <row r="21239" spans="2:4" x14ac:dyDescent="0.35">
      <c r="B21239" t="s">
        <v>21370</v>
      </c>
      <c r="C21239" t="s">
        <v>24103</v>
      </c>
      <c r="D21239" t="s">
        <v>19753</v>
      </c>
    </row>
    <row r="21240" spans="2:4" x14ac:dyDescent="0.35">
      <c r="B21240" t="s">
        <v>24113</v>
      </c>
      <c r="C21240" t="s">
        <v>24103</v>
      </c>
      <c r="D21240" t="s">
        <v>19753</v>
      </c>
    </row>
    <row r="21241" spans="2:4" x14ac:dyDescent="0.35">
      <c r="B21241" t="s">
        <v>24114</v>
      </c>
      <c r="C21241" t="s">
        <v>24103</v>
      </c>
      <c r="D21241" t="s">
        <v>19753</v>
      </c>
    </row>
    <row r="21242" spans="2:4" x14ac:dyDescent="0.35">
      <c r="B21242" t="s">
        <v>24115</v>
      </c>
      <c r="C21242" t="s">
        <v>24103</v>
      </c>
      <c r="D21242" t="s">
        <v>19753</v>
      </c>
    </row>
    <row r="21243" spans="2:4" x14ac:dyDescent="0.35">
      <c r="B21243" t="s">
        <v>24116</v>
      </c>
      <c r="C21243" t="s">
        <v>24103</v>
      </c>
      <c r="D21243" t="s">
        <v>19753</v>
      </c>
    </row>
    <row r="21244" spans="2:4" x14ac:dyDescent="0.35">
      <c r="B21244" t="s">
        <v>21372</v>
      </c>
      <c r="C21244" t="s">
        <v>24103</v>
      </c>
      <c r="D21244" t="s">
        <v>19753</v>
      </c>
    </row>
    <row r="21245" spans="2:4" x14ac:dyDescent="0.35">
      <c r="B21245" t="s">
        <v>24117</v>
      </c>
      <c r="C21245" t="s">
        <v>24103</v>
      </c>
      <c r="D21245" t="s">
        <v>19753</v>
      </c>
    </row>
    <row r="21246" spans="2:4" x14ac:dyDescent="0.35">
      <c r="B21246" t="s">
        <v>21373</v>
      </c>
      <c r="C21246" t="s">
        <v>24103</v>
      </c>
      <c r="D21246" t="s">
        <v>19753</v>
      </c>
    </row>
    <row r="21247" spans="2:4" x14ac:dyDescent="0.35">
      <c r="B21247" t="s">
        <v>21113</v>
      </c>
      <c r="C21247" t="s">
        <v>24103</v>
      </c>
      <c r="D21247" t="s">
        <v>19753</v>
      </c>
    </row>
    <row r="21248" spans="2:4" x14ac:dyDescent="0.35">
      <c r="B21248" t="s">
        <v>988</v>
      </c>
      <c r="C21248" t="s">
        <v>24103</v>
      </c>
      <c r="D21248" t="s">
        <v>19753</v>
      </c>
    </row>
    <row r="21249" spans="2:4" x14ac:dyDescent="0.35">
      <c r="B21249" t="s">
        <v>24118</v>
      </c>
      <c r="C21249" t="s">
        <v>24103</v>
      </c>
      <c r="D21249" t="s">
        <v>21316</v>
      </c>
    </row>
    <row r="21250" spans="2:4" x14ac:dyDescent="0.35">
      <c r="B21250" t="s">
        <v>24119</v>
      </c>
      <c r="C21250" t="s">
        <v>24103</v>
      </c>
      <c r="D21250" t="s">
        <v>21316</v>
      </c>
    </row>
    <row r="21251" spans="2:4" x14ac:dyDescent="0.35">
      <c r="B21251" t="s">
        <v>24120</v>
      </c>
      <c r="C21251" t="s">
        <v>24103</v>
      </c>
      <c r="D21251" t="s">
        <v>21316</v>
      </c>
    </row>
    <row r="21252" spans="2:4" x14ac:dyDescent="0.35">
      <c r="B21252" t="s">
        <v>24121</v>
      </c>
      <c r="C21252" t="s">
        <v>24103</v>
      </c>
      <c r="D21252" t="s">
        <v>21316</v>
      </c>
    </row>
    <row r="21253" spans="2:4" x14ac:dyDescent="0.35">
      <c r="B21253" t="s">
        <v>24122</v>
      </c>
      <c r="C21253" t="s">
        <v>24103</v>
      </c>
      <c r="D21253" t="s">
        <v>21316</v>
      </c>
    </row>
    <row r="21254" spans="2:4" x14ac:dyDescent="0.35">
      <c r="B21254" t="s">
        <v>21233</v>
      </c>
      <c r="C21254" t="s">
        <v>24103</v>
      </c>
      <c r="D21254" t="s">
        <v>21316</v>
      </c>
    </row>
    <row r="21255" spans="2:4" x14ac:dyDescent="0.35">
      <c r="B21255" t="s">
        <v>21234</v>
      </c>
      <c r="C21255" t="s">
        <v>24103</v>
      </c>
      <c r="D21255" t="s">
        <v>21316</v>
      </c>
    </row>
    <row r="21256" spans="2:4" x14ac:dyDescent="0.35">
      <c r="B21256" t="s">
        <v>24123</v>
      </c>
      <c r="C21256" t="s">
        <v>24103</v>
      </c>
      <c r="D21256" t="s">
        <v>21316</v>
      </c>
    </row>
    <row r="21257" spans="2:4" x14ac:dyDescent="0.35">
      <c r="B21257" t="s">
        <v>24124</v>
      </c>
      <c r="C21257" t="s">
        <v>24103</v>
      </c>
      <c r="D21257" t="s">
        <v>21316</v>
      </c>
    </row>
    <row r="21258" spans="2:4" x14ac:dyDescent="0.35">
      <c r="B21258" t="s">
        <v>24125</v>
      </c>
      <c r="C21258" t="s">
        <v>24103</v>
      </c>
      <c r="D21258" t="s">
        <v>21316</v>
      </c>
    </row>
    <row r="21259" spans="2:4" x14ac:dyDescent="0.35">
      <c r="B21259" t="s">
        <v>24126</v>
      </c>
      <c r="C21259" t="s">
        <v>24103</v>
      </c>
      <c r="D21259" t="s">
        <v>21316</v>
      </c>
    </row>
    <row r="21260" spans="2:4" x14ac:dyDescent="0.35">
      <c r="B21260" t="s">
        <v>24127</v>
      </c>
      <c r="C21260" t="s">
        <v>24103</v>
      </c>
    </row>
    <row r="21261" spans="2:4" x14ac:dyDescent="0.35">
      <c r="B21261" t="s">
        <v>24128</v>
      </c>
      <c r="C21261" t="s">
        <v>24103</v>
      </c>
      <c r="D21261" t="s">
        <v>21316</v>
      </c>
    </row>
    <row r="21262" spans="2:4" x14ac:dyDescent="0.35">
      <c r="B21262" t="s">
        <v>24129</v>
      </c>
      <c r="C21262" t="s">
        <v>24103</v>
      </c>
      <c r="D21262" t="s">
        <v>21316</v>
      </c>
    </row>
    <row r="21263" spans="2:4" x14ac:dyDescent="0.35">
      <c r="B21263" t="s">
        <v>21235</v>
      </c>
      <c r="C21263" t="s">
        <v>24103</v>
      </c>
      <c r="D21263" t="s">
        <v>21316</v>
      </c>
    </row>
    <row r="21264" spans="2:4" x14ac:dyDescent="0.35">
      <c r="B21264" t="s">
        <v>24130</v>
      </c>
      <c r="C21264" t="s">
        <v>24103</v>
      </c>
    </row>
    <row r="21265" spans="2:4" x14ac:dyDescent="0.35">
      <c r="B21265" t="s">
        <v>24131</v>
      </c>
      <c r="C21265" t="s">
        <v>24103</v>
      </c>
      <c r="D21265" t="s">
        <v>21316</v>
      </c>
    </row>
    <row r="21266" spans="2:4" x14ac:dyDescent="0.35">
      <c r="B21266" t="s">
        <v>24132</v>
      </c>
      <c r="C21266" t="s">
        <v>24103</v>
      </c>
      <c r="D21266" t="s">
        <v>21316</v>
      </c>
    </row>
    <row r="21267" spans="2:4" x14ac:dyDescent="0.35">
      <c r="B21267" t="s">
        <v>24133</v>
      </c>
      <c r="C21267" t="s">
        <v>24103</v>
      </c>
      <c r="D21267" t="s">
        <v>21316</v>
      </c>
    </row>
    <row r="21268" spans="2:4" x14ac:dyDescent="0.35">
      <c r="B21268" t="s">
        <v>24134</v>
      </c>
      <c r="C21268" t="s">
        <v>24103</v>
      </c>
      <c r="D21268" t="s">
        <v>21316</v>
      </c>
    </row>
    <row r="21269" spans="2:4" x14ac:dyDescent="0.35">
      <c r="B21269" t="s">
        <v>24135</v>
      </c>
      <c r="C21269" t="s">
        <v>24103</v>
      </c>
      <c r="D21269" t="s">
        <v>21316</v>
      </c>
    </row>
    <row r="21270" spans="2:4" x14ac:dyDescent="0.35">
      <c r="B21270" t="s">
        <v>24136</v>
      </c>
      <c r="C21270" t="s">
        <v>24103</v>
      </c>
      <c r="D21270" t="s">
        <v>21316</v>
      </c>
    </row>
    <row r="21271" spans="2:4" x14ac:dyDescent="0.35">
      <c r="B21271" t="s">
        <v>24137</v>
      </c>
      <c r="C21271" t="s">
        <v>24103</v>
      </c>
      <c r="D21271" t="s">
        <v>21316</v>
      </c>
    </row>
    <row r="21272" spans="2:4" x14ac:dyDescent="0.35">
      <c r="B21272" t="s">
        <v>24138</v>
      </c>
      <c r="C21272" t="s">
        <v>24103</v>
      </c>
    </row>
    <row r="21273" spans="2:4" x14ac:dyDescent="0.35">
      <c r="B21273" t="s">
        <v>24139</v>
      </c>
      <c r="C21273" t="s">
        <v>24103</v>
      </c>
      <c r="D21273" t="s">
        <v>21316</v>
      </c>
    </row>
    <row r="21274" spans="2:4" x14ac:dyDescent="0.35">
      <c r="B21274" t="s">
        <v>24140</v>
      </c>
      <c r="C21274" t="s">
        <v>24103</v>
      </c>
      <c r="D21274" t="s">
        <v>21316</v>
      </c>
    </row>
    <row r="21275" spans="2:4" x14ac:dyDescent="0.35">
      <c r="B21275" t="s">
        <v>24141</v>
      </c>
      <c r="C21275" t="s">
        <v>24103</v>
      </c>
    </row>
    <row r="21276" spans="2:4" x14ac:dyDescent="0.35">
      <c r="B21276" t="s">
        <v>21236</v>
      </c>
      <c r="C21276" t="s">
        <v>24103</v>
      </c>
      <c r="D21276" t="s">
        <v>21316</v>
      </c>
    </row>
    <row r="21277" spans="2:4" x14ac:dyDescent="0.35">
      <c r="B21277" t="s">
        <v>24142</v>
      </c>
      <c r="C21277" t="s">
        <v>24103</v>
      </c>
    </row>
    <row r="21278" spans="2:4" x14ac:dyDescent="0.35">
      <c r="B21278" t="s">
        <v>24143</v>
      </c>
      <c r="C21278" t="s">
        <v>24103</v>
      </c>
      <c r="D21278" t="s">
        <v>21316</v>
      </c>
    </row>
    <row r="21279" spans="2:4" x14ac:dyDescent="0.35">
      <c r="B21279" t="s">
        <v>24144</v>
      </c>
      <c r="C21279" t="s">
        <v>24103</v>
      </c>
      <c r="D21279" t="s">
        <v>21316</v>
      </c>
    </row>
    <row r="21280" spans="2:4" x14ac:dyDescent="0.35">
      <c r="B21280" t="s">
        <v>24145</v>
      </c>
      <c r="C21280" t="s">
        <v>24103</v>
      </c>
      <c r="D21280" t="s">
        <v>21316</v>
      </c>
    </row>
    <row r="21281" spans="2:4" x14ac:dyDescent="0.35">
      <c r="B21281" t="s">
        <v>24146</v>
      </c>
      <c r="C21281" t="s">
        <v>24103</v>
      </c>
      <c r="D21281" t="s">
        <v>21316</v>
      </c>
    </row>
    <row r="21282" spans="2:4" x14ac:dyDescent="0.35">
      <c r="B21282" t="s">
        <v>24147</v>
      </c>
      <c r="C21282" t="s">
        <v>24103</v>
      </c>
      <c r="D21282" t="s">
        <v>21316</v>
      </c>
    </row>
    <row r="21283" spans="2:4" x14ac:dyDescent="0.35">
      <c r="B21283" t="s">
        <v>24148</v>
      </c>
      <c r="C21283" t="s">
        <v>24103</v>
      </c>
      <c r="D21283" t="s">
        <v>21316</v>
      </c>
    </row>
    <row r="21284" spans="2:4" x14ac:dyDescent="0.35">
      <c r="B21284" t="s">
        <v>24149</v>
      </c>
      <c r="C21284" t="s">
        <v>24103</v>
      </c>
      <c r="D21284" t="s">
        <v>21316</v>
      </c>
    </row>
    <row r="21285" spans="2:4" x14ac:dyDescent="0.35">
      <c r="B21285" t="s">
        <v>24150</v>
      </c>
      <c r="C21285" t="s">
        <v>24103</v>
      </c>
      <c r="D21285" t="s">
        <v>21316</v>
      </c>
    </row>
    <row r="21286" spans="2:4" x14ac:dyDescent="0.35">
      <c r="B21286" t="s">
        <v>24151</v>
      </c>
      <c r="C21286" t="s">
        <v>24103</v>
      </c>
      <c r="D21286" t="s">
        <v>21316</v>
      </c>
    </row>
    <row r="21287" spans="2:4" x14ac:dyDescent="0.35">
      <c r="B21287" t="s">
        <v>24152</v>
      </c>
      <c r="C21287" t="s">
        <v>24103</v>
      </c>
      <c r="D21287" t="s">
        <v>21316</v>
      </c>
    </row>
    <row r="21288" spans="2:4" x14ac:dyDescent="0.35">
      <c r="B21288" t="s">
        <v>24153</v>
      </c>
      <c r="C21288" t="s">
        <v>24103</v>
      </c>
      <c r="D21288" t="s">
        <v>21316</v>
      </c>
    </row>
    <row r="21289" spans="2:4" x14ac:dyDescent="0.35">
      <c r="B21289" t="s">
        <v>21237</v>
      </c>
      <c r="C21289" t="s">
        <v>24103</v>
      </c>
      <c r="D21289" t="s">
        <v>21316</v>
      </c>
    </row>
    <row r="21290" spans="2:4" x14ac:dyDescent="0.35">
      <c r="B21290" t="s">
        <v>21238</v>
      </c>
      <c r="C21290" t="s">
        <v>24103</v>
      </c>
      <c r="D21290" t="s">
        <v>21316</v>
      </c>
    </row>
    <row r="21291" spans="2:4" x14ac:dyDescent="0.35">
      <c r="B21291" t="s">
        <v>24154</v>
      </c>
      <c r="C21291" t="s">
        <v>24103</v>
      </c>
      <c r="D21291" t="s">
        <v>21316</v>
      </c>
    </row>
    <row r="21292" spans="2:4" x14ac:dyDescent="0.35">
      <c r="B21292" t="s">
        <v>24155</v>
      </c>
      <c r="C21292" t="s">
        <v>24103</v>
      </c>
    </row>
    <row r="21293" spans="2:4" x14ac:dyDescent="0.35">
      <c r="B21293" t="s">
        <v>21240</v>
      </c>
      <c r="C21293" t="s">
        <v>24103</v>
      </c>
      <c r="D21293" t="s">
        <v>21316</v>
      </c>
    </row>
    <row r="21294" spans="2:4" x14ac:dyDescent="0.35">
      <c r="B21294" t="s">
        <v>21241</v>
      </c>
      <c r="C21294" t="s">
        <v>24103</v>
      </c>
      <c r="D21294" t="s">
        <v>21316</v>
      </c>
    </row>
    <row r="21295" spans="2:4" x14ac:dyDescent="0.35">
      <c r="B21295" t="s">
        <v>21242</v>
      </c>
      <c r="C21295" t="s">
        <v>24103</v>
      </c>
      <c r="D21295" t="s">
        <v>21316</v>
      </c>
    </row>
    <row r="21296" spans="2:4" x14ac:dyDescent="0.35">
      <c r="B21296" t="s">
        <v>24156</v>
      </c>
      <c r="C21296" t="s">
        <v>24103</v>
      </c>
      <c r="D21296" t="s">
        <v>21316</v>
      </c>
    </row>
    <row r="21297" spans="2:4" x14ac:dyDescent="0.35">
      <c r="B21297" t="s">
        <v>24157</v>
      </c>
      <c r="C21297" t="s">
        <v>24103</v>
      </c>
    </row>
    <row r="21298" spans="2:4" x14ac:dyDescent="0.35">
      <c r="B21298" t="s">
        <v>24158</v>
      </c>
      <c r="C21298" t="s">
        <v>24103</v>
      </c>
      <c r="D21298" t="s">
        <v>21316</v>
      </c>
    </row>
    <row r="21299" spans="2:4" x14ac:dyDescent="0.35">
      <c r="B21299" t="s">
        <v>24159</v>
      </c>
      <c r="C21299" t="s">
        <v>24103</v>
      </c>
      <c r="D21299" t="s">
        <v>21316</v>
      </c>
    </row>
    <row r="21300" spans="2:4" x14ac:dyDescent="0.35">
      <c r="B21300" t="s">
        <v>24160</v>
      </c>
      <c r="C21300" t="s">
        <v>24103</v>
      </c>
      <c r="D21300" t="s">
        <v>21316</v>
      </c>
    </row>
    <row r="21301" spans="2:4" x14ac:dyDescent="0.35">
      <c r="B21301" t="s">
        <v>24161</v>
      </c>
      <c r="C21301" t="s">
        <v>24103</v>
      </c>
      <c r="D21301" t="s">
        <v>21316</v>
      </c>
    </row>
    <row r="21302" spans="2:4" x14ac:dyDescent="0.35">
      <c r="B21302" t="s">
        <v>24162</v>
      </c>
      <c r="C21302" t="s">
        <v>24103</v>
      </c>
      <c r="D21302" t="s">
        <v>21316</v>
      </c>
    </row>
    <row r="21303" spans="2:4" x14ac:dyDescent="0.35">
      <c r="B21303" t="s">
        <v>24163</v>
      </c>
      <c r="C21303" t="s">
        <v>24103</v>
      </c>
      <c r="D21303" t="s">
        <v>21316</v>
      </c>
    </row>
    <row r="21304" spans="2:4" x14ac:dyDescent="0.35">
      <c r="B21304" t="s">
        <v>24164</v>
      </c>
      <c r="C21304" t="s">
        <v>24103</v>
      </c>
      <c r="D21304" t="s">
        <v>21316</v>
      </c>
    </row>
    <row r="21305" spans="2:4" x14ac:dyDescent="0.35">
      <c r="B21305" t="s">
        <v>24165</v>
      </c>
      <c r="C21305" t="s">
        <v>24103</v>
      </c>
      <c r="D21305" t="s">
        <v>21316</v>
      </c>
    </row>
    <row r="21306" spans="2:4" x14ac:dyDescent="0.35">
      <c r="B21306" t="s">
        <v>24166</v>
      </c>
      <c r="C21306" t="s">
        <v>24103</v>
      </c>
      <c r="D21306" t="s">
        <v>21316</v>
      </c>
    </row>
    <row r="21307" spans="2:4" x14ac:dyDescent="0.35">
      <c r="B21307" t="s">
        <v>24167</v>
      </c>
      <c r="C21307" t="s">
        <v>24103</v>
      </c>
      <c r="D21307" t="s">
        <v>21316</v>
      </c>
    </row>
    <row r="21308" spans="2:4" x14ac:dyDescent="0.35">
      <c r="B21308" t="s">
        <v>24168</v>
      </c>
      <c r="C21308" t="s">
        <v>24103</v>
      </c>
      <c r="D21308" t="s">
        <v>21316</v>
      </c>
    </row>
    <row r="21309" spans="2:4" x14ac:dyDescent="0.35">
      <c r="B21309" t="s">
        <v>24169</v>
      </c>
      <c r="C21309" t="s">
        <v>24103</v>
      </c>
    </row>
    <row r="21310" spans="2:4" x14ac:dyDescent="0.35">
      <c r="B21310" t="s">
        <v>24170</v>
      </c>
      <c r="C21310" t="s">
        <v>24103</v>
      </c>
      <c r="D21310" t="s">
        <v>21316</v>
      </c>
    </row>
    <row r="21311" spans="2:4" x14ac:dyDescent="0.35">
      <c r="B21311" t="s">
        <v>24171</v>
      </c>
      <c r="C21311" t="s">
        <v>24103</v>
      </c>
      <c r="D21311" t="s">
        <v>21316</v>
      </c>
    </row>
    <row r="21312" spans="2:4" x14ac:dyDescent="0.35">
      <c r="B21312" t="s">
        <v>24172</v>
      </c>
      <c r="C21312" t="s">
        <v>24103</v>
      </c>
      <c r="D21312" t="s">
        <v>21316</v>
      </c>
    </row>
    <row r="21313" spans="2:4" x14ac:dyDescent="0.35">
      <c r="B21313" t="s">
        <v>24173</v>
      </c>
      <c r="C21313" t="s">
        <v>24103</v>
      </c>
      <c r="D21313" t="s">
        <v>21316</v>
      </c>
    </row>
    <row r="21314" spans="2:4" x14ac:dyDescent="0.35">
      <c r="B21314" t="s">
        <v>24174</v>
      </c>
      <c r="C21314" t="s">
        <v>24103</v>
      </c>
      <c r="D21314" t="s">
        <v>21316</v>
      </c>
    </row>
    <row r="21315" spans="2:4" x14ac:dyDescent="0.35">
      <c r="B21315" t="s">
        <v>24175</v>
      </c>
      <c r="C21315" t="s">
        <v>24103</v>
      </c>
      <c r="D21315" t="s">
        <v>21316</v>
      </c>
    </row>
    <row r="21316" spans="2:4" x14ac:dyDescent="0.35">
      <c r="B21316" t="s">
        <v>24176</v>
      </c>
      <c r="C21316" t="s">
        <v>24103</v>
      </c>
      <c r="D21316" t="s">
        <v>21316</v>
      </c>
    </row>
    <row r="21317" spans="2:4" x14ac:dyDescent="0.35">
      <c r="B21317" t="s">
        <v>24177</v>
      </c>
      <c r="C21317" t="s">
        <v>24103</v>
      </c>
    </row>
    <row r="21318" spans="2:4" x14ac:dyDescent="0.35">
      <c r="B21318" t="s">
        <v>24178</v>
      </c>
      <c r="C21318" t="s">
        <v>24103</v>
      </c>
      <c r="D21318" t="s">
        <v>21316</v>
      </c>
    </row>
    <row r="21319" spans="2:4" x14ac:dyDescent="0.35">
      <c r="B21319" t="s">
        <v>24179</v>
      </c>
      <c r="C21319" t="s">
        <v>24103</v>
      </c>
    </row>
    <row r="21320" spans="2:4" x14ac:dyDescent="0.35">
      <c r="B21320" t="s">
        <v>24180</v>
      </c>
      <c r="C21320" t="s">
        <v>24103</v>
      </c>
    </row>
    <row r="21321" spans="2:4" x14ac:dyDescent="0.35">
      <c r="B21321" t="s">
        <v>24181</v>
      </c>
      <c r="C21321" t="s">
        <v>24103</v>
      </c>
    </row>
    <row r="21322" spans="2:4" x14ac:dyDescent="0.35">
      <c r="B21322" t="s">
        <v>24182</v>
      </c>
      <c r="C21322" t="s">
        <v>24103</v>
      </c>
    </row>
    <row r="21323" spans="2:4" x14ac:dyDescent="0.35">
      <c r="B21323" t="s">
        <v>272</v>
      </c>
      <c r="C21323" t="s">
        <v>24103</v>
      </c>
      <c r="D21323" t="s">
        <v>8855</v>
      </c>
    </row>
    <row r="21324" spans="2:4" x14ac:dyDescent="0.35">
      <c r="B21324" t="s">
        <v>24183</v>
      </c>
      <c r="C21324" t="s">
        <v>24103</v>
      </c>
    </row>
    <row r="21325" spans="2:4" x14ac:dyDescent="0.35">
      <c r="B21325" t="s">
        <v>21374</v>
      </c>
      <c r="C21325" t="s">
        <v>24103</v>
      </c>
      <c r="D21325" t="s">
        <v>8855</v>
      </c>
    </row>
    <row r="21326" spans="2:4" x14ac:dyDescent="0.35">
      <c r="B21326" t="s">
        <v>24184</v>
      </c>
      <c r="C21326" t="s">
        <v>24103</v>
      </c>
    </row>
    <row r="21327" spans="2:4" x14ac:dyDescent="0.35">
      <c r="B21327" t="s">
        <v>21118</v>
      </c>
      <c r="C21327" t="s">
        <v>24103</v>
      </c>
    </row>
    <row r="21328" spans="2:4" x14ac:dyDescent="0.35">
      <c r="B21328" t="s">
        <v>24185</v>
      </c>
      <c r="C21328" t="s">
        <v>24103</v>
      </c>
      <c r="D21328" t="s">
        <v>8855</v>
      </c>
    </row>
    <row r="21329" spans="2:4" x14ac:dyDescent="0.35">
      <c r="B21329" t="s">
        <v>24186</v>
      </c>
      <c r="C21329" t="s">
        <v>24103</v>
      </c>
    </row>
    <row r="21330" spans="2:4" x14ac:dyDescent="0.35">
      <c r="B21330" t="s">
        <v>21119</v>
      </c>
      <c r="C21330" t="s">
        <v>24103</v>
      </c>
    </row>
    <row r="21331" spans="2:4" x14ac:dyDescent="0.35">
      <c r="B21331" t="s">
        <v>24187</v>
      </c>
      <c r="C21331" t="s">
        <v>24103</v>
      </c>
    </row>
    <row r="21332" spans="2:4" x14ac:dyDescent="0.35">
      <c r="B21332" t="s">
        <v>21120</v>
      </c>
      <c r="C21332" t="s">
        <v>24103</v>
      </c>
      <c r="D21332" t="s">
        <v>8855</v>
      </c>
    </row>
    <row r="21333" spans="2:4" x14ac:dyDescent="0.35">
      <c r="B21333" t="s">
        <v>24188</v>
      </c>
      <c r="C21333" t="s">
        <v>24103</v>
      </c>
      <c r="D21333" t="s">
        <v>8855</v>
      </c>
    </row>
    <row r="21334" spans="2:4" x14ac:dyDescent="0.35">
      <c r="B21334" t="s">
        <v>21376</v>
      </c>
      <c r="C21334" t="s">
        <v>24103</v>
      </c>
    </row>
    <row r="21335" spans="2:4" x14ac:dyDescent="0.35">
      <c r="B21335" t="s">
        <v>21121</v>
      </c>
      <c r="C21335" t="s">
        <v>24103</v>
      </c>
    </row>
    <row r="21336" spans="2:4" x14ac:dyDescent="0.35">
      <c r="B21336" t="s">
        <v>6654</v>
      </c>
      <c r="C21336" t="s">
        <v>24103</v>
      </c>
    </row>
    <row r="21337" spans="2:4" x14ac:dyDescent="0.35">
      <c r="B21337" t="s">
        <v>21377</v>
      </c>
      <c r="C21337" t="s">
        <v>24103</v>
      </c>
      <c r="D21337" t="s">
        <v>21125</v>
      </c>
    </row>
    <row r="21338" spans="2:4" x14ac:dyDescent="0.35">
      <c r="B21338" t="s">
        <v>21378</v>
      </c>
      <c r="C21338" t="s">
        <v>24103</v>
      </c>
      <c r="D21338" t="s">
        <v>21125</v>
      </c>
    </row>
    <row r="21339" spans="2:4" x14ac:dyDescent="0.35">
      <c r="B21339" t="s">
        <v>21124</v>
      </c>
      <c r="C21339" t="s">
        <v>24103</v>
      </c>
      <c r="D21339" t="s">
        <v>21125</v>
      </c>
    </row>
    <row r="21340" spans="2:4" x14ac:dyDescent="0.35">
      <c r="B21340" t="s">
        <v>24189</v>
      </c>
      <c r="C21340" t="s">
        <v>24103</v>
      </c>
      <c r="D21340" t="s">
        <v>21125</v>
      </c>
    </row>
    <row r="21341" spans="2:4" x14ac:dyDescent="0.35">
      <c r="B21341" t="s">
        <v>21126</v>
      </c>
      <c r="C21341" t="s">
        <v>24103</v>
      </c>
      <c r="D21341" t="s">
        <v>21125</v>
      </c>
    </row>
    <row r="21342" spans="2:4" x14ac:dyDescent="0.35">
      <c r="B21342" t="s">
        <v>24190</v>
      </c>
      <c r="C21342" t="s">
        <v>24103</v>
      </c>
      <c r="D21342" t="s">
        <v>21125</v>
      </c>
    </row>
    <row r="21343" spans="2:4" x14ac:dyDescent="0.35">
      <c r="B21343" t="s">
        <v>21379</v>
      </c>
      <c r="C21343" t="s">
        <v>24103</v>
      </c>
      <c r="D21343" t="s">
        <v>21125</v>
      </c>
    </row>
    <row r="21344" spans="2:4" x14ac:dyDescent="0.35">
      <c r="B21344" t="s">
        <v>24191</v>
      </c>
      <c r="C21344" t="s">
        <v>24103</v>
      </c>
      <c r="D21344" t="s">
        <v>21125</v>
      </c>
    </row>
    <row r="21345" spans="2:4" x14ac:dyDescent="0.35">
      <c r="B21345" t="s">
        <v>24192</v>
      </c>
      <c r="C21345" t="s">
        <v>24103</v>
      </c>
      <c r="D21345" t="s">
        <v>21125</v>
      </c>
    </row>
    <row r="21346" spans="2:4" x14ac:dyDescent="0.35">
      <c r="B21346" t="s">
        <v>21127</v>
      </c>
      <c r="C21346" t="s">
        <v>24103</v>
      </c>
      <c r="D21346" t="s">
        <v>21125</v>
      </c>
    </row>
    <row r="21347" spans="2:4" x14ac:dyDescent="0.35">
      <c r="B21347" t="s">
        <v>21380</v>
      </c>
      <c r="C21347" t="s">
        <v>24103</v>
      </c>
      <c r="D21347" t="s">
        <v>21125</v>
      </c>
    </row>
    <row r="21348" spans="2:4" x14ac:dyDescent="0.35">
      <c r="B21348" t="s">
        <v>21128</v>
      </c>
      <c r="C21348" t="s">
        <v>24103</v>
      </c>
      <c r="D21348" t="s">
        <v>21125</v>
      </c>
    </row>
    <row r="21349" spans="2:4" x14ac:dyDescent="0.35">
      <c r="B21349" t="s">
        <v>24193</v>
      </c>
      <c r="C21349" t="s">
        <v>24103</v>
      </c>
      <c r="D21349" t="s">
        <v>21125</v>
      </c>
    </row>
    <row r="21350" spans="2:4" x14ac:dyDescent="0.35">
      <c r="B21350" t="s">
        <v>24194</v>
      </c>
      <c r="C21350" t="s">
        <v>24103</v>
      </c>
      <c r="D21350" t="s">
        <v>21125</v>
      </c>
    </row>
    <row r="21351" spans="2:4" x14ac:dyDescent="0.35">
      <c r="B21351" t="s">
        <v>24195</v>
      </c>
      <c r="C21351" t="s">
        <v>24103</v>
      </c>
      <c r="D21351" t="s">
        <v>21125</v>
      </c>
    </row>
    <row r="21352" spans="2:4" x14ac:dyDescent="0.35">
      <c r="B21352" t="s">
        <v>24196</v>
      </c>
      <c r="C21352" t="s">
        <v>24103</v>
      </c>
      <c r="D21352" t="s">
        <v>21125</v>
      </c>
    </row>
    <row r="21353" spans="2:4" x14ac:dyDescent="0.35">
      <c r="B21353" t="s">
        <v>24197</v>
      </c>
      <c r="C21353" t="s">
        <v>24103</v>
      </c>
      <c r="D21353" t="s">
        <v>21125</v>
      </c>
    </row>
    <row r="21354" spans="2:4" x14ac:dyDescent="0.35">
      <c r="B21354" t="s">
        <v>24198</v>
      </c>
      <c r="C21354" t="s">
        <v>24103</v>
      </c>
      <c r="D21354" t="s">
        <v>21125</v>
      </c>
    </row>
    <row r="21355" spans="2:4" x14ac:dyDescent="0.35">
      <c r="B21355" t="s">
        <v>24199</v>
      </c>
      <c r="C21355" t="s">
        <v>24103</v>
      </c>
      <c r="D21355" t="s">
        <v>21125</v>
      </c>
    </row>
    <row r="21356" spans="2:4" x14ac:dyDescent="0.35">
      <c r="B21356" t="s">
        <v>24200</v>
      </c>
      <c r="C21356" t="s">
        <v>24103</v>
      </c>
      <c r="D21356" t="s">
        <v>21125</v>
      </c>
    </row>
    <row r="21357" spans="2:4" x14ac:dyDescent="0.35">
      <c r="B21357" t="s">
        <v>24201</v>
      </c>
      <c r="C21357" t="s">
        <v>24103</v>
      </c>
      <c r="D21357" t="s">
        <v>21125</v>
      </c>
    </row>
    <row r="21358" spans="2:4" x14ac:dyDescent="0.35">
      <c r="B21358" t="s">
        <v>24202</v>
      </c>
      <c r="C21358" t="s">
        <v>24103</v>
      </c>
      <c r="D21358" t="s">
        <v>21125</v>
      </c>
    </row>
    <row r="21359" spans="2:4" x14ac:dyDescent="0.35">
      <c r="B21359" t="s">
        <v>24203</v>
      </c>
      <c r="C21359" t="s">
        <v>24103</v>
      </c>
      <c r="D21359" t="s">
        <v>21125</v>
      </c>
    </row>
    <row r="21360" spans="2:4" x14ac:dyDescent="0.35">
      <c r="B21360" t="s">
        <v>24204</v>
      </c>
      <c r="C21360" t="s">
        <v>24103</v>
      </c>
      <c r="D21360" t="s">
        <v>8873</v>
      </c>
    </row>
    <row r="21361" spans="2:5" x14ac:dyDescent="0.35">
      <c r="B21361" t="s">
        <v>24205</v>
      </c>
      <c r="C21361" t="s">
        <v>24103</v>
      </c>
      <c r="D21361" t="s">
        <v>8873</v>
      </c>
    </row>
    <row r="21362" spans="2:5" x14ac:dyDescent="0.35">
      <c r="B21362" t="s">
        <v>24206</v>
      </c>
      <c r="C21362" t="s">
        <v>24103</v>
      </c>
      <c r="D21362" t="s">
        <v>8873</v>
      </c>
    </row>
    <row r="21363" spans="2:5" x14ac:dyDescent="0.35">
      <c r="B21363" t="s">
        <v>21383</v>
      </c>
      <c r="C21363" t="s">
        <v>24103</v>
      </c>
      <c r="D21363" t="s">
        <v>8873</v>
      </c>
    </row>
    <row r="21364" spans="2:5" x14ac:dyDescent="0.35">
      <c r="B21364" t="s">
        <v>24207</v>
      </c>
      <c r="C21364" t="s">
        <v>24103</v>
      </c>
      <c r="D21364" t="s">
        <v>8873</v>
      </c>
    </row>
    <row r="21365" spans="2:5" x14ac:dyDescent="0.35">
      <c r="B21365" t="s">
        <v>24208</v>
      </c>
      <c r="C21365" t="s">
        <v>24103</v>
      </c>
      <c r="D21365" t="s">
        <v>21385</v>
      </c>
      <c r="E21365" t="s">
        <v>1028</v>
      </c>
    </row>
    <row r="21366" spans="2:5" x14ac:dyDescent="0.35">
      <c r="B21366" t="s">
        <v>24209</v>
      </c>
      <c r="C21366" t="s">
        <v>24103</v>
      </c>
      <c r="D21366" t="s">
        <v>21385</v>
      </c>
      <c r="E21366" t="s">
        <v>1028</v>
      </c>
    </row>
    <row r="21367" spans="2:5" x14ac:dyDescent="0.35">
      <c r="B21367" t="s">
        <v>24210</v>
      </c>
      <c r="C21367" t="s">
        <v>24103</v>
      </c>
      <c r="D21367" t="s">
        <v>21385</v>
      </c>
      <c r="E21367" t="s">
        <v>1028</v>
      </c>
    </row>
    <row r="21368" spans="2:5" x14ac:dyDescent="0.35">
      <c r="B21368" t="s">
        <v>24211</v>
      </c>
      <c r="C21368" t="s">
        <v>24103</v>
      </c>
      <c r="D21368" t="s">
        <v>21385</v>
      </c>
      <c r="E21368" t="s">
        <v>1028</v>
      </c>
    </row>
    <row r="21369" spans="2:5" x14ac:dyDescent="0.35">
      <c r="B21369" t="s">
        <v>21384</v>
      </c>
      <c r="C21369" t="s">
        <v>24103</v>
      </c>
      <c r="D21369" t="s">
        <v>21385</v>
      </c>
      <c r="E21369" t="s">
        <v>1028</v>
      </c>
    </row>
    <row r="21370" spans="2:5" x14ac:dyDescent="0.35">
      <c r="B21370" t="s">
        <v>24212</v>
      </c>
      <c r="C21370" t="s">
        <v>24103</v>
      </c>
      <c r="D21370" t="s">
        <v>21385</v>
      </c>
      <c r="E21370" t="s">
        <v>1028</v>
      </c>
    </row>
    <row r="21371" spans="2:5" x14ac:dyDescent="0.35">
      <c r="B21371" t="s">
        <v>24213</v>
      </c>
      <c r="C21371" t="s">
        <v>24103</v>
      </c>
      <c r="D21371" t="s">
        <v>21385</v>
      </c>
      <c r="E21371" t="s">
        <v>1028</v>
      </c>
    </row>
    <row r="21372" spans="2:5" x14ac:dyDescent="0.35">
      <c r="B21372" t="s">
        <v>24214</v>
      </c>
      <c r="C21372" t="s">
        <v>24103</v>
      </c>
      <c r="D21372" t="s">
        <v>21385</v>
      </c>
      <c r="E21372" t="s">
        <v>1028</v>
      </c>
    </row>
    <row r="21373" spans="2:5" x14ac:dyDescent="0.35">
      <c r="B21373" t="s">
        <v>24215</v>
      </c>
      <c r="C21373" t="s">
        <v>24103</v>
      </c>
      <c r="D21373" t="s">
        <v>21385</v>
      </c>
      <c r="E21373" t="s">
        <v>1028</v>
      </c>
    </row>
    <row r="21374" spans="2:5" x14ac:dyDescent="0.35">
      <c r="B21374" t="s">
        <v>24216</v>
      </c>
      <c r="C21374" t="s">
        <v>24103</v>
      </c>
      <c r="D21374" t="s">
        <v>24217</v>
      </c>
      <c r="E21374" t="s">
        <v>1028</v>
      </c>
    </row>
    <row r="21375" spans="2:5" x14ac:dyDescent="0.35">
      <c r="B21375" t="s">
        <v>24218</v>
      </c>
      <c r="C21375" t="s">
        <v>24103</v>
      </c>
      <c r="D21375" t="s">
        <v>21390</v>
      </c>
      <c r="E21375" t="s">
        <v>1028</v>
      </c>
    </row>
    <row r="21376" spans="2:5" x14ac:dyDescent="0.35">
      <c r="B21376" t="s">
        <v>24219</v>
      </c>
      <c r="C21376" t="s">
        <v>24103</v>
      </c>
      <c r="D21376" t="s">
        <v>21390</v>
      </c>
      <c r="E21376" t="s">
        <v>1028</v>
      </c>
    </row>
    <row r="21377" spans="2:5" x14ac:dyDescent="0.35">
      <c r="B21377" t="s">
        <v>24220</v>
      </c>
      <c r="C21377" t="s">
        <v>24103</v>
      </c>
      <c r="D21377" t="s">
        <v>21390</v>
      </c>
      <c r="E21377" t="s">
        <v>1028</v>
      </c>
    </row>
    <row r="21378" spans="2:5" x14ac:dyDescent="0.35">
      <c r="B21378" t="s">
        <v>24221</v>
      </c>
      <c r="C21378" t="s">
        <v>24103</v>
      </c>
      <c r="D21378" t="s">
        <v>21390</v>
      </c>
      <c r="E21378" t="s">
        <v>1028</v>
      </c>
    </row>
    <row r="21379" spans="2:5" x14ac:dyDescent="0.35">
      <c r="B21379" t="s">
        <v>24222</v>
      </c>
      <c r="C21379" t="s">
        <v>24103</v>
      </c>
      <c r="D21379" t="s">
        <v>21390</v>
      </c>
      <c r="E21379" t="s">
        <v>1028</v>
      </c>
    </row>
    <row r="21380" spans="2:5" x14ac:dyDescent="0.35">
      <c r="B21380" t="s">
        <v>24223</v>
      </c>
      <c r="C21380" t="s">
        <v>24103</v>
      </c>
      <c r="D21380" t="s">
        <v>21390</v>
      </c>
      <c r="E21380" t="s">
        <v>1028</v>
      </c>
    </row>
    <row r="21381" spans="2:5" x14ac:dyDescent="0.35">
      <c r="B21381" t="s">
        <v>24224</v>
      </c>
      <c r="C21381" t="s">
        <v>24103</v>
      </c>
      <c r="D21381" t="s">
        <v>21390</v>
      </c>
      <c r="E21381" t="s">
        <v>1028</v>
      </c>
    </row>
    <row r="21382" spans="2:5" x14ac:dyDescent="0.35">
      <c r="B21382" t="s">
        <v>24225</v>
      </c>
      <c r="C21382" t="s">
        <v>24103</v>
      </c>
      <c r="D21382" t="s">
        <v>21390</v>
      </c>
      <c r="E21382" t="s">
        <v>1028</v>
      </c>
    </row>
    <row r="21383" spans="2:5" x14ac:dyDescent="0.35">
      <c r="B21383" t="s">
        <v>24226</v>
      </c>
      <c r="C21383" t="s">
        <v>24103</v>
      </c>
      <c r="D21383" t="s">
        <v>8911</v>
      </c>
      <c r="E21383" t="s">
        <v>1050</v>
      </c>
    </row>
    <row r="21384" spans="2:5" x14ac:dyDescent="0.35">
      <c r="B21384" t="s">
        <v>24227</v>
      </c>
      <c r="C21384" t="s">
        <v>24103</v>
      </c>
      <c r="D21384" t="s">
        <v>8911</v>
      </c>
      <c r="E21384" t="s">
        <v>1050</v>
      </c>
    </row>
    <row r="21385" spans="2:5" x14ac:dyDescent="0.35">
      <c r="B21385" t="s">
        <v>24228</v>
      </c>
      <c r="C21385" t="s">
        <v>24103</v>
      </c>
      <c r="D21385" t="s">
        <v>8911</v>
      </c>
      <c r="E21385" t="s">
        <v>1050</v>
      </c>
    </row>
    <row r="21386" spans="2:5" x14ac:dyDescent="0.35">
      <c r="B21386" t="s">
        <v>1132</v>
      </c>
      <c r="C21386" t="s">
        <v>24103</v>
      </c>
    </row>
    <row r="21387" spans="2:5" x14ac:dyDescent="0.35">
      <c r="B21387" t="s">
        <v>21403</v>
      </c>
      <c r="C21387" t="s">
        <v>24103</v>
      </c>
    </row>
    <row r="21388" spans="2:5" x14ac:dyDescent="0.35">
      <c r="B21388" t="s">
        <v>21404</v>
      </c>
      <c r="C21388" t="s">
        <v>24103</v>
      </c>
      <c r="D21388" t="s">
        <v>9071</v>
      </c>
    </row>
    <row r="21389" spans="2:5" x14ac:dyDescent="0.35">
      <c r="B21389" t="s">
        <v>24229</v>
      </c>
      <c r="C21389" t="s">
        <v>24103</v>
      </c>
      <c r="D21389" t="s">
        <v>9071</v>
      </c>
    </row>
    <row r="21390" spans="2:5" x14ac:dyDescent="0.35">
      <c r="B21390" t="s">
        <v>24230</v>
      </c>
      <c r="C21390" t="s">
        <v>24103</v>
      </c>
      <c r="D21390" t="s">
        <v>9071</v>
      </c>
    </row>
    <row r="21391" spans="2:5" x14ac:dyDescent="0.35">
      <c r="B21391" t="s">
        <v>21405</v>
      </c>
      <c r="C21391" t="s">
        <v>24103</v>
      </c>
      <c r="D21391" t="s">
        <v>9071</v>
      </c>
    </row>
    <row r="21392" spans="2:5" x14ac:dyDescent="0.35">
      <c r="B21392" t="s">
        <v>21136</v>
      </c>
      <c r="C21392" t="s">
        <v>24103</v>
      </c>
      <c r="D21392" t="s">
        <v>9071</v>
      </c>
    </row>
    <row r="21393" spans="2:5" x14ac:dyDescent="0.35">
      <c r="B21393" t="s">
        <v>24231</v>
      </c>
      <c r="C21393" t="s">
        <v>24103</v>
      </c>
      <c r="D21393" t="s">
        <v>9071</v>
      </c>
    </row>
    <row r="21394" spans="2:5" x14ac:dyDescent="0.35">
      <c r="B21394" t="s">
        <v>21137</v>
      </c>
      <c r="C21394" t="s">
        <v>24103</v>
      </c>
      <c r="D21394" t="s">
        <v>9071</v>
      </c>
    </row>
    <row r="21395" spans="2:5" x14ac:dyDescent="0.35">
      <c r="B21395" t="s">
        <v>24232</v>
      </c>
      <c r="C21395" t="s">
        <v>24103</v>
      </c>
      <c r="D21395" t="s">
        <v>9071</v>
      </c>
    </row>
    <row r="21396" spans="2:5" x14ac:dyDescent="0.35">
      <c r="B21396" t="s">
        <v>21138</v>
      </c>
      <c r="C21396" t="s">
        <v>24103</v>
      </c>
    </row>
    <row r="21397" spans="2:5" x14ac:dyDescent="0.35">
      <c r="B21397" t="s">
        <v>21139</v>
      </c>
      <c r="C21397" t="s">
        <v>24103</v>
      </c>
      <c r="D21397" t="s">
        <v>9071</v>
      </c>
    </row>
    <row r="21398" spans="2:5" x14ac:dyDescent="0.35">
      <c r="B21398" t="s">
        <v>21140</v>
      </c>
      <c r="C21398" t="s">
        <v>24103</v>
      </c>
      <c r="D21398" t="s">
        <v>9071</v>
      </c>
    </row>
    <row r="21399" spans="2:5" x14ac:dyDescent="0.35">
      <c r="B21399" t="s">
        <v>21142</v>
      </c>
      <c r="C21399" t="s">
        <v>24103</v>
      </c>
      <c r="D21399" t="s">
        <v>9071</v>
      </c>
    </row>
    <row r="21400" spans="2:5" x14ac:dyDescent="0.35">
      <c r="B21400" t="s">
        <v>21406</v>
      </c>
      <c r="C21400" t="s">
        <v>24103</v>
      </c>
    </row>
    <row r="21401" spans="2:5" x14ac:dyDescent="0.35">
      <c r="B21401" t="s">
        <v>21144</v>
      </c>
      <c r="C21401" t="s">
        <v>24103</v>
      </c>
      <c r="D21401" t="s">
        <v>9071</v>
      </c>
    </row>
    <row r="21402" spans="2:5" x14ac:dyDescent="0.35">
      <c r="B21402" t="s">
        <v>24233</v>
      </c>
      <c r="C21402" t="s">
        <v>24103</v>
      </c>
      <c r="D21402" t="s">
        <v>9071</v>
      </c>
    </row>
    <row r="21403" spans="2:5" x14ac:dyDescent="0.35">
      <c r="B21403" t="s">
        <v>24234</v>
      </c>
      <c r="C21403" t="s">
        <v>24103</v>
      </c>
      <c r="D21403" t="s">
        <v>9071</v>
      </c>
    </row>
    <row r="21404" spans="2:5" x14ac:dyDescent="0.35">
      <c r="B21404" t="s">
        <v>7065</v>
      </c>
      <c r="C21404" t="s">
        <v>24103</v>
      </c>
    </row>
    <row r="21405" spans="2:5" x14ac:dyDescent="0.35">
      <c r="B21405" t="s">
        <v>21407</v>
      </c>
      <c r="C21405" t="s">
        <v>24103</v>
      </c>
      <c r="D21405" t="s">
        <v>21408</v>
      </c>
      <c r="E21405" t="s">
        <v>1028</v>
      </c>
    </row>
    <row r="21406" spans="2:5" x14ac:dyDescent="0.35">
      <c r="B21406" t="s">
        <v>24235</v>
      </c>
      <c r="C21406" t="s">
        <v>24103</v>
      </c>
      <c r="D21406" t="s">
        <v>21408</v>
      </c>
      <c r="E21406" t="s">
        <v>1028</v>
      </c>
    </row>
    <row r="21407" spans="2:5" x14ac:dyDescent="0.35">
      <c r="B21407" t="s">
        <v>24236</v>
      </c>
      <c r="C21407" t="s">
        <v>24103</v>
      </c>
      <c r="D21407" t="s">
        <v>21408</v>
      </c>
      <c r="E21407" t="s">
        <v>1028</v>
      </c>
    </row>
    <row r="21408" spans="2:5" x14ac:dyDescent="0.35">
      <c r="B21408" t="s">
        <v>24237</v>
      </c>
      <c r="C21408" t="s">
        <v>24103</v>
      </c>
    </row>
    <row r="21409" spans="2:5" x14ac:dyDescent="0.35">
      <c r="B21409" t="s">
        <v>24238</v>
      </c>
      <c r="C21409" t="s">
        <v>24103</v>
      </c>
      <c r="D21409" t="s">
        <v>8381</v>
      </c>
      <c r="E21409" t="s">
        <v>1028</v>
      </c>
    </row>
    <row r="21410" spans="2:5" x14ac:dyDescent="0.35">
      <c r="B21410" t="s">
        <v>24239</v>
      </c>
      <c r="C21410" t="s">
        <v>24103</v>
      </c>
      <c r="D21410" t="s">
        <v>8381</v>
      </c>
      <c r="E21410" t="s">
        <v>1028</v>
      </c>
    </row>
    <row r="21411" spans="2:5" x14ac:dyDescent="0.35">
      <c r="B21411" t="s">
        <v>24240</v>
      </c>
      <c r="C21411" t="s">
        <v>24103</v>
      </c>
    </row>
    <row r="21412" spans="2:5" x14ac:dyDescent="0.35">
      <c r="B21412" t="s">
        <v>24241</v>
      </c>
      <c r="C21412" t="s">
        <v>24103</v>
      </c>
    </row>
    <row r="21413" spans="2:5" x14ac:dyDescent="0.35">
      <c r="B21413" t="s">
        <v>24242</v>
      </c>
      <c r="C21413" t="s">
        <v>24103</v>
      </c>
      <c r="D21413" t="s">
        <v>8381</v>
      </c>
      <c r="E21413" t="s">
        <v>1028</v>
      </c>
    </row>
    <row r="21414" spans="2:5" x14ac:dyDescent="0.35">
      <c r="B21414" t="s">
        <v>24243</v>
      </c>
      <c r="C21414" t="s">
        <v>24103</v>
      </c>
      <c r="D21414" t="s">
        <v>8381</v>
      </c>
      <c r="E21414" t="s">
        <v>1028</v>
      </c>
    </row>
    <row r="21415" spans="2:5" x14ac:dyDescent="0.35">
      <c r="B21415" t="s">
        <v>24244</v>
      </c>
      <c r="C21415" t="s">
        <v>24103</v>
      </c>
      <c r="D21415" t="s">
        <v>8381</v>
      </c>
      <c r="E21415" t="s">
        <v>1028</v>
      </c>
    </row>
    <row r="21416" spans="2:5" x14ac:dyDescent="0.35">
      <c r="B21416" t="s">
        <v>21409</v>
      </c>
      <c r="C21416" t="s">
        <v>24103</v>
      </c>
      <c r="D21416" t="s">
        <v>8381</v>
      </c>
      <c r="E21416" t="s">
        <v>1028</v>
      </c>
    </row>
    <row r="21417" spans="2:5" x14ac:dyDescent="0.35">
      <c r="B21417" t="s">
        <v>24245</v>
      </c>
      <c r="C21417" t="s">
        <v>24103</v>
      </c>
      <c r="D21417" t="s">
        <v>8381</v>
      </c>
      <c r="E21417" t="s">
        <v>1028</v>
      </c>
    </row>
    <row r="21418" spans="2:5" x14ac:dyDescent="0.35">
      <c r="B21418" t="s">
        <v>24246</v>
      </c>
      <c r="C21418" t="s">
        <v>24103</v>
      </c>
      <c r="D21418" t="s">
        <v>8381</v>
      </c>
      <c r="E21418" t="s">
        <v>1028</v>
      </c>
    </row>
    <row r="21419" spans="2:5" x14ac:dyDescent="0.35">
      <c r="B21419" t="s">
        <v>24247</v>
      </c>
      <c r="C21419" t="s">
        <v>24103</v>
      </c>
      <c r="D21419" t="s">
        <v>8381</v>
      </c>
      <c r="E21419" t="s">
        <v>1028</v>
      </c>
    </row>
    <row r="21420" spans="2:5" x14ac:dyDescent="0.35">
      <c r="B21420" t="s">
        <v>24248</v>
      </c>
      <c r="C21420" t="s">
        <v>24103</v>
      </c>
      <c r="D21420" t="s">
        <v>8381</v>
      </c>
      <c r="E21420" t="s">
        <v>1028</v>
      </c>
    </row>
    <row r="21421" spans="2:5" x14ac:dyDescent="0.35">
      <c r="B21421" t="s">
        <v>24249</v>
      </c>
      <c r="C21421" t="s">
        <v>24103</v>
      </c>
      <c r="D21421" t="s">
        <v>24250</v>
      </c>
      <c r="E21421" t="s">
        <v>1028</v>
      </c>
    </row>
    <row r="21422" spans="2:5" x14ac:dyDescent="0.35">
      <c r="B21422" t="s">
        <v>24251</v>
      </c>
      <c r="C21422" t="s">
        <v>24103</v>
      </c>
      <c r="D21422" t="s">
        <v>24250</v>
      </c>
      <c r="E21422" t="s">
        <v>1028</v>
      </c>
    </row>
    <row r="21423" spans="2:5" x14ac:dyDescent="0.35">
      <c r="B21423" t="s">
        <v>24252</v>
      </c>
      <c r="C21423" t="s">
        <v>24103</v>
      </c>
      <c r="D21423" t="s">
        <v>24250</v>
      </c>
      <c r="E21423" t="s">
        <v>1028</v>
      </c>
    </row>
    <row r="21424" spans="2:5" x14ac:dyDescent="0.35">
      <c r="B21424" t="s">
        <v>24253</v>
      </c>
      <c r="C21424" t="s">
        <v>24103</v>
      </c>
      <c r="D21424" t="s">
        <v>24250</v>
      </c>
      <c r="E21424" t="s">
        <v>1028</v>
      </c>
    </row>
    <row r="21425" spans="2:5" x14ac:dyDescent="0.35">
      <c r="B21425" t="s">
        <v>24254</v>
      </c>
      <c r="C21425" t="s">
        <v>24103</v>
      </c>
    </row>
    <row r="21426" spans="2:5" x14ac:dyDescent="0.35">
      <c r="B21426" t="s">
        <v>24255</v>
      </c>
      <c r="C21426" t="s">
        <v>24103</v>
      </c>
      <c r="D21426" t="s">
        <v>24250</v>
      </c>
      <c r="E21426" t="s">
        <v>1028</v>
      </c>
    </row>
    <row r="21427" spans="2:5" x14ac:dyDescent="0.35">
      <c r="B21427" t="s">
        <v>24256</v>
      </c>
      <c r="C21427" t="s">
        <v>24103</v>
      </c>
    </row>
    <row r="21428" spans="2:5" x14ac:dyDescent="0.35">
      <c r="B21428" t="s">
        <v>21413</v>
      </c>
      <c r="C21428" t="s">
        <v>24103</v>
      </c>
      <c r="D21428" t="s">
        <v>21414</v>
      </c>
    </row>
    <row r="21429" spans="2:5" x14ac:dyDescent="0.35">
      <c r="B21429" t="s">
        <v>24257</v>
      </c>
      <c r="C21429" t="s">
        <v>24103</v>
      </c>
      <c r="D21429" t="s">
        <v>21414</v>
      </c>
    </row>
    <row r="21430" spans="2:5" x14ac:dyDescent="0.35">
      <c r="B21430" t="s">
        <v>24258</v>
      </c>
      <c r="C21430" t="s">
        <v>24103</v>
      </c>
      <c r="D21430" t="s">
        <v>21414</v>
      </c>
    </row>
    <row r="21431" spans="2:5" x14ac:dyDescent="0.35">
      <c r="B21431" t="s">
        <v>21415</v>
      </c>
      <c r="C21431" t="s">
        <v>24103</v>
      </c>
      <c r="D21431" t="s">
        <v>21414</v>
      </c>
    </row>
    <row r="21432" spans="2:5" x14ac:dyDescent="0.35">
      <c r="B21432" t="s">
        <v>24259</v>
      </c>
      <c r="C21432" t="s">
        <v>24103</v>
      </c>
      <c r="D21432" t="s">
        <v>21414</v>
      </c>
    </row>
    <row r="21433" spans="2:5" x14ac:dyDescent="0.35">
      <c r="B21433" t="s">
        <v>21417</v>
      </c>
      <c r="C21433" t="s">
        <v>24103</v>
      </c>
      <c r="D21433" t="s">
        <v>21414</v>
      </c>
    </row>
    <row r="21434" spans="2:5" x14ac:dyDescent="0.35">
      <c r="B21434" t="s">
        <v>24260</v>
      </c>
      <c r="C21434" t="s">
        <v>24103</v>
      </c>
      <c r="D21434" t="s">
        <v>21414</v>
      </c>
    </row>
    <row r="21435" spans="2:5" x14ac:dyDescent="0.35">
      <c r="B21435" t="s">
        <v>24261</v>
      </c>
      <c r="C21435" t="s">
        <v>24103</v>
      </c>
      <c r="D21435" t="s">
        <v>21414</v>
      </c>
    </row>
    <row r="21436" spans="2:5" x14ac:dyDescent="0.35">
      <c r="B21436" t="s">
        <v>24262</v>
      </c>
      <c r="C21436" t="s">
        <v>24103</v>
      </c>
      <c r="D21436" t="s">
        <v>21414</v>
      </c>
    </row>
    <row r="21437" spans="2:5" x14ac:dyDescent="0.35">
      <c r="B21437" t="s">
        <v>24263</v>
      </c>
      <c r="C21437" t="s">
        <v>24103</v>
      </c>
      <c r="D21437" t="s">
        <v>21414</v>
      </c>
    </row>
    <row r="21438" spans="2:5" x14ac:dyDescent="0.35">
      <c r="B21438" t="s">
        <v>24264</v>
      </c>
      <c r="C21438" t="s">
        <v>24103</v>
      </c>
      <c r="D21438" t="s">
        <v>21414</v>
      </c>
    </row>
    <row r="21439" spans="2:5" x14ac:dyDescent="0.35">
      <c r="B21439" t="s">
        <v>24265</v>
      </c>
      <c r="C21439" t="s">
        <v>24103</v>
      </c>
      <c r="D21439" t="s">
        <v>21414</v>
      </c>
    </row>
    <row r="21440" spans="2:5" x14ac:dyDescent="0.35">
      <c r="B21440" t="s">
        <v>24266</v>
      </c>
      <c r="C21440" t="s">
        <v>24103</v>
      </c>
      <c r="D21440" t="s">
        <v>21414</v>
      </c>
    </row>
    <row r="21441" spans="2:4" x14ac:dyDescent="0.35">
      <c r="B21441" t="s">
        <v>24267</v>
      </c>
      <c r="C21441" t="s">
        <v>24103</v>
      </c>
    </row>
    <row r="21442" spans="2:4" x14ac:dyDescent="0.35">
      <c r="B21442" t="s">
        <v>24268</v>
      </c>
      <c r="C21442" t="s">
        <v>24103</v>
      </c>
      <c r="D21442" t="s">
        <v>21414</v>
      </c>
    </row>
    <row r="21443" spans="2:4" x14ac:dyDescent="0.35">
      <c r="B21443" t="s">
        <v>24269</v>
      </c>
      <c r="C21443" t="s">
        <v>24103</v>
      </c>
      <c r="D21443" t="s">
        <v>21414</v>
      </c>
    </row>
    <row r="21444" spans="2:4" x14ac:dyDescent="0.35">
      <c r="B21444" t="s">
        <v>24270</v>
      </c>
      <c r="C21444" t="s">
        <v>24103</v>
      </c>
      <c r="D21444" t="s">
        <v>21414</v>
      </c>
    </row>
    <row r="21445" spans="2:4" x14ac:dyDescent="0.35">
      <c r="B21445" t="s">
        <v>24271</v>
      </c>
      <c r="C21445" t="s">
        <v>24103</v>
      </c>
    </row>
    <row r="21446" spans="2:4" x14ac:dyDescent="0.35">
      <c r="B21446" t="s">
        <v>21419</v>
      </c>
      <c r="C21446" t="s">
        <v>24103</v>
      </c>
    </row>
    <row r="21447" spans="2:4" x14ac:dyDescent="0.35">
      <c r="B21447" t="s">
        <v>21420</v>
      </c>
      <c r="C21447" t="s">
        <v>24103</v>
      </c>
      <c r="D21447" t="s">
        <v>21414</v>
      </c>
    </row>
    <row r="21448" spans="2:4" x14ac:dyDescent="0.35">
      <c r="B21448" t="s">
        <v>21421</v>
      </c>
      <c r="C21448" t="s">
        <v>24103</v>
      </c>
    </row>
    <row r="21449" spans="2:4" x14ac:dyDescent="0.35">
      <c r="B21449" t="s">
        <v>21423</v>
      </c>
      <c r="C21449" t="s">
        <v>24103</v>
      </c>
      <c r="D21449" t="s">
        <v>21414</v>
      </c>
    </row>
    <row r="21450" spans="2:4" x14ac:dyDescent="0.35">
      <c r="B21450" t="s">
        <v>24272</v>
      </c>
      <c r="C21450" t="s">
        <v>24103</v>
      </c>
      <c r="D21450" t="s">
        <v>21414</v>
      </c>
    </row>
    <row r="21451" spans="2:4" x14ac:dyDescent="0.35">
      <c r="B21451" t="s">
        <v>24273</v>
      </c>
      <c r="C21451" t="s">
        <v>24103</v>
      </c>
      <c r="D21451" t="s">
        <v>21414</v>
      </c>
    </row>
    <row r="21452" spans="2:4" x14ac:dyDescent="0.35">
      <c r="B21452" t="s">
        <v>24274</v>
      </c>
      <c r="C21452" t="s">
        <v>24103</v>
      </c>
      <c r="D21452" t="s">
        <v>21414</v>
      </c>
    </row>
    <row r="21453" spans="2:4" x14ac:dyDescent="0.35">
      <c r="B21453" t="s">
        <v>24275</v>
      </c>
      <c r="C21453" t="s">
        <v>24103</v>
      </c>
      <c r="D21453" t="s">
        <v>21414</v>
      </c>
    </row>
    <row r="21454" spans="2:4" x14ac:dyDescent="0.35">
      <c r="B21454" t="s">
        <v>24276</v>
      </c>
      <c r="C21454" t="s">
        <v>24103</v>
      </c>
    </row>
    <row r="21455" spans="2:4" x14ac:dyDescent="0.35">
      <c r="B21455" t="s">
        <v>24277</v>
      </c>
      <c r="C21455" t="s">
        <v>24103</v>
      </c>
      <c r="D21455" t="s">
        <v>21414</v>
      </c>
    </row>
    <row r="21456" spans="2:4" x14ac:dyDescent="0.35">
      <c r="B21456" t="s">
        <v>24278</v>
      </c>
      <c r="C21456" t="s">
        <v>24103</v>
      </c>
      <c r="D21456" t="s">
        <v>21414</v>
      </c>
    </row>
    <row r="21457" spans="2:4" x14ac:dyDescent="0.35">
      <c r="B21457" t="s">
        <v>24279</v>
      </c>
      <c r="C21457" t="s">
        <v>24103</v>
      </c>
      <c r="D21457" t="s">
        <v>21414</v>
      </c>
    </row>
    <row r="21458" spans="2:4" x14ac:dyDescent="0.35">
      <c r="B21458" t="s">
        <v>24280</v>
      </c>
      <c r="C21458" t="s">
        <v>24103</v>
      </c>
    </row>
    <row r="21459" spans="2:4" x14ac:dyDescent="0.35">
      <c r="B21459" t="s">
        <v>24281</v>
      </c>
      <c r="C21459" t="s">
        <v>24103</v>
      </c>
      <c r="D21459" t="s">
        <v>8937</v>
      </c>
    </row>
    <row r="21460" spans="2:4" x14ac:dyDescent="0.35">
      <c r="B21460" t="s">
        <v>24282</v>
      </c>
      <c r="C21460" t="s">
        <v>24103</v>
      </c>
      <c r="D21460" t="s">
        <v>8937</v>
      </c>
    </row>
    <row r="21461" spans="2:4" x14ac:dyDescent="0.35">
      <c r="B21461" t="s">
        <v>21148</v>
      </c>
      <c r="C21461" t="s">
        <v>24103</v>
      </c>
      <c r="D21461" t="s">
        <v>8937</v>
      </c>
    </row>
    <row r="21462" spans="2:4" x14ac:dyDescent="0.35">
      <c r="B21462" t="s">
        <v>24283</v>
      </c>
      <c r="C21462" t="s">
        <v>24103</v>
      </c>
      <c r="D21462" t="s">
        <v>8937</v>
      </c>
    </row>
    <row r="21463" spans="2:4" x14ac:dyDescent="0.35">
      <c r="B21463" t="s">
        <v>24284</v>
      </c>
      <c r="C21463" t="s">
        <v>24103</v>
      </c>
      <c r="D21463" t="s">
        <v>8937</v>
      </c>
    </row>
    <row r="21464" spans="2:4" x14ac:dyDescent="0.35">
      <c r="B21464" t="s">
        <v>21149</v>
      </c>
      <c r="C21464" t="s">
        <v>24103</v>
      </c>
    </row>
    <row r="21465" spans="2:4" x14ac:dyDescent="0.35">
      <c r="B21465" t="s">
        <v>24285</v>
      </c>
      <c r="C21465" t="s">
        <v>24103</v>
      </c>
      <c r="D21465" t="s">
        <v>8937</v>
      </c>
    </row>
    <row r="21466" spans="2:4" x14ac:dyDescent="0.35">
      <c r="B21466" t="s">
        <v>24286</v>
      </c>
      <c r="C21466" t="s">
        <v>24103</v>
      </c>
      <c r="D21466" t="s">
        <v>8937</v>
      </c>
    </row>
    <row r="21467" spans="2:4" x14ac:dyDescent="0.35">
      <c r="B21467" t="s">
        <v>24287</v>
      </c>
      <c r="C21467" t="s">
        <v>24103</v>
      </c>
      <c r="D21467" t="s">
        <v>8937</v>
      </c>
    </row>
    <row r="21468" spans="2:4" x14ac:dyDescent="0.35">
      <c r="B21468" t="s">
        <v>21424</v>
      </c>
      <c r="C21468" t="s">
        <v>24103</v>
      </c>
    </row>
    <row r="21469" spans="2:4" x14ac:dyDescent="0.35">
      <c r="B21469" t="s">
        <v>24288</v>
      </c>
      <c r="C21469" t="s">
        <v>24103</v>
      </c>
      <c r="D21469" t="s">
        <v>8937</v>
      </c>
    </row>
    <row r="21470" spans="2:4" x14ac:dyDescent="0.35">
      <c r="B21470" t="s">
        <v>24289</v>
      </c>
      <c r="C21470" t="s">
        <v>24103</v>
      </c>
    </row>
    <row r="21471" spans="2:4" x14ac:dyDescent="0.35">
      <c r="B21471" t="s">
        <v>24290</v>
      </c>
      <c r="C21471" t="s">
        <v>24103</v>
      </c>
      <c r="D21471" t="s">
        <v>8937</v>
      </c>
    </row>
    <row r="21472" spans="2:4" x14ac:dyDescent="0.35">
      <c r="B21472" t="s">
        <v>21150</v>
      </c>
      <c r="C21472" t="s">
        <v>24103</v>
      </c>
      <c r="D21472" t="s">
        <v>8937</v>
      </c>
    </row>
    <row r="21473" spans="2:4" x14ac:dyDescent="0.35">
      <c r="B21473" t="s">
        <v>24291</v>
      </c>
      <c r="C21473" t="s">
        <v>24103</v>
      </c>
      <c r="D21473" t="s">
        <v>8937</v>
      </c>
    </row>
    <row r="21474" spans="2:4" x14ac:dyDescent="0.35">
      <c r="B21474" t="s">
        <v>8933</v>
      </c>
      <c r="C21474" t="s">
        <v>24103</v>
      </c>
    </row>
    <row r="21475" spans="2:4" x14ac:dyDescent="0.35">
      <c r="B21475" t="s">
        <v>21151</v>
      </c>
      <c r="C21475" t="s">
        <v>24103</v>
      </c>
      <c r="D21475" t="s">
        <v>8937</v>
      </c>
    </row>
    <row r="21476" spans="2:4" x14ac:dyDescent="0.35">
      <c r="B21476" t="s">
        <v>24292</v>
      </c>
      <c r="C21476" t="s">
        <v>24103</v>
      </c>
    </row>
    <row r="21477" spans="2:4" x14ac:dyDescent="0.35">
      <c r="B21477" t="s">
        <v>21425</v>
      </c>
      <c r="C21477" t="s">
        <v>24103</v>
      </c>
      <c r="D21477" t="s">
        <v>8937</v>
      </c>
    </row>
    <row r="21478" spans="2:4" x14ac:dyDescent="0.35">
      <c r="B21478" t="s">
        <v>24293</v>
      </c>
      <c r="C21478" t="s">
        <v>24103</v>
      </c>
      <c r="D21478" t="s">
        <v>8937</v>
      </c>
    </row>
    <row r="21479" spans="2:4" x14ac:dyDescent="0.35">
      <c r="B21479" t="s">
        <v>21426</v>
      </c>
      <c r="C21479" t="s">
        <v>24103</v>
      </c>
      <c r="D21479" t="s">
        <v>8937</v>
      </c>
    </row>
    <row r="21480" spans="2:4" x14ac:dyDescent="0.35">
      <c r="B21480" t="s">
        <v>21152</v>
      </c>
      <c r="C21480" t="s">
        <v>24103</v>
      </c>
      <c r="D21480" t="s">
        <v>8937</v>
      </c>
    </row>
    <row r="21481" spans="2:4" x14ac:dyDescent="0.35">
      <c r="B21481" t="s">
        <v>21153</v>
      </c>
      <c r="C21481" t="s">
        <v>24103</v>
      </c>
      <c r="D21481" t="s">
        <v>8937</v>
      </c>
    </row>
    <row r="21482" spans="2:4" x14ac:dyDescent="0.35">
      <c r="B21482" t="s">
        <v>24294</v>
      </c>
      <c r="C21482" t="s">
        <v>24103</v>
      </c>
      <c r="D21482" t="s">
        <v>8937</v>
      </c>
    </row>
    <row r="21483" spans="2:4" x14ac:dyDescent="0.35">
      <c r="B21483" t="s">
        <v>24295</v>
      </c>
      <c r="C21483" t="s">
        <v>24103</v>
      </c>
      <c r="D21483" t="s">
        <v>8937</v>
      </c>
    </row>
    <row r="21484" spans="2:4" x14ac:dyDescent="0.35">
      <c r="B21484" t="s">
        <v>21154</v>
      </c>
      <c r="C21484" t="s">
        <v>24103</v>
      </c>
      <c r="D21484" t="s">
        <v>8937</v>
      </c>
    </row>
    <row r="21485" spans="2:4" x14ac:dyDescent="0.35">
      <c r="B21485" t="s">
        <v>21427</v>
      </c>
      <c r="C21485" t="s">
        <v>24103</v>
      </c>
      <c r="D21485" t="s">
        <v>8937</v>
      </c>
    </row>
    <row r="21486" spans="2:4" x14ac:dyDescent="0.35">
      <c r="B21486" t="s">
        <v>21428</v>
      </c>
      <c r="C21486" t="s">
        <v>24103</v>
      </c>
      <c r="D21486" t="s">
        <v>8937</v>
      </c>
    </row>
    <row r="21487" spans="2:4" x14ac:dyDescent="0.35">
      <c r="B21487" t="s">
        <v>24296</v>
      </c>
      <c r="C21487" t="s">
        <v>24103</v>
      </c>
    </row>
    <row r="21488" spans="2:4" x14ac:dyDescent="0.35">
      <c r="B21488" t="s">
        <v>21155</v>
      </c>
      <c r="C21488" t="s">
        <v>24103</v>
      </c>
      <c r="D21488" t="s">
        <v>8937</v>
      </c>
    </row>
    <row r="21489" spans="2:4" x14ac:dyDescent="0.35">
      <c r="B21489" t="s">
        <v>24297</v>
      </c>
      <c r="C21489" t="s">
        <v>24103</v>
      </c>
      <c r="D21489" t="s">
        <v>8937</v>
      </c>
    </row>
    <row r="21490" spans="2:4" x14ac:dyDescent="0.35">
      <c r="B21490" t="s">
        <v>24298</v>
      </c>
      <c r="C21490" t="s">
        <v>24103</v>
      </c>
      <c r="D21490" t="s">
        <v>8937</v>
      </c>
    </row>
    <row r="21491" spans="2:4" x14ac:dyDescent="0.35">
      <c r="B21491" t="s">
        <v>21156</v>
      </c>
      <c r="C21491" t="s">
        <v>24103</v>
      </c>
      <c r="D21491" t="s">
        <v>8937</v>
      </c>
    </row>
    <row r="21492" spans="2:4" x14ac:dyDescent="0.35">
      <c r="B21492" t="s">
        <v>24299</v>
      </c>
      <c r="C21492" t="s">
        <v>24103</v>
      </c>
      <c r="D21492" t="s">
        <v>8937</v>
      </c>
    </row>
    <row r="21493" spans="2:4" x14ac:dyDescent="0.35">
      <c r="B21493" t="s">
        <v>24300</v>
      </c>
      <c r="C21493" t="s">
        <v>24103</v>
      </c>
      <c r="D21493" t="s">
        <v>21430</v>
      </c>
    </row>
    <row r="21494" spans="2:4" x14ac:dyDescent="0.35">
      <c r="B21494" t="s">
        <v>24301</v>
      </c>
      <c r="C21494" t="s">
        <v>24103</v>
      </c>
      <c r="D21494" t="s">
        <v>21430</v>
      </c>
    </row>
    <row r="21495" spans="2:4" x14ac:dyDescent="0.35">
      <c r="B21495" t="s">
        <v>24302</v>
      </c>
      <c r="C21495" t="s">
        <v>24103</v>
      </c>
      <c r="D21495" t="s">
        <v>21430</v>
      </c>
    </row>
    <row r="21496" spans="2:4" x14ac:dyDescent="0.35">
      <c r="B21496" t="s">
        <v>24303</v>
      </c>
      <c r="C21496" t="s">
        <v>24103</v>
      </c>
      <c r="D21496" t="s">
        <v>21430</v>
      </c>
    </row>
    <row r="21497" spans="2:4" x14ac:dyDescent="0.35">
      <c r="B21497" t="s">
        <v>21429</v>
      </c>
      <c r="C21497" t="s">
        <v>24103</v>
      </c>
      <c r="D21497" t="s">
        <v>21430</v>
      </c>
    </row>
    <row r="21498" spans="2:4" x14ac:dyDescent="0.35">
      <c r="B21498" t="s">
        <v>24304</v>
      </c>
      <c r="C21498" t="s">
        <v>24103</v>
      </c>
    </row>
    <row r="21499" spans="2:4" x14ac:dyDescent="0.35">
      <c r="B21499" t="s">
        <v>24305</v>
      </c>
      <c r="C21499" t="s">
        <v>24103</v>
      </c>
    </row>
    <row r="21500" spans="2:4" x14ac:dyDescent="0.35">
      <c r="B21500" t="s">
        <v>24306</v>
      </c>
      <c r="C21500" t="s">
        <v>24103</v>
      </c>
    </row>
    <row r="21501" spans="2:4" x14ac:dyDescent="0.35">
      <c r="B21501" t="s">
        <v>21445</v>
      </c>
      <c r="C21501" t="s">
        <v>24103</v>
      </c>
      <c r="D21501" t="s">
        <v>8990</v>
      </c>
    </row>
    <row r="21502" spans="2:4" x14ac:dyDescent="0.35">
      <c r="B21502" t="s">
        <v>21446</v>
      </c>
      <c r="C21502" t="s">
        <v>24103</v>
      </c>
      <c r="D21502" t="s">
        <v>8990</v>
      </c>
    </row>
    <row r="21503" spans="2:4" x14ac:dyDescent="0.35">
      <c r="B21503" t="s">
        <v>18109</v>
      </c>
      <c r="C21503" t="s">
        <v>24103</v>
      </c>
      <c r="D21503" t="s">
        <v>8990</v>
      </c>
    </row>
    <row r="21504" spans="2:4" x14ac:dyDescent="0.35">
      <c r="B21504" t="s">
        <v>21447</v>
      </c>
      <c r="C21504" t="s">
        <v>24103</v>
      </c>
    </row>
    <row r="21505" spans="2:4" x14ac:dyDescent="0.35">
      <c r="B21505" t="s">
        <v>18110</v>
      </c>
      <c r="C21505" t="s">
        <v>24103</v>
      </c>
      <c r="D21505" t="s">
        <v>8990</v>
      </c>
    </row>
    <row r="21506" spans="2:4" x14ac:dyDescent="0.35">
      <c r="B21506" t="s">
        <v>18111</v>
      </c>
      <c r="C21506" t="s">
        <v>24103</v>
      </c>
      <c r="D21506" t="s">
        <v>8990</v>
      </c>
    </row>
    <row r="21507" spans="2:4" x14ac:dyDescent="0.35">
      <c r="B21507" t="s">
        <v>21159</v>
      </c>
      <c r="C21507" t="s">
        <v>24103</v>
      </c>
    </row>
    <row r="21508" spans="2:4" x14ac:dyDescent="0.35">
      <c r="B21508" t="s">
        <v>8986</v>
      </c>
      <c r="C21508" t="s">
        <v>24103</v>
      </c>
    </row>
    <row r="21509" spans="2:4" x14ac:dyDescent="0.35">
      <c r="B21509" t="s">
        <v>21448</v>
      </c>
      <c r="C21509" t="s">
        <v>24103</v>
      </c>
      <c r="D21509" t="s">
        <v>8990</v>
      </c>
    </row>
    <row r="21510" spans="2:4" x14ac:dyDescent="0.35">
      <c r="B21510" t="s">
        <v>277</v>
      </c>
      <c r="C21510" t="s">
        <v>24103</v>
      </c>
      <c r="D21510" t="s">
        <v>8990</v>
      </c>
    </row>
    <row r="21511" spans="2:4" x14ac:dyDescent="0.35">
      <c r="B21511" t="s">
        <v>21160</v>
      </c>
      <c r="C21511" t="s">
        <v>24103</v>
      </c>
      <c r="D21511" t="s">
        <v>8990</v>
      </c>
    </row>
    <row r="21512" spans="2:4" x14ac:dyDescent="0.35">
      <c r="B21512" t="s">
        <v>18112</v>
      </c>
      <c r="C21512" t="s">
        <v>24103</v>
      </c>
      <c r="D21512" t="s">
        <v>8990</v>
      </c>
    </row>
    <row r="21513" spans="2:4" x14ac:dyDescent="0.35">
      <c r="B21513" t="s">
        <v>8987</v>
      </c>
      <c r="C21513" t="s">
        <v>24103</v>
      </c>
    </row>
    <row r="21514" spans="2:4" x14ac:dyDescent="0.35">
      <c r="B21514" t="s">
        <v>8988</v>
      </c>
      <c r="C21514" t="s">
        <v>24103</v>
      </c>
    </row>
    <row r="21515" spans="2:4" x14ac:dyDescent="0.35">
      <c r="B21515" t="s">
        <v>7282</v>
      </c>
      <c r="C21515" t="s">
        <v>24103</v>
      </c>
    </row>
    <row r="21516" spans="2:4" x14ac:dyDescent="0.35">
      <c r="B21516" t="s">
        <v>24307</v>
      </c>
      <c r="C21516" t="s">
        <v>24103</v>
      </c>
      <c r="D21516" t="s">
        <v>21162</v>
      </c>
    </row>
    <row r="21517" spans="2:4" x14ac:dyDescent="0.35">
      <c r="B21517" t="s">
        <v>24308</v>
      </c>
      <c r="C21517" t="s">
        <v>24103</v>
      </c>
      <c r="D21517" t="s">
        <v>21162</v>
      </c>
    </row>
    <row r="21518" spans="2:4" x14ac:dyDescent="0.35">
      <c r="B21518" t="s">
        <v>24309</v>
      </c>
      <c r="C21518" t="s">
        <v>24103</v>
      </c>
      <c r="D21518" t="s">
        <v>21162</v>
      </c>
    </row>
    <row r="21519" spans="2:4" x14ac:dyDescent="0.35">
      <c r="B21519" t="s">
        <v>24310</v>
      </c>
      <c r="C21519" t="s">
        <v>24103</v>
      </c>
      <c r="D21519" t="s">
        <v>21162</v>
      </c>
    </row>
    <row r="21520" spans="2:4" x14ac:dyDescent="0.35">
      <c r="B21520" t="s">
        <v>24311</v>
      </c>
      <c r="C21520" t="s">
        <v>24103</v>
      </c>
      <c r="D21520" t="s">
        <v>21162</v>
      </c>
    </row>
    <row r="21521" spans="2:4" x14ac:dyDescent="0.35">
      <c r="B21521" t="s">
        <v>24312</v>
      </c>
      <c r="C21521" t="s">
        <v>24103</v>
      </c>
      <c r="D21521" t="s">
        <v>21162</v>
      </c>
    </row>
    <row r="21522" spans="2:4" x14ac:dyDescent="0.35">
      <c r="B21522" t="s">
        <v>24313</v>
      </c>
      <c r="C21522" t="s">
        <v>24103</v>
      </c>
      <c r="D21522" t="s">
        <v>21162</v>
      </c>
    </row>
    <row r="21523" spans="2:4" x14ac:dyDescent="0.35">
      <c r="B21523" t="s">
        <v>24314</v>
      </c>
      <c r="C21523" t="s">
        <v>24103</v>
      </c>
      <c r="D21523" t="s">
        <v>21162</v>
      </c>
    </row>
    <row r="21524" spans="2:4" x14ac:dyDescent="0.35">
      <c r="B21524" t="s">
        <v>24315</v>
      </c>
      <c r="C21524" t="s">
        <v>24103</v>
      </c>
      <c r="D21524" t="s">
        <v>21162</v>
      </c>
    </row>
    <row r="21525" spans="2:4" x14ac:dyDescent="0.35">
      <c r="B21525" t="s">
        <v>24316</v>
      </c>
      <c r="C21525" t="s">
        <v>24103</v>
      </c>
      <c r="D21525" t="s">
        <v>21162</v>
      </c>
    </row>
    <row r="21526" spans="2:4" x14ac:dyDescent="0.35">
      <c r="B21526" t="s">
        <v>24317</v>
      </c>
      <c r="C21526" t="s">
        <v>24103</v>
      </c>
      <c r="D21526" t="s">
        <v>21162</v>
      </c>
    </row>
    <row r="21527" spans="2:4" x14ac:dyDescent="0.35">
      <c r="B21527" t="s">
        <v>24318</v>
      </c>
      <c r="C21527" t="s">
        <v>24103</v>
      </c>
      <c r="D21527" t="s">
        <v>21162</v>
      </c>
    </row>
    <row r="21528" spans="2:4" x14ac:dyDescent="0.35">
      <c r="B21528" t="s">
        <v>24319</v>
      </c>
      <c r="C21528" t="s">
        <v>24103</v>
      </c>
      <c r="D21528" t="s">
        <v>21162</v>
      </c>
    </row>
    <row r="21529" spans="2:4" x14ac:dyDescent="0.35">
      <c r="B21529" t="s">
        <v>24320</v>
      </c>
      <c r="C21529" t="s">
        <v>24103</v>
      </c>
      <c r="D21529" t="s">
        <v>21162</v>
      </c>
    </row>
    <row r="21530" spans="2:4" x14ac:dyDescent="0.35">
      <c r="B21530" t="s">
        <v>24321</v>
      </c>
      <c r="C21530" t="s">
        <v>24103</v>
      </c>
      <c r="D21530" t="s">
        <v>21162</v>
      </c>
    </row>
    <row r="21531" spans="2:4" x14ac:dyDescent="0.35">
      <c r="B21531" t="s">
        <v>24322</v>
      </c>
      <c r="C21531" t="s">
        <v>24103</v>
      </c>
      <c r="D21531" t="s">
        <v>21162</v>
      </c>
    </row>
    <row r="21532" spans="2:4" x14ac:dyDescent="0.35">
      <c r="B21532" t="s">
        <v>24323</v>
      </c>
      <c r="C21532" t="s">
        <v>24103</v>
      </c>
      <c r="D21532" t="s">
        <v>21162</v>
      </c>
    </row>
    <row r="21533" spans="2:4" x14ac:dyDescent="0.35">
      <c r="B21533" t="s">
        <v>24324</v>
      </c>
      <c r="C21533" t="s">
        <v>24103</v>
      </c>
      <c r="D21533" t="s">
        <v>21162</v>
      </c>
    </row>
    <row r="21534" spans="2:4" x14ac:dyDescent="0.35">
      <c r="B21534" t="s">
        <v>24325</v>
      </c>
      <c r="C21534" t="s">
        <v>24103</v>
      </c>
      <c r="D21534" t="s">
        <v>21162</v>
      </c>
    </row>
    <row r="21535" spans="2:4" x14ac:dyDescent="0.35">
      <c r="B21535" t="s">
        <v>24326</v>
      </c>
      <c r="C21535" t="s">
        <v>24103</v>
      </c>
      <c r="D21535" t="s">
        <v>21162</v>
      </c>
    </row>
    <row r="21536" spans="2:4" x14ac:dyDescent="0.35">
      <c r="B21536" t="s">
        <v>24327</v>
      </c>
      <c r="C21536" t="s">
        <v>24103</v>
      </c>
    </row>
    <row r="21537" spans="2:4" x14ac:dyDescent="0.35">
      <c r="B21537" t="s">
        <v>24328</v>
      </c>
      <c r="C21537" t="s">
        <v>24103</v>
      </c>
      <c r="D21537" t="s">
        <v>21162</v>
      </c>
    </row>
    <row r="21538" spans="2:4" x14ac:dyDescent="0.35">
      <c r="B21538" t="s">
        <v>24329</v>
      </c>
      <c r="C21538" t="s">
        <v>24103</v>
      </c>
    </row>
    <row r="21539" spans="2:4" x14ac:dyDescent="0.35">
      <c r="B21539" t="s">
        <v>24330</v>
      </c>
      <c r="C21539" t="s">
        <v>24103</v>
      </c>
    </row>
    <row r="21540" spans="2:4" x14ac:dyDescent="0.35">
      <c r="B21540" t="s">
        <v>24331</v>
      </c>
      <c r="C21540" t="s">
        <v>24103</v>
      </c>
      <c r="D21540" t="s">
        <v>21162</v>
      </c>
    </row>
    <row r="21541" spans="2:4" x14ac:dyDescent="0.35">
      <c r="B21541" t="s">
        <v>21161</v>
      </c>
      <c r="C21541" t="s">
        <v>24103</v>
      </c>
      <c r="D21541" t="s">
        <v>21162</v>
      </c>
    </row>
    <row r="21542" spans="2:4" x14ac:dyDescent="0.35">
      <c r="B21542" t="s">
        <v>24332</v>
      </c>
      <c r="C21542" t="s">
        <v>24103</v>
      </c>
    </row>
    <row r="21543" spans="2:4" x14ac:dyDescent="0.35">
      <c r="B21543" t="s">
        <v>24333</v>
      </c>
      <c r="C21543" t="s">
        <v>24103</v>
      </c>
    </row>
    <row r="21544" spans="2:4" x14ac:dyDescent="0.35">
      <c r="B21544" t="s">
        <v>21164</v>
      </c>
      <c r="C21544" t="s">
        <v>24103</v>
      </c>
    </row>
    <row r="21545" spans="2:4" x14ac:dyDescent="0.35">
      <c r="B21545" t="s">
        <v>24334</v>
      </c>
      <c r="C21545" t="s">
        <v>24103</v>
      </c>
      <c r="D21545" t="s">
        <v>21162</v>
      </c>
    </row>
    <row r="21546" spans="2:4" x14ac:dyDescent="0.35">
      <c r="B21546" t="s">
        <v>21165</v>
      </c>
      <c r="C21546" t="s">
        <v>24103</v>
      </c>
    </row>
    <row r="21547" spans="2:4" x14ac:dyDescent="0.35">
      <c r="B21547" t="s">
        <v>24335</v>
      </c>
      <c r="C21547" t="s">
        <v>24103</v>
      </c>
      <c r="D21547" t="s">
        <v>21162</v>
      </c>
    </row>
    <row r="21548" spans="2:4" x14ac:dyDescent="0.35">
      <c r="B21548" t="s">
        <v>21166</v>
      </c>
      <c r="C21548" t="s">
        <v>24103</v>
      </c>
      <c r="D21548" t="s">
        <v>21162</v>
      </c>
    </row>
    <row r="21549" spans="2:4" x14ac:dyDescent="0.35">
      <c r="B21549" t="s">
        <v>24336</v>
      </c>
      <c r="C21549" t="s">
        <v>24103</v>
      </c>
      <c r="D21549" t="s">
        <v>21162</v>
      </c>
    </row>
    <row r="21550" spans="2:4" x14ac:dyDescent="0.35">
      <c r="B21550" t="s">
        <v>21167</v>
      </c>
      <c r="C21550" t="s">
        <v>24103</v>
      </c>
      <c r="D21550" t="s">
        <v>21162</v>
      </c>
    </row>
    <row r="21551" spans="2:4" x14ac:dyDescent="0.35">
      <c r="B21551" t="s">
        <v>21450</v>
      </c>
      <c r="C21551" t="s">
        <v>24103</v>
      </c>
      <c r="D21551" t="s">
        <v>21162</v>
      </c>
    </row>
    <row r="21552" spans="2:4" x14ac:dyDescent="0.35">
      <c r="B21552" t="s">
        <v>24337</v>
      </c>
      <c r="C21552" t="s">
        <v>24103</v>
      </c>
      <c r="D21552" t="s">
        <v>21162</v>
      </c>
    </row>
    <row r="21553" spans="2:4" x14ac:dyDescent="0.35">
      <c r="B21553" t="s">
        <v>21451</v>
      </c>
      <c r="C21553" t="s">
        <v>24103</v>
      </c>
      <c r="D21553" t="s">
        <v>21162</v>
      </c>
    </row>
    <row r="21554" spans="2:4" x14ac:dyDescent="0.35">
      <c r="B21554" t="s">
        <v>21452</v>
      </c>
      <c r="C21554" t="s">
        <v>24103</v>
      </c>
      <c r="D21554" t="s">
        <v>21162</v>
      </c>
    </row>
    <row r="21555" spans="2:4" x14ac:dyDescent="0.35">
      <c r="B21555" t="s">
        <v>21453</v>
      </c>
      <c r="C21555" t="s">
        <v>24103</v>
      </c>
      <c r="D21555" t="s">
        <v>21162</v>
      </c>
    </row>
    <row r="21556" spans="2:4" x14ac:dyDescent="0.35">
      <c r="B21556" t="s">
        <v>21454</v>
      </c>
      <c r="C21556" t="s">
        <v>24103</v>
      </c>
      <c r="D21556" t="s">
        <v>21162</v>
      </c>
    </row>
    <row r="21557" spans="2:4" x14ac:dyDescent="0.35">
      <c r="B21557" t="s">
        <v>21171</v>
      </c>
      <c r="C21557" t="s">
        <v>24103</v>
      </c>
      <c r="D21557" t="s">
        <v>21162</v>
      </c>
    </row>
    <row r="21558" spans="2:4" x14ac:dyDescent="0.35">
      <c r="B21558" t="s">
        <v>241</v>
      </c>
      <c r="C21558" t="s">
        <v>24103</v>
      </c>
      <c r="D21558" t="s">
        <v>9048</v>
      </c>
    </row>
    <row r="21559" spans="2:4" x14ac:dyDescent="0.35">
      <c r="B21559" t="s">
        <v>983</v>
      </c>
      <c r="C21559" t="s">
        <v>24103</v>
      </c>
      <c r="D21559" t="s">
        <v>9048</v>
      </c>
    </row>
    <row r="21560" spans="2:4" x14ac:dyDescent="0.35">
      <c r="B21560" t="s">
        <v>18550</v>
      </c>
      <c r="C21560" t="s">
        <v>24103</v>
      </c>
      <c r="D21560" t="s">
        <v>9048</v>
      </c>
    </row>
    <row r="21561" spans="2:4" x14ac:dyDescent="0.35">
      <c r="B21561" t="s">
        <v>244</v>
      </c>
      <c r="C21561" t="s">
        <v>24103</v>
      </c>
      <c r="D21561" t="s">
        <v>9048</v>
      </c>
    </row>
    <row r="21562" spans="2:4" x14ac:dyDescent="0.35">
      <c r="B21562" t="s">
        <v>24338</v>
      </c>
      <c r="C21562" t="s">
        <v>24103</v>
      </c>
      <c r="D21562" t="s">
        <v>9048</v>
      </c>
    </row>
    <row r="21563" spans="2:4" x14ac:dyDescent="0.35">
      <c r="B21563" t="s">
        <v>236</v>
      </c>
      <c r="C21563" t="s">
        <v>24103</v>
      </c>
      <c r="D21563" t="s">
        <v>9048</v>
      </c>
    </row>
    <row r="21564" spans="2:4" x14ac:dyDescent="0.35">
      <c r="B21564" t="s">
        <v>247</v>
      </c>
      <c r="C21564" t="s">
        <v>24103</v>
      </c>
      <c r="D21564" t="s">
        <v>9048</v>
      </c>
    </row>
    <row r="21565" spans="2:4" x14ac:dyDescent="0.35">
      <c r="B21565" t="s">
        <v>18551</v>
      </c>
      <c r="C21565" t="s">
        <v>24103</v>
      </c>
      <c r="D21565" t="s">
        <v>9048</v>
      </c>
    </row>
    <row r="21566" spans="2:4" x14ac:dyDescent="0.35">
      <c r="B21566" t="s">
        <v>239</v>
      </c>
      <c r="C21566" t="s">
        <v>24103</v>
      </c>
      <c r="D21566" t="s">
        <v>9048</v>
      </c>
    </row>
    <row r="21567" spans="2:4" x14ac:dyDescent="0.35">
      <c r="B21567" t="s">
        <v>24339</v>
      </c>
      <c r="C21567" t="s">
        <v>24103</v>
      </c>
      <c r="D21567" t="s">
        <v>9048</v>
      </c>
    </row>
    <row r="21568" spans="2:4" x14ac:dyDescent="0.35">
      <c r="B21568" t="s">
        <v>24340</v>
      </c>
      <c r="C21568" t="s">
        <v>24103</v>
      </c>
    </row>
    <row r="21569" spans="2:5" x14ac:dyDescent="0.35">
      <c r="B21569" t="s">
        <v>24341</v>
      </c>
      <c r="C21569" t="s">
        <v>24103</v>
      </c>
      <c r="D21569" t="s">
        <v>9063</v>
      </c>
    </row>
    <row r="21570" spans="2:5" x14ac:dyDescent="0.35">
      <c r="B21570" t="s">
        <v>24342</v>
      </c>
      <c r="C21570" t="s">
        <v>24103</v>
      </c>
      <c r="D21570" t="s">
        <v>9063</v>
      </c>
    </row>
    <row r="21571" spans="2:5" x14ac:dyDescent="0.35">
      <c r="B21571" t="s">
        <v>21467</v>
      </c>
      <c r="C21571" t="s">
        <v>24103</v>
      </c>
      <c r="D21571" t="s">
        <v>9063</v>
      </c>
    </row>
    <row r="21572" spans="2:5" x14ac:dyDescent="0.35">
      <c r="B21572" t="s">
        <v>21468</v>
      </c>
      <c r="C21572" t="s">
        <v>24103</v>
      </c>
      <c r="D21572" t="s">
        <v>9063</v>
      </c>
    </row>
    <row r="21573" spans="2:5" x14ac:dyDescent="0.35">
      <c r="B21573" t="s">
        <v>24343</v>
      </c>
      <c r="C21573" t="s">
        <v>24103</v>
      </c>
      <c r="D21573" t="s">
        <v>9063</v>
      </c>
    </row>
    <row r="21574" spans="2:5" x14ac:dyDescent="0.35">
      <c r="B21574" t="s">
        <v>24344</v>
      </c>
      <c r="C21574" t="s">
        <v>24103</v>
      </c>
      <c r="D21574" t="s">
        <v>9063</v>
      </c>
    </row>
    <row r="21575" spans="2:5" x14ac:dyDescent="0.35">
      <c r="B21575" t="s">
        <v>21174</v>
      </c>
      <c r="C21575" t="s">
        <v>24103</v>
      </c>
      <c r="D21575" t="s">
        <v>9063</v>
      </c>
    </row>
    <row r="21576" spans="2:5" x14ac:dyDescent="0.35">
      <c r="B21576" t="s">
        <v>24345</v>
      </c>
      <c r="C21576" t="s">
        <v>24103</v>
      </c>
      <c r="D21576" t="s">
        <v>9063</v>
      </c>
    </row>
    <row r="21577" spans="2:5" x14ac:dyDescent="0.35">
      <c r="B21577" t="s">
        <v>24346</v>
      </c>
      <c r="C21577" t="s">
        <v>24103</v>
      </c>
      <c r="D21577" t="s">
        <v>9063</v>
      </c>
    </row>
    <row r="21578" spans="2:5" x14ac:dyDescent="0.35">
      <c r="B21578" t="s">
        <v>24347</v>
      </c>
      <c r="C21578" t="s">
        <v>24103</v>
      </c>
      <c r="D21578" t="s">
        <v>9063</v>
      </c>
    </row>
    <row r="21579" spans="2:5" x14ac:dyDescent="0.35">
      <c r="B21579" t="s">
        <v>21469</v>
      </c>
      <c r="C21579" t="s">
        <v>24103</v>
      </c>
      <c r="D21579" t="s">
        <v>9063</v>
      </c>
    </row>
    <row r="21580" spans="2:5" x14ac:dyDescent="0.35">
      <c r="B21580" t="s">
        <v>21175</v>
      </c>
      <c r="C21580" t="s">
        <v>24103</v>
      </c>
      <c r="D21580" t="s">
        <v>9063</v>
      </c>
    </row>
    <row r="21581" spans="2:5" x14ac:dyDescent="0.35">
      <c r="B21581" t="s">
        <v>24348</v>
      </c>
      <c r="C21581" t="s">
        <v>24103</v>
      </c>
      <c r="D21581" t="s">
        <v>9063</v>
      </c>
    </row>
    <row r="21582" spans="2:5" x14ac:dyDescent="0.35">
      <c r="B21582" t="s">
        <v>24349</v>
      </c>
      <c r="C21582" t="s">
        <v>24103</v>
      </c>
    </row>
    <row r="21583" spans="2:5" x14ac:dyDescent="0.35">
      <c r="B21583" t="s">
        <v>24350</v>
      </c>
      <c r="C21583" t="s">
        <v>24103</v>
      </c>
      <c r="D21583" t="s">
        <v>24351</v>
      </c>
      <c r="E21583" t="s">
        <v>1028</v>
      </c>
    </row>
    <row r="21584" spans="2:5" x14ac:dyDescent="0.35">
      <c r="B21584" t="s">
        <v>24352</v>
      </c>
      <c r="C21584" t="s">
        <v>24103</v>
      </c>
      <c r="D21584" t="s">
        <v>24351</v>
      </c>
      <c r="E21584" t="s">
        <v>1028</v>
      </c>
    </row>
    <row r="21585" spans="2:4" x14ac:dyDescent="0.35">
      <c r="B21585" t="s">
        <v>24353</v>
      </c>
      <c r="C21585" t="s">
        <v>24103</v>
      </c>
    </row>
    <row r="21586" spans="2:4" x14ac:dyDescent="0.35">
      <c r="B21586" t="s">
        <v>24354</v>
      </c>
      <c r="C21586" t="s">
        <v>24103</v>
      </c>
      <c r="D21586" t="s">
        <v>9078</v>
      </c>
    </row>
    <row r="21587" spans="2:4" x14ac:dyDescent="0.35">
      <c r="B21587" t="s">
        <v>24355</v>
      </c>
      <c r="C21587" t="s">
        <v>24103</v>
      </c>
      <c r="D21587" t="s">
        <v>9078</v>
      </c>
    </row>
    <row r="21588" spans="2:4" x14ac:dyDescent="0.35">
      <c r="B21588" t="s">
        <v>21472</v>
      </c>
      <c r="C21588" t="s">
        <v>24103</v>
      </c>
      <c r="D21588" t="s">
        <v>9078</v>
      </c>
    </row>
    <row r="21589" spans="2:4" x14ac:dyDescent="0.35">
      <c r="B21589" t="s">
        <v>21474</v>
      </c>
      <c r="C21589" t="s">
        <v>24103</v>
      </c>
      <c r="D21589" t="s">
        <v>9078</v>
      </c>
    </row>
    <row r="21590" spans="2:4" x14ac:dyDescent="0.35">
      <c r="B21590" t="s">
        <v>24356</v>
      </c>
      <c r="C21590" t="s">
        <v>24103</v>
      </c>
      <c r="D21590" t="s">
        <v>9078</v>
      </c>
    </row>
    <row r="21591" spans="2:4" x14ac:dyDescent="0.35">
      <c r="B21591" t="s">
        <v>21176</v>
      </c>
      <c r="C21591" t="s">
        <v>24103</v>
      </c>
      <c r="D21591" t="s">
        <v>9078</v>
      </c>
    </row>
    <row r="21592" spans="2:4" x14ac:dyDescent="0.35">
      <c r="B21592" t="s">
        <v>21475</v>
      </c>
      <c r="C21592" t="s">
        <v>24103</v>
      </c>
      <c r="D21592" t="s">
        <v>9078</v>
      </c>
    </row>
    <row r="21593" spans="2:4" x14ac:dyDescent="0.35">
      <c r="B21593" t="s">
        <v>24357</v>
      </c>
      <c r="C21593" t="s">
        <v>24103</v>
      </c>
      <c r="D21593" t="s">
        <v>9078</v>
      </c>
    </row>
    <row r="21594" spans="2:4" x14ac:dyDescent="0.35">
      <c r="B21594" t="s">
        <v>24358</v>
      </c>
      <c r="C21594" t="s">
        <v>24103</v>
      </c>
      <c r="D21594" t="s">
        <v>9078</v>
      </c>
    </row>
    <row r="21595" spans="2:4" x14ac:dyDescent="0.35">
      <c r="B21595" t="s">
        <v>24359</v>
      </c>
      <c r="C21595" t="s">
        <v>24103</v>
      </c>
      <c r="D21595" t="s">
        <v>9078</v>
      </c>
    </row>
    <row r="21596" spans="2:4" x14ac:dyDescent="0.35">
      <c r="B21596" t="s">
        <v>24360</v>
      </c>
      <c r="C21596" t="s">
        <v>24103</v>
      </c>
      <c r="D21596" t="s">
        <v>9078</v>
      </c>
    </row>
    <row r="21597" spans="2:4" x14ac:dyDescent="0.35">
      <c r="B21597" t="s">
        <v>24361</v>
      </c>
      <c r="C21597" t="s">
        <v>24103</v>
      </c>
      <c r="D21597" t="s">
        <v>9078</v>
      </c>
    </row>
    <row r="21598" spans="2:4" x14ac:dyDescent="0.35">
      <c r="B21598" t="s">
        <v>24362</v>
      </c>
      <c r="C21598" t="s">
        <v>24103</v>
      </c>
      <c r="D21598" t="s">
        <v>9078</v>
      </c>
    </row>
    <row r="21599" spans="2:4" x14ac:dyDescent="0.35">
      <c r="B21599" t="s">
        <v>24363</v>
      </c>
      <c r="C21599" t="s">
        <v>24103</v>
      </c>
      <c r="D21599" t="s">
        <v>9078</v>
      </c>
    </row>
    <row r="21600" spans="2:4" x14ac:dyDescent="0.35">
      <c r="B21600" t="s">
        <v>24364</v>
      </c>
      <c r="C21600" t="s">
        <v>24103</v>
      </c>
      <c r="D21600" t="s">
        <v>9078</v>
      </c>
    </row>
    <row r="21601" spans="2:5" x14ac:dyDescent="0.35">
      <c r="B21601" t="s">
        <v>24365</v>
      </c>
      <c r="C21601" t="s">
        <v>24103</v>
      </c>
      <c r="D21601" t="s">
        <v>9078</v>
      </c>
    </row>
    <row r="21602" spans="2:5" x14ac:dyDescent="0.35">
      <c r="B21602" t="s">
        <v>24366</v>
      </c>
      <c r="C21602" t="s">
        <v>24103</v>
      </c>
      <c r="D21602" t="s">
        <v>9078</v>
      </c>
    </row>
    <row r="21603" spans="2:5" x14ac:dyDescent="0.35">
      <c r="B21603" t="s">
        <v>24367</v>
      </c>
      <c r="C21603" t="s">
        <v>24103</v>
      </c>
      <c r="D21603" t="s">
        <v>9078</v>
      </c>
    </row>
    <row r="21604" spans="2:5" x14ac:dyDescent="0.35">
      <c r="B21604" t="s">
        <v>24368</v>
      </c>
      <c r="C21604" t="s">
        <v>24103</v>
      </c>
      <c r="D21604" t="s">
        <v>9078</v>
      </c>
    </row>
    <row r="21605" spans="2:5" x14ac:dyDescent="0.35">
      <c r="B21605" t="s">
        <v>24369</v>
      </c>
      <c r="C21605" t="s">
        <v>24103</v>
      </c>
      <c r="D21605" t="s">
        <v>9078</v>
      </c>
    </row>
    <row r="21606" spans="2:5" x14ac:dyDescent="0.35">
      <c r="B21606" t="s">
        <v>24370</v>
      </c>
      <c r="C21606" t="s">
        <v>24103</v>
      </c>
      <c r="D21606" t="s">
        <v>9078</v>
      </c>
    </row>
    <row r="21607" spans="2:5" x14ac:dyDescent="0.35">
      <c r="B21607" t="s">
        <v>24371</v>
      </c>
      <c r="C21607" t="s">
        <v>24103</v>
      </c>
      <c r="D21607" t="s">
        <v>9078</v>
      </c>
    </row>
    <row r="21608" spans="2:5" x14ac:dyDescent="0.35">
      <c r="B21608" t="s">
        <v>24372</v>
      </c>
      <c r="C21608" t="s">
        <v>24103</v>
      </c>
      <c r="D21608" t="s">
        <v>9078</v>
      </c>
    </row>
    <row r="21609" spans="2:5" x14ac:dyDescent="0.35">
      <c r="B21609" t="s">
        <v>24373</v>
      </c>
      <c r="C21609" t="s">
        <v>24103</v>
      </c>
      <c r="D21609" t="s">
        <v>23881</v>
      </c>
      <c r="E21609" t="s">
        <v>1041</v>
      </c>
    </row>
    <row r="21610" spans="2:5" x14ac:dyDescent="0.35">
      <c r="B21610" t="s">
        <v>24374</v>
      </c>
      <c r="C21610" t="s">
        <v>24103</v>
      </c>
      <c r="D21610" t="s">
        <v>23881</v>
      </c>
      <c r="E21610" t="s">
        <v>1041</v>
      </c>
    </row>
    <row r="21611" spans="2:5" x14ac:dyDescent="0.35">
      <c r="B21611" t="s">
        <v>24375</v>
      </c>
      <c r="C21611" t="s">
        <v>24103</v>
      </c>
      <c r="D21611" t="s">
        <v>9096</v>
      </c>
    </row>
    <row r="21612" spans="2:5" x14ac:dyDescent="0.35">
      <c r="B21612" t="s">
        <v>18960</v>
      </c>
      <c r="C21612" t="s">
        <v>24103</v>
      </c>
      <c r="D21612" t="s">
        <v>9096</v>
      </c>
    </row>
    <row r="21613" spans="2:5" x14ac:dyDescent="0.35">
      <c r="B21613" t="s">
        <v>24376</v>
      </c>
      <c r="C21613" t="s">
        <v>24103</v>
      </c>
      <c r="D21613" t="s">
        <v>9096</v>
      </c>
    </row>
    <row r="21614" spans="2:5" x14ac:dyDescent="0.35">
      <c r="B21614" t="s">
        <v>24377</v>
      </c>
      <c r="C21614" t="s">
        <v>24103</v>
      </c>
      <c r="D21614" t="s">
        <v>9096</v>
      </c>
    </row>
    <row r="21615" spans="2:5" x14ac:dyDescent="0.35">
      <c r="B21615" t="s">
        <v>21181</v>
      </c>
      <c r="C21615" t="s">
        <v>24103</v>
      </c>
      <c r="D21615" t="s">
        <v>9096</v>
      </c>
    </row>
    <row r="21616" spans="2:5" x14ac:dyDescent="0.35">
      <c r="B21616" t="s">
        <v>24378</v>
      </c>
      <c r="C21616" t="s">
        <v>24103</v>
      </c>
      <c r="D21616" t="s">
        <v>9096</v>
      </c>
    </row>
    <row r="21617" spans="2:4" x14ac:dyDescent="0.35">
      <c r="B21617" t="s">
        <v>18961</v>
      </c>
      <c r="C21617" t="s">
        <v>24103</v>
      </c>
      <c r="D21617" t="s">
        <v>9096</v>
      </c>
    </row>
    <row r="21618" spans="2:4" x14ac:dyDescent="0.35">
      <c r="B21618" t="s">
        <v>18962</v>
      </c>
      <c r="C21618" t="s">
        <v>24103</v>
      </c>
      <c r="D21618" t="s">
        <v>9096</v>
      </c>
    </row>
    <row r="21619" spans="2:4" x14ac:dyDescent="0.35">
      <c r="B21619" t="s">
        <v>21482</v>
      </c>
      <c r="C21619" t="s">
        <v>24103</v>
      </c>
      <c r="D21619" t="s">
        <v>9096</v>
      </c>
    </row>
    <row r="21620" spans="2:4" x14ac:dyDescent="0.35">
      <c r="B21620" t="s">
        <v>9083</v>
      </c>
      <c r="C21620" t="s">
        <v>24103</v>
      </c>
    </row>
    <row r="21621" spans="2:4" x14ac:dyDescent="0.35">
      <c r="B21621" t="s">
        <v>21182</v>
      </c>
      <c r="C21621" t="s">
        <v>24103</v>
      </c>
      <c r="D21621" t="s">
        <v>9096</v>
      </c>
    </row>
    <row r="21622" spans="2:4" x14ac:dyDescent="0.35">
      <c r="B21622" t="s">
        <v>21183</v>
      </c>
      <c r="C21622" t="s">
        <v>24103</v>
      </c>
      <c r="D21622" t="s">
        <v>9096</v>
      </c>
    </row>
    <row r="21623" spans="2:4" x14ac:dyDescent="0.35">
      <c r="B21623" t="s">
        <v>18963</v>
      </c>
      <c r="C21623" t="s">
        <v>24103</v>
      </c>
    </row>
    <row r="21624" spans="2:4" x14ac:dyDescent="0.35">
      <c r="B21624" t="s">
        <v>18964</v>
      </c>
      <c r="C21624" t="s">
        <v>24103</v>
      </c>
    </row>
    <row r="21625" spans="2:4" x14ac:dyDescent="0.35">
      <c r="B21625" t="s">
        <v>24379</v>
      </c>
      <c r="C21625" t="s">
        <v>24103</v>
      </c>
      <c r="D21625" t="s">
        <v>9088</v>
      </c>
    </row>
    <row r="21626" spans="2:4" x14ac:dyDescent="0.35">
      <c r="B21626" t="s">
        <v>24380</v>
      </c>
      <c r="C21626" t="s">
        <v>24103</v>
      </c>
    </row>
    <row r="21627" spans="2:4" x14ac:dyDescent="0.35">
      <c r="B21627" t="s">
        <v>21184</v>
      </c>
      <c r="C21627" t="s">
        <v>24103</v>
      </c>
      <c r="D21627" t="s">
        <v>9088</v>
      </c>
    </row>
    <row r="21628" spans="2:4" x14ac:dyDescent="0.35">
      <c r="B21628" t="s">
        <v>24381</v>
      </c>
      <c r="C21628" t="s">
        <v>24103</v>
      </c>
      <c r="D21628" t="s">
        <v>9088</v>
      </c>
    </row>
    <row r="21629" spans="2:4" x14ac:dyDescent="0.35">
      <c r="B21629" t="s">
        <v>24382</v>
      </c>
      <c r="C21629" t="s">
        <v>24103</v>
      </c>
    </row>
    <row r="21630" spans="2:4" x14ac:dyDescent="0.35">
      <c r="B21630" t="s">
        <v>24383</v>
      </c>
      <c r="C21630" t="s">
        <v>24103</v>
      </c>
    </row>
    <row r="21631" spans="2:4" x14ac:dyDescent="0.35">
      <c r="B21631" t="s">
        <v>24384</v>
      </c>
      <c r="C21631" t="s">
        <v>24103</v>
      </c>
    </row>
    <row r="21632" spans="2:4" x14ac:dyDescent="0.35">
      <c r="B21632" t="s">
        <v>24385</v>
      </c>
      <c r="C21632" t="s">
        <v>24103</v>
      </c>
      <c r="D21632" t="s">
        <v>21191</v>
      </c>
    </row>
    <row r="21633" spans="2:4" x14ac:dyDescent="0.35">
      <c r="B21633" t="s">
        <v>21492</v>
      </c>
      <c r="C21633" t="s">
        <v>24103</v>
      </c>
      <c r="D21633" t="s">
        <v>21191</v>
      </c>
    </row>
    <row r="21634" spans="2:4" x14ac:dyDescent="0.35">
      <c r="B21634" t="s">
        <v>24386</v>
      </c>
      <c r="C21634" t="s">
        <v>24103</v>
      </c>
      <c r="D21634" t="s">
        <v>21191</v>
      </c>
    </row>
    <row r="21635" spans="2:4" x14ac:dyDescent="0.35">
      <c r="B21635" t="s">
        <v>21190</v>
      </c>
      <c r="C21635" t="s">
        <v>24103</v>
      </c>
      <c r="D21635" t="s">
        <v>21191</v>
      </c>
    </row>
    <row r="21636" spans="2:4" x14ac:dyDescent="0.35">
      <c r="B21636" t="s">
        <v>24387</v>
      </c>
      <c r="C21636" t="s">
        <v>24103</v>
      </c>
      <c r="D21636" t="s">
        <v>21191</v>
      </c>
    </row>
    <row r="21637" spans="2:4" x14ac:dyDescent="0.35">
      <c r="B21637" t="s">
        <v>24388</v>
      </c>
      <c r="C21637" t="s">
        <v>24103</v>
      </c>
      <c r="D21637" t="s">
        <v>21191</v>
      </c>
    </row>
    <row r="21638" spans="2:4" x14ac:dyDescent="0.35">
      <c r="B21638" t="s">
        <v>24389</v>
      </c>
      <c r="C21638" t="s">
        <v>24103</v>
      </c>
      <c r="D21638" t="s">
        <v>21191</v>
      </c>
    </row>
    <row r="21639" spans="2:4" x14ac:dyDescent="0.35">
      <c r="B21639" t="s">
        <v>24390</v>
      </c>
      <c r="C21639" t="s">
        <v>24103</v>
      </c>
      <c r="D21639" t="s">
        <v>21191</v>
      </c>
    </row>
    <row r="21640" spans="2:4" x14ac:dyDescent="0.35">
      <c r="B21640" t="s">
        <v>24391</v>
      </c>
      <c r="C21640" t="s">
        <v>24103</v>
      </c>
      <c r="D21640" t="s">
        <v>21191</v>
      </c>
    </row>
    <row r="21641" spans="2:4" x14ac:dyDescent="0.35">
      <c r="B21641" t="s">
        <v>24392</v>
      </c>
      <c r="C21641" t="s">
        <v>24103</v>
      </c>
      <c r="D21641" t="s">
        <v>21191</v>
      </c>
    </row>
    <row r="21642" spans="2:4" x14ac:dyDescent="0.35">
      <c r="B21642" t="s">
        <v>21192</v>
      </c>
      <c r="C21642" t="s">
        <v>24103</v>
      </c>
      <c r="D21642" t="s">
        <v>21191</v>
      </c>
    </row>
    <row r="21643" spans="2:4" x14ac:dyDescent="0.35">
      <c r="B21643" t="s">
        <v>24393</v>
      </c>
      <c r="C21643" t="s">
        <v>24103</v>
      </c>
      <c r="D21643" t="s">
        <v>21191</v>
      </c>
    </row>
    <row r="21644" spans="2:4" x14ac:dyDescent="0.35">
      <c r="B21644" t="s">
        <v>24394</v>
      </c>
      <c r="C21644" t="s">
        <v>24103</v>
      </c>
      <c r="D21644" t="s">
        <v>21191</v>
      </c>
    </row>
    <row r="21645" spans="2:4" x14ac:dyDescent="0.35">
      <c r="B21645" t="s">
        <v>24395</v>
      </c>
      <c r="C21645" t="s">
        <v>24103</v>
      </c>
      <c r="D21645" t="s">
        <v>21191</v>
      </c>
    </row>
    <row r="21646" spans="2:4" x14ac:dyDescent="0.35">
      <c r="B21646" t="s">
        <v>24396</v>
      </c>
      <c r="C21646" t="s">
        <v>24103</v>
      </c>
      <c r="D21646" t="s">
        <v>21191</v>
      </c>
    </row>
    <row r="21647" spans="2:4" x14ac:dyDescent="0.35">
      <c r="B21647" t="s">
        <v>24397</v>
      </c>
      <c r="C21647" t="s">
        <v>24103</v>
      </c>
      <c r="D21647" t="s">
        <v>21191</v>
      </c>
    </row>
    <row r="21648" spans="2:4" x14ac:dyDescent="0.35">
      <c r="B21648" t="s">
        <v>24398</v>
      </c>
      <c r="C21648" t="s">
        <v>24103</v>
      </c>
      <c r="D21648" t="s">
        <v>21191</v>
      </c>
    </row>
    <row r="21649" spans="2:4" x14ac:dyDescent="0.35">
      <c r="B21649" t="s">
        <v>24399</v>
      </c>
      <c r="C21649" t="s">
        <v>24103</v>
      </c>
      <c r="D21649" t="s">
        <v>21191</v>
      </c>
    </row>
    <row r="21650" spans="2:4" x14ac:dyDescent="0.35">
      <c r="B21650" t="s">
        <v>21493</v>
      </c>
      <c r="C21650" t="s">
        <v>24103</v>
      </c>
      <c r="D21650" t="s">
        <v>21191</v>
      </c>
    </row>
    <row r="21651" spans="2:4" x14ac:dyDescent="0.35">
      <c r="B21651" t="s">
        <v>24400</v>
      </c>
      <c r="C21651" t="s">
        <v>24103</v>
      </c>
      <c r="D21651" t="s">
        <v>21191</v>
      </c>
    </row>
    <row r="21652" spans="2:4" x14ac:dyDescent="0.35">
      <c r="B21652" t="s">
        <v>24401</v>
      </c>
      <c r="C21652" t="s">
        <v>24103</v>
      </c>
      <c r="D21652" t="s">
        <v>21191</v>
      </c>
    </row>
    <row r="21653" spans="2:4" x14ac:dyDescent="0.35">
      <c r="B21653" t="s">
        <v>24402</v>
      </c>
      <c r="C21653" t="s">
        <v>24103</v>
      </c>
      <c r="D21653" t="s">
        <v>21191</v>
      </c>
    </row>
    <row r="21654" spans="2:4" x14ac:dyDescent="0.35">
      <c r="B21654" t="s">
        <v>24403</v>
      </c>
      <c r="C21654" t="s">
        <v>24103</v>
      </c>
      <c r="D21654" t="s">
        <v>21191</v>
      </c>
    </row>
    <row r="21655" spans="2:4" x14ac:dyDescent="0.35">
      <c r="B21655" t="s">
        <v>21193</v>
      </c>
      <c r="C21655" t="s">
        <v>24103</v>
      </c>
      <c r="D21655" t="s">
        <v>21191</v>
      </c>
    </row>
    <row r="21656" spans="2:4" x14ac:dyDescent="0.35">
      <c r="B21656" t="s">
        <v>24404</v>
      </c>
      <c r="C21656" t="s">
        <v>24103</v>
      </c>
      <c r="D21656" t="s">
        <v>21191</v>
      </c>
    </row>
    <row r="21657" spans="2:4" x14ac:dyDescent="0.35">
      <c r="B21657" t="s">
        <v>24405</v>
      </c>
      <c r="C21657" t="s">
        <v>24103</v>
      </c>
      <c r="D21657" t="s">
        <v>9114</v>
      </c>
    </row>
    <row r="21658" spans="2:4" x14ac:dyDescent="0.35">
      <c r="B21658" t="s">
        <v>24406</v>
      </c>
      <c r="C21658" t="s">
        <v>24103</v>
      </c>
      <c r="D21658" t="s">
        <v>9114</v>
      </c>
    </row>
    <row r="21659" spans="2:4" x14ac:dyDescent="0.35">
      <c r="B21659" t="s">
        <v>24407</v>
      </c>
      <c r="C21659" t="s">
        <v>24103</v>
      </c>
      <c r="D21659" t="s">
        <v>9114</v>
      </c>
    </row>
    <row r="21660" spans="2:4" x14ac:dyDescent="0.35">
      <c r="B21660" t="s">
        <v>24408</v>
      </c>
      <c r="C21660" t="s">
        <v>24103</v>
      </c>
      <c r="D21660" t="s">
        <v>9114</v>
      </c>
    </row>
    <row r="21661" spans="2:4" x14ac:dyDescent="0.35">
      <c r="B21661" t="s">
        <v>24409</v>
      </c>
      <c r="C21661" t="s">
        <v>24103</v>
      </c>
      <c r="D21661" t="s">
        <v>9114</v>
      </c>
    </row>
    <row r="21662" spans="2:4" x14ac:dyDescent="0.35">
      <c r="B21662" t="s">
        <v>21494</v>
      </c>
      <c r="C21662" t="s">
        <v>24103</v>
      </c>
      <c r="D21662" t="s">
        <v>9114</v>
      </c>
    </row>
    <row r="21663" spans="2:4" x14ac:dyDescent="0.35">
      <c r="B21663" t="s">
        <v>24410</v>
      </c>
      <c r="C21663" t="s">
        <v>24103</v>
      </c>
      <c r="D21663" t="s">
        <v>9114</v>
      </c>
    </row>
    <row r="21664" spans="2:4" x14ac:dyDescent="0.35">
      <c r="B21664" t="s">
        <v>24411</v>
      </c>
      <c r="C21664" t="s">
        <v>24103</v>
      </c>
      <c r="D21664" t="s">
        <v>9114</v>
      </c>
    </row>
    <row r="21665" spans="2:5" x14ac:dyDescent="0.35">
      <c r="B21665" t="s">
        <v>21194</v>
      </c>
      <c r="C21665" t="s">
        <v>24103</v>
      </c>
      <c r="D21665" t="s">
        <v>9114</v>
      </c>
    </row>
    <row r="21666" spans="2:5" x14ac:dyDescent="0.35">
      <c r="B21666" t="s">
        <v>21195</v>
      </c>
      <c r="C21666" t="s">
        <v>24103</v>
      </c>
      <c r="D21666" t="s">
        <v>9114</v>
      </c>
    </row>
    <row r="21667" spans="2:5" x14ac:dyDescent="0.35">
      <c r="B21667" t="s">
        <v>9117</v>
      </c>
      <c r="C21667" t="s">
        <v>24103</v>
      </c>
      <c r="D21667" t="s">
        <v>9114</v>
      </c>
    </row>
    <row r="21668" spans="2:5" x14ac:dyDescent="0.35">
      <c r="B21668" t="s">
        <v>24412</v>
      </c>
      <c r="C21668" t="s">
        <v>24103</v>
      </c>
    </row>
    <row r="21669" spans="2:5" x14ac:dyDescent="0.35">
      <c r="B21669" t="s">
        <v>21502</v>
      </c>
      <c r="C21669" t="s">
        <v>24103</v>
      </c>
      <c r="D21669" t="s">
        <v>9133</v>
      </c>
    </row>
    <row r="21670" spans="2:5" x14ac:dyDescent="0.35">
      <c r="B21670" t="s">
        <v>24413</v>
      </c>
      <c r="C21670" t="s">
        <v>24103</v>
      </c>
      <c r="D21670" t="s">
        <v>9133</v>
      </c>
    </row>
    <row r="21671" spans="2:5" x14ac:dyDescent="0.35">
      <c r="B21671" t="s">
        <v>21503</v>
      </c>
      <c r="C21671" t="s">
        <v>24103</v>
      </c>
      <c r="D21671" t="s">
        <v>9133</v>
      </c>
    </row>
    <row r="21672" spans="2:5" x14ac:dyDescent="0.35">
      <c r="B21672" t="s">
        <v>21504</v>
      </c>
      <c r="C21672" t="s">
        <v>24103</v>
      </c>
      <c r="D21672" t="s">
        <v>9133</v>
      </c>
    </row>
    <row r="21673" spans="2:5" x14ac:dyDescent="0.35">
      <c r="B21673" t="s">
        <v>1486</v>
      </c>
      <c r="C21673" t="s">
        <v>24103</v>
      </c>
    </row>
    <row r="21674" spans="2:5" x14ac:dyDescent="0.35">
      <c r="B21674" t="s">
        <v>24414</v>
      </c>
      <c r="C21674" t="s">
        <v>24415</v>
      </c>
    </row>
    <row r="21675" spans="2:5" x14ac:dyDescent="0.35">
      <c r="B21675" t="s">
        <v>6196</v>
      </c>
      <c r="C21675" t="s">
        <v>24415</v>
      </c>
      <c r="D21675" t="s">
        <v>6166</v>
      </c>
      <c r="E21675" t="s">
        <v>1028</v>
      </c>
    </row>
    <row r="21676" spans="2:5" x14ac:dyDescent="0.35">
      <c r="B21676" t="s">
        <v>6197</v>
      </c>
      <c r="C21676" t="s">
        <v>24415</v>
      </c>
      <c r="D21676" t="s">
        <v>6166</v>
      </c>
      <c r="E21676" t="s">
        <v>1028</v>
      </c>
    </row>
    <row r="21677" spans="2:5" x14ac:dyDescent="0.35">
      <c r="B21677" t="s">
        <v>6198</v>
      </c>
      <c r="C21677" t="s">
        <v>24415</v>
      </c>
      <c r="D21677" t="s">
        <v>6166</v>
      </c>
      <c r="E21677" t="s">
        <v>1028</v>
      </c>
    </row>
    <row r="21678" spans="2:5" x14ac:dyDescent="0.35">
      <c r="B21678" t="s">
        <v>6202</v>
      </c>
      <c r="C21678" t="s">
        <v>24415</v>
      </c>
      <c r="D21678" t="s">
        <v>8018</v>
      </c>
      <c r="E21678" t="s">
        <v>1028</v>
      </c>
    </row>
    <row r="21679" spans="2:5" x14ac:dyDescent="0.35">
      <c r="B21679" t="s">
        <v>6204</v>
      </c>
      <c r="C21679" t="s">
        <v>24415</v>
      </c>
      <c r="D21679" t="s">
        <v>6167</v>
      </c>
      <c r="E21679" t="s">
        <v>1028</v>
      </c>
    </row>
    <row r="21680" spans="2:5" x14ac:dyDescent="0.35">
      <c r="B21680" t="s">
        <v>14335</v>
      </c>
      <c r="C21680" t="s">
        <v>24415</v>
      </c>
      <c r="D21680" t="s">
        <v>19662</v>
      </c>
    </row>
    <row r="21681" spans="2:5" x14ac:dyDescent="0.35">
      <c r="B21681" t="s">
        <v>6209</v>
      </c>
      <c r="C21681" t="s">
        <v>24415</v>
      </c>
      <c r="D21681" t="s">
        <v>8021</v>
      </c>
    </row>
    <row r="21682" spans="2:5" x14ac:dyDescent="0.35">
      <c r="B21682" t="s">
        <v>23578</v>
      </c>
      <c r="C21682" t="s">
        <v>24415</v>
      </c>
    </row>
    <row r="21683" spans="2:5" x14ac:dyDescent="0.35">
      <c r="B21683" t="s">
        <v>24416</v>
      </c>
      <c r="C21683" t="s">
        <v>24415</v>
      </c>
      <c r="D21683" t="s">
        <v>24417</v>
      </c>
      <c r="E21683" t="s">
        <v>1028</v>
      </c>
    </row>
    <row r="21684" spans="2:5" x14ac:dyDescent="0.35">
      <c r="B21684" t="s">
        <v>24418</v>
      </c>
      <c r="C21684" t="s">
        <v>24415</v>
      </c>
      <c r="D21684" t="s">
        <v>24417</v>
      </c>
      <c r="E21684" t="s">
        <v>1028</v>
      </c>
    </row>
    <row r="21685" spans="2:5" x14ac:dyDescent="0.35">
      <c r="B21685" t="s">
        <v>6213</v>
      </c>
      <c r="C21685" t="s">
        <v>24415</v>
      </c>
    </row>
    <row r="21686" spans="2:5" x14ac:dyDescent="0.35">
      <c r="B21686" t="s">
        <v>23585</v>
      </c>
      <c r="C21686" t="s">
        <v>24415</v>
      </c>
      <c r="D21686" t="s">
        <v>19667</v>
      </c>
    </row>
    <row r="21687" spans="2:5" x14ac:dyDescent="0.35">
      <c r="B21687" t="s">
        <v>24419</v>
      </c>
      <c r="C21687" t="s">
        <v>24415</v>
      </c>
      <c r="D21687" t="s">
        <v>8795</v>
      </c>
    </row>
    <row r="21688" spans="2:5" x14ac:dyDescent="0.35">
      <c r="B21688" t="s">
        <v>23590</v>
      </c>
      <c r="C21688" t="s">
        <v>24415</v>
      </c>
      <c r="D21688" t="s">
        <v>3614</v>
      </c>
      <c r="E21688" t="s">
        <v>1041</v>
      </c>
    </row>
    <row r="21689" spans="2:5" x14ac:dyDescent="0.35">
      <c r="B21689" t="s">
        <v>6220</v>
      </c>
      <c r="C21689" t="s">
        <v>24415</v>
      </c>
      <c r="D21689" t="s">
        <v>8027</v>
      </c>
      <c r="E21689" t="s">
        <v>1062</v>
      </c>
    </row>
    <row r="21690" spans="2:5" x14ac:dyDescent="0.35">
      <c r="B21690" t="s">
        <v>24420</v>
      </c>
      <c r="C21690" t="s">
        <v>24415</v>
      </c>
      <c r="D21690" t="s">
        <v>23593</v>
      </c>
      <c r="E21690" t="s">
        <v>1050</v>
      </c>
    </row>
    <row r="21691" spans="2:5" x14ac:dyDescent="0.35">
      <c r="B21691" t="s">
        <v>6225</v>
      </c>
      <c r="C21691" t="s">
        <v>24415</v>
      </c>
      <c r="D21691" t="s">
        <v>4349</v>
      </c>
      <c r="E21691" t="s">
        <v>1050</v>
      </c>
    </row>
    <row r="21692" spans="2:5" x14ac:dyDescent="0.35">
      <c r="B21692" t="s">
        <v>6226</v>
      </c>
      <c r="C21692" t="s">
        <v>24415</v>
      </c>
      <c r="D21692" t="s">
        <v>4349</v>
      </c>
      <c r="E21692" t="s">
        <v>1050</v>
      </c>
    </row>
    <row r="21693" spans="2:5" x14ac:dyDescent="0.35">
      <c r="B21693" t="s">
        <v>6227</v>
      </c>
      <c r="C21693" t="s">
        <v>24415</v>
      </c>
      <c r="D21693" t="s">
        <v>8031</v>
      </c>
      <c r="E21693" t="s">
        <v>1032</v>
      </c>
    </row>
    <row r="21694" spans="2:5" x14ac:dyDescent="0.35">
      <c r="B21694" t="s">
        <v>6228</v>
      </c>
      <c r="C21694" t="s">
        <v>24415</v>
      </c>
      <c r="D21694" t="s">
        <v>8031</v>
      </c>
      <c r="E21694" t="s">
        <v>1032</v>
      </c>
    </row>
    <row r="21695" spans="2:5" x14ac:dyDescent="0.35">
      <c r="B21695" t="s">
        <v>6229</v>
      </c>
      <c r="C21695" t="s">
        <v>24415</v>
      </c>
      <c r="D21695" t="s">
        <v>4352</v>
      </c>
      <c r="E21695" t="s">
        <v>1050</v>
      </c>
    </row>
    <row r="21696" spans="2:5" x14ac:dyDescent="0.35">
      <c r="B21696" t="s">
        <v>6230</v>
      </c>
      <c r="C21696" t="s">
        <v>24415</v>
      </c>
      <c r="D21696" t="s">
        <v>4352</v>
      </c>
      <c r="E21696" t="s">
        <v>1050</v>
      </c>
    </row>
    <row r="21697" spans="2:5" x14ac:dyDescent="0.35">
      <c r="B21697" t="s">
        <v>24421</v>
      </c>
      <c r="C21697" t="s">
        <v>24415</v>
      </c>
      <c r="D21697" t="s">
        <v>24422</v>
      </c>
      <c r="E21697" t="s">
        <v>1028</v>
      </c>
    </row>
    <row r="21698" spans="2:5" x14ac:dyDescent="0.35">
      <c r="B21698" t="s">
        <v>6242</v>
      </c>
      <c r="C21698" t="s">
        <v>24415</v>
      </c>
      <c r="D21698" t="s">
        <v>8036</v>
      </c>
      <c r="E21698" t="s">
        <v>1050</v>
      </c>
    </row>
    <row r="21699" spans="2:5" x14ac:dyDescent="0.35">
      <c r="B21699" t="s">
        <v>6245</v>
      </c>
      <c r="C21699" t="s">
        <v>24415</v>
      </c>
    </row>
    <row r="21700" spans="2:5" x14ac:dyDescent="0.35">
      <c r="B21700" t="s">
        <v>24423</v>
      </c>
      <c r="C21700" t="s">
        <v>24415</v>
      </c>
    </row>
    <row r="21701" spans="2:5" x14ac:dyDescent="0.35">
      <c r="B21701" t="s">
        <v>6246</v>
      </c>
      <c r="C21701" t="s">
        <v>24415</v>
      </c>
      <c r="D21701" t="s">
        <v>4160</v>
      </c>
      <c r="E21701" t="s">
        <v>1028</v>
      </c>
    </row>
    <row r="21702" spans="2:5" x14ac:dyDescent="0.35">
      <c r="B21702" t="s">
        <v>24424</v>
      </c>
      <c r="C21702" t="s">
        <v>24415</v>
      </c>
      <c r="D21702" t="s">
        <v>24104</v>
      </c>
    </row>
    <row r="21703" spans="2:5" x14ac:dyDescent="0.35">
      <c r="B21703" t="s">
        <v>24425</v>
      </c>
      <c r="C21703" t="s">
        <v>24415</v>
      </c>
      <c r="D21703" t="s">
        <v>24104</v>
      </c>
    </row>
    <row r="21704" spans="2:5" x14ac:dyDescent="0.35">
      <c r="B21704" t="s">
        <v>24426</v>
      </c>
      <c r="C21704" t="s">
        <v>24415</v>
      </c>
      <c r="D21704" t="s">
        <v>24104</v>
      </c>
    </row>
    <row r="21705" spans="2:5" x14ac:dyDescent="0.35">
      <c r="B21705" t="s">
        <v>24427</v>
      </c>
      <c r="C21705" t="s">
        <v>24415</v>
      </c>
      <c r="D21705" t="s">
        <v>24104</v>
      </c>
    </row>
    <row r="21706" spans="2:5" x14ac:dyDescent="0.35">
      <c r="B21706" t="s">
        <v>23610</v>
      </c>
      <c r="C21706" t="s">
        <v>24415</v>
      </c>
      <c r="D21706" t="s">
        <v>23611</v>
      </c>
      <c r="E21706" t="s">
        <v>1028</v>
      </c>
    </row>
    <row r="21707" spans="2:5" x14ac:dyDescent="0.35">
      <c r="B21707" t="s">
        <v>6256</v>
      </c>
      <c r="C21707" t="s">
        <v>24415</v>
      </c>
      <c r="D21707" t="s">
        <v>4372</v>
      </c>
      <c r="E21707" t="s">
        <v>1028</v>
      </c>
    </row>
    <row r="21708" spans="2:5" x14ac:dyDescent="0.35">
      <c r="B21708" t="s">
        <v>6257</v>
      </c>
      <c r="C21708" t="s">
        <v>24415</v>
      </c>
      <c r="D21708" t="s">
        <v>4372</v>
      </c>
      <c r="E21708" t="s">
        <v>1028</v>
      </c>
    </row>
    <row r="21709" spans="2:5" x14ac:dyDescent="0.35">
      <c r="B21709" t="s">
        <v>6273</v>
      </c>
      <c r="C21709" t="s">
        <v>24415</v>
      </c>
      <c r="D21709" t="s">
        <v>8049</v>
      </c>
      <c r="E21709" t="s">
        <v>1048</v>
      </c>
    </row>
    <row r="21710" spans="2:5" x14ac:dyDescent="0.35">
      <c r="B21710" t="s">
        <v>6274</v>
      </c>
      <c r="C21710" t="s">
        <v>24415</v>
      </c>
      <c r="D21710" t="s">
        <v>8050</v>
      </c>
      <c r="E21710" t="s">
        <v>1105</v>
      </c>
    </row>
    <row r="21711" spans="2:5" x14ac:dyDescent="0.35">
      <c r="B21711" t="s">
        <v>24428</v>
      </c>
      <c r="C21711" t="s">
        <v>24415</v>
      </c>
      <c r="D21711" t="s">
        <v>19678</v>
      </c>
    </row>
    <row r="21712" spans="2:5" x14ac:dyDescent="0.35">
      <c r="B21712" t="s">
        <v>6285</v>
      </c>
      <c r="C21712" t="s">
        <v>24415</v>
      </c>
      <c r="D21712" t="s">
        <v>8053</v>
      </c>
      <c r="E21712" t="s">
        <v>1057</v>
      </c>
    </row>
    <row r="21713" spans="2:5" x14ac:dyDescent="0.35">
      <c r="B21713" t="s">
        <v>6287</v>
      </c>
      <c r="C21713" t="s">
        <v>24415</v>
      </c>
      <c r="D21713" t="s">
        <v>8053</v>
      </c>
      <c r="E21713" t="s">
        <v>1057</v>
      </c>
    </row>
    <row r="21714" spans="2:5" x14ac:dyDescent="0.35">
      <c r="B21714" t="s">
        <v>6288</v>
      </c>
      <c r="C21714" t="s">
        <v>24415</v>
      </c>
      <c r="D21714" t="s">
        <v>8053</v>
      </c>
      <c r="E21714" t="s">
        <v>1057</v>
      </c>
    </row>
    <row r="21715" spans="2:5" x14ac:dyDescent="0.35">
      <c r="B21715" t="s">
        <v>6289</v>
      </c>
      <c r="C21715" t="s">
        <v>24415</v>
      </c>
      <c r="D21715" t="s">
        <v>8053</v>
      </c>
      <c r="E21715" t="s">
        <v>1057</v>
      </c>
    </row>
    <row r="21716" spans="2:5" x14ac:dyDescent="0.35">
      <c r="B21716" t="s">
        <v>23995</v>
      </c>
      <c r="C21716" t="s">
        <v>24415</v>
      </c>
      <c r="D21716" t="s">
        <v>3012</v>
      </c>
      <c r="E21716" t="s">
        <v>1057</v>
      </c>
    </row>
    <row r="21717" spans="2:5" x14ac:dyDescent="0.35">
      <c r="B21717" t="s">
        <v>8798</v>
      </c>
      <c r="C21717" t="s">
        <v>24415</v>
      </c>
      <c r="D21717" t="s">
        <v>8797</v>
      </c>
    </row>
    <row r="21718" spans="2:5" x14ac:dyDescent="0.35">
      <c r="B21718" t="s">
        <v>1230</v>
      </c>
      <c r="C21718" t="s">
        <v>24415</v>
      </c>
      <c r="D21718" t="s">
        <v>1231</v>
      </c>
      <c r="E21718" t="s">
        <v>1105</v>
      </c>
    </row>
    <row r="21719" spans="2:5" x14ac:dyDescent="0.35">
      <c r="B21719" t="s">
        <v>6294</v>
      </c>
      <c r="C21719" t="s">
        <v>24415</v>
      </c>
      <c r="D21719" t="s">
        <v>8057</v>
      </c>
      <c r="E21719" t="s">
        <v>1028</v>
      </c>
    </row>
    <row r="21720" spans="2:5" x14ac:dyDescent="0.35">
      <c r="B21720" t="s">
        <v>6298</v>
      </c>
      <c r="C21720" t="s">
        <v>24415</v>
      </c>
      <c r="D21720" t="s">
        <v>8060</v>
      </c>
    </row>
    <row r="21721" spans="2:5" x14ac:dyDescent="0.35">
      <c r="B21721" t="s">
        <v>8806</v>
      </c>
      <c r="C21721" t="s">
        <v>24415</v>
      </c>
      <c r="D21721" t="s">
        <v>8804</v>
      </c>
    </row>
    <row r="21722" spans="2:5" x14ac:dyDescent="0.35">
      <c r="B21722" t="s">
        <v>24429</v>
      </c>
      <c r="C21722" t="s">
        <v>24415</v>
      </c>
      <c r="D21722" t="s">
        <v>21357</v>
      </c>
      <c r="E21722" t="s">
        <v>1028</v>
      </c>
    </row>
    <row r="21723" spans="2:5" x14ac:dyDescent="0.35">
      <c r="B21723" t="s">
        <v>24430</v>
      </c>
      <c r="C21723" t="s">
        <v>24415</v>
      </c>
      <c r="D21723" t="s">
        <v>21357</v>
      </c>
      <c r="E21723" t="s">
        <v>1028</v>
      </c>
    </row>
    <row r="21724" spans="2:5" x14ac:dyDescent="0.35">
      <c r="B21724" t="s">
        <v>24431</v>
      </c>
      <c r="C21724" t="s">
        <v>24415</v>
      </c>
      <c r="D21724" t="s">
        <v>21357</v>
      </c>
      <c r="E21724" t="s">
        <v>1028</v>
      </c>
    </row>
    <row r="21725" spans="2:5" x14ac:dyDescent="0.35">
      <c r="B21725" t="s">
        <v>6314</v>
      </c>
      <c r="C21725" t="s">
        <v>24415</v>
      </c>
      <c r="D21725" t="s">
        <v>8069</v>
      </c>
      <c r="E21725" t="s">
        <v>1048</v>
      </c>
    </row>
    <row r="21726" spans="2:5" x14ac:dyDescent="0.35">
      <c r="B21726" t="s">
        <v>24432</v>
      </c>
      <c r="C21726" t="s">
        <v>24415</v>
      </c>
      <c r="D21726" t="s">
        <v>8069</v>
      </c>
      <c r="E21726" t="s">
        <v>1048</v>
      </c>
    </row>
    <row r="21727" spans="2:5" x14ac:dyDescent="0.35">
      <c r="B21727" t="s">
        <v>6318</v>
      </c>
      <c r="C21727" t="s">
        <v>24415</v>
      </c>
    </row>
    <row r="21728" spans="2:5" x14ac:dyDescent="0.35">
      <c r="B21728" t="s">
        <v>6319</v>
      </c>
      <c r="C21728" t="s">
        <v>24415</v>
      </c>
      <c r="D21728" t="s">
        <v>8072</v>
      </c>
    </row>
    <row r="21729" spans="2:5" x14ac:dyDescent="0.35">
      <c r="B21729" t="s">
        <v>6320</v>
      </c>
      <c r="C21729" t="s">
        <v>24415</v>
      </c>
      <c r="D21729" t="s">
        <v>8073</v>
      </c>
      <c r="E21729" t="s">
        <v>1028</v>
      </c>
    </row>
    <row r="21730" spans="2:5" x14ac:dyDescent="0.35">
      <c r="B21730" t="s">
        <v>6321</v>
      </c>
      <c r="C21730" t="s">
        <v>24415</v>
      </c>
      <c r="D21730" t="s">
        <v>8073</v>
      </c>
      <c r="E21730" t="s">
        <v>1028</v>
      </c>
    </row>
    <row r="21731" spans="2:5" x14ac:dyDescent="0.35">
      <c r="B21731" t="s">
        <v>6323</v>
      </c>
      <c r="C21731" t="s">
        <v>24415</v>
      </c>
      <c r="D21731" t="s">
        <v>8073</v>
      </c>
      <c r="E21731" t="s">
        <v>1028</v>
      </c>
    </row>
    <row r="21732" spans="2:5" x14ac:dyDescent="0.35">
      <c r="B21732" t="s">
        <v>6322</v>
      </c>
      <c r="C21732" t="s">
        <v>24415</v>
      </c>
      <c r="D21732" t="s">
        <v>8073</v>
      </c>
      <c r="E21732" t="s">
        <v>1028</v>
      </c>
    </row>
    <row r="21733" spans="2:5" x14ac:dyDescent="0.35">
      <c r="B21733" t="s">
        <v>6324</v>
      </c>
      <c r="C21733" t="s">
        <v>24415</v>
      </c>
      <c r="D21733" t="s">
        <v>8073</v>
      </c>
      <c r="E21733" t="s">
        <v>1028</v>
      </c>
    </row>
    <row r="21734" spans="2:5" x14ac:dyDescent="0.35">
      <c r="B21734" t="s">
        <v>6325</v>
      </c>
      <c r="C21734" t="s">
        <v>24415</v>
      </c>
      <c r="D21734" t="s">
        <v>8073</v>
      </c>
      <c r="E21734" t="s">
        <v>1028</v>
      </c>
    </row>
    <row r="21735" spans="2:5" x14ac:dyDescent="0.35">
      <c r="B21735" t="s">
        <v>6326</v>
      </c>
      <c r="C21735" t="s">
        <v>24415</v>
      </c>
      <c r="D21735" t="s">
        <v>8073</v>
      </c>
      <c r="E21735" t="s">
        <v>1028</v>
      </c>
    </row>
    <row r="21736" spans="2:5" x14ac:dyDescent="0.35">
      <c r="B21736" t="s">
        <v>6327</v>
      </c>
      <c r="C21736" t="s">
        <v>24415</v>
      </c>
      <c r="D21736" t="s">
        <v>8073</v>
      </c>
      <c r="E21736" t="s">
        <v>1028</v>
      </c>
    </row>
    <row r="21737" spans="2:5" x14ac:dyDescent="0.35">
      <c r="B21737" t="s">
        <v>6328</v>
      </c>
      <c r="C21737" t="s">
        <v>24415</v>
      </c>
      <c r="D21737" t="s">
        <v>8073</v>
      </c>
      <c r="E21737" t="s">
        <v>1028</v>
      </c>
    </row>
    <row r="21738" spans="2:5" x14ac:dyDescent="0.35">
      <c r="B21738" t="s">
        <v>6329</v>
      </c>
      <c r="C21738" t="s">
        <v>24415</v>
      </c>
      <c r="D21738" t="s">
        <v>8073</v>
      </c>
      <c r="E21738" t="s">
        <v>1028</v>
      </c>
    </row>
    <row r="21739" spans="2:5" x14ac:dyDescent="0.35">
      <c r="B21739" t="s">
        <v>6341</v>
      </c>
      <c r="C21739" t="s">
        <v>24415</v>
      </c>
      <c r="D21739" t="s">
        <v>8080</v>
      </c>
      <c r="E21739" t="s">
        <v>1062</v>
      </c>
    </row>
    <row r="21740" spans="2:5" x14ac:dyDescent="0.35">
      <c r="B21740" t="s">
        <v>6342</v>
      </c>
      <c r="C21740" t="s">
        <v>24415</v>
      </c>
      <c r="D21740" t="s">
        <v>8081</v>
      </c>
      <c r="E21740" t="s">
        <v>1062</v>
      </c>
    </row>
    <row r="21741" spans="2:5" x14ac:dyDescent="0.35">
      <c r="B21741" t="s">
        <v>6344</v>
      </c>
      <c r="C21741" t="s">
        <v>24415</v>
      </c>
      <c r="D21741" t="s">
        <v>8083</v>
      </c>
      <c r="E21741" t="s">
        <v>1032</v>
      </c>
    </row>
    <row r="21742" spans="2:5" x14ac:dyDescent="0.35">
      <c r="B21742" t="s">
        <v>14534</v>
      </c>
      <c r="C21742" t="s">
        <v>24415</v>
      </c>
      <c r="D21742" t="s">
        <v>19690</v>
      </c>
    </row>
    <row r="21743" spans="2:5" x14ac:dyDescent="0.35">
      <c r="B21743" t="s">
        <v>6347</v>
      </c>
      <c r="C21743" t="s">
        <v>24415</v>
      </c>
      <c r="D21743" t="s">
        <v>8084</v>
      </c>
      <c r="E21743" t="s">
        <v>1028</v>
      </c>
    </row>
    <row r="21744" spans="2:5" x14ac:dyDescent="0.35">
      <c r="B21744" t="s">
        <v>6348</v>
      </c>
      <c r="C21744" t="s">
        <v>24415</v>
      </c>
      <c r="D21744" t="s">
        <v>8084</v>
      </c>
      <c r="E21744" t="s">
        <v>1028</v>
      </c>
    </row>
    <row r="21745" spans="2:5" x14ac:dyDescent="0.35">
      <c r="B21745" t="s">
        <v>6349</v>
      </c>
      <c r="C21745" t="s">
        <v>24415</v>
      </c>
      <c r="D21745" t="s">
        <v>8084</v>
      </c>
      <c r="E21745" t="s">
        <v>1028</v>
      </c>
    </row>
    <row r="21746" spans="2:5" x14ac:dyDescent="0.35">
      <c r="B21746" t="s">
        <v>6350</v>
      </c>
      <c r="C21746" t="s">
        <v>24415</v>
      </c>
      <c r="D21746" t="s">
        <v>8084</v>
      </c>
      <c r="E21746" t="s">
        <v>1028</v>
      </c>
    </row>
    <row r="21747" spans="2:5" x14ac:dyDescent="0.35">
      <c r="B21747" t="s">
        <v>6351</v>
      </c>
      <c r="C21747" t="s">
        <v>24415</v>
      </c>
      <c r="D21747" t="s">
        <v>8084</v>
      </c>
      <c r="E21747" t="s">
        <v>1028</v>
      </c>
    </row>
    <row r="21748" spans="2:5" x14ac:dyDescent="0.35">
      <c r="B21748" t="s">
        <v>6352</v>
      </c>
      <c r="C21748" t="s">
        <v>24415</v>
      </c>
      <c r="D21748" t="s">
        <v>8085</v>
      </c>
      <c r="E21748" t="s">
        <v>1028</v>
      </c>
    </row>
    <row r="21749" spans="2:5" x14ac:dyDescent="0.35">
      <c r="B21749" t="s">
        <v>6360</v>
      </c>
      <c r="C21749" t="s">
        <v>24415</v>
      </c>
      <c r="D21749" t="s">
        <v>4479</v>
      </c>
      <c r="E21749" t="s">
        <v>1041</v>
      </c>
    </row>
    <row r="21750" spans="2:5" x14ac:dyDescent="0.35">
      <c r="B21750" t="s">
        <v>6361</v>
      </c>
      <c r="C21750" t="s">
        <v>24415</v>
      </c>
      <c r="D21750" t="s">
        <v>3071</v>
      </c>
      <c r="E21750" t="s">
        <v>1032</v>
      </c>
    </row>
    <row r="21751" spans="2:5" x14ac:dyDescent="0.35">
      <c r="B21751" t="s">
        <v>24433</v>
      </c>
      <c r="C21751" t="s">
        <v>24415</v>
      </c>
      <c r="D21751" t="s">
        <v>3071</v>
      </c>
      <c r="E21751" t="s">
        <v>1032</v>
      </c>
    </row>
    <row r="21752" spans="2:5" x14ac:dyDescent="0.35">
      <c r="B21752" t="s">
        <v>24434</v>
      </c>
      <c r="C21752" t="s">
        <v>24415</v>
      </c>
      <c r="D21752" t="s">
        <v>3071</v>
      </c>
      <c r="E21752" t="s">
        <v>1032</v>
      </c>
    </row>
    <row r="21753" spans="2:5" x14ac:dyDescent="0.35">
      <c r="B21753" t="s">
        <v>24435</v>
      </c>
      <c r="C21753" t="s">
        <v>24415</v>
      </c>
    </row>
    <row r="21754" spans="2:5" x14ac:dyDescent="0.35">
      <c r="B21754" t="s">
        <v>6363</v>
      </c>
      <c r="C21754" t="s">
        <v>24415</v>
      </c>
      <c r="D21754" t="s">
        <v>8089</v>
      </c>
    </row>
    <row r="21755" spans="2:5" x14ac:dyDescent="0.35">
      <c r="B21755" t="s">
        <v>6364</v>
      </c>
      <c r="C21755" t="s">
        <v>24415</v>
      </c>
      <c r="D21755" t="s">
        <v>8090</v>
      </c>
      <c r="E21755" t="s">
        <v>1028</v>
      </c>
    </row>
    <row r="21756" spans="2:5" x14ac:dyDescent="0.35">
      <c r="B21756" t="s">
        <v>6365</v>
      </c>
      <c r="C21756" t="s">
        <v>24415</v>
      </c>
      <c r="D21756" t="s">
        <v>8090</v>
      </c>
      <c r="E21756" t="s">
        <v>1028</v>
      </c>
    </row>
    <row r="21757" spans="2:5" x14ac:dyDescent="0.35">
      <c r="B21757" t="s">
        <v>6366</v>
      </c>
      <c r="C21757" t="s">
        <v>24415</v>
      </c>
      <c r="D21757" t="s">
        <v>8090</v>
      </c>
      <c r="E21757" t="s">
        <v>1028</v>
      </c>
    </row>
    <row r="21758" spans="2:5" x14ac:dyDescent="0.35">
      <c r="B21758" t="s">
        <v>6367</v>
      </c>
      <c r="C21758" t="s">
        <v>24415</v>
      </c>
      <c r="D21758" t="s">
        <v>8091</v>
      </c>
      <c r="E21758" t="s">
        <v>1028</v>
      </c>
    </row>
    <row r="21759" spans="2:5" x14ac:dyDescent="0.35">
      <c r="B21759" t="s">
        <v>6368</v>
      </c>
      <c r="C21759" t="s">
        <v>24415</v>
      </c>
      <c r="D21759" t="s">
        <v>8092</v>
      </c>
      <c r="E21759" t="s">
        <v>1046</v>
      </c>
    </row>
    <row r="21760" spans="2:5" x14ac:dyDescent="0.35">
      <c r="B21760" t="s">
        <v>6369</v>
      </c>
      <c r="C21760" t="s">
        <v>24415</v>
      </c>
      <c r="D21760" t="s">
        <v>4482</v>
      </c>
      <c r="E21760" t="s">
        <v>1028</v>
      </c>
    </row>
    <row r="21761" spans="2:5" x14ac:dyDescent="0.35">
      <c r="B21761" t="s">
        <v>6370</v>
      </c>
      <c r="C21761" t="s">
        <v>24415</v>
      </c>
      <c r="D21761" t="s">
        <v>4482</v>
      </c>
      <c r="E21761" t="s">
        <v>1028</v>
      </c>
    </row>
    <row r="21762" spans="2:5" x14ac:dyDescent="0.35">
      <c r="B21762" t="s">
        <v>6371</v>
      </c>
      <c r="C21762" t="s">
        <v>24415</v>
      </c>
      <c r="D21762" t="s">
        <v>4482</v>
      </c>
      <c r="E21762" t="s">
        <v>1028</v>
      </c>
    </row>
    <row r="21763" spans="2:5" x14ac:dyDescent="0.35">
      <c r="B21763" t="s">
        <v>6372</v>
      </c>
      <c r="C21763" t="s">
        <v>24415</v>
      </c>
      <c r="D21763" t="s">
        <v>4482</v>
      </c>
      <c r="E21763" t="s">
        <v>1028</v>
      </c>
    </row>
    <row r="21764" spans="2:5" x14ac:dyDescent="0.35">
      <c r="B21764" t="s">
        <v>14651</v>
      </c>
      <c r="C21764" t="s">
        <v>24415</v>
      </c>
      <c r="D21764" t="s">
        <v>19696</v>
      </c>
    </row>
    <row r="21765" spans="2:5" x14ac:dyDescent="0.35">
      <c r="B21765" t="s">
        <v>14668</v>
      </c>
      <c r="C21765" t="s">
        <v>24415</v>
      </c>
      <c r="D21765" t="s">
        <v>19696</v>
      </c>
    </row>
    <row r="21766" spans="2:5" x14ac:dyDescent="0.35">
      <c r="B21766" t="s">
        <v>24436</v>
      </c>
      <c r="C21766" t="s">
        <v>24415</v>
      </c>
      <c r="D21766" t="s">
        <v>20756</v>
      </c>
      <c r="E21766" t="s">
        <v>1028</v>
      </c>
    </row>
    <row r="21767" spans="2:5" x14ac:dyDescent="0.35">
      <c r="B21767" t="s">
        <v>6385</v>
      </c>
      <c r="C21767" t="s">
        <v>24415</v>
      </c>
      <c r="D21767" t="s">
        <v>8096</v>
      </c>
      <c r="E21767" t="s">
        <v>1028</v>
      </c>
    </row>
    <row r="21768" spans="2:5" x14ac:dyDescent="0.35">
      <c r="B21768" t="s">
        <v>6389</v>
      </c>
      <c r="C21768" t="s">
        <v>24415</v>
      </c>
      <c r="D21768" t="s">
        <v>8100</v>
      </c>
      <c r="E21768" t="s">
        <v>1046</v>
      </c>
    </row>
    <row r="21769" spans="2:5" x14ac:dyDescent="0.35">
      <c r="B21769" t="s">
        <v>6390</v>
      </c>
      <c r="C21769" t="s">
        <v>24415</v>
      </c>
      <c r="D21769" t="s">
        <v>8101</v>
      </c>
      <c r="E21769" t="s">
        <v>1046</v>
      </c>
    </row>
    <row r="21770" spans="2:5" x14ac:dyDescent="0.35">
      <c r="B21770" t="s">
        <v>6394</v>
      </c>
      <c r="C21770" t="s">
        <v>24415</v>
      </c>
      <c r="D21770" t="s">
        <v>8104</v>
      </c>
      <c r="E21770" t="s">
        <v>1105</v>
      </c>
    </row>
    <row r="21771" spans="2:5" x14ac:dyDescent="0.35">
      <c r="B21771" t="s">
        <v>6396</v>
      </c>
      <c r="C21771" t="s">
        <v>24415</v>
      </c>
      <c r="D21771" t="s">
        <v>8105</v>
      </c>
      <c r="E21771" t="s">
        <v>1105</v>
      </c>
    </row>
    <row r="21772" spans="2:5" x14ac:dyDescent="0.35">
      <c r="B21772" t="s">
        <v>24437</v>
      </c>
      <c r="C21772" t="s">
        <v>24415</v>
      </c>
      <c r="D21772" t="s">
        <v>24438</v>
      </c>
      <c r="E21772" t="s">
        <v>1028</v>
      </c>
    </row>
    <row r="21773" spans="2:5" x14ac:dyDescent="0.35">
      <c r="B21773" t="s">
        <v>6399</v>
      </c>
      <c r="C21773" t="s">
        <v>24415</v>
      </c>
    </row>
    <row r="21774" spans="2:5" x14ac:dyDescent="0.35">
      <c r="B21774" t="s">
        <v>24439</v>
      </c>
      <c r="C21774" t="s">
        <v>24415</v>
      </c>
      <c r="D21774" t="s">
        <v>24438</v>
      </c>
      <c r="E21774" t="s">
        <v>1028</v>
      </c>
    </row>
    <row r="21775" spans="2:5" x14ac:dyDescent="0.35">
      <c r="B21775" t="s">
        <v>24440</v>
      </c>
      <c r="C21775" t="s">
        <v>24415</v>
      </c>
      <c r="D21775" t="s">
        <v>3343</v>
      </c>
      <c r="E21775" t="s">
        <v>1028</v>
      </c>
    </row>
    <row r="21776" spans="2:5" x14ac:dyDescent="0.35">
      <c r="B21776" t="s">
        <v>6400</v>
      </c>
      <c r="C21776" t="s">
        <v>24415</v>
      </c>
    </row>
    <row r="21777" spans="2:5" x14ac:dyDescent="0.35">
      <c r="B21777" t="s">
        <v>24441</v>
      </c>
      <c r="C21777" t="s">
        <v>24415</v>
      </c>
      <c r="D21777" t="s">
        <v>3343</v>
      </c>
      <c r="E21777" t="s">
        <v>1028</v>
      </c>
    </row>
    <row r="21778" spans="2:5" x14ac:dyDescent="0.35">
      <c r="B21778" t="s">
        <v>24442</v>
      </c>
      <c r="C21778" t="s">
        <v>24415</v>
      </c>
      <c r="D21778" t="s">
        <v>19702</v>
      </c>
    </row>
    <row r="21779" spans="2:5" x14ac:dyDescent="0.35">
      <c r="B21779" t="s">
        <v>24443</v>
      </c>
      <c r="C21779" t="s">
        <v>24415</v>
      </c>
      <c r="D21779" t="s">
        <v>8814</v>
      </c>
      <c r="E21779" t="s">
        <v>1028</v>
      </c>
    </row>
    <row r="21780" spans="2:5" x14ac:dyDescent="0.35">
      <c r="B21780" t="s">
        <v>6417</v>
      </c>
      <c r="C21780" t="s">
        <v>24415</v>
      </c>
      <c r="D21780" t="s">
        <v>4517</v>
      </c>
      <c r="E21780" t="s">
        <v>1048</v>
      </c>
    </row>
    <row r="21781" spans="2:5" x14ac:dyDescent="0.35">
      <c r="B21781" t="s">
        <v>6419</v>
      </c>
      <c r="C21781" t="s">
        <v>24415</v>
      </c>
      <c r="D21781" t="s">
        <v>8119</v>
      </c>
      <c r="E21781" t="s">
        <v>1028</v>
      </c>
    </row>
    <row r="21782" spans="2:5" x14ac:dyDescent="0.35">
      <c r="B21782" t="s">
        <v>6422</v>
      </c>
      <c r="C21782" t="s">
        <v>24415</v>
      </c>
      <c r="D21782" t="s">
        <v>8119</v>
      </c>
      <c r="E21782" t="s">
        <v>1028</v>
      </c>
    </row>
    <row r="21783" spans="2:5" x14ac:dyDescent="0.35">
      <c r="B21783" t="s">
        <v>6421</v>
      </c>
      <c r="C21783" t="s">
        <v>24415</v>
      </c>
      <c r="D21783" t="s">
        <v>8119</v>
      </c>
      <c r="E21783" t="s">
        <v>1028</v>
      </c>
    </row>
    <row r="21784" spans="2:5" x14ac:dyDescent="0.35">
      <c r="B21784" t="s">
        <v>6423</v>
      </c>
      <c r="C21784" t="s">
        <v>24415</v>
      </c>
      <c r="D21784" t="s">
        <v>8119</v>
      </c>
      <c r="E21784" t="s">
        <v>1028</v>
      </c>
    </row>
    <row r="21785" spans="2:5" x14ac:dyDescent="0.35">
      <c r="B21785" t="s">
        <v>8818</v>
      </c>
      <c r="C21785" t="s">
        <v>24415</v>
      </c>
      <c r="D21785" t="s">
        <v>8819</v>
      </c>
    </row>
    <row r="21786" spans="2:5" x14ac:dyDescent="0.35">
      <c r="B21786" t="s">
        <v>24444</v>
      </c>
      <c r="C21786" t="s">
        <v>24415</v>
      </c>
      <c r="D21786" t="s">
        <v>8819</v>
      </c>
    </row>
    <row r="21787" spans="2:5" x14ac:dyDescent="0.35">
      <c r="B21787" t="s">
        <v>8821</v>
      </c>
      <c r="C21787" t="s">
        <v>24415</v>
      </c>
      <c r="D21787" t="s">
        <v>8819</v>
      </c>
    </row>
    <row r="21788" spans="2:5" x14ac:dyDescent="0.35">
      <c r="B21788" t="s">
        <v>8824</v>
      </c>
      <c r="C21788" t="s">
        <v>24415</v>
      </c>
      <c r="D21788" t="s">
        <v>8823</v>
      </c>
      <c r="E21788" t="s">
        <v>1028</v>
      </c>
    </row>
    <row r="21789" spans="2:5" x14ac:dyDescent="0.35">
      <c r="B21789" t="s">
        <v>6428</v>
      </c>
      <c r="C21789" t="s">
        <v>24415</v>
      </c>
    </row>
    <row r="21790" spans="2:5" x14ac:dyDescent="0.35">
      <c r="B21790" t="s">
        <v>24445</v>
      </c>
      <c r="C21790" t="s">
        <v>24415</v>
      </c>
    </row>
    <row r="21791" spans="2:5" x14ac:dyDescent="0.35">
      <c r="B21791" t="s">
        <v>6436</v>
      </c>
      <c r="C21791" t="s">
        <v>24415</v>
      </c>
      <c r="D21791" t="s">
        <v>8125</v>
      </c>
    </row>
    <row r="21792" spans="2:5" x14ac:dyDescent="0.35">
      <c r="B21792" t="s">
        <v>6439</v>
      </c>
      <c r="C21792" t="s">
        <v>24415</v>
      </c>
      <c r="D21792" t="s">
        <v>8127</v>
      </c>
    </row>
    <row r="21793" spans="2:5" x14ac:dyDescent="0.35">
      <c r="B21793" t="s">
        <v>6444</v>
      </c>
      <c r="C21793" t="s">
        <v>24415</v>
      </c>
      <c r="D21793" t="s">
        <v>8128</v>
      </c>
      <c r="E21793" t="s">
        <v>1028</v>
      </c>
    </row>
    <row r="21794" spans="2:5" x14ac:dyDescent="0.35">
      <c r="B21794" t="s">
        <v>6445</v>
      </c>
      <c r="C21794" t="s">
        <v>24415</v>
      </c>
      <c r="D21794" t="s">
        <v>8128</v>
      </c>
      <c r="E21794" t="s">
        <v>1028</v>
      </c>
    </row>
    <row r="21795" spans="2:5" x14ac:dyDescent="0.35">
      <c r="B21795" t="s">
        <v>24446</v>
      </c>
      <c r="C21795" t="s">
        <v>24415</v>
      </c>
    </row>
    <row r="21796" spans="2:5" x14ac:dyDescent="0.35">
      <c r="B21796" t="s">
        <v>6446</v>
      </c>
      <c r="C21796" t="s">
        <v>24415</v>
      </c>
      <c r="D21796" t="s">
        <v>8129</v>
      </c>
      <c r="E21796" t="s">
        <v>1028</v>
      </c>
    </row>
    <row r="21797" spans="2:5" x14ac:dyDescent="0.35">
      <c r="B21797" t="s">
        <v>6447</v>
      </c>
      <c r="C21797" t="s">
        <v>24415</v>
      </c>
      <c r="D21797" t="s">
        <v>8129</v>
      </c>
      <c r="E21797" t="s">
        <v>1028</v>
      </c>
    </row>
    <row r="21798" spans="2:5" x14ac:dyDescent="0.35">
      <c r="B21798" t="s">
        <v>6448</v>
      </c>
      <c r="C21798" t="s">
        <v>24415</v>
      </c>
      <c r="D21798" t="s">
        <v>8129</v>
      </c>
      <c r="E21798" t="s">
        <v>1028</v>
      </c>
    </row>
    <row r="21799" spans="2:5" x14ac:dyDescent="0.35">
      <c r="B21799" t="s">
        <v>6449</v>
      </c>
      <c r="C21799" t="s">
        <v>24415</v>
      </c>
      <c r="D21799" t="s">
        <v>8129</v>
      </c>
      <c r="E21799" t="s">
        <v>1028</v>
      </c>
    </row>
    <row r="21800" spans="2:5" x14ac:dyDescent="0.35">
      <c r="B21800" t="s">
        <v>6450</v>
      </c>
      <c r="C21800" t="s">
        <v>24415</v>
      </c>
      <c r="D21800" t="s">
        <v>8129</v>
      </c>
      <c r="E21800" t="s">
        <v>1028</v>
      </c>
    </row>
    <row r="21801" spans="2:5" x14ac:dyDescent="0.35">
      <c r="B21801" t="s">
        <v>6451</v>
      </c>
      <c r="C21801" t="s">
        <v>24415</v>
      </c>
    </row>
    <row r="21802" spans="2:5" x14ac:dyDescent="0.35">
      <c r="B21802" t="s">
        <v>24447</v>
      </c>
      <c r="C21802" t="s">
        <v>24415</v>
      </c>
      <c r="D21802" t="s">
        <v>23654</v>
      </c>
      <c r="E21802" t="s">
        <v>1028</v>
      </c>
    </row>
    <row r="21803" spans="2:5" x14ac:dyDescent="0.35">
      <c r="B21803" t="s">
        <v>24448</v>
      </c>
      <c r="C21803" t="s">
        <v>24415</v>
      </c>
      <c r="D21803" t="s">
        <v>23654</v>
      </c>
      <c r="E21803" t="s">
        <v>1028</v>
      </c>
    </row>
    <row r="21804" spans="2:5" x14ac:dyDescent="0.35">
      <c r="B21804" t="s">
        <v>6452</v>
      </c>
      <c r="C21804" t="s">
        <v>24415</v>
      </c>
      <c r="D21804" t="s">
        <v>1177</v>
      </c>
      <c r="E21804" t="s">
        <v>1028</v>
      </c>
    </row>
    <row r="21805" spans="2:5" x14ac:dyDescent="0.35">
      <c r="B21805" t="s">
        <v>6453</v>
      </c>
      <c r="C21805" t="s">
        <v>24415</v>
      </c>
      <c r="D21805" t="s">
        <v>1177</v>
      </c>
      <c r="E21805" t="s">
        <v>1028</v>
      </c>
    </row>
    <row r="21806" spans="2:5" x14ac:dyDescent="0.35">
      <c r="B21806" t="s">
        <v>24449</v>
      </c>
      <c r="C21806" t="s">
        <v>24415</v>
      </c>
      <c r="D21806" t="s">
        <v>19712</v>
      </c>
    </row>
    <row r="21807" spans="2:5" x14ac:dyDescent="0.35">
      <c r="B21807" t="s">
        <v>6457</v>
      </c>
      <c r="C21807" t="s">
        <v>24415</v>
      </c>
    </row>
    <row r="21808" spans="2:5" x14ac:dyDescent="0.35">
      <c r="B21808" t="s">
        <v>6458</v>
      </c>
      <c r="C21808" t="s">
        <v>24415</v>
      </c>
      <c r="D21808" t="s">
        <v>8131</v>
      </c>
      <c r="E21808" t="s">
        <v>1028</v>
      </c>
    </row>
    <row r="21809" spans="2:5" x14ac:dyDescent="0.35">
      <c r="B21809" t="s">
        <v>24450</v>
      </c>
      <c r="C21809" t="s">
        <v>24415</v>
      </c>
      <c r="D21809" t="s">
        <v>19715</v>
      </c>
    </row>
    <row r="21810" spans="2:5" x14ac:dyDescent="0.35">
      <c r="B21810" t="s">
        <v>6462</v>
      </c>
      <c r="C21810" t="s">
        <v>24415</v>
      </c>
    </row>
    <row r="21811" spans="2:5" x14ac:dyDescent="0.35">
      <c r="B21811" t="s">
        <v>6464</v>
      </c>
      <c r="C21811" t="s">
        <v>24415</v>
      </c>
      <c r="D21811" t="s">
        <v>8134</v>
      </c>
      <c r="E21811" t="s">
        <v>1028</v>
      </c>
    </row>
    <row r="21812" spans="2:5" x14ac:dyDescent="0.35">
      <c r="B21812" t="s">
        <v>6463</v>
      </c>
      <c r="C21812" t="s">
        <v>24415</v>
      </c>
      <c r="D21812" t="s">
        <v>8134</v>
      </c>
      <c r="E21812" t="s">
        <v>1028</v>
      </c>
    </row>
    <row r="21813" spans="2:5" x14ac:dyDescent="0.35">
      <c r="B21813" t="s">
        <v>6465</v>
      </c>
      <c r="C21813" t="s">
        <v>24415</v>
      </c>
      <c r="D21813" t="s">
        <v>8134</v>
      </c>
      <c r="E21813" t="s">
        <v>1028</v>
      </c>
    </row>
    <row r="21814" spans="2:5" x14ac:dyDescent="0.35">
      <c r="B21814" t="s">
        <v>6466</v>
      </c>
      <c r="C21814" t="s">
        <v>24415</v>
      </c>
      <c r="D21814" t="s">
        <v>8134</v>
      </c>
      <c r="E21814" t="s">
        <v>1028</v>
      </c>
    </row>
    <row r="21815" spans="2:5" x14ac:dyDescent="0.35">
      <c r="B21815" t="s">
        <v>6477</v>
      </c>
      <c r="C21815" t="s">
        <v>24415</v>
      </c>
      <c r="D21815" t="s">
        <v>8140</v>
      </c>
    </row>
    <row r="21816" spans="2:5" x14ac:dyDescent="0.35">
      <c r="B21816" t="s">
        <v>6483</v>
      </c>
      <c r="C21816" t="s">
        <v>24415</v>
      </c>
    </row>
    <row r="21817" spans="2:5" x14ac:dyDescent="0.35">
      <c r="B21817" t="s">
        <v>24451</v>
      </c>
      <c r="C21817" t="s">
        <v>24415</v>
      </c>
      <c r="D21817" t="s">
        <v>19724</v>
      </c>
    </row>
    <row r="21818" spans="2:5" x14ac:dyDescent="0.35">
      <c r="B21818" t="s">
        <v>24452</v>
      </c>
      <c r="C21818" t="s">
        <v>24415</v>
      </c>
      <c r="D21818" t="s">
        <v>19724</v>
      </c>
    </row>
    <row r="21819" spans="2:5" x14ac:dyDescent="0.35">
      <c r="B21819" t="s">
        <v>14863</v>
      </c>
      <c r="C21819" t="s">
        <v>24415</v>
      </c>
      <c r="D21819" t="s">
        <v>19724</v>
      </c>
    </row>
    <row r="21820" spans="2:5" x14ac:dyDescent="0.35">
      <c r="B21820" t="s">
        <v>14876</v>
      </c>
      <c r="C21820" t="s">
        <v>24415</v>
      </c>
      <c r="D21820" t="s">
        <v>19728</v>
      </c>
    </row>
    <row r="21821" spans="2:5" x14ac:dyDescent="0.35">
      <c r="B21821" t="s">
        <v>21370</v>
      </c>
      <c r="C21821" t="s">
        <v>24415</v>
      </c>
      <c r="D21821" t="s">
        <v>19753</v>
      </c>
    </row>
    <row r="21822" spans="2:5" x14ac:dyDescent="0.35">
      <c r="B21822" t="s">
        <v>21371</v>
      </c>
      <c r="C21822" t="s">
        <v>24415</v>
      </c>
      <c r="D21822" t="s">
        <v>19753</v>
      </c>
    </row>
    <row r="21823" spans="2:5" x14ac:dyDescent="0.35">
      <c r="B21823" t="s">
        <v>24114</v>
      </c>
      <c r="C21823" t="s">
        <v>24415</v>
      </c>
      <c r="D21823" t="s">
        <v>19753</v>
      </c>
    </row>
    <row r="21824" spans="2:5" x14ac:dyDescent="0.35">
      <c r="B21824" t="s">
        <v>24116</v>
      </c>
      <c r="C21824" t="s">
        <v>24415</v>
      </c>
      <c r="D21824" t="s">
        <v>19753</v>
      </c>
    </row>
    <row r="21825" spans="2:5" x14ac:dyDescent="0.35">
      <c r="B21825" t="s">
        <v>21112</v>
      </c>
      <c r="C21825" t="s">
        <v>24415</v>
      </c>
      <c r="D21825" t="s">
        <v>19753</v>
      </c>
    </row>
    <row r="21826" spans="2:5" x14ac:dyDescent="0.35">
      <c r="B21826" t="s">
        <v>21373</v>
      </c>
      <c r="C21826" t="s">
        <v>24415</v>
      </c>
      <c r="D21826" t="s">
        <v>19753</v>
      </c>
    </row>
    <row r="21827" spans="2:5" x14ac:dyDescent="0.35">
      <c r="B21827" t="s">
        <v>21113</v>
      </c>
      <c r="C21827" t="s">
        <v>24415</v>
      </c>
      <c r="D21827" t="s">
        <v>19753</v>
      </c>
    </row>
    <row r="21828" spans="2:5" x14ac:dyDescent="0.35">
      <c r="B21828" t="s">
        <v>988</v>
      </c>
      <c r="C21828" t="s">
        <v>24415</v>
      </c>
      <c r="D21828" t="s">
        <v>19753</v>
      </c>
    </row>
    <row r="21829" spans="2:5" x14ac:dyDescent="0.35">
      <c r="B21829" t="s">
        <v>6489</v>
      </c>
      <c r="C21829" t="s">
        <v>24415</v>
      </c>
      <c r="D21829" t="s">
        <v>8147</v>
      </c>
      <c r="E21829" t="s">
        <v>1046</v>
      </c>
    </row>
    <row r="21830" spans="2:5" x14ac:dyDescent="0.35">
      <c r="B21830" t="s">
        <v>6491</v>
      </c>
      <c r="C21830" t="s">
        <v>24415</v>
      </c>
      <c r="D21830" t="s">
        <v>8149</v>
      </c>
      <c r="E21830" t="s">
        <v>1048</v>
      </c>
    </row>
    <row r="21831" spans="2:5" x14ac:dyDescent="0.35">
      <c r="B21831" t="s">
        <v>6497</v>
      </c>
      <c r="C21831" t="s">
        <v>24415</v>
      </c>
      <c r="D21831" t="s">
        <v>4595</v>
      </c>
      <c r="E21831" t="s">
        <v>1028</v>
      </c>
    </row>
    <row r="21832" spans="2:5" x14ac:dyDescent="0.35">
      <c r="B21832" t="s">
        <v>6498</v>
      </c>
      <c r="C21832" t="s">
        <v>24415</v>
      </c>
      <c r="D21832" t="s">
        <v>4595</v>
      </c>
      <c r="E21832" t="s">
        <v>1028</v>
      </c>
    </row>
    <row r="21833" spans="2:5" x14ac:dyDescent="0.35">
      <c r="B21833" t="s">
        <v>6499</v>
      </c>
      <c r="C21833" t="s">
        <v>24415</v>
      </c>
    </row>
    <row r="21834" spans="2:5" x14ac:dyDescent="0.35">
      <c r="B21834" t="s">
        <v>6500</v>
      </c>
      <c r="C21834" t="s">
        <v>24415</v>
      </c>
      <c r="D21834" t="s">
        <v>4595</v>
      </c>
      <c r="E21834" t="s">
        <v>1028</v>
      </c>
    </row>
    <row r="21835" spans="2:5" x14ac:dyDescent="0.35">
      <c r="B21835" t="s">
        <v>6501</v>
      </c>
      <c r="C21835" t="s">
        <v>24415</v>
      </c>
      <c r="D21835" t="s">
        <v>8153</v>
      </c>
      <c r="E21835" t="s">
        <v>1028</v>
      </c>
    </row>
    <row r="21836" spans="2:5" x14ac:dyDescent="0.35">
      <c r="B21836" t="s">
        <v>6502</v>
      </c>
      <c r="C21836" t="s">
        <v>24415</v>
      </c>
      <c r="D21836" t="s">
        <v>4595</v>
      </c>
      <c r="E21836" t="s">
        <v>1028</v>
      </c>
    </row>
    <row r="21837" spans="2:5" x14ac:dyDescent="0.35">
      <c r="B21837" t="s">
        <v>6503</v>
      </c>
      <c r="C21837" t="s">
        <v>24415</v>
      </c>
      <c r="D21837" t="s">
        <v>8153</v>
      </c>
      <c r="E21837" t="s">
        <v>1028</v>
      </c>
    </row>
    <row r="21838" spans="2:5" x14ac:dyDescent="0.35">
      <c r="B21838" t="s">
        <v>6507</v>
      </c>
      <c r="C21838" t="s">
        <v>24415</v>
      </c>
      <c r="D21838" t="s">
        <v>8157</v>
      </c>
      <c r="E21838" t="s">
        <v>1028</v>
      </c>
    </row>
    <row r="21839" spans="2:5" x14ac:dyDescent="0.35">
      <c r="B21839" t="s">
        <v>6508</v>
      </c>
      <c r="C21839" t="s">
        <v>24415</v>
      </c>
      <c r="D21839" t="s">
        <v>8157</v>
      </c>
      <c r="E21839" t="s">
        <v>1028</v>
      </c>
    </row>
    <row r="21840" spans="2:5" x14ac:dyDescent="0.35">
      <c r="B21840" t="s">
        <v>6509</v>
      </c>
      <c r="C21840" t="s">
        <v>24415</v>
      </c>
      <c r="D21840" t="s">
        <v>8158</v>
      </c>
      <c r="E21840" t="s">
        <v>1046</v>
      </c>
    </row>
    <row r="21841" spans="2:5" x14ac:dyDescent="0.35">
      <c r="B21841" t="s">
        <v>24453</v>
      </c>
      <c r="C21841" t="s">
        <v>24415</v>
      </c>
      <c r="D21841" t="s">
        <v>24454</v>
      </c>
    </row>
    <row r="21842" spans="2:5" x14ac:dyDescent="0.35">
      <c r="B21842" t="s">
        <v>6521</v>
      </c>
      <c r="C21842" t="s">
        <v>24415</v>
      </c>
      <c r="D21842" t="s">
        <v>8165</v>
      </c>
      <c r="E21842" t="s">
        <v>1041</v>
      </c>
    </row>
    <row r="21843" spans="2:5" x14ac:dyDescent="0.35">
      <c r="B21843" t="s">
        <v>6524</v>
      </c>
      <c r="C21843" t="s">
        <v>24415</v>
      </c>
      <c r="D21843" t="s">
        <v>8166</v>
      </c>
      <c r="E21843" t="s">
        <v>1057</v>
      </c>
    </row>
    <row r="21844" spans="2:5" x14ac:dyDescent="0.35">
      <c r="B21844" t="s">
        <v>6525</v>
      </c>
      <c r="C21844" t="s">
        <v>24415</v>
      </c>
    </row>
    <row r="21845" spans="2:5" x14ac:dyDescent="0.35">
      <c r="B21845" t="s">
        <v>6528</v>
      </c>
      <c r="C21845" t="s">
        <v>24415</v>
      </c>
      <c r="D21845" t="s">
        <v>8169</v>
      </c>
    </row>
    <row r="21846" spans="2:5" x14ac:dyDescent="0.35">
      <c r="B21846" t="s">
        <v>24455</v>
      </c>
      <c r="C21846" t="s">
        <v>24415</v>
      </c>
      <c r="D21846" t="s">
        <v>24456</v>
      </c>
      <c r="E21846" t="s">
        <v>1028</v>
      </c>
    </row>
    <row r="21847" spans="2:5" x14ac:dyDescent="0.35">
      <c r="B21847" t="s">
        <v>6532</v>
      </c>
      <c r="C21847" t="s">
        <v>24415</v>
      </c>
      <c r="D21847" t="s">
        <v>8171</v>
      </c>
      <c r="E21847" t="s">
        <v>1028</v>
      </c>
    </row>
    <row r="21848" spans="2:5" x14ac:dyDescent="0.35">
      <c r="B21848" t="s">
        <v>6533</v>
      </c>
      <c r="C21848" t="s">
        <v>24415</v>
      </c>
      <c r="D21848" t="s">
        <v>8171</v>
      </c>
      <c r="E21848" t="s">
        <v>1028</v>
      </c>
    </row>
    <row r="21849" spans="2:5" x14ac:dyDescent="0.35">
      <c r="B21849" t="s">
        <v>6534</v>
      </c>
      <c r="C21849" t="s">
        <v>24415</v>
      </c>
    </row>
    <row r="21850" spans="2:5" x14ac:dyDescent="0.35">
      <c r="B21850" t="s">
        <v>6535</v>
      </c>
      <c r="C21850" t="s">
        <v>24415</v>
      </c>
      <c r="D21850" t="s">
        <v>8172</v>
      </c>
    </row>
    <row r="21851" spans="2:5" x14ac:dyDescent="0.35">
      <c r="B21851" t="s">
        <v>24457</v>
      </c>
      <c r="C21851" t="s">
        <v>24415</v>
      </c>
      <c r="D21851" t="s">
        <v>24458</v>
      </c>
      <c r="E21851" t="s">
        <v>1028</v>
      </c>
    </row>
    <row r="21852" spans="2:5" x14ac:dyDescent="0.35">
      <c r="B21852" t="s">
        <v>6538</v>
      </c>
      <c r="C21852" t="s">
        <v>24415</v>
      </c>
      <c r="D21852" t="s">
        <v>8174</v>
      </c>
      <c r="E21852" t="s">
        <v>1028</v>
      </c>
    </row>
    <row r="21853" spans="2:5" x14ac:dyDescent="0.35">
      <c r="B21853" t="s">
        <v>6540</v>
      </c>
      <c r="C21853" t="s">
        <v>24415</v>
      </c>
      <c r="D21853" t="s">
        <v>8176</v>
      </c>
      <c r="E21853" t="s">
        <v>1057</v>
      </c>
    </row>
    <row r="21854" spans="2:5" x14ac:dyDescent="0.35">
      <c r="B21854" t="s">
        <v>6550</v>
      </c>
      <c r="C21854" t="s">
        <v>24415</v>
      </c>
    </row>
    <row r="21855" spans="2:5" x14ac:dyDescent="0.35">
      <c r="B21855" t="s">
        <v>6552</v>
      </c>
      <c r="C21855" t="s">
        <v>24415</v>
      </c>
      <c r="D21855" t="s">
        <v>8181</v>
      </c>
      <c r="E21855" t="s">
        <v>1041</v>
      </c>
    </row>
    <row r="21856" spans="2:5" x14ac:dyDescent="0.35">
      <c r="B21856" t="s">
        <v>6557</v>
      </c>
      <c r="C21856" t="s">
        <v>24415</v>
      </c>
    </row>
    <row r="21857" spans="2:5" x14ac:dyDescent="0.35">
      <c r="B21857" t="s">
        <v>6559</v>
      </c>
      <c r="C21857" t="s">
        <v>24415</v>
      </c>
      <c r="D21857" t="s">
        <v>8185</v>
      </c>
      <c r="E21857" t="s">
        <v>1028</v>
      </c>
    </row>
    <row r="21858" spans="2:5" x14ac:dyDescent="0.35">
      <c r="B21858" t="s">
        <v>24459</v>
      </c>
      <c r="C21858" t="s">
        <v>24415</v>
      </c>
      <c r="D21858" t="s">
        <v>8185</v>
      </c>
      <c r="E21858" t="s">
        <v>1028</v>
      </c>
    </row>
    <row r="21859" spans="2:5" x14ac:dyDescent="0.35">
      <c r="B21859" t="s">
        <v>6560</v>
      </c>
      <c r="C21859" t="s">
        <v>24415</v>
      </c>
      <c r="D21859" t="s">
        <v>8185</v>
      </c>
      <c r="E21859" t="s">
        <v>1028</v>
      </c>
    </row>
    <row r="21860" spans="2:5" x14ac:dyDescent="0.35">
      <c r="B21860" t="s">
        <v>21233</v>
      </c>
      <c r="C21860" t="s">
        <v>24415</v>
      </c>
      <c r="D21860" t="s">
        <v>21316</v>
      </c>
    </row>
    <row r="21861" spans="2:5" x14ac:dyDescent="0.35">
      <c r="B21861" t="s">
        <v>24147</v>
      </c>
      <c r="C21861" t="s">
        <v>24415</v>
      </c>
      <c r="D21861" t="s">
        <v>21316</v>
      </c>
    </row>
    <row r="21862" spans="2:5" x14ac:dyDescent="0.35">
      <c r="B21862" t="s">
        <v>24166</v>
      </c>
      <c r="C21862" t="s">
        <v>24415</v>
      </c>
      <c r="D21862" t="s">
        <v>21316</v>
      </c>
    </row>
    <row r="21863" spans="2:5" x14ac:dyDescent="0.35">
      <c r="B21863" t="s">
        <v>24169</v>
      </c>
      <c r="C21863" t="s">
        <v>24415</v>
      </c>
    </row>
    <row r="21864" spans="2:5" x14ac:dyDescent="0.35">
      <c r="B21864" t="s">
        <v>24180</v>
      </c>
      <c r="C21864" t="s">
        <v>24415</v>
      </c>
    </row>
    <row r="21865" spans="2:5" x14ac:dyDescent="0.35">
      <c r="B21865" t="s">
        <v>6561</v>
      </c>
      <c r="C21865" t="s">
        <v>24415</v>
      </c>
    </row>
    <row r="21866" spans="2:5" x14ac:dyDescent="0.35">
      <c r="B21866" t="s">
        <v>24460</v>
      </c>
      <c r="C21866" t="s">
        <v>24415</v>
      </c>
      <c r="D21866" t="s">
        <v>8186</v>
      </c>
    </row>
    <row r="21867" spans="2:5" x14ac:dyDescent="0.35">
      <c r="B21867" t="s">
        <v>24461</v>
      </c>
      <c r="C21867" t="s">
        <v>24415</v>
      </c>
      <c r="D21867" t="s">
        <v>24462</v>
      </c>
    </row>
    <row r="21868" spans="2:5" x14ac:dyDescent="0.35">
      <c r="B21868" t="s">
        <v>6563</v>
      </c>
      <c r="C21868" t="s">
        <v>24415</v>
      </c>
      <c r="D21868" t="s">
        <v>8187</v>
      </c>
    </row>
    <row r="21869" spans="2:5" x14ac:dyDescent="0.35">
      <c r="B21869" t="s">
        <v>21002</v>
      </c>
      <c r="C21869" t="s">
        <v>24415</v>
      </c>
      <c r="D21869" t="s">
        <v>19753</v>
      </c>
    </row>
    <row r="21870" spans="2:5" x14ac:dyDescent="0.35">
      <c r="B21870" t="s">
        <v>6574</v>
      </c>
      <c r="C21870" t="s">
        <v>24415</v>
      </c>
      <c r="D21870" t="s">
        <v>8192</v>
      </c>
      <c r="E21870" t="s">
        <v>4149</v>
      </c>
    </row>
    <row r="21871" spans="2:5" x14ac:dyDescent="0.35">
      <c r="B21871" t="s">
        <v>6575</v>
      </c>
      <c r="C21871" t="s">
        <v>24415</v>
      </c>
      <c r="D21871" t="s">
        <v>8192</v>
      </c>
      <c r="E21871" t="s">
        <v>4149</v>
      </c>
    </row>
    <row r="21872" spans="2:5" x14ac:dyDescent="0.35">
      <c r="B21872" t="s">
        <v>23682</v>
      </c>
      <c r="C21872" t="s">
        <v>24415</v>
      </c>
      <c r="D21872" t="s">
        <v>23683</v>
      </c>
      <c r="E21872" t="s">
        <v>1050</v>
      </c>
    </row>
    <row r="21873" spans="2:5" x14ac:dyDescent="0.35">
      <c r="B21873" t="s">
        <v>24463</v>
      </c>
      <c r="C21873" t="s">
        <v>24415</v>
      </c>
    </row>
    <row r="21874" spans="2:5" x14ac:dyDescent="0.35">
      <c r="B21874" t="s">
        <v>24464</v>
      </c>
      <c r="C21874" t="s">
        <v>24415</v>
      </c>
      <c r="D21874" t="s">
        <v>24465</v>
      </c>
      <c r="E21874" t="s">
        <v>1041</v>
      </c>
    </row>
    <row r="21875" spans="2:5" x14ac:dyDescent="0.35">
      <c r="B21875" t="s">
        <v>6587</v>
      </c>
      <c r="C21875" t="s">
        <v>24415</v>
      </c>
      <c r="D21875" t="s">
        <v>8197</v>
      </c>
    </row>
    <row r="21876" spans="2:5" x14ac:dyDescent="0.35">
      <c r="B21876" t="s">
        <v>24466</v>
      </c>
      <c r="C21876" t="s">
        <v>24415</v>
      </c>
      <c r="D21876" t="s">
        <v>19741</v>
      </c>
    </row>
    <row r="21877" spans="2:5" x14ac:dyDescent="0.35">
      <c r="B21877" t="s">
        <v>24467</v>
      </c>
      <c r="C21877" t="s">
        <v>24415</v>
      </c>
      <c r="D21877" t="s">
        <v>19741</v>
      </c>
    </row>
    <row r="21878" spans="2:5" x14ac:dyDescent="0.35">
      <c r="B21878" t="s">
        <v>24468</v>
      </c>
      <c r="C21878" t="s">
        <v>24415</v>
      </c>
      <c r="D21878" t="s">
        <v>19741</v>
      </c>
    </row>
    <row r="21879" spans="2:5" x14ac:dyDescent="0.35">
      <c r="B21879" t="s">
        <v>15085</v>
      </c>
      <c r="C21879" t="s">
        <v>24415</v>
      </c>
      <c r="D21879" t="s">
        <v>19741</v>
      </c>
    </row>
    <row r="21880" spans="2:5" x14ac:dyDescent="0.35">
      <c r="B21880" t="s">
        <v>24469</v>
      </c>
      <c r="C21880" t="s">
        <v>24415</v>
      </c>
      <c r="D21880" t="s">
        <v>24470</v>
      </c>
      <c r="E21880" t="s">
        <v>1046</v>
      </c>
    </row>
    <row r="21881" spans="2:5" x14ac:dyDescent="0.35">
      <c r="B21881" t="s">
        <v>6596</v>
      </c>
      <c r="C21881" t="s">
        <v>24415</v>
      </c>
      <c r="D21881" t="s">
        <v>8203</v>
      </c>
    </row>
    <row r="21882" spans="2:5" x14ac:dyDescent="0.35">
      <c r="B21882" t="s">
        <v>6599</v>
      </c>
      <c r="C21882" t="s">
        <v>24415</v>
      </c>
      <c r="D21882" t="s">
        <v>4066</v>
      </c>
      <c r="E21882" t="s">
        <v>4149</v>
      </c>
    </row>
    <row r="21883" spans="2:5" x14ac:dyDescent="0.35">
      <c r="B21883" t="s">
        <v>15128</v>
      </c>
      <c r="C21883" t="s">
        <v>24415</v>
      </c>
    </row>
    <row r="21884" spans="2:5" x14ac:dyDescent="0.35">
      <c r="B21884" t="s">
        <v>24471</v>
      </c>
      <c r="C21884" t="s">
        <v>24415</v>
      </c>
      <c r="D21884" t="s">
        <v>8855</v>
      </c>
    </row>
    <row r="21885" spans="2:5" x14ac:dyDescent="0.35">
      <c r="B21885" t="s">
        <v>24472</v>
      </c>
      <c r="C21885" t="s">
        <v>24415</v>
      </c>
    </row>
    <row r="21886" spans="2:5" x14ac:dyDescent="0.35">
      <c r="B21886" t="s">
        <v>272</v>
      </c>
      <c r="C21886" t="s">
        <v>24415</v>
      </c>
      <c r="D21886" t="s">
        <v>8855</v>
      </c>
    </row>
    <row r="21887" spans="2:5" x14ac:dyDescent="0.35">
      <c r="B21887" t="s">
        <v>24184</v>
      </c>
      <c r="C21887" t="s">
        <v>24415</v>
      </c>
    </row>
    <row r="21888" spans="2:5" x14ac:dyDescent="0.35">
      <c r="B21888" t="s">
        <v>21118</v>
      </c>
      <c r="C21888" t="s">
        <v>24415</v>
      </c>
    </row>
    <row r="21889" spans="2:5" x14ac:dyDescent="0.35">
      <c r="B21889" t="s">
        <v>21375</v>
      </c>
      <c r="C21889" t="s">
        <v>24415</v>
      </c>
      <c r="D21889" t="s">
        <v>8855</v>
      </c>
    </row>
    <row r="21890" spans="2:5" x14ac:dyDescent="0.35">
      <c r="B21890" t="s">
        <v>21120</v>
      </c>
      <c r="C21890" t="s">
        <v>24415</v>
      </c>
      <c r="D21890" t="s">
        <v>8855</v>
      </c>
    </row>
    <row r="21891" spans="2:5" x14ac:dyDescent="0.35">
      <c r="B21891" t="s">
        <v>21121</v>
      </c>
      <c r="C21891" t="s">
        <v>24415</v>
      </c>
    </row>
    <row r="21892" spans="2:5" x14ac:dyDescent="0.35">
      <c r="B21892" t="s">
        <v>6608</v>
      </c>
      <c r="C21892" t="s">
        <v>24415</v>
      </c>
      <c r="D21892" t="s">
        <v>8208</v>
      </c>
    </row>
    <row r="21893" spans="2:5" x14ac:dyDescent="0.35">
      <c r="B21893" t="s">
        <v>15154</v>
      </c>
      <c r="C21893" t="s">
        <v>24415</v>
      </c>
      <c r="D21893" t="s">
        <v>19763</v>
      </c>
    </row>
    <row r="21894" spans="2:5" x14ac:dyDescent="0.35">
      <c r="B21894" t="s">
        <v>6622</v>
      </c>
      <c r="C21894" t="s">
        <v>24415</v>
      </c>
      <c r="D21894" t="s">
        <v>8215</v>
      </c>
      <c r="E21894" t="s">
        <v>1046</v>
      </c>
    </row>
    <row r="21895" spans="2:5" x14ac:dyDescent="0.35">
      <c r="B21895" t="s">
        <v>6623</v>
      </c>
      <c r="C21895" t="s">
        <v>24415</v>
      </c>
      <c r="D21895" t="s">
        <v>8215</v>
      </c>
      <c r="E21895" t="s">
        <v>1046</v>
      </c>
    </row>
    <row r="21896" spans="2:5" x14ac:dyDescent="0.35">
      <c r="B21896" t="s">
        <v>6624</v>
      </c>
      <c r="C21896" t="s">
        <v>24415</v>
      </c>
      <c r="D21896" t="s">
        <v>8216</v>
      </c>
      <c r="E21896" t="s">
        <v>4149</v>
      </c>
    </row>
    <row r="21897" spans="2:5" x14ac:dyDescent="0.35">
      <c r="B21897" t="s">
        <v>6632</v>
      </c>
      <c r="C21897" t="s">
        <v>24415</v>
      </c>
      <c r="D21897" t="s">
        <v>8219</v>
      </c>
      <c r="E21897" t="s">
        <v>1028</v>
      </c>
    </row>
    <row r="21898" spans="2:5" x14ac:dyDescent="0.35">
      <c r="B21898" t="s">
        <v>6633</v>
      </c>
      <c r="C21898" t="s">
        <v>24415</v>
      </c>
      <c r="D21898" t="s">
        <v>8219</v>
      </c>
      <c r="E21898" t="s">
        <v>1028</v>
      </c>
    </row>
    <row r="21899" spans="2:5" x14ac:dyDescent="0.35">
      <c r="B21899" t="s">
        <v>6634</v>
      </c>
      <c r="C21899" t="s">
        <v>24415</v>
      </c>
      <c r="D21899" t="s">
        <v>8219</v>
      </c>
      <c r="E21899" t="s">
        <v>1028</v>
      </c>
    </row>
    <row r="21900" spans="2:5" x14ac:dyDescent="0.35">
      <c r="B21900" t="s">
        <v>6635</v>
      </c>
      <c r="C21900" t="s">
        <v>24415</v>
      </c>
      <c r="D21900" t="s">
        <v>8220</v>
      </c>
      <c r="E21900" t="s">
        <v>1028</v>
      </c>
    </row>
    <row r="21901" spans="2:5" x14ac:dyDescent="0.35">
      <c r="B21901" t="s">
        <v>6638</v>
      </c>
      <c r="C21901" t="s">
        <v>24415</v>
      </c>
      <c r="D21901" t="s">
        <v>8223</v>
      </c>
      <c r="E21901" t="s">
        <v>1048</v>
      </c>
    </row>
    <row r="21902" spans="2:5" x14ac:dyDescent="0.35">
      <c r="B21902" t="s">
        <v>6640</v>
      </c>
      <c r="C21902" t="s">
        <v>24415</v>
      </c>
    </row>
    <row r="21903" spans="2:5" x14ac:dyDescent="0.35">
      <c r="B21903" t="s">
        <v>24473</v>
      </c>
      <c r="C21903" t="s">
        <v>24415</v>
      </c>
    </row>
    <row r="21904" spans="2:5" x14ac:dyDescent="0.35">
      <c r="B21904" t="s">
        <v>6642</v>
      </c>
      <c r="C21904" t="s">
        <v>24415</v>
      </c>
      <c r="D21904" t="s">
        <v>8176</v>
      </c>
      <c r="E21904" t="s">
        <v>1057</v>
      </c>
    </row>
    <row r="21905" spans="2:4" x14ac:dyDescent="0.35">
      <c r="B21905" t="s">
        <v>6644</v>
      </c>
      <c r="C21905" t="s">
        <v>24415</v>
      </c>
      <c r="D21905" t="s">
        <v>8226</v>
      </c>
    </row>
    <row r="21906" spans="2:4" x14ac:dyDescent="0.35">
      <c r="B21906" t="s">
        <v>15166</v>
      </c>
      <c r="C21906" t="s">
        <v>24415</v>
      </c>
      <c r="D21906" t="s">
        <v>8227</v>
      </c>
    </row>
    <row r="21907" spans="2:4" x14ac:dyDescent="0.35">
      <c r="B21907" t="s">
        <v>6647</v>
      </c>
      <c r="C21907" t="s">
        <v>24415</v>
      </c>
    </row>
    <row r="21908" spans="2:4" x14ac:dyDescent="0.35">
      <c r="B21908" t="s">
        <v>24474</v>
      </c>
      <c r="C21908" t="s">
        <v>24415</v>
      </c>
      <c r="D21908" t="s">
        <v>19778</v>
      </c>
    </row>
    <row r="21909" spans="2:4" x14ac:dyDescent="0.35">
      <c r="B21909" t="s">
        <v>24475</v>
      </c>
      <c r="C21909" t="s">
        <v>24415</v>
      </c>
      <c r="D21909" t="s">
        <v>19778</v>
      </c>
    </row>
    <row r="21910" spans="2:4" x14ac:dyDescent="0.35">
      <c r="B21910" t="s">
        <v>24476</v>
      </c>
      <c r="C21910" t="s">
        <v>24415</v>
      </c>
      <c r="D21910" t="s">
        <v>19778</v>
      </c>
    </row>
    <row r="21911" spans="2:4" x14ac:dyDescent="0.35">
      <c r="B21911" t="s">
        <v>24477</v>
      </c>
      <c r="C21911" t="s">
        <v>24415</v>
      </c>
      <c r="D21911" t="s">
        <v>19777</v>
      </c>
    </row>
    <row r="21912" spans="2:4" x14ac:dyDescent="0.35">
      <c r="B21912" t="s">
        <v>24478</v>
      </c>
      <c r="C21912" t="s">
        <v>24415</v>
      </c>
      <c r="D21912" t="s">
        <v>19777</v>
      </c>
    </row>
    <row r="21913" spans="2:4" x14ac:dyDescent="0.35">
      <c r="B21913" t="s">
        <v>15554</v>
      </c>
      <c r="C21913" t="s">
        <v>24415</v>
      </c>
      <c r="D21913" t="s">
        <v>19780</v>
      </c>
    </row>
    <row r="21914" spans="2:4" x14ac:dyDescent="0.35">
      <c r="B21914" t="s">
        <v>21377</v>
      </c>
      <c r="C21914" t="s">
        <v>24415</v>
      </c>
      <c r="D21914" t="s">
        <v>21125</v>
      </c>
    </row>
    <row r="21915" spans="2:4" x14ac:dyDescent="0.35">
      <c r="B21915" t="s">
        <v>21378</v>
      </c>
      <c r="C21915" t="s">
        <v>24415</v>
      </c>
      <c r="D21915" t="s">
        <v>21125</v>
      </c>
    </row>
    <row r="21916" spans="2:4" x14ac:dyDescent="0.35">
      <c r="B21916" t="s">
        <v>21124</v>
      </c>
      <c r="C21916" t="s">
        <v>24415</v>
      </c>
      <c r="D21916" t="s">
        <v>21125</v>
      </c>
    </row>
    <row r="21917" spans="2:4" x14ac:dyDescent="0.35">
      <c r="B21917" t="s">
        <v>21126</v>
      </c>
      <c r="C21917" t="s">
        <v>24415</v>
      </c>
      <c r="D21917" t="s">
        <v>21125</v>
      </c>
    </row>
    <row r="21918" spans="2:4" x14ac:dyDescent="0.35">
      <c r="B21918" t="s">
        <v>24190</v>
      </c>
      <c r="C21918" t="s">
        <v>24415</v>
      </c>
      <c r="D21918" t="s">
        <v>21125</v>
      </c>
    </row>
    <row r="21919" spans="2:4" x14ac:dyDescent="0.35">
      <c r="B21919" t="s">
        <v>21379</v>
      </c>
      <c r="C21919" t="s">
        <v>24415</v>
      </c>
      <c r="D21919" t="s">
        <v>21125</v>
      </c>
    </row>
    <row r="21920" spans="2:4" x14ac:dyDescent="0.35">
      <c r="B21920" t="s">
        <v>24191</v>
      </c>
      <c r="C21920" t="s">
        <v>24415</v>
      </c>
      <c r="D21920" t="s">
        <v>21125</v>
      </c>
    </row>
    <row r="21921" spans="2:5" x14ac:dyDescent="0.35">
      <c r="B21921" t="s">
        <v>24192</v>
      </c>
      <c r="C21921" t="s">
        <v>24415</v>
      </c>
      <c r="D21921" t="s">
        <v>21125</v>
      </c>
    </row>
    <row r="21922" spans="2:5" x14ac:dyDescent="0.35">
      <c r="B21922" t="s">
        <v>21127</v>
      </c>
      <c r="C21922" t="s">
        <v>24415</v>
      </c>
      <c r="D21922" t="s">
        <v>21125</v>
      </c>
    </row>
    <row r="21923" spans="2:5" x14ac:dyDescent="0.35">
      <c r="B21923" t="s">
        <v>21380</v>
      </c>
      <c r="C21923" t="s">
        <v>24415</v>
      </c>
      <c r="D21923" t="s">
        <v>21125</v>
      </c>
    </row>
    <row r="21924" spans="2:5" x14ac:dyDescent="0.35">
      <c r="B21924" t="s">
        <v>21128</v>
      </c>
      <c r="C21924" t="s">
        <v>24415</v>
      </c>
      <c r="D21924" t="s">
        <v>21125</v>
      </c>
    </row>
    <row r="21925" spans="2:5" x14ac:dyDescent="0.35">
      <c r="B21925" t="s">
        <v>24194</v>
      </c>
      <c r="C21925" t="s">
        <v>24415</v>
      </c>
      <c r="D21925" t="s">
        <v>21125</v>
      </c>
    </row>
    <row r="21926" spans="2:5" x14ac:dyDescent="0.35">
      <c r="B21926" t="s">
        <v>24195</v>
      </c>
      <c r="C21926" t="s">
        <v>24415</v>
      </c>
      <c r="D21926" t="s">
        <v>21125</v>
      </c>
    </row>
    <row r="21927" spans="2:5" x14ac:dyDescent="0.35">
      <c r="B21927" t="s">
        <v>24196</v>
      </c>
      <c r="C21927" t="s">
        <v>24415</v>
      </c>
      <c r="D21927" t="s">
        <v>21125</v>
      </c>
    </row>
    <row r="21928" spans="2:5" x14ac:dyDescent="0.35">
      <c r="B21928" t="s">
        <v>24197</v>
      </c>
      <c r="C21928" t="s">
        <v>24415</v>
      </c>
      <c r="D21928" t="s">
        <v>21125</v>
      </c>
    </row>
    <row r="21929" spans="2:5" x14ac:dyDescent="0.35">
      <c r="B21929" t="s">
        <v>24198</v>
      </c>
      <c r="C21929" t="s">
        <v>24415</v>
      </c>
      <c r="D21929" t="s">
        <v>21125</v>
      </c>
    </row>
    <row r="21930" spans="2:5" x14ac:dyDescent="0.35">
      <c r="B21930" t="s">
        <v>24199</v>
      </c>
      <c r="C21930" t="s">
        <v>24415</v>
      </c>
      <c r="D21930" t="s">
        <v>21125</v>
      </c>
    </row>
    <row r="21931" spans="2:5" x14ac:dyDescent="0.35">
      <c r="B21931" t="s">
        <v>6656</v>
      </c>
      <c r="C21931" t="s">
        <v>24415</v>
      </c>
      <c r="D21931" t="s">
        <v>8229</v>
      </c>
      <c r="E21931" t="s">
        <v>1050</v>
      </c>
    </row>
    <row r="21932" spans="2:5" x14ac:dyDescent="0.35">
      <c r="B21932" t="s">
        <v>24479</v>
      </c>
      <c r="C21932" t="s">
        <v>24415</v>
      </c>
      <c r="D21932" t="s">
        <v>3458</v>
      </c>
      <c r="E21932" t="s">
        <v>1028</v>
      </c>
    </row>
    <row r="21933" spans="2:5" x14ac:dyDescent="0.35">
      <c r="B21933" t="s">
        <v>6657</v>
      </c>
      <c r="C21933" t="s">
        <v>24415</v>
      </c>
      <c r="D21933" t="s">
        <v>8230</v>
      </c>
      <c r="E21933" t="s">
        <v>1028</v>
      </c>
    </row>
    <row r="21934" spans="2:5" x14ac:dyDescent="0.35">
      <c r="B21934" t="s">
        <v>6661</v>
      </c>
      <c r="C21934" t="s">
        <v>24415</v>
      </c>
      <c r="D21934" t="s">
        <v>8233</v>
      </c>
      <c r="E21934" t="s">
        <v>1028</v>
      </c>
    </row>
    <row r="21935" spans="2:5" x14ac:dyDescent="0.35">
      <c r="B21935" t="s">
        <v>6663</v>
      </c>
      <c r="C21935" t="s">
        <v>24415</v>
      </c>
      <c r="D21935" t="s">
        <v>8233</v>
      </c>
      <c r="E21935" t="s">
        <v>1028</v>
      </c>
    </row>
    <row r="21936" spans="2:5" x14ac:dyDescent="0.35">
      <c r="B21936" t="s">
        <v>6665</v>
      </c>
      <c r="C21936" t="s">
        <v>24415</v>
      </c>
      <c r="D21936" t="s">
        <v>8233</v>
      </c>
      <c r="E21936" t="s">
        <v>1028</v>
      </c>
    </row>
    <row r="21937" spans="2:5" x14ac:dyDescent="0.35">
      <c r="B21937" t="s">
        <v>24480</v>
      </c>
      <c r="C21937" t="s">
        <v>24415</v>
      </c>
      <c r="D21937" t="s">
        <v>6173</v>
      </c>
      <c r="E21937" t="s">
        <v>1028</v>
      </c>
    </row>
    <row r="21938" spans="2:5" x14ac:dyDescent="0.35">
      <c r="B21938" t="s">
        <v>6667</v>
      </c>
      <c r="C21938" t="s">
        <v>24415</v>
      </c>
    </row>
    <row r="21939" spans="2:5" x14ac:dyDescent="0.35">
      <c r="B21939" t="s">
        <v>8869</v>
      </c>
      <c r="C21939" t="s">
        <v>24415</v>
      </c>
      <c r="D21939" t="s">
        <v>8870</v>
      </c>
      <c r="E21939" t="s">
        <v>1028</v>
      </c>
    </row>
    <row r="21940" spans="2:5" x14ac:dyDescent="0.35">
      <c r="B21940" t="s">
        <v>24481</v>
      </c>
      <c r="C21940" t="s">
        <v>24415</v>
      </c>
      <c r="D21940" t="s">
        <v>8870</v>
      </c>
      <c r="E21940" t="s">
        <v>1028</v>
      </c>
    </row>
    <row r="21941" spans="2:5" x14ac:dyDescent="0.35">
      <c r="B21941" t="s">
        <v>6670</v>
      </c>
      <c r="C21941" t="s">
        <v>24415</v>
      </c>
      <c r="D21941" t="s">
        <v>8238</v>
      </c>
      <c r="E21941" t="s">
        <v>1028</v>
      </c>
    </row>
    <row r="21942" spans="2:5" x14ac:dyDescent="0.35">
      <c r="B21942" t="s">
        <v>6671</v>
      </c>
      <c r="C21942" t="s">
        <v>24415</v>
      </c>
      <c r="D21942" t="s">
        <v>8238</v>
      </c>
      <c r="E21942" t="s">
        <v>1028</v>
      </c>
    </row>
    <row r="21943" spans="2:5" x14ac:dyDescent="0.35">
      <c r="B21943" t="s">
        <v>6672</v>
      </c>
      <c r="C21943" t="s">
        <v>24415</v>
      </c>
      <c r="D21943" t="s">
        <v>8239</v>
      </c>
      <c r="E21943" t="s">
        <v>1028</v>
      </c>
    </row>
    <row r="21944" spans="2:5" x14ac:dyDescent="0.35">
      <c r="B21944" t="s">
        <v>6673</v>
      </c>
      <c r="C21944" t="s">
        <v>24415</v>
      </c>
      <c r="D21944" t="s">
        <v>8240</v>
      </c>
    </row>
    <row r="21945" spans="2:5" x14ac:dyDescent="0.35">
      <c r="B21945" t="s">
        <v>6675</v>
      </c>
      <c r="C21945" t="s">
        <v>24415</v>
      </c>
      <c r="D21945" t="s">
        <v>8241</v>
      </c>
      <c r="E21945" t="s">
        <v>4149</v>
      </c>
    </row>
    <row r="21946" spans="2:5" x14ac:dyDescent="0.35">
      <c r="B21946" t="s">
        <v>6683</v>
      </c>
      <c r="C21946" t="s">
        <v>24415</v>
      </c>
      <c r="D21946" t="s">
        <v>8246</v>
      </c>
      <c r="E21946" t="s">
        <v>1028</v>
      </c>
    </row>
    <row r="21947" spans="2:5" x14ac:dyDescent="0.35">
      <c r="B21947" t="s">
        <v>21382</v>
      </c>
      <c r="C21947" t="s">
        <v>24415</v>
      </c>
      <c r="D21947" t="s">
        <v>8873</v>
      </c>
    </row>
    <row r="21948" spans="2:5" x14ac:dyDescent="0.35">
      <c r="B21948" t="s">
        <v>24206</v>
      </c>
      <c r="C21948" t="s">
        <v>24415</v>
      </c>
      <c r="D21948" t="s">
        <v>8873</v>
      </c>
    </row>
    <row r="21949" spans="2:5" x14ac:dyDescent="0.35">
      <c r="B21949" t="s">
        <v>24205</v>
      </c>
      <c r="C21949" t="s">
        <v>24415</v>
      </c>
      <c r="D21949" t="s">
        <v>8873</v>
      </c>
    </row>
    <row r="21950" spans="2:5" x14ac:dyDescent="0.35">
      <c r="B21950" t="s">
        <v>21383</v>
      </c>
      <c r="C21950" t="s">
        <v>24415</v>
      </c>
      <c r="D21950" t="s">
        <v>8873</v>
      </c>
    </row>
    <row r="21951" spans="2:5" x14ac:dyDescent="0.35">
      <c r="B21951" t="s">
        <v>24207</v>
      </c>
      <c r="C21951" t="s">
        <v>24415</v>
      </c>
      <c r="D21951" t="s">
        <v>8873</v>
      </c>
    </row>
    <row r="21952" spans="2:5" x14ac:dyDescent="0.35">
      <c r="B21952" t="s">
        <v>24482</v>
      </c>
      <c r="C21952" t="s">
        <v>24415</v>
      </c>
      <c r="D21952" t="s">
        <v>8873</v>
      </c>
    </row>
    <row r="21953" spans="2:5" x14ac:dyDescent="0.35">
      <c r="B21953" t="s">
        <v>21130</v>
      </c>
      <c r="C21953" t="s">
        <v>24415</v>
      </c>
      <c r="D21953" t="s">
        <v>8873</v>
      </c>
    </row>
    <row r="21954" spans="2:5" x14ac:dyDescent="0.35">
      <c r="B21954" t="s">
        <v>24483</v>
      </c>
      <c r="C21954" t="s">
        <v>24415</v>
      </c>
      <c r="D21954" t="s">
        <v>24484</v>
      </c>
    </row>
    <row r="21955" spans="2:5" x14ac:dyDescent="0.35">
      <c r="B21955" t="s">
        <v>24485</v>
      </c>
      <c r="C21955" t="s">
        <v>24415</v>
      </c>
      <c r="D21955" t="s">
        <v>24484</v>
      </c>
    </row>
    <row r="21956" spans="2:5" x14ac:dyDescent="0.35">
      <c r="B21956" t="s">
        <v>24486</v>
      </c>
      <c r="C21956" t="s">
        <v>24415</v>
      </c>
      <c r="D21956" t="s">
        <v>24484</v>
      </c>
    </row>
    <row r="21957" spans="2:5" x14ac:dyDescent="0.35">
      <c r="B21957" t="s">
        <v>6698</v>
      </c>
      <c r="C21957" t="s">
        <v>24415</v>
      </c>
    </row>
    <row r="21958" spans="2:5" x14ac:dyDescent="0.35">
      <c r="B21958" t="s">
        <v>6702</v>
      </c>
      <c r="C21958" t="s">
        <v>24415</v>
      </c>
    </row>
    <row r="21959" spans="2:5" x14ac:dyDescent="0.35">
      <c r="B21959" t="s">
        <v>6705</v>
      </c>
      <c r="C21959" t="s">
        <v>24415</v>
      </c>
      <c r="D21959" t="s">
        <v>8256</v>
      </c>
      <c r="E21959" t="s">
        <v>1050</v>
      </c>
    </row>
    <row r="21960" spans="2:5" x14ac:dyDescent="0.35">
      <c r="B21960" t="s">
        <v>6706</v>
      </c>
      <c r="C21960" t="s">
        <v>24415</v>
      </c>
      <c r="D21960" t="s">
        <v>8257</v>
      </c>
      <c r="E21960" t="s">
        <v>1105</v>
      </c>
    </row>
    <row r="21961" spans="2:5" x14ac:dyDescent="0.35">
      <c r="B21961" t="s">
        <v>6710</v>
      </c>
      <c r="C21961" t="s">
        <v>24415</v>
      </c>
      <c r="D21961" t="s">
        <v>8259</v>
      </c>
      <c r="E21961" t="s">
        <v>1050</v>
      </c>
    </row>
    <row r="21962" spans="2:5" x14ac:dyDescent="0.35">
      <c r="B21962" t="s">
        <v>24209</v>
      </c>
      <c r="C21962" t="s">
        <v>24415</v>
      </c>
      <c r="D21962" t="s">
        <v>21385</v>
      </c>
      <c r="E21962" t="s">
        <v>1028</v>
      </c>
    </row>
    <row r="21963" spans="2:5" x14ac:dyDescent="0.35">
      <c r="B21963" t="s">
        <v>24214</v>
      </c>
      <c r="C21963" t="s">
        <v>24415</v>
      </c>
      <c r="D21963" t="s">
        <v>21385</v>
      </c>
      <c r="E21963" t="s">
        <v>1028</v>
      </c>
    </row>
    <row r="21964" spans="2:5" x14ac:dyDescent="0.35">
      <c r="B21964" t="s">
        <v>24487</v>
      </c>
      <c r="C21964" t="s">
        <v>24415</v>
      </c>
      <c r="D21964" t="s">
        <v>24488</v>
      </c>
      <c r="E21964" t="s">
        <v>1050</v>
      </c>
    </row>
    <row r="21965" spans="2:5" x14ac:dyDescent="0.35">
      <c r="B21965" t="s">
        <v>798</v>
      </c>
      <c r="C21965" t="s">
        <v>24415</v>
      </c>
      <c r="D21965" t="s">
        <v>8881</v>
      </c>
      <c r="E21965" t="s">
        <v>1059</v>
      </c>
    </row>
    <row r="21966" spans="2:5" x14ac:dyDescent="0.35">
      <c r="B21966" t="s">
        <v>8883</v>
      </c>
      <c r="C21966" t="s">
        <v>24415</v>
      </c>
      <c r="D21966" t="s">
        <v>8884</v>
      </c>
    </row>
    <row r="21967" spans="2:5" x14ac:dyDescent="0.35">
      <c r="B21967" t="s">
        <v>8885</v>
      </c>
      <c r="C21967" t="s">
        <v>24415</v>
      </c>
      <c r="D21967" t="s">
        <v>8884</v>
      </c>
    </row>
    <row r="21968" spans="2:5" x14ac:dyDescent="0.35">
      <c r="B21968" t="s">
        <v>8886</v>
      </c>
      <c r="C21968" t="s">
        <v>24415</v>
      </c>
    </row>
    <row r="21969" spans="2:5" x14ac:dyDescent="0.35">
      <c r="B21969" t="s">
        <v>24489</v>
      </c>
      <c r="C21969" t="s">
        <v>24415</v>
      </c>
      <c r="D21969" t="s">
        <v>8884</v>
      </c>
    </row>
    <row r="21970" spans="2:5" x14ac:dyDescent="0.35">
      <c r="B21970" t="s">
        <v>24490</v>
      </c>
      <c r="C21970" t="s">
        <v>24415</v>
      </c>
    </row>
    <row r="21971" spans="2:5" x14ac:dyDescent="0.35">
      <c r="B21971" t="s">
        <v>6719</v>
      </c>
      <c r="C21971" t="s">
        <v>24415</v>
      </c>
      <c r="D21971" t="s">
        <v>4841</v>
      </c>
      <c r="E21971" t="s">
        <v>1050</v>
      </c>
    </row>
    <row r="21972" spans="2:5" x14ac:dyDescent="0.35">
      <c r="B21972" t="s">
        <v>8890</v>
      </c>
      <c r="C21972" t="s">
        <v>24415</v>
      </c>
      <c r="D21972" t="s">
        <v>8889</v>
      </c>
    </row>
    <row r="21973" spans="2:5" x14ac:dyDescent="0.35">
      <c r="B21973" t="s">
        <v>21133</v>
      </c>
      <c r="C21973" t="s">
        <v>24415</v>
      </c>
    </row>
    <row r="21974" spans="2:5" x14ac:dyDescent="0.35">
      <c r="B21974" t="s">
        <v>6731</v>
      </c>
      <c r="C21974" t="s">
        <v>24415</v>
      </c>
      <c r="D21974" t="s">
        <v>8266</v>
      </c>
    </row>
    <row r="21975" spans="2:5" x14ac:dyDescent="0.35">
      <c r="B21975" t="s">
        <v>6732</v>
      </c>
      <c r="C21975" t="s">
        <v>24415</v>
      </c>
      <c r="D21975" t="s">
        <v>8267</v>
      </c>
      <c r="E21975" t="s">
        <v>1032</v>
      </c>
    </row>
    <row r="21976" spans="2:5" x14ac:dyDescent="0.35">
      <c r="B21976" t="s">
        <v>24220</v>
      </c>
      <c r="C21976" t="s">
        <v>24415</v>
      </c>
      <c r="D21976" t="s">
        <v>21390</v>
      </c>
      <c r="E21976" t="s">
        <v>1028</v>
      </c>
    </row>
    <row r="21977" spans="2:5" x14ac:dyDescent="0.35">
      <c r="B21977" t="s">
        <v>6734</v>
      </c>
      <c r="C21977" t="s">
        <v>24415</v>
      </c>
      <c r="D21977" t="s">
        <v>8269</v>
      </c>
      <c r="E21977" t="s">
        <v>1028</v>
      </c>
    </row>
    <row r="21978" spans="2:5" x14ac:dyDescent="0.35">
      <c r="B21978" t="s">
        <v>24491</v>
      </c>
      <c r="C21978" t="s">
        <v>24415</v>
      </c>
      <c r="D21978" t="s">
        <v>24492</v>
      </c>
    </row>
    <row r="21979" spans="2:5" x14ac:dyDescent="0.35">
      <c r="B21979" t="s">
        <v>6737</v>
      </c>
      <c r="C21979" t="s">
        <v>24415</v>
      </c>
      <c r="D21979" t="s">
        <v>4093</v>
      </c>
      <c r="E21979" t="s">
        <v>1050</v>
      </c>
    </row>
    <row r="21980" spans="2:5" x14ac:dyDescent="0.35">
      <c r="B21980" t="s">
        <v>24493</v>
      </c>
      <c r="C21980" t="s">
        <v>24415</v>
      </c>
      <c r="D21980" t="s">
        <v>8899</v>
      </c>
    </row>
    <row r="21981" spans="2:5" x14ac:dyDescent="0.35">
      <c r="B21981" t="s">
        <v>24494</v>
      </c>
      <c r="C21981" t="s">
        <v>24415</v>
      </c>
      <c r="D21981" t="s">
        <v>8899</v>
      </c>
    </row>
    <row r="21982" spans="2:5" x14ac:dyDescent="0.35">
      <c r="B21982" t="s">
        <v>6747</v>
      </c>
      <c r="C21982" t="s">
        <v>24415</v>
      </c>
      <c r="D21982" t="s">
        <v>8277</v>
      </c>
      <c r="E21982" t="s">
        <v>1059</v>
      </c>
    </row>
    <row r="21983" spans="2:5" x14ac:dyDescent="0.35">
      <c r="B21983" t="s">
        <v>6751</v>
      </c>
      <c r="C21983" t="s">
        <v>24415</v>
      </c>
      <c r="D21983" t="s">
        <v>8278</v>
      </c>
      <c r="E21983" t="s">
        <v>1050</v>
      </c>
    </row>
    <row r="21984" spans="2:5" x14ac:dyDescent="0.35">
      <c r="B21984" t="s">
        <v>6752</v>
      </c>
      <c r="C21984" t="s">
        <v>24415</v>
      </c>
      <c r="D21984" t="s">
        <v>8278</v>
      </c>
      <c r="E21984" t="s">
        <v>1050</v>
      </c>
    </row>
    <row r="21985" spans="2:5" x14ac:dyDescent="0.35">
      <c r="B21985" t="s">
        <v>24495</v>
      </c>
      <c r="C21985" t="s">
        <v>24415</v>
      </c>
      <c r="D21985" t="s">
        <v>8909</v>
      </c>
    </row>
    <row r="21986" spans="2:5" x14ac:dyDescent="0.35">
      <c r="B21986" t="s">
        <v>8908</v>
      </c>
      <c r="C21986" t="s">
        <v>24415</v>
      </c>
      <c r="D21986" t="s">
        <v>8909</v>
      </c>
    </row>
    <row r="21987" spans="2:5" x14ac:dyDescent="0.35">
      <c r="B21987" t="s">
        <v>6769</v>
      </c>
      <c r="C21987" t="s">
        <v>24415</v>
      </c>
      <c r="D21987" t="s">
        <v>8285</v>
      </c>
      <c r="E21987" t="s">
        <v>1050</v>
      </c>
    </row>
    <row r="21988" spans="2:5" x14ac:dyDescent="0.35">
      <c r="B21988" t="s">
        <v>24226</v>
      </c>
      <c r="C21988" t="s">
        <v>24415</v>
      </c>
      <c r="D21988" t="s">
        <v>8911</v>
      </c>
      <c r="E21988" t="s">
        <v>1050</v>
      </c>
    </row>
    <row r="21989" spans="2:5" x14ac:dyDescent="0.35">
      <c r="B21989" t="s">
        <v>24496</v>
      </c>
      <c r="C21989" t="s">
        <v>24415</v>
      </c>
      <c r="D21989" t="s">
        <v>8911</v>
      </c>
      <c r="E21989" t="s">
        <v>1050</v>
      </c>
    </row>
    <row r="21990" spans="2:5" x14ac:dyDescent="0.35">
      <c r="B21990" t="s">
        <v>8910</v>
      </c>
      <c r="C21990" t="s">
        <v>24415</v>
      </c>
      <c r="D21990" t="s">
        <v>8911</v>
      </c>
      <c r="E21990" t="s">
        <v>1050</v>
      </c>
    </row>
    <row r="21991" spans="2:5" x14ac:dyDescent="0.35">
      <c r="B21991" t="s">
        <v>6773</v>
      </c>
      <c r="C21991" t="s">
        <v>24415</v>
      </c>
      <c r="D21991" t="s">
        <v>4896</v>
      </c>
      <c r="E21991" t="s">
        <v>1059</v>
      </c>
    </row>
    <row r="21992" spans="2:5" x14ac:dyDescent="0.35">
      <c r="B21992" t="s">
        <v>6774</v>
      </c>
      <c r="C21992" t="s">
        <v>24415</v>
      </c>
      <c r="D21992" t="s">
        <v>4896</v>
      </c>
      <c r="E21992" t="s">
        <v>1059</v>
      </c>
    </row>
    <row r="21993" spans="2:5" x14ac:dyDescent="0.35">
      <c r="B21993" t="s">
        <v>6775</v>
      </c>
      <c r="C21993" t="s">
        <v>24415</v>
      </c>
      <c r="D21993" t="s">
        <v>4896</v>
      </c>
      <c r="E21993" t="s">
        <v>1059</v>
      </c>
    </row>
    <row r="21994" spans="2:5" x14ac:dyDescent="0.35">
      <c r="B21994" t="s">
        <v>6782</v>
      </c>
      <c r="C21994" t="s">
        <v>24415</v>
      </c>
      <c r="D21994" t="s">
        <v>8289</v>
      </c>
      <c r="E21994" t="s">
        <v>1050</v>
      </c>
    </row>
    <row r="21995" spans="2:5" x14ac:dyDescent="0.35">
      <c r="B21995" t="s">
        <v>1132</v>
      </c>
      <c r="C21995" t="s">
        <v>24415</v>
      </c>
    </row>
    <row r="21996" spans="2:5" x14ac:dyDescent="0.35">
      <c r="B21996" t="s">
        <v>6795</v>
      </c>
      <c r="C21996" t="s">
        <v>24415</v>
      </c>
      <c r="D21996" t="s">
        <v>8294</v>
      </c>
      <c r="E21996" t="s">
        <v>1032</v>
      </c>
    </row>
    <row r="21997" spans="2:5" x14ac:dyDescent="0.35">
      <c r="B21997" t="s">
        <v>6796</v>
      </c>
      <c r="C21997" t="s">
        <v>24415</v>
      </c>
      <c r="D21997" t="s">
        <v>4910</v>
      </c>
      <c r="E21997" t="s">
        <v>1041</v>
      </c>
    </row>
    <row r="21998" spans="2:5" x14ac:dyDescent="0.35">
      <c r="B21998" t="s">
        <v>6797</v>
      </c>
      <c r="C21998" t="s">
        <v>24415</v>
      </c>
      <c r="D21998" t="s">
        <v>4910</v>
      </c>
      <c r="E21998" t="s">
        <v>1041</v>
      </c>
    </row>
    <row r="21999" spans="2:5" x14ac:dyDescent="0.35">
      <c r="B21999" t="s">
        <v>6798</v>
      </c>
      <c r="C21999" t="s">
        <v>24415</v>
      </c>
      <c r="D21999" t="s">
        <v>4910</v>
      </c>
      <c r="E21999" t="s">
        <v>1041</v>
      </c>
    </row>
    <row r="22000" spans="2:5" x14ac:dyDescent="0.35">
      <c r="B22000" t="s">
        <v>6799</v>
      </c>
      <c r="C22000" t="s">
        <v>24415</v>
      </c>
      <c r="D22000" t="s">
        <v>4910</v>
      </c>
      <c r="E22000" t="s">
        <v>1041</v>
      </c>
    </row>
    <row r="22001" spans="2:5" x14ac:dyDescent="0.35">
      <c r="B22001" t="s">
        <v>24497</v>
      </c>
      <c r="C22001" t="s">
        <v>24415</v>
      </c>
      <c r="D22001" t="s">
        <v>4910</v>
      </c>
      <c r="E22001" t="s">
        <v>1041</v>
      </c>
    </row>
    <row r="22002" spans="2:5" x14ac:dyDescent="0.35">
      <c r="B22002" t="s">
        <v>6800</v>
      </c>
      <c r="C22002" t="s">
        <v>24415</v>
      </c>
      <c r="D22002" t="s">
        <v>4910</v>
      </c>
      <c r="E22002" t="s">
        <v>1041</v>
      </c>
    </row>
    <row r="22003" spans="2:5" x14ac:dyDescent="0.35">
      <c r="B22003" t="s">
        <v>6801</v>
      </c>
      <c r="C22003" t="s">
        <v>24415</v>
      </c>
      <c r="D22003" t="s">
        <v>4910</v>
      </c>
      <c r="E22003" t="s">
        <v>1041</v>
      </c>
    </row>
    <row r="22004" spans="2:5" x14ac:dyDescent="0.35">
      <c r="B22004" t="s">
        <v>6802</v>
      </c>
      <c r="C22004" t="s">
        <v>24415</v>
      </c>
      <c r="D22004" t="s">
        <v>4910</v>
      </c>
      <c r="E22004" t="s">
        <v>1041</v>
      </c>
    </row>
    <row r="22005" spans="2:5" x14ac:dyDescent="0.35">
      <c r="B22005" t="s">
        <v>6803</v>
      </c>
      <c r="C22005" t="s">
        <v>24415</v>
      </c>
      <c r="D22005" t="s">
        <v>4910</v>
      </c>
      <c r="E22005" t="s">
        <v>1041</v>
      </c>
    </row>
    <row r="22006" spans="2:5" x14ac:dyDescent="0.35">
      <c r="B22006" t="s">
        <v>6805</v>
      </c>
      <c r="C22006" t="s">
        <v>24415</v>
      </c>
      <c r="D22006" t="s">
        <v>8296</v>
      </c>
      <c r="E22006" t="s">
        <v>1050</v>
      </c>
    </row>
    <row r="22007" spans="2:5" x14ac:dyDescent="0.35">
      <c r="B22007" t="s">
        <v>6807</v>
      </c>
      <c r="C22007" t="s">
        <v>24415</v>
      </c>
    </row>
    <row r="22008" spans="2:5" x14ac:dyDescent="0.35">
      <c r="B22008" t="s">
        <v>6808</v>
      </c>
      <c r="C22008" t="s">
        <v>24415</v>
      </c>
      <c r="D22008" t="s">
        <v>8297</v>
      </c>
      <c r="E22008" t="s">
        <v>1028</v>
      </c>
    </row>
    <row r="22009" spans="2:5" x14ac:dyDescent="0.35">
      <c r="B22009" t="s">
        <v>6809</v>
      </c>
      <c r="C22009" t="s">
        <v>24415</v>
      </c>
      <c r="D22009" t="s">
        <v>8297</v>
      </c>
      <c r="E22009" t="s">
        <v>1028</v>
      </c>
    </row>
    <row r="22010" spans="2:5" x14ac:dyDescent="0.35">
      <c r="B22010" t="s">
        <v>6810</v>
      </c>
      <c r="C22010" t="s">
        <v>24415</v>
      </c>
      <c r="D22010" t="s">
        <v>8297</v>
      </c>
      <c r="E22010" t="s">
        <v>1028</v>
      </c>
    </row>
    <row r="22011" spans="2:5" x14ac:dyDescent="0.35">
      <c r="B22011" t="s">
        <v>6811</v>
      </c>
      <c r="C22011" t="s">
        <v>24415</v>
      </c>
      <c r="D22011" t="s">
        <v>8297</v>
      </c>
      <c r="E22011" t="s">
        <v>1028</v>
      </c>
    </row>
    <row r="22012" spans="2:5" x14ac:dyDescent="0.35">
      <c r="B22012" t="s">
        <v>6812</v>
      </c>
      <c r="C22012" t="s">
        <v>24415</v>
      </c>
      <c r="D22012" t="s">
        <v>8297</v>
      </c>
      <c r="E22012" t="s">
        <v>1028</v>
      </c>
    </row>
    <row r="22013" spans="2:5" x14ac:dyDescent="0.35">
      <c r="B22013" t="s">
        <v>6813</v>
      </c>
      <c r="C22013" t="s">
        <v>24415</v>
      </c>
      <c r="D22013" t="s">
        <v>8297</v>
      </c>
      <c r="E22013" t="s">
        <v>1028</v>
      </c>
    </row>
    <row r="22014" spans="2:5" x14ac:dyDescent="0.35">
      <c r="B22014" t="s">
        <v>6814</v>
      </c>
      <c r="C22014" t="s">
        <v>24415</v>
      </c>
      <c r="D22014" t="s">
        <v>8297</v>
      </c>
      <c r="E22014" t="s">
        <v>1028</v>
      </c>
    </row>
    <row r="22015" spans="2:5" x14ac:dyDescent="0.35">
      <c r="B22015" t="s">
        <v>6815</v>
      </c>
      <c r="C22015" t="s">
        <v>24415</v>
      </c>
      <c r="D22015" t="s">
        <v>8297</v>
      </c>
      <c r="E22015" t="s">
        <v>1028</v>
      </c>
    </row>
    <row r="22016" spans="2:5" x14ac:dyDescent="0.35">
      <c r="B22016" t="s">
        <v>6816</v>
      </c>
      <c r="C22016" t="s">
        <v>24415</v>
      </c>
      <c r="D22016" t="s">
        <v>8297</v>
      </c>
      <c r="E22016" t="s">
        <v>1028</v>
      </c>
    </row>
    <row r="22017" spans="2:5" x14ac:dyDescent="0.35">
      <c r="B22017" t="s">
        <v>6817</v>
      </c>
      <c r="C22017" t="s">
        <v>24415</v>
      </c>
      <c r="D22017" t="s">
        <v>8297</v>
      </c>
      <c r="E22017" t="s">
        <v>1028</v>
      </c>
    </row>
    <row r="22018" spans="2:5" x14ac:dyDescent="0.35">
      <c r="B22018" t="s">
        <v>6818</v>
      </c>
      <c r="C22018" t="s">
        <v>24415</v>
      </c>
      <c r="D22018" t="s">
        <v>8297</v>
      </c>
      <c r="E22018" t="s">
        <v>1028</v>
      </c>
    </row>
    <row r="22019" spans="2:5" x14ac:dyDescent="0.35">
      <c r="B22019" t="s">
        <v>6819</v>
      </c>
      <c r="C22019" t="s">
        <v>24415</v>
      </c>
      <c r="D22019" t="s">
        <v>8297</v>
      </c>
      <c r="E22019" t="s">
        <v>1028</v>
      </c>
    </row>
    <row r="22020" spans="2:5" x14ac:dyDescent="0.35">
      <c r="B22020" t="s">
        <v>6820</v>
      </c>
      <c r="C22020" t="s">
        <v>24415</v>
      </c>
      <c r="D22020" t="s">
        <v>8297</v>
      </c>
      <c r="E22020" t="s">
        <v>1028</v>
      </c>
    </row>
    <row r="22021" spans="2:5" x14ac:dyDescent="0.35">
      <c r="B22021" t="s">
        <v>6821</v>
      </c>
      <c r="C22021" t="s">
        <v>24415</v>
      </c>
      <c r="D22021" t="s">
        <v>8297</v>
      </c>
      <c r="E22021" t="s">
        <v>1028</v>
      </c>
    </row>
    <row r="22022" spans="2:5" x14ac:dyDescent="0.35">
      <c r="B22022" t="s">
        <v>6822</v>
      </c>
      <c r="C22022" t="s">
        <v>24415</v>
      </c>
      <c r="D22022" t="s">
        <v>8297</v>
      </c>
      <c r="E22022" t="s">
        <v>1028</v>
      </c>
    </row>
    <row r="22023" spans="2:5" x14ac:dyDescent="0.35">
      <c r="B22023" t="s">
        <v>6823</v>
      </c>
      <c r="C22023" t="s">
        <v>24415</v>
      </c>
      <c r="D22023" t="s">
        <v>8297</v>
      </c>
      <c r="E22023" t="s">
        <v>1028</v>
      </c>
    </row>
    <row r="22024" spans="2:5" x14ac:dyDescent="0.35">
      <c r="B22024" t="s">
        <v>6824</v>
      </c>
      <c r="C22024" t="s">
        <v>24415</v>
      </c>
      <c r="D22024" t="s">
        <v>8297</v>
      </c>
      <c r="E22024" t="s">
        <v>1028</v>
      </c>
    </row>
    <row r="22025" spans="2:5" x14ac:dyDescent="0.35">
      <c r="B22025" t="s">
        <v>6825</v>
      </c>
      <c r="C22025" t="s">
        <v>24415</v>
      </c>
      <c r="D22025" t="s">
        <v>8297</v>
      </c>
      <c r="E22025" t="s">
        <v>1028</v>
      </c>
    </row>
    <row r="22026" spans="2:5" x14ac:dyDescent="0.35">
      <c r="B22026" t="s">
        <v>6826</v>
      </c>
      <c r="C22026" t="s">
        <v>24415</v>
      </c>
      <c r="D22026" t="s">
        <v>8297</v>
      </c>
      <c r="E22026" t="s">
        <v>1028</v>
      </c>
    </row>
    <row r="22027" spans="2:5" x14ac:dyDescent="0.35">
      <c r="B22027" t="s">
        <v>6827</v>
      </c>
      <c r="C22027" t="s">
        <v>24415</v>
      </c>
      <c r="D22027" t="s">
        <v>8297</v>
      </c>
      <c r="E22027" t="s">
        <v>1028</v>
      </c>
    </row>
    <row r="22028" spans="2:5" x14ac:dyDescent="0.35">
      <c r="B22028" t="s">
        <v>6828</v>
      </c>
      <c r="C22028" t="s">
        <v>24415</v>
      </c>
      <c r="D22028" t="s">
        <v>8297</v>
      </c>
      <c r="E22028" t="s">
        <v>1028</v>
      </c>
    </row>
    <row r="22029" spans="2:5" x14ac:dyDescent="0.35">
      <c r="B22029" t="s">
        <v>6829</v>
      </c>
      <c r="C22029" t="s">
        <v>24415</v>
      </c>
      <c r="D22029" t="s">
        <v>8297</v>
      </c>
      <c r="E22029" t="s">
        <v>1028</v>
      </c>
    </row>
    <row r="22030" spans="2:5" x14ac:dyDescent="0.35">
      <c r="B22030" t="s">
        <v>6830</v>
      </c>
      <c r="C22030" t="s">
        <v>24415</v>
      </c>
      <c r="D22030" t="s">
        <v>8297</v>
      </c>
      <c r="E22030" t="s">
        <v>1028</v>
      </c>
    </row>
    <row r="22031" spans="2:5" x14ac:dyDescent="0.35">
      <c r="B22031" t="s">
        <v>6831</v>
      </c>
      <c r="C22031" t="s">
        <v>24415</v>
      </c>
      <c r="D22031" t="s">
        <v>8297</v>
      </c>
      <c r="E22031" t="s">
        <v>1028</v>
      </c>
    </row>
    <row r="22032" spans="2:5" x14ac:dyDescent="0.35">
      <c r="B22032" t="s">
        <v>6832</v>
      </c>
      <c r="C22032" t="s">
        <v>24415</v>
      </c>
      <c r="D22032" t="s">
        <v>8297</v>
      </c>
      <c r="E22032" t="s">
        <v>1028</v>
      </c>
    </row>
    <row r="22033" spans="2:5" x14ac:dyDescent="0.35">
      <c r="B22033" t="s">
        <v>6833</v>
      </c>
      <c r="C22033" t="s">
        <v>24415</v>
      </c>
      <c r="D22033" t="s">
        <v>8297</v>
      </c>
      <c r="E22033" t="s">
        <v>1028</v>
      </c>
    </row>
    <row r="22034" spans="2:5" x14ac:dyDescent="0.35">
      <c r="B22034" t="s">
        <v>6834</v>
      </c>
      <c r="C22034" t="s">
        <v>24415</v>
      </c>
      <c r="D22034" t="s">
        <v>8297</v>
      </c>
      <c r="E22034" t="s">
        <v>1028</v>
      </c>
    </row>
    <row r="22035" spans="2:5" x14ac:dyDescent="0.35">
      <c r="B22035" t="s">
        <v>6835</v>
      </c>
      <c r="C22035" t="s">
        <v>24415</v>
      </c>
    </row>
    <row r="22036" spans="2:5" x14ac:dyDescent="0.35">
      <c r="B22036" t="s">
        <v>6836</v>
      </c>
      <c r="C22036" t="s">
        <v>24415</v>
      </c>
    </row>
    <row r="22037" spans="2:5" x14ac:dyDescent="0.35">
      <c r="B22037" t="s">
        <v>6837</v>
      </c>
      <c r="C22037" t="s">
        <v>24415</v>
      </c>
      <c r="D22037" t="s">
        <v>8297</v>
      </c>
      <c r="E22037" t="s">
        <v>1028</v>
      </c>
    </row>
    <row r="22038" spans="2:5" x14ac:dyDescent="0.35">
      <c r="B22038" t="s">
        <v>6838</v>
      </c>
      <c r="C22038" t="s">
        <v>24415</v>
      </c>
      <c r="D22038" t="s">
        <v>8297</v>
      </c>
      <c r="E22038" t="s">
        <v>1028</v>
      </c>
    </row>
    <row r="22039" spans="2:5" x14ac:dyDescent="0.35">
      <c r="B22039" t="s">
        <v>6839</v>
      </c>
      <c r="C22039" t="s">
        <v>24415</v>
      </c>
      <c r="D22039" t="s">
        <v>8298</v>
      </c>
    </row>
    <row r="22040" spans="2:5" x14ac:dyDescent="0.35">
      <c r="B22040" t="s">
        <v>24498</v>
      </c>
      <c r="C22040" t="s">
        <v>24415</v>
      </c>
    </row>
    <row r="22041" spans="2:5" x14ac:dyDescent="0.35">
      <c r="B22041" t="s">
        <v>6845</v>
      </c>
      <c r="C22041" t="s">
        <v>24415</v>
      </c>
      <c r="D22041" t="s">
        <v>8302</v>
      </c>
      <c r="E22041" t="s">
        <v>1062</v>
      </c>
    </row>
    <row r="22042" spans="2:5" x14ac:dyDescent="0.35">
      <c r="B22042" t="s">
        <v>24499</v>
      </c>
      <c r="C22042" t="s">
        <v>24415</v>
      </c>
    </row>
    <row r="22043" spans="2:5" x14ac:dyDescent="0.35">
      <c r="B22043" t="s">
        <v>6848</v>
      </c>
      <c r="C22043" t="s">
        <v>24415</v>
      </c>
      <c r="D22043" t="s">
        <v>8303</v>
      </c>
      <c r="E22043" t="s">
        <v>1028</v>
      </c>
    </row>
    <row r="22044" spans="2:5" x14ac:dyDescent="0.35">
      <c r="B22044" t="s">
        <v>6849</v>
      </c>
      <c r="C22044" t="s">
        <v>24415</v>
      </c>
      <c r="D22044" t="s">
        <v>8303</v>
      </c>
      <c r="E22044" t="s">
        <v>1028</v>
      </c>
    </row>
    <row r="22045" spans="2:5" x14ac:dyDescent="0.35">
      <c r="B22045" t="s">
        <v>6850</v>
      </c>
      <c r="C22045" t="s">
        <v>24415</v>
      </c>
      <c r="D22045" t="s">
        <v>8303</v>
      </c>
      <c r="E22045" t="s">
        <v>1028</v>
      </c>
    </row>
    <row r="22046" spans="2:5" x14ac:dyDescent="0.35">
      <c r="B22046" t="s">
        <v>6851</v>
      </c>
      <c r="C22046" t="s">
        <v>24415</v>
      </c>
      <c r="D22046" t="s">
        <v>8303</v>
      </c>
      <c r="E22046" t="s">
        <v>1028</v>
      </c>
    </row>
    <row r="22047" spans="2:5" x14ac:dyDescent="0.35">
      <c r="B22047" t="s">
        <v>6852</v>
      </c>
      <c r="C22047" t="s">
        <v>24415</v>
      </c>
      <c r="D22047" t="s">
        <v>8303</v>
      </c>
      <c r="E22047" t="s">
        <v>1028</v>
      </c>
    </row>
    <row r="22048" spans="2:5" x14ac:dyDescent="0.35">
      <c r="B22048" t="s">
        <v>6853</v>
      </c>
      <c r="C22048" t="s">
        <v>24415</v>
      </c>
      <c r="D22048" t="s">
        <v>8303</v>
      </c>
      <c r="E22048" t="s">
        <v>1028</v>
      </c>
    </row>
    <row r="22049" spans="2:5" x14ac:dyDescent="0.35">
      <c r="B22049" t="s">
        <v>6854</v>
      </c>
      <c r="C22049" t="s">
        <v>24415</v>
      </c>
      <c r="D22049" t="s">
        <v>8303</v>
      </c>
      <c r="E22049" t="s">
        <v>1028</v>
      </c>
    </row>
    <row r="22050" spans="2:5" x14ac:dyDescent="0.35">
      <c r="B22050" t="s">
        <v>6855</v>
      </c>
      <c r="C22050" t="s">
        <v>24415</v>
      </c>
      <c r="D22050" t="s">
        <v>8303</v>
      </c>
      <c r="E22050" t="s">
        <v>1028</v>
      </c>
    </row>
    <row r="22051" spans="2:5" x14ac:dyDescent="0.35">
      <c r="B22051" t="s">
        <v>6856</v>
      </c>
      <c r="C22051" t="s">
        <v>24415</v>
      </c>
      <c r="D22051" t="s">
        <v>8303</v>
      </c>
      <c r="E22051" t="s">
        <v>1028</v>
      </c>
    </row>
    <row r="22052" spans="2:5" x14ac:dyDescent="0.35">
      <c r="B22052" t="s">
        <v>6857</v>
      </c>
      <c r="C22052" t="s">
        <v>24415</v>
      </c>
      <c r="D22052" t="s">
        <v>8303</v>
      </c>
      <c r="E22052" t="s">
        <v>1028</v>
      </c>
    </row>
    <row r="22053" spans="2:5" x14ac:dyDescent="0.35">
      <c r="B22053" t="s">
        <v>6858</v>
      </c>
      <c r="C22053" t="s">
        <v>24415</v>
      </c>
      <c r="D22053" t="s">
        <v>8303</v>
      </c>
      <c r="E22053" t="s">
        <v>1028</v>
      </c>
    </row>
    <row r="22054" spans="2:5" x14ac:dyDescent="0.35">
      <c r="B22054" t="s">
        <v>6859</v>
      </c>
      <c r="C22054" t="s">
        <v>24415</v>
      </c>
      <c r="D22054" t="s">
        <v>8303</v>
      </c>
      <c r="E22054" t="s">
        <v>1028</v>
      </c>
    </row>
    <row r="22055" spans="2:5" x14ac:dyDescent="0.35">
      <c r="B22055" t="s">
        <v>6860</v>
      </c>
      <c r="C22055" t="s">
        <v>24415</v>
      </c>
      <c r="D22055" t="s">
        <v>8303</v>
      </c>
      <c r="E22055" t="s">
        <v>1028</v>
      </c>
    </row>
    <row r="22056" spans="2:5" x14ac:dyDescent="0.35">
      <c r="B22056" t="s">
        <v>6861</v>
      </c>
      <c r="C22056" t="s">
        <v>24415</v>
      </c>
      <c r="D22056" t="s">
        <v>8303</v>
      </c>
      <c r="E22056" t="s">
        <v>1028</v>
      </c>
    </row>
    <row r="22057" spans="2:5" x14ac:dyDescent="0.35">
      <c r="B22057" t="s">
        <v>6862</v>
      </c>
      <c r="C22057" t="s">
        <v>24415</v>
      </c>
      <c r="D22057" t="s">
        <v>8303</v>
      </c>
      <c r="E22057" t="s">
        <v>1028</v>
      </c>
    </row>
    <row r="22058" spans="2:5" x14ac:dyDescent="0.35">
      <c r="B22058" t="s">
        <v>6863</v>
      </c>
      <c r="C22058" t="s">
        <v>24415</v>
      </c>
      <c r="D22058" t="s">
        <v>8303</v>
      </c>
      <c r="E22058" t="s">
        <v>1028</v>
      </c>
    </row>
    <row r="22059" spans="2:5" x14ac:dyDescent="0.35">
      <c r="B22059" t="s">
        <v>6864</v>
      </c>
      <c r="C22059" t="s">
        <v>24415</v>
      </c>
      <c r="D22059" t="s">
        <v>8303</v>
      </c>
      <c r="E22059" t="s">
        <v>1028</v>
      </c>
    </row>
    <row r="22060" spans="2:5" x14ac:dyDescent="0.35">
      <c r="B22060" t="s">
        <v>6865</v>
      </c>
      <c r="C22060" t="s">
        <v>24415</v>
      </c>
      <c r="D22060" t="s">
        <v>8303</v>
      </c>
      <c r="E22060" t="s">
        <v>1028</v>
      </c>
    </row>
    <row r="22061" spans="2:5" x14ac:dyDescent="0.35">
      <c r="B22061" t="s">
        <v>6866</v>
      </c>
      <c r="C22061" t="s">
        <v>24415</v>
      </c>
      <c r="D22061" t="s">
        <v>8303</v>
      </c>
      <c r="E22061" t="s">
        <v>1028</v>
      </c>
    </row>
    <row r="22062" spans="2:5" x14ac:dyDescent="0.35">
      <c r="B22062" t="s">
        <v>6867</v>
      </c>
      <c r="C22062" t="s">
        <v>24415</v>
      </c>
      <c r="D22062" t="s">
        <v>8303</v>
      </c>
      <c r="E22062" t="s">
        <v>1028</v>
      </c>
    </row>
    <row r="22063" spans="2:5" x14ac:dyDescent="0.35">
      <c r="B22063" t="s">
        <v>6868</v>
      </c>
      <c r="C22063" t="s">
        <v>24415</v>
      </c>
      <c r="D22063" t="s">
        <v>8303</v>
      </c>
      <c r="E22063" t="s">
        <v>1028</v>
      </c>
    </row>
    <row r="22064" spans="2:5" x14ac:dyDescent="0.35">
      <c r="B22064" t="s">
        <v>6869</v>
      </c>
      <c r="C22064" t="s">
        <v>24415</v>
      </c>
      <c r="D22064" t="s">
        <v>8303</v>
      </c>
      <c r="E22064" t="s">
        <v>1028</v>
      </c>
    </row>
    <row r="22065" spans="2:5" x14ac:dyDescent="0.35">
      <c r="B22065" t="s">
        <v>6870</v>
      </c>
      <c r="C22065" t="s">
        <v>24415</v>
      </c>
      <c r="D22065" t="s">
        <v>8303</v>
      </c>
      <c r="E22065" t="s">
        <v>1028</v>
      </c>
    </row>
    <row r="22066" spans="2:5" x14ac:dyDescent="0.35">
      <c r="B22066" t="s">
        <v>6871</v>
      </c>
      <c r="C22066" t="s">
        <v>24415</v>
      </c>
      <c r="D22066" t="s">
        <v>8303</v>
      </c>
      <c r="E22066" t="s">
        <v>1028</v>
      </c>
    </row>
    <row r="22067" spans="2:5" x14ac:dyDescent="0.35">
      <c r="B22067" t="s">
        <v>6872</v>
      </c>
      <c r="C22067" t="s">
        <v>24415</v>
      </c>
      <c r="D22067" t="s">
        <v>8303</v>
      </c>
      <c r="E22067" t="s">
        <v>1028</v>
      </c>
    </row>
    <row r="22068" spans="2:5" x14ac:dyDescent="0.35">
      <c r="B22068" t="s">
        <v>6873</v>
      </c>
      <c r="C22068" t="s">
        <v>24415</v>
      </c>
      <c r="D22068" t="s">
        <v>8303</v>
      </c>
      <c r="E22068" t="s">
        <v>1028</v>
      </c>
    </row>
    <row r="22069" spans="2:5" x14ac:dyDescent="0.35">
      <c r="B22069" t="s">
        <v>24500</v>
      </c>
      <c r="C22069" t="s">
        <v>24415</v>
      </c>
    </row>
    <row r="22070" spans="2:5" x14ac:dyDescent="0.35">
      <c r="B22070" t="s">
        <v>20832</v>
      </c>
      <c r="C22070" t="s">
        <v>24415</v>
      </c>
      <c r="D22070" t="s">
        <v>20833</v>
      </c>
    </row>
    <row r="22071" spans="2:5" x14ac:dyDescent="0.35">
      <c r="B22071" t="s">
        <v>20834</v>
      </c>
      <c r="C22071" t="s">
        <v>24415</v>
      </c>
      <c r="D22071" t="s">
        <v>20833</v>
      </c>
    </row>
    <row r="22072" spans="2:5" x14ac:dyDescent="0.35">
      <c r="B22072" t="s">
        <v>6877</v>
      </c>
      <c r="C22072" t="s">
        <v>24415</v>
      </c>
      <c r="D22072" t="s">
        <v>8306</v>
      </c>
      <c r="E22072" t="s">
        <v>1041</v>
      </c>
    </row>
    <row r="22073" spans="2:5" x14ac:dyDescent="0.35">
      <c r="B22073" t="s">
        <v>6879</v>
      </c>
      <c r="C22073" t="s">
        <v>24415</v>
      </c>
      <c r="D22073" t="s">
        <v>8306</v>
      </c>
      <c r="E22073" t="s">
        <v>1041</v>
      </c>
    </row>
    <row r="22074" spans="2:5" x14ac:dyDescent="0.35">
      <c r="B22074" t="s">
        <v>6880</v>
      </c>
      <c r="C22074" t="s">
        <v>24415</v>
      </c>
      <c r="D22074" t="s">
        <v>8306</v>
      </c>
      <c r="E22074" t="s">
        <v>1041</v>
      </c>
    </row>
    <row r="22075" spans="2:5" x14ac:dyDescent="0.35">
      <c r="B22075" t="s">
        <v>6881</v>
      </c>
      <c r="C22075" t="s">
        <v>24415</v>
      </c>
      <c r="D22075" t="s">
        <v>8307</v>
      </c>
      <c r="E22075" t="s">
        <v>1057</v>
      </c>
    </row>
    <row r="22076" spans="2:5" x14ac:dyDescent="0.35">
      <c r="B22076" t="s">
        <v>24501</v>
      </c>
      <c r="C22076" t="s">
        <v>24415</v>
      </c>
      <c r="D22076" t="s">
        <v>3405</v>
      </c>
      <c r="E22076" t="s">
        <v>1028</v>
      </c>
    </row>
    <row r="22077" spans="2:5" x14ac:dyDescent="0.35">
      <c r="B22077" t="s">
        <v>8913</v>
      </c>
      <c r="C22077" t="s">
        <v>24415</v>
      </c>
      <c r="D22077" t="s">
        <v>8914</v>
      </c>
    </row>
    <row r="22078" spans="2:5" x14ac:dyDescent="0.35">
      <c r="B22078" t="s">
        <v>24502</v>
      </c>
      <c r="C22078" t="s">
        <v>24415</v>
      </c>
    </row>
    <row r="22079" spans="2:5" x14ac:dyDescent="0.35">
      <c r="B22079" t="s">
        <v>6895</v>
      </c>
      <c r="C22079" t="s">
        <v>24415</v>
      </c>
      <c r="D22079" t="s">
        <v>8313</v>
      </c>
      <c r="E22079" t="s">
        <v>4149</v>
      </c>
    </row>
    <row r="22080" spans="2:5" x14ac:dyDescent="0.35">
      <c r="B22080" t="s">
        <v>24503</v>
      </c>
      <c r="C22080" t="s">
        <v>24415</v>
      </c>
      <c r="D22080" t="s">
        <v>23732</v>
      </c>
    </row>
    <row r="22081" spans="2:5" x14ac:dyDescent="0.35">
      <c r="B22081" t="s">
        <v>6898</v>
      </c>
      <c r="C22081" t="s">
        <v>24415</v>
      </c>
      <c r="D22081" t="s">
        <v>8316</v>
      </c>
      <c r="E22081" t="s">
        <v>1028</v>
      </c>
    </row>
    <row r="22082" spans="2:5" x14ac:dyDescent="0.35">
      <c r="B22082" t="s">
        <v>6900</v>
      </c>
      <c r="C22082" t="s">
        <v>24415</v>
      </c>
      <c r="D22082" t="s">
        <v>8316</v>
      </c>
      <c r="E22082" t="s">
        <v>1028</v>
      </c>
    </row>
    <row r="22083" spans="2:5" x14ac:dyDescent="0.35">
      <c r="B22083" t="s">
        <v>6901</v>
      </c>
      <c r="C22083" t="s">
        <v>24415</v>
      </c>
      <c r="D22083" t="s">
        <v>8297</v>
      </c>
      <c r="E22083" t="s">
        <v>1028</v>
      </c>
    </row>
    <row r="22084" spans="2:5" x14ac:dyDescent="0.35">
      <c r="B22084" t="s">
        <v>6903</v>
      </c>
      <c r="C22084" t="s">
        <v>24415</v>
      </c>
      <c r="D22084" t="s">
        <v>8318</v>
      </c>
    </row>
    <row r="22085" spans="2:5" x14ac:dyDescent="0.35">
      <c r="B22085" t="s">
        <v>6904</v>
      </c>
      <c r="C22085" t="s">
        <v>24415</v>
      </c>
      <c r="D22085" t="s">
        <v>8318</v>
      </c>
    </row>
    <row r="22086" spans="2:5" x14ac:dyDescent="0.35">
      <c r="B22086" t="s">
        <v>6905</v>
      </c>
      <c r="C22086" t="s">
        <v>24415</v>
      </c>
      <c r="D22086" t="s">
        <v>8318</v>
      </c>
    </row>
    <row r="22087" spans="2:5" x14ac:dyDescent="0.35">
      <c r="B22087" t="s">
        <v>24504</v>
      </c>
      <c r="C22087" t="s">
        <v>24415</v>
      </c>
      <c r="D22087" t="s">
        <v>21095</v>
      </c>
    </row>
    <row r="22088" spans="2:5" x14ac:dyDescent="0.35">
      <c r="B22088" t="s">
        <v>24505</v>
      </c>
      <c r="C22088" t="s">
        <v>24415</v>
      </c>
      <c r="D22088" t="s">
        <v>21096</v>
      </c>
    </row>
    <row r="22089" spans="2:5" x14ac:dyDescent="0.35">
      <c r="B22089" t="s">
        <v>24506</v>
      </c>
      <c r="C22089" t="s">
        <v>24415</v>
      </c>
      <c r="D22089" t="s">
        <v>21096</v>
      </c>
    </row>
    <row r="22090" spans="2:5" x14ac:dyDescent="0.35">
      <c r="B22090" t="s">
        <v>6908</v>
      </c>
      <c r="C22090" t="s">
        <v>24415</v>
      </c>
      <c r="D22090" t="s">
        <v>8320</v>
      </c>
    </row>
    <row r="22091" spans="2:5" x14ac:dyDescent="0.35">
      <c r="B22091" t="s">
        <v>6909</v>
      </c>
      <c r="C22091" t="s">
        <v>24415</v>
      </c>
      <c r="D22091" t="s">
        <v>8320</v>
      </c>
    </row>
    <row r="22092" spans="2:5" x14ac:dyDescent="0.35">
      <c r="B22092" t="s">
        <v>6911</v>
      </c>
      <c r="C22092" t="s">
        <v>24415</v>
      </c>
      <c r="D22092" t="s">
        <v>8320</v>
      </c>
    </row>
    <row r="22093" spans="2:5" x14ac:dyDescent="0.35">
      <c r="B22093" t="s">
        <v>24507</v>
      </c>
      <c r="C22093" t="s">
        <v>24415</v>
      </c>
      <c r="D22093" t="s">
        <v>24508</v>
      </c>
      <c r="E22093" t="s">
        <v>1028</v>
      </c>
    </row>
    <row r="22094" spans="2:5" x14ac:dyDescent="0.35">
      <c r="B22094" t="s">
        <v>24509</v>
      </c>
      <c r="C22094" t="s">
        <v>24415</v>
      </c>
      <c r="D22094" t="s">
        <v>24508</v>
      </c>
      <c r="E22094" t="s">
        <v>1028</v>
      </c>
    </row>
    <row r="22095" spans="2:5" x14ac:dyDescent="0.35">
      <c r="B22095" t="s">
        <v>21393</v>
      </c>
      <c r="C22095" t="s">
        <v>24415</v>
      </c>
    </row>
    <row r="22096" spans="2:5" x14ac:dyDescent="0.35">
      <c r="B22096" t="s">
        <v>21396</v>
      </c>
      <c r="C22096" t="s">
        <v>24415</v>
      </c>
    </row>
    <row r="22097" spans="2:5" x14ac:dyDescent="0.35">
      <c r="B22097" t="s">
        <v>21398</v>
      </c>
      <c r="C22097" t="s">
        <v>24415</v>
      </c>
    </row>
    <row r="22098" spans="2:5" x14ac:dyDescent="0.35">
      <c r="B22098" t="s">
        <v>6920</v>
      </c>
      <c r="C22098" t="s">
        <v>24415</v>
      </c>
      <c r="D22098" t="s">
        <v>8328</v>
      </c>
      <c r="E22098" t="s">
        <v>1046</v>
      </c>
    </row>
    <row r="22099" spans="2:5" x14ac:dyDescent="0.35">
      <c r="B22099" t="s">
        <v>6925</v>
      </c>
      <c r="C22099" t="s">
        <v>24415</v>
      </c>
      <c r="D22099" t="s">
        <v>8331</v>
      </c>
      <c r="E22099" t="s">
        <v>4149</v>
      </c>
    </row>
    <row r="22100" spans="2:5" x14ac:dyDescent="0.35">
      <c r="B22100" t="s">
        <v>6926</v>
      </c>
      <c r="C22100" t="s">
        <v>24415</v>
      </c>
    </row>
    <row r="22101" spans="2:5" x14ac:dyDescent="0.35">
      <c r="B22101" t="s">
        <v>6927</v>
      </c>
      <c r="C22101" t="s">
        <v>24415</v>
      </c>
      <c r="D22101" t="s">
        <v>8332</v>
      </c>
      <c r="E22101" t="s">
        <v>4149</v>
      </c>
    </row>
    <row r="22102" spans="2:5" x14ac:dyDescent="0.35">
      <c r="B22102" t="s">
        <v>6929</v>
      </c>
      <c r="C22102" t="s">
        <v>24415</v>
      </c>
      <c r="D22102" t="s">
        <v>8333</v>
      </c>
      <c r="E22102" t="s">
        <v>1028</v>
      </c>
    </row>
    <row r="22103" spans="2:5" x14ac:dyDescent="0.35">
      <c r="B22103" t="s">
        <v>6930</v>
      </c>
      <c r="C22103" t="s">
        <v>24415</v>
      </c>
      <c r="D22103" t="s">
        <v>8333</v>
      </c>
      <c r="E22103" t="s">
        <v>1028</v>
      </c>
    </row>
    <row r="22104" spans="2:5" x14ac:dyDescent="0.35">
      <c r="B22104" t="s">
        <v>6931</v>
      </c>
      <c r="C22104" t="s">
        <v>24415</v>
      </c>
      <c r="D22104" t="s">
        <v>8333</v>
      </c>
      <c r="E22104" t="s">
        <v>1028</v>
      </c>
    </row>
    <row r="22105" spans="2:5" x14ac:dyDescent="0.35">
      <c r="B22105" t="s">
        <v>6932</v>
      </c>
      <c r="C22105" t="s">
        <v>24415</v>
      </c>
      <c r="D22105" t="s">
        <v>8334</v>
      </c>
      <c r="E22105" t="s">
        <v>1041</v>
      </c>
    </row>
    <row r="22106" spans="2:5" x14ac:dyDescent="0.35">
      <c r="B22106" t="s">
        <v>6933</v>
      </c>
      <c r="C22106" t="s">
        <v>24415</v>
      </c>
      <c r="D22106" t="s">
        <v>8333</v>
      </c>
      <c r="E22106" t="s">
        <v>1028</v>
      </c>
    </row>
    <row r="22107" spans="2:5" x14ac:dyDescent="0.35">
      <c r="B22107" t="s">
        <v>6934</v>
      </c>
      <c r="C22107" t="s">
        <v>24415</v>
      </c>
      <c r="D22107" t="s">
        <v>8334</v>
      </c>
      <c r="E22107" t="s">
        <v>1041</v>
      </c>
    </row>
    <row r="22108" spans="2:5" x14ac:dyDescent="0.35">
      <c r="B22108" t="s">
        <v>6935</v>
      </c>
      <c r="C22108" t="s">
        <v>24415</v>
      </c>
      <c r="D22108" t="s">
        <v>8333</v>
      </c>
      <c r="E22108" t="s">
        <v>1028</v>
      </c>
    </row>
    <row r="22109" spans="2:5" x14ac:dyDescent="0.35">
      <c r="B22109" t="s">
        <v>24510</v>
      </c>
      <c r="C22109" t="s">
        <v>24415</v>
      </c>
      <c r="D22109" t="s">
        <v>24511</v>
      </c>
      <c r="E22109" t="s">
        <v>1041</v>
      </c>
    </row>
    <row r="22110" spans="2:5" x14ac:dyDescent="0.35">
      <c r="B22110" t="s">
        <v>6937</v>
      </c>
      <c r="C22110" t="s">
        <v>24415</v>
      </c>
      <c r="D22110" t="s">
        <v>8336</v>
      </c>
      <c r="E22110" t="s">
        <v>1032</v>
      </c>
    </row>
    <row r="22111" spans="2:5" x14ac:dyDescent="0.35">
      <c r="B22111" t="s">
        <v>6941</v>
      </c>
      <c r="C22111" t="s">
        <v>24415</v>
      </c>
      <c r="D22111" t="s">
        <v>8340</v>
      </c>
    </row>
    <row r="22112" spans="2:5" x14ac:dyDescent="0.35">
      <c r="B22112" t="s">
        <v>6942</v>
      </c>
      <c r="C22112" t="s">
        <v>24415</v>
      </c>
      <c r="D22112" t="s">
        <v>8340</v>
      </c>
    </row>
    <row r="22113" spans="2:4" x14ac:dyDescent="0.35">
      <c r="B22113" t="s">
        <v>6943</v>
      </c>
      <c r="C22113" t="s">
        <v>24415</v>
      </c>
      <c r="D22113" t="s">
        <v>8340</v>
      </c>
    </row>
    <row r="22114" spans="2:4" x14ac:dyDescent="0.35">
      <c r="B22114" t="s">
        <v>6944</v>
      </c>
      <c r="C22114" t="s">
        <v>24415</v>
      </c>
      <c r="D22114" t="s">
        <v>8340</v>
      </c>
    </row>
    <row r="22115" spans="2:4" x14ac:dyDescent="0.35">
      <c r="B22115" t="s">
        <v>6945</v>
      </c>
      <c r="C22115" t="s">
        <v>24415</v>
      </c>
      <c r="D22115" t="s">
        <v>8340</v>
      </c>
    </row>
    <row r="22116" spans="2:4" x14ac:dyDescent="0.35">
      <c r="B22116" t="s">
        <v>6946</v>
      </c>
      <c r="C22116" t="s">
        <v>24415</v>
      </c>
      <c r="D22116" t="s">
        <v>8340</v>
      </c>
    </row>
    <row r="22117" spans="2:4" x14ac:dyDescent="0.35">
      <c r="B22117" t="s">
        <v>6947</v>
      </c>
      <c r="C22117" t="s">
        <v>24415</v>
      </c>
    </row>
    <row r="22118" spans="2:4" x14ac:dyDescent="0.35">
      <c r="B22118" t="s">
        <v>6948</v>
      </c>
      <c r="C22118" t="s">
        <v>24415</v>
      </c>
      <c r="D22118" t="s">
        <v>8340</v>
      </c>
    </row>
    <row r="22119" spans="2:4" x14ac:dyDescent="0.35">
      <c r="B22119" t="s">
        <v>6949</v>
      </c>
      <c r="C22119" t="s">
        <v>24415</v>
      </c>
      <c r="D22119" t="s">
        <v>8340</v>
      </c>
    </row>
    <row r="22120" spans="2:4" x14ac:dyDescent="0.35">
      <c r="B22120" t="s">
        <v>6950</v>
      </c>
      <c r="C22120" t="s">
        <v>24415</v>
      </c>
      <c r="D22120" t="s">
        <v>8340</v>
      </c>
    </row>
    <row r="22121" spans="2:4" x14ac:dyDescent="0.35">
      <c r="B22121" t="s">
        <v>6951</v>
      </c>
      <c r="C22121" t="s">
        <v>24415</v>
      </c>
      <c r="D22121" t="s">
        <v>8340</v>
      </c>
    </row>
    <row r="22122" spans="2:4" x14ac:dyDescent="0.35">
      <c r="B22122" t="s">
        <v>6952</v>
      </c>
      <c r="C22122" t="s">
        <v>24415</v>
      </c>
      <c r="D22122" t="s">
        <v>8340</v>
      </c>
    </row>
    <row r="22123" spans="2:4" x14ac:dyDescent="0.35">
      <c r="B22123" t="s">
        <v>6953</v>
      </c>
      <c r="C22123" t="s">
        <v>24415</v>
      </c>
      <c r="D22123" t="s">
        <v>8340</v>
      </c>
    </row>
    <row r="22124" spans="2:4" x14ac:dyDescent="0.35">
      <c r="B22124" t="s">
        <v>6954</v>
      </c>
      <c r="C22124" t="s">
        <v>24415</v>
      </c>
      <c r="D22124" t="s">
        <v>8340</v>
      </c>
    </row>
    <row r="22125" spans="2:4" x14ac:dyDescent="0.35">
      <c r="B22125" t="s">
        <v>6955</v>
      </c>
      <c r="C22125" t="s">
        <v>24415</v>
      </c>
      <c r="D22125" t="s">
        <v>8340</v>
      </c>
    </row>
    <row r="22126" spans="2:4" x14ac:dyDescent="0.35">
      <c r="B22126" t="s">
        <v>6956</v>
      </c>
      <c r="C22126" t="s">
        <v>24415</v>
      </c>
      <c r="D22126" t="s">
        <v>8340</v>
      </c>
    </row>
    <row r="22127" spans="2:4" x14ac:dyDescent="0.35">
      <c r="B22127" t="s">
        <v>6957</v>
      </c>
      <c r="C22127" t="s">
        <v>24415</v>
      </c>
      <c r="D22127" t="s">
        <v>8340</v>
      </c>
    </row>
    <row r="22128" spans="2:4" x14ac:dyDescent="0.35">
      <c r="B22128" t="s">
        <v>6958</v>
      </c>
      <c r="C22128" t="s">
        <v>24415</v>
      </c>
      <c r="D22128" t="s">
        <v>8340</v>
      </c>
    </row>
    <row r="22129" spans="2:4" x14ac:dyDescent="0.35">
      <c r="B22129" t="s">
        <v>6959</v>
      </c>
      <c r="C22129" t="s">
        <v>24415</v>
      </c>
      <c r="D22129" t="s">
        <v>8340</v>
      </c>
    </row>
    <row r="22130" spans="2:4" x14ac:dyDescent="0.35">
      <c r="B22130" t="s">
        <v>6960</v>
      </c>
      <c r="C22130" t="s">
        <v>24415</v>
      </c>
      <c r="D22130" t="s">
        <v>8340</v>
      </c>
    </row>
    <row r="22131" spans="2:4" x14ac:dyDescent="0.35">
      <c r="B22131" t="s">
        <v>6961</v>
      </c>
      <c r="C22131" t="s">
        <v>24415</v>
      </c>
      <c r="D22131" t="s">
        <v>8340</v>
      </c>
    </row>
    <row r="22132" spans="2:4" x14ac:dyDescent="0.35">
      <c r="B22132" t="s">
        <v>6962</v>
      </c>
      <c r="C22132" t="s">
        <v>24415</v>
      </c>
      <c r="D22132" t="s">
        <v>8340</v>
      </c>
    </row>
    <row r="22133" spans="2:4" x14ac:dyDescent="0.35">
      <c r="B22133" t="s">
        <v>6963</v>
      </c>
      <c r="C22133" t="s">
        <v>24415</v>
      </c>
      <c r="D22133" t="s">
        <v>8340</v>
      </c>
    </row>
    <row r="22134" spans="2:4" x14ac:dyDescent="0.35">
      <c r="B22134" t="s">
        <v>6964</v>
      </c>
      <c r="C22134" t="s">
        <v>24415</v>
      </c>
      <c r="D22134" t="s">
        <v>8340</v>
      </c>
    </row>
    <row r="22135" spans="2:4" x14ac:dyDescent="0.35">
      <c r="B22135" t="s">
        <v>6965</v>
      </c>
      <c r="C22135" t="s">
        <v>24415</v>
      </c>
      <c r="D22135" t="s">
        <v>8340</v>
      </c>
    </row>
    <row r="22136" spans="2:4" x14ac:dyDescent="0.35">
      <c r="B22136" t="s">
        <v>6966</v>
      </c>
      <c r="C22136" t="s">
        <v>24415</v>
      </c>
      <c r="D22136" t="s">
        <v>8340</v>
      </c>
    </row>
    <row r="22137" spans="2:4" x14ac:dyDescent="0.35">
      <c r="B22137" t="s">
        <v>6967</v>
      </c>
      <c r="C22137" t="s">
        <v>24415</v>
      </c>
      <c r="D22137" t="s">
        <v>8340</v>
      </c>
    </row>
    <row r="22138" spans="2:4" x14ac:dyDescent="0.35">
      <c r="B22138" t="s">
        <v>6968</v>
      </c>
      <c r="C22138" t="s">
        <v>24415</v>
      </c>
      <c r="D22138" t="s">
        <v>8340</v>
      </c>
    </row>
    <row r="22139" spans="2:4" x14ac:dyDescent="0.35">
      <c r="B22139" t="s">
        <v>6969</v>
      </c>
      <c r="C22139" t="s">
        <v>24415</v>
      </c>
      <c r="D22139" t="s">
        <v>8340</v>
      </c>
    </row>
    <row r="22140" spans="2:4" x14ac:dyDescent="0.35">
      <c r="B22140" t="s">
        <v>6970</v>
      </c>
      <c r="C22140" t="s">
        <v>24415</v>
      </c>
      <c r="D22140" t="s">
        <v>8340</v>
      </c>
    </row>
    <row r="22141" spans="2:4" x14ac:dyDescent="0.35">
      <c r="B22141" t="s">
        <v>6971</v>
      </c>
      <c r="C22141" t="s">
        <v>24415</v>
      </c>
      <c r="D22141" t="s">
        <v>8340</v>
      </c>
    </row>
    <row r="22142" spans="2:4" x14ac:dyDescent="0.35">
      <c r="B22142" t="s">
        <v>6972</v>
      </c>
      <c r="C22142" t="s">
        <v>24415</v>
      </c>
      <c r="D22142" t="s">
        <v>8340</v>
      </c>
    </row>
    <row r="22143" spans="2:4" x14ac:dyDescent="0.35">
      <c r="B22143" t="s">
        <v>6973</v>
      </c>
      <c r="C22143" t="s">
        <v>24415</v>
      </c>
      <c r="D22143" t="s">
        <v>8340</v>
      </c>
    </row>
    <row r="22144" spans="2:4" x14ac:dyDescent="0.35">
      <c r="B22144" t="s">
        <v>6974</v>
      </c>
      <c r="C22144" t="s">
        <v>24415</v>
      </c>
      <c r="D22144" t="s">
        <v>8340</v>
      </c>
    </row>
    <row r="22145" spans="2:5" x14ac:dyDescent="0.35">
      <c r="B22145" t="s">
        <v>6975</v>
      </c>
      <c r="C22145" t="s">
        <v>24415</v>
      </c>
      <c r="D22145" t="s">
        <v>8340</v>
      </c>
    </row>
    <row r="22146" spans="2:5" x14ac:dyDescent="0.35">
      <c r="B22146" t="s">
        <v>6976</v>
      </c>
      <c r="C22146" t="s">
        <v>24415</v>
      </c>
      <c r="D22146" t="s">
        <v>8340</v>
      </c>
    </row>
    <row r="22147" spans="2:5" x14ac:dyDescent="0.35">
      <c r="B22147" t="s">
        <v>6977</v>
      </c>
      <c r="C22147" t="s">
        <v>24415</v>
      </c>
      <c r="D22147" t="s">
        <v>8340</v>
      </c>
    </row>
    <row r="22148" spans="2:5" x14ac:dyDescent="0.35">
      <c r="B22148" t="s">
        <v>6978</v>
      </c>
      <c r="C22148" t="s">
        <v>24415</v>
      </c>
      <c r="D22148" t="s">
        <v>8340</v>
      </c>
    </row>
    <row r="22149" spans="2:5" x14ac:dyDescent="0.35">
      <c r="B22149" t="s">
        <v>6979</v>
      </c>
      <c r="C22149" t="s">
        <v>24415</v>
      </c>
      <c r="D22149" t="s">
        <v>8340</v>
      </c>
    </row>
    <row r="22150" spans="2:5" x14ac:dyDescent="0.35">
      <c r="B22150" t="s">
        <v>6980</v>
      </c>
      <c r="C22150" t="s">
        <v>24415</v>
      </c>
      <c r="D22150" t="s">
        <v>8340</v>
      </c>
    </row>
    <row r="22151" spans="2:5" x14ac:dyDescent="0.35">
      <c r="B22151" t="s">
        <v>6984</v>
      </c>
      <c r="C22151" t="s">
        <v>24415</v>
      </c>
      <c r="D22151" t="s">
        <v>8342</v>
      </c>
      <c r="E22151" t="s">
        <v>1028</v>
      </c>
    </row>
    <row r="22152" spans="2:5" x14ac:dyDescent="0.35">
      <c r="B22152" t="s">
        <v>6989</v>
      </c>
      <c r="C22152" t="s">
        <v>24415</v>
      </c>
      <c r="D22152" t="s">
        <v>8345</v>
      </c>
      <c r="E22152" t="s">
        <v>4149</v>
      </c>
    </row>
    <row r="22153" spans="2:5" x14ac:dyDescent="0.35">
      <c r="B22153" t="s">
        <v>6990</v>
      </c>
      <c r="C22153" t="s">
        <v>24415</v>
      </c>
      <c r="D22153" t="s">
        <v>8346</v>
      </c>
    </row>
    <row r="22154" spans="2:5" x14ac:dyDescent="0.35">
      <c r="B22154" t="s">
        <v>6991</v>
      </c>
      <c r="C22154" t="s">
        <v>24415</v>
      </c>
      <c r="D22154" t="s">
        <v>8346</v>
      </c>
    </row>
    <row r="22155" spans="2:5" x14ac:dyDescent="0.35">
      <c r="B22155" t="s">
        <v>6994</v>
      </c>
      <c r="C22155" t="s">
        <v>24415</v>
      </c>
      <c r="D22155" t="s">
        <v>8348</v>
      </c>
    </row>
    <row r="22156" spans="2:5" x14ac:dyDescent="0.35">
      <c r="B22156" t="s">
        <v>6995</v>
      </c>
      <c r="C22156" t="s">
        <v>24415</v>
      </c>
    </row>
    <row r="22157" spans="2:5" x14ac:dyDescent="0.35">
      <c r="B22157" t="s">
        <v>6997</v>
      </c>
      <c r="C22157" t="s">
        <v>24415</v>
      </c>
      <c r="D22157" t="s">
        <v>8350</v>
      </c>
      <c r="E22157" t="s">
        <v>1028</v>
      </c>
    </row>
    <row r="22158" spans="2:5" x14ac:dyDescent="0.35">
      <c r="B22158" t="s">
        <v>6999</v>
      </c>
      <c r="C22158" t="s">
        <v>24415</v>
      </c>
      <c r="D22158" t="s">
        <v>5024</v>
      </c>
      <c r="E22158" t="s">
        <v>1028</v>
      </c>
    </row>
    <row r="22159" spans="2:5" x14ac:dyDescent="0.35">
      <c r="B22159" t="s">
        <v>7000</v>
      </c>
      <c r="C22159" t="s">
        <v>24415</v>
      </c>
      <c r="D22159" t="s">
        <v>5024</v>
      </c>
      <c r="E22159" t="s">
        <v>1028</v>
      </c>
    </row>
    <row r="22160" spans="2:5" x14ac:dyDescent="0.35">
      <c r="B22160" t="s">
        <v>7001</v>
      </c>
      <c r="C22160" t="s">
        <v>24415</v>
      </c>
      <c r="D22160" t="s">
        <v>8351</v>
      </c>
      <c r="E22160" t="s">
        <v>1028</v>
      </c>
    </row>
    <row r="22161" spans="2:5" x14ac:dyDescent="0.35">
      <c r="B22161" t="s">
        <v>7002</v>
      </c>
      <c r="C22161" t="s">
        <v>24415</v>
      </c>
      <c r="D22161" t="s">
        <v>5024</v>
      </c>
      <c r="E22161" t="s">
        <v>1028</v>
      </c>
    </row>
    <row r="22162" spans="2:5" x14ac:dyDescent="0.35">
      <c r="B22162" t="s">
        <v>7003</v>
      </c>
      <c r="C22162" t="s">
        <v>24415</v>
      </c>
      <c r="D22162" t="s">
        <v>8351</v>
      </c>
      <c r="E22162" t="s">
        <v>1028</v>
      </c>
    </row>
    <row r="22163" spans="2:5" x14ac:dyDescent="0.35">
      <c r="B22163" t="s">
        <v>7004</v>
      </c>
      <c r="C22163" t="s">
        <v>24415</v>
      </c>
      <c r="D22163" t="s">
        <v>5024</v>
      </c>
      <c r="E22163" t="s">
        <v>1028</v>
      </c>
    </row>
    <row r="22164" spans="2:5" x14ac:dyDescent="0.35">
      <c r="B22164" t="s">
        <v>7005</v>
      </c>
      <c r="C22164" t="s">
        <v>24415</v>
      </c>
      <c r="D22164" t="s">
        <v>5024</v>
      </c>
      <c r="E22164" t="s">
        <v>1028</v>
      </c>
    </row>
    <row r="22165" spans="2:5" x14ac:dyDescent="0.35">
      <c r="B22165" t="s">
        <v>24512</v>
      </c>
      <c r="C22165" t="s">
        <v>24415</v>
      </c>
      <c r="D22165" t="s">
        <v>19851</v>
      </c>
    </row>
    <row r="22166" spans="2:5" x14ac:dyDescent="0.35">
      <c r="B22166" t="s">
        <v>17464</v>
      </c>
      <c r="C22166" t="s">
        <v>24415</v>
      </c>
      <c r="D22166" t="s">
        <v>19851</v>
      </c>
    </row>
    <row r="22167" spans="2:5" x14ac:dyDescent="0.35">
      <c r="B22167" t="s">
        <v>24513</v>
      </c>
      <c r="C22167" t="s">
        <v>24415</v>
      </c>
      <c r="D22167" t="s">
        <v>24514</v>
      </c>
      <c r="E22167" t="s">
        <v>1059</v>
      </c>
    </row>
    <row r="22168" spans="2:5" x14ac:dyDescent="0.35">
      <c r="B22168" t="s">
        <v>24515</v>
      </c>
      <c r="C22168" t="s">
        <v>24415</v>
      </c>
      <c r="D22168" t="s">
        <v>19853</v>
      </c>
    </row>
    <row r="22169" spans="2:5" x14ac:dyDescent="0.35">
      <c r="B22169" t="s">
        <v>24516</v>
      </c>
      <c r="C22169" t="s">
        <v>24415</v>
      </c>
      <c r="D22169" t="s">
        <v>19856</v>
      </c>
    </row>
    <row r="22170" spans="2:5" x14ac:dyDescent="0.35">
      <c r="B22170" t="s">
        <v>7008</v>
      </c>
      <c r="C22170" t="s">
        <v>24415</v>
      </c>
      <c r="D22170" t="s">
        <v>8352</v>
      </c>
    </row>
    <row r="22171" spans="2:5" x14ac:dyDescent="0.35">
      <c r="B22171" t="s">
        <v>24517</v>
      </c>
      <c r="C22171" t="s">
        <v>24415</v>
      </c>
      <c r="D22171" t="s">
        <v>8921</v>
      </c>
    </row>
    <row r="22172" spans="2:5" x14ac:dyDescent="0.35">
      <c r="B22172" t="s">
        <v>24518</v>
      </c>
      <c r="C22172" t="s">
        <v>24415</v>
      </c>
      <c r="D22172" t="s">
        <v>8921</v>
      </c>
    </row>
    <row r="22173" spans="2:5" x14ac:dyDescent="0.35">
      <c r="B22173" t="s">
        <v>24519</v>
      </c>
      <c r="C22173" t="s">
        <v>24415</v>
      </c>
      <c r="D22173" t="s">
        <v>8921</v>
      </c>
    </row>
    <row r="22174" spans="2:5" x14ac:dyDescent="0.35">
      <c r="B22174" t="s">
        <v>7011</v>
      </c>
      <c r="C22174" t="s">
        <v>24415</v>
      </c>
      <c r="D22174" t="s">
        <v>8353</v>
      </c>
      <c r="E22174" t="s">
        <v>4149</v>
      </c>
    </row>
    <row r="22175" spans="2:5" x14ac:dyDescent="0.35">
      <c r="B22175" t="s">
        <v>7012</v>
      </c>
      <c r="C22175" t="s">
        <v>24415</v>
      </c>
      <c r="D22175" t="s">
        <v>8353</v>
      </c>
      <c r="E22175" t="s">
        <v>4149</v>
      </c>
    </row>
    <row r="22176" spans="2:5" x14ac:dyDescent="0.35">
      <c r="B22176" t="s">
        <v>7013</v>
      </c>
      <c r="C22176" t="s">
        <v>24415</v>
      </c>
      <c r="D22176" t="s">
        <v>8354</v>
      </c>
      <c r="E22176" t="s">
        <v>1032</v>
      </c>
    </row>
    <row r="22177" spans="2:5" x14ac:dyDescent="0.35">
      <c r="B22177" t="s">
        <v>24520</v>
      </c>
      <c r="C22177" t="s">
        <v>24415</v>
      </c>
      <c r="D22177" t="s">
        <v>24521</v>
      </c>
      <c r="E22177" t="s">
        <v>1028</v>
      </c>
    </row>
    <row r="22178" spans="2:5" x14ac:dyDescent="0.35">
      <c r="B22178" t="s">
        <v>7017</v>
      </c>
      <c r="C22178" t="s">
        <v>24415</v>
      </c>
    </row>
    <row r="22179" spans="2:5" x14ac:dyDescent="0.35">
      <c r="B22179" t="s">
        <v>7018</v>
      </c>
      <c r="C22179" t="s">
        <v>24415</v>
      </c>
      <c r="D22179" t="s">
        <v>5052</v>
      </c>
      <c r="E22179" t="s">
        <v>1105</v>
      </c>
    </row>
    <row r="22180" spans="2:5" x14ac:dyDescent="0.35">
      <c r="B22180" t="s">
        <v>7019</v>
      </c>
      <c r="C22180" t="s">
        <v>24415</v>
      </c>
      <c r="D22180" t="s">
        <v>5052</v>
      </c>
      <c r="E22180" t="s">
        <v>1105</v>
      </c>
    </row>
    <row r="22181" spans="2:5" x14ac:dyDescent="0.35">
      <c r="B22181" t="s">
        <v>7020</v>
      </c>
      <c r="C22181" t="s">
        <v>24415</v>
      </c>
      <c r="D22181" t="s">
        <v>5052</v>
      </c>
      <c r="E22181" t="s">
        <v>1105</v>
      </c>
    </row>
    <row r="22182" spans="2:5" x14ac:dyDescent="0.35">
      <c r="B22182" t="s">
        <v>7021</v>
      </c>
      <c r="C22182" t="s">
        <v>24415</v>
      </c>
    </row>
    <row r="22183" spans="2:5" x14ac:dyDescent="0.35">
      <c r="B22183" t="s">
        <v>24522</v>
      </c>
      <c r="C22183" t="s">
        <v>24415</v>
      </c>
      <c r="D22183" t="s">
        <v>3422</v>
      </c>
      <c r="E22183" t="s">
        <v>1028</v>
      </c>
    </row>
    <row r="22184" spans="2:5" x14ac:dyDescent="0.35">
      <c r="B22184" t="s">
        <v>7030</v>
      </c>
      <c r="C22184" t="s">
        <v>24415</v>
      </c>
      <c r="D22184" t="s">
        <v>8359</v>
      </c>
    </row>
    <row r="22185" spans="2:5" x14ac:dyDescent="0.35">
      <c r="B22185" t="s">
        <v>24230</v>
      </c>
      <c r="C22185" t="s">
        <v>24415</v>
      </c>
      <c r="D22185" t="s">
        <v>9071</v>
      </c>
    </row>
    <row r="22186" spans="2:5" x14ac:dyDescent="0.35">
      <c r="B22186" t="s">
        <v>21405</v>
      </c>
      <c r="C22186" t="s">
        <v>24415</v>
      </c>
      <c r="D22186" t="s">
        <v>9071</v>
      </c>
    </row>
    <row r="22187" spans="2:5" x14ac:dyDescent="0.35">
      <c r="B22187" t="s">
        <v>24232</v>
      </c>
      <c r="C22187" t="s">
        <v>24415</v>
      </c>
      <c r="D22187" t="s">
        <v>9071</v>
      </c>
    </row>
    <row r="22188" spans="2:5" x14ac:dyDescent="0.35">
      <c r="B22188" t="s">
        <v>21139</v>
      </c>
      <c r="C22188" t="s">
        <v>24415</v>
      </c>
      <c r="D22188" t="s">
        <v>9071</v>
      </c>
    </row>
    <row r="22189" spans="2:5" x14ac:dyDescent="0.35">
      <c r="B22189" t="s">
        <v>21141</v>
      </c>
      <c r="C22189" t="s">
        <v>24415</v>
      </c>
      <c r="D22189" t="s">
        <v>9071</v>
      </c>
    </row>
    <row r="22190" spans="2:5" x14ac:dyDescent="0.35">
      <c r="B22190" t="s">
        <v>21142</v>
      </c>
      <c r="C22190" t="s">
        <v>24415</v>
      </c>
      <c r="D22190" t="s">
        <v>9071</v>
      </c>
    </row>
    <row r="22191" spans="2:5" x14ac:dyDescent="0.35">
      <c r="B22191" t="s">
        <v>21143</v>
      </c>
      <c r="C22191" t="s">
        <v>24415</v>
      </c>
      <c r="D22191" t="s">
        <v>9071</v>
      </c>
    </row>
    <row r="22192" spans="2:5" x14ac:dyDescent="0.35">
      <c r="B22192" t="s">
        <v>21406</v>
      </c>
      <c r="C22192" t="s">
        <v>24415</v>
      </c>
    </row>
    <row r="22193" spans="2:5" x14ac:dyDescent="0.35">
      <c r="B22193" t="s">
        <v>21144</v>
      </c>
      <c r="C22193" t="s">
        <v>24415</v>
      </c>
      <c r="D22193" t="s">
        <v>9071</v>
      </c>
    </row>
    <row r="22194" spans="2:5" x14ac:dyDescent="0.35">
      <c r="B22194" t="s">
        <v>24233</v>
      </c>
      <c r="C22194" t="s">
        <v>24415</v>
      </c>
      <c r="D22194" t="s">
        <v>9071</v>
      </c>
    </row>
    <row r="22195" spans="2:5" x14ac:dyDescent="0.35">
      <c r="B22195" t="s">
        <v>24234</v>
      </c>
      <c r="C22195" t="s">
        <v>24415</v>
      </c>
      <c r="D22195" t="s">
        <v>9071</v>
      </c>
    </row>
    <row r="22196" spans="2:5" x14ac:dyDescent="0.35">
      <c r="B22196" t="s">
        <v>7031</v>
      </c>
      <c r="C22196" t="s">
        <v>24415</v>
      </c>
      <c r="D22196" t="s">
        <v>8360</v>
      </c>
      <c r="E22196" t="s">
        <v>1041</v>
      </c>
    </row>
    <row r="22197" spans="2:5" x14ac:dyDescent="0.35">
      <c r="B22197" t="s">
        <v>24523</v>
      </c>
      <c r="C22197" t="s">
        <v>24415</v>
      </c>
      <c r="D22197" t="s">
        <v>24524</v>
      </c>
      <c r="E22197" t="s">
        <v>1041</v>
      </c>
    </row>
    <row r="22198" spans="2:5" x14ac:dyDescent="0.35">
      <c r="B22198" t="s">
        <v>24525</v>
      </c>
      <c r="C22198" t="s">
        <v>24415</v>
      </c>
      <c r="D22198" t="s">
        <v>24524</v>
      </c>
      <c r="E22198" t="s">
        <v>1041</v>
      </c>
    </row>
    <row r="22199" spans="2:5" x14ac:dyDescent="0.35">
      <c r="B22199" t="s">
        <v>7037</v>
      </c>
      <c r="C22199" t="s">
        <v>24415</v>
      </c>
      <c r="D22199" t="s">
        <v>8364</v>
      </c>
      <c r="E22199" t="s">
        <v>1046</v>
      </c>
    </row>
    <row r="22200" spans="2:5" x14ac:dyDescent="0.35">
      <c r="B22200" t="s">
        <v>7038</v>
      </c>
      <c r="C22200" t="s">
        <v>24415</v>
      </c>
      <c r="D22200" t="s">
        <v>8365</v>
      </c>
      <c r="E22200" t="s">
        <v>1028</v>
      </c>
    </row>
    <row r="22201" spans="2:5" x14ac:dyDescent="0.35">
      <c r="B22201" t="s">
        <v>7039</v>
      </c>
      <c r="C22201" t="s">
        <v>24415</v>
      </c>
      <c r="D22201" t="s">
        <v>8365</v>
      </c>
      <c r="E22201" t="s">
        <v>1028</v>
      </c>
    </row>
    <row r="22202" spans="2:5" x14ac:dyDescent="0.35">
      <c r="B22202" t="s">
        <v>7040</v>
      </c>
      <c r="C22202" t="s">
        <v>24415</v>
      </c>
      <c r="D22202" t="s">
        <v>8365</v>
      </c>
      <c r="E22202" t="s">
        <v>1028</v>
      </c>
    </row>
    <row r="22203" spans="2:5" x14ac:dyDescent="0.35">
      <c r="B22203" t="s">
        <v>7041</v>
      </c>
      <c r="C22203" t="s">
        <v>24415</v>
      </c>
      <c r="D22203" t="s">
        <v>8365</v>
      </c>
      <c r="E22203" t="s">
        <v>1028</v>
      </c>
    </row>
    <row r="22204" spans="2:5" x14ac:dyDescent="0.35">
      <c r="B22204" t="s">
        <v>7042</v>
      </c>
      <c r="C22204" t="s">
        <v>24415</v>
      </c>
      <c r="D22204" t="s">
        <v>8365</v>
      </c>
      <c r="E22204" t="s">
        <v>1028</v>
      </c>
    </row>
    <row r="22205" spans="2:5" x14ac:dyDescent="0.35">
      <c r="B22205" t="s">
        <v>7043</v>
      </c>
      <c r="C22205" t="s">
        <v>24415</v>
      </c>
      <c r="D22205" t="s">
        <v>8365</v>
      </c>
      <c r="E22205" t="s">
        <v>1028</v>
      </c>
    </row>
    <row r="22206" spans="2:5" x14ac:dyDescent="0.35">
      <c r="B22206" t="s">
        <v>7044</v>
      </c>
      <c r="C22206" t="s">
        <v>24415</v>
      </c>
      <c r="D22206" t="s">
        <v>8365</v>
      </c>
      <c r="E22206" t="s">
        <v>1028</v>
      </c>
    </row>
    <row r="22207" spans="2:5" x14ac:dyDescent="0.35">
      <c r="B22207" t="s">
        <v>7048</v>
      </c>
      <c r="C22207" t="s">
        <v>24415</v>
      </c>
      <c r="D22207" t="s">
        <v>3945</v>
      </c>
      <c r="E22207" t="s">
        <v>1048</v>
      </c>
    </row>
    <row r="22208" spans="2:5" x14ac:dyDescent="0.35">
      <c r="B22208" t="s">
        <v>7055</v>
      </c>
      <c r="C22208" t="s">
        <v>24415</v>
      </c>
      <c r="D22208" t="s">
        <v>8374</v>
      </c>
      <c r="E22208" t="s">
        <v>1028</v>
      </c>
    </row>
    <row r="22209" spans="2:5" x14ac:dyDescent="0.35">
      <c r="B22209" t="s">
        <v>7056</v>
      </c>
      <c r="C22209" t="s">
        <v>24415</v>
      </c>
      <c r="D22209" t="s">
        <v>8374</v>
      </c>
      <c r="E22209" t="s">
        <v>1028</v>
      </c>
    </row>
    <row r="22210" spans="2:5" x14ac:dyDescent="0.35">
      <c r="B22210" t="s">
        <v>7057</v>
      </c>
      <c r="C22210" t="s">
        <v>24415</v>
      </c>
      <c r="D22210" t="s">
        <v>8374</v>
      </c>
      <c r="E22210" t="s">
        <v>1028</v>
      </c>
    </row>
    <row r="22211" spans="2:5" x14ac:dyDescent="0.35">
      <c r="B22211" t="s">
        <v>7058</v>
      </c>
      <c r="C22211" t="s">
        <v>24415</v>
      </c>
      <c r="D22211" t="s">
        <v>8374</v>
      </c>
      <c r="E22211" t="s">
        <v>1028</v>
      </c>
    </row>
    <row r="22212" spans="2:5" x14ac:dyDescent="0.35">
      <c r="B22212" t="s">
        <v>24526</v>
      </c>
      <c r="C22212" t="s">
        <v>24415</v>
      </c>
      <c r="D22212" t="s">
        <v>8374</v>
      </c>
      <c r="E22212" t="s">
        <v>1028</v>
      </c>
    </row>
    <row r="22213" spans="2:5" x14ac:dyDescent="0.35">
      <c r="B22213" t="s">
        <v>7059</v>
      </c>
      <c r="C22213" t="s">
        <v>24415</v>
      </c>
      <c r="D22213" t="s">
        <v>8374</v>
      </c>
      <c r="E22213" t="s">
        <v>1028</v>
      </c>
    </row>
    <row r="22214" spans="2:5" x14ac:dyDescent="0.35">
      <c r="B22214" t="s">
        <v>7060</v>
      </c>
      <c r="C22214" t="s">
        <v>24415</v>
      </c>
      <c r="D22214" t="s">
        <v>8374</v>
      </c>
      <c r="E22214" t="s">
        <v>1028</v>
      </c>
    </row>
    <row r="22215" spans="2:5" x14ac:dyDescent="0.35">
      <c r="B22215" t="s">
        <v>24527</v>
      </c>
      <c r="C22215" t="s">
        <v>24415</v>
      </c>
      <c r="D22215" t="s">
        <v>24528</v>
      </c>
    </row>
    <row r="22216" spans="2:5" x14ac:dyDescent="0.35">
      <c r="B22216" t="s">
        <v>24529</v>
      </c>
      <c r="C22216" t="s">
        <v>24415</v>
      </c>
      <c r="D22216" t="s">
        <v>24530</v>
      </c>
      <c r="E22216" t="s">
        <v>1048</v>
      </c>
    </row>
    <row r="22217" spans="2:5" x14ac:dyDescent="0.35">
      <c r="B22217" t="s">
        <v>24531</v>
      </c>
      <c r="C22217" t="s">
        <v>24415</v>
      </c>
      <c r="D22217" t="s">
        <v>24532</v>
      </c>
    </row>
    <row r="22218" spans="2:5" x14ac:dyDescent="0.35">
      <c r="B22218" t="s">
        <v>7067</v>
      </c>
      <c r="C22218" t="s">
        <v>24415</v>
      </c>
      <c r="D22218" t="s">
        <v>8378</v>
      </c>
      <c r="E22218" t="s">
        <v>1041</v>
      </c>
    </row>
    <row r="22219" spans="2:5" x14ac:dyDescent="0.35">
      <c r="B22219" t="s">
        <v>7068</v>
      </c>
      <c r="C22219" t="s">
        <v>24415</v>
      </c>
      <c r="D22219" t="s">
        <v>8378</v>
      </c>
      <c r="E22219" t="s">
        <v>1041</v>
      </c>
    </row>
    <row r="22220" spans="2:5" x14ac:dyDescent="0.35">
      <c r="B22220" t="s">
        <v>7069</v>
      </c>
      <c r="C22220" t="s">
        <v>24415</v>
      </c>
      <c r="D22220" t="s">
        <v>8378</v>
      </c>
      <c r="E22220" t="s">
        <v>1041</v>
      </c>
    </row>
    <row r="22221" spans="2:5" x14ac:dyDescent="0.35">
      <c r="B22221" t="s">
        <v>7070</v>
      </c>
      <c r="C22221" t="s">
        <v>24415</v>
      </c>
      <c r="D22221" t="s">
        <v>8378</v>
      </c>
      <c r="E22221" t="s">
        <v>1041</v>
      </c>
    </row>
    <row r="22222" spans="2:5" x14ac:dyDescent="0.35">
      <c r="B22222" t="s">
        <v>7071</v>
      </c>
      <c r="C22222" t="s">
        <v>24415</v>
      </c>
      <c r="D22222" t="s">
        <v>8379</v>
      </c>
      <c r="E22222" t="s">
        <v>1028</v>
      </c>
    </row>
    <row r="22223" spans="2:5" x14ac:dyDescent="0.35">
      <c r="B22223" t="s">
        <v>24533</v>
      </c>
      <c r="C22223" t="s">
        <v>24415</v>
      </c>
      <c r="D22223" t="s">
        <v>1275</v>
      </c>
      <c r="E22223" t="s">
        <v>1062</v>
      </c>
    </row>
    <row r="22224" spans="2:5" x14ac:dyDescent="0.35">
      <c r="B22224" t="s">
        <v>7072</v>
      </c>
      <c r="C22224" t="s">
        <v>24415</v>
      </c>
      <c r="D22224" t="s">
        <v>8380</v>
      </c>
      <c r="E22224" t="s">
        <v>1050</v>
      </c>
    </row>
    <row r="22225" spans="2:5" x14ac:dyDescent="0.35">
      <c r="B22225" t="s">
        <v>24534</v>
      </c>
      <c r="C22225" t="s">
        <v>24415</v>
      </c>
      <c r="D22225" t="s">
        <v>8381</v>
      </c>
      <c r="E22225" t="s">
        <v>1028</v>
      </c>
    </row>
    <row r="22226" spans="2:5" x14ac:dyDescent="0.35">
      <c r="B22226" t="s">
        <v>24535</v>
      </c>
      <c r="C22226" t="s">
        <v>24415</v>
      </c>
      <c r="D22226" t="s">
        <v>8381</v>
      </c>
      <c r="E22226" t="s">
        <v>1028</v>
      </c>
    </row>
    <row r="22227" spans="2:5" x14ac:dyDescent="0.35">
      <c r="B22227" t="s">
        <v>21410</v>
      </c>
      <c r="C22227" t="s">
        <v>24415</v>
      </c>
      <c r="D22227" t="s">
        <v>8381</v>
      </c>
      <c r="E22227" t="s">
        <v>1028</v>
      </c>
    </row>
    <row r="22228" spans="2:5" x14ac:dyDescent="0.35">
      <c r="B22228" t="s">
        <v>24536</v>
      </c>
      <c r="C22228" t="s">
        <v>24415</v>
      </c>
      <c r="D22228" t="s">
        <v>8381</v>
      </c>
      <c r="E22228" t="s">
        <v>1028</v>
      </c>
    </row>
    <row r="22229" spans="2:5" x14ac:dyDescent="0.35">
      <c r="B22229" t="s">
        <v>24537</v>
      </c>
      <c r="C22229" t="s">
        <v>24415</v>
      </c>
    </row>
    <row r="22230" spans="2:5" x14ac:dyDescent="0.35">
      <c r="B22230" t="s">
        <v>24538</v>
      </c>
      <c r="C22230" t="s">
        <v>24415</v>
      </c>
    </row>
    <row r="22231" spans="2:5" x14ac:dyDescent="0.35">
      <c r="B22231" t="s">
        <v>24539</v>
      </c>
      <c r="C22231" t="s">
        <v>24415</v>
      </c>
      <c r="D22231" t="s">
        <v>8381</v>
      </c>
      <c r="E22231" t="s">
        <v>1028</v>
      </c>
    </row>
    <row r="22232" spans="2:5" x14ac:dyDescent="0.35">
      <c r="B22232" t="s">
        <v>24248</v>
      </c>
      <c r="C22232" t="s">
        <v>24415</v>
      </c>
      <c r="D22232" t="s">
        <v>8381</v>
      </c>
      <c r="E22232" t="s">
        <v>1028</v>
      </c>
    </row>
    <row r="22233" spans="2:5" x14ac:dyDescent="0.35">
      <c r="B22233" t="s">
        <v>24540</v>
      </c>
      <c r="C22233" t="s">
        <v>24415</v>
      </c>
      <c r="D22233" t="s">
        <v>8381</v>
      </c>
      <c r="E22233" t="s">
        <v>1028</v>
      </c>
    </row>
    <row r="22234" spans="2:5" x14ac:dyDescent="0.35">
      <c r="B22234" t="s">
        <v>7073</v>
      </c>
      <c r="C22234" t="s">
        <v>24415</v>
      </c>
      <c r="D22234" t="s">
        <v>8381</v>
      </c>
      <c r="E22234" t="s">
        <v>1028</v>
      </c>
    </row>
    <row r="22235" spans="2:5" x14ac:dyDescent="0.35">
      <c r="B22235" t="s">
        <v>23756</v>
      </c>
      <c r="C22235" t="s">
        <v>24415</v>
      </c>
      <c r="D22235" t="s">
        <v>3220</v>
      </c>
      <c r="E22235" t="s">
        <v>1046</v>
      </c>
    </row>
    <row r="22236" spans="2:5" x14ac:dyDescent="0.35">
      <c r="B22236" t="s">
        <v>23759</v>
      </c>
      <c r="C22236" t="s">
        <v>24415</v>
      </c>
      <c r="D22236" t="s">
        <v>8929</v>
      </c>
      <c r="E22236" t="s">
        <v>1048</v>
      </c>
    </row>
    <row r="22237" spans="2:5" x14ac:dyDescent="0.35">
      <c r="B22237" t="s">
        <v>7083</v>
      </c>
      <c r="C22237" t="s">
        <v>24415</v>
      </c>
      <c r="D22237" t="s">
        <v>8385</v>
      </c>
      <c r="E22237" t="s">
        <v>1028</v>
      </c>
    </row>
    <row r="22238" spans="2:5" x14ac:dyDescent="0.35">
      <c r="B22238" t="s">
        <v>7092</v>
      </c>
      <c r="C22238" t="s">
        <v>24415</v>
      </c>
      <c r="D22238" t="s">
        <v>8388</v>
      </c>
      <c r="E22238" t="s">
        <v>1105</v>
      </c>
    </row>
    <row r="22239" spans="2:5" x14ac:dyDescent="0.35">
      <c r="B22239" t="s">
        <v>7097</v>
      </c>
      <c r="C22239" t="s">
        <v>24415</v>
      </c>
      <c r="D22239" t="s">
        <v>8391</v>
      </c>
      <c r="E22239" t="s">
        <v>1046</v>
      </c>
    </row>
    <row r="22240" spans="2:5" x14ac:dyDescent="0.35">
      <c r="B22240" t="s">
        <v>17649</v>
      </c>
      <c r="C22240" t="s">
        <v>24415</v>
      </c>
      <c r="D22240" t="s">
        <v>19880</v>
      </c>
    </row>
    <row r="22241" spans="2:4" x14ac:dyDescent="0.35">
      <c r="B22241" t="s">
        <v>24541</v>
      </c>
      <c r="C22241" t="s">
        <v>24415</v>
      </c>
      <c r="D22241" t="s">
        <v>24542</v>
      </c>
    </row>
    <row r="22242" spans="2:4" x14ac:dyDescent="0.35">
      <c r="B22242" t="s">
        <v>24543</v>
      </c>
      <c r="C22242" t="s">
        <v>24415</v>
      </c>
      <c r="D22242" t="s">
        <v>19884</v>
      </c>
    </row>
    <row r="22243" spans="2:4" x14ac:dyDescent="0.35">
      <c r="B22243" t="s">
        <v>21149</v>
      </c>
      <c r="C22243" t="s">
        <v>24415</v>
      </c>
    </row>
    <row r="22244" spans="2:4" x14ac:dyDescent="0.35">
      <c r="B22244" t="s">
        <v>24286</v>
      </c>
      <c r="C22244" t="s">
        <v>24415</v>
      </c>
      <c r="D22244" t="s">
        <v>8937</v>
      </c>
    </row>
    <row r="22245" spans="2:4" x14ac:dyDescent="0.35">
      <c r="B22245" t="s">
        <v>21424</v>
      </c>
      <c r="C22245" t="s">
        <v>24415</v>
      </c>
    </row>
    <row r="22246" spans="2:4" x14ac:dyDescent="0.35">
      <c r="B22246" t="s">
        <v>24544</v>
      </c>
      <c r="C22246" t="s">
        <v>24415</v>
      </c>
      <c r="D22246" t="s">
        <v>8937</v>
      </c>
    </row>
    <row r="22247" spans="2:4" x14ac:dyDescent="0.35">
      <c r="B22247" t="s">
        <v>24290</v>
      </c>
      <c r="C22247" t="s">
        <v>24415</v>
      </c>
      <c r="D22247" t="s">
        <v>8937</v>
      </c>
    </row>
    <row r="22248" spans="2:4" x14ac:dyDescent="0.35">
      <c r="B22248" t="s">
        <v>24291</v>
      </c>
      <c r="C22248" t="s">
        <v>24415</v>
      </c>
      <c r="D22248" t="s">
        <v>8937</v>
      </c>
    </row>
    <row r="22249" spans="2:4" x14ac:dyDescent="0.35">
      <c r="B22249" t="s">
        <v>8933</v>
      </c>
      <c r="C22249" t="s">
        <v>24415</v>
      </c>
    </row>
    <row r="22250" spans="2:4" x14ac:dyDescent="0.35">
      <c r="B22250" t="s">
        <v>24292</v>
      </c>
      <c r="C22250" t="s">
        <v>24415</v>
      </c>
    </row>
    <row r="22251" spans="2:4" x14ac:dyDescent="0.35">
      <c r="B22251" t="s">
        <v>21425</v>
      </c>
      <c r="C22251" t="s">
        <v>24415</v>
      </c>
      <c r="D22251" t="s">
        <v>8937</v>
      </c>
    </row>
    <row r="22252" spans="2:4" x14ac:dyDescent="0.35">
      <c r="B22252" t="s">
        <v>24293</v>
      </c>
      <c r="C22252" t="s">
        <v>24415</v>
      </c>
      <c r="D22252" t="s">
        <v>8937</v>
      </c>
    </row>
    <row r="22253" spans="2:4" x14ac:dyDescent="0.35">
      <c r="B22253" t="s">
        <v>21426</v>
      </c>
      <c r="C22253" t="s">
        <v>24415</v>
      </c>
      <c r="D22253" t="s">
        <v>8937</v>
      </c>
    </row>
    <row r="22254" spans="2:4" x14ac:dyDescent="0.35">
      <c r="B22254" t="s">
        <v>21152</v>
      </c>
      <c r="C22254" t="s">
        <v>24415</v>
      </c>
      <c r="D22254" t="s">
        <v>8937</v>
      </c>
    </row>
    <row r="22255" spans="2:4" x14ac:dyDescent="0.35">
      <c r="B22255" t="s">
        <v>21153</v>
      </c>
      <c r="C22255" t="s">
        <v>24415</v>
      </c>
      <c r="D22255" t="s">
        <v>8937</v>
      </c>
    </row>
    <row r="22256" spans="2:4" x14ac:dyDescent="0.35">
      <c r="B22256" t="s">
        <v>24294</v>
      </c>
      <c r="C22256" t="s">
        <v>24415</v>
      </c>
      <c r="D22256" t="s">
        <v>8937</v>
      </c>
    </row>
    <row r="22257" spans="2:5" x14ac:dyDescent="0.35">
      <c r="B22257" t="s">
        <v>24295</v>
      </c>
      <c r="C22257" t="s">
        <v>24415</v>
      </c>
      <c r="D22257" t="s">
        <v>8937</v>
      </c>
    </row>
    <row r="22258" spans="2:5" x14ac:dyDescent="0.35">
      <c r="B22258" t="s">
        <v>24545</v>
      </c>
      <c r="C22258" t="s">
        <v>24415</v>
      </c>
      <c r="D22258" t="s">
        <v>8937</v>
      </c>
    </row>
    <row r="22259" spans="2:5" x14ac:dyDescent="0.35">
      <c r="B22259" t="s">
        <v>21154</v>
      </c>
      <c r="C22259" t="s">
        <v>24415</v>
      </c>
      <c r="D22259" t="s">
        <v>8937</v>
      </c>
    </row>
    <row r="22260" spans="2:5" x14ac:dyDescent="0.35">
      <c r="B22260" t="s">
        <v>21427</v>
      </c>
      <c r="C22260" t="s">
        <v>24415</v>
      </c>
      <c r="D22260" t="s">
        <v>8937</v>
      </c>
    </row>
    <row r="22261" spans="2:5" x14ac:dyDescent="0.35">
      <c r="B22261" t="s">
        <v>21155</v>
      </c>
      <c r="C22261" t="s">
        <v>24415</v>
      </c>
      <c r="D22261" t="s">
        <v>8937</v>
      </c>
    </row>
    <row r="22262" spans="2:5" x14ac:dyDescent="0.35">
      <c r="B22262" t="s">
        <v>21156</v>
      </c>
      <c r="C22262" t="s">
        <v>24415</v>
      </c>
      <c r="D22262" t="s">
        <v>8937</v>
      </c>
    </row>
    <row r="22263" spans="2:5" x14ac:dyDescent="0.35">
      <c r="B22263" t="s">
        <v>24546</v>
      </c>
      <c r="C22263" t="s">
        <v>24415</v>
      </c>
      <c r="D22263" t="s">
        <v>8937</v>
      </c>
    </row>
    <row r="22264" spans="2:5" x14ac:dyDescent="0.35">
      <c r="B22264" t="s">
        <v>24547</v>
      </c>
      <c r="C22264" t="s">
        <v>24415</v>
      </c>
      <c r="D22264" t="s">
        <v>19887</v>
      </c>
    </row>
    <row r="22265" spans="2:5" x14ac:dyDescent="0.35">
      <c r="B22265" t="s">
        <v>24548</v>
      </c>
      <c r="C22265" t="s">
        <v>24415</v>
      </c>
      <c r="D22265" t="s">
        <v>19887</v>
      </c>
    </row>
    <row r="22266" spans="2:5" x14ac:dyDescent="0.35">
      <c r="B22266" t="s">
        <v>7101</v>
      </c>
      <c r="C22266" t="s">
        <v>24415</v>
      </c>
      <c r="D22266" t="s">
        <v>8394</v>
      </c>
      <c r="E22266" t="s">
        <v>1048</v>
      </c>
    </row>
    <row r="22267" spans="2:5" x14ac:dyDescent="0.35">
      <c r="B22267" t="s">
        <v>7108</v>
      </c>
      <c r="C22267" t="s">
        <v>24415</v>
      </c>
    </row>
    <row r="22268" spans="2:5" x14ac:dyDescent="0.35">
      <c r="B22268" t="s">
        <v>24549</v>
      </c>
      <c r="C22268" t="s">
        <v>24415</v>
      </c>
      <c r="D22268" t="s">
        <v>24550</v>
      </c>
      <c r="E22268" t="s">
        <v>1028</v>
      </c>
    </row>
    <row r="22269" spans="2:5" x14ac:dyDescent="0.35">
      <c r="B22269" t="s">
        <v>24551</v>
      </c>
      <c r="C22269" t="s">
        <v>24415</v>
      </c>
      <c r="D22269" t="s">
        <v>24552</v>
      </c>
    </row>
    <row r="22270" spans="2:5" x14ac:dyDescent="0.35">
      <c r="B22270" t="s">
        <v>24553</v>
      </c>
      <c r="C22270" t="s">
        <v>24415</v>
      </c>
      <c r="D22270" t="s">
        <v>24552</v>
      </c>
    </row>
    <row r="22271" spans="2:5" x14ac:dyDescent="0.35">
      <c r="B22271" t="s">
        <v>7112</v>
      </c>
      <c r="C22271" t="s">
        <v>24415</v>
      </c>
      <c r="D22271" t="s">
        <v>1191</v>
      </c>
      <c r="E22271" t="s">
        <v>1028</v>
      </c>
    </row>
    <row r="22272" spans="2:5" x14ac:dyDescent="0.35">
      <c r="B22272" t="s">
        <v>7114</v>
      </c>
      <c r="C22272" t="s">
        <v>24415</v>
      </c>
      <c r="D22272" t="s">
        <v>1191</v>
      </c>
      <c r="E22272" t="s">
        <v>1028</v>
      </c>
    </row>
    <row r="22273" spans="2:5" x14ac:dyDescent="0.35">
      <c r="B22273" t="s">
        <v>7115</v>
      </c>
      <c r="C22273" t="s">
        <v>24415</v>
      </c>
      <c r="D22273" t="s">
        <v>1191</v>
      </c>
      <c r="E22273" t="s">
        <v>1028</v>
      </c>
    </row>
    <row r="22274" spans="2:5" x14ac:dyDescent="0.35">
      <c r="B22274" t="s">
        <v>6146</v>
      </c>
      <c r="C22274" t="s">
        <v>24415</v>
      </c>
      <c r="D22274" t="s">
        <v>1191</v>
      </c>
      <c r="E22274" t="s">
        <v>1028</v>
      </c>
    </row>
    <row r="22275" spans="2:5" x14ac:dyDescent="0.35">
      <c r="B22275" t="s">
        <v>7116</v>
      </c>
      <c r="C22275" t="s">
        <v>24415</v>
      </c>
      <c r="D22275" t="s">
        <v>1191</v>
      </c>
      <c r="E22275" t="s">
        <v>1028</v>
      </c>
    </row>
    <row r="22276" spans="2:5" x14ac:dyDescent="0.35">
      <c r="B22276" t="s">
        <v>7117</v>
      </c>
      <c r="C22276" t="s">
        <v>24415</v>
      </c>
      <c r="D22276" t="s">
        <v>1191</v>
      </c>
      <c r="E22276" t="s">
        <v>1028</v>
      </c>
    </row>
    <row r="22277" spans="2:5" x14ac:dyDescent="0.35">
      <c r="B22277" t="s">
        <v>21031</v>
      </c>
      <c r="C22277" t="s">
        <v>24415</v>
      </c>
      <c r="D22277" t="s">
        <v>21097</v>
      </c>
    </row>
    <row r="22278" spans="2:5" x14ac:dyDescent="0.35">
      <c r="B22278" t="s">
        <v>7138</v>
      </c>
      <c r="C22278" t="s">
        <v>24415</v>
      </c>
      <c r="D22278" t="s">
        <v>8404</v>
      </c>
      <c r="E22278" t="s">
        <v>1041</v>
      </c>
    </row>
    <row r="22279" spans="2:5" x14ac:dyDescent="0.35">
      <c r="B22279" t="s">
        <v>17757</v>
      </c>
      <c r="C22279" t="s">
        <v>24415</v>
      </c>
      <c r="D22279" t="s">
        <v>19890</v>
      </c>
    </row>
    <row r="22280" spans="2:5" x14ac:dyDescent="0.35">
      <c r="B22280" t="s">
        <v>24554</v>
      </c>
      <c r="C22280" t="s">
        <v>24415</v>
      </c>
      <c r="D22280" t="s">
        <v>3524</v>
      </c>
      <c r="E22280" t="s">
        <v>1028</v>
      </c>
    </row>
    <row r="22281" spans="2:5" x14ac:dyDescent="0.35">
      <c r="B22281" t="s">
        <v>17764</v>
      </c>
      <c r="C22281" t="s">
        <v>24415</v>
      </c>
      <c r="D22281" t="s">
        <v>8942</v>
      </c>
    </row>
    <row r="22282" spans="2:5" x14ac:dyDescent="0.35">
      <c r="B22282" t="s">
        <v>8945</v>
      </c>
      <c r="C22282" t="s">
        <v>24415</v>
      </c>
    </row>
    <row r="22283" spans="2:5" x14ac:dyDescent="0.35">
      <c r="B22283" t="s">
        <v>8946</v>
      </c>
      <c r="C22283" t="s">
        <v>24415</v>
      </c>
      <c r="D22283" t="s">
        <v>8947</v>
      </c>
    </row>
    <row r="22284" spans="2:5" x14ac:dyDescent="0.35">
      <c r="B22284" t="s">
        <v>8949</v>
      </c>
      <c r="C22284" t="s">
        <v>24415</v>
      </c>
      <c r="D22284" t="s">
        <v>8947</v>
      </c>
    </row>
    <row r="22285" spans="2:5" x14ac:dyDescent="0.35">
      <c r="B22285" t="s">
        <v>8950</v>
      </c>
      <c r="C22285" t="s">
        <v>24415</v>
      </c>
    </row>
    <row r="22286" spans="2:5" x14ac:dyDescent="0.35">
      <c r="B22286" t="s">
        <v>17771</v>
      </c>
      <c r="C22286" t="s">
        <v>24415</v>
      </c>
      <c r="D22286" t="s">
        <v>8406</v>
      </c>
      <c r="E22286" t="s">
        <v>1028</v>
      </c>
    </row>
    <row r="22287" spans="2:5" x14ac:dyDescent="0.35">
      <c r="B22287" t="s">
        <v>5180</v>
      </c>
      <c r="C22287" t="s">
        <v>24415</v>
      </c>
      <c r="D22287" t="s">
        <v>5181</v>
      </c>
      <c r="E22287" t="s">
        <v>1041</v>
      </c>
    </row>
    <row r="22288" spans="2:5" x14ac:dyDescent="0.35">
      <c r="B22288" t="s">
        <v>7153</v>
      </c>
      <c r="C22288" t="s">
        <v>24415</v>
      </c>
      <c r="D22288" t="s">
        <v>3122</v>
      </c>
      <c r="E22288" t="s">
        <v>1032</v>
      </c>
    </row>
    <row r="22289" spans="2:5" x14ac:dyDescent="0.35">
      <c r="B22289" t="s">
        <v>7157</v>
      </c>
      <c r="C22289" t="s">
        <v>24415</v>
      </c>
      <c r="D22289" t="s">
        <v>8411</v>
      </c>
      <c r="E22289" t="s">
        <v>1046</v>
      </c>
    </row>
    <row r="22290" spans="2:5" x14ac:dyDescent="0.35">
      <c r="B22290" t="s">
        <v>7158</v>
      </c>
      <c r="C22290" t="s">
        <v>24415</v>
      </c>
      <c r="D22290" t="s">
        <v>5192</v>
      </c>
      <c r="E22290" t="s">
        <v>1028</v>
      </c>
    </row>
    <row r="22291" spans="2:5" x14ac:dyDescent="0.35">
      <c r="B22291" t="s">
        <v>7159</v>
      </c>
      <c r="C22291" t="s">
        <v>24415</v>
      </c>
      <c r="D22291" t="s">
        <v>5192</v>
      </c>
      <c r="E22291" t="s">
        <v>1028</v>
      </c>
    </row>
    <row r="22292" spans="2:5" x14ac:dyDescent="0.35">
      <c r="B22292" t="s">
        <v>7160</v>
      </c>
      <c r="C22292" t="s">
        <v>24415</v>
      </c>
      <c r="D22292" t="s">
        <v>5192</v>
      </c>
      <c r="E22292" t="s">
        <v>1028</v>
      </c>
    </row>
    <row r="22293" spans="2:5" x14ac:dyDescent="0.35">
      <c r="B22293" t="s">
        <v>7161</v>
      </c>
      <c r="C22293" t="s">
        <v>24415</v>
      </c>
      <c r="D22293" t="s">
        <v>5192</v>
      </c>
      <c r="E22293" t="s">
        <v>1028</v>
      </c>
    </row>
    <row r="22294" spans="2:5" x14ac:dyDescent="0.35">
      <c r="B22294" t="s">
        <v>7162</v>
      </c>
      <c r="C22294" t="s">
        <v>24415</v>
      </c>
      <c r="D22294" t="s">
        <v>5192</v>
      </c>
      <c r="E22294" t="s">
        <v>1028</v>
      </c>
    </row>
    <row r="22295" spans="2:5" x14ac:dyDescent="0.35">
      <c r="B22295" t="s">
        <v>7163</v>
      </c>
      <c r="C22295" t="s">
        <v>24415</v>
      </c>
      <c r="D22295" t="s">
        <v>5192</v>
      </c>
      <c r="E22295" t="s">
        <v>1028</v>
      </c>
    </row>
    <row r="22296" spans="2:5" x14ac:dyDescent="0.35">
      <c r="B22296" t="s">
        <v>17823</v>
      </c>
      <c r="C22296" t="s">
        <v>24415</v>
      </c>
      <c r="D22296" t="s">
        <v>19897</v>
      </c>
    </row>
    <row r="22297" spans="2:5" x14ac:dyDescent="0.35">
      <c r="B22297" t="s">
        <v>24555</v>
      </c>
      <c r="C22297" t="s">
        <v>24415</v>
      </c>
      <c r="D22297" t="s">
        <v>19897</v>
      </c>
    </row>
    <row r="22298" spans="2:5" x14ac:dyDescent="0.35">
      <c r="B22298" t="s">
        <v>7164</v>
      </c>
      <c r="C22298" t="s">
        <v>24415</v>
      </c>
    </row>
    <row r="22299" spans="2:5" x14ac:dyDescent="0.35">
      <c r="B22299" t="s">
        <v>24556</v>
      </c>
      <c r="C22299" t="s">
        <v>24415</v>
      </c>
    </row>
    <row r="22300" spans="2:5" x14ac:dyDescent="0.35">
      <c r="B22300" t="s">
        <v>7175</v>
      </c>
      <c r="C22300" t="s">
        <v>24415</v>
      </c>
      <c r="D22300" t="s">
        <v>8417</v>
      </c>
    </row>
    <row r="22301" spans="2:5" x14ac:dyDescent="0.35">
      <c r="B22301" t="s">
        <v>7176</v>
      </c>
      <c r="C22301" t="s">
        <v>24415</v>
      </c>
      <c r="D22301" t="s">
        <v>8417</v>
      </c>
    </row>
    <row r="22302" spans="2:5" x14ac:dyDescent="0.35">
      <c r="B22302" t="s">
        <v>7177</v>
      </c>
      <c r="C22302" t="s">
        <v>24415</v>
      </c>
      <c r="D22302" t="s">
        <v>8417</v>
      </c>
    </row>
    <row r="22303" spans="2:5" x14ac:dyDescent="0.35">
      <c r="B22303" t="s">
        <v>24557</v>
      </c>
      <c r="C22303" t="s">
        <v>24415</v>
      </c>
      <c r="D22303" t="s">
        <v>24558</v>
      </c>
      <c r="E22303" t="s">
        <v>1028</v>
      </c>
    </row>
    <row r="22304" spans="2:5" x14ac:dyDescent="0.35">
      <c r="B22304" t="s">
        <v>24559</v>
      </c>
      <c r="C22304" t="s">
        <v>24415</v>
      </c>
      <c r="D22304" t="s">
        <v>24558</v>
      </c>
      <c r="E22304" t="s">
        <v>1028</v>
      </c>
    </row>
    <row r="22305" spans="2:5" x14ac:dyDescent="0.35">
      <c r="B22305" t="s">
        <v>7178</v>
      </c>
      <c r="C22305" t="s">
        <v>24415</v>
      </c>
      <c r="D22305" t="s">
        <v>8418</v>
      </c>
    </row>
    <row r="22306" spans="2:5" x14ac:dyDescent="0.35">
      <c r="B22306" t="s">
        <v>7179</v>
      </c>
      <c r="C22306" t="s">
        <v>24415</v>
      </c>
      <c r="D22306" t="s">
        <v>8418</v>
      </c>
    </row>
    <row r="22307" spans="2:5" x14ac:dyDescent="0.35">
      <c r="B22307" t="s">
        <v>7180</v>
      </c>
      <c r="C22307" t="s">
        <v>24415</v>
      </c>
    </row>
    <row r="22308" spans="2:5" x14ac:dyDescent="0.35">
      <c r="B22308" t="s">
        <v>7181</v>
      </c>
      <c r="C22308" t="s">
        <v>24415</v>
      </c>
      <c r="D22308" t="s">
        <v>8418</v>
      </c>
    </row>
    <row r="22309" spans="2:5" x14ac:dyDescent="0.35">
      <c r="B22309" t="s">
        <v>7182</v>
      </c>
      <c r="C22309" t="s">
        <v>24415</v>
      </c>
      <c r="D22309" t="s">
        <v>8418</v>
      </c>
    </row>
    <row r="22310" spans="2:5" x14ac:dyDescent="0.35">
      <c r="B22310" t="s">
        <v>7184</v>
      </c>
      <c r="C22310" t="s">
        <v>24415</v>
      </c>
      <c r="D22310" t="s">
        <v>8418</v>
      </c>
    </row>
    <row r="22311" spans="2:5" x14ac:dyDescent="0.35">
      <c r="B22311" t="s">
        <v>7185</v>
      </c>
      <c r="C22311" t="s">
        <v>24415</v>
      </c>
      <c r="D22311" t="s">
        <v>8418</v>
      </c>
    </row>
    <row r="22312" spans="2:5" x14ac:dyDescent="0.35">
      <c r="B22312" t="s">
        <v>7188</v>
      </c>
      <c r="C22312" t="s">
        <v>24415</v>
      </c>
    </row>
    <row r="22313" spans="2:5" x14ac:dyDescent="0.35">
      <c r="B22313" t="s">
        <v>24560</v>
      </c>
      <c r="C22313" t="s">
        <v>24415</v>
      </c>
      <c r="D22313" t="s">
        <v>24561</v>
      </c>
      <c r="E22313" t="s">
        <v>1028</v>
      </c>
    </row>
    <row r="22314" spans="2:5" x14ac:dyDescent="0.35">
      <c r="B22314" t="s">
        <v>7189</v>
      </c>
      <c r="C22314" t="s">
        <v>24415</v>
      </c>
      <c r="D22314" t="s">
        <v>8421</v>
      </c>
      <c r="E22314" t="s">
        <v>1028</v>
      </c>
    </row>
    <row r="22315" spans="2:5" x14ac:dyDescent="0.35">
      <c r="B22315" t="s">
        <v>21158</v>
      </c>
      <c r="C22315" t="s">
        <v>24415</v>
      </c>
      <c r="D22315" t="s">
        <v>8963</v>
      </c>
    </row>
    <row r="22316" spans="2:5" x14ac:dyDescent="0.35">
      <c r="B22316" t="s">
        <v>24562</v>
      </c>
      <c r="C22316" t="s">
        <v>24415</v>
      </c>
      <c r="D22316" t="s">
        <v>8423</v>
      </c>
      <c r="E22316" t="s">
        <v>1028</v>
      </c>
    </row>
    <row r="22317" spans="2:5" x14ac:dyDescent="0.35">
      <c r="B22317" t="s">
        <v>24563</v>
      </c>
      <c r="C22317" t="s">
        <v>24415</v>
      </c>
      <c r="D22317" t="s">
        <v>8423</v>
      </c>
      <c r="E22317" t="s">
        <v>1028</v>
      </c>
    </row>
    <row r="22318" spans="2:5" x14ac:dyDescent="0.35">
      <c r="B22318" t="s">
        <v>24564</v>
      </c>
      <c r="C22318" t="s">
        <v>24415</v>
      </c>
      <c r="D22318" t="s">
        <v>24565</v>
      </c>
      <c r="E22318" t="s">
        <v>1028</v>
      </c>
    </row>
    <row r="22319" spans="2:5" x14ac:dyDescent="0.35">
      <c r="B22319" t="s">
        <v>7199</v>
      </c>
      <c r="C22319" t="s">
        <v>24415</v>
      </c>
      <c r="D22319" t="s">
        <v>8427</v>
      </c>
    </row>
    <row r="22320" spans="2:5" x14ac:dyDescent="0.35">
      <c r="B22320" t="s">
        <v>24566</v>
      </c>
      <c r="C22320" t="s">
        <v>24415</v>
      </c>
      <c r="D22320" t="s">
        <v>24567</v>
      </c>
      <c r="E22320" t="s">
        <v>1028</v>
      </c>
    </row>
    <row r="22321" spans="2:5" x14ac:dyDescent="0.35">
      <c r="B22321" t="s">
        <v>24568</v>
      </c>
      <c r="C22321" t="s">
        <v>24415</v>
      </c>
      <c r="D22321" t="s">
        <v>24569</v>
      </c>
      <c r="E22321" t="s">
        <v>1028</v>
      </c>
    </row>
    <row r="22322" spans="2:5" x14ac:dyDescent="0.35">
      <c r="B22322" t="s">
        <v>24570</v>
      </c>
      <c r="C22322" t="s">
        <v>24415</v>
      </c>
      <c r="D22322" t="s">
        <v>24571</v>
      </c>
    </row>
    <row r="22323" spans="2:5" x14ac:dyDescent="0.35">
      <c r="B22323" t="s">
        <v>7200</v>
      </c>
      <c r="C22323" t="s">
        <v>24415</v>
      </c>
      <c r="D22323" t="s">
        <v>8428</v>
      </c>
      <c r="E22323" t="s">
        <v>1028</v>
      </c>
    </row>
    <row r="22324" spans="2:5" x14ac:dyDescent="0.35">
      <c r="B22324" t="s">
        <v>7201</v>
      </c>
      <c r="C22324" t="s">
        <v>24415</v>
      </c>
      <c r="D22324" t="s">
        <v>8428</v>
      </c>
      <c r="E22324" t="s">
        <v>1028</v>
      </c>
    </row>
    <row r="22325" spans="2:5" x14ac:dyDescent="0.35">
      <c r="B22325" t="s">
        <v>7202</v>
      </c>
      <c r="C22325" t="s">
        <v>24415</v>
      </c>
      <c r="D22325" t="s">
        <v>8429</v>
      </c>
      <c r="E22325" t="s">
        <v>1057</v>
      </c>
    </row>
    <row r="22326" spans="2:5" x14ac:dyDescent="0.35">
      <c r="B22326" t="s">
        <v>17920</v>
      </c>
      <c r="C22326" t="s">
        <v>24415</v>
      </c>
      <c r="D22326" t="s">
        <v>19908</v>
      </c>
      <c r="E22326" t="s">
        <v>1059</v>
      </c>
    </row>
    <row r="22327" spans="2:5" x14ac:dyDescent="0.35">
      <c r="B22327" t="s">
        <v>24572</v>
      </c>
      <c r="C22327" t="s">
        <v>24415</v>
      </c>
      <c r="D22327" t="s">
        <v>19908</v>
      </c>
      <c r="E22327" t="s">
        <v>1059</v>
      </c>
    </row>
    <row r="22328" spans="2:5" x14ac:dyDescent="0.35">
      <c r="B22328" t="s">
        <v>24573</v>
      </c>
      <c r="C22328" t="s">
        <v>24415</v>
      </c>
      <c r="D22328" t="s">
        <v>24574</v>
      </c>
      <c r="E22328" t="s">
        <v>1048</v>
      </c>
    </row>
    <row r="22329" spans="2:5" x14ac:dyDescent="0.35">
      <c r="B22329" t="s">
        <v>7210</v>
      </c>
      <c r="C22329" t="s">
        <v>24415</v>
      </c>
      <c r="D22329" t="s">
        <v>8435</v>
      </c>
      <c r="E22329" t="s">
        <v>1028</v>
      </c>
    </row>
    <row r="22330" spans="2:5" x14ac:dyDescent="0.35">
      <c r="B22330" t="s">
        <v>7214</v>
      </c>
      <c r="C22330" t="s">
        <v>24415</v>
      </c>
      <c r="D22330" t="s">
        <v>8437</v>
      </c>
      <c r="E22330" t="s">
        <v>4149</v>
      </c>
    </row>
    <row r="22331" spans="2:5" x14ac:dyDescent="0.35">
      <c r="B22331" t="s">
        <v>7216</v>
      </c>
      <c r="C22331" t="s">
        <v>24415</v>
      </c>
      <c r="D22331" t="s">
        <v>8439</v>
      </c>
    </row>
    <row r="22332" spans="2:5" x14ac:dyDescent="0.35">
      <c r="B22332" t="s">
        <v>7217</v>
      </c>
      <c r="C22332" t="s">
        <v>24415</v>
      </c>
      <c r="D22332" t="s">
        <v>8440</v>
      </c>
      <c r="E22332" t="s">
        <v>1041</v>
      </c>
    </row>
    <row r="22333" spans="2:5" x14ac:dyDescent="0.35">
      <c r="B22333" t="s">
        <v>24575</v>
      </c>
      <c r="C22333" t="s">
        <v>24415</v>
      </c>
      <c r="D22333" t="s">
        <v>1283</v>
      </c>
      <c r="E22333" t="s">
        <v>1062</v>
      </c>
    </row>
    <row r="22334" spans="2:5" x14ac:dyDescent="0.35">
      <c r="B22334" t="s">
        <v>24576</v>
      </c>
      <c r="C22334" t="s">
        <v>24415</v>
      </c>
      <c r="D22334" t="s">
        <v>1283</v>
      </c>
      <c r="E22334" t="s">
        <v>1062</v>
      </c>
    </row>
    <row r="22335" spans="2:5" x14ac:dyDescent="0.35">
      <c r="B22335" t="s">
        <v>1284</v>
      </c>
      <c r="C22335" t="s">
        <v>24415</v>
      </c>
      <c r="D22335" t="s">
        <v>1285</v>
      </c>
    </row>
    <row r="22336" spans="2:5" x14ac:dyDescent="0.35">
      <c r="B22336" t="s">
        <v>24577</v>
      </c>
      <c r="C22336" t="s">
        <v>24415</v>
      </c>
      <c r="D22336" t="s">
        <v>3713</v>
      </c>
      <c r="E22336" t="s">
        <v>1032</v>
      </c>
    </row>
    <row r="22337" spans="2:5" x14ac:dyDescent="0.35">
      <c r="B22337" t="s">
        <v>7225</v>
      </c>
      <c r="C22337" t="s">
        <v>24415</v>
      </c>
      <c r="D22337" t="s">
        <v>8445</v>
      </c>
      <c r="E22337" t="s">
        <v>1032</v>
      </c>
    </row>
    <row r="22338" spans="2:5" x14ac:dyDescent="0.35">
      <c r="B22338" t="s">
        <v>24578</v>
      </c>
      <c r="C22338" t="s">
        <v>24415</v>
      </c>
      <c r="D22338" t="s">
        <v>24579</v>
      </c>
      <c r="E22338" t="s">
        <v>4149</v>
      </c>
    </row>
    <row r="22339" spans="2:5" x14ac:dyDescent="0.35">
      <c r="B22339" t="s">
        <v>7226</v>
      </c>
      <c r="C22339" t="s">
        <v>24415</v>
      </c>
      <c r="D22339" t="s">
        <v>6177</v>
      </c>
      <c r="E22339" t="s">
        <v>1028</v>
      </c>
    </row>
    <row r="22340" spans="2:5" x14ac:dyDescent="0.35">
      <c r="B22340" t="s">
        <v>7227</v>
      </c>
      <c r="C22340" t="s">
        <v>24415</v>
      </c>
      <c r="D22340" t="s">
        <v>6177</v>
      </c>
      <c r="E22340" t="s">
        <v>1028</v>
      </c>
    </row>
    <row r="22341" spans="2:5" x14ac:dyDescent="0.35">
      <c r="B22341" t="s">
        <v>7228</v>
      </c>
      <c r="C22341" t="s">
        <v>24415</v>
      </c>
      <c r="D22341" t="s">
        <v>6177</v>
      </c>
      <c r="E22341" t="s">
        <v>1028</v>
      </c>
    </row>
    <row r="22342" spans="2:5" x14ac:dyDescent="0.35">
      <c r="B22342" t="s">
        <v>7231</v>
      </c>
      <c r="C22342" t="s">
        <v>24415</v>
      </c>
      <c r="D22342" t="s">
        <v>6177</v>
      </c>
      <c r="E22342" t="s">
        <v>1028</v>
      </c>
    </row>
    <row r="22343" spans="2:5" x14ac:dyDescent="0.35">
      <c r="B22343" t="s">
        <v>23788</v>
      </c>
      <c r="C22343" t="s">
        <v>24415</v>
      </c>
      <c r="D22343" t="s">
        <v>23789</v>
      </c>
      <c r="E22343" t="s">
        <v>1032</v>
      </c>
    </row>
    <row r="22344" spans="2:5" x14ac:dyDescent="0.35">
      <c r="B22344" t="s">
        <v>24580</v>
      </c>
      <c r="C22344" t="s">
        <v>24415</v>
      </c>
      <c r="D22344" t="s">
        <v>4073</v>
      </c>
      <c r="E22344" t="s">
        <v>4149</v>
      </c>
    </row>
    <row r="22345" spans="2:5" x14ac:dyDescent="0.35">
      <c r="B22345" t="s">
        <v>7233</v>
      </c>
      <c r="C22345" t="s">
        <v>24415</v>
      </c>
    </row>
    <row r="22346" spans="2:5" x14ac:dyDescent="0.35">
      <c r="B22346" t="s">
        <v>7237</v>
      </c>
      <c r="C22346" t="s">
        <v>24415</v>
      </c>
      <c r="D22346" t="s">
        <v>8446</v>
      </c>
    </row>
    <row r="22347" spans="2:5" x14ac:dyDescent="0.35">
      <c r="B22347" t="s">
        <v>18013</v>
      </c>
      <c r="C22347" t="s">
        <v>24415</v>
      </c>
      <c r="D22347" t="s">
        <v>19923</v>
      </c>
    </row>
    <row r="22348" spans="2:5" x14ac:dyDescent="0.35">
      <c r="B22348" t="s">
        <v>18020</v>
      </c>
      <c r="C22348" t="s">
        <v>24415</v>
      </c>
      <c r="D22348" t="s">
        <v>19923</v>
      </c>
    </row>
    <row r="22349" spans="2:5" x14ac:dyDescent="0.35">
      <c r="B22349" t="s">
        <v>18077</v>
      </c>
      <c r="C22349" t="s">
        <v>24415</v>
      </c>
      <c r="D22349" t="s">
        <v>19925</v>
      </c>
    </row>
    <row r="22350" spans="2:5" x14ac:dyDescent="0.35">
      <c r="B22350" t="s">
        <v>7260</v>
      </c>
      <c r="C22350" t="s">
        <v>24415</v>
      </c>
      <c r="D22350" t="s">
        <v>8458</v>
      </c>
      <c r="E22350" t="s">
        <v>1032</v>
      </c>
    </row>
    <row r="22351" spans="2:5" x14ac:dyDescent="0.35">
      <c r="B22351" t="s">
        <v>7261</v>
      </c>
      <c r="C22351" t="s">
        <v>24415</v>
      </c>
      <c r="D22351" t="s">
        <v>8458</v>
      </c>
      <c r="E22351" t="s">
        <v>1032</v>
      </c>
    </row>
    <row r="22352" spans="2:5" x14ac:dyDescent="0.35">
      <c r="B22352" t="s">
        <v>24581</v>
      </c>
      <c r="C22352" t="s">
        <v>24415</v>
      </c>
      <c r="D22352" t="s">
        <v>24582</v>
      </c>
    </row>
    <row r="22353" spans="2:5" x14ac:dyDescent="0.35">
      <c r="B22353" t="s">
        <v>7266</v>
      </c>
      <c r="C22353" t="s">
        <v>24415</v>
      </c>
      <c r="D22353" t="s">
        <v>8462</v>
      </c>
      <c r="E22353" t="s">
        <v>1041</v>
      </c>
    </row>
    <row r="22354" spans="2:5" x14ac:dyDescent="0.35">
      <c r="B22354" t="s">
        <v>7267</v>
      </c>
      <c r="C22354" t="s">
        <v>24415</v>
      </c>
      <c r="D22354" t="s">
        <v>8462</v>
      </c>
      <c r="E22354" t="s">
        <v>1041</v>
      </c>
    </row>
    <row r="22355" spans="2:5" x14ac:dyDescent="0.35">
      <c r="B22355" t="s">
        <v>7269</v>
      </c>
      <c r="C22355" t="s">
        <v>24415</v>
      </c>
      <c r="D22355" t="s">
        <v>8462</v>
      </c>
      <c r="E22355" t="s">
        <v>1041</v>
      </c>
    </row>
    <row r="22356" spans="2:5" x14ac:dyDescent="0.35">
      <c r="B22356" t="s">
        <v>7268</v>
      </c>
      <c r="C22356" t="s">
        <v>24415</v>
      </c>
      <c r="D22356" t="s">
        <v>8462</v>
      </c>
      <c r="E22356" t="s">
        <v>1041</v>
      </c>
    </row>
    <row r="22357" spans="2:5" x14ac:dyDescent="0.35">
      <c r="B22357" t="s">
        <v>18109</v>
      </c>
      <c r="C22357" t="s">
        <v>24415</v>
      </c>
      <c r="D22357" t="s">
        <v>8990</v>
      </c>
    </row>
    <row r="22358" spans="2:5" x14ac:dyDescent="0.35">
      <c r="B22358" t="s">
        <v>21447</v>
      </c>
      <c r="C22358" t="s">
        <v>24415</v>
      </c>
    </row>
    <row r="22359" spans="2:5" x14ac:dyDescent="0.35">
      <c r="B22359" t="s">
        <v>18110</v>
      </c>
      <c r="C22359" t="s">
        <v>24415</v>
      </c>
      <c r="D22359" t="s">
        <v>8990</v>
      </c>
    </row>
    <row r="22360" spans="2:5" x14ac:dyDescent="0.35">
      <c r="B22360" t="s">
        <v>21159</v>
      </c>
      <c r="C22360" t="s">
        <v>24415</v>
      </c>
    </row>
    <row r="22361" spans="2:5" x14ac:dyDescent="0.35">
      <c r="B22361" t="s">
        <v>8986</v>
      </c>
      <c r="C22361" t="s">
        <v>24415</v>
      </c>
    </row>
    <row r="22362" spans="2:5" x14ac:dyDescent="0.35">
      <c r="B22362" t="s">
        <v>21448</v>
      </c>
      <c r="C22362" t="s">
        <v>24415</v>
      </c>
      <c r="D22362" t="s">
        <v>8990</v>
      </c>
    </row>
    <row r="22363" spans="2:5" x14ac:dyDescent="0.35">
      <c r="B22363" t="s">
        <v>277</v>
      </c>
      <c r="C22363" t="s">
        <v>24415</v>
      </c>
      <c r="D22363" t="s">
        <v>8990</v>
      </c>
    </row>
    <row r="22364" spans="2:5" x14ac:dyDescent="0.35">
      <c r="B22364" t="s">
        <v>21160</v>
      </c>
      <c r="C22364" t="s">
        <v>24415</v>
      </c>
      <c r="D22364" t="s">
        <v>8990</v>
      </c>
    </row>
    <row r="22365" spans="2:5" x14ac:dyDescent="0.35">
      <c r="B22365" t="s">
        <v>18112</v>
      </c>
      <c r="C22365" t="s">
        <v>24415</v>
      </c>
      <c r="D22365" t="s">
        <v>8990</v>
      </c>
    </row>
    <row r="22366" spans="2:5" x14ac:dyDescent="0.35">
      <c r="B22366" t="s">
        <v>8988</v>
      </c>
      <c r="C22366" t="s">
        <v>24415</v>
      </c>
    </row>
    <row r="22367" spans="2:5" x14ac:dyDescent="0.35">
      <c r="B22367" t="s">
        <v>24583</v>
      </c>
      <c r="C22367" t="s">
        <v>24415</v>
      </c>
      <c r="D22367" t="s">
        <v>3457</v>
      </c>
      <c r="E22367" t="s">
        <v>1028</v>
      </c>
    </row>
    <row r="22368" spans="2:5" x14ac:dyDescent="0.35">
      <c r="B22368" t="s">
        <v>7271</v>
      </c>
      <c r="C22368" t="s">
        <v>24415</v>
      </c>
      <c r="D22368" t="s">
        <v>8464</v>
      </c>
      <c r="E22368" t="s">
        <v>1062</v>
      </c>
    </row>
    <row r="22369" spans="2:5" x14ac:dyDescent="0.35">
      <c r="B22369" t="s">
        <v>7275</v>
      </c>
      <c r="C22369" t="s">
        <v>24415</v>
      </c>
    </row>
    <row r="22370" spans="2:5" x14ac:dyDescent="0.35">
      <c r="B22370" t="s">
        <v>7276</v>
      </c>
      <c r="C22370" t="s">
        <v>24415</v>
      </c>
      <c r="D22370" t="s">
        <v>8467</v>
      </c>
      <c r="E22370" t="s">
        <v>1059</v>
      </c>
    </row>
    <row r="22371" spans="2:5" x14ac:dyDescent="0.35">
      <c r="B22371" t="s">
        <v>7277</v>
      </c>
      <c r="C22371" t="s">
        <v>24415</v>
      </c>
    </row>
    <row r="22372" spans="2:5" x14ac:dyDescent="0.35">
      <c r="B22372" t="s">
        <v>1293</v>
      </c>
      <c r="C22372" t="s">
        <v>24415</v>
      </c>
      <c r="D22372" t="s">
        <v>1294</v>
      </c>
      <c r="E22372" t="s">
        <v>1032</v>
      </c>
    </row>
    <row r="22373" spans="2:5" x14ac:dyDescent="0.35">
      <c r="B22373" t="s">
        <v>23797</v>
      </c>
      <c r="C22373" t="s">
        <v>24415</v>
      </c>
    </row>
    <row r="22374" spans="2:5" x14ac:dyDescent="0.35">
      <c r="B22374" t="s">
        <v>24584</v>
      </c>
      <c r="C22374" t="s">
        <v>24415</v>
      </c>
      <c r="D22374" t="s">
        <v>24585</v>
      </c>
    </row>
    <row r="22375" spans="2:5" x14ac:dyDescent="0.35">
      <c r="B22375" t="s">
        <v>7283</v>
      </c>
      <c r="C22375" t="s">
        <v>24415</v>
      </c>
      <c r="D22375" t="s">
        <v>8471</v>
      </c>
      <c r="E22375" t="s">
        <v>1028</v>
      </c>
    </row>
    <row r="22376" spans="2:5" x14ac:dyDescent="0.35">
      <c r="B22376" t="s">
        <v>24315</v>
      </c>
      <c r="C22376" t="s">
        <v>24415</v>
      </c>
      <c r="D22376" t="s">
        <v>21162</v>
      </c>
    </row>
    <row r="22377" spans="2:5" x14ac:dyDescent="0.35">
      <c r="B22377" t="s">
        <v>24321</v>
      </c>
      <c r="C22377" t="s">
        <v>24415</v>
      </c>
      <c r="D22377" t="s">
        <v>21162</v>
      </c>
    </row>
    <row r="22378" spans="2:5" x14ac:dyDescent="0.35">
      <c r="B22378" t="s">
        <v>24323</v>
      </c>
      <c r="C22378" t="s">
        <v>24415</v>
      </c>
      <c r="D22378" t="s">
        <v>21162</v>
      </c>
    </row>
    <row r="22379" spans="2:5" x14ac:dyDescent="0.35">
      <c r="B22379" t="s">
        <v>24325</v>
      </c>
      <c r="C22379" t="s">
        <v>24415</v>
      </c>
      <c r="D22379" t="s">
        <v>21162</v>
      </c>
    </row>
    <row r="22380" spans="2:5" x14ac:dyDescent="0.35">
      <c r="B22380" t="s">
        <v>24586</v>
      </c>
      <c r="C22380" t="s">
        <v>24415</v>
      </c>
      <c r="D22380" t="s">
        <v>21162</v>
      </c>
    </row>
    <row r="22381" spans="2:5" x14ac:dyDescent="0.35">
      <c r="B22381" t="s">
        <v>7285</v>
      </c>
      <c r="C22381" t="s">
        <v>24415</v>
      </c>
      <c r="D22381" t="s">
        <v>5320</v>
      </c>
      <c r="E22381" t="s">
        <v>1032</v>
      </c>
    </row>
    <row r="22382" spans="2:5" x14ac:dyDescent="0.35">
      <c r="B22382" t="s">
        <v>24326</v>
      </c>
      <c r="C22382" t="s">
        <v>24415</v>
      </c>
      <c r="D22382" t="s">
        <v>21162</v>
      </c>
    </row>
    <row r="22383" spans="2:5" x14ac:dyDescent="0.35">
      <c r="B22383" t="s">
        <v>21161</v>
      </c>
      <c r="C22383" t="s">
        <v>24415</v>
      </c>
      <c r="D22383" t="s">
        <v>21162</v>
      </c>
    </row>
    <row r="22384" spans="2:5" x14ac:dyDescent="0.35">
      <c r="B22384" t="s">
        <v>21166</v>
      </c>
      <c r="C22384" t="s">
        <v>24415</v>
      </c>
      <c r="D22384" t="s">
        <v>21162</v>
      </c>
    </row>
    <row r="22385" spans="2:5" x14ac:dyDescent="0.35">
      <c r="B22385" t="s">
        <v>24587</v>
      </c>
      <c r="C22385" t="s">
        <v>24415</v>
      </c>
      <c r="D22385" t="s">
        <v>21162</v>
      </c>
    </row>
    <row r="22386" spans="2:5" x14ac:dyDescent="0.35">
      <c r="B22386" t="s">
        <v>21167</v>
      </c>
      <c r="C22386" t="s">
        <v>24415</v>
      </c>
      <c r="D22386" t="s">
        <v>21162</v>
      </c>
    </row>
    <row r="22387" spans="2:5" x14ac:dyDescent="0.35">
      <c r="B22387" t="s">
        <v>21450</v>
      </c>
      <c r="C22387" t="s">
        <v>24415</v>
      </c>
      <c r="D22387" t="s">
        <v>21162</v>
      </c>
    </row>
    <row r="22388" spans="2:5" x14ac:dyDescent="0.35">
      <c r="B22388" t="s">
        <v>21451</v>
      </c>
      <c r="C22388" t="s">
        <v>24415</v>
      </c>
      <c r="D22388" t="s">
        <v>21162</v>
      </c>
    </row>
    <row r="22389" spans="2:5" x14ac:dyDescent="0.35">
      <c r="B22389" t="s">
        <v>21452</v>
      </c>
      <c r="C22389" t="s">
        <v>24415</v>
      </c>
      <c r="D22389" t="s">
        <v>21162</v>
      </c>
    </row>
    <row r="22390" spans="2:5" x14ac:dyDescent="0.35">
      <c r="B22390" t="s">
        <v>21453</v>
      </c>
      <c r="C22390" t="s">
        <v>24415</v>
      </c>
      <c r="D22390" t="s">
        <v>21162</v>
      </c>
    </row>
    <row r="22391" spans="2:5" x14ac:dyDescent="0.35">
      <c r="B22391" t="s">
        <v>21454</v>
      </c>
      <c r="C22391" t="s">
        <v>24415</v>
      </c>
      <c r="D22391" t="s">
        <v>21162</v>
      </c>
    </row>
    <row r="22392" spans="2:5" x14ac:dyDescent="0.35">
      <c r="B22392" t="s">
        <v>24588</v>
      </c>
      <c r="C22392" t="s">
        <v>24415</v>
      </c>
      <c r="D22392" t="s">
        <v>24589</v>
      </c>
      <c r="E22392" t="s">
        <v>1032</v>
      </c>
    </row>
    <row r="22393" spans="2:5" x14ac:dyDescent="0.35">
      <c r="B22393" t="s">
        <v>23815</v>
      </c>
      <c r="C22393" t="s">
        <v>24415</v>
      </c>
      <c r="D22393" t="s">
        <v>23816</v>
      </c>
    </row>
    <row r="22394" spans="2:5" x14ac:dyDescent="0.35">
      <c r="B22394" t="s">
        <v>7291</v>
      </c>
      <c r="C22394" t="s">
        <v>24415</v>
      </c>
      <c r="D22394" t="s">
        <v>8475</v>
      </c>
      <c r="E22394" t="s">
        <v>1028</v>
      </c>
    </row>
    <row r="22395" spans="2:5" x14ac:dyDescent="0.35">
      <c r="B22395" t="s">
        <v>7296</v>
      </c>
      <c r="C22395" t="s">
        <v>24415</v>
      </c>
      <c r="D22395" t="s">
        <v>8480</v>
      </c>
      <c r="E22395" t="s">
        <v>1050</v>
      </c>
    </row>
    <row r="22396" spans="2:5" x14ac:dyDescent="0.35">
      <c r="B22396" t="s">
        <v>7297</v>
      </c>
      <c r="C22396" t="s">
        <v>24415</v>
      </c>
    </row>
    <row r="22397" spans="2:5" x14ac:dyDescent="0.35">
      <c r="B22397" t="s">
        <v>7298</v>
      </c>
      <c r="C22397" t="s">
        <v>24415</v>
      </c>
    </row>
    <row r="22398" spans="2:5" x14ac:dyDescent="0.35">
      <c r="B22398" t="s">
        <v>7300</v>
      </c>
      <c r="C22398" t="s">
        <v>24415</v>
      </c>
    </row>
    <row r="22399" spans="2:5" x14ac:dyDescent="0.35">
      <c r="B22399" t="s">
        <v>7301</v>
      </c>
      <c r="C22399" t="s">
        <v>24415</v>
      </c>
      <c r="D22399" t="s">
        <v>8481</v>
      </c>
    </row>
    <row r="22400" spans="2:5" x14ac:dyDescent="0.35">
      <c r="B22400" t="s">
        <v>7313</v>
      </c>
      <c r="C22400" t="s">
        <v>24415</v>
      </c>
      <c r="D22400" t="s">
        <v>5353</v>
      </c>
      <c r="E22400" t="s">
        <v>1032</v>
      </c>
    </row>
    <row r="22401" spans="2:5" x14ac:dyDescent="0.35">
      <c r="B22401" t="s">
        <v>7314</v>
      </c>
      <c r="C22401" t="s">
        <v>24415</v>
      </c>
      <c r="D22401" t="s">
        <v>5353</v>
      </c>
      <c r="E22401" t="s">
        <v>1032</v>
      </c>
    </row>
    <row r="22402" spans="2:5" x14ac:dyDescent="0.35">
      <c r="B22402" t="s">
        <v>7315</v>
      </c>
      <c r="C22402" t="s">
        <v>24415</v>
      </c>
      <c r="D22402" t="s">
        <v>5353</v>
      </c>
      <c r="E22402" t="s">
        <v>1032</v>
      </c>
    </row>
    <row r="22403" spans="2:5" x14ac:dyDescent="0.35">
      <c r="B22403" t="s">
        <v>7316</v>
      </c>
      <c r="C22403" t="s">
        <v>24415</v>
      </c>
      <c r="D22403" t="s">
        <v>5353</v>
      </c>
      <c r="E22403" t="s">
        <v>1032</v>
      </c>
    </row>
    <row r="22404" spans="2:5" x14ac:dyDescent="0.35">
      <c r="B22404" t="s">
        <v>24590</v>
      </c>
      <c r="C22404" t="s">
        <v>24415</v>
      </c>
      <c r="D22404" t="s">
        <v>23550</v>
      </c>
      <c r="E22404" t="s">
        <v>1028</v>
      </c>
    </row>
    <row r="22405" spans="2:5" x14ac:dyDescent="0.35">
      <c r="B22405" t="s">
        <v>7322</v>
      </c>
      <c r="C22405" t="s">
        <v>24415</v>
      </c>
      <c r="D22405" t="s">
        <v>8487</v>
      </c>
      <c r="E22405" t="s">
        <v>1028</v>
      </c>
    </row>
    <row r="22406" spans="2:5" x14ac:dyDescent="0.35">
      <c r="B22406" t="s">
        <v>7323</v>
      </c>
      <c r="C22406" t="s">
        <v>24415</v>
      </c>
      <c r="D22406" t="s">
        <v>8487</v>
      </c>
      <c r="E22406" t="s">
        <v>1028</v>
      </c>
    </row>
    <row r="22407" spans="2:5" x14ac:dyDescent="0.35">
      <c r="B22407" t="s">
        <v>7324</v>
      </c>
      <c r="C22407" t="s">
        <v>24415</v>
      </c>
      <c r="D22407" t="s">
        <v>8487</v>
      </c>
      <c r="E22407" t="s">
        <v>1028</v>
      </c>
    </row>
    <row r="22408" spans="2:5" x14ac:dyDescent="0.35">
      <c r="B22408" t="s">
        <v>24591</v>
      </c>
      <c r="C22408" t="s">
        <v>24415</v>
      </c>
      <c r="D22408" t="s">
        <v>19942</v>
      </c>
    </row>
    <row r="22409" spans="2:5" x14ac:dyDescent="0.35">
      <c r="B22409" t="s">
        <v>24592</v>
      </c>
      <c r="C22409" t="s">
        <v>24415</v>
      </c>
      <c r="D22409" t="s">
        <v>19942</v>
      </c>
    </row>
    <row r="22410" spans="2:5" x14ac:dyDescent="0.35">
      <c r="B22410" t="s">
        <v>24593</v>
      </c>
      <c r="C22410" t="s">
        <v>24415</v>
      </c>
      <c r="D22410" t="s">
        <v>19942</v>
      </c>
    </row>
    <row r="22411" spans="2:5" x14ac:dyDescent="0.35">
      <c r="B22411" t="s">
        <v>24594</v>
      </c>
      <c r="C22411" t="s">
        <v>24415</v>
      </c>
      <c r="D22411" t="s">
        <v>19942</v>
      </c>
    </row>
    <row r="22412" spans="2:5" x14ac:dyDescent="0.35">
      <c r="B22412" t="s">
        <v>7325</v>
      </c>
      <c r="C22412" t="s">
        <v>24415</v>
      </c>
      <c r="D22412" t="s">
        <v>8488</v>
      </c>
    </row>
    <row r="22413" spans="2:5" x14ac:dyDescent="0.35">
      <c r="B22413" t="s">
        <v>7326</v>
      </c>
      <c r="C22413" t="s">
        <v>24415</v>
      </c>
      <c r="D22413" t="s">
        <v>8488</v>
      </c>
    </row>
    <row r="22414" spans="2:5" x14ac:dyDescent="0.35">
      <c r="B22414" t="s">
        <v>7327</v>
      </c>
      <c r="C22414" t="s">
        <v>24415</v>
      </c>
      <c r="D22414" t="s">
        <v>8488</v>
      </c>
    </row>
    <row r="22415" spans="2:5" x14ac:dyDescent="0.35">
      <c r="B22415" t="s">
        <v>7328</v>
      </c>
      <c r="C22415" t="s">
        <v>24415</v>
      </c>
    </row>
    <row r="22416" spans="2:5" x14ac:dyDescent="0.35">
      <c r="B22416" t="s">
        <v>18295</v>
      </c>
      <c r="C22416" t="s">
        <v>24415</v>
      </c>
      <c r="D22416" t="s">
        <v>19946</v>
      </c>
    </row>
    <row r="22417" spans="2:5" x14ac:dyDescent="0.35">
      <c r="B22417" t="s">
        <v>24595</v>
      </c>
      <c r="C22417" t="s">
        <v>24415</v>
      </c>
      <c r="D22417" t="s">
        <v>24596</v>
      </c>
      <c r="E22417" t="s">
        <v>1032</v>
      </c>
    </row>
    <row r="22418" spans="2:5" x14ac:dyDescent="0.35">
      <c r="B22418" t="s">
        <v>18321</v>
      </c>
      <c r="C22418" t="s">
        <v>24415</v>
      </c>
      <c r="D22418" t="s">
        <v>8990</v>
      </c>
    </row>
    <row r="22419" spans="2:5" x14ac:dyDescent="0.35">
      <c r="B22419" t="s">
        <v>18322</v>
      </c>
      <c r="C22419" t="s">
        <v>24415</v>
      </c>
      <c r="D22419" t="s">
        <v>8990</v>
      </c>
    </row>
    <row r="22420" spans="2:5" x14ac:dyDescent="0.35">
      <c r="B22420" t="s">
        <v>18323</v>
      </c>
      <c r="C22420" t="s">
        <v>24415</v>
      </c>
      <c r="D22420" t="s">
        <v>8990</v>
      </c>
    </row>
    <row r="22421" spans="2:5" x14ac:dyDescent="0.35">
      <c r="B22421" t="s">
        <v>18324</v>
      </c>
      <c r="C22421" t="s">
        <v>24415</v>
      </c>
      <c r="D22421" t="s">
        <v>8990</v>
      </c>
    </row>
    <row r="22422" spans="2:5" x14ac:dyDescent="0.35">
      <c r="B22422" t="s">
        <v>7330</v>
      </c>
      <c r="C22422" t="s">
        <v>24415</v>
      </c>
      <c r="D22422" t="s">
        <v>8490</v>
      </c>
      <c r="E22422" t="s">
        <v>1028</v>
      </c>
    </row>
    <row r="22423" spans="2:5" x14ac:dyDescent="0.35">
      <c r="B22423" t="s">
        <v>7331</v>
      </c>
      <c r="C22423" t="s">
        <v>24415</v>
      </c>
      <c r="D22423" t="s">
        <v>8490</v>
      </c>
      <c r="E22423" t="s">
        <v>1028</v>
      </c>
    </row>
    <row r="22424" spans="2:5" x14ac:dyDescent="0.35">
      <c r="B22424" t="s">
        <v>7332</v>
      </c>
      <c r="C22424" t="s">
        <v>24415</v>
      </c>
      <c r="D22424" t="s">
        <v>8490</v>
      </c>
      <c r="E22424" t="s">
        <v>1028</v>
      </c>
    </row>
    <row r="22425" spans="2:5" x14ac:dyDescent="0.35">
      <c r="B22425" t="s">
        <v>7333</v>
      </c>
      <c r="C22425" t="s">
        <v>24415</v>
      </c>
      <c r="D22425" t="s">
        <v>8490</v>
      </c>
      <c r="E22425" t="s">
        <v>1028</v>
      </c>
    </row>
    <row r="22426" spans="2:5" x14ac:dyDescent="0.35">
      <c r="B22426" t="s">
        <v>7334</v>
      </c>
      <c r="C22426" t="s">
        <v>24415</v>
      </c>
      <c r="D22426" t="s">
        <v>8490</v>
      </c>
      <c r="E22426" t="s">
        <v>1028</v>
      </c>
    </row>
    <row r="22427" spans="2:5" x14ac:dyDescent="0.35">
      <c r="B22427" t="s">
        <v>7335</v>
      </c>
      <c r="C22427" t="s">
        <v>24415</v>
      </c>
      <c r="D22427" t="s">
        <v>8490</v>
      </c>
      <c r="E22427" t="s">
        <v>1028</v>
      </c>
    </row>
    <row r="22428" spans="2:5" x14ac:dyDescent="0.35">
      <c r="B22428" t="s">
        <v>18325</v>
      </c>
      <c r="C22428" t="s">
        <v>24415</v>
      </c>
      <c r="D22428" t="s">
        <v>19952</v>
      </c>
      <c r="E22428" t="s">
        <v>1028</v>
      </c>
    </row>
    <row r="22429" spans="2:5" x14ac:dyDescent="0.35">
      <c r="B22429" t="s">
        <v>7336</v>
      </c>
      <c r="C22429" t="s">
        <v>24415</v>
      </c>
    </row>
    <row r="22430" spans="2:5" x14ac:dyDescent="0.35">
      <c r="B22430" t="s">
        <v>7339</v>
      </c>
      <c r="C22430" t="s">
        <v>24415</v>
      </c>
    </row>
    <row r="22431" spans="2:5" x14ac:dyDescent="0.35">
      <c r="B22431" t="s">
        <v>7338</v>
      </c>
      <c r="C22431" t="s">
        <v>24415</v>
      </c>
      <c r="D22431" t="s">
        <v>8491</v>
      </c>
      <c r="E22431" t="s">
        <v>1028</v>
      </c>
    </row>
    <row r="22432" spans="2:5" x14ac:dyDescent="0.35">
      <c r="B22432" t="s">
        <v>7340</v>
      </c>
      <c r="C22432" t="s">
        <v>24415</v>
      </c>
      <c r="D22432" t="s">
        <v>8492</v>
      </c>
      <c r="E22432" t="s">
        <v>1028</v>
      </c>
    </row>
    <row r="22433" spans="2:5" x14ac:dyDescent="0.35">
      <c r="B22433" t="s">
        <v>7341</v>
      </c>
      <c r="C22433" t="s">
        <v>24415</v>
      </c>
      <c r="D22433" t="s">
        <v>8492</v>
      </c>
      <c r="E22433" t="s">
        <v>1028</v>
      </c>
    </row>
    <row r="22434" spans="2:5" x14ac:dyDescent="0.35">
      <c r="B22434" t="s">
        <v>24597</v>
      </c>
      <c r="C22434" t="s">
        <v>24415</v>
      </c>
      <c r="D22434" t="s">
        <v>24598</v>
      </c>
    </row>
    <row r="22435" spans="2:5" x14ac:dyDescent="0.35">
      <c r="B22435" t="s">
        <v>7342</v>
      </c>
      <c r="C22435" t="s">
        <v>24415</v>
      </c>
      <c r="D22435" t="s">
        <v>8493</v>
      </c>
      <c r="E22435" t="s">
        <v>1028</v>
      </c>
    </row>
    <row r="22436" spans="2:5" x14ac:dyDescent="0.35">
      <c r="B22436" t="s">
        <v>7343</v>
      </c>
      <c r="C22436" t="s">
        <v>24415</v>
      </c>
      <c r="D22436" t="s">
        <v>8494</v>
      </c>
    </row>
    <row r="22437" spans="2:5" x14ac:dyDescent="0.35">
      <c r="B22437" t="s">
        <v>7344</v>
      </c>
      <c r="C22437" t="s">
        <v>24415</v>
      </c>
    </row>
    <row r="22438" spans="2:5" x14ac:dyDescent="0.35">
      <c r="B22438" t="s">
        <v>7345</v>
      </c>
      <c r="C22438" t="s">
        <v>24415</v>
      </c>
      <c r="D22438" t="s">
        <v>8494</v>
      </c>
    </row>
    <row r="22439" spans="2:5" x14ac:dyDescent="0.35">
      <c r="B22439" t="s">
        <v>7346</v>
      </c>
      <c r="C22439" t="s">
        <v>24415</v>
      </c>
    </row>
    <row r="22440" spans="2:5" x14ac:dyDescent="0.35">
      <c r="B22440" t="s">
        <v>7347</v>
      </c>
      <c r="C22440" t="s">
        <v>24415</v>
      </c>
    </row>
    <row r="22441" spans="2:5" x14ac:dyDescent="0.35">
      <c r="B22441" t="s">
        <v>7348</v>
      </c>
      <c r="C22441" t="s">
        <v>24415</v>
      </c>
    </row>
    <row r="22442" spans="2:5" x14ac:dyDescent="0.35">
      <c r="B22442" t="s">
        <v>7349</v>
      </c>
      <c r="C22442" t="s">
        <v>24415</v>
      </c>
    </row>
    <row r="22443" spans="2:5" x14ac:dyDescent="0.35">
      <c r="B22443" t="s">
        <v>7350</v>
      </c>
      <c r="C22443" t="s">
        <v>24415</v>
      </c>
    </row>
    <row r="22444" spans="2:5" x14ac:dyDescent="0.35">
      <c r="B22444" t="s">
        <v>24599</v>
      </c>
      <c r="C22444" t="s">
        <v>24415</v>
      </c>
      <c r="D22444" t="s">
        <v>23834</v>
      </c>
    </row>
    <row r="22445" spans="2:5" x14ac:dyDescent="0.35">
      <c r="B22445" t="s">
        <v>23835</v>
      </c>
      <c r="C22445" t="s">
        <v>24415</v>
      </c>
    </row>
    <row r="22446" spans="2:5" x14ac:dyDescent="0.35">
      <c r="B22446" t="s">
        <v>7352</v>
      </c>
      <c r="C22446" t="s">
        <v>24415</v>
      </c>
      <c r="D22446" t="s">
        <v>8495</v>
      </c>
    </row>
    <row r="22447" spans="2:5" x14ac:dyDescent="0.35">
      <c r="B22447" t="s">
        <v>7353</v>
      </c>
      <c r="C22447" t="s">
        <v>24415</v>
      </c>
      <c r="D22447" t="s">
        <v>8496</v>
      </c>
      <c r="E22447" t="s">
        <v>1028</v>
      </c>
    </row>
    <row r="22448" spans="2:5" x14ac:dyDescent="0.35">
      <c r="B22448" t="s">
        <v>24600</v>
      </c>
      <c r="C22448" t="s">
        <v>24415</v>
      </c>
      <c r="D22448" t="s">
        <v>24601</v>
      </c>
      <c r="E22448" t="s">
        <v>1028</v>
      </c>
    </row>
    <row r="22449" spans="2:5" x14ac:dyDescent="0.35">
      <c r="B22449" t="s">
        <v>24602</v>
      </c>
      <c r="C22449" t="s">
        <v>24415</v>
      </c>
      <c r="D22449" t="s">
        <v>24601</v>
      </c>
      <c r="E22449" t="s">
        <v>1028</v>
      </c>
    </row>
    <row r="22450" spans="2:5" x14ac:dyDescent="0.35">
      <c r="B22450" t="s">
        <v>24603</v>
      </c>
      <c r="C22450" t="s">
        <v>24415</v>
      </c>
      <c r="D22450" t="s">
        <v>24601</v>
      </c>
      <c r="E22450" t="s">
        <v>1028</v>
      </c>
    </row>
    <row r="22451" spans="2:5" x14ac:dyDescent="0.35">
      <c r="B22451" t="s">
        <v>7354</v>
      </c>
      <c r="C22451" t="s">
        <v>24415</v>
      </c>
      <c r="D22451" t="s">
        <v>8496</v>
      </c>
      <c r="E22451" t="s">
        <v>1028</v>
      </c>
    </row>
    <row r="22452" spans="2:5" x14ac:dyDescent="0.35">
      <c r="B22452" t="s">
        <v>7355</v>
      </c>
      <c r="C22452" t="s">
        <v>24415</v>
      </c>
      <c r="D22452" t="s">
        <v>8496</v>
      </c>
      <c r="E22452" t="s">
        <v>1028</v>
      </c>
    </row>
    <row r="22453" spans="2:5" x14ac:dyDescent="0.35">
      <c r="B22453" t="s">
        <v>7356</v>
      </c>
      <c r="C22453" t="s">
        <v>24415</v>
      </c>
      <c r="D22453" t="s">
        <v>8497</v>
      </c>
      <c r="E22453" t="s">
        <v>1050</v>
      </c>
    </row>
    <row r="22454" spans="2:5" x14ac:dyDescent="0.35">
      <c r="B22454" t="s">
        <v>7357</v>
      </c>
      <c r="C22454" t="s">
        <v>24415</v>
      </c>
      <c r="D22454" t="s">
        <v>8497</v>
      </c>
      <c r="E22454" t="s">
        <v>1050</v>
      </c>
    </row>
    <row r="22455" spans="2:5" x14ac:dyDescent="0.35">
      <c r="B22455" t="s">
        <v>7365</v>
      </c>
      <c r="C22455" t="s">
        <v>24415</v>
      </c>
      <c r="D22455" t="s">
        <v>8501</v>
      </c>
      <c r="E22455" t="s">
        <v>1028</v>
      </c>
    </row>
    <row r="22456" spans="2:5" x14ac:dyDescent="0.35">
      <c r="B22456" t="s">
        <v>24604</v>
      </c>
      <c r="C22456" t="s">
        <v>24415</v>
      </c>
      <c r="D22456" t="s">
        <v>8999</v>
      </c>
    </row>
    <row r="22457" spans="2:5" x14ac:dyDescent="0.35">
      <c r="B22457" t="s">
        <v>24605</v>
      </c>
      <c r="C22457" t="s">
        <v>24415</v>
      </c>
    </row>
    <row r="22458" spans="2:5" x14ac:dyDescent="0.35">
      <c r="B22458" t="s">
        <v>24606</v>
      </c>
      <c r="C22458" t="s">
        <v>24415</v>
      </c>
    </row>
    <row r="22459" spans="2:5" x14ac:dyDescent="0.35">
      <c r="B22459" t="s">
        <v>24607</v>
      </c>
      <c r="C22459" t="s">
        <v>24415</v>
      </c>
    </row>
    <row r="22460" spans="2:5" x14ac:dyDescent="0.35">
      <c r="B22460" t="s">
        <v>24608</v>
      </c>
      <c r="C22460" t="s">
        <v>24415</v>
      </c>
    </row>
    <row r="22461" spans="2:5" x14ac:dyDescent="0.35">
      <c r="B22461" t="s">
        <v>24609</v>
      </c>
      <c r="C22461" t="s">
        <v>24415</v>
      </c>
    </row>
    <row r="22462" spans="2:5" x14ac:dyDescent="0.35">
      <c r="B22462" t="s">
        <v>18396</v>
      </c>
      <c r="C22462" t="s">
        <v>24415</v>
      </c>
      <c r="D22462" t="s">
        <v>19961</v>
      </c>
    </row>
    <row r="22463" spans="2:5" x14ac:dyDescent="0.35">
      <c r="B22463" t="s">
        <v>23839</v>
      </c>
      <c r="C22463" t="s">
        <v>24415</v>
      </c>
      <c r="D22463" t="s">
        <v>9004</v>
      </c>
    </row>
    <row r="22464" spans="2:5" x14ac:dyDescent="0.35">
      <c r="B22464" t="s">
        <v>24610</v>
      </c>
      <c r="C22464" t="s">
        <v>24415</v>
      </c>
      <c r="D22464" t="s">
        <v>8999</v>
      </c>
    </row>
    <row r="22465" spans="2:5" x14ac:dyDescent="0.35">
      <c r="B22465" t="s">
        <v>24611</v>
      </c>
      <c r="C22465" t="s">
        <v>24415</v>
      </c>
      <c r="D22465" t="s">
        <v>8999</v>
      </c>
    </row>
    <row r="22466" spans="2:5" x14ac:dyDescent="0.35">
      <c r="B22466" t="s">
        <v>24612</v>
      </c>
      <c r="C22466" t="s">
        <v>24415</v>
      </c>
      <c r="D22466" t="s">
        <v>8999</v>
      </c>
    </row>
    <row r="22467" spans="2:5" x14ac:dyDescent="0.35">
      <c r="B22467" t="s">
        <v>7372</v>
      </c>
      <c r="C22467" t="s">
        <v>24415</v>
      </c>
    </row>
    <row r="22468" spans="2:5" x14ac:dyDescent="0.35">
      <c r="B22468" t="s">
        <v>7374</v>
      </c>
      <c r="C22468" t="s">
        <v>24415</v>
      </c>
      <c r="D22468" t="s">
        <v>8508</v>
      </c>
      <c r="E22468" t="s">
        <v>1028</v>
      </c>
    </row>
    <row r="22469" spans="2:5" x14ac:dyDescent="0.35">
      <c r="B22469" t="s">
        <v>7375</v>
      </c>
      <c r="C22469" t="s">
        <v>24415</v>
      </c>
      <c r="D22469" t="s">
        <v>8508</v>
      </c>
      <c r="E22469" t="s">
        <v>1028</v>
      </c>
    </row>
    <row r="22470" spans="2:5" x14ac:dyDescent="0.35">
      <c r="B22470" t="s">
        <v>7376</v>
      </c>
      <c r="C22470" t="s">
        <v>24415</v>
      </c>
      <c r="D22470" t="s">
        <v>8508</v>
      </c>
      <c r="E22470" t="s">
        <v>1028</v>
      </c>
    </row>
    <row r="22471" spans="2:5" x14ac:dyDescent="0.35">
      <c r="B22471" t="s">
        <v>7380</v>
      </c>
      <c r="C22471" t="s">
        <v>24415</v>
      </c>
    </row>
    <row r="22472" spans="2:5" x14ac:dyDescent="0.35">
      <c r="B22472" t="s">
        <v>7381</v>
      </c>
      <c r="C22472" t="s">
        <v>24415</v>
      </c>
      <c r="D22472" t="s">
        <v>8512</v>
      </c>
      <c r="E22472" t="s">
        <v>1028</v>
      </c>
    </row>
    <row r="22473" spans="2:5" x14ac:dyDescent="0.35">
      <c r="B22473" t="s">
        <v>24613</v>
      </c>
      <c r="C22473" t="s">
        <v>24415</v>
      </c>
      <c r="D22473" t="s">
        <v>24614</v>
      </c>
    </row>
    <row r="22474" spans="2:5" x14ac:dyDescent="0.35">
      <c r="B22474" t="s">
        <v>7382</v>
      </c>
      <c r="C22474" t="s">
        <v>24415</v>
      </c>
      <c r="D22474" t="s">
        <v>8513</v>
      </c>
    </row>
    <row r="22475" spans="2:5" x14ac:dyDescent="0.35">
      <c r="B22475" t="s">
        <v>7383</v>
      </c>
      <c r="C22475" t="s">
        <v>24415</v>
      </c>
      <c r="D22475" t="s">
        <v>8513</v>
      </c>
    </row>
    <row r="22476" spans="2:5" x14ac:dyDescent="0.35">
      <c r="B22476" t="s">
        <v>24615</v>
      </c>
      <c r="C22476" t="s">
        <v>24415</v>
      </c>
      <c r="D22476" t="s">
        <v>24616</v>
      </c>
      <c r="E22476" t="s">
        <v>1028</v>
      </c>
    </row>
    <row r="22477" spans="2:5" x14ac:dyDescent="0.35">
      <c r="B22477" t="s">
        <v>7386</v>
      </c>
      <c r="C22477" t="s">
        <v>24415</v>
      </c>
      <c r="D22477" t="s">
        <v>8515</v>
      </c>
      <c r="E22477" t="s">
        <v>4149</v>
      </c>
    </row>
    <row r="22478" spans="2:5" x14ac:dyDescent="0.35">
      <c r="B22478" t="s">
        <v>7388</v>
      </c>
      <c r="C22478" t="s">
        <v>24415</v>
      </c>
      <c r="D22478" t="s">
        <v>8517</v>
      </c>
      <c r="E22478" t="s">
        <v>4149</v>
      </c>
    </row>
    <row r="22479" spans="2:5" x14ac:dyDescent="0.35">
      <c r="B22479" t="s">
        <v>7390</v>
      </c>
      <c r="C22479" t="s">
        <v>24415</v>
      </c>
      <c r="D22479" t="s">
        <v>8517</v>
      </c>
      <c r="E22479" t="s">
        <v>4149</v>
      </c>
    </row>
    <row r="22480" spans="2:5" x14ac:dyDescent="0.35">
      <c r="B22480" t="s">
        <v>7391</v>
      </c>
      <c r="C22480" t="s">
        <v>24415</v>
      </c>
      <c r="D22480" t="s">
        <v>8517</v>
      </c>
      <c r="E22480" t="s">
        <v>4149</v>
      </c>
    </row>
    <row r="22481" spans="2:5" x14ac:dyDescent="0.35">
      <c r="B22481" t="s">
        <v>7392</v>
      </c>
      <c r="C22481" t="s">
        <v>24415</v>
      </c>
      <c r="D22481" t="s">
        <v>8516</v>
      </c>
      <c r="E22481" t="s">
        <v>4149</v>
      </c>
    </row>
    <row r="22482" spans="2:5" x14ac:dyDescent="0.35">
      <c r="B22482" t="s">
        <v>7393</v>
      </c>
      <c r="C22482" t="s">
        <v>24415</v>
      </c>
      <c r="D22482" t="s">
        <v>8518</v>
      </c>
      <c r="E22482" t="s">
        <v>1028</v>
      </c>
    </row>
    <row r="22483" spans="2:5" x14ac:dyDescent="0.35">
      <c r="B22483" t="s">
        <v>7395</v>
      </c>
      <c r="C22483" t="s">
        <v>24415</v>
      </c>
      <c r="D22483" t="s">
        <v>8518</v>
      </c>
      <c r="E22483" t="s">
        <v>1028</v>
      </c>
    </row>
    <row r="22484" spans="2:5" x14ac:dyDescent="0.35">
      <c r="B22484" t="s">
        <v>7397</v>
      </c>
      <c r="C22484" t="s">
        <v>24415</v>
      </c>
      <c r="D22484" t="s">
        <v>8518</v>
      </c>
      <c r="E22484" t="s">
        <v>1028</v>
      </c>
    </row>
    <row r="22485" spans="2:5" x14ac:dyDescent="0.35">
      <c r="B22485" t="s">
        <v>7396</v>
      </c>
      <c r="C22485" t="s">
        <v>24415</v>
      </c>
      <c r="D22485" t="s">
        <v>8518</v>
      </c>
      <c r="E22485" t="s">
        <v>1028</v>
      </c>
    </row>
    <row r="22486" spans="2:5" x14ac:dyDescent="0.35">
      <c r="B22486" t="s">
        <v>7399</v>
      </c>
      <c r="C22486" t="s">
        <v>24415</v>
      </c>
      <c r="D22486" t="s">
        <v>6178</v>
      </c>
      <c r="E22486" t="s">
        <v>1028</v>
      </c>
    </row>
    <row r="22487" spans="2:5" x14ac:dyDescent="0.35">
      <c r="B22487" t="s">
        <v>7400</v>
      </c>
      <c r="C22487" t="s">
        <v>24415</v>
      </c>
      <c r="D22487" t="s">
        <v>8520</v>
      </c>
      <c r="E22487" t="s">
        <v>1041</v>
      </c>
    </row>
    <row r="22488" spans="2:5" x14ac:dyDescent="0.35">
      <c r="B22488" t="s">
        <v>7401</v>
      </c>
      <c r="C22488" t="s">
        <v>24415</v>
      </c>
      <c r="D22488" t="s">
        <v>8521</v>
      </c>
      <c r="E22488" t="s">
        <v>1062</v>
      </c>
    </row>
    <row r="22489" spans="2:5" x14ac:dyDescent="0.35">
      <c r="B22489" t="s">
        <v>24617</v>
      </c>
      <c r="C22489" t="s">
        <v>24415</v>
      </c>
      <c r="D22489" t="s">
        <v>8523</v>
      </c>
      <c r="E22489" t="s">
        <v>1028</v>
      </c>
    </row>
    <row r="22490" spans="2:5" x14ac:dyDescent="0.35">
      <c r="B22490" t="s">
        <v>24618</v>
      </c>
      <c r="C22490" t="s">
        <v>24415</v>
      </c>
      <c r="D22490" t="s">
        <v>8523</v>
      </c>
      <c r="E22490" t="s">
        <v>1028</v>
      </c>
    </row>
    <row r="22491" spans="2:5" x14ac:dyDescent="0.35">
      <c r="B22491" t="s">
        <v>7406</v>
      </c>
      <c r="C22491" t="s">
        <v>24415</v>
      </c>
    </row>
    <row r="22492" spans="2:5" x14ac:dyDescent="0.35">
      <c r="B22492" t="s">
        <v>7407</v>
      </c>
      <c r="C22492" t="s">
        <v>24415</v>
      </c>
    </row>
    <row r="22493" spans="2:5" x14ac:dyDescent="0.35">
      <c r="B22493" t="s">
        <v>24619</v>
      </c>
      <c r="C22493" t="s">
        <v>24415</v>
      </c>
      <c r="D22493" t="s">
        <v>24620</v>
      </c>
      <c r="E22493" t="s">
        <v>1028</v>
      </c>
    </row>
    <row r="22494" spans="2:5" x14ac:dyDescent="0.35">
      <c r="B22494" t="s">
        <v>7409</v>
      </c>
      <c r="C22494" t="s">
        <v>24415</v>
      </c>
      <c r="D22494" t="s">
        <v>8525</v>
      </c>
    </row>
    <row r="22495" spans="2:5" x14ac:dyDescent="0.35">
      <c r="B22495" t="s">
        <v>7410</v>
      </c>
      <c r="C22495" t="s">
        <v>24415</v>
      </c>
    </row>
    <row r="22496" spans="2:5" x14ac:dyDescent="0.35">
      <c r="B22496" t="s">
        <v>7411</v>
      </c>
      <c r="C22496" t="s">
        <v>24415</v>
      </c>
    </row>
    <row r="22497" spans="2:5" x14ac:dyDescent="0.35">
      <c r="B22497" t="s">
        <v>7412</v>
      </c>
      <c r="C22497" t="s">
        <v>24415</v>
      </c>
    </row>
    <row r="22498" spans="2:5" x14ac:dyDescent="0.35">
      <c r="B22498" t="s">
        <v>24621</v>
      </c>
      <c r="C22498" t="s">
        <v>24415</v>
      </c>
    </row>
    <row r="22499" spans="2:5" x14ac:dyDescent="0.35">
      <c r="B22499" t="s">
        <v>7418</v>
      </c>
      <c r="C22499" t="s">
        <v>24415</v>
      </c>
      <c r="D22499" t="s">
        <v>8528</v>
      </c>
      <c r="E22499" t="s">
        <v>1059</v>
      </c>
    </row>
    <row r="22500" spans="2:5" x14ac:dyDescent="0.35">
      <c r="B22500" t="s">
        <v>9005</v>
      </c>
      <c r="C22500" t="s">
        <v>24415</v>
      </c>
      <c r="D22500" t="s">
        <v>9006</v>
      </c>
    </row>
    <row r="22501" spans="2:5" x14ac:dyDescent="0.35">
      <c r="B22501" t="s">
        <v>18478</v>
      </c>
      <c r="C22501" t="s">
        <v>24415</v>
      </c>
      <c r="D22501" t="s">
        <v>19971</v>
      </c>
    </row>
    <row r="22502" spans="2:5" x14ac:dyDescent="0.35">
      <c r="B22502" t="s">
        <v>7429</v>
      </c>
      <c r="C22502" t="s">
        <v>24415</v>
      </c>
      <c r="D22502" t="s">
        <v>8533</v>
      </c>
      <c r="E22502" t="s">
        <v>1062</v>
      </c>
    </row>
    <row r="22503" spans="2:5" x14ac:dyDescent="0.35">
      <c r="B22503" t="s">
        <v>24622</v>
      </c>
      <c r="C22503" t="s">
        <v>24415</v>
      </c>
      <c r="D22503" t="s">
        <v>24623</v>
      </c>
    </row>
    <row r="22504" spans="2:5" x14ac:dyDescent="0.35">
      <c r="B22504" t="s">
        <v>7434</v>
      </c>
      <c r="C22504" t="s">
        <v>24415</v>
      </c>
      <c r="D22504" t="s">
        <v>8535</v>
      </c>
      <c r="E22504" t="s">
        <v>1041</v>
      </c>
    </row>
    <row r="22505" spans="2:5" x14ac:dyDescent="0.35">
      <c r="B22505" t="s">
        <v>7437</v>
      </c>
      <c r="C22505" t="s">
        <v>24415</v>
      </c>
      <c r="D22505" t="s">
        <v>8538</v>
      </c>
    </row>
    <row r="22506" spans="2:5" x14ac:dyDescent="0.35">
      <c r="B22506" t="s">
        <v>7438</v>
      </c>
      <c r="C22506" t="s">
        <v>24415</v>
      </c>
      <c r="D22506" t="s">
        <v>8539</v>
      </c>
    </row>
    <row r="22507" spans="2:5" x14ac:dyDescent="0.35">
      <c r="B22507" t="s">
        <v>18501</v>
      </c>
      <c r="C22507" t="s">
        <v>24415</v>
      </c>
      <c r="D22507" t="s">
        <v>8540</v>
      </c>
    </row>
    <row r="22508" spans="2:5" x14ac:dyDescent="0.35">
      <c r="B22508" t="s">
        <v>24624</v>
      </c>
      <c r="C22508" t="s">
        <v>24415</v>
      </c>
      <c r="D22508" t="s">
        <v>9021</v>
      </c>
    </row>
    <row r="22509" spans="2:5" x14ac:dyDescent="0.35">
      <c r="B22509" t="s">
        <v>24625</v>
      </c>
      <c r="C22509" t="s">
        <v>24415</v>
      </c>
      <c r="D22509" t="s">
        <v>9021</v>
      </c>
    </row>
    <row r="22510" spans="2:5" x14ac:dyDescent="0.35">
      <c r="B22510" t="s">
        <v>7441</v>
      </c>
      <c r="C22510" t="s">
        <v>24415</v>
      </c>
      <c r="D22510" t="s">
        <v>8542</v>
      </c>
      <c r="E22510" t="s">
        <v>1050</v>
      </c>
    </row>
    <row r="22511" spans="2:5" x14ac:dyDescent="0.35">
      <c r="B22511" t="s">
        <v>7442</v>
      </c>
      <c r="C22511" t="s">
        <v>24415</v>
      </c>
      <c r="D22511" t="s">
        <v>8542</v>
      </c>
      <c r="E22511" t="s">
        <v>1050</v>
      </c>
    </row>
    <row r="22512" spans="2:5" x14ac:dyDescent="0.35">
      <c r="B22512" t="s">
        <v>7443</v>
      </c>
      <c r="C22512" t="s">
        <v>24415</v>
      </c>
      <c r="D22512" t="s">
        <v>8542</v>
      </c>
      <c r="E22512" t="s">
        <v>1050</v>
      </c>
    </row>
    <row r="22513" spans="2:5" x14ac:dyDescent="0.35">
      <c r="B22513" t="s">
        <v>7445</v>
      </c>
      <c r="C22513" t="s">
        <v>24415</v>
      </c>
      <c r="D22513" t="s">
        <v>8544</v>
      </c>
      <c r="E22513" t="s">
        <v>1057</v>
      </c>
    </row>
    <row r="22514" spans="2:5" x14ac:dyDescent="0.35">
      <c r="B22514" t="s">
        <v>24626</v>
      </c>
      <c r="C22514" t="s">
        <v>24415</v>
      </c>
      <c r="D22514" t="s">
        <v>24627</v>
      </c>
    </row>
    <row r="22515" spans="2:5" x14ac:dyDescent="0.35">
      <c r="B22515" t="s">
        <v>24628</v>
      </c>
      <c r="C22515" t="s">
        <v>24415</v>
      </c>
      <c r="D22515" t="s">
        <v>9027</v>
      </c>
    </row>
    <row r="22516" spans="2:5" x14ac:dyDescent="0.35">
      <c r="B22516" t="s">
        <v>18534</v>
      </c>
      <c r="C22516" t="s">
        <v>24415</v>
      </c>
      <c r="D22516" t="s">
        <v>9027</v>
      </c>
    </row>
    <row r="22517" spans="2:5" x14ac:dyDescent="0.35">
      <c r="B22517" t="s">
        <v>7446</v>
      </c>
      <c r="C22517" t="s">
        <v>24415</v>
      </c>
      <c r="D22517" t="s">
        <v>8545</v>
      </c>
      <c r="E22517" t="s">
        <v>1041</v>
      </c>
    </row>
    <row r="22518" spans="2:5" x14ac:dyDescent="0.35">
      <c r="B22518" t="s">
        <v>7448</v>
      </c>
      <c r="C22518" t="s">
        <v>24415</v>
      </c>
      <c r="D22518" t="s">
        <v>8547</v>
      </c>
      <c r="E22518" t="s">
        <v>1050</v>
      </c>
    </row>
    <row r="22519" spans="2:5" x14ac:dyDescent="0.35">
      <c r="B22519" t="s">
        <v>9038</v>
      </c>
      <c r="C22519" t="s">
        <v>24415</v>
      </c>
      <c r="D22519" t="s">
        <v>9032</v>
      </c>
      <c r="E22519" t="s">
        <v>1059</v>
      </c>
    </row>
    <row r="22520" spans="2:5" x14ac:dyDescent="0.35">
      <c r="B22520" t="s">
        <v>7451</v>
      </c>
      <c r="C22520" t="s">
        <v>24415</v>
      </c>
      <c r="D22520" t="s">
        <v>8549</v>
      </c>
      <c r="E22520" t="s">
        <v>1032</v>
      </c>
    </row>
    <row r="22521" spans="2:5" x14ac:dyDescent="0.35">
      <c r="B22521" t="s">
        <v>24629</v>
      </c>
      <c r="C22521" t="s">
        <v>24415</v>
      </c>
      <c r="D22521" t="s">
        <v>21100</v>
      </c>
      <c r="E22521" t="s">
        <v>1059</v>
      </c>
    </row>
    <row r="22522" spans="2:5" x14ac:dyDescent="0.35">
      <c r="B22522" t="s">
        <v>18543</v>
      </c>
      <c r="C22522" t="s">
        <v>24415</v>
      </c>
      <c r="D22522" t="s">
        <v>9048</v>
      </c>
    </row>
    <row r="22523" spans="2:5" x14ac:dyDescent="0.35">
      <c r="B22523" t="s">
        <v>9049</v>
      </c>
      <c r="C22523" t="s">
        <v>24415</v>
      </c>
      <c r="D22523" t="s">
        <v>9048</v>
      </c>
    </row>
    <row r="22524" spans="2:5" x14ac:dyDescent="0.35">
      <c r="B22524" t="s">
        <v>24630</v>
      </c>
      <c r="C22524" t="s">
        <v>24415</v>
      </c>
      <c r="D22524" t="s">
        <v>9048</v>
      </c>
    </row>
    <row r="22525" spans="2:5" x14ac:dyDescent="0.35">
      <c r="B22525" t="s">
        <v>24631</v>
      </c>
      <c r="C22525" t="s">
        <v>24415</v>
      </c>
      <c r="D22525" t="s">
        <v>9048</v>
      </c>
    </row>
    <row r="22526" spans="2:5" x14ac:dyDescent="0.35">
      <c r="B22526" t="s">
        <v>18544</v>
      </c>
      <c r="C22526" t="s">
        <v>24415</v>
      </c>
      <c r="D22526" t="s">
        <v>9048</v>
      </c>
    </row>
    <row r="22527" spans="2:5" x14ac:dyDescent="0.35">
      <c r="B22527" t="s">
        <v>18545</v>
      </c>
      <c r="C22527" t="s">
        <v>24415</v>
      </c>
      <c r="D22527" t="s">
        <v>9048</v>
      </c>
    </row>
    <row r="22528" spans="2:5" x14ac:dyDescent="0.35">
      <c r="B22528" t="s">
        <v>18546</v>
      </c>
      <c r="C22528" t="s">
        <v>24415</v>
      </c>
      <c r="D22528" t="s">
        <v>9048</v>
      </c>
    </row>
    <row r="22529" spans="2:5" x14ac:dyDescent="0.35">
      <c r="B22529" t="s">
        <v>24632</v>
      </c>
      <c r="C22529" t="s">
        <v>24415</v>
      </c>
      <c r="D22529" t="s">
        <v>9048</v>
      </c>
    </row>
    <row r="22530" spans="2:5" x14ac:dyDescent="0.35">
      <c r="B22530" t="s">
        <v>24633</v>
      </c>
      <c r="C22530" t="s">
        <v>24415</v>
      </c>
      <c r="D22530" t="s">
        <v>9048</v>
      </c>
    </row>
    <row r="22531" spans="2:5" x14ac:dyDescent="0.35">
      <c r="B22531" t="s">
        <v>18547</v>
      </c>
      <c r="C22531" t="s">
        <v>24415</v>
      </c>
      <c r="D22531" t="s">
        <v>9048</v>
      </c>
    </row>
    <row r="22532" spans="2:5" x14ac:dyDescent="0.35">
      <c r="B22532" t="s">
        <v>18548</v>
      </c>
      <c r="C22532" t="s">
        <v>24415</v>
      </c>
      <c r="D22532" t="s">
        <v>9048</v>
      </c>
    </row>
    <row r="22533" spans="2:5" x14ac:dyDescent="0.35">
      <c r="B22533" t="s">
        <v>504</v>
      </c>
      <c r="C22533" t="s">
        <v>24415</v>
      </c>
      <c r="D22533" t="s">
        <v>9048</v>
      </c>
    </row>
    <row r="22534" spans="2:5" x14ac:dyDescent="0.35">
      <c r="B22534" t="s">
        <v>18549</v>
      </c>
      <c r="C22534" t="s">
        <v>24415</v>
      </c>
      <c r="D22534" t="s">
        <v>9048</v>
      </c>
    </row>
    <row r="22535" spans="2:5" x14ac:dyDescent="0.35">
      <c r="B22535" t="s">
        <v>241</v>
      </c>
      <c r="C22535" t="s">
        <v>24415</v>
      </c>
      <c r="D22535" t="s">
        <v>9048</v>
      </c>
    </row>
    <row r="22536" spans="2:5" x14ac:dyDescent="0.35">
      <c r="B22536" t="s">
        <v>983</v>
      </c>
      <c r="C22536" t="s">
        <v>24415</v>
      </c>
      <c r="D22536" t="s">
        <v>9048</v>
      </c>
    </row>
    <row r="22537" spans="2:5" x14ac:dyDescent="0.35">
      <c r="B22537" t="s">
        <v>244</v>
      </c>
      <c r="C22537" t="s">
        <v>24415</v>
      </c>
      <c r="D22537" t="s">
        <v>9048</v>
      </c>
    </row>
    <row r="22538" spans="2:5" x14ac:dyDescent="0.35">
      <c r="B22538" t="s">
        <v>18551</v>
      </c>
      <c r="C22538" t="s">
        <v>24415</v>
      </c>
      <c r="D22538" t="s">
        <v>9048</v>
      </c>
    </row>
    <row r="22539" spans="2:5" x14ac:dyDescent="0.35">
      <c r="B22539" t="s">
        <v>239</v>
      </c>
      <c r="C22539" t="s">
        <v>24415</v>
      </c>
      <c r="D22539" t="s">
        <v>9048</v>
      </c>
    </row>
    <row r="22540" spans="2:5" x14ac:dyDescent="0.35">
      <c r="B22540" t="s">
        <v>24634</v>
      </c>
      <c r="C22540" t="s">
        <v>24415</v>
      </c>
      <c r="D22540" t="s">
        <v>9054</v>
      </c>
      <c r="E22540" t="s">
        <v>1059</v>
      </c>
    </row>
    <row r="22541" spans="2:5" x14ac:dyDescent="0.35">
      <c r="B22541" t="s">
        <v>24635</v>
      </c>
      <c r="C22541" t="s">
        <v>24415</v>
      </c>
      <c r="D22541" t="s">
        <v>9054</v>
      </c>
      <c r="E22541" t="s">
        <v>1059</v>
      </c>
    </row>
    <row r="22542" spans="2:5" x14ac:dyDescent="0.35">
      <c r="B22542" t="s">
        <v>9057</v>
      </c>
      <c r="C22542" t="s">
        <v>24415</v>
      </c>
      <c r="D22542" t="s">
        <v>9056</v>
      </c>
      <c r="E22542" t="s">
        <v>1059</v>
      </c>
    </row>
    <row r="22543" spans="2:5" x14ac:dyDescent="0.35">
      <c r="B22543" t="s">
        <v>7455</v>
      </c>
      <c r="C22543" t="s">
        <v>24415</v>
      </c>
      <c r="D22543" t="s">
        <v>8552</v>
      </c>
      <c r="E22543" t="s">
        <v>1028</v>
      </c>
    </row>
    <row r="22544" spans="2:5" x14ac:dyDescent="0.35">
      <c r="B22544" t="s">
        <v>7458</v>
      </c>
      <c r="C22544" t="s">
        <v>24415</v>
      </c>
      <c r="D22544" t="s">
        <v>8555</v>
      </c>
    </row>
    <row r="22545" spans="2:5" x14ac:dyDescent="0.35">
      <c r="B22545" t="s">
        <v>24636</v>
      </c>
      <c r="C22545" t="s">
        <v>24415</v>
      </c>
      <c r="D22545" t="s">
        <v>8607</v>
      </c>
    </row>
    <row r="22546" spans="2:5" x14ac:dyDescent="0.35">
      <c r="B22546" t="s">
        <v>24637</v>
      </c>
      <c r="C22546" t="s">
        <v>24415</v>
      </c>
      <c r="D22546" t="s">
        <v>8607</v>
      </c>
    </row>
    <row r="22547" spans="2:5" x14ac:dyDescent="0.35">
      <c r="B22547" t="s">
        <v>24638</v>
      </c>
      <c r="C22547" t="s">
        <v>24415</v>
      </c>
      <c r="D22547" t="s">
        <v>8607</v>
      </c>
    </row>
    <row r="22548" spans="2:5" x14ac:dyDescent="0.35">
      <c r="B22548" t="s">
        <v>21059</v>
      </c>
      <c r="C22548" t="s">
        <v>24415</v>
      </c>
      <c r="D22548" t="s">
        <v>8607</v>
      </c>
    </row>
    <row r="22549" spans="2:5" x14ac:dyDescent="0.35">
      <c r="B22549" t="s">
        <v>21464</v>
      </c>
      <c r="C22549" t="s">
        <v>24415</v>
      </c>
      <c r="D22549" t="s">
        <v>8607</v>
      </c>
    </row>
    <row r="22550" spans="2:5" x14ac:dyDescent="0.35">
      <c r="B22550" t="s">
        <v>7461</v>
      </c>
      <c r="C22550" t="s">
        <v>24415</v>
      </c>
      <c r="D22550" t="s">
        <v>8558</v>
      </c>
      <c r="E22550" t="s">
        <v>1028</v>
      </c>
    </row>
    <row r="22551" spans="2:5" x14ac:dyDescent="0.35">
      <c r="B22551" t="s">
        <v>24639</v>
      </c>
      <c r="C22551" t="s">
        <v>24415</v>
      </c>
      <c r="D22551" t="s">
        <v>24640</v>
      </c>
    </row>
    <row r="22552" spans="2:5" x14ac:dyDescent="0.35">
      <c r="B22552" t="s">
        <v>7465</v>
      </c>
      <c r="C22552" t="s">
        <v>24415</v>
      </c>
      <c r="D22552" t="s">
        <v>8561</v>
      </c>
      <c r="E22552" t="s">
        <v>1028</v>
      </c>
    </row>
    <row r="22553" spans="2:5" x14ac:dyDescent="0.35">
      <c r="B22553" t="s">
        <v>7470</v>
      </c>
      <c r="C22553" t="s">
        <v>24415</v>
      </c>
    </row>
    <row r="22554" spans="2:5" x14ac:dyDescent="0.35">
      <c r="B22554" t="s">
        <v>7471</v>
      </c>
      <c r="C22554" t="s">
        <v>24415</v>
      </c>
      <c r="D22554" t="s">
        <v>8564</v>
      </c>
    </row>
    <row r="22555" spans="2:5" x14ac:dyDescent="0.35">
      <c r="B22555" t="s">
        <v>7472</v>
      </c>
      <c r="C22555" t="s">
        <v>24415</v>
      </c>
    </row>
    <row r="22556" spans="2:5" x14ac:dyDescent="0.35">
      <c r="B22556" t="s">
        <v>7474</v>
      </c>
      <c r="C22556" t="s">
        <v>24415</v>
      </c>
      <c r="D22556" t="s">
        <v>8564</v>
      </c>
    </row>
    <row r="22557" spans="2:5" x14ac:dyDescent="0.35">
      <c r="B22557" t="s">
        <v>7475</v>
      </c>
      <c r="C22557" t="s">
        <v>24415</v>
      </c>
      <c r="D22557" t="s">
        <v>8564</v>
      </c>
    </row>
    <row r="22558" spans="2:5" x14ac:dyDescent="0.35">
      <c r="B22558" t="s">
        <v>7476</v>
      </c>
      <c r="C22558" t="s">
        <v>24415</v>
      </c>
      <c r="D22558" t="s">
        <v>8566</v>
      </c>
      <c r="E22558" t="s">
        <v>1028</v>
      </c>
    </row>
    <row r="22559" spans="2:5" x14ac:dyDescent="0.35">
      <c r="B22559" t="s">
        <v>7478</v>
      </c>
      <c r="C22559" t="s">
        <v>24415</v>
      </c>
      <c r="D22559" t="s">
        <v>8568</v>
      </c>
    </row>
    <row r="22560" spans="2:5" x14ac:dyDescent="0.35">
      <c r="B22560" t="s">
        <v>24641</v>
      </c>
      <c r="C22560" t="s">
        <v>24415</v>
      </c>
      <c r="D22560" t="s">
        <v>9060</v>
      </c>
      <c r="E22560" t="s">
        <v>1050</v>
      </c>
    </row>
    <row r="22561" spans="2:5" x14ac:dyDescent="0.35">
      <c r="B22561" t="s">
        <v>24642</v>
      </c>
      <c r="C22561" t="s">
        <v>24415</v>
      </c>
      <c r="D22561" t="s">
        <v>9060</v>
      </c>
      <c r="E22561" t="s">
        <v>1050</v>
      </c>
    </row>
    <row r="22562" spans="2:5" x14ac:dyDescent="0.35">
      <c r="B22562" t="s">
        <v>7485</v>
      </c>
      <c r="C22562" t="s">
        <v>24415</v>
      </c>
      <c r="D22562" t="s">
        <v>8571</v>
      </c>
      <c r="E22562" t="s">
        <v>1028</v>
      </c>
    </row>
    <row r="22563" spans="2:5" x14ac:dyDescent="0.35">
      <c r="B22563" t="s">
        <v>7486</v>
      </c>
      <c r="C22563" t="s">
        <v>24415</v>
      </c>
      <c r="D22563" t="s">
        <v>8571</v>
      </c>
      <c r="E22563" t="s">
        <v>1028</v>
      </c>
    </row>
    <row r="22564" spans="2:5" x14ac:dyDescent="0.35">
      <c r="B22564" t="s">
        <v>24643</v>
      </c>
      <c r="C22564" t="s">
        <v>24415</v>
      </c>
      <c r="D22564" t="s">
        <v>24644</v>
      </c>
    </row>
    <row r="22565" spans="2:5" x14ac:dyDescent="0.35">
      <c r="B22565" t="s">
        <v>7487</v>
      </c>
      <c r="C22565" t="s">
        <v>24415</v>
      </c>
      <c r="D22565" t="s">
        <v>8572</v>
      </c>
      <c r="E22565" t="s">
        <v>1050</v>
      </c>
    </row>
    <row r="22566" spans="2:5" x14ac:dyDescent="0.35">
      <c r="B22566" t="s">
        <v>7488</v>
      </c>
      <c r="C22566" t="s">
        <v>24415</v>
      </c>
      <c r="D22566" t="s">
        <v>8573</v>
      </c>
      <c r="E22566" t="s">
        <v>1050</v>
      </c>
    </row>
    <row r="22567" spans="2:5" x14ac:dyDescent="0.35">
      <c r="B22567" t="s">
        <v>7489</v>
      </c>
      <c r="C22567" t="s">
        <v>24415</v>
      </c>
      <c r="D22567" t="s">
        <v>8572</v>
      </c>
      <c r="E22567" t="s">
        <v>1050</v>
      </c>
    </row>
    <row r="22568" spans="2:5" x14ac:dyDescent="0.35">
      <c r="B22568" t="s">
        <v>24645</v>
      </c>
      <c r="C22568" t="s">
        <v>24415</v>
      </c>
      <c r="D22568" t="s">
        <v>23856</v>
      </c>
      <c r="E22568" t="s">
        <v>1048</v>
      </c>
    </row>
    <row r="22569" spans="2:5" x14ac:dyDescent="0.35">
      <c r="B22569" t="s">
        <v>23854</v>
      </c>
      <c r="C22569" t="s">
        <v>24415</v>
      </c>
    </row>
    <row r="22570" spans="2:5" x14ac:dyDescent="0.35">
      <c r="B22570" t="s">
        <v>21467</v>
      </c>
      <c r="C22570" t="s">
        <v>24415</v>
      </c>
      <c r="D22570" t="s">
        <v>9063</v>
      </c>
    </row>
    <row r="22571" spans="2:5" x14ac:dyDescent="0.35">
      <c r="B22571" t="s">
        <v>21468</v>
      </c>
      <c r="C22571" t="s">
        <v>24415</v>
      </c>
      <c r="D22571" t="s">
        <v>9063</v>
      </c>
    </row>
    <row r="22572" spans="2:5" x14ac:dyDescent="0.35">
      <c r="B22572" t="s">
        <v>24343</v>
      </c>
      <c r="C22572" t="s">
        <v>24415</v>
      </c>
      <c r="D22572" t="s">
        <v>9063</v>
      </c>
    </row>
    <row r="22573" spans="2:5" x14ac:dyDescent="0.35">
      <c r="B22573" t="s">
        <v>24344</v>
      </c>
      <c r="C22573" t="s">
        <v>24415</v>
      </c>
      <c r="D22573" t="s">
        <v>9063</v>
      </c>
    </row>
    <row r="22574" spans="2:5" x14ac:dyDescent="0.35">
      <c r="B22574" t="s">
        <v>24345</v>
      </c>
      <c r="C22574" t="s">
        <v>24415</v>
      </c>
      <c r="D22574" t="s">
        <v>9063</v>
      </c>
    </row>
    <row r="22575" spans="2:5" x14ac:dyDescent="0.35">
      <c r="B22575" t="s">
        <v>24346</v>
      </c>
      <c r="C22575" t="s">
        <v>24415</v>
      </c>
      <c r="D22575" t="s">
        <v>9063</v>
      </c>
    </row>
    <row r="22576" spans="2:5" x14ac:dyDescent="0.35">
      <c r="B22576" t="s">
        <v>24347</v>
      </c>
      <c r="C22576" t="s">
        <v>24415</v>
      </c>
      <c r="D22576" t="s">
        <v>9063</v>
      </c>
    </row>
    <row r="22577" spans="2:5" x14ac:dyDescent="0.35">
      <c r="B22577" t="s">
        <v>21469</v>
      </c>
      <c r="C22577" t="s">
        <v>24415</v>
      </c>
      <c r="D22577" t="s">
        <v>9063</v>
      </c>
    </row>
    <row r="22578" spans="2:5" x14ac:dyDescent="0.35">
      <c r="B22578" t="s">
        <v>21175</v>
      </c>
      <c r="C22578" t="s">
        <v>24415</v>
      </c>
      <c r="D22578" t="s">
        <v>9063</v>
      </c>
    </row>
    <row r="22579" spans="2:5" x14ac:dyDescent="0.35">
      <c r="B22579" t="s">
        <v>24348</v>
      </c>
      <c r="C22579" t="s">
        <v>24415</v>
      </c>
      <c r="D22579" t="s">
        <v>9063</v>
      </c>
    </row>
    <row r="22580" spans="2:5" x14ac:dyDescent="0.35">
      <c r="B22580" t="s">
        <v>24646</v>
      </c>
      <c r="C22580" t="s">
        <v>24415</v>
      </c>
      <c r="D22580" t="s">
        <v>24647</v>
      </c>
    </row>
    <row r="22581" spans="2:5" x14ac:dyDescent="0.35">
      <c r="B22581" t="s">
        <v>18589</v>
      </c>
      <c r="C22581" t="s">
        <v>24415</v>
      </c>
      <c r="D22581" t="s">
        <v>19987</v>
      </c>
    </row>
    <row r="22582" spans="2:5" x14ac:dyDescent="0.35">
      <c r="B22582" t="s">
        <v>23860</v>
      </c>
      <c r="C22582" t="s">
        <v>24415</v>
      </c>
      <c r="D22582" t="s">
        <v>23861</v>
      </c>
      <c r="E22582" t="s">
        <v>1028</v>
      </c>
    </row>
    <row r="22583" spans="2:5" x14ac:dyDescent="0.35">
      <c r="B22583" t="s">
        <v>18634</v>
      </c>
      <c r="C22583" t="s">
        <v>24415</v>
      </c>
      <c r="D22583" t="s">
        <v>9214</v>
      </c>
      <c r="E22583" t="s">
        <v>1032</v>
      </c>
    </row>
    <row r="22584" spans="2:5" x14ac:dyDescent="0.35">
      <c r="B22584" t="s">
        <v>7504</v>
      </c>
      <c r="C22584" t="s">
        <v>24415</v>
      </c>
      <c r="D22584" t="s">
        <v>8579</v>
      </c>
      <c r="E22584" t="s">
        <v>4149</v>
      </c>
    </row>
    <row r="22585" spans="2:5" x14ac:dyDescent="0.35">
      <c r="B22585" t="s">
        <v>7507</v>
      </c>
      <c r="C22585" t="s">
        <v>24415</v>
      </c>
      <c r="D22585" t="s">
        <v>8581</v>
      </c>
    </row>
    <row r="22586" spans="2:5" x14ac:dyDescent="0.35">
      <c r="B22586" t="s">
        <v>7508</v>
      </c>
      <c r="C22586" t="s">
        <v>24415</v>
      </c>
      <c r="D22586" t="s">
        <v>8581</v>
      </c>
    </row>
    <row r="22587" spans="2:5" x14ac:dyDescent="0.35">
      <c r="B22587" t="s">
        <v>7526</v>
      </c>
      <c r="C22587" t="s">
        <v>24415</v>
      </c>
      <c r="D22587" t="s">
        <v>4296</v>
      </c>
      <c r="E22587" t="s">
        <v>4149</v>
      </c>
    </row>
    <row r="22588" spans="2:5" x14ac:dyDescent="0.35">
      <c r="B22588" t="s">
        <v>24648</v>
      </c>
      <c r="C22588" t="s">
        <v>24415</v>
      </c>
      <c r="D22588" t="s">
        <v>24351</v>
      </c>
      <c r="E22588" t="s">
        <v>1028</v>
      </c>
    </row>
    <row r="22589" spans="2:5" x14ac:dyDescent="0.35">
      <c r="B22589" t="s">
        <v>7530</v>
      </c>
      <c r="C22589" t="s">
        <v>24415</v>
      </c>
      <c r="D22589" t="s">
        <v>8593</v>
      </c>
      <c r="E22589" t="s">
        <v>1028</v>
      </c>
    </row>
    <row r="22590" spans="2:5" x14ac:dyDescent="0.35">
      <c r="B22590" t="s">
        <v>7531</v>
      </c>
      <c r="C22590" t="s">
        <v>24415</v>
      </c>
      <c r="D22590" t="s">
        <v>8593</v>
      </c>
      <c r="E22590" t="s">
        <v>1028</v>
      </c>
    </row>
    <row r="22591" spans="2:5" x14ac:dyDescent="0.35">
      <c r="B22591" t="s">
        <v>7532</v>
      </c>
      <c r="C22591" t="s">
        <v>24415</v>
      </c>
      <c r="D22591" t="s">
        <v>8593</v>
      </c>
      <c r="E22591" t="s">
        <v>1028</v>
      </c>
    </row>
    <row r="22592" spans="2:5" x14ac:dyDescent="0.35">
      <c r="B22592" t="s">
        <v>7533</v>
      </c>
      <c r="C22592" t="s">
        <v>24415</v>
      </c>
      <c r="D22592" t="s">
        <v>8593</v>
      </c>
      <c r="E22592" t="s">
        <v>1028</v>
      </c>
    </row>
    <row r="22593" spans="2:5" x14ac:dyDescent="0.35">
      <c r="B22593" t="s">
        <v>7534</v>
      </c>
      <c r="C22593" t="s">
        <v>24415</v>
      </c>
      <c r="D22593" t="s">
        <v>8593</v>
      </c>
      <c r="E22593" t="s">
        <v>1028</v>
      </c>
    </row>
    <row r="22594" spans="2:5" x14ac:dyDescent="0.35">
      <c r="B22594" t="s">
        <v>7535</v>
      </c>
      <c r="C22594" t="s">
        <v>24415</v>
      </c>
      <c r="D22594" t="s">
        <v>8593</v>
      </c>
      <c r="E22594" t="s">
        <v>1028</v>
      </c>
    </row>
    <row r="22595" spans="2:5" x14ac:dyDescent="0.35">
      <c r="B22595" t="s">
        <v>7536</v>
      </c>
      <c r="C22595" t="s">
        <v>24415</v>
      </c>
      <c r="D22595" t="s">
        <v>8593</v>
      </c>
      <c r="E22595" t="s">
        <v>1028</v>
      </c>
    </row>
    <row r="22596" spans="2:5" x14ac:dyDescent="0.35">
      <c r="B22596" t="s">
        <v>7537</v>
      </c>
      <c r="C22596" t="s">
        <v>24415</v>
      </c>
      <c r="D22596" t="s">
        <v>8593</v>
      </c>
      <c r="E22596" t="s">
        <v>1028</v>
      </c>
    </row>
    <row r="22597" spans="2:5" x14ac:dyDescent="0.35">
      <c r="B22597" t="s">
        <v>24649</v>
      </c>
      <c r="C22597" t="s">
        <v>24415</v>
      </c>
      <c r="D22597" t="s">
        <v>19999</v>
      </c>
    </row>
    <row r="22598" spans="2:5" x14ac:dyDescent="0.35">
      <c r="B22598" t="s">
        <v>24650</v>
      </c>
      <c r="C22598" t="s">
        <v>24415</v>
      </c>
      <c r="D22598" t="s">
        <v>20001</v>
      </c>
    </row>
    <row r="22599" spans="2:5" x14ac:dyDescent="0.35">
      <c r="B22599" t="s">
        <v>7542</v>
      </c>
      <c r="C22599" t="s">
        <v>24415</v>
      </c>
      <c r="D22599" t="s">
        <v>8595</v>
      </c>
      <c r="E22599" t="s">
        <v>1057</v>
      </c>
    </row>
    <row r="22600" spans="2:5" x14ac:dyDescent="0.35">
      <c r="B22600" t="s">
        <v>7543</v>
      </c>
      <c r="C22600" t="s">
        <v>24415</v>
      </c>
      <c r="D22600" t="s">
        <v>8595</v>
      </c>
      <c r="E22600" t="s">
        <v>1057</v>
      </c>
    </row>
    <row r="22601" spans="2:5" x14ac:dyDescent="0.35">
      <c r="B22601" t="s">
        <v>24651</v>
      </c>
      <c r="C22601" t="s">
        <v>24415</v>
      </c>
      <c r="D22601" t="s">
        <v>8597</v>
      </c>
      <c r="E22601" t="s">
        <v>1028</v>
      </c>
    </row>
    <row r="22602" spans="2:5" x14ac:dyDescent="0.35">
      <c r="B22602" t="s">
        <v>24652</v>
      </c>
      <c r="C22602" t="s">
        <v>24415</v>
      </c>
      <c r="D22602" t="s">
        <v>8597</v>
      </c>
      <c r="E22602" t="s">
        <v>1028</v>
      </c>
    </row>
    <row r="22603" spans="2:5" x14ac:dyDescent="0.35">
      <c r="B22603" t="s">
        <v>24653</v>
      </c>
      <c r="C22603" t="s">
        <v>24415</v>
      </c>
      <c r="D22603" t="s">
        <v>8597</v>
      </c>
      <c r="E22603" t="s">
        <v>1028</v>
      </c>
    </row>
    <row r="22604" spans="2:5" x14ac:dyDescent="0.35">
      <c r="B22604" t="s">
        <v>24654</v>
      </c>
      <c r="C22604" t="s">
        <v>24415</v>
      </c>
      <c r="D22604" t="s">
        <v>8597</v>
      </c>
      <c r="E22604" t="s">
        <v>1028</v>
      </c>
    </row>
    <row r="22605" spans="2:5" x14ac:dyDescent="0.35">
      <c r="B22605" t="s">
        <v>24655</v>
      </c>
      <c r="C22605" t="s">
        <v>24415</v>
      </c>
      <c r="D22605" t="s">
        <v>8597</v>
      </c>
      <c r="E22605" t="s">
        <v>1028</v>
      </c>
    </row>
    <row r="22606" spans="2:5" x14ac:dyDescent="0.35">
      <c r="B22606" t="s">
        <v>7546</v>
      </c>
      <c r="C22606" t="s">
        <v>24415</v>
      </c>
    </row>
    <row r="22607" spans="2:5" x14ac:dyDescent="0.35">
      <c r="B22607" t="s">
        <v>24656</v>
      </c>
      <c r="C22607" t="s">
        <v>24415</v>
      </c>
      <c r="D22607" t="s">
        <v>24657</v>
      </c>
    </row>
    <row r="22608" spans="2:5" x14ac:dyDescent="0.35">
      <c r="B22608" t="s">
        <v>9068</v>
      </c>
      <c r="C22608" t="s">
        <v>24415</v>
      </c>
      <c r="D22608" t="s">
        <v>9069</v>
      </c>
    </row>
    <row r="22609" spans="2:5" x14ac:dyDescent="0.35">
      <c r="B22609" t="s">
        <v>24658</v>
      </c>
      <c r="C22609" t="s">
        <v>24415</v>
      </c>
      <c r="D22609" t="s">
        <v>9069</v>
      </c>
    </row>
    <row r="22610" spans="2:5" x14ac:dyDescent="0.35">
      <c r="B22610" t="s">
        <v>7563</v>
      </c>
      <c r="C22610" t="s">
        <v>24415</v>
      </c>
      <c r="D22610" t="s">
        <v>8601</v>
      </c>
    </row>
    <row r="22611" spans="2:5" x14ac:dyDescent="0.35">
      <c r="B22611" t="s">
        <v>18852</v>
      </c>
      <c r="C22611" t="s">
        <v>24415</v>
      </c>
      <c r="D22611" t="s">
        <v>8601</v>
      </c>
    </row>
    <row r="22612" spans="2:5" x14ac:dyDescent="0.35">
      <c r="B22612" t="s">
        <v>7565</v>
      </c>
      <c r="C22612" t="s">
        <v>24415</v>
      </c>
      <c r="D22612" t="s">
        <v>8602</v>
      </c>
      <c r="E22612" t="s">
        <v>1046</v>
      </c>
    </row>
    <row r="22613" spans="2:5" x14ac:dyDescent="0.35">
      <c r="B22613" t="s">
        <v>7567</v>
      </c>
      <c r="C22613" t="s">
        <v>24415</v>
      </c>
      <c r="D22613" t="s">
        <v>8604</v>
      </c>
    </row>
    <row r="22614" spans="2:5" x14ac:dyDescent="0.35">
      <c r="B22614" t="s">
        <v>7568</v>
      </c>
      <c r="C22614" t="s">
        <v>24415</v>
      </c>
      <c r="D22614" t="s">
        <v>8605</v>
      </c>
      <c r="E22614" t="s">
        <v>4149</v>
      </c>
    </row>
    <row r="22615" spans="2:5" x14ac:dyDescent="0.35">
      <c r="B22615" t="s">
        <v>7571</v>
      </c>
      <c r="C22615" t="s">
        <v>24415</v>
      </c>
      <c r="D22615" t="s">
        <v>8606</v>
      </c>
    </row>
    <row r="22616" spans="2:5" x14ac:dyDescent="0.35">
      <c r="B22616" t="s">
        <v>24659</v>
      </c>
      <c r="C22616" t="s">
        <v>24415</v>
      </c>
      <c r="D22616" t="s">
        <v>9078</v>
      </c>
    </row>
    <row r="22617" spans="2:5" x14ac:dyDescent="0.35">
      <c r="B22617" t="s">
        <v>18888</v>
      </c>
      <c r="C22617" t="s">
        <v>24415</v>
      </c>
      <c r="D22617" t="s">
        <v>9078</v>
      </c>
    </row>
    <row r="22618" spans="2:5" x14ac:dyDescent="0.35">
      <c r="B22618" t="s">
        <v>18902</v>
      </c>
      <c r="C22618" t="s">
        <v>24415</v>
      </c>
      <c r="D22618" t="s">
        <v>9078</v>
      </c>
    </row>
    <row r="22619" spans="2:5" x14ac:dyDescent="0.35">
      <c r="B22619" t="s">
        <v>18907</v>
      </c>
      <c r="C22619" t="s">
        <v>24415</v>
      </c>
      <c r="D22619" t="s">
        <v>9078</v>
      </c>
    </row>
    <row r="22620" spans="2:5" x14ac:dyDescent="0.35">
      <c r="B22620" t="s">
        <v>18908</v>
      </c>
      <c r="C22620" t="s">
        <v>24415</v>
      </c>
      <c r="D22620" t="s">
        <v>9078</v>
      </c>
    </row>
    <row r="22621" spans="2:5" x14ac:dyDescent="0.35">
      <c r="B22621" t="s">
        <v>24356</v>
      </c>
      <c r="C22621" t="s">
        <v>24415</v>
      </c>
      <c r="D22621" t="s">
        <v>9078</v>
      </c>
    </row>
    <row r="22622" spans="2:5" x14ac:dyDescent="0.35">
      <c r="B22622" t="s">
        <v>21176</v>
      </c>
      <c r="C22622" t="s">
        <v>24415</v>
      </c>
      <c r="D22622" t="s">
        <v>9078</v>
      </c>
    </row>
    <row r="22623" spans="2:5" x14ac:dyDescent="0.35">
      <c r="B22623" t="s">
        <v>21475</v>
      </c>
      <c r="C22623" t="s">
        <v>24415</v>
      </c>
      <c r="D22623" t="s">
        <v>9078</v>
      </c>
    </row>
    <row r="22624" spans="2:5" x14ac:dyDescent="0.35">
      <c r="B22624" t="s">
        <v>24358</v>
      </c>
      <c r="C22624" t="s">
        <v>24415</v>
      </c>
      <c r="D22624" t="s">
        <v>9078</v>
      </c>
    </row>
    <row r="22625" spans="2:5" x14ac:dyDescent="0.35">
      <c r="B22625" t="s">
        <v>24360</v>
      </c>
      <c r="C22625" t="s">
        <v>24415</v>
      </c>
      <c r="D22625" t="s">
        <v>9078</v>
      </c>
    </row>
    <row r="22626" spans="2:5" x14ac:dyDescent="0.35">
      <c r="B22626" t="s">
        <v>24368</v>
      </c>
      <c r="C22626" t="s">
        <v>24415</v>
      </c>
      <c r="D22626" t="s">
        <v>9078</v>
      </c>
    </row>
    <row r="22627" spans="2:5" x14ac:dyDescent="0.35">
      <c r="B22627" t="s">
        <v>24369</v>
      </c>
      <c r="C22627" t="s">
        <v>24415</v>
      </c>
      <c r="D22627" t="s">
        <v>9078</v>
      </c>
    </row>
    <row r="22628" spans="2:5" x14ac:dyDescent="0.35">
      <c r="B22628" t="s">
        <v>24370</v>
      </c>
      <c r="C22628" t="s">
        <v>24415</v>
      </c>
      <c r="D22628" t="s">
        <v>9078</v>
      </c>
    </row>
    <row r="22629" spans="2:5" x14ac:dyDescent="0.35">
      <c r="B22629" t="s">
        <v>7573</v>
      </c>
      <c r="C22629" t="s">
        <v>24415</v>
      </c>
      <c r="D22629" t="s">
        <v>8607</v>
      </c>
    </row>
    <row r="22630" spans="2:5" x14ac:dyDescent="0.35">
      <c r="B22630" t="s">
        <v>21480</v>
      </c>
      <c r="C22630" t="s">
        <v>24415</v>
      </c>
      <c r="D22630" t="s">
        <v>8607</v>
      </c>
    </row>
    <row r="22631" spans="2:5" x14ac:dyDescent="0.35">
      <c r="B22631" t="s">
        <v>7574</v>
      </c>
      <c r="C22631" t="s">
        <v>24415</v>
      </c>
      <c r="D22631" t="s">
        <v>8607</v>
      </c>
    </row>
    <row r="22632" spans="2:5" x14ac:dyDescent="0.35">
      <c r="B22632" t="s">
        <v>24660</v>
      </c>
      <c r="C22632" t="s">
        <v>24415</v>
      </c>
      <c r="D22632" t="s">
        <v>24661</v>
      </c>
      <c r="E22632" t="s">
        <v>1050</v>
      </c>
    </row>
    <row r="22633" spans="2:5" x14ac:dyDescent="0.35">
      <c r="B22633" t="s">
        <v>7582</v>
      </c>
      <c r="C22633" t="s">
        <v>24415</v>
      </c>
      <c r="D22633" t="s">
        <v>8611</v>
      </c>
      <c r="E22633" t="s">
        <v>1028</v>
      </c>
    </row>
    <row r="22634" spans="2:5" x14ac:dyDescent="0.35">
      <c r="B22634" t="s">
        <v>7583</v>
      </c>
      <c r="C22634" t="s">
        <v>24415</v>
      </c>
      <c r="D22634" t="s">
        <v>8611</v>
      </c>
      <c r="E22634" t="s">
        <v>1028</v>
      </c>
    </row>
    <row r="22635" spans="2:5" x14ac:dyDescent="0.35">
      <c r="B22635" t="s">
        <v>7584</v>
      </c>
      <c r="C22635" t="s">
        <v>24415</v>
      </c>
      <c r="D22635" t="s">
        <v>8611</v>
      </c>
      <c r="E22635" t="s">
        <v>1028</v>
      </c>
    </row>
    <row r="22636" spans="2:5" x14ac:dyDescent="0.35">
      <c r="B22636" t="s">
        <v>7594</v>
      </c>
      <c r="C22636" t="s">
        <v>24415</v>
      </c>
      <c r="D22636" t="s">
        <v>8615</v>
      </c>
    </row>
    <row r="22637" spans="2:5" x14ac:dyDescent="0.35">
      <c r="B22637" t="s">
        <v>18960</v>
      </c>
      <c r="C22637" t="s">
        <v>24415</v>
      </c>
      <c r="D22637" t="s">
        <v>9096</v>
      </c>
    </row>
    <row r="22638" spans="2:5" x14ac:dyDescent="0.35">
      <c r="B22638" t="s">
        <v>21181</v>
      </c>
      <c r="C22638" t="s">
        <v>24415</v>
      </c>
      <c r="D22638" t="s">
        <v>9096</v>
      </c>
    </row>
    <row r="22639" spans="2:5" x14ac:dyDescent="0.35">
      <c r="B22639" t="s">
        <v>24378</v>
      </c>
      <c r="C22639" t="s">
        <v>24415</v>
      </c>
      <c r="D22639" t="s">
        <v>9096</v>
      </c>
    </row>
    <row r="22640" spans="2:5" x14ac:dyDescent="0.35">
      <c r="B22640" t="s">
        <v>18961</v>
      </c>
      <c r="C22640" t="s">
        <v>24415</v>
      </c>
      <c r="D22640" t="s">
        <v>9096</v>
      </c>
    </row>
    <row r="22641" spans="2:5" x14ac:dyDescent="0.35">
      <c r="B22641" t="s">
        <v>18962</v>
      </c>
      <c r="C22641" t="s">
        <v>24415</v>
      </c>
      <c r="D22641" t="s">
        <v>9096</v>
      </c>
    </row>
    <row r="22642" spans="2:5" x14ac:dyDescent="0.35">
      <c r="B22642" t="s">
        <v>21482</v>
      </c>
      <c r="C22642" t="s">
        <v>24415</v>
      </c>
      <c r="D22642" t="s">
        <v>9096</v>
      </c>
    </row>
    <row r="22643" spans="2:5" x14ac:dyDescent="0.35">
      <c r="B22643" t="s">
        <v>9083</v>
      </c>
      <c r="C22643" t="s">
        <v>24415</v>
      </c>
    </row>
    <row r="22644" spans="2:5" x14ac:dyDescent="0.35">
      <c r="B22644" t="s">
        <v>21182</v>
      </c>
      <c r="C22644" t="s">
        <v>24415</v>
      </c>
      <c r="D22644" t="s">
        <v>9096</v>
      </c>
    </row>
    <row r="22645" spans="2:5" x14ac:dyDescent="0.35">
      <c r="B22645" t="s">
        <v>21183</v>
      </c>
      <c r="C22645" t="s">
        <v>24415</v>
      </c>
      <c r="D22645" t="s">
        <v>9096</v>
      </c>
    </row>
    <row r="22646" spans="2:5" x14ac:dyDescent="0.35">
      <c r="B22646" t="s">
        <v>18963</v>
      </c>
      <c r="C22646" t="s">
        <v>24415</v>
      </c>
    </row>
    <row r="22647" spans="2:5" x14ac:dyDescent="0.35">
      <c r="B22647" t="s">
        <v>18964</v>
      </c>
      <c r="C22647" t="s">
        <v>24415</v>
      </c>
    </row>
    <row r="22648" spans="2:5" x14ac:dyDescent="0.35">
      <c r="B22648" t="s">
        <v>24662</v>
      </c>
      <c r="C22648" t="s">
        <v>24415</v>
      </c>
      <c r="D22648" t="s">
        <v>19725</v>
      </c>
    </row>
    <row r="22649" spans="2:5" x14ac:dyDescent="0.35">
      <c r="B22649" t="s">
        <v>23882</v>
      </c>
      <c r="C22649" t="s">
        <v>24415</v>
      </c>
      <c r="D22649" t="s">
        <v>23152</v>
      </c>
      <c r="E22649" t="s">
        <v>1032</v>
      </c>
    </row>
    <row r="22650" spans="2:5" x14ac:dyDescent="0.35">
      <c r="B22650" t="s">
        <v>24663</v>
      </c>
      <c r="C22650" t="s">
        <v>24415</v>
      </c>
    </row>
    <row r="22651" spans="2:5" x14ac:dyDescent="0.35">
      <c r="B22651" t="s">
        <v>7600</v>
      </c>
      <c r="C22651" t="s">
        <v>24415</v>
      </c>
      <c r="D22651" t="s">
        <v>8620</v>
      </c>
      <c r="E22651" t="s">
        <v>1028</v>
      </c>
    </row>
    <row r="22652" spans="2:5" x14ac:dyDescent="0.35">
      <c r="B22652" t="s">
        <v>19097</v>
      </c>
      <c r="C22652" t="s">
        <v>24415</v>
      </c>
      <c r="D22652" t="s">
        <v>20029</v>
      </c>
    </row>
    <row r="22653" spans="2:5" x14ac:dyDescent="0.35">
      <c r="B22653" t="s">
        <v>7601</v>
      </c>
      <c r="C22653" t="s">
        <v>24415</v>
      </c>
      <c r="D22653" t="s">
        <v>8621</v>
      </c>
    </row>
    <row r="22654" spans="2:5" x14ac:dyDescent="0.35">
      <c r="B22654" t="s">
        <v>7606</v>
      </c>
      <c r="C22654" t="s">
        <v>24415</v>
      </c>
      <c r="D22654" t="s">
        <v>8624</v>
      </c>
    </row>
    <row r="22655" spans="2:5" x14ac:dyDescent="0.35">
      <c r="B22655" t="s">
        <v>24664</v>
      </c>
      <c r="C22655" t="s">
        <v>24415</v>
      </c>
    </row>
    <row r="22656" spans="2:5" x14ac:dyDescent="0.35">
      <c r="B22656" t="s">
        <v>7614</v>
      </c>
      <c r="C22656" t="s">
        <v>24415</v>
      </c>
      <c r="D22656" t="s">
        <v>8626</v>
      </c>
      <c r="E22656" t="s">
        <v>4149</v>
      </c>
    </row>
    <row r="22657" spans="2:5" x14ac:dyDescent="0.35">
      <c r="B22657" t="s">
        <v>7620</v>
      </c>
      <c r="C22657" t="s">
        <v>24415</v>
      </c>
      <c r="D22657" t="s">
        <v>8631</v>
      </c>
      <c r="E22657" t="s">
        <v>1028</v>
      </c>
    </row>
    <row r="22658" spans="2:5" x14ac:dyDescent="0.35">
      <c r="B22658" t="s">
        <v>7621</v>
      </c>
      <c r="C22658" t="s">
        <v>24415</v>
      </c>
      <c r="D22658" t="s">
        <v>8631</v>
      </c>
      <c r="E22658" t="s">
        <v>1028</v>
      </c>
    </row>
    <row r="22659" spans="2:5" x14ac:dyDescent="0.35">
      <c r="B22659" t="s">
        <v>7622</v>
      </c>
      <c r="C22659" t="s">
        <v>24415</v>
      </c>
      <c r="D22659" t="s">
        <v>8631</v>
      </c>
      <c r="E22659" t="s">
        <v>1028</v>
      </c>
    </row>
    <row r="22660" spans="2:5" x14ac:dyDescent="0.35">
      <c r="B22660" t="s">
        <v>24665</v>
      </c>
      <c r="C22660" t="s">
        <v>24415</v>
      </c>
      <c r="D22660" t="s">
        <v>20033</v>
      </c>
    </row>
    <row r="22661" spans="2:5" x14ac:dyDescent="0.35">
      <c r="B22661" t="s">
        <v>24666</v>
      </c>
      <c r="C22661" t="s">
        <v>24415</v>
      </c>
      <c r="D22661" t="s">
        <v>9085</v>
      </c>
    </row>
    <row r="22662" spans="2:5" x14ac:dyDescent="0.35">
      <c r="B22662" t="s">
        <v>24380</v>
      </c>
      <c r="C22662" t="s">
        <v>24415</v>
      </c>
    </row>
    <row r="22663" spans="2:5" x14ac:dyDescent="0.35">
      <c r="B22663" t="s">
        <v>24667</v>
      </c>
      <c r="C22663" t="s">
        <v>24415</v>
      </c>
      <c r="D22663" t="s">
        <v>9088</v>
      </c>
    </row>
    <row r="22664" spans="2:5" x14ac:dyDescent="0.35">
      <c r="B22664" t="s">
        <v>24668</v>
      </c>
      <c r="C22664" t="s">
        <v>24415</v>
      </c>
      <c r="D22664" t="s">
        <v>9088</v>
      </c>
    </row>
    <row r="22665" spans="2:5" x14ac:dyDescent="0.35">
      <c r="B22665" t="s">
        <v>24669</v>
      </c>
      <c r="C22665" t="s">
        <v>24415</v>
      </c>
      <c r="D22665" t="s">
        <v>24670</v>
      </c>
      <c r="E22665" t="s">
        <v>1041</v>
      </c>
    </row>
    <row r="22666" spans="2:5" x14ac:dyDescent="0.35">
      <c r="B22666" t="s">
        <v>7645</v>
      </c>
      <c r="C22666" t="s">
        <v>24415</v>
      </c>
      <c r="D22666" t="s">
        <v>8637</v>
      </c>
      <c r="E22666" t="s">
        <v>1028</v>
      </c>
    </row>
    <row r="22667" spans="2:5" x14ac:dyDescent="0.35">
      <c r="B22667" t="s">
        <v>24671</v>
      </c>
      <c r="C22667" t="s">
        <v>24415</v>
      </c>
      <c r="D22667" t="s">
        <v>3510</v>
      </c>
      <c r="E22667" t="s">
        <v>1028</v>
      </c>
    </row>
    <row r="22668" spans="2:5" x14ac:dyDescent="0.35">
      <c r="B22668" t="s">
        <v>24672</v>
      </c>
      <c r="C22668" t="s">
        <v>24415</v>
      </c>
      <c r="D22668" t="s">
        <v>24673</v>
      </c>
      <c r="E22668" t="s">
        <v>1028</v>
      </c>
    </row>
    <row r="22669" spans="2:5" x14ac:dyDescent="0.35">
      <c r="B22669" t="s">
        <v>24674</v>
      </c>
      <c r="C22669" t="s">
        <v>24415</v>
      </c>
      <c r="D22669" t="s">
        <v>24673</v>
      </c>
      <c r="E22669" t="s">
        <v>1028</v>
      </c>
    </row>
    <row r="22670" spans="2:5" x14ac:dyDescent="0.35">
      <c r="B22670" t="s">
        <v>24675</v>
      </c>
      <c r="C22670" t="s">
        <v>24415</v>
      </c>
      <c r="D22670" t="s">
        <v>24676</v>
      </c>
    </row>
    <row r="22671" spans="2:5" x14ac:dyDescent="0.35">
      <c r="B22671" t="s">
        <v>24677</v>
      </c>
      <c r="C22671" t="s">
        <v>24415</v>
      </c>
      <c r="D22671" t="s">
        <v>24676</v>
      </c>
    </row>
    <row r="22672" spans="2:5" x14ac:dyDescent="0.35">
      <c r="B22672" t="s">
        <v>24678</v>
      </c>
      <c r="C22672" t="s">
        <v>24415</v>
      </c>
    </row>
    <row r="22673" spans="2:5" x14ac:dyDescent="0.35">
      <c r="B22673" t="s">
        <v>7649</v>
      </c>
      <c r="C22673" t="s">
        <v>24415</v>
      </c>
      <c r="D22673" t="s">
        <v>8639</v>
      </c>
    </row>
    <row r="22674" spans="2:5" x14ac:dyDescent="0.35">
      <c r="B22674" t="s">
        <v>7650</v>
      </c>
      <c r="C22674" t="s">
        <v>24415</v>
      </c>
      <c r="D22674" t="s">
        <v>8640</v>
      </c>
      <c r="E22674" t="s">
        <v>4149</v>
      </c>
    </row>
    <row r="22675" spans="2:5" x14ac:dyDescent="0.35">
      <c r="B22675" t="s">
        <v>24679</v>
      </c>
      <c r="C22675" t="s">
        <v>24415</v>
      </c>
      <c r="D22675" t="s">
        <v>21486</v>
      </c>
    </row>
    <row r="22676" spans="2:5" x14ac:dyDescent="0.35">
      <c r="B22676" t="s">
        <v>24680</v>
      </c>
      <c r="C22676" t="s">
        <v>24415</v>
      </c>
      <c r="D22676" t="s">
        <v>21486</v>
      </c>
    </row>
    <row r="22677" spans="2:5" x14ac:dyDescent="0.35">
      <c r="B22677" t="s">
        <v>7658</v>
      </c>
      <c r="C22677" t="s">
        <v>24415</v>
      </c>
      <c r="D22677" t="s">
        <v>8644</v>
      </c>
      <c r="E22677" t="s">
        <v>1046</v>
      </c>
    </row>
    <row r="22678" spans="2:5" x14ac:dyDescent="0.35">
      <c r="B22678" t="s">
        <v>7659</v>
      </c>
      <c r="C22678" t="s">
        <v>24415</v>
      </c>
      <c r="D22678" t="s">
        <v>8645</v>
      </c>
      <c r="E22678" t="s">
        <v>1032</v>
      </c>
    </row>
    <row r="22679" spans="2:5" x14ac:dyDescent="0.35">
      <c r="B22679" t="s">
        <v>7665</v>
      </c>
      <c r="C22679" t="s">
        <v>24415</v>
      </c>
      <c r="D22679" t="s">
        <v>8648</v>
      </c>
    </row>
    <row r="22680" spans="2:5" x14ac:dyDescent="0.35">
      <c r="B22680" t="s">
        <v>7666</v>
      </c>
      <c r="C22680" t="s">
        <v>24415</v>
      </c>
      <c r="D22680" t="s">
        <v>8648</v>
      </c>
    </row>
    <row r="22681" spans="2:5" x14ac:dyDescent="0.35">
      <c r="B22681" t="s">
        <v>7667</v>
      </c>
      <c r="C22681" t="s">
        <v>24415</v>
      </c>
      <c r="D22681" t="s">
        <v>8649</v>
      </c>
    </row>
    <row r="22682" spans="2:5" x14ac:dyDescent="0.35">
      <c r="B22682" t="s">
        <v>7669</v>
      </c>
      <c r="C22682" t="s">
        <v>24415</v>
      </c>
      <c r="D22682" t="s">
        <v>8650</v>
      </c>
    </row>
    <row r="22683" spans="2:5" x14ac:dyDescent="0.35">
      <c r="B22683" t="s">
        <v>7670</v>
      </c>
      <c r="C22683" t="s">
        <v>24415</v>
      </c>
      <c r="D22683" t="s">
        <v>8650</v>
      </c>
    </row>
    <row r="22684" spans="2:5" x14ac:dyDescent="0.35">
      <c r="B22684" t="s">
        <v>7671</v>
      </c>
      <c r="C22684" t="s">
        <v>24415</v>
      </c>
    </row>
    <row r="22685" spans="2:5" x14ac:dyDescent="0.35">
      <c r="B22685" t="s">
        <v>7672</v>
      </c>
      <c r="C22685" t="s">
        <v>24415</v>
      </c>
      <c r="D22685" t="s">
        <v>8650</v>
      </c>
    </row>
    <row r="22686" spans="2:5" x14ac:dyDescent="0.35">
      <c r="B22686" t="s">
        <v>7673</v>
      </c>
      <c r="C22686" t="s">
        <v>24415</v>
      </c>
    </row>
    <row r="22687" spans="2:5" x14ac:dyDescent="0.35">
      <c r="B22687" t="s">
        <v>7674</v>
      </c>
      <c r="C22687" t="s">
        <v>24415</v>
      </c>
    </row>
    <row r="22688" spans="2:5" x14ac:dyDescent="0.35">
      <c r="B22688" t="s">
        <v>7675</v>
      </c>
      <c r="C22688" t="s">
        <v>24415</v>
      </c>
    </row>
    <row r="22689" spans="2:5" x14ac:dyDescent="0.35">
      <c r="B22689" t="s">
        <v>7678</v>
      </c>
      <c r="C22689" t="s">
        <v>24415</v>
      </c>
      <c r="D22689" t="s">
        <v>8651</v>
      </c>
      <c r="E22689" t="s">
        <v>1050</v>
      </c>
    </row>
    <row r="22690" spans="2:5" x14ac:dyDescent="0.35">
      <c r="B22690" t="s">
        <v>7679</v>
      </c>
      <c r="C22690" t="s">
        <v>24415</v>
      </c>
      <c r="D22690" t="s">
        <v>8651</v>
      </c>
      <c r="E22690" t="s">
        <v>1050</v>
      </c>
    </row>
    <row r="22691" spans="2:5" x14ac:dyDescent="0.35">
      <c r="B22691" t="s">
        <v>7680</v>
      </c>
      <c r="C22691" t="s">
        <v>24415</v>
      </c>
      <c r="D22691" t="s">
        <v>8652</v>
      </c>
      <c r="E22691" t="s">
        <v>1041</v>
      </c>
    </row>
    <row r="22692" spans="2:5" x14ac:dyDescent="0.35">
      <c r="B22692" t="s">
        <v>7682</v>
      </c>
      <c r="C22692" t="s">
        <v>24415</v>
      </c>
      <c r="D22692" t="s">
        <v>8654</v>
      </c>
    </row>
    <row r="22693" spans="2:5" x14ac:dyDescent="0.35">
      <c r="B22693" t="s">
        <v>7684</v>
      </c>
      <c r="C22693" t="s">
        <v>24415</v>
      </c>
      <c r="D22693" t="s">
        <v>8655</v>
      </c>
      <c r="E22693" t="s">
        <v>1050</v>
      </c>
    </row>
    <row r="22694" spans="2:5" x14ac:dyDescent="0.35">
      <c r="B22694" t="s">
        <v>9097</v>
      </c>
      <c r="C22694" t="s">
        <v>24415</v>
      </c>
      <c r="D22694" t="s">
        <v>9096</v>
      </c>
    </row>
    <row r="22695" spans="2:5" x14ac:dyDescent="0.35">
      <c r="B22695" t="s">
        <v>7685</v>
      </c>
      <c r="C22695" t="s">
        <v>24415</v>
      </c>
      <c r="D22695" t="s">
        <v>5736</v>
      </c>
      <c r="E22695" t="s">
        <v>1028</v>
      </c>
    </row>
    <row r="22696" spans="2:5" x14ac:dyDescent="0.35">
      <c r="B22696" t="s">
        <v>7687</v>
      </c>
      <c r="C22696" t="s">
        <v>24415</v>
      </c>
      <c r="D22696" t="s">
        <v>5736</v>
      </c>
      <c r="E22696" t="s">
        <v>1028</v>
      </c>
    </row>
    <row r="22697" spans="2:5" x14ac:dyDescent="0.35">
      <c r="B22697" t="s">
        <v>7686</v>
      </c>
      <c r="C22697" t="s">
        <v>24415</v>
      </c>
      <c r="D22697" t="s">
        <v>5736</v>
      </c>
      <c r="E22697" t="s">
        <v>1028</v>
      </c>
    </row>
    <row r="22698" spans="2:5" x14ac:dyDescent="0.35">
      <c r="B22698" t="s">
        <v>7688</v>
      </c>
      <c r="C22698" t="s">
        <v>24415</v>
      </c>
      <c r="D22698" t="s">
        <v>8656</v>
      </c>
    </row>
    <row r="22699" spans="2:5" x14ac:dyDescent="0.35">
      <c r="B22699" t="s">
        <v>7689</v>
      </c>
      <c r="C22699" t="s">
        <v>24415</v>
      </c>
    </row>
    <row r="22700" spans="2:5" x14ac:dyDescent="0.35">
      <c r="B22700" t="s">
        <v>24681</v>
      </c>
      <c r="C22700" t="s">
        <v>24415</v>
      </c>
      <c r="D22700" t="s">
        <v>8657</v>
      </c>
      <c r="E22700" t="s">
        <v>1057</v>
      </c>
    </row>
    <row r="22701" spans="2:5" x14ac:dyDescent="0.35">
      <c r="B22701" t="s">
        <v>19170</v>
      </c>
      <c r="C22701" t="s">
        <v>24415</v>
      </c>
      <c r="D22701" t="s">
        <v>20039</v>
      </c>
    </row>
    <row r="22702" spans="2:5" x14ac:dyDescent="0.35">
      <c r="B22702" t="s">
        <v>24682</v>
      </c>
      <c r="C22702" t="s">
        <v>24415</v>
      </c>
      <c r="D22702" t="s">
        <v>21103</v>
      </c>
    </row>
    <row r="22703" spans="2:5" x14ac:dyDescent="0.35">
      <c r="B22703" t="s">
        <v>7700</v>
      </c>
      <c r="C22703" t="s">
        <v>24415</v>
      </c>
      <c r="D22703" t="s">
        <v>8658</v>
      </c>
      <c r="E22703" t="s">
        <v>1059</v>
      </c>
    </row>
    <row r="22704" spans="2:5" x14ac:dyDescent="0.35">
      <c r="B22704" t="s">
        <v>23908</v>
      </c>
      <c r="C22704" t="s">
        <v>24415</v>
      </c>
      <c r="D22704" t="s">
        <v>23909</v>
      </c>
    </row>
    <row r="22705" spans="2:5" x14ac:dyDescent="0.35">
      <c r="B22705" t="s">
        <v>24683</v>
      </c>
      <c r="C22705" t="s">
        <v>24415</v>
      </c>
      <c r="D22705" t="s">
        <v>4026</v>
      </c>
      <c r="E22705" t="s">
        <v>1048</v>
      </c>
    </row>
    <row r="22706" spans="2:5" x14ac:dyDescent="0.35">
      <c r="B22706" t="s">
        <v>7703</v>
      </c>
      <c r="C22706" t="s">
        <v>24415</v>
      </c>
      <c r="D22706" t="s">
        <v>8660</v>
      </c>
      <c r="E22706" t="s">
        <v>1050</v>
      </c>
    </row>
    <row r="22707" spans="2:5" x14ac:dyDescent="0.35">
      <c r="B22707" t="s">
        <v>7707</v>
      </c>
      <c r="C22707" t="s">
        <v>24415</v>
      </c>
      <c r="D22707" t="s">
        <v>8663</v>
      </c>
      <c r="E22707" t="s">
        <v>1028</v>
      </c>
    </row>
    <row r="22708" spans="2:5" x14ac:dyDescent="0.35">
      <c r="B22708" t="s">
        <v>24684</v>
      </c>
      <c r="C22708" t="s">
        <v>24415</v>
      </c>
      <c r="D22708" t="s">
        <v>8663</v>
      </c>
      <c r="E22708" t="s">
        <v>1028</v>
      </c>
    </row>
    <row r="22709" spans="2:5" x14ac:dyDescent="0.35">
      <c r="B22709" t="s">
        <v>7709</v>
      </c>
      <c r="C22709" t="s">
        <v>24415</v>
      </c>
      <c r="D22709" t="s">
        <v>8663</v>
      </c>
      <c r="E22709" t="s">
        <v>1028</v>
      </c>
    </row>
    <row r="22710" spans="2:5" x14ac:dyDescent="0.35">
      <c r="B22710" t="s">
        <v>24685</v>
      </c>
      <c r="C22710" t="s">
        <v>24415</v>
      </c>
      <c r="D22710" t="s">
        <v>8663</v>
      </c>
      <c r="E22710" t="s">
        <v>1028</v>
      </c>
    </row>
    <row r="22711" spans="2:5" x14ac:dyDescent="0.35">
      <c r="B22711" t="s">
        <v>24686</v>
      </c>
      <c r="C22711" t="s">
        <v>24415</v>
      </c>
      <c r="D22711" t="s">
        <v>8663</v>
      </c>
      <c r="E22711" t="s">
        <v>1028</v>
      </c>
    </row>
    <row r="22712" spans="2:5" x14ac:dyDescent="0.35">
      <c r="B22712" t="s">
        <v>24687</v>
      </c>
      <c r="C22712" t="s">
        <v>24415</v>
      </c>
      <c r="D22712" t="s">
        <v>8663</v>
      </c>
      <c r="E22712" t="s">
        <v>1028</v>
      </c>
    </row>
    <row r="22713" spans="2:5" x14ac:dyDescent="0.35">
      <c r="B22713" t="s">
        <v>24688</v>
      </c>
      <c r="C22713" t="s">
        <v>24415</v>
      </c>
      <c r="D22713" t="s">
        <v>8663</v>
      </c>
      <c r="E22713" t="s">
        <v>1028</v>
      </c>
    </row>
    <row r="22714" spans="2:5" x14ac:dyDescent="0.35">
      <c r="B22714" t="s">
        <v>7710</v>
      </c>
      <c r="C22714" t="s">
        <v>24415</v>
      </c>
    </row>
    <row r="22715" spans="2:5" x14ac:dyDescent="0.35">
      <c r="B22715" t="s">
        <v>7711</v>
      </c>
      <c r="C22715" t="s">
        <v>24415</v>
      </c>
      <c r="D22715" t="s">
        <v>8663</v>
      </c>
      <c r="E22715" t="s">
        <v>1028</v>
      </c>
    </row>
    <row r="22716" spans="2:5" x14ac:dyDescent="0.35">
      <c r="B22716" t="s">
        <v>24689</v>
      </c>
      <c r="C22716" t="s">
        <v>24415</v>
      </c>
      <c r="D22716" t="s">
        <v>8663</v>
      </c>
      <c r="E22716" t="s">
        <v>1028</v>
      </c>
    </row>
    <row r="22717" spans="2:5" x14ac:dyDescent="0.35">
      <c r="B22717" t="s">
        <v>7712</v>
      </c>
      <c r="C22717" t="s">
        <v>24415</v>
      </c>
      <c r="D22717" t="s">
        <v>8663</v>
      </c>
      <c r="E22717" t="s">
        <v>1028</v>
      </c>
    </row>
    <row r="22718" spans="2:5" x14ac:dyDescent="0.35">
      <c r="B22718" t="s">
        <v>7714</v>
      </c>
      <c r="C22718" t="s">
        <v>24415</v>
      </c>
    </row>
    <row r="22719" spans="2:5" x14ac:dyDescent="0.35">
      <c r="B22719" t="s">
        <v>5779</v>
      </c>
      <c r="C22719" t="s">
        <v>24415</v>
      </c>
      <c r="D22719" t="s">
        <v>5780</v>
      </c>
      <c r="E22719" t="s">
        <v>1032</v>
      </c>
    </row>
    <row r="22720" spans="2:5" x14ac:dyDescent="0.35">
      <c r="B22720" t="s">
        <v>7716</v>
      </c>
      <c r="C22720" t="s">
        <v>24415</v>
      </c>
      <c r="D22720" t="s">
        <v>5780</v>
      </c>
      <c r="E22720" t="s">
        <v>1032</v>
      </c>
    </row>
    <row r="22721" spans="2:5" x14ac:dyDescent="0.35">
      <c r="B22721" t="s">
        <v>7717</v>
      </c>
      <c r="C22721" t="s">
        <v>24415</v>
      </c>
    </row>
    <row r="22722" spans="2:5" x14ac:dyDescent="0.35">
      <c r="B22722" t="s">
        <v>7718</v>
      </c>
      <c r="C22722" t="s">
        <v>24415</v>
      </c>
      <c r="D22722" t="s">
        <v>8665</v>
      </c>
    </row>
    <row r="22723" spans="2:5" x14ac:dyDescent="0.35">
      <c r="B22723" t="s">
        <v>23919</v>
      </c>
      <c r="C22723" t="s">
        <v>24415</v>
      </c>
      <c r="D22723" t="s">
        <v>23918</v>
      </c>
      <c r="E22723" t="s">
        <v>1059</v>
      </c>
    </row>
    <row r="22724" spans="2:5" x14ac:dyDescent="0.35">
      <c r="B22724" t="s">
        <v>7729</v>
      </c>
      <c r="C22724" t="s">
        <v>24415</v>
      </c>
      <c r="D22724" t="s">
        <v>8671</v>
      </c>
      <c r="E22724" t="s">
        <v>1028</v>
      </c>
    </row>
    <row r="22725" spans="2:5" x14ac:dyDescent="0.35">
      <c r="B22725" t="s">
        <v>7731</v>
      </c>
      <c r="C22725" t="s">
        <v>24415</v>
      </c>
      <c r="D22725" t="s">
        <v>8671</v>
      </c>
      <c r="E22725" t="s">
        <v>1028</v>
      </c>
    </row>
    <row r="22726" spans="2:5" x14ac:dyDescent="0.35">
      <c r="B22726" t="s">
        <v>7732</v>
      </c>
      <c r="C22726" t="s">
        <v>24415</v>
      </c>
      <c r="D22726" t="s">
        <v>8671</v>
      </c>
      <c r="E22726" t="s">
        <v>1028</v>
      </c>
    </row>
    <row r="22727" spans="2:5" x14ac:dyDescent="0.35">
      <c r="B22727" t="s">
        <v>7733</v>
      </c>
      <c r="C22727" t="s">
        <v>24415</v>
      </c>
      <c r="D22727" t="s">
        <v>8671</v>
      </c>
      <c r="E22727" t="s">
        <v>1028</v>
      </c>
    </row>
    <row r="22728" spans="2:5" x14ac:dyDescent="0.35">
      <c r="B22728" t="s">
        <v>7735</v>
      </c>
      <c r="C22728" t="s">
        <v>24415</v>
      </c>
      <c r="D22728" t="s">
        <v>8673</v>
      </c>
      <c r="E22728" t="s">
        <v>1028</v>
      </c>
    </row>
    <row r="22729" spans="2:5" x14ac:dyDescent="0.35">
      <c r="B22729" t="s">
        <v>7736</v>
      </c>
      <c r="C22729" t="s">
        <v>24415</v>
      </c>
      <c r="D22729" t="s">
        <v>8674</v>
      </c>
      <c r="E22729" t="s">
        <v>4149</v>
      </c>
    </row>
    <row r="22730" spans="2:5" x14ac:dyDescent="0.35">
      <c r="B22730" t="s">
        <v>7737</v>
      </c>
      <c r="C22730" t="s">
        <v>24415</v>
      </c>
      <c r="D22730" t="s">
        <v>8674</v>
      </c>
      <c r="E22730" t="s">
        <v>4149</v>
      </c>
    </row>
    <row r="22731" spans="2:5" x14ac:dyDescent="0.35">
      <c r="B22731" t="s">
        <v>7738</v>
      </c>
      <c r="C22731" t="s">
        <v>24415</v>
      </c>
      <c r="D22731" t="s">
        <v>8674</v>
      </c>
      <c r="E22731" t="s">
        <v>4149</v>
      </c>
    </row>
    <row r="22732" spans="2:5" x14ac:dyDescent="0.35">
      <c r="B22732" t="s">
        <v>7739</v>
      </c>
      <c r="C22732" t="s">
        <v>24415</v>
      </c>
      <c r="D22732" t="s">
        <v>8674</v>
      </c>
      <c r="E22732" t="s">
        <v>4149</v>
      </c>
    </row>
    <row r="22733" spans="2:5" x14ac:dyDescent="0.35">
      <c r="B22733" t="s">
        <v>7740</v>
      </c>
      <c r="C22733" t="s">
        <v>24415</v>
      </c>
      <c r="D22733" t="s">
        <v>8674</v>
      </c>
      <c r="E22733" t="s">
        <v>4149</v>
      </c>
    </row>
    <row r="22734" spans="2:5" x14ac:dyDescent="0.35">
      <c r="B22734" t="s">
        <v>7741</v>
      </c>
      <c r="C22734" t="s">
        <v>24415</v>
      </c>
      <c r="D22734" t="s">
        <v>8674</v>
      </c>
      <c r="E22734" t="s">
        <v>4149</v>
      </c>
    </row>
    <row r="22735" spans="2:5" x14ac:dyDescent="0.35">
      <c r="B22735" t="s">
        <v>7745</v>
      </c>
      <c r="C22735" t="s">
        <v>24415</v>
      </c>
      <c r="D22735" t="s">
        <v>8676</v>
      </c>
    </row>
    <row r="22736" spans="2:5" x14ac:dyDescent="0.35">
      <c r="B22736" t="s">
        <v>7746</v>
      </c>
      <c r="C22736" t="s">
        <v>24415</v>
      </c>
      <c r="D22736" t="s">
        <v>8675</v>
      </c>
    </row>
    <row r="22737" spans="2:5" x14ac:dyDescent="0.35">
      <c r="B22737" t="s">
        <v>7748</v>
      </c>
      <c r="C22737" t="s">
        <v>24415</v>
      </c>
      <c r="D22737" t="s">
        <v>8675</v>
      </c>
    </row>
    <row r="22738" spans="2:5" x14ac:dyDescent="0.35">
      <c r="B22738" t="s">
        <v>7756</v>
      </c>
      <c r="C22738" t="s">
        <v>24415</v>
      </c>
      <c r="D22738" t="s">
        <v>8678</v>
      </c>
      <c r="E22738" t="s">
        <v>1028</v>
      </c>
    </row>
    <row r="22739" spans="2:5" x14ac:dyDescent="0.35">
      <c r="B22739" t="s">
        <v>7755</v>
      </c>
      <c r="C22739" t="s">
        <v>24415</v>
      </c>
      <c r="D22739" t="s">
        <v>8678</v>
      </c>
      <c r="E22739" t="s">
        <v>1028</v>
      </c>
    </row>
    <row r="22740" spans="2:5" x14ac:dyDescent="0.35">
      <c r="B22740" t="s">
        <v>7761</v>
      </c>
      <c r="C22740" t="s">
        <v>24415</v>
      </c>
      <c r="D22740" t="s">
        <v>8681</v>
      </c>
      <c r="E22740" t="s">
        <v>1041</v>
      </c>
    </row>
    <row r="22741" spans="2:5" x14ac:dyDescent="0.35">
      <c r="B22741" t="s">
        <v>7762</v>
      </c>
      <c r="C22741" t="s">
        <v>24415</v>
      </c>
      <c r="D22741" t="s">
        <v>8682</v>
      </c>
      <c r="E22741" t="s">
        <v>1028</v>
      </c>
    </row>
    <row r="22742" spans="2:5" x14ac:dyDescent="0.35">
      <c r="B22742" t="s">
        <v>24690</v>
      </c>
      <c r="C22742" t="s">
        <v>24415</v>
      </c>
      <c r="D22742" t="s">
        <v>4147</v>
      </c>
    </row>
    <row r="22743" spans="2:5" x14ac:dyDescent="0.35">
      <c r="B22743" t="s">
        <v>24691</v>
      </c>
      <c r="C22743" t="s">
        <v>24415</v>
      </c>
      <c r="D22743" t="s">
        <v>4147</v>
      </c>
    </row>
    <row r="22744" spans="2:5" x14ac:dyDescent="0.35">
      <c r="B22744" t="s">
        <v>24692</v>
      </c>
      <c r="C22744" t="s">
        <v>24415</v>
      </c>
      <c r="D22744" t="s">
        <v>4147</v>
      </c>
    </row>
    <row r="22745" spans="2:5" x14ac:dyDescent="0.35">
      <c r="B22745" t="s">
        <v>7766</v>
      </c>
      <c r="C22745" t="s">
        <v>24415</v>
      </c>
      <c r="D22745" t="s">
        <v>4147</v>
      </c>
    </row>
    <row r="22746" spans="2:5" x14ac:dyDescent="0.35">
      <c r="B22746" t="s">
        <v>7774</v>
      </c>
      <c r="C22746" t="s">
        <v>24415</v>
      </c>
    </row>
    <row r="22747" spans="2:5" x14ac:dyDescent="0.35">
      <c r="B22747" t="s">
        <v>7775</v>
      </c>
      <c r="C22747" t="s">
        <v>24415</v>
      </c>
      <c r="D22747" t="s">
        <v>8690</v>
      </c>
      <c r="E22747" t="s">
        <v>1028</v>
      </c>
    </row>
    <row r="22748" spans="2:5" x14ac:dyDescent="0.35">
      <c r="B22748" t="s">
        <v>24693</v>
      </c>
      <c r="C22748" t="s">
        <v>24415</v>
      </c>
      <c r="D22748" t="s">
        <v>3063</v>
      </c>
      <c r="E22748" t="s">
        <v>1057</v>
      </c>
    </row>
    <row r="22749" spans="2:5" x14ac:dyDescent="0.35">
      <c r="B22749" t="s">
        <v>24694</v>
      </c>
      <c r="C22749" t="s">
        <v>24415</v>
      </c>
      <c r="D22749" t="s">
        <v>3063</v>
      </c>
      <c r="E22749" t="s">
        <v>1057</v>
      </c>
    </row>
    <row r="22750" spans="2:5" x14ac:dyDescent="0.35">
      <c r="B22750" t="s">
        <v>3001</v>
      </c>
      <c r="C22750" t="s">
        <v>24415</v>
      </c>
    </row>
    <row r="22751" spans="2:5" x14ac:dyDescent="0.35">
      <c r="B22751" t="s">
        <v>21492</v>
      </c>
      <c r="C22751" t="s">
        <v>24415</v>
      </c>
      <c r="D22751" t="s">
        <v>21191</v>
      </c>
    </row>
    <row r="22752" spans="2:5" x14ac:dyDescent="0.35">
      <c r="B22752" t="s">
        <v>24387</v>
      </c>
      <c r="C22752" t="s">
        <v>24415</v>
      </c>
      <c r="D22752" t="s">
        <v>21191</v>
      </c>
    </row>
    <row r="22753" spans="2:5" x14ac:dyDescent="0.35">
      <c r="B22753" t="s">
        <v>24392</v>
      </c>
      <c r="C22753" t="s">
        <v>24415</v>
      </c>
      <c r="D22753" t="s">
        <v>21191</v>
      </c>
    </row>
    <row r="22754" spans="2:5" x14ac:dyDescent="0.35">
      <c r="B22754" t="s">
        <v>21493</v>
      </c>
      <c r="C22754" t="s">
        <v>24415</v>
      </c>
      <c r="D22754" t="s">
        <v>21191</v>
      </c>
    </row>
    <row r="22755" spans="2:5" x14ac:dyDescent="0.35">
      <c r="B22755" t="s">
        <v>24400</v>
      </c>
      <c r="C22755" t="s">
        <v>24415</v>
      </c>
      <c r="D22755" t="s">
        <v>21191</v>
      </c>
    </row>
    <row r="22756" spans="2:5" x14ac:dyDescent="0.35">
      <c r="B22756" t="s">
        <v>24401</v>
      </c>
      <c r="C22756" t="s">
        <v>24415</v>
      </c>
      <c r="D22756" t="s">
        <v>21191</v>
      </c>
    </row>
    <row r="22757" spans="2:5" x14ac:dyDescent="0.35">
      <c r="B22757" t="s">
        <v>24695</v>
      </c>
      <c r="C22757" t="s">
        <v>24415</v>
      </c>
      <c r="D22757" t="s">
        <v>21191</v>
      </c>
    </row>
    <row r="22758" spans="2:5" x14ac:dyDescent="0.35">
      <c r="B22758" t="s">
        <v>24696</v>
      </c>
      <c r="C22758" t="s">
        <v>24415</v>
      </c>
      <c r="D22758" t="s">
        <v>3761</v>
      </c>
      <c r="E22758" t="s">
        <v>1041</v>
      </c>
    </row>
    <row r="22759" spans="2:5" x14ac:dyDescent="0.35">
      <c r="B22759" t="s">
        <v>7801</v>
      </c>
      <c r="C22759" t="s">
        <v>24415</v>
      </c>
      <c r="D22759" t="s">
        <v>4147</v>
      </c>
    </row>
    <row r="22760" spans="2:5" x14ac:dyDescent="0.35">
      <c r="B22760" t="s">
        <v>7802</v>
      </c>
      <c r="C22760" t="s">
        <v>24415</v>
      </c>
      <c r="D22760" t="s">
        <v>4147</v>
      </c>
    </row>
    <row r="22761" spans="2:5" x14ac:dyDescent="0.35">
      <c r="B22761" t="s">
        <v>7803</v>
      </c>
      <c r="C22761" t="s">
        <v>24415</v>
      </c>
      <c r="D22761" t="s">
        <v>4147</v>
      </c>
    </row>
    <row r="22762" spans="2:5" x14ac:dyDescent="0.35">
      <c r="B22762" t="s">
        <v>19307</v>
      </c>
      <c r="C22762" t="s">
        <v>24415</v>
      </c>
      <c r="D22762" t="s">
        <v>4147</v>
      </c>
    </row>
    <row r="22763" spans="2:5" x14ac:dyDescent="0.35">
      <c r="B22763" t="s">
        <v>7816</v>
      </c>
      <c r="C22763" t="s">
        <v>24415</v>
      </c>
      <c r="D22763" t="s">
        <v>8703</v>
      </c>
      <c r="E22763" t="s">
        <v>1057</v>
      </c>
    </row>
    <row r="22764" spans="2:5" x14ac:dyDescent="0.35">
      <c r="B22764" t="s">
        <v>7822</v>
      </c>
      <c r="C22764" t="s">
        <v>24415</v>
      </c>
      <c r="D22764" t="s">
        <v>8708</v>
      </c>
      <c r="E22764" t="s">
        <v>1041</v>
      </c>
    </row>
    <row r="22765" spans="2:5" x14ac:dyDescent="0.35">
      <c r="B22765" t="s">
        <v>7823</v>
      </c>
      <c r="C22765" t="s">
        <v>24415</v>
      </c>
      <c r="D22765" t="s">
        <v>8708</v>
      </c>
      <c r="E22765" t="s">
        <v>1041</v>
      </c>
    </row>
    <row r="22766" spans="2:5" x14ac:dyDescent="0.35">
      <c r="B22766" t="s">
        <v>7824</v>
      </c>
      <c r="C22766" t="s">
        <v>24415</v>
      </c>
      <c r="D22766" t="s">
        <v>8708</v>
      </c>
      <c r="E22766" t="s">
        <v>1041</v>
      </c>
    </row>
    <row r="22767" spans="2:5" x14ac:dyDescent="0.35">
      <c r="B22767" t="s">
        <v>7825</v>
      </c>
      <c r="C22767" t="s">
        <v>24415</v>
      </c>
      <c r="D22767" t="s">
        <v>8708</v>
      </c>
      <c r="E22767" t="s">
        <v>1041</v>
      </c>
    </row>
    <row r="22768" spans="2:5" x14ac:dyDescent="0.35">
      <c r="B22768" t="s">
        <v>7833</v>
      </c>
      <c r="C22768" t="s">
        <v>24415</v>
      </c>
    </row>
    <row r="22769" spans="2:5" x14ac:dyDescent="0.35">
      <c r="B22769" t="s">
        <v>7834</v>
      </c>
      <c r="C22769" t="s">
        <v>24415</v>
      </c>
      <c r="D22769" t="s">
        <v>8711</v>
      </c>
    </row>
    <row r="22770" spans="2:5" x14ac:dyDescent="0.35">
      <c r="B22770" t="s">
        <v>7840</v>
      </c>
      <c r="C22770" t="s">
        <v>24415</v>
      </c>
      <c r="D22770" t="s">
        <v>8715</v>
      </c>
    </row>
    <row r="22771" spans="2:5" x14ac:dyDescent="0.35">
      <c r="B22771" t="s">
        <v>7846</v>
      </c>
      <c r="C22771" t="s">
        <v>24415</v>
      </c>
      <c r="D22771" t="s">
        <v>8718</v>
      </c>
      <c r="E22771" t="s">
        <v>1057</v>
      </c>
    </row>
    <row r="22772" spans="2:5" x14ac:dyDescent="0.35">
      <c r="B22772" t="s">
        <v>9110</v>
      </c>
      <c r="C22772" t="s">
        <v>24415</v>
      </c>
      <c r="D22772" t="s">
        <v>9111</v>
      </c>
    </row>
    <row r="22773" spans="2:5" x14ac:dyDescent="0.35">
      <c r="B22773" t="s">
        <v>9112</v>
      </c>
      <c r="C22773" t="s">
        <v>24415</v>
      </c>
      <c r="D22773" t="s">
        <v>9111</v>
      </c>
    </row>
    <row r="22774" spans="2:5" x14ac:dyDescent="0.35">
      <c r="B22774" t="s">
        <v>21195</v>
      </c>
      <c r="C22774" t="s">
        <v>24415</v>
      </c>
      <c r="D22774" t="s">
        <v>9114</v>
      </c>
    </row>
    <row r="22775" spans="2:5" x14ac:dyDescent="0.35">
      <c r="B22775" t="s">
        <v>19374</v>
      </c>
      <c r="C22775" t="s">
        <v>24415</v>
      </c>
      <c r="D22775" t="s">
        <v>9114</v>
      </c>
    </row>
    <row r="22776" spans="2:5" x14ac:dyDescent="0.35">
      <c r="B22776" t="s">
        <v>19375</v>
      </c>
      <c r="C22776" t="s">
        <v>24415</v>
      </c>
      <c r="D22776" t="s">
        <v>9114</v>
      </c>
    </row>
    <row r="22777" spans="2:5" x14ac:dyDescent="0.35">
      <c r="B22777" t="s">
        <v>19376</v>
      </c>
      <c r="C22777" t="s">
        <v>24415</v>
      </c>
      <c r="D22777" t="s">
        <v>9114</v>
      </c>
    </row>
    <row r="22778" spans="2:5" x14ac:dyDescent="0.35">
      <c r="B22778" t="s">
        <v>7854</v>
      </c>
      <c r="C22778" t="s">
        <v>24415</v>
      </c>
      <c r="D22778" t="s">
        <v>8723</v>
      </c>
    </row>
    <row r="22779" spans="2:5" x14ac:dyDescent="0.35">
      <c r="B22779" t="s">
        <v>7857</v>
      </c>
      <c r="C22779" t="s">
        <v>24415</v>
      </c>
      <c r="D22779" t="s">
        <v>8724</v>
      </c>
      <c r="E22779" t="s">
        <v>1028</v>
      </c>
    </row>
    <row r="22780" spans="2:5" x14ac:dyDescent="0.35">
      <c r="B22780" t="s">
        <v>7860</v>
      </c>
      <c r="C22780" t="s">
        <v>24415</v>
      </c>
      <c r="D22780" t="s">
        <v>8725</v>
      </c>
      <c r="E22780" t="s">
        <v>1057</v>
      </c>
    </row>
    <row r="22781" spans="2:5" x14ac:dyDescent="0.35">
      <c r="B22781" t="s">
        <v>7861</v>
      </c>
      <c r="C22781" t="s">
        <v>24415</v>
      </c>
      <c r="D22781" t="s">
        <v>1762</v>
      </c>
      <c r="E22781" t="s">
        <v>1028</v>
      </c>
    </row>
    <row r="22782" spans="2:5" x14ac:dyDescent="0.35">
      <c r="B22782" t="s">
        <v>7862</v>
      </c>
      <c r="C22782" t="s">
        <v>24415</v>
      </c>
      <c r="D22782" t="s">
        <v>6182</v>
      </c>
      <c r="E22782" t="s">
        <v>1028</v>
      </c>
    </row>
    <row r="22783" spans="2:5" x14ac:dyDescent="0.35">
      <c r="B22783" t="s">
        <v>7864</v>
      </c>
      <c r="C22783" t="s">
        <v>24415</v>
      </c>
      <c r="D22783" t="s">
        <v>6182</v>
      </c>
      <c r="E22783" t="s">
        <v>1028</v>
      </c>
    </row>
    <row r="22784" spans="2:5" x14ac:dyDescent="0.35">
      <c r="B22784" t="s">
        <v>7865</v>
      </c>
      <c r="C22784" t="s">
        <v>24415</v>
      </c>
      <c r="D22784" t="s">
        <v>8727</v>
      </c>
      <c r="E22784" t="s">
        <v>1028</v>
      </c>
    </row>
    <row r="22785" spans="2:5" x14ac:dyDescent="0.35">
      <c r="B22785" t="s">
        <v>7866</v>
      </c>
      <c r="C22785" t="s">
        <v>24415</v>
      </c>
      <c r="D22785" t="s">
        <v>6182</v>
      </c>
      <c r="E22785" t="s">
        <v>1028</v>
      </c>
    </row>
    <row r="22786" spans="2:5" x14ac:dyDescent="0.35">
      <c r="B22786" t="s">
        <v>7868</v>
      </c>
      <c r="C22786" t="s">
        <v>24415</v>
      </c>
      <c r="D22786" t="s">
        <v>8728</v>
      </c>
      <c r="E22786" t="s">
        <v>1028</v>
      </c>
    </row>
    <row r="22787" spans="2:5" x14ac:dyDescent="0.35">
      <c r="B22787" t="s">
        <v>7870</v>
      </c>
      <c r="C22787" t="s">
        <v>24415</v>
      </c>
      <c r="D22787" t="s">
        <v>6182</v>
      </c>
      <c r="E22787" t="s">
        <v>1028</v>
      </c>
    </row>
    <row r="22788" spans="2:5" x14ac:dyDescent="0.35">
      <c r="B22788" t="s">
        <v>9118</v>
      </c>
      <c r="C22788" t="s">
        <v>24415</v>
      </c>
      <c r="D22788" t="s">
        <v>9119</v>
      </c>
    </row>
    <row r="22789" spans="2:5" x14ac:dyDescent="0.35">
      <c r="B22789" t="s">
        <v>9120</v>
      </c>
      <c r="C22789" t="s">
        <v>24415</v>
      </c>
      <c r="D22789" t="s">
        <v>9119</v>
      </c>
    </row>
    <row r="22790" spans="2:5" x14ac:dyDescent="0.35">
      <c r="B22790" t="s">
        <v>9121</v>
      </c>
      <c r="C22790" t="s">
        <v>24415</v>
      </c>
      <c r="D22790" t="s">
        <v>9119</v>
      </c>
    </row>
    <row r="22791" spans="2:5" x14ac:dyDescent="0.35">
      <c r="B22791" t="s">
        <v>9122</v>
      </c>
      <c r="C22791" t="s">
        <v>24415</v>
      </c>
      <c r="D22791" t="s">
        <v>9119</v>
      </c>
    </row>
    <row r="22792" spans="2:5" x14ac:dyDescent="0.35">
      <c r="B22792" t="s">
        <v>9124</v>
      </c>
      <c r="C22792" t="s">
        <v>24415</v>
      </c>
      <c r="D22792" t="s">
        <v>9119</v>
      </c>
    </row>
    <row r="22793" spans="2:5" x14ac:dyDescent="0.35">
      <c r="B22793" t="s">
        <v>9125</v>
      </c>
      <c r="C22793" t="s">
        <v>24415</v>
      </c>
      <c r="D22793" t="s">
        <v>9119</v>
      </c>
    </row>
    <row r="22794" spans="2:5" x14ac:dyDescent="0.35">
      <c r="B22794" t="s">
        <v>9127</v>
      </c>
      <c r="C22794" t="s">
        <v>24415</v>
      </c>
      <c r="D22794" t="s">
        <v>9119</v>
      </c>
    </row>
    <row r="22795" spans="2:5" x14ac:dyDescent="0.35">
      <c r="B22795" t="s">
        <v>9128</v>
      </c>
      <c r="C22795" t="s">
        <v>24415</v>
      </c>
      <c r="D22795" t="s">
        <v>9119</v>
      </c>
    </row>
    <row r="22796" spans="2:5" x14ac:dyDescent="0.35">
      <c r="B22796" t="s">
        <v>21500</v>
      </c>
      <c r="C22796" t="s">
        <v>24415</v>
      </c>
      <c r="D22796" t="s">
        <v>9119</v>
      </c>
    </row>
    <row r="22797" spans="2:5" x14ac:dyDescent="0.35">
      <c r="B22797" t="s">
        <v>7881</v>
      </c>
      <c r="C22797" t="s">
        <v>24415</v>
      </c>
      <c r="D22797" t="s">
        <v>8732</v>
      </c>
      <c r="E22797" t="s">
        <v>1028</v>
      </c>
    </row>
    <row r="22798" spans="2:5" x14ac:dyDescent="0.35">
      <c r="B22798" t="s">
        <v>24697</v>
      </c>
      <c r="C22798" t="s">
        <v>24415</v>
      </c>
      <c r="D22798" t="s">
        <v>8732</v>
      </c>
      <c r="E22798" t="s">
        <v>1028</v>
      </c>
    </row>
    <row r="22799" spans="2:5" x14ac:dyDescent="0.35">
      <c r="B22799" t="s">
        <v>24698</v>
      </c>
      <c r="C22799" t="s">
        <v>24415</v>
      </c>
    </row>
    <row r="22800" spans="2:5" x14ac:dyDescent="0.35">
      <c r="B22800" t="s">
        <v>9132</v>
      </c>
      <c r="C22800" t="s">
        <v>24415</v>
      </c>
      <c r="D22800" t="s">
        <v>9133</v>
      </c>
    </row>
    <row r="22801" spans="2:5" x14ac:dyDescent="0.35">
      <c r="B22801" t="s">
        <v>21502</v>
      </c>
      <c r="C22801" t="s">
        <v>24415</v>
      </c>
      <c r="D22801" t="s">
        <v>9133</v>
      </c>
    </row>
    <row r="22802" spans="2:5" x14ac:dyDescent="0.35">
      <c r="B22802" t="s">
        <v>21503</v>
      </c>
      <c r="C22802" t="s">
        <v>24415</v>
      </c>
      <c r="D22802" t="s">
        <v>9133</v>
      </c>
    </row>
    <row r="22803" spans="2:5" x14ac:dyDescent="0.35">
      <c r="B22803" t="s">
        <v>21504</v>
      </c>
      <c r="C22803" t="s">
        <v>24415</v>
      </c>
      <c r="D22803" t="s">
        <v>9133</v>
      </c>
    </row>
    <row r="22804" spans="2:5" x14ac:dyDescent="0.35">
      <c r="B22804" t="s">
        <v>1486</v>
      </c>
      <c r="C22804" t="s">
        <v>24415</v>
      </c>
    </row>
    <row r="22805" spans="2:5" x14ac:dyDescent="0.35">
      <c r="B22805" t="s">
        <v>24699</v>
      </c>
      <c r="C22805" t="s">
        <v>24415</v>
      </c>
      <c r="D22805" t="s">
        <v>4038</v>
      </c>
      <c r="E22805" t="s">
        <v>1048</v>
      </c>
    </row>
    <row r="22806" spans="2:5" x14ac:dyDescent="0.35">
      <c r="B22806" t="s">
        <v>24700</v>
      </c>
      <c r="C22806" t="s">
        <v>24415</v>
      </c>
      <c r="D22806" t="s">
        <v>9137</v>
      </c>
    </row>
    <row r="22807" spans="2:5" x14ac:dyDescent="0.35">
      <c r="B22807" t="s">
        <v>24701</v>
      </c>
      <c r="C22807" t="s">
        <v>24415</v>
      </c>
      <c r="D22807" t="s">
        <v>9137</v>
      </c>
    </row>
    <row r="22808" spans="2:5" x14ac:dyDescent="0.35">
      <c r="B22808" t="s">
        <v>23963</v>
      </c>
      <c r="C22808" t="s">
        <v>24415</v>
      </c>
      <c r="D22808" t="s">
        <v>23962</v>
      </c>
      <c r="E22808" t="s">
        <v>1048</v>
      </c>
    </row>
    <row r="22809" spans="2:5" x14ac:dyDescent="0.35">
      <c r="B22809" t="s">
        <v>24702</v>
      </c>
      <c r="C22809" t="s">
        <v>24415</v>
      </c>
      <c r="D22809" t="s">
        <v>4041</v>
      </c>
      <c r="E22809" t="s">
        <v>1048</v>
      </c>
    </row>
    <row r="22810" spans="2:5" x14ac:dyDescent="0.35">
      <c r="B22810" t="s">
        <v>7892</v>
      </c>
      <c r="C22810" t="s">
        <v>24415</v>
      </c>
      <c r="D22810" t="s">
        <v>8740</v>
      </c>
      <c r="E22810" t="s">
        <v>1048</v>
      </c>
    </row>
    <row r="22811" spans="2:5" x14ac:dyDescent="0.35">
      <c r="B22811" t="s">
        <v>7893</v>
      </c>
      <c r="C22811" t="s">
        <v>24415</v>
      </c>
    </row>
    <row r="22812" spans="2:5" x14ac:dyDescent="0.35">
      <c r="B22812" t="s">
        <v>7895</v>
      </c>
      <c r="C22812" t="s">
        <v>24415</v>
      </c>
      <c r="D22812" t="s">
        <v>8741</v>
      </c>
    </row>
    <row r="22813" spans="2:5" x14ac:dyDescent="0.35">
      <c r="B22813" t="s">
        <v>7896</v>
      </c>
      <c r="C22813" t="s">
        <v>24415</v>
      </c>
    </row>
    <row r="22814" spans="2:5" x14ac:dyDescent="0.35">
      <c r="B22814" t="s">
        <v>19434</v>
      </c>
      <c r="C22814" t="s">
        <v>24415</v>
      </c>
      <c r="D22814" t="s">
        <v>20082</v>
      </c>
    </row>
    <row r="22815" spans="2:5" x14ac:dyDescent="0.35">
      <c r="B22815" t="s">
        <v>19442</v>
      </c>
      <c r="C22815" t="s">
        <v>24415</v>
      </c>
      <c r="D22815" t="s">
        <v>20082</v>
      </c>
    </row>
    <row r="22816" spans="2:5" x14ac:dyDescent="0.35">
      <c r="B22816" t="s">
        <v>7906</v>
      </c>
      <c r="C22816" t="s">
        <v>24415</v>
      </c>
      <c r="D22816" t="s">
        <v>5981</v>
      </c>
      <c r="E22816" t="s">
        <v>4149</v>
      </c>
    </row>
    <row r="22817" spans="2:5" x14ac:dyDescent="0.35">
      <c r="B22817" t="s">
        <v>5983</v>
      </c>
      <c r="C22817" t="s">
        <v>24415</v>
      </c>
      <c r="D22817" t="s">
        <v>5981</v>
      </c>
      <c r="E22817" t="s">
        <v>4149</v>
      </c>
    </row>
    <row r="22818" spans="2:5" x14ac:dyDescent="0.35">
      <c r="B22818" t="s">
        <v>7912</v>
      </c>
      <c r="C22818" t="s">
        <v>24415</v>
      </c>
      <c r="D22818" t="s">
        <v>8747</v>
      </c>
    </row>
    <row r="22819" spans="2:5" x14ac:dyDescent="0.35">
      <c r="B22819" t="s">
        <v>7925</v>
      </c>
      <c r="C22819" t="s">
        <v>24415</v>
      </c>
      <c r="D22819" t="s">
        <v>8752</v>
      </c>
      <c r="E22819" t="s">
        <v>1062</v>
      </c>
    </row>
    <row r="22820" spans="2:5" x14ac:dyDescent="0.35">
      <c r="B22820" t="s">
        <v>7926</v>
      </c>
      <c r="C22820" t="s">
        <v>24415</v>
      </c>
      <c r="D22820" t="s">
        <v>8753</v>
      </c>
      <c r="E22820" t="s">
        <v>4149</v>
      </c>
    </row>
    <row r="22821" spans="2:5" x14ac:dyDescent="0.35">
      <c r="B22821" t="s">
        <v>7928</v>
      </c>
      <c r="C22821" t="s">
        <v>24415</v>
      </c>
      <c r="D22821" t="s">
        <v>8753</v>
      </c>
      <c r="E22821" t="s">
        <v>4149</v>
      </c>
    </row>
    <row r="22822" spans="2:5" x14ac:dyDescent="0.35">
      <c r="B22822" t="s">
        <v>24703</v>
      </c>
      <c r="C22822" t="s">
        <v>24415</v>
      </c>
      <c r="D22822" t="s">
        <v>24704</v>
      </c>
    </row>
    <row r="22823" spans="2:5" x14ac:dyDescent="0.35">
      <c r="B22823" t="s">
        <v>7937</v>
      </c>
      <c r="C22823" t="s">
        <v>24415</v>
      </c>
      <c r="D22823" t="s">
        <v>8756</v>
      </c>
      <c r="E22823" t="s">
        <v>4149</v>
      </c>
    </row>
    <row r="22824" spans="2:5" x14ac:dyDescent="0.35">
      <c r="B22824" t="s">
        <v>7938</v>
      </c>
      <c r="C22824" t="s">
        <v>24415</v>
      </c>
      <c r="D22824" t="s">
        <v>8756</v>
      </c>
      <c r="E22824" t="s">
        <v>4149</v>
      </c>
    </row>
    <row r="22825" spans="2:5" x14ac:dyDescent="0.35">
      <c r="B22825" t="s">
        <v>7944</v>
      </c>
      <c r="C22825" t="s">
        <v>24415</v>
      </c>
      <c r="D22825" t="s">
        <v>8761</v>
      </c>
      <c r="E22825" t="s">
        <v>1041</v>
      </c>
    </row>
    <row r="22826" spans="2:5" x14ac:dyDescent="0.35">
      <c r="B22826" t="s">
        <v>7946</v>
      </c>
      <c r="C22826" t="s">
        <v>24415</v>
      </c>
      <c r="D22826" t="s">
        <v>8763</v>
      </c>
      <c r="E22826" t="s">
        <v>1105</v>
      </c>
    </row>
    <row r="22827" spans="2:5" x14ac:dyDescent="0.35">
      <c r="B22827" t="s">
        <v>24705</v>
      </c>
      <c r="C22827" t="s">
        <v>24415</v>
      </c>
      <c r="D22827" t="s">
        <v>8764</v>
      </c>
    </row>
    <row r="22828" spans="2:5" x14ac:dyDescent="0.35">
      <c r="B22828" t="s">
        <v>7947</v>
      </c>
      <c r="C22828" t="s">
        <v>24415</v>
      </c>
      <c r="D22828" t="s">
        <v>8764</v>
      </c>
    </row>
    <row r="22829" spans="2:5" x14ac:dyDescent="0.35">
      <c r="B22829" t="s">
        <v>19509</v>
      </c>
      <c r="C22829" t="s">
        <v>24415</v>
      </c>
      <c r="D22829" t="s">
        <v>8764</v>
      </c>
    </row>
    <row r="22830" spans="2:5" x14ac:dyDescent="0.35">
      <c r="B22830" t="s">
        <v>19534</v>
      </c>
      <c r="C22830" t="s">
        <v>24415</v>
      </c>
      <c r="D22830" t="s">
        <v>20088</v>
      </c>
    </row>
    <row r="22831" spans="2:5" x14ac:dyDescent="0.35">
      <c r="B22831" t="s">
        <v>19535</v>
      </c>
      <c r="C22831" t="s">
        <v>24415</v>
      </c>
      <c r="D22831" t="s">
        <v>20088</v>
      </c>
    </row>
    <row r="22832" spans="2:5" x14ac:dyDescent="0.35">
      <c r="B22832" t="s">
        <v>7953</v>
      </c>
      <c r="C22832" t="s">
        <v>24415</v>
      </c>
      <c r="D22832" t="s">
        <v>8766</v>
      </c>
      <c r="E22832" t="s">
        <v>1048</v>
      </c>
    </row>
    <row r="22833" spans="2:5" x14ac:dyDescent="0.35">
      <c r="B22833" t="s">
        <v>14184</v>
      </c>
      <c r="C22833" t="s">
        <v>24415</v>
      </c>
      <c r="D22833" t="s">
        <v>9142</v>
      </c>
    </row>
    <row r="22834" spans="2:5" x14ac:dyDescent="0.35">
      <c r="B22834" t="s">
        <v>7956</v>
      </c>
      <c r="C22834" t="s">
        <v>24415</v>
      </c>
      <c r="D22834" t="s">
        <v>8767</v>
      </c>
      <c r="E22834" t="s">
        <v>1028</v>
      </c>
    </row>
    <row r="22835" spans="2:5" x14ac:dyDescent="0.35">
      <c r="B22835" t="s">
        <v>7957</v>
      </c>
      <c r="C22835" t="s">
        <v>24415</v>
      </c>
      <c r="D22835" t="s">
        <v>8767</v>
      </c>
      <c r="E22835" t="s">
        <v>1028</v>
      </c>
    </row>
    <row r="22836" spans="2:5" x14ac:dyDescent="0.35">
      <c r="B22836" t="s">
        <v>7958</v>
      </c>
      <c r="C22836" t="s">
        <v>24415</v>
      </c>
      <c r="D22836" t="s">
        <v>8767</v>
      </c>
      <c r="E22836" t="s">
        <v>1028</v>
      </c>
    </row>
    <row r="22837" spans="2:5" x14ac:dyDescent="0.35">
      <c r="B22837" t="s">
        <v>7960</v>
      </c>
      <c r="C22837" t="s">
        <v>24415</v>
      </c>
      <c r="D22837" t="s">
        <v>8768</v>
      </c>
      <c r="E22837" t="s">
        <v>1028</v>
      </c>
    </row>
    <row r="22838" spans="2:5" x14ac:dyDescent="0.35">
      <c r="B22838" t="s">
        <v>7961</v>
      </c>
      <c r="C22838" t="s">
        <v>24415</v>
      </c>
      <c r="D22838" t="s">
        <v>8769</v>
      </c>
    </row>
    <row r="22839" spans="2:5" x14ac:dyDescent="0.35">
      <c r="B22839" t="s">
        <v>19564</v>
      </c>
      <c r="C22839" t="s">
        <v>24415</v>
      </c>
      <c r="D22839" t="s">
        <v>20090</v>
      </c>
    </row>
    <row r="22840" spans="2:5" x14ac:dyDescent="0.35">
      <c r="B22840" t="s">
        <v>24706</v>
      </c>
      <c r="C22840" t="s">
        <v>24415</v>
      </c>
      <c r="D22840" t="s">
        <v>20091</v>
      </c>
    </row>
    <row r="22841" spans="2:5" x14ac:dyDescent="0.35">
      <c r="B22841" t="s">
        <v>19585</v>
      </c>
      <c r="C22841" t="s">
        <v>24415</v>
      </c>
      <c r="D22841" t="s">
        <v>20093</v>
      </c>
    </row>
    <row r="22842" spans="2:5" x14ac:dyDescent="0.35">
      <c r="B22842" t="s">
        <v>7969</v>
      </c>
      <c r="C22842" t="s">
        <v>24415</v>
      </c>
      <c r="D22842" t="s">
        <v>8772</v>
      </c>
      <c r="E22842" t="s">
        <v>1028</v>
      </c>
    </row>
    <row r="22843" spans="2:5" x14ac:dyDescent="0.35">
      <c r="B22843" t="s">
        <v>19637</v>
      </c>
      <c r="C22843" t="s">
        <v>24415</v>
      </c>
      <c r="D22843" t="s">
        <v>8772</v>
      </c>
      <c r="E22843" t="s">
        <v>1028</v>
      </c>
    </row>
    <row r="22844" spans="2:5" x14ac:dyDescent="0.35">
      <c r="B22844" t="s">
        <v>24707</v>
      </c>
      <c r="C22844" t="s">
        <v>24415</v>
      </c>
      <c r="D22844" t="s">
        <v>8773</v>
      </c>
      <c r="E22844" t="s">
        <v>1028</v>
      </c>
    </row>
    <row r="22845" spans="2:5" x14ac:dyDescent="0.35">
      <c r="B22845" t="s">
        <v>7971</v>
      </c>
      <c r="C22845" t="s">
        <v>24415</v>
      </c>
      <c r="D22845" t="s">
        <v>6090</v>
      </c>
      <c r="E22845" t="s">
        <v>1032</v>
      </c>
    </row>
    <row r="22846" spans="2:5" x14ac:dyDescent="0.35">
      <c r="B22846" t="s">
        <v>7972</v>
      </c>
      <c r="C22846" t="s">
        <v>24415</v>
      </c>
      <c r="D22846" t="s">
        <v>6090</v>
      </c>
      <c r="E22846" t="s">
        <v>1032</v>
      </c>
    </row>
    <row r="22847" spans="2:5" x14ac:dyDescent="0.35">
      <c r="B22847" t="s">
        <v>7974</v>
      </c>
      <c r="C22847" t="s">
        <v>24415</v>
      </c>
      <c r="D22847" t="s">
        <v>6090</v>
      </c>
      <c r="E22847" t="s">
        <v>1032</v>
      </c>
    </row>
    <row r="22848" spans="2:5" x14ac:dyDescent="0.35">
      <c r="B22848" t="s">
        <v>6092</v>
      </c>
      <c r="C22848" t="s">
        <v>24415</v>
      </c>
      <c r="D22848" t="s">
        <v>6090</v>
      </c>
      <c r="E22848" t="s">
        <v>1032</v>
      </c>
    </row>
    <row r="22849" spans="2:5" x14ac:dyDescent="0.35">
      <c r="B22849" t="s">
        <v>7977</v>
      </c>
      <c r="C22849" t="s">
        <v>24415</v>
      </c>
      <c r="D22849" t="s">
        <v>8774</v>
      </c>
      <c r="E22849" t="s">
        <v>1062</v>
      </c>
    </row>
    <row r="22850" spans="2:5" x14ac:dyDescent="0.35">
      <c r="B22850" t="s">
        <v>7979</v>
      </c>
      <c r="C22850" t="s">
        <v>24415</v>
      </c>
      <c r="D22850" t="s">
        <v>8775</v>
      </c>
      <c r="E22850" t="s">
        <v>4149</v>
      </c>
    </row>
    <row r="22851" spans="2:5" x14ac:dyDescent="0.35">
      <c r="B22851" t="s">
        <v>7980</v>
      </c>
      <c r="C22851" t="s">
        <v>24415</v>
      </c>
      <c r="D22851" t="s">
        <v>8776</v>
      </c>
      <c r="E22851" t="s">
        <v>1059</v>
      </c>
    </row>
    <row r="22852" spans="2:5" x14ac:dyDescent="0.35">
      <c r="B22852" t="s">
        <v>7981</v>
      </c>
      <c r="C22852" t="s">
        <v>24415</v>
      </c>
      <c r="D22852" t="s">
        <v>8777</v>
      </c>
      <c r="E22852" t="s">
        <v>1059</v>
      </c>
    </row>
    <row r="22853" spans="2:5" x14ac:dyDescent="0.35">
      <c r="B22853" t="s">
        <v>20975</v>
      </c>
      <c r="C22853" t="s">
        <v>24415</v>
      </c>
      <c r="D22853" t="s">
        <v>20971</v>
      </c>
      <c r="E22853" t="s">
        <v>1059</v>
      </c>
    </row>
    <row r="22854" spans="2:5" x14ac:dyDescent="0.35">
      <c r="B22854" t="s">
        <v>24708</v>
      </c>
      <c r="C22854" t="s">
        <v>24415</v>
      </c>
      <c r="D22854" t="s">
        <v>24709</v>
      </c>
      <c r="E22854" t="s">
        <v>1041</v>
      </c>
    </row>
    <row r="22855" spans="2:5" x14ac:dyDescent="0.35">
      <c r="B22855" t="s">
        <v>21505</v>
      </c>
      <c r="C22855" t="s">
        <v>24415</v>
      </c>
      <c r="D22855" t="s">
        <v>9145</v>
      </c>
    </row>
    <row r="22856" spans="2:5" x14ac:dyDescent="0.35">
      <c r="B22856" t="s">
        <v>21506</v>
      </c>
      <c r="C22856" t="s">
        <v>24415</v>
      </c>
      <c r="D22856" t="s">
        <v>9145</v>
      </c>
    </row>
    <row r="22857" spans="2:5" x14ac:dyDescent="0.35">
      <c r="B22857" t="s">
        <v>24710</v>
      </c>
      <c r="C22857" t="s">
        <v>24415</v>
      </c>
      <c r="D22857" t="s">
        <v>9145</v>
      </c>
    </row>
    <row r="22858" spans="2:5" x14ac:dyDescent="0.35">
      <c r="B22858" t="s">
        <v>24711</v>
      </c>
      <c r="C22858" t="s">
        <v>24415</v>
      </c>
      <c r="D22858" t="s">
        <v>9145</v>
      </c>
    </row>
    <row r="22859" spans="2:5" x14ac:dyDescent="0.35">
      <c r="B22859" t="s">
        <v>21199</v>
      </c>
      <c r="C22859" t="s">
        <v>24415</v>
      </c>
      <c r="D22859" t="s">
        <v>9145</v>
      </c>
    </row>
    <row r="22860" spans="2:5" x14ac:dyDescent="0.35">
      <c r="B22860" t="s">
        <v>24712</v>
      </c>
      <c r="C22860" t="s">
        <v>24415</v>
      </c>
      <c r="D22860" t="s">
        <v>9145</v>
      </c>
    </row>
    <row r="22861" spans="2:5" x14ac:dyDescent="0.35">
      <c r="B22861" t="s">
        <v>24713</v>
      </c>
      <c r="C22861" t="s">
        <v>24415</v>
      </c>
      <c r="D22861" t="s">
        <v>9145</v>
      </c>
    </row>
    <row r="22862" spans="2:5" x14ac:dyDescent="0.35">
      <c r="B22862" t="s">
        <v>7988</v>
      </c>
      <c r="C22862" t="s">
        <v>24415</v>
      </c>
      <c r="D22862" t="s">
        <v>8779</v>
      </c>
      <c r="E22862" t="s">
        <v>1105</v>
      </c>
    </row>
    <row r="22863" spans="2:5" x14ac:dyDescent="0.35">
      <c r="B22863" t="s">
        <v>8006</v>
      </c>
      <c r="C22863" t="s">
        <v>24415</v>
      </c>
      <c r="D22863" t="s">
        <v>8786</v>
      </c>
      <c r="E22863" t="s">
        <v>1105</v>
      </c>
    </row>
    <row r="22864" spans="2:5" x14ac:dyDescent="0.35">
      <c r="B22864" t="s">
        <v>8007</v>
      </c>
      <c r="C22864" t="s">
        <v>24415</v>
      </c>
      <c r="D22864" t="s">
        <v>8786</v>
      </c>
      <c r="E22864" t="s">
        <v>1105</v>
      </c>
    </row>
    <row r="22865" spans="2:5" x14ac:dyDescent="0.35">
      <c r="B22865" t="s">
        <v>1805</v>
      </c>
      <c r="C22865" t="s">
        <v>24714</v>
      </c>
      <c r="D22865" t="s">
        <v>3050</v>
      </c>
      <c r="E22865" t="s">
        <v>1057</v>
      </c>
    </row>
    <row r="22866" spans="2:5" x14ac:dyDescent="0.35">
      <c r="B22866" t="s">
        <v>1818</v>
      </c>
      <c r="C22866" t="s">
        <v>24714</v>
      </c>
      <c r="D22866" t="s">
        <v>3063</v>
      </c>
      <c r="E22866" t="s">
        <v>1057</v>
      </c>
    </row>
    <row r="22867" spans="2:5" x14ac:dyDescent="0.35">
      <c r="B22867" t="s">
        <v>1826</v>
      </c>
      <c r="C22867" t="s">
        <v>24714</v>
      </c>
      <c r="D22867" t="s">
        <v>3071</v>
      </c>
      <c r="E22867" t="s">
        <v>1032</v>
      </c>
    </row>
    <row r="22868" spans="2:5" x14ac:dyDescent="0.35">
      <c r="B22868" t="s">
        <v>1834</v>
      </c>
      <c r="C22868" t="s">
        <v>24714</v>
      </c>
      <c r="D22868" t="s">
        <v>3079</v>
      </c>
      <c r="E22868" t="s">
        <v>1032</v>
      </c>
    </row>
    <row r="22869" spans="2:5" x14ac:dyDescent="0.35">
      <c r="B22869" t="s">
        <v>1838</v>
      </c>
      <c r="C22869" t="s">
        <v>24714</v>
      </c>
      <c r="D22869" t="s">
        <v>3083</v>
      </c>
      <c r="E22869" t="s">
        <v>1041</v>
      </c>
    </row>
    <row r="22870" spans="2:5" x14ac:dyDescent="0.35">
      <c r="B22870" t="s">
        <v>1839</v>
      </c>
      <c r="C22870" t="s">
        <v>24714</v>
      </c>
      <c r="D22870" t="s">
        <v>3083</v>
      </c>
      <c r="E22870" t="s">
        <v>1041</v>
      </c>
    </row>
    <row r="22871" spans="2:5" x14ac:dyDescent="0.35">
      <c r="B22871" t="s">
        <v>1855</v>
      </c>
      <c r="C22871" t="s">
        <v>24714</v>
      </c>
      <c r="D22871" t="s">
        <v>3099</v>
      </c>
      <c r="E22871" t="s">
        <v>1032</v>
      </c>
    </row>
    <row r="22872" spans="2:5" x14ac:dyDescent="0.35">
      <c r="B22872" t="s">
        <v>1856</v>
      </c>
      <c r="C22872" t="s">
        <v>24714</v>
      </c>
      <c r="D22872" t="s">
        <v>3099</v>
      </c>
      <c r="E22872" t="s">
        <v>1032</v>
      </c>
    </row>
    <row r="22873" spans="2:5" x14ac:dyDescent="0.35">
      <c r="B22873" t="s">
        <v>1867</v>
      </c>
      <c r="C22873" t="s">
        <v>24714</v>
      </c>
      <c r="D22873" t="s">
        <v>3108</v>
      </c>
      <c r="E22873" t="s">
        <v>1032</v>
      </c>
    </row>
    <row r="22874" spans="2:5" x14ac:dyDescent="0.35">
      <c r="B22874" t="s">
        <v>1884</v>
      </c>
      <c r="C22874" t="s">
        <v>24714</v>
      </c>
      <c r="D22874" t="s">
        <v>3122</v>
      </c>
      <c r="E22874" t="s">
        <v>1032</v>
      </c>
    </row>
    <row r="22875" spans="2:5" x14ac:dyDescent="0.35">
      <c r="B22875" t="s">
        <v>1896</v>
      </c>
      <c r="C22875" t="s">
        <v>24714</v>
      </c>
      <c r="D22875" t="s">
        <v>1294</v>
      </c>
      <c r="E22875" t="s">
        <v>1032</v>
      </c>
    </row>
    <row r="22876" spans="2:5" x14ac:dyDescent="0.35">
      <c r="B22876" t="s">
        <v>1898</v>
      </c>
      <c r="C22876" t="s">
        <v>24714</v>
      </c>
      <c r="D22876" t="s">
        <v>3133</v>
      </c>
      <c r="E22876" t="s">
        <v>1032</v>
      </c>
    </row>
    <row r="22877" spans="2:5" x14ac:dyDescent="0.35">
      <c r="B22877" t="s">
        <v>1904</v>
      </c>
      <c r="C22877" t="s">
        <v>24714</v>
      </c>
      <c r="D22877" t="s">
        <v>3139</v>
      </c>
      <c r="E22877" t="s">
        <v>1032</v>
      </c>
    </row>
    <row r="22878" spans="2:5" x14ac:dyDescent="0.35">
      <c r="B22878" t="s">
        <v>1911</v>
      </c>
      <c r="C22878" t="s">
        <v>24714</v>
      </c>
      <c r="D22878" t="s">
        <v>1321</v>
      </c>
      <c r="E22878" t="s">
        <v>1032</v>
      </c>
    </row>
    <row r="22879" spans="2:5" x14ac:dyDescent="0.35">
      <c r="B22879" t="s">
        <v>24715</v>
      </c>
      <c r="C22879" t="s">
        <v>24714</v>
      </c>
      <c r="D22879" t="s">
        <v>24716</v>
      </c>
    </row>
    <row r="22880" spans="2:5" x14ac:dyDescent="0.35">
      <c r="B22880" t="s">
        <v>1929</v>
      </c>
      <c r="C22880" t="s">
        <v>24714</v>
      </c>
      <c r="D22880" t="s">
        <v>3162</v>
      </c>
      <c r="E22880" t="s">
        <v>1032</v>
      </c>
    </row>
    <row r="22881" spans="2:5" x14ac:dyDescent="0.35">
      <c r="B22881" t="s">
        <v>1936</v>
      </c>
      <c r="C22881" t="s">
        <v>24714</v>
      </c>
      <c r="D22881" t="s">
        <v>3169</v>
      </c>
      <c r="E22881" t="s">
        <v>1041</v>
      </c>
    </row>
    <row r="22882" spans="2:5" x14ac:dyDescent="0.35">
      <c r="B22882" t="s">
        <v>1964</v>
      </c>
      <c r="C22882" t="s">
        <v>24714</v>
      </c>
      <c r="D22882" t="s">
        <v>3195</v>
      </c>
      <c r="E22882" t="s">
        <v>1046</v>
      </c>
    </row>
    <row r="22883" spans="2:5" x14ac:dyDescent="0.35">
      <c r="B22883" t="s">
        <v>1980</v>
      </c>
      <c r="C22883" t="s">
        <v>24714</v>
      </c>
      <c r="D22883" t="s">
        <v>3211</v>
      </c>
      <c r="E22883" t="s">
        <v>1046</v>
      </c>
    </row>
    <row r="22884" spans="2:5" x14ac:dyDescent="0.35">
      <c r="B22884" t="s">
        <v>1991</v>
      </c>
      <c r="C22884" t="s">
        <v>24714</v>
      </c>
      <c r="D22884" t="s">
        <v>3222</v>
      </c>
      <c r="E22884" t="s">
        <v>1046</v>
      </c>
    </row>
    <row r="22885" spans="2:5" x14ac:dyDescent="0.35">
      <c r="B22885" t="s">
        <v>2001</v>
      </c>
      <c r="C22885" t="s">
        <v>24714</v>
      </c>
      <c r="D22885" t="s">
        <v>3232</v>
      </c>
      <c r="E22885" t="s">
        <v>1046</v>
      </c>
    </row>
    <row r="22886" spans="2:5" x14ac:dyDescent="0.35">
      <c r="B22886" t="s">
        <v>13687</v>
      </c>
      <c r="C22886" t="s">
        <v>24714</v>
      </c>
      <c r="D22886" t="s">
        <v>13688</v>
      </c>
    </row>
    <row r="22887" spans="2:5" x14ac:dyDescent="0.35">
      <c r="B22887" t="s">
        <v>2025</v>
      </c>
      <c r="C22887" t="s">
        <v>24714</v>
      </c>
      <c r="D22887" t="s">
        <v>3256</v>
      </c>
      <c r="E22887" t="s">
        <v>1046</v>
      </c>
    </row>
    <row r="22888" spans="2:5" x14ac:dyDescent="0.35">
      <c r="B22888" t="s">
        <v>2026</v>
      </c>
      <c r="C22888" t="s">
        <v>24714</v>
      </c>
      <c r="D22888" t="s">
        <v>3256</v>
      </c>
      <c r="E22888" t="s">
        <v>1046</v>
      </c>
    </row>
    <row r="22889" spans="2:5" x14ac:dyDescent="0.35">
      <c r="B22889" t="s">
        <v>2035</v>
      </c>
      <c r="C22889" t="s">
        <v>24714</v>
      </c>
      <c r="D22889" t="s">
        <v>3265</v>
      </c>
      <c r="E22889" t="s">
        <v>1046</v>
      </c>
    </row>
    <row r="22890" spans="2:5" x14ac:dyDescent="0.35">
      <c r="B22890" t="s">
        <v>4159</v>
      </c>
      <c r="C22890" t="s">
        <v>24714</v>
      </c>
      <c r="D22890" t="s">
        <v>4160</v>
      </c>
      <c r="E22890" t="s">
        <v>1028</v>
      </c>
    </row>
    <row r="22891" spans="2:5" x14ac:dyDescent="0.35">
      <c r="B22891" t="s">
        <v>2131</v>
      </c>
      <c r="C22891" t="s">
        <v>24714</v>
      </c>
      <c r="D22891" t="s">
        <v>3350</v>
      </c>
      <c r="E22891" t="s">
        <v>1028</v>
      </c>
    </row>
    <row r="22892" spans="2:5" x14ac:dyDescent="0.35">
      <c r="B22892" t="s">
        <v>2154</v>
      </c>
      <c r="C22892" t="s">
        <v>24714</v>
      </c>
      <c r="D22892" t="s">
        <v>3373</v>
      </c>
      <c r="E22892" t="s">
        <v>1028</v>
      </c>
    </row>
    <row r="22893" spans="2:5" x14ac:dyDescent="0.35">
      <c r="B22893" t="s">
        <v>2155</v>
      </c>
      <c r="C22893" t="s">
        <v>24714</v>
      </c>
      <c r="D22893" t="s">
        <v>3373</v>
      </c>
      <c r="E22893" t="s">
        <v>1028</v>
      </c>
    </row>
    <row r="22894" spans="2:5" x14ac:dyDescent="0.35">
      <c r="B22894" t="s">
        <v>2164</v>
      </c>
      <c r="C22894" t="s">
        <v>24714</v>
      </c>
      <c r="D22894" t="s">
        <v>3378</v>
      </c>
      <c r="E22894" t="s">
        <v>1028</v>
      </c>
    </row>
    <row r="22895" spans="2:5" x14ac:dyDescent="0.35">
      <c r="B22895" t="s">
        <v>2169</v>
      </c>
      <c r="C22895" t="s">
        <v>24714</v>
      </c>
      <c r="D22895" t="s">
        <v>3381</v>
      </c>
      <c r="E22895" t="s">
        <v>1028</v>
      </c>
    </row>
    <row r="22896" spans="2:5" x14ac:dyDescent="0.35">
      <c r="B22896" t="s">
        <v>2217</v>
      </c>
      <c r="C22896" t="s">
        <v>24714</v>
      </c>
      <c r="D22896" t="s">
        <v>3427</v>
      </c>
      <c r="E22896" t="s">
        <v>1028</v>
      </c>
    </row>
    <row r="22897" spans="2:5" x14ac:dyDescent="0.35">
      <c r="B22897" t="s">
        <v>2225</v>
      </c>
      <c r="C22897" t="s">
        <v>24714</v>
      </c>
      <c r="D22897" t="s">
        <v>3433</v>
      </c>
      <c r="E22897" t="s">
        <v>1028</v>
      </c>
    </row>
    <row r="22898" spans="2:5" x14ac:dyDescent="0.35">
      <c r="B22898" t="s">
        <v>2268</v>
      </c>
      <c r="C22898" t="s">
        <v>24714</v>
      </c>
      <c r="D22898" t="s">
        <v>3474</v>
      </c>
      <c r="E22898" t="s">
        <v>1028</v>
      </c>
    </row>
    <row r="22899" spans="2:5" x14ac:dyDescent="0.35">
      <c r="B22899" t="s">
        <v>2270</v>
      </c>
      <c r="C22899" t="s">
        <v>24714</v>
      </c>
      <c r="D22899" t="s">
        <v>3476</v>
      </c>
      <c r="E22899" t="s">
        <v>1028</v>
      </c>
    </row>
    <row r="22900" spans="2:5" x14ac:dyDescent="0.35">
      <c r="B22900" t="s">
        <v>2271</v>
      </c>
      <c r="C22900" t="s">
        <v>24714</v>
      </c>
      <c r="D22900" t="s">
        <v>3476</v>
      </c>
      <c r="E22900" t="s">
        <v>1028</v>
      </c>
    </row>
    <row r="22901" spans="2:5" x14ac:dyDescent="0.35">
      <c r="B22901" t="s">
        <v>2355</v>
      </c>
      <c r="C22901" t="s">
        <v>24714</v>
      </c>
      <c r="D22901" t="s">
        <v>3559</v>
      </c>
      <c r="E22901" t="s">
        <v>1105</v>
      </c>
    </row>
    <row r="22902" spans="2:5" x14ac:dyDescent="0.35">
      <c r="B22902" t="s">
        <v>2371</v>
      </c>
      <c r="C22902" t="s">
        <v>24714</v>
      </c>
      <c r="D22902" t="s">
        <v>3575</v>
      </c>
      <c r="E22902" t="s">
        <v>1105</v>
      </c>
    </row>
    <row r="22903" spans="2:5" x14ac:dyDescent="0.35">
      <c r="B22903" t="s">
        <v>2372</v>
      </c>
      <c r="C22903" t="s">
        <v>24714</v>
      </c>
      <c r="D22903" t="s">
        <v>3576</v>
      </c>
      <c r="E22903" t="s">
        <v>1105</v>
      </c>
    </row>
    <row r="22904" spans="2:5" x14ac:dyDescent="0.35">
      <c r="B22904" t="s">
        <v>2395</v>
      </c>
      <c r="C22904" t="s">
        <v>24714</v>
      </c>
      <c r="D22904" t="s">
        <v>3598</v>
      </c>
      <c r="E22904" t="s">
        <v>1105</v>
      </c>
    </row>
    <row r="22905" spans="2:5" x14ac:dyDescent="0.35">
      <c r="B22905" t="s">
        <v>2402</v>
      </c>
      <c r="C22905" t="s">
        <v>24714</v>
      </c>
      <c r="D22905" t="s">
        <v>3605</v>
      </c>
      <c r="E22905" t="s">
        <v>1105</v>
      </c>
    </row>
    <row r="22906" spans="2:5" x14ac:dyDescent="0.35">
      <c r="B22906" t="s">
        <v>2426</v>
      </c>
      <c r="C22906" t="s">
        <v>24714</v>
      </c>
      <c r="D22906" t="s">
        <v>3628</v>
      </c>
      <c r="E22906" t="s">
        <v>1041</v>
      </c>
    </row>
    <row r="22907" spans="2:5" x14ac:dyDescent="0.35">
      <c r="B22907" t="s">
        <v>24717</v>
      </c>
      <c r="C22907" t="s">
        <v>24714</v>
      </c>
      <c r="D22907" t="s">
        <v>24718</v>
      </c>
      <c r="E22907" t="s">
        <v>1041</v>
      </c>
    </row>
    <row r="22908" spans="2:5" x14ac:dyDescent="0.35">
      <c r="B22908" t="s">
        <v>2440</v>
      </c>
      <c r="C22908" t="s">
        <v>24714</v>
      </c>
      <c r="D22908" t="s">
        <v>3642</v>
      </c>
      <c r="E22908" t="s">
        <v>1041</v>
      </c>
    </row>
    <row r="22909" spans="2:5" x14ac:dyDescent="0.35">
      <c r="B22909" t="s">
        <v>2442</v>
      </c>
      <c r="C22909" t="s">
        <v>24714</v>
      </c>
      <c r="D22909" t="s">
        <v>3644</v>
      </c>
      <c r="E22909" t="s">
        <v>1041</v>
      </c>
    </row>
    <row r="22910" spans="2:5" x14ac:dyDescent="0.35">
      <c r="B22910" t="s">
        <v>2452</v>
      </c>
      <c r="C22910" t="s">
        <v>24714</v>
      </c>
      <c r="D22910" t="s">
        <v>3653</v>
      </c>
      <c r="E22910" t="s">
        <v>1032</v>
      </c>
    </row>
    <row r="22911" spans="2:5" x14ac:dyDescent="0.35">
      <c r="B22911" t="s">
        <v>2456</v>
      </c>
      <c r="C22911" t="s">
        <v>24714</v>
      </c>
      <c r="D22911" t="s">
        <v>3655</v>
      </c>
      <c r="E22911" t="s">
        <v>1105</v>
      </c>
    </row>
    <row r="22912" spans="2:5" x14ac:dyDescent="0.35">
      <c r="B22912" t="s">
        <v>2459</v>
      </c>
      <c r="C22912" t="s">
        <v>24714</v>
      </c>
      <c r="D22912" t="s">
        <v>3658</v>
      </c>
      <c r="E22912" t="s">
        <v>1062</v>
      </c>
    </row>
    <row r="22913" spans="2:5" x14ac:dyDescent="0.35">
      <c r="B22913" t="s">
        <v>24719</v>
      </c>
      <c r="C22913" t="s">
        <v>24714</v>
      </c>
      <c r="D22913" t="s">
        <v>3658</v>
      </c>
      <c r="E22913" t="s">
        <v>1062</v>
      </c>
    </row>
    <row r="22914" spans="2:5" x14ac:dyDescent="0.35">
      <c r="B22914" t="s">
        <v>24720</v>
      </c>
      <c r="C22914" t="s">
        <v>24714</v>
      </c>
      <c r="D22914" t="s">
        <v>24721</v>
      </c>
      <c r="E22914" t="s">
        <v>1041</v>
      </c>
    </row>
    <row r="22915" spans="2:5" x14ac:dyDescent="0.35">
      <c r="B22915" t="s">
        <v>2478</v>
      </c>
      <c r="C22915" t="s">
        <v>24714</v>
      </c>
      <c r="D22915" t="s">
        <v>3677</v>
      </c>
      <c r="E22915" t="s">
        <v>1062</v>
      </c>
    </row>
    <row r="22916" spans="2:5" x14ac:dyDescent="0.35">
      <c r="B22916" t="s">
        <v>2548</v>
      </c>
      <c r="C22916" t="s">
        <v>24714</v>
      </c>
      <c r="D22916" t="s">
        <v>3747</v>
      </c>
      <c r="E22916" t="s">
        <v>1062</v>
      </c>
    </row>
    <row r="22917" spans="2:5" x14ac:dyDescent="0.35">
      <c r="B22917" t="s">
        <v>2555</v>
      </c>
      <c r="C22917" t="s">
        <v>24714</v>
      </c>
      <c r="D22917" t="s">
        <v>3754</v>
      </c>
      <c r="E22917" t="s">
        <v>1062</v>
      </c>
    </row>
    <row r="22918" spans="2:5" x14ac:dyDescent="0.35">
      <c r="B22918" t="s">
        <v>24722</v>
      </c>
      <c r="C22918" t="s">
        <v>24714</v>
      </c>
      <c r="D22918" t="s">
        <v>24723</v>
      </c>
    </row>
    <row r="22919" spans="2:5" x14ac:dyDescent="0.35">
      <c r="B22919" t="s">
        <v>2574</v>
      </c>
      <c r="C22919" t="s">
        <v>24714</v>
      </c>
      <c r="D22919" t="s">
        <v>3772</v>
      </c>
      <c r="E22919" t="s">
        <v>1105</v>
      </c>
    </row>
    <row r="22920" spans="2:5" x14ac:dyDescent="0.35">
      <c r="B22920" t="s">
        <v>2581</v>
      </c>
      <c r="C22920" t="s">
        <v>24714</v>
      </c>
      <c r="D22920" t="s">
        <v>3778</v>
      </c>
      <c r="E22920" t="s">
        <v>1105</v>
      </c>
    </row>
    <row r="22921" spans="2:5" x14ac:dyDescent="0.35">
      <c r="B22921" t="s">
        <v>2588</v>
      </c>
      <c r="C22921" t="s">
        <v>24714</v>
      </c>
      <c r="D22921" t="s">
        <v>3785</v>
      </c>
      <c r="E22921" t="s">
        <v>1062</v>
      </c>
    </row>
    <row r="22922" spans="2:5" x14ac:dyDescent="0.35">
      <c r="B22922" t="s">
        <v>2599</v>
      </c>
      <c r="C22922" t="s">
        <v>24714</v>
      </c>
      <c r="D22922" t="s">
        <v>3796</v>
      </c>
      <c r="E22922" t="s">
        <v>1062</v>
      </c>
    </row>
    <row r="22923" spans="2:5" x14ac:dyDescent="0.35">
      <c r="B22923" t="s">
        <v>2617</v>
      </c>
      <c r="C22923" t="s">
        <v>24714</v>
      </c>
      <c r="D22923" t="s">
        <v>3814</v>
      </c>
      <c r="E22923" t="s">
        <v>1062</v>
      </c>
    </row>
    <row r="22924" spans="2:5" x14ac:dyDescent="0.35">
      <c r="B22924" t="s">
        <v>2651</v>
      </c>
      <c r="C22924" t="s">
        <v>24714</v>
      </c>
      <c r="D22924" t="s">
        <v>1283</v>
      </c>
      <c r="E22924" t="s">
        <v>1062</v>
      </c>
    </row>
    <row r="22925" spans="2:5" x14ac:dyDescent="0.35">
      <c r="B22925" t="s">
        <v>2660</v>
      </c>
      <c r="C22925" t="s">
        <v>24714</v>
      </c>
      <c r="D22925" t="s">
        <v>3856</v>
      </c>
      <c r="E22925" t="s">
        <v>1062</v>
      </c>
    </row>
    <row r="22926" spans="2:5" x14ac:dyDescent="0.35">
      <c r="B22926" t="s">
        <v>24724</v>
      </c>
      <c r="C22926" t="s">
        <v>24714</v>
      </c>
      <c r="D22926" t="s">
        <v>24725</v>
      </c>
    </row>
    <row r="22927" spans="2:5" x14ac:dyDescent="0.35">
      <c r="B22927" t="s">
        <v>2726</v>
      </c>
      <c r="C22927" t="s">
        <v>24714</v>
      </c>
      <c r="D22927" t="s">
        <v>3919</v>
      </c>
      <c r="E22927" t="s">
        <v>1062</v>
      </c>
    </row>
    <row r="22928" spans="2:5" x14ac:dyDescent="0.35">
      <c r="B22928" t="s">
        <v>2735</v>
      </c>
      <c r="C22928" t="s">
        <v>24714</v>
      </c>
      <c r="D22928" t="s">
        <v>3928</v>
      </c>
      <c r="E22928" t="s">
        <v>1062</v>
      </c>
    </row>
    <row r="22929" spans="2:5" x14ac:dyDescent="0.35">
      <c r="B22929" t="s">
        <v>2755</v>
      </c>
      <c r="C22929" t="s">
        <v>24714</v>
      </c>
      <c r="D22929" t="s">
        <v>3945</v>
      </c>
      <c r="E22929" t="s">
        <v>1048</v>
      </c>
    </row>
    <row r="22930" spans="2:5" x14ac:dyDescent="0.35">
      <c r="B22930" t="s">
        <v>24726</v>
      </c>
      <c r="C22930" t="s">
        <v>24714</v>
      </c>
      <c r="D22930" t="s">
        <v>24727</v>
      </c>
    </row>
    <row r="22931" spans="2:5" x14ac:dyDescent="0.35">
      <c r="B22931" t="s">
        <v>2831</v>
      </c>
      <c r="C22931" t="s">
        <v>24714</v>
      </c>
      <c r="D22931" t="s">
        <v>4016</v>
      </c>
      <c r="E22931" t="s">
        <v>1048</v>
      </c>
    </row>
    <row r="22932" spans="2:5" x14ac:dyDescent="0.35">
      <c r="B22932" t="s">
        <v>2862</v>
      </c>
      <c r="C22932" t="s">
        <v>24714</v>
      </c>
      <c r="D22932" t="s">
        <v>4047</v>
      </c>
      <c r="E22932" t="s">
        <v>1048</v>
      </c>
    </row>
    <row r="22933" spans="2:5" x14ac:dyDescent="0.35">
      <c r="B22933" t="s">
        <v>2866</v>
      </c>
      <c r="C22933" t="s">
        <v>24714</v>
      </c>
      <c r="D22933" t="s">
        <v>4051</v>
      </c>
      <c r="E22933" t="s">
        <v>1048</v>
      </c>
    </row>
    <row r="22934" spans="2:5" x14ac:dyDescent="0.35">
      <c r="B22934" t="s">
        <v>2889</v>
      </c>
      <c r="C22934" t="s">
        <v>24714</v>
      </c>
      <c r="D22934" t="s">
        <v>4072</v>
      </c>
      <c r="E22934" t="s">
        <v>4149</v>
      </c>
    </row>
    <row r="22935" spans="2:5" x14ac:dyDescent="0.35">
      <c r="B22935" t="s">
        <v>2896</v>
      </c>
      <c r="C22935" t="s">
        <v>24714</v>
      </c>
      <c r="D22935" t="s">
        <v>4079</v>
      </c>
      <c r="E22935" t="s">
        <v>4149</v>
      </c>
    </row>
    <row r="22936" spans="2:5" x14ac:dyDescent="0.35">
      <c r="B22936" t="s">
        <v>2922</v>
      </c>
      <c r="C22936" t="s">
        <v>24714</v>
      </c>
      <c r="D22936" t="s">
        <v>4103</v>
      </c>
      <c r="E22936" t="s">
        <v>1050</v>
      </c>
    </row>
    <row r="22937" spans="2:5" x14ac:dyDescent="0.35">
      <c r="B22937" t="s">
        <v>24728</v>
      </c>
      <c r="C22937" t="s">
        <v>24714</v>
      </c>
      <c r="D22937" t="s">
        <v>24729</v>
      </c>
      <c r="E22937" t="s">
        <v>1050</v>
      </c>
    </row>
    <row r="22938" spans="2:5" x14ac:dyDescent="0.35">
      <c r="B22938" t="s">
        <v>13948</v>
      </c>
      <c r="C22938" t="s">
        <v>24714</v>
      </c>
    </row>
    <row r="22939" spans="2:5" x14ac:dyDescent="0.35">
      <c r="B22939" t="s">
        <v>1132</v>
      </c>
      <c r="C22939" t="s">
        <v>24714</v>
      </c>
    </row>
    <row r="22940" spans="2:5" x14ac:dyDescent="0.35">
      <c r="B22940" t="s">
        <v>1771</v>
      </c>
      <c r="C22940" t="s">
        <v>24806</v>
      </c>
      <c r="D22940" t="s">
        <v>3016</v>
      </c>
      <c r="E22940" t="s">
        <v>1057</v>
      </c>
    </row>
    <row r="22941" spans="2:5" x14ac:dyDescent="0.35">
      <c r="B22941" t="s">
        <v>24730</v>
      </c>
      <c r="C22941" t="s">
        <v>24806</v>
      </c>
      <c r="D22941" t="s">
        <v>24807</v>
      </c>
      <c r="E22941" t="s">
        <v>1057</v>
      </c>
    </row>
    <row r="22942" spans="2:5" x14ac:dyDescent="0.35">
      <c r="B22942" t="s">
        <v>1786</v>
      </c>
      <c r="C22942" t="s">
        <v>24806</v>
      </c>
      <c r="D22942" t="s">
        <v>3031</v>
      </c>
      <c r="E22942" t="s">
        <v>1057</v>
      </c>
    </row>
    <row r="22943" spans="2:5" x14ac:dyDescent="0.35">
      <c r="B22943" t="s">
        <v>1787</v>
      </c>
      <c r="C22943" t="s">
        <v>24806</v>
      </c>
      <c r="D22943" t="s">
        <v>3032</v>
      </c>
      <c r="E22943" t="s">
        <v>1057</v>
      </c>
    </row>
    <row r="22944" spans="2:5" x14ac:dyDescent="0.35">
      <c r="B22944" t="s">
        <v>1805</v>
      </c>
      <c r="C22944" t="s">
        <v>24806</v>
      </c>
      <c r="D22944" t="s">
        <v>3050</v>
      </c>
      <c r="E22944" t="s">
        <v>1057</v>
      </c>
    </row>
    <row r="22945" spans="2:5" x14ac:dyDescent="0.35">
      <c r="B22945" t="s">
        <v>23167</v>
      </c>
      <c r="C22945" t="s">
        <v>24806</v>
      </c>
      <c r="D22945" t="s">
        <v>23243</v>
      </c>
      <c r="E22945" t="s">
        <v>1057</v>
      </c>
    </row>
    <row r="22946" spans="2:5" x14ac:dyDescent="0.35">
      <c r="B22946" t="s">
        <v>23100</v>
      </c>
      <c r="C22946" t="s">
        <v>24806</v>
      </c>
      <c r="D22946" t="s">
        <v>1333</v>
      </c>
      <c r="E22946" t="s">
        <v>1057</v>
      </c>
    </row>
    <row r="22947" spans="2:5" x14ac:dyDescent="0.35">
      <c r="B22947" t="s">
        <v>24731</v>
      </c>
      <c r="C22947" t="s">
        <v>24806</v>
      </c>
      <c r="D22947" t="s">
        <v>24808</v>
      </c>
      <c r="E22947" t="s">
        <v>1057</v>
      </c>
    </row>
    <row r="22948" spans="2:5" x14ac:dyDescent="0.35">
      <c r="B22948" t="s">
        <v>1818</v>
      </c>
      <c r="C22948" t="s">
        <v>24806</v>
      </c>
      <c r="D22948" t="s">
        <v>3063</v>
      </c>
      <c r="E22948" t="s">
        <v>1057</v>
      </c>
    </row>
    <row r="22949" spans="2:5" x14ac:dyDescent="0.35">
      <c r="B22949" t="s">
        <v>1819</v>
      </c>
      <c r="C22949" t="s">
        <v>24806</v>
      </c>
      <c r="D22949" t="s">
        <v>3064</v>
      </c>
      <c r="E22949" t="s">
        <v>1057</v>
      </c>
    </row>
    <row r="22950" spans="2:5" x14ac:dyDescent="0.35">
      <c r="B22950" t="s">
        <v>24732</v>
      </c>
      <c r="C22950" t="s">
        <v>24806</v>
      </c>
      <c r="D22950" t="s">
        <v>24809</v>
      </c>
    </row>
    <row r="22951" spans="2:5" x14ac:dyDescent="0.35">
      <c r="B22951" t="s">
        <v>1826</v>
      </c>
      <c r="C22951" t="s">
        <v>24806</v>
      </c>
      <c r="D22951" t="s">
        <v>3071</v>
      </c>
      <c r="E22951" t="s">
        <v>1032</v>
      </c>
    </row>
    <row r="22952" spans="2:5" x14ac:dyDescent="0.35">
      <c r="B22952" t="s">
        <v>4151</v>
      </c>
      <c r="C22952" t="s">
        <v>24806</v>
      </c>
      <c r="D22952" t="s">
        <v>3071</v>
      </c>
      <c r="E22952" t="s">
        <v>1032</v>
      </c>
    </row>
    <row r="22953" spans="2:5" x14ac:dyDescent="0.35">
      <c r="B22953" t="s">
        <v>1830</v>
      </c>
      <c r="C22953" t="s">
        <v>24806</v>
      </c>
      <c r="D22953" t="s">
        <v>3075</v>
      </c>
      <c r="E22953" t="s">
        <v>1105</v>
      </c>
    </row>
    <row r="22954" spans="2:5" x14ac:dyDescent="0.35">
      <c r="B22954" t="s">
        <v>1832</v>
      </c>
      <c r="C22954" t="s">
        <v>24806</v>
      </c>
      <c r="D22954" t="s">
        <v>3077</v>
      </c>
      <c r="E22954" t="s">
        <v>1041</v>
      </c>
    </row>
    <row r="22955" spans="2:5" x14ac:dyDescent="0.35">
      <c r="B22955" t="s">
        <v>4212</v>
      </c>
      <c r="C22955" t="s">
        <v>24806</v>
      </c>
      <c r="D22955" t="s">
        <v>4213</v>
      </c>
      <c r="E22955" t="s">
        <v>1032</v>
      </c>
    </row>
    <row r="22956" spans="2:5" x14ac:dyDescent="0.35">
      <c r="B22956" t="s">
        <v>24733</v>
      </c>
      <c r="C22956" t="s">
        <v>24806</v>
      </c>
      <c r="D22956" t="s">
        <v>24810</v>
      </c>
    </row>
    <row r="22957" spans="2:5" x14ac:dyDescent="0.35">
      <c r="B22957" t="s">
        <v>24734</v>
      </c>
      <c r="C22957" t="s">
        <v>24806</v>
      </c>
      <c r="D22957" t="s">
        <v>24811</v>
      </c>
      <c r="E22957" t="s">
        <v>1032</v>
      </c>
    </row>
    <row r="22958" spans="2:5" x14ac:dyDescent="0.35">
      <c r="B22958" t="s">
        <v>24735</v>
      </c>
      <c r="C22958" t="s">
        <v>24806</v>
      </c>
      <c r="D22958" t="s">
        <v>24812</v>
      </c>
    </row>
    <row r="22959" spans="2:5" x14ac:dyDescent="0.35">
      <c r="B22959" t="s">
        <v>1848</v>
      </c>
      <c r="C22959" t="s">
        <v>24806</v>
      </c>
      <c r="D22959" t="s">
        <v>3092</v>
      </c>
      <c r="E22959" t="s">
        <v>1105</v>
      </c>
    </row>
    <row r="22960" spans="2:5" x14ac:dyDescent="0.35">
      <c r="B22960" t="s">
        <v>24736</v>
      </c>
      <c r="C22960" t="s">
        <v>24806</v>
      </c>
      <c r="D22960" t="s">
        <v>24813</v>
      </c>
      <c r="E22960" t="s">
        <v>1032</v>
      </c>
    </row>
    <row r="22961" spans="2:5" x14ac:dyDescent="0.35">
      <c r="B22961" t="s">
        <v>24737</v>
      </c>
      <c r="C22961" t="s">
        <v>24806</v>
      </c>
      <c r="D22961" t="s">
        <v>24814</v>
      </c>
      <c r="E22961" t="s">
        <v>1032</v>
      </c>
    </row>
    <row r="22962" spans="2:5" x14ac:dyDescent="0.35">
      <c r="B22962" t="s">
        <v>1865</v>
      </c>
      <c r="C22962" t="s">
        <v>24806</v>
      </c>
      <c r="D22962" t="s">
        <v>1271</v>
      </c>
      <c r="E22962" t="s">
        <v>1032</v>
      </c>
    </row>
    <row r="22963" spans="2:5" x14ac:dyDescent="0.35">
      <c r="B22963" t="s">
        <v>4216</v>
      </c>
      <c r="C22963" t="s">
        <v>24806</v>
      </c>
      <c r="D22963" t="s">
        <v>4217</v>
      </c>
      <c r="E22963" t="s">
        <v>1032</v>
      </c>
    </row>
    <row r="22964" spans="2:5" x14ac:dyDescent="0.35">
      <c r="B22964" t="s">
        <v>1882</v>
      </c>
      <c r="C22964" t="s">
        <v>24806</v>
      </c>
      <c r="D22964" t="s">
        <v>3120</v>
      </c>
      <c r="E22964" t="s">
        <v>1032</v>
      </c>
    </row>
    <row r="22965" spans="2:5" x14ac:dyDescent="0.35">
      <c r="B22965" t="s">
        <v>24738</v>
      </c>
      <c r="C22965" t="s">
        <v>24806</v>
      </c>
      <c r="D22965" t="s">
        <v>24815</v>
      </c>
      <c r="E22965" t="s">
        <v>1032</v>
      </c>
    </row>
    <row r="22966" spans="2:5" x14ac:dyDescent="0.35">
      <c r="B22966" t="s">
        <v>1889</v>
      </c>
      <c r="C22966" t="s">
        <v>24806</v>
      </c>
      <c r="D22966" t="s">
        <v>3127</v>
      </c>
      <c r="E22966" t="s">
        <v>1041</v>
      </c>
    </row>
    <row r="22967" spans="2:5" x14ac:dyDescent="0.35">
      <c r="B22967" t="s">
        <v>21652</v>
      </c>
      <c r="C22967" t="s">
        <v>24806</v>
      </c>
      <c r="D22967" t="s">
        <v>8463</v>
      </c>
      <c r="E22967" t="s">
        <v>1105</v>
      </c>
    </row>
    <row r="22968" spans="2:5" x14ac:dyDescent="0.35">
      <c r="B22968" t="s">
        <v>1894</v>
      </c>
      <c r="C22968" t="s">
        <v>24806</v>
      </c>
      <c r="D22968" t="s">
        <v>3131</v>
      </c>
      <c r="E22968" t="s">
        <v>1041</v>
      </c>
    </row>
    <row r="22969" spans="2:5" x14ac:dyDescent="0.35">
      <c r="B22969" t="s">
        <v>24739</v>
      </c>
      <c r="C22969" t="s">
        <v>24806</v>
      </c>
      <c r="D22969" t="s">
        <v>24816</v>
      </c>
    </row>
    <row r="22970" spans="2:5" x14ac:dyDescent="0.35">
      <c r="B22970" t="s">
        <v>1896</v>
      </c>
      <c r="C22970" t="s">
        <v>24806</v>
      </c>
      <c r="D22970" t="s">
        <v>1294</v>
      </c>
      <c r="E22970" t="s">
        <v>1032</v>
      </c>
    </row>
    <row r="22971" spans="2:5" x14ac:dyDescent="0.35">
      <c r="B22971" t="s">
        <v>24740</v>
      </c>
      <c r="C22971" t="s">
        <v>24806</v>
      </c>
      <c r="D22971" t="s">
        <v>24817</v>
      </c>
      <c r="E22971" t="s">
        <v>1032</v>
      </c>
    </row>
    <row r="22972" spans="2:5" x14ac:dyDescent="0.35">
      <c r="B22972" t="s">
        <v>1898</v>
      </c>
      <c r="C22972" t="s">
        <v>24806</v>
      </c>
      <c r="D22972" t="s">
        <v>3133</v>
      </c>
      <c r="E22972" t="s">
        <v>1032</v>
      </c>
    </row>
    <row r="22973" spans="2:5" x14ac:dyDescent="0.35">
      <c r="B22973" t="s">
        <v>23109</v>
      </c>
      <c r="C22973" t="s">
        <v>24806</v>
      </c>
      <c r="D22973" t="s">
        <v>23110</v>
      </c>
    </row>
    <row r="22974" spans="2:5" x14ac:dyDescent="0.35">
      <c r="B22974" t="s">
        <v>24741</v>
      </c>
      <c r="C22974" t="s">
        <v>24806</v>
      </c>
      <c r="D22974" t="s">
        <v>24818</v>
      </c>
      <c r="E22974" t="s">
        <v>1032</v>
      </c>
    </row>
    <row r="22975" spans="2:5" x14ac:dyDescent="0.35">
      <c r="B22975" t="s">
        <v>4154</v>
      </c>
      <c r="C22975" t="s">
        <v>24806</v>
      </c>
      <c r="D22975" t="s">
        <v>3139</v>
      </c>
      <c r="E22975" t="s">
        <v>1032</v>
      </c>
    </row>
    <row r="22976" spans="2:5" x14ac:dyDescent="0.35">
      <c r="B22976" t="s">
        <v>24742</v>
      </c>
      <c r="C22976" t="s">
        <v>24806</v>
      </c>
      <c r="D22976" t="s">
        <v>24819</v>
      </c>
      <c r="E22976" t="s">
        <v>1032</v>
      </c>
    </row>
    <row r="22977" spans="2:5" x14ac:dyDescent="0.35">
      <c r="B22977" t="s">
        <v>1905</v>
      </c>
      <c r="C22977" t="s">
        <v>24806</v>
      </c>
      <c r="D22977" t="s">
        <v>3140</v>
      </c>
      <c r="E22977" t="s">
        <v>1032</v>
      </c>
    </row>
    <row r="22978" spans="2:5" x14ac:dyDescent="0.35">
      <c r="B22978" t="s">
        <v>24743</v>
      </c>
      <c r="C22978" t="s">
        <v>24806</v>
      </c>
      <c r="D22978" t="s">
        <v>24820</v>
      </c>
    </row>
    <row r="22979" spans="2:5" x14ac:dyDescent="0.35">
      <c r="B22979" t="s">
        <v>21689</v>
      </c>
      <c r="C22979" t="s">
        <v>24806</v>
      </c>
      <c r="D22979" t="s">
        <v>21721</v>
      </c>
    </row>
    <row r="22980" spans="2:5" x14ac:dyDescent="0.35">
      <c r="B22980" t="s">
        <v>4220</v>
      </c>
      <c r="C22980" t="s">
        <v>24806</v>
      </c>
      <c r="D22980" t="s">
        <v>4221</v>
      </c>
      <c r="E22980" t="s">
        <v>1105</v>
      </c>
    </row>
    <row r="22981" spans="2:5" x14ac:dyDescent="0.35">
      <c r="B22981" t="s">
        <v>24744</v>
      </c>
      <c r="C22981" t="s">
        <v>24806</v>
      </c>
      <c r="D22981" t="s">
        <v>24821</v>
      </c>
      <c r="E22981" t="s">
        <v>1032</v>
      </c>
    </row>
    <row r="22982" spans="2:5" x14ac:dyDescent="0.35">
      <c r="B22982" t="s">
        <v>24745</v>
      </c>
      <c r="C22982" t="s">
        <v>24806</v>
      </c>
      <c r="D22982" t="s">
        <v>24822</v>
      </c>
    </row>
    <row r="22983" spans="2:5" x14ac:dyDescent="0.35">
      <c r="B22983" t="s">
        <v>1921</v>
      </c>
      <c r="C22983" t="s">
        <v>24806</v>
      </c>
      <c r="D22983" t="s">
        <v>3154</v>
      </c>
      <c r="E22983" t="s">
        <v>1105</v>
      </c>
    </row>
    <row r="22984" spans="2:5" x14ac:dyDescent="0.35">
      <c r="B22984" t="s">
        <v>1922</v>
      </c>
      <c r="C22984" t="s">
        <v>24806</v>
      </c>
      <c r="D22984" t="s">
        <v>3155</v>
      </c>
      <c r="E22984" t="s">
        <v>1032</v>
      </c>
    </row>
    <row r="22985" spans="2:5" x14ac:dyDescent="0.35">
      <c r="B22985" t="s">
        <v>24746</v>
      </c>
      <c r="C22985" t="s">
        <v>24806</v>
      </c>
      <c r="D22985" t="s">
        <v>24823</v>
      </c>
      <c r="E22985" t="s">
        <v>1105</v>
      </c>
    </row>
    <row r="22986" spans="2:5" x14ac:dyDescent="0.35">
      <c r="B22986" t="s">
        <v>1924</v>
      </c>
      <c r="C22986" t="s">
        <v>24806</v>
      </c>
      <c r="D22986" t="s">
        <v>3157</v>
      </c>
      <c r="E22986" t="s">
        <v>1041</v>
      </c>
    </row>
    <row r="22987" spans="2:5" x14ac:dyDescent="0.35">
      <c r="B22987" t="s">
        <v>1925</v>
      </c>
      <c r="C22987" t="s">
        <v>24806</v>
      </c>
      <c r="D22987" t="s">
        <v>3158</v>
      </c>
      <c r="E22987" t="s">
        <v>1105</v>
      </c>
    </row>
    <row r="22988" spans="2:5" x14ac:dyDescent="0.35">
      <c r="B22988" t="s">
        <v>1926</v>
      </c>
      <c r="C22988" t="s">
        <v>24806</v>
      </c>
      <c r="D22988" t="s">
        <v>3159</v>
      </c>
      <c r="E22988" t="s">
        <v>1032</v>
      </c>
    </row>
    <row r="22989" spans="2:5" x14ac:dyDescent="0.35">
      <c r="B22989" t="s">
        <v>1928</v>
      </c>
      <c r="C22989" t="s">
        <v>24806</v>
      </c>
      <c r="D22989" t="s">
        <v>3161</v>
      </c>
      <c r="E22989" t="s">
        <v>1032</v>
      </c>
    </row>
    <row r="22990" spans="2:5" x14ac:dyDescent="0.35">
      <c r="B22990" t="s">
        <v>1931</v>
      </c>
      <c r="C22990" t="s">
        <v>24806</v>
      </c>
      <c r="D22990" t="s">
        <v>3164</v>
      </c>
      <c r="E22990" t="s">
        <v>1041</v>
      </c>
    </row>
    <row r="22991" spans="2:5" x14ac:dyDescent="0.35">
      <c r="B22991" t="s">
        <v>24747</v>
      </c>
      <c r="C22991" t="s">
        <v>24806</v>
      </c>
    </row>
    <row r="22992" spans="2:5" x14ac:dyDescent="0.35">
      <c r="B22992" t="s">
        <v>24748</v>
      </c>
      <c r="C22992" t="s">
        <v>24806</v>
      </c>
      <c r="D22992" t="s">
        <v>24824</v>
      </c>
      <c r="E22992" t="s">
        <v>1032</v>
      </c>
    </row>
    <row r="22993" spans="2:5" x14ac:dyDescent="0.35">
      <c r="B22993" t="s">
        <v>1937</v>
      </c>
      <c r="C22993" t="s">
        <v>24806</v>
      </c>
      <c r="D22993" t="s">
        <v>3170</v>
      </c>
      <c r="E22993" t="s">
        <v>1032</v>
      </c>
    </row>
    <row r="22994" spans="2:5" x14ac:dyDescent="0.35">
      <c r="B22994" t="s">
        <v>1943</v>
      </c>
      <c r="C22994" t="s">
        <v>24806</v>
      </c>
      <c r="D22994" t="s">
        <v>3175</v>
      </c>
      <c r="E22994" t="s">
        <v>1032</v>
      </c>
    </row>
    <row r="22995" spans="2:5" x14ac:dyDescent="0.35">
      <c r="B22995" t="s">
        <v>1954</v>
      </c>
      <c r="C22995" t="s">
        <v>24806</v>
      </c>
      <c r="D22995" t="s">
        <v>3185</v>
      </c>
      <c r="E22995" t="s">
        <v>1046</v>
      </c>
    </row>
    <row r="22996" spans="2:5" x14ac:dyDescent="0.35">
      <c r="B22996" t="s">
        <v>24749</v>
      </c>
      <c r="C22996" t="s">
        <v>24806</v>
      </c>
      <c r="D22996" t="s">
        <v>24825</v>
      </c>
      <c r="E22996" t="s">
        <v>1046</v>
      </c>
    </row>
    <row r="22997" spans="2:5" x14ac:dyDescent="0.35">
      <c r="B22997" t="s">
        <v>24750</v>
      </c>
      <c r="C22997" t="s">
        <v>24806</v>
      </c>
      <c r="D22997" t="s">
        <v>24826</v>
      </c>
      <c r="E22997" t="s">
        <v>1046</v>
      </c>
    </row>
    <row r="22998" spans="2:5" x14ac:dyDescent="0.35">
      <c r="B22998" t="s">
        <v>24751</v>
      </c>
      <c r="C22998" t="s">
        <v>24806</v>
      </c>
      <c r="D22998" t="s">
        <v>24827</v>
      </c>
      <c r="E22998" t="s">
        <v>1046</v>
      </c>
    </row>
    <row r="22999" spans="2:5" x14ac:dyDescent="0.35">
      <c r="B22999" t="s">
        <v>24752</v>
      </c>
      <c r="C22999" t="s">
        <v>24806</v>
      </c>
      <c r="D22999" t="s">
        <v>24828</v>
      </c>
    </row>
    <row r="23000" spans="2:5" x14ac:dyDescent="0.35">
      <c r="B23000" t="s">
        <v>24753</v>
      </c>
      <c r="C23000" t="s">
        <v>24806</v>
      </c>
      <c r="D23000" t="s">
        <v>24829</v>
      </c>
      <c r="E23000" t="s">
        <v>1046</v>
      </c>
    </row>
    <row r="23001" spans="2:5" x14ac:dyDescent="0.35">
      <c r="B23001" t="s">
        <v>2009</v>
      </c>
      <c r="C23001" t="s">
        <v>24806</v>
      </c>
      <c r="D23001" t="s">
        <v>3240</v>
      </c>
      <c r="E23001" t="s">
        <v>1046</v>
      </c>
    </row>
    <row r="23002" spans="2:5" x14ac:dyDescent="0.35">
      <c r="B23002" t="s">
        <v>24754</v>
      </c>
      <c r="C23002" t="s">
        <v>24806</v>
      </c>
      <c r="D23002" t="s">
        <v>24830</v>
      </c>
    </row>
    <row r="23003" spans="2:5" x14ac:dyDescent="0.35">
      <c r="B23003" t="s">
        <v>24755</v>
      </c>
      <c r="C23003" t="s">
        <v>24806</v>
      </c>
      <c r="D23003" t="s">
        <v>24831</v>
      </c>
      <c r="E23003" t="s">
        <v>1046</v>
      </c>
    </row>
    <row r="23004" spans="2:5" x14ac:dyDescent="0.35">
      <c r="B23004" t="s">
        <v>2031</v>
      </c>
      <c r="C23004" t="s">
        <v>24806</v>
      </c>
      <c r="D23004" t="s">
        <v>3261</v>
      </c>
      <c r="E23004" t="s">
        <v>1046</v>
      </c>
    </row>
    <row r="23005" spans="2:5" x14ac:dyDescent="0.35">
      <c r="B23005" t="s">
        <v>24756</v>
      </c>
      <c r="C23005" t="s">
        <v>24806</v>
      </c>
      <c r="D23005" t="s">
        <v>24832</v>
      </c>
    </row>
    <row r="23006" spans="2:5" x14ac:dyDescent="0.35">
      <c r="B23006" t="s">
        <v>2046</v>
      </c>
      <c r="C23006" t="s">
        <v>24806</v>
      </c>
      <c r="D23006" t="s">
        <v>3275</v>
      </c>
      <c r="E23006" t="s">
        <v>1059</v>
      </c>
    </row>
    <row r="23007" spans="2:5" x14ac:dyDescent="0.35">
      <c r="B23007" t="s">
        <v>2075</v>
      </c>
      <c r="C23007" t="s">
        <v>24806</v>
      </c>
      <c r="D23007" t="s">
        <v>3300</v>
      </c>
      <c r="E23007" t="s">
        <v>1059</v>
      </c>
    </row>
    <row r="23008" spans="2:5" x14ac:dyDescent="0.35">
      <c r="B23008" t="s">
        <v>4232</v>
      </c>
      <c r="C23008" t="s">
        <v>24806</v>
      </c>
      <c r="D23008" t="s">
        <v>4233</v>
      </c>
      <c r="E23008" t="s">
        <v>1028</v>
      </c>
    </row>
    <row r="23009" spans="2:5" x14ac:dyDescent="0.35">
      <c r="B23009" t="s">
        <v>24757</v>
      </c>
      <c r="C23009" t="s">
        <v>24806</v>
      </c>
      <c r="D23009" t="s">
        <v>4233</v>
      </c>
      <c r="E23009" t="s">
        <v>1028</v>
      </c>
    </row>
    <row r="23010" spans="2:5" x14ac:dyDescent="0.35">
      <c r="B23010" t="s">
        <v>4159</v>
      </c>
      <c r="C23010" t="s">
        <v>24806</v>
      </c>
      <c r="D23010" t="s">
        <v>4160</v>
      </c>
      <c r="E23010" t="s">
        <v>1028</v>
      </c>
    </row>
    <row r="23011" spans="2:5" x14ac:dyDescent="0.35">
      <c r="B23011" t="s">
        <v>2106</v>
      </c>
      <c r="C23011" t="s">
        <v>24806</v>
      </c>
      <c r="D23011" t="s">
        <v>3329</v>
      </c>
      <c r="E23011" t="s">
        <v>1028</v>
      </c>
    </row>
    <row r="23012" spans="2:5" x14ac:dyDescent="0.35">
      <c r="B23012" t="s">
        <v>2107</v>
      </c>
      <c r="C23012" t="s">
        <v>24806</v>
      </c>
      <c r="D23012" t="s">
        <v>3330</v>
      </c>
      <c r="E23012" t="s">
        <v>1028</v>
      </c>
    </row>
    <row r="23013" spans="2:5" x14ac:dyDescent="0.35">
      <c r="B23013" t="s">
        <v>2121</v>
      </c>
      <c r="C23013" t="s">
        <v>24806</v>
      </c>
      <c r="D23013" t="s">
        <v>3342</v>
      </c>
      <c r="E23013" t="s">
        <v>1028</v>
      </c>
    </row>
    <row r="23014" spans="2:5" x14ac:dyDescent="0.35">
      <c r="B23014" t="s">
        <v>2122</v>
      </c>
      <c r="C23014" t="s">
        <v>24806</v>
      </c>
      <c r="D23014" t="s">
        <v>3343</v>
      </c>
      <c r="E23014" t="s">
        <v>1028</v>
      </c>
    </row>
    <row r="23015" spans="2:5" x14ac:dyDescent="0.35">
      <c r="B23015" t="s">
        <v>2135</v>
      </c>
      <c r="C23015" t="s">
        <v>24806</v>
      </c>
      <c r="D23015" t="s">
        <v>3354</v>
      </c>
      <c r="E23015" t="s">
        <v>1028</v>
      </c>
    </row>
    <row r="23016" spans="2:5" x14ac:dyDescent="0.35">
      <c r="B23016" t="s">
        <v>2140</v>
      </c>
      <c r="C23016" t="s">
        <v>24806</v>
      </c>
      <c r="D23016" t="s">
        <v>3359</v>
      </c>
      <c r="E23016" t="s">
        <v>1028</v>
      </c>
    </row>
    <row r="23017" spans="2:5" x14ac:dyDescent="0.35">
      <c r="B23017" t="s">
        <v>24758</v>
      </c>
      <c r="C23017" t="s">
        <v>24806</v>
      </c>
      <c r="D23017" t="s">
        <v>24833</v>
      </c>
      <c r="E23017" t="s">
        <v>1028</v>
      </c>
    </row>
    <row r="23018" spans="2:5" x14ac:dyDescent="0.35">
      <c r="B23018" t="s">
        <v>24759</v>
      </c>
      <c r="C23018" t="s">
        <v>24806</v>
      </c>
      <c r="D23018" t="s">
        <v>24834</v>
      </c>
      <c r="E23018" t="s">
        <v>1028</v>
      </c>
    </row>
    <row r="23019" spans="2:5" x14ac:dyDescent="0.35">
      <c r="B23019" t="s">
        <v>2170</v>
      </c>
      <c r="C23019" t="s">
        <v>24806</v>
      </c>
      <c r="D23019" t="s">
        <v>3381</v>
      </c>
      <c r="E23019" t="s">
        <v>1028</v>
      </c>
    </row>
    <row r="23020" spans="2:5" x14ac:dyDescent="0.35">
      <c r="B23020" t="s">
        <v>2173</v>
      </c>
      <c r="C23020" t="s">
        <v>24806</v>
      </c>
      <c r="D23020" t="s">
        <v>3384</v>
      </c>
      <c r="E23020" t="s">
        <v>1028</v>
      </c>
    </row>
    <row r="23021" spans="2:5" x14ac:dyDescent="0.35">
      <c r="B23021" t="s">
        <v>24760</v>
      </c>
      <c r="C23021" t="s">
        <v>24806</v>
      </c>
      <c r="D23021" t="s">
        <v>24835</v>
      </c>
      <c r="E23021" t="s">
        <v>1028</v>
      </c>
    </row>
    <row r="23022" spans="2:5" x14ac:dyDescent="0.35">
      <c r="B23022" t="s">
        <v>24761</v>
      </c>
      <c r="C23022" t="s">
        <v>24806</v>
      </c>
      <c r="D23022" t="s">
        <v>24836</v>
      </c>
      <c r="E23022" t="s">
        <v>1028</v>
      </c>
    </row>
    <row r="23023" spans="2:5" x14ac:dyDescent="0.35">
      <c r="B23023" t="s">
        <v>24762</v>
      </c>
      <c r="C23023" t="s">
        <v>24806</v>
      </c>
      <c r="D23023" t="s">
        <v>24837</v>
      </c>
      <c r="E23023" t="s">
        <v>1028</v>
      </c>
    </row>
    <row r="23024" spans="2:5" x14ac:dyDescent="0.35">
      <c r="B23024" t="s">
        <v>24763</v>
      </c>
      <c r="C23024" t="s">
        <v>24806</v>
      </c>
      <c r="D23024" t="s">
        <v>8238</v>
      </c>
      <c r="E23024" t="s">
        <v>1028</v>
      </c>
    </row>
    <row r="23025" spans="2:5" x14ac:dyDescent="0.35">
      <c r="B23025" t="s">
        <v>24764</v>
      </c>
      <c r="C23025" t="s">
        <v>24806</v>
      </c>
      <c r="D23025" t="s">
        <v>24838</v>
      </c>
      <c r="E23025" t="s">
        <v>1028</v>
      </c>
    </row>
    <row r="23026" spans="2:5" x14ac:dyDescent="0.35">
      <c r="B23026" t="s">
        <v>2212</v>
      </c>
      <c r="C23026" t="s">
        <v>24806</v>
      </c>
      <c r="D23026" t="s">
        <v>3422</v>
      </c>
      <c r="E23026" t="s">
        <v>1028</v>
      </c>
    </row>
    <row r="23027" spans="2:5" x14ac:dyDescent="0.35">
      <c r="B23027" t="s">
        <v>24765</v>
      </c>
      <c r="C23027" t="s">
        <v>24806</v>
      </c>
      <c r="D23027" t="s">
        <v>3422</v>
      </c>
      <c r="E23027" t="s">
        <v>1028</v>
      </c>
    </row>
    <row r="23028" spans="2:5" x14ac:dyDescent="0.35">
      <c r="B23028" t="s">
        <v>2213</v>
      </c>
      <c r="C23028" t="s">
        <v>24806</v>
      </c>
      <c r="D23028" t="s">
        <v>3423</v>
      </c>
      <c r="E23028" t="s">
        <v>1028</v>
      </c>
    </row>
    <row r="23029" spans="2:5" x14ac:dyDescent="0.35">
      <c r="B23029" t="s">
        <v>4163</v>
      </c>
      <c r="C23029" t="s">
        <v>24806</v>
      </c>
      <c r="D23029" t="s">
        <v>4164</v>
      </c>
      <c r="E23029" t="s">
        <v>1028</v>
      </c>
    </row>
    <row r="23030" spans="2:5" x14ac:dyDescent="0.35">
      <c r="B23030" t="s">
        <v>2220</v>
      </c>
      <c r="C23030" t="s">
        <v>24806</v>
      </c>
      <c r="D23030" t="s">
        <v>3429</v>
      </c>
      <c r="E23030" t="s">
        <v>1028</v>
      </c>
    </row>
    <row r="23031" spans="2:5" x14ac:dyDescent="0.35">
      <c r="B23031" t="s">
        <v>23121</v>
      </c>
      <c r="C23031" t="s">
        <v>24806</v>
      </c>
      <c r="D23031" t="s">
        <v>3429</v>
      </c>
      <c r="E23031" t="s">
        <v>1028</v>
      </c>
    </row>
    <row r="23032" spans="2:5" x14ac:dyDescent="0.35">
      <c r="B23032" t="s">
        <v>2221</v>
      </c>
      <c r="C23032" t="s">
        <v>24806</v>
      </c>
      <c r="D23032" t="s">
        <v>3430</v>
      </c>
      <c r="E23032" t="s">
        <v>1028</v>
      </c>
    </row>
    <row r="23033" spans="2:5" x14ac:dyDescent="0.35">
      <c r="B23033" t="s">
        <v>24766</v>
      </c>
      <c r="C23033" t="s">
        <v>24806</v>
      </c>
      <c r="D23033" t="s">
        <v>3443</v>
      </c>
      <c r="E23033" t="s">
        <v>1028</v>
      </c>
    </row>
    <row r="23034" spans="2:5" x14ac:dyDescent="0.35">
      <c r="B23034" t="s">
        <v>2235</v>
      </c>
      <c r="C23034" t="s">
        <v>24806</v>
      </c>
      <c r="D23034" t="s">
        <v>3443</v>
      </c>
      <c r="E23034" t="s">
        <v>1028</v>
      </c>
    </row>
    <row r="23035" spans="2:5" x14ac:dyDescent="0.35">
      <c r="B23035" t="s">
        <v>2240</v>
      </c>
      <c r="C23035" t="s">
        <v>24806</v>
      </c>
      <c r="D23035" t="s">
        <v>3448</v>
      </c>
      <c r="E23035" t="s">
        <v>1028</v>
      </c>
    </row>
    <row r="23036" spans="2:5" x14ac:dyDescent="0.35">
      <c r="B23036" t="s">
        <v>24767</v>
      </c>
      <c r="C23036" t="s">
        <v>24806</v>
      </c>
      <c r="D23036" t="s">
        <v>24839</v>
      </c>
      <c r="E23036" t="s">
        <v>1028</v>
      </c>
    </row>
    <row r="23037" spans="2:5" x14ac:dyDescent="0.35">
      <c r="B23037" t="s">
        <v>24768</v>
      </c>
      <c r="C23037" t="s">
        <v>24806</v>
      </c>
      <c r="D23037" t="s">
        <v>24840</v>
      </c>
      <c r="E23037" t="s">
        <v>1028</v>
      </c>
    </row>
    <row r="23038" spans="2:5" x14ac:dyDescent="0.35">
      <c r="B23038" t="s">
        <v>24769</v>
      </c>
      <c r="C23038" t="s">
        <v>24806</v>
      </c>
      <c r="D23038" t="s">
        <v>24620</v>
      </c>
      <c r="E23038" t="s">
        <v>1028</v>
      </c>
    </row>
    <row r="23039" spans="2:5" x14ac:dyDescent="0.35">
      <c r="B23039" t="s">
        <v>2265</v>
      </c>
      <c r="C23039" t="s">
        <v>24806</v>
      </c>
      <c r="D23039" t="s">
        <v>3472</v>
      </c>
      <c r="E23039" t="s">
        <v>1028</v>
      </c>
    </row>
    <row r="23040" spans="2:5" x14ac:dyDescent="0.35">
      <c r="B23040" t="s">
        <v>2298</v>
      </c>
      <c r="C23040" t="s">
        <v>24806</v>
      </c>
      <c r="D23040" t="s">
        <v>3502</v>
      </c>
      <c r="E23040" t="s">
        <v>1028</v>
      </c>
    </row>
    <row r="23041" spans="2:5" x14ac:dyDescent="0.35">
      <c r="B23041" t="s">
        <v>24770</v>
      </c>
      <c r="C23041" t="s">
        <v>24806</v>
      </c>
      <c r="D23041" t="s">
        <v>24841</v>
      </c>
      <c r="E23041" t="s">
        <v>1028</v>
      </c>
    </row>
    <row r="23042" spans="2:5" x14ac:dyDescent="0.35">
      <c r="B23042" t="s">
        <v>24771</v>
      </c>
      <c r="C23042" t="s">
        <v>24806</v>
      </c>
      <c r="D23042" t="s">
        <v>8663</v>
      </c>
      <c r="E23042" t="s">
        <v>1028</v>
      </c>
    </row>
    <row r="23043" spans="2:5" x14ac:dyDescent="0.35">
      <c r="B23043" t="s">
        <v>2310</v>
      </c>
      <c r="C23043" t="s">
        <v>24806</v>
      </c>
      <c r="D23043" t="s">
        <v>3514</v>
      </c>
      <c r="E23043" t="s">
        <v>1028</v>
      </c>
    </row>
    <row r="23044" spans="2:5" x14ac:dyDescent="0.35">
      <c r="B23044" t="s">
        <v>2312</v>
      </c>
      <c r="C23044" t="s">
        <v>24806</v>
      </c>
      <c r="D23044" t="s">
        <v>3516</v>
      </c>
      <c r="E23044" t="s">
        <v>1028</v>
      </c>
    </row>
    <row r="23045" spans="2:5" x14ac:dyDescent="0.35">
      <c r="B23045" t="s">
        <v>24772</v>
      </c>
      <c r="C23045" t="s">
        <v>24806</v>
      </c>
      <c r="D23045" t="s">
        <v>24842</v>
      </c>
      <c r="E23045" t="s">
        <v>1105</v>
      </c>
    </row>
    <row r="23046" spans="2:5" x14ac:dyDescent="0.35">
      <c r="B23046" t="s">
        <v>2335</v>
      </c>
      <c r="C23046" t="s">
        <v>24806</v>
      </c>
      <c r="D23046" t="s">
        <v>3539</v>
      </c>
      <c r="E23046" t="s">
        <v>1105</v>
      </c>
    </row>
    <row r="23047" spans="2:5" x14ac:dyDescent="0.35">
      <c r="B23047" t="s">
        <v>2339</v>
      </c>
      <c r="C23047" t="s">
        <v>24806</v>
      </c>
      <c r="D23047" t="s">
        <v>3543</v>
      </c>
      <c r="E23047" t="s">
        <v>1105</v>
      </c>
    </row>
    <row r="23048" spans="2:5" x14ac:dyDescent="0.35">
      <c r="B23048" t="s">
        <v>4236</v>
      </c>
      <c r="C23048" t="s">
        <v>24806</v>
      </c>
      <c r="D23048" t="s">
        <v>3548</v>
      </c>
      <c r="E23048" t="s">
        <v>1105</v>
      </c>
    </row>
    <row r="23049" spans="2:5" x14ac:dyDescent="0.35">
      <c r="B23049" t="s">
        <v>2350</v>
      </c>
      <c r="C23049" t="s">
        <v>24806</v>
      </c>
      <c r="D23049" t="s">
        <v>3554</v>
      </c>
      <c r="E23049" t="s">
        <v>1105</v>
      </c>
    </row>
    <row r="23050" spans="2:5" x14ac:dyDescent="0.35">
      <c r="B23050" t="s">
        <v>2354</v>
      </c>
      <c r="C23050" t="s">
        <v>24806</v>
      </c>
      <c r="D23050" t="s">
        <v>3558</v>
      </c>
      <c r="E23050" t="s">
        <v>1105</v>
      </c>
    </row>
    <row r="23051" spans="2:5" x14ac:dyDescent="0.35">
      <c r="B23051" t="s">
        <v>24773</v>
      </c>
      <c r="C23051" t="s">
        <v>24806</v>
      </c>
      <c r="D23051" t="s">
        <v>24843</v>
      </c>
      <c r="E23051" t="s">
        <v>1105</v>
      </c>
    </row>
    <row r="23052" spans="2:5" x14ac:dyDescent="0.35">
      <c r="B23052" t="s">
        <v>2377</v>
      </c>
      <c r="C23052" t="s">
        <v>24806</v>
      </c>
      <c r="D23052" t="s">
        <v>3581</v>
      </c>
      <c r="E23052" t="s">
        <v>1105</v>
      </c>
    </row>
    <row r="23053" spans="2:5" x14ac:dyDescent="0.35">
      <c r="B23053" t="s">
        <v>2378</v>
      </c>
      <c r="C23053" t="s">
        <v>24806</v>
      </c>
      <c r="D23053" t="s">
        <v>3582</v>
      </c>
      <c r="E23053" t="s">
        <v>1105</v>
      </c>
    </row>
    <row r="23054" spans="2:5" x14ac:dyDescent="0.35">
      <c r="B23054" t="s">
        <v>24774</v>
      </c>
      <c r="C23054" t="s">
        <v>24806</v>
      </c>
      <c r="D23054" t="s">
        <v>24844</v>
      </c>
      <c r="E23054" t="s">
        <v>1105</v>
      </c>
    </row>
    <row r="23055" spans="2:5" x14ac:dyDescent="0.35">
      <c r="B23055" t="s">
        <v>13697</v>
      </c>
      <c r="C23055" t="s">
        <v>24806</v>
      </c>
      <c r="D23055" t="s">
        <v>13698</v>
      </c>
    </row>
    <row r="23056" spans="2:5" x14ac:dyDescent="0.35">
      <c r="B23056" t="s">
        <v>2391</v>
      </c>
      <c r="C23056" t="s">
        <v>24806</v>
      </c>
      <c r="D23056" t="s">
        <v>3594</v>
      </c>
      <c r="E23056" t="s">
        <v>1105</v>
      </c>
    </row>
    <row r="23057" spans="2:5" x14ac:dyDescent="0.35">
      <c r="B23057" t="s">
        <v>24775</v>
      </c>
      <c r="C23057" t="s">
        <v>24806</v>
      </c>
      <c r="D23057" t="s">
        <v>24845</v>
      </c>
    </row>
    <row r="23058" spans="2:5" x14ac:dyDescent="0.35">
      <c r="B23058" t="s">
        <v>2400</v>
      </c>
      <c r="C23058" t="s">
        <v>24806</v>
      </c>
      <c r="D23058" t="s">
        <v>3603</v>
      </c>
      <c r="E23058" t="s">
        <v>1105</v>
      </c>
    </row>
    <row r="23059" spans="2:5" x14ac:dyDescent="0.35">
      <c r="B23059" t="s">
        <v>24776</v>
      </c>
      <c r="C23059" t="s">
        <v>24806</v>
      </c>
      <c r="D23059" t="s">
        <v>24846</v>
      </c>
    </row>
    <row r="23060" spans="2:5" x14ac:dyDescent="0.35">
      <c r="B23060" t="s">
        <v>24777</v>
      </c>
      <c r="C23060" t="s">
        <v>24806</v>
      </c>
      <c r="D23060" t="s">
        <v>24847</v>
      </c>
      <c r="E23060" t="s">
        <v>1105</v>
      </c>
    </row>
    <row r="23061" spans="2:5" x14ac:dyDescent="0.35">
      <c r="B23061" t="s">
        <v>24778</v>
      </c>
      <c r="C23061" t="s">
        <v>24806</v>
      </c>
      <c r="D23061" t="s">
        <v>24848</v>
      </c>
      <c r="E23061" t="s">
        <v>1041</v>
      </c>
    </row>
    <row r="23062" spans="2:5" x14ac:dyDescent="0.35">
      <c r="B23062" t="s">
        <v>2421</v>
      </c>
      <c r="C23062" t="s">
        <v>24806</v>
      </c>
      <c r="D23062" t="s">
        <v>3623</v>
      </c>
      <c r="E23062" t="s">
        <v>1041</v>
      </c>
    </row>
    <row r="23063" spans="2:5" x14ac:dyDescent="0.35">
      <c r="B23063" t="s">
        <v>2428</v>
      </c>
      <c r="C23063" t="s">
        <v>24806</v>
      </c>
      <c r="D23063" t="s">
        <v>3630</v>
      </c>
      <c r="E23063" t="s">
        <v>1041</v>
      </c>
    </row>
    <row r="23064" spans="2:5" x14ac:dyDescent="0.35">
      <c r="B23064" t="s">
        <v>23160</v>
      </c>
      <c r="C23064" t="s">
        <v>24806</v>
      </c>
      <c r="D23064" t="s">
        <v>23161</v>
      </c>
    </row>
    <row r="23065" spans="2:5" x14ac:dyDescent="0.35">
      <c r="B23065" t="s">
        <v>2434</v>
      </c>
      <c r="C23065" t="s">
        <v>24806</v>
      </c>
      <c r="D23065" t="s">
        <v>3636</v>
      </c>
      <c r="E23065" t="s">
        <v>1062</v>
      </c>
    </row>
    <row r="23066" spans="2:5" x14ac:dyDescent="0.35">
      <c r="B23066" t="s">
        <v>2452</v>
      </c>
      <c r="C23066" t="s">
        <v>24806</v>
      </c>
      <c r="D23066" t="s">
        <v>3653</v>
      </c>
      <c r="E23066" t="s">
        <v>1032</v>
      </c>
    </row>
    <row r="23067" spans="2:5" x14ac:dyDescent="0.35">
      <c r="B23067" t="s">
        <v>24779</v>
      </c>
      <c r="C23067" t="s">
        <v>24806</v>
      </c>
      <c r="D23067" t="s">
        <v>24849</v>
      </c>
      <c r="E23067" t="s">
        <v>1041</v>
      </c>
    </row>
    <row r="23068" spans="2:5" x14ac:dyDescent="0.35">
      <c r="B23068" t="s">
        <v>2457</v>
      </c>
      <c r="C23068" t="s">
        <v>24806</v>
      </c>
      <c r="D23068" t="s">
        <v>3656</v>
      </c>
      <c r="E23068" t="s">
        <v>1105</v>
      </c>
    </row>
    <row r="23069" spans="2:5" x14ac:dyDescent="0.35">
      <c r="B23069" t="s">
        <v>23128</v>
      </c>
      <c r="C23069" t="s">
        <v>24806</v>
      </c>
      <c r="D23069" t="s">
        <v>23129</v>
      </c>
      <c r="E23069" t="s">
        <v>1041</v>
      </c>
    </row>
    <row r="23070" spans="2:5" x14ac:dyDescent="0.35">
      <c r="B23070" t="s">
        <v>24780</v>
      </c>
      <c r="C23070" t="s">
        <v>24806</v>
      </c>
      <c r="D23070" t="s">
        <v>24850</v>
      </c>
      <c r="E23070" t="s">
        <v>1041</v>
      </c>
    </row>
    <row r="23071" spans="2:5" x14ac:dyDescent="0.35">
      <c r="B23071" t="s">
        <v>24781</v>
      </c>
      <c r="C23071" t="s">
        <v>24806</v>
      </c>
      <c r="D23071" t="s">
        <v>24851</v>
      </c>
    </row>
    <row r="23072" spans="2:5" x14ac:dyDescent="0.35">
      <c r="B23072" t="s">
        <v>2486</v>
      </c>
      <c r="C23072" t="s">
        <v>24806</v>
      </c>
      <c r="D23072" t="s">
        <v>3685</v>
      </c>
      <c r="E23072" t="s">
        <v>1041</v>
      </c>
    </row>
    <row r="23073" spans="2:5" x14ac:dyDescent="0.35">
      <c r="B23073" t="s">
        <v>2493</v>
      </c>
      <c r="C23073" t="s">
        <v>24806</v>
      </c>
      <c r="D23073" t="s">
        <v>3692</v>
      </c>
      <c r="E23073" t="s">
        <v>1041</v>
      </c>
    </row>
    <row r="23074" spans="2:5" x14ac:dyDescent="0.35">
      <c r="B23074" t="s">
        <v>13703</v>
      </c>
      <c r="C23074" t="s">
        <v>24806</v>
      </c>
      <c r="D23074" t="s">
        <v>13704</v>
      </c>
    </row>
    <row r="23075" spans="2:5" x14ac:dyDescent="0.35">
      <c r="B23075" t="s">
        <v>2499</v>
      </c>
      <c r="C23075" t="s">
        <v>24806</v>
      </c>
      <c r="D23075" t="s">
        <v>3698</v>
      </c>
      <c r="E23075" t="s">
        <v>1041</v>
      </c>
    </row>
    <row r="23076" spans="2:5" x14ac:dyDescent="0.35">
      <c r="B23076" t="s">
        <v>2500</v>
      </c>
      <c r="C23076" t="s">
        <v>24806</v>
      </c>
      <c r="D23076" t="s">
        <v>3699</v>
      </c>
      <c r="E23076" t="s">
        <v>1041</v>
      </c>
    </row>
    <row r="23077" spans="2:5" x14ac:dyDescent="0.35">
      <c r="B23077" t="s">
        <v>2504</v>
      </c>
      <c r="C23077" t="s">
        <v>24806</v>
      </c>
      <c r="D23077" t="s">
        <v>3703</v>
      </c>
      <c r="E23077" t="s">
        <v>1041</v>
      </c>
    </row>
    <row r="23078" spans="2:5" x14ac:dyDescent="0.35">
      <c r="B23078" t="s">
        <v>24782</v>
      </c>
      <c r="C23078" t="s">
        <v>24806</v>
      </c>
      <c r="D23078" t="s">
        <v>24852</v>
      </c>
    </row>
    <row r="23079" spans="2:5" x14ac:dyDescent="0.35">
      <c r="B23079" t="s">
        <v>2511</v>
      </c>
      <c r="C23079" t="s">
        <v>24806</v>
      </c>
      <c r="D23079" t="s">
        <v>3710</v>
      </c>
      <c r="E23079" t="s">
        <v>1041</v>
      </c>
    </row>
    <row r="23080" spans="2:5" x14ac:dyDescent="0.35">
      <c r="B23080" t="s">
        <v>24783</v>
      </c>
      <c r="C23080" t="s">
        <v>24806</v>
      </c>
      <c r="D23080" t="s">
        <v>24853</v>
      </c>
    </row>
    <row r="23081" spans="2:5" x14ac:dyDescent="0.35">
      <c r="B23081" t="s">
        <v>2540</v>
      </c>
      <c r="C23081" t="s">
        <v>24806</v>
      </c>
      <c r="D23081" t="s">
        <v>3739</v>
      </c>
      <c r="E23081" t="s">
        <v>1105</v>
      </c>
    </row>
    <row r="23082" spans="2:5" x14ac:dyDescent="0.35">
      <c r="B23082" t="s">
        <v>24784</v>
      </c>
      <c r="C23082" t="s">
        <v>24806</v>
      </c>
      <c r="D23082" t="s">
        <v>24854</v>
      </c>
      <c r="E23082" t="s">
        <v>1041</v>
      </c>
    </row>
    <row r="23083" spans="2:5" x14ac:dyDescent="0.35">
      <c r="B23083" t="s">
        <v>2545</v>
      </c>
      <c r="C23083" t="s">
        <v>24806</v>
      </c>
      <c r="D23083" t="s">
        <v>3744</v>
      </c>
      <c r="E23083" t="s">
        <v>1041</v>
      </c>
    </row>
    <row r="23084" spans="2:5" x14ac:dyDescent="0.35">
      <c r="B23084" t="s">
        <v>2547</v>
      </c>
      <c r="C23084" t="s">
        <v>24806</v>
      </c>
      <c r="D23084" t="s">
        <v>3746</v>
      </c>
      <c r="E23084" t="s">
        <v>1041</v>
      </c>
    </row>
    <row r="23085" spans="2:5" x14ac:dyDescent="0.35">
      <c r="B23085" t="s">
        <v>2553</v>
      </c>
      <c r="C23085" t="s">
        <v>24806</v>
      </c>
      <c r="D23085" t="s">
        <v>3752</v>
      </c>
      <c r="E23085" t="s">
        <v>1041</v>
      </c>
    </row>
    <row r="23086" spans="2:5" x14ac:dyDescent="0.35">
      <c r="B23086" t="s">
        <v>24785</v>
      </c>
      <c r="C23086" t="s">
        <v>24806</v>
      </c>
      <c r="D23086" t="s">
        <v>24855</v>
      </c>
      <c r="E23086" t="s">
        <v>1041</v>
      </c>
    </row>
    <row r="23087" spans="2:5" x14ac:dyDescent="0.35">
      <c r="B23087" t="s">
        <v>23130</v>
      </c>
      <c r="C23087" t="s">
        <v>24806</v>
      </c>
      <c r="D23087" t="s">
        <v>23131</v>
      </c>
      <c r="E23087" t="s">
        <v>1041</v>
      </c>
    </row>
    <row r="23088" spans="2:5" x14ac:dyDescent="0.35">
      <c r="B23088" t="s">
        <v>24786</v>
      </c>
      <c r="C23088" t="s">
        <v>24806</v>
      </c>
      <c r="D23088" t="s">
        <v>24856</v>
      </c>
      <c r="E23088" t="s">
        <v>1062</v>
      </c>
    </row>
    <row r="23089" spans="2:5" x14ac:dyDescent="0.35">
      <c r="B23089" t="s">
        <v>2564</v>
      </c>
      <c r="C23089" t="s">
        <v>24806</v>
      </c>
      <c r="D23089" t="s">
        <v>3763</v>
      </c>
      <c r="E23089" t="s">
        <v>1041</v>
      </c>
    </row>
    <row r="23090" spans="2:5" x14ac:dyDescent="0.35">
      <c r="B23090" t="s">
        <v>2565</v>
      </c>
      <c r="C23090" t="s">
        <v>24806</v>
      </c>
      <c r="D23090" t="s">
        <v>3764</v>
      </c>
      <c r="E23090" t="s">
        <v>1062</v>
      </c>
    </row>
    <row r="23091" spans="2:5" x14ac:dyDescent="0.35">
      <c r="B23091" t="s">
        <v>24787</v>
      </c>
      <c r="C23091" t="s">
        <v>24806</v>
      </c>
      <c r="D23091" t="s">
        <v>24857</v>
      </c>
    </row>
    <row r="23092" spans="2:5" x14ac:dyDescent="0.35">
      <c r="B23092" t="s">
        <v>2578</v>
      </c>
      <c r="C23092" t="s">
        <v>24806</v>
      </c>
      <c r="D23092" t="s">
        <v>3776</v>
      </c>
      <c r="E23092" t="s">
        <v>1041</v>
      </c>
    </row>
    <row r="23093" spans="2:5" x14ac:dyDescent="0.35">
      <c r="B23093" t="s">
        <v>2589</v>
      </c>
      <c r="C23093" t="s">
        <v>24806</v>
      </c>
      <c r="D23093" t="s">
        <v>3786</v>
      </c>
      <c r="E23093" t="s">
        <v>1062</v>
      </c>
    </row>
    <row r="23094" spans="2:5" x14ac:dyDescent="0.35">
      <c r="B23094" t="s">
        <v>2593</v>
      </c>
      <c r="C23094" t="s">
        <v>24806</v>
      </c>
      <c r="D23094" t="s">
        <v>3790</v>
      </c>
      <c r="E23094" t="s">
        <v>1062</v>
      </c>
    </row>
    <row r="23095" spans="2:5" x14ac:dyDescent="0.35">
      <c r="B23095" t="s">
        <v>4259</v>
      </c>
      <c r="C23095" t="s">
        <v>24806</v>
      </c>
      <c r="D23095" t="s">
        <v>4260</v>
      </c>
      <c r="E23095" t="s">
        <v>1062</v>
      </c>
    </row>
    <row r="23096" spans="2:5" x14ac:dyDescent="0.35">
      <c r="B23096" t="s">
        <v>1124</v>
      </c>
      <c r="C23096" t="s">
        <v>24806</v>
      </c>
      <c r="D23096" t="s">
        <v>1176</v>
      </c>
      <c r="E23096" t="s">
        <v>1062</v>
      </c>
    </row>
    <row r="23097" spans="2:5" x14ac:dyDescent="0.35">
      <c r="B23097" t="s">
        <v>23134</v>
      </c>
      <c r="C23097" t="s">
        <v>24806</v>
      </c>
      <c r="D23097" t="s">
        <v>23135</v>
      </c>
      <c r="E23097" t="s">
        <v>1062</v>
      </c>
    </row>
    <row r="23098" spans="2:5" x14ac:dyDescent="0.35">
      <c r="B23098" t="s">
        <v>23222</v>
      </c>
      <c r="C23098" t="s">
        <v>24806</v>
      </c>
      <c r="D23098" t="s">
        <v>23298</v>
      </c>
      <c r="E23098" t="s">
        <v>1062</v>
      </c>
    </row>
    <row r="23099" spans="2:5" x14ac:dyDescent="0.35">
      <c r="B23099" t="s">
        <v>2609</v>
      </c>
      <c r="C23099" t="s">
        <v>24806</v>
      </c>
      <c r="D23099" t="s">
        <v>3806</v>
      </c>
      <c r="E23099" t="s">
        <v>1062</v>
      </c>
    </row>
    <row r="23100" spans="2:5" x14ac:dyDescent="0.35">
      <c r="B23100" t="s">
        <v>2611</v>
      </c>
      <c r="C23100" t="s">
        <v>24806</v>
      </c>
      <c r="D23100" t="s">
        <v>3808</v>
      </c>
      <c r="E23100" t="s">
        <v>1062</v>
      </c>
    </row>
    <row r="23101" spans="2:5" x14ac:dyDescent="0.35">
      <c r="B23101" t="s">
        <v>24788</v>
      </c>
      <c r="C23101" t="s">
        <v>24806</v>
      </c>
      <c r="D23101" t="s">
        <v>24858</v>
      </c>
    </row>
    <row r="23102" spans="2:5" x14ac:dyDescent="0.35">
      <c r="B23102" t="s">
        <v>2630</v>
      </c>
      <c r="C23102" t="s">
        <v>24806</v>
      </c>
      <c r="D23102" t="s">
        <v>3827</v>
      </c>
      <c r="E23102" t="s">
        <v>1062</v>
      </c>
    </row>
    <row r="23103" spans="2:5" x14ac:dyDescent="0.35">
      <c r="B23103" t="s">
        <v>24789</v>
      </c>
      <c r="C23103" t="s">
        <v>24806</v>
      </c>
      <c r="D23103" t="s">
        <v>24859</v>
      </c>
      <c r="E23103" t="s">
        <v>1062</v>
      </c>
    </row>
    <row r="23104" spans="2:5" x14ac:dyDescent="0.35">
      <c r="B23104" t="s">
        <v>2640</v>
      </c>
      <c r="C23104" t="s">
        <v>24806</v>
      </c>
      <c r="D23104" t="s">
        <v>3837</v>
      </c>
      <c r="E23104" t="s">
        <v>1062</v>
      </c>
    </row>
    <row r="23105" spans="2:5" x14ac:dyDescent="0.35">
      <c r="B23105" t="s">
        <v>23138</v>
      </c>
      <c r="C23105" t="s">
        <v>24806</v>
      </c>
      <c r="D23105" t="s">
        <v>23139</v>
      </c>
      <c r="E23105" t="s">
        <v>1062</v>
      </c>
    </row>
    <row r="23106" spans="2:5" x14ac:dyDescent="0.35">
      <c r="B23106" t="s">
        <v>2650</v>
      </c>
      <c r="C23106" t="s">
        <v>24806</v>
      </c>
      <c r="D23106" t="s">
        <v>3847</v>
      </c>
      <c r="E23106" t="s">
        <v>1062</v>
      </c>
    </row>
    <row r="23107" spans="2:5" x14ac:dyDescent="0.35">
      <c r="B23107" t="s">
        <v>24790</v>
      </c>
      <c r="C23107" t="s">
        <v>24806</v>
      </c>
      <c r="D23107" t="s">
        <v>24860</v>
      </c>
      <c r="E23107" t="s">
        <v>1062</v>
      </c>
    </row>
    <row r="23108" spans="2:5" x14ac:dyDescent="0.35">
      <c r="B23108" t="s">
        <v>2662</v>
      </c>
      <c r="C23108" t="s">
        <v>24806</v>
      </c>
      <c r="D23108" t="s">
        <v>3858</v>
      </c>
      <c r="E23108" t="s">
        <v>1062</v>
      </c>
    </row>
    <row r="23109" spans="2:5" x14ac:dyDescent="0.35">
      <c r="B23109" t="s">
        <v>2670</v>
      </c>
      <c r="C23109" t="s">
        <v>24806</v>
      </c>
      <c r="D23109" t="s">
        <v>3866</v>
      </c>
      <c r="E23109" t="s">
        <v>1062</v>
      </c>
    </row>
    <row r="23110" spans="2:5" x14ac:dyDescent="0.35">
      <c r="B23110" t="s">
        <v>24791</v>
      </c>
      <c r="C23110" t="s">
        <v>24806</v>
      </c>
      <c r="D23110" t="s">
        <v>24861</v>
      </c>
      <c r="E23110" t="s">
        <v>1062</v>
      </c>
    </row>
    <row r="23111" spans="2:5" x14ac:dyDescent="0.35">
      <c r="B23111" t="s">
        <v>2674</v>
      </c>
      <c r="C23111" t="s">
        <v>24806</v>
      </c>
      <c r="D23111" t="s">
        <v>3870</v>
      </c>
      <c r="E23111" t="s">
        <v>1062</v>
      </c>
    </row>
    <row r="23112" spans="2:5" x14ac:dyDescent="0.35">
      <c r="B23112" t="s">
        <v>2681</v>
      </c>
      <c r="C23112" t="s">
        <v>24806</v>
      </c>
      <c r="D23112" t="s">
        <v>3877</v>
      </c>
      <c r="E23112" t="s">
        <v>1062</v>
      </c>
    </row>
    <row r="23113" spans="2:5" x14ac:dyDescent="0.35">
      <c r="B23113" t="s">
        <v>2682</v>
      </c>
      <c r="C23113" t="s">
        <v>24806</v>
      </c>
      <c r="D23113" t="s">
        <v>3877</v>
      </c>
      <c r="E23113" t="s">
        <v>1062</v>
      </c>
    </row>
    <row r="23114" spans="2:5" x14ac:dyDescent="0.35">
      <c r="B23114" t="s">
        <v>4275</v>
      </c>
      <c r="C23114" t="s">
        <v>24806</v>
      </c>
      <c r="D23114" t="s">
        <v>4276</v>
      </c>
      <c r="E23114" t="s">
        <v>1062</v>
      </c>
    </row>
    <row r="23115" spans="2:5" x14ac:dyDescent="0.35">
      <c r="B23115" t="s">
        <v>2695</v>
      </c>
      <c r="C23115" t="s">
        <v>24806</v>
      </c>
      <c r="D23115" t="s">
        <v>1275</v>
      </c>
      <c r="E23115" t="s">
        <v>1062</v>
      </c>
    </row>
    <row r="23116" spans="2:5" x14ac:dyDescent="0.35">
      <c r="B23116" t="s">
        <v>2702</v>
      </c>
      <c r="C23116" t="s">
        <v>24806</v>
      </c>
      <c r="D23116" t="s">
        <v>3895</v>
      </c>
      <c r="E23116" t="s">
        <v>1062</v>
      </c>
    </row>
    <row r="23117" spans="2:5" x14ac:dyDescent="0.35">
      <c r="B23117" t="s">
        <v>2703</v>
      </c>
      <c r="C23117" t="s">
        <v>24806</v>
      </c>
      <c r="D23117" t="s">
        <v>3896</v>
      </c>
      <c r="E23117" t="s">
        <v>1062</v>
      </c>
    </row>
    <row r="23118" spans="2:5" x14ac:dyDescent="0.35">
      <c r="B23118" t="s">
        <v>2707</v>
      </c>
      <c r="C23118" t="s">
        <v>24806</v>
      </c>
      <c r="D23118" t="s">
        <v>3900</v>
      </c>
      <c r="E23118" t="s">
        <v>1062</v>
      </c>
    </row>
    <row r="23119" spans="2:5" x14ac:dyDescent="0.35">
      <c r="B23119" t="s">
        <v>2716</v>
      </c>
      <c r="C23119" t="s">
        <v>24806</v>
      </c>
      <c r="D23119" t="s">
        <v>3909</v>
      </c>
      <c r="E23119" t="s">
        <v>1062</v>
      </c>
    </row>
    <row r="23120" spans="2:5" x14ac:dyDescent="0.35">
      <c r="B23120" t="s">
        <v>24792</v>
      </c>
      <c r="C23120" t="s">
        <v>24806</v>
      </c>
      <c r="D23120" t="s">
        <v>24862</v>
      </c>
      <c r="E23120" t="s">
        <v>1062</v>
      </c>
    </row>
    <row r="23121" spans="2:5" x14ac:dyDescent="0.35">
      <c r="B23121" t="s">
        <v>24793</v>
      </c>
      <c r="C23121" t="s">
        <v>24806</v>
      </c>
      <c r="D23121" t="s">
        <v>24863</v>
      </c>
      <c r="E23121" t="s">
        <v>1048</v>
      </c>
    </row>
    <row r="23122" spans="2:5" x14ac:dyDescent="0.35">
      <c r="B23122" t="s">
        <v>24794</v>
      </c>
      <c r="C23122" t="s">
        <v>24806</v>
      </c>
      <c r="D23122" t="s">
        <v>24864</v>
      </c>
      <c r="E23122" t="s">
        <v>1048</v>
      </c>
    </row>
    <row r="23123" spans="2:5" x14ac:dyDescent="0.35">
      <c r="B23123" t="s">
        <v>24795</v>
      </c>
      <c r="C23123" t="s">
        <v>24806</v>
      </c>
      <c r="D23123" t="s">
        <v>24865</v>
      </c>
      <c r="E23123" t="s">
        <v>1048</v>
      </c>
    </row>
    <row r="23124" spans="2:5" x14ac:dyDescent="0.35">
      <c r="B23124" t="s">
        <v>24796</v>
      </c>
      <c r="C23124" t="s">
        <v>24806</v>
      </c>
      <c r="D23124" t="s">
        <v>24866</v>
      </c>
      <c r="E23124" t="s">
        <v>1048</v>
      </c>
    </row>
    <row r="23125" spans="2:5" x14ac:dyDescent="0.35">
      <c r="B23125" t="s">
        <v>24797</v>
      </c>
      <c r="C23125" t="s">
        <v>24806</v>
      </c>
      <c r="D23125" t="s">
        <v>24867</v>
      </c>
      <c r="E23125" t="s">
        <v>1048</v>
      </c>
    </row>
    <row r="23126" spans="2:5" x14ac:dyDescent="0.35">
      <c r="B23126" t="s">
        <v>2800</v>
      </c>
      <c r="C23126" t="s">
        <v>24806</v>
      </c>
      <c r="D23126" t="s">
        <v>1285</v>
      </c>
    </row>
    <row r="23127" spans="2:5" x14ac:dyDescent="0.35">
      <c r="B23127" t="s">
        <v>24798</v>
      </c>
      <c r="C23127" t="s">
        <v>24806</v>
      </c>
      <c r="D23127" t="s">
        <v>24868</v>
      </c>
    </row>
    <row r="23128" spans="2:5" x14ac:dyDescent="0.35">
      <c r="B23128" t="s">
        <v>24799</v>
      </c>
      <c r="C23128" t="s">
        <v>24806</v>
      </c>
      <c r="D23128" t="s">
        <v>24869</v>
      </c>
    </row>
    <row r="23129" spans="2:5" x14ac:dyDescent="0.35">
      <c r="B23129" t="s">
        <v>2812</v>
      </c>
      <c r="C23129" t="s">
        <v>24806</v>
      </c>
      <c r="D23129" t="s">
        <v>3998</v>
      </c>
      <c r="E23129" t="s">
        <v>1048</v>
      </c>
    </row>
    <row r="23130" spans="2:5" x14ac:dyDescent="0.35">
      <c r="B23130" t="s">
        <v>2813</v>
      </c>
      <c r="C23130" t="s">
        <v>24806</v>
      </c>
      <c r="D23130" t="s">
        <v>3999</v>
      </c>
      <c r="E23130" t="s">
        <v>1048</v>
      </c>
    </row>
    <row r="23131" spans="2:5" x14ac:dyDescent="0.35">
      <c r="B23131" t="s">
        <v>24800</v>
      </c>
      <c r="C23131" t="s">
        <v>24806</v>
      </c>
      <c r="D23131" t="s">
        <v>24870</v>
      </c>
      <c r="E23131" t="s">
        <v>1048</v>
      </c>
    </row>
    <row r="23132" spans="2:5" x14ac:dyDescent="0.35">
      <c r="B23132" t="s">
        <v>2845</v>
      </c>
      <c r="C23132" t="s">
        <v>24806</v>
      </c>
      <c r="D23132" t="s">
        <v>4030</v>
      </c>
    </row>
    <row r="23133" spans="2:5" x14ac:dyDescent="0.35">
      <c r="B23133" t="s">
        <v>2853</v>
      </c>
      <c r="C23133" t="s">
        <v>24806</v>
      </c>
      <c r="D23133" t="s">
        <v>4038</v>
      </c>
      <c r="E23133" t="s">
        <v>1048</v>
      </c>
    </row>
    <row r="23134" spans="2:5" x14ac:dyDescent="0.35">
      <c r="B23134" t="s">
        <v>2873</v>
      </c>
      <c r="C23134" t="s">
        <v>24806</v>
      </c>
      <c r="D23134" t="s">
        <v>4057</v>
      </c>
      <c r="E23134" t="s">
        <v>4149</v>
      </c>
    </row>
    <row r="23135" spans="2:5" x14ac:dyDescent="0.35">
      <c r="B23135" t="s">
        <v>4291</v>
      </c>
      <c r="C23135" t="s">
        <v>24806</v>
      </c>
      <c r="D23135" t="s">
        <v>4292</v>
      </c>
      <c r="E23135" t="s">
        <v>4149</v>
      </c>
    </row>
    <row r="23136" spans="2:5" x14ac:dyDescent="0.35">
      <c r="B23136" t="s">
        <v>2887</v>
      </c>
      <c r="C23136" t="s">
        <v>24806</v>
      </c>
      <c r="D23136" t="s">
        <v>4070</v>
      </c>
      <c r="E23136" t="s">
        <v>4149</v>
      </c>
    </row>
    <row r="23137" spans="2:5" x14ac:dyDescent="0.35">
      <c r="B23137" t="s">
        <v>24801</v>
      </c>
      <c r="C23137" t="s">
        <v>24806</v>
      </c>
      <c r="D23137" t="s">
        <v>24871</v>
      </c>
    </row>
    <row r="23138" spans="2:5" x14ac:dyDescent="0.35">
      <c r="B23138" t="s">
        <v>24802</v>
      </c>
      <c r="C23138" t="s">
        <v>24806</v>
      </c>
      <c r="D23138" t="s">
        <v>24872</v>
      </c>
      <c r="E23138" t="s">
        <v>4149</v>
      </c>
    </row>
    <row r="23139" spans="2:5" x14ac:dyDescent="0.35">
      <c r="B23139" t="s">
        <v>24803</v>
      </c>
      <c r="C23139" t="s">
        <v>24806</v>
      </c>
      <c r="D23139" t="s">
        <v>24873</v>
      </c>
      <c r="E23139" t="s">
        <v>4149</v>
      </c>
    </row>
    <row r="23140" spans="2:5" x14ac:dyDescent="0.35">
      <c r="B23140" t="s">
        <v>2894</v>
      </c>
      <c r="C23140" t="s">
        <v>24806</v>
      </c>
      <c r="D23140" t="s">
        <v>4077</v>
      </c>
      <c r="E23140" t="s">
        <v>4149</v>
      </c>
    </row>
    <row r="23141" spans="2:5" x14ac:dyDescent="0.35">
      <c r="B23141" t="s">
        <v>4295</v>
      </c>
      <c r="C23141" t="s">
        <v>24806</v>
      </c>
      <c r="D23141" t="s">
        <v>4296</v>
      </c>
      <c r="E23141" t="s">
        <v>4149</v>
      </c>
    </row>
    <row r="23142" spans="2:5" x14ac:dyDescent="0.35">
      <c r="B23142" t="s">
        <v>2895</v>
      </c>
      <c r="C23142" t="s">
        <v>24806</v>
      </c>
      <c r="D23142" t="s">
        <v>4078</v>
      </c>
      <c r="E23142" t="s">
        <v>4149</v>
      </c>
    </row>
    <row r="23143" spans="2:5" x14ac:dyDescent="0.35">
      <c r="B23143" t="s">
        <v>2897</v>
      </c>
      <c r="C23143" t="s">
        <v>24806</v>
      </c>
      <c r="D23143" t="s">
        <v>4080</v>
      </c>
      <c r="E23143" t="s">
        <v>4149</v>
      </c>
    </row>
    <row r="23144" spans="2:5" x14ac:dyDescent="0.35">
      <c r="B23144" t="s">
        <v>24804</v>
      </c>
      <c r="C23144" t="s">
        <v>24806</v>
      </c>
      <c r="D23144" t="s">
        <v>24874</v>
      </c>
      <c r="E23144" t="s">
        <v>4149</v>
      </c>
    </row>
    <row r="23145" spans="2:5" x14ac:dyDescent="0.35">
      <c r="B23145" t="s">
        <v>24805</v>
      </c>
      <c r="C23145" t="s">
        <v>24806</v>
      </c>
      <c r="D23145" t="s">
        <v>24875</v>
      </c>
      <c r="E23145" t="s">
        <v>1050</v>
      </c>
    </row>
    <row r="23146" spans="2:5" x14ac:dyDescent="0.35">
      <c r="B23146" t="s">
        <v>2953</v>
      </c>
      <c r="C23146" t="s">
        <v>24806</v>
      </c>
      <c r="D23146" t="s">
        <v>4133</v>
      </c>
      <c r="E23146" t="s">
        <v>1050</v>
      </c>
    </row>
    <row r="23147" spans="2:5" x14ac:dyDescent="0.35">
      <c r="B23147" t="s">
        <v>2962</v>
      </c>
      <c r="C23147" t="s">
        <v>24806</v>
      </c>
      <c r="D23147" t="s">
        <v>4142</v>
      </c>
      <c r="E23147" t="s">
        <v>1050</v>
      </c>
    </row>
    <row r="23148" spans="2:5" x14ac:dyDescent="0.35">
      <c r="B23148" t="s">
        <v>6483</v>
      </c>
      <c r="C23148" t="s">
        <v>24806</v>
      </c>
    </row>
    <row r="23149" spans="2:5" x14ac:dyDescent="0.35">
      <c r="B23149" t="s">
        <v>1486</v>
      </c>
      <c r="C23149" t="s">
        <v>24806</v>
      </c>
    </row>
    <row r="23150" spans="2:5" x14ac:dyDescent="0.35">
      <c r="B23150" t="s">
        <v>23145</v>
      </c>
      <c r="C23150" t="s">
        <v>24806</v>
      </c>
      <c r="D23150" t="s">
        <v>23146</v>
      </c>
    </row>
    <row r="23151" spans="2:5" x14ac:dyDescent="0.35">
      <c r="C23151" t="s">
        <v>24876</v>
      </c>
      <c r="E23151" t="s">
        <v>1041</v>
      </c>
    </row>
    <row r="23152" spans="2:5" x14ac:dyDescent="0.35">
      <c r="C23152" t="s">
        <v>178</v>
      </c>
      <c r="E23152" t="s">
        <v>1041</v>
      </c>
    </row>
    <row r="23153" spans="3:5" x14ac:dyDescent="0.35">
      <c r="C23153" t="s">
        <v>179</v>
      </c>
      <c r="E23153" t="s">
        <v>1105</v>
      </c>
    </row>
    <row r="23154" spans="3:5" x14ac:dyDescent="0.35">
      <c r="C23154" t="s">
        <v>24877</v>
      </c>
      <c r="E23154" t="s">
        <v>1046</v>
      </c>
    </row>
    <row r="23155" spans="3:5" x14ac:dyDescent="0.35">
      <c r="C23155" t="s">
        <v>24878</v>
      </c>
      <c r="E23155" t="s">
        <v>1041</v>
      </c>
    </row>
    <row r="23156" spans="3:5" x14ac:dyDescent="0.35">
      <c r="C23156" t="s">
        <v>24879</v>
      </c>
      <c r="E23156" t="s">
        <v>1046</v>
      </c>
    </row>
    <row r="23157" spans="3:5" x14ac:dyDescent="0.35">
      <c r="C23157" t="s">
        <v>24880</v>
      </c>
      <c r="E23157" t="s">
        <v>1057</v>
      </c>
    </row>
    <row r="23158" spans="3:5" x14ac:dyDescent="0.35">
      <c r="C23158" t="s">
        <v>180</v>
      </c>
      <c r="E23158" t="s">
        <v>1032</v>
      </c>
    </row>
    <row r="23159" spans="3:5" x14ac:dyDescent="0.35">
      <c r="C23159" t="s">
        <v>24881</v>
      </c>
      <c r="E23159" t="s">
        <v>1041</v>
      </c>
    </row>
    <row r="23160" spans="3:5" x14ac:dyDescent="0.35">
      <c r="C23160" t="s">
        <v>24882</v>
      </c>
      <c r="E23160" t="s">
        <v>1041</v>
      </c>
    </row>
    <row r="23161" spans="3:5" x14ac:dyDescent="0.35">
      <c r="C23161" t="s">
        <v>24883</v>
      </c>
      <c r="E23161" t="s">
        <v>1041</v>
      </c>
    </row>
    <row r="23162" spans="3:5" x14ac:dyDescent="0.35">
      <c r="C23162" t="s">
        <v>24884</v>
      </c>
      <c r="E23162" t="s">
        <v>1059</v>
      </c>
    </row>
    <row r="23163" spans="3:5" x14ac:dyDescent="0.35">
      <c r="C23163" t="s">
        <v>24885</v>
      </c>
      <c r="E23163" t="s">
        <v>1041</v>
      </c>
    </row>
    <row r="23164" spans="3:5" x14ac:dyDescent="0.35">
      <c r="C23164" t="s">
        <v>181</v>
      </c>
      <c r="E23164" t="s">
        <v>1032</v>
      </c>
    </row>
    <row r="23165" spans="3:5" x14ac:dyDescent="0.35">
      <c r="C23165" t="s">
        <v>182</v>
      </c>
      <c r="E23165" t="s">
        <v>1050</v>
      </c>
    </row>
    <row r="23166" spans="3:5" x14ac:dyDescent="0.35">
      <c r="C23166" t="s">
        <v>183</v>
      </c>
      <c r="E23166" t="s">
        <v>1032</v>
      </c>
    </row>
    <row r="23167" spans="3:5" x14ac:dyDescent="0.35">
      <c r="C23167" t="s">
        <v>184</v>
      </c>
      <c r="E23167" t="s">
        <v>1041</v>
      </c>
    </row>
    <row r="23168" spans="3:5" x14ac:dyDescent="0.35">
      <c r="C23168" t="s">
        <v>185</v>
      </c>
      <c r="E23168" t="s">
        <v>1041</v>
      </c>
    </row>
    <row r="23169" spans="3:5" x14ac:dyDescent="0.35">
      <c r="C23169" t="s">
        <v>186</v>
      </c>
      <c r="E23169" t="s">
        <v>1050</v>
      </c>
    </row>
    <row r="23170" spans="3:5" x14ac:dyDescent="0.35">
      <c r="C23170" t="s">
        <v>187</v>
      </c>
      <c r="E23170" t="s">
        <v>1050</v>
      </c>
    </row>
    <row r="23171" spans="3:5" x14ac:dyDescent="0.35">
      <c r="C23171" t="s">
        <v>24886</v>
      </c>
      <c r="E23171" t="s">
        <v>1046</v>
      </c>
    </row>
    <row r="23172" spans="3:5" x14ac:dyDescent="0.35">
      <c r="C23172" t="s">
        <v>973</v>
      </c>
      <c r="E23172" t="s">
        <v>1041</v>
      </c>
    </row>
    <row r="23173" spans="3:5" x14ac:dyDescent="0.35">
      <c r="C23173" t="s">
        <v>24887</v>
      </c>
      <c r="E23173" t="s">
        <v>1046</v>
      </c>
    </row>
    <row r="23174" spans="3:5" x14ac:dyDescent="0.35">
      <c r="C23174" t="s">
        <v>24888</v>
      </c>
      <c r="E23174" t="s">
        <v>1028</v>
      </c>
    </row>
    <row r="23175" spans="3:5" x14ac:dyDescent="0.35">
      <c r="C23175" t="s">
        <v>24889</v>
      </c>
      <c r="E23175" t="s">
        <v>1028</v>
      </c>
    </row>
    <row r="23176" spans="3:5" x14ac:dyDescent="0.35">
      <c r="C23176" t="s">
        <v>24890</v>
      </c>
      <c r="E23176" t="s">
        <v>1041</v>
      </c>
    </row>
    <row r="23177" spans="3:5" x14ac:dyDescent="0.35">
      <c r="C23177" t="s">
        <v>1095</v>
      </c>
      <c r="E23177" t="s">
        <v>1041</v>
      </c>
    </row>
    <row r="23178" spans="3:5" x14ac:dyDescent="0.35">
      <c r="C23178" t="s">
        <v>24891</v>
      </c>
      <c r="E23178" t="s">
        <v>1048</v>
      </c>
    </row>
    <row r="23179" spans="3:5" x14ac:dyDescent="0.35">
      <c r="C23179" t="s">
        <v>24892</v>
      </c>
      <c r="E23179" t="s">
        <v>1048</v>
      </c>
    </row>
    <row r="23180" spans="3:5" x14ac:dyDescent="0.35">
      <c r="C23180" t="s">
        <v>24893</v>
      </c>
      <c r="E23180" t="s">
        <v>1048</v>
      </c>
    </row>
    <row r="23181" spans="3:5" x14ac:dyDescent="0.35">
      <c r="C23181" t="s">
        <v>24894</v>
      </c>
      <c r="E23181" t="s">
        <v>1048</v>
      </c>
    </row>
    <row r="23182" spans="3:5" x14ac:dyDescent="0.35">
      <c r="C23182" t="s">
        <v>24895</v>
      </c>
      <c r="E23182" t="s">
        <v>1048</v>
      </c>
    </row>
    <row r="23183" spans="3:5" x14ac:dyDescent="0.35">
      <c r="C23183" t="s">
        <v>24896</v>
      </c>
      <c r="E23183" t="s">
        <v>1050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7D5-544B-4D21-8126-F28B61F840AB}">
  <sheetPr codeName="Sheet30">
    <tabColor rgb="FFFF0000"/>
  </sheetPr>
  <dimension ref="A1:CC124"/>
  <sheetViews>
    <sheetView showGridLines="0" workbookViewId="0">
      <selection activeCell="H1" sqref="H1"/>
    </sheetView>
  </sheetViews>
  <sheetFormatPr defaultColWidth="8.7265625" defaultRowHeight="14.5" outlineLevelCol="1" x14ac:dyDescent="0.35"/>
  <cols>
    <col min="1" max="1" width="23.7265625" customWidth="1" outlineLevel="1"/>
    <col min="2" max="2" width="29.26953125" customWidth="1" outlineLevel="1"/>
    <col min="3" max="3" width="32.81640625" customWidth="1" outlineLevel="1"/>
    <col min="4" max="4" width="14" customWidth="1" outlineLevel="1"/>
    <col min="5" max="5" width="21" customWidth="1" outlineLevel="1"/>
    <col min="6" max="6" width="22.1796875" customWidth="1" outlineLevel="1"/>
    <col min="7" max="7" width="5.54296875" style="157" customWidth="1" outlineLevel="1"/>
    <col min="8" max="8" width="18.453125" style="15" customWidth="1" outlineLevel="1"/>
    <col min="10" max="12" width="8.7265625" customWidth="1" outlineLevel="1"/>
    <col min="13" max="13" width="14" bestFit="1" customWidth="1"/>
    <col min="14" max="14" width="21" bestFit="1" customWidth="1"/>
    <col min="15" max="15" width="22.1796875" bestFit="1" customWidth="1"/>
    <col min="16" max="16" width="18.453125" customWidth="1" outlineLevel="1"/>
    <col min="17" max="17" width="19.1796875" bestFit="1" customWidth="1"/>
    <col min="18" max="18" width="10.81640625" bestFit="1" customWidth="1"/>
    <col min="19" max="19" width="21" bestFit="1" customWidth="1"/>
    <col min="20" max="20" width="13.453125" bestFit="1" customWidth="1"/>
    <col min="28" max="28" width="23.7265625" bestFit="1" customWidth="1"/>
    <col min="29" max="29" width="15.1796875" bestFit="1" customWidth="1"/>
    <col min="62" max="62" width="22.1796875" bestFit="1" customWidth="1"/>
    <col min="63" max="63" width="14.1796875" bestFit="1" customWidth="1"/>
    <col min="64" max="64" width="14.54296875" bestFit="1" customWidth="1"/>
    <col min="65" max="65" width="11" bestFit="1" customWidth="1"/>
    <col min="71" max="71" width="10.26953125" bestFit="1" customWidth="1"/>
    <col min="74" max="74" width="11.1796875" bestFit="1" customWidth="1"/>
    <col min="77" max="77" width="10.7265625" customWidth="1"/>
    <col min="79" max="79" width="10.453125" customWidth="1"/>
    <col min="80" max="80" width="12.453125" customWidth="1"/>
  </cols>
  <sheetData>
    <row r="1" spans="1:64" x14ac:dyDescent="0.35">
      <c r="A1" s="29" t="s">
        <v>32354</v>
      </c>
      <c r="B1" s="29" t="s">
        <v>32355</v>
      </c>
      <c r="C1" s="29" t="s">
        <v>32356</v>
      </c>
      <c r="D1" s="29" t="s">
        <v>169</v>
      </c>
      <c r="E1" s="29" t="s">
        <v>31522</v>
      </c>
      <c r="F1" s="29" t="s">
        <v>31523</v>
      </c>
      <c r="G1" s="187" t="s">
        <v>167</v>
      </c>
      <c r="H1" s="29" t="s">
        <v>32357</v>
      </c>
      <c r="M1" s="29" t="s">
        <v>169</v>
      </c>
      <c r="N1" s="29" t="s">
        <v>31522</v>
      </c>
      <c r="O1" s="29" t="s">
        <v>31523</v>
      </c>
      <c r="P1" s="29" t="s">
        <v>32357</v>
      </c>
      <c r="Q1" s="29" t="s">
        <v>37431</v>
      </c>
      <c r="R1" s="29" t="s">
        <v>32180</v>
      </c>
      <c r="S1" s="29" t="s">
        <v>32181</v>
      </c>
      <c r="T1" s="29" t="s">
        <v>32182</v>
      </c>
      <c r="U1" s="29" t="s">
        <v>31537</v>
      </c>
      <c r="V1" s="160"/>
      <c r="W1" s="160"/>
      <c r="X1" s="160"/>
      <c r="Y1" s="160"/>
      <c r="Z1" s="160"/>
      <c r="AB1" s="29" t="s">
        <v>32354</v>
      </c>
      <c r="AC1" s="29" t="s">
        <v>32358</v>
      </c>
    </row>
    <row r="2" spans="1:64" x14ac:dyDescent="0.35">
      <c r="A2" t="s">
        <v>190</v>
      </c>
      <c r="B2" t="s">
        <v>32359</v>
      </c>
      <c r="C2">
        <v>2</v>
      </c>
      <c r="D2" t="s">
        <v>159</v>
      </c>
      <c r="E2" t="s">
        <v>159</v>
      </c>
      <c r="F2" t="s">
        <v>31750</v>
      </c>
      <c r="G2" s="319">
        <v>7.6923076923076927E-2</v>
      </c>
      <c r="H2" s="188">
        <v>24.091912227096778</v>
      </c>
      <c r="I2" s="311">
        <f>SUM(H2:H10)</f>
        <v>313.19485895225807</v>
      </c>
      <c r="J2" t="str">
        <f>+D2&amp;E2&amp;F2</f>
        <v>LimaLimaVilla El Salvador</v>
      </c>
      <c r="L2" t="s">
        <v>32206</v>
      </c>
      <c r="M2" s="151" t="str">
        <f>+_xlfn.XLOOKUP(L2,$J:$J,$D:$D,"",0)</f>
        <v>Lima</v>
      </c>
      <c r="N2" s="151" t="str">
        <f>+_xlfn.XLOOKUP(L2,$J:$J,$E:$E,"",0)</f>
        <v>Lima</v>
      </c>
      <c r="O2" s="151" t="str">
        <f>+_xlfn.XLOOKUP(L2,$J:$J,$F:$F,"",0)</f>
        <v>Villa El Salvador</v>
      </c>
      <c r="P2" s="189">
        <f>+SUMIF($J:$J,L2,$H:$H)</f>
        <v>24.091912227096778</v>
      </c>
      <c r="Q2" s="158">
        <f>+P2/SUM($P$2:$P$46)</f>
        <v>1.3720244405310793E-2</v>
      </c>
      <c r="R2" s="148" t="s">
        <v>32188</v>
      </c>
      <c r="S2" s="148" t="s">
        <v>32186</v>
      </c>
      <c r="T2" s="148" t="s">
        <v>925</v>
      </c>
      <c r="U2" s="4" t="s">
        <v>32073</v>
      </c>
      <c r="AB2" s="4" t="s">
        <v>30146</v>
      </c>
      <c r="AC2" s="30">
        <v>572598</v>
      </c>
      <c r="AO2" s="5" t="s">
        <v>32360</v>
      </c>
    </row>
    <row r="3" spans="1:64" x14ac:dyDescent="0.35">
      <c r="A3" t="s">
        <v>190</v>
      </c>
      <c r="B3" t="s">
        <v>32359</v>
      </c>
      <c r="C3">
        <v>3</v>
      </c>
      <c r="D3" t="s">
        <v>159</v>
      </c>
      <c r="E3" t="s">
        <v>159</v>
      </c>
      <c r="F3" t="s">
        <v>31751</v>
      </c>
      <c r="G3" s="319">
        <v>0.11538461538461539</v>
      </c>
      <c r="H3" s="188">
        <v>36.137868340645163</v>
      </c>
      <c r="J3" t="str">
        <f t="shared" ref="J3:J51" si="0">+D3&amp;E3&amp;F3</f>
        <v>LimaLimaVilla Maria del Triunfo</v>
      </c>
      <c r="L3" t="s">
        <v>32207</v>
      </c>
      <c r="M3" s="151" t="str">
        <f t="shared" ref="M3:M46" si="1">+_xlfn.XLOOKUP(L3,$J:$J,$D:$D,"",0)</f>
        <v>Lima</v>
      </c>
      <c r="N3" s="151" t="str">
        <f t="shared" ref="N3:N46" si="2">+_xlfn.XLOOKUP(L3,$J:$J,$E:$E,"",0)</f>
        <v>Lima</v>
      </c>
      <c r="O3" s="151" t="str">
        <f t="shared" ref="O3:O46" si="3">+_xlfn.XLOOKUP(L3,$J:$J,$F:$F,"",0)</f>
        <v>Villa Maria del Triunfo</v>
      </c>
      <c r="P3" s="189">
        <f t="shared" ref="P3:P46" si="4">+SUMIF($J:$J,L3,$H:$H)</f>
        <v>36.137868340645163</v>
      </c>
      <c r="Q3" s="158">
        <f t="shared" ref="Q3:Q46" si="5">+P3/SUM($P$2:$P$46)</f>
        <v>2.0580366607966187E-2</v>
      </c>
      <c r="R3" s="148" t="s">
        <v>32186</v>
      </c>
      <c r="S3" s="148" t="s">
        <v>32184</v>
      </c>
      <c r="T3" s="148" t="s">
        <v>925</v>
      </c>
      <c r="U3" s="4" t="s">
        <v>32074</v>
      </c>
      <c r="AB3" s="4" t="s">
        <v>190</v>
      </c>
      <c r="AC3" s="30">
        <v>777967.99900000007</v>
      </c>
    </row>
    <row r="4" spans="1:64" x14ac:dyDescent="0.35">
      <c r="A4" t="s">
        <v>190</v>
      </c>
      <c r="B4" t="s">
        <v>32359</v>
      </c>
      <c r="C4">
        <v>2</v>
      </c>
      <c r="D4" t="s">
        <v>159</v>
      </c>
      <c r="E4" t="s">
        <v>159</v>
      </c>
      <c r="F4" t="s">
        <v>31752</v>
      </c>
      <c r="G4" s="319">
        <v>7.6923076923076927E-2</v>
      </c>
      <c r="H4" s="188">
        <v>24.091912227096778</v>
      </c>
      <c r="J4" t="str">
        <f t="shared" si="0"/>
        <v>LimaLimaSan Juan de Miraflores</v>
      </c>
      <c r="L4" t="s">
        <v>32204</v>
      </c>
      <c r="M4" s="151" t="str">
        <f t="shared" si="1"/>
        <v>Lima</v>
      </c>
      <c r="N4" s="151" t="str">
        <f t="shared" si="2"/>
        <v>Lima</v>
      </c>
      <c r="O4" s="151" t="str">
        <f t="shared" si="3"/>
        <v>San Juan de Miraflores</v>
      </c>
      <c r="P4" s="189">
        <f t="shared" si="4"/>
        <v>24.091912227096778</v>
      </c>
      <c r="Q4" s="158">
        <f t="shared" si="5"/>
        <v>1.3720244405310793E-2</v>
      </c>
      <c r="R4" s="148" t="s">
        <v>32188</v>
      </c>
      <c r="S4" s="148" t="s">
        <v>32185</v>
      </c>
      <c r="T4" s="148" t="s">
        <v>925</v>
      </c>
      <c r="U4" s="4" t="s">
        <v>32075</v>
      </c>
      <c r="AB4" s="4" t="s">
        <v>32361</v>
      </c>
      <c r="AC4" s="30">
        <v>318722</v>
      </c>
    </row>
    <row r="5" spans="1:64" x14ac:dyDescent="0.35">
      <c r="A5" t="s">
        <v>190</v>
      </c>
      <c r="B5" t="s">
        <v>32359</v>
      </c>
      <c r="C5">
        <v>3</v>
      </c>
      <c r="D5" t="s">
        <v>159</v>
      </c>
      <c r="E5" t="s">
        <v>159</v>
      </c>
      <c r="F5" t="s">
        <v>31764</v>
      </c>
      <c r="G5" s="319">
        <v>0.11538461538461539</v>
      </c>
      <c r="H5" s="188">
        <v>36.137868340645163</v>
      </c>
      <c r="J5" t="str">
        <f t="shared" si="0"/>
        <v>LimaLimaSantiago de Surco</v>
      </c>
      <c r="L5" t="s">
        <v>32205</v>
      </c>
      <c r="M5" s="151" t="str">
        <f t="shared" si="1"/>
        <v>Lima</v>
      </c>
      <c r="N5" s="151" t="str">
        <f t="shared" si="2"/>
        <v>Lima</v>
      </c>
      <c r="O5" s="151" t="str">
        <f t="shared" si="3"/>
        <v>Santiago de Surco</v>
      </c>
      <c r="P5" s="189">
        <f t="shared" si="4"/>
        <v>36.137868340645163</v>
      </c>
      <c r="Q5" s="158">
        <f t="shared" si="5"/>
        <v>2.0580366607966187E-2</v>
      </c>
      <c r="R5" s="148" t="s">
        <v>32188</v>
      </c>
      <c r="S5" s="148" t="s">
        <v>32186</v>
      </c>
      <c r="T5" s="148" t="s">
        <v>925</v>
      </c>
      <c r="U5" s="4" t="s">
        <v>32087</v>
      </c>
      <c r="AB5" s="4" t="s">
        <v>32362</v>
      </c>
      <c r="AC5" s="30">
        <v>86651.000000000015</v>
      </c>
    </row>
    <row r="6" spans="1:64" x14ac:dyDescent="0.35">
      <c r="A6" t="s">
        <v>190</v>
      </c>
      <c r="B6" t="s">
        <v>32359</v>
      </c>
      <c r="C6">
        <v>3</v>
      </c>
      <c r="D6" t="s">
        <v>159</v>
      </c>
      <c r="E6" t="s">
        <v>159</v>
      </c>
      <c r="F6" t="s">
        <v>31770</v>
      </c>
      <c r="G6" s="319">
        <v>0.11538461538461539</v>
      </c>
      <c r="H6" s="188">
        <v>36.137868340645163</v>
      </c>
      <c r="J6" t="str">
        <f t="shared" si="0"/>
        <v>LimaLimaSan Borja</v>
      </c>
      <c r="L6" t="s">
        <v>32202</v>
      </c>
      <c r="M6" s="151" t="str">
        <f t="shared" si="1"/>
        <v>Lima</v>
      </c>
      <c r="N6" s="151" t="str">
        <f t="shared" si="2"/>
        <v>Lima</v>
      </c>
      <c r="O6" s="151" t="str">
        <f t="shared" si="3"/>
        <v>San Borja</v>
      </c>
      <c r="P6" s="189">
        <f t="shared" si="4"/>
        <v>36.137868340645163</v>
      </c>
      <c r="Q6" s="158">
        <f t="shared" si="5"/>
        <v>2.0580366607966187E-2</v>
      </c>
      <c r="R6" s="148" t="s">
        <v>32185</v>
      </c>
      <c r="S6" s="148" t="s">
        <v>32186</v>
      </c>
      <c r="T6" s="148" t="s">
        <v>925</v>
      </c>
      <c r="U6" s="4" t="s">
        <v>32094</v>
      </c>
      <c r="AB6" s="190" t="s">
        <v>32363</v>
      </c>
      <c r="AC6" s="191">
        <f>+SUM(AC2:AC5)/1000</f>
        <v>1755.938999</v>
      </c>
    </row>
    <row r="7" spans="1:64" x14ac:dyDescent="0.35">
      <c r="A7" t="s">
        <v>190</v>
      </c>
      <c r="B7" t="s">
        <v>32359</v>
      </c>
      <c r="C7">
        <v>2</v>
      </c>
      <c r="D7" t="s">
        <v>159</v>
      </c>
      <c r="E7" t="s">
        <v>159</v>
      </c>
      <c r="F7" t="s">
        <v>31696</v>
      </c>
      <c r="G7" s="319">
        <v>7.6923076923076927E-2</v>
      </c>
      <c r="H7" s="188">
        <v>24.091912227096778</v>
      </c>
      <c r="J7" t="str">
        <f t="shared" si="0"/>
        <v>LimaLimaLa Victoria</v>
      </c>
      <c r="L7" t="s">
        <v>32200</v>
      </c>
      <c r="M7" s="151" t="str">
        <f t="shared" si="1"/>
        <v>Lima</v>
      </c>
      <c r="N7" s="151" t="str">
        <f t="shared" si="2"/>
        <v>Lima</v>
      </c>
      <c r="O7" s="151" t="str">
        <f t="shared" si="3"/>
        <v>La Victoria</v>
      </c>
      <c r="P7" s="189">
        <f t="shared" si="4"/>
        <v>24.091912227096778</v>
      </c>
      <c r="Q7" s="158">
        <f t="shared" si="5"/>
        <v>1.3720244405310793E-2</v>
      </c>
      <c r="R7" s="148" t="s">
        <v>32188</v>
      </c>
      <c r="S7" s="148" t="s">
        <v>32186</v>
      </c>
      <c r="T7" s="148" t="s">
        <v>925</v>
      </c>
      <c r="U7" s="4" t="s">
        <v>32072</v>
      </c>
    </row>
    <row r="8" spans="1:64" x14ac:dyDescent="0.35">
      <c r="A8" t="s">
        <v>190</v>
      </c>
      <c r="B8" t="s">
        <v>32359</v>
      </c>
      <c r="C8">
        <v>2</v>
      </c>
      <c r="D8" t="s">
        <v>159</v>
      </c>
      <c r="E8" t="s">
        <v>159</v>
      </c>
      <c r="F8" t="s">
        <v>159</v>
      </c>
      <c r="G8" s="319">
        <v>7.6923076923076927E-2</v>
      </c>
      <c r="H8" s="188">
        <v>24.091912227096778</v>
      </c>
      <c r="J8" t="str">
        <f t="shared" si="0"/>
        <v>LimaLimaLima</v>
      </c>
      <c r="L8" t="s">
        <v>32201</v>
      </c>
      <c r="M8" s="151" t="str">
        <f t="shared" si="1"/>
        <v>Lima</v>
      </c>
      <c r="N8" s="151" t="str">
        <f t="shared" si="2"/>
        <v>Lima</v>
      </c>
      <c r="O8" s="151" t="str">
        <f t="shared" si="3"/>
        <v>Lima</v>
      </c>
      <c r="P8" s="189">
        <f t="shared" si="4"/>
        <v>24.091912227096778</v>
      </c>
      <c r="Q8" s="158">
        <f t="shared" si="5"/>
        <v>1.3720244405310793E-2</v>
      </c>
      <c r="R8" s="148" t="s">
        <v>32184</v>
      </c>
      <c r="S8" s="148" t="s">
        <v>32185</v>
      </c>
      <c r="T8" s="148" t="s">
        <v>925</v>
      </c>
      <c r="U8" s="4" t="s">
        <v>32066</v>
      </c>
    </row>
    <row r="9" spans="1:64" x14ac:dyDescent="0.35">
      <c r="A9" t="s">
        <v>190</v>
      </c>
      <c r="B9" t="s">
        <v>32359</v>
      </c>
      <c r="C9">
        <v>1</v>
      </c>
      <c r="D9" t="s">
        <v>159</v>
      </c>
      <c r="E9" t="s">
        <v>159</v>
      </c>
      <c r="F9" t="s">
        <v>31762</v>
      </c>
      <c r="G9" s="319">
        <v>3.8461538461538464E-2</v>
      </c>
      <c r="H9" s="188">
        <v>12.045956113548389</v>
      </c>
      <c r="J9" t="str">
        <f t="shared" si="0"/>
        <v>LimaLimaEl Agustino</v>
      </c>
      <c r="L9" t="s">
        <v>32209</v>
      </c>
      <c r="M9" s="151" t="str">
        <f t="shared" si="1"/>
        <v>Lima</v>
      </c>
      <c r="N9" s="151" t="str">
        <f t="shared" si="2"/>
        <v>Lima</v>
      </c>
      <c r="O9" s="151" t="str">
        <f t="shared" si="3"/>
        <v>El Agustino</v>
      </c>
      <c r="P9" s="189">
        <f t="shared" si="4"/>
        <v>12.045956113548389</v>
      </c>
      <c r="Q9" s="158">
        <f t="shared" si="5"/>
        <v>6.8601222026553966E-3</v>
      </c>
      <c r="R9" s="148" t="s">
        <v>32184</v>
      </c>
      <c r="S9" s="148" t="s">
        <v>32185</v>
      </c>
      <c r="T9" s="148" t="s">
        <v>925</v>
      </c>
      <c r="U9" s="4" t="s">
        <v>32085</v>
      </c>
    </row>
    <row r="10" spans="1:64" x14ac:dyDescent="0.35">
      <c r="A10" t="s">
        <v>190</v>
      </c>
      <c r="B10" t="s">
        <v>32359</v>
      </c>
      <c r="C10">
        <v>8</v>
      </c>
      <c r="D10" t="s">
        <v>159</v>
      </c>
      <c r="E10" t="s">
        <v>159</v>
      </c>
      <c r="F10" t="s">
        <v>31748</v>
      </c>
      <c r="G10" s="319">
        <v>0.30769230769230771</v>
      </c>
      <c r="H10" s="188">
        <v>96.36764890838711</v>
      </c>
      <c r="J10" t="str">
        <f t="shared" si="0"/>
        <v>LimaLimaSan Juan de Lurigancho</v>
      </c>
      <c r="L10" t="s">
        <v>32203</v>
      </c>
      <c r="M10" s="151" t="str">
        <f t="shared" si="1"/>
        <v>Lima</v>
      </c>
      <c r="N10" s="151" t="str">
        <f t="shared" si="2"/>
        <v>Lima</v>
      </c>
      <c r="O10" s="151" t="str">
        <f t="shared" si="3"/>
        <v>San Juan de Lurigancho</v>
      </c>
      <c r="P10" s="189">
        <f t="shared" si="4"/>
        <v>96.36764890838711</v>
      </c>
      <c r="Q10" s="158">
        <f t="shared" si="5"/>
        <v>5.4880977621243172E-2</v>
      </c>
      <c r="R10" s="148" t="s">
        <v>32185</v>
      </c>
      <c r="S10" s="148" t="s">
        <v>32187</v>
      </c>
      <c r="T10" s="148" t="s">
        <v>925</v>
      </c>
      <c r="U10" s="4" t="s">
        <v>32070</v>
      </c>
    </row>
    <row r="11" spans="1:64" x14ac:dyDescent="0.35">
      <c r="A11" t="s">
        <v>190</v>
      </c>
      <c r="B11" t="s">
        <v>32364</v>
      </c>
      <c r="C11" t="s">
        <v>32365</v>
      </c>
      <c r="D11" t="s">
        <v>159</v>
      </c>
      <c r="E11" t="s">
        <v>159</v>
      </c>
      <c r="F11" t="s">
        <v>31766</v>
      </c>
      <c r="G11" s="320">
        <v>0.25</v>
      </c>
      <c r="H11" s="188">
        <v>48.434781873225809</v>
      </c>
      <c r="J11" t="str">
        <f t="shared" si="0"/>
        <v>LimaLimaAncon</v>
      </c>
      <c r="L11" t="s">
        <v>32219</v>
      </c>
      <c r="M11" s="151" t="str">
        <f t="shared" si="1"/>
        <v>Lima</v>
      </c>
      <c r="N11" s="151" t="str">
        <f t="shared" si="2"/>
        <v>Lima</v>
      </c>
      <c r="O11" s="151" t="str">
        <f t="shared" si="3"/>
        <v>Ancon</v>
      </c>
      <c r="P11" s="189">
        <f t="shared" si="4"/>
        <v>48.434781873225809</v>
      </c>
      <c r="Q11" s="158">
        <f t="shared" si="5"/>
        <v>2.7583408023176905E-2</v>
      </c>
      <c r="R11" s="148" t="s">
        <v>32185</v>
      </c>
      <c r="S11" s="148" t="s">
        <v>32184</v>
      </c>
      <c r="T11" s="148" t="s">
        <v>925</v>
      </c>
      <c r="U11" s="4" t="s">
        <v>32089</v>
      </c>
    </row>
    <row r="12" spans="1:64" x14ac:dyDescent="0.35">
      <c r="A12" t="s">
        <v>190</v>
      </c>
      <c r="B12" t="s">
        <v>32364</v>
      </c>
      <c r="C12" t="s">
        <v>32365</v>
      </c>
      <c r="D12" t="s">
        <v>159</v>
      </c>
      <c r="E12" t="s">
        <v>31710</v>
      </c>
      <c r="F12" t="s">
        <v>31725</v>
      </c>
      <c r="G12" s="320">
        <v>0.25</v>
      </c>
      <c r="H12" s="188">
        <v>48.434781873225802</v>
      </c>
      <c r="J12" t="str">
        <f t="shared" si="0"/>
        <v>LimaHuaralChancay</v>
      </c>
      <c r="L12" t="s">
        <v>32195</v>
      </c>
      <c r="M12" s="151" t="str">
        <f t="shared" si="1"/>
        <v>Lima</v>
      </c>
      <c r="N12" s="151" t="str">
        <f t="shared" si="2"/>
        <v>Huaral</v>
      </c>
      <c r="O12" s="151" t="str">
        <f t="shared" si="3"/>
        <v>Chancay</v>
      </c>
      <c r="P12" s="189">
        <f t="shared" si="4"/>
        <v>48.434781873225802</v>
      </c>
      <c r="Q12" s="158">
        <f t="shared" si="5"/>
        <v>2.7583408023176902E-2</v>
      </c>
      <c r="R12" s="148" t="s">
        <v>32184</v>
      </c>
      <c r="S12" s="148" t="s">
        <v>32188</v>
      </c>
      <c r="T12" s="148" t="s">
        <v>925</v>
      </c>
      <c r="U12" s="4" t="s">
        <v>32044</v>
      </c>
    </row>
    <row r="13" spans="1:64" x14ac:dyDescent="0.35">
      <c r="A13" t="s">
        <v>190</v>
      </c>
      <c r="B13" t="s">
        <v>32364</v>
      </c>
      <c r="C13" t="s">
        <v>32365</v>
      </c>
      <c r="D13" t="s">
        <v>159</v>
      </c>
      <c r="E13" t="s">
        <v>31712</v>
      </c>
      <c r="F13" t="s">
        <v>31739</v>
      </c>
      <c r="G13" s="320">
        <v>0.25</v>
      </c>
      <c r="H13" s="188">
        <v>48.434781873225809</v>
      </c>
      <c r="J13" t="str">
        <f t="shared" si="0"/>
        <v>LimaHuauraHuacho</v>
      </c>
      <c r="L13" t="s">
        <v>32196</v>
      </c>
      <c r="M13" s="151" t="str">
        <f t="shared" si="1"/>
        <v>Lima</v>
      </c>
      <c r="N13" s="151" t="str">
        <f t="shared" si="2"/>
        <v>Huaura</v>
      </c>
      <c r="O13" s="151" t="str">
        <f t="shared" si="3"/>
        <v>Huacho</v>
      </c>
      <c r="P13" s="189">
        <f t="shared" si="4"/>
        <v>48.434781873225809</v>
      </c>
      <c r="Q13" s="158">
        <f t="shared" si="5"/>
        <v>2.7583408023176905E-2</v>
      </c>
      <c r="R13" s="148" t="s">
        <v>32188</v>
      </c>
      <c r="S13" s="148" t="s">
        <v>32188</v>
      </c>
      <c r="T13" s="148" t="s">
        <v>925</v>
      </c>
      <c r="U13" s="4" t="s">
        <v>32058</v>
      </c>
      <c r="BJ13" s="192" t="s">
        <v>32366</v>
      </c>
      <c r="BK13" s="192" t="s">
        <v>32367</v>
      </c>
      <c r="BL13" s="192" t="s">
        <v>32368</v>
      </c>
    </row>
    <row r="14" spans="1:64" x14ac:dyDescent="0.35">
      <c r="A14" t="s">
        <v>190</v>
      </c>
      <c r="B14" t="s">
        <v>32364</v>
      </c>
      <c r="C14" t="s">
        <v>32365</v>
      </c>
      <c r="D14" t="s">
        <v>159</v>
      </c>
      <c r="E14" t="s">
        <v>31707</v>
      </c>
      <c r="F14" t="s">
        <v>31707</v>
      </c>
      <c r="G14" s="320">
        <v>0.25</v>
      </c>
      <c r="H14" s="188">
        <v>48.434781873225809</v>
      </c>
      <c r="J14" t="str">
        <f t="shared" si="0"/>
        <v>LimaBarrancaBarranca</v>
      </c>
      <c r="L14" t="s">
        <v>32194</v>
      </c>
      <c r="M14" s="151" t="str">
        <f t="shared" si="1"/>
        <v>Lima</v>
      </c>
      <c r="N14" s="151" t="str">
        <f t="shared" si="2"/>
        <v>Barranca</v>
      </c>
      <c r="O14" s="151" t="str">
        <f t="shared" si="3"/>
        <v>Barranca</v>
      </c>
      <c r="P14" s="189">
        <f t="shared" si="4"/>
        <v>48.434781873225809</v>
      </c>
      <c r="Q14" s="158">
        <f t="shared" si="5"/>
        <v>2.7583408023176905E-2</v>
      </c>
      <c r="R14" s="148" t="s">
        <v>32184</v>
      </c>
      <c r="S14" s="148" t="s">
        <v>32188</v>
      </c>
      <c r="T14" s="148" t="s">
        <v>925</v>
      </c>
      <c r="U14" s="4" t="s">
        <v>32028</v>
      </c>
      <c r="BJ14" s="1" t="s">
        <v>32369</v>
      </c>
      <c r="BK14" s="193">
        <v>3132541</v>
      </c>
      <c r="BL14" s="11">
        <v>0.72824810094211867</v>
      </c>
    </row>
    <row r="15" spans="1:64" x14ac:dyDescent="0.35">
      <c r="A15" t="s">
        <v>190</v>
      </c>
      <c r="B15" t="s">
        <v>32370</v>
      </c>
      <c r="C15" t="s">
        <v>32371</v>
      </c>
      <c r="D15" t="s">
        <v>144</v>
      </c>
      <c r="E15" t="s">
        <v>36387</v>
      </c>
      <c r="F15" t="s">
        <v>31660</v>
      </c>
      <c r="G15" s="157">
        <v>0.125</v>
      </c>
      <c r="H15" s="188">
        <v>7.6542012804838713</v>
      </c>
      <c r="J15" t="str">
        <f t="shared" si="0"/>
        <v>IcaNazcaMarcona</v>
      </c>
      <c r="L15" t="s">
        <v>37245</v>
      </c>
      <c r="M15" s="151" t="str">
        <f t="shared" si="1"/>
        <v>Ica</v>
      </c>
      <c r="N15" s="151" t="str">
        <f t="shared" si="2"/>
        <v>Nazca</v>
      </c>
      <c r="O15" s="151" t="str">
        <f t="shared" si="3"/>
        <v>Marcona</v>
      </c>
      <c r="P15" s="189">
        <f t="shared" si="4"/>
        <v>7.6542012804838713</v>
      </c>
      <c r="Q15" s="158">
        <f t="shared" si="5"/>
        <v>4.3590359829372826E-3</v>
      </c>
      <c r="R15" s="148" t="s">
        <v>32184</v>
      </c>
      <c r="S15" s="148" t="s">
        <v>32188</v>
      </c>
      <c r="T15" s="148" t="s">
        <v>925</v>
      </c>
      <c r="U15" s="4" t="s">
        <v>31979</v>
      </c>
      <c r="BJ15" s="1" t="s">
        <v>165</v>
      </c>
      <c r="BK15" s="193">
        <v>557785</v>
      </c>
      <c r="BL15" s="11">
        <v>0.12967296101918527</v>
      </c>
    </row>
    <row r="16" spans="1:64" x14ac:dyDescent="0.35">
      <c r="A16" t="s">
        <v>190</v>
      </c>
      <c r="B16" t="s">
        <v>32370</v>
      </c>
      <c r="C16" t="s">
        <v>32371</v>
      </c>
      <c r="D16" t="s">
        <v>144</v>
      </c>
      <c r="E16" t="s">
        <v>36387</v>
      </c>
      <c r="F16" t="s">
        <v>36387</v>
      </c>
      <c r="G16" s="157">
        <v>0.125</v>
      </c>
      <c r="H16" s="188">
        <v>7.6542012804838713</v>
      </c>
      <c r="J16" t="str">
        <f t="shared" si="0"/>
        <v>IcaNazcaNazca</v>
      </c>
      <c r="L16" t="s">
        <v>37243</v>
      </c>
      <c r="M16" s="151" t="str">
        <f t="shared" si="1"/>
        <v>Ica</v>
      </c>
      <c r="N16" s="151" t="str">
        <f t="shared" si="2"/>
        <v>Nazca</v>
      </c>
      <c r="O16" s="151" t="str">
        <f t="shared" si="3"/>
        <v>Nazca</v>
      </c>
      <c r="P16" s="189">
        <f t="shared" si="4"/>
        <v>7.6542012804838713</v>
      </c>
      <c r="Q16" s="158">
        <f t="shared" si="5"/>
        <v>4.3590359829372826E-3</v>
      </c>
      <c r="R16" s="148" t="s">
        <v>32187</v>
      </c>
      <c r="S16" s="148" t="s">
        <v>32188</v>
      </c>
      <c r="T16" s="148" t="s">
        <v>925</v>
      </c>
      <c r="U16" s="4" t="s">
        <v>31980</v>
      </c>
      <c r="BJ16" s="1" t="s">
        <v>162</v>
      </c>
      <c r="BK16" s="193">
        <v>611149</v>
      </c>
      <c r="BL16" s="11">
        <v>0.14207893803869603</v>
      </c>
    </row>
    <row r="17" spans="1:81" x14ac:dyDescent="0.35">
      <c r="A17" t="s">
        <v>190</v>
      </c>
      <c r="B17" t="s">
        <v>32370</v>
      </c>
      <c r="C17" t="s">
        <v>32371</v>
      </c>
      <c r="D17" t="s">
        <v>139</v>
      </c>
      <c r="E17" t="s">
        <v>31632</v>
      </c>
      <c r="F17" t="s">
        <v>31635</v>
      </c>
      <c r="G17" s="157">
        <v>0.125</v>
      </c>
      <c r="H17" s="188">
        <v>7.6542012804838713</v>
      </c>
      <c r="J17" t="str">
        <f t="shared" si="0"/>
        <v>AyacuchoLucanasPuquio</v>
      </c>
      <c r="L17" t="s">
        <v>32372</v>
      </c>
      <c r="M17" s="4" t="str">
        <f t="shared" si="1"/>
        <v>Ayacucho</v>
      </c>
      <c r="N17" s="4" t="str">
        <f t="shared" si="2"/>
        <v>Lucanas</v>
      </c>
      <c r="O17" s="4" t="str">
        <f t="shared" si="3"/>
        <v>Puquio</v>
      </c>
      <c r="P17" s="194">
        <f t="shared" si="4"/>
        <v>30.965357092813619</v>
      </c>
      <c r="Q17" s="159">
        <f t="shared" si="5"/>
        <v>1.7634642838075965E-2</v>
      </c>
      <c r="R17" s="148" t="s">
        <v>32184</v>
      </c>
      <c r="S17" s="148" t="s">
        <v>32184</v>
      </c>
      <c r="T17" s="148" t="s">
        <v>32184</v>
      </c>
      <c r="U17" s="4" t="s">
        <v>31915</v>
      </c>
      <c r="BJ17" s="1"/>
      <c r="BK17" s="193">
        <v>4301475</v>
      </c>
      <c r="BL17" s="6">
        <v>1</v>
      </c>
    </row>
    <row r="18" spans="1:81" x14ac:dyDescent="0.35">
      <c r="A18" t="s">
        <v>190</v>
      </c>
      <c r="B18" t="s">
        <v>32370</v>
      </c>
      <c r="C18" t="s">
        <v>32371</v>
      </c>
      <c r="D18" t="s">
        <v>174</v>
      </c>
      <c r="E18" t="s">
        <v>31627</v>
      </c>
      <c r="F18" t="s">
        <v>31630</v>
      </c>
      <c r="G18" s="157">
        <v>0.125</v>
      </c>
      <c r="H18" s="188">
        <v>7.6542012804838713</v>
      </c>
      <c r="J18" t="str">
        <f t="shared" si="0"/>
        <v>ApurimacAymaraesChalhuanca</v>
      </c>
      <c r="L18" t="s">
        <v>32373</v>
      </c>
      <c r="M18" s="4" t="str">
        <f t="shared" si="1"/>
        <v>Apurimac</v>
      </c>
      <c r="N18" s="4" t="str">
        <f t="shared" si="2"/>
        <v>Aymaraes</v>
      </c>
      <c r="O18" s="4" t="str">
        <f t="shared" si="3"/>
        <v>Chalhuanca</v>
      </c>
      <c r="P18" s="194">
        <f t="shared" si="4"/>
        <v>7.6542012804838713</v>
      </c>
      <c r="Q18" s="159">
        <f t="shared" si="5"/>
        <v>4.3590359829372826E-3</v>
      </c>
      <c r="R18" s="148" t="s">
        <v>32188</v>
      </c>
      <c r="S18" s="148" t="s">
        <v>32188</v>
      </c>
      <c r="T18" s="148" t="s">
        <v>32188</v>
      </c>
      <c r="U18" s="4" t="s">
        <v>31886</v>
      </c>
    </row>
    <row r="19" spans="1:81" x14ac:dyDescent="0.35">
      <c r="A19" t="s">
        <v>190</v>
      </c>
      <c r="B19" t="s">
        <v>32370</v>
      </c>
      <c r="C19" t="s">
        <v>32371</v>
      </c>
      <c r="D19" t="s">
        <v>174</v>
      </c>
      <c r="E19" t="s">
        <v>31546</v>
      </c>
      <c r="F19" t="s">
        <v>31546</v>
      </c>
      <c r="G19" s="157">
        <v>0.125</v>
      </c>
      <c r="H19" s="188">
        <v>7.6542012804838713</v>
      </c>
      <c r="J19" t="str">
        <f t="shared" si="0"/>
        <v>ApurimacAbancayAbancay</v>
      </c>
      <c r="L19" t="s">
        <v>32191</v>
      </c>
      <c r="M19" s="4" t="str">
        <f t="shared" si="1"/>
        <v>Apurimac</v>
      </c>
      <c r="N19" s="4" t="str">
        <f t="shared" si="2"/>
        <v>Abancay</v>
      </c>
      <c r="O19" s="4" t="str">
        <f t="shared" si="3"/>
        <v>Abancay</v>
      </c>
      <c r="P19" s="194">
        <f t="shared" si="4"/>
        <v>30.965357092813619</v>
      </c>
      <c r="Q19" s="159">
        <f t="shared" si="5"/>
        <v>1.7634642838075965E-2</v>
      </c>
      <c r="R19" s="148" t="s">
        <v>32185</v>
      </c>
      <c r="S19" s="148" t="s">
        <v>32184</v>
      </c>
      <c r="T19" s="148" t="s">
        <v>32188</v>
      </c>
      <c r="U19" s="4" t="s">
        <v>31880</v>
      </c>
    </row>
    <row r="20" spans="1:81" x14ac:dyDescent="0.35">
      <c r="A20" t="s">
        <v>190</v>
      </c>
      <c r="B20" t="s">
        <v>32370</v>
      </c>
      <c r="C20" t="s">
        <v>32371</v>
      </c>
      <c r="D20" t="s">
        <v>141</v>
      </c>
      <c r="E20" t="s">
        <v>31619</v>
      </c>
      <c r="F20" t="s">
        <v>31620</v>
      </c>
      <c r="G20" s="157">
        <v>0.125</v>
      </c>
      <c r="H20" s="188">
        <v>7.6542012804838713</v>
      </c>
      <c r="J20" t="str">
        <f t="shared" si="0"/>
        <v>CuscoQuispicanchiUrcos</v>
      </c>
      <c r="L20" t="s">
        <v>32218</v>
      </c>
      <c r="M20" s="4" t="str">
        <f t="shared" si="1"/>
        <v>Cusco</v>
      </c>
      <c r="N20" s="4" t="str">
        <f t="shared" si="2"/>
        <v>Quispicanchi</v>
      </c>
      <c r="O20" s="4" t="str">
        <f t="shared" si="3"/>
        <v>Urcos</v>
      </c>
      <c r="P20" s="194">
        <f t="shared" si="4"/>
        <v>7.6542012804838713</v>
      </c>
      <c r="Q20" s="159">
        <f t="shared" si="5"/>
        <v>4.3590359829372826E-3</v>
      </c>
      <c r="R20" s="148" t="s">
        <v>32188</v>
      </c>
      <c r="S20" s="148" t="s">
        <v>32184</v>
      </c>
      <c r="T20" s="148" t="s">
        <v>32184</v>
      </c>
      <c r="U20" s="4" t="s">
        <v>31962</v>
      </c>
      <c r="BJ20" s="5" t="s">
        <v>32369</v>
      </c>
    </row>
    <row r="21" spans="1:81" x14ac:dyDescent="0.35">
      <c r="A21" t="s">
        <v>190</v>
      </c>
      <c r="B21" t="s">
        <v>32370</v>
      </c>
      <c r="C21" t="s">
        <v>32371</v>
      </c>
      <c r="D21" t="s">
        <v>152</v>
      </c>
      <c r="E21" t="s">
        <v>31801</v>
      </c>
      <c r="F21" t="s">
        <v>31810</v>
      </c>
      <c r="G21" s="157">
        <v>0.125</v>
      </c>
      <c r="H21" s="188">
        <v>7.6542012804838713</v>
      </c>
      <c r="J21" t="str">
        <f t="shared" si="0"/>
        <v>PiuraMorroponBuenos Aires</v>
      </c>
      <c r="L21" t="s">
        <v>32374</v>
      </c>
      <c r="M21" s="4" t="str">
        <f t="shared" si="1"/>
        <v>Piura</v>
      </c>
      <c r="N21" s="4" t="str">
        <f t="shared" si="2"/>
        <v>Morropon</v>
      </c>
      <c r="O21" s="4" t="str">
        <f t="shared" si="3"/>
        <v>Buenos Aires</v>
      </c>
      <c r="P21" s="194">
        <f t="shared" si="4"/>
        <v>7.6542012804838713</v>
      </c>
      <c r="Q21" s="159">
        <f t="shared" si="5"/>
        <v>4.3590359829372826E-3</v>
      </c>
      <c r="R21" s="148" t="s">
        <v>32184</v>
      </c>
      <c r="S21" s="148" t="s">
        <v>32187</v>
      </c>
      <c r="T21" s="148" t="s">
        <v>32187</v>
      </c>
      <c r="U21" s="4" t="s">
        <v>32129</v>
      </c>
      <c r="BN21" s="395" t="s">
        <v>32375</v>
      </c>
      <c r="BO21" s="395"/>
      <c r="BP21" s="395"/>
      <c r="BQ21" s="395"/>
      <c r="BR21" s="395"/>
      <c r="BS21" s="395"/>
      <c r="BW21" s="395" t="s">
        <v>32375</v>
      </c>
      <c r="BX21" s="395"/>
      <c r="BY21" s="395"/>
      <c r="BZ21" s="395"/>
      <c r="CA21" s="395"/>
      <c r="CB21" s="395"/>
    </row>
    <row r="22" spans="1:81" x14ac:dyDescent="0.35">
      <c r="A22" t="s">
        <v>190</v>
      </c>
      <c r="B22" t="s">
        <v>32370</v>
      </c>
      <c r="C22" t="s">
        <v>32371</v>
      </c>
      <c r="D22" t="s">
        <v>152</v>
      </c>
      <c r="E22" t="s">
        <v>31800</v>
      </c>
      <c r="F22" t="s">
        <v>31807</v>
      </c>
      <c r="G22" s="157">
        <v>0.125</v>
      </c>
      <c r="H22" s="188">
        <v>7.6542012804838713</v>
      </c>
      <c r="J22" t="str">
        <f t="shared" si="0"/>
        <v>PiuraHuancabambaCanchaque</v>
      </c>
      <c r="L22" t="s">
        <v>32220</v>
      </c>
      <c r="M22" s="4" t="str">
        <f t="shared" si="1"/>
        <v>Piura</v>
      </c>
      <c r="N22" s="4" t="str">
        <f t="shared" si="2"/>
        <v>Huancabamba</v>
      </c>
      <c r="O22" s="4" t="str">
        <f t="shared" si="3"/>
        <v>Canchaque</v>
      </c>
      <c r="P22" s="194">
        <f t="shared" si="4"/>
        <v>7.6542012804838713</v>
      </c>
      <c r="Q22" s="159">
        <f t="shared" si="5"/>
        <v>4.3590359829372826E-3</v>
      </c>
      <c r="R22" s="148" t="s">
        <v>32185</v>
      </c>
      <c r="S22" s="148" t="s">
        <v>32187</v>
      </c>
      <c r="T22" s="148" t="s">
        <v>32184</v>
      </c>
      <c r="U22" s="4" t="s">
        <v>32125</v>
      </c>
      <c r="BJ22" s="192" t="s">
        <v>32376</v>
      </c>
      <c r="BK22" s="192" t="s">
        <v>32367</v>
      </c>
      <c r="BL22" s="192" t="s">
        <v>32368</v>
      </c>
      <c r="BN22" s="192" t="s">
        <v>141</v>
      </c>
      <c r="BO22" s="192" t="s">
        <v>144</v>
      </c>
      <c r="BP22" s="192" t="s">
        <v>159</v>
      </c>
      <c r="BQ22" s="192" t="s">
        <v>152</v>
      </c>
      <c r="BR22" s="192" t="s">
        <v>155</v>
      </c>
      <c r="BS22" s="192" t="s">
        <v>150</v>
      </c>
      <c r="BW22" s="192" t="s">
        <v>141</v>
      </c>
      <c r="BX22" s="192" t="s">
        <v>144</v>
      </c>
      <c r="BY22" s="192" t="s">
        <v>159</v>
      </c>
      <c r="BZ22" s="192" t="s">
        <v>152</v>
      </c>
      <c r="CA22" s="192" t="s">
        <v>155</v>
      </c>
      <c r="CB22" s="192" t="s">
        <v>150</v>
      </c>
    </row>
    <row r="23" spans="1:81" x14ac:dyDescent="0.35">
      <c r="A23" t="s">
        <v>190</v>
      </c>
      <c r="B23" t="s">
        <v>32377</v>
      </c>
      <c r="C23" t="s">
        <v>32378</v>
      </c>
      <c r="D23" t="s">
        <v>174</v>
      </c>
      <c r="E23" t="s">
        <v>31546</v>
      </c>
      <c r="F23" t="s">
        <v>31546</v>
      </c>
      <c r="G23" s="157">
        <v>0.1111111111111111</v>
      </c>
      <c r="H23" s="188">
        <v>23.311155812329748</v>
      </c>
      <c r="J23" t="str">
        <f t="shared" si="0"/>
        <v>ApurimacAbancayAbancay</v>
      </c>
      <c r="L23" t="s">
        <v>32215</v>
      </c>
      <c r="M23" s="4" t="str">
        <f t="shared" si="1"/>
        <v>Apurimac</v>
      </c>
      <c r="N23" s="4" t="str">
        <f t="shared" si="2"/>
        <v>Abancay</v>
      </c>
      <c r="O23" s="4" t="str">
        <f t="shared" si="3"/>
        <v>Curahuasi</v>
      </c>
      <c r="P23" s="194">
        <f t="shared" si="4"/>
        <v>23.311155812329748</v>
      </c>
      <c r="Q23" s="159">
        <f t="shared" si="5"/>
        <v>1.3275606855138681E-2</v>
      </c>
      <c r="R23" s="148" t="s">
        <v>32185</v>
      </c>
      <c r="S23" s="148" t="s">
        <v>32188</v>
      </c>
      <c r="T23" s="148" t="s">
        <v>32184</v>
      </c>
      <c r="U23" s="4" t="s">
        <v>31881</v>
      </c>
      <c r="BJ23" s="1" t="s">
        <v>32379</v>
      </c>
      <c r="BK23" s="193">
        <v>1465538</v>
      </c>
      <c r="BL23" s="11">
        <v>0.47181072429680132</v>
      </c>
      <c r="BN23" s="10">
        <v>0</v>
      </c>
      <c r="BO23" s="10">
        <v>0</v>
      </c>
      <c r="BP23" s="10">
        <v>0.55717761557177614</v>
      </c>
      <c r="BQ23" s="10">
        <v>0</v>
      </c>
      <c r="BR23" s="10">
        <v>0.23114355231143552</v>
      </c>
      <c r="BS23" s="10">
        <v>0.21167883211678831</v>
      </c>
      <c r="BT23" s="13">
        <v>0.99999999999999989</v>
      </c>
      <c r="BU23" s="195"/>
      <c r="BW23" s="6">
        <v>0</v>
      </c>
      <c r="BX23" s="6">
        <v>0</v>
      </c>
      <c r="BY23" s="11">
        <v>0.26288237436488443</v>
      </c>
      <c r="BZ23" s="6">
        <v>0</v>
      </c>
      <c r="CA23" s="11">
        <v>0.10905600683259398</v>
      </c>
      <c r="CB23" s="11">
        <v>9.9872343099322899E-2</v>
      </c>
      <c r="CC23" s="13">
        <v>0.47181072429680132</v>
      </c>
    </row>
    <row r="24" spans="1:81" x14ac:dyDescent="0.35">
      <c r="A24" t="s">
        <v>190</v>
      </c>
      <c r="B24" t="s">
        <v>32377</v>
      </c>
      <c r="C24" t="s">
        <v>32378</v>
      </c>
      <c r="D24" t="s">
        <v>174</v>
      </c>
      <c r="E24" t="s">
        <v>31546</v>
      </c>
      <c r="F24" t="s">
        <v>31586</v>
      </c>
      <c r="G24" s="157">
        <v>0.1111111111111111</v>
      </c>
      <c r="H24" s="188">
        <v>23.311155812329748</v>
      </c>
      <c r="J24" t="str">
        <f t="shared" si="0"/>
        <v>ApurimacAbancayCurahuasi</v>
      </c>
      <c r="L24" t="s">
        <v>32380</v>
      </c>
      <c r="M24" s="4" t="str">
        <f t="shared" si="1"/>
        <v>Apurimac</v>
      </c>
      <c r="N24" s="4" t="str">
        <f t="shared" si="2"/>
        <v>Abancay</v>
      </c>
      <c r="O24" s="4" t="str">
        <f t="shared" si="3"/>
        <v>Tamburco</v>
      </c>
      <c r="P24" s="194">
        <f t="shared" si="4"/>
        <v>23.311155812329748</v>
      </c>
      <c r="Q24" s="159">
        <f t="shared" si="5"/>
        <v>1.3275606855138681E-2</v>
      </c>
      <c r="R24" s="148" t="s">
        <v>32188</v>
      </c>
      <c r="S24" s="148" t="s">
        <v>32184</v>
      </c>
      <c r="T24" s="148" t="s">
        <v>32188</v>
      </c>
      <c r="U24" s="4" t="s">
        <v>31882</v>
      </c>
      <c r="BJ24" s="1" t="s">
        <v>32381</v>
      </c>
      <c r="BK24" s="193">
        <v>682682</v>
      </c>
      <c r="BL24" s="11">
        <v>0.21978050987718431</v>
      </c>
      <c r="BN24" s="10">
        <v>0</v>
      </c>
      <c r="BO24" s="10">
        <v>0</v>
      </c>
      <c r="BP24" s="10">
        <v>0</v>
      </c>
      <c r="BQ24" s="10">
        <v>0.75</v>
      </c>
      <c r="BR24" s="10">
        <v>0.25</v>
      </c>
      <c r="BS24" s="10">
        <v>0</v>
      </c>
      <c r="BT24" s="13">
        <v>1</v>
      </c>
      <c r="BU24" s="195"/>
      <c r="BW24" s="6">
        <v>0</v>
      </c>
      <c r="BX24" s="6">
        <v>0</v>
      </c>
      <c r="BY24" s="6">
        <v>0</v>
      </c>
      <c r="BZ24" s="6">
        <v>0.16483538240788823</v>
      </c>
      <c r="CA24" s="6">
        <v>5.4945127469296078E-2</v>
      </c>
      <c r="CB24" s="6">
        <v>0</v>
      </c>
      <c r="CC24" s="13">
        <v>0.21978050987718431</v>
      </c>
    </row>
    <row r="25" spans="1:81" x14ac:dyDescent="0.35">
      <c r="A25" t="s">
        <v>190</v>
      </c>
      <c r="B25" t="s">
        <v>32377</v>
      </c>
      <c r="C25" t="s">
        <v>32378</v>
      </c>
      <c r="D25" t="s">
        <v>174</v>
      </c>
      <c r="E25" t="s">
        <v>31546</v>
      </c>
      <c r="F25" t="s">
        <v>31628</v>
      </c>
      <c r="G25" s="157">
        <v>0.1111111111111111</v>
      </c>
      <c r="H25" s="188">
        <v>23.311155812329748</v>
      </c>
      <c r="J25" t="str">
        <f t="shared" si="0"/>
        <v>ApurimacAbancayTamburco</v>
      </c>
      <c r="L25" t="s">
        <v>32382</v>
      </c>
      <c r="M25" s="4" t="str">
        <f t="shared" si="1"/>
        <v>Apurimac</v>
      </c>
      <c r="N25" s="4" t="str">
        <f t="shared" si="2"/>
        <v>Abancay</v>
      </c>
      <c r="O25" s="4" t="str">
        <f t="shared" si="3"/>
        <v>Pichirhua</v>
      </c>
      <c r="P25" s="194">
        <f t="shared" si="4"/>
        <v>23.311155812329748</v>
      </c>
      <c r="Q25" s="159">
        <f t="shared" si="5"/>
        <v>1.3275606855138681E-2</v>
      </c>
      <c r="R25" s="148" t="s">
        <v>32188</v>
      </c>
      <c r="S25" s="148" t="s">
        <v>32188</v>
      </c>
      <c r="T25" s="148" t="s">
        <v>32188</v>
      </c>
      <c r="U25" s="4" t="s">
        <v>31883</v>
      </c>
      <c r="BJ25" s="1" t="s">
        <v>190</v>
      </c>
      <c r="BK25" s="193">
        <v>738319</v>
      </c>
      <c r="BL25" s="11">
        <v>0.23769211180610128</v>
      </c>
      <c r="BN25" s="10">
        <v>3.7134283570892726E-2</v>
      </c>
      <c r="BO25" s="10">
        <v>3.7134283570892726E-2</v>
      </c>
      <c r="BP25" s="10">
        <v>0.90247561890472616</v>
      </c>
      <c r="BQ25" s="10">
        <v>2.3255813953488372E-2</v>
      </c>
      <c r="BR25" s="10">
        <v>0</v>
      </c>
      <c r="BS25" s="10">
        <v>0</v>
      </c>
      <c r="BT25" s="13">
        <v>1</v>
      </c>
      <c r="BU25" s="195"/>
      <c r="BW25" s="6">
        <v>8.8265262823721043E-3</v>
      </c>
      <c r="BX25" s="6">
        <v>8.8265262823721043E-3</v>
      </c>
      <c r="BY25" s="6">
        <v>0.21451133571098263</v>
      </c>
      <c r="BZ25" s="6">
        <v>5.5277235303744484E-3</v>
      </c>
      <c r="CA25" s="6">
        <v>0</v>
      </c>
      <c r="CB25" s="6">
        <v>0</v>
      </c>
      <c r="CC25" s="13">
        <v>0.23769211180610128</v>
      </c>
    </row>
    <row r="26" spans="1:81" x14ac:dyDescent="0.35">
      <c r="A26" t="s">
        <v>190</v>
      </c>
      <c r="B26" t="s">
        <v>32377</v>
      </c>
      <c r="C26" t="s">
        <v>32378</v>
      </c>
      <c r="D26" t="s">
        <v>174</v>
      </c>
      <c r="E26" t="s">
        <v>31546</v>
      </c>
      <c r="F26" t="s">
        <v>31629</v>
      </c>
      <c r="G26" s="157">
        <v>0.1111111111111111</v>
      </c>
      <c r="H26" s="188">
        <v>23.311155812329748</v>
      </c>
      <c r="J26" t="str">
        <f t="shared" si="0"/>
        <v>ApurimacAbancayPichirhua</v>
      </c>
      <c r="L26" t="s">
        <v>32383</v>
      </c>
      <c r="M26" s="4" t="str">
        <f t="shared" si="1"/>
        <v>Ayacucho</v>
      </c>
      <c r="N26" s="4" t="str">
        <f t="shared" si="2"/>
        <v>Parinacochas</v>
      </c>
      <c r="O26" s="4" t="str">
        <f t="shared" si="3"/>
        <v>Coracora</v>
      </c>
      <c r="P26" s="194">
        <f t="shared" si="4"/>
        <v>23.311155812329748</v>
      </c>
      <c r="Q26" s="159">
        <f t="shared" si="5"/>
        <v>1.3275606855138681E-2</v>
      </c>
      <c r="R26" s="148" t="s">
        <v>32184</v>
      </c>
      <c r="S26" s="148" t="s">
        <v>32184</v>
      </c>
      <c r="T26" s="148" t="s">
        <v>32184</v>
      </c>
      <c r="U26" s="4" t="s">
        <v>31916</v>
      </c>
      <c r="BJ26" s="1" t="s">
        <v>189</v>
      </c>
      <c r="BK26" s="193">
        <v>219660</v>
      </c>
      <c r="BL26" s="11">
        <v>7.0716654019913089E-2</v>
      </c>
      <c r="BN26" s="10">
        <v>0</v>
      </c>
      <c r="BO26" s="10">
        <v>0</v>
      </c>
      <c r="BP26" s="10">
        <v>1</v>
      </c>
      <c r="BQ26" s="10">
        <v>0</v>
      </c>
      <c r="BR26" s="10">
        <v>0</v>
      </c>
      <c r="BS26" s="10">
        <v>0</v>
      </c>
      <c r="BT26" s="13">
        <v>1</v>
      </c>
      <c r="BU26" s="195"/>
      <c r="BW26" s="6">
        <v>0</v>
      </c>
      <c r="BX26" s="6">
        <v>0</v>
      </c>
      <c r="BY26" s="6">
        <v>7.0716654019913089E-2</v>
      </c>
      <c r="BZ26" s="6">
        <v>0</v>
      </c>
      <c r="CA26" s="6">
        <v>0</v>
      </c>
      <c r="CB26" s="6">
        <v>0</v>
      </c>
      <c r="CC26" s="13">
        <v>7.0716654019913089E-2</v>
      </c>
    </row>
    <row r="27" spans="1:81" x14ac:dyDescent="0.35">
      <c r="A27" t="s">
        <v>190</v>
      </c>
      <c r="B27" t="s">
        <v>32377</v>
      </c>
      <c r="C27" t="s">
        <v>32378</v>
      </c>
      <c r="D27" t="s">
        <v>139</v>
      </c>
      <c r="E27" t="s">
        <v>31633</v>
      </c>
      <c r="F27" t="s">
        <v>31636</v>
      </c>
      <c r="G27" s="157">
        <v>0.1111111111111111</v>
      </c>
      <c r="H27" s="188">
        <v>23.311155812329748</v>
      </c>
      <c r="J27" t="str">
        <f t="shared" si="0"/>
        <v>AyacuchoParinacochasCoracora</v>
      </c>
      <c r="L27" t="s">
        <v>32384</v>
      </c>
      <c r="M27" s="4" t="str">
        <f t="shared" si="1"/>
        <v>Cusco</v>
      </c>
      <c r="N27" s="4" t="str">
        <f t="shared" si="2"/>
        <v>Anta</v>
      </c>
      <c r="O27" s="4" t="str">
        <f t="shared" si="3"/>
        <v>Ancahuasi</v>
      </c>
      <c r="P27" s="194">
        <f t="shared" si="4"/>
        <v>23.311155812329748</v>
      </c>
      <c r="Q27" s="159">
        <f t="shared" si="5"/>
        <v>1.3275606855138681E-2</v>
      </c>
      <c r="R27" s="148" t="s">
        <v>32185</v>
      </c>
      <c r="S27" s="148" t="s">
        <v>32184</v>
      </c>
      <c r="T27" s="148" t="s">
        <v>32188</v>
      </c>
      <c r="U27" s="4" t="s">
        <v>31946</v>
      </c>
      <c r="BK27" s="193">
        <v>3106199</v>
      </c>
      <c r="BL27" s="6">
        <v>1</v>
      </c>
      <c r="BV27" s="196" t="s">
        <v>32385</v>
      </c>
      <c r="BW27" s="197">
        <v>8.8265262823721043E-3</v>
      </c>
      <c r="BX27" s="197">
        <v>8.8265262823721043E-3</v>
      </c>
      <c r="BY27" s="197">
        <v>0.54811036409578018</v>
      </c>
      <c r="BZ27" s="197">
        <v>0.17036310593826268</v>
      </c>
      <c r="CA27" s="197">
        <v>0.16400113430189006</v>
      </c>
      <c r="CB27" s="197">
        <v>9.9872343099322899E-2</v>
      </c>
    </row>
    <row r="28" spans="1:81" x14ac:dyDescent="0.35">
      <c r="A28" t="s">
        <v>190</v>
      </c>
      <c r="B28" t="s">
        <v>32377</v>
      </c>
      <c r="C28" t="s">
        <v>32378</v>
      </c>
      <c r="D28" t="s">
        <v>139</v>
      </c>
      <c r="E28" t="s">
        <v>31632</v>
      </c>
      <c r="F28" t="s">
        <v>31635</v>
      </c>
      <c r="G28" s="157">
        <v>0.1111111111111111</v>
      </c>
      <c r="H28" s="188">
        <v>23.311155812329748</v>
      </c>
      <c r="J28" t="str">
        <f t="shared" si="0"/>
        <v>AyacuchoLucanasPuquio</v>
      </c>
      <c r="L28" t="s">
        <v>32386</v>
      </c>
      <c r="M28" s="4" t="str">
        <f t="shared" si="1"/>
        <v>Cusco</v>
      </c>
      <c r="N28" s="4" t="str">
        <f t="shared" si="2"/>
        <v>Canas</v>
      </c>
      <c r="O28" s="4" t="str">
        <f t="shared" si="3"/>
        <v>Yanaoca</v>
      </c>
      <c r="P28" s="194">
        <f t="shared" si="4"/>
        <v>23.311155812329748</v>
      </c>
      <c r="Q28" s="159">
        <f t="shared" si="5"/>
        <v>1.3275606855138681E-2</v>
      </c>
      <c r="R28" s="148" t="s">
        <v>32188</v>
      </c>
      <c r="S28" s="148" t="s">
        <v>32184</v>
      </c>
      <c r="T28" s="148" t="s">
        <v>32188</v>
      </c>
      <c r="U28" s="4" t="s">
        <v>31948</v>
      </c>
    </row>
    <row r="29" spans="1:81" x14ac:dyDescent="0.35">
      <c r="A29" t="s">
        <v>190</v>
      </c>
      <c r="B29" t="s">
        <v>32377</v>
      </c>
      <c r="C29" t="s">
        <v>32378</v>
      </c>
      <c r="D29" t="s">
        <v>141</v>
      </c>
      <c r="E29" t="s">
        <v>31611</v>
      </c>
      <c r="F29" t="s">
        <v>31639</v>
      </c>
      <c r="G29" s="157">
        <v>0.1111111111111111</v>
      </c>
      <c r="H29" s="188">
        <v>23.311155812329748</v>
      </c>
      <c r="J29" t="str">
        <f t="shared" si="0"/>
        <v>CuscoAntaAncahuasi</v>
      </c>
      <c r="L29" t="s">
        <v>32216</v>
      </c>
      <c r="M29" s="4" t="str">
        <f t="shared" si="1"/>
        <v>Cusco</v>
      </c>
      <c r="N29" s="4" t="str">
        <f t="shared" si="2"/>
        <v>Anta</v>
      </c>
      <c r="O29" s="4" t="str">
        <f t="shared" si="3"/>
        <v>Anta</v>
      </c>
      <c r="P29" s="194">
        <f t="shared" si="4"/>
        <v>23.311155812329748</v>
      </c>
      <c r="Q29" s="159">
        <f t="shared" si="5"/>
        <v>1.3275606855138681E-2</v>
      </c>
      <c r="R29" s="148" t="s">
        <v>32185</v>
      </c>
      <c r="S29" s="148" t="s">
        <v>32184</v>
      </c>
      <c r="T29" s="148" t="s">
        <v>32188</v>
      </c>
      <c r="U29" s="4" t="s">
        <v>31945</v>
      </c>
    </row>
    <row r="30" spans="1:81" x14ac:dyDescent="0.35">
      <c r="A30" t="s">
        <v>190</v>
      </c>
      <c r="B30" t="s">
        <v>32377</v>
      </c>
      <c r="C30" t="s">
        <v>32378</v>
      </c>
      <c r="D30" t="s">
        <v>141</v>
      </c>
      <c r="E30" t="s">
        <v>31638</v>
      </c>
      <c r="F30" t="s">
        <v>31640</v>
      </c>
      <c r="G30" s="157">
        <v>0.1111111111111111</v>
      </c>
      <c r="H30" s="188">
        <v>23.311155812329748</v>
      </c>
      <c r="J30" t="str">
        <f t="shared" si="0"/>
        <v>CuscoCanasYanaoca</v>
      </c>
      <c r="L30" t="s">
        <v>32212</v>
      </c>
      <c r="M30" s="151" t="str">
        <f t="shared" si="1"/>
        <v>Piura</v>
      </c>
      <c r="N30" s="151" t="str">
        <f t="shared" si="2"/>
        <v>Talara</v>
      </c>
      <c r="O30" s="151" t="str">
        <f t="shared" si="3"/>
        <v>Pariñas</v>
      </c>
      <c r="P30" s="189">
        <f t="shared" si="4"/>
        <v>263.39507999999995</v>
      </c>
      <c r="Q30" s="158">
        <f t="shared" si="5"/>
        <v>0.15000240905293546</v>
      </c>
      <c r="R30" s="148" t="s">
        <v>32184</v>
      </c>
      <c r="S30" s="148" t="s">
        <v>32188</v>
      </c>
      <c r="T30" s="148" t="s">
        <v>925</v>
      </c>
      <c r="U30" s="4" t="s">
        <v>32143</v>
      </c>
      <c r="BJ30" s="5" t="s">
        <v>32387</v>
      </c>
    </row>
    <row r="31" spans="1:81" x14ac:dyDescent="0.35">
      <c r="A31" t="s">
        <v>190</v>
      </c>
      <c r="B31" t="s">
        <v>32377</v>
      </c>
      <c r="C31" t="s">
        <v>32378</v>
      </c>
      <c r="D31" t="s">
        <v>141</v>
      </c>
      <c r="E31" t="s">
        <v>31611</v>
      </c>
      <c r="F31" t="s">
        <v>31611</v>
      </c>
      <c r="G31" s="157">
        <v>0.1111111111111111</v>
      </c>
      <c r="H31" s="188">
        <v>23.311155812329748</v>
      </c>
      <c r="J31" t="str">
        <f t="shared" si="0"/>
        <v>CuscoAntaAnta</v>
      </c>
      <c r="L31" t="s">
        <v>32388</v>
      </c>
      <c r="M31" s="151" t="str">
        <f t="shared" si="1"/>
        <v>Piura</v>
      </c>
      <c r="N31" s="151" t="str">
        <f t="shared" si="2"/>
        <v>Paita</v>
      </c>
      <c r="O31" s="151" t="str">
        <f t="shared" si="3"/>
        <v>La Huaca</v>
      </c>
      <c r="P31" s="189">
        <f t="shared" si="4"/>
        <v>206.13527999999997</v>
      </c>
      <c r="Q31" s="158">
        <f t="shared" si="5"/>
        <v>0.11739318969360167</v>
      </c>
      <c r="R31" s="148" t="s">
        <v>32187</v>
      </c>
      <c r="S31" s="148" t="s">
        <v>32185</v>
      </c>
      <c r="T31" s="148" t="s">
        <v>925</v>
      </c>
      <c r="U31" s="4" t="s">
        <v>32132</v>
      </c>
    </row>
    <row r="32" spans="1:81" x14ac:dyDescent="0.35">
      <c r="A32" t="s">
        <v>30146</v>
      </c>
      <c r="B32" t="s">
        <v>32389</v>
      </c>
      <c r="C32" t="s">
        <v>32390</v>
      </c>
      <c r="D32" t="s">
        <v>152</v>
      </c>
      <c r="E32" t="s">
        <v>31805</v>
      </c>
      <c r="F32" t="s">
        <v>31818</v>
      </c>
      <c r="G32" s="157">
        <v>0.5</v>
      </c>
      <c r="H32" s="188">
        <v>206.13527999999997</v>
      </c>
      <c r="J32" t="str">
        <f t="shared" si="0"/>
        <v>PiuraTalaraPariñas</v>
      </c>
      <c r="L32" t="s">
        <v>32192</v>
      </c>
      <c r="M32" s="151" t="str">
        <f t="shared" si="1"/>
        <v>Callao</v>
      </c>
      <c r="N32" s="151" t="str">
        <f t="shared" si="2"/>
        <v>Callao</v>
      </c>
      <c r="O32" s="151" t="str">
        <f t="shared" si="3"/>
        <v>Callao</v>
      </c>
      <c r="P32" s="189">
        <f t="shared" si="4"/>
        <v>98.128422999999998</v>
      </c>
      <c r="Q32" s="158">
        <f t="shared" si="5"/>
        <v>5.5883731186495519E-2</v>
      </c>
      <c r="R32" s="148" t="s">
        <v>32187</v>
      </c>
      <c r="S32" s="148" t="s">
        <v>32186</v>
      </c>
      <c r="T32" s="148" t="s">
        <v>925</v>
      </c>
      <c r="U32" s="4" t="s">
        <v>31938</v>
      </c>
      <c r="BJ32" s="192" t="s">
        <v>32391</v>
      </c>
      <c r="BK32" s="192" t="s">
        <v>169</v>
      </c>
      <c r="BL32" s="192" t="s">
        <v>32392</v>
      </c>
    </row>
    <row r="33" spans="1:65" x14ac:dyDescent="0.35">
      <c r="A33" t="s">
        <v>30146</v>
      </c>
      <c r="B33" t="s">
        <v>32389</v>
      </c>
      <c r="C33" t="s">
        <v>32390</v>
      </c>
      <c r="D33" t="s">
        <v>152</v>
      </c>
      <c r="E33" t="s">
        <v>31802</v>
      </c>
      <c r="F33" t="s">
        <v>31812</v>
      </c>
      <c r="G33" s="157">
        <v>0.5</v>
      </c>
      <c r="H33" s="188">
        <v>206.13527999999997</v>
      </c>
      <c r="J33" t="str">
        <f t="shared" si="0"/>
        <v>PiuraPaitaLa Huaca</v>
      </c>
      <c r="L33" t="s">
        <v>32393</v>
      </c>
      <c r="M33" s="151" t="str">
        <f t="shared" si="1"/>
        <v>Lambayeque</v>
      </c>
      <c r="N33" s="151" t="str">
        <f t="shared" si="2"/>
        <v>Chiclayo</v>
      </c>
      <c r="O33" s="151" t="str">
        <f t="shared" si="3"/>
        <v>Eten</v>
      </c>
      <c r="P33" s="189">
        <f t="shared" si="4"/>
        <v>14.887547999999999</v>
      </c>
      <c r="Q33" s="158">
        <f t="shared" si="5"/>
        <v>8.4783970334267877E-3</v>
      </c>
      <c r="R33" s="148" t="s">
        <v>32184</v>
      </c>
      <c r="S33" s="148" t="s">
        <v>32186</v>
      </c>
      <c r="T33" s="148" t="s">
        <v>925</v>
      </c>
      <c r="U33" s="4" t="s">
        <v>32021</v>
      </c>
      <c r="BJ33" s="1" t="s">
        <v>32394</v>
      </c>
      <c r="BK33" s="1" t="s">
        <v>152</v>
      </c>
      <c r="BL33" s="6">
        <v>0.5</v>
      </c>
      <c r="BM33" s="9"/>
    </row>
    <row r="34" spans="1:65" x14ac:dyDescent="0.35">
      <c r="A34" t="s">
        <v>30146</v>
      </c>
      <c r="B34" t="s">
        <v>32395</v>
      </c>
      <c r="C34" t="s">
        <v>32396</v>
      </c>
      <c r="D34" t="s">
        <v>152</v>
      </c>
      <c r="E34" t="s">
        <v>31805</v>
      </c>
      <c r="F34" t="s">
        <v>31818</v>
      </c>
      <c r="G34" s="157">
        <v>1</v>
      </c>
      <c r="H34" s="188">
        <v>57.259799999999998</v>
      </c>
      <c r="J34" t="str">
        <f t="shared" si="0"/>
        <v>PiuraTalaraPariñas</v>
      </c>
      <c r="L34" t="s">
        <v>32397</v>
      </c>
      <c r="M34" s="151" t="str">
        <f t="shared" si="1"/>
        <v>La Libertad</v>
      </c>
      <c r="N34" s="151" t="str">
        <f t="shared" si="2"/>
        <v>Trujillo</v>
      </c>
      <c r="O34" s="151" t="str">
        <f t="shared" si="3"/>
        <v>Salaverry</v>
      </c>
      <c r="P34" s="189">
        <f t="shared" si="4"/>
        <v>14.887547999999999</v>
      </c>
      <c r="Q34" s="158">
        <f t="shared" si="5"/>
        <v>8.4783970334267877E-3</v>
      </c>
      <c r="R34" s="148" t="s">
        <v>32184</v>
      </c>
      <c r="S34" s="148" t="s">
        <v>32185</v>
      </c>
      <c r="T34" s="148" t="s">
        <v>925</v>
      </c>
      <c r="U34" s="4" t="s">
        <v>32011</v>
      </c>
      <c r="BJ34" s="1" t="s">
        <v>32398</v>
      </c>
      <c r="BK34" s="1" t="s">
        <v>152</v>
      </c>
      <c r="BL34" s="6">
        <v>0.25</v>
      </c>
      <c r="BM34" s="9"/>
    </row>
    <row r="35" spans="1:65" x14ac:dyDescent="0.35">
      <c r="A35" t="s">
        <v>30146</v>
      </c>
      <c r="B35" t="s">
        <v>32399</v>
      </c>
      <c r="C35" t="s">
        <v>32400</v>
      </c>
      <c r="D35" t="s">
        <v>158</v>
      </c>
      <c r="E35" t="s">
        <v>158</v>
      </c>
      <c r="F35" t="s">
        <v>158</v>
      </c>
      <c r="G35" s="157">
        <v>0.2</v>
      </c>
      <c r="H35" s="188">
        <v>14.887547999999999</v>
      </c>
      <c r="J35" t="str">
        <f t="shared" si="0"/>
        <v>CallaoCallaoCallao</v>
      </c>
      <c r="L35" t="s">
        <v>32190</v>
      </c>
      <c r="M35" s="4" t="str">
        <f t="shared" si="1"/>
        <v>Ancash</v>
      </c>
      <c r="N35" s="4" t="str">
        <f t="shared" si="2"/>
        <v>Santa</v>
      </c>
      <c r="O35" s="4" t="str">
        <f t="shared" si="3"/>
        <v>Chimbote</v>
      </c>
      <c r="P35" s="194">
        <f t="shared" si="4"/>
        <v>14.887547999999999</v>
      </c>
      <c r="Q35" s="159">
        <f t="shared" si="5"/>
        <v>8.4783970334267877E-3</v>
      </c>
      <c r="R35" s="148" t="s">
        <v>32184</v>
      </c>
      <c r="S35" s="148" t="s">
        <v>32187</v>
      </c>
      <c r="T35" s="148" t="s">
        <v>32188</v>
      </c>
      <c r="U35" s="4" t="s">
        <v>31874</v>
      </c>
      <c r="BJ35" s="1" t="s">
        <v>32398</v>
      </c>
      <c r="BK35" s="1" t="s">
        <v>155</v>
      </c>
      <c r="BL35" s="6">
        <v>0.25</v>
      </c>
    </row>
    <row r="36" spans="1:65" x14ac:dyDescent="0.35">
      <c r="A36" t="s">
        <v>30146</v>
      </c>
      <c r="B36" t="s">
        <v>32399</v>
      </c>
      <c r="C36" t="s">
        <v>32401</v>
      </c>
      <c r="D36" t="s">
        <v>147</v>
      </c>
      <c r="E36" t="s">
        <v>31693</v>
      </c>
      <c r="F36" t="s">
        <v>31702</v>
      </c>
      <c r="G36" s="157">
        <v>0.2</v>
      </c>
      <c r="H36" s="188">
        <v>14.887547999999999</v>
      </c>
      <c r="J36" t="str">
        <f t="shared" si="0"/>
        <v>LambayequeChiclayoEten</v>
      </c>
      <c r="L36" t="s">
        <v>32402</v>
      </c>
      <c r="M36" s="151" t="str">
        <f t="shared" si="1"/>
        <v>Lima</v>
      </c>
      <c r="N36" s="151" t="str">
        <f t="shared" si="2"/>
        <v>Barranca</v>
      </c>
      <c r="O36" s="151" t="str">
        <f t="shared" si="3"/>
        <v>Supe</v>
      </c>
      <c r="P36" s="189">
        <f t="shared" si="4"/>
        <v>14.887547999999999</v>
      </c>
      <c r="Q36" s="158">
        <f t="shared" si="5"/>
        <v>8.4783970334267877E-3</v>
      </c>
      <c r="R36" s="148" t="s">
        <v>32184</v>
      </c>
      <c r="S36" s="148" t="s">
        <v>32184</v>
      </c>
      <c r="T36" s="148" t="s">
        <v>925</v>
      </c>
      <c r="U36" s="4" t="s">
        <v>32030</v>
      </c>
    </row>
    <row r="37" spans="1:65" x14ac:dyDescent="0.35">
      <c r="A37" t="s">
        <v>30146</v>
      </c>
      <c r="B37" t="s">
        <v>32399</v>
      </c>
      <c r="C37" t="s">
        <v>32401</v>
      </c>
      <c r="D37" t="s">
        <v>146</v>
      </c>
      <c r="E37" t="s">
        <v>31684</v>
      </c>
      <c r="F37" t="s">
        <v>31688</v>
      </c>
      <c r="G37" s="157">
        <v>0.2</v>
      </c>
      <c r="H37" s="188">
        <v>14.887547999999999</v>
      </c>
      <c r="J37" t="str">
        <f t="shared" si="0"/>
        <v>La LibertadTrujilloSalaverry</v>
      </c>
      <c r="L37" t="s">
        <v>32403</v>
      </c>
      <c r="M37" s="151" t="str">
        <f t="shared" si="1"/>
        <v>Ica</v>
      </c>
      <c r="N37" s="151" t="str">
        <f t="shared" si="2"/>
        <v>Pisco</v>
      </c>
      <c r="O37" s="151" t="str">
        <f t="shared" si="3"/>
        <v>San Andres</v>
      </c>
      <c r="P37" s="189">
        <f t="shared" si="4"/>
        <v>28.629899999999999</v>
      </c>
      <c r="Q37" s="158">
        <f t="shared" si="5"/>
        <v>1.63046096796669E-2</v>
      </c>
      <c r="R37" s="148" t="s">
        <v>32184</v>
      </c>
      <c r="S37" s="148" t="s">
        <v>32188</v>
      </c>
      <c r="T37" s="148" t="s">
        <v>925</v>
      </c>
      <c r="U37" s="4" t="s">
        <v>31982</v>
      </c>
      <c r="BJ37" s="198" t="s">
        <v>32404</v>
      </c>
    </row>
    <row r="38" spans="1:65" x14ac:dyDescent="0.35">
      <c r="A38" t="s">
        <v>30146</v>
      </c>
      <c r="B38" t="s">
        <v>32399</v>
      </c>
      <c r="C38" t="s">
        <v>32401</v>
      </c>
      <c r="D38" t="s">
        <v>173</v>
      </c>
      <c r="E38" t="s">
        <v>31545</v>
      </c>
      <c r="F38" t="s">
        <v>171</v>
      </c>
      <c r="G38" s="157">
        <v>0.2</v>
      </c>
      <c r="H38" s="188">
        <v>14.887547999999999</v>
      </c>
      <c r="J38" t="str">
        <f t="shared" si="0"/>
        <v>AncashSantaChimbote</v>
      </c>
      <c r="L38" t="s">
        <v>32198</v>
      </c>
      <c r="M38" s="151" t="str">
        <f t="shared" si="1"/>
        <v>Lima</v>
      </c>
      <c r="N38" s="151" t="str">
        <f t="shared" si="2"/>
        <v>Lima</v>
      </c>
      <c r="O38" s="151" t="str">
        <f t="shared" si="3"/>
        <v>Comas</v>
      </c>
      <c r="P38" s="189">
        <f t="shared" si="4"/>
        <v>19.496475000000004</v>
      </c>
      <c r="Q38" s="158">
        <f t="shared" si="5"/>
        <v>1.1103161904316249E-2</v>
      </c>
      <c r="R38" s="148" t="s">
        <v>32188</v>
      </c>
      <c r="S38" s="148" t="s">
        <v>32188</v>
      </c>
      <c r="T38" s="148" t="s">
        <v>925</v>
      </c>
      <c r="U38" s="4" t="s">
        <v>32079</v>
      </c>
    </row>
    <row r="39" spans="1:65" x14ac:dyDescent="0.35">
      <c r="A39" t="s">
        <v>30146</v>
      </c>
      <c r="B39" t="s">
        <v>32399</v>
      </c>
      <c r="C39" t="s">
        <v>32401</v>
      </c>
      <c r="D39" t="s">
        <v>159</v>
      </c>
      <c r="E39" t="s">
        <v>31707</v>
      </c>
      <c r="F39" t="s">
        <v>31715</v>
      </c>
      <c r="G39" s="157">
        <v>0.2</v>
      </c>
      <c r="H39" s="188">
        <v>14.887547999999999</v>
      </c>
      <c r="J39" t="str">
        <f t="shared" si="0"/>
        <v>LimaBarrancaSupe</v>
      </c>
      <c r="L39" t="s">
        <v>32197</v>
      </c>
      <c r="M39" s="151" t="str">
        <f t="shared" si="1"/>
        <v>Lima</v>
      </c>
      <c r="N39" s="151" t="str">
        <f t="shared" si="2"/>
        <v>Lima</v>
      </c>
      <c r="O39" s="151" t="str">
        <f t="shared" si="3"/>
        <v>Carabayllo</v>
      </c>
      <c r="P39" s="189">
        <f t="shared" si="4"/>
        <v>19.496475000000004</v>
      </c>
      <c r="Q39" s="158">
        <f t="shared" si="5"/>
        <v>1.1103161904316249E-2</v>
      </c>
      <c r="R39" s="148" t="s">
        <v>32188</v>
      </c>
      <c r="S39" s="148" t="s">
        <v>32187</v>
      </c>
      <c r="T39" s="148" t="s">
        <v>925</v>
      </c>
      <c r="U39" s="4" t="s">
        <v>32084</v>
      </c>
      <c r="BJ39" s="192" t="s">
        <v>32405</v>
      </c>
      <c r="BK39" s="192" t="s">
        <v>169</v>
      </c>
      <c r="BL39" s="199" t="s">
        <v>32406</v>
      </c>
      <c r="BM39" s="192" t="s">
        <v>32392</v>
      </c>
    </row>
    <row r="40" spans="1:65" x14ac:dyDescent="0.35">
      <c r="A40" t="s">
        <v>30146</v>
      </c>
      <c r="B40" t="s">
        <v>32407</v>
      </c>
      <c r="C40" t="s">
        <v>32408</v>
      </c>
      <c r="D40" t="s">
        <v>144</v>
      </c>
      <c r="E40" t="s">
        <v>31655</v>
      </c>
      <c r="F40" t="s">
        <v>31661</v>
      </c>
      <c r="G40" s="157">
        <v>1</v>
      </c>
      <c r="H40" s="188">
        <v>28.629899999999999</v>
      </c>
      <c r="J40" t="str">
        <f t="shared" si="0"/>
        <v>IcaPiscoSan Andres</v>
      </c>
      <c r="L40" t="s">
        <v>32208</v>
      </c>
      <c r="M40" s="151" t="str">
        <f t="shared" si="1"/>
        <v>Lima</v>
      </c>
      <c r="N40" s="151" t="str">
        <f t="shared" si="2"/>
        <v>Lima</v>
      </c>
      <c r="O40" s="151" t="str">
        <f t="shared" si="3"/>
        <v>Breña</v>
      </c>
      <c r="P40" s="189">
        <f t="shared" si="4"/>
        <v>19.496475000000004</v>
      </c>
      <c r="Q40" s="158">
        <f t="shared" si="5"/>
        <v>1.1103161904316249E-2</v>
      </c>
      <c r="R40" s="148" t="s">
        <v>32188</v>
      </c>
      <c r="S40" s="148" t="s">
        <v>32186</v>
      </c>
      <c r="T40" s="148" t="s">
        <v>925</v>
      </c>
      <c r="U40" s="4" t="s">
        <v>32098</v>
      </c>
      <c r="BJ40" s="1" t="s">
        <v>32409</v>
      </c>
      <c r="BK40" s="3" t="s">
        <v>32410</v>
      </c>
      <c r="BL40" s="1">
        <v>99</v>
      </c>
      <c r="BM40" s="11">
        <v>7.4268567141785452E-2</v>
      </c>
    </row>
    <row r="41" spans="1:65" x14ac:dyDescent="0.35">
      <c r="A41" t="s">
        <v>32362</v>
      </c>
      <c r="B41" t="s">
        <v>32411</v>
      </c>
      <c r="C41" t="s">
        <v>32412</v>
      </c>
      <c r="D41" t="s">
        <v>159</v>
      </c>
      <c r="E41" t="s">
        <v>159</v>
      </c>
      <c r="F41" t="s">
        <v>31756</v>
      </c>
      <c r="G41" s="157">
        <v>0.22500000000000001</v>
      </c>
      <c r="H41" s="188">
        <v>19.496475000000004</v>
      </c>
      <c r="J41" t="str">
        <f t="shared" si="0"/>
        <v>LimaLimaComas</v>
      </c>
      <c r="L41" t="s">
        <v>32193</v>
      </c>
      <c r="M41" s="4" t="str">
        <f t="shared" si="1"/>
        <v>Junin</v>
      </c>
      <c r="N41" s="4" t="str">
        <f t="shared" si="2"/>
        <v>Huancayo</v>
      </c>
      <c r="O41" s="4" t="str">
        <f t="shared" si="3"/>
        <v>Huancayo</v>
      </c>
      <c r="P41" s="194">
        <f t="shared" si="4"/>
        <v>4.3325500000000003</v>
      </c>
      <c r="Q41" s="159">
        <f t="shared" si="5"/>
        <v>2.4673693120702772E-3</v>
      </c>
      <c r="R41" s="148" t="s">
        <v>32185</v>
      </c>
      <c r="S41" s="148" t="s">
        <v>32184</v>
      </c>
      <c r="T41" s="148" t="s">
        <v>32188</v>
      </c>
      <c r="U41" s="4" t="s">
        <v>31988</v>
      </c>
      <c r="BJ41" s="1" t="s">
        <v>32413</v>
      </c>
      <c r="BK41" s="3" t="s">
        <v>152</v>
      </c>
      <c r="BL41" s="1">
        <v>31</v>
      </c>
      <c r="BM41" s="11">
        <v>2.3255813953488372E-2</v>
      </c>
    </row>
    <row r="42" spans="1:65" x14ac:dyDescent="0.35">
      <c r="A42" t="s">
        <v>32362</v>
      </c>
      <c r="B42" t="s">
        <v>32411</v>
      </c>
      <c r="C42" t="s">
        <v>32412</v>
      </c>
      <c r="D42" t="s">
        <v>159</v>
      </c>
      <c r="E42" t="s">
        <v>159</v>
      </c>
      <c r="F42" t="s">
        <v>31761</v>
      </c>
      <c r="G42" s="157">
        <v>0.22500000000000001</v>
      </c>
      <c r="H42" s="188">
        <v>19.496475000000004</v>
      </c>
      <c r="J42" t="str">
        <f t="shared" si="0"/>
        <v>LimaLimaCarabayllo</v>
      </c>
      <c r="L42" t="s">
        <v>32211</v>
      </c>
      <c r="M42" s="151" t="str">
        <f t="shared" si="1"/>
        <v>Piura</v>
      </c>
      <c r="N42" s="151" t="str">
        <f t="shared" si="2"/>
        <v>Piura</v>
      </c>
      <c r="O42" s="151" t="str">
        <f t="shared" si="3"/>
        <v>Castilla</v>
      </c>
      <c r="P42" s="189">
        <f t="shared" si="4"/>
        <v>4.3325500000000003</v>
      </c>
      <c r="Q42" s="158">
        <f t="shared" si="5"/>
        <v>2.4673693120702772E-3</v>
      </c>
      <c r="R42" s="148" t="s">
        <v>32187</v>
      </c>
      <c r="S42" s="148" t="s">
        <v>32185</v>
      </c>
      <c r="T42" s="148" t="s">
        <v>925</v>
      </c>
      <c r="U42" s="4" t="s">
        <v>32134</v>
      </c>
      <c r="BJ42" s="1" t="s">
        <v>32414</v>
      </c>
      <c r="BK42" s="3" t="s">
        <v>159</v>
      </c>
      <c r="BL42" s="1">
        <v>450</v>
      </c>
      <c r="BM42" s="11">
        <v>0.33758439609902474</v>
      </c>
    </row>
    <row r="43" spans="1:65" x14ac:dyDescent="0.35">
      <c r="A43" t="s">
        <v>32362</v>
      </c>
      <c r="B43" t="s">
        <v>32411</v>
      </c>
      <c r="C43" t="s">
        <v>32412</v>
      </c>
      <c r="D43" t="s">
        <v>159</v>
      </c>
      <c r="E43" t="s">
        <v>159</v>
      </c>
      <c r="F43" t="s">
        <v>31774</v>
      </c>
      <c r="G43" s="157">
        <v>0.22500000000000001</v>
      </c>
      <c r="H43" s="188">
        <v>19.496475000000004</v>
      </c>
      <c r="J43" t="str">
        <f t="shared" si="0"/>
        <v>LimaLimaBreña</v>
      </c>
      <c r="L43" t="s">
        <v>32415</v>
      </c>
      <c r="M43" s="151" t="str">
        <f t="shared" si="1"/>
        <v>Moquegua</v>
      </c>
      <c r="N43" s="151" t="str">
        <f t="shared" si="2"/>
        <v>General Sanchez Cerro</v>
      </c>
      <c r="O43" s="151" t="str">
        <f t="shared" si="3"/>
        <v>Ichuña</v>
      </c>
      <c r="P43" s="189">
        <f t="shared" si="4"/>
        <v>63.744399999999999</v>
      </c>
      <c r="Q43" s="158">
        <f t="shared" si="5"/>
        <v>3.6302172248752484E-2</v>
      </c>
      <c r="R43" s="148" t="s">
        <v>32188</v>
      </c>
      <c r="S43" s="148" t="s">
        <v>32184</v>
      </c>
      <c r="T43" s="148" t="s">
        <v>925</v>
      </c>
      <c r="U43" s="4" t="s">
        <v>32109</v>
      </c>
      <c r="BJ43" s="1" t="s">
        <v>32416</v>
      </c>
      <c r="BK43" s="3" t="s">
        <v>159</v>
      </c>
      <c r="BL43" s="1">
        <v>566</v>
      </c>
      <c r="BM43" s="11">
        <v>0.42460615153788445</v>
      </c>
    </row>
    <row r="44" spans="1:65" x14ac:dyDescent="0.35">
      <c r="A44" t="s">
        <v>32362</v>
      </c>
      <c r="B44" t="s">
        <v>32411</v>
      </c>
      <c r="C44" t="s">
        <v>32412</v>
      </c>
      <c r="D44" t="s">
        <v>158</v>
      </c>
      <c r="E44" t="s">
        <v>158</v>
      </c>
      <c r="F44" t="s">
        <v>158</v>
      </c>
      <c r="G44" s="157">
        <v>0.22500000000000001</v>
      </c>
      <c r="H44" s="188">
        <v>19.496475000000004</v>
      </c>
      <c r="J44" t="str">
        <f t="shared" si="0"/>
        <v>CallaoCallaoCallao</v>
      </c>
      <c r="L44" t="s">
        <v>32199</v>
      </c>
      <c r="M44" s="151" t="str">
        <f t="shared" si="1"/>
        <v>Lima</v>
      </c>
      <c r="N44" s="151" t="str">
        <f t="shared" si="2"/>
        <v>Lima</v>
      </c>
      <c r="O44" s="151" t="str">
        <f t="shared" si="3"/>
        <v>La Molina</v>
      </c>
      <c r="P44" s="189">
        <f t="shared" si="4"/>
        <v>63.744399999999999</v>
      </c>
      <c r="Q44" s="158">
        <f t="shared" si="5"/>
        <v>3.6302172248752484E-2</v>
      </c>
      <c r="R44" s="148" t="s">
        <v>32188</v>
      </c>
      <c r="S44" s="148" t="s">
        <v>32184</v>
      </c>
      <c r="T44" s="148" t="s">
        <v>925</v>
      </c>
      <c r="U44" s="4" t="s">
        <v>32091</v>
      </c>
      <c r="BJ44" s="1" t="s">
        <v>32417</v>
      </c>
      <c r="BK44" s="3" t="s">
        <v>159</v>
      </c>
      <c r="BL44" s="1">
        <v>187</v>
      </c>
      <c r="BM44" s="11">
        <v>0.14028507126781695</v>
      </c>
    </row>
    <row r="45" spans="1:65" x14ac:dyDescent="0.35">
      <c r="A45" t="s">
        <v>32362</v>
      </c>
      <c r="B45" t="s">
        <v>32418</v>
      </c>
      <c r="C45" t="s">
        <v>32419</v>
      </c>
      <c r="D45" t="s">
        <v>172</v>
      </c>
      <c r="E45" t="s">
        <v>31665</v>
      </c>
      <c r="F45" t="s">
        <v>31665</v>
      </c>
      <c r="G45" s="157">
        <v>0.05</v>
      </c>
      <c r="H45" s="188">
        <v>4.3325500000000003</v>
      </c>
      <c r="J45" t="str">
        <f t="shared" si="0"/>
        <v>JuninHuancayoHuancayo</v>
      </c>
      <c r="L45" t="s">
        <v>32214</v>
      </c>
      <c r="M45" s="4" t="str">
        <f t="shared" si="1"/>
        <v>Ancash</v>
      </c>
      <c r="N45" s="4" t="str">
        <f t="shared" si="2"/>
        <v>Huari</v>
      </c>
      <c r="O45" s="4" t="str">
        <f t="shared" si="3"/>
        <v>Huari</v>
      </c>
      <c r="P45" s="194">
        <f t="shared" si="4"/>
        <v>63.744399999999999</v>
      </c>
      <c r="Q45" s="159">
        <f t="shared" si="5"/>
        <v>3.6302172248752484E-2</v>
      </c>
      <c r="R45" s="148" t="s">
        <v>32188</v>
      </c>
      <c r="S45" s="148" t="s">
        <v>32187</v>
      </c>
      <c r="T45" s="148" t="s">
        <v>32188</v>
      </c>
      <c r="U45" s="4" t="s">
        <v>31867</v>
      </c>
      <c r="BJ45" s="1" t="s">
        <v>32420</v>
      </c>
      <c r="BK45" s="3" t="s">
        <v>32421</v>
      </c>
      <c r="BL45" s="1">
        <v>0</v>
      </c>
      <c r="BM45" s="11">
        <v>0</v>
      </c>
    </row>
    <row r="46" spans="1:65" x14ac:dyDescent="0.35">
      <c r="A46" t="s">
        <v>32362</v>
      </c>
      <c r="B46" t="s">
        <v>32422</v>
      </c>
      <c r="C46" t="s">
        <v>32423</v>
      </c>
      <c r="D46" t="s">
        <v>152</v>
      </c>
      <c r="E46" t="s">
        <v>152</v>
      </c>
      <c r="F46" t="s">
        <v>31526</v>
      </c>
      <c r="G46" s="157">
        <v>0.05</v>
      </c>
      <c r="H46" s="188">
        <v>4.3325500000000003</v>
      </c>
      <c r="J46" t="str">
        <f t="shared" si="0"/>
        <v>PiuraPiuraCastilla</v>
      </c>
      <c r="L46" t="s">
        <v>32210</v>
      </c>
      <c r="M46" s="151" t="str">
        <f t="shared" si="1"/>
        <v>Moquegua</v>
      </c>
      <c r="N46" s="151" t="str">
        <f t="shared" si="2"/>
        <v>Mariscal Nieto</v>
      </c>
      <c r="O46" s="151" t="str">
        <f t="shared" si="3"/>
        <v>Moquegua</v>
      </c>
      <c r="P46" s="189">
        <f t="shared" si="4"/>
        <v>63.744399999999999</v>
      </c>
      <c r="Q46" s="158">
        <f t="shared" si="5"/>
        <v>3.6302172248752484E-2</v>
      </c>
      <c r="R46" s="148" t="s">
        <v>32184</v>
      </c>
      <c r="S46" s="148" t="s">
        <v>32184</v>
      </c>
      <c r="T46" s="148" t="s">
        <v>925</v>
      </c>
      <c r="U46" s="4" t="s">
        <v>32113</v>
      </c>
      <c r="BL46" s="1">
        <v>1333</v>
      </c>
      <c r="BM46" s="6">
        <v>1</v>
      </c>
    </row>
    <row r="47" spans="1:65" x14ac:dyDescent="0.35">
      <c r="A47" t="s">
        <v>32361</v>
      </c>
      <c r="B47" t="s">
        <v>32424</v>
      </c>
      <c r="C47" t="s">
        <v>32425</v>
      </c>
      <c r="D47" t="s">
        <v>158</v>
      </c>
      <c r="E47" t="s">
        <v>158</v>
      </c>
      <c r="F47" t="s">
        <v>158</v>
      </c>
      <c r="G47" s="157">
        <v>0.2</v>
      </c>
      <c r="H47" s="188">
        <v>63.744399999999999</v>
      </c>
      <c r="J47" t="str">
        <f t="shared" si="0"/>
        <v>CallaoCallaoCallao</v>
      </c>
      <c r="BL47" s="2"/>
      <c r="BM47" s="200"/>
    </row>
    <row r="48" spans="1:65" x14ac:dyDescent="0.35">
      <c r="A48" t="s">
        <v>32361</v>
      </c>
      <c r="B48" t="s">
        <v>32426</v>
      </c>
      <c r="C48" t="s">
        <v>32425</v>
      </c>
      <c r="D48" t="s">
        <v>150</v>
      </c>
      <c r="E48" t="s">
        <v>31786</v>
      </c>
      <c r="F48" t="s">
        <v>31789</v>
      </c>
      <c r="G48" s="157">
        <v>0.2</v>
      </c>
      <c r="H48" s="188">
        <v>63.744399999999999</v>
      </c>
      <c r="J48" t="str">
        <f t="shared" si="0"/>
        <v>MoqueguaGeneral Sanchez CerroIchuña</v>
      </c>
      <c r="BJ48" s="1" t="s">
        <v>159</v>
      </c>
      <c r="BK48" s="201">
        <v>0.90247561890472616</v>
      </c>
      <c r="BL48" s="2"/>
      <c r="BM48" s="200"/>
    </row>
    <row r="49" spans="1:65" x14ac:dyDescent="0.35">
      <c r="A49" t="s">
        <v>32361</v>
      </c>
      <c r="B49" t="s">
        <v>31768</v>
      </c>
      <c r="C49" t="s">
        <v>32425</v>
      </c>
      <c r="D49" t="s">
        <v>159</v>
      </c>
      <c r="E49" t="s">
        <v>159</v>
      </c>
      <c r="F49" t="s">
        <v>31768</v>
      </c>
      <c r="G49" s="157">
        <v>0.2</v>
      </c>
      <c r="H49" s="188">
        <v>63.744399999999999</v>
      </c>
      <c r="J49" t="str">
        <f t="shared" si="0"/>
        <v>LimaLimaLa Molina</v>
      </c>
      <c r="BJ49" s="1" t="s">
        <v>144</v>
      </c>
      <c r="BK49" s="202">
        <v>3.7134283570892726E-2</v>
      </c>
      <c r="BL49" s="2"/>
      <c r="BM49" s="200"/>
    </row>
    <row r="50" spans="1:65" x14ac:dyDescent="0.35">
      <c r="A50" t="s">
        <v>32361</v>
      </c>
      <c r="B50" t="s">
        <v>32427</v>
      </c>
      <c r="C50" t="s">
        <v>32425</v>
      </c>
      <c r="D50" t="s">
        <v>173</v>
      </c>
      <c r="E50" t="s">
        <v>31577</v>
      </c>
      <c r="F50" t="s">
        <v>31577</v>
      </c>
      <c r="G50" s="157">
        <v>0.2</v>
      </c>
      <c r="H50" s="188">
        <v>63.744399999999999</v>
      </c>
      <c r="J50" t="str">
        <f t="shared" si="0"/>
        <v>AncashHuariHuari</v>
      </c>
      <c r="BJ50" s="1" t="s">
        <v>141</v>
      </c>
      <c r="BK50" s="202">
        <v>3.7134283570892726E-2</v>
      </c>
      <c r="BL50" s="2"/>
      <c r="BM50" s="200"/>
    </row>
    <row r="51" spans="1:65" x14ac:dyDescent="0.35">
      <c r="A51" t="s">
        <v>32361</v>
      </c>
      <c r="B51" t="s">
        <v>32428</v>
      </c>
      <c r="C51" t="s">
        <v>32425</v>
      </c>
      <c r="D51" t="s">
        <v>150</v>
      </c>
      <c r="E51" t="s">
        <v>31788</v>
      </c>
      <c r="F51" t="s">
        <v>150</v>
      </c>
      <c r="G51" s="157">
        <v>0.2</v>
      </c>
      <c r="H51" s="188">
        <v>63.744399999999999</v>
      </c>
      <c r="J51" t="str">
        <f t="shared" si="0"/>
        <v>MoqueguaMariscal NietoMoquegua</v>
      </c>
      <c r="BJ51" s="1" t="s">
        <v>152</v>
      </c>
      <c r="BK51" s="201">
        <v>2.3255813953488372E-2</v>
      </c>
    </row>
    <row r="53" spans="1:65" x14ac:dyDescent="0.35">
      <c r="BJ53" s="5" t="s">
        <v>189</v>
      </c>
    </row>
    <row r="54" spans="1:65" x14ac:dyDescent="0.35">
      <c r="BJ54" s="5"/>
    </row>
    <row r="55" spans="1:65" x14ac:dyDescent="0.35">
      <c r="D55" s="9">
        <v>0.38</v>
      </c>
      <c r="BJ55" s="192" t="s">
        <v>32429</v>
      </c>
      <c r="BK55" s="192" t="s">
        <v>169</v>
      </c>
    </row>
    <row r="56" spans="1:65" x14ac:dyDescent="0.35">
      <c r="D56" s="9">
        <v>0.28000000000000003</v>
      </c>
      <c r="BJ56" s="1" t="s">
        <v>32430</v>
      </c>
      <c r="BK56" s="1" t="s">
        <v>159</v>
      </c>
    </row>
    <row r="57" spans="1:65" x14ac:dyDescent="0.35">
      <c r="D57" s="9">
        <v>0.23</v>
      </c>
    </row>
    <row r="58" spans="1:65" x14ac:dyDescent="0.35">
      <c r="D58" s="9">
        <f>SUM(D55:D57)</f>
        <v>0.89</v>
      </c>
      <c r="BJ58" s="5" t="s">
        <v>32431</v>
      </c>
    </row>
    <row r="59" spans="1:65" x14ac:dyDescent="0.35">
      <c r="BJ59" s="5"/>
    </row>
    <row r="60" spans="1:65" x14ac:dyDescent="0.35">
      <c r="BJ60" s="192" t="s">
        <v>32432</v>
      </c>
      <c r="BK60" s="192" t="s">
        <v>169</v>
      </c>
      <c r="BL60" s="192" t="s">
        <v>32391</v>
      </c>
      <c r="BM60" s="192" t="s">
        <v>32433</v>
      </c>
    </row>
    <row r="61" spans="1:65" x14ac:dyDescent="0.35">
      <c r="BJ61" s="1" t="s">
        <v>32434</v>
      </c>
      <c r="BK61" s="3" t="s">
        <v>159</v>
      </c>
      <c r="BL61" s="193">
        <v>199</v>
      </c>
      <c r="BM61" s="202">
        <v>0.48418491484184917</v>
      </c>
    </row>
    <row r="62" spans="1:65" x14ac:dyDescent="0.35">
      <c r="BJ62" s="1" t="s">
        <v>32435</v>
      </c>
      <c r="BK62" s="3" t="s">
        <v>159</v>
      </c>
      <c r="BL62" s="193">
        <v>30</v>
      </c>
      <c r="BM62" s="202">
        <v>7.2992700729927001E-2</v>
      </c>
    </row>
    <row r="63" spans="1:65" x14ac:dyDescent="0.35">
      <c r="BJ63" s="1" t="s">
        <v>32426</v>
      </c>
      <c r="BK63" s="3" t="s">
        <v>150</v>
      </c>
      <c r="BL63" s="193">
        <v>87</v>
      </c>
      <c r="BM63" s="202">
        <v>0.21167883211678831</v>
      </c>
    </row>
    <row r="64" spans="1:65" x14ac:dyDescent="0.35">
      <c r="BJ64" s="1" t="s">
        <v>32436</v>
      </c>
      <c r="BK64" s="1" t="s">
        <v>155</v>
      </c>
      <c r="BL64" s="203">
        <v>95</v>
      </c>
      <c r="BM64" s="202">
        <v>0.23114355231143552</v>
      </c>
    </row>
    <row r="65" spans="62:65" x14ac:dyDescent="0.35">
      <c r="BL65" s="7">
        <v>411</v>
      </c>
      <c r="BM65" s="9">
        <v>1</v>
      </c>
    </row>
    <row r="67" spans="62:65" x14ac:dyDescent="0.35">
      <c r="BJ67" s="1" t="s">
        <v>159</v>
      </c>
      <c r="BK67" s="10">
        <v>0.55717761557177614</v>
      </c>
    </row>
    <row r="68" spans="62:65" x14ac:dyDescent="0.35">
      <c r="BJ68" s="1" t="s">
        <v>150</v>
      </c>
      <c r="BK68" s="10">
        <v>0.21167883211678831</v>
      </c>
    </row>
    <row r="69" spans="62:65" x14ac:dyDescent="0.35">
      <c r="BJ69" s="1" t="s">
        <v>155</v>
      </c>
      <c r="BK69" s="10">
        <v>0.23114355231143552</v>
      </c>
    </row>
    <row r="124" spans="41:41" x14ac:dyDescent="0.35">
      <c r="AO124" s="5" t="s">
        <v>32437</v>
      </c>
    </row>
  </sheetData>
  <autoFilter ref="M1:T1" xr:uid="{D454D671-1A56-4D9A-9C4D-182403ADEBAE}"/>
  <mergeCells count="2">
    <mergeCell ref="BN21:BS21"/>
    <mergeCell ref="BW21:CB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7B97-E156-4F76-964E-AB15C9D35741}">
  <sheetPr codeName="Sheet43">
    <tabColor rgb="FFC00000"/>
  </sheetPr>
  <dimension ref="A1:J20"/>
  <sheetViews>
    <sheetView showGridLines="0" zoomScale="160" zoomScaleNormal="160" workbookViewId="0">
      <selection activeCell="B1" sqref="B1"/>
    </sheetView>
  </sheetViews>
  <sheetFormatPr defaultColWidth="9.1796875" defaultRowHeight="14.5" x14ac:dyDescent="0.35"/>
  <cols>
    <col min="1" max="1" width="13.7265625" bestFit="1" customWidth="1"/>
    <col min="2" max="2" width="36.7265625" bestFit="1" customWidth="1"/>
    <col min="3" max="3" width="14" bestFit="1" customWidth="1"/>
    <col min="4" max="4" width="10.7265625" customWidth="1"/>
    <col min="5" max="5" width="26.54296875" bestFit="1" customWidth="1"/>
    <col min="6" max="6" width="7.453125" bestFit="1" customWidth="1"/>
    <col min="7" max="7" width="14.54296875" bestFit="1" customWidth="1"/>
    <col min="8" max="8" width="6.1796875" customWidth="1"/>
    <col min="9" max="9" width="7.453125" bestFit="1" customWidth="1"/>
  </cols>
  <sheetData>
    <row r="1" spans="1:10" x14ac:dyDescent="0.35">
      <c r="A1" s="290" t="s">
        <v>35007</v>
      </c>
      <c r="B1" s="290" t="s">
        <v>35031</v>
      </c>
      <c r="C1" s="29" t="s">
        <v>169</v>
      </c>
      <c r="D1" s="29" t="s">
        <v>31522</v>
      </c>
      <c r="E1" s="29" t="s">
        <v>31523</v>
      </c>
      <c r="F1" s="29" t="s">
        <v>31537</v>
      </c>
      <c r="G1" s="29" t="s">
        <v>32878</v>
      </c>
    </row>
    <row r="2" spans="1:10" x14ac:dyDescent="0.35">
      <c r="A2" s="4" t="s">
        <v>35008</v>
      </c>
      <c r="B2" s="4" t="s">
        <v>35009</v>
      </c>
      <c r="C2" s="4" t="s">
        <v>158</v>
      </c>
      <c r="D2" s="4" t="s">
        <v>158</v>
      </c>
      <c r="E2" s="4" t="s">
        <v>31563</v>
      </c>
      <c r="F2" s="4" t="s">
        <v>31940</v>
      </c>
      <c r="G2" s="159">
        <f>1/COUNTA($E$2:$E$19)</f>
        <v>5.5555555555555552E-2</v>
      </c>
      <c r="I2" s="392" t="s">
        <v>32662</v>
      </c>
      <c r="J2" t="str">
        <f>IF(_xlfn.XLOOKUP(LOWER(I2),E:E,E:E)=LOWER(I2),"Mapeado","Falta")</f>
        <v>Mapeado</v>
      </c>
    </row>
    <row r="3" spans="1:10" x14ac:dyDescent="0.35">
      <c r="A3" s="4" t="s">
        <v>35008</v>
      </c>
      <c r="B3" s="4" t="s">
        <v>35010</v>
      </c>
      <c r="C3" s="4" t="s">
        <v>158</v>
      </c>
      <c r="D3" s="4" t="s">
        <v>158</v>
      </c>
      <c r="E3" s="4" t="s">
        <v>158</v>
      </c>
      <c r="F3" s="4" t="s">
        <v>31938</v>
      </c>
      <c r="G3" s="159">
        <f t="shared" ref="G3:G19" si="0">1/COUNTA($E$2:$E$19)</f>
        <v>5.5555555555555552E-2</v>
      </c>
      <c r="I3" s="392" t="s">
        <v>32658</v>
      </c>
      <c r="J3" t="str">
        <f t="shared" ref="J3:J17" si="1">IF(_xlfn.XLOOKUP(LOWER(I3),E:E,E:E)=LOWER(I3),"Mapeado","Falta")</f>
        <v>Mapeado</v>
      </c>
    </row>
    <row r="4" spans="1:10" x14ac:dyDescent="0.35">
      <c r="A4" s="4" t="s">
        <v>35008</v>
      </c>
      <c r="B4" s="4" t="s">
        <v>35011</v>
      </c>
      <c r="C4" s="4" t="s">
        <v>138</v>
      </c>
      <c r="D4" s="4" t="s">
        <v>138</v>
      </c>
      <c r="E4" s="4" t="s">
        <v>138</v>
      </c>
      <c r="F4" s="4" t="s">
        <v>31888</v>
      </c>
      <c r="G4" s="159">
        <f t="shared" si="0"/>
        <v>5.5555555555555552E-2</v>
      </c>
      <c r="I4" s="392" t="s">
        <v>32658</v>
      </c>
      <c r="J4" t="str">
        <f t="shared" si="1"/>
        <v>Mapeado</v>
      </c>
    </row>
    <row r="5" spans="1:10" x14ac:dyDescent="0.35">
      <c r="A5" s="4" t="s">
        <v>35008</v>
      </c>
      <c r="B5" s="4" t="s">
        <v>35012</v>
      </c>
      <c r="C5" s="4" t="s">
        <v>152</v>
      </c>
      <c r="D5" s="4" t="s">
        <v>152</v>
      </c>
      <c r="E5" s="4" t="s">
        <v>152</v>
      </c>
      <c r="F5" s="4" t="s">
        <v>32133</v>
      </c>
      <c r="G5" s="159">
        <f t="shared" si="0"/>
        <v>5.5555555555555552E-2</v>
      </c>
      <c r="I5" s="392" t="s">
        <v>37432</v>
      </c>
      <c r="J5" t="str">
        <f t="shared" si="1"/>
        <v>Mapeado</v>
      </c>
    </row>
    <row r="6" spans="1:10" x14ac:dyDescent="0.35">
      <c r="A6" s="4" t="s">
        <v>35008</v>
      </c>
      <c r="B6" s="4" t="s">
        <v>35013</v>
      </c>
      <c r="C6" s="4" t="s">
        <v>159</v>
      </c>
      <c r="D6" s="4" t="s">
        <v>159</v>
      </c>
      <c r="E6" s="4" t="s">
        <v>31745</v>
      </c>
      <c r="F6" s="4" t="s">
        <v>32065</v>
      </c>
      <c r="G6" s="159">
        <f t="shared" si="0"/>
        <v>5.5555555555555552E-2</v>
      </c>
      <c r="I6" s="392" t="s">
        <v>37433</v>
      </c>
      <c r="J6" t="str">
        <f t="shared" si="1"/>
        <v>Mapeado</v>
      </c>
    </row>
    <row r="7" spans="1:10" x14ac:dyDescent="0.35">
      <c r="A7" s="4" t="s">
        <v>35008</v>
      </c>
      <c r="B7" s="4" t="s">
        <v>35014</v>
      </c>
      <c r="C7" s="4" t="s">
        <v>159</v>
      </c>
      <c r="D7" s="4" t="s">
        <v>159</v>
      </c>
      <c r="E7" s="4" t="s">
        <v>31525</v>
      </c>
      <c r="F7" s="4" t="s">
        <v>32068</v>
      </c>
      <c r="G7" s="159">
        <f t="shared" si="0"/>
        <v>5.5555555555555552E-2</v>
      </c>
      <c r="I7" s="392" t="s">
        <v>37434</v>
      </c>
      <c r="J7" t="str">
        <f t="shared" si="1"/>
        <v>Mapeado</v>
      </c>
    </row>
    <row r="8" spans="1:10" x14ac:dyDescent="0.35">
      <c r="A8" s="4" t="s">
        <v>35008</v>
      </c>
      <c r="B8" s="4" t="s">
        <v>35015</v>
      </c>
      <c r="C8" s="4" t="s">
        <v>159</v>
      </c>
      <c r="D8" s="4" t="s">
        <v>159</v>
      </c>
      <c r="E8" s="4" t="s">
        <v>31760</v>
      </c>
      <c r="F8" s="4" t="s">
        <v>32083</v>
      </c>
      <c r="G8" s="159">
        <f t="shared" si="0"/>
        <v>5.5555555555555552E-2</v>
      </c>
      <c r="I8" s="392" t="s">
        <v>32645</v>
      </c>
      <c r="J8" t="str">
        <f t="shared" si="1"/>
        <v>Mapeado</v>
      </c>
    </row>
    <row r="9" spans="1:10" x14ac:dyDescent="0.35">
      <c r="A9" s="4" t="s">
        <v>35008</v>
      </c>
      <c r="B9" s="4" t="s">
        <v>35016</v>
      </c>
      <c r="C9" s="4" t="s">
        <v>147</v>
      </c>
      <c r="D9" s="4" t="s">
        <v>31693</v>
      </c>
      <c r="E9" s="4" t="s">
        <v>31693</v>
      </c>
      <c r="F9" s="4" t="s">
        <v>32013</v>
      </c>
      <c r="G9" s="159">
        <f t="shared" si="0"/>
        <v>5.5555555555555552E-2</v>
      </c>
      <c r="I9" s="392" t="s">
        <v>32637</v>
      </c>
      <c r="J9" t="str">
        <f t="shared" si="1"/>
        <v>Mapeado</v>
      </c>
    </row>
    <row r="10" spans="1:10" x14ac:dyDescent="0.35">
      <c r="A10" s="4" t="s">
        <v>35008</v>
      </c>
      <c r="B10" s="4" t="s">
        <v>35017</v>
      </c>
      <c r="C10" s="4" t="s">
        <v>158</v>
      </c>
      <c r="D10" s="4" t="s">
        <v>158</v>
      </c>
      <c r="E10" s="4" t="s">
        <v>158</v>
      </c>
      <c r="F10" s="4" t="s">
        <v>31938</v>
      </c>
      <c r="G10" s="159">
        <f t="shared" si="0"/>
        <v>5.5555555555555552E-2</v>
      </c>
      <c r="I10" s="392" t="s">
        <v>32637</v>
      </c>
      <c r="J10" t="str">
        <f t="shared" si="1"/>
        <v>Mapeado</v>
      </c>
    </row>
    <row r="11" spans="1:10" x14ac:dyDescent="0.35">
      <c r="A11" s="4" t="s">
        <v>35008</v>
      </c>
      <c r="B11" s="4" t="s">
        <v>35018</v>
      </c>
      <c r="C11" s="4" t="s">
        <v>158</v>
      </c>
      <c r="D11" s="4" t="s">
        <v>158</v>
      </c>
      <c r="E11" s="4" t="s">
        <v>158</v>
      </c>
      <c r="F11" s="4" t="s">
        <v>31938</v>
      </c>
      <c r="G11" s="159">
        <f t="shared" si="0"/>
        <v>5.5555555555555552E-2</v>
      </c>
      <c r="I11" s="392" t="s">
        <v>32667</v>
      </c>
      <c r="J11" t="str">
        <f t="shared" si="1"/>
        <v>Mapeado</v>
      </c>
    </row>
    <row r="12" spans="1:10" x14ac:dyDescent="0.35">
      <c r="A12" s="4" t="s">
        <v>35019</v>
      </c>
      <c r="B12" s="4" t="s">
        <v>35020</v>
      </c>
      <c r="C12" s="4" t="s">
        <v>146</v>
      </c>
      <c r="D12" s="4" t="s">
        <v>31684</v>
      </c>
      <c r="E12" s="4" t="s">
        <v>34143</v>
      </c>
      <c r="F12" s="4" t="s">
        <v>32987</v>
      </c>
      <c r="G12" s="159">
        <f t="shared" si="0"/>
        <v>5.5555555555555552E-2</v>
      </c>
      <c r="I12" s="392" t="s">
        <v>37435</v>
      </c>
      <c r="J12" t="str">
        <f t="shared" si="1"/>
        <v>Mapeado</v>
      </c>
    </row>
    <row r="13" spans="1:10" x14ac:dyDescent="0.35">
      <c r="A13" s="4" t="s">
        <v>35021</v>
      </c>
      <c r="B13" s="4" t="s">
        <v>35022</v>
      </c>
      <c r="C13" s="4" t="s">
        <v>159</v>
      </c>
      <c r="D13" s="4" t="s">
        <v>159</v>
      </c>
      <c r="E13" s="4" t="s">
        <v>31745</v>
      </c>
      <c r="F13" s="4" t="s">
        <v>32065</v>
      </c>
      <c r="G13" s="159">
        <f t="shared" si="0"/>
        <v>5.5555555555555552E-2</v>
      </c>
      <c r="I13" s="392" t="s">
        <v>37436</v>
      </c>
      <c r="J13" t="str">
        <f t="shared" si="1"/>
        <v>Mapeado</v>
      </c>
    </row>
    <row r="14" spans="1:10" x14ac:dyDescent="0.35">
      <c r="A14" s="4" t="s">
        <v>35021</v>
      </c>
      <c r="B14" s="4" t="s">
        <v>35023</v>
      </c>
      <c r="C14" s="4" t="s">
        <v>159</v>
      </c>
      <c r="D14" s="4" t="s">
        <v>159</v>
      </c>
      <c r="E14" s="4" t="s">
        <v>31775</v>
      </c>
      <c r="F14" s="4" t="s">
        <v>32099</v>
      </c>
      <c r="G14" s="159">
        <f t="shared" si="0"/>
        <v>5.5555555555555552E-2</v>
      </c>
      <c r="I14" s="392" t="s">
        <v>37437</v>
      </c>
      <c r="J14" t="str">
        <f t="shared" si="1"/>
        <v>Mapeado</v>
      </c>
    </row>
    <row r="15" spans="1:10" x14ac:dyDescent="0.35">
      <c r="A15" s="4" t="s">
        <v>35021</v>
      </c>
      <c r="B15" s="4" t="s">
        <v>35024</v>
      </c>
      <c r="C15" s="4" t="s">
        <v>152</v>
      </c>
      <c r="D15" s="4" t="s">
        <v>31802</v>
      </c>
      <c r="E15" s="4" t="s">
        <v>31802</v>
      </c>
      <c r="F15" s="4" t="s">
        <v>32130</v>
      </c>
      <c r="G15" s="159">
        <f t="shared" si="0"/>
        <v>5.5555555555555552E-2</v>
      </c>
      <c r="I15" s="392" t="s">
        <v>37437</v>
      </c>
      <c r="J15" t="str">
        <f t="shared" si="1"/>
        <v>Mapeado</v>
      </c>
    </row>
    <row r="16" spans="1:10" x14ac:dyDescent="0.35">
      <c r="A16" s="4" t="s">
        <v>35021</v>
      </c>
      <c r="B16" s="4" t="s">
        <v>35025</v>
      </c>
      <c r="C16" s="4" t="s">
        <v>159</v>
      </c>
      <c r="D16" s="4" t="s">
        <v>159</v>
      </c>
      <c r="E16" s="4" t="s">
        <v>31747</v>
      </c>
      <c r="F16" s="4" t="s">
        <v>32069</v>
      </c>
      <c r="G16" s="159">
        <f t="shared" si="0"/>
        <v>5.5555555555555552E-2</v>
      </c>
      <c r="I16" s="392" t="s">
        <v>32629</v>
      </c>
      <c r="J16" t="str">
        <f t="shared" si="1"/>
        <v>Mapeado</v>
      </c>
    </row>
    <row r="17" spans="1:10" x14ac:dyDescent="0.35">
      <c r="A17" s="4" t="s">
        <v>35026</v>
      </c>
      <c r="B17" s="4" t="s">
        <v>35026</v>
      </c>
      <c r="C17" s="4" t="s">
        <v>159</v>
      </c>
      <c r="D17" s="4" t="s">
        <v>159</v>
      </c>
      <c r="E17" s="4" t="s">
        <v>31747</v>
      </c>
      <c r="F17" s="4" t="s">
        <v>32069</v>
      </c>
      <c r="G17" s="159">
        <f t="shared" si="0"/>
        <v>5.5555555555555552E-2</v>
      </c>
      <c r="I17" s="392" t="s">
        <v>37438</v>
      </c>
      <c r="J17" t="str">
        <f t="shared" si="1"/>
        <v>Mapeado</v>
      </c>
    </row>
    <row r="18" spans="1:10" x14ac:dyDescent="0.35">
      <c r="A18" s="4" t="s">
        <v>35027</v>
      </c>
      <c r="B18" s="4" t="s">
        <v>35028</v>
      </c>
      <c r="C18" s="4" t="s">
        <v>159</v>
      </c>
      <c r="D18" s="4" t="s">
        <v>159</v>
      </c>
      <c r="E18" s="4" t="s">
        <v>31760</v>
      </c>
      <c r="F18" s="4" t="s">
        <v>32083</v>
      </c>
      <c r="G18" s="159">
        <f t="shared" si="0"/>
        <v>5.5555555555555552E-2</v>
      </c>
    </row>
    <row r="19" spans="1:10" x14ac:dyDescent="0.35">
      <c r="A19" s="4" t="s">
        <v>35029</v>
      </c>
      <c r="B19" s="4" t="s">
        <v>35030</v>
      </c>
      <c r="C19" s="4" t="s">
        <v>137</v>
      </c>
      <c r="D19" s="4" t="s">
        <v>34133</v>
      </c>
      <c r="E19" s="4" t="s">
        <v>34324</v>
      </c>
      <c r="F19" s="4" t="s">
        <v>33431</v>
      </c>
      <c r="G19" s="159">
        <f t="shared" si="0"/>
        <v>5.5555555555555552E-2</v>
      </c>
    </row>
    <row r="20" spans="1:10" x14ac:dyDescent="0.35">
      <c r="F20" s="148" t="s">
        <v>160</v>
      </c>
      <c r="G20" s="272">
        <f>+SUM($G$2:$G$19)</f>
        <v>1.0000000000000002</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0AC7-ED66-4D52-B941-8587ABAB169B}">
  <sheetPr codeName="Sheet17">
    <tabColor rgb="FFFF0000"/>
  </sheetPr>
  <dimension ref="A1:M57"/>
  <sheetViews>
    <sheetView showGridLines="0" zoomScale="115" zoomScaleNormal="115" workbookViewId="0">
      <selection activeCell="A16" sqref="A16:A30"/>
    </sheetView>
  </sheetViews>
  <sheetFormatPr defaultColWidth="11.453125" defaultRowHeight="14.5" x14ac:dyDescent="0.35"/>
  <cols>
    <col min="1" max="1" width="58.1796875" bestFit="1" customWidth="1"/>
    <col min="2" max="2" width="14" bestFit="1" customWidth="1"/>
    <col min="3" max="3" width="17.7265625" customWidth="1"/>
    <col min="4" max="4" width="18.1796875" bestFit="1" customWidth="1"/>
    <col min="5" max="5" width="23" customWidth="1"/>
    <col min="6" max="6" width="16.7265625" customWidth="1"/>
    <col min="7" max="7" width="21" bestFit="1" customWidth="1"/>
    <col min="8" max="8" width="20.1796875" bestFit="1" customWidth="1"/>
    <col min="10" max="10" width="17" bestFit="1" customWidth="1"/>
    <col min="11" max="11" width="12.1796875" bestFit="1" customWidth="1"/>
    <col min="13" max="13" width="17.7265625" customWidth="1"/>
  </cols>
  <sheetData>
    <row r="1" spans="1:11" x14ac:dyDescent="0.35">
      <c r="J1" s="4"/>
      <c r="K1" s="148" t="s">
        <v>32295</v>
      </c>
    </row>
    <row r="2" spans="1:11" x14ac:dyDescent="0.35">
      <c r="A2" s="175"/>
      <c r="J2" s="4" t="s">
        <v>32296</v>
      </c>
      <c r="K2" s="176">
        <v>269</v>
      </c>
    </row>
    <row r="3" spans="1:11" x14ac:dyDescent="0.35">
      <c r="J3" s="4" t="s">
        <v>32297</v>
      </c>
      <c r="K3" s="176">
        <v>286</v>
      </c>
    </row>
    <row r="5" spans="1:11" x14ac:dyDescent="0.35">
      <c r="K5" s="9"/>
    </row>
    <row r="14" spans="1:11" ht="15" thickBot="1" x14ac:dyDescent="0.4"/>
    <row r="15" spans="1:11" ht="15" thickBot="1" x14ac:dyDescent="0.4">
      <c r="A15" s="177" t="s">
        <v>32298</v>
      </c>
      <c r="B15" s="178" t="s">
        <v>169</v>
      </c>
      <c r="C15" s="178" t="s">
        <v>31522</v>
      </c>
      <c r="D15" s="178" t="s">
        <v>31523</v>
      </c>
      <c r="E15" s="178" t="s">
        <v>31430</v>
      </c>
      <c r="F15" s="178" t="s">
        <v>32299</v>
      </c>
      <c r="G15" s="178" t="s">
        <v>32300</v>
      </c>
      <c r="H15" s="179" t="s">
        <v>32301</v>
      </c>
    </row>
    <row r="16" spans="1:11" x14ac:dyDescent="0.35">
      <c r="A16" s="180" t="s">
        <v>32302</v>
      </c>
      <c r="B16" s="180" t="s">
        <v>159</v>
      </c>
      <c r="C16" s="180" t="s">
        <v>159</v>
      </c>
      <c r="D16" s="180" t="s">
        <v>31525</v>
      </c>
      <c r="E16" s="180" t="s">
        <v>32303</v>
      </c>
      <c r="F16" s="180" t="s">
        <v>32304</v>
      </c>
      <c r="G16" s="180">
        <v>3</v>
      </c>
      <c r="H16" s="180">
        <v>0</v>
      </c>
    </row>
    <row r="17" spans="1:8" x14ac:dyDescent="0.35">
      <c r="A17" s="4" t="s">
        <v>32305</v>
      </c>
      <c r="B17" s="4" t="s">
        <v>138</v>
      </c>
      <c r="C17" s="4" t="s">
        <v>138</v>
      </c>
      <c r="D17" s="4" t="s">
        <v>138</v>
      </c>
      <c r="E17" s="4" t="s">
        <v>32303</v>
      </c>
      <c r="F17" s="4" t="s">
        <v>32304</v>
      </c>
      <c r="G17" s="4">
        <v>3</v>
      </c>
      <c r="H17" s="4">
        <v>0</v>
      </c>
    </row>
    <row r="18" spans="1:8" x14ac:dyDescent="0.35">
      <c r="A18" s="4" t="s">
        <v>32306</v>
      </c>
      <c r="B18" s="4" t="s">
        <v>152</v>
      </c>
      <c r="C18" s="4" t="s">
        <v>152</v>
      </c>
      <c r="D18" s="4" t="s">
        <v>31526</v>
      </c>
      <c r="E18" s="4" t="s">
        <v>32303</v>
      </c>
      <c r="F18" s="4" t="s">
        <v>32304</v>
      </c>
      <c r="G18" s="4">
        <v>3</v>
      </c>
      <c r="H18" s="4">
        <v>0</v>
      </c>
    </row>
    <row r="19" spans="1:8" x14ac:dyDescent="0.35">
      <c r="A19" s="4" t="s">
        <v>32307</v>
      </c>
      <c r="B19" s="4" t="s">
        <v>158</v>
      </c>
      <c r="C19" s="4" t="s">
        <v>158</v>
      </c>
      <c r="D19" s="4" t="s">
        <v>31527</v>
      </c>
      <c r="E19" s="4" t="s">
        <v>32303</v>
      </c>
      <c r="F19" s="4" t="s">
        <v>32304</v>
      </c>
      <c r="G19" s="4">
        <v>3</v>
      </c>
      <c r="H19" s="4">
        <v>0</v>
      </c>
    </row>
    <row r="20" spans="1:8" x14ac:dyDescent="0.35">
      <c r="A20" s="4" t="s">
        <v>32308</v>
      </c>
      <c r="B20" s="4" t="s">
        <v>159</v>
      </c>
      <c r="C20" s="4" t="s">
        <v>159</v>
      </c>
      <c r="D20" s="4" t="s">
        <v>31746</v>
      </c>
      <c r="E20" s="4" t="s">
        <v>32303</v>
      </c>
      <c r="F20" s="4" t="s">
        <v>32304</v>
      </c>
      <c r="G20" s="4">
        <v>3</v>
      </c>
      <c r="H20" s="4">
        <v>0</v>
      </c>
    </row>
    <row r="21" spans="1:8" x14ac:dyDescent="0.35">
      <c r="A21" s="4" t="s">
        <v>32309</v>
      </c>
      <c r="B21" s="4" t="s">
        <v>147</v>
      </c>
      <c r="C21" s="4" t="s">
        <v>31693</v>
      </c>
      <c r="D21" s="4" t="s">
        <v>31693</v>
      </c>
      <c r="E21" s="4" t="s">
        <v>32303</v>
      </c>
      <c r="F21" s="4" t="s">
        <v>32304</v>
      </c>
      <c r="G21" s="4">
        <v>3</v>
      </c>
      <c r="H21" s="4">
        <v>0</v>
      </c>
    </row>
    <row r="22" spans="1:8" x14ac:dyDescent="0.35">
      <c r="A22" s="4" t="s">
        <v>32310</v>
      </c>
      <c r="B22" s="4" t="s">
        <v>146</v>
      </c>
      <c r="C22" s="4" t="s">
        <v>31684</v>
      </c>
      <c r="D22" s="4" t="s">
        <v>31684</v>
      </c>
      <c r="E22" s="4" t="s">
        <v>32303</v>
      </c>
      <c r="F22" s="4" t="s">
        <v>32304</v>
      </c>
      <c r="G22" s="4">
        <v>3</v>
      </c>
      <c r="H22" s="4">
        <v>0</v>
      </c>
    </row>
    <row r="23" spans="1:8" x14ac:dyDescent="0.35">
      <c r="A23" s="4" t="s">
        <v>32311</v>
      </c>
      <c r="B23" s="4" t="s">
        <v>147</v>
      </c>
      <c r="C23" s="4" t="s">
        <v>31693</v>
      </c>
      <c r="D23" s="4" t="s">
        <v>31693</v>
      </c>
      <c r="E23" s="4" t="s">
        <v>32312</v>
      </c>
      <c r="F23" s="4" t="s">
        <v>32304</v>
      </c>
      <c r="G23" s="4">
        <v>1</v>
      </c>
      <c r="H23" s="4">
        <v>0</v>
      </c>
    </row>
    <row r="24" spans="1:8" x14ac:dyDescent="0.35">
      <c r="A24" s="4" t="s">
        <v>32313</v>
      </c>
      <c r="B24" s="4" t="s">
        <v>152</v>
      </c>
      <c r="C24" s="4" t="s">
        <v>152</v>
      </c>
      <c r="D24" s="4" t="s">
        <v>152</v>
      </c>
      <c r="E24" s="4" t="s">
        <v>32312</v>
      </c>
      <c r="F24" s="4" t="s">
        <v>32304</v>
      </c>
      <c r="G24" s="4">
        <v>1</v>
      </c>
      <c r="H24" s="4">
        <v>0</v>
      </c>
    </row>
    <row r="25" spans="1:8" x14ac:dyDescent="0.35">
      <c r="A25" s="4" t="s">
        <v>32314</v>
      </c>
      <c r="B25" s="4" t="s">
        <v>159</v>
      </c>
      <c r="C25" s="4" t="s">
        <v>159</v>
      </c>
      <c r="D25" s="4" t="s">
        <v>31525</v>
      </c>
      <c r="E25" s="4" t="s">
        <v>32315</v>
      </c>
      <c r="F25" s="4" t="s">
        <v>32304</v>
      </c>
      <c r="G25" s="4">
        <v>0.5</v>
      </c>
      <c r="H25" s="4">
        <v>0</v>
      </c>
    </row>
    <row r="26" spans="1:8" x14ac:dyDescent="0.35">
      <c r="A26" s="4" t="s">
        <v>32316</v>
      </c>
      <c r="B26" s="4" t="s">
        <v>159</v>
      </c>
      <c r="C26" s="4" t="s">
        <v>159</v>
      </c>
      <c r="D26" s="4" t="s">
        <v>31525</v>
      </c>
      <c r="E26" s="4" t="s">
        <v>32315</v>
      </c>
      <c r="F26" s="4" t="s">
        <v>32304</v>
      </c>
      <c r="G26" s="4">
        <v>0.5</v>
      </c>
      <c r="H26" s="4">
        <v>0</v>
      </c>
    </row>
    <row r="27" spans="1:8" x14ac:dyDescent="0.35">
      <c r="A27" s="4" t="s">
        <v>32317</v>
      </c>
      <c r="B27" s="4" t="s">
        <v>159</v>
      </c>
      <c r="C27" s="4" t="s">
        <v>159</v>
      </c>
      <c r="D27" s="4" t="s">
        <v>31746</v>
      </c>
      <c r="E27" s="4" t="s">
        <v>32318</v>
      </c>
      <c r="F27" s="4" t="s">
        <v>32297</v>
      </c>
      <c r="G27" s="4">
        <v>0</v>
      </c>
      <c r="H27" s="4">
        <v>2</v>
      </c>
    </row>
    <row r="28" spans="1:8" x14ac:dyDescent="0.35">
      <c r="A28" s="4" t="s">
        <v>32319</v>
      </c>
      <c r="B28" s="4" t="s">
        <v>159</v>
      </c>
      <c r="C28" s="4" t="s">
        <v>159</v>
      </c>
      <c r="D28" s="4" t="s">
        <v>31770</v>
      </c>
      <c r="E28" s="4" t="s">
        <v>32318</v>
      </c>
      <c r="F28" s="4" t="s">
        <v>32297</v>
      </c>
      <c r="G28" s="4">
        <v>0</v>
      </c>
      <c r="H28" s="4">
        <v>3</v>
      </c>
    </row>
    <row r="29" spans="1:8" x14ac:dyDescent="0.35">
      <c r="A29" s="4" t="s">
        <v>32320</v>
      </c>
      <c r="B29" s="4" t="s">
        <v>159</v>
      </c>
      <c r="C29" s="4" t="s">
        <v>159</v>
      </c>
      <c r="D29" s="4" t="s">
        <v>31770</v>
      </c>
      <c r="E29" s="4" t="s">
        <v>32318</v>
      </c>
      <c r="F29" s="4" t="s">
        <v>32297</v>
      </c>
      <c r="G29" s="4">
        <v>0</v>
      </c>
      <c r="H29" s="4">
        <v>2</v>
      </c>
    </row>
    <row r="30" spans="1:8" x14ac:dyDescent="0.35">
      <c r="A30" s="4" t="s">
        <v>32321</v>
      </c>
      <c r="B30" s="4" t="s">
        <v>159</v>
      </c>
      <c r="C30" s="4" t="s">
        <v>159</v>
      </c>
      <c r="D30" s="4" t="s">
        <v>31767</v>
      </c>
      <c r="E30" s="4" t="s">
        <v>32322</v>
      </c>
      <c r="F30" s="4" t="s">
        <v>32304</v>
      </c>
      <c r="G30" s="4">
        <v>1</v>
      </c>
      <c r="H30" s="4">
        <v>0</v>
      </c>
    </row>
    <row r="33" spans="1:13" ht="15" thickBot="1" x14ac:dyDescent="0.4">
      <c r="A33" s="5" t="s">
        <v>32323</v>
      </c>
      <c r="H33" s="5" t="s">
        <v>32324</v>
      </c>
    </row>
    <row r="34" spans="1:13" x14ac:dyDescent="0.35">
      <c r="A34" s="181" t="s">
        <v>169</v>
      </c>
      <c r="B34" s="181" t="s">
        <v>31522</v>
      </c>
      <c r="C34" s="181" t="s">
        <v>31523</v>
      </c>
      <c r="D34" s="181" t="s">
        <v>32325</v>
      </c>
      <c r="E34" s="181" t="s">
        <v>32326</v>
      </c>
      <c r="F34" s="181" t="s">
        <v>32327</v>
      </c>
      <c r="H34" s="181" t="s">
        <v>169</v>
      </c>
      <c r="I34" s="181" t="s">
        <v>31522</v>
      </c>
      <c r="J34" s="181" t="s">
        <v>31523</v>
      </c>
      <c r="K34" s="181" t="s">
        <v>32325</v>
      </c>
      <c r="L34" s="181" t="s">
        <v>32326</v>
      </c>
      <c r="M34" s="181" t="s">
        <v>32327</v>
      </c>
    </row>
    <row r="35" spans="1:13" x14ac:dyDescent="0.35">
      <c r="A35" s="4" t="str">
        <f>+_xlfn.XLOOKUP(C35,$D$16:$D$30,$B$16:$B$30,,0)</f>
        <v>Lima</v>
      </c>
      <c r="B35" s="4" t="str">
        <f>+_xlfn.XLOOKUP(C35,$D$16:$D$30,$C$16:$C$30,,0)</f>
        <v>Lima</v>
      </c>
      <c r="C35" s="4" t="s">
        <v>31525</v>
      </c>
      <c r="D35" s="148">
        <f>+SUMIFS($G$16:$G$30,$F$16:$F$30,"Servicios",$D$16:$D$30,C35)</f>
        <v>4</v>
      </c>
      <c r="E35" s="163">
        <f>+D35/SUM($D$35:$D$43)</f>
        <v>0.16</v>
      </c>
      <c r="F35" s="182">
        <f>+E35*$K$2</f>
        <v>43.04</v>
      </c>
      <c r="H35" s="4" t="str">
        <f>+_xlfn.XLOOKUP(J35,$D$16:$D$30,$B$16:$B$30,,0)</f>
        <v>Lima</v>
      </c>
      <c r="I35" s="4" t="str">
        <f>+_xlfn.XLOOKUP(J35,$D$16:$D$30,$C$16:$C$30,,0)</f>
        <v>Lima</v>
      </c>
      <c r="J35" s="4" t="s">
        <v>31746</v>
      </c>
      <c r="K35" s="148">
        <f>+SUMIFS($H$16:$H$30,$F$16:$F$30,"Oncosalud",$D$16:$D$30,J35)</f>
        <v>2</v>
      </c>
      <c r="L35" s="163">
        <f>+K35/SUM($K$35:$K$36)</f>
        <v>0.2857142857142857</v>
      </c>
      <c r="M35" s="182">
        <f>+L35*$K$3</f>
        <v>81.714285714285708</v>
      </c>
    </row>
    <row r="36" spans="1:13" x14ac:dyDescent="0.35">
      <c r="A36" s="4" t="str">
        <f t="shared" ref="A36:A43" si="0">+_xlfn.XLOOKUP(C36,$D$16:$D$30,$B$16:$B$30,,0)</f>
        <v>Arequipa</v>
      </c>
      <c r="B36" s="4" t="str">
        <f t="shared" ref="B36:B43" si="1">+_xlfn.XLOOKUP(C36,$D$16:$D$30,$C$16:$C$30,,0)</f>
        <v>Arequipa</v>
      </c>
      <c r="C36" s="4" t="s">
        <v>138</v>
      </c>
      <c r="D36" s="148">
        <f t="shared" ref="D36:D43" si="2">+SUMIFS($G$16:$G$30,$F$16:$F$30,"Servicios",$D$16:$D$30,C36)</f>
        <v>3</v>
      </c>
      <c r="E36" s="163">
        <f t="shared" ref="E36:E43" si="3">+D36/SUM($D$35:$D$43)</f>
        <v>0.12</v>
      </c>
      <c r="F36" s="182">
        <f t="shared" ref="F36:F43" si="4">+E36*$K$2</f>
        <v>32.28</v>
      </c>
      <c r="H36" s="4" t="str">
        <f>+_xlfn.XLOOKUP(J36,$D$16:$D$30,$B$16:$B$30,,0)</f>
        <v>Lima</v>
      </c>
      <c r="I36" s="4" t="str">
        <f>+_xlfn.XLOOKUP(J36,$D$16:$D$30,$C$16:$C$30,,0)</f>
        <v>Lima</v>
      </c>
      <c r="J36" s="4" t="s">
        <v>31770</v>
      </c>
      <c r="K36" s="148">
        <f>+SUMIFS($H$16:$H$30,$F$16:$F$30,"Oncosalud",$D$16:$D$30,J36)</f>
        <v>5</v>
      </c>
      <c r="L36" s="163">
        <f>+K36/SUM($K$35:$K$36)</f>
        <v>0.7142857142857143</v>
      </c>
      <c r="M36" s="182">
        <f>+L36*$K$3</f>
        <v>204.28571428571428</v>
      </c>
    </row>
    <row r="37" spans="1:13" x14ac:dyDescent="0.35">
      <c r="A37" s="4" t="str">
        <f t="shared" si="0"/>
        <v>Piura</v>
      </c>
      <c r="B37" s="4" t="str">
        <f t="shared" si="1"/>
        <v>Piura</v>
      </c>
      <c r="C37" s="4" t="s">
        <v>31526</v>
      </c>
      <c r="D37" s="148">
        <f t="shared" si="2"/>
        <v>3</v>
      </c>
      <c r="E37" s="163">
        <f t="shared" si="3"/>
        <v>0.12</v>
      </c>
      <c r="F37" s="182">
        <f t="shared" si="4"/>
        <v>32.28</v>
      </c>
    </row>
    <row r="38" spans="1:13" x14ac:dyDescent="0.35">
      <c r="A38" s="4" t="str">
        <f t="shared" si="0"/>
        <v>Callao</v>
      </c>
      <c r="B38" s="4" t="str">
        <f t="shared" si="1"/>
        <v>Callao</v>
      </c>
      <c r="C38" s="4" t="s">
        <v>31527</v>
      </c>
      <c r="D38" s="148">
        <f t="shared" si="2"/>
        <v>3</v>
      </c>
      <c r="E38" s="163">
        <f t="shared" si="3"/>
        <v>0.12</v>
      </c>
      <c r="F38" s="182">
        <f t="shared" si="4"/>
        <v>32.28</v>
      </c>
    </row>
    <row r="39" spans="1:13" x14ac:dyDescent="0.35">
      <c r="A39" s="4" t="str">
        <f t="shared" si="0"/>
        <v>Lima</v>
      </c>
      <c r="B39" s="4" t="str">
        <f t="shared" si="1"/>
        <v>Lima</v>
      </c>
      <c r="C39" s="4" t="s">
        <v>31746</v>
      </c>
      <c r="D39" s="148">
        <f t="shared" si="2"/>
        <v>3</v>
      </c>
      <c r="E39" s="163">
        <f t="shared" si="3"/>
        <v>0.12</v>
      </c>
      <c r="F39" s="182">
        <f t="shared" si="4"/>
        <v>32.28</v>
      </c>
    </row>
    <row r="40" spans="1:13" x14ac:dyDescent="0.35">
      <c r="A40" s="4" t="str">
        <f t="shared" si="0"/>
        <v>Lambayeque</v>
      </c>
      <c r="B40" s="4" t="str">
        <f t="shared" si="1"/>
        <v>Chiclayo</v>
      </c>
      <c r="C40" s="4" t="s">
        <v>31693</v>
      </c>
      <c r="D40" s="148">
        <f t="shared" si="2"/>
        <v>4</v>
      </c>
      <c r="E40" s="163">
        <f t="shared" si="3"/>
        <v>0.16</v>
      </c>
      <c r="F40" s="182">
        <f t="shared" si="4"/>
        <v>43.04</v>
      </c>
    </row>
    <row r="41" spans="1:13" x14ac:dyDescent="0.35">
      <c r="A41" s="4" t="str">
        <f t="shared" si="0"/>
        <v>La Libertad</v>
      </c>
      <c r="B41" s="4" t="str">
        <f t="shared" si="1"/>
        <v>Trujillo</v>
      </c>
      <c r="C41" s="4" t="s">
        <v>31684</v>
      </c>
      <c r="D41" s="148">
        <f t="shared" si="2"/>
        <v>3</v>
      </c>
      <c r="E41" s="163">
        <f t="shared" si="3"/>
        <v>0.12</v>
      </c>
      <c r="F41" s="182">
        <f t="shared" si="4"/>
        <v>32.28</v>
      </c>
    </row>
    <row r="42" spans="1:13" x14ac:dyDescent="0.35">
      <c r="A42" s="4" t="str">
        <f t="shared" si="0"/>
        <v>Piura</v>
      </c>
      <c r="B42" s="4" t="str">
        <f t="shared" si="1"/>
        <v>Piura</v>
      </c>
      <c r="C42" s="4" t="s">
        <v>152</v>
      </c>
      <c r="D42" s="148">
        <f t="shared" si="2"/>
        <v>1</v>
      </c>
      <c r="E42" s="163">
        <f t="shared" si="3"/>
        <v>0.04</v>
      </c>
      <c r="F42" s="182">
        <f t="shared" si="4"/>
        <v>10.76</v>
      </c>
    </row>
    <row r="43" spans="1:13" x14ac:dyDescent="0.35">
      <c r="A43" s="4" t="str">
        <f t="shared" si="0"/>
        <v>Lima</v>
      </c>
      <c r="B43" s="4" t="str">
        <f t="shared" si="1"/>
        <v>Lima</v>
      </c>
      <c r="C43" s="4" t="s">
        <v>31767</v>
      </c>
      <c r="D43" s="148">
        <f t="shared" si="2"/>
        <v>1</v>
      </c>
      <c r="E43" s="163">
        <f t="shared" si="3"/>
        <v>0.04</v>
      </c>
      <c r="F43" s="182">
        <f t="shared" si="4"/>
        <v>10.76</v>
      </c>
    </row>
    <row r="46" spans="1:13" x14ac:dyDescent="0.35">
      <c r="A46" s="5" t="s">
        <v>32328</v>
      </c>
    </row>
    <row r="47" spans="1:13" x14ac:dyDescent="0.35">
      <c r="A47" s="29" t="s">
        <v>169</v>
      </c>
      <c r="B47" s="29" t="s">
        <v>31522</v>
      </c>
      <c r="C47" s="29" t="s">
        <v>31523</v>
      </c>
      <c r="D47" s="29" t="s">
        <v>32327</v>
      </c>
      <c r="E47" s="29" t="s">
        <v>32329</v>
      </c>
      <c r="F47" s="29" t="s">
        <v>32180</v>
      </c>
      <c r="G47" s="29" t="s">
        <v>32181</v>
      </c>
      <c r="H47" s="29" t="s">
        <v>32182</v>
      </c>
      <c r="I47" s="29" t="s">
        <v>31537</v>
      </c>
    </row>
    <row r="48" spans="1:13" x14ac:dyDescent="0.35">
      <c r="A48" s="4" t="str">
        <f>+_xlfn.XLOOKUP(C48,$D$16:$D$30,$B$16:$B$30,,0)</f>
        <v>Lima</v>
      </c>
      <c r="B48" s="4" t="str">
        <f>+_xlfn.XLOOKUP(C48,$D$16:$D$30,$C$16:$C$30,,0)</f>
        <v>Lima</v>
      </c>
      <c r="C48" s="4" t="s">
        <v>31525</v>
      </c>
      <c r="D48" s="182">
        <f>+SUMIF($C$35:$C$43,C48,$F$35:$F$43)+SUMIF($J$35:$J$36,C48,$M$35:$M$36)</f>
        <v>43.04</v>
      </c>
      <c r="E48" s="163">
        <f t="shared" ref="E48:E57" si="5">+D48/SUM($D$48:$D$57)</f>
        <v>7.7549549549549554E-2</v>
      </c>
      <c r="F48" s="148" t="s">
        <v>32184</v>
      </c>
      <c r="G48" s="148" t="s">
        <v>32185</v>
      </c>
      <c r="H48" s="148" t="s">
        <v>925</v>
      </c>
      <c r="I48" s="4" t="s">
        <v>32068</v>
      </c>
    </row>
    <row r="49" spans="1:9" x14ac:dyDescent="0.35">
      <c r="A49" s="4" t="str">
        <f t="shared" ref="A49:A57" si="6">+_xlfn.XLOOKUP(C49,$D$16:$D$30,$B$16:$B$30,,0)</f>
        <v>Arequipa</v>
      </c>
      <c r="B49" s="4" t="str">
        <f t="shared" ref="B49:B57" si="7">+_xlfn.XLOOKUP(C49,$D$16:$D$30,$C$16:$C$30,,0)</f>
        <v>Arequipa</v>
      </c>
      <c r="C49" s="4" t="s">
        <v>138</v>
      </c>
      <c r="D49" s="182">
        <f t="shared" ref="D49:D57" si="8">+SUMIF($C$35:$C$43,C49,$F$35:$F$43)+SUMIF($J$35:$J$36,C49,$M$35:$M$36)</f>
        <v>32.28</v>
      </c>
      <c r="E49" s="163">
        <f t="shared" si="5"/>
        <v>5.8162162162162162E-2</v>
      </c>
      <c r="F49" s="148" t="s">
        <v>32187</v>
      </c>
      <c r="G49" s="148" t="s">
        <v>32185</v>
      </c>
      <c r="H49" s="148" t="s">
        <v>925</v>
      </c>
      <c r="I49" s="4" t="s">
        <v>31888</v>
      </c>
    </row>
    <row r="50" spans="1:9" x14ac:dyDescent="0.35">
      <c r="A50" s="4" t="str">
        <f t="shared" si="6"/>
        <v>Piura</v>
      </c>
      <c r="B50" s="4" t="str">
        <f t="shared" si="7"/>
        <v>Piura</v>
      </c>
      <c r="C50" s="4" t="s">
        <v>31526</v>
      </c>
      <c r="D50" s="182">
        <f t="shared" si="8"/>
        <v>32.28</v>
      </c>
      <c r="E50" s="163">
        <f t="shared" si="5"/>
        <v>5.8162162162162162E-2</v>
      </c>
      <c r="F50" s="148" t="s">
        <v>32187</v>
      </c>
      <c r="G50" s="148" t="s">
        <v>32185</v>
      </c>
      <c r="H50" s="148" t="s">
        <v>925</v>
      </c>
      <c r="I50" s="4" t="s">
        <v>32134</v>
      </c>
    </row>
    <row r="51" spans="1:9" x14ac:dyDescent="0.35">
      <c r="A51" s="4" t="str">
        <f t="shared" si="6"/>
        <v>Callao</v>
      </c>
      <c r="B51" s="4" t="str">
        <f t="shared" si="7"/>
        <v>Callao</v>
      </c>
      <c r="C51" s="4" t="s">
        <v>31527</v>
      </c>
      <c r="D51" s="182">
        <f t="shared" si="8"/>
        <v>32.28</v>
      </c>
      <c r="E51" s="163">
        <f t="shared" si="5"/>
        <v>5.8162162162162162E-2</v>
      </c>
      <c r="F51" s="148" t="s">
        <v>32184</v>
      </c>
      <c r="G51" s="148" t="s">
        <v>32186</v>
      </c>
      <c r="H51" s="148" t="s">
        <v>925</v>
      </c>
      <c r="I51" s="4" t="s">
        <v>31939</v>
      </c>
    </row>
    <row r="52" spans="1:9" x14ac:dyDescent="0.35">
      <c r="A52" s="4" t="str">
        <f t="shared" si="6"/>
        <v>Lima</v>
      </c>
      <c r="B52" s="4" t="str">
        <f t="shared" si="7"/>
        <v>Lima</v>
      </c>
      <c r="C52" s="4" t="s">
        <v>31746</v>
      </c>
      <c r="D52" s="182">
        <f t="shared" si="8"/>
        <v>113.99428571428571</v>
      </c>
      <c r="E52" s="163">
        <f t="shared" si="5"/>
        <v>0.20539510939510938</v>
      </c>
      <c r="F52" s="148" t="s">
        <v>32184</v>
      </c>
      <c r="G52" s="148" t="s">
        <v>32186</v>
      </c>
      <c r="H52" s="148" t="s">
        <v>925</v>
      </c>
      <c r="I52" s="4" t="s">
        <v>32067</v>
      </c>
    </row>
    <row r="53" spans="1:9" x14ac:dyDescent="0.35">
      <c r="A53" s="4" t="str">
        <f t="shared" si="6"/>
        <v>Lambayeque</v>
      </c>
      <c r="B53" s="4" t="str">
        <f t="shared" si="7"/>
        <v>Chiclayo</v>
      </c>
      <c r="C53" s="4" t="s">
        <v>31693</v>
      </c>
      <c r="D53" s="182">
        <f t="shared" si="8"/>
        <v>43.04</v>
      </c>
      <c r="E53" s="163">
        <f t="shared" si="5"/>
        <v>7.7549549549549554E-2</v>
      </c>
      <c r="F53" s="148" t="s">
        <v>32184</v>
      </c>
      <c r="G53" s="148" t="s">
        <v>32186</v>
      </c>
      <c r="H53" s="148" t="s">
        <v>925</v>
      </c>
      <c r="I53" s="4" t="s">
        <v>32013</v>
      </c>
    </row>
    <row r="54" spans="1:9" x14ac:dyDescent="0.35">
      <c r="A54" s="4" t="str">
        <f t="shared" si="6"/>
        <v>La Libertad</v>
      </c>
      <c r="B54" s="4" t="str">
        <f t="shared" si="7"/>
        <v>Trujillo</v>
      </c>
      <c r="C54" s="4" t="s">
        <v>31684</v>
      </c>
      <c r="D54" s="182">
        <f t="shared" si="8"/>
        <v>32.28</v>
      </c>
      <c r="E54" s="163">
        <f t="shared" si="5"/>
        <v>5.8162162162162162E-2</v>
      </c>
      <c r="F54" s="148" t="s">
        <v>32187</v>
      </c>
      <c r="G54" s="148" t="s">
        <v>32186</v>
      </c>
      <c r="H54" s="148" t="s">
        <v>925</v>
      </c>
      <c r="I54" s="4" t="s">
        <v>32007</v>
      </c>
    </row>
    <row r="55" spans="1:9" x14ac:dyDescent="0.35">
      <c r="A55" s="4" t="str">
        <f t="shared" si="6"/>
        <v>Piura</v>
      </c>
      <c r="B55" s="4" t="str">
        <f t="shared" si="7"/>
        <v>Piura</v>
      </c>
      <c r="C55" s="4" t="s">
        <v>152</v>
      </c>
      <c r="D55" s="182">
        <f t="shared" si="8"/>
        <v>10.76</v>
      </c>
      <c r="E55" s="163">
        <f t="shared" si="5"/>
        <v>1.9387387387387389E-2</v>
      </c>
      <c r="F55" s="148" t="s">
        <v>32187</v>
      </c>
      <c r="G55" s="148" t="s">
        <v>32186</v>
      </c>
      <c r="H55" s="148" t="s">
        <v>925</v>
      </c>
      <c r="I55" s="4" t="s">
        <v>32133</v>
      </c>
    </row>
    <row r="56" spans="1:9" x14ac:dyDescent="0.35">
      <c r="A56" s="4" t="str">
        <f t="shared" si="6"/>
        <v>Lima</v>
      </c>
      <c r="B56" s="4" t="str">
        <f t="shared" si="7"/>
        <v>Lima</v>
      </c>
      <c r="C56" s="4" t="s">
        <v>31767</v>
      </c>
      <c r="D56" s="182">
        <f t="shared" si="8"/>
        <v>10.76</v>
      </c>
      <c r="E56" s="163">
        <f t="shared" si="5"/>
        <v>1.9387387387387389E-2</v>
      </c>
      <c r="F56" s="148" t="s">
        <v>32184</v>
      </c>
      <c r="G56" s="148" t="s">
        <v>32185</v>
      </c>
      <c r="H56" s="148" t="s">
        <v>925</v>
      </c>
      <c r="I56" s="4" t="s">
        <v>32090</v>
      </c>
    </row>
    <row r="57" spans="1:9" x14ac:dyDescent="0.35">
      <c r="A57" s="4" t="str">
        <f t="shared" si="6"/>
        <v>Lima</v>
      </c>
      <c r="B57" s="4" t="str">
        <f t="shared" si="7"/>
        <v>Lima</v>
      </c>
      <c r="C57" s="4" t="s">
        <v>31770</v>
      </c>
      <c r="D57" s="182">
        <f t="shared" si="8"/>
        <v>204.28571428571428</v>
      </c>
      <c r="E57" s="163">
        <f t="shared" si="5"/>
        <v>0.36808236808236805</v>
      </c>
      <c r="F57" s="148" t="s">
        <v>32185</v>
      </c>
      <c r="G57" s="148" t="s">
        <v>32186</v>
      </c>
      <c r="H57" s="148" t="s">
        <v>925</v>
      </c>
      <c r="I57" s="4" t="s">
        <v>32094</v>
      </c>
    </row>
  </sheetData>
  <autoFilter ref="A15:H30" xr:uid="{CD029344-FCFC-45F4-8A70-822D4C302BBB}"/>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7EFF-3BA8-4630-A035-9DEB083DACC5}">
  <sheetPr codeName="Sheet20">
    <tabColor rgb="FFFF0000"/>
  </sheetPr>
  <dimension ref="U2:AF24"/>
  <sheetViews>
    <sheetView showGridLines="0" zoomScale="92" zoomScaleNormal="92" workbookViewId="0">
      <selection activeCell="T2" sqref="T2"/>
    </sheetView>
  </sheetViews>
  <sheetFormatPr defaultColWidth="8.7265625" defaultRowHeight="14.5" x14ac:dyDescent="0.35"/>
  <cols>
    <col min="21" max="21" width="31.1796875" customWidth="1"/>
    <col min="22" max="22" width="19.26953125" bestFit="1" customWidth="1"/>
    <col min="23" max="23" width="17" bestFit="1" customWidth="1"/>
    <col min="24" max="24" width="20.81640625" customWidth="1"/>
    <col min="25" max="25" width="15.1796875" customWidth="1"/>
    <col min="26" max="26" width="19.453125" customWidth="1"/>
    <col min="27" max="27" width="17.453125" customWidth="1"/>
    <col min="28" max="28" width="23.1796875" bestFit="1" customWidth="1"/>
    <col min="29" max="29" width="21" bestFit="1" customWidth="1"/>
    <col min="30" max="30" width="13.453125" bestFit="1" customWidth="1"/>
  </cols>
  <sheetData>
    <row r="2" spans="21:31" x14ac:dyDescent="0.35">
      <c r="U2" s="192" t="s">
        <v>32438</v>
      </c>
      <c r="V2" s="192" t="s">
        <v>31430</v>
      </c>
      <c r="W2" s="192" t="s">
        <v>32366</v>
      </c>
      <c r="X2" s="192" t="s">
        <v>32439</v>
      </c>
      <c r="Y2" s="192" t="s">
        <v>31522</v>
      </c>
      <c r="Z2" s="192" t="s">
        <v>32444</v>
      </c>
      <c r="AA2" s="192" t="s">
        <v>32448</v>
      </c>
      <c r="AB2" s="192" t="s">
        <v>32440</v>
      </c>
      <c r="AC2" s="192" t="s">
        <v>32449</v>
      </c>
    </row>
    <row r="3" spans="21:31" x14ac:dyDescent="0.35">
      <c r="U3" s="1" t="s">
        <v>32450</v>
      </c>
      <c r="V3" s="193" t="s">
        <v>32451</v>
      </c>
      <c r="W3" s="207" t="s">
        <v>32369</v>
      </c>
      <c r="X3" s="208" t="s">
        <v>138</v>
      </c>
      <c r="Y3" s="1" t="s">
        <v>31557</v>
      </c>
      <c r="Z3" s="193" t="s">
        <v>31631</v>
      </c>
      <c r="AA3" s="207" t="s">
        <v>32452</v>
      </c>
      <c r="AB3" s="193">
        <v>575.96</v>
      </c>
      <c r="AC3" s="207">
        <f>+AB3/$AB$14</f>
        <v>5.4773577787543465E-2</v>
      </c>
      <c r="AD3" s="157"/>
    </row>
    <row r="4" spans="21:31" x14ac:dyDescent="0.35">
      <c r="U4" s="1" t="s">
        <v>188</v>
      </c>
      <c r="V4" s="193" t="s">
        <v>32451</v>
      </c>
      <c r="W4" s="207" t="s">
        <v>32369</v>
      </c>
      <c r="X4" s="208" t="s">
        <v>138</v>
      </c>
      <c r="Y4" s="1" t="s">
        <v>31526</v>
      </c>
      <c r="Z4" s="193" t="s">
        <v>188</v>
      </c>
      <c r="AA4" s="207" t="s">
        <v>32453</v>
      </c>
      <c r="AB4" s="193">
        <v>339.57299999999998</v>
      </c>
      <c r="AC4" s="207">
        <f t="shared" ref="AC4:AC13" si="0">+AB4/$AB$14</f>
        <v>3.2293263646866958E-2</v>
      </c>
      <c r="AD4" s="157"/>
    </row>
    <row r="5" spans="21:31" x14ac:dyDescent="0.35">
      <c r="U5" s="1" t="s">
        <v>32454</v>
      </c>
      <c r="V5" s="193" t="s">
        <v>32442</v>
      </c>
      <c r="W5" s="207" t="s">
        <v>32369</v>
      </c>
      <c r="X5" s="1" t="s">
        <v>140</v>
      </c>
      <c r="Y5" s="1" t="s">
        <v>31604</v>
      </c>
      <c r="Z5" s="193" t="s">
        <v>31604</v>
      </c>
      <c r="AA5" s="207" t="s">
        <v>32455</v>
      </c>
      <c r="AB5" s="193">
        <v>4263.5360000000001</v>
      </c>
      <c r="AC5" s="207">
        <f t="shared" si="0"/>
        <v>0.40546065828528349</v>
      </c>
      <c r="AD5" s="157"/>
    </row>
    <row r="6" spans="21:31" ht="42" customHeight="1" x14ac:dyDescent="0.35">
      <c r="U6" s="1" t="s">
        <v>32456</v>
      </c>
      <c r="V6" s="193" t="s">
        <v>32442</v>
      </c>
      <c r="W6" s="207" t="s">
        <v>32369</v>
      </c>
      <c r="X6" s="1" t="s">
        <v>140</v>
      </c>
      <c r="Y6" s="1" t="s">
        <v>31609</v>
      </c>
      <c r="Z6" s="193" t="s">
        <v>31637</v>
      </c>
      <c r="AA6" s="207" t="s">
        <v>32457</v>
      </c>
      <c r="AB6" s="193">
        <v>0</v>
      </c>
      <c r="AC6" s="207">
        <f t="shared" si="0"/>
        <v>0</v>
      </c>
      <c r="AD6" s="157"/>
      <c r="AE6" t="s">
        <v>32458</v>
      </c>
    </row>
    <row r="7" spans="21:31" x14ac:dyDescent="0.35">
      <c r="U7" s="1" t="s">
        <v>32459</v>
      </c>
      <c r="V7" s="193" t="s">
        <v>32451</v>
      </c>
      <c r="W7" s="207" t="s">
        <v>32369</v>
      </c>
      <c r="X7" s="1" t="s">
        <v>159</v>
      </c>
      <c r="Y7" s="1" t="s">
        <v>31713</v>
      </c>
      <c r="Z7" s="193" t="s">
        <v>31713</v>
      </c>
      <c r="AA7" s="207" t="s">
        <v>32460</v>
      </c>
      <c r="AB7" s="193">
        <v>500.49799999999999</v>
      </c>
      <c r="AC7" s="207">
        <f t="shared" si="0"/>
        <v>4.7597170177633735E-2</v>
      </c>
      <c r="AD7" s="157"/>
    </row>
    <row r="8" spans="21:31" x14ac:dyDescent="0.35">
      <c r="U8" s="1" t="s">
        <v>32461</v>
      </c>
      <c r="V8" s="193" t="s">
        <v>32451</v>
      </c>
      <c r="W8" s="207" t="s">
        <v>32369</v>
      </c>
      <c r="X8" s="1" t="s">
        <v>159</v>
      </c>
      <c r="Y8" s="1" t="s">
        <v>31713</v>
      </c>
      <c r="Z8" s="193" t="s">
        <v>31713</v>
      </c>
      <c r="AA8" s="207" t="s">
        <v>32460</v>
      </c>
      <c r="AB8" s="193">
        <v>318.38799999999998</v>
      </c>
      <c r="AC8" s="207">
        <f>+AB8/$AB$14</f>
        <v>3.0278578173172418E-2</v>
      </c>
      <c r="AD8" s="157"/>
    </row>
    <row r="9" spans="21:31" x14ac:dyDescent="0.35">
      <c r="U9" s="1" t="s">
        <v>32462</v>
      </c>
      <c r="V9" s="193" t="s">
        <v>32451</v>
      </c>
      <c r="W9" s="207" t="s">
        <v>32369</v>
      </c>
      <c r="X9" s="1" t="s">
        <v>142</v>
      </c>
      <c r="Y9" s="1" t="s">
        <v>31642</v>
      </c>
      <c r="Z9" s="193" t="s">
        <v>31645</v>
      </c>
      <c r="AA9" s="207" t="s">
        <v>32463</v>
      </c>
      <c r="AB9" s="193">
        <v>68.789000000000001</v>
      </c>
      <c r="AC9" s="207">
        <f>+AB9/$AB$14</f>
        <v>6.541807838091755E-3</v>
      </c>
      <c r="AD9" s="157"/>
    </row>
    <row r="10" spans="21:31" x14ac:dyDescent="0.35">
      <c r="U10" s="1" t="s">
        <v>32464</v>
      </c>
      <c r="V10" s="193" t="s">
        <v>32451</v>
      </c>
      <c r="W10" s="207" t="s">
        <v>32369</v>
      </c>
      <c r="X10" s="1" t="s">
        <v>142</v>
      </c>
      <c r="Y10" s="1" t="s">
        <v>31642</v>
      </c>
      <c r="Z10" s="193" t="s">
        <v>31645</v>
      </c>
      <c r="AA10" s="207" t="s">
        <v>32463</v>
      </c>
      <c r="AB10" s="193">
        <v>43.4</v>
      </c>
      <c r="AC10" s="207">
        <f>+AB10/$AB$14</f>
        <v>4.1273235571556805E-3</v>
      </c>
      <c r="AD10" s="157"/>
    </row>
    <row r="11" spans="21:31" x14ac:dyDescent="0.35">
      <c r="U11" s="209" t="s">
        <v>32465</v>
      </c>
      <c r="V11" s="210" t="s">
        <v>32442</v>
      </c>
      <c r="W11" s="211" t="s">
        <v>32369</v>
      </c>
      <c r="X11" s="209" t="s">
        <v>151</v>
      </c>
      <c r="Y11" s="209" t="s">
        <v>151</v>
      </c>
      <c r="Z11" s="210" t="s">
        <v>31794</v>
      </c>
      <c r="AA11" s="211" t="s">
        <v>32466</v>
      </c>
      <c r="AB11" s="210">
        <v>84.369</v>
      </c>
      <c r="AC11" s="211">
        <f t="shared" si="0"/>
        <v>8.0234599353379652E-3</v>
      </c>
      <c r="AD11" s="157"/>
    </row>
    <row r="12" spans="21:31" x14ac:dyDescent="0.35">
      <c r="U12" s="209" t="s">
        <v>32467</v>
      </c>
      <c r="V12" s="210" t="s">
        <v>32442</v>
      </c>
      <c r="W12" s="211" t="s">
        <v>32369</v>
      </c>
      <c r="X12" s="209" t="s">
        <v>151</v>
      </c>
      <c r="Y12" s="209" t="s">
        <v>151</v>
      </c>
      <c r="Z12" s="210" t="s">
        <v>31794</v>
      </c>
      <c r="AA12" s="211" t="s">
        <v>32466</v>
      </c>
      <c r="AB12" s="210">
        <v>209.66800000000001</v>
      </c>
      <c r="AC12" s="211">
        <f t="shared" si="0"/>
        <v>1.9939347363634039E-2</v>
      </c>
      <c r="AD12" s="157"/>
    </row>
    <row r="13" spans="21:31" x14ac:dyDescent="0.35">
      <c r="U13" s="209" t="s">
        <v>32468</v>
      </c>
      <c r="V13" s="210" t="s">
        <v>32451</v>
      </c>
      <c r="W13" s="211" t="s">
        <v>32369</v>
      </c>
      <c r="X13" s="209" t="s">
        <v>151</v>
      </c>
      <c r="Y13" s="209" t="s">
        <v>151</v>
      </c>
      <c r="Z13" s="210" t="s">
        <v>31794</v>
      </c>
      <c r="AA13" s="211" t="s">
        <v>32466</v>
      </c>
      <c r="AB13" s="210">
        <v>4111.1080000000002</v>
      </c>
      <c r="AC13" s="211">
        <f t="shared" si="0"/>
        <v>0.39096481323528059</v>
      </c>
      <c r="AD13" s="157"/>
    </row>
    <row r="14" spans="21:31" x14ac:dyDescent="0.35">
      <c r="U14" s="192" t="s">
        <v>160</v>
      </c>
      <c r="V14" s="192"/>
      <c r="W14" s="192"/>
      <c r="X14" s="192"/>
      <c r="Y14" s="192"/>
      <c r="Z14" s="192"/>
      <c r="AA14" s="192"/>
      <c r="AB14" s="312">
        <f>+SUM(AB3:AB13)</f>
        <v>10515.288999999999</v>
      </c>
      <c r="AC14" s="192" t="s">
        <v>32469</v>
      </c>
      <c r="AD14" s="157"/>
    </row>
    <row r="16" spans="21:31" x14ac:dyDescent="0.35">
      <c r="W16" s="396" t="s">
        <v>32221</v>
      </c>
      <c r="X16" s="397"/>
      <c r="Y16" s="397"/>
      <c r="Z16" s="398"/>
    </row>
    <row r="17" spans="23:32" x14ac:dyDescent="0.35">
      <c r="W17" s="29" t="s">
        <v>169</v>
      </c>
      <c r="X17" s="29" t="s">
        <v>31522</v>
      </c>
      <c r="Y17" s="29" t="s">
        <v>31523</v>
      </c>
      <c r="Z17" s="29" t="s">
        <v>32179</v>
      </c>
      <c r="AA17" s="29" t="s">
        <v>32180</v>
      </c>
      <c r="AB17" s="29" t="s">
        <v>32181</v>
      </c>
      <c r="AC17" s="29" t="s">
        <v>32182</v>
      </c>
      <c r="AD17" s="29" t="s">
        <v>31537</v>
      </c>
    </row>
    <row r="18" spans="23:32" x14ac:dyDescent="0.35">
      <c r="W18" s="4" t="str">
        <f>+_xlfn.XLOOKUP(Y18,Z3:Z13,X3:X13,,0)</f>
        <v>Arequipa</v>
      </c>
      <c r="X18" s="4" t="str">
        <f>+_xlfn.XLOOKUP(Y18,Z3:Z13,Y3:Y13,,0)</f>
        <v>Caylloma</v>
      </c>
      <c r="Y18" s="206" t="str">
        <f>+Z3</f>
        <v>Tapay</v>
      </c>
      <c r="Z18" s="183">
        <f>+SUMIF(Z3:Z13,Y18,AC3:AC13)</f>
        <v>5.4773577787543465E-2</v>
      </c>
      <c r="AA18" s="148" t="s">
        <v>32185</v>
      </c>
      <c r="AB18" s="148" t="s">
        <v>32184</v>
      </c>
      <c r="AC18" s="148" t="s">
        <v>32188</v>
      </c>
      <c r="AD18" s="4" t="s">
        <v>31905</v>
      </c>
      <c r="AF18" s="193" t="s">
        <v>31631</v>
      </c>
    </row>
    <row r="19" spans="23:32" x14ac:dyDescent="0.35">
      <c r="W19" s="4" t="str">
        <f t="shared" ref="W19:W23" si="1">+_xlfn.XLOOKUP(Y19,$Z$3:$Z$13,$X$3:$X$13,,0)</f>
        <v>Arequipa</v>
      </c>
      <c r="X19" s="4" t="str">
        <f>+_xlfn.XLOOKUP(Y19,Z3:Z13,Y3:Y13,,0)</f>
        <v>Castilla</v>
      </c>
      <c r="Y19" s="206" t="str">
        <f t="shared" ref="Y19:Y20" si="2">+Z4</f>
        <v>Orcopampa</v>
      </c>
      <c r="Z19" s="183">
        <f t="shared" ref="Z19:Z23" si="3">+SUMIF($Z$3:$Z$13,Y19,$AC$3:$AC$13)</f>
        <v>3.2293263646866958E-2</v>
      </c>
      <c r="AA19" s="148" t="s">
        <v>32188</v>
      </c>
      <c r="AB19" s="148" t="s">
        <v>32184</v>
      </c>
      <c r="AC19" s="148" t="s">
        <v>32184</v>
      </c>
      <c r="AD19" s="4" t="s">
        <v>31902</v>
      </c>
      <c r="AF19" s="193" t="s">
        <v>188</v>
      </c>
    </row>
    <row r="20" spans="23:32" x14ac:dyDescent="0.35">
      <c r="W20" s="4" t="str">
        <f t="shared" si="1"/>
        <v>Cajamarca</v>
      </c>
      <c r="X20" s="4" t="str">
        <f t="shared" ref="X20:X23" si="4">+_xlfn.XLOOKUP(Y20,$Z$3:$Z$13,$Y$3:$Y$13,,0)</f>
        <v>Hualgayoc</v>
      </c>
      <c r="Y20" s="206" t="str">
        <f t="shared" si="2"/>
        <v>Hualgayoc</v>
      </c>
      <c r="Z20" s="183">
        <f t="shared" si="3"/>
        <v>0.40546065828528349</v>
      </c>
      <c r="AA20" s="148" t="s">
        <v>32185</v>
      </c>
      <c r="AB20" s="148" t="s">
        <v>32184</v>
      </c>
      <c r="AC20" s="148" t="s">
        <v>32188</v>
      </c>
      <c r="AD20" s="4" t="s">
        <v>31926</v>
      </c>
      <c r="AF20" s="193" t="s">
        <v>31604</v>
      </c>
    </row>
    <row r="21" spans="23:32" x14ac:dyDescent="0.35">
      <c r="W21" s="4" t="str">
        <f t="shared" si="1"/>
        <v>Lima</v>
      </c>
      <c r="X21" s="4" t="str">
        <f t="shared" si="4"/>
        <v>Oyon</v>
      </c>
      <c r="Y21" s="206" t="str">
        <f>+Z7</f>
        <v>Oyon</v>
      </c>
      <c r="Z21" s="183">
        <f>+SUMIF($Z$3:$Z$13,Y21,$AC$3:$AC$13)</f>
        <v>7.7875748350806157E-2</v>
      </c>
      <c r="AA21" s="148" t="s">
        <v>32188</v>
      </c>
      <c r="AB21" s="148" t="s">
        <v>32187</v>
      </c>
      <c r="AC21" s="148" t="s">
        <v>32188</v>
      </c>
      <c r="AD21" s="4" t="s">
        <v>32102</v>
      </c>
      <c r="AF21" s="193"/>
    </row>
    <row r="22" spans="23:32" x14ac:dyDescent="0.35">
      <c r="W22" s="4" t="str">
        <f t="shared" si="1"/>
        <v>Pasco</v>
      </c>
      <c r="X22" s="4" t="str">
        <f t="shared" si="4"/>
        <v>Pasco</v>
      </c>
      <c r="Y22" s="206" t="str">
        <f>+Z13</f>
        <v>Tinyahuarco</v>
      </c>
      <c r="Z22" s="183">
        <f t="shared" si="3"/>
        <v>0.41892762053425259</v>
      </c>
      <c r="AA22" s="148" t="s">
        <v>32188</v>
      </c>
      <c r="AB22" s="148" t="s">
        <v>32184</v>
      </c>
      <c r="AC22" s="148" t="s">
        <v>32188</v>
      </c>
      <c r="AD22" s="4" t="s">
        <v>32116</v>
      </c>
      <c r="AF22" s="193" t="s">
        <v>31713</v>
      </c>
    </row>
    <row r="23" spans="23:32" x14ac:dyDescent="0.35">
      <c r="W23" s="4" t="str">
        <f t="shared" si="1"/>
        <v>Huancavelica</v>
      </c>
      <c r="X23" s="4" t="str">
        <f t="shared" si="4"/>
        <v>Angaraes</v>
      </c>
      <c r="Y23" s="206" t="str">
        <f>+Z9</f>
        <v>Ccochaccasa</v>
      </c>
      <c r="Z23" s="183">
        <f t="shared" si="3"/>
        <v>1.0669131395247436E-2</v>
      </c>
      <c r="AA23" s="148" t="s">
        <v>32185</v>
      </c>
      <c r="AB23" s="148" t="s">
        <v>32184</v>
      </c>
      <c r="AC23" s="148" t="s">
        <v>32188</v>
      </c>
      <c r="AD23" s="4" t="s">
        <v>31966</v>
      </c>
      <c r="AF23" s="193" t="s">
        <v>31645</v>
      </c>
    </row>
    <row r="24" spans="23:32" x14ac:dyDescent="0.35">
      <c r="AF24" s="210" t="s">
        <v>31794</v>
      </c>
    </row>
  </sheetData>
  <mergeCells count="1">
    <mergeCell ref="W16:Z1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8EA1-39E8-4147-84EB-A6EED6E2F66B}">
  <sheetPr codeName="Sheet31">
    <tabColor rgb="FFFF0000"/>
  </sheetPr>
  <dimension ref="A2:AM111"/>
  <sheetViews>
    <sheetView showGridLines="0" topLeftCell="A29" zoomScale="130" zoomScaleNormal="130" workbookViewId="0">
      <selection activeCell="A50" sqref="A50"/>
    </sheetView>
  </sheetViews>
  <sheetFormatPr defaultColWidth="9.1796875" defaultRowHeight="14.5" x14ac:dyDescent="0.35"/>
  <cols>
    <col min="1" max="1" width="17.26953125" bestFit="1" customWidth="1"/>
    <col min="2" max="2" width="16.26953125" bestFit="1" customWidth="1"/>
    <col min="3" max="3" width="27.54296875" bestFit="1" customWidth="1"/>
    <col min="4" max="4" width="13.7265625" bestFit="1" customWidth="1"/>
    <col min="5" max="6" width="13.7265625" customWidth="1"/>
    <col min="7" max="7" width="12.81640625" bestFit="1" customWidth="1"/>
    <col min="8" max="8" width="10.81640625" bestFit="1" customWidth="1"/>
    <col min="9" max="9" width="21" bestFit="1" customWidth="1"/>
    <col min="10" max="10" width="13.453125" bestFit="1" customWidth="1"/>
    <col min="12" max="12" width="4.81640625" customWidth="1"/>
    <col min="13" max="13" width="4" bestFit="1" customWidth="1"/>
    <col min="14" max="14" width="16.26953125" bestFit="1" customWidth="1"/>
    <col min="15" max="15" width="12.26953125" customWidth="1"/>
    <col min="16" max="16" width="24.453125" customWidth="1"/>
    <col min="17" max="17" width="15.54296875" customWidth="1"/>
    <col min="18" max="18" width="8" bestFit="1" customWidth="1"/>
    <col min="19" max="19" width="11.26953125" bestFit="1" customWidth="1"/>
    <col min="20" max="20" width="13.81640625" bestFit="1" customWidth="1"/>
    <col min="21" max="21" width="3.453125" customWidth="1"/>
    <col min="22" max="22" width="4" bestFit="1" customWidth="1"/>
    <col min="23" max="23" width="16.26953125" bestFit="1" customWidth="1"/>
    <col min="24" max="24" width="12.26953125" customWidth="1"/>
    <col min="25" max="25" width="24.453125" customWidth="1"/>
    <col min="26" max="26" width="15.54296875" customWidth="1"/>
    <col min="27" max="27" width="8" bestFit="1" customWidth="1"/>
    <col min="28" max="28" width="11.26953125" bestFit="1" customWidth="1"/>
    <col min="29" max="29" width="13.81640625" bestFit="1" customWidth="1"/>
    <col min="30" max="30" width="3.453125" customWidth="1"/>
    <col min="31" max="31" width="4" bestFit="1" customWidth="1"/>
    <col min="32" max="32" width="16.26953125" bestFit="1" customWidth="1"/>
    <col min="33" max="33" width="18.453125" bestFit="1" customWidth="1"/>
    <col min="34" max="34" width="12.26953125" customWidth="1"/>
    <col min="35" max="35" width="24.453125" customWidth="1"/>
    <col min="36" max="36" width="15.54296875" customWidth="1"/>
    <col min="37" max="37" width="8" bestFit="1" customWidth="1"/>
    <col min="38" max="38" width="11.26953125" bestFit="1" customWidth="1"/>
    <col min="39" max="39" width="13.81640625" bestFit="1" customWidth="1"/>
  </cols>
  <sheetData>
    <row r="2" spans="1:38" x14ac:dyDescent="0.35">
      <c r="A2" s="149" t="s">
        <v>169</v>
      </c>
      <c r="B2" s="149" t="s">
        <v>31522</v>
      </c>
      <c r="C2" s="149" t="s">
        <v>31523</v>
      </c>
      <c r="D2" s="149" t="s">
        <v>32178</v>
      </c>
      <c r="E2" s="149" t="s">
        <v>32926</v>
      </c>
      <c r="F2" s="149" t="s">
        <v>32928</v>
      </c>
      <c r="G2" s="149" t="s">
        <v>32927</v>
      </c>
      <c r="H2" s="29" t="s">
        <v>32180</v>
      </c>
      <c r="I2" s="29" t="s">
        <v>32181</v>
      </c>
      <c r="J2" s="29" t="s">
        <v>32182</v>
      </c>
      <c r="K2" s="29" t="s">
        <v>31537</v>
      </c>
      <c r="O2" s="395" t="s">
        <v>32183</v>
      </c>
      <c r="P2" s="395"/>
      <c r="Q2" s="395"/>
    </row>
    <row r="3" spans="1:38" x14ac:dyDescent="0.35">
      <c r="A3" s="151" t="s">
        <v>159</v>
      </c>
      <c r="B3" s="151" t="s">
        <v>159</v>
      </c>
      <c r="C3" s="152" t="s">
        <v>31746</v>
      </c>
      <c r="D3" s="152">
        <v>28754421.920049999</v>
      </c>
      <c r="E3" s="152">
        <v>10</v>
      </c>
      <c r="F3" s="279">
        <v>3.6764705882352942E-2</v>
      </c>
      <c r="G3" s="158">
        <f>+D3/SUM($D$3:$D$111)</f>
        <v>0.36424220745775227</v>
      </c>
      <c r="H3" s="148" t="s">
        <v>32184</v>
      </c>
      <c r="I3" s="148" t="s">
        <v>32186</v>
      </c>
      <c r="J3" s="148" t="s">
        <v>925</v>
      </c>
      <c r="K3" s="4" t="s">
        <v>32067</v>
      </c>
      <c r="L3" s="317" t="s">
        <v>36294</v>
      </c>
      <c r="O3" s="4" t="s">
        <v>32180</v>
      </c>
      <c r="P3" s="4" t="s">
        <v>32181</v>
      </c>
      <c r="Q3" s="4" t="s">
        <v>32182</v>
      </c>
    </row>
    <row r="4" spans="1:38" x14ac:dyDescent="0.35">
      <c r="A4" s="151" t="s">
        <v>159</v>
      </c>
      <c r="B4" s="151" t="s">
        <v>159</v>
      </c>
      <c r="C4" s="152" t="s">
        <v>31525</v>
      </c>
      <c r="D4" s="152">
        <v>5145134.4242700003</v>
      </c>
      <c r="E4" s="152">
        <v>14</v>
      </c>
      <c r="F4" s="279">
        <v>5.1470588235294115E-2</v>
      </c>
      <c r="G4" s="158">
        <f t="shared" ref="G4:G19" si="0">+D4/SUM($D$3:$D$111)</f>
        <v>6.5175197247008945E-2</v>
      </c>
      <c r="H4" s="148" t="s">
        <v>32184</v>
      </c>
      <c r="I4" s="148" t="s">
        <v>32185</v>
      </c>
      <c r="J4" s="148" t="s">
        <v>925</v>
      </c>
      <c r="K4" s="4" t="s">
        <v>32068</v>
      </c>
      <c r="L4" s="317" t="s">
        <v>36294</v>
      </c>
      <c r="N4" s="4" t="s">
        <v>32187</v>
      </c>
      <c r="O4" s="154">
        <f t="shared" ref="O4:Q8" si="1">+COUNTIF(H$3:H$111,$N4)/COUNT($G$3:$G$111)</f>
        <v>0.12844036697247707</v>
      </c>
      <c r="P4" s="154">
        <f t="shared" si="1"/>
        <v>0.11926605504587157</v>
      </c>
      <c r="Q4" s="154">
        <f t="shared" si="1"/>
        <v>9.1743119266055051E-3</v>
      </c>
      <c r="W4" s="4"/>
    </row>
    <row r="5" spans="1:38" x14ac:dyDescent="0.35">
      <c r="A5" s="151" t="s">
        <v>159</v>
      </c>
      <c r="B5" s="151" t="s">
        <v>159</v>
      </c>
      <c r="C5" s="152" t="s">
        <v>31764</v>
      </c>
      <c r="D5" s="152">
        <v>4213944.4021800002</v>
      </c>
      <c r="E5" s="152">
        <v>14</v>
      </c>
      <c r="F5" s="279">
        <v>5.1470588235294115E-2</v>
      </c>
      <c r="G5" s="158">
        <f t="shared" si="0"/>
        <v>5.3379491176069264E-2</v>
      </c>
      <c r="H5" s="148" t="s">
        <v>32188</v>
      </c>
      <c r="I5" s="148" t="s">
        <v>32186</v>
      </c>
      <c r="J5" s="148" t="s">
        <v>925</v>
      </c>
      <c r="K5" s="4" t="s">
        <v>32087</v>
      </c>
      <c r="L5" s="317" t="s">
        <v>36294</v>
      </c>
      <c r="N5" s="4" t="s">
        <v>32184</v>
      </c>
      <c r="O5" s="154">
        <f t="shared" si="1"/>
        <v>0.40366972477064222</v>
      </c>
      <c r="P5" s="154">
        <f t="shared" si="1"/>
        <v>0.30275229357798167</v>
      </c>
      <c r="Q5" s="154">
        <f t="shared" si="1"/>
        <v>6.4220183486238536E-2</v>
      </c>
      <c r="W5" s="4"/>
    </row>
    <row r="6" spans="1:38" x14ac:dyDescent="0.35">
      <c r="A6" s="151" t="s">
        <v>159</v>
      </c>
      <c r="B6" s="151" t="s">
        <v>159</v>
      </c>
      <c r="C6" s="152" t="s">
        <v>159</v>
      </c>
      <c r="D6" s="152">
        <v>2717849.8369700005</v>
      </c>
      <c r="E6" s="152">
        <v>12</v>
      </c>
      <c r="F6" s="279">
        <v>4.4117647058823532E-2</v>
      </c>
      <c r="G6" s="158">
        <f t="shared" si="0"/>
        <v>3.4427943879698199E-2</v>
      </c>
      <c r="H6" s="148" t="s">
        <v>32184</v>
      </c>
      <c r="I6" s="148" t="s">
        <v>32185</v>
      </c>
      <c r="J6" s="148" t="s">
        <v>925</v>
      </c>
      <c r="K6" s="4" t="s">
        <v>32066</v>
      </c>
      <c r="L6" s="317" t="s">
        <v>36294</v>
      </c>
      <c r="N6" s="4" t="s">
        <v>32188</v>
      </c>
      <c r="O6" s="154">
        <f t="shared" si="1"/>
        <v>0.30275229357798167</v>
      </c>
      <c r="P6" s="154">
        <f t="shared" si="1"/>
        <v>0.20183486238532111</v>
      </c>
      <c r="Q6" s="154">
        <f t="shared" si="1"/>
        <v>0.15596330275229359</v>
      </c>
      <c r="W6" s="4"/>
    </row>
    <row r="7" spans="1:38" x14ac:dyDescent="0.35">
      <c r="A7" s="151" t="s">
        <v>146</v>
      </c>
      <c r="B7" s="151" t="s">
        <v>31684</v>
      </c>
      <c r="C7" s="152" t="s">
        <v>31684</v>
      </c>
      <c r="D7" s="152">
        <v>2292894.8933699997</v>
      </c>
      <c r="E7" s="152">
        <v>8</v>
      </c>
      <c r="F7" s="279">
        <v>2.9411764705882353E-2</v>
      </c>
      <c r="G7" s="158">
        <f t="shared" si="0"/>
        <v>2.9044892634316748E-2</v>
      </c>
      <c r="H7" s="148" t="s">
        <v>32187</v>
      </c>
      <c r="I7" s="148" t="s">
        <v>32186</v>
      </c>
      <c r="J7" s="148" t="s">
        <v>925</v>
      </c>
      <c r="K7" s="4" t="s">
        <v>32007</v>
      </c>
      <c r="L7" s="317" t="s">
        <v>36294</v>
      </c>
      <c r="N7" s="4" t="s">
        <v>32185</v>
      </c>
      <c r="O7" s="154">
        <f t="shared" si="1"/>
        <v>0.14678899082568808</v>
      </c>
      <c r="P7" s="154">
        <f t="shared" si="1"/>
        <v>0.15596330275229359</v>
      </c>
      <c r="Q7" s="154">
        <f t="shared" si="1"/>
        <v>0.16513761467889909</v>
      </c>
      <c r="W7" s="4"/>
    </row>
    <row r="8" spans="1:38" x14ac:dyDescent="0.35">
      <c r="A8" s="151" t="s">
        <v>159</v>
      </c>
      <c r="B8" s="151" t="s">
        <v>159</v>
      </c>
      <c r="C8" s="152" t="s">
        <v>31767</v>
      </c>
      <c r="D8" s="152">
        <v>2282378.5999799999</v>
      </c>
      <c r="E8" s="152">
        <v>4</v>
      </c>
      <c r="F8" s="279">
        <v>1.4705882352941176E-2</v>
      </c>
      <c r="G8" s="158">
        <f t="shared" si="0"/>
        <v>2.8911679108783273E-2</v>
      </c>
      <c r="H8" s="148" t="s">
        <v>32184</v>
      </c>
      <c r="I8" s="148" t="s">
        <v>32185</v>
      </c>
      <c r="J8" s="148" t="s">
        <v>925</v>
      </c>
      <c r="K8" s="4" t="s">
        <v>32090</v>
      </c>
      <c r="L8" s="317" t="s">
        <v>36294</v>
      </c>
      <c r="N8" s="4" t="s">
        <v>32189</v>
      </c>
      <c r="O8" s="154">
        <f t="shared" si="1"/>
        <v>1.834862385321101E-2</v>
      </c>
      <c r="P8" s="154">
        <f t="shared" si="1"/>
        <v>0.22018348623853212</v>
      </c>
      <c r="Q8" s="154">
        <f t="shared" si="1"/>
        <v>0</v>
      </c>
      <c r="W8" s="4"/>
    </row>
    <row r="9" spans="1:38" x14ac:dyDescent="0.35">
      <c r="A9" s="151" t="s">
        <v>159</v>
      </c>
      <c r="B9" s="151" t="s">
        <v>159</v>
      </c>
      <c r="C9" s="152" t="s">
        <v>31768</v>
      </c>
      <c r="D9" s="152">
        <v>2152228.6650900003</v>
      </c>
      <c r="E9" s="152">
        <v>7</v>
      </c>
      <c r="F9" s="279">
        <v>2.5735294117647058E-2</v>
      </c>
      <c r="G9" s="158">
        <f t="shared" si="0"/>
        <v>2.7263024869910859E-2</v>
      </c>
      <c r="H9" s="148" t="s">
        <v>32188</v>
      </c>
      <c r="I9" s="148" t="s">
        <v>32184</v>
      </c>
      <c r="J9" s="148" t="s">
        <v>925</v>
      </c>
      <c r="K9" s="4" t="s">
        <v>32091</v>
      </c>
      <c r="L9" s="317" t="s">
        <v>36294</v>
      </c>
    </row>
    <row r="10" spans="1:38" x14ac:dyDescent="0.35">
      <c r="A10" s="151" t="s">
        <v>159</v>
      </c>
      <c r="B10" s="151" t="s">
        <v>159</v>
      </c>
      <c r="C10" s="152" t="s">
        <v>31770</v>
      </c>
      <c r="D10" s="152">
        <v>1653970.2138</v>
      </c>
      <c r="E10" s="152">
        <v>8</v>
      </c>
      <c r="F10" s="279">
        <v>2.9411764705882353E-2</v>
      </c>
      <c r="G10" s="158">
        <f t="shared" si="0"/>
        <v>2.0951412739889118E-2</v>
      </c>
      <c r="H10" s="148" t="s">
        <v>32185</v>
      </c>
      <c r="I10" s="148" t="s">
        <v>32186</v>
      </c>
      <c r="J10" s="148" t="s">
        <v>925</v>
      </c>
      <c r="K10" s="4" t="s">
        <v>32094</v>
      </c>
      <c r="L10" s="317" t="s">
        <v>36294</v>
      </c>
    </row>
    <row r="11" spans="1:38" x14ac:dyDescent="0.35">
      <c r="A11" s="151" t="s">
        <v>159</v>
      </c>
      <c r="B11" s="151" t="s">
        <v>159</v>
      </c>
      <c r="C11" s="152" t="s">
        <v>31773</v>
      </c>
      <c r="D11" s="152">
        <v>1348875.3409</v>
      </c>
      <c r="E11" s="152">
        <v>6</v>
      </c>
      <c r="F11" s="279">
        <v>2.2058823529411766E-2</v>
      </c>
      <c r="G11" s="158">
        <f t="shared" si="0"/>
        <v>1.7086670464835755E-2</v>
      </c>
      <c r="H11" s="148" t="s">
        <v>32184</v>
      </c>
      <c r="I11" s="148" t="s">
        <v>32186</v>
      </c>
      <c r="J11" s="148" t="s">
        <v>925</v>
      </c>
      <c r="K11" s="4" t="s">
        <v>32097</v>
      </c>
      <c r="L11" s="317" t="s">
        <v>36294</v>
      </c>
    </row>
    <row r="12" spans="1:38" x14ac:dyDescent="0.35">
      <c r="A12" s="151" t="s">
        <v>147</v>
      </c>
      <c r="B12" s="151" t="s">
        <v>31693</v>
      </c>
      <c r="C12" s="152" t="s">
        <v>31693</v>
      </c>
      <c r="D12" s="152">
        <v>1338548.0559899998</v>
      </c>
      <c r="E12" s="152">
        <v>4</v>
      </c>
      <c r="F12" s="279">
        <v>1.4705882352941176E-2</v>
      </c>
      <c r="G12" s="158">
        <f t="shared" si="0"/>
        <v>1.6955851175088854E-2</v>
      </c>
      <c r="H12" s="148" t="s">
        <v>32184</v>
      </c>
      <c r="I12" s="148" t="s">
        <v>32186</v>
      </c>
      <c r="J12" s="148" t="s">
        <v>925</v>
      </c>
      <c r="K12" s="4" t="s">
        <v>32013</v>
      </c>
      <c r="L12" s="317" t="s">
        <v>36294</v>
      </c>
    </row>
    <row r="13" spans="1:38" x14ac:dyDescent="0.35">
      <c r="A13" s="151" t="s">
        <v>152</v>
      </c>
      <c r="B13" s="151" t="s">
        <v>152</v>
      </c>
      <c r="C13" s="152" t="s">
        <v>152</v>
      </c>
      <c r="D13" s="152">
        <v>1335388.6131199999</v>
      </c>
      <c r="E13" s="152">
        <v>4</v>
      </c>
      <c r="F13" s="279">
        <v>1.4705882352941176E-2</v>
      </c>
      <c r="G13" s="158">
        <f t="shared" si="0"/>
        <v>1.6915829419530522E-2</v>
      </c>
      <c r="H13" s="148" t="s">
        <v>32187</v>
      </c>
      <c r="I13" s="148" t="s">
        <v>32186</v>
      </c>
      <c r="J13" s="148" t="s">
        <v>925</v>
      </c>
      <c r="K13" s="4" t="s">
        <v>32133</v>
      </c>
      <c r="L13" s="317" t="s">
        <v>36294</v>
      </c>
    </row>
    <row r="14" spans="1:38" x14ac:dyDescent="0.35">
      <c r="A14" s="151" t="s">
        <v>138</v>
      </c>
      <c r="B14" s="151" t="s">
        <v>138</v>
      </c>
      <c r="C14" s="152" t="s">
        <v>138</v>
      </c>
      <c r="D14" s="152">
        <v>1272042.7325800001</v>
      </c>
      <c r="E14" s="152">
        <v>4</v>
      </c>
      <c r="F14" s="279">
        <v>1.4705882352941176E-2</v>
      </c>
      <c r="G14" s="158">
        <f t="shared" si="0"/>
        <v>1.6113405241941475E-2</v>
      </c>
      <c r="H14" s="148" t="s">
        <v>32187</v>
      </c>
      <c r="I14" s="148" t="s">
        <v>32185</v>
      </c>
      <c r="J14" s="148" t="s">
        <v>925</v>
      </c>
      <c r="K14" s="4" t="s">
        <v>31888</v>
      </c>
      <c r="L14" s="317" t="s">
        <v>36294</v>
      </c>
    </row>
    <row r="15" spans="1:38" x14ac:dyDescent="0.35">
      <c r="A15" s="151" t="s">
        <v>158</v>
      </c>
      <c r="B15" s="152" t="s">
        <v>158</v>
      </c>
      <c r="C15" s="152" t="s">
        <v>158</v>
      </c>
      <c r="D15" s="152">
        <v>1209625.37375</v>
      </c>
      <c r="E15" s="152">
        <v>7</v>
      </c>
      <c r="F15" s="279">
        <v>2.5735294117647058E-2</v>
      </c>
      <c r="G15" s="158">
        <f t="shared" si="0"/>
        <v>1.5322742969991258E-2</v>
      </c>
      <c r="H15" s="148" t="s">
        <v>32187</v>
      </c>
      <c r="I15" s="148" t="s">
        <v>32186</v>
      </c>
      <c r="J15" s="148" t="s">
        <v>925</v>
      </c>
      <c r="K15" s="4" t="s">
        <v>31938</v>
      </c>
      <c r="L15" s="317" t="s">
        <v>36294</v>
      </c>
      <c r="AG15" s="271" t="s">
        <v>925</v>
      </c>
    </row>
    <row r="16" spans="1:38" x14ac:dyDescent="0.35">
      <c r="A16" s="151" t="s">
        <v>159</v>
      </c>
      <c r="B16" s="151" t="s">
        <v>159</v>
      </c>
      <c r="C16" s="152" t="s">
        <v>31696</v>
      </c>
      <c r="D16" s="152">
        <v>1197781.4185000001</v>
      </c>
      <c r="E16" s="152">
        <v>10</v>
      </c>
      <c r="F16" s="279">
        <v>3.6764705882352942E-2</v>
      </c>
      <c r="G16" s="158">
        <f t="shared" si="0"/>
        <v>1.5172711492492394E-2</v>
      </c>
      <c r="H16" s="148" t="s">
        <v>32188</v>
      </c>
      <c r="I16" s="148" t="s">
        <v>32186</v>
      </c>
      <c r="J16" s="148" t="s">
        <v>925</v>
      </c>
      <c r="K16" s="4" t="s">
        <v>32072</v>
      </c>
      <c r="L16" s="317" t="s">
        <v>36294</v>
      </c>
      <c r="O16" s="400" t="s">
        <v>32180</v>
      </c>
      <c r="P16" s="401"/>
      <c r="Q16" s="401"/>
      <c r="R16" s="401"/>
      <c r="S16" s="402"/>
      <c r="X16" s="400" t="s">
        <v>32181</v>
      </c>
      <c r="Y16" s="401"/>
      <c r="Z16" s="401"/>
      <c r="AA16" s="401"/>
      <c r="AB16" s="402"/>
      <c r="AG16" s="399" t="s">
        <v>32876</v>
      </c>
      <c r="AH16" s="399"/>
      <c r="AI16" s="399"/>
      <c r="AJ16" s="399"/>
      <c r="AK16" s="399"/>
      <c r="AL16" s="399"/>
    </row>
    <row r="17" spans="1:39" x14ac:dyDescent="0.35">
      <c r="A17" s="151" t="s">
        <v>159</v>
      </c>
      <c r="B17" s="151" t="s">
        <v>159</v>
      </c>
      <c r="C17" s="152" t="s">
        <v>31536</v>
      </c>
      <c r="D17" s="152">
        <v>1099240.75496</v>
      </c>
      <c r="E17" s="152">
        <v>7</v>
      </c>
      <c r="F17" s="279">
        <v>2.5735294117647058E-2</v>
      </c>
      <c r="G17" s="158">
        <f t="shared" si="0"/>
        <v>1.3924462826184349E-2</v>
      </c>
      <c r="H17" s="148" t="s">
        <v>32184</v>
      </c>
      <c r="I17" s="148" t="s">
        <v>32186</v>
      </c>
      <c r="J17" s="148" t="s">
        <v>925</v>
      </c>
      <c r="K17" s="4" t="s">
        <v>32093</v>
      </c>
      <c r="L17" s="317" t="s">
        <v>36294</v>
      </c>
      <c r="O17" s="148" t="s">
        <v>32187</v>
      </c>
      <c r="P17" s="148" t="s">
        <v>32184</v>
      </c>
      <c r="Q17" s="148" t="s">
        <v>32188</v>
      </c>
      <c r="R17" s="148" t="s">
        <v>32185</v>
      </c>
      <c r="S17" s="148" t="s">
        <v>32189</v>
      </c>
      <c r="T17" s="275" t="s">
        <v>32924</v>
      </c>
      <c r="X17" s="148" t="s">
        <v>32187</v>
      </c>
      <c r="Y17" s="148" t="s">
        <v>32184</v>
      </c>
      <c r="Z17" s="148" t="s">
        <v>32188</v>
      </c>
      <c r="AA17" s="148" t="s">
        <v>32185</v>
      </c>
      <c r="AB17" s="148" t="s">
        <v>32189</v>
      </c>
      <c r="AC17" s="275" t="s">
        <v>32924</v>
      </c>
      <c r="AG17" s="4" t="s">
        <v>32925</v>
      </c>
      <c r="AH17" s="148" t="s">
        <v>32187</v>
      </c>
      <c r="AI17" s="148" t="s">
        <v>32184</v>
      </c>
      <c r="AJ17" s="148" t="s">
        <v>32188</v>
      </c>
      <c r="AK17" s="148" t="s">
        <v>32185</v>
      </c>
      <c r="AL17" s="148" t="s">
        <v>32189</v>
      </c>
      <c r="AM17" s="275" t="s">
        <v>32924</v>
      </c>
    </row>
    <row r="18" spans="1:39" x14ac:dyDescent="0.35">
      <c r="A18" s="151" t="s">
        <v>159</v>
      </c>
      <c r="B18" s="151" t="s">
        <v>159</v>
      </c>
      <c r="C18" s="152" t="s">
        <v>31759</v>
      </c>
      <c r="D18" s="152">
        <v>819772.90950999991</v>
      </c>
      <c r="E18" s="152">
        <v>4</v>
      </c>
      <c r="F18" s="279">
        <v>1.4705882352941176E-2</v>
      </c>
      <c r="G18" s="158">
        <f t="shared" si="0"/>
        <v>1.0384346971196817E-2</v>
      </c>
      <c r="H18" s="148" t="s">
        <v>32185</v>
      </c>
      <c r="I18" s="148" t="s">
        <v>32187</v>
      </c>
      <c r="J18" s="148" t="s">
        <v>925</v>
      </c>
      <c r="K18" s="4" t="s">
        <v>32082</v>
      </c>
      <c r="L18" s="317" t="s">
        <v>36294</v>
      </c>
      <c r="M18" s="271">
        <v>1</v>
      </c>
      <c r="N18" s="4" t="s">
        <v>159</v>
      </c>
      <c r="O18" s="263">
        <f>+IF(SUMIFS($G$3:$G$111,$A$3:$A$111,$N18,$H$3:$H$111,O$17)=0,"",SUMIFS($G$3:$G$111,$A$3:$A$111,$N18,$H$3:$H$111,O$17))</f>
        <v>9.9559698377436577E-3</v>
      </c>
      <c r="P18" s="264">
        <f>+IF(SUMIFS($G$3:$G$111,$A$3:$A$111,$N18,$H$3:$H$111,P$17)=0,"",SUMIFS($G$3:$G$111,$A$3:$A$111,$N18,$H$3:$H$111,P$17))</f>
        <v>0.57216901632583961</v>
      </c>
      <c r="Q18" s="264">
        <f>+IF(SUMIFS($G$3:$G$111,$A$3:$A$111,$N18,$H$3:$H$111,Q$17)=0,"",SUMIFS($G$3:$G$111,$A$3:$A$111,$N18,$H$3:$H$111,Q$17))</f>
        <v>0.13919655982640128</v>
      </c>
      <c r="R18" s="264">
        <f>+IF(SUMIFS($G$3:$G$111,$A$3:$A$111,$N18,$H$3:$H$111,R$17)=0,"",SUMIFS($G$3:$G$111,$A$3:$A$111,$N18,$H$3:$H$111,R$17))</f>
        <v>4.028686735064705E-2</v>
      </c>
      <c r="S18" s="265">
        <f>+IF(SUMIFS($G$3:$G$111,$A$3:$A$111,$N18,$H$3:$H$111,S$17)=0,"",SUMIFS($G$3:$G$111,$A$3:$A$111,$N18,$H$3:$H$111,S$17))</f>
        <v>1.1286817052776764E-3</v>
      </c>
      <c r="T18" s="161">
        <f>+SUM(O18:S18)</f>
        <v>0.76273709504590914</v>
      </c>
      <c r="U18" s="224"/>
      <c r="V18" s="271">
        <v>1</v>
      </c>
      <c r="W18" s="4" t="s">
        <v>159</v>
      </c>
      <c r="X18" s="263">
        <f>+IF(SUMIFS($G$3:$G$111,$A$3:$A$111,$W18,$I$3:$I$111,X$17)=0,"",SUMIFS($G$3:$G$111,$A$3:$A$111,$W18,$I$3:$I$111,X$17))</f>
        <v>2.1556543166968256E-2</v>
      </c>
      <c r="Y18" s="264">
        <f>+IF(SUMIFS($G$3:$G$111,$A$3:$A$111,$W18,$I$3:$I$111,Y$17)=0,"",SUMIFS($G$3:$G$111,$A$3:$A$111,$W18,$I$3:$I$111,Y$17))</f>
        <v>3.7442081488025553E-2</v>
      </c>
      <c r="Z18" s="264">
        <f>+IF(SUMIFS($G$3:$G$111,$A$3:$A$111,$W18,$I$3:$I$111,Z$17)=0,"",SUMIFS($G$3:$G$111,$A$3:$A$111,$W18,$I$3:$I$111,Z$17))</f>
        <v>1.9594112927830459E-2</v>
      </c>
      <c r="AA18" s="264">
        <f>+IF(SUMIFS($G$3:$G$111,$A$3:$A$111,$W18,$I$3:$I$111,AA$17)=0,"",SUMIFS($G$3:$G$111,$A$3:$A$111,$W18,$I$3:$I$111,AA$17))</f>
        <v>0.15925735398091287</v>
      </c>
      <c r="AB18" s="265">
        <f>+IF(SUMIFS($G$3:$G$111,$A$3:$A$111,$W18,$I$3:$I$111,AB$17)=0,"",SUMIFS($G$3:$G$111,$A$3:$A$111,$W18,$I$3:$I$111,AB$17))</f>
        <v>0.5248870034821721</v>
      </c>
      <c r="AC18" s="161">
        <f>+SUM(X18:AB18)</f>
        <v>0.76273709504590925</v>
      </c>
      <c r="AD18" s="224"/>
      <c r="AE18" s="271">
        <v>1</v>
      </c>
      <c r="AF18" s="4" t="s">
        <v>159</v>
      </c>
      <c r="AG18" s="273">
        <f>+IF(SUMIFS($G$3:$G$111,$A$3:$A$111,$AF18,$J$3:$J$111,AG$15)=0,"",SUMIFS($G$3:$G$111,$A$3:$A$111,$AF18,$J$3:$J$111,AG$15))</f>
        <v>0.76273709504590925</v>
      </c>
      <c r="AH18" s="273" t="str">
        <f>+IF(SUMIFS($G$3:$G$111,$A$3:$A$111,$AF18,$J$3:$J$111,AH$17)=0,"",SUMIFS($G$3:$G$111,$A$3:$A$111,$AF18,$J$3:$J$111,AH$17))</f>
        <v/>
      </c>
      <c r="AI18" s="273" t="str">
        <f>+IF(SUMIFS($G$3:$G$111,$A$3:$A$111,$AF18,$J$3:$J$111,AI$17)=0,"",SUMIFS($G$3:$G$111,$A$3:$A$111,$AF18,$J$3:$J$111,AI$17))</f>
        <v/>
      </c>
      <c r="AJ18" s="273" t="str">
        <f>+IF(SUMIFS($G$3:$G$111,$A$3:$A$111,$AF18,$J$3:$J$111,AJ$17)=0,"",SUMIFS($G$3:$G$111,$A$3:$A$111,$AF18,$J$3:$J$111,AJ$17))</f>
        <v/>
      </c>
      <c r="AK18" s="273" t="str">
        <f>+IF(SUMIFS($G$3:$G$111,$A$3:$A$111,$AF18,$J$3:$J$111,AK$17)=0,"",SUMIFS($G$3:$G$111,$A$3:$A$111,$AF18,$J$3:$J$111,AK$17))</f>
        <v/>
      </c>
      <c r="AL18" s="273" t="str">
        <f>+IF(SUMIFS($G$3:$G$111,$A$3:$A$111,$AF18,$J$3:$J$111,AL$17)=0,"",SUMIFS($G$3:$G$111,$A$3:$A$111,$AF18,$J$3:$J$111,AL$17))</f>
        <v/>
      </c>
      <c r="AM18" s="161">
        <f>+SUM(AG18:AL18)</f>
        <v>0.76273709504590925</v>
      </c>
    </row>
    <row r="19" spans="1:39" x14ac:dyDescent="0.35">
      <c r="A19" s="151" t="s">
        <v>159</v>
      </c>
      <c r="B19" s="151" t="s">
        <v>159</v>
      </c>
      <c r="C19" s="152" t="s">
        <v>31756</v>
      </c>
      <c r="D19" s="152">
        <v>791574.75225000002</v>
      </c>
      <c r="E19" s="152">
        <v>5</v>
      </c>
      <c r="F19" s="279">
        <v>1.8382352941176471E-2</v>
      </c>
      <c r="G19" s="158">
        <f t="shared" si="0"/>
        <v>1.0027151160577463E-2</v>
      </c>
      <c r="H19" s="148" t="s">
        <v>32188</v>
      </c>
      <c r="I19" s="148" t="s">
        <v>32188</v>
      </c>
      <c r="J19" s="148" t="s">
        <v>925</v>
      </c>
      <c r="K19" s="4" t="s">
        <v>32079</v>
      </c>
      <c r="L19" s="317" t="s">
        <v>36294</v>
      </c>
      <c r="M19" s="271">
        <f>+M18+1</f>
        <v>2</v>
      </c>
      <c r="N19" s="4" t="s">
        <v>146</v>
      </c>
      <c r="O19" s="266">
        <f t="shared" ref="O19:O34" si="2">+IF(SUMIFS($G$3:$G$111,$A$3:$A$111,$N19,$H$3:$H$111,O$17)=0,"",SUMIFS($G$3:$G$111,$A$3:$A$111,$N19,$H$3:$H$111,O$17))</f>
        <v>2.9044892634316748E-2</v>
      </c>
      <c r="P19" s="173">
        <f t="shared" ref="P19:S42" si="3">+IF(SUMIFS($G$3:$G$111,$A$3:$A$111,$N19,$H$3:$H$111,P$17)=0,"",SUMIFS($G$3:$G$111,$A$3:$A$111,$N19,$H$3:$H$111,P$17))</f>
        <v>1.4485818780533347E-3</v>
      </c>
      <c r="Q19" s="173" t="str">
        <f t="shared" si="3"/>
        <v/>
      </c>
      <c r="R19" s="173" t="str">
        <f t="shared" si="3"/>
        <v/>
      </c>
      <c r="S19" s="267" t="str">
        <f t="shared" si="3"/>
        <v/>
      </c>
      <c r="T19" s="161">
        <f t="shared" ref="T19:T42" si="4">+SUM(O19:S19)</f>
        <v>3.0493474512370083E-2</v>
      </c>
      <c r="U19" s="224"/>
      <c r="V19" s="271">
        <f>+V18+1</f>
        <v>2</v>
      </c>
      <c r="W19" s="4" t="s">
        <v>146</v>
      </c>
      <c r="X19" s="266">
        <f t="shared" ref="X19:X34" si="5">+IF(SUMIFS($G$3:$G$111,$A$3:$A$111,$W19,$I$3:$I$111,X$17)=0,"",SUMIFS($G$3:$G$111,$A$3:$A$111,$W19,$I$3:$I$111,X$17))</f>
        <v>1.0065009777833448E-3</v>
      </c>
      <c r="Y19" s="173" t="str">
        <f t="shared" ref="Y19:AB42" si="6">+IF(SUMIFS($G$3:$G$111,$A$3:$A$111,$W19,$I$3:$I$111,Y$17)=0,"",SUMIFS($G$3:$G$111,$A$3:$A$111,$W19,$I$3:$I$111,Y$17))</f>
        <v/>
      </c>
      <c r="Z19" s="173" t="str">
        <f t="shared" si="6"/>
        <v/>
      </c>
      <c r="AA19" s="173">
        <f t="shared" si="6"/>
        <v>4.4208090026998998E-4</v>
      </c>
      <c r="AB19" s="267">
        <f t="shared" si="6"/>
        <v>2.9044892634316748E-2</v>
      </c>
      <c r="AC19" s="161">
        <f t="shared" ref="AC19:AC42" si="7">+SUM(X19:AB19)</f>
        <v>3.0493474512370083E-2</v>
      </c>
      <c r="AD19" s="224"/>
      <c r="AE19" s="271">
        <f>+AE18+1</f>
        <v>2</v>
      </c>
      <c r="AF19" s="4" t="s">
        <v>146</v>
      </c>
      <c r="AG19" s="273">
        <f t="shared" ref="AG19:AG42" si="8">+IF(SUMIFS($G$3:$G$111,$A$3:$A$111,$AF19,$J$3:$J$111,AG$15)=0,"",SUMIFS($G$3:$G$111,$A$3:$A$111,$AF19,$J$3:$J$111,AG$15))</f>
        <v>3.0493474512370083E-2</v>
      </c>
      <c r="AH19" s="273" t="str">
        <f t="shared" ref="AH19:AH34" si="9">+IF(SUMIFS($G$3:$G$111,$A$3:$A$111,$AF19,$J$3:$J$111,AH$17)=0,"",SUMIFS($G$3:$G$111,$A$3:$A$111,$AF19,$J$3:$J$111,AH$17))</f>
        <v/>
      </c>
      <c r="AI19" s="273" t="str">
        <f t="shared" ref="AI19:AL42" si="10">+IF(SUMIFS($G$3:$G$111,$A$3:$A$111,$AF19,$J$3:$J$111,AI$17)=0,"",SUMIFS($G$3:$G$111,$A$3:$A$111,$AF19,$J$3:$J$111,AI$17))</f>
        <v/>
      </c>
      <c r="AJ19" s="273" t="str">
        <f t="shared" si="10"/>
        <v/>
      </c>
      <c r="AK19" s="273" t="str">
        <f t="shared" si="10"/>
        <v/>
      </c>
      <c r="AL19" s="273" t="str">
        <f t="shared" si="10"/>
        <v/>
      </c>
      <c r="AM19" s="161">
        <f t="shared" ref="AM19:AM42" si="11">+SUM(AG19:AL19)</f>
        <v>3.0493474512370083E-2</v>
      </c>
    </row>
    <row r="20" spans="1:39" x14ac:dyDescent="0.35">
      <c r="A20" s="4" t="s">
        <v>141</v>
      </c>
      <c r="B20" s="4" t="s">
        <v>141</v>
      </c>
      <c r="C20" s="150" t="s">
        <v>141</v>
      </c>
      <c r="D20" s="316">
        <v>768689.52937999996</v>
      </c>
      <c r="E20" s="150">
        <v>4</v>
      </c>
      <c r="F20" s="202">
        <v>1.4705882352941176E-2</v>
      </c>
      <c r="G20" s="159">
        <f t="shared" ref="G20:G51" si="12">+D20/SUM($D$3:$D$111)</f>
        <v>9.7372561274062658E-3</v>
      </c>
      <c r="H20" s="148" t="s">
        <v>32185</v>
      </c>
      <c r="I20" s="148" t="s">
        <v>32184</v>
      </c>
      <c r="J20" s="148" t="s">
        <v>32188</v>
      </c>
      <c r="K20" s="4" t="s">
        <v>31952</v>
      </c>
      <c r="M20" s="271">
        <f t="shared" ref="M20:M42" si="13">+M19+1</f>
        <v>3</v>
      </c>
      <c r="N20" s="4" t="s">
        <v>138</v>
      </c>
      <c r="O20" s="266">
        <f t="shared" si="2"/>
        <v>2.2599730382680719E-2</v>
      </c>
      <c r="P20" s="173">
        <f t="shared" si="3"/>
        <v>4.9852362092688311E-3</v>
      </c>
      <c r="Q20" s="173">
        <f t="shared" si="3"/>
        <v>1.4215355404861569E-3</v>
      </c>
      <c r="R20" s="173" t="str">
        <f t="shared" si="3"/>
        <v/>
      </c>
      <c r="S20" s="267" t="str">
        <f t="shared" si="3"/>
        <v/>
      </c>
      <c r="T20" s="161">
        <f t="shared" si="4"/>
        <v>2.9006502132435708E-2</v>
      </c>
      <c r="U20" s="224"/>
      <c r="V20" s="271">
        <f t="shared" ref="V20:V42" si="14">+V19+1</f>
        <v>3</v>
      </c>
      <c r="W20" s="4" t="s">
        <v>138</v>
      </c>
      <c r="X20" s="266">
        <f t="shared" si="5"/>
        <v>2.6945322231841803E-3</v>
      </c>
      <c r="Y20" s="173">
        <f t="shared" si="6"/>
        <v>3.7122395265708078E-3</v>
      </c>
      <c r="Z20" s="173" t="str">
        <f t="shared" si="6"/>
        <v/>
      </c>
      <c r="AA20" s="173">
        <f t="shared" si="6"/>
        <v>2.2599730382680719E-2</v>
      </c>
      <c r="AB20" s="267" t="str">
        <f t="shared" si="6"/>
        <v/>
      </c>
      <c r="AC20" s="161">
        <f t="shared" si="7"/>
        <v>2.9006502132435705E-2</v>
      </c>
      <c r="AD20" s="224"/>
      <c r="AE20" s="271">
        <f t="shared" ref="AE20:AE42" si="15">+AE19+1</f>
        <v>3</v>
      </c>
      <c r="AF20" s="4" t="s">
        <v>138</v>
      </c>
      <c r="AG20" s="273">
        <f t="shared" si="8"/>
        <v>2.4961116050436268E-2</v>
      </c>
      <c r="AH20" s="273" t="str">
        <f t="shared" si="9"/>
        <v/>
      </c>
      <c r="AI20" s="273" t="str">
        <f t="shared" si="10"/>
        <v/>
      </c>
      <c r="AJ20" s="273" t="str">
        <f t="shared" si="10"/>
        <v/>
      </c>
      <c r="AK20" s="273">
        <f t="shared" si="10"/>
        <v>4.0453860819994391E-3</v>
      </c>
      <c r="AL20" s="273" t="str">
        <f t="shared" si="10"/>
        <v/>
      </c>
      <c r="AM20" s="161">
        <f t="shared" si="11"/>
        <v>2.9006502132435708E-2</v>
      </c>
    </row>
    <row r="21" spans="1:39" x14ac:dyDescent="0.35">
      <c r="A21" s="4" t="s">
        <v>172</v>
      </c>
      <c r="B21" s="4" t="s">
        <v>31665</v>
      </c>
      <c r="C21" s="150" t="s">
        <v>31665</v>
      </c>
      <c r="D21" s="316">
        <v>805169.65639999998</v>
      </c>
      <c r="E21" s="150">
        <v>2</v>
      </c>
      <c r="F21" s="202">
        <v>7.3529411764705881E-3</v>
      </c>
      <c r="G21" s="159">
        <f>+D21/SUM($D$3:$D$111)</f>
        <v>1.0199362513375332E-2</v>
      </c>
      <c r="H21" s="148" t="s">
        <v>32185</v>
      </c>
      <c r="I21" s="148" t="s">
        <v>32184</v>
      </c>
      <c r="J21" s="148" t="s">
        <v>32188</v>
      </c>
      <c r="K21" s="4" t="s">
        <v>31988</v>
      </c>
      <c r="M21" s="271">
        <f t="shared" si="13"/>
        <v>4</v>
      </c>
      <c r="N21" s="4" t="s">
        <v>158</v>
      </c>
      <c r="O21" s="266">
        <f t="shared" si="2"/>
        <v>1.5322742969991258E-2</v>
      </c>
      <c r="P21" s="173">
        <f t="shared" si="3"/>
        <v>6.1253183719120075E-3</v>
      </c>
      <c r="Q21" s="173">
        <f t="shared" si="3"/>
        <v>1.6906716668739757E-3</v>
      </c>
      <c r="R21" s="173" t="str">
        <f t="shared" si="3"/>
        <v/>
      </c>
      <c r="S21" s="267" t="str">
        <f t="shared" si="3"/>
        <v/>
      </c>
      <c r="T21" s="161">
        <f t="shared" si="4"/>
        <v>2.3138733008777244E-2</v>
      </c>
      <c r="U21" s="224"/>
      <c r="V21" s="271">
        <f t="shared" si="14"/>
        <v>4</v>
      </c>
      <c r="W21" s="4" t="s">
        <v>158</v>
      </c>
      <c r="X21" s="266" t="str">
        <f t="shared" si="5"/>
        <v/>
      </c>
      <c r="Y21" s="173" t="str">
        <f t="shared" si="6"/>
        <v/>
      </c>
      <c r="Z21" s="173">
        <f t="shared" si="6"/>
        <v>1.6906716668739757E-3</v>
      </c>
      <c r="AA21" s="173" t="str">
        <f t="shared" si="6"/>
        <v/>
      </c>
      <c r="AB21" s="267">
        <f t="shared" si="6"/>
        <v>2.1448061341903267E-2</v>
      </c>
      <c r="AC21" s="161">
        <f t="shared" si="7"/>
        <v>2.3138733008777244E-2</v>
      </c>
      <c r="AD21" s="224"/>
      <c r="AE21" s="271">
        <f t="shared" si="15"/>
        <v>4</v>
      </c>
      <c r="AF21" s="4" t="s">
        <v>158</v>
      </c>
      <c r="AG21" s="273">
        <f t="shared" si="8"/>
        <v>2.3138733008777241E-2</v>
      </c>
      <c r="AH21" s="273" t="str">
        <f t="shared" si="9"/>
        <v/>
      </c>
      <c r="AI21" s="273" t="str">
        <f t="shared" si="10"/>
        <v/>
      </c>
      <c r="AJ21" s="273" t="str">
        <f t="shared" si="10"/>
        <v/>
      </c>
      <c r="AK21" s="273" t="str">
        <f t="shared" si="10"/>
        <v/>
      </c>
      <c r="AL21" s="273" t="str">
        <f t="shared" si="10"/>
        <v/>
      </c>
      <c r="AM21" s="161">
        <f t="shared" si="11"/>
        <v>2.3138733008777241E-2</v>
      </c>
    </row>
    <row r="22" spans="1:39" x14ac:dyDescent="0.35">
      <c r="A22" s="151" t="s">
        <v>159</v>
      </c>
      <c r="B22" s="151" t="s">
        <v>159</v>
      </c>
      <c r="C22" s="152" t="s">
        <v>31748</v>
      </c>
      <c r="D22" s="152">
        <v>706628.50281999994</v>
      </c>
      <c r="E22" s="152">
        <v>7</v>
      </c>
      <c r="F22" s="279">
        <v>2.5735294117647058E-2</v>
      </c>
      <c r="G22" s="158">
        <f t="shared" si="12"/>
        <v>8.9511076395611209E-3</v>
      </c>
      <c r="H22" s="148" t="s">
        <v>32185</v>
      </c>
      <c r="I22" s="148" t="s">
        <v>32187</v>
      </c>
      <c r="J22" s="148" t="s">
        <v>925</v>
      </c>
      <c r="K22" s="4" t="s">
        <v>32070</v>
      </c>
      <c r="L22" s="317" t="s">
        <v>36294</v>
      </c>
      <c r="M22" s="271">
        <f t="shared" si="13"/>
        <v>5</v>
      </c>
      <c r="N22" s="4" t="s">
        <v>152</v>
      </c>
      <c r="O22" s="266">
        <f t="shared" si="2"/>
        <v>1.9338548877138501E-2</v>
      </c>
      <c r="P22" s="173">
        <f t="shared" si="3"/>
        <v>1.1610748319936816E-3</v>
      </c>
      <c r="Q22" s="173" t="str">
        <f t="shared" si="3"/>
        <v/>
      </c>
      <c r="R22" s="173" t="str">
        <f t="shared" si="3"/>
        <v/>
      </c>
      <c r="S22" s="267" t="str">
        <f t="shared" si="3"/>
        <v/>
      </c>
      <c r="T22" s="161">
        <f t="shared" si="4"/>
        <v>2.0499623709132182E-2</v>
      </c>
      <c r="U22" s="224"/>
      <c r="V22" s="271">
        <f t="shared" si="14"/>
        <v>5</v>
      </c>
      <c r="W22" s="4" t="s">
        <v>152</v>
      </c>
      <c r="X22" s="266" t="str">
        <f t="shared" si="5"/>
        <v/>
      </c>
      <c r="Y22" s="173" t="str">
        <f t="shared" si="6"/>
        <v/>
      </c>
      <c r="Z22" s="173">
        <f t="shared" si="6"/>
        <v>7.3539878279292082E-4</v>
      </c>
      <c r="AA22" s="173">
        <f t="shared" si="6"/>
        <v>2.8483955068087396E-3</v>
      </c>
      <c r="AB22" s="267">
        <f t="shared" si="6"/>
        <v>1.6915829419530522E-2</v>
      </c>
      <c r="AC22" s="161">
        <f t="shared" si="7"/>
        <v>2.0499623709132182E-2</v>
      </c>
      <c r="AD22" s="224"/>
      <c r="AE22" s="271">
        <f t="shared" si="15"/>
        <v>5</v>
      </c>
      <c r="AF22" s="4" t="s">
        <v>152</v>
      </c>
      <c r="AG22" s="273">
        <f t="shared" si="8"/>
        <v>1.8970843709812352E-2</v>
      </c>
      <c r="AH22" s="273" t="str">
        <f t="shared" si="9"/>
        <v/>
      </c>
      <c r="AI22" s="273" t="str">
        <f t="shared" si="10"/>
        <v/>
      </c>
      <c r="AJ22" s="273" t="str">
        <f t="shared" si="10"/>
        <v/>
      </c>
      <c r="AK22" s="273">
        <f t="shared" si="10"/>
        <v>1.5287799993198336E-3</v>
      </c>
      <c r="AL22" s="273" t="str">
        <f t="shared" si="10"/>
        <v/>
      </c>
      <c r="AM22" s="161">
        <f t="shared" si="11"/>
        <v>2.0499623709132185E-2</v>
      </c>
    </row>
    <row r="23" spans="1:39" x14ac:dyDescent="0.35">
      <c r="A23" s="151" t="s">
        <v>159</v>
      </c>
      <c r="B23" s="151" t="s">
        <v>159</v>
      </c>
      <c r="C23" s="152" t="s">
        <v>31749</v>
      </c>
      <c r="D23" s="152">
        <v>702439.89803000004</v>
      </c>
      <c r="E23" s="152">
        <v>6</v>
      </c>
      <c r="F23" s="279">
        <v>2.2058823529411766E-2</v>
      </c>
      <c r="G23" s="158">
        <f t="shared" si="12"/>
        <v>8.8980491340164888E-3</v>
      </c>
      <c r="H23" s="148" t="s">
        <v>32184</v>
      </c>
      <c r="I23" s="148" t="s">
        <v>32186</v>
      </c>
      <c r="J23" s="148" t="s">
        <v>925</v>
      </c>
      <c r="K23" s="4" t="s">
        <v>32071</v>
      </c>
      <c r="L23" s="317" t="s">
        <v>36294</v>
      </c>
      <c r="M23" s="271">
        <f t="shared" si="13"/>
        <v>6</v>
      </c>
      <c r="N23" s="4" t="s">
        <v>147</v>
      </c>
      <c r="O23" s="266" t="str">
        <f t="shared" si="2"/>
        <v/>
      </c>
      <c r="P23" s="173">
        <f t="shared" si="3"/>
        <v>1.8945108400866082E-2</v>
      </c>
      <c r="Q23" s="173" t="str">
        <f t="shared" si="3"/>
        <v/>
      </c>
      <c r="R23" s="173" t="str">
        <f t="shared" si="3"/>
        <v/>
      </c>
      <c r="S23" s="267" t="str">
        <f t="shared" si="3"/>
        <v/>
      </c>
      <c r="T23" s="161">
        <f t="shared" si="4"/>
        <v>1.8945108400866082E-2</v>
      </c>
      <c r="U23" s="224"/>
      <c r="V23" s="271">
        <f t="shared" si="14"/>
        <v>6</v>
      </c>
      <c r="W23" s="4" t="s">
        <v>147</v>
      </c>
      <c r="X23" s="266" t="str">
        <f t="shared" si="5"/>
        <v/>
      </c>
      <c r="Y23" s="173" t="str">
        <f t="shared" si="6"/>
        <v/>
      </c>
      <c r="Z23" s="173" t="str">
        <f t="shared" si="6"/>
        <v/>
      </c>
      <c r="AA23" s="173" t="str">
        <f t="shared" si="6"/>
        <v/>
      </c>
      <c r="AB23" s="267">
        <f t="shared" si="6"/>
        <v>1.8945108400866082E-2</v>
      </c>
      <c r="AC23" s="161">
        <f t="shared" si="7"/>
        <v>1.8945108400866082E-2</v>
      </c>
      <c r="AD23" s="224"/>
      <c r="AE23" s="271">
        <f t="shared" si="15"/>
        <v>6</v>
      </c>
      <c r="AF23" s="4" t="s">
        <v>147</v>
      </c>
      <c r="AG23" s="273">
        <f t="shared" si="8"/>
        <v>1.8945108400866082E-2</v>
      </c>
      <c r="AH23" s="273" t="str">
        <f t="shared" si="9"/>
        <v/>
      </c>
      <c r="AI23" s="273" t="str">
        <f t="shared" si="10"/>
        <v/>
      </c>
      <c r="AJ23" s="273" t="str">
        <f t="shared" si="10"/>
        <v/>
      </c>
      <c r="AK23" s="273" t="str">
        <f t="shared" si="10"/>
        <v/>
      </c>
      <c r="AL23" s="273" t="str">
        <f t="shared" si="10"/>
        <v/>
      </c>
      <c r="AM23" s="161">
        <f t="shared" si="11"/>
        <v>1.8945108400866082E-2</v>
      </c>
    </row>
    <row r="24" spans="1:39" x14ac:dyDescent="0.35">
      <c r="A24" s="151" t="s">
        <v>159</v>
      </c>
      <c r="B24" s="151" t="s">
        <v>159</v>
      </c>
      <c r="C24" s="152" t="s">
        <v>31757</v>
      </c>
      <c r="D24" s="152">
        <v>687267.89253000007</v>
      </c>
      <c r="E24" s="152">
        <v>4</v>
      </c>
      <c r="F24" s="279">
        <v>1.4705882352941176E-2</v>
      </c>
      <c r="G24" s="158">
        <f t="shared" si="12"/>
        <v>8.7058600929623281E-3</v>
      </c>
      <c r="H24" s="148" t="s">
        <v>32187</v>
      </c>
      <c r="I24" s="148" t="s">
        <v>32185</v>
      </c>
      <c r="J24" s="148" t="s">
        <v>925</v>
      </c>
      <c r="K24" s="4" t="s">
        <v>32080</v>
      </c>
      <c r="L24" s="317" t="s">
        <v>36294</v>
      </c>
      <c r="M24" s="271">
        <f t="shared" si="13"/>
        <v>7</v>
      </c>
      <c r="N24" s="4" t="s">
        <v>172</v>
      </c>
      <c r="O24" s="266" t="str">
        <f t="shared" si="2"/>
        <v/>
      </c>
      <c r="P24" s="173" t="str">
        <f t="shared" si="3"/>
        <v/>
      </c>
      <c r="Q24" s="173">
        <f t="shared" si="3"/>
        <v>1.3353632912944129E-3</v>
      </c>
      <c r="R24" s="173">
        <f t="shared" si="3"/>
        <v>1.6194467612260292E-2</v>
      </c>
      <c r="S24" s="267" t="str">
        <f t="shared" si="3"/>
        <v/>
      </c>
      <c r="T24" s="161">
        <f t="shared" si="4"/>
        <v>1.7529830903554703E-2</v>
      </c>
      <c r="U24" s="224"/>
      <c r="V24" s="271">
        <f t="shared" si="14"/>
        <v>7</v>
      </c>
      <c r="W24" s="4" t="s">
        <v>172</v>
      </c>
      <c r="X24" s="266">
        <f t="shared" si="5"/>
        <v>3.1932963086922042E-3</v>
      </c>
      <c r="Y24" s="173">
        <f t="shared" si="6"/>
        <v>1.4336534594862499E-2</v>
      </c>
      <c r="Z24" s="173" t="str">
        <f t="shared" si="6"/>
        <v/>
      </c>
      <c r="AA24" s="173" t="str">
        <f t="shared" si="6"/>
        <v/>
      </c>
      <c r="AB24" s="267" t="str">
        <f t="shared" si="6"/>
        <v/>
      </c>
      <c r="AC24" s="161">
        <f t="shared" si="7"/>
        <v>1.7529830903554703E-2</v>
      </c>
      <c r="AD24" s="224"/>
      <c r="AE24" s="271">
        <f t="shared" si="15"/>
        <v>7</v>
      </c>
      <c r="AF24" s="4" t="s">
        <v>172</v>
      </c>
      <c r="AG24" s="273" t="str">
        <f t="shared" si="8"/>
        <v/>
      </c>
      <c r="AH24" s="273">
        <f t="shared" si="9"/>
        <v>7.0305771646160347E-4</v>
      </c>
      <c r="AI24" s="273">
        <f t="shared" si="10"/>
        <v>7.8109687458294914E-4</v>
      </c>
      <c r="AJ24" s="273">
        <f t="shared" si="10"/>
        <v>1.3758906564256674E-2</v>
      </c>
      <c r="AK24" s="273">
        <f t="shared" si="10"/>
        <v>2.2867697482534771E-3</v>
      </c>
      <c r="AL24" s="273" t="str">
        <f t="shared" si="10"/>
        <v/>
      </c>
      <c r="AM24" s="161">
        <f t="shared" si="11"/>
        <v>1.7529830903554703E-2</v>
      </c>
    </row>
    <row r="25" spans="1:39" x14ac:dyDescent="0.35">
      <c r="A25" s="151" t="s">
        <v>159</v>
      </c>
      <c r="B25" s="151" t="s">
        <v>159</v>
      </c>
      <c r="C25" s="152" t="s">
        <v>31772</v>
      </c>
      <c r="D25" s="152">
        <v>669127.44790999999</v>
      </c>
      <c r="E25" s="152">
        <v>3</v>
      </c>
      <c r="F25" s="279">
        <v>1.1029411764705883E-2</v>
      </c>
      <c r="G25" s="158">
        <f t="shared" si="12"/>
        <v>8.476068806911586E-3</v>
      </c>
      <c r="H25" s="148" t="s">
        <v>32184</v>
      </c>
      <c r="I25" s="148" t="s">
        <v>32186</v>
      </c>
      <c r="J25" s="148" t="s">
        <v>925</v>
      </c>
      <c r="K25" s="4" t="s">
        <v>32096</v>
      </c>
      <c r="L25" s="317" t="s">
        <v>36294</v>
      </c>
      <c r="M25" s="271">
        <f t="shared" si="13"/>
        <v>8</v>
      </c>
      <c r="N25" s="4" t="s">
        <v>144</v>
      </c>
      <c r="O25" s="266">
        <f t="shared" si="2"/>
        <v>7.7817914918876276E-3</v>
      </c>
      <c r="P25" s="173">
        <f t="shared" si="3"/>
        <v>6.0203036700926171E-3</v>
      </c>
      <c r="Q25" s="173" t="str">
        <f t="shared" si="3"/>
        <v/>
      </c>
      <c r="R25" s="173" t="str">
        <f t="shared" si="3"/>
        <v/>
      </c>
      <c r="S25" s="267" t="str">
        <f t="shared" si="3"/>
        <v/>
      </c>
      <c r="T25" s="161">
        <f t="shared" si="4"/>
        <v>1.3802095161980246E-2</v>
      </c>
      <c r="U25" s="224"/>
      <c r="V25" s="271">
        <f t="shared" si="14"/>
        <v>8</v>
      </c>
      <c r="W25" s="4" t="s">
        <v>144</v>
      </c>
      <c r="X25" s="266" t="str">
        <f t="shared" si="5"/>
        <v/>
      </c>
      <c r="Y25" s="173">
        <f t="shared" si="6"/>
        <v>6.0203036700926171E-3</v>
      </c>
      <c r="Z25" s="173">
        <f t="shared" si="6"/>
        <v>1.5470890297599803E-3</v>
      </c>
      <c r="AA25" s="173" t="str">
        <f t="shared" si="6"/>
        <v/>
      </c>
      <c r="AB25" s="267">
        <f t="shared" si="6"/>
        <v>6.2347024621276477E-3</v>
      </c>
      <c r="AC25" s="161">
        <f t="shared" si="7"/>
        <v>1.3802095161980246E-2</v>
      </c>
      <c r="AD25" s="224"/>
      <c r="AE25" s="271">
        <f t="shared" si="15"/>
        <v>8</v>
      </c>
      <c r="AF25" s="4" t="s">
        <v>144</v>
      </c>
      <c r="AG25" s="273">
        <f t="shared" si="8"/>
        <v>1.3802095161980246E-2</v>
      </c>
      <c r="AH25" s="273" t="str">
        <f t="shared" si="9"/>
        <v/>
      </c>
      <c r="AI25" s="273" t="str">
        <f t="shared" si="10"/>
        <v/>
      </c>
      <c r="AJ25" s="273" t="str">
        <f t="shared" si="10"/>
        <v/>
      </c>
      <c r="AK25" s="273" t="str">
        <f t="shared" si="10"/>
        <v/>
      </c>
      <c r="AL25" s="273" t="str">
        <f t="shared" si="10"/>
        <v/>
      </c>
      <c r="AM25" s="161">
        <f t="shared" si="11"/>
        <v>1.3802095161980246E-2</v>
      </c>
    </row>
    <row r="26" spans="1:39" x14ac:dyDescent="0.35">
      <c r="A26" s="151" t="s">
        <v>159</v>
      </c>
      <c r="B26" s="151" t="s">
        <v>159</v>
      </c>
      <c r="C26" s="152" t="s">
        <v>31747</v>
      </c>
      <c r="D26" s="152">
        <v>627253.02943999995</v>
      </c>
      <c r="E26" s="152">
        <v>6</v>
      </c>
      <c r="F26" s="279">
        <v>2.2058823529411766E-2</v>
      </c>
      <c r="G26" s="158">
        <f t="shared" si="12"/>
        <v>7.9456310654772086E-3</v>
      </c>
      <c r="H26" s="148" t="s">
        <v>32188</v>
      </c>
      <c r="I26" s="148" t="s">
        <v>32184</v>
      </c>
      <c r="J26" s="148" t="s">
        <v>925</v>
      </c>
      <c r="K26" s="4" t="s">
        <v>32069</v>
      </c>
      <c r="L26" s="317" t="s">
        <v>36294</v>
      </c>
      <c r="M26" s="271">
        <f t="shared" si="13"/>
        <v>9</v>
      </c>
      <c r="N26" s="4" t="s">
        <v>141</v>
      </c>
      <c r="O26" s="266" t="str">
        <f t="shared" si="2"/>
        <v/>
      </c>
      <c r="P26" s="173">
        <f t="shared" si="3"/>
        <v>1.8586109173785146E-3</v>
      </c>
      <c r="Q26" s="173">
        <f t="shared" si="3"/>
        <v>6.892143604336667E-4</v>
      </c>
      <c r="R26" s="173">
        <f t="shared" si="3"/>
        <v>1.1760583072921108E-2</v>
      </c>
      <c r="S26" s="267" t="str">
        <f t="shared" si="3"/>
        <v/>
      </c>
      <c r="T26" s="161">
        <f t="shared" si="4"/>
        <v>1.430840835073329E-2</v>
      </c>
      <c r="U26" s="224"/>
      <c r="V26" s="271">
        <f t="shared" si="14"/>
        <v>9</v>
      </c>
      <c r="W26" s="4" t="s">
        <v>141</v>
      </c>
      <c r="X26" s="266" t="str">
        <f t="shared" si="5"/>
        <v/>
      </c>
      <c r="Y26" s="173">
        <f t="shared" si="6"/>
        <v>1.1760583072921108E-2</v>
      </c>
      <c r="Z26" s="173">
        <f t="shared" si="6"/>
        <v>2.5478252778121813E-3</v>
      </c>
      <c r="AA26" s="173" t="str">
        <f t="shared" si="6"/>
        <v/>
      </c>
      <c r="AB26" s="267" t="str">
        <f t="shared" si="6"/>
        <v/>
      </c>
      <c r="AC26" s="161">
        <f t="shared" si="7"/>
        <v>1.430840835073329E-2</v>
      </c>
      <c r="AD26" s="224"/>
      <c r="AE26" s="271">
        <f t="shared" si="15"/>
        <v>9</v>
      </c>
      <c r="AF26" s="4" t="s">
        <v>141</v>
      </c>
      <c r="AG26" s="273" t="str">
        <f t="shared" si="8"/>
        <v/>
      </c>
      <c r="AH26" s="273" t="str">
        <f t="shared" si="9"/>
        <v/>
      </c>
      <c r="AI26" s="273">
        <f t="shared" si="10"/>
        <v>1.8586109173785146E-3</v>
      </c>
      <c r="AJ26" s="273">
        <f t="shared" si="10"/>
        <v>1.1276911578215362E-2</v>
      </c>
      <c r="AK26" s="273">
        <f t="shared" si="10"/>
        <v>1.1728858551394131E-3</v>
      </c>
      <c r="AL26" s="273" t="str">
        <f t="shared" si="10"/>
        <v/>
      </c>
      <c r="AM26" s="161">
        <f t="shared" si="11"/>
        <v>1.430840835073329E-2</v>
      </c>
    </row>
    <row r="27" spans="1:39" x14ac:dyDescent="0.35">
      <c r="A27" s="151" t="s">
        <v>159</v>
      </c>
      <c r="B27" s="151" t="s">
        <v>159</v>
      </c>
      <c r="C27" s="152" t="s">
        <v>31752</v>
      </c>
      <c r="D27" s="152">
        <v>511916.04654999997</v>
      </c>
      <c r="E27" s="152">
        <v>3</v>
      </c>
      <c r="F27" s="279">
        <v>1.1029411764705883E-2</v>
      </c>
      <c r="G27" s="158">
        <f t="shared" si="12"/>
        <v>6.4846176127923089E-3</v>
      </c>
      <c r="H27" s="148" t="s">
        <v>32188</v>
      </c>
      <c r="I27" s="148" t="s">
        <v>32185</v>
      </c>
      <c r="J27" s="148" t="s">
        <v>925</v>
      </c>
      <c r="K27" s="4" t="s">
        <v>32075</v>
      </c>
      <c r="L27" s="317" t="s">
        <v>36294</v>
      </c>
      <c r="M27" s="271">
        <f t="shared" si="13"/>
        <v>10</v>
      </c>
      <c r="N27" s="4" t="s">
        <v>140</v>
      </c>
      <c r="O27" s="266" t="str">
        <f t="shared" si="2"/>
        <v/>
      </c>
      <c r="P27" s="173">
        <f t="shared" si="3"/>
        <v>5.601182455926574E-3</v>
      </c>
      <c r="Q27" s="173">
        <f t="shared" si="3"/>
        <v>5.5077529102424607E-3</v>
      </c>
      <c r="R27" s="173" t="str">
        <f t="shared" si="3"/>
        <v/>
      </c>
      <c r="S27" s="267" t="str">
        <f t="shared" si="3"/>
        <v/>
      </c>
      <c r="T27" s="161">
        <f t="shared" si="4"/>
        <v>1.1108935366169035E-2</v>
      </c>
      <c r="U27" s="224"/>
      <c r="V27" s="271">
        <f t="shared" si="14"/>
        <v>10</v>
      </c>
      <c r="W27" s="4" t="s">
        <v>140</v>
      </c>
      <c r="X27" s="266" t="str">
        <f t="shared" si="5"/>
        <v/>
      </c>
      <c r="Y27" s="173">
        <f t="shared" si="6"/>
        <v>1.1108935366169035E-2</v>
      </c>
      <c r="Z27" s="173" t="str">
        <f t="shared" si="6"/>
        <v/>
      </c>
      <c r="AA27" s="173" t="str">
        <f t="shared" si="6"/>
        <v/>
      </c>
      <c r="AB27" s="267" t="str">
        <f t="shared" si="6"/>
        <v/>
      </c>
      <c r="AC27" s="161">
        <f t="shared" si="7"/>
        <v>1.1108935366169035E-2</v>
      </c>
      <c r="AD27" s="224"/>
      <c r="AE27" s="271">
        <f t="shared" si="15"/>
        <v>10</v>
      </c>
      <c r="AF27" s="4" t="s">
        <v>140</v>
      </c>
      <c r="AG27" s="273" t="str">
        <f t="shared" si="8"/>
        <v/>
      </c>
      <c r="AH27" s="273" t="str">
        <f t="shared" si="9"/>
        <v/>
      </c>
      <c r="AI27" s="273" t="str">
        <f t="shared" si="10"/>
        <v/>
      </c>
      <c r="AJ27" s="273">
        <f t="shared" si="10"/>
        <v>7.3866425724525391E-3</v>
      </c>
      <c r="AK27" s="273">
        <f t="shared" si="10"/>
        <v>3.7222927937164956E-3</v>
      </c>
      <c r="AL27" s="273" t="str">
        <f t="shared" si="10"/>
        <v/>
      </c>
      <c r="AM27" s="161">
        <f t="shared" si="11"/>
        <v>1.1108935366169035E-2</v>
      </c>
    </row>
    <row r="28" spans="1:39" x14ac:dyDescent="0.35">
      <c r="A28" s="151" t="s">
        <v>159</v>
      </c>
      <c r="B28" s="151" t="s">
        <v>159</v>
      </c>
      <c r="C28" s="152" t="s">
        <v>31753</v>
      </c>
      <c r="D28" s="152">
        <v>508100.51853</v>
      </c>
      <c r="E28" s="152">
        <v>4</v>
      </c>
      <c r="F28" s="279">
        <v>1.4705882352941176E-2</v>
      </c>
      <c r="G28" s="158">
        <f t="shared" si="12"/>
        <v>6.4362849997254947E-3</v>
      </c>
      <c r="H28" s="148" t="s">
        <v>32184</v>
      </c>
      <c r="I28" s="148" t="s">
        <v>32185</v>
      </c>
      <c r="J28" s="148" t="s">
        <v>925</v>
      </c>
      <c r="K28" s="4" t="s">
        <v>32076</v>
      </c>
      <c r="L28" s="317" t="s">
        <v>36294</v>
      </c>
      <c r="M28" s="271">
        <f t="shared" si="13"/>
        <v>11</v>
      </c>
      <c r="N28" s="4" t="s">
        <v>175</v>
      </c>
      <c r="O28" s="266" t="str">
        <f t="shared" si="2"/>
        <v/>
      </c>
      <c r="P28" s="173">
        <f t="shared" si="3"/>
        <v>8.7851379822215005E-3</v>
      </c>
      <c r="Q28" s="173">
        <f t="shared" si="3"/>
        <v>1.1192494746504944E-3</v>
      </c>
      <c r="R28" s="173" t="str">
        <f t="shared" si="3"/>
        <v/>
      </c>
      <c r="S28" s="267" t="str">
        <f t="shared" si="3"/>
        <v/>
      </c>
      <c r="T28" s="161">
        <f t="shared" si="4"/>
        <v>9.9043874568719957E-3</v>
      </c>
      <c r="U28" s="224"/>
      <c r="V28" s="271">
        <f t="shared" si="14"/>
        <v>11</v>
      </c>
      <c r="W28" s="4" t="s">
        <v>175</v>
      </c>
      <c r="X28" s="266" t="str">
        <f t="shared" si="5"/>
        <v/>
      </c>
      <c r="Y28" s="173">
        <f t="shared" si="6"/>
        <v>8.7851379822215005E-3</v>
      </c>
      <c r="Z28" s="173">
        <f t="shared" si="6"/>
        <v>1.1192494746504944E-3</v>
      </c>
      <c r="AA28" s="173" t="str">
        <f t="shared" si="6"/>
        <v/>
      </c>
      <c r="AB28" s="267" t="str">
        <f t="shared" si="6"/>
        <v/>
      </c>
      <c r="AC28" s="161">
        <f t="shared" si="7"/>
        <v>9.9043874568719957E-3</v>
      </c>
      <c r="AD28" s="224"/>
      <c r="AE28" s="271">
        <f t="shared" si="15"/>
        <v>11</v>
      </c>
      <c r="AF28" s="4" t="s">
        <v>175</v>
      </c>
      <c r="AG28" s="273" t="str">
        <f t="shared" si="8"/>
        <v/>
      </c>
      <c r="AH28" s="273" t="str">
        <f t="shared" si="9"/>
        <v/>
      </c>
      <c r="AI28" s="273" t="str">
        <f t="shared" si="10"/>
        <v/>
      </c>
      <c r="AJ28" s="273">
        <f t="shared" si="10"/>
        <v>7.7613415657377287E-4</v>
      </c>
      <c r="AK28" s="273">
        <f t="shared" si="10"/>
        <v>9.1282533002982214E-3</v>
      </c>
      <c r="AL28" s="273" t="str">
        <f t="shared" si="10"/>
        <v/>
      </c>
      <c r="AM28" s="161">
        <f t="shared" si="11"/>
        <v>9.904387456871994E-3</v>
      </c>
    </row>
    <row r="29" spans="1:39" x14ac:dyDescent="0.35">
      <c r="A29" s="151" t="s">
        <v>144</v>
      </c>
      <c r="B29" s="151" t="s">
        <v>144</v>
      </c>
      <c r="C29" s="152" t="s">
        <v>144</v>
      </c>
      <c r="D29" s="152">
        <v>492186.96096</v>
      </c>
      <c r="E29" s="152">
        <v>2</v>
      </c>
      <c r="F29" s="279">
        <v>7.3529411764705881E-3</v>
      </c>
      <c r="G29" s="158">
        <f t="shared" si="12"/>
        <v>6.2347024621276477E-3</v>
      </c>
      <c r="H29" s="148" t="s">
        <v>32187</v>
      </c>
      <c r="I29" s="148" t="s">
        <v>32186</v>
      </c>
      <c r="J29" s="148" t="s">
        <v>925</v>
      </c>
      <c r="K29" s="4" t="s">
        <v>31976</v>
      </c>
      <c r="L29" s="317" t="s">
        <v>36294</v>
      </c>
      <c r="M29" s="271">
        <f t="shared" si="13"/>
        <v>12</v>
      </c>
      <c r="N29" s="4" t="s">
        <v>173</v>
      </c>
      <c r="O29" s="266" t="str">
        <f t="shared" si="2"/>
        <v/>
      </c>
      <c r="P29" s="173">
        <f t="shared" si="3"/>
        <v>4.2320120301070751E-3</v>
      </c>
      <c r="Q29" s="173">
        <f t="shared" si="3"/>
        <v>4.3775874921716217E-3</v>
      </c>
      <c r="R29" s="173" t="str">
        <f t="shared" si="3"/>
        <v/>
      </c>
      <c r="S29" s="267" t="str">
        <f t="shared" si="3"/>
        <v/>
      </c>
      <c r="T29" s="161">
        <f t="shared" si="4"/>
        <v>8.6095995222786968E-3</v>
      </c>
      <c r="U29" s="224"/>
      <c r="V29" s="271">
        <f t="shared" si="14"/>
        <v>12</v>
      </c>
      <c r="W29" s="4" t="s">
        <v>173</v>
      </c>
      <c r="X29" s="266">
        <f t="shared" si="5"/>
        <v>4.2320120301070751E-3</v>
      </c>
      <c r="Y29" s="173">
        <f t="shared" si="6"/>
        <v>2.9064239356755483E-3</v>
      </c>
      <c r="Z29" s="173" t="str">
        <f t="shared" si="6"/>
        <v/>
      </c>
      <c r="AA29" s="173">
        <f t="shared" si="6"/>
        <v>1.4711635564960731E-3</v>
      </c>
      <c r="AB29" s="267" t="str">
        <f t="shared" si="6"/>
        <v/>
      </c>
      <c r="AC29" s="161">
        <f t="shared" si="7"/>
        <v>8.6095995222786968E-3</v>
      </c>
      <c r="AD29" s="224"/>
      <c r="AE29" s="271">
        <f t="shared" si="15"/>
        <v>12</v>
      </c>
      <c r="AF29" s="4" t="s">
        <v>173</v>
      </c>
      <c r="AG29" s="273">
        <f t="shared" si="8"/>
        <v>1.4711635564960731E-3</v>
      </c>
      <c r="AH29" s="273" t="str">
        <f t="shared" si="9"/>
        <v/>
      </c>
      <c r="AI29" s="273">
        <f t="shared" si="10"/>
        <v>2.9064239356755483E-3</v>
      </c>
      <c r="AJ29" s="273">
        <f t="shared" si="10"/>
        <v>4.2320120301070751E-3</v>
      </c>
      <c r="AK29" s="273" t="str">
        <f t="shared" si="10"/>
        <v/>
      </c>
      <c r="AL29" s="273" t="str">
        <f t="shared" si="10"/>
        <v/>
      </c>
      <c r="AM29" s="161">
        <f t="shared" si="11"/>
        <v>8.6095995222786968E-3</v>
      </c>
    </row>
    <row r="30" spans="1:39" x14ac:dyDescent="0.35">
      <c r="A30" s="4" t="s">
        <v>148</v>
      </c>
      <c r="B30" s="4" t="s">
        <v>31781</v>
      </c>
      <c r="C30" s="150" t="s">
        <v>31783</v>
      </c>
      <c r="D30" s="316">
        <v>514106.09443000006</v>
      </c>
      <c r="E30" s="150">
        <v>2</v>
      </c>
      <c r="F30" s="202">
        <v>7.3529411764705881E-3</v>
      </c>
      <c r="G30" s="159">
        <f t="shared" si="12"/>
        <v>6.512359706737629E-3</v>
      </c>
      <c r="H30" s="148" t="s">
        <v>32184</v>
      </c>
      <c r="I30" s="148" t="s">
        <v>32188</v>
      </c>
      <c r="J30" s="148" t="s">
        <v>32185</v>
      </c>
      <c r="K30" s="4" t="s">
        <v>32106</v>
      </c>
      <c r="M30" s="271">
        <f t="shared" si="13"/>
        <v>13</v>
      </c>
      <c r="N30" s="4" t="s">
        <v>148</v>
      </c>
      <c r="O30" s="266" t="str">
        <f t="shared" si="2"/>
        <v/>
      </c>
      <c r="P30" s="173">
        <f t="shared" si="3"/>
        <v>6.512359706737629E-3</v>
      </c>
      <c r="Q30" s="173">
        <f t="shared" si="3"/>
        <v>1.5524485357839898E-3</v>
      </c>
      <c r="R30" s="173" t="str">
        <f t="shared" si="3"/>
        <v/>
      </c>
      <c r="S30" s="267" t="str">
        <f t="shared" si="3"/>
        <v/>
      </c>
      <c r="T30" s="161">
        <f t="shared" si="4"/>
        <v>8.0648082425216188E-3</v>
      </c>
      <c r="U30" s="224"/>
      <c r="V30" s="271">
        <f t="shared" si="14"/>
        <v>13</v>
      </c>
      <c r="W30" s="4" t="s">
        <v>148</v>
      </c>
      <c r="X30" s="266" t="str">
        <f t="shared" si="5"/>
        <v/>
      </c>
      <c r="Y30" s="173" t="str">
        <f t="shared" si="6"/>
        <v/>
      </c>
      <c r="Z30" s="173">
        <f t="shared" si="6"/>
        <v>8.0648082425216188E-3</v>
      </c>
      <c r="AA30" s="173" t="str">
        <f t="shared" si="6"/>
        <v/>
      </c>
      <c r="AB30" s="267" t="str">
        <f t="shared" si="6"/>
        <v/>
      </c>
      <c r="AC30" s="161">
        <f t="shared" si="7"/>
        <v>8.0648082425216188E-3</v>
      </c>
      <c r="AD30" s="224"/>
      <c r="AE30" s="271">
        <f t="shared" si="15"/>
        <v>13</v>
      </c>
      <c r="AF30" s="4" t="s">
        <v>148</v>
      </c>
      <c r="AG30" s="273" t="str">
        <f t="shared" si="8"/>
        <v/>
      </c>
      <c r="AH30" s="273" t="str">
        <f t="shared" si="9"/>
        <v/>
      </c>
      <c r="AI30" s="273" t="str">
        <f t="shared" si="10"/>
        <v/>
      </c>
      <c r="AJ30" s="273" t="str">
        <f t="shared" si="10"/>
        <v/>
      </c>
      <c r="AK30" s="273">
        <f t="shared" si="10"/>
        <v>8.0648082425216188E-3</v>
      </c>
      <c r="AL30" s="273" t="str">
        <f t="shared" si="10"/>
        <v/>
      </c>
      <c r="AM30" s="161">
        <f t="shared" si="11"/>
        <v>8.0648082425216188E-3</v>
      </c>
    </row>
    <row r="31" spans="1:39" x14ac:dyDescent="0.35">
      <c r="A31" s="151" t="s">
        <v>144</v>
      </c>
      <c r="B31" s="151" t="s">
        <v>31654</v>
      </c>
      <c r="C31" s="152" t="s">
        <v>31657</v>
      </c>
      <c r="D31" s="152">
        <v>475261.64807999996</v>
      </c>
      <c r="E31" s="152">
        <v>1</v>
      </c>
      <c r="F31" s="279">
        <v>3.6764705882352941E-3</v>
      </c>
      <c r="G31" s="158">
        <f t="shared" si="12"/>
        <v>6.0203036700926171E-3</v>
      </c>
      <c r="H31" s="148" t="s">
        <v>32184</v>
      </c>
      <c r="I31" s="148" t="s">
        <v>32184</v>
      </c>
      <c r="J31" s="148" t="s">
        <v>925</v>
      </c>
      <c r="K31" s="4" t="s">
        <v>31975</v>
      </c>
      <c r="L31" s="317" t="s">
        <v>36294</v>
      </c>
      <c r="M31" s="271">
        <f t="shared" si="13"/>
        <v>14</v>
      </c>
      <c r="N31" s="4" t="s">
        <v>153</v>
      </c>
      <c r="O31" s="266" t="str">
        <f t="shared" si="2"/>
        <v/>
      </c>
      <c r="P31" s="173" t="str">
        <f t="shared" si="3"/>
        <v/>
      </c>
      <c r="Q31" s="173">
        <f t="shared" si="3"/>
        <v>1.6249594523741282E-3</v>
      </c>
      <c r="R31" s="173" t="str">
        <f t="shared" si="3"/>
        <v/>
      </c>
      <c r="S31" s="267">
        <f t="shared" si="3"/>
        <v>5.0067578455746222E-3</v>
      </c>
      <c r="T31" s="161">
        <f t="shared" si="4"/>
        <v>6.6317172979487504E-3</v>
      </c>
      <c r="U31" s="224"/>
      <c r="V31" s="271">
        <f t="shared" si="14"/>
        <v>14</v>
      </c>
      <c r="W31" s="4" t="s">
        <v>153</v>
      </c>
      <c r="X31" s="266" t="str">
        <f t="shared" si="5"/>
        <v/>
      </c>
      <c r="Y31" s="173">
        <f t="shared" si="6"/>
        <v>1.6249594523741282E-3</v>
      </c>
      <c r="Z31" s="173">
        <f t="shared" si="6"/>
        <v>5.0067578455746222E-3</v>
      </c>
      <c r="AA31" s="173" t="str">
        <f t="shared" si="6"/>
        <v/>
      </c>
      <c r="AB31" s="267" t="str">
        <f t="shared" si="6"/>
        <v/>
      </c>
      <c r="AC31" s="161">
        <f t="shared" si="7"/>
        <v>6.6317172979487504E-3</v>
      </c>
      <c r="AD31" s="224"/>
      <c r="AE31" s="271">
        <f t="shared" si="15"/>
        <v>14</v>
      </c>
      <c r="AF31" s="4" t="s">
        <v>153</v>
      </c>
      <c r="AG31" s="273" t="str">
        <f t="shared" si="8"/>
        <v/>
      </c>
      <c r="AH31" s="273" t="str">
        <f t="shared" si="9"/>
        <v/>
      </c>
      <c r="AI31" s="273">
        <f t="shared" si="10"/>
        <v>5.0067578455746222E-3</v>
      </c>
      <c r="AJ31" s="273">
        <f t="shared" si="10"/>
        <v>1.6249594523741282E-3</v>
      </c>
      <c r="AK31" s="273" t="str">
        <f t="shared" si="10"/>
        <v/>
      </c>
      <c r="AL31" s="273" t="str">
        <f t="shared" si="10"/>
        <v/>
      </c>
      <c r="AM31" s="161">
        <f t="shared" si="11"/>
        <v>6.6317172979487504E-3</v>
      </c>
    </row>
    <row r="32" spans="1:39" x14ac:dyDescent="0.35">
      <c r="A32" s="151" t="s">
        <v>159</v>
      </c>
      <c r="B32" s="151" t="s">
        <v>159</v>
      </c>
      <c r="C32" s="152" t="s">
        <v>31771</v>
      </c>
      <c r="D32" s="152">
        <v>442520.30667000002</v>
      </c>
      <c r="E32" s="152">
        <v>2</v>
      </c>
      <c r="F32" s="279">
        <v>7.3529411764705881E-3</v>
      </c>
      <c r="G32" s="158">
        <f t="shared" si="12"/>
        <v>5.6055577745407871E-3</v>
      </c>
      <c r="H32" s="148" t="s">
        <v>32184</v>
      </c>
      <c r="I32" s="148" t="s">
        <v>32186</v>
      </c>
      <c r="J32" s="148" t="s">
        <v>925</v>
      </c>
      <c r="K32" s="4" t="s">
        <v>32095</v>
      </c>
      <c r="L32" s="317" t="s">
        <v>36294</v>
      </c>
      <c r="M32" s="271">
        <f t="shared" si="13"/>
        <v>15</v>
      </c>
      <c r="N32" s="4" t="s">
        <v>156</v>
      </c>
      <c r="O32" s="266">
        <f t="shared" si="2"/>
        <v>1.1737022326449732E-3</v>
      </c>
      <c r="P32" s="173">
        <f t="shared" si="3"/>
        <v>3.1094743758255171E-3</v>
      </c>
      <c r="Q32" s="173" t="str">
        <f t="shared" si="3"/>
        <v/>
      </c>
      <c r="R32" s="173" t="str">
        <f t="shared" si="3"/>
        <v/>
      </c>
      <c r="S32" s="267" t="str">
        <f t="shared" si="3"/>
        <v/>
      </c>
      <c r="T32" s="161">
        <f t="shared" si="4"/>
        <v>4.2831766084704907E-3</v>
      </c>
      <c r="U32" s="224"/>
      <c r="V32" s="271">
        <f t="shared" si="14"/>
        <v>15</v>
      </c>
      <c r="W32" s="4" t="s">
        <v>156</v>
      </c>
      <c r="X32" s="266" t="str">
        <f t="shared" si="5"/>
        <v/>
      </c>
      <c r="Y32" s="173">
        <f t="shared" si="6"/>
        <v>3.1094743758255171E-3</v>
      </c>
      <c r="Z32" s="173" t="str">
        <f t="shared" si="6"/>
        <v/>
      </c>
      <c r="AA32" s="173" t="str">
        <f t="shared" si="6"/>
        <v/>
      </c>
      <c r="AB32" s="267">
        <f t="shared" si="6"/>
        <v>1.1737022326449732E-3</v>
      </c>
      <c r="AC32" s="161">
        <f t="shared" si="7"/>
        <v>4.2831766084704907E-3</v>
      </c>
      <c r="AD32" s="224"/>
      <c r="AE32" s="271">
        <f t="shared" si="15"/>
        <v>15</v>
      </c>
      <c r="AF32" s="4" t="s">
        <v>156</v>
      </c>
      <c r="AG32" s="273" t="str">
        <f t="shared" si="8"/>
        <v/>
      </c>
      <c r="AH32" s="273" t="str">
        <f t="shared" si="9"/>
        <v/>
      </c>
      <c r="AI32" s="273" t="str">
        <f t="shared" si="10"/>
        <v/>
      </c>
      <c r="AJ32" s="273" t="str">
        <f t="shared" si="10"/>
        <v/>
      </c>
      <c r="AK32" s="273">
        <f t="shared" si="10"/>
        <v>4.2831766084704907E-3</v>
      </c>
      <c r="AL32" s="273" t="str">
        <f t="shared" si="10"/>
        <v/>
      </c>
      <c r="AM32" s="161">
        <f t="shared" si="11"/>
        <v>4.2831766084704907E-3</v>
      </c>
    </row>
    <row r="33" spans="1:39" x14ac:dyDescent="0.35">
      <c r="A33" s="151" t="s">
        <v>159</v>
      </c>
      <c r="B33" s="151" t="s">
        <v>159</v>
      </c>
      <c r="C33" s="152" t="s">
        <v>31769</v>
      </c>
      <c r="D33" s="152">
        <v>433655.89954999997</v>
      </c>
      <c r="E33" s="152">
        <v>3</v>
      </c>
      <c r="F33" s="279">
        <v>1.1029411764705883E-2</v>
      </c>
      <c r="G33" s="158">
        <f t="shared" si="12"/>
        <v>5.4932692637103316E-3</v>
      </c>
      <c r="H33" s="148" t="s">
        <v>32184</v>
      </c>
      <c r="I33" s="148" t="s">
        <v>32185</v>
      </c>
      <c r="J33" s="148" t="s">
        <v>925</v>
      </c>
      <c r="K33" s="4" t="s">
        <v>32092</v>
      </c>
      <c r="L33" s="317" t="s">
        <v>36294</v>
      </c>
      <c r="M33" s="271">
        <f t="shared" si="13"/>
        <v>16</v>
      </c>
      <c r="N33" s="4" t="s">
        <v>170</v>
      </c>
      <c r="O33" s="266" t="str">
        <f t="shared" si="2"/>
        <v/>
      </c>
      <c r="P33" s="173" t="str">
        <f t="shared" si="3"/>
        <v/>
      </c>
      <c r="Q33" s="173">
        <f t="shared" si="3"/>
        <v>5.8742322610432374E-3</v>
      </c>
      <c r="R33" s="173" t="str">
        <f t="shared" si="3"/>
        <v/>
      </c>
      <c r="S33" s="267" t="str">
        <f t="shared" si="3"/>
        <v/>
      </c>
      <c r="T33" s="161">
        <f t="shared" si="4"/>
        <v>5.8742322610432374E-3</v>
      </c>
      <c r="U33" s="224"/>
      <c r="V33" s="271">
        <f t="shared" si="14"/>
        <v>16</v>
      </c>
      <c r="W33" s="4" t="s">
        <v>170</v>
      </c>
      <c r="X33" s="266" t="str">
        <f t="shared" si="5"/>
        <v/>
      </c>
      <c r="Y33" s="173">
        <f t="shared" si="6"/>
        <v>5.8742322610432374E-3</v>
      </c>
      <c r="Z33" s="173" t="str">
        <f t="shared" si="6"/>
        <v/>
      </c>
      <c r="AA33" s="173" t="str">
        <f t="shared" si="6"/>
        <v/>
      </c>
      <c r="AB33" s="267" t="str">
        <f t="shared" si="6"/>
        <v/>
      </c>
      <c r="AC33" s="161">
        <f t="shared" si="7"/>
        <v>5.8742322610432374E-3</v>
      </c>
      <c r="AD33" s="224"/>
      <c r="AE33" s="271">
        <f t="shared" si="15"/>
        <v>16</v>
      </c>
      <c r="AF33" s="4" t="s">
        <v>170</v>
      </c>
      <c r="AG33" s="273" t="str">
        <f t="shared" si="8"/>
        <v/>
      </c>
      <c r="AH33" s="273" t="str">
        <f t="shared" si="9"/>
        <v/>
      </c>
      <c r="AI33" s="273">
        <f t="shared" si="10"/>
        <v>4.5011756598362261E-3</v>
      </c>
      <c r="AJ33" s="273" t="str">
        <f t="shared" si="10"/>
        <v/>
      </c>
      <c r="AK33" s="273">
        <f t="shared" si="10"/>
        <v>1.3730566012070109E-3</v>
      </c>
      <c r="AL33" s="273" t="str">
        <f t="shared" si="10"/>
        <v/>
      </c>
      <c r="AM33" s="161">
        <f t="shared" si="11"/>
        <v>5.8742322610432374E-3</v>
      </c>
    </row>
    <row r="34" spans="1:39" x14ac:dyDescent="0.35">
      <c r="A34" s="4" t="s">
        <v>140</v>
      </c>
      <c r="B34" s="4" t="s">
        <v>140</v>
      </c>
      <c r="C34" s="150" t="s">
        <v>140</v>
      </c>
      <c r="D34" s="316">
        <v>442174.90529999998</v>
      </c>
      <c r="E34" s="150">
        <v>2</v>
      </c>
      <c r="F34" s="202">
        <v>7.3529411764705881E-3</v>
      </c>
      <c r="G34" s="159">
        <f t="shared" si="12"/>
        <v>5.601182455926574E-3</v>
      </c>
      <c r="H34" s="148" t="s">
        <v>32184</v>
      </c>
      <c r="I34" s="148" t="s">
        <v>32184</v>
      </c>
      <c r="J34" s="148" t="s">
        <v>32188</v>
      </c>
      <c r="K34" s="4" t="s">
        <v>31918</v>
      </c>
      <c r="L34" s="317"/>
      <c r="M34" s="271">
        <f t="shared" si="13"/>
        <v>17</v>
      </c>
      <c r="N34" s="4" t="s">
        <v>154</v>
      </c>
      <c r="O34" s="266" t="str">
        <f t="shared" si="2"/>
        <v/>
      </c>
      <c r="P34" s="173" t="str">
        <f t="shared" si="3"/>
        <v/>
      </c>
      <c r="Q34" s="173">
        <f t="shared" si="3"/>
        <v>4.1842961462811544E-3</v>
      </c>
      <c r="R34" s="173" t="str">
        <f t="shared" si="3"/>
        <v/>
      </c>
      <c r="S34" s="267" t="str">
        <f t="shared" si="3"/>
        <v/>
      </c>
      <c r="T34" s="161">
        <f t="shared" si="4"/>
        <v>4.1842961462811544E-3</v>
      </c>
      <c r="U34" s="224"/>
      <c r="V34" s="271">
        <f t="shared" si="14"/>
        <v>17</v>
      </c>
      <c r="W34" s="4" t="s">
        <v>154</v>
      </c>
      <c r="X34" s="266" t="str">
        <f t="shared" si="5"/>
        <v/>
      </c>
      <c r="Y34" s="173" t="str">
        <f t="shared" si="6"/>
        <v/>
      </c>
      <c r="Z34" s="173">
        <f t="shared" si="6"/>
        <v>4.1842961462811544E-3</v>
      </c>
      <c r="AA34" s="173" t="str">
        <f t="shared" si="6"/>
        <v/>
      </c>
      <c r="AB34" s="267" t="str">
        <f t="shared" si="6"/>
        <v/>
      </c>
      <c r="AC34" s="161">
        <f t="shared" si="7"/>
        <v>4.1842961462811544E-3</v>
      </c>
      <c r="AD34" s="224"/>
      <c r="AE34" s="271">
        <f t="shared" si="15"/>
        <v>17</v>
      </c>
      <c r="AF34" s="4" t="s">
        <v>154</v>
      </c>
      <c r="AG34" s="273">
        <f t="shared" si="8"/>
        <v>4.1842961462811544E-3</v>
      </c>
      <c r="AH34" s="273" t="str">
        <f t="shared" si="9"/>
        <v/>
      </c>
      <c r="AI34" s="273" t="str">
        <f t="shared" si="10"/>
        <v/>
      </c>
      <c r="AJ34" s="273" t="str">
        <f t="shared" si="10"/>
        <v/>
      </c>
      <c r="AK34" s="273" t="str">
        <f t="shared" si="10"/>
        <v/>
      </c>
      <c r="AL34" s="273" t="str">
        <f t="shared" si="10"/>
        <v/>
      </c>
      <c r="AM34" s="161">
        <f t="shared" si="11"/>
        <v>4.1842961462811544E-3</v>
      </c>
    </row>
    <row r="35" spans="1:39" x14ac:dyDescent="0.35">
      <c r="A35" s="151" t="s">
        <v>138</v>
      </c>
      <c r="B35" s="151" t="s">
        <v>138</v>
      </c>
      <c r="C35" s="152" t="s">
        <v>31554</v>
      </c>
      <c r="D35" s="152">
        <v>403129.47868999996</v>
      </c>
      <c r="E35" s="152">
        <v>2</v>
      </c>
      <c r="F35" s="279">
        <v>7.3529411764705881E-3</v>
      </c>
      <c r="G35" s="158">
        <f t="shared" si="12"/>
        <v>5.1065805328171648E-3</v>
      </c>
      <c r="H35" s="148" t="s">
        <v>32187</v>
      </c>
      <c r="I35" s="148" t="s">
        <v>32185</v>
      </c>
      <c r="J35" s="148" t="s">
        <v>925</v>
      </c>
      <c r="K35" s="4" t="s">
        <v>31900</v>
      </c>
      <c r="L35" s="317" t="s">
        <v>36294</v>
      </c>
      <c r="M35" s="271">
        <f t="shared" si="13"/>
        <v>18</v>
      </c>
      <c r="N35" s="4" t="s">
        <v>174</v>
      </c>
      <c r="O35" s="266" t="str">
        <f t="shared" ref="O35:O42" si="16">+IF(SUMIFS($G$3:$G$111,$A$3:$A$111,$N35,$H$3:$H$111,O$17)=0,"",SUMIFS($G$3:$G$111,$A$3:$A$111,$N35,$H$3:$H$111,O$17))</f>
        <v/>
      </c>
      <c r="P35" s="173" t="str">
        <f t="shared" si="3"/>
        <v/>
      </c>
      <c r="Q35" s="173">
        <f t="shared" si="3"/>
        <v>1.3959423595404591E-3</v>
      </c>
      <c r="R35" s="173">
        <f t="shared" si="3"/>
        <v>7.6372711301750623E-4</v>
      </c>
      <c r="S35" s="267" t="str">
        <f t="shared" si="3"/>
        <v/>
      </c>
      <c r="T35" s="161">
        <f t="shared" si="4"/>
        <v>2.1596694725579653E-3</v>
      </c>
      <c r="U35" s="224"/>
      <c r="V35" s="271">
        <f t="shared" si="14"/>
        <v>18</v>
      </c>
      <c r="W35" s="4" t="s">
        <v>174</v>
      </c>
      <c r="X35" s="266" t="str">
        <f t="shared" ref="X35:X42" si="17">+IF(SUMIFS($G$3:$G$111,$A$3:$A$111,$W35,$I$3:$I$111,X$17)=0,"",SUMIFS($G$3:$G$111,$A$3:$A$111,$W35,$I$3:$I$111,X$17))</f>
        <v/>
      </c>
      <c r="Y35" s="173">
        <f t="shared" si="6"/>
        <v>7.6372711301750623E-4</v>
      </c>
      <c r="Z35" s="173">
        <f t="shared" si="6"/>
        <v>1.3959423595404591E-3</v>
      </c>
      <c r="AA35" s="173" t="str">
        <f t="shared" si="6"/>
        <v/>
      </c>
      <c r="AB35" s="267" t="str">
        <f t="shared" si="6"/>
        <v/>
      </c>
      <c r="AC35" s="161">
        <f t="shared" si="7"/>
        <v>2.1596694725579653E-3</v>
      </c>
      <c r="AD35" s="224"/>
      <c r="AE35" s="271">
        <f t="shared" si="15"/>
        <v>18</v>
      </c>
      <c r="AF35" s="4" t="s">
        <v>174</v>
      </c>
      <c r="AG35" s="273" t="str">
        <f t="shared" si="8"/>
        <v/>
      </c>
      <c r="AH35" s="273" t="str">
        <f t="shared" ref="AH35:AH42" si="18">+IF(SUMIFS($G$3:$G$111,$A$3:$A$111,$AF35,$J$3:$J$111,AH$17)=0,"",SUMIFS($G$3:$G$111,$A$3:$A$111,$AF35,$J$3:$J$111,AH$17))</f>
        <v/>
      </c>
      <c r="AI35" s="273" t="str">
        <f t="shared" si="10"/>
        <v/>
      </c>
      <c r="AJ35" s="273">
        <f t="shared" si="10"/>
        <v>2.1596694725579653E-3</v>
      </c>
      <c r="AK35" s="273" t="str">
        <f t="shared" si="10"/>
        <v/>
      </c>
      <c r="AL35" s="273" t="str">
        <f t="shared" si="10"/>
        <v/>
      </c>
      <c r="AM35" s="161">
        <f t="shared" si="11"/>
        <v>2.1596694725579653E-3</v>
      </c>
    </row>
    <row r="36" spans="1:39" x14ac:dyDescent="0.35">
      <c r="A36" s="151" t="s">
        <v>158</v>
      </c>
      <c r="B36" s="152" t="s">
        <v>158</v>
      </c>
      <c r="C36" s="152" t="s">
        <v>31533</v>
      </c>
      <c r="D36" s="152">
        <v>393988.03869999998</v>
      </c>
      <c r="E36" s="152">
        <v>1</v>
      </c>
      <c r="F36" s="279">
        <v>3.6764705882352941E-3</v>
      </c>
      <c r="G36" s="158">
        <f t="shared" si="12"/>
        <v>4.9907827508079072E-3</v>
      </c>
      <c r="H36" s="148" t="s">
        <v>32184</v>
      </c>
      <c r="I36" s="148" t="s">
        <v>32186</v>
      </c>
      <c r="J36" s="148" t="s">
        <v>925</v>
      </c>
      <c r="K36" s="4" t="s">
        <v>31941</v>
      </c>
      <c r="L36" s="317" t="s">
        <v>36294</v>
      </c>
      <c r="M36" s="271">
        <f t="shared" si="13"/>
        <v>19</v>
      </c>
      <c r="N36" s="4" t="s">
        <v>139</v>
      </c>
      <c r="O36" s="266" t="str">
        <f t="shared" si="16"/>
        <v/>
      </c>
      <c r="P36" s="173" t="str">
        <f t="shared" si="3"/>
        <v/>
      </c>
      <c r="Q36" s="173">
        <f t="shared" si="3"/>
        <v>1.7472748935448213E-3</v>
      </c>
      <c r="R36" s="173" t="str">
        <f t="shared" si="3"/>
        <v/>
      </c>
      <c r="S36" s="267" t="str">
        <f t="shared" si="3"/>
        <v/>
      </c>
      <c r="T36" s="161">
        <f t="shared" si="4"/>
        <v>1.7472748935448213E-3</v>
      </c>
      <c r="U36" s="224"/>
      <c r="V36" s="271">
        <f t="shared" si="14"/>
        <v>19</v>
      </c>
      <c r="W36" s="4" t="s">
        <v>139</v>
      </c>
      <c r="X36" s="266" t="str">
        <f t="shared" si="17"/>
        <v/>
      </c>
      <c r="Y36" s="173">
        <f t="shared" si="6"/>
        <v>1.7472748935448213E-3</v>
      </c>
      <c r="Z36" s="173" t="str">
        <f t="shared" si="6"/>
        <v/>
      </c>
      <c r="AA36" s="173" t="str">
        <f t="shared" si="6"/>
        <v/>
      </c>
      <c r="AB36" s="267" t="str">
        <f t="shared" si="6"/>
        <v/>
      </c>
      <c r="AC36" s="161">
        <f t="shared" si="7"/>
        <v>1.7472748935448213E-3</v>
      </c>
      <c r="AD36" s="224"/>
      <c r="AE36" s="271">
        <f t="shared" si="15"/>
        <v>19</v>
      </c>
      <c r="AF36" s="4" t="s">
        <v>139</v>
      </c>
      <c r="AG36" s="273" t="str">
        <f t="shared" si="8"/>
        <v/>
      </c>
      <c r="AH36" s="273" t="str">
        <f t="shared" si="18"/>
        <v/>
      </c>
      <c r="AI36" s="273">
        <f t="shared" si="10"/>
        <v>1.7472748935448213E-3</v>
      </c>
      <c r="AJ36" s="273" t="str">
        <f t="shared" si="10"/>
        <v/>
      </c>
      <c r="AK36" s="273" t="str">
        <f t="shared" si="10"/>
        <v/>
      </c>
      <c r="AL36" s="273" t="str">
        <f t="shared" si="10"/>
        <v/>
      </c>
      <c r="AM36" s="161">
        <f t="shared" si="11"/>
        <v>1.7472748935448213E-3</v>
      </c>
    </row>
    <row r="37" spans="1:39" x14ac:dyDescent="0.35">
      <c r="A37" s="4" t="s">
        <v>175</v>
      </c>
      <c r="B37" s="4" t="s">
        <v>175</v>
      </c>
      <c r="C37" s="150" t="s">
        <v>31847</v>
      </c>
      <c r="D37" s="316">
        <v>430595.22064000001</v>
      </c>
      <c r="E37" s="150">
        <v>2</v>
      </c>
      <c r="F37" s="202">
        <v>7.3529411764705881E-3</v>
      </c>
      <c r="G37" s="159">
        <f t="shared" si="12"/>
        <v>5.4544985853917935E-3</v>
      </c>
      <c r="H37" s="148" t="s">
        <v>32184</v>
      </c>
      <c r="I37" s="148" t="s">
        <v>32184</v>
      </c>
      <c r="J37" s="148" t="s">
        <v>32185</v>
      </c>
      <c r="K37" s="4" t="s">
        <v>32165</v>
      </c>
      <c r="M37" s="271">
        <f t="shared" si="13"/>
        <v>20</v>
      </c>
      <c r="N37" s="4" t="s">
        <v>151</v>
      </c>
      <c r="O37" s="266" t="str">
        <f t="shared" si="16"/>
        <v/>
      </c>
      <c r="P37" s="173" t="str">
        <f t="shared" si="3"/>
        <v/>
      </c>
      <c r="Q37" s="173" t="str">
        <f t="shared" si="3"/>
        <v/>
      </c>
      <c r="R37" s="173">
        <f t="shared" si="3"/>
        <v>1.6353160805386484E-3</v>
      </c>
      <c r="S37" s="267" t="str">
        <f t="shared" si="3"/>
        <v/>
      </c>
      <c r="T37" s="161">
        <f t="shared" si="4"/>
        <v>1.6353160805386484E-3</v>
      </c>
      <c r="U37" s="224"/>
      <c r="V37" s="271">
        <f t="shared" si="14"/>
        <v>20</v>
      </c>
      <c r="W37" s="4" t="s">
        <v>151</v>
      </c>
      <c r="X37" s="266" t="str">
        <f t="shared" si="17"/>
        <v/>
      </c>
      <c r="Y37" s="173">
        <f t="shared" si="6"/>
        <v>1.6353160805386484E-3</v>
      </c>
      <c r="Z37" s="173" t="str">
        <f t="shared" si="6"/>
        <v/>
      </c>
      <c r="AA37" s="173" t="str">
        <f t="shared" si="6"/>
        <v/>
      </c>
      <c r="AB37" s="267" t="str">
        <f t="shared" si="6"/>
        <v/>
      </c>
      <c r="AC37" s="161">
        <f t="shared" si="7"/>
        <v>1.6353160805386484E-3</v>
      </c>
      <c r="AD37" s="224"/>
      <c r="AE37" s="271">
        <f t="shared" si="15"/>
        <v>20</v>
      </c>
      <c r="AF37" s="4" t="s">
        <v>151</v>
      </c>
      <c r="AG37" s="273" t="str">
        <f t="shared" si="8"/>
        <v/>
      </c>
      <c r="AH37" s="273" t="str">
        <f t="shared" si="18"/>
        <v/>
      </c>
      <c r="AI37" s="273" t="str">
        <f t="shared" si="10"/>
        <v/>
      </c>
      <c r="AJ37" s="273">
        <f t="shared" si="10"/>
        <v>1.6353160805386484E-3</v>
      </c>
      <c r="AK37" s="273" t="str">
        <f t="shared" si="10"/>
        <v/>
      </c>
      <c r="AL37" s="273" t="str">
        <f t="shared" si="10"/>
        <v/>
      </c>
      <c r="AM37" s="161">
        <f t="shared" si="11"/>
        <v>1.6353160805386484E-3</v>
      </c>
    </row>
    <row r="38" spans="1:39" x14ac:dyDescent="0.35">
      <c r="A38" s="151" t="s">
        <v>159</v>
      </c>
      <c r="B38" s="151" t="s">
        <v>159</v>
      </c>
      <c r="C38" s="152" t="s">
        <v>31776</v>
      </c>
      <c r="D38" s="152">
        <v>380248.83718999999</v>
      </c>
      <c r="E38" s="152">
        <v>2</v>
      </c>
      <c r="F38" s="279">
        <v>7.3529411764705881E-3</v>
      </c>
      <c r="G38" s="158">
        <f t="shared" si="12"/>
        <v>4.8167435334442715E-3</v>
      </c>
      <c r="H38" s="148" t="s">
        <v>32184</v>
      </c>
      <c r="I38" s="148" t="s">
        <v>32186</v>
      </c>
      <c r="J38" s="148" t="s">
        <v>925</v>
      </c>
      <c r="K38" s="4" t="s">
        <v>32100</v>
      </c>
      <c r="L38" s="317" t="s">
        <v>36294</v>
      </c>
      <c r="M38" s="271">
        <f t="shared" si="13"/>
        <v>21</v>
      </c>
      <c r="N38" s="4" t="s">
        <v>150</v>
      </c>
      <c r="O38" s="266" t="str">
        <f t="shared" si="16"/>
        <v/>
      </c>
      <c r="P38" s="173">
        <f t="shared" si="3"/>
        <v>7.2333523940098555E-4</v>
      </c>
      <c r="Q38" s="173" t="str">
        <f t="shared" si="3"/>
        <v/>
      </c>
      <c r="R38" s="173">
        <f t="shared" si="3"/>
        <v>8.6309927115707974E-4</v>
      </c>
      <c r="S38" s="267" t="str">
        <f t="shared" si="3"/>
        <v/>
      </c>
      <c r="T38" s="161">
        <f t="shared" si="4"/>
        <v>1.5864345105580653E-3</v>
      </c>
      <c r="U38" s="224"/>
      <c r="V38" s="271">
        <f t="shared" si="14"/>
        <v>21</v>
      </c>
      <c r="W38" s="4" t="s">
        <v>150</v>
      </c>
      <c r="X38" s="266" t="str">
        <f t="shared" si="17"/>
        <v/>
      </c>
      <c r="Y38" s="173">
        <f t="shared" si="6"/>
        <v>1.5864345105580653E-3</v>
      </c>
      <c r="Z38" s="173" t="str">
        <f t="shared" si="6"/>
        <v/>
      </c>
      <c r="AA38" s="173" t="str">
        <f t="shared" si="6"/>
        <v/>
      </c>
      <c r="AB38" s="267" t="str">
        <f t="shared" si="6"/>
        <v/>
      </c>
      <c r="AC38" s="161">
        <f t="shared" si="7"/>
        <v>1.5864345105580653E-3</v>
      </c>
      <c r="AD38" s="224"/>
      <c r="AE38" s="271">
        <f t="shared" si="15"/>
        <v>21</v>
      </c>
      <c r="AF38" s="4" t="s">
        <v>150</v>
      </c>
      <c r="AG38" s="273">
        <f t="shared" si="8"/>
        <v>1.5864345105580653E-3</v>
      </c>
      <c r="AH38" s="273" t="str">
        <f t="shared" si="18"/>
        <v/>
      </c>
      <c r="AI38" s="273" t="str">
        <f t="shared" si="10"/>
        <v/>
      </c>
      <c r="AJ38" s="273" t="str">
        <f t="shared" si="10"/>
        <v/>
      </c>
      <c r="AK38" s="273" t="str">
        <f t="shared" si="10"/>
        <v/>
      </c>
      <c r="AL38" s="273" t="str">
        <f t="shared" si="10"/>
        <v/>
      </c>
      <c r="AM38" s="161">
        <f t="shared" si="11"/>
        <v>1.5864345105580653E-3</v>
      </c>
    </row>
    <row r="39" spans="1:39" x14ac:dyDescent="0.35">
      <c r="A39" s="4" t="s">
        <v>156</v>
      </c>
      <c r="B39" s="4" t="s">
        <v>31855</v>
      </c>
      <c r="C39" s="150" t="s">
        <v>31857</v>
      </c>
      <c r="D39" s="316">
        <v>245471.65683000002</v>
      </c>
      <c r="E39" s="150">
        <v>2</v>
      </c>
      <c r="F39" s="202">
        <v>7.3529411764705881E-3</v>
      </c>
      <c r="G39" s="159">
        <f t="shared" si="12"/>
        <v>3.1094743758255171E-3</v>
      </c>
      <c r="H39" s="148" t="s">
        <v>32184</v>
      </c>
      <c r="I39" s="148" t="s">
        <v>32184</v>
      </c>
      <c r="J39" s="148" t="s">
        <v>32185</v>
      </c>
      <c r="K39" s="4" t="s">
        <v>32174</v>
      </c>
      <c r="M39" s="271">
        <f t="shared" si="13"/>
        <v>22</v>
      </c>
      <c r="N39" s="4" t="s">
        <v>137</v>
      </c>
      <c r="O39" s="266" t="str">
        <f t="shared" si="16"/>
        <v/>
      </c>
      <c r="P39" s="173" t="str">
        <f t="shared" si="3"/>
        <v/>
      </c>
      <c r="Q39" s="173">
        <f t="shared" si="3"/>
        <v>1.282819804057173E-3</v>
      </c>
      <c r="R39" s="173" t="str">
        <f t="shared" si="3"/>
        <v/>
      </c>
      <c r="S39" s="267" t="str">
        <f t="shared" si="3"/>
        <v/>
      </c>
      <c r="T39" s="161">
        <f t="shared" si="4"/>
        <v>1.282819804057173E-3</v>
      </c>
      <c r="U39" s="224"/>
      <c r="V39" s="271">
        <f t="shared" si="14"/>
        <v>22</v>
      </c>
      <c r="W39" s="4" t="s">
        <v>137</v>
      </c>
      <c r="X39" s="266">
        <f t="shared" si="17"/>
        <v>1.282819804057173E-3</v>
      </c>
      <c r="Y39" s="173" t="str">
        <f t="shared" si="6"/>
        <v/>
      </c>
      <c r="Z39" s="173" t="str">
        <f t="shared" si="6"/>
        <v/>
      </c>
      <c r="AA39" s="173" t="str">
        <f t="shared" si="6"/>
        <v/>
      </c>
      <c r="AB39" s="267" t="str">
        <f t="shared" si="6"/>
        <v/>
      </c>
      <c r="AC39" s="161">
        <f t="shared" si="7"/>
        <v>1.282819804057173E-3</v>
      </c>
      <c r="AD39" s="224"/>
      <c r="AE39" s="271">
        <f t="shared" si="15"/>
        <v>22</v>
      </c>
      <c r="AF39" s="4" t="s">
        <v>137</v>
      </c>
      <c r="AG39" s="273" t="str">
        <f t="shared" si="8"/>
        <v/>
      </c>
      <c r="AH39" s="273" t="str">
        <f t="shared" si="18"/>
        <v/>
      </c>
      <c r="AI39" s="273" t="str">
        <f t="shared" si="10"/>
        <v/>
      </c>
      <c r="AJ39" s="273">
        <f t="shared" si="10"/>
        <v>1.282819804057173E-3</v>
      </c>
      <c r="AK39" s="273" t="str">
        <f t="shared" si="10"/>
        <v/>
      </c>
      <c r="AL39" s="273" t="str">
        <f t="shared" si="10"/>
        <v/>
      </c>
      <c r="AM39" s="161">
        <f t="shared" si="11"/>
        <v>1.282819804057173E-3</v>
      </c>
    </row>
    <row r="40" spans="1:39" x14ac:dyDescent="0.35">
      <c r="A40" s="4" t="s">
        <v>153</v>
      </c>
      <c r="B40" s="4" t="s">
        <v>31826</v>
      </c>
      <c r="C40" s="150" t="s">
        <v>31835</v>
      </c>
      <c r="D40" s="316">
        <v>395249.16277</v>
      </c>
      <c r="E40" s="150">
        <v>2</v>
      </c>
      <c r="F40" s="202">
        <v>7.3529411764705881E-3</v>
      </c>
      <c r="G40" s="159">
        <f t="shared" si="12"/>
        <v>5.0067578455746222E-3</v>
      </c>
      <c r="H40" s="148" t="s">
        <v>32186</v>
      </c>
      <c r="I40" s="148" t="s">
        <v>32188</v>
      </c>
      <c r="J40" s="148" t="s">
        <v>32184</v>
      </c>
      <c r="K40" s="4" t="s">
        <v>32155</v>
      </c>
      <c r="M40" s="271">
        <f t="shared" si="13"/>
        <v>23</v>
      </c>
      <c r="N40" s="4" t="s">
        <v>149</v>
      </c>
      <c r="O40" s="266" t="str">
        <f t="shared" si="16"/>
        <v/>
      </c>
      <c r="P40" s="173" t="str">
        <f t="shared" si="3"/>
        <v/>
      </c>
      <c r="Q40" s="173" t="str">
        <f t="shared" si="3"/>
        <v/>
      </c>
      <c r="R40" s="173">
        <f t="shared" si="3"/>
        <v>1.2504534439496634E-3</v>
      </c>
      <c r="S40" s="267" t="str">
        <f t="shared" si="3"/>
        <v/>
      </c>
      <c r="T40" s="161">
        <f t="shared" si="4"/>
        <v>1.2504534439496634E-3</v>
      </c>
      <c r="U40" s="224"/>
      <c r="V40" s="271">
        <f t="shared" si="14"/>
        <v>23</v>
      </c>
      <c r="W40" s="4" t="s">
        <v>149</v>
      </c>
      <c r="X40" s="266" t="str">
        <f t="shared" si="17"/>
        <v/>
      </c>
      <c r="Y40" s="173" t="str">
        <f t="shared" si="6"/>
        <v/>
      </c>
      <c r="Z40" s="173">
        <f t="shared" si="6"/>
        <v>1.2504534439496634E-3</v>
      </c>
      <c r="AA40" s="173" t="str">
        <f t="shared" si="6"/>
        <v/>
      </c>
      <c r="AB40" s="267" t="str">
        <f t="shared" si="6"/>
        <v/>
      </c>
      <c r="AC40" s="161">
        <f t="shared" si="7"/>
        <v>1.2504534439496634E-3</v>
      </c>
      <c r="AD40" s="224"/>
      <c r="AE40" s="271">
        <f t="shared" si="15"/>
        <v>23</v>
      </c>
      <c r="AF40" s="4" t="s">
        <v>149</v>
      </c>
      <c r="AG40" s="273" t="str">
        <f t="shared" si="8"/>
        <v/>
      </c>
      <c r="AH40" s="273" t="str">
        <f t="shared" si="18"/>
        <v/>
      </c>
      <c r="AI40" s="273" t="str">
        <f t="shared" si="10"/>
        <v/>
      </c>
      <c r="AJ40" s="273" t="str">
        <f t="shared" si="10"/>
        <v/>
      </c>
      <c r="AK40" s="273">
        <f t="shared" si="10"/>
        <v>1.2504534439496634E-3</v>
      </c>
      <c r="AL40" s="273" t="str">
        <f t="shared" si="10"/>
        <v/>
      </c>
      <c r="AM40" s="161">
        <f t="shared" si="11"/>
        <v>1.2504534439496634E-3</v>
      </c>
    </row>
    <row r="41" spans="1:39" x14ac:dyDescent="0.35">
      <c r="A41" s="151" t="s">
        <v>159</v>
      </c>
      <c r="B41" s="151" t="s">
        <v>159</v>
      </c>
      <c r="C41" s="152" t="s">
        <v>31750</v>
      </c>
      <c r="D41" s="152">
        <v>343294.11628999998</v>
      </c>
      <c r="E41" s="152">
        <v>3</v>
      </c>
      <c r="F41" s="279">
        <v>1.1029411764705883E-2</v>
      </c>
      <c r="G41" s="158">
        <f t="shared" si="12"/>
        <v>4.3486253026543365E-3</v>
      </c>
      <c r="H41" s="148" t="s">
        <v>32188</v>
      </c>
      <c r="I41" s="148" t="s">
        <v>32186</v>
      </c>
      <c r="J41" s="148" t="s">
        <v>925</v>
      </c>
      <c r="K41" s="4" t="s">
        <v>32073</v>
      </c>
      <c r="L41" s="317" t="s">
        <v>36294</v>
      </c>
      <c r="M41" s="271">
        <f t="shared" si="13"/>
        <v>24</v>
      </c>
      <c r="N41" s="4" t="s">
        <v>155</v>
      </c>
      <c r="O41" s="266">
        <f t="shared" si="16"/>
        <v>1.2160076674487758E-3</v>
      </c>
      <c r="P41" s="173" t="str">
        <f t="shared" si="3"/>
        <v/>
      </c>
      <c r="Q41" s="173" t="str">
        <f t="shared" si="3"/>
        <v/>
      </c>
      <c r="R41" s="173" t="str">
        <f t="shared" si="3"/>
        <v/>
      </c>
      <c r="S41" s="267" t="str">
        <f t="shared" si="3"/>
        <v/>
      </c>
      <c r="T41" s="161">
        <f t="shared" si="4"/>
        <v>1.2160076674487758E-3</v>
      </c>
      <c r="U41" s="224"/>
      <c r="V41" s="271">
        <f t="shared" si="14"/>
        <v>24</v>
      </c>
      <c r="W41" s="4" t="s">
        <v>155</v>
      </c>
      <c r="X41" s="266" t="str">
        <f t="shared" si="17"/>
        <v/>
      </c>
      <c r="Y41" s="173" t="str">
        <f t="shared" si="6"/>
        <v/>
      </c>
      <c r="Z41" s="173">
        <f t="shared" si="6"/>
        <v>1.2160076674487758E-3</v>
      </c>
      <c r="AA41" s="173" t="str">
        <f t="shared" si="6"/>
        <v/>
      </c>
      <c r="AB41" s="267" t="str">
        <f t="shared" si="6"/>
        <v/>
      </c>
      <c r="AC41" s="161">
        <f t="shared" si="7"/>
        <v>1.2160076674487758E-3</v>
      </c>
      <c r="AD41" s="224"/>
      <c r="AE41" s="271">
        <f t="shared" si="15"/>
        <v>24</v>
      </c>
      <c r="AF41" s="4" t="s">
        <v>155</v>
      </c>
      <c r="AG41" s="273" t="str">
        <f t="shared" si="8"/>
        <v/>
      </c>
      <c r="AH41" s="273" t="str">
        <f t="shared" si="18"/>
        <v/>
      </c>
      <c r="AI41" s="273">
        <f t="shared" si="10"/>
        <v>1.2160076674487758E-3</v>
      </c>
      <c r="AJ41" s="273" t="str">
        <f t="shared" si="10"/>
        <v/>
      </c>
      <c r="AK41" s="273" t="str">
        <f t="shared" si="10"/>
        <v/>
      </c>
      <c r="AL41" s="273" t="str">
        <f t="shared" si="10"/>
        <v/>
      </c>
      <c r="AM41" s="161">
        <f t="shared" si="11"/>
        <v>1.2160076674487758E-3</v>
      </c>
    </row>
    <row r="42" spans="1:39" x14ac:dyDescent="0.35">
      <c r="A42" s="4" t="s">
        <v>173</v>
      </c>
      <c r="B42" s="4" t="s">
        <v>31545</v>
      </c>
      <c r="C42" s="150" t="s">
        <v>171</v>
      </c>
      <c r="D42" s="150">
        <v>334088.29891999997</v>
      </c>
      <c r="E42" s="150">
        <v>2</v>
      </c>
      <c r="F42" s="202">
        <v>7.3529411764705881E-3</v>
      </c>
      <c r="G42" s="159">
        <f t="shared" si="12"/>
        <v>4.2320120301070751E-3</v>
      </c>
      <c r="H42" s="148" t="s">
        <v>32184</v>
      </c>
      <c r="I42" s="148" t="s">
        <v>32187</v>
      </c>
      <c r="J42" s="148" t="s">
        <v>32188</v>
      </c>
      <c r="K42" s="4" t="s">
        <v>31874</v>
      </c>
      <c r="M42" s="271">
        <f t="shared" si="13"/>
        <v>25</v>
      </c>
      <c r="N42" s="4" t="s">
        <v>142</v>
      </c>
      <c r="O42" s="268" t="str">
        <f t="shared" si="16"/>
        <v/>
      </c>
      <c r="P42" s="269" t="str">
        <f t="shared" si="3"/>
        <v/>
      </c>
      <c r="Q42" s="269" t="str">
        <f t="shared" si="3"/>
        <v/>
      </c>
      <c r="R42" s="269" t="str">
        <f t="shared" si="3"/>
        <v/>
      </c>
      <c r="S42" s="270" t="str">
        <f t="shared" si="3"/>
        <v/>
      </c>
      <c r="T42" s="161">
        <f t="shared" si="4"/>
        <v>0</v>
      </c>
      <c r="U42" s="224"/>
      <c r="V42" s="271">
        <f t="shared" si="14"/>
        <v>25</v>
      </c>
      <c r="W42" s="4" t="s">
        <v>142</v>
      </c>
      <c r="X42" s="268" t="str">
        <f t="shared" si="17"/>
        <v/>
      </c>
      <c r="Y42" s="269" t="str">
        <f t="shared" si="6"/>
        <v/>
      </c>
      <c r="Z42" s="269" t="str">
        <f t="shared" si="6"/>
        <v/>
      </c>
      <c r="AA42" s="269" t="str">
        <f t="shared" si="6"/>
        <v/>
      </c>
      <c r="AB42" s="270" t="str">
        <f t="shared" si="6"/>
        <v/>
      </c>
      <c r="AC42" s="161">
        <f t="shared" si="7"/>
        <v>0</v>
      </c>
      <c r="AD42" s="224"/>
      <c r="AE42" s="271">
        <f t="shared" si="15"/>
        <v>25</v>
      </c>
      <c r="AF42" s="4" t="s">
        <v>142</v>
      </c>
      <c r="AG42" s="268" t="str">
        <f t="shared" si="8"/>
        <v/>
      </c>
      <c r="AH42" s="269" t="str">
        <f t="shared" si="18"/>
        <v/>
      </c>
      <c r="AI42" s="269" t="str">
        <f t="shared" si="10"/>
        <v/>
      </c>
      <c r="AJ42" s="269" t="str">
        <f t="shared" si="10"/>
        <v/>
      </c>
      <c r="AK42" s="269" t="str">
        <f t="shared" si="10"/>
        <v/>
      </c>
      <c r="AL42" s="270" t="str">
        <f t="shared" si="10"/>
        <v/>
      </c>
      <c r="AM42" s="161">
        <f t="shared" si="11"/>
        <v>0</v>
      </c>
    </row>
    <row r="43" spans="1:39" x14ac:dyDescent="0.35">
      <c r="A43" s="151" t="s">
        <v>154</v>
      </c>
      <c r="B43" s="151" t="s">
        <v>154</v>
      </c>
      <c r="C43" s="152" t="s">
        <v>154</v>
      </c>
      <c r="D43" s="152">
        <v>330321.45743999997</v>
      </c>
      <c r="E43" s="152">
        <v>2</v>
      </c>
      <c r="F43" s="279">
        <v>7.3529411764705881E-3</v>
      </c>
      <c r="G43" s="158">
        <f t="shared" si="12"/>
        <v>4.1842961462811544E-3</v>
      </c>
      <c r="H43" s="148" t="s">
        <v>32188</v>
      </c>
      <c r="I43" s="148" t="s">
        <v>32188</v>
      </c>
      <c r="J43" s="148" t="s">
        <v>925</v>
      </c>
      <c r="K43" s="4" t="s">
        <v>32169</v>
      </c>
      <c r="L43" s="317" t="s">
        <v>36294</v>
      </c>
      <c r="O43" s="15"/>
      <c r="P43" s="15"/>
      <c r="Q43" s="15"/>
      <c r="R43" s="15"/>
      <c r="S43" s="15"/>
      <c r="X43" s="15"/>
      <c r="Y43" s="15"/>
      <c r="Z43" s="15"/>
      <c r="AA43" s="15"/>
      <c r="AB43" s="15"/>
      <c r="AG43" s="15"/>
      <c r="AH43" s="15"/>
      <c r="AI43" s="15"/>
      <c r="AJ43" s="15"/>
      <c r="AK43" s="15"/>
      <c r="AL43" s="15"/>
    </row>
    <row r="44" spans="1:39" x14ac:dyDescent="0.35">
      <c r="A44" s="4" t="s">
        <v>170</v>
      </c>
      <c r="B44" s="4" t="s">
        <v>170</v>
      </c>
      <c r="C44" s="150" t="s">
        <v>170</v>
      </c>
      <c r="D44" s="150">
        <v>355336.91980000003</v>
      </c>
      <c r="E44" s="150">
        <v>2</v>
      </c>
      <c r="F44" s="202">
        <v>7.3529411764705881E-3</v>
      </c>
      <c r="G44" s="159">
        <f t="shared" si="12"/>
        <v>4.5011756598362261E-3</v>
      </c>
      <c r="H44" s="148" t="s">
        <v>32188</v>
      </c>
      <c r="I44" s="148" t="s">
        <v>32184</v>
      </c>
      <c r="J44" s="148" t="s">
        <v>32184</v>
      </c>
      <c r="K44" s="4" t="s">
        <v>31970</v>
      </c>
      <c r="N44" s="276" t="s">
        <v>32369</v>
      </c>
      <c r="O44" s="272">
        <f>+SUM(O18:O42)</f>
        <v>0.10643338609385225</v>
      </c>
      <c r="P44" s="159">
        <f t="shared" ref="P44:S44" si="19">+SUM(P18:P42)</f>
        <v>0.64167675239562372</v>
      </c>
      <c r="Q44" s="159">
        <f t="shared" si="19"/>
        <v>0.17299990801517906</v>
      </c>
      <c r="R44" s="159">
        <f t="shared" si="19"/>
        <v>7.2754513944491339E-2</v>
      </c>
      <c r="S44" s="159">
        <f t="shared" si="19"/>
        <v>6.135439550852299E-3</v>
      </c>
      <c r="T44" s="201">
        <f>+SUM(O44:S44)</f>
        <v>0.99999999999999856</v>
      </c>
      <c r="W44" s="276" t="s">
        <v>32369</v>
      </c>
      <c r="X44" s="272">
        <f>+SUM(X18:X42)</f>
        <v>3.3965704510792234E-2</v>
      </c>
      <c r="Y44" s="159">
        <f t="shared" ref="Y44:AB44" si="20">+SUM(Y18:Y42)</f>
        <v>0.11241365832344057</v>
      </c>
      <c r="Z44" s="159">
        <f t="shared" si="20"/>
        <v>4.8352612865036303E-2</v>
      </c>
      <c r="AA44" s="159">
        <f t="shared" si="20"/>
        <v>0.18661872432716839</v>
      </c>
      <c r="AB44" s="159">
        <f t="shared" si="20"/>
        <v>0.61864929997356133</v>
      </c>
      <c r="AC44" s="201">
        <f>+SUM(X44:AB44)</f>
        <v>0.99999999999999889</v>
      </c>
      <c r="AF44" s="276" t="s">
        <v>32369</v>
      </c>
      <c r="AG44" s="272">
        <f>+SUM(AG18:AG42)</f>
        <v>0.90029036010348684</v>
      </c>
      <c r="AH44" s="272">
        <f t="shared" ref="AH44:AL44" si="21">+SUM(AH18:AH42)</f>
        <v>7.0305771646160347E-4</v>
      </c>
      <c r="AI44" s="159">
        <f t="shared" si="21"/>
        <v>1.8017347794041457E-2</v>
      </c>
      <c r="AJ44" s="159">
        <f t="shared" si="21"/>
        <v>4.4133371711133344E-2</v>
      </c>
      <c r="AK44" s="159">
        <f t="shared" si="21"/>
        <v>3.6855862674875658E-2</v>
      </c>
      <c r="AL44" s="159">
        <f t="shared" si="21"/>
        <v>0</v>
      </c>
      <c r="AM44" s="201">
        <f>+SUM(AG44:AL44)</f>
        <v>0.99999999999999878</v>
      </c>
    </row>
    <row r="45" spans="1:39" x14ac:dyDescent="0.35">
      <c r="A45" s="4" t="s">
        <v>141</v>
      </c>
      <c r="B45" s="4" t="s">
        <v>141</v>
      </c>
      <c r="C45" s="150" t="s">
        <v>31567</v>
      </c>
      <c r="D45" s="150">
        <v>146724.57339999999</v>
      </c>
      <c r="E45" s="150">
        <v>2</v>
      </c>
      <c r="F45" s="202">
        <v>7.3529411764705881E-3</v>
      </c>
      <c r="G45" s="159">
        <f t="shared" si="12"/>
        <v>1.8586109173785146E-3</v>
      </c>
      <c r="H45" s="148" t="s">
        <v>32184</v>
      </c>
      <c r="I45" s="148" t="s">
        <v>32188</v>
      </c>
      <c r="J45" s="148" t="s">
        <v>32184</v>
      </c>
      <c r="K45" s="4" t="s">
        <v>31953</v>
      </c>
    </row>
    <row r="46" spans="1:39" x14ac:dyDescent="0.35">
      <c r="A46" s="151" t="s">
        <v>159</v>
      </c>
      <c r="B46" s="151" t="s">
        <v>159</v>
      </c>
      <c r="C46" s="152" t="s">
        <v>31765</v>
      </c>
      <c r="D46" s="152">
        <v>288271.51420000003</v>
      </c>
      <c r="E46" s="152">
        <v>2</v>
      </c>
      <c r="F46" s="279">
        <v>7.3529411764705881E-3</v>
      </c>
      <c r="G46" s="158">
        <f t="shared" si="12"/>
        <v>3.6516349718782389E-3</v>
      </c>
      <c r="H46" s="148" t="s">
        <v>32184</v>
      </c>
      <c r="I46" s="148" t="s">
        <v>32186</v>
      </c>
      <c r="J46" s="148" t="s">
        <v>925</v>
      </c>
      <c r="K46" s="4" t="s">
        <v>32088</v>
      </c>
      <c r="L46" s="317" t="s">
        <v>36294</v>
      </c>
    </row>
    <row r="47" spans="1:39" x14ac:dyDescent="0.35">
      <c r="A47" s="151" t="s">
        <v>159</v>
      </c>
      <c r="B47" s="151" t="s">
        <v>159</v>
      </c>
      <c r="C47" s="152" t="s">
        <v>31774</v>
      </c>
      <c r="D47" s="152">
        <v>241246.08843</v>
      </c>
      <c r="E47" s="152">
        <v>2</v>
      </c>
      <c r="F47" s="279">
        <v>7.3529411764705881E-3</v>
      </c>
      <c r="G47" s="158">
        <f t="shared" si="12"/>
        <v>3.0559476394487893E-3</v>
      </c>
      <c r="H47" s="148" t="s">
        <v>32188</v>
      </c>
      <c r="I47" s="148" t="s">
        <v>32186</v>
      </c>
      <c r="J47" s="148" t="s">
        <v>925</v>
      </c>
      <c r="K47" s="4" t="s">
        <v>32098</v>
      </c>
      <c r="L47" s="317" t="s">
        <v>36294</v>
      </c>
      <c r="O47" s="400" t="s">
        <v>32180</v>
      </c>
      <c r="P47" s="401"/>
      <c r="Q47" s="401"/>
      <c r="R47" s="401"/>
      <c r="S47" s="402"/>
      <c r="X47" s="400" t="s">
        <v>32181</v>
      </c>
      <c r="Y47" s="401"/>
      <c r="Z47" s="401"/>
      <c r="AA47" s="401"/>
      <c r="AB47" s="402"/>
      <c r="AG47" s="399" t="s">
        <v>32876</v>
      </c>
      <c r="AH47" s="399"/>
      <c r="AI47" s="399"/>
      <c r="AJ47" s="399"/>
      <c r="AK47" s="399"/>
      <c r="AL47" s="399"/>
    </row>
    <row r="48" spans="1:39" x14ac:dyDescent="0.35">
      <c r="A48" s="4" t="s">
        <v>140</v>
      </c>
      <c r="B48" s="4" t="s">
        <v>31562</v>
      </c>
      <c r="C48" s="150" t="s">
        <v>31562</v>
      </c>
      <c r="D48" s="150">
        <v>293849.46419999999</v>
      </c>
      <c r="E48" s="150">
        <v>1</v>
      </c>
      <c r="F48" s="202">
        <v>3.6764705882352941E-3</v>
      </c>
      <c r="G48" s="159">
        <f t="shared" si="12"/>
        <v>3.7222927937164956E-3</v>
      </c>
      <c r="H48" s="148" t="s">
        <v>32188</v>
      </c>
      <c r="I48" s="148" t="s">
        <v>32184</v>
      </c>
      <c r="J48" s="148" t="s">
        <v>32185</v>
      </c>
      <c r="K48" s="4" t="s">
        <v>31928</v>
      </c>
      <c r="O48" s="148" t="s">
        <v>32187</v>
      </c>
      <c r="P48" s="148" t="s">
        <v>32184</v>
      </c>
      <c r="Q48" s="148" t="s">
        <v>32188</v>
      </c>
      <c r="R48" s="148" t="s">
        <v>32185</v>
      </c>
      <c r="S48" s="148" t="s">
        <v>32189</v>
      </c>
      <c r="T48" s="275" t="s">
        <v>32929</v>
      </c>
      <c r="X48" s="148" t="s">
        <v>32187</v>
      </c>
      <c r="Y48" s="148" t="s">
        <v>32184</v>
      </c>
      <c r="Z48" s="148" t="s">
        <v>32188</v>
      </c>
      <c r="AA48" s="148" t="s">
        <v>32185</v>
      </c>
      <c r="AB48" s="148" t="s">
        <v>32189</v>
      </c>
      <c r="AC48" s="275" t="s">
        <v>32929</v>
      </c>
      <c r="AG48" s="4" t="s">
        <v>32925</v>
      </c>
      <c r="AH48" s="148" t="s">
        <v>32187</v>
      </c>
      <c r="AI48" s="148" t="s">
        <v>32184</v>
      </c>
      <c r="AJ48" s="148" t="s">
        <v>32188</v>
      </c>
      <c r="AK48" s="148" t="s">
        <v>32185</v>
      </c>
      <c r="AL48" s="148" t="s">
        <v>32189</v>
      </c>
      <c r="AM48" s="275" t="s">
        <v>32929</v>
      </c>
    </row>
    <row r="49" spans="1:39" x14ac:dyDescent="0.35">
      <c r="A49" s="151" t="s">
        <v>159</v>
      </c>
      <c r="B49" s="151" t="s">
        <v>159</v>
      </c>
      <c r="C49" s="152" t="s">
        <v>31754</v>
      </c>
      <c r="D49" s="152">
        <v>215311.50943000001</v>
      </c>
      <c r="E49" s="152">
        <v>1</v>
      </c>
      <c r="F49" s="279">
        <v>3.6764705882352941E-3</v>
      </c>
      <c r="G49" s="158">
        <f t="shared" si="12"/>
        <v>2.7274253575294092E-3</v>
      </c>
      <c r="H49" s="148" t="s">
        <v>32188</v>
      </c>
      <c r="I49" s="148" t="s">
        <v>32185</v>
      </c>
      <c r="J49" s="148" t="s">
        <v>925</v>
      </c>
      <c r="K49" s="4" t="s">
        <v>32077</v>
      </c>
      <c r="L49" s="317" t="s">
        <v>36294</v>
      </c>
      <c r="N49" s="4" t="s">
        <v>159</v>
      </c>
      <c r="O49" s="263">
        <f>+IF(SUMIFS($F$3:$F$111,$A$3:$A$111,$N49,$H$3:$H$111,O$17)=0,"",SUMIFS($F$3:$F$111,$A$3:$A$111,$N49,$H$3:$H$111,O$17))</f>
        <v>1.8382352941176471E-2</v>
      </c>
      <c r="P49" s="264">
        <f t="shared" ref="P49:S73" si="22">+IF(SUMIFS($F$3:$F$111,$A$3:$A$111,$N49,$H$3:$H$111,P$17)=0,"",SUMIFS($F$3:$F$111,$A$3:$A$111,$N49,$H$3:$H$111,P$17))</f>
        <v>0.29779411764705871</v>
      </c>
      <c r="Q49" s="264">
        <f t="shared" si="22"/>
        <v>0.21323529411764697</v>
      </c>
      <c r="R49" s="264">
        <f t="shared" si="22"/>
        <v>6.985294117647059E-2</v>
      </c>
      <c r="S49" s="265">
        <f t="shared" si="22"/>
        <v>3.6764705882352941E-3</v>
      </c>
      <c r="T49" s="161">
        <f>+SUM(O49:S49)</f>
        <v>0.60294117647058798</v>
      </c>
      <c r="U49" s="224"/>
      <c r="V49" s="271">
        <v>1</v>
      </c>
      <c r="W49" s="4" t="s">
        <v>159</v>
      </c>
      <c r="X49" s="263">
        <f>+IF(SUMIFS($F$3:$F$111,$A$3:$A$111,$W49,$I$3:$I$111,X$17)=0,"",SUMIFS($F$3:$F$111,$A$3:$A$111,$W49,$I$3:$I$111,X$17))</f>
        <v>4.779411764705882E-2</v>
      </c>
      <c r="Y49" s="264">
        <f t="shared" ref="Y49:AB73" si="23">+IF(SUMIFS($F$3:$F$111,$A$3:$A$111,$W49,$I$3:$I$111,Y$17)=0,"",SUMIFS($F$3:$F$111,$A$3:$A$111,$W49,$I$3:$I$111,Y$17))</f>
        <v>5.514705882352941E-2</v>
      </c>
      <c r="Z49" s="264">
        <f t="shared" si="23"/>
        <v>4.4117647058823532E-2</v>
      </c>
      <c r="AA49" s="264">
        <f t="shared" si="23"/>
        <v>0.17279411764705879</v>
      </c>
      <c r="AB49" s="265">
        <f t="shared" si="23"/>
        <v>0.28308823529411759</v>
      </c>
      <c r="AC49" s="161">
        <f>+SUM(X49:AB49)</f>
        <v>0.60294117647058809</v>
      </c>
      <c r="AD49" s="224"/>
      <c r="AE49" s="271">
        <v>1</v>
      </c>
      <c r="AF49" s="4" t="s">
        <v>159</v>
      </c>
      <c r="AG49" s="273">
        <f>+IF(SUMIFS($F$3:$F$111,$A$3:$A$111,$AF49,$J$3:$J$111,AG$15)=0,"",SUMIFS($F$3:$F$111,$A$3:$A$111,$AF49,$J$3:$J$111,AG$15))</f>
        <v>0.60294117647058787</v>
      </c>
      <c r="AH49" s="273" t="str">
        <f>+IF(SUMIFS($F$3:$F$111,$A$3:$A$111,$AF49,$J$3:$J$111,AH$17)=0,"",SUMIFS($F$3:$F$111,$A$3:$A$111,$AF49,$J$3:$J$111,AH$17))</f>
        <v/>
      </c>
      <c r="AI49" s="273" t="str">
        <f t="shared" ref="AI49:AL73" si="24">+IF(SUMIFS($F$3:$F$111,$A$3:$A$111,$AF49,$J$3:$J$111,AI$17)=0,"",SUMIFS($F$3:$F$111,$A$3:$A$111,$AF49,$J$3:$J$111,AI$17))</f>
        <v/>
      </c>
      <c r="AJ49" s="273" t="str">
        <f t="shared" si="24"/>
        <v/>
      </c>
      <c r="AK49" s="273" t="str">
        <f t="shared" si="24"/>
        <v/>
      </c>
      <c r="AL49" s="273" t="str">
        <f t="shared" si="24"/>
        <v/>
      </c>
      <c r="AM49" s="161">
        <f>+SUM(AG49:AL49)</f>
        <v>0.60294117647058787</v>
      </c>
    </row>
    <row r="50" spans="1:39" x14ac:dyDescent="0.35">
      <c r="A50" s="151" t="s">
        <v>159</v>
      </c>
      <c r="B50" s="151" t="s">
        <v>31712</v>
      </c>
      <c r="C50" s="152" t="s">
        <v>31739</v>
      </c>
      <c r="D50" s="152">
        <v>203805.12377000001</v>
      </c>
      <c r="E50" s="152">
        <v>1</v>
      </c>
      <c r="F50" s="279">
        <v>3.6764705882352941E-3</v>
      </c>
      <c r="G50" s="158">
        <f t="shared" si="12"/>
        <v>2.5816699907788006E-3</v>
      </c>
      <c r="H50" s="148" t="s">
        <v>32188</v>
      </c>
      <c r="I50" s="148" t="s">
        <v>32188</v>
      </c>
      <c r="J50" s="148" t="s">
        <v>925</v>
      </c>
      <c r="K50" s="4" t="s">
        <v>32058</v>
      </c>
      <c r="L50" s="317" t="s">
        <v>36294</v>
      </c>
      <c r="N50" s="4" t="s">
        <v>146</v>
      </c>
      <c r="O50" s="266">
        <f t="shared" ref="O50:O65" si="25">+IF(SUMIFS($F$3:$F$111,$A$3:$A$111,$N50,$H$3:$H$111,O$17)=0,"",SUMIFS($F$3:$F$111,$A$3:$A$111,$N50,$H$3:$H$111,O$17))</f>
        <v>2.9411764705882353E-2</v>
      </c>
      <c r="P50" s="173">
        <f t="shared" si="22"/>
        <v>1.1029411764705881E-2</v>
      </c>
      <c r="Q50" s="173" t="str">
        <f t="shared" si="22"/>
        <v/>
      </c>
      <c r="R50" s="173" t="str">
        <f t="shared" si="22"/>
        <v/>
      </c>
      <c r="S50" s="267" t="str">
        <f t="shared" si="22"/>
        <v/>
      </c>
      <c r="T50" s="161">
        <f t="shared" ref="T50:T73" si="26">+SUM(O50:S50)</f>
        <v>4.044117647058823E-2</v>
      </c>
      <c r="U50" s="224"/>
      <c r="V50" s="271">
        <f>+V49+1</f>
        <v>2</v>
      </c>
      <c r="W50" s="4" t="s">
        <v>146</v>
      </c>
      <c r="X50" s="266">
        <f t="shared" ref="X50:X65" si="27">+IF(SUMIFS($F$3:$F$111,$A$3:$A$111,$W50,$I$3:$I$111,X$17)=0,"",SUMIFS($F$3:$F$111,$A$3:$A$111,$W50,$I$3:$I$111,X$17))</f>
        <v>7.3529411764705881E-3</v>
      </c>
      <c r="Y50" s="173" t="str">
        <f t="shared" si="23"/>
        <v/>
      </c>
      <c r="Z50" s="173" t="str">
        <f t="shared" si="23"/>
        <v/>
      </c>
      <c r="AA50" s="173">
        <f t="shared" si="23"/>
        <v>3.6764705882352941E-3</v>
      </c>
      <c r="AB50" s="267">
        <f t="shared" si="23"/>
        <v>2.9411764705882353E-2</v>
      </c>
      <c r="AC50" s="161">
        <f t="shared" ref="AC50:AC73" si="28">+SUM(X50:AB50)</f>
        <v>4.044117647058823E-2</v>
      </c>
      <c r="AD50" s="224"/>
      <c r="AE50" s="271">
        <f>+AE49+1</f>
        <v>2</v>
      </c>
      <c r="AF50" s="4" t="s">
        <v>146</v>
      </c>
      <c r="AG50" s="273">
        <f t="shared" ref="AG50:AG73" si="29">+IF(SUMIFS($F$3:$F$111,$A$3:$A$111,$AF50,$J$3:$J$111,AG$15)=0,"",SUMIFS($F$3:$F$111,$A$3:$A$111,$AF50,$J$3:$J$111,AG$15))</f>
        <v>3.6764705882352942E-2</v>
      </c>
      <c r="AH50" s="273" t="str">
        <f t="shared" ref="AH50:AH65" si="30">+IF(SUMIFS($F$3:$F$111,$A$3:$A$111,$AF50,$J$3:$J$111,AH$17)=0,"",SUMIFS($F$3:$F$111,$A$3:$A$111,$AF50,$J$3:$J$111,AH$17))</f>
        <v/>
      </c>
      <c r="AI50" s="273" t="str">
        <f t="shared" si="24"/>
        <v/>
      </c>
      <c r="AJ50" s="273">
        <f t="shared" si="24"/>
        <v>3.6764705882352941E-3</v>
      </c>
      <c r="AK50" s="273" t="str">
        <f t="shared" si="24"/>
        <v/>
      </c>
      <c r="AL50" s="273" t="str">
        <f t="shared" si="24"/>
        <v/>
      </c>
      <c r="AM50" s="161">
        <f t="shared" ref="AM50:AM73" si="31">+SUM(AG50:AL50)</f>
        <v>4.0441176470588237E-2</v>
      </c>
    </row>
    <row r="51" spans="1:39" x14ac:dyDescent="0.35">
      <c r="A51" s="4" t="s">
        <v>173</v>
      </c>
      <c r="B51" s="4" t="s">
        <v>31543</v>
      </c>
      <c r="C51" s="150" t="s">
        <v>31543</v>
      </c>
      <c r="D51" s="150">
        <v>229442.21843000001</v>
      </c>
      <c r="E51" s="150">
        <v>1</v>
      </c>
      <c r="F51" s="202">
        <v>3.6764705882352941E-3</v>
      </c>
      <c r="G51" s="159">
        <f t="shared" si="12"/>
        <v>2.9064239356755483E-3</v>
      </c>
      <c r="H51" s="148" t="s">
        <v>32188</v>
      </c>
      <c r="I51" s="148" t="s">
        <v>32184</v>
      </c>
      <c r="J51" s="148" t="s">
        <v>32184</v>
      </c>
      <c r="K51" s="4" t="s">
        <v>31866</v>
      </c>
      <c r="N51" s="4" t="s">
        <v>138</v>
      </c>
      <c r="O51" s="266">
        <f t="shared" si="25"/>
        <v>2.5735294117647058E-2</v>
      </c>
      <c r="P51" s="173">
        <f t="shared" si="22"/>
        <v>1.8382352941176471E-2</v>
      </c>
      <c r="Q51" s="173">
        <f t="shared" si="22"/>
        <v>3.6764705882352941E-3</v>
      </c>
      <c r="R51" s="173" t="str">
        <f t="shared" si="22"/>
        <v/>
      </c>
      <c r="S51" s="267" t="str">
        <f t="shared" si="22"/>
        <v/>
      </c>
      <c r="T51" s="161">
        <f t="shared" si="26"/>
        <v>4.779411764705882E-2</v>
      </c>
      <c r="U51" s="224"/>
      <c r="V51" s="271">
        <f t="shared" ref="V51:V73" si="32">+V50+1</f>
        <v>3</v>
      </c>
      <c r="W51" s="4" t="s">
        <v>138</v>
      </c>
      <c r="X51" s="266">
        <f t="shared" si="27"/>
        <v>7.3529411764705881E-3</v>
      </c>
      <c r="Y51" s="173">
        <f t="shared" si="23"/>
        <v>1.4705882352941176E-2</v>
      </c>
      <c r="Z51" s="173" t="str">
        <f t="shared" si="23"/>
        <v/>
      </c>
      <c r="AA51" s="173">
        <f t="shared" si="23"/>
        <v>2.5735294117647058E-2</v>
      </c>
      <c r="AB51" s="267" t="str">
        <f t="shared" si="23"/>
        <v/>
      </c>
      <c r="AC51" s="161">
        <f t="shared" si="28"/>
        <v>4.779411764705882E-2</v>
      </c>
      <c r="AD51" s="224"/>
      <c r="AE51" s="271">
        <f t="shared" ref="AE51:AE73" si="33">+AE50+1</f>
        <v>3</v>
      </c>
      <c r="AF51" s="4" t="s">
        <v>138</v>
      </c>
      <c r="AG51" s="273">
        <f t="shared" si="29"/>
        <v>3.6764705882352942E-2</v>
      </c>
      <c r="AH51" s="273" t="str">
        <f t="shared" si="30"/>
        <v/>
      </c>
      <c r="AI51" s="273" t="str">
        <f t="shared" si="24"/>
        <v/>
      </c>
      <c r="AJ51" s="273" t="str">
        <f t="shared" si="24"/>
        <v/>
      </c>
      <c r="AK51" s="273">
        <f t="shared" si="24"/>
        <v>1.1029411764705881E-2</v>
      </c>
      <c r="AL51" s="273" t="str">
        <f t="shared" si="24"/>
        <v/>
      </c>
      <c r="AM51" s="161">
        <f t="shared" si="31"/>
        <v>4.779411764705882E-2</v>
      </c>
    </row>
    <row r="52" spans="1:39" x14ac:dyDescent="0.35">
      <c r="A52" s="4" t="s">
        <v>172</v>
      </c>
      <c r="B52" s="4" t="s">
        <v>31665</v>
      </c>
      <c r="C52" s="150" t="s">
        <v>31672</v>
      </c>
      <c r="D52" s="150">
        <v>146076.56203</v>
      </c>
      <c r="E52" s="150">
        <v>1</v>
      </c>
      <c r="F52" s="202">
        <v>3.6764705882352941E-3</v>
      </c>
      <c r="G52" s="159">
        <f t="shared" ref="G52:G83" si="34">+D52/SUM($D$3:$D$111)</f>
        <v>1.8504023332336901E-3</v>
      </c>
      <c r="H52" s="148" t="s">
        <v>32185</v>
      </c>
      <c r="I52" s="148" t="s">
        <v>32184</v>
      </c>
      <c r="J52" s="148" t="s">
        <v>32188</v>
      </c>
      <c r="K52" s="4" t="s">
        <v>31989</v>
      </c>
      <c r="N52" s="4" t="s">
        <v>158</v>
      </c>
      <c r="O52" s="266">
        <f t="shared" si="25"/>
        <v>2.5735294117647058E-2</v>
      </c>
      <c r="P52" s="173">
        <f t="shared" si="22"/>
        <v>7.3529411764705881E-3</v>
      </c>
      <c r="Q52" s="173">
        <f t="shared" si="22"/>
        <v>7.3529411764705881E-3</v>
      </c>
      <c r="R52" s="173" t="str">
        <f t="shared" si="22"/>
        <v/>
      </c>
      <c r="S52" s="267" t="str">
        <f t="shared" si="22"/>
        <v/>
      </c>
      <c r="T52" s="161">
        <f t="shared" si="26"/>
        <v>4.0441176470588237E-2</v>
      </c>
      <c r="U52" s="224"/>
      <c r="V52" s="271">
        <f t="shared" si="32"/>
        <v>4</v>
      </c>
      <c r="W52" s="4" t="s">
        <v>158</v>
      </c>
      <c r="X52" s="266" t="str">
        <f t="shared" si="27"/>
        <v/>
      </c>
      <c r="Y52" s="173" t="str">
        <f t="shared" si="23"/>
        <v/>
      </c>
      <c r="Z52" s="173">
        <f t="shared" si="23"/>
        <v>7.3529411764705881E-3</v>
      </c>
      <c r="AA52" s="173" t="str">
        <f t="shared" si="23"/>
        <v/>
      </c>
      <c r="AB52" s="267">
        <f t="shared" si="23"/>
        <v>3.3088235294117647E-2</v>
      </c>
      <c r="AC52" s="161">
        <f t="shared" si="28"/>
        <v>4.0441176470588237E-2</v>
      </c>
      <c r="AD52" s="224"/>
      <c r="AE52" s="271">
        <f t="shared" si="33"/>
        <v>4</v>
      </c>
      <c r="AF52" s="4" t="s">
        <v>158</v>
      </c>
      <c r="AG52" s="273">
        <f t="shared" si="29"/>
        <v>4.0441176470588237E-2</v>
      </c>
      <c r="AH52" s="273" t="str">
        <f t="shared" si="30"/>
        <v/>
      </c>
      <c r="AI52" s="273" t="str">
        <f t="shared" si="24"/>
        <v/>
      </c>
      <c r="AJ52" s="273" t="str">
        <f t="shared" si="24"/>
        <v/>
      </c>
      <c r="AK52" s="273" t="str">
        <f t="shared" si="24"/>
        <v/>
      </c>
      <c r="AL52" s="273" t="str">
        <f t="shared" si="24"/>
        <v/>
      </c>
      <c r="AM52" s="161">
        <f t="shared" si="31"/>
        <v>4.0441176470588237E-2</v>
      </c>
    </row>
    <row r="53" spans="1:39" x14ac:dyDescent="0.35">
      <c r="A53" s="4" t="s">
        <v>140</v>
      </c>
      <c r="B53" s="4" t="s">
        <v>31528</v>
      </c>
      <c r="C53" s="150" t="s">
        <v>31528</v>
      </c>
      <c r="D53" s="150">
        <v>140949.81982</v>
      </c>
      <c r="E53" s="150">
        <v>1</v>
      </c>
      <c r="F53" s="202">
        <v>3.6764705882352941E-3</v>
      </c>
      <c r="G53" s="159">
        <f t="shared" si="34"/>
        <v>1.7854601165259653E-3</v>
      </c>
      <c r="H53" s="148" t="s">
        <v>32188</v>
      </c>
      <c r="I53" s="148" t="s">
        <v>32184</v>
      </c>
      <c r="J53" s="148" t="s">
        <v>32188</v>
      </c>
      <c r="K53" s="4" t="s">
        <v>31921</v>
      </c>
      <c r="N53" s="4" t="s">
        <v>152</v>
      </c>
      <c r="O53" s="266">
        <f t="shared" si="25"/>
        <v>2.2058823529411766E-2</v>
      </c>
      <c r="P53" s="173">
        <f t="shared" si="22"/>
        <v>7.3529411764705881E-3</v>
      </c>
      <c r="Q53" s="173" t="str">
        <f t="shared" si="22"/>
        <v/>
      </c>
      <c r="R53" s="173" t="str">
        <f t="shared" si="22"/>
        <v/>
      </c>
      <c r="S53" s="267" t="str">
        <f t="shared" si="22"/>
        <v/>
      </c>
      <c r="T53" s="161">
        <f t="shared" si="26"/>
        <v>2.9411764705882353E-2</v>
      </c>
      <c r="U53" s="224"/>
      <c r="V53" s="271">
        <f t="shared" si="32"/>
        <v>5</v>
      </c>
      <c r="W53" s="4" t="s">
        <v>152</v>
      </c>
      <c r="X53" s="266" t="str">
        <f t="shared" si="27"/>
        <v/>
      </c>
      <c r="Y53" s="173" t="str">
        <f t="shared" si="23"/>
        <v/>
      </c>
      <c r="Z53" s="173">
        <f t="shared" si="23"/>
        <v>3.6764705882352941E-3</v>
      </c>
      <c r="AA53" s="173">
        <f t="shared" si="23"/>
        <v>1.1029411764705881E-2</v>
      </c>
      <c r="AB53" s="267">
        <f t="shared" si="23"/>
        <v>1.4705882352941176E-2</v>
      </c>
      <c r="AC53" s="161">
        <f t="shared" si="28"/>
        <v>2.9411764705882353E-2</v>
      </c>
      <c r="AD53" s="224"/>
      <c r="AE53" s="271">
        <f t="shared" si="33"/>
        <v>5</v>
      </c>
      <c r="AF53" s="4" t="s">
        <v>152</v>
      </c>
      <c r="AG53" s="273">
        <f t="shared" si="29"/>
        <v>2.5735294117647061E-2</v>
      </c>
      <c r="AH53" s="273" t="str">
        <f t="shared" si="30"/>
        <v/>
      </c>
      <c r="AI53" s="273" t="str">
        <f t="shared" si="24"/>
        <v/>
      </c>
      <c r="AJ53" s="273" t="str">
        <f t="shared" si="24"/>
        <v/>
      </c>
      <c r="AK53" s="273">
        <f t="shared" si="24"/>
        <v>3.6764705882352941E-3</v>
      </c>
      <c r="AL53" s="273" t="str">
        <f t="shared" si="24"/>
        <v/>
      </c>
      <c r="AM53" s="161">
        <f t="shared" si="31"/>
        <v>2.9411764705882356E-2</v>
      </c>
    </row>
    <row r="54" spans="1:39" x14ac:dyDescent="0.35">
      <c r="A54" s="4" t="s">
        <v>139</v>
      </c>
      <c r="B54" s="4" t="s">
        <v>31561</v>
      </c>
      <c r="C54" s="150" t="s">
        <v>139</v>
      </c>
      <c r="D54" s="150">
        <v>137935.35859000002</v>
      </c>
      <c r="E54" s="150">
        <v>1</v>
      </c>
      <c r="F54" s="202">
        <v>3.6764705882352941E-3</v>
      </c>
      <c r="G54" s="159">
        <f t="shared" si="34"/>
        <v>1.7472748935448213E-3</v>
      </c>
      <c r="H54" s="148" t="s">
        <v>32188</v>
      </c>
      <c r="I54" s="148" t="s">
        <v>32184</v>
      </c>
      <c r="J54" s="148" t="s">
        <v>32184</v>
      </c>
      <c r="K54" s="4" t="s">
        <v>31911</v>
      </c>
      <c r="N54" s="4" t="s">
        <v>147</v>
      </c>
      <c r="O54" s="266" t="str">
        <f t="shared" si="25"/>
        <v/>
      </c>
      <c r="P54" s="173">
        <f t="shared" si="22"/>
        <v>2.2058823529411766E-2</v>
      </c>
      <c r="Q54" s="173" t="str">
        <f t="shared" si="22"/>
        <v/>
      </c>
      <c r="R54" s="173" t="str">
        <f t="shared" si="22"/>
        <v/>
      </c>
      <c r="S54" s="267" t="str">
        <f t="shared" si="22"/>
        <v/>
      </c>
      <c r="T54" s="161">
        <f t="shared" si="26"/>
        <v>2.2058823529411766E-2</v>
      </c>
      <c r="U54" s="224"/>
      <c r="V54" s="271">
        <f t="shared" si="32"/>
        <v>6</v>
      </c>
      <c r="W54" s="4" t="s">
        <v>147</v>
      </c>
      <c r="X54" s="266" t="str">
        <f t="shared" si="27"/>
        <v/>
      </c>
      <c r="Y54" s="173" t="str">
        <f t="shared" si="23"/>
        <v/>
      </c>
      <c r="Z54" s="173" t="str">
        <f t="shared" si="23"/>
        <v/>
      </c>
      <c r="AA54" s="173" t="str">
        <f t="shared" si="23"/>
        <v/>
      </c>
      <c r="AB54" s="267">
        <f t="shared" si="23"/>
        <v>2.2058823529411766E-2</v>
      </c>
      <c r="AC54" s="161">
        <f t="shared" si="28"/>
        <v>2.2058823529411766E-2</v>
      </c>
      <c r="AD54" s="224"/>
      <c r="AE54" s="271">
        <f t="shared" si="33"/>
        <v>6</v>
      </c>
      <c r="AF54" s="4" t="s">
        <v>147</v>
      </c>
      <c r="AG54" s="273">
        <f t="shared" si="29"/>
        <v>2.2058823529411766E-2</v>
      </c>
      <c r="AH54" s="273" t="str">
        <f t="shared" si="30"/>
        <v/>
      </c>
      <c r="AI54" s="273" t="str">
        <f t="shared" si="24"/>
        <v/>
      </c>
      <c r="AJ54" s="273" t="str">
        <f t="shared" si="24"/>
        <v/>
      </c>
      <c r="AK54" s="273" t="str">
        <f t="shared" si="24"/>
        <v/>
      </c>
      <c r="AL54" s="273" t="str">
        <f t="shared" si="24"/>
        <v/>
      </c>
      <c r="AM54" s="161">
        <f t="shared" si="31"/>
        <v>2.2058823529411766E-2</v>
      </c>
    </row>
    <row r="55" spans="1:39" x14ac:dyDescent="0.35">
      <c r="A55" s="151" t="s">
        <v>158</v>
      </c>
      <c r="B55" s="152" t="s">
        <v>158</v>
      </c>
      <c r="C55" s="152" t="s">
        <v>31524</v>
      </c>
      <c r="D55" s="152">
        <v>133466.92239999998</v>
      </c>
      <c r="E55" s="152">
        <v>2</v>
      </c>
      <c r="F55" s="279">
        <v>7.3529411764705881E-3</v>
      </c>
      <c r="G55" s="158">
        <f t="shared" si="34"/>
        <v>1.6906716668739757E-3</v>
      </c>
      <c r="H55" s="148" t="s">
        <v>32188</v>
      </c>
      <c r="I55" s="148" t="s">
        <v>32188</v>
      </c>
      <c r="J55" s="148" t="s">
        <v>925</v>
      </c>
      <c r="K55" s="4" t="s">
        <v>31937</v>
      </c>
      <c r="L55" s="317" t="s">
        <v>36294</v>
      </c>
      <c r="N55" s="4" t="s">
        <v>172</v>
      </c>
      <c r="O55" s="266" t="str">
        <f t="shared" si="25"/>
        <v/>
      </c>
      <c r="P55" s="173" t="str">
        <f t="shared" si="22"/>
        <v/>
      </c>
      <c r="Q55" s="173">
        <f t="shared" si="22"/>
        <v>3.6764705882352941E-3</v>
      </c>
      <c r="R55" s="173">
        <f t="shared" si="22"/>
        <v>2.5735294117647061E-2</v>
      </c>
      <c r="S55" s="267" t="str">
        <f t="shared" si="22"/>
        <v/>
      </c>
      <c r="T55" s="161">
        <f t="shared" si="26"/>
        <v>2.9411764705882356E-2</v>
      </c>
      <c r="U55" s="224"/>
      <c r="V55" s="271">
        <f t="shared" si="32"/>
        <v>7</v>
      </c>
      <c r="W55" s="4" t="s">
        <v>172</v>
      </c>
      <c r="X55" s="266">
        <f t="shared" si="27"/>
        <v>1.1029411764705881E-2</v>
      </c>
      <c r="Y55" s="173">
        <f t="shared" si="23"/>
        <v>1.8382352941176471E-2</v>
      </c>
      <c r="Z55" s="173" t="str">
        <f t="shared" si="23"/>
        <v/>
      </c>
      <c r="AA55" s="173" t="str">
        <f t="shared" si="23"/>
        <v/>
      </c>
      <c r="AB55" s="267" t="str">
        <f t="shared" si="23"/>
        <v/>
      </c>
      <c r="AC55" s="161">
        <f t="shared" si="28"/>
        <v>2.9411764705882353E-2</v>
      </c>
      <c r="AD55" s="224"/>
      <c r="AE55" s="271">
        <f t="shared" si="33"/>
        <v>7</v>
      </c>
      <c r="AF55" s="4" t="s">
        <v>172</v>
      </c>
      <c r="AG55" s="273" t="str">
        <f t="shared" si="29"/>
        <v/>
      </c>
      <c r="AH55" s="273">
        <f t="shared" si="30"/>
        <v>3.6764705882352941E-3</v>
      </c>
      <c r="AI55" s="273">
        <f t="shared" si="24"/>
        <v>3.6764705882352941E-3</v>
      </c>
      <c r="AJ55" s="273">
        <f t="shared" si="24"/>
        <v>1.4705882352941176E-2</v>
      </c>
      <c r="AK55" s="273">
        <f t="shared" si="24"/>
        <v>7.3529411764705881E-3</v>
      </c>
      <c r="AL55" s="273" t="str">
        <f t="shared" si="24"/>
        <v/>
      </c>
      <c r="AM55" s="161">
        <f t="shared" si="31"/>
        <v>2.9411764705882353E-2</v>
      </c>
    </row>
    <row r="56" spans="1:39" x14ac:dyDescent="0.35">
      <c r="A56" s="4" t="s">
        <v>172</v>
      </c>
      <c r="B56" s="4" t="s">
        <v>31662</v>
      </c>
      <c r="C56" s="150" t="s">
        <v>31662</v>
      </c>
      <c r="D56" s="150">
        <v>134925.00612000001</v>
      </c>
      <c r="E56" s="150">
        <v>1</v>
      </c>
      <c r="F56" s="202">
        <v>3.6764705882352941E-3</v>
      </c>
      <c r="G56" s="159">
        <f t="shared" si="34"/>
        <v>1.7091417176476515E-3</v>
      </c>
      <c r="H56" s="148" t="s">
        <v>32185</v>
      </c>
      <c r="I56" s="148" t="s">
        <v>32187</v>
      </c>
      <c r="J56" s="148" t="s">
        <v>32188</v>
      </c>
      <c r="K56" s="4" t="s">
        <v>31983</v>
      </c>
      <c r="N56" s="4" t="s">
        <v>144</v>
      </c>
      <c r="O56" s="266">
        <f t="shared" si="25"/>
        <v>1.1029411764705881E-2</v>
      </c>
      <c r="P56" s="173">
        <f t="shared" si="22"/>
        <v>3.6764705882352941E-3</v>
      </c>
      <c r="Q56" s="173" t="str">
        <f t="shared" si="22"/>
        <v/>
      </c>
      <c r="R56" s="173" t="str">
        <f t="shared" si="22"/>
        <v/>
      </c>
      <c r="S56" s="267" t="str">
        <f t="shared" si="22"/>
        <v/>
      </c>
      <c r="T56" s="161">
        <f t="shared" si="26"/>
        <v>1.4705882352941176E-2</v>
      </c>
      <c r="U56" s="224"/>
      <c r="V56" s="271">
        <f t="shared" si="32"/>
        <v>8</v>
      </c>
      <c r="W56" s="4" t="s">
        <v>144</v>
      </c>
      <c r="X56" s="266" t="str">
        <f t="shared" si="27"/>
        <v/>
      </c>
      <c r="Y56" s="173">
        <f t="shared" si="23"/>
        <v>3.6764705882352941E-3</v>
      </c>
      <c r="Z56" s="173">
        <f t="shared" si="23"/>
        <v>3.6764705882352941E-3</v>
      </c>
      <c r="AA56" s="173" t="str">
        <f t="shared" si="23"/>
        <v/>
      </c>
      <c r="AB56" s="267">
        <f t="shared" si="23"/>
        <v>7.3529411764705881E-3</v>
      </c>
      <c r="AC56" s="161">
        <f t="shared" si="28"/>
        <v>1.4705882352941176E-2</v>
      </c>
      <c r="AD56" s="224"/>
      <c r="AE56" s="271">
        <f t="shared" si="33"/>
        <v>8</v>
      </c>
      <c r="AF56" s="4" t="s">
        <v>144</v>
      </c>
      <c r="AG56" s="273">
        <f t="shared" si="29"/>
        <v>1.4705882352941176E-2</v>
      </c>
      <c r="AH56" s="273" t="str">
        <f t="shared" si="30"/>
        <v/>
      </c>
      <c r="AI56" s="273" t="str">
        <f t="shared" si="24"/>
        <v/>
      </c>
      <c r="AJ56" s="273" t="str">
        <f t="shared" si="24"/>
        <v/>
      </c>
      <c r="AK56" s="273" t="str">
        <f t="shared" si="24"/>
        <v/>
      </c>
      <c r="AL56" s="273" t="str">
        <f t="shared" si="24"/>
        <v/>
      </c>
      <c r="AM56" s="161">
        <f t="shared" si="31"/>
        <v>1.4705882352941176E-2</v>
      </c>
    </row>
    <row r="57" spans="1:39" x14ac:dyDescent="0.35">
      <c r="A57" s="4" t="s">
        <v>151</v>
      </c>
      <c r="B57" s="4" t="s">
        <v>151</v>
      </c>
      <c r="C57" s="150" t="s">
        <v>31798</v>
      </c>
      <c r="D57" s="150">
        <v>129096.97885</v>
      </c>
      <c r="E57" s="150">
        <v>1</v>
      </c>
      <c r="F57" s="202">
        <v>3.6764705882352941E-3</v>
      </c>
      <c r="G57" s="159">
        <f t="shared" si="34"/>
        <v>1.6353160805386484E-3</v>
      </c>
      <c r="H57" s="148" t="s">
        <v>32185</v>
      </c>
      <c r="I57" s="148" t="s">
        <v>32184</v>
      </c>
      <c r="J57" s="148" t="s">
        <v>32188</v>
      </c>
      <c r="K57" s="4" t="s">
        <v>32120</v>
      </c>
      <c r="N57" s="4" t="s">
        <v>141</v>
      </c>
      <c r="O57" s="266" t="str">
        <f t="shared" si="25"/>
        <v/>
      </c>
      <c r="P57" s="173">
        <f t="shared" si="22"/>
        <v>7.3529411764705881E-3</v>
      </c>
      <c r="Q57" s="173">
        <f t="shared" si="22"/>
        <v>3.6764705882352941E-3</v>
      </c>
      <c r="R57" s="173">
        <f t="shared" si="22"/>
        <v>2.2058823529411766E-2</v>
      </c>
      <c r="S57" s="267" t="str">
        <f t="shared" si="22"/>
        <v/>
      </c>
      <c r="T57" s="161">
        <f t="shared" si="26"/>
        <v>3.3088235294117647E-2</v>
      </c>
      <c r="U57" s="224"/>
      <c r="V57" s="271">
        <f t="shared" si="32"/>
        <v>9</v>
      </c>
      <c r="W57" s="4" t="s">
        <v>141</v>
      </c>
      <c r="X57" s="266" t="str">
        <f t="shared" si="27"/>
        <v/>
      </c>
      <c r="Y57" s="173">
        <f t="shared" si="23"/>
        <v>2.2058823529411766E-2</v>
      </c>
      <c r="Z57" s="173">
        <f t="shared" si="23"/>
        <v>1.1029411764705881E-2</v>
      </c>
      <c r="AA57" s="173" t="str">
        <f t="shared" si="23"/>
        <v/>
      </c>
      <c r="AB57" s="267" t="str">
        <f t="shared" si="23"/>
        <v/>
      </c>
      <c r="AC57" s="161">
        <f t="shared" si="28"/>
        <v>3.3088235294117647E-2</v>
      </c>
      <c r="AD57" s="224"/>
      <c r="AE57" s="271">
        <f t="shared" si="33"/>
        <v>9</v>
      </c>
      <c r="AF57" s="4" t="s">
        <v>141</v>
      </c>
      <c r="AG57" s="273" t="str">
        <f t="shared" si="29"/>
        <v/>
      </c>
      <c r="AH57" s="273" t="str">
        <f t="shared" si="30"/>
        <v/>
      </c>
      <c r="AI57" s="273">
        <f t="shared" si="24"/>
        <v>7.3529411764705881E-3</v>
      </c>
      <c r="AJ57" s="273">
        <f t="shared" si="24"/>
        <v>2.2058823529411766E-2</v>
      </c>
      <c r="AK57" s="273">
        <f t="shared" si="24"/>
        <v>3.6764705882352941E-3</v>
      </c>
      <c r="AL57" s="273" t="str">
        <f t="shared" si="24"/>
        <v/>
      </c>
      <c r="AM57" s="161">
        <f t="shared" si="31"/>
        <v>3.3088235294117647E-2</v>
      </c>
    </row>
    <row r="58" spans="1:39" x14ac:dyDescent="0.35">
      <c r="A58" s="151" t="s">
        <v>159</v>
      </c>
      <c r="B58" s="151" t="s">
        <v>31707</v>
      </c>
      <c r="C58" s="152" t="s">
        <v>31707</v>
      </c>
      <c r="D58" s="152">
        <v>127103.93815999999</v>
      </c>
      <c r="E58" s="152">
        <v>1</v>
      </c>
      <c r="F58" s="279">
        <v>3.6764705882352941E-3</v>
      </c>
      <c r="G58" s="158">
        <f t="shared" si="34"/>
        <v>1.6100695448059118E-3</v>
      </c>
      <c r="H58" s="148" t="s">
        <v>32184</v>
      </c>
      <c r="I58" s="148" t="s">
        <v>32188</v>
      </c>
      <c r="J58" s="148" t="s">
        <v>925</v>
      </c>
      <c r="K58" s="4" t="s">
        <v>32028</v>
      </c>
      <c r="L58" s="317" t="s">
        <v>36294</v>
      </c>
      <c r="N58" s="4" t="s">
        <v>140</v>
      </c>
      <c r="O58" s="266" t="str">
        <f t="shared" si="25"/>
        <v/>
      </c>
      <c r="P58" s="173">
        <f t="shared" si="22"/>
        <v>7.3529411764705881E-3</v>
      </c>
      <c r="Q58" s="173">
        <f t="shared" si="22"/>
        <v>7.3529411764705881E-3</v>
      </c>
      <c r="R58" s="173" t="str">
        <f t="shared" si="22"/>
        <v/>
      </c>
      <c r="S58" s="267" t="str">
        <f t="shared" si="22"/>
        <v/>
      </c>
      <c r="T58" s="161">
        <f t="shared" si="26"/>
        <v>1.4705882352941176E-2</v>
      </c>
      <c r="U58" s="224"/>
      <c r="V58" s="271">
        <f t="shared" si="32"/>
        <v>10</v>
      </c>
      <c r="W58" s="4" t="s">
        <v>140</v>
      </c>
      <c r="X58" s="266" t="str">
        <f t="shared" si="27"/>
        <v/>
      </c>
      <c r="Y58" s="173">
        <f t="shared" si="23"/>
        <v>1.4705882352941176E-2</v>
      </c>
      <c r="Z58" s="173" t="str">
        <f t="shared" si="23"/>
        <v/>
      </c>
      <c r="AA58" s="173" t="str">
        <f t="shared" si="23"/>
        <v/>
      </c>
      <c r="AB58" s="267" t="str">
        <f t="shared" si="23"/>
        <v/>
      </c>
      <c r="AC58" s="161">
        <f t="shared" si="28"/>
        <v>1.4705882352941176E-2</v>
      </c>
      <c r="AD58" s="224"/>
      <c r="AE58" s="271">
        <f t="shared" si="33"/>
        <v>10</v>
      </c>
      <c r="AF58" s="4" t="s">
        <v>140</v>
      </c>
      <c r="AG58" s="273" t="str">
        <f t="shared" si="29"/>
        <v/>
      </c>
      <c r="AH58" s="273" t="str">
        <f t="shared" si="30"/>
        <v/>
      </c>
      <c r="AI58" s="273" t="str">
        <f t="shared" si="24"/>
        <v/>
      </c>
      <c r="AJ58" s="273">
        <f t="shared" si="24"/>
        <v>1.1029411764705881E-2</v>
      </c>
      <c r="AK58" s="273">
        <f t="shared" si="24"/>
        <v>3.6764705882352941E-3</v>
      </c>
      <c r="AL58" s="273" t="str">
        <f t="shared" si="24"/>
        <v/>
      </c>
      <c r="AM58" s="161">
        <f t="shared" si="31"/>
        <v>1.4705882352941176E-2</v>
      </c>
    </row>
    <row r="59" spans="1:39" x14ac:dyDescent="0.35">
      <c r="A59" s="151" t="s">
        <v>159</v>
      </c>
      <c r="B59" s="151" t="s">
        <v>159</v>
      </c>
      <c r="C59" s="152" t="s">
        <v>31760</v>
      </c>
      <c r="D59" s="152">
        <v>125099.72001</v>
      </c>
      <c r="E59" s="152">
        <v>1</v>
      </c>
      <c r="F59" s="279">
        <v>3.6764705882352941E-3</v>
      </c>
      <c r="G59" s="158">
        <f t="shared" si="34"/>
        <v>1.5846814203215223E-3</v>
      </c>
      <c r="H59" s="148" t="s">
        <v>32188</v>
      </c>
      <c r="I59" s="148" t="s">
        <v>32188</v>
      </c>
      <c r="J59" s="148" t="s">
        <v>925</v>
      </c>
      <c r="K59" s="4" t="s">
        <v>32083</v>
      </c>
      <c r="L59" s="317" t="s">
        <v>36294</v>
      </c>
      <c r="N59" s="4" t="s">
        <v>175</v>
      </c>
      <c r="O59" s="266" t="str">
        <f t="shared" si="25"/>
        <v/>
      </c>
      <c r="P59" s="173">
        <f t="shared" si="22"/>
        <v>1.8382352941176471E-2</v>
      </c>
      <c r="Q59" s="173">
        <f t="shared" si="22"/>
        <v>3.6764705882352941E-3</v>
      </c>
      <c r="R59" s="173" t="str">
        <f t="shared" si="22"/>
        <v/>
      </c>
      <c r="S59" s="267" t="str">
        <f t="shared" si="22"/>
        <v/>
      </c>
      <c r="T59" s="161">
        <f t="shared" si="26"/>
        <v>2.2058823529411766E-2</v>
      </c>
      <c r="U59" s="224"/>
      <c r="V59" s="271">
        <f t="shared" si="32"/>
        <v>11</v>
      </c>
      <c r="W59" s="4" t="s">
        <v>175</v>
      </c>
      <c r="X59" s="266" t="str">
        <f t="shared" si="27"/>
        <v/>
      </c>
      <c r="Y59" s="173">
        <f t="shared" si="23"/>
        <v>1.8382352941176471E-2</v>
      </c>
      <c r="Z59" s="173">
        <f t="shared" si="23"/>
        <v>3.6764705882352941E-3</v>
      </c>
      <c r="AA59" s="173" t="str">
        <f t="shared" si="23"/>
        <v/>
      </c>
      <c r="AB59" s="267" t="str">
        <f t="shared" si="23"/>
        <v/>
      </c>
      <c r="AC59" s="161">
        <f t="shared" si="28"/>
        <v>2.2058823529411766E-2</v>
      </c>
      <c r="AD59" s="224"/>
      <c r="AE59" s="271">
        <f t="shared" si="33"/>
        <v>11</v>
      </c>
      <c r="AF59" s="4" t="s">
        <v>175</v>
      </c>
      <c r="AG59" s="273" t="str">
        <f t="shared" si="29"/>
        <v/>
      </c>
      <c r="AH59" s="273" t="str">
        <f t="shared" si="30"/>
        <v/>
      </c>
      <c r="AI59" s="273" t="str">
        <f t="shared" si="24"/>
        <v/>
      </c>
      <c r="AJ59" s="273">
        <f t="shared" si="24"/>
        <v>3.6764705882352941E-3</v>
      </c>
      <c r="AK59" s="273">
        <f t="shared" si="24"/>
        <v>1.8382352941176471E-2</v>
      </c>
      <c r="AL59" s="273" t="str">
        <f t="shared" si="24"/>
        <v/>
      </c>
      <c r="AM59" s="161">
        <f t="shared" si="31"/>
        <v>2.2058823529411766E-2</v>
      </c>
    </row>
    <row r="60" spans="1:39" x14ac:dyDescent="0.35">
      <c r="A60" s="4" t="s">
        <v>153</v>
      </c>
      <c r="B60" s="4" t="s">
        <v>153</v>
      </c>
      <c r="C60" s="150" t="s">
        <v>153</v>
      </c>
      <c r="D60" s="150">
        <v>128279.39415000001</v>
      </c>
      <c r="E60" s="150">
        <v>1</v>
      </c>
      <c r="F60" s="202">
        <v>3.6764705882352941E-3</v>
      </c>
      <c r="G60" s="159">
        <f t="shared" si="34"/>
        <v>1.6249594523741282E-3</v>
      </c>
      <c r="H60" s="148" t="s">
        <v>32188</v>
      </c>
      <c r="I60" s="148" t="s">
        <v>32184</v>
      </c>
      <c r="J60" s="148" t="s">
        <v>32188</v>
      </c>
      <c r="K60" s="4" t="s">
        <v>32153</v>
      </c>
      <c r="N60" s="4" t="s">
        <v>173</v>
      </c>
      <c r="O60" s="266" t="str">
        <f t="shared" si="25"/>
        <v/>
      </c>
      <c r="P60" s="173">
        <f t="shared" si="22"/>
        <v>7.3529411764705881E-3</v>
      </c>
      <c r="Q60" s="173">
        <f t="shared" si="22"/>
        <v>7.3529411764705881E-3</v>
      </c>
      <c r="R60" s="173" t="str">
        <f t="shared" si="22"/>
        <v/>
      </c>
      <c r="S60" s="267" t="str">
        <f t="shared" si="22"/>
        <v/>
      </c>
      <c r="T60" s="161">
        <f t="shared" si="26"/>
        <v>1.4705882352941176E-2</v>
      </c>
      <c r="U60" s="224"/>
      <c r="V60" s="271">
        <f t="shared" si="32"/>
        <v>12</v>
      </c>
      <c r="W60" s="4" t="s">
        <v>173</v>
      </c>
      <c r="X60" s="266">
        <f t="shared" si="27"/>
        <v>7.3529411764705881E-3</v>
      </c>
      <c r="Y60" s="173">
        <f t="shared" si="23"/>
        <v>3.6764705882352941E-3</v>
      </c>
      <c r="Z60" s="173" t="str">
        <f t="shared" si="23"/>
        <v/>
      </c>
      <c r="AA60" s="173">
        <f t="shared" si="23"/>
        <v>3.6764705882352941E-3</v>
      </c>
      <c r="AB60" s="267" t="str">
        <f t="shared" si="23"/>
        <v/>
      </c>
      <c r="AC60" s="161">
        <f t="shared" si="28"/>
        <v>1.4705882352941176E-2</v>
      </c>
      <c r="AD60" s="224"/>
      <c r="AE60" s="271">
        <f t="shared" si="33"/>
        <v>12</v>
      </c>
      <c r="AF60" s="4" t="s">
        <v>173</v>
      </c>
      <c r="AG60" s="273">
        <f t="shared" si="29"/>
        <v>3.6764705882352941E-3</v>
      </c>
      <c r="AH60" s="273" t="str">
        <f t="shared" si="30"/>
        <v/>
      </c>
      <c r="AI60" s="273">
        <f t="shared" si="24"/>
        <v>3.6764705882352941E-3</v>
      </c>
      <c r="AJ60" s="273">
        <f t="shared" si="24"/>
        <v>7.3529411764705881E-3</v>
      </c>
      <c r="AK60" s="273" t="str">
        <f t="shared" si="24"/>
        <v/>
      </c>
      <c r="AL60" s="273" t="str">
        <f t="shared" si="24"/>
        <v/>
      </c>
      <c r="AM60" s="161">
        <f t="shared" si="31"/>
        <v>1.4705882352941176E-2</v>
      </c>
    </row>
    <row r="61" spans="1:39" x14ac:dyDescent="0.35">
      <c r="A61" s="4" t="s">
        <v>175</v>
      </c>
      <c r="B61" s="4" t="s">
        <v>31839</v>
      </c>
      <c r="C61" s="150" t="s">
        <v>31839</v>
      </c>
      <c r="D61" s="150">
        <v>124090.19819</v>
      </c>
      <c r="E61" s="150">
        <v>1</v>
      </c>
      <c r="F61" s="202">
        <v>3.6764705882352941E-3</v>
      </c>
      <c r="G61" s="159">
        <f t="shared" si="34"/>
        <v>1.5718934582746424E-3</v>
      </c>
      <c r="H61" s="148" t="s">
        <v>32184</v>
      </c>
      <c r="I61" s="148" t="s">
        <v>32184</v>
      </c>
      <c r="J61" s="148" t="s">
        <v>32185</v>
      </c>
      <c r="K61" s="4" t="s">
        <v>32161</v>
      </c>
      <c r="N61" s="4" t="s">
        <v>148</v>
      </c>
      <c r="O61" s="266" t="str">
        <f t="shared" si="25"/>
        <v/>
      </c>
      <c r="P61" s="173">
        <f t="shared" si="22"/>
        <v>7.3529411764705881E-3</v>
      </c>
      <c r="Q61" s="173">
        <f t="shared" si="22"/>
        <v>3.6764705882352941E-3</v>
      </c>
      <c r="R61" s="173" t="str">
        <f t="shared" si="22"/>
        <v/>
      </c>
      <c r="S61" s="267" t="str">
        <f t="shared" si="22"/>
        <v/>
      </c>
      <c r="T61" s="161">
        <f t="shared" si="26"/>
        <v>1.1029411764705881E-2</v>
      </c>
      <c r="U61" s="224"/>
      <c r="V61" s="271">
        <f t="shared" si="32"/>
        <v>13</v>
      </c>
      <c r="W61" s="4" t="s">
        <v>148</v>
      </c>
      <c r="X61" s="266" t="str">
        <f t="shared" si="27"/>
        <v/>
      </c>
      <c r="Y61" s="173" t="str">
        <f t="shared" si="23"/>
        <v/>
      </c>
      <c r="Z61" s="173">
        <f t="shared" si="23"/>
        <v>1.1029411764705881E-2</v>
      </c>
      <c r="AA61" s="173" t="str">
        <f t="shared" si="23"/>
        <v/>
      </c>
      <c r="AB61" s="267" t="str">
        <f t="shared" si="23"/>
        <v/>
      </c>
      <c r="AC61" s="161">
        <f t="shared" si="28"/>
        <v>1.1029411764705881E-2</v>
      </c>
      <c r="AD61" s="224"/>
      <c r="AE61" s="271">
        <f t="shared" si="33"/>
        <v>13</v>
      </c>
      <c r="AF61" s="4" t="s">
        <v>148</v>
      </c>
      <c r="AG61" s="273" t="str">
        <f t="shared" si="29"/>
        <v/>
      </c>
      <c r="AH61" s="273" t="str">
        <f t="shared" si="30"/>
        <v/>
      </c>
      <c r="AI61" s="273" t="str">
        <f t="shared" si="24"/>
        <v/>
      </c>
      <c r="AJ61" s="273" t="str">
        <f t="shared" si="24"/>
        <v/>
      </c>
      <c r="AK61" s="273">
        <f t="shared" si="24"/>
        <v>1.1029411764705881E-2</v>
      </c>
      <c r="AL61" s="273" t="str">
        <f t="shared" si="24"/>
        <v/>
      </c>
      <c r="AM61" s="161">
        <f t="shared" si="31"/>
        <v>1.1029411764705881E-2</v>
      </c>
    </row>
    <row r="62" spans="1:39" x14ac:dyDescent="0.35">
      <c r="A62" s="151" t="s">
        <v>144</v>
      </c>
      <c r="B62" s="151" t="s">
        <v>31655</v>
      </c>
      <c r="C62" s="152" t="s">
        <v>31655</v>
      </c>
      <c r="D62" s="152">
        <v>122132.05882999999</v>
      </c>
      <c r="E62" s="152">
        <v>1</v>
      </c>
      <c r="F62" s="279">
        <v>3.6764705882352941E-3</v>
      </c>
      <c r="G62" s="158">
        <f t="shared" si="34"/>
        <v>1.5470890297599803E-3</v>
      </c>
      <c r="H62" s="148" t="s">
        <v>32187</v>
      </c>
      <c r="I62" s="148" t="s">
        <v>32188</v>
      </c>
      <c r="J62" s="148" t="s">
        <v>925</v>
      </c>
      <c r="K62" s="4" t="s">
        <v>31981</v>
      </c>
      <c r="L62" s="317" t="s">
        <v>36294</v>
      </c>
      <c r="N62" s="4" t="s">
        <v>153</v>
      </c>
      <c r="O62" s="266" t="str">
        <f t="shared" si="25"/>
        <v/>
      </c>
      <c r="P62" s="173" t="str">
        <f t="shared" si="22"/>
        <v/>
      </c>
      <c r="Q62" s="173">
        <f t="shared" si="22"/>
        <v>3.6764705882352941E-3</v>
      </c>
      <c r="R62" s="173" t="str">
        <f t="shared" si="22"/>
        <v/>
      </c>
      <c r="S62" s="267">
        <f t="shared" si="22"/>
        <v>7.3529411764705881E-3</v>
      </c>
      <c r="T62" s="161">
        <f t="shared" si="26"/>
        <v>1.1029411764705881E-2</v>
      </c>
      <c r="U62" s="224"/>
      <c r="V62" s="271">
        <f t="shared" si="32"/>
        <v>14</v>
      </c>
      <c r="W62" s="4" t="s">
        <v>153</v>
      </c>
      <c r="X62" s="266" t="str">
        <f t="shared" si="27"/>
        <v/>
      </c>
      <c r="Y62" s="173">
        <f t="shared" si="23"/>
        <v>3.6764705882352941E-3</v>
      </c>
      <c r="Z62" s="173">
        <f t="shared" si="23"/>
        <v>7.3529411764705881E-3</v>
      </c>
      <c r="AA62" s="173" t="str">
        <f t="shared" si="23"/>
        <v/>
      </c>
      <c r="AB62" s="267" t="str">
        <f t="shared" si="23"/>
        <v/>
      </c>
      <c r="AC62" s="161">
        <f t="shared" si="28"/>
        <v>1.1029411764705881E-2</v>
      </c>
      <c r="AD62" s="224"/>
      <c r="AE62" s="271">
        <f t="shared" si="33"/>
        <v>14</v>
      </c>
      <c r="AF62" s="4" t="s">
        <v>153</v>
      </c>
      <c r="AG62" s="273" t="str">
        <f t="shared" si="29"/>
        <v/>
      </c>
      <c r="AH62" s="273" t="str">
        <f t="shared" si="30"/>
        <v/>
      </c>
      <c r="AI62" s="273">
        <f t="shared" si="24"/>
        <v>7.3529411764705881E-3</v>
      </c>
      <c r="AJ62" s="273">
        <f t="shared" si="24"/>
        <v>3.6764705882352941E-3</v>
      </c>
      <c r="AK62" s="273" t="str">
        <f t="shared" si="24"/>
        <v/>
      </c>
      <c r="AL62" s="273" t="str">
        <f t="shared" si="24"/>
        <v/>
      </c>
      <c r="AM62" s="161">
        <f t="shared" si="31"/>
        <v>1.1029411764705881E-2</v>
      </c>
    </row>
    <row r="63" spans="1:39" x14ac:dyDescent="0.35">
      <c r="A63" s="4" t="s">
        <v>148</v>
      </c>
      <c r="B63" s="4" t="s">
        <v>31780</v>
      </c>
      <c r="C63" s="150" t="s">
        <v>31782</v>
      </c>
      <c r="D63" s="150">
        <v>122555.15504000001</v>
      </c>
      <c r="E63" s="150">
        <v>1</v>
      </c>
      <c r="F63" s="202">
        <v>3.6764705882352941E-3</v>
      </c>
      <c r="G63" s="159">
        <f t="shared" si="34"/>
        <v>1.5524485357839898E-3</v>
      </c>
      <c r="H63" s="148" t="s">
        <v>32188</v>
      </c>
      <c r="I63" s="148" t="s">
        <v>32188</v>
      </c>
      <c r="J63" s="148" t="s">
        <v>32185</v>
      </c>
      <c r="K63" s="4" t="s">
        <v>32105</v>
      </c>
      <c r="N63" s="4" t="s">
        <v>156</v>
      </c>
      <c r="O63" s="266">
        <f t="shared" si="25"/>
        <v>3.6764705882352941E-3</v>
      </c>
      <c r="P63" s="173">
        <f t="shared" si="22"/>
        <v>7.3529411764705881E-3</v>
      </c>
      <c r="Q63" s="173" t="str">
        <f t="shared" si="22"/>
        <v/>
      </c>
      <c r="R63" s="173" t="str">
        <f t="shared" si="22"/>
        <v/>
      </c>
      <c r="S63" s="267" t="str">
        <f t="shared" si="22"/>
        <v/>
      </c>
      <c r="T63" s="161">
        <f t="shared" si="26"/>
        <v>1.1029411764705881E-2</v>
      </c>
      <c r="U63" s="224"/>
      <c r="V63" s="271">
        <f t="shared" si="32"/>
        <v>15</v>
      </c>
      <c r="W63" s="4" t="s">
        <v>156</v>
      </c>
      <c r="X63" s="266" t="str">
        <f t="shared" si="27"/>
        <v/>
      </c>
      <c r="Y63" s="173">
        <f t="shared" si="23"/>
        <v>7.3529411764705881E-3</v>
      </c>
      <c r="Z63" s="173" t="str">
        <f t="shared" si="23"/>
        <v/>
      </c>
      <c r="AA63" s="173" t="str">
        <f t="shared" si="23"/>
        <v/>
      </c>
      <c r="AB63" s="267">
        <f t="shared" si="23"/>
        <v>3.6764705882352941E-3</v>
      </c>
      <c r="AC63" s="161">
        <f t="shared" si="28"/>
        <v>1.1029411764705881E-2</v>
      </c>
      <c r="AD63" s="224"/>
      <c r="AE63" s="271">
        <f t="shared" si="33"/>
        <v>15</v>
      </c>
      <c r="AF63" s="4" t="s">
        <v>156</v>
      </c>
      <c r="AG63" s="273" t="str">
        <f t="shared" si="29"/>
        <v/>
      </c>
      <c r="AH63" s="273" t="str">
        <f t="shared" si="30"/>
        <v/>
      </c>
      <c r="AI63" s="273" t="str">
        <f t="shared" si="24"/>
        <v/>
      </c>
      <c r="AJ63" s="273" t="str">
        <f t="shared" si="24"/>
        <v/>
      </c>
      <c r="AK63" s="273">
        <f t="shared" si="24"/>
        <v>1.1029411764705881E-2</v>
      </c>
      <c r="AL63" s="273" t="str">
        <f t="shared" si="24"/>
        <v/>
      </c>
      <c r="AM63" s="161">
        <f t="shared" si="31"/>
        <v>1.1029411764705881E-2</v>
      </c>
    </row>
    <row r="64" spans="1:39" x14ac:dyDescent="0.35">
      <c r="A64" s="4" t="s">
        <v>152</v>
      </c>
      <c r="B64" s="4" t="s">
        <v>31804</v>
      </c>
      <c r="C64" s="150" t="s">
        <v>31804</v>
      </c>
      <c r="D64" s="150">
        <v>120686.68656</v>
      </c>
      <c r="E64" s="150">
        <v>1</v>
      </c>
      <c r="F64" s="202">
        <v>3.6764705882352941E-3</v>
      </c>
      <c r="G64" s="159">
        <f t="shared" si="34"/>
        <v>1.5287799993198336E-3</v>
      </c>
      <c r="H64" s="148" t="s">
        <v>32187</v>
      </c>
      <c r="I64" s="148" t="s">
        <v>32185</v>
      </c>
      <c r="J64" s="148" t="s">
        <v>32185</v>
      </c>
      <c r="K64" s="4" t="s">
        <v>32141</v>
      </c>
      <c r="N64" s="4" t="s">
        <v>170</v>
      </c>
      <c r="O64" s="266" t="str">
        <f t="shared" si="25"/>
        <v/>
      </c>
      <c r="P64" s="173" t="str">
        <f t="shared" si="22"/>
        <v/>
      </c>
      <c r="Q64" s="173">
        <f t="shared" si="22"/>
        <v>1.1029411764705881E-2</v>
      </c>
      <c r="R64" s="173" t="str">
        <f t="shared" si="22"/>
        <v/>
      </c>
      <c r="S64" s="267" t="str">
        <f t="shared" si="22"/>
        <v/>
      </c>
      <c r="T64" s="161">
        <f t="shared" si="26"/>
        <v>1.1029411764705881E-2</v>
      </c>
      <c r="U64" s="224"/>
      <c r="V64" s="271">
        <f t="shared" si="32"/>
        <v>16</v>
      </c>
      <c r="W64" s="4" t="s">
        <v>170</v>
      </c>
      <c r="X64" s="266" t="str">
        <f t="shared" si="27"/>
        <v/>
      </c>
      <c r="Y64" s="173">
        <f t="shared" si="23"/>
        <v>1.1029411764705881E-2</v>
      </c>
      <c r="Z64" s="173" t="str">
        <f t="shared" si="23"/>
        <v/>
      </c>
      <c r="AA64" s="173" t="str">
        <f t="shared" si="23"/>
        <v/>
      </c>
      <c r="AB64" s="267" t="str">
        <f t="shared" si="23"/>
        <v/>
      </c>
      <c r="AC64" s="161">
        <f t="shared" si="28"/>
        <v>1.1029411764705881E-2</v>
      </c>
      <c r="AD64" s="224"/>
      <c r="AE64" s="271">
        <f t="shared" si="33"/>
        <v>16</v>
      </c>
      <c r="AF64" s="4" t="s">
        <v>170</v>
      </c>
      <c r="AG64" s="273" t="str">
        <f t="shared" si="29"/>
        <v/>
      </c>
      <c r="AH64" s="273" t="str">
        <f t="shared" si="30"/>
        <v/>
      </c>
      <c r="AI64" s="273">
        <f t="shared" si="24"/>
        <v>7.3529411764705881E-3</v>
      </c>
      <c r="AJ64" s="273" t="str">
        <f t="shared" si="24"/>
        <v/>
      </c>
      <c r="AK64" s="273">
        <f t="shared" si="24"/>
        <v>3.6764705882352941E-3</v>
      </c>
      <c r="AL64" s="273" t="str">
        <f t="shared" si="24"/>
        <v/>
      </c>
      <c r="AM64" s="161">
        <f t="shared" si="31"/>
        <v>1.1029411764705881E-2</v>
      </c>
    </row>
    <row r="65" spans="1:39" x14ac:dyDescent="0.35">
      <c r="A65" s="151" t="s">
        <v>173</v>
      </c>
      <c r="B65" s="151" t="s">
        <v>31545</v>
      </c>
      <c r="C65" s="152" t="s">
        <v>31575</v>
      </c>
      <c r="D65" s="152">
        <v>116138.26390999999</v>
      </c>
      <c r="E65" s="152">
        <v>1</v>
      </c>
      <c r="F65" s="279">
        <v>3.6764705882352941E-3</v>
      </c>
      <c r="G65" s="158">
        <f t="shared" si="34"/>
        <v>1.4711635564960731E-3</v>
      </c>
      <c r="H65" s="148" t="s">
        <v>32188</v>
      </c>
      <c r="I65" s="148" t="s">
        <v>32185</v>
      </c>
      <c r="J65" s="148" t="s">
        <v>925</v>
      </c>
      <c r="K65" s="4" t="s">
        <v>31875</v>
      </c>
      <c r="L65" s="317" t="s">
        <v>36294</v>
      </c>
      <c r="N65" s="4" t="s">
        <v>154</v>
      </c>
      <c r="O65" s="266" t="str">
        <f t="shared" si="25"/>
        <v/>
      </c>
      <c r="P65" s="173" t="str">
        <f t="shared" si="22"/>
        <v/>
      </c>
      <c r="Q65" s="173">
        <f t="shared" si="22"/>
        <v>7.3529411764705881E-3</v>
      </c>
      <c r="R65" s="173" t="str">
        <f t="shared" si="22"/>
        <v/>
      </c>
      <c r="S65" s="267" t="str">
        <f t="shared" si="22"/>
        <v/>
      </c>
      <c r="T65" s="161">
        <f t="shared" si="26"/>
        <v>7.3529411764705881E-3</v>
      </c>
      <c r="U65" s="224"/>
      <c r="V65" s="271">
        <f t="shared" si="32"/>
        <v>17</v>
      </c>
      <c r="W65" s="4" t="s">
        <v>154</v>
      </c>
      <c r="X65" s="266" t="str">
        <f t="shared" si="27"/>
        <v/>
      </c>
      <c r="Y65" s="173" t="str">
        <f t="shared" si="23"/>
        <v/>
      </c>
      <c r="Z65" s="173">
        <f t="shared" si="23"/>
        <v>7.3529411764705881E-3</v>
      </c>
      <c r="AA65" s="173" t="str">
        <f t="shared" si="23"/>
        <v/>
      </c>
      <c r="AB65" s="267" t="str">
        <f t="shared" si="23"/>
        <v/>
      </c>
      <c r="AC65" s="161">
        <f t="shared" si="28"/>
        <v>7.3529411764705881E-3</v>
      </c>
      <c r="AD65" s="224"/>
      <c r="AE65" s="271">
        <f t="shared" si="33"/>
        <v>17</v>
      </c>
      <c r="AF65" s="4" t="s">
        <v>154</v>
      </c>
      <c r="AG65" s="273">
        <f t="shared" si="29"/>
        <v>7.3529411764705881E-3</v>
      </c>
      <c r="AH65" s="273" t="str">
        <f t="shared" si="30"/>
        <v/>
      </c>
      <c r="AI65" s="273" t="str">
        <f t="shared" si="24"/>
        <v/>
      </c>
      <c r="AJ65" s="273" t="str">
        <f t="shared" si="24"/>
        <v/>
      </c>
      <c r="AK65" s="273" t="str">
        <f t="shared" si="24"/>
        <v/>
      </c>
      <c r="AL65" s="273" t="str">
        <f t="shared" si="24"/>
        <v/>
      </c>
      <c r="AM65" s="161">
        <f t="shared" si="31"/>
        <v>7.3529411764705881E-3</v>
      </c>
    </row>
    <row r="66" spans="1:39" x14ac:dyDescent="0.35">
      <c r="A66" s="4" t="s">
        <v>138</v>
      </c>
      <c r="B66" s="4" t="s">
        <v>138</v>
      </c>
      <c r="C66" s="150" t="s">
        <v>31525</v>
      </c>
      <c r="D66" s="150">
        <v>112220.47272000001</v>
      </c>
      <c r="E66" s="150">
        <v>1</v>
      </c>
      <c r="F66" s="202">
        <v>3.6764705882352941E-3</v>
      </c>
      <c r="G66" s="159">
        <f t="shared" si="34"/>
        <v>1.4215355404861569E-3</v>
      </c>
      <c r="H66" s="148" t="s">
        <v>32188</v>
      </c>
      <c r="I66" s="148" t="s">
        <v>32187</v>
      </c>
      <c r="J66" s="148" t="s">
        <v>32185</v>
      </c>
      <c r="K66" s="4" t="s">
        <v>31893</v>
      </c>
      <c r="N66" s="4" t="s">
        <v>174</v>
      </c>
      <c r="O66" s="266" t="str">
        <f t="shared" ref="O66:O73" si="35">+IF(SUMIFS($F$3:$F$111,$A$3:$A$111,$N66,$H$3:$H$111,O$17)=0,"",SUMIFS($F$3:$F$111,$A$3:$A$111,$N66,$H$3:$H$111,O$17))</f>
        <v/>
      </c>
      <c r="P66" s="173" t="str">
        <f t="shared" si="22"/>
        <v/>
      </c>
      <c r="Q66" s="173">
        <f t="shared" si="22"/>
        <v>7.3529411764705881E-3</v>
      </c>
      <c r="R66" s="173">
        <f t="shared" si="22"/>
        <v>3.6764705882352941E-3</v>
      </c>
      <c r="S66" s="267" t="str">
        <f t="shared" si="22"/>
        <v/>
      </c>
      <c r="T66" s="161">
        <f t="shared" si="26"/>
        <v>1.1029411764705881E-2</v>
      </c>
      <c r="U66" s="224"/>
      <c r="V66" s="271">
        <f t="shared" si="32"/>
        <v>18</v>
      </c>
      <c r="W66" s="4" t="s">
        <v>174</v>
      </c>
      <c r="X66" s="266" t="str">
        <f t="shared" ref="X66:X73" si="36">+IF(SUMIFS($F$3:$F$111,$A$3:$A$111,$W66,$I$3:$I$111,X$17)=0,"",SUMIFS($F$3:$F$111,$A$3:$A$111,$W66,$I$3:$I$111,X$17))</f>
        <v/>
      </c>
      <c r="Y66" s="173">
        <f t="shared" si="23"/>
        <v>3.6764705882352941E-3</v>
      </c>
      <c r="Z66" s="173">
        <f t="shared" si="23"/>
        <v>7.3529411764705881E-3</v>
      </c>
      <c r="AA66" s="173" t="str">
        <f t="shared" si="23"/>
        <v/>
      </c>
      <c r="AB66" s="267" t="str">
        <f t="shared" si="23"/>
        <v/>
      </c>
      <c r="AC66" s="161">
        <f t="shared" si="28"/>
        <v>1.1029411764705881E-2</v>
      </c>
      <c r="AD66" s="224"/>
      <c r="AE66" s="271">
        <f t="shared" si="33"/>
        <v>18</v>
      </c>
      <c r="AF66" s="4" t="s">
        <v>174</v>
      </c>
      <c r="AG66" s="273" t="str">
        <f t="shared" si="29"/>
        <v/>
      </c>
      <c r="AH66" s="273" t="str">
        <f t="shared" ref="AH66:AH73" si="37">+IF(SUMIFS($F$3:$F$111,$A$3:$A$111,$AF66,$J$3:$J$111,AH$17)=0,"",SUMIFS($F$3:$F$111,$A$3:$A$111,$AF66,$J$3:$J$111,AH$17))</f>
        <v/>
      </c>
      <c r="AI66" s="273" t="str">
        <f t="shared" si="24"/>
        <v/>
      </c>
      <c r="AJ66" s="273">
        <f t="shared" si="24"/>
        <v>1.1029411764705881E-2</v>
      </c>
      <c r="AK66" s="273" t="str">
        <f t="shared" si="24"/>
        <v/>
      </c>
      <c r="AL66" s="273" t="str">
        <f t="shared" si="24"/>
        <v/>
      </c>
      <c r="AM66" s="161">
        <f t="shared" si="31"/>
        <v>1.1029411764705881E-2</v>
      </c>
    </row>
    <row r="67" spans="1:39" x14ac:dyDescent="0.35">
      <c r="A67" s="151" t="s">
        <v>138</v>
      </c>
      <c r="B67" s="151" t="s">
        <v>138</v>
      </c>
      <c r="C67" s="152" t="s">
        <v>31550</v>
      </c>
      <c r="D67" s="152">
        <v>108921.36547</v>
      </c>
      <c r="E67" s="152">
        <v>1</v>
      </c>
      <c r="F67" s="279">
        <v>3.6764705882352941E-3</v>
      </c>
      <c r="G67" s="158">
        <f t="shared" si="34"/>
        <v>1.3797446079220782E-3</v>
      </c>
      <c r="H67" s="148" t="s">
        <v>32187</v>
      </c>
      <c r="I67" s="148" t="s">
        <v>32185</v>
      </c>
      <c r="J67" s="148" t="s">
        <v>925</v>
      </c>
      <c r="K67" s="4" t="s">
        <v>31891</v>
      </c>
      <c r="L67" s="317" t="s">
        <v>36294</v>
      </c>
      <c r="N67" s="4" t="s">
        <v>139</v>
      </c>
      <c r="O67" s="266" t="str">
        <f t="shared" si="35"/>
        <v/>
      </c>
      <c r="P67" s="173" t="str">
        <f t="shared" si="22"/>
        <v/>
      </c>
      <c r="Q67" s="173">
        <f t="shared" si="22"/>
        <v>3.6764705882352941E-3</v>
      </c>
      <c r="R67" s="173" t="str">
        <f t="shared" si="22"/>
        <v/>
      </c>
      <c r="S67" s="267" t="str">
        <f t="shared" si="22"/>
        <v/>
      </c>
      <c r="T67" s="161">
        <f t="shared" si="26"/>
        <v>3.6764705882352941E-3</v>
      </c>
      <c r="U67" s="224"/>
      <c r="V67" s="271">
        <f t="shared" si="32"/>
        <v>19</v>
      </c>
      <c r="W67" s="4" t="s">
        <v>139</v>
      </c>
      <c r="X67" s="266" t="str">
        <f t="shared" si="36"/>
        <v/>
      </c>
      <c r="Y67" s="173">
        <f t="shared" si="23"/>
        <v>3.6764705882352941E-3</v>
      </c>
      <c r="Z67" s="173" t="str">
        <f t="shared" si="23"/>
        <v/>
      </c>
      <c r="AA67" s="173" t="str">
        <f t="shared" si="23"/>
        <v/>
      </c>
      <c r="AB67" s="267" t="str">
        <f t="shared" si="23"/>
        <v/>
      </c>
      <c r="AC67" s="161">
        <f t="shared" si="28"/>
        <v>3.6764705882352941E-3</v>
      </c>
      <c r="AD67" s="224"/>
      <c r="AE67" s="271">
        <f t="shared" si="33"/>
        <v>19</v>
      </c>
      <c r="AF67" s="4" t="s">
        <v>139</v>
      </c>
      <c r="AG67" s="273" t="str">
        <f t="shared" si="29"/>
        <v/>
      </c>
      <c r="AH67" s="273" t="str">
        <f t="shared" si="37"/>
        <v/>
      </c>
      <c r="AI67" s="273">
        <f t="shared" si="24"/>
        <v>3.6764705882352941E-3</v>
      </c>
      <c r="AJ67" s="273" t="str">
        <f t="shared" si="24"/>
        <v/>
      </c>
      <c r="AK67" s="273" t="str">
        <f t="shared" si="24"/>
        <v/>
      </c>
      <c r="AL67" s="273" t="str">
        <f t="shared" si="24"/>
        <v/>
      </c>
      <c r="AM67" s="161">
        <f t="shared" si="31"/>
        <v>3.6764705882352941E-3</v>
      </c>
    </row>
    <row r="68" spans="1:39" x14ac:dyDescent="0.35">
      <c r="A68" s="4" t="s">
        <v>138</v>
      </c>
      <c r="B68" s="4" t="s">
        <v>138</v>
      </c>
      <c r="C68" s="150" t="s">
        <v>31549</v>
      </c>
      <c r="D68" s="150">
        <v>106640.63915</v>
      </c>
      <c r="E68" s="150">
        <v>1</v>
      </c>
      <c r="F68" s="202">
        <v>3.6764705882352941E-3</v>
      </c>
      <c r="G68" s="159">
        <f t="shared" si="34"/>
        <v>1.3508538588152587E-3</v>
      </c>
      <c r="H68" s="148" t="s">
        <v>32184</v>
      </c>
      <c r="I68" s="148" t="s">
        <v>32184</v>
      </c>
      <c r="J68" s="148" t="s">
        <v>32185</v>
      </c>
      <c r="K68" s="4" t="s">
        <v>31889</v>
      </c>
      <c r="N68" s="4" t="s">
        <v>151</v>
      </c>
      <c r="O68" s="266" t="str">
        <f t="shared" si="35"/>
        <v/>
      </c>
      <c r="P68" s="173" t="str">
        <f t="shared" si="22"/>
        <v/>
      </c>
      <c r="Q68" s="173" t="str">
        <f t="shared" si="22"/>
        <v/>
      </c>
      <c r="R68" s="173">
        <f t="shared" si="22"/>
        <v>3.6764705882352941E-3</v>
      </c>
      <c r="S68" s="267" t="str">
        <f t="shared" si="22"/>
        <v/>
      </c>
      <c r="T68" s="161">
        <f t="shared" si="26"/>
        <v>3.6764705882352941E-3</v>
      </c>
      <c r="U68" s="224"/>
      <c r="V68" s="271">
        <f t="shared" si="32"/>
        <v>20</v>
      </c>
      <c r="W68" s="4" t="s">
        <v>151</v>
      </c>
      <c r="X68" s="266" t="str">
        <f t="shared" si="36"/>
        <v/>
      </c>
      <c r="Y68" s="173">
        <f t="shared" si="23"/>
        <v>3.6764705882352941E-3</v>
      </c>
      <c r="Z68" s="173" t="str">
        <f t="shared" si="23"/>
        <v/>
      </c>
      <c r="AA68" s="173" t="str">
        <f t="shared" si="23"/>
        <v/>
      </c>
      <c r="AB68" s="267" t="str">
        <f t="shared" si="23"/>
        <v/>
      </c>
      <c r="AC68" s="161">
        <f t="shared" si="28"/>
        <v>3.6764705882352941E-3</v>
      </c>
      <c r="AD68" s="224"/>
      <c r="AE68" s="271">
        <f t="shared" si="33"/>
        <v>20</v>
      </c>
      <c r="AF68" s="4" t="s">
        <v>151</v>
      </c>
      <c r="AG68" s="273" t="str">
        <f t="shared" si="29"/>
        <v/>
      </c>
      <c r="AH68" s="273" t="str">
        <f t="shared" si="37"/>
        <v/>
      </c>
      <c r="AI68" s="273" t="str">
        <f t="shared" si="24"/>
        <v/>
      </c>
      <c r="AJ68" s="273">
        <f t="shared" si="24"/>
        <v>3.6764705882352941E-3</v>
      </c>
      <c r="AK68" s="273" t="str">
        <f t="shared" si="24"/>
        <v/>
      </c>
      <c r="AL68" s="273" t="str">
        <f t="shared" si="24"/>
        <v/>
      </c>
      <c r="AM68" s="161">
        <f t="shared" si="31"/>
        <v>3.6764705882352941E-3</v>
      </c>
    </row>
    <row r="69" spans="1:39" x14ac:dyDescent="0.35">
      <c r="A69" s="4" t="s">
        <v>172</v>
      </c>
      <c r="B69" s="4" t="s">
        <v>31667</v>
      </c>
      <c r="C69" s="150" t="s">
        <v>31667</v>
      </c>
      <c r="D69" s="150">
        <v>105417.76518</v>
      </c>
      <c r="E69" s="150">
        <v>1</v>
      </c>
      <c r="F69" s="202">
        <v>3.6764705882352941E-3</v>
      </c>
      <c r="G69" s="159">
        <f t="shared" si="34"/>
        <v>1.3353632912944129E-3</v>
      </c>
      <c r="H69" s="148" t="s">
        <v>32188</v>
      </c>
      <c r="I69" s="148" t="s">
        <v>32184</v>
      </c>
      <c r="J69" s="148" t="s">
        <v>32185</v>
      </c>
      <c r="K69" s="4" t="s">
        <v>31993</v>
      </c>
      <c r="N69" s="4" t="s">
        <v>150</v>
      </c>
      <c r="O69" s="266" t="str">
        <f t="shared" si="35"/>
        <v/>
      </c>
      <c r="P69" s="173">
        <f t="shared" si="22"/>
        <v>3.6764705882352941E-3</v>
      </c>
      <c r="Q69" s="173" t="str">
        <f t="shared" si="22"/>
        <v/>
      </c>
      <c r="R69" s="173">
        <f t="shared" si="22"/>
        <v>3.6764705882352941E-3</v>
      </c>
      <c r="S69" s="267" t="str">
        <f t="shared" si="22"/>
        <v/>
      </c>
      <c r="T69" s="161">
        <f t="shared" si="26"/>
        <v>7.3529411764705881E-3</v>
      </c>
      <c r="U69" s="224"/>
      <c r="V69" s="271">
        <f t="shared" si="32"/>
        <v>21</v>
      </c>
      <c r="W69" s="4" t="s">
        <v>150</v>
      </c>
      <c r="X69" s="266" t="str">
        <f t="shared" si="36"/>
        <v/>
      </c>
      <c r="Y69" s="173">
        <f t="shared" si="23"/>
        <v>7.3529411764705881E-3</v>
      </c>
      <c r="Z69" s="173" t="str">
        <f t="shared" si="23"/>
        <v/>
      </c>
      <c r="AA69" s="173" t="str">
        <f t="shared" si="23"/>
        <v/>
      </c>
      <c r="AB69" s="267" t="str">
        <f t="shared" si="23"/>
        <v/>
      </c>
      <c r="AC69" s="161">
        <f t="shared" si="28"/>
        <v>7.3529411764705881E-3</v>
      </c>
      <c r="AD69" s="224"/>
      <c r="AE69" s="271">
        <f t="shared" si="33"/>
        <v>21</v>
      </c>
      <c r="AF69" s="4" t="s">
        <v>150</v>
      </c>
      <c r="AG69" s="273">
        <f t="shared" si="29"/>
        <v>7.3529411764705881E-3</v>
      </c>
      <c r="AH69" s="273" t="str">
        <f t="shared" si="37"/>
        <v/>
      </c>
      <c r="AI69" s="273" t="str">
        <f t="shared" si="24"/>
        <v/>
      </c>
      <c r="AJ69" s="273" t="str">
        <f t="shared" si="24"/>
        <v/>
      </c>
      <c r="AK69" s="273" t="str">
        <f t="shared" si="24"/>
        <v/>
      </c>
      <c r="AL69" s="273" t="str">
        <f t="shared" si="24"/>
        <v/>
      </c>
      <c r="AM69" s="161">
        <f t="shared" si="31"/>
        <v>7.3529411764705881E-3</v>
      </c>
    </row>
    <row r="70" spans="1:39" x14ac:dyDescent="0.35">
      <c r="A70" s="151" t="s">
        <v>159</v>
      </c>
      <c r="B70" s="151" t="s">
        <v>159</v>
      </c>
      <c r="C70" s="152" t="s">
        <v>31761</v>
      </c>
      <c r="D70" s="152">
        <v>104404.35770000001</v>
      </c>
      <c r="E70" s="152">
        <v>1</v>
      </c>
      <c r="F70" s="279">
        <v>3.6764705882352941E-3</v>
      </c>
      <c r="G70" s="158">
        <f t="shared" si="34"/>
        <v>1.3225261082484199E-3</v>
      </c>
      <c r="H70" s="148" t="s">
        <v>32188</v>
      </c>
      <c r="I70" s="148" t="s">
        <v>32187</v>
      </c>
      <c r="J70" s="148" t="s">
        <v>925</v>
      </c>
      <c r="K70" s="4" t="s">
        <v>32084</v>
      </c>
      <c r="L70" s="317" t="s">
        <v>36294</v>
      </c>
      <c r="N70" s="4" t="s">
        <v>137</v>
      </c>
      <c r="O70" s="266" t="str">
        <f t="shared" si="35"/>
        <v/>
      </c>
      <c r="P70" s="173" t="str">
        <f t="shared" si="22"/>
        <v/>
      </c>
      <c r="Q70" s="173">
        <f t="shared" si="22"/>
        <v>3.6764705882352941E-3</v>
      </c>
      <c r="R70" s="173" t="str">
        <f t="shared" si="22"/>
        <v/>
      </c>
      <c r="S70" s="267" t="str">
        <f t="shared" si="22"/>
        <v/>
      </c>
      <c r="T70" s="161">
        <f t="shared" si="26"/>
        <v>3.6764705882352941E-3</v>
      </c>
      <c r="U70" s="224"/>
      <c r="V70" s="271">
        <f t="shared" si="32"/>
        <v>22</v>
      </c>
      <c r="W70" s="4" t="s">
        <v>137</v>
      </c>
      <c r="X70" s="266">
        <f t="shared" si="36"/>
        <v>3.6764705882352941E-3</v>
      </c>
      <c r="Y70" s="173" t="str">
        <f t="shared" si="23"/>
        <v/>
      </c>
      <c r="Z70" s="173" t="str">
        <f t="shared" si="23"/>
        <v/>
      </c>
      <c r="AA70" s="173" t="str">
        <f t="shared" si="23"/>
        <v/>
      </c>
      <c r="AB70" s="267" t="str">
        <f t="shared" si="23"/>
        <v/>
      </c>
      <c r="AC70" s="161">
        <f t="shared" si="28"/>
        <v>3.6764705882352941E-3</v>
      </c>
      <c r="AD70" s="224"/>
      <c r="AE70" s="271">
        <f t="shared" si="33"/>
        <v>22</v>
      </c>
      <c r="AF70" s="4" t="s">
        <v>137</v>
      </c>
      <c r="AG70" s="273" t="str">
        <f t="shared" si="29"/>
        <v/>
      </c>
      <c r="AH70" s="273" t="str">
        <f t="shared" si="37"/>
        <v/>
      </c>
      <c r="AI70" s="273" t="str">
        <f t="shared" si="24"/>
        <v/>
      </c>
      <c r="AJ70" s="273">
        <f t="shared" si="24"/>
        <v>3.6764705882352941E-3</v>
      </c>
      <c r="AK70" s="273" t="str">
        <f t="shared" si="24"/>
        <v/>
      </c>
      <c r="AL70" s="273" t="str">
        <f t="shared" si="24"/>
        <v/>
      </c>
      <c r="AM70" s="161">
        <f t="shared" si="31"/>
        <v>3.6764705882352941E-3</v>
      </c>
    </row>
    <row r="71" spans="1:39" x14ac:dyDescent="0.35">
      <c r="A71" s="151" t="s">
        <v>159</v>
      </c>
      <c r="B71" s="151" t="s">
        <v>159</v>
      </c>
      <c r="C71" s="152" t="s">
        <v>31763</v>
      </c>
      <c r="D71" s="152">
        <v>100843.55288</v>
      </c>
      <c r="E71" s="152">
        <v>2</v>
      </c>
      <c r="F71" s="279">
        <v>7.3529411764705881E-3</v>
      </c>
      <c r="G71" s="158">
        <f t="shared" si="34"/>
        <v>1.2774201620545014E-3</v>
      </c>
      <c r="H71" s="148" t="s">
        <v>32188</v>
      </c>
      <c r="I71" s="148" t="s">
        <v>32186</v>
      </c>
      <c r="J71" s="148" t="s">
        <v>925</v>
      </c>
      <c r="K71" s="4" t="s">
        <v>32086</v>
      </c>
      <c r="L71" s="317" t="s">
        <v>36294</v>
      </c>
      <c r="N71" s="4" t="s">
        <v>149</v>
      </c>
      <c r="O71" s="266" t="str">
        <f t="shared" si="35"/>
        <v/>
      </c>
      <c r="P71" s="173" t="str">
        <f t="shared" si="22"/>
        <v/>
      </c>
      <c r="Q71" s="173" t="str">
        <f t="shared" si="22"/>
        <v/>
      </c>
      <c r="R71" s="173">
        <f t="shared" si="22"/>
        <v>3.6764705882352941E-3</v>
      </c>
      <c r="S71" s="267" t="str">
        <f t="shared" si="22"/>
        <v/>
      </c>
      <c r="T71" s="161">
        <f t="shared" si="26"/>
        <v>3.6764705882352941E-3</v>
      </c>
      <c r="U71" s="224"/>
      <c r="V71" s="271">
        <f t="shared" si="32"/>
        <v>23</v>
      </c>
      <c r="W71" s="4" t="s">
        <v>149</v>
      </c>
      <c r="X71" s="266" t="str">
        <f t="shared" si="36"/>
        <v/>
      </c>
      <c r="Y71" s="173" t="str">
        <f t="shared" si="23"/>
        <v/>
      </c>
      <c r="Z71" s="173">
        <f t="shared" si="23"/>
        <v>3.6764705882352941E-3</v>
      </c>
      <c r="AA71" s="173" t="str">
        <f t="shared" si="23"/>
        <v/>
      </c>
      <c r="AB71" s="267" t="str">
        <f t="shared" si="23"/>
        <v/>
      </c>
      <c r="AC71" s="161">
        <f t="shared" si="28"/>
        <v>3.6764705882352941E-3</v>
      </c>
      <c r="AD71" s="224"/>
      <c r="AE71" s="271">
        <f t="shared" si="33"/>
        <v>23</v>
      </c>
      <c r="AF71" s="4" t="s">
        <v>149</v>
      </c>
      <c r="AG71" s="273" t="str">
        <f t="shared" si="29"/>
        <v/>
      </c>
      <c r="AH71" s="273" t="str">
        <f t="shared" si="37"/>
        <v/>
      </c>
      <c r="AI71" s="273" t="str">
        <f t="shared" si="24"/>
        <v/>
      </c>
      <c r="AJ71" s="273" t="str">
        <f t="shared" si="24"/>
        <v/>
      </c>
      <c r="AK71" s="273">
        <f t="shared" si="24"/>
        <v>3.6764705882352941E-3</v>
      </c>
      <c r="AL71" s="273" t="str">
        <f t="shared" si="24"/>
        <v/>
      </c>
      <c r="AM71" s="161">
        <f t="shared" si="31"/>
        <v>3.6764705882352941E-3</v>
      </c>
    </row>
    <row r="72" spans="1:39" x14ac:dyDescent="0.35">
      <c r="A72" s="151" t="s">
        <v>159</v>
      </c>
      <c r="B72" s="151" t="s">
        <v>159</v>
      </c>
      <c r="C72" s="152" t="s">
        <v>31758</v>
      </c>
      <c r="D72" s="152">
        <v>99927.959459999998</v>
      </c>
      <c r="E72" s="152">
        <v>1</v>
      </c>
      <c r="F72" s="279">
        <v>3.6764705882352941E-3</v>
      </c>
      <c r="G72" s="158">
        <f t="shared" si="34"/>
        <v>1.265822023536472E-3</v>
      </c>
      <c r="H72" s="148" t="s">
        <v>32188</v>
      </c>
      <c r="I72" s="148" t="s">
        <v>32188</v>
      </c>
      <c r="J72" s="148" t="s">
        <v>925</v>
      </c>
      <c r="K72" s="4" t="s">
        <v>32081</v>
      </c>
      <c r="L72" s="317" t="s">
        <v>36294</v>
      </c>
      <c r="N72" s="4" t="s">
        <v>155</v>
      </c>
      <c r="O72" s="266">
        <f t="shared" si="35"/>
        <v>3.6764705882352941E-3</v>
      </c>
      <c r="P72" s="173" t="str">
        <f t="shared" si="22"/>
        <v/>
      </c>
      <c r="Q72" s="173" t="str">
        <f t="shared" si="22"/>
        <v/>
      </c>
      <c r="R72" s="173" t="str">
        <f t="shared" si="22"/>
        <v/>
      </c>
      <c r="S72" s="267" t="str">
        <f t="shared" si="22"/>
        <v/>
      </c>
      <c r="T72" s="161">
        <f t="shared" si="26"/>
        <v>3.6764705882352941E-3</v>
      </c>
      <c r="U72" s="224"/>
      <c r="V72" s="271">
        <f t="shared" si="32"/>
        <v>24</v>
      </c>
      <c r="W72" s="4" t="s">
        <v>155</v>
      </c>
      <c r="X72" s="266" t="str">
        <f t="shared" si="36"/>
        <v/>
      </c>
      <c r="Y72" s="173" t="str">
        <f t="shared" si="23"/>
        <v/>
      </c>
      <c r="Z72" s="173">
        <f t="shared" si="23"/>
        <v>3.6764705882352941E-3</v>
      </c>
      <c r="AA72" s="173" t="str">
        <f t="shared" si="23"/>
        <v/>
      </c>
      <c r="AB72" s="267" t="str">
        <f t="shared" si="23"/>
        <v/>
      </c>
      <c r="AC72" s="161">
        <f t="shared" si="28"/>
        <v>3.6764705882352941E-3</v>
      </c>
      <c r="AD72" s="224"/>
      <c r="AE72" s="271">
        <f t="shared" si="33"/>
        <v>24</v>
      </c>
      <c r="AF72" s="4" t="s">
        <v>155</v>
      </c>
      <c r="AG72" s="273" t="str">
        <f t="shared" si="29"/>
        <v/>
      </c>
      <c r="AH72" s="273" t="str">
        <f t="shared" si="37"/>
        <v/>
      </c>
      <c r="AI72" s="273">
        <f t="shared" si="24"/>
        <v>3.6764705882352941E-3</v>
      </c>
      <c r="AJ72" s="273" t="str">
        <f t="shared" si="24"/>
        <v/>
      </c>
      <c r="AK72" s="273" t="str">
        <f t="shared" si="24"/>
        <v/>
      </c>
      <c r="AL72" s="273" t="str">
        <f t="shared" si="24"/>
        <v/>
      </c>
      <c r="AM72" s="161">
        <f t="shared" si="31"/>
        <v>3.6764705882352941E-3</v>
      </c>
    </row>
    <row r="73" spans="1:39" x14ac:dyDescent="0.35">
      <c r="A73" s="151" t="s">
        <v>159</v>
      </c>
      <c r="B73" s="151" t="s">
        <v>31709</v>
      </c>
      <c r="C73" s="152" t="s">
        <v>31722</v>
      </c>
      <c r="D73" s="152">
        <v>98687.582909999997</v>
      </c>
      <c r="E73" s="152">
        <v>1</v>
      </c>
      <c r="F73" s="279">
        <v>3.6764705882352941E-3</v>
      </c>
      <c r="G73" s="158">
        <f t="shared" si="34"/>
        <v>1.2501097447813287E-3</v>
      </c>
      <c r="H73" s="148" t="s">
        <v>32187</v>
      </c>
      <c r="I73" s="148" t="s">
        <v>32188</v>
      </c>
      <c r="J73" s="148" t="s">
        <v>925</v>
      </c>
      <c r="K73" s="4" t="s">
        <v>32038</v>
      </c>
      <c r="L73" s="317" t="s">
        <v>36294</v>
      </c>
      <c r="N73" s="4" t="s">
        <v>142</v>
      </c>
      <c r="O73" s="268" t="str">
        <f t="shared" si="35"/>
        <v/>
      </c>
      <c r="P73" s="269" t="str">
        <f t="shared" si="22"/>
        <v/>
      </c>
      <c r="Q73" s="269" t="str">
        <f t="shared" si="22"/>
        <v/>
      </c>
      <c r="R73" s="269" t="str">
        <f t="shared" si="22"/>
        <v/>
      </c>
      <c r="S73" s="270" t="str">
        <f t="shared" si="22"/>
        <v/>
      </c>
      <c r="T73" s="161">
        <f t="shared" si="26"/>
        <v>0</v>
      </c>
      <c r="U73" s="224"/>
      <c r="V73" s="271">
        <f t="shared" si="32"/>
        <v>25</v>
      </c>
      <c r="W73" s="4" t="s">
        <v>142</v>
      </c>
      <c r="X73" s="268" t="str">
        <f t="shared" si="36"/>
        <v/>
      </c>
      <c r="Y73" s="269" t="str">
        <f t="shared" si="23"/>
        <v/>
      </c>
      <c r="Z73" s="269" t="str">
        <f t="shared" si="23"/>
        <v/>
      </c>
      <c r="AA73" s="269" t="str">
        <f t="shared" si="23"/>
        <v/>
      </c>
      <c r="AB73" s="270" t="str">
        <f t="shared" si="23"/>
        <v/>
      </c>
      <c r="AC73" s="161">
        <f t="shared" si="28"/>
        <v>0</v>
      </c>
      <c r="AD73" s="224"/>
      <c r="AE73" s="271">
        <f t="shared" si="33"/>
        <v>25</v>
      </c>
      <c r="AF73" s="4" t="s">
        <v>142</v>
      </c>
      <c r="AG73" s="268" t="str">
        <f t="shared" si="29"/>
        <v/>
      </c>
      <c r="AH73" s="269" t="str">
        <f t="shared" si="37"/>
        <v/>
      </c>
      <c r="AI73" s="269" t="str">
        <f t="shared" si="24"/>
        <v/>
      </c>
      <c r="AJ73" s="269" t="str">
        <f t="shared" si="24"/>
        <v/>
      </c>
      <c r="AK73" s="269" t="str">
        <f t="shared" si="24"/>
        <v/>
      </c>
      <c r="AL73" s="270" t="str">
        <f t="shared" si="24"/>
        <v/>
      </c>
      <c r="AM73" s="161">
        <f t="shared" si="31"/>
        <v>0</v>
      </c>
    </row>
    <row r="74" spans="1:39" x14ac:dyDescent="0.35">
      <c r="A74" s="151" t="s">
        <v>147</v>
      </c>
      <c r="B74" s="151" t="s">
        <v>147</v>
      </c>
      <c r="C74" s="152" t="s">
        <v>147</v>
      </c>
      <c r="D74" s="152">
        <v>98261.777780000004</v>
      </c>
      <c r="E74" s="152">
        <v>1</v>
      </c>
      <c r="F74" s="279">
        <v>3.6764705882352941E-3</v>
      </c>
      <c r="G74" s="158">
        <f t="shared" si="34"/>
        <v>1.2447159239307732E-3</v>
      </c>
      <c r="H74" s="148" t="s">
        <v>32184</v>
      </c>
      <c r="I74" s="148" t="s">
        <v>32186</v>
      </c>
      <c r="J74" s="148" t="s">
        <v>925</v>
      </c>
      <c r="K74" s="4" t="s">
        <v>32023</v>
      </c>
      <c r="L74" s="317" t="s">
        <v>36294</v>
      </c>
      <c r="O74" s="15"/>
      <c r="P74" s="15"/>
      <c r="Q74" s="15"/>
      <c r="R74" s="15"/>
      <c r="S74" s="15"/>
      <c r="X74" s="15"/>
      <c r="Y74" s="15"/>
      <c r="Z74" s="15"/>
      <c r="AA74" s="15"/>
      <c r="AB74" s="15"/>
      <c r="AG74" s="15"/>
      <c r="AH74" s="15"/>
      <c r="AI74" s="15"/>
      <c r="AJ74" s="15"/>
      <c r="AK74" s="15"/>
      <c r="AL74" s="15"/>
    </row>
    <row r="75" spans="1:39" x14ac:dyDescent="0.35">
      <c r="A75" s="4" t="s">
        <v>137</v>
      </c>
      <c r="B75" s="4" t="s">
        <v>31540</v>
      </c>
      <c r="C75" s="150" t="s">
        <v>31541</v>
      </c>
      <c r="D75" s="316">
        <v>101269.81754999999</v>
      </c>
      <c r="E75" s="150">
        <v>1</v>
      </c>
      <c r="F75" s="202">
        <v>3.6764705882352941E-3</v>
      </c>
      <c r="G75" s="159">
        <f t="shared" si="34"/>
        <v>1.282819804057173E-3</v>
      </c>
      <c r="H75" s="148" t="s">
        <v>32188</v>
      </c>
      <c r="I75" s="148" t="s">
        <v>32187</v>
      </c>
      <c r="J75" s="148" t="s">
        <v>32188</v>
      </c>
      <c r="K75" s="4" t="s">
        <v>31862</v>
      </c>
      <c r="N75" s="276" t="s">
        <v>32369</v>
      </c>
      <c r="O75" s="272">
        <f>+SUM(O49:O73)</f>
        <v>0.13970588235294112</v>
      </c>
      <c r="P75" s="159">
        <f t="shared" ref="P75:S75" si="38">+SUM(P49:P73)</f>
        <v>0.42647058823529377</v>
      </c>
      <c r="Q75" s="159">
        <f t="shared" si="38"/>
        <v>0.29044117647058804</v>
      </c>
      <c r="R75" s="159">
        <f t="shared" si="38"/>
        <v>0.13235294117647056</v>
      </c>
      <c r="S75" s="159">
        <f t="shared" si="38"/>
        <v>1.1029411764705881E-2</v>
      </c>
      <c r="T75" s="201">
        <f>+SUM(O75:S75)</f>
        <v>0.99999999999999933</v>
      </c>
      <c r="W75" s="276" t="s">
        <v>32369</v>
      </c>
      <c r="X75" s="272">
        <f>+SUM(X49:X73)</f>
        <v>8.455882352941177E-2</v>
      </c>
      <c r="Y75" s="159">
        <f t="shared" ref="Y75:AB75" si="39">+SUM(Y49:Y73)</f>
        <v>0.19117647058823523</v>
      </c>
      <c r="Z75" s="159">
        <f t="shared" si="39"/>
        <v>0.11397058823529413</v>
      </c>
      <c r="AA75" s="159">
        <f t="shared" si="39"/>
        <v>0.21691176470588228</v>
      </c>
      <c r="AB75" s="159">
        <f t="shared" si="39"/>
        <v>0.39338235294117635</v>
      </c>
      <c r="AC75" s="201">
        <f>+SUM(X75:AB75)</f>
        <v>0.99999999999999978</v>
      </c>
      <c r="AF75" s="276" t="s">
        <v>32369</v>
      </c>
      <c r="AG75" s="272">
        <f>+SUM(AG49:AG73)</f>
        <v>0.79779411764705832</v>
      </c>
      <c r="AH75" s="272">
        <f t="shared" ref="AH75:AL75" si="40">+SUM(AH49:AH73)</f>
        <v>3.6764705882352941E-3</v>
      </c>
      <c r="AI75" s="159">
        <f t="shared" si="40"/>
        <v>3.6764705882352942E-2</v>
      </c>
      <c r="AJ75" s="159">
        <f t="shared" si="40"/>
        <v>8.455882352941177E-2</v>
      </c>
      <c r="AK75" s="159">
        <f t="shared" si="40"/>
        <v>7.720588235294118E-2</v>
      </c>
      <c r="AL75" s="159">
        <f t="shared" si="40"/>
        <v>0</v>
      </c>
      <c r="AM75" s="201">
        <f>+SUM(AG75:AL75)</f>
        <v>0.99999999999999956</v>
      </c>
    </row>
    <row r="76" spans="1:39" x14ac:dyDescent="0.35">
      <c r="A76" s="4" t="s">
        <v>170</v>
      </c>
      <c r="B76" s="4" t="s">
        <v>31648</v>
      </c>
      <c r="C76" s="150" t="s">
        <v>31651</v>
      </c>
      <c r="D76" s="316">
        <v>108393.39324999999</v>
      </c>
      <c r="E76" s="150">
        <v>1</v>
      </c>
      <c r="F76" s="202">
        <v>3.6764705882352941E-3</v>
      </c>
      <c r="G76" s="159">
        <f t="shared" si="34"/>
        <v>1.3730566012070109E-3</v>
      </c>
      <c r="H76" s="148" t="s">
        <v>32188</v>
      </c>
      <c r="I76" s="148" t="s">
        <v>32184</v>
      </c>
      <c r="J76" s="148" t="s">
        <v>32185</v>
      </c>
      <c r="K76" s="4" t="s">
        <v>31971</v>
      </c>
    </row>
    <row r="77" spans="1:39" x14ac:dyDescent="0.35">
      <c r="A77" s="4" t="s">
        <v>156</v>
      </c>
      <c r="B77" s="4" t="s">
        <v>31855</v>
      </c>
      <c r="C77" s="150" t="s">
        <v>31858</v>
      </c>
      <c r="D77" s="316">
        <v>92655.734329999992</v>
      </c>
      <c r="E77" s="150">
        <v>1</v>
      </c>
      <c r="F77" s="202">
        <v>3.6764705882352941E-3</v>
      </c>
      <c r="G77" s="159">
        <f t="shared" si="34"/>
        <v>1.1737022326449732E-3</v>
      </c>
      <c r="H77" s="148" t="s">
        <v>32187</v>
      </c>
      <c r="I77" s="148" t="s">
        <v>32186</v>
      </c>
      <c r="J77" s="148" t="s">
        <v>32185</v>
      </c>
      <c r="K77" s="4" t="s">
        <v>32175</v>
      </c>
    </row>
    <row r="78" spans="1:39" x14ac:dyDescent="0.35">
      <c r="A78" s="4" t="s">
        <v>138</v>
      </c>
      <c r="B78" s="4" t="s">
        <v>138</v>
      </c>
      <c r="C78" s="150" t="s">
        <v>31551</v>
      </c>
      <c r="D78" s="316">
        <v>100494.34955</v>
      </c>
      <c r="E78" s="150">
        <v>1</v>
      </c>
      <c r="F78" s="202">
        <v>3.6764705882352941E-3</v>
      </c>
      <c r="G78" s="159">
        <f t="shared" si="34"/>
        <v>1.2729966826980233E-3</v>
      </c>
      <c r="H78" s="148" t="s">
        <v>32184</v>
      </c>
      <c r="I78" s="148" t="s">
        <v>32187</v>
      </c>
      <c r="J78" s="148" t="s">
        <v>32185</v>
      </c>
      <c r="K78" s="4" t="s">
        <v>31890</v>
      </c>
    </row>
    <row r="79" spans="1:39" x14ac:dyDescent="0.35">
      <c r="A79" s="151" t="s">
        <v>158</v>
      </c>
      <c r="B79" s="152" t="s">
        <v>158</v>
      </c>
      <c r="C79" s="152" t="s">
        <v>31527</v>
      </c>
      <c r="D79" s="152">
        <v>89563.799209999997</v>
      </c>
      <c r="E79" s="152">
        <v>1</v>
      </c>
      <c r="F79" s="279">
        <v>3.6764705882352941E-3</v>
      </c>
      <c r="G79" s="158">
        <f t="shared" si="34"/>
        <v>1.1345356211041005E-3</v>
      </c>
      <c r="H79" s="148" t="s">
        <v>32184</v>
      </c>
      <c r="I79" s="148" t="s">
        <v>32186</v>
      </c>
      <c r="J79" s="148" t="s">
        <v>925</v>
      </c>
      <c r="K79" s="4" t="s">
        <v>31939</v>
      </c>
      <c r="L79" s="317" t="s">
        <v>36294</v>
      </c>
    </row>
    <row r="80" spans="1:39" x14ac:dyDescent="0.35">
      <c r="A80" s="151" t="s">
        <v>159</v>
      </c>
      <c r="B80" s="151" t="s">
        <v>159</v>
      </c>
      <c r="C80" s="152" t="s">
        <v>31751</v>
      </c>
      <c r="D80" s="152">
        <v>89101.672739999995</v>
      </c>
      <c r="E80" s="152">
        <v>1</v>
      </c>
      <c r="F80" s="279">
        <v>3.6764705882352941E-3</v>
      </c>
      <c r="G80" s="158">
        <f t="shared" si="34"/>
        <v>1.1286817052776764E-3</v>
      </c>
      <c r="H80" s="148" t="s">
        <v>32186</v>
      </c>
      <c r="I80" s="148" t="s">
        <v>32184</v>
      </c>
      <c r="J80" s="148" t="s">
        <v>925</v>
      </c>
      <c r="K80" s="4" t="s">
        <v>32074</v>
      </c>
      <c r="L80" s="317" t="s">
        <v>36294</v>
      </c>
    </row>
    <row r="81" spans="1:12" x14ac:dyDescent="0.35">
      <c r="A81" s="4" t="s">
        <v>149</v>
      </c>
      <c r="B81" s="4" t="s">
        <v>31785</v>
      </c>
      <c r="C81" s="150" t="s">
        <v>31785</v>
      </c>
      <c r="D81" s="316">
        <v>98714.715599999996</v>
      </c>
      <c r="E81" s="150">
        <v>1</v>
      </c>
      <c r="F81" s="202">
        <v>3.6764705882352941E-3</v>
      </c>
      <c r="G81" s="159">
        <f t="shared" si="34"/>
        <v>1.2504534439496634E-3</v>
      </c>
      <c r="H81" s="148" t="s">
        <v>32185</v>
      </c>
      <c r="I81" s="148" t="s">
        <v>32188</v>
      </c>
      <c r="J81" s="148" t="s">
        <v>32185</v>
      </c>
      <c r="K81" s="4" t="s">
        <v>32108</v>
      </c>
    </row>
    <row r="82" spans="1:12" x14ac:dyDescent="0.35">
      <c r="A82" s="151" t="s">
        <v>159</v>
      </c>
      <c r="B82" s="151" t="s">
        <v>31710</v>
      </c>
      <c r="C82" s="152" t="s">
        <v>31710</v>
      </c>
      <c r="D82" s="152">
        <v>87211.943180000002</v>
      </c>
      <c r="E82" s="152">
        <v>1</v>
      </c>
      <c r="F82" s="279">
        <v>3.6764705882352941E-3</v>
      </c>
      <c r="G82" s="158">
        <f t="shared" si="34"/>
        <v>1.1047438473598091E-3</v>
      </c>
      <c r="H82" s="148" t="s">
        <v>32184</v>
      </c>
      <c r="I82" s="148" t="s">
        <v>32184</v>
      </c>
      <c r="J82" s="148" t="s">
        <v>925</v>
      </c>
      <c r="K82" s="4" t="s">
        <v>32043</v>
      </c>
      <c r="L82" s="317" t="s">
        <v>36294</v>
      </c>
    </row>
    <row r="83" spans="1:12" x14ac:dyDescent="0.35">
      <c r="A83" s="4" t="s">
        <v>155</v>
      </c>
      <c r="B83" s="4" t="s">
        <v>155</v>
      </c>
      <c r="C83" s="150" t="s">
        <v>155</v>
      </c>
      <c r="D83" s="316">
        <v>95995.457999999999</v>
      </c>
      <c r="E83" s="150">
        <v>1</v>
      </c>
      <c r="F83" s="202">
        <v>3.6764705882352941E-3</v>
      </c>
      <c r="G83" s="159">
        <f t="shared" si="34"/>
        <v>1.2160076674487758E-3</v>
      </c>
      <c r="H83" s="148" t="s">
        <v>32187</v>
      </c>
      <c r="I83" s="148" t="s">
        <v>32188</v>
      </c>
      <c r="J83" s="148" t="s">
        <v>32184</v>
      </c>
      <c r="K83" s="4" t="s">
        <v>32173</v>
      </c>
    </row>
    <row r="84" spans="1:12" x14ac:dyDescent="0.35">
      <c r="A84" s="4" t="s">
        <v>141</v>
      </c>
      <c r="B84" s="4" t="s">
        <v>31568</v>
      </c>
      <c r="C84" s="150" t="s">
        <v>31569</v>
      </c>
      <c r="D84" s="316">
        <v>92591.286930000002</v>
      </c>
      <c r="E84" s="150">
        <v>1</v>
      </c>
      <c r="F84" s="202">
        <v>3.6764705882352941E-3</v>
      </c>
      <c r="G84" s="159">
        <f t="shared" ref="G84:G111" si="41">+D84/SUM($D$3:$D$111)</f>
        <v>1.1728858551394131E-3</v>
      </c>
      <c r="H84" s="148" t="s">
        <v>32185</v>
      </c>
      <c r="I84" s="148" t="s">
        <v>32184</v>
      </c>
      <c r="J84" s="148" t="s">
        <v>32185</v>
      </c>
      <c r="K84" s="4" t="s">
        <v>31958</v>
      </c>
    </row>
    <row r="85" spans="1:12" x14ac:dyDescent="0.35">
      <c r="A85" s="4" t="s">
        <v>175</v>
      </c>
      <c r="B85" s="4" t="s">
        <v>31840</v>
      </c>
      <c r="C85" s="150" t="s">
        <v>31840</v>
      </c>
      <c r="D85" s="316">
        <v>88357.062879999998</v>
      </c>
      <c r="E85" s="150">
        <v>1</v>
      </c>
      <c r="F85" s="202">
        <v>3.6764705882352941E-3</v>
      </c>
      <c r="G85" s="159">
        <f t="shared" si="41"/>
        <v>1.1192494746504944E-3</v>
      </c>
      <c r="H85" s="148" t="s">
        <v>32188</v>
      </c>
      <c r="I85" s="148" t="s">
        <v>32188</v>
      </c>
      <c r="J85" s="148" t="s">
        <v>32185</v>
      </c>
      <c r="K85" s="4" t="s">
        <v>32162</v>
      </c>
    </row>
    <row r="86" spans="1:12" x14ac:dyDescent="0.35">
      <c r="A86" s="151" t="s">
        <v>146</v>
      </c>
      <c r="B86" s="151" t="s">
        <v>31679</v>
      </c>
      <c r="C86" s="152" t="s">
        <v>31679</v>
      </c>
      <c r="D86" s="152">
        <v>79456.34302</v>
      </c>
      <c r="E86" s="152">
        <v>1</v>
      </c>
      <c r="F86" s="279">
        <v>3.6764705882352941E-3</v>
      </c>
      <c r="G86" s="158">
        <f t="shared" si="41"/>
        <v>1.0065009777833448E-3</v>
      </c>
      <c r="H86" s="148" t="s">
        <v>32184</v>
      </c>
      <c r="I86" s="148" t="s">
        <v>32187</v>
      </c>
      <c r="J86" s="148" t="s">
        <v>925</v>
      </c>
      <c r="K86" s="4" t="s">
        <v>32001</v>
      </c>
      <c r="L86" s="317" t="s">
        <v>36294</v>
      </c>
    </row>
    <row r="87" spans="1:12" x14ac:dyDescent="0.35">
      <c r="A87" s="4" t="s">
        <v>172</v>
      </c>
      <c r="B87" s="4" t="s">
        <v>31662</v>
      </c>
      <c r="C87" s="150" t="s">
        <v>31670</v>
      </c>
      <c r="D87" s="316">
        <v>75107.008799999996</v>
      </c>
      <c r="E87" s="150">
        <v>1</v>
      </c>
      <c r="F87" s="202">
        <v>3.6764705882352941E-3</v>
      </c>
      <c r="G87" s="159">
        <f t="shared" si="41"/>
        <v>9.5140645695906436E-4</v>
      </c>
      <c r="H87" s="148" t="s">
        <v>32185</v>
      </c>
      <c r="I87" s="148" t="s">
        <v>32184</v>
      </c>
      <c r="J87" s="148" t="s">
        <v>32185</v>
      </c>
      <c r="K87" s="4" t="s">
        <v>31984</v>
      </c>
    </row>
    <row r="88" spans="1:12" x14ac:dyDescent="0.35">
      <c r="A88" s="4" t="s">
        <v>175</v>
      </c>
      <c r="B88" s="4" t="s">
        <v>31838</v>
      </c>
      <c r="C88" s="150" t="s">
        <v>31844</v>
      </c>
      <c r="D88" s="316">
        <v>77570.455000000002</v>
      </c>
      <c r="E88" s="150">
        <v>1</v>
      </c>
      <c r="F88" s="202">
        <v>3.6764705882352941E-3</v>
      </c>
      <c r="G88" s="159">
        <f t="shared" si="41"/>
        <v>9.8261178198129156E-4</v>
      </c>
      <c r="H88" s="148" t="s">
        <v>32184</v>
      </c>
      <c r="I88" s="148" t="s">
        <v>32184</v>
      </c>
      <c r="J88" s="148" t="s">
        <v>32185</v>
      </c>
      <c r="K88" s="4" t="s">
        <v>32160</v>
      </c>
    </row>
    <row r="89" spans="1:12" x14ac:dyDescent="0.35">
      <c r="A89" s="151" t="s">
        <v>159</v>
      </c>
      <c r="B89" s="151" t="s">
        <v>159</v>
      </c>
      <c r="C89" s="152" t="s">
        <v>31745</v>
      </c>
      <c r="D89" s="152">
        <v>70935.337040000013</v>
      </c>
      <c r="E89" s="152">
        <v>1</v>
      </c>
      <c r="F89" s="279">
        <v>3.6764705882352941E-3</v>
      </c>
      <c r="G89" s="158">
        <f t="shared" si="41"/>
        <v>8.985624479618937E-4</v>
      </c>
      <c r="H89" s="148" t="s">
        <v>32184</v>
      </c>
      <c r="I89" s="148" t="s">
        <v>32187</v>
      </c>
      <c r="J89" s="148" t="s">
        <v>925</v>
      </c>
      <c r="K89" s="4" t="s">
        <v>32065</v>
      </c>
      <c r="L89" s="317" t="s">
        <v>36294</v>
      </c>
    </row>
    <row r="90" spans="1:12" x14ac:dyDescent="0.35">
      <c r="A90" s="151" t="s">
        <v>159</v>
      </c>
      <c r="B90" s="151" t="s">
        <v>159</v>
      </c>
      <c r="C90" s="152" t="s">
        <v>31762</v>
      </c>
      <c r="D90" s="152">
        <v>70660.138959999997</v>
      </c>
      <c r="E90" s="152">
        <v>2</v>
      </c>
      <c r="F90" s="279">
        <v>7.3529411764705881E-3</v>
      </c>
      <c r="G90" s="158">
        <f t="shared" si="41"/>
        <v>8.9507641870260109E-4</v>
      </c>
      <c r="H90" s="148" t="s">
        <v>32184</v>
      </c>
      <c r="I90" s="148" t="s">
        <v>32185</v>
      </c>
      <c r="J90" s="148" t="s">
        <v>925</v>
      </c>
      <c r="K90" s="4" t="s">
        <v>32085</v>
      </c>
      <c r="L90" s="317" t="s">
        <v>36294</v>
      </c>
    </row>
    <row r="91" spans="1:12" x14ac:dyDescent="0.35">
      <c r="A91" s="151" t="s">
        <v>152</v>
      </c>
      <c r="B91" s="151" t="s">
        <v>152</v>
      </c>
      <c r="C91" s="152" t="s">
        <v>31526</v>
      </c>
      <c r="D91" s="152">
        <v>70570.38373999999</v>
      </c>
      <c r="E91" s="152">
        <v>1</v>
      </c>
      <c r="F91" s="279">
        <v>3.6764705882352941E-3</v>
      </c>
      <c r="G91" s="158">
        <f t="shared" si="41"/>
        <v>8.9393945828814523E-4</v>
      </c>
      <c r="H91" s="148" t="s">
        <v>32187</v>
      </c>
      <c r="I91" s="148" t="s">
        <v>32185</v>
      </c>
      <c r="J91" s="148" t="s">
        <v>925</v>
      </c>
      <c r="K91" s="4" t="s">
        <v>32134</v>
      </c>
      <c r="L91" s="317" t="s">
        <v>36294</v>
      </c>
    </row>
    <row r="92" spans="1:12" x14ac:dyDescent="0.35">
      <c r="A92" s="151" t="s">
        <v>150</v>
      </c>
      <c r="B92" s="151" t="s">
        <v>31787</v>
      </c>
      <c r="C92" s="152" t="s">
        <v>31787</v>
      </c>
      <c r="D92" s="152">
        <v>68135.762669999996</v>
      </c>
      <c r="E92" s="152">
        <v>1</v>
      </c>
      <c r="F92" s="279">
        <v>3.6764705882352941E-3</v>
      </c>
      <c r="G92" s="158">
        <f t="shared" si="41"/>
        <v>8.6309927115707974E-4</v>
      </c>
      <c r="H92" s="148" t="s">
        <v>32185</v>
      </c>
      <c r="I92" s="148" t="s">
        <v>32184</v>
      </c>
      <c r="J92" s="148" t="s">
        <v>925</v>
      </c>
      <c r="K92" s="4" t="s">
        <v>32110</v>
      </c>
      <c r="L92" s="317" t="s">
        <v>36294</v>
      </c>
    </row>
    <row r="93" spans="1:12" x14ac:dyDescent="0.35">
      <c r="A93" s="151" t="s">
        <v>138</v>
      </c>
      <c r="B93" s="151" t="s">
        <v>138</v>
      </c>
      <c r="C93" s="152" t="s">
        <v>31553</v>
      </c>
      <c r="D93" s="152">
        <v>67168.119709999999</v>
      </c>
      <c r="E93" s="152">
        <v>1</v>
      </c>
      <c r="F93" s="279">
        <v>3.6764705882352941E-3</v>
      </c>
      <c r="G93" s="158">
        <f t="shared" si="41"/>
        <v>8.5084180311403108E-4</v>
      </c>
      <c r="H93" s="148" t="s">
        <v>32184</v>
      </c>
      <c r="I93" s="148" t="s">
        <v>32184</v>
      </c>
      <c r="J93" s="148" t="s">
        <v>925</v>
      </c>
      <c r="K93" s="4" t="s">
        <v>31894</v>
      </c>
      <c r="L93" s="317" t="s">
        <v>36294</v>
      </c>
    </row>
    <row r="94" spans="1:12" x14ac:dyDescent="0.35">
      <c r="A94" s="4" t="s">
        <v>174</v>
      </c>
      <c r="B94" s="4" t="s">
        <v>31547</v>
      </c>
      <c r="C94" s="150" t="s">
        <v>31547</v>
      </c>
      <c r="D94" s="316">
        <v>75048.690390000003</v>
      </c>
      <c r="E94" s="150">
        <v>1</v>
      </c>
      <c r="F94" s="202">
        <v>3.6764705882352941E-3</v>
      </c>
      <c r="G94" s="159">
        <f t="shared" si="41"/>
        <v>9.5066771748960515E-4</v>
      </c>
      <c r="H94" s="148" t="s">
        <v>32188</v>
      </c>
      <c r="I94" s="148" t="s">
        <v>32188</v>
      </c>
      <c r="J94" s="148" t="s">
        <v>32188</v>
      </c>
      <c r="K94" s="4" t="s">
        <v>31884</v>
      </c>
    </row>
    <row r="95" spans="1:12" x14ac:dyDescent="0.35">
      <c r="A95" s="4" t="s">
        <v>141</v>
      </c>
      <c r="B95" s="4" t="s">
        <v>141</v>
      </c>
      <c r="C95" s="150" t="s">
        <v>31566</v>
      </c>
      <c r="D95" s="316">
        <v>67136.486189999996</v>
      </c>
      <c r="E95" s="150">
        <v>1</v>
      </c>
      <c r="F95" s="202">
        <v>3.6764705882352941E-3</v>
      </c>
      <c r="G95" s="159">
        <f t="shared" si="41"/>
        <v>8.504410903754304E-4</v>
      </c>
      <c r="H95" s="148" t="s">
        <v>32185</v>
      </c>
      <c r="I95" s="148" t="s">
        <v>32184</v>
      </c>
      <c r="J95" s="148" t="s">
        <v>32188</v>
      </c>
      <c r="K95" s="4" t="s">
        <v>31955</v>
      </c>
    </row>
    <row r="96" spans="1:12" x14ac:dyDescent="0.35">
      <c r="A96" s="151" t="s">
        <v>138</v>
      </c>
      <c r="B96" s="151" t="s">
        <v>31556</v>
      </c>
      <c r="C96" s="152" t="s">
        <v>31556</v>
      </c>
      <c r="D96" s="152">
        <v>61886.648119999998</v>
      </c>
      <c r="E96" s="152">
        <v>1</v>
      </c>
      <c r="F96" s="279">
        <v>3.6764705882352941E-3</v>
      </c>
      <c r="G96" s="158">
        <f t="shared" si="41"/>
        <v>7.8393957583518541E-4</v>
      </c>
      <c r="H96" s="148" t="s">
        <v>32184</v>
      </c>
      <c r="I96" s="148" t="s">
        <v>32184</v>
      </c>
      <c r="J96" s="148" t="s">
        <v>925</v>
      </c>
      <c r="K96" s="4" t="s">
        <v>31901</v>
      </c>
      <c r="L96" s="317" t="s">
        <v>36294</v>
      </c>
    </row>
    <row r="97" spans="1:12" x14ac:dyDescent="0.35">
      <c r="A97" s="4" t="s">
        <v>172</v>
      </c>
      <c r="B97" s="4" t="s">
        <v>31669</v>
      </c>
      <c r="C97" s="150" t="s">
        <v>31677</v>
      </c>
      <c r="D97" s="150">
        <v>61662.236369999999</v>
      </c>
      <c r="E97" s="150">
        <v>1</v>
      </c>
      <c r="F97" s="202">
        <v>3.6764705882352941E-3</v>
      </c>
      <c r="G97" s="159">
        <f t="shared" si="41"/>
        <v>7.8109687458294914E-4</v>
      </c>
      <c r="H97" s="148" t="s">
        <v>32185</v>
      </c>
      <c r="I97" s="148" t="s">
        <v>32187</v>
      </c>
      <c r="J97" s="148" t="s">
        <v>32184</v>
      </c>
      <c r="K97" s="4" t="s">
        <v>31999</v>
      </c>
    </row>
    <row r="98" spans="1:12" x14ac:dyDescent="0.35">
      <c r="A98" s="4" t="s">
        <v>174</v>
      </c>
      <c r="B98" s="4" t="s">
        <v>31546</v>
      </c>
      <c r="C98" s="150" t="s">
        <v>31546</v>
      </c>
      <c r="D98" s="150">
        <v>60291.012929999997</v>
      </c>
      <c r="E98" s="150">
        <v>1</v>
      </c>
      <c r="F98" s="202">
        <v>3.6764705882352941E-3</v>
      </c>
      <c r="G98" s="159">
        <f t="shared" si="41"/>
        <v>7.6372711301750623E-4</v>
      </c>
      <c r="H98" s="148" t="s">
        <v>32185</v>
      </c>
      <c r="I98" s="148" t="s">
        <v>32184</v>
      </c>
      <c r="J98" s="148" t="s">
        <v>32188</v>
      </c>
      <c r="K98" s="4" t="s">
        <v>31880</v>
      </c>
    </row>
    <row r="99" spans="1:12" x14ac:dyDescent="0.35">
      <c r="A99" s="151" t="s">
        <v>159</v>
      </c>
      <c r="B99" s="151" t="s">
        <v>31709</v>
      </c>
      <c r="C99" s="152" t="s">
        <v>31723</v>
      </c>
      <c r="D99" s="152">
        <v>59982.134610000001</v>
      </c>
      <c r="E99" s="152">
        <v>1</v>
      </c>
      <c r="F99" s="279">
        <v>3.6764705882352941E-3</v>
      </c>
      <c r="G99" s="158">
        <f t="shared" si="41"/>
        <v>7.5981444450949522E-4</v>
      </c>
      <c r="H99" s="148" t="s">
        <v>32188</v>
      </c>
      <c r="I99" s="148" t="s">
        <v>32188</v>
      </c>
      <c r="J99" s="148" t="s">
        <v>925</v>
      </c>
      <c r="K99" s="4" t="s">
        <v>32040</v>
      </c>
      <c r="L99" s="317" t="s">
        <v>36294</v>
      </c>
    </row>
    <row r="100" spans="1:12" x14ac:dyDescent="0.35">
      <c r="A100" s="151" t="s">
        <v>147</v>
      </c>
      <c r="B100" s="151" t="s">
        <v>31693</v>
      </c>
      <c r="C100" s="152" t="s">
        <v>31695</v>
      </c>
      <c r="D100" s="152">
        <v>58776.424840000007</v>
      </c>
      <c r="E100" s="152">
        <v>1</v>
      </c>
      <c r="F100" s="279">
        <v>3.6764705882352941E-3</v>
      </c>
      <c r="G100" s="158">
        <f t="shared" si="41"/>
        <v>7.4454130184645499E-4</v>
      </c>
      <c r="H100" s="148" t="s">
        <v>32184</v>
      </c>
      <c r="I100" s="148" t="s">
        <v>32186</v>
      </c>
      <c r="J100" s="148" t="s">
        <v>925</v>
      </c>
      <c r="K100" s="4" t="s">
        <v>32014</v>
      </c>
      <c r="L100" s="317" t="s">
        <v>36294</v>
      </c>
    </row>
    <row r="101" spans="1:12" x14ac:dyDescent="0.35">
      <c r="A101" s="151" t="s">
        <v>152</v>
      </c>
      <c r="B101" s="151" t="s">
        <v>31805</v>
      </c>
      <c r="C101" s="152" t="s">
        <v>31818</v>
      </c>
      <c r="D101" s="152">
        <v>58054.685720000001</v>
      </c>
      <c r="E101" s="152">
        <v>1</v>
      </c>
      <c r="F101" s="279">
        <v>3.6764705882352941E-3</v>
      </c>
      <c r="G101" s="158">
        <f t="shared" si="41"/>
        <v>7.3539878279292082E-4</v>
      </c>
      <c r="H101" s="148" t="s">
        <v>32184</v>
      </c>
      <c r="I101" s="148" t="s">
        <v>32188</v>
      </c>
      <c r="J101" s="148" t="s">
        <v>925</v>
      </c>
      <c r="K101" s="4" t="s">
        <v>32143</v>
      </c>
      <c r="L101" s="317" t="s">
        <v>36294</v>
      </c>
    </row>
    <row r="102" spans="1:12" x14ac:dyDescent="0.35">
      <c r="A102" s="4" t="s">
        <v>172</v>
      </c>
      <c r="B102" s="4" t="s">
        <v>31668</v>
      </c>
      <c r="C102" s="150" t="s">
        <v>31668</v>
      </c>
      <c r="D102" s="316">
        <v>55501.580540000003</v>
      </c>
      <c r="E102" s="150">
        <v>1</v>
      </c>
      <c r="F102" s="202">
        <v>3.6764705882352941E-3</v>
      </c>
      <c r="G102" s="159">
        <f t="shared" si="41"/>
        <v>7.0305771646160347E-4</v>
      </c>
      <c r="H102" s="148" t="s">
        <v>32185</v>
      </c>
      <c r="I102" s="148" t="s">
        <v>32187</v>
      </c>
      <c r="J102" s="148" t="s">
        <v>32187</v>
      </c>
      <c r="K102" s="4" t="s">
        <v>31995</v>
      </c>
    </row>
    <row r="103" spans="1:12" x14ac:dyDescent="0.35">
      <c r="A103" s="151" t="s">
        <v>138</v>
      </c>
      <c r="B103" s="151" t="s">
        <v>31557</v>
      </c>
      <c r="C103" s="152" t="s">
        <v>31558</v>
      </c>
      <c r="D103" s="152">
        <v>57360.420789999996</v>
      </c>
      <c r="E103" s="152">
        <v>1</v>
      </c>
      <c r="F103" s="279">
        <v>3.6764705882352941E-3</v>
      </c>
      <c r="G103" s="158">
        <f t="shared" si="41"/>
        <v>7.2660428880633242E-4</v>
      </c>
      <c r="H103" s="148" t="s">
        <v>32184</v>
      </c>
      <c r="I103" s="148" t="s">
        <v>32184</v>
      </c>
      <c r="J103" s="148" t="s">
        <v>925</v>
      </c>
      <c r="K103" s="4" t="s">
        <v>31906</v>
      </c>
      <c r="L103" s="317" t="s">
        <v>36294</v>
      </c>
    </row>
    <row r="104" spans="1:12" x14ac:dyDescent="0.35">
      <c r="A104" s="151" t="s">
        <v>150</v>
      </c>
      <c r="B104" s="151" t="s">
        <v>31788</v>
      </c>
      <c r="C104" s="152" t="s">
        <v>150</v>
      </c>
      <c r="D104" s="152">
        <v>57102.351780000005</v>
      </c>
      <c r="E104" s="152">
        <v>1</v>
      </c>
      <c r="F104" s="279">
        <v>3.6764705882352941E-3</v>
      </c>
      <c r="G104" s="158">
        <f t="shared" si="41"/>
        <v>7.2333523940098555E-4</v>
      </c>
      <c r="H104" s="148" t="s">
        <v>32184</v>
      </c>
      <c r="I104" s="148" t="s">
        <v>32184</v>
      </c>
      <c r="J104" s="148" t="s">
        <v>925</v>
      </c>
      <c r="K104" s="4" t="s">
        <v>32113</v>
      </c>
      <c r="L104" s="317" t="s">
        <v>36294</v>
      </c>
    </row>
    <row r="105" spans="1:12" x14ac:dyDescent="0.35">
      <c r="A105" s="4" t="s">
        <v>175</v>
      </c>
      <c r="B105" s="4" t="s">
        <v>31527</v>
      </c>
      <c r="C105" s="150" t="s">
        <v>31527</v>
      </c>
      <c r="D105" s="316">
        <v>61270.46385</v>
      </c>
      <c r="E105" s="150">
        <v>1</v>
      </c>
      <c r="F105" s="202">
        <v>3.6764705882352941E-3</v>
      </c>
      <c r="G105" s="159">
        <f t="shared" si="41"/>
        <v>7.7613415657377287E-4</v>
      </c>
      <c r="H105" s="148" t="s">
        <v>32184</v>
      </c>
      <c r="I105" s="148" t="s">
        <v>32184</v>
      </c>
      <c r="J105" s="148" t="s">
        <v>32188</v>
      </c>
      <c r="K105" s="4" t="s">
        <v>32157</v>
      </c>
    </row>
    <row r="106" spans="1:12" x14ac:dyDescent="0.35">
      <c r="A106" s="4" t="s">
        <v>141</v>
      </c>
      <c r="B106" s="4" t="s">
        <v>31616</v>
      </c>
      <c r="C106" s="150" t="s">
        <v>31616</v>
      </c>
      <c r="D106" s="316">
        <v>54408.742610000001</v>
      </c>
      <c r="E106" s="150">
        <v>1</v>
      </c>
      <c r="F106" s="202">
        <v>3.6764705882352941E-3</v>
      </c>
      <c r="G106" s="159">
        <f t="shared" si="41"/>
        <v>6.892143604336667E-4</v>
      </c>
      <c r="H106" s="148" t="s">
        <v>32188</v>
      </c>
      <c r="I106" s="148" t="s">
        <v>32188</v>
      </c>
      <c r="J106" s="148" t="s">
        <v>32188</v>
      </c>
      <c r="K106" s="4" t="s">
        <v>31957</v>
      </c>
    </row>
    <row r="107" spans="1:12" x14ac:dyDescent="0.35">
      <c r="A107" s="151" t="s">
        <v>159</v>
      </c>
      <c r="B107" s="151" t="s">
        <v>31710</v>
      </c>
      <c r="C107" s="152" t="s">
        <v>31725</v>
      </c>
      <c r="D107" s="152">
        <v>40639.49972</v>
      </c>
      <c r="E107" s="152">
        <v>1</v>
      </c>
      <c r="F107" s="279">
        <v>3.6764705882352941E-3</v>
      </c>
      <c r="G107" s="158">
        <f t="shared" si="41"/>
        <v>5.1479459851946712E-4</v>
      </c>
      <c r="H107" s="148" t="s">
        <v>32184</v>
      </c>
      <c r="I107" s="148" t="s">
        <v>32188</v>
      </c>
      <c r="J107" s="148" t="s">
        <v>925</v>
      </c>
      <c r="K107" s="4" t="s">
        <v>32044</v>
      </c>
      <c r="L107" s="317" t="s">
        <v>36294</v>
      </c>
    </row>
    <row r="108" spans="1:12" x14ac:dyDescent="0.35">
      <c r="A108" s="151" t="s">
        <v>146</v>
      </c>
      <c r="B108" s="151" t="s">
        <v>3</v>
      </c>
      <c r="C108" s="152" t="s">
        <v>3</v>
      </c>
      <c r="D108" s="152">
        <v>34899.252390000001</v>
      </c>
      <c r="E108" s="152">
        <v>1</v>
      </c>
      <c r="F108" s="279">
        <v>3.6764705882352941E-3</v>
      </c>
      <c r="G108" s="158">
        <f t="shared" si="41"/>
        <v>4.4208090026998998E-4</v>
      </c>
      <c r="H108" s="148" t="s">
        <v>32184</v>
      </c>
      <c r="I108" s="148" t="s">
        <v>32185</v>
      </c>
      <c r="J108" s="148" t="s">
        <v>925</v>
      </c>
      <c r="K108" s="4" t="s">
        <v>32003</v>
      </c>
      <c r="L108" s="317" t="s">
        <v>36294</v>
      </c>
    </row>
    <row r="109" spans="1:12" x14ac:dyDescent="0.35">
      <c r="A109" s="4" t="s">
        <v>174</v>
      </c>
      <c r="B109" s="4" t="s">
        <v>31625</v>
      </c>
      <c r="C109" s="150" t="s">
        <v>31626</v>
      </c>
      <c r="D109" s="316">
        <v>35151.376380000002</v>
      </c>
      <c r="E109" s="150">
        <v>1</v>
      </c>
      <c r="F109" s="202">
        <v>3.6764705882352941E-3</v>
      </c>
      <c r="G109" s="159">
        <f t="shared" si="41"/>
        <v>4.45274642050854E-4</v>
      </c>
      <c r="H109" s="148" t="s">
        <v>32188</v>
      </c>
      <c r="I109" s="148" t="s">
        <v>32188</v>
      </c>
      <c r="J109" s="148" t="s">
        <v>32188</v>
      </c>
      <c r="K109" s="4" t="s">
        <v>31887</v>
      </c>
    </row>
    <row r="110" spans="1:12" x14ac:dyDescent="0.35">
      <c r="A110" s="151" t="s">
        <v>152</v>
      </c>
      <c r="B110" s="151" t="s">
        <v>31802</v>
      </c>
      <c r="C110" s="152" t="s">
        <v>31802</v>
      </c>
      <c r="D110" s="152">
        <v>33604.202010000001</v>
      </c>
      <c r="E110" s="152">
        <v>1</v>
      </c>
      <c r="F110" s="279">
        <v>3.6764705882352941E-3</v>
      </c>
      <c r="G110" s="158">
        <f t="shared" si="41"/>
        <v>4.2567604920076076E-4</v>
      </c>
      <c r="H110" s="148" t="s">
        <v>32184</v>
      </c>
      <c r="I110" s="148" t="s">
        <v>32185</v>
      </c>
      <c r="J110" s="148" t="s">
        <v>925</v>
      </c>
      <c r="K110" s="4" t="s">
        <v>32130</v>
      </c>
      <c r="L110" s="317" t="s">
        <v>36294</v>
      </c>
    </row>
    <row r="111" spans="1:12" x14ac:dyDescent="0.35">
      <c r="A111" s="4" t="s">
        <v>146</v>
      </c>
      <c r="B111" s="4" t="s">
        <v>31689</v>
      </c>
      <c r="C111" s="150" t="s">
        <v>31689</v>
      </c>
      <c r="D111" s="150">
        <v>0</v>
      </c>
      <c r="E111" s="150">
        <v>1</v>
      </c>
      <c r="F111" s="202">
        <v>3.6764705882352941E-3</v>
      </c>
      <c r="G111" s="159">
        <f t="shared" si="41"/>
        <v>0</v>
      </c>
      <c r="H111" s="148" t="s">
        <v>32184</v>
      </c>
      <c r="I111" s="148" t="s">
        <v>32187</v>
      </c>
      <c r="J111" s="148" t="s">
        <v>32188</v>
      </c>
      <c r="K111" s="4" t="s">
        <v>32012</v>
      </c>
    </row>
  </sheetData>
  <mergeCells count="7">
    <mergeCell ref="AG16:AL16"/>
    <mergeCell ref="O2:Q2"/>
    <mergeCell ref="O16:S16"/>
    <mergeCell ref="X16:AB16"/>
    <mergeCell ref="O47:S47"/>
    <mergeCell ref="X47:AB47"/>
    <mergeCell ref="AG47:AL47"/>
  </mergeCells>
  <conditionalFormatting sqref="O4:O8">
    <cfRule type="colorScale" priority="21">
      <colorScale>
        <cfvo type="min"/>
        <cfvo type="percentile" val="50"/>
        <cfvo type="max"/>
        <color rgb="FFF8696B"/>
        <color rgb="FFFCFCFF"/>
        <color rgb="FF5A8AC6"/>
      </colorScale>
    </cfRule>
  </conditionalFormatting>
  <conditionalFormatting sqref="O18:S42">
    <cfRule type="colorScale" priority="18">
      <colorScale>
        <cfvo type="min"/>
        <cfvo type="percentile" val="50"/>
        <cfvo type="max"/>
        <color rgb="FFF8696B"/>
        <color rgb="FFFCFCFF"/>
        <color rgb="FF5A8AC6"/>
      </colorScale>
    </cfRule>
  </conditionalFormatting>
  <conditionalFormatting sqref="O44:S44">
    <cfRule type="colorScale" priority="9">
      <colorScale>
        <cfvo type="min"/>
        <cfvo type="max"/>
        <color rgb="FFFCFCFF"/>
        <color rgb="FF63BE7B"/>
      </colorScale>
    </cfRule>
  </conditionalFormatting>
  <conditionalFormatting sqref="O49:S73">
    <cfRule type="colorScale" priority="6">
      <colorScale>
        <cfvo type="min"/>
        <cfvo type="percentile" val="50"/>
        <cfvo type="max"/>
        <color rgb="FFF8696B"/>
        <color rgb="FFFCFCFF"/>
        <color rgb="FF5A8AC6"/>
      </colorScale>
    </cfRule>
  </conditionalFormatting>
  <conditionalFormatting sqref="O75:S75">
    <cfRule type="colorScale" priority="3">
      <colorScale>
        <cfvo type="min"/>
        <cfvo type="max"/>
        <color rgb="FFFCFCFF"/>
        <color rgb="FF63BE7B"/>
      </colorScale>
    </cfRule>
  </conditionalFormatting>
  <conditionalFormatting sqref="P4:P8">
    <cfRule type="colorScale" priority="20">
      <colorScale>
        <cfvo type="min"/>
        <cfvo type="percentile" val="50"/>
        <cfvo type="max"/>
        <color rgb="FFF8696B"/>
        <color rgb="FFFCFCFF"/>
        <color rgb="FF5A8AC6"/>
      </colorScale>
    </cfRule>
  </conditionalFormatting>
  <conditionalFormatting sqref="Q4:Q8">
    <cfRule type="colorScale" priority="19">
      <colorScale>
        <cfvo type="min"/>
        <cfvo type="percentile" val="50"/>
        <cfvo type="max"/>
        <color rgb="FFF8696B"/>
        <color rgb="FFFCFCFF"/>
        <color rgb="FF5A8AC6"/>
      </colorScale>
    </cfRule>
  </conditionalFormatting>
  <conditionalFormatting sqref="X18:AB42">
    <cfRule type="colorScale" priority="13">
      <colorScale>
        <cfvo type="min"/>
        <cfvo type="percentile" val="50"/>
        <cfvo type="max"/>
        <color rgb="FFF8696B"/>
        <color rgb="FFFCFCFF"/>
        <color rgb="FF5A8AC6"/>
      </colorScale>
    </cfRule>
  </conditionalFormatting>
  <conditionalFormatting sqref="X44:AB44">
    <cfRule type="colorScale" priority="8">
      <colorScale>
        <cfvo type="min"/>
        <cfvo type="max"/>
        <color rgb="FFFCFCFF"/>
        <color rgb="FF63BE7B"/>
      </colorScale>
    </cfRule>
  </conditionalFormatting>
  <conditionalFormatting sqref="X49:AB73">
    <cfRule type="colorScale" priority="5">
      <colorScale>
        <cfvo type="min"/>
        <cfvo type="percentile" val="50"/>
        <cfvo type="max"/>
        <color rgb="FFF8696B"/>
        <color rgb="FFFCFCFF"/>
        <color rgb="FF5A8AC6"/>
      </colorScale>
    </cfRule>
  </conditionalFormatting>
  <conditionalFormatting sqref="X75:AB75">
    <cfRule type="colorScale" priority="2">
      <colorScale>
        <cfvo type="min"/>
        <cfvo type="max"/>
        <color rgb="FFFCFCFF"/>
        <color rgb="FF63BE7B"/>
      </colorScale>
    </cfRule>
  </conditionalFormatting>
  <conditionalFormatting sqref="AG18:AL42">
    <cfRule type="colorScale" priority="10">
      <colorScale>
        <cfvo type="min"/>
        <cfvo type="percentile" val="50"/>
        <cfvo type="max"/>
        <color rgb="FFF8696B"/>
        <color rgb="FFFCFCFF"/>
        <color rgb="FF5A8AC6"/>
      </colorScale>
    </cfRule>
  </conditionalFormatting>
  <conditionalFormatting sqref="AG44:AL44">
    <cfRule type="colorScale" priority="7">
      <colorScale>
        <cfvo type="min"/>
        <cfvo type="max"/>
        <color rgb="FFFCFCFF"/>
        <color rgb="FF63BE7B"/>
      </colorScale>
    </cfRule>
  </conditionalFormatting>
  <conditionalFormatting sqref="AG49:AL73">
    <cfRule type="colorScale" priority="4">
      <colorScale>
        <cfvo type="min"/>
        <cfvo type="percentile" val="50"/>
        <cfvo type="max"/>
        <color rgb="FFF8696B"/>
        <color rgb="FFFCFCFF"/>
        <color rgb="FF5A8AC6"/>
      </colorScale>
    </cfRule>
  </conditionalFormatting>
  <conditionalFormatting sqref="AG75:AL75">
    <cfRule type="colorScale" priority="1">
      <colorScale>
        <cfvo type="min"/>
        <cfvo type="max"/>
        <color rgb="FFFCFCFF"/>
        <color rgb="FF63BE7B"/>
      </colorScale>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D4E0-CAEE-40F8-8E25-80881B18642C}">
  <sheetPr codeName="Sheet28">
    <tabColor rgb="FFFF0000"/>
  </sheetPr>
  <dimension ref="A18:I33"/>
  <sheetViews>
    <sheetView showGridLines="0" topLeftCell="D13" zoomScale="130" zoomScaleNormal="130" workbookViewId="0">
      <selection activeCell="I19" sqref="I19"/>
    </sheetView>
  </sheetViews>
  <sheetFormatPr defaultColWidth="11.453125" defaultRowHeight="14.5" x14ac:dyDescent="0.35"/>
  <cols>
    <col min="1" max="1" width="17.7265625" bestFit="1" customWidth="1"/>
    <col min="2" max="2" width="14" bestFit="1" customWidth="1"/>
    <col min="4" max="4" width="19.81640625" bestFit="1" customWidth="1"/>
    <col min="5" max="5" width="22.54296875" bestFit="1" customWidth="1"/>
    <col min="6" max="6" width="10.81640625" bestFit="1" customWidth="1"/>
    <col min="7" max="7" width="21" bestFit="1" customWidth="1"/>
    <col min="8" max="8" width="13.453125" bestFit="1" customWidth="1"/>
  </cols>
  <sheetData>
    <row r="18" spans="1:9" x14ac:dyDescent="0.35">
      <c r="E18" s="395" t="s">
        <v>32342</v>
      </c>
      <c r="F18" s="395"/>
    </row>
    <row r="19" spans="1:9" x14ac:dyDescent="0.35">
      <c r="A19" s="29" t="s">
        <v>32343</v>
      </c>
      <c r="B19" s="29" t="s">
        <v>169</v>
      </c>
      <c r="C19" s="29" t="s">
        <v>31522</v>
      </c>
      <c r="D19" s="29" t="s">
        <v>31523</v>
      </c>
      <c r="E19" s="29" t="s">
        <v>32344</v>
      </c>
      <c r="F19" s="29" t="s">
        <v>32345</v>
      </c>
      <c r="G19" s="29" t="s">
        <v>32346</v>
      </c>
      <c r="H19" s="29" t="s">
        <v>32347</v>
      </c>
      <c r="I19" s="29" t="s">
        <v>37149</v>
      </c>
    </row>
    <row r="20" spans="1:9" x14ac:dyDescent="0.35">
      <c r="A20" s="4" t="s">
        <v>32348</v>
      </c>
      <c r="B20" s="4" t="s">
        <v>146</v>
      </c>
      <c r="C20" s="4" t="s">
        <v>3</v>
      </c>
      <c r="D20" s="4" t="s">
        <v>3</v>
      </c>
      <c r="E20" s="148">
        <v>2.9</v>
      </c>
      <c r="F20" s="148">
        <v>1.8</v>
      </c>
      <c r="G20" s="163">
        <f>+E20/SUM($E$20:$E$22)</f>
        <v>0.58704453441295545</v>
      </c>
      <c r="H20" s="163">
        <f>+F20/SUM($F$20:$F$22)</f>
        <v>0.58252427184466027</v>
      </c>
      <c r="I20" s="163">
        <f>+AVERAGE(G20:H20)</f>
        <v>0.58478440312880786</v>
      </c>
    </row>
    <row r="21" spans="1:9" x14ac:dyDescent="0.35">
      <c r="A21" s="4" t="s">
        <v>32349</v>
      </c>
      <c r="B21" s="4" t="s">
        <v>152</v>
      </c>
      <c r="C21" s="4" t="s">
        <v>152</v>
      </c>
      <c r="D21" s="4" t="s">
        <v>31816</v>
      </c>
      <c r="E21" s="148">
        <v>1.6</v>
      </c>
      <c r="F21" s="148">
        <v>1</v>
      </c>
      <c r="G21" s="163">
        <f t="shared" ref="G21:G22" si="0">+E21/SUM($E$20:$E$22)</f>
        <v>0.32388663967611336</v>
      </c>
      <c r="H21" s="163">
        <f t="shared" ref="H21:H22" si="1">+F21/SUM($F$20:$F$22)</f>
        <v>0.3236245954692557</v>
      </c>
      <c r="I21" s="163">
        <f t="shared" ref="I21:I22" si="2">+AVERAGE(G21:H21)</f>
        <v>0.32375561757268456</v>
      </c>
    </row>
    <row r="22" spans="1:9" x14ac:dyDescent="0.35">
      <c r="A22" s="4" t="s">
        <v>32350</v>
      </c>
      <c r="B22" s="4" t="s">
        <v>175</v>
      </c>
      <c r="C22" s="4" t="s">
        <v>31840</v>
      </c>
      <c r="D22" s="4" t="s">
        <v>31846</v>
      </c>
      <c r="E22" s="148">
        <f>440/1000</f>
        <v>0.44</v>
      </c>
      <c r="F22" s="148">
        <f>290/1000</f>
        <v>0.28999999999999998</v>
      </c>
      <c r="G22" s="163">
        <f t="shared" si="0"/>
        <v>8.9068825910931168E-2</v>
      </c>
      <c r="H22" s="163">
        <f t="shared" si="1"/>
        <v>9.3851132686084138E-2</v>
      </c>
      <c r="I22" s="163">
        <f t="shared" si="2"/>
        <v>9.145997929850766E-2</v>
      </c>
    </row>
    <row r="23" spans="1:9" x14ac:dyDescent="0.35">
      <c r="H23" s="4" t="s">
        <v>160</v>
      </c>
      <c r="I23" s="184">
        <f>+SUM(I20:I22)</f>
        <v>1</v>
      </c>
    </row>
    <row r="24" spans="1:9" x14ac:dyDescent="0.35">
      <c r="I24" s="185"/>
    </row>
    <row r="25" spans="1:9" x14ac:dyDescent="0.35">
      <c r="B25" s="403" t="s">
        <v>32221</v>
      </c>
      <c r="C25" s="403"/>
      <c r="D25" s="403"/>
      <c r="E25" s="403"/>
      <c r="F25" s="403"/>
      <c r="G25" s="403"/>
      <c r="H25" s="403"/>
    </row>
    <row r="26" spans="1:9" x14ac:dyDescent="0.35">
      <c r="B26" s="29" t="s">
        <v>169</v>
      </c>
      <c r="C26" s="29" t="s">
        <v>31522</v>
      </c>
      <c r="D26" s="29" t="s">
        <v>31523</v>
      </c>
      <c r="E26" s="29" t="s">
        <v>32179</v>
      </c>
      <c r="F26" s="29" t="s">
        <v>32180</v>
      </c>
      <c r="G26" s="29" t="s">
        <v>32181</v>
      </c>
      <c r="H26" s="29" t="s">
        <v>32182</v>
      </c>
      <c r="I26" s="29" t="s">
        <v>31537</v>
      </c>
    </row>
    <row r="27" spans="1:9" x14ac:dyDescent="0.35">
      <c r="B27" s="151" t="s">
        <v>146</v>
      </c>
      <c r="C27" s="151" t="s">
        <v>3</v>
      </c>
      <c r="D27" s="151" t="s">
        <v>3</v>
      </c>
      <c r="E27" s="183">
        <f>+I20</f>
        <v>0.58478440312880786</v>
      </c>
      <c r="F27" s="148" t="s">
        <v>32184</v>
      </c>
      <c r="G27" s="148" t="s">
        <v>32185</v>
      </c>
      <c r="H27" s="148" t="s">
        <v>925</v>
      </c>
      <c r="I27" s="4" t="s">
        <v>32003</v>
      </c>
    </row>
    <row r="28" spans="1:9" x14ac:dyDescent="0.35">
      <c r="B28" s="151" t="s">
        <v>152</v>
      </c>
      <c r="C28" s="151" t="s">
        <v>152</v>
      </c>
      <c r="D28" s="151" t="s">
        <v>31816</v>
      </c>
      <c r="E28" s="183">
        <f t="shared" ref="E28:E29" si="3">+I21</f>
        <v>0.32375561757268456</v>
      </c>
      <c r="F28" s="148" t="s">
        <v>32184</v>
      </c>
      <c r="G28" s="148" t="s">
        <v>32186</v>
      </c>
      <c r="H28" s="148" t="s">
        <v>925</v>
      </c>
      <c r="I28" s="4" t="s">
        <v>32139</v>
      </c>
    </row>
    <row r="29" spans="1:9" x14ac:dyDescent="0.35">
      <c r="B29" s="4" t="s">
        <v>175</v>
      </c>
      <c r="C29" s="4" t="s">
        <v>31840</v>
      </c>
      <c r="D29" s="4" t="s">
        <v>31846</v>
      </c>
      <c r="E29" s="163">
        <f t="shared" si="3"/>
        <v>9.145997929850766E-2</v>
      </c>
      <c r="F29" s="163" t="s">
        <v>32185</v>
      </c>
      <c r="G29" s="148" t="s">
        <v>32184</v>
      </c>
      <c r="H29" s="148" t="s">
        <v>32185</v>
      </c>
      <c r="I29" s="4" t="s">
        <v>32164</v>
      </c>
    </row>
    <row r="31" spans="1:9" x14ac:dyDescent="0.35">
      <c r="F31">
        <v>4</v>
      </c>
      <c r="G31">
        <v>2</v>
      </c>
      <c r="H31">
        <v>0</v>
      </c>
      <c r="I31" s="311">
        <f>+AVERAGE(F31:G31)</f>
        <v>3</v>
      </c>
    </row>
    <row r="32" spans="1:9" x14ac:dyDescent="0.35">
      <c r="F32">
        <v>4</v>
      </c>
      <c r="G32">
        <v>1</v>
      </c>
      <c r="H32">
        <v>0</v>
      </c>
      <c r="I32" s="311">
        <f t="shared" ref="I32" si="4">+AVERAGE(F32:G32)</f>
        <v>2.5</v>
      </c>
    </row>
    <row r="33" spans="6:9" x14ac:dyDescent="0.35">
      <c r="F33">
        <v>2</v>
      </c>
      <c r="G33">
        <v>4</v>
      </c>
      <c r="H33">
        <v>2</v>
      </c>
      <c r="I33" s="311">
        <f>+AVERAGE(F33:H33)</f>
        <v>2.6666666666666665</v>
      </c>
    </row>
  </sheetData>
  <mergeCells count="2">
    <mergeCell ref="E18:F18"/>
    <mergeCell ref="B25:H25"/>
  </mergeCell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DC30-0836-4EE0-8FC8-7CBFF04E5460}">
  <sheetPr codeName="Sheet13">
    <tabColor rgb="FFFF0000"/>
  </sheetPr>
  <dimension ref="A2:AT356"/>
  <sheetViews>
    <sheetView showGridLines="0" topLeftCell="H25" zoomScale="115" zoomScaleNormal="115" workbookViewId="0">
      <selection activeCell="N35" sqref="N35"/>
    </sheetView>
  </sheetViews>
  <sheetFormatPr defaultColWidth="9.1796875" defaultRowHeight="14.5" outlineLevelCol="1" x14ac:dyDescent="0.35"/>
  <cols>
    <col min="1" max="1" width="13.7265625" customWidth="1" outlineLevel="1"/>
    <col min="2" max="2" width="17.26953125" customWidth="1" outlineLevel="1" collapsed="1"/>
    <col min="3" max="3" width="16.26953125" customWidth="1" outlineLevel="1"/>
    <col min="4" max="4" width="27.54296875" customWidth="1" outlineLevel="1"/>
    <col min="5" max="6" width="18" customWidth="1" outlineLevel="1"/>
    <col min="7" max="7" width="9.1796875" customWidth="1" outlineLevel="1"/>
    <col min="8" max="8" width="24.81640625" bestFit="1" customWidth="1"/>
    <col min="9" max="9" width="19.7265625" customWidth="1"/>
    <col min="10" max="10" width="35" customWidth="1"/>
    <col min="11" max="13" width="13.7265625" customWidth="1"/>
    <col min="14" max="14" width="19.54296875" customWidth="1"/>
    <col min="15" max="15" width="10.81640625" customWidth="1"/>
    <col min="16" max="16" width="21" customWidth="1"/>
    <col min="17" max="17" width="13.453125" customWidth="1"/>
    <col min="18" max="18" width="9.1796875" customWidth="1"/>
    <col min="19" max="19" width="4.81640625" customWidth="1"/>
    <col min="20" max="20" width="4" customWidth="1"/>
    <col min="21" max="21" width="16.26953125" customWidth="1"/>
    <col min="22" max="22" width="10.1796875" customWidth="1"/>
    <col min="23" max="23" width="11.1796875" bestFit="1" customWidth="1"/>
    <col min="24" max="24" width="12.26953125" bestFit="1" customWidth="1"/>
    <col min="25" max="25" width="24.453125" bestFit="1" customWidth="1"/>
    <col min="26" max="26" width="15.54296875" bestFit="1" customWidth="1"/>
    <col min="27" max="27" width="14.7265625" bestFit="1" customWidth="1"/>
    <col min="28" max="28" width="3.453125" customWidth="1"/>
    <col min="29" max="29" width="4" bestFit="1" customWidth="1"/>
    <col min="30" max="30" width="16.26953125" customWidth="1"/>
    <col min="31" max="31" width="10.1796875" customWidth="1"/>
    <col min="32" max="32" width="11.1796875" bestFit="1" customWidth="1"/>
    <col min="33" max="33" width="12.26953125" bestFit="1" customWidth="1"/>
    <col min="34" max="34" width="24.453125" bestFit="1" customWidth="1"/>
    <col min="35" max="35" width="15.54296875" bestFit="1" customWidth="1"/>
    <col min="36" max="36" width="14.7265625" bestFit="1" customWidth="1"/>
    <col min="37" max="37" width="3.453125" customWidth="1"/>
    <col min="38" max="38" width="4" bestFit="1" customWidth="1"/>
    <col min="39" max="39" width="16.26953125" customWidth="1"/>
    <col min="40" max="40" width="18.453125" bestFit="1" customWidth="1"/>
    <col min="41" max="41" width="10.1796875" customWidth="1"/>
    <col min="42" max="42" width="11.1796875" bestFit="1" customWidth="1"/>
    <col min="43" max="43" width="12.26953125" bestFit="1" customWidth="1"/>
    <col min="44" max="44" width="24.453125" bestFit="1" customWidth="1"/>
    <col min="45" max="45" width="15.54296875" bestFit="1" customWidth="1"/>
    <col min="46" max="46" width="14.7265625" bestFit="1" customWidth="1"/>
  </cols>
  <sheetData>
    <row r="2" spans="2:40" ht="18.5" x14ac:dyDescent="0.45">
      <c r="B2" s="404" t="s">
        <v>197</v>
      </c>
      <c r="C2" s="404"/>
      <c r="D2" s="404"/>
      <c r="E2" s="404"/>
      <c r="F2" s="404"/>
      <c r="H2" s="399" t="s">
        <v>32177</v>
      </c>
      <c r="I2" s="399"/>
      <c r="J2" s="399"/>
      <c r="K2" s="399"/>
      <c r="L2" s="399"/>
      <c r="M2" s="399"/>
      <c r="N2" s="399"/>
      <c r="O2" s="399"/>
      <c r="P2" s="399"/>
      <c r="Q2" s="399"/>
    </row>
    <row r="3" spans="2:40" x14ac:dyDescent="0.35">
      <c r="B3" s="277" t="s">
        <v>169</v>
      </c>
      <c r="C3" s="277" t="s">
        <v>31522</v>
      </c>
      <c r="D3" s="277" t="s">
        <v>31523</v>
      </c>
      <c r="E3" s="277" t="s">
        <v>32178</v>
      </c>
      <c r="F3" s="149" t="s">
        <v>32926</v>
      </c>
      <c r="H3" s="149" t="s">
        <v>169</v>
      </c>
      <c r="I3" s="149" t="s">
        <v>31522</v>
      </c>
      <c r="J3" s="149" t="s">
        <v>31523</v>
      </c>
      <c r="K3" s="149" t="s">
        <v>32178</v>
      </c>
      <c r="L3" s="149" t="s">
        <v>32926</v>
      </c>
      <c r="M3" s="149" t="s">
        <v>32928</v>
      </c>
      <c r="N3" s="149" t="s">
        <v>32927</v>
      </c>
      <c r="O3" s="29" t="s">
        <v>32180</v>
      </c>
      <c r="P3" s="29" t="s">
        <v>32181</v>
      </c>
      <c r="Q3" s="29" t="s">
        <v>32182</v>
      </c>
      <c r="R3" s="29" t="s">
        <v>31537</v>
      </c>
      <c r="X3" s="395" t="s">
        <v>32183</v>
      </c>
      <c r="Y3" s="395"/>
      <c r="Z3" s="395"/>
    </row>
    <row r="4" spans="2:40" x14ac:dyDescent="0.35">
      <c r="B4" s="4" t="s">
        <v>137</v>
      </c>
      <c r="C4" s="4" t="s">
        <v>31538</v>
      </c>
      <c r="D4" s="4" t="s">
        <v>31538</v>
      </c>
      <c r="E4" s="150">
        <v>42618.741159999998</v>
      </c>
      <c r="F4" s="150">
        <v>8</v>
      </c>
      <c r="H4" s="151" t="s">
        <v>159</v>
      </c>
      <c r="I4" s="151" t="s">
        <v>159</v>
      </c>
      <c r="J4" s="151" t="s">
        <v>159</v>
      </c>
      <c r="K4" s="152">
        <v>60879663.530929998</v>
      </c>
      <c r="L4" s="152">
        <v>2</v>
      </c>
      <c r="M4" s="278">
        <v>3.3898305084745762E-3</v>
      </c>
      <c r="N4" s="153">
        <f>K4/SUM($K$4:$K$248)</f>
        <v>0.46558485085274592</v>
      </c>
      <c r="O4" s="148" t="s">
        <v>32184</v>
      </c>
      <c r="P4" s="148" t="s">
        <v>32185</v>
      </c>
      <c r="Q4" s="148" t="s">
        <v>925</v>
      </c>
      <c r="R4" s="4" t="s">
        <v>32066</v>
      </c>
      <c r="X4" s="4" t="s">
        <v>32180</v>
      </c>
      <c r="Y4" s="4" t="s">
        <v>32181</v>
      </c>
      <c r="Z4" s="4" t="s">
        <v>32182</v>
      </c>
    </row>
    <row r="5" spans="2:40" x14ac:dyDescent="0.35">
      <c r="B5" s="4" t="s">
        <v>137</v>
      </c>
      <c r="C5" s="4" t="s">
        <v>31539</v>
      </c>
      <c r="D5" s="4" t="s">
        <v>31539</v>
      </c>
      <c r="E5" s="150">
        <v>81411.272159999993</v>
      </c>
      <c r="F5" s="150">
        <v>1</v>
      </c>
      <c r="H5" s="151" t="s">
        <v>159</v>
      </c>
      <c r="I5" s="151" t="s">
        <v>159</v>
      </c>
      <c r="J5" s="151" t="s">
        <v>31746</v>
      </c>
      <c r="K5" s="152">
        <v>29188845.51334</v>
      </c>
      <c r="L5" s="152">
        <v>1</v>
      </c>
      <c r="M5" s="278">
        <v>1.6949152542372881E-3</v>
      </c>
      <c r="N5" s="153">
        <f t="shared" ref="N5:N68" si="0">K5/SUM($K$4:$K$248)</f>
        <v>0.22322535140142299</v>
      </c>
      <c r="O5" s="148" t="s">
        <v>32184</v>
      </c>
      <c r="P5" s="148" t="s">
        <v>32186</v>
      </c>
      <c r="Q5" s="148" t="s">
        <v>925</v>
      </c>
      <c r="R5" s="4" t="s">
        <v>32067</v>
      </c>
      <c r="W5" s="4" t="s">
        <v>32187</v>
      </c>
      <c r="X5" s="154">
        <f>+COUNTIF(O$4:O$248,$W5)/COUNT($N$4:$N$248)</f>
        <v>0.11428571428571428</v>
      </c>
      <c r="Y5" s="154">
        <f t="shared" ref="Y5:Z9" si="1">+COUNTIF(P$4:P$248,$W5)/COUNT($N$4:$N$248)</f>
        <v>0.12653061224489795</v>
      </c>
      <c r="Z5" s="154">
        <f t="shared" si="1"/>
        <v>4.0816326530612249E-3</v>
      </c>
    </row>
    <row r="6" spans="2:40" x14ac:dyDescent="0.35">
      <c r="B6" s="4" t="s">
        <v>137</v>
      </c>
      <c r="C6" s="4" t="s">
        <v>31540</v>
      </c>
      <c r="D6" s="4" t="s">
        <v>31541</v>
      </c>
      <c r="E6" s="150">
        <v>88384.984670000005</v>
      </c>
      <c r="F6" s="150">
        <v>1</v>
      </c>
      <c r="H6" s="151" t="s">
        <v>159</v>
      </c>
      <c r="I6" s="151" t="s">
        <v>159</v>
      </c>
      <c r="J6" s="151" t="s">
        <v>31525</v>
      </c>
      <c r="K6" s="152">
        <v>11129651.710499996</v>
      </c>
      <c r="L6" s="152">
        <v>2</v>
      </c>
      <c r="M6" s="278">
        <v>3.3898305084745762E-3</v>
      </c>
      <c r="N6" s="153">
        <f t="shared" si="0"/>
        <v>8.5115405229589186E-2</v>
      </c>
      <c r="O6" s="148" t="s">
        <v>32184</v>
      </c>
      <c r="P6" s="148" t="s">
        <v>32185</v>
      </c>
      <c r="Q6" s="148" t="s">
        <v>925</v>
      </c>
      <c r="R6" s="4" t="s">
        <v>32068</v>
      </c>
      <c r="W6" s="4" t="s">
        <v>32184</v>
      </c>
      <c r="X6" s="154">
        <f t="shared" ref="X6:X9" si="2">+COUNTIF(O$4:O$248,$W6)/COUNT($N$4:$N$248)</f>
        <v>0.32244897959183672</v>
      </c>
      <c r="Y6" s="154">
        <f t="shared" si="1"/>
        <v>0.42857142857142855</v>
      </c>
      <c r="Z6" s="154">
        <f t="shared" si="1"/>
        <v>0.14693877551020409</v>
      </c>
    </row>
    <row r="7" spans="2:40" x14ac:dyDescent="0.35">
      <c r="B7" s="4" t="s">
        <v>173</v>
      </c>
      <c r="C7" s="4" t="s">
        <v>31542</v>
      </c>
      <c r="D7" s="4" t="s">
        <v>31542</v>
      </c>
      <c r="E7" s="150">
        <v>33858.402689999995</v>
      </c>
      <c r="F7" s="150">
        <v>1</v>
      </c>
      <c r="H7" s="151" t="s">
        <v>158</v>
      </c>
      <c r="I7" s="151" t="s">
        <v>158</v>
      </c>
      <c r="J7" s="151" t="s">
        <v>31534</v>
      </c>
      <c r="K7" s="152">
        <v>3100071.60592</v>
      </c>
      <c r="L7" s="152">
        <v>1</v>
      </c>
      <c r="M7" s="278">
        <v>1.6949152542372881E-3</v>
      </c>
      <c r="N7" s="153">
        <f t="shared" si="0"/>
        <v>2.3708185830261717E-2</v>
      </c>
      <c r="O7" s="148" t="s">
        <v>32184</v>
      </c>
      <c r="P7" s="148" t="s">
        <v>32186</v>
      </c>
      <c r="Q7" s="148" t="s">
        <v>925</v>
      </c>
      <c r="R7" s="4" t="s">
        <v>31936</v>
      </c>
      <c r="W7" s="4" t="s">
        <v>32188</v>
      </c>
      <c r="X7" s="154">
        <f t="shared" si="2"/>
        <v>0.29795918367346941</v>
      </c>
      <c r="Y7" s="154">
        <f t="shared" si="1"/>
        <v>0.17959183673469387</v>
      </c>
      <c r="Z7" s="154">
        <f t="shared" si="1"/>
        <v>0.2530612244897959</v>
      </c>
    </row>
    <row r="8" spans="2:40" x14ac:dyDescent="0.35">
      <c r="B8" s="4" t="s">
        <v>173</v>
      </c>
      <c r="C8" s="4" t="s">
        <v>31543</v>
      </c>
      <c r="D8" s="4" t="s">
        <v>31543</v>
      </c>
      <c r="E8" s="150">
        <v>347326.04691999994</v>
      </c>
      <c r="F8" s="150">
        <v>1</v>
      </c>
      <c r="H8" s="151" t="s">
        <v>138</v>
      </c>
      <c r="I8" s="151" t="s">
        <v>138</v>
      </c>
      <c r="J8" s="151" t="s">
        <v>138</v>
      </c>
      <c r="K8" s="152">
        <v>2963538.8304900001</v>
      </c>
      <c r="L8" s="152">
        <v>3</v>
      </c>
      <c r="M8" s="278">
        <v>5.084745762711864E-3</v>
      </c>
      <c r="N8" s="153">
        <f t="shared" si="0"/>
        <v>2.2664034332072303E-2</v>
      </c>
      <c r="O8" s="148" t="s">
        <v>32187</v>
      </c>
      <c r="P8" s="148" t="s">
        <v>32185</v>
      </c>
      <c r="Q8" s="148" t="s">
        <v>925</v>
      </c>
      <c r="R8" s="4" t="s">
        <v>31888</v>
      </c>
      <c r="W8" s="4" t="s">
        <v>32185</v>
      </c>
      <c r="X8" s="154">
        <f t="shared" si="2"/>
        <v>0.22857142857142856</v>
      </c>
      <c r="Y8" s="154">
        <f t="shared" si="1"/>
        <v>0.11836734693877551</v>
      </c>
      <c r="Z8" s="154">
        <f t="shared" si="1"/>
        <v>0.15102040816326531</v>
      </c>
    </row>
    <row r="9" spans="2:40" x14ac:dyDescent="0.35">
      <c r="B9" s="4" t="s">
        <v>173</v>
      </c>
      <c r="C9" s="4" t="s">
        <v>31530</v>
      </c>
      <c r="D9" s="4" t="s">
        <v>31544</v>
      </c>
      <c r="E9" s="150">
        <v>27250.71961</v>
      </c>
      <c r="F9" s="150">
        <v>1</v>
      </c>
      <c r="H9" s="151" t="s">
        <v>146</v>
      </c>
      <c r="I9" s="151" t="s">
        <v>31684</v>
      </c>
      <c r="J9" s="151" t="s">
        <v>31684</v>
      </c>
      <c r="K9" s="152">
        <v>2660456.00245</v>
      </c>
      <c r="L9" s="152">
        <v>2</v>
      </c>
      <c r="M9" s="278">
        <v>3.3898305084745762E-3</v>
      </c>
      <c r="N9" s="153">
        <f t="shared" si="0"/>
        <v>2.0346170449376234E-2</v>
      </c>
      <c r="O9" s="148" t="s">
        <v>32187</v>
      </c>
      <c r="P9" s="148" t="s">
        <v>32186</v>
      </c>
      <c r="Q9" s="148" t="s">
        <v>925</v>
      </c>
      <c r="R9" s="4" t="s">
        <v>32007</v>
      </c>
      <c r="W9" s="4" t="s">
        <v>32189</v>
      </c>
      <c r="X9" s="154">
        <f t="shared" si="2"/>
        <v>3.6734693877551024E-2</v>
      </c>
      <c r="Y9" s="154">
        <f t="shared" si="1"/>
        <v>0.14693877551020409</v>
      </c>
      <c r="Z9" s="154">
        <f t="shared" si="1"/>
        <v>4.0816326530612249E-3</v>
      </c>
    </row>
    <row r="10" spans="2:40" x14ac:dyDescent="0.35">
      <c r="B10" s="4" t="s">
        <v>173</v>
      </c>
      <c r="C10" s="4" t="s">
        <v>31545</v>
      </c>
      <c r="D10" s="4" t="s">
        <v>171</v>
      </c>
      <c r="E10" s="150">
        <v>502621.69043999998</v>
      </c>
      <c r="F10" s="150">
        <v>1</v>
      </c>
      <c r="H10" s="151" t="s">
        <v>147</v>
      </c>
      <c r="I10" s="151" t="s">
        <v>31693</v>
      </c>
      <c r="J10" s="151" t="s">
        <v>31693</v>
      </c>
      <c r="K10" s="152">
        <v>1593812.3568299999</v>
      </c>
      <c r="L10" s="152">
        <v>5</v>
      </c>
      <c r="M10" s="278">
        <v>8.4745762711864406E-3</v>
      </c>
      <c r="N10" s="153">
        <f t="shared" si="0"/>
        <v>1.2188879593018068E-2</v>
      </c>
      <c r="O10" s="148" t="s">
        <v>32184</v>
      </c>
      <c r="P10" s="148" t="s">
        <v>32186</v>
      </c>
      <c r="Q10" s="148" t="s">
        <v>925</v>
      </c>
      <c r="R10" s="4" t="s">
        <v>32013</v>
      </c>
    </row>
    <row r="11" spans="2:40" x14ac:dyDescent="0.35">
      <c r="B11" s="4" t="s">
        <v>174</v>
      </c>
      <c r="C11" s="4" t="s">
        <v>31546</v>
      </c>
      <c r="D11" s="4" t="s">
        <v>31546</v>
      </c>
      <c r="E11" s="150">
        <v>108643.13598000001</v>
      </c>
      <c r="F11" s="150">
        <v>1</v>
      </c>
      <c r="H11" s="151" t="s">
        <v>152</v>
      </c>
      <c r="I11" s="151" t="s">
        <v>152</v>
      </c>
      <c r="J11" s="151" t="s">
        <v>152</v>
      </c>
      <c r="K11" s="152">
        <v>1094837.3511699999</v>
      </c>
      <c r="L11" s="152">
        <v>2</v>
      </c>
      <c r="M11" s="278">
        <v>3.3898305084745762E-3</v>
      </c>
      <c r="N11" s="153">
        <f t="shared" si="0"/>
        <v>8.3729057502679172E-3</v>
      </c>
      <c r="O11" s="148" t="s">
        <v>32187</v>
      </c>
      <c r="P11" s="148" t="s">
        <v>32186</v>
      </c>
      <c r="Q11" s="148" t="s">
        <v>925</v>
      </c>
      <c r="R11" s="4" t="s">
        <v>32133</v>
      </c>
      <c r="X11" s="155"/>
    </row>
    <row r="12" spans="2:40" x14ac:dyDescent="0.35">
      <c r="B12" s="4" t="s">
        <v>174</v>
      </c>
      <c r="C12" s="4" t="s">
        <v>31547</v>
      </c>
      <c r="D12" s="4" t="s">
        <v>31547</v>
      </c>
      <c r="E12" s="150">
        <v>102171.85773999999</v>
      </c>
      <c r="F12" s="150">
        <v>1</v>
      </c>
      <c r="H12" s="4" t="s">
        <v>153</v>
      </c>
      <c r="I12" s="4" t="s">
        <v>31826</v>
      </c>
      <c r="J12" s="4" t="s">
        <v>31835</v>
      </c>
      <c r="K12" s="150">
        <v>376805.55911000003</v>
      </c>
      <c r="L12" s="150">
        <v>2</v>
      </c>
      <c r="M12" s="161">
        <v>3.3898305084745762E-3</v>
      </c>
      <c r="N12" s="156">
        <f t="shared" si="0"/>
        <v>2.8816677008995772E-3</v>
      </c>
      <c r="O12" s="148" t="s">
        <v>32186</v>
      </c>
      <c r="P12" s="148" t="s">
        <v>32188</v>
      </c>
      <c r="Q12" s="148" t="s">
        <v>32184</v>
      </c>
      <c r="R12" s="4" t="s">
        <v>32155</v>
      </c>
    </row>
    <row r="13" spans="2:40" x14ac:dyDescent="0.35">
      <c r="B13" s="4" t="s">
        <v>138</v>
      </c>
      <c r="C13" s="4" t="s">
        <v>138</v>
      </c>
      <c r="D13" s="4" t="s">
        <v>138</v>
      </c>
      <c r="E13" s="150">
        <v>2868894.55112</v>
      </c>
      <c r="F13" s="150">
        <v>2</v>
      </c>
      <c r="H13" s="4" t="s">
        <v>141</v>
      </c>
      <c r="I13" s="4" t="s">
        <v>141</v>
      </c>
      <c r="J13" s="4" t="s">
        <v>141</v>
      </c>
      <c r="K13" s="150">
        <v>692264.57702999993</v>
      </c>
      <c r="L13" s="150">
        <v>2</v>
      </c>
      <c r="M13" s="161">
        <v>3.3898305084745762E-3</v>
      </c>
      <c r="N13" s="156">
        <f t="shared" si="0"/>
        <v>5.2941800455812765E-3</v>
      </c>
      <c r="O13" s="148" t="s">
        <v>32185</v>
      </c>
      <c r="P13" s="148" t="s">
        <v>32184</v>
      </c>
      <c r="Q13" s="148" t="s">
        <v>32188</v>
      </c>
      <c r="R13" s="4" t="s">
        <v>31952</v>
      </c>
    </row>
    <row r="14" spans="2:40" x14ac:dyDescent="0.35">
      <c r="B14" s="4" t="s">
        <v>138</v>
      </c>
      <c r="C14" s="4" t="s">
        <v>138</v>
      </c>
      <c r="D14" s="4" t="s">
        <v>31548</v>
      </c>
      <c r="E14" s="150">
        <v>441.51976000000002</v>
      </c>
      <c r="F14" s="150">
        <v>12</v>
      </c>
      <c r="H14" s="4" t="s">
        <v>140</v>
      </c>
      <c r="I14" s="4" t="s">
        <v>140</v>
      </c>
      <c r="J14" s="4" t="s">
        <v>140</v>
      </c>
      <c r="K14" s="150">
        <v>434259.6422</v>
      </c>
      <c r="L14" s="150">
        <v>2</v>
      </c>
      <c r="M14" s="161">
        <v>3.3898305084745762E-3</v>
      </c>
      <c r="N14" s="156">
        <f t="shared" si="0"/>
        <v>3.3210549963426385E-3</v>
      </c>
      <c r="O14" s="148" t="s">
        <v>32184</v>
      </c>
      <c r="P14" s="148" t="s">
        <v>32184</v>
      </c>
      <c r="Q14" s="148" t="s">
        <v>32188</v>
      </c>
      <c r="R14" s="4" t="s">
        <v>31918</v>
      </c>
    </row>
    <row r="15" spans="2:40" x14ac:dyDescent="0.35">
      <c r="B15" s="4" t="s">
        <v>138</v>
      </c>
      <c r="C15" s="4" t="s">
        <v>138</v>
      </c>
      <c r="D15" s="4" t="s">
        <v>31549</v>
      </c>
      <c r="E15" s="150">
        <v>41.12162</v>
      </c>
      <c r="F15" s="150">
        <v>1</v>
      </c>
      <c r="H15" s="4" t="s">
        <v>172</v>
      </c>
      <c r="I15" s="4" t="s">
        <v>31665</v>
      </c>
      <c r="J15" s="4" t="s">
        <v>31665</v>
      </c>
      <c r="K15" s="150">
        <v>559951.58998000005</v>
      </c>
      <c r="L15" s="150">
        <v>7</v>
      </c>
      <c r="M15" s="161">
        <v>1.1864406779661017E-2</v>
      </c>
      <c r="N15" s="156">
        <f t="shared" si="0"/>
        <v>4.2822999074747636E-3</v>
      </c>
      <c r="O15" s="148" t="s">
        <v>32185</v>
      </c>
      <c r="P15" s="148" t="s">
        <v>32184</v>
      </c>
      <c r="Q15" s="148" t="s">
        <v>32188</v>
      </c>
      <c r="R15" s="4" t="s">
        <v>31988</v>
      </c>
    </row>
    <row r="16" spans="2:40" x14ac:dyDescent="0.35">
      <c r="B16" s="4" t="s">
        <v>138</v>
      </c>
      <c r="C16" s="4" t="s">
        <v>138</v>
      </c>
      <c r="D16" s="4" t="s">
        <v>31550</v>
      </c>
      <c r="E16" s="150">
        <v>14.67867</v>
      </c>
      <c r="F16" s="150">
        <v>1</v>
      </c>
      <c r="H16" s="4" t="s">
        <v>173</v>
      </c>
      <c r="I16" s="4" t="s">
        <v>31545</v>
      </c>
      <c r="J16" s="4" t="s">
        <v>171</v>
      </c>
      <c r="K16" s="150">
        <v>486068.38822999998</v>
      </c>
      <c r="L16" s="150">
        <v>2</v>
      </c>
      <c r="M16" s="161">
        <v>3.3898305084745762E-3</v>
      </c>
      <c r="N16" s="156">
        <f t="shared" si="0"/>
        <v>3.7172688696501094E-3</v>
      </c>
      <c r="O16" s="148" t="s">
        <v>32184</v>
      </c>
      <c r="P16" s="148" t="s">
        <v>32187</v>
      </c>
      <c r="Q16" s="148" t="s">
        <v>32188</v>
      </c>
      <c r="R16" s="4" t="s">
        <v>31874</v>
      </c>
      <c r="AN16" s="261" t="s">
        <v>925</v>
      </c>
    </row>
    <row r="17" spans="2:46" x14ac:dyDescent="0.35">
      <c r="B17" s="4" t="s">
        <v>138</v>
      </c>
      <c r="C17" s="4" t="s">
        <v>138</v>
      </c>
      <c r="D17" s="4" t="s">
        <v>31525</v>
      </c>
      <c r="E17" s="150">
        <v>57.745719999999999</v>
      </c>
      <c r="F17" s="150">
        <v>2</v>
      </c>
      <c r="H17" s="151" t="s">
        <v>144</v>
      </c>
      <c r="I17" s="151" t="s">
        <v>144</v>
      </c>
      <c r="J17" s="151" t="s">
        <v>144</v>
      </c>
      <c r="K17" s="152">
        <v>593788.3700600001</v>
      </c>
      <c r="L17" s="152">
        <v>2</v>
      </c>
      <c r="M17" s="278">
        <v>3.3898305084745762E-3</v>
      </c>
      <c r="N17" s="153">
        <f t="shared" si="0"/>
        <v>4.5410709205385954E-3</v>
      </c>
      <c r="O17" s="148" t="s">
        <v>32187</v>
      </c>
      <c r="P17" s="148" t="s">
        <v>32186</v>
      </c>
      <c r="Q17" s="148" t="s">
        <v>925</v>
      </c>
      <c r="R17" s="4" t="s">
        <v>31976</v>
      </c>
      <c r="V17" s="400" t="s">
        <v>32180</v>
      </c>
      <c r="W17" s="401"/>
      <c r="X17" s="401"/>
      <c r="Y17" s="401"/>
      <c r="Z17" s="402"/>
      <c r="AE17" s="400" t="s">
        <v>32181</v>
      </c>
      <c r="AF17" s="401"/>
      <c r="AG17" s="401"/>
      <c r="AH17" s="401"/>
      <c r="AI17" s="402"/>
      <c r="AN17" s="399" t="s">
        <v>32876</v>
      </c>
      <c r="AO17" s="399"/>
      <c r="AP17" s="399"/>
      <c r="AQ17" s="399"/>
      <c r="AR17" s="399"/>
      <c r="AS17" s="399"/>
    </row>
    <row r="18" spans="2:46" x14ac:dyDescent="0.35">
      <c r="B18" s="4" t="s">
        <v>138</v>
      </c>
      <c r="C18" s="4" t="s">
        <v>138</v>
      </c>
      <c r="D18" s="4" t="s">
        <v>31551</v>
      </c>
      <c r="E18" s="150">
        <v>18.726050000000001</v>
      </c>
      <c r="F18" s="150">
        <v>2</v>
      </c>
      <c r="H18" s="4" t="s">
        <v>175</v>
      </c>
      <c r="I18" s="4" t="s">
        <v>175</v>
      </c>
      <c r="J18" s="4" t="s">
        <v>31847</v>
      </c>
      <c r="K18" s="150">
        <v>379011.95983999997</v>
      </c>
      <c r="L18" s="150">
        <v>2</v>
      </c>
      <c r="M18" s="161">
        <v>3.3898305084745762E-3</v>
      </c>
      <c r="N18" s="156">
        <f t="shared" si="0"/>
        <v>2.898541426791254E-3</v>
      </c>
      <c r="O18" s="148" t="s">
        <v>32184</v>
      </c>
      <c r="P18" s="148" t="s">
        <v>32184</v>
      </c>
      <c r="Q18" s="148" t="s">
        <v>32185</v>
      </c>
      <c r="R18" s="4" t="s">
        <v>32165</v>
      </c>
      <c r="V18" s="148" t="s">
        <v>32187</v>
      </c>
      <c r="W18" s="148" t="s">
        <v>32184</v>
      </c>
      <c r="X18" s="148" t="s">
        <v>32188</v>
      </c>
      <c r="Y18" s="148" t="s">
        <v>32185</v>
      </c>
      <c r="Z18" s="148" t="s">
        <v>32189</v>
      </c>
      <c r="AA18" s="275" t="s">
        <v>32924</v>
      </c>
      <c r="AB18" s="224"/>
      <c r="AE18" s="148" t="s">
        <v>32187</v>
      </c>
      <c r="AF18" s="148" t="s">
        <v>32184</v>
      </c>
      <c r="AG18" s="148" t="s">
        <v>32188</v>
      </c>
      <c r="AH18" s="148" t="s">
        <v>32185</v>
      </c>
      <c r="AI18" s="148" t="s">
        <v>32189</v>
      </c>
      <c r="AJ18" s="275" t="s">
        <v>32924</v>
      </c>
      <c r="AK18" s="224"/>
      <c r="AN18" s="148" t="s">
        <v>32925</v>
      </c>
      <c r="AO18" s="148" t="s">
        <v>32187</v>
      </c>
      <c r="AP18" s="148" t="s">
        <v>32184</v>
      </c>
      <c r="AQ18" s="148" t="s">
        <v>32188</v>
      </c>
      <c r="AR18" s="148" t="s">
        <v>32185</v>
      </c>
      <c r="AS18" s="148" t="s">
        <v>32189</v>
      </c>
      <c r="AT18" s="275" t="s">
        <v>32924</v>
      </c>
    </row>
    <row r="19" spans="2:46" x14ac:dyDescent="0.35">
      <c r="B19" s="4" t="s">
        <v>138</v>
      </c>
      <c r="C19" s="4" t="s">
        <v>138</v>
      </c>
      <c r="D19" s="4" t="s">
        <v>31552</v>
      </c>
      <c r="E19" s="150">
        <v>83.240460000000013</v>
      </c>
      <c r="F19" s="150">
        <v>3</v>
      </c>
      <c r="H19" s="151" t="s">
        <v>154</v>
      </c>
      <c r="I19" s="151" t="s">
        <v>154</v>
      </c>
      <c r="J19" s="151" t="s">
        <v>154</v>
      </c>
      <c r="K19" s="152">
        <v>564802.9466599999</v>
      </c>
      <c r="L19" s="152">
        <v>2</v>
      </c>
      <c r="M19" s="278">
        <v>3.3898305084745762E-3</v>
      </c>
      <c r="N19" s="153">
        <f t="shared" si="0"/>
        <v>4.3194012652236222E-3</v>
      </c>
      <c r="O19" s="148" t="s">
        <v>32188</v>
      </c>
      <c r="P19" s="148" t="s">
        <v>32188</v>
      </c>
      <c r="Q19" s="148" t="s">
        <v>925</v>
      </c>
      <c r="R19" s="4" t="s">
        <v>32169</v>
      </c>
      <c r="T19" s="271">
        <v>1</v>
      </c>
      <c r="U19" s="4" t="s">
        <v>159</v>
      </c>
      <c r="V19" s="263">
        <f>+IF(SUMIFS($N$4:$N$248,$H$4:$H$248,$U19,$O$4:$O$248,V$18)=0,"",SUMIFS($N$4:$N$248,$H$4:$H$248,$U19,$O$4:$O$248,V$18))</f>
        <v>2.1538532136218475E-3</v>
      </c>
      <c r="W19" s="264">
        <f>+IF(SUMIFS($N$4:$N$248,$H$4:$H$248,$U19,$O$4:$O$248,W$18)=0,"",SUMIFS($N$4:$N$248,$H$4:$H$248,$U19,$O$4:$O$248,W$18))</f>
        <v>0.78105425176572307</v>
      </c>
      <c r="X19" s="264">
        <f>+IF(SUMIFS($N$4:$N$248,$H$4:$H$248,$U19,$O$4:$O$248,X$18)=0,"",SUMIFS($N$4:$N$248,$H$4:$H$248,$U19,$O$4:$O$248,X$18))</f>
        <v>1.4873863374177596E-2</v>
      </c>
      <c r="Y19" s="264">
        <f>+IF(SUMIFS($N$4:$N$248,$H$4:$H$248,$U19,$O$4:$O$248,Y$18)=0,"",SUMIFS($N$4:$N$248,$H$4:$H$248,$U19,$O$4:$O$248,Y$18))</f>
        <v>4.4595195899499685E-3</v>
      </c>
      <c r="Z19" s="265">
        <f>+IF(SUMIFS($N$4:$N$248,$H$4:$H$248,$U19,$O$4:$O$248,Z$18)=0,"",SUMIFS($N$4:$N$248,$H$4:$H$248,$U19,$O$4:$O$248,Z$18))</f>
        <v>2.1114635020714981E-3</v>
      </c>
      <c r="AA19" s="161">
        <f>+SUM(V19:Z19)</f>
        <v>0.80465295144554394</v>
      </c>
      <c r="AB19" s="224"/>
      <c r="AC19" s="271">
        <v>1</v>
      </c>
      <c r="AD19" s="4" t="s">
        <v>159</v>
      </c>
      <c r="AE19" s="263">
        <f>+IF(SUMIFS($N$4:$N$248,$H$4:$H$248,$AD19,$P$4:$P$248,AE$18)=0,"",SUMIFS($N$4:$N$248,$H$4:$H$248,$AD19,$P$4:$P$248,AE$18))</f>
        <v>4.3735166355248194E-3</v>
      </c>
      <c r="AF19" s="264">
        <f>+IF(SUMIFS($N$4:$N$248,$H$4:$H$248,$AD19,$P$4:$P$248,AF$18)=0,"",SUMIFS($N$4:$N$248,$H$4:$H$248,$AD19,$P$4:$P$248,AF$18))</f>
        <v>8.097465619625167E-3</v>
      </c>
      <c r="AG19" s="264">
        <f>+IF(SUMIFS($N$4:$N$248,$H$4:$H$248,$AD19,$P$4:$P$248,AG$18)=0,"",SUMIFS($N$4:$N$248,$H$4:$H$248,$AD19,$P$4:$P$248,AG$18))</f>
        <v>6.8632247083996812E-3</v>
      </c>
      <c r="AH19" s="264">
        <f>+IF(SUMIFS($N$4:$N$248,$H$4:$H$248,$AD19,$P$4:$P$248,AH$18)=0,"",SUMIFS($N$4:$N$248,$H$4:$H$248,$AD19,$P$4:$P$248,AH$18))</f>
        <v>0.55571170805691161</v>
      </c>
      <c r="AI19" s="265">
        <f>+IF(SUMIFS($N$4:$N$248,$H$4:$H$248,$AD19,$P$4:$P$248,AI$18)=0,"",SUMIFS($N$4:$N$248,$H$4:$H$248,$AD19,$P$4:$P$248,AI$18))</f>
        <v>0.22960703642508257</v>
      </c>
      <c r="AJ19" s="161">
        <f>+SUM(AE19:AI19)</f>
        <v>0.80465295144554383</v>
      </c>
      <c r="AK19" s="224"/>
      <c r="AL19" s="271">
        <v>1</v>
      </c>
      <c r="AM19" s="4" t="s">
        <v>159</v>
      </c>
      <c r="AN19" s="264">
        <f>+IF(SUMIFS($N$4:$N$248,$H$4:$H$248,$AM19,$Q$4:$Q$248,$AN$16)=0,"",SUMIFS($N$4:$N$248,$H$4:$H$248,$AM19,$Q$4:$Q$248,$AN$16))</f>
        <v>0.80416450306518283</v>
      </c>
      <c r="AO19" s="264" t="str">
        <f>+IF(SUMIFS($N$4:$N$248,$H$4:$H$248,$AM19,$Q$4:$Q$248,AO$18)=0,"",SUMIFS($N$4:$N$248,$H$4:$H$248,$AM19,$Q$4:$Q$248,AO$18))</f>
        <v/>
      </c>
      <c r="AP19" s="264">
        <f>+IF(SUMIFS($N$4:$N$248,$H$4:$H$248,$AM19,$Q$4:$Q$248,AP$18)=0,"",SUMIFS($N$4:$N$248,$H$4:$H$248,$AM19,$Q$4:$Q$248,AP$18))</f>
        <v>4.8844838036096283E-4</v>
      </c>
      <c r="AQ19" s="264" t="str">
        <f>+IF(SUMIFS($N$4:$N$248,$H$4:$H$248,$AM19,$Q$4:$Q$248,AQ$18)=0,"",SUMIFS($N$4:$N$248,$H$4:$H$248,$AM19,$Q$4:$Q$248,AQ$18))</f>
        <v/>
      </c>
      <c r="AR19" s="264" t="str">
        <f>+IF(SUMIFS($N$4:$N$248,$H$4:$H$248,$AM19,$Q$4:$Q$248,AR$18)=0,"",SUMIFS($N$4:$N$248,$H$4:$H$248,$AM19,$Q$4:$Q$248,AR$18))</f>
        <v/>
      </c>
      <c r="AS19" s="265" t="str">
        <f>+IF(SUMIFS($N$4:$N$248,$H$4:$H$248,$AM19,$Q$4:$Q$248,AS$18)=0,"",SUMIFS($N$4:$N$248,$H$4:$H$248,$AM19,$Q$4:$Q$248,AS$18))</f>
        <v/>
      </c>
      <c r="AT19" s="161">
        <f>+SUM(AN19:AS19)</f>
        <v>0.80465295144554383</v>
      </c>
    </row>
    <row r="20" spans="2:46" x14ac:dyDescent="0.35">
      <c r="B20" s="4" t="s">
        <v>138</v>
      </c>
      <c r="C20" s="4" t="s">
        <v>138</v>
      </c>
      <c r="D20" s="4" t="s">
        <v>31553</v>
      </c>
      <c r="E20" s="150">
        <v>2.23238</v>
      </c>
      <c r="F20" s="150">
        <v>1</v>
      </c>
      <c r="H20" s="4" t="s">
        <v>173</v>
      </c>
      <c r="I20" s="4" t="s">
        <v>31543</v>
      </c>
      <c r="J20" s="4" t="s">
        <v>31543</v>
      </c>
      <c r="K20" s="150">
        <v>345157.13722999999</v>
      </c>
      <c r="L20" s="150">
        <v>2</v>
      </c>
      <c r="M20" s="161">
        <v>3.3898305084745762E-3</v>
      </c>
      <c r="N20" s="156">
        <f t="shared" si="0"/>
        <v>2.6396324312197698E-3</v>
      </c>
      <c r="O20" s="148" t="s">
        <v>32188</v>
      </c>
      <c r="P20" s="148" t="s">
        <v>32184</v>
      </c>
      <c r="Q20" s="148" t="s">
        <v>32184</v>
      </c>
      <c r="R20" s="4" t="s">
        <v>31866</v>
      </c>
      <c r="T20" s="271">
        <v>2</v>
      </c>
      <c r="U20" s="4" t="s">
        <v>138</v>
      </c>
      <c r="V20" s="266">
        <f t="shared" ref="V20:V35" si="3">+IF(SUMIFS($N$4:$N$248,$H$4:$H$248,$U20,$O$4:$O$248,V$18)=0,"",SUMIFS($N$4:$N$248,$H$4:$H$248,$U20,$O$4:$O$248,V$18))</f>
        <v>2.3691337030351433E-2</v>
      </c>
      <c r="W20" s="173">
        <f t="shared" ref="W20:Z43" si="4">+IF(SUMIFS($N$4:$N$248,$H$4:$H$248,$U20,$O$4:$O$248,W$18)=0,"",SUMIFS($N$4:$N$248,$H$4:$H$248,$U20,$O$4:$O$248,W$18))</f>
        <v>3.708313323768397E-3</v>
      </c>
      <c r="X20" s="173">
        <f t="shared" si="4"/>
        <v>7.0003110914179678E-4</v>
      </c>
      <c r="Y20" s="173">
        <f t="shared" si="4"/>
        <v>1.7256347671023141E-5</v>
      </c>
      <c r="Z20" s="267" t="str">
        <f t="shared" si="4"/>
        <v/>
      </c>
      <c r="AA20" s="161">
        <f t="shared" ref="AA20:AA43" si="5">+SUM(V20:Z20)</f>
        <v>2.8116937810932649E-2</v>
      </c>
      <c r="AB20" s="224"/>
      <c r="AC20" s="271">
        <v>2</v>
      </c>
      <c r="AD20" s="4" t="s">
        <v>138</v>
      </c>
      <c r="AE20" s="266">
        <f t="shared" ref="AE20:AE35" si="6">+IF(SUMIFS($N$4:$N$248,$H$4:$H$248,$AD20,$P$4:$P$248,AE$18)=0,"",SUMIFS($N$4:$N$248,$H$4:$H$248,$AD20,$P$4:$P$248,AE$18))</f>
        <v>4.3793704009730563E-4</v>
      </c>
      <c r="AF20" s="173">
        <f t="shared" ref="AF20:AI43" si="7">+IF(SUMIFS($N$4:$N$248,$H$4:$H$248,$AD20,$P$4:$P$248,AF$18)=0,"",SUMIFS($N$4:$N$248,$H$4:$H$248,$AD20,$P$4:$P$248,AF$18))</f>
        <v>3.3576395936538938E-3</v>
      </c>
      <c r="AG20" s="173">
        <f t="shared" si="7"/>
        <v>3.718708235083442E-4</v>
      </c>
      <c r="AH20" s="173">
        <f t="shared" si="7"/>
        <v>2.3949490353673105E-2</v>
      </c>
      <c r="AI20" s="267" t="str">
        <f t="shared" si="7"/>
        <v/>
      </c>
      <c r="AJ20" s="161">
        <f t="shared" ref="AJ20:AJ43" si="8">+SUM(AE20:AI20)</f>
        <v>2.8116937810932649E-2</v>
      </c>
      <c r="AK20" s="224"/>
      <c r="AL20" s="271">
        <v>2</v>
      </c>
      <c r="AM20" s="4" t="s">
        <v>138</v>
      </c>
      <c r="AN20" s="173">
        <f t="shared" ref="AN20:AN43" si="9">+IF(SUMIFS($N$4:$N$248,$H$4:$H$248,$AM20,$Q$4:$Q$248,$AN$16)=0,"",SUMIFS($N$4:$N$248,$H$4:$H$248,$AM20,$Q$4:$Q$248,$AN$16))</f>
        <v>2.7399418344748249E-2</v>
      </c>
      <c r="AO20" s="173" t="str">
        <f t="shared" ref="AO20:AO35" si="10">+IF(SUMIFS($N$4:$N$248,$H$4:$H$248,$AM20,$Q$4:$Q$248,AO$18)=0,"",SUMIFS($N$4:$N$248,$H$4:$H$248,$AM20,$Q$4:$Q$248,AO$18))</f>
        <v/>
      </c>
      <c r="AP20" s="173">
        <f t="shared" ref="AP20:AS43" si="11">+IF(SUMIFS($N$4:$N$248,$H$4:$H$248,$AM20,$Q$4:$Q$248,AP$18)=0,"",SUMIFS($N$4:$N$248,$H$4:$H$248,$AM20,$Q$4:$Q$248,AP$18))</f>
        <v>7.1672601826033074E-4</v>
      </c>
      <c r="AQ20" s="173" t="str">
        <f t="shared" si="11"/>
        <v/>
      </c>
      <c r="AR20" s="173">
        <f t="shared" si="11"/>
        <v>7.934479240666024E-7</v>
      </c>
      <c r="AS20" s="267" t="str">
        <f t="shared" si="11"/>
        <v/>
      </c>
      <c r="AT20" s="161">
        <f t="shared" ref="AT20:AT43" si="12">+SUM(AN20:AS20)</f>
        <v>2.8116937810932649E-2</v>
      </c>
    </row>
    <row r="21" spans="2:46" x14ac:dyDescent="0.35">
      <c r="B21" s="4" t="s">
        <v>138</v>
      </c>
      <c r="C21" s="4" t="s">
        <v>138</v>
      </c>
      <c r="D21" s="4" t="s">
        <v>31554</v>
      </c>
      <c r="E21" s="150">
        <v>13.45585</v>
      </c>
      <c r="F21" s="150">
        <v>1</v>
      </c>
      <c r="H21" s="4" t="s">
        <v>156</v>
      </c>
      <c r="I21" s="4" t="s">
        <v>31855</v>
      </c>
      <c r="J21" s="4" t="s">
        <v>31857</v>
      </c>
      <c r="K21" s="150">
        <v>375982.90872000001</v>
      </c>
      <c r="L21" s="150">
        <v>2</v>
      </c>
      <c r="M21" s="161">
        <v>3.3898305084745762E-3</v>
      </c>
      <c r="N21" s="156">
        <f t="shared" si="0"/>
        <v>2.8753763790210075E-3</v>
      </c>
      <c r="O21" s="148" t="s">
        <v>32184</v>
      </c>
      <c r="P21" s="148" t="s">
        <v>32184</v>
      </c>
      <c r="Q21" s="148" t="s">
        <v>32185</v>
      </c>
      <c r="R21" s="4" t="s">
        <v>32174</v>
      </c>
      <c r="T21" s="271">
        <v>3</v>
      </c>
      <c r="U21" s="4" t="s">
        <v>146</v>
      </c>
      <c r="V21" s="266">
        <f t="shared" si="3"/>
        <v>2.0680605632695359E-2</v>
      </c>
      <c r="W21" s="173">
        <f t="shared" si="4"/>
        <v>4.2943633399598388E-3</v>
      </c>
      <c r="X21" s="173" t="str">
        <f t="shared" si="4"/>
        <v/>
      </c>
      <c r="Y21" s="173">
        <f t="shared" si="4"/>
        <v>1.159667376604914E-4</v>
      </c>
      <c r="Z21" s="267" t="str">
        <f t="shared" si="4"/>
        <v/>
      </c>
      <c r="AA21" s="161">
        <f t="shared" si="5"/>
        <v>2.509093571031569E-2</v>
      </c>
      <c r="AB21" s="224"/>
      <c r="AC21" s="271">
        <v>3</v>
      </c>
      <c r="AD21" s="4" t="s">
        <v>146</v>
      </c>
      <c r="AE21" s="266">
        <f t="shared" si="6"/>
        <v>2.3002976502681286E-3</v>
      </c>
      <c r="AF21" s="173">
        <f t="shared" si="7"/>
        <v>4.5146232708132521E-4</v>
      </c>
      <c r="AG21" s="173" t="str">
        <f t="shared" si="7"/>
        <v/>
      </c>
      <c r="AH21" s="173">
        <f t="shared" si="7"/>
        <v>9.6389819031289449E-4</v>
      </c>
      <c r="AI21" s="267">
        <f t="shared" si="7"/>
        <v>2.137527754265334E-2</v>
      </c>
      <c r="AJ21" s="161">
        <f t="shared" si="8"/>
        <v>2.509093571031569E-2</v>
      </c>
      <c r="AK21" s="224"/>
      <c r="AL21" s="271">
        <v>3</v>
      </c>
      <c r="AM21" s="4" t="s">
        <v>146</v>
      </c>
      <c r="AN21" s="173">
        <f t="shared" si="9"/>
        <v>2.4639473383234366E-2</v>
      </c>
      <c r="AO21" s="173" t="str">
        <f t="shared" si="10"/>
        <v/>
      </c>
      <c r="AP21" s="173">
        <f t="shared" si="11"/>
        <v>1.159667376604914E-4</v>
      </c>
      <c r="AQ21" s="173">
        <f t="shared" si="11"/>
        <v>3.3549558942083381E-4</v>
      </c>
      <c r="AR21" s="173" t="str">
        <f t="shared" si="11"/>
        <v/>
      </c>
      <c r="AS21" s="267" t="str">
        <f t="shared" si="11"/>
        <v/>
      </c>
      <c r="AT21" s="161">
        <f t="shared" si="12"/>
        <v>2.509093571031569E-2</v>
      </c>
    </row>
    <row r="22" spans="2:46" x14ac:dyDescent="0.35">
      <c r="B22" s="4" t="s">
        <v>138</v>
      </c>
      <c r="C22" s="4" t="s">
        <v>138</v>
      </c>
      <c r="D22" s="4" t="s">
        <v>31555</v>
      </c>
      <c r="E22" s="150">
        <v>30.589639999999999</v>
      </c>
      <c r="F22" s="150">
        <v>1</v>
      </c>
      <c r="H22" s="151" t="s">
        <v>144</v>
      </c>
      <c r="I22" s="151" t="s">
        <v>31654</v>
      </c>
      <c r="J22" s="151" t="s">
        <v>31657</v>
      </c>
      <c r="K22" s="152">
        <v>486482.70313000004</v>
      </c>
      <c r="L22" s="152">
        <v>2</v>
      </c>
      <c r="M22" s="278">
        <v>3.3898305084745762E-3</v>
      </c>
      <c r="N22" s="153">
        <f t="shared" si="0"/>
        <v>3.7204373947327847E-3</v>
      </c>
      <c r="O22" s="148" t="s">
        <v>32184</v>
      </c>
      <c r="P22" s="148" t="s">
        <v>32184</v>
      </c>
      <c r="Q22" s="148" t="s">
        <v>925</v>
      </c>
      <c r="R22" s="4" t="s">
        <v>31975</v>
      </c>
      <c r="T22" s="271">
        <v>4</v>
      </c>
      <c r="U22" s="4" t="s">
        <v>158</v>
      </c>
      <c r="V22" s="266">
        <f t="shared" si="3"/>
        <v>8.1206946614232473E-4</v>
      </c>
      <c r="W22" s="173">
        <f t="shared" si="4"/>
        <v>2.370877794007405E-2</v>
      </c>
      <c r="X22" s="173">
        <f t="shared" si="4"/>
        <v>1.1966525039100887E-3</v>
      </c>
      <c r="Y22" s="173" t="str">
        <f t="shared" si="4"/>
        <v/>
      </c>
      <c r="Z22" s="267" t="str">
        <f t="shared" si="4"/>
        <v/>
      </c>
      <c r="AA22" s="161">
        <f t="shared" si="5"/>
        <v>2.5717499910126465E-2</v>
      </c>
      <c r="AB22" s="224"/>
      <c r="AC22" s="271">
        <v>4</v>
      </c>
      <c r="AD22" s="4" t="s">
        <v>158</v>
      </c>
      <c r="AE22" s="266" t="str">
        <f t="shared" si="6"/>
        <v/>
      </c>
      <c r="AF22" s="173" t="str">
        <f t="shared" si="7"/>
        <v/>
      </c>
      <c r="AG22" s="173">
        <f t="shared" si="7"/>
        <v>1.1966525039100887E-3</v>
      </c>
      <c r="AH22" s="173" t="str">
        <f t="shared" si="7"/>
        <v/>
      </c>
      <c r="AI22" s="267">
        <f t="shared" si="7"/>
        <v>2.4520847406216375E-2</v>
      </c>
      <c r="AJ22" s="161">
        <f t="shared" si="8"/>
        <v>2.5717499910126465E-2</v>
      </c>
      <c r="AK22" s="224"/>
      <c r="AL22" s="271">
        <v>4</v>
      </c>
      <c r="AM22" s="4" t="s">
        <v>158</v>
      </c>
      <c r="AN22" s="173">
        <f t="shared" si="9"/>
        <v>2.5717499910126465E-2</v>
      </c>
      <c r="AO22" s="173" t="str">
        <f t="shared" si="10"/>
        <v/>
      </c>
      <c r="AP22" s="173" t="str">
        <f t="shared" si="11"/>
        <v/>
      </c>
      <c r="AQ22" s="173" t="str">
        <f t="shared" si="11"/>
        <v/>
      </c>
      <c r="AR22" s="173" t="str">
        <f t="shared" si="11"/>
        <v/>
      </c>
      <c r="AS22" s="267" t="str">
        <f t="shared" si="11"/>
        <v/>
      </c>
      <c r="AT22" s="161">
        <f t="shared" si="12"/>
        <v>2.5717499910126465E-2</v>
      </c>
    </row>
    <row r="23" spans="2:46" x14ac:dyDescent="0.35">
      <c r="B23" s="4" t="s">
        <v>138</v>
      </c>
      <c r="C23" s="4" t="s">
        <v>31556</v>
      </c>
      <c r="D23" s="4" t="s">
        <v>31556</v>
      </c>
      <c r="E23" s="150">
        <v>36833.395020000004</v>
      </c>
      <c r="F23" s="150">
        <v>1</v>
      </c>
      <c r="H23" s="4" t="s">
        <v>139</v>
      </c>
      <c r="I23" s="4" t="s">
        <v>31561</v>
      </c>
      <c r="J23" s="4" t="s">
        <v>139</v>
      </c>
      <c r="K23" s="316">
        <v>312212.89968999999</v>
      </c>
      <c r="L23" s="150">
        <v>2</v>
      </c>
      <c r="M23" s="161">
        <v>3.3898305084745762E-3</v>
      </c>
      <c r="N23" s="156">
        <f t="shared" si="0"/>
        <v>2.3876872490042724E-3</v>
      </c>
      <c r="O23" s="148" t="s">
        <v>32188</v>
      </c>
      <c r="P23" s="148" t="s">
        <v>32184</v>
      </c>
      <c r="Q23" s="148" t="s">
        <v>32184</v>
      </c>
      <c r="R23" s="4" t="s">
        <v>31911</v>
      </c>
      <c r="T23" s="271">
        <v>5</v>
      </c>
      <c r="U23" s="4" t="s">
        <v>147</v>
      </c>
      <c r="V23" s="266">
        <f t="shared" si="3"/>
        <v>1.231491497724706E-3</v>
      </c>
      <c r="W23" s="173">
        <f t="shared" si="4"/>
        <v>1.5955053651204611E-2</v>
      </c>
      <c r="X23" s="173" t="str">
        <f t="shared" si="4"/>
        <v/>
      </c>
      <c r="Y23" s="173" t="str">
        <f t="shared" si="4"/>
        <v/>
      </c>
      <c r="Z23" s="267" t="str">
        <f t="shared" si="4"/>
        <v/>
      </c>
      <c r="AA23" s="161">
        <f t="shared" si="5"/>
        <v>1.7186545148929318E-2</v>
      </c>
      <c r="AB23" s="224"/>
      <c r="AC23" s="271">
        <v>5</v>
      </c>
      <c r="AD23" s="4" t="s">
        <v>147</v>
      </c>
      <c r="AE23" s="266">
        <f t="shared" si="6"/>
        <v>5.8812718148576338E-5</v>
      </c>
      <c r="AF23" s="173" t="str">
        <f t="shared" si="7"/>
        <v/>
      </c>
      <c r="AG23" s="173">
        <f t="shared" si="7"/>
        <v>6.8597543778172853E-4</v>
      </c>
      <c r="AH23" s="173">
        <f t="shared" si="7"/>
        <v>8.5104035960192502E-4</v>
      </c>
      <c r="AI23" s="267">
        <f t="shared" si="7"/>
        <v>1.5590716633397086E-2</v>
      </c>
      <c r="AJ23" s="161">
        <f t="shared" si="8"/>
        <v>1.7186545148929314E-2</v>
      </c>
      <c r="AK23" s="224"/>
      <c r="AL23" s="271">
        <v>5</v>
      </c>
      <c r="AM23" s="4" t="s">
        <v>147</v>
      </c>
      <c r="AN23" s="173">
        <f t="shared" si="9"/>
        <v>1.6441756992999008E-2</v>
      </c>
      <c r="AO23" s="173" t="str">
        <f t="shared" si="10"/>
        <v/>
      </c>
      <c r="AP23" s="173" t="str">
        <f t="shared" si="11"/>
        <v/>
      </c>
      <c r="AQ23" s="173">
        <f t="shared" si="11"/>
        <v>6.8597543778172853E-4</v>
      </c>
      <c r="AR23" s="173">
        <f t="shared" si="11"/>
        <v>5.8812718148576338E-5</v>
      </c>
      <c r="AS23" s="267" t="str">
        <f t="shared" si="11"/>
        <v/>
      </c>
      <c r="AT23" s="161">
        <f t="shared" si="12"/>
        <v>1.7186545148929314E-2</v>
      </c>
    </row>
    <row r="24" spans="2:46" x14ac:dyDescent="0.35">
      <c r="B24" s="4" t="s">
        <v>138</v>
      </c>
      <c r="C24" s="4" t="s">
        <v>31557</v>
      </c>
      <c r="D24" s="4" t="s">
        <v>31558</v>
      </c>
      <c r="E24" s="150">
        <v>36628.628020000004</v>
      </c>
      <c r="F24" s="150">
        <v>1</v>
      </c>
      <c r="H24" s="4" t="s">
        <v>140</v>
      </c>
      <c r="I24" s="4" t="s">
        <v>31562</v>
      </c>
      <c r="J24" s="4" t="s">
        <v>31562</v>
      </c>
      <c r="K24" s="316">
        <v>287183.66377999994</v>
      </c>
      <c r="L24" s="150">
        <v>3</v>
      </c>
      <c r="M24" s="161">
        <v>5.084745762711864E-3</v>
      </c>
      <c r="N24" s="156">
        <f t="shared" si="0"/>
        <v>2.1962730329550145E-3</v>
      </c>
      <c r="O24" s="148" t="s">
        <v>32188</v>
      </c>
      <c r="P24" s="148" t="s">
        <v>32184</v>
      </c>
      <c r="Q24" s="148" t="s">
        <v>32185</v>
      </c>
      <c r="R24" s="4" t="s">
        <v>31928</v>
      </c>
      <c r="T24" s="271">
        <v>6</v>
      </c>
      <c r="U24" s="4" t="s">
        <v>152</v>
      </c>
      <c r="V24" s="266">
        <f t="shared" si="3"/>
        <v>1.1352429323121615E-2</v>
      </c>
      <c r="W24" s="173">
        <f t="shared" si="4"/>
        <v>1.5890679307044558E-3</v>
      </c>
      <c r="X24" s="173">
        <f t="shared" si="4"/>
        <v>3.2692534328739432E-4</v>
      </c>
      <c r="Y24" s="173">
        <f t="shared" si="4"/>
        <v>3.5274126551913392E-4</v>
      </c>
      <c r="Z24" s="267">
        <f t="shared" si="4"/>
        <v>1.3558911695547642E-4</v>
      </c>
      <c r="AA24" s="161">
        <f t="shared" si="5"/>
        <v>1.3756752979588076E-2</v>
      </c>
      <c r="AB24" s="224"/>
      <c r="AC24" s="271">
        <v>6</v>
      </c>
      <c r="AD24" s="4" t="s">
        <v>152</v>
      </c>
      <c r="AE24" s="266">
        <f t="shared" si="6"/>
        <v>3.848749464756742E-4</v>
      </c>
      <c r="AF24" s="173">
        <f t="shared" si="7"/>
        <v>4.4943723293767475E-4</v>
      </c>
      <c r="AG24" s="173">
        <f t="shared" si="7"/>
        <v>8.3568809670633642E-4</v>
      </c>
      <c r="AH24" s="173">
        <f t="shared" si="7"/>
        <v>3.7138469532004741E-3</v>
      </c>
      <c r="AI24" s="267">
        <f t="shared" si="7"/>
        <v>8.3729057502679172E-3</v>
      </c>
      <c r="AJ24" s="161">
        <f t="shared" si="8"/>
        <v>1.3756752979588076E-2</v>
      </c>
      <c r="AK24" s="224"/>
      <c r="AL24" s="271">
        <v>6</v>
      </c>
      <c r="AM24" s="4" t="s">
        <v>152</v>
      </c>
      <c r="AN24" s="173">
        <f t="shared" si="9"/>
        <v>1.1268491052225171E-2</v>
      </c>
      <c r="AO24" s="173" t="str">
        <f t="shared" si="10"/>
        <v/>
      </c>
      <c r="AP24" s="173">
        <f t="shared" si="11"/>
        <v>6.9870916718168586E-4</v>
      </c>
      <c r="AQ24" s="173">
        <f t="shared" si="11"/>
        <v>1.3558911695547642E-4</v>
      </c>
      <c r="AR24" s="173">
        <f t="shared" si="11"/>
        <v>1.6539636432257425E-3</v>
      </c>
      <c r="AS24" s="267" t="str">
        <f t="shared" si="11"/>
        <v/>
      </c>
      <c r="AT24" s="161">
        <f t="shared" si="12"/>
        <v>1.3756752979588076E-2</v>
      </c>
    </row>
    <row r="25" spans="2:46" x14ac:dyDescent="0.35">
      <c r="B25" s="4" t="s">
        <v>138</v>
      </c>
      <c r="C25" s="4" t="s">
        <v>31559</v>
      </c>
      <c r="D25" s="4" t="s">
        <v>31560</v>
      </c>
      <c r="E25" s="150">
        <v>35931.085450000006</v>
      </c>
      <c r="F25" s="150">
        <v>1</v>
      </c>
      <c r="H25" s="151" t="s">
        <v>159</v>
      </c>
      <c r="I25" s="151" t="s">
        <v>159</v>
      </c>
      <c r="J25" s="151" t="s">
        <v>31747</v>
      </c>
      <c r="K25" s="152">
        <v>432030.62700000009</v>
      </c>
      <c r="L25" s="152">
        <v>14</v>
      </c>
      <c r="M25" s="278">
        <v>2.3728813559322035E-2</v>
      </c>
      <c r="N25" s="153">
        <f t="shared" si="0"/>
        <v>3.3040083234596126E-3</v>
      </c>
      <c r="O25" s="148" t="s">
        <v>32188</v>
      </c>
      <c r="P25" s="148" t="s">
        <v>32184</v>
      </c>
      <c r="Q25" s="148" t="s">
        <v>925</v>
      </c>
      <c r="R25" s="4" t="s">
        <v>32069</v>
      </c>
      <c r="T25" s="271">
        <v>7</v>
      </c>
      <c r="U25" s="4" t="s">
        <v>173</v>
      </c>
      <c r="V25" s="266" t="str">
        <f t="shared" si="3"/>
        <v/>
      </c>
      <c r="W25" s="173">
        <f t="shared" si="4"/>
        <v>4.8508549392680565E-3</v>
      </c>
      <c r="X25" s="173">
        <f t="shared" si="4"/>
        <v>4.4809310171415725E-3</v>
      </c>
      <c r="Y25" s="173" t="str">
        <f t="shared" si="4"/>
        <v/>
      </c>
      <c r="Z25" s="267" t="str">
        <f t="shared" si="4"/>
        <v/>
      </c>
      <c r="AA25" s="161">
        <f t="shared" si="5"/>
        <v>9.331785956409629E-3</v>
      </c>
      <c r="AB25" s="224"/>
      <c r="AC25" s="271">
        <v>7</v>
      </c>
      <c r="AD25" s="4" t="s">
        <v>173</v>
      </c>
      <c r="AE25" s="266">
        <f t="shared" si="6"/>
        <v>4.3761849076454241E-3</v>
      </c>
      <c r="AF25" s="173">
        <f t="shared" si="7"/>
        <v>3.3765803151808121E-3</v>
      </c>
      <c r="AG25" s="173">
        <f t="shared" si="7"/>
        <v>6.2883844700748577E-4</v>
      </c>
      <c r="AH25" s="173">
        <f t="shared" si="7"/>
        <v>6.1530180352942741E-4</v>
      </c>
      <c r="AI25" s="267">
        <f t="shared" si="7"/>
        <v>3.3488048304647849E-4</v>
      </c>
      <c r="AJ25" s="161">
        <f t="shared" si="8"/>
        <v>9.331785956409629E-3</v>
      </c>
      <c r="AK25" s="224"/>
      <c r="AL25" s="271">
        <v>7</v>
      </c>
      <c r="AM25" s="4" t="s">
        <v>173</v>
      </c>
      <c r="AN25" s="173">
        <f t="shared" si="9"/>
        <v>1.5790207335833917E-3</v>
      </c>
      <c r="AO25" s="173" t="str">
        <f t="shared" si="10"/>
        <v/>
      </c>
      <c r="AP25" s="173">
        <f t="shared" si="11"/>
        <v>2.8858416851967757E-3</v>
      </c>
      <c r="AQ25" s="173">
        <f t="shared" si="11"/>
        <v>4.8669235376294622E-3</v>
      </c>
      <c r="AR25" s="173" t="str">
        <f t="shared" si="11"/>
        <v/>
      </c>
      <c r="AS25" s="267" t="str">
        <f t="shared" si="11"/>
        <v/>
      </c>
      <c r="AT25" s="161">
        <f t="shared" si="12"/>
        <v>9.3317859564096307E-3</v>
      </c>
    </row>
    <row r="26" spans="2:46" x14ac:dyDescent="0.35">
      <c r="B26" s="4" t="s">
        <v>139</v>
      </c>
      <c r="C26" s="4" t="s">
        <v>31561</v>
      </c>
      <c r="D26" s="4" t="s">
        <v>139</v>
      </c>
      <c r="E26" s="150">
        <v>314912.75504999998</v>
      </c>
      <c r="F26" s="150">
        <v>1</v>
      </c>
      <c r="H26" s="4" t="s">
        <v>148</v>
      </c>
      <c r="I26" s="4" t="s">
        <v>31781</v>
      </c>
      <c r="J26" s="4" t="s">
        <v>31783</v>
      </c>
      <c r="K26" s="150">
        <v>454278.76312999998</v>
      </c>
      <c r="L26" s="150">
        <v>2</v>
      </c>
      <c r="M26" s="161">
        <v>3.3898305084745762E-3</v>
      </c>
      <c r="N26" s="156">
        <f t="shared" si="0"/>
        <v>3.4741537306623806E-3</v>
      </c>
      <c r="O26" s="148" t="s">
        <v>32184</v>
      </c>
      <c r="P26" s="148" t="s">
        <v>32188</v>
      </c>
      <c r="Q26" s="148" t="s">
        <v>32185</v>
      </c>
      <c r="R26" s="4" t="s">
        <v>32106</v>
      </c>
      <c r="T26" s="271">
        <v>8</v>
      </c>
      <c r="U26" s="4" t="s">
        <v>172</v>
      </c>
      <c r="V26" s="266" t="str">
        <f t="shared" si="3"/>
        <v/>
      </c>
      <c r="W26" s="173">
        <f t="shared" si="4"/>
        <v>2.5294962001319495E-4</v>
      </c>
      <c r="X26" s="173">
        <f t="shared" si="4"/>
        <v>2.1097028691558528E-4</v>
      </c>
      <c r="Y26" s="173">
        <f t="shared" si="4"/>
        <v>7.3598651190645856E-3</v>
      </c>
      <c r="Z26" s="267">
        <f t="shared" si="4"/>
        <v>3.0475436672941622E-4</v>
      </c>
      <c r="AA26" s="161">
        <f t="shared" si="5"/>
        <v>8.128539392722782E-3</v>
      </c>
      <c r="AB26" s="224"/>
      <c r="AC26" s="271">
        <v>8</v>
      </c>
      <c r="AD26" s="4" t="s">
        <v>172</v>
      </c>
      <c r="AE26" s="266">
        <f t="shared" si="6"/>
        <v>1.7888460046660997E-3</v>
      </c>
      <c r="AF26" s="173">
        <f t="shared" si="7"/>
        <v>5.3719123726107517E-3</v>
      </c>
      <c r="AG26" s="173">
        <f t="shared" si="7"/>
        <v>9.6778101544593145E-4</v>
      </c>
      <c r="AH26" s="173" t="str">
        <f t="shared" si="7"/>
        <v/>
      </c>
      <c r="AI26" s="267" t="str">
        <f t="shared" si="7"/>
        <v/>
      </c>
      <c r="AJ26" s="161">
        <f t="shared" si="8"/>
        <v>8.1285393927227837E-3</v>
      </c>
      <c r="AK26" s="224"/>
      <c r="AL26" s="271">
        <v>8</v>
      </c>
      <c r="AM26" s="4" t="s">
        <v>172</v>
      </c>
      <c r="AN26" s="173">
        <f t="shared" si="9"/>
        <v>4.1007702870332033E-4</v>
      </c>
      <c r="AO26" s="173">
        <f t="shared" si="10"/>
        <v>6.2540254534559155E-4</v>
      </c>
      <c r="AP26" s="173">
        <f t="shared" si="11"/>
        <v>9.2277580168916387E-4</v>
      </c>
      <c r="AQ26" s="173">
        <f t="shared" si="11"/>
        <v>5.5803849269246576E-3</v>
      </c>
      <c r="AR26" s="173">
        <f t="shared" si="11"/>
        <v>5.89899090060049E-4</v>
      </c>
      <c r="AS26" s="267" t="str">
        <f t="shared" si="11"/>
        <v/>
      </c>
      <c r="AT26" s="161">
        <f t="shared" si="12"/>
        <v>8.128539392722782E-3</v>
      </c>
    </row>
    <row r="27" spans="2:46" x14ac:dyDescent="0.35">
      <c r="B27" s="4" t="s">
        <v>140</v>
      </c>
      <c r="C27" s="4" t="s">
        <v>140</v>
      </c>
      <c r="D27" s="4" t="s">
        <v>140</v>
      </c>
      <c r="E27" s="150">
        <v>446257.40487999999</v>
      </c>
      <c r="F27" s="150">
        <v>1</v>
      </c>
      <c r="H27" s="4" t="s">
        <v>170</v>
      </c>
      <c r="I27" s="4" t="s">
        <v>170</v>
      </c>
      <c r="J27" s="4" t="s">
        <v>170</v>
      </c>
      <c r="K27" s="150">
        <v>314010.49758999998</v>
      </c>
      <c r="L27" s="150">
        <v>2</v>
      </c>
      <c r="M27" s="161">
        <v>3.3898305084745762E-3</v>
      </c>
      <c r="N27" s="156">
        <f t="shared" si="0"/>
        <v>2.4014346040588793E-3</v>
      </c>
      <c r="O27" s="148" t="s">
        <v>32188</v>
      </c>
      <c r="P27" s="148" t="s">
        <v>32184</v>
      </c>
      <c r="Q27" s="148" t="s">
        <v>32184</v>
      </c>
      <c r="R27" s="4" t="s">
        <v>31970</v>
      </c>
      <c r="T27" s="271">
        <v>9</v>
      </c>
      <c r="U27" s="4" t="s">
        <v>140</v>
      </c>
      <c r="V27" s="266" t="str">
        <f t="shared" si="3"/>
        <v/>
      </c>
      <c r="W27" s="173">
        <f t="shared" si="4"/>
        <v>3.3210549963426385E-3</v>
      </c>
      <c r="X27" s="173">
        <f t="shared" si="4"/>
        <v>3.4008261297842771E-3</v>
      </c>
      <c r="Y27" s="173">
        <f t="shared" si="4"/>
        <v>9.2134168222083473E-4</v>
      </c>
      <c r="Z27" s="267">
        <f t="shared" si="4"/>
        <v>5.2987526675440083E-5</v>
      </c>
      <c r="AA27" s="161">
        <f t="shared" si="5"/>
        <v>7.6962103350231899E-3</v>
      </c>
      <c r="AB27" s="224"/>
      <c r="AC27" s="271">
        <v>9</v>
      </c>
      <c r="AD27" s="4" t="s">
        <v>140</v>
      </c>
      <c r="AE27" s="266">
        <f t="shared" si="6"/>
        <v>2.7181955030297498E-4</v>
      </c>
      <c r="AF27" s="173">
        <f t="shared" si="7"/>
        <v>7.2799641854624803E-3</v>
      </c>
      <c r="AG27" s="173">
        <f t="shared" si="7"/>
        <v>1.4442659925773574E-4</v>
      </c>
      <c r="AH27" s="173" t="str">
        <f t="shared" si="7"/>
        <v/>
      </c>
      <c r="AI27" s="267" t="str">
        <f t="shared" si="7"/>
        <v/>
      </c>
      <c r="AJ27" s="161">
        <f t="shared" si="8"/>
        <v>7.6962103350231908E-3</v>
      </c>
      <c r="AK27" s="224"/>
      <c r="AL27" s="271">
        <v>9</v>
      </c>
      <c r="AM27" s="4" t="s">
        <v>140</v>
      </c>
      <c r="AN27" s="173" t="str">
        <f t="shared" si="9"/>
        <v/>
      </c>
      <c r="AO27" s="173" t="str">
        <f t="shared" si="10"/>
        <v/>
      </c>
      <c r="AP27" s="173">
        <f t="shared" si="11"/>
        <v>1.6722956967610354E-4</v>
      </c>
      <c r="AQ27" s="173">
        <f t="shared" si="11"/>
        <v>4.7132474353656856E-3</v>
      </c>
      <c r="AR27" s="173">
        <f t="shared" si="11"/>
        <v>2.815733329981402E-3</v>
      </c>
      <c r="AS27" s="267" t="str">
        <f t="shared" si="11"/>
        <v/>
      </c>
      <c r="AT27" s="161">
        <f t="shared" si="12"/>
        <v>7.6962103350231917E-3</v>
      </c>
    </row>
    <row r="28" spans="2:46" x14ac:dyDescent="0.35">
      <c r="B28" s="4" t="s">
        <v>140</v>
      </c>
      <c r="C28" s="4" t="s">
        <v>31528</v>
      </c>
      <c r="D28" s="4" t="s">
        <v>31528</v>
      </c>
      <c r="E28" s="150">
        <v>58198.825939999995</v>
      </c>
      <c r="F28" s="150">
        <v>1</v>
      </c>
      <c r="H28" s="151" t="s">
        <v>159</v>
      </c>
      <c r="I28" s="151" t="s">
        <v>159</v>
      </c>
      <c r="J28" s="151" t="s">
        <v>31748</v>
      </c>
      <c r="K28" s="152">
        <v>358237.27082999999</v>
      </c>
      <c r="L28" s="152">
        <v>8</v>
      </c>
      <c r="M28" s="278">
        <v>1.3559322033898305E-2</v>
      </c>
      <c r="N28" s="153">
        <f t="shared" si="0"/>
        <v>2.7396643909594291E-3</v>
      </c>
      <c r="O28" s="148" t="s">
        <v>32185</v>
      </c>
      <c r="P28" s="148" t="s">
        <v>32187</v>
      </c>
      <c r="Q28" s="148" t="s">
        <v>925</v>
      </c>
      <c r="R28" s="4" t="s">
        <v>32070</v>
      </c>
      <c r="T28" s="271">
        <v>10</v>
      </c>
      <c r="U28" s="4" t="s">
        <v>144</v>
      </c>
      <c r="V28" s="266">
        <f t="shared" si="3"/>
        <v>7.0816815596466548E-3</v>
      </c>
      <c r="W28" s="173">
        <f t="shared" si="4"/>
        <v>3.9352956025470506E-3</v>
      </c>
      <c r="X28" s="173" t="str">
        <f t="shared" si="4"/>
        <v/>
      </c>
      <c r="Y28" s="173" t="str">
        <f t="shared" si="4"/>
        <v/>
      </c>
      <c r="Z28" s="267" t="str">
        <f t="shared" si="4"/>
        <v/>
      </c>
      <c r="AA28" s="161">
        <f t="shared" si="5"/>
        <v>1.1016977162193705E-2</v>
      </c>
      <c r="AB28" s="224"/>
      <c r="AC28" s="271">
        <v>10</v>
      </c>
      <c r="AD28" s="4" t="s">
        <v>144</v>
      </c>
      <c r="AE28" s="266" t="str">
        <f t="shared" si="6"/>
        <v/>
      </c>
      <c r="AF28" s="173">
        <f t="shared" si="7"/>
        <v>3.9846431105312842E-3</v>
      </c>
      <c r="AG28" s="173">
        <f t="shared" si="7"/>
        <v>2.4912631311238258E-3</v>
      </c>
      <c r="AH28" s="173" t="str">
        <f t="shared" si="7"/>
        <v/>
      </c>
      <c r="AI28" s="267">
        <f t="shared" si="7"/>
        <v>4.5410709205385954E-3</v>
      </c>
      <c r="AJ28" s="161">
        <f t="shared" si="8"/>
        <v>1.1016977162193705E-2</v>
      </c>
      <c r="AK28" s="224"/>
      <c r="AL28" s="271">
        <v>10</v>
      </c>
      <c r="AM28" s="4" t="s">
        <v>144</v>
      </c>
      <c r="AN28" s="173">
        <f t="shared" si="9"/>
        <v>1.1016977162193705E-2</v>
      </c>
      <c r="AO28" s="173" t="str">
        <f t="shared" si="10"/>
        <v/>
      </c>
      <c r="AP28" s="173" t="str">
        <f t="shared" si="11"/>
        <v/>
      </c>
      <c r="AQ28" s="173" t="str">
        <f t="shared" si="11"/>
        <v/>
      </c>
      <c r="AR28" s="173" t="str">
        <f t="shared" si="11"/>
        <v/>
      </c>
      <c r="AS28" s="267" t="str">
        <f t="shared" si="11"/>
        <v/>
      </c>
      <c r="AT28" s="161">
        <f t="shared" si="12"/>
        <v>1.1016977162193705E-2</v>
      </c>
    </row>
    <row r="29" spans="2:46" x14ac:dyDescent="0.35">
      <c r="B29" s="4" t="s">
        <v>140</v>
      </c>
      <c r="C29" s="4" t="s">
        <v>31562</v>
      </c>
      <c r="D29" s="4" t="s">
        <v>31562</v>
      </c>
      <c r="E29" s="150">
        <v>303869.68663999997</v>
      </c>
      <c r="F29" s="150">
        <v>2</v>
      </c>
      <c r="H29" s="4" t="s">
        <v>152</v>
      </c>
      <c r="I29" s="4" t="s">
        <v>31804</v>
      </c>
      <c r="J29" s="4" t="s">
        <v>31804</v>
      </c>
      <c r="K29" s="316">
        <v>209300.31787999999</v>
      </c>
      <c r="L29" s="150">
        <v>5</v>
      </c>
      <c r="M29" s="161">
        <v>8.4745762711864406E-3</v>
      </c>
      <c r="N29" s="156">
        <f t="shared" si="0"/>
        <v>1.600650391802576E-3</v>
      </c>
      <c r="O29" s="148" t="s">
        <v>32187</v>
      </c>
      <c r="P29" s="148" t="s">
        <v>32185</v>
      </c>
      <c r="Q29" s="148" t="s">
        <v>32185</v>
      </c>
      <c r="R29" s="4" t="s">
        <v>32141</v>
      </c>
      <c r="T29" s="271">
        <v>11</v>
      </c>
      <c r="U29" s="4" t="s">
        <v>141</v>
      </c>
      <c r="V29" s="266" t="str">
        <f t="shared" si="3"/>
        <v/>
      </c>
      <c r="W29" s="173">
        <f t="shared" si="4"/>
        <v>4.4554605736264822E-8</v>
      </c>
      <c r="X29" s="173">
        <f t="shared" si="4"/>
        <v>1.0085841958633948E-3</v>
      </c>
      <c r="Y29" s="173">
        <f t="shared" si="4"/>
        <v>7.4715950815244436E-3</v>
      </c>
      <c r="Z29" s="267" t="str">
        <f t="shared" si="4"/>
        <v/>
      </c>
      <c r="AA29" s="161">
        <f t="shared" si="5"/>
        <v>8.480223831993575E-3</v>
      </c>
      <c r="AB29" s="224"/>
      <c r="AC29" s="271">
        <v>11</v>
      </c>
      <c r="AD29" s="4" t="s">
        <v>141</v>
      </c>
      <c r="AE29" s="266" t="str">
        <f t="shared" si="6"/>
        <v/>
      </c>
      <c r="AF29" s="173">
        <f t="shared" si="7"/>
        <v>8.3189441267536891E-3</v>
      </c>
      <c r="AG29" s="173">
        <f t="shared" si="7"/>
        <v>1.6127970523988465E-4</v>
      </c>
      <c r="AH29" s="173" t="str">
        <f t="shared" si="7"/>
        <v/>
      </c>
      <c r="AI29" s="267" t="str">
        <f t="shared" si="7"/>
        <v/>
      </c>
      <c r="AJ29" s="161">
        <f t="shared" si="8"/>
        <v>8.4802238319935733E-3</v>
      </c>
      <c r="AK29" s="224"/>
      <c r="AL29" s="271">
        <v>11</v>
      </c>
      <c r="AM29" s="4" t="s">
        <v>141</v>
      </c>
      <c r="AN29" s="173" t="str">
        <f t="shared" si="9"/>
        <v/>
      </c>
      <c r="AO29" s="173" t="str">
        <f t="shared" si="10"/>
        <v/>
      </c>
      <c r="AP29" s="173">
        <f t="shared" si="11"/>
        <v>2.9281288755893806E-4</v>
      </c>
      <c r="AQ29" s="173">
        <f t="shared" si="11"/>
        <v>7.652769092363735E-3</v>
      </c>
      <c r="AR29" s="173">
        <f t="shared" si="11"/>
        <v>5.346418520709021E-4</v>
      </c>
      <c r="AS29" s="267" t="str">
        <f t="shared" si="11"/>
        <v/>
      </c>
      <c r="AT29" s="161">
        <f t="shared" si="12"/>
        <v>8.480223831993575E-3</v>
      </c>
    </row>
    <row r="30" spans="2:46" x14ac:dyDescent="0.35">
      <c r="B30" s="4" t="s">
        <v>158</v>
      </c>
      <c r="C30" s="4" t="s">
        <v>158</v>
      </c>
      <c r="D30" s="4" t="s">
        <v>31534</v>
      </c>
      <c r="E30" s="150">
        <v>3100071.60592</v>
      </c>
      <c r="F30" s="150">
        <v>1</v>
      </c>
      <c r="H30" s="4" t="s">
        <v>153</v>
      </c>
      <c r="I30" s="4" t="s">
        <v>153</v>
      </c>
      <c r="J30" s="4" t="s">
        <v>153</v>
      </c>
      <c r="K30" s="316">
        <v>110955.89461</v>
      </c>
      <c r="L30" s="150">
        <v>4</v>
      </c>
      <c r="M30" s="161">
        <v>6.7796610169491523E-3</v>
      </c>
      <c r="N30" s="156">
        <f t="shared" si="0"/>
        <v>8.4854909910900245E-4</v>
      </c>
      <c r="O30" s="148" t="s">
        <v>32188</v>
      </c>
      <c r="P30" s="148" t="s">
        <v>32184</v>
      </c>
      <c r="Q30" s="148" t="s">
        <v>32188</v>
      </c>
      <c r="R30" s="4" t="s">
        <v>32153</v>
      </c>
      <c r="T30" s="271">
        <v>12</v>
      </c>
      <c r="U30" s="4" t="s">
        <v>153</v>
      </c>
      <c r="V30" s="266" t="str">
        <f t="shared" si="3"/>
        <v/>
      </c>
      <c r="W30" s="173" t="str">
        <f t="shared" si="4"/>
        <v/>
      </c>
      <c r="X30" s="173">
        <f t="shared" si="4"/>
        <v>1.7927660248656843E-3</v>
      </c>
      <c r="Y30" s="173">
        <f t="shared" si="4"/>
        <v>6.0871473177022298E-4</v>
      </c>
      <c r="Z30" s="267">
        <f t="shared" si="4"/>
        <v>3.0856823371519654E-3</v>
      </c>
      <c r="AA30" s="161">
        <f t="shared" si="5"/>
        <v>5.4871630937878731E-3</v>
      </c>
      <c r="AB30" s="224"/>
      <c r="AC30" s="271">
        <v>12</v>
      </c>
      <c r="AD30" s="4" t="s">
        <v>153</v>
      </c>
      <c r="AE30" s="266" t="str">
        <f t="shared" si="6"/>
        <v/>
      </c>
      <c r="AF30" s="173">
        <f t="shared" si="7"/>
        <v>1.4954920723239222E-3</v>
      </c>
      <c r="AG30" s="173">
        <f t="shared" si="7"/>
        <v>3.5362498597318495E-3</v>
      </c>
      <c r="AH30" s="173" t="str">
        <f t="shared" si="7"/>
        <v/>
      </c>
      <c r="AI30" s="267">
        <f t="shared" si="7"/>
        <v>4.5542116173210098E-4</v>
      </c>
      <c r="AJ30" s="161">
        <f t="shared" si="8"/>
        <v>5.4871630937878731E-3</v>
      </c>
      <c r="AK30" s="224"/>
      <c r="AL30" s="271">
        <v>12</v>
      </c>
      <c r="AM30" s="4" t="s">
        <v>153</v>
      </c>
      <c r="AN30" s="173">
        <f t="shared" si="9"/>
        <v>1.4850942699771115E-4</v>
      </c>
      <c r="AO30" s="173" t="str">
        <f t="shared" si="10"/>
        <v/>
      </c>
      <c r="AP30" s="173">
        <f t="shared" si="11"/>
        <v>3.7093601796547699E-3</v>
      </c>
      <c r="AQ30" s="173">
        <f t="shared" si="11"/>
        <v>1.4328386121649993E-3</v>
      </c>
      <c r="AR30" s="173">
        <f t="shared" si="11"/>
        <v>1.9645487497039238E-4</v>
      </c>
      <c r="AS30" s="267" t="str">
        <f t="shared" si="11"/>
        <v/>
      </c>
      <c r="AT30" s="161">
        <f t="shared" si="12"/>
        <v>5.4871630937878731E-3</v>
      </c>
    </row>
    <row r="31" spans="2:46" x14ac:dyDescent="0.35">
      <c r="B31" s="4" t="s">
        <v>156</v>
      </c>
      <c r="C31" s="4" t="s">
        <v>31855</v>
      </c>
      <c r="D31" s="4" t="s">
        <v>31857</v>
      </c>
      <c r="E31" s="150">
        <v>381703.26307000004</v>
      </c>
      <c r="F31" s="150">
        <v>1</v>
      </c>
      <c r="H31" s="151" t="s">
        <v>159</v>
      </c>
      <c r="I31" s="151" t="s">
        <v>31712</v>
      </c>
      <c r="J31" s="151" t="s">
        <v>31739</v>
      </c>
      <c r="K31" s="152">
        <v>259255.28792999999</v>
      </c>
      <c r="L31" s="152">
        <v>2</v>
      </c>
      <c r="M31" s="278">
        <v>3.3898305084745762E-3</v>
      </c>
      <c r="N31" s="153">
        <f t="shared" si="0"/>
        <v>1.9826872811534221E-3</v>
      </c>
      <c r="O31" s="148" t="s">
        <v>32188</v>
      </c>
      <c r="P31" s="148" t="s">
        <v>32188</v>
      </c>
      <c r="Q31" s="148" t="s">
        <v>925</v>
      </c>
      <c r="R31" s="4" t="s">
        <v>32058</v>
      </c>
      <c r="T31" s="271">
        <v>13</v>
      </c>
      <c r="U31" s="4" t="s">
        <v>175</v>
      </c>
      <c r="V31" s="266" t="str">
        <f t="shared" si="3"/>
        <v/>
      </c>
      <c r="W31" s="173">
        <f t="shared" si="4"/>
        <v>3.9904609579899109E-3</v>
      </c>
      <c r="X31" s="173">
        <f t="shared" si="4"/>
        <v>3.1254488618561592E-3</v>
      </c>
      <c r="Y31" s="173">
        <f t="shared" si="4"/>
        <v>4.5890685708187188E-5</v>
      </c>
      <c r="Z31" s="267" t="str">
        <f t="shared" si="4"/>
        <v/>
      </c>
      <c r="AA31" s="161">
        <f t="shared" si="5"/>
        <v>7.1618005055542567E-3</v>
      </c>
      <c r="AB31" s="224"/>
      <c r="AC31" s="271">
        <v>13</v>
      </c>
      <c r="AD31" s="4" t="s">
        <v>175</v>
      </c>
      <c r="AE31" s="266">
        <f t="shared" si="6"/>
        <v>4.4081764769120218E-5</v>
      </c>
      <c r="AF31" s="173">
        <f t="shared" si="7"/>
        <v>4.2661523544951421E-3</v>
      </c>
      <c r="AG31" s="173">
        <f t="shared" si="7"/>
        <v>2.8515663862899955E-3</v>
      </c>
      <c r="AH31" s="173" t="str">
        <f t="shared" si="7"/>
        <v/>
      </c>
      <c r="AI31" s="267" t="str">
        <f t="shared" si="7"/>
        <v/>
      </c>
      <c r="AJ31" s="161">
        <f t="shared" si="8"/>
        <v>7.1618005055542576E-3</v>
      </c>
      <c r="AK31" s="224"/>
      <c r="AL31" s="271">
        <v>13</v>
      </c>
      <c r="AM31" s="4" t="s">
        <v>175</v>
      </c>
      <c r="AN31" s="173" t="str">
        <f t="shared" si="9"/>
        <v/>
      </c>
      <c r="AO31" s="173" t="str">
        <f t="shared" si="10"/>
        <v/>
      </c>
      <c r="AP31" s="173" t="str">
        <f t="shared" si="11"/>
        <v/>
      </c>
      <c r="AQ31" s="173" t="str">
        <f t="shared" si="11"/>
        <v/>
      </c>
      <c r="AR31" s="173">
        <f t="shared" si="11"/>
        <v>6.9319997947572126E-3</v>
      </c>
      <c r="AS31" s="267">
        <f t="shared" si="11"/>
        <v>2.298007107970437E-4</v>
      </c>
      <c r="AT31" s="161">
        <f t="shared" si="12"/>
        <v>7.1618005055542567E-3</v>
      </c>
    </row>
    <row r="32" spans="2:46" x14ac:dyDescent="0.35">
      <c r="B32" s="4" t="s">
        <v>144</v>
      </c>
      <c r="C32" s="4" t="s">
        <v>36387</v>
      </c>
      <c r="D32" s="4" t="s">
        <v>36387</v>
      </c>
      <c r="E32" s="150">
        <v>105241.72125</v>
      </c>
      <c r="F32" s="150">
        <v>1</v>
      </c>
      <c r="H32" s="151" t="s">
        <v>159</v>
      </c>
      <c r="I32" s="151" t="s">
        <v>159</v>
      </c>
      <c r="J32" s="151" t="s">
        <v>31749</v>
      </c>
      <c r="K32" s="152">
        <v>258270.47656000001</v>
      </c>
      <c r="L32" s="152">
        <v>7</v>
      </c>
      <c r="M32" s="278">
        <v>1.1864406779661017E-2</v>
      </c>
      <c r="N32" s="153">
        <f t="shared" si="0"/>
        <v>1.975155812872777E-3</v>
      </c>
      <c r="O32" s="148" t="s">
        <v>32184</v>
      </c>
      <c r="P32" s="148" t="s">
        <v>32186</v>
      </c>
      <c r="Q32" s="148" t="s">
        <v>925</v>
      </c>
      <c r="R32" s="4" t="s">
        <v>32071</v>
      </c>
      <c r="T32" s="271">
        <v>14</v>
      </c>
      <c r="U32" s="4" t="s">
        <v>154</v>
      </c>
      <c r="V32" s="266">
        <f t="shared" si="3"/>
        <v>4.9888338488661334E-4</v>
      </c>
      <c r="W32" s="173" t="str">
        <f t="shared" si="4"/>
        <v/>
      </c>
      <c r="X32" s="173">
        <f t="shared" si="4"/>
        <v>4.6457455857668835E-3</v>
      </c>
      <c r="Y32" s="173" t="str">
        <f t="shared" si="4"/>
        <v/>
      </c>
      <c r="Z32" s="267" t="str">
        <f t="shared" si="4"/>
        <v/>
      </c>
      <c r="AA32" s="161">
        <f t="shared" si="5"/>
        <v>5.1446289706534969E-3</v>
      </c>
      <c r="AB32" s="224"/>
      <c r="AC32" s="271">
        <v>14</v>
      </c>
      <c r="AD32" s="4" t="s">
        <v>154</v>
      </c>
      <c r="AE32" s="266">
        <f t="shared" si="6"/>
        <v>1.6592286017945073E-5</v>
      </c>
      <c r="AF32" s="173">
        <f t="shared" si="7"/>
        <v>3.0975203452531696E-4</v>
      </c>
      <c r="AG32" s="173">
        <f t="shared" si="7"/>
        <v>4.8182846501102355E-3</v>
      </c>
      <c r="AH32" s="173" t="str">
        <f t="shared" si="7"/>
        <v/>
      </c>
      <c r="AI32" s="267" t="str">
        <f t="shared" si="7"/>
        <v/>
      </c>
      <c r="AJ32" s="161">
        <f t="shared" si="8"/>
        <v>5.1446289706534977E-3</v>
      </c>
      <c r="AK32" s="224"/>
      <c r="AL32" s="271">
        <v>14</v>
      </c>
      <c r="AM32" s="4" t="s">
        <v>154</v>
      </c>
      <c r="AN32" s="173">
        <f t="shared" si="9"/>
        <v>5.1280366846355521E-3</v>
      </c>
      <c r="AO32" s="173" t="str">
        <f t="shared" si="10"/>
        <v/>
      </c>
      <c r="AP32" s="173" t="str">
        <f t="shared" si="11"/>
        <v/>
      </c>
      <c r="AQ32" s="173">
        <f t="shared" si="11"/>
        <v>1.6592286017945073E-5</v>
      </c>
      <c r="AR32" s="173" t="str">
        <f t="shared" si="11"/>
        <v/>
      </c>
      <c r="AS32" s="267" t="str">
        <f t="shared" si="11"/>
        <v/>
      </c>
      <c r="AT32" s="161">
        <f t="shared" si="12"/>
        <v>5.1446289706534969E-3</v>
      </c>
    </row>
    <row r="33" spans="2:46" x14ac:dyDescent="0.35">
      <c r="B33" s="4" t="s">
        <v>144</v>
      </c>
      <c r="C33" s="4" t="s">
        <v>36387</v>
      </c>
      <c r="D33" s="4" t="s">
        <v>31660</v>
      </c>
      <c r="E33" s="150">
        <v>28094.761620000001</v>
      </c>
      <c r="F33" s="150">
        <v>1</v>
      </c>
      <c r="H33" s="151" t="s">
        <v>159</v>
      </c>
      <c r="I33" s="151" t="s">
        <v>159</v>
      </c>
      <c r="J33" s="151" t="s">
        <v>31696</v>
      </c>
      <c r="K33" s="152">
        <v>226794.81763000003</v>
      </c>
      <c r="L33" s="152">
        <v>3</v>
      </c>
      <c r="M33" s="278">
        <v>5.084745762711864E-3</v>
      </c>
      <c r="N33" s="153">
        <f t="shared" si="0"/>
        <v>1.7344417694883118E-3</v>
      </c>
      <c r="O33" s="148" t="s">
        <v>32188</v>
      </c>
      <c r="P33" s="148" t="s">
        <v>32186</v>
      </c>
      <c r="Q33" s="148" t="s">
        <v>925</v>
      </c>
      <c r="R33" s="4" t="s">
        <v>32072</v>
      </c>
      <c r="T33" s="271">
        <v>15</v>
      </c>
      <c r="U33" s="4" t="s">
        <v>170</v>
      </c>
      <c r="V33" s="266" t="str">
        <f t="shared" si="3"/>
        <v/>
      </c>
      <c r="W33" s="173">
        <f t="shared" si="4"/>
        <v>1.4456861160502758E-4</v>
      </c>
      <c r="X33" s="173">
        <f t="shared" si="4"/>
        <v>3.1557546452858141E-3</v>
      </c>
      <c r="Y33" s="173">
        <f t="shared" si="4"/>
        <v>2.0650376405206266E-4</v>
      </c>
      <c r="Z33" s="267" t="str">
        <f t="shared" si="4"/>
        <v/>
      </c>
      <c r="AA33" s="161">
        <f t="shared" si="5"/>
        <v>3.5068270209429046E-3</v>
      </c>
      <c r="AB33" s="224"/>
      <c r="AC33" s="271">
        <v>15</v>
      </c>
      <c r="AD33" s="4" t="s">
        <v>170</v>
      </c>
      <c r="AE33" s="266" t="str">
        <f t="shared" si="6"/>
        <v/>
      </c>
      <c r="AF33" s="173">
        <f t="shared" si="7"/>
        <v>3.5068270209429046E-3</v>
      </c>
      <c r="AG33" s="173" t="str">
        <f t="shared" si="7"/>
        <v/>
      </c>
      <c r="AH33" s="173" t="str">
        <f t="shared" si="7"/>
        <v/>
      </c>
      <c r="AI33" s="267" t="str">
        <f t="shared" si="7"/>
        <v/>
      </c>
      <c r="AJ33" s="161">
        <f t="shared" si="8"/>
        <v>3.5068270209429046E-3</v>
      </c>
      <c r="AK33" s="224"/>
      <c r="AL33" s="271">
        <v>15</v>
      </c>
      <c r="AM33" s="4" t="s">
        <v>170</v>
      </c>
      <c r="AN33" s="173" t="str">
        <f t="shared" si="9"/>
        <v/>
      </c>
      <c r="AO33" s="173" t="str">
        <f t="shared" si="10"/>
        <v/>
      </c>
      <c r="AP33" s="173">
        <f t="shared" si="11"/>
        <v>2.4014346040588793E-3</v>
      </c>
      <c r="AQ33" s="173">
        <f t="shared" si="11"/>
        <v>3.3828132898850664E-4</v>
      </c>
      <c r="AR33" s="173">
        <f t="shared" si="11"/>
        <v>7.6711108789551835E-4</v>
      </c>
      <c r="AS33" s="267" t="str">
        <f t="shared" si="11"/>
        <v/>
      </c>
      <c r="AT33" s="161">
        <f t="shared" si="12"/>
        <v>3.5068270209429042E-3</v>
      </c>
    </row>
    <row r="34" spans="2:46" x14ac:dyDescent="0.35">
      <c r="B34" s="4" t="s">
        <v>158</v>
      </c>
      <c r="C34" s="4" t="s">
        <v>158</v>
      </c>
      <c r="D34" s="4" t="s">
        <v>158</v>
      </c>
      <c r="E34" s="150">
        <v>624.33852999999999</v>
      </c>
      <c r="F34" s="150">
        <v>9</v>
      </c>
      <c r="H34" s="151" t="s">
        <v>159</v>
      </c>
      <c r="I34" s="151" t="s">
        <v>159</v>
      </c>
      <c r="J34" s="151" t="s">
        <v>31750</v>
      </c>
      <c r="K34" s="152">
        <v>223594.66250999999</v>
      </c>
      <c r="L34" s="152">
        <v>5</v>
      </c>
      <c r="M34" s="278">
        <v>8.4745762711864406E-3</v>
      </c>
      <c r="N34" s="153">
        <f t="shared" si="0"/>
        <v>1.7099681824505992E-3</v>
      </c>
      <c r="O34" s="148" t="s">
        <v>32188</v>
      </c>
      <c r="P34" s="148" t="s">
        <v>32186</v>
      </c>
      <c r="Q34" s="148" t="s">
        <v>925</v>
      </c>
      <c r="R34" s="4" t="s">
        <v>32073</v>
      </c>
      <c r="T34" s="271">
        <v>16</v>
      </c>
      <c r="U34" s="4" t="s">
        <v>156</v>
      </c>
      <c r="V34" s="266">
        <f t="shared" si="3"/>
        <v>3.5525360531443213E-8</v>
      </c>
      <c r="W34" s="173">
        <f t="shared" si="4"/>
        <v>2.8753763790210075E-3</v>
      </c>
      <c r="X34" s="173" t="str">
        <f t="shared" si="4"/>
        <v/>
      </c>
      <c r="Y34" s="173">
        <f t="shared" si="4"/>
        <v>1.087555628606102E-4</v>
      </c>
      <c r="Z34" s="267" t="str">
        <f t="shared" si="4"/>
        <v/>
      </c>
      <c r="AA34" s="161">
        <f t="shared" si="5"/>
        <v>2.9841674672421489E-3</v>
      </c>
      <c r="AB34" s="224"/>
      <c r="AC34" s="271">
        <v>16</v>
      </c>
      <c r="AD34" s="4" t="s">
        <v>156</v>
      </c>
      <c r="AE34" s="266" t="str">
        <f t="shared" si="6"/>
        <v/>
      </c>
      <c r="AF34" s="173">
        <f t="shared" si="7"/>
        <v>2.8753763790210075E-3</v>
      </c>
      <c r="AG34" s="173">
        <f t="shared" si="7"/>
        <v>1.087555628606102E-4</v>
      </c>
      <c r="AH34" s="173" t="str">
        <f t="shared" si="7"/>
        <v/>
      </c>
      <c r="AI34" s="267">
        <f t="shared" si="7"/>
        <v>3.5525360531443213E-8</v>
      </c>
      <c r="AJ34" s="161">
        <f t="shared" si="8"/>
        <v>2.9841674672421489E-3</v>
      </c>
      <c r="AK34" s="224"/>
      <c r="AL34" s="271">
        <v>16</v>
      </c>
      <c r="AM34" s="4" t="s">
        <v>156</v>
      </c>
      <c r="AN34" s="173" t="str">
        <f t="shared" si="9"/>
        <v/>
      </c>
      <c r="AO34" s="173" t="str">
        <f t="shared" si="10"/>
        <v/>
      </c>
      <c r="AP34" s="173" t="str">
        <f t="shared" si="11"/>
        <v/>
      </c>
      <c r="AQ34" s="173" t="str">
        <f t="shared" si="11"/>
        <v/>
      </c>
      <c r="AR34" s="173">
        <f t="shared" si="11"/>
        <v>2.9841674672421489E-3</v>
      </c>
      <c r="AS34" s="267" t="str">
        <f t="shared" si="11"/>
        <v/>
      </c>
      <c r="AT34" s="161">
        <f t="shared" si="12"/>
        <v>2.9841674672421489E-3</v>
      </c>
    </row>
    <row r="35" spans="2:46" x14ac:dyDescent="0.35">
      <c r="B35" s="4" t="s">
        <v>141</v>
      </c>
      <c r="C35" s="4" t="s">
        <v>31564</v>
      </c>
      <c r="D35" s="4" t="s">
        <v>31565</v>
      </c>
      <c r="E35" s="150">
        <v>40787.205070000004</v>
      </c>
      <c r="F35" s="150">
        <v>1</v>
      </c>
      <c r="H35" s="4" t="s">
        <v>175</v>
      </c>
      <c r="I35" s="4" t="s">
        <v>31840</v>
      </c>
      <c r="J35" s="4" t="s">
        <v>31840</v>
      </c>
      <c r="K35" s="318">
        <v>372869.52489</v>
      </c>
      <c r="L35" s="150">
        <v>1</v>
      </c>
      <c r="M35" s="161">
        <v>1.6949152542372881E-3</v>
      </c>
      <c r="N35" s="156">
        <f t="shared" si="0"/>
        <v>2.8515663862899955E-3</v>
      </c>
      <c r="O35" s="148" t="s">
        <v>32188</v>
      </c>
      <c r="P35" s="148" t="s">
        <v>32188</v>
      </c>
      <c r="Q35" s="148" t="s">
        <v>32185</v>
      </c>
      <c r="R35" s="4" t="s">
        <v>32162</v>
      </c>
      <c r="T35" s="271">
        <v>17</v>
      </c>
      <c r="U35" s="4" t="s">
        <v>139</v>
      </c>
      <c r="V35" s="266" t="str">
        <f t="shared" si="3"/>
        <v/>
      </c>
      <c r="W35" s="173">
        <f t="shared" si="4"/>
        <v>1.8298296917524533E-5</v>
      </c>
      <c r="X35" s="173">
        <f t="shared" si="4"/>
        <v>2.7610245297348046E-3</v>
      </c>
      <c r="Y35" s="173" t="str">
        <f t="shared" si="4"/>
        <v/>
      </c>
      <c r="Z35" s="267" t="str">
        <f t="shared" si="4"/>
        <v/>
      </c>
      <c r="AA35" s="161">
        <f t="shared" si="5"/>
        <v>2.7793228266523289E-3</v>
      </c>
      <c r="AB35" s="224"/>
      <c r="AC35" s="271">
        <v>17</v>
      </c>
      <c r="AD35" s="4" t="s">
        <v>139</v>
      </c>
      <c r="AE35" s="266" t="str">
        <f t="shared" si="6"/>
        <v/>
      </c>
      <c r="AF35" s="173">
        <f t="shared" si="7"/>
        <v>2.7793228266523289E-3</v>
      </c>
      <c r="AG35" s="173" t="str">
        <f t="shared" si="7"/>
        <v/>
      </c>
      <c r="AH35" s="173" t="str">
        <f t="shared" si="7"/>
        <v/>
      </c>
      <c r="AI35" s="267" t="str">
        <f t="shared" si="7"/>
        <v/>
      </c>
      <c r="AJ35" s="161">
        <f t="shared" si="8"/>
        <v>2.7793228266523289E-3</v>
      </c>
      <c r="AK35" s="224"/>
      <c r="AL35" s="271">
        <v>17</v>
      </c>
      <c r="AM35" s="4" t="s">
        <v>139</v>
      </c>
      <c r="AN35" s="173" t="str">
        <f t="shared" si="9"/>
        <v/>
      </c>
      <c r="AO35" s="173" t="str">
        <f t="shared" si="10"/>
        <v/>
      </c>
      <c r="AP35" s="173">
        <f t="shared" si="11"/>
        <v>2.4059855459217967E-3</v>
      </c>
      <c r="AQ35" s="173">
        <f t="shared" si="11"/>
        <v>3.7333728073053247E-4</v>
      </c>
      <c r="AR35" s="173" t="str">
        <f t="shared" si="11"/>
        <v/>
      </c>
      <c r="AS35" s="267" t="str">
        <f t="shared" si="11"/>
        <v/>
      </c>
      <c r="AT35" s="161">
        <f t="shared" si="12"/>
        <v>2.7793228266523294E-3</v>
      </c>
    </row>
    <row r="36" spans="2:46" x14ac:dyDescent="0.35">
      <c r="B36" s="4" t="s">
        <v>141</v>
      </c>
      <c r="C36" s="4" t="s">
        <v>141</v>
      </c>
      <c r="D36" s="4" t="s">
        <v>141</v>
      </c>
      <c r="E36" s="150">
        <v>681603.86735999992</v>
      </c>
      <c r="F36" s="150">
        <v>1</v>
      </c>
      <c r="H36" s="151" t="s">
        <v>159</v>
      </c>
      <c r="I36" s="151" t="s">
        <v>159</v>
      </c>
      <c r="J36" s="151" t="s">
        <v>31751</v>
      </c>
      <c r="K36" s="152">
        <v>212224.71980000002</v>
      </c>
      <c r="L36" s="152">
        <v>2</v>
      </c>
      <c r="M36" s="278">
        <v>3.3898305084745762E-3</v>
      </c>
      <c r="N36" s="153">
        <f t="shared" si="0"/>
        <v>1.6230151217105355E-3</v>
      </c>
      <c r="O36" s="148" t="s">
        <v>32186</v>
      </c>
      <c r="P36" s="148" t="s">
        <v>32184</v>
      </c>
      <c r="Q36" s="148" t="s">
        <v>925</v>
      </c>
      <c r="R36" s="4" t="s">
        <v>32074</v>
      </c>
      <c r="T36" s="271">
        <v>18</v>
      </c>
      <c r="U36" s="4" t="s">
        <v>148</v>
      </c>
      <c r="V36" s="266" t="str">
        <f t="shared" ref="V36:V43" si="13">+IF(SUMIFS($N$4:$N$248,$H$4:$H$248,$U36,$O$4:$O$248,V$18)=0,"",SUMIFS($N$4:$N$248,$H$4:$H$248,$U36,$O$4:$O$248,V$18))</f>
        <v/>
      </c>
      <c r="W36" s="173">
        <f t="shared" si="4"/>
        <v>3.4741537306623806E-3</v>
      </c>
      <c r="X36" s="173">
        <f t="shared" si="4"/>
        <v>4.5775355917677474E-4</v>
      </c>
      <c r="Y36" s="173" t="str">
        <f t="shared" si="4"/>
        <v/>
      </c>
      <c r="Z36" s="267" t="str">
        <f t="shared" si="4"/>
        <v/>
      </c>
      <c r="AA36" s="161">
        <f t="shared" si="5"/>
        <v>3.9319072898391554E-3</v>
      </c>
      <c r="AB36" s="224"/>
      <c r="AC36" s="271">
        <v>18</v>
      </c>
      <c r="AD36" s="4" t="s">
        <v>148</v>
      </c>
      <c r="AE36" s="266" t="str">
        <f t="shared" ref="AE36:AE43" si="14">+IF(SUMIFS($N$4:$N$248,$H$4:$H$248,$AD36,$P$4:$P$248,AE$18)=0,"",SUMIFS($N$4:$N$248,$H$4:$H$248,$AD36,$P$4:$P$248,AE$18))</f>
        <v/>
      </c>
      <c r="AF36" s="173" t="str">
        <f t="shared" si="7"/>
        <v/>
      </c>
      <c r="AG36" s="173">
        <f t="shared" si="7"/>
        <v>3.9319072898391554E-3</v>
      </c>
      <c r="AH36" s="173" t="str">
        <f t="shared" si="7"/>
        <v/>
      </c>
      <c r="AI36" s="267" t="str">
        <f t="shared" si="7"/>
        <v/>
      </c>
      <c r="AJ36" s="161">
        <f t="shared" si="8"/>
        <v>3.9319072898391554E-3</v>
      </c>
      <c r="AK36" s="224"/>
      <c r="AL36" s="271">
        <v>18</v>
      </c>
      <c r="AM36" s="4" t="s">
        <v>148</v>
      </c>
      <c r="AN36" s="173" t="str">
        <f t="shared" si="9"/>
        <v/>
      </c>
      <c r="AO36" s="173" t="str">
        <f t="shared" ref="AO36:AO43" si="15">+IF(SUMIFS($N$4:$N$248,$H$4:$H$248,$AM36,$Q$4:$Q$248,AO$18)=0,"",SUMIFS($N$4:$N$248,$H$4:$H$248,$AM36,$Q$4:$Q$248,AO$18))</f>
        <v/>
      </c>
      <c r="AP36" s="173" t="str">
        <f t="shared" si="11"/>
        <v/>
      </c>
      <c r="AQ36" s="173" t="str">
        <f t="shared" si="11"/>
        <v/>
      </c>
      <c r="AR36" s="173">
        <f t="shared" si="11"/>
        <v>3.9319072898391554E-3</v>
      </c>
      <c r="AS36" s="267" t="str">
        <f t="shared" si="11"/>
        <v/>
      </c>
      <c r="AT36" s="161">
        <f t="shared" si="12"/>
        <v>3.9319072898391554E-3</v>
      </c>
    </row>
    <row r="37" spans="2:46" x14ac:dyDescent="0.35">
      <c r="B37" s="4" t="s">
        <v>141</v>
      </c>
      <c r="C37" s="4" t="s">
        <v>141</v>
      </c>
      <c r="D37" s="4" t="s">
        <v>31566</v>
      </c>
      <c r="E37" s="150">
        <v>15.822209999999998</v>
      </c>
      <c r="F37" s="150">
        <v>2</v>
      </c>
      <c r="H37" s="4" t="s">
        <v>155</v>
      </c>
      <c r="I37" s="4" t="s">
        <v>155</v>
      </c>
      <c r="J37" s="4" t="s">
        <v>155</v>
      </c>
      <c r="K37" s="150">
        <v>116036.51248</v>
      </c>
      <c r="L37" s="150">
        <v>2</v>
      </c>
      <c r="M37" s="161">
        <v>3.3898305084745762E-3</v>
      </c>
      <c r="N37" s="156">
        <f t="shared" si="0"/>
        <v>8.8740376051891601E-4</v>
      </c>
      <c r="O37" s="148" t="s">
        <v>32187</v>
      </c>
      <c r="P37" s="148" t="s">
        <v>32188</v>
      </c>
      <c r="Q37" s="148" t="s">
        <v>32184</v>
      </c>
      <c r="R37" s="4" t="s">
        <v>32173</v>
      </c>
      <c r="T37" s="271">
        <v>19</v>
      </c>
      <c r="U37" s="4" t="s">
        <v>137</v>
      </c>
      <c r="V37" s="266" t="str">
        <f t="shared" si="13"/>
        <v/>
      </c>
      <c r="W37" s="173">
        <f t="shared" si="4"/>
        <v>2.8876450831738536E-4</v>
      </c>
      <c r="X37" s="173">
        <f t="shared" si="4"/>
        <v>6.3843010109548577E-4</v>
      </c>
      <c r="Y37" s="173">
        <f t="shared" si="4"/>
        <v>1.3617152529634809E-4</v>
      </c>
      <c r="Z37" s="267">
        <f t="shared" si="4"/>
        <v>6.1550386640660281E-4</v>
      </c>
      <c r="AA37" s="161">
        <f t="shared" si="5"/>
        <v>1.6788700011158221E-3</v>
      </c>
      <c r="AB37" s="224"/>
      <c r="AC37" s="271">
        <v>19</v>
      </c>
      <c r="AD37" s="4" t="s">
        <v>137</v>
      </c>
      <c r="AE37" s="266">
        <f t="shared" si="14"/>
        <v>7.7460162639183389E-4</v>
      </c>
      <c r="AF37" s="173">
        <f t="shared" si="7"/>
        <v>9.0426837472398812E-4</v>
      </c>
      <c r="AG37" s="173" t="str">
        <f t="shared" si="7"/>
        <v/>
      </c>
      <c r="AH37" s="173" t="str">
        <f t="shared" si="7"/>
        <v/>
      </c>
      <c r="AI37" s="267" t="str">
        <f t="shared" si="7"/>
        <v/>
      </c>
      <c r="AJ37" s="161">
        <f t="shared" si="8"/>
        <v>1.6788700011158221E-3</v>
      </c>
      <c r="AK37" s="224"/>
      <c r="AL37" s="271">
        <v>19</v>
      </c>
      <c r="AM37" s="4" t="s">
        <v>137</v>
      </c>
      <c r="AN37" s="173" t="str">
        <f t="shared" si="9"/>
        <v/>
      </c>
      <c r="AO37" s="173" t="str">
        <f t="shared" si="15"/>
        <v/>
      </c>
      <c r="AP37" s="173" t="str">
        <f t="shared" si="11"/>
        <v/>
      </c>
      <c r="AQ37" s="173">
        <f t="shared" si="11"/>
        <v>1.0633661347092193E-3</v>
      </c>
      <c r="AR37" s="173">
        <f t="shared" si="11"/>
        <v>6.1550386640660281E-4</v>
      </c>
      <c r="AS37" s="267" t="str">
        <f t="shared" si="11"/>
        <v/>
      </c>
      <c r="AT37" s="161">
        <f t="shared" si="12"/>
        <v>1.6788700011158221E-3</v>
      </c>
    </row>
    <row r="38" spans="2:46" x14ac:dyDescent="0.35">
      <c r="B38" s="4" t="s">
        <v>141</v>
      </c>
      <c r="C38" s="4" t="s">
        <v>141</v>
      </c>
      <c r="D38" s="4" t="s">
        <v>31567</v>
      </c>
      <c r="E38" s="150">
        <v>54.1693</v>
      </c>
      <c r="F38" s="150">
        <v>3</v>
      </c>
      <c r="H38" s="151" t="s">
        <v>150</v>
      </c>
      <c r="I38" s="151" t="s">
        <v>31787</v>
      </c>
      <c r="J38" s="151" t="s">
        <v>31787</v>
      </c>
      <c r="K38" s="152">
        <v>182417.06734000001</v>
      </c>
      <c r="L38" s="152">
        <v>2</v>
      </c>
      <c r="M38" s="278">
        <v>3.3898305084745762E-3</v>
      </c>
      <c r="N38" s="153">
        <f t="shared" si="0"/>
        <v>1.3950573666909327E-3</v>
      </c>
      <c r="O38" s="148" t="s">
        <v>32185</v>
      </c>
      <c r="P38" s="148" t="s">
        <v>32184</v>
      </c>
      <c r="Q38" s="148" t="s">
        <v>925</v>
      </c>
      <c r="R38" s="4" t="s">
        <v>32110</v>
      </c>
      <c r="T38" s="271">
        <v>20</v>
      </c>
      <c r="U38" s="4" t="s">
        <v>150</v>
      </c>
      <c r="V38" s="266" t="str">
        <f t="shared" si="13"/>
        <v/>
      </c>
      <c r="W38" s="173">
        <f t="shared" si="4"/>
        <v>1.2093045586609654E-3</v>
      </c>
      <c r="X38" s="173" t="str">
        <f t="shared" si="4"/>
        <v/>
      </c>
      <c r="Y38" s="173">
        <f t="shared" si="4"/>
        <v>1.3950805997940022E-3</v>
      </c>
      <c r="Z38" s="267" t="str">
        <f t="shared" si="4"/>
        <v/>
      </c>
      <c r="AA38" s="161">
        <f t="shared" si="5"/>
        <v>2.6043851584549678E-3</v>
      </c>
      <c r="AB38" s="224"/>
      <c r="AC38" s="271">
        <v>20</v>
      </c>
      <c r="AD38" s="4" t="s">
        <v>150</v>
      </c>
      <c r="AE38" s="266" t="str">
        <f t="shared" si="14"/>
        <v/>
      </c>
      <c r="AF38" s="173">
        <f t="shared" si="7"/>
        <v>2.6043851584549673E-3</v>
      </c>
      <c r="AG38" s="173" t="str">
        <f t="shared" si="7"/>
        <v/>
      </c>
      <c r="AH38" s="173" t="str">
        <f t="shared" si="7"/>
        <v/>
      </c>
      <c r="AI38" s="267" t="str">
        <f t="shared" si="7"/>
        <v/>
      </c>
      <c r="AJ38" s="161">
        <f t="shared" si="8"/>
        <v>2.6043851584549673E-3</v>
      </c>
      <c r="AK38" s="224"/>
      <c r="AL38" s="271">
        <v>20</v>
      </c>
      <c r="AM38" s="4" t="s">
        <v>150</v>
      </c>
      <c r="AN38" s="173">
        <f t="shared" si="9"/>
        <v>2.6043851584549673E-3</v>
      </c>
      <c r="AO38" s="173" t="str">
        <f t="shared" si="15"/>
        <v/>
      </c>
      <c r="AP38" s="173" t="str">
        <f t="shared" si="11"/>
        <v/>
      </c>
      <c r="AQ38" s="173" t="str">
        <f t="shared" si="11"/>
        <v/>
      </c>
      <c r="AR38" s="173" t="str">
        <f t="shared" si="11"/>
        <v/>
      </c>
      <c r="AS38" s="267" t="str">
        <f t="shared" si="11"/>
        <v/>
      </c>
      <c r="AT38" s="161">
        <f t="shared" si="12"/>
        <v>2.6043851584549673E-3</v>
      </c>
    </row>
    <row r="39" spans="2:46" x14ac:dyDescent="0.35">
      <c r="B39" s="4" t="s">
        <v>141</v>
      </c>
      <c r="C39" s="4" t="s">
        <v>31568</v>
      </c>
      <c r="D39" s="4" t="s">
        <v>31569</v>
      </c>
      <c r="E39" s="150">
        <v>66153.563159999991</v>
      </c>
      <c r="F39" s="150">
        <v>2</v>
      </c>
      <c r="H39" s="151" t="s">
        <v>159</v>
      </c>
      <c r="I39" s="151" t="s">
        <v>31709</v>
      </c>
      <c r="J39" s="151" t="s">
        <v>31722</v>
      </c>
      <c r="K39" s="152">
        <v>173563.27938000002</v>
      </c>
      <c r="L39" s="152">
        <v>5</v>
      </c>
      <c r="M39" s="278">
        <v>8.4745762711864406E-3</v>
      </c>
      <c r="N39" s="153">
        <f t="shared" si="0"/>
        <v>1.3273469145011936E-3</v>
      </c>
      <c r="O39" s="148" t="s">
        <v>32187</v>
      </c>
      <c r="P39" s="148" t="s">
        <v>32188</v>
      </c>
      <c r="Q39" s="148" t="s">
        <v>925</v>
      </c>
      <c r="R39" s="4" t="s">
        <v>32038</v>
      </c>
      <c r="T39" s="271">
        <v>21</v>
      </c>
      <c r="U39" s="4" t="s">
        <v>174</v>
      </c>
      <c r="V39" s="266" t="str">
        <f t="shared" si="13"/>
        <v/>
      </c>
      <c r="W39" s="173" t="str">
        <f t="shared" si="4"/>
        <v/>
      </c>
      <c r="X39" s="173">
        <f t="shared" si="4"/>
        <v>8.2492326180535461E-4</v>
      </c>
      <c r="Y39" s="173">
        <f t="shared" si="4"/>
        <v>8.717485125538906E-4</v>
      </c>
      <c r="Z39" s="267" t="str">
        <f t="shared" si="4"/>
        <v/>
      </c>
      <c r="AA39" s="161">
        <f t="shared" si="5"/>
        <v>1.6966717743592452E-3</v>
      </c>
      <c r="AB39" s="224"/>
      <c r="AC39" s="271">
        <v>21</v>
      </c>
      <c r="AD39" s="4" t="s">
        <v>174</v>
      </c>
      <c r="AE39" s="266" t="str">
        <f t="shared" si="14"/>
        <v/>
      </c>
      <c r="AF39" s="173">
        <f t="shared" si="7"/>
        <v>8.5133838901021227E-4</v>
      </c>
      <c r="AG39" s="173">
        <f t="shared" si="7"/>
        <v>8.4533338534903294E-4</v>
      </c>
      <c r="AH39" s="173" t="str">
        <f t="shared" si="7"/>
        <v/>
      </c>
      <c r="AI39" s="267" t="str">
        <f t="shared" si="7"/>
        <v/>
      </c>
      <c r="AJ39" s="161">
        <f t="shared" si="8"/>
        <v>1.6966717743592452E-3</v>
      </c>
      <c r="AK39" s="224"/>
      <c r="AL39" s="271">
        <v>21</v>
      </c>
      <c r="AM39" s="4" t="s">
        <v>174</v>
      </c>
      <c r="AN39" s="173" t="str">
        <f t="shared" si="9"/>
        <v/>
      </c>
      <c r="AO39" s="173" t="str">
        <f t="shared" si="15"/>
        <v/>
      </c>
      <c r="AP39" s="173">
        <f t="shared" si="11"/>
        <v>3.2583737124406493E-5</v>
      </c>
      <c r="AQ39" s="173">
        <f t="shared" si="11"/>
        <v>1.6640880372348387E-3</v>
      </c>
      <c r="AR39" s="173" t="str">
        <f t="shared" si="11"/>
        <v/>
      </c>
      <c r="AS39" s="267" t="str">
        <f t="shared" si="11"/>
        <v/>
      </c>
      <c r="AT39" s="161">
        <f t="shared" si="12"/>
        <v>1.6966717743592452E-3</v>
      </c>
    </row>
    <row r="40" spans="2:46" x14ac:dyDescent="0.35">
      <c r="B40" s="4" t="s">
        <v>141</v>
      </c>
      <c r="C40" s="4" t="s">
        <v>31570</v>
      </c>
      <c r="D40" s="4" t="s">
        <v>31571</v>
      </c>
      <c r="E40" s="150">
        <v>0</v>
      </c>
      <c r="F40" s="150">
        <v>1</v>
      </c>
      <c r="H40" s="4" t="s">
        <v>138</v>
      </c>
      <c r="I40" s="4" t="s">
        <v>138</v>
      </c>
      <c r="J40" s="4" t="s">
        <v>31549</v>
      </c>
      <c r="K40" s="150">
        <v>16</v>
      </c>
      <c r="L40" s="150">
        <v>2</v>
      </c>
      <c r="M40" s="161">
        <v>3.3898305084745762E-3</v>
      </c>
      <c r="N40" s="156">
        <f t="shared" si="0"/>
        <v>1.2236200369043231E-7</v>
      </c>
      <c r="O40" s="148" t="s">
        <v>32184</v>
      </c>
      <c r="P40" s="148" t="s">
        <v>32184</v>
      </c>
      <c r="Q40" s="148" t="s">
        <v>32185</v>
      </c>
      <c r="R40" s="4" t="s">
        <v>31889</v>
      </c>
      <c r="T40" s="271">
        <v>22</v>
      </c>
      <c r="U40" s="4" t="s">
        <v>151</v>
      </c>
      <c r="V40" s="266" t="str">
        <f t="shared" si="13"/>
        <v/>
      </c>
      <c r="W40" s="173">
        <f t="shared" si="4"/>
        <v>5.9955940338022608E-4</v>
      </c>
      <c r="X40" s="173">
        <f t="shared" si="4"/>
        <v>3.4035900208514286E-4</v>
      </c>
      <c r="Y40" s="173">
        <f t="shared" si="4"/>
        <v>4.1299859323061581E-4</v>
      </c>
      <c r="Z40" s="267" t="str">
        <f t="shared" si="4"/>
        <v/>
      </c>
      <c r="AA40" s="161">
        <f t="shared" si="5"/>
        <v>1.3529169986959849E-3</v>
      </c>
      <c r="AB40" s="224"/>
      <c r="AC40" s="271">
        <v>22</v>
      </c>
      <c r="AD40" s="4" t="s">
        <v>151</v>
      </c>
      <c r="AE40" s="266" t="str">
        <f t="shared" si="14"/>
        <v/>
      </c>
      <c r="AF40" s="173">
        <f t="shared" si="7"/>
        <v>1.127571805906233E-3</v>
      </c>
      <c r="AG40" s="173">
        <f t="shared" si="7"/>
        <v>2.2534519278975178E-4</v>
      </c>
      <c r="AH40" s="173" t="str">
        <f t="shared" si="7"/>
        <v/>
      </c>
      <c r="AI40" s="267" t="str">
        <f t="shared" si="7"/>
        <v/>
      </c>
      <c r="AJ40" s="161">
        <f t="shared" si="8"/>
        <v>1.3529169986959849E-3</v>
      </c>
      <c r="AK40" s="224"/>
      <c r="AL40" s="271">
        <v>22</v>
      </c>
      <c r="AM40" s="4" t="s">
        <v>151</v>
      </c>
      <c r="AN40" s="173" t="str">
        <f t="shared" si="9"/>
        <v/>
      </c>
      <c r="AO40" s="173" t="str">
        <f t="shared" si="15"/>
        <v/>
      </c>
      <c r="AP40" s="173" t="str">
        <f t="shared" si="11"/>
        <v/>
      </c>
      <c r="AQ40" s="173">
        <f t="shared" si="11"/>
        <v>7.8721280382109012E-4</v>
      </c>
      <c r="AR40" s="173">
        <f t="shared" si="11"/>
        <v>5.6570419487489464E-4</v>
      </c>
      <c r="AS40" s="267" t="str">
        <f t="shared" si="11"/>
        <v/>
      </c>
      <c r="AT40" s="161">
        <f t="shared" si="12"/>
        <v>1.3529169986959849E-3</v>
      </c>
    </row>
    <row r="41" spans="2:46" x14ac:dyDescent="0.35">
      <c r="B41" s="4" t="s">
        <v>141</v>
      </c>
      <c r="C41" s="4" t="s">
        <v>31570</v>
      </c>
      <c r="D41" s="4" t="s">
        <v>31570</v>
      </c>
      <c r="E41" s="150">
        <v>5.5547299999999993</v>
      </c>
      <c r="F41" s="150">
        <v>1</v>
      </c>
      <c r="H41" s="151" t="s">
        <v>159</v>
      </c>
      <c r="I41" s="151" t="s">
        <v>159</v>
      </c>
      <c r="J41" s="151" t="s">
        <v>31752</v>
      </c>
      <c r="K41" s="152">
        <v>165277.48894000001</v>
      </c>
      <c r="L41" s="152">
        <v>4</v>
      </c>
      <c r="M41" s="278">
        <v>6.7796610169491523E-3</v>
      </c>
      <c r="N41" s="153">
        <f t="shared" si="0"/>
        <v>1.2639802944763544E-3</v>
      </c>
      <c r="O41" s="148" t="s">
        <v>32188</v>
      </c>
      <c r="P41" s="148" t="s">
        <v>32185</v>
      </c>
      <c r="Q41" s="148" t="s">
        <v>925</v>
      </c>
      <c r="R41" s="4" t="s">
        <v>32075</v>
      </c>
      <c r="T41" s="271">
        <v>23</v>
      </c>
      <c r="U41" s="4" t="s">
        <v>155</v>
      </c>
      <c r="V41" s="266">
        <f t="shared" si="13"/>
        <v>8.8740376051891601E-4</v>
      </c>
      <c r="W41" s="173" t="str">
        <f t="shared" si="4"/>
        <v/>
      </c>
      <c r="X41" s="173">
        <f t="shared" si="4"/>
        <v>5.7742430244401504E-5</v>
      </c>
      <c r="Y41" s="173" t="str">
        <f t="shared" si="4"/>
        <v/>
      </c>
      <c r="Z41" s="267" t="str">
        <f t="shared" si="4"/>
        <v/>
      </c>
      <c r="AA41" s="161">
        <f t="shared" si="5"/>
        <v>9.4514619076331748E-4</v>
      </c>
      <c r="AB41" s="224"/>
      <c r="AC41" s="271">
        <v>23</v>
      </c>
      <c r="AD41" s="4" t="s">
        <v>155</v>
      </c>
      <c r="AE41" s="266" t="str">
        <f t="shared" si="14"/>
        <v/>
      </c>
      <c r="AF41" s="173">
        <f t="shared" si="7"/>
        <v>5.7742430244401504E-5</v>
      </c>
      <c r="AG41" s="173">
        <f t="shared" si="7"/>
        <v>8.8740376051891601E-4</v>
      </c>
      <c r="AH41" s="173" t="str">
        <f t="shared" si="7"/>
        <v/>
      </c>
      <c r="AI41" s="267" t="str">
        <f t="shared" si="7"/>
        <v/>
      </c>
      <c r="AJ41" s="161">
        <f t="shared" si="8"/>
        <v>9.4514619076331748E-4</v>
      </c>
      <c r="AK41" s="224"/>
      <c r="AL41" s="271">
        <v>23</v>
      </c>
      <c r="AM41" s="4" t="s">
        <v>155</v>
      </c>
      <c r="AN41" s="173" t="str">
        <f t="shared" si="9"/>
        <v/>
      </c>
      <c r="AO41" s="173" t="str">
        <f t="shared" si="15"/>
        <v/>
      </c>
      <c r="AP41" s="173">
        <f t="shared" si="11"/>
        <v>9.4514619076331748E-4</v>
      </c>
      <c r="AQ41" s="173" t="str">
        <f t="shared" si="11"/>
        <v/>
      </c>
      <c r="AR41" s="173" t="str">
        <f t="shared" si="11"/>
        <v/>
      </c>
      <c r="AS41" s="267" t="str">
        <f t="shared" si="11"/>
        <v/>
      </c>
      <c r="AT41" s="161">
        <f t="shared" si="12"/>
        <v>9.4514619076331748E-4</v>
      </c>
    </row>
    <row r="42" spans="2:46" x14ac:dyDescent="0.35">
      <c r="B42" s="4" t="s">
        <v>142</v>
      </c>
      <c r="C42" s="4" t="s">
        <v>142</v>
      </c>
      <c r="D42" s="4" t="s">
        <v>142</v>
      </c>
      <c r="E42" s="150">
        <v>51383.538180000003</v>
      </c>
      <c r="F42" s="150">
        <v>1</v>
      </c>
      <c r="H42" s="151" t="s">
        <v>146</v>
      </c>
      <c r="I42" s="151" t="s">
        <v>31679</v>
      </c>
      <c r="J42" s="151" t="s">
        <v>31679</v>
      </c>
      <c r="K42" s="152">
        <v>164560.29287</v>
      </c>
      <c r="L42" s="152">
        <v>2</v>
      </c>
      <c r="M42" s="278">
        <v>3.3898305084745762E-3</v>
      </c>
      <c r="N42" s="153">
        <f t="shared" si="0"/>
        <v>1.2584954477160978E-3</v>
      </c>
      <c r="O42" s="148" t="s">
        <v>32184</v>
      </c>
      <c r="P42" s="148" t="s">
        <v>32187</v>
      </c>
      <c r="Q42" s="148" t="s">
        <v>925</v>
      </c>
      <c r="R42" s="4" t="s">
        <v>32001</v>
      </c>
      <c r="T42" s="271">
        <v>24</v>
      </c>
      <c r="U42" s="4" t="s">
        <v>149</v>
      </c>
      <c r="V42" s="266" t="str">
        <f t="shared" si="13"/>
        <v/>
      </c>
      <c r="W42" s="173" t="str">
        <f t="shared" si="4"/>
        <v/>
      </c>
      <c r="X42" s="173" t="str">
        <f t="shared" si="4"/>
        <v/>
      </c>
      <c r="Y42" s="173">
        <f t="shared" si="4"/>
        <v>8.7829194780476784E-4</v>
      </c>
      <c r="Z42" s="267" t="str">
        <f t="shared" si="4"/>
        <v/>
      </c>
      <c r="AA42" s="161">
        <f t="shared" si="5"/>
        <v>8.7829194780476784E-4</v>
      </c>
      <c r="AB42" s="224"/>
      <c r="AC42" s="271">
        <v>24</v>
      </c>
      <c r="AD42" s="4" t="s">
        <v>149</v>
      </c>
      <c r="AE42" s="266" t="str">
        <f t="shared" si="14"/>
        <v/>
      </c>
      <c r="AF42" s="173" t="str">
        <f t="shared" si="7"/>
        <v/>
      </c>
      <c r="AG42" s="173">
        <f t="shared" si="7"/>
        <v>8.7829194780476784E-4</v>
      </c>
      <c r="AH42" s="173" t="str">
        <f t="shared" si="7"/>
        <v/>
      </c>
      <c r="AI42" s="267" t="str">
        <f t="shared" si="7"/>
        <v/>
      </c>
      <c r="AJ42" s="161">
        <f t="shared" si="8"/>
        <v>8.7829194780476784E-4</v>
      </c>
      <c r="AK42" s="224"/>
      <c r="AL42" s="271">
        <v>24</v>
      </c>
      <c r="AM42" s="4" t="s">
        <v>149</v>
      </c>
      <c r="AN42" s="173" t="str">
        <f t="shared" si="9"/>
        <v/>
      </c>
      <c r="AO42" s="173" t="str">
        <f t="shared" si="15"/>
        <v/>
      </c>
      <c r="AP42" s="173" t="str">
        <f t="shared" si="11"/>
        <v/>
      </c>
      <c r="AQ42" s="173" t="str">
        <f t="shared" si="11"/>
        <v/>
      </c>
      <c r="AR42" s="173">
        <f t="shared" si="11"/>
        <v>8.7829194780476784E-4</v>
      </c>
      <c r="AS42" s="267" t="str">
        <f t="shared" si="11"/>
        <v/>
      </c>
      <c r="AT42" s="161">
        <f t="shared" si="12"/>
        <v>8.7829194780476784E-4</v>
      </c>
    </row>
    <row r="43" spans="2:46" x14ac:dyDescent="0.35">
      <c r="B43" s="4" t="s">
        <v>170</v>
      </c>
      <c r="C43" s="4" t="s">
        <v>170</v>
      </c>
      <c r="D43" s="4" t="s">
        <v>170</v>
      </c>
      <c r="E43" s="150">
        <v>318521.33028999995</v>
      </c>
      <c r="F43" s="150">
        <v>1</v>
      </c>
      <c r="H43" s="151" t="s">
        <v>144</v>
      </c>
      <c r="I43" s="151" t="s">
        <v>31655</v>
      </c>
      <c r="J43" s="151" t="s">
        <v>31655</v>
      </c>
      <c r="K43" s="152">
        <v>162889.04274</v>
      </c>
      <c r="L43" s="152">
        <v>4</v>
      </c>
      <c r="M43" s="278">
        <v>6.7796610169491523E-3</v>
      </c>
      <c r="N43" s="153">
        <f t="shared" si="0"/>
        <v>1.2457143530551793E-3</v>
      </c>
      <c r="O43" s="148" t="s">
        <v>32187</v>
      </c>
      <c r="P43" s="148" t="s">
        <v>32188</v>
      </c>
      <c r="Q43" s="148" t="s">
        <v>925</v>
      </c>
      <c r="R43" s="4" t="s">
        <v>31981</v>
      </c>
      <c r="T43" s="271">
        <v>25</v>
      </c>
      <c r="U43" s="4" t="s">
        <v>142</v>
      </c>
      <c r="V43" s="268" t="str">
        <f t="shared" si="13"/>
        <v/>
      </c>
      <c r="W43" s="269" t="str">
        <f t="shared" si="4"/>
        <v/>
      </c>
      <c r="X43" s="269">
        <f t="shared" si="4"/>
        <v>4.7992237482176773E-4</v>
      </c>
      <c r="Y43" s="269" t="str">
        <f t="shared" si="4"/>
        <v/>
      </c>
      <c r="Z43" s="270">
        <f t="shared" si="4"/>
        <v>1.9261869553325838E-4</v>
      </c>
      <c r="AA43" s="161">
        <f t="shared" si="5"/>
        <v>6.7254107035502608E-4</v>
      </c>
      <c r="AC43" s="271">
        <v>25</v>
      </c>
      <c r="AD43" s="4" t="s">
        <v>142</v>
      </c>
      <c r="AE43" s="268" t="str">
        <f t="shared" si="14"/>
        <v/>
      </c>
      <c r="AF43" s="269">
        <f t="shared" si="7"/>
        <v>6.7254107035502608E-4</v>
      </c>
      <c r="AG43" s="269" t="str">
        <f t="shared" si="7"/>
        <v/>
      </c>
      <c r="AH43" s="269" t="str">
        <f t="shared" si="7"/>
        <v/>
      </c>
      <c r="AI43" s="270" t="str">
        <f t="shared" si="7"/>
        <v/>
      </c>
      <c r="AJ43" s="161">
        <f t="shared" si="8"/>
        <v>6.7254107035502608E-4</v>
      </c>
      <c r="AL43" s="271">
        <v>25</v>
      </c>
      <c r="AM43" s="4" t="s">
        <v>142</v>
      </c>
      <c r="AN43" s="269" t="str">
        <f t="shared" si="9"/>
        <v/>
      </c>
      <c r="AO43" s="269" t="str">
        <f t="shared" si="15"/>
        <v/>
      </c>
      <c r="AP43" s="269">
        <f t="shared" si="11"/>
        <v>1.9261869553325838E-4</v>
      </c>
      <c r="AQ43" s="269">
        <f t="shared" si="11"/>
        <v>4.7992237482176773E-4</v>
      </c>
      <c r="AR43" s="269" t="str">
        <f t="shared" si="11"/>
        <v/>
      </c>
      <c r="AS43" s="270" t="str">
        <f t="shared" si="11"/>
        <v/>
      </c>
      <c r="AT43" s="161">
        <f t="shared" si="12"/>
        <v>6.7254107035502608E-4</v>
      </c>
    </row>
    <row r="44" spans="2:46" x14ac:dyDescent="0.35">
      <c r="B44" s="4" t="s">
        <v>170</v>
      </c>
      <c r="C44" s="4" t="s">
        <v>31648</v>
      </c>
      <c r="D44" s="4" t="s">
        <v>31651</v>
      </c>
      <c r="E44" s="150">
        <v>78334.331510000004</v>
      </c>
      <c r="F44" s="150">
        <v>1</v>
      </c>
      <c r="H44" s="151" t="s">
        <v>159</v>
      </c>
      <c r="I44" s="151" t="s">
        <v>31710</v>
      </c>
      <c r="J44" s="151" t="s">
        <v>31710</v>
      </c>
      <c r="K44" s="152">
        <v>158732.62708000001</v>
      </c>
      <c r="L44" s="152">
        <v>4</v>
      </c>
      <c r="M44" s="278">
        <v>6.7796610169491523E-3</v>
      </c>
      <c r="N44" s="153">
        <f t="shared" si="0"/>
        <v>1.2139276437846862E-3</v>
      </c>
      <c r="O44" s="148" t="s">
        <v>32184</v>
      </c>
      <c r="P44" s="148" t="s">
        <v>32184</v>
      </c>
      <c r="Q44" s="148" t="s">
        <v>925</v>
      </c>
      <c r="R44" s="4" t="s">
        <v>32043</v>
      </c>
      <c r="AA44" s="9"/>
      <c r="AJ44" s="9"/>
      <c r="AT44" s="9"/>
    </row>
    <row r="45" spans="2:46" x14ac:dyDescent="0.35">
      <c r="B45" s="4" t="s">
        <v>144</v>
      </c>
      <c r="C45" s="4" t="s">
        <v>31654</v>
      </c>
      <c r="D45" s="4" t="s">
        <v>31657</v>
      </c>
      <c r="E45" s="150">
        <v>440928.12945000001</v>
      </c>
      <c r="F45" s="150">
        <v>1</v>
      </c>
      <c r="H45" s="151" t="s">
        <v>150</v>
      </c>
      <c r="I45" s="151" t="s">
        <v>31788</v>
      </c>
      <c r="J45" s="151" t="s">
        <v>150</v>
      </c>
      <c r="K45" s="152">
        <v>158128.11457000001</v>
      </c>
      <c r="L45" s="152">
        <v>2</v>
      </c>
      <c r="M45" s="278">
        <v>3.3898305084745762E-3</v>
      </c>
      <c r="N45" s="153">
        <f t="shared" si="0"/>
        <v>1.2093045586609654E-3</v>
      </c>
      <c r="O45" s="148" t="s">
        <v>32184</v>
      </c>
      <c r="P45" s="148" t="s">
        <v>32184</v>
      </c>
      <c r="Q45" s="148" t="s">
        <v>925</v>
      </c>
      <c r="R45" s="4" t="s">
        <v>32113</v>
      </c>
      <c r="U45" s="276" t="s">
        <v>32369</v>
      </c>
      <c r="V45" s="163">
        <f>+SUM(V19:V43)</f>
        <v>6.8389790394069991E-2</v>
      </c>
      <c r="W45" s="163">
        <f>+SUM(W19:W43)</f>
        <v>0.85527051411076571</v>
      </c>
      <c r="X45" s="163">
        <f>+SUM(X19:X43)</f>
        <v>4.447865433695998E-2</v>
      </c>
      <c r="Y45" s="163">
        <f>+SUM(Y19:Y43)</f>
        <v>2.5362441746681192E-2</v>
      </c>
      <c r="Z45" s="163">
        <f>+SUM(Z19:Z43)</f>
        <v>6.498599411523657E-3</v>
      </c>
      <c r="AA45" s="274">
        <f>+SUM(V45:Z45)</f>
        <v>1.0000000000000007</v>
      </c>
      <c r="AD45" s="276" t="s">
        <v>32369</v>
      </c>
      <c r="AE45" s="163">
        <f>+SUM(AE19:AE43)</f>
        <v>1.4827565130307901E-2</v>
      </c>
      <c r="AF45" s="163">
        <f>+SUM(AF19:AF43)</f>
        <v>6.2138818800492532E-2</v>
      </c>
      <c r="AG45" s="163">
        <f>+SUM(AG19:AG43)</f>
        <v>3.2430138503675356E-2</v>
      </c>
      <c r="AH45" s="163">
        <f>+SUM(AH19:AH43)</f>
        <v>0.58580528571722934</v>
      </c>
      <c r="AI45" s="163">
        <f>+SUM(AI19:AI43)</f>
        <v>0.30479819184829493</v>
      </c>
      <c r="AJ45" s="274">
        <f>+SUM(AE45:AI45)</f>
        <v>1</v>
      </c>
      <c r="AM45" s="276" t="s">
        <v>32369</v>
      </c>
      <c r="AN45" s="262">
        <f t="shared" ref="AN45:AS45" si="16">+SUM(AN19:AN43)</f>
        <v>0.93051814894308482</v>
      </c>
      <c r="AO45" s="163">
        <f t="shared" si="16"/>
        <v>6.2540254534559155E-4</v>
      </c>
      <c r="AP45" s="163">
        <f t="shared" si="16"/>
        <v>1.5975639200640875E-2</v>
      </c>
      <c r="AQ45" s="163">
        <f t="shared" si="16"/>
        <v>3.0126023994930477E-2</v>
      </c>
      <c r="AR45" s="163">
        <f t="shared" si="16"/>
        <v>2.2524984605201432E-2</v>
      </c>
      <c r="AS45" s="163">
        <f t="shared" si="16"/>
        <v>2.298007107970437E-4</v>
      </c>
      <c r="AT45" s="274">
        <f>+SUM(AN45:AS45)</f>
        <v>1.0000000000000002</v>
      </c>
    </row>
    <row r="46" spans="2:46" x14ac:dyDescent="0.35">
      <c r="B46" s="4" t="s">
        <v>144</v>
      </c>
      <c r="C46" s="4" t="s">
        <v>144</v>
      </c>
      <c r="D46" s="4" t="s">
        <v>144</v>
      </c>
      <c r="E46" s="150">
        <v>518492.42906000005</v>
      </c>
      <c r="F46" s="150">
        <v>1</v>
      </c>
      <c r="H46" s="151" t="s">
        <v>158</v>
      </c>
      <c r="I46" s="151" t="s">
        <v>158</v>
      </c>
      <c r="J46" s="151" t="s">
        <v>31524</v>
      </c>
      <c r="K46" s="152">
        <v>156473.73764000001</v>
      </c>
      <c r="L46" s="152">
        <v>7</v>
      </c>
      <c r="M46" s="278">
        <v>1.1864406779661017E-2</v>
      </c>
      <c r="N46" s="153">
        <f t="shared" si="0"/>
        <v>1.1966525039100887E-3</v>
      </c>
      <c r="O46" s="148" t="s">
        <v>32188</v>
      </c>
      <c r="P46" s="148" t="s">
        <v>32188</v>
      </c>
      <c r="Q46" s="148" t="s">
        <v>925</v>
      </c>
      <c r="R46" s="4" t="s">
        <v>31937</v>
      </c>
      <c r="Z46" s="224"/>
      <c r="AI46" s="224"/>
      <c r="AS46" s="224"/>
    </row>
    <row r="47" spans="2:46" x14ac:dyDescent="0.35">
      <c r="B47" s="4" t="s">
        <v>159</v>
      </c>
      <c r="C47" s="4" t="s">
        <v>159</v>
      </c>
      <c r="D47" s="4" t="s">
        <v>31772</v>
      </c>
      <c r="E47" s="150">
        <v>396.79104000000001</v>
      </c>
      <c r="F47" s="150">
        <v>2</v>
      </c>
      <c r="H47" s="151" t="s">
        <v>159</v>
      </c>
      <c r="I47" s="151" t="s">
        <v>159</v>
      </c>
      <c r="J47" s="151" t="s">
        <v>31753</v>
      </c>
      <c r="K47" s="152">
        <v>155272.11410000001</v>
      </c>
      <c r="L47" s="152">
        <v>13</v>
      </c>
      <c r="M47" s="278">
        <v>2.2033898305084745E-2</v>
      </c>
      <c r="N47" s="153">
        <f t="shared" si="0"/>
        <v>1.1874629374078393E-3</v>
      </c>
      <c r="O47" s="148" t="s">
        <v>32184</v>
      </c>
      <c r="P47" s="148" t="s">
        <v>32185</v>
      </c>
      <c r="Q47" s="148" t="s">
        <v>925</v>
      </c>
      <c r="R47" s="4" t="s">
        <v>32076</v>
      </c>
    </row>
    <row r="48" spans="2:46" x14ac:dyDescent="0.35">
      <c r="B48" s="4" t="s">
        <v>158</v>
      </c>
      <c r="C48" s="4" t="s">
        <v>158</v>
      </c>
      <c r="D48" s="4" t="s">
        <v>31527</v>
      </c>
      <c r="E48" s="150">
        <v>77.424009999999996</v>
      </c>
      <c r="F48" s="150">
        <v>2</v>
      </c>
      <c r="H48" s="4" t="s">
        <v>172</v>
      </c>
      <c r="I48" s="4" t="s">
        <v>31662</v>
      </c>
      <c r="J48" s="4" t="s">
        <v>31662</v>
      </c>
      <c r="K48" s="316">
        <v>104394.71343</v>
      </c>
      <c r="L48" s="150">
        <v>2</v>
      </c>
      <c r="M48" s="161">
        <v>3.3898305084745762E-3</v>
      </c>
      <c r="N48" s="156">
        <f t="shared" si="0"/>
        <v>7.9837164437395532E-4</v>
      </c>
      <c r="O48" s="148" t="s">
        <v>32185</v>
      </c>
      <c r="P48" s="148" t="s">
        <v>32187</v>
      </c>
      <c r="Q48" s="148" t="s">
        <v>32188</v>
      </c>
      <c r="R48" s="4" t="s">
        <v>31983</v>
      </c>
      <c r="V48" s="400" t="s">
        <v>32180</v>
      </c>
      <c r="W48" s="401"/>
      <c r="X48" s="401"/>
      <c r="Y48" s="401"/>
      <c r="Z48" s="402"/>
      <c r="AE48" s="400" t="s">
        <v>32181</v>
      </c>
      <c r="AF48" s="401"/>
      <c r="AG48" s="401"/>
      <c r="AH48" s="401"/>
      <c r="AI48" s="402"/>
      <c r="AN48" s="400" t="s">
        <v>32876</v>
      </c>
      <c r="AO48" s="401"/>
      <c r="AP48" s="401"/>
      <c r="AQ48" s="401"/>
      <c r="AR48" s="401"/>
      <c r="AS48" s="402"/>
    </row>
    <row r="49" spans="2:46" x14ac:dyDescent="0.35">
      <c r="B49" s="4" t="s">
        <v>144</v>
      </c>
      <c r="C49" s="4" t="s">
        <v>31655</v>
      </c>
      <c r="D49" s="4" t="s">
        <v>31655</v>
      </c>
      <c r="E49" s="150">
        <v>83229.973379999996</v>
      </c>
      <c r="F49" s="150">
        <v>2</v>
      </c>
      <c r="H49" s="151" t="s">
        <v>159</v>
      </c>
      <c r="I49" s="151" t="s">
        <v>159</v>
      </c>
      <c r="J49" s="151" t="s">
        <v>31754</v>
      </c>
      <c r="K49" s="152">
        <v>153498.55421</v>
      </c>
      <c r="L49" s="152">
        <v>2</v>
      </c>
      <c r="M49" s="278">
        <v>3.3898305084745762E-3</v>
      </c>
      <c r="N49" s="153">
        <f t="shared" si="0"/>
        <v>1.1738994160450029E-3</v>
      </c>
      <c r="O49" s="148" t="s">
        <v>32188</v>
      </c>
      <c r="P49" s="148" t="s">
        <v>32185</v>
      </c>
      <c r="Q49" s="148" t="s">
        <v>925</v>
      </c>
      <c r="R49" s="4" t="s">
        <v>32077</v>
      </c>
      <c r="V49" s="148" t="s">
        <v>32187</v>
      </c>
      <c r="W49" s="148" t="s">
        <v>32184</v>
      </c>
      <c r="X49" s="148" t="s">
        <v>32188</v>
      </c>
      <c r="Y49" s="148" t="s">
        <v>32185</v>
      </c>
      <c r="Z49" s="148" t="s">
        <v>32189</v>
      </c>
      <c r="AA49" s="275" t="s">
        <v>32929</v>
      </c>
      <c r="AB49" s="224"/>
      <c r="AE49" s="148" t="s">
        <v>32187</v>
      </c>
      <c r="AF49" s="148" t="s">
        <v>32184</v>
      </c>
      <c r="AG49" s="148" t="s">
        <v>32188</v>
      </c>
      <c r="AH49" s="148" t="s">
        <v>32185</v>
      </c>
      <c r="AI49" s="148" t="s">
        <v>32189</v>
      </c>
      <c r="AJ49" s="275" t="s">
        <v>32929</v>
      </c>
      <c r="AK49" s="224"/>
      <c r="AN49" s="148" t="s">
        <v>32925</v>
      </c>
      <c r="AO49" s="148" t="s">
        <v>32187</v>
      </c>
      <c r="AP49" s="148" t="s">
        <v>32184</v>
      </c>
      <c r="AQ49" s="148" t="s">
        <v>32188</v>
      </c>
      <c r="AR49" s="148" t="s">
        <v>32185</v>
      </c>
      <c r="AS49" s="148" t="s">
        <v>32189</v>
      </c>
      <c r="AT49" s="275" t="s">
        <v>32929</v>
      </c>
    </row>
    <row r="50" spans="2:46" x14ac:dyDescent="0.35">
      <c r="B50" s="4" t="s">
        <v>172</v>
      </c>
      <c r="C50" s="4" t="s">
        <v>31662</v>
      </c>
      <c r="D50" s="4" t="s">
        <v>31662</v>
      </c>
      <c r="E50" s="150">
        <v>108626.70337999999</v>
      </c>
      <c r="F50" s="150">
        <v>1</v>
      </c>
      <c r="H50" s="4" t="s">
        <v>174</v>
      </c>
      <c r="I50" s="4" t="s">
        <v>31547</v>
      </c>
      <c r="J50" s="4" t="s">
        <v>31547</v>
      </c>
      <c r="K50" s="316">
        <v>107866.59086</v>
      </c>
      <c r="L50" s="150">
        <v>2</v>
      </c>
      <c r="M50" s="161">
        <v>3.3898305084745762E-3</v>
      </c>
      <c r="N50" s="156">
        <f t="shared" si="0"/>
        <v>8.2492326180535461E-4</v>
      </c>
      <c r="O50" s="148" t="s">
        <v>32188</v>
      </c>
      <c r="P50" s="148" t="s">
        <v>32188</v>
      </c>
      <c r="Q50" s="148" t="s">
        <v>32188</v>
      </c>
      <c r="R50" s="4" t="s">
        <v>31884</v>
      </c>
      <c r="U50" s="4" t="s">
        <v>159</v>
      </c>
      <c r="V50" s="263">
        <f t="shared" ref="V50:Z59" si="17">+IF(SUMIFS($M$4:$M$248,$H$4:$H$248,$U50,$O$4:$O$248,V$49)=0,"",SUMIFS($M$4:$M$248,$H$4:$H$248,$U50,$O$4:$O$248,V$49))</f>
        <v>1.6949152542372881E-2</v>
      </c>
      <c r="W50" s="264">
        <f t="shared" si="17"/>
        <v>0.13728813559322037</v>
      </c>
      <c r="X50" s="264">
        <f t="shared" si="17"/>
        <v>0.12711864406779663</v>
      </c>
      <c r="Y50" s="264">
        <f t="shared" si="17"/>
        <v>2.8813559322033902E-2</v>
      </c>
      <c r="Z50" s="265">
        <f t="shared" si="17"/>
        <v>5.084745762711864E-3</v>
      </c>
      <c r="AA50" s="161">
        <f>+SUM(V50:Z50)</f>
        <v>0.31525423728813562</v>
      </c>
      <c r="AB50" s="224"/>
      <c r="AC50" s="271">
        <v>1</v>
      </c>
      <c r="AD50" s="4" t="s">
        <v>159</v>
      </c>
      <c r="AE50" s="263">
        <f t="shared" ref="AE50:AI59" si="18">+IF(SUMIFS($M$4:$M$248,$H$4:$H$248,$AD50,$P$4:$P$248,AE$49)=0,"",SUMIFS($M$4:$M$248,$H$4:$H$248,$AD50,$P$4:$P$248,AE$49))</f>
        <v>2.8813559322033895E-2</v>
      </c>
      <c r="AF50" s="264">
        <f t="shared" si="18"/>
        <v>6.2711864406779658E-2</v>
      </c>
      <c r="AG50" s="264">
        <f t="shared" si="18"/>
        <v>5.0847457627118647E-2</v>
      </c>
      <c r="AH50" s="264">
        <f t="shared" si="18"/>
        <v>7.6271186440677971E-2</v>
      </c>
      <c r="AI50" s="265">
        <f t="shared" si="18"/>
        <v>9.6610169491525427E-2</v>
      </c>
      <c r="AJ50" s="161">
        <f>+SUM(AE50:AI50)</f>
        <v>0.31525423728813562</v>
      </c>
      <c r="AK50" s="224"/>
      <c r="AL50" s="271">
        <v>1</v>
      </c>
      <c r="AM50" s="4" t="s">
        <v>159</v>
      </c>
      <c r="AN50" s="264">
        <f t="shared" ref="AN50:AN74" si="19">+IF(SUMIFS($M$4:$M$248,$H$4:$H$248,$AM50,$Q$4:$Q$248,$AN$16)=0,"",SUMIFS($M$4:$M$248,$H$4:$H$248,$AM50,$Q$4:$Q$248,$AN$16))</f>
        <v>0.31355932203389819</v>
      </c>
      <c r="AO50" s="264" t="str">
        <f t="shared" ref="AO50:AS59" si="20">+IF(SUMIFS($M$4:$M$248,$H$4:$H$248,$AM50,$Q$4:$Q$248,AO$18)=0,"",SUMIFS($M$4:$M$248,$H$4:$H$248,$AM50,$Q$4:$Q$248,AO$18))</f>
        <v/>
      </c>
      <c r="AP50" s="264">
        <f t="shared" si="20"/>
        <v>1.6949152542372881E-3</v>
      </c>
      <c r="AQ50" s="264" t="str">
        <f t="shared" si="20"/>
        <v/>
      </c>
      <c r="AR50" s="264" t="str">
        <f t="shared" si="20"/>
        <v/>
      </c>
      <c r="AS50" s="265" t="str">
        <f t="shared" si="20"/>
        <v/>
      </c>
      <c r="AT50" s="161">
        <f>+SUM(AN50:AS50)</f>
        <v>0.31525423728813545</v>
      </c>
    </row>
    <row r="51" spans="2:46" x14ac:dyDescent="0.35">
      <c r="B51" s="4" t="s">
        <v>172</v>
      </c>
      <c r="C51" s="4" t="s">
        <v>31662</v>
      </c>
      <c r="D51" s="4" t="s">
        <v>31670</v>
      </c>
      <c r="E51" s="150">
        <v>55310.327640000003</v>
      </c>
      <c r="F51" s="150">
        <v>1</v>
      </c>
      <c r="H51" s="4" t="s">
        <v>146</v>
      </c>
      <c r="I51" s="4" t="s">
        <v>31692</v>
      </c>
      <c r="J51" s="4" t="s">
        <v>31682</v>
      </c>
      <c r="K51" s="316">
        <v>43869.250820000001</v>
      </c>
      <c r="L51" s="150">
        <v>5</v>
      </c>
      <c r="M51" s="161">
        <v>8.4745762711864406E-3</v>
      </c>
      <c r="N51" s="156">
        <f t="shared" si="0"/>
        <v>3.3549558942083381E-4</v>
      </c>
      <c r="O51" s="148" t="s">
        <v>32184</v>
      </c>
      <c r="P51" s="148" t="s">
        <v>32184</v>
      </c>
      <c r="Q51" s="148" t="s">
        <v>32188</v>
      </c>
      <c r="R51" s="4" t="s">
        <v>32005</v>
      </c>
      <c r="U51" s="4" t="s">
        <v>138</v>
      </c>
      <c r="V51" s="266">
        <f t="shared" si="17"/>
        <v>1.6949152542372881E-2</v>
      </c>
      <c r="W51" s="173">
        <f t="shared" si="17"/>
        <v>3.389830508474577E-2</v>
      </c>
      <c r="X51" s="173">
        <f t="shared" si="17"/>
        <v>3.3898305084745763E-2</v>
      </c>
      <c r="Y51" s="173">
        <f t="shared" si="17"/>
        <v>1.6949152542372881E-3</v>
      </c>
      <c r="Z51" s="267" t="str">
        <f t="shared" si="17"/>
        <v/>
      </c>
      <c r="AA51" s="161">
        <f t="shared" ref="AA51:AA74" si="21">+SUM(V51:Z51)</f>
        <v>8.6440677966101692E-2</v>
      </c>
      <c r="AB51" s="224"/>
      <c r="AC51" s="271">
        <v>2</v>
      </c>
      <c r="AD51" s="4" t="s">
        <v>138</v>
      </c>
      <c r="AE51" s="266">
        <f t="shared" si="18"/>
        <v>1.5254237288135592E-2</v>
      </c>
      <c r="AF51" s="173">
        <f t="shared" si="18"/>
        <v>5.0847457627118647E-2</v>
      </c>
      <c r="AG51" s="173">
        <f t="shared" si="18"/>
        <v>6.7796610169491523E-3</v>
      </c>
      <c r="AH51" s="173">
        <f t="shared" si="18"/>
        <v>1.3559322033898305E-2</v>
      </c>
      <c r="AI51" s="267" t="str">
        <f t="shared" si="18"/>
        <v/>
      </c>
      <c r="AJ51" s="161">
        <f t="shared" ref="AJ51:AJ74" si="22">+SUM(AE51:AI51)</f>
        <v>8.6440677966101692E-2</v>
      </c>
      <c r="AK51" s="224"/>
      <c r="AL51" s="271">
        <v>2</v>
      </c>
      <c r="AM51" s="4" t="s">
        <v>138</v>
      </c>
      <c r="AN51" s="173">
        <f t="shared" si="19"/>
        <v>4.2372881355932208E-2</v>
      </c>
      <c r="AO51" s="173" t="str">
        <f t="shared" si="20"/>
        <v/>
      </c>
      <c r="AP51" s="173">
        <f t="shared" si="20"/>
        <v>2.8813559322033899E-2</v>
      </c>
      <c r="AQ51" s="173" t="str">
        <f t="shared" si="20"/>
        <v/>
      </c>
      <c r="AR51" s="173">
        <f t="shared" si="20"/>
        <v>1.5254237288135592E-2</v>
      </c>
      <c r="AS51" s="267" t="str">
        <f t="shared" si="20"/>
        <v/>
      </c>
      <c r="AT51" s="161">
        <f t="shared" ref="AT51:AT74" si="23">+SUM(AN51:AS51)</f>
        <v>8.6440677966101692E-2</v>
      </c>
    </row>
    <row r="52" spans="2:46" x14ac:dyDescent="0.35">
      <c r="B52" s="4" t="s">
        <v>172</v>
      </c>
      <c r="C52" s="4" t="s">
        <v>31665</v>
      </c>
      <c r="D52" s="4" t="s">
        <v>31672</v>
      </c>
      <c r="E52" s="150">
        <v>54.999760000000002</v>
      </c>
      <c r="F52" s="150">
        <v>1</v>
      </c>
      <c r="H52" s="4" t="s">
        <v>149</v>
      </c>
      <c r="I52" s="4" t="s">
        <v>31785</v>
      </c>
      <c r="J52" s="4" t="s">
        <v>31785</v>
      </c>
      <c r="K52" s="316">
        <v>114845.05598999999</v>
      </c>
      <c r="L52" s="150">
        <v>2</v>
      </c>
      <c r="M52" s="161">
        <v>3.3898305084745762E-3</v>
      </c>
      <c r="N52" s="156">
        <f t="shared" si="0"/>
        <v>8.7829194780476784E-4</v>
      </c>
      <c r="O52" s="148" t="s">
        <v>32185</v>
      </c>
      <c r="P52" s="148" t="s">
        <v>32188</v>
      </c>
      <c r="Q52" s="148" t="s">
        <v>32185</v>
      </c>
      <c r="R52" s="4" t="s">
        <v>32108</v>
      </c>
      <c r="U52" s="4" t="s">
        <v>146</v>
      </c>
      <c r="V52" s="266">
        <f t="shared" si="17"/>
        <v>5.084745762711864E-3</v>
      </c>
      <c r="W52" s="173">
        <f t="shared" si="17"/>
        <v>2.5423728813559324E-2</v>
      </c>
      <c r="X52" s="173" t="str">
        <f t="shared" si="17"/>
        <v/>
      </c>
      <c r="Y52" s="173">
        <f t="shared" si="17"/>
        <v>3.3898305084745762E-3</v>
      </c>
      <c r="Z52" s="267" t="str">
        <f t="shared" si="17"/>
        <v/>
      </c>
      <c r="AA52" s="161">
        <f t="shared" si="21"/>
        <v>3.3898305084745763E-2</v>
      </c>
      <c r="AB52" s="224"/>
      <c r="AC52" s="271">
        <v>3</v>
      </c>
      <c r="AD52" s="4" t="s">
        <v>146</v>
      </c>
      <c r="AE52" s="266">
        <f t="shared" si="18"/>
        <v>1.1864406779661016E-2</v>
      </c>
      <c r="AF52" s="173">
        <f t="shared" si="18"/>
        <v>1.0169491525423728E-2</v>
      </c>
      <c r="AG52" s="173" t="str">
        <f t="shared" si="18"/>
        <v/>
      </c>
      <c r="AH52" s="173">
        <f t="shared" si="18"/>
        <v>5.084745762711864E-3</v>
      </c>
      <c r="AI52" s="267">
        <f t="shared" si="18"/>
        <v>6.7796610169491523E-3</v>
      </c>
      <c r="AJ52" s="161">
        <f t="shared" si="22"/>
        <v>3.3898305084745763E-2</v>
      </c>
      <c r="AK52" s="224"/>
      <c r="AL52" s="271">
        <v>3</v>
      </c>
      <c r="AM52" s="4" t="s">
        <v>146</v>
      </c>
      <c r="AN52" s="173">
        <f t="shared" si="19"/>
        <v>2.033898305084746E-2</v>
      </c>
      <c r="AO52" s="173" t="str">
        <f t="shared" si="20"/>
        <v/>
      </c>
      <c r="AP52" s="173">
        <f t="shared" si="20"/>
        <v>1.6949152542372881E-3</v>
      </c>
      <c r="AQ52" s="173">
        <f t="shared" si="20"/>
        <v>1.1864406779661016E-2</v>
      </c>
      <c r="AR52" s="173" t="str">
        <f t="shared" si="20"/>
        <v/>
      </c>
      <c r="AS52" s="267" t="str">
        <f t="shared" si="20"/>
        <v/>
      </c>
      <c r="AT52" s="161">
        <f t="shared" si="23"/>
        <v>3.3898305084745763E-2</v>
      </c>
    </row>
    <row r="53" spans="2:46" x14ac:dyDescent="0.35">
      <c r="B53" s="4" t="s">
        <v>172</v>
      </c>
      <c r="C53" s="4" t="s">
        <v>31665</v>
      </c>
      <c r="D53" s="4" t="s">
        <v>31665</v>
      </c>
      <c r="E53" s="150">
        <v>565139.13968000002</v>
      </c>
      <c r="F53" s="150">
        <v>5</v>
      </c>
      <c r="H53" s="4" t="s">
        <v>174</v>
      </c>
      <c r="I53" s="4" t="s">
        <v>31546</v>
      </c>
      <c r="J53" s="4" t="s">
        <v>31546</v>
      </c>
      <c r="K53" s="316">
        <v>109728.80471</v>
      </c>
      <c r="L53" s="150">
        <v>3</v>
      </c>
      <c r="M53" s="161">
        <v>5.084745762711864E-3</v>
      </c>
      <c r="N53" s="156">
        <f t="shared" si="0"/>
        <v>8.3916477542948418E-4</v>
      </c>
      <c r="O53" s="148" t="s">
        <v>32185</v>
      </c>
      <c r="P53" s="148" t="s">
        <v>32184</v>
      </c>
      <c r="Q53" s="148" t="s">
        <v>32188</v>
      </c>
      <c r="R53" s="4" t="s">
        <v>31880</v>
      </c>
      <c r="U53" s="4" t="s">
        <v>158</v>
      </c>
      <c r="V53" s="266">
        <f t="shared" si="17"/>
        <v>1.6949152542372881E-2</v>
      </c>
      <c r="W53" s="173">
        <f t="shared" si="17"/>
        <v>6.7796610169491523E-3</v>
      </c>
      <c r="X53" s="173">
        <f t="shared" si="17"/>
        <v>1.1864406779661017E-2</v>
      </c>
      <c r="Y53" s="173" t="str">
        <f t="shared" si="17"/>
        <v/>
      </c>
      <c r="Z53" s="267" t="str">
        <f t="shared" si="17"/>
        <v/>
      </c>
      <c r="AA53" s="161">
        <f t="shared" si="21"/>
        <v>3.5593220338983052E-2</v>
      </c>
      <c r="AB53" s="224"/>
      <c r="AC53" s="271">
        <v>4</v>
      </c>
      <c r="AD53" s="4" t="s">
        <v>158</v>
      </c>
      <c r="AE53" s="266" t="str">
        <f t="shared" si="18"/>
        <v/>
      </c>
      <c r="AF53" s="173" t="str">
        <f t="shared" si="18"/>
        <v/>
      </c>
      <c r="AG53" s="173">
        <f t="shared" si="18"/>
        <v>1.1864406779661017E-2</v>
      </c>
      <c r="AH53" s="173" t="str">
        <f t="shared" si="18"/>
        <v/>
      </c>
      <c r="AI53" s="267">
        <f t="shared" si="18"/>
        <v>2.3728813559322035E-2</v>
      </c>
      <c r="AJ53" s="161">
        <f t="shared" si="22"/>
        <v>3.5593220338983052E-2</v>
      </c>
      <c r="AK53" s="224"/>
      <c r="AL53" s="271">
        <v>4</v>
      </c>
      <c r="AM53" s="4" t="s">
        <v>158</v>
      </c>
      <c r="AN53" s="173">
        <f t="shared" si="19"/>
        <v>3.5593220338983052E-2</v>
      </c>
      <c r="AO53" s="173" t="str">
        <f t="shared" si="20"/>
        <v/>
      </c>
      <c r="AP53" s="173" t="str">
        <f t="shared" si="20"/>
        <v/>
      </c>
      <c r="AQ53" s="173" t="str">
        <f t="shared" si="20"/>
        <v/>
      </c>
      <c r="AR53" s="173" t="str">
        <f t="shared" si="20"/>
        <v/>
      </c>
      <c r="AS53" s="267" t="str">
        <f t="shared" si="20"/>
        <v/>
      </c>
      <c r="AT53" s="161">
        <f t="shared" si="23"/>
        <v>3.5593220338983052E-2</v>
      </c>
    </row>
    <row r="54" spans="2:46" x14ac:dyDescent="0.35">
      <c r="B54" s="4" t="s">
        <v>172</v>
      </c>
      <c r="C54" s="4" t="s">
        <v>31666</v>
      </c>
      <c r="D54" s="4" t="s">
        <v>31666</v>
      </c>
      <c r="E54" s="150">
        <v>44486.454490000004</v>
      </c>
      <c r="F54" s="150">
        <v>1</v>
      </c>
      <c r="H54" s="4" t="s">
        <v>140</v>
      </c>
      <c r="I54" s="4" t="s">
        <v>31528</v>
      </c>
      <c r="J54" s="4" t="s">
        <v>31528</v>
      </c>
      <c r="K54" s="150">
        <v>58068.380279999998</v>
      </c>
      <c r="L54" s="150">
        <v>2</v>
      </c>
      <c r="M54" s="161">
        <v>3.3898305084745762E-3</v>
      </c>
      <c r="N54" s="156">
        <f t="shared" si="0"/>
        <v>4.440852101324242E-4</v>
      </c>
      <c r="O54" s="148" t="s">
        <v>32188</v>
      </c>
      <c r="P54" s="148" t="s">
        <v>32184</v>
      </c>
      <c r="Q54" s="148" t="s">
        <v>32188</v>
      </c>
      <c r="R54" s="4" t="s">
        <v>31921</v>
      </c>
      <c r="U54" s="4" t="s">
        <v>147</v>
      </c>
      <c r="V54" s="266">
        <f t="shared" si="17"/>
        <v>5.084745762711864E-3</v>
      </c>
      <c r="W54" s="173">
        <f t="shared" si="17"/>
        <v>3.898305084745763E-2</v>
      </c>
      <c r="X54" s="173" t="str">
        <f t="shared" si="17"/>
        <v/>
      </c>
      <c r="Y54" s="173" t="str">
        <f t="shared" si="17"/>
        <v/>
      </c>
      <c r="Z54" s="267" t="str">
        <f t="shared" si="17"/>
        <v/>
      </c>
      <c r="AA54" s="161">
        <f t="shared" si="21"/>
        <v>4.4067796610169491E-2</v>
      </c>
      <c r="AB54" s="224"/>
      <c r="AC54" s="271">
        <v>5</v>
      </c>
      <c r="AD54" s="4" t="s">
        <v>147</v>
      </c>
      <c r="AE54" s="266">
        <f t="shared" si="18"/>
        <v>1.6949152542372881E-3</v>
      </c>
      <c r="AF54" s="173" t="str">
        <f t="shared" si="18"/>
        <v/>
      </c>
      <c r="AG54" s="173">
        <f t="shared" si="18"/>
        <v>3.3898305084745762E-3</v>
      </c>
      <c r="AH54" s="173">
        <f t="shared" si="18"/>
        <v>6.7796610169491523E-3</v>
      </c>
      <c r="AI54" s="267">
        <f t="shared" si="18"/>
        <v>3.2203389830508473E-2</v>
      </c>
      <c r="AJ54" s="161">
        <f t="shared" si="22"/>
        <v>4.4067796610169491E-2</v>
      </c>
      <c r="AK54" s="224"/>
      <c r="AL54" s="271">
        <v>5</v>
      </c>
      <c r="AM54" s="4" t="s">
        <v>147</v>
      </c>
      <c r="AN54" s="173">
        <f t="shared" si="19"/>
        <v>3.898305084745763E-2</v>
      </c>
      <c r="AO54" s="173" t="str">
        <f t="shared" si="20"/>
        <v/>
      </c>
      <c r="AP54" s="173" t="str">
        <f t="shared" si="20"/>
        <v/>
      </c>
      <c r="AQ54" s="173">
        <f t="shared" si="20"/>
        <v>3.3898305084745762E-3</v>
      </c>
      <c r="AR54" s="173">
        <f t="shared" si="20"/>
        <v>1.6949152542372881E-3</v>
      </c>
      <c r="AS54" s="267" t="str">
        <f t="shared" si="20"/>
        <v/>
      </c>
      <c r="AT54" s="161">
        <f t="shared" si="23"/>
        <v>4.4067796610169498E-2</v>
      </c>
    </row>
    <row r="55" spans="2:46" x14ac:dyDescent="0.35">
      <c r="B55" s="4" t="s">
        <v>172</v>
      </c>
      <c r="C55" s="4" t="s">
        <v>31667</v>
      </c>
      <c r="D55" s="4" t="s">
        <v>31675</v>
      </c>
      <c r="E55" s="150">
        <v>27239.512320000002</v>
      </c>
      <c r="F55" s="150">
        <v>1</v>
      </c>
      <c r="H55" s="151" t="s">
        <v>159</v>
      </c>
      <c r="I55" s="151" t="s">
        <v>31707</v>
      </c>
      <c r="J55" s="151" t="s">
        <v>31707</v>
      </c>
      <c r="K55" s="152">
        <v>146989.27971</v>
      </c>
      <c r="L55" s="152">
        <v>3</v>
      </c>
      <c r="M55" s="278">
        <v>5.084745762711864E-3</v>
      </c>
      <c r="N55" s="153">
        <f t="shared" si="0"/>
        <v>1.1241189241455631E-3</v>
      </c>
      <c r="O55" s="148" t="s">
        <v>32184</v>
      </c>
      <c r="P55" s="148" t="s">
        <v>32188</v>
      </c>
      <c r="Q55" s="148" t="s">
        <v>925</v>
      </c>
      <c r="R55" s="4" t="s">
        <v>32028</v>
      </c>
      <c r="U55" s="4" t="s">
        <v>152</v>
      </c>
      <c r="V55" s="266">
        <f t="shared" si="17"/>
        <v>3.8983050847457623E-2</v>
      </c>
      <c r="W55" s="173">
        <f t="shared" si="17"/>
        <v>3.2203389830508473E-2</v>
      </c>
      <c r="X55" s="173">
        <f t="shared" si="17"/>
        <v>6.7796610169491523E-3</v>
      </c>
      <c r="Y55" s="173">
        <f t="shared" si="17"/>
        <v>6.7796610169491523E-3</v>
      </c>
      <c r="Z55" s="267">
        <f t="shared" si="17"/>
        <v>1.6949152542372881E-3</v>
      </c>
      <c r="AA55" s="161">
        <f t="shared" si="21"/>
        <v>8.6440677966101692E-2</v>
      </c>
      <c r="AB55" s="224"/>
      <c r="AC55" s="271">
        <v>6</v>
      </c>
      <c r="AD55" s="4" t="s">
        <v>152</v>
      </c>
      <c r="AE55" s="266">
        <f t="shared" si="18"/>
        <v>6.7796610169491523E-3</v>
      </c>
      <c r="AF55" s="173">
        <f t="shared" si="18"/>
        <v>1.5254237288135592E-2</v>
      </c>
      <c r="AG55" s="173">
        <f t="shared" si="18"/>
        <v>1.3559322033898305E-2</v>
      </c>
      <c r="AH55" s="173">
        <f t="shared" si="18"/>
        <v>4.7457627118644069E-2</v>
      </c>
      <c r="AI55" s="267">
        <f t="shared" si="18"/>
        <v>3.3898305084745762E-3</v>
      </c>
      <c r="AJ55" s="161">
        <f t="shared" si="22"/>
        <v>8.6440677966101692E-2</v>
      </c>
      <c r="AK55" s="224"/>
      <c r="AL55" s="271">
        <v>6</v>
      </c>
      <c r="AM55" s="4" t="s">
        <v>152</v>
      </c>
      <c r="AN55" s="173">
        <f t="shared" si="19"/>
        <v>4.0677966101694919E-2</v>
      </c>
      <c r="AO55" s="173" t="str">
        <f t="shared" si="20"/>
        <v/>
      </c>
      <c r="AP55" s="173">
        <f t="shared" si="20"/>
        <v>1.5254237288135592E-2</v>
      </c>
      <c r="AQ55" s="173">
        <f t="shared" si="20"/>
        <v>1.6949152542372881E-3</v>
      </c>
      <c r="AR55" s="173">
        <f t="shared" si="20"/>
        <v>2.8813559322033895E-2</v>
      </c>
      <c r="AS55" s="267" t="str">
        <f t="shared" si="20"/>
        <v/>
      </c>
      <c r="AT55" s="161">
        <f t="shared" si="23"/>
        <v>8.6440677966101692E-2</v>
      </c>
    </row>
    <row r="56" spans="2:46" x14ac:dyDescent="0.35">
      <c r="B56" s="4" t="s">
        <v>172</v>
      </c>
      <c r="C56" s="4" t="s">
        <v>31667</v>
      </c>
      <c r="D56" s="4" t="s">
        <v>31667</v>
      </c>
      <c r="E56" s="150">
        <v>67735.111150000012</v>
      </c>
      <c r="F56" s="150">
        <v>1</v>
      </c>
      <c r="H56" s="151" t="s">
        <v>146</v>
      </c>
      <c r="I56" s="151" t="s">
        <v>31684</v>
      </c>
      <c r="J56" s="151" t="s">
        <v>31685</v>
      </c>
      <c r="K56" s="152">
        <v>136225.58259999999</v>
      </c>
      <c r="L56" s="152">
        <v>3</v>
      </c>
      <c r="M56" s="278">
        <v>5.084745762711864E-3</v>
      </c>
      <c r="N56" s="153">
        <f t="shared" si="0"/>
        <v>1.0418022025520308E-3</v>
      </c>
      <c r="O56" s="148" t="s">
        <v>32184</v>
      </c>
      <c r="P56" s="148" t="s">
        <v>32187</v>
      </c>
      <c r="Q56" s="148" t="s">
        <v>925</v>
      </c>
      <c r="R56" s="4" t="s">
        <v>32008</v>
      </c>
      <c r="U56" s="4" t="s">
        <v>173</v>
      </c>
      <c r="V56" s="266" t="str">
        <f t="shared" si="17"/>
        <v/>
      </c>
      <c r="W56" s="173">
        <f t="shared" si="17"/>
        <v>1.6949152542372881E-2</v>
      </c>
      <c r="X56" s="173">
        <f t="shared" si="17"/>
        <v>2.8813559322033902E-2</v>
      </c>
      <c r="Y56" s="173" t="str">
        <f t="shared" si="17"/>
        <v/>
      </c>
      <c r="Z56" s="267" t="str">
        <f t="shared" si="17"/>
        <v/>
      </c>
      <c r="AA56" s="161">
        <f t="shared" si="21"/>
        <v>4.576271186440678E-2</v>
      </c>
      <c r="AB56" s="224"/>
      <c r="AC56" s="271">
        <v>7</v>
      </c>
      <c r="AD56" s="4" t="s">
        <v>173</v>
      </c>
      <c r="AE56" s="266">
        <f t="shared" si="18"/>
        <v>2.033898305084746E-2</v>
      </c>
      <c r="AF56" s="173">
        <f t="shared" si="18"/>
        <v>1.1864406779661016E-2</v>
      </c>
      <c r="AG56" s="173">
        <f t="shared" si="18"/>
        <v>5.084745762711864E-3</v>
      </c>
      <c r="AH56" s="173">
        <f t="shared" si="18"/>
        <v>5.084745762711864E-3</v>
      </c>
      <c r="AI56" s="267">
        <f t="shared" si="18"/>
        <v>3.3898305084745762E-3</v>
      </c>
      <c r="AJ56" s="161">
        <f t="shared" si="22"/>
        <v>4.576271186440678E-2</v>
      </c>
      <c r="AK56" s="224"/>
      <c r="AL56" s="271">
        <v>7</v>
      </c>
      <c r="AM56" s="4" t="s">
        <v>173</v>
      </c>
      <c r="AN56" s="173">
        <f t="shared" si="19"/>
        <v>1.3559322033898305E-2</v>
      </c>
      <c r="AO56" s="173" t="str">
        <f t="shared" si="20"/>
        <v/>
      </c>
      <c r="AP56" s="173">
        <f t="shared" si="20"/>
        <v>8.4745762711864406E-3</v>
      </c>
      <c r="AQ56" s="173">
        <f t="shared" si="20"/>
        <v>2.3728813559322038E-2</v>
      </c>
      <c r="AR56" s="173" t="str">
        <f t="shared" si="20"/>
        <v/>
      </c>
      <c r="AS56" s="267" t="str">
        <f t="shared" si="20"/>
        <v/>
      </c>
      <c r="AT56" s="161">
        <f t="shared" si="23"/>
        <v>4.576271186440678E-2</v>
      </c>
    </row>
    <row r="57" spans="2:46" x14ac:dyDescent="0.35">
      <c r="B57" s="4" t="s">
        <v>172</v>
      </c>
      <c r="C57" s="4" t="s">
        <v>31668</v>
      </c>
      <c r="D57" s="4" t="s">
        <v>31668</v>
      </c>
      <c r="E57" s="150">
        <v>82610.665580000001</v>
      </c>
      <c r="F57" s="150">
        <v>3</v>
      </c>
      <c r="H57" s="151" t="s">
        <v>144</v>
      </c>
      <c r="I57" s="151" t="s">
        <v>36387</v>
      </c>
      <c r="J57" s="151" t="s">
        <v>36387</v>
      </c>
      <c r="K57" s="152">
        <v>134772.63060999999</v>
      </c>
      <c r="L57" s="152">
        <v>2</v>
      </c>
      <c r="M57" s="278">
        <v>3.3898305084745762E-3</v>
      </c>
      <c r="N57" s="153">
        <f t="shared" si="0"/>
        <v>1.0306905702543807E-3</v>
      </c>
      <c r="O57" s="148" t="s">
        <v>32187</v>
      </c>
      <c r="P57" s="148" t="s">
        <v>32188</v>
      </c>
      <c r="Q57" s="148" t="s">
        <v>925</v>
      </c>
      <c r="R57" s="4" t="s">
        <v>31980</v>
      </c>
      <c r="U57" s="4" t="s">
        <v>172</v>
      </c>
      <c r="V57" s="266">
        <f t="shared" si="17"/>
        <v>1.6949152542372881E-3</v>
      </c>
      <c r="W57" s="173">
        <f t="shared" si="17"/>
        <v>1.6949152542372881E-3</v>
      </c>
      <c r="X57" s="173">
        <f t="shared" si="17"/>
        <v>3.3898305084745762E-3</v>
      </c>
      <c r="Y57" s="173">
        <f t="shared" si="17"/>
        <v>3.8983050847457623E-2</v>
      </c>
      <c r="Z57" s="267">
        <f t="shared" si="17"/>
        <v>3.3898305084745762E-3</v>
      </c>
      <c r="AA57" s="161">
        <f t="shared" si="21"/>
        <v>4.9152542372881351E-2</v>
      </c>
      <c r="AB57" s="224"/>
      <c r="AC57" s="271">
        <v>8</v>
      </c>
      <c r="AD57" s="4" t="s">
        <v>172</v>
      </c>
      <c r="AE57" s="266">
        <f t="shared" si="18"/>
        <v>1.1864406779661016E-2</v>
      </c>
      <c r="AF57" s="173">
        <f t="shared" si="18"/>
        <v>2.3728813559322035E-2</v>
      </c>
      <c r="AG57" s="173">
        <f t="shared" si="18"/>
        <v>1.1864406779661016E-2</v>
      </c>
      <c r="AH57" s="173" t="str">
        <f t="shared" si="18"/>
        <v/>
      </c>
      <c r="AI57" s="267">
        <f t="shared" si="18"/>
        <v>1.6949152542372881E-3</v>
      </c>
      <c r="AJ57" s="161">
        <f t="shared" si="22"/>
        <v>4.9152542372881358E-2</v>
      </c>
      <c r="AK57" s="224"/>
      <c r="AL57" s="271">
        <v>8</v>
      </c>
      <c r="AM57" s="4" t="s">
        <v>172</v>
      </c>
      <c r="AN57" s="173">
        <f t="shared" si="19"/>
        <v>6.7796610169491523E-3</v>
      </c>
      <c r="AO57" s="173">
        <f t="shared" si="20"/>
        <v>6.7796610169491523E-3</v>
      </c>
      <c r="AP57" s="173">
        <f t="shared" si="20"/>
        <v>6.7796610169491523E-3</v>
      </c>
      <c r="AQ57" s="173">
        <f t="shared" si="20"/>
        <v>2.2033898305084749E-2</v>
      </c>
      <c r="AR57" s="173">
        <f t="shared" si="20"/>
        <v>6.7796610169491523E-3</v>
      </c>
      <c r="AS57" s="267" t="str">
        <f t="shared" si="20"/>
        <v/>
      </c>
      <c r="AT57" s="161">
        <f t="shared" si="23"/>
        <v>4.9152542372881351E-2</v>
      </c>
    </row>
    <row r="58" spans="2:46" x14ac:dyDescent="0.35">
      <c r="B58" s="4" t="s">
        <v>172</v>
      </c>
      <c r="C58" s="4" t="s">
        <v>31669</v>
      </c>
      <c r="D58" s="4" t="s">
        <v>31677</v>
      </c>
      <c r="E58" s="150">
        <v>47736.624630000006</v>
      </c>
      <c r="F58" s="150">
        <v>1</v>
      </c>
      <c r="H58" s="4" t="s">
        <v>172</v>
      </c>
      <c r="I58" s="4" t="s">
        <v>31668</v>
      </c>
      <c r="J58" s="4" t="s">
        <v>31668</v>
      </c>
      <c r="K58" s="316">
        <v>81777.352639999997</v>
      </c>
      <c r="L58" s="150">
        <v>4</v>
      </c>
      <c r="M58" s="161">
        <v>6.7796610169491523E-3</v>
      </c>
      <c r="N58" s="156">
        <f t="shared" si="0"/>
        <v>6.2540254534559155E-4</v>
      </c>
      <c r="O58" s="148" t="s">
        <v>32185</v>
      </c>
      <c r="P58" s="148" t="s">
        <v>32187</v>
      </c>
      <c r="Q58" s="148" t="s">
        <v>32187</v>
      </c>
      <c r="R58" s="4" t="s">
        <v>31995</v>
      </c>
      <c r="U58" s="4" t="s">
        <v>140</v>
      </c>
      <c r="V58" s="266" t="str">
        <f t="shared" si="17"/>
        <v/>
      </c>
      <c r="W58" s="173">
        <f t="shared" si="17"/>
        <v>3.3898305084745762E-3</v>
      </c>
      <c r="X58" s="173">
        <f t="shared" si="17"/>
        <v>1.3559322033898303E-2</v>
      </c>
      <c r="Y58" s="173">
        <f t="shared" si="17"/>
        <v>1.6949152542372881E-2</v>
      </c>
      <c r="Z58" s="267">
        <f t="shared" si="17"/>
        <v>1.6949152542372881E-3</v>
      </c>
      <c r="AA58" s="161">
        <f t="shared" si="21"/>
        <v>3.5593220338983045E-2</v>
      </c>
      <c r="AB58" s="224"/>
      <c r="AC58" s="271">
        <v>9</v>
      </c>
      <c r="AD58" s="4" t="s">
        <v>140</v>
      </c>
      <c r="AE58" s="266">
        <f t="shared" si="18"/>
        <v>1.6949152542372881E-3</v>
      </c>
      <c r="AF58" s="173">
        <f t="shared" si="18"/>
        <v>3.0508474576271191E-2</v>
      </c>
      <c r="AG58" s="173">
        <f t="shared" si="18"/>
        <v>3.3898305084745762E-3</v>
      </c>
      <c r="AH58" s="173" t="str">
        <f t="shared" si="18"/>
        <v/>
      </c>
      <c r="AI58" s="267" t="str">
        <f t="shared" si="18"/>
        <v/>
      </c>
      <c r="AJ58" s="161">
        <f t="shared" si="22"/>
        <v>3.5593220338983059E-2</v>
      </c>
      <c r="AK58" s="224"/>
      <c r="AL58" s="271">
        <v>9</v>
      </c>
      <c r="AM58" s="4" t="s">
        <v>140</v>
      </c>
      <c r="AN58" s="173" t="str">
        <f t="shared" si="19"/>
        <v/>
      </c>
      <c r="AO58" s="173" t="str">
        <f t="shared" si="20"/>
        <v/>
      </c>
      <c r="AP58" s="173">
        <f t="shared" si="20"/>
        <v>3.3898305084745762E-3</v>
      </c>
      <c r="AQ58" s="173">
        <f t="shared" si="20"/>
        <v>2.2033898305084742E-2</v>
      </c>
      <c r="AR58" s="173">
        <f t="shared" si="20"/>
        <v>1.0169491525423728E-2</v>
      </c>
      <c r="AS58" s="267" t="str">
        <f t="shared" si="20"/>
        <v/>
      </c>
      <c r="AT58" s="161">
        <f t="shared" si="23"/>
        <v>3.5593220338983045E-2</v>
      </c>
    </row>
    <row r="59" spans="2:46" x14ac:dyDescent="0.35">
      <c r="B59" s="4" t="s">
        <v>146</v>
      </c>
      <c r="C59" s="4" t="s">
        <v>31679</v>
      </c>
      <c r="D59" s="4" t="s">
        <v>31679</v>
      </c>
      <c r="E59" s="150">
        <v>74467.384299999991</v>
      </c>
      <c r="F59" s="150">
        <v>1</v>
      </c>
      <c r="H59" s="151" t="s">
        <v>147</v>
      </c>
      <c r="I59" s="151" t="s">
        <v>147</v>
      </c>
      <c r="J59" s="151" t="s">
        <v>147</v>
      </c>
      <c r="K59" s="152">
        <v>131930.02542999998</v>
      </c>
      <c r="L59" s="152">
        <v>2</v>
      </c>
      <c r="M59" s="278">
        <v>3.3898305084745762E-3</v>
      </c>
      <c r="N59" s="153">
        <f t="shared" si="0"/>
        <v>1.0089513911590304E-3</v>
      </c>
      <c r="O59" s="148" t="s">
        <v>32184</v>
      </c>
      <c r="P59" s="148" t="s">
        <v>32186</v>
      </c>
      <c r="Q59" s="148" t="s">
        <v>925</v>
      </c>
      <c r="R59" s="4" t="s">
        <v>32023</v>
      </c>
      <c r="U59" s="4" t="s">
        <v>144</v>
      </c>
      <c r="V59" s="266">
        <f t="shared" si="17"/>
        <v>1.5254237288135592E-2</v>
      </c>
      <c r="W59" s="173">
        <f t="shared" si="17"/>
        <v>5.084745762711864E-3</v>
      </c>
      <c r="X59" s="173" t="str">
        <f t="shared" si="17"/>
        <v/>
      </c>
      <c r="Y59" s="173" t="str">
        <f t="shared" si="17"/>
        <v/>
      </c>
      <c r="Z59" s="267" t="str">
        <f t="shared" si="17"/>
        <v/>
      </c>
      <c r="AA59" s="161">
        <f t="shared" si="21"/>
        <v>2.0338983050847456E-2</v>
      </c>
      <c r="AB59" s="224"/>
      <c r="AC59" s="271">
        <v>10</v>
      </c>
      <c r="AD59" s="4" t="s">
        <v>144</v>
      </c>
      <c r="AE59" s="266" t="str">
        <f t="shared" si="18"/>
        <v/>
      </c>
      <c r="AF59" s="173">
        <f t="shared" si="18"/>
        <v>5.084745762711864E-3</v>
      </c>
      <c r="AG59" s="173">
        <f t="shared" si="18"/>
        <v>1.1864406779661016E-2</v>
      </c>
      <c r="AH59" s="173" t="str">
        <f t="shared" si="18"/>
        <v/>
      </c>
      <c r="AI59" s="267">
        <f t="shared" si="18"/>
        <v>3.3898305084745762E-3</v>
      </c>
      <c r="AJ59" s="161">
        <f t="shared" si="22"/>
        <v>2.0338983050847453E-2</v>
      </c>
      <c r="AK59" s="224"/>
      <c r="AL59" s="271">
        <v>10</v>
      </c>
      <c r="AM59" s="4" t="s">
        <v>144</v>
      </c>
      <c r="AN59" s="173">
        <f t="shared" si="19"/>
        <v>2.033898305084746E-2</v>
      </c>
      <c r="AO59" s="173" t="str">
        <f t="shared" si="20"/>
        <v/>
      </c>
      <c r="AP59" s="173" t="str">
        <f t="shared" si="20"/>
        <v/>
      </c>
      <c r="AQ59" s="173" t="str">
        <f t="shared" si="20"/>
        <v/>
      </c>
      <c r="AR59" s="173" t="str">
        <f t="shared" si="20"/>
        <v/>
      </c>
      <c r="AS59" s="267" t="str">
        <f t="shared" si="20"/>
        <v/>
      </c>
      <c r="AT59" s="161">
        <f t="shared" si="23"/>
        <v>2.033898305084746E-2</v>
      </c>
    </row>
    <row r="60" spans="2:46" x14ac:dyDescent="0.35">
      <c r="B60" s="4" t="s">
        <v>146</v>
      </c>
      <c r="C60" s="4" t="s">
        <v>31692</v>
      </c>
      <c r="D60" s="4" t="s">
        <v>31682</v>
      </c>
      <c r="E60" s="150">
        <v>43236.03355</v>
      </c>
      <c r="F60" s="150">
        <v>1</v>
      </c>
      <c r="H60" s="4" t="s">
        <v>137</v>
      </c>
      <c r="I60" s="4" t="s">
        <v>31539</v>
      </c>
      <c r="J60" s="4" t="s">
        <v>31539</v>
      </c>
      <c r="K60" s="316">
        <v>80483.005879999997</v>
      </c>
      <c r="L60" s="150">
        <v>2</v>
      </c>
      <c r="M60" s="161">
        <v>3.3898305084745762E-3</v>
      </c>
      <c r="N60" s="156">
        <f t="shared" si="0"/>
        <v>6.1550386640660281E-4</v>
      </c>
      <c r="O60" s="148" t="s">
        <v>32186</v>
      </c>
      <c r="P60" s="148" t="s">
        <v>32184</v>
      </c>
      <c r="Q60" s="148" t="s">
        <v>32185</v>
      </c>
      <c r="R60" s="4" t="s">
        <v>31861</v>
      </c>
      <c r="U60" s="4" t="s">
        <v>141</v>
      </c>
      <c r="V60" s="266" t="str">
        <f t="shared" ref="V60:Z74" si="24">+IF(SUMIFS($M$4:$M$248,$H$4:$H$248,$U60,$O$4:$O$248,V$49)=0,"",SUMIFS($M$4:$M$248,$H$4:$H$248,$U60,$O$4:$O$248,V$49))</f>
        <v/>
      </c>
      <c r="W60" s="173">
        <f t="shared" si="24"/>
        <v>6.7796610169491523E-3</v>
      </c>
      <c r="X60" s="173">
        <f t="shared" si="24"/>
        <v>1.3559322033898303E-2</v>
      </c>
      <c r="Y60" s="173">
        <f t="shared" si="24"/>
        <v>3.898305084745763E-2</v>
      </c>
      <c r="Z60" s="267" t="str">
        <f t="shared" si="24"/>
        <v/>
      </c>
      <c r="AA60" s="161">
        <f t="shared" si="21"/>
        <v>5.9322033898305086E-2</v>
      </c>
      <c r="AB60" s="224"/>
      <c r="AC60" s="271">
        <v>11</v>
      </c>
      <c r="AD60" s="4" t="s">
        <v>141</v>
      </c>
      <c r="AE60" s="266" t="str">
        <f t="shared" ref="AE60:AI74" si="25">+IF(SUMIFS($M$4:$M$248,$H$4:$H$248,$AD60,$P$4:$P$248,AE$49)=0,"",SUMIFS($M$4:$M$248,$H$4:$H$248,$AD60,$P$4:$P$248,AE$49))</f>
        <v/>
      </c>
      <c r="AF60" s="173">
        <f t="shared" si="25"/>
        <v>5.0847457627118647E-2</v>
      </c>
      <c r="AG60" s="173">
        <f t="shared" si="25"/>
        <v>8.4745762711864406E-3</v>
      </c>
      <c r="AH60" s="173" t="str">
        <f t="shared" si="25"/>
        <v/>
      </c>
      <c r="AI60" s="267" t="str">
        <f t="shared" si="25"/>
        <v/>
      </c>
      <c r="AJ60" s="161">
        <f t="shared" si="22"/>
        <v>5.9322033898305086E-2</v>
      </c>
      <c r="AK60" s="224"/>
      <c r="AL60" s="271">
        <v>11</v>
      </c>
      <c r="AM60" s="4" t="s">
        <v>141</v>
      </c>
      <c r="AN60" s="173" t="str">
        <f t="shared" si="19"/>
        <v/>
      </c>
      <c r="AO60" s="173" t="str">
        <f t="shared" ref="AO60:AS74" si="26">+IF(SUMIFS($M$4:$M$248,$H$4:$H$248,$AM60,$Q$4:$Q$248,AO$18)=0,"",SUMIFS($M$4:$M$248,$H$4:$H$248,$AM60,$Q$4:$Q$248,AO$18))</f>
        <v/>
      </c>
      <c r="AP60" s="173">
        <f t="shared" si="26"/>
        <v>1.1864406779661016E-2</v>
      </c>
      <c r="AQ60" s="173">
        <f t="shared" si="26"/>
        <v>3.220338983050848E-2</v>
      </c>
      <c r="AR60" s="173">
        <f t="shared" si="26"/>
        <v>1.5254237288135592E-2</v>
      </c>
      <c r="AS60" s="267" t="str">
        <f t="shared" si="26"/>
        <v/>
      </c>
      <c r="AT60" s="161">
        <f t="shared" si="23"/>
        <v>5.9322033898305093E-2</v>
      </c>
    </row>
    <row r="61" spans="2:46" x14ac:dyDescent="0.35">
      <c r="B61" s="4" t="s">
        <v>146</v>
      </c>
      <c r="C61" s="4" t="s">
        <v>31684</v>
      </c>
      <c r="D61" s="4" t="s">
        <v>31685</v>
      </c>
      <c r="E61" s="150">
        <v>32.937040000000003</v>
      </c>
      <c r="F61" s="150">
        <v>2</v>
      </c>
      <c r="H61" s="4" t="s">
        <v>137</v>
      </c>
      <c r="I61" s="4" t="s">
        <v>31540</v>
      </c>
      <c r="J61" s="4" t="s">
        <v>31541</v>
      </c>
      <c r="K61" s="316">
        <v>83480.82991</v>
      </c>
      <c r="L61" s="150">
        <v>2</v>
      </c>
      <c r="M61" s="161">
        <v>3.3898305084745762E-3</v>
      </c>
      <c r="N61" s="156">
        <f t="shared" si="0"/>
        <v>6.3843010109548577E-4</v>
      </c>
      <c r="O61" s="148" t="s">
        <v>32188</v>
      </c>
      <c r="P61" s="148" t="s">
        <v>32187</v>
      </c>
      <c r="Q61" s="148" t="s">
        <v>32188</v>
      </c>
      <c r="R61" s="4" t="s">
        <v>31862</v>
      </c>
      <c r="U61" s="4" t="s">
        <v>153</v>
      </c>
      <c r="V61" s="266" t="str">
        <f t="shared" si="24"/>
        <v/>
      </c>
      <c r="W61" s="173" t="str">
        <f t="shared" si="24"/>
        <v/>
      </c>
      <c r="X61" s="173">
        <f t="shared" si="24"/>
        <v>2.033898305084746E-2</v>
      </c>
      <c r="Y61" s="173">
        <f t="shared" si="24"/>
        <v>6.7796610169491523E-3</v>
      </c>
      <c r="Z61" s="267">
        <f t="shared" si="24"/>
        <v>5.084745762711864E-3</v>
      </c>
      <c r="AA61" s="161">
        <f t="shared" si="21"/>
        <v>3.220338983050848E-2</v>
      </c>
      <c r="AB61" s="224"/>
      <c r="AC61" s="271">
        <v>12</v>
      </c>
      <c r="AD61" s="4" t="s">
        <v>153</v>
      </c>
      <c r="AE61" s="266" t="str">
        <f t="shared" si="25"/>
        <v/>
      </c>
      <c r="AF61" s="173">
        <f t="shared" si="25"/>
        <v>2.033898305084746E-2</v>
      </c>
      <c r="AG61" s="173">
        <f t="shared" si="25"/>
        <v>8.4745762711864406E-3</v>
      </c>
      <c r="AH61" s="173" t="str">
        <f t="shared" si="25"/>
        <v/>
      </c>
      <c r="AI61" s="267">
        <f t="shared" si="25"/>
        <v>3.3898305084745762E-3</v>
      </c>
      <c r="AJ61" s="161">
        <f t="shared" si="22"/>
        <v>3.220338983050848E-2</v>
      </c>
      <c r="AK61" s="224"/>
      <c r="AL61" s="271">
        <v>12</v>
      </c>
      <c r="AM61" s="4" t="s">
        <v>153</v>
      </c>
      <c r="AN61" s="173">
        <f t="shared" si="19"/>
        <v>1.6949152542372881E-3</v>
      </c>
      <c r="AO61" s="173" t="str">
        <f t="shared" si="26"/>
        <v/>
      </c>
      <c r="AP61" s="173">
        <f t="shared" si="26"/>
        <v>1.0169491525423728E-2</v>
      </c>
      <c r="AQ61" s="173">
        <f t="shared" si="26"/>
        <v>1.6949152542372881E-2</v>
      </c>
      <c r="AR61" s="173">
        <f t="shared" si="26"/>
        <v>3.3898305084745762E-3</v>
      </c>
      <c r="AS61" s="267" t="str">
        <f t="shared" si="26"/>
        <v/>
      </c>
      <c r="AT61" s="161">
        <f t="shared" si="23"/>
        <v>3.2203389830508473E-2</v>
      </c>
    </row>
    <row r="62" spans="2:46" x14ac:dyDescent="0.35">
      <c r="B62" s="4" t="s">
        <v>146</v>
      </c>
      <c r="C62" s="4" t="s">
        <v>31684</v>
      </c>
      <c r="D62" s="4" t="s">
        <v>31684</v>
      </c>
      <c r="E62" s="150">
        <v>2356136.8305500001</v>
      </c>
      <c r="F62" s="150">
        <v>1</v>
      </c>
      <c r="H62" s="4" t="s">
        <v>141</v>
      </c>
      <c r="I62" s="4" t="s">
        <v>31568</v>
      </c>
      <c r="J62" s="4" t="s">
        <v>31569</v>
      </c>
      <c r="K62" s="316">
        <v>63031.645640000002</v>
      </c>
      <c r="L62" s="150">
        <v>3</v>
      </c>
      <c r="M62" s="161">
        <v>5.084745762711864E-3</v>
      </c>
      <c r="N62" s="156">
        <f t="shared" si="0"/>
        <v>4.8204240352598142E-4</v>
      </c>
      <c r="O62" s="148" t="s">
        <v>32185</v>
      </c>
      <c r="P62" s="148" t="s">
        <v>32184</v>
      </c>
      <c r="Q62" s="148" t="s">
        <v>32185</v>
      </c>
      <c r="R62" s="4" t="s">
        <v>31958</v>
      </c>
      <c r="U62" s="4" t="s">
        <v>175</v>
      </c>
      <c r="V62" s="266" t="str">
        <f t="shared" si="24"/>
        <v/>
      </c>
      <c r="W62" s="173">
        <f t="shared" si="24"/>
        <v>1.1864406779661017E-2</v>
      </c>
      <c r="X62" s="173">
        <f t="shared" si="24"/>
        <v>5.084745762711864E-3</v>
      </c>
      <c r="Y62" s="173">
        <f t="shared" si="24"/>
        <v>1.6949152542372881E-3</v>
      </c>
      <c r="Z62" s="267" t="str">
        <f t="shared" si="24"/>
        <v/>
      </c>
      <c r="AA62" s="161">
        <f t="shared" si="21"/>
        <v>1.864406779661017E-2</v>
      </c>
      <c r="AB62" s="224"/>
      <c r="AC62" s="271">
        <v>13</v>
      </c>
      <c r="AD62" s="4" t="s">
        <v>175</v>
      </c>
      <c r="AE62" s="266">
        <f t="shared" si="25"/>
        <v>1.6949152542372881E-3</v>
      </c>
      <c r="AF62" s="173">
        <f t="shared" si="25"/>
        <v>1.5254237288135592E-2</v>
      </c>
      <c r="AG62" s="173">
        <f t="shared" si="25"/>
        <v>1.6949152542372881E-3</v>
      </c>
      <c r="AH62" s="173" t="str">
        <f t="shared" si="25"/>
        <v/>
      </c>
      <c r="AI62" s="267" t="str">
        <f t="shared" si="25"/>
        <v/>
      </c>
      <c r="AJ62" s="161">
        <f t="shared" si="22"/>
        <v>1.864406779661017E-2</v>
      </c>
      <c r="AK62" s="224"/>
      <c r="AL62" s="271">
        <v>13</v>
      </c>
      <c r="AM62" s="4" t="s">
        <v>175</v>
      </c>
      <c r="AN62" s="173" t="str">
        <f t="shared" si="19"/>
        <v/>
      </c>
      <c r="AO62" s="173" t="str">
        <f t="shared" si="26"/>
        <v/>
      </c>
      <c r="AP62" s="173" t="str">
        <f t="shared" si="26"/>
        <v/>
      </c>
      <c r="AQ62" s="173" t="str">
        <f t="shared" si="26"/>
        <v/>
      </c>
      <c r="AR62" s="173">
        <f t="shared" si="26"/>
        <v>1.6949152542372881E-2</v>
      </c>
      <c r="AS62" s="267">
        <f t="shared" si="26"/>
        <v>1.6949152542372881E-3</v>
      </c>
      <c r="AT62" s="161">
        <f t="shared" si="23"/>
        <v>1.864406779661017E-2</v>
      </c>
    </row>
    <row r="63" spans="2:46" x14ac:dyDescent="0.35">
      <c r="B63" s="4" t="s">
        <v>146</v>
      </c>
      <c r="C63" s="4" t="s">
        <v>3</v>
      </c>
      <c r="D63" s="4" t="s">
        <v>3</v>
      </c>
      <c r="E63" s="150">
        <v>85915.484349999999</v>
      </c>
      <c r="F63" s="150">
        <v>2</v>
      </c>
      <c r="H63" s="4" t="s">
        <v>170</v>
      </c>
      <c r="I63" s="4" t="s">
        <v>31648</v>
      </c>
      <c r="J63" s="4" t="s">
        <v>31651</v>
      </c>
      <c r="K63" s="316">
        <v>81403.371310000002</v>
      </c>
      <c r="L63" s="150">
        <v>2</v>
      </c>
      <c r="M63" s="161">
        <v>3.3898305084745762E-3</v>
      </c>
      <c r="N63" s="156">
        <f t="shared" si="0"/>
        <v>6.2254247629049079E-4</v>
      </c>
      <c r="O63" s="148" t="s">
        <v>32188</v>
      </c>
      <c r="P63" s="148" t="s">
        <v>32184</v>
      </c>
      <c r="Q63" s="148" t="s">
        <v>32185</v>
      </c>
      <c r="R63" s="4" t="s">
        <v>31971</v>
      </c>
      <c r="U63" s="4" t="s">
        <v>154</v>
      </c>
      <c r="V63" s="266">
        <f t="shared" si="24"/>
        <v>1.6949152542372881E-3</v>
      </c>
      <c r="W63" s="173" t="str">
        <f t="shared" si="24"/>
        <v/>
      </c>
      <c r="X63" s="173">
        <f t="shared" si="24"/>
        <v>1.1864406779661017E-2</v>
      </c>
      <c r="Y63" s="173" t="str">
        <f t="shared" si="24"/>
        <v/>
      </c>
      <c r="Z63" s="267" t="str">
        <f t="shared" si="24"/>
        <v/>
      </c>
      <c r="AA63" s="161">
        <f t="shared" si="21"/>
        <v>1.3559322033898305E-2</v>
      </c>
      <c r="AB63" s="224"/>
      <c r="AC63" s="271">
        <v>14</v>
      </c>
      <c r="AD63" s="4" t="s">
        <v>154</v>
      </c>
      <c r="AE63" s="266">
        <f t="shared" si="25"/>
        <v>6.7796610169491523E-3</v>
      </c>
      <c r="AF63" s="173">
        <f t="shared" si="25"/>
        <v>1.6949152542372881E-3</v>
      </c>
      <c r="AG63" s="173">
        <f t="shared" si="25"/>
        <v>5.084745762711864E-3</v>
      </c>
      <c r="AH63" s="173" t="str">
        <f t="shared" si="25"/>
        <v/>
      </c>
      <c r="AI63" s="267" t="str">
        <f t="shared" si="25"/>
        <v/>
      </c>
      <c r="AJ63" s="161">
        <f t="shared" si="22"/>
        <v>1.3559322033898305E-2</v>
      </c>
      <c r="AK63" s="224"/>
      <c r="AL63" s="271">
        <v>14</v>
      </c>
      <c r="AM63" s="4" t="s">
        <v>154</v>
      </c>
      <c r="AN63" s="173">
        <f t="shared" si="19"/>
        <v>6.7796610169491523E-3</v>
      </c>
      <c r="AO63" s="173" t="str">
        <f t="shared" si="26"/>
        <v/>
      </c>
      <c r="AP63" s="173" t="str">
        <f t="shared" si="26"/>
        <v/>
      </c>
      <c r="AQ63" s="173">
        <f t="shared" si="26"/>
        <v>6.7796610169491523E-3</v>
      </c>
      <c r="AR63" s="173" t="str">
        <f t="shared" si="26"/>
        <v/>
      </c>
      <c r="AS63" s="267" t="str">
        <f t="shared" si="26"/>
        <v/>
      </c>
      <c r="AT63" s="161">
        <f t="shared" si="23"/>
        <v>1.3559322033898305E-2</v>
      </c>
    </row>
    <row r="64" spans="2:46" x14ac:dyDescent="0.35">
      <c r="B64" s="4" t="s">
        <v>147</v>
      </c>
      <c r="C64" s="4" t="s">
        <v>31693</v>
      </c>
      <c r="D64" s="4" t="s">
        <v>31693</v>
      </c>
      <c r="E64" s="150">
        <v>1439989.87711</v>
      </c>
      <c r="F64" s="150">
        <v>4</v>
      </c>
      <c r="H64" s="151" t="s">
        <v>159</v>
      </c>
      <c r="I64" s="151" t="s">
        <v>159</v>
      </c>
      <c r="J64" s="151" t="s">
        <v>31755</v>
      </c>
      <c r="K64" s="152">
        <v>115882.30998000001</v>
      </c>
      <c r="L64" s="152">
        <v>2</v>
      </c>
      <c r="M64" s="278">
        <v>3.3898305084745762E-3</v>
      </c>
      <c r="N64" s="153">
        <f t="shared" si="0"/>
        <v>8.8622447758928639E-4</v>
      </c>
      <c r="O64" s="148" t="s">
        <v>32185</v>
      </c>
      <c r="P64" s="148" t="s">
        <v>32184</v>
      </c>
      <c r="Q64" s="148" t="s">
        <v>925</v>
      </c>
      <c r="R64" s="4" t="s">
        <v>32078</v>
      </c>
      <c r="U64" s="4" t="s">
        <v>170</v>
      </c>
      <c r="V64" s="266" t="str">
        <f t="shared" si="24"/>
        <v/>
      </c>
      <c r="W64" s="173">
        <f t="shared" si="24"/>
        <v>1.6949152542372881E-3</v>
      </c>
      <c r="X64" s="173">
        <f t="shared" si="24"/>
        <v>8.4745762711864406E-3</v>
      </c>
      <c r="Y64" s="173">
        <f t="shared" si="24"/>
        <v>3.3898305084745762E-3</v>
      </c>
      <c r="Z64" s="267" t="str">
        <f t="shared" si="24"/>
        <v/>
      </c>
      <c r="AA64" s="161">
        <f t="shared" si="21"/>
        <v>1.3559322033898305E-2</v>
      </c>
      <c r="AB64" s="224"/>
      <c r="AC64" s="271">
        <v>15</v>
      </c>
      <c r="AD64" s="4" t="s">
        <v>170</v>
      </c>
      <c r="AE64" s="266" t="str">
        <f t="shared" si="25"/>
        <v/>
      </c>
      <c r="AF64" s="173">
        <f t="shared" si="25"/>
        <v>1.3559322033898303E-2</v>
      </c>
      <c r="AG64" s="173" t="str">
        <f t="shared" si="25"/>
        <v/>
      </c>
      <c r="AH64" s="173" t="str">
        <f t="shared" si="25"/>
        <v/>
      </c>
      <c r="AI64" s="267" t="str">
        <f t="shared" si="25"/>
        <v/>
      </c>
      <c r="AJ64" s="161">
        <f t="shared" si="22"/>
        <v>1.3559322033898303E-2</v>
      </c>
      <c r="AK64" s="224"/>
      <c r="AL64" s="271">
        <v>15</v>
      </c>
      <c r="AM64" s="4" t="s">
        <v>170</v>
      </c>
      <c r="AN64" s="173" t="str">
        <f t="shared" si="19"/>
        <v/>
      </c>
      <c r="AO64" s="173" t="str">
        <f t="shared" si="26"/>
        <v/>
      </c>
      <c r="AP64" s="173">
        <f t="shared" si="26"/>
        <v>3.3898305084745762E-3</v>
      </c>
      <c r="AQ64" s="173">
        <f t="shared" si="26"/>
        <v>5.084745762711864E-3</v>
      </c>
      <c r="AR64" s="173">
        <f t="shared" si="26"/>
        <v>5.084745762711864E-3</v>
      </c>
      <c r="AS64" s="267" t="str">
        <f t="shared" si="26"/>
        <v/>
      </c>
      <c r="AT64" s="161">
        <f t="shared" si="23"/>
        <v>1.3559322033898305E-2</v>
      </c>
    </row>
    <row r="65" spans="2:46" x14ac:dyDescent="0.35">
      <c r="B65" s="4" t="s">
        <v>147</v>
      </c>
      <c r="C65" s="4" t="s">
        <v>31693</v>
      </c>
      <c r="D65" s="4" t="s">
        <v>31695</v>
      </c>
      <c r="E65" s="150">
        <v>13.670069999999999</v>
      </c>
      <c r="F65" s="150">
        <v>1</v>
      </c>
      <c r="H65" s="151" t="s">
        <v>138</v>
      </c>
      <c r="I65" s="151" t="s">
        <v>31557</v>
      </c>
      <c r="J65" s="151" t="s">
        <v>31558</v>
      </c>
      <c r="K65" s="152">
        <v>112134.31752</v>
      </c>
      <c r="L65" s="152">
        <v>2</v>
      </c>
      <c r="M65" s="278">
        <v>3.3898305084745762E-3</v>
      </c>
      <c r="N65" s="153">
        <f t="shared" si="0"/>
        <v>8.5756123588789685E-4</v>
      </c>
      <c r="O65" s="148" t="s">
        <v>32184</v>
      </c>
      <c r="P65" s="148" t="s">
        <v>32184</v>
      </c>
      <c r="Q65" s="148" t="s">
        <v>925</v>
      </c>
      <c r="R65" s="4" t="s">
        <v>31906</v>
      </c>
      <c r="U65" s="4" t="s">
        <v>156</v>
      </c>
      <c r="V65" s="266">
        <f t="shared" si="24"/>
        <v>1.6949152542372881E-3</v>
      </c>
      <c r="W65" s="173">
        <f t="shared" si="24"/>
        <v>3.3898305084745762E-3</v>
      </c>
      <c r="X65" s="173" t="str">
        <f t="shared" si="24"/>
        <v/>
      </c>
      <c r="Y65" s="173">
        <f t="shared" si="24"/>
        <v>3.3898305084745762E-3</v>
      </c>
      <c r="Z65" s="267" t="str">
        <f t="shared" si="24"/>
        <v/>
      </c>
      <c r="AA65" s="161">
        <f t="shared" si="21"/>
        <v>8.4745762711864406E-3</v>
      </c>
      <c r="AB65" s="224"/>
      <c r="AC65" s="271">
        <v>16</v>
      </c>
      <c r="AD65" s="4" t="s">
        <v>156</v>
      </c>
      <c r="AE65" s="266" t="str">
        <f t="shared" si="25"/>
        <v/>
      </c>
      <c r="AF65" s="173">
        <f t="shared" si="25"/>
        <v>3.3898305084745762E-3</v>
      </c>
      <c r="AG65" s="173">
        <f t="shared" si="25"/>
        <v>3.3898305084745762E-3</v>
      </c>
      <c r="AH65" s="173" t="str">
        <f t="shared" si="25"/>
        <v/>
      </c>
      <c r="AI65" s="267">
        <f t="shared" si="25"/>
        <v>1.6949152542372881E-3</v>
      </c>
      <c r="AJ65" s="161">
        <f t="shared" si="22"/>
        <v>8.4745762711864406E-3</v>
      </c>
      <c r="AK65" s="224"/>
      <c r="AL65" s="271">
        <v>16</v>
      </c>
      <c r="AM65" s="4" t="s">
        <v>156</v>
      </c>
      <c r="AN65" s="173" t="str">
        <f t="shared" si="19"/>
        <v/>
      </c>
      <c r="AO65" s="173" t="str">
        <f t="shared" si="26"/>
        <v/>
      </c>
      <c r="AP65" s="173" t="str">
        <f t="shared" si="26"/>
        <v/>
      </c>
      <c r="AQ65" s="173" t="str">
        <f t="shared" si="26"/>
        <v/>
      </c>
      <c r="AR65" s="173">
        <f t="shared" si="26"/>
        <v>8.4745762711864406E-3</v>
      </c>
      <c r="AS65" s="267" t="str">
        <f t="shared" si="26"/>
        <v/>
      </c>
      <c r="AT65" s="161">
        <f t="shared" si="23"/>
        <v>8.4745762711864406E-3</v>
      </c>
    </row>
    <row r="66" spans="2:46" x14ac:dyDescent="0.35">
      <c r="B66" s="4" t="s">
        <v>147</v>
      </c>
      <c r="C66" s="4" t="s">
        <v>147</v>
      </c>
      <c r="D66" s="4" t="s">
        <v>147</v>
      </c>
      <c r="E66" s="150">
        <v>85331.831459999987</v>
      </c>
      <c r="F66" s="150">
        <v>1</v>
      </c>
      <c r="H66" s="151" t="s">
        <v>159</v>
      </c>
      <c r="I66" s="151" t="s">
        <v>159</v>
      </c>
      <c r="J66" s="151" t="s">
        <v>31756</v>
      </c>
      <c r="K66" s="152">
        <v>109555.98036</v>
      </c>
      <c r="L66" s="152">
        <v>6</v>
      </c>
      <c r="M66" s="278">
        <v>1.0169491525423728E-2</v>
      </c>
      <c r="N66" s="153">
        <f t="shared" si="0"/>
        <v>8.3784307956995317E-4</v>
      </c>
      <c r="O66" s="148" t="s">
        <v>32188</v>
      </c>
      <c r="P66" s="148" t="s">
        <v>32188</v>
      </c>
      <c r="Q66" s="148" t="s">
        <v>925</v>
      </c>
      <c r="R66" s="4" t="s">
        <v>32079</v>
      </c>
      <c r="U66" s="4" t="s">
        <v>139</v>
      </c>
      <c r="V66" s="266" t="str">
        <f t="shared" si="24"/>
        <v/>
      </c>
      <c r="W66" s="173">
        <f t="shared" si="24"/>
        <v>3.3898305084745762E-3</v>
      </c>
      <c r="X66" s="173">
        <f t="shared" si="24"/>
        <v>6.7796610169491523E-3</v>
      </c>
      <c r="Y66" s="173" t="str">
        <f t="shared" si="24"/>
        <v/>
      </c>
      <c r="Z66" s="267" t="str">
        <f t="shared" si="24"/>
        <v/>
      </c>
      <c r="AA66" s="161">
        <f t="shared" si="21"/>
        <v>1.0169491525423728E-2</v>
      </c>
      <c r="AB66" s="224"/>
      <c r="AC66" s="271">
        <v>17</v>
      </c>
      <c r="AD66" s="4" t="s">
        <v>139</v>
      </c>
      <c r="AE66" s="266" t="str">
        <f t="shared" si="25"/>
        <v/>
      </c>
      <c r="AF66" s="173">
        <f t="shared" si="25"/>
        <v>1.0169491525423728E-2</v>
      </c>
      <c r="AG66" s="173" t="str">
        <f t="shared" si="25"/>
        <v/>
      </c>
      <c r="AH66" s="173" t="str">
        <f t="shared" si="25"/>
        <v/>
      </c>
      <c r="AI66" s="267" t="str">
        <f t="shared" si="25"/>
        <v/>
      </c>
      <c r="AJ66" s="161">
        <f t="shared" si="22"/>
        <v>1.0169491525423728E-2</v>
      </c>
      <c r="AK66" s="224"/>
      <c r="AL66" s="271">
        <v>17</v>
      </c>
      <c r="AM66" s="4" t="s">
        <v>139</v>
      </c>
      <c r="AN66" s="173" t="str">
        <f t="shared" si="19"/>
        <v/>
      </c>
      <c r="AO66" s="173" t="str">
        <f t="shared" si="26"/>
        <v/>
      </c>
      <c r="AP66" s="173">
        <f t="shared" si="26"/>
        <v>6.7796610169491523E-3</v>
      </c>
      <c r="AQ66" s="173">
        <f t="shared" si="26"/>
        <v>3.3898305084745762E-3</v>
      </c>
      <c r="AR66" s="173" t="str">
        <f t="shared" si="26"/>
        <v/>
      </c>
      <c r="AS66" s="267" t="str">
        <f t="shared" si="26"/>
        <v/>
      </c>
      <c r="AT66" s="161">
        <f t="shared" si="23"/>
        <v>1.0169491525423728E-2</v>
      </c>
    </row>
    <row r="67" spans="2:46" x14ac:dyDescent="0.35">
      <c r="B67" s="4" t="s">
        <v>159</v>
      </c>
      <c r="C67" s="4" t="s">
        <v>31707</v>
      </c>
      <c r="D67" s="4" t="s">
        <v>31707</v>
      </c>
      <c r="E67" s="150">
        <v>104870.96248</v>
      </c>
      <c r="F67" s="150">
        <v>2</v>
      </c>
      <c r="H67" s="151" t="s">
        <v>159</v>
      </c>
      <c r="I67" s="151" t="s">
        <v>159</v>
      </c>
      <c r="J67" s="151" t="s">
        <v>31757</v>
      </c>
      <c r="K67" s="152">
        <v>108073.58809999999</v>
      </c>
      <c r="L67" s="152">
        <v>5</v>
      </c>
      <c r="M67" s="278">
        <v>8.4745762711864406E-3</v>
      </c>
      <c r="N67" s="153">
        <f t="shared" si="0"/>
        <v>8.2650629912065388E-4</v>
      </c>
      <c r="O67" s="148" t="s">
        <v>32187</v>
      </c>
      <c r="P67" s="148" t="s">
        <v>32185</v>
      </c>
      <c r="Q67" s="148" t="s">
        <v>925</v>
      </c>
      <c r="R67" s="4" t="s">
        <v>32080</v>
      </c>
      <c r="U67" s="4" t="s">
        <v>148</v>
      </c>
      <c r="V67" s="266" t="str">
        <f t="shared" si="24"/>
        <v/>
      </c>
      <c r="W67" s="173">
        <f t="shared" si="24"/>
        <v>5.084745762711864E-3</v>
      </c>
      <c r="X67" s="173">
        <f t="shared" si="24"/>
        <v>1.6949152542372881E-3</v>
      </c>
      <c r="Y67" s="173" t="str">
        <f t="shared" si="24"/>
        <v/>
      </c>
      <c r="Z67" s="267" t="str">
        <f t="shared" si="24"/>
        <v/>
      </c>
      <c r="AA67" s="161">
        <f t="shared" si="21"/>
        <v>6.7796610169491523E-3</v>
      </c>
      <c r="AB67" s="224"/>
      <c r="AC67" s="271">
        <v>18</v>
      </c>
      <c r="AD67" s="4" t="s">
        <v>148</v>
      </c>
      <c r="AE67" s="266" t="str">
        <f t="shared" si="25"/>
        <v/>
      </c>
      <c r="AF67" s="173" t="str">
        <f t="shared" si="25"/>
        <v/>
      </c>
      <c r="AG67" s="173">
        <f t="shared" si="25"/>
        <v>6.7796610169491523E-3</v>
      </c>
      <c r="AH67" s="173" t="str">
        <f t="shared" si="25"/>
        <v/>
      </c>
      <c r="AI67" s="267" t="str">
        <f t="shared" si="25"/>
        <v/>
      </c>
      <c r="AJ67" s="161">
        <f t="shared" si="22"/>
        <v>6.7796610169491523E-3</v>
      </c>
      <c r="AK67" s="224"/>
      <c r="AL67" s="271">
        <v>18</v>
      </c>
      <c r="AM67" s="4" t="s">
        <v>148</v>
      </c>
      <c r="AN67" s="173" t="str">
        <f t="shared" si="19"/>
        <v/>
      </c>
      <c r="AO67" s="173" t="str">
        <f t="shared" si="26"/>
        <v/>
      </c>
      <c r="AP67" s="173" t="str">
        <f t="shared" si="26"/>
        <v/>
      </c>
      <c r="AQ67" s="173" t="str">
        <f t="shared" si="26"/>
        <v/>
      </c>
      <c r="AR67" s="173">
        <f t="shared" si="26"/>
        <v>6.7796610169491523E-3</v>
      </c>
      <c r="AS67" s="267" t="str">
        <f t="shared" si="26"/>
        <v/>
      </c>
      <c r="AT67" s="161">
        <f t="shared" si="23"/>
        <v>6.7796610169491523E-3</v>
      </c>
    </row>
    <row r="68" spans="2:46" x14ac:dyDescent="0.35">
      <c r="B68" s="4" t="s">
        <v>159</v>
      </c>
      <c r="C68" s="4" t="s">
        <v>31709</v>
      </c>
      <c r="D68" s="4" t="s">
        <v>31724</v>
      </c>
      <c r="E68" s="150">
        <v>12.67464</v>
      </c>
      <c r="F68" s="150">
        <v>4</v>
      </c>
      <c r="H68" s="151" t="s">
        <v>158</v>
      </c>
      <c r="I68" s="151" t="s">
        <v>158</v>
      </c>
      <c r="J68" s="151" t="s">
        <v>158</v>
      </c>
      <c r="K68" s="152">
        <v>106185.83438</v>
      </c>
      <c r="L68" s="152">
        <v>10</v>
      </c>
      <c r="M68" s="278">
        <v>1.6949152542372881E-2</v>
      </c>
      <c r="N68" s="153">
        <f t="shared" si="0"/>
        <v>8.1206946614232473E-4</v>
      </c>
      <c r="O68" s="148" t="s">
        <v>32187</v>
      </c>
      <c r="P68" s="148" t="s">
        <v>32186</v>
      </c>
      <c r="Q68" s="148" t="s">
        <v>925</v>
      </c>
      <c r="R68" s="4" t="s">
        <v>31938</v>
      </c>
      <c r="U68" s="4" t="s">
        <v>137</v>
      </c>
      <c r="V68" s="266" t="str">
        <f t="shared" si="24"/>
        <v/>
      </c>
      <c r="W68" s="173">
        <f t="shared" si="24"/>
        <v>1.5254237288135594E-2</v>
      </c>
      <c r="X68" s="173">
        <f t="shared" si="24"/>
        <v>3.3898305084745762E-3</v>
      </c>
      <c r="Y68" s="173">
        <f t="shared" si="24"/>
        <v>1.6949152542372881E-3</v>
      </c>
      <c r="Z68" s="267">
        <f t="shared" si="24"/>
        <v>3.3898305084745762E-3</v>
      </c>
      <c r="AA68" s="161">
        <f t="shared" si="21"/>
        <v>2.3728813559322035E-2</v>
      </c>
      <c r="AB68" s="224"/>
      <c r="AC68" s="271">
        <v>19</v>
      </c>
      <c r="AD68" s="4" t="s">
        <v>137</v>
      </c>
      <c r="AE68" s="266">
        <f t="shared" si="25"/>
        <v>5.084745762711864E-3</v>
      </c>
      <c r="AF68" s="173">
        <f t="shared" si="25"/>
        <v>1.864406779661017E-2</v>
      </c>
      <c r="AG68" s="173" t="str">
        <f t="shared" si="25"/>
        <v/>
      </c>
      <c r="AH68" s="173" t="str">
        <f t="shared" si="25"/>
        <v/>
      </c>
      <c r="AI68" s="267" t="str">
        <f t="shared" si="25"/>
        <v/>
      </c>
      <c r="AJ68" s="161">
        <f t="shared" si="22"/>
        <v>2.3728813559322035E-2</v>
      </c>
      <c r="AK68" s="224"/>
      <c r="AL68" s="271">
        <v>19</v>
      </c>
      <c r="AM68" s="4" t="s">
        <v>137</v>
      </c>
      <c r="AN68" s="173" t="str">
        <f t="shared" si="19"/>
        <v/>
      </c>
      <c r="AO68" s="173" t="str">
        <f t="shared" si="26"/>
        <v/>
      </c>
      <c r="AP68" s="173" t="str">
        <f t="shared" si="26"/>
        <v/>
      </c>
      <c r="AQ68" s="173">
        <f t="shared" si="26"/>
        <v>2.033898305084746E-2</v>
      </c>
      <c r="AR68" s="173">
        <f t="shared" si="26"/>
        <v>3.3898305084745762E-3</v>
      </c>
      <c r="AS68" s="267" t="str">
        <f t="shared" si="26"/>
        <v/>
      </c>
      <c r="AT68" s="161">
        <f t="shared" si="23"/>
        <v>2.3728813559322035E-2</v>
      </c>
    </row>
    <row r="69" spans="2:46" x14ac:dyDescent="0.35">
      <c r="B69" s="4" t="s">
        <v>159</v>
      </c>
      <c r="C69" s="4" t="s">
        <v>31709</v>
      </c>
      <c r="D69" s="4" t="s">
        <v>31723</v>
      </c>
      <c r="E69" s="150">
        <v>2.3498600000000001</v>
      </c>
      <c r="F69" s="150">
        <v>1</v>
      </c>
      <c r="H69" s="4" t="s">
        <v>172</v>
      </c>
      <c r="I69" s="4" t="s">
        <v>31662</v>
      </c>
      <c r="J69" s="4" t="s">
        <v>31670</v>
      </c>
      <c r="K69" s="316">
        <v>49548.558109999998</v>
      </c>
      <c r="L69" s="150">
        <v>2</v>
      </c>
      <c r="M69" s="161">
        <v>3.3898305084745762E-3</v>
      </c>
      <c r="N69" s="156">
        <f t="shared" ref="N69:N132" si="27">K69/SUM($K$4:$K$248)</f>
        <v>3.7892880314446375E-4</v>
      </c>
      <c r="O69" s="148" t="s">
        <v>32185</v>
      </c>
      <c r="P69" s="148" t="s">
        <v>32184</v>
      </c>
      <c r="Q69" s="148" t="s">
        <v>32185</v>
      </c>
      <c r="R69" s="4" t="s">
        <v>31984</v>
      </c>
      <c r="U69" s="4" t="s">
        <v>150</v>
      </c>
      <c r="V69" s="266" t="str">
        <f t="shared" si="24"/>
        <v/>
      </c>
      <c r="W69" s="173">
        <f t="shared" si="24"/>
        <v>3.3898305084745762E-3</v>
      </c>
      <c r="X69" s="173">
        <f t="shared" si="24"/>
        <v>3.3898305084745762E-3</v>
      </c>
      <c r="Y69" s="173">
        <f t="shared" si="24"/>
        <v>5.084745762711864E-3</v>
      </c>
      <c r="Z69" s="267" t="str">
        <f t="shared" si="24"/>
        <v/>
      </c>
      <c r="AA69" s="161">
        <f t="shared" si="21"/>
        <v>1.1864406779661017E-2</v>
      </c>
      <c r="AB69" s="224"/>
      <c r="AC69" s="271">
        <v>20</v>
      </c>
      <c r="AD69" s="4" t="s">
        <v>150</v>
      </c>
      <c r="AE69" s="266">
        <f t="shared" si="25"/>
        <v>3.3898305084745762E-3</v>
      </c>
      <c r="AF69" s="173">
        <f t="shared" si="25"/>
        <v>8.4745762711864406E-3</v>
      </c>
      <c r="AG69" s="173" t="str">
        <f t="shared" si="25"/>
        <v/>
      </c>
      <c r="AH69" s="173" t="str">
        <f t="shared" si="25"/>
        <v/>
      </c>
      <c r="AI69" s="267" t="str">
        <f t="shared" si="25"/>
        <v/>
      </c>
      <c r="AJ69" s="161">
        <f t="shared" si="22"/>
        <v>1.1864406779661017E-2</v>
      </c>
      <c r="AK69" s="224"/>
      <c r="AL69" s="271">
        <v>20</v>
      </c>
      <c r="AM69" s="4" t="s">
        <v>150</v>
      </c>
      <c r="AN69" s="173">
        <f t="shared" si="19"/>
        <v>8.4745762711864406E-3</v>
      </c>
      <c r="AO69" s="173" t="str">
        <f t="shared" si="26"/>
        <v/>
      </c>
      <c r="AP69" s="173">
        <f t="shared" si="26"/>
        <v>3.3898305084745762E-3</v>
      </c>
      <c r="AQ69" s="173" t="str">
        <f t="shared" si="26"/>
        <v/>
      </c>
      <c r="AR69" s="173" t="str">
        <f t="shared" si="26"/>
        <v/>
      </c>
      <c r="AS69" s="267" t="str">
        <f t="shared" si="26"/>
        <v/>
      </c>
      <c r="AT69" s="161">
        <f t="shared" si="23"/>
        <v>1.1864406779661017E-2</v>
      </c>
    </row>
    <row r="70" spans="2:46" x14ac:dyDescent="0.35">
      <c r="B70" s="4" t="s">
        <v>159</v>
      </c>
      <c r="C70" s="4" t="s">
        <v>31709</v>
      </c>
      <c r="D70" s="4" t="s">
        <v>31722</v>
      </c>
      <c r="E70" s="150">
        <v>114620.29073000001</v>
      </c>
      <c r="F70" s="150">
        <v>4</v>
      </c>
      <c r="H70" s="4" t="s">
        <v>172</v>
      </c>
      <c r="I70" s="4" t="s">
        <v>31667</v>
      </c>
      <c r="J70" s="4" t="s">
        <v>31667</v>
      </c>
      <c r="K70" s="316">
        <v>27586.378850000001</v>
      </c>
      <c r="L70" s="150">
        <v>2</v>
      </c>
      <c r="M70" s="161">
        <v>3.3898305084745762E-3</v>
      </c>
      <c r="N70" s="156">
        <f t="shared" si="27"/>
        <v>2.1097028691558528E-4</v>
      </c>
      <c r="O70" s="148" t="s">
        <v>32188</v>
      </c>
      <c r="P70" s="148" t="s">
        <v>32184</v>
      </c>
      <c r="Q70" s="148" t="s">
        <v>32185</v>
      </c>
      <c r="R70" s="4" t="s">
        <v>31993</v>
      </c>
      <c r="U70" s="4" t="s">
        <v>174</v>
      </c>
      <c r="V70" s="266" t="str">
        <f t="shared" si="24"/>
        <v/>
      </c>
      <c r="W70" s="173" t="str">
        <f t="shared" si="24"/>
        <v/>
      </c>
      <c r="X70" s="173">
        <f t="shared" si="24"/>
        <v>3.3898305084745762E-3</v>
      </c>
      <c r="Y70" s="173">
        <f t="shared" si="24"/>
        <v>1.0169491525423728E-2</v>
      </c>
      <c r="Z70" s="267" t="str">
        <f t="shared" si="24"/>
        <v/>
      </c>
      <c r="AA70" s="161">
        <f t="shared" si="21"/>
        <v>1.3559322033898305E-2</v>
      </c>
      <c r="AB70" s="224"/>
      <c r="AC70" s="271">
        <v>21</v>
      </c>
      <c r="AD70" s="4" t="s">
        <v>174</v>
      </c>
      <c r="AE70" s="266" t="str">
        <f t="shared" si="25"/>
        <v/>
      </c>
      <c r="AF70" s="173">
        <f t="shared" si="25"/>
        <v>6.7796610169491523E-3</v>
      </c>
      <c r="AG70" s="173">
        <f t="shared" si="25"/>
        <v>6.7796610169491523E-3</v>
      </c>
      <c r="AH70" s="173" t="str">
        <f t="shared" si="25"/>
        <v/>
      </c>
      <c r="AI70" s="267" t="str">
        <f t="shared" si="25"/>
        <v/>
      </c>
      <c r="AJ70" s="161">
        <f t="shared" si="22"/>
        <v>1.3559322033898305E-2</v>
      </c>
      <c r="AK70" s="224"/>
      <c r="AL70" s="271">
        <v>21</v>
      </c>
      <c r="AM70" s="4" t="s">
        <v>174</v>
      </c>
      <c r="AN70" s="173" t="str">
        <f t="shared" si="19"/>
        <v/>
      </c>
      <c r="AO70" s="173" t="str">
        <f t="shared" si="26"/>
        <v/>
      </c>
      <c r="AP70" s="173">
        <f t="shared" si="26"/>
        <v>5.084745762711864E-3</v>
      </c>
      <c r="AQ70" s="173">
        <f t="shared" si="26"/>
        <v>8.4745762711864406E-3</v>
      </c>
      <c r="AR70" s="173" t="str">
        <f t="shared" si="26"/>
        <v/>
      </c>
      <c r="AS70" s="267" t="str">
        <f t="shared" si="26"/>
        <v/>
      </c>
      <c r="AT70" s="161">
        <f t="shared" si="23"/>
        <v>1.3559322033898305E-2</v>
      </c>
    </row>
    <row r="71" spans="2:46" x14ac:dyDescent="0.35">
      <c r="B71" s="4" t="s">
        <v>159</v>
      </c>
      <c r="C71" s="4" t="s">
        <v>31709</v>
      </c>
      <c r="D71" s="4" t="s">
        <v>29699</v>
      </c>
      <c r="E71" s="150">
        <v>1.51156</v>
      </c>
      <c r="F71" s="150">
        <v>3</v>
      </c>
      <c r="H71" s="4" t="s">
        <v>138</v>
      </c>
      <c r="I71" s="4" t="s">
        <v>138</v>
      </c>
      <c r="J71" s="4" t="s">
        <v>31551</v>
      </c>
      <c r="K71" s="150">
        <v>14.337440000000001</v>
      </c>
      <c r="L71" s="150">
        <v>3</v>
      </c>
      <c r="M71" s="161">
        <v>5.084745762711864E-3</v>
      </c>
      <c r="N71" s="156">
        <f t="shared" si="27"/>
        <v>1.0964736788695951E-7</v>
      </c>
      <c r="O71" s="148" t="s">
        <v>32184</v>
      </c>
      <c r="P71" s="148" t="s">
        <v>32187</v>
      </c>
      <c r="Q71" s="148" t="s">
        <v>32185</v>
      </c>
      <c r="R71" s="4" t="s">
        <v>31890</v>
      </c>
      <c r="U71" s="4" t="s">
        <v>151</v>
      </c>
      <c r="V71" s="266" t="str">
        <f t="shared" si="24"/>
        <v/>
      </c>
      <c r="W71" s="173">
        <f t="shared" si="24"/>
        <v>1.6949152542372881E-3</v>
      </c>
      <c r="X71" s="173">
        <f t="shared" si="24"/>
        <v>3.3898305084745762E-3</v>
      </c>
      <c r="Y71" s="173">
        <f t="shared" si="24"/>
        <v>1.3559322033898305E-2</v>
      </c>
      <c r="Z71" s="267" t="str">
        <f t="shared" si="24"/>
        <v/>
      </c>
      <c r="AA71" s="161">
        <f t="shared" si="21"/>
        <v>1.8644067796610167E-2</v>
      </c>
      <c r="AB71" s="224"/>
      <c r="AC71" s="271">
        <v>22</v>
      </c>
      <c r="AD71" s="4" t="s">
        <v>151</v>
      </c>
      <c r="AE71" s="266" t="str">
        <f t="shared" si="25"/>
        <v/>
      </c>
      <c r="AF71" s="173">
        <f t="shared" si="25"/>
        <v>1.6949152542372881E-2</v>
      </c>
      <c r="AG71" s="173">
        <f t="shared" si="25"/>
        <v>1.6949152542372881E-3</v>
      </c>
      <c r="AH71" s="173" t="str">
        <f t="shared" si="25"/>
        <v/>
      </c>
      <c r="AI71" s="267" t="str">
        <f t="shared" si="25"/>
        <v/>
      </c>
      <c r="AJ71" s="161">
        <f t="shared" si="22"/>
        <v>1.864406779661017E-2</v>
      </c>
      <c r="AK71" s="224"/>
      <c r="AL71" s="271">
        <v>22</v>
      </c>
      <c r="AM71" s="4" t="s">
        <v>151</v>
      </c>
      <c r="AN71" s="173" t="str">
        <f t="shared" si="19"/>
        <v/>
      </c>
      <c r="AO71" s="173" t="str">
        <f t="shared" si="26"/>
        <v/>
      </c>
      <c r="AP71" s="173" t="str">
        <f t="shared" si="26"/>
        <v/>
      </c>
      <c r="AQ71" s="173">
        <f t="shared" si="26"/>
        <v>1.3559322033898305E-2</v>
      </c>
      <c r="AR71" s="173">
        <f t="shared" si="26"/>
        <v>5.084745762711864E-3</v>
      </c>
      <c r="AS71" s="267" t="str">
        <f t="shared" si="26"/>
        <v/>
      </c>
      <c r="AT71" s="161">
        <f t="shared" si="23"/>
        <v>1.8644067796610167E-2</v>
      </c>
    </row>
    <row r="72" spans="2:46" x14ac:dyDescent="0.35">
      <c r="B72" s="4" t="s">
        <v>159</v>
      </c>
      <c r="C72" s="4" t="s">
        <v>31710</v>
      </c>
      <c r="D72" s="4" t="s">
        <v>31710</v>
      </c>
      <c r="E72" s="150">
        <v>133852.68888999999</v>
      </c>
      <c r="F72" s="150">
        <v>2</v>
      </c>
      <c r="H72" s="151" t="s">
        <v>147</v>
      </c>
      <c r="I72" s="151" t="s">
        <v>31693</v>
      </c>
      <c r="J72" s="151" t="s">
        <v>31695</v>
      </c>
      <c r="K72" s="152">
        <v>91829.321649999998</v>
      </c>
      <c r="L72" s="152">
        <v>2</v>
      </c>
      <c r="M72" s="278">
        <v>3.3898305084745762E-3</v>
      </c>
      <c r="N72" s="153">
        <f t="shared" si="27"/>
        <v>7.0227623716419979E-4</v>
      </c>
      <c r="O72" s="148" t="s">
        <v>32184</v>
      </c>
      <c r="P72" s="148" t="s">
        <v>32186</v>
      </c>
      <c r="Q72" s="148" t="s">
        <v>925</v>
      </c>
      <c r="R72" s="4" t="s">
        <v>32014</v>
      </c>
      <c r="U72" s="4" t="s">
        <v>155</v>
      </c>
      <c r="V72" s="266">
        <f t="shared" si="24"/>
        <v>3.3898305084745762E-3</v>
      </c>
      <c r="W72" s="173" t="str">
        <f t="shared" si="24"/>
        <v/>
      </c>
      <c r="X72" s="173">
        <f t="shared" si="24"/>
        <v>1.6949152542372881E-3</v>
      </c>
      <c r="Y72" s="173" t="str">
        <f t="shared" si="24"/>
        <v/>
      </c>
      <c r="Z72" s="267" t="str">
        <f t="shared" si="24"/>
        <v/>
      </c>
      <c r="AA72" s="161">
        <f t="shared" si="21"/>
        <v>5.084745762711864E-3</v>
      </c>
      <c r="AB72" s="224"/>
      <c r="AC72" s="271">
        <v>23</v>
      </c>
      <c r="AD72" s="4" t="s">
        <v>155</v>
      </c>
      <c r="AE72" s="266" t="str">
        <f t="shared" si="25"/>
        <v/>
      </c>
      <c r="AF72" s="173">
        <f t="shared" si="25"/>
        <v>1.6949152542372881E-3</v>
      </c>
      <c r="AG72" s="173">
        <f t="shared" si="25"/>
        <v>3.3898305084745762E-3</v>
      </c>
      <c r="AH72" s="173" t="str">
        <f t="shared" si="25"/>
        <v/>
      </c>
      <c r="AI72" s="267" t="str">
        <f t="shared" si="25"/>
        <v/>
      </c>
      <c r="AJ72" s="161">
        <f t="shared" si="22"/>
        <v>5.084745762711864E-3</v>
      </c>
      <c r="AK72" s="224"/>
      <c r="AL72" s="271">
        <v>23</v>
      </c>
      <c r="AM72" s="4" t="s">
        <v>155</v>
      </c>
      <c r="AN72" s="173" t="str">
        <f t="shared" si="19"/>
        <v/>
      </c>
      <c r="AO72" s="173" t="str">
        <f t="shared" si="26"/>
        <v/>
      </c>
      <c r="AP72" s="173">
        <f t="shared" si="26"/>
        <v>5.084745762711864E-3</v>
      </c>
      <c r="AQ72" s="173" t="str">
        <f t="shared" si="26"/>
        <v/>
      </c>
      <c r="AR72" s="173" t="str">
        <f t="shared" si="26"/>
        <v/>
      </c>
      <c r="AS72" s="267" t="str">
        <f t="shared" si="26"/>
        <v/>
      </c>
      <c r="AT72" s="161">
        <f t="shared" si="23"/>
        <v>5.084745762711864E-3</v>
      </c>
    </row>
    <row r="73" spans="2:46" x14ac:dyDescent="0.35">
      <c r="B73" s="4" t="s">
        <v>159</v>
      </c>
      <c r="C73" s="4" t="s">
        <v>31710</v>
      </c>
      <c r="D73" s="4" t="s">
        <v>31725</v>
      </c>
      <c r="E73" s="150">
        <v>14677.02751</v>
      </c>
      <c r="F73" s="150">
        <v>1</v>
      </c>
      <c r="H73" s="4" t="s">
        <v>172</v>
      </c>
      <c r="I73" s="4" t="s">
        <v>31665</v>
      </c>
      <c r="J73" s="4" t="s">
        <v>31672</v>
      </c>
      <c r="K73" s="316">
        <v>2.4822100000000002</v>
      </c>
      <c r="L73" s="150">
        <v>2</v>
      </c>
      <c r="M73" s="161">
        <v>3.3898305084745762E-3</v>
      </c>
      <c r="N73" s="156">
        <f t="shared" si="27"/>
        <v>1.8983011823776753E-8</v>
      </c>
      <c r="O73" s="148" t="s">
        <v>32185</v>
      </c>
      <c r="P73" s="148" t="s">
        <v>32184</v>
      </c>
      <c r="Q73" s="148" t="s">
        <v>32188</v>
      </c>
      <c r="R73" s="4" t="s">
        <v>31989</v>
      </c>
      <c r="U73" s="4" t="s">
        <v>149</v>
      </c>
      <c r="V73" s="266" t="str">
        <f t="shared" si="24"/>
        <v/>
      </c>
      <c r="W73" s="173" t="str">
        <f t="shared" si="24"/>
        <v/>
      </c>
      <c r="X73" s="173" t="str">
        <f t="shared" si="24"/>
        <v/>
      </c>
      <c r="Y73" s="173">
        <f t="shared" si="24"/>
        <v>3.3898305084745762E-3</v>
      </c>
      <c r="Z73" s="267" t="str">
        <f t="shared" si="24"/>
        <v/>
      </c>
      <c r="AA73" s="161">
        <f t="shared" si="21"/>
        <v>3.3898305084745762E-3</v>
      </c>
      <c r="AB73" s="224"/>
      <c r="AC73" s="271">
        <v>24</v>
      </c>
      <c r="AD73" s="4" t="s">
        <v>149</v>
      </c>
      <c r="AE73" s="266" t="str">
        <f t="shared" si="25"/>
        <v/>
      </c>
      <c r="AF73" s="173" t="str">
        <f t="shared" si="25"/>
        <v/>
      </c>
      <c r="AG73" s="173">
        <f t="shared" si="25"/>
        <v>3.3898305084745762E-3</v>
      </c>
      <c r="AH73" s="173" t="str">
        <f t="shared" si="25"/>
        <v/>
      </c>
      <c r="AI73" s="267" t="str">
        <f t="shared" si="25"/>
        <v/>
      </c>
      <c r="AJ73" s="161">
        <f t="shared" si="22"/>
        <v>3.3898305084745762E-3</v>
      </c>
      <c r="AK73" s="224"/>
      <c r="AL73" s="271">
        <v>24</v>
      </c>
      <c r="AM73" s="4" t="s">
        <v>149</v>
      </c>
      <c r="AN73" s="173" t="str">
        <f t="shared" si="19"/>
        <v/>
      </c>
      <c r="AO73" s="173" t="str">
        <f t="shared" si="26"/>
        <v/>
      </c>
      <c r="AP73" s="173" t="str">
        <f t="shared" si="26"/>
        <v/>
      </c>
      <c r="AQ73" s="173" t="str">
        <f t="shared" si="26"/>
        <v/>
      </c>
      <c r="AR73" s="173">
        <f t="shared" si="26"/>
        <v>3.3898305084745762E-3</v>
      </c>
      <c r="AS73" s="267" t="str">
        <f t="shared" si="26"/>
        <v/>
      </c>
      <c r="AT73" s="161">
        <f t="shared" si="23"/>
        <v>3.3898305084745762E-3</v>
      </c>
    </row>
    <row r="74" spans="2:46" x14ac:dyDescent="0.35">
      <c r="B74" s="4" t="s">
        <v>159</v>
      </c>
      <c r="C74" s="4" t="s">
        <v>31712</v>
      </c>
      <c r="D74" s="4" t="s">
        <v>31739</v>
      </c>
      <c r="E74" s="150">
        <v>204666.86202</v>
      </c>
      <c r="F74" s="150">
        <v>1</v>
      </c>
      <c r="H74" s="151" t="s">
        <v>146</v>
      </c>
      <c r="I74" s="151" t="s">
        <v>31684</v>
      </c>
      <c r="J74" s="151" t="s">
        <v>31686</v>
      </c>
      <c r="K74" s="152">
        <v>90834.98328</v>
      </c>
      <c r="L74" s="152">
        <v>1</v>
      </c>
      <c r="M74" s="278">
        <v>1.6949152542372881E-3</v>
      </c>
      <c r="N74" s="153">
        <f t="shared" si="27"/>
        <v>6.9467190995798234E-4</v>
      </c>
      <c r="O74" s="148" t="s">
        <v>32184</v>
      </c>
      <c r="P74" s="148" t="s">
        <v>32186</v>
      </c>
      <c r="Q74" s="148" t="s">
        <v>925</v>
      </c>
      <c r="R74" s="4" t="s">
        <v>32009</v>
      </c>
      <c r="U74" s="4" t="s">
        <v>142</v>
      </c>
      <c r="V74" s="268" t="str">
        <f t="shared" si="24"/>
        <v/>
      </c>
      <c r="W74" s="269" t="str">
        <f t="shared" si="24"/>
        <v/>
      </c>
      <c r="X74" s="269">
        <f t="shared" si="24"/>
        <v>6.7796610169491523E-3</v>
      </c>
      <c r="Y74" s="269" t="str">
        <f t="shared" si="24"/>
        <v/>
      </c>
      <c r="Z74" s="270">
        <f t="shared" si="24"/>
        <v>1.6949152542372881E-3</v>
      </c>
      <c r="AA74" s="161">
        <f t="shared" si="21"/>
        <v>8.4745762711864406E-3</v>
      </c>
      <c r="AC74" s="271">
        <v>25</v>
      </c>
      <c r="AD74" s="4" t="s">
        <v>142</v>
      </c>
      <c r="AE74" s="268" t="str">
        <f t="shared" si="25"/>
        <v/>
      </c>
      <c r="AF74" s="269">
        <f t="shared" si="25"/>
        <v>8.4745762711864406E-3</v>
      </c>
      <c r="AG74" s="269" t="str">
        <f t="shared" si="25"/>
        <v/>
      </c>
      <c r="AH74" s="269" t="str">
        <f t="shared" si="25"/>
        <v/>
      </c>
      <c r="AI74" s="270" t="str">
        <f t="shared" si="25"/>
        <v/>
      </c>
      <c r="AJ74" s="161">
        <f t="shared" si="22"/>
        <v>8.4745762711864406E-3</v>
      </c>
      <c r="AL74" s="271">
        <v>25</v>
      </c>
      <c r="AM74" s="4" t="s">
        <v>142</v>
      </c>
      <c r="AN74" s="269" t="str">
        <f t="shared" si="19"/>
        <v/>
      </c>
      <c r="AO74" s="269" t="str">
        <f t="shared" si="26"/>
        <v/>
      </c>
      <c r="AP74" s="269">
        <f t="shared" si="26"/>
        <v>1.6949152542372881E-3</v>
      </c>
      <c r="AQ74" s="269">
        <f t="shared" si="26"/>
        <v>6.7796610169491523E-3</v>
      </c>
      <c r="AR74" s="269" t="str">
        <f t="shared" si="26"/>
        <v/>
      </c>
      <c r="AS74" s="270" t="str">
        <f t="shared" si="26"/>
        <v/>
      </c>
      <c r="AT74" s="161">
        <f t="shared" si="23"/>
        <v>8.4745762711864406E-3</v>
      </c>
    </row>
    <row r="75" spans="2:46" x14ac:dyDescent="0.35">
      <c r="B75" s="4" t="s">
        <v>159</v>
      </c>
      <c r="C75" s="4" t="s">
        <v>159</v>
      </c>
      <c r="D75" s="4" t="s">
        <v>31747</v>
      </c>
      <c r="E75" s="150">
        <v>133.67027999999999</v>
      </c>
      <c r="F75" s="150">
        <v>13</v>
      </c>
      <c r="H75" s="151" t="s">
        <v>152</v>
      </c>
      <c r="I75" s="151" t="s">
        <v>152</v>
      </c>
      <c r="J75" s="151" t="s">
        <v>31526</v>
      </c>
      <c r="K75" s="152">
        <v>88352.547659999997</v>
      </c>
      <c r="L75" s="152">
        <v>3</v>
      </c>
      <c r="M75" s="278">
        <v>5.084745762711864E-3</v>
      </c>
      <c r="N75" s="153">
        <f t="shared" si="27"/>
        <v>6.7568717267700107E-4</v>
      </c>
      <c r="O75" s="148" t="s">
        <v>32187</v>
      </c>
      <c r="P75" s="148" t="s">
        <v>32185</v>
      </c>
      <c r="Q75" s="148" t="s">
        <v>925</v>
      </c>
      <c r="R75" s="4" t="s">
        <v>32134</v>
      </c>
    </row>
    <row r="76" spans="2:46" x14ac:dyDescent="0.35">
      <c r="B76" s="4" t="s">
        <v>159</v>
      </c>
      <c r="C76" s="4" t="s">
        <v>159</v>
      </c>
      <c r="D76" s="4" t="s">
        <v>31761</v>
      </c>
      <c r="E76" s="150">
        <v>24.066080000000003</v>
      </c>
      <c r="F76" s="150">
        <v>1</v>
      </c>
      <c r="H76" s="4" t="s">
        <v>151</v>
      </c>
      <c r="I76" s="4" t="s">
        <v>31792</v>
      </c>
      <c r="J76" s="4" t="s">
        <v>31792</v>
      </c>
      <c r="K76" s="316">
        <v>44505.188450000001</v>
      </c>
      <c r="L76" s="150">
        <v>2</v>
      </c>
      <c r="M76" s="161">
        <v>3.3898305084745762E-3</v>
      </c>
      <c r="N76" s="156">
        <f t="shared" si="27"/>
        <v>3.4035900208514286E-4</v>
      </c>
      <c r="O76" s="148" t="s">
        <v>32188</v>
      </c>
      <c r="P76" s="148" t="s">
        <v>32184</v>
      </c>
      <c r="Q76" s="148" t="s">
        <v>32185</v>
      </c>
      <c r="R76" s="4" t="s">
        <v>32114</v>
      </c>
      <c r="U76" s="276" t="s">
        <v>32369</v>
      </c>
      <c r="V76" s="163">
        <f>+SUM(V50:V74)</f>
        <v>0.12372881355932203</v>
      </c>
      <c r="W76" s="163">
        <f>+SUM(W50:W74)</f>
        <v>0.35423728813559308</v>
      </c>
      <c r="X76" s="163">
        <f>+SUM(X50:X74)</f>
        <v>0.31525423728813556</v>
      </c>
      <c r="Y76" s="163">
        <f>+SUM(Y50:Y74)</f>
        <v>0.18474576271186444</v>
      </c>
      <c r="Z76" s="163">
        <f>+SUM(Z50:Z74)</f>
        <v>2.2033898305084742E-2</v>
      </c>
      <c r="AA76" s="274">
        <f>+SUM(V76:Z76)</f>
        <v>0.99999999999999978</v>
      </c>
      <c r="AD76" s="276" t="s">
        <v>32369</v>
      </c>
      <c r="AE76" s="163">
        <f>+SUM(AE50:AE74)</f>
        <v>0.11525423728813559</v>
      </c>
      <c r="AF76" s="163">
        <f>+SUM(AF50:AF74)</f>
        <v>0.38644067796610165</v>
      </c>
      <c r="AG76" s="163">
        <f>+SUM(AG50:AG74)</f>
        <v>0.16779661016949154</v>
      </c>
      <c r="AH76" s="163">
        <f>+SUM(AH50:AH74)</f>
        <v>0.15423728813559323</v>
      </c>
      <c r="AI76" s="163">
        <f>+SUM(AI50:AI74)</f>
        <v>0.17627118644067796</v>
      </c>
      <c r="AJ76" s="274">
        <f>+SUM(AE76:AI76)</f>
        <v>1</v>
      </c>
      <c r="AM76" s="276" t="s">
        <v>32369</v>
      </c>
      <c r="AN76" s="262">
        <f t="shared" ref="AN76:AS76" si="28">+SUM(AN50:AN74)</f>
        <v>0.54915254237288125</v>
      </c>
      <c r="AO76" s="163">
        <f t="shared" si="28"/>
        <v>6.7796610169491523E-3</v>
      </c>
      <c r="AP76" s="163">
        <f t="shared" si="28"/>
        <v>0.11355932203389832</v>
      </c>
      <c r="AQ76" s="163">
        <f t="shared" si="28"/>
        <v>0.19830508474576278</v>
      </c>
      <c r="AR76" s="163">
        <f t="shared" si="28"/>
        <v>0.13050847457627118</v>
      </c>
      <c r="AS76" s="163">
        <f t="shared" si="28"/>
        <v>1.6949152542372881E-3</v>
      </c>
      <c r="AT76" s="274">
        <f>+SUM(AN76:AS76)</f>
        <v>0.99999999999999989</v>
      </c>
    </row>
    <row r="77" spans="2:46" x14ac:dyDescent="0.35">
      <c r="B77" s="4" t="s">
        <v>159</v>
      </c>
      <c r="C77" s="4" t="s">
        <v>159</v>
      </c>
      <c r="D77" s="4" t="s">
        <v>31756</v>
      </c>
      <c r="E77" s="150">
        <v>385.50448000000006</v>
      </c>
      <c r="F77" s="150">
        <v>5</v>
      </c>
      <c r="H77" s="151" t="s">
        <v>146</v>
      </c>
      <c r="I77" s="151" t="s">
        <v>3</v>
      </c>
      <c r="J77" s="151" t="s">
        <v>3</v>
      </c>
      <c r="K77" s="152">
        <v>85915.484349999999</v>
      </c>
      <c r="L77" s="152">
        <v>2</v>
      </c>
      <c r="M77" s="278">
        <v>3.3898305084745762E-3</v>
      </c>
      <c r="N77" s="153">
        <f t="shared" si="27"/>
        <v>6.570494258187488E-4</v>
      </c>
      <c r="O77" s="148" t="s">
        <v>32184</v>
      </c>
      <c r="P77" s="148" t="s">
        <v>32185</v>
      </c>
      <c r="Q77" s="148" t="s">
        <v>925</v>
      </c>
      <c r="R77" s="4" t="s">
        <v>32003</v>
      </c>
    </row>
    <row r="78" spans="2:46" x14ac:dyDescent="0.35">
      <c r="B78" s="4" t="s">
        <v>159</v>
      </c>
      <c r="C78" s="4" t="s">
        <v>159</v>
      </c>
      <c r="D78" s="4" t="s">
        <v>31773</v>
      </c>
      <c r="E78" s="150">
        <v>218.10039</v>
      </c>
      <c r="F78" s="150">
        <v>3</v>
      </c>
      <c r="H78" s="151" t="s">
        <v>138</v>
      </c>
      <c r="I78" s="151" t="s">
        <v>138</v>
      </c>
      <c r="J78" s="151" t="s">
        <v>31550</v>
      </c>
      <c r="K78" s="152">
        <v>85690.518259999997</v>
      </c>
      <c r="L78" s="152">
        <v>2</v>
      </c>
      <c r="M78" s="278">
        <v>3.3898305084745762E-3</v>
      </c>
      <c r="N78" s="153">
        <f t="shared" si="27"/>
        <v>6.5532896947282358E-4</v>
      </c>
      <c r="O78" s="148" t="s">
        <v>32187</v>
      </c>
      <c r="P78" s="148" t="s">
        <v>32185</v>
      </c>
      <c r="Q78" s="148" t="s">
        <v>925</v>
      </c>
      <c r="R78" s="4" t="s">
        <v>31891</v>
      </c>
    </row>
    <row r="79" spans="2:46" x14ac:dyDescent="0.35">
      <c r="B79" s="4" t="s">
        <v>159</v>
      </c>
      <c r="C79" s="4" t="s">
        <v>159</v>
      </c>
      <c r="D79" s="4" t="s">
        <v>31768</v>
      </c>
      <c r="E79" s="150">
        <v>1245.29196</v>
      </c>
      <c r="F79" s="150">
        <v>6</v>
      </c>
      <c r="H79" s="4" t="s">
        <v>141</v>
      </c>
      <c r="I79" s="4" t="s">
        <v>31564</v>
      </c>
      <c r="J79" s="4" t="s">
        <v>31565</v>
      </c>
      <c r="K79" s="316">
        <v>44049.705979999999</v>
      </c>
      <c r="L79" s="150">
        <v>2</v>
      </c>
      <c r="M79" s="161">
        <v>3.3898305084745762E-3</v>
      </c>
      <c r="N79" s="156">
        <f t="shared" si="27"/>
        <v>3.3687564285545115E-4</v>
      </c>
      <c r="O79" s="148" t="s">
        <v>32188</v>
      </c>
      <c r="P79" s="148" t="s">
        <v>32184</v>
      </c>
      <c r="Q79" s="148" t="s">
        <v>32188</v>
      </c>
      <c r="R79" s="4" t="s">
        <v>31949</v>
      </c>
    </row>
    <row r="80" spans="2:46" x14ac:dyDescent="0.35">
      <c r="B80" s="4" t="s">
        <v>159</v>
      </c>
      <c r="C80" s="4" t="s">
        <v>159</v>
      </c>
      <c r="D80" s="4" t="s">
        <v>31696</v>
      </c>
      <c r="E80" s="150">
        <v>1602.41922</v>
      </c>
      <c r="F80" s="150">
        <v>1</v>
      </c>
      <c r="H80" s="151" t="s">
        <v>159</v>
      </c>
      <c r="I80" s="151" t="s">
        <v>159</v>
      </c>
      <c r="J80" s="151" t="s">
        <v>31758</v>
      </c>
      <c r="K80" s="152">
        <v>83122.996469999998</v>
      </c>
      <c r="L80" s="152">
        <v>2</v>
      </c>
      <c r="M80" s="278">
        <v>3.3898305084745762E-3</v>
      </c>
      <c r="N80" s="153">
        <f t="shared" si="27"/>
        <v>6.3569352505137076E-4</v>
      </c>
      <c r="O80" s="148" t="s">
        <v>32188</v>
      </c>
      <c r="P80" s="148" t="s">
        <v>32188</v>
      </c>
      <c r="Q80" s="148" t="s">
        <v>925</v>
      </c>
      <c r="R80" s="4" t="s">
        <v>32081</v>
      </c>
    </row>
    <row r="81" spans="2:18" x14ac:dyDescent="0.35">
      <c r="B81" s="4" t="s">
        <v>159</v>
      </c>
      <c r="C81" s="4" t="s">
        <v>159</v>
      </c>
      <c r="D81" s="4" t="s">
        <v>159</v>
      </c>
      <c r="E81" s="150">
        <v>60710973.409229994</v>
      </c>
      <c r="F81" s="150">
        <v>1</v>
      </c>
      <c r="H81" s="151" t="s">
        <v>138</v>
      </c>
      <c r="I81" s="151" t="s">
        <v>31559</v>
      </c>
      <c r="J81" s="151" t="s">
        <v>31560</v>
      </c>
      <c r="K81" s="152">
        <v>82381.671150000009</v>
      </c>
      <c r="L81" s="152">
        <v>2</v>
      </c>
      <c r="M81" s="278">
        <v>3.3898305084745762E-3</v>
      </c>
      <c r="N81" s="153">
        <f t="shared" si="27"/>
        <v>6.3002414683001773E-4</v>
      </c>
      <c r="O81" s="148" t="s">
        <v>32184</v>
      </c>
      <c r="P81" s="148" t="s">
        <v>32185</v>
      </c>
      <c r="Q81" s="148" t="s">
        <v>925</v>
      </c>
      <c r="R81" s="4" t="s">
        <v>31907</v>
      </c>
    </row>
    <row r="82" spans="2:18" x14ac:dyDescent="0.35">
      <c r="B82" s="4" t="s">
        <v>159</v>
      </c>
      <c r="C82" s="4" t="s">
        <v>159</v>
      </c>
      <c r="D82" s="4" t="s">
        <v>31771</v>
      </c>
      <c r="E82" s="150">
        <v>480.21143000000006</v>
      </c>
      <c r="F82" s="150">
        <v>4</v>
      </c>
      <c r="H82" s="151" t="s">
        <v>138</v>
      </c>
      <c r="I82" s="151" t="s">
        <v>31556</v>
      </c>
      <c r="J82" s="151" t="s">
        <v>31556</v>
      </c>
      <c r="K82" s="152">
        <v>81781.068029999995</v>
      </c>
      <c r="L82" s="152">
        <v>2</v>
      </c>
      <c r="M82" s="278">
        <v>3.3898305084745762E-3</v>
      </c>
      <c r="N82" s="153">
        <f t="shared" si="27"/>
        <v>6.2543095925589722E-4</v>
      </c>
      <c r="O82" s="148" t="s">
        <v>32184</v>
      </c>
      <c r="P82" s="148" t="s">
        <v>32184</v>
      </c>
      <c r="Q82" s="148" t="s">
        <v>925</v>
      </c>
      <c r="R82" s="4" t="s">
        <v>31901</v>
      </c>
    </row>
    <row r="83" spans="2:18" x14ac:dyDescent="0.35">
      <c r="B83" s="4" t="s">
        <v>159</v>
      </c>
      <c r="C83" s="4" t="s">
        <v>159</v>
      </c>
      <c r="D83" s="4" t="s">
        <v>31749</v>
      </c>
      <c r="E83" s="150">
        <v>513.92875000000004</v>
      </c>
      <c r="F83" s="150">
        <v>6</v>
      </c>
      <c r="H83" s="151" t="s">
        <v>147</v>
      </c>
      <c r="I83" s="151" t="s">
        <v>147</v>
      </c>
      <c r="J83" s="151" t="s">
        <v>31703</v>
      </c>
      <c r="K83" s="152">
        <v>80471.975940000004</v>
      </c>
      <c r="L83" s="152">
        <v>1</v>
      </c>
      <c r="M83" s="278">
        <v>1.6949152542372881E-3</v>
      </c>
      <c r="N83" s="153">
        <f t="shared" si="27"/>
        <v>6.154195135591663E-4</v>
      </c>
      <c r="O83" s="148" t="s">
        <v>32184</v>
      </c>
      <c r="P83" s="148" t="s">
        <v>32186</v>
      </c>
      <c r="Q83" s="148" t="s">
        <v>925</v>
      </c>
      <c r="R83" s="4" t="s">
        <v>32024</v>
      </c>
    </row>
    <row r="84" spans="2:18" x14ac:dyDescent="0.35">
      <c r="B84" s="4" t="s">
        <v>159</v>
      </c>
      <c r="C84" s="4" t="s">
        <v>159</v>
      </c>
      <c r="D84" s="4" t="s">
        <v>31745</v>
      </c>
      <c r="E84" s="150">
        <v>8.8146200000000015</v>
      </c>
      <c r="F84" s="150">
        <v>1</v>
      </c>
      <c r="H84" s="4" t="s">
        <v>141</v>
      </c>
      <c r="I84" s="4" t="s">
        <v>141</v>
      </c>
      <c r="J84" s="4" t="s">
        <v>31567</v>
      </c>
      <c r="K84" s="316">
        <v>5.8259399999999992</v>
      </c>
      <c r="L84" s="150">
        <v>4</v>
      </c>
      <c r="M84" s="161">
        <v>6.7796610169491523E-3</v>
      </c>
      <c r="N84" s="156">
        <f t="shared" si="27"/>
        <v>4.4554605736264822E-8</v>
      </c>
      <c r="O84" s="148" t="s">
        <v>32184</v>
      </c>
      <c r="P84" s="148" t="s">
        <v>32188</v>
      </c>
      <c r="Q84" s="148" t="s">
        <v>32184</v>
      </c>
      <c r="R84" s="4" t="s">
        <v>31953</v>
      </c>
    </row>
    <row r="85" spans="2:18" x14ac:dyDescent="0.35">
      <c r="B85" s="4" t="s">
        <v>159</v>
      </c>
      <c r="C85" s="4" t="s">
        <v>159</v>
      </c>
      <c r="D85" s="4" t="s">
        <v>31760</v>
      </c>
      <c r="E85" s="150">
        <v>91.251159999999999</v>
      </c>
      <c r="F85" s="150">
        <v>2</v>
      </c>
      <c r="H85" s="151" t="s">
        <v>138</v>
      </c>
      <c r="I85" s="151" t="s">
        <v>138</v>
      </c>
      <c r="J85" s="151" t="s">
        <v>31588</v>
      </c>
      <c r="K85" s="152">
        <v>78903.023499999996</v>
      </c>
      <c r="L85" s="152">
        <v>1</v>
      </c>
      <c r="M85" s="278">
        <v>1.6949152542372881E-3</v>
      </c>
      <c r="N85" s="153">
        <f t="shared" si="27"/>
        <v>6.0342075329332921E-4</v>
      </c>
      <c r="O85" s="148" t="s">
        <v>32184</v>
      </c>
      <c r="P85" s="148" t="s">
        <v>32184</v>
      </c>
      <c r="Q85" s="148" t="s">
        <v>925</v>
      </c>
      <c r="R85" s="4" t="s">
        <v>31892</v>
      </c>
    </row>
    <row r="86" spans="2:18" x14ac:dyDescent="0.35">
      <c r="B86" s="4" t="s">
        <v>159</v>
      </c>
      <c r="C86" s="4" t="s">
        <v>159</v>
      </c>
      <c r="D86" s="4" t="s">
        <v>31767</v>
      </c>
      <c r="E86" s="150">
        <v>320.39992000000007</v>
      </c>
      <c r="F86" s="150">
        <v>9</v>
      </c>
      <c r="H86" s="151" t="s">
        <v>159</v>
      </c>
      <c r="I86" s="151" t="s">
        <v>159</v>
      </c>
      <c r="J86" s="151" t="s">
        <v>31759</v>
      </c>
      <c r="K86" s="152">
        <v>78607.324479999996</v>
      </c>
      <c r="L86" s="152">
        <v>5</v>
      </c>
      <c r="M86" s="278">
        <v>8.4745762711864406E-3</v>
      </c>
      <c r="N86" s="153">
        <f t="shared" si="27"/>
        <v>6.0115935800729816E-4</v>
      </c>
      <c r="O86" s="148" t="s">
        <v>32185</v>
      </c>
      <c r="P86" s="148" t="s">
        <v>32187</v>
      </c>
      <c r="Q86" s="148" t="s">
        <v>925</v>
      </c>
      <c r="R86" s="4" t="s">
        <v>32082</v>
      </c>
    </row>
    <row r="87" spans="2:18" x14ac:dyDescent="0.35">
      <c r="B87" s="4" t="s">
        <v>159</v>
      </c>
      <c r="C87" s="4" t="s">
        <v>159</v>
      </c>
      <c r="D87" s="4" t="s">
        <v>31525</v>
      </c>
      <c r="E87" s="150">
        <v>11074459.577279996</v>
      </c>
      <c r="F87" s="150">
        <v>1</v>
      </c>
      <c r="H87" s="4" t="s">
        <v>151</v>
      </c>
      <c r="I87" s="4" t="s">
        <v>151</v>
      </c>
      <c r="J87" s="4" t="s">
        <v>31797</v>
      </c>
      <c r="K87" s="316">
        <v>78398.115139999994</v>
      </c>
      <c r="L87" s="150">
        <v>1</v>
      </c>
      <c r="M87" s="161">
        <v>1.6949152542372881E-3</v>
      </c>
      <c r="N87" s="156">
        <f t="shared" si="27"/>
        <v>5.9955940338022608E-4</v>
      </c>
      <c r="O87" s="148" t="s">
        <v>32184</v>
      </c>
      <c r="P87" s="148" t="s">
        <v>32184</v>
      </c>
      <c r="Q87" s="148" t="s">
        <v>32188</v>
      </c>
      <c r="R87" s="4" t="s">
        <v>32119</v>
      </c>
    </row>
    <row r="88" spans="2:18" x14ac:dyDescent="0.35">
      <c r="B88" s="4" t="s">
        <v>159</v>
      </c>
      <c r="C88" s="4" t="s">
        <v>159</v>
      </c>
      <c r="D88" s="4" t="s">
        <v>31754</v>
      </c>
      <c r="E88" s="150">
        <v>32.458289999999998</v>
      </c>
      <c r="F88" s="150">
        <v>1</v>
      </c>
      <c r="H88" s="4" t="s">
        <v>172</v>
      </c>
      <c r="I88" s="4" t="s">
        <v>31666</v>
      </c>
      <c r="J88" s="4" t="s">
        <v>31666</v>
      </c>
      <c r="K88" s="316">
        <v>39849.542509999999</v>
      </c>
      <c r="L88" s="150">
        <v>2</v>
      </c>
      <c r="M88" s="161">
        <v>3.3898305084745762E-3</v>
      </c>
      <c r="N88" s="156">
        <f t="shared" si="27"/>
        <v>3.0475436672941622E-4</v>
      </c>
      <c r="O88" s="148" t="s">
        <v>32186</v>
      </c>
      <c r="P88" s="148" t="s">
        <v>32188</v>
      </c>
      <c r="Q88" s="148" t="s">
        <v>32184</v>
      </c>
      <c r="R88" s="4" t="s">
        <v>31991</v>
      </c>
    </row>
    <row r="89" spans="2:18" x14ac:dyDescent="0.35">
      <c r="B89" s="4" t="s">
        <v>159</v>
      </c>
      <c r="C89" s="4" t="s">
        <v>159</v>
      </c>
      <c r="D89" s="4" t="s">
        <v>31770</v>
      </c>
      <c r="E89" s="150">
        <v>481.56960000000004</v>
      </c>
      <c r="F89" s="150">
        <v>1</v>
      </c>
      <c r="H89" s="151" t="s">
        <v>159</v>
      </c>
      <c r="I89" s="151" t="s">
        <v>159</v>
      </c>
      <c r="J89" s="151" t="s">
        <v>31745</v>
      </c>
      <c r="K89" s="152">
        <v>74615.181860000012</v>
      </c>
      <c r="L89" s="152">
        <v>2</v>
      </c>
      <c r="M89" s="278">
        <v>3.3898305084745762E-3</v>
      </c>
      <c r="N89" s="153">
        <f t="shared" si="27"/>
        <v>5.7062894738222497E-4</v>
      </c>
      <c r="O89" s="148" t="s">
        <v>32184</v>
      </c>
      <c r="P89" s="148" t="s">
        <v>32187</v>
      </c>
      <c r="Q89" s="148" t="s">
        <v>925</v>
      </c>
      <c r="R89" s="4" t="s">
        <v>32065</v>
      </c>
    </row>
    <row r="90" spans="2:18" x14ac:dyDescent="0.35">
      <c r="B90" s="4" t="s">
        <v>159</v>
      </c>
      <c r="C90" s="4" t="s">
        <v>159</v>
      </c>
      <c r="D90" s="4" t="s">
        <v>31746</v>
      </c>
      <c r="E90" s="150">
        <v>29327347.610070005</v>
      </c>
      <c r="F90" s="150">
        <v>1</v>
      </c>
      <c r="H90" s="4" t="s">
        <v>142</v>
      </c>
      <c r="I90" s="4" t="s">
        <v>142</v>
      </c>
      <c r="J90" s="4" t="s">
        <v>142</v>
      </c>
      <c r="K90" s="316">
        <v>50776.17858</v>
      </c>
      <c r="L90" s="150">
        <v>3</v>
      </c>
      <c r="M90" s="161">
        <v>5.084745762711864E-3</v>
      </c>
      <c r="N90" s="156">
        <f t="shared" si="27"/>
        <v>3.8831718442450068E-4</v>
      </c>
      <c r="O90" s="148" t="s">
        <v>32188</v>
      </c>
      <c r="P90" s="148" t="s">
        <v>32184</v>
      </c>
      <c r="Q90" s="148" t="s">
        <v>32188</v>
      </c>
      <c r="R90" s="4" t="s">
        <v>31967</v>
      </c>
    </row>
    <row r="91" spans="2:18" x14ac:dyDescent="0.35">
      <c r="B91" s="4" t="s">
        <v>159</v>
      </c>
      <c r="C91" s="4" t="s">
        <v>159</v>
      </c>
      <c r="D91" s="4" t="s">
        <v>31748</v>
      </c>
      <c r="E91" s="150">
        <v>770.41448000000003</v>
      </c>
      <c r="F91" s="150">
        <v>7</v>
      </c>
      <c r="H91" s="4" t="s">
        <v>137</v>
      </c>
      <c r="I91" s="4" t="s">
        <v>31538</v>
      </c>
      <c r="J91" s="4" t="s">
        <v>31538</v>
      </c>
      <c r="K91" s="316">
        <v>37758.715889999999</v>
      </c>
      <c r="L91" s="150">
        <v>9</v>
      </c>
      <c r="M91" s="161">
        <v>1.5254237288135594E-2</v>
      </c>
      <c r="N91" s="156">
        <f t="shared" si="27"/>
        <v>2.8876450831738536E-4</v>
      </c>
      <c r="O91" s="148" t="s">
        <v>32184</v>
      </c>
      <c r="P91" s="148" t="s">
        <v>32184</v>
      </c>
      <c r="Q91" s="148" t="s">
        <v>32188</v>
      </c>
      <c r="R91" s="4" t="s">
        <v>31859</v>
      </c>
    </row>
    <row r="92" spans="2:18" x14ac:dyDescent="0.35">
      <c r="B92" s="4" t="s">
        <v>159</v>
      </c>
      <c r="C92" s="4" t="s">
        <v>159</v>
      </c>
      <c r="D92" s="4" t="s">
        <v>31752</v>
      </c>
      <c r="E92" s="150">
        <v>572.24675000000002</v>
      </c>
      <c r="F92" s="150">
        <v>3</v>
      </c>
      <c r="H92" s="151" t="s">
        <v>152</v>
      </c>
      <c r="I92" s="151" t="s">
        <v>31805</v>
      </c>
      <c r="J92" s="151" t="s">
        <v>31818</v>
      </c>
      <c r="K92" s="152">
        <v>74298.1495</v>
      </c>
      <c r="L92" s="152">
        <v>5</v>
      </c>
      <c r="M92" s="278">
        <v>8.4745762711864406E-3</v>
      </c>
      <c r="N92" s="153">
        <f t="shared" si="27"/>
        <v>5.6820440270695578E-4</v>
      </c>
      <c r="O92" s="148" t="s">
        <v>32184</v>
      </c>
      <c r="P92" s="148" t="s">
        <v>32188</v>
      </c>
      <c r="Q92" s="148" t="s">
        <v>925</v>
      </c>
      <c r="R92" s="4" t="s">
        <v>32143</v>
      </c>
    </row>
    <row r="93" spans="2:18" x14ac:dyDescent="0.35">
      <c r="B93" s="4" t="s">
        <v>159</v>
      </c>
      <c r="C93" s="4" t="s">
        <v>159</v>
      </c>
      <c r="D93" s="4" t="s">
        <v>31757</v>
      </c>
      <c r="E93" s="150">
        <v>173.18619999999999</v>
      </c>
      <c r="F93" s="150">
        <v>4</v>
      </c>
      <c r="H93" s="4" t="s">
        <v>140</v>
      </c>
      <c r="I93" s="4" t="s">
        <v>31604</v>
      </c>
      <c r="J93" s="4" t="s">
        <v>31605</v>
      </c>
      <c r="K93" s="150">
        <v>0</v>
      </c>
      <c r="L93" s="150">
        <v>0</v>
      </c>
      <c r="M93" s="161">
        <v>1.6949152542372881E-3</v>
      </c>
      <c r="N93" s="156">
        <f t="shared" si="27"/>
        <v>0</v>
      </c>
      <c r="O93" s="148" t="s">
        <v>32185</v>
      </c>
      <c r="P93" s="148" t="s">
        <v>32184</v>
      </c>
      <c r="Q93" s="148" t="s">
        <v>32188</v>
      </c>
      <c r="R93" s="4" t="s">
        <v>31927</v>
      </c>
    </row>
    <row r="94" spans="2:18" x14ac:dyDescent="0.35">
      <c r="B94" s="4" t="s">
        <v>159</v>
      </c>
      <c r="C94" s="4" t="s">
        <v>159</v>
      </c>
      <c r="D94" s="4" t="s">
        <v>31536</v>
      </c>
      <c r="E94" s="150">
        <v>498.73722000000004</v>
      </c>
      <c r="F94" s="150">
        <v>1</v>
      </c>
      <c r="H94" s="151" t="s">
        <v>159</v>
      </c>
      <c r="I94" s="151" t="s">
        <v>159</v>
      </c>
      <c r="J94" s="151" t="s">
        <v>31760</v>
      </c>
      <c r="K94" s="152">
        <v>72942.519500000009</v>
      </c>
      <c r="L94" s="152">
        <v>4</v>
      </c>
      <c r="M94" s="278">
        <v>6.7796610169491523E-3</v>
      </c>
      <c r="N94" s="153">
        <f t="shared" si="27"/>
        <v>5.5783705251552702E-4</v>
      </c>
      <c r="O94" s="148" t="s">
        <v>32188</v>
      </c>
      <c r="P94" s="148" t="s">
        <v>32188</v>
      </c>
      <c r="Q94" s="148" t="s">
        <v>925</v>
      </c>
      <c r="R94" s="4" t="s">
        <v>32083</v>
      </c>
    </row>
    <row r="95" spans="2:18" x14ac:dyDescent="0.35">
      <c r="B95" s="4" t="s">
        <v>159</v>
      </c>
      <c r="C95" s="4" t="s">
        <v>159</v>
      </c>
      <c r="D95" s="4" t="s">
        <v>31769</v>
      </c>
      <c r="E95" s="150">
        <v>935.78689999999995</v>
      </c>
      <c r="F95" s="150">
        <v>5</v>
      </c>
      <c r="H95" s="4" t="s">
        <v>138</v>
      </c>
      <c r="I95" s="4" t="s">
        <v>138</v>
      </c>
      <c r="J95" s="4" t="s">
        <v>31525</v>
      </c>
      <c r="K95" s="316">
        <v>42.823809999999995</v>
      </c>
      <c r="L95" s="150">
        <v>3</v>
      </c>
      <c r="M95" s="161">
        <v>5.084745762711864E-3</v>
      </c>
      <c r="N95" s="156">
        <f t="shared" si="27"/>
        <v>3.2750044982864823E-7</v>
      </c>
      <c r="O95" s="148" t="s">
        <v>32188</v>
      </c>
      <c r="P95" s="148" t="s">
        <v>32187</v>
      </c>
      <c r="Q95" s="148" t="s">
        <v>32185</v>
      </c>
      <c r="R95" s="4" t="s">
        <v>31893</v>
      </c>
    </row>
    <row r="96" spans="2:18" x14ac:dyDescent="0.35">
      <c r="B96" s="4" t="s">
        <v>159</v>
      </c>
      <c r="C96" s="4" t="s">
        <v>159</v>
      </c>
      <c r="D96" s="4" t="s">
        <v>31764</v>
      </c>
      <c r="E96" s="150">
        <v>2538.8749299999995</v>
      </c>
      <c r="F96" s="150">
        <v>1</v>
      </c>
      <c r="H96" s="4" t="s">
        <v>173</v>
      </c>
      <c r="I96" s="4" t="s">
        <v>31530</v>
      </c>
      <c r="J96" s="4" t="s">
        <v>31544</v>
      </c>
      <c r="K96" s="316">
        <v>26448.170529999999</v>
      </c>
      <c r="L96" s="150">
        <v>2</v>
      </c>
      <c r="M96" s="161">
        <v>3.3898305084745762E-3</v>
      </c>
      <c r="N96" s="156">
        <f t="shared" si="27"/>
        <v>2.0226569624981521E-4</v>
      </c>
      <c r="O96" s="148" t="s">
        <v>32188</v>
      </c>
      <c r="P96" s="148" t="s">
        <v>32184</v>
      </c>
      <c r="Q96" s="148" t="s">
        <v>32184</v>
      </c>
      <c r="R96" s="4" t="s">
        <v>31870</v>
      </c>
    </row>
    <row r="97" spans="2:18" x14ac:dyDescent="0.35">
      <c r="B97" s="4" t="s">
        <v>159</v>
      </c>
      <c r="C97" s="4" t="s">
        <v>159</v>
      </c>
      <c r="D97" s="4" t="s">
        <v>31750</v>
      </c>
      <c r="E97" s="150">
        <v>199.77397999999999</v>
      </c>
      <c r="F97" s="150">
        <v>4</v>
      </c>
      <c r="H97" s="4" t="s">
        <v>146</v>
      </c>
      <c r="I97" s="4" t="s">
        <v>31680</v>
      </c>
      <c r="J97" s="4" t="s">
        <v>31680</v>
      </c>
      <c r="K97" s="150">
        <v>0</v>
      </c>
      <c r="L97" s="150">
        <v>0</v>
      </c>
      <c r="M97" s="161">
        <v>1.6949152542372881E-3</v>
      </c>
      <c r="N97" s="156">
        <f t="shared" si="27"/>
        <v>0</v>
      </c>
      <c r="O97" s="148" t="s">
        <v>32185</v>
      </c>
      <c r="P97" s="148" t="s">
        <v>32187</v>
      </c>
      <c r="Q97" s="148" t="s">
        <v>32188</v>
      </c>
      <c r="R97" s="4" t="s">
        <v>32002</v>
      </c>
    </row>
    <row r="98" spans="2:18" x14ac:dyDescent="0.35">
      <c r="B98" s="4" t="s">
        <v>159</v>
      </c>
      <c r="C98" s="4" t="s">
        <v>159</v>
      </c>
      <c r="D98" s="4" t="s">
        <v>31751</v>
      </c>
      <c r="E98" s="150">
        <v>86.304630000000003</v>
      </c>
      <c r="F98" s="150">
        <v>1</v>
      </c>
      <c r="H98" s="151" t="s">
        <v>147</v>
      </c>
      <c r="I98" s="151" t="s">
        <v>147</v>
      </c>
      <c r="J98" s="151" t="s">
        <v>31704</v>
      </c>
      <c r="K98" s="152">
        <v>71331.432109999994</v>
      </c>
      <c r="L98" s="152">
        <v>1</v>
      </c>
      <c r="M98" s="278">
        <v>1.6949152542372881E-3</v>
      </c>
      <c r="N98" s="153">
        <f t="shared" si="27"/>
        <v>5.4551605994297757E-4</v>
      </c>
      <c r="O98" s="148" t="s">
        <v>32187</v>
      </c>
      <c r="P98" s="148" t="s">
        <v>32185</v>
      </c>
      <c r="Q98" s="148" t="s">
        <v>925</v>
      </c>
      <c r="R98" s="4" t="s">
        <v>32025</v>
      </c>
    </row>
    <row r="99" spans="2:18" x14ac:dyDescent="0.35">
      <c r="B99" s="4" t="s">
        <v>159</v>
      </c>
      <c r="C99" s="4" t="s">
        <v>159</v>
      </c>
      <c r="D99" s="4" t="s">
        <v>31759</v>
      </c>
      <c r="E99" s="150">
        <v>251.85350999999997</v>
      </c>
      <c r="F99" s="150">
        <v>4</v>
      </c>
      <c r="H99" s="4" t="s">
        <v>172</v>
      </c>
      <c r="I99" s="4" t="s">
        <v>31663</v>
      </c>
      <c r="J99" s="4" t="s">
        <v>31663</v>
      </c>
      <c r="K99" s="150">
        <v>0</v>
      </c>
      <c r="L99" s="150">
        <v>1</v>
      </c>
      <c r="M99" s="161">
        <v>1.6949152542372881E-3</v>
      </c>
      <c r="N99" s="156">
        <f t="shared" si="27"/>
        <v>0</v>
      </c>
      <c r="O99" s="148" t="s">
        <v>32187</v>
      </c>
      <c r="P99" s="148" t="s">
        <v>32186</v>
      </c>
      <c r="Q99" s="148" t="s">
        <v>32188</v>
      </c>
      <c r="R99" s="4" t="s">
        <v>31986</v>
      </c>
    </row>
    <row r="100" spans="2:18" x14ac:dyDescent="0.35">
      <c r="B100" s="4" t="s">
        <v>159</v>
      </c>
      <c r="C100" s="4" t="s">
        <v>159</v>
      </c>
      <c r="D100" s="4" t="s">
        <v>31755</v>
      </c>
      <c r="E100" s="150">
        <v>31.543500000000002</v>
      </c>
      <c r="F100" s="150">
        <v>1</v>
      </c>
      <c r="H100" s="4" t="s">
        <v>152</v>
      </c>
      <c r="I100" s="4" t="s">
        <v>31801</v>
      </c>
      <c r="J100" s="4" t="s">
        <v>31808</v>
      </c>
      <c r="K100" s="150">
        <v>2</v>
      </c>
      <c r="L100" s="150">
        <v>6</v>
      </c>
      <c r="M100" s="161">
        <v>1.0169491525423728E-2</v>
      </c>
      <c r="N100" s="156">
        <f t="shared" si="27"/>
        <v>1.5295250461304039E-8</v>
      </c>
      <c r="O100" s="148" t="s">
        <v>32187</v>
      </c>
      <c r="P100" s="148" t="s">
        <v>32185</v>
      </c>
      <c r="Q100" s="148" t="s">
        <v>32185</v>
      </c>
      <c r="R100" s="4" t="s">
        <v>32126</v>
      </c>
    </row>
    <row r="101" spans="2:18" x14ac:dyDescent="0.35">
      <c r="B101" s="4" t="s">
        <v>159</v>
      </c>
      <c r="C101" s="4" t="s">
        <v>159</v>
      </c>
      <c r="D101" s="4" t="s">
        <v>31774</v>
      </c>
      <c r="E101" s="150">
        <v>86.858449999999991</v>
      </c>
      <c r="F101" s="150">
        <v>4</v>
      </c>
      <c r="H101" s="151" t="s">
        <v>138</v>
      </c>
      <c r="I101" s="151" t="s">
        <v>138</v>
      </c>
      <c r="J101" s="151" t="s">
        <v>31553</v>
      </c>
      <c r="K101" s="152">
        <v>65717.910390000005</v>
      </c>
      <c r="L101" s="152">
        <v>5</v>
      </c>
      <c r="M101" s="278">
        <v>8.4745762711864406E-3</v>
      </c>
      <c r="N101" s="153">
        <f t="shared" si="27"/>
        <v>5.0258594960429261E-4</v>
      </c>
      <c r="O101" s="148" t="s">
        <v>32184</v>
      </c>
      <c r="P101" s="148" t="s">
        <v>32184</v>
      </c>
      <c r="Q101" s="148" t="s">
        <v>925</v>
      </c>
      <c r="R101" s="4" t="s">
        <v>31894</v>
      </c>
    </row>
    <row r="102" spans="2:18" x14ac:dyDescent="0.35">
      <c r="B102" s="4" t="s">
        <v>158</v>
      </c>
      <c r="C102" s="4" t="s">
        <v>158</v>
      </c>
      <c r="D102" s="4" t="s">
        <v>31524</v>
      </c>
      <c r="E102" s="150">
        <v>60.623309999999996</v>
      </c>
      <c r="F102" s="150">
        <v>6</v>
      </c>
      <c r="H102" s="4" t="s">
        <v>172</v>
      </c>
      <c r="I102" s="4" t="s">
        <v>31665</v>
      </c>
      <c r="J102" s="4" t="s">
        <v>31673</v>
      </c>
      <c r="K102" s="150">
        <v>65339.81164</v>
      </c>
      <c r="L102" s="150">
        <v>1</v>
      </c>
      <c r="M102" s="161">
        <v>1.6949152542372881E-3</v>
      </c>
      <c r="N102" s="156">
        <f t="shared" si="27"/>
        <v>4.9969439206411454E-4</v>
      </c>
      <c r="O102" s="148" t="s">
        <v>32185</v>
      </c>
      <c r="P102" s="148" t="s">
        <v>32184</v>
      </c>
      <c r="Q102" s="148" t="s">
        <v>32188</v>
      </c>
      <c r="R102" s="4" t="s">
        <v>31990</v>
      </c>
    </row>
    <row r="103" spans="2:18" x14ac:dyDescent="0.35">
      <c r="B103" s="4" t="s">
        <v>159</v>
      </c>
      <c r="C103" s="4" t="s">
        <v>159</v>
      </c>
      <c r="D103" s="4" t="s">
        <v>31753</v>
      </c>
      <c r="E103" s="150">
        <v>321.67755</v>
      </c>
      <c r="F103" s="150">
        <v>12</v>
      </c>
      <c r="H103" s="151" t="s">
        <v>154</v>
      </c>
      <c r="I103" s="151" t="s">
        <v>154</v>
      </c>
      <c r="J103" s="151" t="s">
        <v>31851</v>
      </c>
      <c r="K103" s="152">
        <v>65233.764710000003</v>
      </c>
      <c r="L103" s="152">
        <v>1</v>
      </c>
      <c r="M103" s="278">
        <v>1.6949152542372881E-3</v>
      </c>
      <c r="N103" s="153">
        <f t="shared" si="27"/>
        <v>4.9888338488661334E-4</v>
      </c>
      <c r="O103" s="148" t="s">
        <v>32187</v>
      </c>
      <c r="P103" s="148" t="s">
        <v>32188</v>
      </c>
      <c r="Q103" s="148" t="s">
        <v>925</v>
      </c>
      <c r="R103" s="4" t="s">
        <v>32170</v>
      </c>
    </row>
    <row r="104" spans="2:18" x14ac:dyDescent="0.35">
      <c r="B104" s="4" t="s">
        <v>159</v>
      </c>
      <c r="C104" s="4" t="s">
        <v>159</v>
      </c>
      <c r="D104" s="4" t="s">
        <v>31758</v>
      </c>
      <c r="E104" s="150">
        <v>39.74841</v>
      </c>
      <c r="F104" s="150">
        <v>1</v>
      </c>
      <c r="H104" s="4" t="s">
        <v>147</v>
      </c>
      <c r="I104" s="4" t="s">
        <v>147</v>
      </c>
      <c r="J104" s="4" t="s">
        <v>31705</v>
      </c>
      <c r="K104" s="150">
        <v>64626.153020000005</v>
      </c>
      <c r="L104" s="150">
        <v>1</v>
      </c>
      <c r="M104" s="161">
        <v>1.6949152542372881E-3</v>
      </c>
      <c r="N104" s="156">
        <f t="shared" si="27"/>
        <v>4.9423659839573032E-4</v>
      </c>
      <c r="O104" s="148" t="s">
        <v>32187</v>
      </c>
      <c r="P104" s="148" t="s">
        <v>32188</v>
      </c>
      <c r="Q104" s="148" t="s">
        <v>32188</v>
      </c>
      <c r="R104" s="4" t="s">
        <v>32026</v>
      </c>
    </row>
    <row r="105" spans="2:18" x14ac:dyDescent="0.35">
      <c r="B105" s="4" t="s">
        <v>159</v>
      </c>
      <c r="C105" s="4" t="s">
        <v>159</v>
      </c>
      <c r="D105" s="4" t="s">
        <v>31762</v>
      </c>
      <c r="E105" s="150">
        <v>8.8406000000000002</v>
      </c>
      <c r="F105" s="150">
        <v>1</v>
      </c>
      <c r="H105" s="151" t="s">
        <v>173</v>
      </c>
      <c r="I105" s="151" t="s">
        <v>31542</v>
      </c>
      <c r="J105" s="151" t="s">
        <v>31542</v>
      </c>
      <c r="K105" s="152">
        <v>64489.826639999999</v>
      </c>
      <c r="L105" s="152">
        <v>2</v>
      </c>
      <c r="M105" s="278">
        <v>3.3898305084745762E-3</v>
      </c>
      <c r="N105" s="153">
        <f t="shared" si="27"/>
        <v>4.9319402533243881E-4</v>
      </c>
      <c r="O105" s="148" t="s">
        <v>32184</v>
      </c>
      <c r="P105" s="148" t="s">
        <v>32188</v>
      </c>
      <c r="Q105" s="148" t="s">
        <v>925</v>
      </c>
      <c r="R105" s="4" t="s">
        <v>31865</v>
      </c>
    </row>
    <row r="106" spans="2:18" x14ac:dyDescent="0.35">
      <c r="B106" s="4" t="s">
        <v>159</v>
      </c>
      <c r="C106" s="4" t="s">
        <v>159</v>
      </c>
      <c r="D106" s="4" t="s">
        <v>31763</v>
      </c>
      <c r="E106" s="150">
        <v>94.559840000000008</v>
      </c>
      <c r="F106" s="150">
        <v>4</v>
      </c>
      <c r="H106" s="4" t="s">
        <v>159</v>
      </c>
      <c r="I106" s="4" t="s">
        <v>31711</v>
      </c>
      <c r="J106" s="4" t="s">
        <v>31735</v>
      </c>
      <c r="K106" s="150">
        <v>63869.288260000001</v>
      </c>
      <c r="L106" s="150">
        <v>1</v>
      </c>
      <c r="M106" s="161">
        <v>1.6949152542372881E-3</v>
      </c>
      <c r="N106" s="156">
        <f t="shared" si="27"/>
        <v>4.8844838036096283E-4</v>
      </c>
      <c r="O106" s="148" t="s">
        <v>32186</v>
      </c>
      <c r="P106" s="148" t="s">
        <v>32184</v>
      </c>
      <c r="Q106" s="148" t="s">
        <v>32184</v>
      </c>
      <c r="R106" s="4" t="s">
        <v>32054</v>
      </c>
    </row>
    <row r="107" spans="2:18" x14ac:dyDescent="0.35">
      <c r="B107" s="4" t="s">
        <v>159</v>
      </c>
      <c r="C107" s="4" t="s">
        <v>159</v>
      </c>
      <c r="D107" s="4" t="s">
        <v>31765</v>
      </c>
      <c r="E107" s="150">
        <v>593.7583699999999</v>
      </c>
      <c r="F107" s="150">
        <v>12</v>
      </c>
      <c r="H107" s="4" t="s">
        <v>141</v>
      </c>
      <c r="I107" s="4" t="s">
        <v>141</v>
      </c>
      <c r="J107" s="4" t="s">
        <v>31614</v>
      </c>
      <c r="K107" s="150">
        <v>62347.253130000005</v>
      </c>
      <c r="L107" s="150">
        <v>1</v>
      </c>
      <c r="M107" s="161">
        <v>1.6949152542372881E-3</v>
      </c>
      <c r="N107" s="156">
        <f t="shared" si="27"/>
        <v>4.7680842609883618E-4</v>
      </c>
      <c r="O107" s="148" t="s">
        <v>32185</v>
      </c>
      <c r="P107" s="148" t="s">
        <v>32184</v>
      </c>
      <c r="Q107" s="148" t="s">
        <v>32188</v>
      </c>
      <c r="R107" s="4" t="s">
        <v>31954</v>
      </c>
    </row>
    <row r="108" spans="2:18" x14ac:dyDescent="0.35">
      <c r="B108" s="4" t="s">
        <v>159</v>
      </c>
      <c r="C108" s="4" t="s">
        <v>159</v>
      </c>
      <c r="D108" s="4" t="s">
        <v>31775</v>
      </c>
      <c r="E108" s="150">
        <v>15.98743</v>
      </c>
      <c r="F108" s="150">
        <v>1</v>
      </c>
      <c r="H108" s="151" t="s">
        <v>173</v>
      </c>
      <c r="I108" s="151" t="s">
        <v>31545</v>
      </c>
      <c r="J108" s="151" t="s">
        <v>31575</v>
      </c>
      <c r="K108" s="152">
        <v>62139.150219999996</v>
      </c>
      <c r="L108" s="152">
        <v>1</v>
      </c>
      <c r="M108" s="278">
        <v>1.6949152542372881E-3</v>
      </c>
      <c r="N108" s="153">
        <f t="shared" si="27"/>
        <v>4.7521693303374801E-4</v>
      </c>
      <c r="O108" s="148" t="s">
        <v>32188</v>
      </c>
      <c r="P108" s="148" t="s">
        <v>32185</v>
      </c>
      <c r="Q108" s="148" t="s">
        <v>925</v>
      </c>
      <c r="R108" s="4" t="s">
        <v>31875</v>
      </c>
    </row>
    <row r="109" spans="2:18" x14ac:dyDescent="0.35">
      <c r="B109" s="4" t="s">
        <v>148</v>
      </c>
      <c r="C109" s="4" t="s">
        <v>31780</v>
      </c>
      <c r="D109" s="4" t="s">
        <v>31782</v>
      </c>
      <c r="E109" s="150">
        <v>54543.996549999996</v>
      </c>
      <c r="F109" s="150">
        <v>1</v>
      </c>
      <c r="H109" s="4" t="s">
        <v>146</v>
      </c>
      <c r="I109" s="4" t="s">
        <v>31689</v>
      </c>
      <c r="J109" s="4" t="s">
        <v>31689</v>
      </c>
      <c r="K109" s="150">
        <v>0</v>
      </c>
      <c r="L109" s="150">
        <v>1</v>
      </c>
      <c r="M109" s="161">
        <v>1.6949152542372881E-3</v>
      </c>
      <c r="N109" s="156">
        <f t="shared" si="27"/>
        <v>0</v>
      </c>
      <c r="O109" s="148" t="s">
        <v>32184</v>
      </c>
      <c r="P109" s="148" t="s">
        <v>32187</v>
      </c>
      <c r="Q109" s="148" t="s">
        <v>32188</v>
      </c>
      <c r="R109" s="4" t="s">
        <v>32012</v>
      </c>
    </row>
    <row r="110" spans="2:18" x14ac:dyDescent="0.35">
      <c r="B110" s="4" t="s">
        <v>148</v>
      </c>
      <c r="C110" s="4" t="s">
        <v>31781</v>
      </c>
      <c r="D110" s="4" t="s">
        <v>31783</v>
      </c>
      <c r="E110" s="150">
        <v>358039.55274000001</v>
      </c>
      <c r="F110" s="150">
        <v>1</v>
      </c>
      <c r="H110" s="151" t="s">
        <v>159</v>
      </c>
      <c r="I110" s="151" t="s">
        <v>159</v>
      </c>
      <c r="J110" s="151" t="s">
        <v>31761</v>
      </c>
      <c r="K110" s="152">
        <v>60419.27072</v>
      </c>
      <c r="L110" s="152">
        <v>2</v>
      </c>
      <c r="M110" s="278">
        <v>3.3898305084745762E-3</v>
      </c>
      <c r="N110" s="153">
        <f t="shared" si="27"/>
        <v>4.6206393917586682E-4</v>
      </c>
      <c r="O110" s="148" t="s">
        <v>32188</v>
      </c>
      <c r="P110" s="148" t="s">
        <v>32187</v>
      </c>
      <c r="Q110" s="148" t="s">
        <v>925</v>
      </c>
      <c r="R110" s="4" t="s">
        <v>32084</v>
      </c>
    </row>
    <row r="111" spans="2:18" x14ac:dyDescent="0.35">
      <c r="B111" s="4" t="s">
        <v>148</v>
      </c>
      <c r="C111" s="4" t="s">
        <v>31781</v>
      </c>
      <c r="D111" s="4" t="s">
        <v>31784</v>
      </c>
      <c r="E111" s="150">
        <v>0</v>
      </c>
      <c r="F111" s="150">
        <v>1</v>
      </c>
      <c r="H111" s="151" t="s">
        <v>147</v>
      </c>
      <c r="I111" s="151" t="s">
        <v>31693</v>
      </c>
      <c r="J111" s="151" t="s">
        <v>31696</v>
      </c>
      <c r="K111" s="152">
        <v>60301.015740000003</v>
      </c>
      <c r="L111" s="152">
        <v>1</v>
      </c>
      <c r="M111" s="278">
        <v>1.6949152542372881E-3</v>
      </c>
      <c r="N111" s="153">
        <f t="shared" si="27"/>
        <v>4.611595694071686E-4</v>
      </c>
      <c r="O111" s="148" t="s">
        <v>32184</v>
      </c>
      <c r="P111" s="148" t="s">
        <v>32186</v>
      </c>
      <c r="Q111" s="148" t="s">
        <v>925</v>
      </c>
      <c r="R111" s="4" t="s">
        <v>32015</v>
      </c>
    </row>
    <row r="112" spans="2:18" x14ac:dyDescent="0.35">
      <c r="B112" s="4" t="s">
        <v>149</v>
      </c>
      <c r="C112" s="4" t="s">
        <v>31785</v>
      </c>
      <c r="D112" s="4" t="s">
        <v>31785</v>
      </c>
      <c r="E112" s="150">
        <v>108901.21222</v>
      </c>
      <c r="F112" s="150">
        <v>1</v>
      </c>
      <c r="H112" s="151" t="s">
        <v>152</v>
      </c>
      <c r="I112" s="151" t="s">
        <v>31802</v>
      </c>
      <c r="J112" s="151" t="s">
        <v>31802</v>
      </c>
      <c r="K112" s="152">
        <v>59672.462449999999</v>
      </c>
      <c r="L112" s="152">
        <v>6</v>
      </c>
      <c r="M112" s="278">
        <v>1.0169491525423728E-2</v>
      </c>
      <c r="N112" s="153">
        <f t="shared" si="27"/>
        <v>4.5635262940775523E-4</v>
      </c>
      <c r="O112" s="148" t="s">
        <v>32184</v>
      </c>
      <c r="P112" s="148" t="s">
        <v>32185</v>
      </c>
      <c r="Q112" s="148" t="s">
        <v>925</v>
      </c>
      <c r="R112" s="4" t="s">
        <v>32130</v>
      </c>
    </row>
    <row r="113" spans="2:18" x14ac:dyDescent="0.35">
      <c r="B113" s="4" t="s">
        <v>150</v>
      </c>
      <c r="C113" s="4" t="s">
        <v>31787</v>
      </c>
      <c r="D113" s="4" t="s">
        <v>31787</v>
      </c>
      <c r="E113" s="150">
        <v>94343.603239999997</v>
      </c>
      <c r="F113" s="150">
        <v>1</v>
      </c>
      <c r="H113" s="4" t="s">
        <v>148</v>
      </c>
      <c r="I113" s="4" t="s">
        <v>31780</v>
      </c>
      <c r="J113" s="4" t="s">
        <v>31782</v>
      </c>
      <c r="K113" s="316">
        <v>59855.647389999998</v>
      </c>
      <c r="L113" s="150">
        <v>1</v>
      </c>
      <c r="M113" s="161">
        <v>1.6949152542372881E-3</v>
      </c>
      <c r="N113" s="156">
        <f t="shared" si="27"/>
        <v>4.5775355917677474E-4</v>
      </c>
      <c r="O113" s="148" t="s">
        <v>32188</v>
      </c>
      <c r="P113" s="148" t="s">
        <v>32188</v>
      </c>
      <c r="Q113" s="148" t="s">
        <v>32185</v>
      </c>
      <c r="R113" s="4" t="s">
        <v>32105</v>
      </c>
    </row>
    <row r="114" spans="2:18" x14ac:dyDescent="0.35">
      <c r="B114" s="4" t="s">
        <v>150</v>
      </c>
      <c r="C114" s="4" t="s">
        <v>31787</v>
      </c>
      <c r="D114" s="4" t="s">
        <v>31790</v>
      </c>
      <c r="E114" s="150">
        <v>3.0379499999999999</v>
      </c>
      <c r="F114" s="150">
        <v>1</v>
      </c>
      <c r="H114" s="151" t="s">
        <v>159</v>
      </c>
      <c r="I114" s="151" t="s">
        <v>159</v>
      </c>
      <c r="J114" s="151" t="s">
        <v>31762</v>
      </c>
      <c r="K114" s="152">
        <v>53988.532130000007</v>
      </c>
      <c r="L114" s="152">
        <v>2</v>
      </c>
      <c r="M114" s="278">
        <v>3.3898305084745762E-3</v>
      </c>
      <c r="N114" s="153">
        <f t="shared" si="27"/>
        <v>4.1288406048325531E-4</v>
      </c>
      <c r="O114" s="148" t="s">
        <v>32184</v>
      </c>
      <c r="P114" s="148" t="s">
        <v>32185</v>
      </c>
      <c r="Q114" s="148" t="s">
        <v>925</v>
      </c>
      <c r="R114" s="4" t="s">
        <v>32085</v>
      </c>
    </row>
    <row r="115" spans="2:18" x14ac:dyDescent="0.35">
      <c r="B115" s="4" t="s">
        <v>150</v>
      </c>
      <c r="C115" s="4" t="s">
        <v>31788</v>
      </c>
      <c r="D115" s="4" t="s">
        <v>150</v>
      </c>
      <c r="E115" s="150">
        <v>89217.785700000008</v>
      </c>
      <c r="F115" s="150">
        <v>1</v>
      </c>
      <c r="H115" s="4" t="s">
        <v>152</v>
      </c>
      <c r="I115" s="4" t="s">
        <v>152</v>
      </c>
      <c r="J115" s="4" t="s">
        <v>31813</v>
      </c>
      <c r="K115" s="316">
        <v>1.81694</v>
      </c>
      <c r="L115" s="150">
        <v>3</v>
      </c>
      <c r="M115" s="161">
        <v>5.084745762711864E-3</v>
      </c>
      <c r="N115" s="156">
        <f t="shared" si="27"/>
        <v>1.3895276186580881E-8</v>
      </c>
      <c r="O115" s="148" t="s">
        <v>32184</v>
      </c>
      <c r="P115" s="148" t="s">
        <v>32184</v>
      </c>
      <c r="Q115" s="148" t="s">
        <v>32185</v>
      </c>
      <c r="R115" s="4" t="s">
        <v>32135</v>
      </c>
    </row>
    <row r="116" spans="2:18" x14ac:dyDescent="0.35">
      <c r="B116" s="4" t="s">
        <v>150</v>
      </c>
      <c r="C116" s="4" t="s">
        <v>31788</v>
      </c>
      <c r="D116" s="4" t="s">
        <v>31791</v>
      </c>
      <c r="E116" s="150">
        <v>0</v>
      </c>
      <c r="F116" s="150">
        <v>2</v>
      </c>
      <c r="H116" s="151" t="s">
        <v>172</v>
      </c>
      <c r="I116" s="151" t="s">
        <v>31667</v>
      </c>
      <c r="J116" s="151" t="s">
        <v>31675</v>
      </c>
      <c r="K116" s="152">
        <v>53621.485930000003</v>
      </c>
      <c r="L116" s="152">
        <v>4</v>
      </c>
      <c r="M116" s="278">
        <v>6.7796610169491523E-3</v>
      </c>
      <c r="N116" s="153">
        <f t="shared" si="27"/>
        <v>4.1007702870332033E-4</v>
      </c>
      <c r="O116" s="148" t="s">
        <v>32185</v>
      </c>
      <c r="P116" s="148" t="s">
        <v>32188</v>
      </c>
      <c r="Q116" s="148" t="s">
        <v>925</v>
      </c>
      <c r="R116" s="4" t="s">
        <v>31994</v>
      </c>
    </row>
    <row r="117" spans="2:18" x14ac:dyDescent="0.35">
      <c r="B117" s="4" t="s">
        <v>151</v>
      </c>
      <c r="C117" s="4" t="s">
        <v>31792</v>
      </c>
      <c r="D117" s="4" t="s">
        <v>31792</v>
      </c>
      <c r="E117" s="150">
        <v>43784.845880000001</v>
      </c>
      <c r="F117" s="150">
        <v>1</v>
      </c>
      <c r="H117" s="4" t="s">
        <v>175</v>
      </c>
      <c r="I117" s="4" t="s">
        <v>31838</v>
      </c>
      <c r="J117" s="4" t="s">
        <v>31844</v>
      </c>
      <c r="K117" s="150">
        <v>50809.754199999996</v>
      </c>
      <c r="L117" s="150">
        <v>2</v>
      </c>
      <c r="M117" s="161">
        <v>3.3898305084745762E-3</v>
      </c>
      <c r="N117" s="156">
        <f t="shared" si="27"/>
        <v>3.8857395818314743E-4</v>
      </c>
      <c r="O117" s="148" t="s">
        <v>32184</v>
      </c>
      <c r="P117" s="148" t="s">
        <v>32184</v>
      </c>
      <c r="Q117" s="148" t="s">
        <v>32185</v>
      </c>
      <c r="R117" s="4" t="s">
        <v>32160</v>
      </c>
    </row>
    <row r="118" spans="2:18" x14ac:dyDescent="0.35">
      <c r="B118" s="4" t="s">
        <v>151</v>
      </c>
      <c r="C118" s="4" t="s">
        <v>151</v>
      </c>
      <c r="D118" s="4" t="s">
        <v>31797</v>
      </c>
      <c r="E118" s="150">
        <v>76565.116030000005</v>
      </c>
      <c r="F118" s="150">
        <v>1</v>
      </c>
      <c r="H118" s="4" t="s">
        <v>173</v>
      </c>
      <c r="I118" s="4" t="s">
        <v>31579</v>
      </c>
      <c r="J118" s="4" t="s">
        <v>31579</v>
      </c>
      <c r="K118" s="150">
        <v>49807.135320000001</v>
      </c>
      <c r="L118" s="150">
        <v>1</v>
      </c>
      <c r="M118" s="161">
        <v>1.6949152542372881E-3</v>
      </c>
      <c r="N118" s="156">
        <f t="shared" si="27"/>
        <v>3.8090630473973136E-4</v>
      </c>
      <c r="O118" s="148" t="s">
        <v>32188</v>
      </c>
      <c r="P118" s="148" t="s">
        <v>32184</v>
      </c>
      <c r="Q118" s="148" t="s">
        <v>32188</v>
      </c>
      <c r="R118" s="4" t="s">
        <v>31864</v>
      </c>
    </row>
    <row r="119" spans="2:18" x14ac:dyDescent="0.35">
      <c r="B119" s="4" t="s">
        <v>152</v>
      </c>
      <c r="C119" s="4" t="s">
        <v>31801</v>
      </c>
      <c r="D119" s="4" t="s">
        <v>31808</v>
      </c>
      <c r="E119" s="150">
        <v>4.3990100000000005</v>
      </c>
      <c r="F119" s="150">
        <v>3</v>
      </c>
      <c r="H119" s="4" t="s">
        <v>141</v>
      </c>
      <c r="I119" s="4" t="s">
        <v>141</v>
      </c>
      <c r="J119" s="4" t="s">
        <v>31566</v>
      </c>
      <c r="K119" s="150">
        <v>49203.104939999997</v>
      </c>
      <c r="L119" s="150">
        <v>3</v>
      </c>
      <c r="M119" s="161">
        <v>5.084745762711864E-3</v>
      </c>
      <c r="N119" s="156">
        <f t="shared" si="27"/>
        <v>3.7628690676556301E-4</v>
      </c>
      <c r="O119" s="148" t="s">
        <v>32185</v>
      </c>
      <c r="P119" s="148" t="s">
        <v>32184</v>
      </c>
      <c r="Q119" s="148" t="s">
        <v>32188</v>
      </c>
      <c r="R119" s="4" t="s">
        <v>31955</v>
      </c>
    </row>
    <row r="120" spans="2:18" x14ac:dyDescent="0.35">
      <c r="B120" s="4" t="s">
        <v>152</v>
      </c>
      <c r="C120" s="4" t="s">
        <v>31802</v>
      </c>
      <c r="D120" s="4" t="s">
        <v>31802</v>
      </c>
      <c r="E120" s="150">
        <v>37290.631679999999</v>
      </c>
      <c r="F120" s="150">
        <v>5</v>
      </c>
      <c r="H120" s="151" t="s">
        <v>138</v>
      </c>
      <c r="I120" s="151" t="s">
        <v>138</v>
      </c>
      <c r="J120" s="151" t="s">
        <v>31552</v>
      </c>
      <c r="K120" s="152">
        <v>48625.659899999999</v>
      </c>
      <c r="L120" s="152">
        <v>4</v>
      </c>
      <c r="M120" s="278">
        <v>6.7796610169491523E-3</v>
      </c>
      <c r="N120" s="153">
        <f t="shared" si="27"/>
        <v>3.718708235083442E-4</v>
      </c>
      <c r="O120" s="148" t="s">
        <v>32187</v>
      </c>
      <c r="P120" s="148" t="s">
        <v>32188</v>
      </c>
      <c r="Q120" s="148" t="s">
        <v>925</v>
      </c>
      <c r="R120" s="4" t="s">
        <v>31895</v>
      </c>
    </row>
    <row r="121" spans="2:18" x14ac:dyDescent="0.35">
      <c r="B121" s="4" t="s">
        <v>152</v>
      </c>
      <c r="C121" s="4" t="s">
        <v>152</v>
      </c>
      <c r="D121" s="4" t="s">
        <v>31526</v>
      </c>
      <c r="E121" s="150">
        <v>54.801819999999999</v>
      </c>
      <c r="F121" s="150">
        <v>2</v>
      </c>
      <c r="H121" s="4" t="s">
        <v>141</v>
      </c>
      <c r="I121" s="4" t="s">
        <v>141</v>
      </c>
      <c r="J121" s="4" t="s">
        <v>31615</v>
      </c>
      <c r="K121" s="150">
        <v>47800.631500000003</v>
      </c>
      <c r="L121" s="150">
        <v>1</v>
      </c>
      <c r="M121" s="161">
        <v>1.6949152542372881E-3</v>
      </c>
      <c r="N121" s="156">
        <f t="shared" si="27"/>
        <v>3.6556131550049973E-4</v>
      </c>
      <c r="O121" s="148" t="s">
        <v>32185</v>
      </c>
      <c r="P121" s="148" t="s">
        <v>32184</v>
      </c>
      <c r="Q121" s="148" t="s">
        <v>32188</v>
      </c>
      <c r="R121" s="4" t="s">
        <v>31956</v>
      </c>
    </row>
    <row r="122" spans="2:18" x14ac:dyDescent="0.35">
      <c r="B122" s="4" t="s">
        <v>152</v>
      </c>
      <c r="C122" s="4" t="s">
        <v>152</v>
      </c>
      <c r="D122" s="4" t="s">
        <v>152</v>
      </c>
      <c r="E122" s="150">
        <v>943422.74850999995</v>
      </c>
      <c r="F122" s="150">
        <v>1</v>
      </c>
      <c r="H122" s="4" t="s">
        <v>172</v>
      </c>
      <c r="I122" s="4" t="s">
        <v>31669</v>
      </c>
      <c r="J122" s="4" t="s">
        <v>31677</v>
      </c>
      <c r="K122" s="150">
        <v>47736.624630000006</v>
      </c>
      <c r="L122" s="150">
        <v>1</v>
      </c>
      <c r="M122" s="161">
        <v>1.6949152542372881E-3</v>
      </c>
      <c r="N122" s="156">
        <f t="shared" si="27"/>
        <v>3.6507181494655269E-4</v>
      </c>
      <c r="O122" s="148" t="s">
        <v>32185</v>
      </c>
      <c r="P122" s="148" t="s">
        <v>32187</v>
      </c>
      <c r="Q122" s="148" t="s">
        <v>32184</v>
      </c>
      <c r="R122" s="4" t="s">
        <v>31999</v>
      </c>
    </row>
    <row r="123" spans="2:18" x14ac:dyDescent="0.35">
      <c r="B123" s="4" t="s">
        <v>152</v>
      </c>
      <c r="C123" s="4" t="s">
        <v>152</v>
      </c>
      <c r="D123" s="4" t="s">
        <v>31813</v>
      </c>
      <c r="E123" s="150">
        <v>1.6559900000000001</v>
      </c>
      <c r="F123" s="150">
        <v>2</v>
      </c>
      <c r="H123" s="4" t="s">
        <v>175</v>
      </c>
      <c r="I123" s="4" t="s">
        <v>31839</v>
      </c>
      <c r="J123" s="4" t="s">
        <v>31839</v>
      </c>
      <c r="K123" s="150">
        <v>46502.075649999999</v>
      </c>
      <c r="L123" s="150">
        <v>1</v>
      </c>
      <c r="M123" s="161">
        <v>1.6949152542372881E-3</v>
      </c>
      <c r="N123" s="156">
        <f t="shared" si="27"/>
        <v>3.5563044701862894E-4</v>
      </c>
      <c r="O123" s="148" t="s">
        <v>32184</v>
      </c>
      <c r="P123" s="148" t="s">
        <v>32184</v>
      </c>
      <c r="Q123" s="148" t="s">
        <v>32185</v>
      </c>
      <c r="R123" s="4" t="s">
        <v>32161</v>
      </c>
    </row>
    <row r="124" spans="2:18" x14ac:dyDescent="0.35">
      <c r="B124" s="4" t="s">
        <v>152</v>
      </c>
      <c r="C124" s="4" t="s">
        <v>31803</v>
      </c>
      <c r="D124" s="4" t="s">
        <v>31803</v>
      </c>
      <c r="E124" s="150">
        <v>15.954979999999999</v>
      </c>
      <c r="F124" s="150">
        <v>1</v>
      </c>
      <c r="H124" s="4" t="s">
        <v>140</v>
      </c>
      <c r="I124" s="4" t="s">
        <v>31598</v>
      </c>
      <c r="J124" s="4" t="s">
        <v>31598</v>
      </c>
      <c r="K124" s="150">
        <v>46124.540719999997</v>
      </c>
      <c r="L124" s="150">
        <v>1</v>
      </c>
      <c r="M124" s="161">
        <v>1.6949152542372881E-3</v>
      </c>
      <c r="N124" s="156">
        <f t="shared" si="27"/>
        <v>3.5274320136250846E-4</v>
      </c>
      <c r="O124" s="148" t="s">
        <v>32188</v>
      </c>
      <c r="P124" s="148" t="s">
        <v>32184</v>
      </c>
      <c r="Q124" s="148" t="s">
        <v>32185</v>
      </c>
      <c r="R124" s="4" t="s">
        <v>31917</v>
      </c>
    </row>
    <row r="125" spans="2:18" x14ac:dyDescent="0.35">
      <c r="B125" s="4" t="s">
        <v>152</v>
      </c>
      <c r="C125" s="4" t="s">
        <v>31804</v>
      </c>
      <c r="D125" s="4" t="s">
        <v>31804</v>
      </c>
      <c r="E125" s="150">
        <v>219367.55105000001</v>
      </c>
      <c r="F125" s="150">
        <v>3</v>
      </c>
      <c r="H125" s="4" t="s">
        <v>175</v>
      </c>
      <c r="I125" s="4" t="s">
        <v>31840</v>
      </c>
      <c r="J125" s="4" t="s">
        <v>31845</v>
      </c>
      <c r="K125" s="150">
        <v>45467.071870000007</v>
      </c>
      <c r="L125" s="150">
        <v>2</v>
      </c>
      <c r="M125" s="161">
        <v>3.3898305084745762E-3</v>
      </c>
      <c r="N125" s="156">
        <f t="shared" si="27"/>
        <v>3.477151259968808E-4</v>
      </c>
      <c r="O125" s="148" t="s">
        <v>32184</v>
      </c>
      <c r="P125" s="148" t="s">
        <v>32184</v>
      </c>
      <c r="Q125" s="148" t="s">
        <v>32185</v>
      </c>
      <c r="R125" s="4" t="s">
        <v>32163</v>
      </c>
    </row>
    <row r="126" spans="2:18" x14ac:dyDescent="0.35">
      <c r="B126" s="4" t="s">
        <v>152</v>
      </c>
      <c r="C126" s="4" t="s">
        <v>31805</v>
      </c>
      <c r="D126" s="4" t="s">
        <v>31818</v>
      </c>
      <c r="E126" s="150">
        <v>59924.253929999999</v>
      </c>
      <c r="F126" s="150">
        <v>4</v>
      </c>
      <c r="H126" s="4" t="s">
        <v>153</v>
      </c>
      <c r="I126" s="4" t="s">
        <v>31823</v>
      </c>
      <c r="J126" s="4" t="s">
        <v>31831</v>
      </c>
      <c r="K126" s="150">
        <v>44516.479549999996</v>
      </c>
      <c r="L126" s="150">
        <v>1</v>
      </c>
      <c r="M126" s="161">
        <v>1.6949152542372881E-3</v>
      </c>
      <c r="N126" s="156">
        <f t="shared" si="27"/>
        <v>3.4044535218638464E-4</v>
      </c>
      <c r="O126" s="148" t="s">
        <v>32188</v>
      </c>
      <c r="P126" s="148" t="s">
        <v>32188</v>
      </c>
      <c r="Q126" s="148" t="s">
        <v>32184</v>
      </c>
      <c r="R126" s="4" t="s">
        <v>32149</v>
      </c>
    </row>
    <row r="127" spans="2:18" x14ac:dyDescent="0.35">
      <c r="B127" s="4" t="s">
        <v>153</v>
      </c>
      <c r="C127" s="4" t="s">
        <v>153</v>
      </c>
      <c r="D127" s="4" t="s">
        <v>153</v>
      </c>
      <c r="E127" s="150">
        <v>106171.32451999999</v>
      </c>
      <c r="F127" s="150">
        <v>3</v>
      </c>
      <c r="H127" s="4" t="s">
        <v>140</v>
      </c>
      <c r="I127" s="4" t="s">
        <v>31603</v>
      </c>
      <c r="J127" s="4" t="s">
        <v>31603</v>
      </c>
      <c r="K127" s="150">
        <v>44488.72077</v>
      </c>
      <c r="L127" s="150">
        <v>1</v>
      </c>
      <c r="M127" s="161">
        <v>1.6949152542372881E-3</v>
      </c>
      <c r="N127" s="156">
        <f t="shared" si="27"/>
        <v>3.4023306344008457E-4</v>
      </c>
      <c r="O127" s="148" t="s">
        <v>32185</v>
      </c>
      <c r="P127" s="148" t="s">
        <v>32184</v>
      </c>
      <c r="Q127" s="148" t="s">
        <v>32188</v>
      </c>
      <c r="R127" s="4" t="s">
        <v>31925</v>
      </c>
    </row>
    <row r="128" spans="2:18" x14ac:dyDescent="0.35">
      <c r="B128" s="4" t="s">
        <v>153</v>
      </c>
      <c r="C128" s="4" t="s">
        <v>31826</v>
      </c>
      <c r="D128" s="4" t="s">
        <v>31835</v>
      </c>
      <c r="E128" s="150">
        <v>372113.73816000001</v>
      </c>
      <c r="F128" s="150">
        <v>1</v>
      </c>
      <c r="H128" s="151" t="s">
        <v>159</v>
      </c>
      <c r="I128" s="151" t="s">
        <v>159</v>
      </c>
      <c r="J128" s="151" t="s">
        <v>31763</v>
      </c>
      <c r="K128" s="152">
        <v>44350.580139999998</v>
      </c>
      <c r="L128" s="152">
        <v>5</v>
      </c>
      <c r="M128" s="278">
        <v>8.4745762711864406E-3</v>
      </c>
      <c r="N128" s="153">
        <f t="shared" si="27"/>
        <v>3.3917661567271838E-4</v>
      </c>
      <c r="O128" s="148" t="s">
        <v>32188</v>
      </c>
      <c r="P128" s="148" t="s">
        <v>32186</v>
      </c>
      <c r="Q128" s="148" t="s">
        <v>925</v>
      </c>
      <c r="R128" s="4" t="s">
        <v>32086</v>
      </c>
    </row>
    <row r="129" spans="2:18" x14ac:dyDescent="0.35">
      <c r="B129" s="4" t="s">
        <v>175</v>
      </c>
      <c r="C129" s="4" t="s">
        <v>31838</v>
      </c>
      <c r="D129" s="4" t="s">
        <v>31844</v>
      </c>
      <c r="E129" s="150">
        <v>19825.934020000001</v>
      </c>
      <c r="F129" s="150">
        <v>1</v>
      </c>
      <c r="H129" s="151" t="s">
        <v>173</v>
      </c>
      <c r="I129" s="151" t="s">
        <v>31545</v>
      </c>
      <c r="J129" s="151" t="s">
        <v>31545</v>
      </c>
      <c r="K129" s="152">
        <v>43788.819790000001</v>
      </c>
      <c r="L129" s="152">
        <v>2</v>
      </c>
      <c r="M129" s="278">
        <v>3.3898305084745762E-3</v>
      </c>
      <c r="N129" s="153">
        <f t="shared" si="27"/>
        <v>3.3488048304647849E-4</v>
      </c>
      <c r="O129" s="148" t="s">
        <v>32184</v>
      </c>
      <c r="P129" s="148" t="s">
        <v>32186</v>
      </c>
      <c r="Q129" s="148" t="s">
        <v>925</v>
      </c>
      <c r="R129" s="4" t="s">
        <v>31876</v>
      </c>
    </row>
    <row r="130" spans="2:18" x14ac:dyDescent="0.35">
      <c r="B130" s="4" t="s">
        <v>175</v>
      </c>
      <c r="C130" s="4" t="s">
        <v>31840</v>
      </c>
      <c r="D130" s="4" t="s">
        <v>31845</v>
      </c>
      <c r="E130" s="150">
        <v>5.0781700000000001</v>
      </c>
      <c r="F130" s="150">
        <v>1</v>
      </c>
      <c r="H130" s="151" t="s">
        <v>146</v>
      </c>
      <c r="I130" s="151" t="s">
        <v>31690</v>
      </c>
      <c r="J130" s="151" t="s">
        <v>31678</v>
      </c>
      <c r="K130" s="152">
        <v>43730.592600000004</v>
      </c>
      <c r="L130" s="152">
        <v>1</v>
      </c>
      <c r="M130" s="278">
        <v>1.6949152542372881E-3</v>
      </c>
      <c r="N130" s="153">
        <f t="shared" si="27"/>
        <v>3.3443518331912453E-4</v>
      </c>
      <c r="O130" s="148" t="s">
        <v>32187</v>
      </c>
      <c r="P130" s="148" t="s">
        <v>32186</v>
      </c>
      <c r="Q130" s="148" t="s">
        <v>925</v>
      </c>
      <c r="R130" s="4" t="s">
        <v>32000</v>
      </c>
    </row>
    <row r="131" spans="2:18" x14ac:dyDescent="0.35">
      <c r="B131" s="4" t="s">
        <v>175</v>
      </c>
      <c r="C131" s="4" t="s">
        <v>31840</v>
      </c>
      <c r="D131" s="4" t="s">
        <v>31840</v>
      </c>
      <c r="E131" s="150">
        <v>215594.46216999998</v>
      </c>
      <c r="F131" s="150">
        <v>1</v>
      </c>
      <c r="H131" s="4" t="s">
        <v>139</v>
      </c>
      <c r="I131" s="4" t="s">
        <v>31594</v>
      </c>
      <c r="J131" s="4" t="s">
        <v>31594</v>
      </c>
      <c r="K131" s="150">
        <v>42577.34981</v>
      </c>
      <c r="L131" s="150">
        <v>1</v>
      </c>
      <c r="M131" s="161">
        <v>1.6949152542372881E-3</v>
      </c>
      <c r="N131" s="156">
        <f t="shared" si="27"/>
        <v>3.2561561466125301E-4</v>
      </c>
      <c r="O131" s="148" t="s">
        <v>32188</v>
      </c>
      <c r="P131" s="148" t="s">
        <v>32184</v>
      </c>
      <c r="Q131" s="148" t="s">
        <v>32188</v>
      </c>
      <c r="R131" s="4" t="s">
        <v>31912</v>
      </c>
    </row>
    <row r="132" spans="2:18" x14ac:dyDescent="0.35">
      <c r="B132" s="4" t="s">
        <v>175</v>
      </c>
      <c r="C132" s="4" t="s">
        <v>175</v>
      </c>
      <c r="D132" s="4" t="s">
        <v>31847</v>
      </c>
      <c r="E132" s="150">
        <v>393471.10569</v>
      </c>
      <c r="F132" s="150">
        <v>1</v>
      </c>
      <c r="H132" s="151" t="s">
        <v>159</v>
      </c>
      <c r="I132" s="151" t="s">
        <v>159</v>
      </c>
      <c r="J132" s="151" t="s">
        <v>31764</v>
      </c>
      <c r="K132" s="152">
        <v>42507.498639999998</v>
      </c>
      <c r="L132" s="152">
        <v>4</v>
      </c>
      <c r="M132" s="278">
        <v>6.7796610169491523E-3</v>
      </c>
      <c r="N132" s="153">
        <f t="shared" si="27"/>
        <v>3.2508141909117042E-4</v>
      </c>
      <c r="O132" s="148" t="s">
        <v>32188</v>
      </c>
      <c r="P132" s="148" t="s">
        <v>32186</v>
      </c>
      <c r="Q132" s="148" t="s">
        <v>925</v>
      </c>
      <c r="R132" s="4" t="s">
        <v>32087</v>
      </c>
    </row>
    <row r="133" spans="2:18" x14ac:dyDescent="0.35">
      <c r="B133" s="4" t="s">
        <v>154</v>
      </c>
      <c r="C133" s="4" t="s">
        <v>154</v>
      </c>
      <c r="D133" s="4" t="s">
        <v>154</v>
      </c>
      <c r="E133" s="150">
        <v>428980.81327999994</v>
      </c>
      <c r="F133" s="150">
        <v>1</v>
      </c>
      <c r="H133" s="151" t="s">
        <v>152</v>
      </c>
      <c r="I133" s="151" t="s">
        <v>152</v>
      </c>
      <c r="J133" s="151" t="s">
        <v>31650</v>
      </c>
      <c r="K133" s="152">
        <v>40901.164349999999</v>
      </c>
      <c r="L133" s="152">
        <v>1</v>
      </c>
      <c r="M133" s="278">
        <v>1.6949152542372881E-3</v>
      </c>
      <c r="N133" s="153">
        <f t="shared" ref="N133:N196" si="29">K133/SUM($K$4:$K$248)</f>
        <v>3.127967764461049E-4</v>
      </c>
      <c r="O133" s="148" t="s">
        <v>32187</v>
      </c>
      <c r="P133" s="148" t="s">
        <v>32185</v>
      </c>
      <c r="Q133" s="148" t="s">
        <v>925</v>
      </c>
      <c r="R133" s="4" t="s">
        <v>32136</v>
      </c>
    </row>
    <row r="134" spans="2:18" x14ac:dyDescent="0.35">
      <c r="B134" s="4" t="s">
        <v>154</v>
      </c>
      <c r="C134" s="4" t="s">
        <v>31848</v>
      </c>
      <c r="D134" s="4" t="s">
        <v>31849</v>
      </c>
      <c r="E134" s="150">
        <v>2169.59978</v>
      </c>
      <c r="F134" s="150">
        <v>4</v>
      </c>
      <c r="H134" s="151" t="s">
        <v>154</v>
      </c>
      <c r="I134" s="151" t="s">
        <v>154</v>
      </c>
      <c r="J134" s="151" t="s">
        <v>31852</v>
      </c>
      <c r="K134" s="152">
        <v>40503.035280000004</v>
      </c>
      <c r="L134" s="152">
        <v>1</v>
      </c>
      <c r="M134" s="278">
        <v>1.6949152542372881E-3</v>
      </c>
      <c r="N134" s="153">
        <f t="shared" si="29"/>
        <v>3.0975203452531696E-4</v>
      </c>
      <c r="O134" s="148" t="s">
        <v>32188</v>
      </c>
      <c r="P134" s="148" t="s">
        <v>32184</v>
      </c>
      <c r="Q134" s="148" t="s">
        <v>925</v>
      </c>
      <c r="R134" s="4" t="s">
        <v>32171</v>
      </c>
    </row>
    <row r="135" spans="2:18" x14ac:dyDescent="0.35">
      <c r="B135" s="4" t="s">
        <v>155</v>
      </c>
      <c r="C135" s="4" t="s">
        <v>155</v>
      </c>
      <c r="D135" s="4" t="s">
        <v>155</v>
      </c>
      <c r="E135" s="150">
        <v>108341.07581000001</v>
      </c>
      <c r="F135" s="150">
        <v>1</v>
      </c>
      <c r="H135" s="151" t="s">
        <v>146</v>
      </c>
      <c r="I135" s="151" t="s">
        <v>31684</v>
      </c>
      <c r="J135" s="151" t="s">
        <v>31687</v>
      </c>
      <c r="K135" s="152">
        <v>40123.405009999995</v>
      </c>
      <c r="L135" s="152">
        <v>1</v>
      </c>
      <c r="M135" s="278">
        <v>1.6949152542372881E-3</v>
      </c>
      <c r="N135" s="153">
        <f t="shared" si="29"/>
        <v>3.0684876449414564E-4</v>
      </c>
      <c r="O135" s="148" t="s">
        <v>32184</v>
      </c>
      <c r="P135" s="148" t="s">
        <v>32185</v>
      </c>
      <c r="Q135" s="148" t="s">
        <v>925</v>
      </c>
      <c r="R135" s="4" t="s">
        <v>32010</v>
      </c>
    </row>
    <row r="136" spans="2:18" x14ac:dyDescent="0.35">
      <c r="B136" s="4" t="s">
        <v>156</v>
      </c>
      <c r="C136" s="4" t="s">
        <v>31855</v>
      </c>
      <c r="D136" s="4" t="s">
        <v>31858</v>
      </c>
      <c r="E136" s="150">
        <v>4.6452799999999996</v>
      </c>
      <c r="F136" s="150">
        <v>1</v>
      </c>
      <c r="H136" s="151" t="s">
        <v>152</v>
      </c>
      <c r="I136" s="151" t="s">
        <v>31803</v>
      </c>
      <c r="J136" s="151" t="s">
        <v>31803</v>
      </c>
      <c r="K136" s="152">
        <v>39404.070360000005</v>
      </c>
      <c r="L136" s="152">
        <v>2</v>
      </c>
      <c r="M136" s="278">
        <v>3.3898305084745762E-3</v>
      </c>
      <c r="N136" s="153">
        <f t="shared" si="29"/>
        <v>3.0134756267552346E-4</v>
      </c>
      <c r="O136" s="148" t="s">
        <v>32187</v>
      </c>
      <c r="P136" s="148" t="s">
        <v>32185</v>
      </c>
      <c r="Q136" s="148" t="s">
        <v>925</v>
      </c>
      <c r="R136" s="4" t="s">
        <v>32140</v>
      </c>
    </row>
    <row r="137" spans="2:18" x14ac:dyDescent="0.35">
      <c r="B137" s="4" t="s">
        <v>158</v>
      </c>
      <c r="C137" s="4" t="s">
        <v>158</v>
      </c>
      <c r="D137" s="4" t="s">
        <v>31563</v>
      </c>
      <c r="E137" s="150">
        <v>0</v>
      </c>
      <c r="F137" s="150">
        <v>1</v>
      </c>
      <c r="H137" s="151" t="s">
        <v>159</v>
      </c>
      <c r="I137" s="151" t="s">
        <v>159</v>
      </c>
      <c r="J137" s="151" t="s">
        <v>31765</v>
      </c>
      <c r="K137" s="152">
        <v>36773.255540000006</v>
      </c>
      <c r="L137" s="152">
        <v>13</v>
      </c>
      <c r="M137" s="278">
        <v>2.2033898305084745E-2</v>
      </c>
      <c r="N137" s="153">
        <f t="shared" si="29"/>
        <v>2.812280768809182E-4</v>
      </c>
      <c r="O137" s="148" t="s">
        <v>32184</v>
      </c>
      <c r="P137" s="148" t="s">
        <v>32186</v>
      </c>
      <c r="Q137" s="148" t="s">
        <v>925</v>
      </c>
      <c r="R137" s="4" t="s">
        <v>32088</v>
      </c>
    </row>
    <row r="138" spans="2:18" x14ac:dyDescent="0.35">
      <c r="H138" s="151" t="s">
        <v>152</v>
      </c>
      <c r="I138" s="151" t="s">
        <v>152</v>
      </c>
      <c r="J138" s="151" t="s">
        <v>31814</v>
      </c>
      <c r="K138" s="152">
        <v>36347.329079999996</v>
      </c>
      <c r="L138" s="152">
        <v>1</v>
      </c>
      <c r="M138" s="278">
        <v>1.6949152542372881E-3</v>
      </c>
      <c r="N138" s="153">
        <f t="shared" si="29"/>
        <v>2.7797075093901984E-4</v>
      </c>
      <c r="O138" s="148" t="s">
        <v>32184</v>
      </c>
      <c r="P138" s="148" t="s">
        <v>32185</v>
      </c>
      <c r="Q138" s="148" t="s">
        <v>925</v>
      </c>
      <c r="R138" s="4" t="s">
        <v>32137</v>
      </c>
    </row>
    <row r="139" spans="2:18" ht="18.5" x14ac:dyDescent="0.45">
      <c r="B139" s="404" t="s">
        <v>32213</v>
      </c>
      <c r="C139" s="404"/>
      <c r="D139" s="404"/>
      <c r="E139" s="404"/>
      <c r="F139" s="404"/>
      <c r="H139" s="4" t="s">
        <v>140</v>
      </c>
      <c r="I139" s="4" t="s">
        <v>31599</v>
      </c>
      <c r="J139" s="4" t="s">
        <v>31599</v>
      </c>
      <c r="K139" s="150">
        <v>35543.00088</v>
      </c>
      <c r="L139" s="150">
        <v>1</v>
      </c>
      <c r="M139" s="161">
        <v>1.6949152542372881E-3</v>
      </c>
      <c r="N139" s="156">
        <f t="shared" si="29"/>
        <v>2.7181955030297498E-4</v>
      </c>
      <c r="O139" s="148" t="s">
        <v>32188</v>
      </c>
      <c r="P139" s="148" t="s">
        <v>32187</v>
      </c>
      <c r="Q139" s="148" t="s">
        <v>32188</v>
      </c>
      <c r="R139" s="4" t="s">
        <v>31919</v>
      </c>
    </row>
    <row r="140" spans="2:18" x14ac:dyDescent="0.35">
      <c r="B140" s="277" t="s">
        <v>169</v>
      </c>
      <c r="C140" s="277" t="s">
        <v>31522</v>
      </c>
      <c r="D140" s="277" t="s">
        <v>31523</v>
      </c>
      <c r="E140" s="277" t="s">
        <v>32178</v>
      </c>
      <c r="F140" s="149" t="s">
        <v>32926</v>
      </c>
      <c r="H140" s="4" t="s">
        <v>173</v>
      </c>
      <c r="I140" s="4" t="s">
        <v>31580</v>
      </c>
      <c r="J140" s="4" t="s">
        <v>31580</v>
      </c>
      <c r="K140" s="150">
        <v>35518.034960000005</v>
      </c>
      <c r="L140" s="150">
        <v>2</v>
      </c>
      <c r="M140" s="161">
        <v>3.3898305084745762E-3</v>
      </c>
      <c r="N140" s="156">
        <f t="shared" si="29"/>
        <v>2.7162862030327657E-4</v>
      </c>
      <c r="O140" s="148" t="s">
        <v>32188</v>
      </c>
      <c r="P140" s="148" t="s">
        <v>32187</v>
      </c>
      <c r="Q140" s="148" t="s">
        <v>32188</v>
      </c>
      <c r="R140" s="4" t="s">
        <v>31879</v>
      </c>
    </row>
    <row r="141" spans="2:18" x14ac:dyDescent="0.35">
      <c r="B141" s="4" t="s">
        <v>137</v>
      </c>
      <c r="C141" s="4" t="s">
        <v>31538</v>
      </c>
      <c r="D141" s="150" t="s">
        <v>31538</v>
      </c>
      <c r="E141" s="150">
        <v>31831.565920000001</v>
      </c>
      <c r="F141" s="150">
        <v>1</v>
      </c>
      <c r="H141" s="4" t="s">
        <v>138</v>
      </c>
      <c r="I141" s="4" t="s">
        <v>138</v>
      </c>
      <c r="J141" s="4" t="s">
        <v>31589</v>
      </c>
      <c r="K141" s="150">
        <v>35436.475749999998</v>
      </c>
      <c r="L141" s="150">
        <v>1</v>
      </c>
      <c r="M141" s="161">
        <v>1.6949152542372881E-3</v>
      </c>
      <c r="N141" s="156">
        <f t="shared" si="29"/>
        <v>2.7100488603108843E-4</v>
      </c>
      <c r="O141" s="148" t="s">
        <v>32188</v>
      </c>
      <c r="P141" s="148" t="s">
        <v>32187</v>
      </c>
      <c r="Q141" s="148" t="s">
        <v>32184</v>
      </c>
      <c r="R141" s="4" t="s">
        <v>31896</v>
      </c>
    </row>
    <row r="142" spans="2:18" x14ac:dyDescent="0.35">
      <c r="B142" s="4" t="s">
        <v>137</v>
      </c>
      <c r="C142" s="4" t="s">
        <v>31539</v>
      </c>
      <c r="D142" s="150" t="s">
        <v>31539</v>
      </c>
      <c r="E142" s="150">
        <v>48028.70695</v>
      </c>
      <c r="F142" s="150">
        <v>1</v>
      </c>
      <c r="H142" s="151" t="s">
        <v>144</v>
      </c>
      <c r="I142" s="151" t="s">
        <v>144</v>
      </c>
      <c r="J142" s="151" t="s">
        <v>31658</v>
      </c>
      <c r="K142" s="152">
        <v>34547.41934</v>
      </c>
      <c r="L142" s="152">
        <v>1</v>
      </c>
      <c r="M142" s="278">
        <v>1.6949152542372881E-3</v>
      </c>
      <c r="N142" s="153">
        <f t="shared" si="29"/>
        <v>2.6420571579849957E-4</v>
      </c>
      <c r="O142" s="148" t="s">
        <v>32187</v>
      </c>
      <c r="P142" s="148" t="s">
        <v>32184</v>
      </c>
      <c r="Q142" s="148" t="s">
        <v>925</v>
      </c>
      <c r="R142" s="4" t="s">
        <v>31977</v>
      </c>
    </row>
    <row r="143" spans="2:18" x14ac:dyDescent="0.35">
      <c r="B143" s="4" t="s">
        <v>137</v>
      </c>
      <c r="C143" s="4" t="s">
        <v>31540</v>
      </c>
      <c r="D143" s="150" t="s">
        <v>31541</v>
      </c>
      <c r="E143" s="150">
        <v>34773.055740000003</v>
      </c>
      <c r="F143" s="150">
        <v>1</v>
      </c>
      <c r="H143" s="4" t="s">
        <v>138</v>
      </c>
      <c r="I143" s="4" t="s">
        <v>138</v>
      </c>
      <c r="J143" s="4" t="s">
        <v>31548</v>
      </c>
      <c r="K143" s="150">
        <v>34255.049169999998</v>
      </c>
      <c r="L143" s="150">
        <v>13</v>
      </c>
      <c r="M143" s="161">
        <v>2.2033898305084745E-2</v>
      </c>
      <c r="N143" s="156">
        <f t="shared" si="29"/>
        <v>2.6196977830971754E-4</v>
      </c>
      <c r="O143" s="148" t="s">
        <v>32188</v>
      </c>
      <c r="P143" s="148" t="s">
        <v>32184</v>
      </c>
      <c r="Q143" s="148" t="s">
        <v>32184</v>
      </c>
      <c r="R143" s="4" t="s">
        <v>31897</v>
      </c>
    </row>
    <row r="144" spans="2:18" x14ac:dyDescent="0.35">
      <c r="B144" s="4" t="s">
        <v>137</v>
      </c>
      <c r="C144" s="4" t="s">
        <v>31572</v>
      </c>
      <c r="D144" s="150" t="s">
        <v>31573</v>
      </c>
      <c r="E144" s="150">
        <v>17805.726770000001</v>
      </c>
      <c r="F144" s="150">
        <v>1</v>
      </c>
      <c r="H144" s="151" t="s">
        <v>147</v>
      </c>
      <c r="I144" s="151" t="s">
        <v>31694</v>
      </c>
      <c r="J144" s="151" t="s">
        <v>31694</v>
      </c>
      <c r="K144" s="152">
        <v>34119.085520000001</v>
      </c>
      <c r="L144" s="152">
        <v>1</v>
      </c>
      <c r="M144" s="278">
        <v>1.6949152542372881E-3</v>
      </c>
      <c r="N144" s="153">
        <f t="shared" si="29"/>
        <v>2.6092997926952601E-4</v>
      </c>
      <c r="O144" s="148" t="s">
        <v>32184</v>
      </c>
      <c r="P144" s="148" t="s">
        <v>32186</v>
      </c>
      <c r="Q144" s="148" t="s">
        <v>925</v>
      </c>
      <c r="R144" s="4" t="s">
        <v>32022</v>
      </c>
    </row>
    <row r="145" spans="2:18" x14ac:dyDescent="0.35">
      <c r="B145" s="4" t="s">
        <v>173</v>
      </c>
      <c r="C145" s="4" t="s">
        <v>31542</v>
      </c>
      <c r="D145" s="150" t="s">
        <v>31542</v>
      </c>
      <c r="E145" s="150">
        <v>30631.42395</v>
      </c>
      <c r="F145" s="150">
        <v>1</v>
      </c>
      <c r="H145" s="4" t="s">
        <v>172</v>
      </c>
      <c r="I145" s="4" t="s">
        <v>31664</v>
      </c>
      <c r="J145" s="4" t="s">
        <v>31664</v>
      </c>
      <c r="K145" s="150">
        <v>33075.577369999999</v>
      </c>
      <c r="L145" s="150">
        <v>1</v>
      </c>
      <c r="M145" s="161">
        <v>1.6949152542372881E-3</v>
      </c>
      <c r="N145" s="156">
        <f t="shared" si="29"/>
        <v>2.5294962001319495E-4</v>
      </c>
      <c r="O145" s="148" t="s">
        <v>32184</v>
      </c>
      <c r="P145" s="148" t="s">
        <v>32188</v>
      </c>
      <c r="Q145" s="148" t="s">
        <v>32184</v>
      </c>
      <c r="R145" s="4" t="s">
        <v>31987</v>
      </c>
    </row>
    <row r="146" spans="2:18" x14ac:dyDescent="0.35">
      <c r="B146" s="4" t="s">
        <v>173</v>
      </c>
      <c r="C146" s="4" t="s">
        <v>31543</v>
      </c>
      <c r="D146" s="150" t="s">
        <v>31543</v>
      </c>
      <c r="E146" s="150">
        <v>197778.41213000001</v>
      </c>
      <c r="F146" s="150">
        <v>1</v>
      </c>
      <c r="H146" s="4" t="s">
        <v>153</v>
      </c>
      <c r="I146" s="4" t="s">
        <v>31827</v>
      </c>
      <c r="J146" s="4" t="s">
        <v>31827</v>
      </c>
      <c r="K146" s="150">
        <v>32873.803030000003</v>
      </c>
      <c r="L146" s="150">
        <v>1</v>
      </c>
      <c r="M146" s="161">
        <v>1.6949152542372881E-3</v>
      </c>
      <c r="N146" s="156">
        <f t="shared" si="29"/>
        <v>2.5140652547971283E-4</v>
      </c>
      <c r="O146" s="148" t="s">
        <v>32185</v>
      </c>
      <c r="P146" s="148" t="s">
        <v>32186</v>
      </c>
      <c r="Q146" s="148" t="s">
        <v>32188</v>
      </c>
      <c r="R146" s="4" t="s">
        <v>32156</v>
      </c>
    </row>
    <row r="147" spans="2:18" x14ac:dyDescent="0.35">
      <c r="B147" s="4" t="s">
        <v>173</v>
      </c>
      <c r="C147" s="4" t="s">
        <v>31574</v>
      </c>
      <c r="D147" s="150" t="s">
        <v>31574</v>
      </c>
      <c r="E147" s="150">
        <v>17736.802940000001</v>
      </c>
      <c r="F147" s="150">
        <v>1</v>
      </c>
      <c r="H147" s="4" t="s">
        <v>141</v>
      </c>
      <c r="I147" s="4" t="s">
        <v>31611</v>
      </c>
      <c r="J147" s="4" t="s">
        <v>31611</v>
      </c>
      <c r="K147" s="150">
        <v>30310.160019999999</v>
      </c>
      <c r="L147" s="150">
        <v>1</v>
      </c>
      <c r="M147" s="161">
        <v>1.6949152542372881E-3</v>
      </c>
      <c r="N147" s="156">
        <f t="shared" si="29"/>
        <v>2.3180074451405213E-4</v>
      </c>
      <c r="O147" s="148" t="s">
        <v>32185</v>
      </c>
      <c r="P147" s="148" t="s">
        <v>32184</v>
      </c>
      <c r="Q147" s="148" t="s">
        <v>32188</v>
      </c>
      <c r="R147" s="4" t="s">
        <v>31945</v>
      </c>
    </row>
    <row r="148" spans="2:18" x14ac:dyDescent="0.35">
      <c r="B148" s="4" t="s">
        <v>173</v>
      </c>
      <c r="C148" s="4" t="s">
        <v>31530</v>
      </c>
      <c r="D148" s="150" t="s">
        <v>31544</v>
      </c>
      <c r="E148" s="150">
        <v>44873.884539999999</v>
      </c>
      <c r="F148" s="150">
        <v>1</v>
      </c>
      <c r="H148" s="151" t="s">
        <v>138</v>
      </c>
      <c r="I148" s="151" t="s">
        <v>31559</v>
      </c>
      <c r="J148" s="151" t="s">
        <v>31593</v>
      </c>
      <c r="K148" s="152">
        <v>30180.400020000001</v>
      </c>
      <c r="L148" s="152">
        <v>1</v>
      </c>
      <c r="M148" s="278">
        <v>1.6949152542372881E-3</v>
      </c>
      <c r="N148" s="153">
        <f t="shared" si="29"/>
        <v>2.3080838866412274E-4</v>
      </c>
      <c r="O148" s="148" t="s">
        <v>32184</v>
      </c>
      <c r="P148" s="148" t="s">
        <v>32184</v>
      </c>
      <c r="Q148" s="148" t="s">
        <v>925</v>
      </c>
      <c r="R148" s="4" t="s">
        <v>31908</v>
      </c>
    </row>
    <row r="149" spans="2:18" x14ac:dyDescent="0.35">
      <c r="B149" s="4" t="s">
        <v>173</v>
      </c>
      <c r="C149" s="4" t="s">
        <v>31545</v>
      </c>
      <c r="D149" s="150" t="s">
        <v>171</v>
      </c>
      <c r="E149" s="150">
        <v>93009.32475</v>
      </c>
      <c r="F149" s="150">
        <v>1</v>
      </c>
      <c r="H149" s="4" t="s">
        <v>175</v>
      </c>
      <c r="I149" s="4" t="s">
        <v>31841</v>
      </c>
      <c r="J149" s="4" t="s">
        <v>31841</v>
      </c>
      <c r="K149" s="150">
        <v>30048.63652</v>
      </c>
      <c r="L149" s="150">
        <v>1</v>
      </c>
      <c r="M149" s="161">
        <v>1.6949152542372881E-3</v>
      </c>
      <c r="N149" s="156">
        <f t="shared" si="29"/>
        <v>2.298007107970437E-4</v>
      </c>
      <c r="O149" s="148" t="s">
        <v>32188</v>
      </c>
      <c r="P149" s="148" t="s">
        <v>32184</v>
      </c>
      <c r="Q149" s="148" t="s">
        <v>32186</v>
      </c>
      <c r="R149" s="4" t="s">
        <v>32166</v>
      </c>
    </row>
    <row r="150" spans="2:18" x14ac:dyDescent="0.35">
      <c r="B150" s="4" t="s">
        <v>173</v>
      </c>
      <c r="C150" s="4" t="s">
        <v>31545</v>
      </c>
      <c r="D150" s="150" t="s">
        <v>31575</v>
      </c>
      <c r="E150" s="150">
        <v>62139.150219999996</v>
      </c>
      <c r="F150" s="150">
        <v>1</v>
      </c>
      <c r="H150" s="151" t="s">
        <v>159</v>
      </c>
      <c r="I150" s="151" t="s">
        <v>159</v>
      </c>
      <c r="J150" s="151" t="s">
        <v>31766</v>
      </c>
      <c r="K150" s="152">
        <v>29916.28024</v>
      </c>
      <c r="L150" s="152">
        <v>1</v>
      </c>
      <c r="M150" s="278">
        <v>1.6949152542372881E-3</v>
      </c>
      <c r="N150" s="153">
        <f t="shared" si="29"/>
        <v>2.2878849957068048E-4</v>
      </c>
      <c r="O150" s="148" t="s">
        <v>32185</v>
      </c>
      <c r="P150" s="148" t="s">
        <v>32184</v>
      </c>
      <c r="Q150" s="148" t="s">
        <v>925</v>
      </c>
      <c r="R150" s="4" t="s">
        <v>32089</v>
      </c>
    </row>
    <row r="151" spans="2:18" x14ac:dyDescent="0.35">
      <c r="B151" s="4" t="s">
        <v>173</v>
      </c>
      <c r="C151" s="4" t="s">
        <v>31545</v>
      </c>
      <c r="D151" s="150" t="s">
        <v>31545</v>
      </c>
      <c r="E151" s="150">
        <v>43788.819790000001</v>
      </c>
      <c r="F151" s="150">
        <v>2</v>
      </c>
      <c r="H151" s="4" t="s">
        <v>151</v>
      </c>
      <c r="I151" s="4" t="s">
        <v>31792</v>
      </c>
      <c r="J151" s="4" t="s">
        <v>31793</v>
      </c>
      <c r="K151" s="150">
        <v>29466.035010000003</v>
      </c>
      <c r="L151" s="150">
        <v>1</v>
      </c>
      <c r="M151" s="161">
        <v>1.6949152542372881E-3</v>
      </c>
      <c r="N151" s="156">
        <f t="shared" si="29"/>
        <v>2.2534519278975178E-4</v>
      </c>
      <c r="O151" s="148" t="s">
        <v>32185</v>
      </c>
      <c r="P151" s="148" t="s">
        <v>32188</v>
      </c>
      <c r="Q151" s="148" t="s">
        <v>32185</v>
      </c>
      <c r="R151" s="4" t="s">
        <v>32115</v>
      </c>
    </row>
    <row r="152" spans="2:18" x14ac:dyDescent="0.35">
      <c r="B152" s="4" t="s">
        <v>173</v>
      </c>
      <c r="C152" s="4" t="s">
        <v>31545</v>
      </c>
      <c r="D152" s="150" t="s">
        <v>31576</v>
      </c>
      <c r="E152" s="150">
        <v>18317.434010000001</v>
      </c>
      <c r="F152" s="150">
        <v>2</v>
      </c>
      <c r="H152" s="4" t="s">
        <v>140</v>
      </c>
      <c r="I152" s="4" t="s">
        <v>31610</v>
      </c>
      <c r="J152" s="4" t="s">
        <v>31610</v>
      </c>
      <c r="K152" s="150">
        <v>28776.626920000002</v>
      </c>
      <c r="L152" s="150">
        <v>1</v>
      </c>
      <c r="M152" s="161">
        <v>1.6949152542372881E-3</v>
      </c>
      <c r="N152" s="156">
        <f t="shared" si="29"/>
        <v>2.2007285808645216E-4</v>
      </c>
      <c r="O152" s="148" t="s">
        <v>32185</v>
      </c>
      <c r="P152" s="148" t="s">
        <v>32184</v>
      </c>
      <c r="Q152" s="148" t="s">
        <v>32185</v>
      </c>
      <c r="R152" s="4" t="s">
        <v>31929</v>
      </c>
    </row>
    <row r="153" spans="2:18" x14ac:dyDescent="0.35">
      <c r="B153" s="4" t="s">
        <v>173</v>
      </c>
      <c r="C153" s="4" t="s">
        <v>31577</v>
      </c>
      <c r="D153" s="150" t="s">
        <v>31577</v>
      </c>
      <c r="E153" s="150">
        <v>25414.128559999997</v>
      </c>
      <c r="F153" s="150">
        <v>5</v>
      </c>
      <c r="H153" s="151" t="s">
        <v>159</v>
      </c>
      <c r="I153" s="151" t="s">
        <v>31709</v>
      </c>
      <c r="J153" s="151" t="s">
        <v>31673</v>
      </c>
      <c r="K153" s="152">
        <v>28132.910670000001</v>
      </c>
      <c r="L153" s="152">
        <v>5</v>
      </c>
      <c r="M153" s="278">
        <v>8.4745762711864406E-3</v>
      </c>
      <c r="N153" s="153">
        <f t="shared" si="29"/>
        <v>2.1514995745157143E-4</v>
      </c>
      <c r="O153" s="148" t="s">
        <v>32188</v>
      </c>
      <c r="P153" s="148" t="s">
        <v>32184</v>
      </c>
      <c r="Q153" s="148" t="s">
        <v>925</v>
      </c>
      <c r="R153" s="4" t="s">
        <v>32039</v>
      </c>
    </row>
    <row r="154" spans="2:18" x14ac:dyDescent="0.35">
      <c r="B154" s="4" t="s">
        <v>173</v>
      </c>
      <c r="C154" s="4" t="s">
        <v>31577</v>
      </c>
      <c r="D154" s="150" t="s">
        <v>31578</v>
      </c>
      <c r="E154" s="150">
        <v>6678.7187300000005</v>
      </c>
      <c r="F154" s="150">
        <v>1</v>
      </c>
      <c r="H154" s="151" t="s">
        <v>144</v>
      </c>
      <c r="I154" s="151" t="s">
        <v>36387</v>
      </c>
      <c r="J154" s="151" t="s">
        <v>31660</v>
      </c>
      <c r="K154" s="152">
        <v>28094.761620000001</v>
      </c>
      <c r="L154" s="152">
        <v>1</v>
      </c>
      <c r="M154" s="278">
        <v>1.6949152542372881E-3</v>
      </c>
      <c r="N154" s="153">
        <f t="shared" si="29"/>
        <v>2.1485820781426602E-4</v>
      </c>
      <c r="O154" s="148" t="s">
        <v>32184</v>
      </c>
      <c r="P154" s="148" t="s">
        <v>32188</v>
      </c>
      <c r="Q154" s="148" t="s">
        <v>925</v>
      </c>
      <c r="R154" s="4" t="s">
        <v>31979</v>
      </c>
    </row>
    <row r="155" spans="2:18" x14ac:dyDescent="0.35">
      <c r="B155" s="4" t="s">
        <v>173</v>
      </c>
      <c r="C155" s="4" t="s">
        <v>31579</v>
      </c>
      <c r="D155" s="150" t="s">
        <v>31579</v>
      </c>
      <c r="E155" s="150">
        <v>49807.135320000001</v>
      </c>
      <c r="F155" s="150">
        <v>1</v>
      </c>
      <c r="H155" s="151" t="s">
        <v>147</v>
      </c>
      <c r="I155" s="151" t="s">
        <v>31693</v>
      </c>
      <c r="J155" s="151" t="s">
        <v>31697</v>
      </c>
      <c r="K155" s="152">
        <v>27014.517010000003</v>
      </c>
      <c r="L155" s="152">
        <v>1</v>
      </c>
      <c r="M155" s="278">
        <v>1.6949152542372881E-3</v>
      </c>
      <c r="N155" s="153">
        <f t="shared" si="29"/>
        <v>2.0659690187955419E-4</v>
      </c>
      <c r="O155" s="148" t="s">
        <v>32184</v>
      </c>
      <c r="P155" s="148" t="s">
        <v>32185</v>
      </c>
      <c r="Q155" s="148" t="s">
        <v>925</v>
      </c>
      <c r="R155" s="4" t="s">
        <v>32016</v>
      </c>
    </row>
    <row r="156" spans="2:18" x14ac:dyDescent="0.35">
      <c r="B156" s="4" t="s">
        <v>173</v>
      </c>
      <c r="C156" s="4" t="s">
        <v>31580</v>
      </c>
      <c r="D156" s="150" t="s">
        <v>31580</v>
      </c>
      <c r="E156" s="150">
        <v>35518.034960000005</v>
      </c>
      <c r="F156" s="150">
        <v>2</v>
      </c>
      <c r="H156" s="4" t="s">
        <v>170</v>
      </c>
      <c r="I156" s="4" t="s">
        <v>31649</v>
      </c>
      <c r="J156" s="4" t="s">
        <v>31653</v>
      </c>
      <c r="K156" s="150">
        <v>27002.338350000002</v>
      </c>
      <c r="L156" s="150">
        <v>2</v>
      </c>
      <c r="M156" s="161">
        <v>3.3898305084745762E-3</v>
      </c>
      <c r="N156" s="156">
        <f t="shared" si="29"/>
        <v>2.0650376405206266E-4</v>
      </c>
      <c r="O156" s="148" t="s">
        <v>32185</v>
      </c>
      <c r="P156" s="148" t="s">
        <v>32184</v>
      </c>
      <c r="Q156" s="148" t="s">
        <v>32188</v>
      </c>
      <c r="R156" s="4" t="s">
        <v>31973</v>
      </c>
    </row>
    <row r="157" spans="2:18" x14ac:dyDescent="0.35">
      <c r="B157" s="4" t="s">
        <v>173</v>
      </c>
      <c r="C157" s="4" t="s">
        <v>31581</v>
      </c>
      <c r="D157" s="150" t="s">
        <v>31581</v>
      </c>
      <c r="E157" s="150">
        <v>13428.94585</v>
      </c>
      <c r="F157" s="150">
        <v>1</v>
      </c>
      <c r="H157" s="151" t="s">
        <v>159</v>
      </c>
      <c r="I157" s="151" t="s">
        <v>31710</v>
      </c>
      <c r="J157" s="151" t="s">
        <v>31725</v>
      </c>
      <c r="K157" s="152">
        <v>26689.412390000001</v>
      </c>
      <c r="L157" s="152">
        <v>2</v>
      </c>
      <c r="M157" s="278">
        <v>3.3898305084745762E-3</v>
      </c>
      <c r="N157" s="153">
        <f t="shared" si="29"/>
        <v>2.0411062358504064E-4</v>
      </c>
      <c r="O157" s="148" t="s">
        <v>32184</v>
      </c>
      <c r="P157" s="148" t="s">
        <v>32188</v>
      </c>
      <c r="Q157" s="148" t="s">
        <v>925</v>
      </c>
      <c r="R157" s="4" t="s">
        <v>32044</v>
      </c>
    </row>
    <row r="158" spans="2:18" x14ac:dyDescent="0.35">
      <c r="B158" s="4" t="s">
        <v>173</v>
      </c>
      <c r="C158" s="4" t="s">
        <v>31582</v>
      </c>
      <c r="D158" s="150" t="s">
        <v>31582</v>
      </c>
      <c r="E158" s="150">
        <v>15587.042579999999</v>
      </c>
      <c r="F158" s="150">
        <v>1</v>
      </c>
      <c r="H158" s="4" t="s">
        <v>153</v>
      </c>
      <c r="I158" s="4" t="s">
        <v>31822</v>
      </c>
      <c r="J158" s="4" t="s">
        <v>31829</v>
      </c>
      <c r="K158" s="150">
        <v>26676.861129999998</v>
      </c>
      <c r="L158" s="150">
        <v>1</v>
      </c>
      <c r="M158" s="161">
        <v>1.6949152542372881E-3</v>
      </c>
      <c r="N158" s="156">
        <f t="shared" si="29"/>
        <v>2.0401463625238815E-4</v>
      </c>
      <c r="O158" s="148" t="s">
        <v>32186</v>
      </c>
      <c r="P158" s="148" t="s">
        <v>32186</v>
      </c>
      <c r="Q158" s="148" t="s">
        <v>32184</v>
      </c>
      <c r="R158" s="4" t="s">
        <v>32147</v>
      </c>
    </row>
    <row r="159" spans="2:18" x14ac:dyDescent="0.35">
      <c r="B159" s="4" t="s">
        <v>173</v>
      </c>
      <c r="C159" s="4" t="s">
        <v>31583</v>
      </c>
      <c r="D159" s="150" t="s">
        <v>31584</v>
      </c>
      <c r="E159" s="150">
        <v>5746.03964</v>
      </c>
      <c r="F159" s="150">
        <v>1</v>
      </c>
      <c r="H159" s="4" t="s">
        <v>153</v>
      </c>
      <c r="I159" s="4" t="s">
        <v>31821</v>
      </c>
      <c r="J159" s="4" t="s">
        <v>31828</v>
      </c>
      <c r="K159" s="150">
        <v>25688.350180000001</v>
      </c>
      <c r="L159" s="150">
        <v>2</v>
      </c>
      <c r="M159" s="161">
        <v>3.3898305084745762E-3</v>
      </c>
      <c r="N159" s="156">
        <f t="shared" si="29"/>
        <v>1.9645487497039238E-4</v>
      </c>
      <c r="O159" s="148" t="s">
        <v>32185</v>
      </c>
      <c r="P159" s="148" t="s">
        <v>32184</v>
      </c>
      <c r="Q159" s="148" t="s">
        <v>32185</v>
      </c>
      <c r="R159" s="4" t="s">
        <v>32146</v>
      </c>
    </row>
    <row r="160" spans="2:18" x14ac:dyDescent="0.35">
      <c r="B160" s="4" t="s">
        <v>173</v>
      </c>
      <c r="C160" s="4" t="s">
        <v>31585</v>
      </c>
      <c r="D160" s="150" t="s">
        <v>31585</v>
      </c>
      <c r="E160" s="150">
        <v>3894.3159700000001</v>
      </c>
      <c r="F160" s="150">
        <v>1</v>
      </c>
      <c r="H160" s="4" t="s">
        <v>173</v>
      </c>
      <c r="I160" s="4" t="s">
        <v>31577</v>
      </c>
      <c r="J160" s="4" t="s">
        <v>31577</v>
      </c>
      <c r="K160" s="150">
        <v>25414.128559999997</v>
      </c>
      <c r="L160" s="150">
        <v>5</v>
      </c>
      <c r="M160" s="161">
        <v>8.4745762711864406E-3</v>
      </c>
      <c r="N160" s="156">
        <f t="shared" si="29"/>
        <v>1.9435773079049006E-4</v>
      </c>
      <c r="O160" s="148" t="s">
        <v>32188</v>
      </c>
      <c r="P160" s="148" t="s">
        <v>32187</v>
      </c>
      <c r="Q160" s="148" t="s">
        <v>32188</v>
      </c>
      <c r="R160" s="4" t="s">
        <v>31867</v>
      </c>
    </row>
    <row r="161" spans="2:18" x14ac:dyDescent="0.35">
      <c r="B161" s="4" t="s">
        <v>174</v>
      </c>
      <c r="C161" s="4" t="s">
        <v>31546</v>
      </c>
      <c r="D161" s="150" t="s">
        <v>31546</v>
      </c>
      <c r="E161" s="150">
        <v>40210.694060000002</v>
      </c>
      <c r="F161" s="150">
        <v>2</v>
      </c>
      <c r="H161" s="151" t="s">
        <v>159</v>
      </c>
      <c r="I161" s="151" t="s">
        <v>31709</v>
      </c>
      <c r="J161" s="151" t="s">
        <v>31723</v>
      </c>
      <c r="K161" s="152">
        <v>25311.876849999997</v>
      </c>
      <c r="L161" s="152">
        <v>3</v>
      </c>
      <c r="M161" s="278">
        <v>5.084745762711864E-3</v>
      </c>
      <c r="N161" s="153">
        <f t="shared" si="29"/>
        <v>1.9357574803321675E-4</v>
      </c>
      <c r="O161" s="148" t="s">
        <v>32188</v>
      </c>
      <c r="P161" s="148" t="s">
        <v>32188</v>
      </c>
      <c r="Q161" s="148" t="s">
        <v>925</v>
      </c>
      <c r="R161" s="4" t="s">
        <v>32040</v>
      </c>
    </row>
    <row r="162" spans="2:18" x14ac:dyDescent="0.35">
      <c r="B162" s="4" t="s">
        <v>174</v>
      </c>
      <c r="C162" s="4" t="s">
        <v>31546</v>
      </c>
      <c r="D162" s="150" t="s">
        <v>31586</v>
      </c>
      <c r="E162" s="150">
        <v>2668.8184799999999</v>
      </c>
      <c r="F162" s="150">
        <v>2</v>
      </c>
      <c r="H162" s="4" t="s">
        <v>142</v>
      </c>
      <c r="I162" s="4" t="s">
        <v>31643</v>
      </c>
      <c r="J162" s="4" t="s">
        <v>31646</v>
      </c>
      <c r="K162" s="150">
        <v>25186.733100000001</v>
      </c>
      <c r="L162" s="150">
        <v>1</v>
      </c>
      <c r="M162" s="161">
        <v>1.6949152542372881E-3</v>
      </c>
      <c r="N162" s="156">
        <f t="shared" si="29"/>
        <v>1.9261869553325838E-4</v>
      </c>
      <c r="O162" s="148" t="s">
        <v>32186</v>
      </c>
      <c r="P162" s="148" t="s">
        <v>32184</v>
      </c>
      <c r="Q162" s="148" t="s">
        <v>32184</v>
      </c>
      <c r="R162" s="4" t="s">
        <v>31968</v>
      </c>
    </row>
    <row r="163" spans="2:18" x14ac:dyDescent="0.35">
      <c r="B163" s="4" t="s">
        <v>174</v>
      </c>
      <c r="C163" s="4" t="s">
        <v>31547</v>
      </c>
      <c r="D163" s="150" t="s">
        <v>31547</v>
      </c>
      <c r="E163" s="150">
        <v>50791.381200000003</v>
      </c>
      <c r="F163" s="150">
        <v>1</v>
      </c>
      <c r="H163" s="4" t="s">
        <v>147</v>
      </c>
      <c r="I163" s="4" t="s">
        <v>147</v>
      </c>
      <c r="J163" s="4" t="s">
        <v>31706</v>
      </c>
      <c r="K163" s="150">
        <v>25071.683510000003</v>
      </c>
      <c r="L163" s="150">
        <v>1</v>
      </c>
      <c r="M163" s="161">
        <v>1.6949152542372881E-3</v>
      </c>
      <c r="N163" s="156">
        <f t="shared" si="29"/>
        <v>1.9173883938599821E-4</v>
      </c>
      <c r="O163" s="148" t="s">
        <v>32187</v>
      </c>
      <c r="P163" s="148" t="s">
        <v>32188</v>
      </c>
      <c r="Q163" s="148" t="s">
        <v>32188</v>
      </c>
      <c r="R163" s="4" t="s">
        <v>32027</v>
      </c>
    </row>
    <row r="164" spans="2:18" x14ac:dyDescent="0.35">
      <c r="B164" s="4" t="s">
        <v>174</v>
      </c>
      <c r="C164" s="4" t="s">
        <v>31547</v>
      </c>
      <c r="D164" s="150" t="s">
        <v>31587</v>
      </c>
      <c r="E164" s="150">
        <v>1591.81618</v>
      </c>
      <c r="F164" s="150">
        <v>1</v>
      </c>
      <c r="H164" s="4" t="s">
        <v>141</v>
      </c>
      <c r="I164" s="4" t="s">
        <v>31619</v>
      </c>
      <c r="J164" s="4" t="s">
        <v>31620</v>
      </c>
      <c r="K164" s="150">
        <v>24698.313190000001</v>
      </c>
      <c r="L164" s="150">
        <v>2</v>
      </c>
      <c r="M164" s="161">
        <v>3.3898305084745762E-3</v>
      </c>
      <c r="N164" s="156">
        <f t="shared" si="29"/>
        <v>1.8888344310638959E-4</v>
      </c>
      <c r="O164" s="148" t="s">
        <v>32188</v>
      </c>
      <c r="P164" s="148" t="s">
        <v>32184</v>
      </c>
      <c r="Q164" s="148" t="s">
        <v>32184</v>
      </c>
      <c r="R164" s="4" t="s">
        <v>31962</v>
      </c>
    </row>
    <row r="165" spans="2:18" x14ac:dyDescent="0.35">
      <c r="B165" s="4" t="s">
        <v>138</v>
      </c>
      <c r="C165" s="4" t="s">
        <v>138</v>
      </c>
      <c r="D165" s="150" t="s">
        <v>138</v>
      </c>
      <c r="E165" s="150">
        <v>94644.279370000004</v>
      </c>
      <c r="F165" s="150">
        <v>1</v>
      </c>
      <c r="H165" s="4" t="s">
        <v>151</v>
      </c>
      <c r="I165" s="4" t="s">
        <v>151</v>
      </c>
      <c r="J165" s="4" t="s">
        <v>31798</v>
      </c>
      <c r="K165" s="150">
        <v>24537.47337</v>
      </c>
      <c r="L165" s="150">
        <v>7</v>
      </c>
      <c r="M165" s="161">
        <v>1.1864406779661017E-2</v>
      </c>
      <c r="N165" s="156">
        <f t="shared" si="29"/>
        <v>1.8765340044086404E-4</v>
      </c>
      <c r="O165" s="148" t="s">
        <v>32185</v>
      </c>
      <c r="P165" s="148" t="s">
        <v>32184</v>
      </c>
      <c r="Q165" s="148" t="s">
        <v>32188</v>
      </c>
      <c r="R165" s="4" t="s">
        <v>32120</v>
      </c>
    </row>
    <row r="166" spans="2:18" x14ac:dyDescent="0.35">
      <c r="B166" s="4" t="s">
        <v>138</v>
      </c>
      <c r="C166" s="4" t="s">
        <v>138</v>
      </c>
      <c r="D166" s="150" t="s">
        <v>31548</v>
      </c>
      <c r="E166" s="150">
        <v>33813.529409999996</v>
      </c>
      <c r="F166" s="150">
        <v>1</v>
      </c>
      <c r="H166" s="151" t="s">
        <v>147</v>
      </c>
      <c r="I166" s="151" t="s">
        <v>31693</v>
      </c>
      <c r="J166" s="151" t="s">
        <v>31698</v>
      </c>
      <c r="K166" s="152">
        <v>23536.6423</v>
      </c>
      <c r="L166" s="152">
        <v>3</v>
      </c>
      <c r="M166" s="278">
        <v>5.084745762711864E-3</v>
      </c>
      <c r="N166" s="153">
        <f t="shared" si="29"/>
        <v>1.799994194983116E-4</v>
      </c>
      <c r="O166" s="148" t="s">
        <v>32184</v>
      </c>
      <c r="P166" s="148" t="s">
        <v>32186</v>
      </c>
      <c r="Q166" s="148" t="s">
        <v>925</v>
      </c>
      <c r="R166" s="4" t="s">
        <v>32017</v>
      </c>
    </row>
    <row r="167" spans="2:18" x14ac:dyDescent="0.35">
      <c r="B167" s="4" t="s">
        <v>138</v>
      </c>
      <c r="C167" s="4" t="s">
        <v>138</v>
      </c>
      <c r="D167" s="150" t="s">
        <v>31549</v>
      </c>
      <c r="E167" s="150">
        <v>166336.12646</v>
      </c>
      <c r="F167" s="150">
        <v>1</v>
      </c>
      <c r="H167" s="4" t="s">
        <v>152</v>
      </c>
      <c r="I167" s="4" t="s">
        <v>152</v>
      </c>
      <c r="J167" s="4" t="s">
        <v>31815</v>
      </c>
      <c r="K167" s="150">
        <v>23022.998350000002</v>
      </c>
      <c r="L167" s="150">
        <v>2</v>
      </c>
      <c r="M167" s="161">
        <v>3.3898305084745762E-3</v>
      </c>
      <c r="N167" s="156">
        <f t="shared" si="29"/>
        <v>1.7607126306671983E-4</v>
      </c>
      <c r="O167" s="148" t="s">
        <v>32188</v>
      </c>
      <c r="P167" s="148" t="s">
        <v>32184</v>
      </c>
      <c r="Q167" s="148" t="s">
        <v>32184</v>
      </c>
      <c r="R167" s="4" t="s">
        <v>32138</v>
      </c>
    </row>
    <row r="168" spans="2:18" x14ac:dyDescent="0.35">
      <c r="B168" s="4" t="s">
        <v>138</v>
      </c>
      <c r="C168" s="4" t="s">
        <v>138</v>
      </c>
      <c r="D168" s="150" t="s">
        <v>31550</v>
      </c>
      <c r="E168" s="150">
        <v>85675.839590000003</v>
      </c>
      <c r="F168" s="150">
        <v>1</v>
      </c>
      <c r="H168" s="151" t="s">
        <v>147</v>
      </c>
      <c r="I168" s="151" t="s">
        <v>31693</v>
      </c>
      <c r="J168" s="151" t="s">
        <v>31699</v>
      </c>
      <c r="K168" s="152">
        <v>22634.598989999999</v>
      </c>
      <c r="L168" s="152">
        <v>4</v>
      </c>
      <c r="M168" s="278">
        <v>6.7796610169491523E-3</v>
      </c>
      <c r="N168" s="153">
        <f t="shared" si="29"/>
        <v>1.7310093032161473E-4</v>
      </c>
      <c r="O168" s="148" t="s">
        <v>32184</v>
      </c>
      <c r="P168" s="148" t="s">
        <v>32186</v>
      </c>
      <c r="Q168" s="148" t="s">
        <v>925</v>
      </c>
      <c r="R168" s="4" t="s">
        <v>32018</v>
      </c>
    </row>
    <row r="169" spans="2:18" x14ac:dyDescent="0.35">
      <c r="B169" s="4" t="s">
        <v>138</v>
      </c>
      <c r="C169" s="4" t="s">
        <v>138</v>
      </c>
      <c r="D169" s="150" t="s">
        <v>31588</v>
      </c>
      <c r="E169" s="150">
        <v>78903.023499999996</v>
      </c>
      <c r="F169" s="150">
        <v>1</v>
      </c>
      <c r="H169" s="4" t="s">
        <v>153</v>
      </c>
      <c r="I169" s="4" t="s">
        <v>31825</v>
      </c>
      <c r="J169" s="4" t="s">
        <v>31833</v>
      </c>
      <c r="K169" s="150">
        <v>22494.519680000001</v>
      </c>
      <c r="L169" s="150">
        <v>4</v>
      </c>
      <c r="M169" s="161">
        <v>6.7796610169491523E-3</v>
      </c>
      <c r="N169" s="156">
        <f t="shared" si="29"/>
        <v>1.7202965625616641E-4</v>
      </c>
      <c r="O169" s="148" t="s">
        <v>32188</v>
      </c>
      <c r="P169" s="148" t="s">
        <v>32184</v>
      </c>
      <c r="Q169" s="148" t="s">
        <v>32188</v>
      </c>
      <c r="R169" s="4" t="s">
        <v>32152</v>
      </c>
    </row>
    <row r="170" spans="2:18" x14ac:dyDescent="0.35">
      <c r="B170" s="4" t="s">
        <v>138</v>
      </c>
      <c r="C170" s="4" t="s">
        <v>138</v>
      </c>
      <c r="D170" s="150" t="s">
        <v>31525</v>
      </c>
      <c r="E170" s="150">
        <v>72813.477799999993</v>
      </c>
      <c r="F170" s="150">
        <v>1</v>
      </c>
      <c r="H170" s="4" t="s">
        <v>152</v>
      </c>
      <c r="I170" s="4" t="s">
        <v>31801</v>
      </c>
      <c r="J170" s="4" t="s">
        <v>31801</v>
      </c>
      <c r="K170" s="150">
        <v>22215.607260000001</v>
      </c>
      <c r="L170" s="150">
        <v>3</v>
      </c>
      <c r="M170" s="161">
        <v>5.084745762711864E-3</v>
      </c>
      <c r="N170" s="156">
        <f t="shared" si="29"/>
        <v>1.6989663859583219E-4</v>
      </c>
      <c r="O170" s="148" t="s">
        <v>32184</v>
      </c>
      <c r="P170" s="148" t="s">
        <v>32184</v>
      </c>
      <c r="Q170" s="148" t="s">
        <v>32184</v>
      </c>
      <c r="R170" s="4" t="s">
        <v>32127</v>
      </c>
    </row>
    <row r="171" spans="2:18" x14ac:dyDescent="0.35">
      <c r="B171" s="4" t="s">
        <v>138</v>
      </c>
      <c r="C171" s="4" t="s">
        <v>138</v>
      </c>
      <c r="D171" s="150" t="s">
        <v>31551</v>
      </c>
      <c r="E171" s="150">
        <v>94340.334459999998</v>
      </c>
      <c r="F171" s="150">
        <v>1</v>
      </c>
      <c r="H171" s="4" t="s">
        <v>138</v>
      </c>
      <c r="I171" s="4" t="s">
        <v>138</v>
      </c>
      <c r="J171" s="4" t="s">
        <v>31590</v>
      </c>
      <c r="K171" s="150">
        <v>21770.81136</v>
      </c>
      <c r="L171" s="150">
        <v>2</v>
      </c>
      <c r="M171" s="161">
        <v>3.3898305084745762E-3</v>
      </c>
      <c r="N171" s="156">
        <f t="shared" si="29"/>
        <v>1.6649500624850162E-4</v>
      </c>
      <c r="O171" s="148" t="s">
        <v>32188</v>
      </c>
      <c r="P171" s="148" t="s">
        <v>32187</v>
      </c>
      <c r="Q171" s="148" t="s">
        <v>32184</v>
      </c>
      <c r="R171" s="4" t="s">
        <v>31898</v>
      </c>
    </row>
    <row r="172" spans="2:18" x14ac:dyDescent="0.35">
      <c r="B172" s="4" t="s">
        <v>138</v>
      </c>
      <c r="C172" s="4" t="s">
        <v>138</v>
      </c>
      <c r="D172" s="150" t="s">
        <v>31552</v>
      </c>
      <c r="E172" s="150">
        <v>48542.419439999998</v>
      </c>
      <c r="F172" s="150">
        <v>1</v>
      </c>
      <c r="H172" s="4" t="s">
        <v>152</v>
      </c>
      <c r="I172" s="4" t="s">
        <v>31800</v>
      </c>
      <c r="J172" s="4" t="s">
        <v>31800</v>
      </c>
      <c r="K172" s="150">
        <v>21339.864570000002</v>
      </c>
      <c r="L172" s="150">
        <v>2</v>
      </c>
      <c r="M172" s="161">
        <v>3.3898305084745762E-3</v>
      </c>
      <c r="N172" s="156">
        <f t="shared" si="29"/>
        <v>1.6319928670422914E-4</v>
      </c>
      <c r="O172" s="148" t="s">
        <v>32185</v>
      </c>
      <c r="P172" s="148" t="s">
        <v>32187</v>
      </c>
      <c r="Q172" s="148" t="s">
        <v>32184</v>
      </c>
      <c r="R172" s="4" t="s">
        <v>32124</v>
      </c>
    </row>
    <row r="173" spans="2:18" x14ac:dyDescent="0.35">
      <c r="B173" s="4" t="s">
        <v>138</v>
      </c>
      <c r="C173" s="4" t="s">
        <v>138</v>
      </c>
      <c r="D173" s="150" t="s">
        <v>31589</v>
      </c>
      <c r="E173" s="150">
        <v>35436.475749999998</v>
      </c>
      <c r="F173" s="150">
        <v>1</v>
      </c>
      <c r="H173" s="4" t="s">
        <v>141</v>
      </c>
      <c r="I173" s="4" t="s">
        <v>31616</v>
      </c>
      <c r="J173" s="4" t="s">
        <v>31616</v>
      </c>
      <c r="K173" s="150">
        <v>21083.035030000003</v>
      </c>
      <c r="L173" s="150">
        <v>1</v>
      </c>
      <c r="M173" s="161">
        <v>1.6949152542372881E-3</v>
      </c>
      <c r="N173" s="156">
        <f t="shared" si="29"/>
        <v>1.6123515063414838E-4</v>
      </c>
      <c r="O173" s="148" t="s">
        <v>32188</v>
      </c>
      <c r="P173" s="148" t="s">
        <v>32188</v>
      </c>
      <c r="Q173" s="148" t="s">
        <v>32188</v>
      </c>
      <c r="R173" s="4" t="s">
        <v>31957</v>
      </c>
    </row>
    <row r="174" spans="2:18" x14ac:dyDescent="0.35">
      <c r="B174" s="4" t="s">
        <v>138</v>
      </c>
      <c r="C174" s="4" t="s">
        <v>138</v>
      </c>
      <c r="D174" s="150" t="s">
        <v>31590</v>
      </c>
      <c r="E174" s="150">
        <v>21770.81136</v>
      </c>
      <c r="F174" s="150">
        <v>2</v>
      </c>
      <c r="H174" s="4" t="s">
        <v>153</v>
      </c>
      <c r="I174" s="4" t="s">
        <v>31822</v>
      </c>
      <c r="J174" s="4" t="s">
        <v>31830</v>
      </c>
      <c r="K174" s="150">
        <v>21033.108510000002</v>
      </c>
      <c r="L174" s="150">
        <v>1</v>
      </c>
      <c r="M174" s="161">
        <v>1.6949152542372881E-3</v>
      </c>
      <c r="N174" s="156">
        <f t="shared" si="29"/>
        <v>1.6085333132011774E-4</v>
      </c>
      <c r="O174" s="148" t="s">
        <v>32185</v>
      </c>
      <c r="P174" s="148" t="s">
        <v>32188</v>
      </c>
      <c r="Q174" s="148" t="s">
        <v>32188</v>
      </c>
      <c r="R174" s="4" t="s">
        <v>32148</v>
      </c>
    </row>
    <row r="175" spans="2:18" x14ac:dyDescent="0.35">
      <c r="B175" s="4" t="s">
        <v>138</v>
      </c>
      <c r="C175" s="4" t="s">
        <v>138</v>
      </c>
      <c r="D175" s="150" t="s">
        <v>31553</v>
      </c>
      <c r="E175" s="150">
        <v>65715.678010000003</v>
      </c>
      <c r="F175" s="150">
        <v>4</v>
      </c>
      <c r="H175" s="4" t="s">
        <v>141</v>
      </c>
      <c r="I175" s="4" t="s">
        <v>31564</v>
      </c>
      <c r="J175" s="4" t="s">
        <v>31613</v>
      </c>
      <c r="K175" s="150">
        <v>20653.158719999999</v>
      </c>
      <c r="L175" s="150">
        <v>1</v>
      </c>
      <c r="M175" s="161">
        <v>1.6949152542372881E-3</v>
      </c>
      <c r="N175" s="156">
        <f t="shared" si="29"/>
        <v>1.5794761771973278E-4</v>
      </c>
      <c r="O175" s="148" t="s">
        <v>32188</v>
      </c>
      <c r="P175" s="148" t="s">
        <v>32184</v>
      </c>
      <c r="Q175" s="148" t="s">
        <v>32188</v>
      </c>
      <c r="R175" s="4" t="s">
        <v>31950</v>
      </c>
    </row>
    <row r="176" spans="2:18" x14ac:dyDescent="0.35">
      <c r="B176" s="4" t="s">
        <v>138</v>
      </c>
      <c r="C176" s="4" t="s">
        <v>31556</v>
      </c>
      <c r="D176" s="150" t="s">
        <v>31556</v>
      </c>
      <c r="E176" s="150">
        <v>44947.673009999999</v>
      </c>
      <c r="F176" s="150">
        <v>1</v>
      </c>
      <c r="H176" s="4" t="s">
        <v>153</v>
      </c>
      <c r="I176" s="4" t="s">
        <v>31824</v>
      </c>
      <c r="J176" s="4" t="s">
        <v>31824</v>
      </c>
      <c r="K176" s="150">
        <v>20043.277579999998</v>
      </c>
      <c r="L176" s="150">
        <v>1</v>
      </c>
      <c r="M176" s="161">
        <v>1.6949152542372881E-3</v>
      </c>
      <c r="N176" s="156">
        <f t="shared" si="29"/>
        <v>1.5328347532576994E-4</v>
      </c>
      <c r="O176" s="148" t="s">
        <v>32188</v>
      </c>
      <c r="P176" s="148" t="s">
        <v>32188</v>
      </c>
      <c r="Q176" s="148" t="s">
        <v>32184</v>
      </c>
      <c r="R176" s="4" t="s">
        <v>32150</v>
      </c>
    </row>
    <row r="177" spans="2:18" x14ac:dyDescent="0.35">
      <c r="B177" s="4" t="s">
        <v>138</v>
      </c>
      <c r="C177" s="4" t="s">
        <v>31526</v>
      </c>
      <c r="D177" s="150" t="s">
        <v>31591</v>
      </c>
      <c r="E177" s="150">
        <v>18014.72971</v>
      </c>
      <c r="F177" s="150">
        <v>1</v>
      </c>
      <c r="H177" s="151" t="s">
        <v>152</v>
      </c>
      <c r="I177" s="151" t="s">
        <v>31805</v>
      </c>
      <c r="J177" s="151" t="s">
        <v>31819</v>
      </c>
      <c r="K177" s="152">
        <v>19725.610980000001</v>
      </c>
      <c r="L177" s="152">
        <v>2</v>
      </c>
      <c r="M177" s="278">
        <v>3.3898305084745762E-3</v>
      </c>
      <c r="N177" s="153">
        <f t="shared" si="29"/>
        <v>1.5085408022067452E-4</v>
      </c>
      <c r="O177" s="148" t="s">
        <v>32188</v>
      </c>
      <c r="P177" s="148" t="s">
        <v>32188</v>
      </c>
      <c r="Q177" s="148" t="s">
        <v>925</v>
      </c>
      <c r="R177" s="4" t="s">
        <v>32144</v>
      </c>
    </row>
    <row r="178" spans="2:18" x14ac:dyDescent="0.35">
      <c r="B178" s="4" t="s">
        <v>138</v>
      </c>
      <c r="C178" s="4" t="s">
        <v>31526</v>
      </c>
      <c r="D178" s="150" t="s">
        <v>31592</v>
      </c>
      <c r="E178" s="150">
        <v>2256.4321800000002</v>
      </c>
      <c r="F178" s="150">
        <v>1</v>
      </c>
      <c r="H178" s="151" t="s">
        <v>153</v>
      </c>
      <c r="I178" s="151" t="s">
        <v>153</v>
      </c>
      <c r="J178" s="151" t="s">
        <v>31834</v>
      </c>
      <c r="K178" s="152">
        <v>19419.02519</v>
      </c>
      <c r="L178" s="152">
        <v>1</v>
      </c>
      <c r="M178" s="278">
        <v>1.6949152542372881E-3</v>
      </c>
      <c r="N178" s="153">
        <f t="shared" si="29"/>
        <v>1.4850942699771115E-4</v>
      </c>
      <c r="O178" s="148" t="s">
        <v>32188</v>
      </c>
      <c r="P178" s="148" t="s">
        <v>32184</v>
      </c>
      <c r="Q178" s="148" t="s">
        <v>925</v>
      </c>
      <c r="R178" s="4" t="s">
        <v>32154</v>
      </c>
    </row>
    <row r="179" spans="2:18" x14ac:dyDescent="0.35">
      <c r="B179" s="4" t="s">
        <v>138</v>
      </c>
      <c r="C179" s="4" t="s">
        <v>31557</v>
      </c>
      <c r="D179" s="150" t="s">
        <v>31558</v>
      </c>
      <c r="E179" s="150">
        <v>75505.689499999993</v>
      </c>
      <c r="F179" s="150">
        <v>1</v>
      </c>
      <c r="H179" s="4" t="s">
        <v>170</v>
      </c>
      <c r="I179" s="4" t="s">
        <v>31648</v>
      </c>
      <c r="J179" s="4" t="s">
        <v>31652</v>
      </c>
      <c r="K179" s="150">
        <v>18903.72596</v>
      </c>
      <c r="L179" s="150">
        <v>1</v>
      </c>
      <c r="M179" s="161">
        <v>1.6949152542372881E-3</v>
      </c>
      <c r="N179" s="156">
        <f t="shared" si="29"/>
        <v>1.4456861160502758E-4</v>
      </c>
      <c r="O179" s="148" t="s">
        <v>32184</v>
      </c>
      <c r="P179" s="148" t="s">
        <v>32184</v>
      </c>
      <c r="Q179" s="148" t="s">
        <v>32185</v>
      </c>
      <c r="R179" s="4" t="s">
        <v>31972</v>
      </c>
    </row>
    <row r="180" spans="2:18" x14ac:dyDescent="0.35">
      <c r="B180" s="4" t="s">
        <v>138</v>
      </c>
      <c r="C180" s="4" t="s">
        <v>31559</v>
      </c>
      <c r="D180" s="150" t="s">
        <v>31593</v>
      </c>
      <c r="E180" s="150">
        <v>30180.400020000001</v>
      </c>
      <c r="F180" s="150">
        <v>1</v>
      </c>
      <c r="H180" s="151" t="s">
        <v>173</v>
      </c>
      <c r="I180" s="151" t="s">
        <v>31545</v>
      </c>
      <c r="J180" s="151" t="s">
        <v>31576</v>
      </c>
      <c r="K180" s="152">
        <v>18317.434010000001</v>
      </c>
      <c r="L180" s="152">
        <v>2</v>
      </c>
      <c r="M180" s="278">
        <v>3.3898305084745762E-3</v>
      </c>
      <c r="N180" s="153">
        <f t="shared" si="29"/>
        <v>1.400848704956794E-4</v>
      </c>
      <c r="O180" s="148" t="s">
        <v>32184</v>
      </c>
      <c r="P180" s="148" t="s">
        <v>32185</v>
      </c>
      <c r="Q180" s="148" t="s">
        <v>925</v>
      </c>
      <c r="R180" s="4" t="s">
        <v>31877</v>
      </c>
    </row>
    <row r="181" spans="2:18" x14ac:dyDescent="0.35">
      <c r="B181" s="4" t="s">
        <v>138</v>
      </c>
      <c r="C181" s="4" t="s">
        <v>31559</v>
      </c>
      <c r="D181" s="150" t="s">
        <v>31560</v>
      </c>
      <c r="E181" s="150">
        <v>46450.585700000003</v>
      </c>
      <c r="F181" s="150">
        <v>1</v>
      </c>
      <c r="H181" s="151" t="s">
        <v>159</v>
      </c>
      <c r="I181" s="151" t="s">
        <v>159</v>
      </c>
      <c r="J181" s="151" t="s">
        <v>31767</v>
      </c>
      <c r="K181" s="152">
        <v>18249.118559999999</v>
      </c>
      <c r="L181" s="152">
        <v>10</v>
      </c>
      <c r="M181" s="278">
        <v>1.6949152542372881E-2</v>
      </c>
      <c r="N181" s="153">
        <f t="shared" si="29"/>
        <v>1.3956241953661606E-4</v>
      </c>
      <c r="O181" s="148" t="s">
        <v>32184</v>
      </c>
      <c r="P181" s="148" t="s">
        <v>32185</v>
      </c>
      <c r="Q181" s="148" t="s">
        <v>925</v>
      </c>
      <c r="R181" s="4" t="s">
        <v>32090</v>
      </c>
    </row>
    <row r="182" spans="2:18" x14ac:dyDescent="0.35">
      <c r="B182" s="4" t="s">
        <v>138</v>
      </c>
      <c r="C182" s="4" t="s">
        <v>31559</v>
      </c>
      <c r="D182" s="150" t="s">
        <v>32217</v>
      </c>
      <c r="E182" s="150">
        <v>15753.907359999999</v>
      </c>
      <c r="F182" s="150">
        <v>1</v>
      </c>
      <c r="H182" s="151" t="s">
        <v>159</v>
      </c>
      <c r="I182" s="151" t="s">
        <v>159</v>
      </c>
      <c r="J182" s="151" t="s">
        <v>31768</v>
      </c>
      <c r="K182" s="152">
        <v>18016.17439</v>
      </c>
      <c r="L182" s="152">
        <v>7</v>
      </c>
      <c r="M182" s="278">
        <v>1.1864406779661017E-2</v>
      </c>
      <c r="N182" s="153">
        <f t="shared" si="29"/>
        <v>1.3778094982479076E-4</v>
      </c>
      <c r="O182" s="148" t="s">
        <v>32188</v>
      </c>
      <c r="P182" s="148" t="s">
        <v>32184</v>
      </c>
      <c r="Q182" s="148" t="s">
        <v>925</v>
      </c>
      <c r="R182" s="4" t="s">
        <v>32091</v>
      </c>
    </row>
    <row r="183" spans="2:18" x14ac:dyDescent="0.35">
      <c r="B183" s="4" t="s">
        <v>139</v>
      </c>
      <c r="C183" s="4" t="s">
        <v>31561</v>
      </c>
      <c r="D183" s="150" t="s">
        <v>139</v>
      </c>
      <c r="E183" s="150">
        <v>134831.46678000002</v>
      </c>
      <c r="F183" s="150">
        <v>1</v>
      </c>
      <c r="H183" s="151" t="s">
        <v>138</v>
      </c>
      <c r="I183" s="151" t="s">
        <v>31526</v>
      </c>
      <c r="J183" s="151" t="s">
        <v>31591</v>
      </c>
      <c r="K183" s="152">
        <v>18014.72971</v>
      </c>
      <c r="L183" s="152">
        <v>1</v>
      </c>
      <c r="M183" s="278">
        <v>1.6949152542372881E-3</v>
      </c>
      <c r="N183" s="153">
        <f t="shared" si="29"/>
        <v>1.3776990145357256E-4</v>
      </c>
      <c r="O183" s="148" t="s">
        <v>32184</v>
      </c>
      <c r="P183" s="148" t="s">
        <v>32184</v>
      </c>
      <c r="Q183" s="148" t="s">
        <v>925</v>
      </c>
      <c r="R183" s="4" t="s">
        <v>31903</v>
      </c>
    </row>
    <row r="184" spans="2:18" x14ac:dyDescent="0.35">
      <c r="B184" s="4" t="s">
        <v>139</v>
      </c>
      <c r="C184" s="4" t="s">
        <v>31594</v>
      </c>
      <c r="D184" s="150" t="s">
        <v>31594</v>
      </c>
      <c r="E184" s="150">
        <v>42577.34981</v>
      </c>
      <c r="F184" s="150">
        <v>1</v>
      </c>
      <c r="H184" s="4" t="s">
        <v>137</v>
      </c>
      <c r="I184" s="4" t="s">
        <v>31572</v>
      </c>
      <c r="J184" s="4" t="s">
        <v>31573</v>
      </c>
      <c r="K184" s="150">
        <v>17805.726770000001</v>
      </c>
      <c r="L184" s="150">
        <v>1</v>
      </c>
      <c r="M184" s="161">
        <v>1.6949152542372881E-3</v>
      </c>
      <c r="N184" s="156">
        <f t="shared" si="29"/>
        <v>1.3617152529634809E-4</v>
      </c>
      <c r="O184" s="148" t="s">
        <v>32185</v>
      </c>
      <c r="P184" s="148" t="s">
        <v>32187</v>
      </c>
      <c r="Q184" s="148" t="s">
        <v>32188</v>
      </c>
      <c r="R184" s="4" t="s">
        <v>31860</v>
      </c>
    </row>
    <row r="185" spans="2:18" x14ac:dyDescent="0.35">
      <c r="B185" s="4" t="s">
        <v>139</v>
      </c>
      <c r="C185" s="4" t="s">
        <v>31595</v>
      </c>
      <c r="D185" s="150" t="s">
        <v>31596</v>
      </c>
      <c r="E185" s="150">
        <v>6240.0633699999998</v>
      </c>
      <c r="F185" s="150">
        <v>1</v>
      </c>
      <c r="H185" s="4" t="s">
        <v>140</v>
      </c>
      <c r="I185" s="4" t="s">
        <v>31578</v>
      </c>
      <c r="J185" s="4" t="s">
        <v>31606</v>
      </c>
      <c r="K185" s="150">
        <v>17770.893700000001</v>
      </c>
      <c r="L185" s="150">
        <v>1</v>
      </c>
      <c r="M185" s="161">
        <v>1.6949152542372881E-3</v>
      </c>
      <c r="N185" s="156">
        <f t="shared" si="29"/>
        <v>1.3590513503135504E-4</v>
      </c>
      <c r="O185" s="148" t="s">
        <v>32188</v>
      </c>
      <c r="P185" s="148" t="s">
        <v>32184</v>
      </c>
      <c r="Q185" s="148" t="s">
        <v>32188</v>
      </c>
      <c r="R185" s="4" t="s">
        <v>31930</v>
      </c>
    </row>
    <row r="186" spans="2:18" x14ac:dyDescent="0.35">
      <c r="B186" s="4" t="s">
        <v>139</v>
      </c>
      <c r="C186" s="4" t="s">
        <v>31597</v>
      </c>
      <c r="D186" s="150" t="s">
        <v>31597</v>
      </c>
      <c r="E186" s="150">
        <v>2392.6769900000004</v>
      </c>
      <c r="F186" s="150">
        <v>2</v>
      </c>
      <c r="H186" s="151" t="s">
        <v>173</v>
      </c>
      <c r="I186" s="151" t="s">
        <v>31574</v>
      </c>
      <c r="J186" s="151" t="s">
        <v>31574</v>
      </c>
      <c r="K186" s="152">
        <v>17736.802940000001</v>
      </c>
      <c r="L186" s="152">
        <v>1</v>
      </c>
      <c r="M186" s="278">
        <v>1.6949152542372881E-3</v>
      </c>
      <c r="N186" s="153">
        <f t="shared" si="29"/>
        <v>1.3564442167504694E-4</v>
      </c>
      <c r="O186" s="148" t="s">
        <v>32184</v>
      </c>
      <c r="P186" s="148" t="s">
        <v>32188</v>
      </c>
      <c r="Q186" s="148" t="s">
        <v>925</v>
      </c>
      <c r="R186" s="4" t="s">
        <v>31869</v>
      </c>
    </row>
    <row r="187" spans="2:18" x14ac:dyDescent="0.35">
      <c r="B187" s="4" t="s">
        <v>140</v>
      </c>
      <c r="C187" s="4" t="s">
        <v>31598</v>
      </c>
      <c r="D187" s="150" t="s">
        <v>31598</v>
      </c>
      <c r="E187" s="150">
        <v>46124.540719999997</v>
      </c>
      <c r="F187" s="150">
        <v>1</v>
      </c>
      <c r="H187" s="4" t="s">
        <v>152</v>
      </c>
      <c r="I187" s="4" t="s">
        <v>31799</v>
      </c>
      <c r="J187" s="4" t="s">
        <v>31799</v>
      </c>
      <c r="K187" s="150">
        <v>17729.571319999999</v>
      </c>
      <c r="L187" s="150">
        <v>1</v>
      </c>
      <c r="M187" s="161">
        <v>1.6949152542372881E-3</v>
      </c>
      <c r="N187" s="156">
        <f t="shared" si="29"/>
        <v>1.3558911695547642E-4</v>
      </c>
      <c r="O187" s="148" t="s">
        <v>32186</v>
      </c>
      <c r="P187" s="148" t="s">
        <v>32187</v>
      </c>
      <c r="Q187" s="148" t="s">
        <v>32188</v>
      </c>
      <c r="R187" s="4" t="s">
        <v>32122</v>
      </c>
    </row>
    <row r="188" spans="2:18" x14ac:dyDescent="0.35">
      <c r="B188" s="4" t="s">
        <v>140</v>
      </c>
      <c r="C188" s="4" t="s">
        <v>140</v>
      </c>
      <c r="D188" s="150" t="s">
        <v>140</v>
      </c>
      <c r="E188" s="150">
        <v>222501.59199000002</v>
      </c>
      <c r="F188" s="150">
        <v>1</v>
      </c>
      <c r="H188" s="4" t="s">
        <v>141</v>
      </c>
      <c r="I188" s="4" t="s">
        <v>31623</v>
      </c>
      <c r="J188" s="4" t="s">
        <v>31624</v>
      </c>
      <c r="K188" s="150">
        <v>17346.02691</v>
      </c>
      <c r="L188" s="150">
        <v>1</v>
      </c>
      <c r="M188" s="161">
        <v>1.6949152542372881E-3</v>
      </c>
      <c r="N188" s="156">
        <f t="shared" si="29"/>
        <v>1.326559130484849E-4</v>
      </c>
      <c r="O188" s="148" t="s">
        <v>32188</v>
      </c>
      <c r="P188" s="148" t="s">
        <v>32184</v>
      </c>
      <c r="Q188" s="148" t="s">
        <v>32188</v>
      </c>
      <c r="R188" s="4" t="s">
        <v>31951</v>
      </c>
    </row>
    <row r="189" spans="2:18" x14ac:dyDescent="0.35">
      <c r="B189" s="4" t="s">
        <v>140</v>
      </c>
      <c r="C189" s="4" t="s">
        <v>31599</v>
      </c>
      <c r="D189" s="150" t="s">
        <v>31599</v>
      </c>
      <c r="E189" s="150">
        <v>35543.00088</v>
      </c>
      <c r="F189" s="150">
        <v>1</v>
      </c>
      <c r="H189" s="4" t="s">
        <v>170</v>
      </c>
      <c r="I189" s="4" t="s">
        <v>31647</v>
      </c>
      <c r="J189" s="4" t="s">
        <v>31650</v>
      </c>
      <c r="K189" s="150">
        <v>17231.174510000001</v>
      </c>
      <c r="L189" s="150">
        <v>1</v>
      </c>
      <c r="M189" s="161">
        <v>1.6949152542372881E-3</v>
      </c>
      <c r="N189" s="156">
        <f t="shared" si="29"/>
        <v>1.3177756493644397E-4</v>
      </c>
      <c r="O189" s="148" t="s">
        <v>32188</v>
      </c>
      <c r="P189" s="148" t="s">
        <v>32184</v>
      </c>
      <c r="Q189" s="148" t="s">
        <v>32188</v>
      </c>
      <c r="R189" s="4" t="s">
        <v>31969</v>
      </c>
    </row>
    <row r="190" spans="2:18" x14ac:dyDescent="0.35">
      <c r="B190" s="4" t="s">
        <v>140</v>
      </c>
      <c r="C190" s="4" t="s">
        <v>31599</v>
      </c>
      <c r="D190" s="150" t="s">
        <v>31600</v>
      </c>
      <c r="E190" s="150">
        <v>3006.02</v>
      </c>
      <c r="F190" s="150">
        <v>1</v>
      </c>
      <c r="H190" s="4" t="s">
        <v>153</v>
      </c>
      <c r="I190" s="4" t="s">
        <v>31820</v>
      </c>
      <c r="J190" s="4" t="s">
        <v>31820</v>
      </c>
      <c r="K190" s="150">
        <v>16992.074149999997</v>
      </c>
      <c r="L190" s="150">
        <v>1</v>
      </c>
      <c r="M190" s="161">
        <v>1.6949152542372881E-3</v>
      </c>
      <c r="N190" s="156">
        <f t="shared" si="29"/>
        <v>1.2994901499064994E-4</v>
      </c>
      <c r="O190" s="148" t="s">
        <v>32188</v>
      </c>
      <c r="P190" s="148" t="s">
        <v>32184</v>
      </c>
      <c r="Q190" s="148" t="s">
        <v>32184</v>
      </c>
      <c r="R190" s="4" t="s">
        <v>32145</v>
      </c>
    </row>
    <row r="191" spans="2:18" x14ac:dyDescent="0.35">
      <c r="B191" s="4" t="s">
        <v>140</v>
      </c>
      <c r="C191" s="4" t="s">
        <v>31528</v>
      </c>
      <c r="D191" s="150" t="s">
        <v>31528</v>
      </c>
      <c r="E191" s="150">
        <v>90499.867889999994</v>
      </c>
      <c r="F191" s="150">
        <v>1</v>
      </c>
      <c r="H191" s="151" t="s">
        <v>138</v>
      </c>
      <c r="I191" s="151" t="s">
        <v>31559</v>
      </c>
      <c r="J191" s="151" t="s">
        <v>32217</v>
      </c>
      <c r="K191" s="152">
        <v>15753.907359999999</v>
      </c>
      <c r="L191" s="152">
        <v>1</v>
      </c>
      <c r="M191" s="278">
        <v>1.6949152542372881E-3</v>
      </c>
      <c r="N191" s="153">
        <f t="shared" si="29"/>
        <v>1.2047997940769055E-4</v>
      </c>
      <c r="O191" s="148" t="s">
        <v>32184</v>
      </c>
      <c r="P191" s="148" t="s">
        <v>32184</v>
      </c>
      <c r="Q191" s="148" t="s">
        <v>925</v>
      </c>
      <c r="R191" s="4" t="s">
        <v>31909</v>
      </c>
    </row>
    <row r="192" spans="2:18" x14ac:dyDescent="0.35">
      <c r="B192" s="4" t="s">
        <v>140</v>
      </c>
      <c r="C192" s="4" t="s">
        <v>31528</v>
      </c>
      <c r="D192" s="150" t="s">
        <v>31601</v>
      </c>
      <c r="E192" s="150">
        <v>4760.1272800000006</v>
      </c>
      <c r="F192" s="150">
        <v>2</v>
      </c>
      <c r="H192" s="4" t="s">
        <v>173</v>
      </c>
      <c r="I192" s="4" t="s">
        <v>31582</v>
      </c>
      <c r="J192" s="4" t="s">
        <v>31582</v>
      </c>
      <c r="K192" s="150">
        <v>15587.042579999999</v>
      </c>
      <c r="L192" s="150">
        <v>1</v>
      </c>
      <c r="M192" s="161">
        <v>1.6949152542372881E-3</v>
      </c>
      <c r="N192" s="156">
        <f t="shared" si="29"/>
        <v>1.1920386010605535E-4</v>
      </c>
      <c r="O192" s="148" t="s">
        <v>32188</v>
      </c>
      <c r="P192" s="148" t="s">
        <v>32187</v>
      </c>
      <c r="Q192" s="148" t="s">
        <v>32188</v>
      </c>
      <c r="R192" s="4" t="s">
        <v>31878</v>
      </c>
    </row>
    <row r="193" spans="2:18" x14ac:dyDescent="0.35">
      <c r="B193" s="4" t="s">
        <v>140</v>
      </c>
      <c r="C193" s="4" t="s">
        <v>31528</v>
      </c>
      <c r="D193" s="150" t="s">
        <v>31602</v>
      </c>
      <c r="E193" s="150">
        <v>5619.33061</v>
      </c>
      <c r="F193" s="150">
        <v>1</v>
      </c>
      <c r="H193" s="151" t="s">
        <v>152</v>
      </c>
      <c r="I193" s="151" t="s">
        <v>31804</v>
      </c>
      <c r="J193" s="151" t="s">
        <v>31817</v>
      </c>
      <c r="K193" s="152">
        <v>15250.435300000001</v>
      </c>
      <c r="L193" s="152">
        <v>1</v>
      </c>
      <c r="M193" s="278">
        <v>1.6949152542372881E-3</v>
      </c>
      <c r="N193" s="153">
        <f t="shared" si="29"/>
        <v>1.1662961377870622E-4</v>
      </c>
      <c r="O193" s="148" t="s">
        <v>32184</v>
      </c>
      <c r="P193" s="148" t="s">
        <v>32188</v>
      </c>
      <c r="Q193" s="148" t="s">
        <v>925</v>
      </c>
      <c r="R193" s="4" t="s">
        <v>32142</v>
      </c>
    </row>
    <row r="194" spans="2:18" x14ac:dyDescent="0.35">
      <c r="B194" s="4" t="s">
        <v>140</v>
      </c>
      <c r="C194" s="4" t="s">
        <v>31603</v>
      </c>
      <c r="D194" s="150" t="s">
        <v>31603</v>
      </c>
      <c r="E194" s="150">
        <v>44488.72077</v>
      </c>
      <c r="F194" s="150">
        <v>1</v>
      </c>
      <c r="H194" s="4" t="s">
        <v>146</v>
      </c>
      <c r="I194" s="4" t="s">
        <v>31683</v>
      </c>
      <c r="J194" s="4" t="s">
        <v>31683</v>
      </c>
      <c r="K194" s="150">
        <v>15163.75792</v>
      </c>
      <c r="L194" s="150">
        <v>1</v>
      </c>
      <c r="M194" s="161">
        <v>1.6949152542372881E-3</v>
      </c>
      <c r="N194" s="156">
        <f t="shared" si="29"/>
        <v>1.159667376604914E-4</v>
      </c>
      <c r="O194" s="148" t="s">
        <v>32185</v>
      </c>
      <c r="P194" s="148" t="s">
        <v>32184</v>
      </c>
      <c r="Q194" s="148" t="s">
        <v>32184</v>
      </c>
      <c r="R194" s="4" t="s">
        <v>32006</v>
      </c>
    </row>
    <row r="195" spans="2:18" x14ac:dyDescent="0.35">
      <c r="B195" s="4" t="s">
        <v>140</v>
      </c>
      <c r="C195" s="4" t="s">
        <v>31604</v>
      </c>
      <c r="D195" s="150" t="s">
        <v>31605</v>
      </c>
      <c r="E195" s="150">
        <v>73822.573209999988</v>
      </c>
      <c r="F195" s="150">
        <v>1</v>
      </c>
      <c r="H195" s="4" t="s">
        <v>140</v>
      </c>
      <c r="I195" s="4" t="s">
        <v>31536</v>
      </c>
      <c r="J195" s="4" t="s">
        <v>31536</v>
      </c>
      <c r="K195" s="150">
        <v>14938.237630000001</v>
      </c>
      <c r="L195" s="150">
        <v>1</v>
      </c>
      <c r="M195" s="161">
        <v>1.6949152542372881E-3</v>
      </c>
      <c r="N195" s="156">
        <f t="shared" si="29"/>
        <v>1.1424204300066345E-4</v>
      </c>
      <c r="O195" s="148" t="s">
        <v>32185</v>
      </c>
      <c r="P195" s="148" t="s">
        <v>32184</v>
      </c>
      <c r="Q195" s="148" t="s">
        <v>32184</v>
      </c>
      <c r="R195" s="4" t="s">
        <v>31931</v>
      </c>
    </row>
    <row r="196" spans="2:18" x14ac:dyDescent="0.35">
      <c r="B196" s="4" t="s">
        <v>140</v>
      </c>
      <c r="C196" s="4" t="s">
        <v>31562</v>
      </c>
      <c r="D196" s="150" t="s">
        <v>31562</v>
      </c>
      <c r="E196" s="150">
        <v>132650.54474000001</v>
      </c>
      <c r="F196" s="150">
        <v>1</v>
      </c>
      <c r="H196" s="4" t="s">
        <v>156</v>
      </c>
      <c r="I196" s="4" t="s">
        <v>31856</v>
      </c>
      <c r="J196" s="4" t="s">
        <v>31856</v>
      </c>
      <c r="K196" s="150">
        <v>14220.82798</v>
      </c>
      <c r="L196" s="150">
        <v>2</v>
      </c>
      <c r="M196" s="161">
        <v>3.3898305084745762E-3</v>
      </c>
      <c r="N196" s="156">
        <f t="shared" si="29"/>
        <v>1.087555628606102E-4</v>
      </c>
      <c r="O196" s="148" t="s">
        <v>32185</v>
      </c>
      <c r="P196" s="148" t="s">
        <v>32188</v>
      </c>
      <c r="Q196" s="148" t="s">
        <v>32185</v>
      </c>
      <c r="R196" s="4" t="s">
        <v>32176</v>
      </c>
    </row>
    <row r="197" spans="2:18" x14ac:dyDescent="0.35">
      <c r="B197" s="4" t="s">
        <v>140</v>
      </c>
      <c r="C197" s="4" t="s">
        <v>31578</v>
      </c>
      <c r="D197" s="150" t="s">
        <v>31606</v>
      </c>
      <c r="E197" s="150">
        <v>17770.893700000001</v>
      </c>
      <c r="F197" s="150">
        <v>1</v>
      </c>
      <c r="H197" s="4" t="s">
        <v>141</v>
      </c>
      <c r="I197" s="4" t="s">
        <v>31612</v>
      </c>
      <c r="J197" s="4" t="s">
        <v>31612</v>
      </c>
      <c r="K197" s="150">
        <v>13583.940990000001</v>
      </c>
      <c r="L197" s="150">
        <v>1</v>
      </c>
      <c r="M197" s="161">
        <v>1.6949152542372881E-3</v>
      </c>
      <c r="N197" s="156">
        <f t="shared" ref="N197:N248" si="30">K197/SUM($K$4:$K$248)</f>
        <v>1.0388488984681219E-4</v>
      </c>
      <c r="O197" s="148" t="s">
        <v>32185</v>
      </c>
      <c r="P197" s="148" t="s">
        <v>32184</v>
      </c>
      <c r="Q197" s="148" t="s">
        <v>32184</v>
      </c>
      <c r="R197" s="4" t="s">
        <v>31947</v>
      </c>
    </row>
    <row r="198" spans="2:18" x14ac:dyDescent="0.35">
      <c r="B198" s="4" t="s">
        <v>140</v>
      </c>
      <c r="C198" s="4" t="s">
        <v>31607</v>
      </c>
      <c r="D198" s="150" t="s">
        <v>31607</v>
      </c>
      <c r="E198" s="150">
        <v>6928.6249100000005</v>
      </c>
      <c r="F198" s="150">
        <v>1</v>
      </c>
      <c r="H198" s="4" t="s">
        <v>152</v>
      </c>
      <c r="I198" s="4" t="s">
        <v>31799</v>
      </c>
      <c r="J198" s="4" t="s">
        <v>31806</v>
      </c>
      <c r="K198" s="150">
        <v>13527.785800000001</v>
      </c>
      <c r="L198" s="150">
        <v>1</v>
      </c>
      <c r="M198" s="161">
        <v>1.6949152542372881E-3</v>
      </c>
      <c r="N198" s="156">
        <f t="shared" si="30"/>
        <v>1.0345543599893614E-4</v>
      </c>
      <c r="O198" s="148" t="s">
        <v>32185</v>
      </c>
      <c r="P198" s="148" t="s">
        <v>32184</v>
      </c>
      <c r="Q198" s="148" t="s">
        <v>32184</v>
      </c>
      <c r="R198" s="4" t="s">
        <v>32123</v>
      </c>
    </row>
    <row r="199" spans="2:18" x14ac:dyDescent="0.35">
      <c r="B199" s="4" t="s">
        <v>140</v>
      </c>
      <c r="C199" s="4" t="s">
        <v>31536</v>
      </c>
      <c r="D199" s="150" t="s">
        <v>31536</v>
      </c>
      <c r="E199" s="150">
        <v>14938.237630000001</v>
      </c>
      <c r="F199" s="150">
        <v>1</v>
      </c>
      <c r="H199" s="4" t="s">
        <v>173</v>
      </c>
      <c r="I199" s="4" t="s">
        <v>31581</v>
      </c>
      <c r="J199" s="4" t="s">
        <v>31581</v>
      </c>
      <c r="K199" s="150">
        <v>13428.94585</v>
      </c>
      <c r="L199" s="150">
        <v>1</v>
      </c>
      <c r="M199" s="161">
        <v>1.6949152542372881E-3</v>
      </c>
      <c r="N199" s="156">
        <f t="shared" si="30"/>
        <v>1.0269954510351974E-4</v>
      </c>
      <c r="O199" s="148" t="s">
        <v>32188</v>
      </c>
      <c r="P199" s="148" t="s">
        <v>32184</v>
      </c>
      <c r="Q199" s="148" t="s">
        <v>32188</v>
      </c>
      <c r="R199" s="4" t="s">
        <v>31873</v>
      </c>
    </row>
    <row r="200" spans="2:18" x14ac:dyDescent="0.35">
      <c r="B200" s="4" t="s">
        <v>140</v>
      </c>
      <c r="C200" s="4" t="s">
        <v>31536</v>
      </c>
      <c r="D200" s="150" t="s">
        <v>31608</v>
      </c>
      <c r="E200" s="150">
        <v>6099.1793099999995</v>
      </c>
      <c r="F200" s="150">
        <v>1</v>
      </c>
      <c r="H200" s="151" t="s">
        <v>147</v>
      </c>
      <c r="I200" s="151" t="s">
        <v>31693</v>
      </c>
      <c r="J200" s="151" t="s">
        <v>31700</v>
      </c>
      <c r="K200" s="152">
        <v>12935.701580000001</v>
      </c>
      <c r="L200" s="152">
        <v>2</v>
      </c>
      <c r="M200" s="278">
        <v>3.3898305084745762E-3</v>
      </c>
      <c r="N200" s="153">
        <f t="shared" si="30"/>
        <v>9.8927397779393202E-5</v>
      </c>
      <c r="O200" s="148" t="s">
        <v>32184</v>
      </c>
      <c r="P200" s="148" t="s">
        <v>32185</v>
      </c>
      <c r="Q200" s="148" t="s">
        <v>925</v>
      </c>
      <c r="R200" s="4" t="s">
        <v>32019</v>
      </c>
    </row>
    <row r="201" spans="2:18" x14ac:dyDescent="0.35">
      <c r="B201" s="4" t="s">
        <v>140</v>
      </c>
      <c r="C201" s="4" t="s">
        <v>31609</v>
      </c>
      <c r="D201" s="150" t="s">
        <v>31609</v>
      </c>
      <c r="E201" s="150">
        <v>12785.97718</v>
      </c>
      <c r="F201" s="150">
        <v>1</v>
      </c>
      <c r="H201" s="4" t="s">
        <v>140</v>
      </c>
      <c r="I201" s="4" t="s">
        <v>31609</v>
      </c>
      <c r="J201" s="4" t="s">
        <v>31609</v>
      </c>
      <c r="K201" s="150">
        <v>12785.97718</v>
      </c>
      <c r="L201" s="150">
        <v>1</v>
      </c>
      <c r="M201" s="161">
        <v>1.6949152542372881E-3</v>
      </c>
      <c r="N201" s="156">
        <f t="shared" si="30"/>
        <v>9.7782361680308959E-5</v>
      </c>
      <c r="O201" s="148" t="s">
        <v>32185</v>
      </c>
      <c r="P201" s="148" t="s">
        <v>32188</v>
      </c>
      <c r="Q201" s="148" t="s">
        <v>32188</v>
      </c>
      <c r="R201" s="4" t="s">
        <v>31935</v>
      </c>
    </row>
    <row r="202" spans="2:18" x14ac:dyDescent="0.35">
      <c r="B202" s="4" t="s">
        <v>140</v>
      </c>
      <c r="C202" s="4" t="s">
        <v>31610</v>
      </c>
      <c r="D202" s="150" t="s">
        <v>31610</v>
      </c>
      <c r="E202" s="150">
        <v>28776.626920000002</v>
      </c>
      <c r="F202" s="150">
        <v>1</v>
      </c>
      <c r="H202" s="4" t="s">
        <v>142</v>
      </c>
      <c r="I202" s="4" t="s">
        <v>31641</v>
      </c>
      <c r="J202" s="4" t="s">
        <v>31644</v>
      </c>
      <c r="K202" s="150">
        <v>11978.253070000001</v>
      </c>
      <c r="L202" s="150">
        <v>1</v>
      </c>
      <c r="M202" s="161">
        <v>1.6949152542372881E-3</v>
      </c>
      <c r="N202" s="156">
        <f t="shared" si="30"/>
        <v>9.1605190397267019E-5</v>
      </c>
      <c r="O202" s="148" t="s">
        <v>32188</v>
      </c>
      <c r="P202" s="148" t="s">
        <v>32184</v>
      </c>
      <c r="Q202" s="148" t="s">
        <v>32188</v>
      </c>
      <c r="R202" s="4" t="s">
        <v>31965</v>
      </c>
    </row>
    <row r="203" spans="2:18" x14ac:dyDescent="0.35">
      <c r="B203" s="4" t="s">
        <v>158</v>
      </c>
      <c r="C203" s="150" t="s">
        <v>158</v>
      </c>
      <c r="D203" s="150" t="s">
        <v>158</v>
      </c>
      <c r="E203" s="150">
        <v>105561.49585000001</v>
      </c>
      <c r="F203" s="150">
        <v>1</v>
      </c>
      <c r="H203" s="4" t="s">
        <v>152</v>
      </c>
      <c r="I203" s="4" t="s">
        <v>31800</v>
      </c>
      <c r="J203" s="4" t="s">
        <v>31807</v>
      </c>
      <c r="K203" s="150">
        <v>11256.637220000001</v>
      </c>
      <c r="L203" s="150">
        <v>1</v>
      </c>
      <c r="M203" s="161">
        <v>1.6949152542372881E-3</v>
      </c>
      <c r="N203" s="156">
        <f t="shared" si="30"/>
        <v>8.6086542815968622E-5</v>
      </c>
      <c r="O203" s="148" t="s">
        <v>32185</v>
      </c>
      <c r="P203" s="148" t="s">
        <v>32187</v>
      </c>
      <c r="Q203" s="148" t="s">
        <v>32184</v>
      </c>
      <c r="R203" s="4" t="s">
        <v>32125</v>
      </c>
    </row>
    <row r="204" spans="2:18" x14ac:dyDescent="0.35">
      <c r="B204" s="4" t="s">
        <v>158</v>
      </c>
      <c r="C204" s="150" t="s">
        <v>158</v>
      </c>
      <c r="D204" s="150" t="s">
        <v>31524</v>
      </c>
      <c r="E204" s="150">
        <v>156413.11433000001</v>
      </c>
      <c r="F204" s="150">
        <v>1</v>
      </c>
      <c r="H204" s="4" t="s">
        <v>147</v>
      </c>
      <c r="I204" s="4" t="s">
        <v>31693</v>
      </c>
      <c r="J204" s="4" t="s">
        <v>31701</v>
      </c>
      <c r="K204" s="150">
        <v>7690.3243000000002</v>
      </c>
      <c r="L204" s="150">
        <v>1</v>
      </c>
      <c r="M204" s="161">
        <v>1.6949152542372881E-3</v>
      </c>
      <c r="N204" s="156">
        <f t="shared" si="30"/>
        <v>5.8812718148576338E-5</v>
      </c>
      <c r="O204" s="148" t="s">
        <v>32184</v>
      </c>
      <c r="P204" s="148" t="s">
        <v>32187</v>
      </c>
      <c r="Q204" s="148" t="s">
        <v>32185</v>
      </c>
      <c r="R204" s="4" t="s">
        <v>32020</v>
      </c>
    </row>
    <row r="205" spans="2:18" x14ac:dyDescent="0.35">
      <c r="B205" s="4" t="s">
        <v>141</v>
      </c>
      <c r="C205" s="4" t="s">
        <v>31611</v>
      </c>
      <c r="D205" s="150" t="s">
        <v>31611</v>
      </c>
      <c r="E205" s="150">
        <v>30310.160019999999</v>
      </c>
      <c r="F205" s="150">
        <v>1</v>
      </c>
      <c r="H205" s="4" t="s">
        <v>155</v>
      </c>
      <c r="I205" s="4" t="s">
        <v>31853</v>
      </c>
      <c r="J205" s="4" t="s">
        <v>31854</v>
      </c>
      <c r="K205" s="150">
        <v>7550.3739400000004</v>
      </c>
      <c r="L205" s="150">
        <v>1</v>
      </c>
      <c r="M205" s="161">
        <v>1.6949152542372881E-3</v>
      </c>
      <c r="N205" s="156">
        <f t="shared" si="30"/>
        <v>5.7742430244401504E-5</v>
      </c>
      <c r="O205" s="148" t="s">
        <v>32188</v>
      </c>
      <c r="P205" s="148" t="s">
        <v>32184</v>
      </c>
      <c r="Q205" s="148" t="s">
        <v>32184</v>
      </c>
      <c r="R205" s="4" t="s">
        <v>32172</v>
      </c>
    </row>
    <row r="206" spans="2:18" x14ac:dyDescent="0.35">
      <c r="B206" s="4" t="s">
        <v>141</v>
      </c>
      <c r="C206" s="4" t="s">
        <v>31612</v>
      </c>
      <c r="D206" s="150" t="s">
        <v>31612</v>
      </c>
      <c r="E206" s="150">
        <v>13583.940990000001</v>
      </c>
      <c r="F206" s="150">
        <v>1</v>
      </c>
      <c r="H206" s="4" t="s">
        <v>152</v>
      </c>
      <c r="I206" s="4" t="s">
        <v>31801</v>
      </c>
      <c r="J206" s="4" t="s">
        <v>31809</v>
      </c>
      <c r="K206" s="150">
        <v>6967.39959</v>
      </c>
      <c r="L206" s="150">
        <v>3</v>
      </c>
      <c r="M206" s="161">
        <v>5.084745762711864E-3</v>
      </c>
      <c r="N206" s="156">
        <f t="shared" si="30"/>
        <v>5.3284060896518541E-5</v>
      </c>
      <c r="O206" s="148" t="s">
        <v>32187</v>
      </c>
      <c r="P206" s="148" t="s">
        <v>32185</v>
      </c>
      <c r="Q206" s="148" t="s">
        <v>32185</v>
      </c>
      <c r="R206" s="4" t="s">
        <v>32128</v>
      </c>
    </row>
    <row r="207" spans="2:18" x14ac:dyDescent="0.35">
      <c r="B207" s="4" t="s">
        <v>141</v>
      </c>
      <c r="C207" s="4" t="s">
        <v>31564</v>
      </c>
      <c r="D207" s="150" t="s">
        <v>31565</v>
      </c>
      <c r="E207" s="150">
        <v>42346.775880000001</v>
      </c>
      <c r="F207" s="150">
        <v>1</v>
      </c>
      <c r="H207" s="4" t="s">
        <v>140</v>
      </c>
      <c r="I207" s="4" t="s">
        <v>31607</v>
      </c>
      <c r="J207" s="4" t="s">
        <v>31607</v>
      </c>
      <c r="K207" s="150">
        <v>6928.6249100000005</v>
      </c>
      <c r="L207" s="150">
        <v>1</v>
      </c>
      <c r="M207" s="161">
        <v>1.6949152542372881E-3</v>
      </c>
      <c r="N207" s="156">
        <f t="shared" si="30"/>
        <v>5.2987526675440083E-5</v>
      </c>
      <c r="O207" s="148" t="s">
        <v>32186</v>
      </c>
      <c r="P207" s="148" t="s">
        <v>32184</v>
      </c>
      <c r="Q207" s="148" t="s">
        <v>32184</v>
      </c>
      <c r="R207" s="4" t="s">
        <v>31933</v>
      </c>
    </row>
    <row r="208" spans="2:18" x14ac:dyDescent="0.35">
      <c r="B208" s="4" t="s">
        <v>141</v>
      </c>
      <c r="C208" s="4" t="s">
        <v>31564</v>
      </c>
      <c r="D208" s="150" t="s">
        <v>31613</v>
      </c>
      <c r="E208" s="150">
        <v>20653.158719999999</v>
      </c>
      <c r="F208" s="150">
        <v>1</v>
      </c>
      <c r="H208" s="4" t="s">
        <v>141</v>
      </c>
      <c r="I208" s="4" t="s">
        <v>31568</v>
      </c>
      <c r="J208" s="4" t="s">
        <v>31617</v>
      </c>
      <c r="K208" s="150">
        <v>6877.8799900000004</v>
      </c>
      <c r="L208" s="150">
        <v>6</v>
      </c>
      <c r="M208" s="161">
        <v>1.0169491525423728E-2</v>
      </c>
      <c r="N208" s="156">
        <f t="shared" si="30"/>
        <v>5.2599448544920664E-5</v>
      </c>
      <c r="O208" s="148" t="s">
        <v>32185</v>
      </c>
      <c r="P208" s="148" t="s">
        <v>32184</v>
      </c>
      <c r="Q208" s="148" t="s">
        <v>32185</v>
      </c>
      <c r="R208" s="4" t="s">
        <v>31959</v>
      </c>
    </row>
    <row r="209" spans="2:18" x14ac:dyDescent="0.35">
      <c r="B209" s="4" t="s">
        <v>141</v>
      </c>
      <c r="C209" s="4" t="s">
        <v>141</v>
      </c>
      <c r="D209" s="150" t="s">
        <v>141</v>
      </c>
      <c r="E209" s="150">
        <v>45500.852829999996</v>
      </c>
      <c r="F209" s="150">
        <v>1</v>
      </c>
      <c r="H209" s="4" t="s">
        <v>173</v>
      </c>
      <c r="I209" s="4" t="s">
        <v>31577</v>
      </c>
      <c r="J209" s="4" t="s">
        <v>31578</v>
      </c>
      <c r="K209" s="150">
        <v>6678.7187300000005</v>
      </c>
      <c r="L209" s="150">
        <v>1</v>
      </c>
      <c r="M209" s="161">
        <v>1.6949152542372881E-3</v>
      </c>
      <c r="N209" s="156">
        <f t="shared" si="30"/>
        <v>5.1076337867976222E-5</v>
      </c>
      <c r="O209" s="148" t="s">
        <v>32188</v>
      </c>
      <c r="P209" s="148" t="s">
        <v>32184</v>
      </c>
      <c r="Q209" s="148" t="s">
        <v>32188</v>
      </c>
      <c r="R209" s="4" t="s">
        <v>31868</v>
      </c>
    </row>
    <row r="210" spans="2:18" x14ac:dyDescent="0.35">
      <c r="B210" s="4" t="s">
        <v>141</v>
      </c>
      <c r="C210" s="4" t="s">
        <v>141</v>
      </c>
      <c r="D210" s="150" t="s">
        <v>31566</v>
      </c>
      <c r="E210" s="150">
        <v>49187.282729999999</v>
      </c>
      <c r="F210" s="150">
        <v>1</v>
      </c>
      <c r="H210" s="4" t="s">
        <v>139</v>
      </c>
      <c r="I210" s="4" t="s">
        <v>31595</v>
      </c>
      <c r="J210" s="4" t="s">
        <v>31596</v>
      </c>
      <c r="K210" s="150">
        <v>6240.0633699999998</v>
      </c>
      <c r="L210" s="150">
        <v>1</v>
      </c>
      <c r="M210" s="161">
        <v>1.6949152542372881E-3</v>
      </c>
      <c r="N210" s="156">
        <f t="shared" si="30"/>
        <v>4.772166606927947E-5</v>
      </c>
      <c r="O210" s="148" t="s">
        <v>32188</v>
      </c>
      <c r="P210" s="148" t="s">
        <v>32184</v>
      </c>
      <c r="Q210" s="148" t="s">
        <v>32188</v>
      </c>
      <c r="R210" s="4" t="s">
        <v>31913</v>
      </c>
    </row>
    <row r="211" spans="2:18" x14ac:dyDescent="0.35">
      <c r="B211" s="4" t="s">
        <v>141</v>
      </c>
      <c r="C211" s="4" t="s">
        <v>141</v>
      </c>
      <c r="D211" s="150" t="s">
        <v>31614</v>
      </c>
      <c r="E211" s="150">
        <v>62347.253130000005</v>
      </c>
      <c r="F211" s="150">
        <v>1</v>
      </c>
      <c r="H211" s="4" t="s">
        <v>140</v>
      </c>
      <c r="I211" s="4" t="s">
        <v>31536</v>
      </c>
      <c r="J211" s="4" t="s">
        <v>31608</v>
      </c>
      <c r="K211" s="150">
        <v>6099.1793099999995</v>
      </c>
      <c r="L211" s="150">
        <v>1</v>
      </c>
      <c r="M211" s="161">
        <v>1.6949152542372881E-3</v>
      </c>
      <c r="N211" s="156">
        <f t="shared" si="30"/>
        <v>4.6644237577426776E-5</v>
      </c>
      <c r="O211" s="148" t="s">
        <v>32185</v>
      </c>
      <c r="P211" s="148" t="s">
        <v>32188</v>
      </c>
      <c r="Q211" s="148" t="s">
        <v>32185</v>
      </c>
      <c r="R211" s="4" t="s">
        <v>31932</v>
      </c>
    </row>
    <row r="212" spans="2:18" x14ac:dyDescent="0.35">
      <c r="B212" s="4" t="s">
        <v>141</v>
      </c>
      <c r="C212" s="4" t="s">
        <v>141</v>
      </c>
      <c r="D212" s="150" t="s">
        <v>31615</v>
      </c>
      <c r="E212" s="150">
        <v>47800.631500000003</v>
      </c>
      <c r="F212" s="150">
        <v>1</v>
      </c>
      <c r="H212" s="4" t="s">
        <v>175</v>
      </c>
      <c r="I212" s="4" t="s">
        <v>31837</v>
      </c>
      <c r="J212" s="4" t="s">
        <v>31843</v>
      </c>
      <c r="K212" s="150">
        <v>6000.6452099999997</v>
      </c>
      <c r="L212" s="150">
        <v>1</v>
      </c>
      <c r="M212" s="161">
        <v>1.6949152542372881E-3</v>
      </c>
      <c r="N212" s="156">
        <f t="shared" si="30"/>
        <v>4.5890685708187188E-5</v>
      </c>
      <c r="O212" s="148" t="s">
        <v>32185</v>
      </c>
      <c r="P212" s="148" t="s">
        <v>32184</v>
      </c>
      <c r="Q212" s="148" t="s">
        <v>32185</v>
      </c>
      <c r="R212" s="4" t="s">
        <v>32159</v>
      </c>
    </row>
    <row r="213" spans="2:18" x14ac:dyDescent="0.35">
      <c r="B213" s="4" t="s">
        <v>141</v>
      </c>
      <c r="C213" s="4" t="s">
        <v>141</v>
      </c>
      <c r="D213" s="150" t="s">
        <v>31567</v>
      </c>
      <c r="E213" s="150">
        <v>79618.738239999991</v>
      </c>
      <c r="F213" s="150">
        <v>1</v>
      </c>
      <c r="H213" s="4" t="s">
        <v>175</v>
      </c>
      <c r="I213" s="4" t="s">
        <v>31836</v>
      </c>
      <c r="J213" s="4" t="s">
        <v>31842</v>
      </c>
      <c r="K213" s="150">
        <v>5764.1115300000001</v>
      </c>
      <c r="L213" s="150">
        <v>1</v>
      </c>
      <c r="M213" s="161">
        <v>1.6949152542372881E-3</v>
      </c>
      <c r="N213" s="156">
        <f t="shared" si="30"/>
        <v>4.4081764769120218E-5</v>
      </c>
      <c r="O213" s="148" t="s">
        <v>32188</v>
      </c>
      <c r="P213" s="148" t="s">
        <v>32187</v>
      </c>
      <c r="Q213" s="148" t="s">
        <v>32185</v>
      </c>
      <c r="R213" s="4" t="s">
        <v>32158</v>
      </c>
    </row>
    <row r="214" spans="2:18" x14ac:dyDescent="0.35">
      <c r="B214" s="4" t="s">
        <v>141</v>
      </c>
      <c r="C214" s="4" t="s">
        <v>31616</v>
      </c>
      <c r="D214" s="150" t="s">
        <v>31616</v>
      </c>
      <c r="E214" s="150">
        <v>21083.035030000003</v>
      </c>
      <c r="F214" s="150">
        <v>1</v>
      </c>
      <c r="H214" s="4" t="s">
        <v>173</v>
      </c>
      <c r="I214" s="4" t="s">
        <v>31583</v>
      </c>
      <c r="J214" s="4" t="s">
        <v>31584</v>
      </c>
      <c r="K214" s="150">
        <v>5746.03964</v>
      </c>
      <c r="L214" s="150">
        <v>1</v>
      </c>
      <c r="M214" s="161">
        <v>1.6949152542372881E-3</v>
      </c>
      <c r="N214" s="156">
        <f t="shared" si="30"/>
        <v>4.3943557727190653E-5</v>
      </c>
      <c r="O214" s="148" t="s">
        <v>32188</v>
      </c>
      <c r="P214" s="148" t="s">
        <v>32187</v>
      </c>
      <c r="Q214" s="148" t="s">
        <v>32184</v>
      </c>
      <c r="R214" s="4" t="s">
        <v>31863</v>
      </c>
    </row>
    <row r="215" spans="2:18" x14ac:dyDescent="0.35">
      <c r="B215" s="4" t="s">
        <v>141</v>
      </c>
      <c r="C215" s="4" t="s">
        <v>31568</v>
      </c>
      <c r="D215" s="150" t="s">
        <v>31569</v>
      </c>
      <c r="E215" s="150">
        <v>56005.261599999998</v>
      </c>
      <c r="F215" s="150">
        <v>1</v>
      </c>
      <c r="H215" s="4" t="s">
        <v>140</v>
      </c>
      <c r="I215" s="4" t="s">
        <v>31528</v>
      </c>
      <c r="J215" s="4" t="s">
        <v>31602</v>
      </c>
      <c r="K215" s="150">
        <v>5619.33061</v>
      </c>
      <c r="L215" s="150">
        <v>1</v>
      </c>
      <c r="M215" s="161">
        <v>1.6949152542372881E-3</v>
      </c>
      <c r="N215" s="156">
        <f t="shared" si="30"/>
        <v>4.2974534552411205E-5</v>
      </c>
      <c r="O215" s="148" t="s">
        <v>32185</v>
      </c>
      <c r="P215" s="148" t="s">
        <v>32184</v>
      </c>
      <c r="Q215" s="148" t="s">
        <v>32188</v>
      </c>
      <c r="R215" s="4" t="s">
        <v>31922</v>
      </c>
    </row>
    <row r="216" spans="2:18" x14ac:dyDescent="0.35">
      <c r="B216" s="4" t="s">
        <v>141</v>
      </c>
      <c r="C216" s="4" t="s">
        <v>31568</v>
      </c>
      <c r="D216" s="150" t="s">
        <v>31617</v>
      </c>
      <c r="E216" s="150">
        <v>6877.8799900000004</v>
      </c>
      <c r="F216" s="150">
        <v>6</v>
      </c>
      <c r="H216" s="4" t="s">
        <v>141</v>
      </c>
      <c r="I216" s="4" t="s">
        <v>31621</v>
      </c>
      <c r="J216" s="4" t="s">
        <v>31622</v>
      </c>
      <c r="K216" s="150">
        <v>5464.0126600000003</v>
      </c>
      <c r="L216" s="150">
        <v>1</v>
      </c>
      <c r="M216" s="161">
        <v>1.6949152542372881E-3</v>
      </c>
      <c r="N216" s="156">
        <f t="shared" si="30"/>
        <v>4.178672107921806E-5</v>
      </c>
      <c r="O216" s="148" t="s">
        <v>32185</v>
      </c>
      <c r="P216" s="148" t="s">
        <v>32184</v>
      </c>
      <c r="Q216" s="148" t="s">
        <v>32188</v>
      </c>
      <c r="R216" s="4" t="s">
        <v>31943</v>
      </c>
    </row>
    <row r="217" spans="2:18" x14ac:dyDescent="0.35">
      <c r="B217" s="4" t="s">
        <v>141</v>
      </c>
      <c r="C217" s="4" t="s">
        <v>31568</v>
      </c>
      <c r="D217" s="150" t="s">
        <v>31618</v>
      </c>
      <c r="E217" s="150">
        <v>3578.7002499999999</v>
      </c>
      <c r="F217" s="150">
        <v>1</v>
      </c>
      <c r="H217" s="4" t="s">
        <v>140</v>
      </c>
      <c r="I217" s="4" t="s">
        <v>31528</v>
      </c>
      <c r="J217" s="4" t="s">
        <v>31601</v>
      </c>
      <c r="K217" s="150">
        <v>4760.1272800000006</v>
      </c>
      <c r="L217" s="150">
        <v>2</v>
      </c>
      <c r="M217" s="161">
        <v>3.3898305084745762E-3</v>
      </c>
      <c r="N217" s="156">
        <f t="shared" si="30"/>
        <v>3.640366948764298E-5</v>
      </c>
      <c r="O217" s="148" t="s">
        <v>32185</v>
      </c>
      <c r="P217" s="148" t="s">
        <v>32184</v>
      </c>
      <c r="Q217" s="148" t="s">
        <v>32188</v>
      </c>
      <c r="R217" s="4" t="s">
        <v>31923</v>
      </c>
    </row>
    <row r="218" spans="2:18" x14ac:dyDescent="0.35">
      <c r="B218" s="4" t="s">
        <v>141</v>
      </c>
      <c r="C218" s="4" t="s">
        <v>31619</v>
      </c>
      <c r="D218" s="150" t="s">
        <v>31620</v>
      </c>
      <c r="E218" s="150">
        <v>24698.313190000001</v>
      </c>
      <c r="F218" s="150">
        <v>2</v>
      </c>
      <c r="H218" s="151" t="s">
        <v>152</v>
      </c>
      <c r="I218" s="151" t="s">
        <v>31802</v>
      </c>
      <c r="J218" s="151" t="s">
        <v>31811</v>
      </c>
      <c r="K218" s="152">
        <v>4673.6486199999999</v>
      </c>
      <c r="L218" s="152">
        <v>1</v>
      </c>
      <c r="M218" s="278">
        <v>1.6949152542372881E-3</v>
      </c>
      <c r="N218" s="153">
        <f t="shared" si="30"/>
        <v>3.5742313105513994E-5</v>
      </c>
      <c r="O218" s="148" t="s">
        <v>32187</v>
      </c>
      <c r="P218" s="148" t="s">
        <v>32185</v>
      </c>
      <c r="Q218" s="148" t="s">
        <v>925</v>
      </c>
      <c r="R218" s="4" t="s">
        <v>32131</v>
      </c>
    </row>
    <row r="219" spans="2:18" x14ac:dyDescent="0.35">
      <c r="B219" s="4" t="s">
        <v>141</v>
      </c>
      <c r="C219" s="4" t="s">
        <v>31621</v>
      </c>
      <c r="D219" s="150" t="s">
        <v>31622</v>
      </c>
      <c r="E219" s="150">
        <v>5464.0126600000003</v>
      </c>
      <c r="F219" s="150">
        <v>1</v>
      </c>
      <c r="H219" s="4" t="s">
        <v>141</v>
      </c>
      <c r="I219" s="4" t="s">
        <v>31532</v>
      </c>
      <c r="J219" s="4" t="s">
        <v>31532</v>
      </c>
      <c r="K219" s="150">
        <v>4051.7713100000001</v>
      </c>
      <c r="L219" s="150">
        <v>1</v>
      </c>
      <c r="M219" s="161">
        <v>1.6949152542372881E-3</v>
      </c>
      <c r="N219" s="156">
        <f t="shared" si="30"/>
        <v>3.0986428499187987E-5</v>
      </c>
      <c r="O219" s="148" t="s">
        <v>32188</v>
      </c>
      <c r="P219" s="148" t="s">
        <v>32184</v>
      </c>
      <c r="Q219" s="148" t="s">
        <v>32188</v>
      </c>
      <c r="R219" s="4" t="s">
        <v>31961</v>
      </c>
    </row>
    <row r="220" spans="2:18" x14ac:dyDescent="0.35">
      <c r="B220" s="4" t="s">
        <v>141</v>
      </c>
      <c r="C220" s="4" t="s">
        <v>31621</v>
      </c>
      <c r="D220" s="150" t="s">
        <v>31621</v>
      </c>
      <c r="E220" s="150">
        <v>2514.9168100000002</v>
      </c>
      <c r="F220" s="150">
        <v>1</v>
      </c>
      <c r="H220" s="4" t="s">
        <v>173</v>
      </c>
      <c r="I220" s="4" t="s">
        <v>31585</v>
      </c>
      <c r="J220" s="4" t="s">
        <v>31585</v>
      </c>
      <c r="K220" s="150">
        <v>3894.3159700000001</v>
      </c>
      <c r="L220" s="150">
        <v>1</v>
      </c>
      <c r="M220" s="161">
        <v>1.6949152542372881E-3</v>
      </c>
      <c r="N220" s="156">
        <f t="shared" si="30"/>
        <v>2.9782269068303097E-5</v>
      </c>
      <c r="O220" s="148" t="s">
        <v>32184</v>
      </c>
      <c r="P220" s="148" t="s">
        <v>32187</v>
      </c>
      <c r="Q220" s="148" t="s">
        <v>32188</v>
      </c>
      <c r="R220" s="4" t="s">
        <v>31872</v>
      </c>
    </row>
    <row r="221" spans="2:18" x14ac:dyDescent="0.35">
      <c r="B221" s="4" t="s">
        <v>141</v>
      </c>
      <c r="C221" s="4" t="s">
        <v>31623</v>
      </c>
      <c r="D221" s="150" t="s">
        <v>31624</v>
      </c>
      <c r="E221" s="150">
        <v>17346.02691</v>
      </c>
      <c r="F221" s="150">
        <v>1</v>
      </c>
      <c r="H221" s="4" t="s">
        <v>141</v>
      </c>
      <c r="I221" s="4" t="s">
        <v>31568</v>
      </c>
      <c r="J221" s="4" t="s">
        <v>31618</v>
      </c>
      <c r="K221" s="150">
        <v>3578.7002499999999</v>
      </c>
      <c r="L221" s="150">
        <v>1</v>
      </c>
      <c r="M221" s="161">
        <v>1.6949152542372881E-3</v>
      </c>
      <c r="N221" s="156">
        <f t="shared" si="30"/>
        <v>2.7368558324840692E-5</v>
      </c>
      <c r="O221" s="148" t="s">
        <v>32185</v>
      </c>
      <c r="P221" s="148" t="s">
        <v>32184</v>
      </c>
      <c r="Q221" s="148" t="s">
        <v>32188</v>
      </c>
      <c r="R221" s="4" t="s">
        <v>31960</v>
      </c>
    </row>
    <row r="222" spans="2:18" x14ac:dyDescent="0.35">
      <c r="B222" s="4" t="s">
        <v>141</v>
      </c>
      <c r="C222" s="4" t="s">
        <v>31532</v>
      </c>
      <c r="D222" s="150" t="s">
        <v>31532</v>
      </c>
      <c r="E222" s="150">
        <v>4051.7713100000001</v>
      </c>
      <c r="F222" s="150">
        <v>1</v>
      </c>
      <c r="H222" s="4" t="s">
        <v>140</v>
      </c>
      <c r="I222" s="4" t="s">
        <v>31599</v>
      </c>
      <c r="J222" s="4" t="s">
        <v>31600</v>
      </c>
      <c r="K222" s="150">
        <v>3006.02</v>
      </c>
      <c r="L222" s="150">
        <v>1</v>
      </c>
      <c r="M222" s="161">
        <v>1.6949152542372881E-3</v>
      </c>
      <c r="N222" s="156">
        <f t="shared" si="30"/>
        <v>2.2988914395844586E-5</v>
      </c>
      <c r="O222" s="148" t="s">
        <v>32185</v>
      </c>
      <c r="P222" s="148" t="s">
        <v>32184</v>
      </c>
      <c r="Q222" s="148" t="s">
        <v>32188</v>
      </c>
      <c r="R222" s="4" t="s">
        <v>31920</v>
      </c>
    </row>
    <row r="223" spans="2:18" x14ac:dyDescent="0.35">
      <c r="B223" s="4" t="s">
        <v>142</v>
      </c>
      <c r="C223" s="4" t="s">
        <v>142</v>
      </c>
      <c r="D223" s="150" t="s">
        <v>142</v>
      </c>
      <c r="E223" s="150">
        <v>23067.325690000001</v>
      </c>
      <c r="F223" s="150">
        <v>2</v>
      </c>
      <c r="H223" s="4" t="s">
        <v>174</v>
      </c>
      <c r="I223" s="4" t="s">
        <v>31546</v>
      </c>
      <c r="J223" s="4" t="s">
        <v>31586</v>
      </c>
      <c r="K223" s="150">
        <v>2668.8184799999999</v>
      </c>
      <c r="L223" s="150">
        <v>2</v>
      </c>
      <c r="M223" s="161">
        <v>3.3898305084745762E-3</v>
      </c>
      <c r="N223" s="156">
        <f t="shared" si="30"/>
        <v>2.0410123543678373E-5</v>
      </c>
      <c r="O223" s="148" t="s">
        <v>32185</v>
      </c>
      <c r="P223" s="148" t="s">
        <v>32188</v>
      </c>
      <c r="Q223" s="148" t="s">
        <v>32184</v>
      </c>
      <c r="R223" s="4" t="s">
        <v>31881</v>
      </c>
    </row>
    <row r="224" spans="2:18" x14ac:dyDescent="0.35">
      <c r="B224" s="4" t="s">
        <v>142</v>
      </c>
      <c r="C224" s="4" t="s">
        <v>31641</v>
      </c>
      <c r="D224" s="150" t="s">
        <v>31644</v>
      </c>
      <c r="E224" s="150">
        <v>11978.253070000001</v>
      </c>
      <c r="F224" s="150">
        <v>1</v>
      </c>
      <c r="H224" s="4" t="s">
        <v>141</v>
      </c>
      <c r="I224" s="4" t="s">
        <v>31621</v>
      </c>
      <c r="J224" s="4" t="s">
        <v>31621</v>
      </c>
      <c r="K224" s="150">
        <v>2514.9168100000002</v>
      </c>
      <c r="L224" s="150">
        <v>1</v>
      </c>
      <c r="M224" s="161">
        <v>1.6949152542372881E-3</v>
      </c>
      <c r="N224" s="156">
        <f t="shared" si="30"/>
        <v>1.9233141249146894E-5</v>
      </c>
      <c r="O224" s="148" t="s">
        <v>32185</v>
      </c>
      <c r="P224" s="148" t="s">
        <v>32184</v>
      </c>
      <c r="Q224" s="148" t="s">
        <v>32188</v>
      </c>
      <c r="R224" s="4" t="s">
        <v>31944</v>
      </c>
    </row>
    <row r="225" spans="2:18" x14ac:dyDescent="0.35">
      <c r="B225" s="4" t="s">
        <v>142</v>
      </c>
      <c r="C225" s="4" t="s">
        <v>31643</v>
      </c>
      <c r="D225" s="150" t="s">
        <v>31646</v>
      </c>
      <c r="E225" s="150">
        <v>25186.733100000001</v>
      </c>
      <c r="F225" s="150">
        <v>1</v>
      </c>
      <c r="H225" s="4" t="s">
        <v>139</v>
      </c>
      <c r="I225" s="4" t="s">
        <v>31597</v>
      </c>
      <c r="J225" s="4" t="s">
        <v>31597</v>
      </c>
      <c r="K225" s="150">
        <v>2392.6769900000004</v>
      </c>
      <c r="L225" s="150">
        <v>2</v>
      </c>
      <c r="M225" s="161">
        <v>3.3898305084745762E-3</v>
      </c>
      <c r="N225" s="156">
        <f t="shared" si="30"/>
        <v>1.8298296917524533E-5</v>
      </c>
      <c r="O225" s="148" t="s">
        <v>32184</v>
      </c>
      <c r="P225" s="148" t="s">
        <v>32184</v>
      </c>
      <c r="Q225" s="148" t="s">
        <v>32184</v>
      </c>
      <c r="R225" s="4" t="s">
        <v>31910</v>
      </c>
    </row>
    <row r="226" spans="2:18" x14ac:dyDescent="0.35">
      <c r="B226" s="4" t="s">
        <v>170</v>
      </c>
      <c r="C226" s="4" t="s">
        <v>170</v>
      </c>
      <c r="D226" s="150" t="s">
        <v>170</v>
      </c>
      <c r="E226" s="150">
        <v>100065.38546999999</v>
      </c>
      <c r="F226" s="150">
        <v>1</v>
      </c>
      <c r="H226" s="4" t="s">
        <v>138</v>
      </c>
      <c r="I226" s="4" t="s">
        <v>31526</v>
      </c>
      <c r="J226" s="4" t="s">
        <v>31592</v>
      </c>
      <c r="K226" s="150">
        <v>2256.4321800000002</v>
      </c>
      <c r="L226" s="150">
        <v>1</v>
      </c>
      <c r="M226" s="161">
        <v>1.6949152542372881E-3</v>
      </c>
      <c r="N226" s="156">
        <f t="shared" si="30"/>
        <v>1.7256347671023141E-5</v>
      </c>
      <c r="O226" s="148" t="s">
        <v>32185</v>
      </c>
      <c r="P226" s="148" t="s">
        <v>32184</v>
      </c>
      <c r="Q226" s="148" t="s">
        <v>32184</v>
      </c>
      <c r="R226" s="4" t="s">
        <v>31904</v>
      </c>
    </row>
    <row r="227" spans="2:18" x14ac:dyDescent="0.35">
      <c r="B227" s="4" t="s">
        <v>170</v>
      </c>
      <c r="C227" s="4" t="s">
        <v>31648</v>
      </c>
      <c r="D227" s="150" t="s">
        <v>31651</v>
      </c>
      <c r="E227" s="150">
        <v>40586.835939999997</v>
      </c>
      <c r="F227" s="150">
        <v>1</v>
      </c>
      <c r="H227" s="4" t="s">
        <v>154</v>
      </c>
      <c r="I227" s="4" t="s">
        <v>31848</v>
      </c>
      <c r="J227" s="4" t="s">
        <v>31849</v>
      </c>
      <c r="K227" s="150">
        <v>2169.59978</v>
      </c>
      <c r="L227" s="150">
        <v>4</v>
      </c>
      <c r="M227" s="161">
        <v>6.7796610169491523E-3</v>
      </c>
      <c r="N227" s="156">
        <f t="shared" si="30"/>
        <v>1.6592286017945073E-5</v>
      </c>
      <c r="O227" s="148" t="s">
        <v>32188</v>
      </c>
      <c r="P227" s="148" t="s">
        <v>32187</v>
      </c>
      <c r="Q227" s="148" t="s">
        <v>32188</v>
      </c>
      <c r="R227" s="4" t="s">
        <v>32167</v>
      </c>
    </row>
    <row r="228" spans="2:18" x14ac:dyDescent="0.35">
      <c r="B228" s="4" t="s">
        <v>170</v>
      </c>
      <c r="C228" s="4" t="s">
        <v>31648</v>
      </c>
      <c r="D228" s="150" t="s">
        <v>31652</v>
      </c>
      <c r="E228" s="150">
        <v>18903.72596</v>
      </c>
      <c r="F228" s="150">
        <v>1</v>
      </c>
      <c r="H228" s="4" t="s">
        <v>174</v>
      </c>
      <c r="I228" s="4" t="s">
        <v>31547</v>
      </c>
      <c r="J228" s="4" t="s">
        <v>31587</v>
      </c>
      <c r="K228" s="150">
        <v>1591.81618</v>
      </c>
      <c r="L228" s="150">
        <v>1</v>
      </c>
      <c r="M228" s="161">
        <v>1.6949152542372881E-3</v>
      </c>
      <c r="N228" s="156">
        <f t="shared" si="30"/>
        <v>1.2173613580728118E-5</v>
      </c>
      <c r="O228" s="148" t="s">
        <v>32185</v>
      </c>
      <c r="P228" s="148" t="s">
        <v>32184</v>
      </c>
      <c r="Q228" s="148" t="s">
        <v>32184</v>
      </c>
      <c r="R228" s="4" t="s">
        <v>31885</v>
      </c>
    </row>
    <row r="229" spans="2:18" x14ac:dyDescent="0.35">
      <c r="B229" s="4" t="s">
        <v>170</v>
      </c>
      <c r="C229" s="4" t="s">
        <v>31647</v>
      </c>
      <c r="D229" s="150" t="s">
        <v>31650</v>
      </c>
      <c r="E229" s="150">
        <v>17231.174510000001</v>
      </c>
      <c r="F229" s="150">
        <v>1</v>
      </c>
      <c r="H229" s="151" t="s">
        <v>159</v>
      </c>
      <c r="I229" s="151" t="s">
        <v>159</v>
      </c>
      <c r="J229" s="151" t="s">
        <v>31769</v>
      </c>
      <c r="K229" s="152">
        <v>935.78689999999995</v>
      </c>
      <c r="L229" s="152">
        <v>5</v>
      </c>
      <c r="M229" s="278">
        <v>8.4745762711864406E-3</v>
      </c>
      <c r="N229" s="153">
        <f t="shared" si="30"/>
        <v>7.1565475069536381E-6</v>
      </c>
      <c r="O229" s="148" t="s">
        <v>32184</v>
      </c>
      <c r="P229" s="148" t="s">
        <v>32185</v>
      </c>
      <c r="Q229" s="148" t="s">
        <v>925</v>
      </c>
      <c r="R229" s="4" t="s">
        <v>32092</v>
      </c>
    </row>
    <row r="230" spans="2:18" x14ac:dyDescent="0.35">
      <c r="B230" s="4" t="s">
        <v>170</v>
      </c>
      <c r="C230" s="4" t="s">
        <v>31649</v>
      </c>
      <c r="D230" s="150" t="s">
        <v>31653</v>
      </c>
      <c r="E230" s="150">
        <v>27002.338350000002</v>
      </c>
      <c r="F230" s="150">
        <v>2</v>
      </c>
      <c r="H230" s="151" t="s">
        <v>159</v>
      </c>
      <c r="I230" s="151" t="s">
        <v>159</v>
      </c>
      <c r="J230" s="151" t="s">
        <v>31536</v>
      </c>
      <c r="K230" s="152">
        <v>498.73722000000004</v>
      </c>
      <c r="L230" s="152">
        <v>1</v>
      </c>
      <c r="M230" s="278">
        <v>1.6949152542372881E-3</v>
      </c>
      <c r="N230" s="153">
        <f t="shared" si="30"/>
        <v>3.8141553471372475E-6</v>
      </c>
      <c r="O230" s="148" t="s">
        <v>32184</v>
      </c>
      <c r="P230" s="148" t="s">
        <v>32186</v>
      </c>
      <c r="Q230" s="148" t="s">
        <v>925</v>
      </c>
      <c r="R230" s="4" t="s">
        <v>32093</v>
      </c>
    </row>
    <row r="231" spans="2:18" x14ac:dyDescent="0.35">
      <c r="B231" s="4" t="s">
        <v>144</v>
      </c>
      <c r="C231" s="4" t="s">
        <v>31654</v>
      </c>
      <c r="D231" s="150" t="s">
        <v>31657</v>
      </c>
      <c r="E231" s="150">
        <v>45554.573680000001</v>
      </c>
      <c r="F231" s="150">
        <v>1</v>
      </c>
      <c r="H231" s="151" t="s">
        <v>159</v>
      </c>
      <c r="I231" s="151" t="s">
        <v>159</v>
      </c>
      <c r="J231" s="151" t="s">
        <v>31770</v>
      </c>
      <c r="K231" s="152">
        <v>481.56960000000004</v>
      </c>
      <c r="L231" s="152">
        <v>1</v>
      </c>
      <c r="M231" s="278">
        <v>1.6949152542372881E-3</v>
      </c>
      <c r="N231" s="153">
        <f t="shared" si="30"/>
        <v>3.6828638232750012E-6</v>
      </c>
      <c r="O231" s="148" t="s">
        <v>32185</v>
      </c>
      <c r="P231" s="148" t="s">
        <v>32186</v>
      </c>
      <c r="Q231" s="148" t="s">
        <v>925</v>
      </c>
      <c r="R231" s="4" t="s">
        <v>32094</v>
      </c>
    </row>
    <row r="232" spans="2:18" x14ac:dyDescent="0.35">
      <c r="B232" s="4" t="s">
        <v>144</v>
      </c>
      <c r="C232" s="4" t="s">
        <v>144</v>
      </c>
      <c r="D232" s="150" t="s">
        <v>144</v>
      </c>
      <c r="E232" s="150">
        <v>75295.941000000006</v>
      </c>
      <c r="F232" s="150">
        <v>1</v>
      </c>
      <c r="H232" s="151" t="s">
        <v>159</v>
      </c>
      <c r="I232" s="151" t="s">
        <v>159</v>
      </c>
      <c r="J232" s="151" t="s">
        <v>31771</v>
      </c>
      <c r="K232" s="152">
        <v>480.21143000000006</v>
      </c>
      <c r="L232" s="152">
        <v>4</v>
      </c>
      <c r="M232" s="278">
        <v>6.7796610169491523E-3</v>
      </c>
      <c r="N232" s="153">
        <f t="shared" si="30"/>
        <v>3.6724770481154868E-6</v>
      </c>
      <c r="O232" s="148" t="s">
        <v>32184</v>
      </c>
      <c r="P232" s="148" t="s">
        <v>32186</v>
      </c>
      <c r="Q232" s="148" t="s">
        <v>925</v>
      </c>
      <c r="R232" s="4" t="s">
        <v>32095</v>
      </c>
    </row>
    <row r="233" spans="2:18" x14ac:dyDescent="0.35">
      <c r="B233" s="4" t="s">
        <v>144</v>
      </c>
      <c r="C233" s="4" t="s">
        <v>144</v>
      </c>
      <c r="D233" s="150" t="s">
        <v>31658</v>
      </c>
      <c r="E233" s="150">
        <v>34547.41934</v>
      </c>
      <c r="F233" s="150">
        <v>1</v>
      </c>
      <c r="H233" s="151" t="s">
        <v>159</v>
      </c>
      <c r="I233" s="151" t="s">
        <v>159</v>
      </c>
      <c r="J233" s="151" t="s">
        <v>31772</v>
      </c>
      <c r="K233" s="152">
        <v>396.79104000000001</v>
      </c>
      <c r="L233" s="152">
        <v>2</v>
      </c>
      <c r="M233" s="278">
        <v>3.3898305084745762E-3</v>
      </c>
      <c r="N233" s="153">
        <f t="shared" si="30"/>
        <v>3.0345091688006551E-6</v>
      </c>
      <c r="O233" s="148" t="s">
        <v>32184</v>
      </c>
      <c r="P233" s="148" t="s">
        <v>32186</v>
      </c>
      <c r="Q233" s="148" t="s">
        <v>925</v>
      </c>
      <c r="R233" s="4" t="s">
        <v>32096</v>
      </c>
    </row>
    <row r="234" spans="2:18" x14ac:dyDescent="0.35">
      <c r="B234" s="4" t="s">
        <v>144</v>
      </c>
      <c r="C234" s="4" t="s">
        <v>36387</v>
      </c>
      <c r="D234" s="4" t="s">
        <v>36387</v>
      </c>
      <c r="E234" s="150">
        <v>29530.909359999998</v>
      </c>
      <c r="F234" s="150">
        <v>1</v>
      </c>
      <c r="H234" s="151" t="s">
        <v>159</v>
      </c>
      <c r="I234" s="151" t="s">
        <v>159</v>
      </c>
      <c r="J234" s="151" t="s">
        <v>31773</v>
      </c>
      <c r="K234" s="152">
        <v>218.10039</v>
      </c>
      <c r="L234" s="152">
        <v>3</v>
      </c>
      <c r="M234" s="278">
        <v>5.084745762711864E-3</v>
      </c>
      <c r="N234" s="153">
        <f t="shared" si="30"/>
        <v>1.6679500453790457E-6</v>
      </c>
      <c r="O234" s="148" t="s">
        <v>32184</v>
      </c>
      <c r="P234" s="148" t="s">
        <v>32186</v>
      </c>
      <c r="Q234" s="148" t="s">
        <v>925</v>
      </c>
      <c r="R234" s="4" t="s">
        <v>32097</v>
      </c>
    </row>
    <row r="235" spans="2:18" x14ac:dyDescent="0.35">
      <c r="B235" s="4" t="s">
        <v>144</v>
      </c>
      <c r="C235" s="4" t="s">
        <v>31655</v>
      </c>
      <c r="D235" s="150" t="s">
        <v>31655</v>
      </c>
      <c r="E235" s="150">
        <v>79659.069359999994</v>
      </c>
      <c r="F235" s="150">
        <v>2</v>
      </c>
      <c r="H235" s="151" t="s">
        <v>159</v>
      </c>
      <c r="I235" s="151" t="s">
        <v>159</v>
      </c>
      <c r="J235" s="151" t="s">
        <v>31774</v>
      </c>
      <c r="K235" s="152">
        <v>86.858449999999991</v>
      </c>
      <c r="L235" s="152">
        <v>4</v>
      </c>
      <c r="M235" s="278">
        <v>6.7796610169491523E-3</v>
      </c>
      <c r="N235" s="153">
        <f t="shared" si="30"/>
        <v>6.6426087371532693E-7</v>
      </c>
      <c r="O235" s="148" t="s">
        <v>32188</v>
      </c>
      <c r="P235" s="148" t="s">
        <v>32186</v>
      </c>
      <c r="Q235" s="148" t="s">
        <v>925</v>
      </c>
      <c r="R235" s="4" t="s">
        <v>32098</v>
      </c>
    </row>
    <row r="236" spans="2:18" x14ac:dyDescent="0.35">
      <c r="B236" s="4" t="s">
        <v>172</v>
      </c>
      <c r="C236" s="4" t="s">
        <v>31662</v>
      </c>
      <c r="D236" s="150" t="s">
        <v>31662</v>
      </c>
      <c r="E236" s="150">
        <v>46433.785979999993</v>
      </c>
      <c r="F236" s="150">
        <v>1</v>
      </c>
      <c r="H236" s="151" t="s">
        <v>158</v>
      </c>
      <c r="I236" s="151" t="s">
        <v>158</v>
      </c>
      <c r="J236" s="151" t="s">
        <v>31527</v>
      </c>
      <c r="K236" s="152">
        <v>77.424009999999996</v>
      </c>
      <c r="L236" s="152">
        <v>2</v>
      </c>
      <c r="M236" s="278">
        <v>3.3898305084745762E-3</v>
      </c>
      <c r="N236" s="153">
        <f t="shared" si="30"/>
        <v>5.9210981233425427E-7</v>
      </c>
      <c r="O236" s="148" t="s">
        <v>32184</v>
      </c>
      <c r="P236" s="148" t="s">
        <v>32186</v>
      </c>
      <c r="Q236" s="148" t="s">
        <v>925</v>
      </c>
      <c r="R236" s="4" t="s">
        <v>31939</v>
      </c>
    </row>
    <row r="237" spans="2:18" x14ac:dyDescent="0.35">
      <c r="B237" s="4" t="s">
        <v>172</v>
      </c>
      <c r="C237" s="4" t="s">
        <v>31662</v>
      </c>
      <c r="D237" s="150" t="s">
        <v>31670</v>
      </c>
      <c r="E237" s="150">
        <v>40669.246049999994</v>
      </c>
      <c r="F237" s="150">
        <v>1</v>
      </c>
      <c r="H237" s="4" t="s">
        <v>138</v>
      </c>
      <c r="I237" s="4" t="s">
        <v>138</v>
      </c>
      <c r="J237" s="4" t="s">
        <v>31555</v>
      </c>
      <c r="K237" s="150">
        <v>30.589639999999999</v>
      </c>
      <c r="L237" s="150">
        <v>1</v>
      </c>
      <c r="M237" s="161">
        <v>1.6949152542372881E-3</v>
      </c>
      <c r="N237" s="156">
        <f t="shared" si="30"/>
        <v>2.3393810266056226E-7</v>
      </c>
      <c r="O237" s="148" t="s">
        <v>32188</v>
      </c>
      <c r="P237" s="148" t="s">
        <v>32184</v>
      </c>
      <c r="Q237" s="148" t="s">
        <v>32185</v>
      </c>
      <c r="R237" s="4" t="s">
        <v>31899</v>
      </c>
    </row>
    <row r="238" spans="2:18" x14ac:dyDescent="0.35">
      <c r="B238" s="4" t="s">
        <v>172</v>
      </c>
      <c r="C238" s="4" t="s">
        <v>31663</v>
      </c>
      <c r="D238" s="150" t="s">
        <v>31663</v>
      </c>
      <c r="E238" s="150">
        <v>71194.632849999995</v>
      </c>
      <c r="F238" s="150">
        <v>1</v>
      </c>
      <c r="H238" s="151" t="s">
        <v>159</v>
      </c>
      <c r="I238" s="151" t="s">
        <v>159</v>
      </c>
      <c r="J238" s="151" t="s">
        <v>31775</v>
      </c>
      <c r="K238" s="152">
        <v>15.98743</v>
      </c>
      <c r="L238" s="152">
        <v>1</v>
      </c>
      <c r="M238" s="278">
        <v>1.6949152542372881E-3</v>
      </c>
      <c r="N238" s="153">
        <f t="shared" si="30"/>
        <v>1.2226587304128302E-7</v>
      </c>
      <c r="O238" s="148" t="s">
        <v>32184</v>
      </c>
      <c r="P238" s="148" t="s">
        <v>32184</v>
      </c>
      <c r="Q238" s="148" t="s">
        <v>925</v>
      </c>
      <c r="R238" s="4" t="s">
        <v>32099</v>
      </c>
    </row>
    <row r="239" spans="2:18" x14ac:dyDescent="0.35">
      <c r="B239" s="4" t="s">
        <v>172</v>
      </c>
      <c r="C239" s="4" t="s">
        <v>31665</v>
      </c>
      <c r="D239" s="150" t="s">
        <v>31673</v>
      </c>
      <c r="E239" s="150">
        <v>65339.81164</v>
      </c>
      <c r="F239" s="150">
        <v>1</v>
      </c>
      <c r="H239" s="151" t="s">
        <v>138</v>
      </c>
      <c r="I239" s="151" t="s">
        <v>138</v>
      </c>
      <c r="J239" s="151" t="s">
        <v>31554</v>
      </c>
      <c r="K239" s="152">
        <v>13.45585</v>
      </c>
      <c r="L239" s="152">
        <v>1</v>
      </c>
      <c r="M239" s="278">
        <v>1.6949152542372881E-3</v>
      </c>
      <c r="N239" s="153">
        <f t="shared" si="30"/>
        <v>1.0290529795986898E-7</v>
      </c>
      <c r="O239" s="148" t="s">
        <v>32187</v>
      </c>
      <c r="P239" s="148" t="s">
        <v>32185</v>
      </c>
      <c r="Q239" s="148" t="s">
        <v>925</v>
      </c>
      <c r="R239" s="4" t="s">
        <v>31900</v>
      </c>
    </row>
    <row r="240" spans="2:18" x14ac:dyDescent="0.35">
      <c r="B240" s="4" t="s">
        <v>172</v>
      </c>
      <c r="C240" s="4" t="s">
        <v>31665</v>
      </c>
      <c r="D240" s="150" t="s">
        <v>31672</v>
      </c>
      <c r="E240" s="150">
        <v>91031.088060000009</v>
      </c>
      <c r="F240" s="150">
        <v>1</v>
      </c>
      <c r="H240" s="151" t="s">
        <v>159</v>
      </c>
      <c r="I240" s="151" t="s">
        <v>31709</v>
      </c>
      <c r="J240" s="151" t="s">
        <v>31724</v>
      </c>
      <c r="K240" s="152">
        <v>12.67464</v>
      </c>
      <c r="L240" s="152">
        <v>4</v>
      </c>
      <c r="M240" s="278">
        <v>6.7796610169491523E-3</v>
      </c>
      <c r="N240" s="153">
        <f t="shared" si="30"/>
        <v>9.6930896653431314E-8</v>
      </c>
      <c r="O240" s="148" t="s">
        <v>32184</v>
      </c>
      <c r="P240" s="148" t="s">
        <v>32186</v>
      </c>
      <c r="Q240" s="148" t="s">
        <v>925</v>
      </c>
      <c r="R240" s="4" t="s">
        <v>32041</v>
      </c>
    </row>
    <row r="241" spans="2:18" x14ac:dyDescent="0.35">
      <c r="B241" s="4" t="s">
        <v>172</v>
      </c>
      <c r="C241" s="4" t="s">
        <v>31665</v>
      </c>
      <c r="D241" s="150" t="s">
        <v>31665</v>
      </c>
      <c r="E241" s="150">
        <v>87816.303359999991</v>
      </c>
      <c r="F241" s="150">
        <v>2</v>
      </c>
      <c r="H241" s="4" t="s">
        <v>141</v>
      </c>
      <c r="I241" s="4" t="s">
        <v>31570</v>
      </c>
      <c r="J241" s="4" t="s">
        <v>31570</v>
      </c>
      <c r="K241" s="150">
        <v>5.5547299999999993</v>
      </c>
      <c r="L241" s="150">
        <v>1</v>
      </c>
      <c r="M241" s="161">
        <v>1.6949152542372881E-3</v>
      </c>
      <c r="N241" s="156">
        <f t="shared" si="30"/>
        <v>4.2480493297459689E-8</v>
      </c>
      <c r="O241" s="148" t="s">
        <v>32185</v>
      </c>
      <c r="P241" s="148" t="s">
        <v>32184</v>
      </c>
      <c r="Q241" s="148" t="s">
        <v>32188</v>
      </c>
      <c r="R241" s="4" t="s">
        <v>31963</v>
      </c>
    </row>
    <row r="242" spans="2:18" x14ac:dyDescent="0.35">
      <c r="B242" s="4" t="s">
        <v>172</v>
      </c>
      <c r="C242" s="4" t="s">
        <v>31666</v>
      </c>
      <c r="D242" s="150" t="s">
        <v>31666</v>
      </c>
      <c r="E242" s="150">
        <v>30694.850609999998</v>
      </c>
      <c r="F242" s="150">
        <v>1</v>
      </c>
      <c r="H242" s="4" t="s">
        <v>156</v>
      </c>
      <c r="I242" s="4" t="s">
        <v>31855</v>
      </c>
      <c r="J242" s="4" t="s">
        <v>31858</v>
      </c>
      <c r="K242" s="150">
        <v>4.6452799999999996</v>
      </c>
      <c r="L242" s="150">
        <v>1</v>
      </c>
      <c r="M242" s="161">
        <v>1.6949152542372881E-3</v>
      </c>
      <c r="N242" s="156">
        <f t="shared" si="30"/>
        <v>3.5525360531443213E-8</v>
      </c>
      <c r="O242" s="148" t="s">
        <v>32187</v>
      </c>
      <c r="P242" s="148" t="s">
        <v>32186</v>
      </c>
      <c r="Q242" s="148" t="s">
        <v>32185</v>
      </c>
      <c r="R242" s="4" t="s">
        <v>32175</v>
      </c>
    </row>
    <row r="243" spans="2:18" x14ac:dyDescent="0.35">
      <c r="B243" s="4" t="s">
        <v>172</v>
      </c>
      <c r="C243" s="4" t="s">
        <v>31667</v>
      </c>
      <c r="D243" s="150" t="s">
        <v>31675</v>
      </c>
      <c r="E243" s="150">
        <v>26381.973610000001</v>
      </c>
      <c r="F243" s="150">
        <v>3</v>
      </c>
      <c r="H243" s="151" t="s">
        <v>150</v>
      </c>
      <c r="I243" s="151" t="s">
        <v>31787</v>
      </c>
      <c r="J243" s="151" t="s">
        <v>31790</v>
      </c>
      <c r="K243" s="152">
        <v>3.0379499999999999</v>
      </c>
      <c r="L243" s="152">
        <v>1</v>
      </c>
      <c r="M243" s="278">
        <v>1.6949152542372881E-3</v>
      </c>
      <c r="N243" s="153">
        <f t="shared" si="30"/>
        <v>2.3233103069459302E-8</v>
      </c>
      <c r="O243" s="148" t="s">
        <v>32185</v>
      </c>
      <c r="P243" s="148" t="s">
        <v>32184</v>
      </c>
      <c r="Q243" s="148" t="s">
        <v>925</v>
      </c>
      <c r="R243" s="4" t="s">
        <v>32111</v>
      </c>
    </row>
    <row r="244" spans="2:18" x14ac:dyDescent="0.35">
      <c r="B244" s="4" t="s">
        <v>172</v>
      </c>
      <c r="C244" s="4" t="s">
        <v>31667</v>
      </c>
      <c r="D244" s="150" t="s">
        <v>31667</v>
      </c>
      <c r="E244" s="150">
        <v>28232.223859999998</v>
      </c>
      <c r="F244" s="150">
        <v>1</v>
      </c>
      <c r="H244" s="151" t="s">
        <v>159</v>
      </c>
      <c r="I244" s="151" t="s">
        <v>31709</v>
      </c>
      <c r="J244" s="151" t="s">
        <v>29699</v>
      </c>
      <c r="K244" s="152">
        <v>1.51156</v>
      </c>
      <c r="L244" s="152">
        <v>3</v>
      </c>
      <c r="M244" s="278">
        <v>5.084745762711864E-3</v>
      </c>
      <c r="N244" s="153">
        <f t="shared" si="30"/>
        <v>1.1559844393644368E-8</v>
      </c>
      <c r="O244" s="148" t="s">
        <v>32188</v>
      </c>
      <c r="P244" s="148" t="s">
        <v>32188</v>
      </c>
      <c r="Q244" s="148" t="s">
        <v>925</v>
      </c>
      <c r="R244" s="4" t="s">
        <v>32042</v>
      </c>
    </row>
    <row r="245" spans="2:18" x14ac:dyDescent="0.35">
      <c r="B245" s="4" t="s">
        <v>172</v>
      </c>
      <c r="C245" s="4" t="s">
        <v>31668</v>
      </c>
      <c r="D245" s="150" t="s">
        <v>31668</v>
      </c>
      <c r="E245" s="150">
        <v>50391.734600000003</v>
      </c>
      <c r="F245" s="150">
        <v>1</v>
      </c>
      <c r="H245" s="151" t="s">
        <v>158</v>
      </c>
      <c r="I245" s="151" t="s">
        <v>158</v>
      </c>
      <c r="J245" s="151" t="s">
        <v>31563</v>
      </c>
      <c r="K245" s="152">
        <v>0</v>
      </c>
      <c r="L245" s="152">
        <v>1</v>
      </c>
      <c r="M245" s="278">
        <v>1.6949152542372881E-3</v>
      </c>
      <c r="N245" s="153">
        <f t="shared" si="30"/>
        <v>0</v>
      </c>
      <c r="O245" s="148" t="s">
        <v>32184</v>
      </c>
      <c r="P245" s="148" t="s">
        <v>32186</v>
      </c>
      <c r="Q245" s="148" t="s">
        <v>925</v>
      </c>
      <c r="R245" s="4" t="s">
        <v>31940</v>
      </c>
    </row>
    <row r="246" spans="2:18" x14ac:dyDescent="0.35">
      <c r="B246" s="4" t="s">
        <v>172</v>
      </c>
      <c r="C246" s="4" t="s">
        <v>31664</v>
      </c>
      <c r="D246" s="150" t="s">
        <v>31664</v>
      </c>
      <c r="E246" s="150">
        <v>33075.577369999999</v>
      </c>
      <c r="F246" s="150">
        <v>1</v>
      </c>
      <c r="H246" s="4" t="s">
        <v>141</v>
      </c>
      <c r="I246" s="4" t="s">
        <v>31570</v>
      </c>
      <c r="J246" s="4" t="s">
        <v>31571</v>
      </c>
      <c r="K246" s="150">
        <v>0</v>
      </c>
      <c r="L246" s="150">
        <v>1</v>
      </c>
      <c r="M246" s="161">
        <v>1.6949152542372881E-3</v>
      </c>
      <c r="N246" s="156">
        <f t="shared" si="30"/>
        <v>0</v>
      </c>
      <c r="O246" s="148" t="s">
        <v>32185</v>
      </c>
      <c r="P246" s="148" t="s">
        <v>32184</v>
      </c>
      <c r="Q246" s="148" t="s">
        <v>32188</v>
      </c>
      <c r="R246" s="4" t="s">
        <v>31964</v>
      </c>
    </row>
    <row r="247" spans="2:18" x14ac:dyDescent="0.35">
      <c r="B247" s="4" t="s">
        <v>146</v>
      </c>
      <c r="C247" s="4" t="s">
        <v>31690</v>
      </c>
      <c r="D247" s="150" t="s">
        <v>31678</v>
      </c>
      <c r="E247" s="150">
        <v>43730.592600000004</v>
      </c>
      <c r="F247" s="150">
        <v>1</v>
      </c>
      <c r="H247" s="4" t="s">
        <v>148</v>
      </c>
      <c r="I247" s="4" t="s">
        <v>31781</v>
      </c>
      <c r="J247" s="4" t="s">
        <v>31784</v>
      </c>
      <c r="K247" s="150">
        <v>0</v>
      </c>
      <c r="L247" s="150">
        <v>1</v>
      </c>
      <c r="M247" s="161">
        <v>1.6949152542372881E-3</v>
      </c>
      <c r="N247" s="156">
        <f t="shared" si="30"/>
        <v>0</v>
      </c>
      <c r="O247" s="148" t="s">
        <v>32184</v>
      </c>
      <c r="P247" s="148" t="s">
        <v>32188</v>
      </c>
      <c r="Q247" s="148" t="s">
        <v>32185</v>
      </c>
      <c r="R247" s="4" t="s">
        <v>32107</v>
      </c>
    </row>
    <row r="248" spans="2:18" x14ac:dyDescent="0.35">
      <c r="B248" s="4" t="s">
        <v>146</v>
      </c>
      <c r="C248" s="4" t="s">
        <v>31679</v>
      </c>
      <c r="D248" s="150" t="s">
        <v>31679</v>
      </c>
      <c r="E248" s="150">
        <v>90092.90857</v>
      </c>
      <c r="F248" s="150">
        <v>1</v>
      </c>
      <c r="H248" s="4" t="s">
        <v>150</v>
      </c>
      <c r="I248" s="4" t="s">
        <v>31788</v>
      </c>
      <c r="J248" s="4" t="s">
        <v>31791</v>
      </c>
      <c r="K248" s="150">
        <v>0</v>
      </c>
      <c r="L248" s="150">
        <v>2</v>
      </c>
      <c r="M248" s="161">
        <v>3.3898305084745762E-3</v>
      </c>
      <c r="N248" s="156">
        <f t="shared" si="30"/>
        <v>0</v>
      </c>
      <c r="O248" s="148" t="s">
        <v>32188</v>
      </c>
      <c r="P248" s="148" t="s">
        <v>32187</v>
      </c>
      <c r="Q248" s="148" t="s">
        <v>32184</v>
      </c>
      <c r="R248" s="4" t="s">
        <v>32112</v>
      </c>
    </row>
    <row r="249" spans="2:18" x14ac:dyDescent="0.35">
      <c r="B249" s="4" t="s">
        <v>146</v>
      </c>
      <c r="C249" s="4" t="s">
        <v>31680</v>
      </c>
      <c r="D249" s="150" t="s">
        <v>31680</v>
      </c>
      <c r="E249" s="150">
        <v>72076.145080000002</v>
      </c>
      <c r="F249" s="150">
        <v>1</v>
      </c>
    </row>
    <row r="250" spans="2:18" x14ac:dyDescent="0.35">
      <c r="B250" s="4" t="s">
        <v>146</v>
      </c>
      <c r="C250" s="4" t="s">
        <v>31692</v>
      </c>
      <c r="D250" s="150" t="s">
        <v>31682</v>
      </c>
      <c r="E250" s="150">
        <v>109480.63134000001</v>
      </c>
      <c r="F250" s="150">
        <v>4</v>
      </c>
    </row>
    <row r="251" spans="2:18" x14ac:dyDescent="0.35">
      <c r="B251" s="4" t="s">
        <v>146</v>
      </c>
      <c r="C251" s="4" t="s">
        <v>31684</v>
      </c>
      <c r="D251" s="150" t="s">
        <v>31685</v>
      </c>
      <c r="E251" s="150">
        <v>136192.64556</v>
      </c>
      <c r="F251" s="150">
        <v>1</v>
      </c>
    </row>
    <row r="252" spans="2:18" x14ac:dyDescent="0.35">
      <c r="B252" s="4" t="s">
        <v>146</v>
      </c>
      <c r="C252" s="4" t="s">
        <v>31684</v>
      </c>
      <c r="D252" s="150" t="s">
        <v>31686</v>
      </c>
      <c r="E252" s="150">
        <v>90834.98328</v>
      </c>
      <c r="F252" s="150">
        <v>1</v>
      </c>
    </row>
    <row r="253" spans="2:18" x14ac:dyDescent="0.35">
      <c r="B253" s="4" t="s">
        <v>146</v>
      </c>
      <c r="C253" s="4" t="s">
        <v>31684</v>
      </c>
      <c r="D253" s="150" t="s">
        <v>31684</v>
      </c>
      <c r="E253" s="150">
        <v>304319.17190000002</v>
      </c>
      <c r="F253" s="150">
        <v>1</v>
      </c>
    </row>
    <row r="254" spans="2:18" x14ac:dyDescent="0.35">
      <c r="B254" s="4" t="s">
        <v>146</v>
      </c>
      <c r="C254" s="4" t="s">
        <v>31684</v>
      </c>
      <c r="D254" s="150" t="s">
        <v>31687</v>
      </c>
      <c r="E254" s="150">
        <v>40123.405009999995</v>
      </c>
      <c r="F254" s="150">
        <v>1</v>
      </c>
    </row>
    <row r="255" spans="2:18" x14ac:dyDescent="0.35">
      <c r="B255" s="4" t="s">
        <v>146</v>
      </c>
      <c r="C255" s="4" t="s">
        <v>31689</v>
      </c>
      <c r="D255" s="150" t="s">
        <v>31689</v>
      </c>
      <c r="E255" s="150">
        <v>61427.21542</v>
      </c>
      <c r="F255" s="150">
        <v>1</v>
      </c>
    </row>
    <row r="256" spans="2:18" x14ac:dyDescent="0.35">
      <c r="B256" s="4" t="s">
        <v>146</v>
      </c>
      <c r="C256" s="4" t="s">
        <v>31683</v>
      </c>
      <c r="D256" s="150" t="s">
        <v>31683</v>
      </c>
      <c r="E256" s="150">
        <v>15163.75792</v>
      </c>
      <c r="F256" s="150">
        <v>1</v>
      </c>
    </row>
    <row r="257" spans="2:6" x14ac:dyDescent="0.35">
      <c r="B257" s="4" t="s">
        <v>147</v>
      </c>
      <c r="C257" s="4" t="s">
        <v>31693</v>
      </c>
      <c r="D257" s="150" t="s">
        <v>31697</v>
      </c>
      <c r="E257" s="150">
        <v>27014.517010000003</v>
      </c>
      <c r="F257" s="150">
        <v>1</v>
      </c>
    </row>
    <row r="258" spans="2:6" x14ac:dyDescent="0.35">
      <c r="B258" s="4" t="s">
        <v>147</v>
      </c>
      <c r="C258" s="4" t="s">
        <v>31693</v>
      </c>
      <c r="D258" s="150" t="s">
        <v>31693</v>
      </c>
      <c r="E258" s="150">
        <v>153822.47972</v>
      </c>
      <c r="F258" s="150">
        <v>1</v>
      </c>
    </row>
    <row r="259" spans="2:6" x14ac:dyDescent="0.35">
      <c r="B259" s="4" t="s">
        <v>147</v>
      </c>
      <c r="C259" s="4" t="s">
        <v>31693</v>
      </c>
      <c r="D259" s="150" t="s">
        <v>31695</v>
      </c>
      <c r="E259" s="150">
        <v>91815.651580000005</v>
      </c>
      <c r="F259" s="150">
        <v>1</v>
      </c>
    </row>
    <row r="260" spans="2:6" x14ac:dyDescent="0.35">
      <c r="B260" s="4" t="s">
        <v>147</v>
      </c>
      <c r="C260" s="4" t="s">
        <v>31693</v>
      </c>
      <c r="D260" s="150" t="s">
        <v>31696</v>
      </c>
      <c r="E260" s="150">
        <v>60301.015740000003</v>
      </c>
      <c r="F260" s="150">
        <v>1</v>
      </c>
    </row>
    <row r="261" spans="2:6" x14ac:dyDescent="0.35">
      <c r="B261" s="4" t="s">
        <v>147</v>
      </c>
      <c r="C261" s="4" t="s">
        <v>31693</v>
      </c>
      <c r="D261" s="150" t="s">
        <v>31698</v>
      </c>
      <c r="E261" s="150">
        <v>23536.6423</v>
      </c>
      <c r="F261" s="150">
        <v>3</v>
      </c>
    </row>
    <row r="262" spans="2:6" x14ac:dyDescent="0.35">
      <c r="B262" s="4" t="s">
        <v>147</v>
      </c>
      <c r="C262" s="4" t="s">
        <v>31693</v>
      </c>
      <c r="D262" s="150" t="s">
        <v>31699</v>
      </c>
      <c r="E262" s="150">
        <v>22634.598989999999</v>
      </c>
      <c r="F262" s="150">
        <v>4</v>
      </c>
    </row>
    <row r="263" spans="2:6" x14ac:dyDescent="0.35">
      <c r="B263" s="4" t="s">
        <v>147</v>
      </c>
      <c r="C263" s="4" t="s">
        <v>31693</v>
      </c>
      <c r="D263" s="150" t="s">
        <v>31701</v>
      </c>
      <c r="E263" s="150">
        <v>7690.3243000000002</v>
      </c>
      <c r="F263" s="150">
        <v>1</v>
      </c>
    </row>
    <row r="264" spans="2:6" x14ac:dyDescent="0.35">
      <c r="B264" s="4" t="s">
        <v>147</v>
      </c>
      <c r="C264" s="4" t="s">
        <v>31693</v>
      </c>
      <c r="D264" s="150" t="s">
        <v>31700</v>
      </c>
      <c r="E264" s="150">
        <v>12935.701580000001</v>
      </c>
      <c r="F264" s="150">
        <v>2</v>
      </c>
    </row>
    <row r="265" spans="2:6" x14ac:dyDescent="0.35">
      <c r="B265" s="4" t="s">
        <v>147</v>
      </c>
      <c r="C265" s="4" t="s">
        <v>147</v>
      </c>
      <c r="D265" s="150" t="s">
        <v>147</v>
      </c>
      <c r="E265" s="150">
        <v>46598.19397</v>
      </c>
      <c r="F265" s="150">
        <v>1</v>
      </c>
    </row>
    <row r="266" spans="2:6" x14ac:dyDescent="0.35">
      <c r="B266" s="4" t="s">
        <v>147</v>
      </c>
      <c r="C266" s="4" t="s">
        <v>147</v>
      </c>
      <c r="D266" s="150" t="s">
        <v>31705</v>
      </c>
      <c r="E266" s="150">
        <v>64626.153020000005</v>
      </c>
      <c r="F266" s="150">
        <v>1</v>
      </c>
    </row>
    <row r="267" spans="2:6" x14ac:dyDescent="0.35">
      <c r="B267" s="4" t="s">
        <v>147</v>
      </c>
      <c r="C267" s="4" t="s">
        <v>147</v>
      </c>
      <c r="D267" s="150" t="s">
        <v>31706</v>
      </c>
      <c r="E267" s="150">
        <v>25071.683510000003</v>
      </c>
      <c r="F267" s="150">
        <v>1</v>
      </c>
    </row>
    <row r="268" spans="2:6" x14ac:dyDescent="0.35">
      <c r="B268" s="4" t="s">
        <v>147</v>
      </c>
      <c r="C268" s="4" t="s">
        <v>147</v>
      </c>
      <c r="D268" s="150" t="s">
        <v>31703</v>
      </c>
      <c r="E268" s="150">
        <v>80471.975940000004</v>
      </c>
      <c r="F268" s="150">
        <v>1</v>
      </c>
    </row>
    <row r="269" spans="2:6" x14ac:dyDescent="0.35">
      <c r="B269" s="4" t="s">
        <v>147</v>
      </c>
      <c r="C269" s="4" t="s">
        <v>147</v>
      </c>
      <c r="D269" s="150" t="s">
        <v>31704</v>
      </c>
      <c r="E269" s="150">
        <v>71331.432109999994</v>
      </c>
      <c r="F269" s="150">
        <v>1</v>
      </c>
    </row>
    <row r="270" spans="2:6" x14ac:dyDescent="0.35">
      <c r="B270" s="4" t="s">
        <v>147</v>
      </c>
      <c r="C270" s="4" t="s">
        <v>31694</v>
      </c>
      <c r="D270" s="150" t="s">
        <v>31694</v>
      </c>
      <c r="E270" s="150">
        <v>34119.085520000001</v>
      </c>
      <c r="F270" s="150">
        <v>1</v>
      </c>
    </row>
    <row r="271" spans="2:6" x14ac:dyDescent="0.35">
      <c r="B271" s="4" t="s">
        <v>159</v>
      </c>
      <c r="C271" s="4" t="s">
        <v>31707</v>
      </c>
      <c r="D271" s="150" t="s">
        <v>31707</v>
      </c>
      <c r="E271" s="150">
        <v>42118.317229999993</v>
      </c>
      <c r="F271" s="150">
        <v>1</v>
      </c>
    </row>
    <row r="272" spans="2:6" x14ac:dyDescent="0.35">
      <c r="B272" s="4" t="s">
        <v>159</v>
      </c>
      <c r="C272" s="4" t="s">
        <v>31709</v>
      </c>
      <c r="D272" s="150" t="s">
        <v>31673</v>
      </c>
      <c r="E272" s="150">
        <v>28132.910670000001</v>
      </c>
      <c r="F272" s="150">
        <v>5</v>
      </c>
    </row>
    <row r="273" spans="2:6" x14ac:dyDescent="0.35">
      <c r="B273" s="4" t="s">
        <v>159</v>
      </c>
      <c r="C273" s="4" t="s">
        <v>31709</v>
      </c>
      <c r="D273" s="150" t="s">
        <v>31723</v>
      </c>
      <c r="E273" s="150">
        <v>25309.526989999998</v>
      </c>
      <c r="F273" s="150">
        <v>2</v>
      </c>
    </row>
    <row r="274" spans="2:6" x14ac:dyDescent="0.35">
      <c r="B274" s="4" t="s">
        <v>159</v>
      </c>
      <c r="C274" s="4" t="s">
        <v>31709</v>
      </c>
      <c r="D274" s="150" t="s">
        <v>31722</v>
      </c>
      <c r="E274" s="150">
        <v>58942.988649999999</v>
      </c>
      <c r="F274" s="150">
        <v>1</v>
      </c>
    </row>
    <row r="275" spans="2:6" x14ac:dyDescent="0.35">
      <c r="B275" s="4" t="s">
        <v>159</v>
      </c>
      <c r="C275" s="4" t="s">
        <v>31710</v>
      </c>
      <c r="D275" s="150" t="s">
        <v>31710</v>
      </c>
      <c r="E275" s="150">
        <v>24879.938190000001</v>
      </c>
      <c r="F275" s="150">
        <v>2</v>
      </c>
    </row>
    <row r="276" spans="2:6" x14ac:dyDescent="0.35">
      <c r="B276" s="4" t="s">
        <v>159</v>
      </c>
      <c r="C276" s="4" t="s">
        <v>31710</v>
      </c>
      <c r="D276" s="150" t="s">
        <v>31725</v>
      </c>
      <c r="E276" s="150">
        <v>12012.384880000001</v>
      </c>
      <c r="F276" s="150">
        <v>1</v>
      </c>
    </row>
    <row r="277" spans="2:6" x14ac:dyDescent="0.35">
      <c r="B277" s="4" t="s">
        <v>159</v>
      </c>
      <c r="C277" s="4" t="s">
        <v>31712</v>
      </c>
      <c r="D277" s="150" t="s">
        <v>31739</v>
      </c>
      <c r="E277" s="150">
        <v>54588.425909999998</v>
      </c>
      <c r="F277" s="150">
        <v>1</v>
      </c>
    </row>
    <row r="278" spans="2:6" x14ac:dyDescent="0.35">
      <c r="B278" s="4" t="s">
        <v>159</v>
      </c>
      <c r="C278" s="4" t="s">
        <v>159</v>
      </c>
      <c r="D278" s="150" t="s">
        <v>31747</v>
      </c>
      <c r="E278" s="150">
        <v>431896.95672000007</v>
      </c>
      <c r="F278" s="150">
        <v>1</v>
      </c>
    </row>
    <row r="279" spans="2:6" x14ac:dyDescent="0.35">
      <c r="B279" s="4" t="s">
        <v>159</v>
      </c>
      <c r="C279" s="4" t="s">
        <v>159</v>
      </c>
      <c r="D279" s="150" t="s">
        <v>31761</v>
      </c>
      <c r="E279" s="150">
        <v>60395.204640000004</v>
      </c>
      <c r="F279" s="150">
        <v>1</v>
      </c>
    </row>
    <row r="280" spans="2:6" x14ac:dyDescent="0.35">
      <c r="B280" s="4" t="s">
        <v>159</v>
      </c>
      <c r="C280" s="4" t="s">
        <v>159</v>
      </c>
      <c r="D280" s="150" t="s">
        <v>31756</v>
      </c>
      <c r="E280" s="150">
        <v>109170.47588</v>
      </c>
      <c r="F280" s="150">
        <v>1</v>
      </c>
    </row>
    <row r="281" spans="2:6" x14ac:dyDescent="0.35">
      <c r="B281" s="4" t="s">
        <v>159</v>
      </c>
      <c r="C281" s="4" t="s">
        <v>159</v>
      </c>
      <c r="D281" s="150" t="s">
        <v>31768</v>
      </c>
      <c r="E281" s="150">
        <v>16770.882430000001</v>
      </c>
      <c r="F281" s="150">
        <v>1</v>
      </c>
    </row>
    <row r="282" spans="2:6" x14ac:dyDescent="0.35">
      <c r="B282" s="4" t="s">
        <v>159</v>
      </c>
      <c r="C282" s="4" t="s">
        <v>159</v>
      </c>
      <c r="D282" s="150" t="s">
        <v>31696</v>
      </c>
      <c r="E282" s="150">
        <v>225192.39841000002</v>
      </c>
      <c r="F282" s="150">
        <v>2</v>
      </c>
    </row>
    <row r="283" spans="2:6" x14ac:dyDescent="0.35">
      <c r="B283" s="4" t="s">
        <v>159</v>
      </c>
      <c r="C283" s="4" t="s">
        <v>159</v>
      </c>
      <c r="D283" s="150" t="s">
        <v>159</v>
      </c>
      <c r="E283" s="150">
        <v>168690.12170000002</v>
      </c>
      <c r="F283" s="150">
        <v>1</v>
      </c>
    </row>
    <row r="284" spans="2:6" x14ac:dyDescent="0.35">
      <c r="B284" s="4" t="s">
        <v>159</v>
      </c>
      <c r="C284" s="4" t="s">
        <v>159</v>
      </c>
      <c r="D284" s="150" t="s">
        <v>31749</v>
      </c>
      <c r="E284" s="150">
        <v>257756.54781000002</v>
      </c>
      <c r="F284" s="150">
        <v>1</v>
      </c>
    </row>
    <row r="285" spans="2:6" x14ac:dyDescent="0.35">
      <c r="B285" s="4" t="s">
        <v>159</v>
      </c>
      <c r="C285" s="4" t="s">
        <v>159</v>
      </c>
      <c r="D285" s="150" t="s">
        <v>31745</v>
      </c>
      <c r="E285" s="150">
        <v>74606.367240000007</v>
      </c>
      <c r="F285" s="150">
        <v>1</v>
      </c>
    </row>
    <row r="286" spans="2:6" x14ac:dyDescent="0.35">
      <c r="B286" s="4" t="s">
        <v>159</v>
      </c>
      <c r="C286" s="4" t="s">
        <v>159</v>
      </c>
      <c r="D286" s="150" t="s">
        <v>31760</v>
      </c>
      <c r="E286" s="150">
        <v>72851.26834000001</v>
      </c>
      <c r="F286" s="150">
        <v>2</v>
      </c>
    </row>
    <row r="287" spans="2:6" x14ac:dyDescent="0.35">
      <c r="B287" s="4" t="s">
        <v>159</v>
      </c>
      <c r="C287" s="4" t="s">
        <v>159</v>
      </c>
      <c r="D287" s="150" t="s">
        <v>31767</v>
      </c>
      <c r="E287" s="150">
        <v>17928.718639999999</v>
      </c>
      <c r="F287" s="150">
        <v>1</v>
      </c>
    </row>
    <row r="288" spans="2:6" x14ac:dyDescent="0.35">
      <c r="B288" s="4" t="s">
        <v>159</v>
      </c>
      <c r="C288" s="4" t="s">
        <v>159</v>
      </c>
      <c r="D288" s="150" t="s">
        <v>31525</v>
      </c>
      <c r="E288" s="150">
        <v>55192.133219999996</v>
      </c>
      <c r="F288" s="150">
        <v>1</v>
      </c>
    </row>
    <row r="289" spans="2:6" x14ac:dyDescent="0.35">
      <c r="B289" s="4" t="s">
        <v>159</v>
      </c>
      <c r="C289" s="4" t="s">
        <v>159</v>
      </c>
      <c r="D289" s="150" t="s">
        <v>31754</v>
      </c>
      <c r="E289" s="150">
        <v>153466.09591999999</v>
      </c>
      <c r="F289" s="150">
        <v>1</v>
      </c>
    </row>
    <row r="290" spans="2:6" x14ac:dyDescent="0.35">
      <c r="B290" s="4" t="s">
        <v>159</v>
      </c>
      <c r="C290" s="4" t="s">
        <v>159</v>
      </c>
      <c r="D290" s="150" t="s">
        <v>31748</v>
      </c>
      <c r="E290" s="150">
        <v>357466.85635000002</v>
      </c>
      <c r="F290" s="150">
        <v>1</v>
      </c>
    </row>
    <row r="291" spans="2:6" x14ac:dyDescent="0.35">
      <c r="B291" s="4" t="s">
        <v>159</v>
      </c>
      <c r="C291" s="4" t="s">
        <v>159</v>
      </c>
      <c r="D291" s="150" t="s">
        <v>31752</v>
      </c>
      <c r="E291" s="150">
        <v>164705.24219000002</v>
      </c>
      <c r="F291" s="150">
        <v>1</v>
      </c>
    </row>
    <row r="292" spans="2:6" x14ac:dyDescent="0.35">
      <c r="B292" s="4" t="s">
        <v>159</v>
      </c>
      <c r="C292" s="4" t="s">
        <v>159</v>
      </c>
      <c r="D292" s="150" t="s">
        <v>31757</v>
      </c>
      <c r="E292" s="150">
        <v>107900.4019</v>
      </c>
      <c r="F292" s="150">
        <v>1</v>
      </c>
    </row>
    <row r="293" spans="2:6" x14ac:dyDescent="0.35">
      <c r="B293" s="4" t="s">
        <v>159</v>
      </c>
      <c r="C293" s="4" t="s">
        <v>159</v>
      </c>
      <c r="D293" s="150" t="s">
        <v>31764</v>
      </c>
      <c r="E293" s="150">
        <v>39968.62371</v>
      </c>
      <c r="F293" s="150">
        <v>3</v>
      </c>
    </row>
    <row r="294" spans="2:6" x14ac:dyDescent="0.35">
      <c r="B294" s="4" t="s">
        <v>159</v>
      </c>
      <c r="C294" s="4" t="s">
        <v>159</v>
      </c>
      <c r="D294" s="150" t="s">
        <v>31750</v>
      </c>
      <c r="E294" s="150">
        <v>223394.88853</v>
      </c>
      <c r="F294" s="150">
        <v>1</v>
      </c>
    </row>
    <row r="295" spans="2:6" x14ac:dyDescent="0.35">
      <c r="B295" s="4" t="s">
        <v>159</v>
      </c>
      <c r="C295" s="4" t="s">
        <v>159</v>
      </c>
      <c r="D295" s="150" t="s">
        <v>31751</v>
      </c>
      <c r="E295" s="150">
        <v>212138.41517000002</v>
      </c>
      <c r="F295" s="150">
        <v>1</v>
      </c>
    </row>
    <row r="296" spans="2:6" x14ac:dyDescent="0.35">
      <c r="B296" s="4" t="s">
        <v>159</v>
      </c>
      <c r="C296" s="4" t="s">
        <v>159</v>
      </c>
      <c r="D296" s="150" t="s">
        <v>31759</v>
      </c>
      <c r="E296" s="150">
        <v>78355.470969999995</v>
      </c>
      <c r="F296" s="150">
        <v>1</v>
      </c>
    </row>
    <row r="297" spans="2:6" x14ac:dyDescent="0.35">
      <c r="B297" s="4" t="s">
        <v>159</v>
      </c>
      <c r="C297" s="4" t="s">
        <v>159</v>
      </c>
      <c r="D297" s="150" t="s">
        <v>31755</v>
      </c>
      <c r="E297" s="150">
        <v>115850.76648000001</v>
      </c>
      <c r="F297" s="150">
        <v>1</v>
      </c>
    </row>
    <row r="298" spans="2:6" x14ac:dyDescent="0.35">
      <c r="B298" s="4" t="s">
        <v>159</v>
      </c>
      <c r="C298" s="4" t="s">
        <v>159</v>
      </c>
      <c r="D298" s="150" t="s">
        <v>31753</v>
      </c>
      <c r="E298" s="150">
        <v>154950.43655000001</v>
      </c>
      <c r="F298" s="150">
        <v>1</v>
      </c>
    </row>
    <row r="299" spans="2:6" x14ac:dyDescent="0.35">
      <c r="B299" s="4" t="s">
        <v>159</v>
      </c>
      <c r="C299" s="4" t="s">
        <v>159</v>
      </c>
      <c r="D299" s="150" t="s">
        <v>31758</v>
      </c>
      <c r="E299" s="150">
        <v>83083.248059999998</v>
      </c>
      <c r="F299" s="150">
        <v>1</v>
      </c>
    </row>
    <row r="300" spans="2:6" x14ac:dyDescent="0.35">
      <c r="B300" s="4" t="s">
        <v>159</v>
      </c>
      <c r="C300" s="4" t="s">
        <v>159</v>
      </c>
      <c r="D300" s="150" t="s">
        <v>31762</v>
      </c>
      <c r="E300" s="150">
        <v>53979.691530000004</v>
      </c>
      <c r="F300" s="150">
        <v>1</v>
      </c>
    </row>
    <row r="301" spans="2:6" x14ac:dyDescent="0.35">
      <c r="B301" s="4" t="s">
        <v>159</v>
      </c>
      <c r="C301" s="4" t="s">
        <v>159</v>
      </c>
      <c r="D301" s="150" t="s">
        <v>31763</v>
      </c>
      <c r="E301" s="150">
        <v>44256.020299999996</v>
      </c>
      <c r="F301" s="150">
        <v>1</v>
      </c>
    </row>
    <row r="302" spans="2:6" x14ac:dyDescent="0.35">
      <c r="B302" s="4" t="s">
        <v>159</v>
      </c>
      <c r="C302" s="4" t="s">
        <v>159</v>
      </c>
      <c r="D302" s="150" t="s">
        <v>31766</v>
      </c>
      <c r="E302" s="150">
        <v>29916.28024</v>
      </c>
      <c r="F302" s="150">
        <v>1</v>
      </c>
    </row>
    <row r="303" spans="2:6" x14ac:dyDescent="0.35">
      <c r="B303" s="4" t="s">
        <v>159</v>
      </c>
      <c r="C303" s="4" t="s">
        <v>159</v>
      </c>
      <c r="D303" s="150" t="s">
        <v>31765</v>
      </c>
      <c r="E303" s="150">
        <v>36179.497170000002</v>
      </c>
      <c r="F303" s="150">
        <v>1</v>
      </c>
    </row>
    <row r="304" spans="2:6" x14ac:dyDescent="0.35">
      <c r="B304" s="4" t="s">
        <v>159</v>
      </c>
      <c r="C304" s="4" t="s">
        <v>31711</v>
      </c>
      <c r="D304" s="150" t="s">
        <v>31735</v>
      </c>
      <c r="E304" s="150">
        <v>63869.288260000001</v>
      </c>
      <c r="F304" s="150">
        <v>1</v>
      </c>
    </row>
    <row r="305" spans="2:6" x14ac:dyDescent="0.35">
      <c r="B305" s="4" t="s">
        <v>148</v>
      </c>
      <c r="C305" s="4" t="s">
        <v>31781</v>
      </c>
      <c r="D305" s="150" t="s">
        <v>31783</v>
      </c>
      <c r="E305" s="150">
        <v>69994.580650000004</v>
      </c>
      <c r="F305" s="150">
        <v>1</v>
      </c>
    </row>
    <row r="306" spans="2:6" x14ac:dyDescent="0.35">
      <c r="B306" s="4" t="s">
        <v>149</v>
      </c>
      <c r="C306" s="4" t="s">
        <v>31785</v>
      </c>
      <c r="D306" s="150" t="s">
        <v>31785</v>
      </c>
      <c r="E306" s="150">
        <v>40454.613259999998</v>
      </c>
      <c r="F306" s="150">
        <v>1</v>
      </c>
    </row>
    <row r="307" spans="2:6" x14ac:dyDescent="0.35">
      <c r="B307" s="4" t="s">
        <v>150</v>
      </c>
      <c r="C307" s="4" t="s">
        <v>31787</v>
      </c>
      <c r="D307" s="150" t="s">
        <v>31787</v>
      </c>
      <c r="E307" s="150">
        <v>88073.464100000012</v>
      </c>
      <c r="F307" s="150">
        <v>1</v>
      </c>
    </row>
    <row r="308" spans="2:6" x14ac:dyDescent="0.35">
      <c r="B308" s="4" t="s">
        <v>150</v>
      </c>
      <c r="C308" s="4" t="s">
        <v>31788</v>
      </c>
      <c r="D308" s="150" t="s">
        <v>150</v>
      </c>
      <c r="E308" s="150">
        <v>68910.328869999998</v>
      </c>
      <c r="F308" s="150">
        <v>1</v>
      </c>
    </row>
    <row r="309" spans="2:6" x14ac:dyDescent="0.35">
      <c r="B309" s="4" t="s">
        <v>151</v>
      </c>
      <c r="C309" s="4" t="s">
        <v>31792</v>
      </c>
      <c r="D309" s="150" t="s">
        <v>31792</v>
      </c>
      <c r="E309" s="150">
        <v>44100.789520000006</v>
      </c>
      <c r="F309" s="150">
        <v>1</v>
      </c>
    </row>
    <row r="310" spans="2:6" x14ac:dyDescent="0.35">
      <c r="B310" s="4" t="s">
        <v>151</v>
      </c>
      <c r="C310" s="4" t="s">
        <v>31792</v>
      </c>
      <c r="D310" s="150" t="s">
        <v>31793</v>
      </c>
      <c r="E310" s="150">
        <v>29466.035010000003</v>
      </c>
      <c r="F310" s="150">
        <v>1</v>
      </c>
    </row>
    <row r="311" spans="2:6" x14ac:dyDescent="0.35">
      <c r="B311" s="4" t="s">
        <v>151</v>
      </c>
      <c r="C311" s="4" t="s">
        <v>151</v>
      </c>
      <c r="D311" s="150" t="s">
        <v>31798</v>
      </c>
      <c r="E311" s="150">
        <v>24537.47337</v>
      </c>
      <c r="F311" s="150">
        <v>7</v>
      </c>
    </row>
    <row r="312" spans="2:6" x14ac:dyDescent="0.35">
      <c r="B312" s="4" t="s">
        <v>152</v>
      </c>
      <c r="C312" s="4" t="s">
        <v>31799</v>
      </c>
      <c r="D312" s="150" t="s">
        <v>31799</v>
      </c>
      <c r="E312" s="150">
        <v>17729.571319999999</v>
      </c>
      <c r="F312" s="150">
        <v>1</v>
      </c>
    </row>
    <row r="313" spans="2:6" x14ac:dyDescent="0.35">
      <c r="B313" s="4" t="s">
        <v>152</v>
      </c>
      <c r="C313" s="4" t="s">
        <v>31799</v>
      </c>
      <c r="D313" s="150" t="s">
        <v>31806</v>
      </c>
      <c r="E313" s="150">
        <v>13527.785800000001</v>
      </c>
      <c r="F313" s="150">
        <v>1</v>
      </c>
    </row>
    <row r="314" spans="2:6" x14ac:dyDescent="0.35">
      <c r="B314" s="4" t="s">
        <v>152</v>
      </c>
      <c r="C314" s="4" t="s">
        <v>31800</v>
      </c>
      <c r="D314" s="150" t="s">
        <v>31800</v>
      </c>
      <c r="E314" s="150">
        <v>21339.864570000002</v>
      </c>
      <c r="F314" s="150">
        <v>2</v>
      </c>
    </row>
    <row r="315" spans="2:6" x14ac:dyDescent="0.35">
      <c r="B315" s="4" t="s">
        <v>152</v>
      </c>
      <c r="C315" s="4" t="s">
        <v>31800</v>
      </c>
      <c r="D315" s="150" t="s">
        <v>31807</v>
      </c>
      <c r="E315" s="150">
        <v>11256.637220000001</v>
      </c>
      <c r="F315" s="150">
        <v>1</v>
      </c>
    </row>
    <row r="316" spans="2:6" x14ac:dyDescent="0.35">
      <c r="B316" s="4" t="s">
        <v>152</v>
      </c>
      <c r="C316" s="4" t="s">
        <v>31801</v>
      </c>
      <c r="D316" s="150" t="s">
        <v>31808</v>
      </c>
      <c r="E316" s="150">
        <v>68325.896400000012</v>
      </c>
      <c r="F316" s="150">
        <v>3</v>
      </c>
    </row>
    <row r="317" spans="2:6" x14ac:dyDescent="0.35">
      <c r="B317" s="4" t="s">
        <v>152</v>
      </c>
      <c r="C317" s="4" t="s">
        <v>31801</v>
      </c>
      <c r="D317" s="150" t="s">
        <v>31801</v>
      </c>
      <c r="E317" s="150">
        <v>22215.607260000001</v>
      </c>
      <c r="F317" s="150">
        <v>3</v>
      </c>
    </row>
    <row r="318" spans="2:6" x14ac:dyDescent="0.35">
      <c r="B318" s="4" t="s">
        <v>152</v>
      </c>
      <c r="C318" s="4" t="s">
        <v>31801</v>
      </c>
      <c r="D318" s="150" t="s">
        <v>31809</v>
      </c>
      <c r="E318" s="150">
        <v>6967.39959</v>
      </c>
      <c r="F318" s="150">
        <v>3</v>
      </c>
    </row>
    <row r="319" spans="2:6" x14ac:dyDescent="0.35">
      <c r="B319" s="4" t="s">
        <v>152</v>
      </c>
      <c r="C319" s="4" t="s">
        <v>31802</v>
      </c>
      <c r="D319" s="150" t="s">
        <v>31802</v>
      </c>
      <c r="E319" s="150">
        <v>22381.83077</v>
      </c>
      <c r="F319" s="150">
        <v>1</v>
      </c>
    </row>
    <row r="320" spans="2:6" x14ac:dyDescent="0.35">
      <c r="B320" s="4" t="s">
        <v>152</v>
      </c>
      <c r="C320" s="4" t="s">
        <v>31802</v>
      </c>
      <c r="D320" s="150" t="s">
        <v>31811</v>
      </c>
      <c r="E320" s="150">
        <v>4673.6486199999999</v>
      </c>
      <c r="F320" s="150">
        <v>1</v>
      </c>
    </row>
    <row r="321" spans="2:6" x14ac:dyDescent="0.35">
      <c r="B321" s="4" t="s">
        <v>152</v>
      </c>
      <c r="C321" s="4" t="s">
        <v>152</v>
      </c>
      <c r="D321" s="150" t="s">
        <v>31526</v>
      </c>
      <c r="E321" s="150">
        <v>88297.745840000003</v>
      </c>
      <c r="F321" s="150">
        <v>1</v>
      </c>
    </row>
    <row r="322" spans="2:6" x14ac:dyDescent="0.35">
      <c r="B322" s="4" t="s">
        <v>152</v>
      </c>
      <c r="C322" s="4" t="s">
        <v>152</v>
      </c>
      <c r="D322" s="150" t="s">
        <v>31650</v>
      </c>
      <c r="E322" s="150">
        <v>40901.164349999999</v>
      </c>
      <c r="F322" s="150">
        <v>1</v>
      </c>
    </row>
    <row r="323" spans="2:6" x14ac:dyDescent="0.35">
      <c r="B323" s="4" t="s">
        <v>152</v>
      </c>
      <c r="C323" s="4" t="s">
        <v>152</v>
      </c>
      <c r="D323" s="150" t="s">
        <v>31815</v>
      </c>
      <c r="E323" s="150">
        <v>23022.998350000002</v>
      </c>
      <c r="F323" s="150">
        <v>2</v>
      </c>
    </row>
    <row r="324" spans="2:6" x14ac:dyDescent="0.35">
      <c r="B324" s="4" t="s">
        <v>152</v>
      </c>
      <c r="C324" s="4" t="s">
        <v>152</v>
      </c>
      <c r="D324" s="150" t="s">
        <v>152</v>
      </c>
      <c r="E324" s="150">
        <v>151414.60266</v>
      </c>
      <c r="F324" s="150">
        <v>1</v>
      </c>
    </row>
    <row r="325" spans="2:6" x14ac:dyDescent="0.35">
      <c r="B325" s="4" t="s">
        <v>152</v>
      </c>
      <c r="C325" s="4" t="s">
        <v>152</v>
      </c>
      <c r="D325" s="150" t="s">
        <v>31813</v>
      </c>
      <c r="E325" s="150">
        <v>53650.412770000003</v>
      </c>
      <c r="F325" s="150">
        <v>1</v>
      </c>
    </row>
    <row r="326" spans="2:6" x14ac:dyDescent="0.35">
      <c r="B326" s="4" t="s">
        <v>152</v>
      </c>
      <c r="C326" s="4" t="s">
        <v>152</v>
      </c>
      <c r="D326" s="150" t="s">
        <v>31814</v>
      </c>
      <c r="E326" s="150">
        <v>36347.329079999996</v>
      </c>
      <c r="F326" s="150">
        <v>1</v>
      </c>
    </row>
    <row r="327" spans="2:6" x14ac:dyDescent="0.35">
      <c r="B327" s="4" t="s">
        <v>152</v>
      </c>
      <c r="C327" s="4" t="s">
        <v>31803</v>
      </c>
      <c r="D327" s="150" t="s">
        <v>31803</v>
      </c>
      <c r="E327" s="150">
        <v>39388.115380000003</v>
      </c>
      <c r="F327" s="150">
        <v>1</v>
      </c>
    </row>
    <row r="328" spans="2:6" x14ac:dyDescent="0.35">
      <c r="B328" s="4" t="s">
        <v>152</v>
      </c>
      <c r="C328" s="4" t="s">
        <v>31804</v>
      </c>
      <c r="D328" s="150" t="s">
        <v>31804</v>
      </c>
      <c r="E328" s="150">
        <v>104622.75030000001</v>
      </c>
      <c r="F328" s="150">
        <v>2</v>
      </c>
    </row>
    <row r="329" spans="2:6" x14ac:dyDescent="0.35">
      <c r="B329" s="4" t="s">
        <v>152</v>
      </c>
      <c r="C329" s="4" t="s">
        <v>31804</v>
      </c>
      <c r="D329" s="150" t="s">
        <v>31817</v>
      </c>
      <c r="E329" s="150">
        <v>15250.435300000001</v>
      </c>
      <c r="F329" s="150">
        <v>1</v>
      </c>
    </row>
    <row r="330" spans="2:6" x14ac:dyDescent="0.35">
      <c r="B330" s="4" t="s">
        <v>152</v>
      </c>
      <c r="C330" s="4" t="s">
        <v>31805</v>
      </c>
      <c r="D330" s="150" t="s">
        <v>31819</v>
      </c>
      <c r="E330" s="150">
        <v>19725.610980000001</v>
      </c>
      <c r="F330" s="150">
        <v>2</v>
      </c>
    </row>
    <row r="331" spans="2:6" x14ac:dyDescent="0.35">
      <c r="B331" s="4" t="s">
        <v>152</v>
      </c>
      <c r="C331" s="4" t="s">
        <v>31805</v>
      </c>
      <c r="D331" s="150" t="s">
        <v>31818</v>
      </c>
      <c r="E331" s="150">
        <v>14373.895570000001</v>
      </c>
      <c r="F331" s="150">
        <v>1</v>
      </c>
    </row>
    <row r="332" spans="2:6" x14ac:dyDescent="0.35">
      <c r="B332" s="4" t="s">
        <v>153</v>
      </c>
      <c r="C332" s="4" t="s">
        <v>31822</v>
      </c>
      <c r="D332" s="150" t="s">
        <v>31829</v>
      </c>
      <c r="E332" s="150">
        <v>26676.861129999998</v>
      </c>
      <c r="F332" s="150">
        <v>1</v>
      </c>
    </row>
    <row r="333" spans="2:6" x14ac:dyDescent="0.35">
      <c r="B333" s="4" t="s">
        <v>153</v>
      </c>
      <c r="C333" s="4" t="s">
        <v>31822</v>
      </c>
      <c r="D333" s="150" t="s">
        <v>31830</v>
      </c>
      <c r="E333" s="150">
        <v>21033.108510000002</v>
      </c>
      <c r="F333" s="150">
        <v>1</v>
      </c>
    </row>
    <row r="334" spans="2:6" x14ac:dyDescent="0.35">
      <c r="B334" s="4" t="s">
        <v>153</v>
      </c>
      <c r="C334" s="4" t="s">
        <v>31823</v>
      </c>
      <c r="D334" s="150" t="s">
        <v>31831</v>
      </c>
      <c r="E334" s="150">
        <v>44516.479549999996</v>
      </c>
      <c r="F334" s="150">
        <v>1</v>
      </c>
    </row>
    <row r="335" spans="2:6" x14ac:dyDescent="0.35">
      <c r="B335" s="4" t="s">
        <v>153</v>
      </c>
      <c r="C335" s="4" t="s">
        <v>153</v>
      </c>
      <c r="D335" s="150" t="s">
        <v>153</v>
      </c>
      <c r="E335" s="150">
        <v>175468.42984</v>
      </c>
      <c r="F335" s="150">
        <v>1</v>
      </c>
    </row>
    <row r="336" spans="2:6" x14ac:dyDescent="0.35">
      <c r="B336" s="4" t="s">
        <v>153</v>
      </c>
      <c r="C336" s="4" t="s">
        <v>153</v>
      </c>
      <c r="D336" s="150" t="s">
        <v>31834</v>
      </c>
      <c r="E336" s="150">
        <v>19419.02519</v>
      </c>
      <c r="F336" s="150">
        <v>1</v>
      </c>
    </row>
    <row r="337" spans="2:6" x14ac:dyDescent="0.35">
      <c r="B337" s="4" t="s">
        <v>153</v>
      </c>
      <c r="C337" s="4" t="s">
        <v>31826</v>
      </c>
      <c r="D337" s="150" t="s">
        <v>31835</v>
      </c>
      <c r="E337" s="150">
        <v>358737.59278999997</v>
      </c>
      <c r="F337" s="150">
        <v>1</v>
      </c>
    </row>
    <row r="338" spans="2:6" x14ac:dyDescent="0.35">
      <c r="B338" s="4" t="s">
        <v>153</v>
      </c>
      <c r="C338" s="4" t="s">
        <v>31827</v>
      </c>
      <c r="D338" s="150" t="s">
        <v>31827</v>
      </c>
      <c r="E338" s="150">
        <v>32873.803030000003</v>
      </c>
      <c r="F338" s="150">
        <v>1</v>
      </c>
    </row>
    <row r="339" spans="2:6" x14ac:dyDescent="0.35">
      <c r="B339" s="4" t="s">
        <v>153</v>
      </c>
      <c r="C339" s="4" t="s">
        <v>31821</v>
      </c>
      <c r="D339" s="150" t="s">
        <v>31828</v>
      </c>
      <c r="E339" s="150">
        <v>25688.350180000001</v>
      </c>
      <c r="F339" s="150">
        <v>2</v>
      </c>
    </row>
    <row r="340" spans="2:6" x14ac:dyDescent="0.35">
      <c r="B340" s="4" t="s">
        <v>153</v>
      </c>
      <c r="C340" s="4" t="s">
        <v>31824</v>
      </c>
      <c r="D340" s="150" t="s">
        <v>31824</v>
      </c>
      <c r="E340" s="150">
        <v>20043.277579999998</v>
      </c>
      <c r="F340" s="150">
        <v>1</v>
      </c>
    </row>
    <row r="341" spans="2:6" x14ac:dyDescent="0.35">
      <c r="B341" s="4" t="s">
        <v>153</v>
      </c>
      <c r="C341" s="4" t="s">
        <v>31820</v>
      </c>
      <c r="D341" s="150" t="s">
        <v>31820</v>
      </c>
      <c r="E341" s="150">
        <v>16992.074149999997</v>
      </c>
      <c r="F341" s="150">
        <v>1</v>
      </c>
    </row>
    <row r="342" spans="2:6" x14ac:dyDescent="0.35">
      <c r="B342" s="4" t="s">
        <v>153</v>
      </c>
      <c r="C342" s="4" t="s">
        <v>31825</v>
      </c>
      <c r="D342" s="150" t="s">
        <v>31833</v>
      </c>
      <c r="E342" s="150">
        <v>22494.519680000001</v>
      </c>
      <c r="F342" s="150">
        <v>4</v>
      </c>
    </row>
    <row r="343" spans="2:6" x14ac:dyDescent="0.35">
      <c r="B343" s="4" t="s">
        <v>175</v>
      </c>
      <c r="C343" s="4" t="s">
        <v>31838</v>
      </c>
      <c r="D343" s="150" t="s">
        <v>31844</v>
      </c>
      <c r="E343" s="150">
        <v>30983.820179999999</v>
      </c>
      <c r="F343" s="150">
        <v>1</v>
      </c>
    </row>
    <row r="344" spans="2:6" x14ac:dyDescent="0.35">
      <c r="B344" s="4" t="s">
        <v>175</v>
      </c>
      <c r="C344" s="4" t="s">
        <v>31839</v>
      </c>
      <c r="D344" s="150" t="s">
        <v>31839</v>
      </c>
      <c r="E344" s="150">
        <v>46502.075649999999</v>
      </c>
      <c r="F344" s="150">
        <v>1</v>
      </c>
    </row>
    <row r="345" spans="2:6" x14ac:dyDescent="0.35">
      <c r="B345" s="4" t="s">
        <v>175</v>
      </c>
      <c r="C345" s="4" t="s">
        <v>31840</v>
      </c>
      <c r="D345" s="150" t="s">
        <v>31845</v>
      </c>
      <c r="E345" s="150">
        <v>45461.993700000006</v>
      </c>
      <c r="F345" s="150">
        <v>1</v>
      </c>
    </row>
    <row r="346" spans="2:6" x14ac:dyDescent="0.35">
      <c r="B346" s="4" t="s">
        <v>175</v>
      </c>
      <c r="C346" s="4" t="s">
        <v>175</v>
      </c>
      <c r="D346" s="150" t="s">
        <v>31847</v>
      </c>
      <c r="E346" s="150">
        <v>190149.49080999999</v>
      </c>
      <c r="F346" s="150">
        <v>1</v>
      </c>
    </row>
    <row r="347" spans="2:6" x14ac:dyDescent="0.35">
      <c r="B347" s="4" t="s">
        <v>175</v>
      </c>
      <c r="C347" s="4" t="s">
        <v>31837</v>
      </c>
      <c r="D347" s="150" t="s">
        <v>31843</v>
      </c>
      <c r="E347" s="150">
        <v>6000.6452099999997</v>
      </c>
      <c r="F347" s="150">
        <v>1</v>
      </c>
    </row>
    <row r="348" spans="2:6" x14ac:dyDescent="0.35">
      <c r="B348" s="4" t="s">
        <v>175</v>
      </c>
      <c r="C348" s="4" t="s">
        <v>31836</v>
      </c>
      <c r="D348" s="150" t="s">
        <v>31842</v>
      </c>
      <c r="E348" s="150">
        <v>5764.1115300000001</v>
      </c>
      <c r="F348" s="150">
        <v>1</v>
      </c>
    </row>
    <row r="349" spans="2:6" x14ac:dyDescent="0.35">
      <c r="B349" s="4" t="s">
        <v>175</v>
      </c>
      <c r="C349" s="4" t="s">
        <v>31841</v>
      </c>
      <c r="D349" s="150" t="s">
        <v>31841</v>
      </c>
      <c r="E349" s="150">
        <v>30048.63652</v>
      </c>
      <c r="F349" s="150">
        <v>1</v>
      </c>
    </row>
    <row r="350" spans="2:6" x14ac:dyDescent="0.35">
      <c r="B350" s="4" t="s">
        <v>154</v>
      </c>
      <c r="C350" s="4" t="s">
        <v>154</v>
      </c>
      <c r="D350" s="150" t="s">
        <v>31852</v>
      </c>
      <c r="E350" s="150">
        <v>40503.035280000004</v>
      </c>
      <c r="F350" s="150">
        <v>1</v>
      </c>
    </row>
    <row r="351" spans="2:6" x14ac:dyDescent="0.35">
      <c r="B351" s="4" t="s">
        <v>154</v>
      </c>
      <c r="C351" s="4" t="s">
        <v>154</v>
      </c>
      <c r="D351" s="150" t="s">
        <v>31851</v>
      </c>
      <c r="E351" s="150">
        <v>65233.764710000003</v>
      </c>
      <c r="F351" s="150">
        <v>1</v>
      </c>
    </row>
    <row r="352" spans="2:6" x14ac:dyDescent="0.35">
      <c r="B352" s="4" t="s">
        <v>154</v>
      </c>
      <c r="C352" s="4" t="s">
        <v>154</v>
      </c>
      <c r="D352" s="150" t="s">
        <v>154</v>
      </c>
      <c r="E352" s="150">
        <v>135822.13337999998</v>
      </c>
      <c r="F352" s="150">
        <v>1</v>
      </c>
    </row>
    <row r="353" spans="2:6" x14ac:dyDescent="0.35">
      <c r="B353" s="4" t="s">
        <v>155</v>
      </c>
      <c r="C353" s="4" t="s">
        <v>31853</v>
      </c>
      <c r="D353" s="150" t="s">
        <v>31854</v>
      </c>
      <c r="E353" s="150">
        <v>7550.3739400000004</v>
      </c>
      <c r="F353" s="150">
        <v>1</v>
      </c>
    </row>
    <row r="354" spans="2:6" x14ac:dyDescent="0.35">
      <c r="B354" s="4" t="s">
        <v>155</v>
      </c>
      <c r="C354" s="4" t="s">
        <v>155</v>
      </c>
      <c r="D354" s="150" t="s">
        <v>155</v>
      </c>
      <c r="E354" s="150">
        <v>81672.815390000003</v>
      </c>
      <c r="F354" s="150">
        <v>1</v>
      </c>
    </row>
    <row r="355" spans="2:6" x14ac:dyDescent="0.35">
      <c r="B355" s="4" t="s">
        <v>156</v>
      </c>
      <c r="C355" s="4" t="s">
        <v>31855</v>
      </c>
      <c r="D355" s="150" t="s">
        <v>31857</v>
      </c>
      <c r="E355" s="150">
        <v>110361.41192</v>
      </c>
      <c r="F355" s="150">
        <v>1</v>
      </c>
    </row>
    <row r="356" spans="2:6" x14ac:dyDescent="0.35">
      <c r="B356" s="4" t="s">
        <v>156</v>
      </c>
      <c r="C356" s="4" t="s">
        <v>31856</v>
      </c>
      <c r="D356" s="150" t="s">
        <v>31856</v>
      </c>
      <c r="E356" s="150">
        <v>14220.82798</v>
      </c>
      <c r="F356" s="150">
        <v>2</v>
      </c>
    </row>
  </sheetData>
  <autoFilter ref="H3:R248" xr:uid="{EC9BDC30-0836-4EE0-8FC8-7CBFF04E5460}"/>
  <mergeCells count="10">
    <mergeCell ref="AN17:AS17"/>
    <mergeCell ref="AE48:AI48"/>
    <mergeCell ref="AN48:AS48"/>
    <mergeCell ref="H2:Q2"/>
    <mergeCell ref="X3:Z3"/>
    <mergeCell ref="B2:F2"/>
    <mergeCell ref="B139:F139"/>
    <mergeCell ref="V48:Z48"/>
    <mergeCell ref="V17:Z17"/>
    <mergeCell ref="AE17:AI17"/>
  </mergeCells>
  <conditionalFormatting sqref="V19:Z43">
    <cfRule type="colorScale" priority="8">
      <colorScale>
        <cfvo type="min"/>
        <cfvo type="percentile" val="50"/>
        <cfvo type="max"/>
        <color rgb="FFF8696B"/>
        <color rgb="FFFCFCFF"/>
        <color rgb="FF5A8AC6"/>
      </colorScale>
    </cfRule>
  </conditionalFormatting>
  <conditionalFormatting sqref="V45:Z45">
    <cfRule type="colorScale" priority="11">
      <colorScale>
        <cfvo type="min"/>
        <cfvo type="max"/>
        <color rgb="FFFCFCFF"/>
        <color rgb="FF63BE7B"/>
      </colorScale>
    </cfRule>
  </conditionalFormatting>
  <conditionalFormatting sqref="V50:Z74">
    <cfRule type="colorScale" priority="5">
      <colorScale>
        <cfvo type="min"/>
        <cfvo type="percentile" val="50"/>
        <cfvo type="max"/>
        <color rgb="FFF8696B"/>
        <color rgb="FFFCFCFF"/>
        <color rgb="FF5A8AC6"/>
      </colorScale>
    </cfRule>
  </conditionalFormatting>
  <conditionalFormatting sqref="V76:Z76">
    <cfRule type="colorScale" priority="1">
      <colorScale>
        <cfvo type="min"/>
        <cfvo type="max"/>
        <color rgb="FFFCFCFF"/>
        <color rgb="FF63BE7B"/>
      </colorScale>
    </cfRule>
  </conditionalFormatting>
  <conditionalFormatting sqref="X5:X9">
    <cfRule type="colorScale" priority="33">
      <colorScale>
        <cfvo type="min"/>
        <cfvo type="percentile" val="50"/>
        <cfvo type="max"/>
        <color rgb="FFF8696B"/>
        <color rgb="FFFCFCFF"/>
        <color rgb="FF5A8AC6"/>
      </colorScale>
    </cfRule>
  </conditionalFormatting>
  <conditionalFormatting sqref="Y5:Y9">
    <cfRule type="colorScale" priority="32">
      <colorScale>
        <cfvo type="min"/>
        <cfvo type="percentile" val="50"/>
        <cfvo type="max"/>
        <color rgb="FFF8696B"/>
        <color rgb="FFFCFCFF"/>
        <color rgb="FF5A8AC6"/>
      </colorScale>
    </cfRule>
  </conditionalFormatting>
  <conditionalFormatting sqref="Z5:Z9">
    <cfRule type="colorScale" priority="31">
      <colorScale>
        <cfvo type="min"/>
        <cfvo type="percentile" val="50"/>
        <cfvo type="max"/>
        <color rgb="FFF8696B"/>
        <color rgb="FFFCFCFF"/>
        <color rgb="FF5A8AC6"/>
      </colorScale>
    </cfRule>
  </conditionalFormatting>
  <conditionalFormatting sqref="AE19:AI43">
    <cfRule type="colorScale" priority="9">
      <colorScale>
        <cfvo type="min"/>
        <cfvo type="percentile" val="50"/>
        <cfvo type="max"/>
        <color rgb="FFF8696B"/>
        <color rgb="FFFCFCFF"/>
        <color rgb="FF5A8AC6"/>
      </colorScale>
    </cfRule>
  </conditionalFormatting>
  <conditionalFormatting sqref="AE45:AI45">
    <cfRule type="colorScale" priority="12">
      <colorScale>
        <cfvo type="min"/>
        <cfvo type="max"/>
        <color rgb="FFFCFCFF"/>
        <color rgb="FF63BE7B"/>
      </colorScale>
    </cfRule>
  </conditionalFormatting>
  <conditionalFormatting sqref="AE50:AI74">
    <cfRule type="colorScale" priority="6">
      <colorScale>
        <cfvo type="min"/>
        <cfvo type="percentile" val="50"/>
        <cfvo type="max"/>
        <color rgb="FFF8696B"/>
        <color rgb="FFFCFCFF"/>
        <color rgb="FF5A8AC6"/>
      </colorScale>
    </cfRule>
  </conditionalFormatting>
  <conditionalFormatting sqref="AE76:AI76">
    <cfRule type="colorScale" priority="2">
      <colorScale>
        <cfvo type="min"/>
        <cfvo type="max"/>
        <color rgb="FFFCFCFF"/>
        <color rgb="FF63BE7B"/>
      </colorScale>
    </cfRule>
  </conditionalFormatting>
  <conditionalFormatting sqref="AN19:AS43">
    <cfRule type="colorScale" priority="10">
      <colorScale>
        <cfvo type="min"/>
        <cfvo type="percentile" val="50"/>
        <cfvo type="max"/>
        <color rgb="FFF8696B"/>
        <color rgb="FFFCFCFF"/>
        <color rgb="FF5A8AC6"/>
      </colorScale>
    </cfRule>
  </conditionalFormatting>
  <conditionalFormatting sqref="AN45:AS45">
    <cfRule type="colorScale" priority="13">
      <colorScale>
        <cfvo type="min"/>
        <cfvo type="max"/>
        <color rgb="FFFCFCFF"/>
        <color rgb="FF63BE7B"/>
      </colorScale>
    </cfRule>
  </conditionalFormatting>
  <conditionalFormatting sqref="AN50:AS74">
    <cfRule type="colorScale" priority="7">
      <colorScale>
        <cfvo type="min"/>
        <cfvo type="percentile" val="50"/>
        <cfvo type="max"/>
        <color rgb="FFF8696B"/>
        <color rgb="FFFCFCFF"/>
        <color rgb="FF5A8AC6"/>
      </colorScale>
    </cfRule>
  </conditionalFormatting>
  <conditionalFormatting sqref="AN76:AS76">
    <cfRule type="colorScale" priority="3">
      <colorScale>
        <cfvo type="min"/>
        <cfvo type="max"/>
        <color rgb="FFFCFCFF"/>
        <color rgb="FF63BE7B"/>
      </colorScale>
    </cfRule>
  </conditionalFormatting>
  <conditionalFormatting sqref="AO45:AS45">
    <cfRule type="colorScale" priority="15">
      <colorScale>
        <cfvo type="min"/>
        <cfvo type="max"/>
        <color rgb="FFFCFCFF"/>
        <color rgb="FF63BE7B"/>
      </colorScale>
    </cfRule>
  </conditionalFormatting>
  <conditionalFormatting sqref="AO76:AS76">
    <cfRule type="colorScale" priority="4">
      <colorScale>
        <cfvo type="min"/>
        <cfvo type="max"/>
        <color rgb="FFFCFCFF"/>
        <color rgb="FF63BE7B"/>
      </colorScale>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1108-3841-4F14-AFDD-1CBB59A3EB7E}">
  <sheetPr>
    <tabColor rgb="FF00B050"/>
  </sheetPr>
  <dimension ref="A1:K68"/>
  <sheetViews>
    <sheetView workbookViewId="0"/>
  </sheetViews>
  <sheetFormatPr defaultRowHeight="14.5" x14ac:dyDescent="0.35"/>
  <cols>
    <col min="1" max="1" width="52" bestFit="1" customWidth="1"/>
    <col min="2" max="2" width="11.26953125" bestFit="1" customWidth="1"/>
    <col min="3" max="4" width="14" bestFit="1" customWidth="1"/>
    <col min="5" max="5" width="20.7265625" bestFit="1" customWidth="1"/>
    <col min="8" max="8" width="25.7265625" bestFit="1" customWidth="1"/>
    <col min="9" max="10" width="14" bestFit="1" customWidth="1"/>
    <col min="11" max="11" width="20.7265625" bestFit="1" customWidth="1"/>
  </cols>
  <sheetData>
    <row r="1" spans="1:11" x14ac:dyDescent="0.35">
      <c r="A1" t="s">
        <v>32223</v>
      </c>
      <c r="B1" t="s">
        <v>193</v>
      </c>
      <c r="C1" s="29" t="s">
        <v>169</v>
      </c>
      <c r="D1" s="29" t="s">
        <v>31522</v>
      </c>
      <c r="E1" s="29" t="s">
        <v>31523</v>
      </c>
      <c r="I1" s="29"/>
      <c r="J1" s="29"/>
      <c r="K1" s="29"/>
    </row>
    <row r="2" spans="1:11" x14ac:dyDescent="0.35">
      <c r="A2" t="s">
        <v>36412</v>
      </c>
      <c r="B2" s="336" t="s">
        <v>940</v>
      </c>
      <c r="C2" s="4" t="s">
        <v>159</v>
      </c>
      <c r="D2" s="4" t="s">
        <v>31709</v>
      </c>
      <c r="E2" s="4" t="s">
        <v>31673</v>
      </c>
    </row>
    <row r="3" spans="1:11" x14ac:dyDescent="0.35">
      <c r="A3" t="s">
        <v>36413</v>
      </c>
      <c r="B3" s="336" t="s">
        <v>940</v>
      </c>
      <c r="C3" s="4" t="s">
        <v>144</v>
      </c>
      <c r="D3" s="4" t="s">
        <v>144</v>
      </c>
      <c r="E3" s="4" t="s">
        <v>31659</v>
      </c>
    </row>
    <row r="4" spans="1:11" x14ac:dyDescent="0.35">
      <c r="A4" t="s">
        <v>36414</v>
      </c>
      <c r="B4" s="336" t="s">
        <v>940</v>
      </c>
      <c r="C4" s="4" t="s">
        <v>144</v>
      </c>
      <c r="D4" s="4" t="s">
        <v>144</v>
      </c>
      <c r="E4" s="4" t="s">
        <v>31659</v>
      </c>
    </row>
    <row r="5" spans="1:11" x14ac:dyDescent="0.35">
      <c r="A5" t="s">
        <v>36415</v>
      </c>
      <c r="B5" s="336" t="s">
        <v>940</v>
      </c>
      <c r="C5" s="4" t="s">
        <v>173</v>
      </c>
      <c r="D5" s="4" t="s">
        <v>31530</v>
      </c>
      <c r="E5" s="4" t="s">
        <v>31531</v>
      </c>
    </row>
    <row r="6" spans="1:11" x14ac:dyDescent="0.35">
      <c r="A6" t="s">
        <v>36416</v>
      </c>
      <c r="B6" s="336" t="s">
        <v>940</v>
      </c>
      <c r="C6" t="s">
        <v>151</v>
      </c>
      <c r="D6" t="s">
        <v>151</v>
      </c>
      <c r="E6" t="s">
        <v>31532</v>
      </c>
    </row>
    <row r="7" spans="1:11" x14ac:dyDescent="0.35">
      <c r="A7" t="s">
        <v>36417</v>
      </c>
      <c r="B7" s="336" t="s">
        <v>940</v>
      </c>
      <c r="C7" s="4" t="s">
        <v>150</v>
      </c>
      <c r="D7" s="4" t="s">
        <v>31788</v>
      </c>
      <c r="E7" s="4" t="s">
        <v>150</v>
      </c>
    </row>
    <row r="8" spans="1:11" x14ac:dyDescent="0.35">
      <c r="A8" t="s">
        <v>36418</v>
      </c>
      <c r="B8" s="336" t="s">
        <v>940</v>
      </c>
      <c r="C8" s="4" t="s">
        <v>159</v>
      </c>
      <c r="D8" s="4" t="s">
        <v>31709</v>
      </c>
      <c r="E8" s="4" t="s">
        <v>31673</v>
      </c>
    </row>
    <row r="9" spans="1:11" x14ac:dyDescent="0.35">
      <c r="A9" t="s">
        <v>36419</v>
      </c>
      <c r="B9" s="336" t="s">
        <v>940</v>
      </c>
      <c r="C9" s="4" t="s">
        <v>159</v>
      </c>
      <c r="D9" s="4" t="s">
        <v>31709</v>
      </c>
      <c r="E9" s="4" t="s">
        <v>31673</v>
      </c>
    </row>
    <row r="10" spans="1:11" x14ac:dyDescent="0.35">
      <c r="A10" t="s">
        <v>36420</v>
      </c>
      <c r="B10" s="336" t="s">
        <v>940</v>
      </c>
      <c r="C10" s="4" t="s">
        <v>150</v>
      </c>
      <c r="D10" s="4" t="s">
        <v>31787</v>
      </c>
      <c r="E10" s="4" t="s">
        <v>31787</v>
      </c>
    </row>
    <row r="11" spans="1:11" x14ac:dyDescent="0.35">
      <c r="A11" t="s">
        <v>37385</v>
      </c>
      <c r="B11" s="336" t="s">
        <v>940</v>
      </c>
      <c r="C11" s="4" t="s">
        <v>150</v>
      </c>
      <c r="D11" s="4" t="s">
        <v>31787</v>
      </c>
      <c r="E11" s="4" t="s">
        <v>31787</v>
      </c>
    </row>
    <row r="12" spans="1:11" x14ac:dyDescent="0.35">
      <c r="A12" t="s">
        <v>36421</v>
      </c>
      <c r="B12" s="336" t="s">
        <v>940</v>
      </c>
      <c r="C12" s="4" t="s">
        <v>150</v>
      </c>
      <c r="D12" s="4" t="s">
        <v>31787</v>
      </c>
      <c r="E12" s="4" t="s">
        <v>31787</v>
      </c>
    </row>
    <row r="13" spans="1:11" x14ac:dyDescent="0.35">
      <c r="A13" t="s">
        <v>36422</v>
      </c>
      <c r="B13" s="336" t="s">
        <v>940</v>
      </c>
      <c r="C13" s="4" t="s">
        <v>150</v>
      </c>
      <c r="D13" s="4" t="s">
        <v>31787</v>
      </c>
      <c r="E13" s="4" t="s">
        <v>31787</v>
      </c>
    </row>
    <row r="14" spans="1:11" x14ac:dyDescent="0.35">
      <c r="A14" t="s">
        <v>36423</v>
      </c>
      <c r="B14" s="336" t="s">
        <v>940</v>
      </c>
      <c r="C14" s="4" t="s">
        <v>150</v>
      </c>
      <c r="D14" s="4" t="s">
        <v>31788</v>
      </c>
      <c r="E14" s="4" t="s">
        <v>150</v>
      </c>
    </row>
    <row r="15" spans="1:11" x14ac:dyDescent="0.35">
      <c r="A15" t="s">
        <v>36424</v>
      </c>
      <c r="B15" s="336" t="s">
        <v>940</v>
      </c>
      <c r="C15" s="4" t="s">
        <v>150</v>
      </c>
      <c r="D15" s="4" t="s">
        <v>31788</v>
      </c>
      <c r="E15" s="4" t="s">
        <v>150</v>
      </c>
    </row>
    <row r="16" spans="1:11" x14ac:dyDescent="0.35">
      <c r="A16" s="335" t="s">
        <v>36425</v>
      </c>
      <c r="B16" s="335" t="s">
        <v>31425</v>
      </c>
      <c r="C16" s="4" t="s">
        <v>158</v>
      </c>
      <c r="D16" s="4" t="s">
        <v>158</v>
      </c>
      <c r="E16" s="4" t="s">
        <v>31524</v>
      </c>
    </row>
    <row r="17" spans="1:5" x14ac:dyDescent="0.35">
      <c r="A17" s="335" t="s">
        <v>36426</v>
      </c>
      <c r="B17" s="335" t="s">
        <v>31425</v>
      </c>
      <c r="C17" s="4" t="s">
        <v>144</v>
      </c>
      <c r="D17" s="4" t="s">
        <v>36387</v>
      </c>
      <c r="E17" s="4" t="s">
        <v>31660</v>
      </c>
    </row>
    <row r="18" spans="1:5" x14ac:dyDescent="0.35">
      <c r="A18" s="335" t="s">
        <v>36427</v>
      </c>
      <c r="B18" s="335" t="s">
        <v>31425</v>
      </c>
      <c r="C18" s="4" t="s">
        <v>144</v>
      </c>
      <c r="D18" s="4" t="s">
        <v>36387</v>
      </c>
      <c r="E18" s="4" t="s">
        <v>31660</v>
      </c>
    </row>
    <row r="19" spans="1:5" x14ac:dyDescent="0.35">
      <c r="A19" s="335" t="s">
        <v>36428</v>
      </c>
      <c r="B19" s="335" t="s">
        <v>31425</v>
      </c>
      <c r="C19" s="4" t="s">
        <v>159</v>
      </c>
      <c r="D19" s="4" t="s">
        <v>31711</v>
      </c>
      <c r="E19" s="4" t="s">
        <v>31738</v>
      </c>
    </row>
    <row r="20" spans="1:5" x14ac:dyDescent="0.35">
      <c r="A20" s="335" t="s">
        <v>36429</v>
      </c>
      <c r="B20" s="335" t="s">
        <v>31425</v>
      </c>
      <c r="C20" s="4" t="s">
        <v>159</v>
      </c>
      <c r="D20" s="4" t="s">
        <v>159</v>
      </c>
      <c r="E20" s="4" t="s">
        <v>31745</v>
      </c>
    </row>
    <row r="21" spans="1:5" x14ac:dyDescent="0.35">
      <c r="A21" s="335" t="s">
        <v>36430</v>
      </c>
      <c r="B21" s="335" t="s">
        <v>31425</v>
      </c>
      <c r="C21" s="4" t="s">
        <v>159</v>
      </c>
      <c r="D21" s="4" t="s">
        <v>159</v>
      </c>
      <c r="E21" s="4" t="s">
        <v>31745</v>
      </c>
    </row>
    <row r="22" spans="1:5" x14ac:dyDescent="0.35">
      <c r="A22" s="335" t="s">
        <v>36431</v>
      </c>
      <c r="B22" s="335" t="s">
        <v>31425</v>
      </c>
      <c r="C22" s="4" t="s">
        <v>159</v>
      </c>
      <c r="D22" s="4" t="s">
        <v>31711</v>
      </c>
      <c r="E22" s="4" t="s">
        <v>31736</v>
      </c>
    </row>
    <row r="23" spans="1:5" x14ac:dyDescent="0.35">
      <c r="A23" s="335" t="s">
        <v>36432</v>
      </c>
      <c r="B23" s="335" t="s">
        <v>31425</v>
      </c>
      <c r="C23" s="4" t="s">
        <v>159</v>
      </c>
      <c r="D23" s="4" t="s">
        <v>31711</v>
      </c>
      <c r="E23" s="4" t="s">
        <v>31737</v>
      </c>
    </row>
    <row r="24" spans="1:5" x14ac:dyDescent="0.35">
      <c r="A24" s="335" t="s">
        <v>36433</v>
      </c>
      <c r="B24" s="335" t="s">
        <v>31425</v>
      </c>
      <c r="C24" s="4" t="s">
        <v>159</v>
      </c>
      <c r="D24" s="4" t="s">
        <v>159</v>
      </c>
      <c r="E24" s="4" t="s">
        <v>31745</v>
      </c>
    </row>
    <row r="25" spans="1:5" x14ac:dyDescent="0.35">
      <c r="A25" s="335" t="s">
        <v>36434</v>
      </c>
      <c r="B25" s="335" t="s">
        <v>31425</v>
      </c>
      <c r="C25" s="4" t="s">
        <v>150</v>
      </c>
      <c r="D25" s="4" t="s">
        <v>31788</v>
      </c>
      <c r="E25" s="4" t="s">
        <v>150</v>
      </c>
    </row>
    <row r="26" spans="1:5" x14ac:dyDescent="0.35">
      <c r="A26" s="335" t="s">
        <v>36435</v>
      </c>
      <c r="B26" s="335" t="s">
        <v>31425</v>
      </c>
      <c r="C26" s="4" t="s">
        <v>150</v>
      </c>
      <c r="D26" s="4" t="s">
        <v>31788</v>
      </c>
      <c r="E26" s="4" t="s">
        <v>150</v>
      </c>
    </row>
    <row r="27" spans="1:5" x14ac:dyDescent="0.35">
      <c r="A27" s="335" t="s">
        <v>36436</v>
      </c>
      <c r="B27" s="335" t="s">
        <v>31425</v>
      </c>
      <c r="C27" s="4" t="s">
        <v>159</v>
      </c>
      <c r="D27" s="4" t="s">
        <v>159</v>
      </c>
      <c r="E27" s="4" t="s">
        <v>31758</v>
      </c>
    </row>
    <row r="28" spans="1:5" x14ac:dyDescent="0.35">
      <c r="A28" s="335" t="s">
        <v>36437</v>
      </c>
      <c r="B28" s="335" t="s">
        <v>31425</v>
      </c>
      <c r="C28" s="4" t="s">
        <v>159</v>
      </c>
      <c r="D28" s="4" t="s">
        <v>159</v>
      </c>
      <c r="E28" s="4" t="s">
        <v>31758</v>
      </c>
    </row>
    <row r="29" spans="1:5" x14ac:dyDescent="0.35">
      <c r="A29" s="335" t="s">
        <v>36438</v>
      </c>
      <c r="B29" s="335" t="s">
        <v>31425</v>
      </c>
      <c r="C29" s="4" t="s">
        <v>150</v>
      </c>
      <c r="D29" s="4" t="s">
        <v>31788</v>
      </c>
      <c r="E29" s="4" t="s">
        <v>150</v>
      </c>
    </row>
    <row r="30" spans="1:5" x14ac:dyDescent="0.35">
      <c r="A30" s="25" t="s">
        <v>36439</v>
      </c>
      <c r="B30" s="25" t="s">
        <v>956</v>
      </c>
      <c r="C30" s="148" t="s">
        <v>140</v>
      </c>
      <c r="D30" s="148" t="s">
        <v>31528</v>
      </c>
      <c r="E30" s="148" t="s">
        <v>32976</v>
      </c>
    </row>
    <row r="31" spans="1:5" x14ac:dyDescent="0.35">
      <c r="A31" s="25" t="s">
        <v>36440</v>
      </c>
      <c r="B31" s="25" t="s">
        <v>956</v>
      </c>
      <c r="C31" s="148" t="s">
        <v>173</v>
      </c>
      <c r="D31" s="148" t="s">
        <v>31530</v>
      </c>
      <c r="E31" s="148" t="s">
        <v>32970</v>
      </c>
    </row>
    <row r="32" spans="1:5" x14ac:dyDescent="0.35">
      <c r="A32" s="25" t="s">
        <v>36441</v>
      </c>
      <c r="B32" s="25" t="s">
        <v>956</v>
      </c>
      <c r="C32" s="148" t="s">
        <v>140</v>
      </c>
      <c r="D32" s="148" t="s">
        <v>31528</v>
      </c>
      <c r="E32" s="148" t="s">
        <v>32976</v>
      </c>
    </row>
    <row r="33" spans="1:5" x14ac:dyDescent="0.35">
      <c r="A33" s="25" t="s">
        <v>36442</v>
      </c>
      <c r="B33" s="25" t="s">
        <v>956</v>
      </c>
      <c r="C33" s="148" t="s">
        <v>140</v>
      </c>
      <c r="D33" s="148" t="s">
        <v>31528</v>
      </c>
      <c r="E33" s="148" t="s">
        <v>32976</v>
      </c>
    </row>
    <row r="34" spans="1:5" x14ac:dyDescent="0.35">
      <c r="A34" s="4" t="s">
        <v>36411</v>
      </c>
      <c r="B34" t="s">
        <v>930</v>
      </c>
      <c r="C34" s="4" t="s">
        <v>159</v>
      </c>
      <c r="D34" s="4" t="s">
        <v>159</v>
      </c>
      <c r="E34" s="4" t="s">
        <v>31751</v>
      </c>
    </row>
    <row r="35" spans="1:5" x14ac:dyDescent="0.35">
      <c r="A35" s="4" t="s">
        <v>36410</v>
      </c>
      <c r="B35" t="s">
        <v>930</v>
      </c>
      <c r="C35" s="4" t="s">
        <v>172</v>
      </c>
      <c r="D35" s="4" t="s">
        <v>31668</v>
      </c>
      <c r="E35" s="4" t="s">
        <v>31650</v>
      </c>
    </row>
    <row r="36" spans="1:5" x14ac:dyDescent="0.35">
      <c r="A36" s="4" t="s">
        <v>32348</v>
      </c>
      <c r="B36" t="s">
        <v>3</v>
      </c>
      <c r="C36" s="4" t="s">
        <v>146</v>
      </c>
      <c r="D36" s="4" t="s">
        <v>3</v>
      </c>
      <c r="E36" s="4" t="s">
        <v>3</v>
      </c>
    </row>
    <row r="37" spans="1:5" x14ac:dyDescent="0.35">
      <c r="A37" s="4" t="s">
        <v>32349</v>
      </c>
      <c r="B37" t="s">
        <v>3</v>
      </c>
      <c r="C37" s="4" t="s">
        <v>152</v>
      </c>
      <c r="D37" s="4" t="s">
        <v>152</v>
      </c>
      <c r="E37" s="4" t="s">
        <v>31816</v>
      </c>
    </row>
    <row r="38" spans="1:5" x14ac:dyDescent="0.35">
      <c r="A38" s="4" t="s">
        <v>32350</v>
      </c>
      <c r="B38" t="s">
        <v>3</v>
      </c>
      <c r="C38" s="4" t="s">
        <v>175</v>
      </c>
      <c r="D38" s="4" t="s">
        <v>31840</v>
      </c>
      <c r="E38" s="4" t="s">
        <v>31846</v>
      </c>
    </row>
    <row r="52" spans="7:8" x14ac:dyDescent="0.35">
      <c r="G52" s="335"/>
      <c r="H52" s="335"/>
    </row>
    <row r="53" spans="7:8" x14ac:dyDescent="0.35">
      <c r="G53" s="335"/>
      <c r="H53" s="335"/>
    </row>
    <row r="54" spans="7:8" x14ac:dyDescent="0.35">
      <c r="G54" s="335"/>
      <c r="H54" s="335"/>
    </row>
    <row r="55" spans="7:8" x14ac:dyDescent="0.35">
      <c r="G55" s="335"/>
      <c r="H55" s="335"/>
    </row>
    <row r="56" spans="7:8" x14ac:dyDescent="0.35">
      <c r="G56" s="335"/>
      <c r="H56" s="335"/>
    </row>
    <row r="57" spans="7:8" x14ac:dyDescent="0.35">
      <c r="G57" s="335"/>
      <c r="H57" s="335"/>
    </row>
    <row r="67" spans="7:8" x14ac:dyDescent="0.35">
      <c r="G67" s="25"/>
      <c r="H67" s="25"/>
    </row>
    <row r="68" spans="7:8" x14ac:dyDescent="0.35">
      <c r="G68" s="25"/>
      <c r="H68" s="2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190A-A241-4449-9D86-59A62BFEDED7}">
  <sheetPr codeName="Sheet27">
    <tabColor rgb="FFFF0000"/>
  </sheetPr>
  <dimension ref="A2:J38"/>
  <sheetViews>
    <sheetView showGridLines="0" topLeftCell="A19" zoomScale="110" zoomScaleNormal="110" workbookViewId="0">
      <selection activeCell="A30" sqref="A30"/>
    </sheetView>
  </sheetViews>
  <sheetFormatPr defaultColWidth="11.453125" defaultRowHeight="14.5" x14ac:dyDescent="0.35"/>
  <cols>
    <col min="1" max="2" width="14.26953125" customWidth="1"/>
    <col min="3" max="4" width="14" bestFit="1" customWidth="1"/>
    <col min="5" max="5" width="11.7265625" bestFit="1" customWidth="1"/>
    <col min="6" max="6" width="20.81640625" bestFit="1" customWidth="1"/>
    <col min="7" max="7" width="12.54296875" bestFit="1" customWidth="1"/>
    <col min="8" max="8" width="21" bestFit="1" customWidth="1"/>
    <col min="9" max="9" width="13.453125" bestFit="1" customWidth="1"/>
  </cols>
  <sheetData>
    <row r="2" spans="1:7" x14ac:dyDescent="0.35">
      <c r="A2" t="str">
        <f>+B2&amp;C2&amp;D2</f>
        <v/>
      </c>
    </row>
    <row r="16" spans="1:7" x14ac:dyDescent="0.35">
      <c r="A16" s="29" t="s">
        <v>32223</v>
      </c>
      <c r="B16" s="29" t="s">
        <v>31430</v>
      </c>
      <c r="C16" s="29" t="s">
        <v>169</v>
      </c>
      <c r="D16" s="29" t="s">
        <v>31522</v>
      </c>
      <c r="E16" s="29" t="s">
        <v>31523</v>
      </c>
      <c r="F16" s="29" t="s">
        <v>32225</v>
      </c>
      <c r="G16" s="29" t="s">
        <v>32179</v>
      </c>
    </row>
    <row r="17" spans="1:10" x14ac:dyDescent="0.35">
      <c r="A17" s="4" t="s">
        <v>32330</v>
      </c>
      <c r="B17" s="4" t="s">
        <v>32251</v>
      </c>
      <c r="C17" s="4" t="s">
        <v>140</v>
      </c>
      <c r="D17" s="4" t="s">
        <v>31528</v>
      </c>
      <c r="E17" s="4" t="s">
        <v>31529</v>
      </c>
      <c r="F17" s="148">
        <v>18.399999999999999</v>
      </c>
      <c r="G17" s="163">
        <f>+F17/SUM($F$17:$F$26)</f>
        <v>6.8294855615767206E-3</v>
      </c>
    </row>
    <row r="18" spans="1:10" x14ac:dyDescent="0.35">
      <c r="A18" s="4" t="s">
        <v>32331</v>
      </c>
      <c r="B18" s="4" t="s">
        <v>32251</v>
      </c>
      <c r="C18" s="4" t="s">
        <v>140</v>
      </c>
      <c r="D18" s="4" t="s">
        <v>31528</v>
      </c>
      <c r="E18" s="4" t="s">
        <v>31529</v>
      </c>
      <c r="F18" s="148">
        <v>18.399999999999999</v>
      </c>
      <c r="G18" s="163">
        <f t="shared" ref="G18:G26" si="0">+F18/SUM($F$17:$F$26)</f>
        <v>6.8294855615767206E-3</v>
      </c>
    </row>
    <row r="19" spans="1:10" x14ac:dyDescent="0.35">
      <c r="A19" s="4" t="s">
        <v>32332</v>
      </c>
      <c r="B19" s="4" t="s">
        <v>32251</v>
      </c>
      <c r="C19" s="4" t="s">
        <v>144</v>
      </c>
      <c r="D19" s="4" t="s">
        <v>144</v>
      </c>
      <c r="E19" s="4" t="s">
        <v>31659</v>
      </c>
      <c r="F19" s="148">
        <v>296.39999999999998</v>
      </c>
      <c r="G19" s="163">
        <f t="shared" si="0"/>
        <v>0.11001410437235543</v>
      </c>
    </row>
    <row r="20" spans="1:10" x14ac:dyDescent="0.35">
      <c r="A20" s="4" t="s">
        <v>32333</v>
      </c>
      <c r="B20" s="4" t="s">
        <v>32261</v>
      </c>
      <c r="C20" s="4" t="s">
        <v>150</v>
      </c>
      <c r="D20" s="4" t="s">
        <v>31788</v>
      </c>
      <c r="E20" s="4" t="s">
        <v>150</v>
      </c>
      <c r="F20" s="148">
        <v>40</v>
      </c>
      <c r="G20" s="163">
        <f t="shared" si="0"/>
        <v>1.4846707742558089E-2</v>
      </c>
    </row>
    <row r="21" spans="1:10" x14ac:dyDescent="0.35">
      <c r="A21" s="4" t="s">
        <v>32334</v>
      </c>
      <c r="B21" s="4" t="s">
        <v>32227</v>
      </c>
      <c r="C21" s="4" t="s">
        <v>173</v>
      </c>
      <c r="D21" s="4" t="s">
        <v>31530</v>
      </c>
      <c r="E21" s="4" t="s">
        <v>31531</v>
      </c>
      <c r="F21" s="148">
        <v>114</v>
      </c>
      <c r="G21" s="163">
        <f t="shared" si="0"/>
        <v>4.2313117066290554E-2</v>
      </c>
    </row>
    <row r="22" spans="1:10" x14ac:dyDescent="0.35">
      <c r="A22" s="4" t="s">
        <v>32335</v>
      </c>
      <c r="B22" s="4" t="s">
        <v>32227</v>
      </c>
      <c r="C22" s="4" t="s">
        <v>151</v>
      </c>
      <c r="D22" s="4" t="s">
        <v>151</v>
      </c>
      <c r="E22" s="4" t="s">
        <v>31532</v>
      </c>
      <c r="F22" s="148">
        <v>134.19999999999999</v>
      </c>
      <c r="G22" s="163">
        <f t="shared" si="0"/>
        <v>4.9810704476282386E-2</v>
      </c>
    </row>
    <row r="23" spans="1:10" x14ac:dyDescent="0.35">
      <c r="A23" s="4" t="s">
        <v>32336</v>
      </c>
      <c r="B23" s="4" t="s">
        <v>32337</v>
      </c>
      <c r="C23" s="4" t="s">
        <v>159</v>
      </c>
      <c r="D23" s="4" t="s">
        <v>31709</v>
      </c>
      <c r="E23" s="4" t="s">
        <v>31673</v>
      </c>
      <c r="F23" s="148">
        <f>180+180+199.8+292</f>
        <v>851.8</v>
      </c>
      <c r="G23" s="163">
        <f t="shared" si="0"/>
        <v>0.3161606413777745</v>
      </c>
    </row>
    <row r="24" spans="1:10" x14ac:dyDescent="0.35">
      <c r="A24" s="4" t="s">
        <v>32338</v>
      </c>
      <c r="B24" s="4" t="s">
        <v>32337</v>
      </c>
      <c r="C24" s="4" t="s">
        <v>159</v>
      </c>
      <c r="D24" s="4" t="s">
        <v>31709</v>
      </c>
      <c r="E24" s="4" t="s">
        <v>31673</v>
      </c>
      <c r="F24" s="148">
        <f>75.5+35.5</f>
        <v>111</v>
      </c>
      <c r="G24" s="163">
        <f t="shared" si="0"/>
        <v>4.1199613985598696E-2</v>
      </c>
    </row>
    <row r="25" spans="1:10" x14ac:dyDescent="0.35">
      <c r="A25" s="4" t="s">
        <v>32339</v>
      </c>
      <c r="B25" s="4" t="s">
        <v>32340</v>
      </c>
      <c r="C25" s="4" t="s">
        <v>150</v>
      </c>
      <c r="D25" s="4" t="s">
        <v>31787</v>
      </c>
      <c r="E25" s="4" t="s">
        <v>31787</v>
      </c>
      <c r="F25" s="148">
        <v>610</v>
      </c>
      <c r="G25" s="163">
        <f t="shared" si="0"/>
        <v>0.22641229307401084</v>
      </c>
    </row>
    <row r="26" spans="1:10" x14ac:dyDescent="0.35">
      <c r="A26" s="4" t="s">
        <v>32341</v>
      </c>
      <c r="B26" s="4" t="s">
        <v>32340</v>
      </c>
      <c r="C26" s="4" t="s">
        <v>150</v>
      </c>
      <c r="D26" s="4" t="s">
        <v>31787</v>
      </c>
      <c r="E26" s="4" t="s">
        <v>31790</v>
      </c>
      <c r="F26" s="148">
        <v>500</v>
      </c>
      <c r="G26" s="163">
        <f t="shared" si="0"/>
        <v>0.18558384678197612</v>
      </c>
    </row>
    <row r="27" spans="1:10" x14ac:dyDescent="0.35">
      <c r="E27" s="4" t="s">
        <v>160</v>
      </c>
      <c r="F27" s="148">
        <f>+SUM(F17:F26)</f>
        <v>2694.2</v>
      </c>
      <c r="G27" s="163">
        <f>+SUM(G17:G26)</f>
        <v>1</v>
      </c>
    </row>
    <row r="29" spans="1:10" x14ac:dyDescent="0.35">
      <c r="C29" s="403" t="s">
        <v>32221</v>
      </c>
      <c r="D29" s="403"/>
      <c r="E29" s="403"/>
      <c r="F29" s="403"/>
      <c r="G29" s="403"/>
      <c r="H29" s="403"/>
      <c r="I29" s="403"/>
    </row>
    <row r="30" spans="1:10" x14ac:dyDescent="0.35">
      <c r="C30" s="29" t="s">
        <v>169</v>
      </c>
      <c r="D30" s="29" t="s">
        <v>31522</v>
      </c>
      <c r="E30" s="29" t="s">
        <v>31523</v>
      </c>
      <c r="F30" s="29" t="s">
        <v>32179</v>
      </c>
      <c r="G30" s="29" t="s">
        <v>32180</v>
      </c>
      <c r="H30" s="29" t="s">
        <v>32181</v>
      </c>
      <c r="I30" s="29" t="s">
        <v>32182</v>
      </c>
      <c r="J30" s="29" t="s">
        <v>31537</v>
      </c>
    </row>
    <row r="31" spans="1:10" x14ac:dyDescent="0.35">
      <c r="C31" s="4" t="str">
        <f>+_xlfn.XLOOKUP(E31,$E$17:$E$26,$C$17:$C$26,,0)</f>
        <v>Cajamarca</v>
      </c>
      <c r="D31" s="4" t="str">
        <f>+_xlfn.XLOOKUP(E31,$E$17:$E$26,$D$17:$D$26,,0)</f>
        <v>Chota</v>
      </c>
      <c r="E31" s="4" t="s">
        <v>31529</v>
      </c>
      <c r="F31" s="163">
        <f>+SUMIF($E$17:$E$26,E31,$G$17:$G$26)</f>
        <v>1.3658971123153441E-2</v>
      </c>
      <c r="G31" s="148" t="s">
        <v>32186</v>
      </c>
      <c r="H31" s="148" t="s">
        <v>32184</v>
      </c>
      <c r="I31" s="148" t="s">
        <v>32188</v>
      </c>
      <c r="J31" s="4" t="s">
        <v>31924</v>
      </c>
    </row>
    <row r="32" spans="1:10" x14ac:dyDescent="0.35">
      <c r="C32" s="151" t="str">
        <f t="shared" ref="C32:C38" si="1">+_xlfn.XLOOKUP(E32,$E$17:$E$26,$C$17:$C$26,,0)</f>
        <v>Ica</v>
      </c>
      <c r="D32" s="151" t="str">
        <f t="shared" ref="D32:D38" si="2">+_xlfn.XLOOKUP(E32,$E$17:$E$26,$D$17:$D$26,,0)</f>
        <v>Ica</v>
      </c>
      <c r="E32" s="151" t="s">
        <v>31659</v>
      </c>
      <c r="F32" s="183">
        <f t="shared" ref="F32:F38" si="3">+SUMIF($E$17:$E$26,E32,$G$17:$G$26)</f>
        <v>0.11001410437235543</v>
      </c>
      <c r="G32" s="148" t="s">
        <v>32184</v>
      </c>
      <c r="H32" s="148" t="s">
        <v>32184</v>
      </c>
      <c r="I32" s="148" t="s">
        <v>925</v>
      </c>
      <c r="J32" s="4" t="s">
        <v>31978</v>
      </c>
    </row>
    <row r="33" spans="3:10" x14ac:dyDescent="0.35">
      <c r="C33" s="151" t="str">
        <f t="shared" si="1"/>
        <v>Moquegua</v>
      </c>
      <c r="D33" s="151" t="str">
        <f t="shared" si="2"/>
        <v>Mariscal Nieto</v>
      </c>
      <c r="E33" s="151" t="s">
        <v>150</v>
      </c>
      <c r="F33" s="183">
        <f t="shared" si="3"/>
        <v>1.4846707742558089E-2</v>
      </c>
      <c r="G33" s="148" t="s">
        <v>32184</v>
      </c>
      <c r="H33" s="148" t="s">
        <v>32184</v>
      </c>
      <c r="I33" s="148" t="s">
        <v>925</v>
      </c>
      <c r="J33" s="4" t="s">
        <v>32113</v>
      </c>
    </row>
    <row r="34" spans="3:10" x14ac:dyDescent="0.35">
      <c r="C34" s="4" t="str">
        <f t="shared" si="1"/>
        <v>Ancash</v>
      </c>
      <c r="D34" s="4" t="str">
        <f t="shared" si="2"/>
        <v>Huaylas</v>
      </c>
      <c r="E34" s="4" t="s">
        <v>31531</v>
      </c>
      <c r="F34" s="163">
        <f t="shared" si="3"/>
        <v>4.2313117066290554E-2</v>
      </c>
      <c r="G34" s="148" t="s">
        <v>32188</v>
      </c>
      <c r="H34" s="148" t="s">
        <v>32187</v>
      </c>
      <c r="I34" s="148" t="s">
        <v>32184</v>
      </c>
      <c r="J34" s="4" t="s">
        <v>31871</v>
      </c>
    </row>
    <row r="35" spans="3:10" x14ac:dyDescent="0.35">
      <c r="C35" s="4" t="str">
        <f t="shared" si="1"/>
        <v>Pasco</v>
      </c>
      <c r="D35" s="4" t="str">
        <f t="shared" si="2"/>
        <v>Pasco</v>
      </c>
      <c r="E35" s="4" t="s">
        <v>31532</v>
      </c>
      <c r="F35" s="163">
        <f t="shared" si="3"/>
        <v>4.9810704476282386E-2</v>
      </c>
      <c r="G35" s="148" t="s">
        <v>32185</v>
      </c>
      <c r="H35" s="148" t="s">
        <v>32184</v>
      </c>
      <c r="I35" s="148" t="s">
        <v>32188</v>
      </c>
      <c r="J35" s="4" t="s">
        <v>32121</v>
      </c>
    </row>
    <row r="36" spans="3:10" x14ac:dyDescent="0.35">
      <c r="C36" s="151" t="str">
        <f t="shared" si="1"/>
        <v>Lima</v>
      </c>
      <c r="D36" s="151" t="str">
        <f t="shared" si="2"/>
        <v>Cañete</v>
      </c>
      <c r="E36" s="151" t="s">
        <v>31673</v>
      </c>
      <c r="F36" s="183">
        <f t="shared" si="3"/>
        <v>0.35736025536337318</v>
      </c>
      <c r="G36" s="148" t="s">
        <v>32188</v>
      </c>
      <c r="H36" s="148" t="s">
        <v>32184</v>
      </c>
      <c r="I36" s="148" t="s">
        <v>925</v>
      </c>
      <c r="J36" s="4" t="s">
        <v>32039</v>
      </c>
    </row>
    <row r="37" spans="3:10" x14ac:dyDescent="0.35">
      <c r="C37" s="151" t="str">
        <f t="shared" si="1"/>
        <v>Moquegua</v>
      </c>
      <c r="D37" s="151" t="str">
        <f t="shared" si="2"/>
        <v>Ilo</v>
      </c>
      <c r="E37" s="151" t="s">
        <v>31787</v>
      </c>
      <c r="F37" s="183">
        <f t="shared" si="3"/>
        <v>0.22641229307401084</v>
      </c>
      <c r="G37" s="148" t="s">
        <v>32185</v>
      </c>
      <c r="H37" s="148" t="s">
        <v>32184</v>
      </c>
      <c r="I37" s="148" t="s">
        <v>925</v>
      </c>
      <c r="J37" s="4" t="s">
        <v>32110</v>
      </c>
    </row>
    <row r="38" spans="3:10" x14ac:dyDescent="0.35">
      <c r="C38" s="151" t="str">
        <f t="shared" si="1"/>
        <v>Moquegua</v>
      </c>
      <c r="D38" s="151" t="str">
        <f t="shared" si="2"/>
        <v>Ilo</v>
      </c>
      <c r="E38" s="151" t="s">
        <v>31790</v>
      </c>
      <c r="F38" s="183">
        <f t="shared" si="3"/>
        <v>0.18558384678197612</v>
      </c>
      <c r="G38" s="148" t="s">
        <v>32185</v>
      </c>
      <c r="H38" s="148" t="s">
        <v>32184</v>
      </c>
      <c r="I38" s="148" t="s">
        <v>925</v>
      </c>
      <c r="J38" s="4" t="s">
        <v>32111</v>
      </c>
    </row>
  </sheetData>
  <mergeCells count="1">
    <mergeCell ref="C29:I2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D1FC-255A-4F14-9C9C-5DDE6A3283FD}">
  <sheetPr codeName="Sheet32">
    <tabColor rgb="FFFF0000"/>
  </sheetPr>
  <dimension ref="A1:V980"/>
  <sheetViews>
    <sheetView showGridLines="0" zoomScale="70" zoomScaleNormal="70" workbookViewId="0">
      <selection activeCell="F11" sqref="F11"/>
    </sheetView>
  </sheetViews>
  <sheetFormatPr defaultColWidth="12.7265625" defaultRowHeight="14.5" outlineLevelCol="1" x14ac:dyDescent="0.35"/>
  <cols>
    <col min="1" max="1" width="25.26953125" customWidth="1" outlineLevel="1"/>
    <col min="2" max="2" width="27.7265625" customWidth="1" outlineLevel="1"/>
    <col min="3" max="3" width="18.1796875" customWidth="1" outlineLevel="1"/>
    <col min="4" max="4" width="20.1796875" customWidth="1" outlineLevel="1"/>
    <col min="5" max="5" width="20" customWidth="1" outlineLevel="1"/>
    <col min="6" max="6" width="86.26953125" customWidth="1" outlineLevel="1"/>
    <col min="7" max="7" width="17" customWidth="1" outlineLevel="1"/>
    <col min="8" max="8" width="12.1796875" customWidth="1" outlineLevel="1"/>
    <col min="9" max="9" width="10" customWidth="1" outlineLevel="1"/>
    <col min="10" max="10" width="9" customWidth="1" outlineLevel="1"/>
    <col min="11" max="11" width="15.1796875" bestFit="1" customWidth="1" outlineLevel="1"/>
    <col min="12" max="12" width="12.7265625" customWidth="1" outlineLevel="1"/>
    <col min="13" max="13" width="17.81640625" customWidth="1"/>
    <col min="14" max="14" width="15.453125" bestFit="1" customWidth="1"/>
    <col min="15" max="17" width="30.7265625" customWidth="1"/>
    <col min="18" max="18" width="14.26953125" bestFit="1" customWidth="1"/>
    <col min="19" max="19" width="26" customWidth="1"/>
    <col min="20" max="20" width="18.1796875" bestFit="1" customWidth="1"/>
    <col min="21" max="22" width="9.7265625" customWidth="1"/>
    <col min="23" max="23" width="3.7265625" customWidth="1"/>
  </cols>
  <sheetData>
    <row r="1" spans="1:22" ht="15.75" customHeight="1" x14ac:dyDescent="0.35">
      <c r="G1" s="241"/>
      <c r="H1" s="241"/>
      <c r="I1" s="241"/>
      <c r="J1" s="241"/>
    </row>
    <row r="2" spans="1:22" ht="15.75" customHeight="1" x14ac:dyDescent="0.35">
      <c r="A2" s="242"/>
      <c r="G2" s="241"/>
      <c r="H2" s="241"/>
      <c r="I2" s="241"/>
      <c r="J2" s="241"/>
      <c r="M2" s="29" t="s">
        <v>169</v>
      </c>
      <c r="N2" s="29" t="s">
        <v>31522</v>
      </c>
      <c r="O2" s="29" t="s">
        <v>31523</v>
      </c>
      <c r="P2" s="29" t="s">
        <v>32877</v>
      </c>
      <c r="Q2" s="29" t="s">
        <v>32878</v>
      </c>
      <c r="R2" s="29" t="s">
        <v>32180</v>
      </c>
      <c r="S2" s="29" t="s">
        <v>32181</v>
      </c>
      <c r="T2" s="29" t="s">
        <v>32182</v>
      </c>
      <c r="U2" s="29" t="s">
        <v>31537</v>
      </c>
      <c r="V2" s="160" t="s">
        <v>193</v>
      </c>
    </row>
    <row r="3" spans="1:22" ht="15.75" customHeight="1" x14ac:dyDescent="0.35">
      <c r="G3" s="241"/>
      <c r="H3" s="241"/>
      <c r="I3" s="241"/>
      <c r="J3" s="241"/>
      <c r="M3" s="4" t="str">
        <f t="shared" ref="M3:M49" si="0">+PROPER(_xlfn.XLOOKUP($U3,$J$11:$J$94,G$11:G$94,"",0))</f>
        <v>Arequipa</v>
      </c>
      <c r="N3" s="4" t="str">
        <f t="shared" ref="N3:N49" si="1">+PROPER(_xlfn.XLOOKUP($U3,$J$11:$J$94,H$11:H$94,"",0))</f>
        <v>Arequipa</v>
      </c>
      <c r="O3" s="4" t="str">
        <f>+PROPER(_xlfn.XLOOKUP($U3,$J$11:$J$94,I$11:I$94,"",0))</f>
        <v>Sachaca</v>
      </c>
      <c r="P3" s="174">
        <v>58565.284238990003</v>
      </c>
      <c r="Q3" s="163">
        <f>+P3/SUM($P$3:$P$49)</f>
        <v>1.257706607109739E-2</v>
      </c>
      <c r="R3" s="148" t="s">
        <v>32187</v>
      </c>
      <c r="S3" s="148" t="s">
        <v>32184</v>
      </c>
      <c r="T3" s="148" t="s">
        <v>925</v>
      </c>
      <c r="U3" s="4" t="s">
        <v>32867</v>
      </c>
      <c r="V3" t="str">
        <f>_xlfn.XLOOKUP(U3,$J$10:$J$94,$D$10:$D$94)</f>
        <v>Fargoline</v>
      </c>
    </row>
    <row r="4" spans="1:22" ht="15.75" customHeight="1" x14ac:dyDescent="0.35">
      <c r="A4" s="243" t="s">
        <v>32618</v>
      </c>
      <c r="B4" s="244">
        <v>2025</v>
      </c>
      <c r="G4" s="241"/>
      <c r="H4" s="241"/>
      <c r="I4" s="241"/>
      <c r="J4" s="241"/>
      <c r="M4" s="4" t="str">
        <f t="shared" si="0"/>
        <v>Lima</v>
      </c>
      <c r="N4" s="4" t="str">
        <f>+PROPER(_xlfn.XLOOKUP($U4,$J$11:$J$94,H$11:H$94,"",0))</f>
        <v>Lima</v>
      </c>
      <c r="O4" s="4" t="str">
        <f t="shared" ref="O4:O49" si="2">+PROPER(_xlfn.XLOOKUP($U4,$J$11:$J$94,I$11:I$94,"",0))</f>
        <v>Lurin</v>
      </c>
      <c r="P4" s="174">
        <v>122933.4297273328</v>
      </c>
      <c r="Q4" s="163">
        <f t="shared" ref="Q4:Q49" si="3">+P4/SUM($P$3:$P$49)</f>
        <v>2.640031356661502E-2</v>
      </c>
      <c r="R4" s="148" t="s">
        <v>32188</v>
      </c>
      <c r="S4" s="148" t="s">
        <v>32188</v>
      </c>
      <c r="T4" s="148" t="s">
        <v>925</v>
      </c>
      <c r="U4" s="4" t="s">
        <v>32083</v>
      </c>
      <c r="V4" t="str">
        <f t="shared" ref="V4:V49" si="4">_xlfn.XLOOKUP(U4,$J$10:$J$94,$D$10:$D$94)</f>
        <v>Ferreyros</v>
      </c>
    </row>
    <row r="5" spans="1:22" ht="15.75" customHeight="1" x14ac:dyDescent="0.35">
      <c r="A5" s="245" t="s">
        <v>32619</v>
      </c>
      <c r="B5" s="246">
        <v>14</v>
      </c>
      <c r="G5" s="241"/>
      <c r="H5" s="241"/>
      <c r="I5" s="241"/>
      <c r="J5" s="241"/>
      <c r="M5" s="4" t="str">
        <f t="shared" si="0"/>
        <v>Moquegua</v>
      </c>
      <c r="N5" s="4" t="str">
        <f t="shared" si="1"/>
        <v>Mariscal Nieto</v>
      </c>
      <c r="O5" s="4" t="str">
        <f t="shared" si="2"/>
        <v>Moquegua</v>
      </c>
      <c r="P5" s="174">
        <v>122933.4297273328</v>
      </c>
      <c r="Q5" s="163">
        <f t="shared" si="3"/>
        <v>2.640031356661502E-2</v>
      </c>
      <c r="R5" s="148" t="s">
        <v>32184</v>
      </c>
      <c r="S5" s="148" t="s">
        <v>32184</v>
      </c>
      <c r="T5" s="148" t="s">
        <v>925</v>
      </c>
      <c r="U5" s="4" t="s">
        <v>32113</v>
      </c>
      <c r="V5" t="str">
        <f t="shared" si="4"/>
        <v>Ferreyros</v>
      </c>
    </row>
    <row r="6" spans="1:22" ht="15.75" customHeight="1" x14ac:dyDescent="0.35">
      <c r="A6" s="245" t="s">
        <v>32620</v>
      </c>
      <c r="B6" s="246">
        <v>32</v>
      </c>
      <c r="G6" s="241"/>
      <c r="H6" s="241"/>
      <c r="I6" s="241"/>
      <c r="J6" s="241"/>
      <c r="M6" s="4" t="str">
        <f t="shared" si="0"/>
        <v>Piura</v>
      </c>
      <c r="N6" s="4" t="str">
        <f t="shared" si="1"/>
        <v>Piura</v>
      </c>
      <c r="O6" s="4" t="str">
        <f t="shared" si="2"/>
        <v>Piura</v>
      </c>
      <c r="P6" s="174">
        <v>149456.5522483977</v>
      </c>
      <c r="Q6" s="163">
        <f t="shared" si="3"/>
        <v>3.2096231697874775E-2</v>
      </c>
      <c r="R6" s="148" t="s">
        <v>32187</v>
      </c>
      <c r="S6" s="148" t="s">
        <v>32186</v>
      </c>
      <c r="T6" s="148" t="s">
        <v>925</v>
      </c>
      <c r="U6" s="4" t="s">
        <v>32133</v>
      </c>
      <c r="V6" t="str">
        <f t="shared" si="4"/>
        <v>Unimaq</v>
      </c>
    </row>
    <row r="7" spans="1:22" ht="15.75" customHeight="1" x14ac:dyDescent="0.35">
      <c r="A7" s="245" t="s">
        <v>32621</v>
      </c>
      <c r="B7" s="246">
        <v>20</v>
      </c>
      <c r="C7" s="247"/>
      <c r="G7" s="241"/>
      <c r="H7" s="241"/>
      <c r="I7" s="241"/>
      <c r="J7" s="241"/>
      <c r="M7" s="4" t="str">
        <f t="shared" si="0"/>
        <v>Lima</v>
      </c>
      <c r="N7" s="4" t="str">
        <f t="shared" si="1"/>
        <v>Lima</v>
      </c>
      <c r="O7" s="4" t="str">
        <f t="shared" si="2"/>
        <v>Santiago De Surco</v>
      </c>
      <c r="P7" s="174">
        <v>145377.4443034115</v>
      </c>
      <c r="Q7" s="163">
        <f t="shared" si="3"/>
        <v>3.1220231336878075E-2</v>
      </c>
      <c r="R7" s="148" t="s">
        <v>32188</v>
      </c>
      <c r="S7" s="148" t="s">
        <v>32186</v>
      </c>
      <c r="T7" s="148" t="s">
        <v>925</v>
      </c>
      <c r="U7" s="4" t="s">
        <v>32087</v>
      </c>
      <c r="V7" t="str">
        <f t="shared" si="4"/>
        <v>Ferreycorp</v>
      </c>
    </row>
    <row r="8" spans="1:22" ht="15.75" customHeight="1" x14ac:dyDescent="0.35">
      <c r="A8" s="245" t="s">
        <v>32622</v>
      </c>
      <c r="B8" s="248">
        <f>SUM(B5:B7)</f>
        <v>66</v>
      </c>
      <c r="G8" s="241"/>
      <c r="H8" s="241"/>
      <c r="I8" s="241"/>
      <c r="J8" s="241"/>
      <c r="M8" s="4" t="str">
        <f t="shared" si="0"/>
        <v>Pasco</v>
      </c>
      <c r="N8" s="4" t="str">
        <f t="shared" si="1"/>
        <v>Pasco</v>
      </c>
      <c r="O8" s="4" t="str">
        <f t="shared" si="2"/>
        <v>Chaupimarca</v>
      </c>
      <c r="P8" s="174">
        <v>122933.4297273328</v>
      </c>
      <c r="Q8" s="163">
        <f t="shared" si="3"/>
        <v>2.640031356661502E-2</v>
      </c>
      <c r="R8" s="148" t="s">
        <v>32184</v>
      </c>
      <c r="S8" s="148" t="s">
        <v>32184</v>
      </c>
      <c r="T8" s="148" t="s">
        <v>32188</v>
      </c>
      <c r="U8" s="4" t="s">
        <v>32119</v>
      </c>
      <c r="V8" t="str">
        <f t="shared" si="4"/>
        <v>Unimaq</v>
      </c>
    </row>
    <row r="9" spans="1:22" ht="15.75" customHeight="1" x14ac:dyDescent="0.35">
      <c r="A9" s="249"/>
      <c r="B9" s="249"/>
      <c r="G9" s="241"/>
      <c r="H9" s="241"/>
      <c r="I9" s="241"/>
      <c r="J9" s="241"/>
      <c r="M9" s="4" t="str">
        <f t="shared" si="0"/>
        <v>Lima</v>
      </c>
      <c r="N9" s="4" t="str">
        <f t="shared" si="1"/>
        <v>Lima</v>
      </c>
      <c r="O9" s="4" t="str">
        <f t="shared" si="2"/>
        <v>Ate</v>
      </c>
      <c r="P9" s="174">
        <v>20632.713744520341</v>
      </c>
      <c r="Q9" s="163">
        <f t="shared" si="3"/>
        <v>4.4309356193324738E-3</v>
      </c>
      <c r="R9" s="148" t="s">
        <v>32188</v>
      </c>
      <c r="S9" s="148" t="s">
        <v>32184</v>
      </c>
      <c r="T9" s="148" t="s">
        <v>925</v>
      </c>
      <c r="U9" s="4" t="s">
        <v>32069</v>
      </c>
      <c r="V9" t="str">
        <f t="shared" si="4"/>
        <v>Ferreycorp</v>
      </c>
    </row>
    <row r="10" spans="1:22" ht="15.75" customHeight="1" x14ac:dyDescent="0.35">
      <c r="A10" s="250" t="s">
        <v>32366</v>
      </c>
      <c r="B10" s="251" t="s">
        <v>32623</v>
      </c>
      <c r="C10" s="250" t="s">
        <v>32624</v>
      </c>
      <c r="D10" s="250" t="s">
        <v>24897</v>
      </c>
      <c r="E10" s="250" t="s">
        <v>32625</v>
      </c>
      <c r="F10" s="252" t="s">
        <v>35031</v>
      </c>
      <c r="G10" s="252" t="s">
        <v>169</v>
      </c>
      <c r="H10" s="252" t="s">
        <v>31522</v>
      </c>
      <c r="I10" s="252" t="s">
        <v>31523</v>
      </c>
      <c r="J10" s="252" t="s">
        <v>31537</v>
      </c>
      <c r="K10" s="252" t="s">
        <v>32878</v>
      </c>
      <c r="M10" s="4" t="str">
        <f t="shared" si="0"/>
        <v>Callao</v>
      </c>
      <c r="N10" s="4" t="str">
        <f t="shared" si="1"/>
        <v>Callao</v>
      </c>
      <c r="O10" s="4" t="str">
        <f t="shared" si="2"/>
        <v>Callao</v>
      </c>
      <c r="P10" s="174">
        <v>197614.7506014535</v>
      </c>
      <c r="Q10" s="163">
        <f t="shared" si="3"/>
        <v>4.2438345638272208E-2</v>
      </c>
      <c r="R10" s="148" t="s">
        <v>32187</v>
      </c>
      <c r="S10" s="148" t="s">
        <v>32186</v>
      </c>
      <c r="T10" s="148" t="s">
        <v>925</v>
      </c>
      <c r="U10" s="4" t="s">
        <v>31938</v>
      </c>
      <c r="V10" t="str">
        <f t="shared" si="4"/>
        <v>Fargoline</v>
      </c>
    </row>
    <row r="11" spans="1:22" ht="15.75" customHeight="1" x14ac:dyDescent="0.35">
      <c r="A11" s="253" t="s">
        <v>32369</v>
      </c>
      <c r="B11" s="254">
        <v>1</v>
      </c>
      <c r="C11" s="255" t="s">
        <v>32626</v>
      </c>
      <c r="D11" s="255" t="s">
        <v>32627</v>
      </c>
      <c r="E11" s="255" t="s">
        <v>138</v>
      </c>
      <c r="F11" s="256" t="s">
        <v>32628</v>
      </c>
      <c r="G11" s="257" t="s">
        <v>32629</v>
      </c>
      <c r="H11" s="257" t="s">
        <v>32629</v>
      </c>
      <c r="I11" s="257" t="s">
        <v>32630</v>
      </c>
      <c r="J11" s="258" t="s">
        <v>32867</v>
      </c>
      <c r="M11" s="4" t="str">
        <f t="shared" si="0"/>
        <v>Callao</v>
      </c>
      <c r="N11" s="4" t="str">
        <f t="shared" si="1"/>
        <v>Callao</v>
      </c>
      <c r="O11" s="4" t="str">
        <f t="shared" si="2"/>
        <v>Carmen De La Legua Reynoso</v>
      </c>
      <c r="P11" s="174">
        <v>128823.8385038773</v>
      </c>
      <c r="Q11" s="163">
        <f t="shared" si="3"/>
        <v>2.766529607854229E-2</v>
      </c>
      <c r="R11" s="148" t="s">
        <v>32184</v>
      </c>
      <c r="S11" s="148" t="s">
        <v>32186</v>
      </c>
      <c r="T11" s="148" t="s">
        <v>925</v>
      </c>
      <c r="U11" s="4" t="s">
        <v>31940</v>
      </c>
      <c r="V11" t="str">
        <f t="shared" si="4"/>
        <v>Ferreycorp</v>
      </c>
    </row>
    <row r="12" spans="1:22" ht="15.75" customHeight="1" x14ac:dyDescent="0.35">
      <c r="A12" s="253" t="s">
        <v>32369</v>
      </c>
      <c r="B12" s="254">
        <v>1</v>
      </c>
      <c r="C12" s="255" t="s">
        <v>32626</v>
      </c>
      <c r="D12" s="255" t="s">
        <v>32631</v>
      </c>
      <c r="E12" s="255" t="s">
        <v>138</v>
      </c>
      <c r="F12" s="255" t="s">
        <v>32628</v>
      </c>
      <c r="G12" s="257" t="s">
        <v>32629</v>
      </c>
      <c r="H12" s="257" t="s">
        <v>32629</v>
      </c>
      <c r="I12" s="257" t="s">
        <v>32630</v>
      </c>
      <c r="J12" s="258" t="s">
        <v>32867</v>
      </c>
      <c r="M12" s="4" t="str">
        <f t="shared" si="0"/>
        <v>Lambayeque</v>
      </c>
      <c r="N12" s="4" t="str">
        <f t="shared" si="1"/>
        <v>Lambayeque</v>
      </c>
      <c r="O12" s="4" t="str">
        <f t="shared" si="2"/>
        <v>Lambayeque</v>
      </c>
      <c r="P12" s="174">
        <v>122933.4297273328</v>
      </c>
      <c r="Q12" s="163">
        <f t="shared" si="3"/>
        <v>2.640031356661502E-2</v>
      </c>
      <c r="R12" s="148" t="s">
        <v>32184</v>
      </c>
      <c r="S12" s="148" t="s">
        <v>32186</v>
      </c>
      <c r="T12" s="148" t="s">
        <v>925</v>
      </c>
      <c r="U12" s="4" t="s">
        <v>32023</v>
      </c>
      <c r="V12" t="str">
        <f t="shared" si="4"/>
        <v>Ferreyros</v>
      </c>
    </row>
    <row r="13" spans="1:22" ht="15.75" customHeight="1" x14ac:dyDescent="0.35">
      <c r="A13" s="253" t="s">
        <v>32369</v>
      </c>
      <c r="B13" s="254">
        <v>2</v>
      </c>
      <c r="C13" s="255" t="s">
        <v>32632</v>
      </c>
      <c r="D13" s="255" t="s">
        <v>32633</v>
      </c>
      <c r="E13" s="255" t="s">
        <v>32634</v>
      </c>
      <c r="F13" s="255" t="s">
        <v>32635</v>
      </c>
      <c r="G13" s="257" t="s">
        <v>32636</v>
      </c>
      <c r="H13" s="257" t="s">
        <v>32636</v>
      </c>
      <c r="I13" s="257" t="s">
        <v>32637</v>
      </c>
      <c r="J13" s="258" t="s">
        <v>32083</v>
      </c>
      <c r="M13" s="4" t="str">
        <f t="shared" si="0"/>
        <v>Lima</v>
      </c>
      <c r="N13" s="4" t="str">
        <f t="shared" si="1"/>
        <v>Lima</v>
      </c>
      <c r="O13" s="4" t="str">
        <f t="shared" si="2"/>
        <v>Lima</v>
      </c>
      <c r="P13" s="174">
        <v>306902.14794843743</v>
      </c>
      <c r="Q13" s="163">
        <f t="shared" si="3"/>
        <v>6.5908133841847655E-2</v>
      </c>
      <c r="R13" s="148" t="s">
        <v>32184</v>
      </c>
      <c r="S13" s="148" t="s">
        <v>32185</v>
      </c>
      <c r="T13" s="148" t="s">
        <v>925</v>
      </c>
      <c r="U13" s="4" t="s">
        <v>32066</v>
      </c>
      <c r="V13" t="str">
        <f t="shared" si="4"/>
        <v>Ferreyros</v>
      </c>
    </row>
    <row r="14" spans="1:22" ht="15.75" customHeight="1" x14ac:dyDescent="0.35">
      <c r="A14" s="253" t="s">
        <v>32369</v>
      </c>
      <c r="B14" s="254">
        <v>2</v>
      </c>
      <c r="C14" s="255" t="s">
        <v>32632</v>
      </c>
      <c r="D14" s="255" t="s">
        <v>32638</v>
      </c>
      <c r="E14" s="255" t="s">
        <v>32634</v>
      </c>
      <c r="F14" s="255" t="s">
        <v>32635</v>
      </c>
      <c r="G14" s="257" t="s">
        <v>32636</v>
      </c>
      <c r="H14" s="257" t="s">
        <v>32636</v>
      </c>
      <c r="I14" s="257" t="s">
        <v>32637</v>
      </c>
      <c r="J14" s="258" t="s">
        <v>32083</v>
      </c>
      <c r="M14" s="4" t="str">
        <f t="shared" si="0"/>
        <v>Ancash</v>
      </c>
      <c r="N14" s="4" t="str">
        <f t="shared" si="1"/>
        <v>Huaraz</v>
      </c>
      <c r="O14" s="4" t="str">
        <f t="shared" si="2"/>
        <v>Independencia</v>
      </c>
      <c r="P14" s="174">
        <v>122933.4297273328</v>
      </c>
      <c r="Q14" s="163">
        <f t="shared" si="3"/>
        <v>2.640031356661502E-2</v>
      </c>
      <c r="R14" s="148" t="s">
        <v>32188</v>
      </c>
      <c r="S14" s="148" t="s">
        <v>32184</v>
      </c>
      <c r="T14" s="148" t="s">
        <v>32188</v>
      </c>
      <c r="U14" s="4" t="s">
        <v>32868</v>
      </c>
      <c r="V14" t="str">
        <f t="shared" si="4"/>
        <v>Ferreyros</v>
      </c>
    </row>
    <row r="15" spans="1:22" ht="15.75" customHeight="1" x14ac:dyDescent="0.35">
      <c r="A15" s="253" t="s">
        <v>32369</v>
      </c>
      <c r="B15" s="254">
        <v>3</v>
      </c>
      <c r="C15" s="255" t="s">
        <v>32639</v>
      </c>
      <c r="D15" s="255" t="s">
        <v>32633</v>
      </c>
      <c r="E15" s="255" t="s">
        <v>150</v>
      </c>
      <c r="F15" s="255" t="s">
        <v>32640</v>
      </c>
      <c r="G15" s="257" t="s">
        <v>32641</v>
      </c>
      <c r="H15" s="257" t="s">
        <v>32642</v>
      </c>
      <c r="I15" s="257" t="s">
        <v>32641</v>
      </c>
      <c r="J15" s="258" t="s">
        <v>32113</v>
      </c>
      <c r="M15" s="4" t="str">
        <f t="shared" si="0"/>
        <v>Ica</v>
      </c>
      <c r="N15" s="4" t="str">
        <f t="shared" si="1"/>
        <v>Ica</v>
      </c>
      <c r="O15" s="4" t="str">
        <f t="shared" si="2"/>
        <v>Subtanjalla</v>
      </c>
      <c r="P15" s="174">
        <v>122933.4297273328</v>
      </c>
      <c r="Q15" s="163">
        <f t="shared" si="3"/>
        <v>2.640031356661502E-2</v>
      </c>
      <c r="R15" s="148" t="s">
        <v>32184</v>
      </c>
      <c r="S15" s="148" t="s">
        <v>32185</v>
      </c>
      <c r="T15" s="148" t="s">
        <v>925</v>
      </c>
      <c r="U15" s="4" t="s">
        <v>32869</v>
      </c>
      <c r="V15" t="str">
        <f t="shared" si="4"/>
        <v>Ferreyros</v>
      </c>
    </row>
    <row r="16" spans="1:22" ht="15.75" customHeight="1" x14ac:dyDescent="0.35">
      <c r="A16" s="253" t="s">
        <v>32369</v>
      </c>
      <c r="B16" s="254">
        <v>3</v>
      </c>
      <c r="C16" s="255" t="s">
        <v>32639</v>
      </c>
      <c r="D16" s="255" t="s">
        <v>32638</v>
      </c>
      <c r="E16" s="255" t="s">
        <v>150</v>
      </c>
      <c r="F16" s="255" t="s">
        <v>32640</v>
      </c>
      <c r="G16" s="257" t="s">
        <v>32641</v>
      </c>
      <c r="H16" s="257" t="s">
        <v>32642</v>
      </c>
      <c r="I16" s="257" t="s">
        <v>32641</v>
      </c>
      <c r="J16" s="258" t="s">
        <v>32113</v>
      </c>
      <c r="M16" s="4" t="str">
        <f t="shared" si="0"/>
        <v>Puno</v>
      </c>
      <c r="N16" s="4" t="str">
        <f t="shared" si="1"/>
        <v>San Roman</v>
      </c>
      <c r="O16" s="4" t="str">
        <f t="shared" si="2"/>
        <v>Juliaca</v>
      </c>
      <c r="P16" s="174">
        <v>122933.4297273328</v>
      </c>
      <c r="Q16" s="163">
        <f t="shared" si="3"/>
        <v>2.640031356661502E-2</v>
      </c>
      <c r="R16" s="148" t="s">
        <v>32186</v>
      </c>
      <c r="S16" s="148" t="s">
        <v>32188</v>
      </c>
      <c r="T16" s="148" t="s">
        <v>32184</v>
      </c>
      <c r="U16" s="4" t="s">
        <v>32155</v>
      </c>
      <c r="V16" t="str">
        <f t="shared" si="4"/>
        <v>Unimaq</v>
      </c>
    </row>
    <row r="17" spans="1:22" ht="15.75" customHeight="1" x14ac:dyDescent="0.35">
      <c r="A17" s="253" t="s">
        <v>32369</v>
      </c>
      <c r="B17" s="254">
        <v>4</v>
      </c>
      <c r="C17" s="255" t="s">
        <v>32643</v>
      </c>
      <c r="D17" s="255" t="s">
        <v>32638</v>
      </c>
      <c r="E17" s="255" t="s">
        <v>152</v>
      </c>
      <c r="F17" s="255" t="s">
        <v>32644</v>
      </c>
      <c r="G17" s="257" t="s">
        <v>32645</v>
      </c>
      <c r="H17" s="257" t="s">
        <v>32645</v>
      </c>
      <c r="I17" s="257" t="s">
        <v>32645</v>
      </c>
      <c r="J17" s="258" t="s">
        <v>32133</v>
      </c>
      <c r="M17" s="4" t="str">
        <f t="shared" si="0"/>
        <v>Lima</v>
      </c>
      <c r="N17" s="4" t="str">
        <f t="shared" si="1"/>
        <v>Lima</v>
      </c>
      <c r="O17" s="4" t="str">
        <f t="shared" si="2"/>
        <v>San Martin De Porres</v>
      </c>
      <c r="P17" s="174">
        <v>32042.16171792513</v>
      </c>
      <c r="Q17" s="163">
        <f t="shared" si="3"/>
        <v>6.8811479398376389E-3</v>
      </c>
      <c r="R17" s="148" t="s">
        <v>32187</v>
      </c>
      <c r="S17" s="148" t="s">
        <v>32185</v>
      </c>
      <c r="T17" s="148" t="s">
        <v>925</v>
      </c>
      <c r="U17" s="4" t="s">
        <v>32080</v>
      </c>
      <c r="V17" t="str">
        <f t="shared" si="4"/>
        <v>Fargoline</v>
      </c>
    </row>
    <row r="18" spans="1:22" ht="15.75" customHeight="1" x14ac:dyDescent="0.35">
      <c r="A18" s="253" t="s">
        <v>32369</v>
      </c>
      <c r="B18" s="254">
        <v>4</v>
      </c>
      <c r="C18" s="255" t="s">
        <v>32643</v>
      </c>
      <c r="D18" s="255" t="s">
        <v>32633</v>
      </c>
      <c r="E18" s="255" t="s">
        <v>152</v>
      </c>
      <c r="F18" s="255" t="s">
        <v>32646</v>
      </c>
      <c r="G18" s="257" t="s">
        <v>32645</v>
      </c>
      <c r="H18" s="257" t="s">
        <v>32645</v>
      </c>
      <c r="I18" s="257" t="s">
        <v>32645</v>
      </c>
      <c r="J18" s="258" t="s">
        <v>32133</v>
      </c>
      <c r="M18" s="4" t="str">
        <f t="shared" si="0"/>
        <v>La Libertad</v>
      </c>
      <c r="N18" s="4" t="str">
        <f t="shared" si="1"/>
        <v>Trujillo</v>
      </c>
      <c r="O18" s="4" t="str">
        <f t="shared" si="2"/>
        <v>Trujillo</v>
      </c>
      <c r="P18" s="174">
        <v>149456.5522483977</v>
      </c>
      <c r="Q18" s="163">
        <f t="shared" si="3"/>
        <v>3.2096231697874775E-2</v>
      </c>
      <c r="R18" s="148" t="s">
        <v>32187</v>
      </c>
      <c r="S18" s="148" t="s">
        <v>32186</v>
      </c>
      <c r="T18" s="148" t="s">
        <v>925</v>
      </c>
      <c r="U18" s="4" t="s">
        <v>32007</v>
      </c>
      <c r="V18" t="str">
        <f t="shared" si="4"/>
        <v>Ferreyros</v>
      </c>
    </row>
    <row r="19" spans="1:22" ht="15.75" customHeight="1" x14ac:dyDescent="0.35">
      <c r="A19" s="253" t="s">
        <v>32369</v>
      </c>
      <c r="B19" s="254">
        <v>4</v>
      </c>
      <c r="C19" s="255" t="s">
        <v>32643</v>
      </c>
      <c r="D19" s="255" t="s">
        <v>32631</v>
      </c>
      <c r="E19" s="255" t="s">
        <v>152</v>
      </c>
      <c r="F19" s="255" t="s">
        <v>32646</v>
      </c>
      <c r="G19" s="257" t="s">
        <v>32645</v>
      </c>
      <c r="H19" s="257" t="s">
        <v>32645</v>
      </c>
      <c r="I19" s="257" t="s">
        <v>32645</v>
      </c>
      <c r="J19" s="258" t="s">
        <v>32133</v>
      </c>
      <c r="M19" s="4" t="str">
        <f t="shared" si="0"/>
        <v>Amazonas</v>
      </c>
      <c r="N19" s="4" t="str">
        <f t="shared" si="1"/>
        <v>Utcubamba</v>
      </c>
      <c r="O19" s="4" t="str">
        <f t="shared" si="2"/>
        <v>Bagua Grande</v>
      </c>
      <c r="P19" s="174">
        <v>21938.59636946001</v>
      </c>
      <c r="Q19" s="163">
        <f t="shared" si="3"/>
        <v>4.7113777322391826E-3</v>
      </c>
      <c r="R19" s="148" t="s">
        <v>32188</v>
      </c>
      <c r="S19" s="148" t="s">
        <v>32187</v>
      </c>
      <c r="T19" s="148" t="s">
        <v>32188</v>
      </c>
      <c r="U19" s="4" t="s">
        <v>31862</v>
      </c>
      <c r="V19" t="str">
        <f t="shared" si="4"/>
        <v>Orvisa</v>
      </c>
    </row>
    <row r="20" spans="1:22" ht="15.75" customHeight="1" x14ac:dyDescent="0.35">
      <c r="A20" s="253" t="s">
        <v>32369</v>
      </c>
      <c r="B20" s="254">
        <v>5</v>
      </c>
      <c r="C20" s="255" t="s">
        <v>32647</v>
      </c>
      <c r="D20" s="255" t="s">
        <v>31420</v>
      </c>
      <c r="E20" s="255" t="s">
        <v>31737</v>
      </c>
      <c r="F20" s="255" t="s">
        <v>32648</v>
      </c>
      <c r="G20" s="257" t="s">
        <v>32636</v>
      </c>
      <c r="H20" s="257" t="s">
        <v>32636</v>
      </c>
      <c r="I20" s="257" t="s">
        <v>32649</v>
      </c>
      <c r="J20" s="258" t="s">
        <v>32087</v>
      </c>
      <c r="M20" s="4" t="str">
        <f t="shared" si="0"/>
        <v>Huanuco</v>
      </c>
      <c r="N20" s="4" t="str">
        <f t="shared" si="1"/>
        <v>Huanuco</v>
      </c>
      <c r="O20" s="4" t="str">
        <f t="shared" si="2"/>
        <v>Amarilis</v>
      </c>
      <c r="P20" s="174">
        <v>21938.59636946001</v>
      </c>
      <c r="Q20" s="163">
        <f t="shared" si="3"/>
        <v>4.7113777322391826E-3</v>
      </c>
      <c r="R20" s="148" t="s">
        <v>32185</v>
      </c>
      <c r="S20" s="148" t="s">
        <v>32187</v>
      </c>
      <c r="T20" s="148" t="s">
        <v>32188</v>
      </c>
      <c r="U20" s="4" t="s">
        <v>32870</v>
      </c>
      <c r="V20" t="str">
        <f t="shared" si="4"/>
        <v>Orvisa</v>
      </c>
    </row>
    <row r="21" spans="1:22" ht="15.75" customHeight="1" x14ac:dyDescent="0.35">
      <c r="A21" s="253" t="s">
        <v>32369</v>
      </c>
      <c r="B21" s="254">
        <v>5</v>
      </c>
      <c r="C21" s="255" t="s">
        <v>32647</v>
      </c>
      <c r="D21" s="255" t="s">
        <v>32633</v>
      </c>
      <c r="E21" s="255" t="s">
        <v>31737</v>
      </c>
      <c r="F21" s="255" t="s">
        <v>32648</v>
      </c>
      <c r="G21" s="257" t="s">
        <v>32636</v>
      </c>
      <c r="H21" s="257" t="s">
        <v>32636</v>
      </c>
      <c r="I21" s="257" t="s">
        <v>32649</v>
      </c>
      <c r="J21" s="258" t="s">
        <v>32087</v>
      </c>
      <c r="M21" s="4" t="str">
        <f t="shared" si="0"/>
        <v>Loreto</v>
      </c>
      <c r="N21" s="4" t="str">
        <f t="shared" si="1"/>
        <v>Maynas</v>
      </c>
      <c r="O21" s="4" t="str">
        <f t="shared" si="2"/>
        <v>Iquitos</v>
      </c>
      <c r="P21" s="174">
        <v>21938.59636946001</v>
      </c>
      <c r="Q21" s="163">
        <f t="shared" si="3"/>
        <v>4.7113777322391826E-3</v>
      </c>
      <c r="R21" s="148" t="s">
        <v>32184</v>
      </c>
      <c r="S21" s="148" t="s">
        <v>32188</v>
      </c>
      <c r="T21" s="148" t="s">
        <v>32185</v>
      </c>
      <c r="U21" s="4" t="s">
        <v>32106</v>
      </c>
      <c r="V21" t="str">
        <f t="shared" si="4"/>
        <v>Orvisa</v>
      </c>
    </row>
    <row r="22" spans="1:22" ht="15.75" customHeight="1" x14ac:dyDescent="0.35">
      <c r="A22" s="253" t="s">
        <v>32369</v>
      </c>
      <c r="B22" s="254">
        <v>6</v>
      </c>
      <c r="C22" s="255" t="s">
        <v>32650</v>
      </c>
      <c r="D22" s="255" t="s">
        <v>32638</v>
      </c>
      <c r="E22" s="255" t="s">
        <v>32651</v>
      </c>
      <c r="F22" s="255" t="s">
        <v>32652</v>
      </c>
      <c r="G22" s="257" t="s">
        <v>32653</v>
      </c>
      <c r="H22" s="257" t="s">
        <v>32653</v>
      </c>
      <c r="I22" s="257" t="s">
        <v>32654</v>
      </c>
      <c r="J22" s="258" t="s">
        <v>32119</v>
      </c>
      <c r="M22" s="4" t="str">
        <f t="shared" si="0"/>
        <v>Ucayali</v>
      </c>
      <c r="N22" s="4" t="str">
        <f t="shared" si="1"/>
        <v>Coronel Portillo</v>
      </c>
      <c r="O22" s="4" t="str">
        <f t="shared" si="2"/>
        <v>Yarinacocha</v>
      </c>
      <c r="P22" s="174">
        <v>21938.59636946001</v>
      </c>
      <c r="Q22" s="163">
        <f t="shared" si="3"/>
        <v>4.7113777322391826E-3</v>
      </c>
      <c r="R22" s="148" t="s">
        <v>32187</v>
      </c>
      <c r="S22" s="148" t="s">
        <v>32186</v>
      </c>
      <c r="T22" s="148" t="s">
        <v>32185</v>
      </c>
      <c r="U22" s="4" t="s">
        <v>32175</v>
      </c>
      <c r="V22" t="str">
        <f t="shared" si="4"/>
        <v>Orvisa</v>
      </c>
    </row>
    <row r="23" spans="1:22" ht="15.75" customHeight="1" x14ac:dyDescent="0.35">
      <c r="A23" s="253" t="s">
        <v>32369</v>
      </c>
      <c r="B23" s="254">
        <v>6</v>
      </c>
      <c r="C23" s="255" t="s">
        <v>32650</v>
      </c>
      <c r="D23" s="255" t="s">
        <v>32633</v>
      </c>
      <c r="E23" s="255" t="s">
        <v>32651</v>
      </c>
      <c r="F23" s="255" t="s">
        <v>32655</v>
      </c>
      <c r="G23" s="257" t="s">
        <v>32653</v>
      </c>
      <c r="H23" s="257" t="s">
        <v>32653</v>
      </c>
      <c r="I23" s="257" t="s">
        <v>32654</v>
      </c>
      <c r="J23" s="258" t="s">
        <v>32119</v>
      </c>
      <c r="M23" s="4" t="str">
        <f t="shared" si="0"/>
        <v>Madre De Dios</v>
      </c>
      <c r="N23" s="4" t="str">
        <f t="shared" si="1"/>
        <v>Tambopata</v>
      </c>
      <c r="O23" s="4" t="str">
        <f t="shared" si="2"/>
        <v>Tambopata</v>
      </c>
      <c r="P23" s="174">
        <v>21938.59636946001</v>
      </c>
      <c r="Q23" s="163">
        <f t="shared" si="3"/>
        <v>4.7113777322391826E-3</v>
      </c>
      <c r="R23" s="148" t="s">
        <v>32185</v>
      </c>
      <c r="S23" s="148" t="s">
        <v>32188</v>
      </c>
      <c r="T23" s="148" t="s">
        <v>32185</v>
      </c>
      <c r="U23" s="4" t="s">
        <v>32108</v>
      </c>
      <c r="V23" t="str">
        <f t="shared" si="4"/>
        <v>Orvisa</v>
      </c>
    </row>
    <row r="24" spans="1:22" ht="15.75" customHeight="1" x14ac:dyDescent="0.35">
      <c r="A24" s="253" t="s">
        <v>32369</v>
      </c>
      <c r="B24" s="254">
        <v>7</v>
      </c>
      <c r="C24" s="255" t="s">
        <v>32656</v>
      </c>
      <c r="D24" s="255" t="s">
        <v>31420</v>
      </c>
      <c r="E24" s="255" t="s">
        <v>31747</v>
      </c>
      <c r="F24" s="255" t="s">
        <v>32657</v>
      </c>
      <c r="G24" s="257" t="s">
        <v>32636</v>
      </c>
      <c r="H24" s="257" t="s">
        <v>32636</v>
      </c>
      <c r="I24" s="257" t="s">
        <v>32658</v>
      </c>
      <c r="J24" s="258" t="s">
        <v>32069</v>
      </c>
      <c r="M24" s="4" t="str">
        <f t="shared" si="0"/>
        <v>San Martin</v>
      </c>
      <c r="N24" s="4" t="str">
        <f t="shared" si="1"/>
        <v>San Martin</v>
      </c>
      <c r="O24" s="4" t="str">
        <f t="shared" si="2"/>
        <v>Tarapoto</v>
      </c>
      <c r="P24" s="174">
        <v>21938.59636946001</v>
      </c>
      <c r="Q24" s="163">
        <f t="shared" si="3"/>
        <v>4.7113777322391826E-3</v>
      </c>
      <c r="R24" s="148" t="s">
        <v>32184</v>
      </c>
      <c r="S24" s="148" t="s">
        <v>32184</v>
      </c>
      <c r="T24" s="148" t="s">
        <v>32185</v>
      </c>
      <c r="U24" s="4" t="s">
        <v>32165</v>
      </c>
      <c r="V24" t="str">
        <f t="shared" si="4"/>
        <v>Orvisa</v>
      </c>
    </row>
    <row r="25" spans="1:22" ht="15.75" customHeight="1" x14ac:dyDescent="0.35">
      <c r="A25" s="253" t="s">
        <v>32369</v>
      </c>
      <c r="B25" s="254">
        <v>8</v>
      </c>
      <c r="C25" s="255" t="s">
        <v>32659</v>
      </c>
      <c r="D25" s="255" t="s">
        <v>32627</v>
      </c>
      <c r="E25" s="255" t="s">
        <v>32660</v>
      </c>
      <c r="F25" s="255" t="s">
        <v>32661</v>
      </c>
      <c r="G25" s="257" t="s">
        <v>32662</v>
      </c>
      <c r="H25" s="257" t="s">
        <v>32662</v>
      </c>
      <c r="I25" s="257" t="s">
        <v>32662</v>
      </c>
      <c r="J25" s="258" t="s">
        <v>31938</v>
      </c>
      <c r="M25" s="4" t="str">
        <f t="shared" si="0"/>
        <v>Arequipa</v>
      </c>
      <c r="N25" s="4" t="str">
        <f t="shared" si="1"/>
        <v>Arequipa</v>
      </c>
      <c r="O25" s="4" t="str">
        <f t="shared" si="2"/>
        <v>Arequipa</v>
      </c>
      <c r="P25" s="174">
        <v>102300.7159828125</v>
      </c>
      <c r="Q25" s="163">
        <f t="shared" si="3"/>
        <v>2.1969377947282556E-2</v>
      </c>
      <c r="R25" s="148" t="s">
        <v>32187</v>
      </c>
      <c r="S25" s="148" t="s">
        <v>32185</v>
      </c>
      <c r="T25" s="148" t="s">
        <v>925</v>
      </c>
      <c r="U25" s="4" t="s">
        <v>31888</v>
      </c>
      <c r="V25" t="str">
        <f t="shared" si="4"/>
        <v>Ferreyros</v>
      </c>
    </row>
    <row r="26" spans="1:22" ht="15.75" customHeight="1" x14ac:dyDescent="0.35">
      <c r="A26" s="253" t="s">
        <v>32369</v>
      </c>
      <c r="B26" s="254">
        <v>8</v>
      </c>
      <c r="C26" s="255" t="s">
        <v>32659</v>
      </c>
      <c r="D26" s="255" t="s">
        <v>32627</v>
      </c>
      <c r="E26" s="255" t="s">
        <v>158</v>
      </c>
      <c r="F26" s="255" t="s">
        <v>32661</v>
      </c>
      <c r="G26" s="257" t="s">
        <v>32662</v>
      </c>
      <c r="H26" s="257" t="s">
        <v>32662</v>
      </c>
      <c r="I26" s="257" t="s">
        <v>32662</v>
      </c>
      <c r="J26" s="258" t="s">
        <v>31938</v>
      </c>
      <c r="M26" s="4" t="str">
        <f t="shared" si="0"/>
        <v>Arequipa</v>
      </c>
      <c r="N26" s="4" t="str">
        <f t="shared" si="1"/>
        <v>Arequipa</v>
      </c>
      <c r="O26" s="4" t="str">
        <f t="shared" si="2"/>
        <v>Cerro Colorado</v>
      </c>
      <c r="P26" s="174">
        <v>20632.713744520341</v>
      </c>
      <c r="Q26" s="163">
        <f t="shared" si="3"/>
        <v>4.4309356193324738E-3</v>
      </c>
      <c r="R26" s="148" t="s">
        <v>32184</v>
      </c>
      <c r="S26" s="148" t="s">
        <v>32184</v>
      </c>
      <c r="T26" s="148" t="s">
        <v>32185</v>
      </c>
      <c r="U26" s="4" t="s">
        <v>31889</v>
      </c>
      <c r="V26" t="str">
        <f t="shared" si="4"/>
        <v>Unimaq</v>
      </c>
    </row>
    <row r="27" spans="1:22" ht="15.75" customHeight="1" x14ac:dyDescent="0.35">
      <c r="A27" s="253" t="s">
        <v>32369</v>
      </c>
      <c r="B27" s="254">
        <v>8</v>
      </c>
      <c r="C27" s="255" t="s">
        <v>32659</v>
      </c>
      <c r="D27" s="255" t="s">
        <v>32633</v>
      </c>
      <c r="E27" s="255" t="s">
        <v>32663</v>
      </c>
      <c r="F27" s="255" t="s">
        <v>32661</v>
      </c>
      <c r="G27" s="257" t="s">
        <v>32662</v>
      </c>
      <c r="H27" s="257" t="s">
        <v>32662</v>
      </c>
      <c r="I27" s="257" t="s">
        <v>32662</v>
      </c>
      <c r="J27" s="258" t="s">
        <v>31938</v>
      </c>
      <c r="M27" s="4" t="str">
        <f t="shared" si="0"/>
        <v>Cusco</v>
      </c>
      <c r="N27" s="4" t="str">
        <f t="shared" si="1"/>
        <v>Cusco</v>
      </c>
      <c r="O27" s="4" t="str">
        <f t="shared" si="2"/>
        <v>San Jeronimo</v>
      </c>
      <c r="P27" s="174">
        <v>41265.427489040681</v>
      </c>
      <c r="Q27" s="163">
        <f t="shared" si="3"/>
        <v>8.8618712386649475E-3</v>
      </c>
      <c r="R27" s="148" t="s">
        <v>32185</v>
      </c>
      <c r="S27" s="148" t="s">
        <v>32184</v>
      </c>
      <c r="T27" s="148" t="s">
        <v>32188</v>
      </c>
      <c r="U27" s="4" t="s">
        <v>31955</v>
      </c>
      <c r="V27" t="str">
        <f t="shared" si="4"/>
        <v>Unimaq</v>
      </c>
    </row>
    <row r="28" spans="1:22" ht="15.75" customHeight="1" x14ac:dyDescent="0.35">
      <c r="A28" s="253" t="s">
        <v>32369</v>
      </c>
      <c r="B28" s="254">
        <v>8</v>
      </c>
      <c r="C28" s="255" t="s">
        <v>32659</v>
      </c>
      <c r="D28" s="255" t="s">
        <v>32638</v>
      </c>
      <c r="E28" s="255" t="s">
        <v>32663</v>
      </c>
      <c r="F28" s="255" t="s">
        <v>32661</v>
      </c>
      <c r="G28" s="257" t="s">
        <v>32662</v>
      </c>
      <c r="H28" s="257" t="s">
        <v>32662</v>
      </c>
      <c r="I28" s="257" t="s">
        <v>32662</v>
      </c>
      <c r="J28" s="258" t="s">
        <v>31938</v>
      </c>
      <c r="M28" s="4" t="str">
        <f t="shared" si="0"/>
        <v>Moquegua</v>
      </c>
      <c r="N28" s="4" t="str">
        <f t="shared" si="1"/>
        <v>Ilo</v>
      </c>
      <c r="O28" s="4" t="str">
        <f t="shared" si="2"/>
        <v>Ilo</v>
      </c>
      <c r="P28" s="174">
        <v>20632.713744520341</v>
      </c>
      <c r="Q28" s="163">
        <f t="shared" si="3"/>
        <v>4.4309356193324738E-3</v>
      </c>
      <c r="R28" s="148" t="s">
        <v>32185</v>
      </c>
      <c r="S28" s="148" t="s">
        <v>32184</v>
      </c>
      <c r="T28" s="148" t="s">
        <v>925</v>
      </c>
      <c r="U28" s="4" t="s">
        <v>32110</v>
      </c>
      <c r="V28" t="str">
        <f t="shared" si="4"/>
        <v>Unimaq</v>
      </c>
    </row>
    <row r="29" spans="1:22" ht="15.75" customHeight="1" x14ac:dyDescent="0.35">
      <c r="A29" s="253" t="s">
        <v>32369</v>
      </c>
      <c r="B29" s="254">
        <v>9</v>
      </c>
      <c r="C29" s="255" t="s">
        <v>32664</v>
      </c>
      <c r="D29" s="255" t="s">
        <v>31420</v>
      </c>
      <c r="E29" s="255" t="s">
        <v>32665</v>
      </c>
      <c r="F29" s="255" t="s">
        <v>32666</v>
      </c>
      <c r="G29" s="257" t="s">
        <v>32662</v>
      </c>
      <c r="H29" s="257" t="s">
        <v>32662</v>
      </c>
      <c r="I29" s="257" t="s">
        <v>32667</v>
      </c>
      <c r="J29" s="258" t="s">
        <v>31940</v>
      </c>
      <c r="M29" s="4" t="str">
        <f t="shared" si="0"/>
        <v>Junin</v>
      </c>
      <c r="N29" s="4" t="str">
        <f t="shared" si="1"/>
        <v>Huancayo</v>
      </c>
      <c r="O29" s="4" t="str">
        <f t="shared" si="2"/>
        <v>El Tambo</v>
      </c>
      <c r="P29" s="174">
        <v>122933.4297273328</v>
      </c>
      <c r="Q29" s="163">
        <f t="shared" si="3"/>
        <v>2.640031356661502E-2</v>
      </c>
      <c r="R29" s="148" t="s">
        <v>32185</v>
      </c>
      <c r="S29" s="148" t="s">
        <v>32184</v>
      </c>
      <c r="T29" s="148" t="s">
        <v>32188</v>
      </c>
      <c r="U29" s="4" t="s">
        <v>31989</v>
      </c>
      <c r="V29" t="str">
        <f t="shared" si="4"/>
        <v>Unimaq</v>
      </c>
    </row>
    <row r="30" spans="1:22" ht="15.75" customHeight="1" x14ac:dyDescent="0.35">
      <c r="A30" s="253" t="s">
        <v>32369</v>
      </c>
      <c r="B30" s="254">
        <v>9</v>
      </c>
      <c r="C30" s="255" t="s">
        <v>32664</v>
      </c>
      <c r="D30" s="255" t="s">
        <v>32633</v>
      </c>
      <c r="E30" s="255" t="s">
        <v>32665</v>
      </c>
      <c r="F30" s="255" t="s">
        <v>32666</v>
      </c>
      <c r="G30" s="257" t="s">
        <v>32662</v>
      </c>
      <c r="H30" s="257" t="s">
        <v>32662</v>
      </c>
      <c r="I30" s="257" t="s">
        <v>32667</v>
      </c>
      <c r="J30" s="258" t="s">
        <v>31940</v>
      </c>
      <c r="M30" s="4" t="str">
        <f t="shared" si="0"/>
        <v>Arequipa</v>
      </c>
      <c r="N30" s="4" t="str">
        <f t="shared" si="1"/>
        <v>Arequipa</v>
      </c>
      <c r="O30" s="4" t="str">
        <f t="shared" si="2"/>
        <v>Jose Luis Bustamante Y Rivero</v>
      </c>
      <c r="P30" s="174">
        <v>102300.7159828125</v>
      </c>
      <c r="Q30" s="163">
        <f t="shared" si="3"/>
        <v>2.1969377947282556E-2</v>
      </c>
      <c r="R30" s="148" t="s">
        <v>32187</v>
      </c>
      <c r="S30" s="148" t="s">
        <v>32185</v>
      </c>
      <c r="T30" s="148" t="s">
        <v>925</v>
      </c>
      <c r="U30" s="4" t="s">
        <v>31891</v>
      </c>
      <c r="V30" t="str">
        <f t="shared" si="4"/>
        <v>Ferreyros</v>
      </c>
    </row>
    <row r="31" spans="1:22" ht="15.75" customHeight="1" x14ac:dyDescent="0.35">
      <c r="A31" s="253" t="s">
        <v>32369</v>
      </c>
      <c r="B31" s="254">
        <v>9</v>
      </c>
      <c r="C31" s="255" t="s">
        <v>32664</v>
      </c>
      <c r="D31" s="255" t="s">
        <v>32631</v>
      </c>
      <c r="E31" s="255" t="s">
        <v>158</v>
      </c>
      <c r="F31" s="255" t="s">
        <v>32666</v>
      </c>
      <c r="G31" s="257" t="s">
        <v>32662</v>
      </c>
      <c r="H31" s="257" t="s">
        <v>32662</v>
      </c>
      <c r="I31" s="257" t="s">
        <v>32667</v>
      </c>
      <c r="J31" s="258" t="s">
        <v>31940</v>
      </c>
      <c r="M31" s="4" t="str">
        <f t="shared" si="0"/>
        <v>Tumbes</v>
      </c>
      <c r="N31" s="4" t="str">
        <f t="shared" si="1"/>
        <v>Tumbes</v>
      </c>
      <c r="O31" s="4" t="str">
        <f t="shared" si="2"/>
        <v>Tumbes</v>
      </c>
      <c r="P31" s="174">
        <v>102300.7159828125</v>
      </c>
      <c r="Q31" s="163">
        <f t="shared" si="3"/>
        <v>2.1969377947282556E-2</v>
      </c>
      <c r="R31" s="148" t="s">
        <v>32187</v>
      </c>
      <c r="S31" s="148" t="s">
        <v>32188</v>
      </c>
      <c r="T31" s="148" t="s">
        <v>32184</v>
      </c>
      <c r="U31" s="4" t="s">
        <v>32173</v>
      </c>
      <c r="V31" t="str">
        <f t="shared" si="4"/>
        <v>Ferreyros</v>
      </c>
    </row>
    <row r="32" spans="1:22" ht="15.75" customHeight="1" x14ac:dyDescent="0.35">
      <c r="A32" s="253" t="s">
        <v>32369</v>
      </c>
      <c r="B32" s="254">
        <v>10</v>
      </c>
      <c r="C32" s="255" t="s">
        <v>32668</v>
      </c>
      <c r="D32" s="255" t="s">
        <v>32633</v>
      </c>
      <c r="E32" s="255" t="s">
        <v>147</v>
      </c>
      <c r="F32" s="255" t="s">
        <v>32669</v>
      </c>
      <c r="G32" s="257" t="s">
        <v>32670</v>
      </c>
      <c r="H32" s="257" t="s">
        <v>32670</v>
      </c>
      <c r="I32" s="257" t="s">
        <v>32670</v>
      </c>
      <c r="J32" s="258" t="s">
        <v>32023</v>
      </c>
      <c r="M32" s="4" t="str">
        <f t="shared" si="0"/>
        <v>Tacna</v>
      </c>
      <c r="N32" s="4" t="str">
        <f t="shared" si="1"/>
        <v>Tacna</v>
      </c>
      <c r="O32" s="4" t="str">
        <f t="shared" si="2"/>
        <v>Tacna</v>
      </c>
      <c r="P32" s="174">
        <v>102300.7159828125</v>
      </c>
      <c r="Q32" s="163">
        <f t="shared" si="3"/>
        <v>2.1969377947282556E-2</v>
      </c>
      <c r="R32" s="148" t="s">
        <v>32188</v>
      </c>
      <c r="S32" s="148" t="s">
        <v>32188</v>
      </c>
      <c r="T32" s="148" t="s">
        <v>925</v>
      </c>
      <c r="U32" s="4" t="s">
        <v>32169</v>
      </c>
      <c r="V32" t="str">
        <f t="shared" si="4"/>
        <v>Ferreyros</v>
      </c>
    </row>
    <row r="33" spans="1:22" ht="15.75" customHeight="1" x14ac:dyDescent="0.35">
      <c r="A33" s="253" t="s">
        <v>32369</v>
      </c>
      <c r="B33" s="254">
        <v>10</v>
      </c>
      <c r="C33" s="255" t="s">
        <v>32668</v>
      </c>
      <c r="D33" s="255" t="s">
        <v>32638</v>
      </c>
      <c r="E33" s="255" t="s">
        <v>31693</v>
      </c>
      <c r="F33" s="255" t="s">
        <v>32669</v>
      </c>
      <c r="G33" s="257" t="s">
        <v>32670</v>
      </c>
      <c r="H33" s="257" t="s">
        <v>32670</v>
      </c>
      <c r="I33" s="257" t="s">
        <v>32670</v>
      </c>
      <c r="J33" s="258" t="s">
        <v>32023</v>
      </c>
      <c r="M33" s="4" t="str">
        <f t="shared" si="0"/>
        <v>Ayacucho</v>
      </c>
      <c r="N33" s="4" t="str">
        <f t="shared" si="1"/>
        <v>Huamanga</v>
      </c>
      <c r="O33" s="4" t="str">
        <f t="shared" si="2"/>
        <v>Ayacucho</v>
      </c>
      <c r="P33" s="174">
        <v>20632.713744520341</v>
      </c>
      <c r="Q33" s="163">
        <f t="shared" si="3"/>
        <v>4.4309356193324738E-3</v>
      </c>
      <c r="R33" s="148" t="s">
        <v>32188</v>
      </c>
      <c r="S33" s="148" t="s">
        <v>32184</v>
      </c>
      <c r="T33" s="148" t="s">
        <v>32184</v>
      </c>
      <c r="U33" s="4" t="s">
        <v>31911</v>
      </c>
      <c r="V33" t="str">
        <f t="shared" si="4"/>
        <v>Unimaq</v>
      </c>
    </row>
    <row r="34" spans="1:22" ht="15.75" customHeight="1" x14ac:dyDescent="0.35">
      <c r="A34" s="253" t="s">
        <v>32369</v>
      </c>
      <c r="B34" s="254">
        <v>11</v>
      </c>
      <c r="C34" s="255" t="s">
        <v>32671</v>
      </c>
      <c r="D34" s="255" t="s">
        <v>32633</v>
      </c>
      <c r="E34" s="255" t="s">
        <v>32672</v>
      </c>
      <c r="F34" s="255" t="s">
        <v>32673</v>
      </c>
      <c r="G34" s="257" t="s">
        <v>32636</v>
      </c>
      <c r="H34" s="257" t="s">
        <v>32636</v>
      </c>
      <c r="I34" s="257" t="s">
        <v>32636</v>
      </c>
      <c r="J34" s="258" t="s">
        <v>32066</v>
      </c>
      <c r="M34" s="4" t="str">
        <f t="shared" si="0"/>
        <v>Cajamarca</v>
      </c>
      <c r="N34" s="4" t="str">
        <f t="shared" si="1"/>
        <v>Cajamarca</v>
      </c>
      <c r="O34" s="4" t="str">
        <f t="shared" si="2"/>
        <v>Los Baños Del Inca</v>
      </c>
      <c r="P34" s="174">
        <v>102300.7159828125</v>
      </c>
      <c r="Q34" s="163">
        <f t="shared" si="3"/>
        <v>2.1969377947282556E-2</v>
      </c>
      <c r="R34" s="148" t="s">
        <v>32184</v>
      </c>
      <c r="S34" s="148" t="s">
        <v>32184</v>
      </c>
      <c r="T34" s="148" t="s">
        <v>32188</v>
      </c>
      <c r="U34" s="4" t="s">
        <v>32871</v>
      </c>
      <c r="V34" t="str">
        <f t="shared" si="4"/>
        <v>Ferreyros</v>
      </c>
    </row>
    <row r="35" spans="1:22" ht="15.75" customHeight="1" x14ac:dyDescent="0.35">
      <c r="A35" s="253" t="s">
        <v>32369</v>
      </c>
      <c r="B35" s="254">
        <v>12</v>
      </c>
      <c r="C35" s="255" t="s">
        <v>32674</v>
      </c>
      <c r="D35" s="255" t="s">
        <v>32633</v>
      </c>
      <c r="E35" s="255" t="s">
        <v>31543</v>
      </c>
      <c r="F35" s="255" t="s">
        <v>32675</v>
      </c>
      <c r="G35" s="257" t="s">
        <v>32676</v>
      </c>
      <c r="H35" s="257" t="s">
        <v>32677</v>
      </c>
      <c r="I35" s="257" t="s">
        <v>32678</v>
      </c>
      <c r="J35" s="258" t="s">
        <v>32868</v>
      </c>
      <c r="M35" s="4" t="str">
        <f t="shared" si="0"/>
        <v>Ancash</v>
      </c>
      <c r="N35" s="4" t="str">
        <f t="shared" si="1"/>
        <v>Santa</v>
      </c>
      <c r="O35" s="4" t="str">
        <f t="shared" si="2"/>
        <v>Nuevo Chimbote</v>
      </c>
      <c r="P35" s="174">
        <v>102300.7159828125</v>
      </c>
      <c r="Q35" s="163">
        <f t="shared" si="3"/>
        <v>2.1969377947282556E-2</v>
      </c>
      <c r="R35" s="148" t="s">
        <v>32188</v>
      </c>
      <c r="S35" s="148" t="s">
        <v>32185</v>
      </c>
      <c r="T35" s="148" t="s">
        <v>925</v>
      </c>
      <c r="U35" s="4" t="s">
        <v>31875</v>
      </c>
      <c r="V35" t="str">
        <f t="shared" si="4"/>
        <v>Ferreyros</v>
      </c>
    </row>
    <row r="36" spans="1:22" ht="15.75" customHeight="1" x14ac:dyDescent="0.35">
      <c r="A36" s="253" t="s">
        <v>32369</v>
      </c>
      <c r="B36" s="254">
        <v>12</v>
      </c>
      <c r="C36" s="255" t="s">
        <v>32674</v>
      </c>
      <c r="D36" s="255" t="s">
        <v>32638</v>
      </c>
      <c r="E36" s="255" t="s">
        <v>31543</v>
      </c>
      <c r="F36" s="255" t="s">
        <v>32679</v>
      </c>
      <c r="G36" s="257" t="s">
        <v>32676</v>
      </c>
      <c r="H36" s="257" t="s">
        <v>32677</v>
      </c>
      <c r="I36" s="257" t="s">
        <v>32678</v>
      </c>
      <c r="J36" s="258" t="s">
        <v>32868</v>
      </c>
      <c r="M36" s="4" t="str">
        <f t="shared" si="0"/>
        <v>Cusco</v>
      </c>
      <c r="N36" s="4" t="str">
        <f t="shared" si="1"/>
        <v>Anta</v>
      </c>
      <c r="O36" s="4" t="str">
        <f t="shared" si="2"/>
        <v>Cachimayo</v>
      </c>
      <c r="P36" s="174">
        <v>102300.7159828125</v>
      </c>
      <c r="Q36" s="163">
        <f t="shared" si="3"/>
        <v>2.1969377947282556E-2</v>
      </c>
      <c r="R36" s="148" t="s">
        <v>32188</v>
      </c>
      <c r="S36" s="148" t="s">
        <v>32184</v>
      </c>
      <c r="T36" s="148" t="s">
        <v>32188</v>
      </c>
      <c r="U36" s="4" t="s">
        <v>32872</v>
      </c>
      <c r="V36" t="str">
        <f t="shared" si="4"/>
        <v>Ferreyros</v>
      </c>
    </row>
    <row r="37" spans="1:22" ht="15.75" customHeight="1" x14ac:dyDescent="0.35">
      <c r="A37" s="253" t="s">
        <v>32369</v>
      </c>
      <c r="B37" s="254">
        <v>13</v>
      </c>
      <c r="C37" s="255" t="s">
        <v>32680</v>
      </c>
      <c r="D37" s="255" t="s">
        <v>32633</v>
      </c>
      <c r="E37" s="255" t="s">
        <v>144</v>
      </c>
      <c r="F37" s="255" t="s">
        <v>32681</v>
      </c>
      <c r="G37" s="257" t="s">
        <v>32682</v>
      </c>
      <c r="H37" s="257" t="s">
        <v>32682</v>
      </c>
      <c r="I37" s="257" t="s">
        <v>32683</v>
      </c>
      <c r="J37" s="258" t="s">
        <v>32869</v>
      </c>
      <c r="M37" s="4" t="str">
        <f t="shared" si="0"/>
        <v>Arequipa</v>
      </c>
      <c r="N37" s="4" t="str">
        <f t="shared" si="1"/>
        <v>Arequipa</v>
      </c>
      <c r="O37" s="4" t="str">
        <f t="shared" si="2"/>
        <v>La Joya</v>
      </c>
      <c r="P37" s="174">
        <v>102300.7159828125</v>
      </c>
      <c r="Q37" s="163">
        <f t="shared" si="3"/>
        <v>2.1969377947282556E-2</v>
      </c>
      <c r="R37" s="148" t="s">
        <v>32184</v>
      </c>
      <c r="S37" s="148" t="s">
        <v>32184</v>
      </c>
      <c r="T37" s="148" t="s">
        <v>925</v>
      </c>
      <c r="U37" s="4" t="s">
        <v>31892</v>
      </c>
      <c r="V37" t="str">
        <f t="shared" si="4"/>
        <v>Ferreyros</v>
      </c>
    </row>
    <row r="38" spans="1:22" ht="15.75" customHeight="1" x14ac:dyDescent="0.35">
      <c r="A38" s="253" t="s">
        <v>32369</v>
      </c>
      <c r="B38" s="254">
        <v>13</v>
      </c>
      <c r="C38" s="255" t="s">
        <v>32680</v>
      </c>
      <c r="D38" s="255" t="s">
        <v>32638</v>
      </c>
      <c r="E38" s="255" t="s">
        <v>144</v>
      </c>
      <c r="F38" s="255" t="s">
        <v>32681</v>
      </c>
      <c r="G38" s="257" t="s">
        <v>32682</v>
      </c>
      <c r="H38" s="257" t="s">
        <v>32682</v>
      </c>
      <c r="I38" s="257" t="s">
        <v>32683</v>
      </c>
      <c r="J38" s="258" t="s">
        <v>32869</v>
      </c>
      <c r="M38" s="4" t="str">
        <f t="shared" si="0"/>
        <v>Ica</v>
      </c>
      <c r="N38" s="4" t="str">
        <f t="shared" si="1"/>
        <v>Nazca</v>
      </c>
      <c r="O38" s="4" t="str">
        <f t="shared" si="2"/>
        <v>Marcona</v>
      </c>
      <c r="P38" s="174">
        <v>204601.43196562491</v>
      </c>
      <c r="Q38" s="163">
        <f t="shared" si="3"/>
        <v>4.3938755894565092E-2</v>
      </c>
      <c r="R38" s="148" t="s">
        <v>32184</v>
      </c>
      <c r="S38" s="148" t="s">
        <v>32188</v>
      </c>
      <c r="T38" s="148" t="s">
        <v>925</v>
      </c>
      <c r="U38" s="4" t="s">
        <v>31979</v>
      </c>
      <c r="V38" t="str">
        <f t="shared" si="4"/>
        <v>Ferreyros</v>
      </c>
    </row>
    <row r="39" spans="1:22" ht="15.75" customHeight="1" x14ac:dyDescent="0.35">
      <c r="A39" s="253" t="s">
        <v>32369</v>
      </c>
      <c r="B39" s="254">
        <v>14</v>
      </c>
      <c r="C39" s="255" t="s">
        <v>32684</v>
      </c>
      <c r="D39" s="255" t="s">
        <v>32638</v>
      </c>
      <c r="E39" s="255" t="s">
        <v>31835</v>
      </c>
      <c r="F39" s="255" t="s">
        <v>32685</v>
      </c>
      <c r="G39" s="257" t="s">
        <v>32686</v>
      </c>
      <c r="H39" s="257" t="s">
        <v>32687</v>
      </c>
      <c r="I39" s="257" t="s">
        <v>32688</v>
      </c>
      <c r="J39" s="258" t="s">
        <v>32155</v>
      </c>
      <c r="M39" s="4" t="str">
        <f t="shared" si="0"/>
        <v>Junin</v>
      </c>
      <c r="N39" s="4" t="str">
        <f t="shared" si="1"/>
        <v>Yauli</v>
      </c>
      <c r="O39" s="4" t="str">
        <f t="shared" si="2"/>
        <v>Morococha</v>
      </c>
      <c r="P39" s="174">
        <v>102300.7159828125</v>
      </c>
      <c r="Q39" s="163">
        <f t="shared" si="3"/>
        <v>2.1969377947282556E-2</v>
      </c>
      <c r="R39" s="148" t="s">
        <v>32188</v>
      </c>
      <c r="S39" s="148" t="s">
        <v>32184</v>
      </c>
      <c r="T39" s="148" t="s">
        <v>32188</v>
      </c>
      <c r="U39" s="4" t="s">
        <v>32873</v>
      </c>
      <c r="V39" t="str">
        <f t="shared" si="4"/>
        <v>Ferreyros</v>
      </c>
    </row>
    <row r="40" spans="1:22" ht="15.75" customHeight="1" x14ac:dyDescent="0.35">
      <c r="A40" s="253" t="s">
        <v>32369</v>
      </c>
      <c r="B40" s="254">
        <v>14</v>
      </c>
      <c r="C40" s="255" t="s">
        <v>32684</v>
      </c>
      <c r="D40" s="255" t="s">
        <v>32633</v>
      </c>
      <c r="E40" s="255" t="s">
        <v>31835</v>
      </c>
      <c r="F40" s="255" t="s">
        <v>32689</v>
      </c>
      <c r="G40" s="257" t="s">
        <v>32686</v>
      </c>
      <c r="H40" s="257" t="s">
        <v>32687</v>
      </c>
      <c r="I40" s="257" t="s">
        <v>32688</v>
      </c>
      <c r="J40" s="258" t="s">
        <v>32155</v>
      </c>
      <c r="M40" s="4" t="str">
        <f t="shared" si="0"/>
        <v>Cajamarca</v>
      </c>
      <c r="N40" s="4" t="str">
        <f t="shared" si="1"/>
        <v>San Pablo</v>
      </c>
      <c r="O40" s="4" t="str">
        <f t="shared" si="2"/>
        <v>Tumbaden</v>
      </c>
      <c r="P40" s="174">
        <v>102300.7159828125</v>
      </c>
      <c r="Q40" s="163">
        <f t="shared" si="3"/>
        <v>2.1969377947282556E-2</v>
      </c>
      <c r="R40" s="148" t="s">
        <v>32185</v>
      </c>
      <c r="S40" s="148" t="s">
        <v>32188</v>
      </c>
      <c r="T40" s="148" t="s">
        <v>32185</v>
      </c>
      <c r="U40" s="4" t="s">
        <v>32874</v>
      </c>
      <c r="V40" t="str">
        <f t="shared" si="4"/>
        <v>Ferreyros</v>
      </c>
    </row>
    <row r="41" spans="1:22" ht="15.75" customHeight="1" x14ac:dyDescent="0.35">
      <c r="A41" s="253" t="s">
        <v>32369</v>
      </c>
      <c r="B41" s="254">
        <v>15</v>
      </c>
      <c r="C41" s="255" t="s">
        <v>32690</v>
      </c>
      <c r="D41" s="255" t="s">
        <v>32627</v>
      </c>
      <c r="E41" s="255" t="s">
        <v>32691</v>
      </c>
      <c r="F41" s="255" t="s">
        <v>32692</v>
      </c>
      <c r="G41" s="257" t="s">
        <v>32636</v>
      </c>
      <c r="H41" s="257" t="s">
        <v>32636</v>
      </c>
      <c r="I41" s="257" t="s">
        <v>32693</v>
      </c>
      <c r="J41" s="258" t="s">
        <v>32080</v>
      </c>
      <c r="M41" s="4" t="str">
        <f t="shared" si="0"/>
        <v>Ayacucho</v>
      </c>
      <c r="N41" s="4" t="str">
        <f t="shared" si="1"/>
        <v>Parinacochas</v>
      </c>
      <c r="O41" s="4" t="str">
        <f t="shared" si="2"/>
        <v>San Francisco De Ravacayco</v>
      </c>
      <c r="P41" s="174">
        <v>26523.122521064881</v>
      </c>
      <c r="Q41" s="163">
        <f t="shared" si="3"/>
        <v>5.6959181312597525E-3</v>
      </c>
      <c r="R41" s="148" t="s">
        <v>32188</v>
      </c>
      <c r="S41" s="148" t="s">
        <v>32184</v>
      </c>
      <c r="T41" s="148" t="s">
        <v>32184</v>
      </c>
      <c r="U41" s="4" t="s">
        <v>32875</v>
      </c>
      <c r="V41" t="str">
        <f t="shared" si="4"/>
        <v>Soltrak</v>
      </c>
    </row>
    <row r="42" spans="1:22" ht="15.75" customHeight="1" x14ac:dyDescent="0.35">
      <c r="A42" s="253" t="s">
        <v>32369</v>
      </c>
      <c r="B42" s="254">
        <v>16</v>
      </c>
      <c r="C42" s="255" t="s">
        <v>32694</v>
      </c>
      <c r="D42" s="255" t="s">
        <v>32633</v>
      </c>
      <c r="E42" s="255" t="s">
        <v>32695</v>
      </c>
      <c r="F42" s="255" t="s">
        <v>32696</v>
      </c>
      <c r="G42" s="257" t="s">
        <v>32636</v>
      </c>
      <c r="H42" s="257" t="s">
        <v>32636</v>
      </c>
      <c r="I42" s="257" t="s">
        <v>32636</v>
      </c>
      <c r="J42" s="258" t="s">
        <v>32066</v>
      </c>
      <c r="M42" s="4" t="str">
        <f t="shared" si="0"/>
        <v>Arequipa</v>
      </c>
      <c r="N42" s="4" t="str">
        <f t="shared" si="1"/>
        <v>Arequipa</v>
      </c>
      <c r="O42" s="4" t="str">
        <f t="shared" si="2"/>
        <v>Uchumayo</v>
      </c>
      <c r="P42" s="174">
        <v>122933.4297273328</v>
      </c>
      <c r="Q42" s="163">
        <f t="shared" si="3"/>
        <v>2.640031356661502E-2</v>
      </c>
      <c r="R42" s="148" t="s">
        <v>32188</v>
      </c>
      <c r="S42" s="148" t="s">
        <v>32184</v>
      </c>
      <c r="T42" s="148" t="s">
        <v>925</v>
      </c>
      <c r="U42" s="4" t="s">
        <v>32500</v>
      </c>
      <c r="V42" t="str">
        <f t="shared" si="4"/>
        <v>Unimaq</v>
      </c>
    </row>
    <row r="43" spans="1:22" ht="15.75" customHeight="1" x14ac:dyDescent="0.35">
      <c r="A43" s="253" t="s">
        <v>32369</v>
      </c>
      <c r="B43" s="254">
        <v>17</v>
      </c>
      <c r="C43" s="255" t="s">
        <v>32697</v>
      </c>
      <c r="D43" s="255" t="s">
        <v>32633</v>
      </c>
      <c r="E43" s="255" t="s">
        <v>31684</v>
      </c>
      <c r="F43" s="255" t="s">
        <v>32698</v>
      </c>
      <c r="G43" s="257" t="s">
        <v>32699</v>
      </c>
      <c r="H43" s="257" t="s">
        <v>32700</v>
      </c>
      <c r="I43" s="257" t="s">
        <v>32700</v>
      </c>
      <c r="J43" s="258" t="s">
        <v>32007</v>
      </c>
      <c r="M43" s="4" t="str">
        <f t="shared" si="0"/>
        <v>Cusco</v>
      </c>
      <c r="N43" s="4" t="str">
        <f t="shared" si="1"/>
        <v>Chumbivilcas</v>
      </c>
      <c r="O43" s="4" t="str">
        <f t="shared" si="2"/>
        <v>Livitaca</v>
      </c>
      <c r="P43" s="174">
        <v>196612.38851398291</v>
      </c>
      <c r="Q43" s="163">
        <f t="shared" si="3"/>
        <v>4.2223085448467E-2</v>
      </c>
      <c r="R43" s="148" t="s">
        <v>32185</v>
      </c>
      <c r="S43" s="148" t="s">
        <v>32188</v>
      </c>
      <c r="T43" s="148" t="s">
        <v>32188</v>
      </c>
      <c r="U43" s="4" t="s">
        <v>32503</v>
      </c>
      <c r="V43" t="str">
        <f t="shared" si="4"/>
        <v>Unimaq</v>
      </c>
    </row>
    <row r="44" spans="1:22" ht="15.75" customHeight="1" x14ac:dyDescent="0.35">
      <c r="A44" s="253" t="s">
        <v>32369</v>
      </c>
      <c r="B44" s="254">
        <v>18</v>
      </c>
      <c r="C44" s="255" t="s">
        <v>32701</v>
      </c>
      <c r="D44" s="255" t="s">
        <v>32702</v>
      </c>
      <c r="E44" s="255" t="s">
        <v>31538</v>
      </c>
      <c r="F44" s="255" t="s">
        <v>32703</v>
      </c>
      <c r="G44" s="257" t="s">
        <v>32704</v>
      </c>
      <c r="H44" s="257" t="s">
        <v>32705</v>
      </c>
      <c r="I44" s="257" t="s">
        <v>32706</v>
      </c>
      <c r="J44" s="258" t="s">
        <v>31862</v>
      </c>
      <c r="M44" s="4" t="str">
        <f t="shared" si="0"/>
        <v>Apurimac</v>
      </c>
      <c r="N44" s="4" t="str">
        <f t="shared" si="1"/>
        <v>Cotabambas</v>
      </c>
      <c r="O44" s="4" t="str">
        <f t="shared" si="2"/>
        <v>Challhuahuacho</v>
      </c>
      <c r="P44" s="174">
        <v>122933.4297273328</v>
      </c>
      <c r="Q44" s="163">
        <f t="shared" si="3"/>
        <v>2.640031356661502E-2</v>
      </c>
      <c r="R44" s="148" t="s">
        <v>32188</v>
      </c>
      <c r="S44" s="148" t="s">
        <v>32188</v>
      </c>
      <c r="T44" s="148" t="s">
        <v>32188</v>
      </c>
      <c r="U44" s="4" t="s">
        <v>31887</v>
      </c>
      <c r="V44" t="str">
        <f t="shared" si="4"/>
        <v>Unimaq</v>
      </c>
    </row>
    <row r="45" spans="1:22" ht="15.75" customHeight="1" x14ac:dyDescent="0.35">
      <c r="A45" s="253" t="s">
        <v>32369</v>
      </c>
      <c r="B45" s="254">
        <v>19</v>
      </c>
      <c r="C45" s="255" t="s">
        <v>32707</v>
      </c>
      <c r="D45" s="255" t="s">
        <v>32702</v>
      </c>
      <c r="E45" s="255" t="s">
        <v>170</v>
      </c>
      <c r="F45" s="255" t="s">
        <v>32708</v>
      </c>
      <c r="G45" s="257" t="s">
        <v>32709</v>
      </c>
      <c r="H45" s="257" t="s">
        <v>32709</v>
      </c>
      <c r="I45" s="257" t="s">
        <v>32710</v>
      </c>
      <c r="J45" s="258" t="s">
        <v>32870</v>
      </c>
      <c r="M45" s="4" t="str">
        <f t="shared" si="0"/>
        <v>Piura</v>
      </c>
      <c r="N45" s="4" t="str">
        <f t="shared" si="1"/>
        <v>Sechura</v>
      </c>
      <c r="O45" s="4" t="str">
        <f t="shared" si="2"/>
        <v>Sechura</v>
      </c>
      <c r="P45" s="174">
        <v>20632.713744520341</v>
      </c>
      <c r="Q45" s="163">
        <f t="shared" si="3"/>
        <v>4.4309356193324738E-3</v>
      </c>
      <c r="R45" s="148" t="s">
        <v>32187</v>
      </c>
      <c r="S45" s="148" t="s">
        <v>32185</v>
      </c>
      <c r="T45" s="148" t="s">
        <v>925</v>
      </c>
      <c r="U45" s="4" t="s">
        <v>32140</v>
      </c>
      <c r="V45" t="str">
        <f t="shared" si="4"/>
        <v>Unimaq</v>
      </c>
    </row>
    <row r="46" spans="1:22" ht="15.75" customHeight="1" x14ac:dyDescent="0.35">
      <c r="A46" s="253" t="s">
        <v>32369</v>
      </c>
      <c r="B46" s="254">
        <v>20</v>
      </c>
      <c r="C46" s="255" t="s">
        <v>32711</v>
      </c>
      <c r="D46" s="255" t="s">
        <v>32702</v>
      </c>
      <c r="E46" s="255" t="s">
        <v>31783</v>
      </c>
      <c r="F46" s="255" t="s">
        <v>32712</v>
      </c>
      <c r="G46" s="257" t="s">
        <v>32713</v>
      </c>
      <c r="H46" s="257" t="s">
        <v>32714</v>
      </c>
      <c r="I46" s="257" t="s">
        <v>32715</v>
      </c>
      <c r="J46" s="258" t="s">
        <v>32106</v>
      </c>
      <c r="M46" s="4" t="str">
        <f t="shared" si="0"/>
        <v>Ancash</v>
      </c>
      <c r="N46" s="4" t="str">
        <f t="shared" si="1"/>
        <v>Huari</v>
      </c>
      <c r="O46" s="4" t="str">
        <f t="shared" si="2"/>
        <v>San Marcos</v>
      </c>
      <c r="P46" s="174">
        <v>102300.7159828125</v>
      </c>
      <c r="Q46" s="163">
        <f t="shared" si="3"/>
        <v>2.1969377947282556E-2</v>
      </c>
      <c r="R46" s="148" t="s">
        <v>32188</v>
      </c>
      <c r="S46" s="148" t="s">
        <v>32184</v>
      </c>
      <c r="T46" s="148" t="s">
        <v>32188</v>
      </c>
      <c r="U46" s="4" t="s">
        <v>31868</v>
      </c>
      <c r="V46" t="str">
        <f t="shared" si="4"/>
        <v>Ferreyros</v>
      </c>
    </row>
    <row r="47" spans="1:22" ht="15.75" customHeight="1" x14ac:dyDescent="0.35">
      <c r="A47" s="253" t="s">
        <v>32369</v>
      </c>
      <c r="B47" s="254">
        <v>21</v>
      </c>
      <c r="C47" s="255" t="s">
        <v>32716</v>
      </c>
      <c r="D47" s="255" t="s">
        <v>32702</v>
      </c>
      <c r="E47" s="255" t="s">
        <v>32717</v>
      </c>
      <c r="F47" s="255" t="s">
        <v>32718</v>
      </c>
      <c r="G47" s="257" t="s">
        <v>32719</v>
      </c>
      <c r="H47" s="257" t="s">
        <v>32720</v>
      </c>
      <c r="I47" s="257" t="s">
        <v>32721</v>
      </c>
      <c r="J47" s="258" t="s">
        <v>32175</v>
      </c>
      <c r="M47" s="4" t="str">
        <f t="shared" si="0"/>
        <v>Cusco</v>
      </c>
      <c r="N47" s="4" t="str">
        <f t="shared" si="1"/>
        <v>Espinar</v>
      </c>
      <c r="O47" s="4" t="str">
        <f t="shared" si="2"/>
        <v>Espinar</v>
      </c>
      <c r="P47" s="174">
        <v>102300.7159828125</v>
      </c>
      <c r="Q47" s="163">
        <f t="shared" si="3"/>
        <v>2.1969377947282556E-2</v>
      </c>
      <c r="R47" s="148" t="s">
        <v>32188</v>
      </c>
      <c r="S47" s="148" t="s">
        <v>32188</v>
      </c>
      <c r="T47" s="148" t="s">
        <v>32188</v>
      </c>
      <c r="U47" s="4" t="s">
        <v>31957</v>
      </c>
      <c r="V47" t="str">
        <f t="shared" si="4"/>
        <v>Ferreyros</v>
      </c>
    </row>
    <row r="48" spans="1:22" ht="15.75" customHeight="1" x14ac:dyDescent="0.35">
      <c r="A48" s="253" t="s">
        <v>32369</v>
      </c>
      <c r="B48" s="254">
        <v>22</v>
      </c>
      <c r="C48" s="255" t="s">
        <v>32722</v>
      </c>
      <c r="D48" s="255" t="s">
        <v>32702</v>
      </c>
      <c r="E48" s="255" t="s">
        <v>32723</v>
      </c>
      <c r="F48" s="255" t="s">
        <v>32724</v>
      </c>
      <c r="G48" s="257" t="s">
        <v>32725</v>
      </c>
      <c r="H48" s="257" t="s">
        <v>32726</v>
      </c>
      <c r="I48" s="257" t="s">
        <v>32726</v>
      </c>
      <c r="J48" s="258" t="s">
        <v>32108</v>
      </c>
      <c r="M48" s="4" t="str">
        <f t="shared" si="0"/>
        <v>Moquegua</v>
      </c>
      <c r="N48" s="4" t="str">
        <f t="shared" si="1"/>
        <v>Mariscal Nieto</v>
      </c>
      <c r="O48" s="4" t="str">
        <f t="shared" si="2"/>
        <v>Torata</v>
      </c>
      <c r="P48" s="174">
        <v>225234.14571014521</v>
      </c>
      <c r="Q48" s="163">
        <f t="shared" si="3"/>
        <v>4.8369691513897556E-2</v>
      </c>
      <c r="R48" s="148" t="s">
        <v>32188</v>
      </c>
      <c r="S48" s="148" t="s">
        <v>32187</v>
      </c>
      <c r="T48" s="148" t="s">
        <v>32184</v>
      </c>
      <c r="U48" s="4" t="s">
        <v>32112</v>
      </c>
      <c r="V48" t="str">
        <f t="shared" si="4"/>
        <v>Ferreyros</v>
      </c>
    </row>
    <row r="49" spans="1:22" ht="15.75" customHeight="1" x14ac:dyDescent="0.35">
      <c r="A49" s="253" t="s">
        <v>32369</v>
      </c>
      <c r="B49" s="254">
        <v>23</v>
      </c>
      <c r="C49" s="255" t="s">
        <v>32727</v>
      </c>
      <c r="D49" s="255" t="s">
        <v>32702</v>
      </c>
      <c r="E49" s="255" t="s">
        <v>31847</v>
      </c>
      <c r="F49" s="255" t="s">
        <v>32728</v>
      </c>
      <c r="G49" s="257" t="s">
        <v>32729</v>
      </c>
      <c r="H49" s="257" t="s">
        <v>32729</v>
      </c>
      <c r="I49" s="257" t="s">
        <v>32730</v>
      </c>
      <c r="J49" s="258" t="s">
        <v>32165</v>
      </c>
      <c r="M49" s="4" t="str">
        <f t="shared" si="0"/>
        <v>Tacna</v>
      </c>
      <c r="N49" s="4" t="str">
        <f t="shared" si="1"/>
        <v>Jorge Basadre</v>
      </c>
      <c r="O49" s="4" t="str">
        <f t="shared" si="2"/>
        <v>Ilabaya</v>
      </c>
      <c r="P49" s="174">
        <v>102300.7159828125</v>
      </c>
      <c r="Q49" s="163">
        <f t="shared" si="3"/>
        <v>2.1969377947282556E-2</v>
      </c>
      <c r="R49" s="148" t="s">
        <v>32188</v>
      </c>
      <c r="S49" s="148" t="s">
        <v>32187</v>
      </c>
      <c r="T49" s="148" t="s">
        <v>32188</v>
      </c>
      <c r="U49" s="4" t="s">
        <v>32167</v>
      </c>
      <c r="V49" t="str">
        <f t="shared" si="4"/>
        <v>Ferreyros</v>
      </c>
    </row>
    <row r="50" spans="1:22" ht="15.75" customHeight="1" x14ac:dyDescent="0.35">
      <c r="A50" s="253" t="s">
        <v>32369</v>
      </c>
      <c r="B50" s="254">
        <v>24</v>
      </c>
      <c r="C50" s="255" t="s">
        <v>32731</v>
      </c>
      <c r="D50" s="255" t="s">
        <v>32631</v>
      </c>
      <c r="E50" s="255" t="s">
        <v>31684</v>
      </c>
      <c r="F50" s="255" t="s">
        <v>32732</v>
      </c>
      <c r="G50" s="257" t="s">
        <v>32699</v>
      </c>
      <c r="H50" s="257" t="s">
        <v>32700</v>
      </c>
      <c r="I50" s="257" t="s">
        <v>32700</v>
      </c>
      <c r="J50" s="258" t="s">
        <v>32007</v>
      </c>
      <c r="Q50" s="416">
        <f>SUM(Q2:Q49)</f>
        <v>1.0000000000000007</v>
      </c>
    </row>
    <row r="51" spans="1:22" ht="15.75" customHeight="1" x14ac:dyDescent="0.35">
      <c r="A51" s="253" t="s">
        <v>32369</v>
      </c>
      <c r="B51" s="254">
        <v>25</v>
      </c>
      <c r="C51" s="255" t="s">
        <v>32733</v>
      </c>
      <c r="D51" s="255" t="s">
        <v>32633</v>
      </c>
      <c r="E51" s="255" t="s">
        <v>138</v>
      </c>
      <c r="F51" s="255" t="s">
        <v>32734</v>
      </c>
      <c r="G51" s="257" t="s">
        <v>32629</v>
      </c>
      <c r="H51" s="257" t="s">
        <v>32629</v>
      </c>
      <c r="I51" s="257" t="s">
        <v>32629</v>
      </c>
      <c r="J51" s="258" t="s">
        <v>31888</v>
      </c>
    </row>
    <row r="52" spans="1:22" ht="15.75" customHeight="1" x14ac:dyDescent="0.35">
      <c r="A52" s="253" t="s">
        <v>32369</v>
      </c>
      <c r="B52" s="254">
        <v>26</v>
      </c>
      <c r="C52" s="255" t="s">
        <v>32735</v>
      </c>
      <c r="D52" s="255" t="s">
        <v>32638</v>
      </c>
      <c r="E52" s="255" t="s">
        <v>138</v>
      </c>
      <c r="F52" s="255" t="s">
        <v>32736</v>
      </c>
      <c r="G52" s="257" t="s">
        <v>32629</v>
      </c>
      <c r="H52" s="257" t="s">
        <v>32629</v>
      </c>
      <c r="I52" s="257" t="s">
        <v>32737</v>
      </c>
      <c r="J52" s="258" t="s">
        <v>31889</v>
      </c>
    </row>
    <row r="53" spans="1:22" ht="15.75" customHeight="1" x14ac:dyDescent="0.35">
      <c r="A53" s="253" t="s">
        <v>32369</v>
      </c>
      <c r="B53" s="254">
        <v>27</v>
      </c>
      <c r="C53" s="255" t="s">
        <v>32738</v>
      </c>
      <c r="D53" s="255" t="s">
        <v>32638</v>
      </c>
      <c r="E53" s="255" t="s">
        <v>140</v>
      </c>
      <c r="F53" s="255" t="s">
        <v>32739</v>
      </c>
      <c r="G53" s="257" t="s">
        <v>32740</v>
      </c>
      <c r="H53" s="257" t="s">
        <v>32740</v>
      </c>
      <c r="I53" s="257" t="s">
        <v>32741</v>
      </c>
      <c r="J53" s="258" t="s">
        <v>31955</v>
      </c>
    </row>
    <row r="54" spans="1:22" ht="15.75" customHeight="1" x14ac:dyDescent="0.35">
      <c r="A54" s="253" t="s">
        <v>32369</v>
      </c>
      <c r="B54" s="254">
        <v>28</v>
      </c>
      <c r="C54" s="255" t="s">
        <v>32742</v>
      </c>
      <c r="D54" s="255" t="s">
        <v>32638</v>
      </c>
      <c r="E54" s="255" t="s">
        <v>141</v>
      </c>
      <c r="F54" s="255" t="s">
        <v>32743</v>
      </c>
      <c r="G54" s="257" t="s">
        <v>32740</v>
      </c>
      <c r="H54" s="257" t="s">
        <v>32740</v>
      </c>
      <c r="I54" s="257" t="s">
        <v>32741</v>
      </c>
      <c r="J54" s="258" t="s">
        <v>31955</v>
      </c>
    </row>
    <row r="55" spans="1:22" ht="15.75" customHeight="1" x14ac:dyDescent="0.35">
      <c r="A55" s="253" t="s">
        <v>32369</v>
      </c>
      <c r="B55" s="254">
        <v>29</v>
      </c>
      <c r="C55" s="255" t="s">
        <v>32744</v>
      </c>
      <c r="D55" s="255" t="s">
        <v>32638</v>
      </c>
      <c r="E55" s="255" t="s">
        <v>31787</v>
      </c>
      <c r="F55" s="255" t="s">
        <v>32745</v>
      </c>
      <c r="G55" s="257" t="s">
        <v>32641</v>
      </c>
      <c r="H55" s="257" t="s">
        <v>32746</v>
      </c>
      <c r="I55" s="257" t="s">
        <v>32746</v>
      </c>
      <c r="J55" s="258" t="s">
        <v>32110</v>
      </c>
    </row>
    <row r="56" spans="1:22" ht="15.75" customHeight="1" x14ac:dyDescent="0.35">
      <c r="A56" s="253" t="s">
        <v>32369</v>
      </c>
      <c r="B56" s="254">
        <v>30</v>
      </c>
      <c r="C56" s="255" t="s">
        <v>32747</v>
      </c>
      <c r="D56" s="255" t="s">
        <v>32638</v>
      </c>
      <c r="E56" s="255" t="s">
        <v>159</v>
      </c>
      <c r="F56" s="255" t="s">
        <v>32748</v>
      </c>
      <c r="G56" s="257" t="s">
        <v>32636</v>
      </c>
      <c r="H56" s="257" t="s">
        <v>32636</v>
      </c>
      <c r="I56" s="257" t="s">
        <v>32658</v>
      </c>
      <c r="J56" s="258" t="s">
        <v>32069</v>
      </c>
    </row>
    <row r="57" spans="1:22" ht="15.75" customHeight="1" x14ac:dyDescent="0.35">
      <c r="A57" s="253" t="s">
        <v>32369</v>
      </c>
      <c r="B57" s="254">
        <v>31</v>
      </c>
      <c r="C57" s="255" t="s">
        <v>32749</v>
      </c>
      <c r="D57" s="255" t="s">
        <v>32638</v>
      </c>
      <c r="E57" s="255" t="s">
        <v>31684</v>
      </c>
      <c r="F57" s="255" t="s">
        <v>32750</v>
      </c>
      <c r="G57" s="257" t="s">
        <v>32699</v>
      </c>
      <c r="H57" s="257" t="s">
        <v>32700</v>
      </c>
      <c r="I57" s="257" t="s">
        <v>32700</v>
      </c>
      <c r="J57" s="258" t="s">
        <v>32007</v>
      </c>
    </row>
    <row r="58" spans="1:22" ht="15.75" customHeight="1" x14ac:dyDescent="0.35">
      <c r="A58" s="253" t="s">
        <v>32369</v>
      </c>
      <c r="B58" s="254">
        <v>32</v>
      </c>
      <c r="C58" s="255" t="s">
        <v>32751</v>
      </c>
      <c r="D58" s="255" t="s">
        <v>32638</v>
      </c>
      <c r="E58" s="255" t="s">
        <v>31665</v>
      </c>
      <c r="F58" s="255" t="s">
        <v>32752</v>
      </c>
      <c r="G58" s="257" t="s">
        <v>32753</v>
      </c>
      <c r="H58" s="257" t="s">
        <v>32754</v>
      </c>
      <c r="I58" s="257" t="s">
        <v>32755</v>
      </c>
      <c r="J58" s="258" t="s">
        <v>31989</v>
      </c>
    </row>
    <row r="59" spans="1:22" ht="15.75" customHeight="1" x14ac:dyDescent="0.35">
      <c r="A59" s="253" t="s">
        <v>32369</v>
      </c>
      <c r="B59" s="254">
        <v>33</v>
      </c>
      <c r="C59" s="255" t="s">
        <v>32756</v>
      </c>
      <c r="D59" s="255" t="s">
        <v>32633</v>
      </c>
      <c r="E59" s="255" t="s">
        <v>32757</v>
      </c>
      <c r="F59" s="255" t="s">
        <v>32758</v>
      </c>
      <c r="G59" s="257" t="s">
        <v>32629</v>
      </c>
      <c r="H59" s="257" t="s">
        <v>32629</v>
      </c>
      <c r="I59" s="257" t="s">
        <v>32759</v>
      </c>
      <c r="J59" s="258" t="s">
        <v>31891</v>
      </c>
    </row>
    <row r="60" spans="1:22" ht="15.75" customHeight="1" x14ac:dyDescent="0.35">
      <c r="A60" s="253" t="s">
        <v>32369</v>
      </c>
      <c r="B60" s="254">
        <v>34</v>
      </c>
      <c r="C60" s="255" t="s">
        <v>32760</v>
      </c>
      <c r="D60" s="255" t="s">
        <v>32633</v>
      </c>
      <c r="E60" s="255" t="s">
        <v>155</v>
      </c>
      <c r="F60" s="255" t="s">
        <v>32761</v>
      </c>
      <c r="G60" s="257" t="s">
        <v>32762</v>
      </c>
      <c r="H60" s="257" t="s">
        <v>32762</v>
      </c>
      <c r="I60" s="257" t="s">
        <v>32762</v>
      </c>
      <c r="J60" s="258" t="s">
        <v>32173</v>
      </c>
    </row>
    <row r="61" spans="1:22" ht="15.75" customHeight="1" x14ac:dyDescent="0.35">
      <c r="A61" s="253" t="s">
        <v>32369</v>
      </c>
      <c r="B61" s="254">
        <v>35</v>
      </c>
      <c r="C61" s="255" t="s">
        <v>32763</v>
      </c>
      <c r="D61" s="255" t="s">
        <v>32633</v>
      </c>
      <c r="E61" s="255" t="s">
        <v>139</v>
      </c>
      <c r="F61" s="255" t="s">
        <v>32764</v>
      </c>
      <c r="G61" s="257" t="s">
        <v>32765</v>
      </c>
      <c r="H61" s="257" t="s">
        <v>32765</v>
      </c>
      <c r="I61" s="257" t="s">
        <v>32765</v>
      </c>
      <c r="J61" s="258" t="s">
        <v>32169</v>
      </c>
    </row>
    <row r="62" spans="1:22" ht="15.75" customHeight="1" x14ac:dyDescent="0.35">
      <c r="A62" s="253" t="s">
        <v>32369</v>
      </c>
      <c r="B62" s="254">
        <v>36</v>
      </c>
      <c r="C62" s="255" t="s">
        <v>32766</v>
      </c>
      <c r="D62" s="255" t="s">
        <v>32767</v>
      </c>
      <c r="E62" s="255" t="s">
        <v>158</v>
      </c>
      <c r="F62" s="255" t="s">
        <v>32768</v>
      </c>
      <c r="G62" s="257" t="s">
        <v>32662</v>
      </c>
      <c r="H62" s="257" t="s">
        <v>32662</v>
      </c>
      <c r="I62" s="257" t="s">
        <v>32662</v>
      </c>
      <c r="J62" s="258" t="s">
        <v>31938</v>
      </c>
    </row>
    <row r="63" spans="1:22" ht="15.75" customHeight="1" x14ac:dyDescent="0.35">
      <c r="A63" s="253" t="s">
        <v>32369</v>
      </c>
      <c r="B63" s="254">
        <v>37</v>
      </c>
      <c r="C63" s="255" t="s">
        <v>32769</v>
      </c>
      <c r="D63" s="255" t="s">
        <v>32638</v>
      </c>
      <c r="E63" s="255" t="s">
        <v>139</v>
      </c>
      <c r="F63" s="255" t="s">
        <v>32770</v>
      </c>
      <c r="G63" s="257" t="s">
        <v>32771</v>
      </c>
      <c r="H63" s="257" t="s">
        <v>32772</v>
      </c>
      <c r="I63" s="257" t="s">
        <v>32771</v>
      </c>
      <c r="J63" s="258" t="s">
        <v>31911</v>
      </c>
    </row>
    <row r="64" spans="1:22" ht="15.75" customHeight="1" x14ac:dyDescent="0.35">
      <c r="A64" s="253" t="s">
        <v>32369</v>
      </c>
      <c r="B64" s="254">
        <v>38</v>
      </c>
      <c r="C64" s="255" t="s">
        <v>32773</v>
      </c>
      <c r="D64" s="255" t="s">
        <v>32767</v>
      </c>
      <c r="E64" s="255" t="s">
        <v>31737</v>
      </c>
      <c r="F64" s="255" t="s">
        <v>32774</v>
      </c>
      <c r="G64" s="257" t="s">
        <v>32636</v>
      </c>
      <c r="H64" s="257" t="s">
        <v>32636</v>
      </c>
      <c r="I64" s="257" t="s">
        <v>32649</v>
      </c>
      <c r="J64" s="258" t="s">
        <v>32087</v>
      </c>
    </row>
    <row r="65" spans="1:10" ht="15.75" customHeight="1" x14ac:dyDescent="0.35">
      <c r="A65" s="253" t="s">
        <v>32369</v>
      </c>
      <c r="B65" s="254">
        <v>39</v>
      </c>
      <c r="C65" s="255" t="s">
        <v>32775</v>
      </c>
      <c r="D65" s="255" t="s">
        <v>32633</v>
      </c>
      <c r="E65" s="255" t="s">
        <v>140</v>
      </c>
      <c r="F65" s="255" t="s">
        <v>32776</v>
      </c>
      <c r="G65" s="257" t="s">
        <v>32777</v>
      </c>
      <c r="H65" s="257" t="s">
        <v>32777</v>
      </c>
      <c r="I65" s="257" t="s">
        <v>32865</v>
      </c>
      <c r="J65" s="258" t="s">
        <v>32871</v>
      </c>
    </row>
    <row r="66" spans="1:10" ht="15.75" customHeight="1" x14ac:dyDescent="0.35">
      <c r="A66" s="253" t="s">
        <v>32369</v>
      </c>
      <c r="B66" s="254">
        <v>40</v>
      </c>
      <c r="C66" s="255" t="s">
        <v>32778</v>
      </c>
      <c r="D66" s="255" t="s">
        <v>32633</v>
      </c>
      <c r="E66" s="255" t="s">
        <v>171</v>
      </c>
      <c r="F66" s="255" t="s">
        <v>32779</v>
      </c>
      <c r="G66" s="257" t="s">
        <v>32676</v>
      </c>
      <c r="H66" s="257" t="s">
        <v>32780</v>
      </c>
      <c r="I66" s="257" t="s">
        <v>32781</v>
      </c>
      <c r="J66" s="258" t="s">
        <v>31875</v>
      </c>
    </row>
    <row r="67" spans="1:10" ht="15.75" customHeight="1" x14ac:dyDescent="0.35">
      <c r="A67" s="253" t="s">
        <v>32369</v>
      </c>
      <c r="B67" s="254">
        <v>41</v>
      </c>
      <c r="C67" s="255" t="s">
        <v>32782</v>
      </c>
      <c r="D67" s="255" t="s">
        <v>32633</v>
      </c>
      <c r="E67" s="255" t="s">
        <v>141</v>
      </c>
      <c r="F67" s="255" t="s">
        <v>32783</v>
      </c>
      <c r="G67" s="257" t="s">
        <v>32740</v>
      </c>
      <c r="H67" s="257" t="s">
        <v>32784</v>
      </c>
      <c r="I67" s="257" t="s">
        <v>32785</v>
      </c>
      <c r="J67" s="258" t="s">
        <v>32872</v>
      </c>
    </row>
    <row r="68" spans="1:10" ht="15.75" customHeight="1" x14ac:dyDescent="0.35">
      <c r="A68" s="253" t="s">
        <v>32369</v>
      </c>
      <c r="B68" s="254">
        <v>42</v>
      </c>
      <c r="C68" s="255" t="s">
        <v>32786</v>
      </c>
      <c r="D68" s="255" t="s">
        <v>32633</v>
      </c>
      <c r="E68" s="255" t="s">
        <v>31665</v>
      </c>
      <c r="F68" s="255" t="s">
        <v>32787</v>
      </c>
      <c r="G68" s="257" t="s">
        <v>32753</v>
      </c>
      <c r="H68" s="257" t="s">
        <v>32754</v>
      </c>
      <c r="I68" s="257" t="s">
        <v>32755</v>
      </c>
      <c r="J68" s="258" t="s">
        <v>31989</v>
      </c>
    </row>
    <row r="69" spans="1:10" ht="15.75" customHeight="1" x14ac:dyDescent="0.35">
      <c r="A69" s="253" t="s">
        <v>32369</v>
      </c>
      <c r="B69" s="254">
        <v>43</v>
      </c>
      <c r="C69" s="255" t="s">
        <v>32788</v>
      </c>
      <c r="D69" s="255" t="s">
        <v>32633</v>
      </c>
      <c r="E69" s="255" t="s">
        <v>32789</v>
      </c>
      <c r="F69" s="255" t="s">
        <v>32790</v>
      </c>
      <c r="G69" s="257" t="s">
        <v>32636</v>
      </c>
      <c r="H69" s="257" t="s">
        <v>32636</v>
      </c>
      <c r="I69" s="257" t="s">
        <v>32636</v>
      </c>
      <c r="J69" s="258" t="s">
        <v>32066</v>
      </c>
    </row>
    <row r="70" spans="1:10" ht="15.75" customHeight="1" x14ac:dyDescent="0.35">
      <c r="A70" s="253" t="s">
        <v>32369</v>
      </c>
      <c r="B70" s="254">
        <v>44</v>
      </c>
      <c r="C70" s="255" t="s">
        <v>32791</v>
      </c>
      <c r="D70" s="255" t="s">
        <v>32633</v>
      </c>
      <c r="E70" s="255" t="s">
        <v>31588</v>
      </c>
      <c r="F70" s="255" t="s">
        <v>32792</v>
      </c>
      <c r="G70" s="257" t="s">
        <v>32629</v>
      </c>
      <c r="H70" s="257" t="s">
        <v>32629</v>
      </c>
      <c r="I70" s="257" t="s">
        <v>32793</v>
      </c>
      <c r="J70" s="258" t="s">
        <v>31892</v>
      </c>
    </row>
    <row r="71" spans="1:10" ht="15.75" customHeight="1" x14ac:dyDescent="0.35">
      <c r="A71" s="253" t="s">
        <v>32369</v>
      </c>
      <c r="B71" s="254">
        <v>45</v>
      </c>
      <c r="C71" s="255" t="s">
        <v>32794</v>
      </c>
      <c r="D71" s="255" t="s">
        <v>32633</v>
      </c>
      <c r="E71" s="255" t="s">
        <v>32795</v>
      </c>
      <c r="F71" s="255" t="s">
        <v>32796</v>
      </c>
      <c r="G71" s="257" t="s">
        <v>32682</v>
      </c>
      <c r="H71" s="257" t="s">
        <v>36387</v>
      </c>
      <c r="I71" s="257" t="s">
        <v>32864</v>
      </c>
      <c r="J71" s="258" t="s">
        <v>31979</v>
      </c>
    </row>
    <row r="72" spans="1:10" ht="15.75" customHeight="1" x14ac:dyDescent="0.35">
      <c r="A72" s="253" t="s">
        <v>32369</v>
      </c>
      <c r="B72" s="254">
        <v>46</v>
      </c>
      <c r="C72" s="255" t="s">
        <v>32797</v>
      </c>
      <c r="D72" s="255" t="s">
        <v>32633</v>
      </c>
      <c r="E72" s="255" t="s">
        <v>32798</v>
      </c>
      <c r="F72" s="255" t="s">
        <v>32799</v>
      </c>
      <c r="G72" s="257" t="s">
        <v>32753</v>
      </c>
      <c r="H72" s="257" t="s">
        <v>32800</v>
      </c>
      <c r="I72" s="257" t="s">
        <v>32801</v>
      </c>
      <c r="J72" s="258" t="s">
        <v>32873</v>
      </c>
    </row>
    <row r="73" spans="1:10" ht="15.75" customHeight="1" x14ac:dyDescent="0.35">
      <c r="A73" s="253" t="s">
        <v>32369</v>
      </c>
      <c r="B73" s="254">
        <v>47</v>
      </c>
      <c r="C73" s="255" t="s">
        <v>32802</v>
      </c>
      <c r="D73" s="255" t="s">
        <v>32633</v>
      </c>
      <c r="E73" s="255" t="s">
        <v>32803</v>
      </c>
      <c r="F73" s="255" t="s">
        <v>32804</v>
      </c>
      <c r="G73" s="257" t="s">
        <v>32777</v>
      </c>
      <c r="H73" s="257" t="s">
        <v>32805</v>
      </c>
      <c r="I73" s="257" t="s">
        <v>32806</v>
      </c>
      <c r="J73" s="258" t="s">
        <v>32874</v>
      </c>
    </row>
    <row r="74" spans="1:10" ht="15.75" customHeight="1" x14ac:dyDescent="0.35">
      <c r="A74" s="253" t="s">
        <v>32369</v>
      </c>
      <c r="B74" s="254">
        <v>48</v>
      </c>
      <c r="C74" s="255" t="s">
        <v>32807</v>
      </c>
      <c r="D74" s="255" t="s">
        <v>32631</v>
      </c>
      <c r="E74" s="255" t="s">
        <v>32808</v>
      </c>
      <c r="F74" s="255" t="s">
        <v>32808</v>
      </c>
      <c r="G74" s="257" t="s">
        <v>32771</v>
      </c>
      <c r="H74" s="257" t="s">
        <v>32809</v>
      </c>
      <c r="I74" s="257" t="s">
        <v>32866</v>
      </c>
      <c r="J74" s="258" t="s">
        <v>32875</v>
      </c>
    </row>
    <row r="75" spans="1:10" ht="15.75" customHeight="1" x14ac:dyDescent="0.35">
      <c r="A75" s="253" t="s">
        <v>32369</v>
      </c>
      <c r="B75" s="254">
        <v>49</v>
      </c>
      <c r="C75" s="255" t="s">
        <v>32810</v>
      </c>
      <c r="D75" s="255" t="s">
        <v>32638</v>
      </c>
      <c r="E75" s="255" t="s">
        <v>4</v>
      </c>
      <c r="F75" s="255" t="s">
        <v>32811</v>
      </c>
      <c r="G75" s="257" t="s">
        <v>32629</v>
      </c>
      <c r="H75" s="257" t="s">
        <v>32629</v>
      </c>
      <c r="I75" s="257" t="s">
        <v>32812</v>
      </c>
      <c r="J75" s="258" t="s">
        <v>32500</v>
      </c>
    </row>
    <row r="76" spans="1:10" ht="15.75" customHeight="1" x14ac:dyDescent="0.35">
      <c r="A76" s="253" t="s">
        <v>32369</v>
      </c>
      <c r="B76" s="254">
        <v>50</v>
      </c>
      <c r="C76" s="255" t="s">
        <v>32813</v>
      </c>
      <c r="D76" s="255" t="s">
        <v>32638</v>
      </c>
      <c r="E76" s="255" t="s">
        <v>32814</v>
      </c>
      <c r="F76" s="255" t="s">
        <v>32497</v>
      </c>
      <c r="G76" s="257" t="s">
        <v>32740</v>
      </c>
      <c r="H76" s="257" t="s">
        <v>32815</v>
      </c>
      <c r="I76" s="257" t="s">
        <v>32816</v>
      </c>
      <c r="J76" s="258" t="s">
        <v>32503</v>
      </c>
    </row>
    <row r="77" spans="1:10" ht="15.75" customHeight="1" x14ac:dyDescent="0.35">
      <c r="A77" s="253" t="s">
        <v>32369</v>
      </c>
      <c r="B77" s="254">
        <v>50</v>
      </c>
      <c r="C77" s="255" t="s">
        <v>32813</v>
      </c>
      <c r="D77" s="255" t="s">
        <v>32638</v>
      </c>
      <c r="E77" s="255" t="s">
        <v>32497</v>
      </c>
      <c r="F77" s="255" t="s">
        <v>32817</v>
      </c>
      <c r="G77" s="257" t="s">
        <v>32740</v>
      </c>
      <c r="H77" s="257" t="s">
        <v>32815</v>
      </c>
      <c r="I77" s="257" t="s">
        <v>32816</v>
      </c>
      <c r="J77" s="258" t="s">
        <v>32503</v>
      </c>
    </row>
    <row r="78" spans="1:10" ht="15.75" customHeight="1" x14ac:dyDescent="0.35">
      <c r="A78" s="253" t="s">
        <v>32369</v>
      </c>
      <c r="B78" s="254">
        <v>51</v>
      </c>
      <c r="C78" s="255" t="s">
        <v>32818</v>
      </c>
      <c r="D78" s="255" t="s">
        <v>32638</v>
      </c>
      <c r="E78" s="255" t="s">
        <v>32819</v>
      </c>
      <c r="F78" s="255" t="s">
        <v>32820</v>
      </c>
      <c r="G78" s="257" t="s">
        <v>32821</v>
      </c>
      <c r="H78" s="257" t="s">
        <v>32822</v>
      </c>
      <c r="I78" s="257" t="s">
        <v>32823</v>
      </c>
      <c r="J78" s="258" t="s">
        <v>31887</v>
      </c>
    </row>
    <row r="79" spans="1:10" ht="15.75" customHeight="1" x14ac:dyDescent="0.35">
      <c r="A79" s="253" t="s">
        <v>32369</v>
      </c>
      <c r="B79" s="254">
        <v>52</v>
      </c>
      <c r="C79" s="255" t="s">
        <v>32824</v>
      </c>
      <c r="D79" s="255" t="s">
        <v>32638</v>
      </c>
      <c r="E79" s="255" t="s">
        <v>32825</v>
      </c>
      <c r="F79" s="255" t="s">
        <v>32825</v>
      </c>
      <c r="G79" s="257" t="s">
        <v>32645</v>
      </c>
      <c r="H79" s="257" t="s">
        <v>32826</v>
      </c>
      <c r="I79" s="257" t="s">
        <v>32826</v>
      </c>
      <c r="J79" s="258" t="s">
        <v>32140</v>
      </c>
    </row>
    <row r="80" spans="1:10" ht="15.75" customHeight="1" x14ac:dyDescent="0.35">
      <c r="A80" s="253" t="s">
        <v>32369</v>
      </c>
      <c r="B80" s="254">
        <v>53</v>
      </c>
      <c r="C80" s="255" t="s">
        <v>32827</v>
      </c>
      <c r="D80" s="255" t="s">
        <v>32633</v>
      </c>
      <c r="E80" s="255" t="s">
        <v>32427</v>
      </c>
      <c r="F80" s="255" t="s">
        <v>32828</v>
      </c>
      <c r="G80" s="257" t="s">
        <v>32676</v>
      </c>
      <c r="H80" s="257" t="s">
        <v>32829</v>
      </c>
      <c r="I80" s="257" t="s">
        <v>32830</v>
      </c>
      <c r="J80" s="258" t="s">
        <v>31868</v>
      </c>
    </row>
    <row r="81" spans="1:10" ht="15.75" customHeight="1" x14ac:dyDescent="0.35">
      <c r="A81" s="253" t="s">
        <v>32369</v>
      </c>
      <c r="B81" s="254">
        <v>54</v>
      </c>
      <c r="C81" s="255" t="s">
        <v>32831</v>
      </c>
      <c r="D81" s="255" t="s">
        <v>32633</v>
      </c>
      <c r="E81" s="255" t="s">
        <v>32832</v>
      </c>
      <c r="F81" s="255" t="s">
        <v>32833</v>
      </c>
      <c r="G81" s="257" t="s">
        <v>32740</v>
      </c>
      <c r="H81" s="257" t="s">
        <v>32834</v>
      </c>
      <c r="I81" s="257" t="s">
        <v>32834</v>
      </c>
      <c r="J81" s="258" t="s">
        <v>31957</v>
      </c>
    </row>
    <row r="82" spans="1:10" ht="15.75" customHeight="1" x14ac:dyDescent="0.35">
      <c r="A82" s="253" t="s">
        <v>32369</v>
      </c>
      <c r="B82" s="254">
        <v>55</v>
      </c>
      <c r="C82" s="255" t="s">
        <v>32835</v>
      </c>
      <c r="D82" s="255" t="s">
        <v>32633</v>
      </c>
      <c r="E82" s="255" t="s">
        <v>32836</v>
      </c>
      <c r="F82" s="255" t="s">
        <v>32837</v>
      </c>
      <c r="G82" s="257" t="s">
        <v>32682</v>
      </c>
      <c r="H82" s="257" t="s">
        <v>36387</v>
      </c>
      <c r="I82" s="257" t="s">
        <v>32864</v>
      </c>
      <c r="J82" s="258" t="s">
        <v>31979</v>
      </c>
    </row>
    <row r="83" spans="1:10" ht="15.75" customHeight="1" x14ac:dyDescent="0.35">
      <c r="A83" s="253" t="s">
        <v>32369</v>
      </c>
      <c r="B83" s="254">
        <v>56</v>
      </c>
      <c r="C83" s="255" t="s">
        <v>32838</v>
      </c>
      <c r="D83" s="255" t="s">
        <v>32633</v>
      </c>
      <c r="E83" s="255" t="s">
        <v>32428</v>
      </c>
      <c r="F83" s="255" t="s">
        <v>32839</v>
      </c>
      <c r="G83" s="257" t="s">
        <v>32641</v>
      </c>
      <c r="H83" s="257" t="s">
        <v>32642</v>
      </c>
      <c r="I83" s="257" t="s">
        <v>32840</v>
      </c>
      <c r="J83" s="258" t="s">
        <v>32112</v>
      </c>
    </row>
    <row r="84" spans="1:10" ht="15.75" customHeight="1" x14ac:dyDescent="0.35">
      <c r="A84" s="253" t="s">
        <v>32369</v>
      </c>
      <c r="B84" s="254">
        <v>57</v>
      </c>
      <c r="C84" s="255" t="s">
        <v>32841</v>
      </c>
      <c r="D84" s="255" t="s">
        <v>32631</v>
      </c>
      <c r="E84" s="255" t="s">
        <v>32497</v>
      </c>
      <c r="F84" s="255" t="s">
        <v>32842</v>
      </c>
      <c r="G84" s="257" t="s">
        <v>32740</v>
      </c>
      <c r="H84" s="257" t="s">
        <v>32815</v>
      </c>
      <c r="I84" s="257" t="s">
        <v>32816</v>
      </c>
      <c r="J84" s="258" t="s">
        <v>32503</v>
      </c>
    </row>
    <row r="85" spans="1:10" ht="15.75" customHeight="1" x14ac:dyDescent="0.35">
      <c r="A85" s="253" t="s">
        <v>32369</v>
      </c>
      <c r="B85" s="254">
        <v>57</v>
      </c>
      <c r="C85" s="255" t="s">
        <v>32841</v>
      </c>
      <c r="D85" s="255" t="s">
        <v>32631</v>
      </c>
      <c r="E85" s="255" t="s">
        <v>32814</v>
      </c>
      <c r="F85" s="255" t="s">
        <v>32497</v>
      </c>
      <c r="G85" s="257" t="s">
        <v>32740</v>
      </c>
      <c r="H85" s="257" t="s">
        <v>32815</v>
      </c>
      <c r="I85" s="257" t="s">
        <v>32816</v>
      </c>
      <c r="J85" s="258" t="s">
        <v>32503</v>
      </c>
    </row>
    <row r="86" spans="1:10" ht="15.75" customHeight="1" x14ac:dyDescent="0.35">
      <c r="A86" s="253" t="s">
        <v>32369</v>
      </c>
      <c r="B86" s="254">
        <v>58</v>
      </c>
      <c r="C86" s="255" t="s">
        <v>32843</v>
      </c>
      <c r="D86" s="255" t="s">
        <v>32638</v>
      </c>
      <c r="E86" s="255" t="s">
        <v>32428</v>
      </c>
      <c r="F86" s="255" t="s">
        <v>32844</v>
      </c>
      <c r="G86" s="257" t="s">
        <v>32641</v>
      </c>
      <c r="H86" s="257" t="s">
        <v>32642</v>
      </c>
      <c r="I86" s="257" t="s">
        <v>32840</v>
      </c>
      <c r="J86" s="258" t="s">
        <v>32112</v>
      </c>
    </row>
    <row r="87" spans="1:10" ht="15.75" customHeight="1" x14ac:dyDescent="0.35">
      <c r="A87" s="253" t="s">
        <v>32369</v>
      </c>
      <c r="B87" s="254">
        <v>59</v>
      </c>
      <c r="C87" s="255" t="s">
        <v>32845</v>
      </c>
      <c r="D87" s="255" t="s">
        <v>32846</v>
      </c>
      <c r="E87" s="255" t="s">
        <v>32847</v>
      </c>
      <c r="F87" s="255" t="s">
        <v>32848</v>
      </c>
      <c r="G87" s="257" t="s">
        <v>32713</v>
      </c>
      <c r="H87" s="257" t="s">
        <v>32714</v>
      </c>
      <c r="I87" s="257" t="s">
        <v>32715</v>
      </c>
      <c r="J87" s="258" t="s">
        <v>32106</v>
      </c>
    </row>
    <row r="88" spans="1:10" ht="15.75" customHeight="1" x14ac:dyDescent="0.35">
      <c r="A88" s="253" t="s">
        <v>32369</v>
      </c>
      <c r="B88" s="254">
        <v>60</v>
      </c>
      <c r="C88" s="255" t="s">
        <v>32849</v>
      </c>
      <c r="D88" s="255" t="s">
        <v>32633</v>
      </c>
      <c r="E88" s="255" t="s">
        <v>4</v>
      </c>
      <c r="F88" s="255" t="s">
        <v>32811</v>
      </c>
      <c r="G88" s="257" t="s">
        <v>32629</v>
      </c>
      <c r="H88" s="257" t="s">
        <v>32629</v>
      </c>
      <c r="I88" s="257" t="s">
        <v>32812</v>
      </c>
      <c r="J88" s="258" t="s">
        <v>32500</v>
      </c>
    </row>
    <row r="89" spans="1:10" ht="15.75" customHeight="1" x14ac:dyDescent="0.35">
      <c r="A89" s="253" t="s">
        <v>32369</v>
      </c>
      <c r="B89" s="254">
        <v>61</v>
      </c>
      <c r="C89" s="255" t="s">
        <v>32850</v>
      </c>
      <c r="D89" s="255" t="s">
        <v>32633</v>
      </c>
      <c r="E89" s="255" t="s">
        <v>32497</v>
      </c>
      <c r="F89" s="255" t="s">
        <v>32842</v>
      </c>
      <c r="G89" s="257" t="s">
        <v>32740</v>
      </c>
      <c r="H89" s="257" t="s">
        <v>32815</v>
      </c>
      <c r="I89" s="257" t="s">
        <v>32816</v>
      </c>
      <c r="J89" s="258" t="s">
        <v>32503</v>
      </c>
    </row>
    <row r="90" spans="1:10" ht="15.75" customHeight="1" x14ac:dyDescent="0.35">
      <c r="A90" s="253" t="s">
        <v>32369</v>
      </c>
      <c r="B90" s="254">
        <v>62</v>
      </c>
      <c r="C90" s="255" t="s">
        <v>32851</v>
      </c>
      <c r="D90" s="255" t="s">
        <v>32633</v>
      </c>
      <c r="E90" s="255" t="s">
        <v>32441</v>
      </c>
      <c r="F90" s="255" t="s">
        <v>32852</v>
      </c>
      <c r="G90" s="257" t="s">
        <v>32641</v>
      </c>
      <c r="H90" s="257" t="s">
        <v>32642</v>
      </c>
      <c r="I90" s="257" t="s">
        <v>32840</v>
      </c>
      <c r="J90" s="258" t="s">
        <v>32112</v>
      </c>
    </row>
    <row r="91" spans="1:10" ht="15.75" customHeight="1" x14ac:dyDescent="0.35">
      <c r="A91" s="253" t="s">
        <v>32369</v>
      </c>
      <c r="B91" s="254">
        <v>63</v>
      </c>
      <c r="C91" s="255" t="s">
        <v>32853</v>
      </c>
      <c r="D91" s="255" t="s">
        <v>32633</v>
      </c>
      <c r="E91" s="255" t="s">
        <v>32819</v>
      </c>
      <c r="F91" s="255" t="s">
        <v>32854</v>
      </c>
      <c r="G91" s="257" t="s">
        <v>32821</v>
      </c>
      <c r="H91" s="257" t="s">
        <v>32822</v>
      </c>
      <c r="I91" s="257" t="s">
        <v>32823</v>
      </c>
      <c r="J91" s="258" t="s">
        <v>31887</v>
      </c>
    </row>
    <row r="92" spans="1:10" ht="15.75" customHeight="1" x14ac:dyDescent="0.35">
      <c r="A92" s="253" t="s">
        <v>32369</v>
      </c>
      <c r="B92" s="254">
        <v>64</v>
      </c>
      <c r="C92" s="255" t="s">
        <v>32855</v>
      </c>
      <c r="D92" s="255" t="s">
        <v>32633</v>
      </c>
      <c r="E92" s="255" t="s">
        <v>32443</v>
      </c>
      <c r="F92" s="255" t="s">
        <v>32856</v>
      </c>
      <c r="G92" s="257" t="s">
        <v>32765</v>
      </c>
      <c r="H92" s="257" t="s">
        <v>32857</v>
      </c>
      <c r="I92" s="257" t="s">
        <v>32858</v>
      </c>
      <c r="J92" s="258" t="s">
        <v>32167</v>
      </c>
    </row>
    <row r="93" spans="1:10" ht="15.75" customHeight="1" x14ac:dyDescent="0.35">
      <c r="A93" s="253" t="s">
        <v>32369</v>
      </c>
      <c r="B93" s="259">
        <v>65</v>
      </c>
      <c r="C93" s="260" t="s">
        <v>32859</v>
      </c>
      <c r="D93" s="255" t="s">
        <v>32860</v>
      </c>
      <c r="E93" s="255" t="s">
        <v>31737</v>
      </c>
      <c r="F93" s="255" t="s">
        <v>32861</v>
      </c>
      <c r="G93" s="257" t="s">
        <v>32636</v>
      </c>
      <c r="H93" s="257" t="s">
        <v>32636</v>
      </c>
      <c r="I93" s="257" t="s">
        <v>32649</v>
      </c>
      <c r="J93" s="258" t="s">
        <v>32087</v>
      </c>
    </row>
    <row r="94" spans="1:10" ht="15.75" customHeight="1" x14ac:dyDescent="0.35">
      <c r="A94" s="253" t="s">
        <v>32369</v>
      </c>
      <c r="B94" s="259">
        <v>66</v>
      </c>
      <c r="C94" s="260" t="s">
        <v>32859</v>
      </c>
      <c r="D94" s="255" t="s">
        <v>32862</v>
      </c>
      <c r="E94" s="255" t="s">
        <v>31737</v>
      </c>
      <c r="F94" s="255" t="s">
        <v>32863</v>
      </c>
      <c r="G94" s="257" t="s">
        <v>32636</v>
      </c>
      <c r="H94" s="257" t="s">
        <v>32636</v>
      </c>
      <c r="I94" s="257" t="s">
        <v>32649</v>
      </c>
      <c r="J94" s="258" t="s">
        <v>32087</v>
      </c>
    </row>
    <row r="95" spans="1:10" ht="15.75" customHeight="1" x14ac:dyDescent="0.35">
      <c r="A95" s="249"/>
      <c r="B95" s="249"/>
      <c r="G95" s="241"/>
      <c r="H95" s="241"/>
      <c r="I95" s="241"/>
      <c r="J95" s="241"/>
    </row>
    <row r="96" spans="1:10" ht="15.75" customHeight="1" x14ac:dyDescent="0.35">
      <c r="A96" s="249"/>
      <c r="B96" s="249"/>
      <c r="G96" s="241"/>
      <c r="H96" s="241"/>
      <c r="I96" s="241"/>
      <c r="J96" s="241"/>
    </row>
    <row r="97" spans="1:10" ht="15.75" customHeight="1" x14ac:dyDescent="0.35">
      <c r="A97" s="249"/>
      <c r="B97" s="249"/>
      <c r="G97" s="241"/>
      <c r="H97" s="241"/>
      <c r="I97" s="241"/>
      <c r="J97" s="241"/>
    </row>
    <row r="98" spans="1:10" ht="15.75" customHeight="1" x14ac:dyDescent="0.35">
      <c r="A98" s="249"/>
      <c r="B98" s="249"/>
      <c r="G98" s="241"/>
      <c r="H98" s="241"/>
      <c r="I98" s="241"/>
      <c r="J98" s="241"/>
    </row>
    <row r="99" spans="1:10" ht="15.75" customHeight="1" x14ac:dyDescent="0.35">
      <c r="A99" s="249"/>
      <c r="B99" s="249"/>
      <c r="G99" s="241"/>
      <c r="H99" s="241"/>
      <c r="I99" s="241"/>
      <c r="J99" s="241"/>
    </row>
    <row r="100" spans="1:10" ht="15.75" customHeight="1" x14ac:dyDescent="0.35">
      <c r="A100" s="249"/>
      <c r="B100" s="249"/>
      <c r="G100" s="241"/>
      <c r="H100" s="241"/>
      <c r="I100" s="241"/>
      <c r="J100" s="241"/>
    </row>
    <row r="101" spans="1:10" ht="15.75" customHeight="1" x14ac:dyDescent="0.35">
      <c r="A101" s="249"/>
      <c r="B101" s="249"/>
      <c r="G101" s="241"/>
      <c r="H101" s="241"/>
      <c r="I101" s="241"/>
      <c r="J101" s="241"/>
    </row>
    <row r="102" spans="1:10" ht="15.75" customHeight="1" x14ac:dyDescent="0.35">
      <c r="A102" s="249"/>
      <c r="B102" s="249"/>
      <c r="G102" s="241"/>
      <c r="H102" s="241"/>
      <c r="I102" s="241"/>
      <c r="J102" s="241"/>
    </row>
    <row r="103" spans="1:10" ht="15.75" customHeight="1" x14ac:dyDescent="0.35">
      <c r="A103" s="249"/>
      <c r="B103" s="249"/>
      <c r="G103" s="241"/>
      <c r="H103" s="241"/>
      <c r="I103" s="241"/>
      <c r="J103" s="241"/>
    </row>
    <row r="104" spans="1:10" ht="15.75" customHeight="1" x14ac:dyDescent="0.35">
      <c r="A104" s="249"/>
      <c r="B104" s="249"/>
      <c r="G104" s="241"/>
      <c r="H104" s="241"/>
      <c r="I104" s="241"/>
      <c r="J104" s="241"/>
    </row>
    <row r="105" spans="1:10" ht="15.75" customHeight="1" x14ac:dyDescent="0.35">
      <c r="A105" s="249"/>
      <c r="B105" s="249"/>
      <c r="G105" s="241"/>
      <c r="H105" s="241"/>
      <c r="I105" s="241"/>
      <c r="J105" s="241"/>
    </row>
    <row r="106" spans="1:10" ht="15.75" customHeight="1" x14ac:dyDescent="0.35">
      <c r="A106" s="249"/>
      <c r="B106" s="249"/>
      <c r="G106" s="241"/>
      <c r="H106" s="241"/>
      <c r="I106" s="241"/>
      <c r="J106" s="241"/>
    </row>
    <row r="107" spans="1:10" ht="15.75" customHeight="1" x14ac:dyDescent="0.35">
      <c r="A107" s="249"/>
      <c r="B107" s="249"/>
      <c r="G107" s="241"/>
      <c r="H107" s="241"/>
      <c r="I107" s="241"/>
      <c r="J107" s="241"/>
    </row>
    <row r="108" spans="1:10" ht="15.75" customHeight="1" x14ac:dyDescent="0.35">
      <c r="A108" s="249"/>
      <c r="B108" s="249"/>
      <c r="G108" s="241"/>
      <c r="H108" s="241"/>
      <c r="I108" s="241"/>
      <c r="J108" s="241"/>
    </row>
    <row r="109" spans="1:10" ht="15.75" customHeight="1" x14ac:dyDescent="0.35">
      <c r="A109" s="249"/>
      <c r="B109" s="249"/>
      <c r="G109" s="241"/>
      <c r="H109" s="241"/>
      <c r="I109" s="241"/>
      <c r="J109" s="241"/>
    </row>
    <row r="110" spans="1:10" ht="15.75" customHeight="1" x14ac:dyDescent="0.35">
      <c r="A110" s="249"/>
      <c r="B110" s="249"/>
      <c r="G110" s="241"/>
      <c r="H110" s="241"/>
      <c r="I110" s="241"/>
      <c r="J110" s="241"/>
    </row>
    <row r="111" spans="1:10" ht="15.75" customHeight="1" x14ac:dyDescent="0.35">
      <c r="A111" s="249"/>
      <c r="B111" s="249"/>
      <c r="G111" s="241"/>
      <c r="H111" s="241"/>
      <c r="I111" s="241"/>
      <c r="J111" s="241"/>
    </row>
    <row r="112" spans="1:10" ht="15.75" customHeight="1" x14ac:dyDescent="0.35">
      <c r="A112" s="249"/>
      <c r="B112" s="249"/>
      <c r="G112" s="241"/>
      <c r="H112" s="241"/>
      <c r="I112" s="241"/>
      <c r="J112" s="241"/>
    </row>
    <row r="113" spans="1:10" ht="15.75" customHeight="1" x14ac:dyDescent="0.35">
      <c r="A113" s="249"/>
      <c r="B113" s="249"/>
      <c r="G113" s="241"/>
      <c r="H113" s="241"/>
      <c r="I113" s="241"/>
      <c r="J113" s="241"/>
    </row>
    <row r="114" spans="1:10" ht="15.75" customHeight="1" x14ac:dyDescent="0.35">
      <c r="A114" s="249"/>
      <c r="B114" s="249"/>
      <c r="G114" s="241"/>
      <c r="H114" s="241"/>
      <c r="I114" s="241"/>
      <c r="J114" s="241"/>
    </row>
    <row r="115" spans="1:10" ht="15.75" customHeight="1" x14ac:dyDescent="0.35">
      <c r="A115" s="249"/>
      <c r="B115" s="249"/>
      <c r="G115" s="241"/>
      <c r="H115" s="241"/>
      <c r="I115" s="241"/>
      <c r="J115" s="241"/>
    </row>
    <row r="116" spans="1:10" ht="15.75" customHeight="1" x14ac:dyDescent="0.35">
      <c r="A116" s="249"/>
      <c r="B116" s="249"/>
      <c r="G116" s="241"/>
      <c r="H116" s="241"/>
      <c r="I116" s="241"/>
      <c r="J116" s="241"/>
    </row>
    <row r="117" spans="1:10" ht="15.75" customHeight="1" x14ac:dyDescent="0.35">
      <c r="A117" s="249"/>
      <c r="B117" s="249"/>
      <c r="G117" s="241"/>
      <c r="H117" s="241"/>
      <c r="I117" s="241"/>
      <c r="J117" s="241"/>
    </row>
    <row r="118" spans="1:10" ht="15.75" customHeight="1" x14ac:dyDescent="0.35">
      <c r="A118" s="249"/>
      <c r="B118" s="249"/>
      <c r="G118" s="241"/>
      <c r="H118" s="241"/>
      <c r="I118" s="241"/>
      <c r="J118" s="241"/>
    </row>
    <row r="119" spans="1:10" ht="15.75" customHeight="1" x14ac:dyDescent="0.35">
      <c r="A119" s="249"/>
      <c r="B119" s="249"/>
      <c r="G119" s="241"/>
      <c r="H119" s="241"/>
      <c r="I119" s="241"/>
      <c r="J119" s="241"/>
    </row>
    <row r="120" spans="1:10" ht="15.75" customHeight="1" x14ac:dyDescent="0.35">
      <c r="A120" s="249"/>
      <c r="B120" s="249"/>
      <c r="G120" s="241"/>
      <c r="H120" s="241"/>
      <c r="I120" s="241"/>
      <c r="J120" s="241"/>
    </row>
    <row r="121" spans="1:10" ht="15.75" customHeight="1" x14ac:dyDescent="0.35">
      <c r="A121" s="249"/>
      <c r="B121" s="249"/>
      <c r="G121" s="241"/>
      <c r="H121" s="241"/>
      <c r="I121" s="241"/>
      <c r="J121" s="241"/>
    </row>
    <row r="122" spans="1:10" ht="15.75" customHeight="1" x14ac:dyDescent="0.35">
      <c r="A122" s="249"/>
      <c r="B122" s="249"/>
      <c r="G122" s="241"/>
      <c r="H122" s="241"/>
      <c r="I122" s="241"/>
      <c r="J122" s="241"/>
    </row>
    <row r="123" spans="1:10" ht="15.75" customHeight="1" x14ac:dyDescent="0.35">
      <c r="A123" s="249"/>
      <c r="B123" s="249"/>
      <c r="G123" s="241"/>
      <c r="H123" s="241"/>
      <c r="I123" s="241"/>
      <c r="J123" s="241"/>
    </row>
    <row r="124" spans="1:10" ht="15.75" customHeight="1" x14ac:dyDescent="0.35">
      <c r="A124" s="249"/>
      <c r="B124" s="249"/>
      <c r="G124" s="241"/>
      <c r="H124" s="241"/>
      <c r="I124" s="241"/>
      <c r="J124" s="241"/>
    </row>
    <row r="125" spans="1:10" ht="15.75" customHeight="1" x14ac:dyDescent="0.35">
      <c r="A125" s="249"/>
      <c r="B125" s="249"/>
      <c r="G125" s="241"/>
      <c r="H125" s="241"/>
      <c r="I125" s="241"/>
      <c r="J125" s="241"/>
    </row>
    <row r="126" spans="1:10" ht="15.75" customHeight="1" x14ac:dyDescent="0.35">
      <c r="A126" s="249"/>
      <c r="B126" s="249"/>
      <c r="G126" s="241"/>
      <c r="H126" s="241"/>
      <c r="I126" s="241"/>
      <c r="J126" s="241"/>
    </row>
    <row r="127" spans="1:10" ht="15.75" customHeight="1" x14ac:dyDescent="0.35">
      <c r="A127" s="249"/>
      <c r="B127" s="249"/>
      <c r="G127" s="241"/>
      <c r="H127" s="241"/>
      <c r="I127" s="241"/>
      <c r="J127" s="241"/>
    </row>
    <row r="128" spans="1:10" ht="15.75" customHeight="1" x14ac:dyDescent="0.35">
      <c r="A128" s="249"/>
      <c r="B128" s="249"/>
      <c r="G128" s="241"/>
      <c r="H128" s="241"/>
      <c r="I128" s="241"/>
      <c r="J128" s="241"/>
    </row>
    <row r="129" spans="1:10" ht="15.75" customHeight="1" x14ac:dyDescent="0.35">
      <c r="A129" s="249"/>
      <c r="B129" s="249"/>
      <c r="G129" s="241"/>
      <c r="H129" s="241"/>
      <c r="I129" s="241"/>
      <c r="J129" s="241"/>
    </row>
    <row r="130" spans="1:10" ht="15.75" customHeight="1" x14ac:dyDescent="0.35">
      <c r="A130" s="249"/>
      <c r="B130" s="249"/>
      <c r="G130" s="241"/>
      <c r="H130" s="241"/>
      <c r="I130" s="241"/>
      <c r="J130" s="241"/>
    </row>
    <row r="131" spans="1:10" ht="15.75" customHeight="1" x14ac:dyDescent="0.35">
      <c r="A131" s="249"/>
      <c r="B131" s="249"/>
      <c r="G131" s="241"/>
      <c r="H131" s="241"/>
      <c r="I131" s="241"/>
      <c r="J131" s="241"/>
    </row>
    <row r="132" spans="1:10" ht="15.75" customHeight="1" x14ac:dyDescent="0.35">
      <c r="A132" s="249"/>
      <c r="B132" s="249"/>
      <c r="G132" s="241"/>
      <c r="H132" s="241"/>
      <c r="I132" s="241"/>
      <c r="J132" s="241"/>
    </row>
    <row r="133" spans="1:10" x14ac:dyDescent="0.35">
      <c r="A133" s="249"/>
      <c r="B133" s="249"/>
      <c r="G133" s="241"/>
      <c r="H133" s="241"/>
      <c r="I133" s="241"/>
      <c r="J133" s="241"/>
    </row>
    <row r="134" spans="1:10" x14ac:dyDescent="0.35">
      <c r="A134" s="249"/>
      <c r="B134" s="249"/>
      <c r="G134" s="241"/>
      <c r="H134" s="241"/>
      <c r="I134" s="241"/>
      <c r="J134" s="241"/>
    </row>
    <row r="135" spans="1:10" x14ac:dyDescent="0.35">
      <c r="A135" s="249"/>
      <c r="B135" s="249"/>
      <c r="G135" s="241"/>
      <c r="H135" s="241"/>
      <c r="I135" s="241"/>
      <c r="J135" s="241"/>
    </row>
    <row r="136" spans="1:10" x14ac:dyDescent="0.35">
      <c r="A136" s="249"/>
      <c r="B136" s="249"/>
      <c r="G136" s="241"/>
      <c r="H136" s="241"/>
      <c r="I136" s="241"/>
      <c r="J136" s="241"/>
    </row>
    <row r="137" spans="1:10" x14ac:dyDescent="0.35">
      <c r="A137" s="249"/>
      <c r="B137" s="249"/>
      <c r="G137" s="241"/>
      <c r="H137" s="241"/>
      <c r="I137" s="241"/>
      <c r="J137" s="241"/>
    </row>
    <row r="138" spans="1:10" x14ac:dyDescent="0.35">
      <c r="A138" s="249"/>
      <c r="B138" s="249"/>
      <c r="G138" s="241"/>
      <c r="H138" s="241"/>
      <c r="I138" s="241"/>
      <c r="J138" s="241"/>
    </row>
    <row r="139" spans="1:10" x14ac:dyDescent="0.35">
      <c r="A139" s="249"/>
      <c r="B139" s="249"/>
      <c r="G139" s="241"/>
      <c r="H139" s="241"/>
      <c r="I139" s="241"/>
      <c r="J139" s="241"/>
    </row>
    <row r="140" spans="1:10" x14ac:dyDescent="0.35">
      <c r="A140" s="249"/>
      <c r="B140" s="249"/>
      <c r="G140" s="241"/>
      <c r="H140" s="241"/>
      <c r="I140" s="241"/>
      <c r="J140" s="241"/>
    </row>
    <row r="141" spans="1:10" x14ac:dyDescent="0.35">
      <c r="A141" s="249"/>
      <c r="B141" s="249"/>
      <c r="G141" s="241"/>
      <c r="H141" s="241"/>
      <c r="I141" s="241"/>
      <c r="J141" s="241"/>
    </row>
    <row r="142" spans="1:10" x14ac:dyDescent="0.35">
      <c r="A142" s="249"/>
      <c r="B142" s="249"/>
      <c r="G142" s="241"/>
      <c r="H142" s="241"/>
      <c r="I142" s="241"/>
      <c r="J142" s="241"/>
    </row>
    <row r="143" spans="1:10" x14ac:dyDescent="0.35">
      <c r="A143" s="249"/>
      <c r="B143" s="249"/>
      <c r="G143" s="241"/>
      <c r="H143" s="241"/>
      <c r="I143" s="241"/>
      <c r="J143" s="241"/>
    </row>
    <row r="144" spans="1:10" x14ac:dyDescent="0.35">
      <c r="A144" s="249"/>
      <c r="B144" s="249"/>
      <c r="G144" s="241"/>
      <c r="H144" s="241"/>
      <c r="I144" s="241"/>
      <c r="J144" s="241"/>
    </row>
    <row r="145" spans="1:10" x14ac:dyDescent="0.35">
      <c r="A145" s="249"/>
      <c r="B145" s="249"/>
      <c r="G145" s="241"/>
      <c r="H145" s="241"/>
      <c r="I145" s="241"/>
      <c r="J145" s="241"/>
    </row>
    <row r="146" spans="1:10" x14ac:dyDescent="0.35">
      <c r="A146" s="249"/>
      <c r="B146" s="249"/>
      <c r="G146" s="241"/>
      <c r="H146" s="241"/>
      <c r="I146" s="241"/>
      <c r="J146" s="241"/>
    </row>
    <row r="147" spans="1:10" x14ac:dyDescent="0.35">
      <c r="A147" s="249"/>
      <c r="B147" s="249"/>
      <c r="G147" s="241"/>
      <c r="H147" s="241"/>
      <c r="I147" s="241"/>
      <c r="J147" s="241"/>
    </row>
    <row r="148" spans="1:10" x14ac:dyDescent="0.35">
      <c r="A148" s="249"/>
      <c r="B148" s="249"/>
      <c r="G148" s="241"/>
      <c r="H148" s="241"/>
      <c r="I148" s="241"/>
      <c r="J148" s="241"/>
    </row>
    <row r="149" spans="1:10" x14ac:dyDescent="0.35">
      <c r="A149" s="249"/>
      <c r="B149" s="249"/>
      <c r="G149" s="241"/>
      <c r="H149" s="241"/>
      <c r="I149" s="241"/>
      <c r="J149" s="241"/>
    </row>
    <row r="150" spans="1:10" x14ac:dyDescent="0.35">
      <c r="A150" s="249"/>
      <c r="B150" s="249"/>
      <c r="G150" s="241"/>
      <c r="H150" s="241"/>
      <c r="I150" s="241"/>
      <c r="J150" s="241"/>
    </row>
    <row r="151" spans="1:10" x14ac:dyDescent="0.35">
      <c r="A151" s="249"/>
      <c r="B151" s="249"/>
      <c r="G151" s="241"/>
      <c r="H151" s="241"/>
      <c r="I151" s="241"/>
      <c r="J151" s="241"/>
    </row>
    <row r="152" spans="1:10" x14ac:dyDescent="0.35">
      <c r="A152" s="249"/>
      <c r="B152" s="249"/>
      <c r="G152" s="241"/>
      <c r="H152" s="241"/>
      <c r="I152" s="241"/>
      <c r="J152" s="241"/>
    </row>
    <row r="153" spans="1:10" x14ac:dyDescent="0.35">
      <c r="A153" s="249"/>
      <c r="B153" s="249"/>
      <c r="G153" s="241"/>
      <c r="H153" s="241"/>
      <c r="I153" s="241"/>
      <c r="J153" s="241"/>
    </row>
    <row r="154" spans="1:10" x14ac:dyDescent="0.35">
      <c r="A154" s="249"/>
      <c r="B154" s="249"/>
      <c r="G154" s="241"/>
      <c r="H154" s="241"/>
      <c r="I154" s="241"/>
      <c r="J154" s="241"/>
    </row>
    <row r="155" spans="1:10" x14ac:dyDescent="0.35">
      <c r="A155" s="249"/>
      <c r="B155" s="249"/>
      <c r="G155" s="241"/>
      <c r="H155" s="241"/>
      <c r="I155" s="241"/>
      <c r="J155" s="241"/>
    </row>
    <row r="156" spans="1:10" x14ac:dyDescent="0.35">
      <c r="A156" s="249"/>
      <c r="B156" s="249"/>
      <c r="G156" s="241"/>
      <c r="H156" s="241"/>
      <c r="I156" s="241"/>
      <c r="J156" s="241"/>
    </row>
    <row r="157" spans="1:10" x14ac:dyDescent="0.35">
      <c r="A157" s="249"/>
      <c r="B157" s="249"/>
      <c r="G157" s="241"/>
      <c r="H157" s="241"/>
      <c r="I157" s="241"/>
      <c r="J157" s="241"/>
    </row>
    <row r="158" spans="1:10" x14ac:dyDescent="0.35">
      <c r="A158" s="249"/>
      <c r="B158" s="249"/>
      <c r="G158" s="241"/>
      <c r="H158" s="241"/>
      <c r="I158" s="241"/>
      <c r="J158" s="241"/>
    </row>
    <row r="159" spans="1:10" x14ac:dyDescent="0.35">
      <c r="A159" s="249"/>
      <c r="B159" s="249"/>
      <c r="G159" s="241"/>
      <c r="H159" s="241"/>
      <c r="I159" s="241"/>
      <c r="J159" s="241"/>
    </row>
    <row r="160" spans="1:10" x14ac:dyDescent="0.35">
      <c r="A160" s="249"/>
      <c r="B160" s="249"/>
      <c r="G160" s="241"/>
      <c r="H160" s="241"/>
      <c r="I160" s="241"/>
      <c r="J160" s="241"/>
    </row>
    <row r="161" spans="1:10" x14ac:dyDescent="0.35">
      <c r="A161" s="249"/>
      <c r="B161" s="249"/>
      <c r="G161" s="241"/>
      <c r="H161" s="241"/>
      <c r="I161" s="241"/>
      <c r="J161" s="241"/>
    </row>
    <row r="162" spans="1:10" x14ac:dyDescent="0.35">
      <c r="A162" s="249"/>
      <c r="B162" s="249"/>
      <c r="G162" s="241"/>
      <c r="H162" s="241"/>
      <c r="I162" s="241"/>
      <c r="J162" s="241"/>
    </row>
    <row r="163" spans="1:10" x14ac:dyDescent="0.35">
      <c r="A163" s="249"/>
      <c r="B163" s="249"/>
      <c r="G163" s="241"/>
      <c r="H163" s="241"/>
      <c r="I163" s="241"/>
      <c r="J163" s="241"/>
    </row>
    <row r="164" spans="1:10" x14ac:dyDescent="0.35">
      <c r="A164" s="249"/>
      <c r="B164" s="249"/>
      <c r="G164" s="241"/>
      <c r="H164" s="241"/>
      <c r="I164" s="241"/>
      <c r="J164" s="241"/>
    </row>
    <row r="165" spans="1:10" x14ac:dyDescent="0.35">
      <c r="A165" s="249"/>
      <c r="B165" s="249"/>
      <c r="G165" s="241"/>
      <c r="H165" s="241"/>
      <c r="I165" s="241"/>
      <c r="J165" s="241"/>
    </row>
    <row r="166" spans="1:10" x14ac:dyDescent="0.35">
      <c r="A166" s="249"/>
      <c r="B166" s="249"/>
      <c r="G166" s="241"/>
      <c r="H166" s="241"/>
      <c r="I166" s="241"/>
      <c r="J166" s="241"/>
    </row>
    <row r="167" spans="1:10" x14ac:dyDescent="0.35">
      <c r="A167" s="249"/>
      <c r="B167" s="249"/>
      <c r="G167" s="241"/>
      <c r="H167" s="241"/>
      <c r="I167" s="241"/>
      <c r="J167" s="241"/>
    </row>
    <row r="168" spans="1:10" x14ac:dyDescent="0.35">
      <c r="A168" s="249"/>
      <c r="B168" s="249"/>
      <c r="G168" s="241"/>
      <c r="H168" s="241"/>
      <c r="I168" s="241"/>
      <c r="J168" s="241"/>
    </row>
    <row r="169" spans="1:10" x14ac:dyDescent="0.35">
      <c r="A169" s="249"/>
      <c r="B169" s="249"/>
      <c r="G169" s="241"/>
      <c r="H169" s="241"/>
      <c r="I169" s="241"/>
      <c r="J169" s="241"/>
    </row>
    <row r="170" spans="1:10" x14ac:dyDescent="0.35">
      <c r="A170" s="249"/>
      <c r="B170" s="249"/>
      <c r="G170" s="241"/>
      <c r="H170" s="241"/>
      <c r="I170" s="241"/>
      <c r="J170" s="241"/>
    </row>
    <row r="171" spans="1:10" x14ac:dyDescent="0.35">
      <c r="A171" s="249"/>
      <c r="B171" s="249"/>
      <c r="G171" s="241"/>
      <c r="H171" s="241"/>
      <c r="I171" s="241"/>
      <c r="J171" s="241"/>
    </row>
    <row r="172" spans="1:10" x14ac:dyDescent="0.35">
      <c r="A172" s="249"/>
      <c r="B172" s="249"/>
      <c r="G172" s="241"/>
      <c r="H172" s="241"/>
      <c r="I172" s="241"/>
      <c r="J172" s="241"/>
    </row>
    <row r="173" spans="1:10" x14ac:dyDescent="0.35">
      <c r="A173" s="249"/>
      <c r="B173" s="249"/>
      <c r="G173" s="241"/>
      <c r="H173" s="241"/>
      <c r="I173" s="241"/>
      <c r="J173" s="241"/>
    </row>
    <row r="174" spans="1:10" x14ac:dyDescent="0.35">
      <c r="A174" s="249"/>
      <c r="B174" s="249"/>
      <c r="G174" s="241"/>
      <c r="H174" s="241"/>
      <c r="I174" s="241"/>
      <c r="J174" s="241"/>
    </row>
    <row r="175" spans="1:10" x14ac:dyDescent="0.35">
      <c r="A175" s="249"/>
      <c r="B175" s="249"/>
      <c r="G175" s="241"/>
      <c r="H175" s="241"/>
      <c r="I175" s="241"/>
      <c r="J175" s="241"/>
    </row>
    <row r="176" spans="1:10" x14ac:dyDescent="0.35">
      <c r="A176" s="249"/>
      <c r="B176" s="249"/>
      <c r="G176" s="241"/>
      <c r="H176" s="241"/>
      <c r="I176" s="241"/>
      <c r="J176" s="241"/>
    </row>
    <row r="177" spans="1:10" x14ac:dyDescent="0.35">
      <c r="A177" s="249"/>
      <c r="B177" s="249"/>
      <c r="G177" s="241"/>
      <c r="H177" s="241"/>
      <c r="I177" s="241"/>
      <c r="J177" s="241"/>
    </row>
    <row r="178" spans="1:10" x14ac:dyDescent="0.35">
      <c r="A178" s="249"/>
      <c r="B178" s="249"/>
      <c r="G178" s="241"/>
      <c r="H178" s="241"/>
      <c r="I178" s="241"/>
      <c r="J178" s="241"/>
    </row>
    <row r="179" spans="1:10" x14ac:dyDescent="0.35">
      <c r="A179" s="249"/>
      <c r="B179" s="249"/>
      <c r="G179" s="241"/>
      <c r="H179" s="241"/>
      <c r="I179" s="241"/>
      <c r="J179" s="241"/>
    </row>
    <row r="180" spans="1:10" x14ac:dyDescent="0.35">
      <c r="A180" s="249"/>
      <c r="B180" s="249"/>
      <c r="G180" s="241"/>
      <c r="H180" s="241"/>
      <c r="I180" s="241"/>
      <c r="J180" s="241"/>
    </row>
    <row r="181" spans="1:10" x14ac:dyDescent="0.35">
      <c r="A181" s="249"/>
      <c r="B181" s="249"/>
      <c r="G181" s="241"/>
      <c r="H181" s="241"/>
      <c r="I181" s="241"/>
      <c r="J181" s="241"/>
    </row>
    <row r="182" spans="1:10" x14ac:dyDescent="0.35">
      <c r="A182" s="249"/>
      <c r="B182" s="249"/>
      <c r="G182" s="241"/>
      <c r="H182" s="241"/>
      <c r="I182" s="241"/>
      <c r="J182" s="241"/>
    </row>
    <row r="183" spans="1:10" x14ac:dyDescent="0.35">
      <c r="A183" s="249"/>
      <c r="B183" s="249"/>
      <c r="G183" s="241"/>
      <c r="H183" s="241"/>
      <c r="I183" s="241"/>
      <c r="J183" s="241"/>
    </row>
    <row r="184" spans="1:10" x14ac:dyDescent="0.35">
      <c r="A184" s="249"/>
      <c r="B184" s="249"/>
      <c r="G184" s="241"/>
      <c r="H184" s="241"/>
      <c r="I184" s="241"/>
      <c r="J184" s="241"/>
    </row>
    <row r="185" spans="1:10" x14ac:dyDescent="0.35">
      <c r="A185" s="249"/>
      <c r="B185" s="249"/>
      <c r="G185" s="241"/>
      <c r="H185" s="241"/>
      <c r="I185" s="241"/>
      <c r="J185" s="241"/>
    </row>
    <row r="186" spans="1:10" x14ac:dyDescent="0.35">
      <c r="A186" s="249"/>
      <c r="B186" s="249"/>
      <c r="G186" s="241"/>
      <c r="H186" s="241"/>
      <c r="I186" s="241"/>
      <c r="J186" s="241"/>
    </row>
    <row r="187" spans="1:10" x14ac:dyDescent="0.35">
      <c r="A187" s="249"/>
      <c r="B187" s="249"/>
      <c r="G187" s="241"/>
      <c r="H187" s="241"/>
      <c r="I187" s="241"/>
      <c r="J187" s="241"/>
    </row>
    <row r="188" spans="1:10" x14ac:dyDescent="0.35">
      <c r="A188" s="249"/>
      <c r="B188" s="249"/>
      <c r="G188" s="241"/>
      <c r="H188" s="241"/>
      <c r="I188" s="241"/>
      <c r="J188" s="241"/>
    </row>
    <row r="189" spans="1:10" x14ac:dyDescent="0.35">
      <c r="A189" s="249"/>
      <c r="B189" s="249"/>
      <c r="G189" s="241"/>
      <c r="H189" s="241"/>
      <c r="I189" s="241"/>
      <c r="J189" s="241"/>
    </row>
    <row r="190" spans="1:10" x14ac:dyDescent="0.35">
      <c r="A190" s="249"/>
      <c r="B190" s="249"/>
      <c r="G190" s="241"/>
      <c r="H190" s="241"/>
      <c r="I190" s="241"/>
      <c r="J190" s="241"/>
    </row>
    <row r="191" spans="1:10" x14ac:dyDescent="0.35">
      <c r="A191" s="249"/>
      <c r="B191" s="249"/>
      <c r="G191" s="241"/>
      <c r="H191" s="241"/>
      <c r="I191" s="241"/>
      <c r="J191" s="241"/>
    </row>
    <row r="192" spans="1:10" x14ac:dyDescent="0.35">
      <c r="A192" s="249"/>
      <c r="B192" s="249"/>
      <c r="G192" s="241"/>
      <c r="H192" s="241"/>
      <c r="I192" s="241"/>
      <c r="J192" s="241"/>
    </row>
    <row r="193" spans="1:10" x14ac:dyDescent="0.35">
      <c r="A193" s="249"/>
      <c r="B193" s="249"/>
      <c r="G193" s="241"/>
      <c r="H193" s="241"/>
      <c r="I193" s="241"/>
      <c r="J193" s="241"/>
    </row>
    <row r="194" spans="1:10" x14ac:dyDescent="0.35">
      <c r="A194" s="249"/>
      <c r="B194" s="249"/>
      <c r="G194" s="241"/>
      <c r="H194" s="241"/>
      <c r="I194" s="241"/>
      <c r="J194" s="241"/>
    </row>
    <row r="195" spans="1:10" x14ac:dyDescent="0.35">
      <c r="A195" s="249"/>
      <c r="B195" s="249"/>
      <c r="G195" s="241"/>
      <c r="H195" s="241"/>
      <c r="I195" s="241"/>
      <c r="J195" s="241"/>
    </row>
    <row r="196" spans="1:10" x14ac:dyDescent="0.35">
      <c r="A196" s="249"/>
      <c r="B196" s="249"/>
      <c r="G196" s="241"/>
      <c r="H196" s="241"/>
      <c r="I196" s="241"/>
      <c r="J196" s="241"/>
    </row>
    <row r="197" spans="1:10" x14ac:dyDescent="0.35">
      <c r="A197" s="249"/>
      <c r="B197" s="249"/>
      <c r="G197" s="241"/>
      <c r="H197" s="241"/>
      <c r="I197" s="241"/>
      <c r="J197" s="241"/>
    </row>
    <row r="198" spans="1:10" x14ac:dyDescent="0.35">
      <c r="A198" s="249"/>
      <c r="B198" s="249"/>
      <c r="G198" s="241"/>
      <c r="H198" s="241"/>
      <c r="I198" s="241"/>
      <c r="J198" s="241"/>
    </row>
    <row r="199" spans="1:10" x14ac:dyDescent="0.35">
      <c r="A199" s="249"/>
      <c r="B199" s="249"/>
      <c r="G199" s="241"/>
      <c r="H199" s="241"/>
      <c r="I199" s="241"/>
      <c r="J199" s="241"/>
    </row>
    <row r="200" spans="1:10" x14ac:dyDescent="0.35">
      <c r="A200" s="249"/>
      <c r="B200" s="249"/>
      <c r="G200" s="241"/>
      <c r="H200" s="241"/>
      <c r="I200" s="241"/>
      <c r="J200" s="241"/>
    </row>
    <row r="201" spans="1:10" x14ac:dyDescent="0.35">
      <c r="A201" s="249"/>
      <c r="B201" s="249"/>
      <c r="G201" s="241"/>
      <c r="H201" s="241"/>
      <c r="I201" s="241"/>
      <c r="J201" s="241"/>
    </row>
    <row r="202" spans="1:10" x14ac:dyDescent="0.35">
      <c r="A202" s="249"/>
      <c r="B202" s="249"/>
      <c r="G202" s="241"/>
      <c r="H202" s="241"/>
      <c r="I202" s="241"/>
      <c r="J202" s="241"/>
    </row>
    <row r="203" spans="1:10" x14ac:dyDescent="0.35">
      <c r="A203" s="249"/>
      <c r="B203" s="249"/>
      <c r="G203" s="241"/>
      <c r="H203" s="241"/>
      <c r="I203" s="241"/>
      <c r="J203" s="241"/>
    </row>
    <row r="204" spans="1:10" x14ac:dyDescent="0.35">
      <c r="A204" s="249"/>
      <c r="B204" s="249"/>
      <c r="G204" s="241"/>
      <c r="H204" s="241"/>
      <c r="I204" s="241"/>
      <c r="J204" s="241"/>
    </row>
    <row r="205" spans="1:10" x14ac:dyDescent="0.35">
      <c r="A205" s="249"/>
      <c r="B205" s="249"/>
      <c r="G205" s="241"/>
      <c r="H205" s="241"/>
      <c r="I205" s="241"/>
      <c r="J205" s="241"/>
    </row>
    <row r="206" spans="1:10" x14ac:dyDescent="0.35">
      <c r="A206" s="249"/>
      <c r="B206" s="249"/>
      <c r="G206" s="241"/>
      <c r="H206" s="241"/>
      <c r="I206" s="241"/>
      <c r="J206" s="241"/>
    </row>
    <row r="207" spans="1:10" x14ac:dyDescent="0.35">
      <c r="A207" s="249"/>
      <c r="B207" s="249"/>
      <c r="G207" s="241"/>
      <c r="H207" s="241"/>
      <c r="I207" s="241"/>
      <c r="J207" s="241"/>
    </row>
    <row r="208" spans="1:10" x14ac:dyDescent="0.35">
      <c r="A208" s="249"/>
      <c r="B208" s="249"/>
      <c r="G208" s="241"/>
      <c r="H208" s="241"/>
      <c r="I208" s="241"/>
      <c r="J208" s="241"/>
    </row>
    <row r="209" spans="1:10" x14ac:dyDescent="0.35">
      <c r="A209" s="249"/>
      <c r="B209" s="249"/>
      <c r="G209" s="241"/>
      <c r="H209" s="241"/>
      <c r="I209" s="241"/>
      <c r="J209" s="241"/>
    </row>
    <row r="210" spans="1:10" x14ac:dyDescent="0.35">
      <c r="A210" s="249"/>
      <c r="B210" s="249"/>
      <c r="G210" s="241"/>
      <c r="H210" s="241"/>
      <c r="I210" s="241"/>
      <c r="J210" s="241"/>
    </row>
    <row r="211" spans="1:10" x14ac:dyDescent="0.35">
      <c r="A211" s="249"/>
      <c r="B211" s="249"/>
      <c r="G211" s="241"/>
      <c r="H211" s="241"/>
      <c r="I211" s="241"/>
      <c r="J211" s="241"/>
    </row>
    <row r="212" spans="1:10" x14ac:dyDescent="0.35">
      <c r="A212" s="249"/>
      <c r="B212" s="249"/>
      <c r="G212" s="241"/>
      <c r="H212" s="241"/>
      <c r="I212" s="241"/>
      <c r="J212" s="241"/>
    </row>
    <row r="213" spans="1:10" x14ac:dyDescent="0.35">
      <c r="A213" s="249"/>
      <c r="B213" s="249"/>
      <c r="G213" s="241"/>
      <c r="H213" s="241"/>
      <c r="I213" s="241"/>
      <c r="J213" s="241"/>
    </row>
    <row r="214" spans="1:10" x14ac:dyDescent="0.35">
      <c r="A214" s="249"/>
      <c r="B214" s="249"/>
      <c r="G214" s="241"/>
      <c r="H214" s="241"/>
      <c r="I214" s="241"/>
      <c r="J214" s="241"/>
    </row>
    <row r="215" spans="1:10" x14ac:dyDescent="0.35">
      <c r="A215" s="249"/>
      <c r="B215" s="249"/>
      <c r="G215" s="241"/>
      <c r="H215" s="241"/>
      <c r="I215" s="241"/>
      <c r="J215" s="241"/>
    </row>
    <row r="216" spans="1:10" x14ac:dyDescent="0.35">
      <c r="A216" s="249"/>
      <c r="B216" s="249"/>
      <c r="G216" s="241"/>
      <c r="H216" s="241"/>
      <c r="I216" s="241"/>
      <c r="J216" s="241"/>
    </row>
    <row r="217" spans="1:10" x14ac:dyDescent="0.35">
      <c r="A217" s="249"/>
      <c r="B217" s="249"/>
      <c r="G217" s="241"/>
      <c r="H217" s="241"/>
      <c r="I217" s="241"/>
      <c r="J217" s="241"/>
    </row>
    <row r="218" spans="1:10" x14ac:dyDescent="0.35">
      <c r="A218" s="249"/>
      <c r="B218" s="249"/>
      <c r="G218" s="241"/>
      <c r="H218" s="241"/>
      <c r="I218" s="241"/>
      <c r="J218" s="241"/>
    </row>
    <row r="219" spans="1:10" x14ac:dyDescent="0.35">
      <c r="A219" s="249"/>
      <c r="B219" s="249"/>
      <c r="G219" s="241"/>
      <c r="H219" s="241"/>
      <c r="I219" s="241"/>
      <c r="J219" s="241"/>
    </row>
    <row r="220" spans="1:10" x14ac:dyDescent="0.35">
      <c r="A220" s="249"/>
      <c r="B220" s="249"/>
      <c r="G220" s="241"/>
      <c r="H220" s="241"/>
      <c r="I220" s="241"/>
      <c r="J220" s="241"/>
    </row>
    <row r="221" spans="1:10" x14ac:dyDescent="0.35">
      <c r="A221" s="249"/>
      <c r="B221" s="249"/>
      <c r="G221" s="241"/>
      <c r="H221" s="241"/>
      <c r="I221" s="241"/>
      <c r="J221" s="241"/>
    </row>
    <row r="222" spans="1:10" x14ac:dyDescent="0.35">
      <c r="A222" s="249"/>
      <c r="B222" s="249"/>
      <c r="G222" s="241"/>
      <c r="H222" s="241"/>
      <c r="I222" s="241"/>
      <c r="J222" s="241"/>
    </row>
    <row r="223" spans="1:10" x14ac:dyDescent="0.35">
      <c r="A223" s="249"/>
      <c r="B223" s="249"/>
      <c r="G223" s="241"/>
      <c r="H223" s="241"/>
      <c r="I223" s="241"/>
      <c r="J223" s="241"/>
    </row>
    <row r="224" spans="1:10" x14ac:dyDescent="0.35">
      <c r="A224" s="249"/>
      <c r="B224" s="249"/>
      <c r="G224" s="241"/>
      <c r="H224" s="241"/>
      <c r="I224" s="241"/>
      <c r="J224" s="241"/>
    </row>
    <row r="225" spans="1:10" x14ac:dyDescent="0.35">
      <c r="A225" s="249"/>
      <c r="B225" s="249"/>
      <c r="G225" s="241"/>
      <c r="H225" s="241"/>
      <c r="I225" s="241"/>
      <c r="J225" s="241"/>
    </row>
    <row r="226" spans="1:10" x14ac:dyDescent="0.35">
      <c r="A226" s="249"/>
      <c r="B226" s="249"/>
      <c r="G226" s="241"/>
      <c r="H226" s="241"/>
      <c r="I226" s="241"/>
      <c r="J226" s="241"/>
    </row>
    <row r="227" spans="1:10" x14ac:dyDescent="0.35">
      <c r="A227" s="249"/>
      <c r="B227" s="249"/>
      <c r="G227" s="241"/>
      <c r="H227" s="241"/>
      <c r="I227" s="241"/>
      <c r="J227" s="241"/>
    </row>
    <row r="228" spans="1:10" x14ac:dyDescent="0.35">
      <c r="A228" s="249"/>
      <c r="B228" s="249"/>
      <c r="G228" s="241"/>
      <c r="H228" s="241"/>
      <c r="I228" s="241"/>
      <c r="J228" s="241"/>
    </row>
    <row r="229" spans="1:10" x14ac:dyDescent="0.35">
      <c r="A229" s="249"/>
      <c r="B229" s="249"/>
      <c r="G229" s="241"/>
      <c r="H229" s="241"/>
      <c r="I229" s="241"/>
      <c r="J229" s="241"/>
    </row>
    <row r="230" spans="1:10" x14ac:dyDescent="0.35">
      <c r="A230" s="249"/>
      <c r="B230" s="249"/>
      <c r="G230" s="241"/>
      <c r="H230" s="241"/>
      <c r="I230" s="241"/>
      <c r="J230" s="241"/>
    </row>
    <row r="231" spans="1:10" x14ac:dyDescent="0.35">
      <c r="A231" s="249"/>
      <c r="B231" s="249"/>
      <c r="G231" s="241"/>
      <c r="H231" s="241"/>
      <c r="I231" s="241"/>
      <c r="J231" s="241"/>
    </row>
    <row r="232" spans="1:10" x14ac:dyDescent="0.35">
      <c r="A232" s="249"/>
      <c r="B232" s="249"/>
      <c r="G232" s="241"/>
      <c r="H232" s="241"/>
      <c r="I232" s="241"/>
      <c r="J232" s="241"/>
    </row>
    <row r="233" spans="1:10" x14ac:dyDescent="0.35">
      <c r="A233" s="249"/>
      <c r="B233" s="249"/>
      <c r="G233" s="241"/>
      <c r="H233" s="241"/>
      <c r="I233" s="241"/>
      <c r="J233" s="241"/>
    </row>
    <row r="234" spans="1:10" x14ac:dyDescent="0.35">
      <c r="A234" s="249"/>
      <c r="B234" s="249"/>
      <c r="G234" s="241"/>
      <c r="H234" s="241"/>
      <c r="I234" s="241"/>
      <c r="J234" s="241"/>
    </row>
    <row r="235" spans="1:10" x14ac:dyDescent="0.35">
      <c r="A235" s="249"/>
      <c r="B235" s="249"/>
      <c r="G235" s="241"/>
      <c r="H235" s="241"/>
      <c r="I235" s="241"/>
      <c r="J235" s="241"/>
    </row>
    <row r="236" spans="1:10" x14ac:dyDescent="0.35">
      <c r="A236" s="249"/>
      <c r="B236" s="249"/>
      <c r="G236" s="241"/>
      <c r="H236" s="241"/>
      <c r="I236" s="241"/>
      <c r="J236" s="241"/>
    </row>
    <row r="237" spans="1:10" x14ac:dyDescent="0.35">
      <c r="A237" s="249"/>
      <c r="B237" s="249"/>
      <c r="G237" s="241"/>
      <c r="H237" s="241"/>
      <c r="I237" s="241"/>
      <c r="J237" s="241"/>
    </row>
    <row r="238" spans="1:10" x14ac:dyDescent="0.35">
      <c r="A238" s="249"/>
      <c r="B238" s="249"/>
      <c r="G238" s="241"/>
      <c r="H238" s="241"/>
      <c r="I238" s="241"/>
      <c r="J238" s="241"/>
    </row>
    <row r="239" spans="1:10" x14ac:dyDescent="0.35">
      <c r="A239" s="249"/>
      <c r="B239" s="249"/>
      <c r="G239" s="241"/>
      <c r="H239" s="241"/>
      <c r="I239" s="241"/>
      <c r="J239" s="241"/>
    </row>
    <row r="240" spans="1:10" x14ac:dyDescent="0.35">
      <c r="A240" s="249"/>
      <c r="B240" s="249"/>
      <c r="G240" s="241"/>
      <c r="H240" s="241"/>
      <c r="I240" s="241"/>
      <c r="J240" s="241"/>
    </row>
    <row r="241" spans="1:10" x14ac:dyDescent="0.35">
      <c r="A241" s="249"/>
      <c r="B241" s="249"/>
      <c r="G241" s="241"/>
      <c r="H241" s="241"/>
      <c r="I241" s="241"/>
      <c r="J241" s="241"/>
    </row>
    <row r="242" spans="1:10" x14ac:dyDescent="0.35">
      <c r="A242" s="249"/>
      <c r="B242" s="249"/>
      <c r="G242" s="241"/>
      <c r="H242" s="241"/>
      <c r="I242" s="241"/>
      <c r="J242" s="241"/>
    </row>
    <row r="243" spans="1:10" x14ac:dyDescent="0.35">
      <c r="A243" s="249"/>
      <c r="B243" s="249"/>
      <c r="G243" s="241"/>
      <c r="H243" s="241"/>
      <c r="I243" s="241"/>
      <c r="J243" s="241"/>
    </row>
    <row r="244" spans="1:10" x14ac:dyDescent="0.35">
      <c r="A244" s="249"/>
      <c r="B244" s="249"/>
      <c r="G244" s="241"/>
      <c r="H244" s="241"/>
      <c r="I244" s="241"/>
      <c r="J244" s="241"/>
    </row>
    <row r="245" spans="1:10" x14ac:dyDescent="0.35">
      <c r="A245" s="249"/>
      <c r="B245" s="249"/>
      <c r="G245" s="241"/>
      <c r="H245" s="241"/>
      <c r="I245" s="241"/>
      <c r="J245" s="241"/>
    </row>
    <row r="246" spans="1:10" x14ac:dyDescent="0.35">
      <c r="A246" s="249"/>
      <c r="B246" s="249"/>
      <c r="G246" s="241"/>
      <c r="H246" s="241"/>
      <c r="I246" s="241"/>
      <c r="J246" s="241"/>
    </row>
    <row r="247" spans="1:10" x14ac:dyDescent="0.35">
      <c r="A247" s="249"/>
      <c r="B247" s="249"/>
      <c r="G247" s="241"/>
      <c r="H247" s="241"/>
      <c r="I247" s="241"/>
      <c r="J247" s="241"/>
    </row>
    <row r="248" spans="1:10" x14ac:dyDescent="0.35">
      <c r="A248" s="249"/>
      <c r="B248" s="249"/>
      <c r="G248" s="241"/>
      <c r="H248" s="241"/>
      <c r="I248" s="241"/>
      <c r="J248" s="241"/>
    </row>
    <row r="249" spans="1:10" x14ac:dyDescent="0.35">
      <c r="A249" s="249"/>
      <c r="B249" s="249"/>
      <c r="G249" s="241"/>
      <c r="H249" s="241"/>
      <c r="I249" s="241"/>
      <c r="J249" s="241"/>
    </row>
    <row r="250" spans="1:10" x14ac:dyDescent="0.35">
      <c r="A250" s="249"/>
      <c r="B250" s="249"/>
      <c r="G250" s="241"/>
      <c r="H250" s="241"/>
      <c r="I250" s="241"/>
      <c r="J250" s="241"/>
    </row>
    <row r="251" spans="1:10" x14ac:dyDescent="0.35">
      <c r="A251" s="249"/>
      <c r="B251" s="249"/>
      <c r="G251" s="241"/>
      <c r="H251" s="241"/>
      <c r="I251" s="241"/>
      <c r="J251" s="241"/>
    </row>
    <row r="252" spans="1:10" x14ac:dyDescent="0.35">
      <c r="A252" s="249"/>
      <c r="B252" s="249"/>
      <c r="G252" s="241"/>
      <c r="H252" s="241"/>
      <c r="I252" s="241"/>
      <c r="J252" s="241"/>
    </row>
    <row r="253" spans="1:10" x14ac:dyDescent="0.35">
      <c r="A253" s="249"/>
      <c r="B253" s="249"/>
      <c r="G253" s="241"/>
      <c r="H253" s="241"/>
      <c r="I253" s="241"/>
      <c r="J253" s="241"/>
    </row>
    <row r="254" spans="1:10" x14ac:dyDescent="0.35">
      <c r="A254" s="249"/>
      <c r="B254" s="249"/>
      <c r="G254" s="241"/>
      <c r="H254" s="241"/>
      <c r="I254" s="241"/>
      <c r="J254" s="241"/>
    </row>
    <row r="255" spans="1:10" x14ac:dyDescent="0.35">
      <c r="A255" s="249"/>
      <c r="B255" s="249"/>
      <c r="G255" s="241"/>
      <c r="H255" s="241"/>
      <c r="I255" s="241"/>
      <c r="J255" s="241"/>
    </row>
    <row r="256" spans="1:10" x14ac:dyDescent="0.35">
      <c r="A256" s="249"/>
      <c r="B256" s="249"/>
      <c r="G256" s="241"/>
      <c r="H256" s="241"/>
      <c r="I256" s="241"/>
      <c r="J256" s="241"/>
    </row>
    <row r="257" spans="1:10" x14ac:dyDescent="0.35">
      <c r="A257" s="249"/>
      <c r="B257" s="249"/>
      <c r="G257" s="241"/>
      <c r="H257" s="241"/>
      <c r="I257" s="241"/>
      <c r="J257" s="241"/>
    </row>
    <row r="258" spans="1:10" x14ac:dyDescent="0.35">
      <c r="A258" s="249"/>
      <c r="B258" s="249"/>
      <c r="G258" s="241"/>
      <c r="H258" s="241"/>
      <c r="I258" s="241"/>
      <c r="J258" s="241"/>
    </row>
    <row r="259" spans="1:10" x14ac:dyDescent="0.35">
      <c r="A259" s="249"/>
      <c r="B259" s="249"/>
      <c r="G259" s="241"/>
      <c r="H259" s="241"/>
      <c r="I259" s="241"/>
      <c r="J259" s="241"/>
    </row>
    <row r="260" spans="1:10" x14ac:dyDescent="0.35">
      <c r="A260" s="249"/>
      <c r="B260" s="249"/>
      <c r="G260" s="241"/>
      <c r="H260" s="241"/>
      <c r="I260" s="241"/>
      <c r="J260" s="241"/>
    </row>
    <row r="261" spans="1:10" x14ac:dyDescent="0.35">
      <c r="A261" s="249"/>
      <c r="B261" s="249"/>
      <c r="G261" s="241"/>
      <c r="H261" s="241"/>
      <c r="I261" s="241"/>
      <c r="J261" s="241"/>
    </row>
    <row r="262" spans="1:10" x14ac:dyDescent="0.35">
      <c r="A262" s="249"/>
      <c r="B262" s="249"/>
      <c r="G262" s="241"/>
      <c r="H262" s="241"/>
      <c r="I262" s="241"/>
      <c r="J262" s="241"/>
    </row>
    <row r="263" spans="1:10" x14ac:dyDescent="0.35">
      <c r="A263" s="249"/>
      <c r="B263" s="249"/>
      <c r="G263" s="241"/>
      <c r="H263" s="241"/>
      <c r="I263" s="241"/>
      <c r="J263" s="241"/>
    </row>
    <row r="264" spans="1:10" x14ac:dyDescent="0.35">
      <c r="A264" s="249"/>
      <c r="B264" s="249"/>
      <c r="G264" s="241"/>
      <c r="H264" s="241"/>
      <c r="I264" s="241"/>
      <c r="J264" s="241"/>
    </row>
    <row r="265" spans="1:10" x14ac:dyDescent="0.35">
      <c r="A265" s="249"/>
      <c r="B265" s="249"/>
      <c r="G265" s="241"/>
      <c r="H265" s="241"/>
      <c r="I265" s="241"/>
      <c r="J265" s="241"/>
    </row>
    <row r="266" spans="1:10" x14ac:dyDescent="0.35">
      <c r="A266" s="249"/>
      <c r="B266" s="249"/>
      <c r="G266" s="241"/>
      <c r="H266" s="241"/>
      <c r="I266" s="241"/>
      <c r="J266" s="241"/>
    </row>
    <row r="267" spans="1:10" x14ac:dyDescent="0.35">
      <c r="A267" s="249"/>
      <c r="B267" s="249"/>
      <c r="G267" s="241"/>
      <c r="H267" s="241"/>
      <c r="I267" s="241"/>
      <c r="J267" s="241"/>
    </row>
    <row r="268" spans="1:10" x14ac:dyDescent="0.35">
      <c r="A268" s="249"/>
      <c r="B268" s="249"/>
      <c r="G268" s="241"/>
      <c r="H268" s="241"/>
      <c r="I268" s="241"/>
      <c r="J268" s="241"/>
    </row>
    <row r="269" spans="1:10" x14ac:dyDescent="0.35">
      <c r="A269" s="249"/>
      <c r="B269" s="249"/>
      <c r="G269" s="241"/>
      <c r="H269" s="241"/>
      <c r="I269" s="241"/>
      <c r="J269" s="241"/>
    </row>
    <row r="270" spans="1:10" x14ac:dyDescent="0.35">
      <c r="A270" s="249"/>
      <c r="B270" s="249"/>
      <c r="G270" s="241"/>
      <c r="H270" s="241"/>
      <c r="I270" s="241"/>
      <c r="J270" s="241"/>
    </row>
    <row r="271" spans="1:10" x14ac:dyDescent="0.35">
      <c r="A271" s="249"/>
      <c r="B271" s="249"/>
      <c r="G271" s="241"/>
      <c r="H271" s="241"/>
      <c r="I271" s="241"/>
      <c r="J271" s="241"/>
    </row>
    <row r="272" spans="1:10" x14ac:dyDescent="0.35">
      <c r="A272" s="249"/>
      <c r="B272" s="249"/>
      <c r="G272" s="241"/>
      <c r="H272" s="241"/>
      <c r="I272" s="241"/>
      <c r="J272" s="241"/>
    </row>
    <row r="273" spans="1:10" x14ac:dyDescent="0.35">
      <c r="A273" s="249"/>
      <c r="B273" s="249"/>
      <c r="G273" s="241"/>
      <c r="H273" s="241"/>
      <c r="I273" s="241"/>
      <c r="J273" s="241"/>
    </row>
    <row r="274" spans="1:10" x14ac:dyDescent="0.35">
      <c r="A274" s="249"/>
      <c r="B274" s="249"/>
      <c r="G274" s="241"/>
      <c r="H274" s="241"/>
      <c r="I274" s="241"/>
      <c r="J274" s="241"/>
    </row>
    <row r="275" spans="1:10" x14ac:dyDescent="0.35">
      <c r="A275" s="249"/>
      <c r="B275" s="249"/>
      <c r="G275" s="241"/>
      <c r="H275" s="241"/>
      <c r="I275" s="241"/>
      <c r="J275" s="241"/>
    </row>
    <row r="276" spans="1:10" x14ac:dyDescent="0.35">
      <c r="A276" s="249"/>
      <c r="B276" s="249"/>
      <c r="G276" s="241"/>
      <c r="H276" s="241"/>
      <c r="I276" s="241"/>
      <c r="J276" s="241"/>
    </row>
    <row r="277" spans="1:10" x14ac:dyDescent="0.35">
      <c r="A277" s="249"/>
      <c r="B277" s="249"/>
      <c r="G277" s="241"/>
      <c r="H277" s="241"/>
      <c r="I277" s="241"/>
      <c r="J277" s="241"/>
    </row>
    <row r="278" spans="1:10" x14ac:dyDescent="0.35">
      <c r="A278" s="249"/>
      <c r="B278" s="249"/>
      <c r="G278" s="241"/>
      <c r="H278" s="241"/>
      <c r="I278" s="241"/>
      <c r="J278" s="241"/>
    </row>
    <row r="279" spans="1:10" x14ac:dyDescent="0.35">
      <c r="A279" s="249"/>
      <c r="B279" s="249"/>
      <c r="G279" s="241"/>
      <c r="H279" s="241"/>
      <c r="I279" s="241"/>
      <c r="J279" s="241"/>
    </row>
    <row r="280" spans="1:10" x14ac:dyDescent="0.35">
      <c r="A280" s="249"/>
      <c r="B280" s="249"/>
      <c r="G280" s="241"/>
      <c r="H280" s="241"/>
      <c r="I280" s="241"/>
      <c r="J280" s="241"/>
    </row>
    <row r="281" spans="1:10" x14ac:dyDescent="0.35">
      <c r="A281" s="249"/>
      <c r="B281" s="249"/>
      <c r="G281" s="241"/>
      <c r="H281" s="241"/>
      <c r="I281" s="241"/>
      <c r="J281" s="241"/>
    </row>
    <row r="282" spans="1:10" x14ac:dyDescent="0.35">
      <c r="A282" s="249"/>
      <c r="B282" s="249"/>
      <c r="G282" s="241"/>
      <c r="H282" s="241"/>
      <c r="I282" s="241"/>
      <c r="J282" s="241"/>
    </row>
    <row r="283" spans="1:10" x14ac:dyDescent="0.35">
      <c r="A283" s="249"/>
      <c r="B283" s="249"/>
      <c r="G283" s="241"/>
      <c r="H283" s="241"/>
      <c r="I283" s="241"/>
      <c r="J283" s="241"/>
    </row>
    <row r="284" spans="1:10" x14ac:dyDescent="0.35">
      <c r="A284" s="249"/>
      <c r="B284" s="249"/>
      <c r="G284" s="241"/>
      <c r="H284" s="241"/>
      <c r="I284" s="241"/>
      <c r="J284" s="241"/>
    </row>
    <row r="285" spans="1:10" x14ac:dyDescent="0.35">
      <c r="A285" s="249"/>
      <c r="B285" s="249"/>
      <c r="G285" s="241"/>
      <c r="H285" s="241"/>
      <c r="I285" s="241"/>
      <c r="J285" s="241"/>
    </row>
    <row r="286" spans="1:10" x14ac:dyDescent="0.35">
      <c r="A286" s="249"/>
      <c r="B286" s="249"/>
      <c r="G286" s="241"/>
      <c r="H286" s="241"/>
      <c r="I286" s="241"/>
      <c r="J286" s="241"/>
    </row>
    <row r="287" spans="1:10" x14ac:dyDescent="0.35">
      <c r="A287" s="249"/>
      <c r="B287" s="249"/>
      <c r="G287" s="241"/>
      <c r="H287" s="241"/>
      <c r="I287" s="241"/>
      <c r="J287" s="241"/>
    </row>
    <row r="288" spans="1:10" x14ac:dyDescent="0.35">
      <c r="A288" s="249"/>
      <c r="B288" s="249"/>
      <c r="G288" s="241"/>
      <c r="H288" s="241"/>
      <c r="I288" s="241"/>
      <c r="J288" s="241"/>
    </row>
    <row r="289" spans="1:10" x14ac:dyDescent="0.35">
      <c r="A289" s="249"/>
      <c r="B289" s="249"/>
      <c r="G289" s="241"/>
      <c r="H289" s="241"/>
      <c r="I289" s="241"/>
      <c r="J289" s="241"/>
    </row>
    <row r="290" spans="1:10" x14ac:dyDescent="0.35">
      <c r="A290" s="249"/>
      <c r="B290" s="249"/>
      <c r="G290" s="241"/>
      <c r="H290" s="241"/>
      <c r="I290" s="241"/>
      <c r="J290" s="241"/>
    </row>
    <row r="291" spans="1:10" x14ac:dyDescent="0.35">
      <c r="A291" s="249"/>
      <c r="B291" s="249"/>
      <c r="G291" s="241"/>
      <c r="H291" s="241"/>
      <c r="I291" s="241"/>
      <c r="J291" s="241"/>
    </row>
    <row r="292" spans="1:10" x14ac:dyDescent="0.35">
      <c r="A292" s="249"/>
      <c r="B292" s="249"/>
      <c r="G292" s="241"/>
      <c r="H292" s="241"/>
      <c r="I292" s="241"/>
      <c r="J292" s="241"/>
    </row>
    <row r="293" spans="1:10" x14ac:dyDescent="0.35">
      <c r="A293" s="249"/>
      <c r="B293" s="249"/>
      <c r="G293" s="241"/>
      <c r="H293" s="241"/>
      <c r="I293" s="241"/>
      <c r="J293" s="241"/>
    </row>
    <row r="294" spans="1:10" x14ac:dyDescent="0.35">
      <c r="A294" s="249"/>
      <c r="B294" s="249"/>
      <c r="G294" s="241"/>
      <c r="H294" s="241"/>
      <c r="I294" s="241"/>
      <c r="J294" s="241"/>
    </row>
    <row r="295" spans="1:10" x14ac:dyDescent="0.35">
      <c r="A295" s="249"/>
      <c r="B295" s="249"/>
      <c r="G295" s="241"/>
      <c r="H295" s="241"/>
      <c r="I295" s="241"/>
      <c r="J295" s="241"/>
    </row>
    <row r="296" spans="1:10" x14ac:dyDescent="0.35">
      <c r="A296" s="249"/>
      <c r="B296" s="249"/>
      <c r="G296" s="241"/>
      <c r="H296" s="241"/>
      <c r="I296" s="241"/>
      <c r="J296" s="241"/>
    </row>
    <row r="297" spans="1:10" x14ac:dyDescent="0.35">
      <c r="A297" s="249"/>
      <c r="B297" s="249"/>
      <c r="G297" s="241"/>
      <c r="H297" s="241"/>
      <c r="I297" s="241"/>
      <c r="J297" s="241"/>
    </row>
    <row r="298" spans="1:10" x14ac:dyDescent="0.35">
      <c r="A298" s="249"/>
      <c r="B298" s="249"/>
      <c r="G298" s="241"/>
      <c r="H298" s="241"/>
      <c r="I298" s="241"/>
      <c r="J298" s="241"/>
    </row>
    <row r="299" spans="1:10" x14ac:dyDescent="0.35">
      <c r="A299" s="249"/>
      <c r="B299" s="249"/>
      <c r="G299" s="241"/>
      <c r="H299" s="241"/>
      <c r="I299" s="241"/>
      <c r="J299" s="241"/>
    </row>
    <row r="300" spans="1:10" x14ac:dyDescent="0.35">
      <c r="A300" s="249"/>
      <c r="B300" s="249"/>
      <c r="G300" s="241"/>
      <c r="H300" s="241"/>
      <c r="I300" s="241"/>
      <c r="J300" s="241"/>
    </row>
    <row r="301" spans="1:10" x14ac:dyDescent="0.35">
      <c r="A301" s="249"/>
      <c r="B301" s="249"/>
      <c r="G301" s="241"/>
      <c r="H301" s="241"/>
      <c r="I301" s="241"/>
      <c r="J301" s="241"/>
    </row>
    <row r="302" spans="1:10" x14ac:dyDescent="0.35">
      <c r="A302" s="249"/>
      <c r="B302" s="249"/>
      <c r="G302" s="241"/>
      <c r="H302" s="241"/>
      <c r="I302" s="241"/>
      <c r="J302" s="241"/>
    </row>
    <row r="303" spans="1:10" x14ac:dyDescent="0.35">
      <c r="A303" s="249"/>
      <c r="B303" s="249"/>
      <c r="G303" s="241"/>
      <c r="H303" s="241"/>
      <c r="I303" s="241"/>
      <c r="J303" s="241"/>
    </row>
    <row r="304" spans="1:10" x14ac:dyDescent="0.35">
      <c r="A304" s="249"/>
      <c r="B304" s="249"/>
      <c r="G304" s="241"/>
      <c r="H304" s="241"/>
      <c r="I304" s="241"/>
      <c r="J304" s="241"/>
    </row>
    <row r="305" spans="1:10" x14ac:dyDescent="0.35">
      <c r="A305" s="249"/>
      <c r="B305" s="249"/>
      <c r="G305" s="241"/>
      <c r="H305" s="241"/>
      <c r="I305" s="241"/>
      <c r="J305" s="241"/>
    </row>
    <row r="306" spans="1:10" x14ac:dyDescent="0.35">
      <c r="A306" s="249"/>
      <c r="B306" s="249"/>
      <c r="G306" s="241"/>
      <c r="H306" s="241"/>
      <c r="I306" s="241"/>
      <c r="J306" s="241"/>
    </row>
    <row r="307" spans="1:10" x14ac:dyDescent="0.35">
      <c r="A307" s="249"/>
      <c r="B307" s="249"/>
      <c r="G307" s="241"/>
      <c r="H307" s="241"/>
      <c r="I307" s="241"/>
      <c r="J307" s="241"/>
    </row>
    <row r="308" spans="1:10" x14ac:dyDescent="0.35">
      <c r="A308" s="249"/>
      <c r="B308" s="249"/>
      <c r="G308" s="241"/>
      <c r="H308" s="241"/>
      <c r="I308" s="241"/>
      <c r="J308" s="241"/>
    </row>
    <row r="309" spans="1:10" x14ac:dyDescent="0.35">
      <c r="A309" s="249"/>
      <c r="B309" s="249"/>
      <c r="G309" s="241"/>
      <c r="H309" s="241"/>
      <c r="I309" s="241"/>
      <c r="J309" s="241"/>
    </row>
    <row r="310" spans="1:10" x14ac:dyDescent="0.35">
      <c r="A310" s="249"/>
      <c r="B310" s="249"/>
      <c r="G310" s="241"/>
      <c r="H310" s="241"/>
      <c r="I310" s="241"/>
      <c r="J310" s="241"/>
    </row>
    <row r="311" spans="1:10" x14ac:dyDescent="0.35">
      <c r="A311" s="249"/>
      <c r="B311" s="249"/>
      <c r="G311" s="241"/>
      <c r="H311" s="241"/>
      <c r="I311" s="241"/>
      <c r="J311" s="241"/>
    </row>
    <row r="312" spans="1:10" x14ac:dyDescent="0.35">
      <c r="A312" s="249"/>
      <c r="B312" s="249"/>
      <c r="G312" s="241"/>
      <c r="H312" s="241"/>
      <c r="I312" s="241"/>
      <c r="J312" s="241"/>
    </row>
    <row r="313" spans="1:10" x14ac:dyDescent="0.35">
      <c r="A313" s="249"/>
      <c r="B313" s="249"/>
      <c r="G313" s="241"/>
      <c r="H313" s="241"/>
      <c r="I313" s="241"/>
      <c r="J313" s="241"/>
    </row>
    <row r="314" spans="1:10" x14ac:dyDescent="0.35">
      <c r="A314" s="249"/>
      <c r="B314" s="249"/>
      <c r="G314" s="241"/>
      <c r="H314" s="241"/>
      <c r="I314" s="241"/>
      <c r="J314" s="241"/>
    </row>
    <row r="315" spans="1:10" x14ac:dyDescent="0.35">
      <c r="A315" s="249"/>
      <c r="B315" s="249"/>
      <c r="G315" s="241"/>
      <c r="H315" s="241"/>
      <c r="I315" s="241"/>
      <c r="J315" s="241"/>
    </row>
    <row r="316" spans="1:10" x14ac:dyDescent="0.35">
      <c r="A316" s="249"/>
      <c r="B316" s="249"/>
      <c r="G316" s="241"/>
      <c r="H316" s="241"/>
      <c r="I316" s="241"/>
      <c r="J316" s="241"/>
    </row>
    <row r="317" spans="1:10" x14ac:dyDescent="0.35">
      <c r="A317" s="249"/>
      <c r="B317" s="249"/>
      <c r="G317" s="241"/>
      <c r="H317" s="241"/>
      <c r="I317" s="241"/>
      <c r="J317" s="241"/>
    </row>
    <row r="318" spans="1:10" x14ac:dyDescent="0.35">
      <c r="A318" s="249"/>
      <c r="B318" s="249"/>
      <c r="G318" s="241"/>
      <c r="H318" s="241"/>
      <c r="I318" s="241"/>
      <c r="J318" s="241"/>
    </row>
    <row r="319" spans="1:10" x14ac:dyDescent="0.35">
      <c r="A319" s="249"/>
      <c r="B319" s="249"/>
      <c r="G319" s="241"/>
      <c r="H319" s="241"/>
      <c r="I319" s="241"/>
      <c r="J319" s="241"/>
    </row>
    <row r="320" spans="1:10" x14ac:dyDescent="0.35">
      <c r="A320" s="249"/>
      <c r="B320" s="249"/>
      <c r="G320" s="241"/>
      <c r="H320" s="241"/>
      <c r="I320" s="241"/>
      <c r="J320" s="241"/>
    </row>
    <row r="321" spans="1:10" x14ac:dyDescent="0.35">
      <c r="A321" s="249"/>
      <c r="B321" s="249"/>
      <c r="G321" s="241"/>
      <c r="H321" s="241"/>
      <c r="I321" s="241"/>
      <c r="J321" s="241"/>
    </row>
    <row r="322" spans="1:10" x14ac:dyDescent="0.35">
      <c r="A322" s="249"/>
      <c r="B322" s="249"/>
      <c r="G322" s="241"/>
      <c r="H322" s="241"/>
      <c r="I322" s="241"/>
      <c r="J322" s="241"/>
    </row>
    <row r="323" spans="1:10" x14ac:dyDescent="0.35">
      <c r="A323" s="249"/>
      <c r="B323" s="249"/>
      <c r="G323" s="241"/>
      <c r="H323" s="241"/>
      <c r="I323" s="241"/>
      <c r="J323" s="241"/>
    </row>
    <row r="324" spans="1:10" x14ac:dyDescent="0.35">
      <c r="A324" s="249"/>
      <c r="B324" s="249"/>
      <c r="G324" s="241"/>
      <c r="H324" s="241"/>
      <c r="I324" s="241"/>
      <c r="J324" s="241"/>
    </row>
    <row r="325" spans="1:10" x14ac:dyDescent="0.35">
      <c r="A325" s="249"/>
      <c r="B325" s="249"/>
      <c r="G325" s="241"/>
      <c r="H325" s="241"/>
      <c r="I325" s="241"/>
      <c r="J325" s="241"/>
    </row>
    <row r="326" spans="1:10" x14ac:dyDescent="0.35">
      <c r="A326" s="249"/>
      <c r="B326" s="249"/>
      <c r="G326" s="241"/>
      <c r="H326" s="241"/>
      <c r="I326" s="241"/>
      <c r="J326" s="241"/>
    </row>
    <row r="327" spans="1:10" x14ac:dyDescent="0.35">
      <c r="A327" s="249"/>
      <c r="B327" s="249"/>
      <c r="G327" s="241"/>
      <c r="H327" s="241"/>
      <c r="I327" s="241"/>
      <c r="J327" s="241"/>
    </row>
    <row r="328" spans="1:10" x14ac:dyDescent="0.35">
      <c r="A328" s="249"/>
      <c r="B328" s="249"/>
      <c r="G328" s="241"/>
      <c r="H328" s="241"/>
      <c r="I328" s="241"/>
      <c r="J328" s="241"/>
    </row>
    <row r="329" spans="1:10" x14ac:dyDescent="0.35">
      <c r="A329" s="249"/>
      <c r="B329" s="249"/>
      <c r="G329" s="241"/>
      <c r="H329" s="241"/>
      <c r="I329" s="241"/>
      <c r="J329" s="241"/>
    </row>
    <row r="330" spans="1:10" x14ac:dyDescent="0.35">
      <c r="A330" s="249"/>
      <c r="B330" s="249"/>
      <c r="G330" s="241"/>
      <c r="H330" s="241"/>
      <c r="I330" s="241"/>
      <c r="J330" s="241"/>
    </row>
    <row r="331" spans="1:10" x14ac:dyDescent="0.35">
      <c r="A331" s="249"/>
      <c r="B331" s="249"/>
      <c r="G331" s="241"/>
      <c r="H331" s="241"/>
      <c r="I331" s="241"/>
      <c r="J331" s="241"/>
    </row>
    <row r="332" spans="1:10" x14ac:dyDescent="0.35">
      <c r="A332" s="249"/>
      <c r="B332" s="249"/>
      <c r="G332" s="241"/>
      <c r="H332" s="241"/>
      <c r="I332" s="241"/>
      <c r="J332" s="241"/>
    </row>
    <row r="333" spans="1:10" x14ac:dyDescent="0.35">
      <c r="A333" s="249"/>
      <c r="B333" s="249"/>
      <c r="G333" s="241"/>
      <c r="H333" s="241"/>
      <c r="I333" s="241"/>
      <c r="J333" s="241"/>
    </row>
    <row r="334" spans="1:10" x14ac:dyDescent="0.35">
      <c r="A334" s="249"/>
      <c r="B334" s="249"/>
      <c r="G334" s="241"/>
      <c r="H334" s="241"/>
      <c r="I334" s="241"/>
      <c r="J334" s="241"/>
    </row>
    <row r="335" spans="1:10" x14ac:dyDescent="0.35">
      <c r="A335" s="249"/>
      <c r="B335" s="249"/>
      <c r="G335" s="241"/>
      <c r="H335" s="241"/>
      <c r="I335" s="241"/>
      <c r="J335" s="241"/>
    </row>
    <row r="336" spans="1:10" x14ac:dyDescent="0.35">
      <c r="A336" s="249"/>
      <c r="B336" s="249"/>
      <c r="G336" s="241"/>
      <c r="H336" s="241"/>
      <c r="I336" s="241"/>
      <c r="J336" s="241"/>
    </row>
    <row r="337" spans="1:10" x14ac:dyDescent="0.35">
      <c r="A337" s="249"/>
      <c r="B337" s="249"/>
      <c r="G337" s="241"/>
      <c r="H337" s="241"/>
      <c r="I337" s="241"/>
      <c r="J337" s="241"/>
    </row>
    <row r="338" spans="1:10" x14ac:dyDescent="0.35">
      <c r="A338" s="249"/>
      <c r="B338" s="249"/>
      <c r="G338" s="241"/>
      <c r="H338" s="241"/>
      <c r="I338" s="241"/>
      <c r="J338" s="241"/>
    </row>
    <row r="339" spans="1:10" x14ac:dyDescent="0.35">
      <c r="A339" s="249"/>
      <c r="B339" s="249"/>
      <c r="G339" s="241"/>
      <c r="H339" s="241"/>
      <c r="I339" s="241"/>
      <c r="J339" s="241"/>
    </row>
    <row r="340" spans="1:10" x14ac:dyDescent="0.35">
      <c r="A340" s="249"/>
      <c r="B340" s="249"/>
      <c r="G340" s="241"/>
      <c r="H340" s="241"/>
      <c r="I340" s="241"/>
      <c r="J340" s="241"/>
    </row>
    <row r="341" spans="1:10" x14ac:dyDescent="0.35">
      <c r="A341" s="249"/>
      <c r="B341" s="249"/>
      <c r="G341" s="241"/>
      <c r="H341" s="241"/>
      <c r="I341" s="241"/>
      <c r="J341" s="241"/>
    </row>
    <row r="342" spans="1:10" x14ac:dyDescent="0.35">
      <c r="A342" s="249"/>
      <c r="B342" s="249"/>
      <c r="G342" s="241"/>
      <c r="H342" s="241"/>
      <c r="I342" s="241"/>
      <c r="J342" s="241"/>
    </row>
    <row r="343" spans="1:10" x14ac:dyDescent="0.35">
      <c r="A343" s="249"/>
      <c r="B343" s="249"/>
      <c r="G343" s="241"/>
      <c r="H343" s="241"/>
      <c r="I343" s="241"/>
      <c r="J343" s="241"/>
    </row>
    <row r="344" spans="1:10" x14ac:dyDescent="0.35">
      <c r="A344" s="249"/>
      <c r="B344" s="249"/>
      <c r="G344" s="241"/>
      <c r="H344" s="241"/>
      <c r="I344" s="241"/>
      <c r="J344" s="241"/>
    </row>
    <row r="345" spans="1:10" x14ac:dyDescent="0.35">
      <c r="A345" s="249"/>
      <c r="B345" s="249"/>
      <c r="G345" s="241"/>
      <c r="H345" s="241"/>
      <c r="I345" s="241"/>
      <c r="J345" s="241"/>
    </row>
    <row r="346" spans="1:10" x14ac:dyDescent="0.35">
      <c r="A346" s="249"/>
      <c r="B346" s="249"/>
      <c r="G346" s="241"/>
      <c r="H346" s="241"/>
      <c r="I346" s="241"/>
      <c r="J346" s="241"/>
    </row>
    <row r="347" spans="1:10" x14ac:dyDescent="0.35">
      <c r="A347" s="249"/>
      <c r="B347" s="249"/>
      <c r="G347" s="241"/>
      <c r="H347" s="241"/>
      <c r="I347" s="241"/>
      <c r="J347" s="241"/>
    </row>
    <row r="348" spans="1:10" x14ac:dyDescent="0.35">
      <c r="A348" s="249"/>
      <c r="B348" s="249"/>
      <c r="G348" s="241"/>
      <c r="H348" s="241"/>
      <c r="I348" s="241"/>
      <c r="J348" s="241"/>
    </row>
    <row r="349" spans="1:10" x14ac:dyDescent="0.35">
      <c r="A349" s="249"/>
      <c r="B349" s="249"/>
      <c r="G349" s="241"/>
      <c r="H349" s="241"/>
      <c r="I349" s="241"/>
      <c r="J349" s="241"/>
    </row>
    <row r="350" spans="1:10" x14ac:dyDescent="0.35">
      <c r="A350" s="249"/>
      <c r="B350" s="249"/>
      <c r="G350" s="241"/>
      <c r="H350" s="241"/>
      <c r="I350" s="241"/>
      <c r="J350" s="241"/>
    </row>
    <row r="351" spans="1:10" x14ac:dyDescent="0.35">
      <c r="A351" s="249"/>
      <c r="B351" s="249"/>
      <c r="G351" s="241"/>
      <c r="H351" s="241"/>
      <c r="I351" s="241"/>
      <c r="J351" s="241"/>
    </row>
    <row r="352" spans="1:10" x14ac:dyDescent="0.35">
      <c r="A352" s="249"/>
      <c r="B352" s="249"/>
      <c r="G352" s="241"/>
      <c r="H352" s="241"/>
      <c r="I352" s="241"/>
      <c r="J352" s="241"/>
    </row>
    <row r="353" spans="1:10" x14ac:dyDescent="0.35">
      <c r="A353" s="249"/>
      <c r="B353" s="249"/>
      <c r="G353" s="241"/>
      <c r="H353" s="241"/>
      <c r="I353" s="241"/>
      <c r="J353" s="241"/>
    </row>
    <row r="354" spans="1:10" x14ac:dyDescent="0.35">
      <c r="A354" s="249"/>
      <c r="B354" s="249"/>
      <c r="G354" s="241"/>
      <c r="H354" s="241"/>
      <c r="I354" s="241"/>
      <c r="J354" s="241"/>
    </row>
    <row r="355" spans="1:10" x14ac:dyDescent="0.35">
      <c r="A355" s="249"/>
      <c r="B355" s="249"/>
      <c r="G355" s="241"/>
      <c r="H355" s="241"/>
      <c r="I355" s="241"/>
      <c r="J355" s="241"/>
    </row>
    <row r="356" spans="1:10" x14ac:dyDescent="0.35">
      <c r="A356" s="249"/>
      <c r="B356" s="249"/>
      <c r="G356" s="241"/>
      <c r="H356" s="241"/>
      <c r="I356" s="241"/>
      <c r="J356" s="241"/>
    </row>
    <row r="357" spans="1:10" x14ac:dyDescent="0.35">
      <c r="A357" s="249"/>
      <c r="B357" s="249"/>
      <c r="G357" s="241"/>
      <c r="H357" s="241"/>
      <c r="I357" s="241"/>
      <c r="J357" s="241"/>
    </row>
    <row r="358" spans="1:10" x14ac:dyDescent="0.35">
      <c r="A358" s="249"/>
      <c r="B358" s="249"/>
      <c r="G358" s="241"/>
      <c r="H358" s="241"/>
      <c r="I358" s="241"/>
      <c r="J358" s="241"/>
    </row>
    <row r="359" spans="1:10" x14ac:dyDescent="0.35">
      <c r="A359" s="249"/>
      <c r="B359" s="249"/>
      <c r="G359" s="241"/>
      <c r="H359" s="241"/>
      <c r="I359" s="241"/>
      <c r="J359" s="241"/>
    </row>
    <row r="360" spans="1:10" x14ac:dyDescent="0.35">
      <c r="A360" s="249"/>
      <c r="B360" s="249"/>
      <c r="G360" s="241"/>
      <c r="H360" s="241"/>
      <c r="I360" s="241"/>
      <c r="J360" s="241"/>
    </row>
    <row r="361" spans="1:10" x14ac:dyDescent="0.35">
      <c r="A361" s="249"/>
      <c r="B361" s="249"/>
      <c r="G361" s="241"/>
      <c r="H361" s="241"/>
      <c r="I361" s="241"/>
      <c r="J361" s="241"/>
    </row>
    <row r="362" spans="1:10" x14ac:dyDescent="0.35">
      <c r="A362" s="249"/>
      <c r="B362" s="249"/>
      <c r="G362" s="241"/>
      <c r="H362" s="241"/>
      <c r="I362" s="241"/>
      <c r="J362" s="241"/>
    </row>
    <row r="363" spans="1:10" x14ac:dyDescent="0.35">
      <c r="A363" s="249"/>
      <c r="B363" s="249"/>
      <c r="G363" s="241"/>
      <c r="H363" s="241"/>
      <c r="I363" s="241"/>
      <c r="J363" s="241"/>
    </row>
    <row r="364" spans="1:10" x14ac:dyDescent="0.35">
      <c r="A364" s="249"/>
      <c r="B364" s="249"/>
      <c r="G364" s="241"/>
      <c r="H364" s="241"/>
      <c r="I364" s="241"/>
      <c r="J364" s="241"/>
    </row>
    <row r="365" spans="1:10" x14ac:dyDescent="0.35">
      <c r="A365" s="249"/>
      <c r="B365" s="249"/>
      <c r="G365" s="241"/>
      <c r="H365" s="241"/>
      <c r="I365" s="241"/>
      <c r="J365" s="241"/>
    </row>
    <row r="366" spans="1:10" x14ac:dyDescent="0.35">
      <c r="A366" s="249"/>
      <c r="B366" s="249"/>
      <c r="G366" s="241"/>
      <c r="H366" s="241"/>
      <c r="I366" s="241"/>
      <c r="J366" s="241"/>
    </row>
    <row r="367" spans="1:10" x14ac:dyDescent="0.35">
      <c r="A367" s="249"/>
      <c r="B367" s="249"/>
      <c r="G367" s="241"/>
      <c r="H367" s="241"/>
      <c r="I367" s="241"/>
      <c r="J367" s="241"/>
    </row>
    <row r="368" spans="1:10" x14ac:dyDescent="0.35">
      <c r="A368" s="249"/>
      <c r="B368" s="249"/>
      <c r="G368" s="241"/>
      <c r="H368" s="241"/>
      <c r="I368" s="241"/>
      <c r="J368" s="241"/>
    </row>
    <row r="369" spans="1:10" x14ac:dyDescent="0.35">
      <c r="A369" s="249"/>
      <c r="B369" s="249"/>
      <c r="G369" s="241"/>
      <c r="H369" s="241"/>
      <c r="I369" s="241"/>
      <c r="J369" s="241"/>
    </row>
    <row r="370" spans="1:10" x14ac:dyDescent="0.35">
      <c r="A370" s="249"/>
      <c r="B370" s="249"/>
      <c r="G370" s="241"/>
      <c r="H370" s="241"/>
      <c r="I370" s="241"/>
      <c r="J370" s="241"/>
    </row>
    <row r="371" spans="1:10" x14ac:dyDescent="0.35">
      <c r="A371" s="249"/>
      <c r="B371" s="249"/>
      <c r="G371" s="241"/>
      <c r="H371" s="241"/>
      <c r="I371" s="241"/>
      <c r="J371" s="241"/>
    </row>
    <row r="372" spans="1:10" x14ac:dyDescent="0.35">
      <c r="A372" s="249"/>
      <c r="B372" s="249"/>
      <c r="G372" s="241"/>
      <c r="H372" s="241"/>
      <c r="I372" s="241"/>
      <c r="J372" s="241"/>
    </row>
    <row r="373" spans="1:10" x14ac:dyDescent="0.35">
      <c r="A373" s="249"/>
      <c r="B373" s="249"/>
      <c r="G373" s="241"/>
      <c r="H373" s="241"/>
      <c r="I373" s="241"/>
      <c r="J373" s="241"/>
    </row>
    <row r="374" spans="1:10" x14ac:dyDescent="0.35">
      <c r="A374" s="249"/>
      <c r="B374" s="249"/>
      <c r="G374" s="241"/>
      <c r="H374" s="241"/>
      <c r="I374" s="241"/>
      <c r="J374" s="241"/>
    </row>
    <row r="375" spans="1:10" x14ac:dyDescent="0.35">
      <c r="A375" s="249"/>
      <c r="B375" s="249"/>
      <c r="G375" s="241"/>
      <c r="H375" s="241"/>
      <c r="I375" s="241"/>
      <c r="J375" s="241"/>
    </row>
    <row r="376" spans="1:10" x14ac:dyDescent="0.35">
      <c r="A376" s="249"/>
      <c r="B376" s="249"/>
      <c r="G376" s="241"/>
      <c r="H376" s="241"/>
      <c r="I376" s="241"/>
      <c r="J376" s="241"/>
    </row>
    <row r="377" spans="1:10" x14ac:dyDescent="0.35">
      <c r="A377" s="249"/>
      <c r="B377" s="249"/>
      <c r="G377" s="241"/>
      <c r="H377" s="241"/>
      <c r="I377" s="241"/>
      <c r="J377" s="241"/>
    </row>
    <row r="378" spans="1:10" x14ac:dyDescent="0.35">
      <c r="A378" s="249"/>
      <c r="B378" s="249"/>
      <c r="G378" s="241"/>
      <c r="H378" s="241"/>
      <c r="I378" s="241"/>
      <c r="J378" s="241"/>
    </row>
    <row r="379" spans="1:10" x14ac:dyDescent="0.35">
      <c r="A379" s="249"/>
      <c r="B379" s="249"/>
      <c r="G379" s="241"/>
      <c r="H379" s="241"/>
      <c r="I379" s="241"/>
      <c r="J379" s="241"/>
    </row>
    <row r="380" spans="1:10" x14ac:dyDescent="0.35">
      <c r="A380" s="249"/>
      <c r="B380" s="249"/>
      <c r="G380" s="241"/>
      <c r="H380" s="241"/>
      <c r="I380" s="241"/>
      <c r="J380" s="241"/>
    </row>
    <row r="381" spans="1:10" x14ac:dyDescent="0.35">
      <c r="A381" s="249"/>
      <c r="B381" s="249"/>
      <c r="G381" s="241"/>
      <c r="H381" s="241"/>
      <c r="I381" s="241"/>
      <c r="J381" s="241"/>
    </row>
    <row r="382" spans="1:10" x14ac:dyDescent="0.35">
      <c r="A382" s="249"/>
      <c r="B382" s="249"/>
      <c r="G382" s="241"/>
      <c r="H382" s="241"/>
      <c r="I382" s="241"/>
      <c r="J382" s="241"/>
    </row>
    <row r="383" spans="1:10" x14ac:dyDescent="0.35">
      <c r="A383" s="249"/>
      <c r="B383" s="249"/>
      <c r="G383" s="241"/>
      <c r="H383" s="241"/>
      <c r="I383" s="241"/>
      <c r="J383" s="241"/>
    </row>
    <row r="384" spans="1:10" x14ac:dyDescent="0.35">
      <c r="A384" s="249"/>
      <c r="B384" s="249"/>
      <c r="G384" s="241"/>
      <c r="H384" s="241"/>
      <c r="I384" s="241"/>
      <c r="J384" s="241"/>
    </row>
    <row r="385" spans="1:10" x14ac:dyDescent="0.35">
      <c r="A385" s="249"/>
      <c r="B385" s="249"/>
      <c r="G385" s="241"/>
      <c r="H385" s="241"/>
      <c r="I385" s="241"/>
      <c r="J385" s="241"/>
    </row>
    <row r="386" spans="1:10" x14ac:dyDescent="0.35">
      <c r="A386" s="249"/>
      <c r="B386" s="249"/>
      <c r="G386" s="241"/>
      <c r="H386" s="241"/>
      <c r="I386" s="241"/>
      <c r="J386" s="241"/>
    </row>
    <row r="387" spans="1:10" x14ac:dyDescent="0.35">
      <c r="A387" s="249"/>
      <c r="B387" s="249"/>
      <c r="G387" s="241"/>
      <c r="H387" s="241"/>
      <c r="I387" s="241"/>
      <c r="J387" s="241"/>
    </row>
    <row r="388" spans="1:10" x14ac:dyDescent="0.35">
      <c r="A388" s="249"/>
      <c r="B388" s="249"/>
      <c r="G388" s="241"/>
      <c r="H388" s="241"/>
      <c r="I388" s="241"/>
      <c r="J388" s="241"/>
    </row>
    <row r="389" spans="1:10" x14ac:dyDescent="0.35">
      <c r="A389" s="249"/>
      <c r="B389" s="249"/>
      <c r="G389" s="241"/>
      <c r="H389" s="241"/>
      <c r="I389" s="241"/>
      <c r="J389" s="241"/>
    </row>
    <row r="390" spans="1:10" x14ac:dyDescent="0.35">
      <c r="A390" s="249"/>
      <c r="B390" s="249"/>
      <c r="G390" s="241"/>
      <c r="H390" s="241"/>
      <c r="I390" s="241"/>
      <c r="J390" s="241"/>
    </row>
    <row r="391" spans="1:10" x14ac:dyDescent="0.35">
      <c r="A391" s="249"/>
      <c r="B391" s="249"/>
      <c r="G391" s="241"/>
      <c r="H391" s="241"/>
      <c r="I391" s="241"/>
      <c r="J391" s="241"/>
    </row>
    <row r="392" spans="1:10" x14ac:dyDescent="0.35">
      <c r="A392" s="249"/>
      <c r="B392" s="249"/>
      <c r="G392" s="241"/>
      <c r="H392" s="241"/>
      <c r="I392" s="241"/>
      <c r="J392" s="241"/>
    </row>
    <row r="393" spans="1:10" x14ac:dyDescent="0.35">
      <c r="A393" s="249"/>
      <c r="B393" s="249"/>
      <c r="G393" s="241"/>
      <c r="H393" s="241"/>
      <c r="I393" s="241"/>
      <c r="J393" s="241"/>
    </row>
    <row r="394" spans="1:10" x14ac:dyDescent="0.35">
      <c r="A394" s="249"/>
      <c r="B394" s="249"/>
      <c r="G394" s="241"/>
      <c r="H394" s="241"/>
      <c r="I394" s="241"/>
      <c r="J394" s="241"/>
    </row>
    <row r="395" spans="1:10" x14ac:dyDescent="0.35">
      <c r="A395" s="249"/>
      <c r="B395" s="249"/>
      <c r="G395" s="241"/>
      <c r="H395" s="241"/>
      <c r="I395" s="241"/>
      <c r="J395" s="241"/>
    </row>
    <row r="396" spans="1:10" x14ac:dyDescent="0.35">
      <c r="A396" s="249"/>
      <c r="B396" s="249"/>
      <c r="G396" s="241"/>
      <c r="H396" s="241"/>
      <c r="I396" s="241"/>
      <c r="J396" s="241"/>
    </row>
    <row r="397" spans="1:10" x14ac:dyDescent="0.35">
      <c r="A397" s="249"/>
      <c r="B397" s="249"/>
      <c r="G397" s="241"/>
      <c r="H397" s="241"/>
      <c r="I397" s="241"/>
      <c r="J397" s="241"/>
    </row>
    <row r="398" spans="1:10" x14ac:dyDescent="0.35">
      <c r="A398" s="249"/>
      <c r="B398" s="249"/>
      <c r="G398" s="241"/>
      <c r="H398" s="241"/>
      <c r="I398" s="241"/>
      <c r="J398" s="241"/>
    </row>
    <row r="399" spans="1:10" x14ac:dyDescent="0.35">
      <c r="A399" s="249"/>
      <c r="B399" s="249"/>
      <c r="G399" s="241"/>
      <c r="H399" s="241"/>
      <c r="I399" s="241"/>
      <c r="J399" s="241"/>
    </row>
    <row r="400" spans="1:10" x14ac:dyDescent="0.35">
      <c r="A400" s="249"/>
      <c r="B400" s="249"/>
      <c r="G400" s="241"/>
      <c r="H400" s="241"/>
      <c r="I400" s="241"/>
      <c r="J400" s="241"/>
    </row>
    <row r="401" spans="1:10" x14ac:dyDescent="0.35">
      <c r="A401" s="249"/>
      <c r="B401" s="249"/>
      <c r="G401" s="241"/>
      <c r="H401" s="241"/>
      <c r="I401" s="241"/>
      <c r="J401" s="241"/>
    </row>
    <row r="402" spans="1:10" x14ac:dyDescent="0.35">
      <c r="A402" s="249"/>
      <c r="B402" s="249"/>
      <c r="G402" s="241"/>
      <c r="H402" s="241"/>
      <c r="I402" s="241"/>
      <c r="J402" s="241"/>
    </row>
    <row r="403" spans="1:10" x14ac:dyDescent="0.35">
      <c r="A403" s="249"/>
      <c r="B403" s="249"/>
      <c r="G403" s="241"/>
      <c r="H403" s="241"/>
      <c r="I403" s="241"/>
      <c r="J403" s="241"/>
    </row>
    <row r="404" spans="1:10" x14ac:dyDescent="0.35">
      <c r="A404" s="249"/>
      <c r="B404" s="249"/>
      <c r="G404" s="241"/>
      <c r="H404" s="241"/>
      <c r="I404" s="241"/>
      <c r="J404" s="241"/>
    </row>
    <row r="405" spans="1:10" x14ac:dyDescent="0.35">
      <c r="A405" s="249"/>
      <c r="B405" s="249"/>
      <c r="G405" s="241"/>
      <c r="H405" s="241"/>
      <c r="I405" s="241"/>
      <c r="J405" s="241"/>
    </row>
    <row r="406" spans="1:10" x14ac:dyDescent="0.35">
      <c r="A406" s="249"/>
      <c r="B406" s="249"/>
      <c r="G406" s="241"/>
      <c r="H406" s="241"/>
      <c r="I406" s="241"/>
      <c r="J406" s="241"/>
    </row>
    <row r="407" spans="1:10" x14ac:dyDescent="0.35">
      <c r="A407" s="249"/>
      <c r="B407" s="249"/>
      <c r="G407" s="241"/>
      <c r="H407" s="241"/>
      <c r="I407" s="241"/>
      <c r="J407" s="241"/>
    </row>
    <row r="408" spans="1:10" x14ac:dyDescent="0.35">
      <c r="A408" s="249"/>
      <c r="B408" s="249"/>
      <c r="G408" s="241"/>
      <c r="H408" s="241"/>
      <c r="I408" s="241"/>
      <c r="J408" s="241"/>
    </row>
    <row r="409" spans="1:10" x14ac:dyDescent="0.35">
      <c r="A409" s="249"/>
      <c r="B409" s="249"/>
      <c r="G409" s="241"/>
      <c r="H409" s="241"/>
      <c r="I409" s="241"/>
      <c r="J409" s="241"/>
    </row>
    <row r="410" spans="1:10" x14ac:dyDescent="0.35">
      <c r="A410" s="249"/>
      <c r="B410" s="249"/>
      <c r="G410" s="241"/>
      <c r="H410" s="241"/>
      <c r="I410" s="241"/>
      <c r="J410" s="241"/>
    </row>
    <row r="411" spans="1:10" x14ac:dyDescent="0.35">
      <c r="A411" s="249"/>
      <c r="B411" s="249"/>
      <c r="G411" s="241"/>
      <c r="H411" s="241"/>
      <c r="I411" s="241"/>
      <c r="J411" s="241"/>
    </row>
    <row r="412" spans="1:10" x14ac:dyDescent="0.35">
      <c r="A412" s="249"/>
      <c r="B412" s="249"/>
      <c r="G412" s="241"/>
      <c r="H412" s="241"/>
      <c r="I412" s="241"/>
      <c r="J412" s="241"/>
    </row>
    <row r="413" spans="1:10" x14ac:dyDescent="0.35">
      <c r="A413" s="249"/>
      <c r="B413" s="249"/>
      <c r="G413" s="241"/>
      <c r="H413" s="241"/>
      <c r="I413" s="241"/>
      <c r="J413" s="241"/>
    </row>
    <row r="414" spans="1:10" x14ac:dyDescent="0.35">
      <c r="A414" s="249"/>
      <c r="B414" s="249"/>
      <c r="G414" s="241"/>
      <c r="H414" s="241"/>
      <c r="I414" s="241"/>
      <c r="J414" s="241"/>
    </row>
    <row r="415" spans="1:10" x14ac:dyDescent="0.35">
      <c r="A415" s="249"/>
      <c r="B415" s="249"/>
      <c r="G415" s="241"/>
      <c r="H415" s="241"/>
      <c r="I415" s="241"/>
      <c r="J415" s="241"/>
    </row>
    <row r="416" spans="1:10" x14ac:dyDescent="0.35">
      <c r="A416" s="249"/>
      <c r="B416" s="249"/>
      <c r="G416" s="241"/>
      <c r="H416" s="241"/>
      <c r="I416" s="241"/>
      <c r="J416" s="241"/>
    </row>
    <row r="417" spans="1:10" x14ac:dyDescent="0.35">
      <c r="A417" s="249"/>
      <c r="B417" s="249"/>
      <c r="G417" s="241"/>
      <c r="H417" s="241"/>
      <c r="I417" s="241"/>
      <c r="J417" s="241"/>
    </row>
    <row r="418" spans="1:10" x14ac:dyDescent="0.35">
      <c r="A418" s="249"/>
      <c r="B418" s="249"/>
      <c r="G418" s="241"/>
      <c r="H418" s="241"/>
      <c r="I418" s="241"/>
      <c r="J418" s="241"/>
    </row>
    <row r="419" spans="1:10" x14ac:dyDescent="0.35">
      <c r="A419" s="249"/>
      <c r="B419" s="249"/>
      <c r="G419" s="241"/>
      <c r="H419" s="241"/>
      <c r="I419" s="241"/>
      <c r="J419" s="241"/>
    </row>
    <row r="420" spans="1:10" x14ac:dyDescent="0.35">
      <c r="A420" s="249"/>
      <c r="B420" s="249"/>
      <c r="G420" s="241"/>
      <c r="H420" s="241"/>
      <c r="I420" s="241"/>
      <c r="J420" s="241"/>
    </row>
    <row r="421" spans="1:10" x14ac:dyDescent="0.35">
      <c r="A421" s="249"/>
      <c r="B421" s="249"/>
      <c r="G421" s="241"/>
      <c r="H421" s="241"/>
      <c r="I421" s="241"/>
      <c r="J421" s="241"/>
    </row>
    <row r="422" spans="1:10" x14ac:dyDescent="0.35">
      <c r="A422" s="249"/>
      <c r="B422" s="249"/>
      <c r="G422" s="241"/>
      <c r="H422" s="241"/>
      <c r="I422" s="241"/>
      <c r="J422" s="241"/>
    </row>
    <row r="423" spans="1:10" x14ac:dyDescent="0.35">
      <c r="A423" s="249"/>
      <c r="B423" s="249"/>
      <c r="G423" s="241"/>
      <c r="H423" s="241"/>
      <c r="I423" s="241"/>
      <c r="J423" s="241"/>
    </row>
    <row r="424" spans="1:10" x14ac:dyDescent="0.35">
      <c r="A424" s="249"/>
      <c r="B424" s="249"/>
      <c r="G424" s="241"/>
      <c r="H424" s="241"/>
      <c r="I424" s="241"/>
      <c r="J424" s="241"/>
    </row>
    <row r="425" spans="1:10" x14ac:dyDescent="0.35">
      <c r="A425" s="249"/>
      <c r="B425" s="249"/>
      <c r="G425" s="241"/>
      <c r="H425" s="241"/>
      <c r="I425" s="241"/>
      <c r="J425" s="241"/>
    </row>
    <row r="426" spans="1:10" x14ac:dyDescent="0.35">
      <c r="A426" s="249"/>
      <c r="B426" s="249"/>
      <c r="G426" s="241"/>
      <c r="H426" s="241"/>
      <c r="I426" s="241"/>
      <c r="J426" s="241"/>
    </row>
    <row r="427" spans="1:10" x14ac:dyDescent="0.35">
      <c r="A427" s="249"/>
      <c r="B427" s="249"/>
      <c r="G427" s="241"/>
      <c r="H427" s="241"/>
      <c r="I427" s="241"/>
      <c r="J427" s="241"/>
    </row>
    <row r="428" spans="1:10" x14ac:dyDescent="0.35">
      <c r="A428" s="249"/>
      <c r="B428" s="249"/>
      <c r="G428" s="241"/>
      <c r="H428" s="241"/>
      <c r="I428" s="241"/>
      <c r="J428" s="241"/>
    </row>
    <row r="429" spans="1:10" x14ac:dyDescent="0.35">
      <c r="A429" s="249"/>
      <c r="B429" s="249"/>
      <c r="G429" s="241"/>
      <c r="H429" s="241"/>
      <c r="I429" s="241"/>
      <c r="J429" s="241"/>
    </row>
    <row r="430" spans="1:10" x14ac:dyDescent="0.35">
      <c r="A430" s="249"/>
      <c r="B430" s="249"/>
      <c r="G430" s="241"/>
      <c r="H430" s="241"/>
      <c r="I430" s="241"/>
      <c r="J430" s="241"/>
    </row>
    <row r="431" spans="1:10" x14ac:dyDescent="0.35">
      <c r="A431" s="249"/>
      <c r="B431" s="249"/>
      <c r="G431" s="241"/>
      <c r="H431" s="241"/>
      <c r="I431" s="241"/>
      <c r="J431" s="241"/>
    </row>
    <row r="432" spans="1:10" x14ac:dyDescent="0.35">
      <c r="A432" s="249"/>
      <c r="B432" s="249"/>
      <c r="G432" s="241"/>
      <c r="H432" s="241"/>
      <c r="I432" s="241"/>
      <c r="J432" s="241"/>
    </row>
    <row r="433" spans="1:10" x14ac:dyDescent="0.35">
      <c r="A433" s="249"/>
      <c r="B433" s="249"/>
      <c r="G433" s="241"/>
      <c r="H433" s="241"/>
      <c r="I433" s="241"/>
      <c r="J433" s="241"/>
    </row>
    <row r="434" spans="1:10" x14ac:dyDescent="0.35">
      <c r="A434" s="249"/>
      <c r="B434" s="249"/>
      <c r="G434" s="241"/>
      <c r="H434" s="241"/>
      <c r="I434" s="241"/>
      <c r="J434" s="241"/>
    </row>
    <row r="435" spans="1:10" x14ac:dyDescent="0.35">
      <c r="A435" s="249"/>
      <c r="B435" s="249"/>
      <c r="G435" s="241"/>
      <c r="H435" s="241"/>
      <c r="I435" s="241"/>
      <c r="J435" s="241"/>
    </row>
    <row r="436" spans="1:10" x14ac:dyDescent="0.35">
      <c r="A436" s="249"/>
      <c r="B436" s="249"/>
      <c r="G436" s="241"/>
      <c r="H436" s="241"/>
      <c r="I436" s="241"/>
      <c r="J436" s="241"/>
    </row>
    <row r="437" spans="1:10" x14ac:dyDescent="0.35">
      <c r="A437" s="249"/>
      <c r="B437" s="249"/>
      <c r="G437" s="241"/>
      <c r="H437" s="241"/>
      <c r="I437" s="241"/>
      <c r="J437" s="241"/>
    </row>
    <row r="438" spans="1:10" x14ac:dyDescent="0.35">
      <c r="A438" s="249"/>
      <c r="B438" s="249"/>
      <c r="G438" s="241"/>
      <c r="H438" s="241"/>
      <c r="I438" s="241"/>
      <c r="J438" s="241"/>
    </row>
    <row r="439" spans="1:10" x14ac:dyDescent="0.35">
      <c r="A439" s="249"/>
      <c r="B439" s="249"/>
      <c r="G439" s="241"/>
      <c r="H439" s="241"/>
      <c r="I439" s="241"/>
      <c r="J439" s="241"/>
    </row>
    <row r="440" spans="1:10" x14ac:dyDescent="0.35">
      <c r="A440" s="249"/>
      <c r="B440" s="249"/>
      <c r="G440" s="241"/>
      <c r="H440" s="241"/>
      <c r="I440" s="241"/>
      <c r="J440" s="241"/>
    </row>
    <row r="441" spans="1:10" x14ac:dyDescent="0.35">
      <c r="A441" s="249"/>
      <c r="B441" s="249"/>
      <c r="G441" s="241"/>
      <c r="H441" s="241"/>
      <c r="I441" s="241"/>
      <c r="J441" s="241"/>
    </row>
    <row r="442" spans="1:10" x14ac:dyDescent="0.35">
      <c r="A442" s="249"/>
      <c r="B442" s="249"/>
      <c r="G442" s="241"/>
      <c r="H442" s="241"/>
      <c r="I442" s="241"/>
      <c r="J442" s="241"/>
    </row>
    <row r="443" spans="1:10" x14ac:dyDescent="0.35">
      <c r="A443" s="249"/>
      <c r="B443" s="249"/>
      <c r="G443" s="241"/>
      <c r="H443" s="241"/>
      <c r="I443" s="241"/>
      <c r="J443" s="241"/>
    </row>
    <row r="444" spans="1:10" x14ac:dyDescent="0.35">
      <c r="A444" s="249"/>
      <c r="B444" s="249"/>
      <c r="G444" s="241"/>
      <c r="H444" s="241"/>
      <c r="I444" s="241"/>
      <c r="J444" s="241"/>
    </row>
    <row r="445" spans="1:10" x14ac:dyDescent="0.35">
      <c r="A445" s="249"/>
      <c r="B445" s="249"/>
      <c r="G445" s="241"/>
      <c r="H445" s="241"/>
      <c r="I445" s="241"/>
      <c r="J445" s="241"/>
    </row>
    <row r="446" spans="1:10" x14ac:dyDescent="0.35">
      <c r="A446" s="249"/>
      <c r="B446" s="249"/>
      <c r="G446" s="241"/>
      <c r="H446" s="241"/>
      <c r="I446" s="241"/>
      <c r="J446" s="241"/>
    </row>
    <row r="447" spans="1:10" x14ac:dyDescent="0.35">
      <c r="A447" s="249"/>
      <c r="B447" s="249"/>
      <c r="G447" s="241"/>
      <c r="H447" s="241"/>
      <c r="I447" s="241"/>
      <c r="J447" s="241"/>
    </row>
    <row r="448" spans="1:10" x14ac:dyDescent="0.35">
      <c r="A448" s="249"/>
      <c r="B448" s="249"/>
      <c r="G448" s="241"/>
      <c r="H448" s="241"/>
      <c r="I448" s="241"/>
      <c r="J448" s="241"/>
    </row>
    <row r="449" spans="1:10" x14ac:dyDescent="0.35">
      <c r="A449" s="249"/>
      <c r="B449" s="249"/>
      <c r="G449" s="241"/>
      <c r="H449" s="241"/>
      <c r="I449" s="241"/>
      <c r="J449" s="241"/>
    </row>
    <row r="450" spans="1:10" x14ac:dyDescent="0.35">
      <c r="A450" s="249"/>
      <c r="B450" s="249"/>
      <c r="G450" s="241"/>
      <c r="H450" s="241"/>
      <c r="I450" s="241"/>
      <c r="J450" s="241"/>
    </row>
    <row r="451" spans="1:10" x14ac:dyDescent="0.35">
      <c r="A451" s="249"/>
      <c r="B451" s="249"/>
      <c r="G451" s="241"/>
      <c r="H451" s="241"/>
      <c r="I451" s="241"/>
      <c r="J451" s="241"/>
    </row>
    <row r="452" spans="1:10" x14ac:dyDescent="0.35">
      <c r="A452" s="249"/>
      <c r="B452" s="249"/>
      <c r="G452" s="241"/>
      <c r="H452" s="241"/>
      <c r="I452" s="241"/>
      <c r="J452" s="241"/>
    </row>
    <row r="453" spans="1:10" x14ac:dyDescent="0.35">
      <c r="A453" s="249"/>
      <c r="B453" s="249"/>
      <c r="G453" s="241"/>
      <c r="H453" s="241"/>
      <c r="I453" s="241"/>
      <c r="J453" s="241"/>
    </row>
    <row r="454" spans="1:10" x14ac:dyDescent="0.35">
      <c r="A454" s="249"/>
      <c r="B454" s="249"/>
      <c r="G454" s="241"/>
      <c r="H454" s="241"/>
      <c r="I454" s="241"/>
      <c r="J454" s="241"/>
    </row>
    <row r="455" spans="1:10" x14ac:dyDescent="0.35">
      <c r="A455" s="249"/>
      <c r="B455" s="249"/>
      <c r="G455" s="241"/>
      <c r="H455" s="241"/>
      <c r="I455" s="241"/>
      <c r="J455" s="241"/>
    </row>
    <row r="456" spans="1:10" x14ac:dyDescent="0.35">
      <c r="A456" s="249"/>
      <c r="B456" s="249"/>
      <c r="G456" s="241"/>
      <c r="H456" s="241"/>
      <c r="I456" s="241"/>
      <c r="J456" s="241"/>
    </row>
    <row r="457" spans="1:10" x14ac:dyDescent="0.35">
      <c r="A457" s="249"/>
      <c r="B457" s="249"/>
      <c r="G457" s="241"/>
      <c r="H457" s="241"/>
      <c r="I457" s="241"/>
      <c r="J457" s="241"/>
    </row>
    <row r="458" spans="1:10" x14ac:dyDescent="0.35">
      <c r="A458" s="249"/>
      <c r="B458" s="249"/>
      <c r="G458" s="241"/>
      <c r="H458" s="241"/>
      <c r="I458" s="241"/>
      <c r="J458" s="241"/>
    </row>
    <row r="459" spans="1:10" x14ac:dyDescent="0.35">
      <c r="A459" s="249"/>
      <c r="B459" s="249"/>
      <c r="G459" s="241"/>
      <c r="H459" s="241"/>
      <c r="I459" s="241"/>
      <c r="J459" s="241"/>
    </row>
    <row r="460" spans="1:10" x14ac:dyDescent="0.35">
      <c r="A460" s="249"/>
      <c r="B460" s="249"/>
      <c r="G460" s="241"/>
      <c r="H460" s="241"/>
      <c r="I460" s="241"/>
      <c r="J460" s="241"/>
    </row>
    <row r="461" spans="1:10" x14ac:dyDescent="0.35">
      <c r="A461" s="249"/>
      <c r="B461" s="249"/>
      <c r="G461" s="241"/>
      <c r="H461" s="241"/>
      <c r="I461" s="241"/>
      <c r="J461" s="241"/>
    </row>
    <row r="462" spans="1:10" x14ac:dyDescent="0.35">
      <c r="A462" s="249"/>
      <c r="B462" s="249"/>
      <c r="G462" s="241"/>
      <c r="H462" s="241"/>
      <c r="I462" s="241"/>
      <c r="J462" s="241"/>
    </row>
    <row r="463" spans="1:10" x14ac:dyDescent="0.35">
      <c r="A463" s="249"/>
      <c r="B463" s="249"/>
      <c r="G463" s="241"/>
      <c r="H463" s="241"/>
      <c r="I463" s="241"/>
      <c r="J463" s="241"/>
    </row>
    <row r="464" spans="1:10" x14ac:dyDescent="0.35">
      <c r="A464" s="249"/>
      <c r="B464" s="249"/>
      <c r="G464" s="241"/>
      <c r="H464" s="241"/>
      <c r="I464" s="241"/>
      <c r="J464" s="241"/>
    </row>
    <row r="465" spans="1:10" x14ac:dyDescent="0.35">
      <c r="A465" s="249"/>
      <c r="B465" s="249"/>
      <c r="G465" s="241"/>
      <c r="H465" s="241"/>
      <c r="I465" s="241"/>
      <c r="J465" s="241"/>
    </row>
    <row r="466" spans="1:10" x14ac:dyDescent="0.35">
      <c r="A466" s="249"/>
      <c r="B466" s="249"/>
      <c r="G466" s="241"/>
      <c r="H466" s="241"/>
      <c r="I466" s="241"/>
      <c r="J466" s="241"/>
    </row>
    <row r="467" spans="1:10" x14ac:dyDescent="0.35">
      <c r="A467" s="249"/>
      <c r="B467" s="249"/>
      <c r="G467" s="241"/>
      <c r="H467" s="241"/>
      <c r="I467" s="241"/>
      <c r="J467" s="241"/>
    </row>
    <row r="468" spans="1:10" x14ac:dyDescent="0.35">
      <c r="A468" s="249"/>
      <c r="B468" s="249"/>
      <c r="G468" s="241"/>
      <c r="H468" s="241"/>
      <c r="I468" s="241"/>
      <c r="J468" s="241"/>
    </row>
    <row r="469" spans="1:10" x14ac:dyDescent="0.35">
      <c r="A469" s="249"/>
      <c r="B469" s="249"/>
      <c r="G469" s="241"/>
      <c r="H469" s="241"/>
      <c r="I469" s="241"/>
      <c r="J469" s="241"/>
    </row>
    <row r="470" spans="1:10" x14ac:dyDescent="0.35">
      <c r="A470" s="249"/>
      <c r="B470" s="249"/>
      <c r="G470" s="241"/>
      <c r="H470" s="241"/>
      <c r="I470" s="241"/>
      <c r="J470" s="241"/>
    </row>
    <row r="471" spans="1:10" x14ac:dyDescent="0.35">
      <c r="A471" s="249"/>
      <c r="B471" s="249"/>
      <c r="G471" s="241"/>
      <c r="H471" s="241"/>
      <c r="I471" s="241"/>
      <c r="J471" s="241"/>
    </row>
    <row r="472" spans="1:10" x14ac:dyDescent="0.35">
      <c r="A472" s="249"/>
      <c r="B472" s="249"/>
      <c r="G472" s="241"/>
      <c r="H472" s="241"/>
      <c r="I472" s="241"/>
      <c r="J472" s="241"/>
    </row>
    <row r="473" spans="1:10" x14ac:dyDescent="0.35">
      <c r="A473" s="249"/>
      <c r="B473" s="249"/>
      <c r="G473" s="241"/>
      <c r="H473" s="241"/>
      <c r="I473" s="241"/>
      <c r="J473" s="241"/>
    </row>
    <row r="474" spans="1:10" x14ac:dyDescent="0.35">
      <c r="A474" s="249"/>
      <c r="B474" s="249"/>
      <c r="G474" s="241"/>
      <c r="H474" s="241"/>
      <c r="I474" s="241"/>
      <c r="J474" s="241"/>
    </row>
    <row r="475" spans="1:10" x14ac:dyDescent="0.35">
      <c r="A475" s="249"/>
      <c r="B475" s="249"/>
      <c r="G475" s="241"/>
      <c r="H475" s="241"/>
      <c r="I475" s="241"/>
      <c r="J475" s="241"/>
    </row>
    <row r="476" spans="1:10" x14ac:dyDescent="0.35">
      <c r="A476" s="249"/>
      <c r="B476" s="249"/>
      <c r="G476" s="241"/>
      <c r="H476" s="241"/>
      <c r="I476" s="241"/>
      <c r="J476" s="241"/>
    </row>
    <row r="477" spans="1:10" x14ac:dyDescent="0.35">
      <c r="A477" s="249"/>
      <c r="B477" s="249"/>
      <c r="G477" s="241"/>
      <c r="H477" s="241"/>
      <c r="I477" s="241"/>
      <c r="J477" s="241"/>
    </row>
    <row r="478" spans="1:10" x14ac:dyDescent="0.35">
      <c r="A478" s="249"/>
      <c r="B478" s="249"/>
      <c r="G478" s="241"/>
      <c r="H478" s="241"/>
      <c r="I478" s="241"/>
      <c r="J478" s="241"/>
    </row>
    <row r="479" spans="1:10" x14ac:dyDescent="0.35">
      <c r="A479" s="249"/>
      <c r="B479" s="249"/>
      <c r="G479" s="241"/>
      <c r="H479" s="241"/>
      <c r="I479" s="241"/>
      <c r="J479" s="241"/>
    </row>
    <row r="480" spans="1:10" x14ac:dyDescent="0.35">
      <c r="A480" s="249"/>
      <c r="B480" s="249"/>
      <c r="G480" s="241"/>
      <c r="H480" s="241"/>
      <c r="I480" s="241"/>
      <c r="J480" s="241"/>
    </row>
    <row r="481" spans="1:10" x14ac:dyDescent="0.35">
      <c r="A481" s="249"/>
      <c r="B481" s="249"/>
      <c r="G481" s="241"/>
      <c r="H481" s="241"/>
      <c r="I481" s="241"/>
      <c r="J481" s="241"/>
    </row>
    <row r="482" spans="1:10" x14ac:dyDescent="0.35">
      <c r="A482" s="249"/>
      <c r="B482" s="249"/>
      <c r="G482" s="241"/>
      <c r="H482" s="241"/>
      <c r="I482" s="241"/>
      <c r="J482" s="241"/>
    </row>
    <row r="483" spans="1:10" x14ac:dyDescent="0.35">
      <c r="A483" s="249"/>
      <c r="B483" s="249"/>
      <c r="G483" s="241"/>
      <c r="H483" s="241"/>
      <c r="I483" s="241"/>
      <c r="J483" s="241"/>
    </row>
    <row r="484" spans="1:10" x14ac:dyDescent="0.35">
      <c r="A484" s="249"/>
      <c r="B484" s="249"/>
      <c r="G484" s="241"/>
      <c r="H484" s="241"/>
      <c r="I484" s="241"/>
      <c r="J484" s="241"/>
    </row>
    <row r="485" spans="1:10" x14ac:dyDescent="0.35">
      <c r="A485" s="249"/>
      <c r="B485" s="249"/>
      <c r="G485" s="241"/>
      <c r="H485" s="241"/>
      <c r="I485" s="241"/>
      <c r="J485" s="241"/>
    </row>
    <row r="486" spans="1:10" x14ac:dyDescent="0.35">
      <c r="A486" s="249"/>
      <c r="B486" s="249"/>
      <c r="G486" s="241"/>
      <c r="H486" s="241"/>
      <c r="I486" s="241"/>
      <c r="J486" s="241"/>
    </row>
    <row r="487" spans="1:10" x14ac:dyDescent="0.35">
      <c r="A487" s="249"/>
      <c r="B487" s="249"/>
      <c r="G487" s="241"/>
      <c r="H487" s="241"/>
      <c r="I487" s="241"/>
      <c r="J487" s="241"/>
    </row>
    <row r="488" spans="1:10" x14ac:dyDescent="0.35">
      <c r="A488" s="249"/>
      <c r="B488" s="249"/>
      <c r="G488" s="241"/>
      <c r="H488" s="241"/>
      <c r="I488" s="241"/>
      <c r="J488" s="241"/>
    </row>
    <row r="489" spans="1:10" x14ac:dyDescent="0.35">
      <c r="A489" s="249"/>
      <c r="B489" s="249"/>
      <c r="G489" s="241"/>
      <c r="H489" s="241"/>
      <c r="I489" s="241"/>
      <c r="J489" s="241"/>
    </row>
    <row r="490" spans="1:10" x14ac:dyDescent="0.35">
      <c r="A490" s="249"/>
      <c r="B490" s="249"/>
      <c r="G490" s="241"/>
      <c r="H490" s="241"/>
      <c r="I490" s="241"/>
      <c r="J490" s="241"/>
    </row>
    <row r="491" spans="1:10" x14ac:dyDescent="0.35">
      <c r="A491" s="249"/>
      <c r="B491" s="249"/>
      <c r="G491" s="241"/>
      <c r="H491" s="241"/>
      <c r="I491" s="241"/>
      <c r="J491" s="241"/>
    </row>
    <row r="492" spans="1:10" x14ac:dyDescent="0.35">
      <c r="A492" s="249"/>
      <c r="B492" s="249"/>
      <c r="G492" s="241"/>
      <c r="H492" s="241"/>
      <c r="I492" s="241"/>
      <c r="J492" s="241"/>
    </row>
    <row r="493" spans="1:10" x14ac:dyDescent="0.35">
      <c r="A493" s="249"/>
      <c r="B493" s="249"/>
      <c r="G493" s="241"/>
      <c r="H493" s="241"/>
      <c r="I493" s="241"/>
      <c r="J493" s="241"/>
    </row>
    <row r="494" spans="1:10" x14ac:dyDescent="0.35">
      <c r="A494" s="249"/>
      <c r="B494" s="249"/>
      <c r="G494" s="241"/>
      <c r="H494" s="241"/>
      <c r="I494" s="241"/>
      <c r="J494" s="241"/>
    </row>
    <row r="495" spans="1:10" x14ac:dyDescent="0.35">
      <c r="A495" s="249"/>
      <c r="B495" s="249"/>
      <c r="G495" s="241"/>
      <c r="H495" s="241"/>
      <c r="I495" s="241"/>
      <c r="J495" s="241"/>
    </row>
    <row r="496" spans="1:10" x14ac:dyDescent="0.35">
      <c r="A496" s="249"/>
      <c r="B496" s="249"/>
      <c r="G496" s="241"/>
      <c r="H496" s="241"/>
      <c r="I496" s="241"/>
      <c r="J496" s="241"/>
    </row>
    <row r="497" spans="1:10" x14ac:dyDescent="0.35">
      <c r="A497" s="249"/>
      <c r="B497" s="249"/>
      <c r="G497" s="241"/>
      <c r="H497" s="241"/>
      <c r="I497" s="241"/>
      <c r="J497" s="241"/>
    </row>
    <row r="498" spans="1:10" x14ac:dyDescent="0.35">
      <c r="A498" s="249"/>
      <c r="B498" s="249"/>
      <c r="G498" s="241"/>
      <c r="H498" s="241"/>
      <c r="I498" s="241"/>
      <c r="J498" s="241"/>
    </row>
    <row r="499" spans="1:10" x14ac:dyDescent="0.35">
      <c r="A499" s="249"/>
      <c r="B499" s="249"/>
      <c r="G499" s="241"/>
      <c r="H499" s="241"/>
      <c r="I499" s="241"/>
      <c r="J499" s="241"/>
    </row>
    <row r="500" spans="1:10" x14ac:dyDescent="0.35">
      <c r="A500" s="249"/>
      <c r="B500" s="249"/>
      <c r="G500" s="241"/>
      <c r="H500" s="241"/>
      <c r="I500" s="241"/>
      <c r="J500" s="241"/>
    </row>
    <row r="501" spans="1:10" x14ac:dyDescent="0.35">
      <c r="A501" s="249"/>
      <c r="B501" s="249"/>
      <c r="G501" s="241"/>
      <c r="H501" s="241"/>
      <c r="I501" s="241"/>
      <c r="J501" s="241"/>
    </row>
    <row r="502" spans="1:10" x14ac:dyDescent="0.35">
      <c r="A502" s="249"/>
      <c r="B502" s="249"/>
      <c r="G502" s="241"/>
      <c r="H502" s="241"/>
      <c r="I502" s="241"/>
      <c r="J502" s="241"/>
    </row>
    <row r="503" spans="1:10" x14ac:dyDescent="0.35">
      <c r="A503" s="249"/>
      <c r="B503" s="249"/>
      <c r="G503" s="241"/>
      <c r="H503" s="241"/>
      <c r="I503" s="241"/>
      <c r="J503" s="241"/>
    </row>
    <row r="504" spans="1:10" x14ac:dyDescent="0.35">
      <c r="A504" s="249"/>
      <c r="B504" s="249"/>
      <c r="G504" s="241"/>
      <c r="H504" s="241"/>
      <c r="I504" s="241"/>
      <c r="J504" s="241"/>
    </row>
    <row r="505" spans="1:10" x14ac:dyDescent="0.35">
      <c r="A505" s="249"/>
      <c r="B505" s="249"/>
      <c r="G505" s="241"/>
      <c r="H505" s="241"/>
      <c r="I505" s="241"/>
      <c r="J505" s="241"/>
    </row>
    <row r="506" spans="1:10" x14ac:dyDescent="0.35">
      <c r="A506" s="249"/>
      <c r="B506" s="249"/>
      <c r="G506" s="241"/>
      <c r="H506" s="241"/>
      <c r="I506" s="241"/>
      <c r="J506" s="241"/>
    </row>
    <row r="507" spans="1:10" x14ac:dyDescent="0.35">
      <c r="A507" s="249"/>
      <c r="B507" s="249"/>
      <c r="G507" s="241"/>
      <c r="H507" s="241"/>
      <c r="I507" s="241"/>
      <c r="J507" s="241"/>
    </row>
    <row r="508" spans="1:10" x14ac:dyDescent="0.35">
      <c r="A508" s="249"/>
      <c r="B508" s="249"/>
      <c r="G508" s="241"/>
      <c r="H508" s="241"/>
      <c r="I508" s="241"/>
      <c r="J508" s="241"/>
    </row>
    <row r="509" spans="1:10" x14ac:dyDescent="0.35">
      <c r="A509" s="249"/>
      <c r="B509" s="249"/>
      <c r="G509" s="241"/>
      <c r="H509" s="241"/>
      <c r="I509" s="241"/>
      <c r="J509" s="241"/>
    </row>
    <row r="510" spans="1:10" x14ac:dyDescent="0.35">
      <c r="A510" s="249"/>
      <c r="B510" s="249"/>
      <c r="G510" s="241"/>
      <c r="H510" s="241"/>
      <c r="I510" s="241"/>
      <c r="J510" s="241"/>
    </row>
    <row r="511" spans="1:10" x14ac:dyDescent="0.35">
      <c r="A511" s="249"/>
      <c r="B511" s="249"/>
      <c r="G511" s="241"/>
      <c r="H511" s="241"/>
      <c r="I511" s="241"/>
      <c r="J511" s="241"/>
    </row>
    <row r="512" spans="1:10" x14ac:dyDescent="0.35">
      <c r="A512" s="249"/>
      <c r="B512" s="249"/>
      <c r="G512" s="241"/>
      <c r="H512" s="241"/>
      <c r="I512" s="241"/>
      <c r="J512" s="241"/>
    </row>
    <row r="513" spans="1:10" x14ac:dyDescent="0.35">
      <c r="A513" s="249"/>
      <c r="B513" s="249"/>
      <c r="G513" s="241"/>
      <c r="H513" s="241"/>
      <c r="I513" s="241"/>
      <c r="J513" s="241"/>
    </row>
    <row r="514" spans="1:10" x14ac:dyDescent="0.35">
      <c r="A514" s="249"/>
      <c r="B514" s="249"/>
      <c r="G514" s="241"/>
      <c r="H514" s="241"/>
      <c r="I514" s="241"/>
      <c r="J514" s="241"/>
    </row>
    <row r="515" spans="1:10" x14ac:dyDescent="0.35">
      <c r="A515" s="249"/>
      <c r="B515" s="249"/>
      <c r="G515" s="241"/>
      <c r="H515" s="241"/>
      <c r="I515" s="241"/>
      <c r="J515" s="241"/>
    </row>
    <row r="516" spans="1:10" x14ac:dyDescent="0.35">
      <c r="A516" s="249"/>
      <c r="B516" s="249"/>
      <c r="G516" s="241"/>
      <c r="H516" s="241"/>
      <c r="I516" s="241"/>
      <c r="J516" s="241"/>
    </row>
    <row r="517" spans="1:10" x14ac:dyDescent="0.35">
      <c r="A517" s="249"/>
      <c r="B517" s="249"/>
      <c r="G517" s="241"/>
      <c r="H517" s="241"/>
      <c r="I517" s="241"/>
      <c r="J517" s="241"/>
    </row>
    <row r="518" spans="1:10" x14ac:dyDescent="0.35">
      <c r="A518" s="249"/>
      <c r="B518" s="249"/>
      <c r="G518" s="241"/>
      <c r="H518" s="241"/>
      <c r="I518" s="241"/>
      <c r="J518" s="241"/>
    </row>
    <row r="519" spans="1:10" x14ac:dyDescent="0.35">
      <c r="A519" s="249"/>
      <c r="B519" s="249"/>
      <c r="G519" s="241"/>
      <c r="H519" s="241"/>
      <c r="I519" s="241"/>
      <c r="J519" s="241"/>
    </row>
    <row r="520" spans="1:10" x14ac:dyDescent="0.35">
      <c r="A520" s="249"/>
      <c r="B520" s="249"/>
      <c r="G520" s="241"/>
      <c r="H520" s="241"/>
      <c r="I520" s="241"/>
      <c r="J520" s="241"/>
    </row>
    <row r="521" spans="1:10" x14ac:dyDescent="0.35">
      <c r="A521" s="249"/>
      <c r="B521" s="249"/>
      <c r="G521" s="241"/>
      <c r="H521" s="241"/>
      <c r="I521" s="241"/>
      <c r="J521" s="241"/>
    </row>
    <row r="522" spans="1:10" x14ac:dyDescent="0.35">
      <c r="A522" s="249"/>
      <c r="B522" s="249"/>
      <c r="G522" s="241"/>
      <c r="H522" s="241"/>
      <c r="I522" s="241"/>
      <c r="J522" s="241"/>
    </row>
    <row r="523" spans="1:10" x14ac:dyDescent="0.35">
      <c r="A523" s="249"/>
      <c r="B523" s="249"/>
      <c r="G523" s="241"/>
      <c r="H523" s="241"/>
      <c r="I523" s="241"/>
      <c r="J523" s="241"/>
    </row>
    <row r="524" spans="1:10" x14ac:dyDescent="0.35">
      <c r="A524" s="249"/>
      <c r="B524" s="249"/>
      <c r="G524" s="241"/>
      <c r="H524" s="241"/>
      <c r="I524" s="241"/>
      <c r="J524" s="241"/>
    </row>
    <row r="525" spans="1:10" x14ac:dyDescent="0.35">
      <c r="A525" s="249"/>
      <c r="B525" s="249"/>
      <c r="G525" s="241"/>
      <c r="H525" s="241"/>
      <c r="I525" s="241"/>
      <c r="J525" s="241"/>
    </row>
    <row r="526" spans="1:10" x14ac:dyDescent="0.35">
      <c r="A526" s="249"/>
      <c r="B526" s="249"/>
      <c r="G526" s="241"/>
      <c r="H526" s="241"/>
      <c r="I526" s="241"/>
      <c r="J526" s="241"/>
    </row>
    <row r="527" spans="1:10" x14ac:dyDescent="0.35">
      <c r="A527" s="249"/>
      <c r="B527" s="249"/>
      <c r="G527" s="241"/>
      <c r="H527" s="241"/>
      <c r="I527" s="241"/>
      <c r="J527" s="241"/>
    </row>
    <row r="528" spans="1:10" x14ac:dyDescent="0.35">
      <c r="A528" s="249"/>
      <c r="B528" s="249"/>
      <c r="G528" s="241"/>
      <c r="H528" s="241"/>
      <c r="I528" s="241"/>
      <c r="J528" s="241"/>
    </row>
    <row r="529" spans="1:10" x14ac:dyDescent="0.35">
      <c r="A529" s="249"/>
      <c r="B529" s="249"/>
      <c r="G529" s="241"/>
      <c r="H529" s="241"/>
      <c r="I529" s="241"/>
      <c r="J529" s="241"/>
    </row>
    <row r="530" spans="1:10" x14ac:dyDescent="0.35">
      <c r="A530" s="249"/>
      <c r="B530" s="249"/>
      <c r="G530" s="241"/>
      <c r="H530" s="241"/>
      <c r="I530" s="241"/>
      <c r="J530" s="241"/>
    </row>
    <row r="531" spans="1:10" x14ac:dyDescent="0.35">
      <c r="A531" s="249"/>
      <c r="B531" s="249"/>
      <c r="G531" s="241"/>
      <c r="H531" s="241"/>
      <c r="I531" s="241"/>
      <c r="J531" s="241"/>
    </row>
    <row r="532" spans="1:10" x14ac:dyDescent="0.35">
      <c r="A532" s="249"/>
      <c r="B532" s="249"/>
      <c r="G532" s="241"/>
      <c r="H532" s="241"/>
      <c r="I532" s="241"/>
      <c r="J532" s="241"/>
    </row>
    <row r="533" spans="1:10" x14ac:dyDescent="0.35">
      <c r="A533" s="249"/>
      <c r="B533" s="249"/>
      <c r="G533" s="241"/>
      <c r="H533" s="241"/>
      <c r="I533" s="241"/>
      <c r="J533" s="241"/>
    </row>
    <row r="534" spans="1:10" x14ac:dyDescent="0.35">
      <c r="A534" s="249"/>
      <c r="B534" s="249"/>
      <c r="G534" s="241"/>
      <c r="H534" s="241"/>
      <c r="I534" s="241"/>
      <c r="J534" s="241"/>
    </row>
    <row r="535" spans="1:10" x14ac:dyDescent="0.35">
      <c r="A535" s="249"/>
      <c r="B535" s="249"/>
      <c r="G535" s="241"/>
      <c r="H535" s="241"/>
      <c r="I535" s="241"/>
      <c r="J535" s="241"/>
    </row>
    <row r="536" spans="1:10" x14ac:dyDescent="0.35">
      <c r="A536" s="249"/>
      <c r="B536" s="249"/>
      <c r="G536" s="241"/>
      <c r="H536" s="241"/>
      <c r="I536" s="241"/>
      <c r="J536" s="241"/>
    </row>
    <row r="537" spans="1:10" x14ac:dyDescent="0.35">
      <c r="A537" s="249"/>
      <c r="B537" s="249"/>
      <c r="G537" s="241"/>
      <c r="H537" s="241"/>
      <c r="I537" s="241"/>
      <c r="J537" s="241"/>
    </row>
    <row r="538" spans="1:10" x14ac:dyDescent="0.35">
      <c r="A538" s="249"/>
      <c r="B538" s="249"/>
      <c r="G538" s="241"/>
      <c r="H538" s="241"/>
      <c r="I538" s="241"/>
      <c r="J538" s="241"/>
    </row>
    <row r="539" spans="1:10" x14ac:dyDescent="0.35">
      <c r="A539" s="249"/>
      <c r="B539" s="249"/>
      <c r="G539" s="241"/>
      <c r="H539" s="241"/>
      <c r="I539" s="241"/>
      <c r="J539" s="241"/>
    </row>
    <row r="540" spans="1:10" x14ac:dyDescent="0.35">
      <c r="A540" s="249"/>
      <c r="B540" s="249"/>
      <c r="G540" s="241"/>
      <c r="H540" s="241"/>
      <c r="I540" s="241"/>
      <c r="J540" s="241"/>
    </row>
    <row r="541" spans="1:10" x14ac:dyDescent="0.35">
      <c r="A541" s="249"/>
      <c r="B541" s="249"/>
      <c r="G541" s="241"/>
      <c r="H541" s="241"/>
      <c r="I541" s="241"/>
      <c r="J541" s="241"/>
    </row>
    <row r="542" spans="1:10" x14ac:dyDescent="0.35">
      <c r="A542" s="249"/>
      <c r="B542" s="249"/>
      <c r="G542" s="241"/>
      <c r="H542" s="241"/>
      <c r="I542" s="241"/>
      <c r="J542" s="241"/>
    </row>
    <row r="543" spans="1:10" x14ac:dyDescent="0.35">
      <c r="A543" s="249"/>
      <c r="B543" s="249"/>
      <c r="G543" s="241"/>
      <c r="H543" s="241"/>
      <c r="I543" s="241"/>
      <c r="J543" s="241"/>
    </row>
    <row r="544" spans="1:10" x14ac:dyDescent="0.35">
      <c r="A544" s="249"/>
      <c r="B544" s="249"/>
      <c r="G544" s="241"/>
      <c r="H544" s="241"/>
      <c r="I544" s="241"/>
      <c r="J544" s="241"/>
    </row>
    <row r="545" spans="1:10" x14ac:dyDescent="0.35">
      <c r="A545" s="249"/>
      <c r="B545" s="249"/>
      <c r="G545" s="241"/>
      <c r="H545" s="241"/>
      <c r="I545" s="241"/>
      <c r="J545" s="241"/>
    </row>
    <row r="546" spans="1:10" x14ac:dyDescent="0.35">
      <c r="A546" s="249"/>
      <c r="B546" s="249"/>
      <c r="G546" s="241"/>
      <c r="H546" s="241"/>
      <c r="I546" s="241"/>
      <c r="J546" s="241"/>
    </row>
    <row r="547" spans="1:10" x14ac:dyDescent="0.35">
      <c r="A547" s="249"/>
      <c r="B547" s="249"/>
      <c r="G547" s="241"/>
      <c r="H547" s="241"/>
      <c r="I547" s="241"/>
      <c r="J547" s="241"/>
    </row>
    <row r="548" spans="1:10" x14ac:dyDescent="0.35">
      <c r="A548" s="249"/>
      <c r="B548" s="249"/>
      <c r="G548" s="241"/>
      <c r="H548" s="241"/>
      <c r="I548" s="241"/>
      <c r="J548" s="241"/>
    </row>
    <row r="549" spans="1:10" x14ac:dyDescent="0.35">
      <c r="A549" s="249"/>
      <c r="B549" s="249"/>
      <c r="G549" s="241"/>
      <c r="H549" s="241"/>
      <c r="I549" s="241"/>
      <c r="J549" s="241"/>
    </row>
    <row r="550" spans="1:10" x14ac:dyDescent="0.35">
      <c r="A550" s="249"/>
      <c r="B550" s="249"/>
      <c r="G550" s="241"/>
      <c r="H550" s="241"/>
      <c r="I550" s="241"/>
      <c r="J550" s="241"/>
    </row>
    <row r="551" spans="1:10" x14ac:dyDescent="0.35">
      <c r="A551" s="249"/>
      <c r="B551" s="249"/>
      <c r="G551" s="241"/>
      <c r="H551" s="241"/>
      <c r="I551" s="241"/>
      <c r="J551" s="241"/>
    </row>
    <row r="552" spans="1:10" x14ac:dyDescent="0.35">
      <c r="A552" s="249"/>
      <c r="B552" s="249"/>
      <c r="G552" s="241"/>
      <c r="H552" s="241"/>
      <c r="I552" s="241"/>
      <c r="J552" s="241"/>
    </row>
    <row r="553" spans="1:10" x14ac:dyDescent="0.35">
      <c r="A553" s="249"/>
      <c r="B553" s="249"/>
      <c r="G553" s="241"/>
      <c r="H553" s="241"/>
      <c r="I553" s="241"/>
      <c r="J553" s="241"/>
    </row>
    <row r="554" spans="1:10" x14ac:dyDescent="0.35">
      <c r="A554" s="249"/>
      <c r="B554" s="249"/>
      <c r="G554" s="241"/>
      <c r="H554" s="241"/>
      <c r="I554" s="241"/>
      <c r="J554" s="241"/>
    </row>
    <row r="555" spans="1:10" x14ac:dyDescent="0.35">
      <c r="A555" s="249"/>
      <c r="B555" s="249"/>
      <c r="G555" s="241"/>
      <c r="H555" s="241"/>
      <c r="I555" s="241"/>
      <c r="J555" s="241"/>
    </row>
    <row r="556" spans="1:10" x14ac:dyDescent="0.35">
      <c r="A556" s="249"/>
      <c r="B556" s="249"/>
      <c r="G556" s="241"/>
      <c r="H556" s="241"/>
      <c r="I556" s="241"/>
      <c r="J556" s="241"/>
    </row>
    <row r="557" spans="1:10" x14ac:dyDescent="0.35">
      <c r="A557" s="249"/>
      <c r="B557" s="249"/>
      <c r="G557" s="241"/>
      <c r="H557" s="241"/>
      <c r="I557" s="241"/>
      <c r="J557" s="241"/>
    </row>
    <row r="558" spans="1:10" x14ac:dyDescent="0.35">
      <c r="A558" s="249"/>
      <c r="B558" s="249"/>
      <c r="G558" s="241"/>
      <c r="H558" s="241"/>
      <c r="I558" s="241"/>
      <c r="J558" s="241"/>
    </row>
    <row r="559" spans="1:10" x14ac:dyDescent="0.35">
      <c r="A559" s="249"/>
      <c r="B559" s="249"/>
      <c r="G559" s="241"/>
      <c r="H559" s="241"/>
      <c r="I559" s="241"/>
      <c r="J559" s="241"/>
    </row>
    <row r="560" spans="1:10" x14ac:dyDescent="0.35">
      <c r="A560" s="249"/>
      <c r="B560" s="249"/>
      <c r="G560" s="241"/>
      <c r="H560" s="241"/>
      <c r="I560" s="241"/>
      <c r="J560" s="241"/>
    </row>
    <row r="561" spans="1:10" x14ac:dyDescent="0.35">
      <c r="A561" s="249"/>
      <c r="B561" s="249"/>
      <c r="G561" s="241"/>
      <c r="H561" s="241"/>
      <c r="I561" s="241"/>
      <c r="J561" s="241"/>
    </row>
    <row r="562" spans="1:10" x14ac:dyDescent="0.35">
      <c r="A562" s="249"/>
      <c r="B562" s="249"/>
      <c r="G562" s="241"/>
      <c r="H562" s="241"/>
      <c r="I562" s="241"/>
      <c r="J562" s="241"/>
    </row>
    <row r="563" spans="1:10" x14ac:dyDescent="0.35">
      <c r="A563" s="249"/>
      <c r="B563" s="249"/>
      <c r="G563" s="241"/>
      <c r="H563" s="241"/>
      <c r="I563" s="241"/>
      <c r="J563" s="241"/>
    </row>
    <row r="564" spans="1:10" x14ac:dyDescent="0.35">
      <c r="A564" s="249"/>
      <c r="B564" s="249"/>
      <c r="G564" s="241"/>
      <c r="H564" s="241"/>
      <c r="I564" s="241"/>
      <c r="J564" s="241"/>
    </row>
    <row r="565" spans="1:10" x14ac:dyDescent="0.35">
      <c r="A565" s="249"/>
      <c r="B565" s="249"/>
      <c r="G565" s="241"/>
      <c r="H565" s="241"/>
      <c r="I565" s="241"/>
      <c r="J565" s="241"/>
    </row>
    <row r="566" spans="1:10" x14ac:dyDescent="0.35">
      <c r="A566" s="249"/>
      <c r="B566" s="249"/>
      <c r="G566" s="241"/>
      <c r="H566" s="241"/>
      <c r="I566" s="241"/>
      <c r="J566" s="241"/>
    </row>
    <row r="567" spans="1:10" x14ac:dyDescent="0.35">
      <c r="A567" s="249"/>
      <c r="B567" s="249"/>
      <c r="G567" s="241"/>
      <c r="H567" s="241"/>
      <c r="I567" s="241"/>
      <c r="J567" s="241"/>
    </row>
    <row r="568" spans="1:10" x14ac:dyDescent="0.35">
      <c r="A568" s="249"/>
      <c r="B568" s="249"/>
      <c r="G568" s="241"/>
      <c r="H568" s="241"/>
      <c r="I568" s="241"/>
      <c r="J568" s="241"/>
    </row>
    <row r="569" spans="1:10" x14ac:dyDescent="0.35">
      <c r="A569" s="249"/>
      <c r="B569" s="249"/>
      <c r="G569" s="241"/>
      <c r="H569" s="241"/>
      <c r="I569" s="241"/>
      <c r="J569" s="241"/>
    </row>
    <row r="570" spans="1:10" x14ac:dyDescent="0.35">
      <c r="A570" s="249"/>
      <c r="B570" s="249"/>
      <c r="G570" s="241"/>
      <c r="H570" s="241"/>
      <c r="I570" s="241"/>
      <c r="J570" s="241"/>
    </row>
    <row r="571" spans="1:10" x14ac:dyDescent="0.35">
      <c r="A571" s="249"/>
      <c r="B571" s="249"/>
      <c r="G571" s="241"/>
      <c r="H571" s="241"/>
      <c r="I571" s="241"/>
      <c r="J571" s="241"/>
    </row>
    <row r="572" spans="1:10" x14ac:dyDescent="0.35">
      <c r="A572" s="249"/>
      <c r="B572" s="249"/>
      <c r="G572" s="241"/>
      <c r="H572" s="241"/>
      <c r="I572" s="241"/>
      <c r="J572" s="241"/>
    </row>
    <row r="573" spans="1:10" x14ac:dyDescent="0.35">
      <c r="A573" s="249"/>
      <c r="B573" s="249"/>
      <c r="G573" s="241"/>
      <c r="H573" s="241"/>
      <c r="I573" s="241"/>
      <c r="J573" s="241"/>
    </row>
    <row r="574" spans="1:10" x14ac:dyDescent="0.35">
      <c r="A574" s="249"/>
      <c r="B574" s="249"/>
      <c r="G574" s="241"/>
      <c r="H574" s="241"/>
      <c r="I574" s="241"/>
      <c r="J574" s="241"/>
    </row>
    <row r="575" spans="1:10" x14ac:dyDescent="0.35">
      <c r="A575" s="249"/>
      <c r="B575" s="249"/>
      <c r="G575" s="241"/>
      <c r="H575" s="241"/>
      <c r="I575" s="241"/>
      <c r="J575" s="241"/>
    </row>
    <row r="576" spans="1:10" x14ac:dyDescent="0.35">
      <c r="A576" s="249"/>
      <c r="B576" s="249"/>
      <c r="G576" s="241"/>
      <c r="H576" s="241"/>
      <c r="I576" s="241"/>
      <c r="J576" s="241"/>
    </row>
    <row r="577" spans="1:10" x14ac:dyDescent="0.35">
      <c r="A577" s="249"/>
      <c r="B577" s="249"/>
      <c r="G577" s="241"/>
      <c r="H577" s="241"/>
      <c r="I577" s="241"/>
      <c r="J577" s="241"/>
    </row>
    <row r="578" spans="1:10" x14ac:dyDescent="0.35">
      <c r="A578" s="249"/>
      <c r="B578" s="249"/>
      <c r="G578" s="241"/>
      <c r="H578" s="241"/>
      <c r="I578" s="241"/>
      <c r="J578" s="241"/>
    </row>
    <row r="579" spans="1:10" x14ac:dyDescent="0.35">
      <c r="A579" s="249"/>
      <c r="B579" s="249"/>
      <c r="G579" s="241"/>
      <c r="H579" s="241"/>
      <c r="I579" s="241"/>
      <c r="J579" s="241"/>
    </row>
    <row r="580" spans="1:10" x14ac:dyDescent="0.35">
      <c r="A580" s="249"/>
      <c r="B580" s="249"/>
      <c r="G580" s="241"/>
      <c r="H580" s="241"/>
      <c r="I580" s="241"/>
      <c r="J580" s="241"/>
    </row>
    <row r="581" spans="1:10" x14ac:dyDescent="0.35">
      <c r="A581" s="249"/>
      <c r="B581" s="249"/>
      <c r="G581" s="241"/>
      <c r="H581" s="241"/>
      <c r="I581" s="241"/>
      <c r="J581" s="241"/>
    </row>
    <row r="582" spans="1:10" x14ac:dyDescent="0.35">
      <c r="A582" s="249"/>
      <c r="B582" s="249"/>
      <c r="G582" s="241"/>
      <c r="H582" s="241"/>
      <c r="I582" s="241"/>
      <c r="J582" s="241"/>
    </row>
    <row r="583" spans="1:10" x14ac:dyDescent="0.35">
      <c r="A583" s="249"/>
      <c r="B583" s="249"/>
      <c r="G583" s="241"/>
      <c r="H583" s="241"/>
      <c r="I583" s="241"/>
      <c r="J583" s="241"/>
    </row>
    <row r="584" spans="1:10" x14ac:dyDescent="0.35">
      <c r="A584" s="249"/>
      <c r="B584" s="249"/>
      <c r="G584" s="241"/>
      <c r="H584" s="241"/>
      <c r="I584" s="241"/>
      <c r="J584" s="241"/>
    </row>
    <row r="585" spans="1:10" x14ac:dyDescent="0.35">
      <c r="A585" s="249"/>
      <c r="B585" s="249"/>
      <c r="G585" s="241"/>
      <c r="H585" s="241"/>
      <c r="I585" s="241"/>
      <c r="J585" s="241"/>
    </row>
    <row r="586" spans="1:10" x14ac:dyDescent="0.35">
      <c r="A586" s="249"/>
      <c r="B586" s="249"/>
      <c r="G586" s="241"/>
      <c r="H586" s="241"/>
      <c r="I586" s="241"/>
      <c r="J586" s="241"/>
    </row>
    <row r="587" spans="1:10" x14ac:dyDescent="0.35">
      <c r="A587" s="249"/>
      <c r="B587" s="249"/>
      <c r="G587" s="241"/>
      <c r="H587" s="241"/>
      <c r="I587" s="241"/>
      <c r="J587" s="241"/>
    </row>
    <row r="588" spans="1:10" x14ac:dyDescent="0.35">
      <c r="A588" s="249"/>
      <c r="B588" s="249"/>
      <c r="G588" s="241"/>
      <c r="H588" s="241"/>
      <c r="I588" s="241"/>
      <c r="J588" s="241"/>
    </row>
    <row r="589" spans="1:10" x14ac:dyDescent="0.35">
      <c r="A589" s="249"/>
      <c r="B589" s="249"/>
      <c r="G589" s="241"/>
      <c r="H589" s="241"/>
      <c r="I589" s="241"/>
      <c r="J589" s="241"/>
    </row>
    <row r="590" spans="1:10" x14ac:dyDescent="0.35">
      <c r="A590" s="249"/>
      <c r="B590" s="249"/>
      <c r="G590" s="241"/>
      <c r="H590" s="241"/>
      <c r="I590" s="241"/>
      <c r="J590" s="241"/>
    </row>
    <row r="591" spans="1:10" x14ac:dyDescent="0.35">
      <c r="A591" s="249"/>
      <c r="B591" s="249"/>
      <c r="G591" s="241"/>
      <c r="H591" s="241"/>
      <c r="I591" s="241"/>
      <c r="J591" s="241"/>
    </row>
    <row r="592" spans="1:10" x14ac:dyDescent="0.35">
      <c r="A592" s="249"/>
      <c r="B592" s="249"/>
      <c r="G592" s="241"/>
      <c r="H592" s="241"/>
      <c r="I592" s="241"/>
      <c r="J592" s="241"/>
    </row>
    <row r="593" spans="1:10" x14ac:dyDescent="0.35">
      <c r="A593" s="249"/>
      <c r="B593" s="249"/>
      <c r="G593" s="241"/>
      <c r="H593" s="241"/>
      <c r="I593" s="241"/>
      <c r="J593" s="241"/>
    </row>
    <row r="594" spans="1:10" x14ac:dyDescent="0.35">
      <c r="A594" s="249"/>
      <c r="B594" s="249"/>
      <c r="G594" s="241"/>
      <c r="H594" s="241"/>
      <c r="I594" s="241"/>
      <c r="J594" s="241"/>
    </row>
    <row r="595" spans="1:10" x14ac:dyDescent="0.35">
      <c r="A595" s="249"/>
      <c r="B595" s="249"/>
      <c r="G595" s="241"/>
      <c r="H595" s="241"/>
      <c r="I595" s="241"/>
      <c r="J595" s="241"/>
    </row>
    <row r="596" spans="1:10" x14ac:dyDescent="0.35">
      <c r="A596" s="249"/>
      <c r="B596" s="249"/>
      <c r="G596" s="241"/>
      <c r="H596" s="241"/>
      <c r="I596" s="241"/>
      <c r="J596" s="241"/>
    </row>
    <row r="597" spans="1:10" x14ac:dyDescent="0.35">
      <c r="A597" s="249"/>
      <c r="B597" s="249"/>
      <c r="G597" s="241"/>
      <c r="H597" s="241"/>
      <c r="I597" s="241"/>
      <c r="J597" s="241"/>
    </row>
    <row r="598" spans="1:10" x14ac:dyDescent="0.35">
      <c r="A598" s="249"/>
      <c r="B598" s="249"/>
      <c r="G598" s="241"/>
      <c r="H598" s="241"/>
      <c r="I598" s="241"/>
      <c r="J598" s="241"/>
    </row>
    <row r="599" spans="1:10" x14ac:dyDescent="0.35">
      <c r="A599" s="249"/>
      <c r="B599" s="249"/>
      <c r="G599" s="241"/>
      <c r="H599" s="241"/>
      <c r="I599" s="241"/>
      <c r="J599" s="241"/>
    </row>
    <row r="600" spans="1:10" x14ac:dyDescent="0.35">
      <c r="A600" s="249"/>
      <c r="B600" s="249"/>
      <c r="G600" s="241"/>
      <c r="H600" s="241"/>
      <c r="I600" s="241"/>
      <c r="J600" s="241"/>
    </row>
    <row r="601" spans="1:10" x14ac:dyDescent="0.35">
      <c r="A601" s="249"/>
      <c r="B601" s="249"/>
      <c r="G601" s="241"/>
      <c r="H601" s="241"/>
      <c r="I601" s="241"/>
      <c r="J601" s="241"/>
    </row>
    <row r="602" spans="1:10" x14ac:dyDescent="0.35">
      <c r="A602" s="249"/>
      <c r="B602" s="249"/>
      <c r="G602" s="241"/>
      <c r="H602" s="241"/>
      <c r="I602" s="241"/>
      <c r="J602" s="241"/>
    </row>
    <row r="603" spans="1:10" x14ac:dyDescent="0.35">
      <c r="A603" s="249"/>
      <c r="B603" s="249"/>
      <c r="G603" s="241"/>
      <c r="H603" s="241"/>
      <c r="I603" s="241"/>
      <c r="J603" s="241"/>
    </row>
    <row r="604" spans="1:10" x14ac:dyDescent="0.35">
      <c r="A604" s="249"/>
      <c r="B604" s="249"/>
      <c r="G604" s="241"/>
      <c r="H604" s="241"/>
      <c r="I604" s="241"/>
      <c r="J604" s="241"/>
    </row>
    <row r="605" spans="1:10" x14ac:dyDescent="0.35">
      <c r="A605" s="249"/>
      <c r="B605" s="249"/>
      <c r="G605" s="241"/>
      <c r="H605" s="241"/>
      <c r="I605" s="241"/>
      <c r="J605" s="241"/>
    </row>
    <row r="606" spans="1:10" x14ac:dyDescent="0.35">
      <c r="A606" s="249"/>
      <c r="B606" s="249"/>
      <c r="G606" s="241"/>
      <c r="H606" s="241"/>
      <c r="I606" s="241"/>
      <c r="J606" s="241"/>
    </row>
    <row r="607" spans="1:10" x14ac:dyDescent="0.35">
      <c r="A607" s="249"/>
      <c r="B607" s="249"/>
      <c r="G607" s="241"/>
      <c r="H607" s="241"/>
      <c r="I607" s="241"/>
      <c r="J607" s="241"/>
    </row>
    <row r="608" spans="1:10" x14ac:dyDescent="0.35">
      <c r="A608" s="249"/>
      <c r="B608" s="249"/>
      <c r="G608" s="241"/>
      <c r="H608" s="241"/>
      <c r="I608" s="241"/>
      <c r="J608" s="241"/>
    </row>
    <row r="609" spans="1:10" x14ac:dyDescent="0.35">
      <c r="A609" s="249"/>
      <c r="B609" s="249"/>
      <c r="G609" s="241"/>
      <c r="H609" s="241"/>
      <c r="I609" s="241"/>
      <c r="J609" s="241"/>
    </row>
    <row r="610" spans="1:10" x14ac:dyDescent="0.35">
      <c r="A610" s="249"/>
      <c r="B610" s="249"/>
      <c r="G610" s="241"/>
      <c r="H610" s="241"/>
      <c r="I610" s="241"/>
      <c r="J610" s="241"/>
    </row>
    <row r="611" spans="1:10" x14ac:dyDescent="0.35">
      <c r="A611" s="249"/>
      <c r="B611" s="249"/>
      <c r="G611" s="241"/>
      <c r="H611" s="241"/>
      <c r="I611" s="241"/>
      <c r="J611" s="241"/>
    </row>
    <row r="612" spans="1:10" x14ac:dyDescent="0.35">
      <c r="A612" s="249"/>
      <c r="B612" s="249"/>
      <c r="G612" s="241"/>
      <c r="H612" s="241"/>
      <c r="I612" s="241"/>
      <c r="J612" s="241"/>
    </row>
    <row r="613" spans="1:10" x14ac:dyDescent="0.35">
      <c r="A613" s="249"/>
      <c r="B613" s="249"/>
      <c r="G613" s="241"/>
      <c r="H613" s="241"/>
      <c r="I613" s="241"/>
      <c r="J613" s="241"/>
    </row>
    <row r="614" spans="1:10" x14ac:dyDescent="0.35">
      <c r="A614" s="249"/>
      <c r="B614" s="249"/>
      <c r="G614" s="241"/>
      <c r="H614" s="241"/>
      <c r="I614" s="241"/>
      <c r="J614" s="241"/>
    </row>
    <row r="615" spans="1:10" x14ac:dyDescent="0.35">
      <c r="A615" s="249"/>
      <c r="B615" s="249"/>
      <c r="G615" s="241"/>
      <c r="H615" s="241"/>
      <c r="I615" s="241"/>
      <c r="J615" s="241"/>
    </row>
    <row r="616" spans="1:10" x14ac:dyDescent="0.35">
      <c r="A616" s="249"/>
      <c r="B616" s="249"/>
      <c r="G616" s="241"/>
      <c r="H616" s="241"/>
      <c r="I616" s="241"/>
      <c r="J616" s="241"/>
    </row>
    <row r="617" spans="1:10" x14ac:dyDescent="0.35">
      <c r="A617" s="249"/>
      <c r="B617" s="249"/>
      <c r="G617" s="241"/>
      <c r="H617" s="241"/>
      <c r="I617" s="241"/>
      <c r="J617" s="241"/>
    </row>
    <row r="618" spans="1:10" x14ac:dyDescent="0.35">
      <c r="A618" s="249"/>
      <c r="B618" s="249"/>
      <c r="G618" s="241"/>
      <c r="H618" s="241"/>
      <c r="I618" s="241"/>
      <c r="J618" s="241"/>
    </row>
    <row r="619" spans="1:10" x14ac:dyDescent="0.35">
      <c r="A619" s="249"/>
      <c r="B619" s="249"/>
      <c r="G619" s="241"/>
      <c r="H619" s="241"/>
      <c r="I619" s="241"/>
      <c r="J619" s="241"/>
    </row>
    <row r="620" spans="1:10" x14ac:dyDescent="0.35">
      <c r="A620" s="249"/>
      <c r="B620" s="249"/>
      <c r="G620" s="241"/>
      <c r="H620" s="241"/>
      <c r="I620" s="241"/>
      <c r="J620" s="241"/>
    </row>
    <row r="621" spans="1:10" x14ac:dyDescent="0.35">
      <c r="A621" s="249"/>
      <c r="B621" s="249"/>
      <c r="G621" s="241"/>
      <c r="H621" s="241"/>
      <c r="I621" s="241"/>
      <c r="J621" s="241"/>
    </row>
    <row r="622" spans="1:10" x14ac:dyDescent="0.35">
      <c r="A622" s="249"/>
      <c r="B622" s="249"/>
      <c r="G622" s="241"/>
      <c r="H622" s="241"/>
      <c r="I622" s="241"/>
      <c r="J622" s="241"/>
    </row>
    <row r="623" spans="1:10" x14ac:dyDescent="0.35">
      <c r="A623" s="249"/>
      <c r="B623" s="249"/>
      <c r="G623" s="241"/>
      <c r="H623" s="241"/>
      <c r="I623" s="241"/>
      <c r="J623" s="241"/>
    </row>
    <row r="624" spans="1:10" x14ac:dyDescent="0.35">
      <c r="A624" s="249"/>
      <c r="B624" s="249"/>
      <c r="G624" s="241"/>
      <c r="H624" s="241"/>
      <c r="I624" s="241"/>
      <c r="J624" s="241"/>
    </row>
    <row r="625" spans="1:10" x14ac:dyDescent="0.35">
      <c r="A625" s="249"/>
      <c r="B625" s="249"/>
      <c r="G625" s="241"/>
      <c r="H625" s="241"/>
      <c r="I625" s="241"/>
      <c r="J625" s="241"/>
    </row>
    <row r="626" spans="1:10" x14ac:dyDescent="0.35">
      <c r="A626" s="249"/>
      <c r="B626" s="249"/>
      <c r="G626" s="241"/>
      <c r="H626" s="241"/>
      <c r="I626" s="241"/>
      <c r="J626" s="241"/>
    </row>
    <row r="627" spans="1:10" x14ac:dyDescent="0.35">
      <c r="A627" s="249"/>
      <c r="B627" s="249"/>
      <c r="G627" s="241"/>
      <c r="H627" s="241"/>
      <c r="I627" s="241"/>
      <c r="J627" s="241"/>
    </row>
    <row r="628" spans="1:10" x14ac:dyDescent="0.35">
      <c r="A628" s="249"/>
      <c r="B628" s="249"/>
      <c r="G628" s="241"/>
      <c r="H628" s="241"/>
      <c r="I628" s="241"/>
      <c r="J628" s="241"/>
    </row>
    <row r="629" spans="1:10" x14ac:dyDescent="0.35">
      <c r="A629" s="249"/>
      <c r="B629" s="249"/>
      <c r="G629" s="241"/>
      <c r="H629" s="241"/>
      <c r="I629" s="241"/>
      <c r="J629" s="241"/>
    </row>
    <row r="630" spans="1:10" x14ac:dyDescent="0.35">
      <c r="A630" s="249"/>
      <c r="B630" s="249"/>
      <c r="G630" s="241"/>
      <c r="H630" s="241"/>
      <c r="I630" s="241"/>
      <c r="J630" s="241"/>
    </row>
    <row r="631" spans="1:10" x14ac:dyDescent="0.35">
      <c r="A631" s="249"/>
      <c r="B631" s="249"/>
      <c r="G631" s="241"/>
      <c r="H631" s="241"/>
      <c r="I631" s="241"/>
      <c r="J631" s="241"/>
    </row>
    <row r="632" spans="1:10" x14ac:dyDescent="0.35">
      <c r="A632" s="249"/>
      <c r="B632" s="249"/>
      <c r="G632" s="241"/>
      <c r="H632" s="241"/>
      <c r="I632" s="241"/>
      <c r="J632" s="241"/>
    </row>
    <row r="633" spans="1:10" x14ac:dyDescent="0.35">
      <c r="A633" s="249"/>
      <c r="B633" s="249"/>
      <c r="G633" s="241"/>
      <c r="H633" s="241"/>
      <c r="I633" s="241"/>
      <c r="J633" s="241"/>
    </row>
    <row r="634" spans="1:10" x14ac:dyDescent="0.35">
      <c r="A634" s="249"/>
      <c r="B634" s="249"/>
      <c r="G634" s="241"/>
      <c r="H634" s="241"/>
      <c r="I634" s="241"/>
      <c r="J634" s="241"/>
    </row>
    <row r="635" spans="1:10" x14ac:dyDescent="0.35">
      <c r="A635" s="249"/>
      <c r="B635" s="249"/>
      <c r="G635" s="241"/>
      <c r="H635" s="241"/>
      <c r="I635" s="241"/>
      <c r="J635" s="241"/>
    </row>
    <row r="636" spans="1:10" x14ac:dyDescent="0.35">
      <c r="A636" s="249"/>
      <c r="B636" s="249"/>
      <c r="G636" s="241"/>
      <c r="H636" s="241"/>
      <c r="I636" s="241"/>
      <c r="J636" s="241"/>
    </row>
    <row r="637" spans="1:10" x14ac:dyDescent="0.35">
      <c r="A637" s="249"/>
      <c r="B637" s="249"/>
      <c r="G637" s="241"/>
      <c r="H637" s="241"/>
      <c r="I637" s="241"/>
      <c r="J637" s="241"/>
    </row>
    <row r="638" spans="1:10" x14ac:dyDescent="0.35">
      <c r="A638" s="249"/>
      <c r="B638" s="249"/>
      <c r="G638" s="241"/>
      <c r="H638" s="241"/>
      <c r="I638" s="241"/>
      <c r="J638" s="241"/>
    </row>
    <row r="639" spans="1:10" x14ac:dyDescent="0.35">
      <c r="A639" s="249"/>
      <c r="B639" s="249"/>
      <c r="G639" s="241"/>
      <c r="H639" s="241"/>
      <c r="I639" s="241"/>
      <c r="J639" s="241"/>
    </row>
    <row r="640" spans="1:10" x14ac:dyDescent="0.35">
      <c r="A640" s="249"/>
      <c r="B640" s="249"/>
      <c r="G640" s="241"/>
      <c r="H640" s="241"/>
      <c r="I640" s="241"/>
      <c r="J640" s="241"/>
    </row>
    <row r="641" spans="1:10" x14ac:dyDescent="0.35">
      <c r="A641" s="249"/>
      <c r="B641" s="249"/>
      <c r="G641" s="241"/>
      <c r="H641" s="241"/>
      <c r="I641" s="241"/>
      <c r="J641" s="241"/>
    </row>
    <row r="642" spans="1:10" x14ac:dyDescent="0.35">
      <c r="A642" s="249"/>
      <c r="B642" s="249"/>
      <c r="G642" s="241"/>
      <c r="H642" s="241"/>
      <c r="I642" s="241"/>
      <c r="J642" s="241"/>
    </row>
    <row r="643" spans="1:10" x14ac:dyDescent="0.35">
      <c r="A643" s="249"/>
      <c r="B643" s="249"/>
      <c r="G643" s="241"/>
      <c r="H643" s="241"/>
      <c r="I643" s="241"/>
      <c r="J643" s="241"/>
    </row>
    <row r="644" spans="1:10" x14ac:dyDescent="0.35">
      <c r="A644" s="249"/>
      <c r="B644" s="249"/>
      <c r="G644" s="241"/>
      <c r="H644" s="241"/>
      <c r="I644" s="241"/>
      <c r="J644" s="241"/>
    </row>
    <row r="645" spans="1:10" x14ac:dyDescent="0.35">
      <c r="A645" s="249"/>
      <c r="B645" s="249"/>
      <c r="G645" s="241"/>
      <c r="H645" s="241"/>
      <c r="I645" s="241"/>
      <c r="J645" s="241"/>
    </row>
    <row r="646" spans="1:10" x14ac:dyDescent="0.35">
      <c r="A646" s="249"/>
      <c r="B646" s="249"/>
      <c r="G646" s="241"/>
      <c r="H646" s="241"/>
      <c r="I646" s="241"/>
      <c r="J646" s="241"/>
    </row>
    <row r="647" spans="1:10" x14ac:dyDescent="0.35">
      <c r="A647" s="249"/>
      <c r="B647" s="249"/>
      <c r="G647" s="241"/>
      <c r="H647" s="241"/>
      <c r="I647" s="241"/>
      <c r="J647" s="241"/>
    </row>
    <row r="648" spans="1:10" x14ac:dyDescent="0.35">
      <c r="A648" s="249"/>
      <c r="B648" s="249"/>
      <c r="G648" s="241"/>
      <c r="H648" s="241"/>
      <c r="I648" s="241"/>
      <c r="J648" s="241"/>
    </row>
    <row r="649" spans="1:10" x14ac:dyDescent="0.35">
      <c r="A649" s="249"/>
      <c r="B649" s="249"/>
      <c r="G649" s="241"/>
      <c r="H649" s="241"/>
      <c r="I649" s="241"/>
      <c r="J649" s="241"/>
    </row>
    <row r="650" spans="1:10" x14ac:dyDescent="0.35">
      <c r="A650" s="249"/>
      <c r="B650" s="249"/>
      <c r="G650" s="241"/>
      <c r="H650" s="241"/>
      <c r="I650" s="241"/>
      <c r="J650" s="241"/>
    </row>
    <row r="651" spans="1:10" x14ac:dyDescent="0.35">
      <c r="A651" s="249"/>
      <c r="B651" s="249"/>
      <c r="G651" s="241"/>
      <c r="H651" s="241"/>
      <c r="I651" s="241"/>
      <c r="J651" s="241"/>
    </row>
    <row r="652" spans="1:10" x14ac:dyDescent="0.35">
      <c r="A652" s="249"/>
      <c r="B652" s="249"/>
      <c r="G652" s="241"/>
      <c r="H652" s="241"/>
      <c r="I652" s="241"/>
      <c r="J652" s="241"/>
    </row>
    <row r="653" spans="1:10" x14ac:dyDescent="0.35">
      <c r="A653" s="249"/>
      <c r="B653" s="249"/>
      <c r="G653" s="241"/>
      <c r="H653" s="241"/>
      <c r="I653" s="241"/>
      <c r="J653" s="241"/>
    </row>
    <row r="654" spans="1:10" x14ac:dyDescent="0.35">
      <c r="A654" s="249"/>
      <c r="B654" s="249"/>
      <c r="G654" s="241"/>
      <c r="H654" s="241"/>
      <c r="I654" s="241"/>
      <c r="J654" s="241"/>
    </row>
    <row r="655" spans="1:10" x14ac:dyDescent="0.35">
      <c r="A655" s="249"/>
      <c r="B655" s="249"/>
      <c r="G655" s="241"/>
      <c r="H655" s="241"/>
      <c r="I655" s="241"/>
      <c r="J655" s="241"/>
    </row>
    <row r="656" spans="1:10" x14ac:dyDescent="0.35">
      <c r="A656" s="249"/>
      <c r="B656" s="249"/>
      <c r="G656" s="241"/>
      <c r="H656" s="241"/>
      <c r="I656" s="241"/>
      <c r="J656" s="241"/>
    </row>
    <row r="657" spans="1:10" x14ac:dyDescent="0.35">
      <c r="A657" s="249"/>
      <c r="B657" s="249"/>
      <c r="G657" s="241"/>
      <c r="H657" s="241"/>
      <c r="I657" s="241"/>
      <c r="J657" s="241"/>
    </row>
    <row r="658" spans="1:10" x14ac:dyDescent="0.35">
      <c r="A658" s="249"/>
      <c r="B658" s="249"/>
      <c r="G658" s="241"/>
      <c r="H658" s="241"/>
      <c r="I658" s="241"/>
      <c r="J658" s="241"/>
    </row>
    <row r="659" spans="1:10" x14ac:dyDescent="0.35">
      <c r="A659" s="249"/>
      <c r="B659" s="249"/>
      <c r="G659" s="241"/>
      <c r="H659" s="241"/>
      <c r="I659" s="241"/>
      <c r="J659" s="241"/>
    </row>
    <row r="660" spans="1:10" x14ac:dyDescent="0.35">
      <c r="A660" s="249"/>
      <c r="B660" s="249"/>
      <c r="G660" s="241"/>
      <c r="H660" s="241"/>
      <c r="I660" s="241"/>
      <c r="J660" s="241"/>
    </row>
    <row r="661" spans="1:10" x14ac:dyDescent="0.35">
      <c r="A661" s="249"/>
      <c r="B661" s="249"/>
      <c r="G661" s="241"/>
      <c r="H661" s="241"/>
      <c r="I661" s="241"/>
      <c r="J661" s="241"/>
    </row>
    <row r="662" spans="1:10" x14ac:dyDescent="0.35">
      <c r="A662" s="249"/>
      <c r="B662" s="249"/>
      <c r="G662" s="241"/>
      <c r="H662" s="241"/>
      <c r="I662" s="241"/>
      <c r="J662" s="241"/>
    </row>
    <row r="663" spans="1:10" x14ac:dyDescent="0.35">
      <c r="A663" s="249"/>
      <c r="B663" s="249"/>
      <c r="G663" s="241"/>
      <c r="H663" s="241"/>
      <c r="I663" s="241"/>
      <c r="J663" s="241"/>
    </row>
    <row r="664" spans="1:10" x14ac:dyDescent="0.35">
      <c r="A664" s="249"/>
      <c r="B664" s="249"/>
      <c r="G664" s="241"/>
      <c r="H664" s="241"/>
      <c r="I664" s="241"/>
      <c r="J664" s="241"/>
    </row>
    <row r="665" spans="1:10" x14ac:dyDescent="0.35">
      <c r="A665" s="249"/>
      <c r="B665" s="249"/>
      <c r="G665" s="241"/>
      <c r="H665" s="241"/>
      <c r="I665" s="241"/>
      <c r="J665" s="241"/>
    </row>
    <row r="666" spans="1:10" x14ac:dyDescent="0.35">
      <c r="A666" s="249"/>
      <c r="B666" s="249"/>
      <c r="G666" s="241"/>
      <c r="H666" s="241"/>
      <c r="I666" s="241"/>
      <c r="J666" s="241"/>
    </row>
    <row r="667" spans="1:10" x14ac:dyDescent="0.35">
      <c r="A667" s="249"/>
      <c r="B667" s="249"/>
      <c r="G667" s="241"/>
      <c r="H667" s="241"/>
      <c r="I667" s="241"/>
      <c r="J667" s="241"/>
    </row>
    <row r="668" spans="1:10" x14ac:dyDescent="0.35">
      <c r="A668" s="249"/>
      <c r="B668" s="249"/>
      <c r="G668" s="241"/>
      <c r="H668" s="241"/>
      <c r="I668" s="241"/>
      <c r="J668" s="241"/>
    </row>
    <row r="669" spans="1:10" x14ac:dyDescent="0.35">
      <c r="A669" s="249"/>
      <c r="B669" s="249"/>
      <c r="G669" s="241"/>
      <c r="H669" s="241"/>
      <c r="I669" s="241"/>
      <c r="J669" s="241"/>
    </row>
    <row r="670" spans="1:10" x14ac:dyDescent="0.35">
      <c r="A670" s="249"/>
      <c r="B670" s="249"/>
      <c r="G670" s="241"/>
      <c r="H670" s="241"/>
      <c r="I670" s="241"/>
      <c r="J670" s="241"/>
    </row>
    <row r="671" spans="1:10" x14ac:dyDescent="0.35">
      <c r="A671" s="249"/>
      <c r="B671" s="249"/>
      <c r="G671" s="241"/>
      <c r="H671" s="241"/>
      <c r="I671" s="241"/>
      <c r="J671" s="241"/>
    </row>
    <row r="672" spans="1:10" x14ac:dyDescent="0.35">
      <c r="A672" s="249"/>
      <c r="B672" s="249"/>
      <c r="G672" s="241"/>
      <c r="H672" s="241"/>
      <c r="I672" s="241"/>
      <c r="J672" s="241"/>
    </row>
    <row r="673" spans="1:10" x14ac:dyDescent="0.35">
      <c r="A673" s="249"/>
      <c r="B673" s="249"/>
      <c r="G673" s="241"/>
      <c r="H673" s="241"/>
      <c r="I673" s="241"/>
      <c r="J673" s="241"/>
    </row>
    <row r="674" spans="1:10" x14ac:dyDescent="0.35">
      <c r="A674" s="249"/>
      <c r="B674" s="249"/>
      <c r="G674" s="241"/>
      <c r="H674" s="241"/>
      <c r="I674" s="241"/>
      <c r="J674" s="241"/>
    </row>
    <row r="675" spans="1:10" x14ac:dyDescent="0.35">
      <c r="A675" s="249"/>
      <c r="B675" s="249"/>
      <c r="G675" s="241"/>
      <c r="H675" s="241"/>
      <c r="I675" s="241"/>
      <c r="J675" s="241"/>
    </row>
    <row r="676" spans="1:10" x14ac:dyDescent="0.35">
      <c r="A676" s="249"/>
      <c r="B676" s="249"/>
      <c r="G676" s="241"/>
      <c r="H676" s="241"/>
      <c r="I676" s="241"/>
      <c r="J676" s="241"/>
    </row>
    <row r="677" spans="1:10" x14ac:dyDescent="0.35">
      <c r="A677" s="249"/>
      <c r="B677" s="249"/>
      <c r="G677" s="241"/>
      <c r="H677" s="241"/>
      <c r="I677" s="241"/>
      <c r="J677" s="241"/>
    </row>
    <row r="678" spans="1:10" x14ac:dyDescent="0.35">
      <c r="A678" s="249"/>
      <c r="B678" s="249"/>
      <c r="G678" s="241"/>
      <c r="H678" s="241"/>
      <c r="I678" s="241"/>
      <c r="J678" s="241"/>
    </row>
    <row r="679" spans="1:10" x14ac:dyDescent="0.35">
      <c r="A679" s="249"/>
      <c r="B679" s="249"/>
      <c r="G679" s="241"/>
      <c r="H679" s="241"/>
      <c r="I679" s="241"/>
      <c r="J679" s="241"/>
    </row>
    <row r="680" spans="1:10" x14ac:dyDescent="0.35">
      <c r="A680" s="249"/>
      <c r="B680" s="249"/>
      <c r="G680" s="241"/>
      <c r="H680" s="241"/>
      <c r="I680" s="241"/>
      <c r="J680" s="241"/>
    </row>
    <row r="681" spans="1:10" x14ac:dyDescent="0.35">
      <c r="A681" s="249"/>
      <c r="B681" s="249"/>
      <c r="G681" s="241"/>
      <c r="H681" s="241"/>
      <c r="I681" s="241"/>
      <c r="J681" s="241"/>
    </row>
    <row r="682" spans="1:10" x14ac:dyDescent="0.35">
      <c r="A682" s="249"/>
      <c r="B682" s="249"/>
      <c r="G682" s="241"/>
      <c r="H682" s="241"/>
      <c r="I682" s="241"/>
      <c r="J682" s="241"/>
    </row>
    <row r="683" spans="1:10" x14ac:dyDescent="0.35">
      <c r="A683" s="249"/>
      <c r="B683" s="249"/>
      <c r="G683" s="241"/>
      <c r="H683" s="241"/>
      <c r="I683" s="241"/>
      <c r="J683" s="241"/>
    </row>
    <row r="684" spans="1:10" x14ac:dyDescent="0.35">
      <c r="A684" s="249"/>
      <c r="B684" s="249"/>
      <c r="G684" s="241"/>
      <c r="H684" s="241"/>
      <c r="I684" s="241"/>
      <c r="J684" s="241"/>
    </row>
    <row r="685" spans="1:10" x14ac:dyDescent="0.35">
      <c r="A685" s="249"/>
      <c r="B685" s="249"/>
      <c r="G685" s="241"/>
      <c r="H685" s="241"/>
      <c r="I685" s="241"/>
      <c r="J685" s="241"/>
    </row>
    <row r="686" spans="1:10" x14ac:dyDescent="0.35">
      <c r="A686" s="249"/>
      <c r="B686" s="249"/>
      <c r="G686" s="241"/>
      <c r="H686" s="241"/>
      <c r="I686" s="241"/>
      <c r="J686" s="241"/>
    </row>
    <row r="687" spans="1:10" x14ac:dyDescent="0.35">
      <c r="A687" s="249"/>
      <c r="B687" s="249"/>
      <c r="G687" s="241"/>
      <c r="H687" s="241"/>
      <c r="I687" s="241"/>
      <c r="J687" s="241"/>
    </row>
    <row r="688" spans="1:10" x14ac:dyDescent="0.35">
      <c r="A688" s="249"/>
      <c r="B688" s="249"/>
      <c r="G688" s="241"/>
      <c r="H688" s="241"/>
      <c r="I688" s="241"/>
      <c r="J688" s="241"/>
    </row>
    <row r="689" spans="1:10" x14ac:dyDescent="0.35">
      <c r="A689" s="249"/>
      <c r="B689" s="249"/>
      <c r="G689" s="241"/>
      <c r="H689" s="241"/>
      <c r="I689" s="241"/>
      <c r="J689" s="241"/>
    </row>
    <row r="690" spans="1:10" x14ac:dyDescent="0.35">
      <c r="A690" s="249"/>
      <c r="B690" s="249"/>
      <c r="G690" s="241"/>
      <c r="H690" s="241"/>
      <c r="I690" s="241"/>
      <c r="J690" s="241"/>
    </row>
    <row r="691" spans="1:10" x14ac:dyDescent="0.35">
      <c r="A691" s="249"/>
      <c r="B691" s="249"/>
      <c r="G691" s="241"/>
      <c r="H691" s="241"/>
      <c r="I691" s="241"/>
      <c r="J691" s="241"/>
    </row>
    <row r="692" spans="1:10" x14ac:dyDescent="0.35">
      <c r="A692" s="249"/>
      <c r="B692" s="249"/>
      <c r="G692" s="241"/>
      <c r="H692" s="241"/>
      <c r="I692" s="241"/>
      <c r="J692" s="241"/>
    </row>
    <row r="693" spans="1:10" x14ac:dyDescent="0.35">
      <c r="A693" s="249"/>
      <c r="B693" s="249"/>
      <c r="G693" s="241"/>
      <c r="H693" s="241"/>
      <c r="I693" s="241"/>
      <c r="J693" s="241"/>
    </row>
    <row r="694" spans="1:10" x14ac:dyDescent="0.35">
      <c r="A694" s="249"/>
      <c r="B694" s="249"/>
      <c r="G694" s="241"/>
      <c r="H694" s="241"/>
      <c r="I694" s="241"/>
      <c r="J694" s="241"/>
    </row>
    <row r="695" spans="1:10" x14ac:dyDescent="0.35">
      <c r="A695" s="249"/>
      <c r="B695" s="249"/>
      <c r="G695" s="241"/>
      <c r="H695" s="241"/>
      <c r="I695" s="241"/>
      <c r="J695" s="241"/>
    </row>
    <row r="696" spans="1:10" x14ac:dyDescent="0.35">
      <c r="A696" s="249"/>
      <c r="B696" s="249"/>
      <c r="G696" s="241"/>
      <c r="H696" s="241"/>
      <c r="I696" s="241"/>
      <c r="J696" s="241"/>
    </row>
    <row r="697" spans="1:10" x14ac:dyDescent="0.35">
      <c r="A697" s="249"/>
      <c r="B697" s="249"/>
      <c r="G697" s="241"/>
      <c r="H697" s="241"/>
      <c r="I697" s="241"/>
      <c r="J697" s="241"/>
    </row>
    <row r="698" spans="1:10" x14ac:dyDescent="0.35">
      <c r="A698" s="249"/>
      <c r="B698" s="249"/>
      <c r="G698" s="241"/>
      <c r="H698" s="241"/>
      <c r="I698" s="241"/>
      <c r="J698" s="241"/>
    </row>
    <row r="699" spans="1:10" x14ac:dyDescent="0.35">
      <c r="A699" s="249"/>
      <c r="B699" s="249"/>
      <c r="G699" s="241"/>
      <c r="H699" s="241"/>
      <c r="I699" s="241"/>
      <c r="J699" s="241"/>
    </row>
    <row r="700" spans="1:10" x14ac:dyDescent="0.35">
      <c r="A700" s="249"/>
      <c r="B700" s="249"/>
      <c r="G700" s="241"/>
      <c r="H700" s="241"/>
      <c r="I700" s="241"/>
      <c r="J700" s="241"/>
    </row>
    <row r="701" spans="1:10" x14ac:dyDescent="0.35">
      <c r="A701" s="249"/>
      <c r="B701" s="249"/>
      <c r="G701" s="241"/>
      <c r="H701" s="241"/>
      <c r="I701" s="241"/>
      <c r="J701" s="241"/>
    </row>
    <row r="702" spans="1:10" x14ac:dyDescent="0.35">
      <c r="A702" s="249"/>
      <c r="B702" s="249"/>
      <c r="G702" s="241"/>
      <c r="H702" s="241"/>
      <c r="I702" s="241"/>
      <c r="J702" s="241"/>
    </row>
    <row r="703" spans="1:10" x14ac:dyDescent="0.35">
      <c r="A703" s="249"/>
      <c r="B703" s="249"/>
      <c r="G703" s="241"/>
      <c r="H703" s="241"/>
      <c r="I703" s="241"/>
      <c r="J703" s="241"/>
    </row>
    <row r="704" spans="1:10" x14ac:dyDescent="0.35">
      <c r="A704" s="249"/>
      <c r="B704" s="249"/>
      <c r="G704" s="241"/>
      <c r="H704" s="241"/>
      <c r="I704" s="241"/>
      <c r="J704" s="241"/>
    </row>
    <row r="705" spans="1:10" x14ac:dyDescent="0.35">
      <c r="A705" s="249"/>
      <c r="B705" s="249"/>
      <c r="G705" s="241"/>
      <c r="H705" s="241"/>
      <c r="I705" s="241"/>
      <c r="J705" s="241"/>
    </row>
    <row r="706" spans="1:10" x14ac:dyDescent="0.35">
      <c r="A706" s="249"/>
      <c r="B706" s="249"/>
      <c r="G706" s="241"/>
      <c r="H706" s="241"/>
      <c r="I706" s="241"/>
      <c r="J706" s="241"/>
    </row>
    <row r="707" spans="1:10" x14ac:dyDescent="0.35">
      <c r="A707" s="249"/>
      <c r="B707" s="249"/>
      <c r="G707" s="241"/>
      <c r="H707" s="241"/>
      <c r="I707" s="241"/>
      <c r="J707" s="241"/>
    </row>
    <row r="708" spans="1:10" x14ac:dyDescent="0.35">
      <c r="A708" s="249"/>
      <c r="B708" s="249"/>
      <c r="G708" s="241"/>
      <c r="H708" s="241"/>
      <c r="I708" s="241"/>
      <c r="J708" s="241"/>
    </row>
    <row r="709" spans="1:10" x14ac:dyDescent="0.35">
      <c r="A709" s="249"/>
      <c r="B709" s="249"/>
      <c r="G709" s="241"/>
      <c r="H709" s="241"/>
      <c r="I709" s="241"/>
      <c r="J709" s="241"/>
    </row>
    <row r="710" spans="1:10" x14ac:dyDescent="0.35">
      <c r="A710" s="249"/>
      <c r="B710" s="249"/>
      <c r="G710" s="241"/>
      <c r="H710" s="241"/>
      <c r="I710" s="241"/>
      <c r="J710" s="241"/>
    </row>
    <row r="711" spans="1:10" x14ac:dyDescent="0.35">
      <c r="A711" s="249"/>
      <c r="B711" s="249"/>
      <c r="G711" s="241"/>
      <c r="H711" s="241"/>
      <c r="I711" s="241"/>
      <c r="J711" s="241"/>
    </row>
    <row r="712" spans="1:10" x14ac:dyDescent="0.35">
      <c r="A712" s="249"/>
      <c r="B712" s="249"/>
      <c r="G712" s="241"/>
      <c r="H712" s="241"/>
      <c r="I712" s="241"/>
      <c r="J712" s="241"/>
    </row>
    <row r="713" spans="1:10" x14ac:dyDescent="0.35">
      <c r="A713" s="249"/>
      <c r="B713" s="249"/>
      <c r="G713" s="241"/>
      <c r="H713" s="241"/>
      <c r="I713" s="241"/>
      <c r="J713" s="241"/>
    </row>
    <row r="714" spans="1:10" x14ac:dyDescent="0.35">
      <c r="A714" s="249"/>
      <c r="B714" s="249"/>
      <c r="G714" s="241"/>
      <c r="H714" s="241"/>
      <c r="I714" s="241"/>
      <c r="J714" s="241"/>
    </row>
    <row r="715" spans="1:10" x14ac:dyDescent="0.35">
      <c r="A715" s="249"/>
      <c r="B715" s="249"/>
      <c r="G715" s="241"/>
      <c r="H715" s="241"/>
      <c r="I715" s="241"/>
      <c r="J715" s="241"/>
    </row>
    <row r="716" spans="1:10" x14ac:dyDescent="0.35">
      <c r="A716" s="249"/>
      <c r="B716" s="249"/>
      <c r="G716" s="241"/>
      <c r="H716" s="241"/>
      <c r="I716" s="241"/>
      <c r="J716" s="241"/>
    </row>
    <row r="717" spans="1:10" x14ac:dyDescent="0.35">
      <c r="A717" s="249"/>
      <c r="B717" s="249"/>
      <c r="G717" s="241"/>
      <c r="H717" s="241"/>
      <c r="I717" s="241"/>
      <c r="J717" s="241"/>
    </row>
    <row r="718" spans="1:10" x14ac:dyDescent="0.35">
      <c r="A718" s="249"/>
      <c r="B718" s="249"/>
      <c r="G718" s="241"/>
      <c r="H718" s="241"/>
      <c r="I718" s="241"/>
      <c r="J718" s="241"/>
    </row>
    <row r="719" spans="1:10" x14ac:dyDescent="0.35">
      <c r="A719" s="249"/>
      <c r="B719" s="249"/>
      <c r="G719" s="241"/>
      <c r="H719" s="241"/>
      <c r="I719" s="241"/>
      <c r="J719" s="241"/>
    </row>
    <row r="720" spans="1:10" x14ac:dyDescent="0.35">
      <c r="A720" s="249"/>
      <c r="B720" s="249"/>
      <c r="G720" s="241"/>
      <c r="H720" s="241"/>
      <c r="I720" s="241"/>
      <c r="J720" s="241"/>
    </row>
    <row r="721" spans="1:10" x14ac:dyDescent="0.35">
      <c r="A721" s="249"/>
      <c r="B721" s="249"/>
      <c r="G721" s="241"/>
      <c r="H721" s="241"/>
      <c r="I721" s="241"/>
      <c r="J721" s="241"/>
    </row>
    <row r="722" spans="1:10" x14ac:dyDescent="0.35">
      <c r="A722" s="249"/>
      <c r="B722" s="249"/>
      <c r="G722" s="241"/>
      <c r="H722" s="241"/>
      <c r="I722" s="241"/>
      <c r="J722" s="241"/>
    </row>
    <row r="723" spans="1:10" x14ac:dyDescent="0.35">
      <c r="A723" s="249"/>
      <c r="B723" s="249"/>
      <c r="G723" s="241"/>
      <c r="H723" s="241"/>
      <c r="I723" s="241"/>
      <c r="J723" s="241"/>
    </row>
    <row r="724" spans="1:10" x14ac:dyDescent="0.35">
      <c r="A724" s="249"/>
      <c r="B724" s="249"/>
      <c r="G724" s="241"/>
      <c r="H724" s="241"/>
      <c r="I724" s="241"/>
      <c r="J724" s="241"/>
    </row>
    <row r="725" spans="1:10" x14ac:dyDescent="0.35">
      <c r="A725" s="249"/>
      <c r="B725" s="249"/>
      <c r="G725" s="241"/>
      <c r="H725" s="241"/>
      <c r="I725" s="241"/>
      <c r="J725" s="241"/>
    </row>
    <row r="726" spans="1:10" x14ac:dyDescent="0.35">
      <c r="A726" s="249"/>
      <c r="B726" s="249"/>
      <c r="G726" s="241"/>
      <c r="H726" s="241"/>
      <c r="I726" s="241"/>
      <c r="J726" s="241"/>
    </row>
    <row r="727" spans="1:10" x14ac:dyDescent="0.35">
      <c r="A727" s="249"/>
      <c r="B727" s="249"/>
      <c r="G727" s="241"/>
      <c r="H727" s="241"/>
      <c r="I727" s="241"/>
      <c r="J727" s="241"/>
    </row>
    <row r="728" spans="1:10" x14ac:dyDescent="0.35">
      <c r="A728" s="249"/>
      <c r="B728" s="249"/>
      <c r="G728" s="241"/>
      <c r="H728" s="241"/>
      <c r="I728" s="241"/>
      <c r="J728" s="241"/>
    </row>
    <row r="729" spans="1:10" x14ac:dyDescent="0.35">
      <c r="A729" s="249"/>
      <c r="B729" s="249"/>
      <c r="G729" s="241"/>
      <c r="H729" s="241"/>
      <c r="I729" s="241"/>
      <c r="J729" s="241"/>
    </row>
    <row r="730" spans="1:10" x14ac:dyDescent="0.35">
      <c r="A730" s="249"/>
      <c r="B730" s="249"/>
      <c r="G730" s="241"/>
      <c r="H730" s="241"/>
      <c r="I730" s="241"/>
      <c r="J730" s="241"/>
    </row>
    <row r="731" spans="1:10" x14ac:dyDescent="0.35">
      <c r="A731" s="249"/>
      <c r="B731" s="249"/>
      <c r="G731" s="241"/>
      <c r="H731" s="241"/>
      <c r="I731" s="241"/>
      <c r="J731" s="241"/>
    </row>
    <row r="732" spans="1:10" x14ac:dyDescent="0.35">
      <c r="A732" s="249"/>
      <c r="B732" s="249"/>
      <c r="G732" s="241"/>
      <c r="H732" s="241"/>
      <c r="I732" s="241"/>
      <c r="J732" s="241"/>
    </row>
    <row r="733" spans="1:10" x14ac:dyDescent="0.35">
      <c r="A733" s="249"/>
      <c r="B733" s="249"/>
      <c r="G733" s="241"/>
      <c r="H733" s="241"/>
      <c r="I733" s="241"/>
      <c r="J733" s="241"/>
    </row>
    <row r="734" spans="1:10" x14ac:dyDescent="0.35">
      <c r="A734" s="249"/>
      <c r="B734" s="249"/>
      <c r="G734" s="241"/>
      <c r="H734" s="241"/>
      <c r="I734" s="241"/>
      <c r="J734" s="241"/>
    </row>
    <row r="735" spans="1:10" x14ac:dyDescent="0.35">
      <c r="A735" s="249"/>
      <c r="B735" s="249"/>
      <c r="G735" s="241"/>
      <c r="H735" s="241"/>
      <c r="I735" s="241"/>
      <c r="J735" s="241"/>
    </row>
    <row r="736" spans="1:10" x14ac:dyDescent="0.35">
      <c r="A736" s="249"/>
      <c r="B736" s="249"/>
      <c r="G736" s="241"/>
      <c r="H736" s="241"/>
      <c r="I736" s="241"/>
      <c r="J736" s="241"/>
    </row>
    <row r="737" spans="1:10" x14ac:dyDescent="0.35">
      <c r="A737" s="249"/>
      <c r="B737" s="249"/>
      <c r="G737" s="241"/>
      <c r="H737" s="241"/>
      <c r="I737" s="241"/>
      <c r="J737" s="241"/>
    </row>
    <row r="738" spans="1:10" x14ac:dyDescent="0.35">
      <c r="A738" s="249"/>
      <c r="B738" s="249"/>
      <c r="G738" s="241"/>
      <c r="H738" s="241"/>
      <c r="I738" s="241"/>
      <c r="J738" s="241"/>
    </row>
    <row r="739" spans="1:10" x14ac:dyDescent="0.35">
      <c r="A739" s="249"/>
      <c r="B739" s="249"/>
      <c r="G739" s="241"/>
      <c r="H739" s="241"/>
      <c r="I739" s="241"/>
      <c r="J739" s="241"/>
    </row>
    <row r="740" spans="1:10" x14ac:dyDescent="0.35">
      <c r="A740" s="249"/>
      <c r="B740" s="249"/>
      <c r="G740" s="241"/>
      <c r="H740" s="241"/>
      <c r="I740" s="241"/>
      <c r="J740" s="241"/>
    </row>
    <row r="741" spans="1:10" x14ac:dyDescent="0.35">
      <c r="A741" s="249"/>
      <c r="B741" s="249"/>
      <c r="G741" s="241"/>
      <c r="H741" s="241"/>
      <c r="I741" s="241"/>
      <c r="J741" s="241"/>
    </row>
    <row r="742" spans="1:10" x14ac:dyDescent="0.35">
      <c r="A742" s="249"/>
      <c r="B742" s="249"/>
      <c r="G742" s="241"/>
      <c r="H742" s="241"/>
      <c r="I742" s="241"/>
      <c r="J742" s="241"/>
    </row>
    <row r="743" spans="1:10" x14ac:dyDescent="0.35">
      <c r="A743" s="249"/>
      <c r="B743" s="249"/>
      <c r="G743" s="241"/>
      <c r="H743" s="241"/>
      <c r="I743" s="241"/>
      <c r="J743" s="241"/>
    </row>
    <row r="744" spans="1:10" x14ac:dyDescent="0.35">
      <c r="A744" s="249"/>
      <c r="B744" s="249"/>
      <c r="G744" s="241"/>
      <c r="H744" s="241"/>
      <c r="I744" s="241"/>
      <c r="J744" s="241"/>
    </row>
    <row r="745" spans="1:10" x14ac:dyDescent="0.35">
      <c r="A745" s="249"/>
      <c r="B745" s="249"/>
      <c r="G745" s="241"/>
      <c r="H745" s="241"/>
      <c r="I745" s="241"/>
      <c r="J745" s="241"/>
    </row>
    <row r="746" spans="1:10" x14ac:dyDescent="0.35">
      <c r="A746" s="249"/>
      <c r="B746" s="249"/>
      <c r="G746" s="241"/>
      <c r="H746" s="241"/>
      <c r="I746" s="241"/>
      <c r="J746" s="241"/>
    </row>
    <row r="747" spans="1:10" x14ac:dyDescent="0.35">
      <c r="A747" s="249"/>
      <c r="B747" s="249"/>
      <c r="G747" s="241"/>
      <c r="H747" s="241"/>
      <c r="I747" s="241"/>
      <c r="J747" s="241"/>
    </row>
    <row r="748" spans="1:10" x14ac:dyDescent="0.35">
      <c r="A748" s="249"/>
      <c r="B748" s="249"/>
      <c r="G748" s="241"/>
      <c r="H748" s="241"/>
      <c r="I748" s="241"/>
      <c r="J748" s="241"/>
    </row>
    <row r="749" spans="1:10" x14ac:dyDescent="0.35">
      <c r="A749" s="249"/>
      <c r="B749" s="249"/>
      <c r="G749" s="241"/>
      <c r="H749" s="241"/>
      <c r="I749" s="241"/>
      <c r="J749" s="241"/>
    </row>
    <row r="750" spans="1:10" x14ac:dyDescent="0.35">
      <c r="A750" s="249"/>
      <c r="B750" s="249"/>
      <c r="G750" s="241"/>
      <c r="H750" s="241"/>
      <c r="I750" s="241"/>
      <c r="J750" s="241"/>
    </row>
    <row r="751" spans="1:10" x14ac:dyDescent="0.35">
      <c r="A751" s="249"/>
      <c r="B751" s="249"/>
      <c r="G751" s="241"/>
      <c r="H751" s="241"/>
      <c r="I751" s="241"/>
      <c r="J751" s="241"/>
    </row>
    <row r="752" spans="1:10" x14ac:dyDescent="0.35">
      <c r="A752" s="249"/>
      <c r="B752" s="249"/>
      <c r="G752" s="241"/>
      <c r="H752" s="241"/>
      <c r="I752" s="241"/>
      <c r="J752" s="241"/>
    </row>
    <row r="753" spans="1:10" x14ac:dyDescent="0.35">
      <c r="A753" s="249"/>
      <c r="B753" s="249"/>
      <c r="G753" s="241"/>
      <c r="H753" s="241"/>
      <c r="I753" s="241"/>
      <c r="J753" s="241"/>
    </row>
    <row r="754" spans="1:10" x14ac:dyDescent="0.35">
      <c r="A754" s="249"/>
      <c r="B754" s="249"/>
      <c r="G754" s="241"/>
      <c r="H754" s="241"/>
      <c r="I754" s="241"/>
      <c r="J754" s="241"/>
    </row>
    <row r="755" spans="1:10" x14ac:dyDescent="0.35">
      <c r="A755" s="249"/>
      <c r="B755" s="249"/>
      <c r="G755" s="241"/>
      <c r="H755" s="241"/>
      <c r="I755" s="241"/>
      <c r="J755" s="241"/>
    </row>
    <row r="756" spans="1:10" x14ac:dyDescent="0.35">
      <c r="A756" s="249"/>
      <c r="B756" s="249"/>
      <c r="G756" s="241"/>
      <c r="H756" s="241"/>
      <c r="I756" s="241"/>
      <c r="J756" s="241"/>
    </row>
    <row r="757" spans="1:10" x14ac:dyDescent="0.35">
      <c r="A757" s="249"/>
      <c r="B757" s="249"/>
      <c r="G757" s="241"/>
      <c r="H757" s="241"/>
      <c r="I757" s="241"/>
      <c r="J757" s="241"/>
    </row>
    <row r="758" spans="1:10" x14ac:dyDescent="0.35">
      <c r="A758" s="249"/>
      <c r="B758" s="249"/>
      <c r="G758" s="241"/>
      <c r="H758" s="241"/>
      <c r="I758" s="241"/>
      <c r="J758" s="241"/>
    </row>
    <row r="759" spans="1:10" x14ac:dyDescent="0.35">
      <c r="A759" s="249"/>
      <c r="B759" s="249"/>
      <c r="G759" s="241"/>
      <c r="H759" s="241"/>
      <c r="I759" s="241"/>
      <c r="J759" s="241"/>
    </row>
    <row r="760" spans="1:10" x14ac:dyDescent="0.35">
      <c r="A760" s="249"/>
      <c r="B760" s="249"/>
      <c r="G760" s="241"/>
      <c r="H760" s="241"/>
      <c r="I760" s="241"/>
      <c r="J760" s="241"/>
    </row>
    <row r="761" spans="1:10" x14ac:dyDescent="0.35">
      <c r="A761" s="249"/>
      <c r="B761" s="249"/>
      <c r="G761" s="241"/>
      <c r="H761" s="241"/>
      <c r="I761" s="241"/>
      <c r="J761" s="241"/>
    </row>
    <row r="762" spans="1:10" x14ac:dyDescent="0.35">
      <c r="A762" s="249"/>
      <c r="B762" s="249"/>
      <c r="G762" s="241"/>
      <c r="H762" s="241"/>
      <c r="I762" s="241"/>
      <c r="J762" s="241"/>
    </row>
    <row r="763" spans="1:10" x14ac:dyDescent="0.35">
      <c r="A763" s="249"/>
      <c r="B763" s="249"/>
      <c r="G763" s="241"/>
      <c r="H763" s="241"/>
      <c r="I763" s="241"/>
      <c r="J763" s="241"/>
    </row>
    <row r="764" spans="1:10" x14ac:dyDescent="0.35">
      <c r="A764" s="249"/>
      <c r="B764" s="249"/>
      <c r="G764" s="241"/>
      <c r="H764" s="241"/>
      <c r="I764" s="241"/>
      <c r="J764" s="241"/>
    </row>
    <row r="765" spans="1:10" x14ac:dyDescent="0.35">
      <c r="A765" s="249"/>
      <c r="B765" s="249"/>
      <c r="G765" s="241"/>
      <c r="H765" s="241"/>
      <c r="I765" s="241"/>
      <c r="J765" s="241"/>
    </row>
    <row r="766" spans="1:10" x14ac:dyDescent="0.35">
      <c r="A766" s="249"/>
      <c r="B766" s="249"/>
      <c r="G766" s="241"/>
      <c r="H766" s="241"/>
      <c r="I766" s="241"/>
      <c r="J766" s="241"/>
    </row>
    <row r="767" spans="1:10" x14ac:dyDescent="0.35">
      <c r="A767" s="249"/>
      <c r="B767" s="249"/>
      <c r="G767" s="241"/>
      <c r="H767" s="241"/>
      <c r="I767" s="241"/>
      <c r="J767" s="241"/>
    </row>
    <row r="768" spans="1:10" x14ac:dyDescent="0.35">
      <c r="A768" s="249"/>
      <c r="B768" s="249"/>
      <c r="G768" s="241"/>
      <c r="H768" s="241"/>
      <c r="I768" s="241"/>
      <c r="J768" s="241"/>
    </row>
    <row r="769" spans="1:10" x14ac:dyDescent="0.35">
      <c r="A769" s="249"/>
      <c r="B769" s="249"/>
      <c r="G769" s="241"/>
      <c r="H769" s="241"/>
      <c r="I769" s="241"/>
      <c r="J769" s="241"/>
    </row>
    <row r="770" spans="1:10" x14ac:dyDescent="0.35">
      <c r="A770" s="249"/>
      <c r="B770" s="249"/>
      <c r="G770" s="241"/>
      <c r="H770" s="241"/>
      <c r="I770" s="241"/>
      <c r="J770" s="241"/>
    </row>
    <row r="771" spans="1:10" x14ac:dyDescent="0.35">
      <c r="A771" s="249"/>
      <c r="B771" s="249"/>
      <c r="G771" s="241"/>
      <c r="H771" s="241"/>
      <c r="I771" s="241"/>
      <c r="J771" s="241"/>
    </row>
    <row r="772" spans="1:10" x14ac:dyDescent="0.35">
      <c r="A772" s="249"/>
      <c r="B772" s="249"/>
      <c r="G772" s="241"/>
      <c r="H772" s="241"/>
      <c r="I772" s="241"/>
      <c r="J772" s="241"/>
    </row>
    <row r="773" spans="1:10" x14ac:dyDescent="0.35">
      <c r="A773" s="249"/>
      <c r="B773" s="249"/>
      <c r="G773" s="241"/>
      <c r="H773" s="241"/>
      <c r="I773" s="241"/>
      <c r="J773" s="241"/>
    </row>
    <row r="774" spans="1:10" x14ac:dyDescent="0.35">
      <c r="A774" s="249"/>
      <c r="B774" s="249"/>
      <c r="G774" s="241"/>
      <c r="H774" s="241"/>
      <c r="I774" s="241"/>
      <c r="J774" s="241"/>
    </row>
    <row r="775" spans="1:10" x14ac:dyDescent="0.35">
      <c r="A775" s="249"/>
      <c r="B775" s="249"/>
      <c r="G775" s="241"/>
      <c r="H775" s="241"/>
      <c r="I775" s="241"/>
      <c r="J775" s="241"/>
    </row>
    <row r="776" spans="1:10" x14ac:dyDescent="0.35">
      <c r="A776" s="249"/>
      <c r="B776" s="249"/>
      <c r="G776" s="241"/>
      <c r="H776" s="241"/>
      <c r="I776" s="241"/>
      <c r="J776" s="241"/>
    </row>
    <row r="777" spans="1:10" x14ac:dyDescent="0.35">
      <c r="A777" s="249"/>
      <c r="B777" s="249"/>
      <c r="G777" s="241"/>
      <c r="H777" s="241"/>
      <c r="I777" s="241"/>
      <c r="J777" s="241"/>
    </row>
    <row r="778" spans="1:10" x14ac:dyDescent="0.35">
      <c r="A778" s="249"/>
      <c r="B778" s="249"/>
      <c r="G778" s="241"/>
      <c r="H778" s="241"/>
      <c r="I778" s="241"/>
      <c r="J778" s="241"/>
    </row>
    <row r="779" spans="1:10" x14ac:dyDescent="0.35">
      <c r="A779" s="249"/>
      <c r="B779" s="249"/>
      <c r="G779" s="241"/>
      <c r="H779" s="241"/>
      <c r="I779" s="241"/>
      <c r="J779" s="241"/>
    </row>
    <row r="780" spans="1:10" x14ac:dyDescent="0.35">
      <c r="A780" s="249"/>
      <c r="B780" s="249"/>
      <c r="G780" s="241"/>
      <c r="H780" s="241"/>
      <c r="I780" s="241"/>
      <c r="J780" s="241"/>
    </row>
    <row r="781" spans="1:10" x14ac:dyDescent="0.35">
      <c r="A781" s="249"/>
      <c r="B781" s="249"/>
      <c r="G781" s="241"/>
      <c r="H781" s="241"/>
      <c r="I781" s="241"/>
      <c r="J781" s="241"/>
    </row>
    <row r="782" spans="1:10" x14ac:dyDescent="0.35">
      <c r="A782" s="249"/>
      <c r="B782" s="249"/>
      <c r="G782" s="241"/>
      <c r="H782" s="241"/>
      <c r="I782" s="241"/>
      <c r="J782" s="241"/>
    </row>
    <row r="783" spans="1:10" x14ac:dyDescent="0.35">
      <c r="A783" s="249"/>
      <c r="B783" s="249"/>
      <c r="G783" s="241"/>
      <c r="H783" s="241"/>
      <c r="I783" s="241"/>
      <c r="J783" s="241"/>
    </row>
    <row r="784" spans="1:10" x14ac:dyDescent="0.35">
      <c r="A784" s="249"/>
      <c r="B784" s="249"/>
      <c r="G784" s="241"/>
      <c r="H784" s="241"/>
      <c r="I784" s="241"/>
      <c r="J784" s="241"/>
    </row>
    <row r="785" spans="1:10" x14ac:dyDescent="0.35">
      <c r="A785" s="249"/>
      <c r="B785" s="249"/>
      <c r="G785" s="241"/>
      <c r="H785" s="241"/>
      <c r="I785" s="241"/>
      <c r="J785" s="241"/>
    </row>
    <row r="786" spans="1:10" x14ac:dyDescent="0.35">
      <c r="A786" s="249"/>
      <c r="B786" s="249"/>
      <c r="G786" s="241"/>
      <c r="H786" s="241"/>
      <c r="I786" s="241"/>
      <c r="J786" s="241"/>
    </row>
    <row r="787" spans="1:10" x14ac:dyDescent="0.35">
      <c r="A787" s="249"/>
      <c r="B787" s="249"/>
      <c r="G787" s="241"/>
      <c r="H787" s="241"/>
      <c r="I787" s="241"/>
      <c r="J787" s="241"/>
    </row>
    <row r="788" spans="1:10" x14ac:dyDescent="0.35">
      <c r="A788" s="249"/>
      <c r="B788" s="249"/>
      <c r="G788" s="241"/>
      <c r="H788" s="241"/>
      <c r="I788" s="241"/>
      <c r="J788" s="241"/>
    </row>
    <row r="789" spans="1:10" x14ac:dyDescent="0.35">
      <c r="A789" s="249"/>
      <c r="B789" s="249"/>
      <c r="G789" s="241"/>
      <c r="H789" s="241"/>
      <c r="I789" s="241"/>
      <c r="J789" s="241"/>
    </row>
    <row r="790" spans="1:10" x14ac:dyDescent="0.35">
      <c r="A790" s="249"/>
      <c r="B790" s="249"/>
      <c r="G790" s="241"/>
      <c r="H790" s="241"/>
      <c r="I790" s="241"/>
      <c r="J790" s="241"/>
    </row>
    <row r="791" spans="1:10" x14ac:dyDescent="0.35">
      <c r="A791" s="249"/>
      <c r="B791" s="249"/>
      <c r="G791" s="241"/>
      <c r="H791" s="241"/>
      <c r="I791" s="241"/>
      <c r="J791" s="241"/>
    </row>
    <row r="792" spans="1:10" x14ac:dyDescent="0.35">
      <c r="A792" s="249"/>
      <c r="B792" s="249"/>
      <c r="G792" s="241"/>
      <c r="H792" s="241"/>
      <c r="I792" s="241"/>
      <c r="J792" s="241"/>
    </row>
    <row r="793" spans="1:10" x14ac:dyDescent="0.35">
      <c r="A793" s="249"/>
      <c r="B793" s="249"/>
      <c r="G793" s="241"/>
      <c r="H793" s="241"/>
      <c r="I793" s="241"/>
      <c r="J793" s="241"/>
    </row>
    <row r="794" spans="1:10" x14ac:dyDescent="0.35">
      <c r="A794" s="249"/>
      <c r="B794" s="249"/>
      <c r="G794" s="241"/>
      <c r="H794" s="241"/>
      <c r="I794" s="241"/>
      <c r="J794" s="241"/>
    </row>
    <row r="795" spans="1:10" x14ac:dyDescent="0.35">
      <c r="A795" s="249"/>
      <c r="B795" s="249"/>
      <c r="G795" s="241"/>
      <c r="H795" s="241"/>
      <c r="I795" s="241"/>
      <c r="J795" s="241"/>
    </row>
    <row r="796" spans="1:10" x14ac:dyDescent="0.35">
      <c r="A796" s="249"/>
      <c r="B796" s="249"/>
      <c r="G796" s="241"/>
      <c r="H796" s="241"/>
      <c r="I796" s="241"/>
      <c r="J796" s="241"/>
    </row>
    <row r="797" spans="1:10" x14ac:dyDescent="0.35">
      <c r="A797" s="249"/>
      <c r="B797" s="249"/>
      <c r="G797" s="241"/>
      <c r="H797" s="241"/>
      <c r="I797" s="241"/>
      <c r="J797" s="241"/>
    </row>
    <row r="798" spans="1:10" x14ac:dyDescent="0.35">
      <c r="A798" s="249"/>
      <c r="B798" s="249"/>
      <c r="G798" s="241"/>
      <c r="H798" s="241"/>
      <c r="I798" s="241"/>
      <c r="J798" s="241"/>
    </row>
    <row r="799" spans="1:10" x14ac:dyDescent="0.35">
      <c r="A799" s="249"/>
      <c r="B799" s="249"/>
      <c r="G799" s="241"/>
      <c r="H799" s="241"/>
      <c r="I799" s="241"/>
      <c r="J799" s="241"/>
    </row>
    <row r="800" spans="1:10" x14ac:dyDescent="0.35">
      <c r="A800" s="249"/>
      <c r="B800" s="249"/>
      <c r="G800" s="241"/>
      <c r="H800" s="241"/>
      <c r="I800" s="241"/>
      <c r="J800" s="241"/>
    </row>
    <row r="801" spans="1:10" x14ac:dyDescent="0.35">
      <c r="A801" s="249"/>
      <c r="B801" s="249"/>
      <c r="G801" s="241"/>
      <c r="H801" s="241"/>
      <c r="I801" s="241"/>
      <c r="J801" s="241"/>
    </row>
    <row r="802" spans="1:10" x14ac:dyDescent="0.35">
      <c r="A802" s="249"/>
      <c r="B802" s="249"/>
      <c r="G802" s="241"/>
      <c r="H802" s="241"/>
      <c r="I802" s="241"/>
      <c r="J802" s="241"/>
    </row>
    <row r="803" spans="1:10" x14ac:dyDescent="0.35">
      <c r="A803" s="249"/>
      <c r="B803" s="249"/>
      <c r="G803" s="241"/>
      <c r="H803" s="241"/>
      <c r="I803" s="241"/>
      <c r="J803" s="241"/>
    </row>
    <row r="804" spans="1:10" x14ac:dyDescent="0.35">
      <c r="A804" s="249"/>
      <c r="B804" s="249"/>
      <c r="G804" s="241"/>
      <c r="H804" s="241"/>
      <c r="I804" s="241"/>
      <c r="J804" s="241"/>
    </row>
    <row r="805" spans="1:10" x14ac:dyDescent="0.35">
      <c r="A805" s="249"/>
      <c r="B805" s="249"/>
      <c r="G805" s="241"/>
      <c r="H805" s="241"/>
      <c r="I805" s="241"/>
      <c r="J805" s="241"/>
    </row>
    <row r="806" spans="1:10" x14ac:dyDescent="0.35">
      <c r="A806" s="249"/>
      <c r="B806" s="249"/>
      <c r="G806" s="241"/>
      <c r="H806" s="241"/>
      <c r="I806" s="241"/>
      <c r="J806" s="241"/>
    </row>
    <row r="807" spans="1:10" x14ac:dyDescent="0.35">
      <c r="A807" s="249"/>
      <c r="B807" s="249"/>
      <c r="G807" s="241"/>
      <c r="H807" s="241"/>
      <c r="I807" s="241"/>
      <c r="J807" s="241"/>
    </row>
    <row r="808" spans="1:10" x14ac:dyDescent="0.35">
      <c r="A808" s="249"/>
      <c r="B808" s="249"/>
      <c r="G808" s="241"/>
      <c r="H808" s="241"/>
      <c r="I808" s="241"/>
      <c r="J808" s="241"/>
    </row>
    <row r="809" spans="1:10" x14ac:dyDescent="0.35">
      <c r="A809" s="249"/>
      <c r="B809" s="249"/>
      <c r="G809" s="241"/>
      <c r="H809" s="241"/>
      <c r="I809" s="241"/>
      <c r="J809" s="241"/>
    </row>
    <row r="810" spans="1:10" x14ac:dyDescent="0.35">
      <c r="A810" s="249"/>
      <c r="B810" s="249"/>
      <c r="G810" s="241"/>
      <c r="H810" s="241"/>
      <c r="I810" s="241"/>
      <c r="J810" s="241"/>
    </row>
    <row r="811" spans="1:10" x14ac:dyDescent="0.35">
      <c r="A811" s="249"/>
      <c r="B811" s="249"/>
      <c r="G811" s="241"/>
      <c r="H811" s="241"/>
      <c r="I811" s="241"/>
      <c r="J811" s="241"/>
    </row>
    <row r="812" spans="1:10" x14ac:dyDescent="0.35">
      <c r="A812" s="249"/>
      <c r="B812" s="249"/>
      <c r="G812" s="241"/>
      <c r="H812" s="241"/>
      <c r="I812" s="241"/>
      <c r="J812" s="241"/>
    </row>
    <row r="813" spans="1:10" x14ac:dyDescent="0.35">
      <c r="A813" s="249"/>
      <c r="B813" s="249"/>
      <c r="G813" s="241"/>
      <c r="H813" s="241"/>
      <c r="I813" s="241"/>
      <c r="J813" s="241"/>
    </row>
    <row r="814" spans="1:10" x14ac:dyDescent="0.35">
      <c r="A814" s="249"/>
      <c r="B814" s="249"/>
      <c r="G814" s="241"/>
      <c r="H814" s="241"/>
      <c r="I814" s="241"/>
      <c r="J814" s="241"/>
    </row>
    <row r="815" spans="1:10" x14ac:dyDescent="0.35">
      <c r="A815" s="249"/>
      <c r="B815" s="249"/>
      <c r="G815" s="241"/>
      <c r="H815" s="241"/>
      <c r="I815" s="241"/>
      <c r="J815" s="241"/>
    </row>
    <row r="816" spans="1:10" x14ac:dyDescent="0.35">
      <c r="A816" s="249"/>
      <c r="B816" s="249"/>
      <c r="G816" s="241"/>
      <c r="H816" s="241"/>
      <c r="I816" s="241"/>
      <c r="J816" s="241"/>
    </row>
    <row r="817" spans="1:10" x14ac:dyDescent="0.35">
      <c r="A817" s="249"/>
      <c r="B817" s="249"/>
      <c r="G817" s="241"/>
      <c r="H817" s="241"/>
      <c r="I817" s="241"/>
      <c r="J817" s="241"/>
    </row>
    <row r="818" spans="1:10" x14ac:dyDescent="0.35">
      <c r="A818" s="249"/>
      <c r="B818" s="249"/>
      <c r="G818" s="241"/>
      <c r="H818" s="241"/>
      <c r="I818" s="241"/>
      <c r="J818" s="241"/>
    </row>
    <row r="819" spans="1:10" x14ac:dyDescent="0.35">
      <c r="A819" s="249"/>
      <c r="B819" s="249"/>
      <c r="G819" s="241"/>
      <c r="H819" s="241"/>
      <c r="I819" s="241"/>
      <c r="J819" s="241"/>
    </row>
    <row r="820" spans="1:10" x14ac:dyDescent="0.35">
      <c r="A820" s="249"/>
      <c r="B820" s="249"/>
      <c r="G820" s="241"/>
      <c r="H820" s="241"/>
      <c r="I820" s="241"/>
      <c r="J820" s="241"/>
    </row>
    <row r="821" spans="1:10" x14ac:dyDescent="0.35">
      <c r="A821" s="249"/>
      <c r="B821" s="249"/>
      <c r="G821" s="241"/>
      <c r="H821" s="241"/>
      <c r="I821" s="241"/>
      <c r="J821" s="241"/>
    </row>
    <row r="822" spans="1:10" x14ac:dyDescent="0.35">
      <c r="A822" s="249"/>
      <c r="B822" s="249"/>
      <c r="G822" s="241"/>
      <c r="H822" s="241"/>
      <c r="I822" s="241"/>
      <c r="J822" s="241"/>
    </row>
    <row r="823" spans="1:10" x14ac:dyDescent="0.35">
      <c r="A823" s="249"/>
      <c r="B823" s="249"/>
      <c r="G823" s="241"/>
      <c r="H823" s="241"/>
      <c r="I823" s="241"/>
      <c r="J823" s="241"/>
    </row>
    <row r="824" spans="1:10" x14ac:dyDescent="0.35">
      <c r="A824" s="249"/>
      <c r="B824" s="249"/>
      <c r="G824" s="241"/>
      <c r="H824" s="241"/>
      <c r="I824" s="241"/>
      <c r="J824" s="241"/>
    </row>
    <row r="825" spans="1:10" x14ac:dyDescent="0.35">
      <c r="A825" s="249"/>
      <c r="B825" s="249"/>
      <c r="G825" s="241"/>
      <c r="H825" s="241"/>
      <c r="I825" s="241"/>
      <c r="J825" s="241"/>
    </row>
    <row r="826" spans="1:10" x14ac:dyDescent="0.35">
      <c r="A826" s="249"/>
      <c r="B826" s="249"/>
      <c r="G826" s="241"/>
      <c r="H826" s="241"/>
      <c r="I826" s="241"/>
      <c r="J826" s="241"/>
    </row>
    <row r="827" spans="1:10" x14ac:dyDescent="0.35">
      <c r="A827" s="249"/>
      <c r="B827" s="249"/>
      <c r="G827" s="241"/>
      <c r="H827" s="241"/>
      <c r="I827" s="241"/>
      <c r="J827" s="241"/>
    </row>
    <row r="828" spans="1:10" x14ac:dyDescent="0.35">
      <c r="A828" s="249"/>
      <c r="B828" s="249"/>
      <c r="G828" s="241"/>
      <c r="H828" s="241"/>
      <c r="I828" s="241"/>
      <c r="J828" s="241"/>
    </row>
    <row r="829" spans="1:10" x14ac:dyDescent="0.35">
      <c r="A829" s="249"/>
      <c r="B829" s="249"/>
      <c r="G829" s="241"/>
      <c r="H829" s="241"/>
      <c r="I829" s="241"/>
      <c r="J829" s="241"/>
    </row>
    <row r="830" spans="1:10" x14ac:dyDescent="0.35">
      <c r="A830" s="249"/>
      <c r="B830" s="249"/>
      <c r="G830" s="241"/>
      <c r="H830" s="241"/>
      <c r="I830" s="241"/>
      <c r="J830" s="241"/>
    </row>
    <row r="831" spans="1:10" x14ac:dyDescent="0.35">
      <c r="A831" s="249"/>
      <c r="B831" s="249"/>
      <c r="G831" s="241"/>
      <c r="H831" s="241"/>
      <c r="I831" s="241"/>
      <c r="J831" s="241"/>
    </row>
    <row r="832" spans="1:10" x14ac:dyDescent="0.35">
      <c r="A832" s="249"/>
      <c r="B832" s="249"/>
      <c r="G832" s="241"/>
      <c r="H832" s="241"/>
      <c r="I832" s="241"/>
      <c r="J832" s="241"/>
    </row>
    <row r="833" spans="1:10" x14ac:dyDescent="0.35">
      <c r="A833" s="249"/>
      <c r="B833" s="249"/>
      <c r="G833" s="241"/>
      <c r="H833" s="241"/>
      <c r="I833" s="241"/>
      <c r="J833" s="241"/>
    </row>
    <row r="834" spans="1:10" x14ac:dyDescent="0.35">
      <c r="A834" s="249"/>
      <c r="B834" s="249"/>
      <c r="G834" s="241"/>
      <c r="H834" s="241"/>
      <c r="I834" s="241"/>
      <c r="J834" s="241"/>
    </row>
    <row r="835" spans="1:10" x14ac:dyDescent="0.35">
      <c r="A835" s="249"/>
      <c r="B835" s="249"/>
      <c r="G835" s="241"/>
      <c r="H835" s="241"/>
      <c r="I835" s="241"/>
      <c r="J835" s="241"/>
    </row>
    <row r="836" spans="1:10" x14ac:dyDescent="0.35">
      <c r="A836" s="249"/>
      <c r="B836" s="249"/>
      <c r="G836" s="241"/>
      <c r="H836" s="241"/>
      <c r="I836" s="241"/>
      <c r="J836" s="241"/>
    </row>
    <row r="837" spans="1:10" x14ac:dyDescent="0.35">
      <c r="A837" s="249"/>
      <c r="B837" s="249"/>
      <c r="G837" s="241"/>
      <c r="H837" s="241"/>
      <c r="I837" s="241"/>
      <c r="J837" s="241"/>
    </row>
    <row r="838" spans="1:10" x14ac:dyDescent="0.35">
      <c r="A838" s="249"/>
      <c r="B838" s="249"/>
      <c r="G838" s="241"/>
      <c r="H838" s="241"/>
      <c r="I838" s="241"/>
      <c r="J838" s="241"/>
    </row>
    <row r="839" spans="1:10" x14ac:dyDescent="0.35">
      <c r="A839" s="249"/>
      <c r="B839" s="249"/>
      <c r="G839" s="241"/>
      <c r="H839" s="241"/>
      <c r="I839" s="241"/>
      <c r="J839" s="241"/>
    </row>
    <row r="840" spans="1:10" x14ac:dyDescent="0.35">
      <c r="A840" s="249"/>
      <c r="B840" s="249"/>
      <c r="G840" s="241"/>
      <c r="H840" s="241"/>
      <c r="I840" s="241"/>
      <c r="J840" s="241"/>
    </row>
    <row r="841" spans="1:10" x14ac:dyDescent="0.35">
      <c r="A841" s="249"/>
      <c r="B841" s="249"/>
      <c r="G841" s="241"/>
      <c r="H841" s="241"/>
      <c r="I841" s="241"/>
      <c r="J841" s="241"/>
    </row>
    <row r="842" spans="1:10" x14ac:dyDescent="0.35">
      <c r="A842" s="249"/>
      <c r="B842" s="249"/>
      <c r="G842" s="241"/>
      <c r="H842" s="241"/>
      <c r="I842" s="241"/>
      <c r="J842" s="241"/>
    </row>
    <row r="843" spans="1:10" x14ac:dyDescent="0.35">
      <c r="A843" s="249"/>
      <c r="B843" s="249"/>
      <c r="G843" s="241"/>
      <c r="H843" s="241"/>
      <c r="I843" s="241"/>
      <c r="J843" s="241"/>
    </row>
    <row r="844" spans="1:10" x14ac:dyDescent="0.35">
      <c r="A844" s="249"/>
      <c r="B844" s="249"/>
      <c r="G844" s="241"/>
      <c r="H844" s="241"/>
      <c r="I844" s="241"/>
      <c r="J844" s="241"/>
    </row>
    <row r="845" spans="1:10" x14ac:dyDescent="0.35">
      <c r="A845" s="249"/>
      <c r="B845" s="249"/>
      <c r="G845" s="241"/>
      <c r="H845" s="241"/>
      <c r="I845" s="241"/>
      <c r="J845" s="241"/>
    </row>
    <row r="846" spans="1:10" x14ac:dyDescent="0.35">
      <c r="A846" s="249"/>
      <c r="B846" s="249"/>
      <c r="G846" s="241"/>
      <c r="H846" s="241"/>
      <c r="I846" s="241"/>
      <c r="J846" s="241"/>
    </row>
    <row r="847" spans="1:10" x14ac:dyDescent="0.35">
      <c r="A847" s="249"/>
      <c r="B847" s="249"/>
      <c r="G847" s="241"/>
      <c r="H847" s="241"/>
      <c r="I847" s="241"/>
      <c r="J847" s="241"/>
    </row>
    <row r="848" spans="1:10" x14ac:dyDescent="0.35">
      <c r="A848" s="249"/>
      <c r="B848" s="249"/>
      <c r="G848" s="241"/>
      <c r="H848" s="241"/>
      <c r="I848" s="241"/>
      <c r="J848" s="241"/>
    </row>
    <row r="849" spans="1:10" x14ac:dyDescent="0.35">
      <c r="A849" s="249"/>
      <c r="B849" s="249"/>
      <c r="G849" s="241"/>
      <c r="H849" s="241"/>
      <c r="I849" s="241"/>
      <c r="J849" s="241"/>
    </row>
    <row r="850" spans="1:10" x14ac:dyDescent="0.35">
      <c r="A850" s="249"/>
      <c r="B850" s="249"/>
      <c r="G850" s="241"/>
      <c r="H850" s="241"/>
      <c r="I850" s="241"/>
      <c r="J850" s="241"/>
    </row>
    <row r="851" spans="1:10" x14ac:dyDescent="0.35">
      <c r="A851" s="249"/>
      <c r="B851" s="249"/>
      <c r="G851" s="241"/>
      <c r="H851" s="241"/>
      <c r="I851" s="241"/>
      <c r="J851" s="241"/>
    </row>
    <row r="852" spans="1:10" x14ac:dyDescent="0.35">
      <c r="A852" s="249"/>
      <c r="B852" s="249"/>
      <c r="G852" s="241"/>
      <c r="H852" s="241"/>
      <c r="I852" s="241"/>
      <c r="J852" s="241"/>
    </row>
    <row r="853" spans="1:10" x14ac:dyDescent="0.35">
      <c r="A853" s="249"/>
      <c r="B853" s="249"/>
      <c r="G853" s="241"/>
      <c r="H853" s="241"/>
      <c r="I853" s="241"/>
      <c r="J853" s="241"/>
    </row>
    <row r="854" spans="1:10" x14ac:dyDescent="0.35">
      <c r="A854" s="249"/>
      <c r="B854" s="249"/>
      <c r="G854" s="241"/>
      <c r="H854" s="241"/>
      <c r="I854" s="241"/>
      <c r="J854" s="241"/>
    </row>
    <row r="855" spans="1:10" x14ac:dyDescent="0.35">
      <c r="A855" s="249"/>
      <c r="B855" s="249"/>
      <c r="G855" s="241"/>
      <c r="H855" s="241"/>
      <c r="I855" s="241"/>
      <c r="J855" s="241"/>
    </row>
    <row r="856" spans="1:10" x14ac:dyDescent="0.35">
      <c r="A856" s="249"/>
      <c r="B856" s="249"/>
      <c r="G856" s="241"/>
      <c r="H856" s="241"/>
      <c r="I856" s="241"/>
      <c r="J856" s="241"/>
    </row>
    <row r="857" spans="1:10" x14ac:dyDescent="0.35">
      <c r="A857" s="249"/>
      <c r="B857" s="249"/>
      <c r="G857" s="241"/>
      <c r="H857" s="241"/>
      <c r="I857" s="241"/>
      <c r="J857" s="241"/>
    </row>
    <row r="858" spans="1:10" x14ac:dyDescent="0.35">
      <c r="A858" s="249"/>
      <c r="B858" s="249"/>
      <c r="G858" s="241"/>
      <c r="H858" s="241"/>
      <c r="I858" s="241"/>
      <c r="J858" s="241"/>
    </row>
    <row r="859" spans="1:10" x14ac:dyDescent="0.35">
      <c r="A859" s="249"/>
      <c r="B859" s="249"/>
      <c r="G859" s="241"/>
      <c r="H859" s="241"/>
      <c r="I859" s="241"/>
      <c r="J859" s="241"/>
    </row>
    <row r="860" spans="1:10" x14ac:dyDescent="0.35">
      <c r="A860" s="249"/>
      <c r="B860" s="249"/>
      <c r="G860" s="241"/>
      <c r="H860" s="241"/>
      <c r="I860" s="241"/>
      <c r="J860" s="241"/>
    </row>
    <row r="861" spans="1:10" x14ac:dyDescent="0.35">
      <c r="A861" s="249"/>
      <c r="B861" s="249"/>
      <c r="G861" s="241"/>
      <c r="H861" s="241"/>
      <c r="I861" s="241"/>
      <c r="J861" s="241"/>
    </row>
    <row r="862" spans="1:10" x14ac:dyDescent="0.35">
      <c r="A862" s="249"/>
      <c r="B862" s="249"/>
      <c r="G862" s="241"/>
      <c r="H862" s="241"/>
      <c r="I862" s="241"/>
      <c r="J862" s="241"/>
    </row>
    <row r="863" spans="1:10" x14ac:dyDescent="0.35">
      <c r="A863" s="249"/>
      <c r="B863" s="249"/>
      <c r="G863" s="241"/>
      <c r="H863" s="241"/>
      <c r="I863" s="241"/>
      <c r="J863" s="241"/>
    </row>
    <row r="864" spans="1:10" x14ac:dyDescent="0.35">
      <c r="A864" s="249"/>
      <c r="B864" s="249"/>
      <c r="G864" s="241"/>
      <c r="H864" s="241"/>
      <c r="I864" s="241"/>
      <c r="J864" s="241"/>
    </row>
    <row r="865" spans="1:10" x14ac:dyDescent="0.35">
      <c r="A865" s="249"/>
      <c r="B865" s="249"/>
      <c r="G865" s="241"/>
      <c r="H865" s="241"/>
      <c r="I865" s="241"/>
      <c r="J865" s="241"/>
    </row>
    <row r="866" spans="1:10" x14ac:dyDescent="0.35">
      <c r="A866" s="249"/>
      <c r="B866" s="249"/>
      <c r="G866" s="241"/>
      <c r="H866" s="241"/>
      <c r="I866" s="241"/>
      <c r="J866" s="241"/>
    </row>
    <row r="867" spans="1:10" x14ac:dyDescent="0.35">
      <c r="A867" s="249"/>
      <c r="B867" s="249"/>
      <c r="G867" s="241"/>
      <c r="H867" s="241"/>
      <c r="I867" s="241"/>
      <c r="J867" s="241"/>
    </row>
    <row r="868" spans="1:10" x14ac:dyDescent="0.35">
      <c r="A868" s="249"/>
      <c r="B868" s="249"/>
      <c r="G868" s="241"/>
      <c r="H868" s="241"/>
      <c r="I868" s="241"/>
      <c r="J868" s="241"/>
    </row>
    <row r="869" spans="1:10" x14ac:dyDescent="0.35">
      <c r="A869" s="249"/>
      <c r="B869" s="249"/>
      <c r="G869" s="241"/>
      <c r="H869" s="241"/>
      <c r="I869" s="241"/>
      <c r="J869" s="241"/>
    </row>
    <row r="870" spans="1:10" x14ac:dyDescent="0.35">
      <c r="A870" s="249"/>
      <c r="B870" s="249"/>
      <c r="G870" s="241"/>
      <c r="H870" s="241"/>
      <c r="I870" s="241"/>
      <c r="J870" s="241"/>
    </row>
    <row r="871" spans="1:10" x14ac:dyDescent="0.35">
      <c r="A871" s="249"/>
      <c r="B871" s="249"/>
      <c r="G871" s="241"/>
      <c r="H871" s="241"/>
      <c r="I871" s="241"/>
      <c r="J871" s="241"/>
    </row>
    <row r="872" spans="1:10" x14ac:dyDescent="0.35">
      <c r="A872" s="249"/>
      <c r="B872" s="249"/>
      <c r="G872" s="241"/>
      <c r="H872" s="241"/>
      <c r="I872" s="241"/>
      <c r="J872" s="241"/>
    </row>
    <row r="873" spans="1:10" x14ac:dyDescent="0.35">
      <c r="A873" s="249"/>
      <c r="B873" s="249"/>
      <c r="G873" s="241"/>
      <c r="H873" s="241"/>
      <c r="I873" s="241"/>
      <c r="J873" s="241"/>
    </row>
    <row r="874" spans="1:10" x14ac:dyDescent="0.35">
      <c r="A874" s="249"/>
      <c r="B874" s="249"/>
      <c r="G874" s="241"/>
      <c r="H874" s="241"/>
      <c r="I874" s="241"/>
      <c r="J874" s="241"/>
    </row>
    <row r="875" spans="1:10" x14ac:dyDescent="0.35">
      <c r="A875" s="249"/>
      <c r="B875" s="249"/>
      <c r="G875" s="241"/>
      <c r="H875" s="241"/>
      <c r="I875" s="241"/>
      <c r="J875" s="241"/>
    </row>
    <row r="876" spans="1:10" x14ac:dyDescent="0.35">
      <c r="A876" s="249"/>
      <c r="B876" s="249"/>
      <c r="G876" s="241"/>
      <c r="H876" s="241"/>
      <c r="I876" s="241"/>
      <c r="J876" s="241"/>
    </row>
    <row r="877" spans="1:10" x14ac:dyDescent="0.35">
      <c r="A877" s="249"/>
      <c r="B877" s="249"/>
      <c r="G877" s="241"/>
      <c r="H877" s="241"/>
      <c r="I877" s="241"/>
      <c r="J877" s="241"/>
    </row>
    <row r="878" spans="1:10" x14ac:dyDescent="0.35">
      <c r="A878" s="249"/>
      <c r="B878" s="249"/>
      <c r="G878" s="241"/>
      <c r="H878" s="241"/>
      <c r="I878" s="241"/>
      <c r="J878" s="241"/>
    </row>
    <row r="879" spans="1:10" x14ac:dyDescent="0.35">
      <c r="A879" s="249"/>
      <c r="B879" s="249"/>
      <c r="G879" s="241"/>
      <c r="H879" s="241"/>
      <c r="I879" s="241"/>
      <c r="J879" s="241"/>
    </row>
    <row r="880" spans="1:10" x14ac:dyDescent="0.35">
      <c r="A880" s="249"/>
      <c r="B880" s="249"/>
      <c r="G880" s="241"/>
      <c r="H880" s="241"/>
      <c r="I880" s="241"/>
      <c r="J880" s="241"/>
    </row>
    <row r="881" spans="1:10" x14ac:dyDescent="0.35">
      <c r="A881" s="249"/>
      <c r="B881" s="249"/>
      <c r="G881" s="241"/>
      <c r="H881" s="241"/>
      <c r="I881" s="241"/>
      <c r="J881" s="241"/>
    </row>
    <row r="882" spans="1:10" x14ac:dyDescent="0.35">
      <c r="A882" s="249"/>
      <c r="B882" s="249"/>
      <c r="G882" s="241"/>
      <c r="H882" s="241"/>
      <c r="I882" s="241"/>
      <c r="J882" s="241"/>
    </row>
    <row r="883" spans="1:10" x14ac:dyDescent="0.35">
      <c r="A883" s="249"/>
      <c r="B883" s="249"/>
      <c r="G883" s="241"/>
      <c r="H883" s="241"/>
      <c r="I883" s="241"/>
      <c r="J883" s="241"/>
    </row>
    <row r="884" spans="1:10" x14ac:dyDescent="0.35">
      <c r="A884" s="249"/>
      <c r="B884" s="249"/>
      <c r="G884" s="241"/>
      <c r="H884" s="241"/>
      <c r="I884" s="241"/>
      <c r="J884" s="241"/>
    </row>
    <row r="885" spans="1:10" x14ac:dyDescent="0.35">
      <c r="A885" s="249"/>
      <c r="B885" s="249"/>
      <c r="G885" s="241"/>
      <c r="H885" s="241"/>
      <c r="I885" s="241"/>
      <c r="J885" s="241"/>
    </row>
    <row r="886" spans="1:10" x14ac:dyDescent="0.35">
      <c r="A886" s="249"/>
      <c r="B886" s="249"/>
      <c r="G886" s="241"/>
      <c r="H886" s="241"/>
      <c r="I886" s="241"/>
      <c r="J886" s="241"/>
    </row>
    <row r="887" spans="1:10" x14ac:dyDescent="0.35">
      <c r="A887" s="249"/>
      <c r="B887" s="249"/>
      <c r="G887" s="241"/>
      <c r="H887" s="241"/>
      <c r="I887" s="241"/>
      <c r="J887" s="241"/>
    </row>
    <row r="888" spans="1:10" x14ac:dyDescent="0.35">
      <c r="A888" s="249"/>
      <c r="B888" s="249"/>
      <c r="G888" s="241"/>
      <c r="H888" s="241"/>
      <c r="I888" s="241"/>
      <c r="J888" s="241"/>
    </row>
    <row r="889" spans="1:10" x14ac:dyDescent="0.35">
      <c r="A889" s="249"/>
      <c r="B889" s="249"/>
      <c r="G889" s="241"/>
      <c r="H889" s="241"/>
      <c r="I889" s="241"/>
      <c r="J889" s="241"/>
    </row>
    <row r="890" spans="1:10" x14ac:dyDescent="0.35">
      <c r="A890" s="249"/>
      <c r="B890" s="249"/>
      <c r="G890" s="241"/>
      <c r="H890" s="241"/>
      <c r="I890" s="241"/>
      <c r="J890" s="241"/>
    </row>
    <row r="891" spans="1:10" x14ac:dyDescent="0.35">
      <c r="A891" s="249"/>
      <c r="B891" s="249"/>
      <c r="G891" s="241"/>
      <c r="H891" s="241"/>
      <c r="I891" s="241"/>
      <c r="J891" s="241"/>
    </row>
    <row r="892" spans="1:10" x14ac:dyDescent="0.35">
      <c r="A892" s="249"/>
      <c r="B892" s="249"/>
      <c r="G892" s="241"/>
      <c r="H892" s="241"/>
      <c r="I892" s="241"/>
      <c r="J892" s="241"/>
    </row>
    <row r="893" spans="1:10" x14ac:dyDescent="0.35">
      <c r="A893" s="249"/>
      <c r="B893" s="249"/>
      <c r="G893" s="241"/>
      <c r="H893" s="241"/>
      <c r="I893" s="241"/>
      <c r="J893" s="241"/>
    </row>
    <row r="894" spans="1:10" x14ac:dyDescent="0.35">
      <c r="A894" s="249"/>
      <c r="B894" s="249"/>
      <c r="G894" s="241"/>
      <c r="H894" s="241"/>
      <c r="I894" s="241"/>
      <c r="J894" s="241"/>
    </row>
    <row r="895" spans="1:10" x14ac:dyDescent="0.35">
      <c r="A895" s="249"/>
      <c r="B895" s="249"/>
      <c r="G895" s="241"/>
      <c r="H895" s="241"/>
      <c r="I895" s="241"/>
      <c r="J895" s="241"/>
    </row>
    <row r="896" spans="1:10" x14ac:dyDescent="0.35">
      <c r="A896" s="249"/>
      <c r="B896" s="249"/>
      <c r="G896" s="241"/>
      <c r="H896" s="241"/>
      <c r="I896" s="241"/>
      <c r="J896" s="241"/>
    </row>
    <row r="897" spans="1:10" x14ac:dyDescent="0.35">
      <c r="A897" s="249"/>
      <c r="B897" s="249"/>
      <c r="G897" s="241"/>
      <c r="H897" s="241"/>
      <c r="I897" s="241"/>
      <c r="J897" s="241"/>
    </row>
    <row r="898" spans="1:10" x14ac:dyDescent="0.35">
      <c r="A898" s="249"/>
      <c r="B898" s="249"/>
      <c r="G898" s="241"/>
      <c r="H898" s="241"/>
      <c r="I898" s="241"/>
      <c r="J898" s="241"/>
    </row>
    <row r="899" spans="1:10" x14ac:dyDescent="0.35">
      <c r="A899" s="249"/>
      <c r="B899" s="249"/>
      <c r="G899" s="241"/>
      <c r="H899" s="241"/>
      <c r="I899" s="241"/>
      <c r="J899" s="241"/>
    </row>
    <row r="900" spans="1:10" x14ac:dyDescent="0.35">
      <c r="A900" s="249"/>
      <c r="B900" s="249"/>
      <c r="G900" s="241"/>
      <c r="H900" s="241"/>
      <c r="I900" s="241"/>
      <c r="J900" s="241"/>
    </row>
    <row r="901" spans="1:10" x14ac:dyDescent="0.35">
      <c r="A901" s="249"/>
      <c r="B901" s="249"/>
      <c r="G901" s="241"/>
      <c r="H901" s="241"/>
      <c r="I901" s="241"/>
      <c r="J901" s="241"/>
    </row>
    <row r="902" spans="1:10" x14ac:dyDescent="0.35">
      <c r="A902" s="249"/>
      <c r="B902" s="249"/>
      <c r="G902" s="241"/>
      <c r="H902" s="241"/>
      <c r="I902" s="241"/>
      <c r="J902" s="241"/>
    </row>
    <row r="903" spans="1:10" x14ac:dyDescent="0.35">
      <c r="A903" s="249"/>
      <c r="B903" s="249"/>
      <c r="G903" s="241"/>
      <c r="H903" s="241"/>
      <c r="I903" s="241"/>
      <c r="J903" s="241"/>
    </row>
    <row r="904" spans="1:10" x14ac:dyDescent="0.35">
      <c r="A904" s="249"/>
      <c r="B904" s="249"/>
      <c r="G904" s="241"/>
      <c r="H904" s="241"/>
      <c r="I904" s="241"/>
      <c r="J904" s="241"/>
    </row>
    <row r="905" spans="1:10" x14ac:dyDescent="0.35">
      <c r="A905" s="249"/>
      <c r="B905" s="249"/>
      <c r="G905" s="241"/>
      <c r="H905" s="241"/>
      <c r="I905" s="241"/>
      <c r="J905" s="241"/>
    </row>
    <row r="906" spans="1:10" x14ac:dyDescent="0.35">
      <c r="A906" s="249"/>
      <c r="B906" s="249"/>
      <c r="G906" s="241"/>
      <c r="H906" s="241"/>
      <c r="I906" s="241"/>
      <c r="J906" s="241"/>
    </row>
    <row r="907" spans="1:10" x14ac:dyDescent="0.35">
      <c r="A907" s="249"/>
      <c r="B907" s="249"/>
      <c r="G907" s="241"/>
      <c r="H907" s="241"/>
      <c r="I907" s="241"/>
      <c r="J907" s="241"/>
    </row>
    <row r="908" spans="1:10" x14ac:dyDescent="0.35">
      <c r="A908" s="249"/>
      <c r="B908" s="249"/>
      <c r="G908" s="241"/>
      <c r="H908" s="241"/>
      <c r="I908" s="241"/>
      <c r="J908" s="241"/>
    </row>
    <row r="909" spans="1:10" x14ac:dyDescent="0.35">
      <c r="A909" s="249"/>
      <c r="B909" s="249"/>
      <c r="G909" s="241"/>
      <c r="H909" s="241"/>
      <c r="I909" s="241"/>
      <c r="J909" s="241"/>
    </row>
    <row r="910" spans="1:10" x14ac:dyDescent="0.35">
      <c r="A910" s="249"/>
      <c r="B910" s="249"/>
      <c r="G910" s="241"/>
      <c r="H910" s="241"/>
      <c r="I910" s="241"/>
      <c r="J910" s="241"/>
    </row>
    <row r="911" spans="1:10" x14ac:dyDescent="0.35">
      <c r="A911" s="249"/>
      <c r="B911" s="249"/>
      <c r="G911" s="241"/>
      <c r="H911" s="241"/>
      <c r="I911" s="241"/>
      <c r="J911" s="241"/>
    </row>
    <row r="912" spans="1:10" x14ac:dyDescent="0.35">
      <c r="A912" s="249"/>
      <c r="B912" s="249"/>
      <c r="G912" s="241"/>
      <c r="H912" s="241"/>
      <c r="I912" s="241"/>
      <c r="J912" s="241"/>
    </row>
    <row r="913" spans="1:10" x14ac:dyDescent="0.35">
      <c r="A913" s="249"/>
      <c r="B913" s="249"/>
      <c r="G913" s="241"/>
      <c r="H913" s="241"/>
      <c r="I913" s="241"/>
      <c r="J913" s="241"/>
    </row>
    <row r="914" spans="1:10" x14ac:dyDescent="0.35">
      <c r="A914" s="249"/>
      <c r="B914" s="249"/>
      <c r="G914" s="241"/>
      <c r="H914" s="241"/>
      <c r="I914" s="241"/>
      <c r="J914" s="241"/>
    </row>
    <row r="915" spans="1:10" x14ac:dyDescent="0.35">
      <c r="A915" s="249"/>
      <c r="B915" s="249"/>
      <c r="G915" s="241"/>
      <c r="H915" s="241"/>
      <c r="I915" s="241"/>
      <c r="J915" s="241"/>
    </row>
    <row r="916" spans="1:10" x14ac:dyDescent="0.35">
      <c r="A916" s="249"/>
      <c r="B916" s="249"/>
      <c r="G916" s="241"/>
      <c r="H916" s="241"/>
      <c r="I916" s="241"/>
      <c r="J916" s="241"/>
    </row>
    <row r="917" spans="1:10" x14ac:dyDescent="0.35">
      <c r="A917" s="249"/>
      <c r="B917" s="249"/>
      <c r="G917" s="241"/>
      <c r="H917" s="241"/>
      <c r="I917" s="241"/>
      <c r="J917" s="241"/>
    </row>
    <row r="918" spans="1:10" x14ac:dyDescent="0.35">
      <c r="A918" s="249"/>
      <c r="B918" s="249"/>
      <c r="G918" s="241"/>
      <c r="H918" s="241"/>
      <c r="I918" s="241"/>
      <c r="J918" s="241"/>
    </row>
    <row r="919" spans="1:10" x14ac:dyDescent="0.35">
      <c r="A919" s="249"/>
      <c r="B919" s="249"/>
      <c r="G919" s="241"/>
      <c r="H919" s="241"/>
      <c r="I919" s="241"/>
      <c r="J919" s="241"/>
    </row>
    <row r="920" spans="1:10" x14ac:dyDescent="0.35">
      <c r="A920" s="249"/>
      <c r="B920" s="249"/>
      <c r="G920" s="241"/>
      <c r="H920" s="241"/>
      <c r="I920" s="241"/>
      <c r="J920" s="241"/>
    </row>
    <row r="921" spans="1:10" x14ac:dyDescent="0.35">
      <c r="A921" s="249"/>
      <c r="B921" s="249"/>
      <c r="G921" s="241"/>
      <c r="H921" s="241"/>
      <c r="I921" s="241"/>
      <c r="J921" s="241"/>
    </row>
    <row r="922" spans="1:10" x14ac:dyDescent="0.35">
      <c r="A922" s="249"/>
      <c r="B922" s="249"/>
      <c r="G922" s="241"/>
      <c r="H922" s="241"/>
      <c r="I922" s="241"/>
      <c r="J922" s="241"/>
    </row>
    <row r="923" spans="1:10" x14ac:dyDescent="0.35">
      <c r="A923" s="249"/>
      <c r="B923" s="249"/>
      <c r="G923" s="241"/>
      <c r="H923" s="241"/>
      <c r="I923" s="241"/>
      <c r="J923" s="241"/>
    </row>
    <row r="924" spans="1:10" x14ac:dyDescent="0.35">
      <c r="A924" s="249"/>
      <c r="B924" s="249"/>
      <c r="G924" s="241"/>
      <c r="H924" s="241"/>
      <c r="I924" s="241"/>
      <c r="J924" s="241"/>
    </row>
    <row r="925" spans="1:10" x14ac:dyDescent="0.35">
      <c r="A925" s="249"/>
      <c r="B925" s="249"/>
      <c r="G925" s="241"/>
      <c r="H925" s="241"/>
      <c r="I925" s="241"/>
      <c r="J925" s="241"/>
    </row>
    <row r="926" spans="1:10" x14ac:dyDescent="0.35">
      <c r="A926" s="249"/>
      <c r="B926" s="249"/>
      <c r="G926" s="241"/>
      <c r="H926" s="241"/>
      <c r="I926" s="241"/>
      <c r="J926" s="241"/>
    </row>
    <row r="927" spans="1:10" x14ac:dyDescent="0.35">
      <c r="A927" s="249"/>
      <c r="B927" s="249"/>
      <c r="G927" s="241"/>
      <c r="H927" s="241"/>
      <c r="I927" s="241"/>
      <c r="J927" s="241"/>
    </row>
    <row r="928" spans="1:10" x14ac:dyDescent="0.35">
      <c r="A928" s="249"/>
      <c r="B928" s="249"/>
      <c r="G928" s="241"/>
      <c r="H928" s="241"/>
      <c r="I928" s="241"/>
      <c r="J928" s="241"/>
    </row>
    <row r="929" spans="1:10" x14ac:dyDescent="0.35">
      <c r="A929" s="249"/>
      <c r="B929" s="249"/>
      <c r="G929" s="241"/>
      <c r="H929" s="241"/>
      <c r="I929" s="241"/>
      <c r="J929" s="241"/>
    </row>
    <row r="930" spans="1:10" x14ac:dyDescent="0.35">
      <c r="A930" s="249"/>
      <c r="B930" s="249"/>
      <c r="G930" s="241"/>
      <c r="H930" s="241"/>
      <c r="I930" s="241"/>
      <c r="J930" s="241"/>
    </row>
    <row r="931" spans="1:10" x14ac:dyDescent="0.35">
      <c r="A931" s="249"/>
      <c r="B931" s="249"/>
      <c r="G931" s="241"/>
      <c r="H931" s="241"/>
      <c r="I931" s="241"/>
      <c r="J931" s="241"/>
    </row>
    <row r="932" spans="1:10" x14ac:dyDescent="0.35">
      <c r="A932" s="249"/>
      <c r="B932" s="249"/>
      <c r="G932" s="241"/>
      <c r="H932" s="241"/>
      <c r="I932" s="241"/>
      <c r="J932" s="241"/>
    </row>
    <row r="933" spans="1:10" x14ac:dyDescent="0.35">
      <c r="A933" s="249"/>
      <c r="B933" s="249"/>
      <c r="G933" s="241"/>
      <c r="H933" s="241"/>
      <c r="I933" s="241"/>
      <c r="J933" s="241"/>
    </row>
    <row r="934" spans="1:10" x14ac:dyDescent="0.35">
      <c r="A934" s="249"/>
      <c r="B934" s="249"/>
      <c r="G934" s="241"/>
      <c r="H934" s="241"/>
      <c r="I934" s="241"/>
      <c r="J934" s="241"/>
    </row>
    <row r="935" spans="1:10" x14ac:dyDescent="0.35">
      <c r="A935" s="249"/>
      <c r="B935" s="249"/>
      <c r="G935" s="241"/>
      <c r="H935" s="241"/>
      <c r="I935" s="241"/>
      <c r="J935" s="241"/>
    </row>
    <row r="936" spans="1:10" x14ac:dyDescent="0.35">
      <c r="A936" s="249"/>
      <c r="B936" s="249"/>
      <c r="G936" s="241"/>
      <c r="H936" s="241"/>
      <c r="I936" s="241"/>
      <c r="J936" s="241"/>
    </row>
    <row r="937" spans="1:10" x14ac:dyDescent="0.35">
      <c r="A937" s="249"/>
      <c r="B937" s="249"/>
      <c r="G937" s="241"/>
      <c r="H937" s="241"/>
      <c r="I937" s="241"/>
      <c r="J937" s="241"/>
    </row>
    <row r="938" spans="1:10" x14ac:dyDescent="0.35">
      <c r="A938" s="249"/>
      <c r="B938" s="249"/>
      <c r="G938" s="241"/>
      <c r="H938" s="241"/>
      <c r="I938" s="241"/>
      <c r="J938" s="241"/>
    </row>
    <row r="939" spans="1:10" x14ac:dyDescent="0.35">
      <c r="A939" s="249"/>
      <c r="B939" s="249"/>
      <c r="G939" s="241"/>
      <c r="H939" s="241"/>
      <c r="I939" s="241"/>
      <c r="J939" s="241"/>
    </row>
    <row r="940" spans="1:10" x14ac:dyDescent="0.35">
      <c r="A940" s="249"/>
      <c r="B940" s="249"/>
      <c r="G940" s="241"/>
      <c r="H940" s="241"/>
      <c r="I940" s="241"/>
      <c r="J940" s="241"/>
    </row>
    <row r="941" spans="1:10" x14ac:dyDescent="0.35">
      <c r="A941" s="249"/>
      <c r="B941" s="249"/>
      <c r="G941" s="241"/>
      <c r="H941" s="241"/>
      <c r="I941" s="241"/>
      <c r="J941" s="241"/>
    </row>
    <row r="942" spans="1:10" x14ac:dyDescent="0.35">
      <c r="A942" s="249"/>
      <c r="B942" s="249"/>
      <c r="G942" s="241"/>
      <c r="H942" s="241"/>
      <c r="I942" s="241"/>
      <c r="J942" s="241"/>
    </row>
    <row r="943" spans="1:10" x14ac:dyDescent="0.35">
      <c r="A943" s="249"/>
      <c r="B943" s="249"/>
      <c r="G943" s="241"/>
      <c r="H943" s="241"/>
      <c r="I943" s="241"/>
      <c r="J943" s="241"/>
    </row>
    <row r="944" spans="1:10" x14ac:dyDescent="0.35">
      <c r="A944" s="249"/>
      <c r="B944" s="249"/>
      <c r="G944" s="241"/>
      <c r="H944" s="241"/>
      <c r="I944" s="241"/>
      <c r="J944" s="241"/>
    </row>
    <row r="945" spans="1:10" x14ac:dyDescent="0.35">
      <c r="A945" s="249"/>
      <c r="B945" s="249"/>
      <c r="G945" s="241"/>
      <c r="H945" s="241"/>
      <c r="I945" s="241"/>
      <c r="J945" s="241"/>
    </row>
    <row r="946" spans="1:10" x14ac:dyDescent="0.35">
      <c r="A946" s="249"/>
      <c r="B946" s="249"/>
      <c r="G946" s="241"/>
      <c r="H946" s="241"/>
      <c r="I946" s="241"/>
      <c r="J946" s="241"/>
    </row>
    <row r="947" spans="1:10" x14ac:dyDescent="0.35">
      <c r="A947" s="249"/>
      <c r="B947" s="249"/>
      <c r="G947" s="241"/>
      <c r="H947" s="241"/>
      <c r="I947" s="241"/>
      <c r="J947" s="241"/>
    </row>
    <row r="948" spans="1:10" x14ac:dyDescent="0.35">
      <c r="A948" s="249"/>
      <c r="B948" s="249"/>
      <c r="G948" s="241"/>
      <c r="H948" s="241"/>
      <c r="I948" s="241"/>
      <c r="J948" s="241"/>
    </row>
    <row r="949" spans="1:10" x14ac:dyDescent="0.35">
      <c r="A949" s="249"/>
      <c r="B949" s="249"/>
      <c r="G949" s="241"/>
      <c r="H949" s="241"/>
      <c r="I949" s="241"/>
      <c r="J949" s="241"/>
    </row>
    <row r="950" spans="1:10" x14ac:dyDescent="0.35">
      <c r="A950" s="249"/>
      <c r="B950" s="249"/>
      <c r="G950" s="241"/>
      <c r="H950" s="241"/>
      <c r="I950" s="241"/>
      <c r="J950" s="241"/>
    </row>
    <row r="951" spans="1:10" x14ac:dyDescent="0.35">
      <c r="A951" s="249"/>
      <c r="B951" s="249"/>
      <c r="G951" s="241"/>
      <c r="H951" s="241"/>
      <c r="I951" s="241"/>
      <c r="J951" s="241"/>
    </row>
    <row r="952" spans="1:10" x14ac:dyDescent="0.35">
      <c r="A952" s="249"/>
      <c r="B952" s="249"/>
      <c r="G952" s="241"/>
      <c r="H952" s="241"/>
      <c r="I952" s="241"/>
      <c r="J952" s="241"/>
    </row>
    <row r="953" spans="1:10" x14ac:dyDescent="0.35">
      <c r="A953" s="249"/>
      <c r="B953" s="249"/>
      <c r="G953" s="241"/>
      <c r="H953" s="241"/>
      <c r="I953" s="241"/>
      <c r="J953" s="241"/>
    </row>
    <row r="954" spans="1:10" x14ac:dyDescent="0.35">
      <c r="A954" s="249"/>
      <c r="B954" s="249"/>
      <c r="G954" s="241"/>
      <c r="H954" s="241"/>
      <c r="I954" s="241"/>
      <c r="J954" s="241"/>
    </row>
    <row r="955" spans="1:10" x14ac:dyDescent="0.35">
      <c r="A955" s="249"/>
      <c r="B955" s="249"/>
      <c r="G955" s="241"/>
      <c r="H955" s="241"/>
      <c r="I955" s="241"/>
      <c r="J955" s="241"/>
    </row>
    <row r="956" spans="1:10" x14ac:dyDescent="0.35">
      <c r="A956" s="249"/>
      <c r="B956" s="249"/>
      <c r="G956" s="241"/>
      <c r="H956" s="241"/>
      <c r="I956" s="241"/>
      <c r="J956" s="241"/>
    </row>
    <row r="957" spans="1:10" x14ac:dyDescent="0.35">
      <c r="A957" s="249"/>
      <c r="B957" s="249"/>
      <c r="G957" s="241"/>
      <c r="H957" s="241"/>
      <c r="I957" s="241"/>
      <c r="J957" s="241"/>
    </row>
    <row r="958" spans="1:10" x14ac:dyDescent="0.35">
      <c r="A958" s="249"/>
      <c r="B958" s="249"/>
      <c r="G958" s="241"/>
      <c r="H958" s="241"/>
      <c r="I958" s="241"/>
      <c r="J958" s="241"/>
    </row>
    <row r="959" spans="1:10" x14ac:dyDescent="0.35">
      <c r="A959" s="249"/>
      <c r="B959" s="249"/>
      <c r="G959" s="241"/>
      <c r="H959" s="241"/>
      <c r="I959" s="241"/>
      <c r="J959" s="241"/>
    </row>
    <row r="960" spans="1:10" x14ac:dyDescent="0.35">
      <c r="A960" s="249"/>
      <c r="B960" s="249"/>
      <c r="G960" s="241"/>
      <c r="H960" s="241"/>
      <c r="I960" s="241"/>
      <c r="J960" s="241"/>
    </row>
    <row r="961" spans="1:10" x14ac:dyDescent="0.35">
      <c r="A961" s="249"/>
      <c r="B961" s="249"/>
      <c r="G961" s="241"/>
      <c r="H961" s="241"/>
      <c r="I961" s="241"/>
      <c r="J961" s="241"/>
    </row>
    <row r="962" spans="1:10" x14ac:dyDescent="0.35">
      <c r="A962" s="249"/>
      <c r="B962" s="249"/>
      <c r="G962" s="241"/>
      <c r="H962" s="241"/>
      <c r="I962" s="241"/>
      <c r="J962" s="241"/>
    </row>
    <row r="963" spans="1:10" x14ac:dyDescent="0.35">
      <c r="A963" s="249"/>
      <c r="B963" s="249"/>
      <c r="G963" s="241"/>
      <c r="H963" s="241"/>
      <c r="I963" s="241"/>
      <c r="J963" s="241"/>
    </row>
    <row r="964" spans="1:10" x14ac:dyDescent="0.35">
      <c r="A964" s="249"/>
      <c r="B964" s="249"/>
      <c r="G964" s="241"/>
      <c r="H964" s="241"/>
      <c r="I964" s="241"/>
      <c r="J964" s="241"/>
    </row>
    <row r="965" spans="1:10" x14ac:dyDescent="0.35">
      <c r="A965" s="249"/>
      <c r="B965" s="249"/>
      <c r="G965" s="241"/>
      <c r="H965" s="241"/>
      <c r="I965" s="241"/>
      <c r="J965" s="241"/>
    </row>
    <row r="966" spans="1:10" x14ac:dyDescent="0.35">
      <c r="A966" s="249"/>
      <c r="B966" s="249"/>
      <c r="G966" s="241"/>
      <c r="H966" s="241"/>
      <c r="I966" s="241"/>
      <c r="J966" s="241"/>
    </row>
    <row r="967" spans="1:10" x14ac:dyDescent="0.35">
      <c r="A967" s="249"/>
      <c r="B967" s="249"/>
      <c r="G967" s="241"/>
      <c r="H967" s="241"/>
      <c r="I967" s="241"/>
      <c r="J967" s="241"/>
    </row>
    <row r="968" spans="1:10" x14ac:dyDescent="0.35">
      <c r="A968" s="249"/>
      <c r="B968" s="249"/>
      <c r="G968" s="241"/>
      <c r="H968" s="241"/>
      <c r="I968" s="241"/>
      <c r="J968" s="241"/>
    </row>
    <row r="969" spans="1:10" x14ac:dyDescent="0.35">
      <c r="A969" s="249"/>
      <c r="B969" s="249"/>
      <c r="G969" s="241"/>
      <c r="H969" s="241"/>
      <c r="I969" s="241"/>
      <c r="J969" s="241"/>
    </row>
    <row r="970" spans="1:10" x14ac:dyDescent="0.35">
      <c r="A970" s="249"/>
      <c r="B970" s="249"/>
      <c r="G970" s="241"/>
      <c r="H970" s="241"/>
      <c r="I970" s="241"/>
      <c r="J970" s="241"/>
    </row>
    <row r="971" spans="1:10" x14ac:dyDescent="0.35">
      <c r="A971" s="249"/>
      <c r="B971" s="249"/>
      <c r="G971" s="241"/>
      <c r="H971" s="241"/>
      <c r="I971" s="241"/>
      <c r="J971" s="241"/>
    </row>
    <row r="972" spans="1:10" x14ac:dyDescent="0.35">
      <c r="A972" s="249"/>
      <c r="B972" s="249"/>
      <c r="G972" s="241"/>
      <c r="H972" s="241"/>
      <c r="I972" s="241"/>
      <c r="J972" s="241"/>
    </row>
    <row r="973" spans="1:10" x14ac:dyDescent="0.35">
      <c r="A973" s="249"/>
      <c r="B973" s="249"/>
      <c r="G973" s="241"/>
      <c r="H973" s="241"/>
      <c r="I973" s="241"/>
      <c r="J973" s="241"/>
    </row>
    <row r="974" spans="1:10" x14ac:dyDescent="0.35">
      <c r="A974" s="249"/>
      <c r="B974" s="249"/>
      <c r="G974" s="241"/>
      <c r="H974" s="241"/>
      <c r="I974" s="241"/>
      <c r="J974" s="241"/>
    </row>
    <row r="975" spans="1:10" x14ac:dyDescent="0.35">
      <c r="A975" s="249"/>
      <c r="B975" s="249"/>
      <c r="G975" s="241"/>
      <c r="H975" s="241"/>
      <c r="I975" s="241"/>
      <c r="J975" s="241"/>
    </row>
    <row r="976" spans="1:10" x14ac:dyDescent="0.35">
      <c r="A976" s="249"/>
      <c r="B976" s="249"/>
      <c r="G976" s="241"/>
      <c r="H976" s="241"/>
      <c r="I976" s="241"/>
      <c r="J976" s="241"/>
    </row>
    <row r="977" spans="1:10" x14ac:dyDescent="0.35">
      <c r="A977" s="249"/>
      <c r="B977" s="249"/>
      <c r="G977" s="241"/>
      <c r="H977" s="241"/>
      <c r="I977" s="241"/>
      <c r="J977" s="241"/>
    </row>
    <row r="978" spans="1:10" x14ac:dyDescent="0.35">
      <c r="A978" s="249"/>
      <c r="B978" s="249"/>
      <c r="G978" s="241"/>
      <c r="H978" s="241"/>
      <c r="I978" s="241"/>
      <c r="J978" s="241"/>
    </row>
    <row r="979" spans="1:10" x14ac:dyDescent="0.35">
      <c r="A979" s="249"/>
      <c r="B979" s="249"/>
      <c r="G979" s="241"/>
      <c r="H979" s="241"/>
      <c r="I979" s="241"/>
      <c r="J979" s="241"/>
    </row>
    <row r="980" spans="1:10" x14ac:dyDescent="0.35">
      <c r="A980" s="249"/>
      <c r="B980" s="249"/>
      <c r="G980" s="241"/>
      <c r="H980" s="241"/>
      <c r="I980" s="241"/>
      <c r="J980" s="241"/>
    </row>
  </sheetData>
  <autoFilter ref="A10:J10" xr:uid="{6FFCD1FC-255A-4F14-9C9C-5DDE6A3283FD}"/>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FA25-27CE-484A-AEA1-E88B868DE7C0}">
  <sheetPr codeName="Sheet4"/>
  <dimension ref="A2:H57"/>
  <sheetViews>
    <sheetView showGridLines="0" topLeftCell="B34" zoomScale="130" zoomScaleNormal="130" workbookViewId="0">
      <selection activeCell="D57" sqref="D57"/>
    </sheetView>
  </sheetViews>
  <sheetFormatPr defaultColWidth="11.453125" defaultRowHeight="14.5" x14ac:dyDescent="0.35"/>
  <cols>
    <col min="1" max="1" width="12.7265625" style="15" bestFit="1" customWidth="1"/>
    <col min="2" max="4" width="30.7265625" customWidth="1"/>
    <col min="5" max="5" width="71.54296875" bestFit="1" customWidth="1"/>
    <col min="6" max="6" width="30.7265625" customWidth="1"/>
    <col min="7" max="7" width="25" customWidth="1"/>
  </cols>
  <sheetData>
    <row r="2" spans="1:8" x14ac:dyDescent="0.35">
      <c r="B2" s="5" t="s">
        <v>36283</v>
      </c>
      <c r="C2" s="5"/>
      <c r="D2" s="5"/>
      <c r="E2" s="5"/>
      <c r="F2" s="5"/>
      <c r="G2" s="5"/>
      <c r="H2" s="5"/>
    </row>
    <row r="3" spans="1:8" x14ac:dyDescent="0.35">
      <c r="B3" s="5"/>
      <c r="C3" s="5"/>
    </row>
    <row r="4" spans="1:8" ht="45" customHeight="1" x14ac:dyDescent="0.35">
      <c r="A4" s="291" t="s">
        <v>36408</v>
      </c>
      <c r="B4" s="291" t="s">
        <v>193</v>
      </c>
      <c r="C4" s="291" t="s">
        <v>1026</v>
      </c>
      <c r="D4" s="291" t="s">
        <v>36284</v>
      </c>
      <c r="E4" s="291" t="s">
        <v>36285</v>
      </c>
      <c r="F4" s="291" t="s">
        <v>36286</v>
      </c>
      <c r="G4" s="291" t="s">
        <v>36383</v>
      </c>
    </row>
    <row r="5" spans="1:8" x14ac:dyDescent="0.35">
      <c r="A5" s="407">
        <v>7</v>
      </c>
      <c r="B5" s="406" t="s">
        <v>4</v>
      </c>
      <c r="C5" s="406" t="s">
        <v>36365</v>
      </c>
      <c r="D5" s="405" t="s">
        <v>36379</v>
      </c>
      <c r="E5" s="292" t="s">
        <v>36372</v>
      </c>
      <c r="F5" s="292"/>
      <c r="G5" s="326" t="s">
        <v>36384</v>
      </c>
    </row>
    <row r="6" spans="1:8" x14ac:dyDescent="0.35">
      <c r="A6" s="407"/>
      <c r="B6" s="406"/>
      <c r="C6" s="406"/>
      <c r="D6" s="405"/>
      <c r="E6" s="292"/>
      <c r="F6" s="292"/>
      <c r="G6" s="1"/>
    </row>
    <row r="7" spans="1:8" ht="29" x14ac:dyDescent="0.35">
      <c r="A7" s="407">
        <v>6</v>
      </c>
      <c r="B7" s="406" t="s">
        <v>3</v>
      </c>
      <c r="C7" s="406" t="s">
        <v>36366</v>
      </c>
      <c r="D7" s="405" t="s">
        <v>36399</v>
      </c>
      <c r="E7" s="292" t="s">
        <v>36372</v>
      </c>
      <c r="F7" s="292" t="s">
        <v>36288</v>
      </c>
      <c r="G7" s="326" t="s">
        <v>36384</v>
      </c>
    </row>
    <row r="8" spans="1:8" x14ac:dyDescent="0.35">
      <c r="A8" s="407"/>
      <c r="B8" s="406"/>
      <c r="C8" s="406"/>
      <c r="D8" s="405"/>
      <c r="E8" s="292"/>
      <c r="F8" s="292"/>
      <c r="G8" s="1"/>
    </row>
    <row r="9" spans="1:8" x14ac:dyDescent="0.35">
      <c r="A9" s="407">
        <v>1</v>
      </c>
      <c r="B9" s="406" t="s">
        <v>2</v>
      </c>
      <c r="C9" s="406" t="s">
        <v>1041</v>
      </c>
      <c r="D9" s="405"/>
      <c r="E9" s="292" t="s">
        <v>36372</v>
      </c>
      <c r="F9" s="292"/>
      <c r="G9" s="1"/>
    </row>
    <row r="10" spans="1:8" x14ac:dyDescent="0.35">
      <c r="A10" s="407"/>
      <c r="B10" s="406"/>
      <c r="C10" s="406"/>
      <c r="D10" s="405"/>
      <c r="E10" s="292"/>
      <c r="F10" s="292"/>
      <c r="G10" s="1"/>
    </row>
    <row r="11" spans="1:8" x14ac:dyDescent="0.35">
      <c r="A11" s="407">
        <v>10</v>
      </c>
      <c r="B11" s="406" t="s">
        <v>31420</v>
      </c>
      <c r="C11" s="406" t="s">
        <v>1041</v>
      </c>
      <c r="D11" s="405" t="s">
        <v>36376</v>
      </c>
      <c r="E11" s="292" t="s">
        <v>36373</v>
      </c>
      <c r="F11" s="292"/>
      <c r="G11" s="1"/>
    </row>
    <row r="12" spans="1:8" x14ac:dyDescent="0.35">
      <c r="A12" s="407"/>
      <c r="B12" s="406"/>
      <c r="C12" s="406"/>
      <c r="D12" s="405"/>
      <c r="E12" s="1" t="s">
        <v>36377</v>
      </c>
      <c r="F12" s="1"/>
      <c r="G12" s="1"/>
    </row>
    <row r="13" spans="1:8" x14ac:dyDescent="0.35">
      <c r="A13" s="407">
        <v>9</v>
      </c>
      <c r="B13" s="406" t="s">
        <v>940</v>
      </c>
      <c r="C13" s="406" t="s">
        <v>1050</v>
      </c>
      <c r="D13" s="405" t="s">
        <v>36375</v>
      </c>
      <c r="E13" s="325" t="s">
        <v>36374</v>
      </c>
      <c r="F13" s="1"/>
      <c r="G13" s="326" t="s">
        <v>36384</v>
      </c>
    </row>
    <row r="14" spans="1:8" x14ac:dyDescent="0.35">
      <c r="A14" s="407"/>
      <c r="B14" s="406"/>
      <c r="C14" s="406"/>
      <c r="D14" s="405"/>
      <c r="E14" s="1"/>
      <c r="F14" s="1"/>
      <c r="G14" s="1"/>
    </row>
    <row r="15" spans="1:8" x14ac:dyDescent="0.35">
      <c r="A15" s="407">
        <v>20</v>
      </c>
      <c r="B15" s="406" t="s">
        <v>194</v>
      </c>
      <c r="C15" s="406" t="s">
        <v>36365</v>
      </c>
      <c r="D15" s="405" t="s">
        <v>36379</v>
      </c>
      <c r="E15" s="1"/>
      <c r="F15" s="1"/>
      <c r="G15" s="1"/>
    </row>
    <row r="16" spans="1:8" x14ac:dyDescent="0.35">
      <c r="A16" s="407"/>
      <c r="B16" s="406"/>
      <c r="C16" s="406"/>
      <c r="D16" s="405"/>
      <c r="E16" s="1"/>
      <c r="F16" s="1"/>
      <c r="G16" s="1"/>
    </row>
    <row r="17" spans="1:7" ht="16.5" customHeight="1" x14ac:dyDescent="0.35">
      <c r="A17" s="407">
        <v>5</v>
      </c>
      <c r="B17" s="406" t="s">
        <v>929</v>
      </c>
      <c r="C17" s="406" t="s">
        <v>36367</v>
      </c>
      <c r="D17" s="405" t="s">
        <v>36287</v>
      </c>
      <c r="E17" s="323" t="s">
        <v>44</v>
      </c>
      <c r="F17" s="1"/>
      <c r="G17" s="326" t="s">
        <v>36384</v>
      </c>
    </row>
    <row r="18" spans="1:7" x14ac:dyDescent="0.35">
      <c r="A18" s="407"/>
      <c r="B18" s="406"/>
      <c r="C18" s="406"/>
      <c r="D18" s="405"/>
      <c r="E18" s="1"/>
      <c r="F18" s="1"/>
      <c r="G18" s="1"/>
    </row>
    <row r="19" spans="1:7" x14ac:dyDescent="0.35">
      <c r="A19" s="407">
        <v>17</v>
      </c>
      <c r="B19" s="406" t="s">
        <v>36406</v>
      </c>
      <c r="C19" s="406" t="s">
        <v>1050</v>
      </c>
      <c r="D19" s="405" t="s">
        <v>36375</v>
      </c>
      <c r="E19" s="325" t="s">
        <v>36374</v>
      </c>
      <c r="F19" s="1"/>
      <c r="G19" s="1"/>
    </row>
    <row r="20" spans="1:7" x14ac:dyDescent="0.35">
      <c r="A20" s="407"/>
      <c r="B20" s="406"/>
      <c r="C20" s="406"/>
      <c r="D20" s="405"/>
      <c r="E20" s="1"/>
      <c r="F20" s="1"/>
      <c r="G20" s="1"/>
    </row>
    <row r="21" spans="1:7" x14ac:dyDescent="0.35">
      <c r="A21" s="407">
        <v>18</v>
      </c>
      <c r="B21" s="406" t="s">
        <v>31422</v>
      </c>
      <c r="C21" s="406" t="s">
        <v>1041</v>
      </c>
      <c r="D21" s="405"/>
      <c r="E21" s="1"/>
      <c r="F21" s="1"/>
      <c r="G21" s="1"/>
    </row>
    <row r="22" spans="1:7" x14ac:dyDescent="0.35">
      <c r="A22" s="407"/>
      <c r="B22" s="406"/>
      <c r="C22" s="406"/>
      <c r="D22" s="405"/>
      <c r="E22" s="1"/>
      <c r="F22" s="1"/>
      <c r="G22" s="1"/>
    </row>
    <row r="23" spans="1:7" x14ac:dyDescent="0.35">
      <c r="A23" s="407">
        <v>16</v>
      </c>
      <c r="B23" s="406" t="s">
        <v>31425</v>
      </c>
      <c r="C23" s="406" t="s">
        <v>1050</v>
      </c>
      <c r="D23" s="405" t="s">
        <v>36375</v>
      </c>
      <c r="E23" s="325" t="s">
        <v>36374</v>
      </c>
      <c r="F23" s="1"/>
      <c r="G23" s="326" t="s">
        <v>36384</v>
      </c>
    </row>
    <row r="24" spans="1:7" x14ac:dyDescent="0.35">
      <c r="A24" s="407"/>
      <c r="B24" s="406"/>
      <c r="C24" s="406"/>
      <c r="D24" s="405"/>
      <c r="E24" s="1"/>
      <c r="F24" s="1"/>
      <c r="G24" s="1"/>
    </row>
    <row r="25" spans="1:7" x14ac:dyDescent="0.35">
      <c r="A25" s="407">
        <v>4</v>
      </c>
      <c r="B25" s="406" t="s">
        <v>946</v>
      </c>
      <c r="C25" s="406" t="s">
        <v>36365</v>
      </c>
      <c r="D25" s="405" t="s">
        <v>36379</v>
      </c>
      <c r="E25" s="1" t="s">
        <v>36372</v>
      </c>
      <c r="F25" s="1"/>
      <c r="G25" s="1"/>
    </row>
    <row r="26" spans="1:7" x14ac:dyDescent="0.35">
      <c r="A26" s="407"/>
      <c r="B26" s="406"/>
      <c r="C26" s="406"/>
      <c r="D26" s="405"/>
      <c r="E26" s="1"/>
      <c r="F26" s="1"/>
      <c r="G26" s="1"/>
    </row>
    <row r="27" spans="1:7" x14ac:dyDescent="0.35">
      <c r="A27" s="407">
        <v>2</v>
      </c>
      <c r="B27" s="406" t="s">
        <v>934</v>
      </c>
      <c r="C27" s="406" t="s">
        <v>29862</v>
      </c>
      <c r="D27" s="292"/>
      <c r="E27" s="1"/>
      <c r="F27" s="1"/>
      <c r="G27" s="1"/>
    </row>
    <row r="28" spans="1:7" x14ac:dyDescent="0.35">
      <c r="A28" s="407"/>
      <c r="B28" s="406"/>
      <c r="C28" s="406"/>
      <c r="D28" s="292"/>
      <c r="E28" s="1"/>
      <c r="F28" s="1"/>
      <c r="G28" s="1"/>
    </row>
    <row r="29" spans="1:7" x14ac:dyDescent="0.35">
      <c r="A29" s="407">
        <v>19</v>
      </c>
      <c r="B29" s="406" t="s">
        <v>36407</v>
      </c>
      <c r="C29" s="406" t="s">
        <v>36366</v>
      </c>
      <c r="D29" s="405"/>
      <c r="E29" s="1"/>
      <c r="F29" s="1"/>
      <c r="G29" s="1"/>
    </row>
    <row r="30" spans="1:7" x14ac:dyDescent="0.35">
      <c r="A30" s="407"/>
      <c r="B30" s="406"/>
      <c r="C30" s="406"/>
      <c r="D30" s="405"/>
      <c r="E30" s="1"/>
      <c r="F30" s="1"/>
      <c r="G30" s="1"/>
    </row>
    <row r="31" spans="1:7" ht="19.5" customHeight="1" x14ac:dyDescent="0.35">
      <c r="A31" s="407">
        <v>8</v>
      </c>
      <c r="B31" s="406" t="s">
        <v>974</v>
      </c>
      <c r="C31" s="406" t="s">
        <v>36367</v>
      </c>
      <c r="D31" s="405" t="s">
        <v>36287</v>
      </c>
      <c r="E31" s="323" t="s">
        <v>44</v>
      </c>
      <c r="F31" s="1"/>
      <c r="G31" s="326" t="s">
        <v>36384</v>
      </c>
    </row>
    <row r="32" spans="1:7" x14ac:dyDescent="0.35">
      <c r="A32" s="407"/>
      <c r="B32" s="406"/>
      <c r="C32" s="406"/>
      <c r="D32" s="405"/>
      <c r="E32" s="1"/>
      <c r="F32" s="1"/>
      <c r="G32" s="1"/>
    </row>
    <row r="33" spans="1:7" x14ac:dyDescent="0.35">
      <c r="A33" s="407">
        <v>15</v>
      </c>
      <c r="B33" s="406" t="s">
        <v>36364</v>
      </c>
      <c r="C33" s="406" t="s">
        <v>36365</v>
      </c>
      <c r="D33" s="405" t="s">
        <v>36378</v>
      </c>
      <c r="E33" s="325" t="s">
        <v>36372</v>
      </c>
      <c r="F33" s="1"/>
      <c r="G33" s="1"/>
    </row>
    <row r="34" spans="1:7" x14ac:dyDescent="0.35">
      <c r="A34" s="407"/>
      <c r="B34" s="406"/>
      <c r="C34" s="406"/>
      <c r="D34" s="405"/>
      <c r="E34" s="1"/>
      <c r="F34" s="1"/>
      <c r="G34" s="1"/>
    </row>
    <row r="35" spans="1:7" x14ac:dyDescent="0.35">
      <c r="A35" s="407">
        <v>28</v>
      </c>
      <c r="B35" s="406" t="s">
        <v>36368</v>
      </c>
      <c r="C35" s="406" t="s">
        <v>29862</v>
      </c>
      <c r="D35" s="405" t="s">
        <v>32938</v>
      </c>
      <c r="E35" s="325" t="s">
        <v>32964</v>
      </c>
      <c r="F35" s="1"/>
      <c r="G35" s="1"/>
    </row>
    <row r="36" spans="1:7" x14ac:dyDescent="0.35">
      <c r="A36" s="407"/>
      <c r="B36" s="406"/>
      <c r="C36" s="406"/>
      <c r="D36" s="405"/>
      <c r="E36" s="1"/>
      <c r="F36" s="1"/>
      <c r="G36" s="1"/>
    </row>
    <row r="37" spans="1:7" x14ac:dyDescent="0.35">
      <c r="A37" s="407">
        <v>3</v>
      </c>
      <c r="B37" s="406" t="s">
        <v>947</v>
      </c>
      <c r="C37" s="406" t="s">
        <v>30290</v>
      </c>
      <c r="D37" s="405" t="s">
        <v>32938</v>
      </c>
      <c r="E37" s="325" t="s">
        <v>36382</v>
      </c>
      <c r="F37" s="1"/>
      <c r="G37" s="1"/>
    </row>
    <row r="38" spans="1:7" x14ac:dyDescent="0.35">
      <c r="A38" s="407"/>
      <c r="B38" s="406"/>
      <c r="C38" s="406"/>
      <c r="D38" s="405"/>
      <c r="E38" s="1"/>
      <c r="F38" s="1"/>
      <c r="G38" s="1"/>
    </row>
    <row r="39" spans="1:7" x14ac:dyDescent="0.35">
      <c r="A39" s="407">
        <v>13</v>
      </c>
      <c r="B39" s="406" t="s">
        <v>977</v>
      </c>
      <c r="C39" s="406" t="s">
        <v>36367</v>
      </c>
      <c r="D39" s="405" t="s">
        <v>36287</v>
      </c>
      <c r="E39" s="323" t="s">
        <v>44</v>
      </c>
      <c r="F39" s="1"/>
      <c r="G39" s="326" t="s">
        <v>36384</v>
      </c>
    </row>
    <row r="40" spans="1:7" x14ac:dyDescent="0.35">
      <c r="A40" s="407"/>
      <c r="B40" s="406"/>
      <c r="C40" s="406"/>
      <c r="D40" s="405"/>
      <c r="E40" s="1"/>
      <c r="F40" s="1"/>
      <c r="G40" s="1"/>
    </row>
    <row r="41" spans="1:7" x14ac:dyDescent="0.35">
      <c r="A41" s="407">
        <v>15</v>
      </c>
      <c r="B41" s="406" t="s">
        <v>8</v>
      </c>
      <c r="C41" s="406" t="s">
        <v>36365</v>
      </c>
      <c r="D41" s="405" t="s">
        <v>36378</v>
      </c>
      <c r="E41" s="1"/>
      <c r="F41" s="1"/>
      <c r="G41" s="1"/>
    </row>
    <row r="42" spans="1:7" x14ac:dyDescent="0.35">
      <c r="A42" s="407"/>
      <c r="B42" s="406"/>
      <c r="C42" s="406"/>
      <c r="D42" s="405"/>
      <c r="E42" s="332" t="s">
        <v>36404</v>
      </c>
      <c r="F42" s="1"/>
      <c r="G42" s="1"/>
    </row>
    <row r="43" spans="1:7" x14ac:dyDescent="0.35">
      <c r="A43" s="408">
        <v>12</v>
      </c>
      <c r="B43" s="406" t="s">
        <v>32502</v>
      </c>
      <c r="C43" s="406" t="s">
        <v>36365</v>
      </c>
      <c r="D43" s="405" t="s">
        <v>36378</v>
      </c>
      <c r="F43" s="1"/>
      <c r="G43" s="1"/>
    </row>
    <row r="44" spans="1:7" x14ac:dyDescent="0.35">
      <c r="A44" s="408"/>
      <c r="B44" s="406"/>
      <c r="C44" s="406"/>
      <c r="D44" s="405"/>
      <c r="E44" s="169" t="s">
        <v>36409</v>
      </c>
      <c r="F44" s="1"/>
      <c r="G44" s="1"/>
    </row>
    <row r="45" spans="1:7" x14ac:dyDescent="0.35">
      <c r="A45" s="333">
        <v>26</v>
      </c>
      <c r="B45" s="4" t="s">
        <v>961</v>
      </c>
      <c r="C45" s="4"/>
      <c r="D45" s="4"/>
      <c r="E45" s="324" t="s">
        <v>36374</v>
      </c>
      <c r="F45" s="4"/>
      <c r="G45" s="4"/>
    </row>
    <row r="46" spans="1:7" x14ac:dyDescent="0.35">
      <c r="A46" s="333">
        <v>25</v>
      </c>
      <c r="B46" s="4" t="s">
        <v>960</v>
      </c>
      <c r="C46" s="4"/>
      <c r="D46" s="4" t="s">
        <v>32938</v>
      </c>
      <c r="E46" s="324" t="s">
        <v>36382</v>
      </c>
      <c r="F46" s="4"/>
      <c r="G46" s="4"/>
    </row>
    <row r="47" spans="1:7" x14ac:dyDescent="0.35">
      <c r="A47" s="333">
        <v>24</v>
      </c>
      <c r="B47" s="4" t="s">
        <v>976</v>
      </c>
      <c r="C47" s="4"/>
      <c r="D47" s="4" t="s">
        <v>32938</v>
      </c>
      <c r="E47" s="324" t="s">
        <v>36382</v>
      </c>
      <c r="F47" s="4"/>
      <c r="G47" s="4"/>
    </row>
    <row r="48" spans="1:7" x14ac:dyDescent="0.35">
      <c r="A48" s="333">
        <v>23</v>
      </c>
      <c r="B48" s="4" t="s">
        <v>975</v>
      </c>
      <c r="C48" s="4"/>
      <c r="D48" s="4" t="s">
        <v>32938</v>
      </c>
      <c r="E48" s="324" t="s">
        <v>36382</v>
      </c>
      <c r="F48" s="4"/>
      <c r="G48" s="4"/>
    </row>
    <row r="49" spans="1:7" x14ac:dyDescent="0.35">
      <c r="A49" s="333">
        <v>27</v>
      </c>
      <c r="B49" s="4" t="s">
        <v>26</v>
      </c>
      <c r="C49" s="4"/>
      <c r="D49" s="4" t="s">
        <v>32938</v>
      </c>
      <c r="E49" s="324" t="s">
        <v>36382</v>
      </c>
      <c r="F49" s="4"/>
      <c r="G49" s="4"/>
    </row>
    <row r="50" spans="1:7" x14ac:dyDescent="0.35">
      <c r="A50" s="333">
        <v>29</v>
      </c>
      <c r="B50" s="4" t="s">
        <v>980</v>
      </c>
      <c r="C50" s="4"/>
      <c r="D50" s="4" t="s">
        <v>32938</v>
      </c>
      <c r="E50" s="324" t="s">
        <v>36382</v>
      </c>
      <c r="F50" s="4"/>
      <c r="G50" s="4"/>
    </row>
    <row r="51" spans="1:7" x14ac:dyDescent="0.35">
      <c r="A51" s="333">
        <v>30</v>
      </c>
      <c r="B51" s="4" t="s">
        <v>22</v>
      </c>
      <c r="C51" s="4"/>
      <c r="D51" s="4" t="s">
        <v>32938</v>
      </c>
      <c r="E51" s="4" t="s">
        <v>36380</v>
      </c>
      <c r="F51" s="4"/>
      <c r="G51" s="4"/>
    </row>
    <row r="52" spans="1:7" x14ac:dyDescent="0.35">
      <c r="A52" s="333">
        <v>31</v>
      </c>
      <c r="B52" s="4" t="s">
        <v>36381</v>
      </c>
      <c r="C52" s="4"/>
      <c r="D52" s="4"/>
      <c r="E52" s="324" t="s">
        <v>36382</v>
      </c>
      <c r="F52" s="4"/>
      <c r="G52" s="4"/>
    </row>
    <row r="53" spans="1:7" x14ac:dyDescent="0.35">
      <c r="A53" s="333">
        <v>32</v>
      </c>
      <c r="B53" s="4" t="s">
        <v>956</v>
      </c>
      <c r="C53" s="4"/>
      <c r="D53" s="4"/>
      <c r="E53" s="324" t="s">
        <v>36374</v>
      </c>
      <c r="F53" s="4"/>
      <c r="G53" s="326" t="s">
        <v>36384</v>
      </c>
    </row>
    <row r="54" spans="1:7" x14ac:dyDescent="0.35">
      <c r="A54" s="333">
        <v>33</v>
      </c>
      <c r="B54" s="4" t="s">
        <v>24</v>
      </c>
      <c r="C54" s="4"/>
      <c r="D54" s="4"/>
      <c r="E54" s="4" t="s">
        <v>36382</v>
      </c>
      <c r="F54" s="4"/>
      <c r="G54" s="4"/>
    </row>
    <row r="55" spans="1:7" x14ac:dyDescent="0.35">
      <c r="A55" s="333">
        <v>34</v>
      </c>
      <c r="B55" s="4" t="s">
        <v>21</v>
      </c>
      <c r="C55" s="4"/>
      <c r="D55" s="4" t="s">
        <v>36385</v>
      </c>
      <c r="E55" s="324" t="s">
        <v>36382</v>
      </c>
      <c r="F55" s="4"/>
      <c r="G55" s="4"/>
    </row>
    <row r="56" spans="1:7" x14ac:dyDescent="0.35">
      <c r="A56" s="333">
        <v>35</v>
      </c>
      <c r="B56" s="4" t="s">
        <v>30</v>
      </c>
      <c r="C56" s="4"/>
      <c r="D56" s="4" t="s">
        <v>32938</v>
      </c>
      <c r="E56" s="324" t="s">
        <v>36382</v>
      </c>
      <c r="F56" s="4"/>
      <c r="G56" s="4"/>
    </row>
    <row r="57" spans="1:7" x14ac:dyDescent="0.35">
      <c r="A57" s="15">
        <v>11</v>
      </c>
      <c r="B57" t="s">
        <v>32505</v>
      </c>
      <c r="C57" t="s">
        <v>36365</v>
      </c>
    </row>
  </sheetData>
  <mergeCells count="79">
    <mergeCell ref="B43:B44"/>
    <mergeCell ref="C43:C44"/>
    <mergeCell ref="D43:D44"/>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B5:B6"/>
    <mergeCell ref="C5:C6"/>
    <mergeCell ref="B7:B8"/>
    <mergeCell ref="C7:C8"/>
    <mergeCell ref="D7:D8"/>
    <mergeCell ref="D5:D6"/>
    <mergeCell ref="B9:B10"/>
    <mergeCell ref="C9:C10"/>
    <mergeCell ref="B11:B12"/>
    <mergeCell ref="C11:C12"/>
    <mergeCell ref="B13:B14"/>
    <mergeCell ref="C13:C14"/>
    <mergeCell ref="B15:B16"/>
    <mergeCell ref="C15:C16"/>
    <mergeCell ref="B17:B18"/>
    <mergeCell ref="C17:C18"/>
    <mergeCell ref="B19:B20"/>
    <mergeCell ref="C19:C20"/>
    <mergeCell ref="C31:C32"/>
    <mergeCell ref="B21:B22"/>
    <mergeCell ref="C21:C22"/>
    <mergeCell ref="B23:B24"/>
    <mergeCell ref="C23:C24"/>
    <mergeCell ref="B25:B26"/>
    <mergeCell ref="C25:C26"/>
    <mergeCell ref="D19:D20"/>
    <mergeCell ref="B39:B40"/>
    <mergeCell ref="C39:C40"/>
    <mergeCell ref="B41:B42"/>
    <mergeCell ref="C41:C42"/>
    <mergeCell ref="B33:B34"/>
    <mergeCell ref="C33:C34"/>
    <mergeCell ref="B35:B36"/>
    <mergeCell ref="C35:C36"/>
    <mergeCell ref="B37:B38"/>
    <mergeCell ref="C37:C38"/>
    <mergeCell ref="B27:B28"/>
    <mergeCell ref="C27:C28"/>
    <mergeCell ref="B29:B30"/>
    <mergeCell ref="C29:C30"/>
    <mergeCell ref="B31:B32"/>
    <mergeCell ref="D9:D10"/>
    <mergeCell ref="D11:D12"/>
    <mergeCell ref="D13:D14"/>
    <mergeCell ref="D15:D16"/>
    <mergeCell ref="D17:D18"/>
    <mergeCell ref="D25:D26"/>
    <mergeCell ref="D21:D22"/>
    <mergeCell ref="D23:D24"/>
    <mergeCell ref="D39:D40"/>
    <mergeCell ref="D41:D42"/>
    <mergeCell ref="D37:D38"/>
    <mergeCell ref="D35:D36"/>
    <mergeCell ref="D33:D34"/>
    <mergeCell ref="D31:D32"/>
    <mergeCell ref="D29:D30"/>
  </mergeCells>
  <conditionalFormatting sqref="G1:G1048576">
    <cfRule type="cellIs" priority="1" operator="equal">
      <formula>"Sí"</formula>
    </cfRule>
    <cfRule type="cellIs" dxfId="1" priority="2" operator="equal">
      <formula>"""Sí"""</formula>
    </cfRule>
  </conditionalFormatting>
  <hyperlinks>
    <hyperlink ref="E13" r:id="rId1" display="https://www.coes.org.pe/Portal/Equipamiento/FichaTecnica" xr:uid="{E5AAD356-07D5-4828-A48A-8BD910C36187}"/>
    <hyperlink ref="E23" r:id="rId2" display="https://www.coes.org.pe/Portal/Equipamiento/FichaTecnica" xr:uid="{040CB3A2-F796-452C-8E9C-774110ED58E0}"/>
    <hyperlink ref="E19" r:id="rId3" display="https://www.coes.org.pe/Portal/Equipamiento/FichaTecnica" xr:uid="{C11908A8-CC6A-449F-839A-9A69D6CED15E}"/>
    <hyperlink ref="E17" r:id="rId4" display="SBS (Link: https://www.sbs.gob.pe/app/stats_net/stats/EstadisticaBoletinEstadistico.aspx?p=1#)" xr:uid="{2286BBF4-70CA-4F0B-9E51-8A84BDBB18DD}"/>
    <hyperlink ref="E31" r:id="rId5" display="SBS (Link: https://www.sbs.gob.pe/app/stats_net/stats/EstadisticaBoletinEstadistico.aspx?p=1#)" xr:uid="{7EBE001E-FE9E-4C1F-A16A-15AA01018198}"/>
    <hyperlink ref="E39" r:id="rId6" display="SBS (Link: https://www.sbs.gob.pe/app/stats_net/stats/EstadisticaBoletinEstadistico.aspx?p=1#)" xr:uid="{A235C852-B271-4A00-BA73-9BF41A452314}"/>
    <hyperlink ref="E47" r:id="rId7" display="https://sigmed.minedu.gob.pe/mapaeducativo/" xr:uid="{C0F0BB58-181E-4C5F-B759-D922E8CBA89C}"/>
    <hyperlink ref="E35" r:id="rId8" display="https://www.realplaza.com/" xr:uid="{43735D0B-C825-429C-9C0F-89EBC4CEAB01}"/>
    <hyperlink ref="E53" r:id="rId9" display="https://www.coes.org.pe/Portal/Equipamiento/FichaTecnica" xr:uid="{576BB6F0-4D33-4BC9-BE3D-58B5566E0E8F}"/>
    <hyperlink ref="E37" r:id="rId10" xr:uid="{8234E2F0-D621-413B-BF1B-D30929EFADF1}"/>
    <hyperlink ref="E55" r:id="rId11" xr:uid="{62A44257-1A59-47E6-933D-C5F5D11D114E}"/>
    <hyperlink ref="E56" r:id="rId12" display="https://www.tecsup.edu.pe/sede/sede-lima/#" xr:uid="{AFF371CA-14B1-45A1-B96A-6A0714DE6606}"/>
    <hyperlink ref="E48" r:id="rId13" display="https://www.casa-andina.com/es/hoteles" xr:uid="{3891D124-53A3-4EF8-95DF-B5E79AA01E76}"/>
    <hyperlink ref="E49" r:id="rId14" display="https://incarail.com/es/estaciones-oficinas-de-boletos-machu-picchu" xr:uid="{6A959A4C-50AE-4067-A5F9-EF9A911D8F63}"/>
    <hyperlink ref="E50" r:id="rId15" display="https://www.intursa.com.pe/promociones-grupos/agencias/" xr:uid="{879122DA-A9D7-4193-A3ED-E1AD3A3E9217}"/>
    <hyperlink ref="E52" r:id="rId16" display="https://www.limaexpresa.pe/nuestras-vias/" xr:uid="{D567ACCC-EA29-46EC-9298-BEC2D14B1EF8}"/>
    <hyperlink ref="E46" r:id="rId17" display="https://www.hermes.com.pe/ubicanos" xr:uid="{8FA8B0F3-8461-4214-8F01-057FE6C64318}"/>
    <hyperlink ref="E45" r:id="rId18" display="https://www.coes.org.pe/Portal/Equipamiento/FichaTecnica" xr:uid="{3C0512FB-9AF1-4C2E-A46F-8B66F3C9643F}"/>
    <hyperlink ref="E42" r:id="rId19" display="https://www.minsur.com/home" xr:uid="{80052DB6-F645-4A58-9D5C-D26D937019A4}"/>
    <hyperlink ref="E44" r:id="rId20" display="https://hudbayminerals.com/investors/financial-reporting/default.aspx" xr:uid="{3BB150CD-F43F-4EB5-A670-859837B34249}"/>
    <hyperlink ref="E33" r:id="rId21" xr:uid="{DC43888A-AD77-4C02-B1CC-3376626D14F5}"/>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6953-A9F9-493C-B0B2-F2E3BEC3D6F9}">
  <sheetPr codeName="Sheet14">
    <tabColor rgb="FFFF0000"/>
  </sheetPr>
  <dimension ref="A1:AM85"/>
  <sheetViews>
    <sheetView showGridLines="0" zoomScale="115" zoomScaleNormal="115" workbookViewId="0">
      <selection activeCell="I7" sqref="I7"/>
    </sheetView>
  </sheetViews>
  <sheetFormatPr defaultColWidth="9.1796875" defaultRowHeight="14.5" x14ac:dyDescent="0.35"/>
  <cols>
    <col min="1" max="1" width="24.81640625" bestFit="1" customWidth="1"/>
    <col min="2" max="2" width="14.81640625" bestFit="1" customWidth="1"/>
    <col min="3" max="3" width="27.54296875" bestFit="1" customWidth="1"/>
    <col min="4" max="4" width="13.7265625" bestFit="1" customWidth="1"/>
    <col min="5" max="5" width="13.7265625" customWidth="1"/>
    <col min="6" max="6" width="25.54296875" bestFit="1" customWidth="1"/>
    <col min="7" max="7" width="12.81640625" bestFit="1" customWidth="1"/>
    <col min="8" max="8" width="10.81640625" bestFit="1" customWidth="1"/>
    <col min="9" max="9" width="21" bestFit="1" customWidth="1"/>
    <col min="10" max="10" width="13.453125" bestFit="1" customWidth="1"/>
    <col min="12" max="12" width="4.81640625" customWidth="1"/>
    <col min="13" max="13" width="4" bestFit="1" customWidth="1"/>
    <col min="14" max="14" width="16.26953125" bestFit="1" customWidth="1"/>
    <col min="15" max="15" width="12.26953125" customWidth="1"/>
    <col min="16" max="16" width="24.453125" customWidth="1"/>
    <col min="17" max="17" width="15.54296875" customWidth="1"/>
    <col min="18" max="18" width="9" bestFit="1" customWidth="1"/>
    <col min="19" max="19" width="11.26953125" bestFit="1" customWidth="1"/>
    <col min="20" max="20" width="13.81640625" bestFit="1" customWidth="1"/>
    <col min="21" max="21" width="3.453125" customWidth="1"/>
    <col min="22" max="22" width="4" bestFit="1" customWidth="1"/>
    <col min="23" max="23" width="16.26953125" bestFit="1" customWidth="1"/>
    <col min="24" max="24" width="12.26953125" customWidth="1"/>
    <col min="25" max="25" width="24.453125" customWidth="1"/>
    <col min="26" max="26" width="15.54296875" customWidth="1"/>
    <col min="27" max="27" width="9" bestFit="1" customWidth="1"/>
    <col min="28" max="28" width="11.26953125" bestFit="1" customWidth="1"/>
    <col min="29" max="29" width="13.81640625" bestFit="1" customWidth="1"/>
    <col min="30" max="30" width="3.453125" customWidth="1"/>
    <col min="31" max="31" width="4" bestFit="1" customWidth="1"/>
    <col min="32" max="32" width="16.26953125" bestFit="1" customWidth="1"/>
    <col min="33" max="33" width="18.453125" bestFit="1" customWidth="1"/>
    <col min="34" max="34" width="12.26953125" customWidth="1"/>
    <col min="35" max="35" width="24.453125" customWidth="1"/>
    <col min="36" max="36" width="15.54296875" customWidth="1"/>
    <col min="37" max="37" width="9" bestFit="1" customWidth="1"/>
    <col min="38" max="38" width="11.26953125" bestFit="1" customWidth="1"/>
    <col min="39" max="39" width="13.81640625" bestFit="1" customWidth="1"/>
  </cols>
  <sheetData>
    <row r="1" spans="1:37" x14ac:dyDescent="0.35">
      <c r="O1" s="395" t="s">
        <v>32183</v>
      </c>
      <c r="P1" s="395"/>
      <c r="Q1" s="395"/>
    </row>
    <row r="2" spans="1:37" x14ac:dyDescent="0.35">
      <c r="A2" s="149" t="s">
        <v>169</v>
      </c>
      <c r="B2" s="149" t="s">
        <v>31522</v>
      </c>
      <c r="C2" s="149" t="s">
        <v>31523</v>
      </c>
      <c r="D2" s="149" t="s">
        <v>32178</v>
      </c>
      <c r="E2" s="149" t="s">
        <v>32926</v>
      </c>
      <c r="F2" s="149" t="s">
        <v>32928</v>
      </c>
      <c r="G2" s="149" t="s">
        <v>32927</v>
      </c>
      <c r="H2" s="29" t="s">
        <v>32180</v>
      </c>
      <c r="I2" s="29" t="s">
        <v>32181</v>
      </c>
      <c r="J2" s="29" t="s">
        <v>32182</v>
      </c>
      <c r="K2" s="29" t="s">
        <v>31537</v>
      </c>
      <c r="O2" s="4" t="s">
        <v>32180</v>
      </c>
      <c r="P2" s="4" t="s">
        <v>32181</v>
      </c>
      <c r="Q2" s="4" t="s">
        <v>32182</v>
      </c>
    </row>
    <row r="3" spans="1:37" x14ac:dyDescent="0.35">
      <c r="A3" s="151" t="s">
        <v>173</v>
      </c>
      <c r="B3" s="151" t="s">
        <v>31543</v>
      </c>
      <c r="C3" s="152" t="s">
        <v>31543</v>
      </c>
      <c r="D3" s="152">
        <v>208193.10698000001</v>
      </c>
      <c r="E3" s="152">
        <v>5</v>
      </c>
      <c r="F3" s="279">
        <f>+E3/SUM($E$3:$E$85)</f>
        <v>3.5714285714285712E-2</v>
      </c>
      <c r="G3" s="158">
        <f>+D3/SUM($D$3:$D$85)</f>
        <v>4.203293918664466E-3</v>
      </c>
      <c r="H3" s="148" t="s">
        <v>32184</v>
      </c>
      <c r="I3" s="148" t="s">
        <v>32185</v>
      </c>
      <c r="J3" s="148" t="s">
        <v>925</v>
      </c>
      <c r="K3" s="4" t="s">
        <v>32066</v>
      </c>
      <c r="N3" s="4" t="s">
        <v>32187</v>
      </c>
      <c r="O3" s="154">
        <f t="shared" ref="O3:Q7" si="0">+COUNTIF(H$3:H$85,$N3)/COUNT($G$3:$G$85)</f>
        <v>0.17499999999999999</v>
      </c>
      <c r="P3" s="154">
        <f t="shared" si="0"/>
        <v>0.1</v>
      </c>
      <c r="Q3" s="154">
        <f t="shared" si="0"/>
        <v>0</v>
      </c>
    </row>
    <row r="4" spans="1:37" x14ac:dyDescent="0.35">
      <c r="A4" s="151" t="s">
        <v>173</v>
      </c>
      <c r="B4" s="151" t="s">
        <v>31545</v>
      </c>
      <c r="C4" s="152" t="s">
        <v>171</v>
      </c>
      <c r="D4" s="152">
        <v>255104.75094</v>
      </c>
      <c r="E4" s="152">
        <v>6</v>
      </c>
      <c r="F4" s="279">
        <f t="shared" ref="F4:F67" si="1">+E4/SUM($E$3:$E$85)</f>
        <v>4.2857142857142858E-2</v>
      </c>
      <c r="G4" s="158">
        <f t="shared" ref="G4:G34" si="2">+D4/SUM($D$3:$D$85)</f>
        <v>5.1504118642675487E-3</v>
      </c>
      <c r="H4" s="148" t="s">
        <v>32184</v>
      </c>
      <c r="I4" s="148" t="s">
        <v>32186</v>
      </c>
      <c r="J4" s="148" t="s">
        <v>925</v>
      </c>
      <c r="K4" s="4" t="s">
        <v>32067</v>
      </c>
      <c r="N4" s="4" t="s">
        <v>32184</v>
      </c>
      <c r="O4" s="154">
        <f t="shared" si="0"/>
        <v>0.38750000000000001</v>
      </c>
      <c r="P4" s="154">
        <f t="shared" si="0"/>
        <v>0.3</v>
      </c>
      <c r="Q4" s="154">
        <f t="shared" si="0"/>
        <v>7.4999999999999997E-2</v>
      </c>
    </row>
    <row r="5" spans="1:37" x14ac:dyDescent="0.35">
      <c r="A5" s="151" t="s">
        <v>174</v>
      </c>
      <c r="B5" s="151" t="s">
        <v>31546</v>
      </c>
      <c r="C5" s="152" t="s">
        <v>31546</v>
      </c>
      <c r="D5" s="152">
        <v>74959.860159999997</v>
      </c>
      <c r="E5" s="152">
        <v>2</v>
      </c>
      <c r="F5" s="279">
        <f t="shared" si="1"/>
        <v>1.4285714285714285E-2</v>
      </c>
      <c r="G5" s="158">
        <f t="shared" si="2"/>
        <v>1.5133946023714159E-3</v>
      </c>
      <c r="H5" s="148" t="s">
        <v>32188</v>
      </c>
      <c r="I5" s="148" t="s">
        <v>32186</v>
      </c>
      <c r="J5" s="148" t="s">
        <v>925</v>
      </c>
      <c r="K5" s="4" t="s">
        <v>32072</v>
      </c>
      <c r="N5" s="4" t="s">
        <v>32188</v>
      </c>
      <c r="O5" s="154">
        <f t="shared" si="0"/>
        <v>0.28749999999999998</v>
      </c>
      <c r="P5" s="154">
        <f t="shared" si="0"/>
        <v>0.22500000000000001</v>
      </c>
      <c r="Q5" s="154">
        <f t="shared" si="0"/>
        <v>0.13750000000000001</v>
      </c>
    </row>
    <row r="6" spans="1:37" x14ac:dyDescent="0.35">
      <c r="A6" s="151" t="s">
        <v>174</v>
      </c>
      <c r="B6" s="151" t="s">
        <v>31625</v>
      </c>
      <c r="C6" s="152" t="s">
        <v>31626</v>
      </c>
      <c r="D6" s="152">
        <v>12790.77851</v>
      </c>
      <c r="E6" s="152">
        <v>4</v>
      </c>
      <c r="F6" s="279">
        <f t="shared" si="1"/>
        <v>2.8571428571428571E-2</v>
      </c>
      <c r="G6" s="158">
        <f t="shared" si="2"/>
        <v>2.5823814393255537E-4</v>
      </c>
      <c r="H6" s="148" t="s">
        <v>32187</v>
      </c>
      <c r="I6" s="148" t="s">
        <v>32186</v>
      </c>
      <c r="J6" s="148" t="s">
        <v>925</v>
      </c>
      <c r="K6" s="4" t="s">
        <v>32007</v>
      </c>
      <c r="N6" s="4" t="s">
        <v>32185</v>
      </c>
      <c r="O6" s="154">
        <f t="shared" si="0"/>
        <v>0.16250000000000001</v>
      </c>
      <c r="P6" s="154">
        <f t="shared" si="0"/>
        <v>0.17499999999999999</v>
      </c>
      <c r="Q6" s="154">
        <f t="shared" si="0"/>
        <v>0.125</v>
      </c>
    </row>
    <row r="7" spans="1:37" x14ac:dyDescent="0.35">
      <c r="A7" s="151" t="s">
        <v>138</v>
      </c>
      <c r="B7" s="151" t="s">
        <v>138</v>
      </c>
      <c r="C7" s="152" t="s">
        <v>138</v>
      </c>
      <c r="D7" s="152">
        <v>637519.29464999994</v>
      </c>
      <c r="E7" s="152">
        <v>8</v>
      </c>
      <c r="F7" s="279">
        <f t="shared" si="1"/>
        <v>5.7142857142857141E-2</v>
      </c>
      <c r="G7" s="158">
        <f t="shared" si="2"/>
        <v>1.2871132061500128E-2</v>
      </c>
      <c r="H7" s="148" t="s">
        <v>32188</v>
      </c>
      <c r="I7" s="148" t="s">
        <v>32186</v>
      </c>
      <c r="J7" s="148" t="s">
        <v>925</v>
      </c>
      <c r="K7" s="4" t="s">
        <v>32087</v>
      </c>
      <c r="N7" s="4" t="s">
        <v>32189</v>
      </c>
      <c r="O7" s="154">
        <f t="shared" si="0"/>
        <v>2.5000000000000001E-2</v>
      </c>
      <c r="P7" s="154">
        <f t="shared" si="0"/>
        <v>0.23749999999999999</v>
      </c>
      <c r="Q7" s="154">
        <f t="shared" si="0"/>
        <v>0</v>
      </c>
    </row>
    <row r="8" spans="1:37" x14ac:dyDescent="0.35">
      <c r="A8" s="151" t="s">
        <v>138</v>
      </c>
      <c r="B8" s="151" t="s">
        <v>138</v>
      </c>
      <c r="C8" s="152" t="s">
        <v>31548</v>
      </c>
      <c r="D8" s="152">
        <v>162142.31489000001</v>
      </c>
      <c r="E8" s="152">
        <v>1</v>
      </c>
      <c r="F8" s="279">
        <f t="shared" si="1"/>
        <v>7.1428571428571426E-3</v>
      </c>
      <c r="G8" s="158">
        <f t="shared" si="2"/>
        <v>3.2735560558245906E-3</v>
      </c>
      <c r="H8" s="148" t="s">
        <v>32187</v>
      </c>
      <c r="I8" s="148" t="s">
        <v>32185</v>
      </c>
      <c r="J8" s="148" t="s">
        <v>925</v>
      </c>
      <c r="K8" s="4" t="s">
        <v>31888</v>
      </c>
    </row>
    <row r="9" spans="1:37" x14ac:dyDescent="0.35">
      <c r="A9" s="151" t="s">
        <v>138</v>
      </c>
      <c r="B9" s="151" t="s">
        <v>138</v>
      </c>
      <c r="C9" s="152" t="s">
        <v>31550</v>
      </c>
      <c r="D9" s="152">
        <v>33199.590880000003</v>
      </c>
      <c r="E9" s="152">
        <v>3</v>
      </c>
      <c r="F9" s="279">
        <f t="shared" si="1"/>
        <v>2.1428571428571429E-2</v>
      </c>
      <c r="G9" s="158">
        <f t="shared" si="2"/>
        <v>6.7027982084660398E-4</v>
      </c>
      <c r="H9" s="148" t="s">
        <v>32184</v>
      </c>
      <c r="I9" s="148" t="s">
        <v>32186</v>
      </c>
      <c r="J9" s="148" t="s">
        <v>925</v>
      </c>
      <c r="K9" s="4" t="s">
        <v>32013</v>
      </c>
      <c r="O9" s="15"/>
    </row>
    <row r="10" spans="1:37" x14ac:dyDescent="0.35">
      <c r="A10" s="151" t="s">
        <v>138</v>
      </c>
      <c r="B10" s="151" t="s">
        <v>138</v>
      </c>
      <c r="C10" s="152" t="s">
        <v>31551</v>
      </c>
      <c r="D10" s="152">
        <v>83449.562969999999</v>
      </c>
      <c r="E10" s="152">
        <v>3</v>
      </c>
      <c r="F10" s="279">
        <f t="shared" si="1"/>
        <v>2.1428571428571429E-2</v>
      </c>
      <c r="G10" s="158">
        <f t="shared" si="2"/>
        <v>1.6847966084713088E-3</v>
      </c>
      <c r="H10" s="148" t="s">
        <v>32187</v>
      </c>
      <c r="I10" s="148" t="s">
        <v>32186</v>
      </c>
      <c r="J10" s="148" t="s">
        <v>925</v>
      </c>
      <c r="K10" s="4" t="s">
        <v>32133</v>
      </c>
    </row>
    <row r="11" spans="1:37" x14ac:dyDescent="0.35">
      <c r="A11" s="151" t="s">
        <v>138</v>
      </c>
      <c r="B11" s="151" t="s">
        <v>138</v>
      </c>
      <c r="C11" s="152" t="s">
        <v>31554</v>
      </c>
      <c r="D11" s="152">
        <v>149473.51876000001</v>
      </c>
      <c r="E11" s="152">
        <v>5</v>
      </c>
      <c r="F11" s="279">
        <f t="shared" si="1"/>
        <v>3.5714285714285712E-2</v>
      </c>
      <c r="G11" s="158">
        <f t="shared" si="2"/>
        <v>3.0177806629575039E-3</v>
      </c>
      <c r="H11" s="148" t="s">
        <v>32184</v>
      </c>
      <c r="I11" s="148" t="s">
        <v>32185</v>
      </c>
      <c r="J11" s="148" t="s">
        <v>925</v>
      </c>
      <c r="K11" s="4" t="s">
        <v>32068</v>
      </c>
    </row>
    <row r="12" spans="1:37" x14ac:dyDescent="0.35">
      <c r="A12" s="4" t="s">
        <v>138</v>
      </c>
      <c r="B12" s="4" t="s">
        <v>31556</v>
      </c>
      <c r="C12" s="150" t="s">
        <v>31556</v>
      </c>
      <c r="D12" s="150">
        <v>24045.262429999999</v>
      </c>
      <c r="E12" s="150">
        <v>2</v>
      </c>
      <c r="F12" s="202">
        <f t="shared" si="1"/>
        <v>1.4285714285714285E-2</v>
      </c>
      <c r="G12" s="159">
        <f t="shared" si="2"/>
        <v>4.8545942183580233E-4</v>
      </c>
      <c r="H12" s="148" t="s">
        <v>32185</v>
      </c>
      <c r="I12" s="148" t="s">
        <v>32184</v>
      </c>
      <c r="J12" s="148" t="s">
        <v>32188</v>
      </c>
      <c r="K12" s="4" t="s">
        <v>31988</v>
      </c>
    </row>
    <row r="13" spans="1:37" x14ac:dyDescent="0.35">
      <c r="A13" s="151" t="s">
        <v>139</v>
      </c>
      <c r="B13" s="151" t="s">
        <v>31561</v>
      </c>
      <c r="C13" s="152" t="s">
        <v>139</v>
      </c>
      <c r="D13" s="152">
        <v>219388.82479000001</v>
      </c>
      <c r="E13" s="152">
        <v>3</v>
      </c>
      <c r="F13" s="279">
        <f t="shared" si="1"/>
        <v>2.1428571428571429E-2</v>
      </c>
      <c r="G13" s="158">
        <f t="shared" si="2"/>
        <v>4.4293287440651799E-3</v>
      </c>
      <c r="H13" s="148" t="s">
        <v>32187</v>
      </c>
      <c r="I13" s="148" t="s">
        <v>32186</v>
      </c>
      <c r="J13" s="148" t="s">
        <v>925</v>
      </c>
      <c r="K13" s="4" t="s">
        <v>31976</v>
      </c>
    </row>
    <row r="14" spans="1:37" x14ac:dyDescent="0.35">
      <c r="A14" s="151" t="s">
        <v>140</v>
      </c>
      <c r="B14" s="151" t="s">
        <v>140</v>
      </c>
      <c r="C14" s="152" t="s">
        <v>140</v>
      </c>
      <c r="D14" s="152">
        <v>268308.12826000003</v>
      </c>
      <c r="E14" s="152">
        <v>5</v>
      </c>
      <c r="F14" s="279">
        <f t="shared" si="1"/>
        <v>3.5714285714285712E-2</v>
      </c>
      <c r="G14" s="158">
        <f t="shared" si="2"/>
        <v>5.4169801306238399E-3</v>
      </c>
      <c r="H14" s="148" t="s">
        <v>32185</v>
      </c>
      <c r="I14" s="148" t="s">
        <v>32186</v>
      </c>
      <c r="J14" s="148" t="s">
        <v>925</v>
      </c>
      <c r="K14" s="4" t="s">
        <v>32094</v>
      </c>
    </row>
    <row r="15" spans="1:37" x14ac:dyDescent="0.35">
      <c r="A15" s="4" t="s">
        <v>140</v>
      </c>
      <c r="B15" s="4" t="s">
        <v>31562</v>
      </c>
      <c r="C15" s="150" t="s">
        <v>31562</v>
      </c>
      <c r="D15" s="150">
        <v>287256.48051999998</v>
      </c>
      <c r="E15" s="150">
        <v>2</v>
      </c>
      <c r="F15" s="202">
        <f t="shared" si="1"/>
        <v>1.4285714285714285E-2</v>
      </c>
      <c r="G15" s="159">
        <f t="shared" si="2"/>
        <v>5.7995359941607682E-3</v>
      </c>
      <c r="H15" s="148" t="s">
        <v>32185</v>
      </c>
      <c r="I15" s="148" t="s">
        <v>32184</v>
      </c>
      <c r="J15" s="148" t="s">
        <v>32188</v>
      </c>
      <c r="K15" s="4" t="s">
        <v>31952</v>
      </c>
      <c r="O15" s="273"/>
      <c r="P15" s="273"/>
      <c r="Q15" s="273"/>
      <c r="R15" s="273"/>
      <c r="S15" s="273"/>
      <c r="AG15" s="261" t="s">
        <v>925</v>
      </c>
    </row>
    <row r="16" spans="1:37" x14ac:dyDescent="0.35">
      <c r="A16" s="4" t="s">
        <v>158</v>
      </c>
      <c r="B16" s="4" t="s">
        <v>36386</v>
      </c>
      <c r="C16" s="150" t="s">
        <v>31527</v>
      </c>
      <c r="D16" s="150">
        <v>159691.54856</v>
      </c>
      <c r="E16" s="150">
        <v>1</v>
      </c>
      <c r="F16" s="202">
        <f t="shared" si="1"/>
        <v>7.1428571428571426E-3</v>
      </c>
      <c r="G16" s="159">
        <f t="shared" si="2"/>
        <v>3.2240765540275103E-3</v>
      </c>
      <c r="H16" s="148" t="s">
        <v>32188</v>
      </c>
      <c r="I16" s="148" t="s">
        <v>32184</v>
      </c>
      <c r="J16" s="148" t="s">
        <v>32185</v>
      </c>
      <c r="K16" s="4" t="s">
        <v>31928</v>
      </c>
      <c r="O16" s="400" t="s">
        <v>32180</v>
      </c>
      <c r="P16" s="401"/>
      <c r="Q16" s="401"/>
      <c r="R16" s="401"/>
      <c r="S16" s="402"/>
      <c r="X16" s="400" t="s">
        <v>32181</v>
      </c>
      <c r="Y16" s="401"/>
      <c r="Z16" s="401"/>
      <c r="AA16" s="401"/>
      <c r="AB16" s="402"/>
      <c r="AG16" s="400" t="s">
        <v>32876</v>
      </c>
      <c r="AH16" s="401"/>
      <c r="AI16" s="401"/>
      <c r="AJ16" s="401"/>
      <c r="AK16" s="402"/>
    </row>
    <row r="17" spans="1:39" x14ac:dyDescent="0.35">
      <c r="A17" s="4" t="s">
        <v>158</v>
      </c>
      <c r="B17" s="4" t="s">
        <v>36386</v>
      </c>
      <c r="C17" s="150" t="s">
        <v>158</v>
      </c>
      <c r="D17" s="150">
        <v>112980.28526999999</v>
      </c>
      <c r="E17" s="150">
        <v>1</v>
      </c>
      <c r="F17" s="202">
        <f t="shared" si="1"/>
        <v>7.1428571428571426E-3</v>
      </c>
      <c r="G17" s="159">
        <f t="shared" si="2"/>
        <v>2.2810041739277542E-3</v>
      </c>
      <c r="H17" s="148" t="s">
        <v>32184</v>
      </c>
      <c r="I17" s="148" t="s">
        <v>32184</v>
      </c>
      <c r="J17" s="148" t="s">
        <v>32185</v>
      </c>
      <c r="K17" s="4" t="s">
        <v>32165</v>
      </c>
      <c r="O17" s="148" t="s">
        <v>32187</v>
      </c>
      <c r="P17" s="148" t="s">
        <v>32184</v>
      </c>
      <c r="Q17" s="148" t="s">
        <v>32188</v>
      </c>
      <c r="R17" s="148" t="s">
        <v>32185</v>
      </c>
      <c r="S17" s="148" t="s">
        <v>32189</v>
      </c>
      <c r="T17" s="275" t="s">
        <v>32924</v>
      </c>
      <c r="X17" s="148" t="s">
        <v>32187</v>
      </c>
      <c r="Y17" s="148" t="s">
        <v>32184</v>
      </c>
      <c r="Z17" s="148" t="s">
        <v>32188</v>
      </c>
      <c r="AA17" s="148" t="s">
        <v>32185</v>
      </c>
      <c r="AB17" s="148" t="s">
        <v>32189</v>
      </c>
      <c r="AC17" s="275" t="s">
        <v>32924</v>
      </c>
      <c r="AG17" s="148" t="s">
        <v>32925</v>
      </c>
      <c r="AH17" s="148" t="s">
        <v>32187</v>
      </c>
      <c r="AI17" s="148" t="s">
        <v>32184</v>
      </c>
      <c r="AJ17" s="148" t="s">
        <v>32188</v>
      </c>
      <c r="AK17" s="148" t="s">
        <v>32185</v>
      </c>
      <c r="AL17" s="148" t="s">
        <v>32189</v>
      </c>
      <c r="AM17" s="275" t="s">
        <v>32924</v>
      </c>
    </row>
    <row r="18" spans="1:39" x14ac:dyDescent="0.35">
      <c r="A18" s="4" t="s">
        <v>158</v>
      </c>
      <c r="B18" s="4" t="s">
        <v>36386</v>
      </c>
      <c r="C18" s="150" t="s">
        <v>31524</v>
      </c>
      <c r="D18" s="150">
        <v>13996.884819999999</v>
      </c>
      <c r="E18" s="150">
        <v>1</v>
      </c>
      <c r="F18" s="202">
        <f t="shared" si="1"/>
        <v>7.1428571428571426E-3</v>
      </c>
      <c r="G18" s="159">
        <f t="shared" si="2"/>
        <v>2.825887066943323E-4</v>
      </c>
      <c r="H18" s="148" t="s">
        <v>32184</v>
      </c>
      <c r="I18" s="148" t="s">
        <v>32184</v>
      </c>
      <c r="J18" s="148" t="s">
        <v>32188</v>
      </c>
      <c r="K18" s="4" t="s">
        <v>31918</v>
      </c>
      <c r="M18" s="271">
        <v>1</v>
      </c>
      <c r="N18" s="4" t="s">
        <v>159</v>
      </c>
      <c r="O18" s="263">
        <f t="shared" ref="O18:S27" si="3">+IF(SUMIFS($G$3:$G$85,$A$3:$A$85,$N18,$H$3:$H$85,O$17)=0,"",SUMIFS($G$3:$G$85,$A$3:$A$85,$N18,$H$3:$H$85,O$17))</f>
        <v>0.4755965499173247</v>
      </c>
      <c r="P18" s="264">
        <f t="shared" si="3"/>
        <v>0.17807824821172777</v>
      </c>
      <c r="Q18" s="264">
        <f t="shared" si="3"/>
        <v>1.2337563817029832E-2</v>
      </c>
      <c r="R18" s="264">
        <f t="shared" si="3"/>
        <v>0.15285322769432422</v>
      </c>
      <c r="S18" s="265" t="str">
        <f t="shared" si="3"/>
        <v/>
      </c>
      <c r="T18" s="161">
        <f>+SUM(O18:S18)</f>
        <v>0.81886558964040657</v>
      </c>
      <c r="U18" s="224"/>
      <c r="V18" s="271">
        <v>1</v>
      </c>
      <c r="W18" s="4" t="s">
        <v>159</v>
      </c>
      <c r="X18" s="263">
        <f t="shared" ref="X18:AB27" si="4">+IF(SUMIFS($G$3:$G$85,$A$3:$A$85,$W18,$I$3:$I$85,X$17)=0,"",SUMIFS($G$3:$G$85,$A$3:$A$85,$W18,$I$3:$I$85,X$17))</f>
        <v>1.5845118157552868E-2</v>
      </c>
      <c r="Y18" s="264">
        <f t="shared" si="4"/>
        <v>0.30230375485158906</v>
      </c>
      <c r="Z18" s="264">
        <f t="shared" si="4"/>
        <v>2.4809997186310155E-2</v>
      </c>
      <c r="AA18" s="264">
        <f t="shared" si="4"/>
        <v>0.46107462229345775</v>
      </c>
      <c r="AB18" s="265">
        <f t="shared" si="4"/>
        <v>1.4832097151496621E-2</v>
      </c>
      <c r="AC18" s="161">
        <f>+SUM(X18:AB18)</f>
        <v>0.81886558964040645</v>
      </c>
      <c r="AD18" s="224"/>
      <c r="AE18" s="271">
        <v>1</v>
      </c>
      <c r="AF18" s="4" t="s">
        <v>159</v>
      </c>
      <c r="AG18" s="273">
        <f t="shared" ref="AG18:AG42" si="5">+IF(SUMIFS($G$3:$G$85,$A$3:$A$85,$AF18,$J$3:$J$85,$AG$15)=0,"",SUMIFS($G$3:$G$85,$A$3:$A$85,$AF18,$J$3:$J$85,$AG$15))</f>
        <v>0.20322095235896914</v>
      </c>
      <c r="AH18" s="273" t="str">
        <f t="shared" ref="AH18:AL27" si="6">+IF(SUMIFS($G$3:$G$85,$A$3:$A$85,$AF18,$J$3:$J$85,AH$17)=0,"",SUMIFS($G$3:$G$85,$A$3:$A$85,$AF18,$J$3:$J$85,AH$17))</f>
        <v/>
      </c>
      <c r="AI18" s="273">
        <f t="shared" si="6"/>
        <v>1.0981117828349965E-2</v>
      </c>
      <c r="AJ18" s="273">
        <f t="shared" si="6"/>
        <v>0.14997153444759587</v>
      </c>
      <c r="AK18" s="273">
        <f t="shared" si="6"/>
        <v>0.45469198500549146</v>
      </c>
      <c r="AL18" s="273" t="str">
        <f t="shared" si="6"/>
        <v/>
      </c>
      <c r="AM18" s="161">
        <f>+SUM(AG18:AL18)</f>
        <v>0.81886558964040645</v>
      </c>
    </row>
    <row r="19" spans="1:39" x14ac:dyDescent="0.35">
      <c r="A19" s="4" t="s">
        <v>141</v>
      </c>
      <c r="B19" s="4" t="s">
        <v>141</v>
      </c>
      <c r="C19" s="150" t="s">
        <v>141</v>
      </c>
      <c r="D19" s="150">
        <v>327466.24816000002</v>
      </c>
      <c r="E19" s="150">
        <v>2</v>
      </c>
      <c r="F19" s="202">
        <f t="shared" si="1"/>
        <v>1.4285714285714285E-2</v>
      </c>
      <c r="G19" s="159">
        <f t="shared" si="2"/>
        <v>6.6113470778406879E-3</v>
      </c>
      <c r="H19" s="148" t="s">
        <v>32184</v>
      </c>
      <c r="I19" s="148" t="s">
        <v>32188</v>
      </c>
      <c r="J19" s="148" t="s">
        <v>32185</v>
      </c>
      <c r="K19" s="4" t="s">
        <v>32106</v>
      </c>
      <c r="M19" s="271">
        <v>2</v>
      </c>
      <c r="N19" s="4" t="s">
        <v>146</v>
      </c>
      <c r="O19" s="266" t="str">
        <f t="shared" si="3"/>
        <v/>
      </c>
      <c r="P19" s="173" t="str">
        <f t="shared" si="3"/>
        <v/>
      </c>
      <c r="Q19" s="173">
        <f t="shared" si="3"/>
        <v>3.3289032015974059E-2</v>
      </c>
      <c r="R19" s="173" t="str">
        <f t="shared" si="3"/>
        <v/>
      </c>
      <c r="S19" s="267" t="str">
        <f t="shared" si="3"/>
        <v/>
      </c>
      <c r="T19" s="161">
        <f t="shared" ref="T19:T42" si="7">+SUM(O19:S19)</f>
        <v>3.3289032015974059E-2</v>
      </c>
      <c r="U19" s="224"/>
      <c r="V19" s="271">
        <v>2</v>
      </c>
      <c r="W19" s="4" t="s">
        <v>146</v>
      </c>
      <c r="X19" s="266" t="str">
        <f t="shared" si="4"/>
        <v/>
      </c>
      <c r="Y19" s="173">
        <f t="shared" si="4"/>
        <v>3.3289032015974059E-2</v>
      </c>
      <c r="Z19" s="173" t="str">
        <f t="shared" si="4"/>
        <v/>
      </c>
      <c r="AA19" s="173" t="str">
        <f t="shared" si="4"/>
        <v/>
      </c>
      <c r="AB19" s="267" t="str">
        <f t="shared" si="4"/>
        <v/>
      </c>
      <c r="AC19" s="161">
        <f t="shared" ref="AC19:AC42" si="8">+SUM(X19:AB19)</f>
        <v>3.3289032015974059E-2</v>
      </c>
      <c r="AD19" s="224"/>
      <c r="AE19" s="271">
        <v>2</v>
      </c>
      <c r="AF19" s="4" t="s">
        <v>146</v>
      </c>
      <c r="AG19" s="273" t="str">
        <f t="shared" si="5"/>
        <v/>
      </c>
      <c r="AH19" s="273" t="str">
        <f t="shared" si="6"/>
        <v/>
      </c>
      <c r="AI19" s="273">
        <f t="shared" si="6"/>
        <v>3.3289032015974059E-2</v>
      </c>
      <c r="AJ19" s="273" t="str">
        <f t="shared" si="6"/>
        <v/>
      </c>
      <c r="AK19" s="273" t="str">
        <f t="shared" si="6"/>
        <v/>
      </c>
      <c r="AL19" s="273" t="str">
        <f t="shared" si="6"/>
        <v/>
      </c>
      <c r="AM19" s="161">
        <f t="shared" ref="AM19:AM42" si="9">+SUM(AG19:AL19)</f>
        <v>3.3289032015974059E-2</v>
      </c>
    </row>
    <row r="20" spans="1:39" x14ac:dyDescent="0.35">
      <c r="A20" s="151" t="s">
        <v>141</v>
      </c>
      <c r="B20" s="151" t="s">
        <v>141</v>
      </c>
      <c r="C20" s="152" t="s">
        <v>31614</v>
      </c>
      <c r="D20" s="152">
        <v>25653.719440000001</v>
      </c>
      <c r="E20" s="152">
        <v>2</v>
      </c>
      <c r="F20" s="279">
        <f t="shared" si="1"/>
        <v>1.4285714285714285E-2</v>
      </c>
      <c r="G20" s="158">
        <f t="shared" si="2"/>
        <v>5.1793320382905394E-4</v>
      </c>
      <c r="H20" s="148" t="s">
        <v>32184</v>
      </c>
      <c r="I20" s="148" t="s">
        <v>32186</v>
      </c>
      <c r="J20" s="148" t="s">
        <v>925</v>
      </c>
      <c r="K20" s="4" t="s">
        <v>32093</v>
      </c>
      <c r="M20" s="271">
        <v>3</v>
      </c>
      <c r="N20" s="4" t="s">
        <v>138</v>
      </c>
      <c r="O20" s="266">
        <f t="shared" si="3"/>
        <v>4.9583526642958996E-3</v>
      </c>
      <c r="P20" s="173">
        <f t="shared" si="3"/>
        <v>3.6880604838041078E-3</v>
      </c>
      <c r="Q20" s="173">
        <f t="shared" si="3"/>
        <v>1.2871132061500128E-2</v>
      </c>
      <c r="R20" s="173">
        <f t="shared" si="3"/>
        <v>4.8545942183580233E-4</v>
      </c>
      <c r="S20" s="267" t="str">
        <f t="shared" si="3"/>
        <v/>
      </c>
      <c r="T20" s="161">
        <f t="shared" si="7"/>
        <v>2.2003004631435938E-2</v>
      </c>
      <c r="U20" s="224"/>
      <c r="V20" s="271">
        <v>3</v>
      </c>
      <c r="W20" s="4" t="s">
        <v>138</v>
      </c>
      <c r="X20" s="266" t="str">
        <f t="shared" si="4"/>
        <v/>
      </c>
      <c r="Y20" s="173">
        <f t="shared" si="4"/>
        <v>4.8545942183580233E-4</v>
      </c>
      <c r="Z20" s="173" t="str">
        <f t="shared" si="4"/>
        <v/>
      </c>
      <c r="AA20" s="173">
        <f t="shared" si="4"/>
        <v>6.2913367187820944E-3</v>
      </c>
      <c r="AB20" s="267">
        <f t="shared" si="4"/>
        <v>1.522620849081804E-2</v>
      </c>
      <c r="AC20" s="161">
        <f t="shared" si="8"/>
        <v>2.2003004631435938E-2</v>
      </c>
      <c r="AD20" s="224"/>
      <c r="AE20" s="271">
        <v>3</v>
      </c>
      <c r="AF20" s="4" t="s">
        <v>138</v>
      </c>
      <c r="AG20" s="273">
        <f t="shared" si="5"/>
        <v>2.1517545209600138E-2</v>
      </c>
      <c r="AH20" s="273" t="str">
        <f t="shared" si="6"/>
        <v/>
      </c>
      <c r="AI20" s="273" t="str">
        <f t="shared" si="6"/>
        <v/>
      </c>
      <c r="AJ20" s="273">
        <f t="shared" si="6"/>
        <v>4.8545942183580233E-4</v>
      </c>
      <c r="AK20" s="273" t="str">
        <f t="shared" si="6"/>
        <v/>
      </c>
      <c r="AL20" s="273" t="str">
        <f t="shared" si="6"/>
        <v/>
      </c>
      <c r="AM20" s="161">
        <f t="shared" si="9"/>
        <v>2.2003004631435941E-2</v>
      </c>
    </row>
    <row r="21" spans="1:39" x14ac:dyDescent="0.35">
      <c r="A21" s="151" t="s">
        <v>170</v>
      </c>
      <c r="B21" s="151" t="s">
        <v>170</v>
      </c>
      <c r="C21" s="152" t="s">
        <v>170</v>
      </c>
      <c r="D21" s="152">
        <v>188283.60054000001</v>
      </c>
      <c r="E21" s="152">
        <v>1</v>
      </c>
      <c r="F21" s="279">
        <f t="shared" si="1"/>
        <v>7.1428571428571426E-3</v>
      </c>
      <c r="G21" s="158">
        <f t="shared" si="2"/>
        <v>3.8013329289045971E-3</v>
      </c>
      <c r="H21" s="148" t="s">
        <v>32184</v>
      </c>
      <c r="I21" s="148" t="s">
        <v>32184</v>
      </c>
      <c r="J21" s="148" t="s">
        <v>925</v>
      </c>
      <c r="K21" s="4" t="s">
        <v>31975</v>
      </c>
      <c r="M21" s="271">
        <v>4</v>
      </c>
      <c r="N21" s="4" t="s">
        <v>144</v>
      </c>
      <c r="O21" s="266" t="str">
        <f t="shared" si="3"/>
        <v/>
      </c>
      <c r="P21" s="173">
        <f t="shared" si="3"/>
        <v>9.933233718688558E-3</v>
      </c>
      <c r="Q21" s="173">
        <f t="shared" si="3"/>
        <v>5.2651837117034944E-3</v>
      </c>
      <c r="R21" s="173" t="str">
        <f t="shared" si="3"/>
        <v/>
      </c>
      <c r="S21" s="267">
        <f t="shared" si="3"/>
        <v>1.1985211110991068E-3</v>
      </c>
      <c r="T21" s="161">
        <f t="shared" si="7"/>
        <v>1.6396938541491161E-2</v>
      </c>
      <c r="U21" s="224"/>
      <c r="V21" s="271">
        <v>4</v>
      </c>
      <c r="W21" s="4" t="s">
        <v>144</v>
      </c>
      <c r="X21" s="266">
        <f t="shared" si="4"/>
        <v>9.6359153857920529E-3</v>
      </c>
      <c r="Y21" s="173">
        <f t="shared" si="4"/>
        <v>4.4896790098548547E-3</v>
      </c>
      <c r="Z21" s="173">
        <f t="shared" si="4"/>
        <v>1.9740258129477464E-3</v>
      </c>
      <c r="AA21" s="173">
        <f t="shared" si="4"/>
        <v>2.9731833289650472E-4</v>
      </c>
      <c r="AB21" s="267" t="str">
        <f t="shared" si="4"/>
        <v/>
      </c>
      <c r="AC21" s="161">
        <f t="shared" si="8"/>
        <v>1.6396938541491157E-2</v>
      </c>
      <c r="AD21" s="224"/>
      <c r="AE21" s="271">
        <v>4</v>
      </c>
      <c r="AF21" s="4" t="s">
        <v>144</v>
      </c>
      <c r="AG21" s="273">
        <f t="shared" si="5"/>
        <v>1.0728230347451439E-3</v>
      </c>
      <c r="AH21" s="273" t="str">
        <f t="shared" si="6"/>
        <v/>
      </c>
      <c r="AI21" s="273">
        <f t="shared" si="6"/>
        <v>5.6882001209539613E-3</v>
      </c>
      <c r="AJ21" s="273">
        <f t="shared" si="6"/>
        <v>9.6359153857920529E-3</v>
      </c>
      <c r="AK21" s="273" t="str">
        <f t="shared" si="6"/>
        <v/>
      </c>
      <c r="AL21" s="273" t="str">
        <f t="shared" si="6"/>
        <v/>
      </c>
      <c r="AM21" s="161">
        <f t="shared" si="9"/>
        <v>1.6396938541491157E-2</v>
      </c>
    </row>
    <row r="22" spans="1:39" x14ac:dyDescent="0.35">
      <c r="A22" s="4" t="s">
        <v>144</v>
      </c>
      <c r="B22" s="4" t="s">
        <v>31654</v>
      </c>
      <c r="C22" s="150" t="s">
        <v>31657</v>
      </c>
      <c r="D22" s="150">
        <v>222378.03030000001</v>
      </c>
      <c r="E22" s="150">
        <v>1</v>
      </c>
      <c r="F22" s="202">
        <f t="shared" si="1"/>
        <v>7.1428571428571426E-3</v>
      </c>
      <c r="G22" s="159">
        <f t="shared" si="2"/>
        <v>4.4896790098548547E-3</v>
      </c>
      <c r="H22" s="148" t="s">
        <v>32188</v>
      </c>
      <c r="I22" s="148" t="s">
        <v>32184</v>
      </c>
      <c r="J22" s="148" t="s">
        <v>32184</v>
      </c>
      <c r="K22" s="4" t="s">
        <v>31911</v>
      </c>
      <c r="M22" s="271">
        <v>5</v>
      </c>
      <c r="N22" s="4" t="s">
        <v>152</v>
      </c>
      <c r="O22" s="266" t="str">
        <f t="shared" si="3"/>
        <v/>
      </c>
      <c r="P22" s="173">
        <f t="shared" si="3"/>
        <v>1.108502541722179E-2</v>
      </c>
      <c r="Q22" s="173">
        <f t="shared" si="3"/>
        <v>1.1993195168726071E-3</v>
      </c>
      <c r="R22" s="173">
        <f t="shared" si="3"/>
        <v>1.6707625165889163E-3</v>
      </c>
      <c r="S22" s="267" t="str">
        <f t="shared" si="3"/>
        <v/>
      </c>
      <c r="T22" s="161">
        <f t="shared" si="7"/>
        <v>1.3955107450683315E-2</v>
      </c>
      <c r="U22" s="224"/>
      <c r="V22" s="271">
        <v>5</v>
      </c>
      <c r="W22" s="4" t="s">
        <v>152</v>
      </c>
      <c r="X22" s="266" t="str">
        <f t="shared" si="4"/>
        <v/>
      </c>
      <c r="Y22" s="173">
        <f t="shared" si="4"/>
        <v>1.6707625165889163E-3</v>
      </c>
      <c r="Z22" s="173" t="str">
        <f t="shared" si="4"/>
        <v/>
      </c>
      <c r="AA22" s="173">
        <f t="shared" si="4"/>
        <v>1.2284344934094396E-2</v>
      </c>
      <c r="AB22" s="267" t="str">
        <f t="shared" si="4"/>
        <v/>
      </c>
      <c r="AC22" s="161">
        <f t="shared" si="8"/>
        <v>1.3955107450683313E-2</v>
      </c>
      <c r="AD22" s="224"/>
      <c r="AE22" s="271">
        <v>5</v>
      </c>
      <c r="AF22" s="4" t="s">
        <v>152</v>
      </c>
      <c r="AG22" s="273">
        <f t="shared" si="5"/>
        <v>1.2284344934094396E-2</v>
      </c>
      <c r="AH22" s="273" t="str">
        <f t="shared" si="6"/>
        <v/>
      </c>
      <c r="AI22" s="273" t="str">
        <f t="shared" si="6"/>
        <v/>
      </c>
      <c r="AJ22" s="273">
        <f t="shared" si="6"/>
        <v>1.6707625165889163E-3</v>
      </c>
      <c r="AK22" s="273" t="str">
        <f t="shared" si="6"/>
        <v/>
      </c>
      <c r="AL22" s="273" t="str">
        <f t="shared" si="6"/>
        <v/>
      </c>
      <c r="AM22" s="161">
        <f t="shared" si="9"/>
        <v>1.3955107450683313E-2</v>
      </c>
    </row>
    <row r="23" spans="1:39" x14ac:dyDescent="0.35">
      <c r="A23" s="4" t="s">
        <v>144</v>
      </c>
      <c r="B23" s="4" t="s">
        <v>144</v>
      </c>
      <c r="C23" s="150" t="s">
        <v>144</v>
      </c>
      <c r="D23" s="150">
        <v>477275.96536999999</v>
      </c>
      <c r="E23" s="150">
        <v>1</v>
      </c>
      <c r="F23" s="202">
        <f t="shared" si="1"/>
        <v>7.1428571428571426E-3</v>
      </c>
      <c r="G23" s="159">
        <f t="shared" si="2"/>
        <v>9.6359153857920529E-3</v>
      </c>
      <c r="H23" s="148" t="s">
        <v>32184</v>
      </c>
      <c r="I23" s="148" t="s">
        <v>32187</v>
      </c>
      <c r="J23" s="148" t="s">
        <v>32188</v>
      </c>
      <c r="K23" s="4" t="s">
        <v>31874</v>
      </c>
      <c r="M23" s="271">
        <v>6</v>
      </c>
      <c r="N23" s="4" t="s">
        <v>147</v>
      </c>
      <c r="O23" s="266" t="str">
        <f t="shared" si="3"/>
        <v/>
      </c>
      <c r="P23" s="173">
        <f t="shared" si="3"/>
        <v>1.1655676382282647E-2</v>
      </c>
      <c r="Q23" s="173" t="str">
        <f t="shared" si="3"/>
        <v/>
      </c>
      <c r="R23" s="173" t="str">
        <f t="shared" si="3"/>
        <v/>
      </c>
      <c r="S23" s="267" t="str">
        <f t="shared" si="3"/>
        <v/>
      </c>
      <c r="T23" s="161">
        <f t="shared" si="7"/>
        <v>1.1655676382282647E-2</v>
      </c>
      <c r="U23" s="224"/>
      <c r="V23" s="271">
        <v>6</v>
      </c>
      <c r="W23" s="4" t="s">
        <v>147</v>
      </c>
      <c r="X23" s="266" t="str">
        <f t="shared" si="4"/>
        <v/>
      </c>
      <c r="Y23" s="173" t="str">
        <f t="shared" si="4"/>
        <v/>
      </c>
      <c r="Z23" s="173" t="str">
        <f t="shared" si="4"/>
        <v/>
      </c>
      <c r="AA23" s="173" t="str">
        <f t="shared" si="4"/>
        <v/>
      </c>
      <c r="AB23" s="267">
        <f t="shared" si="4"/>
        <v>1.1655676382282647E-2</v>
      </c>
      <c r="AC23" s="161">
        <f t="shared" si="8"/>
        <v>1.1655676382282647E-2</v>
      </c>
      <c r="AD23" s="224"/>
      <c r="AE23" s="271">
        <v>6</v>
      </c>
      <c r="AF23" s="4" t="s">
        <v>147</v>
      </c>
      <c r="AG23" s="273">
        <f t="shared" si="5"/>
        <v>1.1655676382282647E-2</v>
      </c>
      <c r="AH23" s="273" t="str">
        <f t="shared" si="6"/>
        <v/>
      </c>
      <c r="AI23" s="273" t="str">
        <f t="shared" si="6"/>
        <v/>
      </c>
      <c r="AJ23" s="273" t="str">
        <f t="shared" si="6"/>
        <v/>
      </c>
      <c r="AK23" s="273" t="str">
        <f t="shared" si="6"/>
        <v/>
      </c>
      <c r="AL23" s="273" t="str">
        <f t="shared" si="6"/>
        <v/>
      </c>
      <c r="AM23" s="161">
        <f t="shared" si="9"/>
        <v>1.1655676382282647E-2</v>
      </c>
    </row>
    <row r="24" spans="1:39" x14ac:dyDescent="0.35">
      <c r="A24" s="151" t="s">
        <v>144</v>
      </c>
      <c r="B24" s="151" t="s">
        <v>36387</v>
      </c>
      <c r="C24" s="152" t="s">
        <v>36387</v>
      </c>
      <c r="D24" s="152">
        <v>38411.478349999998</v>
      </c>
      <c r="E24" s="152">
        <v>1</v>
      </c>
      <c r="F24" s="279">
        <f t="shared" si="1"/>
        <v>7.1428571428571426E-3</v>
      </c>
      <c r="G24" s="158">
        <f t="shared" si="2"/>
        <v>7.7550470184863931E-4</v>
      </c>
      <c r="H24" s="148" t="s">
        <v>32188</v>
      </c>
      <c r="I24" s="148" t="s">
        <v>32188</v>
      </c>
      <c r="J24" s="148" t="s">
        <v>925</v>
      </c>
      <c r="K24" s="4" t="s">
        <v>32169</v>
      </c>
      <c r="M24" s="271">
        <v>7</v>
      </c>
      <c r="N24" s="4" t="s">
        <v>172</v>
      </c>
      <c r="O24" s="266" t="str">
        <f t="shared" si="3"/>
        <v/>
      </c>
      <c r="P24" s="173">
        <f t="shared" si="3"/>
        <v>6.951899961641415E-3</v>
      </c>
      <c r="Q24" s="173">
        <f t="shared" si="3"/>
        <v>8.8790604621243898E-4</v>
      </c>
      <c r="R24" s="173">
        <f t="shared" si="3"/>
        <v>3.542955502742957E-3</v>
      </c>
      <c r="S24" s="267" t="str">
        <f t="shared" si="3"/>
        <v/>
      </c>
      <c r="T24" s="161">
        <f t="shared" si="7"/>
        <v>1.1382761510596811E-2</v>
      </c>
      <c r="U24" s="224"/>
      <c r="V24" s="271">
        <v>7</v>
      </c>
      <c r="W24" s="4" t="s">
        <v>172</v>
      </c>
      <c r="X24" s="266">
        <f t="shared" si="4"/>
        <v>3.542955502742957E-3</v>
      </c>
      <c r="Y24" s="173">
        <f t="shared" si="4"/>
        <v>8.8790604621243898E-4</v>
      </c>
      <c r="Z24" s="173" t="str">
        <f t="shared" si="4"/>
        <v/>
      </c>
      <c r="AA24" s="173" t="str">
        <f t="shared" si="4"/>
        <v/>
      </c>
      <c r="AB24" s="267">
        <f t="shared" si="4"/>
        <v>6.951899961641415E-3</v>
      </c>
      <c r="AC24" s="161">
        <f t="shared" si="8"/>
        <v>1.1382761510596811E-2</v>
      </c>
      <c r="AD24" s="224"/>
      <c r="AE24" s="271">
        <v>7</v>
      </c>
      <c r="AF24" s="4" t="s">
        <v>172</v>
      </c>
      <c r="AG24" s="273">
        <f t="shared" si="5"/>
        <v>1.0494855464384372E-2</v>
      </c>
      <c r="AH24" s="273" t="str">
        <f t="shared" si="6"/>
        <v/>
      </c>
      <c r="AI24" s="273">
        <f t="shared" si="6"/>
        <v>8.8790604621243898E-4</v>
      </c>
      <c r="AJ24" s="273" t="str">
        <f t="shared" si="6"/>
        <v/>
      </c>
      <c r="AK24" s="273" t="str">
        <f t="shared" si="6"/>
        <v/>
      </c>
      <c r="AL24" s="273" t="str">
        <f t="shared" si="6"/>
        <v/>
      </c>
      <c r="AM24" s="161">
        <f t="shared" si="9"/>
        <v>1.1382761510596811E-2</v>
      </c>
    </row>
    <row r="25" spans="1:39" x14ac:dyDescent="0.35">
      <c r="A25" s="151" t="s">
        <v>144</v>
      </c>
      <c r="B25" s="151" t="s">
        <v>36387</v>
      </c>
      <c r="C25" s="152" t="s">
        <v>31660</v>
      </c>
      <c r="D25" s="152">
        <v>14726.45708</v>
      </c>
      <c r="E25" s="152">
        <v>1</v>
      </c>
      <c r="F25" s="279">
        <f t="shared" si="1"/>
        <v>7.1428571428571426E-3</v>
      </c>
      <c r="G25" s="158">
        <f t="shared" si="2"/>
        <v>2.9731833289650472E-4</v>
      </c>
      <c r="H25" s="148" t="s">
        <v>32184</v>
      </c>
      <c r="I25" s="148" t="s">
        <v>32185</v>
      </c>
      <c r="J25" s="148" t="s">
        <v>925</v>
      </c>
      <c r="K25" s="4" t="s">
        <v>32092</v>
      </c>
      <c r="M25" s="271">
        <v>8</v>
      </c>
      <c r="N25" s="4" t="s">
        <v>140</v>
      </c>
      <c r="O25" s="266" t="str">
        <f t="shared" si="3"/>
        <v/>
      </c>
      <c r="P25" s="173" t="str">
        <f t="shared" si="3"/>
        <v/>
      </c>
      <c r="Q25" s="173" t="str">
        <f t="shared" si="3"/>
        <v/>
      </c>
      <c r="R25" s="173">
        <f t="shared" si="3"/>
        <v>1.1216516124784609E-2</v>
      </c>
      <c r="S25" s="267" t="str">
        <f t="shared" si="3"/>
        <v/>
      </c>
      <c r="T25" s="161">
        <f t="shared" si="7"/>
        <v>1.1216516124784609E-2</v>
      </c>
      <c r="U25" s="224"/>
      <c r="V25" s="271">
        <v>8</v>
      </c>
      <c r="W25" s="4" t="s">
        <v>140</v>
      </c>
      <c r="X25" s="266" t="str">
        <f t="shared" si="4"/>
        <v/>
      </c>
      <c r="Y25" s="173">
        <f t="shared" si="4"/>
        <v>5.7995359941607682E-3</v>
      </c>
      <c r="Z25" s="173" t="str">
        <f t="shared" si="4"/>
        <v/>
      </c>
      <c r="AA25" s="173" t="str">
        <f t="shared" si="4"/>
        <v/>
      </c>
      <c r="AB25" s="267">
        <f t="shared" si="4"/>
        <v>5.4169801306238399E-3</v>
      </c>
      <c r="AC25" s="161">
        <f t="shared" si="8"/>
        <v>1.1216516124784609E-2</v>
      </c>
      <c r="AD25" s="224"/>
      <c r="AE25" s="271">
        <v>8</v>
      </c>
      <c r="AF25" s="4" t="s">
        <v>140</v>
      </c>
      <c r="AG25" s="273">
        <f t="shared" si="5"/>
        <v>5.4169801306238399E-3</v>
      </c>
      <c r="AH25" s="273" t="str">
        <f t="shared" si="6"/>
        <v/>
      </c>
      <c r="AI25" s="273" t="str">
        <f t="shared" si="6"/>
        <v/>
      </c>
      <c r="AJ25" s="273">
        <f t="shared" si="6"/>
        <v>5.7995359941607682E-3</v>
      </c>
      <c r="AK25" s="273" t="str">
        <f t="shared" si="6"/>
        <v/>
      </c>
      <c r="AL25" s="273" t="str">
        <f t="shared" si="6"/>
        <v/>
      </c>
      <c r="AM25" s="161">
        <f t="shared" si="9"/>
        <v>1.1216516124784609E-2</v>
      </c>
    </row>
    <row r="26" spans="1:39" x14ac:dyDescent="0.35">
      <c r="A26" s="4" t="s">
        <v>144</v>
      </c>
      <c r="B26" s="4" t="s">
        <v>31655</v>
      </c>
      <c r="C26" s="150" t="s">
        <v>31655</v>
      </c>
      <c r="D26" s="150">
        <v>59363.879549999998</v>
      </c>
      <c r="E26" s="150">
        <v>2</v>
      </c>
      <c r="F26" s="202">
        <f t="shared" si="1"/>
        <v>1.4285714285714285E-2</v>
      </c>
      <c r="G26" s="159">
        <f t="shared" si="2"/>
        <v>1.1985211110991068E-3</v>
      </c>
      <c r="H26" s="148" t="s">
        <v>32186</v>
      </c>
      <c r="I26" s="148" t="s">
        <v>32188</v>
      </c>
      <c r="J26" s="148" t="s">
        <v>32184</v>
      </c>
      <c r="K26" s="4" t="s">
        <v>32155</v>
      </c>
      <c r="M26" s="271">
        <v>9</v>
      </c>
      <c r="N26" s="4" t="s">
        <v>173</v>
      </c>
      <c r="O26" s="266" t="str">
        <f t="shared" si="3"/>
        <v/>
      </c>
      <c r="P26" s="173">
        <f t="shared" si="3"/>
        <v>9.3537057829320147E-3</v>
      </c>
      <c r="Q26" s="173" t="str">
        <f t="shared" si="3"/>
        <v/>
      </c>
      <c r="R26" s="173" t="str">
        <f t="shared" si="3"/>
        <v/>
      </c>
      <c r="S26" s="267" t="str">
        <f t="shared" si="3"/>
        <v/>
      </c>
      <c r="T26" s="161">
        <f t="shared" si="7"/>
        <v>9.3537057829320147E-3</v>
      </c>
      <c r="U26" s="224"/>
      <c r="V26" s="271">
        <v>9</v>
      </c>
      <c r="W26" s="4" t="s">
        <v>173</v>
      </c>
      <c r="X26" s="266" t="str">
        <f t="shared" si="4"/>
        <v/>
      </c>
      <c r="Y26" s="173" t="str">
        <f t="shared" si="4"/>
        <v/>
      </c>
      <c r="Z26" s="173" t="str">
        <f t="shared" si="4"/>
        <v/>
      </c>
      <c r="AA26" s="173">
        <f t="shared" si="4"/>
        <v>4.203293918664466E-3</v>
      </c>
      <c r="AB26" s="267">
        <f t="shared" si="4"/>
        <v>5.1504118642675487E-3</v>
      </c>
      <c r="AC26" s="161">
        <f t="shared" si="8"/>
        <v>9.3537057829320147E-3</v>
      </c>
      <c r="AD26" s="224"/>
      <c r="AE26" s="271">
        <v>9</v>
      </c>
      <c r="AF26" s="4" t="s">
        <v>173</v>
      </c>
      <c r="AG26" s="273">
        <f t="shared" si="5"/>
        <v>9.3537057829320147E-3</v>
      </c>
      <c r="AH26" s="273" t="str">
        <f t="shared" si="6"/>
        <v/>
      </c>
      <c r="AI26" s="273" t="str">
        <f t="shared" si="6"/>
        <v/>
      </c>
      <c r="AJ26" s="273" t="str">
        <f t="shared" si="6"/>
        <v/>
      </c>
      <c r="AK26" s="273" t="str">
        <f t="shared" si="6"/>
        <v/>
      </c>
      <c r="AL26" s="273" t="str">
        <f t="shared" si="6"/>
        <v/>
      </c>
      <c r="AM26" s="161">
        <f t="shared" si="9"/>
        <v>9.3537057829320147E-3</v>
      </c>
    </row>
    <row r="27" spans="1:39" x14ac:dyDescent="0.35">
      <c r="A27" s="4" t="s">
        <v>172</v>
      </c>
      <c r="B27" s="4" t="s">
        <v>31662</v>
      </c>
      <c r="C27" s="150" t="s">
        <v>31662</v>
      </c>
      <c r="D27" s="150">
        <v>43978.822810000012</v>
      </c>
      <c r="E27" s="150">
        <v>1</v>
      </c>
      <c r="F27" s="202">
        <f t="shared" si="1"/>
        <v>7.1428571428571426E-3</v>
      </c>
      <c r="G27" s="159">
        <f t="shared" si="2"/>
        <v>8.8790604621243898E-4</v>
      </c>
      <c r="H27" s="148" t="s">
        <v>32188</v>
      </c>
      <c r="I27" s="148" t="s">
        <v>32184</v>
      </c>
      <c r="J27" s="148" t="s">
        <v>32184</v>
      </c>
      <c r="K27" s="4" t="s">
        <v>31866</v>
      </c>
      <c r="M27" s="271">
        <v>10</v>
      </c>
      <c r="N27" s="4" t="s">
        <v>141</v>
      </c>
      <c r="O27" s="266" t="str">
        <f t="shared" si="3"/>
        <v/>
      </c>
      <c r="P27" s="173">
        <f t="shared" si="3"/>
        <v>7.1292802816697422E-3</v>
      </c>
      <c r="Q27" s="173" t="str">
        <f t="shared" si="3"/>
        <v/>
      </c>
      <c r="R27" s="173" t="str">
        <f t="shared" si="3"/>
        <v/>
      </c>
      <c r="S27" s="267" t="str">
        <f t="shared" si="3"/>
        <v/>
      </c>
      <c r="T27" s="161">
        <f t="shared" si="7"/>
        <v>7.1292802816697422E-3</v>
      </c>
      <c r="U27" s="224"/>
      <c r="V27" s="271">
        <v>10</v>
      </c>
      <c r="W27" s="4" t="s">
        <v>141</v>
      </c>
      <c r="X27" s="266" t="str">
        <f t="shared" si="4"/>
        <v/>
      </c>
      <c r="Y27" s="173" t="str">
        <f t="shared" si="4"/>
        <v/>
      </c>
      <c r="Z27" s="173">
        <f t="shared" si="4"/>
        <v>6.6113470778406879E-3</v>
      </c>
      <c r="AA27" s="173" t="str">
        <f t="shared" si="4"/>
        <v/>
      </c>
      <c r="AB27" s="267">
        <f t="shared" si="4"/>
        <v>5.1793320382905394E-4</v>
      </c>
      <c r="AC27" s="161">
        <f t="shared" si="8"/>
        <v>7.1292802816697422E-3</v>
      </c>
      <c r="AD27" s="224"/>
      <c r="AE27" s="271">
        <v>10</v>
      </c>
      <c r="AF27" s="4" t="s">
        <v>141</v>
      </c>
      <c r="AG27" s="273">
        <f t="shared" si="5"/>
        <v>5.1793320382905394E-4</v>
      </c>
      <c r="AH27" s="273" t="str">
        <f t="shared" si="6"/>
        <v/>
      </c>
      <c r="AI27" s="273" t="str">
        <f t="shared" si="6"/>
        <v/>
      </c>
      <c r="AJ27" s="273" t="str">
        <f t="shared" si="6"/>
        <v/>
      </c>
      <c r="AK27" s="273">
        <f t="shared" si="6"/>
        <v>6.6113470778406879E-3</v>
      </c>
      <c r="AL27" s="273" t="str">
        <f t="shared" si="6"/>
        <v/>
      </c>
      <c r="AM27" s="161">
        <f t="shared" si="9"/>
        <v>7.1292802816697422E-3</v>
      </c>
    </row>
    <row r="28" spans="1:39" x14ac:dyDescent="0.35">
      <c r="A28" s="151" t="s">
        <v>172</v>
      </c>
      <c r="B28" s="151" t="s">
        <v>31665</v>
      </c>
      <c r="C28" s="152" t="s">
        <v>31672</v>
      </c>
      <c r="D28" s="152">
        <v>175485.92324999999</v>
      </c>
      <c r="E28" s="152">
        <v>3</v>
      </c>
      <c r="F28" s="279">
        <f t="shared" si="1"/>
        <v>2.1428571428571429E-2</v>
      </c>
      <c r="G28" s="158">
        <f t="shared" si="2"/>
        <v>3.542955502742957E-3</v>
      </c>
      <c r="H28" s="148" t="s">
        <v>32185</v>
      </c>
      <c r="I28" s="148" t="s">
        <v>32187</v>
      </c>
      <c r="J28" s="148" t="s">
        <v>925</v>
      </c>
      <c r="K28" s="4" t="s">
        <v>32070</v>
      </c>
      <c r="M28" s="271">
        <v>11</v>
      </c>
      <c r="N28" s="4" t="s">
        <v>153</v>
      </c>
      <c r="O28" s="266" t="str">
        <f t="shared" ref="O28:S42" si="10">+IF(SUMIFS($G$3:$G$85,$A$3:$A$85,$N28,$H$3:$H$85,O$17)=0,"",SUMIFS($G$3:$G$85,$A$3:$A$85,$N28,$H$3:$H$85,O$17))</f>
        <v/>
      </c>
      <c r="P28" s="173">
        <f t="shared" si="10"/>
        <v>1.9532215182998525E-3</v>
      </c>
      <c r="Q28" s="173">
        <f t="shared" si="10"/>
        <v>3.9628434596770132E-3</v>
      </c>
      <c r="R28" s="173" t="str">
        <f t="shared" si="10"/>
        <v/>
      </c>
      <c r="S28" s="267" t="str">
        <f t="shared" si="10"/>
        <v/>
      </c>
      <c r="T28" s="161">
        <f t="shared" si="7"/>
        <v>5.9160649779768657E-3</v>
      </c>
      <c r="U28" s="224"/>
      <c r="V28" s="271">
        <v>11</v>
      </c>
      <c r="W28" s="4" t="s">
        <v>153</v>
      </c>
      <c r="X28" s="266" t="str">
        <f t="shared" ref="X28:AB42" si="11">+IF(SUMIFS($G$3:$G$85,$A$3:$A$85,$W28,$I$3:$I$85,X$17)=0,"",SUMIFS($G$3:$G$85,$A$3:$A$85,$W28,$I$3:$I$85,X$17))</f>
        <v/>
      </c>
      <c r="Y28" s="173">
        <f t="shared" si="11"/>
        <v>1.9532215182998525E-3</v>
      </c>
      <c r="Z28" s="173">
        <f t="shared" si="11"/>
        <v>3.9628434596770132E-3</v>
      </c>
      <c r="AA28" s="173" t="str">
        <f t="shared" si="11"/>
        <v/>
      </c>
      <c r="AB28" s="267" t="str">
        <f t="shared" si="11"/>
        <v/>
      </c>
      <c r="AC28" s="161">
        <f t="shared" si="8"/>
        <v>5.9160649779768657E-3</v>
      </c>
      <c r="AD28" s="224"/>
      <c r="AE28" s="271">
        <v>11</v>
      </c>
      <c r="AF28" s="4" t="s">
        <v>153</v>
      </c>
      <c r="AG28" s="273">
        <f t="shared" si="5"/>
        <v>5.9160649779768657E-3</v>
      </c>
      <c r="AH28" s="273" t="str">
        <f t="shared" ref="AH28:AL42" si="12">+IF(SUMIFS($G$3:$G$85,$A$3:$A$85,$AF28,$J$3:$J$85,AH$17)=0,"",SUMIFS($G$3:$G$85,$A$3:$A$85,$AF28,$J$3:$J$85,AH$17))</f>
        <v/>
      </c>
      <c r="AI28" s="273" t="str">
        <f t="shared" si="12"/>
        <v/>
      </c>
      <c r="AJ28" s="273" t="str">
        <f t="shared" si="12"/>
        <v/>
      </c>
      <c r="AK28" s="273" t="str">
        <f t="shared" si="12"/>
        <v/>
      </c>
      <c r="AL28" s="273" t="str">
        <f t="shared" si="12"/>
        <v/>
      </c>
      <c r="AM28" s="161">
        <f t="shared" si="9"/>
        <v>5.9160649779768657E-3</v>
      </c>
    </row>
    <row r="29" spans="1:39" x14ac:dyDescent="0.35">
      <c r="A29" s="151" t="s">
        <v>172</v>
      </c>
      <c r="B29" s="151" t="s">
        <v>31665</v>
      </c>
      <c r="C29" s="152" t="s">
        <v>31665</v>
      </c>
      <c r="D29" s="152">
        <v>344334.15327000001</v>
      </c>
      <c r="E29" s="152">
        <v>3</v>
      </c>
      <c r="F29" s="279">
        <f t="shared" si="1"/>
        <v>2.1428571428571429E-2</v>
      </c>
      <c r="G29" s="158">
        <f t="shared" si="2"/>
        <v>6.951899961641415E-3</v>
      </c>
      <c r="H29" s="148" t="s">
        <v>32184</v>
      </c>
      <c r="I29" s="148" t="s">
        <v>32186</v>
      </c>
      <c r="J29" s="148" t="s">
        <v>925</v>
      </c>
      <c r="K29" s="4" t="s">
        <v>32071</v>
      </c>
      <c r="M29" s="271">
        <v>12</v>
      </c>
      <c r="N29" s="4" t="s">
        <v>175</v>
      </c>
      <c r="O29" s="266" t="str">
        <f t="shared" si="10"/>
        <v/>
      </c>
      <c r="P29" s="173">
        <f t="shared" si="10"/>
        <v>4.8371973321590708E-3</v>
      </c>
      <c r="Q29" s="173">
        <f t="shared" si="10"/>
        <v>6.1387681029578865E-4</v>
      </c>
      <c r="R29" s="173" t="str">
        <f t="shared" si="10"/>
        <v/>
      </c>
      <c r="S29" s="267" t="str">
        <f t="shared" si="10"/>
        <v/>
      </c>
      <c r="T29" s="161">
        <f t="shared" si="7"/>
        <v>5.4510741424548597E-3</v>
      </c>
      <c r="U29" s="224"/>
      <c r="V29" s="271">
        <v>12</v>
      </c>
      <c r="W29" s="4" t="s">
        <v>175</v>
      </c>
      <c r="X29" s="266">
        <f t="shared" si="11"/>
        <v>6.1387681029578865E-4</v>
      </c>
      <c r="Y29" s="173" t="str">
        <f t="shared" si="11"/>
        <v/>
      </c>
      <c r="Z29" s="173">
        <f t="shared" si="11"/>
        <v>4.8371973321590708E-3</v>
      </c>
      <c r="AA29" s="173" t="str">
        <f t="shared" si="11"/>
        <v/>
      </c>
      <c r="AB29" s="267" t="str">
        <f t="shared" si="11"/>
        <v/>
      </c>
      <c r="AC29" s="161">
        <f t="shared" si="8"/>
        <v>5.4510741424548597E-3</v>
      </c>
      <c r="AD29" s="224"/>
      <c r="AE29" s="271">
        <v>12</v>
      </c>
      <c r="AF29" s="4" t="s">
        <v>175</v>
      </c>
      <c r="AG29" s="273">
        <f t="shared" si="5"/>
        <v>5.4510741424548597E-3</v>
      </c>
      <c r="AH29" s="273" t="str">
        <f t="shared" si="12"/>
        <v/>
      </c>
      <c r="AI29" s="273" t="str">
        <f t="shared" si="12"/>
        <v/>
      </c>
      <c r="AJ29" s="273" t="str">
        <f t="shared" si="12"/>
        <v/>
      </c>
      <c r="AK29" s="273" t="str">
        <f t="shared" si="12"/>
        <v/>
      </c>
      <c r="AL29" s="273" t="str">
        <f t="shared" si="12"/>
        <v/>
      </c>
      <c r="AM29" s="161">
        <f t="shared" si="9"/>
        <v>5.4510741424548597E-3</v>
      </c>
    </row>
    <row r="30" spans="1:39" x14ac:dyDescent="0.35">
      <c r="A30" s="4" t="s">
        <v>146</v>
      </c>
      <c r="B30" s="4" t="s">
        <v>31684</v>
      </c>
      <c r="C30" s="150" t="s">
        <v>31684</v>
      </c>
      <c r="D30" s="150">
        <v>1647816.3709799999</v>
      </c>
      <c r="E30" s="150">
        <v>1</v>
      </c>
      <c r="F30" s="202">
        <f t="shared" si="1"/>
        <v>7.1428571428571426E-3</v>
      </c>
      <c r="G30" s="159">
        <f t="shared" si="2"/>
        <v>3.3268423876691322E-2</v>
      </c>
      <c r="H30" s="148" t="s">
        <v>32188</v>
      </c>
      <c r="I30" s="148" t="s">
        <v>32184</v>
      </c>
      <c r="J30" s="148" t="s">
        <v>32184</v>
      </c>
      <c r="K30" s="4" t="s">
        <v>31970</v>
      </c>
      <c r="M30" s="271">
        <v>13</v>
      </c>
      <c r="N30" s="4" t="s">
        <v>148</v>
      </c>
      <c r="O30" s="266" t="str">
        <f t="shared" si="10"/>
        <v/>
      </c>
      <c r="P30" s="173">
        <f t="shared" si="10"/>
        <v>5.3586234305965331E-3</v>
      </c>
      <c r="Q30" s="173" t="str">
        <f t="shared" si="10"/>
        <v/>
      </c>
      <c r="R30" s="173" t="str">
        <f t="shared" si="10"/>
        <v/>
      </c>
      <c r="S30" s="267" t="str">
        <f t="shared" si="10"/>
        <v/>
      </c>
      <c r="T30" s="161">
        <f t="shared" si="7"/>
        <v>5.3586234305965331E-3</v>
      </c>
      <c r="U30" s="224"/>
      <c r="V30" s="271">
        <v>13</v>
      </c>
      <c r="W30" s="4" t="s">
        <v>148</v>
      </c>
      <c r="X30" s="266" t="str">
        <f t="shared" si="11"/>
        <v/>
      </c>
      <c r="Y30" s="173">
        <f t="shared" si="11"/>
        <v>5.3586234305965331E-3</v>
      </c>
      <c r="Z30" s="173" t="str">
        <f t="shared" si="11"/>
        <v/>
      </c>
      <c r="AA30" s="173" t="str">
        <f t="shared" si="11"/>
        <v/>
      </c>
      <c r="AB30" s="267" t="str">
        <f t="shared" si="11"/>
        <v/>
      </c>
      <c r="AC30" s="161">
        <f t="shared" si="8"/>
        <v>5.3586234305965331E-3</v>
      </c>
      <c r="AD30" s="224"/>
      <c r="AE30" s="271">
        <v>13</v>
      </c>
      <c r="AF30" s="4" t="s">
        <v>148</v>
      </c>
      <c r="AG30" s="273" t="str">
        <f t="shared" si="5"/>
        <v/>
      </c>
      <c r="AH30" s="273" t="str">
        <f t="shared" si="12"/>
        <v/>
      </c>
      <c r="AI30" s="273" t="str">
        <f t="shared" si="12"/>
        <v/>
      </c>
      <c r="AJ30" s="273" t="str">
        <f t="shared" si="12"/>
        <v/>
      </c>
      <c r="AK30" s="273">
        <f t="shared" si="12"/>
        <v>5.3586234305965331E-3</v>
      </c>
      <c r="AL30" s="273" t="str">
        <f t="shared" si="12"/>
        <v/>
      </c>
      <c r="AM30" s="161">
        <f t="shared" si="9"/>
        <v>5.3586234305965331E-3</v>
      </c>
    </row>
    <row r="31" spans="1:39" x14ac:dyDescent="0.35">
      <c r="A31" s="4" t="s">
        <v>146</v>
      </c>
      <c r="B31" s="4" t="s">
        <v>31691</v>
      </c>
      <c r="C31" s="150" t="s">
        <v>31681</v>
      </c>
      <c r="D31" s="150">
        <v>1020.74055</v>
      </c>
      <c r="E31" s="150">
        <v>1</v>
      </c>
      <c r="F31" s="202">
        <f t="shared" si="1"/>
        <v>7.1428571428571426E-3</v>
      </c>
      <c r="G31" s="159">
        <f t="shared" si="2"/>
        <v>2.0608139282735159E-5</v>
      </c>
      <c r="H31" s="148" t="s">
        <v>32188</v>
      </c>
      <c r="I31" s="148" t="s">
        <v>32184</v>
      </c>
      <c r="J31" s="148" t="s">
        <v>32184</v>
      </c>
      <c r="K31" s="4" t="s">
        <v>31897</v>
      </c>
      <c r="M31" s="271">
        <v>14</v>
      </c>
      <c r="N31" s="4" t="s">
        <v>158</v>
      </c>
      <c r="O31" s="266" t="str">
        <f t="shared" si="10"/>
        <v/>
      </c>
      <c r="P31" s="173">
        <f t="shared" si="10"/>
        <v>2.5635928806220865E-3</v>
      </c>
      <c r="Q31" s="173">
        <f t="shared" si="10"/>
        <v>3.2240765540275103E-3</v>
      </c>
      <c r="R31" s="173" t="str">
        <f t="shared" si="10"/>
        <v/>
      </c>
      <c r="S31" s="267" t="str">
        <f t="shared" si="10"/>
        <v/>
      </c>
      <c r="T31" s="161">
        <f t="shared" si="7"/>
        <v>5.7876694346495963E-3</v>
      </c>
      <c r="U31" s="224"/>
      <c r="V31" s="271">
        <v>14</v>
      </c>
      <c r="W31" s="4" t="s">
        <v>158</v>
      </c>
      <c r="X31" s="266" t="str">
        <f t="shared" si="11"/>
        <v/>
      </c>
      <c r="Y31" s="173">
        <f t="shared" si="11"/>
        <v>5.7876694346495972E-3</v>
      </c>
      <c r="Z31" s="173" t="str">
        <f t="shared" si="11"/>
        <v/>
      </c>
      <c r="AA31" s="173" t="str">
        <f t="shared" si="11"/>
        <v/>
      </c>
      <c r="AB31" s="267" t="str">
        <f t="shared" si="11"/>
        <v/>
      </c>
      <c r="AC31" s="161">
        <f t="shared" si="8"/>
        <v>5.7876694346495972E-3</v>
      </c>
      <c r="AD31" s="224"/>
      <c r="AE31" s="271">
        <v>14</v>
      </c>
      <c r="AF31" s="4" t="s">
        <v>158</v>
      </c>
      <c r="AG31" s="273" t="str">
        <f t="shared" si="5"/>
        <v/>
      </c>
      <c r="AH31" s="273" t="str">
        <f t="shared" si="12"/>
        <v/>
      </c>
      <c r="AI31" s="273" t="str">
        <f t="shared" si="12"/>
        <v/>
      </c>
      <c r="AJ31" s="273">
        <f t="shared" si="12"/>
        <v>2.825887066943323E-4</v>
      </c>
      <c r="AK31" s="273">
        <f t="shared" si="12"/>
        <v>5.5050807279552645E-3</v>
      </c>
      <c r="AL31" s="273" t="str">
        <f t="shared" si="12"/>
        <v/>
      </c>
      <c r="AM31" s="161">
        <f t="shared" si="9"/>
        <v>5.7876694346495972E-3</v>
      </c>
    </row>
    <row r="32" spans="1:39" x14ac:dyDescent="0.35">
      <c r="A32" s="151" t="s">
        <v>147</v>
      </c>
      <c r="B32" s="151" t="s">
        <v>31693</v>
      </c>
      <c r="C32" s="152" t="s">
        <v>31693</v>
      </c>
      <c r="D32" s="152">
        <v>577316.62999000004</v>
      </c>
      <c r="E32" s="152">
        <v>3</v>
      </c>
      <c r="F32" s="279">
        <f t="shared" si="1"/>
        <v>2.1428571428571429E-2</v>
      </c>
      <c r="G32" s="158">
        <f t="shared" si="2"/>
        <v>1.1655676382282647E-2</v>
      </c>
      <c r="H32" s="148" t="s">
        <v>32184</v>
      </c>
      <c r="I32" s="148" t="s">
        <v>32186</v>
      </c>
      <c r="J32" s="148" t="s">
        <v>925</v>
      </c>
      <c r="K32" s="4" t="s">
        <v>32097</v>
      </c>
      <c r="M32" s="271">
        <v>15</v>
      </c>
      <c r="N32" s="4" t="s">
        <v>139</v>
      </c>
      <c r="O32" s="266">
        <f t="shared" si="10"/>
        <v>4.4293287440651799E-3</v>
      </c>
      <c r="P32" s="173" t="str">
        <f t="shared" si="10"/>
        <v/>
      </c>
      <c r="Q32" s="173" t="str">
        <f t="shared" si="10"/>
        <v/>
      </c>
      <c r="R32" s="173" t="str">
        <f t="shared" si="10"/>
        <v/>
      </c>
      <c r="S32" s="267" t="str">
        <f t="shared" si="10"/>
        <v/>
      </c>
      <c r="T32" s="161">
        <f t="shared" si="7"/>
        <v>4.4293287440651799E-3</v>
      </c>
      <c r="U32" s="224"/>
      <c r="V32" s="271">
        <v>15</v>
      </c>
      <c r="W32" s="4" t="s">
        <v>139</v>
      </c>
      <c r="X32" s="266" t="str">
        <f t="shared" si="11"/>
        <v/>
      </c>
      <c r="Y32" s="173" t="str">
        <f t="shared" si="11"/>
        <v/>
      </c>
      <c r="Z32" s="173" t="str">
        <f t="shared" si="11"/>
        <v/>
      </c>
      <c r="AA32" s="173" t="str">
        <f t="shared" si="11"/>
        <v/>
      </c>
      <c r="AB32" s="267">
        <f t="shared" si="11"/>
        <v>4.4293287440651799E-3</v>
      </c>
      <c r="AC32" s="161">
        <f t="shared" si="8"/>
        <v>4.4293287440651799E-3</v>
      </c>
      <c r="AD32" s="224"/>
      <c r="AE32" s="271">
        <v>15</v>
      </c>
      <c r="AF32" s="4" t="s">
        <v>139</v>
      </c>
      <c r="AG32" s="273">
        <f t="shared" si="5"/>
        <v>4.4293287440651799E-3</v>
      </c>
      <c r="AH32" s="273" t="str">
        <f t="shared" si="12"/>
        <v/>
      </c>
      <c r="AI32" s="273" t="str">
        <f t="shared" si="12"/>
        <v/>
      </c>
      <c r="AJ32" s="273" t="str">
        <f t="shared" si="12"/>
        <v/>
      </c>
      <c r="AK32" s="273" t="str">
        <f t="shared" si="12"/>
        <v/>
      </c>
      <c r="AL32" s="273" t="str">
        <f t="shared" si="12"/>
        <v/>
      </c>
      <c r="AM32" s="161">
        <f t="shared" si="9"/>
        <v>4.4293287440651799E-3</v>
      </c>
    </row>
    <row r="33" spans="1:39" x14ac:dyDescent="0.35">
      <c r="A33" s="4" t="s">
        <v>159</v>
      </c>
      <c r="B33" s="4" t="s">
        <v>31707</v>
      </c>
      <c r="C33" s="150" t="s">
        <v>31707</v>
      </c>
      <c r="D33" s="150">
        <v>33291.577899999997</v>
      </c>
      <c r="E33" s="150">
        <v>1</v>
      </c>
      <c r="F33" s="202">
        <f t="shared" si="1"/>
        <v>7.1428571428571426E-3</v>
      </c>
      <c r="G33" s="159">
        <f t="shared" si="2"/>
        <v>6.7213698359022537E-4</v>
      </c>
      <c r="H33" s="148" t="s">
        <v>32184</v>
      </c>
      <c r="I33" s="148" t="s">
        <v>32184</v>
      </c>
      <c r="J33" s="148" t="s">
        <v>32185</v>
      </c>
      <c r="K33" s="4" t="s">
        <v>32174</v>
      </c>
      <c r="M33" s="271">
        <v>16</v>
      </c>
      <c r="N33" s="4" t="s">
        <v>154</v>
      </c>
      <c r="O33" s="266" t="str">
        <f t="shared" si="10"/>
        <v/>
      </c>
      <c r="P33" s="173" t="str">
        <f t="shared" si="10"/>
        <v/>
      </c>
      <c r="Q33" s="173">
        <f t="shared" si="10"/>
        <v>4.3087202969450114E-3</v>
      </c>
      <c r="R33" s="173" t="str">
        <f t="shared" si="10"/>
        <v/>
      </c>
      <c r="S33" s="267" t="str">
        <f t="shared" si="10"/>
        <v/>
      </c>
      <c r="T33" s="161">
        <f t="shared" si="7"/>
        <v>4.3087202969450114E-3</v>
      </c>
      <c r="U33" s="224"/>
      <c r="V33" s="271">
        <v>16</v>
      </c>
      <c r="W33" s="4" t="s">
        <v>154</v>
      </c>
      <c r="X33" s="266" t="str">
        <f t="shared" si="11"/>
        <v/>
      </c>
      <c r="Y33" s="173" t="str">
        <f t="shared" si="11"/>
        <v/>
      </c>
      <c r="Z33" s="173">
        <f t="shared" si="11"/>
        <v>4.3087202969450114E-3</v>
      </c>
      <c r="AA33" s="173" t="str">
        <f t="shared" si="11"/>
        <v/>
      </c>
      <c r="AB33" s="267" t="str">
        <f t="shared" si="11"/>
        <v/>
      </c>
      <c r="AC33" s="161">
        <f t="shared" si="8"/>
        <v>4.3087202969450114E-3</v>
      </c>
      <c r="AD33" s="224"/>
      <c r="AE33" s="271">
        <v>16</v>
      </c>
      <c r="AF33" s="4" t="s">
        <v>154</v>
      </c>
      <c r="AG33" s="273">
        <f t="shared" si="5"/>
        <v>4.3087202969450114E-3</v>
      </c>
      <c r="AH33" s="273" t="str">
        <f t="shared" si="12"/>
        <v/>
      </c>
      <c r="AI33" s="273" t="str">
        <f t="shared" si="12"/>
        <v/>
      </c>
      <c r="AJ33" s="273" t="str">
        <f t="shared" si="12"/>
        <v/>
      </c>
      <c r="AK33" s="273" t="str">
        <f t="shared" si="12"/>
        <v/>
      </c>
      <c r="AL33" s="273" t="str">
        <f t="shared" si="12"/>
        <v/>
      </c>
      <c r="AM33" s="161">
        <f t="shared" si="9"/>
        <v>4.3087202969450114E-3</v>
      </c>
    </row>
    <row r="34" spans="1:39" x14ac:dyDescent="0.35">
      <c r="A34" s="151" t="s">
        <v>159</v>
      </c>
      <c r="B34" s="151" t="s">
        <v>31709</v>
      </c>
      <c r="C34" s="152" t="s">
        <v>31722</v>
      </c>
      <c r="D34" s="152">
        <v>51283.994209999997</v>
      </c>
      <c r="E34" s="152">
        <v>1</v>
      </c>
      <c r="F34" s="279">
        <f t="shared" si="1"/>
        <v>7.1428571428571426E-3</v>
      </c>
      <c r="G34" s="158">
        <f t="shared" si="2"/>
        <v>1.0353930738370915E-3</v>
      </c>
      <c r="H34" s="148" t="s">
        <v>32187</v>
      </c>
      <c r="I34" s="148" t="s">
        <v>32185</v>
      </c>
      <c r="J34" s="148" t="s">
        <v>925</v>
      </c>
      <c r="K34" s="4" t="s">
        <v>31900</v>
      </c>
      <c r="M34" s="271">
        <v>17</v>
      </c>
      <c r="N34" s="4" t="s">
        <v>170</v>
      </c>
      <c r="O34" s="266" t="str">
        <f t="shared" si="10"/>
        <v/>
      </c>
      <c r="P34" s="173">
        <f t="shared" si="10"/>
        <v>3.8013329289045971E-3</v>
      </c>
      <c r="Q34" s="173" t="str">
        <f t="shared" si="10"/>
        <v/>
      </c>
      <c r="R34" s="173" t="str">
        <f t="shared" si="10"/>
        <v/>
      </c>
      <c r="S34" s="267" t="str">
        <f t="shared" si="10"/>
        <v/>
      </c>
      <c r="T34" s="161">
        <f t="shared" si="7"/>
        <v>3.8013329289045971E-3</v>
      </c>
      <c r="U34" s="224"/>
      <c r="V34" s="271">
        <v>17</v>
      </c>
      <c r="W34" s="4" t="s">
        <v>170</v>
      </c>
      <c r="X34" s="266" t="str">
        <f t="shared" si="11"/>
        <v/>
      </c>
      <c r="Y34" s="173">
        <f t="shared" si="11"/>
        <v>3.8013329289045971E-3</v>
      </c>
      <c r="Z34" s="173" t="str">
        <f t="shared" si="11"/>
        <v/>
      </c>
      <c r="AA34" s="173" t="str">
        <f t="shared" si="11"/>
        <v/>
      </c>
      <c r="AB34" s="267" t="str">
        <f t="shared" si="11"/>
        <v/>
      </c>
      <c r="AC34" s="161">
        <f t="shared" si="8"/>
        <v>3.8013329289045971E-3</v>
      </c>
      <c r="AD34" s="224"/>
      <c r="AE34" s="271">
        <v>17</v>
      </c>
      <c r="AF34" s="4" t="s">
        <v>170</v>
      </c>
      <c r="AG34" s="273">
        <f t="shared" si="5"/>
        <v>3.8013329289045971E-3</v>
      </c>
      <c r="AH34" s="273" t="str">
        <f t="shared" si="12"/>
        <v/>
      </c>
      <c r="AI34" s="273" t="str">
        <f t="shared" si="12"/>
        <v/>
      </c>
      <c r="AJ34" s="273" t="str">
        <f t="shared" si="12"/>
        <v/>
      </c>
      <c r="AK34" s="273" t="str">
        <f t="shared" si="12"/>
        <v/>
      </c>
      <c r="AL34" s="273" t="str">
        <f t="shared" si="12"/>
        <v/>
      </c>
      <c r="AM34" s="161">
        <f t="shared" si="9"/>
        <v>3.8013329289045971E-3</v>
      </c>
    </row>
    <row r="35" spans="1:39" x14ac:dyDescent="0.35">
      <c r="A35" s="151" t="s">
        <v>159</v>
      </c>
      <c r="B35" s="152" t="s">
        <v>31710</v>
      </c>
      <c r="C35" s="152" t="s">
        <v>31710</v>
      </c>
      <c r="D35" s="152">
        <v>38291.687520000007</v>
      </c>
      <c r="E35" s="152">
        <v>1</v>
      </c>
      <c r="F35" s="279">
        <f t="shared" si="1"/>
        <v>7.1428571428571426E-3</v>
      </c>
      <c r="G35" s="158">
        <f t="shared" ref="G35:G66" si="13">+D35/SUM($D$3:$D$85)</f>
        <v>7.7308619686278929E-4</v>
      </c>
      <c r="H35" s="148" t="s">
        <v>32184</v>
      </c>
      <c r="I35" s="148" t="s">
        <v>32186</v>
      </c>
      <c r="J35" s="148" t="s">
        <v>925</v>
      </c>
      <c r="K35" s="4" t="s">
        <v>31939</v>
      </c>
      <c r="M35" s="271">
        <v>18</v>
      </c>
      <c r="N35" s="4" t="s">
        <v>156</v>
      </c>
      <c r="O35" s="266" t="str">
        <f t="shared" si="10"/>
        <v/>
      </c>
      <c r="P35" s="173">
        <f t="shared" si="10"/>
        <v>2.8110365625634444E-3</v>
      </c>
      <c r="Q35" s="173">
        <f t="shared" si="10"/>
        <v>1.9805117808601881E-5</v>
      </c>
      <c r="R35" s="173" t="str">
        <f t="shared" si="10"/>
        <v/>
      </c>
      <c r="S35" s="267" t="str">
        <f t="shared" si="10"/>
        <v/>
      </c>
      <c r="T35" s="161">
        <f t="shared" si="7"/>
        <v>2.8308416803720462E-3</v>
      </c>
      <c r="U35" s="224"/>
      <c r="V35" s="271">
        <v>18</v>
      </c>
      <c r="W35" s="4" t="s">
        <v>156</v>
      </c>
      <c r="X35" s="266">
        <f t="shared" si="11"/>
        <v>2.8110365625634444E-3</v>
      </c>
      <c r="Y35" s="173" t="str">
        <f t="shared" si="11"/>
        <v/>
      </c>
      <c r="Z35" s="173">
        <f t="shared" si="11"/>
        <v>1.9805117808601881E-5</v>
      </c>
      <c r="AA35" s="173" t="str">
        <f t="shared" si="11"/>
        <v/>
      </c>
      <c r="AB35" s="267" t="str">
        <f t="shared" si="11"/>
        <v/>
      </c>
      <c r="AC35" s="161">
        <f t="shared" si="8"/>
        <v>2.8308416803720462E-3</v>
      </c>
      <c r="AD35" s="224"/>
      <c r="AE35" s="271">
        <v>18</v>
      </c>
      <c r="AF35" s="4" t="s">
        <v>156</v>
      </c>
      <c r="AG35" s="273">
        <f t="shared" si="5"/>
        <v>2.8110365625634444E-3</v>
      </c>
      <c r="AH35" s="273" t="str">
        <f t="shared" si="12"/>
        <v/>
      </c>
      <c r="AI35" s="273" t="str">
        <f t="shared" si="12"/>
        <v/>
      </c>
      <c r="AJ35" s="273">
        <f t="shared" si="12"/>
        <v>1.9805117808601881E-5</v>
      </c>
      <c r="AK35" s="273" t="str">
        <f t="shared" si="12"/>
        <v/>
      </c>
      <c r="AL35" s="273" t="str">
        <f t="shared" si="12"/>
        <v/>
      </c>
      <c r="AM35" s="161">
        <f t="shared" si="9"/>
        <v>2.8308416803720462E-3</v>
      </c>
    </row>
    <row r="36" spans="1:39" x14ac:dyDescent="0.35">
      <c r="A36" s="151" t="s">
        <v>159</v>
      </c>
      <c r="B36" s="151" t="s">
        <v>31710</v>
      </c>
      <c r="C36" s="152" t="s">
        <v>31725</v>
      </c>
      <c r="D36" s="152">
        <v>10167.085569999999</v>
      </c>
      <c r="E36" s="152">
        <v>3</v>
      </c>
      <c r="F36" s="279">
        <f t="shared" si="1"/>
        <v>2.1428571428571429E-2</v>
      </c>
      <c r="G36" s="158">
        <f t="shared" si="13"/>
        <v>2.0526735763171826E-4</v>
      </c>
      <c r="H36" s="148" t="s">
        <v>32185</v>
      </c>
      <c r="I36" s="148" t="s">
        <v>32187</v>
      </c>
      <c r="J36" s="148" t="s">
        <v>925</v>
      </c>
      <c r="K36" s="4" t="s">
        <v>32082</v>
      </c>
      <c r="M36" s="271">
        <v>19</v>
      </c>
      <c r="N36" s="4" t="s">
        <v>150</v>
      </c>
      <c r="O36" s="266" t="str">
        <f t="shared" si="10"/>
        <v/>
      </c>
      <c r="P36" s="173">
        <f t="shared" si="10"/>
        <v>1.1517725068933588E-3</v>
      </c>
      <c r="Q36" s="173">
        <f t="shared" si="10"/>
        <v>6.6814600275447958E-4</v>
      </c>
      <c r="R36" s="173" t="str">
        <f t="shared" si="10"/>
        <v/>
      </c>
      <c r="S36" s="267" t="str">
        <f t="shared" si="10"/>
        <v/>
      </c>
      <c r="T36" s="161">
        <f t="shared" si="7"/>
        <v>1.8199185096478385E-3</v>
      </c>
      <c r="U36" s="224"/>
      <c r="V36" s="271">
        <v>19</v>
      </c>
      <c r="W36" s="4" t="s">
        <v>150</v>
      </c>
      <c r="X36" s="266" t="str">
        <f t="shared" si="11"/>
        <v/>
      </c>
      <c r="Y36" s="173" t="str">
        <f t="shared" si="11"/>
        <v/>
      </c>
      <c r="Z36" s="173">
        <f t="shared" si="11"/>
        <v>1.8199185096478385E-3</v>
      </c>
      <c r="AA36" s="173" t="str">
        <f t="shared" si="11"/>
        <v/>
      </c>
      <c r="AB36" s="267" t="str">
        <f t="shared" si="11"/>
        <v/>
      </c>
      <c r="AC36" s="161">
        <f t="shared" si="8"/>
        <v>1.8199185096478385E-3</v>
      </c>
      <c r="AD36" s="224"/>
      <c r="AE36" s="271">
        <v>19</v>
      </c>
      <c r="AF36" s="4" t="s">
        <v>150</v>
      </c>
      <c r="AG36" s="273">
        <f t="shared" si="5"/>
        <v>1.8199185096478385E-3</v>
      </c>
      <c r="AH36" s="273" t="str">
        <f t="shared" si="12"/>
        <v/>
      </c>
      <c r="AI36" s="273" t="str">
        <f t="shared" si="12"/>
        <v/>
      </c>
      <c r="AJ36" s="273" t="str">
        <f t="shared" si="12"/>
        <v/>
      </c>
      <c r="AK36" s="273" t="str">
        <f t="shared" si="12"/>
        <v/>
      </c>
      <c r="AL36" s="273" t="str">
        <f t="shared" si="12"/>
        <v/>
      </c>
      <c r="AM36" s="161">
        <f t="shared" si="9"/>
        <v>1.8199185096478385E-3</v>
      </c>
    </row>
    <row r="37" spans="1:39" x14ac:dyDescent="0.35">
      <c r="A37" s="151" t="s">
        <v>159</v>
      </c>
      <c r="B37" s="152" t="s">
        <v>31712</v>
      </c>
      <c r="C37" s="152" t="s">
        <v>31739</v>
      </c>
      <c r="D37" s="152">
        <v>99444.613649999999</v>
      </c>
      <c r="E37" s="152">
        <v>4</v>
      </c>
      <c r="F37" s="279">
        <f t="shared" si="1"/>
        <v>2.8571428571428571E-2</v>
      </c>
      <c r="G37" s="158">
        <f t="shared" si="13"/>
        <v>2.0077270850236981E-3</v>
      </c>
      <c r="H37" s="148" t="s">
        <v>32187</v>
      </c>
      <c r="I37" s="148" t="s">
        <v>32186</v>
      </c>
      <c r="J37" s="148" t="s">
        <v>925</v>
      </c>
      <c r="K37" s="4" t="s">
        <v>31938</v>
      </c>
      <c r="M37" s="271">
        <v>20</v>
      </c>
      <c r="N37" s="4" t="s">
        <v>174</v>
      </c>
      <c r="O37" s="266">
        <f t="shared" si="10"/>
        <v>2.5823814393255537E-4</v>
      </c>
      <c r="P37" s="173" t="str">
        <f t="shared" si="10"/>
        <v/>
      </c>
      <c r="Q37" s="173">
        <f t="shared" si="10"/>
        <v>1.5133946023714159E-3</v>
      </c>
      <c r="R37" s="173" t="str">
        <f t="shared" si="10"/>
        <v/>
      </c>
      <c r="S37" s="267" t="str">
        <f t="shared" si="10"/>
        <v/>
      </c>
      <c r="T37" s="161">
        <f t="shared" si="7"/>
        <v>1.7716327463039713E-3</v>
      </c>
      <c r="U37" s="224"/>
      <c r="V37" s="271">
        <v>20</v>
      </c>
      <c r="W37" s="4" t="s">
        <v>174</v>
      </c>
      <c r="X37" s="266" t="str">
        <f t="shared" si="11"/>
        <v/>
      </c>
      <c r="Y37" s="173" t="str">
        <f t="shared" si="11"/>
        <v/>
      </c>
      <c r="Z37" s="173" t="str">
        <f t="shared" si="11"/>
        <v/>
      </c>
      <c r="AA37" s="173" t="str">
        <f t="shared" si="11"/>
        <v/>
      </c>
      <c r="AB37" s="267">
        <f t="shared" si="11"/>
        <v>1.7716327463039713E-3</v>
      </c>
      <c r="AC37" s="161">
        <f t="shared" si="8"/>
        <v>1.7716327463039713E-3</v>
      </c>
      <c r="AD37" s="224"/>
      <c r="AE37" s="271">
        <v>20</v>
      </c>
      <c r="AF37" s="4" t="s">
        <v>174</v>
      </c>
      <c r="AG37" s="273">
        <f t="shared" si="5"/>
        <v>1.7716327463039713E-3</v>
      </c>
      <c r="AH37" s="273" t="str">
        <f t="shared" si="12"/>
        <v/>
      </c>
      <c r="AI37" s="273" t="str">
        <f t="shared" si="12"/>
        <v/>
      </c>
      <c r="AJ37" s="273" t="str">
        <f t="shared" si="12"/>
        <v/>
      </c>
      <c r="AK37" s="273" t="str">
        <f t="shared" si="12"/>
        <v/>
      </c>
      <c r="AL37" s="273" t="str">
        <f t="shared" si="12"/>
        <v/>
      </c>
      <c r="AM37" s="161">
        <f t="shared" si="9"/>
        <v>1.7716327463039713E-3</v>
      </c>
    </row>
    <row r="38" spans="1:39" x14ac:dyDescent="0.35">
      <c r="A38" s="151" t="s">
        <v>159</v>
      </c>
      <c r="B38" s="151" t="s">
        <v>159</v>
      </c>
      <c r="C38" s="152" t="s">
        <v>31747</v>
      </c>
      <c r="D38" s="152">
        <v>60788.232229999987</v>
      </c>
      <c r="E38" s="152">
        <v>2</v>
      </c>
      <c r="F38" s="279">
        <f t="shared" si="1"/>
        <v>1.4285714285714285E-2</v>
      </c>
      <c r="G38" s="158">
        <f t="shared" si="13"/>
        <v>1.2272779371281864E-3</v>
      </c>
      <c r="H38" s="148" t="s">
        <v>32184</v>
      </c>
      <c r="I38" s="148" t="s">
        <v>32185</v>
      </c>
      <c r="J38" s="148" t="s">
        <v>925</v>
      </c>
      <c r="K38" s="4" t="s">
        <v>32076</v>
      </c>
      <c r="M38" s="271">
        <v>21</v>
      </c>
      <c r="N38" s="4" t="s">
        <v>149</v>
      </c>
      <c r="O38" s="266">
        <f t="shared" si="10"/>
        <v>1.4349672848399868E-3</v>
      </c>
      <c r="P38" s="173" t="str">
        <f t="shared" si="10"/>
        <v/>
      </c>
      <c r="Q38" s="173" t="str">
        <f t="shared" si="10"/>
        <v/>
      </c>
      <c r="R38" s="173" t="str">
        <f t="shared" si="10"/>
        <v/>
      </c>
      <c r="S38" s="267" t="str">
        <f t="shared" si="10"/>
        <v/>
      </c>
      <c r="T38" s="161">
        <f t="shared" si="7"/>
        <v>1.4349672848399868E-3</v>
      </c>
      <c r="U38" s="224"/>
      <c r="V38" s="271">
        <v>21</v>
      </c>
      <c r="W38" s="4" t="s">
        <v>149</v>
      </c>
      <c r="X38" s="266" t="str">
        <f t="shared" si="11"/>
        <v/>
      </c>
      <c r="Y38" s="173" t="str">
        <f t="shared" si="11"/>
        <v/>
      </c>
      <c r="Z38" s="173" t="str">
        <f t="shared" si="11"/>
        <v/>
      </c>
      <c r="AA38" s="173">
        <f t="shared" si="11"/>
        <v>1.4349672848399868E-3</v>
      </c>
      <c r="AB38" s="267" t="str">
        <f t="shared" si="11"/>
        <v/>
      </c>
      <c r="AC38" s="161">
        <f t="shared" si="8"/>
        <v>1.4349672848399868E-3</v>
      </c>
      <c r="AD38" s="224"/>
      <c r="AE38" s="271">
        <v>21</v>
      </c>
      <c r="AF38" s="4" t="s">
        <v>149</v>
      </c>
      <c r="AG38" s="273">
        <f t="shared" si="5"/>
        <v>1.4349672848399868E-3</v>
      </c>
      <c r="AH38" s="273" t="str">
        <f t="shared" si="12"/>
        <v/>
      </c>
      <c r="AI38" s="273" t="str">
        <f t="shared" si="12"/>
        <v/>
      </c>
      <c r="AJ38" s="273" t="str">
        <f t="shared" si="12"/>
        <v/>
      </c>
      <c r="AK38" s="273" t="str">
        <f t="shared" si="12"/>
        <v/>
      </c>
      <c r="AL38" s="273" t="str">
        <f t="shared" si="12"/>
        <v/>
      </c>
      <c r="AM38" s="161">
        <f t="shared" si="9"/>
        <v>1.4349672848399868E-3</v>
      </c>
    </row>
    <row r="39" spans="1:39" x14ac:dyDescent="0.35">
      <c r="A39" s="151" t="s">
        <v>159</v>
      </c>
      <c r="B39" s="151" t="s">
        <v>159</v>
      </c>
      <c r="C39" s="152" t="s">
        <v>31761</v>
      </c>
      <c r="D39" s="152">
        <v>16003.740760000001</v>
      </c>
      <c r="E39" s="152">
        <v>2</v>
      </c>
      <c r="F39" s="279">
        <f t="shared" si="1"/>
        <v>1.4285714285714285E-2</v>
      </c>
      <c r="G39" s="158">
        <f t="shared" si="13"/>
        <v>3.2310592405373323E-4</v>
      </c>
      <c r="H39" s="148" t="s">
        <v>32188</v>
      </c>
      <c r="I39" s="148" t="s">
        <v>32184</v>
      </c>
      <c r="J39" s="148" t="s">
        <v>925</v>
      </c>
      <c r="K39" s="4" t="s">
        <v>32091</v>
      </c>
      <c r="M39" s="271">
        <v>22</v>
      </c>
      <c r="N39" s="4" t="s">
        <v>155</v>
      </c>
      <c r="O39" s="266" t="str">
        <f t="shared" si="10"/>
        <v/>
      </c>
      <c r="P39" s="173">
        <f t="shared" si="10"/>
        <v>1.2796101849968705E-3</v>
      </c>
      <c r="Q39" s="173" t="str">
        <f t="shared" si="10"/>
        <v/>
      </c>
      <c r="R39" s="173" t="str">
        <f t="shared" si="10"/>
        <v/>
      </c>
      <c r="S39" s="267" t="str">
        <f t="shared" si="10"/>
        <v/>
      </c>
      <c r="T39" s="161">
        <f t="shared" si="7"/>
        <v>1.2796101849968705E-3</v>
      </c>
      <c r="U39" s="224"/>
      <c r="V39" s="271">
        <v>22</v>
      </c>
      <c r="W39" s="4" t="s">
        <v>155</v>
      </c>
      <c r="X39" s="266" t="str">
        <f t="shared" si="11"/>
        <v/>
      </c>
      <c r="Y39" s="173" t="str">
        <f t="shared" si="11"/>
        <v/>
      </c>
      <c r="Z39" s="173">
        <f t="shared" si="11"/>
        <v>1.2796101849968705E-3</v>
      </c>
      <c r="AA39" s="173" t="str">
        <f t="shared" si="11"/>
        <v/>
      </c>
      <c r="AB39" s="267" t="str">
        <f t="shared" si="11"/>
        <v/>
      </c>
      <c r="AC39" s="161">
        <f t="shared" si="8"/>
        <v>1.2796101849968705E-3</v>
      </c>
      <c r="AD39" s="224"/>
      <c r="AE39" s="271">
        <v>22</v>
      </c>
      <c r="AF39" s="4" t="s">
        <v>155</v>
      </c>
      <c r="AG39" s="273">
        <f t="shared" si="5"/>
        <v>1.2796101849968705E-3</v>
      </c>
      <c r="AH39" s="273" t="str">
        <f t="shared" si="12"/>
        <v/>
      </c>
      <c r="AI39" s="273" t="str">
        <f t="shared" si="12"/>
        <v/>
      </c>
      <c r="AJ39" s="273" t="str">
        <f t="shared" si="12"/>
        <v/>
      </c>
      <c r="AK39" s="273" t="str">
        <f t="shared" si="12"/>
        <v/>
      </c>
      <c r="AL39" s="273" t="str">
        <f t="shared" si="12"/>
        <v/>
      </c>
      <c r="AM39" s="161">
        <f t="shared" si="9"/>
        <v>1.2796101849968705E-3</v>
      </c>
    </row>
    <row r="40" spans="1:39" x14ac:dyDescent="0.35">
      <c r="A40" s="4" t="s">
        <v>159</v>
      </c>
      <c r="B40" s="4" t="s">
        <v>159</v>
      </c>
      <c r="C40" s="150" t="s">
        <v>31756</v>
      </c>
      <c r="D40" s="150">
        <v>33884.208789999997</v>
      </c>
      <c r="E40" s="150">
        <v>1</v>
      </c>
      <c r="F40" s="202">
        <f t="shared" si="1"/>
        <v>7.1428571428571426E-3</v>
      </c>
      <c r="G40" s="159">
        <f t="shared" si="13"/>
        <v>6.8410184569389252E-4</v>
      </c>
      <c r="H40" s="148" t="s">
        <v>32188</v>
      </c>
      <c r="I40" s="148" t="s">
        <v>32184</v>
      </c>
      <c r="J40" s="148" t="s">
        <v>32188</v>
      </c>
      <c r="K40" s="4" t="s">
        <v>32153</v>
      </c>
      <c r="M40" s="271">
        <v>23</v>
      </c>
      <c r="N40" s="4" t="s">
        <v>151</v>
      </c>
      <c r="O40" s="266" t="str">
        <f t="shared" si="10"/>
        <v/>
      </c>
      <c r="P40" s="173" t="str">
        <f t="shared" si="10"/>
        <v/>
      </c>
      <c r="Q40" s="173" t="str">
        <f t="shared" si="10"/>
        <v/>
      </c>
      <c r="R40" s="173">
        <f t="shared" si="10"/>
        <v>5.6260327599001606E-4</v>
      </c>
      <c r="S40" s="267" t="str">
        <f t="shared" si="10"/>
        <v/>
      </c>
      <c r="T40" s="161">
        <f t="shared" si="7"/>
        <v>5.6260327599001606E-4</v>
      </c>
      <c r="U40" s="224"/>
      <c r="V40" s="271">
        <v>23</v>
      </c>
      <c r="W40" s="4" t="s">
        <v>151</v>
      </c>
      <c r="X40" s="266" t="str">
        <f t="shared" si="11"/>
        <v/>
      </c>
      <c r="Y40" s="173">
        <f t="shared" si="11"/>
        <v>5.6260327599001606E-4</v>
      </c>
      <c r="Z40" s="173" t="str">
        <f t="shared" si="11"/>
        <v/>
      </c>
      <c r="AA40" s="173" t="str">
        <f t="shared" si="11"/>
        <v/>
      </c>
      <c r="AB40" s="267" t="str">
        <f t="shared" si="11"/>
        <v/>
      </c>
      <c r="AC40" s="161">
        <f t="shared" si="8"/>
        <v>5.6260327599001606E-4</v>
      </c>
      <c r="AD40" s="224"/>
      <c r="AE40" s="271">
        <v>23</v>
      </c>
      <c r="AF40" s="4" t="s">
        <v>151</v>
      </c>
      <c r="AG40" s="273" t="str">
        <f t="shared" si="5"/>
        <v/>
      </c>
      <c r="AH40" s="273" t="str">
        <f t="shared" si="12"/>
        <v/>
      </c>
      <c r="AI40" s="273" t="str">
        <f t="shared" si="12"/>
        <v/>
      </c>
      <c r="AJ40" s="273">
        <f t="shared" si="12"/>
        <v>5.6260327599001606E-4</v>
      </c>
      <c r="AK40" s="273" t="str">
        <f t="shared" si="12"/>
        <v/>
      </c>
      <c r="AL40" s="273" t="str">
        <f t="shared" si="12"/>
        <v/>
      </c>
      <c r="AM40" s="161">
        <f t="shared" si="9"/>
        <v>5.6260327599001606E-4</v>
      </c>
    </row>
    <row r="41" spans="1:39" x14ac:dyDescent="0.35">
      <c r="A41" s="151" t="s">
        <v>159</v>
      </c>
      <c r="B41" s="151" t="s">
        <v>159</v>
      </c>
      <c r="C41" s="152" t="s">
        <v>31773</v>
      </c>
      <c r="D41" s="152">
        <v>171720.85011999999</v>
      </c>
      <c r="E41" s="152">
        <v>1</v>
      </c>
      <c r="F41" s="279">
        <f t="shared" si="1"/>
        <v>7.1428571428571426E-3</v>
      </c>
      <c r="G41" s="158">
        <f t="shared" si="13"/>
        <v>3.4669409352089016E-3</v>
      </c>
      <c r="H41" s="148" t="s">
        <v>32188</v>
      </c>
      <c r="I41" s="148" t="s">
        <v>32188</v>
      </c>
      <c r="J41" s="148" t="s">
        <v>925</v>
      </c>
      <c r="K41" s="4" t="s">
        <v>32058</v>
      </c>
      <c r="M41" s="271">
        <v>24</v>
      </c>
      <c r="N41" s="4" t="s">
        <v>137</v>
      </c>
      <c r="O41" s="266" t="str">
        <f t="shared" si="10"/>
        <v/>
      </c>
      <c r="P41" s="173" t="str">
        <f t="shared" si="10"/>
        <v/>
      </c>
      <c r="Q41" s="173" t="str">
        <f t="shared" si="10"/>
        <v/>
      </c>
      <c r="R41" s="173" t="str">
        <f t="shared" si="10"/>
        <v/>
      </c>
      <c r="S41" s="267" t="str">
        <f t="shared" si="10"/>
        <v/>
      </c>
      <c r="T41" s="161">
        <f t="shared" si="7"/>
        <v>0</v>
      </c>
      <c r="U41" s="224"/>
      <c r="V41" s="271">
        <v>24</v>
      </c>
      <c r="W41" s="4" t="s">
        <v>137</v>
      </c>
      <c r="X41" s="266" t="str">
        <f t="shared" si="11"/>
        <v/>
      </c>
      <c r="Y41" s="173" t="str">
        <f t="shared" si="11"/>
        <v/>
      </c>
      <c r="Z41" s="173" t="str">
        <f t="shared" si="11"/>
        <v/>
      </c>
      <c r="AA41" s="173" t="str">
        <f t="shared" si="11"/>
        <v/>
      </c>
      <c r="AB41" s="267" t="str">
        <f t="shared" si="11"/>
        <v/>
      </c>
      <c r="AC41" s="161">
        <f t="shared" si="8"/>
        <v>0</v>
      </c>
      <c r="AD41" s="224"/>
      <c r="AE41" s="271">
        <v>24</v>
      </c>
      <c r="AF41" s="4" t="s">
        <v>137</v>
      </c>
      <c r="AG41" s="273" t="str">
        <f t="shared" si="5"/>
        <v/>
      </c>
      <c r="AH41" s="273" t="str">
        <f t="shared" si="12"/>
        <v/>
      </c>
      <c r="AI41" s="273" t="str">
        <f t="shared" si="12"/>
        <v/>
      </c>
      <c r="AJ41" s="273" t="str">
        <f t="shared" si="12"/>
        <v/>
      </c>
      <c r="AK41" s="273" t="str">
        <f t="shared" si="12"/>
        <v/>
      </c>
      <c r="AL41" s="273" t="str">
        <f t="shared" si="12"/>
        <v/>
      </c>
      <c r="AM41" s="161">
        <f t="shared" si="9"/>
        <v>0</v>
      </c>
    </row>
    <row r="42" spans="1:39" x14ac:dyDescent="0.35">
      <c r="A42" s="151" t="s">
        <v>159</v>
      </c>
      <c r="B42" s="151" t="s">
        <v>159</v>
      </c>
      <c r="C42" s="152" t="s">
        <v>31768</v>
      </c>
      <c r="D42" s="152">
        <v>104154.04685</v>
      </c>
      <c r="E42" s="152">
        <v>2</v>
      </c>
      <c r="F42" s="279">
        <f t="shared" si="1"/>
        <v>1.4285714285714285E-2</v>
      </c>
      <c r="G42" s="158">
        <f t="shared" si="13"/>
        <v>2.1028077157758877E-3</v>
      </c>
      <c r="H42" s="148" t="s">
        <v>32188</v>
      </c>
      <c r="I42" s="148" t="s">
        <v>32185</v>
      </c>
      <c r="J42" s="148" t="s">
        <v>925</v>
      </c>
      <c r="K42" s="4" t="s">
        <v>32075</v>
      </c>
      <c r="M42" s="271">
        <v>25</v>
      </c>
      <c r="N42" s="4" t="s">
        <v>142</v>
      </c>
      <c r="O42" s="268" t="str">
        <f t="shared" si="10"/>
        <v/>
      </c>
      <c r="P42" s="269" t="str">
        <f t="shared" si="10"/>
        <v/>
      </c>
      <c r="Q42" s="269" t="str">
        <f t="shared" si="10"/>
        <v/>
      </c>
      <c r="R42" s="269" t="str">
        <f t="shared" si="10"/>
        <v/>
      </c>
      <c r="S42" s="270" t="str">
        <f t="shared" si="10"/>
        <v/>
      </c>
      <c r="T42" s="161">
        <f t="shared" si="7"/>
        <v>0</v>
      </c>
      <c r="U42" s="224"/>
      <c r="V42" s="271">
        <v>25</v>
      </c>
      <c r="W42" s="4" t="s">
        <v>142</v>
      </c>
      <c r="X42" s="268" t="str">
        <f t="shared" si="11"/>
        <v/>
      </c>
      <c r="Y42" s="269" t="str">
        <f t="shared" si="11"/>
        <v/>
      </c>
      <c r="Z42" s="269" t="str">
        <f t="shared" si="11"/>
        <v/>
      </c>
      <c r="AA42" s="269" t="str">
        <f t="shared" si="11"/>
        <v/>
      </c>
      <c r="AB42" s="270" t="str">
        <f t="shared" si="11"/>
        <v/>
      </c>
      <c r="AC42" s="161">
        <f t="shared" si="8"/>
        <v>0</v>
      </c>
      <c r="AD42" s="224"/>
      <c r="AE42" s="271">
        <v>25</v>
      </c>
      <c r="AF42" s="4" t="s">
        <v>142</v>
      </c>
      <c r="AG42" s="268" t="str">
        <f t="shared" si="5"/>
        <v/>
      </c>
      <c r="AH42" s="269" t="str">
        <f t="shared" si="12"/>
        <v/>
      </c>
      <c r="AI42" s="269" t="str">
        <f t="shared" si="12"/>
        <v/>
      </c>
      <c r="AJ42" s="269" t="str">
        <f t="shared" si="12"/>
        <v/>
      </c>
      <c r="AK42" s="269" t="str">
        <f t="shared" si="12"/>
        <v/>
      </c>
      <c r="AL42" s="270" t="str">
        <f t="shared" si="12"/>
        <v/>
      </c>
      <c r="AM42" s="161">
        <f t="shared" si="9"/>
        <v>0</v>
      </c>
    </row>
    <row r="43" spans="1:39" x14ac:dyDescent="0.35">
      <c r="A43" s="4" t="s">
        <v>159</v>
      </c>
      <c r="B43" s="4" t="s">
        <v>159</v>
      </c>
      <c r="C43" s="150" t="s">
        <v>31696</v>
      </c>
      <c r="D43" s="150">
        <v>6681545.7373000002</v>
      </c>
      <c r="E43" s="150">
        <v>1</v>
      </c>
      <c r="F43" s="202">
        <f t="shared" si="1"/>
        <v>7.1428571428571426E-3</v>
      </c>
      <c r="G43" s="159">
        <f t="shared" si="13"/>
        <v>0.13489639965635125</v>
      </c>
      <c r="H43" s="148" t="s">
        <v>32185</v>
      </c>
      <c r="I43" s="148" t="s">
        <v>32184</v>
      </c>
      <c r="J43" s="148" t="s">
        <v>32188</v>
      </c>
      <c r="K43" s="4" t="s">
        <v>31989</v>
      </c>
      <c r="O43" s="15"/>
      <c r="P43" s="15"/>
      <c r="Q43" s="15"/>
      <c r="R43" s="15"/>
      <c r="S43" s="15"/>
      <c r="X43" s="15"/>
      <c r="Y43" s="15"/>
      <c r="Z43" s="15"/>
      <c r="AA43" s="15"/>
      <c r="AB43" s="15"/>
      <c r="AG43" s="15"/>
      <c r="AH43" s="15"/>
      <c r="AI43" s="15"/>
      <c r="AJ43" s="15"/>
      <c r="AK43" s="15"/>
      <c r="AL43" s="15"/>
    </row>
    <row r="44" spans="1:39" x14ac:dyDescent="0.35">
      <c r="A44" s="4" t="s">
        <v>159</v>
      </c>
      <c r="B44" s="4" t="s">
        <v>159</v>
      </c>
      <c r="C44" s="150" t="s">
        <v>159</v>
      </c>
      <c r="D44" s="150">
        <v>22385471.526629999</v>
      </c>
      <c r="E44" s="150">
        <v>1</v>
      </c>
      <c r="F44" s="202">
        <f t="shared" si="1"/>
        <v>7.1428571428571426E-3</v>
      </c>
      <c r="G44" s="159">
        <f t="shared" si="13"/>
        <v>0.45194923933461162</v>
      </c>
      <c r="H44" s="148" t="s">
        <v>32187</v>
      </c>
      <c r="I44" s="148" t="s">
        <v>32185</v>
      </c>
      <c r="J44" s="148" t="s">
        <v>32185</v>
      </c>
      <c r="K44" s="4" t="s">
        <v>32141</v>
      </c>
      <c r="N44" s="276" t="s">
        <v>32369</v>
      </c>
      <c r="O44" s="272">
        <f>+SUM(O18:O42)</f>
        <v>0.48667743675445829</v>
      </c>
      <c r="P44" s="272">
        <f t="shared" ref="P44:S44" si="14">+SUM(P18:P42)</f>
        <v>0.26163151758500386</v>
      </c>
      <c r="Q44" s="272">
        <f t="shared" si="14"/>
        <v>8.0161000013172404E-2</v>
      </c>
      <c r="R44" s="272">
        <f t="shared" si="14"/>
        <v>0.17033152453626649</v>
      </c>
      <c r="S44" s="272">
        <f t="shared" si="14"/>
        <v>1.1985211110991068E-3</v>
      </c>
      <c r="T44" s="201">
        <f>+SUM(O44:S44)</f>
        <v>1.0000000000000002</v>
      </c>
      <c r="W44" s="276" t="s">
        <v>32369</v>
      </c>
      <c r="X44" s="159">
        <f>+SUM(X18:X42)</f>
        <v>3.2448902418947108E-2</v>
      </c>
      <c r="Y44" s="159">
        <f t="shared" ref="Y44:AB44" si="15">+SUM(Y18:Y42)</f>
        <v>0.36638958044465647</v>
      </c>
      <c r="Z44" s="159">
        <f t="shared" si="15"/>
        <v>4.9623464978333004E-2</v>
      </c>
      <c r="AA44" s="159">
        <f t="shared" si="15"/>
        <v>0.48558588348273518</v>
      </c>
      <c r="AB44" s="159">
        <f t="shared" si="15"/>
        <v>6.5952168675328313E-2</v>
      </c>
      <c r="AC44" s="201">
        <f>+SUM(X44:AB44)</f>
        <v>1.0000000000000002</v>
      </c>
      <c r="AF44" s="276" t="s">
        <v>32369</v>
      </c>
      <c r="AG44" s="159">
        <f>+SUM(AG18:AG42)</f>
        <v>0.30855850288015946</v>
      </c>
      <c r="AH44" s="159">
        <f>+SUM(AH18:AH42)</f>
        <v>0</v>
      </c>
      <c r="AI44" s="159">
        <f t="shared" ref="AI44:AL44" si="16">+SUM(AI18:AI42)</f>
        <v>5.0846256011490419E-2</v>
      </c>
      <c r="AJ44" s="159">
        <f t="shared" si="16"/>
        <v>0.16842820486646637</v>
      </c>
      <c r="AK44" s="159">
        <f t="shared" si="16"/>
        <v>0.47216703624188389</v>
      </c>
      <c r="AL44" s="159">
        <f t="shared" si="16"/>
        <v>0</v>
      </c>
      <c r="AM44" s="201">
        <f>+SUM(AG44:AL44)</f>
        <v>1.0000000000000002</v>
      </c>
    </row>
    <row r="45" spans="1:39" x14ac:dyDescent="0.35">
      <c r="A45" s="4" t="s">
        <v>159</v>
      </c>
      <c r="B45" s="4" t="s">
        <v>159</v>
      </c>
      <c r="C45" s="150" t="s">
        <v>31771</v>
      </c>
      <c r="D45" s="150">
        <v>68728.841610000003</v>
      </c>
      <c r="E45" s="150">
        <v>1</v>
      </c>
      <c r="F45" s="202">
        <f t="shared" si="1"/>
        <v>7.1428571428571426E-3</v>
      </c>
      <c r="G45" s="159">
        <f t="shared" si="13"/>
        <v>1.3875940763202991E-3</v>
      </c>
      <c r="H45" s="148" t="s">
        <v>32184</v>
      </c>
      <c r="I45" s="148" t="s">
        <v>32187</v>
      </c>
      <c r="J45" s="148" t="s">
        <v>32185</v>
      </c>
      <c r="K45" s="4" t="s">
        <v>31890</v>
      </c>
    </row>
    <row r="46" spans="1:39" x14ac:dyDescent="0.35">
      <c r="A46" s="151" t="s">
        <v>159</v>
      </c>
      <c r="B46" s="151" t="s">
        <v>159</v>
      </c>
      <c r="C46" s="152" t="s">
        <v>31749</v>
      </c>
      <c r="D46" s="152">
        <v>185986.88560000001</v>
      </c>
      <c r="E46" s="152">
        <v>3</v>
      </c>
      <c r="F46" s="279">
        <f t="shared" si="1"/>
        <v>2.1428571428571429E-2</v>
      </c>
      <c r="G46" s="158">
        <f t="shared" si="13"/>
        <v>3.7549636322441885E-3</v>
      </c>
      <c r="H46" s="148" t="s">
        <v>32187</v>
      </c>
      <c r="I46" s="148" t="s">
        <v>32185</v>
      </c>
      <c r="J46" s="148" t="s">
        <v>925</v>
      </c>
      <c r="K46" s="4" t="s">
        <v>32080</v>
      </c>
    </row>
    <row r="47" spans="1:39" x14ac:dyDescent="0.35">
      <c r="A47" s="4" t="s">
        <v>159</v>
      </c>
      <c r="B47" s="4" t="s">
        <v>159</v>
      </c>
      <c r="C47" s="150" t="s">
        <v>31745</v>
      </c>
      <c r="D47" s="150">
        <v>6873.7169899999999</v>
      </c>
      <c r="E47" s="150">
        <v>1</v>
      </c>
      <c r="F47" s="202">
        <f t="shared" si="1"/>
        <v>7.1428571428571426E-3</v>
      </c>
      <c r="G47" s="159">
        <f t="shared" si="13"/>
        <v>1.387762219498609E-4</v>
      </c>
      <c r="H47" s="148" t="s">
        <v>32185</v>
      </c>
      <c r="I47" s="148" t="s">
        <v>32184</v>
      </c>
      <c r="J47" s="148" t="s">
        <v>32188</v>
      </c>
      <c r="K47" s="4" t="s">
        <v>31880</v>
      </c>
      <c r="O47" s="400" t="s">
        <v>32180</v>
      </c>
      <c r="P47" s="401"/>
      <c r="Q47" s="401"/>
      <c r="R47" s="401"/>
      <c r="S47" s="402"/>
      <c r="X47" s="400" t="s">
        <v>32181</v>
      </c>
      <c r="Y47" s="401"/>
      <c r="Z47" s="401"/>
      <c r="AA47" s="401"/>
      <c r="AB47" s="402"/>
      <c r="AG47" s="400" t="s">
        <v>32876</v>
      </c>
      <c r="AH47" s="401"/>
      <c r="AI47" s="401"/>
      <c r="AJ47" s="401"/>
      <c r="AK47" s="402"/>
    </row>
    <row r="48" spans="1:39" x14ac:dyDescent="0.35">
      <c r="A48" s="151" t="s">
        <v>159</v>
      </c>
      <c r="B48" s="151" t="s">
        <v>159</v>
      </c>
      <c r="C48" s="152" t="s">
        <v>31760</v>
      </c>
      <c r="D48" s="152">
        <v>20265.80025</v>
      </c>
      <c r="E48" s="152">
        <v>2</v>
      </c>
      <c r="F48" s="279">
        <f t="shared" si="1"/>
        <v>1.4285714285714285E-2</v>
      </c>
      <c r="G48" s="158">
        <f t="shared" si="13"/>
        <v>4.091543480153591E-4</v>
      </c>
      <c r="H48" s="148" t="s">
        <v>32188</v>
      </c>
      <c r="I48" s="148" t="s">
        <v>32186</v>
      </c>
      <c r="J48" s="148" t="s">
        <v>925</v>
      </c>
      <c r="K48" s="4" t="s">
        <v>32098</v>
      </c>
      <c r="O48" s="148" t="s">
        <v>32187</v>
      </c>
      <c r="P48" s="148" t="s">
        <v>32184</v>
      </c>
      <c r="Q48" s="148" t="s">
        <v>32188</v>
      </c>
      <c r="R48" s="148" t="s">
        <v>32185</v>
      </c>
      <c r="S48" s="148" t="s">
        <v>32189</v>
      </c>
      <c r="T48" s="275" t="s">
        <v>32929</v>
      </c>
      <c r="X48" s="148" t="s">
        <v>32187</v>
      </c>
      <c r="Y48" s="148" t="s">
        <v>32184</v>
      </c>
      <c r="Z48" s="148" t="s">
        <v>32188</v>
      </c>
      <c r="AA48" s="148" t="s">
        <v>32185</v>
      </c>
      <c r="AB48" s="148" t="s">
        <v>32189</v>
      </c>
      <c r="AC48" s="275" t="s">
        <v>32929</v>
      </c>
      <c r="AG48" s="148" t="s">
        <v>32925</v>
      </c>
      <c r="AH48" s="148" t="s">
        <v>32187</v>
      </c>
      <c r="AI48" s="148" t="s">
        <v>32184</v>
      </c>
      <c r="AJ48" s="148" t="s">
        <v>32188</v>
      </c>
      <c r="AK48" s="148" t="s">
        <v>32185</v>
      </c>
      <c r="AL48" s="148" t="s">
        <v>32189</v>
      </c>
      <c r="AM48" s="275" t="s">
        <v>32929</v>
      </c>
    </row>
    <row r="49" spans="1:39" x14ac:dyDescent="0.35">
      <c r="A49" s="4" t="s">
        <v>159</v>
      </c>
      <c r="B49" s="4" t="s">
        <v>159</v>
      </c>
      <c r="C49" s="150" t="s">
        <v>31767</v>
      </c>
      <c r="D49" s="150">
        <v>33830.357029999999</v>
      </c>
      <c r="E49" s="150">
        <v>1</v>
      </c>
      <c r="F49" s="202">
        <f t="shared" si="1"/>
        <v>7.1428571428571426E-3</v>
      </c>
      <c r="G49" s="159">
        <f t="shared" si="13"/>
        <v>6.8301461096935802E-4</v>
      </c>
      <c r="H49" s="148" t="s">
        <v>32185</v>
      </c>
      <c r="I49" s="148" t="s">
        <v>32188</v>
      </c>
      <c r="J49" s="148" t="s">
        <v>32185</v>
      </c>
      <c r="K49" s="4" t="s">
        <v>32108</v>
      </c>
      <c r="N49" s="4" t="s">
        <v>159</v>
      </c>
      <c r="O49" s="263">
        <f>+IF(SUMIFS($F$3:$F$85,$A$3:$A$85,$N49,$H$3:$H$85,O$17)=0,"",SUMIFS($F$3:$F$85,$A$3:$A$85,$N49,$H$3:$H$85,O$17))</f>
        <v>9.285714285714286E-2</v>
      </c>
      <c r="P49" s="264">
        <f t="shared" ref="P49:S73" si="17">+IF(SUMIFS($F$3:$F$85,$A$3:$A$85,$N49,$H$3:$H$85,P$17)=0,"",SUMIFS($F$3:$F$85,$A$3:$A$85,$N49,$H$3:$H$85,P$17))</f>
        <v>9.285714285714286E-2</v>
      </c>
      <c r="Q49" s="264">
        <f t="shared" si="17"/>
        <v>0.1</v>
      </c>
      <c r="R49" s="264">
        <f t="shared" si="17"/>
        <v>5.7142857142857148E-2</v>
      </c>
      <c r="S49" s="265" t="str">
        <f t="shared" si="17"/>
        <v/>
      </c>
      <c r="T49" s="161">
        <f>+SUM(O49:S49)</f>
        <v>0.34285714285714286</v>
      </c>
      <c r="U49" s="224"/>
      <c r="V49" s="271">
        <v>1</v>
      </c>
      <c r="W49" s="4" t="s">
        <v>159</v>
      </c>
      <c r="X49" s="263">
        <f>+IF(SUMIFS($F$3:$F$85,$A$3:$A$85,$W49,$I$3:$I$85,X$17)=0,"",SUMIFS($F$3:$F$85,$A$3:$A$85,$W49,$I$3:$I$85,X$17))</f>
        <v>3.5714285714285712E-2</v>
      </c>
      <c r="Y49" s="264">
        <f t="shared" ref="Y49:AB73" si="18">+IF(SUMIFS($F$3:$F$85,$A$3:$A$85,$W49,$I$3:$I$85,Y$17)=0,"",SUMIFS($F$3:$F$85,$A$3:$A$85,$W49,$I$3:$I$85,Y$17))</f>
        <v>8.5714285714285715E-2</v>
      </c>
      <c r="Z49" s="264">
        <f t="shared" si="18"/>
        <v>6.4285714285714279E-2</v>
      </c>
      <c r="AA49" s="264">
        <f t="shared" si="18"/>
        <v>7.1428571428571425E-2</v>
      </c>
      <c r="AB49" s="265">
        <f t="shared" si="18"/>
        <v>8.5714285714285715E-2</v>
      </c>
      <c r="AC49" s="161">
        <f>+SUM(X49:AB49)</f>
        <v>0.34285714285714286</v>
      </c>
      <c r="AD49" s="224"/>
      <c r="AE49" s="271">
        <v>1</v>
      </c>
      <c r="AF49" s="4" t="s">
        <v>159</v>
      </c>
      <c r="AG49" s="273">
        <f>+IF(SUMIFS($F$3:$F$85,$A$3:$A$85,$AF49,$J$3:$J$85,$AG$15)=0,"",SUMIFS($F$3:$F$85,$A$3:$A$85,$AF49,$J$3:$J$85,$AG$15))</f>
        <v>0.27857142857142853</v>
      </c>
      <c r="AH49" s="273" t="str">
        <f>+IF(SUMIFS($F$3:$F$85,$A$3:$A$85,$AF49,$J$3:$J$85,AH$17)=0,"",SUMIFS($F$3:$F$85,$A$3:$A$85,$AF49,$J$3:$J$85,AH$17))</f>
        <v/>
      </c>
      <c r="AI49" s="273">
        <f t="shared" ref="AI49:AL73" si="19">+IF(SUMIFS($F$3:$F$85,$A$3:$A$85,$AF49,$J$3:$J$85,AI$17)=0,"",SUMIFS($F$3:$F$85,$A$3:$A$85,$AF49,$J$3:$J$85,AI$17))</f>
        <v>7.1428571428571426E-3</v>
      </c>
      <c r="AJ49" s="273">
        <f t="shared" si="19"/>
        <v>2.8571428571428571E-2</v>
      </c>
      <c r="AK49" s="273">
        <f t="shared" si="19"/>
        <v>2.8571428571428571E-2</v>
      </c>
      <c r="AL49" s="273" t="str">
        <f t="shared" si="19"/>
        <v/>
      </c>
      <c r="AM49" s="161">
        <f>+SUM(AG49:AL49)</f>
        <v>0.3428571428571428</v>
      </c>
    </row>
    <row r="50" spans="1:39" x14ac:dyDescent="0.35">
      <c r="A50" s="4" t="s">
        <v>159</v>
      </c>
      <c r="B50" s="4" t="s">
        <v>159</v>
      </c>
      <c r="C50" s="150" t="s">
        <v>31525</v>
      </c>
      <c r="D50" s="150">
        <v>543905.10942999995</v>
      </c>
      <c r="E50" s="150">
        <v>1</v>
      </c>
      <c r="F50" s="202">
        <f t="shared" si="1"/>
        <v>7.1428571428571426E-3</v>
      </c>
      <c r="G50" s="159">
        <f t="shared" si="13"/>
        <v>1.0981117828349965E-2</v>
      </c>
      <c r="H50" s="148" t="s">
        <v>32187</v>
      </c>
      <c r="I50" s="148" t="s">
        <v>32188</v>
      </c>
      <c r="J50" s="148" t="s">
        <v>32184</v>
      </c>
      <c r="K50" s="4" t="s">
        <v>32173</v>
      </c>
      <c r="N50" s="4" t="s">
        <v>146</v>
      </c>
      <c r="O50" s="266" t="str">
        <f t="shared" ref="O50:O65" si="20">+IF(SUMIFS($F$3:$F$85,$A$3:$A$85,$N50,$H$3:$H$85,O$17)=0,"",SUMIFS($F$3:$F$85,$A$3:$A$85,$N50,$H$3:$H$85,O$17))</f>
        <v/>
      </c>
      <c r="P50" s="173" t="str">
        <f t="shared" si="17"/>
        <v/>
      </c>
      <c r="Q50" s="173">
        <f t="shared" si="17"/>
        <v>1.4285714285714285E-2</v>
      </c>
      <c r="R50" s="173" t="str">
        <f t="shared" si="17"/>
        <v/>
      </c>
      <c r="S50" s="267" t="str">
        <f t="shared" si="17"/>
        <v/>
      </c>
      <c r="T50" s="161">
        <f t="shared" ref="T50:T73" si="21">+SUM(O50:S50)</f>
        <v>1.4285714285714285E-2</v>
      </c>
      <c r="U50" s="224"/>
      <c r="V50" s="271">
        <v>2</v>
      </c>
      <c r="W50" s="4" t="s">
        <v>146</v>
      </c>
      <c r="X50" s="266" t="str">
        <f t="shared" ref="X50:X65" si="22">+IF(SUMIFS($F$3:$F$85,$A$3:$A$85,$W50,$I$3:$I$85,X$17)=0,"",SUMIFS($F$3:$F$85,$A$3:$A$85,$W50,$I$3:$I$85,X$17))</f>
        <v/>
      </c>
      <c r="Y50" s="173">
        <f t="shared" si="18"/>
        <v>1.4285714285714285E-2</v>
      </c>
      <c r="Z50" s="173" t="str">
        <f t="shared" si="18"/>
        <v/>
      </c>
      <c r="AA50" s="173" t="str">
        <f t="shared" si="18"/>
        <v/>
      </c>
      <c r="AB50" s="267" t="str">
        <f t="shared" si="18"/>
        <v/>
      </c>
      <c r="AC50" s="161">
        <f t="shared" ref="AC50:AC73" si="23">+SUM(X50:AB50)</f>
        <v>1.4285714285714285E-2</v>
      </c>
      <c r="AD50" s="224"/>
      <c r="AE50" s="271">
        <v>2</v>
      </c>
      <c r="AF50" s="4" t="s">
        <v>146</v>
      </c>
      <c r="AG50" s="273" t="str">
        <f t="shared" ref="AG50:AG73" si="24">+IF(SUMIFS($F$3:$F$85,$A$3:$A$85,$AF50,$J$3:$J$85,$AG$15)=0,"",SUMIFS($F$3:$F$85,$A$3:$A$85,$AF50,$J$3:$J$85,$AG$15))</f>
        <v/>
      </c>
      <c r="AH50" s="273" t="str">
        <f t="shared" ref="AH50:AH65" si="25">+IF(SUMIFS($F$3:$F$85,$A$3:$A$85,$AF50,$J$3:$J$85,AH$17)=0,"",SUMIFS($F$3:$F$85,$A$3:$A$85,$AF50,$J$3:$J$85,AH$17))</f>
        <v/>
      </c>
      <c r="AI50" s="273">
        <f t="shared" si="19"/>
        <v>1.4285714285714285E-2</v>
      </c>
      <c r="AJ50" s="273" t="str">
        <f t="shared" si="19"/>
        <v/>
      </c>
      <c r="AK50" s="273" t="str">
        <f t="shared" si="19"/>
        <v/>
      </c>
      <c r="AL50" s="273" t="str">
        <f t="shared" si="19"/>
        <v/>
      </c>
      <c r="AM50" s="161">
        <f t="shared" ref="AM50:AM73" si="26">+SUM(AG50:AL50)</f>
        <v>1.4285714285714285E-2</v>
      </c>
    </row>
    <row r="51" spans="1:39" x14ac:dyDescent="0.35">
      <c r="A51" s="151" t="s">
        <v>159</v>
      </c>
      <c r="B51" s="151" t="s">
        <v>159</v>
      </c>
      <c r="C51" s="152" t="s">
        <v>31754</v>
      </c>
      <c r="D51" s="152">
        <v>23237.359670000002</v>
      </c>
      <c r="E51" s="152">
        <v>2</v>
      </c>
      <c r="F51" s="279">
        <f t="shared" si="1"/>
        <v>1.4285714285714285E-2</v>
      </c>
      <c r="G51" s="158">
        <f t="shared" si="13"/>
        <v>4.6914834983519837E-4</v>
      </c>
      <c r="H51" s="148" t="s">
        <v>32184</v>
      </c>
      <c r="I51" s="148" t="s">
        <v>32186</v>
      </c>
      <c r="J51" s="148" t="s">
        <v>925</v>
      </c>
      <c r="K51" s="4" t="s">
        <v>32095</v>
      </c>
      <c r="N51" s="4" t="s">
        <v>138</v>
      </c>
      <c r="O51" s="266">
        <f t="shared" si="20"/>
        <v>2.8571428571428571E-2</v>
      </c>
      <c r="P51" s="173">
        <f t="shared" si="17"/>
        <v>5.7142857142857141E-2</v>
      </c>
      <c r="Q51" s="173">
        <f t="shared" si="17"/>
        <v>5.7142857142857141E-2</v>
      </c>
      <c r="R51" s="173">
        <f t="shared" si="17"/>
        <v>1.4285714285714285E-2</v>
      </c>
      <c r="S51" s="267" t="str">
        <f t="shared" si="17"/>
        <v/>
      </c>
      <c r="T51" s="161">
        <f t="shared" si="21"/>
        <v>0.15714285714285714</v>
      </c>
      <c r="U51" s="224"/>
      <c r="V51" s="271">
        <v>3</v>
      </c>
      <c r="W51" s="4" t="s">
        <v>138</v>
      </c>
      <c r="X51" s="266" t="str">
        <f t="shared" si="22"/>
        <v/>
      </c>
      <c r="Y51" s="173">
        <f t="shared" si="18"/>
        <v>1.4285714285714285E-2</v>
      </c>
      <c r="Z51" s="173" t="str">
        <f t="shared" si="18"/>
        <v/>
      </c>
      <c r="AA51" s="173">
        <f t="shared" si="18"/>
        <v>4.2857142857142858E-2</v>
      </c>
      <c r="AB51" s="267">
        <f t="shared" si="18"/>
        <v>0.1</v>
      </c>
      <c r="AC51" s="161">
        <f t="shared" si="23"/>
        <v>0.15714285714285714</v>
      </c>
      <c r="AD51" s="224"/>
      <c r="AE51" s="271">
        <v>3</v>
      </c>
      <c r="AF51" s="4" t="s">
        <v>138</v>
      </c>
      <c r="AG51" s="273">
        <f t="shared" si="24"/>
        <v>0.14285714285714285</v>
      </c>
      <c r="AH51" s="273" t="str">
        <f t="shared" si="25"/>
        <v/>
      </c>
      <c r="AI51" s="273" t="str">
        <f t="shared" si="19"/>
        <v/>
      </c>
      <c r="AJ51" s="273">
        <f t="shared" si="19"/>
        <v>1.4285714285714285E-2</v>
      </c>
      <c r="AK51" s="273" t="str">
        <f t="shared" si="19"/>
        <v/>
      </c>
      <c r="AL51" s="273" t="str">
        <f t="shared" si="19"/>
        <v/>
      </c>
      <c r="AM51" s="161">
        <f t="shared" si="26"/>
        <v>0.15714285714285714</v>
      </c>
    </row>
    <row r="52" spans="1:39" x14ac:dyDescent="0.35">
      <c r="A52" s="151" t="s">
        <v>159</v>
      </c>
      <c r="B52" s="151" t="s">
        <v>159</v>
      </c>
      <c r="C52" s="152" t="s">
        <v>31770</v>
      </c>
      <c r="D52" s="152">
        <v>341077.45552000002</v>
      </c>
      <c r="E52" s="152">
        <v>1</v>
      </c>
      <c r="F52" s="279">
        <f t="shared" si="1"/>
        <v>7.1428571428571426E-3</v>
      </c>
      <c r="G52" s="158">
        <f t="shared" si="13"/>
        <v>6.8861491880155704E-3</v>
      </c>
      <c r="H52" s="148" t="s">
        <v>32184</v>
      </c>
      <c r="I52" s="148" t="s">
        <v>32186</v>
      </c>
      <c r="J52" s="148" t="s">
        <v>925</v>
      </c>
      <c r="K52" s="4" t="s">
        <v>32096</v>
      </c>
      <c r="N52" s="4" t="s">
        <v>144</v>
      </c>
      <c r="O52" s="266" t="str">
        <f t="shared" si="20"/>
        <v/>
      </c>
      <c r="P52" s="173">
        <f t="shared" si="17"/>
        <v>1.4285714285714285E-2</v>
      </c>
      <c r="Q52" s="173">
        <f t="shared" si="17"/>
        <v>1.4285714285714285E-2</v>
      </c>
      <c r="R52" s="173" t="str">
        <f t="shared" si="17"/>
        <v/>
      </c>
      <c r="S52" s="267">
        <f t="shared" si="17"/>
        <v>1.4285714285714285E-2</v>
      </c>
      <c r="T52" s="161">
        <f t="shared" si="21"/>
        <v>4.2857142857142858E-2</v>
      </c>
      <c r="U52" s="224"/>
      <c r="V52" s="271">
        <v>4</v>
      </c>
      <c r="W52" s="4" t="s">
        <v>144</v>
      </c>
      <c r="X52" s="266">
        <f t="shared" si="22"/>
        <v>7.1428571428571426E-3</v>
      </c>
      <c r="Y52" s="173">
        <f t="shared" si="18"/>
        <v>7.1428571428571426E-3</v>
      </c>
      <c r="Z52" s="173">
        <f t="shared" si="18"/>
        <v>2.1428571428571429E-2</v>
      </c>
      <c r="AA52" s="173">
        <f t="shared" si="18"/>
        <v>7.1428571428571426E-3</v>
      </c>
      <c r="AB52" s="267" t="str">
        <f t="shared" si="18"/>
        <v/>
      </c>
      <c r="AC52" s="161">
        <f t="shared" si="23"/>
        <v>4.2857142857142858E-2</v>
      </c>
      <c r="AD52" s="224"/>
      <c r="AE52" s="271">
        <v>4</v>
      </c>
      <c r="AF52" s="4" t="s">
        <v>144</v>
      </c>
      <c r="AG52" s="273">
        <f t="shared" si="24"/>
        <v>1.4285714285714285E-2</v>
      </c>
      <c r="AH52" s="273" t="str">
        <f t="shared" si="25"/>
        <v/>
      </c>
      <c r="AI52" s="273">
        <f t="shared" si="19"/>
        <v>2.1428571428571429E-2</v>
      </c>
      <c r="AJ52" s="273">
        <f t="shared" si="19"/>
        <v>7.1428571428571426E-3</v>
      </c>
      <c r="AK52" s="273" t="str">
        <f t="shared" si="19"/>
        <v/>
      </c>
      <c r="AL52" s="273" t="str">
        <f t="shared" si="19"/>
        <v/>
      </c>
      <c r="AM52" s="161">
        <f t="shared" si="26"/>
        <v>4.2857142857142858E-2</v>
      </c>
    </row>
    <row r="53" spans="1:39" x14ac:dyDescent="0.35">
      <c r="A53" s="151" t="s">
        <v>159</v>
      </c>
      <c r="B53" s="151" t="s">
        <v>159</v>
      </c>
      <c r="C53" s="152" t="s">
        <v>31746</v>
      </c>
      <c r="D53" s="152">
        <v>7856949.2896099994</v>
      </c>
      <c r="E53" s="152">
        <v>1</v>
      </c>
      <c r="F53" s="279">
        <f t="shared" si="1"/>
        <v>7.1428571428571426E-3</v>
      </c>
      <c r="G53" s="158">
        <f t="shared" si="13"/>
        <v>0.15862709216134299</v>
      </c>
      <c r="H53" s="148" t="s">
        <v>32184</v>
      </c>
      <c r="I53" s="148" t="s">
        <v>32184</v>
      </c>
      <c r="J53" s="148" t="s">
        <v>925</v>
      </c>
      <c r="K53" s="4" t="s">
        <v>32113</v>
      </c>
      <c r="N53" s="4" t="s">
        <v>152</v>
      </c>
      <c r="O53" s="266" t="str">
        <f t="shared" si="20"/>
        <v/>
      </c>
      <c r="P53" s="173">
        <f t="shared" si="17"/>
        <v>7.1428571428571426E-3</v>
      </c>
      <c r="Q53" s="173">
        <f t="shared" si="17"/>
        <v>1.4285714285714285E-2</v>
      </c>
      <c r="R53" s="173">
        <f t="shared" si="17"/>
        <v>7.1428571428571426E-3</v>
      </c>
      <c r="S53" s="267" t="str">
        <f t="shared" si="17"/>
        <v/>
      </c>
      <c r="T53" s="161">
        <f t="shared" si="21"/>
        <v>2.8571428571428571E-2</v>
      </c>
      <c r="U53" s="224"/>
      <c r="V53" s="271">
        <v>5</v>
      </c>
      <c r="W53" s="4" t="s">
        <v>152</v>
      </c>
      <c r="X53" s="266" t="str">
        <f t="shared" si="22"/>
        <v/>
      </c>
      <c r="Y53" s="173">
        <f t="shared" si="18"/>
        <v>7.1428571428571426E-3</v>
      </c>
      <c r="Z53" s="173" t="str">
        <f t="shared" si="18"/>
        <v/>
      </c>
      <c r="AA53" s="173">
        <f t="shared" si="18"/>
        <v>2.1428571428571429E-2</v>
      </c>
      <c r="AB53" s="267" t="str">
        <f t="shared" si="18"/>
        <v/>
      </c>
      <c r="AC53" s="161">
        <f t="shared" si="23"/>
        <v>2.8571428571428571E-2</v>
      </c>
      <c r="AD53" s="224"/>
      <c r="AE53" s="271">
        <v>5</v>
      </c>
      <c r="AF53" s="4" t="s">
        <v>152</v>
      </c>
      <c r="AG53" s="273">
        <f t="shared" si="24"/>
        <v>2.1428571428571429E-2</v>
      </c>
      <c r="AH53" s="273" t="str">
        <f t="shared" si="25"/>
        <v/>
      </c>
      <c r="AI53" s="273" t="str">
        <f t="shared" si="19"/>
        <v/>
      </c>
      <c r="AJ53" s="273">
        <f t="shared" si="19"/>
        <v>7.1428571428571426E-3</v>
      </c>
      <c r="AK53" s="273" t="str">
        <f t="shared" si="19"/>
        <v/>
      </c>
      <c r="AL53" s="273" t="str">
        <f t="shared" si="19"/>
        <v/>
      </c>
      <c r="AM53" s="161">
        <f t="shared" si="26"/>
        <v>2.8571428571428571E-2</v>
      </c>
    </row>
    <row r="54" spans="1:39" x14ac:dyDescent="0.35">
      <c r="A54" s="151" t="s">
        <v>159</v>
      </c>
      <c r="B54" s="151" t="s">
        <v>159</v>
      </c>
      <c r="C54" s="152" t="s">
        <v>31748</v>
      </c>
      <c r="D54" s="152">
        <v>152995.92533</v>
      </c>
      <c r="E54" s="152">
        <v>1</v>
      </c>
      <c r="F54" s="279">
        <f t="shared" si="1"/>
        <v>7.1428571428571426E-3</v>
      </c>
      <c r="G54" s="158">
        <f t="shared" si="13"/>
        <v>3.0888959382397302E-3</v>
      </c>
      <c r="H54" s="148" t="s">
        <v>32187</v>
      </c>
      <c r="I54" s="148" t="s">
        <v>32188</v>
      </c>
      <c r="J54" s="148" t="s">
        <v>925</v>
      </c>
      <c r="K54" s="4" t="s">
        <v>31981</v>
      </c>
      <c r="N54" s="4" t="s">
        <v>147</v>
      </c>
      <c r="O54" s="266" t="str">
        <f t="shared" si="20"/>
        <v/>
      </c>
      <c r="P54" s="173">
        <f t="shared" si="17"/>
        <v>2.1428571428571429E-2</v>
      </c>
      <c r="Q54" s="173" t="str">
        <f t="shared" si="17"/>
        <v/>
      </c>
      <c r="R54" s="173" t="str">
        <f t="shared" si="17"/>
        <v/>
      </c>
      <c r="S54" s="267" t="str">
        <f t="shared" si="17"/>
        <v/>
      </c>
      <c r="T54" s="161">
        <f t="shared" si="21"/>
        <v>2.1428571428571429E-2</v>
      </c>
      <c r="U54" s="224"/>
      <c r="V54" s="271">
        <v>6</v>
      </c>
      <c r="W54" s="4" t="s">
        <v>147</v>
      </c>
      <c r="X54" s="266" t="str">
        <f t="shared" si="22"/>
        <v/>
      </c>
      <c r="Y54" s="173" t="str">
        <f t="shared" si="18"/>
        <v/>
      </c>
      <c r="Z54" s="173" t="str">
        <f t="shared" si="18"/>
        <v/>
      </c>
      <c r="AA54" s="173" t="str">
        <f t="shared" si="18"/>
        <v/>
      </c>
      <c r="AB54" s="267">
        <f t="shared" si="18"/>
        <v>2.1428571428571429E-2</v>
      </c>
      <c r="AC54" s="161">
        <f t="shared" si="23"/>
        <v>2.1428571428571429E-2</v>
      </c>
      <c r="AD54" s="224"/>
      <c r="AE54" s="271">
        <v>6</v>
      </c>
      <c r="AF54" s="4" t="s">
        <v>147</v>
      </c>
      <c r="AG54" s="273">
        <f t="shared" si="24"/>
        <v>2.1428571428571429E-2</v>
      </c>
      <c r="AH54" s="273" t="str">
        <f t="shared" si="25"/>
        <v/>
      </c>
      <c r="AI54" s="273" t="str">
        <f t="shared" si="19"/>
        <v/>
      </c>
      <c r="AJ54" s="273" t="str">
        <f t="shared" si="19"/>
        <v/>
      </c>
      <c r="AK54" s="273" t="str">
        <f t="shared" si="19"/>
        <v/>
      </c>
      <c r="AL54" s="273" t="str">
        <f t="shared" si="19"/>
        <v/>
      </c>
      <c r="AM54" s="161">
        <f t="shared" si="26"/>
        <v>2.1428571428571429E-2</v>
      </c>
    </row>
    <row r="55" spans="1:39" x14ac:dyDescent="0.35">
      <c r="A55" s="151" t="s">
        <v>159</v>
      </c>
      <c r="B55" s="151" t="s">
        <v>159</v>
      </c>
      <c r="C55" s="152" t="s">
        <v>31752</v>
      </c>
      <c r="D55" s="152">
        <v>137385.77922</v>
      </c>
      <c r="E55" s="152">
        <v>3</v>
      </c>
      <c r="F55" s="279">
        <f t="shared" si="1"/>
        <v>2.1428571428571429E-2</v>
      </c>
      <c r="G55" s="158">
        <f t="shared" si="13"/>
        <v>2.7737364540214083E-3</v>
      </c>
      <c r="H55" s="148" t="s">
        <v>32188</v>
      </c>
      <c r="I55" s="148" t="s">
        <v>32184</v>
      </c>
      <c r="J55" s="148" t="s">
        <v>925</v>
      </c>
      <c r="K55" s="4" t="s">
        <v>32069</v>
      </c>
      <c r="N55" s="4" t="s">
        <v>172</v>
      </c>
      <c r="O55" s="266" t="str">
        <f t="shared" si="20"/>
        <v/>
      </c>
      <c r="P55" s="173">
        <f t="shared" si="17"/>
        <v>2.1428571428571429E-2</v>
      </c>
      <c r="Q55" s="173">
        <f t="shared" si="17"/>
        <v>7.1428571428571426E-3</v>
      </c>
      <c r="R55" s="173">
        <f t="shared" si="17"/>
        <v>2.1428571428571429E-2</v>
      </c>
      <c r="S55" s="267" t="str">
        <f t="shared" si="17"/>
        <v/>
      </c>
      <c r="T55" s="161">
        <f t="shared" si="21"/>
        <v>0.05</v>
      </c>
      <c r="U55" s="224"/>
      <c r="V55" s="271">
        <v>7</v>
      </c>
      <c r="W55" s="4" t="s">
        <v>172</v>
      </c>
      <c r="X55" s="266">
        <f t="shared" si="22"/>
        <v>2.1428571428571429E-2</v>
      </c>
      <c r="Y55" s="173">
        <f t="shared" si="18"/>
        <v>7.1428571428571426E-3</v>
      </c>
      <c r="Z55" s="173" t="str">
        <f t="shared" si="18"/>
        <v/>
      </c>
      <c r="AA55" s="173" t="str">
        <f t="shared" si="18"/>
        <v/>
      </c>
      <c r="AB55" s="267">
        <f t="shared" si="18"/>
        <v>2.1428571428571429E-2</v>
      </c>
      <c r="AC55" s="161">
        <f t="shared" si="23"/>
        <v>0.05</v>
      </c>
      <c r="AD55" s="224"/>
      <c r="AE55" s="271">
        <v>7</v>
      </c>
      <c r="AF55" s="4" t="s">
        <v>172</v>
      </c>
      <c r="AG55" s="273">
        <f t="shared" si="24"/>
        <v>4.2857142857142858E-2</v>
      </c>
      <c r="AH55" s="273" t="str">
        <f t="shared" si="25"/>
        <v/>
      </c>
      <c r="AI55" s="273">
        <f t="shared" si="19"/>
        <v>7.1428571428571426E-3</v>
      </c>
      <c r="AJ55" s="273" t="str">
        <f t="shared" si="19"/>
        <v/>
      </c>
      <c r="AK55" s="273" t="str">
        <f t="shared" si="19"/>
        <v/>
      </c>
      <c r="AL55" s="273" t="str">
        <f t="shared" si="19"/>
        <v/>
      </c>
      <c r="AM55" s="161">
        <f t="shared" si="26"/>
        <v>0.05</v>
      </c>
    </row>
    <row r="56" spans="1:39" x14ac:dyDescent="0.35">
      <c r="A56" s="151" t="s">
        <v>159</v>
      </c>
      <c r="B56" s="151" t="s">
        <v>159</v>
      </c>
      <c r="C56" s="152" t="s">
        <v>31757</v>
      </c>
      <c r="D56" s="152">
        <v>94629.305439999996</v>
      </c>
      <c r="E56" s="152">
        <v>1</v>
      </c>
      <c r="F56" s="279">
        <f t="shared" si="1"/>
        <v>7.1428571428571426E-3</v>
      </c>
      <c r="G56" s="158">
        <f t="shared" si="13"/>
        <v>1.9105089013422736E-3</v>
      </c>
      <c r="H56" s="148" t="s">
        <v>32187</v>
      </c>
      <c r="I56" s="148" t="s">
        <v>32188</v>
      </c>
      <c r="J56" s="148" t="s">
        <v>925</v>
      </c>
      <c r="K56" s="4" t="s">
        <v>32038</v>
      </c>
      <c r="N56" s="4" t="s">
        <v>140</v>
      </c>
      <c r="O56" s="266" t="str">
        <f t="shared" si="20"/>
        <v/>
      </c>
      <c r="P56" s="173" t="str">
        <f t="shared" si="17"/>
        <v/>
      </c>
      <c r="Q56" s="173" t="str">
        <f t="shared" si="17"/>
        <v/>
      </c>
      <c r="R56" s="173">
        <f t="shared" si="17"/>
        <v>4.9999999999999996E-2</v>
      </c>
      <c r="S56" s="267" t="str">
        <f t="shared" si="17"/>
        <v/>
      </c>
      <c r="T56" s="161">
        <f t="shared" si="21"/>
        <v>4.9999999999999996E-2</v>
      </c>
      <c r="U56" s="224"/>
      <c r="V56" s="271">
        <v>8</v>
      </c>
      <c r="W56" s="4" t="s">
        <v>140</v>
      </c>
      <c r="X56" s="266" t="str">
        <f t="shared" si="22"/>
        <v/>
      </c>
      <c r="Y56" s="173">
        <f t="shared" si="18"/>
        <v>1.4285714285714285E-2</v>
      </c>
      <c r="Z56" s="173" t="str">
        <f t="shared" si="18"/>
        <v/>
      </c>
      <c r="AA56" s="173" t="str">
        <f t="shared" si="18"/>
        <v/>
      </c>
      <c r="AB56" s="267">
        <f t="shared" si="18"/>
        <v>3.5714285714285712E-2</v>
      </c>
      <c r="AC56" s="161">
        <f t="shared" si="23"/>
        <v>4.9999999999999996E-2</v>
      </c>
      <c r="AD56" s="224"/>
      <c r="AE56" s="271">
        <v>8</v>
      </c>
      <c r="AF56" s="4" t="s">
        <v>140</v>
      </c>
      <c r="AG56" s="273">
        <f t="shared" si="24"/>
        <v>3.5714285714285712E-2</v>
      </c>
      <c r="AH56" s="273" t="str">
        <f t="shared" si="25"/>
        <v/>
      </c>
      <c r="AI56" s="273" t="str">
        <f t="shared" si="19"/>
        <v/>
      </c>
      <c r="AJ56" s="273">
        <f t="shared" si="19"/>
        <v>1.4285714285714285E-2</v>
      </c>
      <c r="AK56" s="273" t="str">
        <f t="shared" si="19"/>
        <v/>
      </c>
      <c r="AL56" s="273" t="str">
        <f t="shared" si="19"/>
        <v/>
      </c>
      <c r="AM56" s="161">
        <f t="shared" si="26"/>
        <v>4.9999999999999996E-2</v>
      </c>
    </row>
    <row r="57" spans="1:39" x14ac:dyDescent="0.35">
      <c r="A57" s="151" t="s">
        <v>159</v>
      </c>
      <c r="B57" s="151" t="s">
        <v>159</v>
      </c>
      <c r="C57" s="152" t="s">
        <v>31769</v>
      </c>
      <c r="D57" s="152">
        <v>211991.1513</v>
      </c>
      <c r="E57" s="152">
        <v>1</v>
      </c>
      <c r="F57" s="279">
        <f t="shared" si="1"/>
        <v>7.1428571428571426E-3</v>
      </c>
      <c r="G57" s="158">
        <f t="shared" si="13"/>
        <v>4.2799741547426351E-3</v>
      </c>
      <c r="H57" s="148" t="s">
        <v>32184</v>
      </c>
      <c r="I57" s="148" t="s">
        <v>32186</v>
      </c>
      <c r="J57" s="148" t="s">
        <v>925</v>
      </c>
      <c r="K57" s="4" t="s">
        <v>32100</v>
      </c>
      <c r="N57" s="4" t="s">
        <v>173</v>
      </c>
      <c r="O57" s="266" t="str">
        <f t="shared" si="20"/>
        <v/>
      </c>
      <c r="P57" s="173">
        <f t="shared" si="17"/>
        <v>7.857142857142857E-2</v>
      </c>
      <c r="Q57" s="173" t="str">
        <f t="shared" si="17"/>
        <v/>
      </c>
      <c r="R57" s="173" t="str">
        <f t="shared" si="17"/>
        <v/>
      </c>
      <c r="S57" s="267" t="str">
        <f t="shared" si="17"/>
        <v/>
      </c>
      <c r="T57" s="161">
        <f t="shared" si="21"/>
        <v>7.857142857142857E-2</v>
      </c>
      <c r="U57" s="224"/>
      <c r="V57" s="271">
        <v>9</v>
      </c>
      <c r="W57" s="4" t="s">
        <v>173</v>
      </c>
      <c r="X57" s="266" t="str">
        <f t="shared" si="22"/>
        <v/>
      </c>
      <c r="Y57" s="173" t="str">
        <f t="shared" si="18"/>
        <v/>
      </c>
      <c r="Z57" s="173" t="str">
        <f t="shared" si="18"/>
        <v/>
      </c>
      <c r="AA57" s="173">
        <f t="shared" si="18"/>
        <v>3.5714285714285712E-2</v>
      </c>
      <c r="AB57" s="267">
        <f t="shared" si="18"/>
        <v>4.2857142857142858E-2</v>
      </c>
      <c r="AC57" s="161">
        <f t="shared" si="23"/>
        <v>7.857142857142857E-2</v>
      </c>
      <c r="AD57" s="224"/>
      <c r="AE57" s="271">
        <v>9</v>
      </c>
      <c r="AF57" s="4" t="s">
        <v>173</v>
      </c>
      <c r="AG57" s="273">
        <f t="shared" si="24"/>
        <v>7.857142857142857E-2</v>
      </c>
      <c r="AH57" s="273" t="str">
        <f t="shared" si="25"/>
        <v/>
      </c>
      <c r="AI57" s="273" t="str">
        <f t="shared" si="19"/>
        <v/>
      </c>
      <c r="AJ57" s="273" t="str">
        <f t="shared" si="19"/>
        <v/>
      </c>
      <c r="AK57" s="273" t="str">
        <f t="shared" si="19"/>
        <v/>
      </c>
      <c r="AL57" s="273" t="str">
        <f t="shared" si="19"/>
        <v/>
      </c>
      <c r="AM57" s="161">
        <f t="shared" si="26"/>
        <v>7.857142857142857E-2</v>
      </c>
    </row>
    <row r="58" spans="1:39" x14ac:dyDescent="0.35">
      <c r="A58" s="4" t="s">
        <v>159</v>
      </c>
      <c r="B58" s="4" t="s">
        <v>159</v>
      </c>
      <c r="C58" s="150" t="s">
        <v>31764</v>
      </c>
      <c r="D58" s="150">
        <v>705927.70007999998</v>
      </c>
      <c r="E58" s="150">
        <v>1</v>
      </c>
      <c r="F58" s="202">
        <f t="shared" si="1"/>
        <v>7.1428571428571426E-3</v>
      </c>
      <c r="G58" s="159">
        <f t="shared" si="13"/>
        <v>1.4252256723600852E-2</v>
      </c>
      <c r="H58" s="148" t="s">
        <v>32185</v>
      </c>
      <c r="I58" s="148" t="s">
        <v>32187</v>
      </c>
      <c r="J58" s="148" t="s">
        <v>32188</v>
      </c>
      <c r="K58" s="4" t="s">
        <v>31983</v>
      </c>
      <c r="N58" s="4" t="s">
        <v>141</v>
      </c>
      <c r="O58" s="266" t="str">
        <f t="shared" si="20"/>
        <v/>
      </c>
      <c r="P58" s="173">
        <f t="shared" si="17"/>
        <v>2.8571428571428571E-2</v>
      </c>
      <c r="Q58" s="173" t="str">
        <f t="shared" si="17"/>
        <v/>
      </c>
      <c r="R58" s="173" t="str">
        <f t="shared" si="17"/>
        <v/>
      </c>
      <c r="S58" s="267" t="str">
        <f t="shared" si="17"/>
        <v/>
      </c>
      <c r="T58" s="161">
        <f t="shared" si="21"/>
        <v>2.8571428571428571E-2</v>
      </c>
      <c r="U58" s="224"/>
      <c r="V58" s="271">
        <v>10</v>
      </c>
      <c r="W58" s="4" t="s">
        <v>141</v>
      </c>
      <c r="X58" s="266" t="str">
        <f t="shared" si="22"/>
        <v/>
      </c>
      <c r="Y58" s="173" t="str">
        <f t="shared" si="18"/>
        <v/>
      </c>
      <c r="Z58" s="173">
        <f t="shared" si="18"/>
        <v>1.4285714285714285E-2</v>
      </c>
      <c r="AA58" s="173" t="str">
        <f t="shared" si="18"/>
        <v/>
      </c>
      <c r="AB58" s="267">
        <f t="shared" si="18"/>
        <v>1.4285714285714285E-2</v>
      </c>
      <c r="AC58" s="161">
        <f t="shared" si="23"/>
        <v>2.8571428571428571E-2</v>
      </c>
      <c r="AD58" s="224"/>
      <c r="AE58" s="271">
        <v>10</v>
      </c>
      <c r="AF58" s="4" t="s">
        <v>141</v>
      </c>
      <c r="AG58" s="273">
        <f t="shared" si="24"/>
        <v>1.4285714285714285E-2</v>
      </c>
      <c r="AH58" s="273" t="str">
        <f t="shared" si="25"/>
        <v/>
      </c>
      <c r="AI58" s="273" t="str">
        <f t="shared" si="19"/>
        <v/>
      </c>
      <c r="AJ58" s="273" t="str">
        <f t="shared" si="19"/>
        <v/>
      </c>
      <c r="AK58" s="273">
        <f t="shared" si="19"/>
        <v>1.4285714285714285E-2</v>
      </c>
      <c r="AL58" s="273" t="str">
        <f t="shared" si="19"/>
        <v/>
      </c>
      <c r="AM58" s="161">
        <f t="shared" si="26"/>
        <v>2.8571428571428571E-2</v>
      </c>
    </row>
    <row r="59" spans="1:39" x14ac:dyDescent="0.35">
      <c r="A59" s="151" t="s">
        <v>159</v>
      </c>
      <c r="B59" s="151" t="s">
        <v>159</v>
      </c>
      <c r="C59" s="151" t="s">
        <v>31750</v>
      </c>
      <c r="D59" s="152">
        <v>43027.733500000002</v>
      </c>
      <c r="E59" s="152">
        <v>1</v>
      </c>
      <c r="F59" s="279">
        <f t="shared" si="1"/>
        <v>7.1428571428571426E-3</v>
      </c>
      <c r="G59" s="158">
        <f t="shared" si="13"/>
        <v>8.687041236760994E-4</v>
      </c>
      <c r="H59" s="148" t="s">
        <v>32187</v>
      </c>
      <c r="I59" s="148" t="s">
        <v>32188</v>
      </c>
      <c r="J59" s="148" t="s">
        <v>925</v>
      </c>
      <c r="K59" s="4" t="s">
        <v>31980</v>
      </c>
      <c r="N59" s="4" t="s">
        <v>153</v>
      </c>
      <c r="O59" s="266" t="str">
        <f t="shared" si="20"/>
        <v/>
      </c>
      <c r="P59" s="173">
        <f t="shared" si="17"/>
        <v>7.1428571428571426E-3</v>
      </c>
      <c r="Q59" s="173">
        <f t="shared" si="17"/>
        <v>7.1428571428571426E-3</v>
      </c>
      <c r="R59" s="173" t="str">
        <f t="shared" si="17"/>
        <v/>
      </c>
      <c r="S59" s="267" t="str">
        <f t="shared" si="17"/>
        <v/>
      </c>
      <c r="T59" s="161">
        <f t="shared" si="21"/>
        <v>1.4285714285714285E-2</v>
      </c>
      <c r="U59" s="224"/>
      <c r="V59" s="271">
        <v>11</v>
      </c>
      <c r="W59" s="4" t="s">
        <v>153</v>
      </c>
      <c r="X59" s="266" t="str">
        <f t="shared" si="22"/>
        <v/>
      </c>
      <c r="Y59" s="173">
        <f t="shared" si="18"/>
        <v>7.1428571428571426E-3</v>
      </c>
      <c r="Z59" s="173">
        <f t="shared" si="18"/>
        <v>7.1428571428571426E-3</v>
      </c>
      <c r="AA59" s="173" t="str">
        <f t="shared" si="18"/>
        <v/>
      </c>
      <c r="AB59" s="267" t="str">
        <f t="shared" si="18"/>
        <v/>
      </c>
      <c r="AC59" s="161">
        <f t="shared" si="23"/>
        <v>1.4285714285714285E-2</v>
      </c>
      <c r="AD59" s="224"/>
      <c r="AE59" s="271">
        <v>11</v>
      </c>
      <c r="AF59" s="4" t="s">
        <v>153</v>
      </c>
      <c r="AG59" s="273">
        <f t="shared" si="24"/>
        <v>1.4285714285714285E-2</v>
      </c>
      <c r="AH59" s="273" t="str">
        <f t="shared" si="25"/>
        <v/>
      </c>
      <c r="AI59" s="273" t="str">
        <f t="shared" si="19"/>
        <v/>
      </c>
      <c r="AJ59" s="273" t="str">
        <f t="shared" si="19"/>
        <v/>
      </c>
      <c r="AK59" s="273" t="str">
        <f t="shared" si="19"/>
        <v/>
      </c>
      <c r="AL59" s="273" t="str">
        <f t="shared" si="19"/>
        <v/>
      </c>
      <c r="AM59" s="161">
        <f t="shared" si="26"/>
        <v>1.4285714285714285E-2</v>
      </c>
    </row>
    <row r="60" spans="1:39" x14ac:dyDescent="0.35">
      <c r="A60" s="151" t="s">
        <v>159</v>
      </c>
      <c r="B60" s="151" t="s">
        <v>159</v>
      </c>
      <c r="C60" s="152" t="s">
        <v>31751</v>
      </c>
      <c r="D60" s="152">
        <v>339.67473000000001</v>
      </c>
      <c r="E60" s="152">
        <v>1</v>
      </c>
      <c r="F60" s="279">
        <f t="shared" si="1"/>
        <v>7.1428571428571426E-3</v>
      </c>
      <c r="G60" s="158">
        <f t="shared" si="13"/>
        <v>6.8578290013710727E-6</v>
      </c>
      <c r="H60" s="148" t="s">
        <v>32188</v>
      </c>
      <c r="I60" s="148" t="s">
        <v>32186</v>
      </c>
      <c r="J60" s="148" t="s">
        <v>925</v>
      </c>
      <c r="K60" s="4" t="s">
        <v>32073</v>
      </c>
      <c r="N60" s="4" t="s">
        <v>175</v>
      </c>
      <c r="O60" s="266" t="str">
        <f t="shared" si="20"/>
        <v/>
      </c>
      <c r="P60" s="173">
        <f t="shared" si="17"/>
        <v>7.1428571428571426E-3</v>
      </c>
      <c r="Q60" s="173">
        <f t="shared" si="17"/>
        <v>7.1428571428571426E-3</v>
      </c>
      <c r="R60" s="173" t="str">
        <f t="shared" si="17"/>
        <v/>
      </c>
      <c r="S60" s="267" t="str">
        <f t="shared" si="17"/>
        <v/>
      </c>
      <c r="T60" s="161">
        <f t="shared" si="21"/>
        <v>1.4285714285714285E-2</v>
      </c>
      <c r="U60" s="224"/>
      <c r="V60" s="271">
        <v>12</v>
      </c>
      <c r="W60" s="4" t="s">
        <v>175</v>
      </c>
      <c r="X60" s="266">
        <f t="shared" si="22"/>
        <v>7.1428571428571426E-3</v>
      </c>
      <c r="Y60" s="173" t="str">
        <f t="shared" si="18"/>
        <v/>
      </c>
      <c r="Z60" s="173">
        <f t="shared" si="18"/>
        <v>7.1428571428571426E-3</v>
      </c>
      <c r="AA60" s="173" t="str">
        <f t="shared" si="18"/>
        <v/>
      </c>
      <c r="AB60" s="267" t="str">
        <f t="shared" si="18"/>
        <v/>
      </c>
      <c r="AC60" s="161">
        <f t="shared" si="23"/>
        <v>1.4285714285714285E-2</v>
      </c>
      <c r="AD60" s="224"/>
      <c r="AE60" s="271">
        <v>12</v>
      </c>
      <c r="AF60" s="4" t="s">
        <v>175</v>
      </c>
      <c r="AG60" s="273">
        <f t="shared" si="24"/>
        <v>1.4285714285714285E-2</v>
      </c>
      <c r="AH60" s="273" t="str">
        <f t="shared" si="25"/>
        <v/>
      </c>
      <c r="AI60" s="273" t="str">
        <f t="shared" si="19"/>
        <v/>
      </c>
      <c r="AJ60" s="273" t="str">
        <f t="shared" si="19"/>
        <v/>
      </c>
      <c r="AK60" s="273" t="str">
        <f t="shared" si="19"/>
        <v/>
      </c>
      <c r="AL60" s="273" t="str">
        <f t="shared" si="19"/>
        <v/>
      </c>
      <c r="AM60" s="161">
        <f t="shared" si="26"/>
        <v>1.4285714285714285E-2</v>
      </c>
    </row>
    <row r="61" spans="1:39" x14ac:dyDescent="0.35">
      <c r="A61" s="151" t="s">
        <v>159</v>
      </c>
      <c r="B61" s="151" t="s">
        <v>159</v>
      </c>
      <c r="C61" s="152" t="s">
        <v>31759</v>
      </c>
      <c r="D61" s="152">
        <v>127337.05620000001</v>
      </c>
      <c r="E61" s="152">
        <v>2</v>
      </c>
      <c r="F61" s="279">
        <f t="shared" si="1"/>
        <v>1.4285714285714285E-2</v>
      </c>
      <c r="G61" s="158">
        <f t="shared" si="13"/>
        <v>2.5708587652592766E-3</v>
      </c>
      <c r="H61" s="148" t="s">
        <v>32188</v>
      </c>
      <c r="I61" s="148" t="s">
        <v>32188</v>
      </c>
      <c r="J61" s="148" t="s">
        <v>925</v>
      </c>
      <c r="K61" s="4" t="s">
        <v>32079</v>
      </c>
      <c r="N61" s="4" t="s">
        <v>148</v>
      </c>
      <c r="O61" s="266" t="str">
        <f t="shared" si="20"/>
        <v/>
      </c>
      <c r="P61" s="173">
        <f t="shared" si="17"/>
        <v>7.1428571428571426E-3</v>
      </c>
      <c r="Q61" s="173" t="str">
        <f t="shared" si="17"/>
        <v/>
      </c>
      <c r="R61" s="173" t="str">
        <f t="shared" si="17"/>
        <v/>
      </c>
      <c r="S61" s="267" t="str">
        <f t="shared" si="17"/>
        <v/>
      </c>
      <c r="T61" s="161">
        <f t="shared" si="21"/>
        <v>7.1428571428571426E-3</v>
      </c>
      <c r="U61" s="224"/>
      <c r="V61" s="271">
        <v>13</v>
      </c>
      <c r="W61" s="4" t="s">
        <v>148</v>
      </c>
      <c r="X61" s="266" t="str">
        <f t="shared" si="22"/>
        <v/>
      </c>
      <c r="Y61" s="173">
        <f t="shared" si="18"/>
        <v>7.1428571428571426E-3</v>
      </c>
      <c r="Z61" s="173" t="str">
        <f t="shared" si="18"/>
        <v/>
      </c>
      <c r="AA61" s="173" t="str">
        <f t="shared" si="18"/>
        <v/>
      </c>
      <c r="AB61" s="267" t="str">
        <f t="shared" si="18"/>
        <v/>
      </c>
      <c r="AC61" s="161">
        <f t="shared" si="23"/>
        <v>7.1428571428571426E-3</v>
      </c>
      <c r="AD61" s="224"/>
      <c r="AE61" s="271">
        <v>13</v>
      </c>
      <c r="AF61" s="4" t="s">
        <v>148</v>
      </c>
      <c r="AG61" s="273" t="str">
        <f t="shared" si="24"/>
        <v/>
      </c>
      <c r="AH61" s="273" t="str">
        <f t="shared" si="25"/>
        <v/>
      </c>
      <c r="AI61" s="273" t="str">
        <f t="shared" si="19"/>
        <v/>
      </c>
      <c r="AJ61" s="273" t="str">
        <f t="shared" si="19"/>
        <v/>
      </c>
      <c r="AK61" s="273">
        <f t="shared" si="19"/>
        <v>7.1428571428571426E-3</v>
      </c>
      <c r="AL61" s="273" t="str">
        <f t="shared" si="19"/>
        <v/>
      </c>
      <c r="AM61" s="161">
        <f t="shared" si="26"/>
        <v>7.1428571428571426E-3</v>
      </c>
    </row>
    <row r="62" spans="1:39" x14ac:dyDescent="0.35">
      <c r="A62" s="151" t="s">
        <v>159</v>
      </c>
      <c r="B62" s="151" t="s">
        <v>159</v>
      </c>
      <c r="C62" s="152" t="s">
        <v>31774</v>
      </c>
      <c r="D62" s="152">
        <v>74835.927719999992</v>
      </c>
      <c r="E62" s="152">
        <v>1</v>
      </c>
      <c r="F62" s="279">
        <f t="shared" si="1"/>
        <v>7.1428571428571426E-3</v>
      </c>
      <c r="G62" s="158">
        <f t="shared" si="13"/>
        <v>1.5108924807645399E-3</v>
      </c>
      <c r="H62" s="148" t="s">
        <v>32184</v>
      </c>
      <c r="I62" s="148" t="s">
        <v>32184</v>
      </c>
      <c r="J62" s="148" t="s">
        <v>925</v>
      </c>
      <c r="K62" s="4" t="s">
        <v>32043</v>
      </c>
      <c r="N62" s="4" t="s">
        <v>158</v>
      </c>
      <c r="O62" s="266" t="str">
        <f t="shared" si="20"/>
        <v/>
      </c>
      <c r="P62" s="173">
        <f t="shared" si="17"/>
        <v>1.4285714285714285E-2</v>
      </c>
      <c r="Q62" s="173">
        <f t="shared" si="17"/>
        <v>7.1428571428571426E-3</v>
      </c>
      <c r="R62" s="173" t="str">
        <f t="shared" si="17"/>
        <v/>
      </c>
      <c r="S62" s="267" t="str">
        <f t="shared" si="17"/>
        <v/>
      </c>
      <c r="T62" s="161">
        <f t="shared" si="21"/>
        <v>2.1428571428571429E-2</v>
      </c>
      <c r="U62" s="224"/>
      <c r="V62" s="271">
        <v>14</v>
      </c>
      <c r="W62" s="4" t="s">
        <v>158</v>
      </c>
      <c r="X62" s="266" t="str">
        <f t="shared" si="22"/>
        <v/>
      </c>
      <c r="Y62" s="173">
        <f t="shared" si="18"/>
        <v>2.1428571428571429E-2</v>
      </c>
      <c r="Z62" s="173" t="str">
        <f t="shared" si="18"/>
        <v/>
      </c>
      <c r="AA62" s="173" t="str">
        <f t="shared" si="18"/>
        <v/>
      </c>
      <c r="AB62" s="267" t="str">
        <f t="shared" si="18"/>
        <v/>
      </c>
      <c r="AC62" s="161">
        <f t="shared" si="23"/>
        <v>2.1428571428571429E-2</v>
      </c>
      <c r="AD62" s="224"/>
      <c r="AE62" s="271">
        <v>14</v>
      </c>
      <c r="AF62" s="4" t="s">
        <v>158</v>
      </c>
      <c r="AG62" s="273" t="str">
        <f t="shared" si="24"/>
        <v/>
      </c>
      <c r="AH62" s="273" t="str">
        <f t="shared" si="25"/>
        <v/>
      </c>
      <c r="AI62" s="273" t="str">
        <f t="shared" si="19"/>
        <v/>
      </c>
      <c r="AJ62" s="273">
        <f t="shared" si="19"/>
        <v>7.1428571428571426E-3</v>
      </c>
      <c r="AK62" s="273">
        <f t="shared" si="19"/>
        <v>1.4285714285714285E-2</v>
      </c>
      <c r="AL62" s="273" t="str">
        <f t="shared" si="19"/>
        <v/>
      </c>
      <c r="AM62" s="161">
        <f t="shared" si="26"/>
        <v>2.1428571428571429E-2</v>
      </c>
    </row>
    <row r="63" spans="1:39" x14ac:dyDescent="0.35">
      <c r="A63" s="151" t="s">
        <v>159</v>
      </c>
      <c r="B63" s="151" t="s">
        <v>159</v>
      </c>
      <c r="C63" s="152" t="s">
        <v>36388</v>
      </c>
      <c r="D63" s="152">
        <v>61416.192750000002</v>
      </c>
      <c r="E63" s="152">
        <v>1</v>
      </c>
      <c r="F63" s="279">
        <f t="shared" si="1"/>
        <v>7.1428571428571426E-3</v>
      </c>
      <c r="G63" s="158">
        <f t="shared" si="13"/>
        <v>1.2399560832645567E-3</v>
      </c>
      <c r="H63" s="148" t="s">
        <v>32184</v>
      </c>
      <c r="I63" s="148" t="s">
        <v>32188</v>
      </c>
      <c r="J63" s="148" t="s">
        <v>925</v>
      </c>
      <c r="K63" s="4" t="s">
        <v>32143</v>
      </c>
      <c r="N63" s="4" t="s">
        <v>139</v>
      </c>
      <c r="O63" s="266">
        <f t="shared" si="20"/>
        <v>2.1428571428571429E-2</v>
      </c>
      <c r="P63" s="173" t="str">
        <f t="shared" si="17"/>
        <v/>
      </c>
      <c r="Q63" s="173" t="str">
        <f t="shared" si="17"/>
        <v/>
      </c>
      <c r="R63" s="173" t="str">
        <f t="shared" si="17"/>
        <v/>
      </c>
      <c r="S63" s="267" t="str">
        <f t="shared" si="17"/>
        <v/>
      </c>
      <c r="T63" s="161">
        <f t="shared" si="21"/>
        <v>2.1428571428571429E-2</v>
      </c>
      <c r="U63" s="224"/>
      <c r="V63" s="271">
        <v>15</v>
      </c>
      <c r="W63" s="4" t="s">
        <v>139</v>
      </c>
      <c r="X63" s="266" t="str">
        <f t="shared" si="22"/>
        <v/>
      </c>
      <c r="Y63" s="173" t="str">
        <f t="shared" si="18"/>
        <v/>
      </c>
      <c r="Z63" s="173" t="str">
        <f t="shared" si="18"/>
        <v/>
      </c>
      <c r="AA63" s="173" t="str">
        <f t="shared" si="18"/>
        <v/>
      </c>
      <c r="AB63" s="267">
        <f t="shared" si="18"/>
        <v>2.1428571428571429E-2</v>
      </c>
      <c r="AC63" s="161">
        <f t="shared" si="23"/>
        <v>2.1428571428571429E-2</v>
      </c>
      <c r="AD63" s="224"/>
      <c r="AE63" s="271">
        <v>15</v>
      </c>
      <c r="AF63" s="4" t="s">
        <v>139</v>
      </c>
      <c r="AG63" s="273">
        <f t="shared" si="24"/>
        <v>2.1428571428571429E-2</v>
      </c>
      <c r="AH63" s="273" t="str">
        <f t="shared" si="25"/>
        <v/>
      </c>
      <c r="AI63" s="273" t="str">
        <f t="shared" si="19"/>
        <v/>
      </c>
      <c r="AJ63" s="273" t="str">
        <f t="shared" si="19"/>
        <v/>
      </c>
      <c r="AK63" s="273" t="str">
        <f t="shared" si="19"/>
        <v/>
      </c>
      <c r="AL63" s="273" t="str">
        <f t="shared" si="19"/>
        <v/>
      </c>
      <c r="AM63" s="161">
        <f t="shared" si="26"/>
        <v>2.1428571428571429E-2</v>
      </c>
    </row>
    <row r="64" spans="1:39" x14ac:dyDescent="0.35">
      <c r="A64" s="151" t="s">
        <v>159</v>
      </c>
      <c r="B64" s="151" t="s">
        <v>159</v>
      </c>
      <c r="C64" s="152" t="s">
        <v>31753</v>
      </c>
      <c r="D64" s="152">
        <v>132619.74703999999</v>
      </c>
      <c r="E64" s="152">
        <v>1</v>
      </c>
      <c r="F64" s="279">
        <f t="shared" si="1"/>
        <v>7.1428571428571426E-3</v>
      </c>
      <c r="G64" s="158">
        <f t="shared" si="13"/>
        <v>2.677513123821155E-3</v>
      </c>
      <c r="H64" s="148" t="s">
        <v>32185</v>
      </c>
      <c r="I64" s="148" t="s">
        <v>32184</v>
      </c>
      <c r="J64" s="148" t="s">
        <v>925</v>
      </c>
      <c r="K64" s="4" t="s">
        <v>32110</v>
      </c>
      <c r="N64" s="4" t="s">
        <v>154</v>
      </c>
      <c r="O64" s="266" t="str">
        <f t="shared" si="20"/>
        <v/>
      </c>
      <c r="P64" s="173" t="str">
        <f t="shared" si="17"/>
        <v/>
      </c>
      <c r="Q64" s="173">
        <f t="shared" si="17"/>
        <v>7.1428571428571426E-3</v>
      </c>
      <c r="R64" s="173" t="str">
        <f t="shared" si="17"/>
        <v/>
      </c>
      <c r="S64" s="267" t="str">
        <f t="shared" si="17"/>
        <v/>
      </c>
      <c r="T64" s="161">
        <f t="shared" si="21"/>
        <v>7.1428571428571426E-3</v>
      </c>
      <c r="U64" s="224"/>
      <c r="V64" s="271">
        <v>16</v>
      </c>
      <c r="W64" s="4" t="s">
        <v>154</v>
      </c>
      <c r="X64" s="266" t="str">
        <f t="shared" si="22"/>
        <v/>
      </c>
      <c r="Y64" s="173" t="str">
        <f t="shared" si="18"/>
        <v/>
      </c>
      <c r="Z64" s="173">
        <f t="shared" si="18"/>
        <v>7.1428571428571426E-3</v>
      </c>
      <c r="AA64" s="173" t="str">
        <f t="shared" si="18"/>
        <v/>
      </c>
      <c r="AB64" s="267" t="str">
        <f t="shared" si="18"/>
        <v/>
      </c>
      <c r="AC64" s="161">
        <f t="shared" si="23"/>
        <v>7.1428571428571426E-3</v>
      </c>
      <c r="AD64" s="224"/>
      <c r="AE64" s="271">
        <v>16</v>
      </c>
      <c r="AF64" s="4" t="s">
        <v>154</v>
      </c>
      <c r="AG64" s="273">
        <f t="shared" si="24"/>
        <v>7.1428571428571426E-3</v>
      </c>
      <c r="AH64" s="273" t="str">
        <f t="shared" si="25"/>
        <v/>
      </c>
      <c r="AI64" s="273" t="str">
        <f t="shared" si="19"/>
        <v/>
      </c>
      <c r="AJ64" s="273" t="str">
        <f t="shared" si="19"/>
        <v/>
      </c>
      <c r="AK64" s="273" t="str">
        <f t="shared" si="19"/>
        <v/>
      </c>
      <c r="AL64" s="273" t="str">
        <f t="shared" si="19"/>
        <v/>
      </c>
      <c r="AM64" s="161">
        <f t="shared" si="26"/>
        <v>7.1428571428571426E-3</v>
      </c>
    </row>
    <row r="65" spans="1:39" x14ac:dyDescent="0.35">
      <c r="A65" s="151" t="s">
        <v>159</v>
      </c>
      <c r="B65" s="151" t="s">
        <v>159</v>
      </c>
      <c r="C65" s="152" t="s">
        <v>31776</v>
      </c>
      <c r="D65" s="152">
        <v>49775.654490000001</v>
      </c>
      <c r="E65" s="152">
        <v>1</v>
      </c>
      <c r="F65" s="279">
        <f t="shared" si="1"/>
        <v>7.1428571428571426E-3</v>
      </c>
      <c r="G65" s="158">
        <f t="shared" si="13"/>
        <v>1.0049405998607793E-3</v>
      </c>
      <c r="H65" s="148" t="s">
        <v>32184</v>
      </c>
      <c r="I65" s="148" t="s">
        <v>32185</v>
      </c>
      <c r="J65" s="148" t="s">
        <v>925</v>
      </c>
      <c r="K65" s="4" t="s">
        <v>32090</v>
      </c>
      <c r="N65" s="4" t="s">
        <v>170</v>
      </c>
      <c r="O65" s="266" t="str">
        <f t="shared" si="20"/>
        <v/>
      </c>
      <c r="P65" s="173">
        <f t="shared" si="17"/>
        <v>7.1428571428571426E-3</v>
      </c>
      <c r="Q65" s="173" t="str">
        <f t="shared" si="17"/>
        <v/>
      </c>
      <c r="R65" s="173" t="str">
        <f t="shared" si="17"/>
        <v/>
      </c>
      <c r="S65" s="267" t="str">
        <f t="shared" si="17"/>
        <v/>
      </c>
      <c r="T65" s="161">
        <f t="shared" si="21"/>
        <v>7.1428571428571426E-3</v>
      </c>
      <c r="U65" s="224"/>
      <c r="V65" s="271">
        <v>17</v>
      </c>
      <c r="W65" s="4" t="s">
        <v>170</v>
      </c>
      <c r="X65" s="266" t="str">
        <f t="shared" si="22"/>
        <v/>
      </c>
      <c r="Y65" s="173">
        <f t="shared" si="18"/>
        <v>7.1428571428571426E-3</v>
      </c>
      <c r="Z65" s="173" t="str">
        <f t="shared" si="18"/>
        <v/>
      </c>
      <c r="AA65" s="173" t="str">
        <f t="shared" si="18"/>
        <v/>
      </c>
      <c r="AB65" s="267" t="str">
        <f t="shared" si="18"/>
        <v/>
      </c>
      <c r="AC65" s="161">
        <f t="shared" si="23"/>
        <v>7.1428571428571426E-3</v>
      </c>
      <c r="AD65" s="224"/>
      <c r="AE65" s="271">
        <v>17</v>
      </c>
      <c r="AF65" s="4" t="s">
        <v>170</v>
      </c>
      <c r="AG65" s="273">
        <f t="shared" si="24"/>
        <v>7.1428571428571426E-3</v>
      </c>
      <c r="AH65" s="273" t="str">
        <f t="shared" si="25"/>
        <v/>
      </c>
      <c r="AI65" s="273" t="str">
        <f t="shared" si="19"/>
        <v/>
      </c>
      <c r="AJ65" s="273" t="str">
        <f t="shared" si="19"/>
        <v/>
      </c>
      <c r="AK65" s="273" t="str">
        <f t="shared" si="19"/>
        <v/>
      </c>
      <c r="AL65" s="273" t="str">
        <f t="shared" si="19"/>
        <v/>
      </c>
      <c r="AM65" s="161">
        <f t="shared" si="26"/>
        <v>7.1428571428571426E-3</v>
      </c>
    </row>
    <row r="66" spans="1:39" x14ac:dyDescent="0.35">
      <c r="A66" s="4" t="s">
        <v>148</v>
      </c>
      <c r="B66" s="4" t="s">
        <v>31781</v>
      </c>
      <c r="C66" s="150" t="s">
        <v>31783</v>
      </c>
      <c r="D66" s="150">
        <v>265417.66593999998</v>
      </c>
      <c r="E66" s="150">
        <v>1</v>
      </c>
      <c r="F66" s="202">
        <f t="shared" si="1"/>
        <v>7.1428571428571426E-3</v>
      </c>
      <c r="G66" s="159">
        <f t="shared" si="13"/>
        <v>5.3586234305965331E-3</v>
      </c>
      <c r="H66" s="148" t="s">
        <v>32184</v>
      </c>
      <c r="I66" s="148" t="s">
        <v>32184</v>
      </c>
      <c r="J66" s="148" t="s">
        <v>32185</v>
      </c>
      <c r="K66" s="4" t="s">
        <v>32161</v>
      </c>
      <c r="N66" s="4" t="s">
        <v>156</v>
      </c>
      <c r="O66" s="266" t="str">
        <f t="shared" ref="O66:O73" si="27">+IF(SUMIFS($F$3:$F$85,$A$3:$A$85,$N66,$H$3:$H$85,O$17)=0,"",SUMIFS($F$3:$F$85,$A$3:$A$85,$N66,$H$3:$H$85,O$17))</f>
        <v/>
      </c>
      <c r="P66" s="173">
        <f t="shared" si="17"/>
        <v>7.1428571428571426E-3</v>
      </c>
      <c r="Q66" s="173">
        <f t="shared" si="17"/>
        <v>7.1428571428571426E-3</v>
      </c>
      <c r="R66" s="173" t="str">
        <f t="shared" si="17"/>
        <v/>
      </c>
      <c r="S66" s="267" t="str">
        <f t="shared" si="17"/>
        <v/>
      </c>
      <c r="T66" s="161">
        <f t="shared" si="21"/>
        <v>1.4285714285714285E-2</v>
      </c>
      <c r="U66" s="224"/>
      <c r="V66" s="271">
        <v>18</v>
      </c>
      <c r="W66" s="4" t="s">
        <v>156</v>
      </c>
      <c r="X66" s="266">
        <f t="shared" ref="X66:X73" si="28">+IF(SUMIFS($F$3:$F$85,$A$3:$A$85,$W66,$I$3:$I$85,X$17)=0,"",SUMIFS($F$3:$F$85,$A$3:$A$85,$W66,$I$3:$I$85,X$17))</f>
        <v>7.1428571428571426E-3</v>
      </c>
      <c r="Y66" s="173" t="str">
        <f t="shared" si="18"/>
        <v/>
      </c>
      <c r="Z66" s="173">
        <f t="shared" si="18"/>
        <v>7.1428571428571426E-3</v>
      </c>
      <c r="AA66" s="173" t="str">
        <f t="shared" si="18"/>
        <v/>
      </c>
      <c r="AB66" s="267" t="str">
        <f t="shared" si="18"/>
        <v/>
      </c>
      <c r="AC66" s="161">
        <f t="shared" si="23"/>
        <v>1.4285714285714285E-2</v>
      </c>
      <c r="AD66" s="224"/>
      <c r="AE66" s="271">
        <v>18</v>
      </c>
      <c r="AF66" s="4" t="s">
        <v>156</v>
      </c>
      <c r="AG66" s="273">
        <f t="shared" si="24"/>
        <v>7.1428571428571426E-3</v>
      </c>
      <c r="AH66" s="273" t="str">
        <f t="shared" ref="AH66:AH73" si="29">+IF(SUMIFS($F$3:$F$85,$A$3:$A$85,$AF66,$J$3:$J$85,AH$17)=0,"",SUMIFS($F$3:$F$85,$A$3:$A$85,$AF66,$J$3:$J$85,AH$17))</f>
        <v/>
      </c>
      <c r="AI66" s="273" t="str">
        <f t="shared" si="19"/>
        <v/>
      </c>
      <c r="AJ66" s="273">
        <f t="shared" si="19"/>
        <v>7.1428571428571426E-3</v>
      </c>
      <c r="AK66" s="273" t="str">
        <f t="shared" si="19"/>
        <v/>
      </c>
      <c r="AL66" s="273" t="str">
        <f t="shared" si="19"/>
        <v/>
      </c>
      <c r="AM66" s="161">
        <f t="shared" si="26"/>
        <v>1.4285714285714285E-2</v>
      </c>
    </row>
    <row r="67" spans="1:39" x14ac:dyDescent="0.35">
      <c r="A67" s="151" t="s">
        <v>149</v>
      </c>
      <c r="B67" s="151" t="s">
        <v>31785</v>
      </c>
      <c r="C67" s="152" t="s">
        <v>31785</v>
      </c>
      <c r="D67" s="152">
        <v>71075.28125</v>
      </c>
      <c r="E67" s="152">
        <v>1</v>
      </c>
      <c r="F67" s="279">
        <f t="shared" si="1"/>
        <v>7.1428571428571426E-3</v>
      </c>
      <c r="G67" s="158">
        <f t="shared" ref="G67:G82" si="30">+D67/SUM($D$3:$D$85)</f>
        <v>1.4349672848399868E-3</v>
      </c>
      <c r="H67" s="148" t="s">
        <v>32187</v>
      </c>
      <c r="I67" s="148" t="s">
        <v>32185</v>
      </c>
      <c r="J67" s="148" t="s">
        <v>925</v>
      </c>
      <c r="K67" s="4" t="s">
        <v>31891</v>
      </c>
      <c r="N67" s="4" t="s">
        <v>150</v>
      </c>
      <c r="O67" s="266" t="str">
        <f t="shared" si="27"/>
        <v/>
      </c>
      <c r="P67" s="173">
        <f t="shared" si="17"/>
        <v>7.1428571428571426E-3</v>
      </c>
      <c r="Q67" s="173">
        <f t="shared" si="17"/>
        <v>7.1428571428571426E-3</v>
      </c>
      <c r="R67" s="173" t="str">
        <f t="shared" si="17"/>
        <v/>
      </c>
      <c r="S67" s="267" t="str">
        <f t="shared" si="17"/>
        <v/>
      </c>
      <c r="T67" s="161">
        <f t="shared" si="21"/>
        <v>1.4285714285714285E-2</v>
      </c>
      <c r="U67" s="224"/>
      <c r="V67" s="271">
        <v>19</v>
      </c>
      <c r="W67" s="4" t="s">
        <v>150</v>
      </c>
      <c r="X67" s="266" t="str">
        <f t="shared" si="28"/>
        <v/>
      </c>
      <c r="Y67" s="173" t="str">
        <f t="shared" si="18"/>
        <v/>
      </c>
      <c r="Z67" s="173">
        <f t="shared" si="18"/>
        <v>1.4285714285714285E-2</v>
      </c>
      <c r="AA67" s="173" t="str">
        <f t="shared" si="18"/>
        <v/>
      </c>
      <c r="AB67" s="267" t="str">
        <f t="shared" si="18"/>
        <v/>
      </c>
      <c r="AC67" s="161">
        <f t="shared" si="23"/>
        <v>1.4285714285714285E-2</v>
      </c>
      <c r="AD67" s="224"/>
      <c r="AE67" s="271">
        <v>19</v>
      </c>
      <c r="AF67" s="4" t="s">
        <v>150</v>
      </c>
      <c r="AG67" s="273">
        <f t="shared" si="24"/>
        <v>1.4285714285714285E-2</v>
      </c>
      <c r="AH67" s="273" t="str">
        <f t="shared" si="29"/>
        <v/>
      </c>
      <c r="AI67" s="273" t="str">
        <f t="shared" si="19"/>
        <v/>
      </c>
      <c r="AJ67" s="273" t="str">
        <f t="shared" si="19"/>
        <v/>
      </c>
      <c r="AK67" s="273" t="str">
        <f t="shared" si="19"/>
        <v/>
      </c>
      <c r="AL67" s="273" t="str">
        <f t="shared" si="19"/>
        <v/>
      </c>
      <c r="AM67" s="161">
        <f t="shared" si="26"/>
        <v>1.4285714285714285E-2</v>
      </c>
    </row>
    <row r="68" spans="1:39" x14ac:dyDescent="0.35">
      <c r="A68" s="151" t="s">
        <v>150</v>
      </c>
      <c r="B68" s="151" t="s">
        <v>31787</v>
      </c>
      <c r="C68" s="152" t="s">
        <v>31787</v>
      </c>
      <c r="D68" s="152">
        <v>33093.900860000002</v>
      </c>
      <c r="E68" s="152">
        <v>1</v>
      </c>
      <c r="F68" s="279">
        <f t="shared" ref="F68:F82" si="31">+E68/SUM($E$3:$E$85)</f>
        <v>7.1428571428571426E-3</v>
      </c>
      <c r="G68" s="158">
        <f t="shared" si="30"/>
        <v>6.6814600275447958E-4</v>
      </c>
      <c r="H68" s="148" t="s">
        <v>32188</v>
      </c>
      <c r="I68" s="148" t="s">
        <v>32188</v>
      </c>
      <c r="J68" s="148" t="s">
        <v>925</v>
      </c>
      <c r="K68" s="4" t="s">
        <v>32081</v>
      </c>
      <c r="N68" s="4" t="s">
        <v>174</v>
      </c>
      <c r="O68" s="266">
        <f t="shared" si="27"/>
        <v>2.8571428571428571E-2</v>
      </c>
      <c r="P68" s="173" t="str">
        <f t="shared" si="17"/>
        <v/>
      </c>
      <c r="Q68" s="173">
        <f t="shared" si="17"/>
        <v>1.4285714285714285E-2</v>
      </c>
      <c r="R68" s="173" t="str">
        <f t="shared" si="17"/>
        <v/>
      </c>
      <c r="S68" s="267" t="str">
        <f t="shared" si="17"/>
        <v/>
      </c>
      <c r="T68" s="161">
        <f t="shared" si="21"/>
        <v>4.2857142857142858E-2</v>
      </c>
      <c r="U68" s="224"/>
      <c r="V68" s="271">
        <v>20</v>
      </c>
      <c r="W68" s="4" t="s">
        <v>174</v>
      </c>
      <c r="X68" s="266" t="str">
        <f t="shared" si="28"/>
        <v/>
      </c>
      <c r="Y68" s="173" t="str">
        <f t="shared" si="18"/>
        <v/>
      </c>
      <c r="Z68" s="173" t="str">
        <f t="shared" si="18"/>
        <v/>
      </c>
      <c r="AA68" s="173" t="str">
        <f t="shared" si="18"/>
        <v/>
      </c>
      <c r="AB68" s="267">
        <f t="shared" si="18"/>
        <v>4.2857142857142858E-2</v>
      </c>
      <c r="AC68" s="161">
        <f t="shared" si="23"/>
        <v>4.2857142857142858E-2</v>
      </c>
      <c r="AD68" s="224"/>
      <c r="AE68" s="271">
        <v>20</v>
      </c>
      <c r="AF68" s="4" t="s">
        <v>174</v>
      </c>
      <c r="AG68" s="273">
        <f t="shared" si="24"/>
        <v>4.2857142857142858E-2</v>
      </c>
      <c r="AH68" s="273" t="str">
        <f t="shared" si="29"/>
        <v/>
      </c>
      <c r="AI68" s="273" t="str">
        <f t="shared" si="19"/>
        <v/>
      </c>
      <c r="AJ68" s="273" t="str">
        <f t="shared" si="19"/>
        <v/>
      </c>
      <c r="AK68" s="273" t="str">
        <f t="shared" si="19"/>
        <v/>
      </c>
      <c r="AL68" s="273" t="str">
        <f t="shared" si="19"/>
        <v/>
      </c>
      <c r="AM68" s="161">
        <f t="shared" si="26"/>
        <v>4.2857142857142858E-2</v>
      </c>
    </row>
    <row r="69" spans="1:39" x14ac:dyDescent="0.35">
      <c r="A69" s="151" t="s">
        <v>150</v>
      </c>
      <c r="B69" s="151" t="s">
        <v>31788</v>
      </c>
      <c r="C69" s="152" t="s">
        <v>150</v>
      </c>
      <c r="D69" s="152">
        <v>57048.37715</v>
      </c>
      <c r="E69" s="152">
        <v>1</v>
      </c>
      <c r="F69" s="279">
        <f t="shared" si="31"/>
        <v>7.1428571428571426E-3</v>
      </c>
      <c r="G69" s="158">
        <f t="shared" si="30"/>
        <v>1.1517725068933588E-3</v>
      </c>
      <c r="H69" s="148" t="s">
        <v>32184</v>
      </c>
      <c r="I69" s="148" t="s">
        <v>32188</v>
      </c>
      <c r="J69" s="148" t="s">
        <v>925</v>
      </c>
      <c r="K69" s="4" t="s">
        <v>32028</v>
      </c>
      <c r="N69" s="4" t="s">
        <v>149</v>
      </c>
      <c r="O69" s="266">
        <f t="shared" si="27"/>
        <v>7.1428571428571426E-3</v>
      </c>
      <c r="P69" s="173" t="str">
        <f t="shared" si="17"/>
        <v/>
      </c>
      <c r="Q69" s="173" t="str">
        <f t="shared" si="17"/>
        <v/>
      </c>
      <c r="R69" s="173" t="str">
        <f t="shared" si="17"/>
        <v/>
      </c>
      <c r="S69" s="267" t="str">
        <f t="shared" si="17"/>
        <v/>
      </c>
      <c r="T69" s="161">
        <f t="shared" si="21"/>
        <v>7.1428571428571426E-3</v>
      </c>
      <c r="U69" s="224"/>
      <c r="V69" s="271">
        <v>21</v>
      </c>
      <c r="W69" s="4" t="s">
        <v>149</v>
      </c>
      <c r="X69" s="266" t="str">
        <f t="shared" si="28"/>
        <v/>
      </c>
      <c r="Y69" s="173" t="str">
        <f t="shared" si="18"/>
        <v/>
      </c>
      <c r="Z69" s="173" t="str">
        <f t="shared" si="18"/>
        <v/>
      </c>
      <c r="AA69" s="173">
        <f t="shared" si="18"/>
        <v>7.1428571428571426E-3</v>
      </c>
      <c r="AB69" s="267" t="str">
        <f t="shared" si="18"/>
        <v/>
      </c>
      <c r="AC69" s="161">
        <f t="shared" si="23"/>
        <v>7.1428571428571426E-3</v>
      </c>
      <c r="AD69" s="224"/>
      <c r="AE69" s="271">
        <v>21</v>
      </c>
      <c r="AF69" s="4" t="s">
        <v>149</v>
      </c>
      <c r="AG69" s="273">
        <f t="shared" si="24"/>
        <v>7.1428571428571426E-3</v>
      </c>
      <c r="AH69" s="273" t="str">
        <f t="shared" si="29"/>
        <v/>
      </c>
      <c r="AI69" s="273" t="str">
        <f t="shared" si="19"/>
        <v/>
      </c>
      <c r="AJ69" s="273" t="str">
        <f t="shared" si="19"/>
        <v/>
      </c>
      <c r="AK69" s="273" t="str">
        <f t="shared" si="19"/>
        <v/>
      </c>
      <c r="AL69" s="273" t="str">
        <f t="shared" si="19"/>
        <v/>
      </c>
      <c r="AM69" s="161">
        <f t="shared" si="26"/>
        <v>7.1428571428571426E-3</v>
      </c>
    </row>
    <row r="70" spans="1:39" x14ac:dyDescent="0.35">
      <c r="A70" s="4" t="s">
        <v>151</v>
      </c>
      <c r="B70" s="4" t="s">
        <v>151</v>
      </c>
      <c r="C70" s="150" t="s">
        <v>31798</v>
      </c>
      <c r="D70" s="150">
        <v>27866.270189999999</v>
      </c>
      <c r="E70" s="150">
        <v>1</v>
      </c>
      <c r="F70" s="202">
        <f t="shared" si="31"/>
        <v>7.1428571428571426E-3</v>
      </c>
      <c r="G70" s="159">
        <f t="shared" si="30"/>
        <v>5.6260327599001606E-4</v>
      </c>
      <c r="H70" s="148" t="s">
        <v>32185</v>
      </c>
      <c r="I70" s="148" t="s">
        <v>32184</v>
      </c>
      <c r="J70" s="148" t="s">
        <v>32188</v>
      </c>
      <c r="K70" s="4" t="s">
        <v>32120</v>
      </c>
      <c r="N70" s="4" t="s">
        <v>155</v>
      </c>
      <c r="O70" s="266" t="str">
        <f t="shared" si="27"/>
        <v/>
      </c>
      <c r="P70" s="173">
        <f t="shared" si="17"/>
        <v>7.1428571428571426E-3</v>
      </c>
      <c r="Q70" s="173" t="str">
        <f t="shared" si="17"/>
        <v/>
      </c>
      <c r="R70" s="173" t="str">
        <f t="shared" si="17"/>
        <v/>
      </c>
      <c r="S70" s="267" t="str">
        <f t="shared" si="17"/>
        <v/>
      </c>
      <c r="T70" s="161">
        <f t="shared" si="21"/>
        <v>7.1428571428571426E-3</v>
      </c>
      <c r="U70" s="224"/>
      <c r="V70" s="271">
        <v>22</v>
      </c>
      <c r="W70" s="4" t="s">
        <v>155</v>
      </c>
      <c r="X70" s="266" t="str">
        <f t="shared" si="28"/>
        <v/>
      </c>
      <c r="Y70" s="173" t="str">
        <f t="shared" si="18"/>
        <v/>
      </c>
      <c r="Z70" s="173">
        <f t="shared" si="18"/>
        <v>7.1428571428571426E-3</v>
      </c>
      <c r="AA70" s="173" t="str">
        <f t="shared" si="18"/>
        <v/>
      </c>
      <c r="AB70" s="267" t="str">
        <f t="shared" si="18"/>
        <v/>
      </c>
      <c r="AC70" s="161">
        <f t="shared" si="23"/>
        <v>7.1428571428571426E-3</v>
      </c>
      <c r="AD70" s="224"/>
      <c r="AE70" s="271">
        <v>22</v>
      </c>
      <c r="AF70" s="4" t="s">
        <v>155</v>
      </c>
      <c r="AG70" s="273">
        <f t="shared" si="24"/>
        <v>7.1428571428571426E-3</v>
      </c>
      <c r="AH70" s="273" t="str">
        <f t="shared" si="29"/>
        <v/>
      </c>
      <c r="AI70" s="273" t="str">
        <f t="shared" si="19"/>
        <v/>
      </c>
      <c r="AJ70" s="273" t="str">
        <f t="shared" si="19"/>
        <v/>
      </c>
      <c r="AK70" s="273" t="str">
        <f t="shared" si="19"/>
        <v/>
      </c>
      <c r="AL70" s="273" t="str">
        <f t="shared" si="19"/>
        <v/>
      </c>
      <c r="AM70" s="161">
        <f t="shared" si="26"/>
        <v>7.1428571428571426E-3</v>
      </c>
    </row>
    <row r="71" spans="1:39" x14ac:dyDescent="0.35">
      <c r="A71" s="151" t="s">
        <v>152</v>
      </c>
      <c r="B71" s="151" t="s">
        <v>31802</v>
      </c>
      <c r="C71" s="152" t="s">
        <v>31802</v>
      </c>
      <c r="D71" s="152">
        <v>23831.127949999998</v>
      </c>
      <c r="E71" s="152">
        <v>1</v>
      </c>
      <c r="F71" s="279">
        <f t="shared" si="31"/>
        <v>7.1428571428571426E-3</v>
      </c>
      <c r="G71" s="158">
        <f t="shared" si="30"/>
        <v>4.8113617516055653E-4</v>
      </c>
      <c r="H71" s="148" t="s">
        <v>32188</v>
      </c>
      <c r="I71" s="148" t="s">
        <v>32185</v>
      </c>
      <c r="J71" s="148" t="s">
        <v>925</v>
      </c>
      <c r="K71" s="4" t="s">
        <v>31875</v>
      </c>
      <c r="N71" s="4" t="s">
        <v>151</v>
      </c>
      <c r="O71" s="266" t="str">
        <f t="shared" si="27"/>
        <v/>
      </c>
      <c r="P71" s="173" t="str">
        <f t="shared" si="17"/>
        <v/>
      </c>
      <c r="Q71" s="173" t="str">
        <f t="shared" si="17"/>
        <v/>
      </c>
      <c r="R71" s="173">
        <f t="shared" si="17"/>
        <v>7.1428571428571426E-3</v>
      </c>
      <c r="S71" s="267" t="str">
        <f t="shared" si="17"/>
        <v/>
      </c>
      <c r="T71" s="161">
        <f t="shared" si="21"/>
        <v>7.1428571428571426E-3</v>
      </c>
      <c r="U71" s="224"/>
      <c r="V71" s="271">
        <v>23</v>
      </c>
      <c r="W71" s="4" t="s">
        <v>151</v>
      </c>
      <c r="X71" s="266" t="str">
        <f t="shared" si="28"/>
        <v/>
      </c>
      <c r="Y71" s="173">
        <f t="shared" si="18"/>
        <v>7.1428571428571426E-3</v>
      </c>
      <c r="Z71" s="173" t="str">
        <f t="shared" si="18"/>
        <v/>
      </c>
      <c r="AA71" s="173" t="str">
        <f t="shared" si="18"/>
        <v/>
      </c>
      <c r="AB71" s="267" t="str">
        <f t="shared" si="18"/>
        <v/>
      </c>
      <c r="AC71" s="161">
        <f t="shared" si="23"/>
        <v>7.1428571428571426E-3</v>
      </c>
      <c r="AD71" s="224"/>
      <c r="AE71" s="271">
        <v>23</v>
      </c>
      <c r="AF71" s="4" t="s">
        <v>151</v>
      </c>
      <c r="AG71" s="273" t="str">
        <f t="shared" si="24"/>
        <v/>
      </c>
      <c r="AH71" s="273" t="str">
        <f t="shared" si="29"/>
        <v/>
      </c>
      <c r="AI71" s="273" t="str">
        <f t="shared" si="19"/>
        <v/>
      </c>
      <c r="AJ71" s="273">
        <f t="shared" si="19"/>
        <v>7.1428571428571426E-3</v>
      </c>
      <c r="AK71" s="273" t="str">
        <f t="shared" si="19"/>
        <v/>
      </c>
      <c r="AL71" s="273" t="str">
        <f t="shared" si="19"/>
        <v/>
      </c>
      <c r="AM71" s="161">
        <f t="shared" si="26"/>
        <v>7.1428571428571426E-3</v>
      </c>
    </row>
    <row r="72" spans="1:39" x14ac:dyDescent="0.35">
      <c r="A72" s="151" t="s">
        <v>152</v>
      </c>
      <c r="B72" s="151" t="s">
        <v>152</v>
      </c>
      <c r="C72" s="152" t="s">
        <v>152</v>
      </c>
      <c r="D72" s="152">
        <v>549051.75017999997</v>
      </c>
      <c r="E72" s="152">
        <v>1</v>
      </c>
      <c r="F72" s="279">
        <f t="shared" si="31"/>
        <v>7.1428571428571426E-3</v>
      </c>
      <c r="G72" s="158">
        <f t="shared" si="30"/>
        <v>1.108502541722179E-2</v>
      </c>
      <c r="H72" s="148" t="s">
        <v>32184</v>
      </c>
      <c r="I72" s="148" t="s">
        <v>32185</v>
      </c>
      <c r="J72" s="148" t="s">
        <v>925</v>
      </c>
      <c r="K72" s="4" t="s">
        <v>32130</v>
      </c>
      <c r="N72" s="4" t="s">
        <v>137</v>
      </c>
      <c r="O72" s="266" t="str">
        <f t="shared" si="27"/>
        <v/>
      </c>
      <c r="P72" s="173" t="str">
        <f t="shared" si="17"/>
        <v/>
      </c>
      <c r="Q72" s="173" t="str">
        <f t="shared" si="17"/>
        <v/>
      </c>
      <c r="R72" s="173" t="str">
        <f t="shared" si="17"/>
        <v/>
      </c>
      <c r="S72" s="267" t="str">
        <f t="shared" si="17"/>
        <v/>
      </c>
      <c r="T72" s="161">
        <f t="shared" si="21"/>
        <v>0</v>
      </c>
      <c r="U72" s="224"/>
      <c r="V72" s="271">
        <v>24</v>
      </c>
      <c r="W72" s="4" t="s">
        <v>137</v>
      </c>
      <c r="X72" s="266" t="str">
        <f t="shared" si="28"/>
        <v/>
      </c>
      <c r="Y72" s="173" t="str">
        <f t="shared" si="18"/>
        <v/>
      </c>
      <c r="Z72" s="173" t="str">
        <f t="shared" si="18"/>
        <v/>
      </c>
      <c r="AA72" s="173" t="str">
        <f t="shared" si="18"/>
        <v/>
      </c>
      <c r="AB72" s="267" t="str">
        <f t="shared" si="18"/>
        <v/>
      </c>
      <c r="AC72" s="161">
        <f t="shared" si="23"/>
        <v>0</v>
      </c>
      <c r="AD72" s="224"/>
      <c r="AE72" s="271">
        <v>24</v>
      </c>
      <c r="AF72" s="4" t="s">
        <v>137</v>
      </c>
      <c r="AG72" s="273" t="str">
        <f t="shared" si="24"/>
        <v/>
      </c>
      <c r="AH72" s="273" t="str">
        <f t="shared" si="29"/>
        <v/>
      </c>
      <c r="AI72" s="273" t="str">
        <f t="shared" si="19"/>
        <v/>
      </c>
      <c r="AJ72" s="273" t="str">
        <f t="shared" si="19"/>
        <v/>
      </c>
      <c r="AK72" s="273" t="str">
        <f t="shared" si="19"/>
        <v/>
      </c>
      <c r="AL72" s="273" t="str">
        <f t="shared" si="19"/>
        <v/>
      </c>
      <c r="AM72" s="161">
        <f t="shared" si="26"/>
        <v>0</v>
      </c>
    </row>
    <row r="73" spans="1:39" x14ac:dyDescent="0.35">
      <c r="A73" s="4" t="s">
        <v>152</v>
      </c>
      <c r="B73" s="4" t="s">
        <v>31804</v>
      </c>
      <c r="C73" s="150" t="s">
        <v>31804</v>
      </c>
      <c r="D73" s="150">
        <v>82754.441180000009</v>
      </c>
      <c r="E73" s="150">
        <v>1</v>
      </c>
      <c r="F73" s="202">
        <f t="shared" si="31"/>
        <v>7.1428571428571426E-3</v>
      </c>
      <c r="G73" s="159">
        <f t="shared" si="30"/>
        <v>1.6707625165889163E-3</v>
      </c>
      <c r="H73" s="148" t="s">
        <v>32185</v>
      </c>
      <c r="I73" s="148" t="s">
        <v>32184</v>
      </c>
      <c r="J73" s="148" t="s">
        <v>32188</v>
      </c>
      <c r="K73" s="4" t="s">
        <v>31954</v>
      </c>
      <c r="N73" s="4" t="s">
        <v>142</v>
      </c>
      <c r="O73" s="268" t="str">
        <f t="shared" si="27"/>
        <v/>
      </c>
      <c r="P73" s="269" t="str">
        <f t="shared" si="17"/>
        <v/>
      </c>
      <c r="Q73" s="269" t="str">
        <f t="shared" si="17"/>
        <v/>
      </c>
      <c r="R73" s="269" t="str">
        <f t="shared" si="17"/>
        <v/>
      </c>
      <c r="S73" s="270" t="str">
        <f t="shared" si="17"/>
        <v/>
      </c>
      <c r="T73" s="161">
        <f t="shared" si="21"/>
        <v>0</v>
      </c>
      <c r="U73" s="224"/>
      <c r="V73" s="271">
        <v>25</v>
      </c>
      <c r="W73" s="4" t="s">
        <v>142</v>
      </c>
      <c r="X73" s="268" t="str">
        <f t="shared" si="28"/>
        <v/>
      </c>
      <c r="Y73" s="269" t="str">
        <f t="shared" si="18"/>
        <v/>
      </c>
      <c r="Z73" s="269" t="str">
        <f t="shared" si="18"/>
        <v/>
      </c>
      <c r="AA73" s="269" t="str">
        <f t="shared" si="18"/>
        <v/>
      </c>
      <c r="AB73" s="270" t="str">
        <f t="shared" si="18"/>
        <v/>
      </c>
      <c r="AC73" s="161">
        <f t="shared" si="23"/>
        <v>0</v>
      </c>
      <c r="AD73" s="224"/>
      <c r="AE73" s="271">
        <v>25</v>
      </c>
      <c r="AF73" s="4" t="s">
        <v>142</v>
      </c>
      <c r="AG73" s="268" t="str">
        <f t="shared" si="24"/>
        <v/>
      </c>
      <c r="AH73" s="269" t="str">
        <f t="shared" si="29"/>
        <v/>
      </c>
      <c r="AI73" s="269" t="str">
        <f t="shared" si="19"/>
        <v/>
      </c>
      <c r="AJ73" s="269" t="str">
        <f t="shared" si="19"/>
        <v/>
      </c>
      <c r="AK73" s="269" t="str">
        <f t="shared" si="19"/>
        <v/>
      </c>
      <c r="AL73" s="270" t="str">
        <f t="shared" si="19"/>
        <v/>
      </c>
      <c r="AM73" s="161">
        <f t="shared" si="26"/>
        <v>0</v>
      </c>
    </row>
    <row r="74" spans="1:39" x14ac:dyDescent="0.35">
      <c r="A74" s="151" t="s">
        <v>152</v>
      </c>
      <c r="B74" s="151" t="s">
        <v>31805</v>
      </c>
      <c r="C74" s="152" t="s">
        <v>31818</v>
      </c>
      <c r="D74" s="152">
        <v>35572.29739</v>
      </c>
      <c r="E74" s="152">
        <v>1</v>
      </c>
      <c r="F74" s="279">
        <f t="shared" si="31"/>
        <v>7.1428571428571426E-3</v>
      </c>
      <c r="G74" s="158">
        <f t="shared" si="30"/>
        <v>7.1818334171205053E-4</v>
      </c>
      <c r="H74" s="148" t="s">
        <v>32188</v>
      </c>
      <c r="I74" s="148" t="s">
        <v>32185</v>
      </c>
      <c r="J74" s="148" t="s">
        <v>925</v>
      </c>
      <c r="K74" s="4" t="s">
        <v>32077</v>
      </c>
      <c r="O74" s="15"/>
      <c r="P74" s="15"/>
      <c r="Q74" s="15"/>
      <c r="R74" s="15"/>
      <c r="S74" s="15"/>
      <c r="X74" s="15"/>
      <c r="Y74" s="15"/>
      <c r="Z74" s="15"/>
      <c r="AA74" s="15"/>
      <c r="AB74" s="15"/>
      <c r="AG74" s="15"/>
      <c r="AH74" s="15"/>
      <c r="AI74" s="15"/>
      <c r="AJ74" s="15"/>
      <c r="AK74" s="15"/>
      <c r="AL74" s="15"/>
    </row>
    <row r="75" spans="1:39" x14ac:dyDescent="0.35">
      <c r="A75" s="151" t="s">
        <v>153</v>
      </c>
      <c r="B75" s="151" t="s">
        <v>153</v>
      </c>
      <c r="C75" s="152" t="s">
        <v>153</v>
      </c>
      <c r="D75" s="152">
        <v>96744.901590000009</v>
      </c>
      <c r="E75" s="152">
        <v>1</v>
      </c>
      <c r="F75" s="279">
        <f t="shared" si="31"/>
        <v>7.1428571428571426E-3</v>
      </c>
      <c r="G75" s="158">
        <f t="shared" si="30"/>
        <v>1.9532215182998525E-3</v>
      </c>
      <c r="H75" s="148" t="s">
        <v>32184</v>
      </c>
      <c r="I75" s="148" t="s">
        <v>32184</v>
      </c>
      <c r="J75" s="148" t="s">
        <v>925</v>
      </c>
      <c r="K75" s="4" t="s">
        <v>31901</v>
      </c>
      <c r="N75" s="276" t="s">
        <v>32369</v>
      </c>
      <c r="O75" s="272">
        <f>+SUM(O49:O73)</f>
        <v>0.17857142857142858</v>
      </c>
      <c r="P75" s="272">
        <f t="shared" ref="P75:S75" si="32">+SUM(P49:P73)</f>
        <v>0.38571428571428557</v>
      </c>
      <c r="Q75" s="272">
        <f t="shared" si="32"/>
        <v>0.26428571428571429</v>
      </c>
      <c r="R75" s="272">
        <f t="shared" si="32"/>
        <v>0.15714285714285714</v>
      </c>
      <c r="S75" s="272">
        <f t="shared" si="32"/>
        <v>1.4285714285714285E-2</v>
      </c>
      <c r="T75" s="201">
        <f>+SUM(O75:S75)</f>
        <v>0.99999999999999989</v>
      </c>
      <c r="W75" s="276" t="s">
        <v>32369</v>
      </c>
      <c r="X75" s="159">
        <f>+SUM(X49:X73)</f>
        <v>7.857142857142857E-2</v>
      </c>
      <c r="Y75" s="159">
        <f t="shared" ref="Y75:AB75" si="33">+SUM(Y49:Y73)</f>
        <v>0.20000000000000004</v>
      </c>
      <c r="Z75" s="159">
        <f t="shared" si="33"/>
        <v>0.15000000000000002</v>
      </c>
      <c r="AA75" s="159">
        <f t="shared" si="33"/>
        <v>0.18571428571428569</v>
      </c>
      <c r="AB75" s="159">
        <f t="shared" si="33"/>
        <v>0.38571428571428573</v>
      </c>
      <c r="AC75" s="201">
        <f>+SUM(X75:AB75)</f>
        <v>1</v>
      </c>
      <c r="AF75" s="276" t="s">
        <v>32369</v>
      </c>
      <c r="AG75" s="159">
        <f>+SUM(AG49:AG73)</f>
        <v>0.79285714285714248</v>
      </c>
      <c r="AH75" s="159">
        <f>+SUM(AH49:AH73)</f>
        <v>0</v>
      </c>
      <c r="AI75" s="159">
        <f t="shared" ref="AI75:AL75" si="34">+SUM(AI49:AI73)</f>
        <v>0.05</v>
      </c>
      <c r="AJ75" s="159">
        <f t="shared" si="34"/>
        <v>9.2857142857142874E-2</v>
      </c>
      <c r="AK75" s="159">
        <f t="shared" si="34"/>
        <v>6.4285714285714293E-2</v>
      </c>
      <c r="AL75" s="159">
        <f t="shared" si="34"/>
        <v>0</v>
      </c>
      <c r="AM75" s="201">
        <f>+SUM(AG75:AL75)</f>
        <v>0.99999999999999967</v>
      </c>
    </row>
    <row r="76" spans="1:39" x14ac:dyDescent="0.35">
      <c r="A76" s="151" t="s">
        <v>153</v>
      </c>
      <c r="B76" s="151" t="s">
        <v>31826</v>
      </c>
      <c r="C76" s="152" t="s">
        <v>31835</v>
      </c>
      <c r="D76" s="152">
        <v>196283.36926000001</v>
      </c>
      <c r="E76" s="152">
        <v>1</v>
      </c>
      <c r="F76" s="279">
        <f t="shared" si="31"/>
        <v>7.1428571428571426E-3</v>
      </c>
      <c r="G76" s="158">
        <f t="shared" si="30"/>
        <v>3.9628434596770132E-3</v>
      </c>
      <c r="H76" s="148" t="s">
        <v>32188</v>
      </c>
      <c r="I76" s="148" t="s">
        <v>32188</v>
      </c>
      <c r="J76" s="148" t="s">
        <v>925</v>
      </c>
      <c r="K76" s="4" t="s">
        <v>32083</v>
      </c>
    </row>
    <row r="77" spans="1:39" x14ac:dyDescent="0.35">
      <c r="A77" s="151" t="s">
        <v>175</v>
      </c>
      <c r="B77" s="151" t="s">
        <v>31839</v>
      </c>
      <c r="C77" s="152" t="s">
        <v>31839</v>
      </c>
      <c r="D77" s="152">
        <v>30405.896639999999</v>
      </c>
      <c r="E77" s="152">
        <v>1</v>
      </c>
      <c r="F77" s="279">
        <f t="shared" si="31"/>
        <v>7.1428571428571426E-3</v>
      </c>
      <c r="G77" s="158">
        <f t="shared" si="30"/>
        <v>6.1387681029578865E-4</v>
      </c>
      <c r="H77" s="148" t="s">
        <v>32188</v>
      </c>
      <c r="I77" s="148" t="s">
        <v>32187</v>
      </c>
      <c r="J77" s="148" t="s">
        <v>925</v>
      </c>
      <c r="K77" s="4" t="s">
        <v>32084</v>
      </c>
    </row>
    <row r="78" spans="1:39" x14ac:dyDescent="0.35">
      <c r="A78" s="151" t="s">
        <v>175</v>
      </c>
      <c r="B78" s="151" t="s">
        <v>175</v>
      </c>
      <c r="C78" s="152" t="s">
        <v>31847</v>
      </c>
      <c r="D78" s="152">
        <v>239590.94013999999</v>
      </c>
      <c r="E78" s="152">
        <v>1</v>
      </c>
      <c r="F78" s="279">
        <f t="shared" si="31"/>
        <v>7.1428571428571426E-3</v>
      </c>
      <c r="G78" s="158">
        <f t="shared" si="30"/>
        <v>4.8371973321590708E-3</v>
      </c>
      <c r="H78" s="148" t="s">
        <v>32184</v>
      </c>
      <c r="I78" s="148" t="s">
        <v>32188</v>
      </c>
      <c r="J78" s="148" t="s">
        <v>925</v>
      </c>
      <c r="K78" s="4" t="s">
        <v>31979</v>
      </c>
    </row>
    <row r="79" spans="1:39" x14ac:dyDescent="0.35">
      <c r="A79" s="151" t="s">
        <v>154</v>
      </c>
      <c r="B79" s="152" t="s">
        <v>154</v>
      </c>
      <c r="C79" s="152" t="s">
        <v>154</v>
      </c>
      <c r="D79" s="152">
        <v>213414.9748</v>
      </c>
      <c r="E79" s="152">
        <v>1</v>
      </c>
      <c r="F79" s="279">
        <f t="shared" si="31"/>
        <v>7.1428571428571426E-3</v>
      </c>
      <c r="G79" s="158">
        <f t="shared" si="30"/>
        <v>4.3087202969450114E-3</v>
      </c>
      <c r="H79" s="148" t="s">
        <v>32188</v>
      </c>
      <c r="I79" s="148" t="s">
        <v>32188</v>
      </c>
      <c r="J79" s="148" t="s">
        <v>925</v>
      </c>
      <c r="K79" s="4" t="s">
        <v>31937</v>
      </c>
    </row>
    <row r="80" spans="1:39" x14ac:dyDescent="0.35">
      <c r="A80" s="151" t="s">
        <v>155</v>
      </c>
      <c r="B80" s="151" t="s">
        <v>155</v>
      </c>
      <c r="C80" s="152" t="s">
        <v>155</v>
      </c>
      <c r="D80" s="152">
        <v>63380.297760000001</v>
      </c>
      <c r="E80" s="152">
        <v>1</v>
      </c>
      <c r="F80" s="279">
        <f t="shared" si="31"/>
        <v>7.1428571428571426E-3</v>
      </c>
      <c r="G80" s="158">
        <f t="shared" si="30"/>
        <v>1.2796101849968705E-3</v>
      </c>
      <c r="H80" s="148" t="s">
        <v>32184</v>
      </c>
      <c r="I80" s="148" t="s">
        <v>32188</v>
      </c>
      <c r="J80" s="148" t="s">
        <v>925</v>
      </c>
      <c r="K80" s="4" t="s">
        <v>32044</v>
      </c>
    </row>
    <row r="81" spans="1:11" x14ac:dyDescent="0.35">
      <c r="A81" s="4" t="s">
        <v>156</v>
      </c>
      <c r="B81" s="4" t="s">
        <v>31855</v>
      </c>
      <c r="C81" s="150" t="s">
        <v>31858</v>
      </c>
      <c r="D81" s="150">
        <v>980.96614</v>
      </c>
      <c r="E81" s="150">
        <v>1</v>
      </c>
      <c r="F81" s="202">
        <f t="shared" si="31"/>
        <v>7.1428571428571426E-3</v>
      </c>
      <c r="G81" s="159">
        <f t="shared" si="30"/>
        <v>1.9805117808601881E-5</v>
      </c>
      <c r="H81" s="148" t="s">
        <v>32188</v>
      </c>
      <c r="I81" s="148" t="s">
        <v>32188</v>
      </c>
      <c r="J81" s="148" t="s">
        <v>32188</v>
      </c>
      <c r="K81" s="4" t="s">
        <v>31887</v>
      </c>
    </row>
    <row r="82" spans="1:11" x14ac:dyDescent="0.35">
      <c r="A82" s="151" t="s">
        <v>156</v>
      </c>
      <c r="B82" s="151" t="s">
        <v>31855</v>
      </c>
      <c r="C82" s="152" t="s">
        <v>36389</v>
      </c>
      <c r="D82" s="152">
        <v>139233.28873</v>
      </c>
      <c r="E82" s="152">
        <v>1</v>
      </c>
      <c r="F82" s="279">
        <f t="shared" si="31"/>
        <v>7.1428571428571426E-3</v>
      </c>
      <c r="G82" s="158">
        <f t="shared" si="30"/>
        <v>2.8110365625634444E-3</v>
      </c>
      <c r="H82" s="148" t="s">
        <v>32184</v>
      </c>
      <c r="I82" s="148" t="s">
        <v>32187</v>
      </c>
      <c r="J82" s="148" t="s">
        <v>925</v>
      </c>
      <c r="K82" s="4" t="s">
        <v>32065</v>
      </c>
    </row>
    <row r="83" spans="1:11" x14ac:dyDescent="0.35">
      <c r="A83" s="4"/>
      <c r="B83" s="4"/>
      <c r="C83" s="150"/>
      <c r="D83" s="150"/>
      <c r="E83" s="150"/>
      <c r="F83" s="202"/>
      <c r="G83" s="159"/>
      <c r="H83" s="148" t="s">
        <v>32187</v>
      </c>
      <c r="I83" s="148" t="s">
        <v>32186</v>
      </c>
      <c r="J83" s="148" t="s">
        <v>32185</v>
      </c>
      <c r="K83" s="4" t="s">
        <v>32175</v>
      </c>
    </row>
    <row r="84" spans="1:11" x14ac:dyDescent="0.35">
      <c r="A84" s="4"/>
      <c r="B84" s="4"/>
      <c r="C84" s="150"/>
      <c r="D84" s="150"/>
      <c r="E84" s="150"/>
      <c r="F84" s="202"/>
      <c r="G84" s="159"/>
      <c r="H84" s="148" t="s">
        <v>32185</v>
      </c>
      <c r="I84" s="148" t="s">
        <v>32187</v>
      </c>
      <c r="J84" s="148" t="s">
        <v>32185</v>
      </c>
      <c r="K84" s="4" t="s">
        <v>32004</v>
      </c>
    </row>
    <row r="85" spans="1:11" x14ac:dyDescent="0.35">
      <c r="A85" s="151"/>
      <c r="B85" s="151"/>
      <c r="C85" s="152"/>
      <c r="D85" s="152"/>
      <c r="E85" s="152"/>
      <c r="F85" s="279"/>
      <c r="G85" s="158"/>
      <c r="H85" s="148" t="s">
        <v>32186</v>
      </c>
      <c r="I85" s="148" t="s">
        <v>32184</v>
      </c>
      <c r="J85" s="148" t="s">
        <v>925</v>
      </c>
      <c r="K85" s="4" t="s">
        <v>32074</v>
      </c>
    </row>
  </sheetData>
  <autoFilter ref="A2:J85" xr:uid="{DD6BE5B2-C677-4298-9956-EC6B7AE0B3D2}"/>
  <mergeCells count="7">
    <mergeCell ref="AG16:AK16"/>
    <mergeCell ref="O1:Q1"/>
    <mergeCell ref="O16:S16"/>
    <mergeCell ref="X16:AB16"/>
    <mergeCell ref="O47:S47"/>
    <mergeCell ref="X47:AB47"/>
    <mergeCell ref="AG47:AK47"/>
  </mergeCells>
  <conditionalFormatting sqref="O3:O7">
    <cfRule type="colorScale" priority="28">
      <colorScale>
        <cfvo type="min"/>
        <cfvo type="percentile" val="50"/>
        <cfvo type="max"/>
        <color rgb="FFF8696B"/>
        <color rgb="FFFCFCFF"/>
        <color rgb="FF5A8AC6"/>
      </colorScale>
    </cfRule>
  </conditionalFormatting>
  <conditionalFormatting sqref="O18:S42">
    <cfRule type="colorScale" priority="25">
      <colorScale>
        <cfvo type="min"/>
        <cfvo type="percentile" val="50"/>
        <cfvo type="max"/>
        <color rgb="FFF8696B"/>
        <color rgb="FFFCFCFF"/>
        <color rgb="FF5A8AC6"/>
      </colorScale>
    </cfRule>
  </conditionalFormatting>
  <conditionalFormatting sqref="O44:S44">
    <cfRule type="colorScale" priority="24">
      <colorScale>
        <cfvo type="min"/>
        <cfvo type="max"/>
        <color rgb="FFFCFCFF"/>
        <color rgb="FF63BE7B"/>
      </colorScale>
    </cfRule>
  </conditionalFormatting>
  <conditionalFormatting sqref="O49:S73">
    <cfRule type="colorScale" priority="7">
      <colorScale>
        <cfvo type="min"/>
        <cfvo type="percentile" val="50"/>
        <cfvo type="max"/>
        <color rgb="FFF8696B"/>
        <color rgb="FFFCFCFF"/>
        <color rgb="FF5A8AC6"/>
      </colorScale>
    </cfRule>
  </conditionalFormatting>
  <conditionalFormatting sqref="O75:S75">
    <cfRule type="colorScale" priority="6">
      <colorScale>
        <cfvo type="min"/>
        <cfvo type="max"/>
        <color rgb="FFFCFCFF"/>
        <color rgb="FF63BE7B"/>
      </colorScale>
    </cfRule>
  </conditionalFormatting>
  <conditionalFormatting sqref="P3:P7">
    <cfRule type="colorScale" priority="27">
      <colorScale>
        <cfvo type="min"/>
        <cfvo type="percentile" val="50"/>
        <cfvo type="max"/>
        <color rgb="FFF8696B"/>
        <color rgb="FFFCFCFF"/>
        <color rgb="FF5A8AC6"/>
      </colorScale>
    </cfRule>
  </conditionalFormatting>
  <conditionalFormatting sqref="Q3:Q7">
    <cfRule type="colorScale" priority="26">
      <colorScale>
        <cfvo type="min"/>
        <cfvo type="percentile" val="50"/>
        <cfvo type="max"/>
        <color rgb="FFF8696B"/>
        <color rgb="FFFCFCFF"/>
        <color rgb="FF5A8AC6"/>
      </colorScale>
    </cfRule>
  </conditionalFormatting>
  <conditionalFormatting sqref="X18:AB42">
    <cfRule type="colorScale" priority="18">
      <colorScale>
        <cfvo type="min"/>
        <cfvo type="percentile" val="50"/>
        <cfvo type="max"/>
        <color rgb="FFF8696B"/>
        <color rgb="FFFCFCFF"/>
        <color rgb="FF5A8AC6"/>
      </colorScale>
    </cfRule>
  </conditionalFormatting>
  <conditionalFormatting sqref="X44:AB44">
    <cfRule type="colorScale" priority="16">
      <colorScale>
        <cfvo type="min"/>
        <cfvo type="max"/>
        <color rgb="FFFCFCFF"/>
        <color rgb="FF63BE7B"/>
      </colorScale>
    </cfRule>
  </conditionalFormatting>
  <conditionalFormatting sqref="X49:AB73">
    <cfRule type="colorScale" priority="5">
      <colorScale>
        <cfvo type="min"/>
        <cfvo type="percentile" val="50"/>
        <cfvo type="max"/>
        <color rgb="FFF8696B"/>
        <color rgb="FFFCFCFF"/>
        <color rgb="FF5A8AC6"/>
      </colorScale>
    </cfRule>
  </conditionalFormatting>
  <conditionalFormatting sqref="X75:AB75">
    <cfRule type="colorScale" priority="4">
      <colorScale>
        <cfvo type="min"/>
        <cfvo type="max"/>
        <color rgb="FFFCFCFF"/>
        <color rgb="FF63BE7B"/>
      </colorScale>
    </cfRule>
  </conditionalFormatting>
  <conditionalFormatting sqref="AG18:AL42">
    <cfRule type="colorScale" priority="8">
      <colorScale>
        <cfvo type="min"/>
        <cfvo type="percentile" val="50"/>
        <cfvo type="max"/>
        <color rgb="FFF8696B"/>
        <color rgb="FFFCFCFF"/>
        <color rgb="FF5A8AC6"/>
      </colorScale>
    </cfRule>
    <cfRule type="colorScale" priority="9">
      <colorScale>
        <cfvo type="min"/>
        <cfvo type="max"/>
        <color rgb="FFFCFCFF"/>
        <color rgb="FF63BE7B"/>
      </colorScale>
    </cfRule>
  </conditionalFormatting>
  <conditionalFormatting sqref="AG44:AL44">
    <cfRule type="colorScale" priority="10">
      <colorScale>
        <cfvo type="min"/>
        <cfvo type="max"/>
        <color rgb="FFFCFCFF"/>
        <color rgb="FF63BE7B"/>
      </colorScale>
    </cfRule>
  </conditionalFormatting>
  <conditionalFormatting sqref="AG49:AL73">
    <cfRule type="colorScale" priority="1">
      <colorScale>
        <cfvo type="min"/>
        <cfvo type="percentile" val="50"/>
        <cfvo type="max"/>
        <color rgb="FFF8696B"/>
        <color rgb="FFFCFCFF"/>
        <color rgb="FF5A8AC6"/>
      </colorScale>
    </cfRule>
    <cfRule type="colorScale" priority="2">
      <colorScale>
        <cfvo type="min"/>
        <cfvo type="max"/>
        <color rgb="FFFCFCFF"/>
        <color rgb="FF63BE7B"/>
      </colorScale>
    </cfRule>
  </conditionalFormatting>
  <conditionalFormatting sqref="AG75:AL75">
    <cfRule type="colorScale" priority="3">
      <colorScale>
        <cfvo type="min"/>
        <cfvo type="max"/>
        <color rgb="FFFCFCFF"/>
        <color rgb="FF63BE7B"/>
      </colorScale>
    </cfRule>
  </conditionalFormatting>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1852-DE9C-4EF0-9656-9E39818B355E}">
  <sheetPr codeName="Sheet23">
    <tabColor rgb="FFFF0000"/>
  </sheetPr>
  <dimension ref="A1:AJ21"/>
  <sheetViews>
    <sheetView showGridLines="0" topLeftCell="L1" zoomScale="120" zoomScaleNormal="120" workbookViewId="0">
      <selection activeCell="P8" sqref="P8"/>
    </sheetView>
  </sheetViews>
  <sheetFormatPr defaultColWidth="8.7265625" defaultRowHeight="14.5" x14ac:dyDescent="0.35"/>
  <cols>
    <col min="16" max="16" width="28.81640625" bestFit="1" customWidth="1"/>
    <col min="17" max="17" width="27.81640625" bestFit="1" customWidth="1"/>
    <col min="18" max="18" width="17.26953125" bestFit="1" customWidth="1"/>
    <col min="19" max="19" width="24.26953125" customWidth="1"/>
    <col min="20" max="20" width="13.7265625" customWidth="1"/>
    <col min="21" max="21" width="17.1796875" customWidth="1"/>
    <col min="22" max="22" width="23.26953125" customWidth="1"/>
    <col min="23" max="23" width="21" bestFit="1" customWidth="1"/>
    <col min="24" max="24" width="13.453125" bestFit="1" customWidth="1"/>
    <col min="26" max="26" width="8.81640625" bestFit="1" customWidth="1"/>
  </cols>
  <sheetData>
    <row r="1" spans="1:24" x14ac:dyDescent="0.35">
      <c r="A1" s="5"/>
    </row>
    <row r="2" spans="1:24" x14ac:dyDescent="0.35">
      <c r="O2" t="s">
        <v>36405</v>
      </c>
      <c r="P2" s="212" t="s">
        <v>32438</v>
      </c>
      <c r="Q2" s="213" t="s">
        <v>31430</v>
      </c>
      <c r="R2" s="213" t="s">
        <v>32366</v>
      </c>
      <c r="S2" s="213" t="s">
        <v>32439</v>
      </c>
      <c r="T2" s="213" t="s">
        <v>31522</v>
      </c>
      <c r="U2" s="213" t="s">
        <v>32444</v>
      </c>
      <c r="V2" s="213" t="s">
        <v>32476</v>
      </c>
      <c r="W2" s="214" t="s">
        <v>32179</v>
      </c>
    </row>
    <row r="3" spans="1:24" x14ac:dyDescent="0.35">
      <c r="O3">
        <v>29</v>
      </c>
      <c r="P3" s="215" t="s">
        <v>32477</v>
      </c>
      <c r="Q3" s="216" t="s">
        <v>32451</v>
      </c>
      <c r="R3" s="217" t="s">
        <v>32369</v>
      </c>
      <c r="S3" s="204" t="s">
        <v>153</v>
      </c>
      <c r="T3" s="204" t="s">
        <v>31825</v>
      </c>
      <c r="U3" s="216" t="s">
        <v>31832</v>
      </c>
      <c r="V3" s="216">
        <v>1069.1079999999999</v>
      </c>
      <c r="W3" s="225">
        <f>+Table35[[#This Row],[Mineral tratado M T]]/$V$9</f>
        <v>0.1273264352163872</v>
      </c>
    </row>
    <row r="4" spans="1:24" x14ac:dyDescent="0.35">
      <c r="O4">
        <v>31</v>
      </c>
      <c r="P4" s="215" t="s">
        <v>32478</v>
      </c>
      <c r="Q4" s="216" t="s">
        <v>32479</v>
      </c>
      <c r="R4" s="217" t="s">
        <v>32369</v>
      </c>
      <c r="S4" s="204" t="s">
        <v>153</v>
      </c>
      <c r="T4" s="204" t="s">
        <v>31825</v>
      </c>
      <c r="U4" s="216" t="s">
        <v>31832</v>
      </c>
      <c r="V4" s="216">
        <v>893.53599999999994</v>
      </c>
      <c r="W4" s="225">
        <f>+Table35[[#This Row],[Mineral tratado M T]]/$V$9</f>
        <v>0.10641652070465263</v>
      </c>
    </row>
    <row r="5" spans="1:24" x14ac:dyDescent="0.35">
      <c r="O5">
        <v>33</v>
      </c>
      <c r="P5" s="215" t="s">
        <v>32480</v>
      </c>
      <c r="Q5" s="216" t="s">
        <v>32442</v>
      </c>
      <c r="R5" s="217" t="s">
        <v>32369</v>
      </c>
      <c r="S5" s="204" t="s">
        <v>154</v>
      </c>
      <c r="T5" s="204" t="s">
        <v>154</v>
      </c>
      <c r="U5" s="216" t="s">
        <v>31850</v>
      </c>
      <c r="V5" s="216">
        <v>6321.5230000000001</v>
      </c>
      <c r="W5" s="225">
        <f>+Table35[[#This Row],[Mineral tratado M T]]/$V$9</f>
        <v>0.75286780075390114</v>
      </c>
    </row>
    <row r="6" spans="1:24" x14ac:dyDescent="0.35">
      <c r="O6">
        <v>34</v>
      </c>
      <c r="P6" s="391" t="s">
        <v>32481</v>
      </c>
      <c r="Q6" s="216" t="s">
        <v>32442</v>
      </c>
      <c r="R6" s="217" t="s">
        <v>32369</v>
      </c>
      <c r="S6" s="204" t="s">
        <v>144</v>
      </c>
      <c r="T6" s="204" t="s">
        <v>36387</v>
      </c>
      <c r="U6" s="216" t="s">
        <v>31660</v>
      </c>
      <c r="V6" s="216">
        <v>10.86</v>
      </c>
      <c r="W6" s="225">
        <f>+Table35[[#This Row],[Mineral tratado M T]]/$V$9</f>
        <v>1.2933820404018724E-3</v>
      </c>
    </row>
    <row r="7" spans="1:24" x14ac:dyDescent="0.35">
      <c r="O7">
        <v>34</v>
      </c>
      <c r="P7" s="391" t="s">
        <v>32482</v>
      </c>
      <c r="Q7" s="216" t="s">
        <v>32442</v>
      </c>
      <c r="R7" s="217" t="s">
        <v>32369</v>
      </c>
      <c r="S7" s="204" t="s">
        <v>144</v>
      </c>
      <c r="T7" s="204" t="s">
        <v>36387</v>
      </c>
      <c r="U7" s="216" t="s">
        <v>31660</v>
      </c>
      <c r="V7" s="216">
        <v>14.064</v>
      </c>
      <c r="W7" s="225">
        <f>+Table35[[#This Row],[Mineral tratado M T]]/$V$9</f>
        <v>1.6749654711060715E-3</v>
      </c>
    </row>
    <row r="8" spans="1:24" ht="29" x14ac:dyDescent="0.35">
      <c r="O8">
        <v>32</v>
      </c>
      <c r="P8" s="219" t="s">
        <v>32483</v>
      </c>
      <c r="Q8" s="216" t="s">
        <v>32484</v>
      </c>
      <c r="R8" s="217" t="s">
        <v>32369</v>
      </c>
      <c r="S8" s="204" t="s">
        <v>144</v>
      </c>
      <c r="T8" s="204" t="s">
        <v>31655</v>
      </c>
      <c r="U8" s="216" t="s">
        <v>32485</v>
      </c>
      <c r="V8" s="216">
        <v>87.5</v>
      </c>
      <c r="W8" s="225">
        <f>+Table35[[#This Row],[Mineral tratado M T]]/$V$9</f>
        <v>1.0420895813550999E-2</v>
      </c>
    </row>
    <row r="9" spans="1:24" x14ac:dyDescent="0.35">
      <c r="P9" s="215" t="s">
        <v>160</v>
      </c>
      <c r="Q9" s="216"/>
      <c r="R9" s="217"/>
      <c r="S9" s="204"/>
      <c r="T9" s="204"/>
      <c r="U9" s="216"/>
      <c r="V9" s="216">
        <f>+SUM($V$3:$V$8)</f>
        <v>8396.5910000000003</v>
      </c>
      <c r="W9" s="218">
        <v>1</v>
      </c>
    </row>
    <row r="10" spans="1:24" x14ac:dyDescent="0.35">
      <c r="P10" s="226"/>
      <c r="Q10" s="227"/>
      <c r="R10" s="227"/>
      <c r="S10" s="227"/>
      <c r="T10" s="227"/>
      <c r="U10" s="227"/>
      <c r="V10" s="228"/>
      <c r="W10" s="229"/>
    </row>
    <row r="11" spans="1:24" x14ac:dyDescent="0.35">
      <c r="Q11" s="29" t="s">
        <v>169</v>
      </c>
      <c r="R11" s="29" t="s">
        <v>31522</v>
      </c>
      <c r="S11" s="29" t="s">
        <v>31523</v>
      </c>
      <c r="T11" s="29" t="s">
        <v>32179</v>
      </c>
      <c r="U11" s="29" t="s">
        <v>32180</v>
      </c>
      <c r="V11" s="29" t="s">
        <v>32181</v>
      </c>
      <c r="W11" s="29" t="s">
        <v>32182</v>
      </c>
      <c r="X11" s="29" t="s">
        <v>31537</v>
      </c>
    </row>
    <row r="12" spans="1:24" x14ac:dyDescent="0.35">
      <c r="Q12" s="4" t="s">
        <v>153</v>
      </c>
      <c r="R12" s="4" t="s">
        <v>31825</v>
      </c>
      <c r="S12" s="206" t="s">
        <v>31832</v>
      </c>
      <c r="T12" s="183">
        <f>+SUMIF($U$3:$U$8,S12,$W$3:$W$8)</f>
        <v>0.23374295592103983</v>
      </c>
      <c r="U12" s="148" t="s">
        <v>32185</v>
      </c>
      <c r="V12" s="148" t="s">
        <v>32184</v>
      </c>
      <c r="W12" s="148" t="s">
        <v>32188</v>
      </c>
      <c r="X12" s="4" t="s">
        <v>32151</v>
      </c>
    </row>
    <row r="13" spans="1:24" x14ac:dyDescent="0.35">
      <c r="Q13" s="4" t="s">
        <v>154</v>
      </c>
      <c r="R13" s="4" t="s">
        <v>154</v>
      </c>
      <c r="S13" s="206" t="s">
        <v>31850</v>
      </c>
      <c r="T13" s="183">
        <f t="shared" ref="T13:T15" si="0">+SUMIF($U$3:$U$8,S13,$W$3:$W$8)</f>
        <v>0.75286780075390114</v>
      </c>
      <c r="U13" s="148" t="s">
        <v>32185</v>
      </c>
      <c r="V13" s="148" t="s">
        <v>32184</v>
      </c>
      <c r="W13" s="148" t="s">
        <v>32184</v>
      </c>
      <c r="X13" s="4" t="s">
        <v>32168</v>
      </c>
    </row>
    <row r="14" spans="1:24" x14ac:dyDescent="0.35">
      <c r="Q14" s="4" t="s">
        <v>144</v>
      </c>
      <c r="R14" s="4" t="s">
        <v>36387</v>
      </c>
      <c r="S14" s="206" t="s">
        <v>31660</v>
      </c>
      <c r="T14" s="183">
        <f t="shared" si="0"/>
        <v>2.9683475115079442E-3</v>
      </c>
      <c r="U14" s="148" t="s">
        <v>32184</v>
      </c>
      <c r="V14" s="148" t="s">
        <v>32188</v>
      </c>
      <c r="W14" s="148" t="s">
        <v>925</v>
      </c>
      <c r="X14" s="4" t="s">
        <v>31979</v>
      </c>
    </row>
    <row r="15" spans="1:24" x14ac:dyDescent="0.35">
      <c r="Q15" s="4" t="s">
        <v>144</v>
      </c>
      <c r="R15" s="4" t="s">
        <v>31655</v>
      </c>
      <c r="S15" s="206" t="s">
        <v>32485</v>
      </c>
      <c r="T15" s="183">
        <f t="shared" si="0"/>
        <v>1.0420895813550999E-2</v>
      </c>
      <c r="U15" s="148" t="s">
        <v>32184</v>
      </c>
      <c r="V15" s="148" t="s">
        <v>32188</v>
      </c>
      <c r="W15" s="148" t="s">
        <v>925</v>
      </c>
      <c r="X15" s="4" t="s">
        <v>32501</v>
      </c>
    </row>
    <row r="21" spans="20:36" ht="21" x14ac:dyDescent="0.5">
      <c r="T21" s="220"/>
      <c r="Y21" s="220"/>
      <c r="AJ21" s="220" t="s">
        <v>153</v>
      </c>
    </row>
  </sheetData>
  <pageMargins left="0.7" right="0.7" top="0.75" bottom="0.75" header="0.3" footer="0.3"/>
  <drawing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5A2A-7709-41AE-8A0D-79A1156961D1}">
  <sheetPr codeName="Sheet21">
    <tabColor rgb="FFFF0000"/>
  </sheetPr>
  <dimension ref="A2:S15"/>
  <sheetViews>
    <sheetView showGridLines="0" zoomScale="85" zoomScaleNormal="85" workbookViewId="0">
      <selection activeCell="K9" sqref="K6:K9"/>
    </sheetView>
  </sheetViews>
  <sheetFormatPr defaultColWidth="8.7265625" defaultRowHeight="14.5" x14ac:dyDescent="0.35"/>
  <cols>
    <col min="1" max="1" width="16.1796875" bestFit="1" customWidth="1"/>
    <col min="11" max="11" width="12.453125" bestFit="1" customWidth="1"/>
    <col min="12" max="12" width="24.81640625" bestFit="1" customWidth="1"/>
    <col min="13" max="13" width="9.1796875" bestFit="1" customWidth="1"/>
    <col min="14" max="14" width="19.54296875" customWidth="1"/>
    <col min="15" max="15" width="12.54296875" bestFit="1" customWidth="1"/>
    <col min="16" max="16" width="34.26953125" bestFit="1" customWidth="1"/>
    <col min="17" max="17" width="21" bestFit="1" customWidth="1"/>
    <col min="18" max="18" width="13.453125" bestFit="1" customWidth="1"/>
    <col min="19" max="19" width="11.26953125" customWidth="1"/>
  </cols>
  <sheetData>
    <row r="2" spans="1:19" x14ac:dyDescent="0.35">
      <c r="A2" t="s">
        <v>36293</v>
      </c>
      <c r="B2" s="169" t="s">
        <v>36292</v>
      </c>
    </row>
    <row r="5" spans="1:19" x14ac:dyDescent="0.35">
      <c r="K5" s="192" t="s">
        <v>32438</v>
      </c>
      <c r="L5" s="192" t="s">
        <v>31430</v>
      </c>
      <c r="M5" s="192" t="s">
        <v>32366</v>
      </c>
      <c r="N5" s="192" t="s">
        <v>32439</v>
      </c>
      <c r="O5" s="192" t="s">
        <v>31522</v>
      </c>
      <c r="P5" s="192" t="s">
        <v>32444</v>
      </c>
      <c r="Q5" s="192" t="s">
        <v>32470</v>
      </c>
      <c r="R5" s="192" t="s">
        <v>32179</v>
      </c>
    </row>
    <row r="6" spans="1:19" x14ac:dyDescent="0.35">
      <c r="J6" t="s">
        <v>36400</v>
      </c>
      <c r="K6" s="1" t="s">
        <v>32471</v>
      </c>
      <c r="L6" s="1" t="s">
        <v>32451</v>
      </c>
      <c r="M6" s="207" t="s">
        <v>32369</v>
      </c>
      <c r="N6" s="1" t="s">
        <v>144</v>
      </c>
      <c r="O6" s="1" t="s">
        <v>31654</v>
      </c>
      <c r="P6" s="1" t="s">
        <v>31656</v>
      </c>
      <c r="Q6" s="1">
        <v>6213</v>
      </c>
      <c r="R6" s="207">
        <f>+Q6/$Q$10</f>
        <v>0.61095650634753629</v>
      </c>
    </row>
    <row r="7" spans="1:19" x14ac:dyDescent="0.35">
      <c r="J7" t="s">
        <v>36401</v>
      </c>
      <c r="K7" s="1" t="s">
        <v>31685</v>
      </c>
      <c r="L7" s="1" t="s">
        <v>32451</v>
      </c>
      <c r="M7" s="207" t="s">
        <v>32369</v>
      </c>
      <c r="N7" s="1" t="s">
        <v>151</v>
      </c>
      <c r="O7" s="1" t="s">
        <v>151</v>
      </c>
      <c r="P7" s="1" t="s">
        <v>31795</v>
      </c>
      <c r="Q7" s="1">
        <v>2158</v>
      </c>
      <c r="R7" s="207">
        <f>+Q7/$Q$10</f>
        <v>0.21220732990471322</v>
      </c>
    </row>
    <row r="8" spans="1:19" x14ac:dyDescent="0.35">
      <c r="J8" t="s">
        <v>36402</v>
      </c>
      <c r="K8" s="1" t="s">
        <v>32472</v>
      </c>
      <c r="L8" s="1" t="s">
        <v>32473</v>
      </c>
      <c r="M8" s="207" t="s">
        <v>32369</v>
      </c>
      <c r="N8" s="1" t="s">
        <v>151</v>
      </c>
      <c r="O8" s="1" t="s">
        <v>151</v>
      </c>
      <c r="P8" s="1" t="s">
        <v>31795</v>
      </c>
      <c r="Q8" s="1">
        <v>1453</v>
      </c>
      <c r="R8" s="207">
        <f>+Q8/$Q$10</f>
        <v>0.14288102425929022</v>
      </c>
    </row>
    <row r="9" spans="1:19" x14ac:dyDescent="0.35">
      <c r="J9" t="s">
        <v>36403</v>
      </c>
      <c r="K9" s="1" t="s">
        <v>32474</v>
      </c>
      <c r="L9" s="1" t="s">
        <v>32475</v>
      </c>
      <c r="M9" s="207" t="s">
        <v>32369</v>
      </c>
      <c r="N9" s="1" t="s">
        <v>159</v>
      </c>
      <c r="O9" s="1" t="s">
        <v>159</v>
      </c>
      <c r="P9" s="1" t="s">
        <v>31745</v>
      </c>
      <c r="Q9" s="1">
        <v>345.3</v>
      </c>
      <c r="R9" s="207">
        <f>+Q9/$Q$10</f>
        <v>3.3955139488460372E-2</v>
      </c>
    </row>
    <row r="10" spans="1:19" x14ac:dyDescent="0.35">
      <c r="K10" s="1" t="s">
        <v>160</v>
      </c>
      <c r="L10" s="1"/>
      <c r="M10" s="207"/>
      <c r="N10" s="1"/>
      <c r="O10" s="1"/>
      <c r="P10" s="1"/>
      <c r="Q10" s="1">
        <f>+SUM(Q6:Q9)</f>
        <v>10169.299999999999</v>
      </c>
      <c r="R10" s="207">
        <v>1</v>
      </c>
    </row>
    <row r="12" spans="1:19" x14ac:dyDescent="0.35">
      <c r="L12" s="29" t="s">
        <v>169</v>
      </c>
      <c r="M12" s="29" t="s">
        <v>31522</v>
      </c>
      <c r="N12" s="29" t="s">
        <v>31523</v>
      </c>
      <c r="O12" s="29" t="s">
        <v>32179</v>
      </c>
      <c r="P12" s="29" t="s">
        <v>32180</v>
      </c>
      <c r="Q12" s="29" t="s">
        <v>32181</v>
      </c>
      <c r="R12" s="29" t="s">
        <v>32182</v>
      </c>
      <c r="S12" s="29" t="s">
        <v>31537</v>
      </c>
    </row>
    <row r="13" spans="1:19" x14ac:dyDescent="0.35">
      <c r="L13" s="4" t="str">
        <f>+_xlfn.XLOOKUP(M13,O6:O12,N6:N12,,0)</f>
        <v>Ica</v>
      </c>
      <c r="M13" s="4" t="str">
        <f>+_xlfn.XLOOKUP(N13,$P$6:$P$10,$O$6:$O$10,,0)</f>
        <v>Chincha</v>
      </c>
      <c r="N13" s="4" t="str">
        <f>+P6</f>
        <v>Chavin</v>
      </c>
      <c r="O13" s="183">
        <f>+SUMIF(P6:P12,N13,R6:R12)</f>
        <v>0.61095650634753629</v>
      </c>
      <c r="P13" s="148" t="s">
        <v>32186</v>
      </c>
      <c r="Q13" s="148" t="s">
        <v>32184</v>
      </c>
      <c r="R13" s="148" t="s">
        <v>32184</v>
      </c>
      <c r="S13" s="4" t="s">
        <v>31974</v>
      </c>
    </row>
    <row r="14" spans="1:19" x14ac:dyDescent="0.35">
      <c r="L14" s="4" t="str">
        <f>+_xlfn.XLOOKUP(M14,O7:O12,N7:N12,,0)</f>
        <v>Pasco</v>
      </c>
      <c r="M14" s="4" t="str">
        <f>+_xlfn.XLOOKUP(N14,$P$6:$P$10,$O$6:$O$10,,0)</f>
        <v>Pasco</v>
      </c>
      <c r="N14" s="4" t="str">
        <f>+P7</f>
        <v>San Francisco de Asis de Yarusyacan</v>
      </c>
      <c r="O14" s="183">
        <f>+SUMIF(P7:P12,N14,R7:R12)</f>
        <v>0.35508835416400342</v>
      </c>
      <c r="P14" s="148" t="s">
        <v>32185</v>
      </c>
      <c r="Q14" s="148" t="s">
        <v>32184</v>
      </c>
      <c r="R14" s="148" t="s">
        <v>32188</v>
      </c>
      <c r="S14" s="4" t="s">
        <v>32117</v>
      </c>
    </row>
    <row r="15" spans="1:19" x14ac:dyDescent="0.35">
      <c r="L15" s="4" t="str">
        <f>+_xlfn.XLOOKUP(M15,O8:O12,N8:N12,,0)</f>
        <v>Lima</v>
      </c>
      <c r="M15" s="4" t="str">
        <f>+_xlfn.XLOOKUP(N15,$P$6:$P$10,$O$6:$O$10,,0)</f>
        <v>Lima</v>
      </c>
      <c r="N15" s="4" t="str">
        <f>+P9</f>
        <v>Lurigancho</v>
      </c>
      <c r="O15" s="183">
        <f>+SUMIF(P8:P12,N15,R8:R12)</f>
        <v>3.3955139488460372E-2</v>
      </c>
      <c r="P15" s="148" t="s">
        <v>32184</v>
      </c>
      <c r="Q15" s="148" t="s">
        <v>32187</v>
      </c>
      <c r="R15" s="148" t="s">
        <v>925</v>
      </c>
      <c r="S15" s="4" t="s">
        <v>32065</v>
      </c>
    </row>
  </sheetData>
  <hyperlinks>
    <hyperlink ref="B2" r:id="rId1" display="https://ri.nexaresources.com/financial-information/results-center/" xr:uid="{87665273-6334-468F-8220-27202E81C913}"/>
  </hyperlinks>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0439-B7C1-4B4C-9444-CEFB694EC052}">
  <sheetPr codeName="Sheet15">
    <tabColor rgb="FFFF0000"/>
  </sheetPr>
  <dimension ref="B1:AH50"/>
  <sheetViews>
    <sheetView showGridLines="0" topLeftCell="O1" zoomScaleNormal="100" workbookViewId="0">
      <selection activeCell="R17" sqref="R17:T17"/>
    </sheetView>
  </sheetViews>
  <sheetFormatPr defaultColWidth="11.453125" defaultRowHeight="14.5" x14ac:dyDescent="0.35"/>
  <cols>
    <col min="1" max="11" width="7.453125" customWidth="1"/>
    <col min="16" max="16" width="19.453125" bestFit="1" customWidth="1"/>
    <col min="17" max="17" width="16" customWidth="1"/>
    <col min="18" max="19" width="14" bestFit="1" customWidth="1"/>
    <col min="20" max="20" width="21.1796875" bestFit="1" customWidth="1"/>
    <col min="21" max="21" width="15" customWidth="1"/>
    <col min="22" max="22" width="13.1796875" bestFit="1" customWidth="1"/>
    <col min="23" max="23" width="16" bestFit="1" customWidth="1"/>
    <col min="24" max="25" width="16" customWidth="1"/>
    <col min="26" max="26" width="14" bestFit="1" customWidth="1"/>
    <col min="27" max="27" width="21.1796875" bestFit="1" customWidth="1"/>
    <col min="28" max="28" width="12.54296875" bestFit="1" customWidth="1"/>
    <col min="30" max="30" width="21" bestFit="1" customWidth="1"/>
    <col min="31" max="31" width="15.7265625" customWidth="1"/>
    <col min="32" max="32" width="10.54296875" customWidth="1"/>
    <col min="34" max="34" width="17.7265625" customWidth="1"/>
  </cols>
  <sheetData>
    <row r="1" spans="2:34" x14ac:dyDescent="0.35">
      <c r="Y1" s="403" t="s">
        <v>32221</v>
      </c>
      <c r="Z1" s="403"/>
      <c r="AA1" s="403"/>
      <c r="AB1" s="403"/>
      <c r="AC1" s="403"/>
      <c r="AD1" s="403"/>
      <c r="AE1" s="403"/>
    </row>
    <row r="2" spans="2:34" x14ac:dyDescent="0.35">
      <c r="B2" t="s">
        <v>32222</v>
      </c>
      <c r="P2" s="29" t="s">
        <v>32223</v>
      </c>
      <c r="Q2" s="29" t="s">
        <v>31430</v>
      </c>
      <c r="R2" s="29" t="s">
        <v>169</v>
      </c>
      <c r="S2" s="29" t="s">
        <v>31522</v>
      </c>
      <c r="T2" s="29" t="s">
        <v>31523</v>
      </c>
      <c r="U2" s="29" t="s">
        <v>32224</v>
      </c>
      <c r="V2" s="29" t="s">
        <v>32225</v>
      </c>
      <c r="W2" s="29" t="s">
        <v>32179</v>
      </c>
      <c r="X2" s="160"/>
      <c r="Y2" s="29" t="s">
        <v>169</v>
      </c>
      <c r="Z2" s="29" t="s">
        <v>31522</v>
      </c>
      <c r="AA2" s="29" t="s">
        <v>31523</v>
      </c>
      <c r="AB2" s="29" t="s">
        <v>32179</v>
      </c>
      <c r="AC2" s="29" t="s">
        <v>32180</v>
      </c>
      <c r="AD2" s="29" t="s">
        <v>32181</v>
      </c>
      <c r="AE2" s="29" t="s">
        <v>32182</v>
      </c>
      <c r="AF2" s="29" t="s">
        <v>31537</v>
      </c>
    </row>
    <row r="3" spans="2:34" x14ac:dyDescent="0.35">
      <c r="P3" s="4" t="s">
        <v>32226</v>
      </c>
      <c r="Q3" s="4" t="s">
        <v>32227</v>
      </c>
      <c r="R3" s="4" t="s">
        <v>159</v>
      </c>
      <c r="S3" s="4" t="s">
        <v>31711</v>
      </c>
      <c r="T3" s="4" t="s">
        <v>31736</v>
      </c>
      <c r="U3" s="4" t="s">
        <v>32228</v>
      </c>
      <c r="V3" s="4">
        <f t="shared" ref="V3:V17" si="0">+_xlfn.XLOOKUP(P3,$Q$25:$Q$39,$R$25:$R$39,"",0)</f>
        <v>277.89999999999998</v>
      </c>
      <c r="W3" s="161">
        <f t="shared" ref="W3:W17" si="1">+V3/$V$18</f>
        <v>0.12312259093527092</v>
      </c>
      <c r="X3" s="169" t="s">
        <v>36369</v>
      </c>
      <c r="Y3" s="148" t="str">
        <f t="shared" ref="Y3:Y12" si="2">+_xlfn.XLOOKUP(AA3,$T$3:$T$17,R$3:R$17,"",0)</f>
        <v>Lima</v>
      </c>
      <c r="Z3" s="148" t="str">
        <f t="shared" ref="Z3:Z12" si="3">+_xlfn.XLOOKUP(AA3,$T$3:$T$17,S$3:S$17,"",0)</f>
        <v>Huarochiri</v>
      </c>
      <c r="AA3" s="148" t="s">
        <v>31736</v>
      </c>
      <c r="AB3" s="163">
        <f>+SUMIF($T$3:$T$17,AA3,$W$3:$W$17)</f>
        <v>0.12312259093527092</v>
      </c>
      <c r="AC3" s="148" t="s">
        <v>32186</v>
      </c>
      <c r="AD3" s="148" t="s">
        <v>32184</v>
      </c>
      <c r="AE3" s="148" t="s">
        <v>32188</v>
      </c>
      <c r="AF3" s="4" t="s">
        <v>32055</v>
      </c>
      <c r="AH3" s="164"/>
    </row>
    <row r="4" spans="2:34" x14ac:dyDescent="0.35">
      <c r="P4" s="4" t="s">
        <v>32229</v>
      </c>
      <c r="Q4" s="4" t="s">
        <v>32227</v>
      </c>
      <c r="R4" s="4" t="s">
        <v>159</v>
      </c>
      <c r="S4" s="4" t="s">
        <v>31711</v>
      </c>
      <c r="T4" s="4" t="s">
        <v>31737</v>
      </c>
      <c r="U4" s="4" t="s">
        <v>32230</v>
      </c>
      <c r="V4" s="4">
        <f t="shared" si="0"/>
        <v>137</v>
      </c>
      <c r="W4" s="161">
        <f t="shared" si="1"/>
        <v>6.0697355013069873E-2</v>
      </c>
      <c r="X4" s="169" t="s">
        <v>36369</v>
      </c>
      <c r="Y4" s="148" t="str">
        <f t="shared" si="2"/>
        <v>Lima</v>
      </c>
      <c r="Z4" s="148" t="str">
        <f t="shared" si="3"/>
        <v>Huarochiri</v>
      </c>
      <c r="AA4" s="148" t="s">
        <v>31737</v>
      </c>
      <c r="AB4" s="163">
        <f t="shared" ref="AB4:AB12" si="4">+SUMIF($T$3:$T$17,AA4,$W$3:$W$17)</f>
        <v>6.0697355013069873E-2</v>
      </c>
      <c r="AC4" s="148" t="s">
        <v>32186</v>
      </c>
      <c r="AD4" s="148" t="s">
        <v>32184</v>
      </c>
      <c r="AE4" s="148" t="s">
        <v>32184</v>
      </c>
      <c r="AF4" s="4" t="s">
        <v>32056</v>
      </c>
      <c r="AH4" s="164"/>
    </row>
    <row r="5" spans="2:34" x14ac:dyDescent="0.35">
      <c r="P5" s="4" t="s">
        <v>32231</v>
      </c>
      <c r="Q5" s="4" t="s">
        <v>32227</v>
      </c>
      <c r="R5" s="4" t="s">
        <v>159</v>
      </c>
      <c r="S5" s="4" t="s">
        <v>31711</v>
      </c>
      <c r="T5" s="4" t="s">
        <v>31738</v>
      </c>
      <c r="U5" s="4" t="s">
        <v>32232</v>
      </c>
      <c r="V5" s="4">
        <f t="shared" si="0"/>
        <v>84.3</v>
      </c>
      <c r="W5" s="161">
        <f t="shared" si="1"/>
        <v>3.7348810420451024E-2</v>
      </c>
      <c r="X5" s="169" t="s">
        <v>36369</v>
      </c>
      <c r="Y5" s="148" t="str">
        <f t="shared" si="2"/>
        <v>Lima</v>
      </c>
      <c r="Z5" s="148" t="str">
        <f t="shared" si="3"/>
        <v>Huarochiri</v>
      </c>
      <c r="AA5" s="148" t="s">
        <v>31738</v>
      </c>
      <c r="AB5" s="163">
        <f t="shared" si="4"/>
        <v>3.7348810420451024E-2</v>
      </c>
      <c r="AC5" s="148" t="s">
        <v>32186</v>
      </c>
      <c r="AD5" s="148" t="s">
        <v>32184</v>
      </c>
      <c r="AE5" s="148" t="s">
        <v>32184</v>
      </c>
      <c r="AF5" s="4" t="s">
        <v>32057</v>
      </c>
      <c r="AH5" s="164"/>
    </row>
    <row r="6" spans="2:34" x14ac:dyDescent="0.35">
      <c r="P6" s="4" t="s">
        <v>32233</v>
      </c>
      <c r="Q6" s="4" t="s">
        <v>32227</v>
      </c>
      <c r="R6" s="4" t="s">
        <v>159</v>
      </c>
      <c r="S6" s="4" t="s">
        <v>159</v>
      </c>
      <c r="T6" s="4" t="s">
        <v>31745</v>
      </c>
      <c r="U6" s="4" t="s">
        <v>32234</v>
      </c>
      <c r="V6" s="4">
        <f t="shared" si="0"/>
        <v>69.099999999999994</v>
      </c>
      <c r="W6" s="161">
        <f t="shared" si="1"/>
        <v>3.061450533870896E-2</v>
      </c>
      <c r="X6" s="169" t="s">
        <v>36369</v>
      </c>
      <c r="Y6" s="165" t="str">
        <f t="shared" si="2"/>
        <v>Lima</v>
      </c>
      <c r="Z6" s="165" t="str">
        <f t="shared" si="3"/>
        <v>Lima</v>
      </c>
      <c r="AA6" s="165" t="s">
        <v>31745</v>
      </c>
      <c r="AB6" s="166">
        <f t="shared" si="4"/>
        <v>4.452616188914979E-2</v>
      </c>
      <c r="AC6" s="148" t="s">
        <v>32184</v>
      </c>
      <c r="AD6" s="148" t="s">
        <v>32187</v>
      </c>
      <c r="AE6" s="148" t="s">
        <v>925</v>
      </c>
      <c r="AF6" s="4" t="s">
        <v>32065</v>
      </c>
      <c r="AH6" s="164"/>
    </row>
    <row r="7" spans="2:34" x14ac:dyDescent="0.35">
      <c r="P7" s="4" t="s">
        <v>32235</v>
      </c>
      <c r="Q7" s="4" t="s">
        <v>32227</v>
      </c>
      <c r="R7" s="4" t="s">
        <v>159</v>
      </c>
      <c r="S7" s="4" t="s">
        <v>159</v>
      </c>
      <c r="T7" s="4" t="s">
        <v>31745</v>
      </c>
      <c r="U7" s="4" t="s">
        <v>32236</v>
      </c>
      <c r="V7" s="4">
        <f t="shared" si="0"/>
        <v>30.8</v>
      </c>
      <c r="W7" s="161">
        <f t="shared" si="1"/>
        <v>1.3645828718266804E-2</v>
      </c>
      <c r="X7" s="169" t="s">
        <v>36369</v>
      </c>
      <c r="Y7" s="148" t="str">
        <f t="shared" si="2"/>
        <v>Junin</v>
      </c>
      <c r="Z7" s="148" t="str">
        <f t="shared" si="3"/>
        <v>Chanchamayo</v>
      </c>
      <c r="AA7" s="148" t="s">
        <v>31671</v>
      </c>
      <c r="AB7" s="163">
        <f t="shared" si="4"/>
        <v>1.9095299277834391E-2</v>
      </c>
      <c r="AC7" s="148" t="s">
        <v>32185</v>
      </c>
      <c r="AD7" s="148" t="s">
        <v>32187</v>
      </c>
      <c r="AE7" s="148" t="s">
        <v>32188</v>
      </c>
      <c r="AF7" s="4" t="s">
        <v>31985</v>
      </c>
      <c r="AH7" s="164"/>
    </row>
    <row r="8" spans="2:34" x14ac:dyDescent="0.35">
      <c r="P8" s="4" t="s">
        <v>32237</v>
      </c>
      <c r="Q8" s="4" t="s">
        <v>32227</v>
      </c>
      <c r="R8" s="4" t="s">
        <v>172</v>
      </c>
      <c r="S8" s="4" t="s">
        <v>31662</v>
      </c>
      <c r="T8" s="4" t="s">
        <v>31671</v>
      </c>
      <c r="U8" s="4" t="s">
        <v>32238</v>
      </c>
      <c r="V8" s="4">
        <f t="shared" si="0"/>
        <v>43.1</v>
      </c>
      <c r="W8" s="161">
        <f t="shared" si="1"/>
        <v>1.9095299277834391E-2</v>
      </c>
      <c r="X8" s="280"/>
      <c r="Y8" s="148" t="str">
        <f t="shared" si="2"/>
        <v>Junin</v>
      </c>
      <c r="Z8" s="148" t="str">
        <f t="shared" si="3"/>
        <v>Jauja</v>
      </c>
      <c r="AA8" s="148" t="s">
        <v>31674</v>
      </c>
      <c r="AB8" s="163">
        <f t="shared" si="4"/>
        <v>6.7475964733507601E-2</v>
      </c>
      <c r="AC8" s="148" t="s">
        <v>32185</v>
      </c>
      <c r="AD8" s="148" t="s">
        <v>32184</v>
      </c>
      <c r="AE8" s="148" t="s">
        <v>32188</v>
      </c>
      <c r="AF8" s="4" t="s">
        <v>31992</v>
      </c>
      <c r="AH8" s="164"/>
    </row>
    <row r="9" spans="2:34" x14ac:dyDescent="0.35">
      <c r="P9" s="4" t="s">
        <v>32239</v>
      </c>
      <c r="Q9" s="4" t="s">
        <v>32227</v>
      </c>
      <c r="R9" s="4" t="s">
        <v>172</v>
      </c>
      <c r="S9" s="4" t="s">
        <v>31666</v>
      </c>
      <c r="T9" s="4" t="s">
        <v>31674</v>
      </c>
      <c r="U9" s="4" t="s">
        <v>32240</v>
      </c>
      <c r="V9" s="4">
        <f t="shared" si="0"/>
        <v>152.30000000000001</v>
      </c>
      <c r="W9" s="161">
        <f t="shared" si="1"/>
        <v>6.7475964733507601E-2</v>
      </c>
      <c r="X9" s="280"/>
      <c r="Y9" s="165" t="str">
        <f t="shared" si="2"/>
        <v>Callao</v>
      </c>
      <c r="Z9" s="165" t="str">
        <f t="shared" si="3"/>
        <v>Callao</v>
      </c>
      <c r="AA9" s="165" t="s">
        <v>31524</v>
      </c>
      <c r="AB9" s="166">
        <f t="shared" si="4"/>
        <v>0.21168756368791813</v>
      </c>
      <c r="AC9" s="148" t="s">
        <v>32188</v>
      </c>
      <c r="AD9" s="148" t="s">
        <v>32188</v>
      </c>
      <c r="AE9" s="148" t="s">
        <v>925</v>
      </c>
      <c r="AF9" s="4" t="s">
        <v>31937</v>
      </c>
      <c r="AH9" s="164"/>
    </row>
    <row r="10" spans="2:34" x14ac:dyDescent="0.35">
      <c r="P10" s="4" t="s">
        <v>32241</v>
      </c>
      <c r="Q10" s="4" t="s">
        <v>32227</v>
      </c>
      <c r="R10" s="4" t="s">
        <v>159</v>
      </c>
      <c r="S10" s="4" t="s">
        <v>159</v>
      </c>
      <c r="T10" s="4" t="s">
        <v>31745</v>
      </c>
      <c r="U10" s="4" t="s">
        <v>32242</v>
      </c>
      <c r="V10" s="4">
        <f t="shared" si="0"/>
        <v>0.6</v>
      </c>
      <c r="W10" s="161">
        <f t="shared" si="1"/>
        <v>2.6582783217402864E-4</v>
      </c>
      <c r="X10" s="169" t="s">
        <v>36369</v>
      </c>
      <c r="Y10" s="165" t="str">
        <f t="shared" si="2"/>
        <v>Lima</v>
      </c>
      <c r="Z10" s="165" t="str">
        <f t="shared" si="3"/>
        <v>Lima</v>
      </c>
      <c r="AA10" s="165" t="s">
        <v>31758</v>
      </c>
      <c r="AB10" s="166">
        <f t="shared" si="4"/>
        <v>0.18408577378051483</v>
      </c>
      <c r="AC10" s="148" t="s">
        <v>32188</v>
      </c>
      <c r="AD10" s="148" t="s">
        <v>32188</v>
      </c>
      <c r="AE10" s="148" t="s">
        <v>925</v>
      </c>
      <c r="AF10" s="4" t="s">
        <v>32081</v>
      </c>
      <c r="AH10" s="164"/>
    </row>
    <row r="11" spans="2:34" x14ac:dyDescent="0.35">
      <c r="P11" s="4" t="s">
        <v>32243</v>
      </c>
      <c r="Q11" s="4" t="s">
        <v>32244</v>
      </c>
      <c r="R11" s="4" t="s">
        <v>158</v>
      </c>
      <c r="S11" s="4" t="s">
        <v>158</v>
      </c>
      <c r="T11" s="4" t="s">
        <v>31524</v>
      </c>
      <c r="U11" s="4" t="s">
        <v>32245</v>
      </c>
      <c r="V11" s="4">
        <f t="shared" si="0"/>
        <v>477.8</v>
      </c>
      <c r="W11" s="161">
        <f t="shared" si="1"/>
        <v>0.21168756368791813</v>
      </c>
      <c r="X11" s="280"/>
      <c r="Y11" s="165" t="str">
        <f t="shared" si="2"/>
        <v>Ica</v>
      </c>
      <c r="Z11" s="165" t="str">
        <f t="shared" si="3"/>
        <v>Nazca</v>
      </c>
      <c r="AA11" s="165" t="s">
        <v>31660</v>
      </c>
      <c r="AB11" s="166">
        <f t="shared" si="4"/>
        <v>0.13703424748571175</v>
      </c>
      <c r="AC11" s="148" t="s">
        <v>32184</v>
      </c>
      <c r="AD11" s="148" t="s">
        <v>32188</v>
      </c>
      <c r="AE11" s="148" t="s">
        <v>925</v>
      </c>
      <c r="AF11" s="4" t="s">
        <v>31979</v>
      </c>
      <c r="AH11" s="164"/>
    </row>
    <row r="12" spans="2:34" x14ac:dyDescent="0.35">
      <c r="P12" s="4" t="s">
        <v>32246</v>
      </c>
      <c r="Q12" s="4" t="s">
        <v>32244</v>
      </c>
      <c r="R12" s="4" t="s">
        <v>159</v>
      </c>
      <c r="S12" s="4" t="s">
        <v>159</v>
      </c>
      <c r="T12" s="4" t="s">
        <v>31758</v>
      </c>
      <c r="U12" s="4" t="s">
        <v>32247</v>
      </c>
      <c r="V12" s="4">
        <f t="shared" si="0"/>
        <v>224.3</v>
      </c>
      <c r="W12" s="161">
        <f t="shared" si="1"/>
        <v>9.9375304594391048E-2</v>
      </c>
      <c r="X12" s="280"/>
      <c r="Y12" s="165" t="str">
        <f t="shared" si="2"/>
        <v>Moquegua</v>
      </c>
      <c r="Z12" s="165" t="str">
        <f t="shared" si="3"/>
        <v>Mariscal Nieto</v>
      </c>
      <c r="AA12" s="165" t="s">
        <v>150</v>
      </c>
      <c r="AB12" s="166">
        <f t="shared" si="4"/>
        <v>0.11492623277657171</v>
      </c>
      <c r="AC12" s="148" t="s">
        <v>32184</v>
      </c>
      <c r="AD12" s="148" t="s">
        <v>32184</v>
      </c>
      <c r="AE12" s="148" t="s">
        <v>925</v>
      </c>
      <c r="AF12" s="4" t="s">
        <v>32113</v>
      </c>
      <c r="AH12" s="164"/>
    </row>
    <row r="13" spans="2:34" x14ac:dyDescent="0.35">
      <c r="P13" s="4" t="s">
        <v>32248</v>
      </c>
      <c r="Q13" s="4" t="s">
        <v>32244</v>
      </c>
      <c r="R13" s="4" t="s">
        <v>159</v>
      </c>
      <c r="S13" s="4" t="s">
        <v>159</v>
      </c>
      <c r="T13" s="4" t="s">
        <v>31758</v>
      </c>
      <c r="U13" s="4" t="s">
        <v>32249</v>
      </c>
      <c r="V13" s="4">
        <f t="shared" si="0"/>
        <v>191.2</v>
      </c>
      <c r="W13" s="161">
        <f t="shared" si="1"/>
        <v>8.471046918612378E-2</v>
      </c>
      <c r="X13" s="280"/>
      <c r="Y13" s="162"/>
      <c r="AA13" s="167" t="s">
        <v>160</v>
      </c>
      <c r="AB13" s="154">
        <f>+SUM(AB3:AB12)</f>
        <v>1</v>
      </c>
    </row>
    <row r="14" spans="2:34" x14ac:dyDescent="0.35">
      <c r="P14" s="4" t="s">
        <v>32250</v>
      </c>
      <c r="Q14" s="4" t="s">
        <v>32251</v>
      </c>
      <c r="R14" s="4" t="s">
        <v>144</v>
      </c>
      <c r="S14" s="4" t="s">
        <v>36387</v>
      </c>
      <c r="T14" s="4" t="s">
        <v>31660</v>
      </c>
      <c r="U14" s="4" t="s">
        <v>32252</v>
      </c>
      <c r="V14" s="4">
        <f t="shared" si="0"/>
        <v>132.30000000000001</v>
      </c>
      <c r="W14" s="161">
        <f t="shared" si="1"/>
        <v>5.8615036994373315E-2</v>
      </c>
      <c r="X14" s="169" t="s">
        <v>36369</v>
      </c>
      <c r="Y14" s="162"/>
    </row>
    <row r="15" spans="2:34" x14ac:dyDescent="0.35">
      <c r="P15" s="4" t="s">
        <v>32253</v>
      </c>
      <c r="Q15" s="4" t="s">
        <v>32251</v>
      </c>
      <c r="R15" s="4" t="s">
        <v>144</v>
      </c>
      <c r="S15" s="4" t="s">
        <v>36387</v>
      </c>
      <c r="T15" s="4" t="s">
        <v>31660</v>
      </c>
      <c r="U15" s="4" t="s">
        <v>32254</v>
      </c>
      <c r="V15" s="4">
        <f t="shared" si="0"/>
        <v>177</v>
      </c>
      <c r="W15" s="161">
        <f t="shared" si="1"/>
        <v>7.8419210491338445E-2</v>
      </c>
      <c r="X15" s="169" t="s">
        <v>36369</v>
      </c>
      <c r="Y15" s="162"/>
    </row>
    <row r="16" spans="2:34" x14ac:dyDescent="0.35">
      <c r="P16" s="4" t="s">
        <v>32255</v>
      </c>
      <c r="Q16" s="4" t="s">
        <v>32256</v>
      </c>
      <c r="R16" s="4" t="s">
        <v>150</v>
      </c>
      <c r="S16" s="4" t="s">
        <v>31788</v>
      </c>
      <c r="T16" s="4" t="s">
        <v>150</v>
      </c>
      <c r="U16" s="4" t="s">
        <v>32257</v>
      </c>
      <c r="V16" s="4">
        <f t="shared" si="0"/>
        <v>144.5</v>
      </c>
      <c r="W16" s="161">
        <f t="shared" si="1"/>
        <v>6.4020202915245225E-2</v>
      </c>
      <c r="X16" s="280"/>
      <c r="Y16" s="162"/>
    </row>
    <row r="17" spans="16:25" x14ac:dyDescent="0.35">
      <c r="P17" s="4" t="s">
        <v>32258</v>
      </c>
      <c r="Q17" s="4" t="s">
        <v>32256</v>
      </c>
      <c r="R17" s="4" t="s">
        <v>150</v>
      </c>
      <c r="S17" s="4" t="s">
        <v>31788</v>
      </c>
      <c r="T17" s="4" t="s">
        <v>150</v>
      </c>
      <c r="U17" s="4" t="s">
        <v>32259</v>
      </c>
      <c r="V17" s="4">
        <f t="shared" si="0"/>
        <v>114.9</v>
      </c>
      <c r="W17" s="161">
        <f t="shared" si="1"/>
        <v>5.0906029861326488E-2</v>
      </c>
      <c r="X17" s="280"/>
      <c r="Y17" s="162"/>
    </row>
    <row r="18" spans="16:25" x14ac:dyDescent="0.35">
      <c r="U18" s="4" t="s">
        <v>160</v>
      </c>
      <c r="V18" s="4">
        <f>+SUM(V3:V17)</f>
        <v>2257.1</v>
      </c>
      <c r="W18" s="4">
        <f>+SUM(W3:W17)</f>
        <v>1</v>
      </c>
    </row>
    <row r="21" spans="16:25" x14ac:dyDescent="0.35">
      <c r="Q21" t="s">
        <v>159</v>
      </c>
      <c r="R21" t="s">
        <v>145</v>
      </c>
    </row>
    <row r="24" spans="16:25" x14ac:dyDescent="0.35">
      <c r="R24" t="s">
        <v>32225</v>
      </c>
      <c r="S24" t="s">
        <v>167</v>
      </c>
      <c r="T24" t="s">
        <v>169</v>
      </c>
    </row>
    <row r="25" spans="16:25" x14ac:dyDescent="0.35">
      <c r="P25" t="s">
        <v>32260</v>
      </c>
      <c r="Q25" t="s">
        <v>32226</v>
      </c>
      <c r="R25">
        <v>277.89999999999998</v>
      </c>
      <c r="S25" s="12">
        <v>0.12343979034335716</v>
      </c>
      <c r="T25" t="s">
        <v>159</v>
      </c>
    </row>
    <row r="26" spans="16:25" x14ac:dyDescent="0.35">
      <c r="P26" t="s">
        <v>32260</v>
      </c>
      <c r="Q26" t="s">
        <v>32229</v>
      </c>
      <c r="R26">
        <v>137</v>
      </c>
      <c r="S26" s="12">
        <v>6.0853728956602848E-2</v>
      </c>
      <c r="T26" t="s">
        <v>159</v>
      </c>
    </row>
    <row r="27" spans="16:25" x14ac:dyDescent="0.35">
      <c r="P27" t="s">
        <v>32260</v>
      </c>
      <c r="Q27" t="s">
        <v>32239</v>
      </c>
      <c r="R27">
        <v>152.30000000000001</v>
      </c>
      <c r="S27" s="12">
        <v>6.7649802336427839E-2</v>
      </c>
      <c r="T27" t="s">
        <v>145</v>
      </c>
    </row>
    <row r="28" spans="16:25" x14ac:dyDescent="0.35">
      <c r="P28" t="s">
        <v>32260</v>
      </c>
      <c r="Q28" t="s">
        <v>32231</v>
      </c>
      <c r="R28">
        <v>84.3</v>
      </c>
      <c r="S28" s="12">
        <v>3.7489450539688177E-2</v>
      </c>
      <c r="T28" t="s">
        <v>159</v>
      </c>
    </row>
    <row r="29" spans="16:25" x14ac:dyDescent="0.35">
      <c r="P29" t="s">
        <v>32260</v>
      </c>
      <c r="Q29" t="s">
        <v>32233</v>
      </c>
      <c r="R29">
        <v>69.099999999999994</v>
      </c>
      <c r="S29" s="12">
        <v>3.0693377159863186E-2</v>
      </c>
      <c r="T29" t="s">
        <v>159</v>
      </c>
    </row>
    <row r="30" spans="16:25" x14ac:dyDescent="0.35">
      <c r="P30" t="s">
        <v>32260</v>
      </c>
      <c r="Q30" t="s">
        <v>32237</v>
      </c>
      <c r="R30">
        <v>43.1</v>
      </c>
      <c r="S30" s="12">
        <v>1.9144494292186735E-2</v>
      </c>
      <c r="T30" t="s">
        <v>145</v>
      </c>
    </row>
    <row r="31" spans="16:25" x14ac:dyDescent="0.35">
      <c r="P31" t="s">
        <v>32260</v>
      </c>
      <c r="Q31" t="s">
        <v>32235</v>
      </c>
      <c r="R31">
        <v>30.8</v>
      </c>
      <c r="S31" s="12">
        <v>1.372540310043086E-2</v>
      </c>
      <c r="T31" t="s">
        <v>159</v>
      </c>
    </row>
    <row r="32" spans="16:25" x14ac:dyDescent="0.35">
      <c r="P32" t="s">
        <v>32260</v>
      </c>
      <c r="Q32" t="s">
        <v>32241</v>
      </c>
      <c r="R32">
        <v>0.6</v>
      </c>
      <c r="S32" s="12">
        <v>3.1093146182205832E-4</v>
      </c>
      <c r="T32" t="s">
        <v>159</v>
      </c>
    </row>
    <row r="33" spans="16:23" x14ac:dyDescent="0.35">
      <c r="P33" t="s">
        <v>32244</v>
      </c>
      <c r="Q33" t="s">
        <v>32243</v>
      </c>
      <c r="R33">
        <v>477.8</v>
      </c>
      <c r="S33" s="12">
        <v>0.21152223159952024</v>
      </c>
      <c r="T33" t="s">
        <v>159</v>
      </c>
      <c r="V33" t="s">
        <v>32261</v>
      </c>
    </row>
    <row r="34" spans="16:23" x14ac:dyDescent="0.35">
      <c r="P34" t="s">
        <v>32244</v>
      </c>
      <c r="Q34" t="s">
        <v>32246</v>
      </c>
      <c r="R34">
        <v>224.3</v>
      </c>
      <c r="S34" s="12">
        <v>9.7632479012126322E-2</v>
      </c>
      <c r="T34" t="s">
        <v>159</v>
      </c>
    </row>
    <row r="35" spans="16:23" x14ac:dyDescent="0.35">
      <c r="P35" t="s">
        <v>32244</v>
      </c>
      <c r="Q35" t="s">
        <v>32248</v>
      </c>
      <c r="R35">
        <v>191.2</v>
      </c>
      <c r="S35" s="12">
        <v>8.4928707857682223E-2</v>
      </c>
      <c r="T35" t="s">
        <v>159</v>
      </c>
      <c r="V35" t="s">
        <v>32262</v>
      </c>
      <c r="W35" t="s">
        <v>32263</v>
      </c>
    </row>
    <row r="36" spans="16:23" x14ac:dyDescent="0.35">
      <c r="P36" t="s">
        <v>32251</v>
      </c>
      <c r="Q36" t="s">
        <v>32250</v>
      </c>
      <c r="R36">
        <v>132.30000000000001</v>
      </c>
      <c r="S36" s="12">
        <v>5.8766046284369031E-2</v>
      </c>
      <c r="T36" t="s">
        <v>144</v>
      </c>
      <c r="V36">
        <v>259.39999999999998</v>
      </c>
      <c r="W36">
        <v>0.11522231599520276</v>
      </c>
    </row>
    <row r="37" spans="16:23" x14ac:dyDescent="0.35">
      <c r="P37" t="s">
        <v>32261</v>
      </c>
      <c r="Q37" t="s">
        <v>32255</v>
      </c>
      <c r="R37">
        <v>144.5</v>
      </c>
      <c r="S37" s="12">
        <v>6.4185137476124907E-2</v>
      </c>
      <c r="T37" t="s">
        <v>150</v>
      </c>
    </row>
    <row r="38" spans="16:23" x14ac:dyDescent="0.35">
      <c r="P38" t="s">
        <v>32264</v>
      </c>
      <c r="Q38" t="s">
        <v>32253</v>
      </c>
      <c r="R38">
        <v>177</v>
      </c>
      <c r="S38" s="12">
        <v>7.8621241060720465E-2</v>
      </c>
      <c r="T38" t="s">
        <v>144</v>
      </c>
      <c r="V38" t="s">
        <v>32251</v>
      </c>
    </row>
    <row r="39" spans="16:23" x14ac:dyDescent="0.35">
      <c r="P39" t="s">
        <v>32261</v>
      </c>
      <c r="Q39" t="s">
        <v>32258</v>
      </c>
      <c r="R39">
        <v>114.9</v>
      </c>
      <c r="S39" s="12">
        <v>5.1037178519077867E-2</v>
      </c>
      <c r="T39" t="s">
        <v>150</v>
      </c>
    </row>
    <row r="40" spans="16:23" x14ac:dyDescent="0.35">
      <c r="R40">
        <v>2251.3000000000002</v>
      </c>
      <c r="S40">
        <v>1</v>
      </c>
      <c r="V40" t="s">
        <v>32262</v>
      </c>
      <c r="W40" t="s">
        <v>32263</v>
      </c>
    </row>
    <row r="41" spans="16:23" x14ac:dyDescent="0.35">
      <c r="V41">
        <v>309.3</v>
      </c>
      <c r="W41">
        <v>0.13738728734508951</v>
      </c>
    </row>
    <row r="43" spans="16:23" x14ac:dyDescent="0.35">
      <c r="P43" t="s">
        <v>32265</v>
      </c>
    </row>
    <row r="45" spans="16:23" x14ac:dyDescent="0.35">
      <c r="P45" t="s">
        <v>32262</v>
      </c>
      <c r="Q45" t="s">
        <v>169</v>
      </c>
    </row>
    <row r="46" spans="16:23" x14ac:dyDescent="0.35">
      <c r="P46" s="12">
        <v>0.66059610003109315</v>
      </c>
      <c r="Q46" t="s">
        <v>159</v>
      </c>
      <c r="R46" s="12"/>
    </row>
    <row r="47" spans="16:23" x14ac:dyDescent="0.35">
      <c r="P47" s="12">
        <v>8.679429662861457E-2</v>
      </c>
      <c r="Q47" t="s">
        <v>145</v>
      </c>
      <c r="R47" s="12"/>
    </row>
    <row r="48" spans="16:23" x14ac:dyDescent="0.35">
      <c r="P48" s="12">
        <v>0.13738728734508948</v>
      </c>
      <c r="Q48" t="s">
        <v>144</v>
      </c>
      <c r="R48" s="12"/>
    </row>
    <row r="49" spans="16:18" x14ac:dyDescent="0.35">
      <c r="P49" s="12">
        <v>0.11522231599520277</v>
      </c>
      <c r="Q49" t="s">
        <v>150</v>
      </c>
      <c r="R49" s="12"/>
    </row>
    <row r="50" spans="16:18" x14ac:dyDescent="0.35">
      <c r="P50">
        <v>1</v>
      </c>
    </row>
  </sheetData>
  <mergeCells count="1">
    <mergeCell ref="Y1:AE1"/>
  </mergeCells>
  <hyperlinks>
    <hyperlink ref="X15" r:id="rId1" display="https://www.coes.org.pe/Portal/equipamiento/fichatecnica/IndexDetalle?idFicha=33&amp;idElemento=23253" xr:uid="{8FF67E65-3952-4C33-A193-3D1CD15702BA}"/>
    <hyperlink ref="X14" r:id="rId2" display="https://www.coes.org.pe/Portal/equipamiento/fichatecnica/IndexDetalle?idFicha=33&amp;idElemento=18306" xr:uid="{0870FCAC-1169-45BC-BD6D-A71653A146F9}"/>
    <hyperlink ref="X10" r:id="rId3" display="https://www.coes.org.pe/Portal/equipamiento/fichatecnica/IndexDetalle?idFicha=31&amp;idElemento=18790" xr:uid="{6679D7D8-5C5D-4FF7-8ACA-8AB0C4673514}"/>
    <hyperlink ref="X5" r:id="rId4" display="https://www.coes.org.pe/Portal/equipamiento/fichatecnica/IndexDetalle?idFicha=31&amp;idElemento=261" xr:uid="{DDFD8D89-53F3-4C72-9D23-0AE922E58B03}"/>
    <hyperlink ref="X7" r:id="rId5" display="https://www.coes.org.pe/Portal/equipamiento/fichatecnica/IndexDetalle?idFicha=31&amp;idElemento=270" xr:uid="{B2F696CA-BB5C-4698-A688-1CB27B684144}"/>
    <hyperlink ref="X3" r:id="rId6" display="https://www.coes.org.pe/Portal/equipamiento/fichatecnica/IndexDetalle?idFicha=31&amp;idElemento=272" xr:uid="{A4E80F8F-FAD6-4CDE-9028-C4D70E1EA235}"/>
    <hyperlink ref="X4" r:id="rId7" display="https://www.coes.org.pe/Portal/equipamiento/fichatecnica/IndexDetalle?idFicha=31&amp;idElemento=280" xr:uid="{91FB9BDB-80C7-481E-B8F6-FAA12B8698B1}"/>
    <hyperlink ref="X6" r:id="rId8" display="https://www.coes.org.pe/Portal/equipamiento/fichatecnica/IndexDetalle?idFicha=31&amp;idElemento=282" xr:uid="{DD6CAD09-FD9E-4A27-A6BD-EF7B7B576510}"/>
  </hyperlinks>
  <pageMargins left="0.7" right="0.7" top="0.75" bottom="0.75" header="0.3" footer="0.3"/>
  <drawing r:id="rId9"/>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8727E-54E0-4D50-A523-0E6979EAB7F7}">
  <sheetPr codeName="Sheet16">
    <tabColor rgb="FFFF0000"/>
  </sheetPr>
  <dimension ref="A1:L75"/>
  <sheetViews>
    <sheetView showGridLines="0" zoomScale="90" zoomScaleNormal="90" workbookViewId="0">
      <selection activeCell="C41" sqref="C41"/>
    </sheetView>
  </sheetViews>
  <sheetFormatPr defaultColWidth="11.453125" defaultRowHeight="14.5" x14ac:dyDescent="0.35"/>
  <cols>
    <col min="1" max="1" width="16.81640625" style="15" customWidth="1"/>
    <col min="2" max="2" width="9.26953125" style="15" bestFit="1" customWidth="1"/>
    <col min="3" max="3" width="30.54296875" style="15" bestFit="1" customWidth="1"/>
    <col min="5" max="5" width="23.453125" bestFit="1" customWidth="1"/>
    <col min="6" max="6" width="17.1796875" bestFit="1" customWidth="1"/>
    <col min="7" max="7" width="10.81640625" bestFit="1" customWidth="1"/>
    <col min="8" max="8" width="21.26953125" bestFit="1" customWidth="1"/>
    <col min="9" max="9" width="13.54296875" bestFit="1" customWidth="1"/>
    <col min="10" max="12" width="17.1796875" customWidth="1"/>
  </cols>
  <sheetData>
    <row r="1" spans="1:12" ht="16" x14ac:dyDescent="0.4">
      <c r="A1" s="168" t="s">
        <v>32266</v>
      </c>
    </row>
    <row r="2" spans="1:12" x14ac:dyDescent="0.35">
      <c r="A2" s="169" t="s">
        <v>32267</v>
      </c>
    </row>
    <row r="3" spans="1:12" x14ac:dyDescent="0.35">
      <c r="A3" s="169" t="s">
        <v>32268</v>
      </c>
    </row>
    <row r="5" spans="1:12" ht="15" thickBot="1" x14ac:dyDescent="0.4"/>
    <row r="6" spans="1:12" ht="15" thickBot="1" x14ac:dyDescent="0.4">
      <c r="A6" s="170" t="s">
        <v>169</v>
      </c>
      <c r="B6" s="170" t="s">
        <v>31522</v>
      </c>
      <c r="C6" s="170" t="s">
        <v>31523</v>
      </c>
      <c r="D6" s="170" t="s">
        <v>31537</v>
      </c>
      <c r="E6" s="171" t="s">
        <v>32269</v>
      </c>
      <c r="F6" s="171" t="s">
        <v>32179</v>
      </c>
      <c r="G6" s="29" t="s">
        <v>32180</v>
      </c>
      <c r="H6" s="29" t="s">
        <v>32181</v>
      </c>
      <c r="I6" s="29" t="s">
        <v>32182</v>
      </c>
      <c r="J6" s="223" t="s">
        <v>31537</v>
      </c>
      <c r="K6" s="28"/>
      <c r="L6" s="28"/>
    </row>
    <row r="7" spans="1:12" x14ac:dyDescent="0.35">
      <c r="A7" s="172" t="s">
        <v>158</v>
      </c>
      <c r="B7" s="172" t="s">
        <v>158</v>
      </c>
      <c r="C7" s="172" t="s">
        <v>158</v>
      </c>
      <c r="D7" s="172" t="s">
        <v>31938</v>
      </c>
      <c r="E7" s="30">
        <v>175467</v>
      </c>
      <c r="F7" s="159">
        <f>+IF(E7="","",E7/SUM($E$7:$E$74))</f>
        <v>7.596525579770666E-2</v>
      </c>
      <c r="G7" s="159" t="s">
        <v>32187</v>
      </c>
      <c r="H7" s="159" t="s">
        <v>32186</v>
      </c>
      <c r="I7" s="159" t="s">
        <v>925</v>
      </c>
      <c r="J7" s="154" t="s">
        <v>31938</v>
      </c>
      <c r="K7" s="173"/>
      <c r="L7" s="173"/>
    </row>
    <row r="8" spans="1:12" x14ac:dyDescent="0.35">
      <c r="A8" s="148" t="s">
        <v>158</v>
      </c>
      <c r="B8" s="148" t="s">
        <v>158</v>
      </c>
      <c r="C8" s="148" t="s">
        <v>31527</v>
      </c>
      <c r="D8" s="148" t="s">
        <v>31939</v>
      </c>
      <c r="E8" s="30">
        <v>28010</v>
      </c>
      <c r="F8" s="159">
        <f t="shared" ref="F8:F14" si="0">+IF(E8="","",E8/SUM($E$7:$E$74))</f>
        <v>1.2126421577241095E-2</v>
      </c>
      <c r="G8" s="159" t="s">
        <v>32184</v>
      </c>
      <c r="H8" s="159" t="s">
        <v>32186</v>
      </c>
      <c r="I8" s="159" t="s">
        <v>925</v>
      </c>
      <c r="J8" s="154" t="s">
        <v>31939</v>
      </c>
      <c r="K8" s="173"/>
      <c r="L8" s="173"/>
    </row>
    <row r="9" spans="1:12" x14ac:dyDescent="0.35">
      <c r="A9" s="148" t="s">
        <v>158</v>
      </c>
      <c r="B9" s="148" t="s">
        <v>158</v>
      </c>
      <c r="C9" s="148" t="s">
        <v>32270</v>
      </c>
      <c r="D9" s="148" t="s">
        <v>31940</v>
      </c>
      <c r="E9" s="30">
        <v>10310</v>
      </c>
      <c r="F9" s="159">
        <f t="shared" si="0"/>
        <v>4.4635275423547194E-3</v>
      </c>
      <c r="G9" s="159" t="s">
        <v>32184</v>
      </c>
      <c r="H9" s="159" t="s">
        <v>32186</v>
      </c>
      <c r="I9" s="159" t="s">
        <v>925</v>
      </c>
      <c r="J9" s="154" t="s">
        <v>31940</v>
      </c>
      <c r="K9" s="173"/>
      <c r="L9" s="173"/>
    </row>
    <row r="10" spans="1:12" x14ac:dyDescent="0.35">
      <c r="A10" s="148" t="s">
        <v>158</v>
      </c>
      <c r="B10" s="148" t="s">
        <v>158</v>
      </c>
      <c r="C10" s="148" t="s">
        <v>31533</v>
      </c>
      <c r="D10" s="148" t="s">
        <v>31941</v>
      </c>
      <c r="E10" s="30">
        <v>19595</v>
      </c>
      <c r="F10" s="159">
        <f t="shared" si="0"/>
        <v>8.4832999216722348E-3</v>
      </c>
      <c r="G10" s="159" t="s">
        <v>32184</v>
      </c>
      <c r="H10" s="159" t="s">
        <v>32186</v>
      </c>
      <c r="I10" s="159" t="s">
        <v>925</v>
      </c>
      <c r="J10" s="154" t="s">
        <v>31941</v>
      </c>
      <c r="K10" s="173"/>
      <c r="L10" s="173"/>
    </row>
    <row r="11" spans="1:12" x14ac:dyDescent="0.35">
      <c r="A11" s="148" t="s">
        <v>158</v>
      </c>
      <c r="B11" s="148" t="s">
        <v>158</v>
      </c>
      <c r="C11" s="148" t="s">
        <v>31534</v>
      </c>
      <c r="D11" s="148" t="s">
        <v>31936</v>
      </c>
      <c r="E11" s="30">
        <v>2585</v>
      </c>
      <c r="F11" s="159">
        <f t="shared" si="0"/>
        <v>1.1191288745865131E-3</v>
      </c>
      <c r="G11" s="159" t="s">
        <v>32184</v>
      </c>
      <c r="H11" s="159" t="s">
        <v>32186</v>
      </c>
      <c r="I11" s="159" t="s">
        <v>925</v>
      </c>
      <c r="J11" s="154" t="s">
        <v>31936</v>
      </c>
      <c r="K11" s="173"/>
      <c r="L11" s="173"/>
    </row>
    <row r="12" spans="1:12" x14ac:dyDescent="0.35">
      <c r="A12" s="148" t="s">
        <v>158</v>
      </c>
      <c r="B12" s="148" t="s">
        <v>158</v>
      </c>
      <c r="C12" s="148" t="s">
        <v>31524</v>
      </c>
      <c r="D12" s="148" t="s">
        <v>31937</v>
      </c>
      <c r="E12" s="30">
        <v>78774</v>
      </c>
      <c r="F12" s="159">
        <f t="shared" si="0"/>
        <v>3.4103774842041773E-2</v>
      </c>
      <c r="G12" s="159" t="s">
        <v>32188</v>
      </c>
      <c r="H12" s="159" t="s">
        <v>32188</v>
      </c>
      <c r="I12" s="159" t="s">
        <v>925</v>
      </c>
      <c r="J12" s="154" t="s">
        <v>31937</v>
      </c>
      <c r="K12" s="173"/>
      <c r="L12" s="173"/>
    </row>
    <row r="13" spans="1:12" x14ac:dyDescent="0.35">
      <c r="A13" s="148" t="s">
        <v>158</v>
      </c>
      <c r="B13" s="148" t="s">
        <v>158</v>
      </c>
      <c r="C13" s="148" t="s">
        <v>31535</v>
      </c>
      <c r="D13" s="148" t="s">
        <v>31942</v>
      </c>
      <c r="E13" s="30">
        <v>6985</v>
      </c>
      <c r="F13" s="159">
        <f t="shared" si="0"/>
        <v>3.0240290866486632E-3</v>
      </c>
      <c r="G13" s="159" t="s">
        <v>32186</v>
      </c>
      <c r="H13" s="159" t="s">
        <v>32188</v>
      </c>
      <c r="I13" s="159" t="s">
        <v>925</v>
      </c>
      <c r="J13" s="154" t="s">
        <v>31942</v>
      </c>
      <c r="K13" s="173"/>
      <c r="L13" s="173"/>
    </row>
    <row r="14" spans="1:12" x14ac:dyDescent="0.35">
      <c r="A14" s="148" t="s">
        <v>159</v>
      </c>
      <c r="B14" s="148" t="s">
        <v>31707</v>
      </c>
      <c r="C14" s="148" t="s">
        <v>31707</v>
      </c>
      <c r="D14" s="148" t="s">
        <v>32028</v>
      </c>
      <c r="E14" s="30">
        <v>22636</v>
      </c>
      <c r="F14" s="159">
        <f t="shared" si="0"/>
        <v>9.7998457273270057E-3</v>
      </c>
      <c r="G14" s="159" t="s">
        <v>32184</v>
      </c>
      <c r="H14" s="159" t="s">
        <v>32188</v>
      </c>
      <c r="I14" s="159" t="s">
        <v>925</v>
      </c>
      <c r="J14" s="154" t="s">
        <v>32028</v>
      </c>
      <c r="K14" s="173"/>
      <c r="L14" s="173"/>
    </row>
    <row r="15" spans="1:12" x14ac:dyDescent="0.35">
      <c r="A15" s="148" t="s">
        <v>159</v>
      </c>
      <c r="B15" s="148" t="s">
        <v>31707</v>
      </c>
      <c r="C15" s="148" t="s">
        <v>32271</v>
      </c>
      <c r="D15" s="148" t="s">
        <v>32272</v>
      </c>
      <c r="E15" s="30"/>
      <c r="F15" s="159" t="str">
        <f>+IF(E15="","",E15/SUM($E$7:$E$74))</f>
        <v/>
      </c>
      <c r="G15" s="159" t="s">
        <v>32184</v>
      </c>
      <c r="H15" s="159" t="s">
        <v>32187</v>
      </c>
      <c r="I15" s="159" t="s">
        <v>925</v>
      </c>
      <c r="J15" s="154"/>
      <c r="K15" s="173"/>
      <c r="L15" s="173"/>
    </row>
    <row r="16" spans="1:12" x14ac:dyDescent="0.35">
      <c r="A16" s="148" t="s">
        <v>159</v>
      </c>
      <c r="B16" s="148" t="s">
        <v>31707</v>
      </c>
      <c r="C16" s="148" t="s">
        <v>31714</v>
      </c>
      <c r="D16" s="148" t="s">
        <v>32029</v>
      </c>
      <c r="E16" s="30">
        <v>3195</v>
      </c>
      <c r="F16" s="159">
        <f t="shared" ref="F16:F74" si="1">+IF(E16="","",E16/SUM($E$7:$E$74))</f>
        <v>1.3832173130769476E-3</v>
      </c>
      <c r="G16" s="159" t="s">
        <v>32188</v>
      </c>
      <c r="H16" s="159" t="s">
        <v>32184</v>
      </c>
      <c r="I16" s="159" t="s">
        <v>925</v>
      </c>
      <c r="J16" s="154" t="s">
        <v>32029</v>
      </c>
      <c r="K16" s="173"/>
      <c r="L16" s="173"/>
    </row>
    <row r="17" spans="1:12" x14ac:dyDescent="0.35">
      <c r="A17" s="148" t="s">
        <v>159</v>
      </c>
      <c r="B17" s="148" t="s">
        <v>31707</v>
      </c>
      <c r="C17" s="148" t="s">
        <v>31715</v>
      </c>
      <c r="D17" s="148" t="s">
        <v>32030</v>
      </c>
      <c r="E17" s="30">
        <v>5801</v>
      </c>
      <c r="F17" s="159">
        <f t="shared" si="1"/>
        <v>2.5114377568573936E-3</v>
      </c>
      <c r="G17" s="159" t="s">
        <v>32184</v>
      </c>
      <c r="H17" s="159" t="s">
        <v>32184</v>
      </c>
      <c r="I17" s="159" t="s">
        <v>925</v>
      </c>
      <c r="J17" s="154" t="s">
        <v>32030</v>
      </c>
      <c r="K17" s="173"/>
      <c r="L17" s="173"/>
    </row>
    <row r="18" spans="1:12" x14ac:dyDescent="0.35">
      <c r="A18" s="148" t="s">
        <v>159</v>
      </c>
      <c r="B18" s="148" t="s">
        <v>31707</v>
      </c>
      <c r="C18" s="148" t="s">
        <v>31716</v>
      </c>
      <c r="D18" s="148" t="s">
        <v>32031</v>
      </c>
      <c r="E18" s="30">
        <v>4090</v>
      </c>
      <c r="F18" s="159">
        <f t="shared" si="1"/>
        <v>1.7706913334850441E-3</v>
      </c>
      <c r="G18" s="159" t="s">
        <v>32184</v>
      </c>
      <c r="H18" s="159" t="s">
        <v>32188</v>
      </c>
      <c r="I18" s="159" t="s">
        <v>925</v>
      </c>
      <c r="J18" s="154" t="s">
        <v>32031</v>
      </c>
      <c r="K18" s="173"/>
      <c r="L18" s="173"/>
    </row>
    <row r="19" spans="1:12" x14ac:dyDescent="0.35">
      <c r="A19" s="148" t="s">
        <v>159</v>
      </c>
      <c r="B19" s="148" t="s">
        <v>31710</v>
      </c>
      <c r="C19" s="148" t="s">
        <v>31710</v>
      </c>
      <c r="D19" s="148" t="s">
        <v>32043</v>
      </c>
      <c r="E19" s="30">
        <v>35334</v>
      </c>
      <c r="F19" s="159">
        <f t="shared" si="1"/>
        <v>1.529721456659182E-2</v>
      </c>
      <c r="G19" s="159" t="s">
        <v>32184</v>
      </c>
      <c r="H19" s="159" t="s">
        <v>32184</v>
      </c>
      <c r="I19" s="159" t="s">
        <v>925</v>
      </c>
      <c r="J19" s="154" t="s">
        <v>32043</v>
      </c>
      <c r="K19" s="173"/>
      <c r="L19" s="173"/>
    </row>
    <row r="20" spans="1:12" x14ac:dyDescent="0.35">
      <c r="A20" s="148" t="s">
        <v>159</v>
      </c>
      <c r="B20" s="148" t="s">
        <v>31710</v>
      </c>
      <c r="C20" s="148" t="s">
        <v>31726</v>
      </c>
      <c r="D20" s="148" t="s">
        <v>32045</v>
      </c>
      <c r="E20" s="30">
        <v>150</v>
      </c>
      <c r="F20" s="159">
        <f t="shared" si="1"/>
        <v>6.4939779956664205E-5</v>
      </c>
      <c r="G20" s="159" t="s">
        <v>32186</v>
      </c>
      <c r="H20" s="159" t="s">
        <v>32184</v>
      </c>
      <c r="I20" s="159" t="s">
        <v>32185</v>
      </c>
      <c r="J20" s="154" t="s">
        <v>32045</v>
      </c>
      <c r="K20" s="173"/>
      <c r="L20" s="173"/>
    </row>
    <row r="21" spans="1:12" x14ac:dyDescent="0.35">
      <c r="A21" s="148" t="s">
        <v>159</v>
      </c>
      <c r="B21" s="148" t="s">
        <v>31710</v>
      </c>
      <c r="C21" s="148" t="s">
        <v>31727</v>
      </c>
      <c r="D21" s="148" t="s">
        <v>32046</v>
      </c>
      <c r="E21" s="30">
        <v>400</v>
      </c>
      <c r="F21" s="159">
        <f t="shared" si="1"/>
        <v>1.7317274655110455E-4</v>
      </c>
      <c r="G21" s="159" t="s">
        <v>32185</v>
      </c>
      <c r="H21" s="159" t="s">
        <v>32187</v>
      </c>
      <c r="I21" s="159" t="s">
        <v>32184</v>
      </c>
      <c r="J21" s="154" t="s">
        <v>32046</v>
      </c>
      <c r="K21" s="173"/>
      <c r="L21" s="173"/>
    </row>
    <row r="22" spans="1:12" x14ac:dyDescent="0.35">
      <c r="A22" s="148" t="s">
        <v>159</v>
      </c>
      <c r="B22" s="148" t="s">
        <v>31710</v>
      </c>
      <c r="C22" s="148" t="s">
        <v>31728</v>
      </c>
      <c r="D22" s="148" t="s">
        <v>32047</v>
      </c>
      <c r="E22" s="30">
        <v>10435</v>
      </c>
      <c r="F22" s="159">
        <f t="shared" si="1"/>
        <v>4.5176440256519401E-3</v>
      </c>
      <c r="G22" s="159" t="s">
        <v>32188</v>
      </c>
      <c r="H22" s="159" t="s">
        <v>32184</v>
      </c>
      <c r="I22" s="159" t="s">
        <v>925</v>
      </c>
      <c r="J22" s="154" t="s">
        <v>32047</v>
      </c>
      <c r="K22" s="173"/>
      <c r="L22" s="173"/>
    </row>
    <row r="23" spans="1:12" x14ac:dyDescent="0.35">
      <c r="A23" s="148" t="s">
        <v>159</v>
      </c>
      <c r="B23" s="148" t="s">
        <v>31710</v>
      </c>
      <c r="C23" s="148" t="s">
        <v>31725</v>
      </c>
      <c r="D23" s="148" t="s">
        <v>32044</v>
      </c>
      <c r="E23" s="30">
        <v>21363</v>
      </c>
      <c r="F23" s="159">
        <f t="shared" si="1"/>
        <v>9.2487234614281166E-3</v>
      </c>
      <c r="G23" s="159" t="s">
        <v>32184</v>
      </c>
      <c r="H23" s="159" t="s">
        <v>32188</v>
      </c>
      <c r="I23" s="159" t="s">
        <v>925</v>
      </c>
      <c r="J23" s="154" t="s">
        <v>32044</v>
      </c>
      <c r="K23" s="173"/>
      <c r="L23" s="173"/>
    </row>
    <row r="24" spans="1:12" x14ac:dyDescent="0.35">
      <c r="A24" s="148" t="s">
        <v>159</v>
      </c>
      <c r="B24" s="148" t="s">
        <v>31710</v>
      </c>
      <c r="C24" s="148" t="s">
        <v>32273</v>
      </c>
      <c r="D24" s="148" t="s">
        <v>32274</v>
      </c>
      <c r="E24" s="30"/>
      <c r="F24" s="159" t="str">
        <f t="shared" si="1"/>
        <v/>
      </c>
      <c r="G24" s="159" t="s">
        <v>32185</v>
      </c>
      <c r="H24" s="159" t="s">
        <v>32187</v>
      </c>
      <c r="I24" s="159" t="s">
        <v>32184</v>
      </c>
      <c r="J24" s="154"/>
      <c r="K24" s="173"/>
      <c r="L24" s="173"/>
    </row>
    <row r="25" spans="1:12" x14ac:dyDescent="0.35">
      <c r="A25" s="148" t="s">
        <v>159</v>
      </c>
      <c r="B25" s="148" t="s">
        <v>31710</v>
      </c>
      <c r="C25" s="148" t="s">
        <v>31729</v>
      </c>
      <c r="D25" s="148" t="s">
        <v>32048</v>
      </c>
      <c r="E25" s="30">
        <v>202</v>
      </c>
      <c r="F25" s="159">
        <f t="shared" si="1"/>
        <v>8.7452237008307798E-5</v>
      </c>
      <c r="G25" s="159" t="s">
        <v>32186</v>
      </c>
      <c r="H25" s="159" t="s">
        <v>32184</v>
      </c>
      <c r="I25" s="159" t="s">
        <v>32187</v>
      </c>
      <c r="J25" s="154" t="s">
        <v>32048</v>
      </c>
      <c r="K25" s="173"/>
      <c r="L25" s="173"/>
    </row>
    <row r="26" spans="1:12" x14ac:dyDescent="0.35">
      <c r="A26" s="148" t="s">
        <v>159</v>
      </c>
      <c r="B26" s="148" t="s">
        <v>31710</v>
      </c>
      <c r="C26" s="148" t="s">
        <v>31730</v>
      </c>
      <c r="D26" s="148" t="s">
        <v>32049</v>
      </c>
      <c r="E26" s="30">
        <v>410</v>
      </c>
      <c r="F26" s="159">
        <f t="shared" si="1"/>
        <v>1.7750206521488217E-4</v>
      </c>
      <c r="G26" s="159" t="s">
        <v>32185</v>
      </c>
      <c r="H26" s="159" t="s">
        <v>32184</v>
      </c>
      <c r="I26" s="159" t="s">
        <v>32185</v>
      </c>
      <c r="J26" s="154" t="s">
        <v>32049</v>
      </c>
      <c r="K26" s="173"/>
      <c r="L26" s="173"/>
    </row>
    <row r="27" spans="1:12" x14ac:dyDescent="0.35">
      <c r="A27" s="148" t="s">
        <v>159</v>
      </c>
      <c r="B27" s="148" t="s">
        <v>31710</v>
      </c>
      <c r="C27" s="148" t="s">
        <v>31731</v>
      </c>
      <c r="D27" s="148" t="s">
        <v>32050</v>
      </c>
      <c r="E27" s="30">
        <v>155</v>
      </c>
      <c r="F27" s="159">
        <f t="shared" si="1"/>
        <v>6.7104439288553016E-5</v>
      </c>
      <c r="G27" s="159" t="s">
        <v>32185</v>
      </c>
      <c r="H27" s="159" t="s">
        <v>32184</v>
      </c>
      <c r="I27" s="159" t="s">
        <v>32184</v>
      </c>
      <c r="J27" s="154" t="s">
        <v>32050</v>
      </c>
      <c r="K27" s="173"/>
      <c r="L27" s="173"/>
    </row>
    <row r="28" spans="1:12" x14ac:dyDescent="0.35">
      <c r="A28" s="148" t="s">
        <v>159</v>
      </c>
      <c r="B28" s="148" t="s">
        <v>31710</v>
      </c>
      <c r="C28" s="148" t="s">
        <v>31732</v>
      </c>
      <c r="D28" s="148" t="s">
        <v>32051</v>
      </c>
      <c r="E28" s="30">
        <v>65</v>
      </c>
      <c r="F28" s="159">
        <f t="shared" si="1"/>
        <v>2.8140571314554488E-5</v>
      </c>
      <c r="G28" s="159" t="s">
        <v>32185</v>
      </c>
      <c r="H28" s="159" t="s">
        <v>32184</v>
      </c>
      <c r="I28" s="159" t="s">
        <v>32185</v>
      </c>
      <c r="J28" s="154" t="s">
        <v>32051</v>
      </c>
      <c r="K28" s="173"/>
      <c r="L28" s="173"/>
    </row>
    <row r="29" spans="1:12" x14ac:dyDescent="0.35">
      <c r="A29" s="148" t="s">
        <v>159</v>
      </c>
      <c r="B29" s="148" t="s">
        <v>31710</v>
      </c>
      <c r="C29" s="148" t="s">
        <v>31733</v>
      </c>
      <c r="D29" s="148" t="s">
        <v>32052</v>
      </c>
      <c r="E29" s="30">
        <v>50</v>
      </c>
      <c r="F29" s="159">
        <f t="shared" si="1"/>
        <v>2.1646593318888068E-5</v>
      </c>
      <c r="G29" s="159" t="s">
        <v>32185</v>
      </c>
      <c r="H29" s="159" t="s">
        <v>32187</v>
      </c>
      <c r="I29" s="159" t="s">
        <v>32187</v>
      </c>
      <c r="J29" s="154" t="s">
        <v>32052</v>
      </c>
      <c r="K29" s="173"/>
      <c r="L29" s="173"/>
    </row>
    <row r="30" spans="1:12" x14ac:dyDescent="0.35">
      <c r="A30" s="148" t="s">
        <v>159</v>
      </c>
      <c r="B30" s="148" t="s">
        <v>31710</v>
      </c>
      <c r="C30" s="148" t="s">
        <v>31734</v>
      </c>
      <c r="D30" s="148" t="s">
        <v>32053</v>
      </c>
      <c r="E30" s="30">
        <v>143</v>
      </c>
      <c r="F30" s="159">
        <f t="shared" si="1"/>
        <v>6.190925689201987E-5</v>
      </c>
      <c r="G30" s="159" t="s">
        <v>32186</v>
      </c>
      <c r="H30" s="159" t="s">
        <v>32184</v>
      </c>
      <c r="I30" s="159" t="s">
        <v>32184</v>
      </c>
      <c r="J30" s="154" t="s">
        <v>32053</v>
      </c>
      <c r="K30" s="173"/>
      <c r="L30" s="173"/>
    </row>
    <row r="31" spans="1:12" x14ac:dyDescent="0.35">
      <c r="A31" s="148" t="s">
        <v>159</v>
      </c>
      <c r="B31" s="148" t="s">
        <v>31712</v>
      </c>
      <c r="C31" s="148" t="s">
        <v>31739</v>
      </c>
      <c r="D31" s="148" t="s">
        <v>32058</v>
      </c>
      <c r="E31" s="30">
        <v>25120</v>
      </c>
      <c r="F31" s="159">
        <f t="shared" si="1"/>
        <v>1.0875248483409365E-2</v>
      </c>
      <c r="G31" s="159" t="s">
        <v>32188</v>
      </c>
      <c r="H31" s="159" t="s">
        <v>32188</v>
      </c>
      <c r="I31" s="159" t="s">
        <v>925</v>
      </c>
      <c r="J31" s="154" t="s">
        <v>32058</v>
      </c>
      <c r="K31" s="173"/>
      <c r="L31" s="173"/>
    </row>
    <row r="32" spans="1:12" x14ac:dyDescent="0.35">
      <c r="A32" s="148" t="s">
        <v>159</v>
      </c>
      <c r="B32" s="148" t="s">
        <v>31712</v>
      </c>
      <c r="C32" s="148" t="s">
        <v>32275</v>
      </c>
      <c r="D32" s="148" t="s">
        <v>32276</v>
      </c>
      <c r="E32" s="30"/>
      <c r="F32" s="159" t="str">
        <f t="shared" si="1"/>
        <v/>
      </c>
      <c r="G32" s="159" t="s">
        <v>32185</v>
      </c>
      <c r="H32" s="159" t="s">
        <v>32187</v>
      </c>
      <c r="I32" s="159" t="s">
        <v>32184</v>
      </c>
      <c r="J32" s="154"/>
      <c r="K32" s="173"/>
      <c r="L32" s="173"/>
    </row>
    <row r="33" spans="1:12" x14ac:dyDescent="0.35">
      <c r="A33" s="148" t="s">
        <v>159</v>
      </c>
      <c r="B33" s="148" t="s">
        <v>31712</v>
      </c>
      <c r="C33" s="148" t="s">
        <v>31740</v>
      </c>
      <c r="D33" s="148" t="s">
        <v>32059</v>
      </c>
      <c r="E33" s="30">
        <v>1355</v>
      </c>
      <c r="F33" s="159">
        <f t="shared" si="1"/>
        <v>5.8662267894186667E-4</v>
      </c>
      <c r="G33" s="159" t="s">
        <v>32187</v>
      </c>
      <c r="H33" s="159" t="s">
        <v>32186</v>
      </c>
      <c r="I33" s="159" t="s">
        <v>925</v>
      </c>
      <c r="J33" s="154" t="s">
        <v>32059</v>
      </c>
      <c r="K33" s="173"/>
      <c r="L33" s="173"/>
    </row>
    <row r="34" spans="1:12" x14ac:dyDescent="0.35">
      <c r="A34" s="148" t="s">
        <v>159</v>
      </c>
      <c r="B34" s="148" t="s">
        <v>31712</v>
      </c>
      <c r="C34" s="148" t="s">
        <v>32277</v>
      </c>
      <c r="D34" s="148" t="s">
        <v>32278</v>
      </c>
      <c r="E34" s="30"/>
      <c r="F34" s="159" t="str">
        <f t="shared" si="1"/>
        <v/>
      </c>
      <c r="G34" s="159" t="s">
        <v>32186</v>
      </c>
      <c r="H34" s="159" t="s">
        <v>32187</v>
      </c>
      <c r="I34" s="159" t="s">
        <v>32184</v>
      </c>
      <c r="J34" s="154"/>
      <c r="K34" s="173"/>
      <c r="L34" s="173"/>
    </row>
    <row r="35" spans="1:12" x14ac:dyDescent="0.35">
      <c r="A35" s="148" t="s">
        <v>159</v>
      </c>
      <c r="B35" s="148" t="s">
        <v>31712</v>
      </c>
      <c r="C35" s="148" t="s">
        <v>31741</v>
      </c>
      <c r="D35" s="148" t="s">
        <v>32060</v>
      </c>
      <c r="E35" s="30">
        <v>7349</v>
      </c>
      <c r="F35" s="159">
        <f t="shared" si="1"/>
        <v>3.1816162860101682E-3</v>
      </c>
      <c r="G35" s="159" t="s">
        <v>32187</v>
      </c>
      <c r="H35" s="159" t="s">
        <v>32186</v>
      </c>
      <c r="I35" s="159" t="s">
        <v>925</v>
      </c>
      <c r="J35" s="154" t="s">
        <v>32060</v>
      </c>
      <c r="K35" s="173"/>
      <c r="L35" s="173"/>
    </row>
    <row r="36" spans="1:12" x14ac:dyDescent="0.35">
      <c r="A36" s="148" t="s">
        <v>159</v>
      </c>
      <c r="B36" s="148" t="s">
        <v>31712</v>
      </c>
      <c r="C36" s="148" t="s">
        <v>31712</v>
      </c>
      <c r="D36" s="148" t="s">
        <v>32061</v>
      </c>
      <c r="E36" s="30">
        <v>4915</v>
      </c>
      <c r="F36" s="159">
        <f t="shared" si="1"/>
        <v>2.1278601232466972E-3</v>
      </c>
      <c r="G36" s="159" t="s">
        <v>32184</v>
      </c>
      <c r="H36" s="159" t="s">
        <v>32184</v>
      </c>
      <c r="I36" s="159" t="s">
        <v>925</v>
      </c>
      <c r="J36" s="154" t="s">
        <v>32061</v>
      </c>
      <c r="K36" s="173"/>
      <c r="L36" s="173"/>
    </row>
    <row r="37" spans="1:12" x14ac:dyDescent="0.35">
      <c r="A37" s="148" t="s">
        <v>159</v>
      </c>
      <c r="B37" s="148" t="s">
        <v>31712</v>
      </c>
      <c r="C37" s="148" t="s">
        <v>31648</v>
      </c>
      <c r="D37" s="148" t="s">
        <v>32279</v>
      </c>
      <c r="E37" s="30"/>
      <c r="F37" s="159" t="str">
        <f t="shared" si="1"/>
        <v/>
      </c>
      <c r="G37" s="159" t="s">
        <v>32185</v>
      </c>
      <c r="H37" s="159" t="s">
        <v>32187</v>
      </c>
      <c r="I37" s="159" t="s">
        <v>32184</v>
      </c>
      <c r="J37" s="154"/>
      <c r="K37" s="173"/>
      <c r="L37" s="173"/>
    </row>
    <row r="38" spans="1:12" x14ac:dyDescent="0.35">
      <c r="A38" s="148" t="s">
        <v>159</v>
      </c>
      <c r="B38" s="148" t="s">
        <v>31712</v>
      </c>
      <c r="C38" s="148" t="s">
        <v>32280</v>
      </c>
      <c r="D38" s="148" t="s">
        <v>32281</v>
      </c>
      <c r="E38" s="30"/>
      <c r="F38" s="159" t="str">
        <f t="shared" si="1"/>
        <v/>
      </c>
      <c r="G38" s="159" t="s">
        <v>32185</v>
      </c>
      <c r="H38" s="159" t="s">
        <v>32187</v>
      </c>
      <c r="I38" s="159" t="s">
        <v>32184</v>
      </c>
      <c r="J38" s="154"/>
      <c r="K38" s="173"/>
      <c r="L38" s="173"/>
    </row>
    <row r="39" spans="1:12" x14ac:dyDescent="0.35">
      <c r="A39" s="148" t="s">
        <v>159</v>
      </c>
      <c r="B39" s="148" t="s">
        <v>31712</v>
      </c>
      <c r="C39" s="148" t="s">
        <v>32282</v>
      </c>
      <c r="D39" s="148" t="s">
        <v>32283</v>
      </c>
      <c r="E39" s="30"/>
      <c r="F39" s="159" t="str">
        <f t="shared" si="1"/>
        <v/>
      </c>
      <c r="G39" s="159" t="s">
        <v>32185</v>
      </c>
      <c r="H39" s="159" t="s">
        <v>32184</v>
      </c>
      <c r="I39" s="159" t="s">
        <v>32188</v>
      </c>
      <c r="J39" s="154"/>
      <c r="K39" s="173"/>
      <c r="L39" s="173"/>
    </row>
    <row r="40" spans="1:12" x14ac:dyDescent="0.35">
      <c r="A40" s="148" t="s">
        <v>159</v>
      </c>
      <c r="B40" s="148" t="s">
        <v>31712</v>
      </c>
      <c r="C40" s="148" t="s">
        <v>31742</v>
      </c>
      <c r="D40" s="148" t="s">
        <v>32062</v>
      </c>
      <c r="E40" s="30">
        <v>10626</v>
      </c>
      <c r="F40" s="159">
        <f t="shared" si="1"/>
        <v>4.6003340121300923E-3</v>
      </c>
      <c r="G40" s="159" t="s">
        <v>32188</v>
      </c>
      <c r="H40" s="159" t="s">
        <v>32188</v>
      </c>
      <c r="I40" s="159" t="s">
        <v>925</v>
      </c>
      <c r="J40" s="154" t="s">
        <v>32062</v>
      </c>
      <c r="K40" s="173"/>
      <c r="L40" s="173"/>
    </row>
    <row r="41" spans="1:12" x14ac:dyDescent="0.35">
      <c r="A41" s="148" t="s">
        <v>159</v>
      </c>
      <c r="B41" s="148" t="s">
        <v>31712</v>
      </c>
      <c r="C41" s="148" t="s">
        <v>31743</v>
      </c>
      <c r="D41" s="148" t="s">
        <v>32063</v>
      </c>
      <c r="E41" s="30">
        <v>10505</v>
      </c>
      <c r="F41" s="159">
        <f t="shared" si="1"/>
        <v>4.5479492562983835E-3</v>
      </c>
      <c r="G41" s="159" t="s">
        <v>32184</v>
      </c>
      <c r="H41" s="159" t="s">
        <v>32187</v>
      </c>
      <c r="I41" s="159" t="s">
        <v>925</v>
      </c>
      <c r="J41" s="154" t="s">
        <v>32063</v>
      </c>
      <c r="K41" s="173"/>
      <c r="L41" s="173"/>
    </row>
    <row r="42" spans="1:12" x14ac:dyDescent="0.35">
      <c r="A42" s="148" t="s">
        <v>159</v>
      </c>
      <c r="B42" s="148" t="s">
        <v>31712</v>
      </c>
      <c r="C42" s="148" t="s">
        <v>31744</v>
      </c>
      <c r="D42" s="148" t="s">
        <v>32064</v>
      </c>
      <c r="E42" s="30">
        <v>13320</v>
      </c>
      <c r="F42" s="159">
        <f t="shared" si="1"/>
        <v>5.7666524601517818E-3</v>
      </c>
      <c r="G42" s="159" t="s">
        <v>32184</v>
      </c>
      <c r="H42" s="159" t="s">
        <v>32188</v>
      </c>
      <c r="I42" s="159" t="s">
        <v>925</v>
      </c>
      <c r="J42" s="154" t="s">
        <v>32064</v>
      </c>
      <c r="K42" s="173"/>
      <c r="L42" s="173"/>
    </row>
    <row r="43" spans="1:12" x14ac:dyDescent="0.35">
      <c r="A43" s="148" t="s">
        <v>159</v>
      </c>
      <c r="B43" s="148" t="s">
        <v>31713</v>
      </c>
      <c r="C43" s="148" t="s">
        <v>31713</v>
      </c>
      <c r="D43" s="148">
        <v>150901</v>
      </c>
      <c r="E43" s="30">
        <v>517</v>
      </c>
      <c r="F43" s="159">
        <f t="shared" si="1"/>
        <v>2.2382577491730264E-4</v>
      </c>
      <c r="G43" s="159" t="s">
        <v>32188</v>
      </c>
      <c r="H43" s="159" t="s">
        <v>32187</v>
      </c>
      <c r="I43" s="159" t="s">
        <v>32188</v>
      </c>
      <c r="J43" s="154" t="s">
        <v>32102</v>
      </c>
      <c r="K43" s="173"/>
      <c r="L43" s="173"/>
    </row>
    <row r="44" spans="1:12" x14ac:dyDescent="0.35">
      <c r="A44" s="148" t="s">
        <v>159</v>
      </c>
      <c r="B44" s="148" t="s">
        <v>31713</v>
      </c>
      <c r="C44" s="148" t="s">
        <v>31778</v>
      </c>
      <c r="D44" s="148" t="s">
        <v>32103</v>
      </c>
      <c r="E44" s="30">
        <v>167</v>
      </c>
      <c r="F44" s="159">
        <f t="shared" si="1"/>
        <v>7.2299621685086149E-5</v>
      </c>
      <c r="G44" s="159" t="s">
        <v>32185</v>
      </c>
      <c r="H44" s="159" t="s">
        <v>32184</v>
      </c>
      <c r="I44" s="159" t="s">
        <v>32184</v>
      </c>
      <c r="J44" s="154" t="s">
        <v>32103</v>
      </c>
      <c r="K44" s="173"/>
      <c r="L44" s="173"/>
    </row>
    <row r="45" spans="1:12" x14ac:dyDescent="0.35">
      <c r="A45" s="148" t="s">
        <v>159</v>
      </c>
      <c r="B45" s="148" t="s">
        <v>31713</v>
      </c>
      <c r="C45" s="148" t="s">
        <v>32284</v>
      </c>
      <c r="D45" s="148" t="s">
        <v>32285</v>
      </c>
      <c r="E45" s="30"/>
      <c r="F45" s="159" t="str">
        <f t="shared" si="1"/>
        <v/>
      </c>
      <c r="G45" s="159" t="s">
        <v>32186</v>
      </c>
      <c r="H45" s="159" t="s">
        <v>32184</v>
      </c>
      <c r="I45" s="159" t="s">
        <v>32184</v>
      </c>
      <c r="J45" s="154"/>
      <c r="K45" s="173"/>
      <c r="L45" s="173"/>
    </row>
    <row r="46" spans="1:12" x14ac:dyDescent="0.35">
      <c r="A46" s="148" t="s">
        <v>159</v>
      </c>
      <c r="B46" s="148" t="s">
        <v>31713</v>
      </c>
      <c r="C46" s="148" t="s">
        <v>32286</v>
      </c>
      <c r="D46" s="148" t="s">
        <v>32287</v>
      </c>
      <c r="E46" s="30"/>
      <c r="F46" s="159" t="str">
        <f t="shared" si="1"/>
        <v/>
      </c>
      <c r="G46" s="159" t="s">
        <v>32186</v>
      </c>
      <c r="H46" s="159" t="s">
        <v>32187</v>
      </c>
      <c r="I46" s="159" t="s">
        <v>32184</v>
      </c>
      <c r="J46" s="154"/>
      <c r="K46" s="173"/>
      <c r="L46" s="173"/>
    </row>
    <row r="47" spans="1:12" x14ac:dyDescent="0.35">
      <c r="A47" s="148" t="s">
        <v>159</v>
      </c>
      <c r="B47" s="148" t="s">
        <v>31713</v>
      </c>
      <c r="C47" s="148" t="s">
        <v>32288</v>
      </c>
      <c r="D47" s="148" t="s">
        <v>32289</v>
      </c>
      <c r="E47" s="30">
        <v>1.28</v>
      </c>
      <c r="F47" s="159">
        <f t="shared" si="1"/>
        <v>5.5415278896353457E-7</v>
      </c>
      <c r="G47" s="159" t="s">
        <v>32186</v>
      </c>
      <c r="H47" s="159" t="s">
        <v>32187</v>
      </c>
      <c r="I47" s="159" t="s">
        <v>32188</v>
      </c>
      <c r="J47" s="154"/>
      <c r="K47" s="173"/>
      <c r="L47" s="173"/>
    </row>
    <row r="48" spans="1:12" x14ac:dyDescent="0.35">
      <c r="A48" s="148" t="s">
        <v>159</v>
      </c>
      <c r="B48" s="148" t="s">
        <v>31713</v>
      </c>
      <c r="C48" s="148" t="s">
        <v>31779</v>
      </c>
      <c r="D48" s="148" t="s">
        <v>32104</v>
      </c>
      <c r="E48" s="30">
        <v>1415</v>
      </c>
      <c r="F48" s="159">
        <f t="shared" si="1"/>
        <v>6.1259859092453229E-4</v>
      </c>
      <c r="G48" s="159" t="s">
        <v>32185</v>
      </c>
      <c r="H48" s="159" t="s">
        <v>32187</v>
      </c>
      <c r="I48" s="159" t="s">
        <v>32184</v>
      </c>
      <c r="J48" s="154" t="s">
        <v>32104</v>
      </c>
      <c r="K48" s="173"/>
      <c r="L48" s="173"/>
    </row>
    <row r="49" spans="1:12" x14ac:dyDescent="0.35">
      <c r="A49" s="148" t="s">
        <v>159</v>
      </c>
      <c r="B49" s="148" t="s">
        <v>31708</v>
      </c>
      <c r="C49" s="148" t="s">
        <v>31708</v>
      </c>
      <c r="D49" s="148" t="s">
        <v>32032</v>
      </c>
      <c r="E49" s="30">
        <v>1060</v>
      </c>
      <c r="F49" s="159">
        <f t="shared" si="1"/>
        <v>4.5890777836042704E-4</v>
      </c>
      <c r="G49" s="159" t="s">
        <v>32186</v>
      </c>
      <c r="H49" s="159" t="s">
        <v>32184</v>
      </c>
      <c r="I49" s="159" t="s">
        <v>32188</v>
      </c>
      <c r="J49" s="154" t="s">
        <v>32032</v>
      </c>
      <c r="K49" s="173"/>
      <c r="L49" s="173"/>
    </row>
    <row r="50" spans="1:12" x14ac:dyDescent="0.35">
      <c r="A50" s="148" t="s">
        <v>159</v>
      </c>
      <c r="B50" s="148" t="s">
        <v>31708</v>
      </c>
      <c r="C50" s="148" t="s">
        <v>32290</v>
      </c>
      <c r="D50" s="148" t="s">
        <v>32291</v>
      </c>
      <c r="E50" s="30"/>
      <c r="F50" s="159" t="str">
        <f t="shared" si="1"/>
        <v/>
      </c>
      <c r="G50" s="159" t="s">
        <v>32185</v>
      </c>
      <c r="H50" s="159" t="s">
        <v>32187</v>
      </c>
      <c r="I50" s="159" t="s">
        <v>32184</v>
      </c>
      <c r="J50" s="154"/>
      <c r="K50" s="173"/>
      <c r="L50" s="173"/>
    </row>
    <row r="51" spans="1:12" x14ac:dyDescent="0.35">
      <c r="A51" s="148" t="s">
        <v>159</v>
      </c>
      <c r="B51" s="148" t="s">
        <v>31708</v>
      </c>
      <c r="C51" s="148" t="s">
        <v>31717</v>
      </c>
      <c r="D51" s="148" t="s">
        <v>32033</v>
      </c>
      <c r="E51" s="30">
        <v>217</v>
      </c>
      <c r="F51" s="159">
        <f t="shared" si="1"/>
        <v>9.3946215003974217E-5</v>
      </c>
      <c r="G51" s="159" t="s">
        <v>32185</v>
      </c>
      <c r="H51" s="159" t="s">
        <v>32187</v>
      </c>
      <c r="I51" s="159" t="s">
        <v>32184</v>
      </c>
      <c r="J51" s="154" t="s">
        <v>32033</v>
      </c>
      <c r="K51" s="173"/>
      <c r="L51" s="173"/>
    </row>
    <row r="52" spans="1:12" x14ac:dyDescent="0.35">
      <c r="A52" s="148" t="s">
        <v>159</v>
      </c>
      <c r="B52" s="148" t="s">
        <v>31708</v>
      </c>
      <c r="C52" s="148" t="s">
        <v>31718</v>
      </c>
      <c r="D52" s="148" t="s">
        <v>32034</v>
      </c>
      <c r="E52" s="30">
        <v>230</v>
      </c>
      <c r="F52" s="159">
        <f t="shared" si="1"/>
        <v>9.9574329266885112E-5</v>
      </c>
      <c r="G52" s="159" t="s">
        <v>32186</v>
      </c>
      <c r="H52" s="159" t="s">
        <v>32184</v>
      </c>
      <c r="I52" s="159" t="s">
        <v>32185</v>
      </c>
      <c r="J52" s="154" t="s">
        <v>32034</v>
      </c>
      <c r="K52" s="173"/>
      <c r="L52" s="173"/>
    </row>
    <row r="53" spans="1:12" x14ac:dyDescent="0.35">
      <c r="A53" s="148" t="s">
        <v>159</v>
      </c>
      <c r="B53" s="148" t="s">
        <v>31708</v>
      </c>
      <c r="C53" s="148" t="s">
        <v>31719</v>
      </c>
      <c r="D53" s="148" t="s">
        <v>32035</v>
      </c>
      <c r="E53" s="30">
        <v>165</v>
      </c>
      <c r="F53" s="159">
        <f t="shared" si="1"/>
        <v>7.1433757952330624E-5</v>
      </c>
      <c r="G53" s="159" t="s">
        <v>32186</v>
      </c>
      <c r="H53" s="159" t="s">
        <v>32184</v>
      </c>
      <c r="I53" s="159" t="s">
        <v>32184</v>
      </c>
      <c r="J53" s="154" t="s">
        <v>32035</v>
      </c>
      <c r="K53" s="173"/>
      <c r="L53" s="173"/>
    </row>
    <row r="54" spans="1:12" x14ac:dyDescent="0.35">
      <c r="A54" s="148" t="s">
        <v>159</v>
      </c>
      <c r="B54" s="148" t="s">
        <v>31708</v>
      </c>
      <c r="C54" s="148" t="s">
        <v>31720</v>
      </c>
      <c r="D54" s="148" t="s">
        <v>32036</v>
      </c>
      <c r="E54" s="30">
        <v>390</v>
      </c>
      <c r="F54" s="159">
        <f t="shared" si="1"/>
        <v>1.6884342788732693E-4</v>
      </c>
      <c r="G54" s="159" t="s">
        <v>32186</v>
      </c>
      <c r="H54" s="159" t="s">
        <v>32187</v>
      </c>
      <c r="I54" s="159" t="s">
        <v>32184</v>
      </c>
      <c r="J54" s="154" t="s">
        <v>32036</v>
      </c>
      <c r="K54" s="173"/>
      <c r="L54" s="173"/>
    </row>
    <row r="55" spans="1:12" x14ac:dyDescent="0.35">
      <c r="A55" s="148" t="s">
        <v>159</v>
      </c>
      <c r="B55" s="148" t="s">
        <v>31708</v>
      </c>
      <c r="C55" s="148" t="s">
        <v>31721</v>
      </c>
      <c r="D55" s="148" t="s">
        <v>32037</v>
      </c>
      <c r="E55" s="30">
        <v>5376</v>
      </c>
      <c r="F55" s="159">
        <f t="shared" si="1"/>
        <v>2.3274417136468451E-3</v>
      </c>
      <c r="G55" s="159" t="s">
        <v>32185</v>
      </c>
      <c r="H55" s="159" t="s">
        <v>32187</v>
      </c>
      <c r="I55" s="159" t="s">
        <v>32184</v>
      </c>
      <c r="J55" s="154" t="s">
        <v>32037</v>
      </c>
      <c r="K55" s="173"/>
      <c r="L55" s="173"/>
    </row>
    <row r="56" spans="1:12" x14ac:dyDescent="0.35">
      <c r="A56" s="148" t="s">
        <v>159</v>
      </c>
      <c r="B56" s="148" t="s">
        <v>159</v>
      </c>
      <c r="C56" s="148" t="s">
        <v>159</v>
      </c>
      <c r="D56" s="148" t="s">
        <v>32066</v>
      </c>
      <c r="E56" s="30">
        <v>219305</v>
      </c>
      <c r="F56" s="159">
        <f t="shared" si="1"/>
        <v>9.4944122955974958E-2</v>
      </c>
      <c r="G56" s="159" t="s">
        <v>32184</v>
      </c>
      <c r="H56" s="159" t="s">
        <v>32185</v>
      </c>
      <c r="I56" s="159" t="s">
        <v>925</v>
      </c>
      <c r="J56" s="154" t="s">
        <v>32066</v>
      </c>
      <c r="K56" s="173"/>
      <c r="L56" s="173"/>
    </row>
    <row r="57" spans="1:12" x14ac:dyDescent="0.35">
      <c r="A57" s="148" t="s">
        <v>159</v>
      </c>
      <c r="B57" s="148" t="s">
        <v>159</v>
      </c>
      <c r="C57" s="148" t="s">
        <v>31766</v>
      </c>
      <c r="D57" s="148" t="s">
        <v>32089</v>
      </c>
      <c r="E57" s="30">
        <v>27659</v>
      </c>
      <c r="F57" s="159">
        <f t="shared" si="1"/>
        <v>1.1974462492142502E-2</v>
      </c>
      <c r="G57" s="159" t="s">
        <v>32185</v>
      </c>
      <c r="H57" s="159" t="s">
        <v>32184</v>
      </c>
      <c r="I57" s="159" t="s">
        <v>925</v>
      </c>
      <c r="J57" s="154" t="s">
        <v>32089</v>
      </c>
      <c r="K57" s="173"/>
      <c r="L57" s="173"/>
    </row>
    <row r="58" spans="1:12" x14ac:dyDescent="0.35">
      <c r="A58" s="148" t="s">
        <v>159</v>
      </c>
      <c r="B58" s="148" t="s">
        <v>159</v>
      </c>
      <c r="C58" s="148" t="s">
        <v>31774</v>
      </c>
      <c r="D58" s="148" t="s">
        <v>32098</v>
      </c>
      <c r="E58" s="30">
        <v>56130</v>
      </c>
      <c r="F58" s="159">
        <f t="shared" si="1"/>
        <v>2.4300465659783745E-2</v>
      </c>
      <c r="G58" s="159" t="s">
        <v>32188</v>
      </c>
      <c r="H58" s="159" t="s">
        <v>32186</v>
      </c>
      <c r="I58" s="159" t="s">
        <v>925</v>
      </c>
      <c r="J58" s="154" t="s">
        <v>32098</v>
      </c>
      <c r="K58" s="173"/>
      <c r="L58" s="173"/>
    </row>
    <row r="59" spans="1:12" x14ac:dyDescent="0.35">
      <c r="A59" s="148" t="s">
        <v>159</v>
      </c>
      <c r="B59" s="148" t="s">
        <v>159</v>
      </c>
      <c r="C59" s="148" t="s">
        <v>31761</v>
      </c>
      <c r="D59" s="148" t="s">
        <v>32084</v>
      </c>
      <c r="E59" s="30">
        <v>126955</v>
      </c>
      <c r="F59" s="159">
        <f t="shared" si="1"/>
        <v>5.4962865095988696E-2</v>
      </c>
      <c r="G59" s="159" t="s">
        <v>32188</v>
      </c>
      <c r="H59" s="159" t="s">
        <v>32187</v>
      </c>
      <c r="I59" s="159" t="s">
        <v>925</v>
      </c>
      <c r="J59" s="154" t="s">
        <v>32084</v>
      </c>
      <c r="K59" s="173"/>
      <c r="L59" s="173"/>
    </row>
    <row r="60" spans="1:12" x14ac:dyDescent="0.35">
      <c r="A60" s="148" t="s">
        <v>159</v>
      </c>
      <c r="B60" s="148" t="s">
        <v>159</v>
      </c>
      <c r="C60" s="148" t="s">
        <v>31756</v>
      </c>
      <c r="D60" s="148" t="s">
        <v>32079</v>
      </c>
      <c r="E60" s="30">
        <v>173966</v>
      </c>
      <c r="F60" s="159">
        <f t="shared" si="1"/>
        <v>7.5315425066273631E-2</v>
      </c>
      <c r="G60" s="159" t="s">
        <v>32188</v>
      </c>
      <c r="H60" s="159" t="s">
        <v>32188</v>
      </c>
      <c r="I60" s="159" t="s">
        <v>925</v>
      </c>
      <c r="J60" s="154" t="s">
        <v>32079</v>
      </c>
      <c r="K60" s="173"/>
      <c r="L60" s="173"/>
    </row>
    <row r="61" spans="1:12" x14ac:dyDescent="0.35">
      <c r="A61" s="148" t="s">
        <v>159</v>
      </c>
      <c r="B61" s="148" t="s">
        <v>159</v>
      </c>
      <c r="C61" s="148" t="s">
        <v>31762</v>
      </c>
      <c r="D61" s="148" t="s">
        <v>32085</v>
      </c>
      <c r="E61" s="30">
        <v>35242</v>
      </c>
      <c r="F61" s="159">
        <f t="shared" si="1"/>
        <v>1.5257384834885066E-2</v>
      </c>
      <c r="G61" s="159" t="s">
        <v>32184</v>
      </c>
      <c r="H61" s="159" t="s">
        <v>32185</v>
      </c>
      <c r="I61" s="159" t="s">
        <v>925</v>
      </c>
      <c r="J61" s="154" t="s">
        <v>32085</v>
      </c>
      <c r="K61" s="173"/>
      <c r="L61" s="173"/>
    </row>
    <row r="62" spans="1:12" x14ac:dyDescent="0.35">
      <c r="A62" s="148" t="s">
        <v>159</v>
      </c>
      <c r="B62" s="148" t="s">
        <v>159</v>
      </c>
      <c r="C62" s="148" t="s">
        <v>31759</v>
      </c>
      <c r="D62" s="148" t="s">
        <v>32082</v>
      </c>
      <c r="E62" s="30">
        <v>60052</v>
      </c>
      <c r="F62" s="159">
        <f t="shared" si="1"/>
        <v>2.5998424439717324E-2</v>
      </c>
      <c r="G62" s="159" t="s">
        <v>32185</v>
      </c>
      <c r="H62" s="159" t="s">
        <v>32187</v>
      </c>
      <c r="I62" s="159" t="s">
        <v>925</v>
      </c>
      <c r="J62" s="154" t="s">
        <v>32082</v>
      </c>
      <c r="K62" s="173"/>
      <c r="L62" s="173"/>
    </row>
    <row r="63" spans="1:12" x14ac:dyDescent="0.35">
      <c r="A63" s="148" t="s">
        <v>159</v>
      </c>
      <c r="B63" s="148" t="s">
        <v>159</v>
      </c>
      <c r="C63" s="148" t="s">
        <v>31773</v>
      </c>
      <c r="D63" s="148" t="s">
        <v>32097</v>
      </c>
      <c r="E63" s="30">
        <v>67525</v>
      </c>
      <c r="F63" s="159">
        <f t="shared" si="1"/>
        <v>2.9233724277158337E-2</v>
      </c>
      <c r="G63" s="159" t="s">
        <v>32184</v>
      </c>
      <c r="H63" s="159" t="s">
        <v>32186</v>
      </c>
      <c r="I63" s="159" t="s">
        <v>925</v>
      </c>
      <c r="J63" s="154" t="s">
        <v>32097</v>
      </c>
      <c r="K63" s="173"/>
      <c r="L63" s="173"/>
    </row>
    <row r="64" spans="1:12" x14ac:dyDescent="0.35">
      <c r="A64" s="148" t="s">
        <v>159</v>
      </c>
      <c r="B64" s="148" t="s">
        <v>159</v>
      </c>
      <c r="C64" s="148" t="s">
        <v>31749</v>
      </c>
      <c r="D64" s="148" t="s">
        <v>32071</v>
      </c>
      <c r="E64" s="30">
        <v>104410</v>
      </c>
      <c r="F64" s="159">
        <f t="shared" si="1"/>
        <v>4.5202416168502062E-2</v>
      </c>
      <c r="G64" s="159" t="s">
        <v>32184</v>
      </c>
      <c r="H64" s="159" t="s">
        <v>32186</v>
      </c>
      <c r="I64" s="159" t="s">
        <v>925</v>
      </c>
      <c r="J64" s="154" t="s">
        <v>32071</v>
      </c>
      <c r="K64" s="173"/>
      <c r="L64" s="173"/>
    </row>
    <row r="65" spans="1:12" x14ac:dyDescent="0.35">
      <c r="A65" s="148" t="s">
        <v>159</v>
      </c>
      <c r="B65" s="148" t="s">
        <v>159</v>
      </c>
      <c r="C65" s="148" t="s">
        <v>32292</v>
      </c>
      <c r="D65" s="148" t="s">
        <v>32090</v>
      </c>
      <c r="E65" s="30">
        <v>71015</v>
      </c>
      <c r="F65" s="159">
        <f t="shared" si="1"/>
        <v>3.0744656490816723E-2</v>
      </c>
      <c r="G65" s="159" t="s">
        <v>32184</v>
      </c>
      <c r="H65" s="159" t="s">
        <v>32185</v>
      </c>
      <c r="I65" s="159" t="s">
        <v>925</v>
      </c>
      <c r="J65" s="154" t="s">
        <v>32090</v>
      </c>
      <c r="K65" s="173"/>
      <c r="L65" s="173"/>
    </row>
    <row r="66" spans="1:12" x14ac:dyDescent="0.35">
      <c r="A66" s="148" t="s">
        <v>159</v>
      </c>
      <c r="B66" s="148" t="s">
        <v>159</v>
      </c>
      <c r="C66" s="148" t="s">
        <v>31772</v>
      </c>
      <c r="D66" s="148" t="s">
        <v>32096</v>
      </c>
      <c r="E66" s="30">
        <v>75365</v>
      </c>
      <c r="F66" s="159">
        <f t="shared" si="1"/>
        <v>3.2627910109559989E-2</v>
      </c>
      <c r="G66" s="159" t="s">
        <v>32184</v>
      </c>
      <c r="H66" s="159" t="s">
        <v>32186</v>
      </c>
      <c r="I66" s="159" t="s">
        <v>925</v>
      </c>
      <c r="J66" s="154" t="s">
        <v>32096</v>
      </c>
      <c r="K66" s="173"/>
      <c r="L66" s="173"/>
    </row>
    <row r="67" spans="1:12" x14ac:dyDescent="0.35">
      <c r="A67" s="148" t="s">
        <v>159</v>
      </c>
      <c r="B67" s="148" t="s">
        <v>159</v>
      </c>
      <c r="C67" s="148" t="s">
        <v>31754</v>
      </c>
      <c r="D67" s="148" t="s">
        <v>32077</v>
      </c>
      <c r="E67" s="30">
        <v>130873</v>
      </c>
      <c r="F67" s="159">
        <f t="shared" si="1"/>
        <v>5.6659092148456762E-2</v>
      </c>
      <c r="G67" s="159" t="s">
        <v>32188</v>
      </c>
      <c r="H67" s="159" t="s">
        <v>32185</v>
      </c>
      <c r="I67" s="159" t="s">
        <v>925</v>
      </c>
      <c r="J67" s="154" t="s">
        <v>32077</v>
      </c>
      <c r="K67" s="173"/>
      <c r="L67" s="173"/>
    </row>
    <row r="68" spans="1:12" x14ac:dyDescent="0.35">
      <c r="A68" s="148" t="s">
        <v>159</v>
      </c>
      <c r="B68" s="148" t="s">
        <v>159</v>
      </c>
      <c r="C68" s="148" t="s">
        <v>31758</v>
      </c>
      <c r="D68" s="148" t="s">
        <v>32081</v>
      </c>
      <c r="E68" s="30">
        <v>55473</v>
      </c>
      <c r="F68" s="159">
        <f t="shared" si="1"/>
        <v>2.4016029423573556E-2</v>
      </c>
      <c r="G68" s="159" t="s">
        <v>32188</v>
      </c>
      <c r="H68" s="159" t="s">
        <v>32188</v>
      </c>
      <c r="I68" s="159" t="s">
        <v>925</v>
      </c>
      <c r="J68" s="154" t="s">
        <v>32081</v>
      </c>
      <c r="K68" s="173"/>
      <c r="L68" s="173"/>
    </row>
    <row r="69" spans="1:12" x14ac:dyDescent="0.35">
      <c r="A69" s="148" t="s">
        <v>159</v>
      </c>
      <c r="B69" s="148" t="s">
        <v>159</v>
      </c>
      <c r="C69" s="148" t="s">
        <v>31746</v>
      </c>
      <c r="D69" s="148" t="s">
        <v>32067</v>
      </c>
      <c r="E69" s="30">
        <v>34815</v>
      </c>
      <c r="F69" s="159">
        <f t="shared" si="1"/>
        <v>1.5072522927941761E-2</v>
      </c>
      <c r="G69" s="159" t="s">
        <v>32184</v>
      </c>
      <c r="H69" s="159" t="s">
        <v>32186</v>
      </c>
      <c r="I69" s="159" t="s">
        <v>925</v>
      </c>
      <c r="J69" s="154" t="s">
        <v>32067</v>
      </c>
      <c r="K69" s="173"/>
      <c r="L69" s="173"/>
    </row>
    <row r="70" spans="1:12" x14ac:dyDescent="0.35">
      <c r="A70" s="148" t="s">
        <v>159</v>
      </c>
      <c r="B70" s="148" t="s">
        <v>159</v>
      </c>
      <c r="C70" s="148" t="s">
        <v>32293</v>
      </c>
      <c r="D70" s="148" t="s">
        <v>32070</v>
      </c>
      <c r="E70" s="30">
        <v>273167</v>
      </c>
      <c r="F70" s="159">
        <f t="shared" si="1"/>
        <v>0.11826269914281394</v>
      </c>
      <c r="G70" s="159" t="s">
        <v>32185</v>
      </c>
      <c r="H70" s="159" t="s">
        <v>32187</v>
      </c>
      <c r="I70" s="159" t="s">
        <v>925</v>
      </c>
      <c r="J70" s="154" t="s">
        <v>32070</v>
      </c>
      <c r="K70" s="173"/>
      <c r="L70" s="173"/>
    </row>
    <row r="71" spans="1:12" x14ac:dyDescent="0.35">
      <c r="A71" s="148" t="s">
        <v>159</v>
      </c>
      <c r="B71" s="148" t="s">
        <v>159</v>
      </c>
      <c r="C71" s="148" t="s">
        <v>32294</v>
      </c>
      <c r="D71" s="148" t="s">
        <v>32080</v>
      </c>
      <c r="E71" s="30">
        <v>154810</v>
      </c>
      <c r="F71" s="159">
        <f t="shared" si="1"/>
        <v>6.7022182233941241E-2</v>
      </c>
      <c r="G71" s="159" t="s">
        <v>32187</v>
      </c>
      <c r="H71" s="159" t="s">
        <v>32185</v>
      </c>
      <c r="I71" s="159" t="s">
        <v>925</v>
      </c>
      <c r="J71" s="154" t="s">
        <v>32080</v>
      </c>
      <c r="K71" s="173"/>
      <c r="L71" s="173"/>
    </row>
    <row r="72" spans="1:12" x14ac:dyDescent="0.35">
      <c r="A72" s="148" t="s">
        <v>159</v>
      </c>
      <c r="B72" s="148" t="s">
        <v>159</v>
      </c>
      <c r="C72" s="148" t="s">
        <v>31536</v>
      </c>
      <c r="D72" s="148" t="s">
        <v>32093</v>
      </c>
      <c r="E72" s="30">
        <v>110942</v>
      </c>
      <c r="F72" s="159">
        <f t="shared" si="1"/>
        <v>4.8030327119681603E-2</v>
      </c>
      <c r="G72" s="159" t="s">
        <v>32184</v>
      </c>
      <c r="H72" s="159" t="s">
        <v>32186</v>
      </c>
      <c r="I72" s="159" t="s">
        <v>925</v>
      </c>
      <c r="J72" s="154" t="s">
        <v>32093</v>
      </c>
      <c r="K72" s="173"/>
      <c r="L72" s="173"/>
    </row>
    <row r="73" spans="1:12" x14ac:dyDescent="0.35">
      <c r="A73" s="148" t="s">
        <v>159</v>
      </c>
      <c r="B73" s="148" t="s">
        <v>159</v>
      </c>
      <c r="C73" s="148" t="s">
        <v>31745</v>
      </c>
      <c r="D73" s="148" t="s">
        <v>32065</v>
      </c>
      <c r="E73" s="30">
        <v>9605</v>
      </c>
      <c r="F73" s="159">
        <f t="shared" si="1"/>
        <v>4.1583105765583984E-3</v>
      </c>
      <c r="G73" s="159" t="s">
        <v>32184</v>
      </c>
      <c r="H73" s="159" t="s">
        <v>32187</v>
      </c>
      <c r="I73" s="159" t="s">
        <v>925</v>
      </c>
      <c r="J73" s="154" t="s">
        <v>32065</v>
      </c>
      <c r="K73" s="173"/>
      <c r="L73" s="173"/>
    </row>
    <row r="74" spans="1:12" x14ac:dyDescent="0.35">
      <c r="A74" s="148" t="s">
        <v>159</v>
      </c>
      <c r="B74" s="148" t="s">
        <v>159</v>
      </c>
      <c r="C74" s="148" t="s">
        <v>31777</v>
      </c>
      <c r="D74" s="148" t="s">
        <v>32101</v>
      </c>
      <c r="E74" s="30">
        <v>13640</v>
      </c>
      <c r="F74" s="159">
        <f t="shared" si="1"/>
        <v>5.9051906573926649E-3</v>
      </c>
      <c r="G74" s="159" t="s">
        <v>32185</v>
      </c>
      <c r="H74" s="159" t="s">
        <v>32188</v>
      </c>
      <c r="I74" s="159" t="s">
        <v>925</v>
      </c>
      <c r="J74" s="154" t="s">
        <v>32101</v>
      </c>
      <c r="K74" s="173"/>
      <c r="L74" s="173"/>
    </row>
    <row r="75" spans="1:12" x14ac:dyDescent="0.35">
      <c r="D75" s="148" t="s">
        <v>160</v>
      </c>
      <c r="E75" s="174">
        <f>+SUM(E7:E74)</f>
        <v>2309832.2800000003</v>
      </c>
      <c r="F75" s="159">
        <f>+SUM(F7:F74)</f>
        <v>0.99999999999999989</v>
      </c>
      <c r="G75" s="173"/>
      <c r="H75" s="173"/>
      <c r="I75" s="173"/>
      <c r="J75" s="173"/>
      <c r="K75" s="173"/>
      <c r="L75" s="173"/>
    </row>
  </sheetData>
  <conditionalFormatting sqref="A7:C74">
    <cfRule type="expression" dxfId="0" priority="1">
      <formula>$I7="-"</formula>
    </cfRule>
  </conditionalFormatting>
  <hyperlinks>
    <hyperlink ref="A3" r:id="rId1" location="metadatos" display="https://ide.inei.gob.pe/ - metadatos" xr:uid="{190DC075-FF94-49FF-BDAB-28D18ACD23F1}"/>
    <hyperlink ref="A2" r:id="rId2" display="https://datosabiertos.gob.pe/dataset/subestaciones-de-distribuci%C3%B3n-de-energ%C3%ADa-el%C3%A9ctrica-organismo-supervisor-de-la-inversi%C3%B3n-en" xr:uid="{8AB9321B-1930-4678-B6A2-B292D084B674}"/>
  </hyperlinks>
  <pageMargins left="0.7" right="0.7" top="0.75" bottom="0.75" header="0.3" footer="0.3"/>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1D9F-9DD9-46F6-B252-388F08A46932}">
  <sheetPr codeName="Sheet22">
    <tabColor rgb="FFC00000"/>
  </sheetPr>
  <dimension ref="B2:I3"/>
  <sheetViews>
    <sheetView showGridLines="0" workbookViewId="0">
      <selection activeCell="I3" sqref="I3"/>
    </sheetView>
  </sheetViews>
  <sheetFormatPr defaultColWidth="8.7265625" defaultRowHeight="14.5" x14ac:dyDescent="0.35"/>
  <cols>
    <col min="2" max="2" width="14" bestFit="1" customWidth="1"/>
    <col min="4" max="4" width="8.54296875" bestFit="1" customWidth="1"/>
    <col min="5" max="5" width="12.54296875" bestFit="1" customWidth="1"/>
    <col min="6" max="6" width="10.81640625" bestFit="1" customWidth="1"/>
    <col min="7" max="7" width="21" bestFit="1" customWidth="1"/>
    <col min="8" max="8" width="13.453125" bestFit="1" customWidth="1"/>
  </cols>
  <sheetData>
    <row r="2" spans="2:9" x14ac:dyDescent="0.35">
      <c r="B2" s="29" t="s">
        <v>169</v>
      </c>
      <c r="C2" s="29" t="s">
        <v>31522</v>
      </c>
      <c r="D2" s="29" t="s">
        <v>31523</v>
      </c>
      <c r="E2" s="29" t="s">
        <v>32179</v>
      </c>
      <c r="F2" s="29" t="s">
        <v>32180</v>
      </c>
      <c r="G2" s="29" t="s">
        <v>32181</v>
      </c>
      <c r="H2" s="29" t="s">
        <v>32182</v>
      </c>
      <c r="I2" s="29" t="s">
        <v>31537</v>
      </c>
    </row>
    <row r="3" spans="2:9" x14ac:dyDescent="0.35">
      <c r="B3" s="4" t="s">
        <v>159</v>
      </c>
      <c r="C3" s="4" t="s">
        <v>31710</v>
      </c>
      <c r="D3" s="4" t="s">
        <v>31725</v>
      </c>
      <c r="E3" s="183">
        <v>1</v>
      </c>
      <c r="F3" s="148" t="s">
        <v>32184</v>
      </c>
      <c r="G3" s="148" t="s">
        <v>32188</v>
      </c>
      <c r="H3" s="148" t="s">
        <v>925</v>
      </c>
      <c r="I3" s="4" t="s">
        <v>32044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A269-09BF-402A-9AFE-070DC74057B1}">
  <sheetPr codeName="Sheet29">
    <tabColor rgb="FFFF0000"/>
  </sheetPr>
  <dimension ref="H2:P14"/>
  <sheetViews>
    <sheetView showGridLines="0" zoomScale="80" zoomScaleNormal="80" workbookViewId="0">
      <selection activeCell="H4" sqref="H4:K5"/>
    </sheetView>
  </sheetViews>
  <sheetFormatPr defaultColWidth="11.453125" defaultRowHeight="14.5" x14ac:dyDescent="0.35"/>
  <cols>
    <col min="6" max="6" width="14" bestFit="1" customWidth="1"/>
    <col min="8" max="8" width="30" bestFit="1" customWidth="1"/>
    <col min="9" max="9" width="13.81640625" bestFit="1" customWidth="1"/>
    <col min="10" max="11" width="20.7265625" bestFit="1" customWidth="1"/>
    <col min="12" max="12" width="10.81640625" bestFit="1" customWidth="1"/>
    <col min="13" max="13" width="21" bestFit="1" customWidth="1"/>
    <col min="14" max="14" width="13.453125" bestFit="1" customWidth="1"/>
    <col min="15" max="15" width="9.26953125" bestFit="1" customWidth="1"/>
    <col min="16" max="16" width="12.54296875" bestFit="1" customWidth="1"/>
  </cols>
  <sheetData>
    <row r="2" spans="8:16" x14ac:dyDescent="0.35">
      <c r="L2" s="409" t="s">
        <v>32351</v>
      </c>
      <c r="M2" s="410"/>
    </row>
    <row r="3" spans="8:16" x14ac:dyDescent="0.35">
      <c r="H3" s="29" t="s">
        <v>32343</v>
      </c>
      <c r="I3" s="29" t="s">
        <v>169</v>
      </c>
      <c r="J3" s="29" t="s">
        <v>31522</v>
      </c>
      <c r="K3" s="29" t="s">
        <v>31523</v>
      </c>
      <c r="L3" s="29" t="s">
        <v>32344</v>
      </c>
      <c r="M3" s="29" t="s">
        <v>32345</v>
      </c>
      <c r="N3" s="29" t="s">
        <v>32346</v>
      </c>
      <c r="O3" s="29" t="s">
        <v>32347</v>
      </c>
      <c r="P3" s="29" t="s">
        <v>32179</v>
      </c>
    </row>
    <row r="4" spans="8:16" x14ac:dyDescent="0.35">
      <c r="H4" s="4" t="s">
        <v>32352</v>
      </c>
      <c r="I4" s="4" t="s">
        <v>159</v>
      </c>
      <c r="J4" s="4" t="s">
        <v>159</v>
      </c>
      <c r="K4" s="4" t="s">
        <v>31751</v>
      </c>
      <c r="L4" s="148">
        <v>5.5</v>
      </c>
      <c r="M4" s="148">
        <v>4.8</v>
      </c>
      <c r="N4" s="163">
        <f>+L4/SUM($L$4:$L$5)</f>
        <v>0.66265060240963847</v>
      </c>
      <c r="O4" s="163">
        <f>+M4/SUM($M$4:$M$5)</f>
        <v>0.71641791044776126</v>
      </c>
      <c r="P4" s="163">
        <f>+AVERAGE(N4:O4)</f>
        <v>0.68953425642869992</v>
      </c>
    </row>
    <row r="5" spans="8:16" x14ac:dyDescent="0.35">
      <c r="H5" s="4" t="s">
        <v>32353</v>
      </c>
      <c r="I5" s="4" t="s">
        <v>172</v>
      </c>
      <c r="J5" s="4" t="s">
        <v>31668</v>
      </c>
      <c r="K5" s="4" t="s">
        <v>31650</v>
      </c>
      <c r="L5" s="148">
        <v>2.8</v>
      </c>
      <c r="M5" s="148">
        <v>1.9</v>
      </c>
      <c r="N5" s="163">
        <f>+L5/SUM($L$4:$L$5)</f>
        <v>0.33734939759036142</v>
      </c>
      <c r="O5" s="163">
        <f>+M5/SUM($M$4:$M$5)</f>
        <v>0.28358208955223885</v>
      </c>
      <c r="P5" s="163">
        <f t="shared" ref="P5" si="0">+AVERAGE(N5:O5)</f>
        <v>0.31046574357130013</v>
      </c>
    </row>
    <row r="6" spans="8:16" x14ac:dyDescent="0.35">
      <c r="O6" s="4" t="s">
        <v>160</v>
      </c>
      <c r="P6" s="184">
        <f>+SUM(P4:P5)</f>
        <v>1</v>
      </c>
    </row>
    <row r="8" spans="8:16" x14ac:dyDescent="0.35">
      <c r="H8" s="403" t="s">
        <v>32221</v>
      </c>
      <c r="I8" s="403"/>
      <c r="J8" s="403"/>
      <c r="K8" s="403"/>
      <c r="L8" s="403"/>
      <c r="M8" s="403"/>
      <c r="N8" s="403"/>
    </row>
    <row r="9" spans="8:16" x14ac:dyDescent="0.35">
      <c r="H9" s="29" t="s">
        <v>169</v>
      </c>
      <c r="I9" s="29" t="s">
        <v>31522</v>
      </c>
      <c r="J9" s="29" t="s">
        <v>31523</v>
      </c>
      <c r="K9" s="29" t="s">
        <v>32179</v>
      </c>
      <c r="L9" s="29" t="s">
        <v>32180</v>
      </c>
      <c r="M9" s="29" t="s">
        <v>32181</v>
      </c>
      <c r="N9" s="29" t="s">
        <v>32182</v>
      </c>
      <c r="O9" s="29" t="s">
        <v>31537</v>
      </c>
    </row>
    <row r="10" spans="8:16" x14ac:dyDescent="0.35">
      <c r="H10" s="151" t="s">
        <v>159</v>
      </c>
      <c r="I10" s="151" t="s">
        <v>159</v>
      </c>
      <c r="J10" s="151" t="s">
        <v>31751</v>
      </c>
      <c r="K10" s="183">
        <f>+P4</f>
        <v>0.68953425642869992</v>
      </c>
      <c r="L10" s="148" t="s">
        <v>32186</v>
      </c>
      <c r="M10" s="148" t="s">
        <v>32184</v>
      </c>
      <c r="N10" s="148" t="s">
        <v>925</v>
      </c>
      <c r="O10" s="4" t="s">
        <v>32074</v>
      </c>
    </row>
    <row r="11" spans="8:16" x14ac:dyDescent="0.35">
      <c r="H11" s="4" t="s">
        <v>172</v>
      </c>
      <c r="I11" s="4" t="s">
        <v>31668</v>
      </c>
      <c r="J11" s="4" t="s">
        <v>31650</v>
      </c>
      <c r="K11" s="186">
        <f>+P5</f>
        <v>0.31046574357130013</v>
      </c>
      <c r="L11" s="148" t="s">
        <v>32188</v>
      </c>
      <c r="M11" s="148" t="s">
        <v>32184</v>
      </c>
      <c r="N11" s="148" t="s">
        <v>32184</v>
      </c>
      <c r="O11" s="4" t="s">
        <v>31996</v>
      </c>
    </row>
    <row r="13" spans="8:16" x14ac:dyDescent="0.35">
      <c r="L13">
        <v>1</v>
      </c>
      <c r="M13">
        <v>4</v>
      </c>
      <c r="N13">
        <v>0</v>
      </c>
      <c r="O13" s="311">
        <f>+AVERAGE(L13:M13)</f>
        <v>2.5</v>
      </c>
    </row>
    <row r="14" spans="8:16" x14ac:dyDescent="0.35">
      <c r="L14">
        <v>3</v>
      </c>
      <c r="M14">
        <v>4</v>
      </c>
      <c r="N14">
        <v>3</v>
      </c>
      <c r="O14" s="311">
        <f>+AVERAGE(L14:N14)</f>
        <v>3.3333333333333335</v>
      </c>
    </row>
  </sheetData>
  <mergeCells count="2">
    <mergeCell ref="L2:M2"/>
    <mergeCell ref="H8:N8"/>
  </mergeCells>
  <pageMargins left="0.7" right="0.7" top="0.75" bottom="0.75" header="0.3" footer="0.3"/>
  <drawing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1F55-9FF4-4C5B-AC46-B9C6CA3FCFF9}">
  <sheetPr codeName="Sheet24">
    <tabColor rgb="FFFF0000"/>
  </sheetPr>
  <dimension ref="B2:X20"/>
  <sheetViews>
    <sheetView showGridLines="0" topLeftCell="F1" zoomScale="110" zoomScaleNormal="110" workbookViewId="0">
      <selection activeCell="P17" sqref="P17"/>
    </sheetView>
  </sheetViews>
  <sheetFormatPr defaultColWidth="8.7265625" defaultRowHeight="14.5" x14ac:dyDescent="0.35"/>
  <cols>
    <col min="16" max="16" width="30.81640625" bestFit="1" customWidth="1"/>
    <col min="17" max="17" width="23.26953125" bestFit="1" customWidth="1"/>
    <col min="18" max="18" width="17.26953125" bestFit="1" customWidth="1"/>
    <col min="19" max="19" width="21.1796875" bestFit="1" customWidth="1"/>
    <col min="20" max="21" width="14.81640625" customWidth="1"/>
    <col min="22" max="22" width="28.453125" customWidth="1"/>
    <col min="23" max="23" width="17" bestFit="1" customWidth="1"/>
  </cols>
  <sheetData>
    <row r="2" spans="2:24" x14ac:dyDescent="0.35">
      <c r="B2" t="s">
        <v>32486</v>
      </c>
    </row>
    <row r="5" spans="2:24" x14ac:dyDescent="0.35">
      <c r="P5" s="192" t="s">
        <v>32438</v>
      </c>
      <c r="Q5" s="192" t="s">
        <v>31430</v>
      </c>
      <c r="R5" s="192" t="s">
        <v>32366</v>
      </c>
      <c r="S5" s="192" t="s">
        <v>32439</v>
      </c>
      <c r="T5" s="192" t="s">
        <v>31522</v>
      </c>
      <c r="U5" s="192" t="s">
        <v>32444</v>
      </c>
      <c r="V5" s="192" t="s">
        <v>32440</v>
      </c>
      <c r="W5" s="192" t="s">
        <v>32449</v>
      </c>
    </row>
    <row r="6" spans="2:24" x14ac:dyDescent="0.35">
      <c r="P6" s="1" t="s">
        <v>32487</v>
      </c>
      <c r="Q6" s="1" t="s">
        <v>32451</v>
      </c>
      <c r="R6" s="207" t="s">
        <v>32369</v>
      </c>
      <c r="S6" s="1" t="s">
        <v>172</v>
      </c>
      <c r="T6" s="1" t="s">
        <v>31669</v>
      </c>
      <c r="U6" s="1" t="s">
        <v>31669</v>
      </c>
      <c r="V6" s="221">
        <v>1594</v>
      </c>
      <c r="W6" s="14">
        <f t="shared" ref="W6:W13" si="0">+V6/$V$14</f>
        <v>0.17436009625902429</v>
      </c>
    </row>
    <row r="7" spans="2:24" x14ac:dyDescent="0.35">
      <c r="P7" s="1" t="s">
        <v>32488</v>
      </c>
      <c r="Q7" s="1" t="s">
        <v>32451</v>
      </c>
      <c r="R7" s="207" t="s">
        <v>32369</v>
      </c>
      <c r="S7" s="1" t="s">
        <v>172</v>
      </c>
      <c r="T7" s="1" t="s">
        <v>31669</v>
      </c>
      <c r="U7" s="1" t="s">
        <v>31669</v>
      </c>
      <c r="V7" s="221">
        <v>1016</v>
      </c>
      <c r="W7" s="14">
        <f t="shared" si="0"/>
        <v>0.11113541894552614</v>
      </c>
    </row>
    <row r="8" spans="2:24" x14ac:dyDescent="0.35">
      <c r="P8" s="1" t="s">
        <v>32489</v>
      </c>
      <c r="Q8" s="1" t="s">
        <v>32451</v>
      </c>
      <c r="R8" s="207" t="s">
        <v>32369</v>
      </c>
      <c r="S8" s="1" t="s">
        <v>172</v>
      </c>
      <c r="T8" s="1" t="s">
        <v>31669</v>
      </c>
      <c r="U8" s="1" t="s">
        <v>31669</v>
      </c>
      <c r="V8" s="221">
        <v>326</v>
      </c>
      <c r="W8" s="14">
        <f t="shared" si="0"/>
        <v>3.565959308685189E-2</v>
      </c>
    </row>
    <row r="9" spans="2:24" x14ac:dyDescent="0.35">
      <c r="P9" s="1" t="s">
        <v>32490</v>
      </c>
      <c r="Q9" s="1" t="s">
        <v>32451</v>
      </c>
      <c r="R9" s="207" t="s">
        <v>32369</v>
      </c>
      <c r="S9" s="1" t="s">
        <v>151</v>
      </c>
      <c r="T9" s="1" t="s">
        <v>151</v>
      </c>
      <c r="U9" s="1" t="s">
        <v>31796</v>
      </c>
      <c r="V9" s="221">
        <v>1025</v>
      </c>
      <c r="W9" s="14">
        <f t="shared" si="0"/>
        <v>0.11211988623933494</v>
      </c>
    </row>
    <row r="10" spans="2:24" x14ac:dyDescent="0.35">
      <c r="P10" s="1" t="s">
        <v>32491</v>
      </c>
      <c r="Q10" s="1" t="s">
        <v>32451</v>
      </c>
      <c r="R10" s="207" t="s">
        <v>32369</v>
      </c>
      <c r="S10" s="1" t="s">
        <v>151</v>
      </c>
      <c r="T10" s="1" t="s">
        <v>151</v>
      </c>
      <c r="U10" s="1" t="s">
        <v>31796</v>
      </c>
      <c r="V10" s="221"/>
      <c r="W10" s="14">
        <f t="shared" si="0"/>
        <v>0</v>
      </c>
    </row>
    <row r="11" spans="2:24" x14ac:dyDescent="0.35">
      <c r="P11" t="s">
        <v>32492</v>
      </c>
      <c r="Q11" s="1" t="s">
        <v>32493</v>
      </c>
      <c r="R11" s="6" t="s">
        <v>32369</v>
      </c>
      <c r="S11" s="1" t="s">
        <v>151</v>
      </c>
      <c r="T11" s="1" t="s">
        <v>151</v>
      </c>
      <c r="U11" s="1" t="s">
        <v>31797</v>
      </c>
      <c r="V11" s="221">
        <v>3200</v>
      </c>
      <c r="W11" s="14">
        <f t="shared" si="0"/>
        <v>0.35003281557646027</v>
      </c>
    </row>
    <row r="12" spans="2:24" x14ac:dyDescent="0.35">
      <c r="P12" s="192" t="s">
        <v>32494</v>
      </c>
      <c r="Q12" s="192" t="s">
        <v>32495</v>
      </c>
      <c r="R12" s="192" t="s">
        <v>32369</v>
      </c>
      <c r="S12" s="192" t="s">
        <v>151</v>
      </c>
      <c r="T12" s="192" t="s">
        <v>151</v>
      </c>
      <c r="U12" s="1" t="s">
        <v>31797</v>
      </c>
      <c r="V12" s="221">
        <v>981</v>
      </c>
      <c r="W12" s="14">
        <f t="shared" si="0"/>
        <v>0.1073069350251586</v>
      </c>
    </row>
    <row r="13" spans="2:24" x14ac:dyDescent="0.35">
      <c r="P13" s="1" t="s">
        <v>32496</v>
      </c>
      <c r="Q13" s="1" t="s">
        <v>32493</v>
      </c>
      <c r="R13" s="207" t="s">
        <v>32369</v>
      </c>
      <c r="S13" s="1" t="s">
        <v>172</v>
      </c>
      <c r="T13" s="1" t="s">
        <v>31669</v>
      </c>
      <c r="U13" s="1" t="s">
        <v>31676</v>
      </c>
      <c r="V13" s="221">
        <v>1000</v>
      </c>
      <c r="W13" s="14">
        <f t="shared" si="0"/>
        <v>0.10938525486764385</v>
      </c>
    </row>
    <row r="14" spans="2:24" x14ac:dyDescent="0.35">
      <c r="P14" s="1" t="s">
        <v>160</v>
      </c>
      <c r="Q14" s="1"/>
      <c r="R14" s="207"/>
      <c r="S14" s="1"/>
      <c r="T14" s="1"/>
      <c r="U14" s="1"/>
      <c r="V14" s="221">
        <f>+SUM(V6:V13)</f>
        <v>9142</v>
      </c>
      <c r="W14" s="207" t="s">
        <v>32469</v>
      </c>
    </row>
    <row r="16" spans="2:24" x14ac:dyDescent="0.35">
      <c r="Q16" s="29" t="s">
        <v>169</v>
      </c>
      <c r="R16" s="29" t="s">
        <v>31522</v>
      </c>
      <c r="S16" s="29" t="s">
        <v>31523</v>
      </c>
      <c r="T16" s="29" t="s">
        <v>32179</v>
      </c>
      <c r="U16" s="29" t="s">
        <v>32180</v>
      </c>
      <c r="V16" s="29" t="s">
        <v>32181</v>
      </c>
      <c r="W16" s="29" t="s">
        <v>32182</v>
      </c>
      <c r="X16" s="29" t="s">
        <v>31537</v>
      </c>
    </row>
    <row r="17" spans="17:24" x14ac:dyDescent="0.35">
      <c r="Q17" s="4" t="str">
        <f>+_xlfn.XLOOKUP(R17,$T$9:$T$14,$S$9:$S$14,,0)</f>
        <v>Junin</v>
      </c>
      <c r="R17" s="4" t="str">
        <f>+_xlfn.XLOOKUP(S17,$U$5:$U$14,$T$5:$T$14,,0)</f>
        <v>Yauli</v>
      </c>
      <c r="S17" s="206" t="str">
        <f>+U6</f>
        <v>Yauli</v>
      </c>
      <c r="T17" s="183">
        <f>+SUMIF(U5:U14,S17,W5:W14)</f>
        <v>0.32115510829140231</v>
      </c>
      <c r="U17" s="148" t="s">
        <v>32188</v>
      </c>
      <c r="V17" s="148" t="s">
        <v>32184</v>
      </c>
      <c r="W17" s="148" t="s">
        <v>32185</v>
      </c>
      <c r="X17" s="4"/>
    </row>
    <row r="18" spans="17:24" x14ac:dyDescent="0.35">
      <c r="Q18" s="4" t="str">
        <f t="shared" ref="Q18:Q19" si="1">+_xlfn.XLOOKUP(R18,$T$9:$T$14,$S$9:$S$14,,0)</f>
        <v>Pasco</v>
      </c>
      <c r="R18" s="4" t="str">
        <f t="shared" ref="R18:R19" si="2">+_xlfn.XLOOKUP(S18,$U$5:$U$14,$T$5:$T$14,,0)</f>
        <v>Pasco</v>
      </c>
      <c r="S18" s="206" t="str">
        <f t="shared" ref="S18:S19" si="3">+U10</f>
        <v>Huayllay</v>
      </c>
      <c r="T18" s="183">
        <f t="shared" ref="T18:T20" si="4">+SUMIF(U6:U15,S18,W6:W15)</f>
        <v>0.11211988623933494</v>
      </c>
      <c r="U18" s="148" t="s">
        <v>32184</v>
      </c>
      <c r="V18" s="148" t="s">
        <v>32184</v>
      </c>
      <c r="W18" s="148" t="s">
        <v>32188</v>
      </c>
      <c r="X18" s="4"/>
    </row>
    <row r="19" spans="17:24" x14ac:dyDescent="0.35">
      <c r="Q19" s="4" t="str">
        <f t="shared" si="1"/>
        <v>Pasco</v>
      </c>
      <c r="R19" s="4" t="str">
        <f t="shared" si="2"/>
        <v>Pasco</v>
      </c>
      <c r="S19" s="206" t="str">
        <f t="shared" si="3"/>
        <v>Chaupimarca</v>
      </c>
      <c r="T19" s="183">
        <f t="shared" si="4"/>
        <v>0.45733975060161886</v>
      </c>
      <c r="U19" s="148" t="s">
        <v>32184</v>
      </c>
      <c r="V19" s="148" t="s">
        <v>32184</v>
      </c>
      <c r="W19" s="148" t="s">
        <v>32188</v>
      </c>
      <c r="X19" s="4"/>
    </row>
    <row r="20" spans="17:24" x14ac:dyDescent="0.35">
      <c r="Q20" s="4" t="str">
        <f>+_xlfn.XLOOKUP(R20,$T$9:$T$14,$S$9:$S$14,,0)</f>
        <v>Junin</v>
      </c>
      <c r="R20" s="4" t="str">
        <f>+_xlfn.XLOOKUP(S20,$U$5:$U$14,$T$5:$T$14,,0)</f>
        <v>Yauli</v>
      </c>
      <c r="S20" s="206" t="str">
        <f>+U13</f>
        <v>Santa Barbara de Carhuacayan</v>
      </c>
      <c r="T20" s="183">
        <f t="shared" si="4"/>
        <v>0.10938525486764385</v>
      </c>
      <c r="U20" s="148" t="s">
        <v>32185</v>
      </c>
      <c r="V20" s="148" t="s">
        <v>32184</v>
      </c>
      <c r="W20" s="148" t="s">
        <v>32188</v>
      </c>
      <c r="X20" s="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06AF-2D5F-47E8-8306-9CBFE9DA21D4}">
  <sheetPr codeName="Sheet33">
    <tabColor rgb="FF4D93D9"/>
  </sheetPr>
  <dimension ref="A1:K139"/>
  <sheetViews>
    <sheetView showGridLines="0" topLeftCell="A2" zoomScale="70" zoomScaleNormal="70" workbookViewId="0">
      <selection activeCell="I2" sqref="I2"/>
    </sheetView>
  </sheetViews>
  <sheetFormatPr defaultColWidth="8.7265625" defaultRowHeight="14.5" x14ac:dyDescent="0.35"/>
  <cols>
    <col min="1" max="2" width="16.7265625" bestFit="1" customWidth="1"/>
    <col min="3" max="3" width="17.7265625" bestFit="1" customWidth="1"/>
    <col min="4" max="4" width="30.26953125" bestFit="1" customWidth="1"/>
    <col min="5" max="5" width="16.81640625" bestFit="1" customWidth="1"/>
    <col min="6" max="6" width="16.7265625" bestFit="1" customWidth="1"/>
    <col min="7" max="7" width="25.26953125" bestFit="1" customWidth="1"/>
    <col min="8" max="8" width="25" bestFit="1" customWidth="1"/>
    <col min="9" max="9" width="14.26953125" bestFit="1" customWidth="1"/>
    <col min="10" max="10" width="26" bestFit="1" customWidth="1"/>
    <col min="11" max="11" width="18.1796875" bestFit="1" customWidth="1"/>
  </cols>
  <sheetData>
    <row r="1" spans="1:11" ht="18.5" x14ac:dyDescent="0.45">
      <c r="A1" s="404" t="s">
        <v>197</v>
      </c>
      <c r="B1" s="404"/>
      <c r="C1" s="404"/>
      <c r="D1" s="404"/>
      <c r="E1" s="404"/>
      <c r="F1" s="404"/>
      <c r="G1" s="404"/>
      <c r="H1" s="404"/>
      <c r="I1" s="404"/>
      <c r="J1" s="404"/>
      <c r="K1" s="404"/>
    </row>
    <row r="2" spans="1:11" x14ac:dyDescent="0.35">
      <c r="A2" s="149" t="s">
        <v>31537</v>
      </c>
      <c r="B2" s="149" t="s">
        <v>169</v>
      </c>
      <c r="C2" s="149" t="s">
        <v>31522</v>
      </c>
      <c r="D2" s="149" t="s">
        <v>31523</v>
      </c>
      <c r="E2" s="149" t="s">
        <v>32178</v>
      </c>
      <c r="F2" s="149" t="s">
        <v>32926</v>
      </c>
      <c r="G2" s="149" t="s">
        <v>32927</v>
      </c>
      <c r="H2" s="149" t="s">
        <v>32928</v>
      </c>
      <c r="I2" s="29" t="s">
        <v>32180</v>
      </c>
      <c r="J2" s="29" t="s">
        <v>32181</v>
      </c>
      <c r="K2" s="29" t="s">
        <v>32182</v>
      </c>
    </row>
    <row r="3" spans="1:11" x14ac:dyDescent="0.35">
      <c r="A3" s="148" t="s">
        <v>31859</v>
      </c>
      <c r="B3" s="4" t="s">
        <v>137</v>
      </c>
      <c r="C3" s="4" t="s">
        <v>31538</v>
      </c>
      <c r="D3" s="4" t="s">
        <v>31538</v>
      </c>
      <c r="E3" s="150">
        <v>37758.715889999999</v>
      </c>
      <c r="F3" s="150">
        <v>8</v>
      </c>
      <c r="G3" s="159">
        <f>+E3/SUM($E$3:$E$139)</f>
        <v>3.0943293352564844E-4</v>
      </c>
      <c r="H3" s="159">
        <f>+F3/SUM($F$3:$F$138)</f>
        <v>2.5889967637540454E-2</v>
      </c>
      <c r="I3" s="148" t="s">
        <v>32184</v>
      </c>
      <c r="J3" s="148" t="s">
        <v>32184</v>
      </c>
      <c r="K3" s="148" t="s">
        <v>32188</v>
      </c>
    </row>
    <row r="4" spans="1:11" x14ac:dyDescent="0.35">
      <c r="A4" s="148" t="s">
        <v>31861</v>
      </c>
      <c r="B4" s="4" t="s">
        <v>137</v>
      </c>
      <c r="C4" s="4" t="s">
        <v>31539</v>
      </c>
      <c r="D4" s="4" t="s">
        <v>31539</v>
      </c>
      <c r="E4" s="150">
        <v>80483.005879999997</v>
      </c>
      <c r="F4" s="150">
        <v>1</v>
      </c>
      <c r="G4" s="159">
        <f t="shared" ref="G4:G67" si="0">+E4/SUM($E$3:$E$139)</f>
        <v>6.5955878057299077E-4</v>
      </c>
      <c r="H4" s="159">
        <f t="shared" ref="H4:H67" si="1">+F4/SUM($F$3:$F$138)</f>
        <v>3.2362459546925568E-3</v>
      </c>
      <c r="I4" s="148" t="s">
        <v>32186</v>
      </c>
      <c r="J4" s="148" t="s">
        <v>32184</v>
      </c>
      <c r="K4" s="148" t="s">
        <v>32185</v>
      </c>
    </row>
    <row r="5" spans="1:11" x14ac:dyDescent="0.35">
      <c r="A5" s="148" t="s">
        <v>31862</v>
      </c>
      <c r="B5" s="4" t="s">
        <v>137</v>
      </c>
      <c r="C5" s="4" t="s">
        <v>31540</v>
      </c>
      <c r="D5" s="4" t="s">
        <v>31541</v>
      </c>
      <c r="E5" s="150">
        <v>83480.82991</v>
      </c>
      <c r="F5" s="150">
        <v>1</v>
      </c>
      <c r="G5" s="159">
        <f t="shared" si="0"/>
        <v>6.8412596888784165E-4</v>
      </c>
      <c r="H5" s="159">
        <f t="shared" si="1"/>
        <v>3.2362459546925568E-3</v>
      </c>
      <c r="I5" s="148" t="s">
        <v>32188</v>
      </c>
      <c r="J5" s="148" t="s">
        <v>32187</v>
      </c>
      <c r="K5" s="148" t="s">
        <v>32188</v>
      </c>
    </row>
    <row r="6" spans="1:11" x14ac:dyDescent="0.35">
      <c r="A6" s="148" t="s">
        <v>31865</v>
      </c>
      <c r="B6" s="4" t="s">
        <v>173</v>
      </c>
      <c r="C6" s="4" t="s">
        <v>31542</v>
      </c>
      <c r="D6" s="4" t="s">
        <v>31542</v>
      </c>
      <c r="E6" s="150">
        <v>41523.724629999997</v>
      </c>
      <c r="F6" s="150">
        <v>1</v>
      </c>
      <c r="G6" s="159">
        <f t="shared" si="0"/>
        <v>3.4028720575677711E-4</v>
      </c>
      <c r="H6" s="159">
        <f t="shared" si="1"/>
        <v>3.2362459546925568E-3</v>
      </c>
      <c r="I6" s="148" t="s">
        <v>32184</v>
      </c>
      <c r="J6" s="148" t="s">
        <v>32188</v>
      </c>
      <c r="K6" s="148" t="s">
        <v>925</v>
      </c>
    </row>
    <row r="7" spans="1:11" x14ac:dyDescent="0.35">
      <c r="A7" s="148" t="s">
        <v>31866</v>
      </c>
      <c r="B7" s="4" t="s">
        <v>173</v>
      </c>
      <c r="C7" s="4" t="s">
        <v>31543</v>
      </c>
      <c r="D7" s="4" t="s">
        <v>31543</v>
      </c>
      <c r="E7" s="150">
        <v>345161.64883999998</v>
      </c>
      <c r="F7" s="150">
        <v>1</v>
      </c>
      <c r="G7" s="159">
        <f t="shared" si="0"/>
        <v>2.828602059780241E-3</v>
      </c>
      <c r="H7" s="159">
        <f t="shared" si="1"/>
        <v>3.2362459546925568E-3</v>
      </c>
      <c r="I7" s="148" t="s">
        <v>32188</v>
      </c>
      <c r="J7" s="148" t="s">
        <v>32184</v>
      </c>
      <c r="K7" s="148" t="s">
        <v>32184</v>
      </c>
    </row>
    <row r="8" spans="1:11" x14ac:dyDescent="0.35">
      <c r="A8" s="148" t="s">
        <v>31870</v>
      </c>
      <c r="B8" s="4" t="s">
        <v>173</v>
      </c>
      <c r="C8" s="4" t="s">
        <v>31530</v>
      </c>
      <c r="D8" s="4" t="s">
        <v>31544</v>
      </c>
      <c r="E8" s="150">
        <v>26448.170529999999</v>
      </c>
      <c r="F8" s="150">
        <v>1</v>
      </c>
      <c r="G8" s="159">
        <f t="shared" si="0"/>
        <v>2.1674293737441249E-4</v>
      </c>
      <c r="H8" s="159">
        <f t="shared" si="1"/>
        <v>3.2362459546925568E-3</v>
      </c>
      <c r="I8" s="148" t="s">
        <v>32188</v>
      </c>
      <c r="J8" s="148" t="s">
        <v>32184</v>
      </c>
      <c r="K8" s="148" t="s">
        <v>32184</v>
      </c>
    </row>
    <row r="9" spans="1:11" x14ac:dyDescent="0.35">
      <c r="A9" s="148" t="s">
        <v>31874</v>
      </c>
      <c r="B9" s="4" t="s">
        <v>173</v>
      </c>
      <c r="C9" s="4" t="s">
        <v>31545</v>
      </c>
      <c r="D9" s="4" t="s">
        <v>171</v>
      </c>
      <c r="E9" s="150">
        <v>486068.38822999998</v>
      </c>
      <c r="F9" s="150">
        <v>1</v>
      </c>
      <c r="G9" s="159">
        <f t="shared" si="0"/>
        <v>3.9833337474256105E-3</v>
      </c>
      <c r="H9" s="159">
        <f t="shared" si="1"/>
        <v>3.2362459546925568E-3</v>
      </c>
      <c r="I9" s="148" t="s">
        <v>32184</v>
      </c>
      <c r="J9" s="148" t="s">
        <v>32187</v>
      </c>
      <c r="K9" s="148" t="s">
        <v>32188</v>
      </c>
    </row>
    <row r="10" spans="1:11" x14ac:dyDescent="0.35">
      <c r="A10" s="148" t="s">
        <v>31880</v>
      </c>
      <c r="B10" s="4" t="s">
        <v>174</v>
      </c>
      <c r="C10" s="4" t="s">
        <v>31546</v>
      </c>
      <c r="D10" s="4" t="s">
        <v>31546</v>
      </c>
      <c r="E10" s="150">
        <v>109728.80471</v>
      </c>
      <c r="F10" s="150">
        <v>1</v>
      </c>
      <c r="G10" s="159">
        <f t="shared" si="0"/>
        <v>8.9922830089331955E-4</v>
      </c>
      <c r="H10" s="159">
        <f t="shared" si="1"/>
        <v>3.2362459546925568E-3</v>
      </c>
      <c r="I10" s="148" t="s">
        <v>32185</v>
      </c>
      <c r="J10" s="148" t="s">
        <v>32184</v>
      </c>
      <c r="K10" s="148" t="s">
        <v>32188</v>
      </c>
    </row>
    <row r="11" spans="1:11" x14ac:dyDescent="0.35">
      <c r="A11" s="148" t="s">
        <v>31884</v>
      </c>
      <c r="B11" s="4" t="s">
        <v>174</v>
      </c>
      <c r="C11" s="4" t="s">
        <v>31547</v>
      </c>
      <c r="D11" s="4" t="s">
        <v>31547</v>
      </c>
      <c r="E11" s="150">
        <v>107866.59086</v>
      </c>
      <c r="F11" s="150">
        <v>1</v>
      </c>
      <c r="G11" s="159">
        <f t="shared" si="0"/>
        <v>8.8396744572715651E-4</v>
      </c>
      <c r="H11" s="159">
        <f t="shared" si="1"/>
        <v>3.2362459546925568E-3</v>
      </c>
      <c r="I11" s="148" t="s">
        <v>32188</v>
      </c>
      <c r="J11" s="148" t="s">
        <v>32188</v>
      </c>
      <c r="K11" s="148" t="s">
        <v>32188</v>
      </c>
    </row>
    <row r="12" spans="1:11" x14ac:dyDescent="0.35">
      <c r="A12" s="148" t="s">
        <v>31888</v>
      </c>
      <c r="B12" s="4" t="s">
        <v>138</v>
      </c>
      <c r="C12" s="4" t="s">
        <v>138</v>
      </c>
      <c r="D12" s="4" t="s">
        <v>138</v>
      </c>
      <c r="E12" s="150">
        <v>3365415.7168899998</v>
      </c>
      <c r="F12" s="150">
        <v>2</v>
      </c>
      <c r="G12" s="159">
        <f t="shared" si="0"/>
        <v>2.7579604689003522E-2</v>
      </c>
      <c r="H12" s="159">
        <f t="shared" si="1"/>
        <v>6.4724919093851136E-3</v>
      </c>
      <c r="I12" s="148" t="s">
        <v>32187</v>
      </c>
      <c r="J12" s="148" t="s">
        <v>32185</v>
      </c>
      <c r="K12" s="148" t="s">
        <v>925</v>
      </c>
    </row>
    <row r="13" spans="1:11" x14ac:dyDescent="0.35">
      <c r="A13" s="148" t="s">
        <v>31897</v>
      </c>
      <c r="B13" s="4" t="s">
        <v>138</v>
      </c>
      <c r="C13" s="4" t="s">
        <v>138</v>
      </c>
      <c r="D13" s="4" t="s">
        <v>31548</v>
      </c>
      <c r="E13" s="150">
        <v>76.795960000000008</v>
      </c>
      <c r="F13" s="150">
        <v>12</v>
      </c>
      <c r="G13" s="159">
        <f t="shared" si="0"/>
        <v>6.2934341450980837E-7</v>
      </c>
      <c r="H13" s="159">
        <f t="shared" si="1"/>
        <v>3.8834951456310676E-2</v>
      </c>
      <c r="I13" s="148" t="s">
        <v>32188</v>
      </c>
      <c r="J13" s="148" t="s">
        <v>32184</v>
      </c>
      <c r="K13" s="148" t="s">
        <v>32184</v>
      </c>
    </row>
    <row r="14" spans="1:11" x14ac:dyDescent="0.35">
      <c r="A14" s="148" t="s">
        <v>31889</v>
      </c>
      <c r="B14" s="4" t="s">
        <v>138</v>
      </c>
      <c r="C14" s="4" t="s">
        <v>138</v>
      </c>
      <c r="D14" s="4" t="s">
        <v>31549</v>
      </c>
      <c r="E14" s="150">
        <v>16.395140000000001</v>
      </c>
      <c r="F14" s="150">
        <v>1</v>
      </c>
      <c r="G14" s="159">
        <f t="shared" si="0"/>
        <v>1.3435828380772036E-7</v>
      </c>
      <c r="H14" s="159">
        <f t="shared" si="1"/>
        <v>3.2362459546925568E-3</v>
      </c>
      <c r="I14" s="148" t="s">
        <v>32184</v>
      </c>
      <c r="J14" s="148" t="s">
        <v>32184</v>
      </c>
      <c r="K14" s="148" t="s">
        <v>32185</v>
      </c>
    </row>
    <row r="15" spans="1:11" x14ac:dyDescent="0.35">
      <c r="A15" s="148" t="s">
        <v>31891</v>
      </c>
      <c r="B15" s="4" t="s">
        <v>138</v>
      </c>
      <c r="C15" s="4" t="s">
        <v>138</v>
      </c>
      <c r="D15" s="4" t="s">
        <v>31550</v>
      </c>
      <c r="E15" s="150">
        <v>14.93648</v>
      </c>
      <c r="F15" s="150">
        <v>1</v>
      </c>
      <c r="G15" s="159">
        <f t="shared" si="0"/>
        <v>1.224045551869846E-7</v>
      </c>
      <c r="H15" s="159">
        <f t="shared" si="1"/>
        <v>3.2362459546925568E-3</v>
      </c>
      <c r="I15" s="148" t="s">
        <v>32187</v>
      </c>
      <c r="J15" s="148" t="s">
        <v>32185</v>
      </c>
      <c r="K15" s="148" t="s">
        <v>925</v>
      </c>
    </row>
    <row r="16" spans="1:11" x14ac:dyDescent="0.35">
      <c r="A16" s="148" t="s">
        <v>31893</v>
      </c>
      <c r="B16" s="4" t="s">
        <v>138</v>
      </c>
      <c r="C16" s="4" t="s">
        <v>138</v>
      </c>
      <c r="D16" s="4" t="s">
        <v>31525</v>
      </c>
      <c r="E16" s="150">
        <v>42.823809999999987</v>
      </c>
      <c r="F16" s="150">
        <v>2</v>
      </c>
      <c r="G16" s="159">
        <f t="shared" si="0"/>
        <v>3.5094141420615441E-7</v>
      </c>
      <c r="H16" s="159">
        <f t="shared" si="1"/>
        <v>6.4724919093851136E-3</v>
      </c>
      <c r="I16" s="148" t="s">
        <v>32188</v>
      </c>
      <c r="J16" s="148" t="s">
        <v>32187</v>
      </c>
      <c r="K16" s="148" t="s">
        <v>32185</v>
      </c>
    </row>
    <row r="17" spans="1:11" x14ac:dyDescent="0.35">
      <c r="A17" s="148" t="s">
        <v>31890</v>
      </c>
      <c r="B17" s="4" t="s">
        <v>138</v>
      </c>
      <c r="C17" s="4" t="s">
        <v>138</v>
      </c>
      <c r="D17" s="4" t="s">
        <v>31551</v>
      </c>
      <c r="E17" s="150">
        <v>14.337440000000001</v>
      </c>
      <c r="F17" s="150">
        <v>2</v>
      </c>
      <c r="G17" s="159">
        <f t="shared" si="0"/>
        <v>1.1749541831275378E-7</v>
      </c>
      <c r="H17" s="159">
        <f t="shared" si="1"/>
        <v>6.4724919093851136E-3</v>
      </c>
      <c r="I17" s="148" t="s">
        <v>32184</v>
      </c>
      <c r="J17" s="148" t="s">
        <v>32187</v>
      </c>
      <c r="K17" s="148" t="s">
        <v>32185</v>
      </c>
    </row>
    <row r="18" spans="1:11" x14ac:dyDescent="0.35">
      <c r="A18" s="148" t="s">
        <v>31895</v>
      </c>
      <c r="B18" s="4" t="s">
        <v>138</v>
      </c>
      <c r="C18" s="4" t="s">
        <v>138</v>
      </c>
      <c r="D18" s="4" t="s">
        <v>31552</v>
      </c>
      <c r="E18" s="150">
        <v>49.234960000000001</v>
      </c>
      <c r="F18" s="150">
        <v>3</v>
      </c>
      <c r="G18" s="159">
        <f t="shared" si="0"/>
        <v>4.0348083206009578E-7</v>
      </c>
      <c r="H18" s="159">
        <f t="shared" si="1"/>
        <v>9.7087378640776691E-3</v>
      </c>
      <c r="I18" s="148" t="s">
        <v>32187</v>
      </c>
      <c r="J18" s="148" t="s">
        <v>32188</v>
      </c>
      <c r="K18" s="148" t="s">
        <v>925</v>
      </c>
    </row>
    <row r="19" spans="1:11" x14ac:dyDescent="0.35">
      <c r="A19" s="148" t="s">
        <v>31894</v>
      </c>
      <c r="B19" s="4" t="s">
        <v>138</v>
      </c>
      <c r="C19" s="4" t="s">
        <v>138</v>
      </c>
      <c r="D19" s="4" t="s">
        <v>31553</v>
      </c>
      <c r="E19" s="150">
        <v>3.62365</v>
      </c>
      <c r="F19" s="150">
        <v>1</v>
      </c>
      <c r="G19" s="159">
        <f t="shared" si="0"/>
        <v>2.9695836395410214E-8</v>
      </c>
      <c r="H19" s="159">
        <f t="shared" si="1"/>
        <v>3.2362459546925568E-3</v>
      </c>
      <c r="I19" s="148" t="s">
        <v>32184</v>
      </c>
      <c r="J19" s="148" t="s">
        <v>32184</v>
      </c>
      <c r="K19" s="148" t="s">
        <v>925</v>
      </c>
    </row>
    <row r="20" spans="1:11" x14ac:dyDescent="0.35">
      <c r="A20" s="148" t="s">
        <v>31900</v>
      </c>
      <c r="B20" s="4" t="s">
        <v>138</v>
      </c>
      <c r="C20" s="4" t="s">
        <v>138</v>
      </c>
      <c r="D20" s="4" t="s">
        <v>31554</v>
      </c>
      <c r="E20" s="150">
        <v>11.99498</v>
      </c>
      <c r="F20" s="150">
        <v>1</v>
      </c>
      <c r="G20" s="159">
        <f t="shared" si="0"/>
        <v>9.8298942681058483E-8</v>
      </c>
      <c r="H20" s="159">
        <f t="shared" si="1"/>
        <v>3.2362459546925568E-3</v>
      </c>
      <c r="I20" s="148" t="s">
        <v>32187</v>
      </c>
      <c r="J20" s="148" t="s">
        <v>32185</v>
      </c>
      <c r="K20" s="148" t="s">
        <v>925</v>
      </c>
    </row>
    <row r="21" spans="1:11" x14ac:dyDescent="0.35">
      <c r="A21" s="148" t="s">
        <v>31899</v>
      </c>
      <c r="B21" s="4" t="s">
        <v>138</v>
      </c>
      <c r="C21" s="4" t="s">
        <v>138</v>
      </c>
      <c r="D21" s="4" t="s">
        <v>31555</v>
      </c>
      <c r="E21" s="150">
        <v>28.7563</v>
      </c>
      <c r="F21" s="150">
        <v>1</v>
      </c>
      <c r="G21" s="159">
        <f t="shared" si="0"/>
        <v>2.3565807407926668E-7</v>
      </c>
      <c r="H21" s="159">
        <f t="shared" si="1"/>
        <v>3.2362459546925568E-3</v>
      </c>
      <c r="I21" s="148" t="s">
        <v>32188</v>
      </c>
      <c r="J21" s="148" t="s">
        <v>32184</v>
      </c>
      <c r="K21" s="148" t="s">
        <v>32185</v>
      </c>
    </row>
    <row r="22" spans="1:11" x14ac:dyDescent="0.35">
      <c r="A22" s="148" t="s">
        <v>31901</v>
      </c>
      <c r="B22" s="4" t="s">
        <v>138</v>
      </c>
      <c r="C22" s="4" t="s">
        <v>31556</v>
      </c>
      <c r="D22" s="4" t="s">
        <v>31556</v>
      </c>
      <c r="E22" s="150">
        <v>34658.578930000003</v>
      </c>
      <c r="F22" s="150">
        <v>1</v>
      </c>
      <c r="G22" s="159">
        <f t="shared" si="0"/>
        <v>2.8402729005359004E-4</v>
      </c>
      <c r="H22" s="159">
        <f t="shared" si="1"/>
        <v>3.2362459546925568E-3</v>
      </c>
      <c r="I22" s="148" t="s">
        <v>32184</v>
      </c>
      <c r="J22" s="148" t="s">
        <v>32184</v>
      </c>
      <c r="K22" s="148" t="s">
        <v>925</v>
      </c>
    </row>
    <row r="23" spans="1:11" x14ac:dyDescent="0.35">
      <c r="A23" s="148" t="s">
        <v>31906</v>
      </c>
      <c r="B23" s="4" t="s">
        <v>138</v>
      </c>
      <c r="C23" s="4" t="s">
        <v>31557</v>
      </c>
      <c r="D23" s="4" t="s">
        <v>31558</v>
      </c>
      <c r="E23" s="150">
        <v>34937.262920000001</v>
      </c>
      <c r="F23" s="150">
        <v>1</v>
      </c>
      <c r="G23" s="159">
        <f t="shared" si="0"/>
        <v>2.8631110724704418E-4</v>
      </c>
      <c r="H23" s="159">
        <f t="shared" si="1"/>
        <v>3.2362459546925568E-3</v>
      </c>
      <c r="I23" s="148" t="s">
        <v>32184</v>
      </c>
      <c r="J23" s="148" t="s">
        <v>32184</v>
      </c>
      <c r="K23" s="148" t="s">
        <v>925</v>
      </c>
    </row>
    <row r="24" spans="1:11" x14ac:dyDescent="0.35">
      <c r="A24" s="148" t="s">
        <v>31907</v>
      </c>
      <c r="B24" s="4" t="s">
        <v>138</v>
      </c>
      <c r="C24" s="4" t="s">
        <v>31559</v>
      </c>
      <c r="D24" s="4" t="s">
        <v>31560</v>
      </c>
      <c r="E24" s="150">
        <v>39121.600409999999</v>
      </c>
      <c r="F24" s="150">
        <v>1</v>
      </c>
      <c r="G24" s="159">
        <f t="shared" si="0"/>
        <v>3.2060178143638956E-4</v>
      </c>
      <c r="H24" s="159">
        <f t="shared" si="1"/>
        <v>3.2362459546925568E-3</v>
      </c>
      <c r="I24" s="148" t="s">
        <v>32184</v>
      </c>
      <c r="J24" s="148" t="s">
        <v>32185</v>
      </c>
      <c r="K24" s="148" t="s">
        <v>925</v>
      </c>
    </row>
    <row r="25" spans="1:11" x14ac:dyDescent="0.35">
      <c r="A25" s="148" t="s">
        <v>31911</v>
      </c>
      <c r="B25" s="4" t="s">
        <v>139</v>
      </c>
      <c r="C25" s="4" t="s">
        <v>31561</v>
      </c>
      <c r="D25" s="4" t="s">
        <v>139</v>
      </c>
      <c r="E25" s="150">
        <v>312215.01510000002</v>
      </c>
      <c r="F25" s="150">
        <v>1</v>
      </c>
      <c r="G25" s="159">
        <f t="shared" si="0"/>
        <v>2.5586041722020971E-3</v>
      </c>
      <c r="H25" s="159">
        <f t="shared" si="1"/>
        <v>3.2362459546925568E-3</v>
      </c>
      <c r="I25" s="148" t="s">
        <v>32188</v>
      </c>
      <c r="J25" s="148" t="s">
        <v>32184</v>
      </c>
      <c r="K25" s="148" t="s">
        <v>32184</v>
      </c>
    </row>
    <row r="26" spans="1:11" x14ac:dyDescent="0.35">
      <c r="A26" s="148" t="s">
        <v>31918</v>
      </c>
      <c r="B26" s="4" t="s">
        <v>140</v>
      </c>
      <c r="C26" s="4" t="s">
        <v>140</v>
      </c>
      <c r="D26" s="4" t="s">
        <v>140</v>
      </c>
      <c r="E26" s="150">
        <v>434259.6422</v>
      </c>
      <c r="F26" s="150">
        <v>1</v>
      </c>
      <c r="G26" s="159">
        <f t="shared" si="0"/>
        <v>3.55876072134466E-3</v>
      </c>
      <c r="H26" s="159">
        <f t="shared" si="1"/>
        <v>3.2362459546925568E-3</v>
      </c>
      <c r="I26" s="148" t="s">
        <v>32184</v>
      </c>
      <c r="J26" s="148" t="s">
        <v>32184</v>
      </c>
      <c r="K26" s="148" t="s">
        <v>32188</v>
      </c>
    </row>
    <row r="27" spans="1:11" x14ac:dyDescent="0.35">
      <c r="A27" s="148" t="s">
        <v>31921</v>
      </c>
      <c r="B27" s="4" t="s">
        <v>140</v>
      </c>
      <c r="C27" s="4" t="s">
        <v>31528</v>
      </c>
      <c r="D27" s="4" t="s">
        <v>31528</v>
      </c>
      <c r="E27" s="150">
        <v>58068.380279999998</v>
      </c>
      <c r="F27" s="150">
        <v>1</v>
      </c>
      <c r="G27" s="159">
        <f t="shared" si="0"/>
        <v>4.7587077133314328E-4</v>
      </c>
      <c r="H27" s="159">
        <f t="shared" si="1"/>
        <v>3.2362459546925568E-3</v>
      </c>
      <c r="I27" s="148" t="s">
        <v>32188</v>
      </c>
      <c r="J27" s="148" t="s">
        <v>32184</v>
      </c>
      <c r="K27" s="148" t="s">
        <v>32188</v>
      </c>
    </row>
    <row r="28" spans="1:11" x14ac:dyDescent="0.35">
      <c r="A28" s="148" t="s">
        <v>31928</v>
      </c>
      <c r="B28" s="4" t="s">
        <v>140</v>
      </c>
      <c r="C28" s="4" t="s">
        <v>31562</v>
      </c>
      <c r="D28" s="4" t="s">
        <v>31562</v>
      </c>
      <c r="E28" s="150">
        <v>287183.66377999989</v>
      </c>
      <c r="F28" s="150">
        <v>2</v>
      </c>
      <c r="G28" s="159">
        <f t="shared" si="0"/>
        <v>2.3534720778897989E-3</v>
      </c>
      <c r="H28" s="159">
        <f t="shared" si="1"/>
        <v>6.4724919093851136E-3</v>
      </c>
      <c r="I28" s="148" t="s">
        <v>32188</v>
      </c>
      <c r="J28" s="148" t="s">
        <v>32184</v>
      </c>
      <c r="K28" s="148" t="s">
        <v>32185</v>
      </c>
    </row>
    <row r="29" spans="1:11" x14ac:dyDescent="0.35">
      <c r="A29" s="148" t="s">
        <v>31936</v>
      </c>
      <c r="B29" s="4" t="s">
        <v>158</v>
      </c>
      <c r="C29" s="4" t="s">
        <v>36386</v>
      </c>
      <c r="D29" s="4" t="s">
        <v>31527</v>
      </c>
      <c r="E29" s="150">
        <v>82.628219999999999</v>
      </c>
      <c r="F29" s="150">
        <v>1</v>
      </c>
      <c r="G29" s="159">
        <f t="shared" si="0"/>
        <v>6.7713882487656428E-7</v>
      </c>
      <c r="H29" s="159">
        <f t="shared" si="1"/>
        <v>3.2362459546925568E-3</v>
      </c>
      <c r="I29" s="148" t="s">
        <v>32184</v>
      </c>
      <c r="J29" s="148" t="s">
        <v>32186</v>
      </c>
      <c r="K29" s="148" t="s">
        <v>925</v>
      </c>
    </row>
    <row r="30" spans="1:11" x14ac:dyDescent="0.35">
      <c r="A30" s="148" t="s">
        <v>32174</v>
      </c>
      <c r="B30" s="4" t="s">
        <v>158</v>
      </c>
      <c r="C30" s="4" t="s">
        <v>36386</v>
      </c>
      <c r="D30" s="4" t="s">
        <v>158</v>
      </c>
      <c r="E30" s="150">
        <v>334.20940000000002</v>
      </c>
      <c r="F30" s="150">
        <v>1</v>
      </c>
      <c r="G30" s="159">
        <f t="shared" si="0"/>
        <v>2.7388483060472755E-6</v>
      </c>
      <c r="H30" s="159">
        <f t="shared" si="1"/>
        <v>3.2362459546925568E-3</v>
      </c>
      <c r="I30" s="148" t="s">
        <v>32184</v>
      </c>
      <c r="J30" s="148" t="s">
        <v>32184</v>
      </c>
      <c r="K30" s="148" t="s">
        <v>32185</v>
      </c>
    </row>
    <row r="31" spans="1:11" x14ac:dyDescent="0.35">
      <c r="A31" s="148" t="s">
        <v>31980</v>
      </c>
      <c r="B31" s="4" t="s">
        <v>158</v>
      </c>
      <c r="C31" s="4" t="s">
        <v>36386</v>
      </c>
      <c r="D31" s="4" t="s">
        <v>31524</v>
      </c>
      <c r="E31" s="150">
        <v>59.37406</v>
      </c>
      <c r="F31" s="150">
        <v>1</v>
      </c>
      <c r="G31" s="159">
        <f t="shared" si="0"/>
        <v>4.865708255188193E-7</v>
      </c>
      <c r="H31" s="159">
        <f t="shared" si="1"/>
        <v>3.2362459546925568E-3</v>
      </c>
      <c r="I31" s="148" t="s">
        <v>32187</v>
      </c>
      <c r="J31" s="148" t="s">
        <v>32188</v>
      </c>
      <c r="K31" s="148" t="s">
        <v>925</v>
      </c>
    </row>
    <row r="32" spans="1:11" x14ac:dyDescent="0.35">
      <c r="A32" s="148" t="s">
        <v>31979</v>
      </c>
      <c r="B32" s="4" t="s">
        <v>158</v>
      </c>
      <c r="C32" s="4" t="s">
        <v>36386</v>
      </c>
      <c r="D32" s="4" t="s">
        <v>31534</v>
      </c>
      <c r="E32" s="150">
        <v>2838844.6066899998</v>
      </c>
      <c r="F32" s="150">
        <v>1</v>
      </c>
      <c r="G32" s="159">
        <f t="shared" si="0"/>
        <v>2.3264350859563944E-2</v>
      </c>
      <c r="H32" s="159">
        <f t="shared" si="1"/>
        <v>3.2362459546925568E-3</v>
      </c>
      <c r="I32" s="148" t="s">
        <v>32184</v>
      </c>
      <c r="J32" s="148" t="s">
        <v>32188</v>
      </c>
      <c r="K32" s="148" t="s">
        <v>925</v>
      </c>
    </row>
    <row r="33" spans="1:11" x14ac:dyDescent="0.35">
      <c r="A33" s="148" t="s">
        <v>31938</v>
      </c>
      <c r="B33" s="4" t="s">
        <v>158</v>
      </c>
      <c r="C33" s="4" t="s">
        <v>36386</v>
      </c>
      <c r="D33" s="4" t="s">
        <v>31563</v>
      </c>
      <c r="E33" s="150">
        <v>0</v>
      </c>
      <c r="F33" s="150">
        <v>9</v>
      </c>
      <c r="G33" s="159">
        <f t="shared" si="0"/>
        <v>0</v>
      </c>
      <c r="H33" s="159">
        <f t="shared" si="1"/>
        <v>2.9126213592233011E-2</v>
      </c>
      <c r="I33" s="148" t="s">
        <v>32187</v>
      </c>
      <c r="J33" s="148" t="s">
        <v>32186</v>
      </c>
      <c r="K33" s="148" t="s">
        <v>925</v>
      </c>
    </row>
    <row r="34" spans="1:11" x14ac:dyDescent="0.35">
      <c r="A34" s="148" t="s">
        <v>31949</v>
      </c>
      <c r="B34" s="4" t="s">
        <v>141</v>
      </c>
      <c r="C34" s="4" t="s">
        <v>31564</v>
      </c>
      <c r="D34" s="4" t="s">
        <v>31565</v>
      </c>
      <c r="E34" s="150">
        <v>44049.705979999999</v>
      </c>
      <c r="F34" s="150">
        <v>1</v>
      </c>
      <c r="G34" s="159">
        <f t="shared" si="0"/>
        <v>3.6098764009990006E-4</v>
      </c>
      <c r="H34" s="159">
        <f t="shared" si="1"/>
        <v>3.2362459546925568E-3</v>
      </c>
      <c r="I34" s="148" t="s">
        <v>32188</v>
      </c>
      <c r="J34" s="148" t="s">
        <v>32184</v>
      </c>
      <c r="K34" s="148" t="s">
        <v>32188</v>
      </c>
    </row>
    <row r="35" spans="1:11" x14ac:dyDescent="0.35">
      <c r="A35" s="148" t="s">
        <v>31952</v>
      </c>
      <c r="B35" s="4" t="s">
        <v>141</v>
      </c>
      <c r="C35" s="4" t="s">
        <v>141</v>
      </c>
      <c r="D35" s="4" t="s">
        <v>141</v>
      </c>
      <c r="E35" s="150">
        <v>692264.57702999993</v>
      </c>
      <c r="F35" s="150">
        <v>1</v>
      </c>
      <c r="G35" s="159">
        <f t="shared" si="0"/>
        <v>5.673112917036891E-3</v>
      </c>
      <c r="H35" s="159">
        <f t="shared" si="1"/>
        <v>3.2362459546925568E-3</v>
      </c>
      <c r="I35" s="148" t="s">
        <v>32185</v>
      </c>
      <c r="J35" s="148" t="s">
        <v>32184</v>
      </c>
      <c r="K35" s="148" t="s">
        <v>32188</v>
      </c>
    </row>
    <row r="36" spans="1:11" x14ac:dyDescent="0.35">
      <c r="A36" s="148" t="s">
        <v>31955</v>
      </c>
      <c r="B36" s="4" t="s">
        <v>141</v>
      </c>
      <c r="C36" s="4" t="s">
        <v>141</v>
      </c>
      <c r="D36" s="4" t="s">
        <v>31566</v>
      </c>
      <c r="E36" s="150">
        <v>6.4065899999999996</v>
      </c>
      <c r="F36" s="150">
        <v>2</v>
      </c>
      <c r="G36" s="159">
        <f t="shared" si="0"/>
        <v>5.2502048622927463E-8</v>
      </c>
      <c r="H36" s="159">
        <f t="shared" si="1"/>
        <v>6.4724919093851136E-3</v>
      </c>
      <c r="I36" s="148" t="s">
        <v>32185</v>
      </c>
      <c r="J36" s="148" t="s">
        <v>32184</v>
      </c>
      <c r="K36" s="148" t="s">
        <v>32188</v>
      </c>
    </row>
    <row r="37" spans="1:11" x14ac:dyDescent="0.35">
      <c r="A37" s="148" t="s">
        <v>31953</v>
      </c>
      <c r="B37" s="4" t="s">
        <v>141</v>
      </c>
      <c r="C37" s="4" t="s">
        <v>141</v>
      </c>
      <c r="D37" s="4" t="s">
        <v>31567</v>
      </c>
      <c r="E37" s="150">
        <v>45.605870000000003</v>
      </c>
      <c r="F37" s="150">
        <v>3</v>
      </c>
      <c r="G37" s="159">
        <f t="shared" si="0"/>
        <v>3.7374041482768669E-7</v>
      </c>
      <c r="H37" s="159">
        <f t="shared" si="1"/>
        <v>9.7087378640776691E-3</v>
      </c>
      <c r="I37" s="148" t="s">
        <v>32184</v>
      </c>
      <c r="J37" s="148" t="s">
        <v>32188</v>
      </c>
      <c r="K37" s="148" t="s">
        <v>32184</v>
      </c>
    </row>
    <row r="38" spans="1:11" x14ac:dyDescent="0.35">
      <c r="A38" s="148" t="s">
        <v>31958</v>
      </c>
      <c r="B38" s="4" t="s">
        <v>141</v>
      </c>
      <c r="C38" s="4" t="s">
        <v>31568</v>
      </c>
      <c r="D38" s="4" t="s">
        <v>31569</v>
      </c>
      <c r="E38" s="150">
        <v>63031.645640000002</v>
      </c>
      <c r="F38" s="150">
        <v>2</v>
      </c>
      <c r="G38" s="159">
        <f t="shared" si="0"/>
        <v>5.1654476471483493E-4</v>
      </c>
      <c r="H38" s="159">
        <f t="shared" si="1"/>
        <v>6.4724919093851136E-3</v>
      </c>
      <c r="I38" s="148" t="s">
        <v>32185</v>
      </c>
      <c r="J38" s="148" t="s">
        <v>32184</v>
      </c>
      <c r="K38" s="148" t="s">
        <v>32185</v>
      </c>
    </row>
    <row r="39" spans="1:11" x14ac:dyDescent="0.35">
      <c r="A39" s="148" t="s">
        <v>31964</v>
      </c>
      <c r="B39" s="4" t="s">
        <v>141</v>
      </c>
      <c r="C39" s="4" t="s">
        <v>31570</v>
      </c>
      <c r="D39" s="4" t="s">
        <v>31571</v>
      </c>
      <c r="E39" s="150">
        <v>0</v>
      </c>
      <c r="F39" s="150">
        <v>1</v>
      </c>
      <c r="G39" s="159">
        <f t="shared" si="0"/>
        <v>0</v>
      </c>
      <c r="H39" s="159">
        <f t="shared" si="1"/>
        <v>3.2362459546925568E-3</v>
      </c>
      <c r="I39" s="148" t="s">
        <v>32185</v>
      </c>
      <c r="J39" s="148" t="s">
        <v>32184</v>
      </c>
      <c r="K39" s="148" t="s">
        <v>32188</v>
      </c>
    </row>
    <row r="40" spans="1:11" x14ac:dyDescent="0.35">
      <c r="A40" s="148" t="s">
        <v>31963</v>
      </c>
      <c r="B40" s="4" t="s">
        <v>141</v>
      </c>
      <c r="C40" s="4" t="s">
        <v>31570</v>
      </c>
      <c r="D40" s="4" t="s">
        <v>31570</v>
      </c>
      <c r="E40" s="150">
        <v>5.2735900000000004</v>
      </c>
      <c r="F40" s="150">
        <v>1</v>
      </c>
      <c r="G40" s="159">
        <f t="shared" si="0"/>
        <v>4.3217105917092259E-8</v>
      </c>
      <c r="H40" s="159">
        <f t="shared" si="1"/>
        <v>3.2362459546925568E-3</v>
      </c>
      <c r="I40" s="148" t="s">
        <v>32185</v>
      </c>
      <c r="J40" s="148" t="s">
        <v>32184</v>
      </c>
      <c r="K40" s="148" t="s">
        <v>32188</v>
      </c>
    </row>
    <row r="41" spans="1:11" x14ac:dyDescent="0.35">
      <c r="A41" s="148" t="s">
        <v>31967</v>
      </c>
      <c r="B41" s="4" t="s">
        <v>142</v>
      </c>
      <c r="C41" s="4" t="s">
        <v>142</v>
      </c>
      <c r="D41" s="4" t="s">
        <v>142</v>
      </c>
      <c r="E41" s="150">
        <v>50776.17858</v>
      </c>
      <c r="F41" s="150">
        <v>1</v>
      </c>
      <c r="G41" s="159">
        <f t="shared" si="0"/>
        <v>4.161111288054344E-4</v>
      </c>
      <c r="H41" s="159">
        <f t="shared" si="1"/>
        <v>3.2362459546925568E-3</v>
      </c>
      <c r="I41" s="148" t="s">
        <v>32188</v>
      </c>
      <c r="J41" s="148" t="s">
        <v>32184</v>
      </c>
      <c r="K41" s="148" t="s">
        <v>32188</v>
      </c>
    </row>
    <row r="42" spans="1:11" x14ac:dyDescent="0.35">
      <c r="A42" s="148" t="s">
        <v>31970</v>
      </c>
      <c r="B42" s="4" t="s">
        <v>170</v>
      </c>
      <c r="C42" s="4" t="s">
        <v>170</v>
      </c>
      <c r="D42" s="4" t="s">
        <v>170</v>
      </c>
      <c r="E42" s="150">
        <v>314017.86687999999</v>
      </c>
      <c r="F42" s="150">
        <v>1</v>
      </c>
      <c r="G42" s="159">
        <f t="shared" si="0"/>
        <v>2.5733785548008726E-3</v>
      </c>
      <c r="H42" s="159">
        <f t="shared" si="1"/>
        <v>3.2362459546925568E-3</v>
      </c>
      <c r="I42" s="148" t="s">
        <v>32188</v>
      </c>
      <c r="J42" s="148" t="s">
        <v>32184</v>
      </c>
      <c r="K42" s="148" t="s">
        <v>32184</v>
      </c>
    </row>
    <row r="43" spans="1:11" x14ac:dyDescent="0.35">
      <c r="A43" s="148" t="s">
        <v>31971</v>
      </c>
      <c r="B43" s="4" t="s">
        <v>170</v>
      </c>
      <c r="C43" s="4" t="s">
        <v>31648</v>
      </c>
      <c r="D43" s="4" t="s">
        <v>31651</v>
      </c>
      <c r="E43" s="150">
        <v>81403.371310000002</v>
      </c>
      <c r="F43" s="150">
        <v>1</v>
      </c>
      <c r="G43" s="159">
        <f t="shared" si="0"/>
        <v>6.6710118153149158E-4</v>
      </c>
      <c r="H43" s="159">
        <f t="shared" si="1"/>
        <v>3.2362459546925568E-3</v>
      </c>
      <c r="I43" s="148" t="s">
        <v>32188</v>
      </c>
      <c r="J43" s="148" t="s">
        <v>32184</v>
      </c>
      <c r="K43" s="148" t="s">
        <v>32185</v>
      </c>
    </row>
    <row r="44" spans="1:11" x14ac:dyDescent="0.35">
      <c r="A44" s="148" t="s">
        <v>31975</v>
      </c>
      <c r="B44" s="4" t="s">
        <v>144</v>
      </c>
      <c r="C44" s="4" t="s">
        <v>31654</v>
      </c>
      <c r="D44" s="4" t="s">
        <v>31657</v>
      </c>
      <c r="E44" s="150">
        <v>440459.64951999998</v>
      </c>
      <c r="F44" s="150">
        <v>1</v>
      </c>
      <c r="G44" s="159">
        <f t="shared" si="0"/>
        <v>3.6095698234999631E-3</v>
      </c>
      <c r="H44" s="159">
        <f t="shared" si="1"/>
        <v>3.2362459546925568E-3</v>
      </c>
      <c r="I44" s="148" t="s">
        <v>32184</v>
      </c>
      <c r="J44" s="148" t="s">
        <v>32184</v>
      </c>
      <c r="K44" s="148" t="s">
        <v>925</v>
      </c>
    </row>
    <row r="45" spans="1:11" x14ac:dyDescent="0.35">
      <c r="A45" s="148" t="s">
        <v>31976</v>
      </c>
      <c r="B45" s="4" t="s">
        <v>144</v>
      </c>
      <c r="C45" s="4" t="s">
        <v>144</v>
      </c>
      <c r="D45" s="4" t="s">
        <v>144</v>
      </c>
      <c r="E45" s="150">
        <v>582697.37235999992</v>
      </c>
      <c r="F45" s="150">
        <v>1</v>
      </c>
      <c r="G45" s="159">
        <f t="shared" si="0"/>
        <v>4.7752089295704557E-3</v>
      </c>
      <c r="H45" s="159">
        <f t="shared" si="1"/>
        <v>3.2362459546925568E-3</v>
      </c>
      <c r="I45" s="148" t="s">
        <v>32187</v>
      </c>
      <c r="J45" s="148" t="s">
        <v>32186</v>
      </c>
      <c r="K45" s="148" t="s">
        <v>925</v>
      </c>
    </row>
    <row r="46" spans="1:11" x14ac:dyDescent="0.35">
      <c r="A46" s="148" t="s">
        <v>32096</v>
      </c>
      <c r="B46" s="4" t="s">
        <v>144</v>
      </c>
      <c r="C46" s="4" t="s">
        <v>36387</v>
      </c>
      <c r="D46" s="4" t="s">
        <v>36387</v>
      </c>
      <c r="E46" s="150">
        <v>105544.86573</v>
      </c>
      <c r="F46" s="150">
        <v>2</v>
      </c>
      <c r="G46" s="159">
        <f t="shared" si="0"/>
        <v>8.6494089249613464E-4</v>
      </c>
      <c r="H46" s="159">
        <f t="shared" si="1"/>
        <v>6.4724919093851136E-3</v>
      </c>
      <c r="I46" s="148" t="s">
        <v>32184</v>
      </c>
      <c r="J46" s="148" t="s">
        <v>32186</v>
      </c>
      <c r="K46" s="148" t="s">
        <v>925</v>
      </c>
    </row>
    <row r="47" spans="1:11" x14ac:dyDescent="0.35">
      <c r="A47" s="148" t="s">
        <v>31939</v>
      </c>
      <c r="B47" s="4" t="s">
        <v>144</v>
      </c>
      <c r="C47" s="4" t="s">
        <v>36387</v>
      </c>
      <c r="D47" s="4" t="s">
        <v>31660</v>
      </c>
      <c r="E47" s="150">
        <v>28237.293600000001</v>
      </c>
      <c r="F47" s="150">
        <v>2</v>
      </c>
      <c r="G47" s="159">
        <f t="shared" si="0"/>
        <v>2.3140481310136572E-4</v>
      </c>
      <c r="H47" s="159">
        <f t="shared" si="1"/>
        <v>6.4724919093851136E-3</v>
      </c>
      <c r="I47" s="148" t="s">
        <v>32184</v>
      </c>
      <c r="J47" s="148" t="s">
        <v>32186</v>
      </c>
      <c r="K47" s="148" t="s">
        <v>925</v>
      </c>
    </row>
    <row r="48" spans="1:11" x14ac:dyDescent="0.35">
      <c r="A48" s="148" t="s">
        <v>31981</v>
      </c>
      <c r="B48" s="4" t="s">
        <v>144</v>
      </c>
      <c r="C48" s="4" t="s">
        <v>31655</v>
      </c>
      <c r="D48" s="4" t="s">
        <v>31655</v>
      </c>
      <c r="E48" s="150">
        <v>90209.333270000003</v>
      </c>
      <c r="F48" s="150">
        <v>2</v>
      </c>
      <c r="G48" s="159">
        <f t="shared" si="0"/>
        <v>7.392660996853878E-4</v>
      </c>
      <c r="H48" s="159">
        <f t="shared" si="1"/>
        <v>6.4724919093851136E-3</v>
      </c>
      <c r="I48" s="148" t="s">
        <v>32187</v>
      </c>
      <c r="J48" s="148" t="s">
        <v>32188</v>
      </c>
      <c r="K48" s="148" t="s">
        <v>925</v>
      </c>
    </row>
    <row r="49" spans="1:11" x14ac:dyDescent="0.35">
      <c r="A49" s="148" t="s">
        <v>31983</v>
      </c>
      <c r="B49" s="4" t="s">
        <v>172</v>
      </c>
      <c r="C49" s="4" t="s">
        <v>31662</v>
      </c>
      <c r="D49" s="4" t="s">
        <v>31662</v>
      </c>
      <c r="E49" s="150">
        <v>104394.71343</v>
      </c>
      <c r="F49" s="150">
        <v>1</v>
      </c>
      <c r="G49" s="159">
        <f t="shared" si="0"/>
        <v>8.5551538657514207E-4</v>
      </c>
      <c r="H49" s="159">
        <f t="shared" si="1"/>
        <v>3.2362459546925568E-3</v>
      </c>
      <c r="I49" s="148" t="s">
        <v>32185</v>
      </c>
      <c r="J49" s="148" t="s">
        <v>32187</v>
      </c>
      <c r="K49" s="148" t="s">
        <v>32188</v>
      </c>
    </row>
    <row r="50" spans="1:11" x14ac:dyDescent="0.35">
      <c r="A50" s="148" t="s">
        <v>31984</v>
      </c>
      <c r="B50" s="4" t="s">
        <v>172</v>
      </c>
      <c r="C50" s="4" t="s">
        <v>31662</v>
      </c>
      <c r="D50" s="4" t="s">
        <v>31670</v>
      </c>
      <c r="E50" s="150">
        <v>49548.558109999998</v>
      </c>
      <c r="F50" s="150">
        <v>1</v>
      </c>
      <c r="G50" s="159">
        <f t="shared" si="0"/>
        <v>4.0605077070441015E-4</v>
      </c>
      <c r="H50" s="159">
        <f t="shared" si="1"/>
        <v>3.2362459546925568E-3</v>
      </c>
      <c r="I50" s="148" t="s">
        <v>32185</v>
      </c>
      <c r="J50" s="148" t="s">
        <v>32184</v>
      </c>
      <c r="K50" s="148" t="s">
        <v>32185</v>
      </c>
    </row>
    <row r="51" spans="1:11" x14ac:dyDescent="0.35">
      <c r="A51" s="148" t="s">
        <v>31989</v>
      </c>
      <c r="B51" s="4" t="s">
        <v>172</v>
      </c>
      <c r="C51" s="4" t="s">
        <v>31665</v>
      </c>
      <c r="D51" s="4" t="s">
        <v>31672</v>
      </c>
      <c r="E51" s="150">
        <v>70.444810000000004</v>
      </c>
      <c r="F51" s="150">
        <v>1</v>
      </c>
      <c r="G51" s="159">
        <f t="shared" si="0"/>
        <v>5.7729569706394307E-7</v>
      </c>
      <c r="H51" s="159">
        <f t="shared" si="1"/>
        <v>3.2362459546925568E-3</v>
      </c>
      <c r="I51" s="148" t="s">
        <v>32185</v>
      </c>
      <c r="J51" s="148" t="s">
        <v>32184</v>
      </c>
      <c r="K51" s="148" t="s">
        <v>32188</v>
      </c>
    </row>
    <row r="52" spans="1:11" x14ac:dyDescent="0.35">
      <c r="A52" s="148" t="s">
        <v>31988</v>
      </c>
      <c r="B52" s="4" t="s">
        <v>172</v>
      </c>
      <c r="C52" s="4" t="s">
        <v>31665</v>
      </c>
      <c r="D52" s="4" t="s">
        <v>31665</v>
      </c>
      <c r="E52" s="150">
        <v>559951.58998000005</v>
      </c>
      <c r="F52" s="150">
        <v>5</v>
      </c>
      <c r="G52" s="159">
        <f t="shared" si="0"/>
        <v>4.5888070882662236E-3</v>
      </c>
      <c r="H52" s="159">
        <f t="shared" si="1"/>
        <v>1.6181229773462782E-2</v>
      </c>
      <c r="I52" s="148" t="s">
        <v>32185</v>
      </c>
      <c r="J52" s="148" t="s">
        <v>32184</v>
      </c>
      <c r="K52" s="148" t="s">
        <v>32188</v>
      </c>
    </row>
    <row r="53" spans="1:11" x14ac:dyDescent="0.35">
      <c r="A53" s="148" t="s">
        <v>31991</v>
      </c>
      <c r="B53" s="4" t="s">
        <v>172</v>
      </c>
      <c r="C53" s="4" t="s">
        <v>31666</v>
      </c>
      <c r="D53" s="4" t="s">
        <v>31666</v>
      </c>
      <c r="E53" s="150">
        <v>39849.542509999999</v>
      </c>
      <c r="F53" s="150">
        <v>1</v>
      </c>
      <c r="G53" s="159">
        <f t="shared" si="0"/>
        <v>3.2656727189681799E-4</v>
      </c>
      <c r="H53" s="159">
        <f t="shared" si="1"/>
        <v>3.2362459546925568E-3</v>
      </c>
      <c r="I53" s="148" t="s">
        <v>32186</v>
      </c>
      <c r="J53" s="148" t="s">
        <v>32188</v>
      </c>
      <c r="K53" s="148" t="s">
        <v>32184</v>
      </c>
    </row>
    <row r="54" spans="1:11" x14ac:dyDescent="0.35">
      <c r="A54" s="148" t="s">
        <v>31994</v>
      </c>
      <c r="B54" s="4" t="s">
        <v>172</v>
      </c>
      <c r="C54" s="4" t="s">
        <v>31667</v>
      </c>
      <c r="D54" s="4" t="s">
        <v>31675</v>
      </c>
      <c r="E54" s="150">
        <v>27586.378850000001</v>
      </c>
      <c r="F54" s="150">
        <v>1</v>
      </c>
      <c r="G54" s="159">
        <f t="shared" si="0"/>
        <v>2.2607056229807088E-4</v>
      </c>
      <c r="H54" s="159">
        <f t="shared" si="1"/>
        <v>3.2362459546925568E-3</v>
      </c>
      <c r="I54" s="148" t="s">
        <v>32185</v>
      </c>
      <c r="J54" s="148" t="s">
        <v>32188</v>
      </c>
      <c r="K54" s="148" t="s">
        <v>925</v>
      </c>
    </row>
    <row r="55" spans="1:11" x14ac:dyDescent="0.35">
      <c r="A55" s="148" t="s">
        <v>31993</v>
      </c>
      <c r="B55" s="4" t="s">
        <v>172</v>
      </c>
      <c r="C55" s="4" t="s">
        <v>31667</v>
      </c>
      <c r="D55" s="4" t="s">
        <v>31667</v>
      </c>
      <c r="E55" s="150">
        <v>64974.413330000003</v>
      </c>
      <c r="F55" s="150">
        <v>1</v>
      </c>
      <c r="G55" s="159">
        <f t="shared" si="0"/>
        <v>5.3246575914766615E-4</v>
      </c>
      <c r="H55" s="159">
        <f t="shared" si="1"/>
        <v>3.2362459546925568E-3</v>
      </c>
      <c r="I55" s="148" t="s">
        <v>32188</v>
      </c>
      <c r="J55" s="148" t="s">
        <v>32184</v>
      </c>
      <c r="K55" s="148" t="s">
        <v>32185</v>
      </c>
    </row>
    <row r="56" spans="1:11" x14ac:dyDescent="0.35">
      <c r="A56" s="148" t="s">
        <v>31995</v>
      </c>
      <c r="B56" s="4" t="s">
        <v>172</v>
      </c>
      <c r="C56" s="4" t="s">
        <v>31668</v>
      </c>
      <c r="D56" s="4" t="s">
        <v>31668</v>
      </c>
      <c r="E56" s="150">
        <v>81777.352639999997</v>
      </c>
      <c r="F56" s="150">
        <v>3</v>
      </c>
      <c r="G56" s="159">
        <f t="shared" si="0"/>
        <v>6.7016596107438839E-4</v>
      </c>
      <c r="H56" s="159">
        <f t="shared" si="1"/>
        <v>9.7087378640776691E-3</v>
      </c>
      <c r="I56" s="148" t="s">
        <v>32185</v>
      </c>
      <c r="J56" s="148" t="s">
        <v>32187</v>
      </c>
      <c r="K56" s="148" t="s">
        <v>32187</v>
      </c>
    </row>
    <row r="57" spans="1:11" x14ac:dyDescent="0.35">
      <c r="A57" s="148" t="s">
        <v>31999</v>
      </c>
      <c r="B57" s="4" t="s">
        <v>172</v>
      </c>
      <c r="C57" s="4" t="s">
        <v>31669</v>
      </c>
      <c r="D57" s="4" t="s">
        <v>31677</v>
      </c>
      <c r="E57" s="150">
        <v>44267.106509999998</v>
      </c>
      <c r="F57" s="150">
        <v>1</v>
      </c>
      <c r="G57" s="159">
        <f t="shared" si="0"/>
        <v>3.6276923892184903E-4</v>
      </c>
      <c r="H57" s="159">
        <f t="shared" si="1"/>
        <v>3.2362459546925568E-3</v>
      </c>
      <c r="I57" s="148" t="s">
        <v>32185</v>
      </c>
      <c r="J57" s="148" t="s">
        <v>32187</v>
      </c>
      <c r="K57" s="148" t="s">
        <v>32184</v>
      </c>
    </row>
    <row r="58" spans="1:11" x14ac:dyDescent="0.35">
      <c r="A58" s="148" t="s">
        <v>32001</v>
      </c>
      <c r="B58" s="4" t="s">
        <v>146</v>
      </c>
      <c r="C58" s="4" t="s">
        <v>31679</v>
      </c>
      <c r="D58" s="4" t="s">
        <v>31679</v>
      </c>
      <c r="E58" s="150">
        <v>74842.289380000002</v>
      </c>
      <c r="F58" s="150">
        <v>1</v>
      </c>
      <c r="G58" s="159">
        <f t="shared" si="0"/>
        <v>6.1333307049147331E-4</v>
      </c>
      <c r="H58" s="159">
        <f t="shared" si="1"/>
        <v>3.2362459546925568E-3</v>
      </c>
      <c r="I58" s="148" t="s">
        <v>32184</v>
      </c>
      <c r="J58" s="148" t="s">
        <v>32187</v>
      </c>
      <c r="K58" s="148" t="s">
        <v>925</v>
      </c>
    </row>
    <row r="59" spans="1:11" x14ac:dyDescent="0.35">
      <c r="A59" s="148" t="s">
        <v>32005</v>
      </c>
      <c r="B59" s="4" t="s">
        <v>146</v>
      </c>
      <c r="C59" s="4" t="s">
        <v>31692</v>
      </c>
      <c r="D59" s="4" t="s">
        <v>31682</v>
      </c>
      <c r="E59" s="150">
        <v>43869.250820000001</v>
      </c>
      <c r="F59" s="150">
        <v>1</v>
      </c>
      <c r="G59" s="159">
        <f t="shared" si="0"/>
        <v>3.5950880883637643E-4</v>
      </c>
      <c r="H59" s="159">
        <f t="shared" si="1"/>
        <v>3.2362459546925568E-3</v>
      </c>
      <c r="I59" s="148" t="s">
        <v>32184</v>
      </c>
      <c r="J59" s="148" t="s">
        <v>32184</v>
      </c>
      <c r="K59" s="148" t="s">
        <v>32188</v>
      </c>
    </row>
    <row r="60" spans="1:11" x14ac:dyDescent="0.35">
      <c r="A60" s="148" t="s">
        <v>32008</v>
      </c>
      <c r="B60" s="4" t="s">
        <v>146</v>
      </c>
      <c r="C60" s="4" t="s">
        <v>31684</v>
      </c>
      <c r="D60" s="4" t="s">
        <v>31685</v>
      </c>
      <c r="E60" s="150">
        <v>9.3097700000000003</v>
      </c>
      <c r="F60" s="150">
        <v>2</v>
      </c>
      <c r="G60" s="159">
        <f t="shared" si="0"/>
        <v>7.6293628468229035E-8</v>
      </c>
      <c r="H60" s="159">
        <f t="shared" si="1"/>
        <v>6.4724919093851136E-3</v>
      </c>
      <c r="I60" s="148" t="s">
        <v>32184</v>
      </c>
      <c r="J60" s="148" t="s">
        <v>32187</v>
      </c>
      <c r="K60" s="148" t="s">
        <v>925</v>
      </c>
    </row>
    <row r="61" spans="1:11" x14ac:dyDescent="0.35">
      <c r="A61" s="148" t="s">
        <v>32007</v>
      </c>
      <c r="B61" s="4" t="s">
        <v>146</v>
      </c>
      <c r="C61" s="4" t="s">
        <v>31684</v>
      </c>
      <c r="D61" s="4" t="s">
        <v>31684</v>
      </c>
      <c r="E61" s="150">
        <v>2428982.07822</v>
      </c>
      <c r="F61" s="150">
        <v>1</v>
      </c>
      <c r="G61" s="159">
        <f t="shared" si="0"/>
        <v>1.9905524651167916E-2</v>
      </c>
      <c r="H61" s="159">
        <f t="shared" si="1"/>
        <v>3.2362459546925568E-3</v>
      </c>
      <c r="I61" s="148" t="s">
        <v>32187</v>
      </c>
      <c r="J61" s="148" t="s">
        <v>32186</v>
      </c>
      <c r="K61" s="148" t="s">
        <v>925</v>
      </c>
    </row>
    <row r="62" spans="1:11" x14ac:dyDescent="0.35">
      <c r="A62" s="148" t="s">
        <v>32003</v>
      </c>
      <c r="B62" s="4" t="s">
        <v>146</v>
      </c>
      <c r="C62" s="4" t="s">
        <v>3</v>
      </c>
      <c r="D62" s="4" t="s">
        <v>3</v>
      </c>
      <c r="E62" s="150">
        <v>89509.421290000013</v>
      </c>
      <c r="F62" s="150">
        <v>2</v>
      </c>
      <c r="G62" s="159">
        <f t="shared" si="0"/>
        <v>7.3353031624899979E-4</v>
      </c>
      <c r="H62" s="159">
        <f t="shared" si="1"/>
        <v>6.4724919093851136E-3</v>
      </c>
      <c r="I62" s="148" t="s">
        <v>32184</v>
      </c>
      <c r="J62" s="148" t="s">
        <v>32185</v>
      </c>
      <c r="K62" s="148" t="s">
        <v>925</v>
      </c>
    </row>
    <row r="63" spans="1:11" x14ac:dyDescent="0.35">
      <c r="A63" s="148" t="s">
        <v>32013</v>
      </c>
      <c r="B63" s="4" t="s">
        <v>147</v>
      </c>
      <c r="C63" s="4" t="s">
        <v>31693</v>
      </c>
      <c r="D63" s="4" t="s">
        <v>31693</v>
      </c>
      <c r="E63" s="150">
        <v>1404839.55131</v>
      </c>
      <c r="F63" s="150">
        <v>4</v>
      </c>
      <c r="G63" s="159">
        <f t="shared" si="0"/>
        <v>1.1512669677673962E-2</v>
      </c>
      <c r="H63" s="159">
        <f t="shared" si="1"/>
        <v>1.2944983818770227E-2</v>
      </c>
      <c r="I63" s="148" t="s">
        <v>32184</v>
      </c>
      <c r="J63" s="148" t="s">
        <v>32186</v>
      </c>
      <c r="K63" s="148" t="s">
        <v>925</v>
      </c>
    </row>
    <row r="64" spans="1:11" x14ac:dyDescent="0.35">
      <c r="A64" s="148" t="s">
        <v>32014</v>
      </c>
      <c r="B64" s="4" t="s">
        <v>147</v>
      </c>
      <c r="C64" s="4" t="s">
        <v>31693</v>
      </c>
      <c r="D64" s="4" t="s">
        <v>31695</v>
      </c>
      <c r="E64" s="150">
        <v>14.878209999999999</v>
      </c>
      <c r="F64" s="150">
        <v>1</v>
      </c>
      <c r="G64" s="159">
        <f t="shared" si="0"/>
        <v>1.2192703214067477E-7</v>
      </c>
      <c r="H64" s="159">
        <f t="shared" si="1"/>
        <v>3.2362459546925568E-3</v>
      </c>
      <c r="I64" s="148" t="s">
        <v>32184</v>
      </c>
      <c r="J64" s="148" t="s">
        <v>32186</v>
      </c>
      <c r="K64" s="148" t="s">
        <v>925</v>
      </c>
    </row>
    <row r="65" spans="1:11" x14ac:dyDescent="0.35">
      <c r="A65" s="148" t="s">
        <v>32023</v>
      </c>
      <c r="B65" s="4" t="s">
        <v>147</v>
      </c>
      <c r="C65" s="4" t="s">
        <v>147</v>
      </c>
      <c r="D65" s="4" t="s">
        <v>147</v>
      </c>
      <c r="E65" s="150">
        <v>91140.991219999996</v>
      </c>
      <c r="F65" s="150">
        <v>1</v>
      </c>
      <c r="G65" s="159">
        <f t="shared" si="0"/>
        <v>7.46901042922092E-4</v>
      </c>
      <c r="H65" s="159">
        <f t="shared" si="1"/>
        <v>3.2362459546925568E-3</v>
      </c>
      <c r="I65" s="148" t="s">
        <v>32184</v>
      </c>
      <c r="J65" s="148" t="s">
        <v>32186</v>
      </c>
      <c r="K65" s="148" t="s">
        <v>925</v>
      </c>
    </row>
    <row r="66" spans="1:11" x14ac:dyDescent="0.35">
      <c r="A66" s="148" t="s">
        <v>32028</v>
      </c>
      <c r="B66" s="4" t="s">
        <v>159</v>
      </c>
      <c r="C66" s="4" t="s">
        <v>31707</v>
      </c>
      <c r="D66" s="4" t="s">
        <v>31707</v>
      </c>
      <c r="E66" s="150">
        <v>105524.94236</v>
      </c>
      <c r="F66" s="150">
        <v>2</v>
      </c>
      <c r="G66" s="159">
        <f t="shared" si="0"/>
        <v>8.6477762034348042E-4</v>
      </c>
      <c r="H66" s="159">
        <f t="shared" si="1"/>
        <v>6.4724919093851136E-3</v>
      </c>
      <c r="I66" s="148" t="s">
        <v>32184</v>
      </c>
      <c r="J66" s="148" t="s">
        <v>32188</v>
      </c>
      <c r="K66" s="148" t="s">
        <v>925</v>
      </c>
    </row>
    <row r="67" spans="1:11" x14ac:dyDescent="0.35">
      <c r="A67" s="148" t="s">
        <v>32041</v>
      </c>
      <c r="B67" s="4" t="s">
        <v>159</v>
      </c>
      <c r="C67" s="4" t="s">
        <v>31709</v>
      </c>
      <c r="D67" s="4" t="s">
        <v>31724</v>
      </c>
      <c r="E67" s="150">
        <v>12.769909999999999</v>
      </c>
      <c r="F67" s="150">
        <v>4</v>
      </c>
      <c r="G67" s="159">
        <f t="shared" si="0"/>
        <v>1.0464949930156412E-7</v>
      </c>
      <c r="H67" s="159">
        <f t="shared" si="1"/>
        <v>1.2944983818770227E-2</v>
      </c>
      <c r="I67" s="148" t="s">
        <v>32184</v>
      </c>
      <c r="J67" s="148" t="s">
        <v>32186</v>
      </c>
      <c r="K67" s="148" t="s">
        <v>925</v>
      </c>
    </row>
    <row r="68" spans="1:11" x14ac:dyDescent="0.35">
      <c r="A68" s="148" t="s">
        <v>32040</v>
      </c>
      <c r="B68" s="4" t="s">
        <v>159</v>
      </c>
      <c r="C68" s="4" t="s">
        <v>31709</v>
      </c>
      <c r="D68" s="4" t="s">
        <v>31723</v>
      </c>
      <c r="E68" s="150">
        <v>2.1103399999999999</v>
      </c>
      <c r="F68" s="150">
        <v>1</v>
      </c>
      <c r="G68" s="159">
        <f t="shared" ref="G68:G131" si="2">+E68/SUM($E$3:$E$139)</f>
        <v>1.7294250652985246E-8</v>
      </c>
      <c r="H68" s="159">
        <f t="shared" ref="H68:H133" si="3">+F68/SUM($F$3:$F$138)</f>
        <v>3.2362459546925568E-3</v>
      </c>
      <c r="I68" s="148" t="s">
        <v>32188</v>
      </c>
      <c r="J68" s="148" t="s">
        <v>32188</v>
      </c>
      <c r="K68" s="148" t="s">
        <v>925</v>
      </c>
    </row>
    <row r="69" spans="1:11" x14ac:dyDescent="0.35">
      <c r="A69" s="148" t="s">
        <v>32038</v>
      </c>
      <c r="B69" s="4" t="s">
        <v>159</v>
      </c>
      <c r="C69" s="4" t="s">
        <v>31709</v>
      </c>
      <c r="D69" s="4" t="s">
        <v>31722</v>
      </c>
      <c r="E69" s="150">
        <v>117470.82391000001</v>
      </c>
      <c r="F69" s="150">
        <v>4</v>
      </c>
      <c r="G69" s="159">
        <f t="shared" si="2"/>
        <v>9.6267420089285731E-4</v>
      </c>
      <c r="H69" s="159">
        <f t="shared" si="3"/>
        <v>1.2944983818770227E-2</v>
      </c>
      <c r="I69" s="148" t="s">
        <v>32187</v>
      </c>
      <c r="J69" s="148" t="s">
        <v>32188</v>
      </c>
      <c r="K69" s="148" t="s">
        <v>925</v>
      </c>
    </row>
    <row r="70" spans="1:11" x14ac:dyDescent="0.35">
      <c r="A70" s="148" t="s">
        <v>32042</v>
      </c>
      <c r="B70" s="4" t="s">
        <v>159</v>
      </c>
      <c r="C70" s="4" t="s">
        <v>31709</v>
      </c>
      <c r="D70" s="4" t="s">
        <v>29699</v>
      </c>
      <c r="E70" s="150">
        <v>1.2951699999999999</v>
      </c>
      <c r="F70" s="150">
        <v>3</v>
      </c>
      <c r="G70" s="159">
        <f t="shared" si="2"/>
        <v>1.061392695879664E-8</v>
      </c>
      <c r="H70" s="159">
        <f t="shared" si="3"/>
        <v>9.7087378640776691E-3</v>
      </c>
      <c r="I70" s="148" t="s">
        <v>32188</v>
      </c>
      <c r="J70" s="148" t="s">
        <v>32188</v>
      </c>
      <c r="K70" s="148" t="s">
        <v>925</v>
      </c>
    </row>
    <row r="71" spans="1:11" x14ac:dyDescent="0.35">
      <c r="A71" s="148" t="s">
        <v>32043</v>
      </c>
      <c r="B71" s="4" t="s">
        <v>159</v>
      </c>
      <c r="C71" s="4" t="s">
        <v>31710</v>
      </c>
      <c r="D71" s="4" t="s">
        <v>31710</v>
      </c>
      <c r="E71" s="150">
        <v>133834.70353999999</v>
      </c>
      <c r="F71" s="150">
        <v>2</v>
      </c>
      <c r="G71" s="159">
        <f t="shared" si="2"/>
        <v>1.0967763057558174E-3</v>
      </c>
      <c r="H71" s="159">
        <f t="shared" si="3"/>
        <v>6.4724919093851136E-3</v>
      </c>
      <c r="I71" s="148" t="s">
        <v>32184</v>
      </c>
      <c r="J71" s="148" t="s">
        <v>32184</v>
      </c>
      <c r="K71" s="148" t="s">
        <v>925</v>
      </c>
    </row>
    <row r="72" spans="1:11" x14ac:dyDescent="0.35">
      <c r="A72" s="148" t="s">
        <v>32044</v>
      </c>
      <c r="B72" s="4" t="s">
        <v>159</v>
      </c>
      <c r="C72" s="4" t="s">
        <v>31710</v>
      </c>
      <c r="D72" s="4" t="s">
        <v>31725</v>
      </c>
      <c r="E72" s="150">
        <v>15050.13588</v>
      </c>
      <c r="F72" s="150">
        <v>1</v>
      </c>
      <c r="G72" s="159">
        <f t="shared" si="2"/>
        <v>1.2333596589658854E-4</v>
      </c>
      <c r="H72" s="159">
        <f t="shared" si="3"/>
        <v>3.2362459546925568E-3</v>
      </c>
      <c r="I72" s="148" t="s">
        <v>32184</v>
      </c>
      <c r="J72" s="148" t="s">
        <v>32188</v>
      </c>
      <c r="K72" s="148" t="s">
        <v>925</v>
      </c>
    </row>
    <row r="73" spans="1:11" x14ac:dyDescent="0.35">
      <c r="A73" s="148" t="s">
        <v>32058</v>
      </c>
      <c r="B73" s="4" t="s">
        <v>159</v>
      </c>
      <c r="C73" s="4" t="s">
        <v>31712</v>
      </c>
      <c r="D73" s="4" t="s">
        <v>31739</v>
      </c>
      <c r="E73" s="150">
        <v>205386.01175000001</v>
      </c>
      <c r="F73" s="150">
        <v>1</v>
      </c>
      <c r="G73" s="159">
        <f t="shared" si="2"/>
        <v>1.6831397631763001E-3</v>
      </c>
      <c r="H73" s="159">
        <f t="shared" si="3"/>
        <v>3.2362459546925568E-3</v>
      </c>
      <c r="I73" s="148" t="s">
        <v>32188</v>
      </c>
      <c r="J73" s="148" t="s">
        <v>32188</v>
      </c>
      <c r="K73" s="148" t="s">
        <v>925</v>
      </c>
    </row>
    <row r="74" spans="1:11" x14ac:dyDescent="0.35">
      <c r="A74" s="148" t="s">
        <v>32069</v>
      </c>
      <c r="B74" s="4" t="s">
        <v>159</v>
      </c>
      <c r="C74" s="4" t="s">
        <v>159</v>
      </c>
      <c r="D74" s="4" t="s">
        <v>31747</v>
      </c>
      <c r="E74" s="150">
        <v>106.01873999999999</v>
      </c>
      <c r="F74" s="150">
        <v>13</v>
      </c>
      <c r="G74" s="159">
        <f t="shared" si="2"/>
        <v>8.6882429536172985E-7</v>
      </c>
      <c r="H74" s="159">
        <f t="shared" si="3"/>
        <v>4.2071197411003236E-2</v>
      </c>
      <c r="I74" s="148" t="s">
        <v>32188</v>
      </c>
      <c r="J74" s="148" t="s">
        <v>32184</v>
      </c>
      <c r="K74" s="148" t="s">
        <v>925</v>
      </c>
    </row>
    <row r="75" spans="1:11" x14ac:dyDescent="0.35">
      <c r="A75" s="148" t="s">
        <v>32084</v>
      </c>
      <c r="B75" s="4" t="s">
        <v>159</v>
      </c>
      <c r="C75" s="4" t="s">
        <v>159</v>
      </c>
      <c r="D75" s="4" t="s">
        <v>31761</v>
      </c>
      <c r="E75" s="150">
        <v>22.283480000000001</v>
      </c>
      <c r="F75" s="150">
        <v>1</v>
      </c>
      <c r="G75" s="159">
        <f t="shared" si="2"/>
        <v>1.8261327015589133E-7</v>
      </c>
      <c r="H75" s="159">
        <f t="shared" si="3"/>
        <v>3.2362459546925568E-3</v>
      </c>
      <c r="I75" s="148" t="s">
        <v>32188</v>
      </c>
      <c r="J75" s="148" t="s">
        <v>32187</v>
      </c>
      <c r="K75" s="148" t="s">
        <v>925</v>
      </c>
    </row>
    <row r="76" spans="1:11" x14ac:dyDescent="0.35">
      <c r="A76" s="148" t="s">
        <v>32079</v>
      </c>
      <c r="B76" s="4" t="s">
        <v>159</v>
      </c>
      <c r="C76" s="4" t="s">
        <v>159</v>
      </c>
      <c r="D76" s="4" t="s">
        <v>31756</v>
      </c>
      <c r="E76" s="150">
        <v>413.20384999999999</v>
      </c>
      <c r="F76" s="150">
        <v>5</v>
      </c>
      <c r="G76" s="159">
        <f t="shared" si="2"/>
        <v>3.3862083610596006E-6</v>
      </c>
      <c r="H76" s="159">
        <f t="shared" si="3"/>
        <v>1.6181229773462782E-2</v>
      </c>
      <c r="I76" s="148" t="s">
        <v>32188</v>
      </c>
      <c r="J76" s="148" t="s">
        <v>32188</v>
      </c>
      <c r="K76" s="148" t="s">
        <v>925</v>
      </c>
    </row>
    <row r="77" spans="1:11" x14ac:dyDescent="0.35">
      <c r="A77" s="148" t="s">
        <v>32097</v>
      </c>
      <c r="B77" s="4" t="s">
        <v>159</v>
      </c>
      <c r="C77" s="4" t="s">
        <v>159</v>
      </c>
      <c r="D77" s="4" t="s">
        <v>31773</v>
      </c>
      <c r="E77" s="150">
        <v>212.16920999999999</v>
      </c>
      <c r="F77" s="150">
        <v>3</v>
      </c>
      <c r="G77" s="159">
        <f t="shared" si="2"/>
        <v>1.7387281189693906E-6</v>
      </c>
      <c r="H77" s="159">
        <f t="shared" si="3"/>
        <v>9.7087378640776691E-3</v>
      </c>
      <c r="I77" s="148" t="s">
        <v>32184</v>
      </c>
      <c r="J77" s="148" t="s">
        <v>32186</v>
      </c>
      <c r="K77" s="148" t="s">
        <v>925</v>
      </c>
    </row>
    <row r="78" spans="1:11" x14ac:dyDescent="0.35">
      <c r="A78" s="148" t="s">
        <v>32091</v>
      </c>
      <c r="B78" s="4" t="s">
        <v>159</v>
      </c>
      <c r="C78" s="4" t="s">
        <v>159</v>
      </c>
      <c r="D78" s="4" t="s">
        <v>31768</v>
      </c>
      <c r="E78" s="150">
        <v>853.14948000000004</v>
      </c>
      <c r="F78" s="150">
        <v>6</v>
      </c>
      <c r="G78" s="159">
        <f t="shared" si="2"/>
        <v>6.9915657910971803E-6</v>
      </c>
      <c r="H78" s="159">
        <f t="shared" si="3"/>
        <v>1.9417475728155338E-2</v>
      </c>
      <c r="I78" s="148" t="s">
        <v>32188</v>
      </c>
      <c r="J78" s="148" t="s">
        <v>32184</v>
      </c>
      <c r="K78" s="148" t="s">
        <v>925</v>
      </c>
    </row>
    <row r="79" spans="1:11" x14ac:dyDescent="0.35">
      <c r="A79" s="148" t="s">
        <v>32072</v>
      </c>
      <c r="B79" s="4" t="s">
        <v>159</v>
      </c>
      <c r="C79" s="4" t="s">
        <v>159</v>
      </c>
      <c r="D79" s="4" t="s">
        <v>31696</v>
      </c>
      <c r="E79" s="150">
        <v>501.17174999999997</v>
      </c>
      <c r="F79" s="150">
        <v>1</v>
      </c>
      <c r="G79" s="159">
        <f t="shared" si="2"/>
        <v>4.1071058998527525E-6</v>
      </c>
      <c r="H79" s="159">
        <f t="shared" si="3"/>
        <v>3.2362459546925568E-3</v>
      </c>
      <c r="I79" s="148" t="s">
        <v>32188</v>
      </c>
      <c r="J79" s="148" t="s">
        <v>32186</v>
      </c>
      <c r="K79" s="148" t="s">
        <v>925</v>
      </c>
    </row>
    <row r="80" spans="1:11" x14ac:dyDescent="0.35">
      <c r="A80" s="148" t="s">
        <v>32066</v>
      </c>
      <c r="B80" s="4" t="s">
        <v>159</v>
      </c>
      <c r="C80" s="4" t="s">
        <v>159</v>
      </c>
      <c r="D80" s="4" t="s">
        <v>159</v>
      </c>
      <c r="E80" s="150">
        <v>60014041.711999997</v>
      </c>
      <c r="F80" s="150">
        <v>1</v>
      </c>
      <c r="G80" s="159">
        <f t="shared" si="2"/>
        <v>0.49181548000134567</v>
      </c>
      <c r="H80" s="159">
        <f t="shared" si="3"/>
        <v>3.2362459546925568E-3</v>
      </c>
      <c r="I80" s="148" t="s">
        <v>32184</v>
      </c>
      <c r="J80" s="148" t="s">
        <v>32185</v>
      </c>
      <c r="K80" s="148" t="s">
        <v>925</v>
      </c>
    </row>
    <row r="81" spans="1:11" x14ac:dyDescent="0.35">
      <c r="A81" s="148" t="s">
        <v>32095</v>
      </c>
      <c r="B81" s="4" t="s">
        <v>159</v>
      </c>
      <c r="C81" s="4" t="s">
        <v>159</v>
      </c>
      <c r="D81" s="4" t="s">
        <v>31771</v>
      </c>
      <c r="E81" s="150">
        <v>323.46388000000002</v>
      </c>
      <c r="F81" s="150">
        <v>4</v>
      </c>
      <c r="G81" s="159">
        <f t="shared" si="2"/>
        <v>2.6507886965641279E-6</v>
      </c>
      <c r="H81" s="159">
        <f t="shared" si="3"/>
        <v>1.2944983818770227E-2</v>
      </c>
      <c r="I81" s="148" t="s">
        <v>32184</v>
      </c>
      <c r="J81" s="148" t="s">
        <v>32186</v>
      </c>
      <c r="K81" s="148" t="s">
        <v>925</v>
      </c>
    </row>
    <row r="82" spans="1:11" x14ac:dyDescent="0.35">
      <c r="A82" s="148" t="s">
        <v>32071</v>
      </c>
      <c r="B82" s="4" t="s">
        <v>159</v>
      </c>
      <c r="C82" s="4" t="s">
        <v>159</v>
      </c>
      <c r="D82" s="4" t="s">
        <v>31749</v>
      </c>
      <c r="E82" s="150">
        <v>299.81513999999999</v>
      </c>
      <c r="F82" s="150">
        <v>6</v>
      </c>
      <c r="G82" s="159">
        <f t="shared" si="2"/>
        <v>2.4569871114227388E-6</v>
      </c>
      <c r="H82" s="159">
        <f t="shared" si="3"/>
        <v>1.9417475728155338E-2</v>
      </c>
      <c r="I82" s="148" t="s">
        <v>32184</v>
      </c>
      <c r="J82" s="148" t="s">
        <v>32186</v>
      </c>
      <c r="K82" s="148" t="s">
        <v>925</v>
      </c>
    </row>
    <row r="83" spans="1:11" x14ac:dyDescent="0.35">
      <c r="A83" s="148" t="s">
        <v>32065</v>
      </c>
      <c r="B83" s="4" t="s">
        <v>159</v>
      </c>
      <c r="C83" s="4" t="s">
        <v>159</v>
      </c>
      <c r="D83" s="4" t="s">
        <v>31745</v>
      </c>
      <c r="E83" s="150">
        <v>12.420590000000001</v>
      </c>
      <c r="F83" s="150">
        <v>1</v>
      </c>
      <c r="G83" s="159">
        <f t="shared" si="2"/>
        <v>1.0178681952574564E-7</v>
      </c>
      <c r="H83" s="159">
        <f t="shared" si="3"/>
        <v>3.2362459546925568E-3</v>
      </c>
      <c r="I83" s="148" t="s">
        <v>32184</v>
      </c>
      <c r="J83" s="148" t="s">
        <v>32187</v>
      </c>
      <c r="K83" s="148" t="s">
        <v>925</v>
      </c>
    </row>
    <row r="84" spans="1:11" x14ac:dyDescent="0.35">
      <c r="A84" s="148" t="s">
        <v>32083</v>
      </c>
      <c r="B84" s="4" t="s">
        <v>159</v>
      </c>
      <c r="C84" s="4" t="s">
        <v>159</v>
      </c>
      <c r="D84" s="4" t="s">
        <v>31760</v>
      </c>
      <c r="E84" s="150">
        <v>48.073120000000003</v>
      </c>
      <c r="F84" s="150">
        <v>2</v>
      </c>
      <c r="G84" s="159">
        <f t="shared" si="2"/>
        <v>3.9395954535811204E-7</v>
      </c>
      <c r="H84" s="159">
        <f t="shared" si="3"/>
        <v>6.4724919093851136E-3</v>
      </c>
      <c r="I84" s="148" t="s">
        <v>32188</v>
      </c>
      <c r="J84" s="148" t="s">
        <v>32188</v>
      </c>
      <c r="K84" s="148" t="s">
        <v>925</v>
      </c>
    </row>
    <row r="85" spans="1:11" x14ac:dyDescent="0.35">
      <c r="A85" s="148" t="s">
        <v>32090</v>
      </c>
      <c r="B85" s="4" t="s">
        <v>159</v>
      </c>
      <c r="C85" s="4" t="s">
        <v>159</v>
      </c>
      <c r="D85" s="4" t="s">
        <v>31767</v>
      </c>
      <c r="E85" s="150">
        <v>295.15492999999998</v>
      </c>
      <c r="F85" s="150">
        <v>9</v>
      </c>
      <c r="G85" s="159">
        <f t="shared" si="2"/>
        <v>2.4187966587774077E-6</v>
      </c>
      <c r="H85" s="159">
        <f t="shared" si="3"/>
        <v>2.9126213592233011E-2</v>
      </c>
      <c r="I85" s="148" t="s">
        <v>32184</v>
      </c>
      <c r="J85" s="148" t="s">
        <v>32185</v>
      </c>
      <c r="K85" s="148" t="s">
        <v>925</v>
      </c>
    </row>
    <row r="86" spans="1:11" x14ac:dyDescent="0.35">
      <c r="A86" s="148" t="s">
        <v>32068</v>
      </c>
      <c r="B86" s="4" t="s">
        <v>159</v>
      </c>
      <c r="C86" s="4" t="s">
        <v>159</v>
      </c>
      <c r="D86" s="4" t="s">
        <v>31525</v>
      </c>
      <c r="E86" s="150">
        <v>11670134.81088</v>
      </c>
      <c r="F86" s="150">
        <v>1</v>
      </c>
      <c r="G86" s="159">
        <f t="shared" si="2"/>
        <v>9.5636834146861305E-2</v>
      </c>
      <c r="H86" s="159">
        <f t="shared" si="3"/>
        <v>3.2362459546925568E-3</v>
      </c>
      <c r="I86" s="148" t="s">
        <v>32184</v>
      </c>
      <c r="J86" s="148" t="s">
        <v>32185</v>
      </c>
      <c r="K86" s="148" t="s">
        <v>925</v>
      </c>
    </row>
    <row r="87" spans="1:11" x14ac:dyDescent="0.35">
      <c r="A87" s="148" t="s">
        <v>32077</v>
      </c>
      <c r="B87" s="4" t="s">
        <v>159</v>
      </c>
      <c r="C87" s="4" t="s">
        <v>159</v>
      </c>
      <c r="D87" s="4" t="s">
        <v>31754</v>
      </c>
      <c r="E87" s="150">
        <v>51.320489999999992</v>
      </c>
      <c r="F87" s="150">
        <v>1</v>
      </c>
      <c r="G87" s="159">
        <f t="shared" si="2"/>
        <v>4.2057176459434153E-7</v>
      </c>
      <c r="H87" s="159">
        <f t="shared" si="3"/>
        <v>3.2362459546925568E-3</v>
      </c>
      <c r="I87" s="148" t="s">
        <v>32188</v>
      </c>
      <c r="J87" s="148" t="s">
        <v>32185</v>
      </c>
      <c r="K87" s="148" t="s">
        <v>925</v>
      </c>
    </row>
    <row r="88" spans="1:11" x14ac:dyDescent="0.35">
      <c r="A88" s="148" t="s">
        <v>32094</v>
      </c>
      <c r="B88" s="4" t="s">
        <v>159</v>
      </c>
      <c r="C88" s="4" t="s">
        <v>159</v>
      </c>
      <c r="D88" s="4" t="s">
        <v>31770</v>
      </c>
      <c r="E88" s="150">
        <v>272.42083000000002</v>
      </c>
      <c r="F88" s="150">
        <v>1</v>
      </c>
      <c r="G88" s="159">
        <f t="shared" si="2"/>
        <v>2.2324905546567297E-6</v>
      </c>
      <c r="H88" s="159">
        <f t="shared" si="3"/>
        <v>3.2362459546925568E-3</v>
      </c>
      <c r="I88" s="148" t="s">
        <v>32185</v>
      </c>
      <c r="J88" s="148" t="s">
        <v>32186</v>
      </c>
      <c r="K88" s="148" t="s">
        <v>925</v>
      </c>
    </row>
    <row r="89" spans="1:11" x14ac:dyDescent="0.35">
      <c r="A89" s="148" t="s">
        <v>32067</v>
      </c>
      <c r="B89" s="4" t="s">
        <v>159</v>
      </c>
      <c r="C89" s="4" t="s">
        <v>159</v>
      </c>
      <c r="D89" s="4" t="s">
        <v>31746</v>
      </c>
      <c r="E89" s="150">
        <v>29188857.593619999</v>
      </c>
      <c r="F89" s="150">
        <v>1</v>
      </c>
      <c r="G89" s="159">
        <f t="shared" si="2"/>
        <v>0.23920288650092214</v>
      </c>
      <c r="H89" s="159">
        <f t="shared" si="3"/>
        <v>3.2362459546925568E-3</v>
      </c>
      <c r="I89" s="148" t="s">
        <v>32184</v>
      </c>
      <c r="J89" s="148" t="s">
        <v>32186</v>
      </c>
      <c r="K89" s="148" t="s">
        <v>925</v>
      </c>
    </row>
    <row r="90" spans="1:11" x14ac:dyDescent="0.35">
      <c r="A90" s="148" t="s">
        <v>32070</v>
      </c>
      <c r="B90" s="4" t="s">
        <v>159</v>
      </c>
      <c r="C90" s="4" t="s">
        <v>159</v>
      </c>
      <c r="D90" s="4" t="s">
        <v>31748</v>
      </c>
      <c r="E90" s="150">
        <v>459.64200000000011</v>
      </c>
      <c r="F90" s="150">
        <v>7</v>
      </c>
      <c r="G90" s="159">
        <f t="shared" si="2"/>
        <v>3.7667693161478468E-6</v>
      </c>
      <c r="H90" s="159">
        <f t="shared" si="3"/>
        <v>2.2653721682847898E-2</v>
      </c>
      <c r="I90" s="148" t="s">
        <v>32185</v>
      </c>
      <c r="J90" s="148" t="s">
        <v>32187</v>
      </c>
      <c r="K90" s="148" t="s">
        <v>925</v>
      </c>
    </row>
    <row r="91" spans="1:11" x14ac:dyDescent="0.35">
      <c r="A91" s="148" t="s">
        <v>32075</v>
      </c>
      <c r="B91" s="4" t="s">
        <v>159</v>
      </c>
      <c r="C91" s="4" t="s">
        <v>159</v>
      </c>
      <c r="D91" s="4" t="s">
        <v>31752</v>
      </c>
      <c r="E91" s="150">
        <v>231.20517000000001</v>
      </c>
      <c r="F91" s="150">
        <v>3</v>
      </c>
      <c r="G91" s="159">
        <f t="shared" si="2"/>
        <v>1.8947279406380324E-6</v>
      </c>
      <c r="H91" s="159">
        <f t="shared" si="3"/>
        <v>9.7087378640776691E-3</v>
      </c>
      <c r="I91" s="148" t="s">
        <v>32188</v>
      </c>
      <c r="J91" s="148" t="s">
        <v>32185</v>
      </c>
      <c r="K91" s="148" t="s">
        <v>925</v>
      </c>
    </row>
    <row r="92" spans="1:11" x14ac:dyDescent="0.35">
      <c r="A92" s="148" t="s">
        <v>32080</v>
      </c>
      <c r="B92" s="4" t="s">
        <v>159</v>
      </c>
      <c r="C92" s="4" t="s">
        <v>159</v>
      </c>
      <c r="D92" s="4" t="s">
        <v>31757</v>
      </c>
      <c r="E92" s="150">
        <v>128.52216000000001</v>
      </c>
      <c r="F92" s="150">
        <v>4</v>
      </c>
      <c r="G92" s="159">
        <f t="shared" si="2"/>
        <v>1.053239975313492E-6</v>
      </c>
      <c r="H92" s="159">
        <f t="shared" si="3"/>
        <v>1.2944983818770227E-2</v>
      </c>
      <c r="I92" s="148" t="s">
        <v>32187</v>
      </c>
      <c r="J92" s="148" t="s">
        <v>32185</v>
      </c>
      <c r="K92" s="148" t="s">
        <v>925</v>
      </c>
    </row>
    <row r="93" spans="1:11" x14ac:dyDescent="0.35">
      <c r="A93" s="148" t="s">
        <v>32093</v>
      </c>
      <c r="B93" s="4" t="s">
        <v>159</v>
      </c>
      <c r="C93" s="4" t="s">
        <v>159</v>
      </c>
      <c r="D93" s="4" t="s">
        <v>31536</v>
      </c>
      <c r="E93" s="150">
        <v>377.07549999999998</v>
      </c>
      <c r="F93" s="150">
        <v>1</v>
      </c>
      <c r="G93" s="159">
        <f t="shared" si="2"/>
        <v>3.0901362870910555E-6</v>
      </c>
      <c r="H93" s="159">
        <f t="shared" si="3"/>
        <v>3.2362459546925568E-3</v>
      </c>
      <c r="I93" s="148" t="s">
        <v>32184</v>
      </c>
      <c r="J93" s="148" t="s">
        <v>32186</v>
      </c>
      <c r="K93" s="148" t="s">
        <v>925</v>
      </c>
    </row>
    <row r="94" spans="1:11" x14ac:dyDescent="0.35">
      <c r="A94" s="148" t="s">
        <v>32092</v>
      </c>
      <c r="B94" s="4" t="s">
        <v>159</v>
      </c>
      <c r="C94" s="4" t="s">
        <v>159</v>
      </c>
      <c r="D94" s="4" t="s">
        <v>31769</v>
      </c>
      <c r="E94" s="150">
        <v>509.43745999999999</v>
      </c>
      <c r="F94" s="150">
        <v>5</v>
      </c>
      <c r="G94" s="159">
        <f t="shared" si="2"/>
        <v>4.1748434495200518E-6</v>
      </c>
      <c r="H94" s="159">
        <f t="shared" si="3"/>
        <v>1.6181229773462782E-2</v>
      </c>
      <c r="I94" s="148" t="s">
        <v>32184</v>
      </c>
      <c r="J94" s="148" t="s">
        <v>32185</v>
      </c>
      <c r="K94" s="148" t="s">
        <v>925</v>
      </c>
    </row>
    <row r="95" spans="1:11" x14ac:dyDescent="0.35">
      <c r="A95" s="148" t="s">
        <v>32087</v>
      </c>
      <c r="B95" s="4" t="s">
        <v>159</v>
      </c>
      <c r="C95" s="4" t="s">
        <v>159</v>
      </c>
      <c r="D95" s="4" t="s">
        <v>31764</v>
      </c>
      <c r="E95" s="150">
        <v>1748.2962600000001</v>
      </c>
      <c r="F95" s="150">
        <v>1</v>
      </c>
      <c r="G95" s="159">
        <f t="shared" si="2"/>
        <v>1.43272997413292E-5</v>
      </c>
      <c r="H95" s="159">
        <f t="shared" si="3"/>
        <v>3.2362459546925568E-3</v>
      </c>
      <c r="I95" s="148" t="s">
        <v>32188</v>
      </c>
      <c r="J95" s="148" t="s">
        <v>32186</v>
      </c>
      <c r="K95" s="148" t="s">
        <v>925</v>
      </c>
    </row>
    <row r="96" spans="1:11" x14ac:dyDescent="0.35">
      <c r="A96" s="148" t="s">
        <v>32073</v>
      </c>
      <c r="B96" s="4" t="s">
        <v>159</v>
      </c>
      <c r="C96" s="4" t="s">
        <v>159</v>
      </c>
      <c r="D96" s="4" t="s">
        <v>31750</v>
      </c>
      <c r="E96" s="150">
        <v>114.76317</v>
      </c>
      <c r="F96" s="150">
        <v>4</v>
      </c>
      <c r="G96" s="159">
        <f t="shared" si="2"/>
        <v>9.4048495868493085E-7</v>
      </c>
      <c r="H96" s="159">
        <f t="shared" si="3"/>
        <v>1.2944983818770227E-2</v>
      </c>
      <c r="I96" s="148" t="s">
        <v>32188</v>
      </c>
      <c r="J96" s="148" t="s">
        <v>32186</v>
      </c>
      <c r="K96" s="148" t="s">
        <v>925</v>
      </c>
    </row>
    <row r="97" spans="1:11" x14ac:dyDescent="0.35">
      <c r="A97" s="148" t="s">
        <v>32074</v>
      </c>
      <c r="B97" s="4" t="s">
        <v>159</v>
      </c>
      <c r="C97" s="4" t="s">
        <v>159</v>
      </c>
      <c r="D97" s="4" t="s">
        <v>31751</v>
      </c>
      <c r="E97" s="150">
        <v>79.234989999999996</v>
      </c>
      <c r="F97" s="150">
        <v>1</v>
      </c>
      <c r="G97" s="159">
        <f t="shared" si="2"/>
        <v>6.4933128194830192E-7</v>
      </c>
      <c r="H97" s="159">
        <f t="shared" si="3"/>
        <v>3.2362459546925568E-3</v>
      </c>
      <c r="I97" s="148" t="s">
        <v>32186</v>
      </c>
      <c r="J97" s="148" t="s">
        <v>32184</v>
      </c>
      <c r="K97" s="148" t="s">
        <v>925</v>
      </c>
    </row>
    <row r="98" spans="1:11" x14ac:dyDescent="0.35">
      <c r="A98" s="148" t="s">
        <v>32082</v>
      </c>
      <c r="B98" s="4" t="s">
        <v>159</v>
      </c>
      <c r="C98" s="4" t="s">
        <v>159</v>
      </c>
      <c r="D98" s="4" t="s">
        <v>31759</v>
      </c>
      <c r="E98" s="150">
        <v>208.32686000000001</v>
      </c>
      <c r="F98" s="150">
        <v>4</v>
      </c>
      <c r="G98" s="159">
        <f t="shared" si="2"/>
        <v>1.7072400345865435E-6</v>
      </c>
      <c r="H98" s="159">
        <f t="shared" si="3"/>
        <v>1.2944983818770227E-2</v>
      </c>
      <c r="I98" s="148" t="s">
        <v>32185</v>
      </c>
      <c r="J98" s="148" t="s">
        <v>32187</v>
      </c>
      <c r="K98" s="148" t="s">
        <v>925</v>
      </c>
    </row>
    <row r="99" spans="1:11" x14ac:dyDescent="0.35">
      <c r="A99" s="148" t="s">
        <v>32078</v>
      </c>
      <c r="B99" s="4" t="s">
        <v>159</v>
      </c>
      <c r="C99" s="4" t="s">
        <v>159</v>
      </c>
      <c r="D99" s="4" t="s">
        <v>31755</v>
      </c>
      <c r="E99" s="150">
        <v>19.66403</v>
      </c>
      <c r="F99" s="150">
        <v>1</v>
      </c>
      <c r="G99" s="159">
        <f t="shared" si="2"/>
        <v>1.6114685959031317E-7</v>
      </c>
      <c r="H99" s="159">
        <f t="shared" si="3"/>
        <v>3.2362459546925568E-3</v>
      </c>
      <c r="I99" s="148" t="s">
        <v>32185</v>
      </c>
      <c r="J99" s="148" t="s">
        <v>32184</v>
      </c>
      <c r="K99" s="148" t="s">
        <v>925</v>
      </c>
    </row>
    <row r="100" spans="1:11" x14ac:dyDescent="0.35">
      <c r="A100" s="148" t="s">
        <v>32098</v>
      </c>
      <c r="B100" s="4" t="s">
        <v>159</v>
      </c>
      <c r="C100" s="4" t="s">
        <v>159</v>
      </c>
      <c r="D100" s="4" t="s">
        <v>31774</v>
      </c>
      <c r="E100" s="150">
        <v>49.08399</v>
      </c>
      <c r="F100" s="150">
        <v>4</v>
      </c>
      <c r="G100" s="159">
        <f t="shared" si="2"/>
        <v>4.0224363188330853E-7</v>
      </c>
      <c r="H100" s="159">
        <f t="shared" si="3"/>
        <v>1.2944983818770227E-2</v>
      </c>
      <c r="I100" s="148" t="s">
        <v>32188</v>
      </c>
      <c r="J100" s="148" t="s">
        <v>32186</v>
      </c>
      <c r="K100" s="148" t="s">
        <v>925</v>
      </c>
    </row>
    <row r="101" spans="1:11" x14ac:dyDescent="0.35">
      <c r="A101" s="148" t="s">
        <v>31937</v>
      </c>
      <c r="B101" s="4" t="s">
        <v>159</v>
      </c>
      <c r="C101" s="4" t="s">
        <v>159</v>
      </c>
      <c r="D101" s="4" t="s">
        <v>36388</v>
      </c>
      <c r="E101" s="150">
        <v>204.84426999999999</v>
      </c>
      <c r="F101" s="150">
        <v>6</v>
      </c>
      <c r="G101" s="159">
        <f t="shared" si="2"/>
        <v>1.6787001858505198E-6</v>
      </c>
      <c r="H101" s="159">
        <f t="shared" si="3"/>
        <v>1.9417475728155338E-2</v>
      </c>
      <c r="I101" s="148" t="s">
        <v>32188</v>
      </c>
      <c r="J101" s="148" t="s">
        <v>32188</v>
      </c>
      <c r="K101" s="148" t="s">
        <v>925</v>
      </c>
    </row>
    <row r="102" spans="1:11" x14ac:dyDescent="0.35">
      <c r="A102" s="148" t="s">
        <v>32076</v>
      </c>
      <c r="B102" s="4" t="s">
        <v>159</v>
      </c>
      <c r="C102" s="4" t="s">
        <v>159</v>
      </c>
      <c r="D102" s="4" t="s">
        <v>31753</v>
      </c>
      <c r="E102" s="150">
        <v>194.82753</v>
      </c>
      <c r="F102" s="150">
        <v>12</v>
      </c>
      <c r="G102" s="159">
        <f t="shared" si="2"/>
        <v>1.5966129334239992E-6</v>
      </c>
      <c r="H102" s="159">
        <f t="shared" si="3"/>
        <v>3.8834951456310676E-2</v>
      </c>
      <c r="I102" s="148" t="s">
        <v>32184</v>
      </c>
      <c r="J102" s="148" t="s">
        <v>32185</v>
      </c>
      <c r="K102" s="148" t="s">
        <v>925</v>
      </c>
    </row>
    <row r="103" spans="1:11" x14ac:dyDescent="0.35">
      <c r="A103" s="148" t="s">
        <v>32081</v>
      </c>
      <c r="B103" s="4" t="s">
        <v>159</v>
      </c>
      <c r="C103" s="4" t="s">
        <v>159</v>
      </c>
      <c r="D103" s="4" t="s">
        <v>31758</v>
      </c>
      <c r="E103" s="150">
        <v>33.275440000000003</v>
      </c>
      <c r="F103" s="150">
        <v>1</v>
      </c>
      <c r="G103" s="159">
        <f t="shared" si="2"/>
        <v>2.7269245711514328E-7</v>
      </c>
      <c r="H103" s="159">
        <f t="shared" si="3"/>
        <v>3.2362459546925568E-3</v>
      </c>
      <c r="I103" s="148" t="s">
        <v>32188</v>
      </c>
      <c r="J103" s="148" t="s">
        <v>32188</v>
      </c>
      <c r="K103" s="148" t="s">
        <v>925</v>
      </c>
    </row>
    <row r="104" spans="1:11" x14ac:dyDescent="0.35">
      <c r="A104" s="148">
        <v>140125</v>
      </c>
      <c r="B104" s="4" t="s">
        <v>159</v>
      </c>
      <c r="C104" s="4" t="s">
        <v>159</v>
      </c>
      <c r="D104" s="4" t="s">
        <v>31776</v>
      </c>
      <c r="E104" s="150">
        <v>56.103370000000012</v>
      </c>
      <c r="F104" s="150">
        <v>1</v>
      </c>
      <c r="G104" s="159">
        <f t="shared" si="2"/>
        <v>4.5976749872398434E-7</v>
      </c>
      <c r="H104" s="159">
        <f t="shared" si="3"/>
        <v>3.2362459546925568E-3</v>
      </c>
      <c r="I104" s="148"/>
      <c r="J104" s="148"/>
      <c r="K104" s="148"/>
    </row>
    <row r="105" spans="1:11" x14ac:dyDescent="0.35">
      <c r="A105" s="148" t="s">
        <v>32085</v>
      </c>
      <c r="B105" s="4" t="s">
        <v>159</v>
      </c>
      <c r="C105" s="4" t="s">
        <v>159</v>
      </c>
      <c r="D105" s="4" t="s">
        <v>31762</v>
      </c>
      <c r="E105" s="150">
        <v>17.238800000000001</v>
      </c>
      <c r="F105" s="150">
        <v>1</v>
      </c>
      <c r="G105" s="159">
        <f t="shared" si="2"/>
        <v>1.4127208324567704E-7</v>
      </c>
      <c r="H105" s="159">
        <f t="shared" si="3"/>
        <v>3.2362459546925568E-3</v>
      </c>
      <c r="I105" s="148" t="s">
        <v>32184</v>
      </c>
      <c r="J105" s="148" t="s">
        <v>32185</v>
      </c>
      <c r="K105" s="148" t="s">
        <v>925</v>
      </c>
    </row>
    <row r="106" spans="1:11" x14ac:dyDescent="0.35">
      <c r="A106" s="148" t="s">
        <v>32086</v>
      </c>
      <c r="B106" s="4" t="s">
        <v>159</v>
      </c>
      <c r="C106" s="4" t="s">
        <v>159</v>
      </c>
      <c r="D106" s="4" t="s">
        <v>31763</v>
      </c>
      <c r="E106" s="150">
        <v>353.52762000000001</v>
      </c>
      <c r="F106" s="150">
        <v>4</v>
      </c>
      <c r="G106" s="159">
        <f t="shared" si="2"/>
        <v>2.897161250335643E-6</v>
      </c>
      <c r="H106" s="159">
        <f t="shared" si="3"/>
        <v>1.2944983818770227E-2</v>
      </c>
      <c r="I106" s="148" t="s">
        <v>32188</v>
      </c>
      <c r="J106" s="148" t="s">
        <v>32186</v>
      </c>
      <c r="K106" s="148" t="s">
        <v>925</v>
      </c>
    </row>
    <row r="107" spans="1:11" x14ac:dyDescent="0.35">
      <c r="A107" s="148" t="s">
        <v>32088</v>
      </c>
      <c r="B107" s="4" t="s">
        <v>159</v>
      </c>
      <c r="C107" s="4" t="s">
        <v>159</v>
      </c>
      <c r="D107" s="4" t="s">
        <v>31765</v>
      </c>
      <c r="E107" s="150">
        <v>521.70113000000003</v>
      </c>
      <c r="F107" s="150">
        <v>12</v>
      </c>
      <c r="G107" s="159">
        <f t="shared" si="2"/>
        <v>4.2753443085785427E-6</v>
      </c>
      <c r="H107" s="159">
        <f t="shared" si="3"/>
        <v>3.8834951456310676E-2</v>
      </c>
      <c r="I107" s="148" t="s">
        <v>32184</v>
      </c>
      <c r="J107" s="148" t="s">
        <v>32186</v>
      </c>
      <c r="K107" s="148" t="s">
        <v>925</v>
      </c>
    </row>
    <row r="108" spans="1:11" x14ac:dyDescent="0.35">
      <c r="A108" s="148" t="s">
        <v>32099</v>
      </c>
      <c r="B108" s="4" t="s">
        <v>159</v>
      </c>
      <c r="C108" s="4" t="s">
        <v>159</v>
      </c>
      <c r="D108" s="4" t="s">
        <v>31775</v>
      </c>
      <c r="E108" s="150">
        <v>15.100339999999999</v>
      </c>
      <c r="F108" s="150">
        <v>1</v>
      </c>
      <c r="G108" s="159">
        <f t="shared" si="2"/>
        <v>1.2374738900144015E-7</v>
      </c>
      <c r="H108" s="159">
        <f t="shared" si="3"/>
        <v>3.2362459546925568E-3</v>
      </c>
      <c r="I108" s="148" t="s">
        <v>32184</v>
      </c>
      <c r="J108" s="148" t="s">
        <v>32184</v>
      </c>
      <c r="K108" s="148" t="s">
        <v>925</v>
      </c>
    </row>
    <row r="109" spans="1:11" x14ac:dyDescent="0.35">
      <c r="A109" s="148" t="s">
        <v>32105</v>
      </c>
      <c r="B109" s="4" t="s">
        <v>148</v>
      </c>
      <c r="C109" s="4" t="s">
        <v>31780</v>
      </c>
      <c r="D109" s="4" t="s">
        <v>31782</v>
      </c>
      <c r="E109" s="150">
        <v>59855.647389999998</v>
      </c>
      <c r="F109" s="150">
        <v>1</v>
      </c>
      <c r="G109" s="159">
        <f t="shared" si="2"/>
        <v>4.905174374552736E-4</v>
      </c>
      <c r="H109" s="159">
        <f t="shared" si="3"/>
        <v>3.2362459546925568E-3</v>
      </c>
      <c r="I109" s="148" t="s">
        <v>32188</v>
      </c>
      <c r="J109" s="148" t="s">
        <v>32188</v>
      </c>
      <c r="K109" s="148" t="s">
        <v>32185</v>
      </c>
    </row>
    <row r="110" spans="1:11" x14ac:dyDescent="0.35">
      <c r="A110" s="148" t="s">
        <v>32106</v>
      </c>
      <c r="B110" s="4" t="s">
        <v>148</v>
      </c>
      <c r="C110" s="4" t="s">
        <v>31781</v>
      </c>
      <c r="D110" s="4" t="s">
        <v>31783</v>
      </c>
      <c r="E110" s="150">
        <v>454278.76312999998</v>
      </c>
      <c r="F110" s="150">
        <v>1</v>
      </c>
      <c r="G110" s="159">
        <f t="shared" si="2"/>
        <v>3.7228175535213908E-3</v>
      </c>
      <c r="H110" s="159">
        <f t="shared" si="3"/>
        <v>3.2362459546925568E-3</v>
      </c>
      <c r="I110" s="148" t="s">
        <v>32184</v>
      </c>
      <c r="J110" s="148" t="s">
        <v>32188</v>
      </c>
      <c r="K110" s="148" t="s">
        <v>32185</v>
      </c>
    </row>
    <row r="111" spans="1:11" x14ac:dyDescent="0.35">
      <c r="A111" s="148" t="s">
        <v>32107</v>
      </c>
      <c r="B111" s="4" t="s">
        <v>148</v>
      </c>
      <c r="C111" s="4" t="s">
        <v>31781</v>
      </c>
      <c r="D111" s="4" t="s">
        <v>31784</v>
      </c>
      <c r="E111" s="150">
        <v>0</v>
      </c>
      <c r="F111" s="150">
        <v>1</v>
      </c>
      <c r="G111" s="159">
        <f t="shared" si="2"/>
        <v>0</v>
      </c>
      <c r="H111" s="159">
        <f t="shared" si="3"/>
        <v>3.2362459546925568E-3</v>
      </c>
      <c r="I111" s="148" t="s">
        <v>32184</v>
      </c>
      <c r="J111" s="148" t="s">
        <v>32188</v>
      </c>
      <c r="K111" s="148" t="s">
        <v>32185</v>
      </c>
    </row>
    <row r="112" spans="1:11" x14ac:dyDescent="0.35">
      <c r="A112" s="148" t="s">
        <v>32108</v>
      </c>
      <c r="B112" s="4" t="s">
        <v>149</v>
      </c>
      <c r="C112" s="4" t="s">
        <v>31785</v>
      </c>
      <c r="D112" s="4" t="s">
        <v>31785</v>
      </c>
      <c r="E112" s="150">
        <v>114845.05598999999</v>
      </c>
      <c r="F112" s="150">
        <v>1</v>
      </c>
      <c r="G112" s="159">
        <f t="shared" si="2"/>
        <v>9.4115601492990916E-4</v>
      </c>
      <c r="H112" s="159">
        <f t="shared" si="3"/>
        <v>3.2362459546925568E-3</v>
      </c>
      <c r="I112" s="148" t="s">
        <v>32185</v>
      </c>
      <c r="J112" s="148" t="s">
        <v>32188</v>
      </c>
      <c r="K112" s="148" t="s">
        <v>32185</v>
      </c>
    </row>
    <row r="113" spans="1:11" x14ac:dyDescent="0.35">
      <c r="A113" s="148" t="s">
        <v>32110</v>
      </c>
      <c r="B113" s="4" t="s">
        <v>150</v>
      </c>
      <c r="C113" s="4" t="s">
        <v>31787</v>
      </c>
      <c r="D113" s="4" t="s">
        <v>31787</v>
      </c>
      <c r="E113" s="150">
        <v>91598.91145</v>
      </c>
      <c r="F113" s="150">
        <v>1</v>
      </c>
      <c r="G113" s="159">
        <f t="shared" si="2"/>
        <v>7.5065370232137965E-4</v>
      </c>
      <c r="H113" s="159">
        <f t="shared" si="3"/>
        <v>3.2362459546925568E-3</v>
      </c>
      <c r="I113" s="148" t="s">
        <v>32185</v>
      </c>
      <c r="J113" s="148" t="s">
        <v>32184</v>
      </c>
      <c r="K113" s="148" t="s">
        <v>925</v>
      </c>
    </row>
    <row r="114" spans="1:11" x14ac:dyDescent="0.35">
      <c r="A114" s="148" t="s">
        <v>32111</v>
      </c>
      <c r="B114" s="4" t="s">
        <v>150</v>
      </c>
      <c r="C114" s="4" t="s">
        <v>31787</v>
      </c>
      <c r="D114" s="4" t="s">
        <v>31790</v>
      </c>
      <c r="E114" s="150">
        <v>3.1153300000000002</v>
      </c>
      <c r="F114" s="150">
        <v>1</v>
      </c>
      <c r="G114" s="159">
        <f t="shared" si="2"/>
        <v>2.5530150538190308E-8</v>
      </c>
      <c r="H114" s="159">
        <f t="shared" si="3"/>
        <v>3.2362459546925568E-3</v>
      </c>
      <c r="I114" s="148" t="s">
        <v>32185</v>
      </c>
      <c r="J114" s="148" t="s">
        <v>32184</v>
      </c>
      <c r="K114" s="148" t="s">
        <v>925</v>
      </c>
    </row>
    <row r="115" spans="1:11" x14ac:dyDescent="0.35">
      <c r="A115" s="148" t="s">
        <v>32113</v>
      </c>
      <c r="B115" s="4" t="s">
        <v>150</v>
      </c>
      <c r="C115" s="4" t="s">
        <v>31788</v>
      </c>
      <c r="D115" s="4" t="s">
        <v>150</v>
      </c>
      <c r="E115" s="150">
        <v>85424.893160000007</v>
      </c>
      <c r="F115" s="150">
        <v>1</v>
      </c>
      <c r="G115" s="159">
        <f t="shared" si="2"/>
        <v>7.0005758044368446E-4</v>
      </c>
      <c r="H115" s="159">
        <f t="shared" si="3"/>
        <v>3.2362459546925568E-3</v>
      </c>
      <c r="I115" s="148" t="s">
        <v>32184</v>
      </c>
      <c r="J115" s="148" t="s">
        <v>32184</v>
      </c>
      <c r="K115" s="148" t="s">
        <v>925</v>
      </c>
    </row>
    <row r="116" spans="1:11" x14ac:dyDescent="0.35">
      <c r="A116" s="148" t="s">
        <v>32112</v>
      </c>
      <c r="B116" s="4" t="s">
        <v>150</v>
      </c>
      <c r="C116" s="4" t="s">
        <v>31788</v>
      </c>
      <c r="D116" s="4" t="s">
        <v>31791</v>
      </c>
      <c r="E116" s="150">
        <v>0</v>
      </c>
      <c r="F116" s="150">
        <v>2</v>
      </c>
      <c r="G116" s="159">
        <f t="shared" si="2"/>
        <v>0</v>
      </c>
      <c r="H116" s="159">
        <f t="shared" si="3"/>
        <v>6.4724919093851136E-3</v>
      </c>
      <c r="I116" s="148" t="s">
        <v>32188</v>
      </c>
      <c r="J116" s="148" t="s">
        <v>32187</v>
      </c>
      <c r="K116" s="148" t="s">
        <v>32184</v>
      </c>
    </row>
    <row r="117" spans="1:11" x14ac:dyDescent="0.35">
      <c r="A117" s="148" t="s">
        <v>32114</v>
      </c>
      <c r="B117" s="4" t="s">
        <v>151</v>
      </c>
      <c r="C117" s="4" t="s">
        <v>31792</v>
      </c>
      <c r="D117" s="4" t="s">
        <v>31792</v>
      </c>
      <c r="E117" s="150">
        <v>44505.188450000001</v>
      </c>
      <c r="F117" s="150">
        <v>1</v>
      </c>
      <c r="G117" s="159">
        <f t="shared" si="2"/>
        <v>3.6472032203940785E-4</v>
      </c>
      <c r="H117" s="159">
        <f t="shared" si="3"/>
        <v>3.2362459546925568E-3</v>
      </c>
      <c r="I117" s="148" t="s">
        <v>32188</v>
      </c>
      <c r="J117" s="148" t="s">
        <v>32184</v>
      </c>
      <c r="K117" s="148" t="s">
        <v>32185</v>
      </c>
    </row>
    <row r="118" spans="1:11" x14ac:dyDescent="0.35">
      <c r="A118" s="148" t="s">
        <v>32119</v>
      </c>
      <c r="B118" s="4" t="s">
        <v>151</v>
      </c>
      <c r="C118" s="4" t="s">
        <v>151</v>
      </c>
      <c r="D118" s="4" t="s">
        <v>31797</v>
      </c>
      <c r="E118" s="150">
        <v>78417.04806999999</v>
      </c>
      <c r="F118" s="150">
        <v>1</v>
      </c>
      <c r="G118" s="159">
        <f t="shared" si="2"/>
        <v>6.4262824226891057E-4</v>
      </c>
      <c r="H118" s="159">
        <f t="shared" si="3"/>
        <v>3.2362459546925568E-3</v>
      </c>
      <c r="I118" s="148" t="s">
        <v>32184</v>
      </c>
      <c r="J118" s="148" t="s">
        <v>32184</v>
      </c>
      <c r="K118" s="148" t="s">
        <v>32188</v>
      </c>
    </row>
    <row r="119" spans="1:11" x14ac:dyDescent="0.35">
      <c r="A119" s="148" t="s">
        <v>32126</v>
      </c>
      <c r="B119" s="4" t="s">
        <v>152</v>
      </c>
      <c r="C119" s="4" t="s">
        <v>31801</v>
      </c>
      <c r="D119" s="4" t="s">
        <v>31808</v>
      </c>
      <c r="E119" s="150">
        <v>1.5770500000000001</v>
      </c>
      <c r="F119" s="150">
        <v>3</v>
      </c>
      <c r="G119" s="159">
        <f t="shared" si="2"/>
        <v>1.2923935475937709E-8</v>
      </c>
      <c r="H119" s="159">
        <f t="shared" si="3"/>
        <v>9.7087378640776691E-3</v>
      </c>
      <c r="I119" s="148" t="s">
        <v>32187</v>
      </c>
      <c r="J119" s="148" t="s">
        <v>32185</v>
      </c>
      <c r="K119" s="148" t="s">
        <v>32185</v>
      </c>
    </row>
    <row r="120" spans="1:11" x14ac:dyDescent="0.35">
      <c r="A120" s="148" t="s">
        <v>32130</v>
      </c>
      <c r="B120" s="4" t="s">
        <v>152</v>
      </c>
      <c r="C120" s="4" t="s">
        <v>31802</v>
      </c>
      <c r="D120" s="4" t="s">
        <v>31802</v>
      </c>
      <c r="E120" s="150">
        <v>36734.533649999998</v>
      </c>
      <c r="F120" s="150">
        <v>5</v>
      </c>
      <c r="G120" s="159">
        <f t="shared" si="2"/>
        <v>3.0103975310311179E-4</v>
      </c>
      <c r="H120" s="159">
        <f t="shared" si="3"/>
        <v>1.6181229773462782E-2</v>
      </c>
      <c r="I120" s="148" t="s">
        <v>32184</v>
      </c>
      <c r="J120" s="148" t="s">
        <v>32185</v>
      </c>
      <c r="K120" s="148" t="s">
        <v>925</v>
      </c>
    </row>
    <row r="121" spans="1:11" x14ac:dyDescent="0.35">
      <c r="A121" s="148" t="s">
        <v>32134</v>
      </c>
      <c r="B121" s="4" t="s">
        <v>152</v>
      </c>
      <c r="C121" s="4" t="s">
        <v>152</v>
      </c>
      <c r="D121" s="4" t="s">
        <v>31526</v>
      </c>
      <c r="E121" s="150">
        <v>55.425410000000007</v>
      </c>
      <c r="F121" s="150">
        <v>2</v>
      </c>
      <c r="G121" s="159">
        <f t="shared" si="2"/>
        <v>4.542116119129975E-7</v>
      </c>
      <c r="H121" s="159">
        <f t="shared" si="3"/>
        <v>6.4724919093851136E-3</v>
      </c>
      <c r="I121" s="148" t="s">
        <v>32187</v>
      </c>
      <c r="J121" s="148" t="s">
        <v>32185</v>
      </c>
      <c r="K121" s="148" t="s">
        <v>925</v>
      </c>
    </row>
    <row r="122" spans="1:11" x14ac:dyDescent="0.35">
      <c r="A122" s="148" t="s">
        <v>32133</v>
      </c>
      <c r="B122" s="4" t="s">
        <v>152</v>
      </c>
      <c r="C122" s="4" t="s">
        <v>152</v>
      </c>
      <c r="D122" s="4" t="s">
        <v>152</v>
      </c>
      <c r="E122" s="150">
        <v>993898.72485</v>
      </c>
      <c r="F122" s="150">
        <v>1</v>
      </c>
      <c r="G122" s="159">
        <f t="shared" si="2"/>
        <v>8.1450068099160871E-3</v>
      </c>
      <c r="H122" s="159">
        <f t="shared" si="3"/>
        <v>3.2362459546925568E-3</v>
      </c>
      <c r="I122" s="148" t="s">
        <v>32187</v>
      </c>
      <c r="J122" s="148" t="s">
        <v>32186</v>
      </c>
      <c r="K122" s="148" t="s">
        <v>925</v>
      </c>
    </row>
    <row r="123" spans="1:11" x14ac:dyDescent="0.35">
      <c r="A123" s="148" t="s">
        <v>32135</v>
      </c>
      <c r="B123" s="4" t="s">
        <v>152</v>
      </c>
      <c r="C123" s="4" t="s">
        <v>152</v>
      </c>
      <c r="D123" s="4" t="s">
        <v>31813</v>
      </c>
      <c r="E123" s="150">
        <v>1.81694</v>
      </c>
      <c r="F123" s="150">
        <v>2</v>
      </c>
      <c r="G123" s="159">
        <f t="shared" si="2"/>
        <v>1.4889835657493586E-8</v>
      </c>
      <c r="H123" s="159">
        <f t="shared" si="3"/>
        <v>6.4724919093851136E-3</v>
      </c>
      <c r="I123" s="148" t="s">
        <v>32184</v>
      </c>
      <c r="J123" s="148" t="s">
        <v>32184</v>
      </c>
      <c r="K123" s="148" t="s">
        <v>32185</v>
      </c>
    </row>
    <row r="124" spans="1:11" x14ac:dyDescent="0.35">
      <c r="A124" s="148" t="s">
        <v>32140</v>
      </c>
      <c r="B124" s="4" t="s">
        <v>152</v>
      </c>
      <c r="C124" s="4" t="s">
        <v>31803</v>
      </c>
      <c r="D124" s="4" t="s">
        <v>31803</v>
      </c>
      <c r="E124" s="150">
        <v>16.19182</v>
      </c>
      <c r="F124" s="150">
        <v>1</v>
      </c>
      <c r="G124" s="159">
        <f t="shared" si="2"/>
        <v>1.3269207502488677E-7</v>
      </c>
      <c r="H124" s="159">
        <f t="shared" si="3"/>
        <v>3.2362459546925568E-3</v>
      </c>
      <c r="I124" s="148" t="s">
        <v>32187</v>
      </c>
      <c r="J124" s="148" t="s">
        <v>32185</v>
      </c>
      <c r="K124" s="148" t="s">
        <v>925</v>
      </c>
    </row>
    <row r="125" spans="1:11" x14ac:dyDescent="0.35">
      <c r="A125" s="148" t="s">
        <v>32141</v>
      </c>
      <c r="B125" s="4" t="s">
        <v>152</v>
      </c>
      <c r="C125" s="4" t="s">
        <v>31804</v>
      </c>
      <c r="D125" s="4" t="s">
        <v>31804</v>
      </c>
      <c r="E125" s="150">
        <v>209300.31787999999</v>
      </c>
      <c r="F125" s="150">
        <v>3</v>
      </c>
      <c r="G125" s="159">
        <f t="shared" si="2"/>
        <v>1.71521752853389E-3</v>
      </c>
      <c r="H125" s="159">
        <f t="shared" si="3"/>
        <v>9.7087378640776691E-3</v>
      </c>
      <c r="I125" s="148" t="s">
        <v>32187</v>
      </c>
      <c r="J125" s="148" t="s">
        <v>32185</v>
      </c>
      <c r="K125" s="148" t="s">
        <v>32185</v>
      </c>
    </row>
    <row r="126" spans="1:11" x14ac:dyDescent="0.35">
      <c r="A126" s="148" t="s">
        <v>32143</v>
      </c>
      <c r="B126" s="4" t="s">
        <v>152</v>
      </c>
      <c r="C126" s="4" t="s">
        <v>31805</v>
      </c>
      <c r="D126" s="4" t="s">
        <v>31818</v>
      </c>
      <c r="E126" s="150">
        <v>69400.803650000002</v>
      </c>
      <c r="F126" s="150">
        <v>4</v>
      </c>
      <c r="G126" s="159">
        <f t="shared" si="2"/>
        <v>5.6874005792512746E-4</v>
      </c>
      <c r="H126" s="159">
        <f t="shared" si="3"/>
        <v>1.2944983818770227E-2</v>
      </c>
      <c r="I126" s="148" t="s">
        <v>32184</v>
      </c>
      <c r="J126" s="148" t="s">
        <v>32188</v>
      </c>
      <c r="K126" s="148" t="s">
        <v>32188</v>
      </c>
    </row>
    <row r="127" spans="1:11" x14ac:dyDescent="0.35">
      <c r="A127" s="148" t="s">
        <v>32153</v>
      </c>
      <c r="B127" s="4" t="s">
        <v>153</v>
      </c>
      <c r="C127" s="4" t="s">
        <v>153</v>
      </c>
      <c r="D127" s="4" t="s">
        <v>153</v>
      </c>
      <c r="E127" s="150">
        <v>110955.89461</v>
      </c>
      <c r="F127" s="150">
        <v>3</v>
      </c>
      <c r="G127" s="159">
        <f t="shared" si="2"/>
        <v>9.0928431096958537E-4</v>
      </c>
      <c r="H127" s="159">
        <f t="shared" si="3"/>
        <v>9.7087378640776691E-3</v>
      </c>
      <c r="I127" s="148" t="s">
        <v>32188</v>
      </c>
      <c r="J127" s="148" t="s">
        <v>32184</v>
      </c>
      <c r="K127" s="148" t="s">
        <v>32188</v>
      </c>
    </row>
    <row r="128" spans="1:11" x14ac:dyDescent="0.35">
      <c r="A128" s="148" t="s">
        <v>32155</v>
      </c>
      <c r="B128" s="4" t="s">
        <v>153</v>
      </c>
      <c r="C128" s="4" t="s">
        <v>31826</v>
      </c>
      <c r="D128" s="4" t="s">
        <v>31835</v>
      </c>
      <c r="E128" s="150">
        <v>376805.55910999997</v>
      </c>
      <c r="F128" s="150">
        <v>1</v>
      </c>
      <c r="G128" s="159">
        <f t="shared" si="2"/>
        <v>3.0879241196615655E-3</v>
      </c>
      <c r="H128" s="159">
        <f t="shared" si="3"/>
        <v>3.2362459546925568E-3</v>
      </c>
      <c r="I128" s="148" t="s">
        <v>32186</v>
      </c>
      <c r="J128" s="148" t="s">
        <v>32188</v>
      </c>
      <c r="K128" s="148" t="s">
        <v>32184</v>
      </c>
    </row>
    <row r="129" spans="1:11" x14ac:dyDescent="0.35">
      <c r="A129" s="148" t="s">
        <v>32160</v>
      </c>
      <c r="B129" s="4" t="s">
        <v>175</v>
      </c>
      <c r="C129" s="4" t="s">
        <v>31838</v>
      </c>
      <c r="D129" s="4" t="s">
        <v>31844</v>
      </c>
      <c r="E129" s="150">
        <v>20423.787980000001</v>
      </c>
      <c r="F129" s="150">
        <v>1</v>
      </c>
      <c r="G129" s="159">
        <f t="shared" si="2"/>
        <v>1.6737308140372985E-4</v>
      </c>
      <c r="H129" s="159">
        <f t="shared" si="3"/>
        <v>3.2362459546925568E-3</v>
      </c>
      <c r="I129" s="148" t="s">
        <v>32184</v>
      </c>
      <c r="J129" s="148" t="s">
        <v>32184</v>
      </c>
      <c r="K129" s="148" t="s">
        <v>32185</v>
      </c>
    </row>
    <row r="130" spans="1:11" x14ac:dyDescent="0.35">
      <c r="A130" s="148">
        <v>210101</v>
      </c>
      <c r="B130" s="4" t="s">
        <v>175</v>
      </c>
      <c r="C130" s="4" t="s">
        <v>31839</v>
      </c>
      <c r="D130" s="4" t="s">
        <v>31839</v>
      </c>
      <c r="E130" s="150">
        <v>201512.97636999999</v>
      </c>
      <c r="F130" s="150">
        <v>1</v>
      </c>
      <c r="G130" s="159">
        <f t="shared" si="2"/>
        <v>1.6514002118956533E-3</v>
      </c>
      <c r="H130" s="159">
        <f t="shared" si="3"/>
        <v>3.2362459546925568E-3</v>
      </c>
      <c r="I130" s="148" t="s">
        <v>32184</v>
      </c>
      <c r="J130" s="148" t="s">
        <v>32184</v>
      </c>
      <c r="K130" s="148" t="s">
        <v>32184</v>
      </c>
    </row>
    <row r="131" spans="1:11" x14ac:dyDescent="0.35">
      <c r="A131" s="148" t="s">
        <v>32163</v>
      </c>
      <c r="B131" s="4" t="s">
        <v>175</v>
      </c>
      <c r="C131" s="4" t="s">
        <v>31840</v>
      </c>
      <c r="D131" s="4" t="s">
        <v>31845</v>
      </c>
      <c r="E131" s="150">
        <v>4.5401000000000007</v>
      </c>
      <c r="F131" s="150">
        <v>1</v>
      </c>
      <c r="G131" s="159">
        <f t="shared" si="2"/>
        <v>3.7206150378431117E-8</v>
      </c>
      <c r="H131" s="159">
        <f t="shared" si="3"/>
        <v>3.2362459546925568E-3</v>
      </c>
      <c r="I131" s="148" t="s">
        <v>32184</v>
      </c>
      <c r="J131" s="148" t="s">
        <v>32184</v>
      </c>
      <c r="K131" s="148" t="s">
        <v>32185</v>
      </c>
    </row>
    <row r="132" spans="1:11" x14ac:dyDescent="0.35">
      <c r="A132" s="148" t="s">
        <v>32162</v>
      </c>
      <c r="B132" s="4" t="s">
        <v>175</v>
      </c>
      <c r="C132" s="4" t="s">
        <v>31840</v>
      </c>
      <c r="D132" s="4" t="s">
        <v>31840</v>
      </c>
      <c r="E132" s="150">
        <v>8.1643299999999996</v>
      </c>
      <c r="F132" s="150">
        <v>1</v>
      </c>
      <c r="G132" s="159">
        <f t="shared" ref="G132:G138" si="4">+E132/SUM($E$3:$E$139)</f>
        <v>6.6906739877786064E-8</v>
      </c>
      <c r="H132" s="159">
        <f t="shared" si="3"/>
        <v>3.2362459546925568E-3</v>
      </c>
      <c r="I132" s="148" t="s">
        <v>32188</v>
      </c>
      <c r="J132" s="148" t="s">
        <v>32188</v>
      </c>
      <c r="K132" s="148" t="s">
        <v>32185</v>
      </c>
    </row>
    <row r="133" spans="1:11" x14ac:dyDescent="0.35">
      <c r="A133" s="148" t="s">
        <v>32165</v>
      </c>
      <c r="B133" s="4" t="s">
        <v>175</v>
      </c>
      <c r="C133" s="4" t="s">
        <v>175</v>
      </c>
      <c r="D133" s="4" t="s">
        <v>31847</v>
      </c>
      <c r="E133" s="150">
        <v>379011.95984000002</v>
      </c>
      <c r="F133" s="150">
        <v>1</v>
      </c>
      <c r="G133" s="159">
        <f t="shared" si="4"/>
        <v>3.1060055886502356E-3</v>
      </c>
      <c r="H133" s="159">
        <f t="shared" si="3"/>
        <v>3.2362459546925568E-3</v>
      </c>
      <c r="I133" s="148" t="s">
        <v>32184</v>
      </c>
      <c r="J133" s="148" t="s">
        <v>32184</v>
      </c>
      <c r="K133" s="148" t="s">
        <v>32185</v>
      </c>
    </row>
    <row r="134" spans="1:11" x14ac:dyDescent="0.35">
      <c r="A134" s="148" t="s">
        <v>32169</v>
      </c>
      <c r="B134" s="4" t="s">
        <v>154</v>
      </c>
      <c r="C134" s="4" t="s">
        <v>154</v>
      </c>
      <c r="D134" s="4" t="s">
        <v>154</v>
      </c>
      <c r="E134" s="150">
        <v>422786.62876000011</v>
      </c>
      <c r="F134" s="150">
        <v>1</v>
      </c>
      <c r="G134" s="159">
        <f t="shared" si="4"/>
        <v>3.4647392981728359E-3</v>
      </c>
      <c r="H134" s="159">
        <f t="shared" ref="H134:H138" si="5">+F134/SUM($F$3:$F$138)</f>
        <v>3.2362459546925568E-3</v>
      </c>
      <c r="I134" s="148" t="s">
        <v>32188</v>
      </c>
      <c r="J134" s="148" t="s">
        <v>32188</v>
      </c>
      <c r="K134" s="148" t="s">
        <v>925</v>
      </c>
    </row>
    <row r="135" spans="1:11" x14ac:dyDescent="0.35">
      <c r="A135" s="148" t="s">
        <v>32167</v>
      </c>
      <c r="B135" s="4" t="s">
        <v>154</v>
      </c>
      <c r="C135" s="4" t="s">
        <v>31848</v>
      </c>
      <c r="D135" s="4" t="s">
        <v>31849</v>
      </c>
      <c r="E135" s="150">
        <v>2266.2437500000001</v>
      </c>
      <c r="F135" s="150">
        <v>4</v>
      </c>
      <c r="G135" s="159">
        <f t="shared" si="4"/>
        <v>1.8571882944578235E-5</v>
      </c>
      <c r="H135" s="159">
        <f t="shared" si="5"/>
        <v>1.2944983818770227E-2</v>
      </c>
      <c r="I135" s="148" t="s">
        <v>32188</v>
      </c>
      <c r="J135" s="148" t="s">
        <v>32187</v>
      </c>
      <c r="K135" s="148" t="s">
        <v>32188</v>
      </c>
    </row>
    <row r="136" spans="1:11" x14ac:dyDescent="0.35">
      <c r="A136" s="148" t="s">
        <v>32173</v>
      </c>
      <c r="B136" s="4" t="s">
        <v>155</v>
      </c>
      <c r="C136" s="4" t="s">
        <v>155</v>
      </c>
      <c r="D136" s="4" t="s">
        <v>155</v>
      </c>
      <c r="E136" s="150">
        <v>116036.51248</v>
      </c>
      <c r="F136" s="150">
        <v>1</v>
      </c>
      <c r="G136" s="159">
        <f t="shared" si="4"/>
        <v>9.5092000896887269E-4</v>
      </c>
      <c r="H136" s="159">
        <f t="shared" si="5"/>
        <v>3.2362459546925568E-3</v>
      </c>
      <c r="I136" s="148" t="s">
        <v>32187</v>
      </c>
      <c r="J136" s="148" t="s">
        <v>32188</v>
      </c>
      <c r="K136" s="148" t="s">
        <v>32184</v>
      </c>
    </row>
    <row r="137" spans="1:11" x14ac:dyDescent="0.35">
      <c r="A137" s="148" t="s">
        <v>32175</v>
      </c>
      <c r="B137" s="4" t="s">
        <v>156</v>
      </c>
      <c r="C137" s="4" t="s">
        <v>31855</v>
      </c>
      <c r="D137" s="4" t="s">
        <v>31858</v>
      </c>
      <c r="E137" s="150">
        <v>5.0002000000000004</v>
      </c>
      <c r="F137" s="150">
        <v>1</v>
      </c>
      <c r="G137" s="159">
        <f t="shared" si="4"/>
        <v>4.0976673007693946E-8</v>
      </c>
      <c r="H137" s="159">
        <f t="shared" si="5"/>
        <v>3.2362459546925568E-3</v>
      </c>
      <c r="I137" s="148" t="s">
        <v>32187</v>
      </c>
      <c r="J137" s="148" t="s">
        <v>32186</v>
      </c>
      <c r="K137" s="148" t="s">
        <v>32185</v>
      </c>
    </row>
    <row r="138" spans="1:11" x14ac:dyDescent="0.35">
      <c r="A138" s="148" t="s">
        <v>31940</v>
      </c>
      <c r="B138" s="4" t="s">
        <v>156</v>
      </c>
      <c r="C138" s="4" t="s">
        <v>31855</v>
      </c>
      <c r="D138" s="4" t="s">
        <v>36389</v>
      </c>
      <c r="E138" s="150">
        <v>375982.90872000001</v>
      </c>
      <c r="F138" s="150">
        <v>1</v>
      </c>
      <c r="G138" s="159">
        <f t="shared" si="4"/>
        <v>3.0811824941204507E-3</v>
      </c>
      <c r="H138" s="159">
        <f t="shared" si="5"/>
        <v>3.2362459546925568E-3</v>
      </c>
      <c r="I138" s="148" t="s">
        <v>32184</v>
      </c>
      <c r="J138" s="148" t="s">
        <v>32186</v>
      </c>
      <c r="K138" s="148" t="s">
        <v>925</v>
      </c>
    </row>
    <row r="139" spans="1:11" x14ac:dyDescent="0.35">
      <c r="F139" s="327"/>
      <c r="G139" s="159"/>
      <c r="H139" s="328"/>
    </row>
  </sheetData>
  <autoFilter ref="A2:K2" xr:uid="{773906AF-2D5F-47E8-8306-9CBFE9DA21D4}"/>
  <mergeCells count="1">
    <mergeCell ref="A1:K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A8A2-F44B-40A7-83F5-4AA7B1475D36}">
  <sheetPr codeName="Sheet34">
    <tabColor rgb="FF4D93D9"/>
  </sheetPr>
  <dimension ref="A1:K43"/>
  <sheetViews>
    <sheetView showGridLines="0" topLeftCell="A2" zoomScale="80" zoomScaleNormal="80" workbookViewId="0">
      <selection activeCell="H4" sqref="H4"/>
    </sheetView>
  </sheetViews>
  <sheetFormatPr defaultColWidth="8.7265625" defaultRowHeight="14.5" x14ac:dyDescent="0.35"/>
  <cols>
    <col min="2" max="2" width="16.7265625" bestFit="1" customWidth="1"/>
    <col min="3" max="3" width="15.453125" bestFit="1" customWidth="1"/>
    <col min="4" max="4" width="29.54296875" bestFit="1" customWidth="1"/>
    <col min="5" max="5" width="16.81640625" bestFit="1" customWidth="1"/>
    <col min="6" max="6" width="16.7265625" bestFit="1" customWidth="1"/>
    <col min="7" max="7" width="25.26953125" bestFit="1" customWidth="1"/>
    <col min="8" max="8" width="25" bestFit="1" customWidth="1"/>
    <col min="9" max="9" width="10.81640625" bestFit="1" customWidth="1"/>
    <col min="10" max="10" width="21.26953125" bestFit="1" customWidth="1"/>
    <col min="11" max="11" width="13.54296875" bestFit="1" customWidth="1"/>
  </cols>
  <sheetData>
    <row r="1" spans="1:11" ht="18.5" x14ac:dyDescent="0.45">
      <c r="A1" s="411" t="s">
        <v>1043</v>
      </c>
      <c r="B1" s="412"/>
      <c r="C1" s="412"/>
      <c r="D1" s="412"/>
      <c r="E1" s="412"/>
      <c r="F1" s="412"/>
      <c r="G1" s="412"/>
      <c r="H1" s="412"/>
      <c r="I1" s="412"/>
      <c r="J1" s="412"/>
      <c r="K1" s="413"/>
    </row>
    <row r="2" spans="1:11" x14ac:dyDescent="0.35">
      <c r="A2" s="149" t="s">
        <v>31537</v>
      </c>
      <c r="B2" s="149" t="s">
        <v>169</v>
      </c>
      <c r="C2" s="149" t="s">
        <v>31522</v>
      </c>
      <c r="D2" s="149" t="s">
        <v>31523</v>
      </c>
      <c r="E2" s="149" t="s">
        <v>32178</v>
      </c>
      <c r="F2" s="149" t="s">
        <v>32926</v>
      </c>
      <c r="G2" s="149" t="s">
        <v>32927</v>
      </c>
      <c r="H2" s="149" t="s">
        <v>32928</v>
      </c>
      <c r="I2" s="29" t="s">
        <v>32180</v>
      </c>
      <c r="J2" s="29" t="s">
        <v>32181</v>
      </c>
      <c r="K2" s="29" t="s">
        <v>32182</v>
      </c>
    </row>
    <row r="3" spans="1:11" x14ac:dyDescent="0.35">
      <c r="A3" s="148" t="s">
        <v>31874</v>
      </c>
      <c r="B3" s="4" t="s">
        <v>173</v>
      </c>
      <c r="C3" s="4" t="s">
        <v>31545</v>
      </c>
      <c r="D3" s="4" t="s">
        <v>171</v>
      </c>
      <c r="E3" s="281">
        <v>12510.726979999999</v>
      </c>
      <c r="F3" s="4">
        <v>1</v>
      </c>
      <c r="G3" s="159">
        <f>+E3/SUM($E$3:$E$43)</f>
        <v>8.5704612287151687E-4</v>
      </c>
      <c r="H3" s="159">
        <f>+F3/SUM($F$3:$F$43)</f>
        <v>1.6393442622950821E-2</v>
      </c>
      <c r="I3" s="148" t="s">
        <v>32184</v>
      </c>
      <c r="J3" s="148" t="s">
        <v>32187</v>
      </c>
      <c r="K3" s="148" t="s">
        <v>32188</v>
      </c>
    </row>
    <row r="4" spans="1:11" x14ac:dyDescent="0.35">
      <c r="A4" s="148" t="s">
        <v>31888</v>
      </c>
      <c r="B4" s="4" t="s">
        <v>138</v>
      </c>
      <c r="C4" s="4" t="s">
        <v>138</v>
      </c>
      <c r="D4" s="4" t="s">
        <v>138</v>
      </c>
      <c r="E4" s="281">
        <v>8572.6477899999991</v>
      </c>
      <c r="F4" s="4">
        <v>1</v>
      </c>
      <c r="G4" s="159">
        <f t="shared" ref="G4:G43" si="0">+E4/SUM($E$3:$E$43)</f>
        <v>5.8726839478696522E-4</v>
      </c>
      <c r="H4" s="159">
        <f t="shared" ref="H4:H43" si="1">+F4/SUM($F$3:$F$43)</f>
        <v>1.6393442622950821E-2</v>
      </c>
      <c r="I4" s="148" t="s">
        <v>32187</v>
      </c>
      <c r="J4" s="148" t="s">
        <v>32185</v>
      </c>
      <c r="K4" s="148" t="s">
        <v>925</v>
      </c>
    </row>
    <row r="5" spans="1:11" x14ac:dyDescent="0.35">
      <c r="A5" s="148" t="s">
        <v>31897</v>
      </c>
      <c r="B5" s="4" t="s">
        <v>138</v>
      </c>
      <c r="C5" s="4" t="s">
        <v>138</v>
      </c>
      <c r="D5" s="4" t="s">
        <v>31548</v>
      </c>
      <c r="E5" s="281">
        <v>17175.377039999999</v>
      </c>
      <c r="F5" s="4">
        <v>1</v>
      </c>
      <c r="G5" s="159">
        <f t="shared" si="0"/>
        <v>1.1765975170364136E-3</v>
      </c>
      <c r="H5" s="159">
        <f t="shared" si="1"/>
        <v>1.6393442622950821E-2</v>
      </c>
      <c r="I5" s="148" t="s">
        <v>32188</v>
      </c>
      <c r="J5" s="148" t="s">
        <v>32184</v>
      </c>
      <c r="K5" s="148" t="s">
        <v>32184</v>
      </c>
    </row>
    <row r="6" spans="1:11" x14ac:dyDescent="0.35">
      <c r="A6" s="148" t="s">
        <v>31918</v>
      </c>
      <c r="B6" s="4" t="s">
        <v>140</v>
      </c>
      <c r="C6" s="4" t="s">
        <v>140</v>
      </c>
      <c r="D6" s="4" t="s">
        <v>140</v>
      </c>
      <c r="E6" s="281">
        <v>79030.061379999999</v>
      </c>
      <c r="F6" s="4">
        <v>1</v>
      </c>
      <c r="G6" s="159">
        <f t="shared" si="0"/>
        <v>5.4139465919371375E-3</v>
      </c>
      <c r="H6" s="159">
        <f t="shared" si="1"/>
        <v>1.6393442622950821E-2</v>
      </c>
      <c r="I6" s="148" t="s">
        <v>32184</v>
      </c>
      <c r="J6" s="148" t="s">
        <v>32184</v>
      </c>
      <c r="K6" s="148" t="s">
        <v>32188</v>
      </c>
    </row>
    <row r="7" spans="1:11" x14ac:dyDescent="0.35">
      <c r="A7" s="148" t="s">
        <v>31938</v>
      </c>
      <c r="B7" s="4" t="s">
        <v>158</v>
      </c>
      <c r="C7" s="4" t="s">
        <v>36386</v>
      </c>
      <c r="D7" s="4" t="s">
        <v>158</v>
      </c>
      <c r="E7" s="281">
        <v>11875.71306</v>
      </c>
      <c r="F7" s="4">
        <v>1</v>
      </c>
      <c r="G7" s="159">
        <f t="shared" si="0"/>
        <v>8.1354455665754105E-4</v>
      </c>
      <c r="H7" s="159">
        <f t="shared" si="1"/>
        <v>1.6393442622950821E-2</v>
      </c>
      <c r="I7" s="148" t="s">
        <v>32187</v>
      </c>
      <c r="J7" s="148" t="s">
        <v>32186</v>
      </c>
      <c r="K7" s="148" t="s">
        <v>925</v>
      </c>
    </row>
    <row r="8" spans="1:11" x14ac:dyDescent="0.35">
      <c r="A8" s="148" t="s">
        <v>31940</v>
      </c>
      <c r="B8" s="4" t="s">
        <v>158</v>
      </c>
      <c r="C8" s="4" t="s">
        <v>36386</v>
      </c>
      <c r="D8" s="4" t="s">
        <v>31563</v>
      </c>
      <c r="E8" s="281">
        <v>55627.394039999999</v>
      </c>
      <c r="F8" s="4">
        <v>1</v>
      </c>
      <c r="G8" s="159">
        <f t="shared" si="0"/>
        <v>3.8107491645883655E-3</v>
      </c>
      <c r="H8" s="159">
        <f t="shared" si="1"/>
        <v>1.6393442622950821E-2</v>
      </c>
      <c r="I8" s="148" t="s">
        <v>32184</v>
      </c>
      <c r="J8" s="148" t="s">
        <v>32186</v>
      </c>
      <c r="K8" s="148" t="s">
        <v>925</v>
      </c>
    </row>
    <row r="9" spans="1:11" x14ac:dyDescent="0.35">
      <c r="A9" s="148" t="s">
        <v>31952</v>
      </c>
      <c r="B9" s="4" t="s">
        <v>141</v>
      </c>
      <c r="C9" s="4" t="s">
        <v>141</v>
      </c>
      <c r="D9" s="4" t="s">
        <v>141</v>
      </c>
      <c r="E9" s="281">
        <v>128.36433</v>
      </c>
      <c r="F9" s="4">
        <v>1</v>
      </c>
      <c r="G9" s="159">
        <f t="shared" si="0"/>
        <v>8.7935858177843429E-6</v>
      </c>
      <c r="H9" s="159">
        <f t="shared" si="1"/>
        <v>1.6393442622950821E-2</v>
      </c>
      <c r="I9" s="148" t="s">
        <v>32185</v>
      </c>
      <c r="J9" s="148" t="s">
        <v>32184</v>
      </c>
      <c r="K9" s="148" t="s">
        <v>32188</v>
      </c>
    </row>
    <row r="10" spans="1:11" x14ac:dyDescent="0.35">
      <c r="A10" s="148" t="s">
        <v>31953</v>
      </c>
      <c r="B10" s="4" t="s">
        <v>141</v>
      </c>
      <c r="C10" s="4" t="s">
        <v>141</v>
      </c>
      <c r="D10" s="4" t="s">
        <v>31567</v>
      </c>
      <c r="E10" s="281">
        <v>16975.606459999999</v>
      </c>
      <c r="F10" s="4">
        <v>1</v>
      </c>
      <c r="G10" s="159">
        <f t="shared" si="0"/>
        <v>1.1629122530764134E-3</v>
      </c>
      <c r="H10" s="159">
        <f t="shared" si="1"/>
        <v>1.6393442622950821E-2</v>
      </c>
      <c r="I10" s="148" t="s">
        <v>32184</v>
      </c>
      <c r="J10" s="148" t="s">
        <v>32188</v>
      </c>
      <c r="K10" s="148" t="s">
        <v>32184</v>
      </c>
    </row>
    <row r="11" spans="1:11" x14ac:dyDescent="0.35">
      <c r="A11" s="148" t="s">
        <v>31975</v>
      </c>
      <c r="B11" s="4" t="s">
        <v>144</v>
      </c>
      <c r="C11" s="4" t="s">
        <v>31654</v>
      </c>
      <c r="D11" s="4" t="s">
        <v>31657</v>
      </c>
      <c r="E11" s="281">
        <v>5576.0930599999992</v>
      </c>
      <c r="F11" s="4">
        <v>1</v>
      </c>
      <c r="G11" s="159">
        <f t="shared" si="0"/>
        <v>3.8198970735142456E-4</v>
      </c>
      <c r="H11" s="159">
        <f t="shared" si="1"/>
        <v>1.6393442622950821E-2</v>
      </c>
      <c r="I11" s="148" t="s">
        <v>32184</v>
      </c>
      <c r="J11" s="148" t="s">
        <v>32184</v>
      </c>
      <c r="K11" s="148" t="s">
        <v>925</v>
      </c>
    </row>
    <row r="12" spans="1:11" x14ac:dyDescent="0.35">
      <c r="A12" s="148" t="s">
        <v>31976</v>
      </c>
      <c r="B12" s="4" t="s">
        <v>144</v>
      </c>
      <c r="C12" s="4" t="s">
        <v>144</v>
      </c>
      <c r="D12" s="4" t="s">
        <v>144</v>
      </c>
      <c r="E12" s="281">
        <v>9518.3105099999993</v>
      </c>
      <c r="F12" s="4">
        <v>1</v>
      </c>
      <c r="G12" s="159">
        <f t="shared" si="0"/>
        <v>6.520509265307866E-4</v>
      </c>
      <c r="H12" s="159">
        <f t="shared" si="1"/>
        <v>1.6393442622950821E-2</v>
      </c>
      <c r="I12" s="148" t="s">
        <v>32187</v>
      </c>
      <c r="J12" s="148" t="s">
        <v>32186</v>
      </c>
      <c r="K12" s="148" t="s">
        <v>925</v>
      </c>
    </row>
    <row r="13" spans="1:11" x14ac:dyDescent="0.35">
      <c r="A13" s="148" t="s">
        <v>31988</v>
      </c>
      <c r="B13" s="4" t="s">
        <v>172</v>
      </c>
      <c r="C13" s="4" t="s">
        <v>31665</v>
      </c>
      <c r="D13" s="4" t="s">
        <v>31665</v>
      </c>
      <c r="E13" s="281">
        <v>11309.10122</v>
      </c>
      <c r="F13" s="4">
        <v>1</v>
      </c>
      <c r="G13" s="159">
        <f t="shared" si="0"/>
        <v>7.7472886821502215E-4</v>
      </c>
      <c r="H13" s="159">
        <f t="shared" si="1"/>
        <v>1.6393442622950821E-2</v>
      </c>
      <c r="I13" s="148" t="s">
        <v>32185</v>
      </c>
      <c r="J13" s="148" t="s">
        <v>32184</v>
      </c>
      <c r="K13" s="148" t="s">
        <v>32188</v>
      </c>
    </row>
    <row r="14" spans="1:11" x14ac:dyDescent="0.35">
      <c r="A14" s="148" t="s">
        <v>32007</v>
      </c>
      <c r="B14" s="4" t="s">
        <v>146</v>
      </c>
      <c r="C14" s="4" t="s">
        <v>31684</v>
      </c>
      <c r="D14" s="4" t="s">
        <v>31684</v>
      </c>
      <c r="E14" s="281">
        <v>62562.026869999987</v>
      </c>
      <c r="F14" s="4">
        <v>2</v>
      </c>
      <c r="G14" s="159">
        <f t="shared" si="0"/>
        <v>4.2858055054381143E-3</v>
      </c>
      <c r="H14" s="159">
        <f t="shared" si="1"/>
        <v>3.2786885245901641E-2</v>
      </c>
      <c r="I14" s="148" t="s">
        <v>32187</v>
      </c>
      <c r="J14" s="148" t="s">
        <v>32186</v>
      </c>
      <c r="K14" s="148" t="s">
        <v>925</v>
      </c>
    </row>
    <row r="15" spans="1:11" x14ac:dyDescent="0.35">
      <c r="A15" s="148" t="s">
        <v>32013</v>
      </c>
      <c r="B15" s="4" t="s">
        <v>147</v>
      </c>
      <c r="C15" s="4" t="s">
        <v>31693</v>
      </c>
      <c r="D15" s="4" t="s">
        <v>31693</v>
      </c>
      <c r="E15" s="281">
        <v>85233.963739999992</v>
      </c>
      <c r="F15" s="4">
        <v>2</v>
      </c>
      <c r="G15" s="159">
        <f t="shared" si="0"/>
        <v>5.8389443137171274E-3</v>
      </c>
      <c r="H15" s="159">
        <f t="shared" si="1"/>
        <v>3.2786885245901641E-2</v>
      </c>
      <c r="I15" s="148" t="s">
        <v>32184</v>
      </c>
      <c r="J15" s="148" t="s">
        <v>32186</v>
      </c>
      <c r="K15" s="148" t="s">
        <v>925</v>
      </c>
    </row>
    <row r="16" spans="1:11" x14ac:dyDescent="0.35">
      <c r="A16" s="148" t="s">
        <v>32097</v>
      </c>
      <c r="B16" s="4" t="s">
        <v>159</v>
      </c>
      <c r="C16" s="4" t="s">
        <v>159</v>
      </c>
      <c r="D16" s="4" t="s">
        <v>31773</v>
      </c>
      <c r="E16" s="281">
        <v>18338.822029999999</v>
      </c>
      <c r="F16" s="4">
        <v>2</v>
      </c>
      <c r="G16" s="159">
        <f t="shared" si="0"/>
        <v>1.2562992017944475E-3</v>
      </c>
      <c r="H16" s="159">
        <f t="shared" si="1"/>
        <v>3.2786885245901641E-2</v>
      </c>
      <c r="I16" s="148" t="s">
        <v>32184</v>
      </c>
      <c r="J16" s="148" t="s">
        <v>32186</v>
      </c>
      <c r="K16" s="148" t="s">
        <v>925</v>
      </c>
    </row>
    <row r="17" spans="1:11" x14ac:dyDescent="0.35">
      <c r="A17" s="148" t="s">
        <v>32091</v>
      </c>
      <c r="B17" s="4" t="s">
        <v>159</v>
      </c>
      <c r="C17" s="4" t="s">
        <v>159</v>
      </c>
      <c r="D17" s="4" t="s">
        <v>31768</v>
      </c>
      <c r="E17" s="281">
        <v>7053.3094000000001</v>
      </c>
      <c r="F17" s="4">
        <v>3</v>
      </c>
      <c r="G17" s="159">
        <f t="shared" si="0"/>
        <v>4.8318626762033494E-4</v>
      </c>
      <c r="H17" s="159">
        <f t="shared" si="1"/>
        <v>4.9180327868852458E-2</v>
      </c>
      <c r="I17" s="148" t="s">
        <v>32188</v>
      </c>
      <c r="J17" s="148" t="s">
        <v>32184</v>
      </c>
      <c r="K17" s="148" t="s">
        <v>925</v>
      </c>
    </row>
    <row r="18" spans="1:11" x14ac:dyDescent="0.35">
      <c r="A18" s="148" t="s">
        <v>32066</v>
      </c>
      <c r="B18" s="4" t="s">
        <v>159</v>
      </c>
      <c r="C18" s="4" t="s">
        <v>159</v>
      </c>
      <c r="D18" s="4" t="s">
        <v>159</v>
      </c>
      <c r="E18" s="281">
        <v>54711.28628</v>
      </c>
      <c r="F18" s="4">
        <v>2</v>
      </c>
      <c r="G18" s="159">
        <f t="shared" si="0"/>
        <v>3.7479912924762437E-3</v>
      </c>
      <c r="H18" s="159">
        <f t="shared" si="1"/>
        <v>3.2786885245901641E-2</v>
      </c>
      <c r="I18" s="148" t="s">
        <v>32184</v>
      </c>
      <c r="J18" s="148" t="s">
        <v>32185</v>
      </c>
      <c r="K18" s="148" t="s">
        <v>925</v>
      </c>
    </row>
    <row r="19" spans="1:11" x14ac:dyDescent="0.35">
      <c r="A19" s="148" t="s">
        <v>32095</v>
      </c>
      <c r="B19" s="4" t="s">
        <v>159</v>
      </c>
      <c r="C19" s="4" t="s">
        <v>159</v>
      </c>
      <c r="D19" s="4" t="s">
        <v>31771</v>
      </c>
      <c r="E19" s="281">
        <v>401146.20627999998</v>
      </c>
      <c r="F19" s="4">
        <v>1</v>
      </c>
      <c r="G19" s="159">
        <f t="shared" si="0"/>
        <v>2.7480481457752323E-2</v>
      </c>
      <c r="H19" s="159">
        <f t="shared" si="1"/>
        <v>1.6393442622950821E-2</v>
      </c>
      <c r="I19" s="148" t="s">
        <v>32184</v>
      </c>
      <c r="J19" s="148" t="s">
        <v>32186</v>
      </c>
      <c r="K19" s="148" t="s">
        <v>925</v>
      </c>
    </row>
    <row r="20" spans="1:11" x14ac:dyDescent="0.35">
      <c r="A20" s="148" t="s">
        <v>32071</v>
      </c>
      <c r="B20" s="4" t="s">
        <v>159</v>
      </c>
      <c r="C20" s="4" t="s">
        <v>159</v>
      </c>
      <c r="D20" s="4" t="s">
        <v>31749</v>
      </c>
      <c r="E20" s="281">
        <v>45464.715450000003</v>
      </c>
      <c r="F20" s="4">
        <v>1</v>
      </c>
      <c r="G20" s="159">
        <f t="shared" si="0"/>
        <v>3.1145558660316359E-3</v>
      </c>
      <c r="H20" s="159">
        <f t="shared" si="1"/>
        <v>1.6393442622950821E-2</v>
      </c>
      <c r="I20" s="148" t="s">
        <v>32184</v>
      </c>
      <c r="J20" s="148" t="s">
        <v>32186</v>
      </c>
      <c r="K20" s="148" t="s">
        <v>925</v>
      </c>
    </row>
    <row r="21" spans="1:11" x14ac:dyDescent="0.35">
      <c r="A21" s="148" t="s">
        <v>32090</v>
      </c>
      <c r="B21" s="4" t="s">
        <v>159</v>
      </c>
      <c r="C21" s="4" t="s">
        <v>159</v>
      </c>
      <c r="D21" s="4" t="s">
        <v>31767</v>
      </c>
      <c r="E21" s="281">
        <v>218.28222</v>
      </c>
      <c r="F21" s="4">
        <v>1</v>
      </c>
      <c r="G21" s="159">
        <f t="shared" si="0"/>
        <v>1.495340203985392E-5</v>
      </c>
      <c r="H21" s="159">
        <f t="shared" si="1"/>
        <v>1.6393442622950821E-2</v>
      </c>
      <c r="I21" s="148" t="s">
        <v>32184</v>
      </c>
      <c r="J21" s="148" t="s">
        <v>32185</v>
      </c>
      <c r="K21" s="148" t="s">
        <v>925</v>
      </c>
    </row>
    <row r="22" spans="1:11" x14ac:dyDescent="0.35">
      <c r="A22" s="148" t="s">
        <v>32068</v>
      </c>
      <c r="B22" s="4" t="s">
        <v>159</v>
      </c>
      <c r="C22" s="4" t="s">
        <v>159</v>
      </c>
      <c r="D22" s="4" t="s">
        <v>31525</v>
      </c>
      <c r="E22" s="281">
        <v>15725.267400000001</v>
      </c>
      <c r="F22" s="4">
        <v>3</v>
      </c>
      <c r="G22" s="159">
        <f t="shared" si="0"/>
        <v>1.0772578985883887E-3</v>
      </c>
      <c r="H22" s="159">
        <f t="shared" si="1"/>
        <v>4.9180327868852458E-2</v>
      </c>
      <c r="I22" s="148" t="s">
        <v>32184</v>
      </c>
      <c r="J22" s="148" t="s">
        <v>32185</v>
      </c>
      <c r="K22" s="148" t="s">
        <v>925</v>
      </c>
    </row>
    <row r="23" spans="1:11" x14ac:dyDescent="0.35">
      <c r="A23" s="148" t="s">
        <v>32094</v>
      </c>
      <c r="B23" s="4" t="s">
        <v>159</v>
      </c>
      <c r="C23" s="4" t="s">
        <v>159</v>
      </c>
      <c r="D23" s="4" t="s">
        <v>31770</v>
      </c>
      <c r="E23" s="281">
        <v>2555.1626099999999</v>
      </c>
      <c r="F23" s="4">
        <v>2</v>
      </c>
      <c r="G23" s="159">
        <f t="shared" si="0"/>
        <v>1.7504116361164213E-4</v>
      </c>
      <c r="H23" s="159">
        <f t="shared" si="1"/>
        <v>3.2786885245901641E-2</v>
      </c>
      <c r="I23" s="148" t="s">
        <v>32185</v>
      </c>
      <c r="J23" s="148" t="s">
        <v>32186</v>
      </c>
      <c r="K23" s="148" t="s">
        <v>925</v>
      </c>
    </row>
    <row r="24" spans="1:11" x14ac:dyDescent="0.35">
      <c r="A24" s="148" t="s">
        <v>32067</v>
      </c>
      <c r="B24" s="4" t="s">
        <v>159</v>
      </c>
      <c r="C24" s="4" t="s">
        <v>159</v>
      </c>
      <c r="D24" s="4" t="s">
        <v>31746</v>
      </c>
      <c r="E24" s="281">
        <v>13263686.20173</v>
      </c>
      <c r="F24" s="4">
        <v>4</v>
      </c>
      <c r="G24" s="159">
        <f t="shared" si="0"/>
        <v>0.90862752039507233</v>
      </c>
      <c r="H24" s="159">
        <f t="shared" si="1"/>
        <v>6.5573770491803282E-2</v>
      </c>
      <c r="I24" s="148" t="s">
        <v>32184</v>
      </c>
      <c r="J24" s="148" t="s">
        <v>32186</v>
      </c>
      <c r="K24" s="148" t="s">
        <v>925</v>
      </c>
    </row>
    <row r="25" spans="1:11" x14ac:dyDescent="0.35">
      <c r="A25" s="148" t="s">
        <v>32070</v>
      </c>
      <c r="B25" s="4" t="s">
        <v>159</v>
      </c>
      <c r="C25" s="4" t="s">
        <v>159</v>
      </c>
      <c r="D25" s="4" t="s">
        <v>31748</v>
      </c>
      <c r="E25" s="281">
        <v>6242.9083199999995</v>
      </c>
      <c r="F25" s="4">
        <v>1</v>
      </c>
      <c r="G25" s="159">
        <f t="shared" si="0"/>
        <v>4.2766982123834457E-4</v>
      </c>
      <c r="H25" s="159">
        <f t="shared" si="1"/>
        <v>1.6393442622950821E-2</v>
      </c>
      <c r="I25" s="148" t="s">
        <v>32185</v>
      </c>
      <c r="J25" s="148" t="s">
        <v>32187</v>
      </c>
      <c r="K25" s="148" t="s">
        <v>925</v>
      </c>
    </row>
    <row r="26" spans="1:11" x14ac:dyDescent="0.35">
      <c r="A26" s="148" t="s">
        <v>32080</v>
      </c>
      <c r="B26" s="4" t="s">
        <v>159</v>
      </c>
      <c r="C26" s="4" t="s">
        <v>159</v>
      </c>
      <c r="D26" s="4" t="s">
        <v>31757</v>
      </c>
      <c r="E26" s="281">
        <v>22558.951590000001</v>
      </c>
      <c r="F26" s="4">
        <v>1</v>
      </c>
      <c r="G26" s="159">
        <f t="shared" si="0"/>
        <v>1.5453987627708379E-3</v>
      </c>
      <c r="H26" s="159">
        <f t="shared" si="1"/>
        <v>1.6393442622950821E-2</v>
      </c>
      <c r="I26" s="148" t="s">
        <v>32187</v>
      </c>
      <c r="J26" s="148" t="s">
        <v>32185</v>
      </c>
      <c r="K26" s="148" t="s">
        <v>925</v>
      </c>
    </row>
    <row r="27" spans="1:11" x14ac:dyDescent="0.35">
      <c r="A27" s="148" t="s">
        <v>32093</v>
      </c>
      <c r="B27" s="4" t="s">
        <v>159</v>
      </c>
      <c r="C27" s="4" t="s">
        <v>159</v>
      </c>
      <c r="D27" s="4" t="s">
        <v>31536</v>
      </c>
      <c r="E27" s="281">
        <v>15194.565479999999</v>
      </c>
      <c r="F27" s="4">
        <v>1</v>
      </c>
      <c r="G27" s="159">
        <f t="shared" si="0"/>
        <v>1.0409022156881397E-3</v>
      </c>
      <c r="H27" s="159">
        <f t="shared" si="1"/>
        <v>1.6393442622950821E-2</v>
      </c>
      <c r="I27" s="148" t="s">
        <v>32184</v>
      </c>
      <c r="J27" s="148" t="s">
        <v>32186</v>
      </c>
      <c r="K27" s="148" t="s">
        <v>925</v>
      </c>
    </row>
    <row r="28" spans="1:11" x14ac:dyDescent="0.35">
      <c r="A28" s="148" t="s">
        <v>32092</v>
      </c>
      <c r="B28" s="4" t="s">
        <v>159</v>
      </c>
      <c r="C28" s="4" t="s">
        <v>159</v>
      </c>
      <c r="D28" s="4" t="s">
        <v>31769</v>
      </c>
      <c r="E28" s="281">
        <v>63221.02953</v>
      </c>
      <c r="F28" s="4">
        <v>2</v>
      </c>
      <c r="G28" s="159">
        <f t="shared" si="0"/>
        <v>4.3309504179294446E-3</v>
      </c>
      <c r="H28" s="159">
        <f t="shared" si="1"/>
        <v>3.2786885245901641E-2</v>
      </c>
      <c r="I28" s="148" t="s">
        <v>32184</v>
      </c>
      <c r="J28" s="148" t="s">
        <v>32185</v>
      </c>
      <c r="K28" s="148" t="s">
        <v>925</v>
      </c>
    </row>
    <row r="29" spans="1:11" x14ac:dyDescent="0.35">
      <c r="A29" s="148" t="s">
        <v>32087</v>
      </c>
      <c r="B29" s="4" t="s">
        <v>159</v>
      </c>
      <c r="C29" s="4" t="s">
        <v>159</v>
      </c>
      <c r="D29" s="4" t="s">
        <v>31764</v>
      </c>
      <c r="E29" s="281">
        <v>20366.514429999999</v>
      </c>
      <c r="F29" s="4">
        <v>6</v>
      </c>
      <c r="G29" s="159">
        <f t="shared" si="0"/>
        <v>1.395206070481949E-3</v>
      </c>
      <c r="H29" s="159">
        <f t="shared" si="1"/>
        <v>9.8360655737704916E-2</v>
      </c>
      <c r="I29" s="148" t="s">
        <v>32188</v>
      </c>
      <c r="J29" s="148" t="s">
        <v>32186</v>
      </c>
      <c r="K29" s="148" t="s">
        <v>925</v>
      </c>
    </row>
    <row r="30" spans="1:11" x14ac:dyDescent="0.35">
      <c r="A30" s="148" t="s">
        <v>32082</v>
      </c>
      <c r="B30" s="4" t="s">
        <v>159</v>
      </c>
      <c r="C30" s="4" t="s">
        <v>159</v>
      </c>
      <c r="D30" s="4" t="s">
        <v>31759</v>
      </c>
      <c r="E30" s="281">
        <v>13855.230869999999</v>
      </c>
      <c r="F30" s="4">
        <v>1</v>
      </c>
      <c r="G30" s="159">
        <f t="shared" si="0"/>
        <v>9.4915122978914634E-4</v>
      </c>
      <c r="H30" s="159">
        <f t="shared" si="1"/>
        <v>1.6393442622950821E-2</v>
      </c>
      <c r="I30" s="148" t="s">
        <v>32185</v>
      </c>
      <c r="J30" s="148" t="s">
        <v>32187</v>
      </c>
      <c r="K30" s="148" t="s">
        <v>925</v>
      </c>
    </row>
    <row r="31" spans="1:11" x14ac:dyDescent="0.35">
      <c r="A31" s="148" t="s">
        <v>32098</v>
      </c>
      <c r="B31" s="4" t="s">
        <v>159</v>
      </c>
      <c r="C31" s="4" t="s">
        <v>159</v>
      </c>
      <c r="D31" s="4" t="s">
        <v>31774</v>
      </c>
      <c r="E31" s="281">
        <v>1672.8365799999999</v>
      </c>
      <c r="F31" s="4">
        <v>1</v>
      </c>
      <c r="G31" s="159">
        <f t="shared" si="0"/>
        <v>1.1459750559488654E-4</v>
      </c>
      <c r="H31" s="159">
        <f t="shared" si="1"/>
        <v>1.6393442622950821E-2</v>
      </c>
      <c r="I31" s="148" t="s">
        <v>32188</v>
      </c>
      <c r="J31" s="148" t="s">
        <v>32186</v>
      </c>
      <c r="K31" s="148" t="s">
        <v>925</v>
      </c>
    </row>
    <row r="32" spans="1:11" x14ac:dyDescent="0.35">
      <c r="A32" s="148" t="s">
        <v>32096</v>
      </c>
      <c r="B32" s="4" t="s">
        <v>159</v>
      </c>
      <c r="C32" s="4" t="s">
        <v>159</v>
      </c>
      <c r="D32" s="4" t="s">
        <v>36388</v>
      </c>
      <c r="E32" s="281">
        <v>5925.4084000000003</v>
      </c>
      <c r="F32" s="4">
        <v>1</v>
      </c>
      <c r="G32" s="159">
        <f t="shared" si="0"/>
        <v>4.0591952040586518E-4</v>
      </c>
      <c r="H32" s="159">
        <f t="shared" si="1"/>
        <v>1.6393442622950821E-2</v>
      </c>
      <c r="I32" s="148" t="s">
        <v>32184</v>
      </c>
      <c r="J32" s="148" t="s">
        <v>32186</v>
      </c>
      <c r="K32" s="148" t="s">
        <v>925</v>
      </c>
    </row>
    <row r="33" spans="1:11" x14ac:dyDescent="0.35">
      <c r="A33" s="148" t="s">
        <v>32076</v>
      </c>
      <c r="B33" s="4" t="s">
        <v>159</v>
      </c>
      <c r="C33" s="4" t="s">
        <v>159</v>
      </c>
      <c r="D33" s="4" t="s">
        <v>31753</v>
      </c>
      <c r="E33" s="281">
        <v>11217.19513</v>
      </c>
      <c r="F33" s="4">
        <v>3</v>
      </c>
      <c r="G33" s="159">
        <f t="shared" si="0"/>
        <v>7.6843285054724775E-4</v>
      </c>
      <c r="H33" s="159">
        <f t="shared" si="1"/>
        <v>4.9180327868852458E-2</v>
      </c>
      <c r="I33" s="148" t="s">
        <v>32184</v>
      </c>
      <c r="J33" s="148" t="s">
        <v>32185</v>
      </c>
      <c r="K33" s="148" t="s">
        <v>925</v>
      </c>
    </row>
    <row r="34" spans="1:11" x14ac:dyDescent="0.35">
      <c r="A34" s="148" t="s">
        <v>32100</v>
      </c>
      <c r="B34" s="4" t="s">
        <v>159</v>
      </c>
      <c r="C34" s="4" t="s">
        <v>159</v>
      </c>
      <c r="D34" s="4" t="s">
        <v>31776</v>
      </c>
      <c r="E34" s="281">
        <v>76779.121579999992</v>
      </c>
      <c r="F34" s="4">
        <v>1</v>
      </c>
      <c r="G34" s="159">
        <f t="shared" si="0"/>
        <v>5.2597461820415971E-3</v>
      </c>
      <c r="H34" s="159">
        <f t="shared" si="1"/>
        <v>1.6393442622950821E-2</v>
      </c>
      <c r="I34" s="148" t="s">
        <v>32184</v>
      </c>
      <c r="J34" s="148" t="s">
        <v>32186</v>
      </c>
      <c r="K34" s="148" t="s">
        <v>925</v>
      </c>
    </row>
    <row r="35" spans="1:11" x14ac:dyDescent="0.35">
      <c r="A35" s="148" t="s">
        <v>32088</v>
      </c>
      <c r="B35" s="4" t="s">
        <v>159</v>
      </c>
      <c r="C35" s="4" t="s">
        <v>159</v>
      </c>
      <c r="D35" s="4" t="s">
        <v>31765</v>
      </c>
      <c r="E35" s="281">
        <v>4300.1939400000001</v>
      </c>
      <c r="F35" s="4">
        <v>1</v>
      </c>
      <c r="G35" s="159">
        <f t="shared" si="0"/>
        <v>2.9458436346379229E-4</v>
      </c>
      <c r="H35" s="159">
        <f t="shared" si="1"/>
        <v>1.6393442622950821E-2</v>
      </c>
      <c r="I35" s="148" t="s">
        <v>32184</v>
      </c>
      <c r="J35" s="148" t="s">
        <v>32186</v>
      </c>
      <c r="K35" s="148" t="s">
        <v>925</v>
      </c>
    </row>
    <row r="36" spans="1:11" x14ac:dyDescent="0.35">
      <c r="A36" s="148" t="s">
        <v>32106</v>
      </c>
      <c r="B36" s="4" t="s">
        <v>148</v>
      </c>
      <c r="C36" s="4" t="s">
        <v>31781</v>
      </c>
      <c r="D36" s="4" t="s">
        <v>31783</v>
      </c>
      <c r="E36" s="281">
        <v>14106.805909999999</v>
      </c>
      <c r="F36" s="4">
        <v>1</v>
      </c>
      <c r="G36" s="159">
        <f t="shared" si="0"/>
        <v>9.6638535319284059E-4</v>
      </c>
      <c r="H36" s="159">
        <f t="shared" si="1"/>
        <v>1.6393442622950821E-2</v>
      </c>
      <c r="I36" s="148" t="s">
        <v>32184</v>
      </c>
      <c r="J36" s="148" t="s">
        <v>32188</v>
      </c>
      <c r="K36" s="148" t="s">
        <v>32185</v>
      </c>
    </row>
    <row r="37" spans="1:11" x14ac:dyDescent="0.35">
      <c r="A37" s="148" t="s">
        <v>32134</v>
      </c>
      <c r="B37" s="4" t="s">
        <v>152</v>
      </c>
      <c r="C37" s="4" t="s">
        <v>152</v>
      </c>
      <c r="D37" s="4" t="s">
        <v>31526</v>
      </c>
      <c r="E37" s="281">
        <v>12731.00079</v>
      </c>
      <c r="F37" s="4">
        <v>1</v>
      </c>
      <c r="G37" s="159">
        <f t="shared" si="0"/>
        <v>8.7213595858869248E-4</v>
      </c>
      <c r="H37" s="159">
        <f t="shared" si="1"/>
        <v>1.6393442622950821E-2</v>
      </c>
      <c r="I37" s="148" t="s">
        <v>32187</v>
      </c>
      <c r="J37" s="148" t="s">
        <v>32185</v>
      </c>
      <c r="K37" s="148" t="s">
        <v>925</v>
      </c>
    </row>
    <row r="38" spans="1:11" x14ac:dyDescent="0.35">
      <c r="A38" s="148" t="s">
        <v>32133</v>
      </c>
      <c r="B38" s="4" t="s">
        <v>152</v>
      </c>
      <c r="C38" s="4" t="s">
        <v>152</v>
      </c>
      <c r="D38" s="4" t="s">
        <v>152</v>
      </c>
      <c r="E38" s="281">
        <v>71830.751340000003</v>
      </c>
      <c r="F38" s="4">
        <v>1</v>
      </c>
      <c r="G38" s="159">
        <f t="shared" si="0"/>
        <v>4.9207585648148337E-3</v>
      </c>
      <c r="H38" s="159">
        <f t="shared" si="1"/>
        <v>1.6393442622950821E-2</v>
      </c>
      <c r="I38" s="148" t="s">
        <v>32187</v>
      </c>
      <c r="J38" s="148" t="s">
        <v>32186</v>
      </c>
      <c r="K38" s="148" t="s">
        <v>925</v>
      </c>
    </row>
    <row r="39" spans="1:11" x14ac:dyDescent="0.35">
      <c r="A39" s="148" t="s">
        <v>32141</v>
      </c>
      <c r="B39" s="4" t="s">
        <v>152</v>
      </c>
      <c r="C39" s="4" t="s">
        <v>31804</v>
      </c>
      <c r="D39" s="4" t="s">
        <v>31804</v>
      </c>
      <c r="E39" s="281">
        <v>37247.581619999997</v>
      </c>
      <c r="F39" s="4">
        <v>1</v>
      </c>
      <c r="G39" s="159">
        <f t="shared" si="0"/>
        <v>2.551641920153338E-3</v>
      </c>
      <c r="H39" s="159">
        <f t="shared" si="1"/>
        <v>1.6393442622950821E-2</v>
      </c>
      <c r="I39" s="148" t="s">
        <v>32187</v>
      </c>
      <c r="J39" s="148" t="s">
        <v>32185</v>
      </c>
      <c r="K39" s="148" t="s">
        <v>32185</v>
      </c>
    </row>
    <row r="40" spans="1:11" x14ac:dyDescent="0.35">
      <c r="A40" s="148" t="s">
        <v>32155</v>
      </c>
      <c r="B40" s="4" t="s">
        <v>153</v>
      </c>
      <c r="C40" s="4" t="s">
        <v>31826</v>
      </c>
      <c r="D40" s="4" t="s">
        <v>31835</v>
      </c>
      <c r="E40" s="281">
        <v>4849.6985800000002</v>
      </c>
      <c r="F40" s="4">
        <v>1</v>
      </c>
      <c r="G40" s="159">
        <f t="shared" si="0"/>
        <v>3.3222812485070319E-4</v>
      </c>
      <c r="H40" s="159">
        <f t="shared" si="1"/>
        <v>1.6393442622950821E-2</v>
      </c>
      <c r="I40" s="148" t="s">
        <v>32186</v>
      </c>
      <c r="J40" s="148" t="s">
        <v>32188</v>
      </c>
      <c r="K40" s="148" t="s">
        <v>32184</v>
      </c>
    </row>
    <row r="41" spans="1:11" x14ac:dyDescent="0.35">
      <c r="A41" s="148" t="s">
        <v>32165</v>
      </c>
      <c r="B41" s="4" t="s">
        <v>175</v>
      </c>
      <c r="C41" s="4" t="s">
        <v>175</v>
      </c>
      <c r="D41" s="4" t="s">
        <v>31847</v>
      </c>
      <c r="E41" s="281">
        <v>10888.279780000001</v>
      </c>
      <c r="F41" s="4">
        <v>1</v>
      </c>
      <c r="G41" s="159">
        <f t="shared" si="0"/>
        <v>7.4590053680392387E-4</v>
      </c>
      <c r="H41" s="159">
        <f t="shared" si="1"/>
        <v>1.6393442622950821E-2</v>
      </c>
      <c r="I41" s="148" t="s">
        <v>32184</v>
      </c>
      <c r="J41" s="148" t="s">
        <v>32184</v>
      </c>
      <c r="K41" s="148" t="s">
        <v>32185</v>
      </c>
    </row>
    <row r="42" spans="1:11" x14ac:dyDescent="0.35">
      <c r="A42" s="148" t="s">
        <v>32169</v>
      </c>
      <c r="B42" s="4" t="s">
        <v>154</v>
      </c>
      <c r="C42" s="4" t="s">
        <v>154</v>
      </c>
      <c r="D42" s="4" t="s">
        <v>154</v>
      </c>
      <c r="E42" s="281">
        <v>2245.5846700000002</v>
      </c>
      <c r="F42" s="4">
        <v>1</v>
      </c>
      <c r="G42" s="159">
        <f t="shared" si="0"/>
        <v>1.5383355724090902E-4</v>
      </c>
      <c r="H42" s="159">
        <f t="shared" si="1"/>
        <v>1.6393442622950821E-2</v>
      </c>
      <c r="I42" s="148" t="s">
        <v>32188</v>
      </c>
      <c r="J42" s="148" t="s">
        <v>32188</v>
      </c>
      <c r="K42" s="148" t="s">
        <v>925</v>
      </c>
    </row>
    <row r="43" spans="1:11" x14ac:dyDescent="0.35">
      <c r="A43" s="148" t="s">
        <v>32174</v>
      </c>
      <c r="B43" s="4" t="s">
        <v>156</v>
      </c>
      <c r="C43" s="4" t="s">
        <v>31855</v>
      </c>
      <c r="D43" s="4" t="s">
        <v>36389</v>
      </c>
      <c r="E43" s="281">
        <v>17267.269359999998</v>
      </c>
      <c r="F43" s="4">
        <v>1</v>
      </c>
      <c r="G43" s="159">
        <f t="shared" si="0"/>
        <v>1.1828925913916905E-3</v>
      </c>
      <c r="H43" s="159">
        <f t="shared" si="1"/>
        <v>1.6393442622950821E-2</v>
      </c>
      <c r="I43" s="148" t="s">
        <v>32184</v>
      </c>
      <c r="J43" s="148" t="s">
        <v>32184</v>
      </c>
      <c r="K43" s="148" t="s">
        <v>32185</v>
      </c>
    </row>
  </sheetData>
  <mergeCells count="1">
    <mergeCell ref="A1:K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2C50-8CF0-4EED-B27E-DED67970B66A}">
  <sheetPr codeName="Sheet44">
    <tabColor rgb="FFB7DCEB"/>
  </sheetPr>
  <dimension ref="A1:V48"/>
  <sheetViews>
    <sheetView zoomScale="70" zoomScaleNormal="70" workbookViewId="0">
      <selection activeCell="B15" sqref="B15"/>
    </sheetView>
  </sheetViews>
  <sheetFormatPr defaultColWidth="11.453125" defaultRowHeight="14.5" x14ac:dyDescent="0.35"/>
  <cols>
    <col min="2" max="4" width="24.7265625" customWidth="1"/>
    <col min="5" max="10" width="25.7265625" customWidth="1"/>
    <col min="12" max="12" width="25.7265625" customWidth="1"/>
    <col min="13" max="13" width="17.81640625" bestFit="1" customWidth="1"/>
    <col min="14" max="14" width="20.1796875" bestFit="1" customWidth="1"/>
    <col min="15" max="15" width="19.54296875" bestFit="1" customWidth="1"/>
    <col min="16" max="16" width="28.1796875" customWidth="1"/>
  </cols>
  <sheetData>
    <row r="1" spans="1:22" ht="50.25" customHeight="1" x14ac:dyDescent="0.35">
      <c r="B1" s="291" t="s">
        <v>35031</v>
      </c>
      <c r="C1" s="291" t="s">
        <v>35542</v>
      </c>
      <c r="D1" s="291" t="s">
        <v>35534</v>
      </c>
      <c r="E1" s="291" t="s">
        <v>169</v>
      </c>
      <c r="F1" s="291" t="s">
        <v>31522</v>
      </c>
      <c r="G1" s="291" t="s">
        <v>31523</v>
      </c>
      <c r="H1" s="291" t="s">
        <v>31537</v>
      </c>
      <c r="I1" s="291" t="s">
        <v>35032</v>
      </c>
      <c r="J1" s="291" t="s">
        <v>35447</v>
      </c>
      <c r="L1" s="291" t="s">
        <v>31537</v>
      </c>
      <c r="M1" s="291" t="s">
        <v>169</v>
      </c>
      <c r="N1" s="291" t="s">
        <v>31522</v>
      </c>
      <c r="O1" s="291" t="s">
        <v>31523</v>
      </c>
      <c r="P1" s="291" t="s">
        <v>35447</v>
      </c>
      <c r="Q1" s="169" t="s">
        <v>36297</v>
      </c>
      <c r="S1" s="314" t="s">
        <v>35031</v>
      </c>
      <c r="T1" s="314" t="s">
        <v>35533</v>
      </c>
      <c r="U1" s="314" t="s">
        <v>169</v>
      </c>
      <c r="V1" s="314" t="s">
        <v>35534</v>
      </c>
    </row>
    <row r="2" spans="1:22" ht="29" x14ac:dyDescent="0.35">
      <c r="A2" s="1">
        <v>1</v>
      </c>
      <c r="B2" s="292" t="s">
        <v>35033</v>
      </c>
      <c r="C2" s="292" t="str">
        <f>_xlfn.XLOOKUP(B2,$S$1:$S$47,$T$1:$T$47)</f>
        <v>Premium</v>
      </c>
      <c r="D2" s="292" t="str">
        <f>_xlfn.XLOOKUP(B2,$S$1:$S$47,$V$1:$V$47)</f>
        <v>Medio</v>
      </c>
      <c r="E2" s="292" t="s">
        <v>159</v>
      </c>
      <c r="F2" s="292" t="s">
        <v>159</v>
      </c>
      <c r="G2" s="292" t="s">
        <v>34028</v>
      </c>
      <c r="H2" s="292" t="s">
        <v>32087</v>
      </c>
      <c r="I2" s="293" t="s">
        <v>35034</v>
      </c>
      <c r="J2" s="296">
        <v>2.1739130434782608E-2</v>
      </c>
      <c r="L2" s="292" t="s">
        <v>32087</v>
      </c>
      <c r="M2" s="1" t="s">
        <v>159</v>
      </c>
      <c r="N2" s="1" t="s">
        <v>159</v>
      </c>
      <c r="O2" s="1" t="s">
        <v>34028</v>
      </c>
      <c r="P2" s="14">
        <f>+SUMIF($H:$H,L2,$J:$J)</f>
        <v>2.1739130434782608E-2</v>
      </c>
      <c r="S2" s="313" t="s">
        <v>35070</v>
      </c>
      <c r="T2" s="313" t="s">
        <v>35535</v>
      </c>
      <c r="U2" s="313" t="s">
        <v>137</v>
      </c>
      <c r="V2" s="314" t="s">
        <v>32188</v>
      </c>
    </row>
    <row r="3" spans="1:22" ht="29" x14ac:dyDescent="0.35">
      <c r="A3" s="1">
        <v>2</v>
      </c>
      <c r="B3" s="292" t="s">
        <v>35035</v>
      </c>
      <c r="C3" s="292" t="str">
        <f t="shared" ref="C3:C47" si="0">_xlfn.XLOOKUP(B3,$S$1:$S$47,$T$1:$T$47)</f>
        <v>Premium</v>
      </c>
      <c r="D3" s="292" t="str">
        <f t="shared" ref="D3:D47" si="1">_xlfn.XLOOKUP(B3,$S$1:$S$47,$V$1:$V$47)</f>
        <v>Bajo</v>
      </c>
      <c r="E3" s="292" t="s">
        <v>141</v>
      </c>
      <c r="F3" s="292" t="s">
        <v>141</v>
      </c>
      <c r="G3" s="292" t="s">
        <v>141</v>
      </c>
      <c r="H3" s="292" t="s">
        <v>31952</v>
      </c>
      <c r="I3" s="293" t="s">
        <v>35036</v>
      </c>
      <c r="J3" s="296">
        <v>2.1739130434782608E-2</v>
      </c>
      <c r="L3" s="292" t="s">
        <v>31952</v>
      </c>
      <c r="M3" s="1" t="s">
        <v>141</v>
      </c>
      <c r="N3" s="1" t="s">
        <v>141</v>
      </c>
      <c r="O3" s="1" t="s">
        <v>141</v>
      </c>
      <c r="P3" s="14">
        <f t="shared" ref="P3:P34" si="2">+SUMIF($H:$H,L3,$J:$J)</f>
        <v>0.10869565217391304</v>
      </c>
      <c r="S3" s="313" t="s">
        <v>35092</v>
      </c>
      <c r="T3" s="313" t="s">
        <v>35536</v>
      </c>
      <c r="U3" s="313" t="s">
        <v>173</v>
      </c>
      <c r="V3" s="314" t="s">
        <v>32188</v>
      </c>
    </row>
    <row r="4" spans="1:22" ht="29" x14ac:dyDescent="0.35">
      <c r="A4" s="1">
        <v>3</v>
      </c>
      <c r="B4" s="292" t="s">
        <v>35037</v>
      </c>
      <c r="C4" s="292" t="str">
        <f t="shared" si="0"/>
        <v>Standard</v>
      </c>
      <c r="D4" s="292" t="str">
        <f t="shared" si="1"/>
        <v>Alto</v>
      </c>
      <c r="E4" s="292" t="s">
        <v>144</v>
      </c>
      <c r="F4" s="292" t="s">
        <v>31654</v>
      </c>
      <c r="G4" s="292" t="s">
        <v>34059</v>
      </c>
      <c r="H4" s="292" t="s">
        <v>33013</v>
      </c>
      <c r="I4" s="293" t="s">
        <v>35038</v>
      </c>
      <c r="J4" s="296">
        <v>2.1739130434782608E-2</v>
      </c>
      <c r="L4" s="292" t="s">
        <v>33013</v>
      </c>
      <c r="M4" s="1" t="s">
        <v>144</v>
      </c>
      <c r="N4" s="1" t="s">
        <v>31654</v>
      </c>
      <c r="O4" s="1" t="s">
        <v>34059</v>
      </c>
      <c r="P4" s="14">
        <f t="shared" si="2"/>
        <v>2.1739130434782608E-2</v>
      </c>
      <c r="S4" s="313" t="s">
        <v>35118</v>
      </c>
      <c r="T4" s="313" t="s">
        <v>35536</v>
      </c>
      <c r="U4" s="313" t="s">
        <v>173</v>
      </c>
      <c r="V4" s="314" t="s">
        <v>32188</v>
      </c>
    </row>
    <row r="5" spans="1:22" ht="58" x14ac:dyDescent="0.35">
      <c r="A5" s="1">
        <v>4</v>
      </c>
      <c r="B5" s="292" t="s">
        <v>35039</v>
      </c>
      <c r="C5" s="292" t="str">
        <f t="shared" si="0"/>
        <v>Select</v>
      </c>
      <c r="D5" s="292" t="str">
        <f t="shared" si="1"/>
        <v>Alto</v>
      </c>
      <c r="E5" s="292" t="s">
        <v>155</v>
      </c>
      <c r="F5" s="292" t="s">
        <v>31853</v>
      </c>
      <c r="G5" s="292" t="s">
        <v>31854</v>
      </c>
      <c r="H5" s="292" t="s">
        <v>32172</v>
      </c>
      <c r="I5" s="293" t="s">
        <v>35040</v>
      </c>
      <c r="J5" s="296">
        <v>2.1739130434782608E-2</v>
      </c>
      <c r="L5" s="292" t="s">
        <v>32172</v>
      </c>
      <c r="M5" s="1" t="s">
        <v>155</v>
      </c>
      <c r="N5" s="1" t="s">
        <v>31853</v>
      </c>
      <c r="O5" s="1" t="s">
        <v>31854</v>
      </c>
      <c r="P5" s="14">
        <f t="shared" si="2"/>
        <v>2.1739130434782608E-2</v>
      </c>
      <c r="S5" s="313" t="s">
        <v>35045</v>
      </c>
      <c r="T5" s="313" t="s">
        <v>35537</v>
      </c>
      <c r="U5" s="313" t="s">
        <v>138</v>
      </c>
      <c r="V5" s="314" t="s">
        <v>32184</v>
      </c>
    </row>
    <row r="6" spans="1:22" ht="43.5" x14ac:dyDescent="0.35">
      <c r="A6" s="1">
        <v>5</v>
      </c>
      <c r="B6" s="292" t="s">
        <v>35041</v>
      </c>
      <c r="C6" s="292" t="str">
        <f t="shared" si="0"/>
        <v>Select</v>
      </c>
      <c r="D6" s="292" t="str">
        <f t="shared" si="1"/>
        <v>Alto</v>
      </c>
      <c r="E6" s="292" t="s">
        <v>144</v>
      </c>
      <c r="F6" s="292" t="s">
        <v>31655</v>
      </c>
      <c r="G6" s="292" t="s">
        <v>32485</v>
      </c>
      <c r="H6" s="304" t="s">
        <v>32501</v>
      </c>
      <c r="I6" s="293" t="s">
        <v>35042</v>
      </c>
      <c r="J6" s="296">
        <v>2.1739130434782608E-2</v>
      </c>
      <c r="L6" s="304" t="s">
        <v>32501</v>
      </c>
      <c r="M6" s="1" t="s">
        <v>144</v>
      </c>
      <c r="N6" s="1" t="s">
        <v>31655</v>
      </c>
      <c r="O6" s="1" t="s">
        <v>32485</v>
      </c>
      <c r="P6" s="14">
        <f t="shared" si="2"/>
        <v>2.1739130434782608E-2</v>
      </c>
      <c r="S6" s="313" t="s">
        <v>35078</v>
      </c>
      <c r="T6" s="313" t="s">
        <v>35538</v>
      </c>
      <c r="U6" s="313" t="s">
        <v>138</v>
      </c>
      <c r="V6" s="314" t="s">
        <v>32184</v>
      </c>
    </row>
    <row r="7" spans="1:22" ht="43.5" x14ac:dyDescent="0.35">
      <c r="A7" s="1">
        <v>6</v>
      </c>
      <c r="B7" s="292" t="s">
        <v>35043</v>
      </c>
      <c r="C7" s="292" t="str">
        <f t="shared" si="0"/>
        <v>Centro</v>
      </c>
      <c r="D7" s="292" t="str">
        <f t="shared" si="1"/>
        <v>Bajo</v>
      </c>
      <c r="E7" s="292" t="s">
        <v>141</v>
      </c>
      <c r="F7" s="292" t="s">
        <v>141</v>
      </c>
      <c r="G7" s="292" t="s">
        <v>141</v>
      </c>
      <c r="H7" s="304" t="s">
        <v>31952</v>
      </c>
      <c r="I7" s="293" t="s">
        <v>35044</v>
      </c>
      <c r="J7" s="296">
        <v>2.1739130434782608E-2</v>
      </c>
      <c r="L7" s="304" t="s">
        <v>31888</v>
      </c>
      <c r="M7" s="1" t="s">
        <v>138</v>
      </c>
      <c r="N7" s="1" t="s">
        <v>138</v>
      </c>
      <c r="O7" s="1" t="s">
        <v>138</v>
      </c>
      <c r="P7" s="14">
        <f t="shared" si="2"/>
        <v>6.5217391304347824E-2</v>
      </c>
      <c r="S7" s="313" t="s">
        <v>35098</v>
      </c>
      <c r="T7" s="313" t="s">
        <v>35539</v>
      </c>
      <c r="U7" s="313" t="s">
        <v>138</v>
      </c>
      <c r="V7" s="314" t="s">
        <v>32184</v>
      </c>
    </row>
    <row r="8" spans="1:22" ht="43.5" x14ac:dyDescent="0.35">
      <c r="A8" s="1">
        <v>7</v>
      </c>
      <c r="B8" s="293" t="s">
        <v>35045</v>
      </c>
      <c r="C8" s="292" t="str">
        <f t="shared" si="0"/>
        <v>Select</v>
      </c>
      <c r="D8" s="292" t="str">
        <f t="shared" si="1"/>
        <v>Alto</v>
      </c>
      <c r="E8" s="292" t="s">
        <v>138</v>
      </c>
      <c r="F8" s="292" t="s">
        <v>138</v>
      </c>
      <c r="G8" s="292" t="s">
        <v>138</v>
      </c>
      <c r="H8" s="304" t="s">
        <v>31888</v>
      </c>
      <c r="I8" s="293" t="s">
        <v>35046</v>
      </c>
      <c r="J8" s="296">
        <v>2.1739130434782608E-2</v>
      </c>
      <c r="L8" s="304" t="s">
        <v>32068</v>
      </c>
      <c r="M8" s="1" t="s">
        <v>159</v>
      </c>
      <c r="N8" s="1" t="s">
        <v>159</v>
      </c>
      <c r="O8" s="1" t="s">
        <v>31525</v>
      </c>
      <c r="P8" s="14">
        <f t="shared" si="2"/>
        <v>0.10869565217391304</v>
      </c>
      <c r="S8" s="313" t="s">
        <v>35104</v>
      </c>
      <c r="T8" s="313" t="s">
        <v>35539</v>
      </c>
      <c r="U8" s="313" t="s">
        <v>138</v>
      </c>
      <c r="V8" s="314" t="s">
        <v>32184</v>
      </c>
    </row>
    <row r="9" spans="1:22" ht="43.5" x14ac:dyDescent="0.35">
      <c r="A9" s="1">
        <v>8</v>
      </c>
      <c r="B9" s="292" t="s">
        <v>35047</v>
      </c>
      <c r="C9" s="292" t="str">
        <f t="shared" si="0"/>
        <v>Centro</v>
      </c>
      <c r="D9" s="292" t="str">
        <f t="shared" si="1"/>
        <v>Medio</v>
      </c>
      <c r="E9" s="292" t="s">
        <v>159</v>
      </c>
      <c r="F9" s="292" t="s">
        <v>159</v>
      </c>
      <c r="G9" s="292" t="s">
        <v>31525</v>
      </c>
      <c r="H9" s="304" t="s">
        <v>32068</v>
      </c>
      <c r="I9" s="293" t="s">
        <v>35048</v>
      </c>
      <c r="J9" s="296">
        <v>2.1739130434782608E-2</v>
      </c>
      <c r="L9" s="304" t="s">
        <v>32133</v>
      </c>
      <c r="M9" s="1" t="s">
        <v>152</v>
      </c>
      <c r="N9" s="1" t="s">
        <v>152</v>
      </c>
      <c r="O9" s="1" t="s">
        <v>152</v>
      </c>
      <c r="P9" s="14">
        <f t="shared" si="2"/>
        <v>4.3478260869565216E-2</v>
      </c>
      <c r="S9" s="313" t="s">
        <v>35122</v>
      </c>
      <c r="T9" s="313" t="s">
        <v>35539</v>
      </c>
      <c r="U9" s="313" t="s">
        <v>139</v>
      </c>
      <c r="V9" s="314" t="s">
        <v>32185</v>
      </c>
    </row>
    <row r="10" spans="1:22" ht="43.5" x14ac:dyDescent="0.35">
      <c r="A10" s="1">
        <v>9</v>
      </c>
      <c r="B10" s="292" t="s">
        <v>35049</v>
      </c>
      <c r="C10" s="292" t="str">
        <f t="shared" si="0"/>
        <v>Premium</v>
      </c>
      <c r="D10" s="292" t="str">
        <f t="shared" si="1"/>
        <v>Alto</v>
      </c>
      <c r="E10" s="292" t="s">
        <v>152</v>
      </c>
      <c r="F10" s="292" t="s">
        <v>152</v>
      </c>
      <c r="G10" s="292" t="s">
        <v>152</v>
      </c>
      <c r="H10" s="304" t="s">
        <v>32133</v>
      </c>
      <c r="I10" s="293" t="s">
        <v>35050</v>
      </c>
      <c r="J10" s="296">
        <v>2.1739130434782608E-2</v>
      </c>
      <c r="L10" s="304" t="s">
        <v>31967</v>
      </c>
      <c r="M10" s="1" t="s">
        <v>142</v>
      </c>
      <c r="N10" s="1" t="s">
        <v>142</v>
      </c>
      <c r="O10" s="1" t="s">
        <v>142</v>
      </c>
      <c r="P10" s="14">
        <f t="shared" si="2"/>
        <v>2.1739130434782608E-2</v>
      </c>
      <c r="S10" s="313" t="s">
        <v>35068</v>
      </c>
      <c r="T10" s="313" t="s">
        <v>35536</v>
      </c>
      <c r="U10" s="313" t="s">
        <v>140</v>
      </c>
      <c r="V10" s="314" t="s">
        <v>32188</v>
      </c>
    </row>
    <row r="11" spans="1:22" ht="43.5" x14ac:dyDescent="0.35">
      <c r="A11" s="1">
        <v>10</v>
      </c>
      <c r="B11" s="292" t="s">
        <v>35051</v>
      </c>
      <c r="C11" s="292" t="str">
        <f t="shared" si="0"/>
        <v>Asociado*</v>
      </c>
      <c r="D11" s="292" t="str">
        <f t="shared" si="1"/>
        <v>Bajo</v>
      </c>
      <c r="E11" s="292" t="s">
        <v>142</v>
      </c>
      <c r="F11" s="292" t="s">
        <v>142</v>
      </c>
      <c r="G11" s="292" t="s">
        <v>142</v>
      </c>
      <c r="H11" s="304" t="s">
        <v>31967</v>
      </c>
      <c r="I11" s="293" t="s">
        <v>35052</v>
      </c>
      <c r="J11" s="296">
        <v>2.1739130434782608E-2</v>
      </c>
      <c r="L11" s="304" t="s">
        <v>31988</v>
      </c>
      <c r="M11" s="1" t="s">
        <v>172</v>
      </c>
      <c r="N11" s="1" t="s">
        <v>31665</v>
      </c>
      <c r="O11" s="1" t="s">
        <v>31665</v>
      </c>
      <c r="P11" s="14">
        <f t="shared" si="2"/>
        <v>4.3478260869565216E-2</v>
      </c>
      <c r="S11" s="313" t="s">
        <v>35035</v>
      </c>
      <c r="T11" s="313" t="s">
        <v>35538</v>
      </c>
      <c r="U11" s="313" t="s">
        <v>141</v>
      </c>
      <c r="V11" s="314" t="s">
        <v>32185</v>
      </c>
    </row>
    <row r="12" spans="1:22" ht="43.5" x14ac:dyDescent="0.35">
      <c r="A12" s="1">
        <v>11</v>
      </c>
      <c r="B12" s="292" t="s">
        <v>35053</v>
      </c>
      <c r="C12" s="292" t="str">
        <f t="shared" si="0"/>
        <v>Asociado*</v>
      </c>
      <c r="D12" s="292" t="str">
        <f t="shared" si="1"/>
        <v>Medio</v>
      </c>
      <c r="E12" s="292" t="s">
        <v>172</v>
      </c>
      <c r="F12" s="292" t="s">
        <v>31665</v>
      </c>
      <c r="G12" s="292" t="s">
        <v>31665</v>
      </c>
      <c r="H12" s="304" t="s">
        <v>31988</v>
      </c>
      <c r="I12" s="293" t="s">
        <v>35054</v>
      </c>
      <c r="J12" s="296">
        <v>2.1739130434782608E-2</v>
      </c>
      <c r="L12" s="304" t="s">
        <v>32007</v>
      </c>
      <c r="M12" s="1" t="s">
        <v>146</v>
      </c>
      <c r="N12" s="1" t="s">
        <v>31684</v>
      </c>
      <c r="O12" s="1" t="s">
        <v>31684</v>
      </c>
      <c r="P12" s="14">
        <f t="shared" si="2"/>
        <v>2.1739130434782608E-2</v>
      </c>
      <c r="S12" s="313" t="s">
        <v>35043</v>
      </c>
      <c r="T12" s="313" t="s">
        <v>35540</v>
      </c>
      <c r="U12" s="313" t="s">
        <v>141</v>
      </c>
      <c r="V12" s="314" t="s">
        <v>32185</v>
      </c>
    </row>
    <row r="13" spans="1:22" ht="58" x14ac:dyDescent="0.35">
      <c r="A13" s="1">
        <v>12</v>
      </c>
      <c r="B13" s="292" t="s">
        <v>35055</v>
      </c>
      <c r="C13" s="292" t="str">
        <f t="shared" si="0"/>
        <v>Standard</v>
      </c>
      <c r="D13" s="292" t="str">
        <f t="shared" si="1"/>
        <v>Medio</v>
      </c>
      <c r="E13" s="292" t="s">
        <v>146</v>
      </c>
      <c r="F13" s="292" t="s">
        <v>31684</v>
      </c>
      <c r="G13" s="292" t="s">
        <v>31684</v>
      </c>
      <c r="H13" s="304" t="s">
        <v>32007</v>
      </c>
      <c r="I13" s="293" t="s">
        <v>35056</v>
      </c>
      <c r="J13" s="296">
        <v>2.1739130434782608E-2</v>
      </c>
      <c r="L13" s="304" t="s">
        <v>31980</v>
      </c>
      <c r="M13" s="1" t="s">
        <v>144</v>
      </c>
      <c r="N13" s="1" t="s">
        <v>36387</v>
      </c>
      <c r="O13" s="1" t="s">
        <v>36387</v>
      </c>
      <c r="P13" s="14">
        <f t="shared" si="2"/>
        <v>2.1739130434782608E-2</v>
      </c>
      <c r="S13" s="313" t="s">
        <v>35057</v>
      </c>
      <c r="T13" s="313" t="s">
        <v>35539</v>
      </c>
      <c r="U13" s="313" t="s">
        <v>141</v>
      </c>
      <c r="V13" s="314" t="s">
        <v>32185</v>
      </c>
    </row>
    <row r="14" spans="1:22" ht="58" x14ac:dyDescent="0.35">
      <c r="A14" s="1">
        <v>13</v>
      </c>
      <c r="B14" s="292" t="s">
        <v>35057</v>
      </c>
      <c r="C14" s="292" t="str">
        <f t="shared" si="0"/>
        <v>Standard</v>
      </c>
      <c r="D14" s="292" t="str">
        <f t="shared" si="1"/>
        <v>Bajo</v>
      </c>
      <c r="E14" s="292" t="s">
        <v>141</v>
      </c>
      <c r="F14" s="292" t="s">
        <v>141</v>
      </c>
      <c r="G14" s="292" t="s">
        <v>141</v>
      </c>
      <c r="H14" s="304" t="s">
        <v>31952</v>
      </c>
      <c r="I14" s="293" t="s">
        <v>35058</v>
      </c>
      <c r="J14" s="296">
        <v>2.1739130434782608E-2</v>
      </c>
      <c r="L14" s="304" t="s">
        <v>32871</v>
      </c>
      <c r="M14" s="1" t="s">
        <v>140</v>
      </c>
      <c r="N14" s="1" t="s">
        <v>140</v>
      </c>
      <c r="O14" s="1" t="s">
        <v>32882</v>
      </c>
      <c r="P14" s="14">
        <f t="shared" si="2"/>
        <v>2.1739130434782608E-2</v>
      </c>
      <c r="S14" s="313" t="s">
        <v>35062</v>
      </c>
      <c r="T14" s="313" t="s">
        <v>35539</v>
      </c>
      <c r="U14" s="313" t="s">
        <v>141</v>
      </c>
      <c r="V14" s="314" t="s">
        <v>32185</v>
      </c>
    </row>
    <row r="15" spans="1:22" ht="58" x14ac:dyDescent="0.35">
      <c r="A15" s="1">
        <v>14</v>
      </c>
      <c r="B15" s="292" t="s">
        <v>37246</v>
      </c>
      <c r="C15" s="292" t="str">
        <f t="shared" si="0"/>
        <v>Standard</v>
      </c>
      <c r="D15" s="292" t="str">
        <f t="shared" si="1"/>
        <v>Alto</v>
      </c>
      <c r="E15" s="292" t="s">
        <v>144</v>
      </c>
      <c r="F15" s="292" t="s">
        <v>36387</v>
      </c>
      <c r="G15" s="292" t="s">
        <v>36387</v>
      </c>
      <c r="H15" s="304" t="s">
        <v>31980</v>
      </c>
      <c r="I15" s="293" t="s">
        <v>35059</v>
      </c>
      <c r="J15" s="296">
        <v>2.1739130434782608E-2</v>
      </c>
      <c r="L15" s="304" t="s">
        <v>31861</v>
      </c>
      <c r="M15" s="1" t="s">
        <v>137</v>
      </c>
      <c r="N15" s="1" t="s">
        <v>31539</v>
      </c>
      <c r="O15" s="1" t="s">
        <v>31539</v>
      </c>
      <c r="P15" s="14">
        <f t="shared" si="2"/>
        <v>2.1739130434782608E-2</v>
      </c>
      <c r="S15" s="313" t="s">
        <v>35080</v>
      </c>
      <c r="T15" s="313" t="s">
        <v>35539</v>
      </c>
      <c r="U15" s="313" t="s">
        <v>141</v>
      </c>
      <c r="V15" s="314" t="s">
        <v>32185</v>
      </c>
    </row>
    <row r="16" spans="1:22" ht="87" x14ac:dyDescent="0.35">
      <c r="A16" s="1">
        <v>15</v>
      </c>
      <c r="B16" s="292" t="s">
        <v>35060</v>
      </c>
      <c r="C16" s="292" t="str">
        <f t="shared" si="0"/>
        <v>Standard</v>
      </c>
      <c r="D16" s="292" t="str">
        <f t="shared" si="1"/>
        <v>Medio</v>
      </c>
      <c r="E16" s="292" t="s">
        <v>159</v>
      </c>
      <c r="F16" s="292" t="s">
        <v>159</v>
      </c>
      <c r="G16" s="292" t="s">
        <v>31525</v>
      </c>
      <c r="H16" s="304" t="s">
        <v>32068</v>
      </c>
      <c r="I16" s="293" t="s">
        <v>35061</v>
      </c>
      <c r="J16" s="296">
        <v>2.1739130434782608E-2</v>
      </c>
      <c r="L16" s="304" t="s">
        <v>32061</v>
      </c>
      <c r="M16" s="1" t="s">
        <v>159</v>
      </c>
      <c r="N16" s="1" t="s">
        <v>31712</v>
      </c>
      <c r="O16" s="1" t="s">
        <v>31712</v>
      </c>
      <c r="P16" s="14">
        <f t="shared" si="2"/>
        <v>2.1739130434782608E-2</v>
      </c>
      <c r="S16" s="313" t="s">
        <v>35082</v>
      </c>
      <c r="T16" s="313" t="s">
        <v>35538</v>
      </c>
      <c r="U16" s="313" t="s">
        <v>141</v>
      </c>
      <c r="V16" s="314" t="s">
        <v>32185</v>
      </c>
    </row>
    <row r="17" spans="1:22" ht="43.5" x14ac:dyDescent="0.35">
      <c r="A17" s="1">
        <v>16</v>
      </c>
      <c r="B17" s="292" t="s">
        <v>35062</v>
      </c>
      <c r="C17" s="292" t="str">
        <f t="shared" si="0"/>
        <v>Standard</v>
      </c>
      <c r="D17" s="292" t="str">
        <f t="shared" si="1"/>
        <v>Bajo</v>
      </c>
      <c r="E17" s="292" t="s">
        <v>141</v>
      </c>
      <c r="F17" s="292" t="s">
        <v>141</v>
      </c>
      <c r="G17" s="292" t="s">
        <v>141</v>
      </c>
      <c r="H17" s="304" t="s">
        <v>31952</v>
      </c>
      <c r="I17" s="293" t="s">
        <v>35063</v>
      </c>
      <c r="J17" s="296">
        <v>2.1739130434782608E-2</v>
      </c>
      <c r="L17" s="304" t="s">
        <v>31964</v>
      </c>
      <c r="M17" s="1" t="s">
        <v>141</v>
      </c>
      <c r="N17" s="1" t="s">
        <v>31570</v>
      </c>
      <c r="O17" s="1" t="s">
        <v>31571</v>
      </c>
      <c r="P17" s="14">
        <f t="shared" si="2"/>
        <v>2.1739130434782608E-2</v>
      </c>
      <c r="S17" s="313" t="s">
        <v>35084</v>
      </c>
      <c r="T17" s="313" t="s">
        <v>35539</v>
      </c>
      <c r="U17" s="313" t="s">
        <v>141</v>
      </c>
      <c r="V17" s="314" t="s">
        <v>32185</v>
      </c>
    </row>
    <row r="18" spans="1:22" ht="58" x14ac:dyDescent="0.35">
      <c r="A18" s="1">
        <v>17</v>
      </c>
      <c r="B18" s="292" t="s">
        <v>35064</v>
      </c>
      <c r="C18" s="292" t="str">
        <f t="shared" si="0"/>
        <v>Asociado*</v>
      </c>
      <c r="D18" s="292" t="str">
        <f t="shared" si="1"/>
        <v>Medio</v>
      </c>
      <c r="E18" s="292" t="s">
        <v>172</v>
      </c>
      <c r="F18" s="292" t="s">
        <v>31665</v>
      </c>
      <c r="G18" s="292" t="s">
        <v>31665</v>
      </c>
      <c r="H18" s="304" t="s">
        <v>31988</v>
      </c>
      <c r="I18" s="293" t="s">
        <v>35065</v>
      </c>
      <c r="J18" s="296">
        <v>2.1739130434782608E-2</v>
      </c>
      <c r="L18" s="304" t="s">
        <v>31963</v>
      </c>
      <c r="M18" s="1" t="s">
        <v>141</v>
      </c>
      <c r="N18" s="1" t="s">
        <v>31570</v>
      </c>
      <c r="O18" s="1" t="s">
        <v>31570</v>
      </c>
      <c r="P18" s="14">
        <f t="shared" si="2"/>
        <v>2.1739130434782608E-2</v>
      </c>
      <c r="S18" s="313" t="s">
        <v>35051</v>
      </c>
      <c r="T18" s="313" t="s">
        <v>35536</v>
      </c>
      <c r="U18" s="313" t="s">
        <v>142</v>
      </c>
      <c r="V18" s="314" t="s">
        <v>32185</v>
      </c>
    </row>
    <row r="19" spans="1:22" ht="43.5" x14ac:dyDescent="0.35">
      <c r="A19" s="1">
        <v>18</v>
      </c>
      <c r="B19" s="292" t="s">
        <v>35066</v>
      </c>
      <c r="C19" s="292" t="str">
        <f t="shared" si="0"/>
        <v>Standard</v>
      </c>
      <c r="D19" s="292" t="str">
        <f t="shared" si="1"/>
        <v>Medio</v>
      </c>
      <c r="E19" s="292" t="s">
        <v>159</v>
      </c>
      <c r="F19" s="292" t="s">
        <v>159</v>
      </c>
      <c r="G19" s="292" t="s">
        <v>31525</v>
      </c>
      <c r="H19" s="304" t="s">
        <v>32068</v>
      </c>
      <c r="I19" s="293" t="s">
        <v>35067</v>
      </c>
      <c r="J19" s="296">
        <v>2.1739130434782608E-2</v>
      </c>
      <c r="L19" s="304" t="s">
        <v>33017</v>
      </c>
      <c r="M19" s="1" t="s">
        <v>148</v>
      </c>
      <c r="N19" s="1" t="s">
        <v>31781</v>
      </c>
      <c r="O19" s="1" t="s">
        <v>34032</v>
      </c>
      <c r="P19" s="14">
        <f t="shared" si="2"/>
        <v>2.1739130434782608E-2</v>
      </c>
      <c r="S19" s="313" t="s">
        <v>35037</v>
      </c>
      <c r="T19" s="313" t="s">
        <v>35539</v>
      </c>
      <c r="U19" s="313" t="s">
        <v>144</v>
      </c>
      <c r="V19" s="314" t="s">
        <v>32184</v>
      </c>
    </row>
    <row r="20" spans="1:22" ht="43.5" x14ac:dyDescent="0.35">
      <c r="A20" s="1">
        <v>19</v>
      </c>
      <c r="B20" s="292" t="s">
        <v>35068</v>
      </c>
      <c r="C20" s="292" t="str">
        <f t="shared" si="0"/>
        <v>Asociado*</v>
      </c>
      <c r="D20" s="292" t="str">
        <f t="shared" si="1"/>
        <v>Medio</v>
      </c>
      <c r="E20" s="292" t="s">
        <v>140</v>
      </c>
      <c r="F20" s="292" t="s">
        <v>140</v>
      </c>
      <c r="G20" s="292" t="s">
        <v>32882</v>
      </c>
      <c r="H20" s="304" t="s">
        <v>32871</v>
      </c>
      <c r="I20" s="293" t="s">
        <v>35069</v>
      </c>
      <c r="J20" s="296">
        <v>2.1739130434782608E-2</v>
      </c>
      <c r="L20" s="304" t="s">
        <v>32153</v>
      </c>
      <c r="M20" s="1" t="s">
        <v>153</v>
      </c>
      <c r="N20" s="1" t="s">
        <v>153</v>
      </c>
      <c r="O20" s="1" t="s">
        <v>153</v>
      </c>
      <c r="P20" s="14">
        <f t="shared" si="2"/>
        <v>4.3478260869565216E-2</v>
      </c>
      <c r="S20" s="313" t="s">
        <v>35041</v>
      </c>
      <c r="T20" s="313" t="s">
        <v>35537</v>
      </c>
      <c r="U20" s="313" t="s">
        <v>144</v>
      </c>
      <c r="V20" s="314" t="s">
        <v>32184</v>
      </c>
    </row>
    <row r="21" spans="1:22" ht="43.5" x14ac:dyDescent="0.35">
      <c r="A21" s="1">
        <v>20</v>
      </c>
      <c r="B21" s="292" t="s">
        <v>35070</v>
      </c>
      <c r="C21" s="292" t="str">
        <f t="shared" si="0"/>
        <v>Asociado</v>
      </c>
      <c r="D21" s="292" t="str">
        <f t="shared" si="1"/>
        <v>Medio</v>
      </c>
      <c r="E21" s="292" t="s">
        <v>137</v>
      </c>
      <c r="F21" s="292" t="s">
        <v>31539</v>
      </c>
      <c r="G21" s="292" t="s">
        <v>31539</v>
      </c>
      <c r="H21" s="304" t="s">
        <v>31861</v>
      </c>
      <c r="I21" s="293" t="s">
        <v>35071</v>
      </c>
      <c r="J21" s="296">
        <v>2.1739130434782608E-2</v>
      </c>
      <c r="L21" s="304" t="s">
        <v>33546</v>
      </c>
      <c r="M21" s="1" t="s">
        <v>175</v>
      </c>
      <c r="N21" s="1" t="s">
        <v>175</v>
      </c>
      <c r="O21" s="1" t="s">
        <v>34461</v>
      </c>
      <c r="P21" s="14">
        <f t="shared" si="2"/>
        <v>2.1739130434782608E-2</v>
      </c>
      <c r="S21" s="313" t="s">
        <v>37246</v>
      </c>
      <c r="T21" s="313" t="s">
        <v>35539</v>
      </c>
      <c r="U21" s="313" t="s">
        <v>144</v>
      </c>
      <c r="V21" s="314" t="s">
        <v>32184</v>
      </c>
    </row>
    <row r="22" spans="1:22" ht="43.5" x14ac:dyDescent="0.35">
      <c r="A22" s="1">
        <v>21</v>
      </c>
      <c r="B22" s="292" t="s">
        <v>35072</v>
      </c>
      <c r="C22" s="292" t="str">
        <f t="shared" si="0"/>
        <v>Select</v>
      </c>
      <c r="D22" s="292" t="str">
        <f t="shared" si="1"/>
        <v>Alto</v>
      </c>
      <c r="E22" s="292" t="s">
        <v>152</v>
      </c>
      <c r="F22" s="292" t="s">
        <v>152</v>
      </c>
      <c r="G22" s="292" t="s">
        <v>152</v>
      </c>
      <c r="H22" s="304" t="s">
        <v>32133</v>
      </c>
      <c r="I22" s="293" t="s">
        <v>35073</v>
      </c>
      <c r="J22" s="296">
        <v>2.1739130434782608E-2</v>
      </c>
      <c r="L22" s="304" t="s">
        <v>31875</v>
      </c>
      <c r="M22" s="1" t="s">
        <v>173</v>
      </c>
      <c r="N22" s="1" t="s">
        <v>31545</v>
      </c>
      <c r="O22" s="1" t="s">
        <v>31575</v>
      </c>
      <c r="P22" s="14">
        <f t="shared" si="2"/>
        <v>2.1739130434782608E-2</v>
      </c>
      <c r="S22" s="313" t="s">
        <v>35053</v>
      </c>
      <c r="T22" s="313" t="s">
        <v>35536</v>
      </c>
      <c r="U22" s="313" t="s">
        <v>172</v>
      </c>
      <c r="V22" s="314" t="s">
        <v>32188</v>
      </c>
    </row>
    <row r="23" spans="1:22" ht="43.5" x14ac:dyDescent="0.35">
      <c r="A23" s="1">
        <v>22</v>
      </c>
      <c r="B23" s="292" t="s">
        <v>35074</v>
      </c>
      <c r="C23" s="292" t="str">
        <f t="shared" si="0"/>
        <v>Asociado*</v>
      </c>
      <c r="D23" s="292" t="str">
        <f t="shared" si="1"/>
        <v>Medio</v>
      </c>
      <c r="E23" s="292" t="s">
        <v>159</v>
      </c>
      <c r="F23" s="292" t="s">
        <v>159</v>
      </c>
      <c r="G23" s="292" t="s">
        <v>31525</v>
      </c>
      <c r="H23" s="304" t="s">
        <v>32068</v>
      </c>
      <c r="I23" s="293" t="s">
        <v>35075</v>
      </c>
      <c r="J23" s="296">
        <v>2.1739130434782608E-2</v>
      </c>
      <c r="L23" s="304" t="s">
        <v>31983</v>
      </c>
      <c r="M23" s="1" t="s">
        <v>172</v>
      </c>
      <c r="N23" s="1" t="s">
        <v>31662</v>
      </c>
      <c r="O23" s="1" t="s">
        <v>31662</v>
      </c>
      <c r="P23" s="14">
        <f t="shared" si="2"/>
        <v>2.1739130434782608E-2</v>
      </c>
      <c r="S23" s="313" t="s">
        <v>35064</v>
      </c>
      <c r="T23" s="313" t="s">
        <v>35536</v>
      </c>
      <c r="U23" s="313" t="s">
        <v>172</v>
      </c>
      <c r="V23" s="314" t="s">
        <v>32188</v>
      </c>
    </row>
    <row r="24" spans="1:22" ht="58" x14ac:dyDescent="0.35">
      <c r="A24" s="1">
        <v>23</v>
      </c>
      <c r="B24" s="292" t="s">
        <v>35076</v>
      </c>
      <c r="C24" s="292" t="str">
        <f t="shared" si="0"/>
        <v>Asociado*</v>
      </c>
      <c r="D24" s="292" t="str">
        <f t="shared" si="1"/>
        <v>Medio</v>
      </c>
      <c r="E24" s="292" t="s">
        <v>159</v>
      </c>
      <c r="F24" s="292" t="s">
        <v>31712</v>
      </c>
      <c r="G24" s="292" t="s">
        <v>31712</v>
      </c>
      <c r="H24" s="304" t="s">
        <v>32061</v>
      </c>
      <c r="I24" s="293" t="s">
        <v>35077</v>
      </c>
      <c r="J24" s="296">
        <v>2.1739130434782608E-2</v>
      </c>
      <c r="L24" s="304" t="s">
        <v>32174</v>
      </c>
      <c r="M24" s="1" t="s">
        <v>156</v>
      </c>
      <c r="N24" s="1" t="s">
        <v>31855</v>
      </c>
      <c r="O24" s="1" t="s">
        <v>31857</v>
      </c>
      <c r="P24" s="14">
        <f t="shared" si="2"/>
        <v>2.1739130434782608E-2</v>
      </c>
      <c r="S24" s="313" t="s">
        <v>35094</v>
      </c>
      <c r="T24" s="313" t="s">
        <v>35536</v>
      </c>
      <c r="U24" s="313" t="s">
        <v>172</v>
      </c>
      <c r="V24" s="314" t="s">
        <v>32188</v>
      </c>
    </row>
    <row r="25" spans="1:22" ht="43.5" x14ac:dyDescent="0.35">
      <c r="A25" s="1">
        <v>24</v>
      </c>
      <c r="B25" s="292" t="s">
        <v>35078</v>
      </c>
      <c r="C25" s="292" t="str">
        <f t="shared" si="0"/>
        <v>Premium</v>
      </c>
      <c r="D25" s="292" t="str">
        <f t="shared" si="1"/>
        <v>Alto</v>
      </c>
      <c r="E25" s="292" t="s">
        <v>138</v>
      </c>
      <c r="F25" s="292" t="s">
        <v>138</v>
      </c>
      <c r="G25" s="292" t="s">
        <v>138</v>
      </c>
      <c r="H25" s="304" t="s">
        <v>31888</v>
      </c>
      <c r="I25" s="293" t="s">
        <v>35079</v>
      </c>
      <c r="J25" s="296">
        <v>2.1739130434782608E-2</v>
      </c>
      <c r="L25" s="304" t="s">
        <v>32161</v>
      </c>
      <c r="M25" s="1" t="s">
        <v>175</v>
      </c>
      <c r="N25" s="1" t="s">
        <v>31839</v>
      </c>
      <c r="O25" s="1" t="s">
        <v>31839</v>
      </c>
      <c r="P25" s="14">
        <f t="shared" si="2"/>
        <v>2.1739130434782608E-2</v>
      </c>
      <c r="S25" s="313" t="s">
        <v>35055</v>
      </c>
      <c r="T25" s="313" t="s">
        <v>35539</v>
      </c>
      <c r="U25" s="313" t="s">
        <v>146</v>
      </c>
      <c r="V25" s="314" t="s">
        <v>32188</v>
      </c>
    </row>
    <row r="26" spans="1:22" ht="43.5" x14ac:dyDescent="0.35">
      <c r="A26" s="1">
        <v>25</v>
      </c>
      <c r="B26" s="292" t="s">
        <v>35080</v>
      </c>
      <c r="C26" s="292" t="str">
        <f t="shared" si="0"/>
        <v>Standard</v>
      </c>
      <c r="D26" s="292" t="str">
        <f t="shared" si="1"/>
        <v>Bajo</v>
      </c>
      <c r="E26" s="292" t="s">
        <v>141</v>
      </c>
      <c r="F26" s="292" t="s">
        <v>31570</v>
      </c>
      <c r="G26" s="292" t="s">
        <v>31571</v>
      </c>
      <c r="H26" s="304" t="s">
        <v>31964</v>
      </c>
      <c r="I26" s="293" t="s">
        <v>35081</v>
      </c>
      <c r="J26" s="296">
        <v>2.1739130434782608E-2</v>
      </c>
      <c r="L26" s="304" t="s">
        <v>33087</v>
      </c>
      <c r="M26" s="1" t="s">
        <v>138</v>
      </c>
      <c r="N26" s="1" t="s">
        <v>31557</v>
      </c>
      <c r="O26" s="1" t="s">
        <v>34225</v>
      </c>
      <c r="P26" s="14">
        <f t="shared" si="2"/>
        <v>2.1739130434782608E-2</v>
      </c>
      <c r="S26" s="313" t="s">
        <v>35106</v>
      </c>
      <c r="T26" s="313" t="s">
        <v>35537</v>
      </c>
      <c r="U26" s="313" t="s">
        <v>147</v>
      </c>
      <c r="V26" s="314" t="s">
        <v>32188</v>
      </c>
    </row>
    <row r="27" spans="1:22" ht="58" x14ac:dyDescent="0.35">
      <c r="A27" s="1">
        <v>26</v>
      </c>
      <c r="B27" s="292" t="s">
        <v>35082</v>
      </c>
      <c r="C27" s="292" t="str">
        <f t="shared" si="0"/>
        <v>Premium</v>
      </c>
      <c r="D27" s="292" t="str">
        <f t="shared" si="1"/>
        <v>Bajo</v>
      </c>
      <c r="E27" s="292" t="s">
        <v>141</v>
      </c>
      <c r="F27" s="292" t="s">
        <v>31570</v>
      </c>
      <c r="G27" s="292" t="s">
        <v>31570</v>
      </c>
      <c r="H27" s="304" t="s">
        <v>31963</v>
      </c>
      <c r="I27" s="293" t="s">
        <v>35083</v>
      </c>
      <c r="J27" s="296">
        <v>2.1739130434782608E-2</v>
      </c>
      <c r="L27" s="304" t="s">
        <v>32013</v>
      </c>
      <c r="M27" s="1" t="s">
        <v>147</v>
      </c>
      <c r="N27" s="1" t="s">
        <v>31693</v>
      </c>
      <c r="O27" s="1" t="s">
        <v>31693</v>
      </c>
      <c r="P27" s="14">
        <f t="shared" si="2"/>
        <v>2.1739130434782608E-2</v>
      </c>
      <c r="S27" s="313" t="s">
        <v>35033</v>
      </c>
      <c r="T27" s="313" t="s">
        <v>35538</v>
      </c>
      <c r="U27" s="313" t="s">
        <v>159</v>
      </c>
      <c r="V27" s="314" t="s">
        <v>32188</v>
      </c>
    </row>
    <row r="28" spans="1:22" ht="43.5" x14ac:dyDescent="0.35">
      <c r="A28" s="1">
        <v>27</v>
      </c>
      <c r="B28" s="292" t="s">
        <v>35084</v>
      </c>
      <c r="C28" s="292" t="str">
        <f t="shared" si="0"/>
        <v>Standard</v>
      </c>
      <c r="D28" s="292" t="str">
        <f t="shared" si="1"/>
        <v>Bajo</v>
      </c>
      <c r="E28" s="292" t="s">
        <v>141</v>
      </c>
      <c r="F28" s="292" t="s">
        <v>141</v>
      </c>
      <c r="G28" s="292" t="s">
        <v>141</v>
      </c>
      <c r="H28" s="304" t="s">
        <v>31952</v>
      </c>
      <c r="I28" s="293" t="s">
        <v>35085</v>
      </c>
      <c r="J28" s="296">
        <v>2.1739130434782608E-2</v>
      </c>
      <c r="L28" s="304" t="s">
        <v>32169</v>
      </c>
      <c r="M28" s="1" t="s">
        <v>154</v>
      </c>
      <c r="N28" s="1" t="s">
        <v>154</v>
      </c>
      <c r="O28" s="1" t="s">
        <v>154</v>
      </c>
      <c r="P28" s="14">
        <f t="shared" si="2"/>
        <v>2.1739130434782608E-2</v>
      </c>
      <c r="S28" s="313" t="s">
        <v>35047</v>
      </c>
      <c r="T28" s="313" t="s">
        <v>35540</v>
      </c>
      <c r="U28" s="313" t="s">
        <v>159</v>
      </c>
      <c r="V28" s="314" t="s">
        <v>32188</v>
      </c>
    </row>
    <row r="29" spans="1:22" ht="58" x14ac:dyDescent="0.35">
      <c r="A29" s="1">
        <v>28</v>
      </c>
      <c r="B29" s="292" t="s">
        <v>35086</v>
      </c>
      <c r="C29" s="292" t="str">
        <f t="shared" si="0"/>
        <v>Asociado*</v>
      </c>
      <c r="D29" s="292" t="str">
        <f t="shared" si="1"/>
        <v>Bajo</v>
      </c>
      <c r="E29" s="292" t="s">
        <v>148</v>
      </c>
      <c r="F29" s="292" t="s">
        <v>31781</v>
      </c>
      <c r="G29" s="292" t="s">
        <v>34032</v>
      </c>
      <c r="H29" s="304" t="s">
        <v>33017</v>
      </c>
      <c r="I29" s="293" t="s">
        <v>35087</v>
      </c>
      <c r="J29" s="296">
        <v>2.1739130434782608E-2</v>
      </c>
      <c r="L29" s="304" t="s">
        <v>32067</v>
      </c>
      <c r="M29" s="1" t="s">
        <v>159</v>
      </c>
      <c r="N29" s="1" t="s">
        <v>159</v>
      </c>
      <c r="O29" s="1" t="s">
        <v>31746</v>
      </c>
      <c r="P29" s="14">
        <f t="shared" si="2"/>
        <v>2.1739130434782608E-2</v>
      </c>
      <c r="S29" s="313" t="s">
        <v>35060</v>
      </c>
      <c r="T29" s="313" t="s">
        <v>35539</v>
      </c>
      <c r="U29" s="313" t="s">
        <v>159</v>
      </c>
      <c r="V29" s="314" t="s">
        <v>32188</v>
      </c>
    </row>
    <row r="30" spans="1:22" ht="43.5" x14ac:dyDescent="0.35">
      <c r="A30" s="1">
        <v>29</v>
      </c>
      <c r="B30" s="292" t="s">
        <v>35088</v>
      </c>
      <c r="C30" s="292" t="str">
        <f t="shared" si="0"/>
        <v>Premium</v>
      </c>
      <c r="D30" s="292" t="str">
        <f t="shared" si="1"/>
        <v>Medio</v>
      </c>
      <c r="E30" s="292" t="s">
        <v>153</v>
      </c>
      <c r="F30" s="292" t="s">
        <v>153</v>
      </c>
      <c r="G30" s="292" t="s">
        <v>153</v>
      </c>
      <c r="H30" s="304" t="s">
        <v>32153</v>
      </c>
      <c r="I30" s="293" t="s">
        <v>35089</v>
      </c>
      <c r="J30" s="296">
        <v>2.1739130434782608E-2</v>
      </c>
      <c r="L30" s="304" t="s">
        <v>32113</v>
      </c>
      <c r="M30" s="1" t="s">
        <v>150</v>
      </c>
      <c r="N30" s="1" t="s">
        <v>31788</v>
      </c>
      <c r="O30" s="1" t="s">
        <v>150</v>
      </c>
      <c r="P30" s="14">
        <f t="shared" si="2"/>
        <v>2.1739130434782608E-2</v>
      </c>
      <c r="S30" s="313" t="s">
        <v>35066</v>
      </c>
      <c r="T30" s="313" t="s">
        <v>35539</v>
      </c>
      <c r="U30" s="313" t="s">
        <v>159</v>
      </c>
      <c r="V30" s="314" t="s">
        <v>32188</v>
      </c>
    </row>
    <row r="31" spans="1:22" ht="29" x14ac:dyDescent="0.35">
      <c r="A31" s="1">
        <v>30</v>
      </c>
      <c r="B31" s="292" t="s">
        <v>35090</v>
      </c>
      <c r="C31" s="292" t="str">
        <f t="shared" si="0"/>
        <v>Asociado*</v>
      </c>
      <c r="D31" s="292" t="str">
        <f t="shared" si="1"/>
        <v>Medio</v>
      </c>
      <c r="E31" s="292" t="s">
        <v>175</v>
      </c>
      <c r="F31" s="292" t="s">
        <v>175</v>
      </c>
      <c r="G31" s="292" t="s">
        <v>34461</v>
      </c>
      <c r="H31" s="304" t="s">
        <v>33546</v>
      </c>
      <c r="I31" s="293" t="s">
        <v>35091</v>
      </c>
      <c r="J31" s="296">
        <v>2.1739130434782608E-2</v>
      </c>
      <c r="L31" s="304" t="s">
        <v>32143</v>
      </c>
      <c r="M31" s="1" t="s">
        <v>152</v>
      </c>
      <c r="N31" s="1" t="s">
        <v>31805</v>
      </c>
      <c r="O31" s="1" t="s">
        <v>31818</v>
      </c>
      <c r="P31" s="14">
        <f t="shared" si="2"/>
        <v>2.1739130434782608E-2</v>
      </c>
      <c r="S31" s="313" t="s">
        <v>35074</v>
      </c>
      <c r="T31" s="313" t="s">
        <v>35536</v>
      </c>
      <c r="U31" s="313" t="s">
        <v>159</v>
      </c>
      <c r="V31" s="314" t="s">
        <v>32188</v>
      </c>
    </row>
    <row r="32" spans="1:22" ht="43.5" x14ac:dyDescent="0.35">
      <c r="A32" s="1">
        <v>31</v>
      </c>
      <c r="B32" s="292" t="s">
        <v>35092</v>
      </c>
      <c r="C32" s="292" t="str">
        <f t="shared" si="0"/>
        <v>Asociado*</v>
      </c>
      <c r="D32" s="292" t="str">
        <f t="shared" si="1"/>
        <v>Medio</v>
      </c>
      <c r="E32" s="292" t="s">
        <v>173</v>
      </c>
      <c r="F32" s="292" t="s">
        <v>31545</v>
      </c>
      <c r="G32" s="292" t="s">
        <v>31575</v>
      </c>
      <c r="H32" s="304" t="s">
        <v>31875</v>
      </c>
      <c r="I32" s="293" t="s">
        <v>35093</v>
      </c>
      <c r="J32" s="296">
        <v>2.1739130434782608E-2</v>
      </c>
      <c r="L32" s="304" t="s">
        <v>31866</v>
      </c>
      <c r="M32" s="1" t="s">
        <v>173</v>
      </c>
      <c r="N32" s="1" t="s">
        <v>31543</v>
      </c>
      <c r="O32" s="1" t="s">
        <v>31543</v>
      </c>
      <c r="P32" s="14">
        <f t="shared" si="2"/>
        <v>2.1739130434782608E-2</v>
      </c>
      <c r="S32" s="313" t="s">
        <v>35076</v>
      </c>
      <c r="T32" s="313" t="s">
        <v>35536</v>
      </c>
      <c r="U32" s="313" t="s">
        <v>159</v>
      </c>
      <c r="V32" s="314" t="s">
        <v>32188</v>
      </c>
    </row>
    <row r="33" spans="1:22" ht="43.5" x14ac:dyDescent="0.35">
      <c r="A33" s="1">
        <v>32</v>
      </c>
      <c r="B33" s="292" t="s">
        <v>35094</v>
      </c>
      <c r="C33" s="292" t="str">
        <f t="shared" si="0"/>
        <v>Asociado*</v>
      </c>
      <c r="D33" s="292" t="str">
        <f t="shared" si="1"/>
        <v>Medio</v>
      </c>
      <c r="E33" s="292" t="s">
        <v>172</v>
      </c>
      <c r="F33" s="292" t="s">
        <v>31662</v>
      </c>
      <c r="G33" s="292" t="s">
        <v>31662</v>
      </c>
      <c r="H33" s="304" t="s">
        <v>31983</v>
      </c>
      <c r="I33" s="293" t="s">
        <v>35095</v>
      </c>
      <c r="J33" s="296">
        <v>2.1739130434782608E-2</v>
      </c>
      <c r="L33" s="304" t="s">
        <v>32108</v>
      </c>
      <c r="M33" s="1" t="s">
        <v>34054</v>
      </c>
      <c r="N33" s="1" t="s">
        <v>31785</v>
      </c>
      <c r="O33" s="1" t="s">
        <v>31785</v>
      </c>
      <c r="P33" s="14">
        <f t="shared" si="2"/>
        <v>2.1739130434782608E-2</v>
      </c>
      <c r="S33" s="313" t="s">
        <v>35110</v>
      </c>
      <c r="T33" s="313" t="s">
        <v>35538</v>
      </c>
      <c r="U33" s="313" t="s">
        <v>159</v>
      </c>
      <c r="V33" s="314" t="s">
        <v>32188</v>
      </c>
    </row>
    <row r="34" spans="1:22" ht="43.5" x14ac:dyDescent="0.35">
      <c r="A34" s="1">
        <v>33</v>
      </c>
      <c r="B34" s="292" t="s">
        <v>35096</v>
      </c>
      <c r="C34" s="292" t="str">
        <f t="shared" si="0"/>
        <v>Standard</v>
      </c>
      <c r="D34" s="292" t="str">
        <f t="shared" si="1"/>
        <v>Medio</v>
      </c>
      <c r="E34" s="292" t="s">
        <v>153</v>
      </c>
      <c r="F34" s="292" t="s">
        <v>153</v>
      </c>
      <c r="G34" s="292" t="s">
        <v>153</v>
      </c>
      <c r="H34" s="304" t="s">
        <v>32153</v>
      </c>
      <c r="I34" s="293" t="s">
        <v>35097</v>
      </c>
      <c r="J34" s="296">
        <v>2.1739130434782608E-2</v>
      </c>
      <c r="L34" s="304" t="s">
        <v>31911</v>
      </c>
      <c r="M34" s="1" t="s">
        <v>139</v>
      </c>
      <c r="N34" s="1" t="s">
        <v>31561</v>
      </c>
      <c r="O34" s="1" t="s">
        <v>139</v>
      </c>
      <c r="P34" s="14">
        <f t="shared" si="2"/>
        <v>2.1739130434782608E-2</v>
      </c>
      <c r="S34" s="313" t="s">
        <v>35112</v>
      </c>
      <c r="T34" s="313" t="s">
        <v>35538</v>
      </c>
      <c r="U34" s="313" t="s">
        <v>159</v>
      </c>
      <c r="V34" s="314" t="s">
        <v>32188</v>
      </c>
    </row>
    <row r="35" spans="1:22" ht="43.5" x14ac:dyDescent="0.35">
      <c r="A35" s="1">
        <v>34</v>
      </c>
      <c r="B35" s="292" t="s">
        <v>35098</v>
      </c>
      <c r="C35" s="292" t="str">
        <f t="shared" si="0"/>
        <v>Standard</v>
      </c>
      <c r="D35" s="292" t="str">
        <f t="shared" si="1"/>
        <v>Alto</v>
      </c>
      <c r="E35" s="292" t="s">
        <v>138</v>
      </c>
      <c r="F35" s="292" t="s">
        <v>138</v>
      </c>
      <c r="G35" s="292" t="s">
        <v>138</v>
      </c>
      <c r="H35" s="304" t="s">
        <v>31888</v>
      </c>
      <c r="I35" s="293" t="s">
        <v>35099</v>
      </c>
      <c r="J35" s="296">
        <v>2.1739130434782608E-2</v>
      </c>
      <c r="P35" s="308">
        <f>+SUM(P2:P34)</f>
        <v>0.99999999999999956</v>
      </c>
      <c r="S35" s="313" t="s">
        <v>35086</v>
      </c>
      <c r="T35" s="313" t="s">
        <v>35536</v>
      </c>
      <c r="U35" s="313" t="s">
        <v>148</v>
      </c>
      <c r="V35" s="314" t="s">
        <v>32185</v>
      </c>
    </row>
    <row r="36" spans="1:22" ht="58" x14ac:dyDescent="0.35">
      <c r="A36" s="1">
        <v>35</v>
      </c>
      <c r="B36" s="292" t="s">
        <v>35100</v>
      </c>
      <c r="C36" s="292" t="str">
        <f t="shared" si="0"/>
        <v>Select</v>
      </c>
      <c r="D36" s="292" t="str">
        <f t="shared" si="1"/>
        <v>Ba</v>
      </c>
      <c r="E36" s="292" t="s">
        <v>156</v>
      </c>
      <c r="F36" s="292" t="s">
        <v>31855</v>
      </c>
      <c r="G36" s="292" t="s">
        <v>31857</v>
      </c>
      <c r="H36" s="304" t="s">
        <v>32174</v>
      </c>
      <c r="I36" s="293" t="s">
        <v>35101</v>
      </c>
      <c r="J36" s="296">
        <v>2.1739130434782608E-2</v>
      </c>
      <c r="S36" s="313" t="s">
        <v>35120</v>
      </c>
      <c r="T36" s="313" t="s">
        <v>35536</v>
      </c>
      <c r="U36" s="313" t="s">
        <v>34054</v>
      </c>
      <c r="V36" s="314" t="s">
        <v>32188</v>
      </c>
    </row>
    <row r="37" spans="1:22" ht="43.5" x14ac:dyDescent="0.35">
      <c r="A37" s="1">
        <v>36</v>
      </c>
      <c r="B37" s="292" t="s">
        <v>35102</v>
      </c>
      <c r="C37" s="292" t="str">
        <f t="shared" si="0"/>
        <v>Asociado*</v>
      </c>
      <c r="D37" s="292" t="str">
        <f t="shared" si="1"/>
        <v>Medio</v>
      </c>
      <c r="E37" s="292" t="s">
        <v>175</v>
      </c>
      <c r="F37" s="292" t="s">
        <v>31839</v>
      </c>
      <c r="G37" s="292" t="s">
        <v>31839</v>
      </c>
      <c r="H37" s="304" t="s">
        <v>32161</v>
      </c>
      <c r="I37" s="293" t="s">
        <v>35103</v>
      </c>
      <c r="J37" s="296">
        <v>2.1739130434782608E-2</v>
      </c>
      <c r="S37" s="313" t="s">
        <v>35114</v>
      </c>
      <c r="T37" s="313" t="s">
        <v>35537</v>
      </c>
      <c r="U37" s="313" t="s">
        <v>150</v>
      </c>
      <c r="V37" s="314" t="s">
        <v>32185</v>
      </c>
    </row>
    <row r="38" spans="1:22" ht="43.5" x14ac:dyDescent="0.35">
      <c r="A38" s="1">
        <v>37</v>
      </c>
      <c r="B38" s="292" t="s">
        <v>35104</v>
      </c>
      <c r="C38" s="292" t="str">
        <f t="shared" si="0"/>
        <v>Standard</v>
      </c>
      <c r="D38" s="292" t="str">
        <f t="shared" si="1"/>
        <v>Alto</v>
      </c>
      <c r="E38" s="292" t="s">
        <v>138</v>
      </c>
      <c r="F38" s="292" t="s">
        <v>31557</v>
      </c>
      <c r="G38" s="292" t="s">
        <v>34225</v>
      </c>
      <c r="H38" s="304" t="s">
        <v>33087</v>
      </c>
      <c r="I38" s="293" t="s">
        <v>35105</v>
      </c>
      <c r="J38" s="296">
        <v>2.1739130434782608E-2</v>
      </c>
      <c r="S38" s="313" t="s">
        <v>35049</v>
      </c>
      <c r="T38" s="313" t="s">
        <v>35538</v>
      </c>
      <c r="U38" s="313" t="s">
        <v>152</v>
      </c>
      <c r="V38" s="314" t="s">
        <v>32184</v>
      </c>
    </row>
    <row r="39" spans="1:22" ht="43.5" x14ac:dyDescent="0.35">
      <c r="A39" s="1">
        <v>38</v>
      </c>
      <c r="B39" s="292" t="s">
        <v>35106</v>
      </c>
      <c r="C39" s="292" t="str">
        <f t="shared" si="0"/>
        <v>Select</v>
      </c>
      <c r="D39" s="292" t="str">
        <f t="shared" si="1"/>
        <v>Medio</v>
      </c>
      <c r="E39" s="292" t="s">
        <v>147</v>
      </c>
      <c r="F39" s="292" t="s">
        <v>31693</v>
      </c>
      <c r="G39" s="292" t="s">
        <v>31693</v>
      </c>
      <c r="H39" s="304" t="s">
        <v>32013</v>
      </c>
      <c r="I39" s="293" t="s">
        <v>35107</v>
      </c>
      <c r="J39" s="296">
        <v>2.1739130434782608E-2</v>
      </c>
      <c r="S39" s="313" t="s">
        <v>35072</v>
      </c>
      <c r="T39" s="313" t="s">
        <v>35537</v>
      </c>
      <c r="U39" s="313" t="s">
        <v>152</v>
      </c>
      <c r="V39" s="314" t="s">
        <v>32184</v>
      </c>
    </row>
    <row r="40" spans="1:22" ht="43.5" x14ac:dyDescent="0.35">
      <c r="A40" s="1">
        <v>39</v>
      </c>
      <c r="B40" s="292" t="s">
        <v>35108</v>
      </c>
      <c r="C40" s="292" t="str">
        <f t="shared" si="0"/>
        <v>Select</v>
      </c>
      <c r="D40" s="292" t="str">
        <f t="shared" si="1"/>
        <v>Bajo</v>
      </c>
      <c r="E40" s="292" t="s">
        <v>154</v>
      </c>
      <c r="F40" s="292" t="s">
        <v>154</v>
      </c>
      <c r="G40" s="292" t="s">
        <v>154</v>
      </c>
      <c r="H40" s="304" t="s">
        <v>32169</v>
      </c>
      <c r="I40" s="293" t="s">
        <v>35109</v>
      </c>
      <c r="J40" s="296">
        <v>2.1739130434782608E-2</v>
      </c>
      <c r="S40" s="313" t="s">
        <v>35116</v>
      </c>
      <c r="T40" s="313" t="s">
        <v>35539</v>
      </c>
      <c r="U40" s="313" t="s">
        <v>152</v>
      </c>
      <c r="V40" s="314" t="s">
        <v>32184</v>
      </c>
    </row>
    <row r="41" spans="1:22" ht="43.5" x14ac:dyDescent="0.35">
      <c r="A41" s="1">
        <v>40</v>
      </c>
      <c r="B41" s="292" t="s">
        <v>35110</v>
      </c>
      <c r="C41" s="292" t="str">
        <f t="shared" si="0"/>
        <v>Premium</v>
      </c>
      <c r="D41" s="292" t="str">
        <f t="shared" si="1"/>
        <v>Medio</v>
      </c>
      <c r="E41" s="292" t="s">
        <v>159</v>
      </c>
      <c r="F41" s="292" t="s">
        <v>159</v>
      </c>
      <c r="G41" s="292" t="s">
        <v>31746</v>
      </c>
      <c r="H41" s="304" t="s">
        <v>32067</v>
      </c>
      <c r="I41" s="293" t="s">
        <v>35111</v>
      </c>
      <c r="J41" s="296">
        <v>2.1739130434782608E-2</v>
      </c>
      <c r="S41" s="313" t="s">
        <v>35088</v>
      </c>
      <c r="T41" s="313" t="s">
        <v>35538</v>
      </c>
      <c r="U41" s="313" t="s">
        <v>153</v>
      </c>
      <c r="V41" s="314" t="s">
        <v>32188</v>
      </c>
    </row>
    <row r="42" spans="1:22" ht="43.5" x14ac:dyDescent="0.35">
      <c r="A42" s="1">
        <v>41</v>
      </c>
      <c r="B42" s="292" t="s">
        <v>35112</v>
      </c>
      <c r="C42" s="292" t="str">
        <f t="shared" si="0"/>
        <v>Premium</v>
      </c>
      <c r="D42" s="292" t="str">
        <f t="shared" si="1"/>
        <v>Medio</v>
      </c>
      <c r="E42" s="292" t="s">
        <v>159</v>
      </c>
      <c r="F42" s="292" t="s">
        <v>159</v>
      </c>
      <c r="G42" s="292" t="s">
        <v>31525</v>
      </c>
      <c r="H42" s="304" t="s">
        <v>32068</v>
      </c>
      <c r="I42" s="293" t="s">
        <v>35113</v>
      </c>
      <c r="J42" s="296">
        <v>2.1739130434782608E-2</v>
      </c>
      <c r="S42" s="313" t="s">
        <v>35096</v>
      </c>
      <c r="T42" s="313" t="s">
        <v>35539</v>
      </c>
      <c r="U42" s="313" t="s">
        <v>153</v>
      </c>
      <c r="V42" s="314" t="s">
        <v>32188</v>
      </c>
    </row>
    <row r="43" spans="1:22" ht="29" x14ac:dyDescent="0.35">
      <c r="A43" s="1">
        <v>42</v>
      </c>
      <c r="B43" s="292" t="s">
        <v>35114</v>
      </c>
      <c r="C43" s="292" t="str">
        <f t="shared" si="0"/>
        <v>Select</v>
      </c>
      <c r="D43" s="292" t="str">
        <f t="shared" si="1"/>
        <v>Bajo</v>
      </c>
      <c r="E43" s="292" t="s">
        <v>150</v>
      </c>
      <c r="F43" s="292" t="s">
        <v>31788</v>
      </c>
      <c r="G43" s="292" t="s">
        <v>150</v>
      </c>
      <c r="H43" s="304" t="s">
        <v>32113</v>
      </c>
      <c r="I43" s="293" t="s">
        <v>35115</v>
      </c>
      <c r="J43" s="296">
        <v>2.1739130434782608E-2</v>
      </c>
      <c r="S43" s="313" t="s">
        <v>35090</v>
      </c>
      <c r="T43" s="313" t="s">
        <v>35536</v>
      </c>
      <c r="U43" s="313" t="s">
        <v>175</v>
      </c>
      <c r="V43" s="314" t="s">
        <v>32188</v>
      </c>
    </row>
    <row r="44" spans="1:22" ht="29" x14ac:dyDescent="0.35">
      <c r="A44" s="1">
        <v>43</v>
      </c>
      <c r="B44" s="292" t="s">
        <v>35116</v>
      </c>
      <c r="C44" s="292" t="str">
        <f t="shared" si="0"/>
        <v>Standard</v>
      </c>
      <c r="D44" s="292" t="str">
        <f t="shared" si="1"/>
        <v>Alto</v>
      </c>
      <c r="E44" s="292" t="s">
        <v>152</v>
      </c>
      <c r="F44" s="292" t="s">
        <v>31805</v>
      </c>
      <c r="G44" s="292" t="s">
        <v>31818</v>
      </c>
      <c r="H44" s="304" t="s">
        <v>32143</v>
      </c>
      <c r="I44" s="293" t="s">
        <v>35117</v>
      </c>
      <c r="J44" s="296">
        <v>2.1739130434782608E-2</v>
      </c>
      <c r="S44" s="313" t="s">
        <v>35102</v>
      </c>
      <c r="T44" s="313" t="s">
        <v>35536</v>
      </c>
      <c r="U44" s="313" t="s">
        <v>175</v>
      </c>
      <c r="V44" s="314" t="s">
        <v>32188</v>
      </c>
    </row>
    <row r="45" spans="1:22" ht="29" x14ac:dyDescent="0.35">
      <c r="A45" s="1">
        <v>44</v>
      </c>
      <c r="B45" s="292" t="s">
        <v>35118</v>
      </c>
      <c r="C45" s="292" t="str">
        <f t="shared" si="0"/>
        <v>Asociado*</v>
      </c>
      <c r="D45" s="292" t="str">
        <f t="shared" si="1"/>
        <v>Medio</v>
      </c>
      <c r="E45" s="292" t="s">
        <v>173</v>
      </c>
      <c r="F45" s="292" t="s">
        <v>31543</v>
      </c>
      <c r="G45" s="292" t="s">
        <v>31543</v>
      </c>
      <c r="H45" s="304" t="s">
        <v>31866</v>
      </c>
      <c r="I45" s="293" t="s">
        <v>35119</v>
      </c>
      <c r="J45" s="296">
        <v>2.1739130434782608E-2</v>
      </c>
      <c r="S45" s="313" t="s">
        <v>35108</v>
      </c>
      <c r="T45" s="313" t="s">
        <v>35537</v>
      </c>
      <c r="U45" s="313" t="s">
        <v>154</v>
      </c>
      <c r="V45" s="314" t="s">
        <v>32185</v>
      </c>
    </row>
    <row r="46" spans="1:22" ht="58" x14ac:dyDescent="0.35">
      <c r="A46" s="1">
        <v>45</v>
      </c>
      <c r="B46" s="292" t="s">
        <v>35120</v>
      </c>
      <c r="C46" s="292" t="str">
        <f t="shared" si="0"/>
        <v>Asociado*</v>
      </c>
      <c r="D46" s="292" t="str">
        <f t="shared" si="1"/>
        <v>Medio</v>
      </c>
      <c r="E46" s="292" t="s">
        <v>34054</v>
      </c>
      <c r="F46" s="292" t="s">
        <v>31785</v>
      </c>
      <c r="G46" s="292" t="s">
        <v>31785</v>
      </c>
      <c r="H46" s="304" t="s">
        <v>32108</v>
      </c>
      <c r="I46" s="293" t="s">
        <v>35121</v>
      </c>
      <c r="J46" s="296">
        <v>2.1739130434782608E-2</v>
      </c>
      <c r="S46" s="313" t="s">
        <v>35039</v>
      </c>
      <c r="T46" s="313" t="s">
        <v>35537</v>
      </c>
      <c r="U46" s="313" t="s">
        <v>155</v>
      </c>
      <c r="V46" s="314" t="s">
        <v>32184</v>
      </c>
    </row>
    <row r="47" spans="1:22" ht="43.5" x14ac:dyDescent="0.35">
      <c r="A47" s="1">
        <v>46</v>
      </c>
      <c r="B47" s="292" t="s">
        <v>35122</v>
      </c>
      <c r="C47" s="292" t="str">
        <f t="shared" si="0"/>
        <v>Standard</v>
      </c>
      <c r="D47" s="292" t="str">
        <f t="shared" si="1"/>
        <v>Bajo</v>
      </c>
      <c r="E47" s="292" t="s">
        <v>139</v>
      </c>
      <c r="F47" s="292" t="s">
        <v>31561</v>
      </c>
      <c r="G47" s="292" t="s">
        <v>139</v>
      </c>
      <c r="H47" s="304" t="s">
        <v>31911</v>
      </c>
      <c r="I47" s="293" t="s">
        <v>35123</v>
      </c>
      <c r="J47" s="296">
        <v>2.1739130434782608E-2</v>
      </c>
      <c r="S47" s="313" t="s">
        <v>35100</v>
      </c>
      <c r="T47" s="313" t="s">
        <v>35537</v>
      </c>
      <c r="U47" s="313" t="s">
        <v>156</v>
      </c>
      <c r="V47" s="314" t="s">
        <v>35541</v>
      </c>
    </row>
    <row r="48" spans="1:22" x14ac:dyDescent="0.35">
      <c r="J48" s="294">
        <f>+SUM(J2:J47)</f>
        <v>0.99999999999999944</v>
      </c>
    </row>
  </sheetData>
  <hyperlinks>
    <hyperlink ref="Q1" r:id="rId1" display="https://www.casa-andina.com/en/hotels" xr:uid="{51882690-39E9-43CB-AE58-A11653FB8978}"/>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44F4-85FA-4B20-901D-0A202CBB938D}">
  <sheetPr codeName="Sheet45">
    <tabColor rgb="FFB7DCEB"/>
  </sheetPr>
  <dimension ref="A1:N60"/>
  <sheetViews>
    <sheetView topLeftCell="B1" workbookViewId="0"/>
  </sheetViews>
  <sheetFormatPr defaultColWidth="11.453125" defaultRowHeight="14.5" x14ac:dyDescent="0.35"/>
  <cols>
    <col min="2" max="2" width="40.453125" customWidth="1"/>
    <col min="3" max="8" width="25.7265625" customWidth="1"/>
    <col min="10" max="10" width="25.7265625" customWidth="1"/>
    <col min="11" max="11" width="14.26953125" bestFit="1" customWidth="1"/>
    <col min="12" max="12" width="15" bestFit="1" customWidth="1"/>
    <col min="13" max="13" width="22.26953125" bestFit="1" customWidth="1"/>
    <col min="14" max="14" width="25.81640625" customWidth="1"/>
  </cols>
  <sheetData>
    <row r="1" spans="1:14" ht="42.75" customHeight="1" x14ac:dyDescent="0.35">
      <c r="A1" s="169" t="s">
        <v>36298</v>
      </c>
      <c r="B1" s="291" t="s">
        <v>35031</v>
      </c>
      <c r="C1" s="291" t="s">
        <v>169</v>
      </c>
      <c r="D1" s="291" t="s">
        <v>31522</v>
      </c>
      <c r="E1" s="291" t="s">
        <v>31523</v>
      </c>
      <c r="F1" s="291" t="s">
        <v>31537</v>
      </c>
      <c r="G1" s="291" t="s">
        <v>35032</v>
      </c>
      <c r="H1" s="291" t="s">
        <v>35447</v>
      </c>
      <c r="J1" s="291" t="s">
        <v>31537</v>
      </c>
      <c r="K1" s="291" t="s">
        <v>169</v>
      </c>
      <c r="L1" s="291" t="s">
        <v>31522</v>
      </c>
      <c r="M1" s="291" t="s">
        <v>31523</v>
      </c>
      <c r="N1" s="291" t="s">
        <v>35447</v>
      </c>
    </row>
    <row r="2" spans="1:14" ht="29" x14ac:dyDescent="0.35">
      <c r="A2" s="1">
        <v>1</v>
      </c>
      <c r="B2" s="321" t="s">
        <v>36299</v>
      </c>
      <c r="C2" s="292" t="s">
        <v>138</v>
      </c>
      <c r="D2" s="292" t="s">
        <v>138</v>
      </c>
      <c r="E2" s="292" t="s">
        <v>31551</v>
      </c>
      <c r="F2" s="292" t="s">
        <v>31890</v>
      </c>
      <c r="G2" s="293" t="s">
        <v>35373</v>
      </c>
      <c r="H2" s="299">
        <f>COUNTA(B2)/COUNTA($B$2:$B$1048576)</f>
        <v>1.7241379310344827E-2</v>
      </c>
      <c r="J2" s="292" t="s">
        <v>31890</v>
      </c>
      <c r="K2" s="1" t="s">
        <v>138</v>
      </c>
      <c r="L2" s="1" t="s">
        <v>138</v>
      </c>
      <c r="M2" s="1" t="s">
        <v>31551</v>
      </c>
      <c r="N2" s="14">
        <f t="shared" ref="N2:N40" si="0">+SUMIF($F:$F,J2,$H:$H)</f>
        <v>1.7241379310344827E-2</v>
      </c>
    </row>
    <row r="3" spans="1:14" ht="29" x14ac:dyDescent="0.35">
      <c r="A3" s="1">
        <v>2</v>
      </c>
      <c r="B3" s="321" t="s">
        <v>36300</v>
      </c>
      <c r="C3" s="292" t="s">
        <v>138</v>
      </c>
      <c r="D3" s="292" t="s">
        <v>138</v>
      </c>
      <c r="E3" s="292" t="s">
        <v>31549</v>
      </c>
      <c r="F3" s="292" t="s">
        <v>31889</v>
      </c>
      <c r="G3" s="293" t="s">
        <v>35374</v>
      </c>
      <c r="H3" s="299">
        <f t="shared" ref="H3:H59" si="1">COUNTA(B3)/COUNTA($B$2:$B$1048576)</f>
        <v>1.7241379310344827E-2</v>
      </c>
      <c r="J3" s="292" t="s">
        <v>31889</v>
      </c>
      <c r="K3" s="1" t="s">
        <v>138</v>
      </c>
      <c r="L3" s="1" t="s">
        <v>138</v>
      </c>
      <c r="M3" s="1" t="s">
        <v>31549</v>
      </c>
      <c r="N3" s="14">
        <f t="shared" si="0"/>
        <v>1.7241379310344827E-2</v>
      </c>
    </row>
    <row r="4" spans="1:14" ht="29" x14ac:dyDescent="0.35">
      <c r="A4" s="1">
        <v>3</v>
      </c>
      <c r="B4" s="321" t="s">
        <v>36301</v>
      </c>
      <c r="C4" s="292" t="s">
        <v>138</v>
      </c>
      <c r="D4" s="292" t="s">
        <v>138</v>
      </c>
      <c r="E4" s="292" t="s">
        <v>31525</v>
      </c>
      <c r="F4" s="292" t="s">
        <v>31893</v>
      </c>
      <c r="G4" s="293" t="s">
        <v>35375</v>
      </c>
      <c r="H4" s="299">
        <f t="shared" si="1"/>
        <v>1.7241379310344827E-2</v>
      </c>
      <c r="J4" s="292" t="s">
        <v>31893</v>
      </c>
      <c r="K4" s="1" t="s">
        <v>138</v>
      </c>
      <c r="L4" s="1" t="s">
        <v>138</v>
      </c>
      <c r="M4" s="1" t="s">
        <v>31525</v>
      </c>
      <c r="N4" s="14">
        <f t="shared" si="0"/>
        <v>1.7241379310344827E-2</v>
      </c>
    </row>
    <row r="5" spans="1:14" ht="29" x14ac:dyDescent="0.35">
      <c r="A5" s="1">
        <v>4</v>
      </c>
      <c r="B5" s="321" t="s">
        <v>36302</v>
      </c>
      <c r="C5" s="292" t="s">
        <v>138</v>
      </c>
      <c r="D5" s="292" t="s">
        <v>138</v>
      </c>
      <c r="E5" s="292" t="s">
        <v>32879</v>
      </c>
      <c r="F5" s="304" t="s">
        <v>32867</v>
      </c>
      <c r="G5" s="293" t="s">
        <v>35376</v>
      </c>
      <c r="H5" s="299">
        <f t="shared" si="1"/>
        <v>1.7241379310344827E-2</v>
      </c>
      <c r="J5" s="304" t="s">
        <v>32867</v>
      </c>
      <c r="K5" s="1" t="s">
        <v>138</v>
      </c>
      <c r="L5" s="1" t="s">
        <v>138</v>
      </c>
      <c r="M5" s="1" t="s">
        <v>32879</v>
      </c>
      <c r="N5" s="14">
        <f t="shared" si="0"/>
        <v>1.7241379310344827E-2</v>
      </c>
    </row>
    <row r="6" spans="1:14" ht="29" x14ac:dyDescent="0.35">
      <c r="A6" s="1">
        <v>5</v>
      </c>
      <c r="B6" s="321" t="s">
        <v>36303</v>
      </c>
      <c r="C6" s="292" t="s">
        <v>159</v>
      </c>
      <c r="D6" s="292" t="s">
        <v>159</v>
      </c>
      <c r="E6" s="292" t="s">
        <v>31775</v>
      </c>
      <c r="F6" s="304" t="s">
        <v>32099</v>
      </c>
      <c r="G6" s="293" t="s">
        <v>35377</v>
      </c>
      <c r="H6" s="299">
        <f t="shared" si="1"/>
        <v>1.7241379310344827E-2</v>
      </c>
      <c r="J6" s="304" t="s">
        <v>32099</v>
      </c>
      <c r="K6" s="1" t="s">
        <v>159</v>
      </c>
      <c r="L6" s="1" t="s">
        <v>159</v>
      </c>
      <c r="M6" s="1" t="s">
        <v>31775</v>
      </c>
      <c r="N6" s="14">
        <f t="shared" si="0"/>
        <v>1.7241379310344827E-2</v>
      </c>
    </row>
    <row r="7" spans="1:14" ht="29" x14ac:dyDescent="0.35">
      <c r="A7" s="1">
        <v>6</v>
      </c>
      <c r="B7" s="321" t="s">
        <v>36304</v>
      </c>
      <c r="C7" s="292" t="s">
        <v>147</v>
      </c>
      <c r="D7" s="292" t="s">
        <v>31693</v>
      </c>
      <c r="E7" s="292" t="s">
        <v>31698</v>
      </c>
      <c r="F7" s="304" t="s">
        <v>32017</v>
      </c>
      <c r="G7" s="293" t="s">
        <v>35378</v>
      </c>
      <c r="H7" s="299">
        <f t="shared" si="1"/>
        <v>1.7241379310344827E-2</v>
      </c>
      <c r="J7" s="304" t="s">
        <v>32017</v>
      </c>
      <c r="K7" s="1" t="s">
        <v>147</v>
      </c>
      <c r="L7" s="1" t="s">
        <v>31693</v>
      </c>
      <c r="M7" s="1" t="s">
        <v>31698</v>
      </c>
      <c r="N7" s="14">
        <f t="shared" si="0"/>
        <v>1.7241379310344827E-2</v>
      </c>
    </row>
    <row r="8" spans="1:14" ht="29" x14ac:dyDescent="0.35">
      <c r="A8" s="1">
        <v>7</v>
      </c>
      <c r="B8" s="321" t="s">
        <v>36305</v>
      </c>
      <c r="C8" s="292" t="s">
        <v>173</v>
      </c>
      <c r="D8" s="292" t="s">
        <v>31545</v>
      </c>
      <c r="E8" s="292" t="s">
        <v>31575</v>
      </c>
      <c r="F8" s="304" t="s">
        <v>31875</v>
      </c>
      <c r="G8" s="293" t="s">
        <v>35379</v>
      </c>
      <c r="H8" s="299">
        <f t="shared" si="1"/>
        <v>1.7241379310344827E-2</v>
      </c>
      <c r="J8" s="304" t="s">
        <v>31875</v>
      </c>
      <c r="K8" s="1" t="s">
        <v>173</v>
      </c>
      <c r="L8" s="1" t="s">
        <v>31545</v>
      </c>
      <c r="M8" s="1" t="s">
        <v>31575</v>
      </c>
      <c r="N8" s="14">
        <f t="shared" si="0"/>
        <v>1.7241379310344827E-2</v>
      </c>
    </row>
    <row r="9" spans="1:14" ht="29" x14ac:dyDescent="0.35">
      <c r="A9" s="1">
        <v>8</v>
      </c>
      <c r="B9" s="321" t="s">
        <v>36306</v>
      </c>
      <c r="C9" s="292" t="s">
        <v>144</v>
      </c>
      <c r="D9" s="292" t="s">
        <v>31654</v>
      </c>
      <c r="E9" s="292" t="s">
        <v>34878</v>
      </c>
      <c r="F9" s="304" t="s">
        <v>33941</v>
      </c>
      <c r="G9" s="293" t="s">
        <v>35380</v>
      </c>
      <c r="H9" s="299">
        <f t="shared" si="1"/>
        <v>1.7241379310344827E-2</v>
      </c>
      <c r="J9" s="304" t="s">
        <v>33941</v>
      </c>
      <c r="K9" s="1" t="s">
        <v>144</v>
      </c>
      <c r="L9" s="1" t="s">
        <v>31654</v>
      </c>
      <c r="M9" s="1" t="s">
        <v>34878</v>
      </c>
      <c r="N9" s="14">
        <f t="shared" si="0"/>
        <v>1.7241379310344827E-2</v>
      </c>
    </row>
    <row r="10" spans="1:14" ht="29" x14ac:dyDescent="0.35">
      <c r="A10" s="1">
        <v>9</v>
      </c>
      <c r="B10" s="321" t="s">
        <v>36307</v>
      </c>
      <c r="C10" s="292" t="s">
        <v>141</v>
      </c>
      <c r="D10" s="292" t="s">
        <v>141</v>
      </c>
      <c r="E10" s="292" t="s">
        <v>31615</v>
      </c>
      <c r="F10" s="304" t="s">
        <v>31956</v>
      </c>
      <c r="G10" s="293" t="s">
        <v>35381</v>
      </c>
      <c r="H10" s="299">
        <f t="shared" si="1"/>
        <v>1.7241379310344827E-2</v>
      </c>
      <c r="J10" s="304" t="s">
        <v>31956</v>
      </c>
      <c r="K10" s="1" t="s">
        <v>141</v>
      </c>
      <c r="L10" s="1" t="s">
        <v>141</v>
      </c>
      <c r="M10" s="1" t="s">
        <v>31615</v>
      </c>
      <c r="N10" s="14">
        <f t="shared" si="0"/>
        <v>1.7241379310344827E-2</v>
      </c>
    </row>
    <row r="11" spans="1:14" ht="29" x14ac:dyDescent="0.35">
      <c r="A11" s="1">
        <v>10</v>
      </c>
      <c r="B11" s="321" t="s">
        <v>36308</v>
      </c>
      <c r="C11" s="292" t="s">
        <v>141</v>
      </c>
      <c r="D11" s="292" t="s">
        <v>141</v>
      </c>
      <c r="E11" s="292" t="s">
        <v>31566</v>
      </c>
      <c r="F11" s="304" t="s">
        <v>31955</v>
      </c>
      <c r="G11" s="293" t="s">
        <v>35382</v>
      </c>
      <c r="H11" s="299">
        <f t="shared" si="1"/>
        <v>1.7241379310344827E-2</v>
      </c>
      <c r="J11" s="304" t="s">
        <v>31955</v>
      </c>
      <c r="K11" s="1" t="s">
        <v>141</v>
      </c>
      <c r="L11" s="1" t="s">
        <v>141</v>
      </c>
      <c r="M11" s="1" t="s">
        <v>31566</v>
      </c>
      <c r="N11" s="14">
        <f t="shared" si="0"/>
        <v>1.7241379310344827E-2</v>
      </c>
    </row>
    <row r="12" spans="1:14" ht="29" x14ac:dyDescent="0.35">
      <c r="A12" s="1">
        <v>11</v>
      </c>
      <c r="B12" s="321" t="s">
        <v>36309</v>
      </c>
      <c r="C12" s="292" t="s">
        <v>159</v>
      </c>
      <c r="D12" s="292" t="s">
        <v>31712</v>
      </c>
      <c r="E12" s="292" t="s">
        <v>31739</v>
      </c>
      <c r="F12" s="304" t="s">
        <v>32058</v>
      </c>
      <c r="G12" s="293" t="s">
        <v>35383</v>
      </c>
      <c r="H12" s="299">
        <f t="shared" si="1"/>
        <v>1.7241379310344827E-2</v>
      </c>
      <c r="J12" s="304" t="s">
        <v>32058</v>
      </c>
      <c r="K12" s="1" t="s">
        <v>159</v>
      </c>
      <c r="L12" s="1" t="s">
        <v>31712</v>
      </c>
      <c r="M12" s="1" t="s">
        <v>31739</v>
      </c>
      <c r="N12" s="14">
        <f t="shared" si="0"/>
        <v>1.7241379310344827E-2</v>
      </c>
    </row>
    <row r="13" spans="1:14" ht="29" x14ac:dyDescent="0.35">
      <c r="A13" s="1">
        <v>12</v>
      </c>
      <c r="B13" s="321" t="s">
        <v>36310</v>
      </c>
      <c r="C13" s="292" t="s">
        <v>172</v>
      </c>
      <c r="D13" s="292" t="s">
        <v>31665</v>
      </c>
      <c r="E13" s="292" t="s">
        <v>31665</v>
      </c>
      <c r="F13" s="304" t="s">
        <v>31988</v>
      </c>
      <c r="G13" s="293" t="s">
        <v>35384</v>
      </c>
      <c r="H13" s="299">
        <f t="shared" si="1"/>
        <v>1.7241379310344827E-2</v>
      </c>
      <c r="J13" s="304" t="s">
        <v>31988</v>
      </c>
      <c r="K13" s="1" t="s">
        <v>172</v>
      </c>
      <c r="L13" s="1" t="s">
        <v>31665</v>
      </c>
      <c r="M13" s="1" t="s">
        <v>31665</v>
      </c>
      <c r="N13" s="14">
        <f t="shared" si="0"/>
        <v>1.7241379310344827E-2</v>
      </c>
    </row>
    <row r="14" spans="1:14" ht="29" x14ac:dyDescent="0.35">
      <c r="A14" s="1">
        <v>13</v>
      </c>
      <c r="B14" s="321" t="s">
        <v>36311</v>
      </c>
      <c r="C14" s="292" t="s">
        <v>170</v>
      </c>
      <c r="D14" s="292" t="s">
        <v>170</v>
      </c>
      <c r="E14" s="292" t="s">
        <v>32881</v>
      </c>
      <c r="F14" s="304" t="s">
        <v>32870</v>
      </c>
      <c r="G14" s="293" t="s">
        <v>35385</v>
      </c>
      <c r="H14" s="299">
        <f t="shared" si="1"/>
        <v>1.7241379310344827E-2</v>
      </c>
      <c r="J14" s="304" t="s">
        <v>32870</v>
      </c>
      <c r="K14" s="1" t="s">
        <v>170</v>
      </c>
      <c r="L14" s="1" t="s">
        <v>170</v>
      </c>
      <c r="M14" s="1" t="s">
        <v>32881</v>
      </c>
      <c r="N14" s="14">
        <f t="shared" si="0"/>
        <v>1.7241379310344827E-2</v>
      </c>
    </row>
    <row r="15" spans="1:14" ht="29" x14ac:dyDescent="0.35">
      <c r="A15" s="1">
        <v>14</v>
      </c>
      <c r="B15" s="321" t="s">
        <v>36312</v>
      </c>
      <c r="C15" s="292" t="s">
        <v>144</v>
      </c>
      <c r="D15" s="292" t="s">
        <v>144</v>
      </c>
      <c r="E15" s="292" t="s">
        <v>144</v>
      </c>
      <c r="F15" s="304" t="s">
        <v>31976</v>
      </c>
      <c r="G15" s="293" t="s">
        <v>35386</v>
      </c>
      <c r="H15" s="299">
        <f t="shared" si="1"/>
        <v>1.7241379310344827E-2</v>
      </c>
      <c r="J15" s="304" t="s">
        <v>31976</v>
      </c>
      <c r="K15" s="1" t="s">
        <v>144</v>
      </c>
      <c r="L15" s="1" t="s">
        <v>144</v>
      </c>
      <c r="M15" s="1" t="s">
        <v>144</v>
      </c>
      <c r="N15" s="14">
        <f t="shared" si="0"/>
        <v>1.7241379310344827E-2</v>
      </c>
    </row>
    <row r="16" spans="1:14" ht="29" x14ac:dyDescent="0.35">
      <c r="A16" s="1">
        <v>15</v>
      </c>
      <c r="B16" s="321" t="s">
        <v>36313</v>
      </c>
      <c r="C16" s="292" t="s">
        <v>153</v>
      </c>
      <c r="D16" s="292" t="s">
        <v>31826</v>
      </c>
      <c r="E16" s="292" t="s">
        <v>31835</v>
      </c>
      <c r="F16" s="304" t="s">
        <v>32155</v>
      </c>
      <c r="G16" s="293" t="s">
        <v>35387</v>
      </c>
      <c r="H16" s="299">
        <f t="shared" si="1"/>
        <v>1.7241379310344827E-2</v>
      </c>
      <c r="J16" s="304" t="s">
        <v>32155</v>
      </c>
      <c r="K16" s="1" t="s">
        <v>153</v>
      </c>
      <c r="L16" s="1" t="s">
        <v>31826</v>
      </c>
      <c r="M16" s="1" t="s">
        <v>31835</v>
      </c>
      <c r="N16" s="14">
        <f t="shared" si="0"/>
        <v>1.7241379310344827E-2</v>
      </c>
    </row>
    <row r="17" spans="1:14" ht="29" x14ac:dyDescent="0.35">
      <c r="A17" s="1">
        <v>16</v>
      </c>
      <c r="B17" s="321" t="s">
        <v>36314</v>
      </c>
      <c r="C17" s="292" t="s">
        <v>159</v>
      </c>
      <c r="D17" s="292" t="s">
        <v>159</v>
      </c>
      <c r="E17" s="292" t="s">
        <v>31747</v>
      </c>
      <c r="F17" s="304" t="s">
        <v>32069</v>
      </c>
      <c r="G17" s="293" t="s">
        <v>35388</v>
      </c>
      <c r="H17" s="299">
        <f t="shared" si="1"/>
        <v>1.7241379310344827E-2</v>
      </c>
      <c r="J17" s="304" t="s">
        <v>32069</v>
      </c>
      <c r="K17" s="1" t="s">
        <v>159</v>
      </c>
      <c r="L17" s="1" t="s">
        <v>159</v>
      </c>
      <c r="M17" s="1" t="s">
        <v>31747</v>
      </c>
      <c r="N17" s="14">
        <f t="shared" si="0"/>
        <v>8.6206896551724144E-2</v>
      </c>
    </row>
    <row r="18" spans="1:14" ht="29" x14ac:dyDescent="0.35">
      <c r="A18" s="1">
        <v>17</v>
      </c>
      <c r="B18" s="321" t="s">
        <v>36315</v>
      </c>
      <c r="C18" s="292" t="s">
        <v>159</v>
      </c>
      <c r="D18" s="292" t="s">
        <v>159</v>
      </c>
      <c r="E18" s="292" t="s">
        <v>31747</v>
      </c>
      <c r="F18" s="304" t="s">
        <v>32069</v>
      </c>
      <c r="G18" s="293" t="s">
        <v>35389</v>
      </c>
      <c r="H18" s="299">
        <f t="shared" si="1"/>
        <v>1.7241379310344827E-2</v>
      </c>
      <c r="J18" s="304" t="s">
        <v>31938</v>
      </c>
      <c r="K18" s="1" t="s">
        <v>158</v>
      </c>
      <c r="L18" s="1" t="s">
        <v>158</v>
      </c>
      <c r="M18" s="1" t="s">
        <v>158</v>
      </c>
      <c r="N18" s="14">
        <f t="shared" si="0"/>
        <v>5.1724137931034482E-2</v>
      </c>
    </row>
    <row r="19" spans="1:14" ht="29" x14ac:dyDescent="0.35">
      <c r="A19" s="1">
        <v>18</v>
      </c>
      <c r="B19" s="321" t="s">
        <v>36316</v>
      </c>
      <c r="C19" s="292" t="s">
        <v>159</v>
      </c>
      <c r="D19" s="292" t="s">
        <v>159</v>
      </c>
      <c r="E19" s="292" t="s">
        <v>31747</v>
      </c>
      <c r="F19" s="304" t="s">
        <v>32069</v>
      </c>
      <c r="G19" s="293" t="s">
        <v>35390</v>
      </c>
      <c r="H19" s="299">
        <f t="shared" si="1"/>
        <v>1.7241379310344827E-2</v>
      </c>
      <c r="J19" s="304" t="s">
        <v>31939</v>
      </c>
      <c r="K19" s="1" t="s">
        <v>158</v>
      </c>
      <c r="L19" s="1" t="s">
        <v>158</v>
      </c>
      <c r="M19" s="1" t="s">
        <v>31527</v>
      </c>
      <c r="N19" s="14">
        <f t="shared" si="0"/>
        <v>1.7241379310344827E-2</v>
      </c>
    </row>
    <row r="20" spans="1:14" ht="29" x14ac:dyDescent="0.35">
      <c r="A20" s="1">
        <v>19</v>
      </c>
      <c r="B20" s="321" t="s">
        <v>36317</v>
      </c>
      <c r="C20" s="292" t="s">
        <v>159</v>
      </c>
      <c r="D20" s="292" t="s">
        <v>159</v>
      </c>
      <c r="E20" s="292" t="s">
        <v>31747</v>
      </c>
      <c r="F20" s="304" t="s">
        <v>32069</v>
      </c>
      <c r="G20" s="293" t="s">
        <v>35391</v>
      </c>
      <c r="H20" s="299">
        <f t="shared" si="1"/>
        <v>1.7241379310344827E-2</v>
      </c>
      <c r="J20" s="304" t="s">
        <v>32084</v>
      </c>
      <c r="K20" s="1" t="s">
        <v>159</v>
      </c>
      <c r="L20" s="1" t="s">
        <v>159</v>
      </c>
      <c r="M20" s="1" t="s">
        <v>31761</v>
      </c>
      <c r="N20" s="14">
        <f t="shared" si="0"/>
        <v>3.4482758620689655E-2</v>
      </c>
    </row>
    <row r="21" spans="1:14" ht="29" x14ac:dyDescent="0.35">
      <c r="A21" s="1">
        <v>20</v>
      </c>
      <c r="B21" s="321" t="s">
        <v>36318</v>
      </c>
      <c r="C21" s="292" t="s">
        <v>159</v>
      </c>
      <c r="D21" s="292" t="s">
        <v>159</v>
      </c>
      <c r="E21" s="292" t="s">
        <v>31747</v>
      </c>
      <c r="F21" s="304" t="s">
        <v>32069</v>
      </c>
      <c r="G21" s="293" t="s">
        <v>35392</v>
      </c>
      <c r="H21" s="299">
        <f t="shared" si="1"/>
        <v>1.7241379310344827E-2</v>
      </c>
      <c r="J21" s="304" t="s">
        <v>32066</v>
      </c>
      <c r="K21" s="1" t="s">
        <v>159</v>
      </c>
      <c r="L21" s="1" t="s">
        <v>159</v>
      </c>
      <c r="M21" s="1" t="s">
        <v>159</v>
      </c>
      <c r="N21" s="14">
        <f t="shared" si="0"/>
        <v>3.4482758620689655E-2</v>
      </c>
    </row>
    <row r="22" spans="1:14" ht="29" x14ac:dyDescent="0.35">
      <c r="A22" s="1">
        <v>21</v>
      </c>
      <c r="B22" s="321" t="s">
        <v>36319</v>
      </c>
      <c r="C22" s="292" t="s">
        <v>158</v>
      </c>
      <c r="D22" s="292" t="s">
        <v>158</v>
      </c>
      <c r="E22" s="292" t="s">
        <v>158</v>
      </c>
      <c r="F22" s="304" t="s">
        <v>31938</v>
      </c>
      <c r="G22" s="293" t="s">
        <v>35393</v>
      </c>
      <c r="H22" s="299">
        <f t="shared" si="1"/>
        <v>1.7241379310344827E-2</v>
      </c>
      <c r="J22" s="304" t="s">
        <v>32076</v>
      </c>
      <c r="K22" s="1" t="s">
        <v>159</v>
      </c>
      <c r="L22" s="1" t="s">
        <v>159</v>
      </c>
      <c r="M22" s="1" t="s">
        <v>31753</v>
      </c>
      <c r="N22" s="14">
        <f t="shared" si="0"/>
        <v>6.8965517241379309E-2</v>
      </c>
    </row>
    <row r="23" spans="1:14" ht="29" x14ac:dyDescent="0.35">
      <c r="A23" s="1">
        <v>22</v>
      </c>
      <c r="B23" s="321" t="s">
        <v>36320</v>
      </c>
      <c r="C23" s="292" t="s">
        <v>158</v>
      </c>
      <c r="D23" s="292" t="s">
        <v>158</v>
      </c>
      <c r="E23" s="292" t="s">
        <v>31527</v>
      </c>
      <c r="F23" s="304" t="s">
        <v>31939</v>
      </c>
      <c r="G23" s="293" t="s">
        <v>35394</v>
      </c>
      <c r="H23" s="299">
        <f t="shared" si="1"/>
        <v>1.7241379310344827E-2</v>
      </c>
      <c r="J23" s="304" t="s">
        <v>32087</v>
      </c>
      <c r="K23" s="1" t="s">
        <v>159</v>
      </c>
      <c r="L23" s="1" t="s">
        <v>159</v>
      </c>
      <c r="M23" s="1" t="s">
        <v>34028</v>
      </c>
      <c r="N23" s="14">
        <f t="shared" si="0"/>
        <v>5.1724137931034482E-2</v>
      </c>
    </row>
    <row r="24" spans="1:14" ht="29" x14ac:dyDescent="0.35">
      <c r="A24" s="1">
        <v>23</v>
      </c>
      <c r="B24" s="321" t="s">
        <v>36321</v>
      </c>
      <c r="C24" s="292" t="s">
        <v>158</v>
      </c>
      <c r="D24" s="292" t="s">
        <v>158</v>
      </c>
      <c r="E24" s="292" t="s">
        <v>158</v>
      </c>
      <c r="F24" s="304" t="s">
        <v>31938</v>
      </c>
      <c r="G24" s="293" t="s">
        <v>35395</v>
      </c>
      <c r="H24" s="299">
        <f t="shared" si="1"/>
        <v>1.7241379310344827E-2</v>
      </c>
      <c r="J24" s="304" t="s">
        <v>32079</v>
      </c>
      <c r="K24" s="1" t="s">
        <v>159</v>
      </c>
      <c r="L24" s="1" t="s">
        <v>159</v>
      </c>
      <c r="M24" s="1" t="s">
        <v>31756</v>
      </c>
      <c r="N24" s="14">
        <f t="shared" si="0"/>
        <v>3.4482758620689655E-2</v>
      </c>
    </row>
    <row r="25" spans="1:14" ht="29" x14ac:dyDescent="0.35">
      <c r="A25" s="1">
        <v>24</v>
      </c>
      <c r="B25" s="321" t="s">
        <v>36322</v>
      </c>
      <c r="C25" s="292" t="s">
        <v>159</v>
      </c>
      <c r="D25" s="292" t="s">
        <v>159</v>
      </c>
      <c r="E25" s="292" t="s">
        <v>31761</v>
      </c>
      <c r="F25" s="304" t="s">
        <v>32084</v>
      </c>
      <c r="G25" s="293" t="s">
        <v>35396</v>
      </c>
      <c r="H25" s="299">
        <f t="shared" si="1"/>
        <v>1.7241379310344827E-2</v>
      </c>
      <c r="J25" s="304" t="s">
        <v>32071</v>
      </c>
      <c r="K25" s="1" t="s">
        <v>159</v>
      </c>
      <c r="L25" s="1" t="s">
        <v>159</v>
      </c>
      <c r="M25" s="1" t="s">
        <v>31749</v>
      </c>
      <c r="N25" s="14">
        <f t="shared" si="0"/>
        <v>5.1724137931034482E-2</v>
      </c>
    </row>
    <row r="26" spans="1:14" ht="29" x14ac:dyDescent="0.35">
      <c r="A26" s="1">
        <v>25</v>
      </c>
      <c r="B26" s="321" t="s">
        <v>36323</v>
      </c>
      <c r="C26" s="292" t="s">
        <v>159</v>
      </c>
      <c r="D26" s="292" t="s">
        <v>159</v>
      </c>
      <c r="E26" s="292" t="s">
        <v>31761</v>
      </c>
      <c r="F26" s="304" t="s">
        <v>32084</v>
      </c>
      <c r="G26" s="293" t="s">
        <v>35397</v>
      </c>
      <c r="H26" s="299">
        <f t="shared" si="1"/>
        <v>1.7241379310344827E-2</v>
      </c>
      <c r="J26" s="304" t="s">
        <v>32081</v>
      </c>
      <c r="K26" s="1" t="s">
        <v>159</v>
      </c>
      <c r="L26" s="1" t="s">
        <v>159</v>
      </c>
      <c r="M26" s="1" t="s">
        <v>31758</v>
      </c>
      <c r="N26" s="14">
        <f t="shared" si="0"/>
        <v>3.4482758620689655E-2</v>
      </c>
    </row>
    <row r="27" spans="1:14" ht="29" x14ac:dyDescent="0.35">
      <c r="A27" s="1">
        <v>26</v>
      </c>
      <c r="B27" s="321" t="s">
        <v>36324</v>
      </c>
      <c r="C27" s="292" t="s">
        <v>158</v>
      </c>
      <c r="D27" s="292" t="s">
        <v>158</v>
      </c>
      <c r="E27" s="292" t="s">
        <v>158</v>
      </c>
      <c r="F27" s="304" t="s">
        <v>31938</v>
      </c>
      <c r="G27" s="293" t="s">
        <v>35398</v>
      </c>
      <c r="H27" s="299">
        <f t="shared" si="1"/>
        <v>1.7241379310344827E-2</v>
      </c>
      <c r="J27" s="304" t="s">
        <v>32075</v>
      </c>
      <c r="K27" s="1" t="s">
        <v>159</v>
      </c>
      <c r="L27" s="1" t="s">
        <v>159</v>
      </c>
      <c r="M27" s="1" t="s">
        <v>34029</v>
      </c>
      <c r="N27" s="14">
        <f t="shared" si="0"/>
        <v>1.7241379310344827E-2</v>
      </c>
    </row>
    <row r="28" spans="1:14" ht="29" x14ac:dyDescent="0.35">
      <c r="A28" s="1">
        <v>27</v>
      </c>
      <c r="B28" s="321" t="s">
        <v>36325</v>
      </c>
      <c r="C28" s="292" t="s">
        <v>159</v>
      </c>
      <c r="D28" s="292" t="s">
        <v>159</v>
      </c>
      <c r="E28" s="292" t="s">
        <v>159</v>
      </c>
      <c r="F28" s="304" t="s">
        <v>32066</v>
      </c>
      <c r="G28" s="293" t="s">
        <v>35399</v>
      </c>
      <c r="H28" s="299">
        <f t="shared" si="1"/>
        <v>1.7241379310344827E-2</v>
      </c>
      <c r="J28" s="304" t="s">
        <v>32093</v>
      </c>
      <c r="K28" s="1" t="s">
        <v>159</v>
      </c>
      <c r="L28" s="1" t="s">
        <v>159</v>
      </c>
      <c r="M28" s="1" t="s">
        <v>31536</v>
      </c>
      <c r="N28" s="14">
        <f t="shared" si="0"/>
        <v>5.1724137931034482E-2</v>
      </c>
    </row>
    <row r="29" spans="1:14" ht="29" x14ac:dyDescent="0.35">
      <c r="A29" s="1">
        <v>28</v>
      </c>
      <c r="B29" s="321" t="s">
        <v>36326</v>
      </c>
      <c r="C29" s="292" t="s">
        <v>159</v>
      </c>
      <c r="D29" s="292" t="s">
        <v>159</v>
      </c>
      <c r="E29" s="292" t="s">
        <v>159</v>
      </c>
      <c r="F29" s="304" t="s">
        <v>32066</v>
      </c>
      <c r="G29" s="293" t="s">
        <v>35400</v>
      </c>
      <c r="H29" s="299">
        <f t="shared" si="1"/>
        <v>1.7241379310344827E-2</v>
      </c>
      <c r="J29" s="304" t="s">
        <v>31941</v>
      </c>
      <c r="K29" s="1" t="s">
        <v>158</v>
      </c>
      <c r="L29" s="1" t="s">
        <v>158</v>
      </c>
      <c r="M29" s="1" t="s">
        <v>31533</v>
      </c>
      <c r="N29" s="14">
        <f t="shared" si="0"/>
        <v>1.7241379310344827E-2</v>
      </c>
    </row>
    <row r="30" spans="1:14" ht="29" x14ac:dyDescent="0.35">
      <c r="A30" s="1">
        <v>29</v>
      </c>
      <c r="B30" s="321" t="s">
        <v>36327</v>
      </c>
      <c r="C30" s="292" t="s">
        <v>159</v>
      </c>
      <c r="D30" s="292" t="s">
        <v>159</v>
      </c>
      <c r="E30" s="292" t="s">
        <v>31753</v>
      </c>
      <c r="F30" s="304" t="s">
        <v>32076</v>
      </c>
      <c r="G30" s="293" t="s">
        <v>35401</v>
      </c>
      <c r="H30" s="299">
        <f t="shared" si="1"/>
        <v>1.7241379310344827E-2</v>
      </c>
      <c r="J30" s="304" t="s">
        <v>32070</v>
      </c>
      <c r="K30" s="1" t="s">
        <v>159</v>
      </c>
      <c r="L30" s="1" t="s">
        <v>159</v>
      </c>
      <c r="M30" s="1" t="s">
        <v>32293</v>
      </c>
      <c r="N30" s="14">
        <f t="shared" si="0"/>
        <v>6.8965517241379309E-2</v>
      </c>
    </row>
    <row r="31" spans="1:14" ht="29" x14ac:dyDescent="0.35">
      <c r="A31" s="1">
        <v>30</v>
      </c>
      <c r="B31" s="321" t="s">
        <v>36328</v>
      </c>
      <c r="C31" s="292" t="s">
        <v>159</v>
      </c>
      <c r="D31" s="292" t="s">
        <v>159</v>
      </c>
      <c r="E31" s="292" t="s">
        <v>31753</v>
      </c>
      <c r="F31" s="304" t="s">
        <v>32076</v>
      </c>
      <c r="G31" s="293" t="s">
        <v>35402</v>
      </c>
      <c r="H31" s="299">
        <f t="shared" si="1"/>
        <v>1.7241379310344827E-2</v>
      </c>
      <c r="J31" s="304" t="s">
        <v>32080</v>
      </c>
      <c r="K31" s="1" t="s">
        <v>159</v>
      </c>
      <c r="L31" s="1" t="s">
        <v>159</v>
      </c>
      <c r="M31" s="1" t="s">
        <v>32294</v>
      </c>
      <c r="N31" s="14">
        <f t="shared" si="0"/>
        <v>3.4482758620689655E-2</v>
      </c>
    </row>
    <row r="32" spans="1:14" ht="29" x14ac:dyDescent="0.35">
      <c r="A32" s="1">
        <v>31</v>
      </c>
      <c r="B32" s="321" t="s">
        <v>36329</v>
      </c>
      <c r="C32" s="292" t="s">
        <v>159</v>
      </c>
      <c r="D32" s="292" t="s">
        <v>159</v>
      </c>
      <c r="E32" s="292" t="s">
        <v>34028</v>
      </c>
      <c r="F32" s="304" t="s">
        <v>32087</v>
      </c>
      <c r="G32" s="293" t="s">
        <v>35403</v>
      </c>
      <c r="H32" s="299">
        <f t="shared" si="1"/>
        <v>1.7241379310344827E-2</v>
      </c>
      <c r="J32" s="304" t="s">
        <v>32073</v>
      </c>
      <c r="K32" s="1" t="s">
        <v>159</v>
      </c>
      <c r="L32" s="1" t="s">
        <v>159</v>
      </c>
      <c r="M32" s="1" t="s">
        <v>31750</v>
      </c>
      <c r="N32" s="14">
        <f t="shared" si="0"/>
        <v>3.4482758620689655E-2</v>
      </c>
    </row>
    <row r="33" spans="1:14" ht="29" x14ac:dyDescent="0.35">
      <c r="A33" s="1">
        <v>32</v>
      </c>
      <c r="B33" s="321" t="s">
        <v>36330</v>
      </c>
      <c r="C33" s="292" t="s">
        <v>159</v>
      </c>
      <c r="D33" s="292" t="s">
        <v>159</v>
      </c>
      <c r="E33" s="292" t="s">
        <v>34028</v>
      </c>
      <c r="F33" s="304" t="s">
        <v>32087</v>
      </c>
      <c r="G33" s="293" t="s">
        <v>35404</v>
      </c>
      <c r="H33" s="299">
        <f t="shared" si="1"/>
        <v>1.7241379310344827E-2</v>
      </c>
      <c r="J33" s="304" t="s">
        <v>32113</v>
      </c>
      <c r="K33" s="1" t="s">
        <v>150</v>
      </c>
      <c r="L33" s="1" t="s">
        <v>31788</v>
      </c>
      <c r="M33" s="1" t="s">
        <v>150</v>
      </c>
      <c r="N33" s="14">
        <f t="shared" si="0"/>
        <v>1.7241379310344827E-2</v>
      </c>
    </row>
    <row r="34" spans="1:14" ht="29" x14ac:dyDescent="0.35">
      <c r="A34" s="1">
        <v>33</v>
      </c>
      <c r="B34" s="321" t="s">
        <v>36331</v>
      </c>
      <c r="C34" s="292" t="s">
        <v>159</v>
      </c>
      <c r="D34" s="292" t="s">
        <v>159</v>
      </c>
      <c r="E34" s="292" t="s">
        <v>31753</v>
      </c>
      <c r="F34" s="304" t="s">
        <v>32076</v>
      </c>
      <c r="G34" s="293" t="s">
        <v>35405</v>
      </c>
      <c r="H34" s="299">
        <f t="shared" si="1"/>
        <v>1.7241379310344827E-2</v>
      </c>
      <c r="J34" s="304" t="s">
        <v>32133</v>
      </c>
      <c r="K34" s="1" t="s">
        <v>152</v>
      </c>
      <c r="L34" s="1" t="s">
        <v>152</v>
      </c>
      <c r="M34" s="1" t="s">
        <v>152</v>
      </c>
      <c r="N34" s="14">
        <f t="shared" si="0"/>
        <v>1.7241379310344827E-2</v>
      </c>
    </row>
    <row r="35" spans="1:14" ht="29" x14ac:dyDescent="0.35">
      <c r="A35" s="1">
        <v>34</v>
      </c>
      <c r="B35" s="321" t="s">
        <v>36332</v>
      </c>
      <c r="C35" s="292" t="s">
        <v>159</v>
      </c>
      <c r="D35" s="292" t="s">
        <v>159</v>
      </c>
      <c r="E35" s="292" t="s">
        <v>31753</v>
      </c>
      <c r="F35" s="304" t="s">
        <v>32076</v>
      </c>
      <c r="G35" s="293" t="s">
        <v>35406</v>
      </c>
      <c r="H35" s="299">
        <f t="shared" si="1"/>
        <v>1.7241379310344827E-2</v>
      </c>
      <c r="J35" s="304" t="s">
        <v>32134</v>
      </c>
      <c r="K35" s="1" t="s">
        <v>152</v>
      </c>
      <c r="L35" s="1" t="s">
        <v>152</v>
      </c>
      <c r="M35" s="1" t="s">
        <v>31526</v>
      </c>
      <c r="N35" s="14">
        <f t="shared" si="0"/>
        <v>1.7241379310344827E-2</v>
      </c>
    </row>
    <row r="36" spans="1:14" ht="29" x14ac:dyDescent="0.35">
      <c r="A36" s="1">
        <v>35</v>
      </c>
      <c r="B36" s="321" t="s">
        <v>36333</v>
      </c>
      <c r="C36" s="292" t="s">
        <v>159</v>
      </c>
      <c r="D36" s="292" t="s">
        <v>159</v>
      </c>
      <c r="E36" s="292" t="s">
        <v>31756</v>
      </c>
      <c r="F36" s="304" t="s">
        <v>32079</v>
      </c>
      <c r="G36" s="293" t="s">
        <v>35407</v>
      </c>
      <c r="H36" s="299">
        <f t="shared" si="1"/>
        <v>1.7241379310344827E-2</v>
      </c>
      <c r="J36" s="304" t="s">
        <v>32175</v>
      </c>
      <c r="K36" s="1" t="s">
        <v>156</v>
      </c>
      <c r="L36" s="1" t="s">
        <v>31855</v>
      </c>
      <c r="M36" s="1" t="s">
        <v>31858</v>
      </c>
      <c r="N36" s="14">
        <f t="shared" si="0"/>
        <v>0</v>
      </c>
    </row>
    <row r="37" spans="1:14" ht="29" x14ac:dyDescent="0.35">
      <c r="A37" s="1">
        <v>36</v>
      </c>
      <c r="B37" s="321" t="s">
        <v>36334</v>
      </c>
      <c r="C37" s="292" t="s">
        <v>159</v>
      </c>
      <c r="D37" s="292" t="s">
        <v>159</v>
      </c>
      <c r="E37" s="292" t="s">
        <v>31756</v>
      </c>
      <c r="F37" s="304" t="s">
        <v>32079</v>
      </c>
      <c r="G37" s="293" t="s">
        <v>35408</v>
      </c>
      <c r="H37" s="299">
        <f t="shared" si="1"/>
        <v>1.7241379310344827E-2</v>
      </c>
      <c r="J37" s="304" t="s">
        <v>32169</v>
      </c>
      <c r="K37" s="1" t="s">
        <v>154</v>
      </c>
      <c r="L37" s="1" t="s">
        <v>154</v>
      </c>
      <c r="M37" s="1" t="s">
        <v>154</v>
      </c>
      <c r="N37" s="14">
        <f t="shared" si="0"/>
        <v>0</v>
      </c>
    </row>
    <row r="38" spans="1:14" ht="29" x14ac:dyDescent="0.35">
      <c r="A38" s="1">
        <v>37</v>
      </c>
      <c r="B38" s="321" t="s">
        <v>36335</v>
      </c>
      <c r="C38" s="292" t="s">
        <v>159</v>
      </c>
      <c r="D38" s="292" t="s">
        <v>159</v>
      </c>
      <c r="E38" s="292" t="s">
        <v>31749</v>
      </c>
      <c r="F38" s="304" t="s">
        <v>32071</v>
      </c>
      <c r="G38" s="293" t="s">
        <v>35409</v>
      </c>
      <c r="H38" s="299">
        <f t="shared" si="1"/>
        <v>1.7241379310344827E-2</v>
      </c>
      <c r="J38" s="304" t="s">
        <v>33000</v>
      </c>
      <c r="K38" s="1" t="s">
        <v>154</v>
      </c>
      <c r="L38" s="1" t="s">
        <v>154</v>
      </c>
      <c r="M38" s="1" t="s">
        <v>34066</v>
      </c>
      <c r="N38" s="14">
        <f t="shared" si="0"/>
        <v>0</v>
      </c>
    </row>
    <row r="39" spans="1:14" ht="29" x14ac:dyDescent="0.35">
      <c r="A39" s="1">
        <v>38</v>
      </c>
      <c r="B39" s="321" t="s">
        <v>36336</v>
      </c>
      <c r="C39" s="292" t="s">
        <v>159</v>
      </c>
      <c r="D39" s="292" t="s">
        <v>159</v>
      </c>
      <c r="E39" s="292" t="s">
        <v>31749</v>
      </c>
      <c r="F39" s="304" t="s">
        <v>32071</v>
      </c>
      <c r="G39" s="293" t="s">
        <v>35410</v>
      </c>
      <c r="H39" s="299">
        <f t="shared" si="1"/>
        <v>1.7241379310344827E-2</v>
      </c>
      <c r="J39" s="304" t="s">
        <v>32991</v>
      </c>
      <c r="K39" s="1" t="s">
        <v>175</v>
      </c>
      <c r="L39" s="1" t="s">
        <v>175</v>
      </c>
      <c r="M39" s="1" t="s">
        <v>34040</v>
      </c>
      <c r="N39" s="14">
        <f t="shared" si="0"/>
        <v>0</v>
      </c>
    </row>
    <row r="40" spans="1:14" ht="29" x14ac:dyDescent="0.35">
      <c r="A40" s="1">
        <v>39</v>
      </c>
      <c r="B40" s="321" t="s">
        <v>36337</v>
      </c>
      <c r="C40" s="292" t="s">
        <v>159</v>
      </c>
      <c r="D40" s="292" t="s">
        <v>159</v>
      </c>
      <c r="E40" s="292" t="s">
        <v>31749</v>
      </c>
      <c r="F40" s="304" t="s">
        <v>32071</v>
      </c>
      <c r="G40" s="293" t="s">
        <v>35411</v>
      </c>
      <c r="H40" s="299">
        <f t="shared" si="1"/>
        <v>1.7241379310344827E-2</v>
      </c>
      <c r="J40" s="304" t="s">
        <v>32007</v>
      </c>
      <c r="K40" s="1" t="s">
        <v>146</v>
      </c>
      <c r="L40" s="1" t="s">
        <v>31684</v>
      </c>
      <c r="M40" s="1" t="s">
        <v>31684</v>
      </c>
      <c r="N40" s="14">
        <f t="shared" si="0"/>
        <v>0</v>
      </c>
    </row>
    <row r="41" spans="1:14" ht="29" x14ac:dyDescent="0.35">
      <c r="A41" s="1">
        <v>40</v>
      </c>
      <c r="B41" s="321" t="s">
        <v>36338</v>
      </c>
      <c r="C41" s="292" t="s">
        <v>159</v>
      </c>
      <c r="D41" s="292" t="s">
        <v>159</v>
      </c>
      <c r="E41" s="292" t="s">
        <v>31758</v>
      </c>
      <c r="F41" s="304" t="s">
        <v>32081</v>
      </c>
      <c r="G41" s="293" t="s">
        <v>35412</v>
      </c>
      <c r="H41" s="299">
        <f t="shared" si="1"/>
        <v>1.7241379310344827E-2</v>
      </c>
      <c r="N41" s="308">
        <f>+SUM(N2:N40)</f>
        <v>1</v>
      </c>
    </row>
    <row r="42" spans="1:14" ht="29" x14ac:dyDescent="0.35">
      <c r="A42" s="1">
        <v>41</v>
      </c>
      <c r="B42" s="321" t="s">
        <v>36339</v>
      </c>
      <c r="C42" s="292" t="s">
        <v>159</v>
      </c>
      <c r="D42" s="292" t="s">
        <v>159</v>
      </c>
      <c r="E42" s="292" t="s">
        <v>31758</v>
      </c>
      <c r="F42" s="304" t="s">
        <v>32081</v>
      </c>
      <c r="G42" s="293" t="s">
        <v>35413</v>
      </c>
      <c r="H42" s="299">
        <f t="shared" si="1"/>
        <v>1.7241379310344827E-2</v>
      </c>
    </row>
    <row r="43" spans="1:14" ht="29" x14ac:dyDescent="0.35">
      <c r="A43" s="1">
        <v>42</v>
      </c>
      <c r="B43" s="321" t="s">
        <v>36340</v>
      </c>
      <c r="C43" s="292" t="s">
        <v>159</v>
      </c>
      <c r="D43" s="292" t="s">
        <v>159</v>
      </c>
      <c r="E43" s="292" t="s">
        <v>34029</v>
      </c>
      <c r="F43" s="304" t="s">
        <v>32075</v>
      </c>
      <c r="G43" s="293" t="s">
        <v>35414</v>
      </c>
      <c r="H43" s="299">
        <f t="shared" si="1"/>
        <v>1.7241379310344827E-2</v>
      </c>
    </row>
    <row r="44" spans="1:14" ht="29" x14ac:dyDescent="0.35">
      <c r="A44" s="1">
        <v>43</v>
      </c>
      <c r="B44" s="321" t="s">
        <v>36341</v>
      </c>
      <c r="C44" s="292" t="s">
        <v>159</v>
      </c>
      <c r="D44" s="292" t="s">
        <v>159</v>
      </c>
      <c r="E44" s="292" t="s">
        <v>31536</v>
      </c>
      <c r="F44" s="304" t="s">
        <v>32093</v>
      </c>
      <c r="G44" s="293" t="s">
        <v>35415</v>
      </c>
      <c r="H44" s="299">
        <f t="shared" si="1"/>
        <v>1.7241379310344827E-2</v>
      </c>
    </row>
    <row r="45" spans="1:14" ht="29" x14ac:dyDescent="0.35">
      <c r="A45" s="1">
        <v>44</v>
      </c>
      <c r="B45" s="321" t="s">
        <v>36342</v>
      </c>
      <c r="C45" s="292" t="s">
        <v>158</v>
      </c>
      <c r="D45" s="292" t="s">
        <v>158</v>
      </c>
      <c r="E45" s="292" t="s">
        <v>31533</v>
      </c>
      <c r="F45" s="304" t="s">
        <v>31941</v>
      </c>
      <c r="G45" s="293" t="s">
        <v>35416</v>
      </c>
      <c r="H45" s="299">
        <f t="shared" si="1"/>
        <v>1.7241379310344827E-2</v>
      </c>
    </row>
    <row r="46" spans="1:14" ht="29" x14ac:dyDescent="0.35">
      <c r="A46" s="1">
        <v>45</v>
      </c>
      <c r="B46" s="321" t="s">
        <v>36343</v>
      </c>
      <c r="C46" s="292" t="s">
        <v>159</v>
      </c>
      <c r="D46" s="292" t="s">
        <v>159</v>
      </c>
      <c r="E46" s="292" t="s">
        <v>31536</v>
      </c>
      <c r="F46" s="304" t="s">
        <v>32093</v>
      </c>
      <c r="G46" s="293" t="s">
        <v>35417</v>
      </c>
      <c r="H46" s="299">
        <f t="shared" si="1"/>
        <v>1.7241379310344827E-2</v>
      </c>
    </row>
    <row r="47" spans="1:14" ht="29" x14ac:dyDescent="0.35">
      <c r="A47" s="1">
        <v>46</v>
      </c>
      <c r="B47" s="321" t="s">
        <v>36344</v>
      </c>
      <c r="C47" s="292" t="s">
        <v>159</v>
      </c>
      <c r="D47" s="292" t="s">
        <v>159</v>
      </c>
      <c r="E47" s="292" t="s">
        <v>31536</v>
      </c>
      <c r="F47" s="304" t="s">
        <v>32093</v>
      </c>
      <c r="G47" s="293" t="s">
        <v>35418</v>
      </c>
      <c r="H47" s="299">
        <f t="shared" si="1"/>
        <v>1.7241379310344827E-2</v>
      </c>
    </row>
    <row r="48" spans="1:14" ht="29" x14ac:dyDescent="0.35">
      <c r="A48" s="1">
        <v>47</v>
      </c>
      <c r="B48" s="321" t="s">
        <v>36345</v>
      </c>
      <c r="C48" s="292" t="s">
        <v>159</v>
      </c>
      <c r="D48" s="292" t="s">
        <v>159</v>
      </c>
      <c r="E48" s="292" t="s">
        <v>32293</v>
      </c>
      <c r="F48" s="304" t="s">
        <v>32070</v>
      </c>
      <c r="G48" s="293" t="s">
        <v>35419</v>
      </c>
      <c r="H48" s="299">
        <f t="shared" si="1"/>
        <v>1.7241379310344827E-2</v>
      </c>
    </row>
    <row r="49" spans="1:8" ht="29" x14ac:dyDescent="0.35">
      <c r="A49" s="1">
        <v>48</v>
      </c>
      <c r="B49" s="321" t="s">
        <v>36346</v>
      </c>
      <c r="C49" s="292" t="s">
        <v>159</v>
      </c>
      <c r="D49" s="292" t="s">
        <v>159</v>
      </c>
      <c r="E49" s="292" t="s">
        <v>32293</v>
      </c>
      <c r="F49" s="304" t="s">
        <v>32070</v>
      </c>
      <c r="G49" s="293" t="s">
        <v>35420</v>
      </c>
      <c r="H49" s="299">
        <f t="shared" si="1"/>
        <v>1.7241379310344827E-2</v>
      </c>
    </row>
    <row r="50" spans="1:8" ht="29" x14ac:dyDescent="0.35">
      <c r="A50" s="1">
        <v>49</v>
      </c>
      <c r="B50" s="321" t="s">
        <v>36347</v>
      </c>
      <c r="C50" s="292" t="s">
        <v>159</v>
      </c>
      <c r="D50" s="292" t="s">
        <v>159</v>
      </c>
      <c r="E50" s="292" t="s">
        <v>32293</v>
      </c>
      <c r="F50" s="304" t="s">
        <v>32070</v>
      </c>
      <c r="G50" s="293" t="s">
        <v>35421</v>
      </c>
      <c r="H50" s="299">
        <f t="shared" si="1"/>
        <v>1.7241379310344827E-2</v>
      </c>
    </row>
    <row r="51" spans="1:8" ht="29" x14ac:dyDescent="0.35">
      <c r="A51" s="1">
        <v>50</v>
      </c>
      <c r="B51" s="321" t="s">
        <v>36348</v>
      </c>
      <c r="C51" s="292" t="s">
        <v>159</v>
      </c>
      <c r="D51" s="292" t="s">
        <v>159</v>
      </c>
      <c r="E51" s="292" t="s">
        <v>32293</v>
      </c>
      <c r="F51" s="304" t="s">
        <v>32070</v>
      </c>
      <c r="G51" s="293" t="s">
        <v>35422</v>
      </c>
      <c r="H51" s="299">
        <f t="shared" si="1"/>
        <v>1.7241379310344827E-2</v>
      </c>
    </row>
    <row r="52" spans="1:8" ht="29" x14ac:dyDescent="0.35">
      <c r="A52" s="1">
        <v>51</v>
      </c>
      <c r="B52" s="321" t="s">
        <v>36349</v>
      </c>
      <c r="C52" s="292" t="s">
        <v>159</v>
      </c>
      <c r="D52" s="292" t="s">
        <v>159</v>
      </c>
      <c r="E52" s="292" t="s">
        <v>32294</v>
      </c>
      <c r="F52" s="304" t="s">
        <v>32080</v>
      </c>
      <c r="G52" s="293" t="s">
        <v>35423</v>
      </c>
      <c r="H52" s="299">
        <f t="shared" si="1"/>
        <v>1.7241379310344827E-2</v>
      </c>
    </row>
    <row r="53" spans="1:8" ht="29" x14ac:dyDescent="0.35">
      <c r="A53" s="1">
        <v>52</v>
      </c>
      <c r="B53" s="321" t="s">
        <v>36350</v>
      </c>
      <c r="C53" s="292" t="s">
        <v>159</v>
      </c>
      <c r="D53" s="292" t="s">
        <v>159</v>
      </c>
      <c r="E53" s="292" t="s">
        <v>32294</v>
      </c>
      <c r="F53" s="304" t="s">
        <v>32080</v>
      </c>
      <c r="G53" s="293" t="s">
        <v>35424</v>
      </c>
      <c r="H53" s="299">
        <f t="shared" si="1"/>
        <v>1.7241379310344827E-2</v>
      </c>
    </row>
    <row r="54" spans="1:8" ht="29" x14ac:dyDescent="0.35">
      <c r="A54" s="1">
        <v>53</v>
      </c>
      <c r="B54" s="321" t="s">
        <v>36351</v>
      </c>
      <c r="C54" s="292" t="s">
        <v>159</v>
      </c>
      <c r="D54" s="292" t="s">
        <v>159</v>
      </c>
      <c r="E54" s="292" t="s">
        <v>34028</v>
      </c>
      <c r="F54" s="304" t="s">
        <v>32087</v>
      </c>
      <c r="G54" s="293" t="s">
        <v>35425</v>
      </c>
      <c r="H54" s="299">
        <f t="shared" si="1"/>
        <v>1.7241379310344827E-2</v>
      </c>
    </row>
    <row r="55" spans="1:8" ht="29" x14ac:dyDescent="0.35">
      <c r="A55" s="1">
        <v>54</v>
      </c>
      <c r="B55" s="321" t="s">
        <v>36352</v>
      </c>
      <c r="C55" s="292" t="s">
        <v>159</v>
      </c>
      <c r="D55" s="292" t="s">
        <v>159</v>
      </c>
      <c r="E55" s="292" t="s">
        <v>31750</v>
      </c>
      <c r="F55" s="304" t="s">
        <v>32073</v>
      </c>
      <c r="G55" s="293" t="s">
        <v>35426</v>
      </c>
      <c r="H55" s="299">
        <f t="shared" si="1"/>
        <v>1.7241379310344827E-2</v>
      </c>
    </row>
    <row r="56" spans="1:8" ht="29" x14ac:dyDescent="0.35">
      <c r="A56" s="1">
        <v>55</v>
      </c>
      <c r="B56" s="321" t="s">
        <v>36353</v>
      </c>
      <c r="C56" s="292" t="s">
        <v>159</v>
      </c>
      <c r="D56" s="292" t="s">
        <v>159</v>
      </c>
      <c r="E56" s="292" t="s">
        <v>31750</v>
      </c>
      <c r="F56" s="304" t="s">
        <v>32073</v>
      </c>
      <c r="G56" s="293" t="s">
        <v>35427</v>
      </c>
      <c r="H56" s="299">
        <f t="shared" si="1"/>
        <v>1.7241379310344827E-2</v>
      </c>
    </row>
    <row r="57" spans="1:8" ht="29" x14ac:dyDescent="0.35">
      <c r="A57" s="1">
        <v>56</v>
      </c>
      <c r="B57" s="321" t="s">
        <v>36354</v>
      </c>
      <c r="C57" s="292" t="s">
        <v>150</v>
      </c>
      <c r="D57" s="292" t="s">
        <v>31788</v>
      </c>
      <c r="E57" s="292" t="s">
        <v>150</v>
      </c>
      <c r="F57" s="304" t="s">
        <v>32113</v>
      </c>
      <c r="G57" s="293" t="s">
        <v>35428</v>
      </c>
      <c r="H57" s="299">
        <f t="shared" si="1"/>
        <v>1.7241379310344827E-2</v>
      </c>
    </row>
    <row r="58" spans="1:8" ht="29" x14ac:dyDescent="0.35">
      <c r="A58" s="1">
        <v>57</v>
      </c>
      <c r="B58" s="321" t="s">
        <v>36355</v>
      </c>
      <c r="C58" s="292" t="s">
        <v>152</v>
      </c>
      <c r="D58" s="292" t="s">
        <v>152</v>
      </c>
      <c r="E58" s="292" t="s">
        <v>152</v>
      </c>
      <c r="F58" s="304" t="s">
        <v>32133</v>
      </c>
      <c r="G58" s="293" t="s">
        <v>35429</v>
      </c>
      <c r="H58" s="299">
        <f t="shared" si="1"/>
        <v>1.7241379310344827E-2</v>
      </c>
    </row>
    <row r="59" spans="1:8" ht="29" x14ac:dyDescent="0.35">
      <c r="A59" s="1">
        <v>58</v>
      </c>
      <c r="B59" s="321" t="s">
        <v>36356</v>
      </c>
      <c r="C59" s="292" t="s">
        <v>152</v>
      </c>
      <c r="D59" s="292" t="s">
        <v>152</v>
      </c>
      <c r="E59" s="292" t="s">
        <v>31526</v>
      </c>
      <c r="F59" s="304" t="s">
        <v>32134</v>
      </c>
      <c r="G59" s="293" t="s">
        <v>35430</v>
      </c>
      <c r="H59" s="299">
        <f t="shared" si="1"/>
        <v>1.7241379310344827E-2</v>
      </c>
    </row>
    <row r="60" spans="1:8" x14ac:dyDescent="0.35">
      <c r="A60" s="298"/>
      <c r="H60" s="294">
        <f>+SUM(H2:H59)</f>
        <v>1.0000000000000007</v>
      </c>
    </row>
  </sheetData>
  <hyperlinks>
    <hyperlink ref="A1" r:id="rId1" display="https://sigmed.minedu.gob.pe/mapaeducativo/" xr:uid="{CFC70D08-3D87-485F-AB7F-6DC39C2DF94D}"/>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EFB9-543B-4A9F-B8BF-E08597434111}">
  <sheetPr codeName="Sheet46">
    <tabColor rgb="FFB7DCEB"/>
  </sheetPr>
  <dimension ref="A1:H21"/>
  <sheetViews>
    <sheetView workbookViewId="0">
      <selection activeCell="C3" sqref="C3"/>
    </sheetView>
  </sheetViews>
  <sheetFormatPr defaultColWidth="11.453125" defaultRowHeight="14.5" x14ac:dyDescent="0.35"/>
  <cols>
    <col min="2" max="2" width="24.7265625" customWidth="1"/>
    <col min="3" max="8" width="25.7265625" customWidth="1"/>
  </cols>
  <sheetData>
    <row r="1" spans="1:8" ht="49.5" customHeight="1" x14ac:dyDescent="0.35">
      <c r="A1" t="s">
        <v>36357</v>
      </c>
      <c r="B1" s="291" t="s">
        <v>35031</v>
      </c>
      <c r="C1" s="291" t="s">
        <v>169</v>
      </c>
      <c r="D1" s="291" t="s">
        <v>31522</v>
      </c>
      <c r="E1" s="291" t="s">
        <v>31523</v>
      </c>
      <c r="F1" s="291" t="s">
        <v>31537</v>
      </c>
      <c r="G1" s="291" t="s">
        <v>35032</v>
      </c>
      <c r="H1" s="291" t="s">
        <v>35447</v>
      </c>
    </row>
    <row r="2" spans="1:8" ht="29" x14ac:dyDescent="0.35">
      <c r="A2" s="1">
        <v>1</v>
      </c>
      <c r="B2" s="292" t="s">
        <v>159</v>
      </c>
      <c r="C2" s="292" t="s">
        <v>159</v>
      </c>
      <c r="D2" s="292" t="s">
        <v>159</v>
      </c>
      <c r="E2" s="292" t="s">
        <v>31753</v>
      </c>
      <c r="F2" s="292" t="s">
        <v>32076</v>
      </c>
      <c r="G2" s="293" t="s">
        <v>35353</v>
      </c>
      <c r="H2" s="296">
        <f>1/19</f>
        <v>5.2631578947368418E-2</v>
      </c>
    </row>
    <row r="3" spans="1:8" ht="29" x14ac:dyDescent="0.35">
      <c r="A3" s="1">
        <v>2</v>
      </c>
      <c r="B3" s="292" t="s">
        <v>138</v>
      </c>
      <c r="C3" s="292" t="s">
        <v>138</v>
      </c>
      <c r="D3" s="292" t="s">
        <v>138</v>
      </c>
      <c r="E3" s="292" t="s">
        <v>31554</v>
      </c>
      <c r="F3" s="292" t="s">
        <v>31900</v>
      </c>
      <c r="G3" s="293" t="s">
        <v>35354</v>
      </c>
      <c r="H3" s="296">
        <f t="shared" ref="H3:H20" si="0">1/19</f>
        <v>5.2631578947368418E-2</v>
      </c>
    </row>
    <row r="4" spans="1:8" ht="29" x14ac:dyDescent="0.35">
      <c r="A4" s="1">
        <v>3</v>
      </c>
      <c r="B4" s="292" t="s">
        <v>31693</v>
      </c>
      <c r="C4" s="292" t="s">
        <v>147</v>
      </c>
      <c r="D4" s="292" t="s">
        <v>31693</v>
      </c>
      <c r="E4" s="292" t="s">
        <v>31693</v>
      </c>
      <c r="F4" s="292" t="s">
        <v>32013</v>
      </c>
      <c r="G4" s="293" t="s">
        <v>35355</v>
      </c>
      <c r="H4" s="296">
        <f t="shared" si="0"/>
        <v>5.2631578947368418E-2</v>
      </c>
    </row>
    <row r="5" spans="1:8" ht="29" x14ac:dyDescent="0.35">
      <c r="A5" s="1">
        <v>4</v>
      </c>
      <c r="B5" s="292" t="s">
        <v>141</v>
      </c>
      <c r="C5" s="292" t="s">
        <v>141</v>
      </c>
      <c r="D5" s="292" t="s">
        <v>141</v>
      </c>
      <c r="E5" s="292" t="s">
        <v>31615</v>
      </c>
      <c r="F5" s="304" t="s">
        <v>31956</v>
      </c>
      <c r="G5" s="293" t="s">
        <v>35356</v>
      </c>
      <c r="H5" s="296">
        <f t="shared" si="0"/>
        <v>5.2631578947368418E-2</v>
      </c>
    </row>
    <row r="6" spans="1:8" ht="29" x14ac:dyDescent="0.35">
      <c r="A6" s="1">
        <v>5</v>
      </c>
      <c r="B6" s="292" t="s">
        <v>31665</v>
      </c>
      <c r="C6" s="292" t="s">
        <v>172</v>
      </c>
      <c r="D6" s="292" t="s">
        <v>31665</v>
      </c>
      <c r="E6" s="292" t="s">
        <v>31665</v>
      </c>
      <c r="F6" s="304" t="s">
        <v>31988</v>
      </c>
      <c r="G6" s="293" t="s">
        <v>35357</v>
      </c>
      <c r="H6" s="296">
        <f t="shared" si="0"/>
        <v>5.2631578947368418E-2</v>
      </c>
    </row>
    <row r="7" spans="1:8" ht="29" x14ac:dyDescent="0.35">
      <c r="A7" s="1">
        <v>6</v>
      </c>
      <c r="B7" s="293" t="s">
        <v>31543</v>
      </c>
      <c r="C7" s="292" t="s">
        <v>173</v>
      </c>
      <c r="D7" s="292" t="s">
        <v>31543</v>
      </c>
      <c r="E7" s="292" t="s">
        <v>31759</v>
      </c>
      <c r="F7" s="304" t="s">
        <v>32868</v>
      </c>
      <c r="G7" s="293" t="s">
        <v>35358</v>
      </c>
      <c r="H7" s="296">
        <f t="shared" si="0"/>
        <v>5.2631578947368418E-2</v>
      </c>
    </row>
    <row r="8" spans="1:8" ht="29" x14ac:dyDescent="0.35">
      <c r="A8" s="1">
        <v>7</v>
      </c>
      <c r="B8" s="293" t="s">
        <v>31783</v>
      </c>
      <c r="C8" s="292" t="s">
        <v>148</v>
      </c>
      <c r="D8" s="292" t="s">
        <v>31781</v>
      </c>
      <c r="E8" s="292" t="s">
        <v>31783</v>
      </c>
      <c r="F8" s="304" t="s">
        <v>32106</v>
      </c>
      <c r="G8" s="293" t="s">
        <v>35359</v>
      </c>
      <c r="H8" s="296">
        <f t="shared" si="0"/>
        <v>5.2631578947368418E-2</v>
      </c>
    </row>
    <row r="9" spans="1:8" ht="29" x14ac:dyDescent="0.35">
      <c r="A9" s="1">
        <v>8</v>
      </c>
      <c r="B9" s="293" t="s">
        <v>152</v>
      </c>
      <c r="C9" s="292" t="s">
        <v>152</v>
      </c>
      <c r="D9" s="292" t="s">
        <v>152</v>
      </c>
      <c r="E9" s="292" t="s">
        <v>152</v>
      </c>
      <c r="F9" s="304" t="s">
        <v>32133</v>
      </c>
      <c r="G9" s="293" t="s">
        <v>35360</v>
      </c>
      <c r="H9" s="296">
        <f t="shared" si="0"/>
        <v>5.2631578947368418E-2</v>
      </c>
    </row>
    <row r="10" spans="1:8" ht="29" x14ac:dyDescent="0.35">
      <c r="A10" s="1">
        <v>9</v>
      </c>
      <c r="B10" s="293" t="s">
        <v>154</v>
      </c>
      <c r="C10" s="292" t="s">
        <v>154</v>
      </c>
      <c r="D10" s="292" t="s">
        <v>154</v>
      </c>
      <c r="E10" s="292" t="s">
        <v>154</v>
      </c>
      <c r="F10" s="304" t="s">
        <v>32169</v>
      </c>
      <c r="G10" s="293" t="s">
        <v>35361</v>
      </c>
      <c r="H10" s="296">
        <f t="shared" si="0"/>
        <v>5.2631578947368418E-2</v>
      </c>
    </row>
    <row r="11" spans="1:8" ht="29" x14ac:dyDescent="0.35">
      <c r="A11" s="1">
        <v>10</v>
      </c>
      <c r="B11" s="293" t="s">
        <v>155</v>
      </c>
      <c r="C11" s="292" t="s">
        <v>155</v>
      </c>
      <c r="D11" s="292" t="s">
        <v>155</v>
      </c>
      <c r="E11" s="292" t="s">
        <v>155</v>
      </c>
      <c r="F11" s="304" t="s">
        <v>32173</v>
      </c>
      <c r="G11" s="293" t="s">
        <v>35362</v>
      </c>
      <c r="H11" s="296">
        <f t="shared" si="0"/>
        <v>5.2631578947368418E-2</v>
      </c>
    </row>
    <row r="12" spans="1:8" ht="29" x14ac:dyDescent="0.35">
      <c r="A12" s="1">
        <v>11</v>
      </c>
      <c r="B12" s="293" t="s">
        <v>31547</v>
      </c>
      <c r="C12" s="292" t="s">
        <v>174</v>
      </c>
      <c r="D12" s="292" t="s">
        <v>31547</v>
      </c>
      <c r="E12" s="292" t="s">
        <v>31547</v>
      </c>
      <c r="F12" s="304" t="s">
        <v>31884</v>
      </c>
      <c r="G12" s="293" t="s">
        <v>35363</v>
      </c>
      <c r="H12" s="296">
        <f t="shared" si="0"/>
        <v>5.2631578947368418E-2</v>
      </c>
    </row>
    <row r="13" spans="1:8" ht="29" x14ac:dyDescent="0.35">
      <c r="A13" s="1">
        <v>12</v>
      </c>
      <c r="B13" s="293" t="s">
        <v>140</v>
      </c>
      <c r="C13" s="292" t="s">
        <v>140</v>
      </c>
      <c r="D13" s="292" t="s">
        <v>140</v>
      </c>
      <c r="E13" s="292" t="s">
        <v>140</v>
      </c>
      <c r="F13" s="304" t="s">
        <v>31918</v>
      </c>
      <c r="G13" s="293" t="s">
        <v>35364</v>
      </c>
      <c r="H13" s="296">
        <f t="shared" si="0"/>
        <v>5.2631578947368418E-2</v>
      </c>
    </row>
    <row r="14" spans="1:8" ht="29" x14ac:dyDescent="0.35">
      <c r="A14" s="1">
        <v>13</v>
      </c>
      <c r="B14" s="293" t="s">
        <v>171</v>
      </c>
      <c r="C14" s="292" t="s">
        <v>173</v>
      </c>
      <c r="D14" s="292" t="s">
        <v>31545</v>
      </c>
      <c r="E14" s="292" t="s">
        <v>171</v>
      </c>
      <c r="F14" s="304" t="s">
        <v>31874</v>
      </c>
      <c r="G14" s="293" t="s">
        <v>35365</v>
      </c>
      <c r="H14" s="296">
        <f t="shared" si="0"/>
        <v>5.2631578947368418E-2</v>
      </c>
    </row>
    <row r="15" spans="1:8" ht="29" x14ac:dyDescent="0.35">
      <c r="A15" s="1">
        <v>14</v>
      </c>
      <c r="B15" s="293" t="s">
        <v>31739</v>
      </c>
      <c r="C15" s="292" t="s">
        <v>159</v>
      </c>
      <c r="D15" s="292" t="s">
        <v>31712</v>
      </c>
      <c r="E15" s="292" t="s">
        <v>31742</v>
      </c>
      <c r="F15" s="304" t="s">
        <v>32062</v>
      </c>
      <c r="G15" s="293" t="s">
        <v>35366</v>
      </c>
      <c r="H15" s="296">
        <f t="shared" si="0"/>
        <v>5.2631578947368418E-2</v>
      </c>
    </row>
    <row r="16" spans="1:8" ht="29" x14ac:dyDescent="0.35">
      <c r="A16" s="1">
        <v>15</v>
      </c>
      <c r="B16" s="293" t="s">
        <v>143</v>
      </c>
      <c r="C16" s="292" t="s">
        <v>170</v>
      </c>
      <c r="D16" s="292" t="s">
        <v>170</v>
      </c>
      <c r="E16" s="292" t="s">
        <v>32881</v>
      </c>
      <c r="F16" s="304" t="s">
        <v>32870</v>
      </c>
      <c r="G16" s="293" t="s">
        <v>35367</v>
      </c>
      <c r="H16" s="296">
        <f t="shared" si="0"/>
        <v>5.2631578947368418E-2</v>
      </c>
    </row>
    <row r="17" spans="1:8" ht="29" x14ac:dyDescent="0.35">
      <c r="A17" s="1">
        <v>16</v>
      </c>
      <c r="B17" s="293" t="s">
        <v>144</v>
      </c>
      <c r="C17" s="292" t="s">
        <v>144</v>
      </c>
      <c r="D17" s="292" t="s">
        <v>144</v>
      </c>
      <c r="E17" s="292" t="s">
        <v>144</v>
      </c>
      <c r="F17" s="304" t="s">
        <v>31976</v>
      </c>
      <c r="G17" s="293" t="s">
        <v>35368</v>
      </c>
      <c r="H17" s="296">
        <f t="shared" si="0"/>
        <v>5.2631578947368418E-2</v>
      </c>
    </row>
    <row r="18" spans="1:8" ht="29" x14ac:dyDescent="0.35">
      <c r="A18" s="1">
        <v>17</v>
      </c>
      <c r="B18" s="293" t="s">
        <v>35369</v>
      </c>
      <c r="C18" s="292" t="s">
        <v>140</v>
      </c>
      <c r="D18" s="292" t="s">
        <v>31562</v>
      </c>
      <c r="E18" s="292" t="s">
        <v>31562</v>
      </c>
      <c r="F18" s="304" t="s">
        <v>31928</v>
      </c>
      <c r="G18" s="293" t="s">
        <v>35370</v>
      </c>
      <c r="H18" s="296">
        <f t="shared" si="0"/>
        <v>5.2631578947368418E-2</v>
      </c>
    </row>
    <row r="19" spans="1:8" ht="29" x14ac:dyDescent="0.35">
      <c r="A19" s="1">
        <v>18</v>
      </c>
      <c r="B19" s="293" t="s">
        <v>32723</v>
      </c>
      <c r="C19" s="292" t="s">
        <v>34054</v>
      </c>
      <c r="D19" s="292" t="s">
        <v>31785</v>
      </c>
      <c r="E19" s="292" t="s">
        <v>31785</v>
      </c>
      <c r="F19" s="304" t="s">
        <v>32108</v>
      </c>
      <c r="G19" s="293" t="s">
        <v>35371</v>
      </c>
      <c r="H19" s="296">
        <f t="shared" si="0"/>
        <v>5.2631578947368418E-2</v>
      </c>
    </row>
    <row r="20" spans="1:8" ht="29" x14ac:dyDescent="0.35">
      <c r="A20" s="1">
        <v>19</v>
      </c>
      <c r="B20" s="292" t="s">
        <v>31684</v>
      </c>
      <c r="C20" s="292" t="s">
        <v>146</v>
      </c>
      <c r="D20" s="292" t="s">
        <v>31684</v>
      </c>
      <c r="E20" s="292" t="s">
        <v>31684</v>
      </c>
      <c r="F20" s="304" t="s">
        <v>32007</v>
      </c>
      <c r="G20" s="293" t="s">
        <v>35372</v>
      </c>
      <c r="H20" s="296">
        <f t="shared" si="0"/>
        <v>5.2631578947368418E-2</v>
      </c>
    </row>
    <row r="21" spans="1:8" ht="20.149999999999999" customHeight="1" x14ac:dyDescent="0.35">
      <c r="A21" s="1"/>
      <c r="H21" s="297">
        <f>SUM(H2:H20)</f>
        <v>0.99999999999999956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E7DF-C9D7-4FDC-B47C-CE405BBB45FD}">
  <sheetPr codeName="Sheet47">
    <tabColor rgb="FFB7DCEB"/>
  </sheetPr>
  <dimension ref="A1:N11"/>
  <sheetViews>
    <sheetView workbookViewId="0">
      <selection activeCell="B11" sqref="B11"/>
    </sheetView>
  </sheetViews>
  <sheetFormatPr defaultColWidth="11.453125" defaultRowHeight="14.5" x14ac:dyDescent="0.35"/>
  <cols>
    <col min="2" max="2" width="24.7265625" customWidth="1"/>
    <col min="3" max="8" width="25.7265625" customWidth="1"/>
    <col min="10" max="10" width="25.7265625" customWidth="1"/>
    <col min="11" max="13" width="25.453125" customWidth="1"/>
    <col min="14" max="14" width="27" customWidth="1"/>
  </cols>
  <sheetData>
    <row r="1" spans="1:14" ht="31.5" customHeight="1" x14ac:dyDescent="0.35">
      <c r="B1" s="291" t="s">
        <v>35031</v>
      </c>
      <c r="C1" s="291" t="s">
        <v>169</v>
      </c>
      <c r="D1" s="291" t="s">
        <v>31522</v>
      </c>
      <c r="E1" s="291" t="s">
        <v>31523</v>
      </c>
      <c r="F1" s="291" t="s">
        <v>31537</v>
      </c>
      <c r="G1" s="291" t="s">
        <v>35032</v>
      </c>
      <c r="H1" s="291" t="s">
        <v>35447</v>
      </c>
      <c r="J1" s="291" t="s">
        <v>31537</v>
      </c>
      <c r="K1" s="291" t="s">
        <v>169</v>
      </c>
      <c r="L1" s="291" t="s">
        <v>31522</v>
      </c>
      <c r="M1" s="291" t="s">
        <v>31523</v>
      </c>
      <c r="N1" s="291" t="s">
        <v>35447</v>
      </c>
    </row>
    <row r="2" spans="1:14" x14ac:dyDescent="0.35">
      <c r="A2" s="1">
        <v>1</v>
      </c>
      <c r="B2" s="292" t="s">
        <v>35124</v>
      </c>
      <c r="C2" s="292" t="s">
        <v>141</v>
      </c>
      <c r="D2" s="292" t="s">
        <v>31568</v>
      </c>
      <c r="E2" s="292" t="s">
        <v>35493</v>
      </c>
      <c r="F2" s="292" t="s">
        <v>35492</v>
      </c>
      <c r="G2" s="293" t="s">
        <v>35125</v>
      </c>
      <c r="H2" s="295">
        <f>1/5</f>
        <v>0.2</v>
      </c>
      <c r="J2" s="292" t="s">
        <v>35492</v>
      </c>
      <c r="K2" s="1" t="str">
        <f>+_xlfn.XLOOKUP($J2,$F:$F,C:C,,0)</f>
        <v>Cusco</v>
      </c>
      <c r="L2" s="1" t="str">
        <f t="shared" ref="L2:M2" si="0">+_xlfn.XLOOKUP($J2,$F:$F,D:D,,0)</f>
        <v>La Convencion</v>
      </c>
      <c r="M2" s="1" t="str">
        <f t="shared" si="0"/>
        <v>Megantoni</v>
      </c>
      <c r="N2" s="207">
        <f>+SUMIF($F:$F,J2,$H:$H)</f>
        <v>0.60000000000000009</v>
      </c>
    </row>
    <row r="3" spans="1:14" x14ac:dyDescent="0.35">
      <c r="A3" s="1">
        <v>2</v>
      </c>
      <c r="B3" s="292" t="s">
        <v>35126</v>
      </c>
      <c r="C3" s="292" t="s">
        <v>141</v>
      </c>
      <c r="D3" s="292" t="s">
        <v>31568</v>
      </c>
      <c r="E3" s="292" t="s">
        <v>35493</v>
      </c>
      <c r="F3" s="292" t="s">
        <v>35492</v>
      </c>
      <c r="G3" s="293" t="s">
        <v>35127</v>
      </c>
      <c r="H3" s="295">
        <f t="shared" ref="H3:H6" si="1">1/5</f>
        <v>0.2</v>
      </c>
      <c r="J3" s="292" t="s">
        <v>32501</v>
      </c>
      <c r="K3" s="1" t="str">
        <f t="shared" ref="K3:K4" si="2">+_xlfn.XLOOKUP($J3,$F:$F,C:C,,0)</f>
        <v>Ica</v>
      </c>
      <c r="L3" s="1" t="str">
        <f t="shared" ref="L3:L4" si="3">+_xlfn.XLOOKUP($J3,$F:$F,D:D,,0)</f>
        <v>Pisco</v>
      </c>
      <c r="M3" s="1" t="str">
        <f t="shared" ref="M3:M4" si="4">+_xlfn.XLOOKUP($J3,$F:$F,E:E,,0)</f>
        <v>Paracas</v>
      </c>
      <c r="N3" s="207">
        <f t="shared" ref="N3:N4" si="5">+SUMIF($F:$F,J3,$H:$H)</f>
        <v>0.2</v>
      </c>
    </row>
    <row r="4" spans="1:14" ht="29" x14ac:dyDescent="0.35">
      <c r="A4" s="1">
        <v>3</v>
      </c>
      <c r="B4" s="292" t="s">
        <v>35128</v>
      </c>
      <c r="C4" s="292" t="s">
        <v>141</v>
      </c>
      <c r="D4" s="292" t="s">
        <v>31568</v>
      </c>
      <c r="E4" s="292" t="s">
        <v>35493</v>
      </c>
      <c r="F4" s="292" t="s">
        <v>35492</v>
      </c>
      <c r="G4" s="293" t="s">
        <v>35129</v>
      </c>
      <c r="H4" s="295">
        <f t="shared" si="1"/>
        <v>0.2</v>
      </c>
      <c r="J4" s="292" t="s">
        <v>32038</v>
      </c>
      <c r="K4" s="1" t="str">
        <f t="shared" si="2"/>
        <v>Lima</v>
      </c>
      <c r="L4" s="1" t="str">
        <f t="shared" si="3"/>
        <v>Cañete</v>
      </c>
      <c r="M4" s="1" t="str">
        <f t="shared" si="4"/>
        <v>San Vicente De Cañete</v>
      </c>
      <c r="N4" s="207">
        <f t="shared" si="5"/>
        <v>0.2</v>
      </c>
    </row>
    <row r="5" spans="1:14" ht="29" x14ac:dyDescent="0.35">
      <c r="A5" s="1">
        <v>4</v>
      </c>
      <c r="B5" s="292" t="s">
        <v>35130</v>
      </c>
      <c r="C5" s="292" t="s">
        <v>144</v>
      </c>
      <c r="D5" s="292" t="s">
        <v>31655</v>
      </c>
      <c r="E5" s="292" t="s">
        <v>32485</v>
      </c>
      <c r="F5" s="292" t="s">
        <v>32501</v>
      </c>
      <c r="G5" s="293" t="s">
        <v>35131</v>
      </c>
      <c r="H5" s="295">
        <f t="shared" si="1"/>
        <v>0.2</v>
      </c>
      <c r="N5" s="309">
        <f>+SUM(N2:N4)</f>
        <v>1</v>
      </c>
    </row>
    <row r="6" spans="1:14" ht="29" x14ac:dyDescent="0.35">
      <c r="A6" s="1">
        <v>5</v>
      </c>
      <c r="B6" s="292" t="s">
        <v>35132</v>
      </c>
      <c r="C6" s="292" t="s">
        <v>159</v>
      </c>
      <c r="D6" s="292" t="s">
        <v>31709</v>
      </c>
      <c r="E6" s="292" t="s">
        <v>34037</v>
      </c>
      <c r="F6" s="292" t="s">
        <v>32038</v>
      </c>
      <c r="G6" s="293" t="s">
        <v>35133</v>
      </c>
      <c r="H6" s="295">
        <f t="shared" si="1"/>
        <v>0.2</v>
      </c>
    </row>
    <row r="7" spans="1:14" ht="20.149999999999999" customHeight="1" x14ac:dyDescent="0.35">
      <c r="A7" s="1"/>
      <c r="H7" s="297">
        <f>SUM(H2:H6)</f>
        <v>1</v>
      </c>
    </row>
    <row r="9" spans="1:14" ht="29" x14ac:dyDescent="0.35">
      <c r="B9" s="322" t="s">
        <v>36359</v>
      </c>
    </row>
    <row r="11" spans="1:14" x14ac:dyDescent="0.35">
      <c r="B11" t="s">
        <v>36360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CC89-B241-4198-B737-9A090BF2FF0A}">
  <sheetPr codeName="Sheet36">
    <tabColor rgb="FFB7DCEB"/>
  </sheetPr>
  <dimension ref="A1:I8"/>
  <sheetViews>
    <sheetView showGridLines="0" workbookViewId="0">
      <selection activeCell="B18" sqref="B18"/>
    </sheetView>
  </sheetViews>
  <sheetFormatPr defaultColWidth="8.7265625" defaultRowHeight="14.5" x14ac:dyDescent="0.35"/>
  <cols>
    <col min="1" max="1" width="36.7265625" bestFit="1" customWidth="1"/>
    <col min="2" max="2" width="13.7265625" bestFit="1" customWidth="1"/>
    <col min="3" max="3" width="10.453125" bestFit="1" customWidth="1"/>
    <col min="4" max="4" width="19.26953125" bestFit="1" customWidth="1"/>
    <col min="5" max="5" width="12.54296875" bestFit="1" customWidth="1"/>
    <col min="6" max="6" width="12.453125" customWidth="1"/>
    <col min="7" max="7" width="10.81640625" bestFit="1" customWidth="1"/>
    <col min="8" max="8" width="21" bestFit="1" customWidth="1"/>
    <col min="9" max="9" width="13.453125" bestFit="1" customWidth="1"/>
  </cols>
  <sheetData>
    <row r="1" spans="1:9" x14ac:dyDescent="0.35">
      <c r="A1" s="29" t="s">
        <v>32930</v>
      </c>
      <c r="B1" s="29" t="s">
        <v>169</v>
      </c>
      <c r="C1" s="29" t="s">
        <v>31522</v>
      </c>
      <c r="D1" s="29" t="s">
        <v>31523</v>
      </c>
      <c r="E1" s="29" t="s">
        <v>32179</v>
      </c>
      <c r="F1" s="29" t="s">
        <v>31537</v>
      </c>
      <c r="G1" s="29" t="s">
        <v>32180</v>
      </c>
      <c r="H1" s="29" t="s">
        <v>32181</v>
      </c>
      <c r="I1" s="29" t="s">
        <v>32182</v>
      </c>
    </row>
    <row r="2" spans="1:9" x14ac:dyDescent="0.35">
      <c r="A2" s="1" t="s">
        <v>32931</v>
      </c>
      <c r="B2" s="1" t="s">
        <v>141</v>
      </c>
      <c r="C2" s="1" t="s">
        <v>141</v>
      </c>
      <c r="D2" s="1" t="s">
        <v>31615</v>
      </c>
      <c r="E2" s="282">
        <v>0.25</v>
      </c>
      <c r="F2" s="148" t="s">
        <v>31956</v>
      </c>
      <c r="G2" s="148" t="s">
        <v>32185</v>
      </c>
      <c r="H2" s="148" t="s">
        <v>32184</v>
      </c>
      <c r="I2" s="148" t="s">
        <v>32188</v>
      </c>
    </row>
    <row r="3" spans="1:9" x14ac:dyDescent="0.35">
      <c r="A3" s="1" t="s">
        <v>32932</v>
      </c>
      <c r="B3" s="1" t="s">
        <v>141</v>
      </c>
      <c r="C3" s="1" t="s">
        <v>141</v>
      </c>
      <c r="D3" s="1" t="s">
        <v>32935</v>
      </c>
      <c r="E3" s="282">
        <v>0.25</v>
      </c>
      <c r="F3" s="148" t="s">
        <v>33240</v>
      </c>
      <c r="G3" s="148" t="s">
        <v>32188</v>
      </c>
      <c r="H3" s="148" t="s">
        <v>32184</v>
      </c>
      <c r="I3" s="148" t="s">
        <v>32188</v>
      </c>
    </row>
    <row r="4" spans="1:9" x14ac:dyDescent="0.35">
      <c r="A4" s="1" t="s">
        <v>32933</v>
      </c>
      <c r="B4" s="1" t="s">
        <v>141</v>
      </c>
      <c r="C4" s="1" t="s">
        <v>31570</v>
      </c>
      <c r="D4" s="1" t="s">
        <v>32936</v>
      </c>
      <c r="E4" s="282">
        <v>0.25</v>
      </c>
      <c r="F4" s="148" t="s">
        <v>33064</v>
      </c>
      <c r="G4" s="148" t="s">
        <v>32188</v>
      </c>
      <c r="H4" s="148" t="s">
        <v>32184</v>
      </c>
      <c r="I4" s="148" t="s">
        <v>32188</v>
      </c>
    </row>
    <row r="5" spans="1:9" x14ac:dyDescent="0.35">
      <c r="A5" s="1" t="s">
        <v>32934</v>
      </c>
      <c r="B5" s="1" t="s">
        <v>141</v>
      </c>
      <c r="C5" s="1" t="s">
        <v>31570</v>
      </c>
      <c r="D5" s="1" t="s">
        <v>32937</v>
      </c>
      <c r="E5" s="282">
        <v>0.25</v>
      </c>
      <c r="F5" s="148" t="s">
        <v>31964</v>
      </c>
      <c r="G5" s="148" t="s">
        <v>32185</v>
      </c>
      <c r="H5" s="148" t="s">
        <v>32184</v>
      </c>
      <c r="I5" s="148" t="s">
        <v>32188</v>
      </c>
    </row>
    <row r="6" spans="1:9" x14ac:dyDescent="0.35">
      <c r="D6" s="1" t="s">
        <v>160</v>
      </c>
      <c r="E6" s="282">
        <f>+SUM(E2:E5)</f>
        <v>1</v>
      </c>
    </row>
    <row r="8" spans="1:9" x14ac:dyDescent="0.35">
      <c r="A8" t="s">
        <v>36361</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5257-5096-46B7-86EE-9B0DC98AAE38}">
  <sheetPr codeName="Sheet48">
    <tabColor rgb="FFB7DCEB"/>
  </sheetPr>
  <dimension ref="A3:N18"/>
  <sheetViews>
    <sheetView workbookViewId="0">
      <selection activeCell="B11" sqref="B11"/>
    </sheetView>
  </sheetViews>
  <sheetFormatPr defaultColWidth="11.453125" defaultRowHeight="14.5" x14ac:dyDescent="0.35"/>
  <cols>
    <col min="2" max="2" width="24.7265625" customWidth="1"/>
    <col min="3" max="8" width="25.7265625" customWidth="1"/>
    <col min="11" max="11" width="14.1796875" bestFit="1" customWidth="1"/>
    <col min="12" max="13" width="10.453125" bestFit="1" customWidth="1"/>
    <col min="14" max="14" width="14.1796875" customWidth="1"/>
  </cols>
  <sheetData>
    <row r="3" spans="1:14" x14ac:dyDescent="0.35">
      <c r="A3" s="300" t="s">
        <v>35431</v>
      </c>
      <c r="B3" s="300" t="s">
        <v>35432</v>
      </c>
      <c r="C3" s="300"/>
      <c r="D3" t="s">
        <v>36362</v>
      </c>
    </row>
    <row r="5" spans="1:14" x14ac:dyDescent="0.35">
      <c r="A5" s="414" t="s">
        <v>35433</v>
      </c>
      <c r="B5" s="414"/>
      <c r="C5" s="414"/>
      <c r="D5" s="414"/>
      <c r="E5" s="414"/>
      <c r="F5" s="414"/>
      <c r="G5" s="414"/>
      <c r="H5" s="414"/>
    </row>
    <row r="6" spans="1:14" x14ac:dyDescent="0.35">
      <c r="A6" s="414"/>
      <c r="B6" s="414"/>
      <c r="C6" s="414"/>
      <c r="D6" s="414"/>
      <c r="E6" s="414"/>
      <c r="F6" s="414"/>
      <c r="G6" s="414"/>
      <c r="H6" s="414"/>
    </row>
    <row r="7" spans="1:14" x14ac:dyDescent="0.35">
      <c r="A7" s="414"/>
      <c r="B7" s="414"/>
      <c r="C7" s="414"/>
      <c r="D7" s="414"/>
      <c r="E7" s="414"/>
      <c r="F7" s="414"/>
      <c r="G7" s="414"/>
      <c r="H7" s="414"/>
    </row>
    <row r="8" spans="1:14" x14ac:dyDescent="0.35">
      <c r="A8" s="414"/>
      <c r="B8" s="414"/>
      <c r="C8" s="414"/>
      <c r="D8" s="414"/>
      <c r="E8" s="414"/>
      <c r="F8" s="414"/>
      <c r="G8" s="414"/>
      <c r="H8" s="414"/>
    </row>
    <row r="11" spans="1:14" ht="29" x14ac:dyDescent="0.35">
      <c r="B11" s="291" t="s">
        <v>35031</v>
      </c>
      <c r="C11" s="291" t="s">
        <v>169</v>
      </c>
      <c r="D11" s="291" t="s">
        <v>31522</v>
      </c>
      <c r="E11" s="291" t="s">
        <v>31523</v>
      </c>
      <c r="F11" s="291" t="s">
        <v>31537</v>
      </c>
      <c r="G11" s="291" t="s">
        <v>35032</v>
      </c>
      <c r="H11" s="291" t="s">
        <v>35434</v>
      </c>
      <c r="J11" s="310" t="s">
        <v>31537</v>
      </c>
      <c r="K11" s="301" t="s">
        <v>169</v>
      </c>
      <c r="L11" s="301" t="s">
        <v>31522</v>
      </c>
      <c r="M11" s="301" t="s">
        <v>31523</v>
      </c>
      <c r="N11" s="291" t="s">
        <v>35434</v>
      </c>
    </row>
    <row r="12" spans="1:14" ht="29" x14ac:dyDescent="0.35">
      <c r="A12" s="1">
        <v>1</v>
      </c>
      <c r="B12" s="292" t="s">
        <v>35435</v>
      </c>
      <c r="C12" s="292" t="s">
        <v>159</v>
      </c>
      <c r="D12" s="292" t="s">
        <v>159</v>
      </c>
      <c r="E12" s="292" t="s">
        <v>31771</v>
      </c>
      <c r="F12" s="292" t="s">
        <v>32095</v>
      </c>
      <c r="G12" s="293" t="s">
        <v>35436</v>
      </c>
      <c r="H12" s="299">
        <v>0.16333333333333333</v>
      </c>
      <c r="J12" s="292" t="s">
        <v>32095</v>
      </c>
      <c r="K12" s="1" t="s">
        <v>159</v>
      </c>
      <c r="L12" s="1" t="s">
        <v>159</v>
      </c>
      <c r="M12" s="1" t="s">
        <v>31771</v>
      </c>
      <c r="N12" s="11">
        <f>+SUMIF($F$12:$F$17,J12,$H$12:$H$17)</f>
        <v>0.16333333333333333</v>
      </c>
    </row>
    <row r="13" spans="1:14" ht="29" x14ac:dyDescent="0.35">
      <c r="A13" s="1">
        <v>2</v>
      </c>
      <c r="B13" s="292" t="s">
        <v>35437</v>
      </c>
      <c r="C13" s="292" t="s">
        <v>159</v>
      </c>
      <c r="D13" s="292" t="s">
        <v>159</v>
      </c>
      <c r="E13" s="292" t="s">
        <v>31525</v>
      </c>
      <c r="F13" s="292" t="s">
        <v>32068</v>
      </c>
      <c r="G13" s="293" t="s">
        <v>35438</v>
      </c>
      <c r="H13" s="299">
        <v>0.16333333333333333</v>
      </c>
      <c r="J13" s="292" t="s">
        <v>32068</v>
      </c>
      <c r="K13" s="1" t="s">
        <v>159</v>
      </c>
      <c r="L13" s="1" t="s">
        <v>159</v>
      </c>
      <c r="M13" s="1" t="s">
        <v>31525</v>
      </c>
      <c r="N13" s="11">
        <f t="shared" ref="N13:N16" si="0">+SUMIF($F$12:$F$17,J13,$H$12:$H$17)</f>
        <v>0.32666666666666666</v>
      </c>
    </row>
    <row r="14" spans="1:14" ht="29" x14ac:dyDescent="0.35">
      <c r="A14" s="1">
        <v>3</v>
      </c>
      <c r="B14" s="292" t="s">
        <v>35439</v>
      </c>
      <c r="C14" s="292" t="s">
        <v>159</v>
      </c>
      <c r="D14" s="292" t="s">
        <v>159</v>
      </c>
      <c r="E14" s="292" t="s">
        <v>31525</v>
      </c>
      <c r="F14" s="292" t="s">
        <v>32068</v>
      </c>
      <c r="G14" s="293" t="s">
        <v>35440</v>
      </c>
      <c r="H14" s="299">
        <v>0.16333333333333333</v>
      </c>
      <c r="J14" s="304" t="s">
        <v>32501</v>
      </c>
      <c r="K14" s="1" t="s">
        <v>144</v>
      </c>
      <c r="L14" s="1" t="s">
        <v>31655</v>
      </c>
      <c r="M14" s="1" t="s">
        <v>32485</v>
      </c>
      <c r="N14" s="11">
        <f t="shared" si="0"/>
        <v>0.28999999999999998</v>
      </c>
    </row>
    <row r="15" spans="1:14" ht="29" x14ac:dyDescent="0.35">
      <c r="A15" s="1">
        <v>4</v>
      </c>
      <c r="B15" s="292" t="s">
        <v>35441</v>
      </c>
      <c r="C15" s="292" t="s">
        <v>144</v>
      </c>
      <c r="D15" s="292" t="s">
        <v>31655</v>
      </c>
      <c r="E15" s="292" t="s">
        <v>32485</v>
      </c>
      <c r="F15" s="304" t="s">
        <v>32501</v>
      </c>
      <c r="G15" s="293" t="s">
        <v>35442</v>
      </c>
      <c r="H15" s="299">
        <v>0.28999999999999998</v>
      </c>
      <c r="J15" s="304" t="s">
        <v>31952</v>
      </c>
      <c r="K15" s="1" t="s">
        <v>141</v>
      </c>
      <c r="L15" s="1" t="s">
        <v>141</v>
      </c>
      <c r="M15" s="1" t="s">
        <v>141</v>
      </c>
      <c r="N15" s="11">
        <f t="shared" si="0"/>
        <v>0.11</v>
      </c>
    </row>
    <row r="16" spans="1:14" ht="29" x14ac:dyDescent="0.35">
      <c r="A16" s="1">
        <v>5</v>
      </c>
      <c r="B16" s="292" t="s">
        <v>35443</v>
      </c>
      <c r="C16" s="292" t="s">
        <v>141</v>
      </c>
      <c r="D16" s="292" t="s">
        <v>141</v>
      </c>
      <c r="E16" s="292" t="s">
        <v>141</v>
      </c>
      <c r="F16" s="304" t="s">
        <v>31952</v>
      </c>
      <c r="G16" s="293" t="s">
        <v>35444</v>
      </c>
      <c r="H16" s="299">
        <v>0.11</v>
      </c>
      <c r="J16" s="304" t="s">
        <v>31963</v>
      </c>
      <c r="K16" s="1" t="s">
        <v>141</v>
      </c>
      <c r="L16" s="1" t="s">
        <v>31570</v>
      </c>
      <c r="M16" s="1" t="s">
        <v>31570</v>
      </c>
      <c r="N16" s="11">
        <f t="shared" si="0"/>
        <v>0.11</v>
      </c>
    </row>
    <row r="17" spans="1:14" ht="29" x14ac:dyDescent="0.35">
      <c r="A17" s="1">
        <v>6</v>
      </c>
      <c r="B17" s="293" t="s">
        <v>35445</v>
      </c>
      <c r="C17" s="292" t="s">
        <v>141</v>
      </c>
      <c r="D17" s="292" t="s">
        <v>31570</v>
      </c>
      <c r="E17" s="292" t="s">
        <v>31570</v>
      </c>
      <c r="F17" s="304" t="s">
        <v>31963</v>
      </c>
      <c r="G17" s="293" t="s">
        <v>35446</v>
      </c>
      <c r="H17" s="299">
        <v>0.11</v>
      </c>
      <c r="N17" s="297">
        <f>+SUM(N12:N16)</f>
        <v>1</v>
      </c>
    </row>
    <row r="18" spans="1:14" ht="20.149999999999999" customHeight="1" x14ac:dyDescent="0.35">
      <c r="A18" s="1"/>
      <c r="H18" s="297">
        <f>SUM(H12:H17)</f>
        <v>1</v>
      </c>
    </row>
  </sheetData>
  <mergeCells count="1">
    <mergeCell ref="A5:H8"/>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FD16-CDEF-4111-8B4A-17295F4679BE}">
  <sheetPr codeName="Sheet35">
    <tabColor rgb="FF4D93D9"/>
  </sheetPr>
  <dimension ref="A1:H3"/>
  <sheetViews>
    <sheetView showGridLines="0" workbookViewId="0">
      <selection activeCell="E4" sqref="E4"/>
    </sheetView>
  </sheetViews>
  <sheetFormatPr defaultColWidth="8.7265625" defaultRowHeight="14.5" x14ac:dyDescent="0.35"/>
  <cols>
    <col min="1" max="2" width="14" bestFit="1" customWidth="1"/>
    <col min="4" max="4" width="16.81640625" bestFit="1" customWidth="1"/>
    <col min="5" max="5" width="12.54296875" bestFit="1" customWidth="1"/>
    <col min="6" max="6" width="10.81640625" bestFit="1" customWidth="1"/>
    <col min="7" max="7" width="21" bestFit="1" customWidth="1"/>
    <col min="8" max="8" width="13.453125" bestFit="1" customWidth="1"/>
  </cols>
  <sheetData>
    <row r="1" spans="1:8" x14ac:dyDescent="0.35">
      <c r="A1" s="29" t="s">
        <v>31537</v>
      </c>
      <c r="B1" s="29" t="s">
        <v>169</v>
      </c>
      <c r="C1" s="29" t="s">
        <v>31522</v>
      </c>
      <c r="D1" s="29" t="s">
        <v>31523</v>
      </c>
      <c r="E1" s="29" t="s">
        <v>32179</v>
      </c>
      <c r="F1" s="29" t="s">
        <v>32180</v>
      </c>
      <c r="G1" s="29" t="s">
        <v>32181</v>
      </c>
      <c r="H1" s="29" t="s">
        <v>32182</v>
      </c>
    </row>
    <row r="2" spans="1:8" x14ac:dyDescent="0.35">
      <c r="A2" s="1" t="s">
        <v>32087</v>
      </c>
      <c r="B2" s="1" t="s">
        <v>159</v>
      </c>
      <c r="C2" s="1" t="s">
        <v>159</v>
      </c>
      <c r="D2" s="1" t="s">
        <v>31764</v>
      </c>
      <c r="E2" s="356">
        <v>0.5</v>
      </c>
      <c r="F2" s="148" t="s">
        <v>32188</v>
      </c>
      <c r="G2" s="148" t="s">
        <v>32186</v>
      </c>
      <c r="H2" s="148" t="s">
        <v>925</v>
      </c>
    </row>
    <row r="3" spans="1:8" x14ac:dyDescent="0.35">
      <c r="A3" s="1">
        <v>15689</v>
      </c>
      <c r="B3" s="1" t="s">
        <v>159</v>
      </c>
      <c r="C3" s="1" t="s">
        <v>159</v>
      </c>
      <c r="D3" s="1" t="s">
        <v>29699</v>
      </c>
      <c r="E3" s="356">
        <v>0.5</v>
      </c>
      <c r="F3" s="148" t="s">
        <v>32188</v>
      </c>
      <c r="G3" s="148" t="s">
        <v>32186</v>
      </c>
      <c r="H3" s="148" t="s">
        <v>925</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D190-1D54-48FD-ACF6-FB0CDDB6A186}">
  <sheetPr codeName="Sheet49">
    <tabColor rgb="FFB7DCEB"/>
  </sheetPr>
  <dimension ref="A1:N17"/>
  <sheetViews>
    <sheetView tabSelected="1" topLeftCell="B1" workbookViewId="0">
      <selection activeCell="H4" sqref="H4"/>
    </sheetView>
  </sheetViews>
  <sheetFormatPr defaultColWidth="11.453125" defaultRowHeight="14.5" x14ac:dyDescent="0.35"/>
  <cols>
    <col min="2" max="2" width="24.7265625" customWidth="1"/>
    <col min="3" max="8" width="25.7265625" customWidth="1"/>
    <col min="10" max="10" width="25.7265625" customWidth="1"/>
    <col min="11" max="13" width="19.1796875" customWidth="1"/>
    <col min="14" max="14" width="24.26953125" customWidth="1"/>
  </cols>
  <sheetData>
    <row r="1" spans="1:14" ht="29" x14ac:dyDescent="0.35">
      <c r="A1" t="s">
        <v>36363</v>
      </c>
      <c r="B1" s="302" t="s">
        <v>35031</v>
      </c>
      <c r="C1" s="291" t="s">
        <v>169</v>
      </c>
      <c r="D1" s="291" t="s">
        <v>31522</v>
      </c>
      <c r="E1" s="291" t="s">
        <v>31523</v>
      </c>
      <c r="F1" s="291" t="s">
        <v>31537</v>
      </c>
      <c r="G1" s="291" t="s">
        <v>35032</v>
      </c>
      <c r="H1" s="291" t="s">
        <v>35447</v>
      </c>
      <c r="J1" s="291" t="s">
        <v>31537</v>
      </c>
      <c r="K1" s="291" t="s">
        <v>169</v>
      </c>
      <c r="L1" s="291" t="s">
        <v>31522</v>
      </c>
      <c r="M1" s="291" t="s">
        <v>31523</v>
      </c>
      <c r="N1" s="291" t="s">
        <v>35447</v>
      </c>
    </row>
    <row r="2" spans="1:14" ht="58" x14ac:dyDescent="0.35">
      <c r="A2" s="1">
        <v>1</v>
      </c>
      <c r="B2" s="292" t="s">
        <v>35462</v>
      </c>
      <c r="C2" s="292" t="s">
        <v>159</v>
      </c>
      <c r="D2" s="292" t="s">
        <v>159</v>
      </c>
      <c r="E2" s="292" t="s">
        <v>31747</v>
      </c>
      <c r="F2" s="292" t="s">
        <v>32069</v>
      </c>
      <c r="G2" s="293" t="s">
        <v>35463</v>
      </c>
      <c r="H2" s="303">
        <f>1/15</f>
        <v>6.6666666666666666E-2</v>
      </c>
      <c r="J2" s="292" t="s">
        <v>32069</v>
      </c>
      <c r="K2" s="1" t="s">
        <v>159</v>
      </c>
      <c r="L2" s="1" t="s">
        <v>159</v>
      </c>
      <c r="M2" s="1" t="s">
        <v>31747</v>
      </c>
      <c r="N2" s="11">
        <f>+SUMIF($F$2:$F$16,J2,$H$2:$H$16)</f>
        <v>6.6666666666666666E-2</v>
      </c>
    </row>
    <row r="3" spans="1:14" ht="58" x14ac:dyDescent="0.35">
      <c r="A3" s="1">
        <v>2</v>
      </c>
      <c r="B3" s="292" t="s">
        <v>35464</v>
      </c>
      <c r="C3" s="292" t="s">
        <v>159</v>
      </c>
      <c r="D3" s="292" t="s">
        <v>159</v>
      </c>
      <c r="E3" s="292" t="s">
        <v>31768</v>
      </c>
      <c r="F3" s="292" t="s">
        <v>32091</v>
      </c>
      <c r="G3" s="293" t="s">
        <v>35465</v>
      </c>
      <c r="H3" s="303">
        <f t="shared" ref="H3:H16" si="0">1/15</f>
        <v>6.6666666666666666E-2</v>
      </c>
      <c r="J3" s="292" t="s">
        <v>32091</v>
      </c>
      <c r="K3" s="1" t="s">
        <v>159</v>
      </c>
      <c r="L3" s="1" t="s">
        <v>159</v>
      </c>
      <c r="M3" s="1" t="s">
        <v>31768</v>
      </c>
      <c r="N3" s="11">
        <f t="shared" ref="N3:N7" si="1">+SUMIF($F$2:$F$16,J3,$H$2:$H$16)</f>
        <v>0.2</v>
      </c>
    </row>
    <row r="4" spans="1:14" ht="58" x14ac:dyDescent="0.35">
      <c r="A4" s="1">
        <v>3</v>
      </c>
      <c r="B4" s="292" t="s">
        <v>35466</v>
      </c>
      <c r="C4" s="292" t="s">
        <v>159</v>
      </c>
      <c r="D4" s="292" t="s">
        <v>159</v>
      </c>
      <c r="E4" s="292" t="s">
        <v>31768</v>
      </c>
      <c r="F4" s="292" t="s">
        <v>32091</v>
      </c>
      <c r="G4" s="293" t="s">
        <v>35467</v>
      </c>
      <c r="H4" s="303">
        <f t="shared" si="0"/>
        <v>6.6666666666666666E-2</v>
      </c>
      <c r="J4" s="292" t="s">
        <v>32092</v>
      </c>
      <c r="K4" s="1" t="s">
        <v>159</v>
      </c>
      <c r="L4" s="1" t="s">
        <v>159</v>
      </c>
      <c r="M4" s="1" t="s">
        <v>31769</v>
      </c>
      <c r="N4" s="11">
        <f t="shared" si="1"/>
        <v>0.13333333333333333</v>
      </c>
    </row>
    <row r="5" spans="1:14" ht="58" x14ac:dyDescent="0.35">
      <c r="A5" s="1">
        <v>4</v>
      </c>
      <c r="B5" s="292" t="s">
        <v>35468</v>
      </c>
      <c r="C5" s="292" t="s">
        <v>159</v>
      </c>
      <c r="D5" s="292" t="s">
        <v>159</v>
      </c>
      <c r="E5" s="292" t="s">
        <v>31768</v>
      </c>
      <c r="F5" s="304" t="s">
        <v>32091</v>
      </c>
      <c r="G5" s="293" t="s">
        <v>35469</v>
      </c>
      <c r="H5" s="303">
        <f t="shared" si="0"/>
        <v>6.6666666666666666E-2</v>
      </c>
      <c r="J5" s="293" t="s">
        <v>32085</v>
      </c>
      <c r="K5" s="1" t="s">
        <v>159</v>
      </c>
      <c r="L5" s="1" t="s">
        <v>159</v>
      </c>
      <c r="M5" s="1" t="s">
        <v>31762</v>
      </c>
      <c r="N5" s="11">
        <f t="shared" si="1"/>
        <v>0.2</v>
      </c>
    </row>
    <row r="6" spans="1:14" ht="58" x14ac:dyDescent="0.35">
      <c r="A6" s="1">
        <v>5</v>
      </c>
      <c r="B6" s="292" t="s">
        <v>35470</v>
      </c>
      <c r="C6" s="292" t="s">
        <v>159</v>
      </c>
      <c r="D6" s="292" t="s">
        <v>159</v>
      </c>
      <c r="E6" s="292" t="s">
        <v>31769</v>
      </c>
      <c r="F6" s="304" t="s">
        <v>32092</v>
      </c>
      <c r="G6" s="293" t="s">
        <v>35471</v>
      </c>
      <c r="H6" s="303">
        <f t="shared" si="0"/>
        <v>6.6666666666666666E-2</v>
      </c>
      <c r="J6" s="292" t="s">
        <v>32081</v>
      </c>
      <c r="K6" s="1" t="s">
        <v>159</v>
      </c>
      <c r="L6" s="1" t="s">
        <v>159</v>
      </c>
      <c r="M6" s="1" t="s">
        <v>31758</v>
      </c>
      <c r="N6" s="11">
        <f t="shared" si="1"/>
        <v>0.26666666666666666</v>
      </c>
    </row>
    <row r="7" spans="1:14" ht="58" x14ac:dyDescent="0.35">
      <c r="A7" s="1">
        <v>6</v>
      </c>
      <c r="B7" s="293" t="s">
        <v>35472</v>
      </c>
      <c r="C7" s="292" t="s">
        <v>159</v>
      </c>
      <c r="D7" s="292" t="s">
        <v>159</v>
      </c>
      <c r="E7" s="292" t="s">
        <v>31762</v>
      </c>
      <c r="F7" s="305" t="s">
        <v>32085</v>
      </c>
      <c r="G7" s="293" t="s">
        <v>35473</v>
      </c>
      <c r="H7" s="303">
        <f t="shared" si="0"/>
        <v>6.6666666666666666E-2</v>
      </c>
      <c r="J7" s="292" t="s">
        <v>32066</v>
      </c>
      <c r="K7" s="1" t="s">
        <v>159</v>
      </c>
      <c r="L7" s="1" t="s">
        <v>159</v>
      </c>
      <c r="M7" s="1" t="s">
        <v>159</v>
      </c>
      <c r="N7" s="11">
        <f t="shared" si="1"/>
        <v>0.13333333333333333</v>
      </c>
    </row>
    <row r="8" spans="1:14" ht="58" x14ac:dyDescent="0.35">
      <c r="A8" s="1">
        <v>7</v>
      </c>
      <c r="B8" s="292" t="s">
        <v>35474</v>
      </c>
      <c r="C8" s="292" t="s">
        <v>159</v>
      </c>
      <c r="D8" s="292" t="s">
        <v>159</v>
      </c>
      <c r="E8" s="292" t="s">
        <v>31762</v>
      </c>
      <c r="F8" s="304" t="s">
        <v>32085</v>
      </c>
      <c r="G8" s="293" t="s">
        <v>35475</v>
      </c>
      <c r="H8" s="303">
        <f t="shared" si="0"/>
        <v>6.6666666666666666E-2</v>
      </c>
      <c r="N8" s="306">
        <f>+SUM(N2:N7)</f>
        <v>1</v>
      </c>
    </row>
    <row r="9" spans="1:14" ht="58" x14ac:dyDescent="0.35">
      <c r="A9" s="1">
        <v>8</v>
      </c>
      <c r="B9" s="292" t="s">
        <v>35476</v>
      </c>
      <c r="C9" s="292" t="s">
        <v>159</v>
      </c>
      <c r="D9" s="292" t="s">
        <v>159</v>
      </c>
      <c r="E9" s="292" t="s">
        <v>31762</v>
      </c>
      <c r="F9" s="304" t="s">
        <v>32085</v>
      </c>
      <c r="G9" s="293" t="s">
        <v>35477</v>
      </c>
      <c r="H9" s="303">
        <f t="shared" si="0"/>
        <v>6.6666666666666666E-2</v>
      </c>
    </row>
    <row r="10" spans="1:14" ht="43.5" x14ac:dyDescent="0.35">
      <c r="A10" s="1">
        <v>9</v>
      </c>
      <c r="B10" s="292" t="s">
        <v>35478</v>
      </c>
      <c r="C10" s="292" t="s">
        <v>159</v>
      </c>
      <c r="D10" s="292" t="s">
        <v>159</v>
      </c>
      <c r="E10" s="292" t="s">
        <v>31769</v>
      </c>
      <c r="F10" s="304" t="s">
        <v>32092</v>
      </c>
      <c r="G10" s="293" t="s">
        <v>35479</v>
      </c>
      <c r="H10" s="303">
        <f t="shared" si="0"/>
        <v>6.6666666666666666E-2</v>
      </c>
    </row>
    <row r="11" spans="1:14" ht="43.5" x14ac:dyDescent="0.35">
      <c r="A11" s="1">
        <v>10</v>
      </c>
      <c r="B11" s="292" t="s">
        <v>35480</v>
      </c>
      <c r="C11" s="292" t="s">
        <v>159</v>
      </c>
      <c r="D11" s="292" t="s">
        <v>159</v>
      </c>
      <c r="E11" s="292" t="s">
        <v>31758</v>
      </c>
      <c r="F11" s="304" t="s">
        <v>32081</v>
      </c>
      <c r="G11" s="293" t="s">
        <v>35481</v>
      </c>
      <c r="H11" s="303">
        <f t="shared" si="0"/>
        <v>6.6666666666666666E-2</v>
      </c>
    </row>
    <row r="12" spans="1:14" ht="29" x14ac:dyDescent="0.35">
      <c r="A12" s="1">
        <v>11</v>
      </c>
      <c r="B12" s="292" t="s">
        <v>35482</v>
      </c>
      <c r="C12" s="292" t="s">
        <v>159</v>
      </c>
      <c r="D12" s="292" t="s">
        <v>159</v>
      </c>
      <c r="E12" s="292" t="s">
        <v>31758</v>
      </c>
      <c r="F12" s="304" t="s">
        <v>32081</v>
      </c>
      <c r="G12" s="293" t="s">
        <v>35483</v>
      </c>
      <c r="H12" s="303">
        <f t="shared" si="0"/>
        <v>6.6666666666666666E-2</v>
      </c>
    </row>
    <row r="13" spans="1:14" ht="43.5" x14ac:dyDescent="0.35">
      <c r="A13" s="1">
        <v>12</v>
      </c>
      <c r="B13" s="292" t="s">
        <v>35484</v>
      </c>
      <c r="C13" s="292" t="s">
        <v>159</v>
      </c>
      <c r="D13" s="292" t="s">
        <v>159</v>
      </c>
      <c r="E13" s="292" t="s">
        <v>31758</v>
      </c>
      <c r="F13" s="304" t="s">
        <v>32081</v>
      </c>
      <c r="G13" s="293" t="s">
        <v>35485</v>
      </c>
      <c r="H13" s="303">
        <f t="shared" si="0"/>
        <v>6.6666666666666666E-2</v>
      </c>
    </row>
    <row r="14" spans="1:14" ht="58" x14ac:dyDescent="0.35">
      <c r="A14" s="1">
        <v>13</v>
      </c>
      <c r="B14" s="292" t="s">
        <v>35486</v>
      </c>
      <c r="C14" s="292" t="s">
        <v>159</v>
      </c>
      <c r="D14" s="292" t="s">
        <v>159</v>
      </c>
      <c r="E14" s="292" t="s">
        <v>159</v>
      </c>
      <c r="F14" s="304" t="s">
        <v>32066</v>
      </c>
      <c r="G14" s="293" t="s">
        <v>35487</v>
      </c>
      <c r="H14" s="303">
        <f t="shared" si="0"/>
        <v>6.6666666666666666E-2</v>
      </c>
    </row>
    <row r="15" spans="1:14" ht="43.5" x14ac:dyDescent="0.35">
      <c r="A15" s="1">
        <v>14</v>
      </c>
      <c r="B15" s="292" t="s">
        <v>35488</v>
      </c>
      <c r="C15" s="292" t="s">
        <v>159</v>
      </c>
      <c r="D15" s="292" t="s">
        <v>159</v>
      </c>
      <c r="E15" s="292" t="s">
        <v>159</v>
      </c>
      <c r="F15" s="304" t="s">
        <v>32066</v>
      </c>
      <c r="G15" s="293" t="s">
        <v>35489</v>
      </c>
      <c r="H15" s="303">
        <f t="shared" si="0"/>
        <v>6.6666666666666666E-2</v>
      </c>
    </row>
    <row r="16" spans="1:14" ht="43.5" x14ac:dyDescent="0.35">
      <c r="A16" s="292">
        <v>15</v>
      </c>
      <c r="B16" s="292" t="s">
        <v>35490</v>
      </c>
      <c r="C16" s="292" t="s">
        <v>159</v>
      </c>
      <c r="D16" s="292" t="s">
        <v>159</v>
      </c>
      <c r="E16" s="292" t="s">
        <v>31758</v>
      </c>
      <c r="F16" s="292" t="s">
        <v>32081</v>
      </c>
      <c r="G16" s="293" t="s">
        <v>35491</v>
      </c>
      <c r="H16" s="303">
        <f t="shared" si="0"/>
        <v>6.6666666666666666E-2</v>
      </c>
    </row>
    <row r="17" spans="1:8" ht="20.149999999999999" customHeight="1" x14ac:dyDescent="0.35">
      <c r="A17" s="1"/>
      <c r="H17" s="306">
        <f>+SUM(H2:H16)</f>
        <v>0.99999999999999989</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2FC4A-A954-4590-9146-541E3EB9A18F}">
  <sheetPr codeName="Sheet40">
    <tabColor theme="4" tint="0.59999389629810485"/>
  </sheetPr>
  <dimension ref="A1:Q15"/>
  <sheetViews>
    <sheetView showGridLines="0" workbookViewId="0">
      <selection activeCell="E3" sqref="E3"/>
    </sheetView>
  </sheetViews>
  <sheetFormatPr defaultColWidth="8.7265625" defaultRowHeight="14.5" x14ac:dyDescent="0.35"/>
  <cols>
    <col min="1" max="1" width="52" bestFit="1" customWidth="1"/>
    <col min="2" max="2" width="13.54296875" bestFit="1" customWidth="1"/>
    <col min="3" max="3" width="14" bestFit="1" customWidth="1"/>
    <col min="4" max="4" width="17.453125" bestFit="1" customWidth="1"/>
    <col min="5" max="5" width="15.453125" bestFit="1" customWidth="1"/>
    <col min="6" max="6" width="81.1796875" bestFit="1" customWidth="1"/>
    <col min="7" max="7" width="13.1796875" bestFit="1" customWidth="1"/>
    <col min="8" max="8" width="12.54296875" bestFit="1" customWidth="1"/>
    <col min="9" max="9" width="3.81640625" customWidth="1"/>
    <col min="10" max="10" width="7.453125" bestFit="1" customWidth="1"/>
    <col min="11" max="11" width="14" bestFit="1" customWidth="1"/>
    <col min="13" max="13" width="10.1796875" bestFit="1" customWidth="1"/>
    <col min="14" max="14" width="12.54296875" bestFit="1" customWidth="1"/>
    <col min="15" max="15" width="10.81640625" bestFit="1" customWidth="1"/>
    <col min="16" max="16" width="21" bestFit="1" customWidth="1"/>
    <col min="17" max="17" width="13.453125" bestFit="1" customWidth="1"/>
  </cols>
  <sheetData>
    <row r="1" spans="1:17" x14ac:dyDescent="0.35">
      <c r="A1" s="29" t="s">
        <v>32223</v>
      </c>
      <c r="B1" s="29" t="s">
        <v>31430</v>
      </c>
      <c r="C1" s="29" t="s">
        <v>169</v>
      </c>
      <c r="D1" s="29" t="s">
        <v>31522</v>
      </c>
      <c r="E1" s="29" t="s">
        <v>31523</v>
      </c>
      <c r="F1" s="29" t="s">
        <v>32224</v>
      </c>
      <c r="G1" s="29" t="s">
        <v>32225</v>
      </c>
      <c r="H1" s="29" t="s">
        <v>32179</v>
      </c>
      <c r="J1" s="29" t="s">
        <v>31537</v>
      </c>
      <c r="K1" s="29" t="s">
        <v>169</v>
      </c>
      <c r="L1" s="29" t="s">
        <v>31522</v>
      </c>
      <c r="M1" s="29" t="s">
        <v>31523</v>
      </c>
      <c r="N1" s="29" t="s">
        <v>32179</v>
      </c>
      <c r="O1" s="29" t="s">
        <v>32180</v>
      </c>
      <c r="P1" s="29" t="s">
        <v>32181</v>
      </c>
      <c r="Q1" s="29" t="s">
        <v>32182</v>
      </c>
    </row>
    <row r="2" spans="1:17" x14ac:dyDescent="0.35">
      <c r="A2" s="148" t="s">
        <v>32965</v>
      </c>
      <c r="B2" s="4" t="s">
        <v>32227</v>
      </c>
      <c r="C2" s="148" t="s">
        <v>173</v>
      </c>
      <c r="D2" s="148" t="s">
        <v>31530</v>
      </c>
      <c r="E2" s="148" t="s">
        <v>32970</v>
      </c>
      <c r="F2" s="148" t="s">
        <v>32971</v>
      </c>
      <c r="G2" s="148">
        <v>246.6</v>
      </c>
      <c r="H2" s="154">
        <f>+G2/$G$7</f>
        <v>0.68748257596877616</v>
      </c>
      <c r="J2" s="4" t="s">
        <v>33198</v>
      </c>
      <c r="K2" s="148" t="s">
        <v>173</v>
      </c>
      <c r="L2" s="148" t="s">
        <v>31530</v>
      </c>
      <c r="M2" s="148" t="s">
        <v>32970</v>
      </c>
      <c r="N2" s="154">
        <f>+SUMIF($E$2:$E$6,M2,$H$2:$H$6)</f>
        <v>0.68748257596877616</v>
      </c>
      <c r="O2" s="148" t="s">
        <v>32188</v>
      </c>
      <c r="P2" s="148" t="s">
        <v>32187</v>
      </c>
      <c r="Q2" s="148" t="s">
        <v>32187</v>
      </c>
    </row>
    <row r="3" spans="1:17" x14ac:dyDescent="0.35">
      <c r="A3" s="148" t="s">
        <v>32966</v>
      </c>
      <c r="B3" s="4" t="s">
        <v>32227</v>
      </c>
      <c r="C3" s="148" t="s">
        <v>140</v>
      </c>
      <c r="D3" s="148" t="s">
        <v>31528</v>
      </c>
      <c r="E3" s="148" t="s">
        <v>32976</v>
      </c>
      <c r="F3" s="148" t="s">
        <v>32972</v>
      </c>
      <c r="G3" s="148">
        <v>95.1</v>
      </c>
      <c r="H3" s="154">
        <f t="shared" ref="H3:H7" si="0">+G3/$G$7</f>
        <v>0.2651240591023139</v>
      </c>
      <c r="I3" t="s">
        <v>36295</v>
      </c>
      <c r="J3" s="4" t="s">
        <v>33444</v>
      </c>
      <c r="K3" s="148" t="s">
        <v>140</v>
      </c>
      <c r="L3" s="148" t="s">
        <v>31528</v>
      </c>
      <c r="M3" s="148" t="s">
        <v>32976</v>
      </c>
      <c r="N3" s="154">
        <f>+SUMIF($E$2:$E$6,M3,$H$2:$H$6)</f>
        <v>0.3125174240312239</v>
      </c>
      <c r="O3" s="148" t="s">
        <v>32185</v>
      </c>
      <c r="P3" s="148" t="s">
        <v>32184</v>
      </c>
      <c r="Q3" s="148" t="s">
        <v>32188</v>
      </c>
    </row>
    <row r="4" spans="1:17" x14ac:dyDescent="0.35">
      <c r="A4" s="148" t="s">
        <v>32967</v>
      </c>
      <c r="B4" s="4" t="s">
        <v>32227</v>
      </c>
      <c r="C4" s="148" t="s">
        <v>140</v>
      </c>
      <c r="D4" s="148" t="s">
        <v>31528</v>
      </c>
      <c r="E4" s="148" t="s">
        <v>32976</v>
      </c>
      <c r="F4" s="148" t="s">
        <v>32973</v>
      </c>
      <c r="G4" s="148">
        <v>10</v>
      </c>
      <c r="H4" s="154">
        <f t="shared" si="0"/>
        <v>2.7878449958182325E-2</v>
      </c>
      <c r="M4" s="148" t="s">
        <v>160</v>
      </c>
      <c r="N4" s="154">
        <f>+SUM(N2:N3)</f>
        <v>1</v>
      </c>
    </row>
    <row r="5" spans="1:17" x14ac:dyDescent="0.35">
      <c r="A5" s="148" t="s">
        <v>32968</v>
      </c>
      <c r="B5" s="4" t="s">
        <v>32227</v>
      </c>
      <c r="C5" s="148" t="s">
        <v>140</v>
      </c>
      <c r="D5" s="148" t="s">
        <v>31528</v>
      </c>
      <c r="E5" s="148" t="s">
        <v>32976</v>
      </c>
      <c r="F5" s="148" t="s">
        <v>32974</v>
      </c>
      <c r="G5" s="148">
        <v>6</v>
      </c>
      <c r="H5" s="154">
        <f t="shared" si="0"/>
        <v>1.6727069974909397E-2</v>
      </c>
      <c r="I5" t="s">
        <v>36296</v>
      </c>
    </row>
    <row r="6" spans="1:17" x14ac:dyDescent="0.35">
      <c r="A6" s="148" t="s">
        <v>32969</v>
      </c>
      <c r="B6" s="148" t="s">
        <v>32261</v>
      </c>
      <c r="C6" s="148" t="s">
        <v>140</v>
      </c>
      <c r="D6" s="148" t="s">
        <v>31528</v>
      </c>
      <c r="E6" s="148" t="s">
        <v>32976</v>
      </c>
      <c r="F6" s="148" t="s">
        <v>32975</v>
      </c>
      <c r="G6" s="148">
        <v>1</v>
      </c>
      <c r="H6" s="154">
        <f t="shared" si="0"/>
        <v>2.7878449958182324E-3</v>
      </c>
    </row>
    <row r="7" spans="1:17" x14ac:dyDescent="0.35">
      <c r="A7" s="15"/>
      <c r="B7" s="15"/>
      <c r="C7" s="15"/>
      <c r="D7" s="15"/>
      <c r="E7" s="15"/>
      <c r="F7" s="148" t="s">
        <v>160</v>
      </c>
      <c r="G7" s="148">
        <f>+SUM(G2:G6)</f>
        <v>358.7</v>
      </c>
      <c r="H7" s="154">
        <f t="shared" si="0"/>
        <v>1</v>
      </c>
    </row>
    <row r="9" spans="1:17" x14ac:dyDescent="0.35">
      <c r="A9" s="284" t="s">
        <v>32980</v>
      </c>
      <c r="B9" s="285" t="s">
        <v>32979</v>
      </c>
    </row>
    <row r="10" spans="1:17" x14ac:dyDescent="0.35">
      <c r="A10" s="148" t="s">
        <v>32965</v>
      </c>
      <c r="B10" s="169" t="s">
        <v>36369</v>
      </c>
    </row>
    <row r="11" spans="1:17" x14ac:dyDescent="0.35">
      <c r="A11" s="148" t="s">
        <v>32967</v>
      </c>
      <c r="B11" s="169" t="s">
        <v>36369</v>
      </c>
    </row>
    <row r="12" spans="1:17" x14ac:dyDescent="0.35">
      <c r="A12" s="148" t="s">
        <v>32968</v>
      </c>
      <c r="B12" s="169" t="s">
        <v>36369</v>
      </c>
    </row>
    <row r="13" spans="1:17" x14ac:dyDescent="0.35">
      <c r="A13" s="148" t="s">
        <v>32969</v>
      </c>
      <c r="B13" s="169" t="s">
        <v>36369</v>
      </c>
    </row>
    <row r="15" spans="1:17" x14ac:dyDescent="0.35">
      <c r="A15" s="15" t="s">
        <v>36370</v>
      </c>
      <c r="B15" s="169" t="s">
        <v>36371</v>
      </c>
    </row>
  </sheetData>
  <hyperlinks>
    <hyperlink ref="B9" r:id="rId1" location=":~:text=About%20the%20Company%20We%20are,date%20of%20our%20solar%20plant" display="https://links.sgx.com/FileOpen/Orazul_External MDA Q2_2025.ashx?App=Announcement&amp;FileID=857166 - :~:text=About%20the%20Company%20We%20are,date%20of%20our%20solar%20plant" xr:uid="{0687B806-2885-46EA-A547-D57E4EC0D3C9}"/>
    <hyperlink ref="B10" r:id="rId2" display="https://www.coes.org.pe/Portal/equipamiento/fichatecnica/IndexDetalle?idFicha=31&amp;idElemento=267" xr:uid="{2825410C-45AE-4950-B734-B80938CE0338}"/>
    <hyperlink ref="B12" r:id="rId3" display="https://www.coes.org.pe/Portal/equipamiento/fichatecnica/IndexDetalle?idFicha=31&amp;idElemento=11842" xr:uid="{4A8E5D9B-E478-46B5-AA3F-67EFB57F5FD8}"/>
    <hyperlink ref="B11" r:id="rId4" display="https://www.coes.org.pe/Portal/equipamiento/fichatecnica/IndexDetalle?idFicha=31&amp;idElemento=14909" xr:uid="{C8DBAA5D-ABE0-4B24-970E-C6D260A0937B}"/>
    <hyperlink ref="B13" r:id="rId5" display="https://www.coes.org.pe/Portal/equipamiento/fichatecnica/IndexDetalle?idFicha=31&amp;idElemento=264" xr:uid="{7D4CB0C6-AF65-4E05-AB4B-0D4339719988}"/>
    <hyperlink ref="B15" r:id="rId6" display="https://www.coes.org.pe/Portal/Equipamiento/FichaTecnica" xr:uid="{CD9D0589-BD82-44F6-B5B5-E5F48C92F316}"/>
  </hyperlinks>
  <pageMargins left="0.7" right="0.7" top="0.75" bottom="0.75" header="0.3" footer="0.3"/>
  <drawing r:id="rId7"/>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CC4C-CA47-4B2B-95DB-A470E944BE49}">
  <sheetPr codeName="Sheet50">
    <tabColor rgb="FFB7DCEB"/>
  </sheetPr>
  <dimension ref="A1:N220"/>
  <sheetViews>
    <sheetView workbookViewId="0">
      <selection activeCell="H1" sqref="H1"/>
    </sheetView>
  </sheetViews>
  <sheetFormatPr defaultColWidth="11.453125" defaultRowHeight="14.5" x14ac:dyDescent="0.35"/>
  <cols>
    <col min="2" max="2" width="24.7265625" customWidth="1"/>
    <col min="3" max="8" width="25.7265625" customWidth="1"/>
    <col min="10" max="10" width="25.7265625" customWidth="1"/>
    <col min="11" max="13" width="18.26953125" customWidth="1"/>
    <col min="14" max="14" width="25.1796875" customWidth="1"/>
  </cols>
  <sheetData>
    <row r="1" spans="1:14" x14ac:dyDescent="0.35">
      <c r="A1" t="s">
        <v>35134</v>
      </c>
    </row>
    <row r="2" spans="1:14" ht="46.5" customHeight="1" x14ac:dyDescent="0.35">
      <c r="B2" s="291" t="s">
        <v>35031</v>
      </c>
      <c r="C2" s="291" t="s">
        <v>169</v>
      </c>
      <c r="D2" s="291" t="s">
        <v>31522</v>
      </c>
      <c r="E2" s="291" t="s">
        <v>31523</v>
      </c>
      <c r="F2" s="291" t="s">
        <v>31537</v>
      </c>
      <c r="G2" s="291" t="s">
        <v>35032</v>
      </c>
      <c r="H2" s="291" t="s">
        <v>35447</v>
      </c>
      <c r="J2" s="291" t="s">
        <v>31537</v>
      </c>
      <c r="K2" s="291" t="s">
        <v>169</v>
      </c>
      <c r="L2" s="291" t="s">
        <v>31522</v>
      </c>
      <c r="M2" s="291" t="s">
        <v>31523</v>
      </c>
      <c r="N2" s="291" t="s">
        <v>35447</v>
      </c>
    </row>
    <row r="3" spans="1:14" ht="90" customHeight="1" x14ac:dyDescent="0.35">
      <c r="A3" s="1">
        <v>1</v>
      </c>
      <c r="B3" s="292" t="s">
        <v>35135</v>
      </c>
      <c r="C3" s="292" t="s">
        <v>159</v>
      </c>
      <c r="D3" s="292" t="s">
        <v>31709</v>
      </c>
      <c r="E3" s="292" t="s">
        <v>29699</v>
      </c>
      <c r="F3" s="292" t="s">
        <v>32042</v>
      </c>
      <c r="G3" s="293"/>
      <c r="H3" s="296">
        <f>1/217</f>
        <v>4.608294930875576E-3</v>
      </c>
      <c r="J3" s="292" t="s">
        <v>32042</v>
      </c>
      <c r="K3" s="1" t="s">
        <v>159</v>
      </c>
      <c r="L3" s="1" t="s">
        <v>31709</v>
      </c>
      <c r="M3" s="1" t="s">
        <v>29699</v>
      </c>
      <c r="N3" s="14">
        <f>+SUMIF($F:$F,J3,$H:$H)</f>
        <v>1.3824884792626727E-2</v>
      </c>
    </row>
    <row r="4" spans="1:14" ht="90" customHeight="1" x14ac:dyDescent="0.35">
      <c r="A4" s="1">
        <v>2</v>
      </c>
      <c r="B4" s="292" t="s">
        <v>35136</v>
      </c>
      <c r="C4" s="292" t="s">
        <v>159</v>
      </c>
      <c r="D4" s="292" t="s">
        <v>31709</v>
      </c>
      <c r="E4" s="292" t="s">
        <v>29699</v>
      </c>
      <c r="F4" s="292" t="s">
        <v>32042</v>
      </c>
      <c r="G4" s="293"/>
      <c r="H4" s="296">
        <f t="shared" ref="H4:H67" si="0">1/217</f>
        <v>4.608294930875576E-3</v>
      </c>
      <c r="J4" s="292" t="s">
        <v>32069</v>
      </c>
      <c r="K4" s="1" t="s">
        <v>159</v>
      </c>
      <c r="L4" s="1" t="s">
        <v>159</v>
      </c>
      <c r="M4" s="1" t="s">
        <v>31747</v>
      </c>
      <c r="N4" s="14">
        <f t="shared" ref="N4:N67" si="1">+SUMIF($F:$F,J4,$H:$H)</f>
        <v>1.3824884792626727E-2</v>
      </c>
    </row>
    <row r="5" spans="1:14" ht="90" customHeight="1" x14ac:dyDescent="0.35">
      <c r="A5" s="1">
        <v>3</v>
      </c>
      <c r="B5" s="292" t="s">
        <v>35136</v>
      </c>
      <c r="C5" s="292" t="s">
        <v>159</v>
      </c>
      <c r="D5" s="292" t="s">
        <v>31709</v>
      </c>
      <c r="E5" s="292" t="s">
        <v>29699</v>
      </c>
      <c r="F5" s="292" t="s">
        <v>32042</v>
      </c>
      <c r="G5" s="293"/>
      <c r="H5" s="296">
        <f t="shared" si="0"/>
        <v>4.608294930875576E-3</v>
      </c>
      <c r="J5" s="292" t="s">
        <v>32028</v>
      </c>
      <c r="K5" s="1" t="s">
        <v>159</v>
      </c>
      <c r="L5" s="1" t="s">
        <v>31707</v>
      </c>
      <c r="M5" s="1" t="s">
        <v>31707</v>
      </c>
      <c r="N5" s="14">
        <f t="shared" si="1"/>
        <v>9.2165898617511521E-3</v>
      </c>
    </row>
    <row r="6" spans="1:14" ht="90" customHeight="1" x14ac:dyDescent="0.35">
      <c r="A6" s="1">
        <v>4</v>
      </c>
      <c r="B6" s="292" t="s">
        <v>35137</v>
      </c>
      <c r="C6" s="292" t="s">
        <v>159</v>
      </c>
      <c r="D6" s="292" t="s">
        <v>159</v>
      </c>
      <c r="E6" s="292" t="s">
        <v>31747</v>
      </c>
      <c r="F6" s="292" t="s">
        <v>32069</v>
      </c>
      <c r="G6" s="293"/>
      <c r="H6" s="296">
        <f t="shared" si="0"/>
        <v>4.608294930875576E-3</v>
      </c>
      <c r="J6" s="292" t="s">
        <v>32100</v>
      </c>
      <c r="K6" s="1" t="s">
        <v>159</v>
      </c>
      <c r="L6" s="1" t="s">
        <v>159</v>
      </c>
      <c r="M6" s="1" t="s">
        <v>31776</v>
      </c>
      <c r="N6" s="14">
        <f t="shared" si="1"/>
        <v>4.608294930875576E-3</v>
      </c>
    </row>
    <row r="7" spans="1:14" ht="90" customHeight="1" x14ac:dyDescent="0.35">
      <c r="A7" s="1">
        <v>5</v>
      </c>
      <c r="B7" s="292" t="s">
        <v>35138</v>
      </c>
      <c r="C7" s="292" t="s">
        <v>159</v>
      </c>
      <c r="D7" s="292" t="s">
        <v>159</v>
      </c>
      <c r="E7" s="292" t="s">
        <v>31747</v>
      </c>
      <c r="F7" s="292" t="s">
        <v>32069</v>
      </c>
      <c r="G7" s="293"/>
      <c r="H7" s="296">
        <f t="shared" si="0"/>
        <v>4.608294930875576E-3</v>
      </c>
      <c r="J7" s="292" t="s">
        <v>32098</v>
      </c>
      <c r="K7" s="1" t="s">
        <v>159</v>
      </c>
      <c r="L7" s="1" t="s">
        <v>159</v>
      </c>
      <c r="M7" s="1" t="s">
        <v>31774</v>
      </c>
      <c r="N7" s="14">
        <f t="shared" si="1"/>
        <v>9.2165898617511521E-3</v>
      </c>
    </row>
    <row r="8" spans="1:14" ht="90" customHeight="1" x14ac:dyDescent="0.35">
      <c r="A8" s="1">
        <v>6</v>
      </c>
      <c r="B8" s="292" t="s">
        <v>35139</v>
      </c>
      <c r="C8" s="292" t="s">
        <v>159</v>
      </c>
      <c r="D8" s="292" t="s">
        <v>159</v>
      </c>
      <c r="E8" s="292" t="s">
        <v>31747</v>
      </c>
      <c r="F8" s="292" t="s">
        <v>32069</v>
      </c>
      <c r="G8" s="293"/>
      <c r="H8" s="296">
        <f t="shared" si="0"/>
        <v>4.608294930875576E-3</v>
      </c>
      <c r="J8" s="292" t="s">
        <v>32066</v>
      </c>
      <c r="K8" s="1" t="s">
        <v>159</v>
      </c>
      <c r="L8" s="1" t="s">
        <v>159</v>
      </c>
      <c r="M8" s="1" t="s">
        <v>159</v>
      </c>
      <c r="N8" s="14">
        <f t="shared" si="1"/>
        <v>2.7649769585253458E-2</v>
      </c>
    </row>
    <row r="9" spans="1:14" ht="90" customHeight="1" x14ac:dyDescent="0.35">
      <c r="A9" s="1">
        <v>7</v>
      </c>
      <c r="B9" s="292" t="s">
        <v>35140</v>
      </c>
      <c r="C9" s="292" t="s">
        <v>159</v>
      </c>
      <c r="D9" s="292" t="s">
        <v>31707</v>
      </c>
      <c r="E9" s="292" t="s">
        <v>31707</v>
      </c>
      <c r="F9" s="292" t="s">
        <v>32028</v>
      </c>
      <c r="G9" s="293"/>
      <c r="H9" s="296">
        <f t="shared" si="0"/>
        <v>4.608294930875576E-3</v>
      </c>
      <c r="J9" s="292" t="s">
        <v>33049</v>
      </c>
      <c r="K9" s="1" t="s">
        <v>159</v>
      </c>
      <c r="L9" s="1" t="s">
        <v>31709</v>
      </c>
      <c r="M9" s="1" t="s">
        <v>34039</v>
      </c>
      <c r="N9" s="14">
        <f t="shared" si="1"/>
        <v>4.608294930875576E-3</v>
      </c>
    </row>
    <row r="10" spans="1:14" ht="20.149999999999999" customHeight="1" x14ac:dyDescent="0.35">
      <c r="A10" s="1">
        <v>8</v>
      </c>
      <c r="B10" s="292" t="s">
        <v>35141</v>
      </c>
      <c r="C10" s="292" t="s">
        <v>159</v>
      </c>
      <c r="D10" s="292" t="s">
        <v>31707</v>
      </c>
      <c r="E10" s="292" t="s">
        <v>31707</v>
      </c>
      <c r="F10" s="292" t="s">
        <v>32028</v>
      </c>
      <c r="G10" s="293"/>
      <c r="H10" s="296">
        <f t="shared" si="0"/>
        <v>4.608294930875576E-3</v>
      </c>
      <c r="J10" s="292" t="s">
        <v>32099</v>
      </c>
      <c r="K10" s="1" t="s">
        <v>159</v>
      </c>
      <c r="L10" s="1" t="s">
        <v>159</v>
      </c>
      <c r="M10" s="1" t="s">
        <v>31775</v>
      </c>
      <c r="N10" s="14">
        <f t="shared" si="1"/>
        <v>4.608294930875576E-3</v>
      </c>
    </row>
    <row r="11" spans="1:14" ht="29" x14ac:dyDescent="0.35">
      <c r="A11" s="1">
        <v>9</v>
      </c>
      <c r="B11" s="292" t="s">
        <v>35142</v>
      </c>
      <c r="C11" s="292" t="s">
        <v>159</v>
      </c>
      <c r="D11" s="292" t="s">
        <v>159</v>
      </c>
      <c r="E11" s="292" t="s">
        <v>31776</v>
      </c>
      <c r="F11" s="292" t="s">
        <v>32100</v>
      </c>
      <c r="G11" s="293"/>
      <c r="H11" s="296">
        <f t="shared" si="0"/>
        <v>4.608294930875576E-3</v>
      </c>
      <c r="J11" s="292" t="s">
        <v>32044</v>
      </c>
      <c r="K11" s="1" t="s">
        <v>159</v>
      </c>
      <c r="L11" s="1" t="s">
        <v>31710</v>
      </c>
      <c r="M11" s="1" t="s">
        <v>31725</v>
      </c>
      <c r="N11" s="14">
        <f t="shared" si="1"/>
        <v>9.2165898617511521E-3</v>
      </c>
    </row>
    <row r="12" spans="1:14" x14ac:dyDescent="0.35">
      <c r="A12" s="1">
        <v>10</v>
      </c>
      <c r="B12" s="292" t="s">
        <v>35143</v>
      </c>
      <c r="C12" s="292" t="s">
        <v>159</v>
      </c>
      <c r="D12" s="292" t="s">
        <v>159</v>
      </c>
      <c r="E12" s="292" t="s">
        <v>31774</v>
      </c>
      <c r="F12" s="292" t="s">
        <v>32098</v>
      </c>
      <c r="G12" s="293"/>
      <c r="H12" s="296">
        <f t="shared" si="0"/>
        <v>4.608294930875576E-3</v>
      </c>
      <c r="J12" s="292" t="s">
        <v>32039</v>
      </c>
      <c r="K12" s="1" t="s">
        <v>159</v>
      </c>
      <c r="L12" s="1" t="s">
        <v>31709</v>
      </c>
      <c r="M12" s="1" t="s">
        <v>31673</v>
      </c>
      <c r="N12" s="14">
        <f t="shared" si="1"/>
        <v>4.608294930875576E-3</v>
      </c>
    </row>
    <row r="13" spans="1:14" x14ac:dyDescent="0.35">
      <c r="A13" s="1">
        <v>11</v>
      </c>
      <c r="B13" s="292" t="s">
        <v>35144</v>
      </c>
      <c r="C13" s="292" t="s">
        <v>159</v>
      </c>
      <c r="D13" s="292" t="s">
        <v>159</v>
      </c>
      <c r="E13" s="292" t="s">
        <v>31774</v>
      </c>
      <c r="F13" s="292" t="s">
        <v>32098</v>
      </c>
      <c r="G13" s="293"/>
      <c r="H13" s="296">
        <f t="shared" si="0"/>
        <v>4.608294930875576E-3</v>
      </c>
      <c r="J13" s="292" t="s">
        <v>32076</v>
      </c>
      <c r="K13" s="1" t="s">
        <v>159</v>
      </c>
      <c r="L13" s="1" t="s">
        <v>159</v>
      </c>
      <c r="M13" s="1" t="s">
        <v>31753</v>
      </c>
      <c r="N13" s="14">
        <f t="shared" si="1"/>
        <v>1.8433179723502304E-2</v>
      </c>
    </row>
    <row r="14" spans="1:14" ht="29" x14ac:dyDescent="0.35">
      <c r="A14" s="1">
        <v>12</v>
      </c>
      <c r="B14" s="292" t="s">
        <v>35145</v>
      </c>
      <c r="C14" s="292" t="s">
        <v>159</v>
      </c>
      <c r="D14" s="292" t="s">
        <v>159</v>
      </c>
      <c r="E14" s="292" t="s">
        <v>159</v>
      </c>
      <c r="F14" s="292" t="s">
        <v>32066</v>
      </c>
      <c r="G14" s="293"/>
      <c r="H14" s="296">
        <f t="shared" si="0"/>
        <v>4.608294930875576E-3</v>
      </c>
      <c r="J14" s="292" t="s">
        <v>32079</v>
      </c>
      <c r="K14" s="1" t="s">
        <v>159</v>
      </c>
      <c r="L14" s="1" t="s">
        <v>159</v>
      </c>
      <c r="M14" s="1" t="s">
        <v>31756</v>
      </c>
      <c r="N14" s="14">
        <f t="shared" si="1"/>
        <v>9.2165898617511521E-3</v>
      </c>
    </row>
    <row r="15" spans="1:14" ht="29" x14ac:dyDescent="0.35">
      <c r="A15" s="1">
        <v>13</v>
      </c>
      <c r="B15" s="292" t="s">
        <v>35146</v>
      </c>
      <c r="C15" s="292" t="s">
        <v>159</v>
      </c>
      <c r="D15" s="292" t="s">
        <v>159</v>
      </c>
      <c r="E15" s="292" t="s">
        <v>159</v>
      </c>
      <c r="F15" s="292" t="s">
        <v>32066</v>
      </c>
      <c r="G15" s="293"/>
      <c r="H15" s="296">
        <f t="shared" si="0"/>
        <v>4.608294930875576E-3</v>
      </c>
      <c r="J15" s="292" t="s">
        <v>32058</v>
      </c>
      <c r="K15" s="1" t="s">
        <v>159</v>
      </c>
      <c r="L15" s="1" t="s">
        <v>31712</v>
      </c>
      <c r="M15" s="1" t="s">
        <v>31739</v>
      </c>
      <c r="N15" s="14">
        <f t="shared" si="1"/>
        <v>4.608294930875576E-3</v>
      </c>
    </row>
    <row r="16" spans="1:14" ht="29" x14ac:dyDescent="0.35">
      <c r="A16" s="1">
        <v>14</v>
      </c>
      <c r="B16" s="292" t="s">
        <v>35147</v>
      </c>
      <c r="C16" s="292" t="s">
        <v>159</v>
      </c>
      <c r="D16" s="292" t="s">
        <v>159</v>
      </c>
      <c r="E16" s="292" t="s">
        <v>159</v>
      </c>
      <c r="F16" s="292" t="s">
        <v>32066</v>
      </c>
      <c r="G16" s="293"/>
      <c r="H16" s="296">
        <f t="shared" si="0"/>
        <v>4.608294930875576E-3</v>
      </c>
      <c r="J16" s="292" t="s">
        <v>32043</v>
      </c>
      <c r="K16" s="1" t="s">
        <v>159</v>
      </c>
      <c r="L16" s="1" t="s">
        <v>31710</v>
      </c>
      <c r="M16" s="1" t="s">
        <v>31710</v>
      </c>
      <c r="N16" s="14">
        <f t="shared" si="1"/>
        <v>1.3824884792626727E-2</v>
      </c>
    </row>
    <row r="17" spans="1:14" ht="29" x14ac:dyDescent="0.35">
      <c r="A17" s="1">
        <v>15</v>
      </c>
      <c r="B17" s="292" t="s">
        <v>35148</v>
      </c>
      <c r="C17" s="292" t="s">
        <v>159</v>
      </c>
      <c r="D17" s="292" t="s">
        <v>31709</v>
      </c>
      <c r="E17" s="292" t="s">
        <v>34039</v>
      </c>
      <c r="F17" s="292" t="s">
        <v>33049</v>
      </c>
      <c r="G17" s="293"/>
      <c r="H17" s="296">
        <f t="shared" si="0"/>
        <v>4.608294930875576E-3</v>
      </c>
      <c r="J17" s="292" t="s">
        <v>32097</v>
      </c>
      <c r="K17" s="1" t="s">
        <v>159</v>
      </c>
      <c r="L17" s="1" t="s">
        <v>159</v>
      </c>
      <c r="M17" s="1" t="s">
        <v>31773</v>
      </c>
      <c r="N17" s="14">
        <f t="shared" si="1"/>
        <v>9.2165898617511521E-3</v>
      </c>
    </row>
    <row r="18" spans="1:14" ht="29" x14ac:dyDescent="0.35">
      <c r="A18" s="1">
        <v>16</v>
      </c>
      <c r="B18" s="292" t="s">
        <v>35149</v>
      </c>
      <c r="C18" s="292" t="s">
        <v>159</v>
      </c>
      <c r="D18" s="292" t="s">
        <v>159</v>
      </c>
      <c r="E18" s="292" t="s">
        <v>31775</v>
      </c>
      <c r="F18" s="292" t="s">
        <v>32099</v>
      </c>
      <c r="G18" s="293"/>
      <c r="H18" s="296">
        <f t="shared" si="0"/>
        <v>4.608294930875576E-3</v>
      </c>
      <c r="J18" s="292" t="s">
        <v>32091</v>
      </c>
      <c r="K18" s="1" t="s">
        <v>159</v>
      </c>
      <c r="L18" s="1" t="s">
        <v>159</v>
      </c>
      <c r="M18" s="1" t="s">
        <v>31768</v>
      </c>
      <c r="N18" s="14">
        <f t="shared" si="1"/>
        <v>2.3041474654377881E-2</v>
      </c>
    </row>
    <row r="19" spans="1:14" ht="29" x14ac:dyDescent="0.35">
      <c r="A19" s="1">
        <v>17</v>
      </c>
      <c r="B19" s="292" t="s">
        <v>35150</v>
      </c>
      <c r="C19" s="292" t="s">
        <v>159</v>
      </c>
      <c r="D19" s="292" t="s">
        <v>31710</v>
      </c>
      <c r="E19" s="292" t="s">
        <v>31725</v>
      </c>
      <c r="F19" s="292" t="s">
        <v>32044</v>
      </c>
      <c r="G19" s="293"/>
      <c r="H19" s="296">
        <f t="shared" si="0"/>
        <v>4.608294930875576E-3</v>
      </c>
      <c r="J19" s="292" t="s">
        <v>32072</v>
      </c>
      <c r="K19" s="1" t="s">
        <v>159</v>
      </c>
      <c r="L19" s="1" t="s">
        <v>159</v>
      </c>
      <c r="M19" s="1" t="s">
        <v>31696</v>
      </c>
      <c r="N19" s="14">
        <f t="shared" si="1"/>
        <v>3.2258064516129031E-2</v>
      </c>
    </row>
    <row r="20" spans="1:14" ht="29" x14ac:dyDescent="0.35">
      <c r="A20" s="1">
        <v>18</v>
      </c>
      <c r="B20" s="292" t="s">
        <v>35151</v>
      </c>
      <c r="C20" s="292" t="s">
        <v>159</v>
      </c>
      <c r="D20" s="292" t="s">
        <v>31710</v>
      </c>
      <c r="E20" s="292" t="s">
        <v>31725</v>
      </c>
      <c r="F20" s="292" t="s">
        <v>32044</v>
      </c>
      <c r="G20" s="293"/>
      <c r="H20" s="296">
        <f t="shared" si="0"/>
        <v>4.608294930875576E-3</v>
      </c>
      <c r="J20" s="292" t="s">
        <v>32095</v>
      </c>
      <c r="K20" s="1" t="s">
        <v>159</v>
      </c>
      <c r="L20" s="1" t="s">
        <v>159</v>
      </c>
      <c r="M20" s="1" t="s">
        <v>31771</v>
      </c>
      <c r="N20" s="14">
        <f t="shared" si="1"/>
        <v>9.2165898617511521E-3</v>
      </c>
    </row>
    <row r="21" spans="1:14" ht="29" x14ac:dyDescent="0.35">
      <c r="A21" s="1">
        <v>19</v>
      </c>
      <c r="B21" s="292" t="s">
        <v>35152</v>
      </c>
      <c r="C21" s="292" t="s">
        <v>159</v>
      </c>
      <c r="D21" s="292" t="s">
        <v>31709</v>
      </c>
      <c r="E21" s="292" t="s">
        <v>31673</v>
      </c>
      <c r="F21" s="292" t="s">
        <v>32039</v>
      </c>
      <c r="G21" s="293"/>
      <c r="H21" s="296">
        <f t="shared" si="0"/>
        <v>4.608294930875576E-3</v>
      </c>
      <c r="J21" s="292" t="s">
        <v>32071</v>
      </c>
      <c r="K21" s="1" t="s">
        <v>159</v>
      </c>
      <c r="L21" s="1" t="s">
        <v>159</v>
      </c>
      <c r="M21" s="1" t="s">
        <v>31749</v>
      </c>
      <c r="N21" s="14">
        <f t="shared" si="1"/>
        <v>4.608294930875576E-3</v>
      </c>
    </row>
    <row r="22" spans="1:14" ht="29" x14ac:dyDescent="0.35">
      <c r="A22" s="1">
        <v>20</v>
      </c>
      <c r="B22" s="292" t="s">
        <v>35153</v>
      </c>
      <c r="C22" s="292" t="s">
        <v>159</v>
      </c>
      <c r="D22" s="292" t="s">
        <v>159</v>
      </c>
      <c r="E22" s="292" t="s">
        <v>31753</v>
      </c>
      <c r="F22" s="292" t="s">
        <v>32076</v>
      </c>
      <c r="G22" s="293"/>
      <c r="H22" s="296">
        <f t="shared" si="0"/>
        <v>4.608294930875576E-3</v>
      </c>
      <c r="J22" s="292" t="s">
        <v>32083</v>
      </c>
      <c r="K22" s="1" t="s">
        <v>159</v>
      </c>
      <c r="L22" s="1" t="s">
        <v>159</v>
      </c>
      <c r="M22" s="1" t="s">
        <v>31760</v>
      </c>
      <c r="N22" s="14">
        <f t="shared" si="1"/>
        <v>9.2165898617511521E-3</v>
      </c>
    </row>
    <row r="23" spans="1:14" x14ac:dyDescent="0.35">
      <c r="A23" s="1">
        <v>21</v>
      </c>
      <c r="B23" s="292" t="s">
        <v>35154</v>
      </c>
      <c r="C23" s="292" t="s">
        <v>159</v>
      </c>
      <c r="D23" s="292" t="s">
        <v>159</v>
      </c>
      <c r="E23" s="292" t="s">
        <v>31753</v>
      </c>
      <c r="F23" s="292" t="s">
        <v>32076</v>
      </c>
      <c r="G23" s="293"/>
      <c r="H23" s="296">
        <f t="shared" si="0"/>
        <v>4.608294930875576E-3</v>
      </c>
      <c r="J23" s="292" t="s">
        <v>32090</v>
      </c>
      <c r="K23" s="1" t="s">
        <v>159</v>
      </c>
      <c r="L23" s="1" t="s">
        <v>159</v>
      </c>
      <c r="M23" s="1" t="s">
        <v>31767</v>
      </c>
      <c r="N23" s="14">
        <f t="shared" si="1"/>
        <v>2.3041474654377881E-2</v>
      </c>
    </row>
    <row r="24" spans="1:14" ht="29" x14ac:dyDescent="0.35">
      <c r="A24" s="1">
        <v>22</v>
      </c>
      <c r="B24" s="292" t="s">
        <v>35155</v>
      </c>
      <c r="C24" s="292" t="s">
        <v>159</v>
      </c>
      <c r="D24" s="292" t="s">
        <v>159</v>
      </c>
      <c r="E24" s="292" t="s">
        <v>31753</v>
      </c>
      <c r="F24" s="292" t="s">
        <v>32076</v>
      </c>
      <c r="G24" s="293"/>
      <c r="H24" s="296">
        <f t="shared" si="0"/>
        <v>4.608294930875576E-3</v>
      </c>
      <c r="J24" s="292" t="s">
        <v>32068</v>
      </c>
      <c r="K24" s="1" t="s">
        <v>159</v>
      </c>
      <c r="L24" s="1" t="s">
        <v>159</v>
      </c>
      <c r="M24" s="1" t="s">
        <v>31525</v>
      </c>
      <c r="N24" s="14">
        <f t="shared" si="1"/>
        <v>3.2258064516129031E-2</v>
      </c>
    </row>
    <row r="25" spans="1:14" ht="29" x14ac:dyDescent="0.35">
      <c r="A25" s="1">
        <v>23</v>
      </c>
      <c r="B25" s="292" t="s">
        <v>35156</v>
      </c>
      <c r="C25" s="292" t="s">
        <v>159</v>
      </c>
      <c r="D25" s="292" t="s">
        <v>159</v>
      </c>
      <c r="E25" s="292" t="s">
        <v>31753</v>
      </c>
      <c r="F25" s="292" t="s">
        <v>32076</v>
      </c>
      <c r="G25" s="293"/>
      <c r="H25" s="296">
        <f t="shared" si="0"/>
        <v>4.608294930875576E-3</v>
      </c>
      <c r="J25" s="292" t="s">
        <v>32078</v>
      </c>
      <c r="K25" s="1" t="s">
        <v>159</v>
      </c>
      <c r="L25" s="1" t="s">
        <v>159</v>
      </c>
      <c r="M25" s="1" t="s">
        <v>31755</v>
      </c>
      <c r="N25" s="14">
        <f t="shared" si="1"/>
        <v>4.608294930875576E-3</v>
      </c>
    </row>
    <row r="26" spans="1:14" ht="43.5" x14ac:dyDescent="0.35">
      <c r="A26" s="1">
        <v>24</v>
      </c>
      <c r="B26" s="292" t="s">
        <v>35157</v>
      </c>
      <c r="C26" s="292" t="s">
        <v>159</v>
      </c>
      <c r="D26" s="292" t="s">
        <v>159</v>
      </c>
      <c r="E26" s="292" t="s">
        <v>31756</v>
      </c>
      <c r="F26" s="292" t="s">
        <v>32079</v>
      </c>
      <c r="G26" s="293"/>
      <c r="H26" s="296">
        <f t="shared" si="0"/>
        <v>4.608294930875576E-3</v>
      </c>
      <c r="J26" s="292" t="s">
        <v>32096</v>
      </c>
      <c r="K26" s="1" t="s">
        <v>159</v>
      </c>
      <c r="L26" s="1" t="s">
        <v>159</v>
      </c>
      <c r="M26" s="1" t="s">
        <v>31772</v>
      </c>
      <c r="N26" s="14">
        <f t="shared" si="1"/>
        <v>9.2165898617511521E-3</v>
      </c>
    </row>
    <row r="27" spans="1:14" ht="29" x14ac:dyDescent="0.35">
      <c r="A27" s="1">
        <v>25</v>
      </c>
      <c r="B27" s="292" t="s">
        <v>35158</v>
      </c>
      <c r="C27" s="292" t="s">
        <v>159</v>
      </c>
      <c r="D27" s="292" t="s">
        <v>159</v>
      </c>
      <c r="E27" s="292" t="s">
        <v>31756</v>
      </c>
      <c r="F27" s="292" t="s">
        <v>32079</v>
      </c>
      <c r="G27" s="293"/>
      <c r="H27" s="296">
        <f t="shared" si="0"/>
        <v>4.608294930875576E-3</v>
      </c>
      <c r="J27" s="292" t="s">
        <v>32077</v>
      </c>
      <c r="K27" s="1" t="s">
        <v>159</v>
      </c>
      <c r="L27" s="1" t="s">
        <v>159</v>
      </c>
      <c r="M27" s="1" t="s">
        <v>31754</v>
      </c>
      <c r="N27" s="14">
        <f t="shared" si="1"/>
        <v>1.3824884792626727E-2</v>
      </c>
    </row>
    <row r="28" spans="1:14" x14ac:dyDescent="0.35">
      <c r="A28" s="1">
        <v>26</v>
      </c>
      <c r="B28" s="292" t="s">
        <v>35159</v>
      </c>
      <c r="C28" s="292" t="s">
        <v>159</v>
      </c>
      <c r="D28" s="292" t="s">
        <v>31712</v>
      </c>
      <c r="E28" s="292" t="s">
        <v>31739</v>
      </c>
      <c r="F28" s="292" t="s">
        <v>32058</v>
      </c>
      <c r="G28" s="293"/>
      <c r="H28" s="296">
        <f t="shared" si="0"/>
        <v>4.608294930875576E-3</v>
      </c>
      <c r="J28" s="292" t="s">
        <v>32983</v>
      </c>
      <c r="K28" s="1" t="s">
        <v>159</v>
      </c>
      <c r="L28" s="1" t="s">
        <v>159</v>
      </c>
      <c r="M28" s="1" t="s">
        <v>34031</v>
      </c>
      <c r="N28" s="14">
        <f t="shared" si="1"/>
        <v>4.608294930875576E-3</v>
      </c>
    </row>
    <row r="29" spans="1:14" ht="29" x14ac:dyDescent="0.35">
      <c r="A29" s="1">
        <v>27</v>
      </c>
      <c r="B29" s="292" t="s">
        <v>35160</v>
      </c>
      <c r="C29" s="292" t="s">
        <v>159</v>
      </c>
      <c r="D29" s="292" t="s">
        <v>31710</v>
      </c>
      <c r="E29" s="292" t="s">
        <v>31710</v>
      </c>
      <c r="F29" s="292" t="s">
        <v>32043</v>
      </c>
      <c r="G29" s="293"/>
      <c r="H29" s="296">
        <f t="shared" si="0"/>
        <v>4.608294930875576E-3</v>
      </c>
      <c r="J29" s="292" t="s">
        <v>32081</v>
      </c>
      <c r="K29" s="1" t="s">
        <v>159</v>
      </c>
      <c r="L29" s="1" t="s">
        <v>159</v>
      </c>
      <c r="M29" s="1" t="s">
        <v>31758</v>
      </c>
      <c r="N29" s="14">
        <f t="shared" si="1"/>
        <v>9.2165898617511521E-3</v>
      </c>
    </row>
    <row r="30" spans="1:14" x14ac:dyDescent="0.35">
      <c r="A30" s="1">
        <v>28</v>
      </c>
      <c r="B30" s="292" t="s">
        <v>35161</v>
      </c>
      <c r="C30" s="292" t="s">
        <v>159</v>
      </c>
      <c r="D30" s="292" t="s">
        <v>31710</v>
      </c>
      <c r="E30" s="292" t="s">
        <v>31710</v>
      </c>
      <c r="F30" s="292" t="s">
        <v>32043</v>
      </c>
      <c r="G30" s="293"/>
      <c r="H30" s="296">
        <f t="shared" si="0"/>
        <v>4.608294930875576E-3</v>
      </c>
      <c r="J30" s="292" t="s">
        <v>32094</v>
      </c>
      <c r="K30" s="1" t="s">
        <v>159</v>
      </c>
      <c r="L30" s="1" t="s">
        <v>159</v>
      </c>
      <c r="M30" s="1" t="s">
        <v>31770</v>
      </c>
      <c r="N30" s="14">
        <f t="shared" si="1"/>
        <v>1.8433179723502304E-2</v>
      </c>
    </row>
    <row r="31" spans="1:14" ht="43.5" x14ac:dyDescent="0.35">
      <c r="A31" s="1">
        <v>29</v>
      </c>
      <c r="B31" s="292" t="s">
        <v>35162</v>
      </c>
      <c r="C31" s="292" t="s">
        <v>159</v>
      </c>
      <c r="D31" s="292" t="s">
        <v>31710</v>
      </c>
      <c r="E31" s="292" t="s">
        <v>31710</v>
      </c>
      <c r="F31" s="292" t="s">
        <v>32043</v>
      </c>
      <c r="G31" s="293"/>
      <c r="H31" s="296">
        <f t="shared" si="0"/>
        <v>4.608294930875576E-3</v>
      </c>
      <c r="J31" s="292" t="s">
        <v>32067</v>
      </c>
      <c r="K31" s="1" t="s">
        <v>159</v>
      </c>
      <c r="L31" s="1" t="s">
        <v>159</v>
      </c>
      <c r="M31" s="1" t="s">
        <v>31746</v>
      </c>
      <c r="N31" s="14">
        <f t="shared" si="1"/>
        <v>1.8433179723502304E-2</v>
      </c>
    </row>
    <row r="32" spans="1:14" ht="29" x14ac:dyDescent="0.35">
      <c r="A32" s="1">
        <v>30</v>
      </c>
      <c r="B32" s="292" t="s">
        <v>35163</v>
      </c>
      <c r="C32" s="292" t="s">
        <v>159</v>
      </c>
      <c r="D32" s="292" t="s">
        <v>159</v>
      </c>
      <c r="E32" s="292" t="s">
        <v>31773</v>
      </c>
      <c r="F32" s="292" t="s">
        <v>32097</v>
      </c>
      <c r="G32" s="293"/>
      <c r="H32" s="296">
        <f t="shared" si="0"/>
        <v>4.608294930875576E-3</v>
      </c>
      <c r="J32" s="292" t="s">
        <v>32070</v>
      </c>
      <c r="K32" s="1" t="s">
        <v>159</v>
      </c>
      <c r="L32" s="1" t="s">
        <v>159</v>
      </c>
      <c r="M32" s="1" t="s">
        <v>32293</v>
      </c>
      <c r="N32" s="14">
        <f t="shared" si="1"/>
        <v>2.3041474654377881E-2</v>
      </c>
    </row>
    <row r="33" spans="1:14" ht="29" x14ac:dyDescent="0.35">
      <c r="A33" s="1">
        <v>31</v>
      </c>
      <c r="B33" s="292" t="s">
        <v>35164</v>
      </c>
      <c r="C33" s="292" t="s">
        <v>159</v>
      </c>
      <c r="D33" s="292" t="s">
        <v>159</v>
      </c>
      <c r="E33" s="292" t="s">
        <v>31773</v>
      </c>
      <c r="F33" s="292" t="s">
        <v>32097</v>
      </c>
      <c r="G33" s="293"/>
      <c r="H33" s="296">
        <f t="shared" si="0"/>
        <v>4.608294930875576E-3</v>
      </c>
      <c r="J33" s="292" t="s">
        <v>32086</v>
      </c>
      <c r="K33" s="1" t="s">
        <v>159</v>
      </c>
      <c r="L33" s="1" t="s">
        <v>159</v>
      </c>
      <c r="M33" s="1" t="s">
        <v>31763</v>
      </c>
      <c r="N33" s="14">
        <f t="shared" si="1"/>
        <v>4.608294930875576E-3</v>
      </c>
    </row>
    <row r="34" spans="1:14" ht="29" x14ac:dyDescent="0.35">
      <c r="A34" s="1">
        <v>32</v>
      </c>
      <c r="B34" s="292" t="s">
        <v>35165</v>
      </c>
      <c r="C34" s="292" t="s">
        <v>159</v>
      </c>
      <c r="D34" s="292" t="s">
        <v>159</v>
      </c>
      <c r="E34" s="292" t="s">
        <v>31768</v>
      </c>
      <c r="F34" s="292" t="s">
        <v>32091</v>
      </c>
      <c r="G34" s="293"/>
      <c r="H34" s="296">
        <f t="shared" si="0"/>
        <v>4.608294930875576E-3</v>
      </c>
      <c r="J34" s="292" t="s">
        <v>33065</v>
      </c>
      <c r="K34" s="1" t="s">
        <v>159</v>
      </c>
      <c r="L34" s="1" t="s">
        <v>31709</v>
      </c>
      <c r="M34" s="1" t="s">
        <v>31763</v>
      </c>
      <c r="N34" s="14">
        <f t="shared" si="1"/>
        <v>4.608294930875576E-3</v>
      </c>
    </row>
    <row r="35" spans="1:14" x14ac:dyDescent="0.35">
      <c r="A35" s="1">
        <v>33</v>
      </c>
      <c r="B35" s="292" t="s">
        <v>35166</v>
      </c>
      <c r="C35" s="292" t="s">
        <v>159</v>
      </c>
      <c r="D35" s="292" t="s">
        <v>159</v>
      </c>
      <c r="E35" s="292" t="s">
        <v>31768</v>
      </c>
      <c r="F35" s="292" t="s">
        <v>32091</v>
      </c>
      <c r="G35" s="293"/>
      <c r="H35" s="296">
        <f t="shared" si="0"/>
        <v>4.608294930875576E-3</v>
      </c>
      <c r="J35" s="292" t="s">
        <v>32080</v>
      </c>
      <c r="K35" s="1" t="s">
        <v>159</v>
      </c>
      <c r="L35" s="1" t="s">
        <v>159</v>
      </c>
      <c r="M35" s="1" t="s">
        <v>31757</v>
      </c>
      <c r="N35" s="14">
        <f t="shared" si="1"/>
        <v>1.3824884792626727E-2</v>
      </c>
    </row>
    <row r="36" spans="1:14" ht="29" x14ac:dyDescent="0.35">
      <c r="A36" s="1">
        <v>34</v>
      </c>
      <c r="B36" s="292" t="s">
        <v>35167</v>
      </c>
      <c r="C36" s="292" t="s">
        <v>159</v>
      </c>
      <c r="D36" s="292" t="s">
        <v>159</v>
      </c>
      <c r="E36" s="292" t="s">
        <v>31768</v>
      </c>
      <c r="F36" s="292" t="s">
        <v>32091</v>
      </c>
      <c r="G36" s="293"/>
      <c r="H36" s="296">
        <f t="shared" si="0"/>
        <v>4.608294930875576E-3</v>
      </c>
      <c r="J36" s="292" t="s">
        <v>32093</v>
      </c>
      <c r="K36" s="1" t="s">
        <v>159</v>
      </c>
      <c r="L36" s="1" t="s">
        <v>159</v>
      </c>
      <c r="M36" s="1" t="s">
        <v>31536</v>
      </c>
      <c r="N36" s="14">
        <f t="shared" si="1"/>
        <v>3.6866359447004608E-2</v>
      </c>
    </row>
    <row r="37" spans="1:14" x14ac:dyDescent="0.35">
      <c r="A37" s="1">
        <v>35</v>
      </c>
      <c r="B37" s="292" t="s">
        <v>35168</v>
      </c>
      <c r="C37" s="292" t="s">
        <v>159</v>
      </c>
      <c r="D37" s="292" t="s">
        <v>159</v>
      </c>
      <c r="E37" s="292" t="s">
        <v>31768</v>
      </c>
      <c r="F37" s="292" t="s">
        <v>32091</v>
      </c>
      <c r="G37" s="293"/>
      <c r="H37" s="296">
        <f t="shared" si="0"/>
        <v>4.608294930875576E-3</v>
      </c>
      <c r="J37" s="292" t="s">
        <v>33135</v>
      </c>
      <c r="K37" s="1" t="s">
        <v>159</v>
      </c>
      <c r="L37" s="1" t="s">
        <v>31711</v>
      </c>
      <c r="M37" s="1" t="s">
        <v>34975</v>
      </c>
      <c r="N37" s="14">
        <f t="shared" si="1"/>
        <v>4.608294930875576E-3</v>
      </c>
    </row>
    <row r="38" spans="1:14" x14ac:dyDescent="0.35">
      <c r="A38" s="1">
        <v>36</v>
      </c>
      <c r="B38" s="292" t="s">
        <v>35169</v>
      </c>
      <c r="C38" s="292" t="s">
        <v>159</v>
      </c>
      <c r="D38" s="292" t="s">
        <v>159</v>
      </c>
      <c r="E38" s="292" t="s">
        <v>31768</v>
      </c>
      <c r="F38" s="292" t="s">
        <v>32091</v>
      </c>
      <c r="G38" s="293"/>
      <c r="H38" s="296">
        <f t="shared" si="0"/>
        <v>4.608294930875576E-3</v>
      </c>
      <c r="J38" s="292" t="s">
        <v>32087</v>
      </c>
      <c r="K38" s="1" t="s">
        <v>159</v>
      </c>
      <c r="L38" s="1" t="s">
        <v>159</v>
      </c>
      <c r="M38" s="1" t="s">
        <v>34028</v>
      </c>
      <c r="N38" s="14">
        <f t="shared" si="1"/>
        <v>4.1474654377880185E-2</v>
      </c>
    </row>
    <row r="39" spans="1:14" x14ac:dyDescent="0.35">
      <c r="A39" s="1">
        <v>37</v>
      </c>
      <c r="B39" s="292" t="s">
        <v>35170</v>
      </c>
      <c r="C39" s="292" t="s">
        <v>159</v>
      </c>
      <c r="D39" s="292" t="s">
        <v>159</v>
      </c>
      <c r="E39" s="292" t="s">
        <v>31696</v>
      </c>
      <c r="F39" s="292" t="s">
        <v>32072</v>
      </c>
      <c r="G39" s="293"/>
      <c r="H39" s="296">
        <f t="shared" si="0"/>
        <v>4.608294930875576E-3</v>
      </c>
      <c r="J39" s="292" t="s">
        <v>32088</v>
      </c>
      <c r="K39" s="1" t="s">
        <v>159</v>
      </c>
      <c r="L39" s="1" t="s">
        <v>159</v>
      </c>
      <c r="M39" s="1" t="s">
        <v>31765</v>
      </c>
      <c r="N39" s="14">
        <f t="shared" si="1"/>
        <v>1.3824884792626727E-2</v>
      </c>
    </row>
    <row r="40" spans="1:14" x14ac:dyDescent="0.35">
      <c r="A40" s="1">
        <v>38</v>
      </c>
      <c r="B40" s="292" t="s">
        <v>35171</v>
      </c>
      <c r="C40" s="292" t="s">
        <v>159</v>
      </c>
      <c r="D40" s="292" t="s">
        <v>159</v>
      </c>
      <c r="E40" s="292" t="s">
        <v>31696</v>
      </c>
      <c r="F40" s="292" t="s">
        <v>32072</v>
      </c>
      <c r="G40" s="293"/>
      <c r="H40" s="296">
        <f t="shared" si="0"/>
        <v>4.608294930875576E-3</v>
      </c>
      <c r="J40" s="292" t="s">
        <v>32073</v>
      </c>
      <c r="K40" s="1" t="s">
        <v>159</v>
      </c>
      <c r="L40" s="1" t="s">
        <v>159</v>
      </c>
      <c r="M40" s="1" t="s">
        <v>35246</v>
      </c>
      <c r="N40" s="14">
        <f t="shared" si="1"/>
        <v>1.3824884792626727E-2</v>
      </c>
    </row>
    <row r="41" spans="1:14" ht="43.5" x14ac:dyDescent="0.35">
      <c r="A41" s="1">
        <v>39</v>
      </c>
      <c r="B41" s="292" t="s">
        <v>35172</v>
      </c>
      <c r="C41" s="292" t="s">
        <v>159</v>
      </c>
      <c r="D41" s="292" t="s">
        <v>159</v>
      </c>
      <c r="E41" s="292" t="s">
        <v>31696</v>
      </c>
      <c r="F41" s="292" t="s">
        <v>32072</v>
      </c>
      <c r="G41" s="293"/>
      <c r="H41" s="296">
        <f t="shared" si="0"/>
        <v>4.608294930875576E-3</v>
      </c>
      <c r="J41" s="292" t="s">
        <v>31938</v>
      </c>
      <c r="K41" s="1" t="s">
        <v>158</v>
      </c>
      <c r="L41" s="1" t="s">
        <v>158</v>
      </c>
      <c r="M41" s="1" t="s">
        <v>158</v>
      </c>
      <c r="N41" s="14">
        <f t="shared" si="1"/>
        <v>3.6866359447004608E-2</v>
      </c>
    </row>
    <row r="42" spans="1:14" ht="43.5" x14ac:dyDescent="0.35">
      <c r="A42" s="1">
        <v>40</v>
      </c>
      <c r="B42" s="292" t="s">
        <v>35173</v>
      </c>
      <c r="C42" s="292" t="s">
        <v>159</v>
      </c>
      <c r="D42" s="292" t="s">
        <v>159</v>
      </c>
      <c r="E42" s="292" t="s">
        <v>31696</v>
      </c>
      <c r="F42" s="292" t="s">
        <v>32072</v>
      </c>
      <c r="G42" s="293"/>
      <c r="H42" s="296">
        <f t="shared" si="0"/>
        <v>4.608294930875576E-3</v>
      </c>
      <c r="J42" s="292" t="s">
        <v>35494</v>
      </c>
      <c r="K42" s="1" t="s">
        <v>173</v>
      </c>
      <c r="L42" s="1" t="s">
        <v>31542</v>
      </c>
      <c r="M42" s="1" t="s">
        <v>35258</v>
      </c>
      <c r="N42" s="14">
        <f t="shared" si="1"/>
        <v>4.608294930875576E-3</v>
      </c>
    </row>
    <row r="43" spans="1:14" x14ac:dyDescent="0.35">
      <c r="A43" s="1">
        <v>41</v>
      </c>
      <c r="B43" s="292" t="s">
        <v>35174</v>
      </c>
      <c r="C43" s="292" t="s">
        <v>159</v>
      </c>
      <c r="D43" s="292" t="s">
        <v>159</v>
      </c>
      <c r="E43" s="292" t="s">
        <v>31696</v>
      </c>
      <c r="F43" s="292" t="s">
        <v>32072</v>
      </c>
      <c r="G43" s="293"/>
      <c r="H43" s="296">
        <f t="shared" si="0"/>
        <v>4.608294930875576E-3</v>
      </c>
      <c r="J43" s="292" t="s">
        <v>31875</v>
      </c>
      <c r="K43" s="1" t="s">
        <v>173</v>
      </c>
      <c r="L43" s="1" t="s">
        <v>31545</v>
      </c>
      <c r="M43" s="1" t="s">
        <v>31575</v>
      </c>
      <c r="N43" s="14">
        <f t="shared" si="1"/>
        <v>4.608294930875576E-3</v>
      </c>
    </row>
    <row r="44" spans="1:14" x14ac:dyDescent="0.35">
      <c r="A44" s="1">
        <v>42</v>
      </c>
      <c r="B44" s="292" t="s">
        <v>35175</v>
      </c>
      <c r="C44" s="292" t="s">
        <v>159</v>
      </c>
      <c r="D44" s="292" t="s">
        <v>159</v>
      </c>
      <c r="E44" s="292" t="s">
        <v>31696</v>
      </c>
      <c r="F44" s="292" t="s">
        <v>32072</v>
      </c>
      <c r="G44" s="293"/>
      <c r="H44" s="296">
        <f t="shared" si="0"/>
        <v>4.608294930875576E-3</v>
      </c>
      <c r="J44" s="292" t="s">
        <v>31888</v>
      </c>
      <c r="K44" s="1" t="s">
        <v>138</v>
      </c>
      <c r="L44" s="1" t="s">
        <v>138</v>
      </c>
      <c r="M44" s="1" t="s">
        <v>138</v>
      </c>
      <c r="N44" s="14">
        <f t="shared" si="1"/>
        <v>1.8433179723502304E-2</v>
      </c>
    </row>
    <row r="45" spans="1:14" ht="29" x14ac:dyDescent="0.35">
      <c r="A45" s="1">
        <v>43</v>
      </c>
      <c r="B45" s="292" t="s">
        <v>35176</v>
      </c>
      <c r="C45" s="292" t="s">
        <v>159</v>
      </c>
      <c r="D45" s="292" t="s">
        <v>159</v>
      </c>
      <c r="E45" s="292" t="s">
        <v>31696</v>
      </c>
      <c r="F45" s="292" t="s">
        <v>32072</v>
      </c>
      <c r="G45" s="293"/>
      <c r="H45" s="296">
        <f t="shared" si="0"/>
        <v>4.608294930875576E-3</v>
      </c>
      <c r="J45" s="292" t="s">
        <v>31889</v>
      </c>
      <c r="K45" s="1" t="s">
        <v>138</v>
      </c>
      <c r="L45" s="1" t="s">
        <v>138</v>
      </c>
      <c r="M45" s="1" t="s">
        <v>31549</v>
      </c>
      <c r="N45" s="14">
        <f t="shared" si="1"/>
        <v>3.6866359447004608E-2</v>
      </c>
    </row>
    <row r="46" spans="1:14" x14ac:dyDescent="0.35">
      <c r="A46" s="1">
        <v>44</v>
      </c>
      <c r="B46" s="292" t="s">
        <v>35177</v>
      </c>
      <c r="C46" s="292" t="s">
        <v>159</v>
      </c>
      <c r="D46" s="292" t="s">
        <v>159</v>
      </c>
      <c r="E46" s="292" t="s">
        <v>159</v>
      </c>
      <c r="F46" s="292" t="s">
        <v>32066</v>
      </c>
      <c r="G46" s="293"/>
      <c r="H46" s="296">
        <f t="shared" si="0"/>
        <v>4.608294930875576E-3</v>
      </c>
      <c r="J46" s="292" t="s">
        <v>31891</v>
      </c>
      <c r="K46" s="1" t="s">
        <v>138</v>
      </c>
      <c r="L46" s="1" t="s">
        <v>138</v>
      </c>
      <c r="M46" s="1" t="s">
        <v>32943</v>
      </c>
      <c r="N46" s="14">
        <f t="shared" si="1"/>
        <v>1.3824884792626727E-2</v>
      </c>
    </row>
    <row r="47" spans="1:14" x14ac:dyDescent="0.35">
      <c r="A47" s="1">
        <v>45</v>
      </c>
      <c r="B47" s="292" t="s">
        <v>35178</v>
      </c>
      <c r="C47" s="292" t="s">
        <v>159</v>
      </c>
      <c r="D47" s="292" t="s">
        <v>159</v>
      </c>
      <c r="E47" s="292" t="s">
        <v>159</v>
      </c>
      <c r="F47" s="292" t="s">
        <v>32066</v>
      </c>
      <c r="G47" s="293"/>
      <c r="H47" s="296">
        <f t="shared" si="0"/>
        <v>4.608294930875576E-3</v>
      </c>
      <c r="J47" s="292" t="s">
        <v>31892</v>
      </c>
      <c r="K47" s="1" t="s">
        <v>138</v>
      </c>
      <c r="L47" s="1" t="s">
        <v>138</v>
      </c>
      <c r="M47" s="1" t="s">
        <v>31588</v>
      </c>
      <c r="N47" s="14">
        <f t="shared" si="1"/>
        <v>1.8433179723502304E-2</v>
      </c>
    </row>
    <row r="48" spans="1:14" x14ac:dyDescent="0.35">
      <c r="A48" s="1">
        <v>46</v>
      </c>
      <c r="B48" s="292" t="s">
        <v>35179</v>
      </c>
      <c r="C48" s="292" t="s">
        <v>159</v>
      </c>
      <c r="D48" s="292" t="s">
        <v>159</v>
      </c>
      <c r="E48" s="292" t="s">
        <v>159</v>
      </c>
      <c r="F48" s="292" t="s">
        <v>32066</v>
      </c>
      <c r="G48" s="293"/>
      <c r="H48" s="296">
        <f t="shared" si="0"/>
        <v>4.608294930875576E-3</v>
      </c>
      <c r="J48" s="292" t="s">
        <v>31906</v>
      </c>
      <c r="K48" s="1" t="s">
        <v>138</v>
      </c>
      <c r="L48" s="1" t="s">
        <v>31557</v>
      </c>
      <c r="M48" s="1" t="s">
        <v>31558</v>
      </c>
      <c r="N48" s="14">
        <f t="shared" si="1"/>
        <v>4.608294930875576E-3</v>
      </c>
    </row>
    <row r="49" spans="1:14" x14ac:dyDescent="0.35">
      <c r="A49" s="1">
        <v>47</v>
      </c>
      <c r="B49" s="292" t="s">
        <v>35180</v>
      </c>
      <c r="C49" s="292" t="s">
        <v>159</v>
      </c>
      <c r="D49" s="292" t="s">
        <v>159</v>
      </c>
      <c r="E49" s="292" t="s">
        <v>31771</v>
      </c>
      <c r="F49" s="292" t="s">
        <v>32095</v>
      </c>
      <c r="G49" s="293"/>
      <c r="H49" s="296">
        <f t="shared" si="0"/>
        <v>4.608294930875576E-3</v>
      </c>
      <c r="J49" s="292" t="s">
        <v>31890</v>
      </c>
      <c r="K49" s="1" t="s">
        <v>138</v>
      </c>
      <c r="L49" s="1" t="s">
        <v>138</v>
      </c>
      <c r="M49" s="1" t="s">
        <v>31551</v>
      </c>
      <c r="N49" s="14">
        <f t="shared" si="1"/>
        <v>4.608294930875576E-3</v>
      </c>
    </row>
    <row r="50" spans="1:14" x14ac:dyDescent="0.35">
      <c r="A50" s="1">
        <v>48</v>
      </c>
      <c r="B50" s="292" t="s">
        <v>35181</v>
      </c>
      <c r="C50" s="292" t="s">
        <v>159</v>
      </c>
      <c r="D50" s="292" t="s">
        <v>159</v>
      </c>
      <c r="E50" s="292" t="s">
        <v>31771</v>
      </c>
      <c r="F50" s="292" t="s">
        <v>32095</v>
      </c>
      <c r="G50" s="293"/>
      <c r="H50" s="296">
        <f t="shared" si="0"/>
        <v>4.608294930875576E-3</v>
      </c>
      <c r="J50" s="292" t="s">
        <v>32867</v>
      </c>
      <c r="K50" s="1" t="s">
        <v>138</v>
      </c>
      <c r="L50" s="1" t="s">
        <v>138</v>
      </c>
      <c r="M50" s="1" t="s">
        <v>32879</v>
      </c>
      <c r="N50" s="14">
        <f t="shared" si="1"/>
        <v>4.608294930875576E-3</v>
      </c>
    </row>
    <row r="51" spans="1:14" ht="29" x14ac:dyDescent="0.35">
      <c r="A51" s="1">
        <v>49</v>
      </c>
      <c r="B51" s="292" t="s">
        <v>35182</v>
      </c>
      <c r="C51" s="292" t="s">
        <v>159</v>
      </c>
      <c r="D51" s="292" t="s">
        <v>159</v>
      </c>
      <c r="E51" s="292" t="s">
        <v>31749</v>
      </c>
      <c r="F51" s="292" t="s">
        <v>32071</v>
      </c>
      <c r="G51" s="293"/>
      <c r="H51" s="296">
        <f t="shared" si="0"/>
        <v>4.608294930875576E-3</v>
      </c>
      <c r="J51" s="292" t="s">
        <v>31895</v>
      </c>
      <c r="K51" s="1" t="s">
        <v>138</v>
      </c>
      <c r="L51" s="1" t="s">
        <v>138</v>
      </c>
      <c r="M51" s="1" t="s">
        <v>31552</v>
      </c>
      <c r="N51" s="14">
        <f t="shared" si="1"/>
        <v>4.608294930875576E-3</v>
      </c>
    </row>
    <row r="52" spans="1:14" ht="29" x14ac:dyDescent="0.35">
      <c r="A52" s="1">
        <v>50</v>
      </c>
      <c r="B52" s="292" t="s">
        <v>35183</v>
      </c>
      <c r="C52" s="292" t="s">
        <v>159</v>
      </c>
      <c r="D52" s="292" t="s">
        <v>159</v>
      </c>
      <c r="E52" s="292" t="s">
        <v>31760</v>
      </c>
      <c r="F52" s="292" t="s">
        <v>32083</v>
      </c>
      <c r="G52" s="293"/>
      <c r="H52" s="296">
        <f t="shared" si="0"/>
        <v>4.608294930875576E-3</v>
      </c>
      <c r="J52" s="292" t="s">
        <v>33007</v>
      </c>
      <c r="K52" s="1" t="s">
        <v>138</v>
      </c>
      <c r="L52" s="1" t="s">
        <v>138</v>
      </c>
      <c r="M52" s="1" t="s">
        <v>34140</v>
      </c>
      <c r="N52" s="14">
        <f t="shared" si="1"/>
        <v>4.608294930875576E-3</v>
      </c>
    </row>
    <row r="53" spans="1:14" ht="29" x14ac:dyDescent="0.35">
      <c r="A53" s="1">
        <v>51</v>
      </c>
      <c r="B53" s="292" t="s">
        <v>35184</v>
      </c>
      <c r="C53" s="292" t="s">
        <v>159</v>
      </c>
      <c r="D53" s="292" t="s">
        <v>159</v>
      </c>
      <c r="E53" s="292" t="s">
        <v>31760</v>
      </c>
      <c r="F53" s="292" t="s">
        <v>32083</v>
      </c>
      <c r="G53" s="293"/>
      <c r="H53" s="296">
        <f t="shared" si="0"/>
        <v>4.608294930875576E-3</v>
      </c>
      <c r="J53" s="292" t="s">
        <v>31900</v>
      </c>
      <c r="K53" s="1" t="s">
        <v>138</v>
      </c>
      <c r="L53" s="1" t="s">
        <v>138</v>
      </c>
      <c r="M53" s="1" t="s">
        <v>31554</v>
      </c>
      <c r="N53" s="14">
        <f t="shared" si="1"/>
        <v>1.3824884792626727E-2</v>
      </c>
    </row>
    <row r="54" spans="1:14" ht="29" x14ac:dyDescent="0.35">
      <c r="A54" s="1">
        <v>52</v>
      </c>
      <c r="B54" s="292" t="s">
        <v>35185</v>
      </c>
      <c r="C54" s="292" t="s">
        <v>159</v>
      </c>
      <c r="D54" s="292" t="s">
        <v>159</v>
      </c>
      <c r="E54" s="292" t="s">
        <v>31767</v>
      </c>
      <c r="F54" s="292" t="s">
        <v>32090</v>
      </c>
      <c r="G54" s="293"/>
      <c r="H54" s="296">
        <f t="shared" si="0"/>
        <v>4.608294930875576E-3</v>
      </c>
      <c r="J54" s="292" t="s">
        <v>31954</v>
      </c>
      <c r="K54" s="1" t="s">
        <v>141</v>
      </c>
      <c r="L54" s="1" t="s">
        <v>141</v>
      </c>
      <c r="M54" s="1" t="s">
        <v>31614</v>
      </c>
      <c r="N54" s="14">
        <f t="shared" si="1"/>
        <v>9.2165898617511521E-3</v>
      </c>
    </row>
    <row r="55" spans="1:14" ht="29" x14ac:dyDescent="0.35">
      <c r="A55" s="1">
        <v>53</v>
      </c>
      <c r="B55" s="292" t="s">
        <v>35186</v>
      </c>
      <c r="C55" s="292" t="s">
        <v>159</v>
      </c>
      <c r="D55" s="292" t="s">
        <v>159</v>
      </c>
      <c r="E55" s="292" t="s">
        <v>31767</v>
      </c>
      <c r="F55" s="292" t="s">
        <v>32090</v>
      </c>
      <c r="G55" s="293"/>
      <c r="H55" s="296">
        <f t="shared" si="0"/>
        <v>4.608294930875576E-3</v>
      </c>
      <c r="J55" s="292" t="s">
        <v>31956</v>
      </c>
      <c r="K55" s="1" t="s">
        <v>141</v>
      </c>
      <c r="L55" s="1" t="s">
        <v>141</v>
      </c>
      <c r="M55" s="1" t="s">
        <v>31615</v>
      </c>
      <c r="N55" s="14">
        <f t="shared" si="1"/>
        <v>4.608294930875576E-3</v>
      </c>
    </row>
    <row r="56" spans="1:14" ht="29" x14ac:dyDescent="0.35">
      <c r="A56" s="1">
        <v>54</v>
      </c>
      <c r="B56" s="292" t="s">
        <v>35187</v>
      </c>
      <c r="C56" s="292" t="s">
        <v>159</v>
      </c>
      <c r="D56" s="292" t="s">
        <v>159</v>
      </c>
      <c r="E56" s="292" t="s">
        <v>31767</v>
      </c>
      <c r="F56" s="292" t="s">
        <v>32090</v>
      </c>
      <c r="G56" s="293"/>
      <c r="H56" s="296">
        <f t="shared" si="0"/>
        <v>4.608294930875576E-3</v>
      </c>
      <c r="J56" s="292" t="s">
        <v>31953</v>
      </c>
      <c r="K56" s="1" t="s">
        <v>141</v>
      </c>
      <c r="L56" s="1" t="s">
        <v>141</v>
      </c>
      <c r="M56" s="1" t="s">
        <v>31567</v>
      </c>
      <c r="N56" s="14">
        <f t="shared" si="1"/>
        <v>4.608294930875576E-3</v>
      </c>
    </row>
    <row r="57" spans="1:14" x14ac:dyDescent="0.35">
      <c r="A57" s="1">
        <v>55</v>
      </c>
      <c r="B57" s="292" t="s">
        <v>35188</v>
      </c>
      <c r="C57" s="292" t="s">
        <v>159</v>
      </c>
      <c r="D57" s="292" t="s">
        <v>159</v>
      </c>
      <c r="E57" s="292" t="s">
        <v>32292</v>
      </c>
      <c r="F57" s="292" t="s">
        <v>32090</v>
      </c>
      <c r="G57" s="293"/>
      <c r="H57" s="296">
        <f t="shared" si="0"/>
        <v>4.608294930875576E-3</v>
      </c>
      <c r="J57" s="292" t="s">
        <v>31975</v>
      </c>
      <c r="K57" s="1" t="s">
        <v>144</v>
      </c>
      <c r="L57" s="1" t="s">
        <v>31654</v>
      </c>
      <c r="M57" s="1" t="s">
        <v>31657</v>
      </c>
      <c r="N57" s="14">
        <f t="shared" si="1"/>
        <v>4.608294930875576E-3</v>
      </c>
    </row>
    <row r="58" spans="1:14" x14ac:dyDescent="0.35">
      <c r="A58" s="1">
        <v>56</v>
      </c>
      <c r="B58" s="292" t="s">
        <v>35189</v>
      </c>
      <c r="C58" s="292" t="s">
        <v>159</v>
      </c>
      <c r="D58" s="292" t="s">
        <v>159</v>
      </c>
      <c r="E58" s="292" t="s">
        <v>31767</v>
      </c>
      <c r="F58" s="292" t="s">
        <v>32090</v>
      </c>
      <c r="G58" s="293"/>
      <c r="H58" s="296">
        <f t="shared" si="0"/>
        <v>4.608294930875576E-3</v>
      </c>
      <c r="J58" s="292" t="s">
        <v>33175</v>
      </c>
      <c r="K58" s="1" t="s">
        <v>144</v>
      </c>
      <c r="L58" s="1" t="s">
        <v>31654</v>
      </c>
      <c r="M58" s="1" t="s">
        <v>34425</v>
      </c>
      <c r="N58" s="14">
        <f t="shared" si="1"/>
        <v>4.608294930875576E-3</v>
      </c>
    </row>
    <row r="59" spans="1:14" ht="29" x14ac:dyDescent="0.35">
      <c r="A59" s="1">
        <v>57</v>
      </c>
      <c r="B59" s="292" t="s">
        <v>35190</v>
      </c>
      <c r="C59" s="292" t="s">
        <v>159</v>
      </c>
      <c r="D59" s="292" t="s">
        <v>159</v>
      </c>
      <c r="E59" s="292" t="s">
        <v>31525</v>
      </c>
      <c r="F59" s="292" t="s">
        <v>32068</v>
      </c>
      <c r="G59" s="293"/>
      <c r="H59" s="296">
        <f t="shared" si="0"/>
        <v>4.608294930875576E-3</v>
      </c>
      <c r="J59" s="292" t="s">
        <v>31976</v>
      </c>
      <c r="K59" s="1" t="s">
        <v>144</v>
      </c>
      <c r="L59" s="1" t="s">
        <v>144</v>
      </c>
      <c r="M59" s="1" t="s">
        <v>144</v>
      </c>
      <c r="N59" s="14">
        <f t="shared" si="1"/>
        <v>4.608294930875576E-3</v>
      </c>
    </row>
    <row r="60" spans="1:14" ht="29" x14ac:dyDescent="0.35">
      <c r="A60" s="1">
        <v>58</v>
      </c>
      <c r="B60" s="292" t="s">
        <v>35191</v>
      </c>
      <c r="C60" s="292" t="s">
        <v>159</v>
      </c>
      <c r="D60" s="292" t="s">
        <v>159</v>
      </c>
      <c r="E60" s="292" t="s">
        <v>31525</v>
      </c>
      <c r="F60" s="292" t="s">
        <v>32068</v>
      </c>
      <c r="G60" s="293"/>
      <c r="H60" s="296">
        <f t="shared" si="0"/>
        <v>4.608294930875576E-3</v>
      </c>
      <c r="J60" s="292" t="s">
        <v>33258</v>
      </c>
      <c r="K60" s="1" t="s">
        <v>144</v>
      </c>
      <c r="L60" s="1" t="s">
        <v>144</v>
      </c>
      <c r="M60" s="1" t="s">
        <v>34062</v>
      </c>
      <c r="N60" s="14">
        <f t="shared" si="1"/>
        <v>4.608294930875576E-3</v>
      </c>
    </row>
    <row r="61" spans="1:14" ht="29" x14ac:dyDescent="0.35">
      <c r="A61" s="1">
        <v>59</v>
      </c>
      <c r="B61" s="292" t="s">
        <v>35192</v>
      </c>
      <c r="C61" s="292" t="s">
        <v>159</v>
      </c>
      <c r="D61" s="292" t="s">
        <v>159</v>
      </c>
      <c r="E61" s="292" t="s">
        <v>31525</v>
      </c>
      <c r="F61" s="292" t="s">
        <v>32068</v>
      </c>
      <c r="G61" s="293"/>
      <c r="H61" s="296">
        <f t="shared" si="0"/>
        <v>4.608294930875576E-3</v>
      </c>
      <c r="J61" s="292" t="s">
        <v>31980</v>
      </c>
      <c r="K61" s="1" t="s">
        <v>144</v>
      </c>
      <c r="L61" s="1" t="s">
        <v>36387</v>
      </c>
      <c r="M61" s="1" t="s">
        <v>36387</v>
      </c>
      <c r="N61" s="14">
        <f t="shared" si="1"/>
        <v>9.2165898617511521E-3</v>
      </c>
    </row>
    <row r="62" spans="1:14" ht="29" x14ac:dyDescent="0.35">
      <c r="A62" s="1">
        <v>60</v>
      </c>
      <c r="B62" s="292" t="s">
        <v>35193</v>
      </c>
      <c r="C62" s="292" t="s">
        <v>159</v>
      </c>
      <c r="D62" s="292" t="s">
        <v>159</v>
      </c>
      <c r="E62" s="292" t="s">
        <v>31525</v>
      </c>
      <c r="F62" s="292" t="s">
        <v>32068</v>
      </c>
      <c r="G62" s="293"/>
      <c r="H62" s="296">
        <f t="shared" si="0"/>
        <v>4.608294930875576E-3</v>
      </c>
      <c r="J62" s="292" t="s">
        <v>31977</v>
      </c>
      <c r="K62" s="1" t="s">
        <v>144</v>
      </c>
      <c r="L62" s="1" t="s">
        <v>144</v>
      </c>
      <c r="M62" s="1" t="s">
        <v>31658</v>
      </c>
      <c r="N62" s="14">
        <f t="shared" si="1"/>
        <v>4.608294930875576E-3</v>
      </c>
    </row>
    <row r="63" spans="1:14" ht="29" x14ac:dyDescent="0.35">
      <c r="A63" s="1">
        <v>61</v>
      </c>
      <c r="B63" s="292" t="s">
        <v>35194</v>
      </c>
      <c r="C63" s="292" t="s">
        <v>159</v>
      </c>
      <c r="D63" s="292" t="s">
        <v>159</v>
      </c>
      <c r="E63" s="292" t="s">
        <v>31525</v>
      </c>
      <c r="F63" s="292" t="s">
        <v>32068</v>
      </c>
      <c r="G63" s="293"/>
      <c r="H63" s="296">
        <f t="shared" si="0"/>
        <v>4.608294930875576E-3</v>
      </c>
      <c r="J63" s="292" t="s">
        <v>31981</v>
      </c>
      <c r="K63" s="1" t="s">
        <v>144</v>
      </c>
      <c r="L63" s="1" t="s">
        <v>31655</v>
      </c>
      <c r="M63" s="1" t="s">
        <v>31655</v>
      </c>
      <c r="N63" s="14">
        <f t="shared" si="1"/>
        <v>9.2165898617511521E-3</v>
      </c>
    </row>
    <row r="64" spans="1:14" ht="29" x14ac:dyDescent="0.35">
      <c r="A64" s="1">
        <v>62</v>
      </c>
      <c r="B64" s="292" t="s">
        <v>35195</v>
      </c>
      <c r="C64" s="292" t="s">
        <v>159</v>
      </c>
      <c r="D64" s="292" t="s">
        <v>159</v>
      </c>
      <c r="E64" s="292" t="s">
        <v>31525</v>
      </c>
      <c r="F64" s="292" t="s">
        <v>32068</v>
      </c>
      <c r="G64" s="293"/>
      <c r="H64" s="296">
        <f t="shared" si="0"/>
        <v>4.608294930875576E-3</v>
      </c>
      <c r="J64" s="292" t="s">
        <v>33088</v>
      </c>
      <c r="K64" s="1" t="s">
        <v>172</v>
      </c>
      <c r="L64" s="1" t="s">
        <v>172</v>
      </c>
      <c r="M64" s="1" t="s">
        <v>34432</v>
      </c>
      <c r="N64" s="14">
        <f t="shared" si="1"/>
        <v>4.608294930875576E-3</v>
      </c>
    </row>
    <row r="65" spans="1:14" ht="29" x14ac:dyDescent="0.35">
      <c r="A65" s="1">
        <v>63</v>
      </c>
      <c r="B65" s="292" t="s">
        <v>35196</v>
      </c>
      <c r="C65" s="292" t="s">
        <v>159</v>
      </c>
      <c r="D65" s="292" t="s">
        <v>159</v>
      </c>
      <c r="E65" s="292" t="s">
        <v>31525</v>
      </c>
      <c r="F65" s="292" t="s">
        <v>32068</v>
      </c>
      <c r="G65" s="293"/>
      <c r="H65" s="296">
        <f t="shared" si="0"/>
        <v>4.608294930875576E-3</v>
      </c>
      <c r="J65" s="292" t="s">
        <v>31987</v>
      </c>
      <c r="K65" s="1" t="s">
        <v>172</v>
      </c>
      <c r="L65" s="1" t="s">
        <v>31664</v>
      </c>
      <c r="M65" s="1" t="s">
        <v>31664</v>
      </c>
      <c r="N65" s="14">
        <f t="shared" si="1"/>
        <v>4.608294930875576E-3</v>
      </c>
    </row>
    <row r="66" spans="1:14" ht="58" x14ac:dyDescent="0.35">
      <c r="A66" s="1">
        <v>64</v>
      </c>
      <c r="B66" s="292" t="s">
        <v>35197</v>
      </c>
      <c r="C66" s="292" t="s">
        <v>159</v>
      </c>
      <c r="D66" s="292" t="s">
        <v>159</v>
      </c>
      <c r="E66" s="292" t="s">
        <v>31755</v>
      </c>
      <c r="F66" s="292" t="s">
        <v>32078</v>
      </c>
      <c r="G66" s="293"/>
      <c r="H66" s="296">
        <f t="shared" si="0"/>
        <v>4.608294930875576E-3</v>
      </c>
      <c r="J66" s="292" t="s">
        <v>31989</v>
      </c>
      <c r="K66" s="1" t="s">
        <v>172</v>
      </c>
      <c r="L66" s="1" t="s">
        <v>31665</v>
      </c>
      <c r="M66" s="1" t="s">
        <v>31672</v>
      </c>
      <c r="N66" s="14">
        <f t="shared" si="1"/>
        <v>9.2165898617511521E-3</v>
      </c>
    </row>
    <row r="67" spans="1:14" x14ac:dyDescent="0.35">
      <c r="A67" s="1">
        <v>65</v>
      </c>
      <c r="B67" s="292" t="s">
        <v>35198</v>
      </c>
      <c r="C67" s="292" t="s">
        <v>159</v>
      </c>
      <c r="D67" s="292" t="s">
        <v>159</v>
      </c>
      <c r="E67" s="292" t="s">
        <v>31772</v>
      </c>
      <c r="F67" s="292" t="s">
        <v>32096</v>
      </c>
      <c r="G67" s="293"/>
      <c r="H67" s="296">
        <f t="shared" si="0"/>
        <v>4.608294930875576E-3</v>
      </c>
      <c r="J67" s="292" t="s">
        <v>33051</v>
      </c>
      <c r="K67" s="1" t="s">
        <v>172</v>
      </c>
      <c r="L67" s="1" t="s">
        <v>31669</v>
      </c>
      <c r="M67" s="1" t="s">
        <v>34892</v>
      </c>
      <c r="N67" s="14">
        <f t="shared" si="1"/>
        <v>4.608294930875576E-3</v>
      </c>
    </row>
    <row r="68" spans="1:14" x14ac:dyDescent="0.35">
      <c r="A68" s="1">
        <v>66</v>
      </c>
      <c r="B68" s="292" t="s">
        <v>35199</v>
      </c>
      <c r="C68" s="292" t="s">
        <v>159</v>
      </c>
      <c r="D68" s="292" t="s">
        <v>159</v>
      </c>
      <c r="E68" s="292" t="s">
        <v>31772</v>
      </c>
      <c r="F68" s="292" t="s">
        <v>32096</v>
      </c>
      <c r="G68" s="293"/>
      <c r="H68" s="296">
        <f t="shared" ref="H68:H131" si="2">1/217</f>
        <v>4.608294930875576E-3</v>
      </c>
      <c r="J68" s="292" t="s">
        <v>31995</v>
      </c>
      <c r="K68" s="1" t="s">
        <v>172</v>
      </c>
      <c r="L68" s="1" t="s">
        <v>31668</v>
      </c>
      <c r="M68" s="1" t="s">
        <v>31668</v>
      </c>
      <c r="N68" s="14">
        <f t="shared" ref="N68:N83" si="3">+SUMIF($F:$F,J68,$H:$H)</f>
        <v>9.2165898617511521E-3</v>
      </c>
    </row>
    <row r="69" spans="1:14" ht="58" x14ac:dyDescent="0.35">
      <c r="A69" s="1">
        <v>67</v>
      </c>
      <c r="B69" s="292" t="s">
        <v>35200</v>
      </c>
      <c r="C69" s="292" t="s">
        <v>159</v>
      </c>
      <c r="D69" s="292" t="s">
        <v>159</v>
      </c>
      <c r="E69" s="292" t="s">
        <v>31754</v>
      </c>
      <c r="F69" s="292" t="s">
        <v>32077</v>
      </c>
      <c r="G69" s="293"/>
      <c r="H69" s="296">
        <f t="shared" si="2"/>
        <v>4.608294930875576E-3</v>
      </c>
      <c r="J69" s="292" t="s">
        <v>32010</v>
      </c>
      <c r="K69" s="1" t="s">
        <v>146</v>
      </c>
      <c r="L69" s="1" t="s">
        <v>31684</v>
      </c>
      <c r="M69" s="1" t="s">
        <v>31687</v>
      </c>
      <c r="N69" s="14">
        <f t="shared" si="3"/>
        <v>9.2165898617511521E-3</v>
      </c>
    </row>
    <row r="70" spans="1:14" ht="43.5" x14ac:dyDescent="0.35">
      <c r="A70" s="1">
        <v>68</v>
      </c>
      <c r="B70" s="292" t="s">
        <v>35201</v>
      </c>
      <c r="C70" s="292" t="s">
        <v>159</v>
      </c>
      <c r="D70" s="292" t="s">
        <v>159</v>
      </c>
      <c r="E70" s="292" t="s">
        <v>31754</v>
      </c>
      <c r="F70" s="292" t="s">
        <v>32077</v>
      </c>
      <c r="G70" s="293"/>
      <c r="H70" s="296">
        <f t="shared" si="2"/>
        <v>4.608294930875576E-3</v>
      </c>
      <c r="J70" s="292" t="s">
        <v>32009</v>
      </c>
      <c r="K70" s="1" t="s">
        <v>146</v>
      </c>
      <c r="L70" s="1" t="s">
        <v>31684</v>
      </c>
      <c r="M70" s="1" t="s">
        <v>31686</v>
      </c>
      <c r="N70" s="14">
        <f t="shared" si="3"/>
        <v>4.608294930875576E-3</v>
      </c>
    </row>
    <row r="71" spans="1:14" ht="29" x14ac:dyDescent="0.35">
      <c r="A71" s="1">
        <v>69</v>
      </c>
      <c r="B71" s="292" t="s">
        <v>35202</v>
      </c>
      <c r="C71" s="292" t="s">
        <v>159</v>
      </c>
      <c r="D71" s="292" t="s">
        <v>159</v>
      </c>
      <c r="E71" s="292" t="s">
        <v>31754</v>
      </c>
      <c r="F71" s="292" t="s">
        <v>32077</v>
      </c>
      <c r="G71" s="293"/>
      <c r="H71" s="296">
        <f t="shared" si="2"/>
        <v>4.608294930875576E-3</v>
      </c>
      <c r="J71" s="292" t="s">
        <v>32987</v>
      </c>
      <c r="K71" s="1" t="s">
        <v>146</v>
      </c>
      <c r="L71" s="1" t="s">
        <v>31684</v>
      </c>
      <c r="M71" s="1" t="s">
        <v>34143</v>
      </c>
      <c r="N71" s="14">
        <f t="shared" si="3"/>
        <v>9.2165898617511521E-3</v>
      </c>
    </row>
    <row r="72" spans="1:14" ht="29" x14ac:dyDescent="0.35">
      <c r="A72" s="1">
        <v>70</v>
      </c>
      <c r="B72" s="292" t="s">
        <v>35203</v>
      </c>
      <c r="C72" s="292" t="s">
        <v>159</v>
      </c>
      <c r="D72" s="292" t="s">
        <v>159</v>
      </c>
      <c r="E72" s="292" t="s">
        <v>34031</v>
      </c>
      <c r="F72" s="292" t="s">
        <v>32983</v>
      </c>
      <c r="G72" s="293"/>
      <c r="H72" s="296">
        <f t="shared" si="2"/>
        <v>4.608294930875576E-3</v>
      </c>
      <c r="J72" s="292" t="s">
        <v>32003</v>
      </c>
      <c r="K72" s="1" t="s">
        <v>146</v>
      </c>
      <c r="L72" s="1" t="s">
        <v>3</v>
      </c>
      <c r="M72" s="1" t="s">
        <v>3</v>
      </c>
      <c r="N72" s="14">
        <f t="shared" si="3"/>
        <v>4.608294930875576E-3</v>
      </c>
    </row>
    <row r="73" spans="1:14" x14ac:dyDescent="0.35">
      <c r="A73" s="1">
        <v>71</v>
      </c>
      <c r="B73" s="292" t="s">
        <v>35204</v>
      </c>
      <c r="C73" s="292" t="s">
        <v>159</v>
      </c>
      <c r="D73" s="292" t="s">
        <v>159</v>
      </c>
      <c r="E73" s="292" t="s">
        <v>31758</v>
      </c>
      <c r="F73" s="292" t="s">
        <v>32081</v>
      </c>
      <c r="G73" s="293"/>
      <c r="H73" s="296">
        <f t="shared" si="2"/>
        <v>4.608294930875576E-3</v>
      </c>
      <c r="J73" s="292" t="s">
        <v>32007</v>
      </c>
      <c r="K73" s="1" t="s">
        <v>146</v>
      </c>
      <c r="L73" s="1" t="s">
        <v>31684</v>
      </c>
      <c r="M73" s="1" t="s">
        <v>31684</v>
      </c>
      <c r="N73" s="14">
        <f t="shared" si="3"/>
        <v>5.0691244239631339E-2</v>
      </c>
    </row>
    <row r="74" spans="1:14" x14ac:dyDescent="0.35">
      <c r="A74" s="1">
        <v>72</v>
      </c>
      <c r="B74" s="292" t="s">
        <v>35205</v>
      </c>
      <c r="C74" s="292" t="s">
        <v>159</v>
      </c>
      <c r="D74" s="292" t="s">
        <v>159</v>
      </c>
      <c r="E74" s="292" t="s">
        <v>31758</v>
      </c>
      <c r="F74" s="292" t="s">
        <v>32081</v>
      </c>
      <c r="G74" s="293"/>
      <c r="H74" s="296">
        <f t="shared" si="2"/>
        <v>4.608294930875576E-3</v>
      </c>
      <c r="J74" s="292" t="s">
        <v>32013</v>
      </c>
      <c r="K74" s="1" t="s">
        <v>147</v>
      </c>
      <c r="L74" s="1" t="s">
        <v>31693</v>
      </c>
      <c r="M74" s="1" t="s">
        <v>31693</v>
      </c>
      <c r="N74" s="14">
        <f t="shared" si="3"/>
        <v>2.7649769585253458E-2</v>
      </c>
    </row>
    <row r="75" spans="1:14" x14ac:dyDescent="0.35">
      <c r="A75" s="1">
        <v>73</v>
      </c>
      <c r="B75" s="292" t="s">
        <v>35206</v>
      </c>
      <c r="C75" s="292" t="s">
        <v>159</v>
      </c>
      <c r="D75" s="292" t="s">
        <v>159</v>
      </c>
      <c r="E75" s="292" t="s">
        <v>31770</v>
      </c>
      <c r="F75" s="292" t="s">
        <v>32094</v>
      </c>
      <c r="G75" s="293"/>
      <c r="H75" s="296">
        <f t="shared" si="2"/>
        <v>4.608294930875576E-3</v>
      </c>
      <c r="J75" s="292" t="s">
        <v>32015</v>
      </c>
      <c r="K75" s="1" t="s">
        <v>147</v>
      </c>
      <c r="L75" s="1" t="s">
        <v>31693</v>
      </c>
      <c r="M75" s="1" t="s">
        <v>31696</v>
      </c>
      <c r="N75" s="14">
        <f t="shared" si="3"/>
        <v>4.608294930875576E-3</v>
      </c>
    </row>
    <row r="76" spans="1:14" ht="29" x14ac:dyDescent="0.35">
      <c r="A76" s="1">
        <v>74</v>
      </c>
      <c r="B76" s="292" t="s">
        <v>35207</v>
      </c>
      <c r="C76" s="292" t="s">
        <v>159</v>
      </c>
      <c r="D76" s="292" t="s">
        <v>159</v>
      </c>
      <c r="E76" s="292" t="s">
        <v>31770</v>
      </c>
      <c r="F76" s="292" t="s">
        <v>32094</v>
      </c>
      <c r="G76" s="293"/>
      <c r="H76" s="296">
        <f t="shared" si="2"/>
        <v>4.608294930875576E-3</v>
      </c>
      <c r="J76" s="292" t="s">
        <v>32023</v>
      </c>
      <c r="K76" s="1" t="s">
        <v>147</v>
      </c>
      <c r="L76" s="1" t="s">
        <v>147</v>
      </c>
      <c r="M76" s="1" t="s">
        <v>147</v>
      </c>
      <c r="N76" s="14">
        <f t="shared" si="3"/>
        <v>4.608294930875576E-3</v>
      </c>
    </row>
    <row r="77" spans="1:14" ht="29" x14ac:dyDescent="0.35">
      <c r="A77" s="1">
        <v>75</v>
      </c>
      <c r="B77" s="292" t="s">
        <v>35208</v>
      </c>
      <c r="C77" s="292" t="s">
        <v>159</v>
      </c>
      <c r="D77" s="292" t="s">
        <v>159</v>
      </c>
      <c r="E77" s="292" t="s">
        <v>31770</v>
      </c>
      <c r="F77" s="292" t="s">
        <v>32094</v>
      </c>
      <c r="G77" s="293"/>
      <c r="H77" s="296">
        <f t="shared" si="2"/>
        <v>4.608294930875576E-3</v>
      </c>
      <c r="J77" s="292" t="s">
        <v>32999</v>
      </c>
      <c r="K77" s="1" t="s">
        <v>147</v>
      </c>
      <c r="L77" s="1" t="s">
        <v>31693</v>
      </c>
      <c r="M77" s="1" t="s">
        <v>34036</v>
      </c>
      <c r="N77" s="14">
        <f t="shared" si="3"/>
        <v>4.608294930875576E-3</v>
      </c>
    </row>
    <row r="78" spans="1:14" ht="29" x14ac:dyDescent="0.35">
      <c r="A78" s="1">
        <v>76</v>
      </c>
      <c r="B78" s="292" t="s">
        <v>35209</v>
      </c>
      <c r="C78" s="292" t="s">
        <v>159</v>
      </c>
      <c r="D78" s="292" t="s">
        <v>159</v>
      </c>
      <c r="E78" s="292" t="s">
        <v>31770</v>
      </c>
      <c r="F78" s="292" t="s">
        <v>32094</v>
      </c>
      <c r="G78" s="293"/>
      <c r="H78" s="296">
        <f t="shared" si="2"/>
        <v>4.608294930875576E-3</v>
      </c>
      <c r="J78" s="292" t="s">
        <v>32139</v>
      </c>
      <c r="K78" s="1" t="s">
        <v>152</v>
      </c>
      <c r="L78" s="1" t="s">
        <v>152</v>
      </c>
      <c r="M78" s="1" t="s">
        <v>31816</v>
      </c>
      <c r="N78" s="14">
        <f t="shared" si="3"/>
        <v>4.608294930875576E-3</v>
      </c>
    </row>
    <row r="79" spans="1:14" x14ac:dyDescent="0.35">
      <c r="A79" s="1">
        <v>77</v>
      </c>
      <c r="B79" s="292" t="s">
        <v>35210</v>
      </c>
      <c r="C79" s="292" t="s">
        <v>159</v>
      </c>
      <c r="D79" s="292" t="s">
        <v>159</v>
      </c>
      <c r="E79" s="292" t="s">
        <v>31746</v>
      </c>
      <c r="F79" s="292" t="s">
        <v>32067</v>
      </c>
      <c r="G79" s="293"/>
      <c r="H79" s="296">
        <f t="shared" si="2"/>
        <v>4.608294930875576E-3</v>
      </c>
      <c r="J79" s="292" t="s">
        <v>32134</v>
      </c>
      <c r="K79" s="1" t="s">
        <v>152</v>
      </c>
      <c r="L79" s="1" t="s">
        <v>152</v>
      </c>
      <c r="M79" s="1" t="s">
        <v>31526</v>
      </c>
      <c r="N79" s="14">
        <f t="shared" si="3"/>
        <v>1.3824884792626727E-2</v>
      </c>
    </row>
    <row r="80" spans="1:14" x14ac:dyDescent="0.35">
      <c r="A80" s="1">
        <v>78</v>
      </c>
      <c r="B80" s="292" t="s">
        <v>35211</v>
      </c>
      <c r="C80" s="292" t="s">
        <v>159</v>
      </c>
      <c r="D80" s="292" t="s">
        <v>159</v>
      </c>
      <c r="E80" s="292" t="s">
        <v>31746</v>
      </c>
      <c r="F80" s="292" t="s">
        <v>32067</v>
      </c>
      <c r="G80" s="293"/>
      <c r="H80" s="296">
        <f t="shared" si="2"/>
        <v>4.608294930875576E-3</v>
      </c>
      <c r="J80" s="292" t="s">
        <v>32143</v>
      </c>
      <c r="K80" s="1" t="s">
        <v>152</v>
      </c>
      <c r="L80" s="1" t="s">
        <v>31805</v>
      </c>
      <c r="M80" s="1" t="s">
        <v>31818</v>
      </c>
      <c r="N80" s="14">
        <f t="shared" si="3"/>
        <v>4.608294930875576E-3</v>
      </c>
    </row>
    <row r="81" spans="1:14" ht="29" x14ac:dyDescent="0.35">
      <c r="A81" s="1">
        <v>79</v>
      </c>
      <c r="B81" s="292" t="s">
        <v>35212</v>
      </c>
      <c r="C81" s="292" t="s">
        <v>159</v>
      </c>
      <c r="D81" s="292" t="s">
        <v>159</v>
      </c>
      <c r="E81" s="292" t="s">
        <v>31746</v>
      </c>
      <c r="F81" s="292" t="s">
        <v>32067</v>
      </c>
      <c r="G81" s="293"/>
      <c r="H81" s="296">
        <f t="shared" si="2"/>
        <v>4.608294930875576E-3</v>
      </c>
      <c r="J81" s="292" t="s">
        <v>32133</v>
      </c>
      <c r="K81" s="1" t="s">
        <v>152</v>
      </c>
      <c r="L81" s="1" t="s">
        <v>152</v>
      </c>
      <c r="M81" s="1" t="s">
        <v>152</v>
      </c>
      <c r="N81" s="14">
        <f t="shared" si="3"/>
        <v>5.0691244239631339E-2</v>
      </c>
    </row>
    <row r="82" spans="1:14" ht="29" x14ac:dyDescent="0.35">
      <c r="A82" s="1">
        <v>80</v>
      </c>
      <c r="B82" s="292" t="s">
        <v>35213</v>
      </c>
      <c r="C82" s="292" t="s">
        <v>159</v>
      </c>
      <c r="D82" s="292" t="s">
        <v>159</v>
      </c>
      <c r="E82" s="292" t="s">
        <v>31746</v>
      </c>
      <c r="F82" s="292" t="s">
        <v>32067</v>
      </c>
      <c r="G82" s="293"/>
      <c r="H82" s="296">
        <f t="shared" si="2"/>
        <v>4.608294930875576E-3</v>
      </c>
      <c r="J82" s="292" t="s">
        <v>32141</v>
      </c>
      <c r="K82" s="1" t="s">
        <v>152</v>
      </c>
      <c r="L82" s="1" t="s">
        <v>31804</v>
      </c>
      <c r="M82" s="1" t="s">
        <v>31804</v>
      </c>
      <c r="N82" s="14">
        <f t="shared" si="3"/>
        <v>9.2165898617511521E-3</v>
      </c>
    </row>
    <row r="83" spans="1:14" ht="43.5" x14ac:dyDescent="0.35">
      <c r="A83" s="1">
        <v>81</v>
      </c>
      <c r="B83" s="292" t="s">
        <v>35214</v>
      </c>
      <c r="C83" s="292" t="s">
        <v>159</v>
      </c>
      <c r="D83" s="292" t="s">
        <v>159</v>
      </c>
      <c r="E83" s="292" t="s">
        <v>32293</v>
      </c>
      <c r="F83" s="292" t="s">
        <v>32070</v>
      </c>
      <c r="G83" s="293"/>
      <c r="H83" s="296">
        <f t="shared" si="2"/>
        <v>4.608294930875576E-3</v>
      </c>
      <c r="J83" s="292" t="s">
        <v>32169</v>
      </c>
      <c r="K83" s="1" t="s">
        <v>154</v>
      </c>
      <c r="L83" s="1" t="s">
        <v>154</v>
      </c>
      <c r="M83" s="1" t="s">
        <v>154</v>
      </c>
      <c r="N83" s="14">
        <f t="shared" si="3"/>
        <v>9.2165898617511521E-3</v>
      </c>
    </row>
    <row r="84" spans="1:14" ht="29" x14ac:dyDescent="0.35">
      <c r="A84" s="1">
        <v>82</v>
      </c>
      <c r="B84" s="292" t="s">
        <v>35215</v>
      </c>
      <c r="C84" s="292" t="s">
        <v>159</v>
      </c>
      <c r="D84" s="292" t="s">
        <v>159</v>
      </c>
      <c r="E84" s="292" t="s">
        <v>31748</v>
      </c>
      <c r="F84" s="292" t="s">
        <v>32070</v>
      </c>
      <c r="G84" s="293"/>
      <c r="H84" s="296">
        <f t="shared" si="2"/>
        <v>4.608294930875576E-3</v>
      </c>
      <c r="N84" s="308">
        <f>+SUM(N3:N83)</f>
        <v>0.99999999999999922</v>
      </c>
    </row>
    <row r="85" spans="1:14" ht="29" x14ac:dyDescent="0.35">
      <c r="A85" s="1">
        <v>83</v>
      </c>
      <c r="B85" s="292" t="s">
        <v>35216</v>
      </c>
      <c r="C85" s="292" t="s">
        <v>159</v>
      </c>
      <c r="D85" s="292" t="s">
        <v>159</v>
      </c>
      <c r="E85" s="292" t="s">
        <v>31748</v>
      </c>
      <c r="F85" s="292" t="s">
        <v>32070</v>
      </c>
      <c r="G85" s="293"/>
      <c r="H85" s="296">
        <f t="shared" si="2"/>
        <v>4.608294930875576E-3</v>
      </c>
    </row>
    <row r="86" spans="1:14" ht="58" x14ac:dyDescent="0.35">
      <c r="A86" s="1">
        <v>84</v>
      </c>
      <c r="B86" s="292" t="s">
        <v>35217</v>
      </c>
      <c r="C86" s="292" t="s">
        <v>159</v>
      </c>
      <c r="D86" s="292" t="s">
        <v>159</v>
      </c>
      <c r="E86" s="292" t="s">
        <v>31748</v>
      </c>
      <c r="F86" s="292" t="s">
        <v>32070</v>
      </c>
      <c r="G86" s="293"/>
      <c r="H86" s="296">
        <f t="shared" si="2"/>
        <v>4.608294930875576E-3</v>
      </c>
    </row>
    <row r="87" spans="1:14" ht="43.5" x14ac:dyDescent="0.35">
      <c r="A87" s="1">
        <v>85</v>
      </c>
      <c r="B87" s="292" t="s">
        <v>35218</v>
      </c>
      <c r="C87" s="292" t="s">
        <v>159</v>
      </c>
      <c r="D87" s="292" t="s">
        <v>159</v>
      </c>
      <c r="E87" s="292" t="s">
        <v>32293</v>
      </c>
      <c r="F87" s="292" t="s">
        <v>32070</v>
      </c>
      <c r="G87" s="293"/>
      <c r="H87" s="296">
        <f t="shared" si="2"/>
        <v>4.608294930875576E-3</v>
      </c>
    </row>
    <row r="88" spans="1:14" x14ac:dyDescent="0.35">
      <c r="A88" s="1">
        <v>86</v>
      </c>
      <c r="B88" s="292" t="s">
        <v>35219</v>
      </c>
      <c r="C88" s="292" t="s">
        <v>159</v>
      </c>
      <c r="D88" s="292" t="s">
        <v>159</v>
      </c>
      <c r="E88" s="292" t="s">
        <v>31763</v>
      </c>
      <c r="F88" s="292" t="s">
        <v>32086</v>
      </c>
      <c r="G88" s="293"/>
      <c r="H88" s="296">
        <f t="shared" si="2"/>
        <v>4.608294930875576E-3</v>
      </c>
    </row>
    <row r="89" spans="1:14" ht="29" x14ac:dyDescent="0.35">
      <c r="A89" s="1">
        <v>87</v>
      </c>
      <c r="B89" s="292" t="s">
        <v>35220</v>
      </c>
      <c r="C89" s="292" t="s">
        <v>159</v>
      </c>
      <c r="D89" s="292" t="s">
        <v>31709</v>
      </c>
      <c r="E89" s="292" t="s">
        <v>31763</v>
      </c>
      <c r="F89" s="292" t="s">
        <v>33065</v>
      </c>
      <c r="G89" s="293"/>
      <c r="H89" s="296">
        <f t="shared" si="2"/>
        <v>4.608294930875576E-3</v>
      </c>
    </row>
    <row r="90" spans="1:14" ht="29" x14ac:dyDescent="0.35">
      <c r="A90" s="1">
        <v>88</v>
      </c>
      <c r="B90" s="292" t="s">
        <v>35221</v>
      </c>
      <c r="C90" s="292" t="s">
        <v>159</v>
      </c>
      <c r="D90" s="292" t="s">
        <v>159</v>
      </c>
      <c r="E90" s="292" t="s">
        <v>31757</v>
      </c>
      <c r="F90" s="292" t="s">
        <v>32080</v>
      </c>
      <c r="G90" s="293"/>
      <c r="H90" s="296">
        <f t="shared" si="2"/>
        <v>4.608294930875576E-3</v>
      </c>
    </row>
    <row r="91" spans="1:14" x14ac:dyDescent="0.35">
      <c r="A91" s="1">
        <v>89</v>
      </c>
      <c r="B91" s="292" t="s">
        <v>35222</v>
      </c>
      <c r="C91" s="292" t="s">
        <v>159</v>
      </c>
      <c r="D91" s="292" t="s">
        <v>159</v>
      </c>
      <c r="E91" s="292" t="s">
        <v>32294</v>
      </c>
      <c r="F91" s="292" t="s">
        <v>32080</v>
      </c>
      <c r="G91" s="293"/>
      <c r="H91" s="296">
        <f t="shared" si="2"/>
        <v>4.608294930875576E-3</v>
      </c>
    </row>
    <row r="92" spans="1:14" ht="29" x14ac:dyDescent="0.35">
      <c r="A92" s="1">
        <v>90</v>
      </c>
      <c r="B92" s="292" t="s">
        <v>35223</v>
      </c>
      <c r="C92" s="292" t="s">
        <v>159</v>
      </c>
      <c r="D92" s="292" t="s">
        <v>159</v>
      </c>
      <c r="E92" s="292" t="s">
        <v>31757</v>
      </c>
      <c r="F92" s="292" t="s">
        <v>32080</v>
      </c>
      <c r="G92" s="293"/>
      <c r="H92" s="296">
        <f t="shared" si="2"/>
        <v>4.608294930875576E-3</v>
      </c>
    </row>
    <row r="93" spans="1:14" ht="29" x14ac:dyDescent="0.35">
      <c r="A93" s="1">
        <v>91</v>
      </c>
      <c r="B93" s="292" t="s">
        <v>35224</v>
      </c>
      <c r="C93" s="292" t="s">
        <v>159</v>
      </c>
      <c r="D93" s="292" t="s">
        <v>159</v>
      </c>
      <c r="E93" s="292" t="s">
        <v>31536</v>
      </c>
      <c r="F93" s="292" t="s">
        <v>32093</v>
      </c>
      <c r="G93" s="293"/>
      <c r="H93" s="296">
        <f t="shared" si="2"/>
        <v>4.608294930875576E-3</v>
      </c>
    </row>
    <row r="94" spans="1:14" ht="29" x14ac:dyDescent="0.35">
      <c r="A94" s="1">
        <v>92</v>
      </c>
      <c r="B94" s="292" t="s">
        <v>35225</v>
      </c>
      <c r="C94" s="292" t="s">
        <v>159</v>
      </c>
      <c r="D94" s="292" t="s">
        <v>159</v>
      </c>
      <c r="E94" s="292" t="s">
        <v>31536</v>
      </c>
      <c r="F94" s="292" t="s">
        <v>32093</v>
      </c>
      <c r="G94" s="293"/>
      <c r="H94" s="296">
        <f t="shared" si="2"/>
        <v>4.608294930875576E-3</v>
      </c>
    </row>
    <row r="95" spans="1:14" x14ac:dyDescent="0.35">
      <c r="A95" s="1">
        <v>93</v>
      </c>
      <c r="B95" s="292" t="s">
        <v>35226</v>
      </c>
      <c r="C95" s="292" t="s">
        <v>159</v>
      </c>
      <c r="D95" s="292" t="s">
        <v>159</v>
      </c>
      <c r="E95" s="292" t="s">
        <v>31536</v>
      </c>
      <c r="F95" s="292" t="s">
        <v>32093</v>
      </c>
      <c r="G95" s="293"/>
      <c r="H95" s="296">
        <f t="shared" si="2"/>
        <v>4.608294930875576E-3</v>
      </c>
    </row>
    <row r="96" spans="1:14" ht="29" x14ac:dyDescent="0.35">
      <c r="A96" s="1">
        <v>94</v>
      </c>
      <c r="B96" s="292" t="s">
        <v>35227</v>
      </c>
      <c r="C96" s="292" t="s">
        <v>159</v>
      </c>
      <c r="D96" s="292" t="s">
        <v>159</v>
      </c>
      <c r="E96" s="292" t="s">
        <v>31536</v>
      </c>
      <c r="F96" s="292" t="s">
        <v>32093</v>
      </c>
      <c r="G96" s="293"/>
      <c r="H96" s="296">
        <f t="shared" si="2"/>
        <v>4.608294930875576E-3</v>
      </c>
    </row>
    <row r="97" spans="1:8" ht="29" x14ac:dyDescent="0.35">
      <c r="A97" s="1">
        <v>95</v>
      </c>
      <c r="B97" s="292" t="s">
        <v>35228</v>
      </c>
      <c r="C97" s="292" t="s">
        <v>159</v>
      </c>
      <c r="D97" s="292" t="s">
        <v>159</v>
      </c>
      <c r="E97" s="292" t="s">
        <v>31536</v>
      </c>
      <c r="F97" s="292" t="s">
        <v>32093</v>
      </c>
      <c r="G97" s="293"/>
      <c r="H97" s="296">
        <f t="shared" si="2"/>
        <v>4.608294930875576E-3</v>
      </c>
    </row>
    <row r="98" spans="1:8" ht="29" x14ac:dyDescent="0.35">
      <c r="A98" s="1">
        <v>96</v>
      </c>
      <c r="B98" s="292" t="s">
        <v>35229</v>
      </c>
      <c r="C98" s="292" t="s">
        <v>159</v>
      </c>
      <c r="D98" s="292" t="s">
        <v>159</v>
      </c>
      <c r="E98" s="292" t="s">
        <v>31536</v>
      </c>
      <c r="F98" s="292" t="s">
        <v>32093</v>
      </c>
      <c r="G98" s="293"/>
      <c r="H98" s="296">
        <f t="shared" si="2"/>
        <v>4.608294930875576E-3</v>
      </c>
    </row>
    <row r="99" spans="1:8" ht="29" x14ac:dyDescent="0.35">
      <c r="A99" s="1">
        <v>97</v>
      </c>
      <c r="B99" s="292" t="s">
        <v>35230</v>
      </c>
      <c r="C99" s="292" t="s">
        <v>159</v>
      </c>
      <c r="D99" s="292" t="s">
        <v>159</v>
      </c>
      <c r="E99" s="292" t="s">
        <v>31536</v>
      </c>
      <c r="F99" s="292" t="s">
        <v>32093</v>
      </c>
      <c r="G99" s="293"/>
      <c r="H99" s="296">
        <f t="shared" si="2"/>
        <v>4.608294930875576E-3</v>
      </c>
    </row>
    <row r="100" spans="1:8" ht="29" x14ac:dyDescent="0.35">
      <c r="A100" s="1">
        <v>98</v>
      </c>
      <c r="B100" s="292" t="s">
        <v>35231</v>
      </c>
      <c r="C100" s="292" t="s">
        <v>159</v>
      </c>
      <c r="D100" s="292" t="s">
        <v>159</v>
      </c>
      <c r="E100" s="292" t="s">
        <v>31536</v>
      </c>
      <c r="F100" s="292" t="s">
        <v>32093</v>
      </c>
      <c r="G100" s="293"/>
      <c r="H100" s="296">
        <f t="shared" si="2"/>
        <v>4.608294930875576E-3</v>
      </c>
    </row>
    <row r="101" spans="1:8" ht="43.5" x14ac:dyDescent="0.35">
      <c r="A101" s="1">
        <v>99</v>
      </c>
      <c r="B101" s="292" t="s">
        <v>35232</v>
      </c>
      <c r="C101" s="292" t="s">
        <v>159</v>
      </c>
      <c r="D101" s="292" t="s">
        <v>31711</v>
      </c>
      <c r="E101" s="292" t="s">
        <v>34975</v>
      </c>
      <c r="F101" s="292" t="s">
        <v>33135</v>
      </c>
      <c r="G101" s="293"/>
      <c r="H101" s="296">
        <f t="shared" si="2"/>
        <v>4.608294930875576E-3</v>
      </c>
    </row>
    <row r="102" spans="1:8" x14ac:dyDescent="0.35">
      <c r="A102" s="1">
        <v>100</v>
      </c>
      <c r="B102" s="292" t="s">
        <v>35233</v>
      </c>
      <c r="C102" s="292" t="s">
        <v>159</v>
      </c>
      <c r="D102" s="292" t="s">
        <v>159</v>
      </c>
      <c r="E102" s="292" t="s">
        <v>34028</v>
      </c>
      <c r="F102" s="292" t="s">
        <v>32087</v>
      </c>
      <c r="G102" s="293"/>
      <c r="H102" s="296">
        <f t="shared" si="2"/>
        <v>4.608294930875576E-3</v>
      </c>
    </row>
    <row r="103" spans="1:8" x14ac:dyDescent="0.35">
      <c r="A103" s="1">
        <v>101</v>
      </c>
      <c r="B103" s="292" t="s">
        <v>35234</v>
      </c>
      <c r="C103" s="292" t="s">
        <v>159</v>
      </c>
      <c r="D103" s="292" t="s">
        <v>159</v>
      </c>
      <c r="E103" s="292" t="s">
        <v>34028</v>
      </c>
      <c r="F103" s="292" t="s">
        <v>32087</v>
      </c>
      <c r="G103" s="293"/>
      <c r="H103" s="296">
        <f t="shared" si="2"/>
        <v>4.608294930875576E-3</v>
      </c>
    </row>
    <row r="104" spans="1:8" ht="43.5" x14ac:dyDescent="0.35">
      <c r="A104" s="1">
        <v>102</v>
      </c>
      <c r="B104" s="292" t="s">
        <v>35235</v>
      </c>
      <c r="C104" s="292" t="s">
        <v>159</v>
      </c>
      <c r="D104" s="292" t="s">
        <v>159</v>
      </c>
      <c r="E104" s="292" t="s">
        <v>34028</v>
      </c>
      <c r="F104" s="292" t="s">
        <v>32087</v>
      </c>
      <c r="G104" s="293"/>
      <c r="H104" s="296">
        <f t="shared" si="2"/>
        <v>4.608294930875576E-3</v>
      </c>
    </row>
    <row r="105" spans="1:8" x14ac:dyDescent="0.35">
      <c r="A105" s="1">
        <v>103</v>
      </c>
      <c r="B105" s="292" t="s">
        <v>35236</v>
      </c>
      <c r="C105" s="292" t="s">
        <v>159</v>
      </c>
      <c r="D105" s="292" t="s">
        <v>159</v>
      </c>
      <c r="E105" s="292" t="s">
        <v>31764</v>
      </c>
      <c r="F105" s="292" t="s">
        <v>32087</v>
      </c>
      <c r="G105" s="293"/>
      <c r="H105" s="296">
        <f t="shared" si="2"/>
        <v>4.608294930875576E-3</v>
      </c>
    </row>
    <row r="106" spans="1:8" ht="43.5" x14ac:dyDescent="0.35">
      <c r="A106" s="1">
        <v>104</v>
      </c>
      <c r="B106" s="292" t="s">
        <v>35237</v>
      </c>
      <c r="C106" s="292" t="s">
        <v>159</v>
      </c>
      <c r="D106" s="292" t="s">
        <v>159</v>
      </c>
      <c r="E106" s="292" t="s">
        <v>31764</v>
      </c>
      <c r="F106" s="292" t="s">
        <v>32087</v>
      </c>
      <c r="G106" s="293"/>
      <c r="H106" s="296">
        <f t="shared" si="2"/>
        <v>4.608294930875576E-3</v>
      </c>
    </row>
    <row r="107" spans="1:8" x14ac:dyDescent="0.35">
      <c r="A107" s="1">
        <v>105</v>
      </c>
      <c r="B107" s="292" t="s">
        <v>35238</v>
      </c>
      <c r="C107" s="292" t="s">
        <v>159</v>
      </c>
      <c r="D107" s="292" t="s">
        <v>159</v>
      </c>
      <c r="E107" s="292" t="s">
        <v>34028</v>
      </c>
      <c r="F107" s="292" t="s">
        <v>32087</v>
      </c>
      <c r="G107" s="293"/>
      <c r="H107" s="296">
        <f t="shared" si="2"/>
        <v>4.608294930875576E-3</v>
      </c>
    </row>
    <row r="108" spans="1:8" ht="29" x14ac:dyDescent="0.35">
      <c r="A108" s="1">
        <v>106</v>
      </c>
      <c r="B108" s="292" t="s">
        <v>35239</v>
      </c>
      <c r="C108" s="292" t="s">
        <v>159</v>
      </c>
      <c r="D108" s="292" t="s">
        <v>159</v>
      </c>
      <c r="E108" s="292" t="s">
        <v>34028</v>
      </c>
      <c r="F108" s="292" t="s">
        <v>32087</v>
      </c>
      <c r="G108" s="293"/>
      <c r="H108" s="296">
        <f t="shared" si="2"/>
        <v>4.608294930875576E-3</v>
      </c>
    </row>
    <row r="109" spans="1:8" ht="29" x14ac:dyDescent="0.35">
      <c r="A109" s="1">
        <v>107</v>
      </c>
      <c r="B109" s="292" t="s">
        <v>35240</v>
      </c>
      <c r="C109" s="292" t="s">
        <v>159</v>
      </c>
      <c r="D109" s="292" t="s">
        <v>159</v>
      </c>
      <c r="E109" s="292" t="s">
        <v>31764</v>
      </c>
      <c r="F109" s="292" t="s">
        <v>32087</v>
      </c>
      <c r="G109" s="293"/>
      <c r="H109" s="296">
        <f t="shared" si="2"/>
        <v>4.608294930875576E-3</v>
      </c>
    </row>
    <row r="110" spans="1:8" ht="29" x14ac:dyDescent="0.35">
      <c r="A110" s="1">
        <v>108</v>
      </c>
      <c r="B110" s="292" t="s">
        <v>35241</v>
      </c>
      <c r="C110" s="292" t="s">
        <v>159</v>
      </c>
      <c r="D110" s="292" t="s">
        <v>159</v>
      </c>
      <c r="E110" s="292" t="s">
        <v>34028</v>
      </c>
      <c r="F110" s="292" t="s">
        <v>32087</v>
      </c>
      <c r="G110" s="293"/>
      <c r="H110" s="296">
        <f t="shared" si="2"/>
        <v>4.608294930875576E-3</v>
      </c>
    </row>
    <row r="111" spans="1:8" x14ac:dyDescent="0.35">
      <c r="A111" s="1">
        <v>109</v>
      </c>
      <c r="B111" s="292" t="s">
        <v>35242</v>
      </c>
      <c r="C111" s="292" t="s">
        <v>159</v>
      </c>
      <c r="D111" s="292" t="s">
        <v>159</v>
      </c>
      <c r="E111" s="292" t="s">
        <v>31765</v>
      </c>
      <c r="F111" s="292" t="s">
        <v>32088</v>
      </c>
      <c r="G111" s="293"/>
      <c r="H111" s="296">
        <f t="shared" si="2"/>
        <v>4.608294930875576E-3</v>
      </c>
    </row>
    <row r="112" spans="1:8" x14ac:dyDescent="0.35">
      <c r="A112" s="1">
        <v>110</v>
      </c>
      <c r="B112" s="292" t="s">
        <v>35243</v>
      </c>
      <c r="C112" s="292" t="s">
        <v>159</v>
      </c>
      <c r="D112" s="292" t="s">
        <v>159</v>
      </c>
      <c r="E112" s="292" t="s">
        <v>31765</v>
      </c>
      <c r="F112" s="292" t="s">
        <v>32088</v>
      </c>
      <c r="G112" s="293"/>
      <c r="H112" s="296">
        <f t="shared" si="2"/>
        <v>4.608294930875576E-3</v>
      </c>
    </row>
    <row r="113" spans="1:8" x14ac:dyDescent="0.35">
      <c r="A113" s="1">
        <v>111</v>
      </c>
      <c r="B113" s="292" t="s">
        <v>35244</v>
      </c>
      <c r="C113" s="292" t="s">
        <v>159</v>
      </c>
      <c r="D113" s="292" t="s">
        <v>159</v>
      </c>
      <c r="E113" s="292" t="s">
        <v>31765</v>
      </c>
      <c r="F113" s="292" t="s">
        <v>32088</v>
      </c>
      <c r="G113" s="293"/>
      <c r="H113" s="296">
        <f t="shared" si="2"/>
        <v>4.608294930875576E-3</v>
      </c>
    </row>
    <row r="114" spans="1:8" ht="43.5" x14ac:dyDescent="0.35">
      <c r="A114" s="1">
        <v>112</v>
      </c>
      <c r="B114" s="292" t="s">
        <v>35245</v>
      </c>
      <c r="C114" s="292" t="s">
        <v>159</v>
      </c>
      <c r="D114" s="292" t="s">
        <v>159</v>
      </c>
      <c r="E114" s="292" t="s">
        <v>35246</v>
      </c>
      <c r="F114" s="292" t="s">
        <v>32073</v>
      </c>
      <c r="G114" s="293"/>
      <c r="H114" s="296">
        <f t="shared" si="2"/>
        <v>4.608294930875576E-3</v>
      </c>
    </row>
    <row r="115" spans="1:8" ht="29" x14ac:dyDescent="0.35">
      <c r="A115" s="1">
        <v>113</v>
      </c>
      <c r="B115" s="292" t="s">
        <v>35247</v>
      </c>
      <c r="C115" s="292" t="s">
        <v>159</v>
      </c>
      <c r="D115" s="292" t="s">
        <v>159</v>
      </c>
      <c r="E115" s="292" t="s">
        <v>35246</v>
      </c>
      <c r="F115" s="292" t="s">
        <v>32073</v>
      </c>
      <c r="G115" s="293"/>
      <c r="H115" s="296">
        <f t="shared" si="2"/>
        <v>4.608294930875576E-3</v>
      </c>
    </row>
    <row r="116" spans="1:8" ht="29" x14ac:dyDescent="0.35">
      <c r="A116" s="1">
        <v>114</v>
      </c>
      <c r="B116" s="292" t="s">
        <v>35248</v>
      </c>
      <c r="C116" s="292" t="s">
        <v>159</v>
      </c>
      <c r="D116" s="292" t="s">
        <v>159</v>
      </c>
      <c r="E116" s="292" t="s">
        <v>35246</v>
      </c>
      <c r="F116" s="292" t="s">
        <v>32073</v>
      </c>
      <c r="G116" s="293"/>
      <c r="H116" s="296">
        <f t="shared" si="2"/>
        <v>4.608294930875576E-3</v>
      </c>
    </row>
    <row r="117" spans="1:8" ht="29" x14ac:dyDescent="0.35">
      <c r="A117" s="1">
        <v>115</v>
      </c>
      <c r="B117" s="292" t="s">
        <v>35249</v>
      </c>
      <c r="C117" s="292" t="s">
        <v>158</v>
      </c>
      <c r="D117" s="292" t="s">
        <v>158</v>
      </c>
      <c r="E117" s="292" t="s">
        <v>158</v>
      </c>
      <c r="F117" s="292" t="s">
        <v>31938</v>
      </c>
      <c r="G117" s="293"/>
      <c r="H117" s="296">
        <f t="shared" si="2"/>
        <v>4.608294930875576E-3</v>
      </c>
    </row>
    <row r="118" spans="1:8" x14ac:dyDescent="0.35">
      <c r="A118" s="1">
        <v>116</v>
      </c>
      <c r="B118" s="292" t="s">
        <v>35250</v>
      </c>
      <c r="C118" s="292" t="s">
        <v>158</v>
      </c>
      <c r="D118" s="292" t="s">
        <v>158</v>
      </c>
      <c r="E118" s="292" t="s">
        <v>158</v>
      </c>
      <c r="F118" s="292" t="s">
        <v>31938</v>
      </c>
      <c r="G118" s="293"/>
      <c r="H118" s="296">
        <f t="shared" si="2"/>
        <v>4.608294930875576E-3</v>
      </c>
    </row>
    <row r="119" spans="1:8" ht="58" x14ac:dyDescent="0.35">
      <c r="A119" s="1">
        <v>117</v>
      </c>
      <c r="B119" s="292" t="s">
        <v>35251</v>
      </c>
      <c r="C119" s="292" t="s">
        <v>158</v>
      </c>
      <c r="D119" s="292" t="s">
        <v>158</v>
      </c>
      <c r="E119" s="292" t="s">
        <v>158</v>
      </c>
      <c r="F119" s="292" t="s">
        <v>31938</v>
      </c>
      <c r="G119" s="293"/>
      <c r="H119" s="296">
        <f t="shared" si="2"/>
        <v>4.608294930875576E-3</v>
      </c>
    </row>
    <row r="120" spans="1:8" ht="43.5" x14ac:dyDescent="0.35">
      <c r="A120" s="1">
        <v>118</v>
      </c>
      <c r="B120" s="292" t="s">
        <v>35252</v>
      </c>
      <c r="C120" s="292" t="s">
        <v>158</v>
      </c>
      <c r="D120" s="292" t="s">
        <v>158</v>
      </c>
      <c r="E120" s="292" t="s">
        <v>158</v>
      </c>
      <c r="F120" s="292" t="s">
        <v>31938</v>
      </c>
      <c r="G120" s="293"/>
      <c r="H120" s="296">
        <f t="shared" si="2"/>
        <v>4.608294930875576E-3</v>
      </c>
    </row>
    <row r="121" spans="1:8" ht="29" x14ac:dyDescent="0.35">
      <c r="A121" s="1">
        <v>119</v>
      </c>
      <c r="B121" s="292" t="s">
        <v>35253</v>
      </c>
      <c r="C121" s="292" t="s">
        <v>158</v>
      </c>
      <c r="D121" s="292" t="s">
        <v>158</v>
      </c>
      <c r="E121" s="292" t="s">
        <v>158</v>
      </c>
      <c r="F121" s="292" t="s">
        <v>31938</v>
      </c>
      <c r="G121" s="293"/>
      <c r="H121" s="296">
        <f t="shared" si="2"/>
        <v>4.608294930875576E-3</v>
      </c>
    </row>
    <row r="122" spans="1:8" ht="29" x14ac:dyDescent="0.35">
      <c r="A122" s="1">
        <v>120</v>
      </c>
      <c r="B122" s="292" t="s">
        <v>35254</v>
      </c>
      <c r="C122" s="292" t="s">
        <v>158</v>
      </c>
      <c r="D122" s="292" t="s">
        <v>158</v>
      </c>
      <c r="E122" s="292" t="s">
        <v>158</v>
      </c>
      <c r="F122" s="292" t="s">
        <v>31938</v>
      </c>
      <c r="G122" s="293"/>
      <c r="H122" s="296">
        <f t="shared" si="2"/>
        <v>4.608294930875576E-3</v>
      </c>
    </row>
    <row r="123" spans="1:8" ht="29" x14ac:dyDescent="0.35">
      <c r="A123" s="1">
        <v>121</v>
      </c>
      <c r="B123" s="292" t="s">
        <v>35255</v>
      </c>
      <c r="C123" s="292" t="s">
        <v>158</v>
      </c>
      <c r="D123" s="292" t="s">
        <v>158</v>
      </c>
      <c r="E123" s="292" t="s">
        <v>158</v>
      </c>
      <c r="F123" s="292" t="s">
        <v>31938</v>
      </c>
      <c r="G123" s="293"/>
      <c r="H123" s="296">
        <f t="shared" si="2"/>
        <v>4.608294930875576E-3</v>
      </c>
    </row>
    <row r="124" spans="1:8" ht="29" x14ac:dyDescent="0.35">
      <c r="A124" s="1">
        <v>122</v>
      </c>
      <c r="B124" s="292" t="s">
        <v>35256</v>
      </c>
      <c r="C124" s="292" t="s">
        <v>158</v>
      </c>
      <c r="D124" s="292" t="s">
        <v>158</v>
      </c>
      <c r="E124" s="292" t="s">
        <v>158</v>
      </c>
      <c r="F124" s="292" t="s">
        <v>31938</v>
      </c>
      <c r="G124" s="293"/>
      <c r="H124" s="296">
        <f t="shared" si="2"/>
        <v>4.608294930875576E-3</v>
      </c>
    </row>
    <row r="125" spans="1:8" ht="43.5" x14ac:dyDescent="0.35">
      <c r="A125" s="1">
        <v>123</v>
      </c>
      <c r="B125" s="292" t="s">
        <v>35257</v>
      </c>
      <c r="C125" s="292" t="s">
        <v>173</v>
      </c>
      <c r="D125" s="292" t="s">
        <v>31542</v>
      </c>
      <c r="E125" s="292" t="s">
        <v>35258</v>
      </c>
      <c r="F125" s="292" t="s">
        <v>35494</v>
      </c>
      <c r="G125" s="293"/>
      <c r="H125" s="296">
        <f t="shared" si="2"/>
        <v>4.608294930875576E-3</v>
      </c>
    </row>
    <row r="126" spans="1:8" ht="58" x14ac:dyDescent="0.35">
      <c r="A126" s="1">
        <v>124</v>
      </c>
      <c r="B126" s="292" t="s">
        <v>35259</v>
      </c>
      <c r="C126" s="292" t="s">
        <v>173</v>
      </c>
      <c r="D126" s="292" t="s">
        <v>31545</v>
      </c>
      <c r="E126" s="292" t="s">
        <v>31575</v>
      </c>
      <c r="F126" s="292" t="s">
        <v>31875</v>
      </c>
      <c r="G126" s="293"/>
      <c r="H126" s="296">
        <f t="shared" si="2"/>
        <v>4.608294930875576E-3</v>
      </c>
    </row>
    <row r="127" spans="1:8" ht="29" x14ac:dyDescent="0.35">
      <c r="A127" s="1">
        <v>125</v>
      </c>
      <c r="B127" s="292" t="s">
        <v>35260</v>
      </c>
      <c r="C127" s="292" t="s">
        <v>138</v>
      </c>
      <c r="D127" s="292" t="s">
        <v>138</v>
      </c>
      <c r="E127" s="292" t="s">
        <v>138</v>
      </c>
      <c r="F127" s="292" t="s">
        <v>31888</v>
      </c>
      <c r="G127" s="293"/>
      <c r="H127" s="296">
        <f t="shared" si="2"/>
        <v>4.608294930875576E-3</v>
      </c>
    </row>
    <row r="128" spans="1:8" ht="29" x14ac:dyDescent="0.35">
      <c r="A128" s="1">
        <v>126</v>
      </c>
      <c r="B128" s="292" t="s">
        <v>35261</v>
      </c>
      <c r="C128" s="292" t="s">
        <v>138</v>
      </c>
      <c r="D128" s="292" t="s">
        <v>138</v>
      </c>
      <c r="E128" s="292" t="s">
        <v>138</v>
      </c>
      <c r="F128" s="292" t="s">
        <v>31888</v>
      </c>
      <c r="G128" s="293"/>
      <c r="H128" s="296">
        <f t="shared" si="2"/>
        <v>4.608294930875576E-3</v>
      </c>
    </row>
    <row r="129" spans="1:8" x14ac:dyDescent="0.35">
      <c r="A129" s="1">
        <v>127</v>
      </c>
      <c r="B129" s="292" t="s">
        <v>35262</v>
      </c>
      <c r="C129" s="292" t="s">
        <v>138</v>
      </c>
      <c r="D129" s="292" t="s">
        <v>138</v>
      </c>
      <c r="E129" s="292" t="s">
        <v>138</v>
      </c>
      <c r="F129" s="292" t="s">
        <v>31888</v>
      </c>
      <c r="G129" s="293"/>
      <c r="H129" s="296">
        <f t="shared" si="2"/>
        <v>4.608294930875576E-3</v>
      </c>
    </row>
    <row r="130" spans="1:8" x14ac:dyDescent="0.35">
      <c r="A130" s="1">
        <v>128</v>
      </c>
      <c r="B130" s="292" t="s">
        <v>35263</v>
      </c>
      <c r="C130" s="292" t="s">
        <v>138</v>
      </c>
      <c r="D130" s="292" t="s">
        <v>138</v>
      </c>
      <c r="E130" s="292" t="s">
        <v>138</v>
      </c>
      <c r="F130" s="292" t="s">
        <v>31888</v>
      </c>
      <c r="G130" s="293"/>
      <c r="H130" s="296">
        <f t="shared" si="2"/>
        <v>4.608294930875576E-3</v>
      </c>
    </row>
    <row r="131" spans="1:8" x14ac:dyDescent="0.35">
      <c r="A131" s="1">
        <v>129</v>
      </c>
      <c r="B131" s="292" t="s">
        <v>35264</v>
      </c>
      <c r="C131" s="292" t="s">
        <v>138</v>
      </c>
      <c r="D131" s="292" t="s">
        <v>138</v>
      </c>
      <c r="E131" s="292" t="s">
        <v>31549</v>
      </c>
      <c r="F131" s="292" t="s">
        <v>31889</v>
      </c>
      <c r="G131" s="293"/>
      <c r="H131" s="296">
        <f t="shared" si="2"/>
        <v>4.608294930875576E-3</v>
      </c>
    </row>
    <row r="132" spans="1:8" x14ac:dyDescent="0.35">
      <c r="A132" s="1">
        <v>130</v>
      </c>
      <c r="B132" s="292" t="s">
        <v>35265</v>
      </c>
      <c r="C132" s="292" t="s">
        <v>138</v>
      </c>
      <c r="D132" s="292" t="s">
        <v>138</v>
      </c>
      <c r="E132" s="292" t="s">
        <v>31549</v>
      </c>
      <c r="F132" s="292" t="s">
        <v>31889</v>
      </c>
      <c r="G132" s="293"/>
      <c r="H132" s="296">
        <f t="shared" ref="H132:H195" si="4">1/217</f>
        <v>4.608294930875576E-3</v>
      </c>
    </row>
    <row r="133" spans="1:8" x14ac:dyDescent="0.35">
      <c r="A133" s="1">
        <v>131</v>
      </c>
      <c r="B133" s="292" t="s">
        <v>35266</v>
      </c>
      <c r="C133" s="292" t="s">
        <v>138</v>
      </c>
      <c r="D133" s="292" t="s">
        <v>138</v>
      </c>
      <c r="E133" s="292" t="s">
        <v>31549</v>
      </c>
      <c r="F133" s="292" t="s">
        <v>31889</v>
      </c>
      <c r="G133" s="293"/>
      <c r="H133" s="296">
        <f t="shared" si="4"/>
        <v>4.608294930875576E-3</v>
      </c>
    </row>
    <row r="134" spans="1:8" ht="29" x14ac:dyDescent="0.35">
      <c r="A134" s="1">
        <v>132</v>
      </c>
      <c r="B134" s="292" t="s">
        <v>35267</v>
      </c>
      <c r="C134" s="292" t="s">
        <v>138</v>
      </c>
      <c r="D134" s="292" t="s">
        <v>138</v>
      </c>
      <c r="E134" s="292" t="s">
        <v>31549</v>
      </c>
      <c r="F134" s="292" t="s">
        <v>31889</v>
      </c>
      <c r="G134" s="293"/>
      <c r="H134" s="296">
        <f t="shared" si="4"/>
        <v>4.608294930875576E-3</v>
      </c>
    </row>
    <row r="135" spans="1:8" ht="43.5" x14ac:dyDescent="0.35">
      <c r="A135" s="1">
        <v>133</v>
      </c>
      <c r="B135" s="292" t="s">
        <v>35268</v>
      </c>
      <c r="C135" s="292" t="s">
        <v>138</v>
      </c>
      <c r="D135" s="292" t="s">
        <v>138</v>
      </c>
      <c r="E135" s="292" t="s">
        <v>31549</v>
      </c>
      <c r="F135" s="292" t="s">
        <v>31889</v>
      </c>
      <c r="G135" s="293"/>
      <c r="H135" s="296">
        <f t="shared" si="4"/>
        <v>4.608294930875576E-3</v>
      </c>
    </row>
    <row r="136" spans="1:8" ht="29" x14ac:dyDescent="0.35">
      <c r="A136" s="1">
        <v>134</v>
      </c>
      <c r="B136" s="292" t="s">
        <v>35269</v>
      </c>
      <c r="C136" s="292" t="s">
        <v>138</v>
      </c>
      <c r="D136" s="292" t="s">
        <v>138</v>
      </c>
      <c r="E136" s="292" t="s">
        <v>31549</v>
      </c>
      <c r="F136" s="292" t="s">
        <v>31889</v>
      </c>
      <c r="G136" s="293"/>
      <c r="H136" s="296">
        <f t="shared" si="4"/>
        <v>4.608294930875576E-3</v>
      </c>
    </row>
    <row r="137" spans="1:8" ht="43.5" x14ac:dyDescent="0.35">
      <c r="A137" s="1">
        <v>135</v>
      </c>
      <c r="B137" s="292" t="s">
        <v>35270</v>
      </c>
      <c r="C137" s="292" t="s">
        <v>138</v>
      </c>
      <c r="D137" s="292" t="s">
        <v>138</v>
      </c>
      <c r="E137" s="292" t="s">
        <v>31549</v>
      </c>
      <c r="F137" s="292" t="s">
        <v>31889</v>
      </c>
      <c r="G137" s="293"/>
      <c r="H137" s="296">
        <f t="shared" si="4"/>
        <v>4.608294930875576E-3</v>
      </c>
    </row>
    <row r="138" spans="1:8" ht="29" x14ac:dyDescent="0.35">
      <c r="A138" s="1">
        <v>136</v>
      </c>
      <c r="B138" s="292" t="s">
        <v>35271</v>
      </c>
      <c r="C138" s="292" t="s">
        <v>138</v>
      </c>
      <c r="D138" s="292" t="s">
        <v>138</v>
      </c>
      <c r="E138" s="292" t="s">
        <v>31549</v>
      </c>
      <c r="F138" s="292" t="s">
        <v>31889</v>
      </c>
      <c r="G138" s="293"/>
      <c r="H138" s="296">
        <f t="shared" si="4"/>
        <v>4.608294930875576E-3</v>
      </c>
    </row>
    <row r="139" spans="1:8" ht="29" x14ac:dyDescent="0.35">
      <c r="A139" s="1">
        <v>137</v>
      </c>
      <c r="B139" s="292" t="s">
        <v>35272</v>
      </c>
      <c r="C139" s="292" t="s">
        <v>138</v>
      </c>
      <c r="D139" s="292" t="s">
        <v>138</v>
      </c>
      <c r="E139" s="292" t="s">
        <v>32943</v>
      </c>
      <c r="F139" s="292" t="s">
        <v>31891</v>
      </c>
      <c r="G139" s="293"/>
      <c r="H139" s="296">
        <f t="shared" si="4"/>
        <v>4.608294930875576E-3</v>
      </c>
    </row>
    <row r="140" spans="1:8" ht="29" x14ac:dyDescent="0.35">
      <c r="A140" s="1">
        <v>138</v>
      </c>
      <c r="B140" s="292" t="s">
        <v>35273</v>
      </c>
      <c r="C140" s="292" t="s">
        <v>138</v>
      </c>
      <c r="D140" s="292" t="s">
        <v>138</v>
      </c>
      <c r="E140" s="292" t="s">
        <v>32943</v>
      </c>
      <c r="F140" s="292" t="s">
        <v>31891</v>
      </c>
      <c r="G140" s="293"/>
      <c r="H140" s="296">
        <f t="shared" si="4"/>
        <v>4.608294930875576E-3</v>
      </c>
    </row>
    <row r="141" spans="1:8" x14ac:dyDescent="0.35">
      <c r="A141" s="1">
        <v>139</v>
      </c>
      <c r="B141" s="292" t="s">
        <v>35274</v>
      </c>
      <c r="C141" s="292" t="s">
        <v>138</v>
      </c>
      <c r="D141" s="292" t="s">
        <v>138</v>
      </c>
      <c r="E141" s="292" t="s">
        <v>32943</v>
      </c>
      <c r="F141" s="292" t="s">
        <v>31891</v>
      </c>
      <c r="G141" s="293"/>
      <c r="H141" s="296">
        <f t="shared" si="4"/>
        <v>4.608294930875576E-3</v>
      </c>
    </row>
    <row r="142" spans="1:8" ht="29" x14ac:dyDescent="0.35">
      <c r="A142" s="1">
        <v>140</v>
      </c>
      <c r="B142" s="292" t="s">
        <v>35275</v>
      </c>
      <c r="C142" s="292" t="s">
        <v>138</v>
      </c>
      <c r="D142" s="292" t="s">
        <v>138</v>
      </c>
      <c r="E142" s="292" t="s">
        <v>31588</v>
      </c>
      <c r="F142" s="292" t="s">
        <v>31892</v>
      </c>
      <c r="G142" s="293"/>
      <c r="H142" s="296">
        <f t="shared" si="4"/>
        <v>4.608294930875576E-3</v>
      </c>
    </row>
    <row r="143" spans="1:8" ht="29" x14ac:dyDescent="0.35">
      <c r="A143" s="1">
        <v>141</v>
      </c>
      <c r="B143" s="292" t="s">
        <v>35276</v>
      </c>
      <c r="C143" s="292" t="s">
        <v>138</v>
      </c>
      <c r="D143" s="292" t="s">
        <v>138</v>
      </c>
      <c r="E143" s="292" t="s">
        <v>31588</v>
      </c>
      <c r="F143" s="292" t="s">
        <v>31892</v>
      </c>
      <c r="G143" s="293"/>
      <c r="H143" s="296">
        <f t="shared" si="4"/>
        <v>4.608294930875576E-3</v>
      </c>
    </row>
    <row r="144" spans="1:8" ht="29" x14ac:dyDescent="0.35">
      <c r="A144" s="1">
        <v>142</v>
      </c>
      <c r="B144" s="292" t="s">
        <v>35277</v>
      </c>
      <c r="C144" s="292" t="s">
        <v>138</v>
      </c>
      <c r="D144" s="292" t="s">
        <v>138</v>
      </c>
      <c r="E144" s="292" t="s">
        <v>31588</v>
      </c>
      <c r="F144" s="292" t="s">
        <v>31892</v>
      </c>
      <c r="G144" s="293"/>
      <c r="H144" s="296">
        <f t="shared" si="4"/>
        <v>4.608294930875576E-3</v>
      </c>
    </row>
    <row r="145" spans="1:8" ht="29" x14ac:dyDescent="0.35">
      <c r="A145" s="1">
        <v>143</v>
      </c>
      <c r="B145" s="292" t="s">
        <v>35278</v>
      </c>
      <c r="C145" s="292" t="s">
        <v>138</v>
      </c>
      <c r="D145" s="292" t="s">
        <v>138</v>
      </c>
      <c r="E145" s="292" t="s">
        <v>31588</v>
      </c>
      <c r="F145" s="292" t="s">
        <v>31892</v>
      </c>
      <c r="G145" s="293"/>
      <c r="H145" s="296">
        <f t="shared" si="4"/>
        <v>4.608294930875576E-3</v>
      </c>
    </row>
    <row r="146" spans="1:8" ht="58" x14ac:dyDescent="0.35">
      <c r="A146" s="1">
        <v>144</v>
      </c>
      <c r="B146" s="292" t="s">
        <v>35279</v>
      </c>
      <c r="C146" s="292" t="s">
        <v>138</v>
      </c>
      <c r="D146" s="292" t="s">
        <v>31557</v>
      </c>
      <c r="E146" s="292" t="s">
        <v>31558</v>
      </c>
      <c r="F146" s="292" t="s">
        <v>31906</v>
      </c>
      <c r="G146" s="293"/>
      <c r="H146" s="296">
        <f t="shared" si="4"/>
        <v>4.608294930875576E-3</v>
      </c>
    </row>
    <row r="147" spans="1:8" x14ac:dyDescent="0.35">
      <c r="A147" s="1">
        <v>145</v>
      </c>
      <c r="B147" s="292" t="s">
        <v>35280</v>
      </c>
      <c r="C147" s="292" t="s">
        <v>138</v>
      </c>
      <c r="D147" s="292" t="s">
        <v>138</v>
      </c>
      <c r="E147" s="292" t="s">
        <v>31551</v>
      </c>
      <c r="F147" s="292" t="s">
        <v>31890</v>
      </c>
      <c r="G147" s="293"/>
      <c r="H147" s="296">
        <f t="shared" si="4"/>
        <v>4.608294930875576E-3</v>
      </c>
    </row>
    <row r="148" spans="1:8" x14ac:dyDescent="0.35">
      <c r="A148" s="1">
        <v>146</v>
      </c>
      <c r="B148" s="292" t="s">
        <v>35281</v>
      </c>
      <c r="C148" s="292" t="s">
        <v>138</v>
      </c>
      <c r="D148" s="292" t="s">
        <v>138</v>
      </c>
      <c r="E148" s="292" t="s">
        <v>32879</v>
      </c>
      <c r="F148" s="292" t="s">
        <v>32867</v>
      </c>
      <c r="G148" s="293"/>
      <c r="H148" s="296">
        <f t="shared" si="4"/>
        <v>4.608294930875576E-3</v>
      </c>
    </row>
    <row r="149" spans="1:8" x14ac:dyDescent="0.35">
      <c r="A149" s="1">
        <v>147</v>
      </c>
      <c r="B149" s="292" t="s">
        <v>35282</v>
      </c>
      <c r="C149" s="292" t="s">
        <v>138</v>
      </c>
      <c r="D149" s="292" t="s">
        <v>138</v>
      </c>
      <c r="E149" s="292" t="s">
        <v>31552</v>
      </c>
      <c r="F149" s="292" t="s">
        <v>31895</v>
      </c>
      <c r="G149" s="293"/>
      <c r="H149" s="296">
        <f t="shared" si="4"/>
        <v>4.608294930875576E-3</v>
      </c>
    </row>
    <row r="150" spans="1:8" x14ac:dyDescent="0.35">
      <c r="A150" s="1">
        <v>148</v>
      </c>
      <c r="B150" s="292" t="s">
        <v>35283</v>
      </c>
      <c r="C150" s="292" t="s">
        <v>138</v>
      </c>
      <c r="D150" s="292" t="s">
        <v>138</v>
      </c>
      <c r="E150" s="292" t="s">
        <v>34140</v>
      </c>
      <c r="F150" s="292" t="s">
        <v>33007</v>
      </c>
      <c r="G150" s="293"/>
      <c r="H150" s="296">
        <f t="shared" si="4"/>
        <v>4.608294930875576E-3</v>
      </c>
    </row>
    <row r="151" spans="1:8" x14ac:dyDescent="0.35">
      <c r="A151" s="1">
        <v>149</v>
      </c>
      <c r="B151" s="292" t="s">
        <v>35284</v>
      </c>
      <c r="C151" s="292" t="s">
        <v>138</v>
      </c>
      <c r="D151" s="292" t="s">
        <v>138</v>
      </c>
      <c r="E151" s="292" t="s">
        <v>31554</v>
      </c>
      <c r="F151" s="292" t="s">
        <v>31900</v>
      </c>
      <c r="G151" s="293"/>
      <c r="H151" s="296">
        <f t="shared" si="4"/>
        <v>4.608294930875576E-3</v>
      </c>
    </row>
    <row r="152" spans="1:8" ht="58" x14ac:dyDescent="0.35">
      <c r="A152" s="1">
        <v>150</v>
      </c>
      <c r="B152" s="292" t="s">
        <v>35285</v>
      </c>
      <c r="C152" s="292" t="s">
        <v>138</v>
      </c>
      <c r="D152" s="292" t="s">
        <v>138</v>
      </c>
      <c r="E152" s="292" t="s">
        <v>31554</v>
      </c>
      <c r="F152" s="292" t="s">
        <v>31900</v>
      </c>
      <c r="G152" s="293"/>
      <c r="H152" s="296">
        <f t="shared" si="4"/>
        <v>4.608294930875576E-3</v>
      </c>
    </row>
    <row r="153" spans="1:8" x14ac:dyDescent="0.35">
      <c r="A153" s="1">
        <v>151</v>
      </c>
      <c r="B153" s="292" t="s">
        <v>35286</v>
      </c>
      <c r="C153" s="292" t="s">
        <v>138</v>
      </c>
      <c r="D153" s="292" t="s">
        <v>138</v>
      </c>
      <c r="E153" s="292" t="s">
        <v>31554</v>
      </c>
      <c r="F153" s="292" t="s">
        <v>31900</v>
      </c>
      <c r="G153" s="293"/>
      <c r="H153" s="296">
        <f t="shared" si="4"/>
        <v>4.608294930875576E-3</v>
      </c>
    </row>
    <row r="154" spans="1:8" x14ac:dyDescent="0.35">
      <c r="A154" s="1">
        <v>152</v>
      </c>
      <c r="B154" s="292" t="s">
        <v>35287</v>
      </c>
      <c r="C154" s="292" t="s">
        <v>141</v>
      </c>
      <c r="D154" s="292" t="s">
        <v>141</v>
      </c>
      <c r="E154" s="292" t="s">
        <v>31614</v>
      </c>
      <c r="F154" s="292" t="s">
        <v>31954</v>
      </c>
      <c r="G154" s="293"/>
      <c r="H154" s="296">
        <f t="shared" si="4"/>
        <v>4.608294930875576E-3</v>
      </c>
    </row>
    <row r="155" spans="1:8" ht="29" x14ac:dyDescent="0.35">
      <c r="A155" s="1">
        <v>153</v>
      </c>
      <c r="B155" s="292" t="s">
        <v>35288</v>
      </c>
      <c r="C155" s="292" t="s">
        <v>141</v>
      </c>
      <c r="D155" s="292" t="s">
        <v>141</v>
      </c>
      <c r="E155" s="292" t="s">
        <v>31614</v>
      </c>
      <c r="F155" s="292" t="s">
        <v>31954</v>
      </c>
      <c r="G155" s="293"/>
      <c r="H155" s="296">
        <f t="shared" si="4"/>
        <v>4.608294930875576E-3</v>
      </c>
    </row>
    <row r="156" spans="1:8" ht="29" x14ac:dyDescent="0.35">
      <c r="A156" s="1">
        <v>154</v>
      </c>
      <c r="B156" s="292" t="s">
        <v>35289</v>
      </c>
      <c r="C156" s="292" t="s">
        <v>141</v>
      </c>
      <c r="D156" s="292" t="s">
        <v>141</v>
      </c>
      <c r="E156" s="292" t="s">
        <v>31615</v>
      </c>
      <c r="F156" s="292" t="s">
        <v>31956</v>
      </c>
      <c r="G156" s="293"/>
      <c r="H156" s="296">
        <f t="shared" si="4"/>
        <v>4.608294930875576E-3</v>
      </c>
    </row>
    <row r="157" spans="1:8" x14ac:dyDescent="0.35">
      <c r="A157" s="1">
        <v>155</v>
      </c>
      <c r="B157" s="292" t="s">
        <v>35290</v>
      </c>
      <c r="C157" s="292" t="s">
        <v>141</v>
      </c>
      <c r="D157" s="292" t="s">
        <v>141</v>
      </c>
      <c r="E157" s="292" t="s">
        <v>31567</v>
      </c>
      <c r="F157" s="292" t="s">
        <v>31953</v>
      </c>
      <c r="G157" s="293"/>
      <c r="H157" s="296">
        <f t="shared" si="4"/>
        <v>4.608294930875576E-3</v>
      </c>
    </row>
    <row r="158" spans="1:8" x14ac:dyDescent="0.35">
      <c r="A158" s="1">
        <v>156</v>
      </c>
      <c r="B158" s="292" t="s">
        <v>35291</v>
      </c>
      <c r="C158" s="292" t="s">
        <v>144</v>
      </c>
      <c r="D158" s="292" t="s">
        <v>31654</v>
      </c>
      <c r="E158" s="292" t="s">
        <v>31657</v>
      </c>
      <c r="F158" s="292" t="s">
        <v>31975</v>
      </c>
      <c r="G158" s="293"/>
      <c r="H158" s="296">
        <f t="shared" si="4"/>
        <v>4.608294930875576E-3</v>
      </c>
    </row>
    <row r="159" spans="1:8" ht="29" x14ac:dyDescent="0.35">
      <c r="A159" s="1">
        <v>157</v>
      </c>
      <c r="B159" s="292" t="s">
        <v>35292</v>
      </c>
      <c r="C159" s="292" t="s">
        <v>144</v>
      </c>
      <c r="D159" s="292" t="s">
        <v>31654</v>
      </c>
      <c r="E159" s="292" t="s">
        <v>34425</v>
      </c>
      <c r="F159" s="292" t="s">
        <v>33175</v>
      </c>
      <c r="G159" s="293"/>
      <c r="H159" s="296">
        <f t="shared" si="4"/>
        <v>4.608294930875576E-3</v>
      </c>
    </row>
    <row r="160" spans="1:8" ht="29" x14ac:dyDescent="0.35">
      <c r="A160" s="1">
        <v>158</v>
      </c>
      <c r="B160" s="292" t="s">
        <v>35293</v>
      </c>
      <c r="C160" s="292" t="s">
        <v>144</v>
      </c>
      <c r="D160" s="292" t="s">
        <v>144</v>
      </c>
      <c r="E160" s="292" t="s">
        <v>144</v>
      </c>
      <c r="F160" s="292" t="s">
        <v>31976</v>
      </c>
      <c r="G160" s="293"/>
      <c r="H160" s="296">
        <f t="shared" si="4"/>
        <v>4.608294930875576E-3</v>
      </c>
    </row>
    <row r="161" spans="1:8" ht="29" x14ac:dyDescent="0.35">
      <c r="A161" s="1">
        <v>159</v>
      </c>
      <c r="B161" s="292" t="s">
        <v>35294</v>
      </c>
      <c r="C161" s="292" t="s">
        <v>144</v>
      </c>
      <c r="D161" s="292" t="s">
        <v>144</v>
      </c>
      <c r="E161" s="292" t="s">
        <v>34062</v>
      </c>
      <c r="F161" s="292" t="s">
        <v>33258</v>
      </c>
      <c r="G161" s="293"/>
      <c r="H161" s="296">
        <f t="shared" si="4"/>
        <v>4.608294930875576E-3</v>
      </c>
    </row>
    <row r="162" spans="1:8" ht="29" x14ac:dyDescent="0.35">
      <c r="A162" s="1">
        <v>160</v>
      </c>
      <c r="B162" s="292" t="s">
        <v>35295</v>
      </c>
      <c r="C162" s="292" t="s">
        <v>144</v>
      </c>
      <c r="D162" s="292" t="s">
        <v>36387</v>
      </c>
      <c r="E162" s="292" t="s">
        <v>36387</v>
      </c>
      <c r="F162" s="292" t="s">
        <v>31980</v>
      </c>
      <c r="G162" s="293"/>
      <c r="H162" s="296">
        <f t="shared" si="4"/>
        <v>4.608294930875576E-3</v>
      </c>
    </row>
    <row r="163" spans="1:8" ht="29" x14ac:dyDescent="0.35">
      <c r="A163" s="1">
        <v>161</v>
      </c>
      <c r="B163" s="292" t="s">
        <v>35296</v>
      </c>
      <c r="C163" s="292" t="s">
        <v>144</v>
      </c>
      <c r="D163" s="292" t="s">
        <v>36387</v>
      </c>
      <c r="E163" s="292" t="s">
        <v>36387</v>
      </c>
      <c r="F163" s="292" t="s">
        <v>31980</v>
      </c>
      <c r="G163" s="293"/>
      <c r="H163" s="296">
        <f t="shared" si="4"/>
        <v>4.608294930875576E-3</v>
      </c>
    </row>
    <row r="164" spans="1:8" ht="29" x14ac:dyDescent="0.35">
      <c r="A164" s="1">
        <v>162</v>
      </c>
      <c r="B164" s="292" t="s">
        <v>35297</v>
      </c>
      <c r="C164" s="292" t="s">
        <v>144</v>
      </c>
      <c r="D164" s="292" t="s">
        <v>144</v>
      </c>
      <c r="E164" s="292" t="s">
        <v>31658</v>
      </c>
      <c r="F164" s="292" t="s">
        <v>31977</v>
      </c>
      <c r="G164" s="293"/>
      <c r="H164" s="296">
        <f t="shared" si="4"/>
        <v>4.608294930875576E-3</v>
      </c>
    </row>
    <row r="165" spans="1:8" ht="43.5" x14ac:dyDescent="0.35">
      <c r="A165" s="1">
        <v>163</v>
      </c>
      <c r="B165" s="292" t="s">
        <v>35298</v>
      </c>
      <c r="C165" s="292" t="s">
        <v>144</v>
      </c>
      <c r="D165" s="292" t="s">
        <v>31655</v>
      </c>
      <c r="E165" s="292" t="s">
        <v>31655</v>
      </c>
      <c r="F165" s="292" t="s">
        <v>31981</v>
      </c>
      <c r="G165" s="293"/>
      <c r="H165" s="296">
        <f t="shared" si="4"/>
        <v>4.608294930875576E-3</v>
      </c>
    </row>
    <row r="166" spans="1:8" x14ac:dyDescent="0.35">
      <c r="A166" s="1">
        <v>164</v>
      </c>
      <c r="B166" s="292" t="s">
        <v>35299</v>
      </c>
      <c r="C166" s="292" t="s">
        <v>144</v>
      </c>
      <c r="D166" s="292" t="s">
        <v>31655</v>
      </c>
      <c r="E166" s="292" t="s">
        <v>31655</v>
      </c>
      <c r="F166" s="292" t="s">
        <v>31981</v>
      </c>
      <c r="G166" s="293"/>
      <c r="H166" s="296">
        <f t="shared" si="4"/>
        <v>4.608294930875576E-3</v>
      </c>
    </row>
    <row r="167" spans="1:8" ht="29" x14ac:dyDescent="0.35">
      <c r="A167" s="1">
        <v>165</v>
      </c>
      <c r="B167" s="292" t="s">
        <v>35300</v>
      </c>
      <c r="C167" s="292" t="s">
        <v>172</v>
      </c>
      <c r="D167" s="292" t="s">
        <v>172</v>
      </c>
      <c r="E167" s="292" t="s">
        <v>34432</v>
      </c>
      <c r="F167" s="292" t="s">
        <v>33088</v>
      </c>
      <c r="G167" s="293"/>
      <c r="H167" s="296">
        <f t="shared" si="4"/>
        <v>4.608294930875576E-3</v>
      </c>
    </row>
    <row r="168" spans="1:8" ht="43.5" x14ac:dyDescent="0.35">
      <c r="A168" s="1">
        <v>166</v>
      </c>
      <c r="B168" s="292" t="s">
        <v>35301</v>
      </c>
      <c r="C168" s="292" t="s">
        <v>172</v>
      </c>
      <c r="D168" s="292" t="s">
        <v>31664</v>
      </c>
      <c r="E168" s="292" t="s">
        <v>31664</v>
      </c>
      <c r="F168" s="292" t="s">
        <v>31987</v>
      </c>
      <c r="G168" s="293"/>
      <c r="H168" s="296">
        <f t="shared" si="4"/>
        <v>4.608294930875576E-3</v>
      </c>
    </row>
    <row r="169" spans="1:8" ht="29" x14ac:dyDescent="0.35">
      <c r="A169" s="1">
        <v>167</v>
      </c>
      <c r="B169" s="292" t="s">
        <v>35302</v>
      </c>
      <c r="C169" s="292" t="s">
        <v>172</v>
      </c>
      <c r="D169" s="292" t="s">
        <v>31665</v>
      </c>
      <c r="E169" s="292" t="s">
        <v>31672</v>
      </c>
      <c r="F169" s="292" t="s">
        <v>31989</v>
      </c>
      <c r="G169" s="293"/>
      <c r="H169" s="296">
        <f t="shared" si="4"/>
        <v>4.608294930875576E-3</v>
      </c>
    </row>
    <row r="170" spans="1:8" ht="29" x14ac:dyDescent="0.35">
      <c r="A170" s="1">
        <v>168</v>
      </c>
      <c r="B170" s="292" t="s">
        <v>35303</v>
      </c>
      <c r="C170" s="292" t="s">
        <v>172</v>
      </c>
      <c r="D170" s="292" t="s">
        <v>31665</v>
      </c>
      <c r="E170" s="292" t="s">
        <v>31672</v>
      </c>
      <c r="F170" s="292" t="s">
        <v>31989</v>
      </c>
      <c r="G170" s="293"/>
      <c r="H170" s="296">
        <f t="shared" si="4"/>
        <v>4.608294930875576E-3</v>
      </c>
    </row>
    <row r="171" spans="1:8" ht="43.5" x14ac:dyDescent="0.35">
      <c r="A171" s="1">
        <v>169</v>
      </c>
      <c r="B171" s="292" t="s">
        <v>35304</v>
      </c>
      <c r="C171" s="292" t="s">
        <v>172</v>
      </c>
      <c r="D171" s="292" t="s">
        <v>31669</v>
      </c>
      <c r="E171" s="292" t="s">
        <v>34892</v>
      </c>
      <c r="F171" s="292" t="s">
        <v>33051</v>
      </c>
      <c r="G171" s="293"/>
      <c r="H171" s="296">
        <f t="shared" si="4"/>
        <v>4.608294930875576E-3</v>
      </c>
    </row>
    <row r="172" spans="1:8" x14ac:dyDescent="0.35">
      <c r="A172" s="1">
        <v>170</v>
      </c>
      <c r="B172" s="292" t="s">
        <v>35305</v>
      </c>
      <c r="C172" s="292" t="s">
        <v>172</v>
      </c>
      <c r="D172" s="292" t="s">
        <v>31668</v>
      </c>
      <c r="E172" s="292" t="s">
        <v>31668</v>
      </c>
      <c r="F172" s="292" t="s">
        <v>31995</v>
      </c>
      <c r="G172" s="293"/>
      <c r="H172" s="296">
        <f t="shared" si="4"/>
        <v>4.608294930875576E-3</v>
      </c>
    </row>
    <row r="173" spans="1:8" ht="29" x14ac:dyDescent="0.35">
      <c r="A173" s="1">
        <v>171</v>
      </c>
      <c r="B173" s="292" t="s">
        <v>35306</v>
      </c>
      <c r="C173" s="292" t="s">
        <v>172</v>
      </c>
      <c r="D173" s="292" t="s">
        <v>31668</v>
      </c>
      <c r="E173" s="292" t="s">
        <v>31668</v>
      </c>
      <c r="F173" s="292" t="s">
        <v>31995</v>
      </c>
      <c r="G173" s="293"/>
      <c r="H173" s="296">
        <f t="shared" si="4"/>
        <v>4.608294930875576E-3</v>
      </c>
    </row>
    <row r="174" spans="1:8" x14ac:dyDescent="0.35">
      <c r="A174" s="1">
        <v>172</v>
      </c>
      <c r="B174" s="292" t="s">
        <v>35307</v>
      </c>
      <c r="C174" s="292" t="s">
        <v>146</v>
      </c>
      <c r="D174" s="292" t="s">
        <v>31684</v>
      </c>
      <c r="E174" s="292" t="s">
        <v>31687</v>
      </c>
      <c r="F174" s="292" t="s">
        <v>32010</v>
      </c>
      <c r="G174" s="293"/>
      <c r="H174" s="296">
        <f t="shared" si="4"/>
        <v>4.608294930875576E-3</v>
      </c>
    </row>
    <row r="175" spans="1:8" ht="43.5" x14ac:dyDescent="0.35">
      <c r="A175" s="1">
        <v>173</v>
      </c>
      <c r="B175" s="292" t="s">
        <v>35308</v>
      </c>
      <c r="C175" s="292" t="s">
        <v>146</v>
      </c>
      <c r="D175" s="292" t="s">
        <v>31684</v>
      </c>
      <c r="E175" s="292" t="s">
        <v>31687</v>
      </c>
      <c r="F175" s="292" t="s">
        <v>32010</v>
      </c>
      <c r="G175" s="293"/>
      <c r="H175" s="296">
        <f t="shared" si="4"/>
        <v>4.608294930875576E-3</v>
      </c>
    </row>
    <row r="176" spans="1:8" x14ac:dyDescent="0.35">
      <c r="A176" s="1">
        <v>174</v>
      </c>
      <c r="B176" s="292" t="s">
        <v>35309</v>
      </c>
      <c r="C176" s="292" t="s">
        <v>146</v>
      </c>
      <c r="D176" s="292" t="s">
        <v>31684</v>
      </c>
      <c r="E176" s="292" t="s">
        <v>31686</v>
      </c>
      <c r="F176" s="292" t="s">
        <v>32009</v>
      </c>
      <c r="G176" s="293"/>
      <c r="H176" s="296">
        <f t="shared" si="4"/>
        <v>4.608294930875576E-3</v>
      </c>
    </row>
    <row r="177" spans="1:8" ht="43.5" x14ac:dyDescent="0.35">
      <c r="A177" s="1">
        <v>175</v>
      </c>
      <c r="B177" s="292" t="s">
        <v>35310</v>
      </c>
      <c r="C177" s="292" t="s">
        <v>146</v>
      </c>
      <c r="D177" s="292" t="s">
        <v>31684</v>
      </c>
      <c r="E177" s="292" t="s">
        <v>34143</v>
      </c>
      <c r="F177" s="292" t="s">
        <v>32987</v>
      </c>
      <c r="G177" s="293"/>
      <c r="H177" s="296">
        <f t="shared" si="4"/>
        <v>4.608294930875576E-3</v>
      </c>
    </row>
    <row r="178" spans="1:8" ht="29" x14ac:dyDescent="0.35">
      <c r="A178" s="1">
        <v>176</v>
      </c>
      <c r="B178" s="292" t="s">
        <v>35311</v>
      </c>
      <c r="C178" s="292" t="s">
        <v>146</v>
      </c>
      <c r="D178" s="292" t="s">
        <v>31684</v>
      </c>
      <c r="E178" s="292" t="s">
        <v>34143</v>
      </c>
      <c r="F178" s="292" t="s">
        <v>32987</v>
      </c>
      <c r="G178" s="293"/>
      <c r="H178" s="296">
        <f t="shared" si="4"/>
        <v>4.608294930875576E-3</v>
      </c>
    </row>
    <row r="179" spans="1:8" x14ac:dyDescent="0.35">
      <c r="A179" s="1">
        <v>177</v>
      </c>
      <c r="B179" s="292" t="s">
        <v>35312</v>
      </c>
      <c r="C179" s="292" t="s">
        <v>146</v>
      </c>
      <c r="D179" s="292" t="s">
        <v>3</v>
      </c>
      <c r="E179" s="292" t="s">
        <v>3</v>
      </c>
      <c r="F179" s="292" t="s">
        <v>32003</v>
      </c>
      <c r="G179" s="293"/>
      <c r="H179" s="296">
        <f t="shared" si="4"/>
        <v>4.608294930875576E-3</v>
      </c>
    </row>
    <row r="180" spans="1:8" ht="43.5" x14ac:dyDescent="0.35">
      <c r="A180" s="1">
        <v>178</v>
      </c>
      <c r="B180" s="292" t="s">
        <v>35313</v>
      </c>
      <c r="C180" s="292" t="s">
        <v>146</v>
      </c>
      <c r="D180" s="292" t="s">
        <v>31684</v>
      </c>
      <c r="E180" s="292" t="s">
        <v>31684</v>
      </c>
      <c r="F180" s="292" t="s">
        <v>32007</v>
      </c>
      <c r="G180" s="293"/>
      <c r="H180" s="296">
        <f t="shared" si="4"/>
        <v>4.608294930875576E-3</v>
      </c>
    </row>
    <row r="181" spans="1:8" ht="29" x14ac:dyDescent="0.35">
      <c r="A181" s="1">
        <v>179</v>
      </c>
      <c r="B181" s="292" t="s">
        <v>35314</v>
      </c>
      <c r="C181" s="292" t="s">
        <v>146</v>
      </c>
      <c r="D181" s="292" t="s">
        <v>31684</v>
      </c>
      <c r="E181" s="292" t="s">
        <v>31684</v>
      </c>
      <c r="F181" s="292" t="s">
        <v>32007</v>
      </c>
      <c r="G181" s="293"/>
      <c r="H181" s="296">
        <f t="shared" si="4"/>
        <v>4.608294930875576E-3</v>
      </c>
    </row>
    <row r="182" spans="1:8" x14ac:dyDescent="0.35">
      <c r="A182" s="1">
        <v>180</v>
      </c>
      <c r="B182" s="292" t="s">
        <v>35315</v>
      </c>
      <c r="C182" s="292" t="s">
        <v>146</v>
      </c>
      <c r="D182" s="292" t="s">
        <v>31684</v>
      </c>
      <c r="E182" s="292" t="s">
        <v>31684</v>
      </c>
      <c r="F182" s="292" t="s">
        <v>32007</v>
      </c>
      <c r="G182" s="293"/>
      <c r="H182" s="296">
        <f t="shared" si="4"/>
        <v>4.608294930875576E-3</v>
      </c>
    </row>
    <row r="183" spans="1:8" ht="29" x14ac:dyDescent="0.35">
      <c r="A183" s="1">
        <v>181</v>
      </c>
      <c r="B183" s="292" t="s">
        <v>35316</v>
      </c>
      <c r="C183" s="292" t="s">
        <v>146</v>
      </c>
      <c r="D183" s="292" t="s">
        <v>31684</v>
      </c>
      <c r="E183" s="292" t="s">
        <v>31684</v>
      </c>
      <c r="F183" s="292" t="s">
        <v>32007</v>
      </c>
      <c r="G183" s="293"/>
      <c r="H183" s="296">
        <f t="shared" si="4"/>
        <v>4.608294930875576E-3</v>
      </c>
    </row>
    <row r="184" spans="1:8" x14ac:dyDescent="0.35">
      <c r="A184" s="1">
        <v>182</v>
      </c>
      <c r="B184" s="292" t="s">
        <v>35317</v>
      </c>
      <c r="C184" s="292" t="s">
        <v>146</v>
      </c>
      <c r="D184" s="292" t="s">
        <v>31684</v>
      </c>
      <c r="E184" s="292" t="s">
        <v>31684</v>
      </c>
      <c r="F184" s="292" t="s">
        <v>32007</v>
      </c>
      <c r="G184" s="293"/>
      <c r="H184" s="296">
        <f t="shared" si="4"/>
        <v>4.608294930875576E-3</v>
      </c>
    </row>
    <row r="185" spans="1:8" x14ac:dyDescent="0.35">
      <c r="A185" s="1">
        <v>183</v>
      </c>
      <c r="B185" s="292" t="s">
        <v>35318</v>
      </c>
      <c r="C185" s="292" t="s">
        <v>146</v>
      </c>
      <c r="D185" s="292" t="s">
        <v>31684</v>
      </c>
      <c r="E185" s="292" t="s">
        <v>31684</v>
      </c>
      <c r="F185" s="292" t="s">
        <v>32007</v>
      </c>
      <c r="G185" s="293"/>
      <c r="H185" s="296">
        <f t="shared" si="4"/>
        <v>4.608294930875576E-3</v>
      </c>
    </row>
    <row r="186" spans="1:8" ht="29" x14ac:dyDescent="0.35">
      <c r="A186" s="1">
        <v>184</v>
      </c>
      <c r="B186" s="292" t="s">
        <v>35319</v>
      </c>
      <c r="C186" s="292" t="s">
        <v>146</v>
      </c>
      <c r="D186" s="292" t="s">
        <v>31684</v>
      </c>
      <c r="E186" s="292" t="s">
        <v>31684</v>
      </c>
      <c r="F186" s="292" t="s">
        <v>32007</v>
      </c>
      <c r="G186" s="293"/>
      <c r="H186" s="296">
        <f t="shared" si="4"/>
        <v>4.608294930875576E-3</v>
      </c>
    </row>
    <row r="187" spans="1:8" ht="29" x14ac:dyDescent="0.35">
      <c r="A187" s="1">
        <v>185</v>
      </c>
      <c r="B187" s="292" t="s">
        <v>35320</v>
      </c>
      <c r="C187" s="292" t="s">
        <v>146</v>
      </c>
      <c r="D187" s="292" t="s">
        <v>31684</v>
      </c>
      <c r="E187" s="292" t="s">
        <v>31684</v>
      </c>
      <c r="F187" s="292" t="s">
        <v>32007</v>
      </c>
      <c r="G187" s="293"/>
      <c r="H187" s="296">
        <f t="shared" si="4"/>
        <v>4.608294930875576E-3</v>
      </c>
    </row>
    <row r="188" spans="1:8" x14ac:dyDescent="0.35">
      <c r="A188" s="1">
        <v>186</v>
      </c>
      <c r="B188" s="292" t="s">
        <v>35321</v>
      </c>
      <c r="C188" s="292" t="s">
        <v>146</v>
      </c>
      <c r="D188" s="292" t="s">
        <v>31684</v>
      </c>
      <c r="E188" s="292" t="s">
        <v>31684</v>
      </c>
      <c r="F188" s="292" t="s">
        <v>32007</v>
      </c>
      <c r="G188" s="293"/>
      <c r="H188" s="296">
        <f t="shared" si="4"/>
        <v>4.608294930875576E-3</v>
      </c>
    </row>
    <row r="189" spans="1:8" ht="29" x14ac:dyDescent="0.35">
      <c r="A189" s="1">
        <v>187</v>
      </c>
      <c r="B189" s="292" t="s">
        <v>35322</v>
      </c>
      <c r="C189" s="292" t="s">
        <v>146</v>
      </c>
      <c r="D189" s="292" t="s">
        <v>31684</v>
      </c>
      <c r="E189" s="292" t="s">
        <v>31684</v>
      </c>
      <c r="F189" s="292" t="s">
        <v>32007</v>
      </c>
      <c r="G189" s="293"/>
      <c r="H189" s="296">
        <f t="shared" si="4"/>
        <v>4.608294930875576E-3</v>
      </c>
    </row>
    <row r="190" spans="1:8" x14ac:dyDescent="0.35">
      <c r="A190" s="1">
        <v>188</v>
      </c>
      <c r="B190" s="292" t="s">
        <v>35323</v>
      </c>
      <c r="C190" s="292" t="s">
        <v>146</v>
      </c>
      <c r="D190" s="292" t="s">
        <v>31684</v>
      </c>
      <c r="E190" s="292" t="s">
        <v>31684</v>
      </c>
      <c r="F190" s="292" t="s">
        <v>32007</v>
      </c>
      <c r="G190" s="293"/>
      <c r="H190" s="296">
        <f t="shared" si="4"/>
        <v>4.608294930875576E-3</v>
      </c>
    </row>
    <row r="191" spans="1:8" ht="29" x14ac:dyDescent="0.35">
      <c r="A191" s="1">
        <v>189</v>
      </c>
      <c r="B191" s="292" t="s">
        <v>35324</v>
      </c>
      <c r="C191" s="292" t="s">
        <v>147</v>
      </c>
      <c r="D191" s="292" t="s">
        <v>31693</v>
      </c>
      <c r="E191" s="292" t="s">
        <v>31693</v>
      </c>
      <c r="F191" s="292" t="s">
        <v>32013</v>
      </c>
      <c r="G191" s="293"/>
      <c r="H191" s="296">
        <f t="shared" si="4"/>
        <v>4.608294930875576E-3</v>
      </c>
    </row>
    <row r="192" spans="1:8" ht="43.5" x14ac:dyDescent="0.35">
      <c r="A192" s="1">
        <v>190</v>
      </c>
      <c r="B192" s="292" t="s">
        <v>35325</v>
      </c>
      <c r="C192" s="292" t="s">
        <v>147</v>
      </c>
      <c r="D192" s="292" t="s">
        <v>31693</v>
      </c>
      <c r="E192" s="292" t="s">
        <v>31693</v>
      </c>
      <c r="F192" s="292" t="s">
        <v>32013</v>
      </c>
      <c r="G192" s="293"/>
      <c r="H192" s="296">
        <f t="shared" si="4"/>
        <v>4.608294930875576E-3</v>
      </c>
    </row>
    <row r="193" spans="1:8" x14ac:dyDescent="0.35">
      <c r="A193" s="1">
        <v>191</v>
      </c>
      <c r="B193" s="292" t="s">
        <v>35326</v>
      </c>
      <c r="C193" s="292" t="s">
        <v>147</v>
      </c>
      <c r="D193" s="292" t="s">
        <v>31693</v>
      </c>
      <c r="E193" s="292" t="s">
        <v>31693</v>
      </c>
      <c r="F193" s="292" t="s">
        <v>32013</v>
      </c>
      <c r="G193" s="293"/>
      <c r="H193" s="296">
        <f t="shared" si="4"/>
        <v>4.608294930875576E-3</v>
      </c>
    </row>
    <row r="194" spans="1:8" ht="29" x14ac:dyDescent="0.35">
      <c r="A194" s="1">
        <v>192</v>
      </c>
      <c r="B194" s="292" t="s">
        <v>35327</v>
      </c>
      <c r="C194" s="292" t="s">
        <v>147</v>
      </c>
      <c r="D194" s="292" t="s">
        <v>31693</v>
      </c>
      <c r="E194" s="292" t="s">
        <v>31693</v>
      </c>
      <c r="F194" s="292" t="s">
        <v>32013</v>
      </c>
      <c r="G194" s="293"/>
      <c r="H194" s="296">
        <f t="shared" si="4"/>
        <v>4.608294930875576E-3</v>
      </c>
    </row>
    <row r="195" spans="1:8" x14ac:dyDescent="0.35">
      <c r="A195" s="1">
        <v>193</v>
      </c>
      <c r="B195" s="292" t="s">
        <v>35328</v>
      </c>
      <c r="C195" s="292" t="s">
        <v>147</v>
      </c>
      <c r="D195" s="292" t="s">
        <v>31693</v>
      </c>
      <c r="E195" s="292" t="s">
        <v>31693</v>
      </c>
      <c r="F195" s="292" t="s">
        <v>32013</v>
      </c>
      <c r="G195" s="293"/>
      <c r="H195" s="296">
        <f t="shared" si="4"/>
        <v>4.608294930875576E-3</v>
      </c>
    </row>
    <row r="196" spans="1:8" ht="29" x14ac:dyDescent="0.35">
      <c r="A196" s="1">
        <v>194</v>
      </c>
      <c r="B196" s="292" t="s">
        <v>35329</v>
      </c>
      <c r="C196" s="292" t="s">
        <v>147</v>
      </c>
      <c r="D196" s="292" t="s">
        <v>31693</v>
      </c>
      <c r="E196" s="292" t="s">
        <v>31693</v>
      </c>
      <c r="F196" s="292" t="s">
        <v>32013</v>
      </c>
      <c r="G196" s="293"/>
      <c r="H196" s="296">
        <f t="shared" ref="H196:H219" si="5">1/217</f>
        <v>4.608294930875576E-3</v>
      </c>
    </row>
    <row r="197" spans="1:8" ht="29" x14ac:dyDescent="0.35">
      <c r="A197" s="1">
        <v>195</v>
      </c>
      <c r="B197" s="292" t="s">
        <v>35330</v>
      </c>
      <c r="C197" s="292" t="s">
        <v>147</v>
      </c>
      <c r="D197" s="292" t="s">
        <v>31693</v>
      </c>
      <c r="E197" s="292" t="s">
        <v>31696</v>
      </c>
      <c r="F197" s="292" t="s">
        <v>32015</v>
      </c>
      <c r="G197" s="293"/>
      <c r="H197" s="296">
        <f t="shared" si="5"/>
        <v>4.608294930875576E-3</v>
      </c>
    </row>
    <row r="198" spans="1:8" ht="43.5" x14ac:dyDescent="0.35">
      <c r="A198" s="1">
        <v>196</v>
      </c>
      <c r="B198" s="292" t="s">
        <v>35331</v>
      </c>
      <c r="C198" s="292" t="s">
        <v>147</v>
      </c>
      <c r="D198" s="292" t="s">
        <v>147</v>
      </c>
      <c r="E198" s="292" t="s">
        <v>147</v>
      </c>
      <c r="F198" s="292" t="s">
        <v>32023</v>
      </c>
      <c r="G198" s="293"/>
      <c r="H198" s="296">
        <f t="shared" si="5"/>
        <v>4.608294930875576E-3</v>
      </c>
    </row>
    <row r="199" spans="1:8" ht="29" x14ac:dyDescent="0.35">
      <c r="A199" s="1">
        <v>197</v>
      </c>
      <c r="B199" s="292" t="s">
        <v>35332</v>
      </c>
      <c r="C199" s="292" t="s">
        <v>147</v>
      </c>
      <c r="D199" s="292" t="s">
        <v>31693</v>
      </c>
      <c r="E199" s="292" t="s">
        <v>34036</v>
      </c>
      <c r="F199" s="292" t="s">
        <v>32999</v>
      </c>
      <c r="G199" s="293"/>
      <c r="H199" s="296">
        <f t="shared" si="5"/>
        <v>4.608294930875576E-3</v>
      </c>
    </row>
    <row r="200" spans="1:8" ht="43.5" x14ac:dyDescent="0.35">
      <c r="A200" s="1">
        <v>198</v>
      </c>
      <c r="B200" s="292" t="s">
        <v>35333</v>
      </c>
      <c r="C200" s="292" t="s">
        <v>152</v>
      </c>
      <c r="D200" s="292" t="s">
        <v>152</v>
      </c>
      <c r="E200" s="292" t="s">
        <v>31816</v>
      </c>
      <c r="F200" s="292" t="s">
        <v>32139</v>
      </c>
      <c r="G200" s="293"/>
      <c r="H200" s="296">
        <f t="shared" si="5"/>
        <v>4.608294930875576E-3</v>
      </c>
    </row>
    <row r="201" spans="1:8" ht="29" x14ac:dyDescent="0.35">
      <c r="A201" s="1">
        <v>199</v>
      </c>
      <c r="B201" s="292" t="s">
        <v>35334</v>
      </c>
      <c r="C201" s="292" t="s">
        <v>152</v>
      </c>
      <c r="D201" s="292" t="s">
        <v>152</v>
      </c>
      <c r="E201" s="292" t="s">
        <v>31526</v>
      </c>
      <c r="F201" s="292" t="s">
        <v>32134</v>
      </c>
      <c r="G201" s="293"/>
      <c r="H201" s="296">
        <f t="shared" si="5"/>
        <v>4.608294930875576E-3</v>
      </c>
    </row>
    <row r="202" spans="1:8" x14ac:dyDescent="0.35">
      <c r="A202" s="1">
        <v>200</v>
      </c>
      <c r="B202" s="292" t="s">
        <v>35335</v>
      </c>
      <c r="C202" s="292" t="s">
        <v>152</v>
      </c>
      <c r="D202" s="292" t="s">
        <v>152</v>
      </c>
      <c r="E202" s="292" t="s">
        <v>31526</v>
      </c>
      <c r="F202" s="292" t="s">
        <v>32134</v>
      </c>
      <c r="G202" s="293"/>
      <c r="H202" s="296">
        <f t="shared" si="5"/>
        <v>4.608294930875576E-3</v>
      </c>
    </row>
    <row r="203" spans="1:8" ht="29" x14ac:dyDescent="0.35">
      <c r="A203" s="1">
        <v>201</v>
      </c>
      <c r="B203" s="292" t="s">
        <v>35336</v>
      </c>
      <c r="C203" s="292" t="s">
        <v>152</v>
      </c>
      <c r="D203" s="292" t="s">
        <v>152</v>
      </c>
      <c r="E203" s="292" t="s">
        <v>31526</v>
      </c>
      <c r="F203" s="292" t="s">
        <v>32134</v>
      </c>
      <c r="G203" s="293"/>
      <c r="H203" s="296">
        <f t="shared" si="5"/>
        <v>4.608294930875576E-3</v>
      </c>
    </row>
    <row r="204" spans="1:8" x14ac:dyDescent="0.35">
      <c r="A204" s="1">
        <v>202</v>
      </c>
      <c r="B204" s="292" t="s">
        <v>35337</v>
      </c>
      <c r="C204" s="292" t="s">
        <v>152</v>
      </c>
      <c r="D204" s="292" t="s">
        <v>31805</v>
      </c>
      <c r="E204" s="292" t="s">
        <v>31818</v>
      </c>
      <c r="F204" s="292" t="s">
        <v>32143</v>
      </c>
      <c r="G204" s="293"/>
      <c r="H204" s="296">
        <f t="shared" si="5"/>
        <v>4.608294930875576E-3</v>
      </c>
    </row>
    <row r="205" spans="1:8" ht="29" x14ac:dyDescent="0.35">
      <c r="A205" s="1">
        <v>203</v>
      </c>
      <c r="B205" s="292" t="s">
        <v>35338</v>
      </c>
      <c r="C205" s="292" t="s">
        <v>152</v>
      </c>
      <c r="D205" s="292" t="s">
        <v>152</v>
      </c>
      <c r="E205" s="292" t="s">
        <v>152</v>
      </c>
      <c r="F205" s="292" t="s">
        <v>32133</v>
      </c>
      <c r="G205" s="293"/>
      <c r="H205" s="296">
        <f t="shared" si="5"/>
        <v>4.608294930875576E-3</v>
      </c>
    </row>
    <row r="206" spans="1:8" ht="29" x14ac:dyDescent="0.35">
      <c r="A206" s="1">
        <v>204</v>
      </c>
      <c r="B206" s="292" t="s">
        <v>35339</v>
      </c>
      <c r="C206" s="292" t="s">
        <v>152</v>
      </c>
      <c r="D206" s="292" t="s">
        <v>152</v>
      </c>
      <c r="E206" s="292" t="s">
        <v>152</v>
      </c>
      <c r="F206" s="292" t="s">
        <v>32133</v>
      </c>
      <c r="G206" s="293"/>
      <c r="H206" s="296">
        <f t="shared" si="5"/>
        <v>4.608294930875576E-3</v>
      </c>
    </row>
    <row r="207" spans="1:8" ht="29" x14ac:dyDescent="0.35">
      <c r="A207" s="1">
        <v>205</v>
      </c>
      <c r="B207" s="292" t="s">
        <v>35340</v>
      </c>
      <c r="C207" s="292" t="s">
        <v>152</v>
      </c>
      <c r="D207" s="292" t="s">
        <v>152</v>
      </c>
      <c r="E207" s="292" t="s">
        <v>152</v>
      </c>
      <c r="F207" s="292" t="s">
        <v>32133</v>
      </c>
      <c r="G207" s="293"/>
      <c r="H207" s="296">
        <f t="shared" si="5"/>
        <v>4.608294930875576E-3</v>
      </c>
    </row>
    <row r="208" spans="1:8" ht="58" x14ac:dyDescent="0.35">
      <c r="A208" s="1">
        <v>206</v>
      </c>
      <c r="B208" s="292" t="s">
        <v>35341</v>
      </c>
      <c r="C208" s="292" t="s">
        <v>152</v>
      </c>
      <c r="D208" s="292" t="s">
        <v>152</v>
      </c>
      <c r="E208" s="292" t="s">
        <v>152</v>
      </c>
      <c r="F208" s="292" t="s">
        <v>32133</v>
      </c>
      <c r="G208" s="293"/>
      <c r="H208" s="296">
        <f t="shared" si="5"/>
        <v>4.608294930875576E-3</v>
      </c>
    </row>
    <row r="209" spans="1:8" x14ac:dyDescent="0.35">
      <c r="A209" s="1">
        <v>207</v>
      </c>
      <c r="B209" s="292" t="s">
        <v>35342</v>
      </c>
      <c r="C209" s="292" t="s">
        <v>152</v>
      </c>
      <c r="D209" s="292" t="s">
        <v>152</v>
      </c>
      <c r="E209" s="292" t="s">
        <v>152</v>
      </c>
      <c r="F209" s="292" t="s">
        <v>32133</v>
      </c>
      <c r="G209" s="293"/>
      <c r="H209" s="296">
        <f t="shared" si="5"/>
        <v>4.608294930875576E-3</v>
      </c>
    </row>
    <row r="210" spans="1:8" ht="29" x14ac:dyDescent="0.35">
      <c r="A210" s="1">
        <v>208</v>
      </c>
      <c r="B210" s="292" t="s">
        <v>35343</v>
      </c>
      <c r="C210" s="292" t="s">
        <v>152</v>
      </c>
      <c r="D210" s="292" t="s">
        <v>152</v>
      </c>
      <c r="E210" s="292" t="s">
        <v>152</v>
      </c>
      <c r="F210" s="292" t="s">
        <v>32133</v>
      </c>
      <c r="G210" s="293"/>
      <c r="H210" s="296">
        <f t="shared" si="5"/>
        <v>4.608294930875576E-3</v>
      </c>
    </row>
    <row r="211" spans="1:8" ht="29" x14ac:dyDescent="0.35">
      <c r="A211" s="1">
        <v>209</v>
      </c>
      <c r="B211" s="292" t="s">
        <v>35344</v>
      </c>
      <c r="C211" s="292" t="s">
        <v>152</v>
      </c>
      <c r="D211" s="292" t="s">
        <v>152</v>
      </c>
      <c r="E211" s="292" t="s">
        <v>152</v>
      </c>
      <c r="F211" s="292" t="s">
        <v>32133</v>
      </c>
      <c r="G211" s="293"/>
      <c r="H211" s="296">
        <f t="shared" si="5"/>
        <v>4.608294930875576E-3</v>
      </c>
    </row>
    <row r="212" spans="1:8" ht="29" x14ac:dyDescent="0.35">
      <c r="A212" s="1">
        <v>210</v>
      </c>
      <c r="B212" s="292" t="s">
        <v>35345</v>
      </c>
      <c r="C212" s="292" t="s">
        <v>152</v>
      </c>
      <c r="D212" s="292" t="s">
        <v>152</v>
      </c>
      <c r="E212" s="292" t="s">
        <v>152</v>
      </c>
      <c r="F212" s="292" t="s">
        <v>32133</v>
      </c>
      <c r="G212" s="293"/>
      <c r="H212" s="296">
        <f t="shared" si="5"/>
        <v>4.608294930875576E-3</v>
      </c>
    </row>
    <row r="213" spans="1:8" ht="29" x14ac:dyDescent="0.35">
      <c r="A213" s="1">
        <v>211</v>
      </c>
      <c r="B213" s="292" t="s">
        <v>35346</v>
      </c>
      <c r="C213" s="292" t="s">
        <v>152</v>
      </c>
      <c r="D213" s="292" t="s">
        <v>152</v>
      </c>
      <c r="E213" s="292" t="s">
        <v>152</v>
      </c>
      <c r="F213" s="292" t="s">
        <v>32133</v>
      </c>
      <c r="G213" s="293"/>
      <c r="H213" s="296">
        <f t="shared" si="5"/>
        <v>4.608294930875576E-3</v>
      </c>
    </row>
    <row r="214" spans="1:8" ht="72.5" x14ac:dyDescent="0.35">
      <c r="A214" s="1">
        <v>212</v>
      </c>
      <c r="B214" s="292" t="s">
        <v>35347</v>
      </c>
      <c r="C214" s="292" t="s">
        <v>152</v>
      </c>
      <c r="D214" s="292" t="s">
        <v>152</v>
      </c>
      <c r="E214" s="292" t="s">
        <v>152</v>
      </c>
      <c r="F214" s="292" t="s">
        <v>32133</v>
      </c>
      <c r="G214" s="293"/>
      <c r="H214" s="296">
        <f t="shared" si="5"/>
        <v>4.608294930875576E-3</v>
      </c>
    </row>
    <row r="215" spans="1:8" x14ac:dyDescent="0.35">
      <c r="A215" s="1">
        <v>213</v>
      </c>
      <c r="B215" s="292" t="s">
        <v>35348</v>
      </c>
      <c r="C215" s="292" t="s">
        <v>152</v>
      </c>
      <c r="D215" s="292" t="s">
        <v>152</v>
      </c>
      <c r="E215" s="292" t="s">
        <v>152</v>
      </c>
      <c r="F215" s="292" t="s">
        <v>32133</v>
      </c>
      <c r="G215" s="293"/>
      <c r="H215" s="296">
        <f t="shared" si="5"/>
        <v>4.608294930875576E-3</v>
      </c>
    </row>
    <row r="216" spans="1:8" ht="29" x14ac:dyDescent="0.35">
      <c r="A216" s="1">
        <v>214</v>
      </c>
      <c r="B216" s="292" t="s">
        <v>35349</v>
      </c>
      <c r="C216" s="292" t="s">
        <v>152</v>
      </c>
      <c r="D216" s="292" t="s">
        <v>31804</v>
      </c>
      <c r="E216" s="292" t="s">
        <v>31804</v>
      </c>
      <c r="F216" s="292" t="s">
        <v>32141</v>
      </c>
      <c r="G216" s="293"/>
      <c r="H216" s="296">
        <f t="shared" si="5"/>
        <v>4.608294930875576E-3</v>
      </c>
    </row>
    <row r="217" spans="1:8" ht="29" x14ac:dyDescent="0.35">
      <c r="A217" s="1">
        <v>215</v>
      </c>
      <c r="B217" s="292" t="s">
        <v>35350</v>
      </c>
      <c r="C217" s="292" t="s">
        <v>152</v>
      </c>
      <c r="D217" s="292" t="s">
        <v>31804</v>
      </c>
      <c r="E217" s="292" t="s">
        <v>31804</v>
      </c>
      <c r="F217" s="292" t="s">
        <v>32141</v>
      </c>
      <c r="G217" s="293"/>
      <c r="H217" s="296">
        <f t="shared" si="5"/>
        <v>4.608294930875576E-3</v>
      </c>
    </row>
    <row r="218" spans="1:8" ht="29" x14ac:dyDescent="0.35">
      <c r="A218" s="1">
        <v>216</v>
      </c>
      <c r="B218" s="292" t="s">
        <v>35351</v>
      </c>
      <c r="C218" s="292" t="s">
        <v>154</v>
      </c>
      <c r="D218" s="292" t="s">
        <v>154</v>
      </c>
      <c r="E218" s="292" t="s">
        <v>154</v>
      </c>
      <c r="F218" s="292" t="s">
        <v>32169</v>
      </c>
      <c r="G218" s="293"/>
      <c r="H218" s="296">
        <f t="shared" si="5"/>
        <v>4.608294930875576E-3</v>
      </c>
    </row>
    <row r="219" spans="1:8" ht="29" x14ac:dyDescent="0.35">
      <c r="A219" s="1">
        <v>217</v>
      </c>
      <c r="B219" s="292" t="s">
        <v>35352</v>
      </c>
      <c r="C219" s="292" t="s">
        <v>154</v>
      </c>
      <c r="D219" s="292" t="s">
        <v>154</v>
      </c>
      <c r="E219" s="292" t="s">
        <v>154</v>
      </c>
      <c r="F219" s="292" t="s">
        <v>32169</v>
      </c>
      <c r="G219" s="293"/>
      <c r="H219" s="296">
        <f t="shared" si="5"/>
        <v>4.608294930875576E-3</v>
      </c>
    </row>
    <row r="220" spans="1:8" x14ac:dyDescent="0.35">
      <c r="H220" s="297">
        <f>+SUM(H3:H219)</f>
        <v>0.99999999999999689</v>
      </c>
    </row>
  </sheetData>
  <autoFilter ref="A2:H220" xr:uid="{BBD5CC4C-CA47-4B2B-95DB-A470E944BE49}"/>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EFAC-1AA8-42BD-A105-C9D792188644}">
  <sheetPr codeName="Sheet51">
    <tabColor rgb="FFB7DCEB"/>
  </sheetPr>
  <dimension ref="A1:N9"/>
  <sheetViews>
    <sheetView zoomScale="70" zoomScaleNormal="70" workbookViewId="0">
      <selection activeCell="H1" sqref="H1"/>
    </sheetView>
  </sheetViews>
  <sheetFormatPr defaultColWidth="11.453125" defaultRowHeight="14.5" x14ac:dyDescent="0.35"/>
  <cols>
    <col min="2" max="2" width="24.7265625" customWidth="1"/>
    <col min="3" max="8" width="25.7265625" customWidth="1"/>
    <col min="10" max="10" width="25.7265625" customWidth="1"/>
    <col min="11" max="13" width="18.81640625" customWidth="1"/>
    <col min="14" max="14" width="28.1796875" customWidth="1"/>
  </cols>
  <sheetData>
    <row r="1" spans="1:14" ht="42.75" customHeight="1" x14ac:dyDescent="0.35">
      <c r="B1" s="291" t="s">
        <v>35031</v>
      </c>
      <c r="C1" s="291" t="s">
        <v>169</v>
      </c>
      <c r="D1" s="291" t="s">
        <v>31522</v>
      </c>
      <c r="E1" s="291" t="s">
        <v>31523</v>
      </c>
      <c r="F1" s="291" t="s">
        <v>31537</v>
      </c>
      <c r="G1" s="291" t="s">
        <v>35032</v>
      </c>
      <c r="H1" s="291" t="s">
        <v>35447</v>
      </c>
      <c r="J1" s="291" t="s">
        <v>31537</v>
      </c>
      <c r="K1" s="291" t="s">
        <v>169</v>
      </c>
      <c r="L1" s="291" t="s">
        <v>31522</v>
      </c>
      <c r="M1" s="291" t="s">
        <v>31523</v>
      </c>
      <c r="N1" s="291" t="s">
        <v>35447</v>
      </c>
    </row>
    <row r="2" spans="1:14" ht="29" x14ac:dyDescent="0.35">
      <c r="A2" s="1">
        <v>1</v>
      </c>
      <c r="B2" s="292" t="s">
        <v>35448</v>
      </c>
      <c r="C2" s="292" t="s">
        <v>159</v>
      </c>
      <c r="D2" s="292" t="s">
        <v>159</v>
      </c>
      <c r="E2" s="292" t="s">
        <v>34028</v>
      </c>
      <c r="F2" s="292" t="s">
        <v>32087</v>
      </c>
      <c r="G2" s="293" t="s">
        <v>35449</v>
      </c>
      <c r="H2" s="299">
        <f>1/7</f>
        <v>0.14285714285714285</v>
      </c>
      <c r="J2" s="292" t="s">
        <v>32087</v>
      </c>
      <c r="K2" s="1" t="s">
        <v>159</v>
      </c>
      <c r="L2" s="1" t="s">
        <v>159</v>
      </c>
      <c r="M2" s="1" t="s">
        <v>34028</v>
      </c>
      <c r="N2" s="11">
        <f>+SUMIF($F$2:$F$8,J2,$H$2:$H$8)</f>
        <v>0.14285714285714285</v>
      </c>
    </row>
    <row r="3" spans="1:14" ht="29" x14ac:dyDescent="0.35">
      <c r="A3" s="1">
        <v>2</v>
      </c>
      <c r="B3" s="292" t="s">
        <v>35450</v>
      </c>
      <c r="C3" s="292" t="s">
        <v>159</v>
      </c>
      <c r="D3" s="292" t="s">
        <v>159</v>
      </c>
      <c r="E3" s="292" t="s">
        <v>34088</v>
      </c>
      <c r="F3" s="292" t="s">
        <v>33003</v>
      </c>
      <c r="G3" s="293" t="s">
        <v>35451</v>
      </c>
      <c r="H3" s="299">
        <f t="shared" ref="H3:H8" si="0">1/7</f>
        <v>0.14285714285714285</v>
      </c>
      <c r="J3" s="292" t="s">
        <v>33003</v>
      </c>
      <c r="K3" s="1" t="s">
        <v>159</v>
      </c>
      <c r="L3" s="1" t="s">
        <v>159</v>
      </c>
      <c r="M3" s="1" t="s">
        <v>34088</v>
      </c>
      <c r="N3" s="11">
        <f t="shared" ref="N3:N7" si="1">+SUMIF($F$2:$F$8,J3,$H$2:$H$8)</f>
        <v>0.14285714285714285</v>
      </c>
    </row>
    <row r="4" spans="1:14" ht="29" x14ac:dyDescent="0.35">
      <c r="A4" s="1">
        <v>3</v>
      </c>
      <c r="B4" s="292" t="s">
        <v>35452</v>
      </c>
      <c r="C4" s="292" t="s">
        <v>159</v>
      </c>
      <c r="D4" s="292" t="s">
        <v>159</v>
      </c>
      <c r="E4" s="292" t="s">
        <v>31750</v>
      </c>
      <c r="F4" s="292" t="s">
        <v>32073</v>
      </c>
      <c r="G4" s="293" t="s">
        <v>35453</v>
      </c>
      <c r="H4" s="299">
        <f t="shared" si="0"/>
        <v>0.14285714285714285</v>
      </c>
      <c r="J4" s="292" t="s">
        <v>32073</v>
      </c>
      <c r="K4" s="1" t="s">
        <v>159</v>
      </c>
      <c r="L4" s="1" t="s">
        <v>159</v>
      </c>
      <c r="M4" s="1" t="s">
        <v>31750</v>
      </c>
      <c r="N4" s="11">
        <f t="shared" si="1"/>
        <v>0.14285714285714285</v>
      </c>
    </row>
    <row r="5" spans="1:14" ht="29" x14ac:dyDescent="0.35">
      <c r="A5" s="1">
        <v>4</v>
      </c>
      <c r="B5" s="292" t="s">
        <v>35454</v>
      </c>
      <c r="C5" s="292" t="s">
        <v>159</v>
      </c>
      <c r="D5" s="292" t="s">
        <v>159</v>
      </c>
      <c r="E5" s="292" t="s">
        <v>31760</v>
      </c>
      <c r="F5" s="304" t="s">
        <v>32083</v>
      </c>
      <c r="G5" s="293" t="s">
        <v>35455</v>
      </c>
      <c r="H5" s="299">
        <f t="shared" si="0"/>
        <v>0.14285714285714285</v>
      </c>
      <c r="J5" s="304" t="s">
        <v>32083</v>
      </c>
      <c r="K5" s="1" t="s">
        <v>159</v>
      </c>
      <c r="L5" s="1" t="s">
        <v>159</v>
      </c>
      <c r="M5" s="1" t="s">
        <v>31760</v>
      </c>
      <c r="N5" s="11">
        <f t="shared" si="1"/>
        <v>0.2857142857142857</v>
      </c>
    </row>
    <row r="6" spans="1:14" ht="29" x14ac:dyDescent="0.35">
      <c r="A6" s="1">
        <v>5</v>
      </c>
      <c r="B6" s="292" t="s">
        <v>35456</v>
      </c>
      <c r="C6" s="292" t="s">
        <v>159</v>
      </c>
      <c r="D6" s="292" t="s">
        <v>159</v>
      </c>
      <c r="E6" s="292" t="s">
        <v>31753</v>
      </c>
      <c r="F6" s="304" t="s">
        <v>32076</v>
      </c>
      <c r="G6" s="293" t="s">
        <v>35457</v>
      </c>
      <c r="H6" s="299">
        <f t="shared" si="0"/>
        <v>0.14285714285714285</v>
      </c>
      <c r="J6" s="304" t="s">
        <v>32076</v>
      </c>
      <c r="K6" s="1" t="s">
        <v>159</v>
      </c>
      <c r="L6" s="1" t="s">
        <v>159</v>
      </c>
      <c r="M6" s="1" t="s">
        <v>31753</v>
      </c>
      <c r="N6" s="11">
        <f t="shared" si="1"/>
        <v>0.14285714285714285</v>
      </c>
    </row>
    <row r="7" spans="1:14" ht="29" x14ac:dyDescent="0.35">
      <c r="A7" s="1">
        <v>6</v>
      </c>
      <c r="B7" s="293" t="s">
        <v>35458</v>
      </c>
      <c r="C7" s="292" t="s">
        <v>159</v>
      </c>
      <c r="D7" s="292" t="s">
        <v>159</v>
      </c>
      <c r="E7" s="292" t="s">
        <v>31760</v>
      </c>
      <c r="F7" s="304" t="s">
        <v>32083</v>
      </c>
      <c r="G7" s="293" t="s">
        <v>35459</v>
      </c>
      <c r="H7" s="299">
        <f t="shared" si="0"/>
        <v>0.14285714285714285</v>
      </c>
      <c r="J7" s="304" t="s">
        <v>32077</v>
      </c>
      <c r="K7" s="1" t="s">
        <v>159</v>
      </c>
      <c r="L7" s="1" t="s">
        <v>159</v>
      </c>
      <c r="M7" s="1" t="s">
        <v>31754</v>
      </c>
      <c r="N7" s="11">
        <f t="shared" si="1"/>
        <v>0.14285714285714285</v>
      </c>
    </row>
    <row r="8" spans="1:14" ht="29" x14ac:dyDescent="0.35">
      <c r="A8" s="1">
        <v>7</v>
      </c>
      <c r="B8" s="292" t="s">
        <v>35460</v>
      </c>
      <c r="C8" s="292" t="s">
        <v>159</v>
      </c>
      <c r="D8" s="292" t="s">
        <v>159</v>
      </c>
      <c r="E8" s="292" t="s">
        <v>31754</v>
      </c>
      <c r="F8" s="304" t="s">
        <v>32077</v>
      </c>
      <c r="G8" s="293" t="s">
        <v>35461</v>
      </c>
      <c r="H8" s="299">
        <f t="shared" si="0"/>
        <v>0.14285714285714285</v>
      </c>
      <c r="N8" s="307">
        <f>+SUM(N2:N7)</f>
        <v>0.99999999999999978</v>
      </c>
    </row>
    <row r="9" spans="1:14" ht="20.149999999999999" customHeight="1" x14ac:dyDescent="0.35">
      <c r="A9" s="1"/>
      <c r="H9" s="297">
        <f>SUM(H2:H8)</f>
        <v>0.99999999999999978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192D-EB74-4CF7-A9FC-DDDB74C54F52}">
  <sheetPr codeName="Sheet37">
    <tabColor rgb="FFB7DCEB"/>
  </sheetPr>
  <dimension ref="A1:L5"/>
  <sheetViews>
    <sheetView showGridLines="0" workbookViewId="0"/>
  </sheetViews>
  <sheetFormatPr defaultColWidth="8.7265625" defaultRowHeight="14.5" x14ac:dyDescent="0.35"/>
  <cols>
    <col min="1" max="1" width="36.7265625" bestFit="1" customWidth="1"/>
    <col min="2" max="2" width="13.7265625" bestFit="1" customWidth="1"/>
    <col min="3" max="3" width="10.453125" bestFit="1" customWidth="1"/>
    <col min="4" max="4" width="27.453125" bestFit="1" customWidth="1"/>
    <col min="5" max="5" width="12.54296875" bestFit="1" customWidth="1"/>
    <col min="6" max="6" width="7.453125" bestFit="1" customWidth="1"/>
    <col min="7" max="7" width="10.81640625" bestFit="1" customWidth="1"/>
    <col min="8" max="8" width="21" bestFit="1" customWidth="1"/>
    <col min="9" max="9" width="13.453125" bestFit="1" customWidth="1"/>
  </cols>
  <sheetData>
    <row r="1" spans="1:12" x14ac:dyDescent="0.35">
      <c r="A1" s="1" t="s">
        <v>32938</v>
      </c>
      <c r="B1" s="1" t="s">
        <v>169</v>
      </c>
      <c r="C1" s="1" t="s">
        <v>31522</v>
      </c>
      <c r="D1" s="1" t="s">
        <v>31523</v>
      </c>
      <c r="E1" s="29" t="s">
        <v>32179</v>
      </c>
      <c r="F1" s="29" t="s">
        <v>31537</v>
      </c>
      <c r="G1" s="29" t="s">
        <v>32180</v>
      </c>
      <c r="H1" s="29" t="s">
        <v>32181</v>
      </c>
      <c r="I1" s="29" t="s">
        <v>32182</v>
      </c>
      <c r="J1" s="160"/>
      <c r="K1" s="160"/>
      <c r="L1" s="160"/>
    </row>
    <row r="2" spans="1:12" x14ac:dyDescent="0.35">
      <c r="A2" s="1" t="s">
        <v>32939</v>
      </c>
      <c r="B2" s="1" t="s">
        <v>159</v>
      </c>
      <c r="C2" s="1" t="s">
        <v>159</v>
      </c>
      <c r="D2" s="1" t="s">
        <v>31769</v>
      </c>
      <c r="E2" s="154">
        <v>0.33333333333333298</v>
      </c>
      <c r="F2" s="148" t="s">
        <v>32092</v>
      </c>
      <c r="G2" s="148" t="s">
        <v>32184</v>
      </c>
      <c r="H2" s="148" t="s">
        <v>32185</v>
      </c>
      <c r="I2" s="148" t="s">
        <v>925</v>
      </c>
    </row>
    <row r="3" spans="1:12" x14ac:dyDescent="0.35">
      <c r="A3" s="1" t="s">
        <v>32940</v>
      </c>
      <c r="B3" s="1" t="s">
        <v>146</v>
      </c>
      <c r="C3" s="1" t="s">
        <v>31684</v>
      </c>
      <c r="D3" s="1" t="s">
        <v>32942</v>
      </c>
      <c r="E3" s="154">
        <v>0.33333333333333298</v>
      </c>
      <c r="F3" s="148" t="s">
        <v>32981</v>
      </c>
      <c r="G3" s="148" t="s">
        <v>32184</v>
      </c>
      <c r="H3" s="148" t="s">
        <v>32186</v>
      </c>
      <c r="I3" s="148" t="s">
        <v>925</v>
      </c>
    </row>
    <row r="4" spans="1:12" x14ac:dyDescent="0.35">
      <c r="A4" s="1" t="s">
        <v>32941</v>
      </c>
      <c r="B4" s="1" t="s">
        <v>138</v>
      </c>
      <c r="C4" s="1" t="s">
        <v>138</v>
      </c>
      <c r="D4" s="1" t="s">
        <v>32943</v>
      </c>
      <c r="E4" s="154">
        <v>0.33333333333333298</v>
      </c>
      <c r="F4" s="148" t="s">
        <v>31891</v>
      </c>
      <c r="G4" s="148" t="s">
        <v>32187</v>
      </c>
      <c r="H4" s="148" t="s">
        <v>32185</v>
      </c>
      <c r="I4" s="148" t="s">
        <v>925</v>
      </c>
    </row>
    <row r="5" spans="1:12" x14ac:dyDescent="0.35">
      <c r="A5" t="s">
        <v>36358</v>
      </c>
      <c r="D5" s="1" t="s">
        <v>160</v>
      </c>
      <c r="E5" s="282">
        <f>+SUM(E2:E4)</f>
        <v>0.99999999999999889</v>
      </c>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8FBC-C019-4E14-A38F-EF779DA1FFC7}">
  <dimension ref="A1:I15"/>
  <sheetViews>
    <sheetView workbookViewId="0"/>
  </sheetViews>
  <sheetFormatPr defaultRowHeight="14.5" x14ac:dyDescent="0.35"/>
  <cols>
    <col min="1" max="1" width="12.26953125" style="334" bestFit="1" customWidth="1"/>
    <col min="2" max="2" width="16" style="334" customWidth="1"/>
    <col min="3" max="3" width="9.26953125" style="334" bestFit="1" customWidth="1"/>
    <col min="4" max="4" width="22.1796875" style="334" bestFit="1" customWidth="1"/>
    <col min="5" max="5" width="9.7265625" style="334" customWidth="1"/>
    <col min="6" max="6" width="14" style="334" customWidth="1"/>
    <col min="7" max="7" width="14" style="355" customWidth="1"/>
    <col min="12" max="12" width="10.26953125" bestFit="1" customWidth="1"/>
  </cols>
  <sheetData>
    <row r="1" spans="1:9" ht="33" customHeight="1" x14ac:dyDescent="0.35">
      <c r="A1" s="291" t="s">
        <v>35031</v>
      </c>
      <c r="B1" s="291" t="s">
        <v>169</v>
      </c>
      <c r="C1" s="291" t="s">
        <v>31522</v>
      </c>
      <c r="D1" s="291" t="s">
        <v>31523</v>
      </c>
      <c r="E1" s="291" t="s">
        <v>31537</v>
      </c>
      <c r="F1" s="291" t="s">
        <v>32179</v>
      </c>
      <c r="G1" s="354"/>
    </row>
    <row r="2" spans="1:9" x14ac:dyDescent="0.35">
      <c r="A2" s="292" t="s">
        <v>37250</v>
      </c>
      <c r="B2" s="292" t="s">
        <v>159</v>
      </c>
      <c r="C2" s="292" t="s">
        <v>159</v>
      </c>
      <c r="D2" s="292" t="s">
        <v>31747</v>
      </c>
      <c r="E2" s="292">
        <v>150103</v>
      </c>
      <c r="F2" s="357">
        <f>1/COUNTA($A$2:$A$1048576)</f>
        <v>9.0909090909090912E-2</v>
      </c>
      <c r="H2" s="291" t="s">
        <v>32448</v>
      </c>
      <c r="I2" s="169" t="s">
        <v>37249</v>
      </c>
    </row>
    <row r="3" spans="1:9" x14ac:dyDescent="0.35">
      <c r="A3" s="292" t="s">
        <v>31723</v>
      </c>
      <c r="B3" s="292" t="s">
        <v>159</v>
      </c>
      <c r="C3" s="292" t="s">
        <v>31709</v>
      </c>
      <c r="D3" s="292" t="s">
        <v>31723</v>
      </c>
      <c r="E3" s="292">
        <v>150509</v>
      </c>
      <c r="F3" s="357">
        <f t="shared" ref="F3:F12" si="0">1/COUNTA($A$2:$A$1048576)</f>
        <v>9.0909090909090912E-2</v>
      </c>
    </row>
    <row r="4" spans="1:9" x14ac:dyDescent="0.35">
      <c r="A4" s="292" t="s">
        <v>34089</v>
      </c>
      <c r="B4" s="292" t="s">
        <v>159</v>
      </c>
      <c r="C4" s="292" t="s">
        <v>159</v>
      </c>
      <c r="D4" s="292" t="s">
        <v>34089</v>
      </c>
      <c r="E4" s="292">
        <v>150129</v>
      </c>
      <c r="F4" s="357">
        <f t="shared" si="0"/>
        <v>9.0909090909090912E-2</v>
      </c>
    </row>
    <row r="5" spans="1:9" x14ac:dyDescent="0.35">
      <c r="A5" s="292" t="s">
        <v>31709</v>
      </c>
      <c r="B5" s="292" t="s">
        <v>159</v>
      </c>
      <c r="C5" s="292" t="s">
        <v>31709</v>
      </c>
      <c r="D5" s="292" t="s">
        <v>31722</v>
      </c>
      <c r="E5" s="292">
        <v>150501</v>
      </c>
      <c r="F5" s="357">
        <f t="shared" si="0"/>
        <v>9.0909090909090912E-2</v>
      </c>
    </row>
    <row r="6" spans="1:9" x14ac:dyDescent="0.35">
      <c r="A6" s="292" t="s">
        <v>37251</v>
      </c>
      <c r="B6" s="292" t="s">
        <v>159</v>
      </c>
      <c r="C6" s="292" t="s">
        <v>159</v>
      </c>
      <c r="D6" s="292" t="s">
        <v>31764</v>
      </c>
      <c r="E6" s="292">
        <v>150140</v>
      </c>
      <c r="F6" s="357">
        <f t="shared" si="0"/>
        <v>9.0909090909090912E-2</v>
      </c>
    </row>
    <row r="7" spans="1:9" x14ac:dyDescent="0.35">
      <c r="A7" s="292" t="s">
        <v>37252</v>
      </c>
      <c r="B7" s="292" t="s">
        <v>159</v>
      </c>
      <c r="C7" s="292" t="s">
        <v>159</v>
      </c>
      <c r="D7" s="292" t="s">
        <v>31745</v>
      </c>
      <c r="E7" s="292">
        <v>150118</v>
      </c>
      <c r="F7" s="357">
        <f t="shared" si="0"/>
        <v>9.0909090909090912E-2</v>
      </c>
    </row>
    <row r="8" spans="1:9" x14ac:dyDescent="0.35">
      <c r="A8" s="292" t="s">
        <v>31525</v>
      </c>
      <c r="B8" s="292" t="s">
        <v>159</v>
      </c>
      <c r="C8" s="292" t="s">
        <v>159</v>
      </c>
      <c r="D8" s="292" t="s">
        <v>31525</v>
      </c>
      <c r="E8" s="292">
        <v>150122</v>
      </c>
      <c r="F8" s="357">
        <f t="shared" si="0"/>
        <v>9.0909090909090912E-2</v>
      </c>
    </row>
    <row r="9" spans="1:9" x14ac:dyDescent="0.35">
      <c r="A9" s="292" t="s">
        <v>31753</v>
      </c>
      <c r="B9" s="292" t="s">
        <v>159</v>
      </c>
      <c r="C9" s="292" t="s">
        <v>159</v>
      </c>
      <c r="D9" s="292" t="s">
        <v>31753</v>
      </c>
      <c r="E9" s="292">
        <v>150108</v>
      </c>
      <c r="F9" s="357">
        <f t="shared" si="0"/>
        <v>9.0909090909090912E-2</v>
      </c>
    </row>
    <row r="10" spans="1:9" x14ac:dyDescent="0.35">
      <c r="A10" s="292" t="s">
        <v>37253</v>
      </c>
      <c r="B10" s="292" t="s">
        <v>159</v>
      </c>
      <c r="C10" s="292" t="s">
        <v>159</v>
      </c>
      <c r="D10" s="292" t="s">
        <v>31752</v>
      </c>
      <c r="E10" s="292">
        <v>150133</v>
      </c>
      <c r="F10" s="357">
        <f t="shared" si="0"/>
        <v>9.0909090909090912E-2</v>
      </c>
    </row>
    <row r="11" spans="1:9" x14ac:dyDescent="0.35">
      <c r="A11" s="292" t="s">
        <v>34280</v>
      </c>
      <c r="B11" s="292" t="s">
        <v>159</v>
      </c>
      <c r="C11" s="292" t="s">
        <v>159</v>
      </c>
      <c r="D11" s="292" t="s">
        <v>31752</v>
      </c>
      <c r="E11" s="292">
        <v>150133</v>
      </c>
      <c r="F11" s="357">
        <f t="shared" si="0"/>
        <v>9.0909090909090912E-2</v>
      </c>
    </row>
    <row r="12" spans="1:9" x14ac:dyDescent="0.35">
      <c r="A12" s="292" t="s">
        <v>37254</v>
      </c>
      <c r="B12" s="292" t="s">
        <v>159</v>
      </c>
      <c r="C12" s="292" t="s">
        <v>159</v>
      </c>
      <c r="D12" s="292" t="s">
        <v>159</v>
      </c>
      <c r="E12" s="292">
        <v>150101</v>
      </c>
      <c r="F12" s="357">
        <f t="shared" si="0"/>
        <v>9.0909090909090912E-2</v>
      </c>
    </row>
    <row r="15" spans="1:9" x14ac:dyDescent="0.35">
      <c r="F15" s="358"/>
    </row>
  </sheetData>
  <hyperlinks>
    <hyperlink ref="I2" r:id="rId1" display="https://www.luzdelsur.pe/es/Sucursales" xr:uid="{7F484E37-B55F-4D90-93B6-E7EDCE27051D}"/>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D6D63-A98F-45B9-8E18-50ED8B2543C8}">
  <dimension ref="A1:F1"/>
  <sheetViews>
    <sheetView workbookViewId="0">
      <selection activeCell="F1" sqref="A1:F1"/>
    </sheetView>
  </sheetViews>
  <sheetFormatPr defaultRowHeight="14.5" x14ac:dyDescent="0.35"/>
  <cols>
    <col min="2" max="2" width="18.54296875" customWidth="1"/>
    <col min="6" max="6" width="15.54296875" customWidth="1"/>
  </cols>
  <sheetData>
    <row r="1" spans="1:6" x14ac:dyDescent="0.35">
      <c r="A1" s="291" t="s">
        <v>35031</v>
      </c>
      <c r="B1" s="291" t="s">
        <v>169</v>
      </c>
      <c r="C1" s="291" t="s">
        <v>31522</v>
      </c>
      <c r="D1" s="291" t="s">
        <v>31523</v>
      </c>
      <c r="E1" s="291" t="s">
        <v>31537</v>
      </c>
      <c r="F1" s="291" t="s">
        <v>32179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B83B-297A-4CEB-9BA5-8ACC0173CB73}">
  <sheetPr codeName="Sheet41">
    <tabColor rgb="FF4D93D9"/>
  </sheetPr>
  <dimension ref="A1:Z8265"/>
  <sheetViews>
    <sheetView showGridLines="0" topLeftCell="Q1" workbookViewId="0">
      <selection activeCell="Q1" sqref="Q1"/>
    </sheetView>
  </sheetViews>
  <sheetFormatPr defaultColWidth="8.7265625" defaultRowHeight="14.5" outlineLevelCol="1" x14ac:dyDescent="0.35"/>
  <cols>
    <col min="1" max="2" width="11.81640625" hidden="1" customWidth="1" outlineLevel="1"/>
    <col min="3" max="4" width="9.1796875" hidden="1" customWidth="1" outlineLevel="1"/>
    <col min="5" max="5" width="8.54296875" hidden="1" customWidth="1" outlineLevel="1"/>
    <col min="6" max="6" width="12.7265625" hidden="1" customWidth="1" outlineLevel="1"/>
    <col min="7" max="7" width="11.54296875" hidden="1" customWidth="1" outlineLevel="1"/>
    <col min="8" max="8" width="4.26953125" hidden="1" customWidth="1" outlineLevel="1"/>
    <col min="9" max="12" width="9.1796875" hidden="1" customWidth="1" outlineLevel="1"/>
    <col min="13" max="13" width="17.453125" hidden="1" customWidth="1" outlineLevel="1"/>
    <col min="14" max="14" width="12.7265625" hidden="1" customWidth="1" outlineLevel="1"/>
    <col min="15" max="15" width="11.54296875" hidden="1" customWidth="1" outlineLevel="1"/>
    <col min="16" max="16" width="9.1796875" hidden="1" customWidth="1" outlineLevel="1"/>
    <col min="17" max="17" width="14.453125" customWidth="1" collapsed="1"/>
    <col min="18" max="20" width="14.453125" customWidth="1"/>
    <col min="21" max="21" width="13.7265625" customWidth="1"/>
    <col min="22" max="22" width="40.81640625" bestFit="1" customWidth="1" collapsed="1"/>
    <col min="23" max="23" width="10.81640625" bestFit="1" customWidth="1"/>
    <col min="24" max="24" width="21" bestFit="1" customWidth="1"/>
    <col min="25" max="25" width="13.453125" bestFit="1" customWidth="1"/>
  </cols>
  <sheetData>
    <row r="1" spans="1:26" ht="33" customHeight="1" x14ac:dyDescent="0.35">
      <c r="A1" s="395" t="s">
        <v>35005</v>
      </c>
      <c r="B1" s="395"/>
      <c r="C1" s="395"/>
      <c r="D1" s="395"/>
      <c r="E1" s="395"/>
      <c r="F1" s="395"/>
      <c r="G1" s="395"/>
      <c r="I1" s="409" t="s">
        <v>35006</v>
      </c>
      <c r="J1" s="415"/>
      <c r="K1" s="415"/>
      <c r="L1" s="415"/>
      <c r="M1" s="415"/>
      <c r="N1" s="415"/>
      <c r="O1" s="410"/>
      <c r="Q1" s="291" t="s">
        <v>31537</v>
      </c>
      <c r="R1" s="291" t="s">
        <v>169</v>
      </c>
      <c r="S1" s="291" t="s">
        <v>31522</v>
      </c>
      <c r="T1" s="291" t="s">
        <v>31523</v>
      </c>
      <c r="U1" s="291" t="s">
        <v>32179</v>
      </c>
      <c r="V1" s="291" t="s">
        <v>35031</v>
      </c>
      <c r="W1" s="29" t="s">
        <v>32180</v>
      </c>
      <c r="X1" s="29" t="s">
        <v>32181</v>
      </c>
      <c r="Y1" s="29" t="s">
        <v>32182</v>
      </c>
    </row>
    <row r="2" spans="1:26" x14ac:dyDescent="0.35">
      <c r="A2" s="275" t="s">
        <v>31537</v>
      </c>
      <c r="B2" s="275" t="s">
        <v>169</v>
      </c>
      <c r="C2" s="275" t="s">
        <v>31522</v>
      </c>
      <c r="D2" s="275" t="s">
        <v>31523</v>
      </c>
      <c r="E2" s="275" t="s">
        <v>34027</v>
      </c>
      <c r="F2" s="275" t="s">
        <v>32179</v>
      </c>
      <c r="G2" s="275" t="s">
        <v>35004</v>
      </c>
      <c r="I2" s="275" t="s">
        <v>31537</v>
      </c>
      <c r="J2" s="275" t="s">
        <v>169</v>
      </c>
      <c r="K2" s="275" t="s">
        <v>31522</v>
      </c>
      <c r="L2" s="275" t="s">
        <v>31523</v>
      </c>
      <c r="M2" s="275" t="s">
        <v>34964</v>
      </c>
      <c r="N2" s="275" t="s">
        <v>32179</v>
      </c>
      <c r="O2" s="275" t="s">
        <v>35004</v>
      </c>
      <c r="Q2" s="15" t="s">
        <v>32087</v>
      </c>
      <c r="R2" t="s">
        <v>159</v>
      </c>
      <c r="S2" t="s">
        <v>159</v>
      </c>
      <c r="T2" t="s">
        <v>34028</v>
      </c>
      <c r="U2" s="273">
        <f>+SUMIF($A:$A,Q2,$G:$G)+SUMIF($I:$I,Q2,$O:$O)</f>
        <v>3.2444459163140885E-2</v>
      </c>
      <c r="V2" s="15" t="str">
        <f>_xlfn.CONCAT("Sede - ",T2)</f>
        <v>Sede - Santiago De Surco</v>
      </c>
      <c r="W2" s="289" t="s">
        <v>32188</v>
      </c>
      <c r="X2" s="15" t="s">
        <v>32186</v>
      </c>
      <c r="Y2" s="15" t="s">
        <v>925</v>
      </c>
    </row>
    <row r="3" spans="1:26" x14ac:dyDescent="0.35">
      <c r="A3" s="15" t="s">
        <v>32087</v>
      </c>
      <c r="B3" s="15" t="s">
        <v>159</v>
      </c>
      <c r="C3" s="15" t="s">
        <v>159</v>
      </c>
      <c r="D3" s="15" t="s">
        <v>34028</v>
      </c>
      <c r="E3" s="15">
        <v>356</v>
      </c>
      <c r="F3" s="273">
        <f>+E3/SUM($E$3:$E$1322)</f>
        <v>2.6269185360094451E-2</v>
      </c>
      <c r="G3" s="273">
        <f>+F3*RIGHT($A$1,6)</f>
        <v>1.921065525383707E-2</v>
      </c>
      <c r="H3" s="287"/>
      <c r="I3" s="15" t="s">
        <v>32087</v>
      </c>
      <c r="J3" s="15" t="s">
        <v>159</v>
      </c>
      <c r="K3" s="15" t="s">
        <v>159</v>
      </c>
      <c r="L3" s="15" t="s">
        <v>34028</v>
      </c>
      <c r="M3" s="15">
        <v>282513</v>
      </c>
      <c r="N3" s="273">
        <f>+M3/SUM($M$3:$M$545)</f>
        <v>4.925122407630747E-2</v>
      </c>
      <c r="O3" s="273">
        <f>+N3*RIGHT($I$1,6)</f>
        <v>1.3233803909303817E-2</v>
      </c>
      <c r="Q3" s="15" t="s">
        <v>32080</v>
      </c>
      <c r="R3" t="s">
        <v>159</v>
      </c>
      <c r="S3" t="s">
        <v>159</v>
      </c>
      <c r="T3" t="s">
        <v>32294</v>
      </c>
      <c r="U3" s="273">
        <f t="shared" ref="U3:U66" si="0">+SUMIF($A:$A,Q3,$G:$G)+SUMIF($I:$I,Q3,$O:$O)</f>
        <v>2.1697018113244898E-2</v>
      </c>
      <c r="V3" s="15" t="str">
        <f t="shared" ref="V3:V66" si="1">_xlfn.CONCAT("Sede - ",T3)</f>
        <v>Sede - San Martin De Porres</v>
      </c>
      <c r="W3" s="289" t="s">
        <v>32187</v>
      </c>
      <c r="X3" s="15" t="s">
        <v>32185</v>
      </c>
      <c r="Y3" s="15" t="s">
        <v>925</v>
      </c>
    </row>
    <row r="4" spans="1:26" x14ac:dyDescent="0.35">
      <c r="A4" s="15" t="s">
        <v>32070</v>
      </c>
      <c r="B4" s="15" t="s">
        <v>159</v>
      </c>
      <c r="C4" s="15" t="s">
        <v>159</v>
      </c>
      <c r="D4" s="15" t="s">
        <v>32293</v>
      </c>
      <c r="E4" s="15">
        <v>281</v>
      </c>
      <c r="F4" s="273">
        <f t="shared" ref="F4:F67" si="2">+E4/SUM($E$3:$E$1322)</f>
        <v>2.0734946871310507E-2</v>
      </c>
      <c r="G4" s="273">
        <f t="shared" ref="G4:G67" si="3">+F4*RIGHT($A$1,6)</f>
        <v>1.5163466646989372E-2</v>
      </c>
      <c r="I4" s="15" t="s">
        <v>32080</v>
      </c>
      <c r="J4" s="15" t="s">
        <v>159</v>
      </c>
      <c r="K4" s="15" t="s">
        <v>159</v>
      </c>
      <c r="L4" s="15" t="s">
        <v>32294</v>
      </c>
      <c r="M4" s="15">
        <v>215508</v>
      </c>
      <c r="N4" s="273">
        <f t="shared" ref="N4:N67" si="4">+M4/SUM($M$3:$M$545)</f>
        <v>3.7570068627768884E-2</v>
      </c>
      <c r="O4" s="273">
        <f t="shared" ref="O4:O67" si="5">+N4*RIGHT($I$1,6)</f>
        <v>1.00950774402815E-2</v>
      </c>
      <c r="Q4" s="15" t="s">
        <v>32070</v>
      </c>
      <c r="R4" t="s">
        <v>159</v>
      </c>
      <c r="S4" t="s">
        <v>159</v>
      </c>
      <c r="T4" t="s">
        <v>32293</v>
      </c>
      <c r="U4" s="273">
        <f t="shared" si="0"/>
        <v>2.4548542190532249E-2</v>
      </c>
      <c r="V4" s="15" t="str">
        <f t="shared" si="1"/>
        <v>Sede - San Juan De Lurigancho</v>
      </c>
      <c r="W4" s="289" t="s">
        <v>32185</v>
      </c>
      <c r="X4" s="15" t="s">
        <v>32187</v>
      </c>
      <c r="Y4" s="15" t="s">
        <v>925</v>
      </c>
    </row>
    <row r="5" spans="1:26" x14ac:dyDescent="0.35">
      <c r="A5" s="15" t="s">
        <v>32069</v>
      </c>
      <c r="B5" s="15" t="s">
        <v>159</v>
      </c>
      <c r="C5" s="15" t="s">
        <v>159</v>
      </c>
      <c r="D5" s="15" t="s">
        <v>31747</v>
      </c>
      <c r="E5" s="15">
        <v>235</v>
      </c>
      <c r="F5" s="273">
        <f t="shared" si="2"/>
        <v>1.7340613931523023E-2</v>
      </c>
      <c r="G5" s="273">
        <f t="shared" si="3"/>
        <v>1.2681190968122785E-2</v>
      </c>
      <c r="I5" s="15" t="s">
        <v>32070</v>
      </c>
      <c r="J5" s="15" t="s">
        <v>159</v>
      </c>
      <c r="K5" s="15" t="s">
        <v>159</v>
      </c>
      <c r="L5" s="15" t="s">
        <v>32293</v>
      </c>
      <c r="M5" s="15">
        <v>200351</v>
      </c>
      <c r="N5" s="273">
        <f t="shared" si="4"/>
        <v>3.4927709503322954E-2</v>
      </c>
      <c r="O5" s="273">
        <f t="shared" si="5"/>
        <v>9.385075543542877E-3</v>
      </c>
      <c r="Q5" s="15" t="s">
        <v>32066</v>
      </c>
      <c r="R5" t="s">
        <v>159</v>
      </c>
      <c r="S5" t="s">
        <v>159</v>
      </c>
      <c r="T5" t="s">
        <v>159</v>
      </c>
      <c r="U5" s="273">
        <f t="shared" si="0"/>
        <v>1.9343348516973641E-2</v>
      </c>
      <c r="V5" s="15" t="str">
        <f t="shared" si="1"/>
        <v>Sede - Lima</v>
      </c>
      <c r="W5" s="289" t="s">
        <v>32184</v>
      </c>
      <c r="X5" s="15" t="s">
        <v>32185</v>
      </c>
      <c r="Y5" s="15" t="s">
        <v>925</v>
      </c>
    </row>
    <row r="6" spans="1:26" x14ac:dyDescent="0.35">
      <c r="A6" s="15" t="s">
        <v>32007</v>
      </c>
      <c r="B6" s="15" t="s">
        <v>146</v>
      </c>
      <c r="C6" s="15" t="s">
        <v>31684</v>
      </c>
      <c r="D6" s="15" t="s">
        <v>31684</v>
      </c>
      <c r="E6" s="15">
        <v>228</v>
      </c>
      <c r="F6" s="273">
        <f t="shared" si="2"/>
        <v>1.6824085005903187E-2</v>
      </c>
      <c r="G6" s="273">
        <f t="shared" si="3"/>
        <v>1.2303453364817E-2</v>
      </c>
      <c r="I6" s="15" t="s">
        <v>32066</v>
      </c>
      <c r="J6" s="15" t="s">
        <v>159</v>
      </c>
      <c r="K6" s="15" t="s">
        <v>159</v>
      </c>
      <c r="L6" s="15" t="s">
        <v>159</v>
      </c>
      <c r="M6" s="15">
        <v>182542</v>
      </c>
      <c r="N6" s="273">
        <f t="shared" si="4"/>
        <v>3.1823020340081054E-2</v>
      </c>
      <c r="O6" s="273">
        <f t="shared" si="5"/>
        <v>8.5508455653797791E-3</v>
      </c>
      <c r="Q6" s="15" t="s">
        <v>32069</v>
      </c>
      <c r="R6" t="s">
        <v>159</v>
      </c>
      <c r="S6" t="s">
        <v>159</v>
      </c>
      <c r="T6" t="s">
        <v>31747</v>
      </c>
      <c r="U6" s="273">
        <f>+SUMIF($A:$A,Q6,$G:$G)+SUMIF($I:$I,Q6,$O:$O)</f>
        <v>2.0128458339581261E-2</v>
      </c>
      <c r="V6" s="15" t="str">
        <f t="shared" si="1"/>
        <v>Sede - Ate</v>
      </c>
      <c r="W6" s="289" t="s">
        <v>32188</v>
      </c>
      <c r="X6" s="15" t="s">
        <v>32184</v>
      </c>
      <c r="Y6" s="15" t="s">
        <v>925</v>
      </c>
    </row>
    <row r="7" spans="1:26" x14ac:dyDescent="0.35">
      <c r="A7" s="15" t="s">
        <v>32080</v>
      </c>
      <c r="B7" s="15" t="s">
        <v>159</v>
      </c>
      <c r="C7" s="15" t="s">
        <v>159</v>
      </c>
      <c r="D7" s="15" t="s">
        <v>32294</v>
      </c>
      <c r="E7" s="15">
        <v>215</v>
      </c>
      <c r="F7" s="273">
        <f t="shared" si="2"/>
        <v>1.5864817001180639E-2</v>
      </c>
      <c r="G7" s="273">
        <f t="shared" si="3"/>
        <v>1.16019406729634E-2</v>
      </c>
      <c r="I7" s="15" t="s">
        <v>32069</v>
      </c>
      <c r="J7" s="15" t="s">
        <v>159</v>
      </c>
      <c r="K7" s="15" t="s">
        <v>159</v>
      </c>
      <c r="L7" s="15" t="s">
        <v>31747</v>
      </c>
      <c r="M7" s="15">
        <v>158983</v>
      </c>
      <c r="N7" s="273">
        <f t="shared" si="4"/>
        <v>2.7715918762405943E-2</v>
      </c>
      <c r="O7" s="273">
        <f t="shared" si="5"/>
        <v>7.4472673714584764E-3</v>
      </c>
      <c r="Q7" s="15" t="s">
        <v>31938</v>
      </c>
      <c r="R7" t="s">
        <v>158</v>
      </c>
      <c r="S7" t="s">
        <v>158</v>
      </c>
      <c r="T7" t="s">
        <v>158</v>
      </c>
      <c r="U7" s="273">
        <f t="shared" si="0"/>
        <v>1.700898400900816E-2</v>
      </c>
      <c r="V7" s="15" t="str">
        <f t="shared" si="1"/>
        <v>Sede - Callao</v>
      </c>
      <c r="W7" s="289" t="s">
        <v>32187</v>
      </c>
      <c r="X7" s="15" t="s">
        <v>32186</v>
      </c>
      <c r="Y7" s="15" t="s">
        <v>925</v>
      </c>
    </row>
    <row r="8" spans="1:26" x14ac:dyDescent="0.35">
      <c r="A8" s="15" t="s">
        <v>32066</v>
      </c>
      <c r="B8" s="15" t="s">
        <v>159</v>
      </c>
      <c r="C8" s="15" t="s">
        <v>159</v>
      </c>
      <c r="D8" s="15" t="s">
        <v>159</v>
      </c>
      <c r="E8" s="15">
        <v>200</v>
      </c>
      <c r="F8" s="273">
        <f t="shared" si="2"/>
        <v>1.475796930342385E-2</v>
      </c>
      <c r="G8" s="273">
        <f t="shared" si="3"/>
        <v>1.079250295159386E-2</v>
      </c>
      <c r="I8" s="15" t="s">
        <v>31938</v>
      </c>
      <c r="J8" s="15" t="s">
        <v>158</v>
      </c>
      <c r="K8" s="15" t="s">
        <v>158</v>
      </c>
      <c r="L8" s="15" t="s">
        <v>158</v>
      </c>
      <c r="M8" s="15">
        <v>158052</v>
      </c>
      <c r="N8" s="273">
        <f t="shared" si="4"/>
        <v>2.755361511756467E-2</v>
      </c>
      <c r="O8" s="273">
        <f t="shared" si="5"/>
        <v>7.4036563820896262E-3</v>
      </c>
      <c r="Q8" s="15" t="s">
        <v>32068</v>
      </c>
      <c r="R8" t="s">
        <v>159</v>
      </c>
      <c r="S8" t="s">
        <v>159</v>
      </c>
      <c r="T8" t="s">
        <v>31525</v>
      </c>
      <c r="U8" s="273">
        <f t="shared" si="0"/>
        <v>1.5448192465077764E-2</v>
      </c>
      <c r="V8" s="15" t="str">
        <f t="shared" si="1"/>
        <v>Sede - Miraflores</v>
      </c>
      <c r="W8" s="289" t="s">
        <v>32184</v>
      </c>
      <c r="X8" s="15" t="s">
        <v>32185</v>
      </c>
      <c r="Y8" s="15" t="s">
        <v>925</v>
      </c>
    </row>
    <row r="9" spans="1:26" x14ac:dyDescent="0.35">
      <c r="A9" s="15" t="s">
        <v>32133</v>
      </c>
      <c r="B9" s="15" t="s">
        <v>152</v>
      </c>
      <c r="C9" s="15" t="s">
        <v>152</v>
      </c>
      <c r="D9" s="15" t="s">
        <v>152</v>
      </c>
      <c r="E9" s="15">
        <v>192</v>
      </c>
      <c r="F9" s="273">
        <f t="shared" si="2"/>
        <v>1.4167650531286895E-2</v>
      </c>
      <c r="G9" s="273">
        <f t="shared" si="3"/>
        <v>1.0360802833530105E-2</v>
      </c>
      <c r="I9" s="15" t="s">
        <v>32068</v>
      </c>
      <c r="J9" s="15" t="s">
        <v>159</v>
      </c>
      <c r="K9" s="15" t="s">
        <v>159</v>
      </c>
      <c r="L9" s="15" t="s">
        <v>31525</v>
      </c>
      <c r="M9" s="15">
        <v>156988</v>
      </c>
      <c r="N9" s="273">
        <f t="shared" si="4"/>
        <v>2.7368125237746076E-2</v>
      </c>
      <c r="O9" s="273">
        <f t="shared" si="5"/>
        <v>7.3538152513823703E-3</v>
      </c>
      <c r="Q9" s="15" t="s">
        <v>32076</v>
      </c>
      <c r="R9" t="s">
        <v>159</v>
      </c>
      <c r="S9" t="s">
        <v>159</v>
      </c>
      <c r="T9" t="s">
        <v>31753</v>
      </c>
      <c r="U9" s="273">
        <f t="shared" si="0"/>
        <v>1.4425467208511056E-2</v>
      </c>
      <c r="V9" s="15" t="str">
        <f t="shared" si="1"/>
        <v>Sede - Chorrillos</v>
      </c>
      <c r="W9" s="289" t="s">
        <v>32184</v>
      </c>
      <c r="X9" s="15" t="s">
        <v>32185</v>
      </c>
      <c r="Y9" s="15" t="s">
        <v>925</v>
      </c>
    </row>
    <row r="10" spans="1:26" x14ac:dyDescent="0.35">
      <c r="A10" s="15" t="s">
        <v>32013</v>
      </c>
      <c r="B10" s="15" t="s">
        <v>147</v>
      </c>
      <c r="C10" s="15" t="s">
        <v>31693</v>
      </c>
      <c r="D10" s="15" t="s">
        <v>31693</v>
      </c>
      <c r="E10" s="15">
        <v>186</v>
      </c>
      <c r="F10" s="273">
        <f t="shared" si="2"/>
        <v>1.372491145218418E-2</v>
      </c>
      <c r="G10" s="273">
        <f t="shared" si="3"/>
        <v>1.003702774498229E-2</v>
      </c>
      <c r="I10" s="15" t="s">
        <v>32076</v>
      </c>
      <c r="J10" s="15" t="s">
        <v>159</v>
      </c>
      <c r="K10" s="15" t="s">
        <v>159</v>
      </c>
      <c r="L10" s="15" t="s">
        <v>31753</v>
      </c>
      <c r="M10" s="15">
        <v>137459</v>
      </c>
      <c r="N10" s="273">
        <f t="shared" si="4"/>
        <v>2.3963584013143281E-2</v>
      </c>
      <c r="O10" s="273">
        <f t="shared" si="5"/>
        <v>6.4390150243315994E-3</v>
      </c>
      <c r="Q10" s="15" t="s">
        <v>32075</v>
      </c>
      <c r="R10" t="s">
        <v>159</v>
      </c>
      <c r="S10" t="s">
        <v>159</v>
      </c>
      <c r="T10" t="s">
        <v>34029</v>
      </c>
      <c r="U10" s="273">
        <f t="shared" si="0"/>
        <v>1.2032842020549698E-2</v>
      </c>
      <c r="V10" s="15" t="str">
        <f t="shared" si="1"/>
        <v>Sede - San Juan De Miraflores</v>
      </c>
      <c r="W10" s="289" t="s">
        <v>32188</v>
      </c>
      <c r="X10" s="15" t="s">
        <v>32185</v>
      </c>
      <c r="Y10" s="15" t="s">
        <v>925</v>
      </c>
    </row>
    <row r="11" spans="1:26" x14ac:dyDescent="0.35">
      <c r="A11" s="15" t="s">
        <v>31938</v>
      </c>
      <c r="B11" s="15" t="s">
        <v>158</v>
      </c>
      <c r="C11" s="15" t="s">
        <v>158</v>
      </c>
      <c r="D11" s="15" t="s">
        <v>158</v>
      </c>
      <c r="E11" s="15">
        <v>178</v>
      </c>
      <c r="F11" s="273">
        <f t="shared" si="2"/>
        <v>1.3134592680047226E-2</v>
      </c>
      <c r="G11" s="273">
        <f t="shared" si="3"/>
        <v>9.6053276269185348E-3</v>
      </c>
      <c r="I11" s="15" t="s">
        <v>32075</v>
      </c>
      <c r="J11" s="15" t="s">
        <v>159</v>
      </c>
      <c r="K11" s="15" t="s">
        <v>159</v>
      </c>
      <c r="L11" s="15" t="s">
        <v>34029</v>
      </c>
      <c r="M11" s="15">
        <v>129005</v>
      </c>
      <c r="N11" s="273">
        <f t="shared" si="4"/>
        <v>2.248977626503575E-2</v>
      </c>
      <c r="O11" s="273">
        <f t="shared" si="5"/>
        <v>6.0430028824151058E-3</v>
      </c>
      <c r="Q11" s="15" t="s">
        <v>32073</v>
      </c>
      <c r="R11" t="s">
        <v>159</v>
      </c>
      <c r="S11" t="s">
        <v>159</v>
      </c>
      <c r="T11" t="s">
        <v>31750</v>
      </c>
      <c r="U11" s="273">
        <f t="shared" si="0"/>
        <v>1.3315997366911685E-2</v>
      </c>
      <c r="V11" s="15" t="str">
        <f t="shared" si="1"/>
        <v>Sede - Villa El Salvador</v>
      </c>
      <c r="W11" s="289" t="s">
        <v>32188</v>
      </c>
      <c r="X11" s="15" t="s">
        <v>32186</v>
      </c>
      <c r="Y11" s="15" t="s">
        <v>925</v>
      </c>
    </row>
    <row r="12" spans="1:26" x14ac:dyDescent="0.35">
      <c r="A12" s="15" t="s">
        <v>32091</v>
      </c>
      <c r="B12" s="15" t="s">
        <v>159</v>
      </c>
      <c r="C12" s="15" t="s">
        <v>159</v>
      </c>
      <c r="D12" s="15" t="s">
        <v>31768</v>
      </c>
      <c r="E12" s="15">
        <v>175</v>
      </c>
      <c r="F12" s="273">
        <f t="shared" si="2"/>
        <v>1.2913223140495868E-2</v>
      </c>
      <c r="G12" s="273">
        <f t="shared" si="3"/>
        <v>9.4434400826446281E-3</v>
      </c>
      <c r="I12" s="15" t="s">
        <v>32073</v>
      </c>
      <c r="J12" s="15" t="s">
        <v>159</v>
      </c>
      <c r="K12" s="15" t="s">
        <v>159</v>
      </c>
      <c r="L12" s="15" t="s">
        <v>31750</v>
      </c>
      <c r="M12" s="15">
        <v>128750</v>
      </c>
      <c r="N12" s="273">
        <f t="shared" si="4"/>
        <v>2.2445321453613061E-2</v>
      </c>
      <c r="O12" s="273">
        <f t="shared" si="5"/>
        <v>6.0310578745858294E-3</v>
      </c>
      <c r="Q12" s="15" t="s">
        <v>32079</v>
      </c>
      <c r="R12" t="s">
        <v>159</v>
      </c>
      <c r="S12" t="s">
        <v>159</v>
      </c>
      <c r="T12" t="s">
        <v>31756</v>
      </c>
      <c r="U12" s="273">
        <f t="shared" si="0"/>
        <v>1.4729419489716788E-2</v>
      </c>
      <c r="V12" s="15" t="str">
        <f t="shared" si="1"/>
        <v>Sede - Comas</v>
      </c>
      <c r="W12" s="289" t="s">
        <v>32188</v>
      </c>
      <c r="X12" s="15" t="s">
        <v>32188</v>
      </c>
      <c r="Y12" s="15" t="s">
        <v>925</v>
      </c>
    </row>
    <row r="13" spans="1:26" x14ac:dyDescent="0.35">
      <c r="A13" s="15" t="s">
        <v>32071</v>
      </c>
      <c r="B13" s="15" t="s">
        <v>159</v>
      </c>
      <c r="C13" s="15" t="s">
        <v>159</v>
      </c>
      <c r="D13" s="15" t="s">
        <v>31749</v>
      </c>
      <c r="E13" s="15">
        <v>165</v>
      </c>
      <c r="F13" s="273">
        <f t="shared" si="2"/>
        <v>1.2175324675324676E-2</v>
      </c>
      <c r="G13" s="273">
        <f t="shared" si="3"/>
        <v>8.9038149350649347E-3</v>
      </c>
      <c r="I13" s="15" t="s">
        <v>32079</v>
      </c>
      <c r="J13" s="15" t="s">
        <v>159</v>
      </c>
      <c r="K13" s="15" t="s">
        <v>159</v>
      </c>
      <c r="L13" s="15" t="s">
        <v>31756</v>
      </c>
      <c r="M13" s="15">
        <v>125516</v>
      </c>
      <c r="N13" s="273">
        <f t="shared" si="4"/>
        <v>2.1881529845217063E-2</v>
      </c>
      <c r="O13" s="273">
        <f t="shared" si="5"/>
        <v>5.8795670694098247E-3</v>
      </c>
      <c r="Q13" s="15" t="s">
        <v>32007</v>
      </c>
      <c r="R13" t="s">
        <v>146</v>
      </c>
      <c r="S13" t="s">
        <v>31684</v>
      </c>
      <c r="T13" t="s">
        <v>31684</v>
      </c>
      <c r="U13" s="273">
        <f t="shared" si="0"/>
        <v>1.778471297708039E-2</v>
      </c>
      <c r="V13" s="15" t="str">
        <f t="shared" si="1"/>
        <v>Sede - Trujillo</v>
      </c>
      <c r="W13" s="289" t="s">
        <v>32187</v>
      </c>
      <c r="X13" s="15" t="s">
        <v>32186</v>
      </c>
      <c r="Y13" s="15" t="s">
        <v>925</v>
      </c>
    </row>
    <row r="14" spans="1:26" x14ac:dyDescent="0.35">
      <c r="A14" s="15" t="s">
        <v>32079</v>
      </c>
      <c r="B14" s="15" t="s">
        <v>159</v>
      </c>
      <c r="C14" s="15" t="s">
        <v>159</v>
      </c>
      <c r="D14" s="15" t="s">
        <v>31756</v>
      </c>
      <c r="E14" s="15">
        <v>164</v>
      </c>
      <c r="F14" s="273">
        <f t="shared" si="2"/>
        <v>1.2101534828807556E-2</v>
      </c>
      <c r="G14" s="273">
        <f t="shared" si="3"/>
        <v>8.8498524203069646E-3</v>
      </c>
      <c r="I14" s="15" t="s">
        <v>32007</v>
      </c>
      <c r="J14" s="15" t="s">
        <v>146</v>
      </c>
      <c r="K14" s="15" t="s">
        <v>31684</v>
      </c>
      <c r="L14" s="15" t="s">
        <v>31684</v>
      </c>
      <c r="M14" s="15">
        <v>117013</v>
      </c>
      <c r="N14" s="273">
        <f t="shared" si="4"/>
        <v>2.0399179800012622E-2</v>
      </c>
      <c r="O14" s="273">
        <f t="shared" si="5"/>
        <v>5.4812596122633915E-3</v>
      </c>
      <c r="Q14" s="15" t="s">
        <v>32094</v>
      </c>
      <c r="R14" t="s">
        <v>159</v>
      </c>
      <c r="S14" t="s">
        <v>159</v>
      </c>
      <c r="T14" t="s">
        <v>31770</v>
      </c>
      <c r="U14" s="273">
        <f t="shared" si="0"/>
        <v>1.1631669797591547E-2</v>
      </c>
      <c r="V14" s="15" t="str">
        <f t="shared" si="1"/>
        <v>Sede - San Borja</v>
      </c>
      <c r="W14" s="289" t="s">
        <v>32185</v>
      </c>
      <c r="X14" s="15" t="s">
        <v>32186</v>
      </c>
      <c r="Y14" s="15" t="s">
        <v>925</v>
      </c>
      <c r="Z14" t="s">
        <v>166</v>
      </c>
    </row>
    <row r="15" spans="1:26" x14ac:dyDescent="0.35">
      <c r="A15" s="15" t="s">
        <v>32067</v>
      </c>
      <c r="B15" s="15" t="s">
        <v>159</v>
      </c>
      <c r="C15" s="15" t="s">
        <v>159</v>
      </c>
      <c r="D15" s="15" t="s">
        <v>31746</v>
      </c>
      <c r="E15" s="15">
        <v>155</v>
      </c>
      <c r="F15" s="273">
        <f t="shared" si="2"/>
        <v>1.1437426210153484E-2</v>
      </c>
      <c r="G15" s="273">
        <f t="shared" si="3"/>
        <v>8.3641897874852413E-3</v>
      </c>
      <c r="I15" s="15" t="s">
        <v>32094</v>
      </c>
      <c r="J15" s="15" t="s">
        <v>159</v>
      </c>
      <c r="K15" s="15" t="s">
        <v>159</v>
      </c>
      <c r="L15" s="15" t="s">
        <v>31770</v>
      </c>
      <c r="M15" s="15">
        <v>110073</v>
      </c>
      <c r="N15" s="273">
        <f t="shared" si="4"/>
        <v>1.9189311598940197E-2</v>
      </c>
      <c r="O15" s="273">
        <f t="shared" si="5"/>
        <v>5.1561680266352305E-3</v>
      </c>
      <c r="Q15" s="15" t="s">
        <v>32071</v>
      </c>
      <c r="R15" t="s">
        <v>159</v>
      </c>
      <c r="S15" t="s">
        <v>159</v>
      </c>
      <c r="T15" t="s">
        <v>31749</v>
      </c>
      <c r="U15" s="273">
        <f t="shared" si="0"/>
        <v>1.3866192775858134E-2</v>
      </c>
      <c r="V15" s="15" t="str">
        <f t="shared" si="1"/>
        <v>Sede - Los Olivos</v>
      </c>
      <c r="W15" s="289" t="s">
        <v>32184</v>
      </c>
      <c r="X15" s="15" t="s">
        <v>32186</v>
      </c>
      <c r="Y15" s="15" t="s">
        <v>925</v>
      </c>
    </row>
    <row r="16" spans="1:26" x14ac:dyDescent="0.35">
      <c r="A16" s="15" t="s">
        <v>32068</v>
      </c>
      <c r="B16" s="15" t="s">
        <v>159</v>
      </c>
      <c r="C16" s="15" t="s">
        <v>159</v>
      </c>
      <c r="D16" s="15" t="s">
        <v>31525</v>
      </c>
      <c r="E16" s="15">
        <v>150</v>
      </c>
      <c r="F16" s="273">
        <f t="shared" si="2"/>
        <v>1.1068476977567887E-2</v>
      </c>
      <c r="G16" s="273">
        <f t="shared" si="3"/>
        <v>8.0943772136953945E-3</v>
      </c>
      <c r="I16" s="15" t="s">
        <v>32071</v>
      </c>
      <c r="J16" s="15" t="s">
        <v>159</v>
      </c>
      <c r="K16" s="15" t="s">
        <v>159</v>
      </c>
      <c r="L16" s="15" t="s">
        <v>31749</v>
      </c>
      <c r="M16" s="15">
        <v>105936</v>
      </c>
      <c r="N16" s="273">
        <f t="shared" si="4"/>
        <v>1.8468097658329734E-2</v>
      </c>
      <c r="O16" s="273">
        <f t="shared" si="5"/>
        <v>4.9623778407931994E-3</v>
      </c>
      <c r="Q16" s="15" t="s">
        <v>32072</v>
      </c>
      <c r="R16" t="s">
        <v>159</v>
      </c>
      <c r="S16" t="s">
        <v>159</v>
      </c>
      <c r="T16" t="s">
        <v>31696</v>
      </c>
      <c r="U16" s="273">
        <f t="shared" si="0"/>
        <v>1.14222315494628E-2</v>
      </c>
      <c r="V16" s="15" t="str">
        <f t="shared" si="1"/>
        <v>Sede - La Victoria</v>
      </c>
      <c r="W16" s="289" t="s">
        <v>32188</v>
      </c>
      <c r="X16" s="15" t="s">
        <v>32186</v>
      </c>
      <c r="Y16" s="15" t="s">
        <v>925</v>
      </c>
    </row>
    <row r="17" spans="1:25" x14ac:dyDescent="0.35">
      <c r="A17" s="15" t="s">
        <v>32076</v>
      </c>
      <c r="B17" s="15" t="s">
        <v>159</v>
      </c>
      <c r="C17" s="15" t="s">
        <v>159</v>
      </c>
      <c r="D17" s="15" t="s">
        <v>31753</v>
      </c>
      <c r="E17" s="15">
        <v>148</v>
      </c>
      <c r="F17" s="273">
        <f t="shared" si="2"/>
        <v>1.0920897284533649E-2</v>
      </c>
      <c r="G17" s="273">
        <f t="shared" si="3"/>
        <v>7.9864521841794562E-3</v>
      </c>
      <c r="I17" s="15" t="s">
        <v>32072</v>
      </c>
      <c r="J17" s="15" t="s">
        <v>159</v>
      </c>
      <c r="K17" s="15" t="s">
        <v>159</v>
      </c>
      <c r="L17" s="15" t="s">
        <v>31696</v>
      </c>
      <c r="M17" s="15">
        <v>102146</v>
      </c>
      <c r="N17" s="273">
        <f t="shared" si="4"/>
        <v>1.7807377127772892E-2</v>
      </c>
      <c r="O17" s="273">
        <f t="shared" si="5"/>
        <v>4.7848422342325761E-3</v>
      </c>
      <c r="Q17" s="15" t="s">
        <v>32091</v>
      </c>
      <c r="R17" t="s">
        <v>159</v>
      </c>
      <c r="S17" t="s">
        <v>159</v>
      </c>
      <c r="T17" t="s">
        <v>31768</v>
      </c>
      <c r="U17" s="273">
        <f t="shared" si="0"/>
        <v>1.4166027746661092E-2</v>
      </c>
      <c r="V17" s="15" t="str">
        <f t="shared" si="1"/>
        <v>Sede - La Molina</v>
      </c>
      <c r="W17" s="289" t="s">
        <v>32188</v>
      </c>
      <c r="X17" s="15" t="s">
        <v>32184</v>
      </c>
      <c r="Y17" s="15" t="s">
        <v>925</v>
      </c>
    </row>
    <row r="18" spans="1:25" x14ac:dyDescent="0.35">
      <c r="A18" s="15" t="s">
        <v>32084</v>
      </c>
      <c r="B18" s="15" t="s">
        <v>159</v>
      </c>
      <c r="C18" s="15" t="s">
        <v>159</v>
      </c>
      <c r="D18" s="15" t="s">
        <v>31761</v>
      </c>
      <c r="E18" s="15">
        <v>142</v>
      </c>
      <c r="F18" s="273">
        <f t="shared" si="2"/>
        <v>1.0478158205430932E-2</v>
      </c>
      <c r="G18" s="273">
        <f t="shared" si="3"/>
        <v>7.6626770956316403E-3</v>
      </c>
      <c r="I18" s="15" t="s">
        <v>32091</v>
      </c>
      <c r="J18" s="15" t="s">
        <v>159</v>
      </c>
      <c r="K18" s="15" t="s">
        <v>159</v>
      </c>
      <c r="L18" s="15" t="s">
        <v>31768</v>
      </c>
      <c r="M18" s="15">
        <v>100817</v>
      </c>
      <c r="N18" s="273">
        <f t="shared" si="4"/>
        <v>1.757568911059346E-2</v>
      </c>
      <c r="O18" s="273">
        <f t="shared" si="5"/>
        <v>4.7225876640164628E-3</v>
      </c>
      <c r="Q18" s="15" t="s">
        <v>32074</v>
      </c>
      <c r="R18" t="s">
        <v>159</v>
      </c>
      <c r="S18" t="s">
        <v>159</v>
      </c>
      <c r="T18" t="s">
        <v>34030</v>
      </c>
      <c r="U18" s="273">
        <f t="shared" si="0"/>
        <v>1.0266860291642161E-2</v>
      </c>
      <c r="V18" s="15" t="str">
        <f t="shared" si="1"/>
        <v>Sede - Villa Maria Del Triunfo</v>
      </c>
      <c r="W18" s="289" t="s">
        <v>32186</v>
      </c>
      <c r="X18" s="15" t="s">
        <v>32184</v>
      </c>
      <c r="Y18" s="15" t="s">
        <v>925</v>
      </c>
    </row>
    <row r="19" spans="1:25" x14ac:dyDescent="0.35">
      <c r="A19" s="15" t="s">
        <v>32073</v>
      </c>
      <c r="B19" s="15" t="s">
        <v>159</v>
      </c>
      <c r="C19" s="15" t="s">
        <v>159</v>
      </c>
      <c r="D19" s="15" t="s">
        <v>31750</v>
      </c>
      <c r="E19" s="15">
        <v>135</v>
      </c>
      <c r="F19" s="273">
        <f t="shared" si="2"/>
        <v>9.9616292798110975E-3</v>
      </c>
      <c r="G19" s="273">
        <f t="shared" si="3"/>
        <v>7.2849394923258553E-3</v>
      </c>
      <c r="I19" s="15" t="s">
        <v>32074</v>
      </c>
      <c r="J19" s="15" t="s">
        <v>159</v>
      </c>
      <c r="K19" s="15" t="s">
        <v>159</v>
      </c>
      <c r="L19" s="15" t="s">
        <v>34030</v>
      </c>
      <c r="M19" s="15">
        <v>99369</v>
      </c>
      <c r="N19" s="273">
        <f t="shared" si="4"/>
        <v>1.7323255514750106E-2</v>
      </c>
      <c r="O19" s="273">
        <f t="shared" si="5"/>
        <v>4.6547587568133535E-3</v>
      </c>
      <c r="Q19" s="15" t="s">
        <v>32093</v>
      </c>
      <c r="R19" t="s">
        <v>159</v>
      </c>
      <c r="S19" t="s">
        <v>159</v>
      </c>
      <c r="T19" t="s">
        <v>31536</v>
      </c>
      <c r="U19" s="273">
        <f t="shared" si="0"/>
        <v>1.082751068906869E-2</v>
      </c>
      <c r="V19" s="15" t="str">
        <f t="shared" si="1"/>
        <v>Sede - San Miguel</v>
      </c>
      <c r="W19" s="289" t="s">
        <v>32184</v>
      </c>
      <c r="X19" s="15" t="s">
        <v>32186</v>
      </c>
      <c r="Y19" s="15" t="s">
        <v>925</v>
      </c>
    </row>
    <row r="20" spans="1:25" x14ac:dyDescent="0.35">
      <c r="A20" s="15" t="s">
        <v>32077</v>
      </c>
      <c r="B20" s="15" t="s">
        <v>159</v>
      </c>
      <c r="C20" s="15" t="s">
        <v>159</v>
      </c>
      <c r="D20" s="15" t="s">
        <v>31754</v>
      </c>
      <c r="E20" s="15">
        <v>130</v>
      </c>
      <c r="F20" s="273">
        <f t="shared" si="2"/>
        <v>9.5926800472255023E-3</v>
      </c>
      <c r="G20" s="273">
        <f t="shared" si="3"/>
        <v>7.0151269185360094E-3</v>
      </c>
      <c r="I20" s="15" t="s">
        <v>32093</v>
      </c>
      <c r="J20" s="15" t="s">
        <v>159</v>
      </c>
      <c r="K20" s="15" t="s">
        <v>159</v>
      </c>
      <c r="L20" s="15" t="s">
        <v>31536</v>
      </c>
      <c r="M20" s="15">
        <v>89450</v>
      </c>
      <c r="N20" s="273">
        <f t="shared" si="4"/>
        <v>1.5594050516704375E-2</v>
      </c>
      <c r="O20" s="273">
        <f t="shared" si="5"/>
        <v>4.1901213738384652E-3</v>
      </c>
      <c r="Q20" s="15" t="s">
        <v>32067</v>
      </c>
      <c r="R20" t="s">
        <v>159</v>
      </c>
      <c r="S20" t="s">
        <v>159</v>
      </c>
      <c r="T20" t="s">
        <v>31746</v>
      </c>
      <c r="U20" s="273">
        <f t="shared" si="0"/>
        <v>1.2502455774394258E-2</v>
      </c>
      <c r="V20" s="15" t="str">
        <f t="shared" si="1"/>
        <v>Sede - San Isidro</v>
      </c>
      <c r="W20" s="289" t="s">
        <v>32184</v>
      </c>
      <c r="X20" s="15" t="s">
        <v>32186</v>
      </c>
      <c r="Y20" s="15" t="s">
        <v>925</v>
      </c>
    </row>
    <row r="21" spans="1:25" x14ac:dyDescent="0.35">
      <c r="A21" s="15" t="s">
        <v>32072</v>
      </c>
      <c r="B21" s="15" t="s">
        <v>159</v>
      </c>
      <c r="C21" s="15" t="s">
        <v>159</v>
      </c>
      <c r="D21" s="15" t="s">
        <v>31696</v>
      </c>
      <c r="E21" s="15">
        <v>123</v>
      </c>
      <c r="F21" s="273">
        <f t="shared" si="2"/>
        <v>9.0761511216056676E-3</v>
      </c>
      <c r="G21" s="273">
        <f t="shared" si="3"/>
        <v>6.6373893152302244E-3</v>
      </c>
      <c r="I21" s="15" t="s">
        <v>32067</v>
      </c>
      <c r="J21" s="15" t="s">
        <v>159</v>
      </c>
      <c r="K21" s="15" t="s">
        <v>159</v>
      </c>
      <c r="L21" s="15" t="s">
        <v>31746</v>
      </c>
      <c r="M21" s="15">
        <v>88343</v>
      </c>
      <c r="N21" s="273">
        <f t="shared" si="4"/>
        <v>1.5401064335351756E-2</v>
      </c>
      <c r="O21" s="273">
        <f t="shared" si="5"/>
        <v>4.1382659869090167E-3</v>
      </c>
      <c r="Q21" s="15" t="s">
        <v>32088</v>
      </c>
      <c r="R21" t="s">
        <v>159</v>
      </c>
      <c r="S21" t="s">
        <v>159</v>
      </c>
      <c r="T21" t="s">
        <v>31765</v>
      </c>
      <c r="U21" s="273">
        <f t="shared" si="0"/>
        <v>7.9579373269849599E-3</v>
      </c>
      <c r="V21" s="15" t="str">
        <f t="shared" si="1"/>
        <v>Sede - Surquillo</v>
      </c>
      <c r="W21" s="289" t="s">
        <v>32184</v>
      </c>
      <c r="X21" s="15" t="s">
        <v>32186</v>
      </c>
      <c r="Y21" s="15" t="s">
        <v>925</v>
      </c>
    </row>
    <row r="22" spans="1:25" x14ac:dyDescent="0.35">
      <c r="A22" s="15" t="s">
        <v>32093</v>
      </c>
      <c r="B22" s="15" t="s">
        <v>159</v>
      </c>
      <c r="C22" s="15" t="s">
        <v>159</v>
      </c>
      <c r="D22" s="15" t="s">
        <v>31536</v>
      </c>
      <c r="E22" s="15">
        <v>123</v>
      </c>
      <c r="F22" s="273">
        <f t="shared" si="2"/>
        <v>9.0761511216056676E-3</v>
      </c>
      <c r="G22" s="273">
        <f t="shared" si="3"/>
        <v>6.6373893152302244E-3</v>
      </c>
      <c r="I22" s="15" t="s">
        <v>32088</v>
      </c>
      <c r="J22" s="15" t="s">
        <v>159</v>
      </c>
      <c r="K22" s="15" t="s">
        <v>159</v>
      </c>
      <c r="L22" s="15" t="s">
        <v>31765</v>
      </c>
      <c r="M22" s="15">
        <v>83486</v>
      </c>
      <c r="N22" s="273">
        <f t="shared" si="4"/>
        <v>1.4554330927194874E-2</v>
      </c>
      <c r="O22" s="273">
        <f t="shared" si="5"/>
        <v>3.9107487201372627E-3</v>
      </c>
      <c r="Q22" s="15" t="s">
        <v>32097</v>
      </c>
      <c r="R22" t="s">
        <v>159</v>
      </c>
      <c r="S22" t="s">
        <v>159</v>
      </c>
      <c r="T22" t="s">
        <v>31773</v>
      </c>
      <c r="U22" s="273">
        <f t="shared" si="0"/>
        <v>7.7626950029362311E-3</v>
      </c>
      <c r="V22" s="15" t="str">
        <f t="shared" si="1"/>
        <v>Sede - Jesus Maria</v>
      </c>
      <c r="W22" s="289" t="s">
        <v>32184</v>
      </c>
      <c r="X22" s="15" t="s">
        <v>32186</v>
      </c>
      <c r="Y22" s="15" t="s">
        <v>925</v>
      </c>
    </row>
    <row r="23" spans="1:25" x14ac:dyDescent="0.35">
      <c r="A23" s="15" t="s">
        <v>32094</v>
      </c>
      <c r="B23" s="15" t="s">
        <v>159</v>
      </c>
      <c r="C23" s="15" t="s">
        <v>159</v>
      </c>
      <c r="D23" s="15" t="s">
        <v>31770</v>
      </c>
      <c r="E23" s="15">
        <v>120</v>
      </c>
      <c r="F23" s="273">
        <f t="shared" si="2"/>
        <v>8.8547815820543101E-3</v>
      </c>
      <c r="G23" s="273">
        <f t="shared" si="3"/>
        <v>6.4755017709563168E-3</v>
      </c>
      <c r="I23" s="15" t="s">
        <v>32097</v>
      </c>
      <c r="J23" s="15" t="s">
        <v>159</v>
      </c>
      <c r="K23" s="15" t="s">
        <v>159</v>
      </c>
      <c r="L23" s="15" t="s">
        <v>31773</v>
      </c>
      <c r="M23" s="15">
        <v>79318</v>
      </c>
      <c r="N23" s="273">
        <f t="shared" si="4"/>
        <v>1.3827712676176161E-2</v>
      </c>
      <c r="O23" s="273">
        <f t="shared" si="5"/>
        <v>3.7155063960885343E-3</v>
      </c>
      <c r="Q23" s="15" t="s">
        <v>32081</v>
      </c>
      <c r="R23" t="s">
        <v>159</v>
      </c>
      <c r="S23" t="s">
        <v>159</v>
      </c>
      <c r="T23" t="s">
        <v>31758</v>
      </c>
      <c r="U23" s="273">
        <f t="shared" si="0"/>
        <v>5.7874843962706281E-3</v>
      </c>
      <c r="V23" s="15" t="str">
        <f t="shared" si="1"/>
        <v>Sede - Rimac</v>
      </c>
      <c r="W23" s="289" t="s">
        <v>32188</v>
      </c>
      <c r="X23" s="15" t="s">
        <v>32188</v>
      </c>
      <c r="Y23" s="15" t="s">
        <v>925</v>
      </c>
    </row>
    <row r="24" spans="1:25" x14ac:dyDescent="0.35">
      <c r="A24" s="15" t="s">
        <v>31937</v>
      </c>
      <c r="B24" s="15" t="s">
        <v>158</v>
      </c>
      <c r="C24" s="15" t="s">
        <v>158</v>
      </c>
      <c r="D24" s="15" t="s">
        <v>31524</v>
      </c>
      <c r="E24" s="15">
        <v>116</v>
      </c>
      <c r="F24" s="273">
        <f t="shared" si="2"/>
        <v>8.5596221959858328E-3</v>
      </c>
      <c r="G24" s="273">
        <f t="shared" si="3"/>
        <v>6.2596517119244393E-3</v>
      </c>
      <c r="I24" s="15" t="s">
        <v>32081</v>
      </c>
      <c r="J24" s="15" t="s">
        <v>159</v>
      </c>
      <c r="K24" s="15" t="s">
        <v>159</v>
      </c>
      <c r="L24" s="15" t="s">
        <v>31758</v>
      </c>
      <c r="M24" s="15">
        <v>72863</v>
      </c>
      <c r="N24" s="273">
        <f t="shared" si="4"/>
        <v>1.2702395783103755E-2</v>
      </c>
      <c r="O24" s="273">
        <f t="shared" si="5"/>
        <v>3.413133746919979E-3</v>
      </c>
      <c r="Q24" s="15" t="s">
        <v>32133</v>
      </c>
      <c r="R24" t="s">
        <v>152</v>
      </c>
      <c r="S24" t="s">
        <v>152</v>
      </c>
      <c r="T24" t="s">
        <v>152</v>
      </c>
      <c r="U24" s="273">
        <f t="shared" si="0"/>
        <v>1.3617246183630747E-2</v>
      </c>
      <c r="V24" s="15" t="str">
        <f t="shared" si="1"/>
        <v>Sede - Piura</v>
      </c>
      <c r="W24" s="289" t="s">
        <v>32187</v>
      </c>
      <c r="X24" s="15" t="s">
        <v>32186</v>
      </c>
      <c r="Y24" s="15" t="s">
        <v>925</v>
      </c>
    </row>
    <row r="25" spans="1:25" x14ac:dyDescent="0.35">
      <c r="A25" s="15" t="s">
        <v>32075</v>
      </c>
      <c r="B25" s="15" t="s">
        <v>159</v>
      </c>
      <c r="C25" s="15" t="s">
        <v>159</v>
      </c>
      <c r="D25" s="15" t="s">
        <v>34029</v>
      </c>
      <c r="E25" s="15">
        <v>111</v>
      </c>
      <c r="F25" s="273">
        <f t="shared" si="2"/>
        <v>8.1906729634002359E-3</v>
      </c>
      <c r="G25" s="273">
        <f t="shared" si="3"/>
        <v>5.9898391381345917E-3</v>
      </c>
      <c r="I25" s="15" t="s">
        <v>32133</v>
      </c>
      <c r="J25" s="15" t="s">
        <v>152</v>
      </c>
      <c r="K25" s="15" t="s">
        <v>152</v>
      </c>
      <c r="L25" s="15" t="s">
        <v>152</v>
      </c>
      <c r="M25" s="15">
        <v>69518</v>
      </c>
      <c r="N25" s="273">
        <f t="shared" si="4"/>
        <v>1.2119253256794351E-2</v>
      </c>
      <c r="O25" s="273">
        <f t="shared" si="5"/>
        <v>3.256443350100642E-3</v>
      </c>
      <c r="Q25" s="15" t="s">
        <v>32096</v>
      </c>
      <c r="R25" t="s">
        <v>159</v>
      </c>
      <c r="S25" t="s">
        <v>159</v>
      </c>
      <c r="T25" t="s">
        <v>31772</v>
      </c>
      <c r="U25" s="273">
        <f t="shared" si="0"/>
        <v>5.4596258048146004E-3</v>
      </c>
      <c r="V25" s="15" t="str">
        <f t="shared" si="1"/>
        <v>Sede - Pueblo Libre</v>
      </c>
      <c r="W25" s="289" t="s">
        <v>32184</v>
      </c>
      <c r="X25" s="15" t="s">
        <v>32186</v>
      </c>
      <c r="Y25" s="15" t="s">
        <v>925</v>
      </c>
    </row>
    <row r="26" spans="1:25" x14ac:dyDescent="0.35">
      <c r="A26" s="15" t="s">
        <v>32074</v>
      </c>
      <c r="B26" s="15" t="s">
        <v>159</v>
      </c>
      <c r="C26" s="15" t="s">
        <v>159</v>
      </c>
      <c r="D26" s="15" t="s">
        <v>34030</v>
      </c>
      <c r="E26" s="15">
        <v>104</v>
      </c>
      <c r="F26" s="273">
        <f t="shared" si="2"/>
        <v>7.6741440377804011E-3</v>
      </c>
      <c r="G26" s="273">
        <f t="shared" si="3"/>
        <v>5.6121015348288067E-3</v>
      </c>
      <c r="I26" s="15" t="s">
        <v>32096</v>
      </c>
      <c r="J26" s="15" t="s">
        <v>159</v>
      </c>
      <c r="K26" s="15" t="s">
        <v>159</v>
      </c>
      <c r="L26" s="15" t="s">
        <v>31772</v>
      </c>
      <c r="M26" s="15">
        <v>61256</v>
      </c>
      <c r="N26" s="273">
        <f t="shared" si="4"/>
        <v>1.0678917366699197E-2</v>
      </c>
      <c r="O26" s="273">
        <f t="shared" si="5"/>
        <v>2.8694250964320742E-3</v>
      </c>
      <c r="Q26" s="15" t="s">
        <v>32092</v>
      </c>
      <c r="R26" t="s">
        <v>159</v>
      </c>
      <c r="S26" t="s">
        <v>159</v>
      </c>
      <c r="T26" t="s">
        <v>31769</v>
      </c>
      <c r="U26" s="273">
        <f t="shared" si="0"/>
        <v>6.9371293813861798E-3</v>
      </c>
      <c r="V26" s="15" t="str">
        <f t="shared" si="1"/>
        <v>Sede - Santa Anita</v>
      </c>
      <c r="W26" s="289" t="s">
        <v>32184</v>
      </c>
      <c r="X26" s="15" t="s">
        <v>32185</v>
      </c>
      <c r="Y26" s="15" t="s">
        <v>925</v>
      </c>
    </row>
    <row r="27" spans="1:25" x14ac:dyDescent="0.35">
      <c r="A27" s="15" t="s">
        <v>31918</v>
      </c>
      <c r="B27" s="15" t="s">
        <v>140</v>
      </c>
      <c r="C27" s="15" t="s">
        <v>140</v>
      </c>
      <c r="D27" s="15" t="s">
        <v>140</v>
      </c>
      <c r="E27" s="15">
        <v>104</v>
      </c>
      <c r="F27" s="273">
        <f t="shared" si="2"/>
        <v>7.6741440377804011E-3</v>
      </c>
      <c r="G27" s="273">
        <f t="shared" si="3"/>
        <v>5.6121015348288067E-3</v>
      </c>
      <c r="I27" s="15" t="s">
        <v>32092</v>
      </c>
      <c r="J27" s="15" t="s">
        <v>159</v>
      </c>
      <c r="K27" s="15" t="s">
        <v>159</v>
      </c>
      <c r="L27" s="15" t="s">
        <v>31769</v>
      </c>
      <c r="M27" s="15">
        <v>59390</v>
      </c>
      <c r="N27" s="273">
        <f t="shared" si="4"/>
        <v>1.0353612746641396E-2</v>
      </c>
      <c r="O27" s="273">
        <f t="shared" si="5"/>
        <v>2.7820157450225429E-3</v>
      </c>
      <c r="Q27" s="15" t="s">
        <v>32077</v>
      </c>
      <c r="R27" t="s">
        <v>159</v>
      </c>
      <c r="S27" t="s">
        <v>159</v>
      </c>
      <c r="T27" t="s">
        <v>31754</v>
      </c>
      <c r="U27" s="273">
        <f t="shared" si="0"/>
        <v>9.7092648804694426E-3</v>
      </c>
      <c r="V27" s="15" t="str">
        <f t="shared" si="1"/>
        <v>Sede - Puente Piedra</v>
      </c>
      <c r="W27" s="289" t="s">
        <v>32188</v>
      </c>
      <c r="X27" s="15" t="s">
        <v>32185</v>
      </c>
      <c r="Y27" s="15" t="s">
        <v>925</v>
      </c>
    </row>
    <row r="28" spans="1:25" x14ac:dyDescent="0.35">
      <c r="A28" s="15" t="s">
        <v>32155</v>
      </c>
      <c r="B28" s="15" t="s">
        <v>153</v>
      </c>
      <c r="C28" s="15" t="s">
        <v>31826</v>
      </c>
      <c r="D28" s="15" t="s">
        <v>31835</v>
      </c>
      <c r="E28" s="15">
        <v>99</v>
      </c>
      <c r="F28" s="273">
        <f t="shared" si="2"/>
        <v>7.305194805194805E-3</v>
      </c>
      <c r="G28" s="273">
        <f t="shared" si="3"/>
        <v>5.3422889610389608E-3</v>
      </c>
      <c r="I28" s="15" t="s">
        <v>32077</v>
      </c>
      <c r="J28" s="15" t="s">
        <v>159</v>
      </c>
      <c r="K28" s="15" t="s">
        <v>159</v>
      </c>
      <c r="L28" s="15" t="s">
        <v>31754</v>
      </c>
      <c r="M28" s="15">
        <v>57514</v>
      </c>
      <c r="N28" s="273">
        <f t="shared" si="4"/>
        <v>1.0026564800645449E-2</v>
      </c>
      <c r="O28" s="273">
        <f t="shared" si="5"/>
        <v>2.6941379619334323E-3</v>
      </c>
      <c r="Q28" s="15" t="s">
        <v>32090</v>
      </c>
      <c r="R28" t="s">
        <v>159</v>
      </c>
      <c r="S28" t="s">
        <v>159</v>
      </c>
      <c r="T28" t="s">
        <v>32292</v>
      </c>
      <c r="U28" s="273">
        <f t="shared" si="0"/>
        <v>5.1045101927141567E-3</v>
      </c>
      <c r="V28" s="15" t="str">
        <f t="shared" si="1"/>
        <v>Sede - Magdalena Del Mar</v>
      </c>
      <c r="W28" s="289" t="s">
        <v>32184</v>
      </c>
      <c r="X28" s="15" t="s">
        <v>32185</v>
      </c>
      <c r="Y28" s="15" t="s">
        <v>925</v>
      </c>
    </row>
    <row r="29" spans="1:25" x14ac:dyDescent="0.35">
      <c r="A29" s="15" t="s">
        <v>31988</v>
      </c>
      <c r="B29" s="15" t="s">
        <v>172</v>
      </c>
      <c r="C29" s="15" t="s">
        <v>31665</v>
      </c>
      <c r="D29" s="15" t="s">
        <v>31665</v>
      </c>
      <c r="E29" s="15">
        <v>93</v>
      </c>
      <c r="F29" s="273">
        <f t="shared" si="2"/>
        <v>6.86245572609209E-3</v>
      </c>
      <c r="G29" s="273">
        <f t="shared" si="3"/>
        <v>5.0185138724911449E-3</v>
      </c>
      <c r="I29" s="15" t="s">
        <v>32090</v>
      </c>
      <c r="J29" s="15" t="s">
        <v>159</v>
      </c>
      <c r="K29" s="15" t="s">
        <v>159</v>
      </c>
      <c r="L29" s="15" t="s">
        <v>32292</v>
      </c>
      <c r="M29" s="15">
        <v>57131</v>
      </c>
      <c r="N29" s="273">
        <f t="shared" si="4"/>
        <v>9.9597954172145065E-3</v>
      </c>
      <c r="O29" s="273">
        <f t="shared" si="5"/>
        <v>2.676197028605538E-3</v>
      </c>
      <c r="Q29" s="15" t="s">
        <v>32095</v>
      </c>
      <c r="R29" t="s">
        <v>159</v>
      </c>
      <c r="S29" t="s">
        <v>159</v>
      </c>
      <c r="T29" t="s">
        <v>31771</v>
      </c>
      <c r="U29" s="273">
        <f t="shared" si="0"/>
        <v>4.7797505829096365E-3</v>
      </c>
      <c r="V29" s="15" t="str">
        <f t="shared" si="1"/>
        <v>Sede - Lince</v>
      </c>
      <c r="W29" s="289" t="s">
        <v>32184</v>
      </c>
      <c r="X29" s="15" t="s">
        <v>32186</v>
      </c>
      <c r="Y29" s="15" t="s">
        <v>925</v>
      </c>
    </row>
    <row r="30" spans="1:25" x14ac:dyDescent="0.35">
      <c r="A30" s="15" t="s">
        <v>31976</v>
      </c>
      <c r="B30" s="15" t="s">
        <v>144</v>
      </c>
      <c r="C30" s="15" t="s">
        <v>144</v>
      </c>
      <c r="D30" s="15" t="s">
        <v>144</v>
      </c>
      <c r="E30" s="15">
        <v>90</v>
      </c>
      <c r="F30" s="273">
        <f t="shared" si="2"/>
        <v>6.6410861865407317E-3</v>
      </c>
      <c r="G30" s="273">
        <f t="shared" si="3"/>
        <v>4.8566263282172365E-3</v>
      </c>
      <c r="I30" s="15" t="s">
        <v>32095</v>
      </c>
      <c r="J30" s="15" t="s">
        <v>159</v>
      </c>
      <c r="K30" s="15" t="s">
        <v>159</v>
      </c>
      <c r="L30" s="15" t="s">
        <v>31771</v>
      </c>
      <c r="M30" s="15">
        <v>55958</v>
      </c>
      <c r="N30" s="273">
        <f t="shared" si="4"/>
        <v>9.7553032846701328E-3</v>
      </c>
      <c r="O30" s="273">
        <f t="shared" si="5"/>
        <v>2.6212499925908645E-3</v>
      </c>
      <c r="Q30" s="15" t="s">
        <v>31874</v>
      </c>
      <c r="R30" t="s">
        <v>173</v>
      </c>
      <c r="S30" t="s">
        <v>31545</v>
      </c>
      <c r="T30" t="s">
        <v>171</v>
      </c>
      <c r="U30" s="273">
        <f t="shared" si="0"/>
        <v>6.7797823654858445E-3</v>
      </c>
      <c r="V30" s="15" t="str">
        <f t="shared" si="1"/>
        <v>Sede - Chimbote</v>
      </c>
      <c r="W30" s="289" t="s">
        <v>32184</v>
      </c>
      <c r="X30" s="15" t="s">
        <v>32187</v>
      </c>
      <c r="Y30" s="15" t="s">
        <v>32188</v>
      </c>
    </row>
    <row r="31" spans="1:25" x14ac:dyDescent="0.35">
      <c r="A31" s="15" t="s">
        <v>31889</v>
      </c>
      <c r="B31" s="15" t="s">
        <v>138</v>
      </c>
      <c r="C31" s="15" t="s">
        <v>138</v>
      </c>
      <c r="D31" s="15" t="s">
        <v>31549</v>
      </c>
      <c r="E31" s="15">
        <v>90</v>
      </c>
      <c r="F31" s="273">
        <f t="shared" si="2"/>
        <v>6.6410861865407317E-3</v>
      </c>
      <c r="G31" s="273">
        <f t="shared" si="3"/>
        <v>4.8566263282172365E-3</v>
      </c>
      <c r="I31" s="15" t="s">
        <v>31874</v>
      </c>
      <c r="J31" s="15" t="s">
        <v>173</v>
      </c>
      <c r="K31" s="15" t="s">
        <v>31545</v>
      </c>
      <c r="L31" s="15" t="s">
        <v>171</v>
      </c>
      <c r="M31" s="15">
        <v>54879</v>
      </c>
      <c r="N31" s="273">
        <f t="shared" si="4"/>
        <v>9.5671984159443196E-3</v>
      </c>
      <c r="O31" s="273">
        <f t="shared" si="5"/>
        <v>2.5707062143642385E-3</v>
      </c>
      <c r="Q31" s="15" t="s">
        <v>31952</v>
      </c>
      <c r="R31" t="s">
        <v>141</v>
      </c>
      <c r="S31" t="s">
        <v>141</v>
      </c>
      <c r="T31" t="s">
        <v>141</v>
      </c>
      <c r="U31" s="273">
        <f t="shared" si="0"/>
        <v>5.0451122410138912E-3</v>
      </c>
      <c r="V31" s="15" t="str">
        <f t="shared" si="1"/>
        <v>Sede - Cusco</v>
      </c>
      <c r="W31" s="289" t="s">
        <v>32185</v>
      </c>
      <c r="X31" s="15" t="s">
        <v>32184</v>
      </c>
      <c r="Y31" s="15" t="s">
        <v>32188</v>
      </c>
    </row>
    <row r="32" spans="1:25" x14ac:dyDescent="0.35">
      <c r="A32" s="15" t="s">
        <v>32065</v>
      </c>
      <c r="B32" s="15" t="s">
        <v>159</v>
      </c>
      <c r="C32" s="15" t="s">
        <v>159</v>
      </c>
      <c r="D32" s="15" t="s">
        <v>31745</v>
      </c>
      <c r="E32" s="15">
        <v>89</v>
      </c>
      <c r="F32" s="273">
        <f t="shared" si="2"/>
        <v>6.5672963400236128E-3</v>
      </c>
      <c r="G32" s="273">
        <f t="shared" si="3"/>
        <v>4.8026638134592674E-3</v>
      </c>
      <c r="I32" s="15" t="s">
        <v>31952</v>
      </c>
      <c r="J32" s="15" t="s">
        <v>141</v>
      </c>
      <c r="K32" s="15" t="s">
        <v>141</v>
      </c>
      <c r="L32" s="15" t="s">
        <v>141</v>
      </c>
      <c r="M32" s="15">
        <v>54711</v>
      </c>
      <c r="N32" s="273">
        <f t="shared" si="4"/>
        <v>9.5379105401834884E-3</v>
      </c>
      <c r="O32" s="273">
        <f t="shared" si="5"/>
        <v>2.5628365621473033E-3</v>
      </c>
      <c r="Q32" s="15" t="s">
        <v>32013</v>
      </c>
      <c r="R32" t="s">
        <v>147</v>
      </c>
      <c r="S32" t="s">
        <v>31693</v>
      </c>
      <c r="T32" t="s">
        <v>31693</v>
      </c>
      <c r="U32" s="273">
        <f t="shared" si="0"/>
        <v>1.2567636207574525E-2</v>
      </c>
      <c r="V32" s="15" t="str">
        <f t="shared" si="1"/>
        <v>Sede - Chiclayo</v>
      </c>
      <c r="W32" s="289" t="s">
        <v>32184</v>
      </c>
      <c r="X32" s="15" t="s">
        <v>32186</v>
      </c>
      <c r="Y32" s="15" t="s">
        <v>925</v>
      </c>
    </row>
    <row r="33" spans="1:25" x14ac:dyDescent="0.35">
      <c r="A33" s="15" t="s">
        <v>32134</v>
      </c>
      <c r="B33" s="15" t="s">
        <v>152</v>
      </c>
      <c r="C33" s="15" t="s">
        <v>152</v>
      </c>
      <c r="D33" s="15" t="s">
        <v>31526</v>
      </c>
      <c r="E33" s="15">
        <v>89</v>
      </c>
      <c r="F33" s="273">
        <f t="shared" si="2"/>
        <v>6.5672963400236128E-3</v>
      </c>
      <c r="G33" s="273">
        <f t="shared" si="3"/>
        <v>4.8026638134592674E-3</v>
      </c>
      <c r="I33" s="15" t="s">
        <v>32013</v>
      </c>
      <c r="J33" s="15" t="s">
        <v>147</v>
      </c>
      <c r="K33" s="15" t="s">
        <v>31693</v>
      </c>
      <c r="L33" s="15" t="s">
        <v>31693</v>
      </c>
      <c r="M33" s="15">
        <v>54023</v>
      </c>
      <c r="N33" s="273">
        <f t="shared" si="4"/>
        <v>9.417969715639133E-3</v>
      </c>
      <c r="O33" s="273">
        <f t="shared" si="5"/>
        <v>2.5306084625922351E-3</v>
      </c>
      <c r="Q33" s="15" t="s">
        <v>31989</v>
      </c>
      <c r="R33" t="s">
        <v>172</v>
      </c>
      <c r="S33" t="s">
        <v>31665</v>
      </c>
      <c r="T33" t="s">
        <v>31672</v>
      </c>
      <c r="U33" s="273">
        <f t="shared" si="0"/>
        <v>6.9095815249789697E-3</v>
      </c>
      <c r="V33" s="15" t="str">
        <f t="shared" si="1"/>
        <v>Sede - El Tambo</v>
      </c>
      <c r="W33" s="289" t="s">
        <v>32185</v>
      </c>
      <c r="X33" s="15" t="s">
        <v>32184</v>
      </c>
      <c r="Y33" s="15" t="s">
        <v>32188</v>
      </c>
    </row>
    <row r="34" spans="1:25" x14ac:dyDescent="0.35">
      <c r="A34" s="15" t="s">
        <v>32014</v>
      </c>
      <c r="B34" s="15" t="s">
        <v>147</v>
      </c>
      <c r="C34" s="15" t="s">
        <v>31693</v>
      </c>
      <c r="D34" s="15" t="s">
        <v>31695</v>
      </c>
      <c r="E34" s="15">
        <v>88</v>
      </c>
      <c r="F34" s="273">
        <f t="shared" si="2"/>
        <v>6.4935064935064939E-3</v>
      </c>
      <c r="G34" s="273">
        <f t="shared" si="3"/>
        <v>4.7487012987012991E-3</v>
      </c>
      <c r="I34" s="15" t="s">
        <v>31989</v>
      </c>
      <c r="J34" s="15" t="s">
        <v>172</v>
      </c>
      <c r="K34" s="15" t="s">
        <v>31665</v>
      </c>
      <c r="L34" s="15" t="s">
        <v>31672</v>
      </c>
      <c r="M34" s="15">
        <v>53042</v>
      </c>
      <c r="N34" s="273">
        <f t="shared" si="4"/>
        <v>9.2469494411071378E-3</v>
      </c>
      <c r="O34" s="273">
        <f t="shared" si="5"/>
        <v>2.4846553148254878E-3</v>
      </c>
      <c r="Q34" s="15" t="s">
        <v>32085</v>
      </c>
      <c r="R34" t="s">
        <v>159</v>
      </c>
      <c r="S34" t="s">
        <v>159</v>
      </c>
      <c r="T34" t="s">
        <v>31762</v>
      </c>
      <c r="U34" s="273">
        <f t="shared" si="0"/>
        <v>4.3724064679952542E-3</v>
      </c>
      <c r="V34" s="15" t="str">
        <f t="shared" si="1"/>
        <v>Sede - El Agustino</v>
      </c>
      <c r="W34" s="289" t="s">
        <v>32184</v>
      </c>
      <c r="X34" s="15" t="s">
        <v>32185</v>
      </c>
      <c r="Y34" s="15" t="s">
        <v>925</v>
      </c>
    </row>
    <row r="35" spans="1:25" x14ac:dyDescent="0.35">
      <c r="A35" s="15" t="s">
        <v>32169</v>
      </c>
      <c r="B35" s="15" t="s">
        <v>154</v>
      </c>
      <c r="C35" s="15" t="s">
        <v>154</v>
      </c>
      <c r="D35" s="15" t="s">
        <v>154</v>
      </c>
      <c r="E35" s="15">
        <v>88</v>
      </c>
      <c r="F35" s="273">
        <f t="shared" si="2"/>
        <v>6.4935064935064939E-3</v>
      </c>
      <c r="G35" s="273">
        <f t="shared" si="3"/>
        <v>4.7487012987012991E-3</v>
      </c>
      <c r="I35" s="15" t="s">
        <v>32085</v>
      </c>
      <c r="J35" s="15" t="s">
        <v>159</v>
      </c>
      <c r="K35" s="15" t="s">
        <v>159</v>
      </c>
      <c r="L35" s="15" t="s">
        <v>31762</v>
      </c>
      <c r="M35" s="15">
        <v>53022</v>
      </c>
      <c r="N35" s="273">
        <f t="shared" si="4"/>
        <v>9.2434627892308482E-3</v>
      </c>
      <c r="O35" s="273">
        <f t="shared" si="5"/>
        <v>2.4837184514663289E-3</v>
      </c>
      <c r="Q35" s="15" t="s">
        <v>31937</v>
      </c>
      <c r="R35" t="s">
        <v>158</v>
      </c>
      <c r="S35" t="s">
        <v>158</v>
      </c>
      <c r="T35" t="s">
        <v>31524</v>
      </c>
      <c r="U35" s="273">
        <f t="shared" si="0"/>
        <v>8.6352561317438233E-3</v>
      </c>
      <c r="V35" s="15" t="str">
        <f t="shared" si="1"/>
        <v>Sede - Ventanilla</v>
      </c>
      <c r="W35" s="289" t="s">
        <v>32188</v>
      </c>
      <c r="X35" s="15" t="s">
        <v>32188</v>
      </c>
      <c r="Y35" s="15" t="s">
        <v>925</v>
      </c>
    </row>
    <row r="36" spans="1:25" x14ac:dyDescent="0.35">
      <c r="A36" s="15" t="s">
        <v>32174</v>
      </c>
      <c r="B36" s="15" t="s">
        <v>156</v>
      </c>
      <c r="C36" s="15" t="s">
        <v>31855</v>
      </c>
      <c r="D36" s="15" t="s">
        <v>31857</v>
      </c>
      <c r="E36" s="15">
        <v>83</v>
      </c>
      <c r="F36" s="273">
        <f t="shared" si="2"/>
        <v>6.124557260920897E-3</v>
      </c>
      <c r="G36" s="273">
        <f t="shared" si="3"/>
        <v>4.4788887249114515E-3</v>
      </c>
      <c r="I36" s="15" t="s">
        <v>31937</v>
      </c>
      <c r="J36" s="15" t="s">
        <v>158</v>
      </c>
      <c r="K36" s="15" t="s">
        <v>158</v>
      </c>
      <c r="L36" s="15" t="s">
        <v>31524</v>
      </c>
      <c r="M36" s="15">
        <v>50714</v>
      </c>
      <c r="N36" s="273">
        <f t="shared" si="4"/>
        <v>8.8411031627070504E-3</v>
      </c>
      <c r="O36" s="273">
        <f t="shared" si="5"/>
        <v>2.3756044198193845E-3</v>
      </c>
      <c r="Q36" s="15" t="s">
        <v>32082</v>
      </c>
      <c r="R36" t="s">
        <v>159</v>
      </c>
      <c r="S36" t="s">
        <v>159</v>
      </c>
      <c r="T36" t="s">
        <v>31759</v>
      </c>
      <c r="U36" s="273">
        <f t="shared" si="0"/>
        <v>6.6106777144280642E-3</v>
      </c>
      <c r="V36" s="15" t="str">
        <f t="shared" si="1"/>
        <v>Sede - Independencia</v>
      </c>
      <c r="W36" s="289" t="s">
        <v>32185</v>
      </c>
      <c r="X36" s="15" t="s">
        <v>32187</v>
      </c>
      <c r="Y36" s="15" t="s">
        <v>925</v>
      </c>
    </row>
    <row r="37" spans="1:25" x14ac:dyDescent="0.35">
      <c r="A37" s="15" t="s">
        <v>31989</v>
      </c>
      <c r="B37" s="15" t="s">
        <v>172</v>
      </c>
      <c r="C37" s="15" t="s">
        <v>31665</v>
      </c>
      <c r="D37" s="15" t="s">
        <v>31672</v>
      </c>
      <c r="E37" s="15">
        <v>82</v>
      </c>
      <c r="F37" s="273">
        <f t="shared" si="2"/>
        <v>6.0507674144037781E-3</v>
      </c>
      <c r="G37" s="273">
        <f t="shared" si="3"/>
        <v>4.4249262101534823E-3</v>
      </c>
      <c r="I37" s="15" t="s">
        <v>32082</v>
      </c>
      <c r="J37" s="15" t="s">
        <v>159</v>
      </c>
      <c r="K37" s="15" t="s">
        <v>159</v>
      </c>
      <c r="L37" s="15" t="s">
        <v>31759</v>
      </c>
      <c r="M37" s="15">
        <v>50117</v>
      </c>
      <c r="N37" s="273">
        <f t="shared" si="4"/>
        <v>8.7370266041998119E-3</v>
      </c>
      <c r="O37" s="273">
        <f t="shared" si="5"/>
        <v>2.3476390485484893E-3</v>
      </c>
      <c r="Q37" s="15" t="s">
        <v>32084</v>
      </c>
      <c r="R37" t="s">
        <v>159</v>
      </c>
      <c r="S37" t="s">
        <v>159</v>
      </c>
      <c r="T37" t="s">
        <v>31761</v>
      </c>
      <c r="U37" s="273">
        <f t="shared" si="0"/>
        <v>9.9765422200824485E-3</v>
      </c>
      <c r="V37" s="15" t="str">
        <f t="shared" si="1"/>
        <v>Sede - Carabayllo</v>
      </c>
      <c r="W37" s="289" t="s">
        <v>32188</v>
      </c>
      <c r="X37" s="15" t="s">
        <v>32187</v>
      </c>
      <c r="Y37" s="15" t="s">
        <v>925</v>
      </c>
    </row>
    <row r="38" spans="1:25" x14ac:dyDescent="0.35">
      <c r="A38" s="15" t="s">
        <v>31888</v>
      </c>
      <c r="B38" s="15" t="s">
        <v>138</v>
      </c>
      <c r="C38" s="15" t="s">
        <v>138</v>
      </c>
      <c r="D38" s="15" t="s">
        <v>138</v>
      </c>
      <c r="E38" s="15">
        <v>80</v>
      </c>
      <c r="F38" s="273">
        <f t="shared" si="2"/>
        <v>5.9031877213695395E-3</v>
      </c>
      <c r="G38" s="273">
        <f t="shared" si="3"/>
        <v>4.317001180637544E-3</v>
      </c>
      <c r="I38" s="15" t="s">
        <v>32084</v>
      </c>
      <c r="J38" s="15" t="s">
        <v>159</v>
      </c>
      <c r="K38" s="15" t="s">
        <v>159</v>
      </c>
      <c r="L38" s="15" t="s">
        <v>31761</v>
      </c>
      <c r="M38" s="15">
        <v>49396</v>
      </c>
      <c r="N38" s="273">
        <f t="shared" si="4"/>
        <v>8.6113328040595787E-3</v>
      </c>
      <c r="O38" s="273">
        <f t="shared" si="5"/>
        <v>2.3138651244508086E-3</v>
      </c>
      <c r="Q38" s="15" t="s">
        <v>31918</v>
      </c>
      <c r="R38" t="s">
        <v>140</v>
      </c>
      <c r="S38" t="s">
        <v>140</v>
      </c>
      <c r="T38" t="s">
        <v>140</v>
      </c>
      <c r="U38" s="273">
        <f t="shared" si="0"/>
        <v>7.8273617907281337E-3</v>
      </c>
      <c r="V38" s="15" t="str">
        <f t="shared" si="1"/>
        <v>Sede - Cajamarca</v>
      </c>
      <c r="W38" s="289" t="s">
        <v>32184</v>
      </c>
      <c r="X38" s="15" t="s">
        <v>32184</v>
      </c>
      <c r="Y38" s="15" t="s">
        <v>32188</v>
      </c>
    </row>
    <row r="39" spans="1:25" x14ac:dyDescent="0.35">
      <c r="A39" s="15" t="s">
        <v>32082</v>
      </c>
      <c r="B39" s="15" t="s">
        <v>159</v>
      </c>
      <c r="C39" s="15" t="s">
        <v>159</v>
      </c>
      <c r="D39" s="15" t="s">
        <v>31759</v>
      </c>
      <c r="E39" s="15">
        <v>79</v>
      </c>
      <c r="F39" s="273">
        <f t="shared" si="2"/>
        <v>5.8293978748524206E-3</v>
      </c>
      <c r="G39" s="273">
        <f t="shared" si="3"/>
        <v>4.2630386658795748E-3</v>
      </c>
      <c r="I39" s="15" t="s">
        <v>31918</v>
      </c>
      <c r="J39" s="15" t="s">
        <v>140</v>
      </c>
      <c r="K39" s="15" t="s">
        <v>140</v>
      </c>
      <c r="L39" s="15" t="s">
        <v>140</v>
      </c>
      <c r="M39" s="15">
        <v>47291</v>
      </c>
      <c r="N39" s="273">
        <f t="shared" si="4"/>
        <v>8.2443626940801179E-3</v>
      </c>
      <c r="O39" s="273">
        <f t="shared" si="5"/>
        <v>2.2152602558993275E-3</v>
      </c>
      <c r="Q39" s="15" t="s">
        <v>32098</v>
      </c>
      <c r="R39" t="s">
        <v>159</v>
      </c>
      <c r="S39" t="s">
        <v>159</v>
      </c>
      <c r="T39" t="s">
        <v>31774</v>
      </c>
      <c r="U39" s="273">
        <f t="shared" si="0"/>
        <v>4.701329416640922E-3</v>
      </c>
      <c r="V39" s="15" t="str">
        <f t="shared" si="1"/>
        <v>Sede - Breña</v>
      </c>
      <c r="W39" s="289" t="s">
        <v>32188</v>
      </c>
      <c r="X39" s="15" t="s">
        <v>32186</v>
      </c>
      <c r="Y39" s="15" t="s">
        <v>925</v>
      </c>
    </row>
    <row r="40" spans="1:25" x14ac:dyDescent="0.35">
      <c r="A40" s="15" t="s">
        <v>31874</v>
      </c>
      <c r="B40" s="15" t="s">
        <v>173</v>
      </c>
      <c r="C40" s="15" t="s">
        <v>31545</v>
      </c>
      <c r="D40" s="15" t="s">
        <v>171</v>
      </c>
      <c r="E40" s="15">
        <v>78</v>
      </c>
      <c r="F40" s="273">
        <f t="shared" si="2"/>
        <v>5.7556080283353009E-3</v>
      </c>
      <c r="G40" s="273">
        <f t="shared" si="3"/>
        <v>4.2090761511216056E-3</v>
      </c>
      <c r="I40" s="15" t="s">
        <v>32098</v>
      </c>
      <c r="J40" s="15" t="s">
        <v>159</v>
      </c>
      <c r="K40" s="15" t="s">
        <v>159</v>
      </c>
      <c r="L40" s="15" t="s">
        <v>31774</v>
      </c>
      <c r="M40" s="15">
        <v>46220</v>
      </c>
      <c r="N40" s="273">
        <f t="shared" si="4"/>
        <v>8.0576524861048198E-3</v>
      </c>
      <c r="O40" s="273">
        <f t="shared" si="5"/>
        <v>2.165091223016365E-3</v>
      </c>
      <c r="Q40" s="15" t="s">
        <v>31988</v>
      </c>
      <c r="R40" t="s">
        <v>172</v>
      </c>
      <c r="S40" t="s">
        <v>31665</v>
      </c>
      <c r="T40" t="s">
        <v>31665</v>
      </c>
      <c r="U40" s="273">
        <f t="shared" si="0"/>
        <v>7.1393383017872491E-3</v>
      </c>
      <c r="V40" s="15" t="str">
        <f t="shared" si="1"/>
        <v>Sede - Huancayo</v>
      </c>
      <c r="W40" s="289" t="s">
        <v>32185</v>
      </c>
      <c r="X40" s="15" t="s">
        <v>32184</v>
      </c>
      <c r="Y40" s="15" t="s">
        <v>32188</v>
      </c>
    </row>
    <row r="41" spans="1:25" x14ac:dyDescent="0.35">
      <c r="A41" s="15" t="s">
        <v>31911</v>
      </c>
      <c r="B41" s="15" t="s">
        <v>139</v>
      </c>
      <c r="C41" s="15" t="s">
        <v>31561</v>
      </c>
      <c r="D41" s="15" t="s">
        <v>139</v>
      </c>
      <c r="E41" s="15">
        <v>77</v>
      </c>
      <c r="F41" s="273">
        <f t="shared" si="2"/>
        <v>5.681818181818182E-3</v>
      </c>
      <c r="G41" s="273">
        <f t="shared" si="3"/>
        <v>4.1551136363636365E-3</v>
      </c>
      <c r="I41" s="15" t="s">
        <v>31988</v>
      </c>
      <c r="J41" s="15" t="s">
        <v>172</v>
      </c>
      <c r="K41" s="15" t="s">
        <v>31665</v>
      </c>
      <c r="L41" s="15" t="s">
        <v>31665</v>
      </c>
      <c r="M41" s="15">
        <v>45275</v>
      </c>
      <c r="N41" s="273">
        <f t="shared" si="4"/>
        <v>7.892908184950146E-3</v>
      </c>
      <c r="O41" s="273">
        <f t="shared" si="5"/>
        <v>2.1208244292961042E-3</v>
      </c>
      <c r="Q41" s="15" t="s">
        <v>31888</v>
      </c>
      <c r="R41" t="s">
        <v>138</v>
      </c>
      <c r="S41" t="s">
        <v>138</v>
      </c>
      <c r="T41" t="s">
        <v>138</v>
      </c>
      <c r="U41" s="273">
        <f t="shared" si="0"/>
        <v>6.3990394668644677E-3</v>
      </c>
      <c r="V41" s="15" t="str">
        <f t="shared" si="1"/>
        <v>Sede - Arequipa</v>
      </c>
      <c r="W41" s="289" t="s">
        <v>32187</v>
      </c>
      <c r="X41" s="15" t="s">
        <v>32185</v>
      </c>
      <c r="Y41" s="15" t="s">
        <v>925</v>
      </c>
    </row>
    <row r="42" spans="1:25" x14ac:dyDescent="0.35">
      <c r="A42" s="15" t="s">
        <v>32092</v>
      </c>
      <c r="B42" s="15" t="s">
        <v>159</v>
      </c>
      <c r="C42" s="15" t="s">
        <v>159</v>
      </c>
      <c r="D42" s="15" t="s">
        <v>31769</v>
      </c>
      <c r="E42" s="15">
        <v>77</v>
      </c>
      <c r="F42" s="273">
        <f t="shared" si="2"/>
        <v>5.681818181818182E-3</v>
      </c>
      <c r="G42" s="273">
        <f t="shared" si="3"/>
        <v>4.1551136363636365E-3</v>
      </c>
      <c r="I42" s="15" t="s">
        <v>31888</v>
      </c>
      <c r="J42" s="15" t="s">
        <v>138</v>
      </c>
      <c r="K42" s="15" t="s">
        <v>138</v>
      </c>
      <c r="L42" s="15" t="s">
        <v>138</v>
      </c>
      <c r="M42" s="15">
        <v>44447</v>
      </c>
      <c r="N42" s="273">
        <f t="shared" si="4"/>
        <v>7.7485607972717649E-3</v>
      </c>
      <c r="O42" s="273">
        <f t="shared" si="5"/>
        <v>2.0820382862269233E-3</v>
      </c>
      <c r="Q42" s="15" t="s">
        <v>31889</v>
      </c>
      <c r="R42" t="s">
        <v>138</v>
      </c>
      <c r="S42" t="s">
        <v>138</v>
      </c>
      <c r="T42" t="s">
        <v>31549</v>
      </c>
      <c r="U42" s="273">
        <f t="shared" si="0"/>
        <v>6.9052185925221853E-3</v>
      </c>
      <c r="V42" s="15" t="str">
        <f t="shared" si="1"/>
        <v>Sede - Cerro Colorado</v>
      </c>
      <c r="W42" s="289" t="s">
        <v>32184</v>
      </c>
      <c r="X42" s="15" t="s">
        <v>32184</v>
      </c>
      <c r="Y42" s="15" t="s">
        <v>32185</v>
      </c>
    </row>
    <row r="43" spans="1:25" x14ac:dyDescent="0.35">
      <c r="A43" s="15" t="s">
        <v>32097</v>
      </c>
      <c r="B43" s="15" t="s">
        <v>159</v>
      </c>
      <c r="C43" s="15" t="s">
        <v>159</v>
      </c>
      <c r="D43" s="15" t="s">
        <v>31773</v>
      </c>
      <c r="E43" s="15">
        <v>75</v>
      </c>
      <c r="F43" s="273">
        <f t="shared" si="2"/>
        <v>5.5342384887839434E-3</v>
      </c>
      <c r="G43" s="273">
        <f t="shared" si="3"/>
        <v>4.0471886068476973E-3</v>
      </c>
      <c r="I43" s="15" t="s">
        <v>31889</v>
      </c>
      <c r="J43" s="15" t="s">
        <v>138</v>
      </c>
      <c r="K43" s="15" t="s">
        <v>138</v>
      </c>
      <c r="L43" s="15" t="s">
        <v>31549</v>
      </c>
      <c r="M43" s="15">
        <v>43733</v>
      </c>
      <c r="N43" s="273">
        <f t="shared" si="4"/>
        <v>7.6240873252882329E-3</v>
      </c>
      <c r="O43" s="273">
        <f t="shared" si="5"/>
        <v>2.0485922643049483E-3</v>
      </c>
      <c r="Q43" s="15" t="s">
        <v>32009</v>
      </c>
      <c r="R43" t="s">
        <v>146</v>
      </c>
      <c r="S43" t="s">
        <v>31684</v>
      </c>
      <c r="T43" t="s">
        <v>31686</v>
      </c>
      <c r="U43" s="273">
        <f t="shared" si="0"/>
        <v>4.7464369431956654E-3</v>
      </c>
      <c r="V43" s="15" t="str">
        <f t="shared" si="1"/>
        <v>Sede - La Esperanza</v>
      </c>
      <c r="W43" s="289" t="s">
        <v>32184</v>
      </c>
      <c r="X43" s="15" t="s">
        <v>32186</v>
      </c>
      <c r="Y43" s="15" t="s">
        <v>925</v>
      </c>
    </row>
    <row r="44" spans="1:25" x14ac:dyDescent="0.35">
      <c r="A44" s="15" t="s">
        <v>32088</v>
      </c>
      <c r="B44" s="15" t="s">
        <v>159</v>
      </c>
      <c r="C44" s="15" t="s">
        <v>159</v>
      </c>
      <c r="D44" s="15" t="s">
        <v>31765</v>
      </c>
      <c r="E44" s="15">
        <v>75</v>
      </c>
      <c r="F44" s="273">
        <f t="shared" si="2"/>
        <v>5.5342384887839434E-3</v>
      </c>
      <c r="G44" s="273">
        <f t="shared" si="3"/>
        <v>4.0471886068476973E-3</v>
      </c>
      <c r="I44" s="15" t="s">
        <v>32009</v>
      </c>
      <c r="J44" s="15" t="s">
        <v>146</v>
      </c>
      <c r="K44" s="15" t="s">
        <v>31684</v>
      </c>
      <c r="L44" s="15" t="s">
        <v>31686</v>
      </c>
      <c r="M44" s="15">
        <v>43727</v>
      </c>
      <c r="N44" s="273">
        <f t="shared" si="4"/>
        <v>7.6230413297253457E-3</v>
      </c>
      <c r="O44" s="273">
        <f t="shared" si="5"/>
        <v>2.0483112052972004E-3</v>
      </c>
      <c r="Q44" s="15" t="s">
        <v>32065</v>
      </c>
      <c r="R44" t="s">
        <v>159</v>
      </c>
      <c r="S44" t="s">
        <v>159</v>
      </c>
      <c r="T44" t="s">
        <v>31745</v>
      </c>
      <c r="U44" s="273">
        <f t="shared" si="0"/>
        <v>6.8477896833353275E-3</v>
      </c>
      <c r="V44" s="15" t="str">
        <f t="shared" si="1"/>
        <v>Sede - Lurigancho</v>
      </c>
      <c r="W44" s="289" t="s">
        <v>32184</v>
      </c>
      <c r="X44" s="15" t="s">
        <v>32187</v>
      </c>
      <c r="Y44" s="15" t="s">
        <v>925</v>
      </c>
    </row>
    <row r="45" spans="1:25" x14ac:dyDescent="0.35">
      <c r="A45" s="15" t="s">
        <v>32165</v>
      </c>
      <c r="B45" s="15" t="s">
        <v>175</v>
      </c>
      <c r="C45" s="15" t="s">
        <v>175</v>
      </c>
      <c r="D45" s="15" t="s">
        <v>31847</v>
      </c>
      <c r="E45" s="15">
        <v>74</v>
      </c>
      <c r="F45" s="273">
        <f t="shared" si="2"/>
        <v>5.4604486422668245E-3</v>
      </c>
      <c r="G45" s="273">
        <f t="shared" si="3"/>
        <v>3.9932260920897281E-3</v>
      </c>
      <c r="I45" s="15" t="s">
        <v>32065</v>
      </c>
      <c r="J45" s="15" t="s">
        <v>159</v>
      </c>
      <c r="K45" s="15" t="s">
        <v>159</v>
      </c>
      <c r="L45" s="15" t="s">
        <v>31745</v>
      </c>
      <c r="M45" s="15">
        <v>43659</v>
      </c>
      <c r="N45" s="273">
        <f t="shared" si="4"/>
        <v>7.611186713345962E-3</v>
      </c>
      <c r="O45" s="273">
        <f t="shared" si="5"/>
        <v>2.0451258698760601E-3</v>
      </c>
      <c r="Q45" s="15" t="s">
        <v>32155</v>
      </c>
      <c r="R45" t="s">
        <v>153</v>
      </c>
      <c r="S45" t="s">
        <v>31826</v>
      </c>
      <c r="T45" t="s">
        <v>31835</v>
      </c>
      <c r="U45" s="273">
        <f t="shared" si="0"/>
        <v>7.2931663769836286E-3</v>
      </c>
      <c r="V45" s="15" t="str">
        <f t="shared" si="1"/>
        <v>Sede - Juliaca</v>
      </c>
      <c r="W45" s="289" t="s">
        <v>32186</v>
      </c>
      <c r="X45" s="15" t="s">
        <v>32188</v>
      </c>
      <c r="Y45" s="15" t="s">
        <v>32184</v>
      </c>
    </row>
    <row r="46" spans="1:25" x14ac:dyDescent="0.35">
      <c r="A46" s="15" t="s">
        <v>32153</v>
      </c>
      <c r="B46" s="15" t="s">
        <v>153</v>
      </c>
      <c r="C46" s="15" t="s">
        <v>153</v>
      </c>
      <c r="D46" s="15" t="s">
        <v>153</v>
      </c>
      <c r="E46" s="15">
        <v>73</v>
      </c>
      <c r="F46" s="273">
        <f t="shared" si="2"/>
        <v>5.3866587957497047E-3</v>
      </c>
      <c r="G46" s="273">
        <f t="shared" si="3"/>
        <v>3.9392635773317589E-3</v>
      </c>
      <c r="I46" s="15" t="s">
        <v>32155</v>
      </c>
      <c r="J46" s="15" t="s">
        <v>153</v>
      </c>
      <c r="K46" s="15" t="s">
        <v>31826</v>
      </c>
      <c r="L46" s="15" t="s">
        <v>31835</v>
      </c>
      <c r="M46" s="15">
        <v>41647</v>
      </c>
      <c r="N46" s="273">
        <f t="shared" si="4"/>
        <v>7.2604295345912477E-3</v>
      </c>
      <c r="O46" s="273">
        <f t="shared" si="5"/>
        <v>1.9508774159446682E-3</v>
      </c>
      <c r="Q46" s="15" t="s">
        <v>31891</v>
      </c>
      <c r="R46" t="s">
        <v>138</v>
      </c>
      <c r="S46" t="s">
        <v>138</v>
      </c>
      <c r="T46" t="s">
        <v>32943</v>
      </c>
      <c r="U46" s="273">
        <f t="shared" si="0"/>
        <v>4.8507065761517103E-3</v>
      </c>
      <c r="V46" s="15" t="str">
        <f t="shared" si="1"/>
        <v>Sede - Jose Luis Bustamante Y Rivero</v>
      </c>
      <c r="W46" s="289" t="s">
        <v>32187</v>
      </c>
      <c r="X46" s="15" t="s">
        <v>32185</v>
      </c>
      <c r="Y46" s="15" t="s">
        <v>925</v>
      </c>
    </row>
    <row r="47" spans="1:25" x14ac:dyDescent="0.35">
      <c r="A47" s="15" t="s">
        <v>32141</v>
      </c>
      <c r="B47" s="15" t="s">
        <v>152</v>
      </c>
      <c r="C47" s="15" t="s">
        <v>31804</v>
      </c>
      <c r="D47" s="15" t="s">
        <v>31804</v>
      </c>
      <c r="E47" s="15">
        <v>73</v>
      </c>
      <c r="F47" s="273">
        <f t="shared" si="2"/>
        <v>5.3866587957497047E-3</v>
      </c>
      <c r="G47" s="273">
        <f t="shared" si="3"/>
        <v>3.9392635773317589E-3</v>
      </c>
      <c r="I47" s="15" t="s">
        <v>31891</v>
      </c>
      <c r="J47" s="15" t="s">
        <v>138</v>
      </c>
      <c r="K47" s="15" t="s">
        <v>138</v>
      </c>
      <c r="L47" s="15" t="s">
        <v>32943</v>
      </c>
      <c r="M47" s="15">
        <v>41345</v>
      </c>
      <c r="N47" s="273">
        <f t="shared" si="4"/>
        <v>7.2077810912592778E-3</v>
      </c>
      <c r="O47" s="273">
        <f t="shared" si="5"/>
        <v>1.936730779221368E-3</v>
      </c>
      <c r="Q47" s="15" t="s">
        <v>32100</v>
      </c>
      <c r="R47" t="s">
        <v>159</v>
      </c>
      <c r="S47" t="s">
        <v>159</v>
      </c>
      <c r="T47" t="s">
        <v>31776</v>
      </c>
      <c r="U47" s="273">
        <f t="shared" si="0"/>
        <v>3.9966248715294847E-3</v>
      </c>
      <c r="V47" s="15" t="str">
        <f t="shared" si="1"/>
        <v>Sede - Barranco</v>
      </c>
      <c r="W47" s="289" t="s">
        <v>32184</v>
      </c>
      <c r="X47" s="15" t="s">
        <v>32186</v>
      </c>
      <c r="Y47" s="15" t="s">
        <v>925</v>
      </c>
    </row>
    <row r="48" spans="1:25" x14ac:dyDescent="0.35">
      <c r="A48" s="15" t="s">
        <v>32106</v>
      </c>
      <c r="B48" s="15" t="s">
        <v>148</v>
      </c>
      <c r="C48" s="15" t="s">
        <v>31781</v>
      </c>
      <c r="D48" s="15" t="s">
        <v>31783</v>
      </c>
      <c r="E48" s="15">
        <v>71</v>
      </c>
      <c r="F48" s="273">
        <f t="shared" si="2"/>
        <v>5.2390791027154661E-3</v>
      </c>
      <c r="G48" s="273">
        <f t="shared" si="3"/>
        <v>3.8313385478158202E-3</v>
      </c>
      <c r="I48" s="15" t="s">
        <v>32100</v>
      </c>
      <c r="J48" s="15" t="s">
        <v>159</v>
      </c>
      <c r="K48" s="15" t="s">
        <v>159</v>
      </c>
      <c r="L48" s="15" t="s">
        <v>31776</v>
      </c>
      <c r="M48" s="15">
        <v>36936</v>
      </c>
      <c r="N48" s="273">
        <f t="shared" si="4"/>
        <v>6.4391486851312777E-3</v>
      </c>
      <c r="O48" s="273">
        <f t="shared" si="5"/>
        <v>1.7301992516947744E-3</v>
      </c>
      <c r="Q48" s="15" t="s">
        <v>31976</v>
      </c>
      <c r="R48" t="s">
        <v>144</v>
      </c>
      <c r="S48" t="s">
        <v>144</v>
      </c>
      <c r="T48" t="s">
        <v>144</v>
      </c>
      <c r="U48" s="273">
        <f t="shared" si="0"/>
        <v>6.5415282364966751E-3</v>
      </c>
      <c r="V48" s="15" t="str">
        <f t="shared" si="1"/>
        <v>Sede - Ica</v>
      </c>
      <c r="W48" s="289" t="s">
        <v>32187</v>
      </c>
      <c r="X48" s="15" t="s">
        <v>32186</v>
      </c>
      <c r="Y48" s="15" t="s">
        <v>925</v>
      </c>
    </row>
    <row r="49" spans="1:25" x14ac:dyDescent="0.35">
      <c r="A49" s="15" t="s">
        <v>32083</v>
      </c>
      <c r="B49" s="15" t="s">
        <v>159</v>
      </c>
      <c r="C49" s="15" t="s">
        <v>159</v>
      </c>
      <c r="D49" s="15" t="s">
        <v>31760</v>
      </c>
      <c r="E49" s="15">
        <v>65</v>
      </c>
      <c r="F49" s="273">
        <f t="shared" si="2"/>
        <v>4.7963400236127511E-3</v>
      </c>
      <c r="G49" s="273">
        <f t="shared" si="3"/>
        <v>3.5075634592680047E-3</v>
      </c>
      <c r="I49" s="15" t="s">
        <v>31976</v>
      </c>
      <c r="J49" s="15" t="s">
        <v>144</v>
      </c>
      <c r="K49" s="15" t="s">
        <v>144</v>
      </c>
      <c r="L49" s="15" t="s">
        <v>144</v>
      </c>
      <c r="M49" s="15">
        <v>35969</v>
      </c>
      <c r="N49" s="273">
        <f t="shared" si="4"/>
        <v>6.2705690669126847E-3</v>
      </c>
      <c r="O49" s="273">
        <f t="shared" si="5"/>
        <v>1.6849019082794384E-3</v>
      </c>
      <c r="Q49" s="15" t="s">
        <v>31954</v>
      </c>
      <c r="R49" t="s">
        <v>141</v>
      </c>
      <c r="S49" t="s">
        <v>141</v>
      </c>
      <c r="T49" t="s">
        <v>31614</v>
      </c>
      <c r="U49" s="273">
        <f t="shared" si="0"/>
        <v>3.8783935303332105E-3</v>
      </c>
      <c r="V49" s="15" t="str">
        <f t="shared" si="1"/>
        <v>Sede - San Sebastian</v>
      </c>
      <c r="W49" s="289" t="s">
        <v>32185</v>
      </c>
      <c r="X49" s="15" t="s">
        <v>32184</v>
      </c>
      <c r="Y49" s="15" t="s">
        <v>32188</v>
      </c>
    </row>
    <row r="50" spans="1:25" x14ac:dyDescent="0.35">
      <c r="A50" s="15" t="s">
        <v>32175</v>
      </c>
      <c r="B50" s="15" t="s">
        <v>156</v>
      </c>
      <c r="C50" s="15" t="s">
        <v>31855</v>
      </c>
      <c r="D50" s="15" t="s">
        <v>31858</v>
      </c>
      <c r="E50" s="15">
        <v>58</v>
      </c>
      <c r="F50" s="273">
        <f t="shared" si="2"/>
        <v>4.2798110979929164E-3</v>
      </c>
      <c r="G50" s="273">
        <f t="shared" si="3"/>
        <v>3.1298258559622196E-3</v>
      </c>
      <c r="I50" s="15" t="s">
        <v>31954</v>
      </c>
      <c r="J50" s="15" t="s">
        <v>141</v>
      </c>
      <c r="K50" s="15" t="s">
        <v>141</v>
      </c>
      <c r="L50" s="15" t="s">
        <v>31614</v>
      </c>
      <c r="M50" s="15">
        <v>35564</v>
      </c>
      <c r="N50" s="273">
        <f t="shared" si="4"/>
        <v>6.1999643664178246E-3</v>
      </c>
      <c r="O50" s="273">
        <f t="shared" si="5"/>
        <v>1.6659304252564695E-3</v>
      </c>
      <c r="Q50" s="15" t="s">
        <v>31939</v>
      </c>
      <c r="R50" t="s">
        <v>158</v>
      </c>
      <c r="S50" t="s">
        <v>158</v>
      </c>
      <c r="T50" t="s">
        <v>31527</v>
      </c>
      <c r="U50" s="273">
        <f t="shared" si="0"/>
        <v>2.9843110191932459E-3</v>
      </c>
      <c r="V50" s="15" t="str">
        <f t="shared" si="1"/>
        <v>Sede - Bellavista</v>
      </c>
      <c r="W50" s="289" t="s">
        <v>32184</v>
      </c>
      <c r="X50" s="15" t="s">
        <v>32186</v>
      </c>
      <c r="Y50" s="15" t="s">
        <v>925</v>
      </c>
    </row>
    <row r="51" spans="1:25" x14ac:dyDescent="0.35">
      <c r="A51" s="15" t="s">
        <v>31928</v>
      </c>
      <c r="B51" s="15" t="s">
        <v>140</v>
      </c>
      <c r="C51" s="15" t="s">
        <v>31562</v>
      </c>
      <c r="D51" s="15" t="s">
        <v>31562</v>
      </c>
      <c r="E51" s="15">
        <v>55</v>
      </c>
      <c r="F51" s="273">
        <f t="shared" si="2"/>
        <v>4.0584415584415581E-3</v>
      </c>
      <c r="G51" s="273">
        <f t="shared" si="3"/>
        <v>2.9679383116883113E-3</v>
      </c>
      <c r="I51" s="15" t="s">
        <v>31939</v>
      </c>
      <c r="J51" s="15" t="s">
        <v>158</v>
      </c>
      <c r="K51" s="15" t="s">
        <v>158</v>
      </c>
      <c r="L51" s="15" t="s">
        <v>31527</v>
      </c>
      <c r="M51" s="15">
        <v>34909</v>
      </c>
      <c r="N51" s="273">
        <f t="shared" si="4"/>
        <v>6.0857765174693462E-3</v>
      </c>
      <c r="O51" s="273">
        <f t="shared" si="5"/>
        <v>1.6352481502440134E-3</v>
      </c>
      <c r="Q51" s="15" t="s">
        <v>32008</v>
      </c>
      <c r="R51" t="s">
        <v>146</v>
      </c>
      <c r="S51" t="s">
        <v>31684</v>
      </c>
      <c r="T51" t="s">
        <v>31685</v>
      </c>
      <c r="U51" s="273">
        <f t="shared" si="0"/>
        <v>3.6279732133483677E-3</v>
      </c>
      <c r="V51" s="15" t="str">
        <f t="shared" si="1"/>
        <v>Sede - El Porvenir</v>
      </c>
      <c r="W51" s="289" t="s">
        <v>32184</v>
      </c>
      <c r="X51" s="15" t="s">
        <v>32187</v>
      </c>
      <c r="Y51" s="15" t="s">
        <v>925</v>
      </c>
    </row>
    <row r="52" spans="1:25" x14ac:dyDescent="0.35">
      <c r="A52" s="15" t="s">
        <v>32113</v>
      </c>
      <c r="B52" s="15" t="s">
        <v>150</v>
      </c>
      <c r="C52" s="15" t="s">
        <v>31788</v>
      </c>
      <c r="D52" s="15" t="s">
        <v>150</v>
      </c>
      <c r="E52" s="15">
        <v>55</v>
      </c>
      <c r="F52" s="273">
        <f t="shared" si="2"/>
        <v>4.0584415584415581E-3</v>
      </c>
      <c r="G52" s="273">
        <f t="shared" si="3"/>
        <v>2.9679383116883113E-3</v>
      </c>
      <c r="I52" s="15" t="s">
        <v>32008</v>
      </c>
      <c r="J52" s="15" t="s">
        <v>146</v>
      </c>
      <c r="K52" s="15" t="s">
        <v>31684</v>
      </c>
      <c r="L52" s="15" t="s">
        <v>31685</v>
      </c>
      <c r="M52" s="15">
        <v>34826</v>
      </c>
      <c r="N52" s="273">
        <f t="shared" si="4"/>
        <v>6.0713069121827454E-3</v>
      </c>
      <c r="O52" s="273">
        <f t="shared" si="5"/>
        <v>1.6313601673035036E-3</v>
      </c>
      <c r="Q52" s="15" t="s">
        <v>31897</v>
      </c>
      <c r="R52" t="s">
        <v>138</v>
      </c>
      <c r="S52" t="s">
        <v>138</v>
      </c>
      <c r="T52" t="s">
        <v>31548</v>
      </c>
      <c r="U52" s="273">
        <f t="shared" si="0"/>
        <v>3.8956778445801065E-3</v>
      </c>
      <c r="V52" s="15" t="str">
        <f t="shared" si="1"/>
        <v>Sede - Cayma</v>
      </c>
      <c r="W52" s="289" t="s">
        <v>32188</v>
      </c>
      <c r="X52" s="15" t="s">
        <v>32184</v>
      </c>
      <c r="Y52" s="15" t="s">
        <v>32184</v>
      </c>
    </row>
    <row r="53" spans="1:25" x14ac:dyDescent="0.35">
      <c r="A53" s="15" t="s">
        <v>31891</v>
      </c>
      <c r="B53" s="15" t="s">
        <v>138</v>
      </c>
      <c r="C53" s="15" t="s">
        <v>138</v>
      </c>
      <c r="D53" s="15" t="s">
        <v>32943</v>
      </c>
      <c r="E53" s="15">
        <v>54</v>
      </c>
      <c r="F53" s="273">
        <f t="shared" si="2"/>
        <v>3.9846517119244392E-3</v>
      </c>
      <c r="G53" s="273">
        <f t="shared" si="3"/>
        <v>2.9139757969303421E-3</v>
      </c>
      <c r="I53" s="15" t="s">
        <v>31897</v>
      </c>
      <c r="J53" s="15" t="s">
        <v>138</v>
      </c>
      <c r="K53" s="15" t="s">
        <v>138</v>
      </c>
      <c r="L53" s="15" t="s">
        <v>31548</v>
      </c>
      <c r="M53" s="15">
        <v>34781</v>
      </c>
      <c r="N53" s="273">
        <f t="shared" si="4"/>
        <v>6.063461945461094E-3</v>
      </c>
      <c r="O53" s="273">
        <f t="shared" si="5"/>
        <v>1.629252224745396E-3</v>
      </c>
      <c r="Q53" s="15" t="s">
        <v>31890</v>
      </c>
      <c r="R53" t="s">
        <v>138</v>
      </c>
      <c r="S53" t="s">
        <v>138</v>
      </c>
      <c r="T53" t="s">
        <v>31551</v>
      </c>
      <c r="U53" s="273">
        <f t="shared" si="0"/>
        <v>4.2713058758686098E-3</v>
      </c>
      <c r="V53" s="15" t="str">
        <f t="shared" si="1"/>
        <v>Sede - Paucarpata</v>
      </c>
      <c r="W53" s="289" t="s">
        <v>32184</v>
      </c>
      <c r="X53" s="15" t="s">
        <v>32187</v>
      </c>
      <c r="Y53" s="15" t="s">
        <v>32185</v>
      </c>
    </row>
    <row r="54" spans="1:25" x14ac:dyDescent="0.35">
      <c r="A54" s="15" t="s">
        <v>31866</v>
      </c>
      <c r="B54" s="15" t="s">
        <v>173</v>
      </c>
      <c r="C54" s="15" t="s">
        <v>31543</v>
      </c>
      <c r="D54" s="15" t="s">
        <v>31543</v>
      </c>
      <c r="E54" s="15">
        <v>54</v>
      </c>
      <c r="F54" s="273">
        <f t="shared" si="2"/>
        <v>3.9846517119244392E-3</v>
      </c>
      <c r="G54" s="273">
        <f t="shared" si="3"/>
        <v>2.9139757969303421E-3</v>
      </c>
      <c r="I54" s="15" t="s">
        <v>31890</v>
      </c>
      <c r="J54" s="15" t="s">
        <v>138</v>
      </c>
      <c r="K54" s="15" t="s">
        <v>138</v>
      </c>
      <c r="L54" s="15" t="s">
        <v>31551</v>
      </c>
      <c r="M54" s="15">
        <v>32432</v>
      </c>
      <c r="N54" s="273">
        <f t="shared" si="4"/>
        <v>5.6539546825909032E-3</v>
      </c>
      <c r="O54" s="273">
        <f t="shared" si="5"/>
        <v>1.5192176232121757E-3</v>
      </c>
      <c r="Q54" s="15" t="s">
        <v>32086</v>
      </c>
      <c r="R54" t="s">
        <v>159</v>
      </c>
      <c r="S54" t="s">
        <v>159</v>
      </c>
      <c r="T54" t="s">
        <v>31763</v>
      </c>
      <c r="U54" s="273">
        <f t="shared" si="0"/>
        <v>3.5233716045686824E-3</v>
      </c>
      <c r="V54" s="15" t="str">
        <f t="shared" si="1"/>
        <v>Sede - San Luis</v>
      </c>
      <c r="W54" s="289" t="s">
        <v>32188</v>
      </c>
      <c r="X54" s="15" t="s">
        <v>32186</v>
      </c>
      <c r="Y54" s="15" t="s">
        <v>925</v>
      </c>
    </row>
    <row r="55" spans="1:25" x14ac:dyDescent="0.35">
      <c r="A55" s="15" t="s">
        <v>31970</v>
      </c>
      <c r="B55" s="15" t="s">
        <v>170</v>
      </c>
      <c r="C55" s="15" t="s">
        <v>170</v>
      </c>
      <c r="D55" s="15" t="s">
        <v>170</v>
      </c>
      <c r="E55" s="15">
        <v>54</v>
      </c>
      <c r="F55" s="273">
        <f t="shared" si="2"/>
        <v>3.9846517119244392E-3</v>
      </c>
      <c r="G55" s="273">
        <f t="shared" si="3"/>
        <v>2.9139757969303421E-3</v>
      </c>
      <c r="I55" s="15" t="s">
        <v>32086</v>
      </c>
      <c r="J55" s="15" t="s">
        <v>159</v>
      </c>
      <c r="K55" s="15" t="s">
        <v>159</v>
      </c>
      <c r="L55" s="15" t="s">
        <v>31763</v>
      </c>
      <c r="M55" s="15">
        <v>31441</v>
      </c>
      <c r="N55" s="273">
        <f t="shared" si="4"/>
        <v>5.4811910821207632E-3</v>
      </c>
      <c r="O55" s="273">
        <f t="shared" si="5"/>
        <v>1.472796043765849E-3</v>
      </c>
      <c r="Q55" s="15" t="s">
        <v>31875</v>
      </c>
      <c r="R55" t="s">
        <v>173</v>
      </c>
      <c r="S55" t="s">
        <v>31545</v>
      </c>
      <c r="T55" t="s">
        <v>31575</v>
      </c>
      <c r="U55" s="273">
        <f t="shared" si="0"/>
        <v>3.7953381493550076E-3</v>
      </c>
      <c r="V55" s="15" t="str">
        <f t="shared" si="1"/>
        <v>Sede - Nuevo Chimbote</v>
      </c>
      <c r="W55" s="289" t="s">
        <v>32188</v>
      </c>
      <c r="X55" s="15" t="s">
        <v>32185</v>
      </c>
      <c r="Y55" s="15" t="s">
        <v>925</v>
      </c>
    </row>
    <row r="56" spans="1:25" x14ac:dyDescent="0.35">
      <c r="A56" s="15" t="s">
        <v>32161</v>
      </c>
      <c r="B56" s="15" t="s">
        <v>175</v>
      </c>
      <c r="C56" s="15" t="s">
        <v>31839</v>
      </c>
      <c r="D56" s="15" t="s">
        <v>31839</v>
      </c>
      <c r="E56" s="15">
        <v>53</v>
      </c>
      <c r="F56" s="273">
        <f t="shared" si="2"/>
        <v>3.9108618654073203E-3</v>
      </c>
      <c r="G56" s="273">
        <f t="shared" si="3"/>
        <v>2.8600132821723729E-3</v>
      </c>
      <c r="I56" s="15" t="s">
        <v>31875</v>
      </c>
      <c r="J56" s="15" t="s">
        <v>173</v>
      </c>
      <c r="K56" s="15" t="s">
        <v>31545</v>
      </c>
      <c r="L56" s="15" t="s">
        <v>31575</v>
      </c>
      <c r="M56" s="15">
        <v>30335</v>
      </c>
      <c r="N56" s="273">
        <f t="shared" si="4"/>
        <v>5.2883792333619584E-3</v>
      </c>
      <c r="O56" s="273">
        <f t="shared" si="5"/>
        <v>1.4209875000043581E-3</v>
      </c>
      <c r="Q56" s="15" t="s">
        <v>31953</v>
      </c>
      <c r="R56" t="s">
        <v>141</v>
      </c>
      <c r="S56" t="s">
        <v>141</v>
      </c>
      <c r="T56" t="s">
        <v>31567</v>
      </c>
      <c r="U56" s="273">
        <f t="shared" si="0"/>
        <v>3.0643611048558573E-3</v>
      </c>
      <c r="V56" s="15" t="str">
        <f t="shared" si="1"/>
        <v>Sede - Wanchaq</v>
      </c>
      <c r="W56" s="289" t="s">
        <v>32184</v>
      </c>
      <c r="X56" s="15" t="s">
        <v>32188</v>
      </c>
      <c r="Y56" s="15" t="s">
        <v>32184</v>
      </c>
    </row>
    <row r="57" spans="1:25" x14ac:dyDescent="0.35">
      <c r="A57" s="15" t="s">
        <v>32173</v>
      </c>
      <c r="B57" s="15" t="s">
        <v>155</v>
      </c>
      <c r="C57" s="15" t="s">
        <v>155</v>
      </c>
      <c r="D57" s="15" t="s">
        <v>155</v>
      </c>
      <c r="E57" s="15">
        <v>52</v>
      </c>
      <c r="F57" s="273">
        <f t="shared" si="2"/>
        <v>3.8370720188902006E-3</v>
      </c>
      <c r="G57" s="273">
        <f t="shared" si="3"/>
        <v>2.8060507674144033E-3</v>
      </c>
      <c r="I57" s="15" t="s">
        <v>31953</v>
      </c>
      <c r="J57" s="15" t="s">
        <v>141</v>
      </c>
      <c r="K57" s="15" t="s">
        <v>141</v>
      </c>
      <c r="L57" s="15" t="s">
        <v>31567</v>
      </c>
      <c r="M57" s="15">
        <v>29706</v>
      </c>
      <c r="N57" s="273">
        <f t="shared" si="4"/>
        <v>5.1787240318526568E-3</v>
      </c>
      <c r="O57" s="273">
        <f t="shared" si="5"/>
        <v>1.3915231473588089E-3</v>
      </c>
      <c r="Q57" s="15" t="s">
        <v>31941</v>
      </c>
      <c r="R57" t="s">
        <v>158</v>
      </c>
      <c r="S57" t="s">
        <v>158</v>
      </c>
      <c r="T57" t="s">
        <v>31533</v>
      </c>
      <c r="U57" s="273">
        <f t="shared" si="0"/>
        <v>2.9620095975973273E-3</v>
      </c>
      <c r="V57" s="15" t="str">
        <f t="shared" si="1"/>
        <v>Sede - La Perla</v>
      </c>
      <c r="W57" s="289" t="s">
        <v>32184</v>
      </c>
      <c r="X57" s="15" t="s">
        <v>32186</v>
      </c>
      <c r="Y57" s="15" t="s">
        <v>925</v>
      </c>
    </row>
    <row r="58" spans="1:25" x14ac:dyDescent="0.35">
      <c r="A58" s="15" t="s">
        <v>31890</v>
      </c>
      <c r="B58" s="15" t="s">
        <v>138</v>
      </c>
      <c r="C58" s="15" t="s">
        <v>138</v>
      </c>
      <c r="D58" s="15" t="s">
        <v>31551</v>
      </c>
      <c r="E58" s="15">
        <v>51</v>
      </c>
      <c r="F58" s="273">
        <f t="shared" si="2"/>
        <v>3.7632821723730813E-3</v>
      </c>
      <c r="G58" s="273">
        <f t="shared" si="3"/>
        <v>2.7520882526564342E-3</v>
      </c>
      <c r="I58" s="15" t="s">
        <v>31941</v>
      </c>
      <c r="J58" s="15" t="s">
        <v>158</v>
      </c>
      <c r="K58" s="15" t="s">
        <v>158</v>
      </c>
      <c r="L58" s="15" t="s">
        <v>31533</v>
      </c>
      <c r="M58" s="15">
        <v>28673</v>
      </c>
      <c r="N58" s="273">
        <f t="shared" si="4"/>
        <v>4.998638462442309E-3</v>
      </c>
      <c r="O58" s="273">
        <f t="shared" si="5"/>
        <v>1.3431341548582484E-3</v>
      </c>
      <c r="Q58" s="15" t="s">
        <v>31956</v>
      </c>
      <c r="R58" t="s">
        <v>141</v>
      </c>
      <c r="S58" t="s">
        <v>141</v>
      </c>
      <c r="T58" t="s">
        <v>31615</v>
      </c>
      <c r="U58" s="273">
        <f t="shared" si="0"/>
        <v>2.4648695738963195E-3</v>
      </c>
      <c r="V58" s="15" t="str">
        <f t="shared" si="1"/>
        <v>Sede - Santiago</v>
      </c>
      <c r="W58" s="289" t="s">
        <v>32185</v>
      </c>
      <c r="X58" s="15" t="s">
        <v>32184</v>
      </c>
      <c r="Y58" s="15" t="s">
        <v>32188</v>
      </c>
    </row>
    <row r="59" spans="1:25" x14ac:dyDescent="0.35">
      <c r="A59" s="15" t="s">
        <v>32009</v>
      </c>
      <c r="B59" s="15" t="s">
        <v>146</v>
      </c>
      <c r="C59" s="15" t="s">
        <v>31684</v>
      </c>
      <c r="D59" s="15" t="s">
        <v>31686</v>
      </c>
      <c r="E59" s="15">
        <v>50</v>
      </c>
      <c r="F59" s="273">
        <f t="shared" si="2"/>
        <v>3.6894923258559624E-3</v>
      </c>
      <c r="G59" s="273">
        <f t="shared" si="3"/>
        <v>2.698125737898465E-3</v>
      </c>
      <c r="I59" s="15" t="s">
        <v>31956</v>
      </c>
      <c r="J59" s="15" t="s">
        <v>141</v>
      </c>
      <c r="K59" s="15" t="s">
        <v>141</v>
      </c>
      <c r="L59" s="15" t="s">
        <v>31615</v>
      </c>
      <c r="M59" s="15">
        <v>27276</v>
      </c>
      <c r="N59" s="273">
        <f t="shared" si="4"/>
        <v>4.7550958288834939E-3</v>
      </c>
      <c r="O59" s="273">
        <f t="shared" si="5"/>
        <v>1.2776942492209948E-3</v>
      </c>
      <c r="Q59" s="15" t="s">
        <v>32134</v>
      </c>
      <c r="R59" t="s">
        <v>152</v>
      </c>
      <c r="S59" t="s">
        <v>152</v>
      </c>
      <c r="T59" t="s">
        <v>31526</v>
      </c>
      <c r="U59" s="273">
        <f t="shared" si="0"/>
        <v>6.0597002256108073E-3</v>
      </c>
      <c r="V59" s="15" t="str">
        <f t="shared" si="1"/>
        <v>Sede - Castilla</v>
      </c>
      <c r="W59" s="289" t="s">
        <v>32187</v>
      </c>
      <c r="X59" s="15" t="s">
        <v>32185</v>
      </c>
      <c r="Y59" s="15" t="s">
        <v>925</v>
      </c>
    </row>
    <row r="60" spans="1:25" x14ac:dyDescent="0.35">
      <c r="A60" s="15" t="s">
        <v>32096</v>
      </c>
      <c r="B60" s="15" t="s">
        <v>159</v>
      </c>
      <c r="C60" s="15" t="s">
        <v>159</v>
      </c>
      <c r="D60" s="15" t="s">
        <v>31772</v>
      </c>
      <c r="E60" s="15">
        <v>48</v>
      </c>
      <c r="F60" s="273">
        <f t="shared" si="2"/>
        <v>3.5419126328217238E-3</v>
      </c>
      <c r="G60" s="273">
        <f t="shared" si="3"/>
        <v>2.5902007083825262E-3</v>
      </c>
      <c r="I60" s="15" t="s">
        <v>32134</v>
      </c>
      <c r="J60" s="15" t="s">
        <v>152</v>
      </c>
      <c r="K60" s="15" t="s">
        <v>152</v>
      </c>
      <c r="L60" s="15" t="s">
        <v>31526</v>
      </c>
      <c r="M60" s="15">
        <v>26835</v>
      </c>
      <c r="N60" s="273">
        <f t="shared" si="4"/>
        <v>4.6782151550113123E-3</v>
      </c>
      <c r="O60" s="273">
        <f t="shared" si="5"/>
        <v>1.2570364121515397E-3</v>
      </c>
      <c r="Q60" s="15" t="s">
        <v>32014</v>
      </c>
      <c r="R60" t="s">
        <v>147</v>
      </c>
      <c r="S60" t="s">
        <v>31693</v>
      </c>
      <c r="T60" t="s">
        <v>31695</v>
      </c>
      <c r="U60" s="273">
        <f t="shared" si="0"/>
        <v>5.9610961717889138E-3</v>
      </c>
      <c r="V60" s="15" t="str">
        <f t="shared" si="1"/>
        <v>Sede - Jose Leonardo Ortiz</v>
      </c>
      <c r="W60" s="289" t="s">
        <v>32184</v>
      </c>
      <c r="X60" s="15" t="s">
        <v>32186</v>
      </c>
      <c r="Y60" s="15" t="s">
        <v>925</v>
      </c>
    </row>
    <row r="61" spans="1:25" x14ac:dyDescent="0.35">
      <c r="A61" s="15" t="s">
        <v>32098</v>
      </c>
      <c r="B61" s="15" t="s">
        <v>159</v>
      </c>
      <c r="C61" s="15" t="s">
        <v>159</v>
      </c>
      <c r="D61" s="15" t="s">
        <v>31774</v>
      </c>
      <c r="E61" s="15">
        <v>47</v>
      </c>
      <c r="F61" s="273">
        <f t="shared" si="2"/>
        <v>3.4681227863046045E-3</v>
      </c>
      <c r="G61" s="273">
        <f t="shared" si="3"/>
        <v>2.536238193624557E-3</v>
      </c>
      <c r="I61" s="15" t="s">
        <v>32014</v>
      </c>
      <c r="J61" s="15" t="s">
        <v>147</v>
      </c>
      <c r="K61" s="15" t="s">
        <v>31693</v>
      </c>
      <c r="L61" s="15" t="s">
        <v>31695</v>
      </c>
      <c r="M61" s="15">
        <v>25882</v>
      </c>
      <c r="N61" s="273">
        <f t="shared" si="4"/>
        <v>4.5120761931061225E-3</v>
      </c>
      <c r="O61" s="273">
        <f t="shared" si="5"/>
        <v>1.2123948730876151E-3</v>
      </c>
      <c r="Q61" s="15" t="s">
        <v>32174</v>
      </c>
      <c r="R61" t="s">
        <v>156</v>
      </c>
      <c r="S61" t="s">
        <v>31855</v>
      </c>
      <c r="T61" t="s">
        <v>31857</v>
      </c>
      <c r="U61" s="273">
        <f t="shared" si="0"/>
        <v>5.6691267795549571E-3</v>
      </c>
      <c r="V61" s="15" t="str">
        <f t="shared" si="1"/>
        <v>Sede - Calleria</v>
      </c>
      <c r="W61" s="289" t="s">
        <v>32184</v>
      </c>
      <c r="X61" s="15" t="s">
        <v>32184</v>
      </c>
      <c r="Y61" s="15" t="s">
        <v>32185</v>
      </c>
    </row>
    <row r="62" spans="1:25" x14ac:dyDescent="0.35">
      <c r="A62" s="15" t="s">
        <v>31952</v>
      </c>
      <c r="B62" s="15" t="s">
        <v>141</v>
      </c>
      <c r="C62" s="15" t="s">
        <v>141</v>
      </c>
      <c r="D62" s="15" t="s">
        <v>141</v>
      </c>
      <c r="E62" s="15">
        <v>46</v>
      </c>
      <c r="F62" s="273">
        <f t="shared" si="2"/>
        <v>3.3943329397874852E-3</v>
      </c>
      <c r="G62" s="273">
        <f t="shared" si="3"/>
        <v>2.4822756788665879E-3</v>
      </c>
      <c r="I62" s="15" t="s">
        <v>32174</v>
      </c>
      <c r="J62" s="15" t="s">
        <v>156</v>
      </c>
      <c r="K62" s="15" t="s">
        <v>31855</v>
      </c>
      <c r="L62" s="15" t="s">
        <v>31857</v>
      </c>
      <c r="M62" s="15">
        <v>25409</v>
      </c>
      <c r="N62" s="273">
        <f t="shared" si="4"/>
        <v>4.4296168762318778E-3</v>
      </c>
      <c r="O62" s="273">
        <f t="shared" si="5"/>
        <v>1.1902380546435056E-3</v>
      </c>
      <c r="Q62" s="15" t="s">
        <v>32083</v>
      </c>
      <c r="R62" t="s">
        <v>159</v>
      </c>
      <c r="S62" t="s">
        <v>159</v>
      </c>
      <c r="T62" t="s">
        <v>31760</v>
      </c>
      <c r="U62" s="273">
        <f t="shared" si="0"/>
        <v>4.6669318662272228E-3</v>
      </c>
      <c r="V62" s="15" t="str">
        <f t="shared" si="1"/>
        <v>Sede - Lurin</v>
      </c>
      <c r="W62" s="289" t="s">
        <v>32188</v>
      </c>
      <c r="X62" s="15" t="s">
        <v>32188</v>
      </c>
      <c r="Y62" s="15" t="s">
        <v>925</v>
      </c>
    </row>
    <row r="63" spans="1:25" x14ac:dyDescent="0.35">
      <c r="A63" s="15" t="s">
        <v>32042</v>
      </c>
      <c r="B63" s="15" t="s">
        <v>159</v>
      </c>
      <c r="C63" s="15" t="s">
        <v>31709</v>
      </c>
      <c r="D63" s="15" t="s">
        <v>29699</v>
      </c>
      <c r="E63" s="15">
        <v>46</v>
      </c>
      <c r="F63" s="273">
        <f t="shared" si="2"/>
        <v>3.3943329397874852E-3</v>
      </c>
      <c r="G63" s="273">
        <f t="shared" si="3"/>
        <v>2.4822756788665879E-3</v>
      </c>
      <c r="I63" s="15" t="s">
        <v>32083</v>
      </c>
      <c r="J63" s="15" t="s">
        <v>159</v>
      </c>
      <c r="K63" s="15" t="s">
        <v>159</v>
      </c>
      <c r="L63" s="15" t="s">
        <v>31760</v>
      </c>
      <c r="M63" s="15">
        <v>24750</v>
      </c>
      <c r="N63" s="273">
        <f t="shared" si="4"/>
        <v>4.3147316969081419E-3</v>
      </c>
      <c r="O63" s="273">
        <f t="shared" si="5"/>
        <v>1.1593684069592177E-3</v>
      </c>
      <c r="Q63" s="15" t="s">
        <v>32141</v>
      </c>
      <c r="R63" t="s">
        <v>152</v>
      </c>
      <c r="S63" t="s">
        <v>31804</v>
      </c>
      <c r="T63" t="s">
        <v>31804</v>
      </c>
      <c r="U63" s="273">
        <f t="shared" si="0"/>
        <v>5.0985851411230187E-3</v>
      </c>
      <c r="V63" s="15" t="str">
        <f t="shared" si="1"/>
        <v>Sede - Sullana</v>
      </c>
      <c r="W63" s="289" t="s">
        <v>32187</v>
      </c>
      <c r="X63" s="15" t="s">
        <v>32185</v>
      </c>
      <c r="Y63" s="15" t="s">
        <v>32185</v>
      </c>
    </row>
    <row r="64" spans="1:25" x14ac:dyDescent="0.35">
      <c r="A64" s="15" t="s">
        <v>32090</v>
      </c>
      <c r="B64" s="15" t="s">
        <v>159</v>
      </c>
      <c r="C64" s="15" t="s">
        <v>159</v>
      </c>
      <c r="D64" s="15" t="s">
        <v>32292</v>
      </c>
      <c r="E64" s="15">
        <v>45</v>
      </c>
      <c r="F64" s="273">
        <f t="shared" si="2"/>
        <v>3.3205430932703658E-3</v>
      </c>
      <c r="G64" s="273">
        <f t="shared" si="3"/>
        <v>2.4283131641086183E-3</v>
      </c>
      <c r="I64" s="15" t="s">
        <v>32141</v>
      </c>
      <c r="J64" s="15" t="s">
        <v>152</v>
      </c>
      <c r="K64" s="15" t="s">
        <v>31804</v>
      </c>
      <c r="L64" s="15" t="s">
        <v>31804</v>
      </c>
      <c r="M64" s="15">
        <v>24749</v>
      </c>
      <c r="N64" s="273">
        <f t="shared" si="4"/>
        <v>4.3145573643143271E-3</v>
      </c>
      <c r="O64" s="273">
        <f t="shared" si="5"/>
        <v>1.1593215637912596E-3</v>
      </c>
      <c r="Q64" s="15" t="s">
        <v>32981</v>
      </c>
      <c r="R64" t="s">
        <v>146</v>
      </c>
      <c r="S64" t="s">
        <v>31684</v>
      </c>
      <c r="T64" t="s">
        <v>32942</v>
      </c>
      <c r="U64" s="273">
        <f t="shared" si="0"/>
        <v>2.2447066844939632E-3</v>
      </c>
      <c r="V64" s="15" t="str">
        <f t="shared" si="1"/>
        <v>Sede - Victor Larco Herrera</v>
      </c>
      <c r="W64" s="289" t="s">
        <v>32184</v>
      </c>
      <c r="X64" s="15" t="s">
        <v>32186</v>
      </c>
      <c r="Y64" s="15" t="s">
        <v>925</v>
      </c>
    </row>
    <row r="65" spans="1:25" x14ac:dyDescent="0.35">
      <c r="A65" s="15" t="s">
        <v>32023</v>
      </c>
      <c r="B65" s="15" t="s">
        <v>147</v>
      </c>
      <c r="C65" s="15" t="s">
        <v>147</v>
      </c>
      <c r="D65" s="15" t="s">
        <v>147</v>
      </c>
      <c r="E65" s="15">
        <v>45</v>
      </c>
      <c r="F65" s="273">
        <f t="shared" si="2"/>
        <v>3.3205430932703658E-3</v>
      </c>
      <c r="G65" s="273">
        <f t="shared" si="3"/>
        <v>2.4283131641086183E-3</v>
      </c>
      <c r="I65" s="15" t="s">
        <v>32981</v>
      </c>
      <c r="J65" s="15" t="s">
        <v>146</v>
      </c>
      <c r="K65" s="15" t="s">
        <v>31684</v>
      </c>
      <c r="L65" s="15" t="s">
        <v>32942</v>
      </c>
      <c r="M65" s="15">
        <v>22576</v>
      </c>
      <c r="N65" s="273">
        <f t="shared" si="4"/>
        <v>3.9357326379554835E-3</v>
      </c>
      <c r="O65" s="273">
        <f t="shared" si="5"/>
        <v>1.0575313598186384E-3</v>
      </c>
      <c r="Q65" s="15" t="s">
        <v>31990</v>
      </c>
      <c r="R65" t="s">
        <v>172</v>
      </c>
      <c r="S65" t="s">
        <v>31665</v>
      </c>
      <c r="T65" t="s">
        <v>31673</v>
      </c>
      <c r="U65" s="273">
        <f t="shared" si="0"/>
        <v>2.3318333474365723E-3</v>
      </c>
      <c r="V65" s="15" t="str">
        <f t="shared" si="1"/>
        <v>Sede - Chilca</v>
      </c>
      <c r="W65" s="289" t="s">
        <v>32185</v>
      </c>
      <c r="X65" s="15" t="s">
        <v>32184</v>
      </c>
      <c r="Y65" s="15" t="s">
        <v>32188</v>
      </c>
    </row>
    <row r="66" spans="1:25" x14ac:dyDescent="0.35">
      <c r="A66" s="15" t="s">
        <v>32081</v>
      </c>
      <c r="B66" s="15" t="s">
        <v>159</v>
      </c>
      <c r="C66" s="15" t="s">
        <v>159</v>
      </c>
      <c r="D66" s="15" t="s">
        <v>31758</v>
      </c>
      <c r="E66" s="15">
        <v>44</v>
      </c>
      <c r="F66" s="273">
        <f t="shared" si="2"/>
        <v>3.246753246753247E-3</v>
      </c>
      <c r="G66" s="273">
        <f t="shared" si="3"/>
        <v>2.3743506493506495E-3</v>
      </c>
      <c r="I66" s="15" t="s">
        <v>31990</v>
      </c>
      <c r="J66" s="15" t="s">
        <v>172</v>
      </c>
      <c r="K66" s="15" t="s">
        <v>31665</v>
      </c>
      <c r="L66" s="15" t="s">
        <v>31673</v>
      </c>
      <c r="M66" s="15">
        <v>22132</v>
      </c>
      <c r="N66" s="273">
        <f t="shared" si="4"/>
        <v>3.8583289663018583E-3</v>
      </c>
      <c r="O66" s="273">
        <f t="shared" si="5"/>
        <v>1.0367329932453092E-3</v>
      </c>
      <c r="Q66" s="15" t="s">
        <v>32153</v>
      </c>
      <c r="R66" t="s">
        <v>153</v>
      </c>
      <c r="S66" t="s">
        <v>153</v>
      </c>
      <c r="T66" t="s">
        <v>153</v>
      </c>
      <c r="U66" s="273">
        <f t="shared" si="0"/>
        <v>4.9240474973117039E-3</v>
      </c>
      <c r="V66" s="15" t="str">
        <f t="shared" si="1"/>
        <v>Sede - Puno</v>
      </c>
      <c r="W66" s="289" t="s">
        <v>32188</v>
      </c>
      <c r="X66" s="15" t="s">
        <v>32184</v>
      </c>
      <c r="Y66" s="15" t="s">
        <v>32188</v>
      </c>
    </row>
    <row r="67" spans="1:25" x14ac:dyDescent="0.35">
      <c r="A67" s="15" t="s">
        <v>31875</v>
      </c>
      <c r="B67" s="15" t="s">
        <v>173</v>
      </c>
      <c r="C67" s="15" t="s">
        <v>31545</v>
      </c>
      <c r="D67" s="15" t="s">
        <v>31575</v>
      </c>
      <c r="E67" s="15">
        <v>44</v>
      </c>
      <c r="F67" s="273">
        <f t="shared" si="2"/>
        <v>3.246753246753247E-3</v>
      </c>
      <c r="G67" s="273">
        <f t="shared" si="3"/>
        <v>2.3743506493506495E-3</v>
      </c>
      <c r="I67" s="15" t="s">
        <v>32153</v>
      </c>
      <c r="J67" s="15" t="s">
        <v>153</v>
      </c>
      <c r="K67" s="15" t="s">
        <v>153</v>
      </c>
      <c r="L67" s="15" t="s">
        <v>153</v>
      </c>
      <c r="M67" s="15">
        <v>21023</v>
      </c>
      <c r="N67" s="273">
        <f t="shared" si="4"/>
        <v>3.6649941197616108E-3</v>
      </c>
      <c r="O67" s="273">
        <f t="shared" si="5"/>
        <v>9.847839199799448E-4</v>
      </c>
      <c r="Q67" s="15" t="s">
        <v>32169</v>
      </c>
      <c r="R67" t="s">
        <v>154</v>
      </c>
      <c r="S67" t="s">
        <v>154</v>
      </c>
      <c r="T67" t="s">
        <v>154</v>
      </c>
      <c r="U67" s="273">
        <f t="shared" ref="U67:U130" si="6">+SUMIF($A:$A,Q67,$G:$G)+SUMIF($I:$I,Q67,$O:$O)</f>
        <v>5.716153246536803E-3</v>
      </c>
      <c r="V67" s="15" t="str">
        <f t="shared" ref="V67:V130" si="7">_xlfn.CONCAT("Sede - ",T67)</f>
        <v>Sede - Tacna</v>
      </c>
      <c r="W67" s="289" t="s">
        <v>32188</v>
      </c>
      <c r="X67" s="15" t="s">
        <v>32188</v>
      </c>
      <c r="Y67" s="15" t="s">
        <v>925</v>
      </c>
    </row>
    <row r="68" spans="1:25" x14ac:dyDescent="0.35">
      <c r="A68" s="15" t="s">
        <v>32043</v>
      </c>
      <c r="B68" s="15" t="s">
        <v>159</v>
      </c>
      <c r="C68" s="15" t="s">
        <v>31710</v>
      </c>
      <c r="D68" s="15" t="s">
        <v>31710</v>
      </c>
      <c r="E68" s="15">
        <v>43</v>
      </c>
      <c r="F68" s="273">
        <f t="shared" ref="F68:F131" si="8">+E68/SUM($E$3:$E$1322)</f>
        <v>3.1729634002361277E-3</v>
      </c>
      <c r="G68" s="273">
        <f t="shared" ref="G68:G131" si="9">+F68*RIGHT($A$1,6)</f>
        <v>2.3203881345926799E-3</v>
      </c>
      <c r="I68" s="15" t="s">
        <v>32169</v>
      </c>
      <c r="J68" s="15" t="s">
        <v>154</v>
      </c>
      <c r="K68" s="15" t="s">
        <v>154</v>
      </c>
      <c r="L68" s="15" t="s">
        <v>154</v>
      </c>
      <c r="M68" s="15">
        <v>20653</v>
      </c>
      <c r="N68" s="273">
        <f t="shared" ref="N68:N131" si="10">+M68/SUM($M$3:$M$545)</f>
        <v>3.6004910600502568E-3</v>
      </c>
      <c r="O68" s="273">
        <f t="shared" ref="O68:O131" si="11">+N68*RIGHT($I$1,6)</f>
        <v>9.6745194783550402E-4</v>
      </c>
      <c r="Q68" s="15" t="s">
        <v>31866</v>
      </c>
      <c r="R68" t="s">
        <v>173</v>
      </c>
      <c r="S68" t="s">
        <v>31543</v>
      </c>
      <c r="T68" t="s">
        <v>31543</v>
      </c>
      <c r="U68" s="273">
        <f t="shared" si="6"/>
        <v>3.8067597350408765E-3</v>
      </c>
      <c r="V68" s="15" t="str">
        <f t="shared" si="7"/>
        <v>Sede - Huaraz</v>
      </c>
      <c r="W68" s="289" t="s">
        <v>32188</v>
      </c>
      <c r="X68" s="15" t="s">
        <v>32184</v>
      </c>
      <c r="Y68" s="15" t="s">
        <v>32184</v>
      </c>
    </row>
    <row r="69" spans="1:25" x14ac:dyDescent="0.35">
      <c r="A69" s="15" t="s">
        <v>32015</v>
      </c>
      <c r="B69" s="15" t="s">
        <v>147</v>
      </c>
      <c r="C69" s="15" t="s">
        <v>31693</v>
      </c>
      <c r="D69" s="15" t="s">
        <v>31696</v>
      </c>
      <c r="E69" s="15">
        <v>42</v>
      </c>
      <c r="F69" s="273">
        <f t="shared" si="8"/>
        <v>3.0991735537190084E-3</v>
      </c>
      <c r="G69" s="273">
        <f t="shared" si="9"/>
        <v>2.2664256198347108E-3</v>
      </c>
      <c r="I69" s="15" t="s">
        <v>31866</v>
      </c>
      <c r="J69" s="15" t="s">
        <v>173</v>
      </c>
      <c r="K69" s="15" t="s">
        <v>31543</v>
      </c>
      <c r="L69" s="15" t="s">
        <v>31543</v>
      </c>
      <c r="M69" s="15">
        <v>19059</v>
      </c>
      <c r="N69" s="273">
        <f t="shared" si="10"/>
        <v>3.322604905509991E-3</v>
      </c>
      <c r="O69" s="273">
        <f t="shared" si="11"/>
        <v>8.9278393811053453E-4</v>
      </c>
      <c r="Q69" s="15" t="s">
        <v>32099</v>
      </c>
      <c r="R69" t="s">
        <v>159</v>
      </c>
      <c r="S69" t="s">
        <v>159</v>
      </c>
      <c r="T69" t="s">
        <v>31775</v>
      </c>
      <c r="U69" s="273">
        <f t="shared" si="6"/>
        <v>1.4302074567962039E-3</v>
      </c>
      <c r="V69" s="15" t="str">
        <f t="shared" si="7"/>
        <v>Sede - Chaclacayo</v>
      </c>
      <c r="W69" s="289" t="s">
        <v>32184</v>
      </c>
      <c r="X69" s="15" t="s">
        <v>32184</v>
      </c>
      <c r="Y69" s="15" t="s">
        <v>925</v>
      </c>
    </row>
    <row r="70" spans="1:25" x14ac:dyDescent="0.35">
      <c r="A70" s="15" t="s">
        <v>32100</v>
      </c>
      <c r="B70" s="15" t="s">
        <v>159</v>
      </c>
      <c r="C70" s="15" t="s">
        <v>159</v>
      </c>
      <c r="D70" s="15" t="s">
        <v>31776</v>
      </c>
      <c r="E70" s="15">
        <v>42</v>
      </c>
      <c r="F70" s="273">
        <f t="shared" si="8"/>
        <v>3.0991735537190084E-3</v>
      </c>
      <c r="G70" s="273">
        <f t="shared" si="9"/>
        <v>2.2664256198347108E-3</v>
      </c>
      <c r="I70" s="15" t="s">
        <v>32099</v>
      </c>
      <c r="J70" s="15" t="s">
        <v>159</v>
      </c>
      <c r="K70" s="15" t="s">
        <v>159</v>
      </c>
      <c r="L70" s="15" t="s">
        <v>31775</v>
      </c>
      <c r="M70" s="15">
        <v>19012</v>
      </c>
      <c r="N70" s="273">
        <f t="shared" si="10"/>
        <v>3.3144112736007108E-3</v>
      </c>
      <c r="O70" s="273">
        <f t="shared" si="11"/>
        <v>8.9058230921651102E-4</v>
      </c>
      <c r="Q70" s="15" t="s">
        <v>32078</v>
      </c>
      <c r="R70" t="s">
        <v>159</v>
      </c>
      <c r="S70" t="s">
        <v>159</v>
      </c>
      <c r="T70" t="s">
        <v>31755</v>
      </c>
      <c r="U70" s="273">
        <f t="shared" si="6"/>
        <v>2.1291906175800756E-3</v>
      </c>
      <c r="V70" s="15" t="str">
        <f t="shared" si="7"/>
        <v>Sede - Pachacamac</v>
      </c>
      <c r="W70" s="289" t="s">
        <v>32185</v>
      </c>
      <c r="X70" s="15" t="s">
        <v>32184</v>
      </c>
      <c r="Y70" s="15" t="s">
        <v>925</v>
      </c>
    </row>
    <row r="71" spans="1:25" x14ac:dyDescent="0.35">
      <c r="A71" s="15" t="s">
        <v>31897</v>
      </c>
      <c r="B71" s="15" t="s">
        <v>138</v>
      </c>
      <c r="C71" s="15" t="s">
        <v>138</v>
      </c>
      <c r="D71" s="15" t="s">
        <v>31548</v>
      </c>
      <c r="E71" s="15">
        <v>42</v>
      </c>
      <c r="F71" s="273">
        <f t="shared" si="8"/>
        <v>3.0991735537190084E-3</v>
      </c>
      <c r="G71" s="273">
        <f t="shared" si="9"/>
        <v>2.2664256198347108E-3</v>
      </c>
      <c r="I71" s="15" t="s">
        <v>32078</v>
      </c>
      <c r="J71" s="15" t="s">
        <v>159</v>
      </c>
      <c r="K71" s="15" t="s">
        <v>159</v>
      </c>
      <c r="L71" s="15" t="s">
        <v>31755</v>
      </c>
      <c r="M71" s="15">
        <v>18958</v>
      </c>
      <c r="N71" s="273">
        <f t="shared" si="10"/>
        <v>3.3049973135347295E-3</v>
      </c>
      <c r="O71" s="273">
        <f t="shared" si="11"/>
        <v>8.8805277814678178E-4</v>
      </c>
      <c r="Q71" s="15" t="s">
        <v>31900</v>
      </c>
      <c r="R71" t="s">
        <v>138</v>
      </c>
      <c r="S71" t="s">
        <v>138</v>
      </c>
      <c r="T71" t="s">
        <v>31554</v>
      </c>
      <c r="U71" s="273">
        <f t="shared" si="6"/>
        <v>2.1225857308980051E-3</v>
      </c>
      <c r="V71" s="15" t="str">
        <f t="shared" si="7"/>
        <v>Sede - Yanahuara</v>
      </c>
      <c r="W71" s="289" t="s">
        <v>32187</v>
      </c>
      <c r="X71" s="15" t="s">
        <v>32185</v>
      </c>
      <c r="Y71" s="15" t="s">
        <v>925</v>
      </c>
    </row>
    <row r="72" spans="1:25" x14ac:dyDescent="0.35">
      <c r="A72" s="15" t="s">
        <v>31954</v>
      </c>
      <c r="B72" s="15" t="s">
        <v>141</v>
      </c>
      <c r="C72" s="15" t="s">
        <v>141</v>
      </c>
      <c r="D72" s="15" t="s">
        <v>31614</v>
      </c>
      <c r="E72" s="15">
        <v>41</v>
      </c>
      <c r="F72" s="273">
        <f t="shared" si="8"/>
        <v>3.025383707201889E-3</v>
      </c>
      <c r="G72" s="273">
        <f t="shared" si="9"/>
        <v>2.2124631050767412E-3</v>
      </c>
      <c r="I72" s="15" t="s">
        <v>31900</v>
      </c>
      <c r="J72" s="15" t="s">
        <v>138</v>
      </c>
      <c r="K72" s="15" t="s">
        <v>138</v>
      </c>
      <c r="L72" s="15" t="s">
        <v>31554</v>
      </c>
      <c r="M72" s="15">
        <v>18817</v>
      </c>
      <c r="N72" s="273">
        <f t="shared" si="10"/>
        <v>3.2804164178068889E-3</v>
      </c>
      <c r="O72" s="273">
        <f t="shared" si="11"/>
        <v>8.8144789146471102E-4</v>
      </c>
      <c r="Q72" s="15" t="s">
        <v>32165</v>
      </c>
      <c r="R72" t="s">
        <v>175</v>
      </c>
      <c r="S72" t="s">
        <v>175</v>
      </c>
      <c r="T72" t="s">
        <v>31847</v>
      </c>
      <c r="U72" s="273">
        <f t="shared" si="6"/>
        <v>4.8731750021797846E-3</v>
      </c>
      <c r="V72" s="15" t="str">
        <f t="shared" si="7"/>
        <v>Sede - Tarapoto</v>
      </c>
      <c r="W72" s="289" t="s">
        <v>32184</v>
      </c>
      <c r="X72" s="15" t="s">
        <v>32184</v>
      </c>
      <c r="Y72" s="15" t="s">
        <v>32185</v>
      </c>
    </row>
    <row r="73" spans="1:25" x14ac:dyDescent="0.35">
      <c r="A73" s="15" t="s">
        <v>32107</v>
      </c>
      <c r="B73" s="15" t="s">
        <v>148</v>
      </c>
      <c r="C73" s="15" t="s">
        <v>31781</v>
      </c>
      <c r="D73" s="15" t="s">
        <v>31784</v>
      </c>
      <c r="E73" s="15">
        <v>41</v>
      </c>
      <c r="F73" s="273">
        <f t="shared" si="8"/>
        <v>3.025383707201889E-3</v>
      </c>
      <c r="G73" s="273">
        <f t="shared" si="9"/>
        <v>2.2124631050767412E-3</v>
      </c>
      <c r="I73" s="15" t="s">
        <v>32165</v>
      </c>
      <c r="J73" s="15" t="s">
        <v>175</v>
      </c>
      <c r="K73" s="15" t="s">
        <v>175</v>
      </c>
      <c r="L73" s="15" t="s">
        <v>31847</v>
      </c>
      <c r="M73" s="15">
        <v>18785</v>
      </c>
      <c r="N73" s="273">
        <f t="shared" si="10"/>
        <v>3.2748377748048258E-3</v>
      </c>
      <c r="O73" s="273">
        <f t="shared" si="11"/>
        <v>8.7994891009005667E-4</v>
      </c>
      <c r="Q73" s="15" t="s">
        <v>31896</v>
      </c>
      <c r="R73" t="s">
        <v>138</v>
      </c>
      <c r="S73" t="s">
        <v>138</v>
      </c>
      <c r="T73" t="s">
        <v>31589</v>
      </c>
      <c r="U73" s="273">
        <f t="shared" si="6"/>
        <v>2.6556059917956275E-3</v>
      </c>
      <c r="V73" s="15" t="str">
        <f t="shared" si="7"/>
        <v>Sede - Alto Selva Alegre</v>
      </c>
      <c r="W73" s="289" t="s">
        <v>32188</v>
      </c>
      <c r="X73" s="15" t="s">
        <v>32187</v>
      </c>
      <c r="Y73" s="15" t="s">
        <v>32184</v>
      </c>
    </row>
    <row r="74" spans="1:25" x14ac:dyDescent="0.35">
      <c r="A74" s="15" t="s">
        <v>32143</v>
      </c>
      <c r="B74" s="15" t="s">
        <v>152</v>
      </c>
      <c r="C74" s="15" t="s">
        <v>31805</v>
      </c>
      <c r="D74" s="15" t="s">
        <v>31818</v>
      </c>
      <c r="E74" s="15">
        <v>41</v>
      </c>
      <c r="F74" s="273">
        <f t="shared" si="8"/>
        <v>3.025383707201889E-3</v>
      </c>
      <c r="G74" s="273">
        <f t="shared" si="9"/>
        <v>2.2124631050767412E-3</v>
      </c>
      <c r="I74" s="15" t="s">
        <v>31896</v>
      </c>
      <c r="J74" s="15" t="s">
        <v>138</v>
      </c>
      <c r="K74" s="15" t="s">
        <v>138</v>
      </c>
      <c r="L74" s="15" t="s">
        <v>31589</v>
      </c>
      <c r="M74" s="15">
        <v>18676</v>
      </c>
      <c r="N74" s="273">
        <f t="shared" si="10"/>
        <v>3.2558355220790487E-3</v>
      </c>
      <c r="O74" s="273">
        <f t="shared" si="11"/>
        <v>8.7484300478264036E-4</v>
      </c>
      <c r="Q74" s="15" t="s">
        <v>32058</v>
      </c>
      <c r="R74" t="s">
        <v>159</v>
      </c>
      <c r="S74" t="s">
        <v>31712</v>
      </c>
      <c r="T74" t="s">
        <v>31739</v>
      </c>
      <c r="U74" s="273">
        <f t="shared" si="6"/>
        <v>2.3821864940730187E-3</v>
      </c>
      <c r="V74" s="15" t="str">
        <f t="shared" si="7"/>
        <v>Sede - Huacho</v>
      </c>
      <c r="W74" s="289" t="s">
        <v>32188</v>
      </c>
      <c r="X74" s="15" t="s">
        <v>32188</v>
      </c>
      <c r="Y74" s="15" t="s">
        <v>925</v>
      </c>
    </row>
    <row r="75" spans="1:25" x14ac:dyDescent="0.35">
      <c r="A75" s="15" t="s">
        <v>32095</v>
      </c>
      <c r="B75" s="15" t="s">
        <v>159</v>
      </c>
      <c r="C75" s="15" t="s">
        <v>159</v>
      </c>
      <c r="D75" s="15" t="s">
        <v>31771</v>
      </c>
      <c r="E75" s="15">
        <v>40</v>
      </c>
      <c r="F75" s="273">
        <f t="shared" si="8"/>
        <v>2.9515938606847697E-3</v>
      </c>
      <c r="G75" s="273">
        <f t="shared" si="9"/>
        <v>2.158500590318772E-3</v>
      </c>
      <c r="I75" s="15" t="s">
        <v>32058</v>
      </c>
      <c r="J75" s="15" t="s">
        <v>159</v>
      </c>
      <c r="K75" s="15" t="s">
        <v>31712</v>
      </c>
      <c r="L75" s="15" t="s">
        <v>31739</v>
      </c>
      <c r="M75" s="15">
        <v>18599</v>
      </c>
      <c r="N75" s="273">
        <f t="shared" si="10"/>
        <v>3.2424119123553342E-3</v>
      </c>
      <c r="O75" s="273">
        <f t="shared" si="11"/>
        <v>8.7123608084987828E-4</v>
      </c>
      <c r="Q75" s="15" t="s">
        <v>32010</v>
      </c>
      <c r="R75" t="s">
        <v>146</v>
      </c>
      <c r="S75" t="s">
        <v>31684</v>
      </c>
      <c r="T75" t="s">
        <v>31687</v>
      </c>
      <c r="U75" s="273">
        <f t="shared" si="6"/>
        <v>3.0232254708224956E-3</v>
      </c>
      <c r="V75" s="15" t="str">
        <f t="shared" si="7"/>
        <v>Sede - Huanchaco</v>
      </c>
      <c r="W75" s="289" t="s">
        <v>32184</v>
      </c>
      <c r="X75" s="15" t="s">
        <v>32185</v>
      </c>
      <c r="Y75" s="15" t="s">
        <v>925</v>
      </c>
    </row>
    <row r="76" spans="1:25" x14ac:dyDescent="0.35">
      <c r="A76" s="15" t="s">
        <v>32010</v>
      </c>
      <c r="B76" s="15" t="s">
        <v>146</v>
      </c>
      <c r="C76" s="15" t="s">
        <v>31684</v>
      </c>
      <c r="D76" s="15" t="s">
        <v>31687</v>
      </c>
      <c r="E76" s="15">
        <v>40</v>
      </c>
      <c r="F76" s="273">
        <f t="shared" si="8"/>
        <v>2.9515938606847697E-3</v>
      </c>
      <c r="G76" s="273">
        <f t="shared" si="9"/>
        <v>2.158500590318772E-3</v>
      </c>
      <c r="I76" s="15" t="s">
        <v>32010</v>
      </c>
      <c r="J76" s="15" t="s">
        <v>146</v>
      </c>
      <c r="K76" s="15" t="s">
        <v>31684</v>
      </c>
      <c r="L76" s="15" t="s">
        <v>31687</v>
      </c>
      <c r="M76" s="15">
        <v>18460</v>
      </c>
      <c r="N76" s="273">
        <f t="shared" si="10"/>
        <v>3.2181796818151233E-3</v>
      </c>
      <c r="O76" s="273">
        <f t="shared" si="11"/>
        <v>8.6472488050372363E-4</v>
      </c>
      <c r="Q76" s="15" t="s">
        <v>31940</v>
      </c>
      <c r="R76" t="s">
        <v>158</v>
      </c>
      <c r="S76" t="s">
        <v>158</v>
      </c>
      <c r="T76" t="s">
        <v>32270</v>
      </c>
      <c r="U76" s="273">
        <f t="shared" si="6"/>
        <v>1.6176237128776067E-3</v>
      </c>
      <c r="V76" s="15" t="str">
        <f t="shared" si="7"/>
        <v>Sede - Carmen De La Legua Reynoso</v>
      </c>
      <c r="W76" s="289" t="s">
        <v>32184</v>
      </c>
      <c r="X76" s="15" t="s">
        <v>32186</v>
      </c>
      <c r="Y76" s="15" t="s">
        <v>925</v>
      </c>
    </row>
    <row r="77" spans="1:25" x14ac:dyDescent="0.35">
      <c r="A77" s="15" t="s">
        <v>32086</v>
      </c>
      <c r="B77" s="15" t="s">
        <v>159</v>
      </c>
      <c r="C77" s="15" t="s">
        <v>159</v>
      </c>
      <c r="D77" s="15" t="s">
        <v>31763</v>
      </c>
      <c r="E77" s="15">
        <v>38</v>
      </c>
      <c r="F77" s="273">
        <f t="shared" si="8"/>
        <v>2.8040141676505311E-3</v>
      </c>
      <c r="G77" s="273">
        <f t="shared" si="9"/>
        <v>2.0505755608028332E-3</v>
      </c>
      <c r="I77" s="15" t="s">
        <v>31940</v>
      </c>
      <c r="J77" s="15" t="s">
        <v>158</v>
      </c>
      <c r="K77" s="15" t="s">
        <v>158</v>
      </c>
      <c r="L77" s="15" t="s">
        <v>32270</v>
      </c>
      <c r="M77" s="15">
        <v>18405</v>
      </c>
      <c r="N77" s="273">
        <f t="shared" si="10"/>
        <v>3.2085913891553271E-3</v>
      </c>
      <c r="O77" s="273">
        <f t="shared" si="11"/>
        <v>8.6214850626603634E-4</v>
      </c>
      <c r="Q77" s="15" t="s">
        <v>32982</v>
      </c>
      <c r="R77" t="s">
        <v>146</v>
      </c>
      <c r="S77" t="s">
        <v>31684</v>
      </c>
      <c r="T77" t="s">
        <v>34052</v>
      </c>
      <c r="U77" s="273">
        <f t="shared" si="6"/>
        <v>1.6087235109655965E-3</v>
      </c>
      <c r="V77" s="15" t="str">
        <f t="shared" si="7"/>
        <v>Sede - Florencia De Mora</v>
      </c>
      <c r="W77" s="289" t="s">
        <v>32184</v>
      </c>
      <c r="X77" s="15" t="s">
        <v>32188</v>
      </c>
      <c r="Y77" s="15" t="s">
        <v>925</v>
      </c>
    </row>
    <row r="78" spans="1:25" x14ac:dyDescent="0.35">
      <c r="A78" s="15" t="s">
        <v>32008</v>
      </c>
      <c r="B78" s="15" t="s">
        <v>146</v>
      </c>
      <c r="C78" s="15" t="s">
        <v>31684</v>
      </c>
      <c r="D78" s="15" t="s">
        <v>31685</v>
      </c>
      <c r="E78" s="15">
        <v>37</v>
      </c>
      <c r="F78" s="273">
        <f t="shared" si="8"/>
        <v>2.7302243211334122E-3</v>
      </c>
      <c r="G78" s="273">
        <f t="shared" si="9"/>
        <v>1.996613046044864E-3</v>
      </c>
      <c r="I78" s="15" t="s">
        <v>32982</v>
      </c>
      <c r="J78" s="15" t="s">
        <v>146</v>
      </c>
      <c r="K78" s="15" t="s">
        <v>31684</v>
      </c>
      <c r="L78" s="15" t="s">
        <v>34052</v>
      </c>
      <c r="M78" s="15">
        <v>18215</v>
      </c>
      <c r="N78" s="273">
        <f t="shared" si="10"/>
        <v>3.175468196330578E-3</v>
      </c>
      <c r="O78" s="273">
        <f t="shared" si="11"/>
        <v>8.5324830435402628E-4</v>
      </c>
      <c r="Q78" s="15" t="s">
        <v>31895</v>
      </c>
      <c r="R78" t="s">
        <v>138</v>
      </c>
      <c r="S78" t="s">
        <v>138</v>
      </c>
      <c r="T78" t="s">
        <v>31552</v>
      </c>
      <c r="U78" s="273">
        <f t="shared" si="6"/>
        <v>2.5333929813229272E-3</v>
      </c>
      <c r="V78" s="15" t="str">
        <f t="shared" si="7"/>
        <v>Sede - Socabaya</v>
      </c>
      <c r="W78" s="289" t="s">
        <v>32187</v>
      </c>
      <c r="X78" s="15" t="s">
        <v>32188</v>
      </c>
      <c r="Y78" s="15" t="s">
        <v>925</v>
      </c>
    </row>
    <row r="79" spans="1:25" x14ac:dyDescent="0.35">
      <c r="A79" s="15" t="s">
        <v>32017</v>
      </c>
      <c r="B79" s="15" t="s">
        <v>147</v>
      </c>
      <c r="C79" s="15" t="s">
        <v>31693</v>
      </c>
      <c r="D79" s="15" t="s">
        <v>31698</v>
      </c>
      <c r="E79" s="15">
        <v>37</v>
      </c>
      <c r="F79" s="273">
        <f t="shared" si="8"/>
        <v>2.7302243211334122E-3</v>
      </c>
      <c r="G79" s="273">
        <f t="shared" si="9"/>
        <v>1.996613046044864E-3</v>
      </c>
      <c r="I79" s="15" t="s">
        <v>31895</v>
      </c>
      <c r="J79" s="15" t="s">
        <v>138</v>
      </c>
      <c r="K79" s="15" t="s">
        <v>138</v>
      </c>
      <c r="L79" s="15" t="s">
        <v>31552</v>
      </c>
      <c r="M79" s="15">
        <v>17219</v>
      </c>
      <c r="N79" s="273">
        <f t="shared" si="10"/>
        <v>3.0018329328913651E-3</v>
      </c>
      <c r="O79" s="273">
        <f t="shared" si="11"/>
        <v>8.0659250906790975E-4</v>
      </c>
      <c r="Q79" s="15" t="s">
        <v>32868</v>
      </c>
      <c r="R79" t="s">
        <v>173</v>
      </c>
      <c r="S79" t="s">
        <v>31543</v>
      </c>
      <c r="T79" t="s">
        <v>31759</v>
      </c>
      <c r="U79" s="273">
        <f t="shared" si="6"/>
        <v>2.526506220903522E-3</v>
      </c>
      <c r="V79" s="15" t="str">
        <f t="shared" si="7"/>
        <v>Sede - Independencia</v>
      </c>
      <c r="W79" s="289" t="s">
        <v>32188</v>
      </c>
      <c r="X79" s="15" t="s">
        <v>32184</v>
      </c>
      <c r="Y79" s="15" t="s">
        <v>32188</v>
      </c>
    </row>
    <row r="80" spans="1:25" x14ac:dyDescent="0.35">
      <c r="A80" s="15" t="s">
        <v>32985</v>
      </c>
      <c r="B80" s="15" t="s">
        <v>139</v>
      </c>
      <c r="C80" s="15" t="s">
        <v>31561</v>
      </c>
      <c r="D80" s="15" t="s">
        <v>31784</v>
      </c>
      <c r="E80" s="15">
        <v>36</v>
      </c>
      <c r="F80" s="273">
        <f t="shared" si="8"/>
        <v>2.6564344746162929E-3</v>
      </c>
      <c r="G80" s="273">
        <f t="shared" si="9"/>
        <v>1.9426505312868949E-3</v>
      </c>
      <c r="I80" s="15" t="s">
        <v>32868</v>
      </c>
      <c r="J80" s="15" t="s">
        <v>173</v>
      </c>
      <c r="K80" s="15" t="s">
        <v>31543</v>
      </c>
      <c r="L80" s="15" t="s">
        <v>31759</v>
      </c>
      <c r="M80" s="15">
        <v>15920</v>
      </c>
      <c r="N80" s="273">
        <f t="shared" si="10"/>
        <v>2.7753748935263685E-3</v>
      </c>
      <c r="O80" s="273">
        <f t="shared" si="11"/>
        <v>7.4574323389053519E-4</v>
      </c>
      <c r="Q80" s="15" t="s">
        <v>31911</v>
      </c>
      <c r="R80" t="s">
        <v>139</v>
      </c>
      <c r="S80" t="s">
        <v>31561</v>
      </c>
      <c r="T80" t="s">
        <v>139</v>
      </c>
      <c r="U80" s="273">
        <f t="shared" si="6"/>
        <v>4.8847896636445955E-3</v>
      </c>
      <c r="V80" s="15" t="str">
        <f t="shared" si="7"/>
        <v>Sede - Ayacucho</v>
      </c>
      <c r="W80" s="289" t="s">
        <v>32188</v>
      </c>
      <c r="X80" s="15" t="s">
        <v>32184</v>
      </c>
      <c r="Y80" s="15" t="s">
        <v>32184</v>
      </c>
    </row>
    <row r="81" spans="1:25" x14ac:dyDescent="0.35">
      <c r="A81" s="15" t="s">
        <v>32085</v>
      </c>
      <c r="B81" s="15" t="s">
        <v>159</v>
      </c>
      <c r="C81" s="15" t="s">
        <v>159</v>
      </c>
      <c r="D81" s="15" t="s">
        <v>31762</v>
      </c>
      <c r="E81" s="15">
        <v>35</v>
      </c>
      <c r="F81" s="273">
        <f t="shared" si="8"/>
        <v>2.5826446280991736E-3</v>
      </c>
      <c r="G81" s="273">
        <f t="shared" si="9"/>
        <v>1.8886880165289255E-3</v>
      </c>
      <c r="I81" s="15" t="s">
        <v>31911</v>
      </c>
      <c r="J81" s="15" t="s">
        <v>139</v>
      </c>
      <c r="K81" s="15" t="s">
        <v>31561</v>
      </c>
      <c r="L81" s="15" t="s">
        <v>139</v>
      </c>
      <c r="M81" s="15">
        <v>15577</v>
      </c>
      <c r="N81" s="273">
        <f t="shared" si="10"/>
        <v>2.7155788138480048E-3</v>
      </c>
      <c r="O81" s="273">
        <f t="shared" si="11"/>
        <v>7.2967602728095892E-4</v>
      </c>
      <c r="Q81" s="15" t="s">
        <v>32143</v>
      </c>
      <c r="R81" t="s">
        <v>152</v>
      </c>
      <c r="S81" t="s">
        <v>31805</v>
      </c>
      <c r="T81" t="s">
        <v>31818</v>
      </c>
      <c r="U81" s="273">
        <f t="shared" si="6"/>
        <v>2.8798845621415868E-3</v>
      </c>
      <c r="V81" s="15" t="str">
        <f t="shared" si="7"/>
        <v>Sede - Pariñas</v>
      </c>
      <c r="W81" s="289" t="s">
        <v>32184</v>
      </c>
      <c r="X81" s="15" t="s">
        <v>32188</v>
      </c>
      <c r="Y81" s="15" t="s">
        <v>32188</v>
      </c>
    </row>
    <row r="82" spans="1:25" x14ac:dyDescent="0.35">
      <c r="A82" s="15" t="s">
        <v>31975</v>
      </c>
      <c r="B82" s="15" t="s">
        <v>144</v>
      </c>
      <c r="C82" s="15" t="s">
        <v>31654</v>
      </c>
      <c r="D82" s="15" t="s">
        <v>31657</v>
      </c>
      <c r="E82" s="15">
        <v>34</v>
      </c>
      <c r="F82" s="273">
        <f t="shared" si="8"/>
        <v>2.5088547815820543E-3</v>
      </c>
      <c r="G82" s="273">
        <f t="shared" si="9"/>
        <v>1.8347255017709561E-3</v>
      </c>
      <c r="I82" s="15" t="s">
        <v>32143</v>
      </c>
      <c r="J82" s="15" t="s">
        <v>152</v>
      </c>
      <c r="K82" s="15" t="s">
        <v>31805</v>
      </c>
      <c r="L82" s="15" t="s">
        <v>31818</v>
      </c>
      <c r="M82" s="15">
        <v>14248</v>
      </c>
      <c r="N82" s="273">
        <f t="shared" si="10"/>
        <v>2.4838907966685739E-3</v>
      </c>
      <c r="O82" s="273">
        <f t="shared" si="11"/>
        <v>6.6742145706484579E-4</v>
      </c>
      <c r="Q82" s="15" t="s">
        <v>31893</v>
      </c>
      <c r="R82" t="s">
        <v>138</v>
      </c>
      <c r="S82" t="s">
        <v>138</v>
      </c>
      <c r="T82" t="s">
        <v>31525</v>
      </c>
      <c r="U82" s="273">
        <f t="shared" si="6"/>
        <v>2.2773966978919149E-3</v>
      </c>
      <c r="V82" s="15" t="str">
        <f t="shared" si="7"/>
        <v>Sede - Miraflores</v>
      </c>
      <c r="W82" s="289" t="s">
        <v>32188</v>
      </c>
      <c r="X82" s="15" t="s">
        <v>32187</v>
      </c>
      <c r="Y82" s="15" t="s">
        <v>32185</v>
      </c>
    </row>
    <row r="83" spans="1:25" x14ac:dyDescent="0.35">
      <c r="A83" s="15" t="s">
        <v>31896</v>
      </c>
      <c r="B83" s="15" t="s">
        <v>138</v>
      </c>
      <c r="C83" s="15" t="s">
        <v>138</v>
      </c>
      <c r="D83" s="15" t="s">
        <v>31589</v>
      </c>
      <c r="E83" s="15">
        <v>33</v>
      </c>
      <c r="F83" s="273">
        <f t="shared" si="8"/>
        <v>2.435064935064935E-3</v>
      </c>
      <c r="G83" s="273">
        <f t="shared" si="9"/>
        <v>1.7807629870129869E-3</v>
      </c>
      <c r="I83" s="15" t="s">
        <v>31893</v>
      </c>
      <c r="J83" s="15" t="s">
        <v>138</v>
      </c>
      <c r="K83" s="15" t="s">
        <v>138</v>
      </c>
      <c r="L83" s="15" t="s">
        <v>31525</v>
      </c>
      <c r="M83" s="15">
        <v>14058</v>
      </c>
      <c r="N83" s="273">
        <f t="shared" si="10"/>
        <v>2.4507676038438243E-3</v>
      </c>
      <c r="O83" s="273">
        <f t="shared" si="11"/>
        <v>6.5852125515283562E-4</v>
      </c>
      <c r="Q83" s="15" t="s">
        <v>31970</v>
      </c>
      <c r="R83" t="s">
        <v>170</v>
      </c>
      <c r="S83" t="s">
        <v>170</v>
      </c>
      <c r="T83" t="s">
        <v>170</v>
      </c>
      <c r="U83" s="273">
        <f t="shared" si="6"/>
        <v>3.5542750597475359E-3</v>
      </c>
      <c r="V83" s="15" t="str">
        <f t="shared" si="7"/>
        <v>Sede - Huanuco</v>
      </c>
      <c r="W83" s="289" t="s">
        <v>32188</v>
      </c>
      <c r="X83" s="15" t="s">
        <v>32184</v>
      </c>
      <c r="Y83" s="15" t="s">
        <v>32184</v>
      </c>
    </row>
    <row r="84" spans="1:25" x14ac:dyDescent="0.35">
      <c r="A84" s="15" t="s">
        <v>32170</v>
      </c>
      <c r="B84" s="15" t="s">
        <v>154</v>
      </c>
      <c r="C84" s="15" t="s">
        <v>154</v>
      </c>
      <c r="D84" s="15" t="s">
        <v>31851</v>
      </c>
      <c r="E84" s="15">
        <v>33</v>
      </c>
      <c r="F84" s="273">
        <f t="shared" si="8"/>
        <v>2.435064935064935E-3</v>
      </c>
      <c r="G84" s="273">
        <f t="shared" si="9"/>
        <v>1.7807629870129869E-3</v>
      </c>
      <c r="I84" s="15" t="s">
        <v>31970</v>
      </c>
      <c r="J84" s="15" t="s">
        <v>170</v>
      </c>
      <c r="K84" s="15" t="s">
        <v>170</v>
      </c>
      <c r="L84" s="15" t="s">
        <v>170</v>
      </c>
      <c r="M84" s="15">
        <v>13669</v>
      </c>
      <c r="N84" s="273">
        <f t="shared" si="10"/>
        <v>2.3829522248499956E-3</v>
      </c>
      <c r="O84" s="273">
        <f t="shared" si="11"/>
        <v>6.4029926281719378E-4</v>
      </c>
      <c r="Q84" s="15" t="s">
        <v>31899</v>
      </c>
      <c r="R84" t="s">
        <v>138</v>
      </c>
      <c r="S84" t="s">
        <v>138</v>
      </c>
      <c r="T84" t="s">
        <v>31555</v>
      </c>
      <c r="U84" s="273">
        <f t="shared" si="6"/>
        <v>2.0515213861874494E-3</v>
      </c>
      <c r="V84" s="15" t="str">
        <f t="shared" si="7"/>
        <v>Sede - Mariano Melgar</v>
      </c>
      <c r="W84" s="289" t="s">
        <v>32188</v>
      </c>
      <c r="X84" s="15" t="s">
        <v>32184</v>
      </c>
      <c r="Y84" s="15" t="s">
        <v>32185</v>
      </c>
    </row>
    <row r="85" spans="1:25" x14ac:dyDescent="0.35">
      <c r="A85" s="15" t="s">
        <v>32868</v>
      </c>
      <c r="B85" s="15" t="s">
        <v>173</v>
      </c>
      <c r="C85" s="15" t="s">
        <v>31543</v>
      </c>
      <c r="D85" s="15" t="s">
        <v>31759</v>
      </c>
      <c r="E85" s="15">
        <v>33</v>
      </c>
      <c r="F85" s="273">
        <f t="shared" si="8"/>
        <v>2.435064935064935E-3</v>
      </c>
      <c r="G85" s="273">
        <f t="shared" si="9"/>
        <v>1.7807629870129869E-3</v>
      </c>
      <c r="I85" s="15" t="s">
        <v>31899</v>
      </c>
      <c r="J85" s="15" t="s">
        <v>138</v>
      </c>
      <c r="K85" s="15" t="s">
        <v>138</v>
      </c>
      <c r="L85" s="15" t="s">
        <v>31555</v>
      </c>
      <c r="M85" s="15">
        <v>12692</v>
      </c>
      <c r="N85" s="273">
        <f t="shared" si="10"/>
        <v>2.2126292806932579E-3</v>
      </c>
      <c r="O85" s="273">
        <f t="shared" si="11"/>
        <v>5.9453348772227842E-4</v>
      </c>
      <c r="Q85" s="15" t="s">
        <v>31928</v>
      </c>
      <c r="R85" t="s">
        <v>140</v>
      </c>
      <c r="S85" t="s">
        <v>31562</v>
      </c>
      <c r="T85" t="s">
        <v>31562</v>
      </c>
      <c r="U85" s="273">
        <f t="shared" si="6"/>
        <v>3.5351622324911059E-3</v>
      </c>
      <c r="V85" s="15" t="str">
        <f t="shared" si="7"/>
        <v>Sede - Jaen</v>
      </c>
      <c r="W85" s="289" t="s">
        <v>32188</v>
      </c>
      <c r="X85" s="15" t="s">
        <v>32184</v>
      </c>
      <c r="Y85" s="15" t="s">
        <v>32185</v>
      </c>
    </row>
    <row r="86" spans="1:25" x14ac:dyDescent="0.35">
      <c r="A86" s="15" t="s">
        <v>31895</v>
      </c>
      <c r="B86" s="15" t="s">
        <v>138</v>
      </c>
      <c r="C86" s="15" t="s">
        <v>138</v>
      </c>
      <c r="D86" s="15" t="s">
        <v>31552</v>
      </c>
      <c r="E86" s="15">
        <v>32</v>
      </c>
      <c r="F86" s="273">
        <f t="shared" si="8"/>
        <v>2.3612750885478157E-3</v>
      </c>
      <c r="G86" s="273">
        <f t="shared" si="9"/>
        <v>1.7268004722550175E-3</v>
      </c>
      <c r="I86" s="15" t="s">
        <v>31928</v>
      </c>
      <c r="J86" s="15" t="s">
        <v>140</v>
      </c>
      <c r="K86" s="15" t="s">
        <v>31562</v>
      </c>
      <c r="L86" s="15" t="s">
        <v>31562</v>
      </c>
      <c r="M86" s="15">
        <v>12109</v>
      </c>
      <c r="N86" s="273">
        <f t="shared" si="10"/>
        <v>2.1109933784994217E-3</v>
      </c>
      <c r="O86" s="273">
        <f t="shared" si="11"/>
        <v>5.6722392080279464E-4</v>
      </c>
      <c r="Q86" s="15" t="s">
        <v>32108</v>
      </c>
      <c r="R86" t="s">
        <v>34054</v>
      </c>
      <c r="S86" t="s">
        <v>31785</v>
      </c>
      <c r="T86" t="s">
        <v>31785</v>
      </c>
      <c r="U86" s="273">
        <f t="shared" si="6"/>
        <v>1.3182958696263177E-3</v>
      </c>
      <c r="V86" s="15" t="str">
        <f t="shared" si="7"/>
        <v>Sede - Tambopata</v>
      </c>
      <c r="W86" s="289" t="s">
        <v>32185</v>
      </c>
      <c r="X86" s="15" t="s">
        <v>32188</v>
      </c>
      <c r="Y86" s="15" t="s">
        <v>32185</v>
      </c>
    </row>
    <row r="87" spans="1:25" x14ac:dyDescent="0.35">
      <c r="A87" s="15" t="s">
        <v>32012</v>
      </c>
      <c r="B87" s="15" t="s">
        <v>146</v>
      </c>
      <c r="C87" s="15" t="s">
        <v>31689</v>
      </c>
      <c r="D87" s="15" t="s">
        <v>31689</v>
      </c>
      <c r="E87" s="15">
        <v>32</v>
      </c>
      <c r="F87" s="273">
        <f t="shared" si="8"/>
        <v>2.3612750885478157E-3</v>
      </c>
      <c r="G87" s="273">
        <f t="shared" si="9"/>
        <v>1.7268004722550175E-3</v>
      </c>
      <c r="I87" s="15" t="s">
        <v>32108</v>
      </c>
      <c r="J87" s="15" t="s">
        <v>34054</v>
      </c>
      <c r="K87" s="15" t="s">
        <v>31785</v>
      </c>
      <c r="L87" s="15" t="s">
        <v>31785</v>
      </c>
      <c r="M87" s="15">
        <v>12015</v>
      </c>
      <c r="N87" s="273">
        <f t="shared" si="10"/>
        <v>2.0946061146808613E-3</v>
      </c>
      <c r="O87" s="273">
        <f t="shared" si="11"/>
        <v>5.6282066301474739E-4</v>
      </c>
      <c r="Q87" s="15" t="s">
        <v>32173</v>
      </c>
      <c r="R87" t="s">
        <v>155</v>
      </c>
      <c r="S87" t="s">
        <v>155</v>
      </c>
      <c r="T87" t="s">
        <v>155</v>
      </c>
      <c r="U87" s="273">
        <f t="shared" si="6"/>
        <v>3.3684498419175295E-3</v>
      </c>
      <c r="V87" s="15" t="str">
        <f t="shared" si="7"/>
        <v>Sede - Tumbes</v>
      </c>
      <c r="W87" s="289" t="s">
        <v>32187</v>
      </c>
      <c r="X87" s="15" t="s">
        <v>32188</v>
      </c>
      <c r="Y87" s="15" t="s">
        <v>32184</v>
      </c>
    </row>
    <row r="88" spans="1:25" x14ac:dyDescent="0.35">
      <c r="A88" s="15" t="s">
        <v>31953</v>
      </c>
      <c r="B88" s="15" t="s">
        <v>141</v>
      </c>
      <c r="C88" s="15" t="s">
        <v>141</v>
      </c>
      <c r="D88" s="15" t="s">
        <v>31567</v>
      </c>
      <c r="E88" s="15">
        <v>31</v>
      </c>
      <c r="F88" s="273">
        <f t="shared" si="8"/>
        <v>2.2874852420306964E-3</v>
      </c>
      <c r="G88" s="273">
        <f t="shared" si="9"/>
        <v>1.6728379574970482E-3</v>
      </c>
      <c r="I88" s="15" t="s">
        <v>32173</v>
      </c>
      <c r="J88" s="15" t="s">
        <v>155</v>
      </c>
      <c r="K88" s="15" t="s">
        <v>155</v>
      </c>
      <c r="L88" s="15" t="s">
        <v>155</v>
      </c>
      <c r="M88" s="15">
        <v>12006</v>
      </c>
      <c r="N88" s="273">
        <f t="shared" si="10"/>
        <v>2.0930371213365314E-3</v>
      </c>
      <c r="O88" s="273">
        <f t="shared" si="11"/>
        <v>5.6239907450312599E-4</v>
      </c>
      <c r="Q88" s="15" t="s">
        <v>31880</v>
      </c>
      <c r="R88" t="s">
        <v>174</v>
      </c>
      <c r="S88" t="s">
        <v>31546</v>
      </c>
      <c r="T88" t="s">
        <v>31546</v>
      </c>
      <c r="U88" s="273">
        <f t="shared" si="6"/>
        <v>2.1202386841225858E-3</v>
      </c>
      <c r="V88" s="15" t="str">
        <f t="shared" si="7"/>
        <v>Sede - Abancay</v>
      </c>
      <c r="W88" s="289" t="s">
        <v>32185</v>
      </c>
      <c r="X88" s="15" t="s">
        <v>32184</v>
      </c>
      <c r="Y88" s="15" t="s">
        <v>32188</v>
      </c>
    </row>
    <row r="89" spans="1:25" x14ac:dyDescent="0.35">
      <c r="A89" s="15" t="s">
        <v>32137</v>
      </c>
      <c r="B89" s="15" t="s">
        <v>152</v>
      </c>
      <c r="C89" s="15" t="s">
        <v>152</v>
      </c>
      <c r="D89" s="15" t="s">
        <v>31814</v>
      </c>
      <c r="E89" s="15">
        <v>31</v>
      </c>
      <c r="F89" s="273">
        <f t="shared" si="8"/>
        <v>2.2874852420306964E-3</v>
      </c>
      <c r="G89" s="273">
        <f t="shared" si="9"/>
        <v>1.6728379574970482E-3</v>
      </c>
      <c r="I89" s="15" t="s">
        <v>31880</v>
      </c>
      <c r="J89" s="15" t="s">
        <v>174</v>
      </c>
      <c r="K89" s="15" t="s">
        <v>31546</v>
      </c>
      <c r="L89" s="15" t="s">
        <v>31546</v>
      </c>
      <c r="M89" s="15">
        <v>11855</v>
      </c>
      <c r="N89" s="273">
        <f t="shared" si="10"/>
        <v>2.0667128996705465E-3</v>
      </c>
      <c r="O89" s="273">
        <f t="shared" si="11"/>
        <v>5.5532575614147578E-4</v>
      </c>
      <c r="Q89" s="15" t="s">
        <v>32028</v>
      </c>
      <c r="R89" t="s">
        <v>159</v>
      </c>
      <c r="S89" t="s">
        <v>31707</v>
      </c>
      <c r="T89" t="s">
        <v>31707</v>
      </c>
      <c r="U89" s="273">
        <f t="shared" si="6"/>
        <v>2.1175217803810244E-3</v>
      </c>
      <c r="V89" s="15" t="str">
        <f t="shared" si="7"/>
        <v>Sede - Barranca</v>
      </c>
      <c r="W89" s="289" t="s">
        <v>32184</v>
      </c>
      <c r="X89" s="15" t="s">
        <v>32188</v>
      </c>
      <c r="Y89" s="15" t="s">
        <v>925</v>
      </c>
    </row>
    <row r="90" spans="1:25" x14ac:dyDescent="0.35">
      <c r="A90" s="15" t="s">
        <v>32983</v>
      </c>
      <c r="B90" s="15" t="s">
        <v>159</v>
      </c>
      <c r="C90" s="15" t="s">
        <v>159</v>
      </c>
      <c r="D90" s="15" t="s">
        <v>34031</v>
      </c>
      <c r="E90" s="15">
        <v>31</v>
      </c>
      <c r="F90" s="273">
        <f t="shared" si="8"/>
        <v>2.2874852420306964E-3</v>
      </c>
      <c r="G90" s="273">
        <f t="shared" si="9"/>
        <v>1.6728379574970482E-3</v>
      </c>
      <c r="I90" s="15" t="s">
        <v>32028</v>
      </c>
      <c r="J90" s="15" t="s">
        <v>159</v>
      </c>
      <c r="K90" s="15" t="s">
        <v>31707</v>
      </c>
      <c r="L90" s="15" t="s">
        <v>31707</v>
      </c>
      <c r="M90" s="15">
        <v>11797</v>
      </c>
      <c r="N90" s="273">
        <f t="shared" si="10"/>
        <v>2.0566016092293071E-3</v>
      </c>
      <c r="O90" s="273">
        <f t="shared" si="11"/>
        <v>5.5260885239991476E-4</v>
      </c>
      <c r="Q90" s="15" t="s">
        <v>32110</v>
      </c>
      <c r="R90" t="s">
        <v>150</v>
      </c>
      <c r="S90" t="s">
        <v>31787</v>
      </c>
      <c r="T90" t="s">
        <v>31787</v>
      </c>
      <c r="U90" s="273">
        <f t="shared" si="6"/>
        <v>2.002336059831604E-3</v>
      </c>
      <c r="V90" s="15" t="str">
        <f t="shared" si="7"/>
        <v>Sede - Ilo</v>
      </c>
      <c r="W90" s="289" t="s">
        <v>32185</v>
      </c>
      <c r="X90" s="15" t="s">
        <v>32184</v>
      </c>
      <c r="Y90" s="15" t="s">
        <v>925</v>
      </c>
    </row>
    <row r="91" spans="1:25" x14ac:dyDescent="0.35">
      <c r="A91" s="15" t="s">
        <v>31893</v>
      </c>
      <c r="B91" s="15" t="s">
        <v>138</v>
      </c>
      <c r="C91" s="15" t="s">
        <v>138</v>
      </c>
      <c r="D91" s="15" t="s">
        <v>31525</v>
      </c>
      <c r="E91" s="15">
        <v>30</v>
      </c>
      <c r="F91" s="273">
        <f t="shared" si="8"/>
        <v>2.2136953955135775E-3</v>
      </c>
      <c r="G91" s="273">
        <f t="shared" si="9"/>
        <v>1.6188754427390792E-3</v>
      </c>
      <c r="I91" s="15" t="s">
        <v>32110</v>
      </c>
      <c r="J91" s="15" t="s">
        <v>150</v>
      </c>
      <c r="K91" s="15" t="s">
        <v>31787</v>
      </c>
      <c r="L91" s="15" t="s">
        <v>31787</v>
      </c>
      <c r="M91" s="15">
        <v>11642</v>
      </c>
      <c r="N91" s="273">
        <f t="shared" si="10"/>
        <v>2.0295800571880642E-3</v>
      </c>
      <c r="O91" s="273">
        <f t="shared" si="11"/>
        <v>5.4534816136643288E-4</v>
      </c>
      <c r="Q91" s="15" t="s">
        <v>31995</v>
      </c>
      <c r="R91" t="s">
        <v>172</v>
      </c>
      <c r="S91" t="s">
        <v>31668</v>
      </c>
      <c r="T91" t="s">
        <v>31668</v>
      </c>
      <c r="U91" s="273">
        <f t="shared" si="6"/>
        <v>1.2350095317266727E-3</v>
      </c>
      <c r="V91" s="15" t="str">
        <f t="shared" si="7"/>
        <v>Sede - Tarma</v>
      </c>
      <c r="W91" s="289" t="s">
        <v>32185</v>
      </c>
      <c r="X91" s="15" t="s">
        <v>32187</v>
      </c>
      <c r="Y91" s="15" t="s">
        <v>32187</v>
      </c>
    </row>
    <row r="92" spans="1:25" x14ac:dyDescent="0.35">
      <c r="A92" s="15" t="s">
        <v>31941</v>
      </c>
      <c r="B92" s="15" t="s">
        <v>158</v>
      </c>
      <c r="C92" s="15" t="s">
        <v>158</v>
      </c>
      <c r="D92" s="15" t="s">
        <v>31533</v>
      </c>
      <c r="E92" s="15">
        <v>30</v>
      </c>
      <c r="F92" s="273">
        <f t="shared" si="8"/>
        <v>2.2136953955135775E-3</v>
      </c>
      <c r="G92" s="273">
        <f t="shared" si="9"/>
        <v>1.6188754427390792E-3</v>
      </c>
      <c r="I92" s="15" t="s">
        <v>31995</v>
      </c>
      <c r="J92" s="15" t="s">
        <v>172</v>
      </c>
      <c r="K92" s="15" t="s">
        <v>31668</v>
      </c>
      <c r="L92" s="15" t="s">
        <v>31668</v>
      </c>
      <c r="M92" s="15">
        <v>11389</v>
      </c>
      <c r="N92" s="273">
        <f t="shared" si="10"/>
        <v>1.9854739109530029E-3</v>
      </c>
      <c r="O92" s="273">
        <f t="shared" si="11"/>
        <v>5.3349683987307186E-4</v>
      </c>
      <c r="Q92" s="15" t="s">
        <v>32043</v>
      </c>
      <c r="R92" t="s">
        <v>159</v>
      </c>
      <c r="S92" t="s">
        <v>31710</v>
      </c>
      <c r="T92" t="s">
        <v>31710</v>
      </c>
      <c r="U92" s="273">
        <f t="shared" si="6"/>
        <v>2.8536039154580042E-3</v>
      </c>
      <c r="V92" s="15" t="str">
        <f t="shared" si="7"/>
        <v>Sede - Huaral</v>
      </c>
      <c r="W92" s="289" t="s">
        <v>32184</v>
      </c>
      <c r="X92" s="15" t="s">
        <v>32184</v>
      </c>
      <c r="Y92" s="15" t="s">
        <v>925</v>
      </c>
    </row>
    <row r="93" spans="1:25" x14ac:dyDescent="0.35">
      <c r="A93" s="15" t="s">
        <v>31880</v>
      </c>
      <c r="B93" s="15" t="s">
        <v>174</v>
      </c>
      <c r="C93" s="15" t="s">
        <v>31546</v>
      </c>
      <c r="D93" s="15" t="s">
        <v>31546</v>
      </c>
      <c r="E93" s="15">
        <v>29</v>
      </c>
      <c r="F93" s="273">
        <f t="shared" si="8"/>
        <v>2.1399055489964582E-3</v>
      </c>
      <c r="G93" s="273">
        <f t="shared" si="9"/>
        <v>1.5649129279811098E-3</v>
      </c>
      <c r="I93" s="15" t="s">
        <v>32043</v>
      </c>
      <c r="J93" s="15" t="s">
        <v>159</v>
      </c>
      <c r="K93" s="15" t="s">
        <v>31710</v>
      </c>
      <c r="L93" s="15" t="s">
        <v>31710</v>
      </c>
      <c r="M93" s="15">
        <v>11383</v>
      </c>
      <c r="N93" s="273">
        <f t="shared" si="10"/>
        <v>1.9844279153901161E-3</v>
      </c>
      <c r="O93" s="273">
        <f t="shared" si="11"/>
        <v>5.3321578086532419E-4</v>
      </c>
      <c r="Q93" s="15" t="s">
        <v>32015</v>
      </c>
      <c r="R93" t="s">
        <v>147</v>
      </c>
      <c r="S93" t="s">
        <v>31693</v>
      </c>
      <c r="T93" t="s">
        <v>31696</v>
      </c>
      <c r="U93" s="273">
        <f t="shared" si="6"/>
        <v>2.7920996506588052E-3</v>
      </c>
      <c r="V93" s="15" t="str">
        <f t="shared" si="7"/>
        <v>Sede - La Victoria</v>
      </c>
      <c r="W93" s="289" t="s">
        <v>32184</v>
      </c>
      <c r="X93" s="15" t="s">
        <v>32186</v>
      </c>
      <c r="Y93" s="15" t="s">
        <v>925</v>
      </c>
    </row>
    <row r="94" spans="1:25" x14ac:dyDescent="0.35">
      <c r="A94" s="15" t="s">
        <v>32089</v>
      </c>
      <c r="B94" s="15" t="s">
        <v>159</v>
      </c>
      <c r="C94" s="15" t="s">
        <v>159</v>
      </c>
      <c r="D94" s="15" t="s">
        <v>31766</v>
      </c>
      <c r="E94" s="15">
        <v>29</v>
      </c>
      <c r="F94" s="273">
        <f t="shared" si="8"/>
        <v>2.1399055489964582E-3</v>
      </c>
      <c r="G94" s="273">
        <f t="shared" si="9"/>
        <v>1.5649129279811098E-3</v>
      </c>
      <c r="I94" s="15" t="s">
        <v>32015</v>
      </c>
      <c r="J94" s="15" t="s">
        <v>147</v>
      </c>
      <c r="K94" s="15" t="s">
        <v>31693</v>
      </c>
      <c r="L94" s="15" t="s">
        <v>31696</v>
      </c>
      <c r="M94" s="15">
        <v>11222</v>
      </c>
      <c r="N94" s="273">
        <f t="shared" si="10"/>
        <v>1.9563603677859864E-3</v>
      </c>
      <c r="O94" s="273">
        <f t="shared" si="11"/>
        <v>5.2567403082409453E-4</v>
      </c>
      <c r="Q94" s="15" t="s">
        <v>31971</v>
      </c>
      <c r="R94" t="s">
        <v>170</v>
      </c>
      <c r="S94" t="s">
        <v>31648</v>
      </c>
      <c r="T94" t="s">
        <v>31651</v>
      </c>
      <c r="U94" s="273">
        <f t="shared" si="6"/>
        <v>1.3059753017237905E-3</v>
      </c>
      <c r="V94" s="15" t="str">
        <f t="shared" si="7"/>
        <v>Sede - Rupa-Rupa</v>
      </c>
      <c r="W94" s="289" t="s">
        <v>32188</v>
      </c>
      <c r="X94" s="15" t="s">
        <v>32184</v>
      </c>
      <c r="Y94" s="15" t="s">
        <v>32185</v>
      </c>
    </row>
    <row r="95" spans="1:25" x14ac:dyDescent="0.35">
      <c r="A95" s="15" t="s">
        <v>32028</v>
      </c>
      <c r="B95" s="15" t="s">
        <v>159</v>
      </c>
      <c r="C95" s="15" t="s">
        <v>31707</v>
      </c>
      <c r="D95" s="15" t="s">
        <v>31707</v>
      </c>
      <c r="E95" s="15">
        <v>29</v>
      </c>
      <c r="F95" s="273">
        <f t="shared" si="8"/>
        <v>2.1399055489964582E-3</v>
      </c>
      <c r="G95" s="273">
        <f t="shared" si="9"/>
        <v>1.5649129279811098E-3</v>
      </c>
      <c r="I95" s="15" t="s">
        <v>31971</v>
      </c>
      <c r="J95" s="15" t="s">
        <v>170</v>
      </c>
      <c r="K95" s="15" t="s">
        <v>31648</v>
      </c>
      <c r="L95" s="15" t="s">
        <v>31651</v>
      </c>
      <c r="M95" s="15">
        <v>10600</v>
      </c>
      <c r="N95" s="273">
        <f t="shared" si="10"/>
        <v>1.847925494433386E-3</v>
      </c>
      <c r="O95" s="273">
        <f t="shared" si="11"/>
        <v>4.9653758035425079E-4</v>
      </c>
      <c r="Q95" s="15" t="s">
        <v>32175</v>
      </c>
      <c r="R95" t="s">
        <v>156</v>
      </c>
      <c r="S95" t="s">
        <v>31855</v>
      </c>
      <c r="T95" t="s">
        <v>31858</v>
      </c>
      <c r="U95" s="273">
        <f t="shared" si="6"/>
        <v>3.623224944063288E-3</v>
      </c>
      <c r="V95" s="15" t="str">
        <f t="shared" si="7"/>
        <v>Sede - Yarinacocha</v>
      </c>
      <c r="W95" s="289" t="s">
        <v>32187</v>
      </c>
      <c r="X95" s="15" t="s">
        <v>32186</v>
      </c>
      <c r="Y95" s="15" t="s">
        <v>32185</v>
      </c>
    </row>
    <row r="96" spans="1:25" x14ac:dyDescent="0.35">
      <c r="A96" s="15" t="s">
        <v>31861</v>
      </c>
      <c r="B96" s="15" t="s">
        <v>137</v>
      </c>
      <c r="C96" s="15" t="s">
        <v>31539</v>
      </c>
      <c r="D96" s="15" t="s">
        <v>31539</v>
      </c>
      <c r="E96" s="15">
        <v>29</v>
      </c>
      <c r="F96" s="273">
        <f t="shared" si="8"/>
        <v>2.1399055489964582E-3</v>
      </c>
      <c r="G96" s="273">
        <f t="shared" si="9"/>
        <v>1.5649129279811098E-3</v>
      </c>
      <c r="I96" s="15" t="s">
        <v>32175</v>
      </c>
      <c r="J96" s="15" t="s">
        <v>156</v>
      </c>
      <c r="K96" s="15" t="s">
        <v>31855</v>
      </c>
      <c r="L96" s="15" t="s">
        <v>31858</v>
      </c>
      <c r="M96" s="15">
        <v>10533</v>
      </c>
      <c r="N96" s="273">
        <f t="shared" si="10"/>
        <v>1.8362452106478165E-3</v>
      </c>
      <c r="O96" s="273">
        <f t="shared" si="11"/>
        <v>4.9339908810106827E-4</v>
      </c>
      <c r="Q96" s="15" t="s">
        <v>31975</v>
      </c>
      <c r="R96" t="s">
        <v>144</v>
      </c>
      <c r="S96" t="s">
        <v>31654</v>
      </c>
      <c r="T96" t="s">
        <v>31657</v>
      </c>
      <c r="U96" s="273">
        <f t="shared" si="6"/>
        <v>2.3206765261667107E-3</v>
      </c>
      <c r="V96" s="15" t="str">
        <f t="shared" si="7"/>
        <v>Sede - Chincha Alta</v>
      </c>
      <c r="W96" s="289" t="s">
        <v>32184</v>
      </c>
      <c r="X96" s="15" t="s">
        <v>32184</v>
      </c>
      <c r="Y96" s="15" t="s">
        <v>925</v>
      </c>
    </row>
    <row r="97" spans="1:25" x14ac:dyDescent="0.35">
      <c r="A97" s="15" t="s">
        <v>32130</v>
      </c>
      <c r="B97" s="15" t="s">
        <v>152</v>
      </c>
      <c r="C97" s="15" t="s">
        <v>31802</v>
      </c>
      <c r="D97" s="15" t="s">
        <v>31802</v>
      </c>
      <c r="E97" s="15">
        <v>29</v>
      </c>
      <c r="F97" s="273">
        <f t="shared" si="8"/>
        <v>2.1399055489964582E-3</v>
      </c>
      <c r="G97" s="273">
        <f t="shared" si="9"/>
        <v>1.5649129279811098E-3</v>
      </c>
      <c r="I97" s="15" t="s">
        <v>31975</v>
      </c>
      <c r="J97" s="15" t="s">
        <v>144</v>
      </c>
      <c r="K97" s="15" t="s">
        <v>31654</v>
      </c>
      <c r="L97" s="15" t="s">
        <v>31657</v>
      </c>
      <c r="M97" s="15">
        <v>10374</v>
      </c>
      <c r="N97" s="273">
        <f t="shared" si="10"/>
        <v>1.8085263282313156E-3</v>
      </c>
      <c r="O97" s="273">
        <f t="shared" si="11"/>
        <v>4.859510243957545E-4</v>
      </c>
      <c r="Q97" s="15" t="s">
        <v>31894</v>
      </c>
      <c r="R97" t="s">
        <v>138</v>
      </c>
      <c r="S97" t="s">
        <v>138</v>
      </c>
      <c r="T97" t="s">
        <v>31553</v>
      </c>
      <c r="U97" s="273">
        <f t="shared" si="6"/>
        <v>1.2762767332384513E-3</v>
      </c>
      <c r="V97" s="15" t="str">
        <f t="shared" si="7"/>
        <v>Sede - Jacobo Hunter</v>
      </c>
      <c r="W97" s="289" t="s">
        <v>32184</v>
      </c>
      <c r="X97" s="15" t="s">
        <v>32184</v>
      </c>
      <c r="Y97" s="15" t="s">
        <v>925</v>
      </c>
    </row>
    <row r="98" spans="1:25" x14ac:dyDescent="0.35">
      <c r="A98" s="15" t="s">
        <v>32058</v>
      </c>
      <c r="B98" s="15" t="s">
        <v>159</v>
      </c>
      <c r="C98" s="15" t="s">
        <v>31712</v>
      </c>
      <c r="D98" s="15" t="s">
        <v>31739</v>
      </c>
      <c r="E98" s="15">
        <v>28</v>
      </c>
      <c r="F98" s="273">
        <f t="shared" si="8"/>
        <v>2.0661157024793389E-3</v>
      </c>
      <c r="G98" s="273">
        <f t="shared" si="9"/>
        <v>1.5109504132231404E-3</v>
      </c>
      <c r="I98" s="15" t="s">
        <v>31894</v>
      </c>
      <c r="J98" s="15" t="s">
        <v>138</v>
      </c>
      <c r="K98" s="15" t="s">
        <v>138</v>
      </c>
      <c r="L98" s="15" t="s">
        <v>31553</v>
      </c>
      <c r="M98" s="15">
        <v>9966</v>
      </c>
      <c r="N98" s="273">
        <f t="shared" si="10"/>
        <v>1.7373986299550118E-3</v>
      </c>
      <c r="O98" s="273">
        <f t="shared" si="11"/>
        <v>4.6683901186891165E-4</v>
      </c>
      <c r="Q98" s="15" t="s">
        <v>32113</v>
      </c>
      <c r="R98" t="s">
        <v>150</v>
      </c>
      <c r="S98" t="s">
        <v>31788</v>
      </c>
      <c r="T98" t="s">
        <v>150</v>
      </c>
      <c r="U98" s="273">
        <f t="shared" si="6"/>
        <v>3.4274697893557828E-3</v>
      </c>
      <c r="V98" s="15" t="str">
        <f t="shared" si="7"/>
        <v>Sede - Moquegua</v>
      </c>
      <c r="W98" s="289" t="s">
        <v>32184</v>
      </c>
      <c r="X98" s="15" t="s">
        <v>32184</v>
      </c>
      <c r="Y98" s="15" t="s">
        <v>925</v>
      </c>
    </row>
    <row r="99" spans="1:25" x14ac:dyDescent="0.35">
      <c r="A99" s="15" t="s">
        <v>31981</v>
      </c>
      <c r="B99" s="15" t="s">
        <v>144</v>
      </c>
      <c r="C99" s="15" t="s">
        <v>31655</v>
      </c>
      <c r="D99" s="15" t="s">
        <v>31655</v>
      </c>
      <c r="E99" s="15">
        <v>28</v>
      </c>
      <c r="F99" s="273">
        <f t="shared" si="8"/>
        <v>2.0661157024793389E-3</v>
      </c>
      <c r="G99" s="273">
        <f t="shared" si="9"/>
        <v>1.5109504132231404E-3</v>
      </c>
      <c r="I99" s="15" t="s">
        <v>32113</v>
      </c>
      <c r="J99" s="15" t="s">
        <v>150</v>
      </c>
      <c r="K99" s="15" t="s">
        <v>31788</v>
      </c>
      <c r="L99" s="15" t="s">
        <v>150</v>
      </c>
      <c r="M99" s="15">
        <v>9810</v>
      </c>
      <c r="N99" s="273">
        <f t="shared" si="10"/>
        <v>1.7102027453199543E-3</v>
      </c>
      <c r="O99" s="273">
        <f t="shared" si="11"/>
        <v>4.5953147766747171E-4</v>
      </c>
      <c r="Q99" s="15" t="s">
        <v>32042</v>
      </c>
      <c r="R99" t="s">
        <v>159</v>
      </c>
      <c r="S99" t="s">
        <v>31709</v>
      </c>
      <c r="T99" t="s">
        <v>29699</v>
      </c>
      <c r="U99" s="273">
        <f t="shared" si="6"/>
        <v>2.930517953056194E-3</v>
      </c>
      <c r="V99" s="15" t="str">
        <f t="shared" si="7"/>
        <v>Sede - Asia</v>
      </c>
      <c r="W99" s="289" t="s">
        <v>32188</v>
      </c>
      <c r="X99" s="15" t="s">
        <v>32188</v>
      </c>
      <c r="Y99" s="15" t="s">
        <v>925</v>
      </c>
    </row>
    <row r="100" spans="1:25" x14ac:dyDescent="0.35">
      <c r="A100" s="15" t="s">
        <v>32126</v>
      </c>
      <c r="B100" s="15" t="s">
        <v>152</v>
      </c>
      <c r="C100" s="15" t="s">
        <v>31801</v>
      </c>
      <c r="D100" s="15" t="s">
        <v>31808</v>
      </c>
      <c r="E100" s="15">
        <v>28</v>
      </c>
      <c r="F100" s="273">
        <f t="shared" si="8"/>
        <v>2.0661157024793389E-3</v>
      </c>
      <c r="G100" s="273">
        <f t="shared" si="9"/>
        <v>1.5109504132231404E-3</v>
      </c>
      <c r="I100" s="15" t="s">
        <v>32042</v>
      </c>
      <c r="J100" s="15" t="s">
        <v>159</v>
      </c>
      <c r="K100" s="15" t="s">
        <v>31709</v>
      </c>
      <c r="L100" s="15" t="s">
        <v>29699</v>
      </c>
      <c r="M100" s="15">
        <v>9569</v>
      </c>
      <c r="N100" s="273">
        <f t="shared" si="10"/>
        <v>1.6681885902106669E-3</v>
      </c>
      <c r="O100" s="273">
        <f t="shared" si="11"/>
        <v>4.482422741896062E-4</v>
      </c>
      <c r="Q100" s="15" t="s">
        <v>31981</v>
      </c>
      <c r="R100" t="s">
        <v>144</v>
      </c>
      <c r="S100" t="s">
        <v>31655</v>
      </c>
      <c r="T100" t="s">
        <v>31655</v>
      </c>
      <c r="U100" s="273">
        <f t="shared" si="6"/>
        <v>1.9545083706169518E-3</v>
      </c>
      <c r="V100" s="15" t="str">
        <f t="shared" si="7"/>
        <v>Sede - Pisco</v>
      </c>
      <c r="W100" s="289" t="s">
        <v>32187</v>
      </c>
      <c r="X100" s="15" t="s">
        <v>32188</v>
      </c>
      <c r="Y100" s="15" t="s">
        <v>925</v>
      </c>
    </row>
    <row r="101" spans="1:25" x14ac:dyDescent="0.35">
      <c r="A101" s="15" t="s">
        <v>32044</v>
      </c>
      <c r="B101" s="15" t="s">
        <v>159</v>
      </c>
      <c r="C101" s="15" t="s">
        <v>31710</v>
      </c>
      <c r="D101" s="15" t="s">
        <v>31725</v>
      </c>
      <c r="E101" s="15">
        <v>28</v>
      </c>
      <c r="F101" s="273">
        <f t="shared" si="8"/>
        <v>2.0661157024793389E-3</v>
      </c>
      <c r="G101" s="273">
        <f t="shared" si="9"/>
        <v>1.5109504132231404E-3</v>
      </c>
      <c r="I101" s="15" t="s">
        <v>31981</v>
      </c>
      <c r="J101" s="15" t="s">
        <v>144</v>
      </c>
      <c r="K101" s="15" t="s">
        <v>31655</v>
      </c>
      <c r="L101" s="15" t="s">
        <v>31655</v>
      </c>
      <c r="M101" s="15">
        <v>9469</v>
      </c>
      <c r="N101" s="273">
        <f t="shared" si="10"/>
        <v>1.65075533082922E-3</v>
      </c>
      <c r="O101" s="273">
        <f t="shared" si="11"/>
        <v>4.4355795739381139E-4</v>
      </c>
      <c r="Q101" s="15" t="s">
        <v>32170</v>
      </c>
      <c r="R101" t="s">
        <v>154</v>
      </c>
      <c r="S101" t="s">
        <v>154</v>
      </c>
      <c r="T101" t="s">
        <v>31851</v>
      </c>
      <c r="U101" s="273">
        <f t="shared" si="6"/>
        <v>2.2174818418849379E-3</v>
      </c>
      <c r="V101" s="15" t="str">
        <f t="shared" si="7"/>
        <v>Sede - Coronel Gregorio Albarracin Lanchipa</v>
      </c>
      <c r="W101" s="289" t="s">
        <v>32187</v>
      </c>
      <c r="X101" s="15" t="s">
        <v>32188</v>
      </c>
      <c r="Y101" s="15" t="s">
        <v>925</v>
      </c>
    </row>
    <row r="102" spans="1:25" x14ac:dyDescent="0.35">
      <c r="A102" s="15" t="s">
        <v>31899</v>
      </c>
      <c r="B102" s="15" t="s">
        <v>138</v>
      </c>
      <c r="C102" s="15" t="s">
        <v>138</v>
      </c>
      <c r="D102" s="15" t="s">
        <v>31555</v>
      </c>
      <c r="E102" s="15">
        <v>27</v>
      </c>
      <c r="F102" s="273">
        <f t="shared" si="8"/>
        <v>1.9923258559622196E-3</v>
      </c>
      <c r="G102" s="273">
        <f t="shared" si="9"/>
        <v>1.4569878984651711E-3</v>
      </c>
      <c r="I102" s="15" t="s">
        <v>32170</v>
      </c>
      <c r="J102" s="15" t="s">
        <v>154</v>
      </c>
      <c r="K102" s="15" t="s">
        <v>154</v>
      </c>
      <c r="L102" s="15" t="s">
        <v>31851</v>
      </c>
      <c r="M102" s="15">
        <v>9323</v>
      </c>
      <c r="N102" s="273">
        <f t="shared" si="10"/>
        <v>1.6253027721323072E-3</v>
      </c>
      <c r="O102" s="273">
        <f t="shared" si="11"/>
        <v>4.3671885487195095E-4</v>
      </c>
      <c r="Q102" s="15" t="s">
        <v>32089</v>
      </c>
      <c r="R102" t="s">
        <v>159</v>
      </c>
      <c r="S102" t="s">
        <v>159</v>
      </c>
      <c r="T102" t="s">
        <v>31766</v>
      </c>
      <c r="U102" s="273">
        <f t="shared" si="6"/>
        <v>1.9957763868583174E-3</v>
      </c>
      <c r="V102" s="15" t="str">
        <f t="shared" si="7"/>
        <v>Sede - Ancon</v>
      </c>
      <c r="W102" s="289" t="s">
        <v>32185</v>
      </c>
      <c r="X102" s="15" t="s">
        <v>32184</v>
      </c>
      <c r="Y102" s="15" t="s">
        <v>925</v>
      </c>
    </row>
    <row r="103" spans="1:25" x14ac:dyDescent="0.35">
      <c r="A103" s="15" t="s">
        <v>33017</v>
      </c>
      <c r="B103" s="15" t="s">
        <v>148</v>
      </c>
      <c r="C103" s="15" t="s">
        <v>31781</v>
      </c>
      <c r="D103" s="15" t="s">
        <v>34032</v>
      </c>
      <c r="E103" s="15">
        <v>27</v>
      </c>
      <c r="F103" s="273">
        <f t="shared" si="8"/>
        <v>1.9923258559622196E-3</v>
      </c>
      <c r="G103" s="273">
        <f t="shared" si="9"/>
        <v>1.4569878984651711E-3</v>
      </c>
      <c r="I103" s="15" t="s">
        <v>32089</v>
      </c>
      <c r="J103" s="15" t="s">
        <v>159</v>
      </c>
      <c r="K103" s="15" t="s">
        <v>159</v>
      </c>
      <c r="L103" s="15" t="s">
        <v>31766</v>
      </c>
      <c r="M103" s="15">
        <v>9198</v>
      </c>
      <c r="N103" s="273">
        <f t="shared" si="10"/>
        <v>1.6035111979054986E-3</v>
      </c>
      <c r="O103" s="273">
        <f t="shared" si="11"/>
        <v>4.3086345887720747E-4</v>
      </c>
      <c r="Q103" s="15" t="s">
        <v>32106</v>
      </c>
      <c r="R103" t="s">
        <v>148</v>
      </c>
      <c r="S103" t="s">
        <v>31781</v>
      </c>
      <c r="T103" t="s">
        <v>31783</v>
      </c>
      <c r="U103" s="273">
        <f t="shared" si="6"/>
        <v>4.2617804181814059E-3</v>
      </c>
      <c r="V103" s="15" t="str">
        <f t="shared" si="7"/>
        <v>Sede - Iquitos</v>
      </c>
      <c r="W103" s="289" t="s">
        <v>32184</v>
      </c>
      <c r="X103" s="15" t="s">
        <v>32188</v>
      </c>
      <c r="Y103" s="15" t="s">
        <v>32185</v>
      </c>
    </row>
    <row r="104" spans="1:25" x14ac:dyDescent="0.35">
      <c r="A104" s="15" t="s">
        <v>32110</v>
      </c>
      <c r="B104" s="15" t="s">
        <v>150</v>
      </c>
      <c r="C104" s="15" t="s">
        <v>31787</v>
      </c>
      <c r="D104" s="15" t="s">
        <v>31787</v>
      </c>
      <c r="E104" s="15">
        <v>27</v>
      </c>
      <c r="F104" s="273">
        <f t="shared" si="8"/>
        <v>1.9923258559622196E-3</v>
      </c>
      <c r="G104" s="273">
        <f t="shared" si="9"/>
        <v>1.4569878984651711E-3</v>
      </c>
      <c r="I104" s="15" t="s">
        <v>32106</v>
      </c>
      <c r="J104" s="15" t="s">
        <v>148</v>
      </c>
      <c r="K104" s="15" t="s">
        <v>31781</v>
      </c>
      <c r="L104" s="15" t="s">
        <v>31783</v>
      </c>
      <c r="M104" s="15">
        <v>9189</v>
      </c>
      <c r="N104" s="273">
        <f t="shared" si="10"/>
        <v>1.6019422045611682E-3</v>
      </c>
      <c r="O104" s="273">
        <f t="shared" si="11"/>
        <v>4.3044187036558591E-4</v>
      </c>
      <c r="Q104" s="15" t="s">
        <v>31955</v>
      </c>
      <c r="R104" t="s">
        <v>141</v>
      </c>
      <c r="S104" t="s">
        <v>141</v>
      </c>
      <c r="T104" t="s">
        <v>31566</v>
      </c>
      <c r="U104" s="273">
        <f t="shared" si="6"/>
        <v>1.4545585715680538E-3</v>
      </c>
      <c r="V104" s="15" t="str">
        <f t="shared" si="7"/>
        <v>Sede - San Jeronimo</v>
      </c>
      <c r="W104" s="289" t="s">
        <v>32185</v>
      </c>
      <c r="X104" s="15" t="s">
        <v>32184</v>
      </c>
      <c r="Y104" s="15" t="s">
        <v>32188</v>
      </c>
    </row>
    <row r="105" spans="1:25" x14ac:dyDescent="0.35">
      <c r="A105" s="15" t="s">
        <v>31898</v>
      </c>
      <c r="B105" s="15" t="s">
        <v>138</v>
      </c>
      <c r="C105" s="15" t="s">
        <v>138</v>
      </c>
      <c r="D105" s="15" t="s">
        <v>31590</v>
      </c>
      <c r="E105" s="15">
        <v>27</v>
      </c>
      <c r="F105" s="273">
        <f t="shared" si="8"/>
        <v>1.9923258559622196E-3</v>
      </c>
      <c r="G105" s="273">
        <f t="shared" si="9"/>
        <v>1.4569878984651711E-3</v>
      </c>
      <c r="I105" s="15" t="s">
        <v>31955</v>
      </c>
      <c r="J105" s="15" t="s">
        <v>141</v>
      </c>
      <c r="K105" s="15" t="s">
        <v>141</v>
      </c>
      <c r="L105" s="15" t="s">
        <v>31566</v>
      </c>
      <c r="M105" s="15">
        <v>9164</v>
      </c>
      <c r="N105" s="273">
        <f t="shared" si="10"/>
        <v>1.5975838897158065E-3</v>
      </c>
      <c r="O105" s="273">
        <f t="shared" si="11"/>
        <v>4.2927079116663718E-4</v>
      </c>
      <c r="Q105" s="15" t="s">
        <v>32983</v>
      </c>
      <c r="R105" t="s">
        <v>159</v>
      </c>
      <c r="S105" t="s">
        <v>159</v>
      </c>
      <c r="T105" t="s">
        <v>34031</v>
      </c>
      <c r="U105" s="273">
        <f t="shared" si="6"/>
        <v>2.0911474473615252E-3</v>
      </c>
      <c r="V105" s="15" t="str">
        <f t="shared" si="7"/>
        <v>Sede - Punta Hermosa</v>
      </c>
      <c r="W105" s="289" t="s">
        <v>32188</v>
      </c>
      <c r="X105" s="15" t="s">
        <v>32187</v>
      </c>
      <c r="Y105" s="15" t="s">
        <v>925</v>
      </c>
    </row>
    <row r="106" spans="1:25" x14ac:dyDescent="0.35">
      <c r="A106" s="15" t="s">
        <v>32996</v>
      </c>
      <c r="B106" s="15" t="s">
        <v>156</v>
      </c>
      <c r="C106" s="15" t="s">
        <v>31855</v>
      </c>
      <c r="D106" s="15" t="s">
        <v>34033</v>
      </c>
      <c r="E106" s="15">
        <v>26</v>
      </c>
      <c r="F106" s="273">
        <f t="shared" si="8"/>
        <v>1.9185360094451003E-3</v>
      </c>
      <c r="G106" s="273">
        <f t="shared" si="9"/>
        <v>1.4030253837072017E-3</v>
      </c>
      <c r="I106" s="15" t="s">
        <v>32983</v>
      </c>
      <c r="J106" s="15" t="s">
        <v>159</v>
      </c>
      <c r="K106" s="15" t="s">
        <v>159</v>
      </c>
      <c r="L106" s="15" t="s">
        <v>34031</v>
      </c>
      <c r="M106" s="15">
        <v>8930</v>
      </c>
      <c r="N106" s="273">
        <f t="shared" si="10"/>
        <v>1.5567900627632204E-3</v>
      </c>
      <c r="O106" s="273">
        <f t="shared" si="11"/>
        <v>4.1830948986447728E-4</v>
      </c>
      <c r="Q106" s="15" t="s">
        <v>32023</v>
      </c>
      <c r="R106" t="s">
        <v>147</v>
      </c>
      <c r="S106" t="s">
        <v>147</v>
      </c>
      <c r="T106" t="s">
        <v>147</v>
      </c>
      <c r="U106" s="273">
        <f t="shared" si="6"/>
        <v>2.8376287657251695E-3</v>
      </c>
      <c r="V106" s="15" t="str">
        <f t="shared" si="7"/>
        <v>Sede - Lambayeque</v>
      </c>
      <c r="W106" s="289" t="s">
        <v>32184</v>
      </c>
      <c r="X106" s="15" t="s">
        <v>32186</v>
      </c>
      <c r="Y106" s="15" t="s">
        <v>925</v>
      </c>
    </row>
    <row r="107" spans="1:25" x14ac:dyDescent="0.35">
      <c r="A107" s="15" t="s">
        <v>33012</v>
      </c>
      <c r="B107" s="15" t="s">
        <v>159</v>
      </c>
      <c r="C107" s="15" t="s">
        <v>159</v>
      </c>
      <c r="D107" s="15" t="s">
        <v>34034</v>
      </c>
      <c r="E107" s="15">
        <v>26</v>
      </c>
      <c r="F107" s="273">
        <f t="shared" si="8"/>
        <v>1.9185360094451003E-3</v>
      </c>
      <c r="G107" s="273">
        <f t="shared" si="9"/>
        <v>1.4030253837072017E-3</v>
      </c>
      <c r="I107" s="15" t="s">
        <v>32023</v>
      </c>
      <c r="J107" s="15" t="s">
        <v>147</v>
      </c>
      <c r="K107" s="15" t="s">
        <v>147</v>
      </c>
      <c r="L107" s="15" t="s">
        <v>147</v>
      </c>
      <c r="M107" s="15">
        <v>8738</v>
      </c>
      <c r="N107" s="273">
        <f t="shared" si="10"/>
        <v>1.5233182047508422E-3</v>
      </c>
      <c r="O107" s="273">
        <f t="shared" si="11"/>
        <v>4.0931560161655128E-4</v>
      </c>
      <c r="Q107" s="15" t="s">
        <v>32038</v>
      </c>
      <c r="R107" t="s">
        <v>159</v>
      </c>
      <c r="S107" t="s">
        <v>31709</v>
      </c>
      <c r="T107" t="s">
        <v>34037</v>
      </c>
      <c r="U107" s="273">
        <f t="shared" si="6"/>
        <v>1.5939145520541889E-3</v>
      </c>
      <c r="V107" s="15" t="str">
        <f t="shared" si="7"/>
        <v>Sede - San Vicente De Cañete</v>
      </c>
      <c r="W107" s="289" t="s">
        <v>32187</v>
      </c>
      <c r="X107" s="15" t="s">
        <v>32188</v>
      </c>
      <c r="Y107" s="15" t="s">
        <v>925</v>
      </c>
    </row>
    <row r="108" spans="1:25" x14ac:dyDescent="0.35">
      <c r="A108" s="15" t="s">
        <v>32870</v>
      </c>
      <c r="B108" s="15" t="s">
        <v>170</v>
      </c>
      <c r="C108" s="15" t="s">
        <v>170</v>
      </c>
      <c r="D108" s="15" t="s">
        <v>32881</v>
      </c>
      <c r="E108" s="15">
        <v>26</v>
      </c>
      <c r="F108" s="273">
        <f t="shared" si="8"/>
        <v>1.9185360094451003E-3</v>
      </c>
      <c r="G108" s="273">
        <f t="shared" si="9"/>
        <v>1.4030253837072017E-3</v>
      </c>
      <c r="I108" s="15" t="s">
        <v>32038</v>
      </c>
      <c r="J108" s="15" t="s">
        <v>159</v>
      </c>
      <c r="K108" s="15" t="s">
        <v>31709</v>
      </c>
      <c r="L108" s="15" t="s">
        <v>34037</v>
      </c>
      <c r="M108" s="15">
        <v>8683</v>
      </c>
      <c r="N108" s="273">
        <f t="shared" si="10"/>
        <v>1.5137299120910463E-3</v>
      </c>
      <c r="O108" s="273">
        <f t="shared" si="11"/>
        <v>4.0673922737886409E-4</v>
      </c>
      <c r="Q108" s="15" t="s">
        <v>32870</v>
      </c>
      <c r="R108" t="s">
        <v>170</v>
      </c>
      <c r="S108" t="s">
        <v>170</v>
      </c>
      <c r="T108" t="s">
        <v>32881</v>
      </c>
      <c r="U108" s="273">
        <f t="shared" si="6"/>
        <v>1.8076566685279582E-3</v>
      </c>
      <c r="V108" s="15" t="str">
        <f t="shared" si="7"/>
        <v>Sede - Amarilis</v>
      </c>
      <c r="W108" s="289" t="s">
        <v>32185</v>
      </c>
      <c r="X108" s="15" t="s">
        <v>32187</v>
      </c>
      <c r="Y108" s="15" t="s">
        <v>32188</v>
      </c>
    </row>
    <row r="109" spans="1:25" x14ac:dyDescent="0.35">
      <c r="A109" s="15" t="s">
        <v>32135</v>
      </c>
      <c r="B109" s="15" t="s">
        <v>152</v>
      </c>
      <c r="C109" s="15" t="s">
        <v>152</v>
      </c>
      <c r="D109" s="15" t="s">
        <v>31813</v>
      </c>
      <c r="E109" s="15">
        <v>26</v>
      </c>
      <c r="F109" s="273">
        <f t="shared" si="8"/>
        <v>1.9185360094451003E-3</v>
      </c>
      <c r="G109" s="273">
        <f t="shared" si="9"/>
        <v>1.4030253837072017E-3</v>
      </c>
      <c r="I109" s="15" t="s">
        <v>32870</v>
      </c>
      <c r="J109" s="15" t="s">
        <v>170</v>
      </c>
      <c r="K109" s="15" t="s">
        <v>170</v>
      </c>
      <c r="L109" s="15" t="s">
        <v>32881</v>
      </c>
      <c r="M109" s="15">
        <v>8638</v>
      </c>
      <c r="N109" s="273">
        <f t="shared" si="10"/>
        <v>1.505884945369395E-3</v>
      </c>
      <c r="O109" s="273">
        <f t="shared" si="11"/>
        <v>4.0463128482075647E-4</v>
      </c>
      <c r="Q109" s="15" t="s">
        <v>32137</v>
      </c>
      <c r="R109" t="s">
        <v>152</v>
      </c>
      <c r="S109" t="s">
        <v>152</v>
      </c>
      <c r="T109" t="s">
        <v>31814</v>
      </c>
      <c r="U109" s="273">
        <f t="shared" si="6"/>
        <v>2.0706769829639021E-3</v>
      </c>
      <c r="V109" s="15" t="str">
        <f t="shared" si="7"/>
        <v>Sede - Catacaos</v>
      </c>
      <c r="W109" s="289" t="s">
        <v>32184</v>
      </c>
      <c r="X109" s="15" t="s">
        <v>32185</v>
      </c>
      <c r="Y109" s="15" t="s">
        <v>925</v>
      </c>
    </row>
    <row r="110" spans="1:25" x14ac:dyDescent="0.35">
      <c r="A110" s="15" t="s">
        <v>31939</v>
      </c>
      <c r="B110" s="15" t="s">
        <v>158</v>
      </c>
      <c r="C110" s="15" t="s">
        <v>158</v>
      </c>
      <c r="D110" s="15" t="s">
        <v>31527</v>
      </c>
      <c r="E110" s="15">
        <v>25</v>
      </c>
      <c r="F110" s="273">
        <f t="shared" si="8"/>
        <v>1.8447461629279812E-3</v>
      </c>
      <c r="G110" s="273">
        <f t="shared" si="9"/>
        <v>1.3490628689492325E-3</v>
      </c>
      <c r="I110" s="15" t="s">
        <v>32137</v>
      </c>
      <c r="J110" s="15" t="s">
        <v>152</v>
      </c>
      <c r="K110" s="15" t="s">
        <v>152</v>
      </c>
      <c r="L110" s="15" t="s">
        <v>31814</v>
      </c>
      <c r="M110" s="15">
        <v>8493</v>
      </c>
      <c r="N110" s="273">
        <f t="shared" si="10"/>
        <v>1.4806067192662969E-3</v>
      </c>
      <c r="O110" s="273">
        <f t="shared" si="11"/>
        <v>3.9783902546685398E-4</v>
      </c>
      <c r="Q110" s="15" t="s">
        <v>32984</v>
      </c>
      <c r="R110" t="s">
        <v>144</v>
      </c>
      <c r="S110" t="s">
        <v>31654</v>
      </c>
      <c r="T110" t="s">
        <v>34051</v>
      </c>
      <c r="U110" s="273">
        <f t="shared" si="6"/>
        <v>1.1483488562748817E-3</v>
      </c>
      <c r="V110" s="15" t="str">
        <f t="shared" si="7"/>
        <v>Sede - Pueblo Nuevo</v>
      </c>
      <c r="W110" s="289" t="s">
        <v>32184</v>
      </c>
      <c r="X110" s="15" t="s">
        <v>32184</v>
      </c>
      <c r="Y110" s="15" t="s">
        <v>925</v>
      </c>
    </row>
    <row r="111" spans="1:25" x14ac:dyDescent="0.35">
      <c r="A111" s="15" t="s">
        <v>33264</v>
      </c>
      <c r="B111" s="15" t="s">
        <v>146</v>
      </c>
      <c r="C111" s="15" t="s">
        <v>31689</v>
      </c>
      <c r="D111" s="15" t="s">
        <v>34035</v>
      </c>
      <c r="E111" s="15">
        <v>25</v>
      </c>
      <c r="F111" s="273">
        <f t="shared" si="8"/>
        <v>1.8447461629279812E-3</v>
      </c>
      <c r="G111" s="273">
        <f t="shared" si="9"/>
        <v>1.3490628689492325E-3</v>
      </c>
      <c r="I111" s="15" t="s">
        <v>32984</v>
      </c>
      <c r="J111" s="15" t="s">
        <v>144</v>
      </c>
      <c r="K111" s="15" t="s">
        <v>31654</v>
      </c>
      <c r="L111" s="15" t="s">
        <v>34051</v>
      </c>
      <c r="M111" s="15">
        <v>8387</v>
      </c>
      <c r="N111" s="273">
        <f t="shared" si="10"/>
        <v>1.462127464321963E-3</v>
      </c>
      <c r="O111" s="273">
        <f t="shared" si="11"/>
        <v>3.9287364966331145E-4</v>
      </c>
      <c r="Q111" s="15" t="s">
        <v>31942</v>
      </c>
      <c r="R111" t="s">
        <v>158</v>
      </c>
      <c r="S111" t="s">
        <v>158</v>
      </c>
      <c r="T111" t="s">
        <v>31535</v>
      </c>
      <c r="U111" s="273">
        <f t="shared" si="6"/>
        <v>3.8622191981328279E-4</v>
      </c>
      <c r="V111" s="15" t="str">
        <f t="shared" si="7"/>
        <v>Sede - Mi Peru</v>
      </c>
      <c r="W111" s="289" t="s">
        <v>32186</v>
      </c>
      <c r="X111" s="15" t="s">
        <v>32188</v>
      </c>
      <c r="Y111" s="15" t="s">
        <v>925</v>
      </c>
    </row>
    <row r="112" spans="1:25" x14ac:dyDescent="0.35">
      <c r="A112" s="15" t="s">
        <v>31990</v>
      </c>
      <c r="B112" s="15" t="s">
        <v>172</v>
      </c>
      <c r="C112" s="15" t="s">
        <v>31665</v>
      </c>
      <c r="D112" s="15" t="s">
        <v>31673</v>
      </c>
      <c r="E112" s="15">
        <v>24</v>
      </c>
      <c r="F112" s="273">
        <f t="shared" si="8"/>
        <v>1.7709563164108619E-3</v>
      </c>
      <c r="G112" s="273">
        <f t="shared" si="9"/>
        <v>1.2951003541912631E-3</v>
      </c>
      <c r="I112" s="15" t="s">
        <v>31942</v>
      </c>
      <c r="J112" s="15" t="s">
        <v>158</v>
      </c>
      <c r="K112" s="15" t="s">
        <v>158</v>
      </c>
      <c r="L112" s="15" t="s">
        <v>31535</v>
      </c>
      <c r="M112" s="15">
        <v>8245</v>
      </c>
      <c r="N112" s="273">
        <f t="shared" si="10"/>
        <v>1.4373722360003082E-3</v>
      </c>
      <c r="O112" s="273">
        <f t="shared" si="11"/>
        <v>3.8622191981328279E-4</v>
      </c>
      <c r="Q112" s="15" t="s">
        <v>31949</v>
      </c>
      <c r="R112" t="s">
        <v>141</v>
      </c>
      <c r="S112" t="s">
        <v>31564</v>
      </c>
      <c r="T112" t="s">
        <v>31565</v>
      </c>
      <c r="U112" s="273">
        <f t="shared" si="6"/>
        <v>1.0153158887334828E-3</v>
      </c>
      <c r="V112" s="15" t="str">
        <f t="shared" si="7"/>
        <v>Sede - Sicuani</v>
      </c>
      <c r="W112" s="289" t="s">
        <v>32188</v>
      </c>
      <c r="X112" s="15" t="s">
        <v>32184</v>
      </c>
      <c r="Y112" s="15" t="s">
        <v>32188</v>
      </c>
    </row>
    <row r="113" spans="1:25" x14ac:dyDescent="0.35">
      <c r="A113" s="15" t="s">
        <v>31967</v>
      </c>
      <c r="B113" s="15" t="s">
        <v>142</v>
      </c>
      <c r="C113" s="15" t="s">
        <v>142</v>
      </c>
      <c r="D113" s="15" t="s">
        <v>142</v>
      </c>
      <c r="E113" s="15">
        <v>24</v>
      </c>
      <c r="F113" s="273">
        <f t="shared" si="8"/>
        <v>1.7709563164108619E-3</v>
      </c>
      <c r="G113" s="273">
        <f t="shared" si="9"/>
        <v>1.2951003541912631E-3</v>
      </c>
      <c r="I113" s="15" t="s">
        <v>31949</v>
      </c>
      <c r="J113" s="15" t="s">
        <v>141</v>
      </c>
      <c r="K113" s="15" t="s">
        <v>31564</v>
      </c>
      <c r="L113" s="15" t="s">
        <v>31565</v>
      </c>
      <c r="M113" s="15">
        <v>7851</v>
      </c>
      <c r="N113" s="273">
        <f t="shared" si="10"/>
        <v>1.3686851940374069E-3</v>
      </c>
      <c r="O113" s="273">
        <f t="shared" si="11"/>
        <v>3.6776571163785123E-4</v>
      </c>
      <c r="Q113" s="15" t="s">
        <v>32272</v>
      </c>
      <c r="R113" t="s">
        <v>159</v>
      </c>
      <c r="S113" t="s">
        <v>31707</v>
      </c>
      <c r="T113" t="s">
        <v>32271</v>
      </c>
      <c r="U113" s="273">
        <f t="shared" si="6"/>
        <v>8.510861860616776E-4</v>
      </c>
      <c r="V113" s="15" t="str">
        <f t="shared" si="7"/>
        <v>Sede - Paramonga</v>
      </c>
      <c r="W113" s="289" t="s">
        <v>32184</v>
      </c>
      <c r="X113" s="15" t="s">
        <v>32187</v>
      </c>
      <c r="Y113" s="15" t="s">
        <v>925</v>
      </c>
    </row>
    <row r="114" spans="1:25" x14ac:dyDescent="0.35">
      <c r="A114" s="15" t="s">
        <v>32999</v>
      </c>
      <c r="B114" s="15" t="s">
        <v>147</v>
      </c>
      <c r="C114" s="15" t="s">
        <v>31693</v>
      </c>
      <c r="D114" s="15" t="s">
        <v>34036</v>
      </c>
      <c r="E114" s="15">
        <v>24</v>
      </c>
      <c r="F114" s="273">
        <f t="shared" si="8"/>
        <v>1.7709563164108619E-3</v>
      </c>
      <c r="G114" s="273">
        <f t="shared" si="9"/>
        <v>1.2951003541912631E-3</v>
      </c>
      <c r="I114" s="15" t="s">
        <v>32272</v>
      </c>
      <c r="J114" s="15" t="s">
        <v>159</v>
      </c>
      <c r="K114" s="15" t="s">
        <v>31707</v>
      </c>
      <c r="L114" s="15" t="s">
        <v>32271</v>
      </c>
      <c r="M114" s="15">
        <v>7801</v>
      </c>
      <c r="N114" s="273">
        <f t="shared" si="10"/>
        <v>1.3599685643466833E-3</v>
      </c>
      <c r="O114" s="273">
        <f t="shared" si="11"/>
        <v>3.6542355323995382E-4</v>
      </c>
      <c r="Q114" s="15" t="s">
        <v>32105</v>
      </c>
      <c r="R114" t="s">
        <v>148</v>
      </c>
      <c r="S114" t="s">
        <v>31780</v>
      </c>
      <c r="T114" t="s">
        <v>31782</v>
      </c>
      <c r="U114" s="273">
        <f t="shared" si="6"/>
        <v>1.3846217218068371E-3</v>
      </c>
      <c r="V114" s="15" t="str">
        <f t="shared" si="7"/>
        <v>Sede - Yurimaguas</v>
      </c>
      <c r="W114" s="289" t="s">
        <v>32188</v>
      </c>
      <c r="X114" s="15" t="s">
        <v>32188</v>
      </c>
      <c r="Y114" s="15" t="s">
        <v>32185</v>
      </c>
    </row>
    <row r="115" spans="1:25" x14ac:dyDescent="0.35">
      <c r="A115" s="15" t="s">
        <v>31900</v>
      </c>
      <c r="B115" s="15" t="s">
        <v>138</v>
      </c>
      <c r="C115" s="15" t="s">
        <v>138</v>
      </c>
      <c r="D115" s="15" t="s">
        <v>31554</v>
      </c>
      <c r="E115" s="15">
        <v>23</v>
      </c>
      <c r="F115" s="273">
        <f t="shared" si="8"/>
        <v>1.6971664698937426E-3</v>
      </c>
      <c r="G115" s="273">
        <f t="shared" si="9"/>
        <v>1.2411378394332939E-3</v>
      </c>
      <c r="I115" s="15" t="s">
        <v>32105</v>
      </c>
      <c r="J115" s="15" t="s">
        <v>148</v>
      </c>
      <c r="K115" s="15" t="s">
        <v>31780</v>
      </c>
      <c r="L115" s="15" t="s">
        <v>31782</v>
      </c>
      <c r="M115" s="15">
        <v>7671</v>
      </c>
      <c r="N115" s="273">
        <f t="shared" si="10"/>
        <v>1.3373053271508023E-3</v>
      </c>
      <c r="O115" s="273">
        <f t="shared" si="11"/>
        <v>3.5933394140542056E-4</v>
      </c>
      <c r="Q115" s="15" t="s">
        <v>32985</v>
      </c>
      <c r="R115" t="s">
        <v>139</v>
      </c>
      <c r="S115" t="s">
        <v>31561</v>
      </c>
      <c r="T115" t="s">
        <v>31784</v>
      </c>
      <c r="U115" s="273">
        <f t="shared" si="6"/>
        <v>2.2921942505891042E-3</v>
      </c>
      <c r="V115" s="15" t="str">
        <f t="shared" si="7"/>
        <v>Sede - San Juan Bautista</v>
      </c>
      <c r="W115" s="289" t="s">
        <v>32184</v>
      </c>
      <c r="X115" s="15" t="s">
        <v>32185</v>
      </c>
      <c r="Y115" s="15" t="s">
        <v>32184</v>
      </c>
    </row>
    <row r="116" spans="1:25" x14ac:dyDescent="0.35">
      <c r="A116" s="15" t="s">
        <v>32078</v>
      </c>
      <c r="B116" s="15" t="s">
        <v>159</v>
      </c>
      <c r="C116" s="15" t="s">
        <v>159</v>
      </c>
      <c r="D116" s="15" t="s">
        <v>31755</v>
      </c>
      <c r="E116" s="15">
        <v>23</v>
      </c>
      <c r="F116" s="273">
        <f t="shared" si="8"/>
        <v>1.6971664698937426E-3</v>
      </c>
      <c r="G116" s="273">
        <f t="shared" si="9"/>
        <v>1.2411378394332939E-3</v>
      </c>
      <c r="I116" s="15" t="s">
        <v>32985</v>
      </c>
      <c r="J116" s="15" t="s">
        <v>139</v>
      </c>
      <c r="K116" s="15" t="s">
        <v>31561</v>
      </c>
      <c r="L116" s="15" t="s">
        <v>31784</v>
      </c>
      <c r="M116" s="15">
        <v>7462</v>
      </c>
      <c r="N116" s="273">
        <f t="shared" si="10"/>
        <v>1.3008698150435778E-3</v>
      </c>
      <c r="O116" s="273">
        <f t="shared" si="11"/>
        <v>3.4954371930220933E-4</v>
      </c>
      <c r="Q116" s="15" t="s">
        <v>32062</v>
      </c>
      <c r="R116" t="s">
        <v>159</v>
      </c>
      <c r="S116" t="s">
        <v>31712</v>
      </c>
      <c r="T116" t="s">
        <v>31742</v>
      </c>
      <c r="U116" s="273">
        <f t="shared" si="6"/>
        <v>8.8701408115583681E-4</v>
      </c>
      <c r="V116" s="15" t="str">
        <f t="shared" si="7"/>
        <v>Sede - Santa Maria</v>
      </c>
      <c r="W116" s="289" t="s">
        <v>32188</v>
      </c>
      <c r="X116" s="15" t="s">
        <v>32188</v>
      </c>
      <c r="Y116" s="15" t="s">
        <v>925</v>
      </c>
    </row>
    <row r="117" spans="1:25" x14ac:dyDescent="0.35">
      <c r="A117" s="15" t="s">
        <v>32981</v>
      </c>
      <c r="B117" s="15" t="s">
        <v>146</v>
      </c>
      <c r="C117" s="15" t="s">
        <v>31684</v>
      </c>
      <c r="D117" s="15" t="s">
        <v>32942</v>
      </c>
      <c r="E117" s="15">
        <v>22</v>
      </c>
      <c r="F117" s="273">
        <f t="shared" si="8"/>
        <v>1.6233766233766235E-3</v>
      </c>
      <c r="G117" s="273">
        <f t="shared" si="9"/>
        <v>1.1871753246753248E-3</v>
      </c>
      <c r="I117" s="15" t="s">
        <v>32062</v>
      </c>
      <c r="J117" s="15" t="s">
        <v>159</v>
      </c>
      <c r="K117" s="15" t="s">
        <v>31712</v>
      </c>
      <c r="L117" s="15" t="s">
        <v>31742</v>
      </c>
      <c r="M117" s="15">
        <v>7416</v>
      </c>
      <c r="N117" s="273">
        <f t="shared" si="10"/>
        <v>1.2928505157281122E-3</v>
      </c>
      <c r="O117" s="273">
        <f t="shared" si="11"/>
        <v>3.4738893357614376E-4</v>
      </c>
      <c r="Q117" s="15" t="s">
        <v>31977</v>
      </c>
      <c r="R117" t="s">
        <v>144</v>
      </c>
      <c r="S117" t="s">
        <v>144</v>
      </c>
      <c r="T117" t="s">
        <v>31658</v>
      </c>
      <c r="U117" s="273">
        <f t="shared" si="6"/>
        <v>1.2643300959500003E-3</v>
      </c>
      <c r="V117" s="15" t="str">
        <f t="shared" si="7"/>
        <v>Sede - Parcona</v>
      </c>
      <c r="W117" s="289" t="s">
        <v>32187</v>
      </c>
      <c r="X117" s="15" t="s">
        <v>32184</v>
      </c>
      <c r="Y117" s="15" t="s">
        <v>925</v>
      </c>
    </row>
    <row r="118" spans="1:25" x14ac:dyDescent="0.35">
      <c r="A118" s="15" t="s">
        <v>31884</v>
      </c>
      <c r="B118" s="15" t="s">
        <v>174</v>
      </c>
      <c r="C118" s="15" t="s">
        <v>31547</v>
      </c>
      <c r="D118" s="15" t="s">
        <v>31547</v>
      </c>
      <c r="E118" s="15">
        <v>22</v>
      </c>
      <c r="F118" s="273">
        <f t="shared" si="8"/>
        <v>1.6233766233766235E-3</v>
      </c>
      <c r="G118" s="273">
        <f t="shared" si="9"/>
        <v>1.1871753246753248E-3</v>
      </c>
      <c r="I118" s="15" t="s">
        <v>31977</v>
      </c>
      <c r="J118" s="15" t="s">
        <v>144</v>
      </c>
      <c r="K118" s="15" t="s">
        <v>144</v>
      </c>
      <c r="L118" s="15" t="s">
        <v>31658</v>
      </c>
      <c r="M118" s="15">
        <v>7407</v>
      </c>
      <c r="N118" s="273">
        <f t="shared" si="10"/>
        <v>1.2912815223837821E-3</v>
      </c>
      <c r="O118" s="273">
        <f t="shared" si="11"/>
        <v>3.4696734506452226E-4</v>
      </c>
      <c r="Q118" s="15" t="s">
        <v>32041</v>
      </c>
      <c r="R118" t="s">
        <v>159</v>
      </c>
      <c r="S118" t="s">
        <v>31709</v>
      </c>
      <c r="T118" t="s">
        <v>31724</v>
      </c>
      <c r="U118" s="273">
        <f t="shared" si="6"/>
        <v>1.0452010151610668E-3</v>
      </c>
      <c r="V118" s="15" t="str">
        <f t="shared" si="7"/>
        <v>Sede - Imperial</v>
      </c>
      <c r="W118" s="289" t="s">
        <v>32184</v>
      </c>
      <c r="X118" s="15" t="s">
        <v>32186</v>
      </c>
      <c r="Y118" s="15" t="s">
        <v>925</v>
      </c>
    </row>
    <row r="119" spans="1:25" x14ac:dyDescent="0.35">
      <c r="A119" s="15" t="s">
        <v>31956</v>
      </c>
      <c r="B119" s="15" t="s">
        <v>141</v>
      </c>
      <c r="C119" s="15" t="s">
        <v>141</v>
      </c>
      <c r="D119" s="15" t="s">
        <v>31615</v>
      </c>
      <c r="E119" s="15">
        <v>22</v>
      </c>
      <c r="F119" s="273">
        <f t="shared" si="8"/>
        <v>1.6233766233766235E-3</v>
      </c>
      <c r="G119" s="273">
        <f t="shared" si="9"/>
        <v>1.1871753246753248E-3</v>
      </c>
      <c r="I119" s="15" t="s">
        <v>32041</v>
      </c>
      <c r="J119" s="15" t="s">
        <v>159</v>
      </c>
      <c r="K119" s="15" t="s">
        <v>31709</v>
      </c>
      <c r="L119" s="15" t="s">
        <v>31724</v>
      </c>
      <c r="M119" s="15">
        <v>7337</v>
      </c>
      <c r="N119" s="273">
        <f t="shared" si="10"/>
        <v>1.2790782408167692E-3</v>
      </c>
      <c r="O119" s="273">
        <f t="shared" si="11"/>
        <v>3.436883233074659E-4</v>
      </c>
      <c r="Q119" s="15" t="s">
        <v>31983</v>
      </c>
      <c r="R119" t="s">
        <v>172</v>
      </c>
      <c r="S119" t="s">
        <v>31662</v>
      </c>
      <c r="T119" t="s">
        <v>31662</v>
      </c>
      <c r="U119" s="273">
        <f t="shared" si="6"/>
        <v>6.6558968513696372E-4</v>
      </c>
      <c r="V119" s="15" t="str">
        <f t="shared" si="7"/>
        <v>Sede - Chanchamayo</v>
      </c>
      <c r="W119" s="289" t="s">
        <v>32185</v>
      </c>
      <c r="X119" s="15" t="s">
        <v>32187</v>
      </c>
      <c r="Y119" s="15" t="s">
        <v>32188</v>
      </c>
    </row>
    <row r="120" spans="1:25" x14ac:dyDescent="0.35">
      <c r="A120" s="15" t="s">
        <v>32038</v>
      </c>
      <c r="B120" s="15" t="s">
        <v>159</v>
      </c>
      <c r="C120" s="15" t="s">
        <v>31709</v>
      </c>
      <c r="D120" s="15" t="s">
        <v>34037</v>
      </c>
      <c r="E120" s="15">
        <v>22</v>
      </c>
      <c r="F120" s="273">
        <f t="shared" si="8"/>
        <v>1.6233766233766235E-3</v>
      </c>
      <c r="G120" s="273">
        <f t="shared" si="9"/>
        <v>1.1871753246753248E-3</v>
      </c>
      <c r="I120" s="15" t="s">
        <v>31983</v>
      </c>
      <c r="J120" s="15" t="s">
        <v>172</v>
      </c>
      <c r="K120" s="15" t="s">
        <v>31662</v>
      </c>
      <c r="L120" s="15" t="s">
        <v>31662</v>
      </c>
      <c r="M120" s="15">
        <v>7297</v>
      </c>
      <c r="N120" s="273">
        <f t="shared" si="10"/>
        <v>1.2721049370641904E-3</v>
      </c>
      <c r="O120" s="273">
        <f t="shared" si="11"/>
        <v>3.4181459658914795E-4</v>
      </c>
      <c r="Q120" s="15" t="s">
        <v>32161</v>
      </c>
      <c r="R120" t="s">
        <v>175</v>
      </c>
      <c r="S120" t="s">
        <v>31839</v>
      </c>
      <c r="T120" t="s">
        <v>31839</v>
      </c>
      <c r="U120" s="273">
        <f t="shared" si="6"/>
        <v>3.2000946815470767E-3</v>
      </c>
      <c r="V120" s="15" t="str">
        <f t="shared" si="7"/>
        <v>Sede - Moyobamba</v>
      </c>
      <c r="W120" s="289" t="s">
        <v>32184</v>
      </c>
      <c r="X120" s="15" t="s">
        <v>32184</v>
      </c>
      <c r="Y120" s="15" t="s">
        <v>32185</v>
      </c>
    </row>
    <row r="121" spans="1:25" x14ac:dyDescent="0.35">
      <c r="A121" s="15" t="s">
        <v>32500</v>
      </c>
      <c r="B121" s="15" t="s">
        <v>138</v>
      </c>
      <c r="C121" s="15" t="s">
        <v>138</v>
      </c>
      <c r="D121" s="15" t="s">
        <v>32499</v>
      </c>
      <c r="E121" s="15">
        <v>22</v>
      </c>
      <c r="F121" s="273">
        <f t="shared" si="8"/>
        <v>1.6233766233766235E-3</v>
      </c>
      <c r="G121" s="273">
        <f t="shared" si="9"/>
        <v>1.1871753246753248E-3</v>
      </c>
      <c r="I121" s="15" t="s">
        <v>32161</v>
      </c>
      <c r="J121" s="15" t="s">
        <v>175</v>
      </c>
      <c r="K121" s="15" t="s">
        <v>31839</v>
      </c>
      <c r="L121" s="15" t="s">
        <v>31839</v>
      </c>
      <c r="M121" s="15">
        <v>7260</v>
      </c>
      <c r="N121" s="273">
        <f t="shared" si="10"/>
        <v>1.2656546310930549E-3</v>
      </c>
      <c r="O121" s="273">
        <f t="shared" si="11"/>
        <v>3.4008139937470388E-4</v>
      </c>
      <c r="Q121" s="15" t="s">
        <v>32120</v>
      </c>
      <c r="R121" t="s">
        <v>151</v>
      </c>
      <c r="S121" t="s">
        <v>151</v>
      </c>
      <c r="T121" t="s">
        <v>31798</v>
      </c>
      <c r="U121" s="273">
        <f t="shared" si="6"/>
        <v>1.1420242138709717E-3</v>
      </c>
      <c r="V121" s="15" t="str">
        <f t="shared" si="7"/>
        <v>Sede - Yanacancha</v>
      </c>
      <c r="W121" s="289" t="s">
        <v>32185</v>
      </c>
      <c r="X121" s="15" t="s">
        <v>32184</v>
      </c>
      <c r="Y121" s="15" t="s">
        <v>32188</v>
      </c>
    </row>
    <row r="122" spans="1:25" x14ac:dyDescent="0.35">
      <c r="A122" s="15" t="s">
        <v>32986</v>
      </c>
      <c r="B122" s="15" t="s">
        <v>146</v>
      </c>
      <c r="C122" s="15" t="s">
        <v>31684</v>
      </c>
      <c r="D122" s="15" t="s">
        <v>34038</v>
      </c>
      <c r="E122" s="15">
        <v>22</v>
      </c>
      <c r="F122" s="273">
        <f t="shared" si="8"/>
        <v>1.6233766233766235E-3</v>
      </c>
      <c r="G122" s="273">
        <f t="shared" si="9"/>
        <v>1.1871753246753248E-3</v>
      </c>
      <c r="I122" s="15" t="s">
        <v>32120</v>
      </c>
      <c r="J122" s="15" t="s">
        <v>151</v>
      </c>
      <c r="K122" s="15" t="s">
        <v>151</v>
      </c>
      <c r="L122" s="15" t="s">
        <v>31798</v>
      </c>
      <c r="M122" s="15">
        <v>7100</v>
      </c>
      <c r="N122" s="273">
        <f t="shared" si="10"/>
        <v>1.2377614160827396E-3</v>
      </c>
      <c r="O122" s="273">
        <f t="shared" si="11"/>
        <v>3.3258649250143211E-4</v>
      </c>
      <c r="Q122" s="15" t="s">
        <v>32867</v>
      </c>
      <c r="R122" t="s">
        <v>138</v>
      </c>
      <c r="S122" t="s">
        <v>138</v>
      </c>
      <c r="T122" t="s">
        <v>32879</v>
      </c>
      <c r="U122" s="273">
        <f t="shared" si="6"/>
        <v>9.7128331085301139E-4</v>
      </c>
      <c r="V122" s="15" t="str">
        <f t="shared" si="7"/>
        <v>Sede - Sachaca</v>
      </c>
      <c r="W122" s="289" t="s">
        <v>32187</v>
      </c>
      <c r="X122" s="15" t="s">
        <v>32184</v>
      </c>
      <c r="Y122" s="15" t="s">
        <v>925</v>
      </c>
    </row>
    <row r="123" spans="1:25" x14ac:dyDescent="0.35">
      <c r="A123" s="15" t="s">
        <v>33049</v>
      </c>
      <c r="B123" s="15" t="s">
        <v>159</v>
      </c>
      <c r="C123" s="15" t="s">
        <v>31709</v>
      </c>
      <c r="D123" s="15" t="s">
        <v>34039</v>
      </c>
      <c r="E123" s="15">
        <v>22</v>
      </c>
      <c r="F123" s="273">
        <f t="shared" si="8"/>
        <v>1.6233766233766235E-3</v>
      </c>
      <c r="G123" s="273">
        <f t="shared" si="9"/>
        <v>1.1871753246753248E-3</v>
      </c>
      <c r="I123" s="15" t="s">
        <v>32867</v>
      </c>
      <c r="J123" s="15" t="s">
        <v>138</v>
      </c>
      <c r="K123" s="15" t="s">
        <v>138</v>
      </c>
      <c r="L123" s="15" t="s">
        <v>32879</v>
      </c>
      <c r="M123" s="15">
        <v>6911</v>
      </c>
      <c r="N123" s="273">
        <f t="shared" si="10"/>
        <v>1.2048125558518047E-3</v>
      </c>
      <c r="O123" s="273">
        <f t="shared" si="11"/>
        <v>3.2373313375737989E-4</v>
      </c>
      <c r="Q123" s="15" t="s">
        <v>32060</v>
      </c>
      <c r="R123" t="s">
        <v>159</v>
      </c>
      <c r="S123" t="s">
        <v>31712</v>
      </c>
      <c r="T123" t="s">
        <v>31741</v>
      </c>
      <c r="U123" s="273">
        <f t="shared" si="6"/>
        <v>4.7583045592807665E-4</v>
      </c>
      <c r="V123" s="15" t="str">
        <f t="shared" si="7"/>
        <v>Sede - Hualmay</v>
      </c>
      <c r="W123" s="289" t="s">
        <v>32187</v>
      </c>
      <c r="X123" s="15" t="s">
        <v>32186</v>
      </c>
      <c r="Y123" s="15" t="s">
        <v>925</v>
      </c>
    </row>
    <row r="124" spans="1:25" x14ac:dyDescent="0.35">
      <c r="A124" s="15" t="s">
        <v>32001</v>
      </c>
      <c r="B124" s="15" t="s">
        <v>146</v>
      </c>
      <c r="C124" s="15" t="s">
        <v>31679</v>
      </c>
      <c r="D124" s="15" t="s">
        <v>31679</v>
      </c>
      <c r="E124" s="15">
        <v>21</v>
      </c>
      <c r="F124" s="273">
        <f t="shared" si="8"/>
        <v>1.5495867768595042E-3</v>
      </c>
      <c r="G124" s="273">
        <f t="shared" si="9"/>
        <v>1.1332128099173554E-3</v>
      </c>
      <c r="I124" s="15" t="s">
        <v>32060</v>
      </c>
      <c r="J124" s="15" t="s">
        <v>159</v>
      </c>
      <c r="K124" s="15" t="s">
        <v>31712</v>
      </c>
      <c r="L124" s="15" t="s">
        <v>31741</v>
      </c>
      <c r="M124" s="15">
        <v>6702</v>
      </c>
      <c r="N124" s="273">
        <f t="shared" si="10"/>
        <v>1.1683770437445804E-3</v>
      </c>
      <c r="O124" s="273">
        <f t="shared" si="11"/>
        <v>3.1394291165416877E-4</v>
      </c>
      <c r="Q124" s="15" t="s">
        <v>32986</v>
      </c>
      <c r="R124" t="s">
        <v>146</v>
      </c>
      <c r="S124" t="s">
        <v>31684</v>
      </c>
      <c r="T124" t="s">
        <v>34038</v>
      </c>
      <c r="U124" s="273">
        <f t="shared" si="6"/>
        <v>1.500556118313998E-3</v>
      </c>
      <c r="V124" s="15" t="str">
        <f t="shared" si="7"/>
        <v>Sede - Laredo</v>
      </c>
      <c r="W124" s="289" t="s">
        <v>32184</v>
      </c>
      <c r="X124" s="15" t="s">
        <v>32187</v>
      </c>
      <c r="Y124" s="15" t="s">
        <v>32188</v>
      </c>
    </row>
    <row r="125" spans="1:25" x14ac:dyDescent="0.35">
      <c r="A125" s="15" t="s">
        <v>31906</v>
      </c>
      <c r="B125" s="15" t="s">
        <v>138</v>
      </c>
      <c r="C125" s="15" t="s">
        <v>31557</v>
      </c>
      <c r="D125" s="15" t="s">
        <v>31558</v>
      </c>
      <c r="E125" s="15">
        <v>21</v>
      </c>
      <c r="F125" s="273">
        <f t="shared" si="8"/>
        <v>1.5495867768595042E-3</v>
      </c>
      <c r="G125" s="273">
        <f t="shared" si="9"/>
        <v>1.1332128099173554E-3</v>
      </c>
      <c r="I125" s="15" t="s">
        <v>32986</v>
      </c>
      <c r="J125" s="15" t="s">
        <v>146</v>
      </c>
      <c r="K125" s="15" t="s">
        <v>31684</v>
      </c>
      <c r="L125" s="15" t="s">
        <v>34038</v>
      </c>
      <c r="M125" s="15">
        <v>6690</v>
      </c>
      <c r="N125" s="273">
        <f t="shared" si="10"/>
        <v>1.1662850526188069E-3</v>
      </c>
      <c r="O125" s="273">
        <f t="shared" si="11"/>
        <v>3.1338079363867337E-4</v>
      </c>
      <c r="Q125" s="15" t="s">
        <v>32001</v>
      </c>
      <c r="R125" t="s">
        <v>146</v>
      </c>
      <c r="S125" t="s">
        <v>31679</v>
      </c>
      <c r="T125" t="s">
        <v>31679</v>
      </c>
      <c r="U125" s="273">
        <f t="shared" si="6"/>
        <v>1.4323064373288545E-3</v>
      </c>
      <c r="V125" s="15" t="str">
        <f t="shared" si="7"/>
        <v>Sede - Chepen</v>
      </c>
      <c r="W125" s="289" t="s">
        <v>32184</v>
      </c>
      <c r="X125" s="15" t="s">
        <v>32187</v>
      </c>
      <c r="Y125" s="15" t="s">
        <v>925</v>
      </c>
    </row>
    <row r="126" spans="1:25" x14ac:dyDescent="0.35">
      <c r="A126" s="15" t="s">
        <v>32871</v>
      </c>
      <c r="B126" s="15" t="s">
        <v>140</v>
      </c>
      <c r="C126" s="15" t="s">
        <v>140</v>
      </c>
      <c r="D126" s="15" t="s">
        <v>32882</v>
      </c>
      <c r="E126" s="15">
        <v>21</v>
      </c>
      <c r="F126" s="273">
        <f t="shared" si="8"/>
        <v>1.5495867768595042E-3</v>
      </c>
      <c r="G126" s="273">
        <f t="shared" si="9"/>
        <v>1.1332128099173554E-3</v>
      </c>
      <c r="I126" s="15" t="s">
        <v>32001</v>
      </c>
      <c r="J126" s="15" t="s">
        <v>146</v>
      </c>
      <c r="K126" s="15" t="s">
        <v>31679</v>
      </c>
      <c r="L126" s="15" t="s">
        <v>31679</v>
      </c>
      <c r="M126" s="15">
        <v>6385</v>
      </c>
      <c r="N126" s="273">
        <f t="shared" si="10"/>
        <v>1.1131136115053934E-3</v>
      </c>
      <c r="O126" s="273">
        <f t="shared" si="11"/>
        <v>2.9909362741149922E-4</v>
      </c>
      <c r="Q126" s="15" t="s">
        <v>32003</v>
      </c>
      <c r="R126" t="s">
        <v>146</v>
      </c>
      <c r="S126" t="s">
        <v>3</v>
      </c>
      <c r="T126" t="s">
        <v>3</v>
      </c>
      <c r="U126" s="273">
        <f t="shared" si="6"/>
        <v>8.6495013431805621E-4</v>
      </c>
      <c r="V126" s="15" t="str">
        <f t="shared" si="7"/>
        <v>Sede - Pacasmayo</v>
      </c>
      <c r="W126" s="289" t="s">
        <v>32184</v>
      </c>
      <c r="X126" s="15" t="s">
        <v>32185</v>
      </c>
      <c r="Y126" s="15" t="s">
        <v>925</v>
      </c>
    </row>
    <row r="127" spans="1:25" x14ac:dyDescent="0.35">
      <c r="A127" s="15" t="s">
        <v>31912</v>
      </c>
      <c r="B127" s="15" t="s">
        <v>139</v>
      </c>
      <c r="C127" s="15" t="s">
        <v>31594</v>
      </c>
      <c r="D127" s="15" t="s">
        <v>31594</v>
      </c>
      <c r="E127" s="15">
        <v>20</v>
      </c>
      <c r="F127" s="273">
        <f t="shared" si="8"/>
        <v>1.4757969303423849E-3</v>
      </c>
      <c r="G127" s="273">
        <f t="shared" si="9"/>
        <v>1.079250295159386E-3</v>
      </c>
      <c r="I127" s="15" t="s">
        <v>32003</v>
      </c>
      <c r="J127" s="15" t="s">
        <v>146</v>
      </c>
      <c r="K127" s="15" t="s">
        <v>3</v>
      </c>
      <c r="L127" s="15" t="s">
        <v>3</v>
      </c>
      <c r="M127" s="15">
        <v>5793</v>
      </c>
      <c r="N127" s="273">
        <f t="shared" si="10"/>
        <v>1.0099087159672268E-3</v>
      </c>
      <c r="O127" s="273">
        <f t="shared" si="11"/>
        <v>2.7136247198039382E-4</v>
      </c>
      <c r="Q127" s="15" t="s">
        <v>31958</v>
      </c>
      <c r="R127" t="s">
        <v>141</v>
      </c>
      <c r="S127" t="s">
        <v>31568</v>
      </c>
      <c r="T127" t="s">
        <v>31569</v>
      </c>
      <c r="U127" s="273">
        <f t="shared" si="6"/>
        <v>9.1385358693656701E-4</v>
      </c>
      <c r="V127" s="15" t="str">
        <f t="shared" si="7"/>
        <v>Sede - Santa Ana</v>
      </c>
      <c r="W127" s="289" t="s">
        <v>32185</v>
      </c>
      <c r="X127" s="15" t="s">
        <v>32184</v>
      </c>
      <c r="Y127" s="15" t="s">
        <v>32185</v>
      </c>
    </row>
    <row r="128" spans="1:25" x14ac:dyDescent="0.35">
      <c r="A128" s="15" t="s">
        <v>31868</v>
      </c>
      <c r="B128" s="15" t="s">
        <v>173</v>
      </c>
      <c r="C128" s="15" t="s">
        <v>31577</v>
      </c>
      <c r="D128" s="15" t="s">
        <v>31578</v>
      </c>
      <c r="E128" s="15">
        <v>20</v>
      </c>
      <c r="F128" s="273">
        <f t="shared" si="8"/>
        <v>1.4757969303423849E-3</v>
      </c>
      <c r="G128" s="273">
        <f t="shared" si="9"/>
        <v>1.079250295159386E-3</v>
      </c>
      <c r="I128" s="15" t="s">
        <v>31958</v>
      </c>
      <c r="J128" s="15" t="s">
        <v>141</v>
      </c>
      <c r="K128" s="15" t="s">
        <v>31568</v>
      </c>
      <c r="L128" s="15" t="s">
        <v>31569</v>
      </c>
      <c r="M128" s="15">
        <v>5685</v>
      </c>
      <c r="N128" s="273">
        <f t="shared" si="10"/>
        <v>9.9108079583526409E-4</v>
      </c>
      <c r="O128" s="273">
        <f t="shared" si="11"/>
        <v>2.6630340984093546E-4</v>
      </c>
      <c r="Q128" s="15" t="s">
        <v>32162</v>
      </c>
      <c r="R128" t="s">
        <v>175</v>
      </c>
      <c r="S128" t="s">
        <v>31840</v>
      </c>
      <c r="T128" t="s">
        <v>31840</v>
      </c>
      <c r="U128" s="273">
        <f t="shared" si="6"/>
        <v>5.8450416140175547E-4</v>
      </c>
      <c r="V128" s="15" t="str">
        <f t="shared" si="7"/>
        <v>Sede - Rioja</v>
      </c>
      <c r="W128" s="289" t="s">
        <v>32188</v>
      </c>
      <c r="X128" s="15" t="s">
        <v>32188</v>
      </c>
      <c r="Y128" s="15" t="s">
        <v>32185</v>
      </c>
    </row>
    <row r="129" spans="1:25" x14ac:dyDescent="0.35">
      <c r="A129" s="15" t="s">
        <v>32040</v>
      </c>
      <c r="B129" s="15" t="s">
        <v>159</v>
      </c>
      <c r="C129" s="15" t="s">
        <v>31709</v>
      </c>
      <c r="D129" s="15" t="s">
        <v>31723</v>
      </c>
      <c r="E129" s="15">
        <v>20</v>
      </c>
      <c r="F129" s="273">
        <f t="shared" si="8"/>
        <v>1.4757969303423849E-3</v>
      </c>
      <c r="G129" s="273">
        <f t="shared" si="9"/>
        <v>1.079250295159386E-3</v>
      </c>
      <c r="I129" s="15" t="s">
        <v>32162</v>
      </c>
      <c r="J129" s="15" t="s">
        <v>175</v>
      </c>
      <c r="K129" s="15" t="s">
        <v>31840</v>
      </c>
      <c r="L129" s="15" t="s">
        <v>31840</v>
      </c>
      <c r="M129" s="15">
        <v>5566</v>
      </c>
      <c r="N129" s="273">
        <f t="shared" si="10"/>
        <v>9.7033521717134212E-4</v>
      </c>
      <c r="O129" s="273">
        <f t="shared" si="11"/>
        <v>2.6072907285393964E-4</v>
      </c>
      <c r="Q129" s="15" t="s">
        <v>32061</v>
      </c>
      <c r="R129" t="s">
        <v>159</v>
      </c>
      <c r="S129" t="s">
        <v>31712</v>
      </c>
      <c r="T129" t="s">
        <v>31712</v>
      </c>
      <c r="U129" s="273">
        <f t="shared" si="6"/>
        <v>6.917733865662828E-4</v>
      </c>
      <c r="V129" s="15" t="str">
        <f t="shared" si="7"/>
        <v>Sede - Huaura</v>
      </c>
      <c r="W129" s="289" t="s">
        <v>32184</v>
      </c>
      <c r="X129" s="15" t="s">
        <v>32184</v>
      </c>
      <c r="Y129" s="15" t="s">
        <v>925</v>
      </c>
    </row>
    <row r="130" spans="1:25" x14ac:dyDescent="0.35">
      <c r="A130" s="15" t="s">
        <v>31955</v>
      </c>
      <c r="B130" s="15" t="s">
        <v>141</v>
      </c>
      <c r="C130" s="15" t="s">
        <v>141</v>
      </c>
      <c r="D130" s="15" t="s">
        <v>31566</v>
      </c>
      <c r="E130" s="15">
        <v>19</v>
      </c>
      <c r="F130" s="273">
        <f t="shared" si="8"/>
        <v>1.4020070838252656E-3</v>
      </c>
      <c r="G130" s="273">
        <f t="shared" si="9"/>
        <v>1.0252877804014166E-3</v>
      </c>
      <c r="I130" s="15" t="s">
        <v>32061</v>
      </c>
      <c r="J130" s="15" t="s">
        <v>159</v>
      </c>
      <c r="K130" s="15" t="s">
        <v>31712</v>
      </c>
      <c r="L130" s="15" t="s">
        <v>31712</v>
      </c>
      <c r="M130" s="15">
        <v>5552</v>
      </c>
      <c r="N130" s="273">
        <f t="shared" si="10"/>
        <v>9.6789456085793948E-4</v>
      </c>
      <c r="O130" s="273">
        <f t="shared" si="11"/>
        <v>2.6007326850252836E-4</v>
      </c>
      <c r="Q130" s="15" t="s">
        <v>32987</v>
      </c>
      <c r="R130" t="s">
        <v>146</v>
      </c>
      <c r="S130" t="s">
        <v>31684</v>
      </c>
      <c r="T130" t="s">
        <v>34143</v>
      </c>
      <c r="U130" s="273">
        <f t="shared" si="6"/>
        <v>6.3429763421146733E-4</v>
      </c>
      <c r="V130" s="15" t="str">
        <f t="shared" si="7"/>
        <v>Sede - Moche</v>
      </c>
      <c r="W130" s="289" t="s">
        <v>32184</v>
      </c>
      <c r="X130" s="15" t="s">
        <v>32186</v>
      </c>
      <c r="Y130" s="15" t="s">
        <v>925</v>
      </c>
    </row>
    <row r="131" spans="1:25" x14ac:dyDescent="0.35">
      <c r="A131" s="15" t="s">
        <v>32991</v>
      </c>
      <c r="B131" s="15" t="s">
        <v>175</v>
      </c>
      <c r="C131" s="15" t="s">
        <v>175</v>
      </c>
      <c r="D131" s="15" t="s">
        <v>34040</v>
      </c>
      <c r="E131" s="15">
        <v>19</v>
      </c>
      <c r="F131" s="273">
        <f t="shared" si="8"/>
        <v>1.4020070838252656E-3</v>
      </c>
      <c r="G131" s="273">
        <f t="shared" si="9"/>
        <v>1.0252877804014166E-3</v>
      </c>
      <c r="I131" s="15" t="s">
        <v>32987</v>
      </c>
      <c r="J131" s="15" t="s">
        <v>146</v>
      </c>
      <c r="K131" s="15" t="s">
        <v>31684</v>
      </c>
      <c r="L131" s="15" t="s">
        <v>34143</v>
      </c>
      <c r="M131" s="15">
        <v>5477</v>
      </c>
      <c r="N131" s="273">
        <f t="shared" si="10"/>
        <v>9.5481961632185421E-4</v>
      </c>
      <c r="O131" s="273">
        <f t="shared" si="11"/>
        <v>2.5656003090568223E-4</v>
      </c>
      <c r="Q131" s="15" t="s">
        <v>32988</v>
      </c>
      <c r="R131" t="s">
        <v>175</v>
      </c>
      <c r="S131" t="s">
        <v>175</v>
      </c>
      <c r="T131" t="s">
        <v>34042</v>
      </c>
      <c r="U131" s="273">
        <f t="shared" ref="U131:U194" si="12">+SUMIF($A:$A,Q131,$G:$G)+SUMIF($I:$I,Q131,$O:$O)</f>
        <v>1.1728922320960854E-3</v>
      </c>
      <c r="V131" s="15" t="str">
        <f t="shared" ref="V131:V194" si="13">_xlfn.CONCAT("Sede - ",T131)</f>
        <v>Sede - La Banda De Shilcayo</v>
      </c>
      <c r="W131" s="289" t="s">
        <v>32185</v>
      </c>
      <c r="X131" s="15" t="s">
        <v>32187</v>
      </c>
      <c r="Y131" s="15" t="s">
        <v>32185</v>
      </c>
    </row>
    <row r="132" spans="1:25" x14ac:dyDescent="0.35">
      <c r="A132" s="15" t="s">
        <v>32105</v>
      </c>
      <c r="B132" s="15" t="s">
        <v>148</v>
      </c>
      <c r="C132" s="15" t="s">
        <v>31780</v>
      </c>
      <c r="D132" s="15" t="s">
        <v>31782</v>
      </c>
      <c r="E132" s="15">
        <v>19</v>
      </c>
      <c r="F132" s="273">
        <f t="shared" ref="F132:F195" si="14">+E132/SUM($E$3:$E$1322)</f>
        <v>1.4020070838252656E-3</v>
      </c>
      <c r="G132" s="273">
        <f t="shared" ref="G132:G195" si="15">+F132*RIGHT($A$1,6)</f>
        <v>1.0252877804014166E-3</v>
      </c>
      <c r="I132" s="15" t="s">
        <v>32988</v>
      </c>
      <c r="J132" s="15" t="s">
        <v>175</v>
      </c>
      <c r="K132" s="15" t="s">
        <v>175</v>
      </c>
      <c r="L132" s="15" t="s">
        <v>34042</v>
      </c>
      <c r="M132" s="15">
        <v>5455</v>
      </c>
      <c r="N132" s="273">
        <f t="shared" ref="N132:N195" si="16">+M132/SUM($M$3:$M$545)</f>
        <v>9.5098429925793591E-4</v>
      </c>
      <c r="O132" s="273">
        <f t="shared" ref="O132:O195" si="17">+N132*RIGHT($I$1,6)</f>
        <v>2.5552948121060738E-4</v>
      </c>
      <c r="Q132" s="15" t="s">
        <v>32989</v>
      </c>
      <c r="R132" t="s">
        <v>172</v>
      </c>
      <c r="S132" t="s">
        <v>31665</v>
      </c>
      <c r="T132" t="s">
        <v>34102</v>
      </c>
      <c r="U132" s="273">
        <f t="shared" si="12"/>
        <v>6.8249843931060896E-4</v>
      </c>
      <c r="V132" s="15" t="str">
        <f t="shared" si="13"/>
        <v>Sede - Pilcomayo</v>
      </c>
      <c r="W132" s="289" t="s">
        <v>32187</v>
      </c>
      <c r="X132" s="15" t="s">
        <v>32186</v>
      </c>
      <c r="Y132" s="15" t="s">
        <v>32188</v>
      </c>
    </row>
    <row r="133" spans="1:25" x14ac:dyDescent="0.35">
      <c r="A133" s="15" t="s">
        <v>32166</v>
      </c>
      <c r="B133" s="15" t="s">
        <v>175</v>
      </c>
      <c r="C133" s="15" t="s">
        <v>31841</v>
      </c>
      <c r="D133" s="15" t="s">
        <v>31841</v>
      </c>
      <c r="E133" s="15">
        <v>19</v>
      </c>
      <c r="F133" s="273">
        <f t="shared" si="14"/>
        <v>1.4020070838252656E-3</v>
      </c>
      <c r="G133" s="273">
        <f t="shared" si="15"/>
        <v>1.0252877804014166E-3</v>
      </c>
      <c r="I133" s="15" t="s">
        <v>32989</v>
      </c>
      <c r="J133" s="15" t="s">
        <v>172</v>
      </c>
      <c r="K133" s="15" t="s">
        <v>31665</v>
      </c>
      <c r="L133" s="15" t="s">
        <v>34102</v>
      </c>
      <c r="M133" s="15">
        <v>5354</v>
      </c>
      <c r="N133" s="273">
        <f t="shared" si="16"/>
        <v>9.3337670728267435E-4</v>
      </c>
      <c r="O133" s="273">
        <f t="shared" si="17"/>
        <v>2.5079832124685458E-4</v>
      </c>
      <c r="Q133" s="15" t="s">
        <v>31986</v>
      </c>
      <c r="R133" t="s">
        <v>172</v>
      </c>
      <c r="S133" t="s">
        <v>31663</v>
      </c>
      <c r="T133" t="s">
        <v>31663</v>
      </c>
      <c r="U133" s="273">
        <f t="shared" si="12"/>
        <v>5.656263647147023E-4</v>
      </c>
      <c r="V133" s="15" t="str">
        <f t="shared" si="13"/>
        <v>Sede - Chupaca</v>
      </c>
      <c r="W133" s="289" t="s">
        <v>32187</v>
      </c>
      <c r="X133" s="15" t="s">
        <v>32186</v>
      </c>
      <c r="Y133" s="15" t="s">
        <v>32188</v>
      </c>
    </row>
    <row r="134" spans="1:25" x14ac:dyDescent="0.35">
      <c r="A134" s="15" t="s">
        <v>33032</v>
      </c>
      <c r="B134" s="15" t="s">
        <v>148</v>
      </c>
      <c r="C134" s="15" t="s">
        <v>31781</v>
      </c>
      <c r="D134" s="15" t="s">
        <v>34041</v>
      </c>
      <c r="E134" s="15">
        <v>18</v>
      </c>
      <c r="F134" s="273">
        <f t="shared" si="14"/>
        <v>1.3282172373081465E-3</v>
      </c>
      <c r="G134" s="273">
        <f t="shared" si="15"/>
        <v>9.7132526564344744E-4</v>
      </c>
      <c r="I134" s="15" t="s">
        <v>31986</v>
      </c>
      <c r="J134" s="15" t="s">
        <v>172</v>
      </c>
      <c r="K134" s="15" t="s">
        <v>31663</v>
      </c>
      <c r="L134" s="15" t="s">
        <v>31663</v>
      </c>
      <c r="M134" s="15">
        <v>5163</v>
      </c>
      <c r="N134" s="273">
        <f t="shared" si="16"/>
        <v>9.0007918186411049E-4</v>
      </c>
      <c r="O134" s="273">
        <f t="shared" si="17"/>
        <v>2.4185127616688649E-4</v>
      </c>
      <c r="Q134" s="15" t="s">
        <v>32171</v>
      </c>
      <c r="R134" t="s">
        <v>154</v>
      </c>
      <c r="S134" t="s">
        <v>154</v>
      </c>
      <c r="T134" t="s">
        <v>31852</v>
      </c>
      <c r="U134" s="273">
        <f t="shared" si="12"/>
        <v>7.2484384841500717E-4</v>
      </c>
      <c r="V134" s="15" t="str">
        <f t="shared" si="13"/>
        <v>Sede - Ciudad Nueva</v>
      </c>
      <c r="W134" s="289" t="s">
        <v>32188</v>
      </c>
      <c r="X134" s="15" t="s">
        <v>32184</v>
      </c>
      <c r="Y134" s="15" t="s">
        <v>925</v>
      </c>
    </row>
    <row r="135" spans="1:25" x14ac:dyDescent="0.35">
      <c r="A135" s="15" t="s">
        <v>32988</v>
      </c>
      <c r="B135" s="15" t="s">
        <v>175</v>
      </c>
      <c r="C135" s="15" t="s">
        <v>175</v>
      </c>
      <c r="D135" s="15" t="s">
        <v>34042</v>
      </c>
      <c r="E135" s="15">
        <v>17</v>
      </c>
      <c r="F135" s="273">
        <f t="shared" si="14"/>
        <v>1.2544273907910272E-3</v>
      </c>
      <c r="G135" s="273">
        <f t="shared" si="15"/>
        <v>9.1736275088547805E-4</v>
      </c>
      <c r="I135" s="15" t="s">
        <v>32171</v>
      </c>
      <c r="J135" s="15" t="s">
        <v>154</v>
      </c>
      <c r="K135" s="15" t="s">
        <v>154</v>
      </c>
      <c r="L135" s="15" t="s">
        <v>31852</v>
      </c>
      <c r="M135" s="15">
        <v>5106</v>
      </c>
      <c r="N135" s="273">
        <f t="shared" si="16"/>
        <v>8.9014222401668575E-4</v>
      </c>
      <c r="O135" s="273">
        <f t="shared" si="17"/>
        <v>2.3918121559328345E-4</v>
      </c>
      <c r="Q135" s="15" t="s">
        <v>32044</v>
      </c>
      <c r="R135" t="s">
        <v>159</v>
      </c>
      <c r="S135" t="s">
        <v>31710</v>
      </c>
      <c r="T135" t="s">
        <v>31725</v>
      </c>
      <c r="U135" s="273">
        <f t="shared" si="12"/>
        <v>1.7480705294262741E-3</v>
      </c>
      <c r="V135" s="15" t="str">
        <f t="shared" si="13"/>
        <v>Sede - Chancay</v>
      </c>
      <c r="W135" s="289" t="s">
        <v>32184</v>
      </c>
      <c r="X135" s="15" t="s">
        <v>32188</v>
      </c>
      <c r="Y135" s="15" t="s">
        <v>925</v>
      </c>
    </row>
    <row r="136" spans="1:25" x14ac:dyDescent="0.35">
      <c r="A136" s="15" t="s">
        <v>32997</v>
      </c>
      <c r="B136" s="15" t="s">
        <v>146</v>
      </c>
      <c r="C136" s="15" t="s">
        <v>3</v>
      </c>
      <c r="D136" s="15" t="s">
        <v>34043</v>
      </c>
      <c r="E136" s="15">
        <v>17</v>
      </c>
      <c r="F136" s="273">
        <f t="shared" si="14"/>
        <v>1.2544273907910272E-3</v>
      </c>
      <c r="G136" s="273">
        <f t="shared" si="15"/>
        <v>9.1736275088547805E-4</v>
      </c>
      <c r="I136" s="15" t="s">
        <v>32044</v>
      </c>
      <c r="J136" s="15" t="s">
        <v>159</v>
      </c>
      <c r="K136" s="15" t="s">
        <v>31710</v>
      </c>
      <c r="L136" s="15" t="s">
        <v>31725</v>
      </c>
      <c r="M136" s="15">
        <v>5062</v>
      </c>
      <c r="N136" s="273">
        <f t="shared" si="16"/>
        <v>8.8247158988884905E-4</v>
      </c>
      <c r="O136" s="273">
        <f t="shared" si="17"/>
        <v>2.3712011620313374E-4</v>
      </c>
      <c r="Q136" s="15" t="s">
        <v>32990</v>
      </c>
      <c r="R136" t="s">
        <v>146</v>
      </c>
      <c r="S136" t="s">
        <v>31690</v>
      </c>
      <c r="T136" t="s">
        <v>34065</v>
      </c>
      <c r="U136" s="273">
        <f t="shared" si="12"/>
        <v>8.8429554795510165E-4</v>
      </c>
      <c r="V136" s="15" t="str">
        <f t="shared" si="13"/>
        <v>Sede - Casa Grande</v>
      </c>
      <c r="W136" s="289" t="s">
        <v>32184</v>
      </c>
      <c r="X136" s="15" t="s">
        <v>32184</v>
      </c>
      <c r="Y136" s="15" t="s">
        <v>32185</v>
      </c>
    </row>
    <row r="137" spans="1:25" x14ac:dyDescent="0.35">
      <c r="A137" s="15" t="s">
        <v>31977</v>
      </c>
      <c r="B137" s="15" t="s">
        <v>144</v>
      </c>
      <c r="C137" s="15" t="s">
        <v>144</v>
      </c>
      <c r="D137" s="15" t="s">
        <v>31658</v>
      </c>
      <c r="E137" s="15">
        <v>17</v>
      </c>
      <c r="F137" s="273">
        <f t="shared" si="14"/>
        <v>1.2544273907910272E-3</v>
      </c>
      <c r="G137" s="273">
        <f t="shared" si="15"/>
        <v>9.1736275088547805E-4</v>
      </c>
      <c r="I137" s="15" t="s">
        <v>32990</v>
      </c>
      <c r="J137" s="15" t="s">
        <v>146</v>
      </c>
      <c r="K137" s="15" t="s">
        <v>31690</v>
      </c>
      <c r="L137" s="15" t="s">
        <v>34065</v>
      </c>
      <c r="M137" s="15">
        <v>5054</v>
      </c>
      <c r="N137" s="273">
        <f t="shared" si="16"/>
        <v>8.8107692913833328E-4</v>
      </c>
      <c r="O137" s="273">
        <f t="shared" si="17"/>
        <v>2.3674537085947015E-4</v>
      </c>
      <c r="Q137" s="15" t="s">
        <v>32991</v>
      </c>
      <c r="R137" t="s">
        <v>175</v>
      </c>
      <c r="S137" t="s">
        <v>175</v>
      </c>
      <c r="T137" t="s">
        <v>34040</v>
      </c>
      <c r="U137" s="273">
        <f t="shared" si="12"/>
        <v>1.2592694043513679E-3</v>
      </c>
      <c r="V137" s="15" t="str">
        <f t="shared" si="13"/>
        <v>Sede - Morales</v>
      </c>
      <c r="W137" s="289" t="s">
        <v>32188</v>
      </c>
      <c r="X137" s="15" t="s">
        <v>32184</v>
      </c>
      <c r="Y137" s="15" t="s">
        <v>32185</v>
      </c>
    </row>
    <row r="138" spans="1:25" x14ac:dyDescent="0.35">
      <c r="A138" s="15" t="s">
        <v>32140</v>
      </c>
      <c r="B138" s="15" t="s">
        <v>152</v>
      </c>
      <c r="C138" s="15" t="s">
        <v>31803</v>
      </c>
      <c r="D138" s="15" t="s">
        <v>31803</v>
      </c>
      <c r="E138" s="15">
        <v>17</v>
      </c>
      <c r="F138" s="273">
        <f t="shared" si="14"/>
        <v>1.2544273907910272E-3</v>
      </c>
      <c r="G138" s="273">
        <f t="shared" si="15"/>
        <v>9.1736275088547805E-4</v>
      </c>
      <c r="I138" s="15" t="s">
        <v>32991</v>
      </c>
      <c r="J138" s="15" t="s">
        <v>175</v>
      </c>
      <c r="K138" s="15" t="s">
        <v>175</v>
      </c>
      <c r="L138" s="15" t="s">
        <v>34040</v>
      </c>
      <c r="M138" s="15">
        <v>4995</v>
      </c>
      <c r="N138" s="273">
        <f t="shared" si="16"/>
        <v>8.7079130610327954E-4</v>
      </c>
      <c r="O138" s="273">
        <f t="shared" si="17"/>
        <v>2.3398162394995122E-4</v>
      </c>
      <c r="Q138" s="15" t="s">
        <v>32992</v>
      </c>
      <c r="R138" t="s">
        <v>159</v>
      </c>
      <c r="S138" t="s">
        <v>159</v>
      </c>
      <c r="T138" t="s">
        <v>34089</v>
      </c>
      <c r="U138" s="273">
        <f t="shared" si="12"/>
        <v>7.1931635459596924E-4</v>
      </c>
      <c r="V138" s="15" t="str">
        <f t="shared" si="13"/>
        <v>Sede - San Bartolo</v>
      </c>
      <c r="W138" s="289" t="s">
        <v>32188</v>
      </c>
      <c r="X138" s="15" t="s">
        <v>32184</v>
      </c>
      <c r="Y138" s="15" t="s">
        <v>925</v>
      </c>
    </row>
    <row r="139" spans="1:25" x14ac:dyDescent="0.35">
      <c r="A139" s="15" t="s">
        <v>31980</v>
      </c>
      <c r="B139" s="15" t="s">
        <v>144</v>
      </c>
      <c r="C139" s="15" t="s">
        <v>36387</v>
      </c>
      <c r="D139" s="15" t="s">
        <v>36387</v>
      </c>
      <c r="E139" s="15">
        <v>17</v>
      </c>
      <c r="F139" s="273">
        <f t="shared" si="14"/>
        <v>1.2544273907910272E-3</v>
      </c>
      <c r="G139" s="273">
        <f t="shared" si="15"/>
        <v>9.1736275088547805E-4</v>
      </c>
      <c r="I139" s="15" t="s">
        <v>32992</v>
      </c>
      <c r="J139" s="15" t="s">
        <v>159</v>
      </c>
      <c r="K139" s="15" t="s">
        <v>159</v>
      </c>
      <c r="L139" s="15" t="s">
        <v>34089</v>
      </c>
      <c r="M139" s="15">
        <v>4988</v>
      </c>
      <c r="N139" s="273">
        <f t="shared" si="16"/>
        <v>8.6957097794657817E-4</v>
      </c>
      <c r="O139" s="273">
        <f t="shared" si="17"/>
        <v>2.3365372177424555E-4</v>
      </c>
      <c r="Q139" s="15" t="s">
        <v>32119</v>
      </c>
      <c r="R139" t="s">
        <v>151</v>
      </c>
      <c r="S139" t="s">
        <v>151</v>
      </c>
      <c r="T139" t="s">
        <v>31797</v>
      </c>
      <c r="U139" s="273">
        <f t="shared" si="12"/>
        <v>9.3502588412397252E-4</v>
      </c>
      <c r="V139" s="15" t="str">
        <f t="shared" si="13"/>
        <v>Sede - Chaupimarca</v>
      </c>
      <c r="W139" s="289" t="s">
        <v>32184</v>
      </c>
      <c r="X139" s="15" t="s">
        <v>32184</v>
      </c>
      <c r="Y139" s="15" t="s">
        <v>32188</v>
      </c>
    </row>
    <row r="140" spans="1:25" x14ac:dyDescent="0.35">
      <c r="A140" s="15" t="s">
        <v>32163</v>
      </c>
      <c r="B140" s="15" t="s">
        <v>175</v>
      </c>
      <c r="C140" s="15" t="s">
        <v>31840</v>
      </c>
      <c r="D140" s="15" t="s">
        <v>31845</v>
      </c>
      <c r="E140" s="15">
        <v>17</v>
      </c>
      <c r="F140" s="273">
        <f t="shared" si="14"/>
        <v>1.2544273907910272E-3</v>
      </c>
      <c r="G140" s="273">
        <f t="shared" si="15"/>
        <v>9.1736275088547805E-4</v>
      </c>
      <c r="I140" s="15" t="s">
        <v>32119</v>
      </c>
      <c r="J140" s="15" t="s">
        <v>151</v>
      </c>
      <c r="K140" s="15" t="s">
        <v>151</v>
      </c>
      <c r="L140" s="15" t="s">
        <v>31797</v>
      </c>
      <c r="M140" s="15">
        <v>4985</v>
      </c>
      <c r="N140" s="273">
        <f t="shared" si="16"/>
        <v>8.6904798016513478E-4</v>
      </c>
      <c r="O140" s="273">
        <f t="shared" si="17"/>
        <v>2.3351319227037171E-4</v>
      </c>
      <c r="Q140" s="15" t="s">
        <v>31884</v>
      </c>
      <c r="R140" t="s">
        <v>174</v>
      </c>
      <c r="S140" t="s">
        <v>31547</v>
      </c>
      <c r="T140" t="s">
        <v>31547</v>
      </c>
      <c r="U140" s="273">
        <f t="shared" si="12"/>
        <v>1.4185805743875887E-3</v>
      </c>
      <c r="V140" s="15" t="str">
        <f t="shared" si="13"/>
        <v>Sede - Andahuaylas</v>
      </c>
      <c r="W140" s="289" t="s">
        <v>32188</v>
      </c>
      <c r="X140" s="15" t="s">
        <v>32188</v>
      </c>
      <c r="Y140" s="15" t="s">
        <v>32188</v>
      </c>
    </row>
    <row r="141" spans="1:25" x14ac:dyDescent="0.35">
      <c r="A141" s="15" t="s">
        <v>33265</v>
      </c>
      <c r="B141" s="15" t="s">
        <v>170</v>
      </c>
      <c r="C141" s="15" t="s">
        <v>34044</v>
      </c>
      <c r="D141" s="15" t="s">
        <v>34045</v>
      </c>
      <c r="E141" s="15">
        <v>17</v>
      </c>
      <c r="F141" s="273">
        <f t="shared" si="14"/>
        <v>1.2544273907910272E-3</v>
      </c>
      <c r="G141" s="273">
        <f t="shared" si="15"/>
        <v>9.1736275088547805E-4</v>
      </c>
      <c r="I141" s="15" t="s">
        <v>31884</v>
      </c>
      <c r="J141" s="15" t="s">
        <v>174</v>
      </c>
      <c r="K141" s="15" t="s">
        <v>31547</v>
      </c>
      <c r="L141" s="15" t="s">
        <v>31547</v>
      </c>
      <c r="M141" s="15">
        <v>4940</v>
      </c>
      <c r="N141" s="273">
        <f t="shared" si="16"/>
        <v>8.6120301344348369E-4</v>
      </c>
      <c r="O141" s="273">
        <f t="shared" si="17"/>
        <v>2.3140524971226406E-4</v>
      </c>
      <c r="Q141" s="15" t="s">
        <v>32166</v>
      </c>
      <c r="R141" t="s">
        <v>175</v>
      </c>
      <c r="S141" t="s">
        <v>31841</v>
      </c>
      <c r="T141" t="s">
        <v>31841</v>
      </c>
      <c r="U141" s="273">
        <f t="shared" si="12"/>
        <v>1.252758204005213E-3</v>
      </c>
      <c r="V141" s="15" t="str">
        <f t="shared" si="13"/>
        <v>Sede - Tocache</v>
      </c>
      <c r="W141" s="289" t="s">
        <v>32188</v>
      </c>
      <c r="X141" s="15" t="s">
        <v>32184</v>
      </c>
      <c r="Y141" s="15" t="s">
        <v>32186</v>
      </c>
    </row>
    <row r="142" spans="1:25" x14ac:dyDescent="0.35">
      <c r="A142" s="15" t="s">
        <v>32101</v>
      </c>
      <c r="B142" s="15" t="s">
        <v>159</v>
      </c>
      <c r="C142" s="15" t="s">
        <v>159</v>
      </c>
      <c r="D142" s="15" t="s">
        <v>31777</v>
      </c>
      <c r="E142" s="15">
        <v>16</v>
      </c>
      <c r="F142" s="273">
        <f t="shared" si="14"/>
        <v>1.1806375442739079E-3</v>
      </c>
      <c r="G142" s="273">
        <f t="shared" si="15"/>
        <v>8.6340023612750877E-4</v>
      </c>
      <c r="I142" s="15" t="s">
        <v>32166</v>
      </c>
      <c r="J142" s="15" t="s">
        <v>175</v>
      </c>
      <c r="K142" s="15" t="s">
        <v>31841</v>
      </c>
      <c r="L142" s="15" t="s">
        <v>31841</v>
      </c>
      <c r="M142" s="15">
        <v>4856</v>
      </c>
      <c r="N142" s="273">
        <f t="shared" si="16"/>
        <v>8.4655907556306816E-4</v>
      </c>
      <c r="O142" s="273">
        <f t="shared" si="17"/>
        <v>2.274704236037964E-4</v>
      </c>
      <c r="Q142" s="15" t="s">
        <v>32005</v>
      </c>
      <c r="R142" t="s">
        <v>146</v>
      </c>
      <c r="S142" t="s">
        <v>31692</v>
      </c>
      <c r="T142" t="s">
        <v>31682</v>
      </c>
      <c r="U142" s="273">
        <f t="shared" si="12"/>
        <v>1.0361118111180509E-3</v>
      </c>
      <c r="V142" s="15" t="str">
        <f t="shared" si="13"/>
        <v>Sede - Huamachuco</v>
      </c>
      <c r="W142" s="289" t="s">
        <v>32184</v>
      </c>
      <c r="X142" s="15" t="s">
        <v>32184</v>
      </c>
      <c r="Y142" s="15" t="s">
        <v>32188</v>
      </c>
    </row>
    <row r="143" spans="1:25" x14ac:dyDescent="0.35">
      <c r="A143" s="15" t="s">
        <v>31993</v>
      </c>
      <c r="B143" s="15" t="s">
        <v>172</v>
      </c>
      <c r="C143" s="15" t="s">
        <v>31667</v>
      </c>
      <c r="D143" s="15" t="s">
        <v>31667</v>
      </c>
      <c r="E143" s="15">
        <v>16</v>
      </c>
      <c r="F143" s="273">
        <f t="shared" si="14"/>
        <v>1.1806375442739079E-3</v>
      </c>
      <c r="G143" s="273">
        <f t="shared" si="15"/>
        <v>8.6340023612750877E-4</v>
      </c>
      <c r="I143" s="15" t="s">
        <v>32005</v>
      </c>
      <c r="J143" s="15" t="s">
        <v>146</v>
      </c>
      <c r="K143" s="15" t="s">
        <v>31692</v>
      </c>
      <c r="L143" s="15" t="s">
        <v>31682</v>
      </c>
      <c r="M143" s="15">
        <v>4839</v>
      </c>
      <c r="N143" s="273">
        <f t="shared" si="16"/>
        <v>8.4359542146822213E-4</v>
      </c>
      <c r="O143" s="273">
        <f t="shared" si="17"/>
        <v>2.2667408974851128E-4</v>
      </c>
      <c r="Q143" s="15" t="s">
        <v>32993</v>
      </c>
      <c r="R143" t="s">
        <v>154</v>
      </c>
      <c r="S143" t="s">
        <v>154</v>
      </c>
      <c r="T143" t="s">
        <v>34046</v>
      </c>
      <c r="U143" s="273">
        <f t="shared" si="12"/>
        <v>1.0900743258760201E-3</v>
      </c>
      <c r="V143" s="15" t="str">
        <f t="shared" si="13"/>
        <v>Sede - Alto De La Alianza</v>
      </c>
      <c r="W143" s="289" t="s">
        <v>32184</v>
      </c>
      <c r="X143" s="15" t="s">
        <v>32184</v>
      </c>
      <c r="Y143" s="15" t="s">
        <v>925</v>
      </c>
    </row>
    <row r="144" spans="1:25" x14ac:dyDescent="0.35">
      <c r="A144" s="15" t="s">
        <v>32993</v>
      </c>
      <c r="B144" s="15" t="s">
        <v>154</v>
      </c>
      <c r="C144" s="15" t="s">
        <v>154</v>
      </c>
      <c r="D144" s="15" t="s">
        <v>34046</v>
      </c>
      <c r="E144" s="15">
        <v>16</v>
      </c>
      <c r="F144" s="273">
        <f t="shared" si="14"/>
        <v>1.1806375442739079E-3</v>
      </c>
      <c r="G144" s="273">
        <f t="shared" si="15"/>
        <v>8.6340023612750877E-4</v>
      </c>
      <c r="I144" s="15" t="s">
        <v>32993</v>
      </c>
      <c r="J144" s="15" t="s">
        <v>154</v>
      </c>
      <c r="K144" s="15" t="s">
        <v>154</v>
      </c>
      <c r="L144" s="15" t="s">
        <v>34046</v>
      </c>
      <c r="M144" s="15">
        <v>4839</v>
      </c>
      <c r="N144" s="273">
        <f t="shared" si="16"/>
        <v>8.4359542146822213E-4</v>
      </c>
      <c r="O144" s="273">
        <f t="shared" si="17"/>
        <v>2.2667408974851128E-4</v>
      </c>
      <c r="Q144" s="15" t="s">
        <v>32017</v>
      </c>
      <c r="R144" t="s">
        <v>147</v>
      </c>
      <c r="S144" t="s">
        <v>31693</v>
      </c>
      <c r="T144" t="s">
        <v>31698</v>
      </c>
      <c r="U144" s="273">
        <f t="shared" si="12"/>
        <v>2.2230529199535856E-3</v>
      </c>
      <c r="V144" s="15" t="str">
        <f t="shared" si="13"/>
        <v>Sede - Pimentel</v>
      </c>
      <c r="W144" s="289" t="s">
        <v>32184</v>
      </c>
      <c r="X144" s="15" t="s">
        <v>32186</v>
      </c>
      <c r="Y144" s="15" t="s">
        <v>925</v>
      </c>
    </row>
    <row r="145" spans="1:25" x14ac:dyDescent="0.35">
      <c r="A145" s="15" t="s">
        <v>33266</v>
      </c>
      <c r="B145" s="15" t="s">
        <v>172</v>
      </c>
      <c r="C145" s="15" t="s">
        <v>31667</v>
      </c>
      <c r="D145" s="15" t="s">
        <v>34047</v>
      </c>
      <c r="E145" s="15">
        <v>16</v>
      </c>
      <c r="F145" s="273">
        <f t="shared" si="14"/>
        <v>1.1806375442739079E-3</v>
      </c>
      <c r="G145" s="273">
        <f t="shared" si="15"/>
        <v>8.6340023612750877E-4</v>
      </c>
      <c r="I145" s="15" t="s">
        <v>32017</v>
      </c>
      <c r="J145" s="15" t="s">
        <v>147</v>
      </c>
      <c r="K145" s="15" t="s">
        <v>31693</v>
      </c>
      <c r="L145" s="15" t="s">
        <v>31698</v>
      </c>
      <c r="M145" s="15">
        <v>4834</v>
      </c>
      <c r="N145" s="273">
        <f t="shared" si="16"/>
        <v>8.4272375849914975E-4</v>
      </c>
      <c r="O145" s="273">
        <f t="shared" si="17"/>
        <v>2.2643987390872153E-4</v>
      </c>
      <c r="Q145" s="15" t="s">
        <v>32130</v>
      </c>
      <c r="R145" t="s">
        <v>152</v>
      </c>
      <c r="S145" t="s">
        <v>31802</v>
      </c>
      <c r="T145" t="s">
        <v>31802</v>
      </c>
      <c r="U145" s="273">
        <f t="shared" si="12"/>
        <v>1.7910717428820837E-3</v>
      </c>
      <c r="V145" s="15" t="str">
        <f t="shared" si="13"/>
        <v>Sede - Paita</v>
      </c>
      <c r="W145" s="289" t="s">
        <v>32184</v>
      </c>
      <c r="X145" s="15" t="s">
        <v>32185</v>
      </c>
      <c r="Y145" s="15" t="s">
        <v>925</v>
      </c>
    </row>
    <row r="146" spans="1:25" x14ac:dyDescent="0.35">
      <c r="A146" s="15" t="s">
        <v>33040</v>
      </c>
      <c r="B146" s="15" t="s">
        <v>159</v>
      </c>
      <c r="C146" s="15" t="s">
        <v>31709</v>
      </c>
      <c r="D146" s="15" t="s">
        <v>31735</v>
      </c>
      <c r="E146" s="15">
        <v>16</v>
      </c>
      <c r="F146" s="273">
        <f t="shared" si="14"/>
        <v>1.1806375442739079E-3</v>
      </c>
      <c r="G146" s="273">
        <f t="shared" si="15"/>
        <v>8.6340023612750877E-4</v>
      </c>
      <c r="I146" s="15" t="s">
        <v>32130</v>
      </c>
      <c r="J146" s="15" t="s">
        <v>152</v>
      </c>
      <c r="K146" s="15" t="s">
        <v>31802</v>
      </c>
      <c r="L146" s="15" t="s">
        <v>31802</v>
      </c>
      <c r="M146" s="15">
        <v>4828</v>
      </c>
      <c r="N146" s="273">
        <f t="shared" si="16"/>
        <v>8.4167776293626298E-4</v>
      </c>
      <c r="O146" s="273">
        <f t="shared" si="17"/>
        <v>2.2615881490097386E-4</v>
      </c>
      <c r="Q146" s="15" t="s">
        <v>32040</v>
      </c>
      <c r="R146" t="s">
        <v>159</v>
      </c>
      <c r="S146" t="s">
        <v>31709</v>
      </c>
      <c r="T146" t="s">
        <v>31723</v>
      </c>
      <c r="U146" s="273">
        <f t="shared" si="12"/>
        <v>1.2987105370423733E-3</v>
      </c>
      <c r="V146" s="15" t="str">
        <f t="shared" si="13"/>
        <v>Sede - Mala</v>
      </c>
      <c r="W146" s="289" t="s">
        <v>32188</v>
      </c>
      <c r="X146" s="15" t="s">
        <v>32188</v>
      </c>
      <c r="Y146" s="15" t="s">
        <v>925</v>
      </c>
    </row>
    <row r="147" spans="1:25" x14ac:dyDescent="0.35">
      <c r="A147" s="15" t="s">
        <v>32039</v>
      </c>
      <c r="B147" s="15" t="s">
        <v>159</v>
      </c>
      <c r="C147" s="15" t="s">
        <v>31709</v>
      </c>
      <c r="D147" s="15" t="s">
        <v>31673</v>
      </c>
      <c r="E147" s="15">
        <v>16</v>
      </c>
      <c r="F147" s="273">
        <f t="shared" si="14"/>
        <v>1.1806375442739079E-3</v>
      </c>
      <c r="G147" s="273">
        <f t="shared" si="15"/>
        <v>8.6340023612750877E-4</v>
      </c>
      <c r="I147" s="15" t="s">
        <v>32040</v>
      </c>
      <c r="J147" s="15" t="s">
        <v>159</v>
      </c>
      <c r="K147" s="15" t="s">
        <v>31709</v>
      </c>
      <c r="L147" s="15" t="s">
        <v>31723</v>
      </c>
      <c r="M147" s="15">
        <v>4685</v>
      </c>
      <c r="N147" s="273">
        <f t="shared" si="16"/>
        <v>8.1674820202079371E-4</v>
      </c>
      <c r="O147" s="273">
        <f t="shared" si="17"/>
        <v>2.1946024188298726E-4</v>
      </c>
      <c r="Q147" s="15" t="s">
        <v>31925</v>
      </c>
      <c r="R147" t="s">
        <v>140</v>
      </c>
      <c r="S147" t="s">
        <v>31603</v>
      </c>
      <c r="T147" t="s">
        <v>31603</v>
      </c>
      <c r="U147" s="273">
        <f t="shared" si="12"/>
        <v>5.426732124153077E-4</v>
      </c>
      <c r="V147" s="15" t="str">
        <f t="shared" si="13"/>
        <v>Sede - Cutervo</v>
      </c>
      <c r="W147" s="289" t="s">
        <v>32185</v>
      </c>
      <c r="X147" s="15" t="s">
        <v>32184</v>
      </c>
      <c r="Y147" s="15" t="s">
        <v>32188</v>
      </c>
    </row>
    <row r="148" spans="1:25" x14ac:dyDescent="0.35">
      <c r="A148" s="15" t="s">
        <v>31894</v>
      </c>
      <c r="B148" s="15" t="s">
        <v>138</v>
      </c>
      <c r="C148" s="15" t="s">
        <v>138</v>
      </c>
      <c r="D148" s="15" t="s">
        <v>31553</v>
      </c>
      <c r="E148" s="15">
        <v>15</v>
      </c>
      <c r="F148" s="273">
        <f t="shared" si="14"/>
        <v>1.1068476977567888E-3</v>
      </c>
      <c r="G148" s="273">
        <f t="shared" si="15"/>
        <v>8.0943772136953961E-4</v>
      </c>
      <c r="I148" s="15" t="s">
        <v>31925</v>
      </c>
      <c r="J148" s="15" t="s">
        <v>140</v>
      </c>
      <c r="K148" s="15" t="s">
        <v>31603</v>
      </c>
      <c r="L148" s="15" t="s">
        <v>31603</v>
      </c>
      <c r="M148" s="15">
        <v>4673</v>
      </c>
      <c r="N148" s="273">
        <f t="shared" si="16"/>
        <v>8.1465621089502006E-4</v>
      </c>
      <c r="O148" s="273">
        <f t="shared" si="17"/>
        <v>2.188981238674919E-4</v>
      </c>
      <c r="Q148" s="15" t="s">
        <v>31987</v>
      </c>
      <c r="R148" t="s">
        <v>172</v>
      </c>
      <c r="S148" t="s">
        <v>31664</v>
      </c>
      <c r="T148" t="s">
        <v>31664</v>
      </c>
      <c r="U148" s="273">
        <f t="shared" si="12"/>
        <v>5.8900029079613143E-4</v>
      </c>
      <c r="V148" s="15" t="str">
        <f t="shared" si="13"/>
        <v>Sede - Concepcion</v>
      </c>
      <c r="W148" s="289" t="s">
        <v>32184</v>
      </c>
      <c r="X148" s="15" t="s">
        <v>32188</v>
      </c>
      <c r="Y148" s="15" t="s">
        <v>32184</v>
      </c>
    </row>
    <row r="149" spans="1:25" x14ac:dyDescent="0.35">
      <c r="A149" s="15" t="s">
        <v>31971</v>
      </c>
      <c r="B149" s="15" t="s">
        <v>170</v>
      </c>
      <c r="C149" s="15" t="s">
        <v>31648</v>
      </c>
      <c r="D149" s="15" t="s">
        <v>31651</v>
      </c>
      <c r="E149" s="15">
        <v>15</v>
      </c>
      <c r="F149" s="273">
        <f t="shared" si="14"/>
        <v>1.1068476977567888E-3</v>
      </c>
      <c r="G149" s="273">
        <f t="shared" si="15"/>
        <v>8.0943772136953961E-4</v>
      </c>
      <c r="I149" s="15" t="s">
        <v>31987</v>
      </c>
      <c r="J149" s="15" t="s">
        <v>172</v>
      </c>
      <c r="K149" s="15" t="s">
        <v>31664</v>
      </c>
      <c r="L149" s="15" t="s">
        <v>31664</v>
      </c>
      <c r="M149" s="15">
        <v>4510</v>
      </c>
      <c r="N149" s="273">
        <f t="shared" si="16"/>
        <v>7.8623999810326138E-4</v>
      </c>
      <c r="O149" s="273">
        <f t="shared" si="17"/>
        <v>2.1126268749034632E-4</v>
      </c>
      <c r="Q149" s="15" t="s">
        <v>32994</v>
      </c>
      <c r="R149" t="s">
        <v>146</v>
      </c>
      <c r="S149" t="s">
        <v>31690</v>
      </c>
      <c r="T149" t="s">
        <v>34087</v>
      </c>
      <c r="U149" s="273">
        <f t="shared" si="12"/>
        <v>6.9673794764023821E-4</v>
      </c>
      <c r="V149" s="15" t="str">
        <f t="shared" si="13"/>
        <v>Sede - Paijan</v>
      </c>
      <c r="W149" s="289" t="s">
        <v>32184</v>
      </c>
      <c r="X149" s="15" t="s">
        <v>32185</v>
      </c>
      <c r="Y149" s="15" t="s">
        <v>925</v>
      </c>
    </row>
    <row r="150" spans="1:25" x14ac:dyDescent="0.35">
      <c r="A150" s="15" t="s">
        <v>32501</v>
      </c>
      <c r="B150" s="15" t="s">
        <v>144</v>
      </c>
      <c r="C150" s="15" t="s">
        <v>31655</v>
      </c>
      <c r="D150" s="15" t="s">
        <v>32485</v>
      </c>
      <c r="E150" s="15">
        <v>15</v>
      </c>
      <c r="F150" s="273">
        <f t="shared" si="14"/>
        <v>1.1068476977567888E-3</v>
      </c>
      <c r="G150" s="273">
        <f t="shared" si="15"/>
        <v>8.0943772136953961E-4</v>
      </c>
      <c r="I150" s="15" t="s">
        <v>32994</v>
      </c>
      <c r="J150" s="15" t="s">
        <v>146</v>
      </c>
      <c r="K150" s="15" t="s">
        <v>31690</v>
      </c>
      <c r="L150" s="15" t="s">
        <v>34087</v>
      </c>
      <c r="M150" s="15">
        <v>4506</v>
      </c>
      <c r="N150" s="273">
        <f t="shared" si="16"/>
        <v>7.855426677280035E-4</v>
      </c>
      <c r="O150" s="273">
        <f t="shared" si="17"/>
        <v>2.1107531481851454E-4</v>
      </c>
      <c r="Q150" s="15" t="s">
        <v>31901</v>
      </c>
      <c r="R150" t="s">
        <v>138</v>
      </c>
      <c r="S150" t="s">
        <v>31556</v>
      </c>
      <c r="T150" t="s">
        <v>31556</v>
      </c>
      <c r="U150" s="273">
        <f t="shared" si="12"/>
        <v>5.845033466721684E-4</v>
      </c>
      <c r="V150" s="15" t="str">
        <f t="shared" si="13"/>
        <v>Sede - Camana</v>
      </c>
      <c r="W150" s="289" t="s">
        <v>32184</v>
      </c>
      <c r="X150" s="15" t="s">
        <v>32184</v>
      </c>
      <c r="Y150" s="15" t="s">
        <v>925</v>
      </c>
    </row>
    <row r="151" spans="1:25" x14ac:dyDescent="0.35">
      <c r="A151" s="15" t="s">
        <v>31907</v>
      </c>
      <c r="B151" s="15" t="s">
        <v>138</v>
      </c>
      <c r="C151" s="15" t="s">
        <v>31559</v>
      </c>
      <c r="D151" s="15" t="s">
        <v>31560</v>
      </c>
      <c r="E151" s="15">
        <v>15</v>
      </c>
      <c r="F151" s="273">
        <f t="shared" si="14"/>
        <v>1.1068476977567888E-3</v>
      </c>
      <c r="G151" s="273">
        <f t="shared" si="15"/>
        <v>8.0943772136953961E-4</v>
      </c>
      <c r="I151" s="15" t="s">
        <v>31901</v>
      </c>
      <c r="J151" s="15" t="s">
        <v>138</v>
      </c>
      <c r="K151" s="15" t="s">
        <v>31556</v>
      </c>
      <c r="L151" s="15" t="s">
        <v>31556</v>
      </c>
      <c r="M151" s="15">
        <v>4414</v>
      </c>
      <c r="N151" s="273">
        <f t="shared" si="16"/>
        <v>7.695040690970722E-4</v>
      </c>
      <c r="O151" s="273">
        <f t="shared" si="17"/>
        <v>2.0676574336638329E-4</v>
      </c>
      <c r="Q151" s="15" t="s">
        <v>32018</v>
      </c>
      <c r="R151" t="s">
        <v>147</v>
      </c>
      <c r="S151" t="s">
        <v>31693</v>
      </c>
      <c r="T151" t="s">
        <v>31699</v>
      </c>
      <c r="U151" s="273">
        <f t="shared" si="12"/>
        <v>7.987607379934755E-4</v>
      </c>
      <c r="V151" s="15" t="str">
        <f t="shared" si="13"/>
        <v>Sede - Pomalca</v>
      </c>
      <c r="W151" s="289" t="s">
        <v>32184</v>
      </c>
      <c r="X151" s="15" t="s">
        <v>32186</v>
      </c>
      <c r="Y151" s="15" t="s">
        <v>925</v>
      </c>
    </row>
    <row r="152" spans="1:25" x14ac:dyDescent="0.35">
      <c r="A152" s="15" t="s">
        <v>33009</v>
      </c>
      <c r="B152" s="15" t="s">
        <v>139</v>
      </c>
      <c r="C152" s="15" t="s">
        <v>31561</v>
      </c>
      <c r="D152" s="15" t="s">
        <v>34048</v>
      </c>
      <c r="E152" s="15">
        <v>15</v>
      </c>
      <c r="F152" s="273">
        <f t="shared" si="14"/>
        <v>1.1068476977567888E-3</v>
      </c>
      <c r="G152" s="273">
        <f t="shared" si="15"/>
        <v>8.0943772136953961E-4</v>
      </c>
      <c r="I152" s="15" t="s">
        <v>32018</v>
      </c>
      <c r="J152" s="15" t="s">
        <v>147</v>
      </c>
      <c r="K152" s="15" t="s">
        <v>31693</v>
      </c>
      <c r="L152" s="15" t="s">
        <v>31699</v>
      </c>
      <c r="M152" s="15">
        <v>4380</v>
      </c>
      <c r="N152" s="273">
        <f t="shared" si="16"/>
        <v>7.6357676090738026E-4</v>
      </c>
      <c r="O152" s="273">
        <f t="shared" si="17"/>
        <v>2.0517307565581306E-4</v>
      </c>
      <c r="Q152" s="15" t="s">
        <v>32995</v>
      </c>
      <c r="R152" t="s">
        <v>152</v>
      </c>
      <c r="S152" t="s">
        <v>31804</v>
      </c>
      <c r="T152" t="s">
        <v>31527</v>
      </c>
      <c r="U152" s="273">
        <f t="shared" si="12"/>
        <v>6.3289152444314192E-4</v>
      </c>
      <c r="V152" s="15" t="str">
        <f t="shared" si="13"/>
        <v>Sede - Bellavista</v>
      </c>
      <c r="W152" s="289" t="s">
        <v>32187</v>
      </c>
      <c r="X152" s="15" t="s">
        <v>32186</v>
      </c>
      <c r="Y152" s="15" t="s">
        <v>925</v>
      </c>
    </row>
    <row r="153" spans="1:25" x14ac:dyDescent="0.35">
      <c r="A153" s="15" t="s">
        <v>31984</v>
      </c>
      <c r="B153" s="15" t="s">
        <v>172</v>
      </c>
      <c r="C153" s="15" t="s">
        <v>31662</v>
      </c>
      <c r="D153" s="15" t="s">
        <v>31670</v>
      </c>
      <c r="E153" s="15">
        <v>15</v>
      </c>
      <c r="F153" s="273">
        <f t="shared" si="14"/>
        <v>1.1068476977567888E-3</v>
      </c>
      <c r="G153" s="273">
        <f t="shared" si="15"/>
        <v>8.0943772136953961E-4</v>
      </c>
      <c r="I153" s="15" t="s">
        <v>32995</v>
      </c>
      <c r="J153" s="15" t="s">
        <v>152</v>
      </c>
      <c r="K153" s="15" t="s">
        <v>31804</v>
      </c>
      <c r="L153" s="15" t="s">
        <v>31527</v>
      </c>
      <c r="M153" s="15">
        <v>4295</v>
      </c>
      <c r="N153" s="273">
        <f t="shared" si="16"/>
        <v>7.4875849043315023E-4</v>
      </c>
      <c r="O153" s="273">
        <f t="shared" si="17"/>
        <v>2.0119140637938748E-4</v>
      </c>
      <c r="Q153" s="15" t="s">
        <v>31917</v>
      </c>
      <c r="R153" t="s">
        <v>140</v>
      </c>
      <c r="S153" t="s">
        <v>31598</v>
      </c>
      <c r="T153" t="s">
        <v>31598</v>
      </c>
      <c r="U153" s="273">
        <f t="shared" si="12"/>
        <v>6.277856191357255E-4</v>
      </c>
      <c r="V153" s="15" t="str">
        <f t="shared" si="13"/>
        <v>Sede - Cajabamba</v>
      </c>
      <c r="W153" s="289" t="s">
        <v>32188</v>
      </c>
      <c r="X153" s="15" t="s">
        <v>32184</v>
      </c>
      <c r="Y153" s="15" t="s">
        <v>32185</v>
      </c>
    </row>
    <row r="154" spans="1:25" x14ac:dyDescent="0.35">
      <c r="A154" s="15" t="s">
        <v>32005</v>
      </c>
      <c r="B154" s="15" t="s">
        <v>146</v>
      </c>
      <c r="C154" s="15" t="s">
        <v>31692</v>
      </c>
      <c r="D154" s="15" t="s">
        <v>31682</v>
      </c>
      <c r="E154" s="15">
        <v>15</v>
      </c>
      <c r="F154" s="273">
        <f t="shared" si="14"/>
        <v>1.1068476977567888E-3</v>
      </c>
      <c r="G154" s="273">
        <f t="shared" si="15"/>
        <v>8.0943772136953961E-4</v>
      </c>
      <c r="I154" s="15" t="s">
        <v>31917</v>
      </c>
      <c r="J154" s="15" t="s">
        <v>140</v>
      </c>
      <c r="K154" s="15" t="s">
        <v>31598</v>
      </c>
      <c r="L154" s="15" t="s">
        <v>31598</v>
      </c>
      <c r="M154" s="15">
        <v>4186</v>
      </c>
      <c r="N154" s="273">
        <f t="shared" si="16"/>
        <v>7.2975623770737302E-4</v>
      </c>
      <c r="O154" s="273">
        <f t="shared" si="17"/>
        <v>1.9608550107197114E-4</v>
      </c>
      <c r="Q154" s="15" t="s">
        <v>32996</v>
      </c>
      <c r="R154" t="s">
        <v>156</v>
      </c>
      <c r="S154" t="s">
        <v>31855</v>
      </c>
      <c r="T154" t="s">
        <v>34033</v>
      </c>
      <c r="U154" s="273">
        <f t="shared" si="12"/>
        <v>1.5986424530995934E-3</v>
      </c>
      <c r="V154" s="15" t="str">
        <f t="shared" si="13"/>
        <v>Sede - Manantay</v>
      </c>
      <c r="W154" s="289" t="s">
        <v>32187</v>
      </c>
      <c r="X154" s="15" t="s">
        <v>32188</v>
      </c>
      <c r="Y154" s="15" t="s">
        <v>32185</v>
      </c>
    </row>
    <row r="155" spans="1:25" x14ac:dyDescent="0.35">
      <c r="A155" s="15" t="s">
        <v>32120</v>
      </c>
      <c r="B155" s="15" t="s">
        <v>151</v>
      </c>
      <c r="C155" s="15" t="s">
        <v>151</v>
      </c>
      <c r="D155" s="15" t="s">
        <v>31798</v>
      </c>
      <c r="E155" s="15">
        <v>15</v>
      </c>
      <c r="F155" s="273">
        <f t="shared" si="14"/>
        <v>1.1068476977567888E-3</v>
      </c>
      <c r="G155" s="273">
        <f t="shared" si="15"/>
        <v>8.0943772136953961E-4</v>
      </c>
      <c r="I155" s="15" t="s">
        <v>32996</v>
      </c>
      <c r="J155" s="15" t="s">
        <v>156</v>
      </c>
      <c r="K155" s="15" t="s">
        <v>31855</v>
      </c>
      <c r="L155" s="15" t="s">
        <v>34033</v>
      </c>
      <c r="M155" s="15">
        <v>4176</v>
      </c>
      <c r="N155" s="273">
        <f t="shared" si="16"/>
        <v>7.2801291176922826E-4</v>
      </c>
      <c r="O155" s="273">
        <f t="shared" si="17"/>
        <v>1.9561706939239163E-4</v>
      </c>
      <c r="Q155" s="15" t="s">
        <v>32997</v>
      </c>
      <c r="R155" t="s">
        <v>146</v>
      </c>
      <c r="S155" t="s">
        <v>3</v>
      </c>
      <c r="T155" t="s">
        <v>34043</v>
      </c>
      <c r="U155" s="273">
        <f t="shared" si="12"/>
        <v>1.1129329771099117E-3</v>
      </c>
      <c r="V155" s="15" t="str">
        <f t="shared" si="13"/>
        <v>Sede - Guadalupe</v>
      </c>
      <c r="W155" s="289" t="s">
        <v>32187</v>
      </c>
      <c r="X155" s="15" t="s">
        <v>32185</v>
      </c>
      <c r="Y155" s="15" t="s">
        <v>925</v>
      </c>
    </row>
    <row r="156" spans="1:25" x14ac:dyDescent="0.35">
      <c r="A156" s="15" t="s">
        <v>33041</v>
      </c>
      <c r="B156" s="15" t="s">
        <v>152</v>
      </c>
      <c r="C156" s="15" t="s">
        <v>31804</v>
      </c>
      <c r="D156" s="15" t="s">
        <v>34049</v>
      </c>
      <c r="E156" s="15">
        <v>15</v>
      </c>
      <c r="F156" s="273">
        <f t="shared" si="14"/>
        <v>1.1068476977567888E-3</v>
      </c>
      <c r="G156" s="273">
        <f t="shared" si="15"/>
        <v>8.0943772136953961E-4</v>
      </c>
      <c r="I156" s="15" t="s">
        <v>32997</v>
      </c>
      <c r="J156" s="15" t="s">
        <v>146</v>
      </c>
      <c r="K156" s="15" t="s">
        <v>3</v>
      </c>
      <c r="L156" s="15" t="s">
        <v>34043</v>
      </c>
      <c r="M156" s="15">
        <v>4175</v>
      </c>
      <c r="N156" s="273">
        <f t="shared" si="16"/>
        <v>7.2783857917541376E-4</v>
      </c>
      <c r="O156" s="273">
        <f t="shared" si="17"/>
        <v>1.9557022622443366E-4</v>
      </c>
      <c r="Q156" s="15" t="s">
        <v>32871</v>
      </c>
      <c r="R156" t="s">
        <v>140</v>
      </c>
      <c r="S156" t="s">
        <v>140</v>
      </c>
      <c r="T156" t="s">
        <v>32882</v>
      </c>
      <c r="U156" s="273">
        <f t="shared" si="12"/>
        <v>1.3197423047259051E-3</v>
      </c>
      <c r="V156" s="15" t="str">
        <f t="shared" si="13"/>
        <v>Sede - Los Baños Del Inca</v>
      </c>
      <c r="W156" s="289" t="s">
        <v>32184</v>
      </c>
      <c r="X156" s="15" t="s">
        <v>32184</v>
      </c>
      <c r="Y156" s="15" t="s">
        <v>32188</v>
      </c>
    </row>
    <row r="157" spans="1:25" x14ac:dyDescent="0.35">
      <c r="A157" s="15" t="s">
        <v>33267</v>
      </c>
      <c r="B157" s="15" t="s">
        <v>139</v>
      </c>
      <c r="C157" s="15" t="s">
        <v>31595</v>
      </c>
      <c r="D157" s="15" t="s">
        <v>31777</v>
      </c>
      <c r="E157" s="15">
        <v>15</v>
      </c>
      <c r="F157" s="273">
        <f t="shared" si="14"/>
        <v>1.1068476977567888E-3</v>
      </c>
      <c r="G157" s="273">
        <f t="shared" si="15"/>
        <v>8.0943772136953961E-4</v>
      </c>
      <c r="I157" s="15" t="s">
        <v>32871</v>
      </c>
      <c r="J157" s="15" t="s">
        <v>140</v>
      </c>
      <c r="K157" s="15" t="s">
        <v>140</v>
      </c>
      <c r="L157" s="15" t="s">
        <v>32882</v>
      </c>
      <c r="M157" s="15">
        <v>3982</v>
      </c>
      <c r="N157" s="273">
        <f t="shared" si="16"/>
        <v>6.9419238856922101E-4</v>
      </c>
      <c r="O157" s="273">
        <f t="shared" si="17"/>
        <v>1.8652949480854969E-4</v>
      </c>
      <c r="Q157" s="15" t="s">
        <v>32998</v>
      </c>
      <c r="R157" t="s">
        <v>144</v>
      </c>
      <c r="S157" t="s">
        <v>144</v>
      </c>
      <c r="T157" t="s">
        <v>34056</v>
      </c>
      <c r="U157" s="273">
        <f t="shared" si="12"/>
        <v>9.4078677905321331E-4</v>
      </c>
      <c r="V157" s="15" t="str">
        <f t="shared" si="13"/>
        <v>Sede - La Tinguiña</v>
      </c>
      <c r="W157" s="289" t="s">
        <v>32187</v>
      </c>
      <c r="X157" s="15" t="s">
        <v>32187</v>
      </c>
      <c r="Y157" s="15" t="s">
        <v>925</v>
      </c>
    </row>
    <row r="158" spans="1:25" x14ac:dyDescent="0.35">
      <c r="A158" s="15" t="s">
        <v>33086</v>
      </c>
      <c r="B158" s="15" t="s">
        <v>147</v>
      </c>
      <c r="C158" s="15" t="s">
        <v>31693</v>
      </c>
      <c r="D158" s="15" t="s">
        <v>34050</v>
      </c>
      <c r="E158" s="15">
        <v>15</v>
      </c>
      <c r="F158" s="273">
        <f t="shared" si="14"/>
        <v>1.1068476977567888E-3</v>
      </c>
      <c r="G158" s="273">
        <f t="shared" si="15"/>
        <v>8.0943772136953961E-4</v>
      </c>
      <c r="I158" s="15" t="s">
        <v>32998</v>
      </c>
      <c r="J158" s="15" t="s">
        <v>144</v>
      </c>
      <c r="K158" s="15" t="s">
        <v>144</v>
      </c>
      <c r="L158" s="15" t="s">
        <v>34056</v>
      </c>
      <c r="M158" s="15">
        <v>3956</v>
      </c>
      <c r="N158" s="273">
        <f t="shared" si="16"/>
        <v>6.8965974113004483E-4</v>
      </c>
      <c r="O158" s="273">
        <f t="shared" si="17"/>
        <v>1.8531157244164304E-4</v>
      </c>
      <c r="Q158" s="15" t="s">
        <v>31865</v>
      </c>
      <c r="R158" t="s">
        <v>173</v>
      </c>
      <c r="S158" t="s">
        <v>31542</v>
      </c>
      <c r="T158" t="s">
        <v>31542</v>
      </c>
      <c r="U158" s="273">
        <f t="shared" si="12"/>
        <v>6.1387319825221491E-4</v>
      </c>
      <c r="V158" s="15" t="str">
        <f t="shared" si="13"/>
        <v>Sede - Casma</v>
      </c>
      <c r="W158" s="289" t="s">
        <v>32184</v>
      </c>
      <c r="X158" s="15" t="s">
        <v>32188</v>
      </c>
      <c r="Y158" s="15" t="s">
        <v>925</v>
      </c>
    </row>
    <row r="159" spans="1:25" x14ac:dyDescent="0.35">
      <c r="A159" s="15" t="s">
        <v>31940</v>
      </c>
      <c r="B159" s="15" t="s">
        <v>158</v>
      </c>
      <c r="C159" s="15" t="s">
        <v>158</v>
      </c>
      <c r="D159" s="15" t="s">
        <v>32270</v>
      </c>
      <c r="E159" s="15">
        <v>14</v>
      </c>
      <c r="F159" s="273">
        <f t="shared" si="14"/>
        <v>1.0330578512396695E-3</v>
      </c>
      <c r="G159" s="273">
        <f t="shared" si="15"/>
        <v>7.5547520661157022E-4</v>
      </c>
      <c r="I159" s="15" t="s">
        <v>31865</v>
      </c>
      <c r="J159" s="15" t="s">
        <v>173</v>
      </c>
      <c r="K159" s="15" t="s">
        <v>31542</v>
      </c>
      <c r="L159" s="15" t="s">
        <v>31542</v>
      </c>
      <c r="M159" s="15">
        <v>3889</v>
      </c>
      <c r="N159" s="273">
        <f t="shared" si="16"/>
        <v>6.7797945734447533E-4</v>
      </c>
      <c r="O159" s="273">
        <f t="shared" si="17"/>
        <v>1.8217308018846052E-4</v>
      </c>
      <c r="Q159" s="15" t="s">
        <v>31898</v>
      </c>
      <c r="R159" t="s">
        <v>138</v>
      </c>
      <c r="S159" t="s">
        <v>138</v>
      </c>
      <c r="T159" t="s">
        <v>31590</v>
      </c>
      <c r="U159" s="273">
        <f t="shared" si="12"/>
        <v>1.6342424460180469E-3</v>
      </c>
      <c r="V159" s="15" t="str">
        <f t="shared" si="13"/>
        <v>Sede - Yura</v>
      </c>
      <c r="W159" s="289" t="s">
        <v>32188</v>
      </c>
      <c r="X159" s="15" t="s">
        <v>32187</v>
      </c>
      <c r="Y159" s="15" t="s">
        <v>32184</v>
      </c>
    </row>
    <row r="160" spans="1:25" x14ac:dyDescent="0.35">
      <c r="A160" s="15" t="s">
        <v>32984</v>
      </c>
      <c r="B160" s="15" t="s">
        <v>144</v>
      </c>
      <c r="C160" s="15" t="s">
        <v>31654</v>
      </c>
      <c r="D160" s="15" t="s">
        <v>34051</v>
      </c>
      <c r="E160" s="15">
        <v>14</v>
      </c>
      <c r="F160" s="273">
        <f t="shared" si="14"/>
        <v>1.0330578512396695E-3</v>
      </c>
      <c r="G160" s="273">
        <f t="shared" si="15"/>
        <v>7.5547520661157022E-4</v>
      </c>
      <c r="I160" s="15" t="s">
        <v>31898</v>
      </c>
      <c r="J160" s="15" t="s">
        <v>138</v>
      </c>
      <c r="K160" s="15" t="s">
        <v>138</v>
      </c>
      <c r="L160" s="15" t="s">
        <v>31590</v>
      </c>
      <c r="M160" s="15">
        <v>3784</v>
      </c>
      <c r="N160" s="273">
        <f t="shared" si="16"/>
        <v>6.5967453499395589E-4</v>
      </c>
      <c r="O160" s="273">
        <f t="shared" si="17"/>
        <v>1.7725454755287593E-4</v>
      </c>
      <c r="Q160" s="15" t="s">
        <v>31993</v>
      </c>
      <c r="R160" t="s">
        <v>172</v>
      </c>
      <c r="S160" t="s">
        <v>31667</v>
      </c>
      <c r="T160" t="s">
        <v>31667</v>
      </c>
      <c r="U160" s="273">
        <f t="shared" si="12"/>
        <v>1.040326881504679E-3</v>
      </c>
      <c r="V160" s="15" t="str">
        <f t="shared" si="13"/>
        <v>Sede - Satipo</v>
      </c>
      <c r="W160" s="289" t="s">
        <v>32188</v>
      </c>
      <c r="X160" s="15" t="s">
        <v>32184</v>
      </c>
      <c r="Y160" s="15" t="s">
        <v>32185</v>
      </c>
    </row>
    <row r="161" spans="1:25" x14ac:dyDescent="0.35">
      <c r="A161" s="15" t="s">
        <v>32982</v>
      </c>
      <c r="B161" s="15" t="s">
        <v>146</v>
      </c>
      <c r="C161" s="15" t="s">
        <v>31684</v>
      </c>
      <c r="D161" s="15" t="s">
        <v>34052</v>
      </c>
      <c r="E161" s="15">
        <v>14</v>
      </c>
      <c r="F161" s="273">
        <f t="shared" si="14"/>
        <v>1.0330578512396695E-3</v>
      </c>
      <c r="G161" s="273">
        <f t="shared" si="15"/>
        <v>7.5547520661157022E-4</v>
      </c>
      <c r="I161" s="15" t="s">
        <v>31993</v>
      </c>
      <c r="J161" s="15" t="s">
        <v>172</v>
      </c>
      <c r="K161" s="15" t="s">
        <v>31667</v>
      </c>
      <c r="L161" s="15" t="s">
        <v>31667</v>
      </c>
      <c r="M161" s="15">
        <v>3777</v>
      </c>
      <c r="N161" s="273">
        <f t="shared" si="16"/>
        <v>6.5845420683725462E-4</v>
      </c>
      <c r="O161" s="273">
        <f t="shared" si="17"/>
        <v>1.7692664537717032E-4</v>
      </c>
      <c r="Q161" s="15" t="s">
        <v>32999</v>
      </c>
      <c r="R161" t="s">
        <v>147</v>
      </c>
      <c r="S161" t="s">
        <v>31693</v>
      </c>
      <c r="T161" t="s">
        <v>34036</v>
      </c>
      <c r="U161" s="273">
        <f t="shared" si="12"/>
        <v>1.4686542914754612E-3</v>
      </c>
      <c r="V161" s="15" t="str">
        <f t="shared" si="13"/>
        <v>Sede - Monsefu</v>
      </c>
      <c r="W161" s="289" t="s">
        <v>32187</v>
      </c>
      <c r="X161" s="15" t="s">
        <v>32186</v>
      </c>
      <c r="Y161" s="15" t="s">
        <v>925</v>
      </c>
    </row>
    <row r="162" spans="1:25" x14ac:dyDescent="0.35">
      <c r="A162" s="15" t="s">
        <v>32139</v>
      </c>
      <c r="B162" s="15" t="s">
        <v>152</v>
      </c>
      <c r="C162" s="15" t="s">
        <v>152</v>
      </c>
      <c r="D162" s="15" t="s">
        <v>34053</v>
      </c>
      <c r="E162" s="15">
        <v>14</v>
      </c>
      <c r="F162" s="273">
        <f t="shared" si="14"/>
        <v>1.0330578512396695E-3</v>
      </c>
      <c r="G162" s="273">
        <f t="shared" si="15"/>
        <v>7.5547520661157022E-4</v>
      </c>
      <c r="I162" s="15" t="s">
        <v>32999</v>
      </c>
      <c r="J162" s="15" t="s">
        <v>147</v>
      </c>
      <c r="K162" s="15" t="s">
        <v>31693</v>
      </c>
      <c r="L162" s="15" t="s">
        <v>34036</v>
      </c>
      <c r="M162" s="15">
        <v>3705</v>
      </c>
      <c r="N162" s="273">
        <f t="shared" si="16"/>
        <v>6.4590226008261274E-4</v>
      </c>
      <c r="O162" s="273">
        <f t="shared" si="17"/>
        <v>1.7355393728419805E-4</v>
      </c>
      <c r="Q162" s="15" t="s">
        <v>32126</v>
      </c>
      <c r="R162" t="s">
        <v>152</v>
      </c>
      <c r="S162" t="s">
        <v>31801</v>
      </c>
      <c r="T162" t="s">
        <v>31808</v>
      </c>
      <c r="U162" s="273">
        <f t="shared" si="12"/>
        <v>1.6826774669569786E-3</v>
      </c>
      <c r="V162" s="15" t="str">
        <f t="shared" si="13"/>
        <v>Sede - Chulucanas</v>
      </c>
      <c r="W162" s="289" t="s">
        <v>32187</v>
      </c>
      <c r="X162" s="15" t="s">
        <v>32185</v>
      </c>
      <c r="Y162" s="15" t="s">
        <v>32185</v>
      </c>
    </row>
    <row r="163" spans="1:25" x14ac:dyDescent="0.35">
      <c r="A163" s="15" t="s">
        <v>32108</v>
      </c>
      <c r="B163" s="15" t="s">
        <v>34054</v>
      </c>
      <c r="C163" s="15" t="s">
        <v>31785</v>
      </c>
      <c r="D163" s="15" t="s">
        <v>31785</v>
      </c>
      <c r="E163" s="15">
        <v>14</v>
      </c>
      <c r="F163" s="273">
        <f t="shared" si="14"/>
        <v>1.0330578512396695E-3</v>
      </c>
      <c r="G163" s="273">
        <f t="shared" si="15"/>
        <v>7.5547520661157022E-4</v>
      </c>
      <c r="I163" s="15" t="s">
        <v>32126</v>
      </c>
      <c r="J163" s="15" t="s">
        <v>152</v>
      </c>
      <c r="K163" s="15" t="s">
        <v>31801</v>
      </c>
      <c r="L163" s="15" t="s">
        <v>31808</v>
      </c>
      <c r="M163" s="15">
        <v>3666</v>
      </c>
      <c r="N163" s="273">
        <f t="shared" si="16"/>
        <v>6.3910328892384841E-4</v>
      </c>
      <c r="O163" s="273">
        <f t="shared" si="17"/>
        <v>1.7172705373383806E-4</v>
      </c>
      <c r="Q163" s="15" t="s">
        <v>32869</v>
      </c>
      <c r="R163" t="s">
        <v>144</v>
      </c>
      <c r="S163" t="s">
        <v>144</v>
      </c>
      <c r="T163" t="s">
        <v>32880</v>
      </c>
      <c r="U163" s="273">
        <f t="shared" si="12"/>
        <v>8.7309921608356511E-4</v>
      </c>
      <c r="V163" s="15" t="str">
        <f t="shared" si="13"/>
        <v>Sede - Subtanjalla</v>
      </c>
      <c r="W163" s="289" t="s">
        <v>32184</v>
      </c>
      <c r="X163" s="15" t="s">
        <v>32185</v>
      </c>
      <c r="Y163" s="15" t="s">
        <v>925</v>
      </c>
    </row>
    <row r="164" spans="1:25" x14ac:dyDescent="0.35">
      <c r="A164" s="15" t="s">
        <v>33008</v>
      </c>
      <c r="B164" s="15" t="s">
        <v>152</v>
      </c>
      <c r="C164" s="15" t="s">
        <v>31805</v>
      </c>
      <c r="D164" s="15" t="s">
        <v>34055</v>
      </c>
      <c r="E164" s="15">
        <v>14</v>
      </c>
      <c r="F164" s="273">
        <f t="shared" si="14"/>
        <v>1.0330578512396695E-3</v>
      </c>
      <c r="G164" s="273">
        <f t="shared" si="15"/>
        <v>7.5547520661157022E-4</v>
      </c>
      <c r="I164" s="15" t="s">
        <v>32869</v>
      </c>
      <c r="J164" s="15" t="s">
        <v>144</v>
      </c>
      <c r="K164" s="15" t="s">
        <v>144</v>
      </c>
      <c r="L164" s="15" t="s">
        <v>32880</v>
      </c>
      <c r="M164" s="15">
        <v>3663</v>
      </c>
      <c r="N164" s="273">
        <f t="shared" si="16"/>
        <v>6.3858029114240503E-4</v>
      </c>
      <c r="O164" s="273">
        <f t="shared" si="17"/>
        <v>1.7158652422996423E-4</v>
      </c>
      <c r="Q164" s="15" t="s">
        <v>32012</v>
      </c>
      <c r="R164" t="s">
        <v>146</v>
      </c>
      <c r="S164" t="s">
        <v>31689</v>
      </c>
      <c r="T164" t="s">
        <v>31689</v>
      </c>
      <c r="U164" s="273">
        <f t="shared" si="12"/>
        <v>1.8969348582782853E-3</v>
      </c>
      <c r="V164" s="15" t="str">
        <f t="shared" si="13"/>
        <v>Sede - Viru</v>
      </c>
      <c r="W164" s="289" t="s">
        <v>32184</v>
      </c>
      <c r="X164" s="15" t="s">
        <v>32187</v>
      </c>
      <c r="Y164" s="15" t="s">
        <v>32188</v>
      </c>
    </row>
    <row r="165" spans="1:25" x14ac:dyDescent="0.35">
      <c r="A165" s="15" t="s">
        <v>32998</v>
      </c>
      <c r="B165" s="15" t="s">
        <v>144</v>
      </c>
      <c r="C165" s="15" t="s">
        <v>144</v>
      </c>
      <c r="D165" s="15" t="s">
        <v>34056</v>
      </c>
      <c r="E165" s="15">
        <v>14</v>
      </c>
      <c r="F165" s="273">
        <f t="shared" si="14"/>
        <v>1.0330578512396695E-3</v>
      </c>
      <c r="G165" s="273">
        <f t="shared" si="15"/>
        <v>7.5547520661157022E-4</v>
      </c>
      <c r="I165" s="15" t="s">
        <v>32012</v>
      </c>
      <c r="J165" s="15" t="s">
        <v>146</v>
      </c>
      <c r="K165" s="15" t="s">
        <v>31689</v>
      </c>
      <c r="L165" s="15" t="s">
        <v>31689</v>
      </c>
      <c r="M165" s="15">
        <v>3632</v>
      </c>
      <c r="N165" s="273">
        <f t="shared" si="16"/>
        <v>6.3317598073415636E-4</v>
      </c>
      <c r="O165" s="273">
        <f t="shared" si="17"/>
        <v>1.701343860232678E-4</v>
      </c>
      <c r="Q165" s="15" t="s">
        <v>31912</v>
      </c>
      <c r="R165" t="s">
        <v>139</v>
      </c>
      <c r="S165" t="s">
        <v>31594</v>
      </c>
      <c r="T165" t="s">
        <v>31594</v>
      </c>
      <c r="U165" s="273">
        <f t="shared" si="12"/>
        <v>1.2476046408002519E-3</v>
      </c>
      <c r="V165" s="15" t="str">
        <f t="shared" si="13"/>
        <v>Sede - Huanta</v>
      </c>
      <c r="W165" s="289" t="s">
        <v>32188</v>
      </c>
      <c r="X165" s="15" t="s">
        <v>32184</v>
      </c>
      <c r="Y165" s="15" t="s">
        <v>32188</v>
      </c>
    </row>
    <row r="166" spans="1:25" x14ac:dyDescent="0.35">
      <c r="A166" s="15" t="s">
        <v>32011</v>
      </c>
      <c r="B166" s="15" t="s">
        <v>146</v>
      </c>
      <c r="C166" s="15" t="s">
        <v>31684</v>
      </c>
      <c r="D166" s="15" t="s">
        <v>31688</v>
      </c>
      <c r="E166" s="15">
        <v>14</v>
      </c>
      <c r="F166" s="273">
        <f t="shared" si="14"/>
        <v>1.0330578512396695E-3</v>
      </c>
      <c r="G166" s="273">
        <f t="shared" si="15"/>
        <v>7.5547520661157022E-4</v>
      </c>
      <c r="I166" s="15" t="s">
        <v>31912</v>
      </c>
      <c r="J166" s="15" t="s">
        <v>139</v>
      </c>
      <c r="K166" s="15" t="s">
        <v>31594</v>
      </c>
      <c r="L166" s="15" t="s">
        <v>31594</v>
      </c>
      <c r="M166" s="15">
        <v>3594</v>
      </c>
      <c r="N166" s="273">
        <f t="shared" si="16"/>
        <v>6.2655134216920653E-4</v>
      </c>
      <c r="O166" s="273">
        <f t="shared" si="17"/>
        <v>1.6835434564086579E-4</v>
      </c>
      <c r="Q166" s="15" t="s">
        <v>31869</v>
      </c>
      <c r="R166" t="s">
        <v>173</v>
      </c>
      <c r="S166" t="s">
        <v>31574</v>
      </c>
      <c r="T166" t="s">
        <v>31574</v>
      </c>
      <c r="U166" s="273">
        <f t="shared" si="12"/>
        <v>8.6949229215080304E-4</v>
      </c>
      <c r="V166" s="15" t="str">
        <f t="shared" si="13"/>
        <v>Sede - Huarmey</v>
      </c>
      <c r="W166" s="289" t="s">
        <v>32184</v>
      </c>
      <c r="X166" s="15" t="s">
        <v>32188</v>
      </c>
      <c r="Y166" s="15" t="s">
        <v>925</v>
      </c>
    </row>
    <row r="167" spans="1:25" x14ac:dyDescent="0.35">
      <c r="A167" s="15" t="s">
        <v>31921</v>
      </c>
      <c r="B167" s="15" t="s">
        <v>140</v>
      </c>
      <c r="C167" s="15" t="s">
        <v>31528</v>
      </c>
      <c r="D167" s="15" t="s">
        <v>31528</v>
      </c>
      <c r="E167" s="15">
        <v>14</v>
      </c>
      <c r="F167" s="273">
        <f t="shared" si="14"/>
        <v>1.0330578512396695E-3</v>
      </c>
      <c r="G167" s="273">
        <f t="shared" si="15"/>
        <v>7.5547520661157022E-4</v>
      </c>
      <c r="I167" s="15" t="s">
        <v>31869</v>
      </c>
      <c r="J167" s="15" t="s">
        <v>173</v>
      </c>
      <c r="K167" s="15" t="s">
        <v>31574</v>
      </c>
      <c r="L167" s="15" t="s">
        <v>31574</v>
      </c>
      <c r="M167" s="15">
        <v>3586</v>
      </c>
      <c r="N167" s="273">
        <f t="shared" si="16"/>
        <v>6.2515668141869076E-4</v>
      </c>
      <c r="O167" s="273">
        <f t="shared" si="17"/>
        <v>1.679796002972022E-4</v>
      </c>
      <c r="Q167" s="15" t="s">
        <v>31980</v>
      </c>
      <c r="R167" t="s">
        <v>144</v>
      </c>
      <c r="S167" t="s">
        <v>36387</v>
      </c>
      <c r="T167" t="s">
        <v>36387</v>
      </c>
      <c r="U167" s="273">
        <f t="shared" si="12"/>
        <v>1.0841712719837316E-3</v>
      </c>
      <c r="V167" s="15" t="str">
        <f t="shared" si="13"/>
        <v>Sede - Nazca</v>
      </c>
      <c r="W167" s="289" t="s">
        <v>32187</v>
      </c>
      <c r="X167" s="15" t="s">
        <v>32188</v>
      </c>
      <c r="Y167" s="15" t="s">
        <v>925</v>
      </c>
    </row>
    <row r="168" spans="1:25" x14ac:dyDescent="0.35">
      <c r="A168" s="15" t="s">
        <v>33203</v>
      </c>
      <c r="B168" s="15" t="s">
        <v>140</v>
      </c>
      <c r="C168" s="15" t="s">
        <v>31562</v>
      </c>
      <c r="D168" s="15" t="s">
        <v>31527</v>
      </c>
      <c r="E168" s="15">
        <v>14</v>
      </c>
      <c r="F168" s="273">
        <f t="shared" si="14"/>
        <v>1.0330578512396695E-3</v>
      </c>
      <c r="G168" s="273">
        <f t="shared" si="15"/>
        <v>7.5547520661157022E-4</v>
      </c>
      <c r="I168" s="15" t="s">
        <v>31980</v>
      </c>
      <c r="J168" s="15" t="s">
        <v>144</v>
      </c>
      <c r="K168" s="15" t="s">
        <v>36387</v>
      </c>
      <c r="L168" s="15" t="s">
        <v>36387</v>
      </c>
      <c r="M168" s="15">
        <v>3561</v>
      </c>
      <c r="N168" s="273">
        <f t="shared" si="16"/>
        <v>6.2079836657332897E-4</v>
      </c>
      <c r="O168" s="273">
        <f t="shared" si="17"/>
        <v>1.668085210982535E-4</v>
      </c>
      <c r="Q168" s="15" t="s">
        <v>32026</v>
      </c>
      <c r="R168" t="s">
        <v>147</v>
      </c>
      <c r="S168" t="s">
        <v>147</v>
      </c>
      <c r="T168" t="s">
        <v>31705</v>
      </c>
      <c r="U168" s="273">
        <f t="shared" si="12"/>
        <v>4.8885041243162519E-4</v>
      </c>
      <c r="V168" s="15" t="str">
        <f t="shared" si="13"/>
        <v>Sede - Olmos</v>
      </c>
      <c r="W168" s="289" t="s">
        <v>32187</v>
      </c>
      <c r="X168" s="15" t="s">
        <v>32188</v>
      </c>
      <c r="Y168" s="15" t="s">
        <v>32188</v>
      </c>
    </row>
    <row r="169" spans="1:25" x14ac:dyDescent="0.35">
      <c r="A169" s="15" t="s">
        <v>33046</v>
      </c>
      <c r="B169" s="15" t="s">
        <v>155</v>
      </c>
      <c r="C169" s="15" t="s">
        <v>155</v>
      </c>
      <c r="D169" s="15" t="s">
        <v>34057</v>
      </c>
      <c r="E169" s="15">
        <v>14</v>
      </c>
      <c r="F169" s="273">
        <f t="shared" si="14"/>
        <v>1.0330578512396695E-3</v>
      </c>
      <c r="G169" s="273">
        <f t="shared" si="15"/>
        <v>7.5547520661157022E-4</v>
      </c>
      <c r="I169" s="15" t="s">
        <v>32026</v>
      </c>
      <c r="J169" s="15" t="s">
        <v>147</v>
      </c>
      <c r="K169" s="15" t="s">
        <v>147</v>
      </c>
      <c r="L169" s="15" t="s">
        <v>31705</v>
      </c>
      <c r="M169" s="15">
        <v>3524</v>
      </c>
      <c r="N169" s="273">
        <f t="shared" si="16"/>
        <v>6.1434806060219364E-4</v>
      </c>
      <c r="O169" s="273">
        <f t="shared" si="17"/>
        <v>1.6507532388380944E-4</v>
      </c>
      <c r="Q169" s="15" t="s">
        <v>32135</v>
      </c>
      <c r="R169" t="s">
        <v>152</v>
      </c>
      <c r="S169" t="s">
        <v>152</v>
      </c>
      <c r="T169" t="s">
        <v>31813</v>
      </c>
      <c r="U169" s="273">
        <f t="shared" si="12"/>
        <v>1.563603763467048E-3</v>
      </c>
      <c r="V169" s="15" t="str">
        <f t="shared" si="13"/>
        <v>Sede - Tambo Grande</v>
      </c>
      <c r="W169" s="289" t="s">
        <v>32184</v>
      </c>
      <c r="X169" s="15" t="s">
        <v>32184</v>
      </c>
      <c r="Y169" s="15" t="s">
        <v>32185</v>
      </c>
    </row>
    <row r="170" spans="1:25" x14ac:dyDescent="0.35">
      <c r="A170" s="15" t="s">
        <v>33268</v>
      </c>
      <c r="B170" s="15" t="s">
        <v>175</v>
      </c>
      <c r="C170" s="15" t="s">
        <v>31839</v>
      </c>
      <c r="D170" s="15" t="s">
        <v>34058</v>
      </c>
      <c r="E170" s="15">
        <v>14</v>
      </c>
      <c r="F170" s="273">
        <f t="shared" si="14"/>
        <v>1.0330578512396695E-3</v>
      </c>
      <c r="G170" s="273">
        <f t="shared" si="15"/>
        <v>7.5547520661157022E-4</v>
      </c>
      <c r="I170" s="15" t="s">
        <v>32135</v>
      </c>
      <c r="J170" s="15" t="s">
        <v>152</v>
      </c>
      <c r="K170" s="15" t="s">
        <v>152</v>
      </c>
      <c r="L170" s="15" t="s">
        <v>31813</v>
      </c>
      <c r="M170" s="15">
        <v>3428</v>
      </c>
      <c r="N170" s="273">
        <f t="shared" si="16"/>
        <v>5.9761213159600446E-4</v>
      </c>
      <c r="O170" s="273">
        <f t="shared" si="17"/>
        <v>1.6057837975984641E-4</v>
      </c>
      <c r="Q170" s="15" t="s">
        <v>33000</v>
      </c>
      <c r="R170" t="s">
        <v>154</v>
      </c>
      <c r="S170" t="s">
        <v>154</v>
      </c>
      <c r="T170" t="s">
        <v>34066</v>
      </c>
      <c r="U170" s="273">
        <f t="shared" si="12"/>
        <v>8.079880273516041E-4</v>
      </c>
      <c r="V170" s="15" t="str">
        <f t="shared" si="13"/>
        <v>Sede - Pocollay</v>
      </c>
      <c r="W170" s="289" t="s">
        <v>32188</v>
      </c>
      <c r="X170" s="15" t="s">
        <v>32184</v>
      </c>
      <c r="Y170" s="15" t="s">
        <v>925</v>
      </c>
    </row>
    <row r="171" spans="1:25" x14ac:dyDescent="0.35">
      <c r="A171" s="15" t="s">
        <v>33013</v>
      </c>
      <c r="B171" s="15" t="s">
        <v>144</v>
      </c>
      <c r="C171" s="15" t="s">
        <v>31654</v>
      </c>
      <c r="D171" s="15" t="s">
        <v>34059</v>
      </c>
      <c r="E171" s="15">
        <v>13</v>
      </c>
      <c r="F171" s="273">
        <f t="shared" si="14"/>
        <v>9.5926800472255014E-4</v>
      </c>
      <c r="G171" s="273">
        <f t="shared" si="15"/>
        <v>7.0151269185360083E-4</v>
      </c>
      <c r="I171" s="15" t="s">
        <v>33000</v>
      </c>
      <c r="J171" s="15" t="s">
        <v>154</v>
      </c>
      <c r="K171" s="15" t="s">
        <v>154</v>
      </c>
      <c r="L171" s="15" t="s">
        <v>34066</v>
      </c>
      <c r="M171" s="15">
        <v>3425</v>
      </c>
      <c r="N171" s="273">
        <f t="shared" si="16"/>
        <v>5.9708913381456108E-4</v>
      </c>
      <c r="O171" s="273">
        <f t="shared" si="17"/>
        <v>1.6043785025597257E-4</v>
      </c>
      <c r="Q171" s="15" t="s">
        <v>33001</v>
      </c>
      <c r="R171" t="s">
        <v>170</v>
      </c>
      <c r="S171" t="s">
        <v>170</v>
      </c>
      <c r="T171" t="s">
        <v>34060</v>
      </c>
      <c r="U171" s="273">
        <f t="shared" si="12"/>
        <v>8.5848414768068524E-4</v>
      </c>
      <c r="V171" s="15" t="str">
        <f t="shared" si="13"/>
        <v>Sede - Pillco Marca</v>
      </c>
      <c r="W171" s="289" t="s">
        <v>32188</v>
      </c>
      <c r="X171" s="15" t="s">
        <v>32184</v>
      </c>
      <c r="Y171" s="15" t="s">
        <v>32188</v>
      </c>
    </row>
    <row r="172" spans="1:25" x14ac:dyDescent="0.35">
      <c r="A172" s="15" t="s">
        <v>31995</v>
      </c>
      <c r="B172" s="15" t="s">
        <v>172</v>
      </c>
      <c r="C172" s="15" t="s">
        <v>31668</v>
      </c>
      <c r="D172" s="15" t="s">
        <v>31668</v>
      </c>
      <c r="E172" s="15">
        <v>13</v>
      </c>
      <c r="F172" s="273">
        <f t="shared" si="14"/>
        <v>9.5926800472255014E-4</v>
      </c>
      <c r="G172" s="273">
        <f t="shared" si="15"/>
        <v>7.0151269185360083E-4</v>
      </c>
      <c r="I172" s="15" t="s">
        <v>33001</v>
      </c>
      <c r="J172" s="15" t="s">
        <v>170</v>
      </c>
      <c r="K172" s="15" t="s">
        <v>170</v>
      </c>
      <c r="L172" s="15" t="s">
        <v>34060</v>
      </c>
      <c r="M172" s="15">
        <v>3351</v>
      </c>
      <c r="N172" s="273">
        <f t="shared" si="16"/>
        <v>5.841885218722902E-4</v>
      </c>
      <c r="O172" s="273">
        <f t="shared" si="17"/>
        <v>1.5697145582708438E-4</v>
      </c>
      <c r="Q172" s="15" t="s">
        <v>32011</v>
      </c>
      <c r="R172" t="s">
        <v>146</v>
      </c>
      <c r="S172" t="s">
        <v>31684</v>
      </c>
      <c r="T172" t="s">
        <v>31688</v>
      </c>
      <c r="U172" s="273">
        <f t="shared" si="12"/>
        <v>9.1207191709499107E-4</v>
      </c>
      <c r="V172" s="15" t="str">
        <f t="shared" si="13"/>
        <v>Sede - Salaverry</v>
      </c>
      <c r="W172" s="289" t="s">
        <v>32184</v>
      </c>
      <c r="X172" s="15" t="s">
        <v>32185</v>
      </c>
      <c r="Y172" s="15" t="s">
        <v>925</v>
      </c>
    </row>
    <row r="173" spans="1:25" x14ac:dyDescent="0.35">
      <c r="A173" s="15" t="s">
        <v>33001</v>
      </c>
      <c r="B173" s="15" t="s">
        <v>170</v>
      </c>
      <c r="C173" s="15" t="s">
        <v>170</v>
      </c>
      <c r="D173" s="15" t="s">
        <v>34060</v>
      </c>
      <c r="E173" s="15">
        <v>13</v>
      </c>
      <c r="F173" s="273">
        <f t="shared" si="14"/>
        <v>9.5926800472255014E-4</v>
      </c>
      <c r="G173" s="273">
        <f t="shared" si="15"/>
        <v>7.0151269185360083E-4</v>
      </c>
      <c r="I173" s="15" t="s">
        <v>32011</v>
      </c>
      <c r="J173" s="15" t="s">
        <v>146</v>
      </c>
      <c r="K173" s="15" t="s">
        <v>31684</v>
      </c>
      <c r="L173" s="15" t="s">
        <v>31688</v>
      </c>
      <c r="M173" s="15">
        <v>3343</v>
      </c>
      <c r="N173" s="273">
        <f t="shared" si="16"/>
        <v>5.8279386112177443E-4</v>
      </c>
      <c r="O173" s="273">
        <f t="shared" si="17"/>
        <v>1.565967104834208E-4</v>
      </c>
      <c r="Q173" s="15" t="s">
        <v>31861</v>
      </c>
      <c r="R173" t="s">
        <v>137</v>
      </c>
      <c r="S173" t="s">
        <v>31539</v>
      </c>
      <c r="T173" t="s">
        <v>31539</v>
      </c>
      <c r="U173" s="273">
        <f t="shared" si="12"/>
        <v>1.7194953822423388E-3</v>
      </c>
      <c r="V173" s="15" t="str">
        <f t="shared" si="13"/>
        <v>Sede - Chachapoyas</v>
      </c>
      <c r="W173" s="289" t="s">
        <v>32186</v>
      </c>
      <c r="X173" s="15" t="s">
        <v>32184</v>
      </c>
      <c r="Y173" s="15" t="s">
        <v>32185</v>
      </c>
    </row>
    <row r="174" spans="1:25" x14ac:dyDescent="0.35">
      <c r="A174" s="15" t="s">
        <v>32119</v>
      </c>
      <c r="B174" s="15" t="s">
        <v>151</v>
      </c>
      <c r="C174" s="15" t="s">
        <v>151</v>
      </c>
      <c r="D174" s="15" t="s">
        <v>31797</v>
      </c>
      <c r="E174" s="15">
        <v>13</v>
      </c>
      <c r="F174" s="273">
        <f t="shared" si="14"/>
        <v>9.5926800472255014E-4</v>
      </c>
      <c r="G174" s="273">
        <f t="shared" si="15"/>
        <v>7.0151269185360083E-4</v>
      </c>
      <c r="I174" s="15" t="s">
        <v>31861</v>
      </c>
      <c r="J174" s="15" t="s">
        <v>137</v>
      </c>
      <c r="K174" s="15" t="s">
        <v>31539</v>
      </c>
      <c r="L174" s="15" t="s">
        <v>31539</v>
      </c>
      <c r="M174" s="15">
        <v>3300</v>
      </c>
      <c r="N174" s="273">
        <f t="shared" si="16"/>
        <v>5.7529755958775223E-4</v>
      </c>
      <c r="O174" s="273">
        <f t="shared" si="17"/>
        <v>1.5458245426122901E-4</v>
      </c>
      <c r="Q174" s="15" t="s">
        <v>33002</v>
      </c>
      <c r="R174" t="s">
        <v>139</v>
      </c>
      <c r="S174" t="s">
        <v>31561</v>
      </c>
      <c r="T174" t="s">
        <v>34965</v>
      </c>
      <c r="U174" s="273">
        <f t="shared" si="12"/>
        <v>1.5247451170312135E-4</v>
      </c>
      <c r="V174" s="15" t="str">
        <f t="shared" si="13"/>
        <v>Sede - San Jose De Ticllas</v>
      </c>
      <c r="W174" s="289" t="s">
        <v>32184</v>
      </c>
      <c r="X174" s="15" t="s">
        <v>32184</v>
      </c>
      <c r="Y174" s="15" t="s">
        <v>32188</v>
      </c>
    </row>
    <row r="175" spans="1:25" x14ac:dyDescent="0.35">
      <c r="A175" s="15" t="s">
        <v>32160</v>
      </c>
      <c r="B175" s="15" t="s">
        <v>175</v>
      </c>
      <c r="C175" s="15" t="s">
        <v>31838</v>
      </c>
      <c r="D175" s="15" t="s">
        <v>31844</v>
      </c>
      <c r="E175" s="15">
        <v>13</v>
      </c>
      <c r="F175" s="273">
        <f t="shared" si="14"/>
        <v>9.5926800472255014E-4</v>
      </c>
      <c r="G175" s="273">
        <f t="shared" si="15"/>
        <v>7.0151269185360083E-4</v>
      </c>
      <c r="I175" s="15" t="s">
        <v>33002</v>
      </c>
      <c r="J175" s="15" t="s">
        <v>139</v>
      </c>
      <c r="K175" s="15" t="s">
        <v>31561</v>
      </c>
      <c r="L175" s="15" t="s">
        <v>34965</v>
      </c>
      <c r="M175" s="15">
        <v>3255</v>
      </c>
      <c r="N175" s="273">
        <f t="shared" si="16"/>
        <v>5.6745259286610102E-4</v>
      </c>
      <c r="O175" s="273">
        <f t="shared" si="17"/>
        <v>1.5247451170312135E-4</v>
      </c>
      <c r="Q175" s="15" t="s">
        <v>32022</v>
      </c>
      <c r="R175" t="s">
        <v>147</v>
      </c>
      <c r="S175" t="s">
        <v>31694</v>
      </c>
      <c r="T175" t="s">
        <v>31694</v>
      </c>
      <c r="U175" s="273">
        <f t="shared" si="12"/>
        <v>4.7123738127943663E-4</v>
      </c>
      <c r="V175" s="15" t="str">
        <f t="shared" si="13"/>
        <v>Sede - Ferreñafe</v>
      </c>
      <c r="W175" s="289" t="s">
        <v>32184</v>
      </c>
      <c r="X175" s="15" t="s">
        <v>32186</v>
      </c>
      <c r="Y175" s="15" t="s">
        <v>925</v>
      </c>
    </row>
    <row r="176" spans="1:25" x14ac:dyDescent="0.35">
      <c r="A176" s="15" t="s">
        <v>32027</v>
      </c>
      <c r="B176" s="15" t="s">
        <v>147</v>
      </c>
      <c r="C176" s="15" t="s">
        <v>147</v>
      </c>
      <c r="D176" s="15" t="s">
        <v>31706</v>
      </c>
      <c r="E176" s="15">
        <v>13</v>
      </c>
      <c r="F176" s="273">
        <f t="shared" si="14"/>
        <v>9.5926800472255014E-4</v>
      </c>
      <c r="G176" s="273">
        <f t="shared" si="15"/>
        <v>7.0151269185360083E-4</v>
      </c>
      <c r="I176" s="15" t="s">
        <v>32022</v>
      </c>
      <c r="J176" s="15" t="s">
        <v>147</v>
      </c>
      <c r="K176" s="15" t="s">
        <v>31694</v>
      </c>
      <c r="L176" s="15" t="s">
        <v>31694</v>
      </c>
      <c r="M176" s="15">
        <v>3148</v>
      </c>
      <c r="N176" s="273">
        <f t="shared" si="16"/>
        <v>5.4879900532795269E-4</v>
      </c>
      <c r="O176" s="273">
        <f t="shared" si="17"/>
        <v>1.4746229273162088E-4</v>
      </c>
      <c r="Q176" s="15" t="s">
        <v>32163</v>
      </c>
      <c r="R176" t="s">
        <v>175</v>
      </c>
      <c r="S176" t="s">
        <v>31840</v>
      </c>
      <c r="T176" t="s">
        <v>31845</v>
      </c>
      <c r="U176" s="273">
        <f t="shared" si="12"/>
        <v>1.0630918464026549E-3</v>
      </c>
      <c r="V176" s="15" t="str">
        <f t="shared" si="13"/>
        <v>Sede - Nueva Cajamarca</v>
      </c>
      <c r="W176" s="289" t="s">
        <v>32184</v>
      </c>
      <c r="X176" s="15" t="s">
        <v>32184</v>
      </c>
      <c r="Y176" s="15" t="s">
        <v>32185</v>
      </c>
    </row>
    <row r="177" spans="1:25" x14ac:dyDescent="0.35">
      <c r="A177" s="15" t="s">
        <v>32041</v>
      </c>
      <c r="B177" s="15" t="s">
        <v>159</v>
      </c>
      <c r="C177" s="15" t="s">
        <v>31709</v>
      </c>
      <c r="D177" s="15" t="s">
        <v>31724</v>
      </c>
      <c r="E177" s="15">
        <v>13</v>
      </c>
      <c r="F177" s="273">
        <f t="shared" si="14"/>
        <v>9.5926800472255014E-4</v>
      </c>
      <c r="G177" s="273">
        <f t="shared" si="15"/>
        <v>7.0151269185360083E-4</v>
      </c>
      <c r="I177" s="15" t="s">
        <v>32163</v>
      </c>
      <c r="J177" s="15" t="s">
        <v>175</v>
      </c>
      <c r="K177" s="15" t="s">
        <v>31840</v>
      </c>
      <c r="L177" s="15" t="s">
        <v>31845</v>
      </c>
      <c r="M177" s="15">
        <v>3111</v>
      </c>
      <c r="N177" s="273">
        <f t="shared" si="16"/>
        <v>5.4234869935681736E-4</v>
      </c>
      <c r="O177" s="273">
        <f t="shared" si="17"/>
        <v>1.4572909551717681E-4</v>
      </c>
      <c r="Q177" s="15" t="s">
        <v>33003</v>
      </c>
      <c r="R177" t="s">
        <v>159</v>
      </c>
      <c r="S177" t="s">
        <v>159</v>
      </c>
      <c r="T177" t="s">
        <v>34088</v>
      </c>
      <c r="U177" s="273">
        <f t="shared" si="12"/>
        <v>6.2169519257160527E-4</v>
      </c>
      <c r="V177" s="15" t="str">
        <f t="shared" si="13"/>
        <v>Sede - Punta Negra</v>
      </c>
      <c r="W177" s="289" t="s">
        <v>32185</v>
      </c>
      <c r="X177" s="15" t="s">
        <v>32184</v>
      </c>
      <c r="Y177" s="15" t="s">
        <v>925</v>
      </c>
    </row>
    <row r="178" spans="1:25" x14ac:dyDescent="0.35">
      <c r="A178" s="15" t="s">
        <v>31869</v>
      </c>
      <c r="B178" s="15" t="s">
        <v>173</v>
      </c>
      <c r="C178" s="15" t="s">
        <v>31574</v>
      </c>
      <c r="D178" s="15" t="s">
        <v>31574</v>
      </c>
      <c r="E178" s="15">
        <v>13</v>
      </c>
      <c r="F178" s="273">
        <f t="shared" si="14"/>
        <v>9.5926800472255014E-4</v>
      </c>
      <c r="G178" s="273">
        <f t="shared" si="15"/>
        <v>7.0151269185360083E-4</v>
      </c>
      <c r="I178" s="15" t="s">
        <v>33003</v>
      </c>
      <c r="J178" s="15" t="s">
        <v>159</v>
      </c>
      <c r="K178" s="15" t="s">
        <v>159</v>
      </c>
      <c r="L178" s="15" t="s">
        <v>34088</v>
      </c>
      <c r="M178" s="15">
        <v>2904</v>
      </c>
      <c r="N178" s="273">
        <f t="shared" si="16"/>
        <v>5.0626185243722198E-4</v>
      </c>
      <c r="O178" s="273">
        <f t="shared" si="17"/>
        <v>1.3603255974988155E-4</v>
      </c>
      <c r="Q178" s="15" t="s">
        <v>32145</v>
      </c>
      <c r="R178" t="s">
        <v>153</v>
      </c>
      <c r="S178" t="s">
        <v>31820</v>
      </c>
      <c r="T178" t="s">
        <v>31820</v>
      </c>
      <c r="U178" s="273">
        <f t="shared" si="12"/>
        <v>5.1278645652854977E-4</v>
      </c>
      <c r="V178" s="15" t="str">
        <f t="shared" si="13"/>
        <v>Sede - Azangaro</v>
      </c>
      <c r="W178" s="289" t="s">
        <v>32188</v>
      </c>
      <c r="X178" s="15" t="s">
        <v>32184</v>
      </c>
      <c r="Y178" s="15" t="s">
        <v>32184</v>
      </c>
    </row>
    <row r="179" spans="1:25" x14ac:dyDescent="0.35">
      <c r="A179" s="15" t="s">
        <v>32869</v>
      </c>
      <c r="B179" s="15" t="s">
        <v>144</v>
      </c>
      <c r="C179" s="15" t="s">
        <v>144</v>
      </c>
      <c r="D179" s="15" t="s">
        <v>32880</v>
      </c>
      <c r="E179" s="15">
        <v>13</v>
      </c>
      <c r="F179" s="273">
        <f t="shared" si="14"/>
        <v>9.5926800472255014E-4</v>
      </c>
      <c r="G179" s="273">
        <f t="shared" si="15"/>
        <v>7.0151269185360083E-4</v>
      </c>
      <c r="I179" s="15" t="s">
        <v>32145</v>
      </c>
      <c r="J179" s="15" t="s">
        <v>153</v>
      </c>
      <c r="K179" s="15" t="s">
        <v>31820</v>
      </c>
      <c r="L179" s="15" t="s">
        <v>31820</v>
      </c>
      <c r="M179" s="15">
        <v>2883</v>
      </c>
      <c r="N179" s="273">
        <f t="shared" si="16"/>
        <v>5.0260086796711807E-4</v>
      </c>
      <c r="O179" s="273">
        <f t="shared" si="17"/>
        <v>1.3504885322276463E-4</v>
      </c>
      <c r="Q179" s="15" t="s">
        <v>32149</v>
      </c>
      <c r="R179" t="s">
        <v>153</v>
      </c>
      <c r="S179" t="s">
        <v>31823</v>
      </c>
      <c r="T179" t="s">
        <v>31831</v>
      </c>
      <c r="U179" s="273">
        <f t="shared" si="12"/>
        <v>4.5830866692304299E-4</v>
      </c>
      <c r="V179" s="15" t="str">
        <f t="shared" si="13"/>
        <v>Sede - Ilave</v>
      </c>
      <c r="W179" s="289" t="s">
        <v>32188</v>
      </c>
      <c r="X179" s="15" t="s">
        <v>32188</v>
      </c>
      <c r="Y179" s="15" t="s">
        <v>32184</v>
      </c>
    </row>
    <row r="180" spans="1:25" x14ac:dyDescent="0.35">
      <c r="A180" s="15" t="s">
        <v>33010</v>
      </c>
      <c r="B180" s="15" t="s">
        <v>144</v>
      </c>
      <c r="C180" s="15" t="s">
        <v>31654</v>
      </c>
      <c r="D180" s="15" t="s">
        <v>34061</v>
      </c>
      <c r="E180" s="15">
        <v>13</v>
      </c>
      <c r="F180" s="273">
        <f t="shared" si="14"/>
        <v>9.5926800472255014E-4</v>
      </c>
      <c r="G180" s="273">
        <f t="shared" si="15"/>
        <v>7.0151269185360083E-4</v>
      </c>
      <c r="I180" s="15" t="s">
        <v>32149</v>
      </c>
      <c r="J180" s="15" t="s">
        <v>153</v>
      </c>
      <c r="K180" s="15" t="s">
        <v>31823</v>
      </c>
      <c r="L180" s="15" t="s">
        <v>31831</v>
      </c>
      <c r="M180" s="15">
        <v>2872</v>
      </c>
      <c r="N180" s="273">
        <f t="shared" si="16"/>
        <v>5.0068320943515892E-4</v>
      </c>
      <c r="O180" s="273">
        <f t="shared" si="17"/>
        <v>1.3453357837522721E-4</v>
      </c>
      <c r="Q180" s="15" t="s">
        <v>31921</v>
      </c>
      <c r="R180" t="s">
        <v>140</v>
      </c>
      <c r="S180" t="s">
        <v>31528</v>
      </c>
      <c r="T180" t="s">
        <v>31528</v>
      </c>
      <c r="U180" s="273">
        <f t="shared" si="12"/>
        <v>8.8939982380334404E-4</v>
      </c>
      <c r="V180" s="15" t="str">
        <f t="shared" si="13"/>
        <v>Sede - Chota</v>
      </c>
      <c r="W180" s="289" t="s">
        <v>32188</v>
      </c>
      <c r="X180" s="15" t="s">
        <v>32184</v>
      </c>
      <c r="Y180" s="15" t="s">
        <v>32188</v>
      </c>
    </row>
    <row r="181" spans="1:25" x14ac:dyDescent="0.35">
      <c r="A181" s="15" t="s">
        <v>32124</v>
      </c>
      <c r="B181" s="15" t="s">
        <v>152</v>
      </c>
      <c r="C181" s="15" t="s">
        <v>31800</v>
      </c>
      <c r="D181" s="15" t="s">
        <v>31800</v>
      </c>
      <c r="E181" s="15">
        <v>13</v>
      </c>
      <c r="F181" s="273">
        <f t="shared" si="14"/>
        <v>9.5926800472255014E-4</v>
      </c>
      <c r="G181" s="273">
        <f t="shared" si="15"/>
        <v>7.0151269185360083E-4</v>
      </c>
      <c r="I181" s="15" t="s">
        <v>31921</v>
      </c>
      <c r="J181" s="15" t="s">
        <v>140</v>
      </c>
      <c r="K181" s="15" t="s">
        <v>31528</v>
      </c>
      <c r="L181" s="15" t="s">
        <v>31528</v>
      </c>
      <c r="M181" s="15">
        <v>2859</v>
      </c>
      <c r="N181" s="273">
        <f t="shared" si="16"/>
        <v>4.9841688571557077E-4</v>
      </c>
      <c r="O181" s="273">
        <f t="shared" si="17"/>
        <v>1.3392461719177387E-4</v>
      </c>
      <c r="Q181" s="15" t="s">
        <v>32140</v>
      </c>
      <c r="R181" t="s">
        <v>152</v>
      </c>
      <c r="S181" t="s">
        <v>31803</v>
      </c>
      <c r="T181" t="s">
        <v>31803</v>
      </c>
      <c r="U181" s="273">
        <f t="shared" si="12"/>
        <v>1.0499757593744293E-3</v>
      </c>
      <c r="V181" s="15" t="str">
        <f t="shared" si="13"/>
        <v>Sede - Sechura</v>
      </c>
      <c r="W181" s="289" t="s">
        <v>32187</v>
      </c>
      <c r="X181" s="15" t="s">
        <v>32185</v>
      </c>
      <c r="Y181" s="15" t="s">
        <v>925</v>
      </c>
    </row>
    <row r="182" spans="1:25" x14ac:dyDescent="0.35">
      <c r="A182" s="15" t="s">
        <v>33258</v>
      </c>
      <c r="B182" s="15" t="s">
        <v>144</v>
      </c>
      <c r="C182" s="15" t="s">
        <v>144</v>
      </c>
      <c r="D182" s="15" t="s">
        <v>34062</v>
      </c>
      <c r="E182" s="15">
        <v>13</v>
      </c>
      <c r="F182" s="273">
        <f t="shared" si="14"/>
        <v>9.5926800472255014E-4</v>
      </c>
      <c r="G182" s="273">
        <f t="shared" si="15"/>
        <v>7.0151269185360083E-4</v>
      </c>
      <c r="I182" s="15" t="s">
        <v>32140</v>
      </c>
      <c r="J182" s="15" t="s">
        <v>152</v>
      </c>
      <c r="K182" s="15" t="s">
        <v>31803</v>
      </c>
      <c r="L182" s="15" t="s">
        <v>31803</v>
      </c>
      <c r="M182" s="15">
        <v>2831</v>
      </c>
      <c r="N182" s="273">
        <f t="shared" si="16"/>
        <v>4.9353557308876559E-4</v>
      </c>
      <c r="O182" s="273">
        <f t="shared" si="17"/>
        <v>1.3261300848895131E-4</v>
      </c>
      <c r="Q182" s="15" t="s">
        <v>31862</v>
      </c>
      <c r="R182" t="s">
        <v>137</v>
      </c>
      <c r="S182" t="s">
        <v>31540</v>
      </c>
      <c r="T182" t="s">
        <v>31541</v>
      </c>
      <c r="U182" s="273">
        <f t="shared" si="12"/>
        <v>5.6304836101784108E-4</v>
      </c>
      <c r="V182" s="15" t="str">
        <f t="shared" si="13"/>
        <v>Sede - Bagua Grande</v>
      </c>
      <c r="W182" s="289" t="s">
        <v>32188</v>
      </c>
      <c r="X182" s="15" t="s">
        <v>32187</v>
      </c>
      <c r="Y182" s="15" t="s">
        <v>32188</v>
      </c>
    </row>
    <row r="183" spans="1:25" x14ac:dyDescent="0.35">
      <c r="A183" s="15" t="s">
        <v>31994</v>
      </c>
      <c r="B183" s="15" t="s">
        <v>172</v>
      </c>
      <c r="C183" s="15" t="s">
        <v>31667</v>
      </c>
      <c r="D183" s="15" t="s">
        <v>31675</v>
      </c>
      <c r="E183" s="15">
        <v>13</v>
      </c>
      <c r="F183" s="273">
        <f t="shared" si="14"/>
        <v>9.5926800472255014E-4</v>
      </c>
      <c r="G183" s="273">
        <f t="shared" si="15"/>
        <v>7.0151269185360083E-4</v>
      </c>
      <c r="I183" s="15" t="s">
        <v>31862</v>
      </c>
      <c r="J183" s="15" t="s">
        <v>137</v>
      </c>
      <c r="K183" s="15" t="s">
        <v>31540</v>
      </c>
      <c r="L183" s="15" t="s">
        <v>31541</v>
      </c>
      <c r="M183" s="15">
        <v>2804</v>
      </c>
      <c r="N183" s="273">
        <f t="shared" si="16"/>
        <v>4.8882859305577492E-4</v>
      </c>
      <c r="O183" s="273">
        <f t="shared" si="17"/>
        <v>1.3134824295408672E-4</v>
      </c>
      <c r="Q183" s="15" t="s">
        <v>31859</v>
      </c>
      <c r="R183" t="s">
        <v>137</v>
      </c>
      <c r="S183" t="s">
        <v>31538</v>
      </c>
      <c r="T183" t="s">
        <v>31538</v>
      </c>
      <c r="U183" s="273">
        <f t="shared" si="12"/>
        <v>6.1616769875256735E-4</v>
      </c>
      <c r="V183" s="15" t="str">
        <f t="shared" si="13"/>
        <v>Sede - Bagua</v>
      </c>
      <c r="W183" s="289" t="s">
        <v>32184</v>
      </c>
      <c r="X183" s="15" t="s">
        <v>32184</v>
      </c>
      <c r="Y183" s="15" t="s">
        <v>32188</v>
      </c>
    </row>
    <row r="184" spans="1:25" x14ac:dyDescent="0.35">
      <c r="A184" s="15" t="s">
        <v>31959</v>
      </c>
      <c r="B184" s="15" t="s">
        <v>141</v>
      </c>
      <c r="C184" s="15" t="s">
        <v>31568</v>
      </c>
      <c r="D184" s="15" t="s">
        <v>31617</v>
      </c>
      <c r="E184" s="15">
        <v>13</v>
      </c>
      <c r="F184" s="273">
        <f t="shared" si="14"/>
        <v>9.5926800472255014E-4</v>
      </c>
      <c r="G184" s="273">
        <f t="shared" si="15"/>
        <v>7.0151269185360083E-4</v>
      </c>
      <c r="I184" s="15" t="s">
        <v>31859</v>
      </c>
      <c r="J184" s="15" t="s">
        <v>137</v>
      </c>
      <c r="K184" s="15" t="s">
        <v>31538</v>
      </c>
      <c r="L184" s="15" t="s">
        <v>31538</v>
      </c>
      <c r="M184" s="15">
        <v>2786</v>
      </c>
      <c r="N184" s="273">
        <f t="shared" si="16"/>
        <v>4.8569060636711444E-4</v>
      </c>
      <c r="O184" s="273">
        <f t="shared" si="17"/>
        <v>1.3050506593084365E-4</v>
      </c>
      <c r="Q184" s="15" t="s">
        <v>31936</v>
      </c>
      <c r="R184" t="s">
        <v>158</v>
      </c>
      <c r="S184" t="s">
        <v>158</v>
      </c>
      <c r="T184" t="s">
        <v>31534</v>
      </c>
      <c r="U184" s="273">
        <f t="shared" si="12"/>
        <v>5.6136200697135495E-4</v>
      </c>
      <c r="V184" s="15" t="str">
        <f t="shared" si="13"/>
        <v>Sede - La Punta</v>
      </c>
      <c r="W184" s="289" t="s">
        <v>32184</v>
      </c>
      <c r="X184" s="15" t="s">
        <v>32186</v>
      </c>
      <c r="Y184" s="15" t="s">
        <v>925</v>
      </c>
    </row>
    <row r="185" spans="1:25" x14ac:dyDescent="0.35">
      <c r="A185" s="15" t="s">
        <v>33269</v>
      </c>
      <c r="B185" s="15" t="s">
        <v>142</v>
      </c>
      <c r="C185" s="15" t="s">
        <v>142</v>
      </c>
      <c r="D185" s="15" t="s">
        <v>34063</v>
      </c>
      <c r="E185" s="15">
        <v>13</v>
      </c>
      <c r="F185" s="273">
        <f t="shared" si="14"/>
        <v>9.5926800472255014E-4</v>
      </c>
      <c r="G185" s="273">
        <f t="shared" si="15"/>
        <v>7.0151269185360083E-4</v>
      </c>
      <c r="I185" s="15" t="s">
        <v>31936</v>
      </c>
      <c r="J185" s="15" t="s">
        <v>158</v>
      </c>
      <c r="K185" s="15" t="s">
        <v>158</v>
      </c>
      <c r="L185" s="15" t="s">
        <v>31534</v>
      </c>
      <c r="M185" s="15">
        <v>2768</v>
      </c>
      <c r="N185" s="273">
        <f t="shared" si="16"/>
        <v>4.8255261967845397E-4</v>
      </c>
      <c r="O185" s="273">
        <f t="shared" si="17"/>
        <v>1.2966188890760057E-4</v>
      </c>
      <c r="Q185" s="15" t="s">
        <v>33004</v>
      </c>
      <c r="R185" t="s">
        <v>152</v>
      </c>
      <c r="S185" t="s">
        <v>31804</v>
      </c>
      <c r="T185" t="s">
        <v>34104</v>
      </c>
      <c r="U185" s="273">
        <f t="shared" si="12"/>
        <v>5.580829852142986E-4</v>
      </c>
      <c r="V185" s="15" t="str">
        <f t="shared" si="13"/>
        <v>Sede - Querecotillo</v>
      </c>
      <c r="W185" s="289" t="s">
        <v>32184</v>
      </c>
      <c r="X185" s="15" t="s">
        <v>32188</v>
      </c>
      <c r="Y185" s="15" t="s">
        <v>32185</v>
      </c>
    </row>
    <row r="186" spans="1:25" x14ac:dyDescent="0.35">
      <c r="A186" s="15" t="s">
        <v>31965</v>
      </c>
      <c r="B186" s="15" t="s">
        <v>142</v>
      </c>
      <c r="C186" s="15" t="s">
        <v>31641</v>
      </c>
      <c r="D186" s="15" t="s">
        <v>31644</v>
      </c>
      <c r="E186" s="15">
        <v>13</v>
      </c>
      <c r="F186" s="273">
        <f t="shared" si="14"/>
        <v>9.5926800472255014E-4</v>
      </c>
      <c r="G186" s="273">
        <f t="shared" si="15"/>
        <v>7.0151269185360083E-4</v>
      </c>
      <c r="I186" s="15" t="s">
        <v>33004</v>
      </c>
      <c r="J186" s="15" t="s">
        <v>152</v>
      </c>
      <c r="K186" s="15" t="s">
        <v>31804</v>
      </c>
      <c r="L186" s="15" t="s">
        <v>34104</v>
      </c>
      <c r="M186" s="15">
        <v>2698</v>
      </c>
      <c r="N186" s="273">
        <f t="shared" si="16"/>
        <v>4.7034933811144109E-4</v>
      </c>
      <c r="O186" s="273">
        <f t="shared" si="17"/>
        <v>1.2638286715054421E-4</v>
      </c>
      <c r="Q186" s="15" t="s">
        <v>33005</v>
      </c>
      <c r="R186" t="s">
        <v>139</v>
      </c>
      <c r="S186" t="s">
        <v>31561</v>
      </c>
      <c r="T186" t="s">
        <v>34823</v>
      </c>
      <c r="U186" s="273">
        <f t="shared" si="12"/>
        <v>1.8015800923668174E-4</v>
      </c>
      <c r="V186" s="15" t="str">
        <f t="shared" si="13"/>
        <v>Sede - Andres Avelino Caceres Dorregaray</v>
      </c>
      <c r="W186" s="289" t="s">
        <v>32187</v>
      </c>
      <c r="X186" s="15" t="s">
        <v>32185</v>
      </c>
      <c r="Y186" s="15" t="s">
        <v>32184</v>
      </c>
    </row>
    <row r="187" spans="1:25" x14ac:dyDescent="0.35">
      <c r="A187" s="15" t="s">
        <v>33030</v>
      </c>
      <c r="B187" s="15" t="s">
        <v>172</v>
      </c>
      <c r="C187" s="15" t="s">
        <v>31667</v>
      </c>
      <c r="D187" s="15" t="s">
        <v>34064</v>
      </c>
      <c r="E187" s="15">
        <v>13</v>
      </c>
      <c r="F187" s="273">
        <f t="shared" si="14"/>
        <v>9.5926800472255014E-4</v>
      </c>
      <c r="G187" s="273">
        <f t="shared" si="15"/>
        <v>7.0151269185360083E-4</v>
      </c>
      <c r="I187" s="15" t="s">
        <v>33005</v>
      </c>
      <c r="J187" s="15" t="s">
        <v>139</v>
      </c>
      <c r="K187" s="15" t="s">
        <v>31561</v>
      </c>
      <c r="L187" s="15" t="s">
        <v>34823</v>
      </c>
      <c r="M187" s="15">
        <v>2694</v>
      </c>
      <c r="N187" s="273">
        <f t="shared" si="16"/>
        <v>4.696520077361832E-4</v>
      </c>
      <c r="O187" s="273">
        <f t="shared" si="17"/>
        <v>1.2619549447871243E-4</v>
      </c>
      <c r="Q187" s="15" t="s">
        <v>33006</v>
      </c>
      <c r="R187" t="s">
        <v>155</v>
      </c>
      <c r="S187" t="s">
        <v>34074</v>
      </c>
      <c r="T187" t="s">
        <v>34074</v>
      </c>
      <c r="U187" s="273">
        <f t="shared" si="12"/>
        <v>3.9549279342102148E-4</v>
      </c>
      <c r="V187" s="15" t="str">
        <f t="shared" si="13"/>
        <v>Sede - Zarumilla</v>
      </c>
      <c r="W187" s="289" t="s">
        <v>32184</v>
      </c>
      <c r="X187" s="15" t="s">
        <v>32185</v>
      </c>
      <c r="Y187" s="15" t="s">
        <v>32187</v>
      </c>
    </row>
    <row r="188" spans="1:25" x14ac:dyDescent="0.35">
      <c r="A188" s="15" t="s">
        <v>32867</v>
      </c>
      <c r="B188" s="15" t="s">
        <v>138</v>
      </c>
      <c r="C188" s="15" t="s">
        <v>138</v>
      </c>
      <c r="D188" s="15" t="s">
        <v>32879</v>
      </c>
      <c r="E188" s="15">
        <v>12</v>
      </c>
      <c r="F188" s="273">
        <f t="shared" si="14"/>
        <v>8.8547815820543094E-4</v>
      </c>
      <c r="G188" s="273">
        <f t="shared" si="15"/>
        <v>6.4755017709563155E-4</v>
      </c>
      <c r="I188" s="15" t="s">
        <v>33006</v>
      </c>
      <c r="J188" s="15" t="s">
        <v>155</v>
      </c>
      <c r="K188" s="15" t="s">
        <v>34074</v>
      </c>
      <c r="L188" s="15" t="s">
        <v>34074</v>
      </c>
      <c r="M188" s="15">
        <v>2683</v>
      </c>
      <c r="N188" s="273">
        <f t="shared" si="16"/>
        <v>4.67734349204224E-4</v>
      </c>
      <c r="O188" s="273">
        <f t="shared" si="17"/>
        <v>1.2568021963117498E-4</v>
      </c>
      <c r="Q188" s="15" t="s">
        <v>33007</v>
      </c>
      <c r="R188" t="s">
        <v>138</v>
      </c>
      <c r="S188" t="s">
        <v>138</v>
      </c>
      <c r="T188" t="s">
        <v>34140</v>
      </c>
      <c r="U188" s="273">
        <f t="shared" si="12"/>
        <v>5.0107566453906269E-4</v>
      </c>
      <c r="V188" s="15" t="str">
        <f t="shared" si="13"/>
        <v>Sede - Tiabaya</v>
      </c>
      <c r="W188" s="289" t="s">
        <v>32184</v>
      </c>
      <c r="X188" s="15" t="s">
        <v>32184</v>
      </c>
      <c r="Y188" s="15" t="s">
        <v>925</v>
      </c>
    </row>
    <row r="189" spans="1:25" x14ac:dyDescent="0.35">
      <c r="A189" s="15" t="s">
        <v>32990</v>
      </c>
      <c r="B189" s="15" t="s">
        <v>146</v>
      </c>
      <c r="C189" s="15" t="s">
        <v>31690</v>
      </c>
      <c r="D189" s="15" t="s">
        <v>34065</v>
      </c>
      <c r="E189" s="15">
        <v>12</v>
      </c>
      <c r="F189" s="273">
        <f t="shared" si="14"/>
        <v>8.8547815820543094E-4</v>
      </c>
      <c r="G189" s="273">
        <f t="shared" si="15"/>
        <v>6.4755017709563155E-4</v>
      </c>
      <c r="I189" s="15" t="s">
        <v>33007</v>
      </c>
      <c r="J189" s="15" t="s">
        <v>138</v>
      </c>
      <c r="K189" s="15" t="s">
        <v>138</v>
      </c>
      <c r="L189" s="15" t="s">
        <v>34140</v>
      </c>
      <c r="M189" s="15">
        <v>2633</v>
      </c>
      <c r="N189" s="273">
        <f t="shared" si="16"/>
        <v>4.5901771951350047E-4</v>
      </c>
      <c r="O189" s="273">
        <f t="shared" si="17"/>
        <v>1.2333806123327758E-4</v>
      </c>
      <c r="Q189" s="15" t="s">
        <v>31963</v>
      </c>
      <c r="R189" t="s">
        <v>141</v>
      </c>
      <c r="S189" t="s">
        <v>31570</v>
      </c>
      <c r="T189" t="s">
        <v>31570</v>
      </c>
      <c r="U189" s="273">
        <f t="shared" si="12"/>
        <v>3.919795558241754E-4</v>
      </c>
      <c r="V189" s="15" t="str">
        <f t="shared" si="13"/>
        <v>Sede - Urubamba</v>
      </c>
      <c r="W189" s="289" t="s">
        <v>32185</v>
      </c>
      <c r="X189" s="15" t="s">
        <v>32184</v>
      </c>
      <c r="Y189" s="15" t="s">
        <v>32188</v>
      </c>
    </row>
    <row r="190" spans="1:25" x14ac:dyDescent="0.35">
      <c r="A190" s="15" t="s">
        <v>33000</v>
      </c>
      <c r="B190" s="15" t="s">
        <v>154</v>
      </c>
      <c r="C190" s="15" t="s">
        <v>154</v>
      </c>
      <c r="D190" s="15" t="s">
        <v>34066</v>
      </c>
      <c r="E190" s="15">
        <v>12</v>
      </c>
      <c r="F190" s="273">
        <f t="shared" si="14"/>
        <v>8.8547815820543094E-4</v>
      </c>
      <c r="G190" s="273">
        <f t="shared" si="15"/>
        <v>6.4755017709563155E-4</v>
      </c>
      <c r="I190" s="15" t="s">
        <v>31963</v>
      </c>
      <c r="J190" s="15" t="s">
        <v>141</v>
      </c>
      <c r="K190" s="15" t="s">
        <v>31570</v>
      </c>
      <c r="L190" s="15" t="s">
        <v>31570</v>
      </c>
      <c r="M190" s="15">
        <v>2608</v>
      </c>
      <c r="N190" s="273">
        <f t="shared" si="16"/>
        <v>4.5465940466813873E-4</v>
      </c>
      <c r="O190" s="273">
        <f t="shared" si="17"/>
        <v>1.2216698203432888E-4</v>
      </c>
      <c r="Q190" s="15" t="s">
        <v>32101</v>
      </c>
      <c r="R190" t="s">
        <v>159</v>
      </c>
      <c r="S190" t="s">
        <v>159</v>
      </c>
      <c r="T190" t="s">
        <v>31777</v>
      </c>
      <c r="U190" s="273">
        <f t="shared" si="12"/>
        <v>9.8547353182592179E-4</v>
      </c>
      <c r="V190" s="15" t="str">
        <f t="shared" si="13"/>
        <v>Sede - Santa Rosa</v>
      </c>
      <c r="W190" s="289" t="s">
        <v>32185</v>
      </c>
      <c r="X190" s="15" t="s">
        <v>32188</v>
      </c>
      <c r="Y190" s="15" t="s">
        <v>925</v>
      </c>
    </row>
    <row r="191" spans="1:25" x14ac:dyDescent="0.35">
      <c r="A191" s="15" t="s">
        <v>31958</v>
      </c>
      <c r="B191" s="15" t="s">
        <v>141</v>
      </c>
      <c r="C191" s="15" t="s">
        <v>31568</v>
      </c>
      <c r="D191" s="15" t="s">
        <v>31569</v>
      </c>
      <c r="E191" s="15">
        <v>12</v>
      </c>
      <c r="F191" s="273">
        <f t="shared" si="14"/>
        <v>8.8547815820543094E-4</v>
      </c>
      <c r="G191" s="273">
        <f t="shared" si="15"/>
        <v>6.4755017709563155E-4</v>
      </c>
      <c r="I191" s="15" t="s">
        <v>32101</v>
      </c>
      <c r="J191" s="15" t="s">
        <v>159</v>
      </c>
      <c r="K191" s="15" t="s">
        <v>159</v>
      </c>
      <c r="L191" s="15" t="s">
        <v>31777</v>
      </c>
      <c r="M191" s="15">
        <v>2606</v>
      </c>
      <c r="N191" s="273">
        <f t="shared" si="16"/>
        <v>4.5431073948050979E-4</v>
      </c>
      <c r="O191" s="273">
        <f t="shared" si="17"/>
        <v>1.2207329569841299E-4</v>
      </c>
      <c r="Q191" s="15" t="s">
        <v>32156</v>
      </c>
      <c r="R191" t="s">
        <v>153</v>
      </c>
      <c r="S191" t="s">
        <v>31827</v>
      </c>
      <c r="T191" t="s">
        <v>31827</v>
      </c>
      <c r="U191" s="273">
        <f t="shared" si="12"/>
        <v>4.9751558377425867E-4</v>
      </c>
      <c r="V191" s="15" t="str">
        <f t="shared" si="13"/>
        <v>Sede - Yunguyo</v>
      </c>
      <c r="W191" s="289" t="s">
        <v>32185</v>
      </c>
      <c r="X191" s="15" t="s">
        <v>32186</v>
      </c>
      <c r="Y191" s="15" t="s">
        <v>32188</v>
      </c>
    </row>
    <row r="192" spans="1:25" x14ac:dyDescent="0.35">
      <c r="A192" s="15" t="s">
        <v>31949</v>
      </c>
      <c r="B192" s="15" t="s">
        <v>141</v>
      </c>
      <c r="C192" s="15" t="s">
        <v>31564</v>
      </c>
      <c r="D192" s="15" t="s">
        <v>31565</v>
      </c>
      <c r="E192" s="15">
        <v>12</v>
      </c>
      <c r="F192" s="273">
        <f t="shared" si="14"/>
        <v>8.8547815820543094E-4</v>
      </c>
      <c r="G192" s="273">
        <f t="shared" si="15"/>
        <v>6.4755017709563155E-4</v>
      </c>
      <c r="I192" s="15" t="s">
        <v>32156</v>
      </c>
      <c r="J192" s="15" t="s">
        <v>153</v>
      </c>
      <c r="K192" s="15" t="s">
        <v>31827</v>
      </c>
      <c r="L192" s="15" t="s">
        <v>31827</v>
      </c>
      <c r="M192" s="15">
        <v>2557</v>
      </c>
      <c r="N192" s="273">
        <f t="shared" si="16"/>
        <v>4.4576844238360076E-4</v>
      </c>
      <c r="O192" s="273">
        <f t="shared" si="17"/>
        <v>1.1977798046847352E-4</v>
      </c>
      <c r="Q192" s="15" t="s">
        <v>32152</v>
      </c>
      <c r="R192" t="s">
        <v>153</v>
      </c>
      <c r="S192" t="s">
        <v>31825</v>
      </c>
      <c r="T192" t="s">
        <v>31833</v>
      </c>
      <c r="U192" s="273">
        <f t="shared" si="12"/>
        <v>3.3408221495773844E-4</v>
      </c>
      <c r="V192" s="15" t="str">
        <f t="shared" si="13"/>
        <v>Sede - Ayaviri</v>
      </c>
      <c r="W192" s="289" t="s">
        <v>32188</v>
      </c>
      <c r="X192" s="15" t="s">
        <v>32184</v>
      </c>
      <c r="Y192" s="15" t="s">
        <v>32188</v>
      </c>
    </row>
    <row r="193" spans="1:25" x14ac:dyDescent="0.35">
      <c r="A193" s="15" t="s">
        <v>33106</v>
      </c>
      <c r="B193" s="15" t="s">
        <v>147</v>
      </c>
      <c r="C193" s="15" t="s">
        <v>31693</v>
      </c>
      <c r="D193" s="15" t="s">
        <v>34067</v>
      </c>
      <c r="E193" s="15">
        <v>12</v>
      </c>
      <c r="F193" s="273">
        <f t="shared" si="14"/>
        <v>8.8547815820543094E-4</v>
      </c>
      <c r="G193" s="273">
        <f t="shared" si="15"/>
        <v>6.4755017709563155E-4</v>
      </c>
      <c r="I193" s="15" t="s">
        <v>32152</v>
      </c>
      <c r="J193" s="15" t="s">
        <v>153</v>
      </c>
      <c r="K193" s="15" t="s">
        <v>31825</v>
      </c>
      <c r="L193" s="15" t="s">
        <v>31833</v>
      </c>
      <c r="M193" s="15">
        <v>2524</v>
      </c>
      <c r="N193" s="273">
        <f t="shared" si="16"/>
        <v>4.400154667877232E-4</v>
      </c>
      <c r="O193" s="273">
        <f t="shared" si="17"/>
        <v>1.1823215592586123E-4</v>
      </c>
      <c r="Q193" s="15" t="s">
        <v>33008</v>
      </c>
      <c r="R193" t="s">
        <v>152</v>
      </c>
      <c r="S193" t="s">
        <v>31805</v>
      </c>
      <c r="T193" t="s">
        <v>34055</v>
      </c>
      <c r="U193" s="273">
        <f t="shared" si="12"/>
        <v>8.7272365601031459E-4</v>
      </c>
      <c r="V193" s="15" t="str">
        <f t="shared" si="13"/>
        <v>Sede - Mancora</v>
      </c>
      <c r="W193" s="289" t="s">
        <v>32188</v>
      </c>
      <c r="X193" s="15" t="s">
        <v>32188</v>
      </c>
      <c r="Y193" s="15" t="s">
        <v>925</v>
      </c>
    </row>
    <row r="194" spans="1:25" x14ac:dyDescent="0.35">
      <c r="A194" s="15" t="s">
        <v>33262</v>
      </c>
      <c r="B194" s="15" t="s">
        <v>153</v>
      </c>
      <c r="C194" s="15" t="s">
        <v>34068</v>
      </c>
      <c r="D194" s="15" t="s">
        <v>34069</v>
      </c>
      <c r="E194" s="15">
        <v>12</v>
      </c>
      <c r="F194" s="273">
        <f t="shared" si="14"/>
        <v>8.8547815820543094E-4</v>
      </c>
      <c r="G194" s="273">
        <f t="shared" si="15"/>
        <v>6.4755017709563155E-4</v>
      </c>
      <c r="I194" s="15" t="s">
        <v>33008</v>
      </c>
      <c r="J194" s="15" t="s">
        <v>152</v>
      </c>
      <c r="K194" s="15" t="s">
        <v>31805</v>
      </c>
      <c r="L194" s="15" t="s">
        <v>34055</v>
      </c>
      <c r="M194" s="15">
        <v>2503</v>
      </c>
      <c r="N194" s="273">
        <f t="shared" si="16"/>
        <v>4.3635448231761935E-4</v>
      </c>
      <c r="O194" s="273">
        <f t="shared" si="17"/>
        <v>1.1724844939874432E-4</v>
      </c>
      <c r="Q194" s="15" t="s">
        <v>33009</v>
      </c>
      <c r="R194" t="s">
        <v>139</v>
      </c>
      <c r="S194" t="s">
        <v>31561</v>
      </c>
      <c r="T194" t="s">
        <v>34048</v>
      </c>
      <c r="U194" s="273">
        <f t="shared" si="12"/>
        <v>9.2649879809645209E-4</v>
      </c>
      <c r="V194" s="15" t="str">
        <f t="shared" si="13"/>
        <v>Sede - Jesus Nazareno</v>
      </c>
      <c r="W194" s="289" t="s">
        <v>32188</v>
      </c>
      <c r="X194" s="15" t="s">
        <v>32188</v>
      </c>
      <c r="Y194" s="15" t="s">
        <v>32184</v>
      </c>
    </row>
    <row r="195" spans="1:25" x14ac:dyDescent="0.35">
      <c r="A195" s="15" t="s">
        <v>33022</v>
      </c>
      <c r="B195" s="15" t="s">
        <v>144</v>
      </c>
      <c r="C195" s="15" t="s">
        <v>144</v>
      </c>
      <c r="D195" s="15" t="s">
        <v>34070</v>
      </c>
      <c r="E195" s="15">
        <v>12</v>
      </c>
      <c r="F195" s="273">
        <f t="shared" si="14"/>
        <v>8.8547815820543094E-4</v>
      </c>
      <c r="G195" s="273">
        <f t="shared" si="15"/>
        <v>6.4755017709563155E-4</v>
      </c>
      <c r="I195" s="15" t="s">
        <v>33009</v>
      </c>
      <c r="J195" s="15" t="s">
        <v>139</v>
      </c>
      <c r="K195" s="15" t="s">
        <v>31561</v>
      </c>
      <c r="L195" s="15" t="s">
        <v>34048</v>
      </c>
      <c r="M195" s="15">
        <v>2499</v>
      </c>
      <c r="N195" s="273">
        <f t="shared" si="16"/>
        <v>4.3565715194236146E-4</v>
      </c>
      <c r="O195" s="273">
        <f t="shared" si="17"/>
        <v>1.1706107672691253E-4</v>
      </c>
      <c r="Q195" s="15" t="s">
        <v>33010</v>
      </c>
      <c r="R195" t="s">
        <v>144</v>
      </c>
      <c r="S195" t="s">
        <v>31654</v>
      </c>
      <c r="T195" t="s">
        <v>34061</v>
      </c>
      <c r="U195" s="273">
        <f t="shared" ref="U195:U258" si="18">+SUMIF($A:$A,Q195,$G:$G)+SUMIF($I:$I,Q195,$O:$O)</f>
        <v>8.1749637571748059E-4</v>
      </c>
      <c r="V195" s="15" t="str">
        <f t="shared" ref="V195:V258" si="19">_xlfn.CONCAT("Sede - ",T195)</f>
        <v>Sede - Grocio Prado</v>
      </c>
      <c r="W195" s="289" t="s">
        <v>32187</v>
      </c>
      <c r="X195" s="15" t="s">
        <v>32184</v>
      </c>
      <c r="Y195" s="15" t="s">
        <v>925</v>
      </c>
    </row>
    <row r="196" spans="1:25" x14ac:dyDescent="0.35">
      <c r="A196" s="15" t="s">
        <v>33270</v>
      </c>
      <c r="B196" s="15" t="s">
        <v>34054</v>
      </c>
      <c r="C196" s="15" t="s">
        <v>31785</v>
      </c>
      <c r="D196" s="15" t="s">
        <v>34071</v>
      </c>
      <c r="E196" s="15">
        <v>12</v>
      </c>
      <c r="F196" s="273">
        <f t="shared" ref="F196:F259" si="20">+E196/SUM($E$3:$E$1322)</f>
        <v>8.8547815820543094E-4</v>
      </c>
      <c r="G196" s="273">
        <f t="shared" ref="G196:G259" si="21">+F196*RIGHT($A$1,6)</f>
        <v>6.4755017709563155E-4</v>
      </c>
      <c r="I196" s="15" t="s">
        <v>33010</v>
      </c>
      <c r="J196" s="15" t="s">
        <v>144</v>
      </c>
      <c r="K196" s="15" t="s">
        <v>31654</v>
      </c>
      <c r="L196" s="15" t="s">
        <v>34061</v>
      </c>
      <c r="M196" s="15">
        <v>2476</v>
      </c>
      <c r="N196" s="273">
        <f t="shared" ref="N196:N259" si="22">+M196/SUM($M$3:$M$545)</f>
        <v>4.3164750228462867E-4</v>
      </c>
      <c r="O196" s="273">
        <f t="shared" ref="O196:O259" si="23">+N196*RIGHT($I$1,6)</f>
        <v>1.1598368386387973E-4</v>
      </c>
      <c r="Q196" s="15" t="s">
        <v>33011</v>
      </c>
      <c r="R196" t="s">
        <v>159</v>
      </c>
      <c r="S196" t="s">
        <v>159</v>
      </c>
      <c r="T196" t="s">
        <v>34441</v>
      </c>
      <c r="U196" s="273">
        <f t="shared" si="18"/>
        <v>2.7107896878388515E-4</v>
      </c>
      <c r="V196" s="15" t="str">
        <f t="shared" si="19"/>
        <v>Sede - Santa Maria Del Mar</v>
      </c>
      <c r="W196" s="289" t="s">
        <v>32188</v>
      </c>
      <c r="X196" s="15" t="s">
        <v>32184</v>
      </c>
      <c r="Y196" s="15" t="s">
        <v>925</v>
      </c>
    </row>
    <row r="197" spans="1:25" x14ac:dyDescent="0.35">
      <c r="A197" s="15" t="s">
        <v>33271</v>
      </c>
      <c r="B197" s="15" t="s">
        <v>139</v>
      </c>
      <c r="C197" s="15" t="s">
        <v>31561</v>
      </c>
      <c r="D197" s="15" t="s">
        <v>34072</v>
      </c>
      <c r="E197" s="15">
        <v>11</v>
      </c>
      <c r="F197" s="273">
        <f t="shared" si="20"/>
        <v>8.1168831168831174E-4</v>
      </c>
      <c r="G197" s="273">
        <f t="shared" si="21"/>
        <v>5.9358766233766238E-4</v>
      </c>
      <c r="I197" s="15" t="s">
        <v>33011</v>
      </c>
      <c r="J197" s="15" t="s">
        <v>159</v>
      </c>
      <c r="K197" s="15" t="s">
        <v>159</v>
      </c>
      <c r="L197" s="15" t="s">
        <v>34441</v>
      </c>
      <c r="M197" s="15">
        <v>2331</v>
      </c>
      <c r="N197" s="273">
        <f t="shared" si="22"/>
        <v>4.0636927618153046E-4</v>
      </c>
      <c r="O197" s="273">
        <f t="shared" si="23"/>
        <v>1.0919142450997724E-4</v>
      </c>
      <c r="Q197" s="15" t="s">
        <v>33012</v>
      </c>
      <c r="R197" t="s">
        <v>159</v>
      </c>
      <c r="S197" t="s">
        <v>159</v>
      </c>
      <c r="T197" t="s">
        <v>34034</v>
      </c>
      <c r="U197" s="273">
        <f t="shared" si="18"/>
        <v>1.5080946094368794E-3</v>
      </c>
      <c r="V197" s="15" t="str">
        <f t="shared" si="19"/>
        <v>Sede - Cieneguilla</v>
      </c>
      <c r="W197" s="289" t="s">
        <v>32185</v>
      </c>
      <c r="X197" s="15" t="s">
        <v>32187</v>
      </c>
      <c r="Y197" s="15" t="s">
        <v>925</v>
      </c>
    </row>
    <row r="198" spans="1:25" x14ac:dyDescent="0.35">
      <c r="A198" s="15" t="s">
        <v>32003</v>
      </c>
      <c r="B198" s="15" t="s">
        <v>146</v>
      </c>
      <c r="C198" s="15" t="s">
        <v>3</v>
      </c>
      <c r="D198" s="15" t="s">
        <v>3</v>
      </c>
      <c r="E198" s="15">
        <v>11</v>
      </c>
      <c r="F198" s="273">
        <f t="shared" si="20"/>
        <v>8.1168831168831174E-4</v>
      </c>
      <c r="G198" s="273">
        <f t="shared" si="21"/>
        <v>5.9358766233766238E-4</v>
      </c>
      <c r="I198" s="15" t="s">
        <v>33012</v>
      </c>
      <c r="J198" s="15" t="s">
        <v>159</v>
      </c>
      <c r="K198" s="15" t="s">
        <v>159</v>
      </c>
      <c r="L198" s="15" t="s">
        <v>34034</v>
      </c>
      <c r="M198" s="15">
        <v>2243</v>
      </c>
      <c r="N198" s="273">
        <f t="shared" si="22"/>
        <v>3.9102800792585704E-4</v>
      </c>
      <c r="O198" s="273">
        <f t="shared" si="23"/>
        <v>1.0506922572967778E-4</v>
      </c>
      <c r="Q198" s="15" t="s">
        <v>32039</v>
      </c>
      <c r="R198" t="s">
        <v>159</v>
      </c>
      <c r="S198" t="s">
        <v>31709</v>
      </c>
      <c r="T198" t="s">
        <v>31673</v>
      </c>
      <c r="U198" s="273">
        <f t="shared" si="18"/>
        <v>9.6682995097865834E-4</v>
      </c>
      <c r="V198" s="15" t="str">
        <f t="shared" si="19"/>
        <v>Sede - Chilca</v>
      </c>
      <c r="W198" s="289" t="s">
        <v>32188</v>
      </c>
      <c r="X198" s="15" t="s">
        <v>32184</v>
      </c>
      <c r="Y198" s="15" t="s">
        <v>925</v>
      </c>
    </row>
    <row r="199" spans="1:25" x14ac:dyDescent="0.35">
      <c r="A199" s="15" t="s">
        <v>32018</v>
      </c>
      <c r="B199" s="15" t="s">
        <v>147</v>
      </c>
      <c r="C199" s="15" t="s">
        <v>31693</v>
      </c>
      <c r="D199" s="15" t="s">
        <v>31699</v>
      </c>
      <c r="E199" s="15">
        <v>11</v>
      </c>
      <c r="F199" s="273">
        <f t="shared" si="20"/>
        <v>8.1168831168831174E-4</v>
      </c>
      <c r="G199" s="273">
        <f t="shared" si="21"/>
        <v>5.9358766233766238E-4</v>
      </c>
      <c r="I199" s="15" t="s">
        <v>32039</v>
      </c>
      <c r="J199" s="15" t="s">
        <v>159</v>
      </c>
      <c r="K199" s="15" t="s">
        <v>31709</v>
      </c>
      <c r="L199" s="15" t="s">
        <v>31673</v>
      </c>
      <c r="M199" s="15">
        <v>2208</v>
      </c>
      <c r="N199" s="273">
        <f t="shared" si="22"/>
        <v>3.849263671423506E-4</v>
      </c>
      <c r="O199" s="273">
        <f t="shared" si="23"/>
        <v>1.034297148511496E-4</v>
      </c>
      <c r="Q199" s="15" t="s">
        <v>32111</v>
      </c>
      <c r="R199" t="s">
        <v>150</v>
      </c>
      <c r="S199" t="s">
        <v>31787</v>
      </c>
      <c r="T199" t="s">
        <v>31790</v>
      </c>
      <c r="U199" s="273">
        <f t="shared" si="18"/>
        <v>1.444635152527252E-4</v>
      </c>
      <c r="V199" s="15" t="str">
        <f t="shared" si="19"/>
        <v>Sede - Pacocha</v>
      </c>
      <c r="W199" s="289" t="s">
        <v>32185</v>
      </c>
      <c r="X199" s="15" t="s">
        <v>32184</v>
      </c>
      <c r="Y199" s="15" t="s">
        <v>925</v>
      </c>
    </row>
    <row r="200" spans="1:25" x14ac:dyDescent="0.35">
      <c r="A200" s="15" t="s">
        <v>33107</v>
      </c>
      <c r="B200" s="15" t="s">
        <v>146</v>
      </c>
      <c r="C200" s="15" t="s">
        <v>31690</v>
      </c>
      <c r="D200" s="15" t="s">
        <v>34073</v>
      </c>
      <c r="E200" s="15">
        <v>11</v>
      </c>
      <c r="F200" s="273">
        <f t="shared" si="20"/>
        <v>8.1168831168831174E-4</v>
      </c>
      <c r="G200" s="273">
        <f t="shared" si="21"/>
        <v>5.9358766233766238E-4</v>
      </c>
      <c r="I200" s="15" t="s">
        <v>32111</v>
      </c>
      <c r="J200" s="15" t="s">
        <v>150</v>
      </c>
      <c r="K200" s="15" t="s">
        <v>31787</v>
      </c>
      <c r="L200" s="15" t="s">
        <v>31790</v>
      </c>
      <c r="M200" s="15">
        <v>1932</v>
      </c>
      <c r="N200" s="273">
        <f t="shared" si="22"/>
        <v>3.3681057124955677E-4</v>
      </c>
      <c r="O200" s="273">
        <f t="shared" si="23"/>
        <v>9.0501000494755908E-5</v>
      </c>
      <c r="Q200" s="15" t="s">
        <v>33013</v>
      </c>
      <c r="R200" t="s">
        <v>144</v>
      </c>
      <c r="S200" t="s">
        <v>31654</v>
      </c>
      <c r="T200" t="s">
        <v>34059</v>
      </c>
      <c r="U200" s="273">
        <f t="shared" si="18"/>
        <v>7.906083973096183E-4</v>
      </c>
      <c r="V200" s="15" t="str">
        <f t="shared" si="19"/>
        <v>Sede - Sunampe</v>
      </c>
      <c r="W200" s="289" t="s">
        <v>32184</v>
      </c>
      <c r="X200" s="15" t="s">
        <v>32186</v>
      </c>
      <c r="Y200" s="15" t="s">
        <v>925</v>
      </c>
    </row>
    <row r="201" spans="1:25" x14ac:dyDescent="0.35">
      <c r="A201" s="15" t="s">
        <v>33014</v>
      </c>
      <c r="B201" s="15" t="s">
        <v>155</v>
      </c>
      <c r="C201" s="15" t="s">
        <v>34074</v>
      </c>
      <c r="D201" s="15" t="s">
        <v>34075</v>
      </c>
      <c r="E201" s="15">
        <v>11</v>
      </c>
      <c r="F201" s="273">
        <f t="shared" si="20"/>
        <v>8.1168831168831174E-4</v>
      </c>
      <c r="G201" s="273">
        <f t="shared" si="21"/>
        <v>5.9358766233766238E-4</v>
      </c>
      <c r="I201" s="15" t="s">
        <v>33013</v>
      </c>
      <c r="J201" s="15" t="s">
        <v>144</v>
      </c>
      <c r="K201" s="15" t="s">
        <v>31654</v>
      </c>
      <c r="L201" s="15" t="s">
        <v>34059</v>
      </c>
      <c r="M201" s="15">
        <v>1902</v>
      </c>
      <c r="N201" s="273">
        <f t="shared" si="22"/>
        <v>3.3158059343512265E-4</v>
      </c>
      <c r="O201" s="273">
        <f t="shared" si="23"/>
        <v>8.9095705456017455E-5</v>
      </c>
      <c r="Q201" s="15" t="s">
        <v>33014</v>
      </c>
      <c r="R201" t="s">
        <v>155</v>
      </c>
      <c r="S201" t="s">
        <v>34074</v>
      </c>
      <c r="T201" t="s">
        <v>34075</v>
      </c>
      <c r="U201" s="273">
        <f t="shared" si="18"/>
        <v>6.8071595473944606E-4</v>
      </c>
      <c r="V201" s="15" t="str">
        <f t="shared" si="19"/>
        <v>Sede - Aguas Verdes</v>
      </c>
      <c r="W201" s="289" t="s">
        <v>32184</v>
      </c>
      <c r="X201" s="15" t="s">
        <v>32188</v>
      </c>
      <c r="Y201" s="15" t="s">
        <v>32187</v>
      </c>
    </row>
    <row r="202" spans="1:25" x14ac:dyDescent="0.35">
      <c r="A202" s="15" t="s">
        <v>33227</v>
      </c>
      <c r="B202" s="15" t="s">
        <v>148</v>
      </c>
      <c r="C202" s="15" t="s">
        <v>34076</v>
      </c>
      <c r="D202" s="15" t="s">
        <v>34077</v>
      </c>
      <c r="E202" s="15">
        <v>11</v>
      </c>
      <c r="F202" s="273">
        <f t="shared" si="20"/>
        <v>8.1168831168831174E-4</v>
      </c>
      <c r="G202" s="273">
        <f t="shared" si="21"/>
        <v>5.9358766233766238E-4</v>
      </c>
      <c r="I202" s="15" t="s">
        <v>33014</v>
      </c>
      <c r="J202" s="15" t="s">
        <v>155</v>
      </c>
      <c r="K202" s="15" t="s">
        <v>34074</v>
      </c>
      <c r="L202" s="15" t="s">
        <v>34075</v>
      </c>
      <c r="M202" s="15">
        <v>1860</v>
      </c>
      <c r="N202" s="273">
        <f t="shared" si="22"/>
        <v>3.2425862449491488E-4</v>
      </c>
      <c r="O202" s="273">
        <f t="shared" si="23"/>
        <v>8.7128292401783623E-5</v>
      </c>
      <c r="Q202" s="15" t="s">
        <v>33015</v>
      </c>
      <c r="R202" t="s">
        <v>144</v>
      </c>
      <c r="S202" t="s">
        <v>31655</v>
      </c>
      <c r="T202" t="s">
        <v>34101</v>
      </c>
      <c r="U202" s="273">
        <f t="shared" si="18"/>
        <v>5.1690784057926216E-4</v>
      </c>
      <c r="V202" s="15" t="str">
        <f t="shared" si="19"/>
        <v>Sede - Tupac Amaru Inca</v>
      </c>
      <c r="W202" s="289" t="s">
        <v>32187</v>
      </c>
      <c r="X202" s="15" t="s">
        <v>32188</v>
      </c>
      <c r="Y202" s="15" t="s">
        <v>925</v>
      </c>
    </row>
    <row r="203" spans="1:25" x14ac:dyDescent="0.35">
      <c r="A203" s="15" t="s">
        <v>33272</v>
      </c>
      <c r="B203" s="15" t="s">
        <v>151</v>
      </c>
      <c r="C203" s="15" t="s">
        <v>31792</v>
      </c>
      <c r="D203" s="15" t="s">
        <v>34078</v>
      </c>
      <c r="E203" s="15">
        <v>11</v>
      </c>
      <c r="F203" s="273">
        <f t="shared" si="20"/>
        <v>8.1168831168831174E-4</v>
      </c>
      <c r="G203" s="273">
        <f t="shared" si="21"/>
        <v>5.9358766233766238E-4</v>
      </c>
      <c r="I203" s="15" t="s">
        <v>33015</v>
      </c>
      <c r="J203" s="15" t="s">
        <v>144</v>
      </c>
      <c r="K203" s="15" t="s">
        <v>31655</v>
      </c>
      <c r="L203" s="15" t="s">
        <v>34101</v>
      </c>
      <c r="M203" s="15">
        <v>1819</v>
      </c>
      <c r="N203" s="273">
        <f t="shared" si="22"/>
        <v>3.1711098814852162E-4</v>
      </c>
      <c r="O203" s="273">
        <f t="shared" si="23"/>
        <v>8.5207722515507763E-5</v>
      </c>
      <c r="Q203" s="15" t="s">
        <v>32144</v>
      </c>
      <c r="R203" t="s">
        <v>152</v>
      </c>
      <c r="S203" t="s">
        <v>31805</v>
      </c>
      <c r="T203" t="s">
        <v>31819</v>
      </c>
      <c r="U203" s="273">
        <f t="shared" si="18"/>
        <v>6.240833794078736E-4</v>
      </c>
      <c r="V203" s="15" t="str">
        <f t="shared" si="19"/>
        <v>Sede - Los Organos</v>
      </c>
      <c r="W203" s="289" t="s">
        <v>32188</v>
      </c>
      <c r="X203" s="15" t="s">
        <v>32188</v>
      </c>
      <c r="Y203" s="15" t="s">
        <v>925</v>
      </c>
    </row>
    <row r="204" spans="1:25" x14ac:dyDescent="0.35">
      <c r="A204" s="15" t="s">
        <v>32047</v>
      </c>
      <c r="B204" s="15" t="s">
        <v>159</v>
      </c>
      <c r="C204" s="15" t="s">
        <v>31710</v>
      </c>
      <c r="D204" s="15" t="s">
        <v>31728</v>
      </c>
      <c r="E204" s="15">
        <v>11</v>
      </c>
      <c r="F204" s="273">
        <f t="shared" si="20"/>
        <v>8.1168831168831174E-4</v>
      </c>
      <c r="G204" s="273">
        <f t="shared" si="21"/>
        <v>5.9358766233766238E-4</v>
      </c>
      <c r="I204" s="15" t="s">
        <v>32144</v>
      </c>
      <c r="J204" s="15" t="s">
        <v>152</v>
      </c>
      <c r="K204" s="15" t="s">
        <v>31805</v>
      </c>
      <c r="L204" s="15" t="s">
        <v>31819</v>
      </c>
      <c r="M204" s="15">
        <v>1803</v>
      </c>
      <c r="N204" s="273">
        <f t="shared" si="22"/>
        <v>3.1432166664749009E-4</v>
      </c>
      <c r="O204" s="273">
        <f t="shared" si="23"/>
        <v>8.4458231828180591E-5</v>
      </c>
      <c r="Q204" s="15" t="s">
        <v>33016</v>
      </c>
      <c r="R204" t="s">
        <v>147</v>
      </c>
      <c r="S204" t="s">
        <v>31693</v>
      </c>
      <c r="T204" t="s">
        <v>34144</v>
      </c>
      <c r="U204" s="273">
        <f t="shared" si="18"/>
        <v>4.6214899196600772E-4</v>
      </c>
      <c r="V204" s="15" t="str">
        <f t="shared" si="19"/>
        <v>Sede - Reque</v>
      </c>
      <c r="W204" s="289" t="s">
        <v>32187</v>
      </c>
      <c r="X204" s="15" t="s">
        <v>32186</v>
      </c>
      <c r="Y204" s="15" t="s">
        <v>925</v>
      </c>
    </row>
    <row r="205" spans="1:25" x14ac:dyDescent="0.35">
      <c r="A205" s="15" t="s">
        <v>33273</v>
      </c>
      <c r="B205" s="15" t="s">
        <v>137</v>
      </c>
      <c r="C205" s="15" t="s">
        <v>31540</v>
      </c>
      <c r="D205" s="15" t="s">
        <v>34079</v>
      </c>
      <c r="E205" s="15">
        <v>11</v>
      </c>
      <c r="F205" s="273">
        <f t="shared" si="20"/>
        <v>8.1168831168831174E-4</v>
      </c>
      <c r="G205" s="273">
        <f t="shared" si="21"/>
        <v>5.9358766233766238E-4</v>
      </c>
      <c r="I205" s="15" t="s">
        <v>33016</v>
      </c>
      <c r="J205" s="15" t="s">
        <v>147</v>
      </c>
      <c r="K205" s="15" t="s">
        <v>31693</v>
      </c>
      <c r="L205" s="15" t="s">
        <v>34144</v>
      </c>
      <c r="M205" s="15">
        <v>1802</v>
      </c>
      <c r="N205" s="273">
        <f t="shared" si="22"/>
        <v>3.1414733405367559E-4</v>
      </c>
      <c r="O205" s="273">
        <f t="shared" si="23"/>
        <v>8.4411388660222633E-5</v>
      </c>
      <c r="Q205" s="15" t="s">
        <v>32500</v>
      </c>
      <c r="R205" t="s">
        <v>138</v>
      </c>
      <c r="S205" t="s">
        <v>138</v>
      </c>
      <c r="T205" t="s">
        <v>32499</v>
      </c>
      <c r="U205" s="273">
        <f t="shared" si="18"/>
        <v>1.2709309089841362E-3</v>
      </c>
      <c r="V205" s="15" t="str">
        <f t="shared" si="19"/>
        <v>Sede - Uchumayo</v>
      </c>
      <c r="W205" s="289" t="s">
        <v>32188</v>
      </c>
      <c r="X205" s="15" t="s">
        <v>32184</v>
      </c>
      <c r="Y205" s="15" t="s">
        <v>925</v>
      </c>
    </row>
    <row r="206" spans="1:25" x14ac:dyDescent="0.35">
      <c r="A206" s="15" t="s">
        <v>31927</v>
      </c>
      <c r="B206" s="15" t="s">
        <v>140</v>
      </c>
      <c r="C206" s="15" t="s">
        <v>31604</v>
      </c>
      <c r="D206" s="15" t="s">
        <v>31605</v>
      </c>
      <c r="E206" s="15">
        <v>11</v>
      </c>
      <c r="F206" s="273">
        <f t="shared" si="20"/>
        <v>8.1168831168831174E-4</v>
      </c>
      <c r="G206" s="273">
        <f t="shared" si="21"/>
        <v>5.9358766233766238E-4</v>
      </c>
      <c r="I206" s="15" t="s">
        <v>32500</v>
      </c>
      <c r="J206" s="15" t="s">
        <v>138</v>
      </c>
      <c r="K206" s="15" t="s">
        <v>138</v>
      </c>
      <c r="L206" s="15" t="s">
        <v>32499</v>
      </c>
      <c r="M206" s="15">
        <v>1788</v>
      </c>
      <c r="N206" s="273">
        <f t="shared" si="22"/>
        <v>3.11706677740273E-4</v>
      </c>
      <c r="O206" s="273">
        <f t="shared" si="23"/>
        <v>8.3755584308811351E-5</v>
      </c>
      <c r="Q206" s="15" t="s">
        <v>31945</v>
      </c>
      <c r="R206" t="s">
        <v>141</v>
      </c>
      <c r="S206" t="s">
        <v>31611</v>
      </c>
      <c r="T206" t="s">
        <v>31611</v>
      </c>
      <c r="U206" s="273">
        <f t="shared" si="18"/>
        <v>2.4016247793163929E-4</v>
      </c>
      <c r="V206" s="15" t="str">
        <f t="shared" si="19"/>
        <v>Sede - Anta</v>
      </c>
      <c r="W206" s="289" t="s">
        <v>32185</v>
      </c>
      <c r="X206" s="15" t="s">
        <v>32184</v>
      </c>
      <c r="Y206" s="15" t="s">
        <v>32188</v>
      </c>
    </row>
    <row r="207" spans="1:25" x14ac:dyDescent="0.35">
      <c r="A207" s="15" t="s">
        <v>33192</v>
      </c>
      <c r="B207" s="15" t="s">
        <v>172</v>
      </c>
      <c r="C207" s="15" t="s">
        <v>31662</v>
      </c>
      <c r="D207" s="15" t="s">
        <v>34080</v>
      </c>
      <c r="E207" s="15">
        <v>11</v>
      </c>
      <c r="F207" s="273">
        <f t="shared" si="20"/>
        <v>8.1168831168831174E-4</v>
      </c>
      <c r="G207" s="273">
        <f t="shared" si="21"/>
        <v>5.9358766233766238E-4</v>
      </c>
      <c r="I207" s="15" t="s">
        <v>31945</v>
      </c>
      <c r="J207" s="15" t="s">
        <v>141</v>
      </c>
      <c r="K207" s="15" t="s">
        <v>31611</v>
      </c>
      <c r="L207" s="15" t="s">
        <v>31611</v>
      </c>
      <c r="M207" s="15">
        <v>1671</v>
      </c>
      <c r="N207" s="273">
        <f t="shared" si="22"/>
        <v>2.9130976426397997E-4</v>
      </c>
      <c r="O207" s="273">
        <f t="shared" si="23"/>
        <v>7.8274933657731413E-5</v>
      </c>
      <c r="Q207" s="15" t="s">
        <v>31967</v>
      </c>
      <c r="R207" t="s">
        <v>142</v>
      </c>
      <c r="S207" t="s">
        <v>142</v>
      </c>
      <c r="T207" t="s">
        <v>142</v>
      </c>
      <c r="U207" s="273">
        <f t="shared" si="18"/>
        <v>1.3733284446810366E-3</v>
      </c>
      <c r="V207" s="15" t="str">
        <f t="shared" si="19"/>
        <v>Sede - Huancavelica</v>
      </c>
      <c r="W207" s="289" t="s">
        <v>32188</v>
      </c>
      <c r="X207" s="15" t="s">
        <v>32184</v>
      </c>
      <c r="Y207" s="15" t="s">
        <v>32188</v>
      </c>
    </row>
    <row r="208" spans="1:25" x14ac:dyDescent="0.35">
      <c r="A208" s="15" t="s">
        <v>33050</v>
      </c>
      <c r="B208" s="15" t="s">
        <v>138</v>
      </c>
      <c r="C208" s="15" t="s">
        <v>138</v>
      </c>
      <c r="D208" s="15" t="s">
        <v>34081</v>
      </c>
      <c r="E208" s="15">
        <v>10</v>
      </c>
      <c r="F208" s="273">
        <f t="shared" si="20"/>
        <v>7.3789846517119243E-4</v>
      </c>
      <c r="G208" s="273">
        <f t="shared" si="21"/>
        <v>5.39625147579693E-4</v>
      </c>
      <c r="I208" s="15" t="s">
        <v>31967</v>
      </c>
      <c r="J208" s="15" t="s">
        <v>142</v>
      </c>
      <c r="K208" s="15" t="s">
        <v>142</v>
      </c>
      <c r="L208" s="15" t="s">
        <v>142</v>
      </c>
      <c r="M208" s="15">
        <v>1670</v>
      </c>
      <c r="N208" s="273">
        <f t="shared" si="22"/>
        <v>2.9113543167016552E-4</v>
      </c>
      <c r="O208" s="273">
        <f t="shared" si="23"/>
        <v>7.8228090489773481E-5</v>
      </c>
      <c r="Q208" s="15" t="s">
        <v>33017</v>
      </c>
      <c r="R208" t="s">
        <v>148</v>
      </c>
      <c r="S208" t="s">
        <v>31781</v>
      </c>
      <c r="T208" t="s">
        <v>34032</v>
      </c>
      <c r="U208" s="273">
        <f t="shared" si="18"/>
        <v>1.5346070277714912E-3</v>
      </c>
      <c r="V208" s="15" t="str">
        <f t="shared" si="19"/>
        <v>Sede - Punchana</v>
      </c>
      <c r="W208" s="289" t="s">
        <v>32188</v>
      </c>
      <c r="X208" s="15" t="s">
        <v>32188</v>
      </c>
      <c r="Y208" s="15" t="s">
        <v>32185</v>
      </c>
    </row>
    <row r="209" spans="1:25" x14ac:dyDescent="0.35">
      <c r="A209" s="15" t="s">
        <v>32099</v>
      </c>
      <c r="B209" s="15" t="s">
        <v>159</v>
      </c>
      <c r="C209" s="15" t="s">
        <v>159</v>
      </c>
      <c r="D209" s="15" t="s">
        <v>31775</v>
      </c>
      <c r="E209" s="15">
        <v>10</v>
      </c>
      <c r="F209" s="273">
        <f t="shared" si="20"/>
        <v>7.3789846517119243E-4</v>
      </c>
      <c r="G209" s="273">
        <f t="shared" si="21"/>
        <v>5.39625147579693E-4</v>
      </c>
      <c r="I209" s="15" t="s">
        <v>33017</v>
      </c>
      <c r="J209" s="15" t="s">
        <v>148</v>
      </c>
      <c r="K209" s="15" t="s">
        <v>31781</v>
      </c>
      <c r="L209" s="15" t="s">
        <v>34032</v>
      </c>
      <c r="M209" s="15">
        <v>1657</v>
      </c>
      <c r="N209" s="273">
        <f t="shared" si="22"/>
        <v>2.8886910795057743E-4</v>
      </c>
      <c r="O209" s="273">
        <f t="shared" si="23"/>
        <v>7.7619129306320158E-5</v>
      </c>
      <c r="Q209" s="15" t="s">
        <v>33018</v>
      </c>
      <c r="R209" t="s">
        <v>138</v>
      </c>
      <c r="S209" t="s">
        <v>31556</v>
      </c>
      <c r="T209" t="s">
        <v>34966</v>
      </c>
      <c r="U209" s="273">
        <f t="shared" si="18"/>
        <v>7.7197540794698614E-5</v>
      </c>
      <c r="V209" s="15" t="str">
        <f t="shared" si="19"/>
        <v>Sede - Samuel Pastor</v>
      </c>
      <c r="W209" s="289" t="s">
        <v>32188</v>
      </c>
      <c r="X209" s="15" t="s">
        <v>32187</v>
      </c>
      <c r="Y209" s="15" t="s">
        <v>925</v>
      </c>
    </row>
    <row r="210" spans="1:25" x14ac:dyDescent="0.35">
      <c r="A210" s="15" t="s">
        <v>32062</v>
      </c>
      <c r="B210" s="15" t="s">
        <v>159</v>
      </c>
      <c r="C210" s="15" t="s">
        <v>31712</v>
      </c>
      <c r="D210" s="15" t="s">
        <v>31742</v>
      </c>
      <c r="E210" s="15">
        <v>10</v>
      </c>
      <c r="F210" s="273">
        <f t="shared" si="20"/>
        <v>7.3789846517119243E-4</v>
      </c>
      <c r="G210" s="273">
        <f t="shared" si="21"/>
        <v>5.39625147579693E-4</v>
      </c>
      <c r="I210" s="15" t="s">
        <v>33018</v>
      </c>
      <c r="J210" s="15" t="s">
        <v>138</v>
      </c>
      <c r="K210" s="15" t="s">
        <v>31556</v>
      </c>
      <c r="L210" s="15" t="s">
        <v>34966</v>
      </c>
      <c r="M210" s="15">
        <v>1648</v>
      </c>
      <c r="N210" s="273">
        <f t="shared" si="22"/>
        <v>2.8730011460624717E-4</v>
      </c>
      <c r="O210" s="273">
        <f t="shared" si="23"/>
        <v>7.7197540794698614E-5</v>
      </c>
      <c r="Q210" s="15" t="s">
        <v>33019</v>
      </c>
      <c r="R210" t="s">
        <v>147</v>
      </c>
      <c r="S210" t="s">
        <v>31693</v>
      </c>
      <c r="T210" t="s">
        <v>31777</v>
      </c>
      <c r="U210" s="273">
        <f t="shared" si="18"/>
        <v>3.4415268133911026E-4</v>
      </c>
      <c r="V210" s="15" t="str">
        <f t="shared" si="19"/>
        <v>Sede - Santa Rosa</v>
      </c>
      <c r="W210" s="289" t="s">
        <v>32187</v>
      </c>
      <c r="X210" s="15" t="s">
        <v>32186</v>
      </c>
      <c r="Y210" s="15" t="s">
        <v>925</v>
      </c>
    </row>
    <row r="211" spans="1:25" x14ac:dyDescent="0.35">
      <c r="A211" s="15" t="s">
        <v>33081</v>
      </c>
      <c r="B211" s="15" t="s">
        <v>152</v>
      </c>
      <c r="C211" s="15" t="s">
        <v>152</v>
      </c>
      <c r="D211" s="15" t="s">
        <v>34082</v>
      </c>
      <c r="E211" s="15">
        <v>10</v>
      </c>
      <c r="F211" s="273">
        <f t="shared" si="20"/>
        <v>7.3789846517119243E-4</v>
      </c>
      <c r="G211" s="273">
        <f t="shared" si="21"/>
        <v>5.39625147579693E-4</v>
      </c>
      <c r="I211" s="15" t="s">
        <v>33019</v>
      </c>
      <c r="J211" s="15" t="s">
        <v>147</v>
      </c>
      <c r="K211" s="15" t="s">
        <v>31693</v>
      </c>
      <c r="L211" s="15" t="s">
        <v>31777</v>
      </c>
      <c r="M211" s="15">
        <v>1587</v>
      </c>
      <c r="N211" s="273">
        <f t="shared" si="22"/>
        <v>2.7666582638356449E-4</v>
      </c>
      <c r="O211" s="273">
        <f t="shared" si="23"/>
        <v>7.4340107549263776E-5</v>
      </c>
      <c r="Q211" s="15" t="s">
        <v>31907</v>
      </c>
      <c r="R211" t="s">
        <v>138</v>
      </c>
      <c r="S211" t="s">
        <v>31559</v>
      </c>
      <c r="T211" t="s">
        <v>31560</v>
      </c>
      <c r="U211" s="273">
        <f t="shared" si="18"/>
        <v>8.7773506025222805E-4</v>
      </c>
      <c r="V211" s="15" t="str">
        <f t="shared" si="19"/>
        <v>Sede - Mollendo</v>
      </c>
      <c r="W211" s="289" t="s">
        <v>32184</v>
      </c>
      <c r="X211" s="15" t="s">
        <v>32185</v>
      </c>
      <c r="Y211" s="15" t="s">
        <v>925</v>
      </c>
    </row>
    <row r="212" spans="1:25" x14ac:dyDescent="0.35">
      <c r="A212" s="15" t="s">
        <v>32131</v>
      </c>
      <c r="B212" s="15" t="s">
        <v>152</v>
      </c>
      <c r="C212" s="15" t="s">
        <v>31802</v>
      </c>
      <c r="D212" s="15" t="s">
        <v>31811</v>
      </c>
      <c r="E212" s="15">
        <v>10</v>
      </c>
      <c r="F212" s="273">
        <f t="shared" si="20"/>
        <v>7.3789846517119243E-4</v>
      </c>
      <c r="G212" s="273">
        <f t="shared" si="21"/>
        <v>5.39625147579693E-4</v>
      </c>
      <c r="I212" s="15" t="s">
        <v>31907</v>
      </c>
      <c r="J212" s="15" t="s">
        <v>138</v>
      </c>
      <c r="K212" s="15" t="s">
        <v>31559</v>
      </c>
      <c r="L212" s="15" t="s">
        <v>31560</v>
      </c>
      <c r="M212" s="15">
        <v>1458</v>
      </c>
      <c r="N212" s="273">
        <f t="shared" si="22"/>
        <v>2.5417692178149781E-4</v>
      </c>
      <c r="O212" s="273">
        <f t="shared" si="23"/>
        <v>6.8297338882688458E-5</v>
      </c>
      <c r="Q212" s="15" t="s">
        <v>32029</v>
      </c>
      <c r="R212" t="s">
        <v>159</v>
      </c>
      <c r="S212" t="s">
        <v>31707</v>
      </c>
      <c r="T212" t="s">
        <v>31714</v>
      </c>
      <c r="U212" s="273">
        <f t="shared" si="18"/>
        <v>2.3009119682068044E-4</v>
      </c>
      <c r="V212" s="15" t="str">
        <f t="shared" si="19"/>
        <v>Sede - Pativilca</v>
      </c>
      <c r="W212" s="289" t="s">
        <v>32188</v>
      </c>
      <c r="X212" s="15" t="s">
        <v>32184</v>
      </c>
      <c r="Y212" s="15" t="s">
        <v>925</v>
      </c>
    </row>
    <row r="213" spans="1:25" x14ac:dyDescent="0.35">
      <c r="A213" s="15" t="s">
        <v>32144</v>
      </c>
      <c r="B213" s="15" t="s">
        <v>152</v>
      </c>
      <c r="C213" s="15" t="s">
        <v>31805</v>
      </c>
      <c r="D213" s="15" t="s">
        <v>31819</v>
      </c>
      <c r="E213" s="15">
        <v>10</v>
      </c>
      <c r="F213" s="273">
        <f t="shared" si="20"/>
        <v>7.3789846517119243E-4</v>
      </c>
      <c r="G213" s="273">
        <f t="shared" si="21"/>
        <v>5.39625147579693E-4</v>
      </c>
      <c r="I213" s="15" t="s">
        <v>32029</v>
      </c>
      <c r="J213" s="15" t="s">
        <v>159</v>
      </c>
      <c r="K213" s="15" t="s">
        <v>31707</v>
      </c>
      <c r="L213" s="15" t="s">
        <v>31714</v>
      </c>
      <c r="M213" s="15">
        <v>1456</v>
      </c>
      <c r="N213" s="273">
        <f t="shared" si="22"/>
        <v>2.5382825659386887E-4</v>
      </c>
      <c r="O213" s="273">
        <f t="shared" si="23"/>
        <v>6.8203652546772569E-5</v>
      </c>
      <c r="Q213" s="15" t="s">
        <v>31927</v>
      </c>
      <c r="R213" t="s">
        <v>140</v>
      </c>
      <c r="S213" t="s">
        <v>31604</v>
      </c>
      <c r="T213" t="s">
        <v>31605</v>
      </c>
      <c r="U213" s="273">
        <f t="shared" si="18"/>
        <v>6.6141656954077138E-4</v>
      </c>
      <c r="V213" s="15" t="str">
        <f t="shared" si="19"/>
        <v>Sede - Bambamarca</v>
      </c>
      <c r="W213" s="289" t="s">
        <v>32185</v>
      </c>
      <c r="X213" s="15" t="s">
        <v>32184</v>
      </c>
      <c r="Y213" s="15" t="s">
        <v>32188</v>
      </c>
    </row>
    <row r="214" spans="1:25" x14ac:dyDescent="0.35">
      <c r="A214" s="15" t="s">
        <v>33025</v>
      </c>
      <c r="B214" s="15" t="s">
        <v>144</v>
      </c>
      <c r="C214" s="15" t="s">
        <v>144</v>
      </c>
      <c r="D214" s="15" t="s">
        <v>31784</v>
      </c>
      <c r="E214" s="15">
        <v>10</v>
      </c>
      <c r="F214" s="273">
        <f t="shared" si="20"/>
        <v>7.3789846517119243E-4</v>
      </c>
      <c r="G214" s="273">
        <f t="shared" si="21"/>
        <v>5.39625147579693E-4</v>
      </c>
      <c r="I214" s="15" t="s">
        <v>31927</v>
      </c>
      <c r="J214" s="15" t="s">
        <v>140</v>
      </c>
      <c r="K214" s="15" t="s">
        <v>31604</v>
      </c>
      <c r="L214" s="15" t="s">
        <v>31605</v>
      </c>
      <c r="M214" s="15">
        <v>1448</v>
      </c>
      <c r="N214" s="273">
        <f t="shared" si="22"/>
        <v>2.5243359584335311E-4</v>
      </c>
      <c r="O214" s="273">
        <f t="shared" si="23"/>
        <v>6.7828907203108983E-5</v>
      </c>
      <c r="Q214" s="15" t="s">
        <v>31991</v>
      </c>
      <c r="R214" t="s">
        <v>172</v>
      </c>
      <c r="S214" t="s">
        <v>31666</v>
      </c>
      <c r="T214" t="s">
        <v>31666</v>
      </c>
      <c r="U214" s="273">
        <f t="shared" si="18"/>
        <v>3.9094819139951349E-4</v>
      </c>
      <c r="V214" s="15" t="str">
        <f t="shared" si="19"/>
        <v>Sede - Jauja</v>
      </c>
      <c r="W214" s="289" t="s">
        <v>32186</v>
      </c>
      <c r="X214" s="15" t="s">
        <v>32188</v>
      </c>
      <c r="Y214" s="15" t="s">
        <v>32184</v>
      </c>
    </row>
    <row r="215" spans="1:25" x14ac:dyDescent="0.35">
      <c r="A215" s="15" t="s">
        <v>32112</v>
      </c>
      <c r="B215" s="15" t="s">
        <v>150</v>
      </c>
      <c r="C215" s="15" t="s">
        <v>31788</v>
      </c>
      <c r="D215" s="15" t="s">
        <v>31791</v>
      </c>
      <c r="E215" s="15">
        <v>10</v>
      </c>
      <c r="F215" s="273">
        <f t="shared" si="20"/>
        <v>7.3789846517119243E-4</v>
      </c>
      <c r="G215" s="273">
        <f t="shared" si="21"/>
        <v>5.39625147579693E-4</v>
      </c>
      <c r="I215" s="15" t="s">
        <v>31991</v>
      </c>
      <c r="J215" s="15" t="s">
        <v>172</v>
      </c>
      <c r="K215" s="15" t="s">
        <v>31666</v>
      </c>
      <c r="L215" s="15" t="s">
        <v>31666</v>
      </c>
      <c r="M215" s="15">
        <v>1434</v>
      </c>
      <c r="N215" s="273">
        <f t="shared" si="22"/>
        <v>2.4999293952995052E-4</v>
      </c>
      <c r="O215" s="273">
        <f t="shared" si="23"/>
        <v>6.7173102851697701E-5</v>
      </c>
      <c r="Q215" s="15" t="s">
        <v>32147</v>
      </c>
      <c r="R215" t="s">
        <v>153</v>
      </c>
      <c r="S215" t="s">
        <v>31822</v>
      </c>
      <c r="T215" t="s">
        <v>31829</v>
      </c>
      <c r="U215" s="273">
        <f t="shared" si="18"/>
        <v>2.8297631871561694E-4</v>
      </c>
      <c r="V215" s="15" t="str">
        <f t="shared" si="19"/>
        <v>Sede - Desaguadero</v>
      </c>
      <c r="W215" s="289" t="s">
        <v>32186</v>
      </c>
      <c r="X215" s="15" t="s">
        <v>32186</v>
      </c>
      <c r="Y215" s="15" t="s">
        <v>32184</v>
      </c>
    </row>
    <row r="216" spans="1:25" x14ac:dyDescent="0.35">
      <c r="A216" s="15" t="s">
        <v>32136</v>
      </c>
      <c r="B216" s="15" t="s">
        <v>152</v>
      </c>
      <c r="C216" s="15" t="s">
        <v>152</v>
      </c>
      <c r="D216" s="15" t="s">
        <v>31650</v>
      </c>
      <c r="E216" s="15">
        <v>10</v>
      </c>
      <c r="F216" s="273">
        <f t="shared" si="20"/>
        <v>7.3789846517119243E-4</v>
      </c>
      <c r="G216" s="273">
        <f t="shared" si="21"/>
        <v>5.39625147579693E-4</v>
      </c>
      <c r="I216" s="15" t="s">
        <v>32147</v>
      </c>
      <c r="J216" s="15" t="s">
        <v>153</v>
      </c>
      <c r="K216" s="15" t="s">
        <v>31822</v>
      </c>
      <c r="L216" s="15" t="s">
        <v>31829</v>
      </c>
      <c r="M216" s="15">
        <v>1433</v>
      </c>
      <c r="N216" s="273">
        <f t="shared" si="22"/>
        <v>2.4981860693613602E-4</v>
      </c>
      <c r="O216" s="273">
        <f t="shared" si="23"/>
        <v>6.7126259683739743E-5</v>
      </c>
      <c r="Q216" s="15" t="s">
        <v>33020</v>
      </c>
      <c r="R216" t="s">
        <v>147</v>
      </c>
      <c r="S216" t="s">
        <v>31694</v>
      </c>
      <c r="T216" t="s">
        <v>34051</v>
      </c>
      <c r="U216" s="273">
        <f t="shared" si="18"/>
        <v>2.809620624934252E-4</v>
      </c>
      <c r="V216" s="15" t="str">
        <f t="shared" si="19"/>
        <v>Sede - Pueblo Nuevo</v>
      </c>
      <c r="W216" s="289" t="s">
        <v>32184</v>
      </c>
      <c r="X216" s="15" t="s">
        <v>32186</v>
      </c>
      <c r="Y216" s="15" t="s">
        <v>925</v>
      </c>
    </row>
    <row r="217" spans="1:25" x14ac:dyDescent="0.35">
      <c r="A217" s="15" t="s">
        <v>33274</v>
      </c>
      <c r="B217" s="15" t="s">
        <v>140</v>
      </c>
      <c r="C217" s="15" t="s">
        <v>31562</v>
      </c>
      <c r="D217" s="15" t="s">
        <v>31777</v>
      </c>
      <c r="E217" s="15">
        <v>10</v>
      </c>
      <c r="F217" s="273">
        <f t="shared" si="20"/>
        <v>7.3789846517119243E-4</v>
      </c>
      <c r="G217" s="273">
        <f t="shared" si="21"/>
        <v>5.39625147579693E-4</v>
      </c>
      <c r="I217" s="15" t="s">
        <v>33020</v>
      </c>
      <c r="J217" s="15" t="s">
        <v>147</v>
      </c>
      <c r="K217" s="15" t="s">
        <v>31694</v>
      </c>
      <c r="L217" s="15" t="s">
        <v>34051</v>
      </c>
      <c r="M217" s="15">
        <v>1390</v>
      </c>
      <c r="N217" s="273">
        <f t="shared" si="22"/>
        <v>2.4232230540211381E-4</v>
      </c>
      <c r="O217" s="273">
        <f t="shared" si="23"/>
        <v>6.5112003461547979E-5</v>
      </c>
      <c r="Q217" s="15" t="s">
        <v>33021</v>
      </c>
      <c r="R217" t="s">
        <v>174</v>
      </c>
      <c r="S217" t="s">
        <v>31547</v>
      </c>
      <c r="T217" t="s">
        <v>31566</v>
      </c>
      <c r="U217" s="273">
        <f t="shared" si="18"/>
        <v>5.4768298719804712E-4</v>
      </c>
      <c r="V217" s="15" t="str">
        <f t="shared" si="19"/>
        <v>Sede - San Jeronimo</v>
      </c>
      <c r="W217" s="289" t="s">
        <v>32184</v>
      </c>
      <c r="X217" s="15" t="s">
        <v>32184</v>
      </c>
      <c r="Y217" s="15" t="s">
        <v>32188</v>
      </c>
    </row>
    <row r="218" spans="1:25" x14ac:dyDescent="0.35">
      <c r="A218" s="15" t="s">
        <v>33132</v>
      </c>
      <c r="B218" s="15" t="s">
        <v>147</v>
      </c>
      <c r="C218" s="15" t="s">
        <v>31693</v>
      </c>
      <c r="D218" s="15" t="s">
        <v>34083</v>
      </c>
      <c r="E218" s="15">
        <v>10</v>
      </c>
      <c r="F218" s="273">
        <f t="shared" si="20"/>
        <v>7.3789846517119243E-4</v>
      </c>
      <c r="G218" s="273">
        <f t="shared" si="21"/>
        <v>5.39625147579693E-4</v>
      </c>
      <c r="I218" s="15" t="s">
        <v>33021</v>
      </c>
      <c r="J218" s="15" t="s">
        <v>174</v>
      </c>
      <c r="K218" s="15" t="s">
        <v>31547</v>
      </c>
      <c r="L218" s="15" t="s">
        <v>31566</v>
      </c>
      <c r="M218" s="15">
        <v>1324</v>
      </c>
      <c r="N218" s="273">
        <f t="shared" si="22"/>
        <v>2.3081635421035878E-4</v>
      </c>
      <c r="O218" s="273">
        <f t="shared" si="23"/>
        <v>6.2020354376323404E-5</v>
      </c>
      <c r="Q218" s="15" t="s">
        <v>33022</v>
      </c>
      <c r="R218" t="s">
        <v>144</v>
      </c>
      <c r="S218" t="s">
        <v>144</v>
      </c>
      <c r="T218" t="s">
        <v>34070</v>
      </c>
      <c r="U218" s="273">
        <f t="shared" si="18"/>
        <v>7.0910209979237551E-4</v>
      </c>
      <c r="V218" s="15" t="str">
        <f t="shared" si="19"/>
        <v>Sede - Salas</v>
      </c>
      <c r="W218" s="289" t="s">
        <v>32184</v>
      </c>
      <c r="X218" s="15" t="s">
        <v>32188</v>
      </c>
      <c r="Y218" s="15" t="s">
        <v>925</v>
      </c>
    </row>
    <row r="219" spans="1:25" x14ac:dyDescent="0.35">
      <c r="A219" s="15" t="s">
        <v>33275</v>
      </c>
      <c r="B219" s="15" t="s">
        <v>175</v>
      </c>
      <c r="C219" s="15" t="s">
        <v>31841</v>
      </c>
      <c r="D219" s="15" t="s">
        <v>34084</v>
      </c>
      <c r="E219" s="15">
        <v>10</v>
      </c>
      <c r="F219" s="273">
        <f t="shared" si="20"/>
        <v>7.3789846517119243E-4</v>
      </c>
      <c r="G219" s="273">
        <f t="shared" si="21"/>
        <v>5.39625147579693E-4</v>
      </c>
      <c r="I219" s="15" t="s">
        <v>33022</v>
      </c>
      <c r="J219" s="15" t="s">
        <v>144</v>
      </c>
      <c r="K219" s="15" t="s">
        <v>144</v>
      </c>
      <c r="L219" s="15" t="s">
        <v>34070</v>
      </c>
      <c r="M219" s="15">
        <v>1314</v>
      </c>
      <c r="N219" s="273">
        <f t="shared" si="22"/>
        <v>2.2907302827221407E-4</v>
      </c>
      <c r="O219" s="273">
        <f t="shared" si="23"/>
        <v>6.1551922696743915E-5</v>
      </c>
      <c r="Q219" s="15" t="s">
        <v>33023</v>
      </c>
      <c r="R219" t="s">
        <v>150</v>
      </c>
      <c r="S219" t="s">
        <v>31788</v>
      </c>
      <c r="T219" t="s">
        <v>34288</v>
      </c>
      <c r="U219" s="273">
        <f t="shared" si="18"/>
        <v>2.7655880470537806E-4</v>
      </c>
      <c r="V219" s="15" t="str">
        <f t="shared" si="19"/>
        <v>Sede - Samegua</v>
      </c>
      <c r="W219" s="289" t="s">
        <v>32188</v>
      </c>
      <c r="X219" s="15" t="s">
        <v>32184</v>
      </c>
      <c r="Y219" s="15" t="s">
        <v>925</v>
      </c>
    </row>
    <row r="220" spans="1:25" x14ac:dyDescent="0.35">
      <c r="A220" s="15" t="s">
        <v>33117</v>
      </c>
      <c r="B220" s="15" t="s">
        <v>146</v>
      </c>
      <c r="C220" s="15" t="s">
        <v>31679</v>
      </c>
      <c r="D220" s="15" t="s">
        <v>34085</v>
      </c>
      <c r="E220" s="15">
        <v>10</v>
      </c>
      <c r="F220" s="273">
        <f t="shared" si="20"/>
        <v>7.3789846517119243E-4</v>
      </c>
      <c r="G220" s="273">
        <f t="shared" si="21"/>
        <v>5.39625147579693E-4</v>
      </c>
      <c r="I220" s="15" t="s">
        <v>33023</v>
      </c>
      <c r="J220" s="15" t="s">
        <v>150</v>
      </c>
      <c r="K220" s="15" t="s">
        <v>31788</v>
      </c>
      <c r="L220" s="15" t="s">
        <v>34288</v>
      </c>
      <c r="M220" s="15">
        <v>1296</v>
      </c>
      <c r="N220" s="273">
        <f t="shared" si="22"/>
        <v>2.259350415835536E-4</v>
      </c>
      <c r="O220" s="273">
        <f t="shared" si="23"/>
        <v>6.0708745673500853E-5</v>
      </c>
      <c r="Q220" s="15" t="s">
        <v>31882</v>
      </c>
      <c r="R220" t="s">
        <v>174</v>
      </c>
      <c r="S220" t="s">
        <v>31546</v>
      </c>
      <c r="T220" t="s">
        <v>31628</v>
      </c>
      <c r="U220" s="273">
        <f t="shared" si="18"/>
        <v>1.6830587301373381E-4</v>
      </c>
      <c r="V220" s="15" t="str">
        <f t="shared" si="19"/>
        <v>Sede - Tamburco</v>
      </c>
      <c r="W220" s="289" t="s">
        <v>32188</v>
      </c>
      <c r="X220" s="15" t="s">
        <v>32184</v>
      </c>
      <c r="Y220" s="15" t="s">
        <v>32188</v>
      </c>
    </row>
    <row r="221" spans="1:25" x14ac:dyDescent="0.35">
      <c r="A221" s="15" t="s">
        <v>32157</v>
      </c>
      <c r="B221" s="15" t="s">
        <v>175</v>
      </c>
      <c r="C221" s="15" t="s">
        <v>31527</v>
      </c>
      <c r="D221" s="15" t="s">
        <v>31527</v>
      </c>
      <c r="E221" s="15">
        <v>10</v>
      </c>
      <c r="F221" s="273">
        <f t="shared" si="20"/>
        <v>7.3789846517119243E-4</v>
      </c>
      <c r="G221" s="273">
        <f t="shared" si="21"/>
        <v>5.39625147579693E-4</v>
      </c>
      <c r="I221" s="15" t="s">
        <v>31882</v>
      </c>
      <c r="J221" s="15" t="s">
        <v>174</v>
      </c>
      <c r="K221" s="15" t="s">
        <v>31546</v>
      </c>
      <c r="L221" s="15" t="s">
        <v>31628</v>
      </c>
      <c r="M221" s="15">
        <v>1289</v>
      </c>
      <c r="N221" s="273">
        <f t="shared" si="22"/>
        <v>2.2471471342685231E-4</v>
      </c>
      <c r="O221" s="273">
        <f t="shared" si="23"/>
        <v>6.0380843497795213E-5</v>
      </c>
      <c r="Q221" s="15" t="s">
        <v>32059</v>
      </c>
      <c r="R221" t="s">
        <v>159</v>
      </c>
      <c r="S221" t="s">
        <v>31712</v>
      </c>
      <c r="T221" t="s">
        <v>31740</v>
      </c>
      <c r="U221" s="273">
        <f t="shared" si="18"/>
        <v>2.1833356166323545E-4</v>
      </c>
      <c r="V221" s="15" t="str">
        <f t="shared" si="19"/>
        <v>Sede - Caleta De Carquin</v>
      </c>
      <c r="W221" s="289" t="s">
        <v>32187</v>
      </c>
      <c r="X221" s="15" t="s">
        <v>32186</v>
      </c>
      <c r="Y221" s="15" t="s">
        <v>925</v>
      </c>
    </row>
    <row r="222" spans="1:25" x14ac:dyDescent="0.35">
      <c r="A222" s="15" t="s">
        <v>33276</v>
      </c>
      <c r="B222" s="15" t="s">
        <v>140</v>
      </c>
      <c r="C222" s="15" t="s">
        <v>31610</v>
      </c>
      <c r="D222" s="15" t="s">
        <v>34086</v>
      </c>
      <c r="E222" s="15">
        <v>10</v>
      </c>
      <c r="F222" s="273">
        <f t="shared" si="20"/>
        <v>7.3789846517119243E-4</v>
      </c>
      <c r="G222" s="273">
        <f t="shared" si="21"/>
        <v>5.39625147579693E-4</v>
      </c>
      <c r="I222" s="15" t="s">
        <v>32059</v>
      </c>
      <c r="J222" s="15" t="s">
        <v>159</v>
      </c>
      <c r="K222" s="15" t="s">
        <v>31712</v>
      </c>
      <c r="L222" s="15" t="s">
        <v>31740</v>
      </c>
      <c r="M222" s="15">
        <v>1205</v>
      </c>
      <c r="N222" s="273">
        <f t="shared" si="22"/>
        <v>2.100707755464368E-4</v>
      </c>
      <c r="O222" s="273">
        <f t="shared" si="23"/>
        <v>5.6446017389327569E-5</v>
      </c>
      <c r="Q222" s="15" t="s">
        <v>31979</v>
      </c>
      <c r="R222" t="s">
        <v>144</v>
      </c>
      <c r="S222" t="s">
        <v>36387</v>
      </c>
      <c r="T222" t="s">
        <v>31660</v>
      </c>
      <c r="U222" s="273">
        <f t="shared" si="18"/>
        <v>4.3413677752715475E-4</v>
      </c>
      <c r="V222" s="15" t="str">
        <f t="shared" si="19"/>
        <v>Sede - Marcona</v>
      </c>
      <c r="W222" s="289" t="s">
        <v>32184</v>
      </c>
      <c r="X222" s="15" t="s">
        <v>32188</v>
      </c>
      <c r="Y222" s="15" t="s">
        <v>925</v>
      </c>
    </row>
    <row r="223" spans="1:25" x14ac:dyDescent="0.35">
      <c r="A223" s="15" t="s">
        <v>31859</v>
      </c>
      <c r="B223" s="15" t="s">
        <v>137</v>
      </c>
      <c r="C223" s="15" t="s">
        <v>31538</v>
      </c>
      <c r="D223" s="15" t="s">
        <v>31538</v>
      </c>
      <c r="E223" s="15">
        <v>9</v>
      </c>
      <c r="F223" s="273">
        <f t="shared" si="20"/>
        <v>6.6410861865407323E-4</v>
      </c>
      <c r="G223" s="273">
        <f t="shared" si="21"/>
        <v>4.8566263282172372E-4</v>
      </c>
      <c r="I223" s="15" t="s">
        <v>31979</v>
      </c>
      <c r="J223" s="15" t="s">
        <v>144</v>
      </c>
      <c r="K223" s="15" t="s">
        <v>36387</v>
      </c>
      <c r="L223" s="15" t="s">
        <v>31660</v>
      </c>
      <c r="M223" s="15">
        <v>1204</v>
      </c>
      <c r="N223" s="273">
        <f t="shared" si="22"/>
        <v>2.0989644295262233E-4</v>
      </c>
      <c r="O223" s="273">
        <f t="shared" si="23"/>
        <v>5.6399174221369617E-5</v>
      </c>
      <c r="Q223" s="15" t="s">
        <v>33024</v>
      </c>
      <c r="R223" t="s">
        <v>144</v>
      </c>
      <c r="S223" t="s">
        <v>36387</v>
      </c>
      <c r="T223" t="s">
        <v>34161</v>
      </c>
      <c r="U223" s="273">
        <f t="shared" si="18"/>
        <v>3.7872212456248902E-4</v>
      </c>
      <c r="V223" s="15" t="str">
        <f t="shared" si="19"/>
        <v>Sede - Vista Alegre</v>
      </c>
      <c r="W223" s="289" t="s">
        <v>32187</v>
      </c>
      <c r="X223" s="15" t="s">
        <v>32188</v>
      </c>
      <c r="Y223" s="15" t="s">
        <v>925</v>
      </c>
    </row>
    <row r="224" spans="1:25" x14ac:dyDescent="0.35">
      <c r="A224" s="15" t="s">
        <v>32994</v>
      </c>
      <c r="B224" s="15" t="s">
        <v>146</v>
      </c>
      <c r="C224" s="15" t="s">
        <v>31690</v>
      </c>
      <c r="D224" s="15" t="s">
        <v>34087</v>
      </c>
      <c r="E224" s="15">
        <v>9</v>
      </c>
      <c r="F224" s="273">
        <f t="shared" si="20"/>
        <v>6.6410861865407323E-4</v>
      </c>
      <c r="G224" s="273">
        <f t="shared" si="21"/>
        <v>4.8566263282172372E-4</v>
      </c>
      <c r="I224" s="15" t="s">
        <v>33024</v>
      </c>
      <c r="J224" s="15" t="s">
        <v>144</v>
      </c>
      <c r="K224" s="15" t="s">
        <v>36387</v>
      </c>
      <c r="L224" s="15" t="s">
        <v>34161</v>
      </c>
      <c r="M224" s="15">
        <v>1173</v>
      </c>
      <c r="N224" s="273">
        <f t="shared" si="22"/>
        <v>2.0449213254437374E-4</v>
      </c>
      <c r="O224" s="273">
        <f t="shared" si="23"/>
        <v>5.4947036014673226E-5</v>
      </c>
      <c r="Q224" s="15" t="s">
        <v>33025</v>
      </c>
      <c r="R224" t="s">
        <v>144</v>
      </c>
      <c r="S224" t="s">
        <v>144</v>
      </c>
      <c r="T224" t="s">
        <v>31784</v>
      </c>
      <c r="U224" s="273">
        <f t="shared" si="18"/>
        <v>5.9401006557887085E-4</v>
      </c>
      <c r="V224" s="15" t="str">
        <f t="shared" si="19"/>
        <v>Sede - San Juan Bautista</v>
      </c>
      <c r="W224" s="289" t="s">
        <v>32187</v>
      </c>
      <c r="X224" s="15" t="s">
        <v>32186</v>
      </c>
      <c r="Y224" s="15" t="s">
        <v>925</v>
      </c>
    </row>
    <row r="225" spans="1:25" x14ac:dyDescent="0.35">
      <c r="A225" s="15" t="s">
        <v>33003</v>
      </c>
      <c r="B225" s="15" t="s">
        <v>159</v>
      </c>
      <c r="C225" s="15" t="s">
        <v>159</v>
      </c>
      <c r="D225" s="15" t="s">
        <v>34088</v>
      </c>
      <c r="E225" s="15">
        <v>9</v>
      </c>
      <c r="F225" s="273">
        <f t="shared" si="20"/>
        <v>6.6410861865407323E-4</v>
      </c>
      <c r="G225" s="273">
        <f t="shared" si="21"/>
        <v>4.8566263282172372E-4</v>
      </c>
      <c r="I225" s="15" t="s">
        <v>33025</v>
      </c>
      <c r="J225" s="15" t="s">
        <v>144</v>
      </c>
      <c r="K225" s="15" t="s">
        <v>144</v>
      </c>
      <c r="L225" s="15" t="s">
        <v>31784</v>
      </c>
      <c r="M225" s="15">
        <v>1161</v>
      </c>
      <c r="N225" s="273">
        <f t="shared" si="22"/>
        <v>2.024001414186001E-4</v>
      </c>
      <c r="O225" s="273">
        <f t="shared" si="23"/>
        <v>5.4384917999177847E-5</v>
      </c>
      <c r="Q225" s="15" t="s">
        <v>33026</v>
      </c>
      <c r="R225" t="s">
        <v>138</v>
      </c>
      <c r="S225" t="s">
        <v>31556</v>
      </c>
      <c r="T225" t="s">
        <v>34967</v>
      </c>
      <c r="U225" s="273">
        <f t="shared" si="18"/>
        <v>5.3166995632271193E-5</v>
      </c>
      <c r="V225" s="15" t="str">
        <f t="shared" si="19"/>
        <v>Sede - Nicolas De Pierola</v>
      </c>
      <c r="W225" s="289" t="s">
        <v>32184</v>
      </c>
      <c r="X225" s="15" t="s">
        <v>32184</v>
      </c>
      <c r="Y225" s="15" t="s">
        <v>925</v>
      </c>
    </row>
    <row r="226" spans="1:25" x14ac:dyDescent="0.35">
      <c r="A226" s="15" t="s">
        <v>32992</v>
      </c>
      <c r="B226" s="15" t="s">
        <v>159</v>
      </c>
      <c r="C226" s="15" t="s">
        <v>159</v>
      </c>
      <c r="D226" s="15" t="s">
        <v>34089</v>
      </c>
      <c r="E226" s="15">
        <v>9</v>
      </c>
      <c r="F226" s="273">
        <f t="shared" si="20"/>
        <v>6.6410861865407323E-4</v>
      </c>
      <c r="G226" s="273">
        <f t="shared" si="21"/>
        <v>4.8566263282172372E-4</v>
      </c>
      <c r="I226" s="15" t="s">
        <v>33026</v>
      </c>
      <c r="J226" s="15" t="s">
        <v>138</v>
      </c>
      <c r="K226" s="15" t="s">
        <v>31556</v>
      </c>
      <c r="L226" s="15" t="s">
        <v>34967</v>
      </c>
      <c r="M226" s="15">
        <v>1135</v>
      </c>
      <c r="N226" s="273">
        <f t="shared" si="22"/>
        <v>1.9786749397942386E-4</v>
      </c>
      <c r="O226" s="273">
        <f t="shared" si="23"/>
        <v>5.3166995632271193E-5</v>
      </c>
      <c r="Q226" s="15" t="s">
        <v>32148</v>
      </c>
      <c r="R226" t="s">
        <v>153</v>
      </c>
      <c r="S226" t="s">
        <v>31822</v>
      </c>
      <c r="T226" t="s">
        <v>31830</v>
      </c>
      <c r="U226" s="273">
        <f t="shared" si="18"/>
        <v>3.7202355154450242E-4</v>
      </c>
      <c r="V226" s="15" t="str">
        <f t="shared" si="19"/>
        <v>Sede - Juli</v>
      </c>
      <c r="W226" s="289" t="s">
        <v>32185</v>
      </c>
      <c r="X226" s="15" t="s">
        <v>32188</v>
      </c>
      <c r="Y226" s="15" t="s">
        <v>32188</v>
      </c>
    </row>
    <row r="227" spans="1:25" x14ac:dyDescent="0.35">
      <c r="A227" s="15" t="s">
        <v>33235</v>
      </c>
      <c r="B227" s="15" t="s">
        <v>156</v>
      </c>
      <c r="C227" s="15" t="s">
        <v>34090</v>
      </c>
      <c r="D227" s="15" t="s">
        <v>34091</v>
      </c>
      <c r="E227" s="15">
        <v>9</v>
      </c>
      <c r="F227" s="273">
        <f t="shared" si="20"/>
        <v>6.6410861865407323E-4</v>
      </c>
      <c r="G227" s="273">
        <f t="shared" si="21"/>
        <v>4.8566263282172372E-4</v>
      </c>
      <c r="I227" s="15" t="s">
        <v>32148</v>
      </c>
      <c r="J227" s="15" t="s">
        <v>153</v>
      </c>
      <c r="K227" s="15" t="s">
        <v>31822</v>
      </c>
      <c r="L227" s="15" t="s">
        <v>31830</v>
      </c>
      <c r="M227" s="15">
        <v>1030</v>
      </c>
      <c r="N227" s="273">
        <f t="shared" si="22"/>
        <v>1.7956257162890448E-4</v>
      </c>
      <c r="O227" s="273">
        <f t="shared" si="23"/>
        <v>4.8248462996686633E-5</v>
      </c>
      <c r="Q227" s="15" t="s">
        <v>33027</v>
      </c>
      <c r="R227" t="s">
        <v>159</v>
      </c>
      <c r="S227" t="s">
        <v>159</v>
      </c>
      <c r="T227" t="s">
        <v>34184</v>
      </c>
      <c r="U227" s="273">
        <f t="shared" si="18"/>
        <v>3.7029035433005836E-4</v>
      </c>
      <c r="V227" s="15" t="str">
        <f t="shared" si="19"/>
        <v>Sede - Pucusana</v>
      </c>
      <c r="W227" s="289" t="s">
        <v>32185</v>
      </c>
      <c r="X227" s="15" t="s">
        <v>32188</v>
      </c>
      <c r="Y227" s="15" t="s">
        <v>925</v>
      </c>
    </row>
    <row r="228" spans="1:25" x14ac:dyDescent="0.35">
      <c r="A228" s="15" t="s">
        <v>31870</v>
      </c>
      <c r="B228" s="15" t="s">
        <v>173</v>
      </c>
      <c r="C228" s="15" t="s">
        <v>31530</v>
      </c>
      <c r="D228" s="15" t="s">
        <v>31544</v>
      </c>
      <c r="E228" s="15">
        <v>9</v>
      </c>
      <c r="F228" s="273">
        <f t="shared" si="20"/>
        <v>6.6410861865407323E-4</v>
      </c>
      <c r="G228" s="273">
        <f t="shared" si="21"/>
        <v>4.8566263282172372E-4</v>
      </c>
      <c r="I228" s="15" t="s">
        <v>33027</v>
      </c>
      <c r="J228" s="15" t="s">
        <v>159</v>
      </c>
      <c r="K228" s="15" t="s">
        <v>159</v>
      </c>
      <c r="L228" s="15" t="s">
        <v>34184</v>
      </c>
      <c r="M228" s="15">
        <v>993</v>
      </c>
      <c r="N228" s="273">
        <f t="shared" si="22"/>
        <v>1.7311226565776909E-4</v>
      </c>
      <c r="O228" s="273">
        <f t="shared" si="23"/>
        <v>4.6515265782242553E-5</v>
      </c>
      <c r="Q228" s="15" t="s">
        <v>33028</v>
      </c>
      <c r="R228" t="s">
        <v>141</v>
      </c>
      <c r="S228" t="s">
        <v>141</v>
      </c>
      <c r="T228" t="s">
        <v>34165</v>
      </c>
      <c r="U228" s="273">
        <f t="shared" si="18"/>
        <v>3.6982192265047885E-4</v>
      </c>
      <c r="V228" s="15" t="str">
        <f t="shared" si="19"/>
        <v>Sede - Saylla</v>
      </c>
      <c r="W228" s="289" t="s">
        <v>32188</v>
      </c>
      <c r="X228" s="15" t="s">
        <v>32184</v>
      </c>
      <c r="Y228" s="15" t="s">
        <v>32188</v>
      </c>
    </row>
    <row r="229" spans="1:25" x14ac:dyDescent="0.35">
      <c r="A229" s="15" t="s">
        <v>31957</v>
      </c>
      <c r="B229" s="15" t="s">
        <v>141</v>
      </c>
      <c r="C229" s="15" t="s">
        <v>31616</v>
      </c>
      <c r="D229" s="15" t="s">
        <v>31616</v>
      </c>
      <c r="E229" s="15">
        <v>9</v>
      </c>
      <c r="F229" s="273">
        <f t="shared" si="20"/>
        <v>6.6410861865407323E-4</v>
      </c>
      <c r="G229" s="273">
        <f t="shared" si="21"/>
        <v>4.8566263282172372E-4</v>
      </c>
      <c r="I229" s="15" t="s">
        <v>33028</v>
      </c>
      <c r="J229" s="15" t="s">
        <v>141</v>
      </c>
      <c r="K229" s="15" t="s">
        <v>141</v>
      </c>
      <c r="L229" s="15" t="s">
        <v>34165</v>
      </c>
      <c r="M229" s="15">
        <v>983</v>
      </c>
      <c r="N229" s="273">
        <f t="shared" si="22"/>
        <v>1.7136893971962438E-4</v>
      </c>
      <c r="O229" s="273">
        <f t="shared" si="23"/>
        <v>4.6046834102663071E-5</v>
      </c>
      <c r="Q229" s="15" t="s">
        <v>31870</v>
      </c>
      <c r="R229" t="s">
        <v>173</v>
      </c>
      <c r="S229" t="s">
        <v>31530</v>
      </c>
      <c r="T229" t="s">
        <v>31544</v>
      </c>
      <c r="U229" s="273">
        <f t="shared" si="18"/>
        <v>5.3100681940501757E-4</v>
      </c>
      <c r="V229" s="15" t="str">
        <f t="shared" si="19"/>
        <v>Sede - Caraz</v>
      </c>
      <c r="W229" s="289" t="s">
        <v>32188</v>
      </c>
      <c r="X229" s="15" t="s">
        <v>32184</v>
      </c>
      <c r="Y229" s="15" t="s">
        <v>32184</v>
      </c>
    </row>
    <row r="230" spans="1:25" x14ac:dyDescent="0.35">
      <c r="A230" s="15" t="s">
        <v>33277</v>
      </c>
      <c r="B230" s="15" t="s">
        <v>148</v>
      </c>
      <c r="C230" s="15" t="s">
        <v>31780</v>
      </c>
      <c r="D230" s="15" t="s">
        <v>34092</v>
      </c>
      <c r="E230" s="15">
        <v>9</v>
      </c>
      <c r="F230" s="273">
        <f t="shared" si="20"/>
        <v>6.6410861865407323E-4</v>
      </c>
      <c r="G230" s="273">
        <f t="shared" si="21"/>
        <v>4.8566263282172372E-4</v>
      </c>
      <c r="I230" s="15" t="s">
        <v>31870</v>
      </c>
      <c r="J230" s="15" t="s">
        <v>173</v>
      </c>
      <c r="K230" s="15" t="s">
        <v>31530</v>
      </c>
      <c r="L230" s="15" t="s">
        <v>31544</v>
      </c>
      <c r="M230" s="15">
        <v>968</v>
      </c>
      <c r="N230" s="273">
        <f t="shared" si="22"/>
        <v>1.6875395081240733E-4</v>
      </c>
      <c r="O230" s="273">
        <f t="shared" si="23"/>
        <v>4.5344186583293851E-5</v>
      </c>
      <c r="Q230" s="15" t="s">
        <v>33029</v>
      </c>
      <c r="R230" t="s">
        <v>146</v>
      </c>
      <c r="S230" t="s">
        <v>31690</v>
      </c>
      <c r="T230" t="s">
        <v>31690</v>
      </c>
      <c r="U230" s="273">
        <f t="shared" si="18"/>
        <v>2.0652908333783251E-4</v>
      </c>
      <c r="V230" s="15" t="str">
        <f t="shared" si="19"/>
        <v>Sede - Ascope</v>
      </c>
      <c r="W230" s="289" t="s">
        <v>32188</v>
      </c>
      <c r="X230" s="15" t="s">
        <v>32187</v>
      </c>
      <c r="Y230" s="15" t="s">
        <v>32185</v>
      </c>
    </row>
    <row r="231" spans="1:25" x14ac:dyDescent="0.35">
      <c r="A231" s="15" t="s">
        <v>31919</v>
      </c>
      <c r="B231" s="15" t="s">
        <v>140</v>
      </c>
      <c r="C231" s="15" t="s">
        <v>31599</v>
      </c>
      <c r="D231" s="15" t="s">
        <v>31599</v>
      </c>
      <c r="E231" s="15">
        <v>9</v>
      </c>
      <c r="F231" s="273">
        <f t="shared" si="20"/>
        <v>6.6410861865407323E-4</v>
      </c>
      <c r="G231" s="273">
        <f t="shared" si="21"/>
        <v>4.8566263282172372E-4</v>
      </c>
      <c r="I231" s="15" t="s">
        <v>33029</v>
      </c>
      <c r="J231" s="15" t="s">
        <v>146</v>
      </c>
      <c r="K231" s="15" t="s">
        <v>31690</v>
      </c>
      <c r="L231" s="15" t="s">
        <v>31690</v>
      </c>
      <c r="M231" s="15">
        <v>953</v>
      </c>
      <c r="N231" s="273">
        <f t="shared" si="22"/>
        <v>1.6613896190519027E-4</v>
      </c>
      <c r="O231" s="273">
        <f t="shared" si="23"/>
        <v>4.4641539063924624E-5</v>
      </c>
      <c r="Q231" s="15" t="s">
        <v>32107</v>
      </c>
      <c r="R231" t="s">
        <v>148</v>
      </c>
      <c r="S231" t="s">
        <v>31781</v>
      </c>
      <c r="T231" t="s">
        <v>31784</v>
      </c>
      <c r="U231" s="273">
        <f t="shared" si="18"/>
        <v>2.2567298987970024E-3</v>
      </c>
      <c r="V231" s="15" t="str">
        <f t="shared" si="19"/>
        <v>Sede - San Juan Bautista</v>
      </c>
      <c r="W231" s="289" t="s">
        <v>32184</v>
      </c>
      <c r="X231" s="15" t="s">
        <v>32188</v>
      </c>
      <c r="Y231" s="15" t="s">
        <v>32185</v>
      </c>
    </row>
    <row r="232" spans="1:25" x14ac:dyDescent="0.35">
      <c r="A232" s="15" t="s">
        <v>31929</v>
      </c>
      <c r="B232" s="15" t="s">
        <v>140</v>
      </c>
      <c r="C232" s="15" t="s">
        <v>31610</v>
      </c>
      <c r="D232" s="15" t="s">
        <v>31610</v>
      </c>
      <c r="E232" s="15">
        <v>9</v>
      </c>
      <c r="F232" s="273">
        <f t="shared" si="20"/>
        <v>6.6410861865407323E-4</v>
      </c>
      <c r="G232" s="273">
        <f t="shared" si="21"/>
        <v>4.8566263282172372E-4</v>
      </c>
      <c r="I232" s="15" t="s">
        <v>32107</v>
      </c>
      <c r="J232" s="15" t="s">
        <v>148</v>
      </c>
      <c r="K232" s="15" t="s">
        <v>31781</v>
      </c>
      <c r="L232" s="15" t="s">
        <v>31784</v>
      </c>
      <c r="M232" s="15">
        <v>945</v>
      </c>
      <c r="N232" s="273">
        <f t="shared" si="22"/>
        <v>1.647443011546745E-4</v>
      </c>
      <c r="O232" s="273">
        <f t="shared" si="23"/>
        <v>4.4266793720261038E-5</v>
      </c>
      <c r="Q232" s="15" t="s">
        <v>33030</v>
      </c>
      <c r="R232" t="s">
        <v>172</v>
      </c>
      <c r="S232" t="s">
        <v>31667</v>
      </c>
      <c r="T232" t="s">
        <v>34064</v>
      </c>
      <c r="U232" s="273">
        <f t="shared" si="18"/>
        <v>7.4507683805449267E-4</v>
      </c>
      <c r="V232" s="15" t="str">
        <f t="shared" si="19"/>
        <v>Sede - Mazamari</v>
      </c>
      <c r="W232" s="289" t="s">
        <v>32185</v>
      </c>
      <c r="X232" s="15" t="s">
        <v>32184</v>
      </c>
      <c r="Y232" s="15" t="s">
        <v>925</v>
      </c>
    </row>
    <row r="233" spans="1:25" x14ac:dyDescent="0.35">
      <c r="A233" s="15" t="s">
        <v>32064</v>
      </c>
      <c r="B233" s="15" t="s">
        <v>159</v>
      </c>
      <c r="C233" s="15" t="s">
        <v>31712</v>
      </c>
      <c r="D233" s="15" t="s">
        <v>31744</v>
      </c>
      <c r="E233" s="15">
        <v>9</v>
      </c>
      <c r="F233" s="273">
        <f t="shared" si="20"/>
        <v>6.6410861865407323E-4</v>
      </c>
      <c r="G233" s="273">
        <f t="shared" si="21"/>
        <v>4.8566263282172372E-4</v>
      </c>
      <c r="I233" s="15" t="s">
        <v>33030</v>
      </c>
      <c r="J233" s="15" t="s">
        <v>172</v>
      </c>
      <c r="K233" s="15" t="s">
        <v>31667</v>
      </c>
      <c r="L233" s="15" t="s">
        <v>34064</v>
      </c>
      <c r="M233" s="15">
        <v>930</v>
      </c>
      <c r="N233" s="273">
        <f t="shared" si="22"/>
        <v>1.6212931224745744E-4</v>
      </c>
      <c r="O233" s="273">
        <f t="shared" si="23"/>
        <v>4.3564146200891811E-5</v>
      </c>
      <c r="Q233" s="15" t="s">
        <v>33031</v>
      </c>
      <c r="R233" t="s">
        <v>172</v>
      </c>
      <c r="S233" t="s">
        <v>31665</v>
      </c>
      <c r="T233" t="s">
        <v>34429</v>
      </c>
      <c r="U233" s="273">
        <f t="shared" si="18"/>
        <v>1.9879996062477107E-4</v>
      </c>
      <c r="V233" s="15" t="str">
        <f t="shared" si="19"/>
        <v>Sede - Huancan</v>
      </c>
      <c r="W233" s="289" t="s">
        <v>32185</v>
      </c>
      <c r="X233" s="15" t="s">
        <v>32185</v>
      </c>
      <c r="Y233" s="15" t="s">
        <v>32184</v>
      </c>
    </row>
    <row r="234" spans="1:25" x14ac:dyDescent="0.35">
      <c r="A234" s="15" t="s">
        <v>32171</v>
      </c>
      <c r="B234" s="15" t="s">
        <v>154</v>
      </c>
      <c r="C234" s="15" t="s">
        <v>154</v>
      </c>
      <c r="D234" s="15" t="s">
        <v>31852</v>
      </c>
      <c r="E234" s="15">
        <v>9</v>
      </c>
      <c r="F234" s="273">
        <f t="shared" si="20"/>
        <v>6.6410861865407323E-4</v>
      </c>
      <c r="G234" s="273">
        <f t="shared" si="21"/>
        <v>4.8566263282172372E-4</v>
      </c>
      <c r="I234" s="15" t="s">
        <v>33031</v>
      </c>
      <c r="J234" s="15" t="s">
        <v>172</v>
      </c>
      <c r="K234" s="15" t="s">
        <v>31665</v>
      </c>
      <c r="L234" s="15" t="s">
        <v>34429</v>
      </c>
      <c r="M234" s="15">
        <v>788</v>
      </c>
      <c r="N234" s="273">
        <f t="shared" si="22"/>
        <v>1.3737408392580264E-4</v>
      </c>
      <c r="O234" s="273">
        <f t="shared" si="23"/>
        <v>3.6912416350863171E-5</v>
      </c>
      <c r="Q234" s="15" t="s">
        <v>33032</v>
      </c>
      <c r="R234" t="s">
        <v>148</v>
      </c>
      <c r="S234" t="s">
        <v>31781</v>
      </c>
      <c r="T234" t="s">
        <v>34041</v>
      </c>
      <c r="U234" s="273">
        <f t="shared" si="18"/>
        <v>1.0065981711157824E-3</v>
      </c>
      <c r="V234" s="15" t="str">
        <f t="shared" si="19"/>
        <v>Sede - Belen</v>
      </c>
      <c r="W234" s="289" t="s">
        <v>32187</v>
      </c>
      <c r="X234" s="15" t="s">
        <v>32188</v>
      </c>
      <c r="Y234" s="15" t="s">
        <v>32185</v>
      </c>
    </row>
    <row r="235" spans="1:25" x14ac:dyDescent="0.35">
      <c r="A235" s="15" t="s">
        <v>33278</v>
      </c>
      <c r="B235" s="15" t="s">
        <v>174</v>
      </c>
      <c r="C235" s="15" t="s">
        <v>31547</v>
      </c>
      <c r="D235" s="15" t="s">
        <v>34093</v>
      </c>
      <c r="E235" s="15">
        <v>9</v>
      </c>
      <c r="F235" s="273">
        <f t="shared" si="20"/>
        <v>6.6410861865407323E-4</v>
      </c>
      <c r="G235" s="273">
        <f t="shared" si="21"/>
        <v>4.8566263282172372E-4</v>
      </c>
      <c r="I235" s="15" t="s">
        <v>33032</v>
      </c>
      <c r="J235" s="15" t="s">
        <v>148</v>
      </c>
      <c r="K235" s="15" t="s">
        <v>31781</v>
      </c>
      <c r="L235" s="15" t="s">
        <v>34041</v>
      </c>
      <c r="M235" s="15">
        <v>753</v>
      </c>
      <c r="N235" s="273">
        <f t="shared" si="22"/>
        <v>1.312724431422962E-4</v>
      </c>
      <c r="O235" s="273">
        <f t="shared" si="23"/>
        <v>3.5272905472334987E-5</v>
      </c>
      <c r="Q235" s="15" t="s">
        <v>33033</v>
      </c>
      <c r="R235" t="s">
        <v>159</v>
      </c>
      <c r="S235" t="s">
        <v>31711</v>
      </c>
      <c r="T235" t="s">
        <v>34185</v>
      </c>
      <c r="U235" s="273">
        <f t="shared" si="18"/>
        <v>3.5684636512612721E-4</v>
      </c>
      <c r="V235" s="15" t="str">
        <f t="shared" si="19"/>
        <v>Sede - Ricardo Palma</v>
      </c>
      <c r="W235" s="289" t="s">
        <v>32185</v>
      </c>
      <c r="X235" s="15" t="s">
        <v>32187</v>
      </c>
      <c r="Y235" s="15" t="s">
        <v>32188</v>
      </c>
    </row>
    <row r="236" spans="1:25" x14ac:dyDescent="0.35">
      <c r="A236" s="15" t="s">
        <v>33021</v>
      </c>
      <c r="B236" s="15" t="s">
        <v>174</v>
      </c>
      <c r="C236" s="15" t="s">
        <v>31547</v>
      </c>
      <c r="D236" s="15" t="s">
        <v>31566</v>
      </c>
      <c r="E236" s="15">
        <v>9</v>
      </c>
      <c r="F236" s="273">
        <f t="shared" si="20"/>
        <v>6.6410861865407323E-4</v>
      </c>
      <c r="G236" s="273">
        <f t="shared" si="21"/>
        <v>4.8566263282172372E-4</v>
      </c>
      <c r="I236" s="15" t="s">
        <v>33033</v>
      </c>
      <c r="J236" s="15" t="s">
        <v>159</v>
      </c>
      <c r="K236" s="15" t="s">
        <v>31711</v>
      </c>
      <c r="L236" s="15" t="s">
        <v>34185</v>
      </c>
      <c r="M236" s="15">
        <v>706</v>
      </c>
      <c r="N236" s="273">
        <f t="shared" si="22"/>
        <v>1.2307881123301608E-4</v>
      </c>
      <c r="O236" s="273">
        <f t="shared" si="23"/>
        <v>3.3071276578311424E-5</v>
      </c>
      <c r="Q236" s="15" t="s">
        <v>33034</v>
      </c>
      <c r="R236" t="s">
        <v>153</v>
      </c>
      <c r="S236" t="s">
        <v>31826</v>
      </c>
      <c r="T236" t="s">
        <v>31536</v>
      </c>
      <c r="U236" s="273">
        <f t="shared" si="18"/>
        <v>8.6752732328533033E-5</v>
      </c>
      <c r="V236" s="15" t="str">
        <f t="shared" si="19"/>
        <v>Sede - San Miguel</v>
      </c>
      <c r="W236" s="289" t="s">
        <v>32188</v>
      </c>
      <c r="X236" s="15" t="s">
        <v>32185</v>
      </c>
      <c r="Y236" s="15" t="s">
        <v>32184</v>
      </c>
    </row>
    <row r="237" spans="1:25" x14ac:dyDescent="0.35">
      <c r="A237" s="15" t="s">
        <v>33279</v>
      </c>
      <c r="B237" s="15" t="s">
        <v>140</v>
      </c>
      <c r="C237" s="15" t="s">
        <v>31610</v>
      </c>
      <c r="D237" s="15" t="s">
        <v>34094</v>
      </c>
      <c r="E237" s="15">
        <v>9</v>
      </c>
      <c r="F237" s="273">
        <f t="shared" si="20"/>
        <v>6.6410861865407323E-4</v>
      </c>
      <c r="G237" s="273">
        <f t="shared" si="21"/>
        <v>4.8566263282172372E-4</v>
      </c>
      <c r="I237" s="15" t="s">
        <v>33034</v>
      </c>
      <c r="J237" s="15" t="s">
        <v>153</v>
      </c>
      <c r="K237" s="15" t="s">
        <v>31826</v>
      </c>
      <c r="L237" s="15" t="s">
        <v>31536</v>
      </c>
      <c r="M237" s="15">
        <v>700</v>
      </c>
      <c r="N237" s="273">
        <f t="shared" si="22"/>
        <v>1.2203281567012926E-4</v>
      </c>
      <c r="O237" s="273">
        <f t="shared" si="23"/>
        <v>3.2790217570563734E-5</v>
      </c>
      <c r="Q237" s="15" t="s">
        <v>31985</v>
      </c>
      <c r="R237" t="s">
        <v>172</v>
      </c>
      <c r="S237" t="s">
        <v>31662</v>
      </c>
      <c r="T237" t="s">
        <v>31671</v>
      </c>
      <c r="U237" s="273">
        <f t="shared" si="18"/>
        <v>4.6374084494699093E-4</v>
      </c>
      <c r="V237" s="15" t="str">
        <f t="shared" si="19"/>
        <v>Sede - San Ramon</v>
      </c>
      <c r="W237" s="289" t="s">
        <v>32185</v>
      </c>
      <c r="X237" s="15" t="s">
        <v>32187</v>
      </c>
      <c r="Y237" s="15" t="s">
        <v>32188</v>
      </c>
    </row>
    <row r="238" spans="1:25" x14ac:dyDescent="0.35">
      <c r="A238" s="15" t="s">
        <v>31951</v>
      </c>
      <c r="B238" s="15" t="s">
        <v>141</v>
      </c>
      <c r="C238" s="15" t="s">
        <v>31623</v>
      </c>
      <c r="D238" s="15" t="s">
        <v>31624</v>
      </c>
      <c r="E238" s="15">
        <v>9</v>
      </c>
      <c r="F238" s="273">
        <f t="shared" si="20"/>
        <v>6.6410861865407323E-4</v>
      </c>
      <c r="G238" s="273">
        <f t="shared" si="21"/>
        <v>4.8566263282172372E-4</v>
      </c>
      <c r="I238" s="15" t="s">
        <v>31985</v>
      </c>
      <c r="J238" s="15" t="s">
        <v>172</v>
      </c>
      <c r="K238" s="15" t="s">
        <v>31662</v>
      </c>
      <c r="L238" s="15" t="s">
        <v>31671</v>
      </c>
      <c r="M238" s="15">
        <v>684</v>
      </c>
      <c r="N238" s="273">
        <f t="shared" si="22"/>
        <v>1.1924349416909773E-4</v>
      </c>
      <c r="O238" s="273">
        <f t="shared" si="23"/>
        <v>3.2040726883236556E-5</v>
      </c>
      <c r="Q238" s="15" t="s">
        <v>33035</v>
      </c>
      <c r="R238" t="s">
        <v>144</v>
      </c>
      <c r="S238" t="s">
        <v>34236</v>
      </c>
      <c r="T238" t="s">
        <v>34236</v>
      </c>
      <c r="U238" s="273">
        <f t="shared" si="18"/>
        <v>3.0021378979455486E-4</v>
      </c>
      <c r="V238" s="15" t="str">
        <f t="shared" si="19"/>
        <v>Sede - Palpa</v>
      </c>
      <c r="W238" s="289" t="s">
        <v>32184</v>
      </c>
      <c r="X238" s="15" t="s">
        <v>32187</v>
      </c>
      <c r="Y238" s="15" t="s">
        <v>925</v>
      </c>
    </row>
    <row r="239" spans="1:25" x14ac:dyDescent="0.35">
      <c r="A239" s="15" t="s">
        <v>33068</v>
      </c>
      <c r="B239" s="15" t="s">
        <v>142</v>
      </c>
      <c r="C239" s="15" t="s">
        <v>31642</v>
      </c>
      <c r="D239" s="15" t="s">
        <v>34095</v>
      </c>
      <c r="E239" s="15">
        <v>9</v>
      </c>
      <c r="F239" s="273">
        <f t="shared" si="20"/>
        <v>6.6410861865407323E-4</v>
      </c>
      <c r="G239" s="273">
        <f t="shared" si="21"/>
        <v>4.8566263282172372E-4</v>
      </c>
      <c r="I239" s="15" t="s">
        <v>33035</v>
      </c>
      <c r="J239" s="15" t="s">
        <v>144</v>
      </c>
      <c r="K239" s="15" t="s">
        <v>34236</v>
      </c>
      <c r="L239" s="15" t="s">
        <v>34236</v>
      </c>
      <c r="M239" s="15">
        <v>649</v>
      </c>
      <c r="N239" s="273">
        <f t="shared" si="22"/>
        <v>1.1314185338559127E-4</v>
      </c>
      <c r="O239" s="273">
        <f t="shared" si="23"/>
        <v>3.0401216004708375E-5</v>
      </c>
      <c r="Q239" s="15" t="s">
        <v>31879</v>
      </c>
      <c r="R239" t="s">
        <v>173</v>
      </c>
      <c r="S239" t="s">
        <v>31580</v>
      </c>
      <c r="T239" t="s">
        <v>31580</v>
      </c>
      <c r="U239" s="273">
        <f t="shared" si="18"/>
        <v>1.371083231537403E-4</v>
      </c>
      <c r="V239" s="15" t="str">
        <f t="shared" si="19"/>
        <v>Sede - Yungay</v>
      </c>
      <c r="W239" s="289" t="s">
        <v>32188</v>
      </c>
      <c r="X239" s="15" t="s">
        <v>32187</v>
      </c>
      <c r="Y239" s="15" t="s">
        <v>32188</v>
      </c>
    </row>
    <row r="240" spans="1:25" x14ac:dyDescent="0.35">
      <c r="A240" s="15" t="s">
        <v>33280</v>
      </c>
      <c r="B240" s="15" t="s">
        <v>170</v>
      </c>
      <c r="C240" s="15" t="s">
        <v>34044</v>
      </c>
      <c r="D240" s="15" t="s">
        <v>34096</v>
      </c>
      <c r="E240" s="15">
        <v>9</v>
      </c>
      <c r="F240" s="273">
        <f t="shared" si="20"/>
        <v>6.6410861865407323E-4</v>
      </c>
      <c r="G240" s="273">
        <f t="shared" si="21"/>
        <v>4.8566263282172372E-4</v>
      </c>
      <c r="I240" s="15" t="s">
        <v>31879</v>
      </c>
      <c r="J240" s="15" t="s">
        <v>173</v>
      </c>
      <c r="K240" s="15" t="s">
        <v>31580</v>
      </c>
      <c r="L240" s="15" t="s">
        <v>31580</v>
      </c>
      <c r="M240" s="15">
        <v>623</v>
      </c>
      <c r="N240" s="273">
        <f t="shared" si="22"/>
        <v>1.0860920594641504E-4</v>
      </c>
      <c r="O240" s="273">
        <f t="shared" si="23"/>
        <v>2.9183293637801718E-5</v>
      </c>
      <c r="Q240" s="15" t="s">
        <v>31999</v>
      </c>
      <c r="R240" t="s">
        <v>172</v>
      </c>
      <c r="S240" t="s">
        <v>31669</v>
      </c>
      <c r="T240" t="s">
        <v>31677</v>
      </c>
      <c r="U240" s="273">
        <f t="shared" si="18"/>
        <v>1.3570302811500187E-4</v>
      </c>
      <c r="V240" s="15" t="str">
        <f t="shared" si="19"/>
        <v>Sede - La Oroya</v>
      </c>
      <c r="W240" s="289" t="s">
        <v>32185</v>
      </c>
      <c r="X240" s="15" t="s">
        <v>32187</v>
      </c>
      <c r="Y240" s="15" t="s">
        <v>32184</v>
      </c>
    </row>
    <row r="241" spans="1:25" x14ac:dyDescent="0.35">
      <c r="A241" s="15" t="s">
        <v>33254</v>
      </c>
      <c r="B241" s="15" t="s">
        <v>174</v>
      </c>
      <c r="C241" s="15" t="s">
        <v>31546</v>
      </c>
      <c r="D241" s="15" t="s">
        <v>34097</v>
      </c>
      <c r="E241" s="15">
        <v>9</v>
      </c>
      <c r="F241" s="273">
        <f t="shared" si="20"/>
        <v>6.6410861865407323E-4</v>
      </c>
      <c r="G241" s="273">
        <f t="shared" si="21"/>
        <v>4.8566263282172372E-4</v>
      </c>
      <c r="I241" s="15" t="s">
        <v>31999</v>
      </c>
      <c r="J241" s="15" t="s">
        <v>172</v>
      </c>
      <c r="K241" s="15" t="s">
        <v>31669</v>
      </c>
      <c r="L241" s="15" t="s">
        <v>31677</v>
      </c>
      <c r="M241" s="15">
        <v>593</v>
      </c>
      <c r="N241" s="273">
        <f t="shared" si="22"/>
        <v>1.0337922813198093E-4</v>
      </c>
      <c r="O241" s="273">
        <f t="shared" si="23"/>
        <v>2.7777998599063275E-5</v>
      </c>
      <c r="Q241" s="15" t="s">
        <v>33036</v>
      </c>
      <c r="R241" t="s">
        <v>174</v>
      </c>
      <c r="S241" t="s">
        <v>34148</v>
      </c>
      <c r="T241" t="s">
        <v>31735</v>
      </c>
      <c r="U241" s="273">
        <f t="shared" si="18"/>
        <v>8.164682702111668E-5</v>
      </c>
      <c r="V241" s="15" t="str">
        <f t="shared" si="19"/>
        <v>Sede - San Antonio</v>
      </c>
      <c r="W241" s="289" t="s">
        <v>32185</v>
      </c>
      <c r="X241" s="15" t="s">
        <v>32188</v>
      </c>
      <c r="Y241" s="15" t="s">
        <v>32184</v>
      </c>
    </row>
    <row r="242" spans="1:25" x14ac:dyDescent="0.35">
      <c r="A242" s="15" t="s">
        <v>32025</v>
      </c>
      <c r="B242" s="15" t="s">
        <v>147</v>
      </c>
      <c r="C242" s="15" t="s">
        <v>147</v>
      </c>
      <c r="D242" s="15" t="s">
        <v>31704</v>
      </c>
      <c r="E242" s="15">
        <v>9</v>
      </c>
      <c r="F242" s="273">
        <f t="shared" si="20"/>
        <v>6.6410861865407323E-4</v>
      </c>
      <c r="G242" s="273">
        <f t="shared" si="21"/>
        <v>4.8566263282172372E-4</v>
      </c>
      <c r="I242" s="15" t="s">
        <v>33036</v>
      </c>
      <c r="J242" s="15" t="s">
        <v>174</v>
      </c>
      <c r="K242" s="15" t="s">
        <v>34148</v>
      </c>
      <c r="L242" s="15" t="s">
        <v>31735</v>
      </c>
      <c r="M242" s="15">
        <v>591</v>
      </c>
      <c r="N242" s="273">
        <f t="shared" si="22"/>
        <v>1.0303056294435199E-4</v>
      </c>
      <c r="O242" s="273">
        <f t="shared" si="23"/>
        <v>2.7684312263147378E-5</v>
      </c>
      <c r="Q242" s="15" t="s">
        <v>33037</v>
      </c>
      <c r="R242" t="s">
        <v>159</v>
      </c>
      <c r="S242" t="s">
        <v>31711</v>
      </c>
      <c r="T242" t="s">
        <v>34158</v>
      </c>
      <c r="U242" s="273">
        <f t="shared" si="18"/>
        <v>3.5061622378772006E-4</v>
      </c>
      <c r="V242" s="15" t="str">
        <f t="shared" si="19"/>
        <v>Sede - Santa Eulalia</v>
      </c>
      <c r="W242" s="289" t="s">
        <v>32185</v>
      </c>
      <c r="X242" s="15" t="s">
        <v>32187</v>
      </c>
      <c r="Y242" s="15" t="s">
        <v>32184</v>
      </c>
    </row>
    <row r="243" spans="1:25" x14ac:dyDescent="0.35">
      <c r="A243" s="15" t="s">
        <v>32272</v>
      </c>
      <c r="B243" s="15" t="s">
        <v>159</v>
      </c>
      <c r="C243" s="15" t="s">
        <v>31707</v>
      </c>
      <c r="D243" s="15" t="s">
        <v>32271</v>
      </c>
      <c r="E243" s="15">
        <v>9</v>
      </c>
      <c r="F243" s="273">
        <f t="shared" si="20"/>
        <v>6.6410861865407323E-4</v>
      </c>
      <c r="G243" s="273">
        <f t="shared" si="21"/>
        <v>4.8566263282172372E-4</v>
      </c>
      <c r="I243" s="15" t="s">
        <v>33037</v>
      </c>
      <c r="J243" s="15" t="s">
        <v>159</v>
      </c>
      <c r="K243" s="15" t="s">
        <v>31711</v>
      </c>
      <c r="L243" s="15" t="s">
        <v>34158</v>
      </c>
      <c r="M243" s="15">
        <v>573</v>
      </c>
      <c r="N243" s="273">
        <f t="shared" si="22"/>
        <v>9.9892576255691519E-5</v>
      </c>
      <c r="O243" s="273">
        <f t="shared" si="23"/>
        <v>2.684113523990431E-5</v>
      </c>
      <c r="Q243" s="15" t="s">
        <v>33038</v>
      </c>
      <c r="R243" t="s">
        <v>146</v>
      </c>
      <c r="S243" t="s">
        <v>3</v>
      </c>
      <c r="T243" t="s">
        <v>34157</v>
      </c>
      <c r="U243" s="273">
        <f t="shared" si="18"/>
        <v>3.5010094894018267E-4</v>
      </c>
      <c r="V243" s="15" t="str">
        <f t="shared" si="19"/>
        <v>Sede - San Pedro De Lloc</v>
      </c>
      <c r="W243" s="289" t="s">
        <v>32187</v>
      </c>
      <c r="X243" s="15" t="s">
        <v>32186</v>
      </c>
      <c r="Y243" s="15" t="s">
        <v>925</v>
      </c>
    </row>
    <row r="244" spans="1:25" x14ac:dyDescent="0.35">
      <c r="A244" s="15" t="s">
        <v>33281</v>
      </c>
      <c r="B244" s="15" t="s">
        <v>172</v>
      </c>
      <c r="C244" s="15" t="s">
        <v>31665</v>
      </c>
      <c r="D244" s="15" t="s">
        <v>34098</v>
      </c>
      <c r="E244" s="15">
        <v>9</v>
      </c>
      <c r="F244" s="273">
        <f t="shared" si="20"/>
        <v>6.6410861865407323E-4</v>
      </c>
      <c r="G244" s="273">
        <f t="shared" si="21"/>
        <v>4.8566263282172372E-4</v>
      </c>
      <c r="I244" s="15" t="s">
        <v>33038</v>
      </c>
      <c r="J244" s="15" t="s">
        <v>146</v>
      </c>
      <c r="K244" s="15" t="s">
        <v>3</v>
      </c>
      <c r="L244" s="15" t="s">
        <v>34157</v>
      </c>
      <c r="M244" s="15">
        <v>562</v>
      </c>
      <c r="N244" s="273">
        <f t="shared" si="22"/>
        <v>9.7974917723732356E-5</v>
      </c>
      <c r="O244" s="273">
        <f t="shared" si="23"/>
        <v>2.6325860392366883E-5</v>
      </c>
      <c r="Q244" s="15" t="s">
        <v>31876</v>
      </c>
      <c r="R244" t="s">
        <v>173</v>
      </c>
      <c r="S244" t="s">
        <v>31545</v>
      </c>
      <c r="T244" t="s">
        <v>31545</v>
      </c>
      <c r="U244" s="273">
        <f t="shared" si="18"/>
        <v>4.0345450251469867E-4</v>
      </c>
      <c r="V244" s="15" t="str">
        <f t="shared" si="19"/>
        <v>Sede - Santa</v>
      </c>
      <c r="W244" s="289" t="s">
        <v>32184</v>
      </c>
      <c r="X244" s="15" t="s">
        <v>32186</v>
      </c>
      <c r="Y244" s="15" t="s">
        <v>925</v>
      </c>
    </row>
    <row r="245" spans="1:25" x14ac:dyDescent="0.35">
      <c r="A245" s="15" t="s">
        <v>33208</v>
      </c>
      <c r="B245" s="15" t="s">
        <v>172</v>
      </c>
      <c r="C245" s="15" t="s">
        <v>31667</v>
      </c>
      <c r="D245" s="15" t="s">
        <v>34099</v>
      </c>
      <c r="E245" s="15">
        <v>9</v>
      </c>
      <c r="F245" s="273">
        <f t="shared" si="20"/>
        <v>6.6410861865407323E-4</v>
      </c>
      <c r="G245" s="273">
        <f t="shared" si="21"/>
        <v>4.8566263282172372E-4</v>
      </c>
      <c r="I245" s="15" t="s">
        <v>31876</v>
      </c>
      <c r="J245" s="15" t="s">
        <v>173</v>
      </c>
      <c r="K245" s="15" t="s">
        <v>31545</v>
      </c>
      <c r="L245" s="15" t="s">
        <v>31545</v>
      </c>
      <c r="M245" s="15">
        <v>549</v>
      </c>
      <c r="N245" s="273">
        <f t="shared" si="22"/>
        <v>9.5708594004144238E-5</v>
      </c>
      <c r="O245" s="273">
        <f t="shared" si="23"/>
        <v>2.5716899208913556E-5</v>
      </c>
      <c r="Q245" s="15" t="s">
        <v>33039</v>
      </c>
      <c r="R245" t="s">
        <v>173</v>
      </c>
      <c r="S245" t="s">
        <v>31545</v>
      </c>
      <c r="T245" t="s">
        <v>34154</v>
      </c>
      <c r="U245" s="273">
        <f t="shared" si="18"/>
        <v>3.4836775172573855E-4</v>
      </c>
      <c r="V245" s="15" t="str">
        <f t="shared" si="19"/>
        <v>Sede - Coishco</v>
      </c>
      <c r="W245" s="289" t="s">
        <v>32188</v>
      </c>
      <c r="X245" s="15" t="s">
        <v>32188</v>
      </c>
      <c r="Y245" s="15" t="s">
        <v>925</v>
      </c>
    </row>
    <row r="246" spans="1:25" x14ac:dyDescent="0.35">
      <c r="A246" s="15" t="s">
        <v>33282</v>
      </c>
      <c r="B246" s="15" t="s">
        <v>148</v>
      </c>
      <c r="C246" s="15" t="s">
        <v>156</v>
      </c>
      <c r="D246" s="15" t="s">
        <v>34100</v>
      </c>
      <c r="E246" s="15">
        <v>9</v>
      </c>
      <c r="F246" s="273">
        <f t="shared" si="20"/>
        <v>6.6410861865407323E-4</v>
      </c>
      <c r="G246" s="273">
        <f t="shared" si="21"/>
        <v>4.8566263282172372E-4</v>
      </c>
      <c r="I246" s="15" t="s">
        <v>33039</v>
      </c>
      <c r="J246" s="15" t="s">
        <v>173</v>
      </c>
      <c r="K246" s="15" t="s">
        <v>31545</v>
      </c>
      <c r="L246" s="15" t="s">
        <v>34154</v>
      </c>
      <c r="M246" s="15">
        <v>525</v>
      </c>
      <c r="N246" s="273">
        <f t="shared" si="22"/>
        <v>9.1524611752596944E-5</v>
      </c>
      <c r="O246" s="273">
        <f t="shared" si="23"/>
        <v>2.4592663177922799E-5</v>
      </c>
      <c r="Q246" s="15" t="s">
        <v>31964</v>
      </c>
      <c r="R246" t="s">
        <v>141</v>
      </c>
      <c r="S246" t="s">
        <v>31570</v>
      </c>
      <c r="T246" t="s">
        <v>31571</v>
      </c>
      <c r="U246" s="273">
        <f t="shared" si="18"/>
        <v>2.9440523696776927E-4</v>
      </c>
      <c r="V246" s="15" t="str">
        <f t="shared" si="19"/>
        <v>Sede - Machupicchu</v>
      </c>
      <c r="W246" s="289" t="s">
        <v>32185</v>
      </c>
      <c r="X246" s="15" t="s">
        <v>32184</v>
      </c>
      <c r="Y246" s="15" t="s">
        <v>32188</v>
      </c>
    </row>
    <row r="247" spans="1:25" x14ac:dyDescent="0.35">
      <c r="A247" s="15" t="s">
        <v>31936</v>
      </c>
      <c r="B247" s="15" t="s">
        <v>158</v>
      </c>
      <c r="C247" s="15" t="s">
        <v>158</v>
      </c>
      <c r="D247" s="15" t="s">
        <v>31534</v>
      </c>
      <c r="E247" s="15">
        <v>8</v>
      </c>
      <c r="F247" s="273">
        <f t="shared" si="20"/>
        <v>5.9031877213695393E-4</v>
      </c>
      <c r="G247" s="273">
        <f t="shared" si="21"/>
        <v>4.3170011806375439E-4</v>
      </c>
      <c r="I247" s="15" t="s">
        <v>31964</v>
      </c>
      <c r="J247" s="15" t="s">
        <v>141</v>
      </c>
      <c r="K247" s="15" t="s">
        <v>31570</v>
      </c>
      <c r="L247" s="15" t="s">
        <v>31571</v>
      </c>
      <c r="M247" s="15">
        <v>525</v>
      </c>
      <c r="N247" s="273">
        <f t="shared" si="22"/>
        <v>9.1524611752596944E-5</v>
      </c>
      <c r="O247" s="273">
        <f t="shared" si="23"/>
        <v>2.4592663177922799E-5</v>
      </c>
      <c r="Q247" s="15" t="s">
        <v>32160</v>
      </c>
      <c r="R247" t="s">
        <v>175</v>
      </c>
      <c r="S247" t="s">
        <v>31838</v>
      </c>
      <c r="T247" t="s">
        <v>31844</v>
      </c>
      <c r="U247" s="273">
        <f t="shared" si="18"/>
        <v>7.261053550315236E-4</v>
      </c>
      <c r="V247" s="15" t="str">
        <f t="shared" si="19"/>
        <v>Sede - Juanjui</v>
      </c>
      <c r="W247" s="289" t="s">
        <v>32184</v>
      </c>
      <c r="X247" s="15" t="s">
        <v>32184</v>
      </c>
      <c r="Y247" s="15" t="s">
        <v>32185</v>
      </c>
    </row>
    <row r="248" spans="1:25" x14ac:dyDescent="0.35">
      <c r="A248" s="15" t="s">
        <v>33015</v>
      </c>
      <c r="B248" s="15" t="s">
        <v>144</v>
      </c>
      <c r="C248" s="15" t="s">
        <v>31655</v>
      </c>
      <c r="D248" s="15" t="s">
        <v>34101</v>
      </c>
      <c r="E248" s="15">
        <v>8</v>
      </c>
      <c r="F248" s="273">
        <f t="shared" si="20"/>
        <v>5.9031877213695393E-4</v>
      </c>
      <c r="G248" s="273">
        <f t="shared" si="21"/>
        <v>4.3170011806375439E-4</v>
      </c>
      <c r="I248" s="15" t="s">
        <v>32160</v>
      </c>
      <c r="J248" s="15" t="s">
        <v>175</v>
      </c>
      <c r="K248" s="15" t="s">
        <v>31838</v>
      </c>
      <c r="L248" s="15" t="s">
        <v>31844</v>
      </c>
      <c r="M248" s="15">
        <v>525</v>
      </c>
      <c r="N248" s="273">
        <f t="shared" si="22"/>
        <v>9.1524611752596944E-5</v>
      </c>
      <c r="O248" s="273">
        <f t="shared" si="23"/>
        <v>2.4592663177922799E-5</v>
      </c>
      <c r="Q248" s="15" t="s">
        <v>33040</v>
      </c>
      <c r="R248" t="s">
        <v>159</v>
      </c>
      <c r="S248" t="s">
        <v>31709</v>
      </c>
      <c r="T248" t="s">
        <v>31735</v>
      </c>
      <c r="U248" s="273">
        <f t="shared" si="18"/>
        <v>8.8696234961035676E-4</v>
      </c>
      <c r="V248" s="15" t="str">
        <f t="shared" si="19"/>
        <v>Sede - San Antonio</v>
      </c>
      <c r="W248" s="289" t="s">
        <v>32184</v>
      </c>
      <c r="X248" s="15" t="s">
        <v>32188</v>
      </c>
      <c r="Y248" s="15" t="s">
        <v>925</v>
      </c>
    </row>
    <row r="249" spans="1:25" x14ac:dyDescent="0.35">
      <c r="A249" s="15" t="s">
        <v>32989</v>
      </c>
      <c r="B249" s="15" t="s">
        <v>172</v>
      </c>
      <c r="C249" s="15" t="s">
        <v>31665</v>
      </c>
      <c r="D249" s="15" t="s">
        <v>34102</v>
      </c>
      <c r="E249" s="15">
        <v>8</v>
      </c>
      <c r="F249" s="273">
        <f t="shared" si="20"/>
        <v>5.9031877213695393E-4</v>
      </c>
      <c r="G249" s="273">
        <f t="shared" si="21"/>
        <v>4.3170011806375439E-4</v>
      </c>
      <c r="I249" s="15" t="s">
        <v>33040</v>
      </c>
      <c r="J249" s="15" t="s">
        <v>159</v>
      </c>
      <c r="K249" s="15" t="s">
        <v>31709</v>
      </c>
      <c r="L249" s="15" t="s">
        <v>31735</v>
      </c>
      <c r="M249" s="15">
        <v>503</v>
      </c>
      <c r="N249" s="273">
        <f t="shared" si="22"/>
        <v>8.7689294688678604E-5</v>
      </c>
      <c r="O249" s="273">
        <f t="shared" si="23"/>
        <v>2.3562113482847941E-5</v>
      </c>
      <c r="Q249" s="15" t="s">
        <v>32167</v>
      </c>
      <c r="R249" t="s">
        <v>154</v>
      </c>
      <c r="S249" t="s">
        <v>31848</v>
      </c>
      <c r="T249" t="s">
        <v>31849</v>
      </c>
      <c r="U249" s="273">
        <f t="shared" si="18"/>
        <v>2.9295309876107293E-4</v>
      </c>
      <c r="V249" s="15" t="str">
        <f t="shared" si="19"/>
        <v>Sede - Ilabaya</v>
      </c>
      <c r="W249" s="289" t="s">
        <v>32188</v>
      </c>
      <c r="X249" s="15" t="s">
        <v>32187</v>
      </c>
      <c r="Y249" s="15" t="s">
        <v>32188</v>
      </c>
    </row>
    <row r="250" spans="1:25" x14ac:dyDescent="0.35">
      <c r="A250" s="15" t="s">
        <v>33283</v>
      </c>
      <c r="B250" s="15" t="s">
        <v>159</v>
      </c>
      <c r="C250" s="15" t="s">
        <v>31709</v>
      </c>
      <c r="D250" s="15" t="s">
        <v>34103</v>
      </c>
      <c r="E250" s="15">
        <v>8</v>
      </c>
      <c r="F250" s="273">
        <f t="shared" si="20"/>
        <v>5.9031877213695393E-4</v>
      </c>
      <c r="G250" s="273">
        <f t="shared" si="21"/>
        <v>4.3170011806375439E-4</v>
      </c>
      <c r="I250" s="15" t="s">
        <v>32167</v>
      </c>
      <c r="J250" s="15" t="s">
        <v>154</v>
      </c>
      <c r="K250" s="15" t="s">
        <v>31848</v>
      </c>
      <c r="L250" s="15" t="s">
        <v>31849</v>
      </c>
      <c r="M250" s="15">
        <v>494</v>
      </c>
      <c r="N250" s="273">
        <f t="shared" si="22"/>
        <v>8.6120301344348369E-5</v>
      </c>
      <c r="O250" s="273">
        <f t="shared" si="23"/>
        <v>2.3140524971226408E-5</v>
      </c>
      <c r="Q250" s="15" t="s">
        <v>32114</v>
      </c>
      <c r="R250" t="s">
        <v>151</v>
      </c>
      <c r="S250" t="s">
        <v>31792</v>
      </c>
      <c r="T250" t="s">
        <v>31792</v>
      </c>
      <c r="U250" s="273">
        <f t="shared" si="18"/>
        <v>4.0073759877313765E-4</v>
      </c>
      <c r="V250" s="15" t="str">
        <f t="shared" si="19"/>
        <v>Sede - Oxapampa</v>
      </c>
      <c r="W250" s="289" t="s">
        <v>32188</v>
      </c>
      <c r="X250" s="15" t="s">
        <v>32184</v>
      </c>
      <c r="Y250" s="15" t="s">
        <v>32185</v>
      </c>
    </row>
    <row r="251" spans="1:25" x14ac:dyDescent="0.35">
      <c r="A251" s="15" t="s">
        <v>32995</v>
      </c>
      <c r="B251" s="15" t="s">
        <v>152</v>
      </c>
      <c r="C251" s="15" t="s">
        <v>31804</v>
      </c>
      <c r="D251" s="15" t="s">
        <v>31527</v>
      </c>
      <c r="E251" s="15">
        <v>8</v>
      </c>
      <c r="F251" s="273">
        <f t="shared" si="20"/>
        <v>5.9031877213695393E-4</v>
      </c>
      <c r="G251" s="273">
        <f t="shared" si="21"/>
        <v>4.3170011806375439E-4</v>
      </c>
      <c r="I251" s="15" t="s">
        <v>32114</v>
      </c>
      <c r="J251" s="15" t="s">
        <v>151</v>
      </c>
      <c r="K251" s="15" t="s">
        <v>31792</v>
      </c>
      <c r="L251" s="15" t="s">
        <v>31792</v>
      </c>
      <c r="M251" s="15">
        <v>491</v>
      </c>
      <c r="N251" s="273">
        <f t="shared" si="22"/>
        <v>8.5597303562904957E-5</v>
      </c>
      <c r="O251" s="273">
        <f t="shared" si="23"/>
        <v>2.2999995467352563E-5</v>
      </c>
      <c r="Q251" s="15" t="s">
        <v>33041</v>
      </c>
      <c r="R251" t="s">
        <v>152</v>
      </c>
      <c r="S251" t="s">
        <v>31804</v>
      </c>
      <c r="T251" t="s">
        <v>34049</v>
      </c>
      <c r="U251" s="273">
        <f t="shared" si="18"/>
        <v>8.3229718733301831E-4</v>
      </c>
      <c r="V251" s="15" t="str">
        <f t="shared" si="19"/>
        <v>Sede - Marcavelica</v>
      </c>
      <c r="W251" s="289" t="s">
        <v>32188</v>
      </c>
      <c r="X251" s="15" t="s">
        <v>32188</v>
      </c>
      <c r="Y251" s="15" t="s">
        <v>32185</v>
      </c>
    </row>
    <row r="252" spans="1:25" x14ac:dyDescent="0.35">
      <c r="A252" s="15" t="s">
        <v>33004</v>
      </c>
      <c r="B252" s="15" t="s">
        <v>152</v>
      </c>
      <c r="C252" s="15" t="s">
        <v>31804</v>
      </c>
      <c r="D252" s="15" t="s">
        <v>34104</v>
      </c>
      <c r="E252" s="15">
        <v>8</v>
      </c>
      <c r="F252" s="273">
        <f t="shared" si="20"/>
        <v>5.9031877213695393E-4</v>
      </c>
      <c r="G252" s="273">
        <f t="shared" si="21"/>
        <v>4.3170011806375439E-4</v>
      </c>
      <c r="I252" s="15" t="s">
        <v>33041</v>
      </c>
      <c r="J252" s="15" t="s">
        <v>152</v>
      </c>
      <c r="K252" s="15" t="s">
        <v>31804</v>
      </c>
      <c r="L252" s="15" t="s">
        <v>34049</v>
      </c>
      <c r="M252" s="15">
        <v>488</v>
      </c>
      <c r="N252" s="273">
        <f t="shared" si="22"/>
        <v>8.5074305781461545E-5</v>
      </c>
      <c r="O252" s="273">
        <f t="shared" si="23"/>
        <v>2.2859465963478718E-5</v>
      </c>
      <c r="Q252" s="15" t="s">
        <v>33042</v>
      </c>
      <c r="R252" t="s">
        <v>172</v>
      </c>
      <c r="S252" t="s">
        <v>31665</v>
      </c>
      <c r="T252" t="s">
        <v>34183</v>
      </c>
      <c r="U252" s="273">
        <f t="shared" si="18"/>
        <v>3.4625980916763092E-4</v>
      </c>
      <c r="V252" s="15" t="str">
        <f t="shared" si="19"/>
        <v>Sede - San Agustin</v>
      </c>
      <c r="W252" s="289" t="s">
        <v>32184</v>
      </c>
      <c r="X252" s="15" t="s">
        <v>32184</v>
      </c>
      <c r="Y252" s="15" t="s">
        <v>32188</v>
      </c>
    </row>
    <row r="253" spans="1:25" x14ac:dyDescent="0.35">
      <c r="A253" s="15" t="s">
        <v>33188</v>
      </c>
      <c r="B253" s="15" t="s">
        <v>152</v>
      </c>
      <c r="C253" s="15" t="s">
        <v>31805</v>
      </c>
      <c r="D253" s="15" t="s">
        <v>34105</v>
      </c>
      <c r="E253" s="15">
        <v>8</v>
      </c>
      <c r="F253" s="273">
        <f t="shared" si="20"/>
        <v>5.9031877213695393E-4</v>
      </c>
      <c r="G253" s="273">
        <f t="shared" si="21"/>
        <v>4.3170011806375439E-4</v>
      </c>
      <c r="I253" s="15" t="s">
        <v>33042</v>
      </c>
      <c r="J253" s="15" t="s">
        <v>172</v>
      </c>
      <c r="K253" s="15" t="s">
        <v>31665</v>
      </c>
      <c r="L253" s="15" t="s">
        <v>34183</v>
      </c>
      <c r="M253" s="15">
        <v>480</v>
      </c>
      <c r="N253" s="273">
        <f t="shared" si="22"/>
        <v>8.367964503094578E-5</v>
      </c>
      <c r="O253" s="273">
        <f t="shared" si="23"/>
        <v>2.2484720619815129E-5</v>
      </c>
      <c r="Q253" s="15" t="s">
        <v>31982</v>
      </c>
      <c r="R253" t="s">
        <v>144</v>
      </c>
      <c r="S253" t="s">
        <v>31655</v>
      </c>
      <c r="T253" t="s">
        <v>31661</v>
      </c>
      <c r="U253" s="273">
        <f t="shared" si="18"/>
        <v>4.5413799551561159E-4</v>
      </c>
      <c r="V253" s="15" t="str">
        <f t="shared" si="19"/>
        <v>Sede - San Andres</v>
      </c>
      <c r="W253" s="289" t="s">
        <v>32184</v>
      </c>
      <c r="X253" s="15" t="s">
        <v>32188</v>
      </c>
      <c r="Y253" s="15" t="s">
        <v>925</v>
      </c>
    </row>
    <row r="254" spans="1:25" x14ac:dyDescent="0.35">
      <c r="A254" s="15" t="s">
        <v>31917</v>
      </c>
      <c r="B254" s="15" t="s">
        <v>140</v>
      </c>
      <c r="C254" s="15" t="s">
        <v>31598</v>
      </c>
      <c r="D254" s="15" t="s">
        <v>31598</v>
      </c>
      <c r="E254" s="15">
        <v>8</v>
      </c>
      <c r="F254" s="273">
        <f t="shared" si="20"/>
        <v>5.9031877213695393E-4</v>
      </c>
      <c r="G254" s="273">
        <f t="shared" si="21"/>
        <v>4.3170011806375439E-4</v>
      </c>
      <c r="I254" s="15" t="s">
        <v>31982</v>
      </c>
      <c r="J254" s="15" t="s">
        <v>144</v>
      </c>
      <c r="K254" s="15" t="s">
        <v>31655</v>
      </c>
      <c r="L254" s="15" t="s">
        <v>31661</v>
      </c>
      <c r="M254" s="15">
        <v>479</v>
      </c>
      <c r="N254" s="273">
        <f t="shared" si="22"/>
        <v>8.350531243713131E-5</v>
      </c>
      <c r="O254" s="273">
        <f t="shared" si="23"/>
        <v>2.2437877451857181E-5</v>
      </c>
      <c r="Q254" s="15" t="s">
        <v>33043</v>
      </c>
      <c r="R254" t="s">
        <v>170</v>
      </c>
      <c r="S254" t="s">
        <v>31648</v>
      </c>
      <c r="T254" t="s">
        <v>34968</v>
      </c>
      <c r="U254" s="273">
        <f t="shared" si="18"/>
        <v>2.1828916268403854E-5</v>
      </c>
      <c r="V254" s="15" t="str">
        <f t="shared" si="19"/>
        <v>Sede - Castillo Grande</v>
      </c>
      <c r="W254" s="289" t="s">
        <v>32184</v>
      </c>
      <c r="X254" s="15" t="s">
        <v>32188</v>
      </c>
      <c r="Y254" s="15" t="s">
        <v>32185</v>
      </c>
    </row>
    <row r="255" spans="1:25" x14ac:dyDescent="0.35">
      <c r="A255" s="15" t="s">
        <v>31865</v>
      </c>
      <c r="B255" s="15" t="s">
        <v>173</v>
      </c>
      <c r="C255" s="15" t="s">
        <v>31542</v>
      </c>
      <c r="D255" s="15" t="s">
        <v>31542</v>
      </c>
      <c r="E255" s="15">
        <v>8</v>
      </c>
      <c r="F255" s="273">
        <f t="shared" si="20"/>
        <v>5.9031877213695393E-4</v>
      </c>
      <c r="G255" s="273">
        <f t="shared" si="21"/>
        <v>4.3170011806375439E-4</v>
      </c>
      <c r="I255" s="15" t="s">
        <v>33043</v>
      </c>
      <c r="J255" s="15" t="s">
        <v>170</v>
      </c>
      <c r="K255" s="15" t="s">
        <v>31648</v>
      </c>
      <c r="L255" s="15" t="s">
        <v>34968</v>
      </c>
      <c r="M255" s="15">
        <v>466</v>
      </c>
      <c r="N255" s="273">
        <f t="shared" si="22"/>
        <v>8.1238988717543192E-5</v>
      </c>
      <c r="O255" s="273">
        <f t="shared" si="23"/>
        <v>2.1828916268403854E-5</v>
      </c>
      <c r="Q255" s="15" t="s">
        <v>33044</v>
      </c>
      <c r="R255" t="s">
        <v>172</v>
      </c>
      <c r="S255" t="s">
        <v>31665</v>
      </c>
      <c r="T255" t="s">
        <v>34430</v>
      </c>
      <c r="U255" s="273">
        <f t="shared" si="18"/>
        <v>1.8366961737435381E-4</v>
      </c>
      <c r="V255" s="15" t="str">
        <f t="shared" si="19"/>
        <v>Sede - San Jeronimo De Tunan</v>
      </c>
      <c r="W255" s="289" t="s">
        <v>32184</v>
      </c>
      <c r="X255" s="15" t="s">
        <v>32188</v>
      </c>
      <c r="Y255" s="15" t="s">
        <v>32184</v>
      </c>
    </row>
    <row r="256" spans="1:25" x14ac:dyDescent="0.35">
      <c r="A256" s="15" t="s">
        <v>31982</v>
      </c>
      <c r="B256" s="15" t="s">
        <v>144</v>
      </c>
      <c r="C256" s="15" t="s">
        <v>31655</v>
      </c>
      <c r="D256" s="15" t="s">
        <v>31661</v>
      </c>
      <c r="E256" s="15">
        <v>8</v>
      </c>
      <c r="F256" s="273">
        <f t="shared" si="20"/>
        <v>5.9031877213695393E-4</v>
      </c>
      <c r="G256" s="273">
        <f t="shared" si="21"/>
        <v>4.3170011806375439E-4</v>
      </c>
      <c r="I256" s="15" t="s">
        <v>33044</v>
      </c>
      <c r="J256" s="15" t="s">
        <v>172</v>
      </c>
      <c r="K256" s="15" t="s">
        <v>31665</v>
      </c>
      <c r="L256" s="15" t="s">
        <v>34430</v>
      </c>
      <c r="M256" s="15">
        <v>465</v>
      </c>
      <c r="N256" s="273">
        <f t="shared" si="22"/>
        <v>8.1064656123728721E-5</v>
      </c>
      <c r="O256" s="273">
        <f t="shared" si="23"/>
        <v>2.1782073100445906E-5</v>
      </c>
      <c r="Q256" s="15" t="s">
        <v>33045</v>
      </c>
      <c r="R256" t="s">
        <v>141</v>
      </c>
      <c r="S256" t="s">
        <v>31570</v>
      </c>
      <c r="T256" t="s">
        <v>34630</v>
      </c>
      <c r="U256" s="273">
        <f t="shared" si="18"/>
        <v>1.2956657311251067E-4</v>
      </c>
      <c r="V256" s="15" t="str">
        <f t="shared" si="19"/>
        <v>Sede - Yucay</v>
      </c>
      <c r="W256" s="289" t="s">
        <v>32188</v>
      </c>
      <c r="X256" s="15" t="s">
        <v>32184</v>
      </c>
      <c r="Y256" s="15" t="s">
        <v>32188</v>
      </c>
    </row>
    <row r="257" spans="1:25" x14ac:dyDescent="0.35">
      <c r="A257" s="15" t="s">
        <v>31985</v>
      </c>
      <c r="B257" s="15" t="s">
        <v>172</v>
      </c>
      <c r="C257" s="15" t="s">
        <v>31662</v>
      </c>
      <c r="D257" s="15" t="s">
        <v>31671</v>
      </c>
      <c r="E257" s="15">
        <v>8</v>
      </c>
      <c r="F257" s="273">
        <f t="shared" si="20"/>
        <v>5.9031877213695393E-4</v>
      </c>
      <c r="G257" s="273">
        <f t="shared" si="21"/>
        <v>4.3170011806375439E-4</v>
      </c>
      <c r="I257" s="15" t="s">
        <v>33045</v>
      </c>
      <c r="J257" s="15" t="s">
        <v>141</v>
      </c>
      <c r="K257" s="15" t="s">
        <v>31570</v>
      </c>
      <c r="L257" s="15" t="s">
        <v>34630</v>
      </c>
      <c r="M257" s="15">
        <v>462</v>
      </c>
      <c r="N257" s="273">
        <f t="shared" si="22"/>
        <v>8.0541658342285309E-5</v>
      </c>
      <c r="O257" s="273">
        <f t="shared" si="23"/>
        <v>2.1641543596572061E-5</v>
      </c>
      <c r="Q257" s="15" t="s">
        <v>31864</v>
      </c>
      <c r="R257" t="s">
        <v>173</v>
      </c>
      <c r="S257" t="s">
        <v>31579</v>
      </c>
      <c r="T257" t="s">
        <v>31579</v>
      </c>
      <c r="U257" s="273">
        <f t="shared" si="18"/>
        <v>3.9731804751220746E-4</v>
      </c>
      <c r="V257" s="15" t="str">
        <f t="shared" si="19"/>
        <v>Sede - Carhuaz</v>
      </c>
      <c r="W257" s="289" t="s">
        <v>32188</v>
      </c>
      <c r="X257" s="15" t="s">
        <v>32184</v>
      </c>
      <c r="Y257" s="15" t="s">
        <v>32188</v>
      </c>
    </row>
    <row r="258" spans="1:25" x14ac:dyDescent="0.35">
      <c r="A258" s="15" t="s">
        <v>31862</v>
      </c>
      <c r="B258" s="15" t="s">
        <v>137</v>
      </c>
      <c r="C258" s="15" t="s">
        <v>31540</v>
      </c>
      <c r="D258" s="15" t="s">
        <v>31541</v>
      </c>
      <c r="E258" s="15">
        <v>8</v>
      </c>
      <c r="F258" s="273">
        <f t="shared" si="20"/>
        <v>5.9031877213695393E-4</v>
      </c>
      <c r="G258" s="273">
        <f t="shared" si="21"/>
        <v>4.3170011806375439E-4</v>
      </c>
      <c r="I258" s="15" t="s">
        <v>31864</v>
      </c>
      <c r="J258" s="15" t="s">
        <v>173</v>
      </c>
      <c r="K258" s="15" t="s">
        <v>31579</v>
      </c>
      <c r="L258" s="15" t="s">
        <v>31579</v>
      </c>
      <c r="M258" s="15">
        <v>418</v>
      </c>
      <c r="N258" s="273">
        <f t="shared" si="22"/>
        <v>7.2871024214448616E-5</v>
      </c>
      <c r="O258" s="273">
        <f t="shared" si="23"/>
        <v>1.9580444206422343E-5</v>
      </c>
      <c r="Q258" s="15" t="s">
        <v>33046</v>
      </c>
      <c r="R258" t="s">
        <v>155</v>
      </c>
      <c r="S258" t="s">
        <v>155</v>
      </c>
      <c r="T258" t="s">
        <v>34057</v>
      </c>
      <c r="U258" s="273">
        <f t="shared" si="18"/>
        <v>7.7360351261129617E-4</v>
      </c>
      <c r="V258" s="15" t="str">
        <f t="shared" si="19"/>
        <v>Sede - Corrales</v>
      </c>
      <c r="W258" s="289" t="s">
        <v>32187</v>
      </c>
      <c r="X258" s="15" t="s">
        <v>32184</v>
      </c>
      <c r="Y258" s="15" t="s">
        <v>32185</v>
      </c>
    </row>
    <row r="259" spans="1:25" x14ac:dyDescent="0.35">
      <c r="A259" s="15" t="s">
        <v>33284</v>
      </c>
      <c r="B259" s="15" t="s">
        <v>174</v>
      </c>
      <c r="C259" s="15" t="s">
        <v>31547</v>
      </c>
      <c r="D259" s="15" t="s">
        <v>34106</v>
      </c>
      <c r="E259" s="15">
        <v>8</v>
      </c>
      <c r="F259" s="273">
        <f t="shared" si="20"/>
        <v>5.9031877213695393E-4</v>
      </c>
      <c r="G259" s="273">
        <f t="shared" si="21"/>
        <v>4.3170011806375439E-4</v>
      </c>
      <c r="I259" s="15" t="s">
        <v>33046</v>
      </c>
      <c r="J259" s="15" t="s">
        <v>155</v>
      </c>
      <c r="K259" s="15" t="s">
        <v>155</v>
      </c>
      <c r="L259" s="15" t="s">
        <v>34057</v>
      </c>
      <c r="M259" s="15">
        <v>387</v>
      </c>
      <c r="N259" s="273">
        <f t="shared" si="22"/>
        <v>6.7466713806200028E-5</v>
      </c>
      <c r="O259" s="273">
        <f t="shared" si="23"/>
        <v>1.8128305999725948E-5</v>
      </c>
      <c r="Q259" s="15" t="s">
        <v>33047</v>
      </c>
      <c r="R259" t="s">
        <v>172</v>
      </c>
      <c r="S259" t="s">
        <v>172</v>
      </c>
      <c r="T259" t="s">
        <v>172</v>
      </c>
      <c r="U259" s="273">
        <f t="shared" ref="U259:U322" si="24">+SUMIF($A:$A,Q259,$G:$G)+SUMIF($I:$I,Q259,$O:$O)</f>
        <v>2.8686348692653966E-4</v>
      </c>
      <c r="V259" s="15" t="str">
        <f t="shared" ref="V259:V322" si="25">_xlfn.CONCAT("Sede - ",T259)</f>
        <v>Sede - Junin</v>
      </c>
      <c r="W259" s="289" t="s">
        <v>32188</v>
      </c>
      <c r="X259" s="15" t="s">
        <v>32184</v>
      </c>
      <c r="Y259" s="15" t="s">
        <v>32188</v>
      </c>
    </row>
    <row r="260" spans="1:25" x14ac:dyDescent="0.35">
      <c r="A260" s="15" t="s">
        <v>33181</v>
      </c>
      <c r="B260" s="15" t="s">
        <v>159</v>
      </c>
      <c r="C260" s="15" t="s">
        <v>31709</v>
      </c>
      <c r="D260" s="15" t="s">
        <v>34107</v>
      </c>
      <c r="E260" s="15">
        <v>8</v>
      </c>
      <c r="F260" s="273">
        <f t="shared" ref="F260:F323" si="26">+E260/SUM($E$3:$E$1322)</f>
        <v>5.9031877213695393E-4</v>
      </c>
      <c r="G260" s="273">
        <f t="shared" ref="G260:G323" si="27">+F260*RIGHT($A$1,6)</f>
        <v>4.3170011806375439E-4</v>
      </c>
      <c r="I260" s="15" t="s">
        <v>33047</v>
      </c>
      <c r="J260" s="15" t="s">
        <v>172</v>
      </c>
      <c r="K260" s="15" t="s">
        <v>172</v>
      </c>
      <c r="L260" s="15" t="s">
        <v>172</v>
      </c>
      <c r="M260" s="15">
        <v>364</v>
      </c>
      <c r="N260" s="273">
        <f t="shared" ref="N260:N323" si="28">+M260/SUM($M$3:$M$545)</f>
        <v>6.3457064148467218E-5</v>
      </c>
      <c r="O260" s="273">
        <f t="shared" ref="O260:O323" si="29">+N260*RIGHT($I$1,6)</f>
        <v>1.7050913136693142E-5</v>
      </c>
      <c r="Q260" s="15" t="s">
        <v>33048</v>
      </c>
      <c r="R260" t="s">
        <v>138</v>
      </c>
      <c r="S260" t="s">
        <v>34193</v>
      </c>
      <c r="T260" t="s">
        <v>34272</v>
      </c>
      <c r="U260" s="273">
        <f t="shared" si="24"/>
        <v>2.3271359949673855E-4</v>
      </c>
      <c r="V260" s="15" t="str">
        <f t="shared" si="25"/>
        <v>Sede - Chala</v>
      </c>
      <c r="W260" s="289" t="s">
        <v>32188</v>
      </c>
      <c r="X260" s="15" t="s">
        <v>32184</v>
      </c>
      <c r="Y260" s="15" t="s">
        <v>925</v>
      </c>
    </row>
    <row r="261" spans="1:25" x14ac:dyDescent="0.35">
      <c r="A261" s="15" t="s">
        <v>33285</v>
      </c>
      <c r="B261" s="15" t="s">
        <v>174</v>
      </c>
      <c r="C261" s="15" t="s">
        <v>31547</v>
      </c>
      <c r="D261" s="15" t="s">
        <v>34108</v>
      </c>
      <c r="E261" s="15">
        <v>8</v>
      </c>
      <c r="F261" s="273">
        <f t="shared" si="26"/>
        <v>5.9031877213695393E-4</v>
      </c>
      <c r="G261" s="273">
        <f t="shared" si="27"/>
        <v>4.3170011806375439E-4</v>
      </c>
      <c r="I261" s="15" t="s">
        <v>33048</v>
      </c>
      <c r="J261" s="15" t="s">
        <v>138</v>
      </c>
      <c r="K261" s="15" t="s">
        <v>34193</v>
      </c>
      <c r="L261" s="15" t="s">
        <v>34272</v>
      </c>
      <c r="M261" s="15">
        <v>360</v>
      </c>
      <c r="N261" s="273">
        <f t="shared" si="28"/>
        <v>6.2759733773209335E-5</v>
      </c>
      <c r="O261" s="273">
        <f t="shared" si="29"/>
        <v>1.6863540464861349E-5</v>
      </c>
      <c r="Q261" s="15" t="s">
        <v>33049</v>
      </c>
      <c r="R261" t="s">
        <v>159</v>
      </c>
      <c r="S261" t="s">
        <v>31709</v>
      </c>
      <c r="T261" t="s">
        <v>34039</v>
      </c>
      <c r="U261" s="273">
        <f t="shared" si="24"/>
        <v>1.202211981589826E-3</v>
      </c>
      <c r="V261" s="15" t="str">
        <f t="shared" si="25"/>
        <v>Sede - Cerro Azul</v>
      </c>
      <c r="W261" s="289" t="s">
        <v>32188</v>
      </c>
      <c r="X261" s="15" t="s">
        <v>32188</v>
      </c>
      <c r="Y261" s="15" t="s">
        <v>925</v>
      </c>
    </row>
    <row r="262" spans="1:25" x14ac:dyDescent="0.35">
      <c r="A262" s="15" t="s">
        <v>33077</v>
      </c>
      <c r="B262" s="15" t="s">
        <v>174</v>
      </c>
      <c r="C262" s="15" t="s">
        <v>34109</v>
      </c>
      <c r="D262" s="15" t="s">
        <v>34109</v>
      </c>
      <c r="E262" s="15">
        <v>8</v>
      </c>
      <c r="F262" s="273">
        <f t="shared" si="26"/>
        <v>5.9031877213695393E-4</v>
      </c>
      <c r="G262" s="273">
        <f t="shared" si="27"/>
        <v>4.3170011806375439E-4</v>
      </c>
      <c r="I262" s="15" t="s">
        <v>33049</v>
      </c>
      <c r="J262" s="15" t="s">
        <v>159</v>
      </c>
      <c r="K262" s="15" t="s">
        <v>31709</v>
      </c>
      <c r="L262" s="15" t="s">
        <v>34039</v>
      </c>
      <c r="M262" s="15">
        <v>321</v>
      </c>
      <c r="N262" s="273">
        <f t="shared" si="28"/>
        <v>5.5960762614444988E-5</v>
      </c>
      <c r="O262" s="273">
        <f t="shared" si="29"/>
        <v>1.5036656914501369E-5</v>
      </c>
      <c r="Q262" s="15" t="s">
        <v>33050</v>
      </c>
      <c r="R262" t="s">
        <v>138</v>
      </c>
      <c r="S262" t="s">
        <v>138</v>
      </c>
      <c r="T262" t="s">
        <v>34081</v>
      </c>
      <c r="U262" s="273">
        <f t="shared" si="24"/>
        <v>5.5442758865440465E-4</v>
      </c>
      <c r="V262" s="15" t="str">
        <f t="shared" si="25"/>
        <v>Sede - Characato</v>
      </c>
      <c r="W262" s="289" t="s">
        <v>32188</v>
      </c>
      <c r="X262" s="15" t="s">
        <v>32184</v>
      </c>
      <c r="Y262" s="15" t="s">
        <v>32184</v>
      </c>
    </row>
    <row r="263" spans="1:25" x14ac:dyDescent="0.35">
      <c r="A263" s="15" t="s">
        <v>31892</v>
      </c>
      <c r="B263" s="15" t="s">
        <v>138</v>
      </c>
      <c r="C263" s="15" t="s">
        <v>138</v>
      </c>
      <c r="D263" s="15" t="s">
        <v>31588</v>
      </c>
      <c r="E263" s="15">
        <v>8</v>
      </c>
      <c r="F263" s="273">
        <f t="shared" si="26"/>
        <v>5.9031877213695393E-4</v>
      </c>
      <c r="G263" s="273">
        <f t="shared" si="27"/>
        <v>4.3170011806375439E-4</v>
      </c>
      <c r="I263" s="15" t="s">
        <v>33050</v>
      </c>
      <c r="J263" s="15" t="s">
        <v>138</v>
      </c>
      <c r="K263" s="15" t="s">
        <v>138</v>
      </c>
      <c r="L263" s="15" t="s">
        <v>34081</v>
      </c>
      <c r="M263" s="15">
        <v>316</v>
      </c>
      <c r="N263" s="273">
        <f t="shared" si="28"/>
        <v>5.5089099645372635E-5</v>
      </c>
      <c r="O263" s="273">
        <f t="shared" si="29"/>
        <v>1.4802441074711628E-5</v>
      </c>
      <c r="Q263" s="15" t="s">
        <v>33051</v>
      </c>
      <c r="R263" t="s">
        <v>172</v>
      </c>
      <c r="S263" t="s">
        <v>31669</v>
      </c>
      <c r="T263" t="s">
        <v>34892</v>
      </c>
      <c r="U263" s="273">
        <f t="shared" si="24"/>
        <v>6.8718112664722985E-5</v>
      </c>
      <c r="V263" s="15" t="str">
        <f t="shared" si="25"/>
        <v>Sede - Santa Rosa De Sacco</v>
      </c>
      <c r="W263" s="289" t="s">
        <v>32185</v>
      </c>
      <c r="X263" s="15" t="s">
        <v>32184</v>
      </c>
      <c r="Y263" s="15" t="s">
        <v>32188</v>
      </c>
    </row>
    <row r="264" spans="1:25" x14ac:dyDescent="0.35">
      <c r="A264" s="15" t="s">
        <v>33286</v>
      </c>
      <c r="B264" s="15" t="s">
        <v>139</v>
      </c>
      <c r="C264" s="15" t="s">
        <v>31594</v>
      </c>
      <c r="D264" s="15" t="s">
        <v>34110</v>
      </c>
      <c r="E264" s="15">
        <v>8</v>
      </c>
      <c r="F264" s="273">
        <f t="shared" si="26"/>
        <v>5.9031877213695393E-4</v>
      </c>
      <c r="G264" s="273">
        <f t="shared" si="27"/>
        <v>4.3170011806375439E-4</v>
      </c>
      <c r="I264" s="15" t="s">
        <v>33051</v>
      </c>
      <c r="J264" s="15" t="s">
        <v>172</v>
      </c>
      <c r="K264" s="15" t="s">
        <v>31669</v>
      </c>
      <c r="L264" s="15" t="s">
        <v>34892</v>
      </c>
      <c r="M264" s="15">
        <v>315</v>
      </c>
      <c r="N264" s="273">
        <f t="shared" si="28"/>
        <v>5.4914767051558165E-5</v>
      </c>
      <c r="O264" s="273">
        <f t="shared" si="29"/>
        <v>1.4755597906753679E-5</v>
      </c>
      <c r="Q264" s="15" t="s">
        <v>33052</v>
      </c>
      <c r="R264" t="s">
        <v>144</v>
      </c>
      <c r="S264" t="s">
        <v>144</v>
      </c>
      <c r="T264" t="s">
        <v>31615</v>
      </c>
      <c r="U264" s="273">
        <f t="shared" si="24"/>
        <v>2.8433395585681043E-4</v>
      </c>
      <c r="V264" s="15" t="str">
        <f t="shared" si="25"/>
        <v>Sede - Santiago</v>
      </c>
      <c r="W264" s="289" t="s">
        <v>32184</v>
      </c>
      <c r="X264" s="15" t="s">
        <v>32184</v>
      </c>
      <c r="Y264" s="15" t="s">
        <v>925</v>
      </c>
    </row>
    <row r="265" spans="1:25" x14ac:dyDescent="0.35">
      <c r="A265" s="15" t="s">
        <v>31926</v>
      </c>
      <c r="B265" s="15" t="s">
        <v>140</v>
      </c>
      <c r="C265" s="15" t="s">
        <v>31604</v>
      </c>
      <c r="D265" s="15" t="s">
        <v>31604</v>
      </c>
      <c r="E265" s="15">
        <v>8</v>
      </c>
      <c r="F265" s="273">
        <f t="shared" si="26"/>
        <v>5.9031877213695393E-4</v>
      </c>
      <c r="G265" s="273">
        <f t="shared" si="27"/>
        <v>4.3170011806375439E-4</v>
      </c>
      <c r="I265" s="15" t="s">
        <v>33052</v>
      </c>
      <c r="J265" s="15" t="s">
        <v>144</v>
      </c>
      <c r="K265" s="15" t="s">
        <v>144</v>
      </c>
      <c r="L265" s="15" t="s">
        <v>31615</v>
      </c>
      <c r="M265" s="15">
        <v>310</v>
      </c>
      <c r="N265" s="273">
        <f t="shared" si="28"/>
        <v>5.4043104082485819E-5</v>
      </c>
      <c r="O265" s="273">
        <f t="shared" si="29"/>
        <v>1.452138206696394E-5</v>
      </c>
      <c r="Q265" s="15" t="s">
        <v>32000</v>
      </c>
      <c r="R265" t="s">
        <v>146</v>
      </c>
      <c r="S265" t="s">
        <v>31690</v>
      </c>
      <c r="T265" t="s">
        <v>31678</v>
      </c>
      <c r="U265" s="273">
        <f t="shared" si="24"/>
        <v>2.8428711268885248E-4</v>
      </c>
      <c r="V265" s="15" t="str">
        <f t="shared" si="25"/>
        <v>Sede - Chocope</v>
      </c>
      <c r="W265" s="289" t="s">
        <v>32187</v>
      </c>
      <c r="X265" s="15" t="s">
        <v>32186</v>
      </c>
      <c r="Y265" s="15" t="s">
        <v>925</v>
      </c>
    </row>
    <row r="266" spans="1:25" x14ac:dyDescent="0.35">
      <c r="A266" s="15" t="s">
        <v>33287</v>
      </c>
      <c r="B266" s="15" t="s">
        <v>141</v>
      </c>
      <c r="C266" s="15" t="s">
        <v>31612</v>
      </c>
      <c r="D266" s="15" t="s">
        <v>34111</v>
      </c>
      <c r="E266" s="15">
        <v>8</v>
      </c>
      <c r="F266" s="273">
        <f t="shared" si="26"/>
        <v>5.9031877213695393E-4</v>
      </c>
      <c r="G266" s="273">
        <f t="shared" si="27"/>
        <v>4.3170011806375439E-4</v>
      </c>
      <c r="I266" s="15" t="s">
        <v>32000</v>
      </c>
      <c r="J266" s="15" t="s">
        <v>146</v>
      </c>
      <c r="K266" s="15" t="s">
        <v>31690</v>
      </c>
      <c r="L266" s="15" t="s">
        <v>31678</v>
      </c>
      <c r="M266" s="15">
        <v>309</v>
      </c>
      <c r="N266" s="273">
        <f t="shared" si="28"/>
        <v>5.3868771488671348E-5</v>
      </c>
      <c r="O266" s="273">
        <f t="shared" si="29"/>
        <v>1.4474538899005992E-5</v>
      </c>
      <c r="Q266" s="15" t="s">
        <v>31984</v>
      </c>
      <c r="R266" t="s">
        <v>172</v>
      </c>
      <c r="S266" t="s">
        <v>31662</v>
      </c>
      <c r="T266" t="s">
        <v>31670</v>
      </c>
      <c r="U266" s="273">
        <f t="shared" si="24"/>
        <v>8.2367804442875581E-4</v>
      </c>
      <c r="V266" s="15" t="str">
        <f t="shared" si="25"/>
        <v>Sede - Pichanaqui</v>
      </c>
      <c r="W266" s="289" t="s">
        <v>32185</v>
      </c>
      <c r="X266" s="15" t="s">
        <v>32184</v>
      </c>
      <c r="Y266" s="15" t="s">
        <v>32185</v>
      </c>
    </row>
    <row r="267" spans="1:25" x14ac:dyDescent="0.35">
      <c r="A267" s="15" t="s">
        <v>33197</v>
      </c>
      <c r="B267" s="15" t="s">
        <v>173</v>
      </c>
      <c r="C267" s="15" t="s">
        <v>31577</v>
      </c>
      <c r="D267" s="15" t="s">
        <v>34112</v>
      </c>
      <c r="E267" s="15">
        <v>8</v>
      </c>
      <c r="F267" s="273">
        <f t="shared" si="26"/>
        <v>5.9031877213695393E-4</v>
      </c>
      <c r="G267" s="273">
        <f t="shared" si="27"/>
        <v>4.3170011806375439E-4</v>
      </c>
      <c r="I267" s="15" t="s">
        <v>31984</v>
      </c>
      <c r="J267" s="15" t="s">
        <v>172</v>
      </c>
      <c r="K267" s="15" t="s">
        <v>31662</v>
      </c>
      <c r="L267" s="15" t="s">
        <v>31670</v>
      </c>
      <c r="M267" s="15">
        <v>304</v>
      </c>
      <c r="N267" s="273">
        <f t="shared" si="28"/>
        <v>5.2997108519598995E-5</v>
      </c>
      <c r="O267" s="273">
        <f t="shared" si="29"/>
        <v>1.4240323059216249E-5</v>
      </c>
      <c r="Q267" s="15" t="s">
        <v>33053</v>
      </c>
      <c r="R267" t="s">
        <v>138</v>
      </c>
      <c r="S267" t="s">
        <v>31559</v>
      </c>
      <c r="T267" t="s">
        <v>31559</v>
      </c>
      <c r="U267" s="273">
        <f t="shared" si="24"/>
        <v>2.8339709249765148E-4</v>
      </c>
      <c r="V267" s="15" t="str">
        <f t="shared" si="25"/>
        <v>Sede - Islay</v>
      </c>
      <c r="W267" s="289" t="s">
        <v>32188</v>
      </c>
      <c r="X267" s="15" t="s">
        <v>32188</v>
      </c>
      <c r="Y267" s="15" t="s">
        <v>925</v>
      </c>
    </row>
    <row r="268" spans="1:25" x14ac:dyDescent="0.35">
      <c r="A268" s="15" t="s">
        <v>31931</v>
      </c>
      <c r="B268" s="15" t="s">
        <v>140</v>
      </c>
      <c r="C268" s="15" t="s">
        <v>31536</v>
      </c>
      <c r="D268" s="15" t="s">
        <v>31536</v>
      </c>
      <c r="E268" s="15">
        <v>8</v>
      </c>
      <c r="F268" s="273">
        <f t="shared" si="26"/>
        <v>5.9031877213695393E-4</v>
      </c>
      <c r="G268" s="273">
        <f t="shared" si="27"/>
        <v>4.3170011806375439E-4</v>
      </c>
      <c r="I268" s="15" t="s">
        <v>33053</v>
      </c>
      <c r="J268" s="15" t="s">
        <v>138</v>
      </c>
      <c r="K268" s="15" t="s">
        <v>31559</v>
      </c>
      <c r="L268" s="15" t="s">
        <v>31559</v>
      </c>
      <c r="M268" s="15">
        <v>290</v>
      </c>
      <c r="N268" s="273">
        <f t="shared" si="28"/>
        <v>5.0556452206196407E-5</v>
      </c>
      <c r="O268" s="273">
        <f t="shared" si="29"/>
        <v>1.3584518707804974E-5</v>
      </c>
      <c r="Q268" s="15" t="s">
        <v>33054</v>
      </c>
      <c r="R268" t="s">
        <v>172</v>
      </c>
      <c r="S268" t="s">
        <v>31665</v>
      </c>
      <c r="T268" t="s">
        <v>34156</v>
      </c>
      <c r="U268" s="273">
        <f t="shared" si="24"/>
        <v>3.3717223458378897E-4</v>
      </c>
      <c r="V268" s="15" t="str">
        <f t="shared" si="25"/>
        <v>Sede - Huayucachi</v>
      </c>
      <c r="W268" s="289" t="s">
        <v>32185</v>
      </c>
      <c r="X268" s="15" t="s">
        <v>32188</v>
      </c>
      <c r="Y268" s="15" t="s">
        <v>32188</v>
      </c>
    </row>
    <row r="269" spans="1:25" x14ac:dyDescent="0.35">
      <c r="A269" s="15" t="s">
        <v>33288</v>
      </c>
      <c r="B269" s="15" t="s">
        <v>146</v>
      </c>
      <c r="C269" s="15" t="s">
        <v>31680</v>
      </c>
      <c r="D269" s="15" t="s">
        <v>34113</v>
      </c>
      <c r="E269" s="15">
        <v>8</v>
      </c>
      <c r="F269" s="273">
        <f t="shared" si="26"/>
        <v>5.9031877213695393E-4</v>
      </c>
      <c r="G269" s="273">
        <f t="shared" si="27"/>
        <v>4.3170011806375439E-4</v>
      </c>
      <c r="I269" s="15" t="s">
        <v>33054</v>
      </c>
      <c r="J269" s="15" t="s">
        <v>172</v>
      </c>
      <c r="K269" s="15" t="s">
        <v>31665</v>
      </c>
      <c r="L269" s="15" t="s">
        <v>34156</v>
      </c>
      <c r="M269" s="15">
        <v>286</v>
      </c>
      <c r="N269" s="273">
        <f t="shared" si="28"/>
        <v>4.9859121830938524E-5</v>
      </c>
      <c r="O269" s="273">
        <f t="shared" si="29"/>
        <v>1.3397146035973181E-5</v>
      </c>
      <c r="Q269" s="15" t="s">
        <v>32176</v>
      </c>
      <c r="R269" t="s">
        <v>156</v>
      </c>
      <c r="S269" t="s">
        <v>31856</v>
      </c>
      <c r="T269" t="s">
        <v>31856</v>
      </c>
      <c r="U269" s="273">
        <f t="shared" si="24"/>
        <v>2.8302234715398786E-4</v>
      </c>
      <c r="V269" s="15" t="str">
        <f t="shared" si="25"/>
        <v>Sede - Padre Abad</v>
      </c>
      <c r="W269" s="289" t="s">
        <v>32185</v>
      </c>
      <c r="X269" s="15" t="s">
        <v>32188</v>
      </c>
      <c r="Y269" s="15" t="s">
        <v>32185</v>
      </c>
    </row>
    <row r="270" spans="1:25" x14ac:dyDescent="0.35">
      <c r="A270" s="15" t="s">
        <v>32061</v>
      </c>
      <c r="B270" s="15" t="s">
        <v>159</v>
      </c>
      <c r="C270" s="15" t="s">
        <v>31712</v>
      </c>
      <c r="D270" s="15" t="s">
        <v>31712</v>
      </c>
      <c r="E270" s="15">
        <v>8</v>
      </c>
      <c r="F270" s="273">
        <f t="shared" si="26"/>
        <v>5.9031877213695393E-4</v>
      </c>
      <c r="G270" s="273">
        <f t="shared" si="27"/>
        <v>4.3170011806375439E-4</v>
      </c>
      <c r="I270" s="15" t="s">
        <v>32176</v>
      </c>
      <c r="J270" s="15" t="s">
        <v>156</v>
      </c>
      <c r="K270" s="15" t="s">
        <v>31856</v>
      </c>
      <c r="L270" s="15" t="s">
        <v>31856</v>
      </c>
      <c r="M270" s="15">
        <v>282</v>
      </c>
      <c r="N270" s="273">
        <f t="shared" si="28"/>
        <v>4.9161791455680642E-5</v>
      </c>
      <c r="O270" s="273">
        <f t="shared" si="29"/>
        <v>1.3209773364141388E-5</v>
      </c>
      <c r="Q270" s="15" t="s">
        <v>33055</v>
      </c>
      <c r="R270" t="s">
        <v>152</v>
      </c>
      <c r="S270" t="s">
        <v>31805</v>
      </c>
      <c r="T270" t="s">
        <v>34160</v>
      </c>
      <c r="U270" s="273">
        <f t="shared" si="24"/>
        <v>3.3632905756054591E-4</v>
      </c>
      <c r="V270" s="15" t="str">
        <f t="shared" si="25"/>
        <v>Sede - El Alto</v>
      </c>
      <c r="W270" s="289" t="s">
        <v>32184</v>
      </c>
      <c r="X270" s="15" t="s">
        <v>32188</v>
      </c>
      <c r="Y270" s="15" t="s">
        <v>925</v>
      </c>
    </row>
    <row r="271" spans="1:25" x14ac:dyDescent="0.35">
      <c r="A271" s="15" t="s">
        <v>33289</v>
      </c>
      <c r="B271" s="15" t="s">
        <v>153</v>
      </c>
      <c r="C271" s="15" t="s">
        <v>153</v>
      </c>
      <c r="D271" s="15" t="s">
        <v>34114</v>
      </c>
      <c r="E271" s="15">
        <v>8</v>
      </c>
      <c r="F271" s="273">
        <f t="shared" si="26"/>
        <v>5.9031877213695393E-4</v>
      </c>
      <c r="G271" s="273">
        <f t="shared" si="27"/>
        <v>4.3170011806375439E-4</v>
      </c>
      <c r="I271" s="15" t="s">
        <v>33055</v>
      </c>
      <c r="J271" s="15" t="s">
        <v>152</v>
      </c>
      <c r="K271" s="15" t="s">
        <v>31805</v>
      </c>
      <c r="L271" s="15" t="s">
        <v>34160</v>
      </c>
      <c r="M271" s="15">
        <v>268</v>
      </c>
      <c r="N271" s="273">
        <f t="shared" si="28"/>
        <v>4.672113514227806E-5</v>
      </c>
      <c r="O271" s="273">
        <f t="shared" si="29"/>
        <v>1.2553969012730115E-5</v>
      </c>
      <c r="Q271" s="15" t="s">
        <v>33056</v>
      </c>
      <c r="R271" t="s">
        <v>170</v>
      </c>
      <c r="S271" t="s">
        <v>31648</v>
      </c>
      <c r="T271" t="s">
        <v>34169</v>
      </c>
      <c r="U271" s="273">
        <f t="shared" si="24"/>
        <v>3.3604799855279819E-4</v>
      </c>
      <c r="V271" s="15" t="str">
        <f t="shared" si="25"/>
        <v>Sede - Luyando</v>
      </c>
      <c r="W271" s="289" t="s">
        <v>32184</v>
      </c>
      <c r="X271" s="15" t="s">
        <v>32188</v>
      </c>
      <c r="Y271" s="15" t="s">
        <v>32185</v>
      </c>
    </row>
    <row r="272" spans="1:25" x14ac:dyDescent="0.35">
      <c r="A272" s="15" t="s">
        <v>33290</v>
      </c>
      <c r="B272" s="15" t="s">
        <v>137</v>
      </c>
      <c r="C272" s="15" t="s">
        <v>31538</v>
      </c>
      <c r="D272" s="15" t="s">
        <v>34115</v>
      </c>
      <c r="E272" s="15">
        <v>8</v>
      </c>
      <c r="F272" s="273">
        <f t="shared" si="26"/>
        <v>5.9031877213695393E-4</v>
      </c>
      <c r="G272" s="273">
        <f t="shared" si="27"/>
        <v>4.3170011806375439E-4</v>
      </c>
      <c r="I272" s="15" t="s">
        <v>33056</v>
      </c>
      <c r="J272" s="15" t="s">
        <v>170</v>
      </c>
      <c r="K272" s="15" t="s">
        <v>31648</v>
      </c>
      <c r="L272" s="15" t="s">
        <v>34169</v>
      </c>
      <c r="M272" s="15">
        <v>262</v>
      </c>
      <c r="N272" s="273">
        <f t="shared" si="28"/>
        <v>4.5675139579391237E-5</v>
      </c>
      <c r="O272" s="273">
        <f t="shared" si="29"/>
        <v>1.2272910004982425E-5</v>
      </c>
      <c r="Q272" s="15" t="s">
        <v>33057</v>
      </c>
      <c r="R272" t="s">
        <v>138</v>
      </c>
      <c r="S272" t="s">
        <v>34193</v>
      </c>
      <c r="T272" t="s">
        <v>34476</v>
      </c>
      <c r="U272" s="273">
        <f t="shared" si="24"/>
        <v>1.7401992477501647E-4</v>
      </c>
      <c r="V272" s="15" t="str">
        <f t="shared" si="25"/>
        <v>Sede - Atico</v>
      </c>
      <c r="W272" s="289" t="s">
        <v>32188</v>
      </c>
      <c r="X272" s="15" t="s">
        <v>32184</v>
      </c>
      <c r="Y272" s="15" t="s">
        <v>925</v>
      </c>
    </row>
    <row r="273" spans="1:25" x14ac:dyDescent="0.35">
      <c r="A273" s="15" t="s">
        <v>33291</v>
      </c>
      <c r="B273" s="15" t="s">
        <v>138</v>
      </c>
      <c r="C273" s="15" t="s">
        <v>34116</v>
      </c>
      <c r="D273" s="15" t="s">
        <v>34117</v>
      </c>
      <c r="E273" s="15">
        <v>8</v>
      </c>
      <c r="F273" s="273">
        <f t="shared" si="26"/>
        <v>5.9031877213695393E-4</v>
      </c>
      <c r="G273" s="273">
        <f t="shared" si="27"/>
        <v>4.3170011806375439E-4</v>
      </c>
      <c r="I273" s="15" t="s">
        <v>33057</v>
      </c>
      <c r="J273" s="15" t="s">
        <v>138</v>
      </c>
      <c r="K273" s="15" t="s">
        <v>34193</v>
      </c>
      <c r="L273" s="15" t="s">
        <v>34476</v>
      </c>
      <c r="M273" s="15">
        <v>259</v>
      </c>
      <c r="N273" s="273">
        <f t="shared" si="28"/>
        <v>4.5152141797947825E-5</v>
      </c>
      <c r="O273" s="273">
        <f t="shared" si="29"/>
        <v>1.2132380501108581E-5</v>
      </c>
      <c r="Q273" s="15" t="s">
        <v>33058</v>
      </c>
      <c r="R273" t="s">
        <v>151</v>
      </c>
      <c r="S273" t="s">
        <v>151</v>
      </c>
      <c r="T273" t="s">
        <v>34365</v>
      </c>
      <c r="U273" s="273">
        <f t="shared" si="24"/>
        <v>2.2779506686115399E-4</v>
      </c>
      <c r="V273" s="15" t="str">
        <f t="shared" si="25"/>
        <v>Sede - Simon Bolivar</v>
      </c>
      <c r="W273" s="289" t="s">
        <v>32184</v>
      </c>
      <c r="X273" s="15" t="s">
        <v>32184</v>
      </c>
      <c r="Y273" s="15" t="s">
        <v>32188</v>
      </c>
    </row>
    <row r="274" spans="1:25" x14ac:dyDescent="0.35">
      <c r="A274" s="15" t="s">
        <v>33292</v>
      </c>
      <c r="B274" s="15" t="s">
        <v>139</v>
      </c>
      <c r="C274" s="15" t="s">
        <v>31595</v>
      </c>
      <c r="D274" s="15" t="s">
        <v>34118</v>
      </c>
      <c r="E274" s="15">
        <v>8</v>
      </c>
      <c r="F274" s="273">
        <f t="shared" si="26"/>
        <v>5.9031877213695393E-4</v>
      </c>
      <c r="G274" s="273">
        <f t="shared" si="27"/>
        <v>4.3170011806375439E-4</v>
      </c>
      <c r="I274" s="15" t="s">
        <v>33058</v>
      </c>
      <c r="J274" s="15" t="s">
        <v>151</v>
      </c>
      <c r="K274" s="15" t="s">
        <v>151</v>
      </c>
      <c r="L274" s="15" t="s">
        <v>34365</v>
      </c>
      <c r="M274" s="15">
        <v>255</v>
      </c>
      <c r="N274" s="273">
        <f t="shared" si="28"/>
        <v>4.4454811422689942E-5</v>
      </c>
      <c r="O274" s="273">
        <f t="shared" si="29"/>
        <v>1.1945007829276788E-5</v>
      </c>
      <c r="Q274" s="15" t="s">
        <v>33059</v>
      </c>
      <c r="R274" t="s">
        <v>155</v>
      </c>
      <c r="S274" t="s">
        <v>155</v>
      </c>
      <c r="T274" t="s">
        <v>34215</v>
      </c>
      <c r="U274" s="273">
        <f t="shared" si="24"/>
        <v>2.817575816191233E-4</v>
      </c>
      <c r="V274" s="15" t="str">
        <f t="shared" si="25"/>
        <v>Sede - La Cruz</v>
      </c>
      <c r="W274" s="289" t="s">
        <v>32185</v>
      </c>
      <c r="X274" s="15" t="s">
        <v>32184</v>
      </c>
      <c r="Y274" s="15" t="s">
        <v>32185</v>
      </c>
    </row>
    <row r="275" spans="1:25" x14ac:dyDescent="0.35">
      <c r="A275" s="15" t="s">
        <v>33293</v>
      </c>
      <c r="B275" s="15" t="s">
        <v>140</v>
      </c>
      <c r="C275" s="15" t="s">
        <v>31598</v>
      </c>
      <c r="D275" s="15" t="s">
        <v>34119</v>
      </c>
      <c r="E275" s="15">
        <v>8</v>
      </c>
      <c r="F275" s="273">
        <f t="shared" si="26"/>
        <v>5.9031877213695393E-4</v>
      </c>
      <c r="G275" s="273">
        <f t="shared" si="27"/>
        <v>4.3170011806375439E-4</v>
      </c>
      <c r="I275" s="15" t="s">
        <v>33059</v>
      </c>
      <c r="J275" s="15" t="s">
        <v>155</v>
      </c>
      <c r="K275" s="15" t="s">
        <v>155</v>
      </c>
      <c r="L275" s="15" t="s">
        <v>34215</v>
      </c>
      <c r="M275" s="15">
        <v>255</v>
      </c>
      <c r="N275" s="273">
        <f t="shared" si="28"/>
        <v>4.4454811422689942E-5</v>
      </c>
      <c r="O275" s="273">
        <f t="shared" si="29"/>
        <v>1.1945007829276788E-5</v>
      </c>
      <c r="Q275" s="15" t="s">
        <v>33060</v>
      </c>
      <c r="R275" t="s">
        <v>175</v>
      </c>
      <c r="S275" t="s">
        <v>34131</v>
      </c>
      <c r="T275" t="s">
        <v>34131</v>
      </c>
      <c r="U275" s="273">
        <f t="shared" si="24"/>
        <v>3.8954208163118807E-4</v>
      </c>
      <c r="V275" s="15" t="str">
        <f t="shared" si="25"/>
        <v>Sede - Lamas</v>
      </c>
      <c r="W275" s="289" t="s">
        <v>32185</v>
      </c>
      <c r="X275" s="15" t="s">
        <v>32187</v>
      </c>
      <c r="Y275" s="15" t="s">
        <v>32185</v>
      </c>
    </row>
    <row r="276" spans="1:25" x14ac:dyDescent="0.35">
      <c r="A276" s="15" t="s">
        <v>33294</v>
      </c>
      <c r="B276" s="15" t="s">
        <v>140</v>
      </c>
      <c r="C276" s="15" t="s">
        <v>31562</v>
      </c>
      <c r="D276" s="15" t="s">
        <v>34120</v>
      </c>
      <c r="E276" s="15">
        <v>8</v>
      </c>
      <c r="F276" s="273">
        <f t="shared" si="26"/>
        <v>5.9031877213695393E-4</v>
      </c>
      <c r="G276" s="273">
        <f t="shared" si="27"/>
        <v>4.3170011806375439E-4</v>
      </c>
      <c r="I276" s="15" t="s">
        <v>33060</v>
      </c>
      <c r="J276" s="15" t="s">
        <v>175</v>
      </c>
      <c r="K276" s="15" t="s">
        <v>34131</v>
      </c>
      <c r="L276" s="15" t="s">
        <v>34131</v>
      </c>
      <c r="M276" s="15">
        <v>252</v>
      </c>
      <c r="N276" s="273">
        <f t="shared" si="28"/>
        <v>4.3931813641246531E-5</v>
      </c>
      <c r="O276" s="273">
        <f t="shared" si="29"/>
        <v>1.1804478325402943E-5</v>
      </c>
      <c r="Q276" s="15" t="s">
        <v>33061</v>
      </c>
      <c r="R276" t="s">
        <v>155</v>
      </c>
      <c r="S276" t="s">
        <v>31853</v>
      </c>
      <c r="T276" t="s">
        <v>34125</v>
      </c>
      <c r="U276" s="273">
        <f t="shared" si="24"/>
        <v>3.8916733628752446E-4</v>
      </c>
      <c r="V276" s="15" t="str">
        <f t="shared" si="25"/>
        <v>Sede - Canoas De Punta Sal</v>
      </c>
      <c r="W276" s="289" t="s">
        <v>32188</v>
      </c>
      <c r="X276" s="15" t="s">
        <v>32184</v>
      </c>
      <c r="Y276" s="15" t="s">
        <v>32185</v>
      </c>
    </row>
    <row r="277" spans="1:25" x14ac:dyDescent="0.35">
      <c r="A277" s="15" t="s">
        <v>33295</v>
      </c>
      <c r="B277" s="15" t="s">
        <v>142</v>
      </c>
      <c r="C277" s="15" t="s">
        <v>31641</v>
      </c>
      <c r="D277" s="15" t="s">
        <v>34121</v>
      </c>
      <c r="E277" s="15">
        <v>8</v>
      </c>
      <c r="F277" s="273">
        <f t="shared" si="26"/>
        <v>5.9031877213695393E-4</v>
      </c>
      <c r="G277" s="273">
        <f t="shared" si="27"/>
        <v>4.3170011806375439E-4</v>
      </c>
      <c r="I277" s="15" t="s">
        <v>33061</v>
      </c>
      <c r="J277" s="15" t="s">
        <v>155</v>
      </c>
      <c r="K277" s="15" t="s">
        <v>31853</v>
      </c>
      <c r="L277" s="15" t="s">
        <v>34125</v>
      </c>
      <c r="M277" s="15">
        <v>244</v>
      </c>
      <c r="N277" s="273">
        <f t="shared" si="28"/>
        <v>4.2537152890730773E-5</v>
      </c>
      <c r="O277" s="273">
        <f t="shared" si="29"/>
        <v>1.1429732981739359E-5</v>
      </c>
      <c r="Q277" s="15" t="s">
        <v>33062</v>
      </c>
      <c r="R277" t="s">
        <v>146</v>
      </c>
      <c r="S277" t="s">
        <v>31690</v>
      </c>
      <c r="T277" t="s">
        <v>34238</v>
      </c>
      <c r="U277" s="273">
        <f t="shared" si="24"/>
        <v>2.8096124776383818E-4</v>
      </c>
      <c r="V277" s="15" t="str">
        <f t="shared" si="25"/>
        <v>Sede - Chicama</v>
      </c>
      <c r="W277" s="289" t="s">
        <v>32187</v>
      </c>
      <c r="X277" s="15" t="s">
        <v>32187</v>
      </c>
      <c r="Y277" s="15" t="s">
        <v>32188</v>
      </c>
    </row>
    <row r="278" spans="1:25" x14ac:dyDescent="0.35">
      <c r="A278" s="15" t="s">
        <v>33296</v>
      </c>
      <c r="B278" s="15" t="s">
        <v>172</v>
      </c>
      <c r="C278" s="15" t="s">
        <v>31665</v>
      </c>
      <c r="D278" s="15" t="s">
        <v>34122</v>
      </c>
      <c r="E278" s="15">
        <v>8</v>
      </c>
      <c r="F278" s="273">
        <f t="shared" si="26"/>
        <v>5.9031877213695393E-4</v>
      </c>
      <c r="G278" s="273">
        <f t="shared" si="27"/>
        <v>4.3170011806375439E-4</v>
      </c>
      <c r="I278" s="15" t="s">
        <v>33062</v>
      </c>
      <c r="J278" s="15" t="s">
        <v>146</v>
      </c>
      <c r="K278" s="15" t="s">
        <v>31690</v>
      </c>
      <c r="L278" s="15" t="s">
        <v>34238</v>
      </c>
      <c r="M278" s="15">
        <v>238</v>
      </c>
      <c r="N278" s="273">
        <f t="shared" si="28"/>
        <v>4.1491157327843949E-5</v>
      </c>
      <c r="O278" s="273">
        <f t="shared" si="29"/>
        <v>1.1148673973991668E-5</v>
      </c>
      <c r="Q278" s="15" t="s">
        <v>31873</v>
      </c>
      <c r="R278" t="s">
        <v>173</v>
      </c>
      <c r="S278" t="s">
        <v>31581</v>
      </c>
      <c r="T278" t="s">
        <v>31581</v>
      </c>
      <c r="U278" s="273">
        <f t="shared" si="24"/>
        <v>1.7256778656832007E-4</v>
      </c>
      <c r="V278" s="15" t="str">
        <f t="shared" si="25"/>
        <v>Sede - Recuay</v>
      </c>
      <c r="W278" s="289" t="s">
        <v>32188</v>
      </c>
      <c r="X278" s="15" t="s">
        <v>32184</v>
      </c>
      <c r="Y278" s="15" t="s">
        <v>32188</v>
      </c>
    </row>
    <row r="279" spans="1:25" x14ac:dyDescent="0.35">
      <c r="A279" s="15" t="s">
        <v>32102</v>
      </c>
      <c r="B279" s="15" t="s">
        <v>159</v>
      </c>
      <c r="C279" s="15" t="s">
        <v>31713</v>
      </c>
      <c r="D279" s="15" t="s">
        <v>31713</v>
      </c>
      <c r="E279" s="15">
        <v>8</v>
      </c>
      <c r="F279" s="273">
        <f t="shared" si="26"/>
        <v>5.9031877213695393E-4</v>
      </c>
      <c r="G279" s="273">
        <f t="shared" si="27"/>
        <v>4.3170011806375439E-4</v>
      </c>
      <c r="I279" s="15" t="s">
        <v>31873</v>
      </c>
      <c r="J279" s="15" t="s">
        <v>173</v>
      </c>
      <c r="K279" s="15" t="s">
        <v>31581</v>
      </c>
      <c r="L279" s="15" t="s">
        <v>31581</v>
      </c>
      <c r="M279" s="15">
        <v>228</v>
      </c>
      <c r="N279" s="273">
        <f t="shared" si="28"/>
        <v>3.9747831389699243E-5</v>
      </c>
      <c r="O279" s="273">
        <f t="shared" si="29"/>
        <v>1.0680242294412186E-5</v>
      </c>
      <c r="Q279" s="15" t="s">
        <v>32115</v>
      </c>
      <c r="R279" t="s">
        <v>151</v>
      </c>
      <c r="S279" t="s">
        <v>31792</v>
      </c>
      <c r="T279" t="s">
        <v>31793</v>
      </c>
      <c r="U279" s="273">
        <f t="shared" si="24"/>
        <v>3.8837100243223935E-4</v>
      </c>
      <c r="V279" s="15" t="str">
        <f t="shared" si="25"/>
        <v>Sede - Villa Rica</v>
      </c>
      <c r="W279" s="289" t="s">
        <v>32185</v>
      </c>
      <c r="X279" s="15" t="s">
        <v>32188</v>
      </c>
      <c r="Y279" s="15" t="s">
        <v>32185</v>
      </c>
    </row>
    <row r="280" spans="1:25" x14ac:dyDescent="0.35">
      <c r="A280" s="15" t="s">
        <v>33297</v>
      </c>
      <c r="B280" s="15" t="s">
        <v>175</v>
      </c>
      <c r="C280" s="15" t="s">
        <v>31840</v>
      </c>
      <c r="D280" s="15" t="s">
        <v>34123</v>
      </c>
      <c r="E280" s="15">
        <v>8</v>
      </c>
      <c r="F280" s="273">
        <f t="shared" si="26"/>
        <v>5.9031877213695393E-4</v>
      </c>
      <c r="G280" s="273">
        <f t="shared" si="27"/>
        <v>4.3170011806375439E-4</v>
      </c>
      <c r="I280" s="15" t="s">
        <v>32115</v>
      </c>
      <c r="J280" s="15" t="s">
        <v>151</v>
      </c>
      <c r="K280" s="15" t="s">
        <v>31792</v>
      </c>
      <c r="L280" s="15" t="s">
        <v>31793</v>
      </c>
      <c r="M280" s="15">
        <v>227</v>
      </c>
      <c r="N280" s="273">
        <f t="shared" si="28"/>
        <v>3.9573498795884772E-5</v>
      </c>
      <c r="O280" s="273">
        <f t="shared" si="29"/>
        <v>1.0633399126454238E-5</v>
      </c>
      <c r="Q280" s="15" t="s">
        <v>33063</v>
      </c>
      <c r="R280" t="s">
        <v>144</v>
      </c>
      <c r="S280" t="s">
        <v>31654</v>
      </c>
      <c r="T280" t="s">
        <v>34313</v>
      </c>
      <c r="U280" s="273">
        <f t="shared" si="24"/>
        <v>2.2638977182241554E-4</v>
      </c>
      <c r="V280" s="15" t="str">
        <f t="shared" si="25"/>
        <v>Sede - Chincha Baja</v>
      </c>
      <c r="W280" s="289" t="s">
        <v>32187</v>
      </c>
      <c r="X280" s="15" t="s">
        <v>32188</v>
      </c>
      <c r="Y280" s="15" t="s">
        <v>925</v>
      </c>
    </row>
    <row r="281" spans="1:25" x14ac:dyDescent="0.35">
      <c r="A281" s="15" t="s">
        <v>31876</v>
      </c>
      <c r="B281" s="15" t="s">
        <v>173</v>
      </c>
      <c r="C281" s="15" t="s">
        <v>31545</v>
      </c>
      <c r="D281" s="15" t="s">
        <v>31545</v>
      </c>
      <c r="E281" s="15">
        <v>7</v>
      </c>
      <c r="F281" s="273">
        <f t="shared" si="26"/>
        <v>5.1652892561983473E-4</v>
      </c>
      <c r="G281" s="273">
        <f t="shared" si="27"/>
        <v>3.7773760330578511E-4</v>
      </c>
      <c r="I281" s="15" t="s">
        <v>33063</v>
      </c>
      <c r="J281" s="15" t="s">
        <v>144</v>
      </c>
      <c r="K281" s="15" t="s">
        <v>31654</v>
      </c>
      <c r="L281" s="15" t="s">
        <v>34313</v>
      </c>
      <c r="M281" s="15">
        <v>225</v>
      </c>
      <c r="N281" s="273">
        <f t="shared" si="28"/>
        <v>3.9224833608255831E-5</v>
      </c>
      <c r="O281" s="273">
        <f t="shared" si="29"/>
        <v>1.0539712790538341E-5</v>
      </c>
      <c r="Q281" s="15" t="s">
        <v>31962</v>
      </c>
      <c r="R281" t="s">
        <v>141</v>
      </c>
      <c r="S281" t="s">
        <v>31619</v>
      </c>
      <c r="T281" t="s">
        <v>31620</v>
      </c>
      <c r="U281" s="273">
        <f t="shared" si="24"/>
        <v>1.720056685528247E-4</v>
      </c>
      <c r="V281" s="15" t="str">
        <f t="shared" si="25"/>
        <v>Sede - Urcos</v>
      </c>
      <c r="W281" s="289" t="s">
        <v>32188</v>
      </c>
      <c r="X281" s="15" t="s">
        <v>32184</v>
      </c>
      <c r="Y281" s="15" t="s">
        <v>32184</v>
      </c>
    </row>
    <row r="282" spans="1:25" x14ac:dyDescent="0.35">
      <c r="A282" s="15" t="s">
        <v>31901</v>
      </c>
      <c r="B282" s="15" t="s">
        <v>138</v>
      </c>
      <c r="C282" s="15" t="s">
        <v>31556</v>
      </c>
      <c r="D282" s="15" t="s">
        <v>31556</v>
      </c>
      <c r="E282" s="15">
        <v>7</v>
      </c>
      <c r="F282" s="273">
        <f t="shared" si="26"/>
        <v>5.1652892561983473E-4</v>
      </c>
      <c r="G282" s="273">
        <f t="shared" si="27"/>
        <v>3.7773760330578511E-4</v>
      </c>
      <c r="I282" s="15" t="s">
        <v>31962</v>
      </c>
      <c r="J282" s="15" t="s">
        <v>141</v>
      </c>
      <c r="K282" s="15" t="s">
        <v>31619</v>
      </c>
      <c r="L282" s="15" t="s">
        <v>31620</v>
      </c>
      <c r="M282" s="15">
        <v>216</v>
      </c>
      <c r="N282" s="273">
        <f t="shared" si="28"/>
        <v>3.7655840263925602E-5</v>
      </c>
      <c r="O282" s="273">
        <f t="shared" si="29"/>
        <v>1.0118124278916809E-5</v>
      </c>
      <c r="Q282" s="15" t="s">
        <v>33064</v>
      </c>
      <c r="R282" t="s">
        <v>141</v>
      </c>
      <c r="S282" t="s">
        <v>31570</v>
      </c>
      <c r="T282" t="s">
        <v>32936</v>
      </c>
      <c r="U282" s="273">
        <f t="shared" si="24"/>
        <v>2.7979016856488945E-4</v>
      </c>
      <c r="V282" s="15" t="str">
        <f t="shared" si="25"/>
        <v>Sede - Ollantaytambo</v>
      </c>
      <c r="W282" s="289" t="s">
        <v>32188</v>
      </c>
      <c r="X282" s="15" t="s">
        <v>32184</v>
      </c>
      <c r="Y282" s="15" t="s">
        <v>32188</v>
      </c>
    </row>
    <row r="283" spans="1:25" x14ac:dyDescent="0.35">
      <c r="A283" s="15" t="s">
        <v>31979</v>
      </c>
      <c r="B283" s="15" t="s">
        <v>144</v>
      </c>
      <c r="C283" s="15" t="s">
        <v>36387</v>
      </c>
      <c r="D283" s="15" t="s">
        <v>31660</v>
      </c>
      <c r="E283" s="15">
        <v>7</v>
      </c>
      <c r="F283" s="273">
        <f t="shared" si="26"/>
        <v>5.1652892561983473E-4</v>
      </c>
      <c r="G283" s="273">
        <f t="shared" si="27"/>
        <v>3.7773760330578511E-4</v>
      </c>
      <c r="I283" s="15" t="s">
        <v>33064</v>
      </c>
      <c r="J283" s="15" t="s">
        <v>141</v>
      </c>
      <c r="K283" s="15" t="s">
        <v>31570</v>
      </c>
      <c r="L283" s="15" t="s">
        <v>32936</v>
      </c>
      <c r="M283" s="15">
        <v>213</v>
      </c>
      <c r="N283" s="273">
        <f t="shared" si="28"/>
        <v>3.7132842482482191E-5</v>
      </c>
      <c r="O283" s="273">
        <f t="shared" si="29"/>
        <v>9.9775947750429642E-6</v>
      </c>
      <c r="Q283" s="15" t="s">
        <v>33065</v>
      </c>
      <c r="R283" t="s">
        <v>159</v>
      </c>
      <c r="S283" t="s">
        <v>31709</v>
      </c>
      <c r="T283" t="s">
        <v>31763</v>
      </c>
      <c r="U283" s="273">
        <f t="shared" si="24"/>
        <v>3.3351846748306901E-4</v>
      </c>
      <c r="V283" s="15" t="str">
        <f t="shared" si="25"/>
        <v>Sede - San Luis</v>
      </c>
      <c r="W283" s="289" t="s">
        <v>32184</v>
      </c>
      <c r="X283" s="15" t="s">
        <v>32186</v>
      </c>
      <c r="Y283" s="15" t="s">
        <v>925</v>
      </c>
    </row>
    <row r="284" spans="1:25" x14ac:dyDescent="0.35">
      <c r="A284" s="15" t="s">
        <v>33298</v>
      </c>
      <c r="B284" s="15" t="s">
        <v>147</v>
      </c>
      <c r="C284" s="15" t="s">
        <v>147</v>
      </c>
      <c r="D284" s="15" t="s">
        <v>34124</v>
      </c>
      <c r="E284" s="15">
        <v>7</v>
      </c>
      <c r="F284" s="273">
        <f t="shared" si="26"/>
        <v>5.1652892561983473E-4</v>
      </c>
      <c r="G284" s="273">
        <f t="shared" si="27"/>
        <v>3.7773760330578511E-4</v>
      </c>
      <c r="I284" s="15" t="s">
        <v>33065</v>
      </c>
      <c r="J284" s="15" t="s">
        <v>159</v>
      </c>
      <c r="K284" s="15" t="s">
        <v>31709</v>
      </c>
      <c r="L284" s="15" t="s">
        <v>31763</v>
      </c>
      <c r="M284" s="15">
        <v>208</v>
      </c>
      <c r="N284" s="273">
        <f t="shared" si="28"/>
        <v>3.6261179513409838E-5</v>
      </c>
      <c r="O284" s="273">
        <f t="shared" si="29"/>
        <v>9.7433789352532231E-6</v>
      </c>
      <c r="Q284" s="15" t="s">
        <v>32031</v>
      </c>
      <c r="R284" t="s">
        <v>159</v>
      </c>
      <c r="S284" t="s">
        <v>31707</v>
      </c>
      <c r="T284" t="s">
        <v>31716</v>
      </c>
      <c r="U284" s="273">
        <f t="shared" si="24"/>
        <v>3.3323740847532128E-4</v>
      </c>
      <c r="V284" s="15" t="str">
        <f t="shared" si="25"/>
        <v>Sede - Supe Puerto</v>
      </c>
      <c r="W284" s="289" t="s">
        <v>32184</v>
      </c>
      <c r="X284" s="15" t="s">
        <v>32188</v>
      </c>
      <c r="Y284" s="15" t="s">
        <v>925</v>
      </c>
    </row>
    <row r="285" spans="1:25" x14ac:dyDescent="0.35">
      <c r="A285" s="15" t="s">
        <v>33061</v>
      </c>
      <c r="B285" s="15" t="s">
        <v>155</v>
      </c>
      <c r="C285" s="15" t="s">
        <v>31853</v>
      </c>
      <c r="D285" s="15" t="s">
        <v>34125</v>
      </c>
      <c r="E285" s="15">
        <v>7</v>
      </c>
      <c r="F285" s="273">
        <f t="shared" si="26"/>
        <v>5.1652892561983473E-4</v>
      </c>
      <c r="G285" s="273">
        <f t="shared" si="27"/>
        <v>3.7773760330578511E-4</v>
      </c>
      <c r="I285" s="15" t="s">
        <v>32031</v>
      </c>
      <c r="J285" s="15" t="s">
        <v>159</v>
      </c>
      <c r="K285" s="15" t="s">
        <v>31707</v>
      </c>
      <c r="L285" s="15" t="s">
        <v>31716</v>
      </c>
      <c r="M285" s="15">
        <v>202</v>
      </c>
      <c r="N285" s="273">
        <f t="shared" si="28"/>
        <v>3.5215183950523014E-5</v>
      </c>
      <c r="O285" s="273">
        <f t="shared" si="29"/>
        <v>9.4623199275055338E-6</v>
      </c>
      <c r="Q285" s="15" t="s">
        <v>33066</v>
      </c>
      <c r="R285" t="s">
        <v>138</v>
      </c>
      <c r="S285" t="s">
        <v>138</v>
      </c>
      <c r="T285" t="s">
        <v>34572</v>
      </c>
      <c r="U285" s="273">
        <f t="shared" si="24"/>
        <v>1.1724681993957028E-4</v>
      </c>
      <c r="V285" s="15" t="str">
        <f t="shared" si="25"/>
        <v>Sede - Sabandia</v>
      </c>
      <c r="W285" s="289" t="s">
        <v>32188</v>
      </c>
      <c r="X285" s="15" t="s">
        <v>32184</v>
      </c>
      <c r="Y285" s="15" t="s">
        <v>32185</v>
      </c>
    </row>
    <row r="286" spans="1:25" x14ac:dyDescent="0.35">
      <c r="A286" s="15" t="s">
        <v>33299</v>
      </c>
      <c r="B286" s="15" t="s">
        <v>156</v>
      </c>
      <c r="C286" s="15" t="s">
        <v>34090</v>
      </c>
      <c r="D286" s="15" t="s">
        <v>34126</v>
      </c>
      <c r="E286" s="15">
        <v>7</v>
      </c>
      <c r="F286" s="273">
        <f t="shared" si="26"/>
        <v>5.1652892561983473E-4</v>
      </c>
      <c r="G286" s="273">
        <f t="shared" si="27"/>
        <v>3.7773760330578511E-4</v>
      </c>
      <c r="I286" s="15" t="s">
        <v>33066</v>
      </c>
      <c r="J286" s="15" t="s">
        <v>138</v>
      </c>
      <c r="K286" s="15" t="s">
        <v>138</v>
      </c>
      <c r="L286" s="15" t="s">
        <v>34572</v>
      </c>
      <c r="M286" s="15">
        <v>199</v>
      </c>
      <c r="N286" s="273">
        <f t="shared" si="28"/>
        <v>3.4692186169079602E-5</v>
      </c>
      <c r="O286" s="273">
        <f t="shared" si="29"/>
        <v>9.3217904236316892E-6</v>
      </c>
      <c r="Q286" s="15" t="s">
        <v>31908</v>
      </c>
      <c r="R286" t="s">
        <v>138</v>
      </c>
      <c r="S286" t="s">
        <v>31559</v>
      </c>
      <c r="T286" t="s">
        <v>31593</v>
      </c>
      <c r="U286" s="273">
        <f t="shared" si="24"/>
        <v>3.3300319263553156E-4</v>
      </c>
      <c r="V286" s="15" t="str">
        <f t="shared" si="25"/>
        <v>Sede - Cocachacra</v>
      </c>
      <c r="W286" s="289" t="s">
        <v>32184</v>
      </c>
      <c r="X286" s="15" t="s">
        <v>32184</v>
      </c>
      <c r="Y286" s="15" t="s">
        <v>925</v>
      </c>
    </row>
    <row r="287" spans="1:25" x14ac:dyDescent="0.35">
      <c r="A287" s="15" t="s">
        <v>33300</v>
      </c>
      <c r="B287" s="15" t="s">
        <v>173</v>
      </c>
      <c r="C287" s="15" t="s">
        <v>31585</v>
      </c>
      <c r="D287" s="15" t="s">
        <v>34127</v>
      </c>
      <c r="E287" s="15">
        <v>7</v>
      </c>
      <c r="F287" s="273">
        <f t="shared" si="26"/>
        <v>5.1652892561983473E-4</v>
      </c>
      <c r="G287" s="273">
        <f t="shared" si="27"/>
        <v>3.7773760330578511E-4</v>
      </c>
      <c r="I287" s="15" t="s">
        <v>31908</v>
      </c>
      <c r="J287" s="15" t="s">
        <v>138</v>
      </c>
      <c r="K287" s="15" t="s">
        <v>31559</v>
      </c>
      <c r="L287" s="15" t="s">
        <v>31593</v>
      </c>
      <c r="M287" s="15">
        <v>197</v>
      </c>
      <c r="N287" s="273">
        <f t="shared" si="28"/>
        <v>3.4343520981450661E-5</v>
      </c>
      <c r="O287" s="273">
        <f t="shared" si="29"/>
        <v>9.2281040877157927E-6</v>
      </c>
      <c r="Q287" s="15" t="s">
        <v>32172</v>
      </c>
      <c r="R287" t="s">
        <v>155</v>
      </c>
      <c r="S287" t="s">
        <v>31853</v>
      </c>
      <c r="T287" t="s">
        <v>31854</v>
      </c>
      <c r="U287" s="273">
        <f t="shared" si="24"/>
        <v>3.3281581996369978E-4</v>
      </c>
      <c r="V287" s="15" t="str">
        <f t="shared" si="25"/>
        <v>Sede - Zorritos</v>
      </c>
      <c r="W287" s="289" t="s">
        <v>32188</v>
      </c>
      <c r="X287" s="15" t="s">
        <v>32184</v>
      </c>
      <c r="Y287" s="15" t="s">
        <v>32184</v>
      </c>
    </row>
    <row r="288" spans="1:25" x14ac:dyDescent="0.35">
      <c r="A288" s="15" t="s">
        <v>31922</v>
      </c>
      <c r="B288" s="15" t="s">
        <v>140</v>
      </c>
      <c r="C288" s="15" t="s">
        <v>31528</v>
      </c>
      <c r="D288" s="15" t="s">
        <v>31602</v>
      </c>
      <c r="E288" s="15">
        <v>7</v>
      </c>
      <c r="F288" s="273">
        <f t="shared" si="26"/>
        <v>5.1652892561983473E-4</v>
      </c>
      <c r="G288" s="273">
        <f t="shared" si="27"/>
        <v>3.7773760330578511E-4</v>
      </c>
      <c r="I288" s="15" t="s">
        <v>32172</v>
      </c>
      <c r="J288" s="15" t="s">
        <v>155</v>
      </c>
      <c r="K288" s="15" t="s">
        <v>31853</v>
      </c>
      <c r="L288" s="15" t="s">
        <v>31854</v>
      </c>
      <c r="M288" s="15">
        <v>193</v>
      </c>
      <c r="N288" s="273">
        <f t="shared" si="28"/>
        <v>3.3646190606192779E-5</v>
      </c>
      <c r="O288" s="273">
        <f t="shared" si="29"/>
        <v>9.0407314158839998E-6</v>
      </c>
      <c r="Q288" s="15" t="s">
        <v>32157</v>
      </c>
      <c r="R288" t="s">
        <v>175</v>
      </c>
      <c r="S288" t="s">
        <v>31527</v>
      </c>
      <c r="T288" t="s">
        <v>31527</v>
      </c>
      <c r="U288" s="273">
        <f t="shared" si="24"/>
        <v>5.4861903582761906E-4</v>
      </c>
      <c r="V288" s="15" t="str">
        <f t="shared" si="25"/>
        <v>Sede - Bellavista</v>
      </c>
      <c r="W288" s="289" t="s">
        <v>32184</v>
      </c>
      <c r="X288" s="15" t="s">
        <v>32184</v>
      </c>
      <c r="Y288" s="15" t="s">
        <v>32188</v>
      </c>
    </row>
    <row r="289" spans="1:25" x14ac:dyDescent="0.35">
      <c r="A289" s="15" t="s">
        <v>33223</v>
      </c>
      <c r="B289" s="15" t="s">
        <v>142</v>
      </c>
      <c r="C289" s="15" t="s">
        <v>31643</v>
      </c>
      <c r="D289" s="15" t="s">
        <v>34128</v>
      </c>
      <c r="E289" s="15">
        <v>7</v>
      </c>
      <c r="F289" s="273">
        <f t="shared" si="26"/>
        <v>5.1652892561983473E-4</v>
      </c>
      <c r="G289" s="273">
        <f t="shared" si="27"/>
        <v>3.7773760330578511E-4</v>
      </c>
      <c r="I289" s="15" t="s">
        <v>32157</v>
      </c>
      <c r="J289" s="15" t="s">
        <v>175</v>
      </c>
      <c r="K289" s="15" t="s">
        <v>31527</v>
      </c>
      <c r="L289" s="15" t="s">
        <v>31527</v>
      </c>
      <c r="M289" s="15">
        <v>192</v>
      </c>
      <c r="N289" s="273">
        <f t="shared" si="28"/>
        <v>3.3471858012378315E-5</v>
      </c>
      <c r="O289" s="273">
        <f t="shared" si="29"/>
        <v>8.9938882479260533E-6</v>
      </c>
      <c r="Q289" s="15" t="s">
        <v>32030</v>
      </c>
      <c r="R289" t="s">
        <v>159</v>
      </c>
      <c r="S289" t="s">
        <v>31707</v>
      </c>
      <c r="T289" t="s">
        <v>31715</v>
      </c>
      <c r="U289" s="273">
        <f t="shared" si="24"/>
        <v>3.3258160412391006E-4</v>
      </c>
      <c r="V289" s="15" t="str">
        <f t="shared" si="25"/>
        <v>Sede - Supe</v>
      </c>
      <c r="W289" s="289" t="s">
        <v>32184</v>
      </c>
      <c r="X289" s="15" t="s">
        <v>32184</v>
      </c>
      <c r="Y289" s="15" t="s">
        <v>925</v>
      </c>
    </row>
    <row r="290" spans="1:25" x14ac:dyDescent="0.35">
      <c r="A290" s="15" t="s">
        <v>31987</v>
      </c>
      <c r="B290" s="15" t="s">
        <v>172</v>
      </c>
      <c r="C290" s="15" t="s">
        <v>31664</v>
      </c>
      <c r="D290" s="15" t="s">
        <v>31664</v>
      </c>
      <c r="E290" s="15">
        <v>7</v>
      </c>
      <c r="F290" s="273">
        <f t="shared" si="26"/>
        <v>5.1652892561983473E-4</v>
      </c>
      <c r="G290" s="273">
        <f t="shared" si="27"/>
        <v>3.7773760330578511E-4</v>
      </c>
      <c r="I290" s="15" t="s">
        <v>32030</v>
      </c>
      <c r="J290" s="15" t="s">
        <v>159</v>
      </c>
      <c r="K290" s="15" t="s">
        <v>31707</v>
      </c>
      <c r="L290" s="15" t="s">
        <v>31715</v>
      </c>
      <c r="M290" s="15">
        <v>188</v>
      </c>
      <c r="N290" s="273">
        <f t="shared" si="28"/>
        <v>3.2774527637120432E-5</v>
      </c>
      <c r="O290" s="273">
        <f t="shared" si="29"/>
        <v>8.8065155760942604E-6</v>
      </c>
      <c r="Q290" s="15" t="s">
        <v>33067</v>
      </c>
      <c r="R290" t="s">
        <v>140</v>
      </c>
      <c r="S290" t="s">
        <v>34303</v>
      </c>
      <c r="T290" t="s">
        <v>34412</v>
      </c>
      <c r="U290" s="273">
        <f t="shared" si="24"/>
        <v>1.7045984401021242E-4</v>
      </c>
      <c r="V290" s="15" t="str">
        <f t="shared" si="25"/>
        <v>Sede - Chilete</v>
      </c>
      <c r="W290" s="289" t="s">
        <v>32185</v>
      </c>
      <c r="X290" s="15" t="s">
        <v>32187</v>
      </c>
      <c r="Y290" s="15" t="s">
        <v>32188</v>
      </c>
    </row>
    <row r="291" spans="1:25" x14ac:dyDescent="0.35">
      <c r="A291" s="15" t="s">
        <v>33085</v>
      </c>
      <c r="B291" s="15" t="s">
        <v>146</v>
      </c>
      <c r="C291" s="15" t="s">
        <v>3</v>
      </c>
      <c r="D291" s="15" t="s">
        <v>34124</v>
      </c>
      <c r="E291" s="15">
        <v>7</v>
      </c>
      <c r="F291" s="273">
        <f t="shared" si="26"/>
        <v>5.1652892561983473E-4</v>
      </c>
      <c r="G291" s="273">
        <f t="shared" si="27"/>
        <v>3.7773760330578511E-4</v>
      </c>
      <c r="I291" s="15" t="s">
        <v>33067</v>
      </c>
      <c r="J291" s="15" t="s">
        <v>140</v>
      </c>
      <c r="K291" s="15" t="s">
        <v>34303</v>
      </c>
      <c r="L291" s="15" t="s">
        <v>34412</v>
      </c>
      <c r="M291" s="15">
        <v>183</v>
      </c>
      <c r="N291" s="273">
        <f t="shared" si="28"/>
        <v>3.1902864668048079E-5</v>
      </c>
      <c r="O291" s="273">
        <f t="shared" si="29"/>
        <v>8.5722997363045193E-6</v>
      </c>
      <c r="Q291" s="15" t="s">
        <v>33068</v>
      </c>
      <c r="R291" t="s">
        <v>142</v>
      </c>
      <c r="S291" t="s">
        <v>31642</v>
      </c>
      <c r="T291" t="s">
        <v>34095</v>
      </c>
      <c r="U291" s="273">
        <f t="shared" si="24"/>
        <v>4.9409440305415444E-4</v>
      </c>
      <c r="V291" s="15" t="str">
        <f t="shared" si="25"/>
        <v>Sede - Lircay</v>
      </c>
      <c r="W291" s="289" t="s">
        <v>32188</v>
      </c>
      <c r="X291" s="15" t="s">
        <v>32184</v>
      </c>
      <c r="Y291" s="15" t="s">
        <v>32188</v>
      </c>
    </row>
    <row r="292" spans="1:25" x14ac:dyDescent="0.35">
      <c r="A292" s="15" t="s">
        <v>33301</v>
      </c>
      <c r="B292" s="15" t="s">
        <v>146</v>
      </c>
      <c r="C292" s="15" t="s">
        <v>31691</v>
      </c>
      <c r="D292" s="15" t="s">
        <v>34129</v>
      </c>
      <c r="E292" s="15">
        <v>7</v>
      </c>
      <c r="F292" s="273">
        <f t="shared" si="26"/>
        <v>5.1652892561983473E-4</v>
      </c>
      <c r="G292" s="273">
        <f t="shared" si="27"/>
        <v>3.7773760330578511E-4</v>
      </c>
      <c r="I292" s="15" t="s">
        <v>33068</v>
      </c>
      <c r="J292" s="15" t="s">
        <v>142</v>
      </c>
      <c r="K292" s="15" t="s">
        <v>31642</v>
      </c>
      <c r="L292" s="15" t="s">
        <v>34095</v>
      </c>
      <c r="M292" s="15">
        <v>180</v>
      </c>
      <c r="N292" s="273">
        <f t="shared" si="28"/>
        <v>3.1379866886604668E-5</v>
      </c>
      <c r="O292" s="273">
        <f t="shared" si="29"/>
        <v>8.4317702324306747E-6</v>
      </c>
      <c r="Q292" s="15" t="s">
        <v>33069</v>
      </c>
      <c r="R292" t="s">
        <v>172</v>
      </c>
      <c r="S292" t="s">
        <v>31665</v>
      </c>
      <c r="T292" t="s">
        <v>34314</v>
      </c>
      <c r="U292" s="273">
        <f t="shared" si="24"/>
        <v>2.2418814292839197E-4</v>
      </c>
      <c r="V292" s="15" t="str">
        <f t="shared" si="25"/>
        <v>Sede - Sicaya</v>
      </c>
      <c r="W292" s="289" t="s">
        <v>32187</v>
      </c>
      <c r="X292" s="15" t="s">
        <v>32185</v>
      </c>
      <c r="Y292" s="15" t="s">
        <v>32188</v>
      </c>
    </row>
    <row r="293" spans="1:25" x14ac:dyDescent="0.35">
      <c r="A293" s="15" t="s">
        <v>33092</v>
      </c>
      <c r="B293" s="15" t="s">
        <v>147</v>
      </c>
      <c r="C293" s="15" t="s">
        <v>147</v>
      </c>
      <c r="D293" s="15" t="s">
        <v>34130</v>
      </c>
      <c r="E293" s="15">
        <v>7</v>
      </c>
      <c r="F293" s="273">
        <f t="shared" si="26"/>
        <v>5.1652892561983473E-4</v>
      </c>
      <c r="G293" s="273">
        <f t="shared" si="27"/>
        <v>3.7773760330578511E-4</v>
      </c>
      <c r="I293" s="15" t="s">
        <v>33069</v>
      </c>
      <c r="J293" s="15" t="s">
        <v>172</v>
      </c>
      <c r="K293" s="15" t="s">
        <v>31665</v>
      </c>
      <c r="L293" s="15" t="s">
        <v>34314</v>
      </c>
      <c r="M293" s="15">
        <v>178</v>
      </c>
      <c r="N293" s="273">
        <f t="shared" si="28"/>
        <v>3.1031201698975726E-5</v>
      </c>
      <c r="O293" s="273">
        <f t="shared" si="29"/>
        <v>8.3380838965147782E-6</v>
      </c>
      <c r="Q293" s="15" t="s">
        <v>33070</v>
      </c>
      <c r="R293" t="s">
        <v>138</v>
      </c>
      <c r="S293" t="s">
        <v>138</v>
      </c>
      <c r="T293" t="s">
        <v>34573</v>
      </c>
      <c r="U293" s="273">
        <f t="shared" si="24"/>
        <v>1.1607574074062158E-4</v>
      </c>
      <c r="V293" s="15" t="str">
        <f t="shared" si="25"/>
        <v>Sede - Vitor</v>
      </c>
      <c r="W293" s="289" t="s">
        <v>32184</v>
      </c>
      <c r="X293" s="15" t="s">
        <v>32184</v>
      </c>
      <c r="Y293" s="15" t="s">
        <v>925</v>
      </c>
    </row>
    <row r="294" spans="1:25" x14ac:dyDescent="0.35">
      <c r="A294" s="15" t="s">
        <v>32114</v>
      </c>
      <c r="B294" s="15" t="s">
        <v>151</v>
      </c>
      <c r="C294" s="15" t="s">
        <v>31792</v>
      </c>
      <c r="D294" s="15" t="s">
        <v>31792</v>
      </c>
      <c r="E294" s="15">
        <v>7</v>
      </c>
      <c r="F294" s="273">
        <f t="shared" si="26"/>
        <v>5.1652892561983473E-4</v>
      </c>
      <c r="G294" s="273">
        <f t="shared" si="27"/>
        <v>3.7773760330578511E-4</v>
      </c>
      <c r="I294" s="15" t="s">
        <v>33070</v>
      </c>
      <c r="J294" s="15" t="s">
        <v>138</v>
      </c>
      <c r="K294" s="15" t="s">
        <v>138</v>
      </c>
      <c r="L294" s="15" t="s">
        <v>34573</v>
      </c>
      <c r="M294" s="15">
        <v>174</v>
      </c>
      <c r="N294" s="273">
        <f t="shared" si="28"/>
        <v>3.0333871323717844E-5</v>
      </c>
      <c r="O294" s="273">
        <f t="shared" si="29"/>
        <v>8.1507112246829853E-6</v>
      </c>
      <c r="Q294" s="15" t="s">
        <v>33071</v>
      </c>
      <c r="R294" t="s">
        <v>148</v>
      </c>
      <c r="S294" t="s">
        <v>148</v>
      </c>
      <c r="T294" t="s">
        <v>34511</v>
      </c>
      <c r="U294" s="273">
        <f t="shared" si="24"/>
        <v>1.7003825549859089E-4</v>
      </c>
      <c r="V294" s="15" t="str">
        <f t="shared" si="25"/>
        <v>Sede - Nauta</v>
      </c>
      <c r="W294" s="289" t="s">
        <v>32187</v>
      </c>
      <c r="X294" s="15" t="s">
        <v>32185</v>
      </c>
      <c r="Y294" s="15" t="s">
        <v>32185</v>
      </c>
    </row>
    <row r="295" spans="1:25" x14ac:dyDescent="0.35">
      <c r="A295" s="15" t="s">
        <v>32138</v>
      </c>
      <c r="B295" s="15" t="s">
        <v>152</v>
      </c>
      <c r="C295" s="15" t="s">
        <v>152</v>
      </c>
      <c r="D295" s="15" t="s">
        <v>31815</v>
      </c>
      <c r="E295" s="15">
        <v>7</v>
      </c>
      <c r="F295" s="273">
        <f t="shared" si="26"/>
        <v>5.1652892561983473E-4</v>
      </c>
      <c r="G295" s="273">
        <f t="shared" si="27"/>
        <v>3.7773760330578511E-4</v>
      </c>
      <c r="I295" s="15" t="s">
        <v>33071</v>
      </c>
      <c r="J295" s="15" t="s">
        <v>148</v>
      </c>
      <c r="K295" s="15" t="s">
        <v>148</v>
      </c>
      <c r="L295" s="15" t="s">
        <v>34511</v>
      </c>
      <c r="M295" s="15">
        <v>174</v>
      </c>
      <c r="N295" s="273">
        <f t="shared" si="28"/>
        <v>3.0333871323717844E-5</v>
      </c>
      <c r="O295" s="273">
        <f t="shared" si="29"/>
        <v>8.1507112246829853E-6</v>
      </c>
      <c r="Q295" s="15" t="s">
        <v>31916</v>
      </c>
      <c r="R295" t="s">
        <v>139</v>
      </c>
      <c r="S295" t="s">
        <v>31633</v>
      </c>
      <c r="T295" t="s">
        <v>31636</v>
      </c>
      <c r="U295" s="273">
        <f t="shared" si="24"/>
        <v>2.2357918174493863E-4</v>
      </c>
      <c r="V295" s="15" t="str">
        <f t="shared" si="25"/>
        <v>Sede - Coracora</v>
      </c>
      <c r="W295" s="289" t="s">
        <v>32184</v>
      </c>
      <c r="X295" s="15" t="s">
        <v>32184</v>
      </c>
      <c r="Y295" s="15" t="s">
        <v>32184</v>
      </c>
    </row>
    <row r="296" spans="1:25" x14ac:dyDescent="0.35">
      <c r="A296" s="15" t="s">
        <v>32145</v>
      </c>
      <c r="B296" s="15" t="s">
        <v>153</v>
      </c>
      <c r="C296" s="15" t="s">
        <v>31820</v>
      </c>
      <c r="D296" s="15" t="s">
        <v>31820</v>
      </c>
      <c r="E296" s="15">
        <v>7</v>
      </c>
      <c r="F296" s="273">
        <f t="shared" si="26"/>
        <v>5.1652892561983473E-4</v>
      </c>
      <c r="G296" s="273">
        <f t="shared" si="27"/>
        <v>3.7773760330578511E-4</v>
      </c>
      <c r="I296" s="15" t="s">
        <v>31916</v>
      </c>
      <c r="J296" s="15" t="s">
        <v>139</v>
      </c>
      <c r="K296" s="15" t="s">
        <v>31633</v>
      </c>
      <c r="L296" s="15" t="s">
        <v>31636</v>
      </c>
      <c r="M296" s="15">
        <v>165</v>
      </c>
      <c r="N296" s="273">
        <f t="shared" si="28"/>
        <v>2.8764877979387612E-5</v>
      </c>
      <c r="O296" s="273">
        <f t="shared" si="29"/>
        <v>7.7291227130614513E-6</v>
      </c>
      <c r="Q296" s="15" t="s">
        <v>33072</v>
      </c>
      <c r="R296" t="s">
        <v>159</v>
      </c>
      <c r="S296" t="s">
        <v>31711</v>
      </c>
      <c r="T296" t="s">
        <v>34674</v>
      </c>
      <c r="U296" s="273">
        <f t="shared" si="24"/>
        <v>1.1560730906104211E-4</v>
      </c>
      <c r="V296" s="15" t="str">
        <f t="shared" si="25"/>
        <v>Sede - Matucana</v>
      </c>
      <c r="W296" s="289" t="s">
        <v>32186</v>
      </c>
      <c r="X296" s="15" t="s">
        <v>32184</v>
      </c>
      <c r="Y296" s="15" t="s">
        <v>32184</v>
      </c>
    </row>
    <row r="297" spans="1:25" x14ac:dyDescent="0.35">
      <c r="A297" s="15" t="s">
        <v>33060</v>
      </c>
      <c r="B297" s="15" t="s">
        <v>175</v>
      </c>
      <c r="C297" s="15" t="s">
        <v>34131</v>
      </c>
      <c r="D297" s="15" t="s">
        <v>34131</v>
      </c>
      <c r="E297" s="15">
        <v>7</v>
      </c>
      <c r="F297" s="273">
        <f t="shared" si="26"/>
        <v>5.1652892561983473E-4</v>
      </c>
      <c r="G297" s="273">
        <f t="shared" si="27"/>
        <v>3.7773760330578511E-4</v>
      </c>
      <c r="I297" s="15" t="s">
        <v>33072</v>
      </c>
      <c r="J297" s="15" t="s">
        <v>159</v>
      </c>
      <c r="K297" s="15" t="s">
        <v>31711</v>
      </c>
      <c r="L297" s="15" t="s">
        <v>34674</v>
      </c>
      <c r="M297" s="15">
        <v>164</v>
      </c>
      <c r="N297" s="273">
        <f t="shared" si="28"/>
        <v>2.8590545385573141E-5</v>
      </c>
      <c r="O297" s="273">
        <f t="shared" si="29"/>
        <v>7.6822795451035031E-6</v>
      </c>
      <c r="Q297" s="15" t="s">
        <v>31915</v>
      </c>
      <c r="R297" t="s">
        <v>139</v>
      </c>
      <c r="S297" t="s">
        <v>31632</v>
      </c>
      <c r="T297" t="s">
        <v>31635</v>
      </c>
      <c r="U297" s="273">
        <f t="shared" si="24"/>
        <v>1.1537309322125235E-4</v>
      </c>
      <c r="V297" s="15" t="str">
        <f t="shared" si="25"/>
        <v>Sede - Puquio</v>
      </c>
      <c r="W297" s="289" t="s">
        <v>32184</v>
      </c>
      <c r="X297" s="15" t="s">
        <v>32184</v>
      </c>
      <c r="Y297" s="15" t="s">
        <v>32184</v>
      </c>
    </row>
    <row r="298" spans="1:25" x14ac:dyDescent="0.35">
      <c r="A298" s="15" t="s">
        <v>33302</v>
      </c>
      <c r="B298" s="15" t="s">
        <v>137</v>
      </c>
      <c r="C298" s="15" t="s">
        <v>31538</v>
      </c>
      <c r="D298" s="15" t="s">
        <v>34132</v>
      </c>
      <c r="E298" s="15">
        <v>7</v>
      </c>
      <c r="F298" s="273">
        <f t="shared" si="26"/>
        <v>5.1652892561983473E-4</v>
      </c>
      <c r="G298" s="273">
        <f t="shared" si="27"/>
        <v>3.7773760330578511E-4</v>
      </c>
      <c r="I298" s="15" t="s">
        <v>31915</v>
      </c>
      <c r="J298" s="15" t="s">
        <v>139</v>
      </c>
      <c r="K298" s="15" t="s">
        <v>31632</v>
      </c>
      <c r="L298" s="15" t="s">
        <v>31635</v>
      </c>
      <c r="M298" s="15">
        <v>159</v>
      </c>
      <c r="N298" s="273">
        <f t="shared" si="28"/>
        <v>2.7718882416500788E-5</v>
      </c>
      <c r="O298" s="273">
        <f t="shared" si="29"/>
        <v>7.448063705313762E-6</v>
      </c>
      <c r="Q298" s="15" t="s">
        <v>33073</v>
      </c>
      <c r="R298" t="s">
        <v>172</v>
      </c>
      <c r="S298" t="s">
        <v>31664</v>
      </c>
      <c r="T298" t="s">
        <v>34969</v>
      </c>
      <c r="U298" s="273">
        <f t="shared" si="24"/>
        <v>7.4012205373558138E-6</v>
      </c>
      <c r="V298" s="15" t="str">
        <f t="shared" si="25"/>
        <v>Sede - Matahuasi</v>
      </c>
      <c r="W298" s="289" t="s">
        <v>32187</v>
      </c>
      <c r="X298" s="15" t="s">
        <v>32186</v>
      </c>
      <c r="Y298" s="15" t="s">
        <v>32188</v>
      </c>
    </row>
    <row r="299" spans="1:25" x14ac:dyDescent="0.35">
      <c r="A299" s="15" t="s">
        <v>33303</v>
      </c>
      <c r="B299" s="15" t="s">
        <v>137</v>
      </c>
      <c r="C299" s="15" t="s">
        <v>34133</v>
      </c>
      <c r="D299" s="15" t="s">
        <v>34134</v>
      </c>
      <c r="E299" s="15">
        <v>7</v>
      </c>
      <c r="F299" s="273">
        <f t="shared" si="26"/>
        <v>5.1652892561983473E-4</v>
      </c>
      <c r="G299" s="273">
        <f t="shared" si="27"/>
        <v>3.7773760330578511E-4</v>
      </c>
      <c r="I299" s="15" t="s">
        <v>33073</v>
      </c>
      <c r="J299" s="15" t="s">
        <v>172</v>
      </c>
      <c r="K299" s="15" t="s">
        <v>31664</v>
      </c>
      <c r="L299" s="15" t="s">
        <v>34969</v>
      </c>
      <c r="M299" s="15">
        <v>158</v>
      </c>
      <c r="N299" s="273">
        <f t="shared" si="28"/>
        <v>2.7544549822686318E-5</v>
      </c>
      <c r="O299" s="273">
        <f t="shared" si="29"/>
        <v>7.4012205373558138E-6</v>
      </c>
      <c r="Q299" s="15" t="s">
        <v>32136</v>
      </c>
      <c r="R299" t="s">
        <v>152</v>
      </c>
      <c r="S299" t="s">
        <v>152</v>
      </c>
      <c r="T299" t="s">
        <v>31650</v>
      </c>
      <c r="U299" s="273">
        <f t="shared" si="24"/>
        <v>5.4702636811704882E-4</v>
      </c>
      <c r="V299" s="15" t="str">
        <f t="shared" si="25"/>
        <v>Sede - La Union</v>
      </c>
      <c r="W299" s="289" t="s">
        <v>32187</v>
      </c>
      <c r="X299" s="15" t="s">
        <v>32185</v>
      </c>
      <c r="Y299" s="15" t="s">
        <v>925</v>
      </c>
    </row>
    <row r="300" spans="1:25" x14ac:dyDescent="0.35">
      <c r="A300" s="15" t="s">
        <v>31864</v>
      </c>
      <c r="B300" s="15" t="s">
        <v>173</v>
      </c>
      <c r="C300" s="15" t="s">
        <v>31579</v>
      </c>
      <c r="D300" s="15" t="s">
        <v>31579</v>
      </c>
      <c r="E300" s="15">
        <v>7</v>
      </c>
      <c r="F300" s="273">
        <f t="shared" si="26"/>
        <v>5.1652892561983473E-4</v>
      </c>
      <c r="G300" s="273">
        <f t="shared" si="27"/>
        <v>3.7773760330578511E-4</v>
      </c>
      <c r="I300" s="15" t="s">
        <v>32136</v>
      </c>
      <c r="J300" s="15" t="s">
        <v>152</v>
      </c>
      <c r="K300" s="15" t="s">
        <v>152</v>
      </c>
      <c r="L300" s="15" t="s">
        <v>31650</v>
      </c>
      <c r="M300" s="15">
        <v>158</v>
      </c>
      <c r="N300" s="273">
        <f t="shared" si="28"/>
        <v>2.7544549822686318E-5</v>
      </c>
      <c r="O300" s="273">
        <f t="shared" si="29"/>
        <v>7.4012205373558138E-6</v>
      </c>
      <c r="Q300" s="15" t="s">
        <v>31968</v>
      </c>
      <c r="R300" t="s">
        <v>142</v>
      </c>
      <c r="S300" t="s">
        <v>31643</v>
      </c>
      <c r="T300" t="s">
        <v>31646</v>
      </c>
      <c r="U300" s="273">
        <f t="shared" si="24"/>
        <v>1.1527940688533646E-4</v>
      </c>
      <c r="V300" s="15" t="str">
        <f t="shared" si="25"/>
        <v>Sede - Pampas</v>
      </c>
      <c r="W300" s="289" t="s">
        <v>32186</v>
      </c>
      <c r="X300" s="15" t="s">
        <v>32184</v>
      </c>
      <c r="Y300" s="15" t="s">
        <v>32184</v>
      </c>
    </row>
    <row r="301" spans="1:25" x14ac:dyDescent="0.35">
      <c r="A301" s="15" t="s">
        <v>33304</v>
      </c>
      <c r="B301" s="15" t="s">
        <v>173</v>
      </c>
      <c r="C301" s="15" t="s">
        <v>31577</v>
      </c>
      <c r="D301" s="15" t="s">
        <v>34135</v>
      </c>
      <c r="E301" s="15">
        <v>7</v>
      </c>
      <c r="F301" s="273">
        <f t="shared" si="26"/>
        <v>5.1652892561983473E-4</v>
      </c>
      <c r="G301" s="273">
        <f t="shared" si="27"/>
        <v>3.7773760330578511E-4</v>
      </c>
      <c r="I301" s="15" t="s">
        <v>31968</v>
      </c>
      <c r="J301" s="15" t="s">
        <v>142</v>
      </c>
      <c r="K301" s="15" t="s">
        <v>31643</v>
      </c>
      <c r="L301" s="15" t="s">
        <v>31646</v>
      </c>
      <c r="M301" s="15">
        <v>157</v>
      </c>
      <c r="N301" s="273">
        <f t="shared" si="28"/>
        <v>2.7370217228871847E-5</v>
      </c>
      <c r="O301" s="273">
        <f t="shared" si="29"/>
        <v>7.3543773693978656E-6</v>
      </c>
      <c r="Q301" s="15" t="s">
        <v>33074</v>
      </c>
      <c r="R301" t="s">
        <v>172</v>
      </c>
      <c r="S301" t="s">
        <v>31666</v>
      </c>
      <c r="T301" t="s">
        <v>34648</v>
      </c>
      <c r="U301" s="273">
        <f t="shared" si="24"/>
        <v>1.1490466154167288E-4</v>
      </c>
      <c r="V301" s="15" t="str">
        <f t="shared" si="25"/>
        <v>Sede - Acolla</v>
      </c>
      <c r="W301" s="289" t="s">
        <v>32188</v>
      </c>
      <c r="X301" s="15" t="s">
        <v>32184</v>
      </c>
      <c r="Y301" s="15" t="s">
        <v>32188</v>
      </c>
    </row>
    <row r="302" spans="1:25" x14ac:dyDescent="0.35">
      <c r="A302" s="15" t="s">
        <v>31885</v>
      </c>
      <c r="B302" s="15" t="s">
        <v>174</v>
      </c>
      <c r="C302" s="15" t="s">
        <v>31547</v>
      </c>
      <c r="D302" s="15" t="s">
        <v>31587</v>
      </c>
      <c r="E302" s="15">
        <v>7</v>
      </c>
      <c r="F302" s="273">
        <f t="shared" si="26"/>
        <v>5.1652892561983473E-4</v>
      </c>
      <c r="G302" s="273">
        <f t="shared" si="27"/>
        <v>3.7773760330578511E-4</v>
      </c>
      <c r="I302" s="15" t="s">
        <v>33074</v>
      </c>
      <c r="J302" s="15" t="s">
        <v>172</v>
      </c>
      <c r="K302" s="15" t="s">
        <v>31666</v>
      </c>
      <c r="L302" s="15" t="s">
        <v>34648</v>
      </c>
      <c r="M302" s="15">
        <v>149</v>
      </c>
      <c r="N302" s="273">
        <f t="shared" si="28"/>
        <v>2.5975556478356086E-5</v>
      </c>
      <c r="O302" s="273">
        <f t="shared" si="29"/>
        <v>6.9796320257342798E-6</v>
      </c>
      <c r="Q302" s="15" t="s">
        <v>33075</v>
      </c>
      <c r="R302" t="s">
        <v>138</v>
      </c>
      <c r="S302" t="s">
        <v>31557</v>
      </c>
      <c r="T302" t="s">
        <v>34970</v>
      </c>
      <c r="U302" s="273">
        <f t="shared" si="24"/>
        <v>6.9327888577763316E-6</v>
      </c>
      <c r="V302" s="15" t="str">
        <f t="shared" si="25"/>
        <v>Sede - Lluta</v>
      </c>
      <c r="W302" s="289" t="s">
        <v>32185</v>
      </c>
      <c r="X302" s="15" t="s">
        <v>32184</v>
      </c>
      <c r="Y302" s="15" t="s">
        <v>32184</v>
      </c>
    </row>
    <row r="303" spans="1:25" x14ac:dyDescent="0.35">
      <c r="A303" s="15" t="s">
        <v>33305</v>
      </c>
      <c r="B303" s="15" t="s">
        <v>139</v>
      </c>
      <c r="C303" s="15" t="s">
        <v>31561</v>
      </c>
      <c r="D303" s="15" t="s">
        <v>34136</v>
      </c>
      <c r="E303" s="15">
        <v>7</v>
      </c>
      <c r="F303" s="273">
        <f t="shared" si="26"/>
        <v>5.1652892561983473E-4</v>
      </c>
      <c r="G303" s="273">
        <f t="shared" si="27"/>
        <v>3.7773760330578511E-4</v>
      </c>
      <c r="I303" s="15" t="s">
        <v>33075</v>
      </c>
      <c r="J303" s="15" t="s">
        <v>138</v>
      </c>
      <c r="K303" s="15" t="s">
        <v>31557</v>
      </c>
      <c r="L303" s="15" t="s">
        <v>34970</v>
      </c>
      <c r="M303" s="15">
        <v>148</v>
      </c>
      <c r="N303" s="273">
        <f t="shared" si="28"/>
        <v>2.5801223884541615E-5</v>
      </c>
      <c r="O303" s="273">
        <f t="shared" si="29"/>
        <v>6.9327888577763316E-6</v>
      </c>
      <c r="Q303" s="15" t="s">
        <v>33076</v>
      </c>
      <c r="R303" t="s">
        <v>142</v>
      </c>
      <c r="S303" t="s">
        <v>31641</v>
      </c>
      <c r="T303" t="s">
        <v>31641</v>
      </c>
      <c r="U303" s="273">
        <f t="shared" si="24"/>
        <v>6.0848460447787683E-5</v>
      </c>
      <c r="V303" s="15" t="str">
        <f t="shared" si="25"/>
        <v>Sede - Acobamba</v>
      </c>
      <c r="W303" s="289" t="s">
        <v>32185</v>
      </c>
      <c r="X303" s="15" t="s">
        <v>32184</v>
      </c>
      <c r="Y303" s="15" t="s">
        <v>32184</v>
      </c>
    </row>
    <row r="304" spans="1:25" x14ac:dyDescent="0.35">
      <c r="A304" s="15" t="s">
        <v>33306</v>
      </c>
      <c r="B304" s="15" t="s">
        <v>139</v>
      </c>
      <c r="C304" s="15" t="s">
        <v>31597</v>
      </c>
      <c r="D304" s="15" t="s">
        <v>34137</v>
      </c>
      <c r="E304" s="15">
        <v>7</v>
      </c>
      <c r="F304" s="273">
        <f t="shared" si="26"/>
        <v>5.1652892561983473E-4</v>
      </c>
      <c r="G304" s="273">
        <f t="shared" si="27"/>
        <v>3.7773760330578511E-4</v>
      </c>
      <c r="I304" s="15" t="s">
        <v>33076</v>
      </c>
      <c r="J304" s="15" t="s">
        <v>142</v>
      </c>
      <c r="K304" s="15" t="s">
        <v>31641</v>
      </c>
      <c r="L304" s="15" t="s">
        <v>31641</v>
      </c>
      <c r="M304" s="15">
        <v>147</v>
      </c>
      <c r="N304" s="273">
        <f t="shared" si="28"/>
        <v>2.5626891290727145E-5</v>
      </c>
      <c r="O304" s="273">
        <f t="shared" si="29"/>
        <v>6.8859456898183834E-6</v>
      </c>
      <c r="Q304" s="15" t="s">
        <v>31892</v>
      </c>
      <c r="R304" t="s">
        <v>138</v>
      </c>
      <c r="S304" t="s">
        <v>138</v>
      </c>
      <c r="T304" t="s">
        <v>31588</v>
      </c>
      <c r="U304" s="273">
        <f t="shared" si="24"/>
        <v>4.3839869108174099E-4</v>
      </c>
      <c r="V304" s="15" t="str">
        <f t="shared" si="25"/>
        <v>Sede - La Joya</v>
      </c>
      <c r="W304" s="289" t="s">
        <v>32184</v>
      </c>
      <c r="X304" s="15" t="s">
        <v>32184</v>
      </c>
      <c r="Y304" s="15" t="s">
        <v>925</v>
      </c>
    </row>
    <row r="305" spans="1:25" x14ac:dyDescent="0.35">
      <c r="A305" s="15" t="s">
        <v>33307</v>
      </c>
      <c r="B305" s="15" t="s">
        <v>140</v>
      </c>
      <c r="C305" s="15" t="s">
        <v>31598</v>
      </c>
      <c r="D305" s="15" t="s">
        <v>34138</v>
      </c>
      <c r="E305" s="15">
        <v>7</v>
      </c>
      <c r="F305" s="273">
        <f t="shared" si="26"/>
        <v>5.1652892561983473E-4</v>
      </c>
      <c r="G305" s="273">
        <f t="shared" si="27"/>
        <v>3.7773760330578511E-4</v>
      </c>
      <c r="I305" s="15" t="s">
        <v>31892</v>
      </c>
      <c r="J305" s="15" t="s">
        <v>138</v>
      </c>
      <c r="K305" s="15" t="s">
        <v>138</v>
      </c>
      <c r="L305" s="15" t="s">
        <v>31588</v>
      </c>
      <c r="M305" s="15">
        <v>143</v>
      </c>
      <c r="N305" s="273">
        <f t="shared" si="28"/>
        <v>2.4929560915469262E-5</v>
      </c>
      <c r="O305" s="273">
        <f t="shared" si="29"/>
        <v>6.6985730179865905E-6</v>
      </c>
      <c r="Q305" s="15" t="s">
        <v>32016</v>
      </c>
      <c r="R305" t="s">
        <v>147</v>
      </c>
      <c r="S305" t="s">
        <v>31693</v>
      </c>
      <c r="T305" t="s">
        <v>31697</v>
      </c>
      <c r="U305" s="273">
        <f t="shared" si="24"/>
        <v>3.3047366156580238E-4</v>
      </c>
      <c r="V305" s="15" t="str">
        <f t="shared" si="25"/>
        <v>Sede - Cayalti</v>
      </c>
      <c r="W305" s="289" t="s">
        <v>32184</v>
      </c>
      <c r="X305" s="15" t="s">
        <v>32185</v>
      </c>
      <c r="Y305" s="15" t="s">
        <v>925</v>
      </c>
    </row>
    <row r="306" spans="1:25" x14ac:dyDescent="0.35">
      <c r="A306" s="15" t="s">
        <v>33308</v>
      </c>
      <c r="B306" s="15" t="s">
        <v>172</v>
      </c>
      <c r="C306" s="15" t="s">
        <v>31663</v>
      </c>
      <c r="D306" s="15" t="s">
        <v>34139</v>
      </c>
      <c r="E306" s="15">
        <v>7</v>
      </c>
      <c r="F306" s="273">
        <f t="shared" si="26"/>
        <v>5.1652892561983473E-4</v>
      </c>
      <c r="G306" s="273">
        <f t="shared" si="27"/>
        <v>3.7773760330578511E-4</v>
      </c>
      <c r="I306" s="15" t="s">
        <v>32016</v>
      </c>
      <c r="J306" s="15" t="s">
        <v>147</v>
      </c>
      <c r="K306" s="15" t="s">
        <v>31693</v>
      </c>
      <c r="L306" s="15" t="s">
        <v>31697</v>
      </c>
      <c r="M306" s="15">
        <v>143</v>
      </c>
      <c r="N306" s="273">
        <f t="shared" si="28"/>
        <v>2.4929560915469262E-5</v>
      </c>
      <c r="O306" s="273">
        <f t="shared" si="29"/>
        <v>6.6985730179865905E-6</v>
      </c>
      <c r="Q306" s="15" t="s">
        <v>31886</v>
      </c>
      <c r="R306" t="s">
        <v>174</v>
      </c>
      <c r="S306" t="s">
        <v>31627</v>
      </c>
      <c r="T306" t="s">
        <v>31630</v>
      </c>
      <c r="U306" s="273">
        <f t="shared" si="24"/>
        <v>1.6844558778802063E-4</v>
      </c>
      <c r="V306" s="15" t="str">
        <f t="shared" si="25"/>
        <v>Sede - Chalhuanca</v>
      </c>
      <c r="W306" s="289" t="s">
        <v>32188</v>
      </c>
      <c r="X306" s="15" t="s">
        <v>32188</v>
      </c>
      <c r="Y306" s="15" t="s">
        <v>32188</v>
      </c>
    </row>
    <row r="307" spans="1:25" x14ac:dyDescent="0.35">
      <c r="A307" s="15" t="s">
        <v>32283</v>
      </c>
      <c r="B307" s="15" t="s">
        <v>159</v>
      </c>
      <c r="C307" s="15" t="s">
        <v>31712</v>
      </c>
      <c r="D307" s="15" t="s">
        <v>32282</v>
      </c>
      <c r="E307" s="15">
        <v>7</v>
      </c>
      <c r="F307" s="273">
        <f t="shared" si="26"/>
        <v>5.1652892561983473E-4</v>
      </c>
      <c r="G307" s="273">
        <f t="shared" si="27"/>
        <v>3.7773760330578511E-4</v>
      </c>
      <c r="I307" s="15" t="s">
        <v>31886</v>
      </c>
      <c r="J307" s="15" t="s">
        <v>174</v>
      </c>
      <c r="K307" s="15" t="s">
        <v>31627</v>
      </c>
      <c r="L307" s="15" t="s">
        <v>31630</v>
      </c>
      <c r="M307" s="15">
        <v>140</v>
      </c>
      <c r="N307" s="273">
        <f t="shared" si="28"/>
        <v>2.4406563134025854E-5</v>
      </c>
      <c r="O307" s="273">
        <f t="shared" si="29"/>
        <v>6.5580435141127467E-6</v>
      </c>
      <c r="Q307" s="15" t="s">
        <v>33077</v>
      </c>
      <c r="R307" t="s">
        <v>174</v>
      </c>
      <c r="S307" t="s">
        <v>34109</v>
      </c>
      <c r="T307" t="s">
        <v>34109</v>
      </c>
      <c r="U307" s="273">
        <f t="shared" si="24"/>
        <v>4.3807078890603532E-4</v>
      </c>
      <c r="V307" s="15" t="str">
        <f t="shared" si="25"/>
        <v>Sede - Chincheros</v>
      </c>
      <c r="W307" s="289" t="s">
        <v>32188</v>
      </c>
      <c r="X307" s="15" t="s">
        <v>32184</v>
      </c>
      <c r="Y307" s="15" t="s">
        <v>32188</v>
      </c>
    </row>
    <row r="308" spans="1:25" x14ac:dyDescent="0.35">
      <c r="A308" s="15" t="s">
        <v>32118</v>
      </c>
      <c r="B308" s="15" t="s">
        <v>151</v>
      </c>
      <c r="C308" s="15" t="s">
        <v>151</v>
      </c>
      <c r="D308" s="15" t="s">
        <v>31796</v>
      </c>
      <c r="E308" s="15">
        <v>7</v>
      </c>
      <c r="F308" s="273">
        <f t="shared" si="26"/>
        <v>5.1652892561983473E-4</v>
      </c>
      <c r="G308" s="273">
        <f t="shared" si="27"/>
        <v>3.7773760330578511E-4</v>
      </c>
      <c r="I308" s="15" t="s">
        <v>33077</v>
      </c>
      <c r="J308" s="15" t="s">
        <v>174</v>
      </c>
      <c r="K308" s="15" t="s">
        <v>34109</v>
      </c>
      <c r="L308" s="15" t="s">
        <v>34109</v>
      </c>
      <c r="M308" s="15">
        <v>136</v>
      </c>
      <c r="N308" s="273">
        <f t="shared" si="28"/>
        <v>2.3709232758767971E-5</v>
      </c>
      <c r="O308" s="273">
        <f t="shared" si="29"/>
        <v>6.3706708422809538E-6</v>
      </c>
      <c r="Q308" s="15" t="s">
        <v>33078</v>
      </c>
      <c r="R308" t="s">
        <v>159</v>
      </c>
      <c r="S308" t="s">
        <v>31711</v>
      </c>
      <c r="T308" t="s">
        <v>34679</v>
      </c>
      <c r="U308" s="273">
        <f t="shared" si="24"/>
        <v>1.1415517085434571E-4</v>
      </c>
      <c r="V308" s="15" t="str">
        <f t="shared" si="25"/>
        <v>Sede - San Mateo</v>
      </c>
      <c r="W308" s="289" t="s">
        <v>32185</v>
      </c>
      <c r="X308" s="15" t="s">
        <v>32184</v>
      </c>
      <c r="Y308" s="15" t="s">
        <v>32188</v>
      </c>
    </row>
    <row r="309" spans="1:25" x14ac:dyDescent="0.35">
      <c r="A309" s="15" t="s">
        <v>32142</v>
      </c>
      <c r="B309" s="15" t="s">
        <v>152</v>
      </c>
      <c r="C309" s="15" t="s">
        <v>31804</v>
      </c>
      <c r="D309" s="15" t="s">
        <v>31817</v>
      </c>
      <c r="E309" s="15">
        <v>7</v>
      </c>
      <c r="F309" s="273">
        <f t="shared" si="26"/>
        <v>5.1652892561983473E-4</v>
      </c>
      <c r="G309" s="273">
        <f t="shared" si="27"/>
        <v>3.7773760330578511E-4</v>
      </c>
      <c r="I309" s="15" t="s">
        <v>33078</v>
      </c>
      <c r="J309" s="15" t="s">
        <v>159</v>
      </c>
      <c r="K309" s="15" t="s">
        <v>31711</v>
      </c>
      <c r="L309" s="15" t="s">
        <v>34679</v>
      </c>
      <c r="M309" s="15">
        <v>133</v>
      </c>
      <c r="N309" s="273">
        <f t="shared" si="28"/>
        <v>2.3186234977324559E-5</v>
      </c>
      <c r="O309" s="273">
        <f t="shared" si="29"/>
        <v>6.2301413384071091E-6</v>
      </c>
      <c r="Q309" s="15" t="s">
        <v>33079</v>
      </c>
      <c r="R309" t="s">
        <v>142</v>
      </c>
      <c r="S309" t="s">
        <v>34209</v>
      </c>
      <c r="T309" t="s">
        <v>34209</v>
      </c>
      <c r="U309" s="273">
        <f t="shared" si="24"/>
        <v>6.0145812928418457E-5</v>
      </c>
      <c r="V309" s="15" t="str">
        <f t="shared" si="25"/>
        <v>Sede - Castrovirreyna</v>
      </c>
      <c r="W309" s="289" t="s">
        <v>32188</v>
      </c>
      <c r="X309" s="15" t="s">
        <v>32184</v>
      </c>
      <c r="Y309" s="15" t="s">
        <v>32188</v>
      </c>
    </row>
    <row r="310" spans="1:25" x14ac:dyDescent="0.35">
      <c r="A310" s="15" t="s">
        <v>32156</v>
      </c>
      <c r="B310" s="15" t="s">
        <v>153</v>
      </c>
      <c r="C310" s="15" t="s">
        <v>31827</v>
      </c>
      <c r="D310" s="15" t="s">
        <v>31827</v>
      </c>
      <c r="E310" s="15">
        <v>7</v>
      </c>
      <c r="F310" s="273">
        <f t="shared" si="26"/>
        <v>5.1652892561983473E-4</v>
      </c>
      <c r="G310" s="273">
        <f t="shared" si="27"/>
        <v>3.7773760330578511E-4</v>
      </c>
      <c r="I310" s="15" t="s">
        <v>33079</v>
      </c>
      <c r="J310" s="15" t="s">
        <v>142</v>
      </c>
      <c r="K310" s="15" t="s">
        <v>34209</v>
      </c>
      <c r="L310" s="15" t="s">
        <v>34209</v>
      </c>
      <c r="M310" s="15">
        <v>132</v>
      </c>
      <c r="N310" s="273">
        <f t="shared" si="28"/>
        <v>2.3011902383510089E-5</v>
      </c>
      <c r="O310" s="273">
        <f t="shared" si="29"/>
        <v>6.1832981704491609E-6</v>
      </c>
      <c r="Q310" s="15" t="s">
        <v>32501</v>
      </c>
      <c r="R310" t="s">
        <v>144</v>
      </c>
      <c r="S310" t="s">
        <v>31655</v>
      </c>
      <c r="T310" t="s">
        <v>32485</v>
      </c>
      <c r="U310" s="273">
        <f t="shared" si="24"/>
        <v>8.1562101953998876E-4</v>
      </c>
      <c r="V310" s="15" t="str">
        <f t="shared" si="25"/>
        <v>Sede - Paracas</v>
      </c>
      <c r="W310" s="289" t="s">
        <v>32184</v>
      </c>
      <c r="X310" s="15" t="s">
        <v>32188</v>
      </c>
      <c r="Y310" s="15" t="s">
        <v>925</v>
      </c>
    </row>
    <row r="311" spans="1:25" x14ac:dyDescent="0.35">
      <c r="A311" s="15" t="s">
        <v>33007</v>
      </c>
      <c r="B311" s="15" t="s">
        <v>138</v>
      </c>
      <c r="C311" s="15" t="s">
        <v>138</v>
      </c>
      <c r="D311" s="15" t="s">
        <v>34140</v>
      </c>
      <c r="E311" s="15">
        <v>7</v>
      </c>
      <c r="F311" s="273">
        <f t="shared" si="26"/>
        <v>5.1652892561983473E-4</v>
      </c>
      <c r="G311" s="273">
        <f t="shared" si="27"/>
        <v>3.7773760330578511E-4</v>
      </c>
      <c r="I311" s="15" t="s">
        <v>32501</v>
      </c>
      <c r="J311" s="15" t="s">
        <v>144</v>
      </c>
      <c r="K311" s="15" t="s">
        <v>31655</v>
      </c>
      <c r="L311" s="15" t="s">
        <v>32485</v>
      </c>
      <c r="M311" s="15">
        <v>132</v>
      </c>
      <c r="N311" s="273">
        <f t="shared" si="28"/>
        <v>2.3011902383510089E-5</v>
      </c>
      <c r="O311" s="273">
        <f t="shared" si="29"/>
        <v>6.1832981704491609E-6</v>
      </c>
      <c r="Q311" s="15" t="s">
        <v>33080</v>
      </c>
      <c r="R311" t="s">
        <v>140</v>
      </c>
      <c r="S311" t="s">
        <v>34303</v>
      </c>
      <c r="T311" t="s">
        <v>34481</v>
      </c>
      <c r="U311" s="273">
        <f t="shared" si="24"/>
        <v>1.680239992763991E-4</v>
      </c>
      <c r="V311" s="15" t="str">
        <f t="shared" si="25"/>
        <v>Sede - Yonan</v>
      </c>
      <c r="W311" s="289" t="s">
        <v>32188</v>
      </c>
      <c r="X311" s="15" t="s">
        <v>32187</v>
      </c>
      <c r="Y311" s="15" t="s">
        <v>32188</v>
      </c>
    </row>
    <row r="312" spans="1:25" x14ac:dyDescent="0.35">
      <c r="A312" s="15" t="s">
        <v>33309</v>
      </c>
      <c r="B312" s="15" t="s">
        <v>138</v>
      </c>
      <c r="C312" s="15" t="s">
        <v>31556</v>
      </c>
      <c r="D312" s="15" t="s">
        <v>34141</v>
      </c>
      <c r="E312" s="15">
        <v>7</v>
      </c>
      <c r="F312" s="273">
        <f t="shared" si="26"/>
        <v>5.1652892561983473E-4</v>
      </c>
      <c r="G312" s="273">
        <f t="shared" si="27"/>
        <v>3.7773760330578511E-4</v>
      </c>
      <c r="I312" s="15" t="s">
        <v>33080</v>
      </c>
      <c r="J312" s="15" t="s">
        <v>140</v>
      </c>
      <c r="K312" s="15" t="s">
        <v>34303</v>
      </c>
      <c r="L312" s="15" t="s">
        <v>34481</v>
      </c>
      <c r="M312" s="15">
        <v>131</v>
      </c>
      <c r="N312" s="273">
        <f t="shared" si="28"/>
        <v>2.2837569789695618E-5</v>
      </c>
      <c r="O312" s="273">
        <f t="shared" si="29"/>
        <v>6.1364550024912127E-6</v>
      </c>
      <c r="Q312" s="15" t="s">
        <v>33081</v>
      </c>
      <c r="R312" t="s">
        <v>152</v>
      </c>
      <c r="S312" t="s">
        <v>152</v>
      </c>
      <c r="T312" t="s">
        <v>34082</v>
      </c>
      <c r="U312" s="273">
        <f t="shared" si="24"/>
        <v>5.457616025821842E-4</v>
      </c>
      <c r="V312" s="15" t="str">
        <f t="shared" si="25"/>
        <v>Sede - La Arena</v>
      </c>
      <c r="W312" s="289" t="s">
        <v>32187</v>
      </c>
      <c r="X312" s="15" t="s">
        <v>32185</v>
      </c>
      <c r="Y312" s="15" t="s">
        <v>925</v>
      </c>
    </row>
    <row r="313" spans="1:25" x14ac:dyDescent="0.35">
      <c r="A313" s="15" t="s">
        <v>33097</v>
      </c>
      <c r="B313" s="15" t="s">
        <v>172</v>
      </c>
      <c r="C313" s="15" t="s">
        <v>31665</v>
      </c>
      <c r="D313" s="15" t="s">
        <v>34142</v>
      </c>
      <c r="E313" s="15">
        <v>7</v>
      </c>
      <c r="F313" s="273">
        <f t="shared" si="26"/>
        <v>5.1652892561983473E-4</v>
      </c>
      <c r="G313" s="273">
        <f t="shared" si="27"/>
        <v>3.7773760330578511E-4</v>
      </c>
      <c r="I313" s="15" t="s">
        <v>33081</v>
      </c>
      <c r="J313" s="15" t="s">
        <v>152</v>
      </c>
      <c r="K313" s="15" t="s">
        <v>152</v>
      </c>
      <c r="L313" s="15" t="s">
        <v>34082</v>
      </c>
      <c r="M313" s="15">
        <v>131</v>
      </c>
      <c r="N313" s="273">
        <f t="shared" si="28"/>
        <v>2.2837569789695618E-5</v>
      </c>
      <c r="O313" s="273">
        <f t="shared" si="29"/>
        <v>6.1364550024912127E-6</v>
      </c>
      <c r="Q313" s="15" t="s">
        <v>33082</v>
      </c>
      <c r="R313" t="s">
        <v>147</v>
      </c>
      <c r="S313" t="s">
        <v>31693</v>
      </c>
      <c r="T313" t="s">
        <v>34971</v>
      </c>
      <c r="U313" s="273">
        <f t="shared" si="24"/>
        <v>6.0896118345332645E-6</v>
      </c>
      <c r="V313" s="15" t="str">
        <f t="shared" si="25"/>
        <v>Sede - Eten Puerto</v>
      </c>
      <c r="W313" s="289" t="s">
        <v>32184</v>
      </c>
      <c r="X313" s="15" t="s">
        <v>32185</v>
      </c>
      <c r="Y313" s="15" t="s">
        <v>925</v>
      </c>
    </row>
    <row r="314" spans="1:25" x14ac:dyDescent="0.35">
      <c r="A314" s="15" t="s">
        <v>33090</v>
      </c>
      <c r="B314" s="15" t="s">
        <v>172</v>
      </c>
      <c r="C314" s="15" t="s">
        <v>31668</v>
      </c>
      <c r="D314" s="15" t="s">
        <v>31641</v>
      </c>
      <c r="E314" s="15">
        <v>7</v>
      </c>
      <c r="F314" s="273">
        <f t="shared" si="26"/>
        <v>5.1652892561983473E-4</v>
      </c>
      <c r="G314" s="273">
        <f t="shared" si="27"/>
        <v>3.7773760330578511E-4</v>
      </c>
      <c r="I314" s="15" t="s">
        <v>33082</v>
      </c>
      <c r="J314" s="15" t="s">
        <v>147</v>
      </c>
      <c r="K314" s="15" t="s">
        <v>31693</v>
      </c>
      <c r="L314" s="15" t="s">
        <v>34971</v>
      </c>
      <c r="M314" s="15">
        <v>130</v>
      </c>
      <c r="N314" s="273">
        <f t="shared" si="28"/>
        <v>2.2663237195881148E-5</v>
      </c>
      <c r="O314" s="273">
        <f t="shared" si="29"/>
        <v>6.0896118345332645E-6</v>
      </c>
      <c r="Q314" s="15" t="s">
        <v>33083</v>
      </c>
      <c r="R314" t="s">
        <v>142</v>
      </c>
      <c r="S314" t="s">
        <v>34180</v>
      </c>
      <c r="T314" t="s">
        <v>34180</v>
      </c>
      <c r="U314" s="273">
        <f t="shared" si="24"/>
        <v>1.1392095501455597E-4</v>
      </c>
      <c r="V314" s="15" t="str">
        <f t="shared" si="25"/>
        <v>Sede - Churcampa</v>
      </c>
      <c r="W314" s="289" t="s">
        <v>32186</v>
      </c>
      <c r="X314" s="15" t="s">
        <v>32184</v>
      </c>
      <c r="Y314" s="15" t="s">
        <v>32188</v>
      </c>
    </row>
    <row r="315" spans="1:25" x14ac:dyDescent="0.35">
      <c r="A315" s="15" t="s">
        <v>32987</v>
      </c>
      <c r="B315" s="15" t="s">
        <v>146</v>
      </c>
      <c r="C315" s="15" t="s">
        <v>31684</v>
      </c>
      <c r="D315" s="15" t="s">
        <v>34143</v>
      </c>
      <c r="E315" s="15">
        <v>7</v>
      </c>
      <c r="F315" s="273">
        <f t="shared" si="26"/>
        <v>5.1652892561983473E-4</v>
      </c>
      <c r="G315" s="273">
        <f t="shared" si="27"/>
        <v>3.7773760330578511E-4</v>
      </c>
      <c r="I315" s="15" t="s">
        <v>33083</v>
      </c>
      <c r="J315" s="15" t="s">
        <v>142</v>
      </c>
      <c r="K315" s="15" t="s">
        <v>34180</v>
      </c>
      <c r="L315" s="15" t="s">
        <v>34180</v>
      </c>
      <c r="M315" s="15">
        <v>128</v>
      </c>
      <c r="N315" s="273">
        <f t="shared" si="28"/>
        <v>2.2314572008252206E-5</v>
      </c>
      <c r="O315" s="273">
        <f t="shared" si="29"/>
        <v>5.995925498617368E-6</v>
      </c>
      <c r="Q315" s="15" t="s">
        <v>33084</v>
      </c>
      <c r="R315" t="s">
        <v>174</v>
      </c>
      <c r="S315" t="s">
        <v>34148</v>
      </c>
      <c r="T315" t="s">
        <v>34149</v>
      </c>
      <c r="U315" s="273">
        <f t="shared" si="24"/>
        <v>3.835461561325707E-4</v>
      </c>
      <c r="V315" s="15" t="str">
        <f t="shared" si="25"/>
        <v>Sede - Chuquibambilla</v>
      </c>
      <c r="W315" s="289" t="s">
        <v>32185</v>
      </c>
      <c r="X315" s="15" t="s">
        <v>32188</v>
      </c>
      <c r="Y315" s="15" t="s">
        <v>32188</v>
      </c>
    </row>
    <row r="316" spans="1:25" x14ac:dyDescent="0.35">
      <c r="A316" s="15" t="s">
        <v>32002</v>
      </c>
      <c r="B316" s="15" t="s">
        <v>146</v>
      </c>
      <c r="C316" s="15" t="s">
        <v>31680</v>
      </c>
      <c r="D316" s="15" t="s">
        <v>31680</v>
      </c>
      <c r="E316" s="15">
        <v>7</v>
      </c>
      <c r="F316" s="273">
        <f t="shared" si="26"/>
        <v>5.1652892561983473E-4</v>
      </c>
      <c r="G316" s="273">
        <f t="shared" si="27"/>
        <v>3.7773760330578511E-4</v>
      </c>
      <c r="I316" s="15" t="s">
        <v>33084</v>
      </c>
      <c r="J316" s="15" t="s">
        <v>174</v>
      </c>
      <c r="K316" s="15" t="s">
        <v>34148</v>
      </c>
      <c r="L316" s="15" t="s">
        <v>34149</v>
      </c>
      <c r="M316" s="15">
        <v>124</v>
      </c>
      <c r="N316" s="273">
        <f t="shared" si="28"/>
        <v>2.1617241632994327E-5</v>
      </c>
      <c r="O316" s="273">
        <f t="shared" si="29"/>
        <v>5.808552826785576E-6</v>
      </c>
      <c r="Q316" s="15" t="s">
        <v>32019</v>
      </c>
      <c r="R316" t="s">
        <v>147</v>
      </c>
      <c r="S316" t="s">
        <v>31693</v>
      </c>
      <c r="T316" t="s">
        <v>31700</v>
      </c>
      <c r="U316" s="273">
        <f t="shared" si="24"/>
        <v>2.755274402807162E-4</v>
      </c>
      <c r="V316" s="15" t="str">
        <f t="shared" si="25"/>
        <v>Sede - Patapo</v>
      </c>
      <c r="W316" s="289" t="s">
        <v>32184</v>
      </c>
      <c r="X316" s="15" t="s">
        <v>32185</v>
      </c>
      <c r="Y316" s="15" t="s">
        <v>925</v>
      </c>
    </row>
    <row r="317" spans="1:25" x14ac:dyDescent="0.35">
      <c r="A317" s="15" t="s">
        <v>33016</v>
      </c>
      <c r="B317" s="15" t="s">
        <v>147</v>
      </c>
      <c r="C317" s="15" t="s">
        <v>31693</v>
      </c>
      <c r="D317" s="15" t="s">
        <v>34144</v>
      </c>
      <c r="E317" s="15">
        <v>7</v>
      </c>
      <c r="F317" s="273">
        <f t="shared" si="26"/>
        <v>5.1652892561983473E-4</v>
      </c>
      <c r="G317" s="273">
        <f t="shared" si="27"/>
        <v>3.7773760330578511E-4</v>
      </c>
      <c r="I317" s="15" t="s">
        <v>32019</v>
      </c>
      <c r="J317" s="15" t="s">
        <v>147</v>
      </c>
      <c r="K317" s="15" t="s">
        <v>31693</v>
      </c>
      <c r="L317" s="15" t="s">
        <v>31700</v>
      </c>
      <c r="M317" s="15">
        <v>122</v>
      </c>
      <c r="N317" s="273">
        <f t="shared" si="28"/>
        <v>2.1268576445365386E-5</v>
      </c>
      <c r="O317" s="273">
        <f t="shared" si="29"/>
        <v>5.7148664908696795E-6</v>
      </c>
      <c r="Q317" s="15" t="s">
        <v>33085</v>
      </c>
      <c r="R317" t="s">
        <v>146</v>
      </c>
      <c r="S317" t="s">
        <v>3</v>
      </c>
      <c r="T317" t="s">
        <v>34124</v>
      </c>
      <c r="U317" s="273">
        <f t="shared" si="24"/>
        <v>3.8340562662869681E-4</v>
      </c>
      <c r="V317" s="15" t="str">
        <f t="shared" si="25"/>
        <v>Sede - San Jose</v>
      </c>
      <c r="W317" s="289" t="s">
        <v>32187</v>
      </c>
      <c r="X317" s="15" t="s">
        <v>32185</v>
      </c>
      <c r="Y317" s="15" t="s">
        <v>925</v>
      </c>
    </row>
    <row r="318" spans="1:25" x14ac:dyDescent="0.35">
      <c r="A318" s="15" t="s">
        <v>32115</v>
      </c>
      <c r="B318" s="15" t="s">
        <v>151</v>
      </c>
      <c r="C318" s="15" t="s">
        <v>31792</v>
      </c>
      <c r="D318" s="15" t="s">
        <v>31793</v>
      </c>
      <c r="E318" s="15">
        <v>7</v>
      </c>
      <c r="F318" s="273">
        <f t="shared" si="26"/>
        <v>5.1652892561983473E-4</v>
      </c>
      <c r="G318" s="273">
        <f t="shared" si="27"/>
        <v>3.7773760330578511E-4</v>
      </c>
      <c r="I318" s="15" t="s">
        <v>33085</v>
      </c>
      <c r="J318" s="15" t="s">
        <v>146</v>
      </c>
      <c r="K318" s="15" t="s">
        <v>3</v>
      </c>
      <c r="L318" s="15" t="s">
        <v>34124</v>
      </c>
      <c r="M318" s="15">
        <v>121</v>
      </c>
      <c r="N318" s="273">
        <f t="shared" si="28"/>
        <v>2.1094243851550916E-5</v>
      </c>
      <c r="O318" s="273">
        <f t="shared" si="29"/>
        <v>5.6680233229117313E-6</v>
      </c>
      <c r="Q318" s="15" t="s">
        <v>33086</v>
      </c>
      <c r="R318" t="s">
        <v>147</v>
      </c>
      <c r="S318" t="s">
        <v>31693</v>
      </c>
      <c r="T318" t="s">
        <v>34050</v>
      </c>
      <c r="U318" s="273">
        <f t="shared" si="24"/>
        <v>8.1510574469245136E-4</v>
      </c>
      <c r="V318" s="15" t="str">
        <f t="shared" si="25"/>
        <v>Sede - Chongoyape</v>
      </c>
      <c r="W318" s="289" t="s">
        <v>32184</v>
      </c>
      <c r="X318" s="15" t="s">
        <v>32184</v>
      </c>
      <c r="Y318" s="15" t="s">
        <v>32188</v>
      </c>
    </row>
    <row r="319" spans="1:25" x14ac:dyDescent="0.35">
      <c r="A319" s="15" t="s">
        <v>32123</v>
      </c>
      <c r="B319" s="15" t="s">
        <v>152</v>
      </c>
      <c r="C319" s="15" t="s">
        <v>31799</v>
      </c>
      <c r="D319" s="15" t="s">
        <v>31806</v>
      </c>
      <c r="E319" s="15">
        <v>7</v>
      </c>
      <c r="F319" s="273">
        <f t="shared" si="26"/>
        <v>5.1652892561983473E-4</v>
      </c>
      <c r="G319" s="273">
        <f t="shared" si="27"/>
        <v>3.7773760330578511E-4</v>
      </c>
      <c r="I319" s="15" t="s">
        <v>33086</v>
      </c>
      <c r="J319" s="15" t="s">
        <v>147</v>
      </c>
      <c r="K319" s="15" t="s">
        <v>31693</v>
      </c>
      <c r="L319" s="15" t="s">
        <v>34050</v>
      </c>
      <c r="M319" s="15">
        <v>121</v>
      </c>
      <c r="N319" s="273">
        <f t="shared" si="28"/>
        <v>2.1094243851550916E-5</v>
      </c>
      <c r="O319" s="273">
        <f t="shared" si="29"/>
        <v>5.6680233229117313E-6</v>
      </c>
      <c r="Q319" s="15" t="s">
        <v>33087</v>
      </c>
      <c r="R319" t="s">
        <v>138</v>
      </c>
      <c r="S319" t="s">
        <v>31557</v>
      </c>
      <c r="T319" t="s">
        <v>34225</v>
      </c>
      <c r="U319" s="273">
        <f t="shared" si="24"/>
        <v>2.7543375394480026E-4</v>
      </c>
      <c r="V319" s="15" t="str">
        <f t="shared" si="25"/>
        <v>Sede - Chivay</v>
      </c>
      <c r="W319" s="289" t="s">
        <v>32185</v>
      </c>
      <c r="X319" s="15" t="s">
        <v>32184</v>
      </c>
      <c r="Y319" s="15" t="s">
        <v>32188</v>
      </c>
    </row>
    <row r="320" spans="1:25" x14ac:dyDescent="0.35">
      <c r="A320" s="15" t="s">
        <v>33139</v>
      </c>
      <c r="B320" s="15" t="s">
        <v>152</v>
      </c>
      <c r="C320" s="15" t="s">
        <v>31803</v>
      </c>
      <c r="D320" s="15" t="s">
        <v>34145</v>
      </c>
      <c r="E320" s="15">
        <v>7</v>
      </c>
      <c r="F320" s="273">
        <f t="shared" si="26"/>
        <v>5.1652892561983473E-4</v>
      </c>
      <c r="G320" s="273">
        <f t="shared" si="27"/>
        <v>3.7773760330578511E-4</v>
      </c>
      <c r="I320" s="15" t="s">
        <v>33087</v>
      </c>
      <c r="J320" s="15" t="s">
        <v>138</v>
      </c>
      <c r="K320" s="15" t="s">
        <v>31557</v>
      </c>
      <c r="L320" s="15" t="s">
        <v>34225</v>
      </c>
      <c r="M320" s="15">
        <v>120</v>
      </c>
      <c r="N320" s="273">
        <f t="shared" si="28"/>
        <v>2.0919911257736445E-5</v>
      </c>
      <c r="O320" s="273">
        <f t="shared" si="29"/>
        <v>5.6211801549537823E-6</v>
      </c>
      <c r="Q320" s="15" t="s">
        <v>33088</v>
      </c>
      <c r="R320" t="s">
        <v>172</v>
      </c>
      <c r="S320" t="s">
        <v>172</v>
      </c>
      <c r="T320" t="s">
        <v>34432</v>
      </c>
      <c r="U320" s="273">
        <f t="shared" si="24"/>
        <v>1.6750872442886168E-4</v>
      </c>
      <c r="V320" s="15" t="str">
        <f t="shared" si="25"/>
        <v>Sede - Carhuamayo</v>
      </c>
      <c r="W320" s="289" t="s">
        <v>32184</v>
      </c>
      <c r="X320" s="15" t="s">
        <v>32184</v>
      </c>
      <c r="Y320" s="15" t="s">
        <v>32188</v>
      </c>
    </row>
    <row r="321" spans="1:25" x14ac:dyDescent="0.35">
      <c r="A321" s="15" t="s">
        <v>33310</v>
      </c>
      <c r="B321" s="15" t="s">
        <v>153</v>
      </c>
      <c r="C321" s="15" t="s">
        <v>31822</v>
      </c>
      <c r="D321" s="15" t="s">
        <v>34146</v>
      </c>
      <c r="E321" s="15">
        <v>7</v>
      </c>
      <c r="F321" s="273">
        <f t="shared" si="26"/>
        <v>5.1652892561983473E-4</v>
      </c>
      <c r="G321" s="273">
        <f t="shared" si="27"/>
        <v>3.7773760330578511E-4</v>
      </c>
      <c r="I321" s="15" t="s">
        <v>33088</v>
      </c>
      <c r="J321" s="15" t="s">
        <v>172</v>
      </c>
      <c r="K321" s="15" t="s">
        <v>172</v>
      </c>
      <c r="L321" s="15" t="s">
        <v>34432</v>
      </c>
      <c r="M321" s="15">
        <v>120</v>
      </c>
      <c r="N321" s="273">
        <f t="shared" si="28"/>
        <v>2.0919911257736445E-5</v>
      </c>
      <c r="O321" s="273">
        <f t="shared" si="29"/>
        <v>5.6211801549537823E-6</v>
      </c>
      <c r="Q321" s="15" t="s">
        <v>33089</v>
      </c>
      <c r="R321" t="s">
        <v>138</v>
      </c>
      <c r="S321" t="s">
        <v>31556</v>
      </c>
      <c r="T321" t="s">
        <v>34748</v>
      </c>
      <c r="U321" s="273">
        <f t="shared" si="24"/>
        <v>1.1335883699906059E-4</v>
      </c>
      <c r="V321" s="15" t="str">
        <f t="shared" si="25"/>
        <v>Sede - Ocoña</v>
      </c>
      <c r="W321" s="289" t="s">
        <v>32184</v>
      </c>
      <c r="X321" s="15" t="s">
        <v>32184</v>
      </c>
      <c r="Y321" s="15" t="s">
        <v>925</v>
      </c>
    </row>
    <row r="322" spans="1:25" x14ac:dyDescent="0.35">
      <c r="A322" s="15" t="s">
        <v>33178</v>
      </c>
      <c r="B322" s="15" t="s">
        <v>175</v>
      </c>
      <c r="C322" s="15" t="s">
        <v>31839</v>
      </c>
      <c r="D322" s="15" t="s">
        <v>34147</v>
      </c>
      <c r="E322" s="15">
        <v>7</v>
      </c>
      <c r="F322" s="273">
        <f t="shared" si="26"/>
        <v>5.1652892561983473E-4</v>
      </c>
      <c r="G322" s="273">
        <f t="shared" si="27"/>
        <v>3.7773760330578511E-4</v>
      </c>
      <c r="I322" s="15" t="s">
        <v>33089</v>
      </c>
      <c r="J322" s="15" t="s">
        <v>138</v>
      </c>
      <c r="K322" s="15" t="s">
        <v>31556</v>
      </c>
      <c r="L322" s="15" t="s">
        <v>34748</v>
      </c>
      <c r="M322" s="15">
        <v>116</v>
      </c>
      <c r="N322" s="273">
        <f t="shared" si="28"/>
        <v>2.0222580882478563E-5</v>
      </c>
      <c r="O322" s="273">
        <f t="shared" si="29"/>
        <v>5.4338074831219894E-6</v>
      </c>
      <c r="Q322" s="15" t="s">
        <v>33090</v>
      </c>
      <c r="R322" t="s">
        <v>172</v>
      </c>
      <c r="S322" t="s">
        <v>31668</v>
      </c>
      <c r="T322" t="s">
        <v>31641</v>
      </c>
      <c r="U322" s="273">
        <f t="shared" si="24"/>
        <v>3.8317141078890709E-4</v>
      </c>
      <c r="V322" s="15" t="str">
        <f t="shared" si="25"/>
        <v>Sede - Acobamba</v>
      </c>
      <c r="W322" s="289" t="s">
        <v>32185</v>
      </c>
      <c r="X322" s="15" t="s">
        <v>32187</v>
      </c>
      <c r="Y322" s="15" t="s">
        <v>32187</v>
      </c>
    </row>
    <row r="323" spans="1:25" x14ac:dyDescent="0.35">
      <c r="A323" s="15" t="s">
        <v>33084</v>
      </c>
      <c r="B323" s="15" t="s">
        <v>174</v>
      </c>
      <c r="C323" s="15" t="s">
        <v>34148</v>
      </c>
      <c r="D323" s="15" t="s">
        <v>34149</v>
      </c>
      <c r="E323" s="15">
        <v>7</v>
      </c>
      <c r="F323" s="273">
        <f t="shared" si="26"/>
        <v>5.1652892561983473E-4</v>
      </c>
      <c r="G323" s="273">
        <f t="shared" si="27"/>
        <v>3.7773760330578511E-4</v>
      </c>
      <c r="I323" s="15" t="s">
        <v>33090</v>
      </c>
      <c r="J323" s="15" t="s">
        <v>172</v>
      </c>
      <c r="K323" s="15" t="s">
        <v>31668</v>
      </c>
      <c r="L323" s="15" t="s">
        <v>31641</v>
      </c>
      <c r="M323" s="15">
        <v>116</v>
      </c>
      <c r="N323" s="273">
        <f t="shared" si="28"/>
        <v>2.0222580882478563E-5</v>
      </c>
      <c r="O323" s="273">
        <f t="shared" si="29"/>
        <v>5.4338074831219894E-6</v>
      </c>
      <c r="Q323" s="15" t="s">
        <v>33091</v>
      </c>
      <c r="R323" t="s">
        <v>139</v>
      </c>
      <c r="S323" t="s">
        <v>34407</v>
      </c>
      <c r="T323" t="s">
        <v>34408</v>
      </c>
      <c r="U323" s="273">
        <f t="shared" ref="U323:U386" si="30">+SUMIF($A:$A,Q323,$G:$G)+SUMIF($I:$I,Q323,$O:$O)</f>
        <v>1.6713397908519809E-4</v>
      </c>
      <c r="V323" s="15" t="str">
        <f t="shared" ref="V323:V386" si="31">_xlfn.CONCAT("Sede - ",T323)</f>
        <v>Sede - Pausa</v>
      </c>
      <c r="W323" s="289" t="s">
        <v>32188</v>
      </c>
      <c r="X323" s="15" t="s">
        <v>32184</v>
      </c>
      <c r="Y323" s="15" t="s">
        <v>32185</v>
      </c>
    </row>
    <row r="324" spans="1:25" x14ac:dyDescent="0.35">
      <c r="A324" s="15" t="s">
        <v>33311</v>
      </c>
      <c r="B324" s="15" t="s">
        <v>172</v>
      </c>
      <c r="C324" s="15" t="s">
        <v>31664</v>
      </c>
      <c r="D324" s="15" t="s">
        <v>31756</v>
      </c>
      <c r="E324" s="15">
        <v>7</v>
      </c>
      <c r="F324" s="273">
        <f t="shared" ref="F324:F387" si="32">+E324/SUM($E$3:$E$1322)</f>
        <v>5.1652892561983473E-4</v>
      </c>
      <c r="G324" s="273">
        <f t="shared" ref="G324:G387" si="33">+F324*RIGHT($A$1,6)</f>
        <v>3.7773760330578511E-4</v>
      </c>
      <c r="I324" s="15" t="s">
        <v>33091</v>
      </c>
      <c r="J324" s="15" t="s">
        <v>139</v>
      </c>
      <c r="K324" s="15" t="s">
        <v>34407</v>
      </c>
      <c r="L324" s="15" t="s">
        <v>34408</v>
      </c>
      <c r="M324" s="15">
        <v>112</v>
      </c>
      <c r="N324" s="273">
        <f t="shared" ref="N324:N387" si="34">+M324/SUM($M$3:$M$545)</f>
        <v>1.952525050722068E-5</v>
      </c>
      <c r="O324" s="273">
        <f t="shared" ref="O324:O387" si="35">+N324*RIGHT($I$1,6)</f>
        <v>5.2464348112901965E-6</v>
      </c>
      <c r="Q324" s="15" t="s">
        <v>31909</v>
      </c>
      <c r="R324" t="s">
        <v>138</v>
      </c>
      <c r="S324" t="s">
        <v>31559</v>
      </c>
      <c r="T324" t="s">
        <v>34226</v>
      </c>
      <c r="U324" s="273">
        <f t="shared" si="30"/>
        <v>2.7496532226522081E-4</v>
      </c>
      <c r="V324" s="15" t="str">
        <f t="shared" si="31"/>
        <v>Sede - Punta De Bombon</v>
      </c>
      <c r="W324" s="289" t="s">
        <v>32184</v>
      </c>
      <c r="X324" s="15" t="s">
        <v>32184</v>
      </c>
      <c r="Y324" s="15" t="s">
        <v>925</v>
      </c>
    </row>
    <row r="325" spans="1:25" x14ac:dyDescent="0.35">
      <c r="A325" s="15" t="s">
        <v>33312</v>
      </c>
      <c r="B325" s="15" t="s">
        <v>172</v>
      </c>
      <c r="C325" s="15" t="s">
        <v>31667</v>
      </c>
      <c r="D325" s="15" t="s">
        <v>34150</v>
      </c>
      <c r="E325" s="15">
        <v>7</v>
      </c>
      <c r="F325" s="273">
        <f t="shared" si="32"/>
        <v>5.1652892561983473E-4</v>
      </c>
      <c r="G325" s="273">
        <f t="shared" si="33"/>
        <v>3.7773760330578511E-4</v>
      </c>
      <c r="I325" s="15" t="s">
        <v>31909</v>
      </c>
      <c r="J325" s="15" t="s">
        <v>138</v>
      </c>
      <c r="K325" s="15" t="s">
        <v>31559</v>
      </c>
      <c r="L325" s="15" t="s">
        <v>34226</v>
      </c>
      <c r="M325" s="15">
        <v>110</v>
      </c>
      <c r="N325" s="273">
        <f t="shared" si="34"/>
        <v>1.9176585319591742E-5</v>
      </c>
      <c r="O325" s="273">
        <f t="shared" si="35"/>
        <v>5.1527484753743009E-6</v>
      </c>
      <c r="Q325" s="15" t="s">
        <v>33092</v>
      </c>
      <c r="R325" t="s">
        <v>147</v>
      </c>
      <c r="S325" t="s">
        <v>147</v>
      </c>
      <c r="T325" t="s">
        <v>34130</v>
      </c>
      <c r="U325" s="273">
        <f t="shared" si="30"/>
        <v>3.8289035178115942E-4</v>
      </c>
      <c r="V325" s="15" t="str">
        <f t="shared" si="31"/>
        <v>Sede - Tucume</v>
      </c>
      <c r="W325" s="289" t="s">
        <v>32184</v>
      </c>
      <c r="X325" s="15" t="s">
        <v>32186</v>
      </c>
      <c r="Y325" s="15" t="s">
        <v>925</v>
      </c>
    </row>
    <row r="326" spans="1:25" x14ac:dyDescent="0.35">
      <c r="A326" s="15" t="s">
        <v>33313</v>
      </c>
      <c r="B326" s="15" t="s">
        <v>151</v>
      </c>
      <c r="C326" s="15" t="s">
        <v>34151</v>
      </c>
      <c r="D326" s="15" t="s">
        <v>34152</v>
      </c>
      <c r="E326" s="15">
        <v>7</v>
      </c>
      <c r="F326" s="273">
        <f t="shared" si="32"/>
        <v>5.1652892561983473E-4</v>
      </c>
      <c r="G326" s="273">
        <f t="shared" si="33"/>
        <v>3.7773760330578511E-4</v>
      </c>
      <c r="I326" s="15" t="s">
        <v>33092</v>
      </c>
      <c r="J326" s="15" t="s">
        <v>147</v>
      </c>
      <c r="K326" s="15" t="s">
        <v>147</v>
      </c>
      <c r="L326" s="15" t="s">
        <v>34130</v>
      </c>
      <c r="M326" s="15">
        <v>110</v>
      </c>
      <c r="N326" s="273">
        <f t="shared" si="34"/>
        <v>1.9176585319591742E-5</v>
      </c>
      <c r="O326" s="273">
        <f t="shared" si="35"/>
        <v>5.1527484753743009E-6</v>
      </c>
      <c r="Q326" s="15" t="s">
        <v>33093</v>
      </c>
      <c r="R326" t="s">
        <v>174</v>
      </c>
      <c r="S326" t="s">
        <v>34270</v>
      </c>
      <c r="T326" t="s">
        <v>34270</v>
      </c>
      <c r="U326" s="273">
        <f t="shared" si="30"/>
        <v>1.1303093482335495E-4</v>
      </c>
      <c r="V326" s="15" t="str">
        <f t="shared" si="31"/>
        <v>Sede - Antabamba</v>
      </c>
      <c r="W326" s="289" t="s">
        <v>32185</v>
      </c>
      <c r="X326" s="15" t="s">
        <v>32188</v>
      </c>
      <c r="Y326" s="15" t="s">
        <v>32188</v>
      </c>
    </row>
    <row r="327" spans="1:25" x14ac:dyDescent="0.35">
      <c r="A327" s="15" t="s">
        <v>33314</v>
      </c>
      <c r="B327" s="15" t="s">
        <v>152</v>
      </c>
      <c r="C327" s="15" t="s">
        <v>31799</v>
      </c>
      <c r="D327" s="15" t="s">
        <v>34153</v>
      </c>
      <c r="E327" s="15">
        <v>7</v>
      </c>
      <c r="F327" s="273">
        <f t="shared" si="32"/>
        <v>5.1652892561983473E-4</v>
      </c>
      <c r="G327" s="273">
        <f t="shared" si="33"/>
        <v>3.7773760330578511E-4</v>
      </c>
      <c r="I327" s="15" t="s">
        <v>33093</v>
      </c>
      <c r="J327" s="15" t="s">
        <v>174</v>
      </c>
      <c r="K327" s="15" t="s">
        <v>34270</v>
      </c>
      <c r="L327" s="15" t="s">
        <v>34270</v>
      </c>
      <c r="M327" s="15">
        <v>109</v>
      </c>
      <c r="N327" s="273">
        <f t="shared" si="34"/>
        <v>1.9002252725777272E-5</v>
      </c>
      <c r="O327" s="273">
        <f t="shared" si="35"/>
        <v>5.1059053074163527E-6</v>
      </c>
      <c r="Q327" s="15" t="s">
        <v>33094</v>
      </c>
      <c r="R327" t="s">
        <v>142</v>
      </c>
      <c r="S327" t="s">
        <v>34490</v>
      </c>
      <c r="T327" t="s">
        <v>34490</v>
      </c>
      <c r="U327" s="273">
        <f t="shared" si="30"/>
        <v>5.90215768974277E-5</v>
      </c>
      <c r="V327" s="15" t="str">
        <f t="shared" si="31"/>
        <v>Sede - Huaytara</v>
      </c>
      <c r="W327" s="289" t="s">
        <v>32188</v>
      </c>
      <c r="X327" s="15" t="s">
        <v>32187</v>
      </c>
      <c r="Y327" s="15" t="s">
        <v>32184</v>
      </c>
    </row>
    <row r="328" spans="1:25" x14ac:dyDescent="0.35">
      <c r="A328" s="15" t="s">
        <v>32127</v>
      </c>
      <c r="B328" s="15" t="s">
        <v>152</v>
      </c>
      <c r="C328" s="15" t="s">
        <v>31801</v>
      </c>
      <c r="D328" s="15" t="s">
        <v>31801</v>
      </c>
      <c r="E328" s="15">
        <v>7</v>
      </c>
      <c r="F328" s="273">
        <f t="shared" si="32"/>
        <v>5.1652892561983473E-4</v>
      </c>
      <c r="G328" s="273">
        <f t="shared" si="33"/>
        <v>3.7773760330578511E-4</v>
      </c>
      <c r="I328" s="15" t="s">
        <v>33094</v>
      </c>
      <c r="J328" s="15" t="s">
        <v>142</v>
      </c>
      <c r="K328" s="15" t="s">
        <v>34490</v>
      </c>
      <c r="L328" s="15" t="s">
        <v>34490</v>
      </c>
      <c r="M328" s="15">
        <v>108</v>
      </c>
      <c r="N328" s="273">
        <f t="shared" si="34"/>
        <v>1.8827920131962801E-5</v>
      </c>
      <c r="O328" s="273">
        <f t="shared" si="35"/>
        <v>5.0590621394584045E-6</v>
      </c>
      <c r="Q328" s="15" t="s">
        <v>33095</v>
      </c>
      <c r="R328" t="s">
        <v>147</v>
      </c>
      <c r="S328" t="s">
        <v>147</v>
      </c>
      <c r="T328" t="s">
        <v>34439</v>
      </c>
      <c r="U328" s="273">
        <f t="shared" si="30"/>
        <v>1.667592337415345E-4</v>
      </c>
      <c r="V328" s="15" t="str">
        <f t="shared" si="31"/>
        <v>Sede - Jayanca</v>
      </c>
      <c r="W328" s="289" t="s">
        <v>32187</v>
      </c>
      <c r="X328" s="15" t="s">
        <v>32185</v>
      </c>
      <c r="Y328" s="15" t="s">
        <v>925</v>
      </c>
    </row>
    <row r="329" spans="1:25" x14ac:dyDescent="0.35">
      <c r="A329" s="15" t="s">
        <v>33039</v>
      </c>
      <c r="B329" s="15" t="s">
        <v>173</v>
      </c>
      <c r="C329" s="15" t="s">
        <v>31545</v>
      </c>
      <c r="D329" s="15" t="s">
        <v>34154</v>
      </c>
      <c r="E329" s="15">
        <v>6</v>
      </c>
      <c r="F329" s="273">
        <f t="shared" si="32"/>
        <v>4.4273907910271547E-4</v>
      </c>
      <c r="G329" s="273">
        <f t="shared" si="33"/>
        <v>3.2377508854781578E-4</v>
      </c>
      <c r="I329" s="15" t="s">
        <v>33095</v>
      </c>
      <c r="J329" s="15" t="s">
        <v>147</v>
      </c>
      <c r="K329" s="15" t="s">
        <v>147</v>
      </c>
      <c r="L329" s="15" t="s">
        <v>34439</v>
      </c>
      <c r="M329" s="15">
        <v>104</v>
      </c>
      <c r="N329" s="273">
        <f t="shared" si="34"/>
        <v>1.8130589756704919E-5</v>
      </c>
      <c r="O329" s="273">
        <f t="shared" si="35"/>
        <v>4.8716894676266116E-6</v>
      </c>
      <c r="Q329" s="15" t="s">
        <v>32124</v>
      </c>
      <c r="R329" t="s">
        <v>152</v>
      </c>
      <c r="S329" t="s">
        <v>31800</v>
      </c>
      <c r="T329" t="s">
        <v>31800</v>
      </c>
      <c r="U329" s="273">
        <f t="shared" si="30"/>
        <v>7.0633753815326948E-4</v>
      </c>
      <c r="V329" s="15" t="str">
        <f t="shared" si="31"/>
        <v>Sede - Huancabamba</v>
      </c>
      <c r="W329" s="289" t="s">
        <v>32185</v>
      </c>
      <c r="X329" s="15" t="s">
        <v>32187</v>
      </c>
      <c r="Y329" s="15" t="s">
        <v>32184</v>
      </c>
    </row>
    <row r="330" spans="1:25" x14ac:dyDescent="0.35">
      <c r="A330" s="15" t="s">
        <v>33315</v>
      </c>
      <c r="B330" s="15" t="s">
        <v>170</v>
      </c>
      <c r="C330" s="15" t="s">
        <v>31649</v>
      </c>
      <c r="D330" s="15" t="s">
        <v>34155</v>
      </c>
      <c r="E330" s="15">
        <v>6</v>
      </c>
      <c r="F330" s="273">
        <f t="shared" si="32"/>
        <v>4.4273907910271547E-4</v>
      </c>
      <c r="G330" s="273">
        <f t="shared" si="33"/>
        <v>3.2377508854781578E-4</v>
      </c>
      <c r="I330" s="15" t="s">
        <v>32124</v>
      </c>
      <c r="J330" s="15" t="s">
        <v>152</v>
      </c>
      <c r="K330" s="15" t="s">
        <v>31800</v>
      </c>
      <c r="L330" s="15" t="s">
        <v>31800</v>
      </c>
      <c r="M330" s="15">
        <v>103</v>
      </c>
      <c r="N330" s="273">
        <f t="shared" si="34"/>
        <v>1.7956257162890448E-5</v>
      </c>
      <c r="O330" s="273">
        <f t="shared" si="35"/>
        <v>4.8248462996686633E-6</v>
      </c>
      <c r="Q330" s="15" t="s">
        <v>32150</v>
      </c>
      <c r="R330" t="s">
        <v>153</v>
      </c>
      <c r="S330" t="s">
        <v>31824</v>
      </c>
      <c r="T330" t="s">
        <v>31824</v>
      </c>
      <c r="U330" s="273">
        <f t="shared" si="30"/>
        <v>2.2062806216358792E-4</v>
      </c>
      <c r="V330" s="15" t="str">
        <f t="shared" si="31"/>
        <v>Sede - Huancane</v>
      </c>
      <c r="W330" s="289" t="s">
        <v>32188</v>
      </c>
      <c r="X330" s="15" t="s">
        <v>32188</v>
      </c>
      <c r="Y330" s="15" t="s">
        <v>32184</v>
      </c>
    </row>
    <row r="331" spans="1:25" x14ac:dyDescent="0.35">
      <c r="A331" s="15" t="s">
        <v>33054</v>
      </c>
      <c r="B331" s="15" t="s">
        <v>172</v>
      </c>
      <c r="C331" s="15" t="s">
        <v>31665</v>
      </c>
      <c r="D331" s="15" t="s">
        <v>34156</v>
      </c>
      <c r="E331" s="15">
        <v>6</v>
      </c>
      <c r="F331" s="273">
        <f t="shared" si="32"/>
        <v>4.4273907910271547E-4</v>
      </c>
      <c r="G331" s="273">
        <f t="shared" si="33"/>
        <v>3.2377508854781578E-4</v>
      </c>
      <c r="I331" s="15" t="s">
        <v>32150</v>
      </c>
      <c r="J331" s="15" t="s">
        <v>153</v>
      </c>
      <c r="K331" s="15" t="s">
        <v>31824</v>
      </c>
      <c r="L331" s="15" t="s">
        <v>31824</v>
      </c>
      <c r="M331" s="15">
        <v>102</v>
      </c>
      <c r="N331" s="273">
        <f t="shared" si="34"/>
        <v>1.7781924569075978E-5</v>
      </c>
      <c r="O331" s="273">
        <f t="shared" si="35"/>
        <v>4.7780031317107151E-6</v>
      </c>
      <c r="Q331" s="15" t="s">
        <v>31919</v>
      </c>
      <c r="R331" t="s">
        <v>140</v>
      </c>
      <c r="S331" t="s">
        <v>31599</v>
      </c>
      <c r="T331" t="s">
        <v>31599</v>
      </c>
      <c r="U331" s="273">
        <f t="shared" si="30"/>
        <v>4.9039379278547647E-4</v>
      </c>
      <c r="V331" s="15" t="str">
        <f t="shared" si="31"/>
        <v>Sede - Celendin</v>
      </c>
      <c r="W331" s="289" t="s">
        <v>32188</v>
      </c>
      <c r="X331" s="15" t="s">
        <v>32187</v>
      </c>
      <c r="Y331" s="15" t="s">
        <v>32188</v>
      </c>
    </row>
    <row r="332" spans="1:25" x14ac:dyDescent="0.35">
      <c r="A332" s="15" t="s">
        <v>31983</v>
      </c>
      <c r="B332" s="15" t="s">
        <v>172</v>
      </c>
      <c r="C332" s="15" t="s">
        <v>31662</v>
      </c>
      <c r="D332" s="15" t="s">
        <v>31662</v>
      </c>
      <c r="E332" s="15">
        <v>6</v>
      </c>
      <c r="F332" s="273">
        <f t="shared" si="32"/>
        <v>4.4273907910271547E-4</v>
      </c>
      <c r="G332" s="273">
        <f t="shared" si="33"/>
        <v>3.2377508854781578E-4</v>
      </c>
      <c r="I332" s="15" t="s">
        <v>31919</v>
      </c>
      <c r="J332" s="15" t="s">
        <v>140</v>
      </c>
      <c r="K332" s="15" t="s">
        <v>31599</v>
      </c>
      <c r="L332" s="15" t="s">
        <v>31599</v>
      </c>
      <c r="M332" s="15">
        <v>101</v>
      </c>
      <c r="N332" s="273">
        <f t="shared" si="34"/>
        <v>1.7607591975261507E-5</v>
      </c>
      <c r="O332" s="273">
        <f t="shared" si="35"/>
        <v>4.7311599637527669E-6</v>
      </c>
      <c r="Q332" s="15" t="s">
        <v>33096</v>
      </c>
      <c r="R332" t="s">
        <v>139</v>
      </c>
      <c r="S332" t="s">
        <v>31595</v>
      </c>
      <c r="T332" t="s">
        <v>31536</v>
      </c>
      <c r="U332" s="273">
        <f t="shared" si="30"/>
        <v>3.2841256217565264E-4</v>
      </c>
      <c r="V332" s="15" t="str">
        <f t="shared" si="31"/>
        <v>Sede - San Miguel</v>
      </c>
      <c r="W332" s="289" t="s">
        <v>32185</v>
      </c>
      <c r="X332" s="15" t="s">
        <v>32184</v>
      </c>
      <c r="Y332" s="15" t="s">
        <v>32188</v>
      </c>
    </row>
    <row r="333" spans="1:25" x14ac:dyDescent="0.35">
      <c r="A333" s="15" t="s">
        <v>31991</v>
      </c>
      <c r="B333" s="15" t="s">
        <v>172</v>
      </c>
      <c r="C333" s="15" t="s">
        <v>31666</v>
      </c>
      <c r="D333" s="15" t="s">
        <v>31666</v>
      </c>
      <c r="E333" s="15">
        <v>6</v>
      </c>
      <c r="F333" s="273">
        <f t="shared" si="32"/>
        <v>4.4273907910271547E-4</v>
      </c>
      <c r="G333" s="273">
        <f t="shared" si="33"/>
        <v>3.2377508854781578E-4</v>
      </c>
      <c r="I333" s="15" t="s">
        <v>33096</v>
      </c>
      <c r="J333" s="15" t="s">
        <v>139</v>
      </c>
      <c r="K333" s="15" t="s">
        <v>31595</v>
      </c>
      <c r="L333" s="15" t="s">
        <v>31536</v>
      </c>
      <c r="M333" s="15">
        <v>99</v>
      </c>
      <c r="N333" s="273">
        <f t="shared" si="34"/>
        <v>1.7258926787632566E-5</v>
      </c>
      <c r="O333" s="273">
        <f t="shared" si="35"/>
        <v>4.6374736278368705E-6</v>
      </c>
      <c r="Q333" s="15" t="s">
        <v>33097</v>
      </c>
      <c r="R333" t="s">
        <v>172</v>
      </c>
      <c r="S333" t="s">
        <v>31665</v>
      </c>
      <c r="T333" t="s">
        <v>34142</v>
      </c>
      <c r="U333" s="273">
        <f t="shared" si="30"/>
        <v>3.8237507693362197E-4</v>
      </c>
      <c r="V333" s="15" t="str">
        <f t="shared" si="31"/>
        <v>Sede - Sapallanga</v>
      </c>
      <c r="W333" s="289" t="s">
        <v>32186</v>
      </c>
      <c r="X333" s="15" t="s">
        <v>32184</v>
      </c>
      <c r="Y333" s="15" t="s">
        <v>32188</v>
      </c>
    </row>
    <row r="334" spans="1:25" x14ac:dyDescent="0.35">
      <c r="A334" s="15" t="s">
        <v>33038</v>
      </c>
      <c r="B334" s="15" t="s">
        <v>146</v>
      </c>
      <c r="C334" s="15" t="s">
        <v>3</v>
      </c>
      <c r="D334" s="15" t="s">
        <v>34157</v>
      </c>
      <c r="E334" s="15">
        <v>6</v>
      </c>
      <c r="F334" s="273">
        <f t="shared" si="32"/>
        <v>4.4273907910271547E-4</v>
      </c>
      <c r="G334" s="273">
        <f t="shared" si="33"/>
        <v>3.2377508854781578E-4</v>
      </c>
      <c r="I334" s="15" t="s">
        <v>33097</v>
      </c>
      <c r="J334" s="15" t="s">
        <v>172</v>
      </c>
      <c r="K334" s="15" t="s">
        <v>31665</v>
      </c>
      <c r="L334" s="15" t="s">
        <v>34142</v>
      </c>
      <c r="M334" s="15">
        <v>99</v>
      </c>
      <c r="N334" s="273">
        <f t="shared" si="34"/>
        <v>1.7258926787632566E-5</v>
      </c>
      <c r="O334" s="273">
        <f t="shared" si="35"/>
        <v>4.6374736278368705E-6</v>
      </c>
      <c r="Q334" s="15" t="s">
        <v>33098</v>
      </c>
      <c r="R334" t="s">
        <v>153</v>
      </c>
      <c r="S334" t="s">
        <v>31822</v>
      </c>
      <c r="T334" t="s">
        <v>34245</v>
      </c>
      <c r="U334" s="273">
        <f t="shared" si="30"/>
        <v>2.7445004741768336E-4</v>
      </c>
      <c r="V334" s="15" t="str">
        <f t="shared" si="31"/>
        <v>Sede - Pomata</v>
      </c>
      <c r="W334" s="289" t="s">
        <v>32185</v>
      </c>
      <c r="X334" s="15" t="s">
        <v>32188</v>
      </c>
      <c r="Y334" s="15" t="s">
        <v>32188</v>
      </c>
    </row>
    <row r="335" spans="1:25" x14ac:dyDescent="0.35">
      <c r="A335" s="15" t="s">
        <v>32022</v>
      </c>
      <c r="B335" s="15" t="s">
        <v>147</v>
      </c>
      <c r="C335" s="15" t="s">
        <v>31694</v>
      </c>
      <c r="D335" s="15" t="s">
        <v>31694</v>
      </c>
      <c r="E335" s="15">
        <v>6</v>
      </c>
      <c r="F335" s="273">
        <f t="shared" si="32"/>
        <v>4.4273907910271547E-4</v>
      </c>
      <c r="G335" s="273">
        <f t="shared" si="33"/>
        <v>3.2377508854781578E-4</v>
      </c>
      <c r="I335" s="15" t="s">
        <v>33098</v>
      </c>
      <c r="J335" s="15" t="s">
        <v>153</v>
      </c>
      <c r="K335" s="15" t="s">
        <v>31822</v>
      </c>
      <c r="L335" s="15" t="s">
        <v>34245</v>
      </c>
      <c r="M335" s="15">
        <v>99</v>
      </c>
      <c r="N335" s="273">
        <f t="shared" si="34"/>
        <v>1.7258926787632566E-5</v>
      </c>
      <c r="O335" s="273">
        <f t="shared" si="35"/>
        <v>4.6374736278368705E-6</v>
      </c>
      <c r="Q335" s="15" t="s">
        <v>31929</v>
      </c>
      <c r="R335" t="s">
        <v>140</v>
      </c>
      <c r="S335" t="s">
        <v>31610</v>
      </c>
      <c r="T335" t="s">
        <v>31610</v>
      </c>
      <c r="U335" s="273">
        <f t="shared" si="30"/>
        <v>4.9025326328160264E-4</v>
      </c>
      <c r="V335" s="15" t="str">
        <f t="shared" si="31"/>
        <v>Sede - San Ignacio</v>
      </c>
      <c r="W335" s="289" t="s">
        <v>32185</v>
      </c>
      <c r="X335" s="15" t="s">
        <v>32184</v>
      </c>
      <c r="Y335" s="15" t="s">
        <v>32185</v>
      </c>
    </row>
    <row r="336" spans="1:25" x14ac:dyDescent="0.35">
      <c r="A336" s="15" t="s">
        <v>32026</v>
      </c>
      <c r="B336" s="15" t="s">
        <v>147</v>
      </c>
      <c r="C336" s="15" t="s">
        <v>147</v>
      </c>
      <c r="D336" s="15" t="s">
        <v>31705</v>
      </c>
      <c r="E336" s="15">
        <v>6</v>
      </c>
      <c r="F336" s="273">
        <f t="shared" si="32"/>
        <v>4.4273907910271547E-4</v>
      </c>
      <c r="G336" s="273">
        <f t="shared" si="33"/>
        <v>3.2377508854781578E-4</v>
      </c>
      <c r="I336" s="15" t="s">
        <v>31929</v>
      </c>
      <c r="J336" s="15" t="s">
        <v>140</v>
      </c>
      <c r="K336" s="15" t="s">
        <v>31610</v>
      </c>
      <c r="L336" s="15" t="s">
        <v>31610</v>
      </c>
      <c r="M336" s="15">
        <v>98</v>
      </c>
      <c r="N336" s="273">
        <f t="shared" si="34"/>
        <v>1.7084594193818095E-5</v>
      </c>
      <c r="O336" s="273">
        <f t="shared" si="35"/>
        <v>4.5906304598789222E-6</v>
      </c>
      <c r="Q336" s="15" t="s">
        <v>31957</v>
      </c>
      <c r="R336" t="s">
        <v>141</v>
      </c>
      <c r="S336" t="s">
        <v>31616</v>
      </c>
      <c r="T336" t="s">
        <v>31616</v>
      </c>
      <c r="U336" s="273">
        <f t="shared" si="30"/>
        <v>4.9025326328160264E-4</v>
      </c>
      <c r="V336" s="15" t="str">
        <f t="shared" si="31"/>
        <v>Sede - Espinar</v>
      </c>
      <c r="W336" s="289" t="s">
        <v>32188</v>
      </c>
      <c r="X336" s="15" t="s">
        <v>32188</v>
      </c>
      <c r="Y336" s="15" t="s">
        <v>32188</v>
      </c>
    </row>
    <row r="337" spans="1:25" x14ac:dyDescent="0.35">
      <c r="A337" s="15" t="s">
        <v>32031</v>
      </c>
      <c r="B337" s="15" t="s">
        <v>159</v>
      </c>
      <c r="C337" s="15" t="s">
        <v>31707</v>
      </c>
      <c r="D337" s="15" t="s">
        <v>31716</v>
      </c>
      <c r="E337" s="15">
        <v>6</v>
      </c>
      <c r="F337" s="273">
        <f t="shared" si="32"/>
        <v>4.4273907910271547E-4</v>
      </c>
      <c r="G337" s="273">
        <f t="shared" si="33"/>
        <v>3.2377508854781578E-4</v>
      </c>
      <c r="I337" s="15" t="s">
        <v>31957</v>
      </c>
      <c r="J337" s="15" t="s">
        <v>141</v>
      </c>
      <c r="K337" s="15" t="s">
        <v>31616</v>
      </c>
      <c r="L337" s="15" t="s">
        <v>31616</v>
      </c>
      <c r="M337" s="15">
        <v>98</v>
      </c>
      <c r="N337" s="273">
        <f t="shared" si="34"/>
        <v>1.7084594193818095E-5</v>
      </c>
      <c r="O337" s="273">
        <f t="shared" si="35"/>
        <v>4.5906304598789222E-6</v>
      </c>
      <c r="Q337" s="15" t="s">
        <v>33099</v>
      </c>
      <c r="R337" t="s">
        <v>154</v>
      </c>
      <c r="S337" t="s">
        <v>31848</v>
      </c>
      <c r="T337" t="s">
        <v>34972</v>
      </c>
      <c r="U337" s="273">
        <f t="shared" si="30"/>
        <v>4.5906304598789222E-6</v>
      </c>
      <c r="V337" s="15" t="str">
        <f t="shared" si="31"/>
        <v>Sede - Locumba</v>
      </c>
      <c r="W337" s="289" t="s">
        <v>32188</v>
      </c>
      <c r="X337" s="15" t="s">
        <v>32188</v>
      </c>
      <c r="Y337" s="15" t="s">
        <v>925</v>
      </c>
    </row>
    <row r="338" spans="1:25" x14ac:dyDescent="0.35">
      <c r="A338" s="15" t="s">
        <v>33037</v>
      </c>
      <c r="B338" s="15" t="s">
        <v>159</v>
      </c>
      <c r="C338" s="15" t="s">
        <v>31711</v>
      </c>
      <c r="D338" s="15" t="s">
        <v>34158</v>
      </c>
      <c r="E338" s="15">
        <v>6</v>
      </c>
      <c r="F338" s="273">
        <f t="shared" si="32"/>
        <v>4.4273907910271547E-4</v>
      </c>
      <c r="G338" s="273">
        <f t="shared" si="33"/>
        <v>3.2377508854781578E-4</v>
      </c>
      <c r="I338" s="15" t="s">
        <v>33099</v>
      </c>
      <c r="J338" s="15" t="s">
        <v>154</v>
      </c>
      <c r="K338" s="15" t="s">
        <v>31848</v>
      </c>
      <c r="L338" s="15" t="s">
        <v>34972</v>
      </c>
      <c r="M338" s="15">
        <v>98</v>
      </c>
      <c r="N338" s="273">
        <f t="shared" si="34"/>
        <v>1.7084594193818095E-5</v>
      </c>
      <c r="O338" s="273">
        <f t="shared" si="35"/>
        <v>4.5906304598789222E-6</v>
      </c>
      <c r="Q338" s="15" t="s">
        <v>31935</v>
      </c>
      <c r="R338" t="s">
        <v>140</v>
      </c>
      <c r="S338" t="s">
        <v>31609</v>
      </c>
      <c r="T338" t="s">
        <v>31609</v>
      </c>
      <c r="U338" s="273">
        <f t="shared" si="30"/>
        <v>2.7426267474585158E-4</v>
      </c>
      <c r="V338" s="15" t="str">
        <f t="shared" si="31"/>
        <v>Sede - Santa Cruz</v>
      </c>
      <c r="W338" s="289" t="s">
        <v>32185</v>
      </c>
      <c r="X338" s="15" t="s">
        <v>32188</v>
      </c>
      <c r="Y338" s="15" t="s">
        <v>32188</v>
      </c>
    </row>
    <row r="339" spans="1:25" x14ac:dyDescent="0.35">
      <c r="A339" s="15" t="s">
        <v>33316</v>
      </c>
      <c r="B339" s="15" t="s">
        <v>148</v>
      </c>
      <c r="C339" s="15" t="s">
        <v>156</v>
      </c>
      <c r="D339" s="15" t="s">
        <v>34159</v>
      </c>
      <c r="E339" s="15">
        <v>6</v>
      </c>
      <c r="F339" s="273">
        <f t="shared" si="32"/>
        <v>4.4273907910271547E-4</v>
      </c>
      <c r="G339" s="273">
        <f t="shared" si="33"/>
        <v>3.2377508854781578E-4</v>
      </c>
      <c r="I339" s="15" t="s">
        <v>31935</v>
      </c>
      <c r="J339" s="15" t="s">
        <v>140</v>
      </c>
      <c r="K339" s="15" t="s">
        <v>31609</v>
      </c>
      <c r="L339" s="15" t="s">
        <v>31609</v>
      </c>
      <c r="M339" s="15">
        <v>95</v>
      </c>
      <c r="N339" s="273">
        <f t="shared" si="34"/>
        <v>1.6561596412374687E-5</v>
      </c>
      <c r="O339" s="273">
        <f t="shared" si="35"/>
        <v>4.4501009560050784E-6</v>
      </c>
      <c r="Q339" s="15" t="s">
        <v>33100</v>
      </c>
      <c r="R339" t="s">
        <v>174</v>
      </c>
      <c r="S339" t="s">
        <v>31625</v>
      </c>
      <c r="T339" t="s">
        <v>34332</v>
      </c>
      <c r="U339" s="273">
        <f t="shared" si="30"/>
        <v>2.2015963048400842E-4</v>
      </c>
      <c r="V339" s="15" t="str">
        <f t="shared" si="31"/>
        <v>Sede - Tambobamba</v>
      </c>
      <c r="W339" s="289" t="s">
        <v>32188</v>
      </c>
      <c r="X339" s="15" t="s">
        <v>32188</v>
      </c>
      <c r="Y339" s="15" t="s">
        <v>32188</v>
      </c>
    </row>
    <row r="340" spans="1:25" x14ac:dyDescent="0.35">
      <c r="A340" s="15" t="s">
        <v>33055</v>
      </c>
      <c r="B340" s="15" t="s">
        <v>152</v>
      </c>
      <c r="C340" s="15" t="s">
        <v>31805</v>
      </c>
      <c r="D340" s="15" t="s">
        <v>34160</v>
      </c>
      <c r="E340" s="15">
        <v>6</v>
      </c>
      <c r="F340" s="273">
        <f t="shared" si="32"/>
        <v>4.4273907910271547E-4</v>
      </c>
      <c r="G340" s="273">
        <f t="shared" si="33"/>
        <v>3.2377508854781578E-4</v>
      </c>
      <c r="I340" s="15" t="s">
        <v>33100</v>
      </c>
      <c r="J340" s="15" t="s">
        <v>174</v>
      </c>
      <c r="K340" s="15" t="s">
        <v>31625</v>
      </c>
      <c r="L340" s="15" t="s">
        <v>34332</v>
      </c>
      <c r="M340" s="15">
        <v>92</v>
      </c>
      <c r="N340" s="273">
        <f t="shared" si="34"/>
        <v>1.6038598630931275E-5</v>
      </c>
      <c r="O340" s="273">
        <f t="shared" si="35"/>
        <v>4.3095714521312338E-6</v>
      </c>
      <c r="Q340" s="15" t="s">
        <v>31903</v>
      </c>
      <c r="R340" t="s">
        <v>138</v>
      </c>
      <c r="S340" t="s">
        <v>31526</v>
      </c>
      <c r="T340" t="s">
        <v>31591</v>
      </c>
      <c r="U340" s="273">
        <f t="shared" si="30"/>
        <v>2.2011278731605047E-4</v>
      </c>
      <c r="V340" s="15" t="str">
        <f t="shared" si="31"/>
        <v>Sede - Aplao</v>
      </c>
      <c r="W340" s="289" t="s">
        <v>32184</v>
      </c>
      <c r="X340" s="15" t="s">
        <v>32184</v>
      </c>
      <c r="Y340" s="15" t="s">
        <v>925</v>
      </c>
    </row>
    <row r="341" spans="1:25" x14ac:dyDescent="0.35">
      <c r="A341" s="15" t="s">
        <v>32149</v>
      </c>
      <c r="B341" s="15" t="s">
        <v>153</v>
      </c>
      <c r="C341" s="15" t="s">
        <v>31823</v>
      </c>
      <c r="D341" s="15" t="s">
        <v>31831</v>
      </c>
      <c r="E341" s="15">
        <v>6</v>
      </c>
      <c r="F341" s="273">
        <f t="shared" si="32"/>
        <v>4.4273907910271547E-4</v>
      </c>
      <c r="G341" s="273">
        <f t="shared" si="33"/>
        <v>3.2377508854781578E-4</v>
      </c>
      <c r="I341" s="15" t="s">
        <v>31903</v>
      </c>
      <c r="J341" s="15" t="s">
        <v>138</v>
      </c>
      <c r="K341" s="15" t="s">
        <v>31526</v>
      </c>
      <c r="L341" s="15" t="s">
        <v>31591</v>
      </c>
      <c r="M341" s="15">
        <v>91</v>
      </c>
      <c r="N341" s="273">
        <f t="shared" si="34"/>
        <v>1.5864266037116804E-5</v>
      </c>
      <c r="O341" s="273">
        <f t="shared" si="35"/>
        <v>4.2627282841732855E-6</v>
      </c>
      <c r="Q341" s="15" t="s">
        <v>33101</v>
      </c>
      <c r="R341" t="s">
        <v>139</v>
      </c>
      <c r="S341" t="s">
        <v>34340</v>
      </c>
      <c r="T341" t="s">
        <v>34410</v>
      </c>
      <c r="U341" s="273">
        <f t="shared" si="30"/>
        <v>1.6600974305420733E-4</v>
      </c>
      <c r="V341" s="15" t="str">
        <f t="shared" si="31"/>
        <v>Sede - Huancapi</v>
      </c>
      <c r="W341" s="289" t="s">
        <v>32184</v>
      </c>
      <c r="X341" s="15" t="s">
        <v>32184</v>
      </c>
      <c r="Y341" s="15" t="s">
        <v>32188</v>
      </c>
    </row>
    <row r="342" spans="1:25" x14ac:dyDescent="0.35">
      <c r="A342" s="15" t="s">
        <v>32162</v>
      </c>
      <c r="B342" s="15" t="s">
        <v>175</v>
      </c>
      <c r="C342" s="15" t="s">
        <v>31840</v>
      </c>
      <c r="D342" s="15" t="s">
        <v>31840</v>
      </c>
      <c r="E342" s="15">
        <v>6</v>
      </c>
      <c r="F342" s="273">
        <f t="shared" si="32"/>
        <v>4.4273907910271547E-4</v>
      </c>
      <c r="G342" s="273">
        <f t="shared" si="33"/>
        <v>3.2377508854781578E-4</v>
      </c>
      <c r="I342" s="15" t="s">
        <v>33101</v>
      </c>
      <c r="J342" s="15" t="s">
        <v>139</v>
      </c>
      <c r="K342" s="15" t="s">
        <v>34340</v>
      </c>
      <c r="L342" s="15" t="s">
        <v>34410</v>
      </c>
      <c r="M342" s="15">
        <v>88</v>
      </c>
      <c r="N342" s="273">
        <f t="shared" si="34"/>
        <v>1.5341268255673393E-5</v>
      </c>
      <c r="O342" s="273">
        <f t="shared" si="35"/>
        <v>4.1221987802994409E-6</v>
      </c>
      <c r="Q342" s="15" t="s">
        <v>31947</v>
      </c>
      <c r="R342" t="s">
        <v>141</v>
      </c>
      <c r="S342" t="s">
        <v>31612</v>
      </c>
      <c r="T342" t="s">
        <v>31612</v>
      </c>
      <c r="U342" s="273">
        <f t="shared" si="30"/>
        <v>1.6600974305420733E-4</v>
      </c>
      <c r="V342" s="15" t="str">
        <f t="shared" si="31"/>
        <v>Sede - Calca</v>
      </c>
      <c r="W342" s="289" t="s">
        <v>32185</v>
      </c>
      <c r="X342" s="15" t="s">
        <v>32184</v>
      </c>
      <c r="Y342" s="15" t="s">
        <v>32184</v>
      </c>
    </row>
    <row r="343" spans="1:25" x14ac:dyDescent="0.35">
      <c r="A343" s="15" t="s">
        <v>32172</v>
      </c>
      <c r="B343" s="15" t="s">
        <v>155</v>
      </c>
      <c r="C343" s="15" t="s">
        <v>31853</v>
      </c>
      <c r="D343" s="15" t="s">
        <v>31854</v>
      </c>
      <c r="E343" s="15">
        <v>6</v>
      </c>
      <c r="F343" s="273">
        <f t="shared" si="32"/>
        <v>4.4273907910271547E-4</v>
      </c>
      <c r="G343" s="273">
        <f t="shared" si="33"/>
        <v>3.2377508854781578E-4</v>
      </c>
      <c r="I343" s="15" t="s">
        <v>31947</v>
      </c>
      <c r="J343" s="15" t="s">
        <v>141</v>
      </c>
      <c r="K343" s="15" t="s">
        <v>31612</v>
      </c>
      <c r="L343" s="15" t="s">
        <v>31612</v>
      </c>
      <c r="M343" s="15">
        <v>88</v>
      </c>
      <c r="N343" s="273">
        <f t="shared" si="34"/>
        <v>1.5341268255673393E-5</v>
      </c>
      <c r="O343" s="273">
        <f t="shared" si="35"/>
        <v>4.1221987802994409E-6</v>
      </c>
      <c r="Q343" s="15" t="s">
        <v>33102</v>
      </c>
      <c r="R343" t="s">
        <v>139</v>
      </c>
      <c r="S343" t="s">
        <v>34299</v>
      </c>
      <c r="T343" t="s">
        <v>34401</v>
      </c>
      <c r="U343" s="273">
        <f t="shared" si="30"/>
        <v>1.6596289988624939E-4</v>
      </c>
      <c r="V343" s="15" t="str">
        <f t="shared" si="31"/>
        <v>Sede - Sancos</v>
      </c>
      <c r="W343" s="289" t="s">
        <v>32184</v>
      </c>
      <c r="X343" s="15" t="s">
        <v>32184</v>
      </c>
      <c r="Y343" s="15" t="s">
        <v>32188</v>
      </c>
    </row>
    <row r="344" spans="1:25" x14ac:dyDescent="0.35">
      <c r="A344" s="15" t="s">
        <v>31908</v>
      </c>
      <c r="B344" s="15" t="s">
        <v>138</v>
      </c>
      <c r="C344" s="15" t="s">
        <v>31559</v>
      </c>
      <c r="D344" s="15" t="s">
        <v>31593</v>
      </c>
      <c r="E344" s="15">
        <v>6</v>
      </c>
      <c r="F344" s="273">
        <f t="shared" si="32"/>
        <v>4.4273907910271547E-4</v>
      </c>
      <c r="G344" s="273">
        <f t="shared" si="33"/>
        <v>3.2377508854781578E-4</v>
      </c>
      <c r="I344" s="15" t="s">
        <v>33102</v>
      </c>
      <c r="J344" s="15" t="s">
        <v>139</v>
      </c>
      <c r="K344" s="15" t="s">
        <v>34299</v>
      </c>
      <c r="L344" s="15" t="s">
        <v>34401</v>
      </c>
      <c r="M344" s="15">
        <v>87</v>
      </c>
      <c r="N344" s="273">
        <f t="shared" si="34"/>
        <v>1.5166935661858922E-5</v>
      </c>
      <c r="O344" s="273">
        <f t="shared" si="35"/>
        <v>4.0753556123414927E-6</v>
      </c>
      <c r="Q344" s="15" t="s">
        <v>31930</v>
      </c>
      <c r="R344" t="s">
        <v>140</v>
      </c>
      <c r="S344" t="s">
        <v>31578</v>
      </c>
      <c r="T344" t="s">
        <v>31606</v>
      </c>
      <c r="U344" s="273">
        <f t="shared" si="30"/>
        <v>2.1978488514034483E-4</v>
      </c>
      <c r="V344" s="15" t="str">
        <f t="shared" si="31"/>
        <v>Sede - Pedro Galvez</v>
      </c>
      <c r="W344" s="289" t="s">
        <v>32188</v>
      </c>
      <c r="X344" s="15" t="s">
        <v>32184</v>
      </c>
      <c r="Y344" s="15" t="s">
        <v>32188</v>
      </c>
    </row>
    <row r="345" spans="1:25" x14ac:dyDescent="0.35">
      <c r="A345" s="15" t="s">
        <v>33024</v>
      </c>
      <c r="B345" s="15" t="s">
        <v>144</v>
      </c>
      <c r="C345" s="15" t="s">
        <v>36387</v>
      </c>
      <c r="D345" s="15" t="s">
        <v>34161</v>
      </c>
      <c r="E345" s="15">
        <v>6</v>
      </c>
      <c r="F345" s="273">
        <f t="shared" si="32"/>
        <v>4.4273907910271547E-4</v>
      </c>
      <c r="G345" s="273">
        <f t="shared" si="33"/>
        <v>3.2377508854781578E-4</v>
      </c>
      <c r="I345" s="15" t="s">
        <v>31930</v>
      </c>
      <c r="J345" s="15" t="s">
        <v>140</v>
      </c>
      <c r="K345" s="15" t="s">
        <v>31578</v>
      </c>
      <c r="L345" s="15" t="s">
        <v>31606</v>
      </c>
      <c r="M345" s="15">
        <v>84</v>
      </c>
      <c r="N345" s="273">
        <f t="shared" si="34"/>
        <v>1.4643937880415512E-5</v>
      </c>
      <c r="O345" s="273">
        <f t="shared" si="35"/>
        <v>3.934826108467648E-6</v>
      </c>
      <c r="Q345" s="15" t="s">
        <v>33103</v>
      </c>
      <c r="R345" t="s">
        <v>170</v>
      </c>
      <c r="S345" t="s">
        <v>34352</v>
      </c>
      <c r="T345" t="s">
        <v>34352</v>
      </c>
      <c r="U345" s="273">
        <f t="shared" si="30"/>
        <v>3.934826108467648E-6</v>
      </c>
      <c r="V345" s="15" t="str">
        <f t="shared" si="31"/>
        <v>Sede - Huacaybamba</v>
      </c>
      <c r="W345" s="289" t="s">
        <v>32185</v>
      </c>
      <c r="X345" s="15" t="s">
        <v>32187</v>
      </c>
      <c r="Y345" s="15" t="s">
        <v>32188</v>
      </c>
    </row>
    <row r="346" spans="1:25" x14ac:dyDescent="0.35">
      <c r="A346" s="15" t="s">
        <v>33182</v>
      </c>
      <c r="B346" s="15" t="s">
        <v>144</v>
      </c>
      <c r="C346" s="15" t="s">
        <v>31655</v>
      </c>
      <c r="D346" s="15" t="s">
        <v>34162</v>
      </c>
      <c r="E346" s="15">
        <v>6</v>
      </c>
      <c r="F346" s="273">
        <f t="shared" si="32"/>
        <v>4.4273907910271547E-4</v>
      </c>
      <c r="G346" s="273">
        <f t="shared" si="33"/>
        <v>3.2377508854781578E-4</v>
      </c>
      <c r="I346" s="15" t="s">
        <v>33103</v>
      </c>
      <c r="J346" s="15" t="s">
        <v>170</v>
      </c>
      <c r="K346" s="15" t="s">
        <v>34352</v>
      </c>
      <c r="L346" s="15" t="s">
        <v>34352</v>
      </c>
      <c r="M346" s="15">
        <v>84</v>
      </c>
      <c r="N346" s="273">
        <f t="shared" si="34"/>
        <v>1.4643937880415512E-5</v>
      </c>
      <c r="O346" s="273">
        <f t="shared" si="35"/>
        <v>3.934826108467648E-6</v>
      </c>
      <c r="Q346" s="15" t="s">
        <v>32873</v>
      </c>
      <c r="R346" t="s">
        <v>172</v>
      </c>
      <c r="S346" t="s">
        <v>31669</v>
      </c>
      <c r="T346" t="s">
        <v>32884</v>
      </c>
      <c r="U346" s="273">
        <f t="shared" si="30"/>
        <v>5.7850497698478997E-5</v>
      </c>
      <c r="V346" s="15" t="str">
        <f t="shared" si="31"/>
        <v>Sede - Morococha</v>
      </c>
      <c r="W346" s="289" t="s">
        <v>32188</v>
      </c>
      <c r="X346" s="15" t="s">
        <v>32184</v>
      </c>
      <c r="Y346" s="15" t="s">
        <v>32188</v>
      </c>
    </row>
    <row r="347" spans="1:25" x14ac:dyDescent="0.35">
      <c r="A347" s="15" t="s">
        <v>33120</v>
      </c>
      <c r="B347" s="15" t="s">
        <v>153</v>
      </c>
      <c r="C347" s="15" t="s">
        <v>31826</v>
      </c>
      <c r="D347" s="15" t="s">
        <v>34163</v>
      </c>
      <c r="E347" s="15">
        <v>6</v>
      </c>
      <c r="F347" s="273">
        <f t="shared" si="32"/>
        <v>4.4273907910271547E-4</v>
      </c>
      <c r="G347" s="273">
        <f t="shared" si="33"/>
        <v>3.2377508854781578E-4</v>
      </c>
      <c r="I347" s="15" t="s">
        <v>32873</v>
      </c>
      <c r="J347" s="15" t="s">
        <v>172</v>
      </c>
      <c r="K347" s="15" t="s">
        <v>31669</v>
      </c>
      <c r="L347" s="15" t="s">
        <v>32884</v>
      </c>
      <c r="M347" s="15">
        <v>83</v>
      </c>
      <c r="N347" s="273">
        <f t="shared" si="34"/>
        <v>1.4469605286601041E-5</v>
      </c>
      <c r="O347" s="273">
        <f t="shared" si="35"/>
        <v>3.8879829405096998E-6</v>
      </c>
      <c r="Q347" s="15" t="s">
        <v>32146</v>
      </c>
      <c r="R347" t="s">
        <v>153</v>
      </c>
      <c r="S347" t="s">
        <v>31821</v>
      </c>
      <c r="T347" t="s">
        <v>31828</v>
      </c>
      <c r="U347" s="273">
        <f t="shared" si="30"/>
        <v>5.7709968194605156E-5</v>
      </c>
      <c r="V347" s="15" t="str">
        <f t="shared" si="31"/>
        <v>Sede - Macusani</v>
      </c>
      <c r="W347" s="289" t="s">
        <v>32185</v>
      </c>
      <c r="X347" s="15" t="s">
        <v>32184</v>
      </c>
      <c r="Y347" s="15" t="s">
        <v>32185</v>
      </c>
    </row>
    <row r="348" spans="1:25" x14ac:dyDescent="0.35">
      <c r="A348" s="15" t="s">
        <v>33113</v>
      </c>
      <c r="B348" s="15" t="s">
        <v>138</v>
      </c>
      <c r="C348" s="15" t="s">
        <v>31557</v>
      </c>
      <c r="D348" s="15" t="s">
        <v>31557</v>
      </c>
      <c r="E348" s="15">
        <v>6</v>
      </c>
      <c r="F348" s="273">
        <f t="shared" si="32"/>
        <v>4.4273907910271547E-4</v>
      </c>
      <c r="G348" s="273">
        <f t="shared" si="33"/>
        <v>3.2377508854781578E-4</v>
      </c>
      <c r="I348" s="15" t="s">
        <v>32146</v>
      </c>
      <c r="J348" s="15" t="s">
        <v>153</v>
      </c>
      <c r="K348" s="15" t="s">
        <v>31821</v>
      </c>
      <c r="L348" s="15" t="s">
        <v>31828</v>
      </c>
      <c r="M348" s="15">
        <v>80</v>
      </c>
      <c r="N348" s="273">
        <f t="shared" si="34"/>
        <v>1.3946607505157629E-5</v>
      </c>
      <c r="O348" s="273">
        <f t="shared" si="35"/>
        <v>3.7474534366358551E-6</v>
      </c>
      <c r="Q348" s="15" t="s">
        <v>33104</v>
      </c>
      <c r="R348" t="s">
        <v>174</v>
      </c>
      <c r="S348" t="s">
        <v>31547</v>
      </c>
      <c r="T348" t="s">
        <v>34392</v>
      </c>
      <c r="U348" s="273">
        <f t="shared" si="30"/>
        <v>1.655881545425858E-4</v>
      </c>
      <c r="V348" s="15" t="str">
        <f t="shared" si="31"/>
        <v>Sede - Talavera</v>
      </c>
      <c r="W348" s="289" t="s">
        <v>32185</v>
      </c>
      <c r="X348" s="15" t="s">
        <v>32188</v>
      </c>
      <c r="Y348" s="15" t="s">
        <v>32188</v>
      </c>
    </row>
    <row r="349" spans="1:25" x14ac:dyDescent="0.35">
      <c r="A349" s="15" t="s">
        <v>33096</v>
      </c>
      <c r="B349" s="15" t="s">
        <v>139</v>
      </c>
      <c r="C349" s="15" t="s">
        <v>31595</v>
      </c>
      <c r="D349" s="15" t="s">
        <v>31536</v>
      </c>
      <c r="E349" s="15">
        <v>6</v>
      </c>
      <c r="F349" s="273">
        <f t="shared" si="32"/>
        <v>4.4273907910271547E-4</v>
      </c>
      <c r="G349" s="273">
        <f t="shared" si="33"/>
        <v>3.2377508854781578E-4</v>
      </c>
      <c r="I349" s="15" t="s">
        <v>33104</v>
      </c>
      <c r="J349" s="15" t="s">
        <v>174</v>
      </c>
      <c r="K349" s="15" t="s">
        <v>31547</v>
      </c>
      <c r="L349" s="15" t="s">
        <v>34392</v>
      </c>
      <c r="M349" s="15">
        <v>79</v>
      </c>
      <c r="N349" s="273">
        <f t="shared" si="34"/>
        <v>1.3772274911343159E-5</v>
      </c>
      <c r="O349" s="273">
        <f t="shared" si="35"/>
        <v>3.7006102686779069E-6</v>
      </c>
      <c r="Q349" s="15" t="s">
        <v>33105</v>
      </c>
      <c r="R349" t="s">
        <v>138</v>
      </c>
      <c r="S349" t="s">
        <v>31556</v>
      </c>
      <c r="T349" t="s">
        <v>34973</v>
      </c>
      <c r="U349" s="273">
        <f t="shared" si="30"/>
        <v>3.6537671007199583E-6</v>
      </c>
      <c r="V349" s="15" t="str">
        <f t="shared" si="31"/>
        <v>Sede - Jose Maria Quimper</v>
      </c>
      <c r="W349" s="289" t="s">
        <v>32187</v>
      </c>
      <c r="X349" s="15" t="s">
        <v>32184</v>
      </c>
      <c r="Y349" s="15" t="s">
        <v>925</v>
      </c>
    </row>
    <row r="350" spans="1:25" x14ac:dyDescent="0.35">
      <c r="A350" s="15" t="s">
        <v>33317</v>
      </c>
      <c r="B350" s="15" t="s">
        <v>140</v>
      </c>
      <c r="C350" s="15" t="s">
        <v>31562</v>
      </c>
      <c r="D350" s="15" t="s">
        <v>34164</v>
      </c>
      <c r="E350" s="15">
        <v>6</v>
      </c>
      <c r="F350" s="273">
        <f t="shared" si="32"/>
        <v>4.4273907910271547E-4</v>
      </c>
      <c r="G350" s="273">
        <f t="shared" si="33"/>
        <v>3.2377508854781578E-4</v>
      </c>
      <c r="I350" s="15" t="s">
        <v>33105</v>
      </c>
      <c r="J350" s="15" t="s">
        <v>138</v>
      </c>
      <c r="K350" s="15" t="s">
        <v>31556</v>
      </c>
      <c r="L350" s="15" t="s">
        <v>34973</v>
      </c>
      <c r="M350" s="15">
        <v>78</v>
      </c>
      <c r="N350" s="273">
        <f t="shared" si="34"/>
        <v>1.3597942317528688E-5</v>
      </c>
      <c r="O350" s="273">
        <f t="shared" si="35"/>
        <v>3.6537671007199583E-6</v>
      </c>
      <c r="Q350" s="15" t="s">
        <v>33106</v>
      </c>
      <c r="R350" t="s">
        <v>147</v>
      </c>
      <c r="S350" t="s">
        <v>31693</v>
      </c>
      <c r="T350" t="s">
        <v>34067</v>
      </c>
      <c r="U350" s="273">
        <f t="shared" si="30"/>
        <v>6.5120394419635147E-4</v>
      </c>
      <c r="V350" s="15" t="str">
        <f t="shared" si="31"/>
        <v>Sede - Tuman</v>
      </c>
      <c r="W350" s="289" t="s">
        <v>32187</v>
      </c>
      <c r="X350" s="15" t="s">
        <v>32188</v>
      </c>
      <c r="Y350" s="15" t="s">
        <v>925</v>
      </c>
    </row>
    <row r="351" spans="1:25" x14ac:dyDescent="0.35">
      <c r="A351" s="15" t="s">
        <v>33028</v>
      </c>
      <c r="B351" s="15" t="s">
        <v>141</v>
      </c>
      <c r="C351" s="15" t="s">
        <v>141</v>
      </c>
      <c r="D351" s="15" t="s">
        <v>34165</v>
      </c>
      <c r="E351" s="15">
        <v>6</v>
      </c>
      <c r="F351" s="273">
        <f t="shared" si="32"/>
        <v>4.4273907910271547E-4</v>
      </c>
      <c r="G351" s="273">
        <f t="shared" si="33"/>
        <v>3.2377508854781578E-4</v>
      </c>
      <c r="I351" s="15" t="s">
        <v>33106</v>
      </c>
      <c r="J351" s="15" t="s">
        <v>147</v>
      </c>
      <c r="K351" s="15" t="s">
        <v>31693</v>
      </c>
      <c r="L351" s="15" t="s">
        <v>34067</v>
      </c>
      <c r="M351" s="15">
        <v>78</v>
      </c>
      <c r="N351" s="273">
        <f t="shared" si="34"/>
        <v>1.3597942317528688E-5</v>
      </c>
      <c r="O351" s="273">
        <f t="shared" si="35"/>
        <v>3.6537671007199583E-6</v>
      </c>
      <c r="Q351" s="15" t="s">
        <v>33107</v>
      </c>
      <c r="R351" t="s">
        <v>146</v>
      </c>
      <c r="S351" t="s">
        <v>31690</v>
      </c>
      <c r="T351" t="s">
        <v>34073</v>
      </c>
      <c r="U351" s="273">
        <f t="shared" si="30"/>
        <v>5.9719458627042435E-4</v>
      </c>
      <c r="V351" s="15" t="str">
        <f t="shared" si="31"/>
        <v>Sede - Santiago De Cao</v>
      </c>
      <c r="W351" s="289" t="s">
        <v>32187</v>
      </c>
      <c r="X351" s="15" t="s">
        <v>32186</v>
      </c>
      <c r="Y351" s="15" t="s">
        <v>925</v>
      </c>
    </row>
    <row r="352" spans="1:25" x14ac:dyDescent="0.35">
      <c r="A352" s="15" t="s">
        <v>33318</v>
      </c>
      <c r="B352" s="15" t="s">
        <v>141</v>
      </c>
      <c r="C352" s="15" t="s">
        <v>31568</v>
      </c>
      <c r="D352" s="15" t="s">
        <v>34166</v>
      </c>
      <c r="E352" s="15">
        <v>6</v>
      </c>
      <c r="F352" s="273">
        <f t="shared" si="32"/>
        <v>4.4273907910271547E-4</v>
      </c>
      <c r="G352" s="273">
        <f t="shared" si="33"/>
        <v>3.2377508854781578E-4</v>
      </c>
      <c r="I352" s="15" t="s">
        <v>33107</v>
      </c>
      <c r="J352" s="15" t="s">
        <v>146</v>
      </c>
      <c r="K352" s="15" t="s">
        <v>31690</v>
      </c>
      <c r="L352" s="15" t="s">
        <v>34073</v>
      </c>
      <c r="M352" s="15">
        <v>77</v>
      </c>
      <c r="N352" s="273">
        <f t="shared" si="34"/>
        <v>1.3423609723714219E-5</v>
      </c>
      <c r="O352" s="273">
        <f t="shared" si="35"/>
        <v>3.6069239327620105E-6</v>
      </c>
      <c r="Q352" s="15" t="s">
        <v>32122</v>
      </c>
      <c r="R352" t="s">
        <v>152</v>
      </c>
      <c r="S352" t="s">
        <v>31799</v>
      </c>
      <c r="T352" t="s">
        <v>31799</v>
      </c>
      <c r="U352" s="273">
        <f t="shared" si="30"/>
        <v>3.273820124805778E-4</v>
      </c>
      <c r="V352" s="15" t="str">
        <f t="shared" si="31"/>
        <v>Sede - Ayabaca</v>
      </c>
      <c r="W352" s="289" t="s">
        <v>32186</v>
      </c>
      <c r="X352" s="15" t="s">
        <v>32187</v>
      </c>
      <c r="Y352" s="15" t="s">
        <v>32188</v>
      </c>
    </row>
    <row r="353" spans="1:25" x14ac:dyDescent="0.35">
      <c r="A353" s="15" t="s">
        <v>33319</v>
      </c>
      <c r="B353" s="15" t="s">
        <v>141</v>
      </c>
      <c r="C353" s="15" t="s">
        <v>34167</v>
      </c>
      <c r="D353" s="15" t="s">
        <v>34168</v>
      </c>
      <c r="E353" s="15">
        <v>6</v>
      </c>
      <c r="F353" s="273">
        <f t="shared" si="32"/>
        <v>4.4273907910271547E-4</v>
      </c>
      <c r="G353" s="273">
        <f t="shared" si="33"/>
        <v>3.2377508854781578E-4</v>
      </c>
      <c r="I353" s="15" t="s">
        <v>32122</v>
      </c>
      <c r="J353" s="15" t="s">
        <v>152</v>
      </c>
      <c r="K353" s="15" t="s">
        <v>31799</v>
      </c>
      <c r="L353" s="15" t="s">
        <v>31799</v>
      </c>
      <c r="M353" s="15">
        <v>77</v>
      </c>
      <c r="N353" s="273">
        <f t="shared" si="34"/>
        <v>1.3423609723714219E-5</v>
      </c>
      <c r="O353" s="273">
        <f t="shared" si="35"/>
        <v>3.6069239327620105E-6</v>
      </c>
      <c r="Q353" s="15" t="s">
        <v>31910</v>
      </c>
      <c r="R353" t="s">
        <v>139</v>
      </c>
      <c r="S353" t="s">
        <v>31597</v>
      </c>
      <c r="T353" t="s">
        <v>31597</v>
      </c>
      <c r="U353" s="273">
        <f t="shared" si="30"/>
        <v>2.1941013979668124E-4</v>
      </c>
      <c r="V353" s="15" t="str">
        <f t="shared" si="31"/>
        <v>Sede - Cangallo</v>
      </c>
      <c r="W353" s="289" t="s">
        <v>32184</v>
      </c>
      <c r="X353" s="15" t="s">
        <v>32184</v>
      </c>
      <c r="Y353" s="15" t="s">
        <v>32184</v>
      </c>
    </row>
    <row r="354" spans="1:25" x14ac:dyDescent="0.35">
      <c r="A354" s="15" t="s">
        <v>33056</v>
      </c>
      <c r="B354" s="15" t="s">
        <v>170</v>
      </c>
      <c r="C354" s="15" t="s">
        <v>31648</v>
      </c>
      <c r="D354" s="15" t="s">
        <v>34169</v>
      </c>
      <c r="E354" s="15">
        <v>6</v>
      </c>
      <c r="F354" s="273">
        <f t="shared" si="32"/>
        <v>4.4273907910271547E-4</v>
      </c>
      <c r="G354" s="273">
        <f t="shared" si="33"/>
        <v>3.2377508854781578E-4</v>
      </c>
      <c r="I354" s="15" t="s">
        <v>31910</v>
      </c>
      <c r="J354" s="15" t="s">
        <v>139</v>
      </c>
      <c r="K354" s="15" t="s">
        <v>31597</v>
      </c>
      <c r="L354" s="15" t="s">
        <v>31597</v>
      </c>
      <c r="M354" s="15">
        <v>76</v>
      </c>
      <c r="N354" s="273">
        <f t="shared" si="34"/>
        <v>1.3249277129899749E-5</v>
      </c>
      <c r="O354" s="273">
        <f t="shared" si="35"/>
        <v>3.5600807648040622E-6</v>
      </c>
      <c r="Q354" s="15" t="s">
        <v>33108</v>
      </c>
      <c r="R354" t="s">
        <v>139</v>
      </c>
      <c r="S354" t="s">
        <v>34831</v>
      </c>
      <c r="T354" t="s">
        <v>34831</v>
      </c>
      <c r="U354" s="273">
        <f t="shared" si="30"/>
        <v>5.7522595522773363E-5</v>
      </c>
      <c r="V354" s="15" t="str">
        <f t="shared" si="31"/>
        <v>Sede - Vilcas Huaman</v>
      </c>
      <c r="W354" s="289" t="s">
        <v>32188</v>
      </c>
      <c r="X354" s="15" t="s">
        <v>32184</v>
      </c>
      <c r="Y354" s="15" t="s">
        <v>32188</v>
      </c>
    </row>
    <row r="355" spans="1:25" x14ac:dyDescent="0.35">
      <c r="A355" s="15" t="s">
        <v>33137</v>
      </c>
      <c r="B355" s="15" t="s">
        <v>170</v>
      </c>
      <c r="C355" s="15" t="s">
        <v>34170</v>
      </c>
      <c r="D355" s="15" t="s">
        <v>34171</v>
      </c>
      <c r="E355" s="15">
        <v>6</v>
      </c>
      <c r="F355" s="273">
        <f t="shared" si="32"/>
        <v>4.4273907910271547E-4</v>
      </c>
      <c r="G355" s="273">
        <f t="shared" si="33"/>
        <v>3.2377508854781578E-4</v>
      </c>
      <c r="I355" s="15" t="s">
        <v>33108</v>
      </c>
      <c r="J355" s="15" t="s">
        <v>139</v>
      </c>
      <c r="K355" s="15" t="s">
        <v>34831</v>
      </c>
      <c r="L355" s="15" t="s">
        <v>34831</v>
      </c>
      <c r="M355" s="15">
        <v>76</v>
      </c>
      <c r="N355" s="273">
        <f t="shared" si="34"/>
        <v>1.3249277129899749E-5</v>
      </c>
      <c r="O355" s="273">
        <f t="shared" si="35"/>
        <v>3.5600807648040622E-6</v>
      </c>
      <c r="Q355" s="15" t="s">
        <v>33109</v>
      </c>
      <c r="R355" t="s">
        <v>173</v>
      </c>
      <c r="S355" t="s">
        <v>34548</v>
      </c>
      <c r="T355" t="s">
        <v>34548</v>
      </c>
      <c r="U355" s="273">
        <f t="shared" si="30"/>
        <v>1.1143826711278472E-4</v>
      </c>
      <c r="V355" s="15" t="str">
        <f t="shared" si="31"/>
        <v>Sede - Aija</v>
      </c>
      <c r="W355" s="289" t="s">
        <v>32188</v>
      </c>
      <c r="X355" s="15" t="s">
        <v>32184</v>
      </c>
      <c r="Y355" s="15" t="s">
        <v>32184</v>
      </c>
    </row>
    <row r="356" spans="1:25" x14ac:dyDescent="0.35">
      <c r="A356" s="15" t="s">
        <v>33065</v>
      </c>
      <c r="B356" s="15" t="s">
        <v>159</v>
      </c>
      <c r="C356" s="15" t="s">
        <v>31709</v>
      </c>
      <c r="D356" s="15" t="s">
        <v>31763</v>
      </c>
      <c r="E356" s="15">
        <v>6</v>
      </c>
      <c r="F356" s="273">
        <f t="shared" si="32"/>
        <v>4.4273907910271547E-4</v>
      </c>
      <c r="G356" s="273">
        <f t="shared" si="33"/>
        <v>3.2377508854781578E-4</v>
      </c>
      <c r="I356" s="15" t="s">
        <v>33109</v>
      </c>
      <c r="J356" s="15" t="s">
        <v>173</v>
      </c>
      <c r="K356" s="15" t="s">
        <v>34548</v>
      </c>
      <c r="L356" s="15" t="s">
        <v>34548</v>
      </c>
      <c r="M356" s="15">
        <v>75</v>
      </c>
      <c r="N356" s="273">
        <f t="shared" si="34"/>
        <v>1.3074944536085278E-5</v>
      </c>
      <c r="O356" s="273">
        <f t="shared" si="35"/>
        <v>3.513237596846114E-6</v>
      </c>
      <c r="Q356" s="15" t="s">
        <v>31867</v>
      </c>
      <c r="R356" t="s">
        <v>173</v>
      </c>
      <c r="S356" t="s">
        <v>31577</v>
      </c>
      <c r="T356" t="s">
        <v>31577</v>
      </c>
      <c r="U356" s="273">
        <f t="shared" si="30"/>
        <v>5.7428909186857467E-5</v>
      </c>
      <c r="V356" s="15" t="str">
        <f t="shared" si="31"/>
        <v>Sede - Huari</v>
      </c>
      <c r="W356" s="289" t="s">
        <v>32188</v>
      </c>
      <c r="X356" s="15" t="s">
        <v>32187</v>
      </c>
      <c r="Y356" s="15" t="s">
        <v>32188</v>
      </c>
    </row>
    <row r="357" spans="1:25" x14ac:dyDescent="0.35">
      <c r="A357" s="15" t="s">
        <v>33232</v>
      </c>
      <c r="B357" s="15" t="s">
        <v>151</v>
      </c>
      <c r="C357" s="15" t="s">
        <v>151</v>
      </c>
      <c r="D357" s="15" t="s">
        <v>34172</v>
      </c>
      <c r="E357" s="15">
        <v>6</v>
      </c>
      <c r="F357" s="273">
        <f t="shared" si="32"/>
        <v>4.4273907910271547E-4</v>
      </c>
      <c r="G357" s="273">
        <f t="shared" si="33"/>
        <v>3.2377508854781578E-4</v>
      </c>
      <c r="I357" s="15" t="s">
        <v>31867</v>
      </c>
      <c r="J357" s="15" t="s">
        <v>173</v>
      </c>
      <c r="K357" s="15" t="s">
        <v>31577</v>
      </c>
      <c r="L357" s="15" t="s">
        <v>31577</v>
      </c>
      <c r="M357" s="15">
        <v>74</v>
      </c>
      <c r="N357" s="273">
        <f t="shared" si="34"/>
        <v>1.2900611942270808E-5</v>
      </c>
      <c r="O357" s="273">
        <f t="shared" si="35"/>
        <v>3.4663944288881658E-6</v>
      </c>
      <c r="Q357" s="15" t="s">
        <v>32159</v>
      </c>
      <c r="R357" t="s">
        <v>175</v>
      </c>
      <c r="S357" t="s">
        <v>31837</v>
      </c>
      <c r="T357" t="s">
        <v>31843</v>
      </c>
      <c r="U357" s="273">
        <f t="shared" si="30"/>
        <v>2.1922276712484947E-4</v>
      </c>
      <c r="V357" s="15" t="str">
        <f t="shared" si="31"/>
        <v>Sede - Saposoa</v>
      </c>
      <c r="W357" s="289" t="s">
        <v>32185</v>
      </c>
      <c r="X357" s="15" t="s">
        <v>32184</v>
      </c>
      <c r="Y357" s="15" t="s">
        <v>32185</v>
      </c>
    </row>
    <row r="358" spans="1:25" x14ac:dyDescent="0.35">
      <c r="A358" s="15" t="s">
        <v>33320</v>
      </c>
      <c r="B358" s="15" t="s">
        <v>151</v>
      </c>
      <c r="C358" s="15" t="s">
        <v>151</v>
      </c>
      <c r="D358" s="15" t="s">
        <v>34173</v>
      </c>
      <c r="E358" s="15">
        <v>6</v>
      </c>
      <c r="F358" s="273">
        <f t="shared" si="32"/>
        <v>4.4273907910271547E-4</v>
      </c>
      <c r="G358" s="273">
        <f t="shared" si="33"/>
        <v>3.2377508854781578E-4</v>
      </c>
      <c r="I358" s="15" t="s">
        <v>32159</v>
      </c>
      <c r="J358" s="15" t="s">
        <v>175</v>
      </c>
      <c r="K358" s="15" t="s">
        <v>31837</v>
      </c>
      <c r="L358" s="15" t="s">
        <v>31843</v>
      </c>
      <c r="M358" s="15">
        <v>72</v>
      </c>
      <c r="N358" s="273">
        <f t="shared" si="34"/>
        <v>1.2551946754641866E-5</v>
      </c>
      <c r="O358" s="273">
        <f t="shared" si="35"/>
        <v>3.3727080929722694E-6</v>
      </c>
      <c r="Q358" s="15" t="s">
        <v>33110</v>
      </c>
      <c r="R358" t="s">
        <v>138</v>
      </c>
      <c r="S358" t="s">
        <v>31559</v>
      </c>
      <c r="T358" t="s">
        <v>34274</v>
      </c>
      <c r="U358" s="273">
        <f t="shared" si="30"/>
        <v>2.1912908078893358E-4</v>
      </c>
      <c r="V358" s="15" t="str">
        <f t="shared" si="31"/>
        <v>Sede - Mejia</v>
      </c>
      <c r="W358" s="289" t="s">
        <v>32188</v>
      </c>
      <c r="X358" s="15" t="s">
        <v>32184</v>
      </c>
      <c r="Y358" s="15" t="s">
        <v>925</v>
      </c>
    </row>
    <row r="359" spans="1:25" x14ac:dyDescent="0.35">
      <c r="A359" s="15" t="s">
        <v>32148</v>
      </c>
      <c r="B359" s="15" t="s">
        <v>153</v>
      </c>
      <c r="C359" s="15" t="s">
        <v>31822</v>
      </c>
      <c r="D359" s="15" t="s">
        <v>31830</v>
      </c>
      <c r="E359" s="15">
        <v>6</v>
      </c>
      <c r="F359" s="273">
        <f t="shared" si="32"/>
        <v>4.4273907910271547E-4</v>
      </c>
      <c r="G359" s="273">
        <f t="shared" si="33"/>
        <v>3.2377508854781578E-4</v>
      </c>
      <c r="I359" s="15" t="s">
        <v>33110</v>
      </c>
      <c r="J359" s="15" t="s">
        <v>138</v>
      </c>
      <c r="K359" s="15" t="s">
        <v>31559</v>
      </c>
      <c r="L359" s="15" t="s">
        <v>34274</v>
      </c>
      <c r="M359" s="15">
        <v>70</v>
      </c>
      <c r="N359" s="273">
        <f t="shared" si="34"/>
        <v>1.2203281567012927E-5</v>
      </c>
      <c r="O359" s="273">
        <f t="shared" si="35"/>
        <v>3.2790217570563733E-6</v>
      </c>
      <c r="Q359" s="15" t="s">
        <v>33111</v>
      </c>
      <c r="R359" t="s">
        <v>140</v>
      </c>
      <c r="S359" t="s">
        <v>34303</v>
      </c>
      <c r="T359" t="s">
        <v>34303</v>
      </c>
      <c r="U359" s="273">
        <f t="shared" si="30"/>
        <v>2.1912908078893358E-4</v>
      </c>
      <c r="V359" s="15" t="str">
        <f t="shared" si="31"/>
        <v>Sede - Contumaza</v>
      </c>
      <c r="W359" s="289" t="s">
        <v>32186</v>
      </c>
      <c r="X359" s="15" t="s">
        <v>32187</v>
      </c>
      <c r="Y359" s="15" t="s">
        <v>32184</v>
      </c>
    </row>
    <row r="360" spans="1:25" x14ac:dyDescent="0.35">
      <c r="A360" s="15" t="s">
        <v>33156</v>
      </c>
      <c r="B360" s="15" t="s">
        <v>153</v>
      </c>
      <c r="C360" s="15" t="s">
        <v>34174</v>
      </c>
      <c r="D360" s="15" t="s">
        <v>34174</v>
      </c>
      <c r="E360" s="15">
        <v>6</v>
      </c>
      <c r="F360" s="273">
        <f t="shared" si="32"/>
        <v>4.4273907910271547E-4</v>
      </c>
      <c r="G360" s="273">
        <f t="shared" si="33"/>
        <v>3.2377508854781578E-4</v>
      </c>
      <c r="I360" s="15" t="s">
        <v>33111</v>
      </c>
      <c r="J360" s="15" t="s">
        <v>140</v>
      </c>
      <c r="K360" s="15" t="s">
        <v>34303</v>
      </c>
      <c r="L360" s="15" t="s">
        <v>34303</v>
      </c>
      <c r="M360" s="15">
        <v>70</v>
      </c>
      <c r="N360" s="273">
        <f t="shared" si="34"/>
        <v>1.2203281567012927E-5</v>
      </c>
      <c r="O360" s="273">
        <f t="shared" si="35"/>
        <v>3.2790217570563733E-6</v>
      </c>
      <c r="Q360" s="15" t="s">
        <v>33112</v>
      </c>
      <c r="R360" t="s">
        <v>137</v>
      </c>
      <c r="S360" t="s">
        <v>34379</v>
      </c>
      <c r="T360" t="s">
        <v>34544</v>
      </c>
      <c r="U360" s="273">
        <f t="shared" si="30"/>
        <v>1.1111036493707908E-4</v>
      </c>
      <c r="V360" s="15" t="str">
        <f t="shared" si="31"/>
        <v>Sede - San Nicolas</v>
      </c>
      <c r="W360" s="289" t="s">
        <v>32185</v>
      </c>
      <c r="X360" s="15" t="s">
        <v>32187</v>
      </c>
      <c r="Y360" s="15" t="s">
        <v>32185</v>
      </c>
    </row>
    <row r="361" spans="1:25" x14ac:dyDescent="0.35">
      <c r="A361" s="15" t="s">
        <v>33321</v>
      </c>
      <c r="B361" s="15" t="s">
        <v>174</v>
      </c>
      <c r="C361" s="15" t="s">
        <v>31547</v>
      </c>
      <c r="D361" s="15" t="s">
        <v>34175</v>
      </c>
      <c r="E361" s="15">
        <v>6</v>
      </c>
      <c r="F361" s="273">
        <f t="shared" si="32"/>
        <v>4.4273907910271547E-4</v>
      </c>
      <c r="G361" s="273">
        <f t="shared" si="33"/>
        <v>3.2377508854781578E-4</v>
      </c>
      <c r="I361" s="15" t="s">
        <v>33112</v>
      </c>
      <c r="J361" s="15" t="s">
        <v>137</v>
      </c>
      <c r="K361" s="15" t="s">
        <v>34379</v>
      </c>
      <c r="L361" s="15" t="s">
        <v>34544</v>
      </c>
      <c r="M361" s="15">
        <v>68</v>
      </c>
      <c r="N361" s="273">
        <f t="shared" si="34"/>
        <v>1.1854616379383986E-5</v>
      </c>
      <c r="O361" s="273">
        <f t="shared" si="35"/>
        <v>3.1853354211404769E-6</v>
      </c>
      <c r="Q361" s="15" t="s">
        <v>33113</v>
      </c>
      <c r="R361" t="s">
        <v>138</v>
      </c>
      <c r="S361" t="s">
        <v>31557</v>
      </c>
      <c r="T361" t="s">
        <v>31557</v>
      </c>
      <c r="U361" s="273">
        <f t="shared" si="30"/>
        <v>3.2696042396895624E-4</v>
      </c>
      <c r="V361" s="15" t="str">
        <f t="shared" si="31"/>
        <v>Sede - Caylloma</v>
      </c>
      <c r="W361" s="289" t="s">
        <v>32185</v>
      </c>
      <c r="X361" s="15" t="s">
        <v>32188</v>
      </c>
      <c r="Y361" s="15" t="s">
        <v>32185</v>
      </c>
    </row>
    <row r="362" spans="1:25" x14ac:dyDescent="0.35">
      <c r="A362" s="15" t="s">
        <v>33322</v>
      </c>
      <c r="B362" s="15" t="s">
        <v>139</v>
      </c>
      <c r="C362" s="15" t="s">
        <v>31561</v>
      </c>
      <c r="D362" s="15" t="s">
        <v>34176</v>
      </c>
      <c r="E362" s="15">
        <v>6</v>
      </c>
      <c r="F362" s="273">
        <f t="shared" si="32"/>
        <v>4.4273907910271547E-4</v>
      </c>
      <c r="G362" s="273">
        <f t="shared" si="33"/>
        <v>3.2377508854781578E-4</v>
      </c>
      <c r="I362" s="15" t="s">
        <v>33113</v>
      </c>
      <c r="J362" s="15" t="s">
        <v>138</v>
      </c>
      <c r="K362" s="15" t="s">
        <v>31557</v>
      </c>
      <c r="L362" s="15" t="s">
        <v>31557</v>
      </c>
      <c r="M362" s="15">
        <v>68</v>
      </c>
      <c r="N362" s="273">
        <f t="shared" si="34"/>
        <v>1.1854616379383986E-5</v>
      </c>
      <c r="O362" s="273">
        <f t="shared" si="35"/>
        <v>3.1853354211404769E-6</v>
      </c>
      <c r="Q362" s="15" t="s">
        <v>33114</v>
      </c>
      <c r="R362" t="s">
        <v>139</v>
      </c>
      <c r="S362" t="s">
        <v>34338</v>
      </c>
      <c r="T362" t="s">
        <v>34974</v>
      </c>
      <c r="U362" s="273">
        <f t="shared" si="30"/>
        <v>3.1853354211404769E-6</v>
      </c>
      <c r="V362" s="15" t="str">
        <f t="shared" si="31"/>
        <v>Sede - Querobamba</v>
      </c>
      <c r="W362" s="289" t="s">
        <v>32188</v>
      </c>
      <c r="X362" s="15" t="s">
        <v>32184</v>
      </c>
      <c r="Y362" s="15" t="s">
        <v>32188</v>
      </c>
    </row>
    <row r="363" spans="1:25" x14ac:dyDescent="0.35">
      <c r="A363" s="15" t="s">
        <v>33323</v>
      </c>
      <c r="B363" s="15" t="s">
        <v>139</v>
      </c>
      <c r="C363" s="15" t="s">
        <v>31632</v>
      </c>
      <c r="D363" s="15" t="s">
        <v>34177</v>
      </c>
      <c r="E363" s="15">
        <v>6</v>
      </c>
      <c r="F363" s="273">
        <f t="shared" si="32"/>
        <v>4.4273907910271547E-4</v>
      </c>
      <c r="G363" s="273">
        <f t="shared" si="33"/>
        <v>3.2377508854781578E-4</v>
      </c>
      <c r="I363" s="15" t="s">
        <v>33114</v>
      </c>
      <c r="J363" s="15" t="s">
        <v>139</v>
      </c>
      <c r="K363" s="15" t="s">
        <v>34338</v>
      </c>
      <c r="L363" s="15" t="s">
        <v>34974</v>
      </c>
      <c r="M363" s="15">
        <v>68</v>
      </c>
      <c r="N363" s="273">
        <f t="shared" si="34"/>
        <v>1.1854616379383986E-5</v>
      </c>
      <c r="O363" s="273">
        <f t="shared" si="35"/>
        <v>3.1853354211404769E-6</v>
      </c>
      <c r="Q363" s="15" t="s">
        <v>33115</v>
      </c>
      <c r="R363" t="s">
        <v>153</v>
      </c>
      <c r="S363" t="s">
        <v>34068</v>
      </c>
      <c r="T363" t="s">
        <v>34724</v>
      </c>
      <c r="U363" s="273">
        <f t="shared" si="30"/>
        <v>1.1111036493707908E-4</v>
      </c>
      <c r="V363" s="15" t="str">
        <f t="shared" si="31"/>
        <v>Sede - Putina</v>
      </c>
      <c r="W363" s="289" t="s">
        <v>32185</v>
      </c>
      <c r="X363" s="15" t="s">
        <v>32184</v>
      </c>
      <c r="Y363" s="15" t="s">
        <v>32188</v>
      </c>
    </row>
    <row r="364" spans="1:25" x14ac:dyDescent="0.35">
      <c r="A364" s="15" t="s">
        <v>31925</v>
      </c>
      <c r="B364" s="15" t="s">
        <v>140</v>
      </c>
      <c r="C364" s="15" t="s">
        <v>31603</v>
      </c>
      <c r="D364" s="15" t="s">
        <v>31603</v>
      </c>
      <c r="E364" s="15">
        <v>6</v>
      </c>
      <c r="F364" s="273">
        <f t="shared" si="32"/>
        <v>4.4273907910271547E-4</v>
      </c>
      <c r="G364" s="273">
        <f t="shared" si="33"/>
        <v>3.2377508854781578E-4</v>
      </c>
      <c r="I364" s="15" t="s">
        <v>33115</v>
      </c>
      <c r="J364" s="15" t="s">
        <v>153</v>
      </c>
      <c r="K364" s="15" t="s">
        <v>34068</v>
      </c>
      <c r="L364" s="15" t="s">
        <v>34724</v>
      </c>
      <c r="M364" s="15">
        <v>68</v>
      </c>
      <c r="N364" s="273">
        <f t="shared" si="34"/>
        <v>1.1854616379383986E-5</v>
      </c>
      <c r="O364" s="273">
        <f t="shared" si="35"/>
        <v>3.1853354211404769E-6</v>
      </c>
      <c r="Q364" s="15" t="s">
        <v>33116</v>
      </c>
      <c r="R364" t="s">
        <v>154</v>
      </c>
      <c r="S364" t="s">
        <v>154</v>
      </c>
      <c r="T364" t="s">
        <v>34462</v>
      </c>
      <c r="U364" s="273">
        <f t="shared" si="30"/>
        <v>1.6502603652709041E-4</v>
      </c>
      <c r="V364" s="15" t="str">
        <f t="shared" si="31"/>
        <v>Sede - Sama</v>
      </c>
      <c r="W364" s="289" t="s">
        <v>32188</v>
      </c>
      <c r="X364" s="15" t="s">
        <v>32188</v>
      </c>
      <c r="Y364" s="15" t="s">
        <v>925</v>
      </c>
    </row>
    <row r="365" spans="1:25" x14ac:dyDescent="0.35">
      <c r="A365" s="15" t="s">
        <v>33324</v>
      </c>
      <c r="B365" s="15" t="s">
        <v>140</v>
      </c>
      <c r="C365" s="15" t="s">
        <v>31603</v>
      </c>
      <c r="D365" s="15" t="s">
        <v>34178</v>
      </c>
      <c r="E365" s="15">
        <v>6</v>
      </c>
      <c r="F365" s="273">
        <f t="shared" si="32"/>
        <v>4.4273907910271547E-4</v>
      </c>
      <c r="G365" s="273">
        <f t="shared" si="33"/>
        <v>3.2377508854781578E-4</v>
      </c>
      <c r="I365" s="15" t="s">
        <v>33116</v>
      </c>
      <c r="J365" s="15" t="s">
        <v>154</v>
      </c>
      <c r="K365" s="15" t="s">
        <v>154</v>
      </c>
      <c r="L365" s="15" t="s">
        <v>34462</v>
      </c>
      <c r="M365" s="15">
        <v>67</v>
      </c>
      <c r="N365" s="273">
        <f t="shared" si="34"/>
        <v>1.1680283785569515E-5</v>
      </c>
      <c r="O365" s="273">
        <f t="shared" si="35"/>
        <v>3.1384922531825287E-6</v>
      </c>
      <c r="Q365" s="15" t="s">
        <v>33117</v>
      </c>
      <c r="R365" t="s">
        <v>146</v>
      </c>
      <c r="S365" t="s">
        <v>31679</v>
      </c>
      <c r="T365" t="s">
        <v>34085</v>
      </c>
      <c r="U365" s="273">
        <f t="shared" si="30"/>
        <v>5.4266995349695963E-4</v>
      </c>
      <c r="V365" s="15" t="str">
        <f t="shared" si="31"/>
        <v>Sede - Pacanga</v>
      </c>
      <c r="W365" s="289" t="s">
        <v>32187</v>
      </c>
      <c r="X365" s="15" t="s">
        <v>32185</v>
      </c>
      <c r="Y365" s="15" t="s">
        <v>925</v>
      </c>
    </row>
    <row r="366" spans="1:25" x14ac:dyDescent="0.35">
      <c r="A366" s="15" t="s">
        <v>33180</v>
      </c>
      <c r="B366" s="15" t="s">
        <v>141</v>
      </c>
      <c r="C366" s="15" t="s">
        <v>31619</v>
      </c>
      <c r="D366" s="15" t="s">
        <v>34179</v>
      </c>
      <c r="E366" s="15">
        <v>6</v>
      </c>
      <c r="F366" s="273">
        <f t="shared" si="32"/>
        <v>4.4273907910271547E-4</v>
      </c>
      <c r="G366" s="273">
        <f t="shared" si="33"/>
        <v>3.2377508854781578E-4</v>
      </c>
      <c r="I366" s="15" t="s">
        <v>33117</v>
      </c>
      <c r="J366" s="15" t="s">
        <v>146</v>
      </c>
      <c r="K366" s="15" t="s">
        <v>31679</v>
      </c>
      <c r="L366" s="15" t="s">
        <v>34085</v>
      </c>
      <c r="M366" s="15">
        <v>65</v>
      </c>
      <c r="N366" s="273">
        <f t="shared" si="34"/>
        <v>1.1331618597940574E-5</v>
      </c>
      <c r="O366" s="273">
        <f t="shared" si="35"/>
        <v>3.0448059172666322E-6</v>
      </c>
      <c r="Q366" s="15" t="s">
        <v>33118</v>
      </c>
      <c r="R366" t="s">
        <v>138</v>
      </c>
      <c r="S366" t="s">
        <v>138</v>
      </c>
      <c r="T366" t="s">
        <v>34399</v>
      </c>
      <c r="U366" s="273">
        <f t="shared" si="30"/>
        <v>1.6488550702321657E-4</v>
      </c>
      <c r="V366" s="15" t="str">
        <f t="shared" si="31"/>
        <v>Sede - Santa Rita De Siguas</v>
      </c>
      <c r="W366" s="289" t="s">
        <v>32184</v>
      </c>
      <c r="X366" s="15" t="s">
        <v>32186</v>
      </c>
      <c r="Y366" s="15" t="s">
        <v>925</v>
      </c>
    </row>
    <row r="367" spans="1:25" x14ac:dyDescent="0.35">
      <c r="A367" s="15" t="s">
        <v>33325</v>
      </c>
      <c r="B367" s="15" t="s">
        <v>142</v>
      </c>
      <c r="C367" s="15" t="s">
        <v>34180</v>
      </c>
      <c r="D367" s="15" t="s">
        <v>34181</v>
      </c>
      <c r="E367" s="15">
        <v>6</v>
      </c>
      <c r="F367" s="273">
        <f t="shared" si="32"/>
        <v>4.4273907910271547E-4</v>
      </c>
      <c r="G367" s="273">
        <f t="shared" si="33"/>
        <v>3.2377508854781578E-4</v>
      </c>
      <c r="I367" s="15" t="s">
        <v>33118</v>
      </c>
      <c r="J367" s="15" t="s">
        <v>138</v>
      </c>
      <c r="K367" s="15" t="s">
        <v>138</v>
      </c>
      <c r="L367" s="15" t="s">
        <v>34399</v>
      </c>
      <c r="M367" s="15">
        <v>64</v>
      </c>
      <c r="N367" s="273">
        <f t="shared" si="34"/>
        <v>1.1157286004126103E-5</v>
      </c>
      <c r="O367" s="273">
        <f t="shared" si="35"/>
        <v>2.997962749308684E-6</v>
      </c>
      <c r="Q367" s="15" t="s">
        <v>33119</v>
      </c>
      <c r="R367" t="s">
        <v>138</v>
      </c>
      <c r="S367" t="s">
        <v>34116</v>
      </c>
      <c r="T367" t="s">
        <v>34273</v>
      </c>
      <c r="U367" s="273">
        <f t="shared" si="30"/>
        <v>2.1884802178118588E-4</v>
      </c>
      <c r="V367" s="15" t="str">
        <f t="shared" si="31"/>
        <v>Sede - Chuquibamba</v>
      </c>
      <c r="W367" s="289" t="s">
        <v>32188</v>
      </c>
      <c r="X367" s="15" t="s">
        <v>32188</v>
      </c>
      <c r="Y367" s="15" t="s">
        <v>32188</v>
      </c>
    </row>
    <row r="368" spans="1:25" x14ac:dyDescent="0.35">
      <c r="A368" s="15" t="s">
        <v>33326</v>
      </c>
      <c r="B368" s="15" t="s">
        <v>142</v>
      </c>
      <c r="C368" s="15" t="s">
        <v>31643</v>
      </c>
      <c r="D368" s="15" t="s">
        <v>34182</v>
      </c>
      <c r="E368" s="15">
        <v>6</v>
      </c>
      <c r="F368" s="273">
        <f t="shared" si="32"/>
        <v>4.4273907910271547E-4</v>
      </c>
      <c r="G368" s="273">
        <f t="shared" si="33"/>
        <v>3.2377508854781578E-4</v>
      </c>
      <c r="I368" s="15" t="s">
        <v>33119</v>
      </c>
      <c r="J368" s="15" t="s">
        <v>138</v>
      </c>
      <c r="K368" s="15" t="s">
        <v>34116</v>
      </c>
      <c r="L368" s="15" t="s">
        <v>34273</v>
      </c>
      <c r="M368" s="15">
        <v>64</v>
      </c>
      <c r="N368" s="273">
        <f t="shared" si="34"/>
        <v>1.1157286004126103E-5</v>
      </c>
      <c r="O368" s="273">
        <f t="shared" si="35"/>
        <v>2.997962749308684E-6</v>
      </c>
      <c r="Q368" s="15" t="s">
        <v>33120</v>
      </c>
      <c r="R368" t="s">
        <v>153</v>
      </c>
      <c r="S368" t="s">
        <v>31826</v>
      </c>
      <c r="T368" t="s">
        <v>34163</v>
      </c>
      <c r="U368" s="273">
        <f t="shared" si="30"/>
        <v>3.2677305129712446E-4</v>
      </c>
      <c r="V368" s="15" t="str">
        <f t="shared" si="31"/>
        <v>Sede - Cabanillas</v>
      </c>
      <c r="W368" s="289" t="s">
        <v>32188</v>
      </c>
      <c r="X368" s="15" t="s">
        <v>32184</v>
      </c>
      <c r="Y368" s="15" t="s">
        <v>32188</v>
      </c>
    </row>
    <row r="369" spans="1:25" x14ac:dyDescent="0.35">
      <c r="A369" s="15" t="s">
        <v>33042</v>
      </c>
      <c r="B369" s="15" t="s">
        <v>172</v>
      </c>
      <c r="C369" s="15" t="s">
        <v>31665</v>
      </c>
      <c r="D369" s="15" t="s">
        <v>34183</v>
      </c>
      <c r="E369" s="15">
        <v>6</v>
      </c>
      <c r="F369" s="273">
        <f t="shared" si="32"/>
        <v>4.4273907910271547E-4</v>
      </c>
      <c r="G369" s="273">
        <f t="shared" si="33"/>
        <v>3.2377508854781578E-4</v>
      </c>
      <c r="I369" s="15" t="s">
        <v>33120</v>
      </c>
      <c r="J369" s="15" t="s">
        <v>153</v>
      </c>
      <c r="K369" s="15" t="s">
        <v>31826</v>
      </c>
      <c r="L369" s="15" t="s">
        <v>34163</v>
      </c>
      <c r="M369" s="15">
        <v>64</v>
      </c>
      <c r="N369" s="273">
        <f t="shared" si="34"/>
        <v>1.1157286004126103E-5</v>
      </c>
      <c r="O369" s="273">
        <f t="shared" si="35"/>
        <v>2.997962749308684E-6</v>
      </c>
      <c r="Q369" s="15" t="s">
        <v>31931</v>
      </c>
      <c r="R369" t="s">
        <v>140</v>
      </c>
      <c r="S369" t="s">
        <v>31536</v>
      </c>
      <c r="T369" t="s">
        <v>31536</v>
      </c>
      <c r="U369" s="273">
        <f t="shared" si="30"/>
        <v>4.3465123764510513E-4</v>
      </c>
      <c r="V369" s="15" t="str">
        <f t="shared" si="31"/>
        <v>Sede - San Miguel</v>
      </c>
      <c r="W369" s="289" t="s">
        <v>32185</v>
      </c>
      <c r="X369" s="15" t="s">
        <v>32184</v>
      </c>
      <c r="Y369" s="15" t="s">
        <v>32184</v>
      </c>
    </row>
    <row r="370" spans="1:25" x14ac:dyDescent="0.35">
      <c r="A370" s="15" t="s">
        <v>31986</v>
      </c>
      <c r="B370" s="15" t="s">
        <v>172</v>
      </c>
      <c r="C370" s="15" t="s">
        <v>31663</v>
      </c>
      <c r="D370" s="15" t="s">
        <v>31663</v>
      </c>
      <c r="E370" s="15">
        <v>6</v>
      </c>
      <c r="F370" s="273">
        <f t="shared" si="32"/>
        <v>4.4273907910271547E-4</v>
      </c>
      <c r="G370" s="273">
        <f t="shared" si="33"/>
        <v>3.2377508854781578E-4</v>
      </c>
      <c r="I370" s="15" t="s">
        <v>31931</v>
      </c>
      <c r="J370" s="15" t="s">
        <v>140</v>
      </c>
      <c r="K370" s="15" t="s">
        <v>31536</v>
      </c>
      <c r="L370" s="15" t="s">
        <v>31536</v>
      </c>
      <c r="M370" s="15">
        <v>63</v>
      </c>
      <c r="N370" s="273">
        <f t="shared" si="34"/>
        <v>1.0982953410311633E-5</v>
      </c>
      <c r="O370" s="273">
        <f t="shared" si="35"/>
        <v>2.9511195813507358E-6</v>
      </c>
      <c r="Q370" s="15" t="s">
        <v>33121</v>
      </c>
      <c r="R370" t="s">
        <v>154</v>
      </c>
      <c r="S370" t="s">
        <v>154</v>
      </c>
      <c r="T370" t="s">
        <v>34322</v>
      </c>
      <c r="U370" s="273">
        <f t="shared" si="30"/>
        <v>2.1880117861322794E-4</v>
      </c>
      <c r="V370" s="15" t="str">
        <f t="shared" si="31"/>
        <v>Sede - Calana</v>
      </c>
      <c r="W370" s="289" t="s">
        <v>32188</v>
      </c>
      <c r="X370" s="15" t="s">
        <v>32188</v>
      </c>
      <c r="Y370" s="15" t="s">
        <v>925</v>
      </c>
    </row>
    <row r="371" spans="1:25" x14ac:dyDescent="0.35">
      <c r="A371" s="15" t="s">
        <v>32021</v>
      </c>
      <c r="B371" s="15" t="s">
        <v>147</v>
      </c>
      <c r="C371" s="15" t="s">
        <v>31693</v>
      </c>
      <c r="D371" s="15" t="s">
        <v>31702</v>
      </c>
      <c r="E371" s="15">
        <v>6</v>
      </c>
      <c r="F371" s="273">
        <f t="shared" si="32"/>
        <v>4.4273907910271547E-4</v>
      </c>
      <c r="G371" s="273">
        <f t="shared" si="33"/>
        <v>3.2377508854781578E-4</v>
      </c>
      <c r="I371" s="15" t="s">
        <v>33121</v>
      </c>
      <c r="J371" s="15" t="s">
        <v>154</v>
      </c>
      <c r="K371" s="15" t="s">
        <v>154</v>
      </c>
      <c r="L371" s="15" t="s">
        <v>34322</v>
      </c>
      <c r="M371" s="15">
        <v>63</v>
      </c>
      <c r="N371" s="273">
        <f t="shared" si="34"/>
        <v>1.0982953410311633E-5</v>
      </c>
      <c r="O371" s="273">
        <f t="shared" si="35"/>
        <v>2.9511195813507358E-6</v>
      </c>
      <c r="Q371" s="15" t="s">
        <v>33122</v>
      </c>
      <c r="R371" t="s">
        <v>140</v>
      </c>
      <c r="S371" t="s">
        <v>140</v>
      </c>
      <c r="T371" t="s">
        <v>34302</v>
      </c>
      <c r="U371" s="273">
        <f t="shared" si="30"/>
        <v>2.1875433544526999E-4</v>
      </c>
      <c r="V371" s="15" t="str">
        <f t="shared" si="31"/>
        <v>Sede - Magdalena</v>
      </c>
      <c r="W371" s="289" t="s">
        <v>32185</v>
      </c>
      <c r="X371" s="15" t="s">
        <v>32187</v>
      </c>
      <c r="Y371" s="15" t="s">
        <v>32184</v>
      </c>
    </row>
    <row r="372" spans="1:25" x14ac:dyDescent="0.35">
      <c r="A372" s="15" t="s">
        <v>32016</v>
      </c>
      <c r="B372" s="15" t="s">
        <v>147</v>
      </c>
      <c r="C372" s="15" t="s">
        <v>31693</v>
      </c>
      <c r="D372" s="15" t="s">
        <v>31697</v>
      </c>
      <c r="E372" s="15">
        <v>6</v>
      </c>
      <c r="F372" s="273">
        <f t="shared" si="32"/>
        <v>4.4273907910271547E-4</v>
      </c>
      <c r="G372" s="273">
        <f t="shared" si="33"/>
        <v>3.2377508854781578E-4</v>
      </c>
      <c r="I372" s="15" t="s">
        <v>33122</v>
      </c>
      <c r="J372" s="15" t="s">
        <v>140</v>
      </c>
      <c r="K372" s="15" t="s">
        <v>140</v>
      </c>
      <c r="L372" s="15" t="s">
        <v>34302</v>
      </c>
      <c r="M372" s="15">
        <v>62</v>
      </c>
      <c r="N372" s="273">
        <f t="shared" si="34"/>
        <v>1.0808620816497164E-5</v>
      </c>
      <c r="O372" s="273">
        <f t="shared" si="35"/>
        <v>2.904276413392788E-6</v>
      </c>
      <c r="Q372" s="15" t="s">
        <v>33123</v>
      </c>
      <c r="R372" t="s">
        <v>153</v>
      </c>
      <c r="S372" t="s">
        <v>34371</v>
      </c>
      <c r="T372" t="s">
        <v>34371</v>
      </c>
      <c r="U372" s="273">
        <f t="shared" si="30"/>
        <v>2.1875433544526999E-4</v>
      </c>
      <c r="V372" s="15" t="str">
        <f t="shared" si="31"/>
        <v>Sede - Sandia</v>
      </c>
      <c r="W372" s="289" t="s">
        <v>32185</v>
      </c>
      <c r="X372" s="15" t="s">
        <v>32184</v>
      </c>
      <c r="Y372" s="15" t="s">
        <v>32188</v>
      </c>
    </row>
    <row r="373" spans="1:25" x14ac:dyDescent="0.35">
      <c r="A373" s="15" t="s">
        <v>33327</v>
      </c>
      <c r="B373" s="15" t="s">
        <v>147</v>
      </c>
      <c r="C373" s="15" t="s">
        <v>147</v>
      </c>
      <c r="D373" s="15" t="s">
        <v>34070</v>
      </c>
      <c r="E373" s="15">
        <v>6</v>
      </c>
      <c r="F373" s="273">
        <f t="shared" si="32"/>
        <v>4.4273907910271547E-4</v>
      </c>
      <c r="G373" s="273">
        <f t="shared" si="33"/>
        <v>3.2377508854781578E-4</v>
      </c>
      <c r="I373" s="15" t="s">
        <v>33123</v>
      </c>
      <c r="J373" s="15" t="s">
        <v>153</v>
      </c>
      <c r="K373" s="15" t="s">
        <v>34371</v>
      </c>
      <c r="L373" s="15" t="s">
        <v>34371</v>
      </c>
      <c r="M373" s="15">
        <v>62</v>
      </c>
      <c r="N373" s="273">
        <f t="shared" si="34"/>
        <v>1.0808620816497164E-5</v>
      </c>
      <c r="O373" s="273">
        <f t="shared" si="35"/>
        <v>2.904276413392788E-6</v>
      </c>
      <c r="Q373" s="15" t="s">
        <v>33124</v>
      </c>
      <c r="R373" t="s">
        <v>170</v>
      </c>
      <c r="S373" t="s">
        <v>34497</v>
      </c>
      <c r="T373" t="s">
        <v>34497</v>
      </c>
      <c r="U373" s="273">
        <f t="shared" si="30"/>
        <v>1.6474497751934274E-4</v>
      </c>
      <c r="V373" s="15" t="str">
        <f t="shared" si="31"/>
        <v>Sede - Puerto Inca</v>
      </c>
      <c r="W373" s="289" t="s">
        <v>32185</v>
      </c>
      <c r="X373" s="15" t="s">
        <v>32188</v>
      </c>
      <c r="Y373" s="15" t="s">
        <v>32185</v>
      </c>
    </row>
    <row r="374" spans="1:25" x14ac:dyDescent="0.35">
      <c r="A374" s="15" t="s">
        <v>33027</v>
      </c>
      <c r="B374" s="15" t="s">
        <v>159</v>
      </c>
      <c r="C374" s="15" t="s">
        <v>159</v>
      </c>
      <c r="D374" s="15" t="s">
        <v>34184</v>
      </c>
      <c r="E374" s="15">
        <v>6</v>
      </c>
      <c r="F374" s="273">
        <f t="shared" si="32"/>
        <v>4.4273907910271547E-4</v>
      </c>
      <c r="G374" s="273">
        <f t="shared" si="33"/>
        <v>3.2377508854781578E-4</v>
      </c>
      <c r="I374" s="15" t="s">
        <v>33124</v>
      </c>
      <c r="J374" s="15" t="s">
        <v>170</v>
      </c>
      <c r="K374" s="15" t="s">
        <v>34497</v>
      </c>
      <c r="L374" s="15" t="s">
        <v>34497</v>
      </c>
      <c r="M374" s="15">
        <v>61</v>
      </c>
      <c r="N374" s="273">
        <f t="shared" si="34"/>
        <v>1.0634288222682693E-5</v>
      </c>
      <c r="O374" s="273">
        <f t="shared" si="35"/>
        <v>2.8574332454348398E-6</v>
      </c>
      <c r="Q374" s="15" t="s">
        <v>32002</v>
      </c>
      <c r="R374" t="s">
        <v>146</v>
      </c>
      <c r="S374" t="s">
        <v>31680</v>
      </c>
      <c r="T374" t="s">
        <v>31680</v>
      </c>
      <c r="U374" s="273">
        <f t="shared" si="30"/>
        <v>3.8059503655121996E-4</v>
      </c>
      <c r="V374" s="15" t="str">
        <f t="shared" si="31"/>
        <v>Sede - Otuzco</v>
      </c>
      <c r="W374" s="289" t="s">
        <v>32185</v>
      </c>
      <c r="X374" s="15" t="s">
        <v>32187</v>
      </c>
      <c r="Y374" s="15" t="s">
        <v>32188</v>
      </c>
    </row>
    <row r="375" spans="1:25" x14ac:dyDescent="0.35">
      <c r="A375" s="15" t="s">
        <v>32030</v>
      </c>
      <c r="B375" s="15" t="s">
        <v>159</v>
      </c>
      <c r="C375" s="15" t="s">
        <v>31707</v>
      </c>
      <c r="D375" s="15" t="s">
        <v>31715</v>
      </c>
      <c r="E375" s="15">
        <v>6</v>
      </c>
      <c r="F375" s="273">
        <f t="shared" si="32"/>
        <v>4.4273907910271547E-4</v>
      </c>
      <c r="G375" s="273">
        <f t="shared" si="33"/>
        <v>3.2377508854781578E-4</v>
      </c>
      <c r="I375" s="15" t="s">
        <v>32002</v>
      </c>
      <c r="J375" s="15" t="s">
        <v>146</v>
      </c>
      <c r="K375" s="15" t="s">
        <v>31680</v>
      </c>
      <c r="L375" s="15" t="s">
        <v>31680</v>
      </c>
      <c r="M375" s="15">
        <v>61</v>
      </c>
      <c r="N375" s="273">
        <f t="shared" si="34"/>
        <v>1.0634288222682693E-5</v>
      </c>
      <c r="O375" s="273">
        <f t="shared" si="35"/>
        <v>2.8574332454348398E-6</v>
      </c>
      <c r="Q375" s="15" t="s">
        <v>32102</v>
      </c>
      <c r="R375" t="s">
        <v>159</v>
      </c>
      <c r="S375" t="s">
        <v>31713</v>
      </c>
      <c r="T375" t="s">
        <v>31713</v>
      </c>
      <c r="U375" s="273">
        <f t="shared" si="30"/>
        <v>4.3455755130918924E-4</v>
      </c>
      <c r="V375" s="15" t="str">
        <f t="shared" si="31"/>
        <v>Sede - Oyon</v>
      </c>
      <c r="W375" s="289" t="s">
        <v>32188</v>
      </c>
      <c r="X375" s="15" t="s">
        <v>32187</v>
      </c>
      <c r="Y375" s="15" t="s">
        <v>32188</v>
      </c>
    </row>
    <row r="376" spans="1:25" x14ac:dyDescent="0.35">
      <c r="A376" s="15" t="s">
        <v>33033</v>
      </c>
      <c r="B376" s="15" t="s">
        <v>159</v>
      </c>
      <c r="C376" s="15" t="s">
        <v>31711</v>
      </c>
      <c r="D376" s="15" t="s">
        <v>34185</v>
      </c>
      <c r="E376" s="15">
        <v>6</v>
      </c>
      <c r="F376" s="273">
        <f t="shared" si="32"/>
        <v>4.4273907910271547E-4</v>
      </c>
      <c r="G376" s="273">
        <f t="shared" si="33"/>
        <v>3.2377508854781578E-4</v>
      </c>
      <c r="I376" s="15" t="s">
        <v>32102</v>
      </c>
      <c r="J376" s="15" t="s">
        <v>159</v>
      </c>
      <c r="K376" s="15" t="s">
        <v>31713</v>
      </c>
      <c r="L376" s="15" t="s">
        <v>31713</v>
      </c>
      <c r="M376" s="15">
        <v>61</v>
      </c>
      <c r="N376" s="273">
        <f t="shared" si="34"/>
        <v>1.0634288222682693E-5</v>
      </c>
      <c r="O376" s="273">
        <f t="shared" si="35"/>
        <v>2.8574332454348398E-6</v>
      </c>
      <c r="Q376" s="15" t="s">
        <v>33125</v>
      </c>
      <c r="R376" t="s">
        <v>173</v>
      </c>
      <c r="S376" t="s">
        <v>34538</v>
      </c>
      <c r="T376" t="s">
        <v>34797</v>
      </c>
      <c r="U376" s="273">
        <f t="shared" si="30"/>
        <v>5.6773104835446192E-5</v>
      </c>
      <c r="V376" s="15" t="str">
        <f t="shared" si="31"/>
        <v>Sede - Chacas</v>
      </c>
      <c r="W376" s="289" t="s">
        <v>32188</v>
      </c>
      <c r="X376" s="15" t="s">
        <v>32187</v>
      </c>
      <c r="Y376" s="15" t="s">
        <v>32188</v>
      </c>
    </row>
    <row r="377" spans="1:25" x14ac:dyDescent="0.35">
      <c r="A377" s="15" t="s">
        <v>33328</v>
      </c>
      <c r="B377" s="15" t="s">
        <v>34054</v>
      </c>
      <c r="C377" s="15" t="s">
        <v>34186</v>
      </c>
      <c r="D377" s="15" t="s">
        <v>34054</v>
      </c>
      <c r="E377" s="15">
        <v>6</v>
      </c>
      <c r="F377" s="273">
        <f t="shared" si="32"/>
        <v>4.4273907910271547E-4</v>
      </c>
      <c r="G377" s="273">
        <f t="shared" si="33"/>
        <v>3.2377508854781578E-4</v>
      </c>
      <c r="I377" s="15" t="s">
        <v>33125</v>
      </c>
      <c r="J377" s="15" t="s">
        <v>173</v>
      </c>
      <c r="K377" s="15" t="s">
        <v>34538</v>
      </c>
      <c r="L377" s="15" t="s">
        <v>34797</v>
      </c>
      <c r="M377" s="15">
        <v>60</v>
      </c>
      <c r="N377" s="273">
        <f t="shared" si="34"/>
        <v>1.0459955628868223E-5</v>
      </c>
      <c r="O377" s="273">
        <f t="shared" si="35"/>
        <v>2.8105900774768911E-6</v>
      </c>
      <c r="Q377" s="15" t="s">
        <v>31878</v>
      </c>
      <c r="R377" t="s">
        <v>173</v>
      </c>
      <c r="S377" t="s">
        <v>31582</v>
      </c>
      <c r="T377" t="s">
        <v>31582</v>
      </c>
      <c r="U377" s="273">
        <f t="shared" si="30"/>
        <v>2.8105900774768911E-6</v>
      </c>
      <c r="V377" s="15" t="str">
        <f t="shared" si="31"/>
        <v>Sede - Sihuas</v>
      </c>
      <c r="W377" s="289" t="s">
        <v>32188</v>
      </c>
      <c r="X377" s="15" t="s">
        <v>32187</v>
      </c>
      <c r="Y377" s="15" t="s">
        <v>32188</v>
      </c>
    </row>
    <row r="378" spans="1:25" x14ac:dyDescent="0.35">
      <c r="A378" s="15" t="s">
        <v>33329</v>
      </c>
      <c r="B378" s="15" t="s">
        <v>34054</v>
      </c>
      <c r="C378" s="15" t="s">
        <v>34187</v>
      </c>
      <c r="D378" s="15" t="s">
        <v>34187</v>
      </c>
      <c r="E378" s="15">
        <v>6</v>
      </c>
      <c r="F378" s="273">
        <f t="shared" si="32"/>
        <v>4.4273907910271547E-4</v>
      </c>
      <c r="G378" s="273">
        <f t="shared" si="33"/>
        <v>3.2377508854781578E-4</v>
      </c>
      <c r="I378" s="15" t="s">
        <v>31878</v>
      </c>
      <c r="J378" s="15" t="s">
        <v>173</v>
      </c>
      <c r="K378" s="15" t="s">
        <v>31582</v>
      </c>
      <c r="L378" s="15" t="s">
        <v>31582</v>
      </c>
      <c r="M378" s="15">
        <v>60</v>
      </c>
      <c r="N378" s="273">
        <f t="shared" si="34"/>
        <v>1.0459955628868223E-5</v>
      </c>
      <c r="O378" s="273">
        <f t="shared" si="35"/>
        <v>2.8105900774768911E-6</v>
      </c>
      <c r="Q378" s="15" t="s">
        <v>31951</v>
      </c>
      <c r="R378" t="s">
        <v>141</v>
      </c>
      <c r="S378" t="s">
        <v>31623</v>
      </c>
      <c r="T378" t="s">
        <v>31624</v>
      </c>
      <c r="U378" s="273">
        <f t="shared" si="30"/>
        <v>4.8847322289920063E-4</v>
      </c>
      <c r="V378" s="15" t="str">
        <f t="shared" si="31"/>
        <v>Sede - Santo Tomas</v>
      </c>
      <c r="W378" s="289" t="s">
        <v>32188</v>
      </c>
      <c r="X378" s="15" t="s">
        <v>32184</v>
      </c>
      <c r="Y378" s="15" t="s">
        <v>32188</v>
      </c>
    </row>
    <row r="379" spans="1:25" x14ac:dyDescent="0.35">
      <c r="A379" s="15" t="s">
        <v>33155</v>
      </c>
      <c r="B379" s="15" t="s">
        <v>150</v>
      </c>
      <c r="C379" s="15" t="s">
        <v>31786</v>
      </c>
      <c r="D379" s="15" t="s">
        <v>34188</v>
      </c>
      <c r="E379" s="15">
        <v>6</v>
      </c>
      <c r="F379" s="273">
        <f t="shared" si="32"/>
        <v>4.4273907910271547E-4</v>
      </c>
      <c r="G379" s="273">
        <f t="shared" si="33"/>
        <v>3.2377508854781578E-4</v>
      </c>
      <c r="I379" s="15" t="s">
        <v>31951</v>
      </c>
      <c r="J379" s="15" t="s">
        <v>141</v>
      </c>
      <c r="K379" s="15" t="s">
        <v>31623</v>
      </c>
      <c r="L379" s="15" t="s">
        <v>31624</v>
      </c>
      <c r="M379" s="15">
        <v>60</v>
      </c>
      <c r="N379" s="273">
        <f t="shared" si="34"/>
        <v>1.0459955628868223E-5</v>
      </c>
      <c r="O379" s="273">
        <f t="shared" si="35"/>
        <v>2.8105900774768911E-6</v>
      </c>
      <c r="Q379" s="15" t="s">
        <v>33126</v>
      </c>
      <c r="R379" t="s">
        <v>154</v>
      </c>
      <c r="S379" t="s">
        <v>34463</v>
      </c>
      <c r="T379" t="s">
        <v>34463</v>
      </c>
      <c r="U379" s="273">
        <f t="shared" si="30"/>
        <v>1.1064193325749959E-4</v>
      </c>
      <c r="V379" s="15" t="str">
        <f t="shared" si="31"/>
        <v>Sede - Candarave</v>
      </c>
      <c r="W379" s="289" t="s">
        <v>32185</v>
      </c>
      <c r="X379" s="15" t="s">
        <v>32188</v>
      </c>
      <c r="Y379" s="15" t="s">
        <v>32184</v>
      </c>
    </row>
    <row r="380" spans="1:25" x14ac:dyDescent="0.35">
      <c r="A380" s="15" t="s">
        <v>33330</v>
      </c>
      <c r="B380" s="15" t="s">
        <v>152</v>
      </c>
      <c r="C380" s="15" t="s">
        <v>31800</v>
      </c>
      <c r="D380" s="15" t="s">
        <v>34189</v>
      </c>
      <c r="E380" s="15">
        <v>6</v>
      </c>
      <c r="F380" s="273">
        <f t="shared" si="32"/>
        <v>4.4273907910271547E-4</v>
      </c>
      <c r="G380" s="273">
        <f t="shared" si="33"/>
        <v>3.2377508854781578E-4</v>
      </c>
      <c r="I380" s="15" t="s">
        <v>33126</v>
      </c>
      <c r="J380" s="15" t="s">
        <v>154</v>
      </c>
      <c r="K380" s="15" t="s">
        <v>34463</v>
      </c>
      <c r="L380" s="15" t="s">
        <v>34463</v>
      </c>
      <c r="M380" s="15">
        <v>58</v>
      </c>
      <c r="N380" s="273">
        <f t="shared" si="34"/>
        <v>1.0111290441239281E-5</v>
      </c>
      <c r="O380" s="273">
        <f t="shared" si="35"/>
        <v>2.7169037415609947E-6</v>
      </c>
      <c r="Q380" s="15" t="s">
        <v>33127</v>
      </c>
      <c r="R380" t="s">
        <v>137</v>
      </c>
      <c r="S380" t="s">
        <v>34469</v>
      </c>
      <c r="T380" t="s">
        <v>34791</v>
      </c>
      <c r="U380" s="273">
        <f t="shared" si="30"/>
        <v>5.6585732163614399E-5</v>
      </c>
      <c r="V380" s="15" t="str">
        <f t="shared" si="31"/>
        <v>Sede - Lamud</v>
      </c>
      <c r="W380" s="289" t="s">
        <v>32185</v>
      </c>
      <c r="X380" s="15" t="s">
        <v>32184</v>
      </c>
      <c r="Y380" s="15" t="s">
        <v>32184</v>
      </c>
    </row>
    <row r="381" spans="1:25" x14ac:dyDescent="0.35">
      <c r="A381" s="15" t="s">
        <v>33233</v>
      </c>
      <c r="B381" s="15" t="s">
        <v>175</v>
      </c>
      <c r="C381" s="15" t="s">
        <v>34131</v>
      </c>
      <c r="D381" s="15" t="s">
        <v>34190</v>
      </c>
      <c r="E381" s="15">
        <v>6</v>
      </c>
      <c r="F381" s="273">
        <f t="shared" si="32"/>
        <v>4.4273907910271547E-4</v>
      </c>
      <c r="G381" s="273">
        <f t="shared" si="33"/>
        <v>3.2377508854781578E-4</v>
      </c>
      <c r="I381" s="15" t="s">
        <v>33127</v>
      </c>
      <c r="J381" s="15" t="s">
        <v>137</v>
      </c>
      <c r="K381" s="15" t="s">
        <v>34469</v>
      </c>
      <c r="L381" s="15" t="s">
        <v>34791</v>
      </c>
      <c r="M381" s="15">
        <v>56</v>
      </c>
      <c r="N381" s="273">
        <f t="shared" si="34"/>
        <v>9.7626252536103401E-6</v>
      </c>
      <c r="O381" s="273">
        <f t="shared" si="35"/>
        <v>2.6232174056450982E-6</v>
      </c>
      <c r="Q381" s="15" t="s">
        <v>33128</v>
      </c>
      <c r="R381" t="s">
        <v>138</v>
      </c>
      <c r="S381" t="s">
        <v>34193</v>
      </c>
      <c r="T381" t="s">
        <v>34193</v>
      </c>
      <c r="U381" s="273">
        <f t="shared" si="30"/>
        <v>1.105482469215837E-4</v>
      </c>
      <c r="V381" s="15" t="str">
        <f t="shared" si="31"/>
        <v>Sede - Caraveli</v>
      </c>
      <c r="W381" s="289" t="s">
        <v>32184</v>
      </c>
      <c r="X381" s="15" t="s">
        <v>32184</v>
      </c>
      <c r="Y381" s="15" t="s">
        <v>925</v>
      </c>
    </row>
    <row r="382" spans="1:25" x14ac:dyDescent="0.35">
      <c r="A382" s="15" t="s">
        <v>33218</v>
      </c>
      <c r="B382" s="15" t="s">
        <v>156</v>
      </c>
      <c r="C382" s="15" t="s">
        <v>31855</v>
      </c>
      <c r="D382" s="15" t="s">
        <v>34191</v>
      </c>
      <c r="E382" s="15">
        <v>6</v>
      </c>
      <c r="F382" s="273">
        <f t="shared" si="32"/>
        <v>4.4273907910271547E-4</v>
      </c>
      <c r="G382" s="273">
        <f t="shared" si="33"/>
        <v>3.2377508854781578E-4</v>
      </c>
      <c r="I382" s="15" t="s">
        <v>33128</v>
      </c>
      <c r="J382" s="15" t="s">
        <v>138</v>
      </c>
      <c r="K382" s="15" t="s">
        <v>34193</v>
      </c>
      <c r="L382" s="15" t="s">
        <v>34193</v>
      </c>
      <c r="M382" s="15">
        <v>56</v>
      </c>
      <c r="N382" s="273">
        <f t="shared" si="34"/>
        <v>9.7626252536103401E-6</v>
      </c>
      <c r="O382" s="273">
        <f t="shared" si="35"/>
        <v>2.6232174056450982E-6</v>
      </c>
      <c r="Q382" s="15" t="s">
        <v>31933</v>
      </c>
      <c r="R382" t="s">
        <v>140</v>
      </c>
      <c r="S382" t="s">
        <v>31607</v>
      </c>
      <c r="T382" t="s">
        <v>31607</v>
      </c>
      <c r="U382" s="273">
        <f t="shared" si="30"/>
        <v>1.6451076167955299E-4</v>
      </c>
      <c r="V382" s="15" t="str">
        <f t="shared" si="31"/>
        <v>Sede - San Pablo</v>
      </c>
      <c r="W382" s="289" t="s">
        <v>32186</v>
      </c>
      <c r="X382" s="15" t="s">
        <v>32184</v>
      </c>
      <c r="Y382" s="15" t="s">
        <v>32184</v>
      </c>
    </row>
    <row r="383" spans="1:25" x14ac:dyDescent="0.35">
      <c r="A383" s="15" t="s">
        <v>31860</v>
      </c>
      <c r="B383" s="15" t="s">
        <v>137</v>
      </c>
      <c r="C383" s="15" t="s">
        <v>31572</v>
      </c>
      <c r="D383" s="15" t="s">
        <v>31573</v>
      </c>
      <c r="E383" s="15">
        <v>6</v>
      </c>
      <c r="F383" s="273">
        <f t="shared" si="32"/>
        <v>4.4273907910271547E-4</v>
      </c>
      <c r="G383" s="273">
        <f t="shared" si="33"/>
        <v>3.2377508854781578E-4</v>
      </c>
      <c r="I383" s="15" t="s">
        <v>31933</v>
      </c>
      <c r="J383" s="15" t="s">
        <v>140</v>
      </c>
      <c r="K383" s="15" t="s">
        <v>31607</v>
      </c>
      <c r="L383" s="15" t="s">
        <v>31607</v>
      </c>
      <c r="M383" s="15">
        <v>56</v>
      </c>
      <c r="N383" s="273">
        <f t="shared" si="34"/>
        <v>9.7626252536103401E-6</v>
      </c>
      <c r="O383" s="273">
        <f t="shared" si="35"/>
        <v>2.6232174056450982E-6</v>
      </c>
      <c r="Q383" s="15" t="s">
        <v>33129</v>
      </c>
      <c r="R383" t="s">
        <v>159</v>
      </c>
      <c r="S383" t="s">
        <v>34443</v>
      </c>
      <c r="T383" t="s">
        <v>34443</v>
      </c>
      <c r="U383" s="273">
        <f t="shared" si="30"/>
        <v>5.6585732163614399E-5</v>
      </c>
      <c r="V383" s="15" t="str">
        <f t="shared" si="31"/>
        <v>Sede - Yauyos</v>
      </c>
      <c r="W383" s="289" t="s">
        <v>32185</v>
      </c>
      <c r="X383" s="15" t="s">
        <v>32184</v>
      </c>
      <c r="Y383" s="15" t="s">
        <v>32184</v>
      </c>
    </row>
    <row r="384" spans="1:25" x14ac:dyDescent="0.35">
      <c r="A384" s="15" t="s">
        <v>33331</v>
      </c>
      <c r="B384" s="15" t="s">
        <v>174</v>
      </c>
      <c r="C384" s="15" t="s">
        <v>31625</v>
      </c>
      <c r="D384" s="15" t="s">
        <v>34192</v>
      </c>
      <c r="E384" s="15">
        <v>6</v>
      </c>
      <c r="F384" s="273">
        <f t="shared" si="32"/>
        <v>4.4273907910271547E-4</v>
      </c>
      <c r="G384" s="273">
        <f t="shared" si="33"/>
        <v>3.2377508854781578E-4</v>
      </c>
      <c r="I384" s="15" t="s">
        <v>33129</v>
      </c>
      <c r="J384" s="15" t="s">
        <v>159</v>
      </c>
      <c r="K384" s="15" t="s">
        <v>34443</v>
      </c>
      <c r="L384" s="15" t="s">
        <v>34443</v>
      </c>
      <c r="M384" s="15">
        <v>56</v>
      </c>
      <c r="N384" s="273">
        <f t="shared" si="34"/>
        <v>9.7626252536103401E-6</v>
      </c>
      <c r="O384" s="273">
        <f t="shared" si="35"/>
        <v>2.6232174056450982E-6</v>
      </c>
      <c r="Q384" s="15" t="s">
        <v>33130</v>
      </c>
      <c r="R384" t="s">
        <v>173</v>
      </c>
      <c r="S384" t="s">
        <v>34382</v>
      </c>
      <c r="T384" t="s">
        <v>34551</v>
      </c>
      <c r="U384" s="273">
        <f t="shared" si="30"/>
        <v>1.1050140375362575E-4</v>
      </c>
      <c r="V384" s="15" t="str">
        <f t="shared" si="31"/>
        <v>Sede - Llamellin</v>
      </c>
      <c r="W384" s="289" t="s">
        <v>32188</v>
      </c>
      <c r="X384" s="15" t="s">
        <v>32187</v>
      </c>
      <c r="Y384" s="15" t="s">
        <v>32188</v>
      </c>
    </row>
    <row r="385" spans="1:25" x14ac:dyDescent="0.35">
      <c r="A385" s="15" t="s">
        <v>33332</v>
      </c>
      <c r="B385" s="15" t="s">
        <v>138</v>
      </c>
      <c r="C385" s="15" t="s">
        <v>34193</v>
      </c>
      <c r="D385" s="15" t="s">
        <v>34194</v>
      </c>
      <c r="E385" s="15">
        <v>6</v>
      </c>
      <c r="F385" s="273">
        <f t="shared" si="32"/>
        <v>4.4273907910271547E-4</v>
      </c>
      <c r="G385" s="273">
        <f t="shared" si="33"/>
        <v>3.2377508854781578E-4</v>
      </c>
      <c r="I385" s="15" t="s">
        <v>33130</v>
      </c>
      <c r="J385" s="15" t="s">
        <v>173</v>
      </c>
      <c r="K385" s="15" t="s">
        <v>34382</v>
      </c>
      <c r="L385" s="15" t="s">
        <v>34551</v>
      </c>
      <c r="M385" s="15">
        <v>55</v>
      </c>
      <c r="N385" s="273">
        <f t="shared" si="34"/>
        <v>9.5882926597958712E-6</v>
      </c>
      <c r="O385" s="273">
        <f t="shared" si="35"/>
        <v>2.5763742376871504E-6</v>
      </c>
      <c r="Q385" s="15" t="s">
        <v>33131</v>
      </c>
      <c r="R385" t="s">
        <v>141</v>
      </c>
      <c r="S385" t="s">
        <v>34167</v>
      </c>
      <c r="T385" t="s">
        <v>34167</v>
      </c>
      <c r="U385" s="273">
        <f t="shared" si="30"/>
        <v>2.5763742376871504E-6</v>
      </c>
      <c r="V385" s="15" t="str">
        <f t="shared" si="31"/>
        <v>Sede - Paruro</v>
      </c>
      <c r="W385" s="289" t="s">
        <v>32188</v>
      </c>
      <c r="X385" s="15" t="s">
        <v>32184</v>
      </c>
      <c r="Y385" s="15" t="s">
        <v>32188</v>
      </c>
    </row>
    <row r="386" spans="1:25" x14ac:dyDescent="0.35">
      <c r="A386" s="15" t="s">
        <v>33333</v>
      </c>
      <c r="B386" s="15" t="s">
        <v>138</v>
      </c>
      <c r="C386" s="15" t="s">
        <v>31557</v>
      </c>
      <c r="D386" s="15" t="s">
        <v>34195</v>
      </c>
      <c r="E386" s="15">
        <v>6</v>
      </c>
      <c r="F386" s="273">
        <f t="shared" si="32"/>
        <v>4.4273907910271547E-4</v>
      </c>
      <c r="G386" s="273">
        <f t="shared" si="33"/>
        <v>3.2377508854781578E-4</v>
      </c>
      <c r="I386" s="15" t="s">
        <v>33131</v>
      </c>
      <c r="J386" s="15" t="s">
        <v>141</v>
      </c>
      <c r="K386" s="15" t="s">
        <v>34167</v>
      </c>
      <c r="L386" s="15" t="s">
        <v>34167</v>
      </c>
      <c r="M386" s="15">
        <v>55</v>
      </c>
      <c r="N386" s="273">
        <f t="shared" si="34"/>
        <v>9.5882926597958712E-6</v>
      </c>
      <c r="O386" s="273">
        <f t="shared" si="35"/>
        <v>2.5763742376871504E-6</v>
      </c>
      <c r="Q386" s="15" t="s">
        <v>33132</v>
      </c>
      <c r="R386" t="s">
        <v>147</v>
      </c>
      <c r="S386" t="s">
        <v>31693</v>
      </c>
      <c r="T386" t="s">
        <v>34083</v>
      </c>
      <c r="U386" s="273">
        <f t="shared" si="30"/>
        <v>5.4220152181738018E-4</v>
      </c>
      <c r="V386" s="15" t="str">
        <f t="shared" si="31"/>
        <v>Sede - Picsi</v>
      </c>
      <c r="W386" s="289" t="s">
        <v>32184</v>
      </c>
      <c r="X386" s="15" t="s">
        <v>32186</v>
      </c>
      <c r="Y386" s="15" t="s">
        <v>925</v>
      </c>
    </row>
    <row r="387" spans="1:25" x14ac:dyDescent="0.35">
      <c r="A387" s="15" t="s">
        <v>33334</v>
      </c>
      <c r="B387" s="15" t="s">
        <v>138</v>
      </c>
      <c r="C387" s="15" t="s">
        <v>31650</v>
      </c>
      <c r="D387" s="15" t="s">
        <v>34196</v>
      </c>
      <c r="E387" s="15">
        <v>6</v>
      </c>
      <c r="F387" s="273">
        <f t="shared" si="32"/>
        <v>4.4273907910271547E-4</v>
      </c>
      <c r="G387" s="273">
        <f t="shared" si="33"/>
        <v>3.2377508854781578E-4</v>
      </c>
      <c r="I387" s="15" t="s">
        <v>33132</v>
      </c>
      <c r="J387" s="15" t="s">
        <v>147</v>
      </c>
      <c r="K387" s="15" t="s">
        <v>31693</v>
      </c>
      <c r="L387" s="15" t="s">
        <v>34083</v>
      </c>
      <c r="M387" s="15">
        <v>55</v>
      </c>
      <c r="N387" s="273">
        <f t="shared" si="34"/>
        <v>9.5882926597958712E-6</v>
      </c>
      <c r="O387" s="273">
        <f t="shared" si="35"/>
        <v>2.5763742376871504E-6</v>
      </c>
      <c r="Q387" s="15" t="s">
        <v>32024</v>
      </c>
      <c r="R387" t="s">
        <v>147</v>
      </c>
      <c r="S387" t="s">
        <v>147</v>
      </c>
      <c r="T387" t="s">
        <v>31703</v>
      </c>
      <c r="U387" s="273">
        <f t="shared" ref="U387:U450" si="36">+SUMIF($A:$A,Q387,$G:$G)+SUMIF($I:$I,Q387,$O:$O)</f>
        <v>1.6437023217567915E-4</v>
      </c>
      <c r="V387" s="15" t="str">
        <f t="shared" ref="V387:V450" si="37">_xlfn.CONCAT("Sede - ",T387)</f>
        <v>Sede - Mochumi</v>
      </c>
      <c r="W387" s="289" t="s">
        <v>32184</v>
      </c>
      <c r="X387" s="15" t="s">
        <v>32186</v>
      </c>
      <c r="Y387" s="15" t="s">
        <v>925</v>
      </c>
    </row>
    <row r="388" spans="1:25" x14ac:dyDescent="0.35">
      <c r="A388" s="15" t="s">
        <v>33335</v>
      </c>
      <c r="B388" s="15" t="s">
        <v>140</v>
      </c>
      <c r="C388" s="15" t="s">
        <v>31610</v>
      </c>
      <c r="D388" s="15" t="s">
        <v>34197</v>
      </c>
      <c r="E388" s="15">
        <v>6</v>
      </c>
      <c r="F388" s="273">
        <f t="shared" ref="F388:F451" si="38">+E388/SUM($E$3:$E$1322)</f>
        <v>4.4273907910271547E-4</v>
      </c>
      <c r="G388" s="273">
        <f t="shared" ref="G388:G451" si="39">+F388*RIGHT($A$1,6)</f>
        <v>3.2377508854781578E-4</v>
      </c>
      <c r="I388" s="15" t="s">
        <v>32024</v>
      </c>
      <c r="J388" s="15" t="s">
        <v>147</v>
      </c>
      <c r="K388" s="15" t="s">
        <v>147</v>
      </c>
      <c r="L388" s="15" t="s">
        <v>31703</v>
      </c>
      <c r="M388" s="15">
        <v>53</v>
      </c>
      <c r="N388" s="273">
        <f t="shared" ref="N388:N451" si="40">+M388/SUM($M$3:$M$545)</f>
        <v>9.23962747216693E-6</v>
      </c>
      <c r="O388" s="273">
        <f t="shared" ref="O388:O451" si="41">+N388*RIGHT($I$1,6)</f>
        <v>2.482687901771254E-6</v>
      </c>
      <c r="Q388" s="15" t="s">
        <v>31961</v>
      </c>
      <c r="R388" t="s">
        <v>141</v>
      </c>
      <c r="S388" t="s">
        <v>31532</v>
      </c>
      <c r="T388" t="s">
        <v>31532</v>
      </c>
      <c r="U388" s="273">
        <f t="shared" si="36"/>
        <v>1.103608742497519E-4</v>
      </c>
      <c r="V388" s="15" t="str">
        <f t="shared" si="37"/>
        <v>Sede - Paucartambo</v>
      </c>
      <c r="W388" s="289" t="s">
        <v>32188</v>
      </c>
      <c r="X388" s="15" t="s">
        <v>32184</v>
      </c>
      <c r="Y388" s="15" t="s">
        <v>32188</v>
      </c>
    </row>
    <row r="389" spans="1:25" x14ac:dyDescent="0.35">
      <c r="A389" s="15" t="s">
        <v>33336</v>
      </c>
      <c r="B389" s="15" t="s">
        <v>141</v>
      </c>
      <c r="C389" s="15" t="s">
        <v>31612</v>
      </c>
      <c r="D389" s="15" t="s">
        <v>34198</v>
      </c>
      <c r="E389" s="15">
        <v>6</v>
      </c>
      <c r="F389" s="273">
        <f t="shared" si="38"/>
        <v>4.4273907910271547E-4</v>
      </c>
      <c r="G389" s="273">
        <f t="shared" si="39"/>
        <v>3.2377508854781578E-4</v>
      </c>
      <c r="I389" s="15" t="s">
        <v>31961</v>
      </c>
      <c r="J389" s="15" t="s">
        <v>141</v>
      </c>
      <c r="K389" s="15" t="s">
        <v>31532</v>
      </c>
      <c r="L389" s="15" t="s">
        <v>31532</v>
      </c>
      <c r="M389" s="15">
        <v>52</v>
      </c>
      <c r="N389" s="273">
        <f t="shared" si="40"/>
        <v>9.0652948783524594E-6</v>
      </c>
      <c r="O389" s="273">
        <f t="shared" si="41"/>
        <v>2.4358447338133058E-6</v>
      </c>
      <c r="Q389" s="15" t="s">
        <v>33133</v>
      </c>
      <c r="R389" t="s">
        <v>170</v>
      </c>
      <c r="S389" t="s">
        <v>34528</v>
      </c>
      <c r="T389" t="s">
        <v>34529</v>
      </c>
      <c r="U389" s="273">
        <f t="shared" si="36"/>
        <v>1.6432338900772118E-4</v>
      </c>
      <c r="V389" s="15" t="str">
        <f t="shared" si="37"/>
        <v>Sede - Llata</v>
      </c>
      <c r="W389" s="289" t="s">
        <v>32188</v>
      </c>
      <c r="X389" s="15" t="s">
        <v>32184</v>
      </c>
      <c r="Y389" s="15" t="s">
        <v>32188</v>
      </c>
    </row>
    <row r="390" spans="1:25" x14ac:dyDescent="0.35">
      <c r="A390" s="15" t="s">
        <v>33337</v>
      </c>
      <c r="B390" s="15" t="s">
        <v>141</v>
      </c>
      <c r="C390" s="15" t="s">
        <v>34167</v>
      </c>
      <c r="D390" s="15" t="s">
        <v>34199</v>
      </c>
      <c r="E390" s="15">
        <v>6</v>
      </c>
      <c r="F390" s="273">
        <f t="shared" si="38"/>
        <v>4.4273907910271547E-4</v>
      </c>
      <c r="G390" s="273">
        <f t="shared" si="39"/>
        <v>3.2377508854781578E-4</v>
      </c>
      <c r="I390" s="15" t="s">
        <v>33133</v>
      </c>
      <c r="J390" s="15" t="s">
        <v>170</v>
      </c>
      <c r="K390" s="15" t="s">
        <v>34528</v>
      </c>
      <c r="L390" s="15" t="s">
        <v>34529</v>
      </c>
      <c r="M390" s="15">
        <v>52</v>
      </c>
      <c r="N390" s="273">
        <f t="shared" si="40"/>
        <v>9.0652948783524594E-6</v>
      </c>
      <c r="O390" s="273">
        <f t="shared" si="41"/>
        <v>2.4358447338133058E-6</v>
      </c>
      <c r="Q390" s="15" t="s">
        <v>33134</v>
      </c>
      <c r="R390" t="s">
        <v>144</v>
      </c>
      <c r="S390" t="s">
        <v>34236</v>
      </c>
      <c r="T390" t="s">
        <v>34502</v>
      </c>
      <c r="U390" s="273">
        <f t="shared" si="36"/>
        <v>1.6432338900772118E-4</v>
      </c>
      <c r="V390" s="15" t="str">
        <f t="shared" si="37"/>
        <v>Sede - Rio Grande</v>
      </c>
      <c r="W390" s="289" t="s">
        <v>32184</v>
      </c>
      <c r="X390" s="15" t="s">
        <v>32187</v>
      </c>
      <c r="Y390" s="15" t="s">
        <v>925</v>
      </c>
    </row>
    <row r="391" spans="1:25" x14ac:dyDescent="0.35">
      <c r="A391" s="15" t="s">
        <v>33338</v>
      </c>
      <c r="B391" s="15" t="s">
        <v>170</v>
      </c>
      <c r="C391" s="15" t="s">
        <v>31649</v>
      </c>
      <c r="D391" s="15" t="s">
        <v>34200</v>
      </c>
      <c r="E391" s="15">
        <v>6</v>
      </c>
      <c r="F391" s="273">
        <f t="shared" si="38"/>
        <v>4.4273907910271547E-4</v>
      </c>
      <c r="G391" s="273">
        <f t="shared" si="39"/>
        <v>3.2377508854781578E-4</v>
      </c>
      <c r="I391" s="15" t="s">
        <v>33134</v>
      </c>
      <c r="J391" s="15" t="s">
        <v>144</v>
      </c>
      <c r="K391" s="15" t="s">
        <v>34236</v>
      </c>
      <c r="L391" s="15" t="s">
        <v>34502</v>
      </c>
      <c r="M391" s="15">
        <v>52</v>
      </c>
      <c r="N391" s="273">
        <f t="shared" si="40"/>
        <v>9.0652948783524594E-6</v>
      </c>
      <c r="O391" s="273">
        <f t="shared" si="41"/>
        <v>2.4358447338133058E-6</v>
      </c>
      <c r="Q391" s="15" t="s">
        <v>33135</v>
      </c>
      <c r="R391" t="s">
        <v>159</v>
      </c>
      <c r="S391" t="s">
        <v>31711</v>
      </c>
      <c r="T391" t="s">
        <v>34975</v>
      </c>
      <c r="U391" s="273">
        <f t="shared" si="36"/>
        <v>2.4358447338133058E-6</v>
      </c>
      <c r="V391" s="15" t="str">
        <f t="shared" si="37"/>
        <v>Sede - Santa Cruz De Cocachacra</v>
      </c>
      <c r="W391" s="289" t="s">
        <v>32185</v>
      </c>
      <c r="X391" s="15" t="s">
        <v>32184</v>
      </c>
      <c r="Y391" s="15" t="s">
        <v>32188</v>
      </c>
    </row>
    <row r="392" spans="1:25" x14ac:dyDescent="0.35">
      <c r="A392" s="15" t="s">
        <v>33339</v>
      </c>
      <c r="B392" s="15" t="s">
        <v>172</v>
      </c>
      <c r="C392" s="15" t="s">
        <v>31668</v>
      </c>
      <c r="D392" s="15" t="s">
        <v>34201</v>
      </c>
      <c r="E392" s="15">
        <v>6</v>
      </c>
      <c r="F392" s="273">
        <f t="shared" si="38"/>
        <v>4.4273907910271547E-4</v>
      </c>
      <c r="G392" s="273">
        <f t="shared" si="39"/>
        <v>3.2377508854781578E-4</v>
      </c>
      <c r="I392" s="15" t="s">
        <v>33135</v>
      </c>
      <c r="J392" s="15" t="s">
        <v>159</v>
      </c>
      <c r="K392" s="15" t="s">
        <v>31711</v>
      </c>
      <c r="L392" s="15" t="s">
        <v>34975</v>
      </c>
      <c r="M392" s="15">
        <v>52</v>
      </c>
      <c r="N392" s="273">
        <f t="shared" si="40"/>
        <v>9.0652948783524594E-6</v>
      </c>
      <c r="O392" s="273">
        <f t="shared" si="41"/>
        <v>2.4358447338133058E-6</v>
      </c>
      <c r="Q392" s="15" t="s">
        <v>33136</v>
      </c>
      <c r="R392" t="s">
        <v>151</v>
      </c>
      <c r="S392" t="s">
        <v>34151</v>
      </c>
      <c r="T392" t="s">
        <v>34976</v>
      </c>
      <c r="U392" s="273">
        <f t="shared" si="36"/>
        <v>2.4358447338133058E-6</v>
      </c>
      <c r="V392" s="15" t="str">
        <f t="shared" si="37"/>
        <v>Sede - Yanahuanca</v>
      </c>
      <c r="W392" s="289" t="s">
        <v>32184</v>
      </c>
      <c r="X392" s="15" t="s">
        <v>32184</v>
      </c>
      <c r="Y392" s="15" t="s">
        <v>32188</v>
      </c>
    </row>
    <row r="393" spans="1:25" x14ac:dyDescent="0.35">
      <c r="A393" s="15" t="s">
        <v>32063</v>
      </c>
      <c r="B393" s="15" t="s">
        <v>159</v>
      </c>
      <c r="C393" s="15" t="s">
        <v>31712</v>
      </c>
      <c r="D393" s="15" t="s">
        <v>31743</v>
      </c>
      <c r="E393" s="15">
        <v>6</v>
      </c>
      <c r="F393" s="273">
        <f t="shared" si="38"/>
        <v>4.4273907910271547E-4</v>
      </c>
      <c r="G393" s="273">
        <f t="shared" si="39"/>
        <v>3.2377508854781578E-4</v>
      </c>
      <c r="I393" s="15" t="s">
        <v>33136</v>
      </c>
      <c r="J393" s="15" t="s">
        <v>151</v>
      </c>
      <c r="K393" s="15" t="s">
        <v>34151</v>
      </c>
      <c r="L393" s="15" t="s">
        <v>34976</v>
      </c>
      <c r="M393" s="15">
        <v>52</v>
      </c>
      <c r="N393" s="273">
        <f t="shared" si="40"/>
        <v>9.0652948783524594E-6</v>
      </c>
      <c r="O393" s="273">
        <f t="shared" si="41"/>
        <v>2.4358447338133058E-6</v>
      </c>
      <c r="Q393" s="15" t="s">
        <v>33137</v>
      </c>
      <c r="R393" t="s">
        <v>170</v>
      </c>
      <c r="S393" t="s">
        <v>34170</v>
      </c>
      <c r="T393" t="s">
        <v>34171</v>
      </c>
      <c r="U393" s="273">
        <f t="shared" si="36"/>
        <v>3.2616409011367113E-4</v>
      </c>
      <c r="V393" s="15" t="str">
        <f t="shared" si="37"/>
        <v>Sede - Chavinillo</v>
      </c>
      <c r="W393" s="289" t="s">
        <v>32186</v>
      </c>
      <c r="X393" s="15" t="s">
        <v>32184</v>
      </c>
      <c r="Y393" s="15" t="s">
        <v>32188</v>
      </c>
    </row>
    <row r="394" spans="1:25" x14ac:dyDescent="0.35">
      <c r="A394" s="15" t="s">
        <v>33340</v>
      </c>
      <c r="B394" s="15" t="s">
        <v>150</v>
      </c>
      <c r="C394" s="15" t="s">
        <v>31788</v>
      </c>
      <c r="D394" s="15" t="s">
        <v>34202</v>
      </c>
      <c r="E394" s="15">
        <v>6</v>
      </c>
      <c r="F394" s="273">
        <f t="shared" si="38"/>
        <v>4.4273907910271547E-4</v>
      </c>
      <c r="G394" s="273">
        <f t="shared" si="39"/>
        <v>3.2377508854781578E-4</v>
      </c>
      <c r="I394" s="15" t="s">
        <v>33137</v>
      </c>
      <c r="J394" s="15" t="s">
        <v>170</v>
      </c>
      <c r="K394" s="15" t="s">
        <v>34170</v>
      </c>
      <c r="L394" s="15" t="s">
        <v>34171</v>
      </c>
      <c r="M394" s="15">
        <v>51</v>
      </c>
      <c r="N394" s="273">
        <f t="shared" si="40"/>
        <v>8.8909622845379888E-6</v>
      </c>
      <c r="O394" s="273">
        <f t="shared" si="41"/>
        <v>2.3890015658553576E-6</v>
      </c>
      <c r="Q394" s="15" t="s">
        <v>33138</v>
      </c>
      <c r="R394" t="s">
        <v>144</v>
      </c>
      <c r="S394" t="s">
        <v>31654</v>
      </c>
      <c r="T394" t="s">
        <v>34212</v>
      </c>
      <c r="U394" s="273">
        <f t="shared" si="36"/>
        <v>2.7220157535570185E-4</v>
      </c>
      <c r="V394" s="15" t="str">
        <f t="shared" si="37"/>
        <v>Sede - Tambo De Mora</v>
      </c>
      <c r="W394" s="289" t="s">
        <v>32187</v>
      </c>
      <c r="X394" s="15" t="s">
        <v>32188</v>
      </c>
      <c r="Y394" s="15" t="s">
        <v>925</v>
      </c>
    </row>
    <row r="395" spans="1:25" x14ac:dyDescent="0.35">
      <c r="A395" s="15" t="s">
        <v>32117</v>
      </c>
      <c r="B395" s="15" t="s">
        <v>151</v>
      </c>
      <c r="C395" s="15" t="s">
        <v>151</v>
      </c>
      <c r="D395" s="15" t="s">
        <v>34203</v>
      </c>
      <c r="E395" s="15">
        <v>6</v>
      </c>
      <c r="F395" s="273">
        <f t="shared" si="38"/>
        <v>4.4273907910271547E-4</v>
      </c>
      <c r="G395" s="273">
        <f t="shared" si="39"/>
        <v>3.2377508854781578E-4</v>
      </c>
      <c r="I395" s="15" t="s">
        <v>33138</v>
      </c>
      <c r="J395" s="15" t="s">
        <v>144</v>
      </c>
      <c r="K395" s="15" t="s">
        <v>31654</v>
      </c>
      <c r="L395" s="15" t="s">
        <v>34212</v>
      </c>
      <c r="M395" s="15">
        <v>51</v>
      </c>
      <c r="N395" s="273">
        <f t="shared" si="40"/>
        <v>8.8909622845379888E-6</v>
      </c>
      <c r="O395" s="273">
        <f t="shared" si="41"/>
        <v>2.3890015658553576E-6</v>
      </c>
      <c r="Q395" s="15" t="s">
        <v>33139</v>
      </c>
      <c r="R395" t="s">
        <v>152</v>
      </c>
      <c r="S395" t="s">
        <v>31803</v>
      </c>
      <c r="T395" t="s">
        <v>34145</v>
      </c>
      <c r="U395" s="273">
        <f t="shared" si="36"/>
        <v>3.8007976170368251E-4</v>
      </c>
      <c r="V395" s="15" t="str">
        <f t="shared" si="37"/>
        <v>Sede - Vice</v>
      </c>
      <c r="W395" s="289" t="s">
        <v>32187</v>
      </c>
      <c r="X395" s="15" t="s">
        <v>32185</v>
      </c>
      <c r="Y395" s="15" t="s">
        <v>925</v>
      </c>
    </row>
    <row r="396" spans="1:25" x14ac:dyDescent="0.35">
      <c r="A396" s="15" t="s">
        <v>32122</v>
      </c>
      <c r="B396" s="15" t="s">
        <v>152</v>
      </c>
      <c r="C396" s="15" t="s">
        <v>31799</v>
      </c>
      <c r="D396" s="15" t="s">
        <v>31799</v>
      </c>
      <c r="E396" s="15">
        <v>6</v>
      </c>
      <c r="F396" s="273">
        <f t="shared" si="38"/>
        <v>4.4273907910271547E-4</v>
      </c>
      <c r="G396" s="273">
        <f t="shared" si="39"/>
        <v>3.2377508854781578E-4</v>
      </c>
      <c r="I396" s="15" t="s">
        <v>33139</v>
      </c>
      <c r="J396" s="15" t="s">
        <v>152</v>
      </c>
      <c r="K396" s="15" t="s">
        <v>31803</v>
      </c>
      <c r="L396" s="15" t="s">
        <v>34145</v>
      </c>
      <c r="M396" s="15">
        <v>50</v>
      </c>
      <c r="N396" s="273">
        <f t="shared" si="40"/>
        <v>8.7166296907235182E-6</v>
      </c>
      <c r="O396" s="273">
        <f t="shared" si="41"/>
        <v>2.3421583978974093E-6</v>
      </c>
      <c r="Q396" s="15" t="s">
        <v>33140</v>
      </c>
      <c r="R396" t="s">
        <v>138</v>
      </c>
      <c r="S396" t="s">
        <v>31650</v>
      </c>
      <c r="T396" t="s">
        <v>34977</v>
      </c>
      <c r="U396" s="273">
        <f t="shared" si="36"/>
        <v>2.2484720619815133E-6</v>
      </c>
      <c r="V396" s="15" t="str">
        <f t="shared" si="37"/>
        <v>Sede - Cotahuasi</v>
      </c>
      <c r="W396" s="289" t="s">
        <v>32188</v>
      </c>
      <c r="X396" s="15" t="s">
        <v>32184</v>
      </c>
      <c r="Y396" s="15" t="s">
        <v>32184</v>
      </c>
    </row>
    <row r="397" spans="1:25" x14ac:dyDescent="0.35">
      <c r="A397" s="15" t="s">
        <v>33341</v>
      </c>
      <c r="B397" s="15" t="s">
        <v>153</v>
      </c>
      <c r="C397" s="15" t="s">
        <v>31821</v>
      </c>
      <c r="D397" s="15" t="s">
        <v>34204</v>
      </c>
      <c r="E397" s="15">
        <v>6</v>
      </c>
      <c r="F397" s="273">
        <f t="shared" si="38"/>
        <v>4.4273907910271547E-4</v>
      </c>
      <c r="G397" s="273">
        <f t="shared" si="39"/>
        <v>3.2377508854781578E-4</v>
      </c>
      <c r="I397" s="15" t="s">
        <v>33140</v>
      </c>
      <c r="J397" s="15" t="s">
        <v>138</v>
      </c>
      <c r="K397" s="15" t="s">
        <v>31650</v>
      </c>
      <c r="L397" s="15" t="s">
        <v>34977</v>
      </c>
      <c r="M397" s="15">
        <v>48</v>
      </c>
      <c r="N397" s="273">
        <f t="shared" si="40"/>
        <v>8.3679645030945787E-6</v>
      </c>
      <c r="O397" s="273">
        <f t="shared" si="41"/>
        <v>2.2484720619815133E-6</v>
      </c>
      <c r="Q397" s="15" t="s">
        <v>31944</v>
      </c>
      <c r="R397" t="s">
        <v>141</v>
      </c>
      <c r="S397" t="s">
        <v>31621</v>
      </c>
      <c r="T397" t="s">
        <v>31621</v>
      </c>
      <c r="U397" s="273">
        <f t="shared" si="36"/>
        <v>5.6210986819950813E-5</v>
      </c>
      <c r="V397" s="15" t="str">
        <f t="shared" si="37"/>
        <v>Sede - Acomayo</v>
      </c>
      <c r="W397" s="289" t="s">
        <v>32185</v>
      </c>
      <c r="X397" s="15" t="s">
        <v>32184</v>
      </c>
      <c r="Y397" s="15" t="s">
        <v>32188</v>
      </c>
    </row>
    <row r="398" spans="1:25" x14ac:dyDescent="0.35">
      <c r="A398" s="15" t="s">
        <v>33342</v>
      </c>
      <c r="B398" s="15" t="s">
        <v>152</v>
      </c>
      <c r="C398" s="15" t="s">
        <v>31799</v>
      </c>
      <c r="D398" s="15" t="s">
        <v>34205</v>
      </c>
      <c r="E398" s="15">
        <v>6</v>
      </c>
      <c r="F398" s="273">
        <f t="shared" si="38"/>
        <v>4.4273907910271547E-4</v>
      </c>
      <c r="G398" s="273">
        <f t="shared" si="39"/>
        <v>3.2377508854781578E-4</v>
      </c>
      <c r="I398" s="15" t="s">
        <v>31944</v>
      </c>
      <c r="J398" s="15" t="s">
        <v>141</v>
      </c>
      <c r="K398" s="15" t="s">
        <v>31621</v>
      </c>
      <c r="L398" s="15" t="s">
        <v>31621</v>
      </c>
      <c r="M398" s="15">
        <v>48</v>
      </c>
      <c r="N398" s="273">
        <f t="shared" si="40"/>
        <v>8.3679645030945787E-6</v>
      </c>
      <c r="O398" s="273">
        <f t="shared" si="41"/>
        <v>2.2484720619815133E-6</v>
      </c>
      <c r="Q398" s="15" t="s">
        <v>33141</v>
      </c>
      <c r="R398" t="s">
        <v>170</v>
      </c>
      <c r="S398" t="s">
        <v>34044</v>
      </c>
      <c r="T398" t="s">
        <v>34044</v>
      </c>
      <c r="U398" s="273">
        <f t="shared" si="36"/>
        <v>2.7206104585182801E-4</v>
      </c>
      <c r="V398" s="15" t="str">
        <f t="shared" si="37"/>
        <v>Sede - Ambo</v>
      </c>
      <c r="W398" s="289" t="s">
        <v>32188</v>
      </c>
      <c r="X398" s="15" t="s">
        <v>32184</v>
      </c>
      <c r="Y398" s="15" t="s">
        <v>32188</v>
      </c>
    </row>
    <row r="399" spans="1:25" x14ac:dyDescent="0.35">
      <c r="A399" s="15" t="s">
        <v>33343</v>
      </c>
      <c r="B399" s="15" t="s">
        <v>139</v>
      </c>
      <c r="C399" s="15" t="s">
        <v>31595</v>
      </c>
      <c r="D399" s="15" t="s">
        <v>34206</v>
      </c>
      <c r="E399" s="15">
        <v>5</v>
      </c>
      <c r="F399" s="273">
        <f t="shared" si="38"/>
        <v>3.6894923258559622E-4</v>
      </c>
      <c r="G399" s="273">
        <f t="shared" si="39"/>
        <v>2.698125737898465E-4</v>
      </c>
      <c r="I399" s="15" t="s">
        <v>33141</v>
      </c>
      <c r="J399" s="15" t="s">
        <v>170</v>
      </c>
      <c r="K399" s="15" t="s">
        <v>34044</v>
      </c>
      <c r="L399" s="15" t="s">
        <v>34044</v>
      </c>
      <c r="M399" s="15">
        <v>48</v>
      </c>
      <c r="N399" s="273">
        <f t="shared" si="40"/>
        <v>8.3679645030945787E-6</v>
      </c>
      <c r="O399" s="273">
        <f t="shared" si="41"/>
        <v>2.2484720619815133E-6</v>
      </c>
      <c r="Q399" s="15" t="s">
        <v>32006</v>
      </c>
      <c r="R399" t="s">
        <v>146</v>
      </c>
      <c r="S399" t="s">
        <v>34285</v>
      </c>
      <c r="T399" t="s">
        <v>34285</v>
      </c>
      <c r="U399" s="273">
        <f t="shared" si="36"/>
        <v>2.1809853109385871E-4</v>
      </c>
      <c r="V399" s="15" t="str">
        <f t="shared" si="37"/>
        <v>Sede - Santiago De Chuco</v>
      </c>
      <c r="W399" s="289" t="s">
        <v>32185</v>
      </c>
      <c r="X399" s="15" t="s">
        <v>32184</v>
      </c>
      <c r="Y399" s="15" t="s">
        <v>32184</v>
      </c>
    </row>
    <row r="400" spans="1:25" x14ac:dyDescent="0.35">
      <c r="A400" s="15" t="s">
        <v>33344</v>
      </c>
      <c r="B400" s="15" t="s">
        <v>141</v>
      </c>
      <c r="C400" s="15" t="s">
        <v>31623</v>
      </c>
      <c r="D400" s="15" t="s">
        <v>34207</v>
      </c>
      <c r="E400" s="15">
        <v>5</v>
      </c>
      <c r="F400" s="273">
        <f t="shared" si="38"/>
        <v>3.6894923258559622E-4</v>
      </c>
      <c r="G400" s="273">
        <f t="shared" si="39"/>
        <v>2.698125737898465E-4</v>
      </c>
      <c r="I400" s="15" t="s">
        <v>32006</v>
      </c>
      <c r="J400" s="15" t="s">
        <v>146</v>
      </c>
      <c r="K400" s="15" t="s">
        <v>34285</v>
      </c>
      <c r="L400" s="15" t="s">
        <v>34285</v>
      </c>
      <c r="M400" s="15">
        <v>48</v>
      </c>
      <c r="N400" s="273">
        <f t="shared" si="40"/>
        <v>8.3679645030945787E-6</v>
      </c>
      <c r="O400" s="273">
        <f t="shared" si="41"/>
        <v>2.2484720619815133E-6</v>
      </c>
      <c r="Q400" s="15" t="s">
        <v>32021</v>
      </c>
      <c r="R400" t="s">
        <v>147</v>
      </c>
      <c r="S400" t="s">
        <v>31693</v>
      </c>
      <c r="T400" t="s">
        <v>31702</v>
      </c>
      <c r="U400" s="273">
        <f t="shared" si="36"/>
        <v>3.2602356060979729E-4</v>
      </c>
      <c r="V400" s="15" t="str">
        <f t="shared" si="37"/>
        <v>Sede - Eten</v>
      </c>
      <c r="W400" s="289" t="s">
        <v>32184</v>
      </c>
      <c r="X400" s="15" t="s">
        <v>32186</v>
      </c>
      <c r="Y400" s="15" t="s">
        <v>925</v>
      </c>
    </row>
    <row r="401" spans="1:25" x14ac:dyDescent="0.35">
      <c r="A401" s="15" t="s">
        <v>33345</v>
      </c>
      <c r="B401" s="15" t="s">
        <v>141</v>
      </c>
      <c r="C401" s="15" t="s">
        <v>31568</v>
      </c>
      <c r="D401" s="15" t="s">
        <v>34208</v>
      </c>
      <c r="E401" s="15">
        <v>5</v>
      </c>
      <c r="F401" s="273">
        <f t="shared" si="38"/>
        <v>3.6894923258559622E-4</v>
      </c>
      <c r="G401" s="273">
        <f t="shared" si="39"/>
        <v>2.698125737898465E-4</v>
      </c>
      <c r="I401" s="15" t="s">
        <v>32021</v>
      </c>
      <c r="J401" s="15" t="s">
        <v>147</v>
      </c>
      <c r="K401" s="15" t="s">
        <v>31693</v>
      </c>
      <c r="L401" s="15" t="s">
        <v>31702</v>
      </c>
      <c r="M401" s="15">
        <v>48</v>
      </c>
      <c r="N401" s="273">
        <f t="shared" si="40"/>
        <v>8.3679645030945787E-6</v>
      </c>
      <c r="O401" s="273">
        <f t="shared" si="41"/>
        <v>2.2484720619815133E-6</v>
      </c>
      <c r="Q401" s="15" t="s">
        <v>33142</v>
      </c>
      <c r="R401" t="s">
        <v>147</v>
      </c>
      <c r="S401" t="s">
        <v>31693</v>
      </c>
      <c r="T401" t="s">
        <v>34508</v>
      </c>
      <c r="U401" s="273">
        <f t="shared" si="36"/>
        <v>1.6408917316793146E-4</v>
      </c>
      <c r="V401" s="15" t="str">
        <f t="shared" si="37"/>
        <v>Sede - Saña</v>
      </c>
      <c r="W401" s="289" t="s">
        <v>32184</v>
      </c>
      <c r="X401" s="15" t="s">
        <v>32185</v>
      </c>
      <c r="Y401" s="15" t="s">
        <v>925</v>
      </c>
    </row>
    <row r="402" spans="1:25" x14ac:dyDescent="0.35">
      <c r="A402" s="15" t="s">
        <v>31963</v>
      </c>
      <c r="B402" s="15" t="s">
        <v>141</v>
      </c>
      <c r="C402" s="15" t="s">
        <v>31570</v>
      </c>
      <c r="D402" s="15" t="s">
        <v>31570</v>
      </c>
      <c r="E402" s="15">
        <v>5</v>
      </c>
      <c r="F402" s="273">
        <f t="shared" si="38"/>
        <v>3.6894923258559622E-4</v>
      </c>
      <c r="G402" s="273">
        <f t="shared" si="39"/>
        <v>2.698125737898465E-4</v>
      </c>
      <c r="I402" s="15" t="s">
        <v>33142</v>
      </c>
      <c r="J402" s="15" t="s">
        <v>147</v>
      </c>
      <c r="K402" s="15" t="s">
        <v>31693</v>
      </c>
      <c r="L402" s="15" t="s">
        <v>34508</v>
      </c>
      <c r="M402" s="15">
        <v>47</v>
      </c>
      <c r="N402" s="273">
        <f t="shared" si="40"/>
        <v>8.1936319092801081E-6</v>
      </c>
      <c r="O402" s="273">
        <f t="shared" si="41"/>
        <v>2.2016288940235651E-6</v>
      </c>
      <c r="Q402" s="15" t="s">
        <v>33143</v>
      </c>
      <c r="R402" t="s">
        <v>137</v>
      </c>
      <c r="S402" t="s">
        <v>31540</v>
      </c>
      <c r="T402" t="s">
        <v>34325</v>
      </c>
      <c r="U402" s="273">
        <f t="shared" si="36"/>
        <v>2.1800484475794282E-4</v>
      </c>
      <c r="V402" s="15" t="str">
        <f t="shared" si="37"/>
        <v>Sede - Cajaruro</v>
      </c>
      <c r="W402" s="289" t="s">
        <v>32185</v>
      </c>
      <c r="X402" s="15" t="s">
        <v>32187</v>
      </c>
      <c r="Y402" s="15" t="s">
        <v>32185</v>
      </c>
    </row>
    <row r="403" spans="1:25" x14ac:dyDescent="0.35">
      <c r="A403" s="15" t="s">
        <v>31964</v>
      </c>
      <c r="B403" s="15" t="s">
        <v>141</v>
      </c>
      <c r="C403" s="15" t="s">
        <v>31570</v>
      </c>
      <c r="D403" s="15" t="s">
        <v>31571</v>
      </c>
      <c r="E403" s="15">
        <v>5</v>
      </c>
      <c r="F403" s="273">
        <f t="shared" si="38"/>
        <v>3.6894923258559622E-4</v>
      </c>
      <c r="G403" s="273">
        <f t="shared" si="39"/>
        <v>2.698125737898465E-4</v>
      </c>
      <c r="I403" s="15" t="s">
        <v>33143</v>
      </c>
      <c r="J403" s="15" t="s">
        <v>137</v>
      </c>
      <c r="K403" s="15" t="s">
        <v>31540</v>
      </c>
      <c r="L403" s="15" t="s">
        <v>34325</v>
      </c>
      <c r="M403" s="15">
        <v>46</v>
      </c>
      <c r="N403" s="273">
        <f t="shared" si="40"/>
        <v>8.0192993154656375E-6</v>
      </c>
      <c r="O403" s="273">
        <f t="shared" si="41"/>
        <v>2.1547857260656169E-6</v>
      </c>
      <c r="Q403" s="15" t="s">
        <v>31863</v>
      </c>
      <c r="R403" t="s">
        <v>173</v>
      </c>
      <c r="S403" t="s">
        <v>31583</v>
      </c>
      <c r="T403" t="s">
        <v>31584</v>
      </c>
      <c r="U403" s="273">
        <f t="shared" si="36"/>
        <v>5.6070457316076965E-5</v>
      </c>
      <c r="V403" s="15" t="str">
        <f t="shared" si="37"/>
        <v>Sede - Chiquian</v>
      </c>
      <c r="W403" s="289" t="s">
        <v>32188</v>
      </c>
      <c r="X403" s="15" t="s">
        <v>32187</v>
      </c>
      <c r="Y403" s="15" t="s">
        <v>32184</v>
      </c>
    </row>
    <row r="404" spans="1:25" x14ac:dyDescent="0.35">
      <c r="A404" s="15" t="s">
        <v>33346</v>
      </c>
      <c r="B404" s="15" t="s">
        <v>142</v>
      </c>
      <c r="C404" s="15" t="s">
        <v>34209</v>
      </c>
      <c r="D404" s="15" t="s">
        <v>34210</v>
      </c>
      <c r="E404" s="15">
        <v>5</v>
      </c>
      <c r="F404" s="273">
        <f t="shared" si="38"/>
        <v>3.6894923258559622E-4</v>
      </c>
      <c r="G404" s="273">
        <f t="shared" si="39"/>
        <v>2.698125737898465E-4</v>
      </c>
      <c r="I404" s="15" t="s">
        <v>31863</v>
      </c>
      <c r="J404" s="15" t="s">
        <v>173</v>
      </c>
      <c r="K404" s="15" t="s">
        <v>31583</v>
      </c>
      <c r="L404" s="15" t="s">
        <v>31584</v>
      </c>
      <c r="M404" s="15">
        <v>45</v>
      </c>
      <c r="N404" s="273">
        <f t="shared" si="40"/>
        <v>7.8449667216511669E-6</v>
      </c>
      <c r="O404" s="273">
        <f t="shared" si="41"/>
        <v>2.1079425581076687E-6</v>
      </c>
      <c r="Q404" s="15" t="s">
        <v>31906</v>
      </c>
      <c r="R404" t="s">
        <v>138</v>
      </c>
      <c r="S404" t="s">
        <v>31557</v>
      </c>
      <c r="T404" t="s">
        <v>31558</v>
      </c>
      <c r="U404" s="273">
        <f t="shared" si="36"/>
        <v>1.135320752475463E-3</v>
      </c>
      <c r="V404" s="15" t="str">
        <f t="shared" si="37"/>
        <v>Sede - Majes</v>
      </c>
      <c r="W404" s="289" t="s">
        <v>32184</v>
      </c>
      <c r="X404" s="15" t="s">
        <v>32184</v>
      </c>
      <c r="Y404" s="15" t="s">
        <v>925</v>
      </c>
    </row>
    <row r="405" spans="1:25" x14ac:dyDescent="0.35">
      <c r="A405" s="15" t="s">
        <v>33347</v>
      </c>
      <c r="B405" s="15" t="s">
        <v>170</v>
      </c>
      <c r="C405" s="15" t="s">
        <v>34170</v>
      </c>
      <c r="D405" s="15" t="s">
        <v>34211</v>
      </c>
      <c r="E405" s="15">
        <v>5</v>
      </c>
      <c r="F405" s="273">
        <f t="shared" si="38"/>
        <v>3.6894923258559622E-4</v>
      </c>
      <c r="G405" s="273">
        <f t="shared" si="39"/>
        <v>2.698125737898465E-4</v>
      </c>
      <c r="I405" s="15" t="s">
        <v>31906</v>
      </c>
      <c r="J405" s="15" t="s">
        <v>138</v>
      </c>
      <c r="K405" s="15" t="s">
        <v>31557</v>
      </c>
      <c r="L405" s="15" t="s">
        <v>31558</v>
      </c>
      <c r="M405" s="15">
        <v>45</v>
      </c>
      <c r="N405" s="273">
        <f t="shared" si="40"/>
        <v>7.8449667216511669E-6</v>
      </c>
      <c r="O405" s="273">
        <f t="shared" si="41"/>
        <v>2.1079425581076687E-6</v>
      </c>
      <c r="Q405" s="15" t="s">
        <v>32032</v>
      </c>
      <c r="R405" t="s">
        <v>159</v>
      </c>
      <c r="S405" t="s">
        <v>31708</v>
      </c>
      <c r="T405" t="s">
        <v>31708</v>
      </c>
      <c r="U405" s="273">
        <f t="shared" si="36"/>
        <v>1.1003297207404626E-4</v>
      </c>
      <c r="V405" s="15" t="str">
        <f t="shared" si="37"/>
        <v>Sede - Canta</v>
      </c>
      <c r="W405" s="289" t="s">
        <v>32186</v>
      </c>
      <c r="X405" s="15" t="s">
        <v>32184</v>
      </c>
      <c r="Y405" s="15" t="s">
        <v>32188</v>
      </c>
    </row>
    <row r="406" spans="1:25" x14ac:dyDescent="0.35">
      <c r="A406" s="15" t="s">
        <v>33138</v>
      </c>
      <c r="B406" s="15" t="s">
        <v>144</v>
      </c>
      <c r="C406" s="15" t="s">
        <v>31654</v>
      </c>
      <c r="D406" s="15" t="s">
        <v>34212</v>
      </c>
      <c r="E406" s="15">
        <v>5</v>
      </c>
      <c r="F406" s="273">
        <f t="shared" si="38"/>
        <v>3.6894923258559622E-4</v>
      </c>
      <c r="G406" s="273">
        <f t="shared" si="39"/>
        <v>2.698125737898465E-4</v>
      </c>
      <c r="I406" s="15" t="s">
        <v>32032</v>
      </c>
      <c r="J406" s="15" t="s">
        <v>159</v>
      </c>
      <c r="K406" s="15" t="s">
        <v>31708</v>
      </c>
      <c r="L406" s="15" t="s">
        <v>31708</v>
      </c>
      <c r="M406" s="15">
        <v>45</v>
      </c>
      <c r="N406" s="273">
        <f t="shared" si="40"/>
        <v>7.8449667216511669E-6</v>
      </c>
      <c r="O406" s="273">
        <f t="shared" si="41"/>
        <v>2.1079425581076687E-6</v>
      </c>
      <c r="Q406" s="15" t="s">
        <v>33144</v>
      </c>
      <c r="R406" t="s">
        <v>173</v>
      </c>
      <c r="S406" t="s">
        <v>34554</v>
      </c>
      <c r="T406" t="s">
        <v>31763</v>
      </c>
      <c r="U406" s="273">
        <f t="shared" si="36"/>
        <v>1.0998612890608832E-4</v>
      </c>
      <c r="V406" s="15" t="str">
        <f t="shared" si="37"/>
        <v>Sede - San Luis</v>
      </c>
      <c r="W406" s="289" t="s">
        <v>32185</v>
      </c>
      <c r="X406" s="15" t="s">
        <v>32187</v>
      </c>
      <c r="Y406" s="15" t="s">
        <v>32188</v>
      </c>
    </row>
    <row r="407" spans="1:25" x14ac:dyDescent="0.35">
      <c r="A407" s="15" t="s">
        <v>33047</v>
      </c>
      <c r="B407" s="15" t="s">
        <v>172</v>
      </c>
      <c r="C407" s="15" t="s">
        <v>172</v>
      </c>
      <c r="D407" s="15" t="s">
        <v>172</v>
      </c>
      <c r="E407" s="15">
        <v>5</v>
      </c>
      <c r="F407" s="273">
        <f t="shared" si="38"/>
        <v>3.6894923258559622E-4</v>
      </c>
      <c r="G407" s="273">
        <f t="shared" si="39"/>
        <v>2.698125737898465E-4</v>
      </c>
      <c r="I407" s="15" t="s">
        <v>33144</v>
      </c>
      <c r="J407" s="15" t="s">
        <v>173</v>
      </c>
      <c r="K407" s="15" t="s">
        <v>34554</v>
      </c>
      <c r="L407" s="15" t="s">
        <v>31763</v>
      </c>
      <c r="M407" s="15">
        <v>44</v>
      </c>
      <c r="N407" s="273">
        <f t="shared" si="40"/>
        <v>7.6706341278366963E-6</v>
      </c>
      <c r="O407" s="273">
        <f t="shared" si="41"/>
        <v>2.0610993901497204E-6</v>
      </c>
      <c r="Q407" s="15" t="s">
        <v>33145</v>
      </c>
      <c r="R407" t="s">
        <v>173</v>
      </c>
      <c r="S407" t="s">
        <v>34558</v>
      </c>
      <c r="T407" t="s">
        <v>34978</v>
      </c>
      <c r="U407" s="273">
        <f t="shared" si="36"/>
        <v>2.0610993901497204E-6</v>
      </c>
      <c r="V407" s="15" t="str">
        <f t="shared" si="37"/>
        <v>Sede - Piscobamba</v>
      </c>
      <c r="W407" s="289" t="s">
        <v>32186</v>
      </c>
      <c r="X407" s="15" t="s">
        <v>32187</v>
      </c>
      <c r="Y407" s="15" t="s">
        <v>32184</v>
      </c>
    </row>
    <row r="408" spans="1:25" x14ac:dyDescent="0.35">
      <c r="A408" s="15" t="s">
        <v>33348</v>
      </c>
      <c r="B408" s="15" t="s">
        <v>146</v>
      </c>
      <c r="C408" s="15" t="s">
        <v>31691</v>
      </c>
      <c r="D408" s="15" t="s">
        <v>34213</v>
      </c>
      <c r="E408" s="15">
        <v>5</v>
      </c>
      <c r="F408" s="273">
        <f t="shared" si="38"/>
        <v>3.6894923258559622E-4</v>
      </c>
      <c r="G408" s="273">
        <f t="shared" si="39"/>
        <v>2.698125737898465E-4</v>
      </c>
      <c r="I408" s="15" t="s">
        <v>33145</v>
      </c>
      <c r="J408" s="15" t="s">
        <v>173</v>
      </c>
      <c r="K408" s="15" t="s">
        <v>34558</v>
      </c>
      <c r="L408" s="15" t="s">
        <v>34978</v>
      </c>
      <c r="M408" s="15">
        <v>44</v>
      </c>
      <c r="N408" s="273">
        <f t="shared" si="40"/>
        <v>7.6706341278366963E-6</v>
      </c>
      <c r="O408" s="273">
        <f t="shared" si="41"/>
        <v>2.0610993901497204E-6</v>
      </c>
      <c r="Q408" s="15" t="s">
        <v>33146</v>
      </c>
      <c r="R408" t="s">
        <v>146</v>
      </c>
      <c r="S408" t="s">
        <v>31691</v>
      </c>
      <c r="T408" t="s">
        <v>34660</v>
      </c>
      <c r="U408" s="273">
        <f t="shared" si="36"/>
        <v>1.0998612890608832E-4</v>
      </c>
      <c r="V408" s="15" t="str">
        <f t="shared" si="37"/>
        <v>Sede - Tayabamba</v>
      </c>
      <c r="W408" s="289" t="s">
        <v>32185</v>
      </c>
      <c r="X408" s="15" t="s">
        <v>32187</v>
      </c>
      <c r="Y408" s="15" t="s">
        <v>32185</v>
      </c>
    </row>
    <row r="409" spans="1:25" x14ac:dyDescent="0.35">
      <c r="A409" s="15" t="s">
        <v>33019</v>
      </c>
      <c r="B409" s="15" t="s">
        <v>147</v>
      </c>
      <c r="C409" s="15" t="s">
        <v>31693</v>
      </c>
      <c r="D409" s="15" t="s">
        <v>31777</v>
      </c>
      <c r="E409" s="15">
        <v>5</v>
      </c>
      <c r="F409" s="273">
        <f t="shared" si="38"/>
        <v>3.6894923258559622E-4</v>
      </c>
      <c r="G409" s="273">
        <f t="shared" si="39"/>
        <v>2.698125737898465E-4</v>
      </c>
      <c r="I409" s="15" t="s">
        <v>33146</v>
      </c>
      <c r="J409" s="15" t="s">
        <v>146</v>
      </c>
      <c r="K409" s="15" t="s">
        <v>31691</v>
      </c>
      <c r="L409" s="15" t="s">
        <v>34660</v>
      </c>
      <c r="M409" s="15">
        <v>44</v>
      </c>
      <c r="N409" s="273">
        <f t="shared" si="40"/>
        <v>7.6706341278366963E-6</v>
      </c>
      <c r="O409" s="273">
        <f t="shared" si="41"/>
        <v>2.0610993901497204E-6</v>
      </c>
      <c r="Q409" s="15" t="s">
        <v>33147</v>
      </c>
      <c r="R409" t="s">
        <v>154</v>
      </c>
      <c r="S409" t="s">
        <v>34214</v>
      </c>
      <c r="T409" t="s">
        <v>34214</v>
      </c>
      <c r="U409" s="273">
        <f t="shared" si="36"/>
        <v>2.7187367317999623E-4</v>
      </c>
      <c r="V409" s="15" t="str">
        <f t="shared" si="37"/>
        <v>Sede - Tarata</v>
      </c>
      <c r="W409" s="289" t="s">
        <v>32185</v>
      </c>
      <c r="X409" s="15" t="s">
        <v>32184</v>
      </c>
      <c r="Y409" s="15" t="s">
        <v>32184</v>
      </c>
    </row>
    <row r="410" spans="1:25" x14ac:dyDescent="0.35">
      <c r="A410" s="15" t="s">
        <v>32019</v>
      </c>
      <c r="B410" s="15" t="s">
        <v>147</v>
      </c>
      <c r="C410" s="15" t="s">
        <v>31693</v>
      </c>
      <c r="D410" s="15" t="s">
        <v>31700</v>
      </c>
      <c r="E410" s="15">
        <v>5</v>
      </c>
      <c r="F410" s="273">
        <f t="shared" si="38"/>
        <v>3.6894923258559622E-4</v>
      </c>
      <c r="G410" s="273">
        <f t="shared" si="39"/>
        <v>2.698125737898465E-4</v>
      </c>
      <c r="I410" s="15" t="s">
        <v>33147</v>
      </c>
      <c r="J410" s="15" t="s">
        <v>154</v>
      </c>
      <c r="K410" s="15" t="s">
        <v>34214</v>
      </c>
      <c r="L410" s="15" t="s">
        <v>34214</v>
      </c>
      <c r="M410" s="15">
        <v>44</v>
      </c>
      <c r="N410" s="273">
        <f t="shared" si="40"/>
        <v>7.6706341278366963E-6</v>
      </c>
      <c r="O410" s="273">
        <f t="shared" si="41"/>
        <v>2.0610993901497204E-6</v>
      </c>
      <c r="Q410" s="15" t="s">
        <v>33148</v>
      </c>
      <c r="R410" t="s">
        <v>138</v>
      </c>
      <c r="S410" t="s">
        <v>31556</v>
      </c>
      <c r="T410" t="s">
        <v>31838</v>
      </c>
      <c r="U410" s="273">
        <f t="shared" si="36"/>
        <v>2.0142562221917718E-6</v>
      </c>
      <c r="V410" s="15" t="str">
        <f t="shared" si="37"/>
        <v>Sede - Mariscal Caceres</v>
      </c>
      <c r="W410" s="289" t="s">
        <v>32184</v>
      </c>
      <c r="X410" s="15" t="s">
        <v>32184</v>
      </c>
      <c r="Y410" s="15" t="s">
        <v>925</v>
      </c>
    </row>
    <row r="411" spans="1:25" x14ac:dyDescent="0.35">
      <c r="A411" s="15" t="s">
        <v>33147</v>
      </c>
      <c r="B411" s="15" t="s">
        <v>154</v>
      </c>
      <c r="C411" s="15" t="s">
        <v>34214</v>
      </c>
      <c r="D411" s="15" t="s">
        <v>34214</v>
      </c>
      <c r="E411" s="15">
        <v>5</v>
      </c>
      <c r="F411" s="273">
        <f t="shared" si="38"/>
        <v>3.6894923258559622E-4</v>
      </c>
      <c r="G411" s="273">
        <f t="shared" si="39"/>
        <v>2.698125737898465E-4</v>
      </c>
      <c r="I411" s="15" t="s">
        <v>33148</v>
      </c>
      <c r="J411" s="15" t="s">
        <v>138</v>
      </c>
      <c r="K411" s="15" t="s">
        <v>31556</v>
      </c>
      <c r="L411" s="15" t="s">
        <v>31838</v>
      </c>
      <c r="M411" s="15">
        <v>43</v>
      </c>
      <c r="N411" s="273">
        <f t="shared" si="40"/>
        <v>7.4963015340222257E-6</v>
      </c>
      <c r="O411" s="273">
        <f t="shared" si="41"/>
        <v>2.0142562221917718E-6</v>
      </c>
      <c r="Q411" s="15" t="s">
        <v>33149</v>
      </c>
      <c r="R411" t="s">
        <v>170</v>
      </c>
      <c r="S411" t="s">
        <v>34253</v>
      </c>
      <c r="T411" t="s">
        <v>34254</v>
      </c>
      <c r="U411" s="273">
        <f t="shared" si="36"/>
        <v>2.7177998684408034E-4</v>
      </c>
      <c r="V411" s="15" t="str">
        <f t="shared" si="37"/>
        <v>Sede - Huacrachuco</v>
      </c>
      <c r="W411" s="289" t="s">
        <v>32188</v>
      </c>
      <c r="X411" s="15" t="s">
        <v>32187</v>
      </c>
      <c r="Y411" s="15" t="s">
        <v>32188</v>
      </c>
    </row>
    <row r="412" spans="1:25" x14ac:dyDescent="0.35">
      <c r="A412" s="15" t="s">
        <v>33059</v>
      </c>
      <c r="B412" s="15" t="s">
        <v>155</v>
      </c>
      <c r="C412" s="15" t="s">
        <v>155</v>
      </c>
      <c r="D412" s="15" t="s">
        <v>34215</v>
      </c>
      <c r="E412" s="15">
        <v>5</v>
      </c>
      <c r="F412" s="273">
        <f t="shared" si="38"/>
        <v>3.6894923258559622E-4</v>
      </c>
      <c r="G412" s="273">
        <f t="shared" si="39"/>
        <v>2.698125737898465E-4</v>
      </c>
      <c r="I412" s="15" t="s">
        <v>33149</v>
      </c>
      <c r="J412" s="15" t="s">
        <v>170</v>
      </c>
      <c r="K412" s="15" t="s">
        <v>34253</v>
      </c>
      <c r="L412" s="15" t="s">
        <v>34254</v>
      </c>
      <c r="M412" s="15">
        <v>42</v>
      </c>
      <c r="N412" s="273">
        <f t="shared" si="40"/>
        <v>7.3219689402077559E-6</v>
      </c>
      <c r="O412" s="273">
        <f t="shared" si="41"/>
        <v>1.967413054233824E-6</v>
      </c>
      <c r="Q412" s="15" t="s">
        <v>33150</v>
      </c>
      <c r="R412" t="s">
        <v>153</v>
      </c>
      <c r="S412" t="s">
        <v>34246</v>
      </c>
      <c r="T412" t="s">
        <v>34246</v>
      </c>
      <c r="U412" s="273">
        <f t="shared" si="36"/>
        <v>2.1777062891815307E-4</v>
      </c>
      <c r="V412" s="15" t="str">
        <f t="shared" si="37"/>
        <v>Sede - Lampa</v>
      </c>
      <c r="W412" s="289" t="s">
        <v>32188</v>
      </c>
      <c r="X412" s="15" t="s">
        <v>32188</v>
      </c>
      <c r="Y412" s="15" t="s">
        <v>32184</v>
      </c>
    </row>
    <row r="413" spans="1:25" x14ac:dyDescent="0.35">
      <c r="A413" s="15" t="s">
        <v>32176</v>
      </c>
      <c r="B413" s="15" t="s">
        <v>156</v>
      </c>
      <c r="C413" s="15" t="s">
        <v>31856</v>
      </c>
      <c r="D413" s="15" t="s">
        <v>31856</v>
      </c>
      <c r="E413" s="15">
        <v>5</v>
      </c>
      <c r="F413" s="273">
        <f t="shared" si="38"/>
        <v>3.6894923258559622E-4</v>
      </c>
      <c r="G413" s="273">
        <f t="shared" si="39"/>
        <v>2.698125737898465E-4</v>
      </c>
      <c r="I413" s="15" t="s">
        <v>33150</v>
      </c>
      <c r="J413" s="15" t="s">
        <v>153</v>
      </c>
      <c r="K413" s="15" t="s">
        <v>34246</v>
      </c>
      <c r="L413" s="15" t="s">
        <v>34246</v>
      </c>
      <c r="M413" s="15">
        <v>41</v>
      </c>
      <c r="N413" s="273">
        <f t="shared" si="40"/>
        <v>7.1476363463932853E-6</v>
      </c>
      <c r="O413" s="273">
        <f t="shared" si="41"/>
        <v>1.9205698862758758E-6</v>
      </c>
      <c r="Q413" s="15" t="s">
        <v>33151</v>
      </c>
      <c r="R413" t="s">
        <v>137</v>
      </c>
      <c r="S413" t="s">
        <v>31572</v>
      </c>
      <c r="T413" t="s">
        <v>34979</v>
      </c>
      <c r="U413" s="273">
        <f t="shared" si="36"/>
        <v>1.8737267183179276E-6</v>
      </c>
      <c r="V413" s="15" t="str">
        <f t="shared" si="37"/>
        <v>Sede - Jumbilla</v>
      </c>
      <c r="W413" s="289" t="s">
        <v>32186</v>
      </c>
      <c r="X413" s="15" t="s">
        <v>32184</v>
      </c>
      <c r="Y413" s="15" t="s">
        <v>32185</v>
      </c>
    </row>
    <row r="414" spans="1:25" x14ac:dyDescent="0.35">
      <c r="A414" s="15" t="s">
        <v>33349</v>
      </c>
      <c r="B414" s="15" t="s">
        <v>174</v>
      </c>
      <c r="C414" s="15" t="s">
        <v>31625</v>
      </c>
      <c r="D414" s="15" t="s">
        <v>34216</v>
      </c>
      <c r="E414" s="15">
        <v>5</v>
      </c>
      <c r="F414" s="273">
        <f t="shared" si="38"/>
        <v>3.6894923258559622E-4</v>
      </c>
      <c r="G414" s="273">
        <f t="shared" si="39"/>
        <v>2.698125737898465E-4</v>
      </c>
      <c r="I414" s="15" t="s">
        <v>33151</v>
      </c>
      <c r="J414" s="15" t="s">
        <v>137</v>
      </c>
      <c r="K414" s="15" t="s">
        <v>31572</v>
      </c>
      <c r="L414" s="15" t="s">
        <v>34979</v>
      </c>
      <c r="M414" s="15">
        <v>40</v>
      </c>
      <c r="N414" s="273">
        <f t="shared" si="40"/>
        <v>6.9733037525788147E-6</v>
      </c>
      <c r="O414" s="273">
        <f t="shared" si="41"/>
        <v>1.8737267183179276E-6</v>
      </c>
      <c r="Q414" s="15" t="s">
        <v>33152</v>
      </c>
      <c r="R414" t="s">
        <v>138</v>
      </c>
      <c r="S414" t="s">
        <v>31559</v>
      </c>
      <c r="T414" t="s">
        <v>34336</v>
      </c>
      <c r="U414" s="273">
        <f t="shared" si="36"/>
        <v>2.1772378575019512E-4</v>
      </c>
      <c r="V414" s="15" t="str">
        <f t="shared" si="37"/>
        <v>Sede - Dean Valdivia</v>
      </c>
      <c r="W414" s="289" t="s">
        <v>32184</v>
      </c>
      <c r="X414" s="15" t="s">
        <v>32184</v>
      </c>
      <c r="Y414" s="15" t="s">
        <v>925</v>
      </c>
    </row>
    <row r="415" spans="1:25" x14ac:dyDescent="0.35">
      <c r="A415" s="15" t="s">
        <v>33350</v>
      </c>
      <c r="B415" s="15" t="s">
        <v>174</v>
      </c>
      <c r="C415" s="15" t="s">
        <v>34109</v>
      </c>
      <c r="D415" s="15" t="s">
        <v>34217</v>
      </c>
      <c r="E415" s="15">
        <v>5</v>
      </c>
      <c r="F415" s="273">
        <f t="shared" si="38"/>
        <v>3.6894923258559622E-4</v>
      </c>
      <c r="G415" s="273">
        <f t="shared" si="39"/>
        <v>2.698125737898465E-4</v>
      </c>
      <c r="I415" s="15" t="s">
        <v>33152</v>
      </c>
      <c r="J415" s="15" t="s">
        <v>138</v>
      </c>
      <c r="K415" s="15" t="s">
        <v>31559</v>
      </c>
      <c r="L415" s="15" t="s">
        <v>34336</v>
      </c>
      <c r="M415" s="15">
        <v>40</v>
      </c>
      <c r="N415" s="273">
        <f t="shared" si="40"/>
        <v>6.9733037525788147E-6</v>
      </c>
      <c r="O415" s="273">
        <f t="shared" si="41"/>
        <v>1.8737267183179276E-6</v>
      </c>
      <c r="Q415" s="15" t="s">
        <v>31973</v>
      </c>
      <c r="R415" t="s">
        <v>170</v>
      </c>
      <c r="S415" t="s">
        <v>31649</v>
      </c>
      <c r="T415" t="s">
        <v>31653</v>
      </c>
      <c r="U415" s="273">
        <f t="shared" si="36"/>
        <v>1.6376127099222582E-4</v>
      </c>
      <c r="V415" s="15" t="str">
        <f t="shared" si="37"/>
        <v>Sede - Panao</v>
      </c>
      <c r="W415" s="289" t="s">
        <v>32185</v>
      </c>
      <c r="X415" s="15" t="s">
        <v>32184</v>
      </c>
      <c r="Y415" s="15" t="s">
        <v>32188</v>
      </c>
    </row>
    <row r="416" spans="1:25" x14ac:dyDescent="0.35">
      <c r="A416" s="15" t="s">
        <v>31902</v>
      </c>
      <c r="B416" s="15" t="s">
        <v>138</v>
      </c>
      <c r="C416" s="15" t="s">
        <v>31526</v>
      </c>
      <c r="D416" s="15" t="s">
        <v>188</v>
      </c>
      <c r="E416" s="15">
        <v>5</v>
      </c>
      <c r="F416" s="273">
        <f t="shared" si="38"/>
        <v>3.6894923258559622E-4</v>
      </c>
      <c r="G416" s="273">
        <f t="shared" si="39"/>
        <v>2.698125737898465E-4</v>
      </c>
      <c r="I416" s="15" t="s">
        <v>31973</v>
      </c>
      <c r="J416" s="15" t="s">
        <v>170</v>
      </c>
      <c r="K416" s="15" t="s">
        <v>31649</v>
      </c>
      <c r="L416" s="15" t="s">
        <v>31653</v>
      </c>
      <c r="M416" s="15">
        <v>40</v>
      </c>
      <c r="N416" s="273">
        <f t="shared" si="40"/>
        <v>6.9733037525788147E-6</v>
      </c>
      <c r="O416" s="273">
        <f t="shared" si="41"/>
        <v>1.8737267183179276E-6</v>
      </c>
      <c r="Q416" s="15" t="s">
        <v>33153</v>
      </c>
      <c r="R416" t="s">
        <v>173</v>
      </c>
      <c r="S416" t="s">
        <v>34250</v>
      </c>
      <c r="T416" t="s">
        <v>34301</v>
      </c>
      <c r="U416" s="273">
        <f t="shared" si="36"/>
        <v>1.6371442782426787E-4</v>
      </c>
      <c r="V416" s="15" t="str">
        <f t="shared" si="37"/>
        <v>Sede - Cabana</v>
      </c>
      <c r="W416" s="289" t="s">
        <v>32188</v>
      </c>
      <c r="X416" s="15" t="s">
        <v>32184</v>
      </c>
      <c r="Y416" s="15" t="s">
        <v>32188</v>
      </c>
    </row>
    <row r="417" spans="1:25" x14ac:dyDescent="0.35">
      <c r="A417" s="15" t="s">
        <v>33351</v>
      </c>
      <c r="B417" s="15" t="s">
        <v>139</v>
      </c>
      <c r="C417" s="15" t="s">
        <v>31561</v>
      </c>
      <c r="D417" s="15" t="s">
        <v>34218</v>
      </c>
      <c r="E417" s="15">
        <v>5</v>
      </c>
      <c r="F417" s="273">
        <f t="shared" si="38"/>
        <v>3.6894923258559622E-4</v>
      </c>
      <c r="G417" s="273">
        <f t="shared" si="39"/>
        <v>2.698125737898465E-4</v>
      </c>
      <c r="I417" s="15" t="s">
        <v>33153</v>
      </c>
      <c r="J417" s="15" t="s">
        <v>173</v>
      </c>
      <c r="K417" s="15" t="s">
        <v>34250</v>
      </c>
      <c r="L417" s="15" t="s">
        <v>34301</v>
      </c>
      <c r="M417" s="15">
        <v>39</v>
      </c>
      <c r="N417" s="273">
        <f t="shared" si="40"/>
        <v>6.7989711587643441E-6</v>
      </c>
      <c r="O417" s="273">
        <f t="shared" si="41"/>
        <v>1.8268835503599791E-6</v>
      </c>
      <c r="Q417" s="15" t="s">
        <v>33154</v>
      </c>
      <c r="R417" t="s">
        <v>159</v>
      </c>
      <c r="S417" t="s">
        <v>31709</v>
      </c>
      <c r="T417" t="s">
        <v>34673</v>
      </c>
      <c r="U417" s="273">
        <f t="shared" si="36"/>
        <v>1.0975191306629858E-4</v>
      </c>
      <c r="V417" s="15" t="str">
        <f t="shared" si="37"/>
        <v>Sede - Nuevo Imperial</v>
      </c>
      <c r="W417" s="289" t="s">
        <v>32185</v>
      </c>
      <c r="X417" s="15" t="s">
        <v>32184</v>
      </c>
      <c r="Y417" s="15" t="s">
        <v>925</v>
      </c>
    </row>
    <row r="418" spans="1:25" x14ac:dyDescent="0.35">
      <c r="A418" s="15" t="s">
        <v>33352</v>
      </c>
      <c r="B418" s="15" t="s">
        <v>141</v>
      </c>
      <c r="C418" s="15" t="s">
        <v>31623</v>
      </c>
      <c r="D418" s="15" t="s">
        <v>34219</v>
      </c>
      <c r="E418" s="15">
        <v>5</v>
      </c>
      <c r="F418" s="273">
        <f t="shared" si="38"/>
        <v>3.6894923258559622E-4</v>
      </c>
      <c r="G418" s="273">
        <f t="shared" si="39"/>
        <v>2.698125737898465E-4</v>
      </c>
      <c r="I418" s="15" t="s">
        <v>33154</v>
      </c>
      <c r="J418" s="15" t="s">
        <v>159</v>
      </c>
      <c r="K418" s="15" t="s">
        <v>31709</v>
      </c>
      <c r="L418" s="15" t="s">
        <v>34673</v>
      </c>
      <c r="M418" s="15">
        <v>39</v>
      </c>
      <c r="N418" s="273">
        <f t="shared" si="40"/>
        <v>6.7989711587643441E-6</v>
      </c>
      <c r="O418" s="273">
        <f t="shared" si="41"/>
        <v>1.8268835503599791E-6</v>
      </c>
      <c r="Q418" s="15" t="s">
        <v>33155</v>
      </c>
      <c r="R418" t="s">
        <v>150</v>
      </c>
      <c r="S418" t="s">
        <v>31786</v>
      </c>
      <c r="T418" t="s">
        <v>34188</v>
      </c>
      <c r="U418" s="273">
        <f t="shared" si="36"/>
        <v>3.2560197209817573E-4</v>
      </c>
      <c r="V418" s="15" t="str">
        <f t="shared" si="37"/>
        <v>Sede - Omate</v>
      </c>
      <c r="W418" s="289" t="s">
        <v>32184</v>
      </c>
      <c r="X418" s="15" t="s">
        <v>32184</v>
      </c>
      <c r="Y418" s="15" t="s">
        <v>32184</v>
      </c>
    </row>
    <row r="419" spans="1:25" x14ac:dyDescent="0.35">
      <c r="A419" s="15" t="s">
        <v>33353</v>
      </c>
      <c r="B419" s="15" t="s">
        <v>142</v>
      </c>
      <c r="C419" s="15" t="s">
        <v>31641</v>
      </c>
      <c r="D419" s="15" t="s">
        <v>34220</v>
      </c>
      <c r="E419" s="15">
        <v>5</v>
      </c>
      <c r="F419" s="273">
        <f t="shared" si="38"/>
        <v>3.6894923258559622E-4</v>
      </c>
      <c r="G419" s="273">
        <f t="shared" si="39"/>
        <v>2.698125737898465E-4</v>
      </c>
      <c r="I419" s="15" t="s">
        <v>33155</v>
      </c>
      <c r="J419" s="15" t="s">
        <v>150</v>
      </c>
      <c r="K419" s="15" t="s">
        <v>31786</v>
      </c>
      <c r="L419" s="15" t="s">
        <v>34188</v>
      </c>
      <c r="M419" s="15">
        <v>39</v>
      </c>
      <c r="N419" s="273">
        <f t="shared" si="40"/>
        <v>6.7989711587643441E-6</v>
      </c>
      <c r="O419" s="273">
        <f t="shared" si="41"/>
        <v>1.8268835503599791E-6</v>
      </c>
      <c r="Q419" s="15" t="s">
        <v>33156</v>
      </c>
      <c r="R419" t="s">
        <v>153</v>
      </c>
      <c r="S419" t="s">
        <v>34174</v>
      </c>
      <c r="T419" t="s">
        <v>34174</v>
      </c>
      <c r="U419" s="273">
        <f t="shared" si="36"/>
        <v>3.2560197209817573E-4</v>
      </c>
      <c r="V419" s="15" t="str">
        <f t="shared" si="37"/>
        <v>Sede - Moho</v>
      </c>
      <c r="W419" s="289" t="s">
        <v>32185</v>
      </c>
      <c r="X419" s="15" t="s">
        <v>32184</v>
      </c>
      <c r="Y419" s="15" t="s">
        <v>32188</v>
      </c>
    </row>
    <row r="420" spans="1:25" x14ac:dyDescent="0.35">
      <c r="A420" s="15" t="s">
        <v>33141</v>
      </c>
      <c r="B420" s="15" t="s">
        <v>170</v>
      </c>
      <c r="C420" s="15" t="s">
        <v>34044</v>
      </c>
      <c r="D420" s="15" t="s">
        <v>34044</v>
      </c>
      <c r="E420" s="15">
        <v>5</v>
      </c>
      <c r="F420" s="273">
        <f t="shared" si="38"/>
        <v>3.6894923258559622E-4</v>
      </c>
      <c r="G420" s="273">
        <f t="shared" si="39"/>
        <v>2.698125737898465E-4</v>
      </c>
      <c r="I420" s="15" t="s">
        <v>33156</v>
      </c>
      <c r="J420" s="15" t="s">
        <v>153</v>
      </c>
      <c r="K420" s="15" t="s">
        <v>34174</v>
      </c>
      <c r="L420" s="15" t="s">
        <v>34174</v>
      </c>
      <c r="M420" s="15">
        <v>39</v>
      </c>
      <c r="N420" s="273">
        <f t="shared" si="40"/>
        <v>6.7989711587643441E-6</v>
      </c>
      <c r="O420" s="273">
        <f t="shared" si="41"/>
        <v>1.8268835503599791E-6</v>
      </c>
      <c r="Q420" s="15" t="s">
        <v>33157</v>
      </c>
      <c r="R420" t="s">
        <v>170</v>
      </c>
      <c r="S420" t="s">
        <v>34498</v>
      </c>
      <c r="T420" t="s">
        <v>34524</v>
      </c>
      <c r="U420" s="273">
        <f t="shared" si="36"/>
        <v>1.0961138356242473E-4</v>
      </c>
      <c r="V420" s="15" t="str">
        <f t="shared" si="37"/>
        <v>Sede - Jesus</v>
      </c>
      <c r="W420" s="289" t="s">
        <v>32185</v>
      </c>
      <c r="X420" s="15" t="s">
        <v>32184</v>
      </c>
      <c r="Y420" s="15" t="s">
        <v>32188</v>
      </c>
    </row>
    <row r="421" spans="1:25" x14ac:dyDescent="0.35">
      <c r="A421" s="15" t="s">
        <v>32167</v>
      </c>
      <c r="B421" s="15" t="s">
        <v>154</v>
      </c>
      <c r="C421" s="15" t="s">
        <v>31848</v>
      </c>
      <c r="D421" s="15" t="s">
        <v>31849</v>
      </c>
      <c r="E421" s="15">
        <v>5</v>
      </c>
      <c r="F421" s="273">
        <f t="shared" si="38"/>
        <v>3.6894923258559622E-4</v>
      </c>
      <c r="G421" s="273">
        <f t="shared" si="39"/>
        <v>2.698125737898465E-4</v>
      </c>
      <c r="I421" s="15" t="s">
        <v>33157</v>
      </c>
      <c r="J421" s="15" t="s">
        <v>170</v>
      </c>
      <c r="K421" s="15" t="s">
        <v>34498</v>
      </c>
      <c r="L421" s="15" t="s">
        <v>34524</v>
      </c>
      <c r="M421" s="15">
        <v>36</v>
      </c>
      <c r="N421" s="273">
        <f t="shared" si="40"/>
        <v>6.2759733773209332E-6</v>
      </c>
      <c r="O421" s="273">
        <f t="shared" si="41"/>
        <v>1.6863540464861347E-6</v>
      </c>
      <c r="Q421" s="15" t="s">
        <v>33158</v>
      </c>
      <c r="R421" t="s">
        <v>159</v>
      </c>
      <c r="S421" t="s">
        <v>34668</v>
      </c>
      <c r="T421" t="s">
        <v>34668</v>
      </c>
      <c r="U421" s="273">
        <f t="shared" si="36"/>
        <v>1.0961138356242473E-4</v>
      </c>
      <c r="V421" s="15" t="str">
        <f t="shared" si="37"/>
        <v>Sede - Cajatambo</v>
      </c>
      <c r="W421" s="289" t="s">
        <v>32185</v>
      </c>
      <c r="X421" s="15" t="s">
        <v>32187</v>
      </c>
      <c r="Y421" s="15" t="s">
        <v>32188</v>
      </c>
    </row>
    <row r="422" spans="1:25" x14ac:dyDescent="0.35">
      <c r="A422" s="15" t="s">
        <v>33006</v>
      </c>
      <c r="B422" s="15" t="s">
        <v>155</v>
      </c>
      <c r="C422" s="15" t="s">
        <v>34074</v>
      </c>
      <c r="D422" s="15" t="s">
        <v>34074</v>
      </c>
      <c r="E422" s="15">
        <v>5</v>
      </c>
      <c r="F422" s="273">
        <f t="shared" si="38"/>
        <v>3.6894923258559622E-4</v>
      </c>
      <c r="G422" s="273">
        <f t="shared" si="39"/>
        <v>2.698125737898465E-4</v>
      </c>
      <c r="I422" s="15" t="s">
        <v>33158</v>
      </c>
      <c r="J422" s="15" t="s">
        <v>159</v>
      </c>
      <c r="K422" s="15" t="s">
        <v>34668</v>
      </c>
      <c r="L422" s="15" t="s">
        <v>34668</v>
      </c>
      <c r="M422" s="15">
        <v>36</v>
      </c>
      <c r="N422" s="273">
        <f t="shared" si="40"/>
        <v>6.2759733773209332E-6</v>
      </c>
      <c r="O422" s="273">
        <f t="shared" si="41"/>
        <v>1.6863540464861347E-6</v>
      </c>
      <c r="Q422" s="15" t="s">
        <v>32131</v>
      </c>
      <c r="R422" t="s">
        <v>152</v>
      </c>
      <c r="S422" t="s">
        <v>31802</v>
      </c>
      <c r="T422" t="s">
        <v>31811</v>
      </c>
      <c r="U422" s="273">
        <f t="shared" si="36"/>
        <v>5.4131150162617912E-4</v>
      </c>
      <c r="V422" s="15" t="str">
        <f t="shared" si="37"/>
        <v>Sede - Colan</v>
      </c>
      <c r="W422" s="289" t="s">
        <v>32187</v>
      </c>
      <c r="X422" s="15" t="s">
        <v>32185</v>
      </c>
      <c r="Y422" s="15" t="s">
        <v>925</v>
      </c>
    </row>
    <row r="423" spans="1:25" x14ac:dyDescent="0.35">
      <c r="A423" s="15" t="s">
        <v>33354</v>
      </c>
      <c r="B423" s="15" t="s">
        <v>173</v>
      </c>
      <c r="C423" s="15" t="s">
        <v>31530</v>
      </c>
      <c r="D423" s="15" t="s">
        <v>34221</v>
      </c>
      <c r="E423" s="15">
        <v>5</v>
      </c>
      <c r="F423" s="273">
        <f t="shared" si="38"/>
        <v>3.6894923258559622E-4</v>
      </c>
      <c r="G423" s="273">
        <f t="shared" si="39"/>
        <v>2.698125737898465E-4</v>
      </c>
      <c r="I423" s="15" t="s">
        <v>32131</v>
      </c>
      <c r="J423" s="15" t="s">
        <v>152</v>
      </c>
      <c r="K423" s="15" t="s">
        <v>31802</v>
      </c>
      <c r="L423" s="15" t="s">
        <v>31811</v>
      </c>
      <c r="M423" s="15">
        <v>36</v>
      </c>
      <c r="N423" s="273">
        <f t="shared" si="40"/>
        <v>6.2759733773209332E-6</v>
      </c>
      <c r="O423" s="273">
        <f t="shared" si="41"/>
        <v>1.6863540464861347E-6</v>
      </c>
      <c r="Q423" s="15" t="s">
        <v>33159</v>
      </c>
      <c r="R423" t="s">
        <v>153</v>
      </c>
      <c r="S423" t="s">
        <v>31826</v>
      </c>
      <c r="T423" t="s">
        <v>34457</v>
      </c>
      <c r="U423" s="273">
        <f t="shared" si="36"/>
        <v>1.6352705515243607E-4</v>
      </c>
      <c r="V423" s="15" t="str">
        <f t="shared" si="37"/>
        <v>Sede - Caracoto</v>
      </c>
      <c r="W423" s="289" t="s">
        <v>32188</v>
      </c>
      <c r="X423" s="15" t="s">
        <v>32186</v>
      </c>
      <c r="Y423" s="15" t="s">
        <v>32187</v>
      </c>
    </row>
    <row r="424" spans="1:25" x14ac:dyDescent="0.35">
      <c r="A424" s="15" t="s">
        <v>31877</v>
      </c>
      <c r="B424" s="15" t="s">
        <v>173</v>
      </c>
      <c r="C424" s="15" t="s">
        <v>31545</v>
      </c>
      <c r="D424" s="15" t="s">
        <v>31576</v>
      </c>
      <c r="E424" s="15">
        <v>5</v>
      </c>
      <c r="F424" s="273">
        <f t="shared" si="38"/>
        <v>3.6894923258559622E-4</v>
      </c>
      <c r="G424" s="273">
        <f t="shared" si="39"/>
        <v>2.698125737898465E-4</v>
      </c>
      <c r="I424" s="15" t="s">
        <v>33159</v>
      </c>
      <c r="J424" s="15" t="s">
        <v>153</v>
      </c>
      <c r="K424" s="15" t="s">
        <v>31826</v>
      </c>
      <c r="L424" s="15" t="s">
        <v>34457</v>
      </c>
      <c r="M424" s="15">
        <v>35</v>
      </c>
      <c r="N424" s="273">
        <f t="shared" si="40"/>
        <v>6.1016407835064634E-6</v>
      </c>
      <c r="O424" s="273">
        <f t="shared" si="41"/>
        <v>1.6395108785281867E-6</v>
      </c>
      <c r="Q424" s="15" t="s">
        <v>32104</v>
      </c>
      <c r="R424" t="s">
        <v>159</v>
      </c>
      <c r="S424" t="s">
        <v>31713</v>
      </c>
      <c r="T424" t="s">
        <v>31779</v>
      </c>
      <c r="U424" s="273">
        <f t="shared" si="36"/>
        <v>2.1744272674244743E-4</v>
      </c>
      <c r="V424" s="15" t="str">
        <f t="shared" si="37"/>
        <v>Sede - Pachangara</v>
      </c>
      <c r="W424" s="289" t="s">
        <v>32185</v>
      </c>
      <c r="X424" s="15" t="s">
        <v>32187</v>
      </c>
      <c r="Y424" s="15" t="s">
        <v>32184</v>
      </c>
    </row>
    <row r="425" spans="1:25" x14ac:dyDescent="0.35">
      <c r="A425" s="15" t="s">
        <v>33355</v>
      </c>
      <c r="B425" s="15" t="s">
        <v>174</v>
      </c>
      <c r="C425" s="15" t="s">
        <v>31547</v>
      </c>
      <c r="D425" s="15" t="s">
        <v>34222</v>
      </c>
      <c r="E425" s="15">
        <v>5</v>
      </c>
      <c r="F425" s="273">
        <f t="shared" si="38"/>
        <v>3.6894923258559622E-4</v>
      </c>
      <c r="G425" s="273">
        <f t="shared" si="39"/>
        <v>2.698125737898465E-4</v>
      </c>
      <c r="I425" s="15" t="s">
        <v>32104</v>
      </c>
      <c r="J425" s="15" t="s">
        <v>159</v>
      </c>
      <c r="K425" s="15" t="s">
        <v>31713</v>
      </c>
      <c r="L425" s="15" t="s">
        <v>31779</v>
      </c>
      <c r="M425" s="15">
        <v>34</v>
      </c>
      <c r="N425" s="273">
        <f t="shared" si="40"/>
        <v>5.9273081896919928E-6</v>
      </c>
      <c r="O425" s="273">
        <f t="shared" si="41"/>
        <v>1.5926677105702384E-6</v>
      </c>
      <c r="Q425" s="15" t="s">
        <v>33160</v>
      </c>
      <c r="R425" t="s">
        <v>172</v>
      </c>
      <c r="S425" t="s">
        <v>31666</v>
      </c>
      <c r="T425" t="s">
        <v>34980</v>
      </c>
      <c r="U425" s="273">
        <f t="shared" si="36"/>
        <v>1.5458245426122902E-6</v>
      </c>
      <c r="V425" s="15" t="str">
        <f t="shared" si="37"/>
        <v>Sede - Sausa</v>
      </c>
      <c r="W425" s="289" t="s">
        <v>32184</v>
      </c>
      <c r="X425" s="15" t="s">
        <v>32188</v>
      </c>
      <c r="Y425" s="15" t="s">
        <v>32184</v>
      </c>
    </row>
    <row r="426" spans="1:25" x14ac:dyDescent="0.35">
      <c r="A426" s="15" t="s">
        <v>33356</v>
      </c>
      <c r="B426" s="15" t="s">
        <v>174</v>
      </c>
      <c r="C426" s="15" t="s">
        <v>31627</v>
      </c>
      <c r="D426" s="15" t="s">
        <v>34223</v>
      </c>
      <c r="E426" s="15">
        <v>5</v>
      </c>
      <c r="F426" s="273">
        <f t="shared" si="38"/>
        <v>3.6894923258559622E-4</v>
      </c>
      <c r="G426" s="273">
        <f t="shared" si="39"/>
        <v>2.698125737898465E-4</v>
      </c>
      <c r="I426" s="15" t="s">
        <v>33160</v>
      </c>
      <c r="J426" s="15" t="s">
        <v>172</v>
      </c>
      <c r="K426" s="15" t="s">
        <v>31666</v>
      </c>
      <c r="L426" s="15" t="s">
        <v>34980</v>
      </c>
      <c r="M426" s="15">
        <v>33</v>
      </c>
      <c r="N426" s="273">
        <f t="shared" si="40"/>
        <v>5.7529755958775222E-6</v>
      </c>
      <c r="O426" s="273">
        <f t="shared" si="41"/>
        <v>1.5458245426122902E-6</v>
      </c>
      <c r="Q426" s="15" t="s">
        <v>33161</v>
      </c>
      <c r="R426" t="s">
        <v>146</v>
      </c>
      <c r="S426" t="s">
        <v>34355</v>
      </c>
      <c r="T426" t="s">
        <v>34355</v>
      </c>
      <c r="U426" s="273">
        <f t="shared" si="36"/>
        <v>1.498981374654342E-6</v>
      </c>
      <c r="V426" s="15" t="str">
        <f t="shared" si="37"/>
        <v>Sede - Bolivar</v>
      </c>
      <c r="W426" s="289" t="s">
        <v>32185</v>
      </c>
      <c r="X426" s="15" t="s">
        <v>32184</v>
      </c>
      <c r="Y426" s="15" t="s">
        <v>32185</v>
      </c>
    </row>
    <row r="427" spans="1:25" x14ac:dyDescent="0.35">
      <c r="A427" s="15" t="s">
        <v>33357</v>
      </c>
      <c r="B427" s="15" t="s">
        <v>174</v>
      </c>
      <c r="C427" s="15" t="s">
        <v>31627</v>
      </c>
      <c r="D427" s="15" t="s">
        <v>34224</v>
      </c>
      <c r="E427" s="15">
        <v>5</v>
      </c>
      <c r="F427" s="273">
        <f t="shared" si="38"/>
        <v>3.6894923258559622E-4</v>
      </c>
      <c r="G427" s="273">
        <f t="shared" si="39"/>
        <v>2.698125737898465E-4</v>
      </c>
      <c r="I427" s="15" t="s">
        <v>33161</v>
      </c>
      <c r="J427" s="15" t="s">
        <v>146</v>
      </c>
      <c r="K427" s="15" t="s">
        <v>34355</v>
      </c>
      <c r="L427" s="15" t="s">
        <v>34355</v>
      </c>
      <c r="M427" s="15">
        <v>32</v>
      </c>
      <c r="N427" s="273">
        <f t="shared" si="40"/>
        <v>5.5786430020630516E-6</v>
      </c>
      <c r="O427" s="273">
        <f t="shared" si="41"/>
        <v>1.498981374654342E-6</v>
      </c>
      <c r="Q427" s="15" t="s">
        <v>33162</v>
      </c>
      <c r="R427" t="s">
        <v>175</v>
      </c>
      <c r="S427" t="s">
        <v>34321</v>
      </c>
      <c r="T427" t="s">
        <v>34321</v>
      </c>
      <c r="U427" s="273">
        <f t="shared" si="36"/>
        <v>2.1734904040653154E-4</v>
      </c>
      <c r="V427" s="15" t="str">
        <f t="shared" si="37"/>
        <v>Sede - Picota</v>
      </c>
      <c r="W427" s="289" t="s">
        <v>32188</v>
      </c>
      <c r="X427" s="15" t="s">
        <v>32184</v>
      </c>
      <c r="Y427" s="15" t="s">
        <v>32188</v>
      </c>
    </row>
    <row r="428" spans="1:25" x14ac:dyDescent="0.35">
      <c r="A428" s="15" t="s">
        <v>33087</v>
      </c>
      <c r="B428" s="15" t="s">
        <v>138</v>
      </c>
      <c r="C428" s="15" t="s">
        <v>31557</v>
      </c>
      <c r="D428" s="15" t="s">
        <v>34225</v>
      </c>
      <c r="E428" s="15">
        <v>5</v>
      </c>
      <c r="F428" s="273">
        <f t="shared" si="38"/>
        <v>3.6894923258559622E-4</v>
      </c>
      <c r="G428" s="273">
        <f t="shared" si="39"/>
        <v>2.698125737898465E-4</v>
      </c>
      <c r="I428" s="15" t="s">
        <v>33162</v>
      </c>
      <c r="J428" s="15" t="s">
        <v>175</v>
      </c>
      <c r="K428" s="15" t="s">
        <v>34321</v>
      </c>
      <c r="L428" s="15" t="s">
        <v>34321</v>
      </c>
      <c r="M428" s="15">
        <v>32</v>
      </c>
      <c r="N428" s="273">
        <f t="shared" si="40"/>
        <v>5.5786430020630516E-6</v>
      </c>
      <c r="O428" s="273">
        <f t="shared" si="41"/>
        <v>1.498981374654342E-6</v>
      </c>
      <c r="Q428" s="15" t="s">
        <v>33163</v>
      </c>
      <c r="R428" t="s">
        <v>173</v>
      </c>
      <c r="S428" t="s">
        <v>34218</v>
      </c>
      <c r="T428" t="s">
        <v>34218</v>
      </c>
      <c r="U428" s="273">
        <f t="shared" si="36"/>
        <v>2.1730219723857359E-4</v>
      </c>
      <c r="V428" s="15" t="str">
        <f t="shared" si="37"/>
        <v>Sede - Ocros</v>
      </c>
      <c r="W428" s="289" t="s">
        <v>32188</v>
      </c>
      <c r="X428" s="15" t="s">
        <v>32184</v>
      </c>
      <c r="Y428" s="15" t="s">
        <v>32184</v>
      </c>
    </row>
    <row r="429" spans="1:25" x14ac:dyDescent="0.35">
      <c r="A429" s="15" t="s">
        <v>33053</v>
      </c>
      <c r="B429" s="15" t="s">
        <v>138</v>
      </c>
      <c r="C429" s="15" t="s">
        <v>31559</v>
      </c>
      <c r="D429" s="15" t="s">
        <v>31559</v>
      </c>
      <c r="E429" s="15">
        <v>5</v>
      </c>
      <c r="F429" s="273">
        <f t="shared" si="38"/>
        <v>3.6894923258559622E-4</v>
      </c>
      <c r="G429" s="273">
        <f t="shared" si="39"/>
        <v>2.698125737898465E-4</v>
      </c>
      <c r="I429" s="15" t="s">
        <v>33163</v>
      </c>
      <c r="J429" s="15" t="s">
        <v>173</v>
      </c>
      <c r="K429" s="15" t="s">
        <v>34218</v>
      </c>
      <c r="L429" s="15" t="s">
        <v>34218</v>
      </c>
      <c r="M429" s="15">
        <v>31</v>
      </c>
      <c r="N429" s="273">
        <f t="shared" si="40"/>
        <v>5.4043104082485819E-6</v>
      </c>
      <c r="O429" s="273">
        <f t="shared" si="41"/>
        <v>1.452138206696394E-6</v>
      </c>
      <c r="Q429" s="15" t="s">
        <v>33164</v>
      </c>
      <c r="R429" t="s">
        <v>173</v>
      </c>
      <c r="S429" t="s">
        <v>34385</v>
      </c>
      <c r="T429" t="s">
        <v>34385</v>
      </c>
      <c r="U429" s="273">
        <f t="shared" si="36"/>
        <v>1.0933032455467704E-4</v>
      </c>
      <c r="V429" s="15" t="str">
        <f t="shared" si="37"/>
        <v>Sede - Corongo</v>
      </c>
      <c r="W429" s="289" t="s">
        <v>32188</v>
      </c>
      <c r="X429" s="15" t="s">
        <v>32187</v>
      </c>
      <c r="Y429" s="15" t="s">
        <v>32184</v>
      </c>
    </row>
    <row r="430" spans="1:25" x14ac:dyDescent="0.35">
      <c r="A430" s="15" t="s">
        <v>31909</v>
      </c>
      <c r="B430" s="15" t="s">
        <v>138</v>
      </c>
      <c r="C430" s="15" t="s">
        <v>31559</v>
      </c>
      <c r="D430" s="15" t="s">
        <v>34226</v>
      </c>
      <c r="E430" s="15">
        <v>5</v>
      </c>
      <c r="F430" s="273">
        <f t="shared" si="38"/>
        <v>3.6894923258559622E-4</v>
      </c>
      <c r="G430" s="273">
        <f t="shared" si="39"/>
        <v>2.698125737898465E-4</v>
      </c>
      <c r="I430" s="15" t="s">
        <v>33164</v>
      </c>
      <c r="J430" s="15" t="s">
        <v>173</v>
      </c>
      <c r="K430" s="15" t="s">
        <v>34385</v>
      </c>
      <c r="L430" s="15" t="s">
        <v>34385</v>
      </c>
      <c r="M430" s="15">
        <v>30</v>
      </c>
      <c r="N430" s="273">
        <f t="shared" si="40"/>
        <v>5.2299778144341113E-6</v>
      </c>
      <c r="O430" s="273">
        <f t="shared" si="41"/>
        <v>1.4052950387384456E-6</v>
      </c>
      <c r="Q430" s="15" t="s">
        <v>31948</v>
      </c>
      <c r="R430" t="s">
        <v>141</v>
      </c>
      <c r="S430" t="s">
        <v>31638</v>
      </c>
      <c r="T430" t="s">
        <v>31640</v>
      </c>
      <c r="U430" s="273">
        <f t="shared" si="36"/>
        <v>1.3116087028225491E-6</v>
      </c>
      <c r="V430" s="15" t="str">
        <f t="shared" si="37"/>
        <v>Sede - Yanaoca</v>
      </c>
      <c r="W430" s="289" t="s">
        <v>32188</v>
      </c>
      <c r="X430" s="15" t="s">
        <v>32184</v>
      </c>
      <c r="Y430" s="15" t="s">
        <v>32188</v>
      </c>
    </row>
    <row r="431" spans="1:25" x14ac:dyDescent="0.35">
      <c r="A431" s="15" t="s">
        <v>33358</v>
      </c>
      <c r="B431" s="15" t="s">
        <v>139</v>
      </c>
      <c r="C431" s="15" t="s">
        <v>31561</v>
      </c>
      <c r="D431" s="15" t="s">
        <v>34227</v>
      </c>
      <c r="E431" s="15">
        <v>5</v>
      </c>
      <c r="F431" s="273">
        <f t="shared" si="38"/>
        <v>3.6894923258559622E-4</v>
      </c>
      <c r="G431" s="273">
        <f t="shared" si="39"/>
        <v>2.698125737898465E-4</v>
      </c>
      <c r="I431" s="15" t="s">
        <v>31948</v>
      </c>
      <c r="J431" s="15" t="s">
        <v>141</v>
      </c>
      <c r="K431" s="15" t="s">
        <v>31638</v>
      </c>
      <c r="L431" s="15" t="s">
        <v>31640</v>
      </c>
      <c r="M431" s="15">
        <v>28</v>
      </c>
      <c r="N431" s="273">
        <f t="shared" si="40"/>
        <v>4.8813126268051701E-6</v>
      </c>
      <c r="O431" s="273">
        <f t="shared" si="41"/>
        <v>1.3116087028225491E-6</v>
      </c>
      <c r="Q431" s="15" t="s">
        <v>31969</v>
      </c>
      <c r="R431" t="s">
        <v>170</v>
      </c>
      <c r="S431" t="s">
        <v>34761</v>
      </c>
      <c r="T431" t="s">
        <v>31650</v>
      </c>
      <c r="U431" s="273">
        <f t="shared" si="36"/>
        <v>1.3116087028225491E-6</v>
      </c>
      <c r="V431" s="15" t="str">
        <f t="shared" si="37"/>
        <v>Sede - La Union</v>
      </c>
      <c r="W431" s="289" t="s">
        <v>32188</v>
      </c>
      <c r="X431" s="15" t="s">
        <v>32184</v>
      </c>
      <c r="Y431" s="15" t="s">
        <v>32188</v>
      </c>
    </row>
    <row r="432" spans="1:25" x14ac:dyDescent="0.35">
      <c r="A432" s="15" t="s">
        <v>31913</v>
      </c>
      <c r="B432" s="15" t="s">
        <v>139</v>
      </c>
      <c r="C432" s="15" t="s">
        <v>31595</v>
      </c>
      <c r="D432" s="15" t="s">
        <v>31596</v>
      </c>
      <c r="E432" s="15">
        <v>5</v>
      </c>
      <c r="F432" s="273">
        <f t="shared" si="38"/>
        <v>3.6894923258559622E-4</v>
      </c>
      <c r="G432" s="273">
        <f t="shared" si="39"/>
        <v>2.698125737898465E-4</v>
      </c>
      <c r="I432" s="15" t="s">
        <v>31969</v>
      </c>
      <c r="J432" s="15" t="s">
        <v>170</v>
      </c>
      <c r="K432" s="15" t="s">
        <v>34761</v>
      </c>
      <c r="L432" s="15" t="s">
        <v>31650</v>
      </c>
      <c r="M432" s="15">
        <v>28</v>
      </c>
      <c r="N432" s="273">
        <f t="shared" si="40"/>
        <v>4.8813126268051701E-6</v>
      </c>
      <c r="O432" s="273">
        <f t="shared" si="41"/>
        <v>1.3116087028225491E-6</v>
      </c>
      <c r="Q432" s="15" t="s">
        <v>33165</v>
      </c>
      <c r="R432" t="s">
        <v>146</v>
      </c>
      <c r="S432" t="s">
        <v>34315</v>
      </c>
      <c r="T432" t="s">
        <v>34316</v>
      </c>
      <c r="U432" s="273">
        <f t="shared" si="36"/>
        <v>2.1716166773469973E-4</v>
      </c>
      <c r="V432" s="15" t="str">
        <f t="shared" si="37"/>
        <v>Sede - Cascas</v>
      </c>
      <c r="W432" s="289" t="s">
        <v>32188</v>
      </c>
      <c r="X432" s="15" t="s">
        <v>32187</v>
      </c>
      <c r="Y432" s="15" t="s">
        <v>32184</v>
      </c>
    </row>
    <row r="433" spans="1:25" x14ac:dyDescent="0.35">
      <c r="A433" s="15" t="s">
        <v>33359</v>
      </c>
      <c r="B433" s="15" t="s">
        <v>140</v>
      </c>
      <c r="C433" s="15" t="s">
        <v>31562</v>
      </c>
      <c r="D433" s="15" t="s">
        <v>34228</v>
      </c>
      <c r="E433" s="15">
        <v>5</v>
      </c>
      <c r="F433" s="273">
        <f t="shared" si="38"/>
        <v>3.6894923258559622E-4</v>
      </c>
      <c r="G433" s="273">
        <f t="shared" si="39"/>
        <v>2.698125737898465E-4</v>
      </c>
      <c r="I433" s="15" t="s">
        <v>33165</v>
      </c>
      <c r="J433" s="15" t="s">
        <v>146</v>
      </c>
      <c r="K433" s="15" t="s">
        <v>34315</v>
      </c>
      <c r="L433" s="15" t="s">
        <v>34316</v>
      </c>
      <c r="M433" s="15">
        <v>28</v>
      </c>
      <c r="N433" s="273">
        <f t="shared" si="40"/>
        <v>4.8813126268051701E-6</v>
      </c>
      <c r="O433" s="273">
        <f t="shared" si="41"/>
        <v>1.3116087028225491E-6</v>
      </c>
      <c r="Q433" s="15" t="s">
        <v>33166</v>
      </c>
      <c r="R433" t="s">
        <v>146</v>
      </c>
      <c r="S433" t="s">
        <v>34239</v>
      </c>
      <c r="T433" t="s">
        <v>34239</v>
      </c>
      <c r="U433" s="273">
        <f t="shared" si="36"/>
        <v>2.7112418249266906E-4</v>
      </c>
      <c r="V433" s="15" t="str">
        <f t="shared" si="37"/>
        <v>Sede - Julcan</v>
      </c>
      <c r="W433" s="289" t="s">
        <v>32186</v>
      </c>
      <c r="X433" s="15" t="s">
        <v>32184</v>
      </c>
      <c r="Y433" s="15" t="s">
        <v>32188</v>
      </c>
    </row>
    <row r="434" spans="1:25" x14ac:dyDescent="0.35">
      <c r="A434" s="15" t="s">
        <v>33360</v>
      </c>
      <c r="B434" s="15" t="s">
        <v>141</v>
      </c>
      <c r="C434" s="15" t="s">
        <v>31611</v>
      </c>
      <c r="D434" s="15" t="s">
        <v>34229</v>
      </c>
      <c r="E434" s="15">
        <v>5</v>
      </c>
      <c r="F434" s="273">
        <f t="shared" si="38"/>
        <v>3.6894923258559622E-4</v>
      </c>
      <c r="G434" s="273">
        <f t="shared" si="39"/>
        <v>2.698125737898465E-4</v>
      </c>
      <c r="I434" s="15" t="s">
        <v>33166</v>
      </c>
      <c r="J434" s="15" t="s">
        <v>146</v>
      </c>
      <c r="K434" s="15" t="s">
        <v>34239</v>
      </c>
      <c r="L434" s="15" t="s">
        <v>34239</v>
      </c>
      <c r="M434" s="15">
        <v>28</v>
      </c>
      <c r="N434" s="273">
        <f t="shared" si="40"/>
        <v>4.8813126268051701E-6</v>
      </c>
      <c r="O434" s="273">
        <f t="shared" si="41"/>
        <v>1.3116087028225491E-6</v>
      </c>
      <c r="Q434" s="15" t="s">
        <v>32027</v>
      </c>
      <c r="R434" t="s">
        <v>147</v>
      </c>
      <c r="S434" t="s">
        <v>147</v>
      </c>
      <c r="T434" t="s">
        <v>31706</v>
      </c>
      <c r="U434" s="273">
        <f t="shared" si="36"/>
        <v>7.0268377105254956E-4</v>
      </c>
      <c r="V434" s="15" t="str">
        <f t="shared" si="37"/>
        <v>Sede - Motupe</v>
      </c>
      <c r="W434" s="289" t="s">
        <v>32187</v>
      </c>
      <c r="X434" s="15" t="s">
        <v>32188</v>
      </c>
      <c r="Y434" s="15" t="s">
        <v>32188</v>
      </c>
    </row>
    <row r="435" spans="1:25" x14ac:dyDescent="0.35">
      <c r="A435" s="15" t="s">
        <v>33361</v>
      </c>
      <c r="B435" s="15" t="s">
        <v>141</v>
      </c>
      <c r="C435" s="15" t="s">
        <v>31612</v>
      </c>
      <c r="D435" s="15" t="s">
        <v>34230</v>
      </c>
      <c r="E435" s="15">
        <v>5</v>
      </c>
      <c r="F435" s="273">
        <f t="shared" si="38"/>
        <v>3.6894923258559622E-4</v>
      </c>
      <c r="G435" s="273">
        <f t="shared" si="39"/>
        <v>2.698125737898465E-4</v>
      </c>
      <c r="I435" s="15" t="s">
        <v>32027</v>
      </c>
      <c r="J435" s="15" t="s">
        <v>147</v>
      </c>
      <c r="K435" s="15" t="s">
        <v>147</v>
      </c>
      <c r="L435" s="15" t="s">
        <v>31706</v>
      </c>
      <c r="M435" s="15">
        <v>25</v>
      </c>
      <c r="N435" s="273">
        <f t="shared" si="40"/>
        <v>4.3583148453617591E-6</v>
      </c>
      <c r="O435" s="273">
        <f t="shared" si="41"/>
        <v>1.1710791989487047E-6</v>
      </c>
      <c r="Q435" s="15" t="s">
        <v>32158</v>
      </c>
      <c r="R435" t="s">
        <v>175</v>
      </c>
      <c r="S435" t="s">
        <v>31836</v>
      </c>
      <c r="T435" t="s">
        <v>34946</v>
      </c>
      <c r="U435" s="273">
        <f t="shared" si="36"/>
        <v>5.5086750788960056E-5</v>
      </c>
      <c r="V435" s="15" t="str">
        <f t="shared" si="37"/>
        <v>Sede - San Jose De Sisa</v>
      </c>
      <c r="W435" s="289" t="s">
        <v>32188</v>
      </c>
      <c r="X435" s="15" t="s">
        <v>32187</v>
      </c>
      <c r="Y435" s="15" t="s">
        <v>32185</v>
      </c>
    </row>
    <row r="436" spans="1:25" x14ac:dyDescent="0.35">
      <c r="A436" s="15" t="s">
        <v>33362</v>
      </c>
      <c r="B436" s="15" t="s">
        <v>141</v>
      </c>
      <c r="C436" s="15" t="s">
        <v>31568</v>
      </c>
      <c r="D436" s="15" t="s">
        <v>34231</v>
      </c>
      <c r="E436" s="15">
        <v>5</v>
      </c>
      <c r="F436" s="273">
        <f t="shared" si="38"/>
        <v>3.6894923258559622E-4</v>
      </c>
      <c r="G436" s="273">
        <f t="shared" si="39"/>
        <v>2.698125737898465E-4</v>
      </c>
      <c r="I436" s="15" t="s">
        <v>32158</v>
      </c>
      <c r="J436" s="15" t="s">
        <v>175</v>
      </c>
      <c r="K436" s="15" t="s">
        <v>31836</v>
      </c>
      <c r="L436" s="15" t="s">
        <v>34946</v>
      </c>
      <c r="M436" s="15">
        <v>24</v>
      </c>
      <c r="N436" s="273">
        <f t="shared" si="40"/>
        <v>4.1839822515472893E-6</v>
      </c>
      <c r="O436" s="273">
        <f t="shared" si="41"/>
        <v>1.1242360309907567E-6</v>
      </c>
      <c r="Q436" s="15" t="s">
        <v>33167</v>
      </c>
      <c r="R436" t="s">
        <v>172</v>
      </c>
      <c r="S436" t="s">
        <v>31666</v>
      </c>
      <c r="T436" t="s">
        <v>34890</v>
      </c>
      <c r="U436" s="273">
        <f t="shared" si="36"/>
        <v>5.4852534949170311E-5</v>
      </c>
      <c r="V436" s="15" t="str">
        <f t="shared" si="37"/>
        <v>Sede - Paca</v>
      </c>
      <c r="W436" s="289" t="s">
        <v>32188</v>
      </c>
      <c r="X436" s="15" t="s">
        <v>32184</v>
      </c>
      <c r="Y436" s="15" t="s">
        <v>32184</v>
      </c>
    </row>
    <row r="437" spans="1:25" x14ac:dyDescent="0.35">
      <c r="A437" s="15" t="s">
        <v>33363</v>
      </c>
      <c r="B437" s="15" t="s">
        <v>141</v>
      </c>
      <c r="C437" s="15" t="s">
        <v>31568</v>
      </c>
      <c r="D437" s="15" t="s">
        <v>34232</v>
      </c>
      <c r="E437" s="15">
        <v>5</v>
      </c>
      <c r="F437" s="273">
        <f t="shared" si="38"/>
        <v>3.6894923258559622E-4</v>
      </c>
      <c r="G437" s="273">
        <f t="shared" si="39"/>
        <v>2.698125737898465E-4</v>
      </c>
      <c r="I437" s="15" t="s">
        <v>33167</v>
      </c>
      <c r="J437" s="15" t="s">
        <v>172</v>
      </c>
      <c r="K437" s="15" t="s">
        <v>31666</v>
      </c>
      <c r="L437" s="15" t="s">
        <v>34890</v>
      </c>
      <c r="M437" s="15">
        <v>19</v>
      </c>
      <c r="N437" s="273">
        <f t="shared" si="40"/>
        <v>3.3123192824749372E-6</v>
      </c>
      <c r="O437" s="273">
        <f t="shared" si="41"/>
        <v>8.9002019120101556E-7</v>
      </c>
      <c r="Q437" s="15" t="s">
        <v>32063</v>
      </c>
      <c r="R437" t="s">
        <v>159</v>
      </c>
      <c r="S437" t="s">
        <v>31712</v>
      </c>
      <c r="T437" t="s">
        <v>31743</v>
      </c>
      <c r="U437" s="273">
        <f t="shared" si="36"/>
        <v>3.2466510873901678E-4</v>
      </c>
      <c r="V437" s="15" t="str">
        <f t="shared" si="37"/>
        <v>Sede - Sayan</v>
      </c>
      <c r="W437" s="289" t="s">
        <v>32184</v>
      </c>
      <c r="X437" s="15" t="s">
        <v>32187</v>
      </c>
      <c r="Y437" s="15" t="s">
        <v>925</v>
      </c>
    </row>
    <row r="438" spans="1:25" x14ac:dyDescent="0.35">
      <c r="A438" s="15" t="s">
        <v>33364</v>
      </c>
      <c r="B438" s="15" t="s">
        <v>141</v>
      </c>
      <c r="C438" s="15" t="s">
        <v>31570</v>
      </c>
      <c r="D438" s="15" t="s">
        <v>34233</v>
      </c>
      <c r="E438" s="15">
        <v>5</v>
      </c>
      <c r="F438" s="273">
        <f t="shared" si="38"/>
        <v>3.6894923258559622E-4</v>
      </c>
      <c r="G438" s="273">
        <f t="shared" si="39"/>
        <v>2.698125737898465E-4</v>
      </c>
      <c r="I438" s="15" t="s">
        <v>32063</v>
      </c>
      <c r="J438" s="15" t="s">
        <v>159</v>
      </c>
      <c r="K438" s="15" t="s">
        <v>31712</v>
      </c>
      <c r="L438" s="15" t="s">
        <v>31743</v>
      </c>
      <c r="M438" s="15">
        <v>19</v>
      </c>
      <c r="N438" s="273">
        <f t="shared" si="40"/>
        <v>3.3123192824749372E-6</v>
      </c>
      <c r="O438" s="273">
        <f t="shared" si="41"/>
        <v>8.9002019120101556E-7</v>
      </c>
      <c r="Q438" s="15" t="s">
        <v>33168</v>
      </c>
      <c r="R438" t="s">
        <v>138</v>
      </c>
      <c r="S438" t="s">
        <v>31526</v>
      </c>
      <c r="T438" t="s">
        <v>34581</v>
      </c>
      <c r="U438" s="273">
        <f t="shared" si="36"/>
        <v>1.0876820653918166E-4</v>
      </c>
      <c r="V438" s="15" t="str">
        <f t="shared" si="37"/>
        <v>Sede - Chachas</v>
      </c>
      <c r="W438" s="289" t="s">
        <v>32185</v>
      </c>
      <c r="X438" s="15" t="s">
        <v>32184</v>
      </c>
      <c r="Y438" s="15" t="s">
        <v>32188</v>
      </c>
    </row>
    <row r="439" spans="1:25" x14ac:dyDescent="0.35">
      <c r="A439" s="15" t="s">
        <v>33365</v>
      </c>
      <c r="B439" s="15" t="s">
        <v>142</v>
      </c>
      <c r="C439" s="15" t="s">
        <v>142</v>
      </c>
      <c r="D439" s="15" t="s">
        <v>31669</v>
      </c>
      <c r="E439" s="15">
        <v>5</v>
      </c>
      <c r="F439" s="273">
        <f t="shared" si="38"/>
        <v>3.6894923258559622E-4</v>
      </c>
      <c r="G439" s="273">
        <f t="shared" si="39"/>
        <v>2.698125737898465E-4</v>
      </c>
      <c r="I439" s="15" t="s">
        <v>33168</v>
      </c>
      <c r="J439" s="15" t="s">
        <v>138</v>
      </c>
      <c r="K439" s="15" t="s">
        <v>31526</v>
      </c>
      <c r="L439" s="15" t="s">
        <v>34581</v>
      </c>
      <c r="M439" s="15">
        <v>18</v>
      </c>
      <c r="N439" s="273">
        <f t="shared" si="40"/>
        <v>3.1379866886604666E-6</v>
      </c>
      <c r="O439" s="273">
        <f t="shared" si="41"/>
        <v>8.4317702324306734E-7</v>
      </c>
      <c r="Q439" s="15" t="s">
        <v>33169</v>
      </c>
      <c r="R439" t="s">
        <v>159</v>
      </c>
      <c r="S439" t="s">
        <v>31711</v>
      </c>
      <c r="T439" t="s">
        <v>31711</v>
      </c>
      <c r="U439" s="273">
        <f t="shared" si="36"/>
        <v>1.0872136337122371E-4</v>
      </c>
      <c r="V439" s="15" t="str">
        <f t="shared" si="37"/>
        <v>Sede - Huarochiri</v>
      </c>
      <c r="W439" s="289" t="s">
        <v>32188</v>
      </c>
      <c r="X439" s="15" t="s">
        <v>32184</v>
      </c>
      <c r="Y439" s="15" t="s">
        <v>32184</v>
      </c>
    </row>
    <row r="440" spans="1:25" x14ac:dyDescent="0.35">
      <c r="A440" s="15" t="s">
        <v>33366</v>
      </c>
      <c r="B440" s="15" t="s">
        <v>142</v>
      </c>
      <c r="C440" s="15" t="s">
        <v>142</v>
      </c>
      <c r="D440" s="15" t="s">
        <v>34234</v>
      </c>
      <c r="E440" s="15">
        <v>5</v>
      </c>
      <c r="F440" s="273">
        <f t="shared" si="38"/>
        <v>3.6894923258559622E-4</v>
      </c>
      <c r="G440" s="273">
        <f t="shared" si="39"/>
        <v>2.698125737898465E-4</v>
      </c>
      <c r="I440" s="15" t="s">
        <v>33169</v>
      </c>
      <c r="J440" s="15" t="s">
        <v>159</v>
      </c>
      <c r="K440" s="15" t="s">
        <v>31711</v>
      </c>
      <c r="L440" s="15" t="s">
        <v>31711</v>
      </c>
      <c r="M440" s="15">
        <v>17</v>
      </c>
      <c r="N440" s="273">
        <f t="shared" si="40"/>
        <v>2.9636540948459964E-6</v>
      </c>
      <c r="O440" s="273">
        <f t="shared" si="41"/>
        <v>7.9633385528511922E-7</v>
      </c>
      <c r="Q440" s="15" t="s">
        <v>31972</v>
      </c>
      <c r="R440" t="s">
        <v>170</v>
      </c>
      <c r="S440" t="s">
        <v>31648</v>
      </c>
      <c r="T440" t="s">
        <v>34642</v>
      </c>
      <c r="U440" s="273">
        <f t="shared" si="36"/>
        <v>1.0867452020326577E-4</v>
      </c>
      <c r="V440" s="15" t="str">
        <f t="shared" si="37"/>
        <v>Sede - Jose Crespo Y Castillo</v>
      </c>
      <c r="W440" s="289" t="s">
        <v>32184</v>
      </c>
      <c r="X440" s="15" t="s">
        <v>32184</v>
      </c>
      <c r="Y440" s="15" t="s">
        <v>32185</v>
      </c>
    </row>
    <row r="441" spans="1:25" x14ac:dyDescent="0.35">
      <c r="A441" s="15" t="s">
        <v>33367</v>
      </c>
      <c r="B441" s="15" t="s">
        <v>142</v>
      </c>
      <c r="C441" s="15" t="s">
        <v>31643</v>
      </c>
      <c r="D441" s="15" t="s">
        <v>34235</v>
      </c>
      <c r="E441" s="15">
        <v>5</v>
      </c>
      <c r="F441" s="273">
        <f t="shared" si="38"/>
        <v>3.6894923258559622E-4</v>
      </c>
      <c r="G441" s="273">
        <f t="shared" si="39"/>
        <v>2.698125737898465E-4</v>
      </c>
      <c r="I441" s="15" t="s">
        <v>31972</v>
      </c>
      <c r="J441" s="15" t="s">
        <v>170</v>
      </c>
      <c r="K441" s="15" t="s">
        <v>31648</v>
      </c>
      <c r="L441" s="15" t="s">
        <v>34642</v>
      </c>
      <c r="M441" s="15">
        <v>16</v>
      </c>
      <c r="N441" s="273">
        <f t="shared" si="40"/>
        <v>2.7893215010315258E-6</v>
      </c>
      <c r="O441" s="273">
        <f t="shared" si="41"/>
        <v>7.49490687327171E-7</v>
      </c>
      <c r="Q441" s="15" t="s">
        <v>33170</v>
      </c>
      <c r="R441" t="s">
        <v>173</v>
      </c>
      <c r="S441" t="s">
        <v>31545</v>
      </c>
      <c r="T441" t="s">
        <v>34389</v>
      </c>
      <c r="U441" s="273">
        <f t="shared" si="36"/>
        <v>1.6259019179327712E-4</v>
      </c>
      <c r="V441" s="15" t="str">
        <f t="shared" si="37"/>
        <v>Sede - Moro</v>
      </c>
      <c r="W441" s="289" t="s">
        <v>32184</v>
      </c>
      <c r="X441" s="15" t="s">
        <v>32187</v>
      </c>
      <c r="Y441" s="15" t="s">
        <v>32184</v>
      </c>
    </row>
    <row r="442" spans="1:25" x14ac:dyDescent="0.35">
      <c r="A442" s="15" t="s">
        <v>33052</v>
      </c>
      <c r="B442" s="15" t="s">
        <v>144</v>
      </c>
      <c r="C442" s="15" t="s">
        <v>144</v>
      </c>
      <c r="D442" s="15" t="s">
        <v>31615</v>
      </c>
      <c r="E442" s="15">
        <v>5</v>
      </c>
      <c r="F442" s="273">
        <f t="shared" si="38"/>
        <v>3.6894923258559622E-4</v>
      </c>
      <c r="G442" s="273">
        <f t="shared" si="39"/>
        <v>2.698125737898465E-4</v>
      </c>
      <c r="I442" s="15" t="s">
        <v>33170</v>
      </c>
      <c r="J442" s="15" t="s">
        <v>173</v>
      </c>
      <c r="K442" s="15" t="s">
        <v>31545</v>
      </c>
      <c r="L442" s="15" t="s">
        <v>34389</v>
      </c>
      <c r="M442" s="15">
        <v>15</v>
      </c>
      <c r="N442" s="273">
        <f t="shared" si="40"/>
        <v>2.6149889072170556E-6</v>
      </c>
      <c r="O442" s="273">
        <f t="shared" si="41"/>
        <v>7.0264751936922278E-7</v>
      </c>
      <c r="Q442" s="15" t="s">
        <v>32127</v>
      </c>
      <c r="R442" t="s">
        <v>152</v>
      </c>
      <c r="S442" t="s">
        <v>31801</v>
      </c>
      <c r="T442" t="s">
        <v>31801</v>
      </c>
      <c r="U442" s="273">
        <f t="shared" si="36"/>
        <v>3.7844025082515434E-4</v>
      </c>
      <c r="V442" s="15" t="str">
        <f t="shared" si="37"/>
        <v>Sede - Morropon</v>
      </c>
      <c r="W442" s="289" t="s">
        <v>32184</v>
      </c>
      <c r="X442" s="15" t="s">
        <v>32184</v>
      </c>
      <c r="Y442" s="15" t="s">
        <v>32184</v>
      </c>
    </row>
    <row r="443" spans="1:25" x14ac:dyDescent="0.35">
      <c r="A443" s="15" t="s">
        <v>33035</v>
      </c>
      <c r="B443" s="15" t="s">
        <v>144</v>
      </c>
      <c r="C443" s="15" t="s">
        <v>34236</v>
      </c>
      <c r="D443" s="15" t="s">
        <v>34236</v>
      </c>
      <c r="E443" s="15">
        <v>5</v>
      </c>
      <c r="F443" s="273">
        <f t="shared" si="38"/>
        <v>3.6894923258559622E-4</v>
      </c>
      <c r="G443" s="273">
        <f t="shared" si="39"/>
        <v>2.698125737898465E-4</v>
      </c>
      <c r="I443" s="15" t="s">
        <v>32127</v>
      </c>
      <c r="J443" s="15" t="s">
        <v>152</v>
      </c>
      <c r="K443" s="15" t="s">
        <v>31801</v>
      </c>
      <c r="L443" s="15" t="s">
        <v>31801</v>
      </c>
      <c r="M443" s="15">
        <v>15</v>
      </c>
      <c r="N443" s="273">
        <f t="shared" si="40"/>
        <v>2.6149889072170556E-6</v>
      </c>
      <c r="O443" s="273">
        <f t="shared" si="41"/>
        <v>7.0264751936922278E-7</v>
      </c>
      <c r="Q443" s="15" t="s">
        <v>33171</v>
      </c>
      <c r="R443" t="s">
        <v>151</v>
      </c>
      <c r="S443" t="s">
        <v>151</v>
      </c>
      <c r="T443" t="s">
        <v>34515</v>
      </c>
      <c r="U443" s="273">
        <f t="shared" si="36"/>
        <v>1.6254334862531917E-4</v>
      </c>
      <c r="V443" s="15" t="str">
        <f t="shared" si="37"/>
        <v>Sede - Huariaca</v>
      </c>
      <c r="W443" s="289" t="s">
        <v>32188</v>
      </c>
      <c r="X443" s="15" t="s">
        <v>32184</v>
      </c>
      <c r="Y443" s="15" t="s">
        <v>32188</v>
      </c>
    </row>
    <row r="444" spans="1:25" x14ac:dyDescent="0.35">
      <c r="A444" s="15" t="s">
        <v>33368</v>
      </c>
      <c r="B444" s="15" t="s">
        <v>172</v>
      </c>
      <c r="C444" s="15" t="s">
        <v>31663</v>
      </c>
      <c r="D444" s="15" t="s">
        <v>34237</v>
      </c>
      <c r="E444" s="15">
        <v>5</v>
      </c>
      <c r="F444" s="273">
        <f t="shared" si="38"/>
        <v>3.6894923258559622E-4</v>
      </c>
      <c r="G444" s="273">
        <f t="shared" si="39"/>
        <v>2.698125737898465E-4</v>
      </c>
      <c r="I444" s="15" t="s">
        <v>33171</v>
      </c>
      <c r="J444" s="15" t="s">
        <v>151</v>
      </c>
      <c r="K444" s="15" t="s">
        <v>151</v>
      </c>
      <c r="L444" s="15" t="s">
        <v>34515</v>
      </c>
      <c r="M444" s="15">
        <v>14</v>
      </c>
      <c r="N444" s="273">
        <f t="shared" si="40"/>
        <v>2.440656313402585E-6</v>
      </c>
      <c r="O444" s="273">
        <f t="shared" si="41"/>
        <v>6.5580435141127456E-7</v>
      </c>
      <c r="Q444" s="15" t="s">
        <v>31872</v>
      </c>
      <c r="R444" t="s">
        <v>173</v>
      </c>
      <c r="S444" t="s">
        <v>31585</v>
      </c>
      <c r="T444" t="s">
        <v>31585</v>
      </c>
      <c r="U444" s="273">
        <f t="shared" si="36"/>
        <v>1.6254334862531917E-4</v>
      </c>
      <c r="V444" s="15" t="str">
        <f t="shared" si="37"/>
        <v>Sede - Pomabamba</v>
      </c>
      <c r="W444" s="289" t="s">
        <v>32184</v>
      </c>
      <c r="X444" s="15" t="s">
        <v>32187</v>
      </c>
      <c r="Y444" s="15" t="s">
        <v>32188</v>
      </c>
    </row>
    <row r="445" spans="1:25" x14ac:dyDescent="0.35">
      <c r="A445" s="15" t="s">
        <v>33062</v>
      </c>
      <c r="B445" s="15" t="s">
        <v>146</v>
      </c>
      <c r="C445" s="15" t="s">
        <v>31690</v>
      </c>
      <c r="D445" s="15" t="s">
        <v>34238</v>
      </c>
      <c r="E445" s="15">
        <v>5</v>
      </c>
      <c r="F445" s="273">
        <f t="shared" si="38"/>
        <v>3.6894923258559622E-4</v>
      </c>
      <c r="G445" s="273">
        <f t="shared" si="39"/>
        <v>2.698125737898465E-4</v>
      </c>
      <c r="I445" s="15" t="s">
        <v>31872</v>
      </c>
      <c r="J445" s="15" t="s">
        <v>173</v>
      </c>
      <c r="K445" s="15" t="s">
        <v>31585</v>
      </c>
      <c r="L445" s="15" t="s">
        <v>31585</v>
      </c>
      <c r="M445" s="15">
        <v>14</v>
      </c>
      <c r="N445" s="273">
        <f t="shared" si="40"/>
        <v>2.440656313402585E-6</v>
      </c>
      <c r="O445" s="273">
        <f t="shared" si="41"/>
        <v>6.5580435141127456E-7</v>
      </c>
      <c r="Q445" s="15" t="s">
        <v>33172</v>
      </c>
      <c r="R445" t="s">
        <v>173</v>
      </c>
      <c r="S445" t="s">
        <v>31580</v>
      </c>
      <c r="T445" t="s">
        <v>34331</v>
      </c>
      <c r="U445" s="273">
        <f t="shared" si="36"/>
        <v>2.1641217704737256E-4</v>
      </c>
      <c r="V445" s="15" t="str">
        <f t="shared" si="37"/>
        <v>Sede - Mancos</v>
      </c>
      <c r="W445" s="289" t="s">
        <v>32188</v>
      </c>
      <c r="X445" s="15" t="s">
        <v>32184</v>
      </c>
      <c r="Y445" s="15" t="s">
        <v>32184</v>
      </c>
    </row>
    <row r="446" spans="1:25" x14ac:dyDescent="0.35">
      <c r="A446" s="15" t="s">
        <v>32000</v>
      </c>
      <c r="B446" s="15" t="s">
        <v>146</v>
      </c>
      <c r="C446" s="15" t="s">
        <v>31690</v>
      </c>
      <c r="D446" s="15" t="s">
        <v>31678</v>
      </c>
      <c r="E446" s="15">
        <v>5</v>
      </c>
      <c r="F446" s="273">
        <f t="shared" si="38"/>
        <v>3.6894923258559622E-4</v>
      </c>
      <c r="G446" s="273">
        <f t="shared" si="39"/>
        <v>2.698125737898465E-4</v>
      </c>
      <c r="I446" s="15" t="s">
        <v>33172</v>
      </c>
      <c r="J446" s="15" t="s">
        <v>173</v>
      </c>
      <c r="K446" s="15" t="s">
        <v>31580</v>
      </c>
      <c r="L446" s="15" t="s">
        <v>34331</v>
      </c>
      <c r="M446" s="15">
        <v>12</v>
      </c>
      <c r="N446" s="273">
        <f t="shared" si="40"/>
        <v>2.0919911257736447E-6</v>
      </c>
      <c r="O446" s="273">
        <f t="shared" si="41"/>
        <v>5.6211801549537833E-7</v>
      </c>
      <c r="Q446" s="15" t="s">
        <v>33173</v>
      </c>
      <c r="R446" t="s">
        <v>142</v>
      </c>
      <c r="S446" t="s">
        <v>142</v>
      </c>
      <c r="T446" t="s">
        <v>34423</v>
      </c>
      <c r="U446" s="273">
        <f t="shared" si="36"/>
        <v>1.6244966228940325E-4</v>
      </c>
      <c r="V446" s="15" t="str">
        <f t="shared" si="37"/>
        <v>Sede - Ascension</v>
      </c>
      <c r="W446" s="289" t="s">
        <v>32188</v>
      </c>
      <c r="X446" s="15" t="s">
        <v>32184</v>
      </c>
      <c r="Y446" s="15" t="s">
        <v>32188</v>
      </c>
    </row>
    <row r="447" spans="1:25" x14ac:dyDescent="0.35">
      <c r="A447" s="15" t="s">
        <v>33166</v>
      </c>
      <c r="B447" s="15" t="s">
        <v>146</v>
      </c>
      <c r="C447" s="15" t="s">
        <v>34239</v>
      </c>
      <c r="D447" s="15" t="s">
        <v>34239</v>
      </c>
      <c r="E447" s="15">
        <v>5</v>
      </c>
      <c r="F447" s="273">
        <f t="shared" si="38"/>
        <v>3.6894923258559622E-4</v>
      </c>
      <c r="G447" s="273">
        <f t="shared" si="39"/>
        <v>2.698125737898465E-4</v>
      </c>
      <c r="I447" s="15" t="s">
        <v>33173</v>
      </c>
      <c r="J447" s="15" t="s">
        <v>142</v>
      </c>
      <c r="K447" s="15" t="s">
        <v>142</v>
      </c>
      <c r="L447" s="15" t="s">
        <v>34423</v>
      </c>
      <c r="M447" s="15">
        <v>12</v>
      </c>
      <c r="N447" s="273">
        <f t="shared" si="40"/>
        <v>2.0919911257736447E-6</v>
      </c>
      <c r="O447" s="273">
        <f t="shared" si="41"/>
        <v>5.6211801549537833E-7</v>
      </c>
      <c r="Q447" s="15" t="s">
        <v>33174</v>
      </c>
      <c r="R447" t="s">
        <v>34054</v>
      </c>
      <c r="S447" t="s">
        <v>34187</v>
      </c>
      <c r="T447" t="s">
        <v>34981</v>
      </c>
      <c r="U447" s="273">
        <f t="shared" si="36"/>
        <v>5.6211801549537833E-7</v>
      </c>
      <c r="V447" s="15" t="str">
        <f t="shared" si="37"/>
        <v>Sede - Iñapari</v>
      </c>
      <c r="W447" s="289" t="s">
        <v>32188</v>
      </c>
      <c r="X447" s="15" t="s">
        <v>32188</v>
      </c>
      <c r="Y447" s="15" t="s">
        <v>32185</v>
      </c>
    </row>
    <row r="448" spans="1:25" x14ac:dyDescent="0.35">
      <c r="A448" s="15" t="s">
        <v>33369</v>
      </c>
      <c r="B448" s="15" t="s">
        <v>150</v>
      </c>
      <c r="C448" s="15" t="s">
        <v>31786</v>
      </c>
      <c r="D448" s="15" t="s">
        <v>34240</v>
      </c>
      <c r="E448" s="15">
        <v>5</v>
      </c>
      <c r="F448" s="273">
        <f t="shared" si="38"/>
        <v>3.6894923258559622E-4</v>
      </c>
      <c r="G448" s="273">
        <f t="shared" si="39"/>
        <v>2.698125737898465E-4</v>
      </c>
      <c r="I448" s="15" t="s">
        <v>33174</v>
      </c>
      <c r="J448" s="15" t="s">
        <v>34054</v>
      </c>
      <c r="K448" s="15" t="s">
        <v>34187</v>
      </c>
      <c r="L448" s="15" t="s">
        <v>34981</v>
      </c>
      <c r="M448" s="15">
        <v>12</v>
      </c>
      <c r="N448" s="273">
        <f t="shared" si="40"/>
        <v>2.0919911257736447E-6</v>
      </c>
      <c r="O448" s="273">
        <f t="shared" si="41"/>
        <v>5.6211801549537833E-7</v>
      </c>
      <c r="Q448" s="15" t="s">
        <v>33175</v>
      </c>
      <c r="R448" t="s">
        <v>144</v>
      </c>
      <c r="S448" t="s">
        <v>31654</v>
      </c>
      <c r="T448" t="s">
        <v>34425</v>
      </c>
      <c r="U448" s="273">
        <f t="shared" si="36"/>
        <v>1.6240281912144531E-4</v>
      </c>
      <c r="V448" s="15" t="str">
        <f t="shared" si="37"/>
        <v>Sede - El Carmen</v>
      </c>
      <c r="W448" s="289" t="s">
        <v>32187</v>
      </c>
      <c r="X448" s="15" t="s">
        <v>32184</v>
      </c>
      <c r="Y448" s="15" t="s">
        <v>32188</v>
      </c>
    </row>
    <row r="449" spans="1:25" x14ac:dyDescent="0.35">
      <c r="A449" s="15" t="s">
        <v>33370</v>
      </c>
      <c r="B449" s="15" t="s">
        <v>151</v>
      </c>
      <c r="C449" s="15" t="s">
        <v>151</v>
      </c>
      <c r="D449" s="15" t="s">
        <v>34241</v>
      </c>
      <c r="E449" s="15">
        <v>5</v>
      </c>
      <c r="F449" s="273">
        <f t="shared" si="38"/>
        <v>3.6894923258559622E-4</v>
      </c>
      <c r="G449" s="273">
        <f t="shared" si="39"/>
        <v>2.698125737898465E-4</v>
      </c>
      <c r="I449" s="15" t="s">
        <v>33175</v>
      </c>
      <c r="J449" s="15" t="s">
        <v>144</v>
      </c>
      <c r="K449" s="15" t="s">
        <v>31654</v>
      </c>
      <c r="L449" s="15" t="s">
        <v>34425</v>
      </c>
      <c r="M449" s="15">
        <v>11</v>
      </c>
      <c r="N449" s="273">
        <f t="shared" si="40"/>
        <v>1.9176585319591741E-6</v>
      </c>
      <c r="O449" s="273">
        <f t="shared" si="41"/>
        <v>5.1527484753743011E-7</v>
      </c>
      <c r="Q449" s="15" t="s">
        <v>33176</v>
      </c>
      <c r="R449" t="s">
        <v>146</v>
      </c>
      <c r="S449" t="s">
        <v>31690</v>
      </c>
      <c r="T449" t="s">
        <v>34656</v>
      </c>
      <c r="U449" s="273">
        <f t="shared" si="36"/>
        <v>1.0844030436347603E-4</v>
      </c>
      <c r="V449" s="15" t="str">
        <f t="shared" si="37"/>
        <v>Sede - Razuri</v>
      </c>
      <c r="W449" s="289" t="s">
        <v>32187</v>
      </c>
      <c r="X449" s="15" t="s">
        <v>32185</v>
      </c>
      <c r="Y449" s="15" t="s">
        <v>925</v>
      </c>
    </row>
    <row r="450" spans="1:25" x14ac:dyDescent="0.35">
      <c r="A450" s="15" t="s">
        <v>32116</v>
      </c>
      <c r="B450" s="15" t="s">
        <v>151</v>
      </c>
      <c r="C450" s="15" t="s">
        <v>151</v>
      </c>
      <c r="D450" s="15" t="s">
        <v>31794</v>
      </c>
      <c r="E450" s="15">
        <v>5</v>
      </c>
      <c r="F450" s="273">
        <f t="shared" si="38"/>
        <v>3.6894923258559622E-4</v>
      </c>
      <c r="G450" s="273">
        <f t="shared" si="39"/>
        <v>2.698125737898465E-4</v>
      </c>
      <c r="I450" s="15" t="s">
        <v>33176</v>
      </c>
      <c r="J450" s="15" t="s">
        <v>146</v>
      </c>
      <c r="K450" s="15" t="s">
        <v>31690</v>
      </c>
      <c r="L450" s="15" t="s">
        <v>34656</v>
      </c>
      <c r="M450" s="15">
        <v>11</v>
      </c>
      <c r="N450" s="273">
        <f t="shared" si="40"/>
        <v>1.9176585319591741E-6</v>
      </c>
      <c r="O450" s="273">
        <f t="shared" si="41"/>
        <v>5.1527484753743011E-7</v>
      </c>
      <c r="Q450" s="15" t="s">
        <v>33177</v>
      </c>
      <c r="R450" t="s">
        <v>159</v>
      </c>
      <c r="S450" t="s">
        <v>31711</v>
      </c>
      <c r="T450" t="s">
        <v>34676</v>
      </c>
      <c r="U450" s="273">
        <f t="shared" si="36"/>
        <v>1.0844030436347603E-4</v>
      </c>
      <c r="V450" s="15" t="str">
        <f t="shared" si="37"/>
        <v>Sede - Lahuaytambo</v>
      </c>
      <c r="W450" s="289" t="s">
        <v>32185</v>
      </c>
      <c r="X450" s="15" t="s">
        <v>32184</v>
      </c>
      <c r="Y450" s="15" t="s">
        <v>32184</v>
      </c>
    </row>
    <row r="451" spans="1:25" x14ac:dyDescent="0.35">
      <c r="A451" s="15" t="s">
        <v>33371</v>
      </c>
      <c r="B451" s="15" t="s">
        <v>152</v>
      </c>
      <c r="C451" s="15" t="s">
        <v>31801</v>
      </c>
      <c r="D451" s="15" t="s">
        <v>34242</v>
      </c>
      <c r="E451" s="15">
        <v>5</v>
      </c>
      <c r="F451" s="273">
        <f t="shared" si="38"/>
        <v>3.6894923258559622E-4</v>
      </c>
      <c r="G451" s="273">
        <f t="shared" si="39"/>
        <v>2.698125737898465E-4</v>
      </c>
      <c r="I451" s="15" t="s">
        <v>33177</v>
      </c>
      <c r="J451" s="15" t="s">
        <v>159</v>
      </c>
      <c r="K451" s="15" t="s">
        <v>31711</v>
      </c>
      <c r="L451" s="15" t="s">
        <v>34676</v>
      </c>
      <c r="M451" s="15">
        <v>11</v>
      </c>
      <c r="N451" s="273">
        <f t="shared" si="40"/>
        <v>1.9176585319591741E-6</v>
      </c>
      <c r="O451" s="273">
        <f t="shared" si="41"/>
        <v>5.1527484753743011E-7</v>
      </c>
      <c r="Q451" s="15" t="s">
        <v>33178</v>
      </c>
      <c r="R451" t="s">
        <v>175</v>
      </c>
      <c r="S451" t="s">
        <v>31839</v>
      </c>
      <c r="T451" t="s">
        <v>34147</v>
      </c>
      <c r="U451" s="273">
        <f t="shared" ref="U451:U514" si="42">+SUMIF($A:$A,Q451,$G:$G)+SUMIF($I:$I,Q451,$O:$O)</f>
        <v>3.7825287815332256E-4</v>
      </c>
      <c r="V451" s="15" t="str">
        <f t="shared" ref="V451:V514" si="43">_xlfn.CONCAT("Sede - ",T451)</f>
        <v>Sede - Soritor</v>
      </c>
      <c r="W451" s="289" t="s">
        <v>32188</v>
      </c>
      <c r="X451" s="15" t="s">
        <v>32187</v>
      </c>
      <c r="Y451" s="15" t="s">
        <v>32185</v>
      </c>
    </row>
    <row r="452" spans="1:25" x14ac:dyDescent="0.35">
      <c r="A452" s="15" t="s">
        <v>33372</v>
      </c>
      <c r="B452" s="15" t="s">
        <v>152</v>
      </c>
      <c r="C452" s="15" t="s">
        <v>31804</v>
      </c>
      <c r="D452" s="15" t="s">
        <v>34243</v>
      </c>
      <c r="E452" s="15">
        <v>5</v>
      </c>
      <c r="F452" s="273">
        <f t="shared" ref="F452:F515" si="44">+E452/SUM($E$3:$E$1322)</f>
        <v>3.6894923258559622E-4</v>
      </c>
      <c r="G452" s="273">
        <f t="shared" ref="G452:G515" si="45">+F452*RIGHT($A$1,6)</f>
        <v>2.698125737898465E-4</v>
      </c>
      <c r="I452" s="15" t="s">
        <v>33178</v>
      </c>
      <c r="J452" s="15" t="s">
        <v>175</v>
      </c>
      <c r="K452" s="15" t="s">
        <v>31839</v>
      </c>
      <c r="L452" s="15" t="s">
        <v>34147</v>
      </c>
      <c r="M452" s="15">
        <v>11</v>
      </c>
      <c r="N452" s="273">
        <f t="shared" ref="N452:N515" si="46">+M452/SUM($M$3:$M$545)</f>
        <v>1.9176585319591741E-6</v>
      </c>
      <c r="O452" s="273">
        <f t="shared" ref="O452:O515" si="47">+N452*RIGHT($I$1,6)</f>
        <v>5.1527484753743011E-7</v>
      </c>
      <c r="Q452" s="15" t="s">
        <v>31877</v>
      </c>
      <c r="R452" t="s">
        <v>173</v>
      </c>
      <c r="S452" t="s">
        <v>31545</v>
      </c>
      <c r="T452" t="s">
        <v>31576</v>
      </c>
      <c r="U452" s="273">
        <f t="shared" si="42"/>
        <v>2.70281005469426E-4</v>
      </c>
      <c r="V452" s="15" t="str">
        <f t="shared" si="43"/>
        <v>Sede - Nepeña</v>
      </c>
      <c r="W452" s="289" t="s">
        <v>32184</v>
      </c>
      <c r="X452" s="15" t="s">
        <v>32185</v>
      </c>
      <c r="Y452" s="15" t="s">
        <v>925</v>
      </c>
    </row>
    <row r="453" spans="1:25" x14ac:dyDescent="0.35">
      <c r="A453" s="15" t="s">
        <v>33373</v>
      </c>
      <c r="B453" s="15" t="s">
        <v>153</v>
      </c>
      <c r="C453" s="15" t="s">
        <v>153</v>
      </c>
      <c r="D453" s="15" t="s">
        <v>34244</v>
      </c>
      <c r="E453" s="15">
        <v>5</v>
      </c>
      <c r="F453" s="273">
        <f t="shared" si="44"/>
        <v>3.6894923258559622E-4</v>
      </c>
      <c r="G453" s="273">
        <f t="shared" si="45"/>
        <v>2.698125737898465E-4</v>
      </c>
      <c r="I453" s="15" t="s">
        <v>31877</v>
      </c>
      <c r="J453" s="15" t="s">
        <v>173</v>
      </c>
      <c r="K453" s="15" t="s">
        <v>31545</v>
      </c>
      <c r="L453" s="15" t="s">
        <v>31576</v>
      </c>
      <c r="M453" s="15">
        <v>10</v>
      </c>
      <c r="N453" s="273">
        <f t="shared" si="46"/>
        <v>1.7433259381447037E-6</v>
      </c>
      <c r="O453" s="273">
        <f t="shared" si="47"/>
        <v>4.6843167957948189E-7</v>
      </c>
      <c r="Q453" s="15" t="s">
        <v>33179</v>
      </c>
      <c r="R453" t="s">
        <v>141</v>
      </c>
      <c r="S453" t="s">
        <v>31612</v>
      </c>
      <c r="T453" t="s">
        <v>34489</v>
      </c>
      <c r="U453" s="273">
        <f t="shared" si="42"/>
        <v>1.6235597595348736E-4</v>
      </c>
      <c r="V453" s="15" t="str">
        <f t="shared" si="43"/>
        <v>Sede - Pisac</v>
      </c>
      <c r="W453" s="289" t="s">
        <v>32188</v>
      </c>
      <c r="X453" s="15" t="s">
        <v>32187</v>
      </c>
      <c r="Y453" s="15" t="s">
        <v>32188</v>
      </c>
    </row>
    <row r="454" spans="1:25" x14ac:dyDescent="0.35">
      <c r="A454" s="15" t="s">
        <v>33098</v>
      </c>
      <c r="B454" s="15" t="s">
        <v>153</v>
      </c>
      <c r="C454" s="15" t="s">
        <v>31822</v>
      </c>
      <c r="D454" s="15" t="s">
        <v>34245</v>
      </c>
      <c r="E454" s="15">
        <v>5</v>
      </c>
      <c r="F454" s="273">
        <f t="shared" si="44"/>
        <v>3.6894923258559622E-4</v>
      </c>
      <c r="G454" s="273">
        <f t="shared" si="45"/>
        <v>2.698125737898465E-4</v>
      </c>
      <c r="I454" s="15" t="s">
        <v>33179</v>
      </c>
      <c r="J454" s="15" t="s">
        <v>141</v>
      </c>
      <c r="K454" s="15" t="s">
        <v>31612</v>
      </c>
      <c r="L454" s="15" t="s">
        <v>34489</v>
      </c>
      <c r="M454" s="15">
        <v>10</v>
      </c>
      <c r="N454" s="273">
        <f t="shared" si="46"/>
        <v>1.7433259381447037E-6</v>
      </c>
      <c r="O454" s="273">
        <f t="shared" si="47"/>
        <v>4.6843167957948189E-7</v>
      </c>
      <c r="Q454" s="15" t="s">
        <v>33180</v>
      </c>
      <c r="R454" t="s">
        <v>141</v>
      </c>
      <c r="S454" t="s">
        <v>31619</v>
      </c>
      <c r="T454" t="s">
        <v>34179</v>
      </c>
      <c r="U454" s="273">
        <f t="shared" si="42"/>
        <v>3.2424352022739528E-4</v>
      </c>
      <c r="V454" s="15" t="str">
        <f t="shared" si="43"/>
        <v>Sede - Oropesa</v>
      </c>
      <c r="W454" s="289" t="s">
        <v>32188</v>
      </c>
      <c r="X454" s="15" t="s">
        <v>32184</v>
      </c>
      <c r="Y454" s="15" t="s">
        <v>32184</v>
      </c>
    </row>
    <row r="455" spans="1:25" x14ac:dyDescent="0.35">
      <c r="A455" s="15" t="s">
        <v>33374</v>
      </c>
      <c r="B455" s="15" t="s">
        <v>153</v>
      </c>
      <c r="C455" s="15" t="s">
        <v>34246</v>
      </c>
      <c r="D455" s="15" t="s">
        <v>34247</v>
      </c>
      <c r="E455" s="15">
        <v>5</v>
      </c>
      <c r="F455" s="273">
        <f t="shared" si="44"/>
        <v>3.6894923258559622E-4</v>
      </c>
      <c r="G455" s="273">
        <f t="shared" si="45"/>
        <v>2.698125737898465E-4</v>
      </c>
      <c r="I455" s="15" t="s">
        <v>33180</v>
      </c>
      <c r="J455" s="15" t="s">
        <v>141</v>
      </c>
      <c r="K455" s="15" t="s">
        <v>31619</v>
      </c>
      <c r="L455" s="15" t="s">
        <v>34179</v>
      </c>
      <c r="M455" s="15">
        <v>10</v>
      </c>
      <c r="N455" s="273">
        <f t="shared" si="46"/>
        <v>1.7433259381447037E-6</v>
      </c>
      <c r="O455" s="273">
        <f t="shared" si="47"/>
        <v>4.6843167957948189E-7</v>
      </c>
      <c r="Q455" s="15" t="s">
        <v>33181</v>
      </c>
      <c r="R455" t="s">
        <v>159</v>
      </c>
      <c r="S455" t="s">
        <v>31709</v>
      </c>
      <c r="T455" t="s">
        <v>34107</v>
      </c>
      <c r="U455" s="273">
        <f t="shared" si="42"/>
        <v>4.3216854974333389E-4</v>
      </c>
      <c r="V455" s="15" t="str">
        <f t="shared" si="43"/>
        <v>Sede - Lunahuana</v>
      </c>
      <c r="W455" s="289" t="s">
        <v>32188</v>
      </c>
      <c r="X455" s="15" t="s">
        <v>32184</v>
      </c>
      <c r="Y455" s="15" t="s">
        <v>32188</v>
      </c>
    </row>
    <row r="456" spans="1:25" x14ac:dyDescent="0.35">
      <c r="A456" s="15" t="s">
        <v>33375</v>
      </c>
      <c r="B456" s="15" t="s">
        <v>175</v>
      </c>
      <c r="C456" s="15" t="s">
        <v>175</v>
      </c>
      <c r="D456" s="15" t="s">
        <v>34248</v>
      </c>
      <c r="E456" s="15">
        <v>5</v>
      </c>
      <c r="F456" s="273">
        <f t="shared" si="44"/>
        <v>3.6894923258559622E-4</v>
      </c>
      <c r="G456" s="273">
        <f t="shared" si="45"/>
        <v>2.698125737898465E-4</v>
      </c>
      <c r="I456" s="15" t="s">
        <v>33181</v>
      </c>
      <c r="J456" s="15" t="s">
        <v>159</v>
      </c>
      <c r="K456" s="15" t="s">
        <v>31709</v>
      </c>
      <c r="L456" s="15" t="s">
        <v>34107</v>
      </c>
      <c r="M456" s="15">
        <v>10</v>
      </c>
      <c r="N456" s="273">
        <f t="shared" si="46"/>
        <v>1.7433259381447037E-6</v>
      </c>
      <c r="O456" s="273">
        <f t="shared" si="47"/>
        <v>4.6843167957948189E-7</v>
      </c>
      <c r="Q456" s="15" t="s">
        <v>33182</v>
      </c>
      <c r="R456" t="s">
        <v>144</v>
      </c>
      <c r="S456" t="s">
        <v>31655</v>
      </c>
      <c r="T456" t="s">
        <v>34162</v>
      </c>
      <c r="U456" s="273">
        <f t="shared" si="42"/>
        <v>3.2419667705943733E-4</v>
      </c>
      <c r="V456" s="15" t="str">
        <f t="shared" si="43"/>
        <v>Sede - San Clemente</v>
      </c>
      <c r="W456" s="289" t="s">
        <v>32187</v>
      </c>
      <c r="X456" s="15" t="s">
        <v>32185</v>
      </c>
      <c r="Y456" s="15" t="s">
        <v>925</v>
      </c>
    </row>
    <row r="457" spans="1:25" x14ac:dyDescent="0.35">
      <c r="A457" s="15" t="s">
        <v>33376</v>
      </c>
      <c r="B457" s="15" t="s">
        <v>137</v>
      </c>
      <c r="C457" s="15" t="s">
        <v>31540</v>
      </c>
      <c r="D457" s="15" t="s">
        <v>34249</v>
      </c>
      <c r="E457" s="15">
        <v>5</v>
      </c>
      <c r="F457" s="273">
        <f t="shared" si="44"/>
        <v>3.6894923258559622E-4</v>
      </c>
      <c r="G457" s="273">
        <f t="shared" si="45"/>
        <v>2.698125737898465E-4</v>
      </c>
      <c r="I457" s="15" t="s">
        <v>33182</v>
      </c>
      <c r="J457" s="15" t="s">
        <v>144</v>
      </c>
      <c r="K457" s="15" t="s">
        <v>31655</v>
      </c>
      <c r="L457" s="15" t="s">
        <v>34162</v>
      </c>
      <c r="M457" s="15">
        <v>9</v>
      </c>
      <c r="N457" s="273">
        <f t="shared" si="46"/>
        <v>1.5689933443302333E-6</v>
      </c>
      <c r="O457" s="273">
        <f t="shared" si="47"/>
        <v>4.2158851162153367E-7</v>
      </c>
      <c r="Q457" s="15" t="s">
        <v>32037</v>
      </c>
      <c r="R457" t="s">
        <v>159</v>
      </c>
      <c r="S457" t="s">
        <v>31708</v>
      </c>
      <c r="T457" t="s">
        <v>31721</v>
      </c>
      <c r="U457" s="273">
        <f t="shared" si="42"/>
        <v>2.1627164754349872E-4</v>
      </c>
      <c r="V457" s="15" t="str">
        <f t="shared" si="43"/>
        <v>Sede - Santa Rosa De Quives</v>
      </c>
      <c r="W457" s="289" t="s">
        <v>32185</v>
      </c>
      <c r="X457" s="15" t="s">
        <v>32187</v>
      </c>
      <c r="Y457" s="15" t="s">
        <v>32184</v>
      </c>
    </row>
    <row r="458" spans="1:25" x14ac:dyDescent="0.35">
      <c r="A458" s="15" t="s">
        <v>33377</v>
      </c>
      <c r="B458" s="15" t="s">
        <v>173</v>
      </c>
      <c r="C458" s="15" t="s">
        <v>34250</v>
      </c>
      <c r="D458" s="15" t="s">
        <v>31646</v>
      </c>
      <c r="E458" s="15">
        <v>5</v>
      </c>
      <c r="F458" s="273">
        <f t="shared" si="44"/>
        <v>3.6894923258559622E-4</v>
      </c>
      <c r="G458" s="273">
        <f t="shared" si="45"/>
        <v>2.698125737898465E-4</v>
      </c>
      <c r="I458" s="15" t="s">
        <v>32037</v>
      </c>
      <c r="J458" s="15" t="s">
        <v>159</v>
      </c>
      <c r="K458" s="15" t="s">
        <v>31708</v>
      </c>
      <c r="L458" s="15" t="s">
        <v>31721</v>
      </c>
      <c r="M458" s="15">
        <v>9</v>
      </c>
      <c r="N458" s="273">
        <f t="shared" si="46"/>
        <v>1.5689933443302333E-6</v>
      </c>
      <c r="O458" s="273">
        <f t="shared" si="47"/>
        <v>4.2158851162153367E-7</v>
      </c>
      <c r="Q458" s="15" t="s">
        <v>32138</v>
      </c>
      <c r="R458" t="s">
        <v>152</v>
      </c>
      <c r="S458" t="s">
        <v>152</v>
      </c>
      <c r="T458" t="s">
        <v>31815</v>
      </c>
      <c r="U458" s="273">
        <f t="shared" si="42"/>
        <v>3.7815919181740667E-4</v>
      </c>
      <c r="V458" s="15" t="str">
        <f t="shared" si="43"/>
        <v>Sede - Las Lomas</v>
      </c>
      <c r="W458" s="289" t="s">
        <v>32188</v>
      </c>
      <c r="X458" s="15" t="s">
        <v>32184</v>
      </c>
      <c r="Y458" s="15" t="s">
        <v>32184</v>
      </c>
    </row>
    <row r="459" spans="1:25" x14ac:dyDescent="0.35">
      <c r="A459" s="15" t="s">
        <v>33378</v>
      </c>
      <c r="B459" s="15" t="s">
        <v>140</v>
      </c>
      <c r="C459" s="15" t="s">
        <v>31562</v>
      </c>
      <c r="D459" s="15" t="s">
        <v>34251</v>
      </c>
      <c r="E459" s="15">
        <v>5</v>
      </c>
      <c r="F459" s="273">
        <f t="shared" si="44"/>
        <v>3.6894923258559622E-4</v>
      </c>
      <c r="G459" s="273">
        <f t="shared" si="45"/>
        <v>2.698125737898465E-4</v>
      </c>
      <c r="I459" s="15" t="s">
        <v>32138</v>
      </c>
      <c r="J459" s="15" t="s">
        <v>152</v>
      </c>
      <c r="K459" s="15" t="s">
        <v>152</v>
      </c>
      <c r="L459" s="15" t="s">
        <v>31815</v>
      </c>
      <c r="M459" s="15">
        <v>9</v>
      </c>
      <c r="N459" s="273">
        <f t="shared" si="46"/>
        <v>1.5689933443302333E-6</v>
      </c>
      <c r="O459" s="273">
        <f t="shared" si="47"/>
        <v>4.2158851162153367E-7</v>
      </c>
      <c r="Q459" s="15" t="s">
        <v>33183</v>
      </c>
      <c r="R459" t="s">
        <v>138</v>
      </c>
      <c r="S459" t="s">
        <v>31526</v>
      </c>
      <c r="T459" t="s">
        <v>34583</v>
      </c>
      <c r="U459" s="273">
        <f t="shared" si="42"/>
        <v>1.0829977485960218E-4</v>
      </c>
      <c r="V459" s="15" t="str">
        <f t="shared" si="43"/>
        <v>Sede - Uraca</v>
      </c>
      <c r="W459" s="289" t="s">
        <v>32184</v>
      </c>
      <c r="X459" s="15" t="s">
        <v>32184</v>
      </c>
      <c r="Y459" s="15" t="s">
        <v>925</v>
      </c>
    </row>
    <row r="460" spans="1:25" x14ac:dyDescent="0.35">
      <c r="A460" s="15" t="s">
        <v>31935</v>
      </c>
      <c r="B460" s="15" t="s">
        <v>140</v>
      </c>
      <c r="C460" s="15" t="s">
        <v>31609</v>
      </c>
      <c r="D460" s="15" t="s">
        <v>31609</v>
      </c>
      <c r="E460" s="15">
        <v>5</v>
      </c>
      <c r="F460" s="273">
        <f t="shared" si="44"/>
        <v>3.6894923258559622E-4</v>
      </c>
      <c r="G460" s="273">
        <f t="shared" si="45"/>
        <v>2.698125737898465E-4</v>
      </c>
      <c r="I460" s="15" t="s">
        <v>33183</v>
      </c>
      <c r="J460" s="15" t="s">
        <v>138</v>
      </c>
      <c r="K460" s="15" t="s">
        <v>31526</v>
      </c>
      <c r="L460" s="15" t="s">
        <v>34583</v>
      </c>
      <c r="M460" s="15">
        <v>8</v>
      </c>
      <c r="N460" s="273">
        <f t="shared" si="46"/>
        <v>1.3946607505157629E-6</v>
      </c>
      <c r="O460" s="273">
        <f t="shared" si="47"/>
        <v>3.747453436635855E-7</v>
      </c>
      <c r="Q460" s="15" t="s">
        <v>33184</v>
      </c>
      <c r="R460" t="s">
        <v>172</v>
      </c>
      <c r="S460" t="s">
        <v>31666</v>
      </c>
      <c r="T460" t="s">
        <v>31669</v>
      </c>
      <c r="U460" s="273">
        <f t="shared" si="42"/>
        <v>3.747453436635855E-7</v>
      </c>
      <c r="V460" s="15" t="str">
        <f t="shared" si="43"/>
        <v>Sede - Yauli</v>
      </c>
      <c r="W460" s="289" t="s">
        <v>32185</v>
      </c>
      <c r="X460" s="15" t="s">
        <v>32184</v>
      </c>
      <c r="Y460" s="15" t="s">
        <v>32188</v>
      </c>
    </row>
    <row r="461" spans="1:25" x14ac:dyDescent="0.35">
      <c r="A461" s="15" t="s">
        <v>33379</v>
      </c>
      <c r="B461" s="15" t="s">
        <v>141</v>
      </c>
      <c r="C461" s="15" t="s">
        <v>31619</v>
      </c>
      <c r="D461" s="15" t="s">
        <v>34252</v>
      </c>
      <c r="E461" s="15">
        <v>5</v>
      </c>
      <c r="F461" s="273">
        <f t="shared" si="44"/>
        <v>3.6894923258559622E-4</v>
      </c>
      <c r="G461" s="273">
        <f t="shared" si="45"/>
        <v>2.698125737898465E-4</v>
      </c>
      <c r="I461" s="15" t="s">
        <v>33184</v>
      </c>
      <c r="J461" s="15" t="s">
        <v>172</v>
      </c>
      <c r="K461" s="15" t="s">
        <v>31666</v>
      </c>
      <c r="L461" s="15" t="s">
        <v>31669</v>
      </c>
      <c r="M461" s="15">
        <v>8</v>
      </c>
      <c r="N461" s="273">
        <f t="shared" si="46"/>
        <v>1.3946607505157629E-6</v>
      </c>
      <c r="O461" s="273">
        <f t="shared" si="47"/>
        <v>3.747453436635855E-7</v>
      </c>
      <c r="Q461" s="15" t="s">
        <v>33185</v>
      </c>
      <c r="R461" t="s">
        <v>146</v>
      </c>
      <c r="S461" t="s">
        <v>3</v>
      </c>
      <c r="T461" t="s">
        <v>34659</v>
      </c>
      <c r="U461" s="273">
        <f t="shared" si="42"/>
        <v>1.0829977485960218E-4</v>
      </c>
      <c r="V461" s="15" t="str">
        <f t="shared" si="43"/>
        <v>Sede - Jequetepeque</v>
      </c>
      <c r="W461" s="289" t="s">
        <v>32184</v>
      </c>
      <c r="X461" s="15" t="s">
        <v>32186</v>
      </c>
      <c r="Y461" s="15" t="s">
        <v>925</v>
      </c>
    </row>
    <row r="462" spans="1:25" x14ac:dyDescent="0.35">
      <c r="A462" s="15" t="s">
        <v>33064</v>
      </c>
      <c r="B462" s="15" t="s">
        <v>141</v>
      </c>
      <c r="C462" s="15" t="s">
        <v>31570</v>
      </c>
      <c r="D462" s="15" t="s">
        <v>32936</v>
      </c>
      <c r="E462" s="15">
        <v>5</v>
      </c>
      <c r="F462" s="273">
        <f t="shared" si="44"/>
        <v>3.6894923258559622E-4</v>
      </c>
      <c r="G462" s="273">
        <f t="shared" si="45"/>
        <v>2.698125737898465E-4</v>
      </c>
      <c r="I462" s="15" t="s">
        <v>33185</v>
      </c>
      <c r="J462" s="15" t="s">
        <v>146</v>
      </c>
      <c r="K462" s="15" t="s">
        <v>3</v>
      </c>
      <c r="L462" s="15" t="s">
        <v>34659</v>
      </c>
      <c r="M462" s="15">
        <v>8</v>
      </c>
      <c r="N462" s="273">
        <f t="shared" si="46"/>
        <v>1.3946607505157629E-6</v>
      </c>
      <c r="O462" s="273">
        <f t="shared" si="47"/>
        <v>3.747453436635855E-7</v>
      </c>
      <c r="Q462" s="15" t="s">
        <v>33186</v>
      </c>
      <c r="R462" t="s">
        <v>146</v>
      </c>
      <c r="S462" t="s">
        <v>31679</v>
      </c>
      <c r="T462" t="s">
        <v>34051</v>
      </c>
      <c r="U462" s="273">
        <f t="shared" si="42"/>
        <v>1.6221544644961353E-4</v>
      </c>
      <c r="V462" s="15" t="str">
        <f t="shared" si="43"/>
        <v>Sede - Pueblo Nuevo</v>
      </c>
      <c r="W462" s="289" t="s">
        <v>32187</v>
      </c>
      <c r="X462" s="15" t="s">
        <v>32186</v>
      </c>
      <c r="Y462" s="15" t="s">
        <v>925</v>
      </c>
    </row>
    <row r="463" spans="1:25" x14ac:dyDescent="0.35">
      <c r="A463" s="15" t="s">
        <v>33149</v>
      </c>
      <c r="B463" s="15" t="s">
        <v>170</v>
      </c>
      <c r="C463" s="15" t="s">
        <v>34253</v>
      </c>
      <c r="D463" s="15" t="s">
        <v>34254</v>
      </c>
      <c r="E463" s="15">
        <v>5</v>
      </c>
      <c r="F463" s="273">
        <f t="shared" si="44"/>
        <v>3.6894923258559622E-4</v>
      </c>
      <c r="G463" s="273">
        <f t="shared" si="45"/>
        <v>2.698125737898465E-4</v>
      </c>
      <c r="I463" s="15" t="s">
        <v>33186</v>
      </c>
      <c r="J463" s="15" t="s">
        <v>146</v>
      </c>
      <c r="K463" s="15" t="s">
        <v>31679</v>
      </c>
      <c r="L463" s="15" t="s">
        <v>34051</v>
      </c>
      <c r="M463" s="15">
        <v>7</v>
      </c>
      <c r="N463" s="273">
        <f t="shared" si="46"/>
        <v>1.2203281567012925E-6</v>
      </c>
      <c r="O463" s="273">
        <f t="shared" si="47"/>
        <v>3.2790217570563728E-7</v>
      </c>
      <c r="Q463" s="15" t="s">
        <v>33187</v>
      </c>
      <c r="R463" t="s">
        <v>34054</v>
      </c>
      <c r="S463" t="s">
        <v>31785</v>
      </c>
      <c r="T463" t="s">
        <v>34363</v>
      </c>
      <c r="U463" s="273">
        <f t="shared" si="42"/>
        <v>2.1617796120758283E-4</v>
      </c>
      <c r="V463" s="15" t="str">
        <f t="shared" si="43"/>
        <v>Sede - Inambari</v>
      </c>
      <c r="W463" s="289" t="s">
        <v>32184</v>
      </c>
      <c r="X463" s="15" t="s">
        <v>32188</v>
      </c>
      <c r="Y463" s="15" t="s">
        <v>32185</v>
      </c>
    </row>
    <row r="464" spans="1:25" x14ac:dyDescent="0.35">
      <c r="A464" s="15" t="s">
        <v>33380</v>
      </c>
      <c r="B464" s="15" t="s">
        <v>172</v>
      </c>
      <c r="C464" s="15" t="s">
        <v>31664</v>
      </c>
      <c r="D464" s="15" t="s">
        <v>34255</v>
      </c>
      <c r="E464" s="15">
        <v>5</v>
      </c>
      <c r="F464" s="273">
        <f t="shared" si="44"/>
        <v>3.6894923258559622E-4</v>
      </c>
      <c r="G464" s="273">
        <f t="shared" si="45"/>
        <v>2.698125737898465E-4</v>
      </c>
      <c r="I464" s="15" t="s">
        <v>33187</v>
      </c>
      <c r="J464" s="15" t="s">
        <v>34054</v>
      </c>
      <c r="K464" s="15" t="s">
        <v>31785</v>
      </c>
      <c r="L464" s="15" t="s">
        <v>34363</v>
      </c>
      <c r="M464" s="15">
        <v>7</v>
      </c>
      <c r="N464" s="273">
        <f t="shared" si="46"/>
        <v>1.2203281567012925E-6</v>
      </c>
      <c r="O464" s="273">
        <f t="shared" si="47"/>
        <v>3.2790217570563728E-7</v>
      </c>
      <c r="Q464" s="15" t="s">
        <v>33188</v>
      </c>
      <c r="R464" t="s">
        <v>152</v>
      </c>
      <c r="S464" t="s">
        <v>31805</v>
      </c>
      <c r="T464" t="s">
        <v>34105</v>
      </c>
      <c r="U464" s="273">
        <f t="shared" si="42"/>
        <v>4.3202802023946E-4</v>
      </c>
      <c r="V464" s="15" t="str">
        <f t="shared" si="43"/>
        <v>Sede - La Brea</v>
      </c>
      <c r="W464" s="289" t="s">
        <v>32184</v>
      </c>
      <c r="X464" s="15" t="s">
        <v>32185</v>
      </c>
      <c r="Y464" s="15" t="s">
        <v>925</v>
      </c>
    </row>
    <row r="465" spans="1:25" x14ac:dyDescent="0.35">
      <c r="A465" s="15" t="s">
        <v>33381</v>
      </c>
      <c r="B465" s="15" t="s">
        <v>146</v>
      </c>
      <c r="C465" s="15" t="s">
        <v>31680</v>
      </c>
      <c r="D465" s="15" t="s">
        <v>34256</v>
      </c>
      <c r="E465" s="15">
        <v>5</v>
      </c>
      <c r="F465" s="273">
        <f t="shared" si="44"/>
        <v>3.6894923258559622E-4</v>
      </c>
      <c r="G465" s="273">
        <f t="shared" si="45"/>
        <v>2.698125737898465E-4</v>
      </c>
      <c r="I465" s="15" t="s">
        <v>33188</v>
      </c>
      <c r="J465" s="15" t="s">
        <v>152</v>
      </c>
      <c r="K465" s="15" t="s">
        <v>31805</v>
      </c>
      <c r="L465" s="15" t="s">
        <v>34105</v>
      </c>
      <c r="M465" s="15">
        <v>7</v>
      </c>
      <c r="N465" s="273">
        <f t="shared" si="46"/>
        <v>1.2203281567012925E-6</v>
      </c>
      <c r="O465" s="273">
        <f t="shared" si="47"/>
        <v>3.2790217570563728E-7</v>
      </c>
      <c r="Q465" s="15" t="s">
        <v>33189</v>
      </c>
      <c r="R465" t="s">
        <v>155</v>
      </c>
      <c r="S465" t="s">
        <v>155</v>
      </c>
      <c r="T465" t="s">
        <v>34982</v>
      </c>
      <c r="U465" s="273">
        <f t="shared" si="42"/>
        <v>3.2790217570563728E-7</v>
      </c>
      <c r="V465" s="15" t="str">
        <f t="shared" si="43"/>
        <v>Sede - San Jacinto</v>
      </c>
      <c r="W465" s="289" t="s">
        <v>32184</v>
      </c>
      <c r="X465" s="15" t="s">
        <v>32187</v>
      </c>
      <c r="Y465" s="15" t="s">
        <v>32184</v>
      </c>
    </row>
    <row r="466" spans="1:25" x14ac:dyDescent="0.35">
      <c r="A466" s="15" t="s">
        <v>33382</v>
      </c>
      <c r="B466" s="15" t="s">
        <v>146</v>
      </c>
      <c r="C466" s="15" t="s">
        <v>31692</v>
      </c>
      <c r="D466" s="15" t="s">
        <v>34257</v>
      </c>
      <c r="E466" s="15">
        <v>5</v>
      </c>
      <c r="F466" s="273">
        <f t="shared" si="44"/>
        <v>3.6894923258559622E-4</v>
      </c>
      <c r="G466" s="273">
        <f t="shared" si="45"/>
        <v>2.698125737898465E-4</v>
      </c>
      <c r="I466" s="15" t="s">
        <v>33189</v>
      </c>
      <c r="J466" s="15" t="s">
        <v>155</v>
      </c>
      <c r="K466" s="15" t="s">
        <v>155</v>
      </c>
      <c r="L466" s="15" t="s">
        <v>34982</v>
      </c>
      <c r="M466" s="15">
        <v>7</v>
      </c>
      <c r="N466" s="273">
        <f t="shared" si="46"/>
        <v>1.2203281567012925E-6</v>
      </c>
      <c r="O466" s="273">
        <f t="shared" si="47"/>
        <v>3.2790217570563728E-7</v>
      </c>
      <c r="Q466" s="15" t="s">
        <v>31868</v>
      </c>
      <c r="R466" t="s">
        <v>173</v>
      </c>
      <c r="S466" t="s">
        <v>31577</v>
      </c>
      <c r="T466" t="s">
        <v>31578</v>
      </c>
      <c r="U466" s="273">
        <f t="shared" si="42"/>
        <v>1.0795313541671337E-3</v>
      </c>
      <c r="V466" s="15" t="str">
        <f t="shared" si="43"/>
        <v>Sede - San Marcos</v>
      </c>
      <c r="W466" s="289" t="s">
        <v>32188</v>
      </c>
      <c r="X466" s="15" t="s">
        <v>32184</v>
      </c>
      <c r="Y466" s="15" t="s">
        <v>32188</v>
      </c>
    </row>
    <row r="467" spans="1:25" x14ac:dyDescent="0.35">
      <c r="A467" s="15" t="s">
        <v>33383</v>
      </c>
      <c r="B467" s="15" t="s">
        <v>148</v>
      </c>
      <c r="C467" s="15" t="s">
        <v>34258</v>
      </c>
      <c r="D467" s="15" t="s">
        <v>34259</v>
      </c>
      <c r="E467" s="15">
        <v>5</v>
      </c>
      <c r="F467" s="273">
        <f t="shared" si="44"/>
        <v>3.6894923258559622E-4</v>
      </c>
      <c r="G467" s="273">
        <f t="shared" si="45"/>
        <v>2.698125737898465E-4</v>
      </c>
      <c r="I467" s="15" t="s">
        <v>31868</v>
      </c>
      <c r="J467" s="15" t="s">
        <v>173</v>
      </c>
      <c r="K467" s="15" t="s">
        <v>31577</v>
      </c>
      <c r="L467" s="15" t="s">
        <v>31578</v>
      </c>
      <c r="M467" s="15">
        <v>6</v>
      </c>
      <c r="N467" s="273">
        <f t="shared" si="46"/>
        <v>1.0459955628868223E-6</v>
      </c>
      <c r="O467" s="273">
        <f t="shared" si="47"/>
        <v>2.8105900774768917E-7</v>
      </c>
      <c r="Q467" s="15" t="s">
        <v>33190</v>
      </c>
      <c r="R467" t="s">
        <v>173</v>
      </c>
      <c r="S467" t="s">
        <v>31579</v>
      </c>
      <c r="T467" t="s">
        <v>34983</v>
      </c>
      <c r="U467" s="273">
        <f t="shared" si="42"/>
        <v>2.3421583978974094E-7</v>
      </c>
      <c r="V467" s="15" t="str">
        <f t="shared" si="43"/>
        <v>Sede - Acopampa</v>
      </c>
      <c r="W467" s="289" t="s">
        <v>32184</v>
      </c>
      <c r="X467" s="15" t="s">
        <v>32188</v>
      </c>
      <c r="Y467" s="15" t="s">
        <v>32188</v>
      </c>
    </row>
    <row r="468" spans="1:25" x14ac:dyDescent="0.35">
      <c r="A468" s="15" t="s">
        <v>33249</v>
      </c>
      <c r="B468" s="15" t="s">
        <v>152</v>
      </c>
      <c r="C468" s="15" t="s">
        <v>31804</v>
      </c>
      <c r="D468" s="15" t="s">
        <v>34260</v>
      </c>
      <c r="E468" s="15">
        <v>5</v>
      </c>
      <c r="F468" s="273">
        <f t="shared" si="44"/>
        <v>3.6894923258559622E-4</v>
      </c>
      <c r="G468" s="273">
        <f t="shared" si="45"/>
        <v>2.698125737898465E-4</v>
      </c>
      <c r="I468" s="15" t="s">
        <v>33190</v>
      </c>
      <c r="J468" s="15" t="s">
        <v>173</v>
      </c>
      <c r="K468" s="15" t="s">
        <v>31579</v>
      </c>
      <c r="L468" s="15" t="s">
        <v>34983</v>
      </c>
      <c r="M468" s="15">
        <v>5</v>
      </c>
      <c r="N468" s="273">
        <f t="shared" si="46"/>
        <v>8.7166296907235184E-7</v>
      </c>
      <c r="O468" s="273">
        <f t="shared" si="47"/>
        <v>2.3421583978974094E-7</v>
      </c>
      <c r="Q468" s="15" t="s">
        <v>33191</v>
      </c>
      <c r="R468" t="s">
        <v>144</v>
      </c>
      <c r="S468" t="s">
        <v>31655</v>
      </c>
      <c r="T468" t="s">
        <v>34984</v>
      </c>
      <c r="U468" s="273">
        <f t="shared" si="42"/>
        <v>2.3421583978974094E-7</v>
      </c>
      <c r="V468" s="15" t="str">
        <f t="shared" si="43"/>
        <v>Sede - Humay</v>
      </c>
      <c r="W468" s="289" t="s">
        <v>32184</v>
      </c>
      <c r="X468" s="15" t="s">
        <v>32184</v>
      </c>
      <c r="Y468" s="15" t="s">
        <v>925</v>
      </c>
    </row>
    <row r="469" spans="1:25" x14ac:dyDescent="0.35">
      <c r="A469" s="15" t="s">
        <v>33384</v>
      </c>
      <c r="B469" s="15" t="s">
        <v>175</v>
      </c>
      <c r="C469" s="15" t="s">
        <v>31836</v>
      </c>
      <c r="D469" s="15" t="s">
        <v>175</v>
      </c>
      <c r="E469" s="15">
        <v>5</v>
      </c>
      <c r="F469" s="273">
        <f t="shared" si="44"/>
        <v>3.6894923258559622E-4</v>
      </c>
      <c r="G469" s="273">
        <f t="shared" si="45"/>
        <v>2.698125737898465E-4</v>
      </c>
      <c r="I469" s="15" t="s">
        <v>33191</v>
      </c>
      <c r="J469" s="15" t="s">
        <v>144</v>
      </c>
      <c r="K469" s="15" t="s">
        <v>31655</v>
      </c>
      <c r="L469" s="15" t="s">
        <v>34984</v>
      </c>
      <c r="M469" s="15">
        <v>5</v>
      </c>
      <c r="N469" s="273">
        <f t="shared" si="46"/>
        <v>8.7166296907235184E-7</v>
      </c>
      <c r="O469" s="273">
        <f t="shared" si="47"/>
        <v>2.3421583978974094E-7</v>
      </c>
      <c r="Q469" s="15" t="s">
        <v>33192</v>
      </c>
      <c r="R469" t="s">
        <v>172</v>
      </c>
      <c r="S469" t="s">
        <v>31662</v>
      </c>
      <c r="T469" t="s">
        <v>34080</v>
      </c>
      <c r="U469" s="273">
        <f t="shared" si="42"/>
        <v>5.9382187817745211E-4</v>
      </c>
      <c r="V469" s="15" t="str">
        <f t="shared" si="43"/>
        <v>Sede - Perene</v>
      </c>
      <c r="W469" s="289" t="s">
        <v>32188</v>
      </c>
      <c r="X469" s="15" t="s">
        <v>32184</v>
      </c>
      <c r="Y469" s="15" t="s">
        <v>32185</v>
      </c>
    </row>
    <row r="470" spans="1:25" x14ac:dyDescent="0.35">
      <c r="A470" s="15" t="s">
        <v>33385</v>
      </c>
      <c r="B470" s="15" t="s">
        <v>156</v>
      </c>
      <c r="C470" s="15" t="s">
        <v>31855</v>
      </c>
      <c r="D470" s="15" t="s">
        <v>34261</v>
      </c>
      <c r="E470" s="15">
        <v>5</v>
      </c>
      <c r="F470" s="273">
        <f t="shared" si="44"/>
        <v>3.6894923258559622E-4</v>
      </c>
      <c r="G470" s="273">
        <f t="shared" si="45"/>
        <v>2.698125737898465E-4</v>
      </c>
      <c r="I470" s="15" t="s">
        <v>33192</v>
      </c>
      <c r="J470" s="15" t="s">
        <v>172</v>
      </c>
      <c r="K470" s="15" t="s">
        <v>31662</v>
      </c>
      <c r="L470" s="15" t="s">
        <v>34080</v>
      </c>
      <c r="M470" s="15">
        <v>5</v>
      </c>
      <c r="N470" s="273">
        <f t="shared" si="46"/>
        <v>8.7166296907235184E-7</v>
      </c>
      <c r="O470" s="273">
        <f t="shared" si="47"/>
        <v>2.3421583978974094E-7</v>
      </c>
      <c r="Q470" s="15" t="s">
        <v>33193</v>
      </c>
      <c r="R470" t="s">
        <v>159</v>
      </c>
      <c r="S470" t="s">
        <v>31709</v>
      </c>
      <c r="T470" t="s">
        <v>34985</v>
      </c>
      <c r="U470" s="273">
        <f t="shared" si="42"/>
        <v>2.3421583978974094E-7</v>
      </c>
      <c r="V470" s="15" t="str">
        <f t="shared" si="43"/>
        <v>Sede - Calango</v>
      </c>
      <c r="W470" s="289" t="s">
        <v>32188</v>
      </c>
      <c r="X470" s="15" t="s">
        <v>32187</v>
      </c>
      <c r="Y470" s="15" t="s">
        <v>32188</v>
      </c>
    </row>
    <row r="471" spans="1:25" x14ac:dyDescent="0.35">
      <c r="A471" s="15" t="s">
        <v>33386</v>
      </c>
      <c r="B471" s="15" t="s">
        <v>140</v>
      </c>
      <c r="C471" s="15" t="s">
        <v>31578</v>
      </c>
      <c r="D471" s="15" t="s">
        <v>34262</v>
      </c>
      <c r="E471" s="15">
        <v>5</v>
      </c>
      <c r="F471" s="273">
        <f t="shared" si="44"/>
        <v>3.6894923258559622E-4</v>
      </c>
      <c r="G471" s="273">
        <f t="shared" si="45"/>
        <v>2.698125737898465E-4</v>
      </c>
      <c r="I471" s="15" t="s">
        <v>33193</v>
      </c>
      <c r="J471" s="15" t="s">
        <v>159</v>
      </c>
      <c r="K471" s="15" t="s">
        <v>31709</v>
      </c>
      <c r="L471" s="15" t="s">
        <v>34985</v>
      </c>
      <c r="M471" s="15">
        <v>5</v>
      </c>
      <c r="N471" s="273">
        <f t="shared" si="46"/>
        <v>8.7166296907235184E-7</v>
      </c>
      <c r="O471" s="273">
        <f t="shared" si="47"/>
        <v>2.3421583978974094E-7</v>
      </c>
      <c r="Q471" s="15" t="s">
        <v>33194</v>
      </c>
      <c r="R471" t="s">
        <v>173</v>
      </c>
      <c r="S471" t="s">
        <v>31579</v>
      </c>
      <c r="T471" t="s">
        <v>34327</v>
      </c>
      <c r="U471" s="273">
        <f t="shared" si="42"/>
        <v>2.1608427487166695E-4</v>
      </c>
      <c r="V471" s="15" t="str">
        <f t="shared" si="43"/>
        <v>Sede - Marcara</v>
      </c>
      <c r="W471" s="289" t="s">
        <v>32188</v>
      </c>
      <c r="X471" s="15" t="s">
        <v>32187</v>
      </c>
      <c r="Y471" s="15" t="s">
        <v>32188</v>
      </c>
    </row>
    <row r="472" spans="1:25" x14ac:dyDescent="0.35">
      <c r="A472" s="15" t="s">
        <v>33204</v>
      </c>
      <c r="B472" s="15" t="s">
        <v>140</v>
      </c>
      <c r="C472" s="15" t="s">
        <v>31578</v>
      </c>
      <c r="D472" s="15" t="s">
        <v>34263</v>
      </c>
      <c r="E472" s="15">
        <v>5</v>
      </c>
      <c r="F472" s="273">
        <f t="shared" si="44"/>
        <v>3.6894923258559622E-4</v>
      </c>
      <c r="G472" s="273">
        <f t="shared" si="45"/>
        <v>2.698125737898465E-4</v>
      </c>
      <c r="I472" s="15" t="s">
        <v>33194</v>
      </c>
      <c r="J472" s="15" t="s">
        <v>173</v>
      </c>
      <c r="K472" s="15" t="s">
        <v>31579</v>
      </c>
      <c r="L472" s="15" t="s">
        <v>34327</v>
      </c>
      <c r="M472" s="15">
        <v>5</v>
      </c>
      <c r="N472" s="273">
        <f t="shared" si="46"/>
        <v>8.7166296907235184E-7</v>
      </c>
      <c r="O472" s="273">
        <f t="shared" si="47"/>
        <v>2.3421583978974094E-7</v>
      </c>
      <c r="Q472" s="15" t="s">
        <v>33195</v>
      </c>
      <c r="R472" t="s">
        <v>137</v>
      </c>
      <c r="S472" t="s">
        <v>34379</v>
      </c>
      <c r="T472" t="s">
        <v>34986</v>
      </c>
      <c r="U472" s="273">
        <f t="shared" si="42"/>
        <v>1.8737267183179275E-7</v>
      </c>
      <c r="V472" s="15" t="str">
        <f t="shared" si="43"/>
        <v>Sede - Mariscal Benavides</v>
      </c>
      <c r="W472" s="289" t="s">
        <v>32185</v>
      </c>
      <c r="X472" s="15" t="s">
        <v>32187</v>
      </c>
      <c r="Y472" s="15" t="s">
        <v>32185</v>
      </c>
    </row>
    <row r="473" spans="1:25" x14ac:dyDescent="0.35">
      <c r="A473" s="15" t="s">
        <v>33387</v>
      </c>
      <c r="B473" s="15" t="s">
        <v>146</v>
      </c>
      <c r="C473" s="15" t="s">
        <v>31692</v>
      </c>
      <c r="D473" s="15" t="s">
        <v>34264</v>
      </c>
      <c r="E473" s="15">
        <v>5</v>
      </c>
      <c r="F473" s="273">
        <f t="shared" si="44"/>
        <v>3.6894923258559622E-4</v>
      </c>
      <c r="G473" s="273">
        <f t="shared" si="45"/>
        <v>2.698125737898465E-4</v>
      </c>
      <c r="I473" s="15" t="s">
        <v>33195</v>
      </c>
      <c r="J473" s="15" t="s">
        <v>137</v>
      </c>
      <c r="K473" s="15" t="s">
        <v>34379</v>
      </c>
      <c r="L473" s="15" t="s">
        <v>34986</v>
      </c>
      <c r="M473" s="15">
        <v>4</v>
      </c>
      <c r="N473" s="273">
        <f t="shared" si="46"/>
        <v>6.9733037525788145E-7</v>
      </c>
      <c r="O473" s="273">
        <f t="shared" si="47"/>
        <v>1.8737267183179275E-7</v>
      </c>
      <c r="Q473" s="15" t="s">
        <v>33196</v>
      </c>
      <c r="R473" t="s">
        <v>173</v>
      </c>
      <c r="S473" t="s">
        <v>34548</v>
      </c>
      <c r="T473" t="s">
        <v>34549</v>
      </c>
      <c r="U473" s="273">
        <f t="shared" si="42"/>
        <v>1.0811240218777039E-4</v>
      </c>
      <c r="V473" s="15" t="str">
        <f t="shared" si="43"/>
        <v>Sede - Coris</v>
      </c>
      <c r="W473" s="289" t="s">
        <v>32185</v>
      </c>
      <c r="X473" s="15" t="s">
        <v>32184</v>
      </c>
      <c r="Y473" s="15" t="s">
        <v>32184</v>
      </c>
    </row>
    <row r="474" spans="1:25" x14ac:dyDescent="0.35">
      <c r="A474" s="15" t="s">
        <v>33388</v>
      </c>
      <c r="B474" s="15" t="s">
        <v>137</v>
      </c>
      <c r="C474" s="15" t="s">
        <v>31572</v>
      </c>
      <c r="D474" s="15" t="s">
        <v>34265</v>
      </c>
      <c r="E474" s="15">
        <v>4</v>
      </c>
      <c r="F474" s="273">
        <f t="shared" si="44"/>
        <v>2.9515938606847696E-4</v>
      </c>
      <c r="G474" s="273">
        <f t="shared" si="45"/>
        <v>2.1585005903187719E-4</v>
      </c>
      <c r="I474" s="15" t="s">
        <v>33196</v>
      </c>
      <c r="J474" s="15" t="s">
        <v>173</v>
      </c>
      <c r="K474" s="15" t="s">
        <v>34548</v>
      </c>
      <c r="L474" s="15" t="s">
        <v>34549</v>
      </c>
      <c r="M474" s="15">
        <v>4</v>
      </c>
      <c r="N474" s="273">
        <f t="shared" si="46"/>
        <v>6.9733037525788145E-7</v>
      </c>
      <c r="O474" s="273">
        <f t="shared" si="47"/>
        <v>1.8737267183179275E-7</v>
      </c>
      <c r="Q474" s="15" t="s">
        <v>33197</v>
      </c>
      <c r="R474" t="s">
        <v>173</v>
      </c>
      <c r="S474" t="s">
        <v>31577</v>
      </c>
      <c r="T474" t="s">
        <v>34112</v>
      </c>
      <c r="U474" s="273">
        <f t="shared" si="42"/>
        <v>4.3188749073558617E-4</v>
      </c>
      <c r="V474" s="15" t="str">
        <f t="shared" si="43"/>
        <v>Sede - Chavin De Huantar</v>
      </c>
      <c r="W474" s="289" t="s">
        <v>32184</v>
      </c>
      <c r="X474" s="15" t="s">
        <v>32187</v>
      </c>
      <c r="Y474" s="15" t="s">
        <v>32188</v>
      </c>
    </row>
    <row r="475" spans="1:25" x14ac:dyDescent="0.35">
      <c r="A475" s="15" t="s">
        <v>33389</v>
      </c>
      <c r="B475" s="15" t="s">
        <v>173</v>
      </c>
      <c r="C475" s="15" t="s">
        <v>31530</v>
      </c>
      <c r="D475" s="15" t="s">
        <v>31772</v>
      </c>
      <c r="E475" s="15">
        <v>4</v>
      </c>
      <c r="F475" s="273">
        <f t="shared" si="44"/>
        <v>2.9515938606847696E-4</v>
      </c>
      <c r="G475" s="273">
        <f t="shared" si="45"/>
        <v>2.1585005903187719E-4</v>
      </c>
      <c r="I475" s="15" t="s">
        <v>33197</v>
      </c>
      <c r="J475" s="15" t="s">
        <v>173</v>
      </c>
      <c r="K475" s="15" t="s">
        <v>31577</v>
      </c>
      <c r="L475" s="15" t="s">
        <v>34112</v>
      </c>
      <c r="M475" s="15">
        <v>4</v>
      </c>
      <c r="N475" s="273">
        <f t="shared" si="46"/>
        <v>6.9733037525788145E-7</v>
      </c>
      <c r="O475" s="273">
        <f t="shared" si="47"/>
        <v>1.8737267183179275E-7</v>
      </c>
      <c r="Q475" s="15" t="s">
        <v>33198</v>
      </c>
      <c r="R475" t="s">
        <v>173</v>
      </c>
      <c r="S475" t="s">
        <v>31530</v>
      </c>
      <c r="T475" t="s">
        <v>32970</v>
      </c>
      <c r="U475" s="273">
        <f t="shared" si="42"/>
        <v>1.8737267183179275E-7</v>
      </c>
      <c r="V475" s="15" t="str">
        <f t="shared" si="43"/>
        <v>Sede - Huallanca</v>
      </c>
      <c r="W475" s="289" t="s">
        <v>32188</v>
      </c>
      <c r="X475" s="15" t="s">
        <v>32187</v>
      </c>
      <c r="Y475" s="15" t="s">
        <v>32187</v>
      </c>
    </row>
    <row r="476" spans="1:25" x14ac:dyDescent="0.35">
      <c r="A476" s="15" t="s">
        <v>33163</v>
      </c>
      <c r="B476" s="15" t="s">
        <v>173</v>
      </c>
      <c r="C476" s="15" t="s">
        <v>34218</v>
      </c>
      <c r="D476" s="15" t="s">
        <v>34218</v>
      </c>
      <c r="E476" s="15">
        <v>4</v>
      </c>
      <c r="F476" s="273">
        <f t="shared" si="44"/>
        <v>2.9515938606847696E-4</v>
      </c>
      <c r="G476" s="273">
        <f t="shared" si="45"/>
        <v>2.1585005903187719E-4</v>
      </c>
      <c r="I476" s="15" t="s">
        <v>33198</v>
      </c>
      <c r="J476" s="15" t="s">
        <v>173</v>
      </c>
      <c r="K476" s="15" t="s">
        <v>31530</v>
      </c>
      <c r="L476" s="15" t="s">
        <v>32970</v>
      </c>
      <c r="M476" s="15">
        <v>4</v>
      </c>
      <c r="N476" s="273">
        <f t="shared" si="46"/>
        <v>6.9733037525788145E-7</v>
      </c>
      <c r="O476" s="273">
        <f t="shared" si="47"/>
        <v>1.8737267183179275E-7</v>
      </c>
      <c r="Q476" s="15" t="s">
        <v>33199</v>
      </c>
      <c r="R476" t="s">
        <v>173</v>
      </c>
      <c r="S476" t="s">
        <v>31545</v>
      </c>
      <c r="T476" t="s">
        <v>34987</v>
      </c>
      <c r="U476" s="273">
        <f t="shared" si="42"/>
        <v>1.8737267183179275E-7</v>
      </c>
      <c r="V476" s="15" t="str">
        <f t="shared" si="43"/>
        <v>Sede - Samanco</v>
      </c>
      <c r="W476" s="289" t="s">
        <v>32188</v>
      </c>
      <c r="X476" s="15" t="s">
        <v>32185</v>
      </c>
      <c r="Y476" s="15" t="s">
        <v>925</v>
      </c>
    </row>
    <row r="477" spans="1:25" x14ac:dyDescent="0.35">
      <c r="A477" s="15" t="s">
        <v>33390</v>
      </c>
      <c r="B477" s="15" t="s">
        <v>174</v>
      </c>
      <c r="C477" s="15" t="s">
        <v>31547</v>
      </c>
      <c r="D477" s="15" t="s">
        <v>34266</v>
      </c>
      <c r="E477" s="15">
        <v>4</v>
      </c>
      <c r="F477" s="273">
        <f t="shared" si="44"/>
        <v>2.9515938606847696E-4</v>
      </c>
      <c r="G477" s="273">
        <f t="shared" si="45"/>
        <v>2.1585005903187719E-4</v>
      </c>
      <c r="I477" s="15" t="s">
        <v>33199</v>
      </c>
      <c r="J477" s="15" t="s">
        <v>173</v>
      </c>
      <c r="K477" s="15" t="s">
        <v>31545</v>
      </c>
      <c r="L477" s="15" t="s">
        <v>34987</v>
      </c>
      <c r="M477" s="15">
        <v>4</v>
      </c>
      <c r="N477" s="273">
        <f t="shared" si="46"/>
        <v>6.9733037525788145E-7</v>
      </c>
      <c r="O477" s="273">
        <f t="shared" si="47"/>
        <v>1.8737267183179275E-7</v>
      </c>
      <c r="Q477" s="15" t="s">
        <v>33200</v>
      </c>
      <c r="R477" t="s">
        <v>138</v>
      </c>
      <c r="S477" t="s">
        <v>31556</v>
      </c>
      <c r="T477" t="s">
        <v>34575</v>
      </c>
      <c r="U477" s="273">
        <f t="shared" si="42"/>
        <v>1.0811240218777039E-4</v>
      </c>
      <c r="V477" s="15" t="str">
        <f t="shared" si="43"/>
        <v>Sede - Quilca</v>
      </c>
      <c r="W477" s="289" t="s">
        <v>32188</v>
      </c>
      <c r="X477" s="15" t="s">
        <v>32188</v>
      </c>
      <c r="Y477" s="15" t="s">
        <v>925</v>
      </c>
    </row>
    <row r="478" spans="1:25" x14ac:dyDescent="0.35">
      <c r="A478" s="15" t="s">
        <v>33391</v>
      </c>
      <c r="B478" s="15" t="s">
        <v>174</v>
      </c>
      <c r="C478" s="15" t="s">
        <v>31547</v>
      </c>
      <c r="D478" s="15" t="s">
        <v>34267</v>
      </c>
      <c r="E478" s="15">
        <v>4</v>
      </c>
      <c r="F478" s="273">
        <f t="shared" si="44"/>
        <v>2.9515938606847696E-4</v>
      </c>
      <c r="G478" s="273">
        <f t="shared" si="45"/>
        <v>2.1585005903187719E-4</v>
      </c>
      <c r="I478" s="15" t="s">
        <v>33200</v>
      </c>
      <c r="J478" s="15" t="s">
        <v>138</v>
      </c>
      <c r="K478" s="15" t="s">
        <v>31556</v>
      </c>
      <c r="L478" s="15" t="s">
        <v>34575</v>
      </c>
      <c r="M478" s="15">
        <v>4</v>
      </c>
      <c r="N478" s="273">
        <f t="shared" si="46"/>
        <v>6.9733037525788145E-7</v>
      </c>
      <c r="O478" s="273">
        <f t="shared" si="47"/>
        <v>1.8737267183179275E-7</v>
      </c>
      <c r="Q478" s="15" t="s">
        <v>33201</v>
      </c>
      <c r="R478" t="s">
        <v>138</v>
      </c>
      <c r="S478" t="s">
        <v>34193</v>
      </c>
      <c r="T478" t="s">
        <v>34576</v>
      </c>
      <c r="U478" s="273">
        <f t="shared" si="42"/>
        <v>1.0811240218777039E-4</v>
      </c>
      <c r="V478" s="15" t="str">
        <f t="shared" si="43"/>
        <v>Sede - Acari</v>
      </c>
      <c r="W478" s="289" t="s">
        <v>32184</v>
      </c>
      <c r="X478" s="15" t="s">
        <v>32184</v>
      </c>
      <c r="Y478" s="15" t="s">
        <v>925</v>
      </c>
    </row>
    <row r="479" spans="1:25" x14ac:dyDescent="0.35">
      <c r="A479" s="15" t="s">
        <v>33392</v>
      </c>
      <c r="B479" s="15" t="s">
        <v>174</v>
      </c>
      <c r="C479" s="15" t="s">
        <v>31547</v>
      </c>
      <c r="D479" s="15" t="s">
        <v>34268</v>
      </c>
      <c r="E479" s="15">
        <v>4</v>
      </c>
      <c r="F479" s="273">
        <f t="shared" si="44"/>
        <v>2.9515938606847696E-4</v>
      </c>
      <c r="G479" s="273">
        <f t="shared" si="45"/>
        <v>2.1585005903187719E-4</v>
      </c>
      <c r="I479" s="15" t="s">
        <v>33201</v>
      </c>
      <c r="J479" s="15" t="s">
        <v>138</v>
      </c>
      <c r="K479" s="15" t="s">
        <v>34193</v>
      </c>
      <c r="L479" s="15" t="s">
        <v>34576</v>
      </c>
      <c r="M479" s="15">
        <v>4</v>
      </c>
      <c r="N479" s="273">
        <f t="shared" si="46"/>
        <v>6.9733037525788145E-7</v>
      </c>
      <c r="O479" s="273">
        <f t="shared" si="47"/>
        <v>1.8737267183179275E-7</v>
      </c>
      <c r="Q479" s="15" t="s">
        <v>33202</v>
      </c>
      <c r="R479" t="s">
        <v>139</v>
      </c>
      <c r="S479" t="s">
        <v>31561</v>
      </c>
      <c r="T479" t="s">
        <v>34822</v>
      </c>
      <c r="U479" s="273">
        <f t="shared" si="42"/>
        <v>5.4149887429801091E-5</v>
      </c>
      <c r="V479" s="15" t="str">
        <f t="shared" si="43"/>
        <v>Sede - Quinua</v>
      </c>
      <c r="W479" s="289" t="s">
        <v>32188</v>
      </c>
      <c r="X479" s="15" t="s">
        <v>32184</v>
      </c>
      <c r="Y479" s="15" t="s">
        <v>32188</v>
      </c>
    </row>
    <row r="480" spans="1:25" x14ac:dyDescent="0.35">
      <c r="A480" s="15" t="s">
        <v>33393</v>
      </c>
      <c r="B480" s="15" t="s">
        <v>174</v>
      </c>
      <c r="C480" s="15" t="s">
        <v>31547</v>
      </c>
      <c r="D480" s="15" t="s">
        <v>34269</v>
      </c>
      <c r="E480" s="15">
        <v>4</v>
      </c>
      <c r="F480" s="273">
        <f t="shared" si="44"/>
        <v>2.9515938606847696E-4</v>
      </c>
      <c r="G480" s="273">
        <f t="shared" si="45"/>
        <v>2.1585005903187719E-4</v>
      </c>
      <c r="I480" s="15" t="s">
        <v>33202</v>
      </c>
      <c r="J480" s="15" t="s">
        <v>139</v>
      </c>
      <c r="K480" s="15" t="s">
        <v>31561</v>
      </c>
      <c r="L480" s="15" t="s">
        <v>34822</v>
      </c>
      <c r="M480" s="15">
        <v>4</v>
      </c>
      <c r="N480" s="273">
        <f t="shared" si="46"/>
        <v>6.9733037525788145E-7</v>
      </c>
      <c r="O480" s="273">
        <f t="shared" si="47"/>
        <v>1.8737267183179275E-7</v>
      </c>
      <c r="Q480" s="15" t="s">
        <v>33203</v>
      </c>
      <c r="R480" t="s">
        <v>140</v>
      </c>
      <c r="S480" t="s">
        <v>31562</v>
      </c>
      <c r="T480" t="s">
        <v>31527</v>
      </c>
      <c r="U480" s="273">
        <f t="shared" si="42"/>
        <v>7.55662579283402E-4</v>
      </c>
      <c r="V480" s="15" t="str">
        <f t="shared" si="43"/>
        <v>Sede - Bellavista</v>
      </c>
      <c r="W480" s="289" t="s">
        <v>32184</v>
      </c>
      <c r="X480" s="15" t="s">
        <v>32184</v>
      </c>
      <c r="Y480" s="15" t="s">
        <v>32185</v>
      </c>
    </row>
    <row r="481" spans="1:25" x14ac:dyDescent="0.35">
      <c r="A481" s="15" t="s">
        <v>33394</v>
      </c>
      <c r="B481" s="15" t="s">
        <v>174</v>
      </c>
      <c r="C481" s="15" t="s">
        <v>34270</v>
      </c>
      <c r="D481" s="15" t="s">
        <v>34271</v>
      </c>
      <c r="E481" s="15">
        <v>4</v>
      </c>
      <c r="F481" s="273">
        <f t="shared" si="44"/>
        <v>2.9515938606847696E-4</v>
      </c>
      <c r="G481" s="273">
        <f t="shared" si="45"/>
        <v>2.1585005903187719E-4</v>
      </c>
      <c r="I481" s="15" t="s">
        <v>33203</v>
      </c>
      <c r="J481" s="15" t="s">
        <v>140</v>
      </c>
      <c r="K481" s="15" t="s">
        <v>31562</v>
      </c>
      <c r="L481" s="15" t="s">
        <v>31527</v>
      </c>
      <c r="M481" s="15">
        <v>4</v>
      </c>
      <c r="N481" s="273">
        <f t="shared" si="46"/>
        <v>6.9733037525788145E-7</v>
      </c>
      <c r="O481" s="273">
        <f t="shared" si="47"/>
        <v>1.8737267183179275E-7</v>
      </c>
      <c r="Q481" s="15" t="s">
        <v>33204</v>
      </c>
      <c r="R481" t="s">
        <v>140</v>
      </c>
      <c r="S481" t="s">
        <v>31578</v>
      </c>
      <c r="T481" t="s">
        <v>34263</v>
      </c>
      <c r="U481" s="273">
        <f t="shared" si="42"/>
        <v>2.6999994646167828E-4</v>
      </c>
      <c r="V481" s="15" t="str">
        <f t="shared" si="43"/>
        <v>Sede - Jose Sabogal</v>
      </c>
      <c r="W481" s="289" t="s">
        <v>32185</v>
      </c>
      <c r="X481" s="15" t="s">
        <v>32184</v>
      </c>
      <c r="Y481" s="15" t="s">
        <v>32188</v>
      </c>
    </row>
    <row r="482" spans="1:25" x14ac:dyDescent="0.35">
      <c r="A482" s="15" t="s">
        <v>33048</v>
      </c>
      <c r="B482" s="15" t="s">
        <v>138</v>
      </c>
      <c r="C482" s="15" t="s">
        <v>34193</v>
      </c>
      <c r="D482" s="15" t="s">
        <v>34272</v>
      </c>
      <c r="E482" s="15">
        <v>4</v>
      </c>
      <c r="F482" s="273">
        <f t="shared" si="44"/>
        <v>2.9515938606847696E-4</v>
      </c>
      <c r="G482" s="273">
        <f t="shared" si="45"/>
        <v>2.1585005903187719E-4</v>
      </c>
      <c r="I482" s="15" t="s">
        <v>33204</v>
      </c>
      <c r="J482" s="15" t="s">
        <v>140</v>
      </c>
      <c r="K482" s="15" t="s">
        <v>31578</v>
      </c>
      <c r="L482" s="15" t="s">
        <v>34263</v>
      </c>
      <c r="M482" s="15">
        <v>4</v>
      </c>
      <c r="N482" s="273">
        <f t="shared" si="46"/>
        <v>6.9733037525788145E-7</v>
      </c>
      <c r="O482" s="273">
        <f t="shared" si="47"/>
        <v>1.8737267183179275E-7</v>
      </c>
      <c r="Q482" s="15" t="s">
        <v>33205</v>
      </c>
      <c r="R482" t="s">
        <v>144</v>
      </c>
      <c r="S482" t="s">
        <v>144</v>
      </c>
      <c r="T482" t="s">
        <v>34644</v>
      </c>
      <c r="U482" s="273">
        <f t="shared" si="42"/>
        <v>1.0811240218777039E-4</v>
      </c>
      <c r="V482" s="15" t="str">
        <f t="shared" si="43"/>
        <v>Sede - San Jose De Los Molinos</v>
      </c>
      <c r="W482" s="289" t="s">
        <v>32188</v>
      </c>
      <c r="X482" s="15" t="s">
        <v>32187</v>
      </c>
      <c r="Y482" s="15" t="s">
        <v>925</v>
      </c>
    </row>
    <row r="483" spans="1:25" x14ac:dyDescent="0.35">
      <c r="A483" s="15" t="s">
        <v>33119</v>
      </c>
      <c r="B483" s="15" t="s">
        <v>138</v>
      </c>
      <c r="C483" s="15" t="s">
        <v>34116</v>
      </c>
      <c r="D483" s="15" t="s">
        <v>34273</v>
      </c>
      <c r="E483" s="15">
        <v>4</v>
      </c>
      <c r="F483" s="273">
        <f t="shared" si="44"/>
        <v>2.9515938606847696E-4</v>
      </c>
      <c r="G483" s="273">
        <f t="shared" si="45"/>
        <v>2.1585005903187719E-4</v>
      </c>
      <c r="I483" s="15" t="s">
        <v>33205</v>
      </c>
      <c r="J483" s="15" t="s">
        <v>144</v>
      </c>
      <c r="K483" s="15" t="s">
        <v>144</v>
      </c>
      <c r="L483" s="15" t="s">
        <v>34644</v>
      </c>
      <c r="M483" s="15">
        <v>4</v>
      </c>
      <c r="N483" s="273">
        <f t="shared" si="46"/>
        <v>6.9733037525788145E-7</v>
      </c>
      <c r="O483" s="273">
        <f t="shared" si="47"/>
        <v>1.8737267183179275E-7</v>
      </c>
      <c r="Q483" s="15" t="s">
        <v>33206</v>
      </c>
      <c r="R483" t="s">
        <v>144</v>
      </c>
      <c r="S483" t="s">
        <v>144</v>
      </c>
      <c r="T483" t="s">
        <v>34988</v>
      </c>
      <c r="U483" s="273">
        <f t="shared" si="42"/>
        <v>1.8737267183179275E-7</v>
      </c>
      <c r="V483" s="15" t="str">
        <f t="shared" si="43"/>
        <v>Sede - Tate</v>
      </c>
      <c r="W483" s="289" t="s">
        <v>32187</v>
      </c>
      <c r="X483" s="15" t="s">
        <v>32184</v>
      </c>
      <c r="Y483" s="15" t="s">
        <v>925</v>
      </c>
    </row>
    <row r="484" spans="1:25" x14ac:dyDescent="0.35">
      <c r="A484" s="15" t="s">
        <v>33110</v>
      </c>
      <c r="B484" s="15" t="s">
        <v>138</v>
      </c>
      <c r="C484" s="15" t="s">
        <v>31559</v>
      </c>
      <c r="D484" s="15" t="s">
        <v>34274</v>
      </c>
      <c r="E484" s="15">
        <v>4</v>
      </c>
      <c r="F484" s="273">
        <f t="shared" si="44"/>
        <v>2.9515938606847696E-4</v>
      </c>
      <c r="G484" s="273">
        <f t="shared" si="45"/>
        <v>2.1585005903187719E-4</v>
      </c>
      <c r="I484" s="15" t="s">
        <v>33206</v>
      </c>
      <c r="J484" s="15" t="s">
        <v>144</v>
      </c>
      <c r="K484" s="15" t="s">
        <v>144</v>
      </c>
      <c r="L484" s="15" t="s">
        <v>34988</v>
      </c>
      <c r="M484" s="15">
        <v>4</v>
      </c>
      <c r="N484" s="273">
        <f t="shared" si="46"/>
        <v>6.9733037525788145E-7</v>
      </c>
      <c r="O484" s="273">
        <f t="shared" si="47"/>
        <v>1.8737267183179275E-7</v>
      </c>
      <c r="Q484" s="15" t="s">
        <v>33207</v>
      </c>
      <c r="R484" t="s">
        <v>172</v>
      </c>
      <c r="S484" t="s">
        <v>31664</v>
      </c>
      <c r="T484" t="s">
        <v>34989</v>
      </c>
      <c r="U484" s="273">
        <f t="shared" si="42"/>
        <v>1.8737267183179275E-7</v>
      </c>
      <c r="V484" s="15" t="str">
        <f t="shared" si="43"/>
        <v>Sede - Nueve De Julio</v>
      </c>
      <c r="W484" s="289" t="s">
        <v>32184</v>
      </c>
      <c r="X484" s="15" t="s">
        <v>32188</v>
      </c>
      <c r="Y484" s="15" t="s">
        <v>32184</v>
      </c>
    </row>
    <row r="485" spans="1:25" x14ac:dyDescent="0.35">
      <c r="A485" s="15" t="s">
        <v>31910</v>
      </c>
      <c r="B485" s="15" t="s">
        <v>139</v>
      </c>
      <c r="C485" s="15" t="s">
        <v>31597</v>
      </c>
      <c r="D485" s="15" t="s">
        <v>31597</v>
      </c>
      <c r="E485" s="15">
        <v>4</v>
      </c>
      <c r="F485" s="273">
        <f t="shared" si="44"/>
        <v>2.9515938606847696E-4</v>
      </c>
      <c r="G485" s="273">
        <f t="shared" si="45"/>
        <v>2.1585005903187719E-4</v>
      </c>
      <c r="I485" s="15" t="s">
        <v>33207</v>
      </c>
      <c r="J485" s="15" t="s">
        <v>172</v>
      </c>
      <c r="K485" s="15" t="s">
        <v>31664</v>
      </c>
      <c r="L485" s="15" t="s">
        <v>34989</v>
      </c>
      <c r="M485" s="15">
        <v>4</v>
      </c>
      <c r="N485" s="273">
        <f t="shared" si="46"/>
        <v>6.9733037525788145E-7</v>
      </c>
      <c r="O485" s="273">
        <f t="shared" si="47"/>
        <v>1.8737267183179275E-7</v>
      </c>
      <c r="Q485" s="15" t="s">
        <v>33208</v>
      </c>
      <c r="R485" t="s">
        <v>172</v>
      </c>
      <c r="S485" t="s">
        <v>31667</v>
      </c>
      <c r="T485" t="s">
        <v>34099</v>
      </c>
      <c r="U485" s="273">
        <f t="shared" si="42"/>
        <v>4.858500054935555E-4</v>
      </c>
      <c r="V485" s="15" t="str">
        <f t="shared" si="43"/>
        <v>Sede - Rio Negro</v>
      </c>
      <c r="W485" s="289" t="s">
        <v>32188</v>
      </c>
      <c r="X485" s="15" t="s">
        <v>32184</v>
      </c>
      <c r="Y485" s="15" t="s">
        <v>32185</v>
      </c>
    </row>
    <row r="486" spans="1:25" x14ac:dyDescent="0.35">
      <c r="A486" s="15" t="s">
        <v>33395</v>
      </c>
      <c r="B486" s="15" t="s">
        <v>139</v>
      </c>
      <c r="C486" s="15" t="s">
        <v>31632</v>
      </c>
      <c r="D486" s="15" t="s">
        <v>34275</v>
      </c>
      <c r="E486" s="15">
        <v>4</v>
      </c>
      <c r="F486" s="273">
        <f t="shared" si="44"/>
        <v>2.9515938606847696E-4</v>
      </c>
      <c r="G486" s="273">
        <f t="shared" si="45"/>
        <v>2.1585005903187719E-4</v>
      </c>
      <c r="I486" s="15" t="s">
        <v>33208</v>
      </c>
      <c r="J486" s="15" t="s">
        <v>172</v>
      </c>
      <c r="K486" s="15" t="s">
        <v>31667</v>
      </c>
      <c r="L486" s="15" t="s">
        <v>34099</v>
      </c>
      <c r="M486" s="15">
        <v>4</v>
      </c>
      <c r="N486" s="273">
        <f t="shared" si="46"/>
        <v>6.9733037525788145E-7</v>
      </c>
      <c r="O486" s="273">
        <f t="shared" si="47"/>
        <v>1.8737267183179275E-7</v>
      </c>
      <c r="Q486" s="15" t="s">
        <v>33209</v>
      </c>
      <c r="R486" t="s">
        <v>159</v>
      </c>
      <c r="S486" t="s">
        <v>34668</v>
      </c>
      <c r="T486" t="s">
        <v>34669</v>
      </c>
      <c r="U486" s="273">
        <f t="shared" si="42"/>
        <v>1.0811240218777039E-4</v>
      </c>
      <c r="V486" s="15" t="str">
        <f t="shared" si="43"/>
        <v>Sede - Copa</v>
      </c>
      <c r="W486" s="289" t="s">
        <v>32185</v>
      </c>
      <c r="X486" s="15" t="s">
        <v>32187</v>
      </c>
      <c r="Y486" s="15" t="s">
        <v>32184</v>
      </c>
    </row>
    <row r="487" spans="1:25" x14ac:dyDescent="0.35">
      <c r="A487" s="15" t="s">
        <v>31930</v>
      </c>
      <c r="B487" s="15" t="s">
        <v>140</v>
      </c>
      <c r="C487" s="15" t="s">
        <v>31578</v>
      </c>
      <c r="D487" s="15" t="s">
        <v>31606</v>
      </c>
      <c r="E487" s="15">
        <v>4</v>
      </c>
      <c r="F487" s="273">
        <f t="shared" si="44"/>
        <v>2.9515938606847696E-4</v>
      </c>
      <c r="G487" s="273">
        <f t="shared" si="45"/>
        <v>2.1585005903187719E-4</v>
      </c>
      <c r="I487" s="15" t="s">
        <v>33209</v>
      </c>
      <c r="J487" s="15" t="s">
        <v>159</v>
      </c>
      <c r="K487" s="15" t="s">
        <v>34668</v>
      </c>
      <c r="L487" s="15" t="s">
        <v>34669</v>
      </c>
      <c r="M487" s="15">
        <v>4</v>
      </c>
      <c r="N487" s="273">
        <f t="shared" si="46"/>
        <v>6.9733037525788145E-7</v>
      </c>
      <c r="O487" s="273">
        <f t="shared" si="47"/>
        <v>1.8737267183179275E-7</v>
      </c>
      <c r="Q487" s="15" t="s">
        <v>33210</v>
      </c>
      <c r="R487" t="s">
        <v>159</v>
      </c>
      <c r="S487" t="s">
        <v>34668</v>
      </c>
      <c r="T487" t="s">
        <v>34672</v>
      </c>
      <c r="U487" s="273">
        <f t="shared" si="42"/>
        <v>1.0811240218777039E-4</v>
      </c>
      <c r="V487" s="15" t="str">
        <f t="shared" si="43"/>
        <v>Sede - Manas</v>
      </c>
      <c r="W487" s="289" t="s">
        <v>32185</v>
      </c>
      <c r="X487" s="15" t="s">
        <v>32187</v>
      </c>
      <c r="Y487" s="15" t="s">
        <v>32187</v>
      </c>
    </row>
    <row r="488" spans="1:25" x14ac:dyDescent="0.35">
      <c r="A488" s="15" t="s">
        <v>33396</v>
      </c>
      <c r="B488" s="15" t="s">
        <v>141</v>
      </c>
      <c r="C488" s="15" t="s">
        <v>31623</v>
      </c>
      <c r="D488" s="15" t="s">
        <v>34276</v>
      </c>
      <c r="E488" s="15">
        <v>4</v>
      </c>
      <c r="F488" s="273">
        <f t="shared" si="44"/>
        <v>2.9515938606847696E-4</v>
      </c>
      <c r="G488" s="273">
        <f t="shared" si="45"/>
        <v>2.1585005903187719E-4</v>
      </c>
      <c r="I488" s="15" t="s">
        <v>33210</v>
      </c>
      <c r="J488" s="15" t="s">
        <v>159</v>
      </c>
      <c r="K488" s="15" t="s">
        <v>34668</v>
      </c>
      <c r="L488" s="15" t="s">
        <v>34672</v>
      </c>
      <c r="M488" s="15">
        <v>4</v>
      </c>
      <c r="N488" s="273">
        <f t="shared" si="46"/>
        <v>6.9733037525788145E-7</v>
      </c>
      <c r="O488" s="273">
        <f t="shared" si="47"/>
        <v>1.8737267183179275E-7</v>
      </c>
      <c r="Q488" s="15" t="s">
        <v>33211</v>
      </c>
      <c r="R488" t="s">
        <v>159</v>
      </c>
      <c r="S488" t="s">
        <v>31711</v>
      </c>
      <c r="T488" t="s">
        <v>34990</v>
      </c>
      <c r="U488" s="273">
        <f t="shared" si="42"/>
        <v>1.8737267183179275E-7</v>
      </c>
      <c r="V488" s="15" t="str">
        <f t="shared" si="43"/>
        <v>Sede - San Bartolome</v>
      </c>
      <c r="W488" s="289" t="s">
        <v>32185</v>
      </c>
      <c r="X488" s="15" t="s">
        <v>32184</v>
      </c>
      <c r="Y488" s="15" t="s">
        <v>32184</v>
      </c>
    </row>
    <row r="489" spans="1:25" x14ac:dyDescent="0.35">
      <c r="A489" s="15" t="s">
        <v>33397</v>
      </c>
      <c r="B489" s="15" t="s">
        <v>141</v>
      </c>
      <c r="C489" s="15" t="s">
        <v>31623</v>
      </c>
      <c r="D489" s="15" t="s">
        <v>34277</v>
      </c>
      <c r="E489" s="15">
        <v>4</v>
      </c>
      <c r="F489" s="273">
        <f t="shared" si="44"/>
        <v>2.9515938606847696E-4</v>
      </c>
      <c r="G489" s="273">
        <f t="shared" si="45"/>
        <v>2.1585005903187719E-4</v>
      </c>
      <c r="I489" s="15" t="s">
        <v>33211</v>
      </c>
      <c r="J489" s="15" t="s">
        <v>159</v>
      </c>
      <c r="K489" s="15" t="s">
        <v>31711</v>
      </c>
      <c r="L489" s="15" t="s">
        <v>34990</v>
      </c>
      <c r="M489" s="15">
        <v>4</v>
      </c>
      <c r="N489" s="273">
        <f t="shared" si="46"/>
        <v>6.9733037525788145E-7</v>
      </c>
      <c r="O489" s="273">
        <f t="shared" si="47"/>
        <v>1.8737267183179275E-7</v>
      </c>
      <c r="Q489" s="15" t="s">
        <v>32064</v>
      </c>
      <c r="R489" t="s">
        <v>159</v>
      </c>
      <c r="S489" t="s">
        <v>31712</v>
      </c>
      <c r="T489" t="s">
        <v>31744</v>
      </c>
      <c r="U489" s="273">
        <f t="shared" si="42"/>
        <v>4.858500054935555E-4</v>
      </c>
      <c r="V489" s="15" t="str">
        <f t="shared" si="43"/>
        <v>Sede - Vegueta</v>
      </c>
      <c r="W489" s="289" t="s">
        <v>32184</v>
      </c>
      <c r="X489" s="15" t="s">
        <v>32188</v>
      </c>
      <c r="Y489" s="15" t="s">
        <v>925</v>
      </c>
    </row>
    <row r="490" spans="1:25" x14ac:dyDescent="0.35">
      <c r="A490" s="15" t="s">
        <v>33398</v>
      </c>
      <c r="B490" s="15" t="s">
        <v>142</v>
      </c>
      <c r="C490" s="15" t="s">
        <v>31642</v>
      </c>
      <c r="D490" s="15" t="s">
        <v>34278</v>
      </c>
      <c r="E490" s="15">
        <v>4</v>
      </c>
      <c r="F490" s="273">
        <f t="shared" si="44"/>
        <v>2.9515938606847696E-4</v>
      </c>
      <c r="G490" s="273">
        <f t="shared" si="45"/>
        <v>2.1585005903187719E-4</v>
      </c>
      <c r="I490" s="15" t="s">
        <v>32064</v>
      </c>
      <c r="J490" s="15" t="s">
        <v>159</v>
      </c>
      <c r="K490" s="15" t="s">
        <v>31712</v>
      </c>
      <c r="L490" s="15" t="s">
        <v>31744</v>
      </c>
      <c r="M490" s="15">
        <v>4</v>
      </c>
      <c r="N490" s="273">
        <f t="shared" si="46"/>
        <v>6.9733037525788145E-7</v>
      </c>
      <c r="O490" s="273">
        <f t="shared" si="47"/>
        <v>1.8737267183179275E-7</v>
      </c>
      <c r="Q490" s="15" t="s">
        <v>33212</v>
      </c>
      <c r="R490" t="s">
        <v>159</v>
      </c>
      <c r="S490" t="s">
        <v>34443</v>
      </c>
      <c r="T490" t="s">
        <v>31833</v>
      </c>
      <c r="U490" s="273">
        <f t="shared" si="42"/>
        <v>1.0811240218777039E-4</v>
      </c>
      <c r="V490" s="15" t="str">
        <f t="shared" si="43"/>
        <v>Sede - Ayaviri</v>
      </c>
      <c r="W490" s="289" t="s">
        <v>32185</v>
      </c>
      <c r="X490" s="15" t="s">
        <v>32184</v>
      </c>
      <c r="Y490" s="15" t="s">
        <v>32188</v>
      </c>
    </row>
    <row r="491" spans="1:25" x14ac:dyDescent="0.35">
      <c r="A491" s="15" t="s">
        <v>33399</v>
      </c>
      <c r="B491" s="15" t="s">
        <v>142</v>
      </c>
      <c r="C491" s="15" t="s">
        <v>31642</v>
      </c>
      <c r="D491" s="15" t="s">
        <v>34279</v>
      </c>
      <c r="E491" s="15">
        <v>4</v>
      </c>
      <c r="F491" s="273">
        <f t="shared" si="44"/>
        <v>2.9515938606847696E-4</v>
      </c>
      <c r="G491" s="273">
        <f t="shared" si="45"/>
        <v>2.1585005903187719E-4</v>
      </c>
      <c r="I491" s="15" t="s">
        <v>33212</v>
      </c>
      <c r="J491" s="15" t="s">
        <v>159</v>
      </c>
      <c r="K491" s="15" t="s">
        <v>34443</v>
      </c>
      <c r="L491" s="15" t="s">
        <v>31833</v>
      </c>
      <c r="M491" s="15">
        <v>4</v>
      </c>
      <c r="N491" s="273">
        <f t="shared" si="46"/>
        <v>6.9733037525788145E-7</v>
      </c>
      <c r="O491" s="273">
        <f t="shared" si="47"/>
        <v>1.8737267183179275E-7</v>
      </c>
      <c r="Q491" s="15" t="s">
        <v>33213</v>
      </c>
      <c r="R491" t="s">
        <v>159</v>
      </c>
      <c r="S491" t="s">
        <v>34443</v>
      </c>
      <c r="T491" t="s">
        <v>34701</v>
      </c>
      <c r="U491" s="273">
        <f t="shared" si="42"/>
        <v>1.0811240218777039E-4</v>
      </c>
      <c r="V491" s="15" t="str">
        <f t="shared" si="43"/>
        <v>Sede - Tanta</v>
      </c>
      <c r="W491" s="289" t="s">
        <v>32185</v>
      </c>
      <c r="X491" s="15" t="s">
        <v>32184</v>
      </c>
      <c r="Y491" s="15" t="s">
        <v>32188</v>
      </c>
    </row>
    <row r="492" spans="1:25" x14ac:dyDescent="0.35">
      <c r="A492" s="15" t="s">
        <v>33400</v>
      </c>
      <c r="B492" s="15" t="s">
        <v>142</v>
      </c>
      <c r="C492" s="15" t="s">
        <v>34209</v>
      </c>
      <c r="D492" s="15" t="s">
        <v>34280</v>
      </c>
      <c r="E492" s="15">
        <v>4</v>
      </c>
      <c r="F492" s="273">
        <f t="shared" si="44"/>
        <v>2.9515938606847696E-4</v>
      </c>
      <c r="G492" s="273">
        <f t="shared" si="45"/>
        <v>2.1585005903187719E-4</v>
      </c>
      <c r="I492" s="15" t="s">
        <v>33213</v>
      </c>
      <c r="J492" s="15" t="s">
        <v>159</v>
      </c>
      <c r="K492" s="15" t="s">
        <v>34443</v>
      </c>
      <c r="L492" s="15" t="s">
        <v>34701</v>
      </c>
      <c r="M492" s="15">
        <v>4</v>
      </c>
      <c r="N492" s="273">
        <f t="shared" si="46"/>
        <v>6.9733037525788145E-7</v>
      </c>
      <c r="O492" s="273">
        <f t="shared" si="47"/>
        <v>1.8737267183179275E-7</v>
      </c>
      <c r="Q492" s="15" t="s">
        <v>33214</v>
      </c>
      <c r="R492" t="s">
        <v>150</v>
      </c>
      <c r="S492" t="s">
        <v>31786</v>
      </c>
      <c r="T492" t="s">
        <v>34446</v>
      </c>
      <c r="U492" s="273">
        <f t="shared" si="42"/>
        <v>1.6207491694573967E-4</v>
      </c>
      <c r="V492" s="15" t="str">
        <f t="shared" si="43"/>
        <v>Sede - Coalaque</v>
      </c>
      <c r="W492" s="289" t="s">
        <v>32185</v>
      </c>
      <c r="X492" s="15" t="s">
        <v>32184</v>
      </c>
      <c r="Y492" s="15" t="s">
        <v>32184</v>
      </c>
    </row>
    <row r="493" spans="1:25" x14ac:dyDescent="0.35">
      <c r="A493" s="15" t="s">
        <v>33401</v>
      </c>
      <c r="B493" s="15" t="s">
        <v>142</v>
      </c>
      <c r="C493" s="15" t="s">
        <v>31643</v>
      </c>
      <c r="D493" s="15" t="s">
        <v>34281</v>
      </c>
      <c r="E493" s="15">
        <v>4</v>
      </c>
      <c r="F493" s="273">
        <f t="shared" si="44"/>
        <v>2.9515938606847696E-4</v>
      </c>
      <c r="G493" s="273">
        <f t="shared" si="45"/>
        <v>2.1585005903187719E-4</v>
      </c>
      <c r="I493" s="15" t="s">
        <v>33214</v>
      </c>
      <c r="J493" s="15" t="s">
        <v>150</v>
      </c>
      <c r="K493" s="15" t="s">
        <v>31786</v>
      </c>
      <c r="L493" s="15" t="s">
        <v>34446</v>
      </c>
      <c r="M493" s="15">
        <v>4</v>
      </c>
      <c r="N493" s="273">
        <f t="shared" si="46"/>
        <v>6.9733037525788145E-7</v>
      </c>
      <c r="O493" s="273">
        <f t="shared" si="47"/>
        <v>1.8737267183179275E-7</v>
      </c>
      <c r="Q493" s="15" t="s">
        <v>32112</v>
      </c>
      <c r="R493" t="s">
        <v>150</v>
      </c>
      <c r="S493" t="s">
        <v>31788</v>
      </c>
      <c r="T493" t="s">
        <v>31791</v>
      </c>
      <c r="U493" s="273">
        <f t="shared" si="42"/>
        <v>5.3981252025152478E-4</v>
      </c>
      <c r="V493" s="15" t="str">
        <f t="shared" si="43"/>
        <v>Sede - Torata</v>
      </c>
      <c r="W493" s="289" t="s">
        <v>32188</v>
      </c>
      <c r="X493" s="15" t="s">
        <v>32187</v>
      </c>
      <c r="Y493" s="15" t="s">
        <v>32184</v>
      </c>
    </row>
    <row r="494" spans="1:25" x14ac:dyDescent="0.35">
      <c r="A494" s="15" t="s">
        <v>33402</v>
      </c>
      <c r="B494" s="15" t="s">
        <v>146</v>
      </c>
      <c r="C494" s="15" t="s">
        <v>31684</v>
      </c>
      <c r="D494" s="15" t="s">
        <v>34282</v>
      </c>
      <c r="E494" s="15">
        <v>4</v>
      </c>
      <c r="F494" s="273">
        <f t="shared" si="44"/>
        <v>2.9515938606847696E-4</v>
      </c>
      <c r="G494" s="273">
        <f t="shared" si="45"/>
        <v>2.1585005903187719E-4</v>
      </c>
      <c r="I494" s="15" t="s">
        <v>32112</v>
      </c>
      <c r="J494" s="15" t="s">
        <v>150</v>
      </c>
      <c r="K494" s="15" t="s">
        <v>31788</v>
      </c>
      <c r="L494" s="15" t="s">
        <v>31791</v>
      </c>
      <c r="M494" s="15">
        <v>4</v>
      </c>
      <c r="N494" s="273">
        <f t="shared" si="46"/>
        <v>6.9733037525788145E-7</v>
      </c>
      <c r="O494" s="273">
        <f t="shared" si="47"/>
        <v>1.8737267183179275E-7</v>
      </c>
      <c r="Q494" s="15" t="s">
        <v>33215</v>
      </c>
      <c r="R494" t="s">
        <v>152</v>
      </c>
      <c r="S494" t="s">
        <v>31805</v>
      </c>
      <c r="T494" t="s">
        <v>34931</v>
      </c>
      <c r="U494" s="273">
        <f t="shared" si="42"/>
        <v>5.4149887429801091E-5</v>
      </c>
      <c r="V494" s="15" t="str">
        <f t="shared" si="43"/>
        <v>Sede - Lobitos</v>
      </c>
      <c r="W494" s="289" t="s">
        <v>32184</v>
      </c>
      <c r="X494" s="15" t="s">
        <v>32185</v>
      </c>
      <c r="Y494" s="15" t="s">
        <v>925</v>
      </c>
    </row>
    <row r="495" spans="1:25" x14ac:dyDescent="0.35">
      <c r="A495" s="15" t="s">
        <v>33403</v>
      </c>
      <c r="B495" s="15" t="s">
        <v>146</v>
      </c>
      <c r="C495" s="15" t="s">
        <v>31691</v>
      </c>
      <c r="D495" s="15" t="s">
        <v>31691</v>
      </c>
      <c r="E495" s="15">
        <v>4</v>
      </c>
      <c r="F495" s="273">
        <f t="shared" si="44"/>
        <v>2.9515938606847696E-4</v>
      </c>
      <c r="G495" s="273">
        <f t="shared" si="45"/>
        <v>2.1585005903187719E-4</v>
      </c>
      <c r="I495" s="15" t="s">
        <v>33215</v>
      </c>
      <c r="J495" s="15" t="s">
        <v>152</v>
      </c>
      <c r="K495" s="15" t="s">
        <v>31805</v>
      </c>
      <c r="L495" s="15" t="s">
        <v>34931</v>
      </c>
      <c r="M495" s="15">
        <v>4</v>
      </c>
      <c r="N495" s="273">
        <f t="shared" si="46"/>
        <v>6.9733037525788145E-7</v>
      </c>
      <c r="O495" s="273">
        <f t="shared" si="47"/>
        <v>1.8737267183179275E-7</v>
      </c>
      <c r="Q495" s="15" t="s">
        <v>33216</v>
      </c>
      <c r="R495" t="s">
        <v>175</v>
      </c>
      <c r="S495" t="s">
        <v>31839</v>
      </c>
      <c r="T495" t="s">
        <v>34991</v>
      </c>
      <c r="U495" s="273">
        <f t="shared" si="42"/>
        <v>1.8737267183179275E-7</v>
      </c>
      <c r="V495" s="15" t="str">
        <f t="shared" si="43"/>
        <v>Sede - Yantalo</v>
      </c>
      <c r="W495" s="289" t="s">
        <v>32187</v>
      </c>
      <c r="X495" s="15" t="s">
        <v>32185</v>
      </c>
      <c r="Y495" s="15" t="s">
        <v>32185</v>
      </c>
    </row>
    <row r="496" spans="1:25" x14ac:dyDescent="0.35">
      <c r="A496" s="15" t="s">
        <v>33404</v>
      </c>
      <c r="B496" s="15" t="s">
        <v>146</v>
      </c>
      <c r="C496" s="15" t="s">
        <v>31691</v>
      </c>
      <c r="D496" s="15" t="s">
        <v>34283</v>
      </c>
      <c r="E496" s="15">
        <v>4</v>
      </c>
      <c r="F496" s="273">
        <f t="shared" si="44"/>
        <v>2.9515938606847696E-4</v>
      </c>
      <c r="G496" s="273">
        <f t="shared" si="45"/>
        <v>2.1585005903187719E-4</v>
      </c>
      <c r="I496" s="15" t="s">
        <v>33216</v>
      </c>
      <c r="J496" s="15" t="s">
        <v>175</v>
      </c>
      <c r="K496" s="15" t="s">
        <v>31839</v>
      </c>
      <c r="L496" s="15" t="s">
        <v>34991</v>
      </c>
      <c r="M496" s="15">
        <v>4</v>
      </c>
      <c r="N496" s="273">
        <f t="shared" si="46"/>
        <v>6.9733037525788145E-7</v>
      </c>
      <c r="O496" s="273">
        <f t="shared" si="47"/>
        <v>1.8737267183179275E-7</v>
      </c>
      <c r="Q496" s="15" t="s">
        <v>33217</v>
      </c>
      <c r="R496" t="s">
        <v>154</v>
      </c>
      <c r="S496" t="s">
        <v>31848</v>
      </c>
      <c r="T496" t="s">
        <v>34992</v>
      </c>
      <c r="U496" s="273">
        <f t="shared" si="42"/>
        <v>1.8737267183179275E-7</v>
      </c>
      <c r="V496" s="15" t="str">
        <f t="shared" si="43"/>
        <v>Sede - Ite</v>
      </c>
      <c r="W496" s="289" t="s">
        <v>32185</v>
      </c>
      <c r="X496" s="15" t="s">
        <v>32188</v>
      </c>
      <c r="Y496" s="15" t="s">
        <v>925</v>
      </c>
    </row>
    <row r="497" spans="1:25" x14ac:dyDescent="0.35">
      <c r="A497" s="15" t="s">
        <v>33405</v>
      </c>
      <c r="B497" s="15" t="s">
        <v>146</v>
      </c>
      <c r="C497" s="15" t="s">
        <v>31692</v>
      </c>
      <c r="D497" s="15" t="s">
        <v>34284</v>
      </c>
      <c r="E497" s="15">
        <v>4</v>
      </c>
      <c r="F497" s="273">
        <f t="shared" si="44"/>
        <v>2.9515938606847696E-4</v>
      </c>
      <c r="G497" s="273">
        <f t="shared" si="45"/>
        <v>2.1585005903187719E-4</v>
      </c>
      <c r="I497" s="15" t="s">
        <v>33217</v>
      </c>
      <c r="J497" s="15" t="s">
        <v>154</v>
      </c>
      <c r="K497" s="15" t="s">
        <v>31848</v>
      </c>
      <c r="L497" s="15" t="s">
        <v>34992</v>
      </c>
      <c r="M497" s="15">
        <v>4</v>
      </c>
      <c r="N497" s="273">
        <f t="shared" si="46"/>
        <v>6.9733037525788145E-7</v>
      </c>
      <c r="O497" s="273">
        <f t="shared" si="47"/>
        <v>1.8737267183179275E-7</v>
      </c>
      <c r="Q497" s="15" t="s">
        <v>33218</v>
      </c>
      <c r="R497" t="s">
        <v>156</v>
      </c>
      <c r="S497" t="s">
        <v>31855</v>
      </c>
      <c r="T497" t="s">
        <v>34191</v>
      </c>
      <c r="U497" s="273">
        <f t="shared" si="42"/>
        <v>3.2396246121964756E-4</v>
      </c>
      <c r="V497" s="15" t="str">
        <f t="shared" si="43"/>
        <v>Sede - Campoverde</v>
      </c>
      <c r="W497" s="289" t="s">
        <v>32188</v>
      </c>
      <c r="X497" s="15" t="s">
        <v>32188</v>
      </c>
      <c r="Y497" s="15" t="s">
        <v>32185</v>
      </c>
    </row>
    <row r="498" spans="1:25" x14ac:dyDescent="0.35">
      <c r="A498" s="15" t="s">
        <v>33246</v>
      </c>
      <c r="B498" s="15" t="s">
        <v>146</v>
      </c>
      <c r="C498" s="15" t="s">
        <v>34285</v>
      </c>
      <c r="D498" s="15" t="s">
        <v>34286</v>
      </c>
      <c r="E498" s="15">
        <v>4</v>
      </c>
      <c r="F498" s="273">
        <f t="shared" si="44"/>
        <v>2.9515938606847696E-4</v>
      </c>
      <c r="G498" s="273">
        <f t="shared" si="45"/>
        <v>2.1585005903187719E-4</v>
      </c>
      <c r="I498" s="15" t="s">
        <v>33218</v>
      </c>
      <c r="J498" s="15" t="s">
        <v>156</v>
      </c>
      <c r="K498" s="15" t="s">
        <v>31855</v>
      </c>
      <c r="L498" s="15" t="s">
        <v>34191</v>
      </c>
      <c r="M498" s="15">
        <v>4</v>
      </c>
      <c r="N498" s="273">
        <f t="shared" si="46"/>
        <v>6.9733037525788145E-7</v>
      </c>
      <c r="O498" s="273">
        <f t="shared" si="47"/>
        <v>1.8737267183179275E-7</v>
      </c>
      <c r="Q498" s="15" t="s">
        <v>33219</v>
      </c>
      <c r="R498" t="s">
        <v>156</v>
      </c>
      <c r="S498" t="s">
        <v>31855</v>
      </c>
      <c r="T498" t="s">
        <v>34788</v>
      </c>
      <c r="U498" s="273">
        <f t="shared" si="42"/>
        <v>1.0811240218777039E-4</v>
      </c>
      <c r="V498" s="15" t="str">
        <f t="shared" si="43"/>
        <v>Sede - Iparia</v>
      </c>
      <c r="W498" s="289" t="s">
        <v>32184</v>
      </c>
      <c r="X498" s="15" t="s">
        <v>32185</v>
      </c>
      <c r="Y498" s="15" t="s">
        <v>32185</v>
      </c>
    </row>
    <row r="499" spans="1:25" x14ac:dyDescent="0.35">
      <c r="A499" s="15" t="s">
        <v>33020</v>
      </c>
      <c r="B499" s="15" t="s">
        <v>147</v>
      </c>
      <c r="C499" s="15" t="s">
        <v>31694</v>
      </c>
      <c r="D499" s="15" t="s">
        <v>34051</v>
      </c>
      <c r="E499" s="15">
        <v>4</v>
      </c>
      <c r="F499" s="273">
        <f t="shared" si="44"/>
        <v>2.9515938606847696E-4</v>
      </c>
      <c r="G499" s="273">
        <f t="shared" si="45"/>
        <v>2.1585005903187719E-4</v>
      </c>
      <c r="I499" s="15" t="s">
        <v>33219</v>
      </c>
      <c r="J499" s="15" t="s">
        <v>156</v>
      </c>
      <c r="K499" s="15" t="s">
        <v>31855</v>
      </c>
      <c r="L499" s="15" t="s">
        <v>34788</v>
      </c>
      <c r="M499" s="15">
        <v>4</v>
      </c>
      <c r="N499" s="273">
        <f t="shared" si="46"/>
        <v>6.9733037525788145E-7</v>
      </c>
      <c r="O499" s="273">
        <f t="shared" si="47"/>
        <v>1.8737267183179275E-7</v>
      </c>
      <c r="Q499" s="15" t="s">
        <v>32128</v>
      </c>
      <c r="R499" t="s">
        <v>152</v>
      </c>
      <c r="S499" t="s">
        <v>31801</v>
      </c>
      <c r="T499" t="s">
        <v>31809</v>
      </c>
      <c r="U499" s="273">
        <f t="shared" si="42"/>
        <v>2.1599058853575103E-4</v>
      </c>
      <c r="V499" s="15" t="str">
        <f t="shared" si="43"/>
        <v>Sede - La Matanza</v>
      </c>
      <c r="W499" s="289" t="s">
        <v>32187</v>
      </c>
      <c r="X499" s="15" t="s">
        <v>32185</v>
      </c>
      <c r="Y499" s="15" t="s">
        <v>32185</v>
      </c>
    </row>
    <row r="500" spans="1:25" x14ac:dyDescent="0.35">
      <c r="A500" s="15" t="s">
        <v>33406</v>
      </c>
      <c r="B500" s="15" t="s">
        <v>150</v>
      </c>
      <c r="C500" s="15" t="s">
        <v>31788</v>
      </c>
      <c r="D500" s="15" t="s">
        <v>34287</v>
      </c>
      <c r="E500" s="15">
        <v>4</v>
      </c>
      <c r="F500" s="273">
        <f t="shared" si="44"/>
        <v>2.9515938606847696E-4</v>
      </c>
      <c r="G500" s="273">
        <f t="shared" si="45"/>
        <v>2.1585005903187719E-4</v>
      </c>
      <c r="I500" s="15" t="s">
        <v>32128</v>
      </c>
      <c r="J500" s="15" t="s">
        <v>152</v>
      </c>
      <c r="K500" s="15" t="s">
        <v>31801</v>
      </c>
      <c r="L500" s="15" t="s">
        <v>31809</v>
      </c>
      <c r="M500" s="15">
        <v>3</v>
      </c>
      <c r="N500" s="273">
        <f t="shared" si="46"/>
        <v>5.2299778144341117E-7</v>
      </c>
      <c r="O500" s="273">
        <f t="shared" si="47"/>
        <v>1.4052950387384458E-7</v>
      </c>
      <c r="Q500" s="15" t="s">
        <v>33220</v>
      </c>
      <c r="R500" t="s">
        <v>138</v>
      </c>
      <c r="S500" t="s">
        <v>31526</v>
      </c>
      <c r="T500" t="s">
        <v>34749</v>
      </c>
      <c r="U500" s="273">
        <f t="shared" si="42"/>
        <v>1.0806555901981244E-4</v>
      </c>
      <c r="V500" s="15" t="str">
        <f t="shared" si="43"/>
        <v>Sede - Andagua</v>
      </c>
      <c r="W500" s="289" t="s">
        <v>32188</v>
      </c>
      <c r="X500" s="15" t="s">
        <v>32184</v>
      </c>
      <c r="Y500" s="15" t="s">
        <v>32184</v>
      </c>
    </row>
    <row r="501" spans="1:25" x14ac:dyDescent="0.35">
      <c r="A501" s="15" t="s">
        <v>33023</v>
      </c>
      <c r="B501" s="15" t="s">
        <v>150</v>
      </c>
      <c r="C501" s="15" t="s">
        <v>31788</v>
      </c>
      <c r="D501" s="15" t="s">
        <v>34288</v>
      </c>
      <c r="E501" s="15">
        <v>4</v>
      </c>
      <c r="F501" s="273">
        <f t="shared" si="44"/>
        <v>2.9515938606847696E-4</v>
      </c>
      <c r="G501" s="273">
        <f t="shared" si="45"/>
        <v>2.1585005903187719E-4</v>
      </c>
      <c r="I501" s="15" t="s">
        <v>33220</v>
      </c>
      <c r="J501" s="15" t="s">
        <v>138</v>
      </c>
      <c r="K501" s="15" t="s">
        <v>31526</v>
      </c>
      <c r="L501" s="15" t="s">
        <v>34749</v>
      </c>
      <c r="M501" s="15">
        <v>3</v>
      </c>
      <c r="N501" s="273">
        <f t="shared" si="46"/>
        <v>5.2299778144341117E-7</v>
      </c>
      <c r="O501" s="273">
        <f t="shared" si="47"/>
        <v>1.4052950387384458E-7</v>
      </c>
      <c r="Q501" s="15" t="s">
        <v>33221</v>
      </c>
      <c r="R501" t="s">
        <v>141</v>
      </c>
      <c r="S501" t="s">
        <v>31611</v>
      </c>
      <c r="T501" t="s">
        <v>34856</v>
      </c>
      <c r="U501" s="273">
        <f t="shared" si="42"/>
        <v>5.410304426184314E-5</v>
      </c>
      <c r="V501" s="15" t="str">
        <f t="shared" si="43"/>
        <v>Sede - Zurite</v>
      </c>
      <c r="W501" s="289" t="s">
        <v>32185</v>
      </c>
      <c r="X501" s="15" t="s">
        <v>32184</v>
      </c>
      <c r="Y501" s="15" t="s">
        <v>32184</v>
      </c>
    </row>
    <row r="502" spans="1:25" x14ac:dyDescent="0.35">
      <c r="A502" s="15" t="s">
        <v>32121</v>
      </c>
      <c r="B502" s="15" t="s">
        <v>151</v>
      </c>
      <c r="C502" s="15" t="s">
        <v>151</v>
      </c>
      <c r="D502" s="15" t="s">
        <v>31532</v>
      </c>
      <c r="E502" s="15">
        <v>4</v>
      </c>
      <c r="F502" s="273">
        <f t="shared" si="44"/>
        <v>2.9515938606847696E-4</v>
      </c>
      <c r="G502" s="273">
        <f t="shared" si="45"/>
        <v>2.1585005903187719E-4</v>
      </c>
      <c r="I502" s="15" t="s">
        <v>33221</v>
      </c>
      <c r="J502" s="15" t="s">
        <v>141</v>
      </c>
      <c r="K502" s="15" t="s">
        <v>31611</v>
      </c>
      <c r="L502" s="15" t="s">
        <v>34856</v>
      </c>
      <c r="M502" s="15">
        <v>3</v>
      </c>
      <c r="N502" s="273">
        <f t="shared" si="46"/>
        <v>5.2299778144341117E-7</v>
      </c>
      <c r="O502" s="273">
        <f t="shared" si="47"/>
        <v>1.4052950387384458E-7</v>
      </c>
      <c r="Q502" s="15" t="s">
        <v>33222</v>
      </c>
      <c r="R502" t="s">
        <v>141</v>
      </c>
      <c r="S502" t="s">
        <v>31616</v>
      </c>
      <c r="T502" t="s">
        <v>34993</v>
      </c>
      <c r="U502" s="273">
        <f t="shared" si="42"/>
        <v>1.4052950387384458E-7</v>
      </c>
      <c r="V502" s="15" t="str">
        <f t="shared" si="43"/>
        <v>Sede - Pichigua</v>
      </c>
      <c r="W502" s="289" t="s">
        <v>32188</v>
      </c>
      <c r="X502" s="15" t="s">
        <v>32184</v>
      </c>
      <c r="Y502" s="15" t="s">
        <v>32188</v>
      </c>
    </row>
    <row r="503" spans="1:25" x14ac:dyDescent="0.35">
      <c r="A503" s="15" t="s">
        <v>33407</v>
      </c>
      <c r="B503" s="15" t="s">
        <v>153</v>
      </c>
      <c r="C503" s="15" t="s">
        <v>31820</v>
      </c>
      <c r="D503" s="15" t="s">
        <v>34289</v>
      </c>
      <c r="E503" s="15">
        <v>4</v>
      </c>
      <c r="F503" s="273">
        <f t="shared" si="44"/>
        <v>2.9515938606847696E-4</v>
      </c>
      <c r="G503" s="273">
        <f t="shared" si="45"/>
        <v>2.1585005903187719E-4</v>
      </c>
      <c r="I503" s="15" t="s">
        <v>33222</v>
      </c>
      <c r="J503" s="15" t="s">
        <v>141</v>
      </c>
      <c r="K503" s="15" t="s">
        <v>31616</v>
      </c>
      <c r="L503" s="15" t="s">
        <v>34993</v>
      </c>
      <c r="M503" s="15">
        <v>3</v>
      </c>
      <c r="N503" s="273">
        <f t="shared" si="46"/>
        <v>5.2299778144341117E-7</v>
      </c>
      <c r="O503" s="273">
        <f t="shared" si="47"/>
        <v>1.4052950387384458E-7</v>
      </c>
      <c r="Q503" s="15" t="s">
        <v>33223</v>
      </c>
      <c r="R503" t="s">
        <v>142</v>
      </c>
      <c r="S503" t="s">
        <v>31643</v>
      </c>
      <c r="T503" t="s">
        <v>34128</v>
      </c>
      <c r="U503" s="273">
        <f t="shared" si="42"/>
        <v>3.7787813280965894E-4</v>
      </c>
      <c r="V503" s="15" t="str">
        <f t="shared" si="43"/>
        <v>Sede - Huaribamba</v>
      </c>
      <c r="W503" s="289" t="s">
        <v>32186</v>
      </c>
      <c r="X503" s="15" t="s">
        <v>32184</v>
      </c>
      <c r="Y503" s="15" t="s">
        <v>32188</v>
      </c>
    </row>
    <row r="504" spans="1:25" x14ac:dyDescent="0.35">
      <c r="A504" s="15" t="s">
        <v>33408</v>
      </c>
      <c r="B504" s="15" t="s">
        <v>153</v>
      </c>
      <c r="C504" s="15" t="s">
        <v>31820</v>
      </c>
      <c r="D504" s="15" t="s">
        <v>34290</v>
      </c>
      <c r="E504" s="15">
        <v>4</v>
      </c>
      <c r="F504" s="273">
        <f t="shared" si="44"/>
        <v>2.9515938606847696E-4</v>
      </c>
      <c r="G504" s="273">
        <f t="shared" si="45"/>
        <v>2.1585005903187719E-4</v>
      </c>
      <c r="I504" s="15" t="s">
        <v>33223</v>
      </c>
      <c r="J504" s="15" t="s">
        <v>142</v>
      </c>
      <c r="K504" s="15" t="s">
        <v>31643</v>
      </c>
      <c r="L504" s="15" t="s">
        <v>34128</v>
      </c>
      <c r="M504" s="15">
        <v>3</v>
      </c>
      <c r="N504" s="273">
        <f t="shared" si="46"/>
        <v>5.2299778144341117E-7</v>
      </c>
      <c r="O504" s="273">
        <f t="shared" si="47"/>
        <v>1.4052950387384458E-7</v>
      </c>
      <c r="Q504" s="15" t="s">
        <v>33224</v>
      </c>
      <c r="R504" t="s">
        <v>142</v>
      </c>
      <c r="S504" t="s">
        <v>31643</v>
      </c>
      <c r="T504" t="s">
        <v>34492</v>
      </c>
      <c r="U504" s="273">
        <f t="shared" si="42"/>
        <v>1.6202807377778172E-4</v>
      </c>
      <c r="V504" s="15" t="str">
        <f t="shared" si="43"/>
        <v>Sede - San Marcos De Rocchac</v>
      </c>
      <c r="W504" s="289" t="s">
        <v>32186</v>
      </c>
      <c r="X504" s="15" t="s">
        <v>32184</v>
      </c>
      <c r="Y504" s="15" t="s">
        <v>32188</v>
      </c>
    </row>
    <row r="505" spans="1:25" x14ac:dyDescent="0.35">
      <c r="A505" s="15" t="s">
        <v>32147</v>
      </c>
      <c r="B505" s="15" t="s">
        <v>153</v>
      </c>
      <c r="C505" s="15" t="s">
        <v>31822</v>
      </c>
      <c r="D505" s="15" t="s">
        <v>31829</v>
      </c>
      <c r="E505" s="15">
        <v>4</v>
      </c>
      <c r="F505" s="273">
        <f t="shared" si="44"/>
        <v>2.9515938606847696E-4</v>
      </c>
      <c r="G505" s="273">
        <f t="shared" si="45"/>
        <v>2.1585005903187719E-4</v>
      </c>
      <c r="I505" s="15" t="s">
        <v>33224</v>
      </c>
      <c r="J505" s="15" t="s">
        <v>142</v>
      </c>
      <c r="K505" s="15" t="s">
        <v>31643</v>
      </c>
      <c r="L505" s="15" t="s">
        <v>34492</v>
      </c>
      <c r="M505" s="15">
        <v>3</v>
      </c>
      <c r="N505" s="273">
        <f t="shared" si="46"/>
        <v>5.2299778144341117E-7</v>
      </c>
      <c r="O505" s="273">
        <f t="shared" si="47"/>
        <v>1.4052950387384458E-7</v>
      </c>
      <c r="Q505" s="15" t="s">
        <v>33225</v>
      </c>
      <c r="R505" t="s">
        <v>170</v>
      </c>
      <c r="S505" t="s">
        <v>170</v>
      </c>
      <c r="T505" t="s">
        <v>34351</v>
      </c>
      <c r="U505" s="273">
        <f t="shared" si="42"/>
        <v>2.1599058853575103E-4</v>
      </c>
      <c r="V505" s="15" t="str">
        <f t="shared" si="43"/>
        <v>Sede - Margos</v>
      </c>
      <c r="W505" s="289" t="s">
        <v>32185</v>
      </c>
      <c r="X505" s="15" t="s">
        <v>32184</v>
      </c>
      <c r="Y505" s="15" t="s">
        <v>32188</v>
      </c>
    </row>
    <row r="506" spans="1:25" x14ac:dyDescent="0.35">
      <c r="A506" s="15" t="s">
        <v>33409</v>
      </c>
      <c r="B506" s="15" t="s">
        <v>153</v>
      </c>
      <c r="C506" s="15" t="s">
        <v>31822</v>
      </c>
      <c r="D506" s="15" t="s">
        <v>34291</v>
      </c>
      <c r="E506" s="15">
        <v>4</v>
      </c>
      <c r="F506" s="273">
        <f t="shared" si="44"/>
        <v>2.9515938606847696E-4</v>
      </c>
      <c r="G506" s="273">
        <f t="shared" si="45"/>
        <v>2.1585005903187719E-4</v>
      </c>
      <c r="I506" s="15" t="s">
        <v>33225</v>
      </c>
      <c r="J506" s="15" t="s">
        <v>170</v>
      </c>
      <c r="K506" s="15" t="s">
        <v>170</v>
      </c>
      <c r="L506" s="15" t="s">
        <v>34351</v>
      </c>
      <c r="M506" s="15">
        <v>3</v>
      </c>
      <c r="N506" s="273">
        <f t="shared" si="46"/>
        <v>5.2299778144341117E-7</v>
      </c>
      <c r="O506" s="273">
        <f t="shared" si="47"/>
        <v>1.4052950387384458E-7</v>
      </c>
      <c r="Q506" s="15" t="s">
        <v>33226</v>
      </c>
      <c r="R506" t="s">
        <v>144</v>
      </c>
      <c r="S506" t="s">
        <v>144</v>
      </c>
      <c r="T506" t="s">
        <v>34877</v>
      </c>
      <c r="U506" s="273">
        <f t="shared" si="42"/>
        <v>5.410304426184314E-5</v>
      </c>
      <c r="V506" s="15" t="str">
        <f t="shared" si="43"/>
        <v>Sede - Yauca Del Rosario</v>
      </c>
      <c r="W506" s="289" t="s">
        <v>32184</v>
      </c>
      <c r="X506" s="15" t="s">
        <v>32187</v>
      </c>
      <c r="Y506" s="15" t="s">
        <v>32188</v>
      </c>
    </row>
    <row r="507" spans="1:25" x14ac:dyDescent="0.35">
      <c r="A507" s="15" t="s">
        <v>33410</v>
      </c>
      <c r="B507" s="15" t="s">
        <v>153</v>
      </c>
      <c r="C507" s="15" t="s">
        <v>31823</v>
      </c>
      <c r="D507" s="15" t="s">
        <v>34292</v>
      </c>
      <c r="E507" s="15">
        <v>4</v>
      </c>
      <c r="F507" s="273">
        <f t="shared" si="44"/>
        <v>2.9515938606847696E-4</v>
      </c>
      <c r="G507" s="273">
        <f t="shared" si="45"/>
        <v>2.1585005903187719E-4</v>
      </c>
      <c r="I507" s="15" t="s">
        <v>33226</v>
      </c>
      <c r="J507" s="15" t="s">
        <v>144</v>
      </c>
      <c r="K507" s="15" t="s">
        <v>144</v>
      </c>
      <c r="L507" s="15" t="s">
        <v>34877</v>
      </c>
      <c r="M507" s="15">
        <v>3</v>
      </c>
      <c r="N507" s="273">
        <f t="shared" si="46"/>
        <v>5.2299778144341117E-7</v>
      </c>
      <c r="O507" s="273">
        <f t="shared" si="47"/>
        <v>1.4052950387384458E-7</v>
      </c>
      <c r="Q507" s="15" t="s">
        <v>33227</v>
      </c>
      <c r="R507" t="s">
        <v>148</v>
      </c>
      <c r="S507" t="s">
        <v>34076</v>
      </c>
      <c r="T507" t="s">
        <v>34077</v>
      </c>
      <c r="U507" s="273">
        <f t="shared" si="42"/>
        <v>5.9372819184153622E-4</v>
      </c>
      <c r="V507" s="15" t="str">
        <f t="shared" si="43"/>
        <v>Sede - Ramon Castilla</v>
      </c>
      <c r="W507" s="289" t="s">
        <v>32184</v>
      </c>
      <c r="X507" s="15" t="s">
        <v>32188</v>
      </c>
      <c r="Y507" s="15" t="s">
        <v>32185</v>
      </c>
    </row>
    <row r="508" spans="1:25" x14ac:dyDescent="0.35">
      <c r="A508" s="15" t="s">
        <v>32152</v>
      </c>
      <c r="B508" s="15" t="s">
        <v>153</v>
      </c>
      <c r="C508" s="15" t="s">
        <v>31825</v>
      </c>
      <c r="D508" s="15" t="s">
        <v>31833</v>
      </c>
      <c r="E508" s="15">
        <v>4</v>
      </c>
      <c r="F508" s="273">
        <f t="shared" si="44"/>
        <v>2.9515938606847696E-4</v>
      </c>
      <c r="G508" s="273">
        <f t="shared" si="45"/>
        <v>2.1585005903187719E-4</v>
      </c>
      <c r="I508" s="15" t="s">
        <v>33227</v>
      </c>
      <c r="J508" s="15" t="s">
        <v>148</v>
      </c>
      <c r="K508" s="15" t="s">
        <v>34076</v>
      </c>
      <c r="L508" s="15" t="s">
        <v>34077</v>
      </c>
      <c r="M508" s="15">
        <v>3</v>
      </c>
      <c r="N508" s="273">
        <f t="shared" si="46"/>
        <v>5.2299778144341117E-7</v>
      </c>
      <c r="O508" s="273">
        <f t="shared" si="47"/>
        <v>1.4052950387384458E-7</v>
      </c>
      <c r="Q508" s="15" t="s">
        <v>33228</v>
      </c>
      <c r="R508" t="s">
        <v>172</v>
      </c>
      <c r="S508" t="s">
        <v>31666</v>
      </c>
      <c r="T508" t="s">
        <v>34443</v>
      </c>
      <c r="U508" s="273">
        <f t="shared" si="42"/>
        <v>1.4052950387384458E-7</v>
      </c>
      <c r="V508" s="15" t="str">
        <f t="shared" si="43"/>
        <v>Sede - Yauyos</v>
      </c>
      <c r="W508" s="289" t="s">
        <v>32185</v>
      </c>
      <c r="X508" s="15" t="s">
        <v>32188</v>
      </c>
      <c r="Y508" s="15" t="s">
        <v>32184</v>
      </c>
    </row>
    <row r="509" spans="1:25" x14ac:dyDescent="0.35">
      <c r="A509" s="15" t="s">
        <v>33411</v>
      </c>
      <c r="B509" s="15" t="s">
        <v>153</v>
      </c>
      <c r="C509" s="15" t="s">
        <v>34174</v>
      </c>
      <c r="D509" s="15" t="s">
        <v>34293</v>
      </c>
      <c r="E509" s="15">
        <v>4</v>
      </c>
      <c r="F509" s="273">
        <f t="shared" si="44"/>
        <v>2.9515938606847696E-4</v>
      </c>
      <c r="G509" s="273">
        <f t="shared" si="45"/>
        <v>2.1585005903187719E-4</v>
      </c>
      <c r="I509" s="15" t="s">
        <v>33228</v>
      </c>
      <c r="J509" s="15" t="s">
        <v>172</v>
      </c>
      <c r="K509" s="15" t="s">
        <v>31666</v>
      </c>
      <c r="L509" s="15" t="s">
        <v>34443</v>
      </c>
      <c r="M509" s="15">
        <v>3</v>
      </c>
      <c r="N509" s="273">
        <f t="shared" si="46"/>
        <v>5.2299778144341117E-7</v>
      </c>
      <c r="O509" s="273">
        <f t="shared" si="47"/>
        <v>1.4052950387384458E-7</v>
      </c>
      <c r="Q509" s="15" t="s">
        <v>33229</v>
      </c>
      <c r="R509" t="s">
        <v>144</v>
      </c>
      <c r="S509" t="s">
        <v>34236</v>
      </c>
      <c r="T509" t="s">
        <v>34994</v>
      </c>
      <c r="U509" s="273">
        <f t="shared" si="42"/>
        <v>9.3686335915896375E-8</v>
      </c>
      <c r="V509" s="15" t="str">
        <f t="shared" si="43"/>
        <v>Sede - Llipata</v>
      </c>
      <c r="W509" s="289" t="s">
        <v>32184</v>
      </c>
      <c r="X509" s="15" t="s">
        <v>32184</v>
      </c>
      <c r="Y509" s="15" t="s">
        <v>925</v>
      </c>
    </row>
    <row r="510" spans="1:25" x14ac:dyDescent="0.35">
      <c r="A510" s="15" t="s">
        <v>32159</v>
      </c>
      <c r="B510" s="15" t="s">
        <v>175</v>
      </c>
      <c r="C510" s="15" t="s">
        <v>31837</v>
      </c>
      <c r="D510" s="15" t="s">
        <v>31843</v>
      </c>
      <c r="E510" s="15">
        <v>4</v>
      </c>
      <c r="F510" s="273">
        <f t="shared" si="44"/>
        <v>2.9515938606847696E-4</v>
      </c>
      <c r="G510" s="273">
        <f t="shared" si="45"/>
        <v>2.1585005903187719E-4</v>
      </c>
      <c r="I510" s="15" t="s">
        <v>33229</v>
      </c>
      <c r="J510" s="15" t="s">
        <v>144</v>
      </c>
      <c r="K510" s="15" t="s">
        <v>34236</v>
      </c>
      <c r="L510" s="15" t="s">
        <v>34994</v>
      </c>
      <c r="M510" s="15">
        <v>2</v>
      </c>
      <c r="N510" s="273">
        <f t="shared" si="46"/>
        <v>3.4866518762894073E-7</v>
      </c>
      <c r="O510" s="273">
        <f t="shared" si="47"/>
        <v>9.3686335915896375E-8</v>
      </c>
      <c r="Q510" s="15" t="s">
        <v>33230</v>
      </c>
      <c r="R510" t="s">
        <v>172</v>
      </c>
      <c r="S510" t="s">
        <v>31665</v>
      </c>
      <c r="T510" t="s">
        <v>34646</v>
      </c>
      <c r="U510" s="273">
        <f t="shared" si="42"/>
        <v>1.0801871585185449E-4</v>
      </c>
      <c r="V510" s="15" t="str">
        <f t="shared" si="43"/>
        <v>Sede - Quichuay</v>
      </c>
      <c r="W510" s="289" t="s">
        <v>32185</v>
      </c>
      <c r="X510" s="15" t="s">
        <v>32184</v>
      </c>
      <c r="Y510" s="15" t="s">
        <v>32188</v>
      </c>
    </row>
    <row r="511" spans="1:25" x14ac:dyDescent="0.35">
      <c r="A511" s="15" t="s">
        <v>33412</v>
      </c>
      <c r="B511" s="15" t="s">
        <v>137</v>
      </c>
      <c r="C511" s="15" t="s">
        <v>31539</v>
      </c>
      <c r="D511" s="15" t="s">
        <v>34294</v>
      </c>
      <c r="E511" s="15">
        <v>4</v>
      </c>
      <c r="F511" s="273">
        <f t="shared" si="44"/>
        <v>2.9515938606847696E-4</v>
      </c>
      <c r="G511" s="273">
        <f t="shared" si="45"/>
        <v>2.1585005903187719E-4</v>
      </c>
      <c r="I511" s="15" t="s">
        <v>33230</v>
      </c>
      <c r="J511" s="15" t="s">
        <v>172</v>
      </c>
      <c r="K511" s="15" t="s">
        <v>31665</v>
      </c>
      <c r="L511" s="15" t="s">
        <v>34646</v>
      </c>
      <c r="M511" s="15">
        <v>2</v>
      </c>
      <c r="N511" s="273">
        <f t="shared" si="46"/>
        <v>3.4866518762894073E-7</v>
      </c>
      <c r="O511" s="273">
        <f t="shared" si="47"/>
        <v>9.3686335915896375E-8</v>
      </c>
      <c r="Q511" s="15" t="s">
        <v>33231</v>
      </c>
      <c r="R511" t="s">
        <v>172</v>
      </c>
      <c r="S511" t="s">
        <v>31668</v>
      </c>
      <c r="T511" t="s">
        <v>34654</v>
      </c>
      <c r="U511" s="273">
        <f t="shared" si="42"/>
        <v>1.0801871585185449E-4</v>
      </c>
      <c r="V511" s="15" t="str">
        <f t="shared" si="43"/>
        <v>Sede - Palcamayo</v>
      </c>
      <c r="W511" s="289" t="s">
        <v>32185</v>
      </c>
      <c r="X511" s="15" t="s">
        <v>32187</v>
      </c>
      <c r="Y511" s="15" t="s">
        <v>32184</v>
      </c>
    </row>
    <row r="512" spans="1:25" x14ac:dyDescent="0.35">
      <c r="A512" s="15" t="s">
        <v>33413</v>
      </c>
      <c r="B512" s="15" t="s">
        <v>173</v>
      </c>
      <c r="C512" s="15" t="s">
        <v>31542</v>
      </c>
      <c r="D512" s="15" t="s">
        <v>34295</v>
      </c>
      <c r="E512" s="15">
        <v>4</v>
      </c>
      <c r="F512" s="273">
        <f t="shared" si="44"/>
        <v>2.9515938606847696E-4</v>
      </c>
      <c r="G512" s="273">
        <f t="shared" si="45"/>
        <v>2.1585005903187719E-4</v>
      </c>
      <c r="I512" s="15" t="s">
        <v>33231</v>
      </c>
      <c r="J512" s="15" t="s">
        <v>172</v>
      </c>
      <c r="K512" s="15" t="s">
        <v>31668</v>
      </c>
      <c r="L512" s="15" t="s">
        <v>34654</v>
      </c>
      <c r="M512" s="15">
        <v>2</v>
      </c>
      <c r="N512" s="273">
        <f t="shared" si="46"/>
        <v>3.4866518762894073E-7</v>
      </c>
      <c r="O512" s="273">
        <f t="shared" si="47"/>
        <v>9.3686335915896375E-8</v>
      </c>
      <c r="Q512" s="15" t="s">
        <v>33232</v>
      </c>
      <c r="R512" t="s">
        <v>151</v>
      </c>
      <c r="S512" t="s">
        <v>151</v>
      </c>
      <c r="T512" t="s">
        <v>34172</v>
      </c>
      <c r="U512" s="273">
        <f t="shared" si="42"/>
        <v>3.2386877488373167E-4</v>
      </c>
      <c r="V512" s="15" t="str">
        <f t="shared" si="43"/>
        <v>Sede - Huachon</v>
      </c>
      <c r="W512" s="289" t="s">
        <v>32185</v>
      </c>
      <c r="X512" s="15" t="s">
        <v>32184</v>
      </c>
      <c r="Y512" s="15" t="s">
        <v>32188</v>
      </c>
    </row>
    <row r="513" spans="1:25" x14ac:dyDescent="0.35">
      <c r="A513" s="15" t="s">
        <v>33414</v>
      </c>
      <c r="B513" s="15" t="s">
        <v>174</v>
      </c>
      <c r="C513" s="15" t="s">
        <v>31547</v>
      </c>
      <c r="D513" s="15" t="s">
        <v>34296</v>
      </c>
      <c r="E513" s="15">
        <v>4</v>
      </c>
      <c r="F513" s="273">
        <f t="shared" si="44"/>
        <v>2.9515938606847696E-4</v>
      </c>
      <c r="G513" s="273">
        <f t="shared" si="45"/>
        <v>2.1585005903187719E-4</v>
      </c>
      <c r="I513" s="15" t="s">
        <v>33232</v>
      </c>
      <c r="J513" s="15" t="s">
        <v>151</v>
      </c>
      <c r="K513" s="15" t="s">
        <v>151</v>
      </c>
      <c r="L513" s="15" t="s">
        <v>34172</v>
      </c>
      <c r="M513" s="15">
        <v>2</v>
      </c>
      <c r="N513" s="273">
        <f t="shared" si="46"/>
        <v>3.4866518762894073E-7</v>
      </c>
      <c r="O513" s="273">
        <f t="shared" si="47"/>
        <v>9.3686335915896375E-8</v>
      </c>
      <c r="Q513" s="15" t="s">
        <v>33233</v>
      </c>
      <c r="R513" t="s">
        <v>175</v>
      </c>
      <c r="S513" t="s">
        <v>34131</v>
      </c>
      <c r="T513" t="s">
        <v>34190</v>
      </c>
      <c r="U513" s="273">
        <f t="shared" si="42"/>
        <v>3.2386877488373167E-4</v>
      </c>
      <c r="V513" s="15" t="str">
        <f t="shared" si="43"/>
        <v>Sede - Tabalosos</v>
      </c>
      <c r="W513" s="289" t="s">
        <v>32185</v>
      </c>
      <c r="X513" s="15" t="s">
        <v>32187</v>
      </c>
      <c r="Y513" s="15" t="s">
        <v>32185</v>
      </c>
    </row>
    <row r="514" spans="1:25" x14ac:dyDescent="0.35">
      <c r="A514" s="15" t="s">
        <v>33252</v>
      </c>
      <c r="B514" s="15" t="s">
        <v>174</v>
      </c>
      <c r="C514" s="15" t="s">
        <v>31627</v>
      </c>
      <c r="D514" s="15" t="s">
        <v>34297</v>
      </c>
      <c r="E514" s="15">
        <v>4</v>
      </c>
      <c r="F514" s="273">
        <f t="shared" si="44"/>
        <v>2.9515938606847696E-4</v>
      </c>
      <c r="G514" s="273">
        <f t="shared" si="45"/>
        <v>2.1585005903187719E-4</v>
      </c>
      <c r="I514" s="15" t="s">
        <v>33233</v>
      </c>
      <c r="J514" s="15" t="s">
        <v>175</v>
      </c>
      <c r="K514" s="15" t="s">
        <v>34131</v>
      </c>
      <c r="L514" s="15" t="s">
        <v>34190</v>
      </c>
      <c r="M514" s="15">
        <v>2</v>
      </c>
      <c r="N514" s="273">
        <f t="shared" si="46"/>
        <v>3.4866518762894073E-7</v>
      </c>
      <c r="O514" s="273">
        <f t="shared" si="47"/>
        <v>9.3686335915896375E-8</v>
      </c>
      <c r="Q514" s="15" t="s">
        <v>33234</v>
      </c>
      <c r="R514" t="s">
        <v>155</v>
      </c>
      <c r="S514" t="s">
        <v>31853</v>
      </c>
      <c r="T514" t="s">
        <v>34961</v>
      </c>
      <c r="U514" s="273">
        <f t="shared" si="42"/>
        <v>5.4056201093885195E-5</v>
      </c>
      <c r="V514" s="15" t="str">
        <f t="shared" si="43"/>
        <v>Sede - Casitas</v>
      </c>
      <c r="W514" s="289" t="s">
        <v>32188</v>
      </c>
      <c r="X514" s="15" t="s">
        <v>32184</v>
      </c>
      <c r="Y514" s="15" t="s">
        <v>32184</v>
      </c>
    </row>
    <row r="515" spans="1:25" x14ac:dyDescent="0.35">
      <c r="A515" s="15" t="s">
        <v>33415</v>
      </c>
      <c r="B515" s="15" t="s">
        <v>139</v>
      </c>
      <c r="C515" s="15" t="s">
        <v>31597</v>
      </c>
      <c r="D515" s="15" t="s">
        <v>34298</v>
      </c>
      <c r="E515" s="15">
        <v>4</v>
      </c>
      <c r="F515" s="273">
        <f t="shared" si="44"/>
        <v>2.9515938606847696E-4</v>
      </c>
      <c r="G515" s="273">
        <f t="shared" si="45"/>
        <v>2.1585005903187719E-4</v>
      </c>
      <c r="I515" s="15" t="s">
        <v>33234</v>
      </c>
      <c r="J515" s="15" t="s">
        <v>155</v>
      </c>
      <c r="K515" s="15" t="s">
        <v>31853</v>
      </c>
      <c r="L515" s="15" t="s">
        <v>34961</v>
      </c>
      <c r="M515" s="15">
        <v>2</v>
      </c>
      <c r="N515" s="273">
        <f t="shared" si="46"/>
        <v>3.4866518762894073E-7</v>
      </c>
      <c r="O515" s="273">
        <f t="shared" si="47"/>
        <v>9.3686335915896375E-8</v>
      </c>
      <c r="Q515" s="15" t="s">
        <v>33235</v>
      </c>
      <c r="R515" t="s">
        <v>156</v>
      </c>
      <c r="S515" t="s">
        <v>34090</v>
      </c>
      <c r="T515" t="s">
        <v>34091</v>
      </c>
      <c r="U515" s="273">
        <f t="shared" ref="U515:U578" si="48">+SUMIF($A:$A,Q515,$G:$G)+SUMIF($I:$I,Q515,$O:$O)</f>
        <v>4.8575631915763961E-4</v>
      </c>
      <c r="V515" s="15" t="str">
        <f t="shared" ref="V515:V578" si="49">_xlfn.CONCAT("Sede - ",T515)</f>
        <v>Sede - Sepahua</v>
      </c>
      <c r="W515" s="289" t="s">
        <v>32186</v>
      </c>
      <c r="X515" s="15" t="s">
        <v>32185</v>
      </c>
      <c r="Y515" s="15" t="s">
        <v>32185</v>
      </c>
    </row>
    <row r="516" spans="1:25" x14ac:dyDescent="0.35">
      <c r="A516" s="15" t="s">
        <v>33416</v>
      </c>
      <c r="B516" s="15" t="s">
        <v>139</v>
      </c>
      <c r="C516" s="15" t="s">
        <v>34299</v>
      </c>
      <c r="D516" s="15" t="s">
        <v>34300</v>
      </c>
      <c r="E516" s="15">
        <v>4</v>
      </c>
      <c r="F516" s="273">
        <f t="shared" ref="F516:F579" si="50">+E516/SUM($E$3:$E$1322)</f>
        <v>2.9515938606847696E-4</v>
      </c>
      <c r="G516" s="273">
        <f t="shared" ref="G516:G579" si="51">+F516*RIGHT($A$1,6)</f>
        <v>2.1585005903187719E-4</v>
      </c>
      <c r="I516" s="15" t="s">
        <v>33235</v>
      </c>
      <c r="J516" s="15" t="s">
        <v>156</v>
      </c>
      <c r="K516" s="15" t="s">
        <v>34090</v>
      </c>
      <c r="L516" s="15" t="s">
        <v>34091</v>
      </c>
      <c r="M516" s="15">
        <v>2</v>
      </c>
      <c r="N516" s="273">
        <f t="shared" ref="N516:N545" si="52">+M516/SUM($M$3:$M$545)</f>
        <v>3.4866518762894073E-7</v>
      </c>
      <c r="O516" s="273">
        <f t="shared" ref="O516:O545" si="53">+N516*RIGHT($I$1,6)</f>
        <v>9.3686335915896375E-8</v>
      </c>
      <c r="Q516" s="15" t="s">
        <v>33236</v>
      </c>
      <c r="R516" t="s">
        <v>174</v>
      </c>
      <c r="S516" t="s">
        <v>34270</v>
      </c>
      <c r="T516" t="s">
        <v>34995</v>
      </c>
      <c r="U516" s="273">
        <f t="shared" si="48"/>
        <v>9.3686335915896375E-8</v>
      </c>
      <c r="V516" s="15" t="str">
        <f t="shared" si="49"/>
        <v>Sede - El Oro</v>
      </c>
      <c r="W516" s="289" t="s">
        <v>32186</v>
      </c>
      <c r="X516" s="15" t="s">
        <v>32188</v>
      </c>
      <c r="Y516" s="15" t="s">
        <v>32188</v>
      </c>
    </row>
    <row r="517" spans="1:25" x14ac:dyDescent="0.35">
      <c r="A517" s="15" t="s">
        <v>33417</v>
      </c>
      <c r="B517" s="15" t="s">
        <v>139</v>
      </c>
      <c r="C517" s="15" t="s">
        <v>31632</v>
      </c>
      <c r="D517" s="15" t="s">
        <v>34301</v>
      </c>
      <c r="E517" s="15">
        <v>4</v>
      </c>
      <c r="F517" s="273">
        <f t="shared" si="50"/>
        <v>2.9515938606847696E-4</v>
      </c>
      <c r="G517" s="273">
        <f t="shared" si="51"/>
        <v>2.1585005903187719E-4</v>
      </c>
      <c r="I517" s="15" t="s">
        <v>33236</v>
      </c>
      <c r="J517" s="15" t="s">
        <v>174</v>
      </c>
      <c r="K517" s="15" t="s">
        <v>34270</v>
      </c>
      <c r="L517" s="15" t="s">
        <v>34995</v>
      </c>
      <c r="M517" s="15">
        <v>2</v>
      </c>
      <c r="N517" s="273">
        <f t="shared" si="52"/>
        <v>3.4866518762894073E-7</v>
      </c>
      <c r="O517" s="273">
        <f t="shared" si="53"/>
        <v>9.3686335915896375E-8</v>
      </c>
      <c r="Q517" s="15" t="s">
        <v>33237</v>
      </c>
      <c r="R517" t="s">
        <v>147</v>
      </c>
      <c r="S517" t="s">
        <v>31693</v>
      </c>
      <c r="T517" t="s">
        <v>34317</v>
      </c>
      <c r="U517" s="273">
        <f t="shared" si="48"/>
        <v>2.1594374536779308E-4</v>
      </c>
      <c r="V517" s="15" t="str">
        <f t="shared" si="49"/>
        <v>Sede - Pucala</v>
      </c>
      <c r="W517" s="289" t="s">
        <v>32184</v>
      </c>
      <c r="X517" s="15" t="s">
        <v>32188</v>
      </c>
      <c r="Y517" s="15" t="s">
        <v>925</v>
      </c>
    </row>
    <row r="518" spans="1:25" x14ac:dyDescent="0.35">
      <c r="A518" s="15" t="s">
        <v>33122</v>
      </c>
      <c r="B518" s="15" t="s">
        <v>140</v>
      </c>
      <c r="C518" s="15" t="s">
        <v>140</v>
      </c>
      <c r="D518" s="15" t="s">
        <v>34302</v>
      </c>
      <c r="E518" s="15">
        <v>4</v>
      </c>
      <c r="F518" s="273">
        <f t="shared" si="50"/>
        <v>2.9515938606847696E-4</v>
      </c>
      <c r="G518" s="273">
        <f t="shared" si="51"/>
        <v>2.1585005903187719E-4</v>
      </c>
      <c r="I518" s="15" t="s">
        <v>33237</v>
      </c>
      <c r="J518" s="15" t="s">
        <v>147</v>
      </c>
      <c r="K518" s="15" t="s">
        <v>31693</v>
      </c>
      <c r="L518" s="15" t="s">
        <v>34317</v>
      </c>
      <c r="M518" s="15">
        <v>2</v>
      </c>
      <c r="N518" s="273">
        <f t="shared" si="52"/>
        <v>3.4866518762894073E-7</v>
      </c>
      <c r="O518" s="273">
        <f t="shared" si="53"/>
        <v>9.3686335915896375E-8</v>
      </c>
      <c r="Q518" s="15" t="s">
        <v>32047</v>
      </c>
      <c r="R518" t="s">
        <v>159</v>
      </c>
      <c r="S518" t="s">
        <v>31710</v>
      </c>
      <c r="T518" t="s">
        <v>31728</v>
      </c>
      <c r="U518" s="273">
        <f t="shared" si="48"/>
        <v>5.9368134867357827E-4</v>
      </c>
      <c r="V518" s="15" t="str">
        <f t="shared" si="49"/>
        <v>Sede - Aucallama</v>
      </c>
      <c r="W518" s="289" t="s">
        <v>32188</v>
      </c>
      <c r="X518" s="15" t="s">
        <v>32184</v>
      </c>
      <c r="Y518" s="15" t="s">
        <v>925</v>
      </c>
    </row>
    <row r="519" spans="1:25" x14ac:dyDescent="0.35">
      <c r="A519" s="15" t="s">
        <v>33111</v>
      </c>
      <c r="B519" s="15" t="s">
        <v>140</v>
      </c>
      <c r="C519" s="15" t="s">
        <v>34303</v>
      </c>
      <c r="D519" s="15" t="s">
        <v>34303</v>
      </c>
      <c r="E519" s="15">
        <v>4</v>
      </c>
      <c r="F519" s="273">
        <f t="shared" si="50"/>
        <v>2.9515938606847696E-4</v>
      </c>
      <c r="G519" s="273">
        <f t="shared" si="51"/>
        <v>2.1585005903187719E-4</v>
      </c>
      <c r="I519" s="15" t="s">
        <v>32047</v>
      </c>
      <c r="J519" s="15" t="s">
        <v>159</v>
      </c>
      <c r="K519" s="15" t="s">
        <v>31710</v>
      </c>
      <c r="L519" s="15" t="s">
        <v>31728</v>
      </c>
      <c r="M519" s="15">
        <v>2</v>
      </c>
      <c r="N519" s="273">
        <f t="shared" si="52"/>
        <v>3.4866518762894073E-7</v>
      </c>
      <c r="O519" s="273">
        <f t="shared" si="53"/>
        <v>9.3686335915896375E-8</v>
      </c>
      <c r="Q519" s="15" t="s">
        <v>33238</v>
      </c>
      <c r="R519" t="s">
        <v>175</v>
      </c>
      <c r="S519" t="s">
        <v>175</v>
      </c>
      <c r="T519" t="s">
        <v>31735</v>
      </c>
      <c r="U519" s="273">
        <f t="shared" si="48"/>
        <v>9.3686335915896375E-8</v>
      </c>
      <c r="V519" s="15" t="str">
        <f t="shared" si="49"/>
        <v>Sede - San Antonio</v>
      </c>
      <c r="W519" s="289" t="s">
        <v>32185</v>
      </c>
      <c r="X519" s="15" t="s">
        <v>32184</v>
      </c>
      <c r="Y519" s="15" t="s">
        <v>32185</v>
      </c>
    </row>
    <row r="520" spans="1:25" x14ac:dyDescent="0.35">
      <c r="A520" s="15" t="s">
        <v>33418</v>
      </c>
      <c r="B520" s="15" t="s">
        <v>140</v>
      </c>
      <c r="C520" s="15" t="s">
        <v>31610</v>
      </c>
      <c r="D520" s="15" t="s">
        <v>34304</v>
      </c>
      <c r="E520" s="15">
        <v>4</v>
      </c>
      <c r="F520" s="273">
        <f t="shared" si="50"/>
        <v>2.9515938606847696E-4</v>
      </c>
      <c r="G520" s="273">
        <f t="shared" si="51"/>
        <v>2.1585005903187719E-4</v>
      </c>
      <c r="I520" s="15" t="s">
        <v>33238</v>
      </c>
      <c r="J520" s="15" t="s">
        <v>175</v>
      </c>
      <c r="K520" s="15" t="s">
        <v>175</v>
      </c>
      <c r="L520" s="15" t="s">
        <v>31735</v>
      </c>
      <c r="M520" s="15">
        <v>2</v>
      </c>
      <c r="N520" s="273">
        <f t="shared" si="52"/>
        <v>3.4866518762894073E-7</v>
      </c>
      <c r="O520" s="273">
        <f t="shared" si="53"/>
        <v>9.3686335915896375E-8</v>
      </c>
      <c r="Q520" s="15" t="s">
        <v>33239</v>
      </c>
      <c r="R520" t="s">
        <v>175</v>
      </c>
      <c r="S520" t="s">
        <v>31841</v>
      </c>
      <c r="T520" t="s">
        <v>34522</v>
      </c>
      <c r="U520" s="273">
        <f t="shared" si="48"/>
        <v>1.6198123060982378E-4</v>
      </c>
      <c r="V520" s="15" t="str">
        <f t="shared" si="49"/>
        <v>Sede - Nuevo Progreso</v>
      </c>
      <c r="W520" s="289" t="s">
        <v>32188</v>
      </c>
      <c r="X520" s="15" t="s">
        <v>32187</v>
      </c>
      <c r="Y520" s="15" t="s">
        <v>32185</v>
      </c>
    </row>
    <row r="521" spans="1:25" x14ac:dyDescent="0.35">
      <c r="A521" s="15" t="s">
        <v>33419</v>
      </c>
      <c r="B521" s="15" t="s">
        <v>140</v>
      </c>
      <c r="C521" s="15" t="s">
        <v>31610</v>
      </c>
      <c r="D521" s="15" t="s">
        <v>34305</v>
      </c>
      <c r="E521" s="15">
        <v>4</v>
      </c>
      <c r="F521" s="273">
        <f t="shared" si="50"/>
        <v>2.9515938606847696E-4</v>
      </c>
      <c r="G521" s="273">
        <f t="shared" si="51"/>
        <v>2.1585005903187719E-4</v>
      </c>
      <c r="I521" s="15" t="s">
        <v>33239</v>
      </c>
      <c r="J521" s="15" t="s">
        <v>175</v>
      </c>
      <c r="K521" s="15" t="s">
        <v>31841</v>
      </c>
      <c r="L521" s="15" t="s">
        <v>34522</v>
      </c>
      <c r="M521" s="15">
        <v>2</v>
      </c>
      <c r="N521" s="273">
        <f t="shared" si="52"/>
        <v>3.4866518762894073E-7</v>
      </c>
      <c r="O521" s="273">
        <f t="shared" si="53"/>
        <v>9.3686335915896375E-8</v>
      </c>
      <c r="Q521" s="15" t="s">
        <v>33240</v>
      </c>
      <c r="R521" t="s">
        <v>141</v>
      </c>
      <c r="S521" t="s">
        <v>141</v>
      </c>
      <c r="T521" t="s">
        <v>32935</v>
      </c>
      <c r="U521" s="273">
        <f t="shared" si="48"/>
        <v>1.6198123060982378E-4</v>
      </c>
      <c r="V521" s="15" t="str">
        <f t="shared" si="49"/>
        <v>Sede - Poroy</v>
      </c>
      <c r="W521" s="289" t="s">
        <v>32188</v>
      </c>
      <c r="X521" s="15" t="s">
        <v>32184</v>
      </c>
      <c r="Y521" s="15" t="s">
        <v>32188</v>
      </c>
    </row>
    <row r="522" spans="1:25" x14ac:dyDescent="0.35">
      <c r="A522" s="15" t="s">
        <v>33420</v>
      </c>
      <c r="B522" s="15" t="s">
        <v>141</v>
      </c>
      <c r="C522" s="15" t="s">
        <v>31619</v>
      </c>
      <c r="D522" s="15" t="s">
        <v>34306</v>
      </c>
      <c r="E522" s="15">
        <v>4</v>
      </c>
      <c r="F522" s="273">
        <f t="shared" si="50"/>
        <v>2.9515938606847696E-4</v>
      </c>
      <c r="G522" s="273">
        <f t="shared" si="51"/>
        <v>2.1585005903187719E-4</v>
      </c>
      <c r="I522" s="15" t="s">
        <v>33240</v>
      </c>
      <c r="J522" s="15" t="s">
        <v>141</v>
      </c>
      <c r="K522" s="15" t="s">
        <v>141</v>
      </c>
      <c r="L522" s="15" t="s">
        <v>32935</v>
      </c>
      <c r="M522" s="15">
        <v>2</v>
      </c>
      <c r="N522" s="273">
        <f t="shared" si="52"/>
        <v>3.4866518762894073E-7</v>
      </c>
      <c r="O522" s="273">
        <f t="shared" si="53"/>
        <v>9.3686335915896375E-8</v>
      </c>
      <c r="Q522" s="15" t="s">
        <v>33241</v>
      </c>
      <c r="R522" t="s">
        <v>137</v>
      </c>
      <c r="S522" t="s">
        <v>34379</v>
      </c>
      <c r="T522" t="s">
        <v>34161</v>
      </c>
      <c r="U522" s="273">
        <f t="shared" si="48"/>
        <v>4.6843167957948188E-8</v>
      </c>
      <c r="V522" s="15" t="str">
        <f t="shared" si="49"/>
        <v>Sede - Vista Alegre</v>
      </c>
      <c r="W522" s="289" t="s">
        <v>32186</v>
      </c>
      <c r="X522" s="15" t="s">
        <v>32184</v>
      </c>
      <c r="Y522" s="15" t="s">
        <v>32185</v>
      </c>
    </row>
    <row r="523" spans="1:25" x14ac:dyDescent="0.35">
      <c r="A523" s="15" t="s">
        <v>33421</v>
      </c>
      <c r="B523" s="15" t="s">
        <v>142</v>
      </c>
      <c r="C523" s="15" t="s">
        <v>31642</v>
      </c>
      <c r="D523" s="15" t="s">
        <v>34307</v>
      </c>
      <c r="E523" s="15">
        <v>4</v>
      </c>
      <c r="F523" s="273">
        <f t="shared" si="50"/>
        <v>2.9515938606847696E-4</v>
      </c>
      <c r="G523" s="273">
        <f t="shared" si="51"/>
        <v>2.1585005903187719E-4</v>
      </c>
      <c r="I523" s="15" t="s">
        <v>33241</v>
      </c>
      <c r="J523" s="15" t="s">
        <v>137</v>
      </c>
      <c r="K523" s="15" t="s">
        <v>34379</v>
      </c>
      <c r="L523" s="15" t="s">
        <v>34161</v>
      </c>
      <c r="M523" s="15">
        <v>1</v>
      </c>
      <c r="N523" s="273">
        <f t="shared" si="52"/>
        <v>1.7433259381447036E-7</v>
      </c>
      <c r="O523" s="273">
        <f t="shared" si="53"/>
        <v>4.6843167957948188E-8</v>
      </c>
      <c r="Q523" s="15" t="s">
        <v>33242</v>
      </c>
      <c r="R523" t="s">
        <v>174</v>
      </c>
      <c r="S523" t="s">
        <v>34270</v>
      </c>
      <c r="T523" t="s">
        <v>34996</v>
      </c>
      <c r="U523" s="273">
        <f t="shared" si="48"/>
        <v>4.6843167957948188E-8</v>
      </c>
      <c r="V523" s="15" t="str">
        <f t="shared" si="49"/>
        <v>Sede - Juan Espinoza Medrano</v>
      </c>
      <c r="W523" s="289" t="s">
        <v>32185</v>
      </c>
      <c r="X523" s="15" t="s">
        <v>32184</v>
      </c>
      <c r="Y523" s="15" t="s">
        <v>32188</v>
      </c>
    </row>
    <row r="524" spans="1:25" x14ac:dyDescent="0.35">
      <c r="A524" s="15" t="s">
        <v>33422</v>
      </c>
      <c r="B524" s="15" t="s">
        <v>142</v>
      </c>
      <c r="C524" s="15" t="s">
        <v>31643</v>
      </c>
      <c r="D524" s="15" t="s">
        <v>34308</v>
      </c>
      <c r="E524" s="15">
        <v>4</v>
      </c>
      <c r="F524" s="273">
        <f t="shared" si="50"/>
        <v>2.9515938606847696E-4</v>
      </c>
      <c r="G524" s="273">
        <f t="shared" si="51"/>
        <v>2.1585005903187719E-4</v>
      </c>
      <c r="I524" s="15" t="s">
        <v>33242</v>
      </c>
      <c r="J524" s="15" t="s">
        <v>174</v>
      </c>
      <c r="K524" s="15" t="s">
        <v>34270</v>
      </c>
      <c r="L524" s="15" t="s">
        <v>34996</v>
      </c>
      <c r="M524" s="15">
        <v>1</v>
      </c>
      <c r="N524" s="273">
        <f t="shared" si="52"/>
        <v>1.7433259381447036E-7</v>
      </c>
      <c r="O524" s="273">
        <f t="shared" si="53"/>
        <v>4.6843167957948188E-8</v>
      </c>
      <c r="Q524" s="15" t="s">
        <v>33243</v>
      </c>
      <c r="R524" t="s">
        <v>138</v>
      </c>
      <c r="S524" t="s">
        <v>138</v>
      </c>
      <c r="T524" t="s">
        <v>34475</v>
      </c>
      <c r="U524" s="273">
        <f t="shared" si="48"/>
        <v>1.6193438744186583E-4</v>
      </c>
      <c r="V524" s="15" t="str">
        <f t="shared" si="49"/>
        <v>Sede - Mollebaya</v>
      </c>
      <c r="W524" s="289" t="s">
        <v>32188</v>
      </c>
      <c r="X524" s="15" t="s">
        <v>32184</v>
      </c>
      <c r="Y524" s="15" t="s">
        <v>32185</v>
      </c>
    </row>
    <row r="525" spans="1:25" x14ac:dyDescent="0.35">
      <c r="A525" s="15" t="s">
        <v>33423</v>
      </c>
      <c r="B525" s="15" t="s">
        <v>142</v>
      </c>
      <c r="C525" s="15" t="s">
        <v>31643</v>
      </c>
      <c r="D525" s="15" t="s">
        <v>34309</v>
      </c>
      <c r="E525" s="15">
        <v>4</v>
      </c>
      <c r="F525" s="273">
        <f t="shared" si="50"/>
        <v>2.9515938606847696E-4</v>
      </c>
      <c r="G525" s="273">
        <f t="shared" si="51"/>
        <v>2.1585005903187719E-4</v>
      </c>
      <c r="I525" s="15" t="s">
        <v>33243</v>
      </c>
      <c r="J525" s="15" t="s">
        <v>138</v>
      </c>
      <c r="K525" s="15" t="s">
        <v>138</v>
      </c>
      <c r="L525" s="15" t="s">
        <v>34475</v>
      </c>
      <c r="M525" s="15">
        <v>1</v>
      </c>
      <c r="N525" s="273">
        <f t="shared" si="52"/>
        <v>1.7433259381447036E-7</v>
      </c>
      <c r="O525" s="273">
        <f t="shared" si="53"/>
        <v>4.6843167957948188E-8</v>
      </c>
      <c r="Q525" s="15" t="s">
        <v>33244</v>
      </c>
      <c r="R525" t="s">
        <v>138</v>
      </c>
      <c r="S525" t="s">
        <v>31526</v>
      </c>
      <c r="T525" t="s">
        <v>34997</v>
      </c>
      <c r="U525" s="273">
        <f t="shared" si="48"/>
        <v>4.6843167957948188E-8</v>
      </c>
      <c r="V525" s="15" t="str">
        <f t="shared" si="49"/>
        <v>Sede - Viraco</v>
      </c>
      <c r="W525" s="289" t="s">
        <v>32186</v>
      </c>
      <c r="X525" s="15" t="s">
        <v>32184</v>
      </c>
      <c r="Y525" s="15" t="s">
        <v>32184</v>
      </c>
    </row>
    <row r="526" spans="1:25" x14ac:dyDescent="0.35">
      <c r="A526" s="15" t="s">
        <v>33424</v>
      </c>
      <c r="B526" s="15" t="s">
        <v>142</v>
      </c>
      <c r="C526" s="15" t="s">
        <v>31643</v>
      </c>
      <c r="D526" s="15" t="s">
        <v>34310</v>
      </c>
      <c r="E526" s="15">
        <v>4</v>
      </c>
      <c r="F526" s="273">
        <f t="shared" si="50"/>
        <v>2.9515938606847696E-4</v>
      </c>
      <c r="G526" s="273">
        <f t="shared" si="51"/>
        <v>2.1585005903187719E-4</v>
      </c>
      <c r="I526" s="15" t="s">
        <v>33244</v>
      </c>
      <c r="J526" s="15" t="s">
        <v>138</v>
      </c>
      <c r="K526" s="15" t="s">
        <v>31526</v>
      </c>
      <c r="L526" s="15" t="s">
        <v>34997</v>
      </c>
      <c r="M526" s="15">
        <v>1</v>
      </c>
      <c r="N526" s="273">
        <f t="shared" si="52"/>
        <v>1.7433259381447036E-7</v>
      </c>
      <c r="O526" s="273">
        <f t="shared" si="53"/>
        <v>4.6843167957948188E-8</v>
      </c>
      <c r="Q526" s="15" t="s">
        <v>33245</v>
      </c>
      <c r="R526" t="s">
        <v>141</v>
      </c>
      <c r="S526" t="s">
        <v>31564</v>
      </c>
      <c r="T526" t="s">
        <v>34757</v>
      </c>
      <c r="U526" s="273">
        <f t="shared" si="48"/>
        <v>1.0797187268389654E-4</v>
      </c>
      <c r="V526" s="15" t="str">
        <f t="shared" si="49"/>
        <v>Sede - Checacupe</v>
      </c>
      <c r="W526" s="289" t="s">
        <v>32184</v>
      </c>
      <c r="X526" s="15" t="s">
        <v>32184</v>
      </c>
      <c r="Y526" s="15" t="s">
        <v>32185</v>
      </c>
    </row>
    <row r="527" spans="1:25" x14ac:dyDescent="0.35">
      <c r="A527" s="15" t="s">
        <v>33425</v>
      </c>
      <c r="B527" s="15" t="s">
        <v>170</v>
      </c>
      <c r="C527" s="15" t="s">
        <v>34253</v>
      </c>
      <c r="D527" s="15" t="s">
        <v>34311</v>
      </c>
      <c r="E527" s="15">
        <v>4</v>
      </c>
      <c r="F527" s="273">
        <f t="shared" si="50"/>
        <v>2.9515938606847696E-4</v>
      </c>
      <c r="G527" s="273">
        <f t="shared" si="51"/>
        <v>2.1585005903187719E-4</v>
      </c>
      <c r="I527" s="15" t="s">
        <v>33245</v>
      </c>
      <c r="J527" s="15" t="s">
        <v>141</v>
      </c>
      <c r="K527" s="15" t="s">
        <v>31564</v>
      </c>
      <c r="L527" s="15" t="s">
        <v>34757</v>
      </c>
      <c r="M527" s="15">
        <v>1</v>
      </c>
      <c r="N527" s="273">
        <f t="shared" si="52"/>
        <v>1.7433259381447036E-7</v>
      </c>
      <c r="O527" s="273">
        <f t="shared" si="53"/>
        <v>4.6843167957948188E-8</v>
      </c>
      <c r="Q527" s="15" t="s">
        <v>33246</v>
      </c>
      <c r="R527" t="s">
        <v>146</v>
      </c>
      <c r="S527" t="s">
        <v>34285</v>
      </c>
      <c r="T527" t="s">
        <v>34286</v>
      </c>
      <c r="U527" s="273">
        <f t="shared" si="48"/>
        <v>2.1589690219983514E-4</v>
      </c>
      <c r="V527" s="15" t="str">
        <f t="shared" si="49"/>
        <v>Sede - Quiruvilca</v>
      </c>
      <c r="W527" s="289" t="s">
        <v>32188</v>
      </c>
      <c r="X527" s="15" t="s">
        <v>32184</v>
      </c>
      <c r="Y527" s="15" t="s">
        <v>32188</v>
      </c>
    </row>
    <row r="528" spans="1:25" x14ac:dyDescent="0.35">
      <c r="A528" s="15" t="s">
        <v>33426</v>
      </c>
      <c r="B528" s="15" t="s">
        <v>144</v>
      </c>
      <c r="C528" s="15" t="s">
        <v>144</v>
      </c>
      <c r="D528" s="15" t="s">
        <v>34312</v>
      </c>
      <c r="E528" s="15">
        <v>4</v>
      </c>
      <c r="F528" s="273">
        <f t="shared" si="50"/>
        <v>2.9515938606847696E-4</v>
      </c>
      <c r="G528" s="273">
        <f t="shared" si="51"/>
        <v>2.1585005903187719E-4</v>
      </c>
      <c r="I528" s="15" t="s">
        <v>33246</v>
      </c>
      <c r="J528" s="15" t="s">
        <v>146</v>
      </c>
      <c r="K528" s="15" t="s">
        <v>34285</v>
      </c>
      <c r="L528" s="15" t="s">
        <v>34286</v>
      </c>
      <c r="M528" s="15">
        <v>1</v>
      </c>
      <c r="N528" s="273">
        <f t="shared" si="52"/>
        <v>1.7433259381447036E-7</v>
      </c>
      <c r="O528" s="273">
        <f t="shared" si="53"/>
        <v>4.6843167957948188E-8</v>
      </c>
      <c r="Q528" s="15" t="s">
        <v>33247</v>
      </c>
      <c r="R528" t="s">
        <v>148</v>
      </c>
      <c r="S528" t="s">
        <v>34445</v>
      </c>
      <c r="T528" t="s">
        <v>34998</v>
      </c>
      <c r="U528" s="273">
        <f t="shared" si="48"/>
        <v>4.6843167957948188E-8</v>
      </c>
      <c r="V528" s="15" t="str">
        <f t="shared" si="49"/>
        <v>Sede - Morona</v>
      </c>
      <c r="W528" s="289" t="s">
        <v>32188</v>
      </c>
      <c r="X528" s="15" t="s">
        <v>32186</v>
      </c>
      <c r="Y528" s="15" t="s">
        <v>32185</v>
      </c>
    </row>
    <row r="529" spans="1:25" x14ac:dyDescent="0.35">
      <c r="A529" s="15" t="s">
        <v>33063</v>
      </c>
      <c r="B529" s="15" t="s">
        <v>144</v>
      </c>
      <c r="C529" s="15" t="s">
        <v>31654</v>
      </c>
      <c r="D529" s="15" t="s">
        <v>34313</v>
      </c>
      <c r="E529" s="15">
        <v>4</v>
      </c>
      <c r="F529" s="273">
        <f t="shared" si="50"/>
        <v>2.9515938606847696E-4</v>
      </c>
      <c r="G529" s="273">
        <f t="shared" si="51"/>
        <v>2.1585005903187719E-4</v>
      </c>
      <c r="I529" s="15" t="s">
        <v>33247</v>
      </c>
      <c r="J529" s="15" t="s">
        <v>148</v>
      </c>
      <c r="K529" s="15" t="s">
        <v>34445</v>
      </c>
      <c r="L529" s="15" t="s">
        <v>34998</v>
      </c>
      <c r="M529" s="15">
        <v>1</v>
      </c>
      <c r="N529" s="273">
        <f t="shared" si="52"/>
        <v>1.7433259381447036E-7</v>
      </c>
      <c r="O529" s="273">
        <f t="shared" si="53"/>
        <v>4.6843167957948188E-8</v>
      </c>
      <c r="Q529" s="15" t="s">
        <v>33248</v>
      </c>
      <c r="R529" t="s">
        <v>151</v>
      </c>
      <c r="S529" t="s">
        <v>34151</v>
      </c>
      <c r="T529" t="s">
        <v>34711</v>
      </c>
      <c r="U529" s="273">
        <f t="shared" si="48"/>
        <v>1.0797187268389654E-4</v>
      </c>
      <c r="V529" s="15" t="str">
        <f t="shared" si="49"/>
        <v>Sede - Goyllarisquizga</v>
      </c>
      <c r="W529" s="289" t="s">
        <v>32184</v>
      </c>
      <c r="X529" s="15" t="s">
        <v>32187</v>
      </c>
      <c r="Y529" s="15" t="s">
        <v>32188</v>
      </c>
    </row>
    <row r="530" spans="1:25" x14ac:dyDescent="0.35">
      <c r="A530" s="15" t="s">
        <v>33069</v>
      </c>
      <c r="B530" s="15" t="s">
        <v>172</v>
      </c>
      <c r="C530" s="15" t="s">
        <v>31665</v>
      </c>
      <c r="D530" s="15" t="s">
        <v>34314</v>
      </c>
      <c r="E530" s="15">
        <v>4</v>
      </c>
      <c r="F530" s="273">
        <f t="shared" si="50"/>
        <v>2.9515938606847696E-4</v>
      </c>
      <c r="G530" s="273">
        <f t="shared" si="51"/>
        <v>2.1585005903187719E-4</v>
      </c>
      <c r="I530" s="15" t="s">
        <v>33248</v>
      </c>
      <c r="J530" s="15" t="s">
        <v>151</v>
      </c>
      <c r="K530" s="15" t="s">
        <v>34151</v>
      </c>
      <c r="L530" s="15" t="s">
        <v>34711</v>
      </c>
      <c r="M530" s="15">
        <v>1</v>
      </c>
      <c r="N530" s="273">
        <f t="shared" si="52"/>
        <v>1.7433259381447036E-7</v>
      </c>
      <c r="O530" s="273">
        <f t="shared" si="53"/>
        <v>4.6843167957948188E-8</v>
      </c>
      <c r="Q530" s="15" t="s">
        <v>33249</v>
      </c>
      <c r="R530" t="s">
        <v>152</v>
      </c>
      <c r="S530" t="s">
        <v>31804</v>
      </c>
      <c r="T530" t="s">
        <v>34260</v>
      </c>
      <c r="U530" s="273">
        <f t="shared" si="48"/>
        <v>2.6985941695780444E-4</v>
      </c>
      <c r="V530" s="15" t="str">
        <f t="shared" si="49"/>
        <v>Sede - Lancones</v>
      </c>
      <c r="W530" s="289" t="s">
        <v>32185</v>
      </c>
      <c r="X530" s="15" t="s">
        <v>32188</v>
      </c>
      <c r="Y530" s="15" t="s">
        <v>32185</v>
      </c>
    </row>
    <row r="531" spans="1:25" x14ac:dyDescent="0.35">
      <c r="A531" s="15" t="s">
        <v>31997</v>
      </c>
      <c r="B531" s="15" t="s">
        <v>172</v>
      </c>
      <c r="C531" s="15" t="s">
        <v>31669</v>
      </c>
      <c r="D531" s="15" t="s">
        <v>31669</v>
      </c>
      <c r="E531" s="15">
        <v>4</v>
      </c>
      <c r="F531" s="273">
        <f t="shared" si="50"/>
        <v>2.9515938606847696E-4</v>
      </c>
      <c r="G531" s="273">
        <f t="shared" si="51"/>
        <v>2.1585005903187719E-4</v>
      </c>
      <c r="I531" s="15" t="s">
        <v>33249</v>
      </c>
      <c r="J531" s="15" t="s">
        <v>152</v>
      </c>
      <c r="K531" s="15" t="s">
        <v>31804</v>
      </c>
      <c r="L531" s="15" t="s">
        <v>34260</v>
      </c>
      <c r="M531" s="15">
        <v>1</v>
      </c>
      <c r="N531" s="273">
        <f t="shared" si="52"/>
        <v>1.7433259381447036E-7</v>
      </c>
      <c r="O531" s="273">
        <f t="shared" si="53"/>
        <v>4.6843167957948188E-8</v>
      </c>
      <c r="Q531" s="15" t="s">
        <v>33250</v>
      </c>
      <c r="R531" t="s">
        <v>141</v>
      </c>
      <c r="S531" t="s">
        <v>31616</v>
      </c>
      <c r="T531" t="s">
        <v>34999</v>
      </c>
      <c r="U531" s="273">
        <f t="shared" si="48"/>
        <v>4.6843167957948188E-8</v>
      </c>
      <c r="V531" s="15" t="str">
        <f t="shared" si="49"/>
        <v>Sede - Alto Pichigua</v>
      </c>
      <c r="W531" s="289" t="s">
        <v>32188</v>
      </c>
      <c r="X531" s="15" t="s">
        <v>32184</v>
      </c>
      <c r="Y531" s="15" t="s">
        <v>32188</v>
      </c>
    </row>
    <row r="532" spans="1:25" x14ac:dyDescent="0.35">
      <c r="A532" s="15" t="s">
        <v>33165</v>
      </c>
      <c r="B532" s="15" t="s">
        <v>146</v>
      </c>
      <c r="C532" s="15" t="s">
        <v>34315</v>
      </c>
      <c r="D532" s="15" t="s">
        <v>34316</v>
      </c>
      <c r="E532" s="15">
        <v>4</v>
      </c>
      <c r="F532" s="273">
        <f t="shared" si="50"/>
        <v>2.9515938606847696E-4</v>
      </c>
      <c r="G532" s="273">
        <f t="shared" si="51"/>
        <v>2.1585005903187719E-4</v>
      </c>
      <c r="I532" s="15" t="s">
        <v>33250</v>
      </c>
      <c r="J532" s="15" t="s">
        <v>141</v>
      </c>
      <c r="K532" s="15" t="s">
        <v>31616</v>
      </c>
      <c r="L532" s="15" t="s">
        <v>34999</v>
      </c>
      <c r="M532" s="15">
        <v>1</v>
      </c>
      <c r="N532" s="273">
        <f t="shared" si="52"/>
        <v>1.7433259381447036E-7</v>
      </c>
      <c r="O532" s="273">
        <f t="shared" si="53"/>
        <v>4.6843167957948188E-8</v>
      </c>
      <c r="Q532" s="15" t="s">
        <v>33251</v>
      </c>
      <c r="R532" t="s">
        <v>147</v>
      </c>
      <c r="S532" t="s">
        <v>31694</v>
      </c>
      <c r="T532" t="s">
        <v>35000</v>
      </c>
      <c r="U532" s="273">
        <f t="shared" si="48"/>
        <v>4.6843167957948188E-8</v>
      </c>
      <c r="V532" s="15" t="str">
        <f t="shared" si="49"/>
        <v>Sede - Manuel Antonio Mesones Muro</v>
      </c>
      <c r="W532" s="289" t="s">
        <v>32184</v>
      </c>
      <c r="X532" s="15" t="s">
        <v>32188</v>
      </c>
      <c r="Y532" s="15" t="s">
        <v>925</v>
      </c>
    </row>
    <row r="533" spans="1:25" x14ac:dyDescent="0.35">
      <c r="A533" s="15" t="s">
        <v>33237</v>
      </c>
      <c r="B533" s="15" t="s">
        <v>147</v>
      </c>
      <c r="C533" s="15" t="s">
        <v>31693</v>
      </c>
      <c r="D533" s="15" t="s">
        <v>34317</v>
      </c>
      <c r="E533" s="15">
        <v>4</v>
      </c>
      <c r="F533" s="273">
        <f t="shared" si="50"/>
        <v>2.9515938606847696E-4</v>
      </c>
      <c r="G533" s="273">
        <f t="shared" si="51"/>
        <v>2.1585005903187719E-4</v>
      </c>
      <c r="I533" s="15" t="s">
        <v>33251</v>
      </c>
      <c r="J533" s="15" t="s">
        <v>147</v>
      </c>
      <c r="K533" s="15" t="s">
        <v>31694</v>
      </c>
      <c r="L533" s="15" t="s">
        <v>35000</v>
      </c>
      <c r="M533" s="15">
        <v>1</v>
      </c>
      <c r="N533" s="273">
        <f t="shared" si="52"/>
        <v>1.7433259381447036E-7</v>
      </c>
      <c r="O533" s="273">
        <f t="shared" si="53"/>
        <v>4.6843167957948188E-8</v>
      </c>
      <c r="Q533" s="15" t="s">
        <v>33252</v>
      </c>
      <c r="R533" t="s">
        <v>174</v>
      </c>
      <c r="S533" t="s">
        <v>31627</v>
      </c>
      <c r="T533" t="s">
        <v>34297</v>
      </c>
      <c r="U533" s="273">
        <f t="shared" si="48"/>
        <v>2.1589690219983514E-4</v>
      </c>
      <c r="V533" s="15" t="str">
        <f t="shared" si="49"/>
        <v>Sede - Chapimarca</v>
      </c>
      <c r="W533" s="289" t="s">
        <v>32185</v>
      </c>
      <c r="X533" s="15" t="s">
        <v>32184</v>
      </c>
      <c r="Y533" s="15" t="s">
        <v>32188</v>
      </c>
    </row>
    <row r="534" spans="1:25" x14ac:dyDescent="0.35">
      <c r="A534" s="15" t="s">
        <v>32278</v>
      </c>
      <c r="B534" s="15" t="s">
        <v>159</v>
      </c>
      <c r="C534" s="15" t="s">
        <v>31712</v>
      </c>
      <c r="D534" s="15" t="s">
        <v>32277</v>
      </c>
      <c r="E534" s="15">
        <v>4</v>
      </c>
      <c r="F534" s="273">
        <f t="shared" si="50"/>
        <v>2.9515938606847696E-4</v>
      </c>
      <c r="G534" s="273">
        <f t="shared" si="51"/>
        <v>2.1585005903187719E-4</v>
      </c>
      <c r="I534" s="15" t="s">
        <v>33252</v>
      </c>
      <c r="J534" s="15" t="s">
        <v>174</v>
      </c>
      <c r="K534" s="15" t="s">
        <v>31627</v>
      </c>
      <c r="L534" s="15" t="s">
        <v>34297</v>
      </c>
      <c r="M534" s="15">
        <v>1</v>
      </c>
      <c r="N534" s="273">
        <f t="shared" si="52"/>
        <v>1.7433259381447036E-7</v>
      </c>
      <c r="O534" s="273">
        <f t="shared" si="53"/>
        <v>4.6843167957948188E-8</v>
      </c>
      <c r="Q534" s="15" t="s">
        <v>33253</v>
      </c>
      <c r="R534" t="s">
        <v>173</v>
      </c>
      <c r="S534" t="s">
        <v>31530</v>
      </c>
      <c r="T534" t="s">
        <v>35001</v>
      </c>
      <c r="U534" s="273">
        <f t="shared" si="48"/>
        <v>4.6843167957948188E-8</v>
      </c>
      <c r="V534" s="15" t="str">
        <f t="shared" si="49"/>
        <v>Sede - Huata</v>
      </c>
      <c r="W534" s="289" t="s">
        <v>32188</v>
      </c>
      <c r="X534" s="15" t="s">
        <v>32187</v>
      </c>
      <c r="Y534" s="15" t="s">
        <v>32184</v>
      </c>
    </row>
    <row r="535" spans="1:25" x14ac:dyDescent="0.35">
      <c r="A535" s="15" t="s">
        <v>33427</v>
      </c>
      <c r="B535" s="15" t="s">
        <v>150</v>
      </c>
      <c r="C535" s="15" t="s">
        <v>31786</v>
      </c>
      <c r="D535" s="15" t="s">
        <v>34318</v>
      </c>
      <c r="E535" s="15">
        <v>4</v>
      </c>
      <c r="F535" s="273">
        <f t="shared" si="50"/>
        <v>2.9515938606847696E-4</v>
      </c>
      <c r="G535" s="273">
        <f t="shared" si="51"/>
        <v>2.1585005903187719E-4</v>
      </c>
      <c r="I535" s="15" t="s">
        <v>33253</v>
      </c>
      <c r="J535" s="15" t="s">
        <v>173</v>
      </c>
      <c r="K535" s="15" t="s">
        <v>31530</v>
      </c>
      <c r="L535" s="15" t="s">
        <v>35001</v>
      </c>
      <c r="M535" s="15">
        <v>1</v>
      </c>
      <c r="N535" s="273">
        <f t="shared" si="52"/>
        <v>1.7433259381447036E-7</v>
      </c>
      <c r="O535" s="273">
        <f t="shared" si="53"/>
        <v>4.6843167957948188E-8</v>
      </c>
      <c r="Q535" s="15" t="s">
        <v>33254</v>
      </c>
      <c r="R535" t="s">
        <v>174</v>
      </c>
      <c r="S535" t="s">
        <v>31546</v>
      </c>
      <c r="T535" t="s">
        <v>34097</v>
      </c>
      <c r="U535" s="273">
        <f t="shared" si="48"/>
        <v>4.8570947598968166E-4</v>
      </c>
      <c r="V535" s="15" t="str">
        <f t="shared" si="49"/>
        <v>Sede - Lambrama</v>
      </c>
      <c r="W535" s="289" t="s">
        <v>32185</v>
      </c>
      <c r="X535" s="15" t="s">
        <v>32184</v>
      </c>
      <c r="Y535" s="15" t="s">
        <v>32184</v>
      </c>
    </row>
    <row r="536" spans="1:25" x14ac:dyDescent="0.35">
      <c r="A536" s="15" t="s">
        <v>33428</v>
      </c>
      <c r="B536" s="15" t="s">
        <v>151</v>
      </c>
      <c r="C536" s="15" t="s">
        <v>31792</v>
      </c>
      <c r="D536" s="15" t="s">
        <v>34319</v>
      </c>
      <c r="E536" s="15">
        <v>4</v>
      </c>
      <c r="F536" s="273">
        <f t="shared" si="50"/>
        <v>2.9515938606847696E-4</v>
      </c>
      <c r="G536" s="273">
        <f t="shared" si="51"/>
        <v>2.1585005903187719E-4</v>
      </c>
      <c r="I536" s="15" t="s">
        <v>33254</v>
      </c>
      <c r="J536" s="15" t="s">
        <v>174</v>
      </c>
      <c r="K536" s="15" t="s">
        <v>31546</v>
      </c>
      <c r="L536" s="15" t="s">
        <v>34097</v>
      </c>
      <c r="M536" s="15">
        <v>1</v>
      </c>
      <c r="N536" s="273">
        <f t="shared" si="52"/>
        <v>1.7433259381447036E-7</v>
      </c>
      <c r="O536" s="273">
        <f t="shared" si="53"/>
        <v>4.6843167957948188E-8</v>
      </c>
      <c r="Q536" s="15" t="s">
        <v>33255</v>
      </c>
      <c r="R536" t="s">
        <v>174</v>
      </c>
      <c r="S536" t="s">
        <v>34109</v>
      </c>
      <c r="T536" t="s">
        <v>35002</v>
      </c>
      <c r="U536" s="273">
        <f t="shared" si="48"/>
        <v>4.6843167957948188E-8</v>
      </c>
      <c r="V536" s="15" t="str">
        <f t="shared" si="49"/>
        <v>Sede - Ongoy</v>
      </c>
      <c r="W536" s="289" t="s">
        <v>32186</v>
      </c>
      <c r="X536" s="15" t="s">
        <v>32184</v>
      </c>
      <c r="Y536" s="15" t="s">
        <v>32184</v>
      </c>
    </row>
    <row r="537" spans="1:25" x14ac:dyDescent="0.35">
      <c r="A537" s="15" t="s">
        <v>32128</v>
      </c>
      <c r="B537" s="15" t="s">
        <v>152</v>
      </c>
      <c r="C537" s="15" t="s">
        <v>31801</v>
      </c>
      <c r="D537" s="15" t="s">
        <v>31809</v>
      </c>
      <c r="E537" s="15">
        <v>4</v>
      </c>
      <c r="F537" s="273">
        <f t="shared" si="50"/>
        <v>2.9515938606847696E-4</v>
      </c>
      <c r="G537" s="273">
        <f t="shared" si="51"/>
        <v>2.1585005903187719E-4</v>
      </c>
      <c r="I537" s="15" t="s">
        <v>33255</v>
      </c>
      <c r="J537" s="15" t="s">
        <v>174</v>
      </c>
      <c r="K537" s="15" t="s">
        <v>34109</v>
      </c>
      <c r="L537" s="15" t="s">
        <v>35002</v>
      </c>
      <c r="M537" s="15">
        <v>1</v>
      </c>
      <c r="N537" s="273">
        <f t="shared" si="52"/>
        <v>1.7433259381447036E-7</v>
      </c>
      <c r="O537" s="273">
        <f t="shared" si="53"/>
        <v>4.6843167957948188E-8</v>
      </c>
      <c r="Q537" s="15" t="s">
        <v>33256</v>
      </c>
      <c r="R537" t="s">
        <v>138</v>
      </c>
      <c r="S537" t="s">
        <v>34193</v>
      </c>
      <c r="T537" t="s">
        <v>34333</v>
      </c>
      <c r="U537" s="273">
        <f t="shared" si="48"/>
        <v>2.1589690219983514E-4</v>
      </c>
      <c r="V537" s="15" t="str">
        <f t="shared" si="49"/>
        <v>Sede - Chaparra</v>
      </c>
      <c r="W537" s="289" t="s">
        <v>32184</v>
      </c>
      <c r="X537" s="15" t="s">
        <v>32184</v>
      </c>
      <c r="Y537" s="15" t="s">
        <v>925</v>
      </c>
    </row>
    <row r="538" spans="1:25" x14ac:dyDescent="0.35">
      <c r="A538" s="15" t="s">
        <v>33429</v>
      </c>
      <c r="B538" s="15" t="s">
        <v>153</v>
      </c>
      <c r="C538" s="15" t="s">
        <v>31821</v>
      </c>
      <c r="D538" s="15" t="s">
        <v>34320</v>
      </c>
      <c r="E538" s="15">
        <v>4</v>
      </c>
      <c r="F538" s="273">
        <f t="shared" si="50"/>
        <v>2.9515938606847696E-4</v>
      </c>
      <c r="G538" s="273">
        <f t="shared" si="51"/>
        <v>2.1585005903187719E-4</v>
      </c>
      <c r="I538" s="15" t="s">
        <v>33256</v>
      </c>
      <c r="J538" s="15" t="s">
        <v>138</v>
      </c>
      <c r="K538" s="15" t="s">
        <v>34193</v>
      </c>
      <c r="L538" s="15" t="s">
        <v>34333</v>
      </c>
      <c r="M538" s="15">
        <v>1</v>
      </c>
      <c r="N538" s="273">
        <f t="shared" si="52"/>
        <v>1.7433259381447036E-7</v>
      </c>
      <c r="O538" s="273">
        <f t="shared" si="53"/>
        <v>4.6843167957948188E-8</v>
      </c>
      <c r="Q538" s="15" t="s">
        <v>33257</v>
      </c>
      <c r="R538" t="s">
        <v>141</v>
      </c>
      <c r="S538" t="s">
        <v>31619</v>
      </c>
      <c r="T538" t="s">
        <v>34629</v>
      </c>
      <c r="U538" s="273">
        <f t="shared" si="48"/>
        <v>1.0797187268389654E-4</v>
      </c>
      <c r="V538" s="15" t="str">
        <f t="shared" si="49"/>
        <v>Sede - Huaro</v>
      </c>
      <c r="W538" s="289" t="s">
        <v>32185</v>
      </c>
      <c r="X538" s="15" t="s">
        <v>32184</v>
      </c>
      <c r="Y538" s="15" t="s">
        <v>32188</v>
      </c>
    </row>
    <row r="539" spans="1:25" x14ac:dyDescent="0.35">
      <c r="A539" s="15" t="s">
        <v>33150</v>
      </c>
      <c r="B539" s="15" t="s">
        <v>153</v>
      </c>
      <c r="C539" s="15" t="s">
        <v>34246</v>
      </c>
      <c r="D539" s="15" t="s">
        <v>34246</v>
      </c>
      <c r="E539" s="15">
        <v>4</v>
      </c>
      <c r="F539" s="273">
        <f t="shared" si="50"/>
        <v>2.9515938606847696E-4</v>
      </c>
      <c r="G539" s="273">
        <f t="shared" si="51"/>
        <v>2.1585005903187719E-4</v>
      </c>
      <c r="I539" s="15" t="s">
        <v>33257</v>
      </c>
      <c r="J539" s="15" t="s">
        <v>141</v>
      </c>
      <c r="K539" s="15" t="s">
        <v>31619</v>
      </c>
      <c r="L539" s="15" t="s">
        <v>34629</v>
      </c>
      <c r="M539" s="15">
        <v>1</v>
      </c>
      <c r="N539" s="273">
        <f t="shared" si="52"/>
        <v>1.7433259381447036E-7</v>
      </c>
      <c r="O539" s="273">
        <f t="shared" si="53"/>
        <v>4.6843167957948188E-8</v>
      </c>
      <c r="Q539" s="15" t="s">
        <v>33258</v>
      </c>
      <c r="R539" t="s">
        <v>144</v>
      </c>
      <c r="S539" t="s">
        <v>144</v>
      </c>
      <c r="T539" t="s">
        <v>34062</v>
      </c>
      <c r="U539" s="273">
        <f t="shared" si="48"/>
        <v>7.0155953502155878E-4</v>
      </c>
      <c r="V539" s="15" t="str">
        <f t="shared" si="49"/>
        <v>Sede - Los Aquijes</v>
      </c>
      <c r="W539" s="289" t="s">
        <v>32184</v>
      </c>
      <c r="X539" s="15" t="s">
        <v>32184</v>
      </c>
      <c r="Y539" s="15" t="s">
        <v>925</v>
      </c>
    </row>
    <row r="540" spans="1:25" x14ac:dyDescent="0.35">
      <c r="A540" s="15" t="s">
        <v>33162</v>
      </c>
      <c r="B540" s="15" t="s">
        <v>175</v>
      </c>
      <c r="C540" s="15" t="s">
        <v>34321</v>
      </c>
      <c r="D540" s="15" t="s">
        <v>34321</v>
      </c>
      <c r="E540" s="15">
        <v>4</v>
      </c>
      <c r="F540" s="273">
        <f t="shared" si="50"/>
        <v>2.9515938606847696E-4</v>
      </c>
      <c r="G540" s="273">
        <f t="shared" si="51"/>
        <v>2.1585005903187719E-4</v>
      </c>
      <c r="I540" s="15" t="s">
        <v>33258</v>
      </c>
      <c r="J540" s="15" t="s">
        <v>144</v>
      </c>
      <c r="K540" s="15" t="s">
        <v>144</v>
      </c>
      <c r="L540" s="15" t="s">
        <v>34062</v>
      </c>
      <c r="M540" s="15">
        <v>1</v>
      </c>
      <c r="N540" s="273">
        <f t="shared" si="52"/>
        <v>1.7433259381447036E-7</v>
      </c>
      <c r="O540" s="273">
        <f t="shared" si="53"/>
        <v>4.6843167957948188E-8</v>
      </c>
      <c r="Q540" s="15" t="s">
        <v>33259</v>
      </c>
      <c r="R540" t="s">
        <v>147</v>
      </c>
      <c r="S540" t="s">
        <v>147</v>
      </c>
      <c r="T540" t="s">
        <v>34667</v>
      </c>
      <c r="U540" s="273">
        <f t="shared" si="48"/>
        <v>1.0797187268389654E-4</v>
      </c>
      <c r="V540" s="15" t="str">
        <f t="shared" si="49"/>
        <v>Sede - Illimo</v>
      </c>
      <c r="W540" s="289" t="s">
        <v>32187</v>
      </c>
      <c r="X540" s="15" t="s">
        <v>32186</v>
      </c>
      <c r="Y540" s="15" t="s">
        <v>925</v>
      </c>
    </row>
    <row r="541" spans="1:25" x14ac:dyDescent="0.35">
      <c r="A541" s="15" t="s">
        <v>33121</v>
      </c>
      <c r="B541" s="15" t="s">
        <v>154</v>
      </c>
      <c r="C541" s="15" t="s">
        <v>154</v>
      </c>
      <c r="D541" s="15" t="s">
        <v>34322</v>
      </c>
      <c r="E541" s="15">
        <v>4</v>
      </c>
      <c r="F541" s="273">
        <f t="shared" si="50"/>
        <v>2.9515938606847696E-4</v>
      </c>
      <c r="G541" s="273">
        <f t="shared" si="51"/>
        <v>2.1585005903187719E-4</v>
      </c>
      <c r="I541" s="15" t="s">
        <v>33259</v>
      </c>
      <c r="J541" s="15" t="s">
        <v>147</v>
      </c>
      <c r="K541" s="15" t="s">
        <v>147</v>
      </c>
      <c r="L541" s="15" t="s">
        <v>34667</v>
      </c>
      <c r="M541" s="15">
        <v>1</v>
      </c>
      <c r="N541" s="273">
        <f t="shared" si="52"/>
        <v>1.7433259381447036E-7</v>
      </c>
      <c r="O541" s="273">
        <f t="shared" si="53"/>
        <v>4.6843167957948188E-8</v>
      </c>
      <c r="Q541" s="15" t="s">
        <v>33260</v>
      </c>
      <c r="R541" t="s">
        <v>159</v>
      </c>
      <c r="S541" t="s">
        <v>31711</v>
      </c>
      <c r="T541" t="s">
        <v>35003</v>
      </c>
      <c r="U541" s="273">
        <f t="shared" si="48"/>
        <v>4.6843167957948188E-8</v>
      </c>
      <c r="V541" s="15" t="str">
        <f t="shared" si="49"/>
        <v>Sede - Sangallaya</v>
      </c>
      <c r="W541" s="289" t="s">
        <v>32186</v>
      </c>
      <c r="X541" s="15" t="s">
        <v>32187</v>
      </c>
      <c r="Y541" s="15" t="s">
        <v>32184</v>
      </c>
    </row>
    <row r="542" spans="1:25" x14ac:dyDescent="0.35">
      <c r="A542" s="15" t="s">
        <v>33430</v>
      </c>
      <c r="B542" s="15" t="s">
        <v>137</v>
      </c>
      <c r="C542" s="15" t="s">
        <v>31538</v>
      </c>
      <c r="D542" s="15" t="s">
        <v>34323</v>
      </c>
      <c r="E542" s="15">
        <v>4</v>
      </c>
      <c r="F542" s="273">
        <f t="shared" si="50"/>
        <v>2.9515938606847696E-4</v>
      </c>
      <c r="G542" s="273">
        <f t="shared" si="51"/>
        <v>2.1585005903187719E-4</v>
      </c>
      <c r="I542" s="15" t="s">
        <v>33260</v>
      </c>
      <c r="J542" s="15" t="s">
        <v>159</v>
      </c>
      <c r="K542" s="15" t="s">
        <v>31711</v>
      </c>
      <c r="L542" s="15" t="s">
        <v>35003</v>
      </c>
      <c r="M542" s="15">
        <v>1</v>
      </c>
      <c r="N542" s="273">
        <f t="shared" si="52"/>
        <v>1.7433259381447036E-7</v>
      </c>
      <c r="O542" s="273">
        <f t="shared" si="53"/>
        <v>4.6843167957948188E-8</v>
      </c>
      <c r="Q542" s="15" t="s">
        <v>33261</v>
      </c>
      <c r="R542" t="s">
        <v>152</v>
      </c>
      <c r="S542" t="s">
        <v>31801</v>
      </c>
      <c r="T542" t="s">
        <v>34778</v>
      </c>
      <c r="U542" s="273">
        <f t="shared" si="48"/>
        <v>1.0797187268389654E-4</v>
      </c>
      <c r="V542" s="15" t="str">
        <f t="shared" si="49"/>
        <v>Sede - Chalaco</v>
      </c>
      <c r="W542" s="289" t="s">
        <v>32186</v>
      </c>
      <c r="X542" s="15" t="s">
        <v>32184</v>
      </c>
      <c r="Y542" s="15" t="s">
        <v>32185</v>
      </c>
    </row>
    <row r="543" spans="1:25" x14ac:dyDescent="0.35">
      <c r="A543" s="15" t="s">
        <v>33431</v>
      </c>
      <c r="B543" s="15" t="s">
        <v>137</v>
      </c>
      <c r="C543" s="15" t="s">
        <v>34133</v>
      </c>
      <c r="D543" s="15" t="s">
        <v>34324</v>
      </c>
      <c r="E543" s="15">
        <v>4</v>
      </c>
      <c r="F543" s="273">
        <f t="shared" si="50"/>
        <v>2.9515938606847696E-4</v>
      </c>
      <c r="G543" s="273">
        <f t="shared" si="51"/>
        <v>2.1585005903187719E-4</v>
      </c>
      <c r="I543" s="15" t="s">
        <v>33261</v>
      </c>
      <c r="J543" s="15" t="s">
        <v>152</v>
      </c>
      <c r="K543" s="15" t="s">
        <v>31801</v>
      </c>
      <c r="L543" s="15" t="s">
        <v>34778</v>
      </c>
      <c r="M543" s="15">
        <v>1</v>
      </c>
      <c r="N543" s="273">
        <f t="shared" si="52"/>
        <v>1.7433259381447036E-7</v>
      </c>
      <c r="O543" s="273">
        <f t="shared" si="53"/>
        <v>4.6843167957948188E-8</v>
      </c>
      <c r="Q543" s="15" t="s">
        <v>33262</v>
      </c>
      <c r="R543" t="s">
        <v>153</v>
      </c>
      <c r="S543" t="s">
        <v>34068</v>
      </c>
      <c r="T543" t="s">
        <v>34069</v>
      </c>
      <c r="U543" s="273">
        <f t="shared" si="48"/>
        <v>6.475970202635895E-4</v>
      </c>
      <c r="V543" s="15" t="str">
        <f t="shared" si="49"/>
        <v>Sede - Ananea</v>
      </c>
      <c r="W543" s="289" t="s">
        <v>32188</v>
      </c>
      <c r="X543" s="15" t="s">
        <v>32184</v>
      </c>
      <c r="Y543" s="15" t="s">
        <v>32185</v>
      </c>
    </row>
    <row r="544" spans="1:25" x14ac:dyDescent="0.35">
      <c r="A544" s="15" t="s">
        <v>33143</v>
      </c>
      <c r="B544" s="15" t="s">
        <v>137</v>
      </c>
      <c r="C544" s="15" t="s">
        <v>31540</v>
      </c>
      <c r="D544" s="15" t="s">
        <v>34325</v>
      </c>
      <c r="E544" s="15">
        <v>4</v>
      </c>
      <c r="F544" s="273">
        <f t="shared" si="50"/>
        <v>2.9515938606847696E-4</v>
      </c>
      <c r="G544" s="273">
        <f t="shared" si="51"/>
        <v>2.1585005903187719E-4</v>
      </c>
      <c r="I544" s="15" t="s">
        <v>33262</v>
      </c>
      <c r="J544" s="15" t="s">
        <v>153</v>
      </c>
      <c r="K544" s="15" t="s">
        <v>34068</v>
      </c>
      <c r="L544" s="15" t="s">
        <v>34069</v>
      </c>
      <c r="M544" s="15">
        <v>1</v>
      </c>
      <c r="N544" s="273">
        <f t="shared" si="52"/>
        <v>1.7433259381447036E-7</v>
      </c>
      <c r="O544" s="273">
        <f t="shared" si="53"/>
        <v>4.6843167957948188E-8</v>
      </c>
      <c r="Q544" s="15" t="s">
        <v>33263</v>
      </c>
      <c r="R544" t="s">
        <v>154</v>
      </c>
      <c r="S544" t="s">
        <v>154</v>
      </c>
      <c r="T544" t="s">
        <v>34523</v>
      </c>
      <c r="U544" s="273">
        <f t="shared" si="48"/>
        <v>1.6193438744186583E-4</v>
      </c>
      <c r="V544" s="15" t="str">
        <f t="shared" si="49"/>
        <v>Sede - Inclan</v>
      </c>
      <c r="W544" s="289" t="s">
        <v>32188</v>
      </c>
      <c r="X544" s="15" t="s">
        <v>32184</v>
      </c>
      <c r="Y544" s="15" t="s">
        <v>925</v>
      </c>
    </row>
    <row r="545" spans="1:25" x14ac:dyDescent="0.35">
      <c r="A545" s="15" t="s">
        <v>33432</v>
      </c>
      <c r="B545" s="15" t="s">
        <v>173</v>
      </c>
      <c r="C545" s="15" t="s">
        <v>31583</v>
      </c>
      <c r="D545" s="15" t="s">
        <v>32970</v>
      </c>
      <c r="E545" s="15">
        <v>4</v>
      </c>
      <c r="F545" s="273">
        <f t="shared" si="50"/>
        <v>2.9515938606847696E-4</v>
      </c>
      <c r="G545" s="273">
        <f t="shared" si="51"/>
        <v>2.1585005903187719E-4</v>
      </c>
      <c r="I545" s="15" t="s">
        <v>33263</v>
      </c>
      <c r="J545" s="15" t="s">
        <v>154</v>
      </c>
      <c r="K545" s="15" t="s">
        <v>154</v>
      </c>
      <c r="L545" s="15" t="s">
        <v>34523</v>
      </c>
      <c r="M545" s="15">
        <v>1</v>
      </c>
      <c r="N545" s="273">
        <f t="shared" si="52"/>
        <v>1.7433259381447036E-7</v>
      </c>
      <c r="O545" s="273">
        <f t="shared" si="53"/>
        <v>4.6843167957948188E-8</v>
      </c>
      <c r="Q545" s="15" t="s">
        <v>33264</v>
      </c>
      <c r="R545" t="s">
        <v>146</v>
      </c>
      <c r="S545" t="s">
        <v>31689</v>
      </c>
      <c r="T545" t="s">
        <v>34035</v>
      </c>
      <c r="U545" s="273">
        <f t="shared" si="48"/>
        <v>1.3490628689492325E-3</v>
      </c>
      <c r="V545" s="15" t="str">
        <f t="shared" si="49"/>
        <v>Sede - Chao</v>
      </c>
      <c r="W545" s="289" t="s">
        <v>32184</v>
      </c>
      <c r="X545" s="15" t="s">
        <v>32187</v>
      </c>
      <c r="Y545" s="15" t="s">
        <v>32188</v>
      </c>
    </row>
    <row r="546" spans="1:25" x14ac:dyDescent="0.35">
      <c r="A546" s="15" t="s">
        <v>33433</v>
      </c>
      <c r="B546" s="15" t="s">
        <v>173</v>
      </c>
      <c r="C546" s="15" t="s">
        <v>31583</v>
      </c>
      <c r="D546" s="15" t="s">
        <v>34326</v>
      </c>
      <c r="E546" s="15">
        <v>4</v>
      </c>
      <c r="F546" s="273">
        <f t="shared" si="50"/>
        <v>2.9515938606847696E-4</v>
      </c>
      <c r="G546" s="273">
        <f t="shared" si="51"/>
        <v>2.1585005903187719E-4</v>
      </c>
      <c r="Q546" s="15" t="s">
        <v>33265</v>
      </c>
      <c r="R546" t="s">
        <v>170</v>
      </c>
      <c r="S546" t="s">
        <v>34044</v>
      </c>
      <c r="T546" t="s">
        <v>34045</v>
      </c>
      <c r="U546" s="273">
        <f t="shared" si="48"/>
        <v>9.1736275088547805E-4</v>
      </c>
      <c r="V546" s="15" t="str">
        <f t="shared" si="49"/>
        <v>Sede - San Rafael</v>
      </c>
      <c r="W546" s="289" t="s">
        <v>32185</v>
      </c>
      <c r="X546" s="15" t="s">
        <v>32187</v>
      </c>
      <c r="Y546" s="15" t="s">
        <v>32188</v>
      </c>
    </row>
    <row r="547" spans="1:25" x14ac:dyDescent="0.35">
      <c r="A547" s="15" t="s">
        <v>33194</v>
      </c>
      <c r="B547" s="15" t="s">
        <v>173</v>
      </c>
      <c r="C547" s="15" t="s">
        <v>31579</v>
      </c>
      <c r="D547" s="15" t="s">
        <v>34327</v>
      </c>
      <c r="E547" s="15">
        <v>4</v>
      </c>
      <c r="F547" s="273">
        <f t="shared" si="50"/>
        <v>2.9515938606847696E-4</v>
      </c>
      <c r="G547" s="273">
        <f t="shared" si="51"/>
        <v>2.1585005903187719E-4</v>
      </c>
      <c r="Q547" s="15" t="s">
        <v>33266</v>
      </c>
      <c r="R547" t="s">
        <v>172</v>
      </c>
      <c r="S547" t="s">
        <v>31667</v>
      </c>
      <c r="T547" t="s">
        <v>34047</v>
      </c>
      <c r="U547" s="273">
        <f t="shared" si="48"/>
        <v>8.6340023612750877E-4</v>
      </c>
      <c r="V547" s="15" t="str">
        <f t="shared" si="49"/>
        <v>Sede - Rio Tambo</v>
      </c>
      <c r="W547" s="289" t="s">
        <v>32185</v>
      </c>
      <c r="X547" s="15" t="s">
        <v>32188</v>
      </c>
      <c r="Y547" s="15" t="s">
        <v>32185</v>
      </c>
    </row>
    <row r="548" spans="1:25" x14ac:dyDescent="0.35">
      <c r="A548" s="15" t="s">
        <v>33434</v>
      </c>
      <c r="B548" s="15" t="s">
        <v>173</v>
      </c>
      <c r="C548" s="15" t="s">
        <v>34250</v>
      </c>
      <c r="D548" s="15" t="s">
        <v>34328</v>
      </c>
      <c r="E548" s="15">
        <v>4</v>
      </c>
      <c r="F548" s="273">
        <f t="shared" si="50"/>
        <v>2.9515938606847696E-4</v>
      </c>
      <c r="G548" s="273">
        <f t="shared" si="51"/>
        <v>2.1585005903187719E-4</v>
      </c>
      <c r="Q548" s="15" t="s">
        <v>33267</v>
      </c>
      <c r="R548" t="s">
        <v>139</v>
      </c>
      <c r="S548" t="s">
        <v>31595</v>
      </c>
      <c r="T548" t="s">
        <v>31777</v>
      </c>
      <c r="U548" s="273">
        <f t="shared" si="48"/>
        <v>8.0943772136953961E-4</v>
      </c>
      <c r="V548" s="15" t="str">
        <f t="shared" si="49"/>
        <v>Sede - Santa Rosa</v>
      </c>
      <c r="W548" s="289" t="s">
        <v>32185</v>
      </c>
      <c r="X548" s="15" t="s">
        <v>32188</v>
      </c>
      <c r="Y548" s="15" t="s">
        <v>32185</v>
      </c>
    </row>
    <row r="549" spans="1:25" x14ac:dyDescent="0.35">
      <c r="A549" s="15" t="s">
        <v>33435</v>
      </c>
      <c r="B549" s="15" t="s">
        <v>173</v>
      </c>
      <c r="C549" s="15" t="s">
        <v>31545</v>
      </c>
      <c r="D549" s="15" t="s">
        <v>34329</v>
      </c>
      <c r="E549" s="15">
        <v>4</v>
      </c>
      <c r="F549" s="273">
        <f t="shared" si="50"/>
        <v>2.9515938606847696E-4</v>
      </c>
      <c r="G549" s="273">
        <f t="shared" si="51"/>
        <v>2.1585005903187719E-4</v>
      </c>
      <c r="Q549" s="15" t="s">
        <v>32139</v>
      </c>
      <c r="R549" t="s">
        <v>152</v>
      </c>
      <c r="S549" t="s">
        <v>152</v>
      </c>
      <c r="T549" t="s">
        <v>34053</v>
      </c>
      <c r="U549" s="273">
        <f t="shared" si="48"/>
        <v>7.5547520661157022E-4</v>
      </c>
      <c r="V549" s="15" t="str">
        <f t="shared" si="49"/>
        <v>Sede - Veintiseis De Octubre</v>
      </c>
      <c r="W549" s="289" t="s">
        <v>32184</v>
      </c>
      <c r="X549" s="15" t="s">
        <v>32186</v>
      </c>
      <c r="Y549" s="15" t="s">
        <v>925</v>
      </c>
    </row>
    <row r="550" spans="1:25" x14ac:dyDescent="0.35">
      <c r="A550" s="15" t="s">
        <v>33436</v>
      </c>
      <c r="B550" s="15" t="s">
        <v>173</v>
      </c>
      <c r="C550" s="15" t="s">
        <v>31582</v>
      </c>
      <c r="D550" s="15" t="s">
        <v>34330</v>
      </c>
      <c r="E550" s="15">
        <v>4</v>
      </c>
      <c r="F550" s="273">
        <f t="shared" si="50"/>
        <v>2.9515938606847696E-4</v>
      </c>
      <c r="G550" s="273">
        <f t="shared" si="51"/>
        <v>2.1585005903187719E-4</v>
      </c>
      <c r="Q550" s="15" t="s">
        <v>33268</v>
      </c>
      <c r="R550" t="s">
        <v>175</v>
      </c>
      <c r="S550" t="s">
        <v>31839</v>
      </c>
      <c r="T550" t="s">
        <v>34058</v>
      </c>
      <c r="U550" s="273">
        <f t="shared" si="48"/>
        <v>7.5547520661157022E-4</v>
      </c>
      <c r="V550" s="15" t="str">
        <f t="shared" si="49"/>
        <v>Sede - Jepelacio</v>
      </c>
      <c r="W550" s="289" t="s">
        <v>32185</v>
      </c>
      <c r="X550" s="15" t="s">
        <v>32184</v>
      </c>
      <c r="Y550" s="15" t="s">
        <v>32185</v>
      </c>
    </row>
    <row r="551" spans="1:25" x14ac:dyDescent="0.35">
      <c r="A551" s="15" t="s">
        <v>33172</v>
      </c>
      <c r="B551" s="15" t="s">
        <v>173</v>
      </c>
      <c r="C551" s="15" t="s">
        <v>31580</v>
      </c>
      <c r="D551" s="15" t="s">
        <v>34331</v>
      </c>
      <c r="E551" s="15">
        <v>4</v>
      </c>
      <c r="F551" s="273">
        <f t="shared" si="50"/>
        <v>2.9515938606847696E-4</v>
      </c>
      <c r="G551" s="273">
        <f t="shared" si="51"/>
        <v>2.1585005903187719E-4</v>
      </c>
      <c r="Q551" s="15" t="s">
        <v>31994</v>
      </c>
      <c r="R551" t="s">
        <v>172</v>
      </c>
      <c r="S551" t="s">
        <v>31667</v>
      </c>
      <c r="T551" t="s">
        <v>31675</v>
      </c>
      <c r="U551" s="273">
        <f t="shared" si="48"/>
        <v>7.0151269185360083E-4</v>
      </c>
      <c r="V551" s="15" t="str">
        <f t="shared" si="49"/>
        <v>Sede - Pangoa</v>
      </c>
      <c r="W551" s="289" t="s">
        <v>32185</v>
      </c>
      <c r="X551" s="15" t="s">
        <v>32188</v>
      </c>
      <c r="Y551" s="15" t="s">
        <v>925</v>
      </c>
    </row>
    <row r="552" spans="1:25" x14ac:dyDescent="0.35">
      <c r="A552" s="15" t="s">
        <v>33100</v>
      </c>
      <c r="B552" s="15" t="s">
        <v>174</v>
      </c>
      <c r="C552" s="15" t="s">
        <v>31625</v>
      </c>
      <c r="D552" s="15" t="s">
        <v>34332</v>
      </c>
      <c r="E552" s="15">
        <v>4</v>
      </c>
      <c r="F552" s="273">
        <f t="shared" si="50"/>
        <v>2.9515938606847696E-4</v>
      </c>
      <c r="G552" s="273">
        <f t="shared" si="51"/>
        <v>2.1585005903187719E-4</v>
      </c>
      <c r="Q552" s="15" t="s">
        <v>31959</v>
      </c>
      <c r="R552" t="s">
        <v>141</v>
      </c>
      <c r="S552" t="s">
        <v>31568</v>
      </c>
      <c r="T552" t="s">
        <v>31617</v>
      </c>
      <c r="U552" s="273">
        <f t="shared" si="48"/>
        <v>7.0151269185360083E-4</v>
      </c>
      <c r="V552" s="15" t="str">
        <f t="shared" si="49"/>
        <v>Sede - Echarate</v>
      </c>
      <c r="W552" s="289" t="s">
        <v>32185</v>
      </c>
      <c r="X552" s="15" t="s">
        <v>32184</v>
      </c>
      <c r="Y552" s="15" t="s">
        <v>32185</v>
      </c>
    </row>
    <row r="553" spans="1:25" x14ac:dyDescent="0.35">
      <c r="A553" s="15" t="s">
        <v>33256</v>
      </c>
      <c r="B553" s="15" t="s">
        <v>138</v>
      </c>
      <c r="C553" s="15" t="s">
        <v>34193</v>
      </c>
      <c r="D553" s="15" t="s">
        <v>34333</v>
      </c>
      <c r="E553" s="15">
        <v>4</v>
      </c>
      <c r="F553" s="273">
        <f t="shared" si="50"/>
        <v>2.9515938606847696E-4</v>
      </c>
      <c r="G553" s="273">
        <f t="shared" si="51"/>
        <v>2.1585005903187719E-4</v>
      </c>
      <c r="Q553" s="15" t="s">
        <v>33269</v>
      </c>
      <c r="R553" t="s">
        <v>142</v>
      </c>
      <c r="S553" t="s">
        <v>142</v>
      </c>
      <c r="T553" t="s">
        <v>34063</v>
      </c>
      <c r="U553" s="273">
        <f t="shared" si="48"/>
        <v>7.0151269185360083E-4</v>
      </c>
      <c r="V553" s="15" t="str">
        <f t="shared" si="49"/>
        <v>Sede - Acoria</v>
      </c>
      <c r="W553" s="289" t="s">
        <v>32188</v>
      </c>
      <c r="X553" s="15" t="s">
        <v>32184</v>
      </c>
      <c r="Y553" s="15" t="s">
        <v>32188</v>
      </c>
    </row>
    <row r="554" spans="1:25" x14ac:dyDescent="0.35">
      <c r="A554" s="15" t="s">
        <v>31903</v>
      </c>
      <c r="B554" s="15" t="s">
        <v>138</v>
      </c>
      <c r="C554" s="15" t="s">
        <v>31526</v>
      </c>
      <c r="D554" s="15" t="s">
        <v>31591</v>
      </c>
      <c r="E554" s="15">
        <v>4</v>
      </c>
      <c r="F554" s="273">
        <f t="shared" si="50"/>
        <v>2.9515938606847696E-4</v>
      </c>
      <c r="G554" s="273">
        <f t="shared" si="51"/>
        <v>2.1585005903187719E-4</v>
      </c>
      <c r="Q554" s="15" t="s">
        <v>31965</v>
      </c>
      <c r="R554" t="s">
        <v>142</v>
      </c>
      <c r="S554" t="s">
        <v>31641</v>
      </c>
      <c r="T554" t="s">
        <v>31644</v>
      </c>
      <c r="U554" s="273">
        <f t="shared" si="48"/>
        <v>7.0151269185360083E-4</v>
      </c>
      <c r="V554" s="15" t="str">
        <f t="shared" si="49"/>
        <v>Sede - Paucara</v>
      </c>
      <c r="W554" s="289" t="s">
        <v>32188</v>
      </c>
      <c r="X554" s="15" t="s">
        <v>32184</v>
      </c>
      <c r="Y554" s="15" t="s">
        <v>32188</v>
      </c>
    </row>
    <row r="555" spans="1:25" x14ac:dyDescent="0.35">
      <c r="A555" s="15" t="s">
        <v>33437</v>
      </c>
      <c r="B555" s="15" t="s">
        <v>138</v>
      </c>
      <c r="C555" s="15" t="s">
        <v>31557</v>
      </c>
      <c r="D555" s="15" t="s">
        <v>34334</v>
      </c>
      <c r="E555" s="15">
        <v>4</v>
      </c>
      <c r="F555" s="273">
        <f t="shared" si="50"/>
        <v>2.9515938606847696E-4</v>
      </c>
      <c r="G555" s="273">
        <f t="shared" si="51"/>
        <v>2.1585005903187719E-4</v>
      </c>
      <c r="Q555" s="15" t="s">
        <v>33270</v>
      </c>
      <c r="R555" t="s">
        <v>34054</v>
      </c>
      <c r="S555" t="s">
        <v>31785</v>
      </c>
      <c r="T555" t="s">
        <v>34071</v>
      </c>
      <c r="U555" s="273">
        <f t="shared" si="48"/>
        <v>6.4755017709563155E-4</v>
      </c>
      <c r="V555" s="15" t="str">
        <f t="shared" si="49"/>
        <v>Sede - Las Piedras</v>
      </c>
      <c r="W555" s="289" t="s">
        <v>32185</v>
      </c>
      <c r="X555" s="15" t="s">
        <v>32185</v>
      </c>
      <c r="Y555" s="15" t="s">
        <v>32185</v>
      </c>
    </row>
    <row r="556" spans="1:25" x14ac:dyDescent="0.35">
      <c r="A556" s="15" t="s">
        <v>33438</v>
      </c>
      <c r="B556" s="15" t="s">
        <v>138</v>
      </c>
      <c r="C556" s="15" t="s">
        <v>34116</v>
      </c>
      <c r="D556" s="15" t="s">
        <v>34335</v>
      </c>
      <c r="E556" s="15">
        <v>4</v>
      </c>
      <c r="F556" s="273">
        <f t="shared" si="50"/>
        <v>2.9515938606847696E-4</v>
      </c>
      <c r="G556" s="273">
        <f t="shared" si="51"/>
        <v>2.1585005903187719E-4</v>
      </c>
      <c r="Q556" s="15" t="s">
        <v>33271</v>
      </c>
      <c r="R556" t="s">
        <v>139</v>
      </c>
      <c r="S556" t="s">
        <v>31561</v>
      </c>
      <c r="T556" t="s">
        <v>34072</v>
      </c>
      <c r="U556" s="273">
        <f t="shared" si="48"/>
        <v>5.9358766233766238E-4</v>
      </c>
      <c r="V556" s="15" t="str">
        <f t="shared" si="49"/>
        <v>Sede - Carmen Alto</v>
      </c>
      <c r="W556" s="289" t="s">
        <v>32188</v>
      </c>
      <c r="X556" s="15" t="s">
        <v>32184</v>
      </c>
      <c r="Y556" s="15" t="s">
        <v>32184</v>
      </c>
    </row>
    <row r="557" spans="1:25" x14ac:dyDescent="0.35">
      <c r="A557" s="15" t="s">
        <v>33152</v>
      </c>
      <c r="B557" s="15" t="s">
        <v>138</v>
      </c>
      <c r="C557" s="15" t="s">
        <v>31559</v>
      </c>
      <c r="D557" s="15" t="s">
        <v>34336</v>
      </c>
      <c r="E557" s="15">
        <v>4</v>
      </c>
      <c r="F557" s="273">
        <f t="shared" si="50"/>
        <v>2.9515938606847696E-4</v>
      </c>
      <c r="G557" s="273">
        <f t="shared" si="51"/>
        <v>2.1585005903187719E-4</v>
      </c>
      <c r="Q557" s="15" t="s">
        <v>33272</v>
      </c>
      <c r="R557" t="s">
        <v>151</v>
      </c>
      <c r="S557" t="s">
        <v>31792</v>
      </c>
      <c r="T557" t="s">
        <v>34078</v>
      </c>
      <c r="U557" s="273">
        <f t="shared" si="48"/>
        <v>5.9358766233766238E-4</v>
      </c>
      <c r="V557" s="15" t="str">
        <f t="shared" si="49"/>
        <v>Sede - Constitucion</v>
      </c>
      <c r="W557" s="289" t="s">
        <v>32184</v>
      </c>
      <c r="X557" s="15" t="s">
        <v>32188</v>
      </c>
      <c r="Y557" s="15" t="s">
        <v>32185</v>
      </c>
    </row>
    <row r="558" spans="1:25" x14ac:dyDescent="0.35">
      <c r="A558" s="15" t="s">
        <v>33439</v>
      </c>
      <c r="B558" s="15" t="s">
        <v>139</v>
      </c>
      <c r="C558" s="15" t="s">
        <v>31594</v>
      </c>
      <c r="D558" s="15" t="s">
        <v>34337</v>
      </c>
      <c r="E558" s="15">
        <v>4</v>
      </c>
      <c r="F558" s="273">
        <f t="shared" si="50"/>
        <v>2.9515938606847696E-4</v>
      </c>
      <c r="G558" s="273">
        <f t="shared" si="51"/>
        <v>2.1585005903187719E-4</v>
      </c>
      <c r="Q558" s="15" t="s">
        <v>33273</v>
      </c>
      <c r="R558" t="s">
        <v>137</v>
      </c>
      <c r="S558" t="s">
        <v>31540</v>
      </c>
      <c r="T558" t="s">
        <v>34079</v>
      </c>
      <c r="U558" s="273">
        <f t="shared" si="48"/>
        <v>5.9358766233766238E-4</v>
      </c>
      <c r="V558" s="15" t="str">
        <f t="shared" si="49"/>
        <v>Sede - Cumba</v>
      </c>
      <c r="W558" s="289" t="s">
        <v>32188</v>
      </c>
      <c r="X558" s="15" t="s">
        <v>32187</v>
      </c>
      <c r="Y558" s="15" t="s">
        <v>32188</v>
      </c>
    </row>
    <row r="559" spans="1:25" x14ac:dyDescent="0.35">
      <c r="A559" s="15" t="s">
        <v>33440</v>
      </c>
      <c r="B559" s="15" t="s">
        <v>139</v>
      </c>
      <c r="C559" s="15" t="s">
        <v>34338</v>
      </c>
      <c r="D559" s="15" t="s">
        <v>34339</v>
      </c>
      <c r="E559" s="15">
        <v>4</v>
      </c>
      <c r="F559" s="273">
        <f t="shared" si="50"/>
        <v>2.9515938606847696E-4</v>
      </c>
      <c r="G559" s="273">
        <f t="shared" si="51"/>
        <v>2.1585005903187719E-4</v>
      </c>
      <c r="Q559" s="15" t="s">
        <v>33274</v>
      </c>
      <c r="R559" t="s">
        <v>140</v>
      </c>
      <c r="S559" t="s">
        <v>31562</v>
      </c>
      <c r="T559" t="s">
        <v>31777</v>
      </c>
      <c r="U559" s="273">
        <f t="shared" si="48"/>
        <v>5.39625147579693E-4</v>
      </c>
      <c r="V559" s="15" t="str">
        <f t="shared" si="49"/>
        <v>Sede - Santa Rosa</v>
      </c>
      <c r="W559" s="289" t="s">
        <v>32185</v>
      </c>
      <c r="X559" s="15" t="s">
        <v>32184</v>
      </c>
      <c r="Y559" s="15" t="s">
        <v>32185</v>
      </c>
    </row>
    <row r="560" spans="1:25" x14ac:dyDescent="0.35">
      <c r="A560" s="15" t="s">
        <v>33441</v>
      </c>
      <c r="B560" s="15" t="s">
        <v>139</v>
      </c>
      <c r="C560" s="15" t="s">
        <v>34340</v>
      </c>
      <c r="D560" s="15" t="s">
        <v>34341</v>
      </c>
      <c r="E560" s="15">
        <v>4</v>
      </c>
      <c r="F560" s="273">
        <f t="shared" si="50"/>
        <v>2.9515938606847696E-4</v>
      </c>
      <c r="G560" s="273">
        <f t="shared" si="51"/>
        <v>2.1585005903187719E-4</v>
      </c>
      <c r="Q560" s="15" t="s">
        <v>33275</v>
      </c>
      <c r="R560" t="s">
        <v>175</v>
      </c>
      <c r="S560" t="s">
        <v>31841</v>
      </c>
      <c r="T560" t="s">
        <v>34084</v>
      </c>
      <c r="U560" s="273">
        <f t="shared" si="48"/>
        <v>5.39625147579693E-4</v>
      </c>
      <c r="V560" s="15" t="str">
        <f t="shared" si="49"/>
        <v>Sede - Uchiza</v>
      </c>
      <c r="W560" s="289" t="s">
        <v>32184</v>
      </c>
      <c r="X560" s="15" t="s">
        <v>32184</v>
      </c>
      <c r="Y560" s="15" t="s">
        <v>32185</v>
      </c>
    </row>
    <row r="561" spans="1:25" x14ac:dyDescent="0.35">
      <c r="A561" s="15" t="s">
        <v>33442</v>
      </c>
      <c r="B561" s="15" t="s">
        <v>140</v>
      </c>
      <c r="C561" s="15" t="s">
        <v>140</v>
      </c>
      <c r="D561" s="15" t="s">
        <v>34342</v>
      </c>
      <c r="E561" s="15">
        <v>4</v>
      </c>
      <c r="F561" s="273">
        <f t="shared" si="50"/>
        <v>2.9515938606847696E-4</v>
      </c>
      <c r="G561" s="273">
        <f t="shared" si="51"/>
        <v>2.1585005903187719E-4</v>
      </c>
      <c r="Q561" s="15" t="s">
        <v>33276</v>
      </c>
      <c r="R561" t="s">
        <v>140</v>
      </c>
      <c r="S561" t="s">
        <v>31610</v>
      </c>
      <c r="T561" t="s">
        <v>34086</v>
      </c>
      <c r="U561" s="273">
        <f t="shared" si="48"/>
        <v>5.39625147579693E-4</v>
      </c>
      <c r="V561" s="15" t="str">
        <f t="shared" si="49"/>
        <v>Sede - San Jose De Lourdes</v>
      </c>
      <c r="W561" s="289" t="s">
        <v>32186</v>
      </c>
      <c r="X561" s="15" t="s">
        <v>32188</v>
      </c>
      <c r="Y561" s="15" t="s">
        <v>32185</v>
      </c>
    </row>
    <row r="562" spans="1:25" x14ac:dyDescent="0.35">
      <c r="A562" s="15" t="s">
        <v>33443</v>
      </c>
      <c r="B562" s="15" t="s">
        <v>140</v>
      </c>
      <c r="C562" s="15" t="s">
        <v>31598</v>
      </c>
      <c r="D562" s="15" t="s">
        <v>34343</v>
      </c>
      <c r="E562" s="15">
        <v>4</v>
      </c>
      <c r="F562" s="273">
        <f t="shared" si="50"/>
        <v>2.9515938606847696E-4</v>
      </c>
      <c r="G562" s="273">
        <f t="shared" si="51"/>
        <v>2.1585005903187719E-4</v>
      </c>
      <c r="Q562" s="15" t="s">
        <v>33277</v>
      </c>
      <c r="R562" t="s">
        <v>148</v>
      </c>
      <c r="S562" t="s">
        <v>31780</v>
      </c>
      <c r="T562" t="s">
        <v>34092</v>
      </c>
      <c r="U562" s="273">
        <f t="shared" si="48"/>
        <v>4.8566263282172372E-4</v>
      </c>
      <c r="V562" s="15" t="str">
        <f t="shared" si="49"/>
        <v>Sede - Lagunas</v>
      </c>
      <c r="W562" s="289" t="s">
        <v>32187</v>
      </c>
      <c r="X562" s="15" t="s">
        <v>32186</v>
      </c>
      <c r="Y562" s="15" t="s">
        <v>32185</v>
      </c>
    </row>
    <row r="563" spans="1:25" x14ac:dyDescent="0.35">
      <c r="A563" s="15" t="s">
        <v>33444</v>
      </c>
      <c r="B563" s="15" t="s">
        <v>140</v>
      </c>
      <c r="C563" s="15" t="s">
        <v>31528</v>
      </c>
      <c r="D563" s="15" t="s">
        <v>32976</v>
      </c>
      <c r="E563" s="15">
        <v>4</v>
      </c>
      <c r="F563" s="273">
        <f t="shared" si="50"/>
        <v>2.9515938606847696E-4</v>
      </c>
      <c r="G563" s="273">
        <f t="shared" si="51"/>
        <v>2.1585005903187719E-4</v>
      </c>
      <c r="Q563" s="15" t="s">
        <v>33278</v>
      </c>
      <c r="R563" t="s">
        <v>174</v>
      </c>
      <c r="S563" t="s">
        <v>31547</v>
      </c>
      <c r="T563" t="s">
        <v>34093</v>
      </c>
      <c r="U563" s="273">
        <f t="shared" si="48"/>
        <v>4.8566263282172372E-4</v>
      </c>
      <c r="V563" s="15" t="str">
        <f t="shared" si="49"/>
        <v>Sede - San Antonio De Cachi</v>
      </c>
      <c r="W563" s="289" t="s">
        <v>32185</v>
      </c>
      <c r="X563" s="15" t="s">
        <v>32184</v>
      </c>
      <c r="Y563" s="15" t="s">
        <v>32188</v>
      </c>
    </row>
    <row r="564" spans="1:25" x14ac:dyDescent="0.35">
      <c r="A564" s="15" t="s">
        <v>33445</v>
      </c>
      <c r="B564" s="15" t="s">
        <v>140</v>
      </c>
      <c r="C564" s="15" t="s">
        <v>31528</v>
      </c>
      <c r="D564" s="15" t="s">
        <v>34344</v>
      </c>
      <c r="E564" s="15">
        <v>4</v>
      </c>
      <c r="F564" s="273">
        <f t="shared" si="50"/>
        <v>2.9515938606847696E-4</v>
      </c>
      <c r="G564" s="273">
        <f t="shared" si="51"/>
        <v>2.1585005903187719E-4</v>
      </c>
      <c r="Q564" s="15" t="s">
        <v>33279</v>
      </c>
      <c r="R564" t="s">
        <v>140</v>
      </c>
      <c r="S564" t="s">
        <v>31610</v>
      </c>
      <c r="T564" t="s">
        <v>34094</v>
      </c>
      <c r="U564" s="273">
        <f t="shared" si="48"/>
        <v>4.8566263282172372E-4</v>
      </c>
      <c r="V564" s="15" t="str">
        <f t="shared" si="49"/>
        <v>Sede - Tabaconas</v>
      </c>
      <c r="W564" s="289" t="s">
        <v>32185</v>
      </c>
      <c r="X564" s="15" t="s">
        <v>32187</v>
      </c>
      <c r="Y564" s="15" t="s">
        <v>32188</v>
      </c>
    </row>
    <row r="565" spans="1:25" x14ac:dyDescent="0.35">
      <c r="A565" s="15" t="s">
        <v>33446</v>
      </c>
      <c r="B565" s="15" t="s">
        <v>140</v>
      </c>
      <c r="C565" s="15" t="s">
        <v>31536</v>
      </c>
      <c r="D565" s="15" t="s">
        <v>34345</v>
      </c>
      <c r="E565" s="15">
        <v>4</v>
      </c>
      <c r="F565" s="273">
        <f t="shared" si="50"/>
        <v>2.9515938606847696E-4</v>
      </c>
      <c r="G565" s="273">
        <f t="shared" si="51"/>
        <v>2.1585005903187719E-4</v>
      </c>
      <c r="Q565" s="15" t="s">
        <v>33280</v>
      </c>
      <c r="R565" t="s">
        <v>170</v>
      </c>
      <c r="S565" t="s">
        <v>34044</v>
      </c>
      <c r="T565" t="s">
        <v>34096</v>
      </c>
      <c r="U565" s="273">
        <f t="shared" si="48"/>
        <v>4.8566263282172372E-4</v>
      </c>
      <c r="V565" s="15" t="str">
        <f t="shared" si="49"/>
        <v>Sede - Conchamarca</v>
      </c>
      <c r="W565" s="289" t="s">
        <v>32185</v>
      </c>
      <c r="X565" s="15" t="s">
        <v>32184</v>
      </c>
      <c r="Y565" s="15" t="s">
        <v>32188</v>
      </c>
    </row>
    <row r="566" spans="1:25" x14ac:dyDescent="0.35">
      <c r="A566" s="15" t="s">
        <v>33447</v>
      </c>
      <c r="B566" s="15" t="s">
        <v>140</v>
      </c>
      <c r="C566" s="15" t="s">
        <v>31609</v>
      </c>
      <c r="D566" s="15" t="s">
        <v>34346</v>
      </c>
      <c r="E566" s="15">
        <v>4</v>
      </c>
      <c r="F566" s="273">
        <f t="shared" si="50"/>
        <v>2.9515938606847696E-4</v>
      </c>
      <c r="G566" s="273">
        <f t="shared" si="51"/>
        <v>2.1585005903187719E-4</v>
      </c>
      <c r="Q566" s="15" t="s">
        <v>32025</v>
      </c>
      <c r="R566" t="s">
        <v>147</v>
      </c>
      <c r="S566" t="s">
        <v>147</v>
      </c>
      <c r="T566" t="s">
        <v>31704</v>
      </c>
      <c r="U566" s="273">
        <f t="shared" si="48"/>
        <v>4.8566263282172372E-4</v>
      </c>
      <c r="V566" s="15" t="str">
        <f t="shared" si="49"/>
        <v>Sede - Morrope</v>
      </c>
      <c r="W566" s="289" t="s">
        <v>32187</v>
      </c>
      <c r="X566" s="15" t="s">
        <v>32185</v>
      </c>
      <c r="Y566" s="15" t="s">
        <v>925</v>
      </c>
    </row>
    <row r="567" spans="1:25" x14ac:dyDescent="0.35">
      <c r="A567" s="15" t="s">
        <v>33448</v>
      </c>
      <c r="B567" s="15" t="s">
        <v>141</v>
      </c>
      <c r="C567" s="15" t="s">
        <v>34167</v>
      </c>
      <c r="D567" s="15" t="s">
        <v>34347</v>
      </c>
      <c r="E567" s="15">
        <v>4</v>
      </c>
      <c r="F567" s="273">
        <f t="shared" si="50"/>
        <v>2.9515938606847696E-4</v>
      </c>
      <c r="G567" s="273">
        <f t="shared" si="51"/>
        <v>2.1585005903187719E-4</v>
      </c>
      <c r="Q567" s="15" t="s">
        <v>33281</v>
      </c>
      <c r="R567" t="s">
        <v>172</v>
      </c>
      <c r="S567" t="s">
        <v>31665</v>
      </c>
      <c r="T567" t="s">
        <v>34098</v>
      </c>
      <c r="U567" s="273">
        <f t="shared" si="48"/>
        <v>4.8566263282172372E-4</v>
      </c>
      <c r="V567" s="15" t="str">
        <f t="shared" si="49"/>
        <v>Sede - Santo Domingo De Acobamba</v>
      </c>
      <c r="W567" s="289" t="s">
        <v>32186</v>
      </c>
      <c r="X567" s="15" t="s">
        <v>32184</v>
      </c>
      <c r="Y567" s="15" t="s">
        <v>32188</v>
      </c>
    </row>
    <row r="568" spans="1:25" x14ac:dyDescent="0.35">
      <c r="A568" s="15" t="s">
        <v>33449</v>
      </c>
      <c r="B568" s="15" t="s">
        <v>141</v>
      </c>
      <c r="C568" s="15" t="s">
        <v>31532</v>
      </c>
      <c r="D568" s="15" t="s">
        <v>34348</v>
      </c>
      <c r="E568" s="15">
        <v>4</v>
      </c>
      <c r="F568" s="273">
        <f t="shared" si="50"/>
        <v>2.9515938606847696E-4</v>
      </c>
      <c r="G568" s="273">
        <f t="shared" si="51"/>
        <v>2.1585005903187719E-4</v>
      </c>
      <c r="Q568" s="15" t="s">
        <v>33282</v>
      </c>
      <c r="R568" t="s">
        <v>148</v>
      </c>
      <c r="S568" t="s">
        <v>156</v>
      </c>
      <c r="T568" t="s">
        <v>34100</v>
      </c>
      <c r="U568" s="273">
        <f t="shared" si="48"/>
        <v>4.8566263282172372E-4</v>
      </c>
      <c r="V568" s="15" t="str">
        <f t="shared" si="49"/>
        <v>Sede - Sarayacu</v>
      </c>
      <c r="W568" s="289" t="s">
        <v>32187</v>
      </c>
      <c r="X568" s="15" t="s">
        <v>32188</v>
      </c>
      <c r="Y568" s="15" t="s">
        <v>32186</v>
      </c>
    </row>
    <row r="569" spans="1:25" x14ac:dyDescent="0.35">
      <c r="A569" s="15" t="s">
        <v>33450</v>
      </c>
      <c r="B569" s="15" t="s">
        <v>141</v>
      </c>
      <c r="C569" s="15" t="s">
        <v>31619</v>
      </c>
      <c r="D569" s="15" t="s">
        <v>34349</v>
      </c>
      <c r="E569" s="15">
        <v>4</v>
      </c>
      <c r="F569" s="273">
        <f t="shared" si="50"/>
        <v>2.9515938606847696E-4</v>
      </c>
      <c r="G569" s="273">
        <f t="shared" si="51"/>
        <v>2.1585005903187719E-4</v>
      </c>
      <c r="Q569" s="15" t="s">
        <v>33283</v>
      </c>
      <c r="R569" t="s">
        <v>159</v>
      </c>
      <c r="S569" t="s">
        <v>31709</v>
      </c>
      <c r="T569" t="s">
        <v>34103</v>
      </c>
      <c r="U569" s="273">
        <f t="shared" si="48"/>
        <v>4.3170011806375439E-4</v>
      </c>
      <c r="V569" s="15" t="str">
        <f t="shared" si="49"/>
        <v>Sede - Santa Cruz De Flores</v>
      </c>
      <c r="W569" s="289" t="s">
        <v>32185</v>
      </c>
      <c r="X569" s="15" t="s">
        <v>32188</v>
      </c>
      <c r="Y569" s="15" t="s">
        <v>925</v>
      </c>
    </row>
    <row r="570" spans="1:25" x14ac:dyDescent="0.35">
      <c r="A570" s="15" t="s">
        <v>33451</v>
      </c>
      <c r="B570" s="15" t="s">
        <v>142</v>
      </c>
      <c r="C570" s="15" t="s">
        <v>34209</v>
      </c>
      <c r="D570" s="15" t="s">
        <v>34350</v>
      </c>
      <c r="E570" s="15">
        <v>4</v>
      </c>
      <c r="F570" s="273">
        <f t="shared" si="50"/>
        <v>2.9515938606847696E-4</v>
      </c>
      <c r="G570" s="273">
        <f t="shared" si="51"/>
        <v>2.1585005903187719E-4</v>
      </c>
      <c r="Q570" s="15" t="s">
        <v>33284</v>
      </c>
      <c r="R570" t="s">
        <v>174</v>
      </c>
      <c r="S570" t="s">
        <v>31547</v>
      </c>
      <c r="T570" t="s">
        <v>34106</v>
      </c>
      <c r="U570" s="273">
        <f t="shared" si="48"/>
        <v>4.3170011806375439E-4</v>
      </c>
      <c r="V570" s="15" t="str">
        <f t="shared" si="49"/>
        <v>Sede - Andarapa</v>
      </c>
      <c r="W570" s="289" t="s">
        <v>32185</v>
      </c>
      <c r="X570" s="15" t="s">
        <v>32184</v>
      </c>
      <c r="Y570" s="15" t="s">
        <v>32184</v>
      </c>
    </row>
    <row r="571" spans="1:25" x14ac:dyDescent="0.35">
      <c r="A571" s="15" t="s">
        <v>33452</v>
      </c>
      <c r="B571" s="15" t="s">
        <v>142</v>
      </c>
      <c r="C571" s="15" t="s">
        <v>34209</v>
      </c>
      <c r="D571" s="15" t="s">
        <v>31569</v>
      </c>
      <c r="E571" s="15">
        <v>4</v>
      </c>
      <c r="F571" s="273">
        <f t="shared" si="50"/>
        <v>2.9515938606847696E-4</v>
      </c>
      <c r="G571" s="273">
        <f t="shared" si="51"/>
        <v>2.1585005903187719E-4</v>
      </c>
      <c r="Q571" s="15" t="s">
        <v>33285</v>
      </c>
      <c r="R571" t="s">
        <v>174</v>
      </c>
      <c r="S571" t="s">
        <v>31547</v>
      </c>
      <c r="T571" t="s">
        <v>34108</v>
      </c>
      <c r="U571" s="273">
        <f t="shared" si="48"/>
        <v>4.3170011806375439E-4</v>
      </c>
      <c r="V571" s="15" t="str">
        <f t="shared" si="49"/>
        <v>Sede - Pacobamba</v>
      </c>
      <c r="W571" s="289" t="s">
        <v>32185</v>
      </c>
      <c r="X571" s="15" t="s">
        <v>32184</v>
      </c>
      <c r="Y571" s="15" t="s">
        <v>32184</v>
      </c>
    </row>
    <row r="572" spans="1:25" x14ac:dyDescent="0.35">
      <c r="A572" s="15" t="s">
        <v>33225</v>
      </c>
      <c r="B572" s="15" t="s">
        <v>170</v>
      </c>
      <c r="C572" s="15" t="s">
        <v>170</v>
      </c>
      <c r="D572" s="15" t="s">
        <v>34351</v>
      </c>
      <c r="E572" s="15">
        <v>4</v>
      </c>
      <c r="F572" s="273">
        <f t="shared" si="50"/>
        <v>2.9515938606847696E-4</v>
      </c>
      <c r="G572" s="273">
        <f t="shared" si="51"/>
        <v>2.1585005903187719E-4</v>
      </c>
      <c r="Q572" s="15" t="s">
        <v>33286</v>
      </c>
      <c r="R572" t="s">
        <v>139</v>
      </c>
      <c r="S572" t="s">
        <v>31594</v>
      </c>
      <c r="T572" t="s">
        <v>34110</v>
      </c>
      <c r="U572" s="273">
        <f t="shared" si="48"/>
        <v>4.3170011806375439E-4</v>
      </c>
      <c r="V572" s="15" t="str">
        <f t="shared" si="49"/>
        <v>Sede - Sivia</v>
      </c>
      <c r="W572" s="289" t="s">
        <v>32185</v>
      </c>
      <c r="X572" s="15" t="s">
        <v>32188</v>
      </c>
      <c r="Y572" s="15" t="s">
        <v>32185</v>
      </c>
    </row>
    <row r="573" spans="1:25" x14ac:dyDescent="0.35">
      <c r="A573" s="15" t="s">
        <v>33453</v>
      </c>
      <c r="B573" s="15" t="s">
        <v>170</v>
      </c>
      <c r="C573" s="15" t="s">
        <v>34352</v>
      </c>
      <c r="D573" s="15" t="s">
        <v>34353</v>
      </c>
      <c r="E573" s="15">
        <v>4</v>
      </c>
      <c r="F573" s="273">
        <f t="shared" si="50"/>
        <v>2.9515938606847696E-4</v>
      </c>
      <c r="G573" s="273">
        <f t="shared" si="51"/>
        <v>2.1585005903187719E-4</v>
      </c>
      <c r="Q573" s="15" t="s">
        <v>31926</v>
      </c>
      <c r="R573" t="s">
        <v>140</v>
      </c>
      <c r="S573" t="s">
        <v>31604</v>
      </c>
      <c r="T573" t="s">
        <v>31604</v>
      </c>
      <c r="U573" s="273">
        <f t="shared" si="48"/>
        <v>4.3170011806375439E-4</v>
      </c>
      <c r="V573" s="15" t="str">
        <f t="shared" si="49"/>
        <v>Sede - Hualgayoc</v>
      </c>
      <c r="W573" s="289" t="s">
        <v>32185</v>
      </c>
      <c r="X573" s="15" t="s">
        <v>32184</v>
      </c>
      <c r="Y573" s="15" t="s">
        <v>32188</v>
      </c>
    </row>
    <row r="574" spans="1:25" x14ac:dyDescent="0.35">
      <c r="A574" s="15" t="s">
        <v>33454</v>
      </c>
      <c r="B574" s="15" t="s">
        <v>172</v>
      </c>
      <c r="C574" s="15" t="s">
        <v>31667</v>
      </c>
      <c r="D574" s="15" t="s">
        <v>34354</v>
      </c>
      <c r="E574" s="15">
        <v>4</v>
      </c>
      <c r="F574" s="273">
        <f t="shared" si="50"/>
        <v>2.9515938606847696E-4</v>
      </c>
      <c r="G574" s="273">
        <f t="shared" si="51"/>
        <v>2.1585005903187719E-4</v>
      </c>
      <c r="Q574" s="15" t="s">
        <v>33287</v>
      </c>
      <c r="R574" t="s">
        <v>141</v>
      </c>
      <c r="S574" t="s">
        <v>31612</v>
      </c>
      <c r="T574" t="s">
        <v>34111</v>
      </c>
      <c r="U574" s="273">
        <f t="shared" si="48"/>
        <v>4.3170011806375439E-4</v>
      </c>
      <c r="V574" s="15" t="str">
        <f t="shared" si="49"/>
        <v>Sede - Coya</v>
      </c>
      <c r="W574" s="289" t="s">
        <v>32188</v>
      </c>
      <c r="X574" s="15" t="s">
        <v>32184</v>
      </c>
      <c r="Y574" s="15" t="s">
        <v>32184</v>
      </c>
    </row>
    <row r="575" spans="1:25" x14ac:dyDescent="0.35">
      <c r="A575" s="15" t="s">
        <v>33455</v>
      </c>
      <c r="B575" s="15" t="s">
        <v>146</v>
      </c>
      <c r="C575" s="15" t="s">
        <v>34355</v>
      </c>
      <c r="D575" s="15" t="s">
        <v>31605</v>
      </c>
      <c r="E575" s="15">
        <v>4</v>
      </c>
      <c r="F575" s="273">
        <f t="shared" si="50"/>
        <v>2.9515938606847696E-4</v>
      </c>
      <c r="G575" s="273">
        <f t="shared" si="51"/>
        <v>2.1585005903187719E-4</v>
      </c>
      <c r="Q575" s="15" t="s">
        <v>33288</v>
      </c>
      <c r="R575" t="s">
        <v>146</v>
      </c>
      <c r="S575" t="s">
        <v>31680</v>
      </c>
      <c r="T575" t="s">
        <v>34113</v>
      </c>
      <c r="U575" s="273">
        <f t="shared" si="48"/>
        <v>4.3170011806375439E-4</v>
      </c>
      <c r="V575" s="15" t="str">
        <f t="shared" si="49"/>
        <v>Sede - Usquil</v>
      </c>
      <c r="W575" s="289" t="s">
        <v>32185</v>
      </c>
      <c r="X575" s="15" t="s">
        <v>32187</v>
      </c>
      <c r="Y575" s="15" t="s">
        <v>32188</v>
      </c>
    </row>
    <row r="576" spans="1:25" x14ac:dyDescent="0.35">
      <c r="A576" s="15" t="s">
        <v>33456</v>
      </c>
      <c r="B576" s="15" t="s">
        <v>146</v>
      </c>
      <c r="C576" s="15" t="s">
        <v>34239</v>
      </c>
      <c r="D576" s="15" t="s">
        <v>34356</v>
      </c>
      <c r="E576" s="15">
        <v>4</v>
      </c>
      <c r="F576" s="273">
        <f t="shared" si="50"/>
        <v>2.9515938606847696E-4</v>
      </c>
      <c r="G576" s="273">
        <f t="shared" si="51"/>
        <v>2.1585005903187719E-4</v>
      </c>
      <c r="Q576" s="15" t="s">
        <v>33289</v>
      </c>
      <c r="R576" t="s">
        <v>153</v>
      </c>
      <c r="S576" t="s">
        <v>153</v>
      </c>
      <c r="T576" t="s">
        <v>34114</v>
      </c>
      <c r="U576" s="273">
        <f t="shared" si="48"/>
        <v>4.3170011806375439E-4</v>
      </c>
      <c r="V576" s="15" t="str">
        <f t="shared" si="49"/>
        <v>Sede - Capachica</v>
      </c>
      <c r="W576" s="289" t="s">
        <v>32186</v>
      </c>
      <c r="X576" s="15" t="s">
        <v>32188</v>
      </c>
      <c r="Y576" s="15" t="s">
        <v>32185</v>
      </c>
    </row>
    <row r="577" spans="1:25" x14ac:dyDescent="0.35">
      <c r="A577" s="15" t="s">
        <v>33457</v>
      </c>
      <c r="B577" s="15" t="s">
        <v>146</v>
      </c>
      <c r="C577" s="15" t="s">
        <v>31691</v>
      </c>
      <c r="D577" s="15" t="s">
        <v>34357</v>
      </c>
      <c r="E577" s="15">
        <v>4</v>
      </c>
      <c r="F577" s="273">
        <f t="shared" si="50"/>
        <v>2.9515938606847696E-4</v>
      </c>
      <c r="G577" s="273">
        <f t="shared" si="51"/>
        <v>2.1585005903187719E-4</v>
      </c>
      <c r="Q577" s="15" t="s">
        <v>33290</v>
      </c>
      <c r="R577" t="s">
        <v>137</v>
      </c>
      <c r="S577" t="s">
        <v>31538</v>
      </c>
      <c r="T577" t="s">
        <v>34115</v>
      </c>
      <c r="U577" s="273">
        <f t="shared" si="48"/>
        <v>4.3170011806375439E-4</v>
      </c>
      <c r="V577" s="15" t="str">
        <f t="shared" si="49"/>
        <v>Sede - Imaza</v>
      </c>
      <c r="W577" s="289" t="s">
        <v>32185</v>
      </c>
      <c r="X577" s="15" t="s">
        <v>32188</v>
      </c>
      <c r="Y577" s="15" t="s">
        <v>32185</v>
      </c>
    </row>
    <row r="578" spans="1:25" x14ac:dyDescent="0.35">
      <c r="A578" s="15" t="s">
        <v>33458</v>
      </c>
      <c r="B578" s="15" t="s">
        <v>146</v>
      </c>
      <c r="C578" s="15" t="s">
        <v>31692</v>
      </c>
      <c r="D578" s="15" t="s">
        <v>34358</v>
      </c>
      <c r="E578" s="15">
        <v>4</v>
      </c>
      <c r="F578" s="273">
        <f t="shared" si="50"/>
        <v>2.9515938606847696E-4</v>
      </c>
      <c r="G578" s="273">
        <f t="shared" si="51"/>
        <v>2.1585005903187719E-4</v>
      </c>
      <c r="Q578" s="15" t="s">
        <v>33291</v>
      </c>
      <c r="R578" t="s">
        <v>138</v>
      </c>
      <c r="S578" t="s">
        <v>34116</v>
      </c>
      <c r="T578" t="s">
        <v>34117</v>
      </c>
      <c r="U578" s="273">
        <f t="shared" si="48"/>
        <v>4.3170011806375439E-4</v>
      </c>
      <c r="V578" s="15" t="str">
        <f t="shared" si="49"/>
        <v>Sede - Yanaquihua</v>
      </c>
      <c r="W578" s="289" t="s">
        <v>32188</v>
      </c>
      <c r="X578" s="15" t="s">
        <v>32187</v>
      </c>
      <c r="Y578" s="15" t="s">
        <v>32185</v>
      </c>
    </row>
    <row r="579" spans="1:25" x14ac:dyDescent="0.35">
      <c r="A579" s="15" t="s">
        <v>32006</v>
      </c>
      <c r="B579" s="15" t="s">
        <v>146</v>
      </c>
      <c r="C579" s="15" t="s">
        <v>34285</v>
      </c>
      <c r="D579" s="15" t="s">
        <v>34285</v>
      </c>
      <c r="E579" s="15">
        <v>4</v>
      </c>
      <c r="F579" s="273">
        <f t="shared" si="50"/>
        <v>2.9515938606847696E-4</v>
      </c>
      <c r="G579" s="273">
        <f t="shared" si="51"/>
        <v>2.1585005903187719E-4</v>
      </c>
      <c r="Q579" s="15" t="s">
        <v>33292</v>
      </c>
      <c r="R579" t="s">
        <v>139</v>
      </c>
      <c r="S579" t="s">
        <v>31595</v>
      </c>
      <c r="T579" t="s">
        <v>34118</v>
      </c>
      <c r="U579" s="273">
        <f t="shared" ref="U579:U642" si="54">+SUMIF($A:$A,Q579,$G:$G)+SUMIF($I:$I,Q579,$O:$O)</f>
        <v>4.3170011806375439E-4</v>
      </c>
      <c r="V579" s="15" t="str">
        <f t="shared" ref="V579:V642" si="55">_xlfn.CONCAT("Sede - ",T579)</f>
        <v>Sede - Anco</v>
      </c>
      <c r="W579" s="289" t="s">
        <v>32186</v>
      </c>
      <c r="X579" s="15" t="s">
        <v>32184</v>
      </c>
      <c r="Y579" s="15" t="s">
        <v>32188</v>
      </c>
    </row>
    <row r="580" spans="1:25" x14ac:dyDescent="0.35">
      <c r="A580" s="15" t="s">
        <v>33459</v>
      </c>
      <c r="B580" s="15" t="s">
        <v>147</v>
      </c>
      <c r="C580" s="15" t="s">
        <v>31694</v>
      </c>
      <c r="D580" s="15" t="s">
        <v>34359</v>
      </c>
      <c r="E580" s="15">
        <v>4</v>
      </c>
      <c r="F580" s="273">
        <f t="shared" ref="F580:F643" si="56">+E580/SUM($E$3:$E$1322)</f>
        <v>2.9515938606847696E-4</v>
      </c>
      <c r="G580" s="273">
        <f t="shared" ref="G580:G643" si="57">+F580*RIGHT($A$1,6)</f>
        <v>2.1585005903187719E-4</v>
      </c>
      <c r="Q580" s="15" t="s">
        <v>33293</v>
      </c>
      <c r="R580" t="s">
        <v>140</v>
      </c>
      <c r="S580" t="s">
        <v>31598</v>
      </c>
      <c r="T580" t="s">
        <v>34119</v>
      </c>
      <c r="U580" s="273">
        <f t="shared" si="54"/>
        <v>4.3170011806375439E-4</v>
      </c>
      <c r="V580" s="15" t="str">
        <f t="shared" si="55"/>
        <v>Sede - Cachachi</v>
      </c>
      <c r="W580" s="289" t="s">
        <v>32184</v>
      </c>
      <c r="X580" s="15" t="s">
        <v>32184</v>
      </c>
      <c r="Y580" s="15" t="s">
        <v>32188</v>
      </c>
    </row>
    <row r="581" spans="1:25" x14ac:dyDescent="0.35">
      <c r="A581" s="15" t="s">
        <v>33460</v>
      </c>
      <c r="B581" s="15" t="s">
        <v>147</v>
      </c>
      <c r="C581" s="15" t="s">
        <v>31694</v>
      </c>
      <c r="D581" s="15" t="s">
        <v>34360</v>
      </c>
      <c r="E581" s="15">
        <v>4</v>
      </c>
      <c r="F581" s="273">
        <f t="shared" si="56"/>
        <v>2.9515938606847696E-4</v>
      </c>
      <c r="G581" s="273">
        <f t="shared" si="57"/>
        <v>2.1585005903187719E-4</v>
      </c>
      <c r="Q581" s="15" t="s">
        <v>33294</v>
      </c>
      <c r="R581" t="s">
        <v>140</v>
      </c>
      <c r="S581" t="s">
        <v>31562</v>
      </c>
      <c r="T581" t="s">
        <v>34120</v>
      </c>
      <c r="U581" s="273">
        <f t="shared" si="54"/>
        <v>4.3170011806375439E-4</v>
      </c>
      <c r="V581" s="15" t="str">
        <f t="shared" si="55"/>
        <v>Sede - Pomahuaca</v>
      </c>
      <c r="W581" s="289" t="s">
        <v>32188</v>
      </c>
      <c r="X581" s="15" t="s">
        <v>32187</v>
      </c>
      <c r="Y581" s="15" t="s">
        <v>32185</v>
      </c>
    </row>
    <row r="582" spans="1:25" x14ac:dyDescent="0.35">
      <c r="A582" s="15" t="s">
        <v>32037</v>
      </c>
      <c r="B582" s="15" t="s">
        <v>159</v>
      </c>
      <c r="C582" s="15" t="s">
        <v>31708</v>
      </c>
      <c r="D582" s="15" t="s">
        <v>31721</v>
      </c>
      <c r="E582" s="15">
        <v>4</v>
      </c>
      <c r="F582" s="273">
        <f t="shared" si="56"/>
        <v>2.9515938606847696E-4</v>
      </c>
      <c r="G582" s="273">
        <f t="shared" si="57"/>
        <v>2.1585005903187719E-4</v>
      </c>
      <c r="Q582" s="15" t="s">
        <v>33295</v>
      </c>
      <c r="R582" t="s">
        <v>142</v>
      </c>
      <c r="S582" t="s">
        <v>31641</v>
      </c>
      <c r="T582" t="s">
        <v>34121</v>
      </c>
      <c r="U582" s="273">
        <f t="shared" si="54"/>
        <v>4.3170011806375439E-4</v>
      </c>
      <c r="V582" s="15" t="str">
        <f t="shared" si="55"/>
        <v>Sede - Rosario</v>
      </c>
      <c r="W582" s="289" t="s">
        <v>32185</v>
      </c>
      <c r="X582" s="15" t="s">
        <v>32187</v>
      </c>
      <c r="Y582" s="15" t="s">
        <v>32188</v>
      </c>
    </row>
    <row r="583" spans="1:25" x14ac:dyDescent="0.35">
      <c r="A583" s="15" t="s">
        <v>32051</v>
      </c>
      <c r="B583" s="15" t="s">
        <v>159</v>
      </c>
      <c r="C583" s="15" t="s">
        <v>31710</v>
      </c>
      <c r="D583" s="15" t="s">
        <v>31732</v>
      </c>
      <c r="E583" s="15">
        <v>4</v>
      </c>
      <c r="F583" s="273">
        <f t="shared" si="56"/>
        <v>2.9515938606847696E-4</v>
      </c>
      <c r="G583" s="273">
        <f t="shared" si="57"/>
        <v>2.1585005903187719E-4</v>
      </c>
      <c r="Q583" s="15" t="s">
        <v>33296</v>
      </c>
      <c r="R583" t="s">
        <v>172</v>
      </c>
      <c r="S583" t="s">
        <v>31665</v>
      </c>
      <c r="T583" t="s">
        <v>34122</v>
      </c>
      <c r="U583" s="273">
        <f t="shared" si="54"/>
        <v>4.3170011806375439E-4</v>
      </c>
      <c r="V583" s="15" t="str">
        <f t="shared" si="55"/>
        <v>Sede - Pariahuanca</v>
      </c>
      <c r="W583" s="289" t="s">
        <v>32185</v>
      </c>
      <c r="X583" s="15" t="s">
        <v>32184</v>
      </c>
      <c r="Y583" s="15" t="s">
        <v>32188</v>
      </c>
    </row>
    <row r="584" spans="1:25" x14ac:dyDescent="0.35">
      <c r="A584" s="15" t="s">
        <v>32104</v>
      </c>
      <c r="B584" s="15" t="s">
        <v>159</v>
      </c>
      <c r="C584" s="15" t="s">
        <v>31713</v>
      </c>
      <c r="D584" s="15" t="s">
        <v>31779</v>
      </c>
      <c r="E584" s="15">
        <v>4</v>
      </c>
      <c r="F584" s="273">
        <f t="shared" si="56"/>
        <v>2.9515938606847696E-4</v>
      </c>
      <c r="G584" s="273">
        <f t="shared" si="57"/>
        <v>2.1585005903187719E-4</v>
      </c>
      <c r="Q584" s="15" t="s">
        <v>33297</v>
      </c>
      <c r="R584" t="s">
        <v>175</v>
      </c>
      <c r="S584" t="s">
        <v>31840</v>
      </c>
      <c r="T584" t="s">
        <v>34123</v>
      </c>
      <c r="U584" s="273">
        <f t="shared" si="54"/>
        <v>4.3170011806375439E-4</v>
      </c>
      <c r="V584" s="15" t="str">
        <f t="shared" si="55"/>
        <v>Sede - Pardo Miguel</v>
      </c>
      <c r="W584" s="289" t="s">
        <v>32185</v>
      </c>
      <c r="X584" s="15" t="s">
        <v>32184</v>
      </c>
      <c r="Y584" s="15" t="s">
        <v>32185</v>
      </c>
    </row>
    <row r="585" spans="1:25" x14ac:dyDescent="0.35">
      <c r="A585" s="15" t="s">
        <v>33461</v>
      </c>
      <c r="B585" s="15" t="s">
        <v>148</v>
      </c>
      <c r="C585" s="15" t="s">
        <v>148</v>
      </c>
      <c r="D585" s="15" t="s">
        <v>34361</v>
      </c>
      <c r="E585" s="15">
        <v>4</v>
      </c>
      <c r="F585" s="273">
        <f t="shared" si="56"/>
        <v>2.9515938606847696E-4</v>
      </c>
      <c r="G585" s="273">
        <f t="shared" si="57"/>
        <v>2.1585005903187719E-4</v>
      </c>
      <c r="Q585" s="15" t="s">
        <v>33298</v>
      </c>
      <c r="R585" t="s">
        <v>147</v>
      </c>
      <c r="S585" t="s">
        <v>147</v>
      </c>
      <c r="T585" t="s">
        <v>34124</v>
      </c>
      <c r="U585" s="273">
        <f t="shared" si="54"/>
        <v>3.7773760330578511E-4</v>
      </c>
      <c r="V585" s="15" t="str">
        <f t="shared" si="55"/>
        <v>Sede - San Jose</v>
      </c>
      <c r="W585" s="289" t="s">
        <v>32184</v>
      </c>
      <c r="X585" s="15" t="s">
        <v>32186</v>
      </c>
      <c r="Y585" s="15" t="s">
        <v>925</v>
      </c>
    </row>
    <row r="586" spans="1:25" x14ac:dyDescent="0.35">
      <c r="A586" s="15" t="s">
        <v>33462</v>
      </c>
      <c r="B586" s="15" t="s">
        <v>148</v>
      </c>
      <c r="C586" s="15" t="s">
        <v>34258</v>
      </c>
      <c r="D586" s="15" t="s">
        <v>34362</v>
      </c>
      <c r="E586" s="15">
        <v>4</v>
      </c>
      <c r="F586" s="273">
        <f t="shared" si="56"/>
        <v>2.9515938606847696E-4</v>
      </c>
      <c r="G586" s="273">
        <f t="shared" si="57"/>
        <v>2.1585005903187719E-4</v>
      </c>
      <c r="Q586" s="15" t="s">
        <v>33299</v>
      </c>
      <c r="R586" t="s">
        <v>156</v>
      </c>
      <c r="S586" t="s">
        <v>34090</v>
      </c>
      <c r="T586" t="s">
        <v>34126</v>
      </c>
      <c r="U586" s="273">
        <f t="shared" si="54"/>
        <v>3.7773760330578511E-4</v>
      </c>
      <c r="V586" s="15" t="str">
        <f t="shared" si="55"/>
        <v>Sede - Raimondi</v>
      </c>
      <c r="W586" s="289" t="s">
        <v>32185</v>
      </c>
      <c r="X586" s="15" t="s">
        <v>32185</v>
      </c>
      <c r="Y586" s="15" t="s">
        <v>32185</v>
      </c>
    </row>
    <row r="587" spans="1:25" x14ac:dyDescent="0.35">
      <c r="A587" s="15" t="s">
        <v>33463</v>
      </c>
      <c r="B587" s="15" t="s">
        <v>148</v>
      </c>
      <c r="C587" s="15" t="s">
        <v>156</v>
      </c>
      <c r="D587" s="15" t="s">
        <v>34150</v>
      </c>
      <c r="E587" s="15">
        <v>4</v>
      </c>
      <c r="F587" s="273">
        <f t="shared" si="56"/>
        <v>2.9515938606847696E-4</v>
      </c>
      <c r="G587" s="273">
        <f t="shared" si="57"/>
        <v>2.1585005903187719E-4</v>
      </c>
      <c r="Q587" s="15" t="s">
        <v>33300</v>
      </c>
      <c r="R587" t="s">
        <v>173</v>
      </c>
      <c r="S587" t="s">
        <v>31585</v>
      </c>
      <c r="T587" t="s">
        <v>34127</v>
      </c>
      <c r="U587" s="273">
        <f t="shared" si="54"/>
        <v>3.7773760330578511E-4</v>
      </c>
      <c r="V587" s="15" t="str">
        <f t="shared" si="55"/>
        <v>Sede - Parobamba</v>
      </c>
      <c r="W587" s="289" t="s">
        <v>32188</v>
      </c>
      <c r="X587" s="15" t="s">
        <v>32187</v>
      </c>
      <c r="Y587" s="15" t="s">
        <v>32188</v>
      </c>
    </row>
    <row r="588" spans="1:25" x14ac:dyDescent="0.35">
      <c r="A588" s="15" t="s">
        <v>33187</v>
      </c>
      <c r="B588" s="15" t="s">
        <v>34054</v>
      </c>
      <c r="C588" s="15" t="s">
        <v>31785</v>
      </c>
      <c r="D588" s="15" t="s">
        <v>34363</v>
      </c>
      <c r="E588" s="15">
        <v>4</v>
      </c>
      <c r="F588" s="273">
        <f t="shared" si="56"/>
        <v>2.9515938606847696E-4</v>
      </c>
      <c r="G588" s="273">
        <f t="shared" si="57"/>
        <v>2.1585005903187719E-4</v>
      </c>
      <c r="Q588" s="15" t="s">
        <v>31922</v>
      </c>
      <c r="R588" t="s">
        <v>140</v>
      </c>
      <c r="S588" t="s">
        <v>31528</v>
      </c>
      <c r="T588" t="s">
        <v>31602</v>
      </c>
      <c r="U588" s="273">
        <f t="shared" si="54"/>
        <v>3.7773760330578511E-4</v>
      </c>
      <c r="V588" s="15" t="str">
        <f t="shared" si="55"/>
        <v>Sede - Tacabamba</v>
      </c>
      <c r="W588" s="289" t="s">
        <v>32185</v>
      </c>
      <c r="X588" s="15" t="s">
        <v>32184</v>
      </c>
      <c r="Y588" s="15" t="s">
        <v>32188</v>
      </c>
    </row>
    <row r="589" spans="1:25" x14ac:dyDescent="0.35">
      <c r="A589" s="15" t="s">
        <v>33464</v>
      </c>
      <c r="B589" s="15" t="s">
        <v>150</v>
      </c>
      <c r="C589" s="15" t="s">
        <v>31788</v>
      </c>
      <c r="D589" s="15" t="s">
        <v>34364</v>
      </c>
      <c r="E589" s="15">
        <v>4</v>
      </c>
      <c r="F589" s="273">
        <f t="shared" si="56"/>
        <v>2.9515938606847696E-4</v>
      </c>
      <c r="G589" s="273">
        <f t="shared" si="57"/>
        <v>2.1585005903187719E-4</v>
      </c>
      <c r="Q589" s="15" t="s">
        <v>33301</v>
      </c>
      <c r="R589" t="s">
        <v>146</v>
      </c>
      <c r="S589" t="s">
        <v>31691</v>
      </c>
      <c r="T589" t="s">
        <v>34129</v>
      </c>
      <c r="U589" s="273">
        <f t="shared" si="54"/>
        <v>3.7773760330578511E-4</v>
      </c>
      <c r="V589" s="15" t="str">
        <f t="shared" si="55"/>
        <v>Sede - Chillia</v>
      </c>
      <c r="W589" s="289" t="s">
        <v>32185</v>
      </c>
      <c r="X589" s="15" t="s">
        <v>32187</v>
      </c>
      <c r="Y589" s="15" t="s">
        <v>32185</v>
      </c>
    </row>
    <row r="590" spans="1:25" x14ac:dyDescent="0.35">
      <c r="A590" s="15" t="s">
        <v>33058</v>
      </c>
      <c r="B590" s="15" t="s">
        <v>151</v>
      </c>
      <c r="C590" s="15" t="s">
        <v>151</v>
      </c>
      <c r="D590" s="15" t="s">
        <v>34365</v>
      </c>
      <c r="E590" s="15">
        <v>4</v>
      </c>
      <c r="F590" s="273">
        <f t="shared" si="56"/>
        <v>2.9515938606847696E-4</v>
      </c>
      <c r="G590" s="273">
        <f t="shared" si="57"/>
        <v>2.1585005903187719E-4</v>
      </c>
      <c r="Q590" s="15" t="s">
        <v>33302</v>
      </c>
      <c r="R590" t="s">
        <v>137</v>
      </c>
      <c r="S590" t="s">
        <v>31538</v>
      </c>
      <c r="T590" t="s">
        <v>34132</v>
      </c>
      <c r="U590" s="273">
        <f t="shared" si="54"/>
        <v>3.7773760330578511E-4</v>
      </c>
      <c r="V590" s="15" t="str">
        <f t="shared" si="55"/>
        <v>Sede - La Peca</v>
      </c>
      <c r="W590" s="289" t="s">
        <v>32185</v>
      </c>
      <c r="X590" s="15" t="s">
        <v>32184</v>
      </c>
      <c r="Y590" s="15" t="s">
        <v>32188</v>
      </c>
    </row>
    <row r="591" spans="1:25" x14ac:dyDescent="0.35">
      <c r="A591" s="15" t="s">
        <v>32154</v>
      </c>
      <c r="B591" s="15" t="s">
        <v>153</v>
      </c>
      <c r="C591" s="15" t="s">
        <v>153</v>
      </c>
      <c r="D591" s="15" t="s">
        <v>31834</v>
      </c>
      <c r="E591" s="15">
        <v>4</v>
      </c>
      <c r="F591" s="273">
        <f t="shared" si="56"/>
        <v>2.9515938606847696E-4</v>
      </c>
      <c r="G591" s="273">
        <f t="shared" si="57"/>
        <v>2.1585005903187719E-4</v>
      </c>
      <c r="Q591" s="15" t="s">
        <v>33303</v>
      </c>
      <c r="R591" t="s">
        <v>137</v>
      </c>
      <c r="S591" t="s">
        <v>34133</v>
      </c>
      <c r="T591" t="s">
        <v>34134</v>
      </c>
      <c r="U591" s="273">
        <f t="shared" si="54"/>
        <v>3.7773760330578511E-4</v>
      </c>
      <c r="V591" s="15" t="str">
        <f t="shared" si="55"/>
        <v>Sede - Nieva</v>
      </c>
      <c r="W591" s="289" t="s">
        <v>32188</v>
      </c>
      <c r="X591" s="15" t="s">
        <v>32188</v>
      </c>
      <c r="Y591" s="15" t="s">
        <v>32185</v>
      </c>
    </row>
    <row r="592" spans="1:25" x14ac:dyDescent="0.35">
      <c r="A592" s="15" t="s">
        <v>33465</v>
      </c>
      <c r="B592" s="15" t="s">
        <v>153</v>
      </c>
      <c r="C592" s="15" t="s">
        <v>153</v>
      </c>
      <c r="D592" s="15" t="s">
        <v>34366</v>
      </c>
      <c r="E592" s="15">
        <v>4</v>
      </c>
      <c r="F592" s="273">
        <f t="shared" si="56"/>
        <v>2.9515938606847696E-4</v>
      </c>
      <c r="G592" s="273">
        <f t="shared" si="57"/>
        <v>2.1585005903187719E-4</v>
      </c>
      <c r="Q592" s="15" t="s">
        <v>33304</v>
      </c>
      <c r="R592" t="s">
        <v>173</v>
      </c>
      <c r="S592" t="s">
        <v>31577</v>
      </c>
      <c r="T592" t="s">
        <v>34135</v>
      </c>
      <c r="U592" s="273">
        <f t="shared" si="54"/>
        <v>3.7773760330578511E-4</v>
      </c>
      <c r="V592" s="15" t="str">
        <f t="shared" si="55"/>
        <v>Sede - San Pedro De Chana</v>
      </c>
      <c r="W592" s="289" t="s">
        <v>32185</v>
      </c>
      <c r="X592" s="15" t="s">
        <v>32184</v>
      </c>
      <c r="Y592" s="15" t="s">
        <v>32185</v>
      </c>
    </row>
    <row r="593" spans="1:25" x14ac:dyDescent="0.35">
      <c r="A593" s="15" t="s">
        <v>33466</v>
      </c>
      <c r="B593" s="15" t="s">
        <v>153</v>
      </c>
      <c r="C593" s="15" t="s">
        <v>31820</v>
      </c>
      <c r="D593" s="15" t="s">
        <v>34367</v>
      </c>
      <c r="E593" s="15">
        <v>4</v>
      </c>
      <c r="F593" s="273">
        <f t="shared" si="56"/>
        <v>2.9515938606847696E-4</v>
      </c>
      <c r="G593" s="273">
        <f t="shared" si="57"/>
        <v>2.1585005903187719E-4</v>
      </c>
      <c r="Q593" s="15" t="s">
        <v>31885</v>
      </c>
      <c r="R593" t="s">
        <v>174</v>
      </c>
      <c r="S593" t="s">
        <v>31547</v>
      </c>
      <c r="T593" t="s">
        <v>31587</v>
      </c>
      <c r="U593" s="273">
        <f t="shared" si="54"/>
        <v>3.7773760330578511E-4</v>
      </c>
      <c r="V593" s="15" t="str">
        <f t="shared" si="55"/>
        <v>Sede - Huancarama</v>
      </c>
      <c r="W593" s="289" t="s">
        <v>32185</v>
      </c>
      <c r="X593" s="15" t="s">
        <v>32184</v>
      </c>
      <c r="Y593" s="15" t="s">
        <v>32184</v>
      </c>
    </row>
    <row r="594" spans="1:25" x14ac:dyDescent="0.35">
      <c r="A594" s="15" t="s">
        <v>33467</v>
      </c>
      <c r="B594" s="15" t="s">
        <v>153</v>
      </c>
      <c r="C594" s="15" t="s">
        <v>31821</v>
      </c>
      <c r="D594" s="15" t="s">
        <v>34368</v>
      </c>
      <c r="E594" s="15">
        <v>4</v>
      </c>
      <c r="F594" s="273">
        <f t="shared" si="56"/>
        <v>2.9515938606847696E-4</v>
      </c>
      <c r="G594" s="273">
        <f t="shared" si="57"/>
        <v>2.1585005903187719E-4</v>
      </c>
      <c r="Q594" s="15" t="s">
        <v>33305</v>
      </c>
      <c r="R594" t="s">
        <v>139</v>
      </c>
      <c r="S594" t="s">
        <v>31561</v>
      </c>
      <c r="T594" t="s">
        <v>34136</v>
      </c>
      <c r="U594" s="273">
        <f t="shared" si="54"/>
        <v>3.7773760330578511E-4</v>
      </c>
      <c r="V594" s="15" t="str">
        <f t="shared" si="55"/>
        <v>Sede - Pacaycasa</v>
      </c>
      <c r="W594" s="289" t="s">
        <v>32188</v>
      </c>
      <c r="X594" s="15" t="s">
        <v>32188</v>
      </c>
      <c r="Y594" s="15" t="s">
        <v>32184</v>
      </c>
    </row>
    <row r="595" spans="1:25" x14ac:dyDescent="0.35">
      <c r="A595" s="15" t="s">
        <v>33468</v>
      </c>
      <c r="B595" s="15" t="s">
        <v>153</v>
      </c>
      <c r="C595" s="15" t="s">
        <v>31822</v>
      </c>
      <c r="D595" s="15" t="s">
        <v>34369</v>
      </c>
      <c r="E595" s="15">
        <v>4</v>
      </c>
      <c r="F595" s="273">
        <f t="shared" si="56"/>
        <v>2.9515938606847696E-4</v>
      </c>
      <c r="G595" s="273">
        <f t="shared" si="57"/>
        <v>2.1585005903187719E-4</v>
      </c>
      <c r="Q595" s="15" t="s">
        <v>33306</v>
      </c>
      <c r="R595" t="s">
        <v>139</v>
      </c>
      <c r="S595" t="s">
        <v>31597</v>
      </c>
      <c r="T595" t="s">
        <v>34137</v>
      </c>
      <c r="U595" s="273">
        <f t="shared" si="54"/>
        <v>3.7773760330578511E-4</v>
      </c>
      <c r="V595" s="15" t="str">
        <f t="shared" si="55"/>
        <v>Sede - Chuschi</v>
      </c>
      <c r="W595" s="289" t="s">
        <v>32188</v>
      </c>
      <c r="X595" s="15" t="s">
        <v>32184</v>
      </c>
      <c r="Y595" s="15" t="s">
        <v>32188</v>
      </c>
    </row>
    <row r="596" spans="1:25" x14ac:dyDescent="0.35">
      <c r="A596" s="15" t="s">
        <v>33469</v>
      </c>
      <c r="B596" s="15" t="s">
        <v>153</v>
      </c>
      <c r="C596" s="15" t="s">
        <v>31823</v>
      </c>
      <c r="D596" s="15" t="s">
        <v>31777</v>
      </c>
      <c r="E596" s="15">
        <v>4</v>
      </c>
      <c r="F596" s="273">
        <f t="shared" si="56"/>
        <v>2.9515938606847696E-4</v>
      </c>
      <c r="G596" s="273">
        <f t="shared" si="57"/>
        <v>2.1585005903187719E-4</v>
      </c>
      <c r="Q596" s="15" t="s">
        <v>33307</v>
      </c>
      <c r="R596" t="s">
        <v>140</v>
      </c>
      <c r="S596" t="s">
        <v>31598</v>
      </c>
      <c r="T596" t="s">
        <v>34138</v>
      </c>
      <c r="U596" s="273">
        <f t="shared" si="54"/>
        <v>3.7773760330578511E-4</v>
      </c>
      <c r="V596" s="15" t="str">
        <f t="shared" si="55"/>
        <v>Sede - Sitacocha</v>
      </c>
      <c r="W596" s="289" t="s">
        <v>32185</v>
      </c>
      <c r="X596" s="15" t="s">
        <v>32184</v>
      </c>
      <c r="Y596" s="15" t="s">
        <v>32184</v>
      </c>
    </row>
    <row r="597" spans="1:25" x14ac:dyDescent="0.35">
      <c r="A597" s="15" t="s">
        <v>32150</v>
      </c>
      <c r="B597" s="15" t="s">
        <v>153</v>
      </c>
      <c r="C597" s="15" t="s">
        <v>31824</v>
      </c>
      <c r="D597" s="15" t="s">
        <v>31824</v>
      </c>
      <c r="E597" s="15">
        <v>4</v>
      </c>
      <c r="F597" s="273">
        <f t="shared" si="56"/>
        <v>2.9515938606847696E-4</v>
      </c>
      <c r="G597" s="273">
        <f t="shared" si="57"/>
        <v>2.1585005903187719E-4</v>
      </c>
      <c r="Q597" s="15" t="s">
        <v>33308</v>
      </c>
      <c r="R597" t="s">
        <v>172</v>
      </c>
      <c r="S597" t="s">
        <v>31663</v>
      </c>
      <c r="T597" t="s">
        <v>34139</v>
      </c>
      <c r="U597" s="273">
        <f t="shared" si="54"/>
        <v>3.7773760330578511E-4</v>
      </c>
      <c r="V597" s="15" t="str">
        <f t="shared" si="55"/>
        <v>Sede - Huamancaca Chico</v>
      </c>
      <c r="W597" s="289" t="s">
        <v>32184</v>
      </c>
      <c r="X597" s="15" t="s">
        <v>32186</v>
      </c>
      <c r="Y597" s="15" t="s">
        <v>32184</v>
      </c>
    </row>
    <row r="598" spans="1:25" x14ac:dyDescent="0.35">
      <c r="A598" s="15" t="s">
        <v>33470</v>
      </c>
      <c r="B598" s="15" t="s">
        <v>153</v>
      </c>
      <c r="C598" s="15" t="s">
        <v>31824</v>
      </c>
      <c r="D598" s="15" t="s">
        <v>34370</v>
      </c>
      <c r="E598" s="15">
        <v>4</v>
      </c>
      <c r="F598" s="273">
        <f t="shared" si="56"/>
        <v>2.9515938606847696E-4</v>
      </c>
      <c r="G598" s="273">
        <f t="shared" si="57"/>
        <v>2.1585005903187719E-4</v>
      </c>
      <c r="Q598" s="15" t="s">
        <v>32283</v>
      </c>
      <c r="R598" t="s">
        <v>159</v>
      </c>
      <c r="S598" t="s">
        <v>31712</v>
      </c>
      <c r="T598" t="s">
        <v>32282</v>
      </c>
      <c r="U598" s="273">
        <f t="shared" si="54"/>
        <v>3.7773760330578511E-4</v>
      </c>
      <c r="V598" s="15" t="str">
        <f t="shared" si="55"/>
        <v>Sede - Santa Leonor</v>
      </c>
      <c r="W598" s="289" t="s">
        <v>32185</v>
      </c>
      <c r="X598" s="15" t="s">
        <v>32184</v>
      </c>
      <c r="Y598" s="15" t="s">
        <v>32188</v>
      </c>
    </row>
    <row r="599" spans="1:25" x14ac:dyDescent="0.35">
      <c r="A599" s="15" t="s">
        <v>33123</v>
      </c>
      <c r="B599" s="15" t="s">
        <v>153</v>
      </c>
      <c r="C599" s="15" t="s">
        <v>34371</v>
      </c>
      <c r="D599" s="15" t="s">
        <v>34371</v>
      </c>
      <c r="E599" s="15">
        <v>4</v>
      </c>
      <c r="F599" s="273">
        <f t="shared" si="56"/>
        <v>2.9515938606847696E-4</v>
      </c>
      <c r="G599" s="273">
        <f t="shared" si="57"/>
        <v>2.1585005903187719E-4</v>
      </c>
      <c r="Q599" s="15" t="s">
        <v>32118</v>
      </c>
      <c r="R599" t="s">
        <v>151</v>
      </c>
      <c r="S599" t="s">
        <v>151</v>
      </c>
      <c r="T599" t="s">
        <v>31796</v>
      </c>
      <c r="U599" s="273">
        <f t="shared" si="54"/>
        <v>3.7773760330578511E-4</v>
      </c>
      <c r="V599" s="15" t="str">
        <f t="shared" si="55"/>
        <v>Sede - Huayllay</v>
      </c>
      <c r="W599" s="289" t="s">
        <v>32184</v>
      </c>
      <c r="X599" s="15" t="s">
        <v>32184</v>
      </c>
      <c r="Y599" s="15" t="s">
        <v>32188</v>
      </c>
    </row>
    <row r="600" spans="1:25" x14ac:dyDescent="0.35">
      <c r="A600" s="15" t="s">
        <v>33471</v>
      </c>
      <c r="B600" s="15" t="s">
        <v>175</v>
      </c>
      <c r="C600" s="15" t="s">
        <v>31527</v>
      </c>
      <c r="D600" s="15" t="s">
        <v>34372</v>
      </c>
      <c r="E600" s="15">
        <v>4</v>
      </c>
      <c r="F600" s="273">
        <f t="shared" si="56"/>
        <v>2.9515938606847696E-4</v>
      </c>
      <c r="G600" s="273">
        <f t="shared" si="57"/>
        <v>2.1585005903187719E-4</v>
      </c>
      <c r="Q600" s="15" t="s">
        <v>32142</v>
      </c>
      <c r="R600" t="s">
        <v>152</v>
      </c>
      <c r="S600" t="s">
        <v>31804</v>
      </c>
      <c r="T600" t="s">
        <v>31817</v>
      </c>
      <c r="U600" s="273">
        <f t="shared" si="54"/>
        <v>3.7773760330578511E-4</v>
      </c>
      <c r="V600" s="15" t="str">
        <f t="shared" si="55"/>
        <v>Sede - Ignacio Escudero</v>
      </c>
      <c r="W600" s="289" t="s">
        <v>32184</v>
      </c>
      <c r="X600" s="15" t="s">
        <v>32188</v>
      </c>
      <c r="Y600" s="15" t="s">
        <v>925</v>
      </c>
    </row>
    <row r="601" spans="1:25" x14ac:dyDescent="0.35">
      <c r="A601" s="15" t="s">
        <v>33472</v>
      </c>
      <c r="B601" s="15" t="s">
        <v>175</v>
      </c>
      <c r="C601" s="15" t="s">
        <v>34131</v>
      </c>
      <c r="D601" s="15" t="s">
        <v>34373</v>
      </c>
      <c r="E601" s="15">
        <v>4</v>
      </c>
      <c r="F601" s="273">
        <f t="shared" si="56"/>
        <v>2.9515938606847696E-4</v>
      </c>
      <c r="G601" s="273">
        <f t="shared" si="57"/>
        <v>2.1585005903187719E-4</v>
      </c>
      <c r="Q601" s="15" t="s">
        <v>33309</v>
      </c>
      <c r="R601" t="s">
        <v>138</v>
      </c>
      <c r="S601" t="s">
        <v>31556</v>
      </c>
      <c r="T601" t="s">
        <v>34141</v>
      </c>
      <c r="U601" s="273">
        <f t="shared" si="54"/>
        <v>3.7773760330578511E-4</v>
      </c>
      <c r="V601" s="15" t="str">
        <f t="shared" si="55"/>
        <v>Sede - Mariano Nicolas Valcarcel</v>
      </c>
      <c r="W601" s="289" t="s">
        <v>32188</v>
      </c>
      <c r="X601" s="15" t="s">
        <v>32188</v>
      </c>
      <c r="Y601" s="15" t="s">
        <v>925</v>
      </c>
    </row>
    <row r="602" spans="1:25" x14ac:dyDescent="0.35">
      <c r="A602" s="15" t="s">
        <v>33473</v>
      </c>
      <c r="B602" s="15" t="s">
        <v>175</v>
      </c>
      <c r="C602" s="15" t="s">
        <v>31838</v>
      </c>
      <c r="D602" s="15" t="s">
        <v>34374</v>
      </c>
      <c r="E602" s="15">
        <v>4</v>
      </c>
      <c r="F602" s="273">
        <f t="shared" si="56"/>
        <v>2.9515938606847696E-4</v>
      </c>
      <c r="G602" s="273">
        <f t="shared" si="57"/>
        <v>2.1585005903187719E-4</v>
      </c>
      <c r="Q602" s="15" t="s">
        <v>32123</v>
      </c>
      <c r="R602" t="s">
        <v>152</v>
      </c>
      <c r="S602" t="s">
        <v>31799</v>
      </c>
      <c r="T602" t="s">
        <v>31806</v>
      </c>
      <c r="U602" s="273">
        <f t="shared" si="54"/>
        <v>3.7773760330578511E-4</v>
      </c>
      <c r="V602" s="15" t="str">
        <f t="shared" si="55"/>
        <v>Sede - Paimas</v>
      </c>
      <c r="W602" s="289" t="s">
        <v>32185</v>
      </c>
      <c r="X602" s="15" t="s">
        <v>32184</v>
      </c>
      <c r="Y602" s="15" t="s">
        <v>32184</v>
      </c>
    </row>
    <row r="603" spans="1:25" x14ac:dyDescent="0.35">
      <c r="A603" s="15" t="s">
        <v>33474</v>
      </c>
      <c r="B603" s="15" t="s">
        <v>175</v>
      </c>
      <c r="C603" s="15" t="s">
        <v>34321</v>
      </c>
      <c r="D603" s="15" t="s">
        <v>34375</v>
      </c>
      <c r="E603" s="15">
        <v>4</v>
      </c>
      <c r="F603" s="273">
        <f t="shared" si="56"/>
        <v>2.9515938606847696E-4</v>
      </c>
      <c r="G603" s="273">
        <f t="shared" si="57"/>
        <v>2.1585005903187719E-4</v>
      </c>
      <c r="Q603" s="15" t="s">
        <v>33310</v>
      </c>
      <c r="R603" t="s">
        <v>153</v>
      </c>
      <c r="S603" t="s">
        <v>31822</v>
      </c>
      <c r="T603" t="s">
        <v>34146</v>
      </c>
      <c r="U603" s="273">
        <f t="shared" si="54"/>
        <v>3.7773760330578511E-4</v>
      </c>
      <c r="V603" s="15" t="str">
        <f t="shared" si="55"/>
        <v>Sede - Zepita</v>
      </c>
      <c r="W603" s="289" t="s">
        <v>32185</v>
      </c>
      <c r="X603" s="15" t="s">
        <v>32185</v>
      </c>
      <c r="Y603" s="15" t="s">
        <v>32184</v>
      </c>
    </row>
    <row r="604" spans="1:25" x14ac:dyDescent="0.35">
      <c r="A604" s="15" t="s">
        <v>33475</v>
      </c>
      <c r="B604" s="15" t="s">
        <v>175</v>
      </c>
      <c r="C604" s="15" t="s">
        <v>31840</v>
      </c>
      <c r="D604" s="15" t="s">
        <v>34376</v>
      </c>
      <c r="E604" s="15">
        <v>4</v>
      </c>
      <c r="F604" s="273">
        <f t="shared" si="56"/>
        <v>2.9515938606847696E-4</v>
      </c>
      <c r="G604" s="273">
        <f t="shared" si="57"/>
        <v>2.1585005903187719E-4</v>
      </c>
      <c r="Q604" s="15" t="s">
        <v>33311</v>
      </c>
      <c r="R604" t="s">
        <v>172</v>
      </c>
      <c r="S604" t="s">
        <v>31664</v>
      </c>
      <c r="T604" t="s">
        <v>31756</v>
      </c>
      <c r="U604" s="273">
        <f t="shared" si="54"/>
        <v>3.7773760330578511E-4</v>
      </c>
      <c r="V604" s="15" t="str">
        <f t="shared" si="55"/>
        <v>Sede - Comas</v>
      </c>
      <c r="W604" s="289" t="s">
        <v>32185</v>
      </c>
      <c r="X604" s="15" t="s">
        <v>32184</v>
      </c>
      <c r="Y604" s="15" t="s">
        <v>32188</v>
      </c>
    </row>
    <row r="605" spans="1:25" x14ac:dyDescent="0.35">
      <c r="A605" s="15" t="s">
        <v>33476</v>
      </c>
      <c r="B605" s="15" t="s">
        <v>175</v>
      </c>
      <c r="C605" s="15" t="s">
        <v>175</v>
      </c>
      <c r="D605" s="15" t="s">
        <v>34377</v>
      </c>
      <c r="E605" s="15">
        <v>4</v>
      </c>
      <c r="F605" s="273">
        <f t="shared" si="56"/>
        <v>2.9515938606847696E-4</v>
      </c>
      <c r="G605" s="273">
        <f t="shared" si="57"/>
        <v>2.1585005903187719E-4</v>
      </c>
      <c r="Q605" s="15" t="s">
        <v>33312</v>
      </c>
      <c r="R605" t="s">
        <v>172</v>
      </c>
      <c r="S605" t="s">
        <v>31667</v>
      </c>
      <c r="T605" t="s">
        <v>34150</v>
      </c>
      <c r="U605" s="273">
        <f t="shared" si="54"/>
        <v>3.7773760330578511E-4</v>
      </c>
      <c r="V605" s="15" t="str">
        <f t="shared" si="55"/>
        <v>Sede - Pampa Hermosa</v>
      </c>
      <c r="W605" s="289" t="s">
        <v>32185</v>
      </c>
      <c r="X605" s="15" t="s">
        <v>32184</v>
      </c>
      <c r="Y605" s="15" t="s">
        <v>32188</v>
      </c>
    </row>
    <row r="606" spans="1:25" x14ac:dyDescent="0.35">
      <c r="A606" s="15" t="s">
        <v>32168</v>
      </c>
      <c r="B606" s="15" t="s">
        <v>154</v>
      </c>
      <c r="C606" s="15" t="s">
        <v>154</v>
      </c>
      <c r="D606" s="15" t="s">
        <v>31850</v>
      </c>
      <c r="E606" s="15">
        <v>4</v>
      </c>
      <c r="F606" s="273">
        <f t="shared" si="56"/>
        <v>2.9515938606847696E-4</v>
      </c>
      <c r="G606" s="273">
        <f t="shared" si="57"/>
        <v>2.1585005903187719E-4</v>
      </c>
      <c r="Q606" s="15" t="s">
        <v>33313</v>
      </c>
      <c r="R606" t="s">
        <v>151</v>
      </c>
      <c r="S606" t="s">
        <v>34151</v>
      </c>
      <c r="T606" t="s">
        <v>34152</v>
      </c>
      <c r="U606" s="273">
        <f t="shared" si="54"/>
        <v>3.7773760330578511E-4</v>
      </c>
      <c r="V606" s="15" t="str">
        <f t="shared" si="55"/>
        <v>Sede - Santa Ana De Tusi</v>
      </c>
      <c r="W606" s="289" t="s">
        <v>32188</v>
      </c>
      <c r="X606" s="15" t="s">
        <v>32184</v>
      </c>
      <c r="Y606" s="15" t="s">
        <v>32188</v>
      </c>
    </row>
    <row r="607" spans="1:25" x14ac:dyDescent="0.35">
      <c r="A607" s="15" t="s">
        <v>31916</v>
      </c>
      <c r="B607" s="15" t="s">
        <v>139</v>
      </c>
      <c r="C607" s="15" t="s">
        <v>31633</v>
      </c>
      <c r="D607" s="15" t="s">
        <v>31636</v>
      </c>
      <c r="E607" s="15">
        <v>4</v>
      </c>
      <c r="F607" s="273">
        <f t="shared" si="56"/>
        <v>2.9515938606847696E-4</v>
      </c>
      <c r="G607" s="273">
        <f t="shared" si="57"/>
        <v>2.1585005903187719E-4</v>
      </c>
      <c r="Q607" s="15" t="s">
        <v>33314</v>
      </c>
      <c r="R607" t="s">
        <v>152</v>
      </c>
      <c r="S607" t="s">
        <v>31799</v>
      </c>
      <c r="T607" t="s">
        <v>34153</v>
      </c>
      <c r="U607" s="273">
        <f t="shared" si="54"/>
        <v>3.7773760330578511E-4</v>
      </c>
      <c r="V607" s="15" t="str">
        <f t="shared" si="55"/>
        <v>Sede - Suyo</v>
      </c>
      <c r="W607" s="289" t="s">
        <v>32185</v>
      </c>
      <c r="X607" s="15" t="s">
        <v>32184</v>
      </c>
      <c r="Y607" s="15" t="s">
        <v>32185</v>
      </c>
    </row>
    <row r="608" spans="1:25" x14ac:dyDescent="0.35">
      <c r="A608" s="15" t="s">
        <v>33477</v>
      </c>
      <c r="B608" s="15" t="s">
        <v>137</v>
      </c>
      <c r="C608" s="15" t="s">
        <v>31539</v>
      </c>
      <c r="D608" s="15" t="s">
        <v>34378</v>
      </c>
      <c r="E608" s="15">
        <v>3</v>
      </c>
      <c r="F608" s="273">
        <f t="shared" si="56"/>
        <v>2.2136953955135774E-4</v>
      </c>
      <c r="G608" s="273">
        <f t="shared" si="57"/>
        <v>1.6188754427390789E-4</v>
      </c>
      <c r="Q608" s="15" t="s">
        <v>33315</v>
      </c>
      <c r="R608" t="s">
        <v>170</v>
      </c>
      <c r="S608" t="s">
        <v>31649</v>
      </c>
      <c r="T608" t="s">
        <v>34155</v>
      </c>
      <c r="U608" s="273">
        <f t="shared" si="54"/>
        <v>3.2377508854781578E-4</v>
      </c>
      <c r="V608" s="15" t="str">
        <f t="shared" si="55"/>
        <v>Sede - Chaglla</v>
      </c>
      <c r="W608" s="289" t="s">
        <v>32185</v>
      </c>
      <c r="X608" s="15" t="s">
        <v>32184</v>
      </c>
      <c r="Y608" s="15" t="s">
        <v>32185</v>
      </c>
    </row>
    <row r="609" spans="1:25" x14ac:dyDescent="0.35">
      <c r="A609" s="15" t="s">
        <v>33478</v>
      </c>
      <c r="B609" s="15" t="s">
        <v>137</v>
      </c>
      <c r="C609" s="15" t="s">
        <v>34379</v>
      </c>
      <c r="D609" s="15" t="s">
        <v>34380</v>
      </c>
      <c r="E609" s="15">
        <v>3</v>
      </c>
      <c r="F609" s="273">
        <f t="shared" si="56"/>
        <v>2.2136953955135774E-4</v>
      </c>
      <c r="G609" s="273">
        <f t="shared" si="57"/>
        <v>1.6188754427390789E-4</v>
      </c>
      <c r="Q609" s="15" t="s">
        <v>33316</v>
      </c>
      <c r="R609" t="s">
        <v>148</v>
      </c>
      <c r="S609" t="s">
        <v>156</v>
      </c>
      <c r="T609" t="s">
        <v>34159</v>
      </c>
      <c r="U609" s="273">
        <f t="shared" si="54"/>
        <v>3.2377508854781578E-4</v>
      </c>
      <c r="V609" s="15" t="str">
        <f t="shared" si="55"/>
        <v>Sede - Contamana</v>
      </c>
      <c r="W609" s="289" t="s">
        <v>32188</v>
      </c>
      <c r="X609" s="15" t="s">
        <v>32188</v>
      </c>
      <c r="Y609" s="15" t="s">
        <v>32185</v>
      </c>
    </row>
    <row r="610" spans="1:25" x14ac:dyDescent="0.35">
      <c r="A610" s="15" t="s">
        <v>33479</v>
      </c>
      <c r="B610" s="15" t="s">
        <v>137</v>
      </c>
      <c r="C610" s="15" t="s">
        <v>31540</v>
      </c>
      <c r="D610" s="15" t="s">
        <v>34381</v>
      </c>
      <c r="E610" s="15">
        <v>3</v>
      </c>
      <c r="F610" s="273">
        <f t="shared" si="56"/>
        <v>2.2136953955135774E-4</v>
      </c>
      <c r="G610" s="273">
        <f t="shared" si="57"/>
        <v>1.6188754427390789E-4</v>
      </c>
      <c r="Q610" s="15" t="s">
        <v>33317</v>
      </c>
      <c r="R610" t="s">
        <v>140</v>
      </c>
      <c r="S610" t="s">
        <v>31562</v>
      </c>
      <c r="T610" t="s">
        <v>34164</v>
      </c>
      <c r="U610" s="273">
        <f t="shared" si="54"/>
        <v>3.2377508854781578E-4</v>
      </c>
      <c r="V610" s="15" t="str">
        <f t="shared" si="55"/>
        <v>Sede - Pucara</v>
      </c>
      <c r="W610" s="289" t="s">
        <v>32188</v>
      </c>
      <c r="X610" s="15" t="s">
        <v>32187</v>
      </c>
      <c r="Y610" s="15" t="s">
        <v>32188</v>
      </c>
    </row>
    <row r="611" spans="1:25" x14ac:dyDescent="0.35">
      <c r="A611" s="15" t="s">
        <v>33480</v>
      </c>
      <c r="B611" s="15" t="s">
        <v>173</v>
      </c>
      <c r="C611" s="15" t="s">
        <v>34382</v>
      </c>
      <c r="D611" s="15" t="s">
        <v>34383</v>
      </c>
      <c r="E611" s="15">
        <v>3</v>
      </c>
      <c r="F611" s="273">
        <f t="shared" si="56"/>
        <v>2.2136953955135774E-4</v>
      </c>
      <c r="G611" s="273">
        <f t="shared" si="57"/>
        <v>1.6188754427390789E-4</v>
      </c>
      <c r="Q611" s="15" t="s">
        <v>33318</v>
      </c>
      <c r="R611" t="s">
        <v>141</v>
      </c>
      <c r="S611" t="s">
        <v>31568</v>
      </c>
      <c r="T611" t="s">
        <v>34166</v>
      </c>
      <c r="U611" s="273">
        <f t="shared" si="54"/>
        <v>3.2377508854781578E-4</v>
      </c>
      <c r="V611" s="15" t="str">
        <f t="shared" si="55"/>
        <v>Sede - Pichari</v>
      </c>
      <c r="W611" s="289" t="s">
        <v>32185</v>
      </c>
      <c r="X611" s="15" t="s">
        <v>32188</v>
      </c>
      <c r="Y611" s="15" t="s">
        <v>32185</v>
      </c>
    </row>
    <row r="612" spans="1:25" x14ac:dyDescent="0.35">
      <c r="A612" s="15" t="s">
        <v>33481</v>
      </c>
      <c r="B612" s="15" t="s">
        <v>173</v>
      </c>
      <c r="C612" s="15" t="s">
        <v>31583</v>
      </c>
      <c r="D612" s="15" t="s">
        <v>34384</v>
      </c>
      <c r="E612" s="15">
        <v>3</v>
      </c>
      <c r="F612" s="273">
        <f t="shared" si="56"/>
        <v>2.2136953955135774E-4</v>
      </c>
      <c r="G612" s="273">
        <f t="shared" si="57"/>
        <v>1.6188754427390789E-4</v>
      </c>
      <c r="Q612" s="15" t="s">
        <v>33319</v>
      </c>
      <c r="R612" t="s">
        <v>141</v>
      </c>
      <c r="S612" t="s">
        <v>34167</v>
      </c>
      <c r="T612" t="s">
        <v>34168</v>
      </c>
      <c r="U612" s="273">
        <f t="shared" si="54"/>
        <v>3.2377508854781578E-4</v>
      </c>
      <c r="V612" s="15" t="str">
        <f t="shared" si="55"/>
        <v>Sede - Ccapi</v>
      </c>
      <c r="W612" s="289" t="s">
        <v>32186</v>
      </c>
      <c r="X612" s="15" t="s">
        <v>32188</v>
      </c>
      <c r="Y612" s="15" t="s">
        <v>32188</v>
      </c>
    </row>
    <row r="613" spans="1:25" x14ac:dyDescent="0.35">
      <c r="A613" s="15" t="s">
        <v>33482</v>
      </c>
      <c r="B613" s="15" t="s">
        <v>173</v>
      </c>
      <c r="C613" s="15" t="s">
        <v>34385</v>
      </c>
      <c r="D613" s="15" t="s">
        <v>34386</v>
      </c>
      <c r="E613" s="15">
        <v>3</v>
      </c>
      <c r="F613" s="273">
        <f t="shared" si="56"/>
        <v>2.2136953955135774E-4</v>
      </c>
      <c r="G613" s="273">
        <f t="shared" si="57"/>
        <v>1.6188754427390789E-4</v>
      </c>
      <c r="Q613" s="15" t="s">
        <v>33320</v>
      </c>
      <c r="R613" t="s">
        <v>151</v>
      </c>
      <c r="S613" t="s">
        <v>151</v>
      </c>
      <c r="T613" t="s">
        <v>34173</v>
      </c>
      <c r="U613" s="273">
        <f t="shared" si="54"/>
        <v>3.2377508854781578E-4</v>
      </c>
      <c r="V613" s="15" t="str">
        <f t="shared" si="55"/>
        <v>Sede - Pallanchacra</v>
      </c>
      <c r="W613" s="289" t="s">
        <v>32188</v>
      </c>
      <c r="X613" s="15" t="s">
        <v>32184</v>
      </c>
      <c r="Y613" s="15" t="s">
        <v>32188</v>
      </c>
    </row>
    <row r="614" spans="1:25" x14ac:dyDescent="0.35">
      <c r="A614" s="15" t="s">
        <v>33153</v>
      </c>
      <c r="B614" s="15" t="s">
        <v>173</v>
      </c>
      <c r="C614" s="15" t="s">
        <v>34250</v>
      </c>
      <c r="D614" s="15" t="s">
        <v>34301</v>
      </c>
      <c r="E614" s="15">
        <v>3</v>
      </c>
      <c r="F614" s="273">
        <f t="shared" si="56"/>
        <v>2.2136953955135774E-4</v>
      </c>
      <c r="G614" s="273">
        <f t="shared" si="57"/>
        <v>1.6188754427390789E-4</v>
      </c>
      <c r="Q614" s="15" t="s">
        <v>33321</v>
      </c>
      <c r="R614" t="s">
        <v>174</v>
      </c>
      <c r="S614" t="s">
        <v>31547</v>
      </c>
      <c r="T614" t="s">
        <v>34175</v>
      </c>
      <c r="U614" s="273">
        <f t="shared" si="54"/>
        <v>3.2377508854781578E-4</v>
      </c>
      <c r="V614" s="15" t="str">
        <f t="shared" si="55"/>
        <v>Sede - Pacucha</v>
      </c>
      <c r="W614" s="289" t="s">
        <v>32188</v>
      </c>
      <c r="X614" s="15" t="s">
        <v>32188</v>
      </c>
      <c r="Y614" s="15" t="s">
        <v>32184</v>
      </c>
    </row>
    <row r="615" spans="1:25" x14ac:dyDescent="0.35">
      <c r="A615" s="15" t="s">
        <v>31872</v>
      </c>
      <c r="B615" s="15" t="s">
        <v>173</v>
      </c>
      <c r="C615" s="15" t="s">
        <v>31585</v>
      </c>
      <c r="D615" s="15" t="s">
        <v>31585</v>
      </c>
      <c r="E615" s="15">
        <v>3</v>
      </c>
      <c r="F615" s="273">
        <f t="shared" si="56"/>
        <v>2.2136953955135774E-4</v>
      </c>
      <c r="G615" s="273">
        <f t="shared" si="57"/>
        <v>1.6188754427390789E-4</v>
      </c>
      <c r="Q615" s="15" t="s">
        <v>33322</v>
      </c>
      <c r="R615" t="s">
        <v>139</v>
      </c>
      <c r="S615" t="s">
        <v>31561</v>
      </c>
      <c r="T615" t="s">
        <v>34176</v>
      </c>
      <c r="U615" s="273">
        <f t="shared" si="54"/>
        <v>3.2377508854781578E-4</v>
      </c>
      <c r="V615" s="15" t="str">
        <f t="shared" si="55"/>
        <v>Sede - Socos</v>
      </c>
      <c r="W615" s="289" t="s">
        <v>32188</v>
      </c>
      <c r="X615" s="15" t="s">
        <v>32184</v>
      </c>
      <c r="Y615" s="15" t="s">
        <v>32188</v>
      </c>
    </row>
    <row r="616" spans="1:25" x14ac:dyDescent="0.35">
      <c r="A616" s="15" t="s">
        <v>31873</v>
      </c>
      <c r="B616" s="15" t="s">
        <v>173</v>
      </c>
      <c r="C616" s="15" t="s">
        <v>31581</v>
      </c>
      <c r="D616" s="15" t="s">
        <v>31581</v>
      </c>
      <c r="E616" s="15">
        <v>3</v>
      </c>
      <c r="F616" s="273">
        <f t="shared" si="56"/>
        <v>2.2136953955135774E-4</v>
      </c>
      <c r="G616" s="273">
        <f t="shared" si="57"/>
        <v>1.6188754427390789E-4</v>
      </c>
      <c r="Q616" s="15" t="s">
        <v>33323</v>
      </c>
      <c r="R616" t="s">
        <v>139</v>
      </c>
      <c r="S616" t="s">
        <v>31632</v>
      </c>
      <c r="T616" t="s">
        <v>34177</v>
      </c>
      <c r="U616" s="273">
        <f t="shared" si="54"/>
        <v>3.2377508854781578E-4</v>
      </c>
      <c r="V616" s="15" t="str">
        <f t="shared" si="55"/>
        <v>Sede - Aucara</v>
      </c>
      <c r="W616" s="289" t="s">
        <v>32184</v>
      </c>
      <c r="X616" s="15" t="s">
        <v>32184</v>
      </c>
      <c r="Y616" s="15" t="s">
        <v>32184</v>
      </c>
    </row>
    <row r="617" spans="1:25" x14ac:dyDescent="0.35">
      <c r="A617" s="15" t="s">
        <v>33483</v>
      </c>
      <c r="B617" s="15" t="s">
        <v>173</v>
      </c>
      <c r="C617" s="15" t="s">
        <v>31581</v>
      </c>
      <c r="D617" s="15" t="s">
        <v>34387</v>
      </c>
      <c r="E617" s="15">
        <v>3</v>
      </c>
      <c r="F617" s="273">
        <f t="shared" si="56"/>
        <v>2.2136953955135774E-4</v>
      </c>
      <c r="G617" s="273">
        <f t="shared" si="57"/>
        <v>1.6188754427390789E-4</v>
      </c>
      <c r="Q617" s="15" t="s">
        <v>33324</v>
      </c>
      <c r="R617" t="s">
        <v>140</v>
      </c>
      <c r="S617" t="s">
        <v>31603</v>
      </c>
      <c r="T617" t="s">
        <v>34178</v>
      </c>
      <c r="U617" s="273">
        <f t="shared" si="54"/>
        <v>3.2377508854781578E-4</v>
      </c>
      <c r="V617" s="15" t="str">
        <f t="shared" si="55"/>
        <v>Sede - Santo Domingo De La Capilla</v>
      </c>
      <c r="W617" s="289" t="s">
        <v>32186</v>
      </c>
      <c r="X617" s="15" t="s">
        <v>32184</v>
      </c>
      <c r="Y617" s="15" t="s">
        <v>32188</v>
      </c>
    </row>
    <row r="618" spans="1:25" x14ac:dyDescent="0.35">
      <c r="A618" s="15" t="s">
        <v>33484</v>
      </c>
      <c r="B618" s="15" t="s">
        <v>173</v>
      </c>
      <c r="C618" s="15" t="s">
        <v>31581</v>
      </c>
      <c r="D618" s="15" t="s">
        <v>34388</v>
      </c>
      <c r="E618" s="15">
        <v>3</v>
      </c>
      <c r="F618" s="273">
        <f t="shared" si="56"/>
        <v>2.2136953955135774E-4</v>
      </c>
      <c r="G618" s="273">
        <f t="shared" si="57"/>
        <v>1.6188754427390789E-4</v>
      </c>
      <c r="Q618" s="15" t="s">
        <v>33325</v>
      </c>
      <c r="R618" t="s">
        <v>142</v>
      </c>
      <c r="S618" t="s">
        <v>34180</v>
      </c>
      <c r="T618" t="s">
        <v>34181</v>
      </c>
      <c r="U618" s="273">
        <f t="shared" si="54"/>
        <v>3.2377508854781578E-4</v>
      </c>
      <c r="V618" s="15" t="str">
        <f t="shared" si="55"/>
        <v>Sede - Paucarbamba</v>
      </c>
      <c r="W618" s="289" t="s">
        <v>32185</v>
      </c>
      <c r="X618" s="15" t="s">
        <v>32184</v>
      </c>
      <c r="Y618" s="15" t="s">
        <v>32188</v>
      </c>
    </row>
    <row r="619" spans="1:25" x14ac:dyDescent="0.35">
      <c r="A619" s="15" t="s">
        <v>33170</v>
      </c>
      <c r="B619" s="15" t="s">
        <v>173</v>
      </c>
      <c r="C619" s="15" t="s">
        <v>31545</v>
      </c>
      <c r="D619" s="15" t="s">
        <v>34389</v>
      </c>
      <c r="E619" s="15">
        <v>3</v>
      </c>
      <c r="F619" s="273">
        <f t="shared" si="56"/>
        <v>2.2136953955135774E-4</v>
      </c>
      <c r="G619" s="273">
        <f t="shared" si="57"/>
        <v>1.6188754427390789E-4</v>
      </c>
      <c r="Q619" s="15" t="s">
        <v>33326</v>
      </c>
      <c r="R619" t="s">
        <v>142</v>
      </c>
      <c r="S619" t="s">
        <v>31643</v>
      </c>
      <c r="T619" t="s">
        <v>34182</v>
      </c>
      <c r="U619" s="273">
        <f t="shared" si="54"/>
        <v>3.2377508854781578E-4</v>
      </c>
      <c r="V619" s="15" t="str">
        <f t="shared" si="55"/>
        <v>Sede - Tintay Puncu</v>
      </c>
      <c r="W619" s="289" t="s">
        <v>32186</v>
      </c>
      <c r="X619" s="15" t="s">
        <v>32184</v>
      </c>
      <c r="Y619" s="15" t="s">
        <v>32188</v>
      </c>
    </row>
    <row r="620" spans="1:25" x14ac:dyDescent="0.35">
      <c r="A620" s="15" t="s">
        <v>33485</v>
      </c>
      <c r="B620" s="15" t="s">
        <v>173</v>
      </c>
      <c r="C620" s="15" t="s">
        <v>31580</v>
      </c>
      <c r="D620" s="15" t="s">
        <v>34390</v>
      </c>
      <c r="E620" s="15">
        <v>3</v>
      </c>
      <c r="F620" s="273">
        <f t="shared" si="56"/>
        <v>2.2136953955135774E-4</v>
      </c>
      <c r="G620" s="273">
        <f t="shared" si="57"/>
        <v>1.6188754427390789E-4</v>
      </c>
      <c r="Q620" s="15" t="s">
        <v>33327</v>
      </c>
      <c r="R620" t="s">
        <v>147</v>
      </c>
      <c r="S620" t="s">
        <v>147</v>
      </c>
      <c r="T620" t="s">
        <v>34070</v>
      </c>
      <c r="U620" s="273">
        <f t="shared" si="54"/>
        <v>3.2377508854781578E-4</v>
      </c>
      <c r="V620" s="15" t="str">
        <f t="shared" si="55"/>
        <v>Sede - Salas</v>
      </c>
      <c r="W620" s="289" t="s">
        <v>32188</v>
      </c>
      <c r="X620" s="15" t="s">
        <v>32188</v>
      </c>
      <c r="Y620" s="15" t="s">
        <v>32188</v>
      </c>
    </row>
    <row r="621" spans="1:25" x14ac:dyDescent="0.35">
      <c r="A621" s="15" t="s">
        <v>33486</v>
      </c>
      <c r="B621" s="15" t="s">
        <v>174</v>
      </c>
      <c r="C621" s="15" t="s">
        <v>31546</v>
      </c>
      <c r="D621" s="15" t="s">
        <v>34391</v>
      </c>
      <c r="E621" s="15">
        <v>3</v>
      </c>
      <c r="F621" s="273">
        <f t="shared" si="56"/>
        <v>2.2136953955135774E-4</v>
      </c>
      <c r="G621" s="273">
        <f t="shared" si="57"/>
        <v>1.6188754427390789E-4</v>
      </c>
      <c r="Q621" s="15" t="s">
        <v>33328</v>
      </c>
      <c r="R621" t="s">
        <v>34054</v>
      </c>
      <c r="S621" t="s">
        <v>34186</v>
      </c>
      <c r="T621" t="s">
        <v>34054</v>
      </c>
      <c r="U621" s="273">
        <f t="shared" si="54"/>
        <v>3.2377508854781578E-4</v>
      </c>
      <c r="V621" s="15" t="str">
        <f t="shared" si="55"/>
        <v>Sede - Madre De Dios</v>
      </c>
      <c r="W621" s="289" t="s">
        <v>32184</v>
      </c>
      <c r="X621" s="15" t="s">
        <v>32188</v>
      </c>
      <c r="Y621" s="15" t="s">
        <v>32185</v>
      </c>
    </row>
    <row r="622" spans="1:25" x14ac:dyDescent="0.35">
      <c r="A622" s="15" t="s">
        <v>33104</v>
      </c>
      <c r="B622" s="15" t="s">
        <v>174</v>
      </c>
      <c r="C622" s="15" t="s">
        <v>31547</v>
      </c>
      <c r="D622" s="15" t="s">
        <v>34392</v>
      </c>
      <c r="E622" s="15">
        <v>3</v>
      </c>
      <c r="F622" s="273">
        <f t="shared" si="56"/>
        <v>2.2136953955135774E-4</v>
      </c>
      <c r="G622" s="273">
        <f t="shared" si="57"/>
        <v>1.6188754427390789E-4</v>
      </c>
      <c r="Q622" s="15" t="s">
        <v>33329</v>
      </c>
      <c r="R622" t="s">
        <v>34054</v>
      </c>
      <c r="S622" t="s">
        <v>34187</v>
      </c>
      <c r="T622" t="s">
        <v>34187</v>
      </c>
      <c r="U622" s="273">
        <f t="shared" si="54"/>
        <v>3.2377508854781578E-4</v>
      </c>
      <c r="V622" s="15" t="str">
        <f t="shared" si="55"/>
        <v>Sede - Tahuamanu</v>
      </c>
      <c r="W622" s="289" t="s">
        <v>32184</v>
      </c>
      <c r="X622" s="15" t="s">
        <v>32188</v>
      </c>
      <c r="Y622" s="15" t="s">
        <v>32185</v>
      </c>
    </row>
    <row r="623" spans="1:25" x14ac:dyDescent="0.35">
      <c r="A623" s="15" t="s">
        <v>33487</v>
      </c>
      <c r="B623" s="15" t="s">
        <v>174</v>
      </c>
      <c r="C623" s="15" t="s">
        <v>31547</v>
      </c>
      <c r="D623" s="15" t="s">
        <v>34393</v>
      </c>
      <c r="E623" s="15">
        <v>3</v>
      </c>
      <c r="F623" s="273">
        <f t="shared" si="56"/>
        <v>2.2136953955135774E-4</v>
      </c>
      <c r="G623" s="273">
        <f t="shared" si="57"/>
        <v>1.6188754427390789E-4</v>
      </c>
      <c r="Q623" s="15" t="s">
        <v>33330</v>
      </c>
      <c r="R623" t="s">
        <v>152</v>
      </c>
      <c r="S623" t="s">
        <v>31800</v>
      </c>
      <c r="T623" t="s">
        <v>34189</v>
      </c>
      <c r="U623" s="273">
        <f t="shared" si="54"/>
        <v>3.2377508854781578E-4</v>
      </c>
      <c r="V623" s="15" t="str">
        <f t="shared" si="55"/>
        <v>Sede - Huarmaca</v>
      </c>
      <c r="W623" s="289" t="s">
        <v>32185</v>
      </c>
      <c r="X623" s="15" t="s">
        <v>32187</v>
      </c>
      <c r="Y623" s="15" t="s">
        <v>32184</v>
      </c>
    </row>
    <row r="624" spans="1:25" x14ac:dyDescent="0.35">
      <c r="A624" s="15" t="s">
        <v>33488</v>
      </c>
      <c r="B624" s="15" t="s">
        <v>174</v>
      </c>
      <c r="C624" s="15" t="s">
        <v>34270</v>
      </c>
      <c r="D624" s="15" t="s">
        <v>34179</v>
      </c>
      <c r="E624" s="15">
        <v>3</v>
      </c>
      <c r="F624" s="273">
        <f t="shared" si="56"/>
        <v>2.2136953955135774E-4</v>
      </c>
      <c r="G624" s="273">
        <f t="shared" si="57"/>
        <v>1.6188754427390789E-4</v>
      </c>
      <c r="Q624" s="15" t="s">
        <v>31860</v>
      </c>
      <c r="R624" t="s">
        <v>137</v>
      </c>
      <c r="S624" t="s">
        <v>31572</v>
      </c>
      <c r="T624" t="s">
        <v>31573</v>
      </c>
      <c r="U624" s="273">
        <f t="shared" si="54"/>
        <v>3.2377508854781578E-4</v>
      </c>
      <c r="V624" s="15" t="str">
        <f t="shared" si="55"/>
        <v>Sede - Jazan</v>
      </c>
      <c r="W624" s="289" t="s">
        <v>32185</v>
      </c>
      <c r="X624" s="15" t="s">
        <v>32187</v>
      </c>
      <c r="Y624" s="15" t="s">
        <v>32188</v>
      </c>
    </row>
    <row r="625" spans="1:25" x14ac:dyDescent="0.35">
      <c r="A625" s="15" t="s">
        <v>33489</v>
      </c>
      <c r="B625" s="15" t="s">
        <v>174</v>
      </c>
      <c r="C625" s="15" t="s">
        <v>31627</v>
      </c>
      <c r="D625" s="15" t="s">
        <v>34394</v>
      </c>
      <c r="E625" s="15">
        <v>3</v>
      </c>
      <c r="F625" s="273">
        <f t="shared" si="56"/>
        <v>2.2136953955135774E-4</v>
      </c>
      <c r="G625" s="273">
        <f t="shared" si="57"/>
        <v>1.6188754427390789E-4</v>
      </c>
      <c r="Q625" s="15" t="s">
        <v>33331</v>
      </c>
      <c r="R625" t="s">
        <v>174</v>
      </c>
      <c r="S625" t="s">
        <v>31625</v>
      </c>
      <c r="T625" t="s">
        <v>34192</v>
      </c>
      <c r="U625" s="273">
        <f t="shared" si="54"/>
        <v>3.2377508854781578E-4</v>
      </c>
      <c r="V625" s="15" t="str">
        <f t="shared" si="55"/>
        <v>Sede - Coyllurqui</v>
      </c>
      <c r="W625" s="289" t="s">
        <v>32188</v>
      </c>
      <c r="X625" s="15" t="s">
        <v>32188</v>
      </c>
      <c r="Y625" s="15" t="s">
        <v>32188</v>
      </c>
    </row>
    <row r="626" spans="1:25" x14ac:dyDescent="0.35">
      <c r="A626" s="15" t="s">
        <v>33490</v>
      </c>
      <c r="B626" s="15" t="s">
        <v>174</v>
      </c>
      <c r="C626" s="15" t="s">
        <v>34148</v>
      </c>
      <c r="D626" s="15" t="s">
        <v>34395</v>
      </c>
      <c r="E626" s="15">
        <v>3</v>
      </c>
      <c r="F626" s="273">
        <f t="shared" si="56"/>
        <v>2.2136953955135774E-4</v>
      </c>
      <c r="G626" s="273">
        <f t="shared" si="57"/>
        <v>1.6188754427390789E-4</v>
      </c>
      <c r="Q626" s="15" t="s">
        <v>33332</v>
      </c>
      <c r="R626" t="s">
        <v>138</v>
      </c>
      <c r="S626" t="s">
        <v>34193</v>
      </c>
      <c r="T626" t="s">
        <v>34194</v>
      </c>
      <c r="U626" s="273">
        <f t="shared" si="54"/>
        <v>3.2377508854781578E-4</v>
      </c>
      <c r="V626" s="15" t="str">
        <f t="shared" si="55"/>
        <v>Sede - Cahuacho</v>
      </c>
      <c r="W626" s="289" t="s">
        <v>32188</v>
      </c>
      <c r="X626" s="15" t="s">
        <v>32184</v>
      </c>
      <c r="Y626" s="15" t="s">
        <v>32184</v>
      </c>
    </row>
    <row r="627" spans="1:25" x14ac:dyDescent="0.35">
      <c r="A627" s="15" t="s">
        <v>33491</v>
      </c>
      <c r="B627" s="15" t="s">
        <v>174</v>
      </c>
      <c r="C627" s="15" t="s">
        <v>34148</v>
      </c>
      <c r="D627" s="15" t="s">
        <v>34396</v>
      </c>
      <c r="E627" s="15">
        <v>3</v>
      </c>
      <c r="F627" s="273">
        <f t="shared" si="56"/>
        <v>2.2136953955135774E-4</v>
      </c>
      <c r="G627" s="273">
        <f t="shared" si="57"/>
        <v>1.6188754427390789E-4</v>
      </c>
      <c r="Q627" s="15" t="s">
        <v>33333</v>
      </c>
      <c r="R627" t="s">
        <v>138</v>
      </c>
      <c r="S627" t="s">
        <v>31557</v>
      </c>
      <c r="T627" t="s">
        <v>34195</v>
      </c>
      <c r="U627" s="273">
        <f t="shared" si="54"/>
        <v>3.2377508854781578E-4</v>
      </c>
      <c r="V627" s="15" t="str">
        <f t="shared" si="55"/>
        <v>Sede - Tisco</v>
      </c>
      <c r="W627" s="289" t="s">
        <v>32185</v>
      </c>
      <c r="X627" s="15" t="s">
        <v>32184</v>
      </c>
      <c r="Y627" s="15" t="s">
        <v>32185</v>
      </c>
    </row>
    <row r="628" spans="1:25" x14ac:dyDescent="0.35">
      <c r="A628" s="15" t="s">
        <v>33492</v>
      </c>
      <c r="B628" s="15" t="s">
        <v>174</v>
      </c>
      <c r="C628" s="15" t="s">
        <v>34148</v>
      </c>
      <c r="D628" s="15" t="s">
        <v>34397</v>
      </c>
      <c r="E628" s="15">
        <v>3</v>
      </c>
      <c r="F628" s="273">
        <f t="shared" si="56"/>
        <v>2.2136953955135774E-4</v>
      </c>
      <c r="G628" s="273">
        <f t="shared" si="57"/>
        <v>1.6188754427390789E-4</v>
      </c>
      <c r="Q628" s="15" t="s">
        <v>33334</v>
      </c>
      <c r="R628" t="s">
        <v>138</v>
      </c>
      <c r="S628" t="s">
        <v>31650</v>
      </c>
      <c r="T628" t="s">
        <v>34196</v>
      </c>
      <c r="U628" s="273">
        <f t="shared" si="54"/>
        <v>3.2377508854781578E-4</v>
      </c>
      <c r="V628" s="15" t="str">
        <f t="shared" si="55"/>
        <v>Sede - Alca</v>
      </c>
      <c r="W628" s="289" t="s">
        <v>32188</v>
      </c>
      <c r="X628" s="15" t="s">
        <v>32184</v>
      </c>
      <c r="Y628" s="15" t="s">
        <v>32188</v>
      </c>
    </row>
    <row r="629" spans="1:25" x14ac:dyDescent="0.35">
      <c r="A629" s="15" t="s">
        <v>33493</v>
      </c>
      <c r="B629" s="15" t="s">
        <v>174</v>
      </c>
      <c r="C629" s="15" t="s">
        <v>34148</v>
      </c>
      <c r="D629" s="15" t="s">
        <v>34398</v>
      </c>
      <c r="E629" s="15">
        <v>3</v>
      </c>
      <c r="F629" s="273">
        <f t="shared" si="56"/>
        <v>2.2136953955135774E-4</v>
      </c>
      <c r="G629" s="273">
        <f t="shared" si="57"/>
        <v>1.6188754427390789E-4</v>
      </c>
      <c r="Q629" s="15" t="s">
        <v>33335</v>
      </c>
      <c r="R629" t="s">
        <v>140</v>
      </c>
      <c r="S629" t="s">
        <v>31610</v>
      </c>
      <c r="T629" t="s">
        <v>34197</v>
      </c>
      <c r="U629" s="273">
        <f t="shared" si="54"/>
        <v>3.2377508854781578E-4</v>
      </c>
      <c r="V629" s="15" t="str">
        <f t="shared" si="55"/>
        <v>Sede - Huarango</v>
      </c>
      <c r="W629" s="289" t="s">
        <v>32188</v>
      </c>
      <c r="X629" s="15" t="s">
        <v>32184</v>
      </c>
      <c r="Y629" s="15" t="s">
        <v>32185</v>
      </c>
    </row>
    <row r="630" spans="1:25" x14ac:dyDescent="0.35">
      <c r="A630" s="15" t="s">
        <v>33118</v>
      </c>
      <c r="B630" s="15" t="s">
        <v>138</v>
      </c>
      <c r="C630" s="15" t="s">
        <v>138</v>
      </c>
      <c r="D630" s="15" t="s">
        <v>34399</v>
      </c>
      <c r="E630" s="15">
        <v>3</v>
      </c>
      <c r="F630" s="273">
        <f t="shared" si="56"/>
        <v>2.2136953955135774E-4</v>
      </c>
      <c r="G630" s="273">
        <f t="shared" si="57"/>
        <v>1.6188754427390789E-4</v>
      </c>
      <c r="Q630" s="15" t="s">
        <v>33336</v>
      </c>
      <c r="R630" t="s">
        <v>141</v>
      </c>
      <c r="S630" t="s">
        <v>31612</v>
      </c>
      <c r="T630" t="s">
        <v>34198</v>
      </c>
      <c r="U630" s="273">
        <f t="shared" si="54"/>
        <v>3.2377508854781578E-4</v>
      </c>
      <c r="V630" s="15" t="str">
        <f t="shared" si="55"/>
        <v>Sede - San Salvador</v>
      </c>
      <c r="W630" s="289" t="s">
        <v>32188</v>
      </c>
      <c r="X630" s="15" t="s">
        <v>32184</v>
      </c>
      <c r="Y630" s="15" t="s">
        <v>32184</v>
      </c>
    </row>
    <row r="631" spans="1:25" x14ac:dyDescent="0.35">
      <c r="A631" s="15" t="s">
        <v>33494</v>
      </c>
      <c r="B631" s="15" t="s">
        <v>138</v>
      </c>
      <c r="C631" s="15" t="s">
        <v>31650</v>
      </c>
      <c r="D631" s="15" t="s">
        <v>34400</v>
      </c>
      <c r="E631" s="15">
        <v>3</v>
      </c>
      <c r="F631" s="273">
        <f t="shared" si="56"/>
        <v>2.2136953955135774E-4</v>
      </c>
      <c r="G631" s="273">
        <f t="shared" si="57"/>
        <v>1.6188754427390789E-4</v>
      </c>
      <c r="Q631" s="15" t="s">
        <v>33337</v>
      </c>
      <c r="R631" t="s">
        <v>141</v>
      </c>
      <c r="S631" t="s">
        <v>34167</v>
      </c>
      <c r="T631" t="s">
        <v>34199</v>
      </c>
      <c r="U631" s="273">
        <f t="shared" si="54"/>
        <v>3.2377508854781578E-4</v>
      </c>
      <c r="V631" s="15" t="str">
        <f t="shared" si="55"/>
        <v>Sede - Omacha</v>
      </c>
      <c r="W631" s="289" t="s">
        <v>32188</v>
      </c>
      <c r="X631" s="15" t="s">
        <v>32184</v>
      </c>
      <c r="Y631" s="15" t="s">
        <v>32188</v>
      </c>
    </row>
    <row r="632" spans="1:25" x14ac:dyDescent="0.35">
      <c r="A632" s="15" t="s">
        <v>33102</v>
      </c>
      <c r="B632" s="15" t="s">
        <v>139</v>
      </c>
      <c r="C632" s="15" t="s">
        <v>34299</v>
      </c>
      <c r="D632" s="15" t="s">
        <v>34401</v>
      </c>
      <c r="E632" s="15">
        <v>3</v>
      </c>
      <c r="F632" s="273">
        <f t="shared" si="56"/>
        <v>2.2136953955135774E-4</v>
      </c>
      <c r="G632" s="273">
        <f t="shared" si="57"/>
        <v>1.6188754427390789E-4</v>
      </c>
      <c r="Q632" s="15" t="s">
        <v>33338</v>
      </c>
      <c r="R632" t="s">
        <v>170</v>
      </c>
      <c r="S632" t="s">
        <v>31649</v>
      </c>
      <c r="T632" t="s">
        <v>34200</v>
      </c>
      <c r="U632" s="273">
        <f t="shared" si="54"/>
        <v>3.2377508854781578E-4</v>
      </c>
      <c r="V632" s="15" t="str">
        <f t="shared" si="55"/>
        <v>Sede - Umari</v>
      </c>
      <c r="W632" s="289" t="s">
        <v>32186</v>
      </c>
      <c r="X632" s="15" t="s">
        <v>32187</v>
      </c>
      <c r="Y632" s="15" t="s">
        <v>32185</v>
      </c>
    </row>
    <row r="633" spans="1:25" x14ac:dyDescent="0.35">
      <c r="A633" s="15" t="s">
        <v>33495</v>
      </c>
      <c r="B633" s="15" t="s">
        <v>139</v>
      </c>
      <c r="C633" s="15" t="s">
        <v>34299</v>
      </c>
      <c r="D633" s="15" t="s">
        <v>34402</v>
      </c>
      <c r="E633" s="15">
        <v>3</v>
      </c>
      <c r="F633" s="273">
        <f t="shared" si="56"/>
        <v>2.2136953955135774E-4</v>
      </c>
      <c r="G633" s="273">
        <f t="shared" si="57"/>
        <v>1.6188754427390789E-4</v>
      </c>
      <c r="Q633" s="15" t="s">
        <v>33339</v>
      </c>
      <c r="R633" t="s">
        <v>172</v>
      </c>
      <c r="S633" t="s">
        <v>31668</v>
      </c>
      <c r="T633" t="s">
        <v>34201</v>
      </c>
      <c r="U633" s="273">
        <f t="shared" si="54"/>
        <v>3.2377508854781578E-4</v>
      </c>
      <c r="V633" s="15" t="str">
        <f t="shared" si="55"/>
        <v>Sede - Huasahuasi</v>
      </c>
      <c r="W633" s="289" t="s">
        <v>32185</v>
      </c>
      <c r="X633" s="15" t="s">
        <v>32184</v>
      </c>
      <c r="Y633" s="15" t="s">
        <v>32184</v>
      </c>
    </row>
    <row r="634" spans="1:25" x14ac:dyDescent="0.35">
      <c r="A634" s="15" t="s">
        <v>33496</v>
      </c>
      <c r="B634" s="15" t="s">
        <v>139</v>
      </c>
      <c r="C634" s="15" t="s">
        <v>31594</v>
      </c>
      <c r="D634" s="15" t="s">
        <v>34403</v>
      </c>
      <c r="E634" s="15">
        <v>3</v>
      </c>
      <c r="F634" s="273">
        <f t="shared" si="56"/>
        <v>2.2136953955135774E-4</v>
      </c>
      <c r="G634" s="273">
        <f t="shared" si="57"/>
        <v>1.6188754427390789E-4</v>
      </c>
      <c r="Q634" s="15" t="s">
        <v>33340</v>
      </c>
      <c r="R634" t="s">
        <v>150</v>
      </c>
      <c r="S634" t="s">
        <v>31788</v>
      </c>
      <c r="T634" t="s">
        <v>34202</v>
      </c>
      <c r="U634" s="273">
        <f t="shared" si="54"/>
        <v>3.2377508854781578E-4</v>
      </c>
      <c r="V634" s="15" t="str">
        <f t="shared" si="55"/>
        <v>Sede - San Cristobal</v>
      </c>
      <c r="W634" s="289" t="s">
        <v>32185</v>
      </c>
      <c r="X634" s="15" t="s">
        <v>32184</v>
      </c>
      <c r="Y634" s="15" t="s">
        <v>32184</v>
      </c>
    </row>
    <row r="635" spans="1:25" x14ac:dyDescent="0.35">
      <c r="A635" s="15" t="s">
        <v>33497</v>
      </c>
      <c r="B635" s="15" t="s">
        <v>139</v>
      </c>
      <c r="C635" s="15" t="s">
        <v>31632</v>
      </c>
      <c r="D635" s="15" t="s">
        <v>34404</v>
      </c>
      <c r="E635" s="15">
        <v>3</v>
      </c>
      <c r="F635" s="273">
        <f t="shared" si="56"/>
        <v>2.2136953955135774E-4</v>
      </c>
      <c r="G635" s="273">
        <f t="shared" si="57"/>
        <v>1.6188754427390789E-4</v>
      </c>
      <c r="Q635" s="15" t="s">
        <v>32117</v>
      </c>
      <c r="R635" t="s">
        <v>151</v>
      </c>
      <c r="S635" t="s">
        <v>151</v>
      </c>
      <c r="T635" t="s">
        <v>34203</v>
      </c>
      <c r="U635" s="273">
        <f t="shared" si="54"/>
        <v>3.2377508854781578E-4</v>
      </c>
      <c r="V635" s="15" t="str">
        <f t="shared" si="55"/>
        <v>Sede - San Francisco De Asis De Yarusyacan</v>
      </c>
      <c r="W635" s="289" t="s">
        <v>32185</v>
      </c>
      <c r="X635" s="15" t="s">
        <v>32184</v>
      </c>
      <c r="Y635" s="15" t="s">
        <v>32188</v>
      </c>
    </row>
    <row r="636" spans="1:25" x14ac:dyDescent="0.35">
      <c r="A636" s="15" t="s">
        <v>33498</v>
      </c>
      <c r="B636" s="15" t="s">
        <v>139</v>
      </c>
      <c r="C636" s="15" t="s">
        <v>31632</v>
      </c>
      <c r="D636" s="15" t="s">
        <v>34405</v>
      </c>
      <c r="E636" s="15">
        <v>3</v>
      </c>
      <c r="F636" s="273">
        <f t="shared" si="56"/>
        <v>2.2136953955135774E-4</v>
      </c>
      <c r="G636" s="273">
        <f t="shared" si="57"/>
        <v>1.6188754427390789E-4</v>
      </c>
      <c r="Q636" s="15" t="s">
        <v>33341</v>
      </c>
      <c r="R636" t="s">
        <v>153</v>
      </c>
      <c r="S636" t="s">
        <v>31821</v>
      </c>
      <c r="T636" t="s">
        <v>34204</v>
      </c>
      <c r="U636" s="273">
        <f t="shared" si="54"/>
        <v>3.2377508854781578E-4</v>
      </c>
      <c r="V636" s="15" t="str">
        <f t="shared" si="55"/>
        <v>Sede - Ayapata</v>
      </c>
      <c r="W636" s="289" t="s">
        <v>32188</v>
      </c>
      <c r="X636" s="15" t="s">
        <v>32188</v>
      </c>
      <c r="Y636" s="15" t="s">
        <v>32185</v>
      </c>
    </row>
    <row r="637" spans="1:25" x14ac:dyDescent="0.35">
      <c r="A637" s="15" t="s">
        <v>33499</v>
      </c>
      <c r="B637" s="15" t="s">
        <v>139</v>
      </c>
      <c r="C637" s="15" t="s">
        <v>31633</v>
      </c>
      <c r="D637" s="15" t="s">
        <v>34406</v>
      </c>
      <c r="E637" s="15">
        <v>3</v>
      </c>
      <c r="F637" s="273">
        <f t="shared" si="56"/>
        <v>2.2136953955135774E-4</v>
      </c>
      <c r="G637" s="273">
        <f t="shared" si="57"/>
        <v>1.6188754427390789E-4</v>
      </c>
      <c r="Q637" s="15" t="s">
        <v>33342</v>
      </c>
      <c r="R637" t="s">
        <v>152</v>
      </c>
      <c r="S637" t="s">
        <v>31799</v>
      </c>
      <c r="T637" t="s">
        <v>34205</v>
      </c>
      <c r="U637" s="273">
        <f t="shared" si="54"/>
        <v>3.2377508854781578E-4</v>
      </c>
      <c r="V637" s="15" t="str">
        <f t="shared" si="55"/>
        <v>Sede - Pacaipampa</v>
      </c>
      <c r="W637" s="289" t="s">
        <v>32186</v>
      </c>
      <c r="X637" s="15" t="s">
        <v>32187</v>
      </c>
      <c r="Y637" s="15" t="s">
        <v>32188</v>
      </c>
    </row>
    <row r="638" spans="1:25" x14ac:dyDescent="0.35">
      <c r="A638" s="15" t="s">
        <v>33091</v>
      </c>
      <c r="B638" s="15" t="s">
        <v>139</v>
      </c>
      <c r="C638" s="15" t="s">
        <v>34407</v>
      </c>
      <c r="D638" s="15" t="s">
        <v>34408</v>
      </c>
      <c r="E638" s="15">
        <v>3</v>
      </c>
      <c r="F638" s="273">
        <f t="shared" si="56"/>
        <v>2.2136953955135774E-4</v>
      </c>
      <c r="G638" s="273">
        <f t="shared" si="57"/>
        <v>1.6188754427390789E-4</v>
      </c>
      <c r="Q638" s="15" t="s">
        <v>33343</v>
      </c>
      <c r="R638" t="s">
        <v>139</v>
      </c>
      <c r="S638" t="s">
        <v>31595</v>
      </c>
      <c r="T638" t="s">
        <v>34206</v>
      </c>
      <c r="U638" s="273">
        <f t="shared" si="54"/>
        <v>2.698125737898465E-4</v>
      </c>
      <c r="V638" s="15" t="str">
        <f t="shared" si="55"/>
        <v>Sede - Ayna</v>
      </c>
      <c r="W638" s="289" t="s">
        <v>32185</v>
      </c>
      <c r="X638" s="15" t="s">
        <v>32188</v>
      </c>
      <c r="Y638" s="15" t="s">
        <v>32185</v>
      </c>
    </row>
    <row r="639" spans="1:25" x14ac:dyDescent="0.35">
      <c r="A639" s="15" t="s">
        <v>33500</v>
      </c>
      <c r="B639" s="15" t="s">
        <v>139</v>
      </c>
      <c r="C639" s="15" t="s">
        <v>34338</v>
      </c>
      <c r="D639" s="15" t="s">
        <v>34409</v>
      </c>
      <c r="E639" s="15">
        <v>3</v>
      </c>
      <c r="F639" s="273">
        <f t="shared" si="56"/>
        <v>2.2136953955135774E-4</v>
      </c>
      <c r="G639" s="273">
        <f t="shared" si="57"/>
        <v>1.6188754427390789E-4</v>
      </c>
      <c r="Q639" s="15" t="s">
        <v>33344</v>
      </c>
      <c r="R639" t="s">
        <v>141</v>
      </c>
      <c r="S639" t="s">
        <v>31623</v>
      </c>
      <c r="T639" t="s">
        <v>34207</v>
      </c>
      <c r="U639" s="273">
        <f t="shared" si="54"/>
        <v>2.698125737898465E-4</v>
      </c>
      <c r="V639" s="15" t="str">
        <f t="shared" si="55"/>
        <v>Sede - Velille</v>
      </c>
      <c r="W639" s="289" t="s">
        <v>32185</v>
      </c>
      <c r="X639" s="15" t="s">
        <v>32188</v>
      </c>
      <c r="Y639" s="15" t="s">
        <v>32188</v>
      </c>
    </row>
    <row r="640" spans="1:25" x14ac:dyDescent="0.35">
      <c r="A640" s="15" t="s">
        <v>33101</v>
      </c>
      <c r="B640" s="15" t="s">
        <v>139</v>
      </c>
      <c r="C640" s="15" t="s">
        <v>34340</v>
      </c>
      <c r="D640" s="15" t="s">
        <v>34410</v>
      </c>
      <c r="E640" s="15">
        <v>3</v>
      </c>
      <c r="F640" s="273">
        <f t="shared" si="56"/>
        <v>2.2136953955135774E-4</v>
      </c>
      <c r="G640" s="273">
        <f t="shared" si="57"/>
        <v>1.6188754427390789E-4</v>
      </c>
      <c r="Q640" s="15" t="s">
        <v>33345</v>
      </c>
      <c r="R640" t="s">
        <v>141</v>
      </c>
      <c r="S640" t="s">
        <v>31568</v>
      </c>
      <c r="T640" t="s">
        <v>34208</v>
      </c>
      <c r="U640" s="273">
        <f t="shared" si="54"/>
        <v>2.698125737898465E-4</v>
      </c>
      <c r="V640" s="15" t="str">
        <f t="shared" si="55"/>
        <v>Sede - Ocobamba</v>
      </c>
      <c r="W640" s="289" t="s">
        <v>32185</v>
      </c>
      <c r="X640" s="15" t="s">
        <v>32184</v>
      </c>
      <c r="Y640" s="15" t="s">
        <v>32185</v>
      </c>
    </row>
    <row r="641" spans="1:25" x14ac:dyDescent="0.35">
      <c r="A641" s="15" t="s">
        <v>33501</v>
      </c>
      <c r="B641" s="15" t="s">
        <v>139</v>
      </c>
      <c r="C641" s="15" t="s">
        <v>34340</v>
      </c>
      <c r="D641" s="15" t="s">
        <v>34411</v>
      </c>
      <c r="E641" s="15">
        <v>3</v>
      </c>
      <c r="F641" s="273">
        <f t="shared" si="56"/>
        <v>2.2136953955135774E-4</v>
      </c>
      <c r="G641" s="273">
        <f t="shared" si="57"/>
        <v>1.6188754427390789E-4</v>
      </c>
      <c r="Q641" s="15" t="s">
        <v>33346</v>
      </c>
      <c r="R641" t="s">
        <v>142</v>
      </c>
      <c r="S641" t="s">
        <v>34209</v>
      </c>
      <c r="T641" t="s">
        <v>34210</v>
      </c>
      <c r="U641" s="273">
        <f t="shared" si="54"/>
        <v>2.698125737898465E-4</v>
      </c>
      <c r="V641" s="15" t="str">
        <f t="shared" si="55"/>
        <v>Sede - Capillas</v>
      </c>
      <c r="W641" s="289" t="s">
        <v>32185</v>
      </c>
      <c r="X641" s="15" t="s">
        <v>32187</v>
      </c>
      <c r="Y641" s="15" t="s">
        <v>32184</v>
      </c>
    </row>
    <row r="642" spans="1:25" x14ac:dyDescent="0.35">
      <c r="A642" s="15" t="s">
        <v>33067</v>
      </c>
      <c r="B642" s="15" t="s">
        <v>140</v>
      </c>
      <c r="C642" s="15" t="s">
        <v>34303</v>
      </c>
      <c r="D642" s="15" t="s">
        <v>34412</v>
      </c>
      <c r="E642" s="15">
        <v>3</v>
      </c>
      <c r="F642" s="273">
        <f t="shared" si="56"/>
        <v>2.2136953955135774E-4</v>
      </c>
      <c r="G642" s="273">
        <f t="shared" si="57"/>
        <v>1.6188754427390789E-4</v>
      </c>
      <c r="Q642" s="15" t="s">
        <v>33347</v>
      </c>
      <c r="R642" t="s">
        <v>170</v>
      </c>
      <c r="S642" t="s">
        <v>34170</v>
      </c>
      <c r="T642" t="s">
        <v>34211</v>
      </c>
      <c r="U642" s="273">
        <f t="shared" si="54"/>
        <v>2.698125737898465E-4</v>
      </c>
      <c r="V642" s="15" t="str">
        <f t="shared" si="55"/>
        <v>Sede - Aparicio Pomares</v>
      </c>
      <c r="W642" s="289" t="s">
        <v>32186</v>
      </c>
      <c r="X642" s="15" t="s">
        <v>32184</v>
      </c>
      <c r="Y642" s="15" t="s">
        <v>32184</v>
      </c>
    </row>
    <row r="643" spans="1:25" x14ac:dyDescent="0.35">
      <c r="A643" s="15" t="s">
        <v>33502</v>
      </c>
      <c r="B643" s="15" t="s">
        <v>140</v>
      </c>
      <c r="C643" s="15" t="s">
        <v>31603</v>
      </c>
      <c r="D643" s="15" t="s">
        <v>34413</v>
      </c>
      <c r="E643" s="15">
        <v>3</v>
      </c>
      <c r="F643" s="273">
        <f t="shared" si="56"/>
        <v>2.2136953955135774E-4</v>
      </c>
      <c r="G643" s="273">
        <f t="shared" si="57"/>
        <v>1.6188754427390789E-4</v>
      </c>
      <c r="Q643" s="15" t="s">
        <v>33348</v>
      </c>
      <c r="R643" t="s">
        <v>146</v>
      </c>
      <c r="S643" t="s">
        <v>31691</v>
      </c>
      <c r="T643" t="s">
        <v>34213</v>
      </c>
      <c r="U643" s="273">
        <f t="shared" ref="U643:U706" si="58">+SUMIF($A:$A,Q643,$G:$G)+SUMIF($I:$I,Q643,$O:$O)</f>
        <v>2.698125737898465E-4</v>
      </c>
      <c r="V643" s="15" t="str">
        <f t="shared" ref="V643:V706" si="59">_xlfn.CONCAT("Sede - ",T643)</f>
        <v>Sede - Urpay</v>
      </c>
      <c r="W643" s="289" t="s">
        <v>32185</v>
      </c>
      <c r="X643" s="15" t="s">
        <v>32187</v>
      </c>
      <c r="Y643" s="15" t="s">
        <v>32186</v>
      </c>
    </row>
    <row r="644" spans="1:25" x14ac:dyDescent="0.35">
      <c r="A644" s="15" t="s">
        <v>33503</v>
      </c>
      <c r="B644" s="15" t="s">
        <v>140</v>
      </c>
      <c r="C644" s="15" t="s">
        <v>31609</v>
      </c>
      <c r="D644" s="15" t="s">
        <v>34414</v>
      </c>
      <c r="E644" s="15">
        <v>3</v>
      </c>
      <c r="F644" s="273">
        <f t="shared" ref="F644:F707" si="60">+E644/SUM($E$3:$E$1322)</f>
        <v>2.2136953955135774E-4</v>
      </c>
      <c r="G644" s="273">
        <f t="shared" ref="G644:G707" si="61">+F644*RIGHT($A$1,6)</f>
        <v>1.6188754427390789E-4</v>
      </c>
      <c r="Q644" s="15" t="s">
        <v>33349</v>
      </c>
      <c r="R644" t="s">
        <v>174</v>
      </c>
      <c r="S644" t="s">
        <v>31625</v>
      </c>
      <c r="T644" t="s">
        <v>34216</v>
      </c>
      <c r="U644" s="273">
        <f t="shared" si="58"/>
        <v>2.698125737898465E-4</v>
      </c>
      <c r="V644" s="15" t="str">
        <f t="shared" si="59"/>
        <v>Sede - Mara</v>
      </c>
      <c r="W644" s="289" t="s">
        <v>32185</v>
      </c>
      <c r="X644" s="15" t="s">
        <v>32184</v>
      </c>
      <c r="Y644" s="15" t="s">
        <v>32188</v>
      </c>
    </row>
    <row r="645" spans="1:25" x14ac:dyDescent="0.35">
      <c r="A645" s="15" t="s">
        <v>31945</v>
      </c>
      <c r="B645" s="15" t="s">
        <v>141</v>
      </c>
      <c r="C645" s="15" t="s">
        <v>31611</v>
      </c>
      <c r="D645" s="15" t="s">
        <v>31611</v>
      </c>
      <c r="E645" s="15">
        <v>3</v>
      </c>
      <c r="F645" s="273">
        <f t="shared" si="60"/>
        <v>2.2136953955135774E-4</v>
      </c>
      <c r="G645" s="273">
        <f t="shared" si="61"/>
        <v>1.6188754427390789E-4</v>
      </c>
      <c r="Q645" s="15" t="s">
        <v>33350</v>
      </c>
      <c r="R645" t="s">
        <v>174</v>
      </c>
      <c r="S645" t="s">
        <v>34109</v>
      </c>
      <c r="T645" t="s">
        <v>34217</v>
      </c>
      <c r="U645" s="273">
        <f t="shared" si="58"/>
        <v>2.698125737898465E-4</v>
      </c>
      <c r="V645" s="15" t="str">
        <f t="shared" si="59"/>
        <v>Sede - Uranmarca</v>
      </c>
      <c r="W645" s="289" t="s">
        <v>32185</v>
      </c>
      <c r="X645" s="15" t="s">
        <v>32188</v>
      </c>
      <c r="Y645" s="15" t="s">
        <v>32188</v>
      </c>
    </row>
    <row r="646" spans="1:25" x14ac:dyDescent="0.35">
      <c r="A646" s="15" t="s">
        <v>32872</v>
      </c>
      <c r="B646" s="15" t="s">
        <v>141</v>
      </c>
      <c r="C646" s="15" t="s">
        <v>31611</v>
      </c>
      <c r="D646" s="15" t="s">
        <v>32883</v>
      </c>
      <c r="E646" s="15">
        <v>3</v>
      </c>
      <c r="F646" s="273">
        <f t="shared" si="60"/>
        <v>2.2136953955135774E-4</v>
      </c>
      <c r="G646" s="273">
        <f t="shared" si="61"/>
        <v>1.6188754427390789E-4</v>
      </c>
      <c r="Q646" s="15" t="s">
        <v>31902</v>
      </c>
      <c r="R646" t="s">
        <v>138</v>
      </c>
      <c r="S646" t="s">
        <v>31526</v>
      </c>
      <c r="T646" t="s">
        <v>188</v>
      </c>
      <c r="U646" s="273">
        <f t="shared" si="58"/>
        <v>2.698125737898465E-4</v>
      </c>
      <c r="V646" s="15" t="str">
        <f t="shared" si="59"/>
        <v>Sede - Orcopampa</v>
      </c>
      <c r="W646" s="289" t="s">
        <v>32188</v>
      </c>
      <c r="X646" s="15" t="s">
        <v>32184</v>
      </c>
      <c r="Y646" s="15" t="s">
        <v>32184</v>
      </c>
    </row>
    <row r="647" spans="1:25" x14ac:dyDescent="0.35">
      <c r="A647" s="15" t="s">
        <v>31947</v>
      </c>
      <c r="B647" s="15" t="s">
        <v>141</v>
      </c>
      <c r="C647" s="15" t="s">
        <v>31612</v>
      </c>
      <c r="D647" s="15" t="s">
        <v>31612</v>
      </c>
      <c r="E647" s="15">
        <v>3</v>
      </c>
      <c r="F647" s="273">
        <f t="shared" si="60"/>
        <v>2.2136953955135774E-4</v>
      </c>
      <c r="G647" s="273">
        <f t="shared" si="61"/>
        <v>1.6188754427390789E-4</v>
      </c>
      <c r="Q647" s="15" t="s">
        <v>33351</v>
      </c>
      <c r="R647" t="s">
        <v>139</v>
      </c>
      <c r="S647" t="s">
        <v>31561</v>
      </c>
      <c r="T647" t="s">
        <v>34218</v>
      </c>
      <c r="U647" s="273">
        <f t="shared" si="58"/>
        <v>2.698125737898465E-4</v>
      </c>
      <c r="V647" s="15" t="str">
        <f t="shared" si="59"/>
        <v>Sede - Ocros</v>
      </c>
      <c r="W647" s="289" t="s">
        <v>32188</v>
      </c>
      <c r="X647" s="15" t="s">
        <v>32187</v>
      </c>
      <c r="Y647" s="15" t="s">
        <v>32184</v>
      </c>
    </row>
    <row r="648" spans="1:25" x14ac:dyDescent="0.35">
      <c r="A648" s="15" t="s">
        <v>33504</v>
      </c>
      <c r="B648" s="15" t="s">
        <v>141</v>
      </c>
      <c r="C648" s="15" t="s">
        <v>31612</v>
      </c>
      <c r="D648" s="15" t="s">
        <v>34415</v>
      </c>
      <c r="E648" s="15">
        <v>3</v>
      </c>
      <c r="F648" s="273">
        <f t="shared" si="60"/>
        <v>2.2136953955135774E-4</v>
      </c>
      <c r="G648" s="273">
        <f t="shared" si="61"/>
        <v>1.6188754427390789E-4</v>
      </c>
      <c r="Q648" s="15" t="s">
        <v>33352</v>
      </c>
      <c r="R648" t="s">
        <v>141</v>
      </c>
      <c r="S648" t="s">
        <v>31623</v>
      </c>
      <c r="T648" t="s">
        <v>34219</v>
      </c>
      <c r="U648" s="273">
        <f t="shared" si="58"/>
        <v>2.698125737898465E-4</v>
      </c>
      <c r="V648" s="15" t="str">
        <f t="shared" si="59"/>
        <v>Sede - Llusco</v>
      </c>
      <c r="W648" s="289" t="s">
        <v>32185</v>
      </c>
      <c r="X648" s="15" t="s">
        <v>32188</v>
      </c>
      <c r="Y648" s="15" t="s">
        <v>32188</v>
      </c>
    </row>
    <row r="649" spans="1:25" x14ac:dyDescent="0.35">
      <c r="A649" s="15" t="s">
        <v>33505</v>
      </c>
      <c r="B649" s="15" t="s">
        <v>141</v>
      </c>
      <c r="C649" s="15" t="s">
        <v>31638</v>
      </c>
      <c r="D649" s="15" t="s">
        <v>34416</v>
      </c>
      <c r="E649" s="15">
        <v>3</v>
      </c>
      <c r="F649" s="273">
        <f t="shared" si="60"/>
        <v>2.2136953955135774E-4</v>
      </c>
      <c r="G649" s="273">
        <f t="shared" si="61"/>
        <v>1.6188754427390789E-4</v>
      </c>
      <c r="Q649" s="15" t="s">
        <v>33353</v>
      </c>
      <c r="R649" t="s">
        <v>142</v>
      </c>
      <c r="S649" t="s">
        <v>31641</v>
      </c>
      <c r="T649" t="s">
        <v>34220</v>
      </c>
      <c r="U649" s="273">
        <f t="shared" si="58"/>
        <v>2.698125737898465E-4</v>
      </c>
      <c r="V649" s="15" t="str">
        <f t="shared" si="59"/>
        <v>Sede - Marcas</v>
      </c>
      <c r="W649" s="289" t="s">
        <v>32185</v>
      </c>
      <c r="X649" s="15" t="s">
        <v>32187</v>
      </c>
      <c r="Y649" s="15" t="s">
        <v>32184</v>
      </c>
    </row>
    <row r="650" spans="1:25" x14ac:dyDescent="0.35">
      <c r="A650" s="15" t="s">
        <v>33506</v>
      </c>
      <c r="B650" s="15" t="s">
        <v>141</v>
      </c>
      <c r="C650" s="15" t="s">
        <v>31623</v>
      </c>
      <c r="D650" s="15" t="s">
        <v>34417</v>
      </c>
      <c r="E650" s="15">
        <v>3</v>
      </c>
      <c r="F650" s="273">
        <f t="shared" si="60"/>
        <v>2.2136953955135774E-4</v>
      </c>
      <c r="G650" s="273">
        <f t="shared" si="61"/>
        <v>1.6188754427390789E-4</v>
      </c>
      <c r="Q650" s="15" t="s">
        <v>33354</v>
      </c>
      <c r="R650" t="s">
        <v>173</v>
      </c>
      <c r="S650" t="s">
        <v>31530</v>
      </c>
      <c r="T650" t="s">
        <v>34221</v>
      </c>
      <c r="U650" s="273">
        <f t="shared" si="58"/>
        <v>2.698125737898465E-4</v>
      </c>
      <c r="V650" s="15" t="str">
        <f t="shared" si="59"/>
        <v>Sede - Pamparomas</v>
      </c>
      <c r="W650" s="289" t="s">
        <v>32186</v>
      </c>
      <c r="X650" s="15" t="s">
        <v>32184</v>
      </c>
      <c r="Y650" s="15" t="s">
        <v>32184</v>
      </c>
    </row>
    <row r="651" spans="1:25" x14ac:dyDescent="0.35">
      <c r="A651" s="15" t="s">
        <v>32503</v>
      </c>
      <c r="B651" s="15" t="s">
        <v>141</v>
      </c>
      <c r="C651" s="15" t="s">
        <v>31623</v>
      </c>
      <c r="D651" s="15" t="s">
        <v>32498</v>
      </c>
      <c r="E651" s="15">
        <v>3</v>
      </c>
      <c r="F651" s="273">
        <f t="shared" si="60"/>
        <v>2.2136953955135774E-4</v>
      </c>
      <c r="G651" s="273">
        <f t="shared" si="61"/>
        <v>1.6188754427390789E-4</v>
      </c>
      <c r="Q651" s="15" t="s">
        <v>33355</v>
      </c>
      <c r="R651" t="s">
        <v>174</v>
      </c>
      <c r="S651" t="s">
        <v>31547</v>
      </c>
      <c r="T651" t="s">
        <v>34222</v>
      </c>
      <c r="U651" s="273">
        <f t="shared" si="58"/>
        <v>2.698125737898465E-4</v>
      </c>
      <c r="V651" s="15" t="str">
        <f t="shared" si="59"/>
        <v>Sede - Turpo</v>
      </c>
      <c r="W651" s="289" t="s">
        <v>32185</v>
      </c>
      <c r="X651" s="15" t="s">
        <v>32188</v>
      </c>
      <c r="Y651" s="15" t="s">
        <v>32188</v>
      </c>
    </row>
    <row r="652" spans="1:25" x14ac:dyDescent="0.35">
      <c r="A652" s="15" t="s">
        <v>33507</v>
      </c>
      <c r="B652" s="15" t="s">
        <v>141</v>
      </c>
      <c r="C652" s="15" t="s">
        <v>31616</v>
      </c>
      <c r="D652" s="15" t="s">
        <v>34418</v>
      </c>
      <c r="E652" s="15">
        <v>3</v>
      </c>
      <c r="F652" s="273">
        <f t="shared" si="60"/>
        <v>2.2136953955135774E-4</v>
      </c>
      <c r="G652" s="273">
        <f t="shared" si="61"/>
        <v>1.6188754427390789E-4</v>
      </c>
      <c r="Q652" s="15" t="s">
        <v>33356</v>
      </c>
      <c r="R652" t="s">
        <v>174</v>
      </c>
      <c r="S652" t="s">
        <v>31627</v>
      </c>
      <c r="T652" t="s">
        <v>34223</v>
      </c>
      <c r="U652" s="273">
        <f t="shared" si="58"/>
        <v>2.698125737898465E-4</v>
      </c>
      <c r="V652" s="15" t="str">
        <f t="shared" si="59"/>
        <v>Sede - Cotaruse</v>
      </c>
      <c r="W652" s="289" t="s">
        <v>32188</v>
      </c>
      <c r="X652" s="15" t="s">
        <v>32188</v>
      </c>
      <c r="Y652" s="15" t="s">
        <v>32188</v>
      </c>
    </row>
    <row r="653" spans="1:25" x14ac:dyDescent="0.35">
      <c r="A653" s="15" t="s">
        <v>33508</v>
      </c>
      <c r="B653" s="15" t="s">
        <v>141</v>
      </c>
      <c r="C653" s="15" t="s">
        <v>31568</v>
      </c>
      <c r="D653" s="15" t="s">
        <v>34419</v>
      </c>
      <c r="E653" s="15">
        <v>3</v>
      </c>
      <c r="F653" s="273">
        <f t="shared" si="60"/>
        <v>2.2136953955135774E-4</v>
      </c>
      <c r="G653" s="273">
        <f t="shared" si="61"/>
        <v>1.6188754427390789E-4</v>
      </c>
      <c r="Q653" s="15" t="s">
        <v>33357</v>
      </c>
      <c r="R653" t="s">
        <v>174</v>
      </c>
      <c r="S653" t="s">
        <v>31627</v>
      </c>
      <c r="T653" t="s">
        <v>34224</v>
      </c>
      <c r="U653" s="273">
        <f t="shared" si="58"/>
        <v>2.698125737898465E-4</v>
      </c>
      <c r="V653" s="15" t="str">
        <f t="shared" si="59"/>
        <v>Sede - Toraya</v>
      </c>
      <c r="W653" s="289" t="s">
        <v>32188</v>
      </c>
      <c r="X653" s="15" t="s">
        <v>32188</v>
      </c>
      <c r="Y653" s="15" t="s">
        <v>32188</v>
      </c>
    </row>
    <row r="654" spans="1:25" x14ac:dyDescent="0.35">
      <c r="A654" s="15" t="s">
        <v>33509</v>
      </c>
      <c r="B654" s="15" t="s">
        <v>141</v>
      </c>
      <c r="C654" s="15" t="s">
        <v>31568</v>
      </c>
      <c r="D654" s="15" t="s">
        <v>34420</v>
      </c>
      <c r="E654" s="15">
        <v>3</v>
      </c>
      <c r="F654" s="273">
        <f t="shared" si="60"/>
        <v>2.2136953955135774E-4</v>
      </c>
      <c r="G654" s="273">
        <f t="shared" si="61"/>
        <v>1.6188754427390789E-4</v>
      </c>
      <c r="Q654" s="15" t="s">
        <v>33358</v>
      </c>
      <c r="R654" t="s">
        <v>139</v>
      </c>
      <c r="S654" t="s">
        <v>31561</v>
      </c>
      <c r="T654" t="s">
        <v>34227</v>
      </c>
      <c r="U654" s="273">
        <f t="shared" si="58"/>
        <v>2.698125737898465E-4</v>
      </c>
      <c r="V654" s="15" t="str">
        <f t="shared" si="59"/>
        <v>Sede - Vinchos</v>
      </c>
      <c r="W654" s="289" t="s">
        <v>32184</v>
      </c>
      <c r="X654" s="15" t="s">
        <v>32184</v>
      </c>
      <c r="Y654" s="15" t="s">
        <v>32188</v>
      </c>
    </row>
    <row r="655" spans="1:25" x14ac:dyDescent="0.35">
      <c r="A655" s="15" t="s">
        <v>33510</v>
      </c>
      <c r="B655" s="15" t="s">
        <v>141</v>
      </c>
      <c r="C655" s="15" t="s">
        <v>34167</v>
      </c>
      <c r="D655" s="15" t="s">
        <v>34421</v>
      </c>
      <c r="E655" s="15">
        <v>3</v>
      </c>
      <c r="F655" s="273">
        <f t="shared" si="60"/>
        <v>2.2136953955135774E-4</v>
      </c>
      <c r="G655" s="273">
        <f t="shared" si="61"/>
        <v>1.6188754427390789E-4</v>
      </c>
      <c r="Q655" s="15" t="s">
        <v>31913</v>
      </c>
      <c r="R655" t="s">
        <v>139</v>
      </c>
      <c r="S655" t="s">
        <v>31595</v>
      </c>
      <c r="T655" t="s">
        <v>31596</v>
      </c>
      <c r="U655" s="273">
        <f t="shared" si="58"/>
        <v>2.698125737898465E-4</v>
      </c>
      <c r="V655" s="15" t="str">
        <f t="shared" si="59"/>
        <v>Sede - Tambo</v>
      </c>
      <c r="W655" s="289" t="s">
        <v>32188</v>
      </c>
      <c r="X655" s="15" t="s">
        <v>32184</v>
      </c>
      <c r="Y655" s="15" t="s">
        <v>32188</v>
      </c>
    </row>
    <row r="656" spans="1:25" x14ac:dyDescent="0.35">
      <c r="A656" s="15" t="s">
        <v>33511</v>
      </c>
      <c r="B656" s="15" t="s">
        <v>142</v>
      </c>
      <c r="C656" s="15" t="s">
        <v>142</v>
      </c>
      <c r="D656" s="15" t="s">
        <v>34422</v>
      </c>
      <c r="E656" s="15">
        <v>3</v>
      </c>
      <c r="F656" s="273">
        <f t="shared" si="60"/>
        <v>2.2136953955135774E-4</v>
      </c>
      <c r="G656" s="273">
        <f t="shared" si="61"/>
        <v>1.6188754427390789E-4</v>
      </c>
      <c r="Q656" s="15" t="s">
        <v>33359</v>
      </c>
      <c r="R656" t="s">
        <v>140</v>
      </c>
      <c r="S656" t="s">
        <v>31562</v>
      </c>
      <c r="T656" t="s">
        <v>34228</v>
      </c>
      <c r="U656" s="273">
        <f t="shared" si="58"/>
        <v>2.698125737898465E-4</v>
      </c>
      <c r="V656" s="15" t="str">
        <f t="shared" si="59"/>
        <v>Sede - Las Pirias</v>
      </c>
      <c r="W656" s="289" t="s">
        <v>32185</v>
      </c>
      <c r="X656" s="15" t="s">
        <v>32184</v>
      </c>
      <c r="Y656" s="15" t="s">
        <v>32185</v>
      </c>
    </row>
    <row r="657" spans="1:25" x14ac:dyDescent="0.35">
      <c r="A657" s="15" t="s">
        <v>33173</v>
      </c>
      <c r="B657" s="15" t="s">
        <v>142</v>
      </c>
      <c r="C657" s="15" t="s">
        <v>142</v>
      </c>
      <c r="D657" s="15" t="s">
        <v>34423</v>
      </c>
      <c r="E657" s="15">
        <v>3</v>
      </c>
      <c r="F657" s="273">
        <f t="shared" si="60"/>
        <v>2.2136953955135774E-4</v>
      </c>
      <c r="G657" s="273">
        <f t="shared" si="61"/>
        <v>1.6188754427390789E-4</v>
      </c>
      <c r="Q657" s="15" t="s">
        <v>33360</v>
      </c>
      <c r="R657" t="s">
        <v>141</v>
      </c>
      <c r="S657" t="s">
        <v>31611</v>
      </c>
      <c r="T657" t="s">
        <v>34229</v>
      </c>
      <c r="U657" s="273">
        <f t="shared" si="58"/>
        <v>2.698125737898465E-4</v>
      </c>
      <c r="V657" s="15" t="str">
        <f t="shared" si="59"/>
        <v>Sede - Limatambo</v>
      </c>
      <c r="W657" s="289" t="s">
        <v>32185</v>
      </c>
      <c r="X657" s="15" t="s">
        <v>32184</v>
      </c>
      <c r="Y657" s="15" t="s">
        <v>32184</v>
      </c>
    </row>
    <row r="658" spans="1:25" x14ac:dyDescent="0.35">
      <c r="A658" s="15" t="s">
        <v>33512</v>
      </c>
      <c r="B658" s="15" t="s">
        <v>142</v>
      </c>
      <c r="C658" s="15" t="s">
        <v>31642</v>
      </c>
      <c r="D658" s="15" t="s">
        <v>34424</v>
      </c>
      <c r="E658" s="15">
        <v>3</v>
      </c>
      <c r="F658" s="273">
        <f t="shared" si="60"/>
        <v>2.2136953955135774E-4</v>
      </c>
      <c r="G658" s="273">
        <f t="shared" si="61"/>
        <v>1.6188754427390789E-4</v>
      </c>
      <c r="Q658" s="15" t="s">
        <v>33361</v>
      </c>
      <c r="R658" t="s">
        <v>141</v>
      </c>
      <c r="S658" t="s">
        <v>31612</v>
      </c>
      <c r="T658" t="s">
        <v>34230</v>
      </c>
      <c r="U658" s="273">
        <f t="shared" si="58"/>
        <v>2.698125737898465E-4</v>
      </c>
      <c r="V658" s="15" t="str">
        <f t="shared" si="59"/>
        <v>Sede - Lares</v>
      </c>
      <c r="W658" s="289" t="s">
        <v>32185</v>
      </c>
      <c r="X658" s="15" t="s">
        <v>32184</v>
      </c>
      <c r="Y658" s="15" t="s">
        <v>32188</v>
      </c>
    </row>
    <row r="659" spans="1:25" x14ac:dyDescent="0.35">
      <c r="A659" s="15" t="s">
        <v>33513</v>
      </c>
      <c r="B659" s="15" t="s">
        <v>142</v>
      </c>
      <c r="C659" s="15" t="s">
        <v>34180</v>
      </c>
      <c r="D659" s="15" t="s">
        <v>34425</v>
      </c>
      <c r="E659" s="15">
        <v>3</v>
      </c>
      <c r="F659" s="273">
        <f t="shared" si="60"/>
        <v>2.2136953955135774E-4</v>
      </c>
      <c r="G659" s="273">
        <f t="shared" si="61"/>
        <v>1.6188754427390789E-4</v>
      </c>
      <c r="Q659" s="15" t="s">
        <v>33362</v>
      </c>
      <c r="R659" t="s">
        <v>141</v>
      </c>
      <c r="S659" t="s">
        <v>31568</v>
      </c>
      <c r="T659" t="s">
        <v>34231</v>
      </c>
      <c r="U659" s="273">
        <f t="shared" si="58"/>
        <v>2.698125737898465E-4</v>
      </c>
      <c r="V659" s="15" t="str">
        <f t="shared" si="59"/>
        <v>Sede - Maranura</v>
      </c>
      <c r="W659" s="289" t="s">
        <v>32188</v>
      </c>
      <c r="X659" s="15" t="s">
        <v>32184</v>
      </c>
      <c r="Y659" s="15" t="s">
        <v>32185</v>
      </c>
    </row>
    <row r="660" spans="1:25" x14ac:dyDescent="0.35">
      <c r="A660" s="15" t="s">
        <v>33514</v>
      </c>
      <c r="B660" s="15" t="s">
        <v>142</v>
      </c>
      <c r="C660" s="15" t="s">
        <v>34180</v>
      </c>
      <c r="D660" s="15" t="s">
        <v>34426</v>
      </c>
      <c r="E660" s="15">
        <v>3</v>
      </c>
      <c r="F660" s="273">
        <f t="shared" si="60"/>
        <v>2.2136953955135774E-4</v>
      </c>
      <c r="G660" s="273">
        <f t="shared" si="61"/>
        <v>1.6188754427390789E-4</v>
      </c>
      <c r="Q660" s="15" t="s">
        <v>33363</v>
      </c>
      <c r="R660" t="s">
        <v>141</v>
      </c>
      <c r="S660" t="s">
        <v>31568</v>
      </c>
      <c r="T660" t="s">
        <v>34232</v>
      </c>
      <c r="U660" s="273">
        <f t="shared" si="58"/>
        <v>2.698125737898465E-4</v>
      </c>
      <c r="V660" s="15" t="str">
        <f t="shared" si="59"/>
        <v>Sede - Kimbiri</v>
      </c>
      <c r="W660" s="289" t="s">
        <v>32185</v>
      </c>
      <c r="X660" s="15" t="s">
        <v>32184</v>
      </c>
      <c r="Y660" s="15" t="s">
        <v>32185</v>
      </c>
    </row>
    <row r="661" spans="1:25" x14ac:dyDescent="0.35">
      <c r="A661" s="15" t="s">
        <v>33515</v>
      </c>
      <c r="B661" s="15" t="s">
        <v>142</v>
      </c>
      <c r="C661" s="15" t="s">
        <v>34180</v>
      </c>
      <c r="D661" s="15" t="s">
        <v>34427</v>
      </c>
      <c r="E661" s="15">
        <v>3</v>
      </c>
      <c r="F661" s="273">
        <f t="shared" si="60"/>
        <v>2.2136953955135774E-4</v>
      </c>
      <c r="G661" s="273">
        <f t="shared" si="61"/>
        <v>1.6188754427390789E-4</v>
      </c>
      <c r="Q661" s="15" t="s">
        <v>33364</v>
      </c>
      <c r="R661" t="s">
        <v>141</v>
      </c>
      <c r="S661" t="s">
        <v>31570</v>
      </c>
      <c r="T661" t="s">
        <v>34233</v>
      </c>
      <c r="U661" s="273">
        <f t="shared" si="58"/>
        <v>2.698125737898465E-4</v>
      </c>
      <c r="V661" s="15" t="str">
        <f t="shared" si="59"/>
        <v>Sede - Chinchero</v>
      </c>
      <c r="W661" s="289" t="s">
        <v>32185</v>
      </c>
      <c r="X661" s="15" t="s">
        <v>32184</v>
      </c>
      <c r="Y661" s="15" t="s">
        <v>32188</v>
      </c>
    </row>
    <row r="662" spans="1:25" x14ac:dyDescent="0.35">
      <c r="A662" s="15" t="s">
        <v>31973</v>
      </c>
      <c r="B662" s="15" t="s">
        <v>170</v>
      </c>
      <c r="C662" s="15" t="s">
        <v>31649</v>
      </c>
      <c r="D662" s="15" t="s">
        <v>31653</v>
      </c>
      <c r="E662" s="15">
        <v>3</v>
      </c>
      <c r="F662" s="273">
        <f t="shared" si="60"/>
        <v>2.2136953955135774E-4</v>
      </c>
      <c r="G662" s="273">
        <f t="shared" si="61"/>
        <v>1.6188754427390789E-4</v>
      </c>
      <c r="Q662" s="15" t="s">
        <v>33365</v>
      </c>
      <c r="R662" t="s">
        <v>142</v>
      </c>
      <c r="S662" t="s">
        <v>142</v>
      </c>
      <c r="T662" t="s">
        <v>31669</v>
      </c>
      <c r="U662" s="273">
        <f t="shared" si="58"/>
        <v>2.698125737898465E-4</v>
      </c>
      <c r="V662" s="15" t="str">
        <f t="shared" si="59"/>
        <v>Sede - Yauli</v>
      </c>
      <c r="W662" s="289" t="s">
        <v>32184</v>
      </c>
      <c r="X662" s="15" t="s">
        <v>32184</v>
      </c>
      <c r="Y662" s="15" t="s">
        <v>32188</v>
      </c>
    </row>
    <row r="663" spans="1:25" x14ac:dyDescent="0.35">
      <c r="A663" s="15" t="s">
        <v>33516</v>
      </c>
      <c r="B663" s="15" t="s">
        <v>170</v>
      </c>
      <c r="C663" s="15" t="s">
        <v>34170</v>
      </c>
      <c r="D663" s="15" t="s">
        <v>34428</v>
      </c>
      <c r="E663" s="15">
        <v>3</v>
      </c>
      <c r="F663" s="273">
        <f t="shared" si="60"/>
        <v>2.2136953955135774E-4</v>
      </c>
      <c r="G663" s="273">
        <f t="shared" si="61"/>
        <v>1.6188754427390789E-4</v>
      </c>
      <c r="Q663" s="15" t="s">
        <v>33366</v>
      </c>
      <c r="R663" t="s">
        <v>142</v>
      </c>
      <c r="S663" t="s">
        <v>142</v>
      </c>
      <c r="T663" t="s">
        <v>34234</v>
      </c>
      <c r="U663" s="273">
        <f t="shared" si="58"/>
        <v>2.698125737898465E-4</v>
      </c>
      <c r="V663" s="15" t="str">
        <f t="shared" si="59"/>
        <v>Sede - Huando</v>
      </c>
      <c r="W663" s="289" t="s">
        <v>32185</v>
      </c>
      <c r="X663" s="15" t="s">
        <v>32184</v>
      </c>
      <c r="Y663" s="15" t="s">
        <v>32188</v>
      </c>
    </row>
    <row r="664" spans="1:25" x14ac:dyDescent="0.35">
      <c r="A664" s="15" t="s">
        <v>33517</v>
      </c>
      <c r="B664" s="15" t="s">
        <v>144</v>
      </c>
      <c r="C664" s="15" t="s">
        <v>144</v>
      </c>
      <c r="D664" s="15" t="s">
        <v>34051</v>
      </c>
      <c r="E664" s="15">
        <v>3</v>
      </c>
      <c r="F664" s="273">
        <f t="shared" si="60"/>
        <v>2.2136953955135774E-4</v>
      </c>
      <c r="G664" s="273">
        <f t="shared" si="61"/>
        <v>1.6188754427390789E-4</v>
      </c>
      <c r="Q664" s="15" t="s">
        <v>33367</v>
      </c>
      <c r="R664" t="s">
        <v>142</v>
      </c>
      <c r="S664" t="s">
        <v>31643</v>
      </c>
      <c r="T664" t="s">
        <v>34235</v>
      </c>
      <c r="U664" s="273">
        <f t="shared" si="58"/>
        <v>2.698125737898465E-4</v>
      </c>
      <c r="V664" s="15" t="str">
        <f t="shared" si="59"/>
        <v>Sede - Huachocolpa</v>
      </c>
      <c r="W664" s="289" t="s">
        <v>32186</v>
      </c>
      <c r="X664" s="15" t="s">
        <v>32184</v>
      </c>
      <c r="Y664" s="15" t="s">
        <v>32188</v>
      </c>
    </row>
    <row r="665" spans="1:25" x14ac:dyDescent="0.35">
      <c r="A665" s="15" t="s">
        <v>33175</v>
      </c>
      <c r="B665" s="15" t="s">
        <v>144</v>
      </c>
      <c r="C665" s="15" t="s">
        <v>31654</v>
      </c>
      <c r="D665" s="15" t="s">
        <v>34425</v>
      </c>
      <c r="E665" s="15">
        <v>3</v>
      </c>
      <c r="F665" s="273">
        <f t="shared" si="60"/>
        <v>2.2136953955135774E-4</v>
      </c>
      <c r="G665" s="273">
        <f t="shared" si="61"/>
        <v>1.6188754427390789E-4</v>
      </c>
      <c r="Q665" s="15" t="s">
        <v>33368</v>
      </c>
      <c r="R665" t="s">
        <v>172</v>
      </c>
      <c r="S665" t="s">
        <v>31663</v>
      </c>
      <c r="T665" t="s">
        <v>34237</v>
      </c>
      <c r="U665" s="273">
        <f t="shared" si="58"/>
        <v>2.698125737898465E-4</v>
      </c>
      <c r="V665" s="15" t="str">
        <f t="shared" si="59"/>
        <v>Sede - Chongos Bajo</v>
      </c>
      <c r="W665" s="289" t="s">
        <v>32185</v>
      </c>
      <c r="X665" s="15" t="s">
        <v>32184</v>
      </c>
      <c r="Y665" s="15" t="s">
        <v>32188</v>
      </c>
    </row>
    <row r="666" spans="1:25" x14ac:dyDescent="0.35">
      <c r="A666" s="15" t="s">
        <v>33518</v>
      </c>
      <c r="B666" s="15" t="s">
        <v>144</v>
      </c>
      <c r="C666" s="15" t="s">
        <v>31655</v>
      </c>
      <c r="D666" s="15" t="s">
        <v>31759</v>
      </c>
      <c r="E666" s="15">
        <v>3</v>
      </c>
      <c r="F666" s="273">
        <f t="shared" si="60"/>
        <v>2.2136953955135774E-4</v>
      </c>
      <c r="G666" s="273">
        <f t="shared" si="61"/>
        <v>1.6188754427390789E-4</v>
      </c>
      <c r="Q666" s="15" t="s">
        <v>33369</v>
      </c>
      <c r="R666" t="s">
        <v>150</v>
      </c>
      <c r="S666" t="s">
        <v>31786</v>
      </c>
      <c r="T666" t="s">
        <v>34240</v>
      </c>
      <c r="U666" s="273">
        <f t="shared" si="58"/>
        <v>2.698125737898465E-4</v>
      </c>
      <c r="V666" s="15" t="str">
        <f t="shared" si="59"/>
        <v>Sede - Lloque</v>
      </c>
      <c r="W666" s="289" t="s">
        <v>32185</v>
      </c>
      <c r="X666" s="15" t="s">
        <v>32184</v>
      </c>
      <c r="Y666" s="15" t="s">
        <v>32184</v>
      </c>
    </row>
    <row r="667" spans="1:25" x14ac:dyDescent="0.35">
      <c r="A667" s="15" t="s">
        <v>33031</v>
      </c>
      <c r="B667" s="15" t="s">
        <v>172</v>
      </c>
      <c r="C667" s="15" t="s">
        <v>31665</v>
      </c>
      <c r="D667" s="15" t="s">
        <v>34429</v>
      </c>
      <c r="E667" s="15">
        <v>3</v>
      </c>
      <c r="F667" s="273">
        <f t="shared" si="60"/>
        <v>2.2136953955135774E-4</v>
      </c>
      <c r="G667" s="273">
        <f t="shared" si="61"/>
        <v>1.6188754427390789E-4</v>
      </c>
      <c r="Q667" s="15" t="s">
        <v>33370</v>
      </c>
      <c r="R667" t="s">
        <v>151</v>
      </c>
      <c r="S667" t="s">
        <v>151</v>
      </c>
      <c r="T667" t="s">
        <v>34241</v>
      </c>
      <c r="U667" s="273">
        <f t="shared" si="58"/>
        <v>2.698125737898465E-4</v>
      </c>
      <c r="V667" s="15" t="str">
        <f t="shared" si="59"/>
        <v>Sede - Ninacaca</v>
      </c>
      <c r="W667" s="289" t="s">
        <v>32184</v>
      </c>
      <c r="X667" s="15" t="s">
        <v>32184</v>
      </c>
      <c r="Y667" s="15" t="s">
        <v>32188</v>
      </c>
    </row>
    <row r="668" spans="1:25" x14ac:dyDescent="0.35">
      <c r="A668" s="15" t="s">
        <v>33044</v>
      </c>
      <c r="B668" s="15" t="s">
        <v>172</v>
      </c>
      <c r="C668" s="15" t="s">
        <v>31665</v>
      </c>
      <c r="D668" s="15" t="s">
        <v>34430</v>
      </c>
      <c r="E668" s="15">
        <v>3</v>
      </c>
      <c r="F668" s="273">
        <f t="shared" si="60"/>
        <v>2.2136953955135774E-4</v>
      </c>
      <c r="G668" s="273">
        <f t="shared" si="61"/>
        <v>1.6188754427390789E-4</v>
      </c>
      <c r="Q668" s="15" t="s">
        <v>32116</v>
      </c>
      <c r="R668" t="s">
        <v>151</v>
      </c>
      <c r="S668" t="s">
        <v>151</v>
      </c>
      <c r="T668" t="s">
        <v>31794</v>
      </c>
      <c r="U668" s="273">
        <f t="shared" si="58"/>
        <v>2.698125737898465E-4</v>
      </c>
      <c r="V668" s="15" t="str">
        <f t="shared" si="59"/>
        <v>Sede - Tinyahuarco</v>
      </c>
      <c r="W668" s="289" t="s">
        <v>32188</v>
      </c>
      <c r="X668" s="15" t="s">
        <v>32184</v>
      </c>
      <c r="Y668" s="15" t="s">
        <v>32188</v>
      </c>
    </row>
    <row r="669" spans="1:25" x14ac:dyDescent="0.35">
      <c r="A669" s="15" t="s">
        <v>33519</v>
      </c>
      <c r="B669" s="15" t="s">
        <v>172</v>
      </c>
      <c r="C669" s="15" t="s">
        <v>31666</v>
      </c>
      <c r="D669" s="15" t="s">
        <v>34431</v>
      </c>
      <c r="E669" s="15">
        <v>3</v>
      </c>
      <c r="F669" s="273">
        <f t="shared" si="60"/>
        <v>2.2136953955135774E-4</v>
      </c>
      <c r="G669" s="273">
        <f t="shared" si="61"/>
        <v>1.6188754427390789E-4</v>
      </c>
      <c r="Q669" s="15" t="s">
        <v>33371</v>
      </c>
      <c r="R669" t="s">
        <v>152</v>
      </c>
      <c r="S669" t="s">
        <v>31801</v>
      </c>
      <c r="T669" t="s">
        <v>34242</v>
      </c>
      <c r="U669" s="273">
        <f t="shared" si="58"/>
        <v>2.698125737898465E-4</v>
      </c>
      <c r="V669" s="15" t="str">
        <f t="shared" si="59"/>
        <v>Sede - San Juan De Bigote</v>
      </c>
      <c r="W669" s="289" t="s">
        <v>32188</v>
      </c>
      <c r="X669" s="15" t="s">
        <v>32187</v>
      </c>
      <c r="Y669" s="15" t="s">
        <v>32184</v>
      </c>
    </row>
    <row r="670" spans="1:25" x14ac:dyDescent="0.35">
      <c r="A670" s="15" t="s">
        <v>33088</v>
      </c>
      <c r="B670" s="15" t="s">
        <v>172</v>
      </c>
      <c r="C670" s="15" t="s">
        <v>172</v>
      </c>
      <c r="D670" s="15" t="s">
        <v>34432</v>
      </c>
      <c r="E670" s="15">
        <v>3</v>
      </c>
      <c r="F670" s="273">
        <f t="shared" si="60"/>
        <v>2.2136953955135774E-4</v>
      </c>
      <c r="G670" s="273">
        <f t="shared" si="61"/>
        <v>1.6188754427390789E-4</v>
      </c>
      <c r="Q670" s="15" t="s">
        <v>33372</v>
      </c>
      <c r="R670" t="s">
        <v>152</v>
      </c>
      <c r="S670" t="s">
        <v>31804</v>
      </c>
      <c r="T670" t="s">
        <v>34243</v>
      </c>
      <c r="U670" s="273">
        <f t="shared" si="58"/>
        <v>2.698125737898465E-4</v>
      </c>
      <c r="V670" s="15" t="str">
        <f t="shared" si="59"/>
        <v>Sede - Salitral</v>
      </c>
      <c r="W670" s="289" t="s">
        <v>32184</v>
      </c>
      <c r="X670" s="15" t="s">
        <v>32188</v>
      </c>
      <c r="Y670" s="15" t="s">
        <v>925</v>
      </c>
    </row>
    <row r="671" spans="1:25" x14ac:dyDescent="0.35">
      <c r="A671" s="15" t="s">
        <v>33520</v>
      </c>
      <c r="B671" s="15" t="s">
        <v>172</v>
      </c>
      <c r="C671" s="15" t="s">
        <v>31668</v>
      </c>
      <c r="D671" s="15" t="s">
        <v>34433</v>
      </c>
      <c r="E671" s="15">
        <v>3</v>
      </c>
      <c r="F671" s="273">
        <f t="shared" si="60"/>
        <v>2.2136953955135774E-4</v>
      </c>
      <c r="G671" s="273">
        <f t="shared" si="61"/>
        <v>1.6188754427390789E-4</v>
      </c>
      <c r="Q671" s="15" t="s">
        <v>33373</v>
      </c>
      <c r="R671" t="s">
        <v>153</v>
      </c>
      <c r="S671" t="s">
        <v>153</v>
      </c>
      <c r="T671" t="s">
        <v>34244</v>
      </c>
      <c r="U671" s="273">
        <f t="shared" si="58"/>
        <v>2.698125737898465E-4</v>
      </c>
      <c r="V671" s="15" t="str">
        <f t="shared" si="59"/>
        <v>Sede - Acora</v>
      </c>
      <c r="W671" s="289" t="s">
        <v>32186</v>
      </c>
      <c r="X671" s="15" t="s">
        <v>32188</v>
      </c>
      <c r="Y671" s="15" t="s">
        <v>32184</v>
      </c>
    </row>
    <row r="672" spans="1:25" x14ac:dyDescent="0.35">
      <c r="A672" s="15" t="s">
        <v>33521</v>
      </c>
      <c r="B672" s="15" t="s">
        <v>172</v>
      </c>
      <c r="C672" s="15" t="s">
        <v>31669</v>
      </c>
      <c r="D672" s="15" t="s">
        <v>34434</v>
      </c>
      <c r="E672" s="15">
        <v>3</v>
      </c>
      <c r="F672" s="273">
        <f t="shared" si="60"/>
        <v>2.2136953955135774E-4</v>
      </c>
      <c r="G672" s="273">
        <f t="shared" si="61"/>
        <v>1.6188754427390789E-4</v>
      </c>
      <c r="Q672" s="15" t="s">
        <v>33374</v>
      </c>
      <c r="R672" t="s">
        <v>153</v>
      </c>
      <c r="S672" t="s">
        <v>34246</v>
      </c>
      <c r="T672" t="s">
        <v>34247</v>
      </c>
      <c r="U672" s="273">
        <f t="shared" si="58"/>
        <v>2.698125737898465E-4</v>
      </c>
      <c r="V672" s="15" t="str">
        <f t="shared" si="59"/>
        <v>Sede - Santa Lucia</v>
      </c>
      <c r="W672" s="289" t="s">
        <v>32188</v>
      </c>
      <c r="X672" s="15" t="s">
        <v>32184</v>
      </c>
      <c r="Y672" s="15" t="s">
        <v>32185</v>
      </c>
    </row>
    <row r="673" spans="1:25" x14ac:dyDescent="0.35">
      <c r="A673" s="15" t="s">
        <v>33029</v>
      </c>
      <c r="B673" s="15" t="s">
        <v>146</v>
      </c>
      <c r="C673" s="15" t="s">
        <v>31690</v>
      </c>
      <c r="D673" s="15" t="s">
        <v>31690</v>
      </c>
      <c r="E673" s="15">
        <v>3</v>
      </c>
      <c r="F673" s="273">
        <f t="shared" si="60"/>
        <v>2.2136953955135774E-4</v>
      </c>
      <c r="G673" s="273">
        <f t="shared" si="61"/>
        <v>1.6188754427390789E-4</v>
      </c>
      <c r="Q673" s="15" t="s">
        <v>33375</v>
      </c>
      <c r="R673" t="s">
        <v>175</v>
      </c>
      <c r="S673" t="s">
        <v>175</v>
      </c>
      <c r="T673" t="s">
        <v>34248</v>
      </c>
      <c r="U673" s="273">
        <f t="shared" si="58"/>
        <v>2.698125737898465E-4</v>
      </c>
      <c r="V673" s="15" t="str">
        <f t="shared" si="59"/>
        <v>Sede - Cacatachi</v>
      </c>
      <c r="W673" s="289" t="s">
        <v>32188</v>
      </c>
      <c r="X673" s="15" t="s">
        <v>32188</v>
      </c>
      <c r="Y673" s="15" t="s">
        <v>32185</v>
      </c>
    </row>
    <row r="674" spans="1:25" x14ac:dyDescent="0.35">
      <c r="A674" s="15" t="s">
        <v>33522</v>
      </c>
      <c r="B674" s="15" t="s">
        <v>146</v>
      </c>
      <c r="C674" s="15" t="s">
        <v>31690</v>
      </c>
      <c r="D674" s="15" t="s">
        <v>34435</v>
      </c>
      <c r="E674" s="15">
        <v>3</v>
      </c>
      <c r="F674" s="273">
        <f t="shared" si="60"/>
        <v>2.2136953955135774E-4</v>
      </c>
      <c r="G674" s="273">
        <f t="shared" si="61"/>
        <v>1.6188754427390789E-4</v>
      </c>
      <c r="Q674" s="15" t="s">
        <v>33376</v>
      </c>
      <c r="R674" t="s">
        <v>137</v>
      </c>
      <c r="S674" t="s">
        <v>31540</v>
      </c>
      <c r="T674" t="s">
        <v>34249</v>
      </c>
      <c r="U674" s="273">
        <f t="shared" si="58"/>
        <v>2.698125737898465E-4</v>
      </c>
      <c r="V674" s="15" t="str">
        <f t="shared" si="59"/>
        <v>Sede - Lonya Grande</v>
      </c>
      <c r="W674" s="289" t="s">
        <v>32186</v>
      </c>
      <c r="X674" s="15" t="s">
        <v>32187</v>
      </c>
      <c r="Y674" s="15" t="s">
        <v>32188</v>
      </c>
    </row>
    <row r="675" spans="1:25" x14ac:dyDescent="0.35">
      <c r="A675" s="15" t="s">
        <v>33186</v>
      </c>
      <c r="B675" s="15" t="s">
        <v>146</v>
      </c>
      <c r="C675" s="15" t="s">
        <v>31679</v>
      </c>
      <c r="D675" s="15" t="s">
        <v>34051</v>
      </c>
      <c r="E675" s="15">
        <v>3</v>
      </c>
      <c r="F675" s="273">
        <f t="shared" si="60"/>
        <v>2.2136953955135774E-4</v>
      </c>
      <c r="G675" s="273">
        <f t="shared" si="61"/>
        <v>1.6188754427390789E-4</v>
      </c>
      <c r="Q675" s="15" t="s">
        <v>33377</v>
      </c>
      <c r="R675" t="s">
        <v>173</v>
      </c>
      <c r="S675" t="s">
        <v>34250</v>
      </c>
      <c r="T675" t="s">
        <v>31646</v>
      </c>
      <c r="U675" s="273">
        <f t="shared" si="58"/>
        <v>2.698125737898465E-4</v>
      </c>
      <c r="V675" s="15" t="str">
        <f t="shared" si="59"/>
        <v>Sede - Pampas</v>
      </c>
      <c r="W675" s="289" t="s">
        <v>32188</v>
      </c>
      <c r="X675" s="15" t="s">
        <v>32187</v>
      </c>
      <c r="Y675" s="15" t="s">
        <v>32184</v>
      </c>
    </row>
    <row r="676" spans="1:25" x14ac:dyDescent="0.35">
      <c r="A676" s="15" t="s">
        <v>33523</v>
      </c>
      <c r="B676" s="15" t="s">
        <v>146</v>
      </c>
      <c r="C676" s="15" t="s">
        <v>31691</v>
      </c>
      <c r="D676" s="15" t="s">
        <v>34436</v>
      </c>
      <c r="E676" s="15">
        <v>3</v>
      </c>
      <c r="F676" s="273">
        <f t="shared" si="60"/>
        <v>2.2136953955135774E-4</v>
      </c>
      <c r="G676" s="273">
        <f t="shared" si="61"/>
        <v>1.6188754427390789E-4</v>
      </c>
      <c r="Q676" s="15" t="s">
        <v>33378</v>
      </c>
      <c r="R676" t="s">
        <v>140</v>
      </c>
      <c r="S676" t="s">
        <v>31562</v>
      </c>
      <c r="T676" t="s">
        <v>34251</v>
      </c>
      <c r="U676" s="273">
        <f t="shared" si="58"/>
        <v>2.698125737898465E-4</v>
      </c>
      <c r="V676" s="15" t="str">
        <f t="shared" si="59"/>
        <v>Sede - Colasay</v>
      </c>
      <c r="W676" s="289" t="s">
        <v>32185</v>
      </c>
      <c r="X676" s="15" t="s">
        <v>32187</v>
      </c>
      <c r="Y676" s="15" t="s">
        <v>32185</v>
      </c>
    </row>
    <row r="677" spans="1:25" x14ac:dyDescent="0.35">
      <c r="A677" s="15" t="s">
        <v>33524</v>
      </c>
      <c r="B677" s="15" t="s">
        <v>146</v>
      </c>
      <c r="C677" s="15" t="s">
        <v>34315</v>
      </c>
      <c r="D677" s="15" t="s">
        <v>34437</v>
      </c>
      <c r="E677" s="15">
        <v>3</v>
      </c>
      <c r="F677" s="273">
        <f t="shared" si="60"/>
        <v>2.2136953955135774E-4</v>
      </c>
      <c r="G677" s="273">
        <f t="shared" si="61"/>
        <v>1.6188754427390789E-4</v>
      </c>
      <c r="Q677" s="15" t="s">
        <v>33379</v>
      </c>
      <c r="R677" t="s">
        <v>141</v>
      </c>
      <c r="S677" t="s">
        <v>31619</v>
      </c>
      <c r="T677" t="s">
        <v>34252</v>
      </c>
      <c r="U677" s="273">
        <f t="shared" si="58"/>
        <v>2.698125737898465E-4</v>
      </c>
      <c r="V677" s="15" t="str">
        <f t="shared" si="59"/>
        <v>Sede - Ocongate</v>
      </c>
      <c r="W677" s="289" t="s">
        <v>32184</v>
      </c>
      <c r="X677" s="15" t="s">
        <v>32184</v>
      </c>
      <c r="Y677" s="15" t="s">
        <v>32188</v>
      </c>
    </row>
    <row r="678" spans="1:25" x14ac:dyDescent="0.35">
      <c r="A678" s="15" t="s">
        <v>33525</v>
      </c>
      <c r="B678" s="15" t="s">
        <v>146</v>
      </c>
      <c r="C678" s="15" t="s">
        <v>34315</v>
      </c>
      <c r="D678" s="15" t="s">
        <v>34438</v>
      </c>
      <c r="E678" s="15">
        <v>3</v>
      </c>
      <c r="F678" s="273">
        <f t="shared" si="60"/>
        <v>2.2136953955135774E-4</v>
      </c>
      <c r="G678" s="273">
        <f t="shared" si="61"/>
        <v>1.6188754427390789E-4</v>
      </c>
      <c r="Q678" s="15" t="s">
        <v>33380</v>
      </c>
      <c r="R678" t="s">
        <v>172</v>
      </c>
      <c r="S678" t="s">
        <v>31664</v>
      </c>
      <c r="T678" t="s">
        <v>34255</v>
      </c>
      <c r="U678" s="273">
        <f t="shared" si="58"/>
        <v>2.698125737898465E-4</v>
      </c>
      <c r="V678" s="15" t="str">
        <f t="shared" si="59"/>
        <v>Sede - San Jose De Quero</v>
      </c>
      <c r="W678" s="289" t="s">
        <v>32188</v>
      </c>
      <c r="X678" s="15" t="s">
        <v>32184</v>
      </c>
      <c r="Y678" s="15" t="s">
        <v>32184</v>
      </c>
    </row>
    <row r="679" spans="1:25" x14ac:dyDescent="0.35">
      <c r="A679" s="15" t="s">
        <v>33095</v>
      </c>
      <c r="B679" s="15" t="s">
        <v>147</v>
      </c>
      <c r="C679" s="15" t="s">
        <v>147</v>
      </c>
      <c r="D679" s="15" t="s">
        <v>34439</v>
      </c>
      <c r="E679" s="15">
        <v>3</v>
      </c>
      <c r="F679" s="273">
        <f t="shared" si="60"/>
        <v>2.2136953955135774E-4</v>
      </c>
      <c r="G679" s="273">
        <f t="shared" si="61"/>
        <v>1.6188754427390789E-4</v>
      </c>
      <c r="Q679" s="15" t="s">
        <v>33381</v>
      </c>
      <c r="R679" t="s">
        <v>146</v>
      </c>
      <c r="S679" t="s">
        <v>31680</v>
      </c>
      <c r="T679" t="s">
        <v>34256</v>
      </c>
      <c r="U679" s="273">
        <f t="shared" si="58"/>
        <v>2.698125737898465E-4</v>
      </c>
      <c r="V679" s="15" t="str">
        <f t="shared" si="59"/>
        <v>Sede - Sinsicap</v>
      </c>
      <c r="W679" s="289" t="s">
        <v>32185</v>
      </c>
      <c r="X679" s="15" t="s">
        <v>32187</v>
      </c>
      <c r="Y679" s="15" t="s">
        <v>32184</v>
      </c>
    </row>
    <row r="680" spans="1:25" x14ac:dyDescent="0.35">
      <c r="A680" s="15" t="s">
        <v>32024</v>
      </c>
      <c r="B680" s="15" t="s">
        <v>147</v>
      </c>
      <c r="C680" s="15" t="s">
        <v>147</v>
      </c>
      <c r="D680" s="15" t="s">
        <v>31703</v>
      </c>
      <c r="E680" s="15">
        <v>3</v>
      </c>
      <c r="F680" s="273">
        <f t="shared" si="60"/>
        <v>2.2136953955135774E-4</v>
      </c>
      <c r="G680" s="273">
        <f t="shared" si="61"/>
        <v>1.6188754427390789E-4</v>
      </c>
      <c r="Q680" s="15" t="s">
        <v>33382</v>
      </c>
      <c r="R680" t="s">
        <v>146</v>
      </c>
      <c r="S680" t="s">
        <v>31692</v>
      </c>
      <c r="T680" t="s">
        <v>34257</v>
      </c>
      <c r="U680" s="273">
        <f t="shared" si="58"/>
        <v>2.698125737898465E-4</v>
      </c>
      <c r="V680" s="15" t="str">
        <f t="shared" si="59"/>
        <v>Sede - Chugay</v>
      </c>
      <c r="W680" s="289" t="s">
        <v>32185</v>
      </c>
      <c r="X680" s="15" t="s">
        <v>32184</v>
      </c>
      <c r="Y680" s="15" t="s">
        <v>32188</v>
      </c>
    </row>
    <row r="681" spans="1:25" x14ac:dyDescent="0.35">
      <c r="A681" s="15" t="s">
        <v>33526</v>
      </c>
      <c r="B681" s="15" t="s">
        <v>147</v>
      </c>
      <c r="C681" s="15" t="s">
        <v>147</v>
      </c>
      <c r="D681" s="15" t="s">
        <v>34440</v>
      </c>
      <c r="E681" s="15">
        <v>3</v>
      </c>
      <c r="F681" s="273">
        <f t="shared" si="60"/>
        <v>2.2136953955135774E-4</v>
      </c>
      <c r="G681" s="273">
        <f t="shared" si="61"/>
        <v>1.6188754427390789E-4</v>
      </c>
      <c r="Q681" s="15" t="s">
        <v>33383</v>
      </c>
      <c r="R681" t="s">
        <v>148</v>
      </c>
      <c r="S681" t="s">
        <v>34258</v>
      </c>
      <c r="T681" t="s">
        <v>34259</v>
      </c>
      <c r="U681" s="273">
        <f t="shared" si="58"/>
        <v>2.698125737898465E-4</v>
      </c>
      <c r="V681" s="15" t="str">
        <f t="shared" si="59"/>
        <v>Sede - Puinahua</v>
      </c>
      <c r="W681" s="289" t="s">
        <v>32187</v>
      </c>
      <c r="X681" s="15" t="s">
        <v>32186</v>
      </c>
      <c r="Y681" s="15" t="s">
        <v>32185</v>
      </c>
    </row>
    <row r="682" spans="1:25" x14ac:dyDescent="0.35">
      <c r="A682" s="15" t="s">
        <v>33011</v>
      </c>
      <c r="B682" s="15" t="s">
        <v>159</v>
      </c>
      <c r="C682" s="15" t="s">
        <v>159</v>
      </c>
      <c r="D682" s="15" t="s">
        <v>34441</v>
      </c>
      <c r="E682" s="15">
        <v>3</v>
      </c>
      <c r="F682" s="273">
        <f t="shared" si="60"/>
        <v>2.2136953955135774E-4</v>
      </c>
      <c r="G682" s="273">
        <f t="shared" si="61"/>
        <v>1.6188754427390789E-4</v>
      </c>
      <c r="Q682" s="15" t="s">
        <v>33384</v>
      </c>
      <c r="R682" t="s">
        <v>175</v>
      </c>
      <c r="S682" t="s">
        <v>31836</v>
      </c>
      <c r="T682" t="s">
        <v>175</v>
      </c>
      <c r="U682" s="273">
        <f t="shared" si="58"/>
        <v>2.698125737898465E-4</v>
      </c>
      <c r="V682" s="15" t="str">
        <f t="shared" si="59"/>
        <v>Sede - San Martin</v>
      </c>
      <c r="W682" s="289" t="s">
        <v>32185</v>
      </c>
      <c r="X682" s="15" t="s">
        <v>32184</v>
      </c>
      <c r="Y682" s="15" t="s">
        <v>32185</v>
      </c>
    </row>
    <row r="683" spans="1:25" x14ac:dyDescent="0.35">
      <c r="A683" s="15" t="s">
        <v>32029</v>
      </c>
      <c r="B683" s="15" t="s">
        <v>159</v>
      </c>
      <c r="C683" s="15" t="s">
        <v>31707</v>
      </c>
      <c r="D683" s="15" t="s">
        <v>31714</v>
      </c>
      <c r="E683" s="15">
        <v>3</v>
      </c>
      <c r="F683" s="273">
        <f t="shared" si="60"/>
        <v>2.2136953955135774E-4</v>
      </c>
      <c r="G683" s="273">
        <f t="shared" si="61"/>
        <v>1.6188754427390789E-4</v>
      </c>
      <c r="Q683" s="15" t="s">
        <v>33385</v>
      </c>
      <c r="R683" t="s">
        <v>156</v>
      </c>
      <c r="S683" t="s">
        <v>31855</v>
      </c>
      <c r="T683" t="s">
        <v>34261</v>
      </c>
      <c r="U683" s="273">
        <f t="shared" si="58"/>
        <v>2.698125737898465E-4</v>
      </c>
      <c r="V683" s="15" t="str">
        <f t="shared" si="59"/>
        <v>Sede - Masisea</v>
      </c>
      <c r="W683" s="289" t="s">
        <v>32188</v>
      </c>
      <c r="X683" s="15" t="s">
        <v>32188</v>
      </c>
      <c r="Y683" s="15" t="s">
        <v>32185</v>
      </c>
    </row>
    <row r="684" spans="1:25" x14ac:dyDescent="0.35">
      <c r="A684" s="15" t="s">
        <v>33527</v>
      </c>
      <c r="B684" s="15" t="s">
        <v>159</v>
      </c>
      <c r="C684" s="15" t="s">
        <v>31709</v>
      </c>
      <c r="D684" s="15" t="s">
        <v>34442</v>
      </c>
      <c r="E684" s="15">
        <v>3</v>
      </c>
      <c r="F684" s="273">
        <f t="shared" si="60"/>
        <v>2.2136953955135774E-4</v>
      </c>
      <c r="G684" s="273">
        <f t="shared" si="61"/>
        <v>1.6188754427390789E-4</v>
      </c>
      <c r="Q684" s="15" t="s">
        <v>33386</v>
      </c>
      <c r="R684" t="s">
        <v>140</v>
      </c>
      <c r="S684" t="s">
        <v>31578</v>
      </c>
      <c r="T684" t="s">
        <v>34262</v>
      </c>
      <c r="U684" s="273">
        <f t="shared" si="58"/>
        <v>2.698125737898465E-4</v>
      </c>
      <c r="V684" s="15" t="str">
        <f t="shared" si="59"/>
        <v>Sede - Gregorio Pita</v>
      </c>
      <c r="W684" s="289" t="s">
        <v>32188</v>
      </c>
      <c r="X684" s="15" t="s">
        <v>32184</v>
      </c>
      <c r="Y684" s="15" t="s">
        <v>32185</v>
      </c>
    </row>
    <row r="685" spans="1:25" x14ac:dyDescent="0.35">
      <c r="A685" s="15" t="s">
        <v>32046</v>
      </c>
      <c r="B685" s="15" t="s">
        <v>159</v>
      </c>
      <c r="C685" s="15" t="s">
        <v>31710</v>
      </c>
      <c r="D685" s="15" t="s">
        <v>31727</v>
      </c>
      <c r="E685" s="15">
        <v>3</v>
      </c>
      <c r="F685" s="273">
        <f t="shared" si="60"/>
        <v>2.2136953955135774E-4</v>
      </c>
      <c r="G685" s="273">
        <f t="shared" si="61"/>
        <v>1.6188754427390789E-4</v>
      </c>
      <c r="Q685" s="15" t="s">
        <v>33387</v>
      </c>
      <c r="R685" t="s">
        <v>146</v>
      </c>
      <c r="S685" t="s">
        <v>31692</v>
      </c>
      <c r="T685" t="s">
        <v>34264</v>
      </c>
      <c r="U685" s="273">
        <f t="shared" si="58"/>
        <v>2.698125737898465E-4</v>
      </c>
      <c r="V685" s="15" t="str">
        <f t="shared" si="59"/>
        <v>Sede - Marcabal</v>
      </c>
      <c r="W685" s="289" t="s">
        <v>32185</v>
      </c>
      <c r="X685" s="15" t="s">
        <v>32184</v>
      </c>
      <c r="Y685" s="15" t="s">
        <v>32188</v>
      </c>
    </row>
    <row r="686" spans="1:25" x14ac:dyDescent="0.35">
      <c r="A686" s="15" t="s">
        <v>32049</v>
      </c>
      <c r="B686" s="15" t="s">
        <v>159</v>
      </c>
      <c r="C686" s="15" t="s">
        <v>31710</v>
      </c>
      <c r="D686" s="15" t="s">
        <v>31730</v>
      </c>
      <c r="E686" s="15">
        <v>3</v>
      </c>
      <c r="F686" s="273">
        <f t="shared" si="60"/>
        <v>2.2136953955135774E-4</v>
      </c>
      <c r="G686" s="273">
        <f t="shared" si="61"/>
        <v>1.6188754427390789E-4</v>
      </c>
      <c r="Q686" s="15" t="s">
        <v>33388</v>
      </c>
      <c r="R686" t="s">
        <v>137</v>
      </c>
      <c r="S686" t="s">
        <v>31572</v>
      </c>
      <c r="T686" t="s">
        <v>34265</v>
      </c>
      <c r="U686" s="273">
        <f t="shared" si="58"/>
        <v>2.1585005903187719E-4</v>
      </c>
      <c r="V686" s="15" t="str">
        <f t="shared" si="59"/>
        <v>Sede - Florida</v>
      </c>
      <c r="W686" s="289" t="s">
        <v>32185</v>
      </c>
      <c r="X686" s="15" t="s">
        <v>32187</v>
      </c>
      <c r="Y686" s="15" t="s">
        <v>32185</v>
      </c>
    </row>
    <row r="687" spans="1:25" x14ac:dyDescent="0.35">
      <c r="A687" s="15" t="s">
        <v>32057</v>
      </c>
      <c r="B687" s="15" t="s">
        <v>159</v>
      </c>
      <c r="C687" s="15" t="s">
        <v>31711</v>
      </c>
      <c r="D687" s="15" t="s">
        <v>31738</v>
      </c>
      <c r="E687" s="15">
        <v>3</v>
      </c>
      <c r="F687" s="273">
        <f t="shared" si="60"/>
        <v>2.2136953955135774E-4</v>
      </c>
      <c r="G687" s="273">
        <f t="shared" si="61"/>
        <v>1.6188754427390789E-4</v>
      </c>
      <c r="Q687" s="15" t="s">
        <v>33389</v>
      </c>
      <c r="R687" t="s">
        <v>173</v>
      </c>
      <c r="S687" t="s">
        <v>31530</v>
      </c>
      <c r="T687" t="s">
        <v>31772</v>
      </c>
      <c r="U687" s="273">
        <f t="shared" si="58"/>
        <v>2.1585005903187719E-4</v>
      </c>
      <c r="V687" s="15" t="str">
        <f t="shared" si="59"/>
        <v>Sede - Pueblo Libre</v>
      </c>
      <c r="W687" s="289" t="s">
        <v>32188</v>
      </c>
      <c r="X687" s="15" t="s">
        <v>32187</v>
      </c>
      <c r="Y687" s="15" t="s">
        <v>32184</v>
      </c>
    </row>
    <row r="688" spans="1:25" x14ac:dyDescent="0.35">
      <c r="A688" s="15" t="s">
        <v>32059</v>
      </c>
      <c r="B688" s="15" t="s">
        <v>159</v>
      </c>
      <c r="C688" s="15" t="s">
        <v>31712</v>
      </c>
      <c r="D688" s="15" t="s">
        <v>31740</v>
      </c>
      <c r="E688" s="15">
        <v>3</v>
      </c>
      <c r="F688" s="273">
        <f t="shared" si="60"/>
        <v>2.2136953955135774E-4</v>
      </c>
      <c r="G688" s="273">
        <f t="shared" si="61"/>
        <v>1.6188754427390789E-4</v>
      </c>
      <c r="Q688" s="15" t="s">
        <v>33390</v>
      </c>
      <c r="R688" t="s">
        <v>174</v>
      </c>
      <c r="S688" t="s">
        <v>31547</v>
      </c>
      <c r="T688" t="s">
        <v>34266</v>
      </c>
      <c r="U688" s="273">
        <f t="shared" si="58"/>
        <v>2.1585005903187719E-4</v>
      </c>
      <c r="V688" s="15" t="str">
        <f t="shared" si="59"/>
        <v>Sede - Huancaray</v>
      </c>
      <c r="W688" s="289" t="s">
        <v>32185</v>
      </c>
      <c r="X688" s="15" t="s">
        <v>32188</v>
      </c>
      <c r="Y688" s="15" t="s">
        <v>32188</v>
      </c>
    </row>
    <row r="689" spans="1:25" x14ac:dyDescent="0.35">
      <c r="A689" s="15" t="s">
        <v>32060</v>
      </c>
      <c r="B689" s="15" t="s">
        <v>159</v>
      </c>
      <c r="C689" s="15" t="s">
        <v>31712</v>
      </c>
      <c r="D689" s="15" t="s">
        <v>31741</v>
      </c>
      <c r="E689" s="15">
        <v>3</v>
      </c>
      <c r="F689" s="273">
        <f t="shared" si="60"/>
        <v>2.2136953955135774E-4</v>
      </c>
      <c r="G689" s="273">
        <f t="shared" si="61"/>
        <v>1.6188754427390789E-4</v>
      </c>
      <c r="Q689" s="15" t="s">
        <v>33391</v>
      </c>
      <c r="R689" t="s">
        <v>174</v>
      </c>
      <c r="S689" t="s">
        <v>31547</v>
      </c>
      <c r="T689" t="s">
        <v>34267</v>
      </c>
      <c r="U689" s="273">
        <f t="shared" si="58"/>
        <v>2.1585005903187719E-4</v>
      </c>
      <c r="V689" s="15" t="str">
        <f t="shared" si="59"/>
        <v>Sede - Huayana</v>
      </c>
      <c r="W689" s="289" t="s">
        <v>32185</v>
      </c>
      <c r="X689" s="15" t="s">
        <v>32188</v>
      </c>
      <c r="Y689" s="15" t="s">
        <v>32188</v>
      </c>
    </row>
    <row r="690" spans="1:25" x14ac:dyDescent="0.35">
      <c r="A690" s="15" t="s">
        <v>33528</v>
      </c>
      <c r="B690" s="15" t="s">
        <v>159</v>
      </c>
      <c r="C690" s="15" t="s">
        <v>34443</v>
      </c>
      <c r="D690" s="15" t="s">
        <v>34444</v>
      </c>
      <c r="E690" s="15">
        <v>3</v>
      </c>
      <c r="F690" s="273">
        <f t="shared" si="60"/>
        <v>2.2136953955135774E-4</v>
      </c>
      <c r="G690" s="273">
        <f t="shared" si="61"/>
        <v>1.6188754427390789E-4</v>
      </c>
      <c r="Q690" s="15" t="s">
        <v>33392</v>
      </c>
      <c r="R690" t="s">
        <v>174</v>
      </c>
      <c r="S690" t="s">
        <v>31547</v>
      </c>
      <c r="T690" t="s">
        <v>34268</v>
      </c>
      <c r="U690" s="273">
        <f t="shared" si="58"/>
        <v>2.1585005903187719E-4</v>
      </c>
      <c r="V690" s="15" t="str">
        <f t="shared" si="59"/>
        <v>Sede - Pampachiri</v>
      </c>
      <c r="W690" s="289" t="s">
        <v>32188</v>
      </c>
      <c r="X690" s="15" t="s">
        <v>32188</v>
      </c>
      <c r="Y690" s="15" t="s">
        <v>32188</v>
      </c>
    </row>
    <row r="691" spans="1:25" x14ac:dyDescent="0.35">
      <c r="A691" s="15" t="s">
        <v>33529</v>
      </c>
      <c r="B691" s="15" t="s">
        <v>159</v>
      </c>
      <c r="C691" s="15" t="s">
        <v>34443</v>
      </c>
      <c r="D691" s="15" t="s">
        <v>31525</v>
      </c>
      <c r="E691" s="15">
        <v>3</v>
      </c>
      <c r="F691" s="273">
        <f t="shared" si="60"/>
        <v>2.2136953955135774E-4</v>
      </c>
      <c r="G691" s="273">
        <f t="shared" si="61"/>
        <v>1.6188754427390789E-4</v>
      </c>
      <c r="Q691" s="15" t="s">
        <v>33393</v>
      </c>
      <c r="R691" t="s">
        <v>174</v>
      </c>
      <c r="S691" t="s">
        <v>31547</v>
      </c>
      <c r="T691" t="s">
        <v>34269</v>
      </c>
      <c r="U691" s="273">
        <f t="shared" si="58"/>
        <v>2.1585005903187719E-4</v>
      </c>
      <c r="V691" s="15" t="str">
        <f t="shared" si="59"/>
        <v>Sede - Pomacocha</v>
      </c>
      <c r="W691" s="289" t="s">
        <v>32188</v>
      </c>
      <c r="X691" s="15" t="s">
        <v>32188</v>
      </c>
      <c r="Y691" s="15" t="s">
        <v>32188</v>
      </c>
    </row>
    <row r="692" spans="1:25" x14ac:dyDescent="0.35">
      <c r="A692" s="15" t="s">
        <v>33530</v>
      </c>
      <c r="B692" s="15" t="s">
        <v>148</v>
      </c>
      <c r="C692" s="15" t="s">
        <v>34445</v>
      </c>
      <c r="D692" s="15" t="s">
        <v>31707</v>
      </c>
      <c r="E692" s="15">
        <v>3</v>
      </c>
      <c r="F692" s="273">
        <f t="shared" si="60"/>
        <v>2.2136953955135774E-4</v>
      </c>
      <c r="G692" s="273">
        <f t="shared" si="61"/>
        <v>1.6188754427390789E-4</v>
      </c>
      <c r="Q692" s="15" t="s">
        <v>33394</v>
      </c>
      <c r="R692" t="s">
        <v>174</v>
      </c>
      <c r="S692" t="s">
        <v>34270</v>
      </c>
      <c r="T692" t="s">
        <v>34271</v>
      </c>
      <c r="U692" s="273">
        <f t="shared" si="58"/>
        <v>2.1585005903187719E-4</v>
      </c>
      <c r="V692" s="15" t="str">
        <f t="shared" si="59"/>
        <v>Sede - Sabaino</v>
      </c>
      <c r="W692" s="289" t="s">
        <v>32185</v>
      </c>
      <c r="X692" s="15" t="s">
        <v>32188</v>
      </c>
      <c r="Y692" s="15" t="s">
        <v>32188</v>
      </c>
    </row>
    <row r="693" spans="1:25" x14ac:dyDescent="0.35">
      <c r="A693" s="15" t="s">
        <v>33531</v>
      </c>
      <c r="B693" s="15" t="s">
        <v>34054</v>
      </c>
      <c r="C693" s="15" t="s">
        <v>34186</v>
      </c>
      <c r="D693" s="15" t="s">
        <v>34186</v>
      </c>
      <c r="E693" s="15">
        <v>3</v>
      </c>
      <c r="F693" s="273">
        <f t="shared" si="60"/>
        <v>2.2136953955135774E-4</v>
      </c>
      <c r="G693" s="273">
        <f t="shared" si="61"/>
        <v>1.6188754427390789E-4</v>
      </c>
      <c r="Q693" s="15" t="s">
        <v>33395</v>
      </c>
      <c r="R693" t="s">
        <v>139</v>
      </c>
      <c r="S693" t="s">
        <v>31632</v>
      </c>
      <c r="T693" t="s">
        <v>34275</v>
      </c>
      <c r="U693" s="273">
        <f t="shared" si="58"/>
        <v>2.1585005903187719E-4</v>
      </c>
      <c r="V693" s="15" t="str">
        <f t="shared" si="59"/>
        <v>Sede - Huac-Huas</v>
      </c>
      <c r="W693" s="289" t="s">
        <v>32188</v>
      </c>
      <c r="X693" s="15" t="s">
        <v>32187</v>
      </c>
      <c r="Y693" s="15" t="s">
        <v>32184</v>
      </c>
    </row>
    <row r="694" spans="1:25" x14ac:dyDescent="0.35">
      <c r="A694" s="15" t="s">
        <v>33214</v>
      </c>
      <c r="B694" s="15" t="s">
        <v>150</v>
      </c>
      <c r="C694" s="15" t="s">
        <v>31786</v>
      </c>
      <c r="D694" s="15" t="s">
        <v>34446</v>
      </c>
      <c r="E694" s="15">
        <v>3</v>
      </c>
      <c r="F694" s="273">
        <f t="shared" si="60"/>
        <v>2.2136953955135774E-4</v>
      </c>
      <c r="G694" s="273">
        <f t="shared" si="61"/>
        <v>1.6188754427390789E-4</v>
      </c>
      <c r="Q694" s="15" t="s">
        <v>33396</v>
      </c>
      <c r="R694" t="s">
        <v>141</v>
      </c>
      <c r="S694" t="s">
        <v>31623</v>
      </c>
      <c r="T694" t="s">
        <v>34276</v>
      </c>
      <c r="U694" s="273">
        <f t="shared" si="58"/>
        <v>2.1585005903187719E-4</v>
      </c>
      <c r="V694" s="15" t="str">
        <f t="shared" si="59"/>
        <v>Sede - Colquemarca</v>
      </c>
      <c r="W694" s="289" t="s">
        <v>32185</v>
      </c>
      <c r="X694" s="15" t="s">
        <v>32188</v>
      </c>
      <c r="Y694" s="15" t="s">
        <v>32188</v>
      </c>
    </row>
    <row r="695" spans="1:25" x14ac:dyDescent="0.35">
      <c r="A695" s="15" t="s">
        <v>33532</v>
      </c>
      <c r="B695" s="15" t="s">
        <v>150</v>
      </c>
      <c r="C695" s="15" t="s">
        <v>31786</v>
      </c>
      <c r="D695" s="15" t="s">
        <v>34447</v>
      </c>
      <c r="E695" s="15">
        <v>3</v>
      </c>
      <c r="F695" s="273">
        <f t="shared" si="60"/>
        <v>2.2136953955135774E-4</v>
      </c>
      <c r="G695" s="273">
        <f t="shared" si="61"/>
        <v>1.6188754427390789E-4</v>
      </c>
      <c r="Q695" s="15" t="s">
        <v>33397</v>
      </c>
      <c r="R695" t="s">
        <v>141</v>
      </c>
      <c r="S695" t="s">
        <v>31623</v>
      </c>
      <c r="T695" t="s">
        <v>34277</v>
      </c>
      <c r="U695" s="273">
        <f t="shared" si="58"/>
        <v>2.1585005903187719E-4</v>
      </c>
      <c r="V695" s="15" t="str">
        <f t="shared" si="59"/>
        <v>Sede - Quiñota</v>
      </c>
      <c r="W695" s="289" t="s">
        <v>32185</v>
      </c>
      <c r="X695" s="15" t="s">
        <v>32188</v>
      </c>
      <c r="Y695" s="15" t="s">
        <v>32188</v>
      </c>
    </row>
    <row r="696" spans="1:25" x14ac:dyDescent="0.35">
      <c r="A696" s="15" t="s">
        <v>33533</v>
      </c>
      <c r="B696" s="15" t="s">
        <v>151</v>
      </c>
      <c r="C696" s="15" t="s">
        <v>34151</v>
      </c>
      <c r="D696" s="15" t="s">
        <v>34448</v>
      </c>
      <c r="E696" s="15">
        <v>3</v>
      </c>
      <c r="F696" s="273">
        <f t="shared" si="60"/>
        <v>2.2136953955135774E-4</v>
      </c>
      <c r="G696" s="273">
        <f t="shared" si="61"/>
        <v>1.6188754427390789E-4</v>
      </c>
      <c r="Q696" s="15" t="s">
        <v>33398</v>
      </c>
      <c r="R696" t="s">
        <v>142</v>
      </c>
      <c r="S696" t="s">
        <v>31642</v>
      </c>
      <c r="T696" t="s">
        <v>34278</v>
      </c>
      <c r="U696" s="273">
        <f t="shared" si="58"/>
        <v>2.1585005903187719E-4</v>
      </c>
      <c r="V696" s="15" t="str">
        <f t="shared" si="59"/>
        <v>Sede - Huayllay Grande</v>
      </c>
      <c r="W696" s="289" t="s">
        <v>32185</v>
      </c>
      <c r="X696" s="15" t="s">
        <v>32184</v>
      </c>
      <c r="Y696" s="15" t="s">
        <v>32188</v>
      </c>
    </row>
    <row r="697" spans="1:25" x14ac:dyDescent="0.35">
      <c r="A697" s="15" t="s">
        <v>33534</v>
      </c>
      <c r="B697" s="15" t="s">
        <v>151</v>
      </c>
      <c r="C697" s="15" t="s">
        <v>31792</v>
      </c>
      <c r="D697" s="15" t="s">
        <v>34449</v>
      </c>
      <c r="E697" s="15">
        <v>3</v>
      </c>
      <c r="F697" s="273">
        <f t="shared" si="60"/>
        <v>2.2136953955135774E-4</v>
      </c>
      <c r="G697" s="273">
        <f t="shared" si="61"/>
        <v>1.6188754427390789E-4</v>
      </c>
      <c r="Q697" s="15" t="s">
        <v>33399</v>
      </c>
      <c r="R697" t="s">
        <v>142</v>
      </c>
      <c r="S697" t="s">
        <v>31642</v>
      </c>
      <c r="T697" t="s">
        <v>34279</v>
      </c>
      <c r="U697" s="273">
        <f t="shared" si="58"/>
        <v>2.1585005903187719E-4</v>
      </c>
      <c r="V697" s="15" t="str">
        <f t="shared" si="59"/>
        <v>Sede - Secclla</v>
      </c>
      <c r="W697" s="289" t="s">
        <v>32188</v>
      </c>
      <c r="X697" s="15" t="s">
        <v>32184</v>
      </c>
      <c r="Y697" s="15" t="s">
        <v>32188</v>
      </c>
    </row>
    <row r="698" spans="1:25" x14ac:dyDescent="0.35">
      <c r="A698" s="15" t="s">
        <v>33535</v>
      </c>
      <c r="B698" s="15" t="s">
        <v>152</v>
      </c>
      <c r="C698" s="15" t="s">
        <v>152</v>
      </c>
      <c r="D698" s="15" t="s">
        <v>34450</v>
      </c>
      <c r="E698" s="15">
        <v>3</v>
      </c>
      <c r="F698" s="273">
        <f t="shared" si="60"/>
        <v>2.2136953955135774E-4</v>
      </c>
      <c r="G698" s="273">
        <f t="shared" si="61"/>
        <v>1.6188754427390789E-4</v>
      </c>
      <c r="Q698" s="15" t="s">
        <v>33400</v>
      </c>
      <c r="R698" t="s">
        <v>142</v>
      </c>
      <c r="S698" t="s">
        <v>34209</v>
      </c>
      <c r="T698" t="s">
        <v>34280</v>
      </c>
      <c r="U698" s="273">
        <f t="shared" si="58"/>
        <v>2.1585005903187719E-4</v>
      </c>
      <c r="V698" s="15" t="str">
        <f t="shared" si="59"/>
        <v>Sede - San Juan</v>
      </c>
      <c r="W698" s="289" t="s">
        <v>32185</v>
      </c>
      <c r="X698" s="15" t="s">
        <v>32187</v>
      </c>
      <c r="Y698" s="15" t="s">
        <v>32184</v>
      </c>
    </row>
    <row r="699" spans="1:25" x14ac:dyDescent="0.35">
      <c r="A699" s="15" t="s">
        <v>32129</v>
      </c>
      <c r="B699" s="15" t="s">
        <v>152</v>
      </c>
      <c r="C699" s="15" t="s">
        <v>31801</v>
      </c>
      <c r="D699" s="15" t="s">
        <v>31810</v>
      </c>
      <c r="E699" s="15">
        <v>3</v>
      </c>
      <c r="F699" s="273">
        <f t="shared" si="60"/>
        <v>2.2136953955135774E-4</v>
      </c>
      <c r="G699" s="273">
        <f t="shared" si="61"/>
        <v>1.6188754427390789E-4</v>
      </c>
      <c r="Q699" s="15" t="s">
        <v>33401</v>
      </c>
      <c r="R699" t="s">
        <v>142</v>
      </c>
      <c r="S699" t="s">
        <v>31643</v>
      </c>
      <c r="T699" t="s">
        <v>34281</v>
      </c>
      <c r="U699" s="273">
        <f t="shared" si="58"/>
        <v>2.1585005903187719E-4</v>
      </c>
      <c r="V699" s="15" t="str">
        <f t="shared" si="59"/>
        <v>Sede - Salcahuasi</v>
      </c>
      <c r="W699" s="289" t="s">
        <v>32186</v>
      </c>
      <c r="X699" s="15" t="s">
        <v>32184</v>
      </c>
      <c r="Y699" s="15" t="s">
        <v>32188</v>
      </c>
    </row>
    <row r="700" spans="1:25" x14ac:dyDescent="0.35">
      <c r="A700" s="15" t="s">
        <v>33536</v>
      </c>
      <c r="B700" s="15" t="s">
        <v>152</v>
      </c>
      <c r="C700" s="15" t="s">
        <v>31801</v>
      </c>
      <c r="D700" s="15" t="s">
        <v>34451</v>
      </c>
      <c r="E700" s="15">
        <v>3</v>
      </c>
      <c r="F700" s="273">
        <f t="shared" si="60"/>
        <v>2.2136953955135774E-4</v>
      </c>
      <c r="G700" s="273">
        <f t="shared" si="61"/>
        <v>1.6188754427390789E-4</v>
      </c>
      <c r="Q700" s="15" t="s">
        <v>33402</v>
      </c>
      <c r="R700" t="s">
        <v>146</v>
      </c>
      <c r="S700" t="s">
        <v>31684</v>
      </c>
      <c r="T700" t="s">
        <v>34282</v>
      </c>
      <c r="U700" s="273">
        <f t="shared" si="58"/>
        <v>2.1585005903187719E-4</v>
      </c>
      <c r="V700" s="15" t="str">
        <f t="shared" si="59"/>
        <v>Sede - Poroto</v>
      </c>
      <c r="W700" s="289" t="s">
        <v>32185</v>
      </c>
      <c r="X700" s="15" t="s">
        <v>32187</v>
      </c>
      <c r="Y700" s="15" t="s">
        <v>32184</v>
      </c>
    </row>
    <row r="701" spans="1:25" x14ac:dyDescent="0.35">
      <c r="A701" s="15" t="s">
        <v>32132</v>
      </c>
      <c r="B701" s="15" t="s">
        <v>152</v>
      </c>
      <c r="C701" s="15" t="s">
        <v>31802</v>
      </c>
      <c r="D701" s="15" t="s">
        <v>31812</v>
      </c>
      <c r="E701" s="15">
        <v>3</v>
      </c>
      <c r="F701" s="273">
        <f t="shared" si="60"/>
        <v>2.2136953955135774E-4</v>
      </c>
      <c r="G701" s="273">
        <f t="shared" si="61"/>
        <v>1.6188754427390789E-4</v>
      </c>
      <c r="Q701" s="15" t="s">
        <v>33403</v>
      </c>
      <c r="R701" t="s">
        <v>146</v>
      </c>
      <c r="S701" t="s">
        <v>31691</v>
      </c>
      <c r="T701" t="s">
        <v>31691</v>
      </c>
      <c r="U701" s="273">
        <f t="shared" si="58"/>
        <v>2.1585005903187719E-4</v>
      </c>
      <c r="V701" s="15" t="str">
        <f t="shared" si="59"/>
        <v>Sede - Pataz</v>
      </c>
      <c r="W701" s="289" t="s">
        <v>32188</v>
      </c>
      <c r="X701" s="15" t="s">
        <v>32187</v>
      </c>
      <c r="Y701" s="15" t="s">
        <v>32185</v>
      </c>
    </row>
    <row r="702" spans="1:25" x14ac:dyDescent="0.35">
      <c r="A702" s="15" t="s">
        <v>33537</v>
      </c>
      <c r="B702" s="15" t="s">
        <v>152</v>
      </c>
      <c r="C702" s="15" t="s">
        <v>31802</v>
      </c>
      <c r="D702" s="15" t="s">
        <v>34452</v>
      </c>
      <c r="E702" s="15">
        <v>3</v>
      </c>
      <c r="F702" s="273">
        <f t="shared" si="60"/>
        <v>2.2136953955135774E-4</v>
      </c>
      <c r="G702" s="273">
        <f t="shared" si="61"/>
        <v>1.6188754427390789E-4</v>
      </c>
      <c r="Q702" s="15" t="s">
        <v>33404</v>
      </c>
      <c r="R702" t="s">
        <v>146</v>
      </c>
      <c r="S702" t="s">
        <v>31691</v>
      </c>
      <c r="T702" t="s">
        <v>34283</v>
      </c>
      <c r="U702" s="273">
        <f t="shared" si="58"/>
        <v>2.1585005903187719E-4</v>
      </c>
      <c r="V702" s="15" t="str">
        <f t="shared" si="59"/>
        <v>Sede - Santiago De Challas</v>
      </c>
      <c r="W702" s="289" t="s">
        <v>32185</v>
      </c>
      <c r="X702" s="15" t="s">
        <v>32184</v>
      </c>
      <c r="Y702" s="15" t="s">
        <v>32185</v>
      </c>
    </row>
    <row r="703" spans="1:25" x14ac:dyDescent="0.35">
      <c r="A703" s="15" t="s">
        <v>33538</v>
      </c>
      <c r="B703" s="15" t="s">
        <v>152</v>
      </c>
      <c r="C703" s="15" t="s">
        <v>31803</v>
      </c>
      <c r="D703" s="15" t="s">
        <v>34453</v>
      </c>
      <c r="E703" s="15">
        <v>3</v>
      </c>
      <c r="F703" s="273">
        <f t="shared" si="60"/>
        <v>2.2136953955135774E-4</v>
      </c>
      <c r="G703" s="273">
        <f t="shared" si="61"/>
        <v>1.6188754427390789E-4</v>
      </c>
      <c r="Q703" s="15" t="s">
        <v>33405</v>
      </c>
      <c r="R703" t="s">
        <v>146</v>
      </c>
      <c r="S703" t="s">
        <v>31692</v>
      </c>
      <c r="T703" t="s">
        <v>34284</v>
      </c>
      <c r="U703" s="273">
        <f t="shared" si="58"/>
        <v>2.1585005903187719E-4</v>
      </c>
      <c r="V703" s="15" t="str">
        <f t="shared" si="59"/>
        <v>Sede - Sartimbamba</v>
      </c>
      <c r="W703" s="289" t="s">
        <v>32188</v>
      </c>
      <c r="X703" s="15" t="s">
        <v>32187</v>
      </c>
      <c r="Y703" s="15" t="s">
        <v>32184</v>
      </c>
    </row>
    <row r="704" spans="1:25" x14ac:dyDescent="0.35">
      <c r="A704" s="15" t="s">
        <v>33539</v>
      </c>
      <c r="B704" s="15" t="s">
        <v>153</v>
      </c>
      <c r="C704" s="15" t="s">
        <v>153</v>
      </c>
      <c r="D704" s="15" t="s">
        <v>31822</v>
      </c>
      <c r="E704" s="15">
        <v>3</v>
      </c>
      <c r="F704" s="273">
        <f t="shared" si="60"/>
        <v>2.2136953955135774E-4</v>
      </c>
      <c r="G704" s="273">
        <f t="shared" si="61"/>
        <v>1.6188754427390789E-4</v>
      </c>
      <c r="Q704" s="15" t="s">
        <v>33406</v>
      </c>
      <c r="R704" t="s">
        <v>150</v>
      </c>
      <c r="S704" t="s">
        <v>31788</v>
      </c>
      <c r="T704" t="s">
        <v>34287</v>
      </c>
      <c r="U704" s="273">
        <f t="shared" si="58"/>
        <v>2.1585005903187719E-4</v>
      </c>
      <c r="V704" s="15" t="str">
        <f t="shared" si="59"/>
        <v>Sede - Carumas</v>
      </c>
      <c r="W704" s="289" t="s">
        <v>32188</v>
      </c>
      <c r="X704" s="15" t="s">
        <v>32188</v>
      </c>
      <c r="Y704" s="15" t="s">
        <v>32184</v>
      </c>
    </row>
    <row r="705" spans="1:25" x14ac:dyDescent="0.35">
      <c r="A705" s="15" t="s">
        <v>33540</v>
      </c>
      <c r="B705" s="15" t="s">
        <v>153</v>
      </c>
      <c r="C705" s="15" t="s">
        <v>31821</v>
      </c>
      <c r="D705" s="15" t="s">
        <v>34454</v>
      </c>
      <c r="E705" s="15">
        <v>3</v>
      </c>
      <c r="F705" s="273">
        <f t="shared" si="60"/>
        <v>2.2136953955135774E-4</v>
      </c>
      <c r="G705" s="273">
        <f t="shared" si="61"/>
        <v>1.6188754427390789E-4</v>
      </c>
      <c r="Q705" s="15" t="s">
        <v>32121</v>
      </c>
      <c r="R705" t="s">
        <v>151</v>
      </c>
      <c r="S705" t="s">
        <v>151</v>
      </c>
      <c r="T705" t="s">
        <v>31532</v>
      </c>
      <c r="U705" s="273">
        <f t="shared" si="58"/>
        <v>2.1585005903187719E-4</v>
      </c>
      <c r="V705" s="15" t="str">
        <f t="shared" si="59"/>
        <v>Sede - Paucartambo</v>
      </c>
      <c r="W705" s="289" t="s">
        <v>32185</v>
      </c>
      <c r="X705" s="15" t="s">
        <v>32184</v>
      </c>
      <c r="Y705" s="15" t="s">
        <v>32188</v>
      </c>
    </row>
    <row r="706" spans="1:25" x14ac:dyDescent="0.35">
      <c r="A706" s="15" t="s">
        <v>33541</v>
      </c>
      <c r="B706" s="15" t="s">
        <v>153</v>
      </c>
      <c r="C706" s="15" t="s">
        <v>31824</v>
      </c>
      <c r="D706" s="15" t="s">
        <v>34455</v>
      </c>
      <c r="E706" s="15">
        <v>3</v>
      </c>
      <c r="F706" s="273">
        <f t="shared" si="60"/>
        <v>2.2136953955135774E-4</v>
      </c>
      <c r="G706" s="273">
        <f t="shared" si="61"/>
        <v>1.6188754427390789E-4</v>
      </c>
      <c r="Q706" s="15" t="s">
        <v>33407</v>
      </c>
      <c r="R706" t="s">
        <v>153</v>
      </c>
      <c r="S706" t="s">
        <v>31820</v>
      </c>
      <c r="T706" t="s">
        <v>34289</v>
      </c>
      <c r="U706" s="273">
        <f t="shared" si="58"/>
        <v>2.1585005903187719E-4</v>
      </c>
      <c r="V706" s="15" t="str">
        <f t="shared" si="59"/>
        <v>Sede - Muñani</v>
      </c>
      <c r="W706" s="289" t="s">
        <v>32185</v>
      </c>
      <c r="X706" s="15" t="s">
        <v>32184</v>
      </c>
      <c r="Y706" s="15" t="s">
        <v>32188</v>
      </c>
    </row>
    <row r="707" spans="1:25" x14ac:dyDescent="0.35">
      <c r="A707" s="15" t="s">
        <v>33542</v>
      </c>
      <c r="B707" s="15" t="s">
        <v>153</v>
      </c>
      <c r="C707" s="15" t="s">
        <v>34246</v>
      </c>
      <c r="D707" s="15" t="s">
        <v>34456</v>
      </c>
      <c r="E707" s="15">
        <v>3</v>
      </c>
      <c r="F707" s="273">
        <f t="shared" si="60"/>
        <v>2.2136953955135774E-4</v>
      </c>
      <c r="G707" s="273">
        <f t="shared" si="61"/>
        <v>1.6188754427390789E-4</v>
      </c>
      <c r="Q707" s="15" t="s">
        <v>33408</v>
      </c>
      <c r="R707" t="s">
        <v>153</v>
      </c>
      <c r="S707" t="s">
        <v>31820</v>
      </c>
      <c r="T707" t="s">
        <v>34290</v>
      </c>
      <c r="U707" s="273">
        <f t="shared" ref="U707:U770" si="62">+SUMIF($A:$A,Q707,$G:$G)+SUMIF($I:$I,Q707,$O:$O)</f>
        <v>2.1585005903187719E-4</v>
      </c>
      <c r="V707" s="15" t="str">
        <f t="shared" ref="V707:V770" si="63">_xlfn.CONCAT("Sede - ",T707)</f>
        <v>Sede - Potoni</v>
      </c>
      <c r="W707" s="289" t="s">
        <v>32188</v>
      </c>
      <c r="X707" s="15" t="s">
        <v>32184</v>
      </c>
      <c r="Y707" s="15" t="s">
        <v>32188</v>
      </c>
    </row>
    <row r="708" spans="1:25" x14ac:dyDescent="0.35">
      <c r="A708" s="15" t="s">
        <v>33159</v>
      </c>
      <c r="B708" s="15" t="s">
        <v>153</v>
      </c>
      <c r="C708" s="15" t="s">
        <v>31826</v>
      </c>
      <c r="D708" s="15" t="s">
        <v>34457</v>
      </c>
      <c r="E708" s="15">
        <v>3</v>
      </c>
      <c r="F708" s="273">
        <f t="shared" ref="F708:F771" si="64">+E708/SUM($E$3:$E$1322)</f>
        <v>2.2136953955135774E-4</v>
      </c>
      <c r="G708" s="273">
        <f t="shared" ref="G708:G771" si="65">+F708*RIGHT($A$1,6)</f>
        <v>1.6188754427390789E-4</v>
      </c>
      <c r="Q708" s="15" t="s">
        <v>33409</v>
      </c>
      <c r="R708" t="s">
        <v>153</v>
      </c>
      <c r="S708" t="s">
        <v>31822</v>
      </c>
      <c r="T708" t="s">
        <v>34291</v>
      </c>
      <c r="U708" s="273">
        <f t="shared" si="62"/>
        <v>2.1585005903187719E-4</v>
      </c>
      <c r="V708" s="15" t="str">
        <f t="shared" si="63"/>
        <v>Sede - Pisacoma</v>
      </c>
      <c r="W708" s="289" t="s">
        <v>32185</v>
      </c>
      <c r="X708" s="15" t="s">
        <v>32188</v>
      </c>
      <c r="Y708" s="15" t="s">
        <v>32184</v>
      </c>
    </row>
    <row r="709" spans="1:25" x14ac:dyDescent="0.35">
      <c r="A709" s="15" t="s">
        <v>33543</v>
      </c>
      <c r="B709" s="15" t="s">
        <v>153</v>
      </c>
      <c r="C709" s="15" t="s">
        <v>31827</v>
      </c>
      <c r="D709" s="15" t="s">
        <v>34458</v>
      </c>
      <c r="E709" s="15">
        <v>3</v>
      </c>
      <c r="F709" s="273">
        <f t="shared" si="64"/>
        <v>2.2136953955135774E-4</v>
      </c>
      <c r="G709" s="273">
        <f t="shared" si="65"/>
        <v>1.6188754427390789E-4</v>
      </c>
      <c r="Q709" s="15" t="s">
        <v>33410</v>
      </c>
      <c r="R709" t="s">
        <v>153</v>
      </c>
      <c r="S709" t="s">
        <v>31823</v>
      </c>
      <c r="T709" t="s">
        <v>34292</v>
      </c>
      <c r="U709" s="273">
        <f t="shared" si="62"/>
        <v>2.1585005903187719E-4</v>
      </c>
      <c r="V709" s="15" t="str">
        <f t="shared" si="63"/>
        <v>Sede - Conduriri</v>
      </c>
      <c r="W709" s="289" t="s">
        <v>32185</v>
      </c>
      <c r="X709" s="15" t="s">
        <v>32188</v>
      </c>
      <c r="Y709" s="15" t="s">
        <v>32184</v>
      </c>
    </row>
    <row r="710" spans="1:25" x14ac:dyDescent="0.35">
      <c r="A710" s="15" t="s">
        <v>33544</v>
      </c>
      <c r="B710" s="15" t="s">
        <v>175</v>
      </c>
      <c r="C710" s="15" t="s">
        <v>31838</v>
      </c>
      <c r="D710" s="15" t="s">
        <v>34459</v>
      </c>
      <c r="E710" s="15">
        <v>3</v>
      </c>
      <c r="F710" s="273">
        <f t="shared" si="64"/>
        <v>2.2136953955135774E-4</v>
      </c>
      <c r="G710" s="273">
        <f t="shared" si="65"/>
        <v>1.6188754427390789E-4</v>
      </c>
      <c r="Q710" s="15" t="s">
        <v>33411</v>
      </c>
      <c r="R710" t="s">
        <v>153</v>
      </c>
      <c r="S710" t="s">
        <v>34174</v>
      </c>
      <c r="T710" t="s">
        <v>34293</v>
      </c>
      <c r="U710" s="273">
        <f t="shared" si="62"/>
        <v>2.1585005903187719E-4</v>
      </c>
      <c r="V710" s="15" t="str">
        <f t="shared" si="63"/>
        <v>Sede - Tilali</v>
      </c>
      <c r="W710" s="289" t="s">
        <v>32185</v>
      </c>
      <c r="X710" s="15" t="s">
        <v>32188</v>
      </c>
      <c r="Y710" s="15" t="s">
        <v>32188</v>
      </c>
    </row>
    <row r="711" spans="1:25" x14ac:dyDescent="0.35">
      <c r="A711" s="15" t="s">
        <v>33545</v>
      </c>
      <c r="B711" s="15" t="s">
        <v>175</v>
      </c>
      <c r="C711" s="15" t="s">
        <v>31840</v>
      </c>
      <c r="D711" s="15" t="s">
        <v>34460</v>
      </c>
      <c r="E711" s="15">
        <v>3</v>
      </c>
      <c r="F711" s="273">
        <f t="shared" si="64"/>
        <v>2.2136953955135774E-4</v>
      </c>
      <c r="G711" s="273">
        <f t="shared" si="65"/>
        <v>1.6188754427390789E-4</v>
      </c>
      <c r="Q711" s="15" t="s">
        <v>33412</v>
      </c>
      <c r="R711" t="s">
        <v>137</v>
      </c>
      <c r="S711" t="s">
        <v>31539</v>
      </c>
      <c r="T711" t="s">
        <v>34294</v>
      </c>
      <c r="U711" s="273">
        <f t="shared" si="62"/>
        <v>2.1585005903187719E-4</v>
      </c>
      <c r="V711" s="15" t="str">
        <f t="shared" si="63"/>
        <v>Sede - La Jalca</v>
      </c>
      <c r="W711" s="289" t="s">
        <v>32186</v>
      </c>
      <c r="X711" s="15" t="s">
        <v>32184</v>
      </c>
      <c r="Y711" s="15" t="s">
        <v>32185</v>
      </c>
    </row>
    <row r="712" spans="1:25" x14ac:dyDescent="0.35">
      <c r="A712" s="15" t="s">
        <v>33546</v>
      </c>
      <c r="B712" s="15" t="s">
        <v>175</v>
      </c>
      <c r="C712" s="15" t="s">
        <v>175</v>
      </c>
      <c r="D712" s="15" t="s">
        <v>34461</v>
      </c>
      <c r="E712" s="15">
        <v>3</v>
      </c>
      <c r="F712" s="273">
        <f t="shared" si="64"/>
        <v>2.2136953955135774E-4</v>
      </c>
      <c r="G712" s="273">
        <f t="shared" si="65"/>
        <v>1.6188754427390789E-4</v>
      </c>
      <c r="Q712" s="15" t="s">
        <v>33413</v>
      </c>
      <c r="R712" t="s">
        <v>173</v>
      </c>
      <c r="S712" t="s">
        <v>31542</v>
      </c>
      <c r="T712" t="s">
        <v>34295</v>
      </c>
      <c r="U712" s="273">
        <f t="shared" si="62"/>
        <v>2.1585005903187719E-4</v>
      </c>
      <c r="V712" s="15" t="str">
        <f t="shared" si="63"/>
        <v>Sede - Yautan</v>
      </c>
      <c r="W712" s="289" t="s">
        <v>32184</v>
      </c>
      <c r="X712" s="15" t="s">
        <v>32187</v>
      </c>
      <c r="Y712" s="15" t="s">
        <v>32188</v>
      </c>
    </row>
    <row r="713" spans="1:25" x14ac:dyDescent="0.35">
      <c r="A713" s="15" t="s">
        <v>33116</v>
      </c>
      <c r="B713" s="15" t="s">
        <v>154</v>
      </c>
      <c r="C713" s="15" t="s">
        <v>154</v>
      </c>
      <c r="D713" s="15" t="s">
        <v>34462</v>
      </c>
      <c r="E713" s="15">
        <v>3</v>
      </c>
      <c r="F713" s="273">
        <f t="shared" si="64"/>
        <v>2.2136953955135774E-4</v>
      </c>
      <c r="G713" s="273">
        <f t="shared" si="65"/>
        <v>1.6188754427390789E-4</v>
      </c>
      <c r="Q713" s="15" t="s">
        <v>33414</v>
      </c>
      <c r="R713" t="s">
        <v>174</v>
      </c>
      <c r="S713" t="s">
        <v>31547</v>
      </c>
      <c r="T713" t="s">
        <v>34296</v>
      </c>
      <c r="U713" s="273">
        <f t="shared" si="62"/>
        <v>2.1585005903187719E-4</v>
      </c>
      <c r="V713" s="15" t="str">
        <f t="shared" si="63"/>
        <v>Sede - Santa Maria De Chicmo</v>
      </c>
      <c r="W713" s="289" t="s">
        <v>32186</v>
      </c>
      <c r="X713" s="15" t="s">
        <v>32188</v>
      </c>
      <c r="Y713" s="15" t="s">
        <v>32188</v>
      </c>
    </row>
    <row r="714" spans="1:25" x14ac:dyDescent="0.35">
      <c r="A714" s="15" t="s">
        <v>33547</v>
      </c>
      <c r="B714" s="15" t="s">
        <v>154</v>
      </c>
      <c r="C714" s="15" t="s">
        <v>34463</v>
      </c>
      <c r="D714" s="15" t="s">
        <v>34464</v>
      </c>
      <c r="E714" s="15">
        <v>3</v>
      </c>
      <c r="F714" s="273">
        <f t="shared" si="64"/>
        <v>2.2136953955135774E-4</v>
      </c>
      <c r="G714" s="273">
        <f t="shared" si="65"/>
        <v>1.6188754427390789E-4</v>
      </c>
      <c r="Q714" s="15" t="s">
        <v>33415</v>
      </c>
      <c r="R714" t="s">
        <v>139</v>
      </c>
      <c r="S714" t="s">
        <v>31597</v>
      </c>
      <c r="T714" t="s">
        <v>34298</v>
      </c>
      <c r="U714" s="273">
        <f t="shared" si="62"/>
        <v>2.1585005903187719E-4</v>
      </c>
      <c r="V714" s="15" t="str">
        <f t="shared" si="63"/>
        <v>Sede - Totos</v>
      </c>
      <c r="W714" s="289" t="s">
        <v>32188</v>
      </c>
      <c r="X714" s="15" t="s">
        <v>32187</v>
      </c>
      <c r="Y714" s="15" t="s">
        <v>32188</v>
      </c>
    </row>
    <row r="715" spans="1:25" x14ac:dyDescent="0.35">
      <c r="A715" s="15" t="s">
        <v>33548</v>
      </c>
      <c r="B715" s="15" t="s">
        <v>154</v>
      </c>
      <c r="C715" s="15" t="s">
        <v>34463</v>
      </c>
      <c r="D715" s="15" t="s">
        <v>34465</v>
      </c>
      <c r="E715" s="15">
        <v>3</v>
      </c>
      <c r="F715" s="273">
        <f t="shared" si="64"/>
        <v>2.2136953955135774E-4</v>
      </c>
      <c r="G715" s="273">
        <f t="shared" si="65"/>
        <v>1.6188754427390789E-4</v>
      </c>
      <c r="Q715" s="15" t="s">
        <v>33416</v>
      </c>
      <c r="R715" t="s">
        <v>139</v>
      </c>
      <c r="S715" t="s">
        <v>34299</v>
      </c>
      <c r="T715" t="s">
        <v>34300</v>
      </c>
      <c r="U715" s="273">
        <f t="shared" si="62"/>
        <v>2.1585005903187719E-4</v>
      </c>
      <c r="V715" s="15" t="str">
        <f t="shared" si="63"/>
        <v>Sede - Sacsamarca</v>
      </c>
      <c r="W715" s="289" t="s">
        <v>32184</v>
      </c>
      <c r="X715" s="15" t="s">
        <v>32184</v>
      </c>
      <c r="Y715" s="15" t="s">
        <v>32188</v>
      </c>
    </row>
    <row r="716" spans="1:25" x14ac:dyDescent="0.35">
      <c r="A716" s="15" t="s">
        <v>33549</v>
      </c>
      <c r="B716" s="15" t="s">
        <v>154</v>
      </c>
      <c r="C716" s="15" t="s">
        <v>34463</v>
      </c>
      <c r="D716" s="15" t="s">
        <v>34466</v>
      </c>
      <c r="E716" s="15">
        <v>3</v>
      </c>
      <c r="F716" s="273">
        <f t="shared" si="64"/>
        <v>2.2136953955135774E-4</v>
      </c>
      <c r="G716" s="273">
        <f t="shared" si="65"/>
        <v>1.6188754427390789E-4</v>
      </c>
      <c r="Q716" s="15" t="s">
        <v>33417</v>
      </c>
      <c r="R716" t="s">
        <v>139</v>
      </c>
      <c r="S716" t="s">
        <v>31632</v>
      </c>
      <c r="T716" t="s">
        <v>34301</v>
      </c>
      <c r="U716" s="273">
        <f t="shared" si="62"/>
        <v>2.1585005903187719E-4</v>
      </c>
      <c r="V716" s="15" t="str">
        <f t="shared" si="63"/>
        <v>Sede - Cabana</v>
      </c>
      <c r="W716" s="289" t="s">
        <v>32184</v>
      </c>
      <c r="X716" s="15" t="s">
        <v>32184</v>
      </c>
      <c r="Y716" s="15" t="s">
        <v>32184</v>
      </c>
    </row>
    <row r="717" spans="1:25" x14ac:dyDescent="0.35">
      <c r="A717" s="15" t="s">
        <v>33550</v>
      </c>
      <c r="B717" s="15" t="s">
        <v>156</v>
      </c>
      <c r="C717" s="15" t="s">
        <v>31856</v>
      </c>
      <c r="D717" s="15" t="s">
        <v>34467</v>
      </c>
      <c r="E717" s="15">
        <v>3</v>
      </c>
      <c r="F717" s="273">
        <f t="shared" si="64"/>
        <v>2.2136953955135774E-4</v>
      </c>
      <c r="G717" s="273">
        <f t="shared" si="65"/>
        <v>1.6188754427390789E-4</v>
      </c>
      <c r="Q717" s="15" t="s">
        <v>33418</v>
      </c>
      <c r="R717" t="s">
        <v>140</v>
      </c>
      <c r="S717" t="s">
        <v>31610</v>
      </c>
      <c r="T717" t="s">
        <v>34304</v>
      </c>
      <c r="U717" s="273">
        <f t="shared" si="62"/>
        <v>2.1585005903187719E-4</v>
      </c>
      <c r="V717" s="15" t="str">
        <f t="shared" si="63"/>
        <v>Sede - Chirinos</v>
      </c>
      <c r="W717" s="289" t="s">
        <v>32185</v>
      </c>
      <c r="X717" s="15" t="s">
        <v>32184</v>
      </c>
      <c r="Y717" s="15" t="s">
        <v>32185</v>
      </c>
    </row>
    <row r="718" spans="1:25" x14ac:dyDescent="0.35">
      <c r="A718" s="15" t="s">
        <v>33551</v>
      </c>
      <c r="B718" s="15" t="s">
        <v>156</v>
      </c>
      <c r="C718" s="15" t="s">
        <v>31856</v>
      </c>
      <c r="D718" s="15" t="s">
        <v>34468</v>
      </c>
      <c r="E718" s="15">
        <v>3</v>
      </c>
      <c r="F718" s="273">
        <f t="shared" si="64"/>
        <v>2.2136953955135774E-4</v>
      </c>
      <c r="G718" s="273">
        <f t="shared" si="65"/>
        <v>1.6188754427390789E-4</v>
      </c>
      <c r="Q718" s="15" t="s">
        <v>33419</v>
      </c>
      <c r="R718" t="s">
        <v>140</v>
      </c>
      <c r="S718" t="s">
        <v>31610</v>
      </c>
      <c r="T718" t="s">
        <v>34305</v>
      </c>
      <c r="U718" s="273">
        <f t="shared" si="62"/>
        <v>2.1585005903187719E-4</v>
      </c>
      <c r="V718" s="15" t="str">
        <f t="shared" si="63"/>
        <v>Sede - La Coipa</v>
      </c>
      <c r="W718" s="289" t="s">
        <v>32185</v>
      </c>
      <c r="X718" s="15" t="s">
        <v>32184</v>
      </c>
      <c r="Y718" s="15" t="s">
        <v>32185</v>
      </c>
    </row>
    <row r="719" spans="1:25" x14ac:dyDescent="0.35">
      <c r="A719" s="15" t="s">
        <v>33552</v>
      </c>
      <c r="B719" s="15" t="s">
        <v>137</v>
      </c>
      <c r="C719" s="15" t="s">
        <v>34469</v>
      </c>
      <c r="D719" s="15" t="s">
        <v>34470</v>
      </c>
      <c r="E719" s="15">
        <v>3</v>
      </c>
      <c r="F719" s="273">
        <f t="shared" si="64"/>
        <v>2.2136953955135774E-4</v>
      </c>
      <c r="G719" s="273">
        <f t="shared" si="65"/>
        <v>1.6188754427390789E-4</v>
      </c>
      <c r="Q719" s="15" t="s">
        <v>33420</v>
      </c>
      <c r="R719" t="s">
        <v>141</v>
      </c>
      <c r="S719" t="s">
        <v>31619</v>
      </c>
      <c r="T719" t="s">
        <v>34306</v>
      </c>
      <c r="U719" s="273">
        <f t="shared" si="62"/>
        <v>2.1585005903187719E-4</v>
      </c>
      <c r="V719" s="15" t="str">
        <f t="shared" si="63"/>
        <v>Sede - Quiquijana</v>
      </c>
      <c r="W719" s="289" t="s">
        <v>32188</v>
      </c>
      <c r="X719" s="15" t="s">
        <v>32184</v>
      </c>
      <c r="Y719" s="15" t="s">
        <v>32188</v>
      </c>
    </row>
    <row r="720" spans="1:25" x14ac:dyDescent="0.35">
      <c r="A720" s="15" t="s">
        <v>33553</v>
      </c>
      <c r="B720" s="15" t="s">
        <v>173</v>
      </c>
      <c r="C720" s="15" t="s">
        <v>31543</v>
      </c>
      <c r="D720" s="15" t="s">
        <v>34471</v>
      </c>
      <c r="E720" s="15">
        <v>3</v>
      </c>
      <c r="F720" s="273">
        <f t="shared" si="64"/>
        <v>2.2136953955135774E-4</v>
      </c>
      <c r="G720" s="273">
        <f t="shared" si="65"/>
        <v>1.6188754427390789E-4</v>
      </c>
      <c r="Q720" s="15" t="s">
        <v>33421</v>
      </c>
      <c r="R720" t="s">
        <v>142</v>
      </c>
      <c r="S720" t="s">
        <v>31642</v>
      </c>
      <c r="T720" t="s">
        <v>34307</v>
      </c>
      <c r="U720" s="273">
        <f t="shared" si="62"/>
        <v>2.1585005903187719E-4</v>
      </c>
      <c r="V720" s="15" t="str">
        <f t="shared" si="63"/>
        <v>Sede - San Antonio De Antaparco</v>
      </c>
      <c r="W720" s="289" t="s">
        <v>32185</v>
      </c>
      <c r="X720" s="15" t="s">
        <v>32187</v>
      </c>
      <c r="Y720" s="15" t="s">
        <v>32184</v>
      </c>
    </row>
    <row r="721" spans="1:25" x14ac:dyDescent="0.35">
      <c r="A721" s="15" t="s">
        <v>33554</v>
      </c>
      <c r="B721" s="15" t="s">
        <v>173</v>
      </c>
      <c r="C721" s="15" t="s">
        <v>31577</v>
      </c>
      <c r="D721" s="15" t="s">
        <v>34472</v>
      </c>
      <c r="E721" s="15">
        <v>3</v>
      </c>
      <c r="F721" s="273">
        <f t="shared" si="64"/>
        <v>2.2136953955135774E-4</v>
      </c>
      <c r="G721" s="273">
        <f t="shared" si="65"/>
        <v>1.6188754427390789E-4</v>
      </c>
      <c r="Q721" s="15" t="s">
        <v>33422</v>
      </c>
      <c r="R721" t="s">
        <v>142</v>
      </c>
      <c r="S721" t="s">
        <v>31643</v>
      </c>
      <c r="T721" t="s">
        <v>34308</v>
      </c>
      <c r="U721" s="273">
        <f t="shared" si="62"/>
        <v>2.1585005903187719E-4</v>
      </c>
      <c r="V721" s="15" t="str">
        <f t="shared" si="63"/>
        <v>Sede - Acostambo</v>
      </c>
      <c r="W721" s="289" t="s">
        <v>32185</v>
      </c>
      <c r="X721" s="15" t="s">
        <v>32184</v>
      </c>
      <c r="Y721" s="15" t="s">
        <v>32188</v>
      </c>
    </row>
    <row r="722" spans="1:25" x14ac:dyDescent="0.35">
      <c r="A722" s="15" t="s">
        <v>31871</v>
      </c>
      <c r="B722" s="15" t="s">
        <v>173</v>
      </c>
      <c r="C722" s="15" t="s">
        <v>31530</v>
      </c>
      <c r="D722" s="15" t="s">
        <v>31531</v>
      </c>
      <c r="E722" s="15">
        <v>3</v>
      </c>
      <c r="F722" s="273">
        <f t="shared" si="64"/>
        <v>2.2136953955135774E-4</v>
      </c>
      <c r="G722" s="273">
        <f t="shared" si="65"/>
        <v>1.6188754427390789E-4</v>
      </c>
      <c r="Q722" s="15" t="s">
        <v>33423</v>
      </c>
      <c r="R722" t="s">
        <v>142</v>
      </c>
      <c r="S722" t="s">
        <v>31643</v>
      </c>
      <c r="T722" t="s">
        <v>34309</v>
      </c>
      <c r="U722" s="273">
        <f t="shared" si="62"/>
        <v>2.1585005903187719E-4</v>
      </c>
      <c r="V722" s="15" t="str">
        <f t="shared" si="63"/>
        <v>Sede - Daniel Hernandez</v>
      </c>
      <c r="W722" s="289" t="s">
        <v>32185</v>
      </c>
      <c r="X722" s="15" t="s">
        <v>32184</v>
      </c>
      <c r="Y722" s="15" t="s">
        <v>32188</v>
      </c>
    </row>
    <row r="723" spans="1:25" x14ac:dyDescent="0.35">
      <c r="A723" s="15" t="s">
        <v>33555</v>
      </c>
      <c r="B723" s="15" t="s">
        <v>173</v>
      </c>
      <c r="C723" s="15" t="s">
        <v>31582</v>
      </c>
      <c r="D723" s="15" t="s">
        <v>34473</v>
      </c>
      <c r="E723" s="15">
        <v>3</v>
      </c>
      <c r="F723" s="273">
        <f t="shared" si="64"/>
        <v>2.2136953955135774E-4</v>
      </c>
      <c r="G723" s="273">
        <f t="shared" si="65"/>
        <v>1.6188754427390789E-4</v>
      </c>
      <c r="Q723" s="15" t="s">
        <v>33424</v>
      </c>
      <c r="R723" t="s">
        <v>142</v>
      </c>
      <c r="S723" t="s">
        <v>31643</v>
      </c>
      <c r="T723" t="s">
        <v>34310</v>
      </c>
      <c r="U723" s="273">
        <f t="shared" si="62"/>
        <v>2.1585005903187719E-4</v>
      </c>
      <c r="V723" s="15" t="str">
        <f t="shared" si="63"/>
        <v>Sede - Surcubamba</v>
      </c>
      <c r="W723" s="289" t="s">
        <v>32186</v>
      </c>
      <c r="X723" s="15" t="s">
        <v>32184</v>
      </c>
      <c r="Y723" s="15" t="s">
        <v>32188</v>
      </c>
    </row>
    <row r="724" spans="1:25" x14ac:dyDescent="0.35">
      <c r="A724" s="15" t="s">
        <v>31881</v>
      </c>
      <c r="B724" s="15" t="s">
        <v>174</v>
      </c>
      <c r="C724" s="15" t="s">
        <v>31546</v>
      </c>
      <c r="D724" s="15" t="s">
        <v>31586</v>
      </c>
      <c r="E724" s="15">
        <v>3</v>
      </c>
      <c r="F724" s="273">
        <f t="shared" si="64"/>
        <v>2.2136953955135774E-4</v>
      </c>
      <c r="G724" s="273">
        <f t="shared" si="65"/>
        <v>1.6188754427390789E-4</v>
      </c>
      <c r="Q724" s="15" t="s">
        <v>33425</v>
      </c>
      <c r="R724" t="s">
        <v>170</v>
      </c>
      <c r="S724" t="s">
        <v>34253</v>
      </c>
      <c r="T724" t="s">
        <v>34311</v>
      </c>
      <c r="U724" s="273">
        <f t="shared" si="62"/>
        <v>2.1585005903187719E-4</v>
      </c>
      <c r="V724" s="15" t="str">
        <f t="shared" si="63"/>
        <v>Sede - Cholon</v>
      </c>
      <c r="W724" s="289" t="s">
        <v>32185</v>
      </c>
      <c r="X724" s="15" t="s">
        <v>32184</v>
      </c>
      <c r="Y724" s="15" t="s">
        <v>32185</v>
      </c>
    </row>
    <row r="725" spans="1:25" x14ac:dyDescent="0.35">
      <c r="A725" s="15" t="s">
        <v>31886</v>
      </c>
      <c r="B725" s="15" t="s">
        <v>174</v>
      </c>
      <c r="C725" s="15" t="s">
        <v>31627</v>
      </c>
      <c r="D725" s="15" t="s">
        <v>31630</v>
      </c>
      <c r="E725" s="15">
        <v>3</v>
      </c>
      <c r="F725" s="273">
        <f t="shared" si="64"/>
        <v>2.2136953955135774E-4</v>
      </c>
      <c r="G725" s="273">
        <f t="shared" si="65"/>
        <v>1.6188754427390789E-4</v>
      </c>
      <c r="Q725" s="15" t="s">
        <v>33426</v>
      </c>
      <c r="R725" t="s">
        <v>144</v>
      </c>
      <c r="S725" t="s">
        <v>144</v>
      </c>
      <c r="T725" t="s">
        <v>34312</v>
      </c>
      <c r="U725" s="273">
        <f t="shared" si="62"/>
        <v>2.1585005903187719E-4</v>
      </c>
      <c r="V725" s="15" t="str">
        <f t="shared" si="63"/>
        <v>Sede - Pachacutec</v>
      </c>
      <c r="W725" s="289" t="s">
        <v>32184</v>
      </c>
      <c r="X725" s="15" t="s">
        <v>32184</v>
      </c>
      <c r="Y725" s="15" t="s">
        <v>925</v>
      </c>
    </row>
    <row r="726" spans="1:25" x14ac:dyDescent="0.35">
      <c r="A726" s="15" t="s">
        <v>33556</v>
      </c>
      <c r="B726" s="15" t="s">
        <v>174</v>
      </c>
      <c r="C726" s="15" t="s">
        <v>34109</v>
      </c>
      <c r="D726" s="15" t="s">
        <v>34208</v>
      </c>
      <c r="E726" s="15">
        <v>3</v>
      </c>
      <c r="F726" s="273">
        <f t="shared" si="64"/>
        <v>2.2136953955135774E-4</v>
      </c>
      <c r="G726" s="273">
        <f t="shared" si="65"/>
        <v>1.6188754427390789E-4</v>
      </c>
      <c r="Q726" s="15" t="s">
        <v>31997</v>
      </c>
      <c r="R726" t="s">
        <v>172</v>
      </c>
      <c r="S726" t="s">
        <v>31669</v>
      </c>
      <c r="T726" t="s">
        <v>31669</v>
      </c>
      <c r="U726" s="273">
        <f t="shared" si="62"/>
        <v>2.1585005903187719E-4</v>
      </c>
      <c r="V726" s="15" t="str">
        <f t="shared" si="63"/>
        <v>Sede - Yauli</v>
      </c>
      <c r="W726" s="289" t="s">
        <v>32188</v>
      </c>
      <c r="X726" s="15" t="s">
        <v>32184</v>
      </c>
      <c r="Y726" s="15" t="s">
        <v>32185</v>
      </c>
    </row>
    <row r="727" spans="1:25" x14ac:dyDescent="0.35">
      <c r="A727" s="15" t="s">
        <v>33557</v>
      </c>
      <c r="B727" s="15" t="s">
        <v>174</v>
      </c>
      <c r="C727" s="15" t="s">
        <v>34109</v>
      </c>
      <c r="D727" s="15" t="s">
        <v>34474</v>
      </c>
      <c r="E727" s="15">
        <v>3</v>
      </c>
      <c r="F727" s="273">
        <f t="shared" si="64"/>
        <v>2.2136953955135774E-4</v>
      </c>
      <c r="G727" s="273">
        <f t="shared" si="65"/>
        <v>1.6188754427390789E-4</v>
      </c>
      <c r="Q727" s="15" t="s">
        <v>32278</v>
      </c>
      <c r="R727" t="s">
        <v>159</v>
      </c>
      <c r="S727" t="s">
        <v>31712</v>
      </c>
      <c r="T727" t="s">
        <v>32277</v>
      </c>
      <c r="U727" s="273">
        <f t="shared" si="62"/>
        <v>2.1585005903187719E-4</v>
      </c>
      <c r="V727" s="15" t="str">
        <f t="shared" si="63"/>
        <v>Sede - Checras</v>
      </c>
      <c r="W727" s="289" t="s">
        <v>32186</v>
      </c>
      <c r="X727" s="15" t="s">
        <v>32187</v>
      </c>
      <c r="Y727" s="15" t="s">
        <v>32184</v>
      </c>
    </row>
    <row r="728" spans="1:25" x14ac:dyDescent="0.35">
      <c r="A728" s="15" t="s">
        <v>33243</v>
      </c>
      <c r="B728" s="15" t="s">
        <v>138</v>
      </c>
      <c r="C728" s="15" t="s">
        <v>138</v>
      </c>
      <c r="D728" s="15" t="s">
        <v>34475</v>
      </c>
      <c r="E728" s="15">
        <v>3</v>
      </c>
      <c r="F728" s="273">
        <f t="shared" si="64"/>
        <v>2.2136953955135774E-4</v>
      </c>
      <c r="G728" s="273">
        <f t="shared" si="65"/>
        <v>1.6188754427390789E-4</v>
      </c>
      <c r="Q728" s="15" t="s">
        <v>33427</v>
      </c>
      <c r="R728" t="s">
        <v>150</v>
      </c>
      <c r="S728" t="s">
        <v>31786</v>
      </c>
      <c r="T728" t="s">
        <v>34318</v>
      </c>
      <c r="U728" s="273">
        <f t="shared" si="62"/>
        <v>2.1585005903187719E-4</v>
      </c>
      <c r="V728" s="15" t="str">
        <f t="shared" si="63"/>
        <v>Sede - Chojata</v>
      </c>
      <c r="W728" s="289" t="s">
        <v>32185</v>
      </c>
      <c r="X728" s="15" t="s">
        <v>32184</v>
      </c>
      <c r="Y728" s="15" t="s">
        <v>32184</v>
      </c>
    </row>
    <row r="729" spans="1:25" x14ac:dyDescent="0.35">
      <c r="A729" s="15" t="s">
        <v>33057</v>
      </c>
      <c r="B729" s="15" t="s">
        <v>138</v>
      </c>
      <c r="C729" s="15" t="s">
        <v>34193</v>
      </c>
      <c r="D729" s="15" t="s">
        <v>34476</v>
      </c>
      <c r="E729" s="15">
        <v>3</v>
      </c>
      <c r="F729" s="273">
        <f t="shared" si="64"/>
        <v>2.2136953955135774E-4</v>
      </c>
      <c r="G729" s="273">
        <f t="shared" si="65"/>
        <v>1.6188754427390789E-4</v>
      </c>
      <c r="Q729" s="15" t="s">
        <v>33428</v>
      </c>
      <c r="R729" t="s">
        <v>151</v>
      </c>
      <c r="S729" t="s">
        <v>31792</v>
      </c>
      <c r="T729" t="s">
        <v>34319</v>
      </c>
      <c r="U729" s="273">
        <f t="shared" si="62"/>
        <v>2.1585005903187719E-4</v>
      </c>
      <c r="V729" s="15" t="str">
        <f t="shared" si="63"/>
        <v>Sede - Palcazu</v>
      </c>
      <c r="W729" s="289" t="s">
        <v>32185</v>
      </c>
      <c r="X729" s="15" t="s">
        <v>32188</v>
      </c>
      <c r="Y729" s="15" t="s">
        <v>32188</v>
      </c>
    </row>
    <row r="730" spans="1:25" x14ac:dyDescent="0.35">
      <c r="A730" s="15" t="s">
        <v>33558</v>
      </c>
      <c r="B730" s="15" t="s">
        <v>138</v>
      </c>
      <c r="C730" s="15" t="s">
        <v>34193</v>
      </c>
      <c r="D730" s="15" t="s">
        <v>34477</v>
      </c>
      <c r="E730" s="15">
        <v>3</v>
      </c>
      <c r="F730" s="273">
        <f t="shared" si="64"/>
        <v>2.2136953955135774E-4</v>
      </c>
      <c r="G730" s="273">
        <f t="shared" si="65"/>
        <v>1.6188754427390789E-4</v>
      </c>
      <c r="Q730" s="15" t="s">
        <v>33429</v>
      </c>
      <c r="R730" t="s">
        <v>153</v>
      </c>
      <c r="S730" t="s">
        <v>31821</v>
      </c>
      <c r="T730" t="s">
        <v>34320</v>
      </c>
      <c r="U730" s="273">
        <f t="shared" si="62"/>
        <v>2.1585005903187719E-4</v>
      </c>
      <c r="V730" s="15" t="str">
        <f t="shared" si="63"/>
        <v>Sede - Coasa</v>
      </c>
      <c r="W730" s="289" t="s">
        <v>32185</v>
      </c>
      <c r="X730" s="15" t="s">
        <v>32188</v>
      </c>
      <c r="Y730" s="15" t="s">
        <v>32185</v>
      </c>
    </row>
    <row r="731" spans="1:25" x14ac:dyDescent="0.35">
      <c r="A731" s="15" t="s">
        <v>33559</v>
      </c>
      <c r="B731" s="15" t="s">
        <v>139</v>
      </c>
      <c r="C731" s="15" t="s">
        <v>31632</v>
      </c>
      <c r="D731" s="15" t="s">
        <v>34247</v>
      </c>
      <c r="E731" s="15">
        <v>3</v>
      </c>
      <c r="F731" s="273">
        <f t="shared" si="64"/>
        <v>2.2136953955135774E-4</v>
      </c>
      <c r="G731" s="273">
        <f t="shared" si="65"/>
        <v>1.6188754427390789E-4</v>
      </c>
      <c r="Q731" s="15" t="s">
        <v>33430</v>
      </c>
      <c r="R731" t="s">
        <v>137</v>
      </c>
      <c r="S731" t="s">
        <v>31538</v>
      </c>
      <c r="T731" t="s">
        <v>34323</v>
      </c>
      <c r="U731" s="273">
        <f t="shared" si="62"/>
        <v>2.1585005903187719E-4</v>
      </c>
      <c r="V731" s="15" t="str">
        <f t="shared" si="63"/>
        <v>Sede - Aramango</v>
      </c>
      <c r="W731" s="289" t="s">
        <v>32185</v>
      </c>
      <c r="X731" s="15" t="s">
        <v>32187</v>
      </c>
      <c r="Y731" s="15" t="s">
        <v>32185</v>
      </c>
    </row>
    <row r="732" spans="1:25" x14ac:dyDescent="0.35">
      <c r="A732" s="15" t="s">
        <v>33560</v>
      </c>
      <c r="B732" s="15" t="s">
        <v>139</v>
      </c>
      <c r="C732" s="15" t="s">
        <v>31633</v>
      </c>
      <c r="D732" s="15" t="s">
        <v>34478</v>
      </c>
      <c r="E732" s="15">
        <v>3</v>
      </c>
      <c r="F732" s="273">
        <f t="shared" si="64"/>
        <v>2.2136953955135774E-4</v>
      </c>
      <c r="G732" s="273">
        <f t="shared" si="65"/>
        <v>1.6188754427390789E-4</v>
      </c>
      <c r="Q732" s="15" t="s">
        <v>33431</v>
      </c>
      <c r="R732" t="s">
        <v>137</v>
      </c>
      <c r="S732" t="s">
        <v>34133</v>
      </c>
      <c r="T732" t="s">
        <v>34324</v>
      </c>
      <c r="U732" s="273">
        <f t="shared" si="62"/>
        <v>2.1585005903187719E-4</v>
      </c>
      <c r="V732" s="15" t="str">
        <f t="shared" si="63"/>
        <v>Sede - El Cenepa</v>
      </c>
      <c r="W732" s="289" t="s">
        <v>32186</v>
      </c>
      <c r="X732" s="15" t="s">
        <v>32188</v>
      </c>
      <c r="Y732" s="15" t="s">
        <v>32185</v>
      </c>
    </row>
    <row r="733" spans="1:25" x14ac:dyDescent="0.35">
      <c r="A733" s="15" t="s">
        <v>33561</v>
      </c>
      <c r="B733" s="15" t="s">
        <v>139</v>
      </c>
      <c r="C733" s="15" t="s">
        <v>34340</v>
      </c>
      <c r="D733" s="15" t="s">
        <v>34479</v>
      </c>
      <c r="E733" s="15">
        <v>3</v>
      </c>
      <c r="F733" s="273">
        <f t="shared" si="64"/>
        <v>2.2136953955135774E-4</v>
      </c>
      <c r="G733" s="273">
        <f t="shared" si="65"/>
        <v>1.6188754427390789E-4</v>
      </c>
      <c r="Q733" s="15" t="s">
        <v>33432</v>
      </c>
      <c r="R733" t="s">
        <v>173</v>
      </c>
      <c r="S733" t="s">
        <v>31583</v>
      </c>
      <c r="T733" t="s">
        <v>32970</v>
      </c>
      <c r="U733" s="273">
        <f t="shared" si="62"/>
        <v>2.1585005903187719E-4</v>
      </c>
      <c r="V733" s="15" t="str">
        <f t="shared" si="63"/>
        <v>Sede - Huallanca</v>
      </c>
      <c r="W733" s="289" t="s">
        <v>32188</v>
      </c>
      <c r="X733" s="15" t="s">
        <v>32184</v>
      </c>
      <c r="Y733" s="15" t="s">
        <v>32188</v>
      </c>
    </row>
    <row r="734" spans="1:25" x14ac:dyDescent="0.35">
      <c r="A734" s="15" t="s">
        <v>33562</v>
      </c>
      <c r="B734" s="15" t="s">
        <v>140</v>
      </c>
      <c r="C734" s="15" t="s">
        <v>140</v>
      </c>
      <c r="D734" s="15" t="s">
        <v>34280</v>
      </c>
      <c r="E734" s="15">
        <v>3</v>
      </c>
      <c r="F734" s="273">
        <f t="shared" si="64"/>
        <v>2.2136953955135774E-4</v>
      </c>
      <c r="G734" s="273">
        <f t="shared" si="65"/>
        <v>1.6188754427390789E-4</v>
      </c>
      <c r="Q734" s="15" t="s">
        <v>33433</v>
      </c>
      <c r="R734" t="s">
        <v>173</v>
      </c>
      <c r="S734" t="s">
        <v>31583</v>
      </c>
      <c r="T734" t="s">
        <v>34326</v>
      </c>
      <c r="U734" s="273">
        <f t="shared" si="62"/>
        <v>2.1585005903187719E-4</v>
      </c>
      <c r="V734" s="15" t="str">
        <f t="shared" si="63"/>
        <v>Sede - Pacllon</v>
      </c>
      <c r="W734" s="289" t="s">
        <v>32188</v>
      </c>
      <c r="X734" s="15" t="s">
        <v>32187</v>
      </c>
      <c r="Y734" s="15" t="s">
        <v>32188</v>
      </c>
    </row>
    <row r="735" spans="1:25" x14ac:dyDescent="0.35">
      <c r="A735" s="15" t="s">
        <v>33563</v>
      </c>
      <c r="B735" s="15" t="s">
        <v>140</v>
      </c>
      <c r="C735" s="15" t="s">
        <v>31528</v>
      </c>
      <c r="D735" s="15" t="s">
        <v>34480</v>
      </c>
      <c r="E735" s="15">
        <v>3</v>
      </c>
      <c r="F735" s="273">
        <f t="shared" si="64"/>
        <v>2.2136953955135774E-4</v>
      </c>
      <c r="G735" s="273">
        <f t="shared" si="65"/>
        <v>1.6188754427390789E-4</v>
      </c>
      <c r="Q735" s="15" t="s">
        <v>33434</v>
      </c>
      <c r="R735" t="s">
        <v>173</v>
      </c>
      <c r="S735" t="s">
        <v>34250</v>
      </c>
      <c r="T735" t="s">
        <v>34328</v>
      </c>
      <c r="U735" s="273">
        <f t="shared" si="62"/>
        <v>2.1585005903187719E-4</v>
      </c>
      <c r="V735" s="15" t="str">
        <f t="shared" si="63"/>
        <v>Sede - Conchucos</v>
      </c>
      <c r="W735" s="289" t="s">
        <v>32185</v>
      </c>
      <c r="X735" s="15" t="s">
        <v>32187</v>
      </c>
      <c r="Y735" s="15" t="s">
        <v>32184</v>
      </c>
    </row>
    <row r="736" spans="1:25" x14ac:dyDescent="0.35">
      <c r="A736" s="15" t="s">
        <v>33080</v>
      </c>
      <c r="B736" s="15" t="s">
        <v>140</v>
      </c>
      <c r="C736" s="15" t="s">
        <v>34303</v>
      </c>
      <c r="D736" s="15" t="s">
        <v>34481</v>
      </c>
      <c r="E736" s="15">
        <v>3</v>
      </c>
      <c r="F736" s="273">
        <f t="shared" si="64"/>
        <v>2.2136953955135774E-4</v>
      </c>
      <c r="G736" s="273">
        <f t="shared" si="65"/>
        <v>1.6188754427390789E-4</v>
      </c>
      <c r="Q736" s="15" t="s">
        <v>33435</v>
      </c>
      <c r="R736" t="s">
        <v>173</v>
      </c>
      <c r="S736" t="s">
        <v>31545</v>
      </c>
      <c r="T736" t="s">
        <v>34329</v>
      </c>
      <c r="U736" s="273">
        <f t="shared" si="62"/>
        <v>2.1585005903187719E-4</v>
      </c>
      <c r="V736" s="15" t="str">
        <f t="shared" si="63"/>
        <v>Sede - Macate</v>
      </c>
      <c r="W736" s="289" t="s">
        <v>32185</v>
      </c>
      <c r="X736" s="15" t="s">
        <v>32184</v>
      </c>
      <c r="Y736" s="15" t="s">
        <v>32184</v>
      </c>
    </row>
    <row r="737" spans="1:25" x14ac:dyDescent="0.35">
      <c r="A737" s="15" t="s">
        <v>33564</v>
      </c>
      <c r="B737" s="15" t="s">
        <v>140</v>
      </c>
      <c r="C737" s="15" t="s">
        <v>31603</v>
      </c>
      <c r="D737" s="15" t="s">
        <v>34482</v>
      </c>
      <c r="E737" s="15">
        <v>3</v>
      </c>
      <c r="F737" s="273">
        <f t="shared" si="64"/>
        <v>2.2136953955135774E-4</v>
      </c>
      <c r="G737" s="273">
        <f t="shared" si="65"/>
        <v>1.6188754427390789E-4</v>
      </c>
      <c r="Q737" s="15" t="s">
        <v>33436</v>
      </c>
      <c r="R737" t="s">
        <v>173</v>
      </c>
      <c r="S737" t="s">
        <v>31582</v>
      </c>
      <c r="T737" t="s">
        <v>34330</v>
      </c>
      <c r="U737" s="273">
        <f t="shared" si="62"/>
        <v>2.1585005903187719E-4</v>
      </c>
      <c r="V737" s="15" t="str">
        <f t="shared" si="63"/>
        <v>Sede - Huayllabamba</v>
      </c>
      <c r="W737" s="289" t="s">
        <v>32185</v>
      </c>
      <c r="X737" s="15" t="s">
        <v>32187</v>
      </c>
      <c r="Y737" s="15" t="s">
        <v>32188</v>
      </c>
    </row>
    <row r="738" spans="1:25" x14ac:dyDescent="0.35">
      <c r="A738" s="15" t="s">
        <v>33565</v>
      </c>
      <c r="B738" s="15" t="s">
        <v>140</v>
      </c>
      <c r="C738" s="15" t="s">
        <v>31562</v>
      </c>
      <c r="D738" s="15" t="s">
        <v>34483</v>
      </c>
      <c r="E738" s="15">
        <v>3</v>
      </c>
      <c r="F738" s="273">
        <f t="shared" si="64"/>
        <v>2.2136953955135774E-4</v>
      </c>
      <c r="G738" s="273">
        <f t="shared" si="65"/>
        <v>1.6188754427390789E-4</v>
      </c>
      <c r="Q738" s="15" t="s">
        <v>33437</v>
      </c>
      <c r="R738" t="s">
        <v>138</v>
      </c>
      <c r="S738" t="s">
        <v>31557</v>
      </c>
      <c r="T738" t="s">
        <v>34334</v>
      </c>
      <c r="U738" s="273">
        <f t="shared" si="62"/>
        <v>2.1585005903187719E-4</v>
      </c>
      <c r="V738" s="15" t="str">
        <f t="shared" si="63"/>
        <v>Sede - Yanque</v>
      </c>
      <c r="W738" s="289" t="s">
        <v>32184</v>
      </c>
      <c r="X738" s="15" t="s">
        <v>32184</v>
      </c>
      <c r="Y738" s="15" t="s">
        <v>32184</v>
      </c>
    </row>
    <row r="739" spans="1:25" x14ac:dyDescent="0.35">
      <c r="A739" s="15" t="s">
        <v>33566</v>
      </c>
      <c r="B739" s="15" t="s">
        <v>140</v>
      </c>
      <c r="C739" s="15" t="s">
        <v>31536</v>
      </c>
      <c r="D739" s="15" t="s">
        <v>34484</v>
      </c>
      <c r="E739" s="15">
        <v>3</v>
      </c>
      <c r="F739" s="273">
        <f t="shared" si="64"/>
        <v>2.2136953955135774E-4</v>
      </c>
      <c r="G739" s="273">
        <f t="shared" si="65"/>
        <v>1.6188754427390789E-4</v>
      </c>
      <c r="Q739" s="15" t="s">
        <v>33438</v>
      </c>
      <c r="R739" t="s">
        <v>138</v>
      </c>
      <c r="S739" t="s">
        <v>34116</v>
      </c>
      <c r="T739" t="s">
        <v>34335</v>
      </c>
      <c r="U739" s="273">
        <f t="shared" si="62"/>
        <v>2.1585005903187719E-4</v>
      </c>
      <c r="V739" s="15" t="str">
        <f t="shared" si="63"/>
        <v>Sede - Cayarani</v>
      </c>
      <c r="W739" s="289" t="s">
        <v>32188</v>
      </c>
      <c r="X739" s="15" t="s">
        <v>32184</v>
      </c>
      <c r="Y739" s="15" t="s">
        <v>32188</v>
      </c>
    </row>
    <row r="740" spans="1:25" x14ac:dyDescent="0.35">
      <c r="A740" s="15" t="s">
        <v>31933</v>
      </c>
      <c r="B740" s="15" t="s">
        <v>140</v>
      </c>
      <c r="C740" s="15" t="s">
        <v>31607</v>
      </c>
      <c r="D740" s="15" t="s">
        <v>31607</v>
      </c>
      <c r="E740" s="15">
        <v>3</v>
      </c>
      <c r="F740" s="273">
        <f t="shared" si="64"/>
        <v>2.2136953955135774E-4</v>
      </c>
      <c r="G740" s="273">
        <f t="shared" si="65"/>
        <v>1.6188754427390789E-4</v>
      </c>
      <c r="Q740" s="15" t="s">
        <v>33439</v>
      </c>
      <c r="R740" t="s">
        <v>139</v>
      </c>
      <c r="S740" t="s">
        <v>31594</v>
      </c>
      <c r="T740" t="s">
        <v>34337</v>
      </c>
      <c r="U740" s="273">
        <f t="shared" si="62"/>
        <v>2.1585005903187719E-4</v>
      </c>
      <c r="V740" s="15" t="str">
        <f t="shared" si="63"/>
        <v>Sede - Canayre</v>
      </c>
      <c r="W740" s="289" t="s">
        <v>32185</v>
      </c>
      <c r="X740" s="15" t="s">
        <v>32188</v>
      </c>
      <c r="Y740" s="15" t="s">
        <v>32185</v>
      </c>
    </row>
    <row r="741" spans="1:25" x14ac:dyDescent="0.35">
      <c r="A741" s="15" t="s">
        <v>33567</v>
      </c>
      <c r="B741" s="15" t="s">
        <v>140</v>
      </c>
      <c r="C741" s="15" t="s">
        <v>31609</v>
      </c>
      <c r="D741" s="15" t="s">
        <v>34485</v>
      </c>
      <c r="E741" s="15">
        <v>3</v>
      </c>
      <c r="F741" s="273">
        <f t="shared" si="64"/>
        <v>2.2136953955135774E-4</v>
      </c>
      <c r="G741" s="273">
        <f t="shared" si="65"/>
        <v>1.6188754427390789E-4</v>
      </c>
      <c r="Q741" s="15" t="s">
        <v>33440</v>
      </c>
      <c r="R741" t="s">
        <v>139</v>
      </c>
      <c r="S741" t="s">
        <v>34338</v>
      </c>
      <c r="T741" t="s">
        <v>34339</v>
      </c>
      <c r="U741" s="273">
        <f t="shared" si="62"/>
        <v>2.1585005903187719E-4</v>
      </c>
      <c r="V741" s="15" t="str">
        <f t="shared" si="63"/>
        <v>Sede - Santiago De Paucaray</v>
      </c>
      <c r="W741" s="289" t="s">
        <v>32188</v>
      </c>
      <c r="X741" s="15" t="s">
        <v>32184</v>
      </c>
      <c r="Y741" s="15" t="s">
        <v>32188</v>
      </c>
    </row>
    <row r="742" spans="1:25" x14ac:dyDescent="0.35">
      <c r="A742" s="15" t="s">
        <v>33240</v>
      </c>
      <c r="B742" s="15" t="s">
        <v>141</v>
      </c>
      <c r="C742" s="15" t="s">
        <v>141</v>
      </c>
      <c r="D742" s="15" t="s">
        <v>32935</v>
      </c>
      <c r="E742" s="15">
        <v>3</v>
      </c>
      <c r="F742" s="273">
        <f t="shared" si="64"/>
        <v>2.2136953955135774E-4</v>
      </c>
      <c r="G742" s="273">
        <f t="shared" si="65"/>
        <v>1.6188754427390789E-4</v>
      </c>
      <c r="Q742" s="15" t="s">
        <v>33441</v>
      </c>
      <c r="R742" t="s">
        <v>139</v>
      </c>
      <c r="S742" t="s">
        <v>34340</v>
      </c>
      <c r="T742" t="s">
        <v>34341</v>
      </c>
      <c r="U742" s="273">
        <f t="shared" si="62"/>
        <v>2.1585005903187719E-4</v>
      </c>
      <c r="V742" s="15" t="str">
        <f t="shared" si="63"/>
        <v>Sede - Sarhua</v>
      </c>
      <c r="W742" s="289" t="s">
        <v>32188</v>
      </c>
      <c r="X742" s="15" t="s">
        <v>32184</v>
      </c>
      <c r="Y742" s="15" t="s">
        <v>32184</v>
      </c>
    </row>
    <row r="743" spans="1:25" x14ac:dyDescent="0.35">
      <c r="A743" s="15" t="s">
        <v>33568</v>
      </c>
      <c r="B743" s="15" t="s">
        <v>141</v>
      </c>
      <c r="C743" s="15" t="s">
        <v>31621</v>
      </c>
      <c r="D743" s="15" t="s">
        <v>34486</v>
      </c>
      <c r="E743" s="15">
        <v>3</v>
      </c>
      <c r="F743" s="273">
        <f t="shared" si="64"/>
        <v>2.2136953955135774E-4</v>
      </c>
      <c r="G743" s="273">
        <f t="shared" si="65"/>
        <v>1.6188754427390789E-4</v>
      </c>
      <c r="Q743" s="15" t="s">
        <v>33442</v>
      </c>
      <c r="R743" t="s">
        <v>140</v>
      </c>
      <c r="S743" t="s">
        <v>140</v>
      </c>
      <c r="T743" t="s">
        <v>34342</v>
      </c>
      <c r="U743" s="273">
        <f t="shared" si="62"/>
        <v>2.1585005903187719E-4</v>
      </c>
      <c r="V743" s="15" t="str">
        <f t="shared" si="63"/>
        <v>Sede - Encañada</v>
      </c>
      <c r="W743" s="289" t="s">
        <v>32184</v>
      </c>
      <c r="X743" s="15" t="s">
        <v>32188</v>
      </c>
      <c r="Y743" s="15" t="s">
        <v>32185</v>
      </c>
    </row>
    <row r="744" spans="1:25" x14ac:dyDescent="0.35">
      <c r="A744" s="15" t="s">
        <v>31943</v>
      </c>
      <c r="B744" s="15" t="s">
        <v>141</v>
      </c>
      <c r="C744" s="15" t="s">
        <v>31621</v>
      </c>
      <c r="D744" s="15" t="s">
        <v>31622</v>
      </c>
      <c r="E744" s="15">
        <v>3</v>
      </c>
      <c r="F744" s="273">
        <f t="shared" si="64"/>
        <v>2.2136953955135774E-4</v>
      </c>
      <c r="G744" s="273">
        <f t="shared" si="65"/>
        <v>1.6188754427390789E-4</v>
      </c>
      <c r="Q744" s="15" t="s">
        <v>33443</v>
      </c>
      <c r="R744" t="s">
        <v>140</v>
      </c>
      <c r="S744" t="s">
        <v>31598</v>
      </c>
      <c r="T744" t="s">
        <v>34343</v>
      </c>
      <c r="U744" s="273">
        <f t="shared" si="62"/>
        <v>2.1585005903187719E-4</v>
      </c>
      <c r="V744" s="15" t="str">
        <f t="shared" si="63"/>
        <v>Sede - Condebamba</v>
      </c>
      <c r="W744" s="289" t="s">
        <v>32188</v>
      </c>
      <c r="X744" s="15" t="s">
        <v>32184</v>
      </c>
      <c r="Y744" s="15" t="s">
        <v>32184</v>
      </c>
    </row>
    <row r="745" spans="1:25" x14ac:dyDescent="0.35">
      <c r="A745" s="15" t="s">
        <v>33569</v>
      </c>
      <c r="B745" s="15" t="s">
        <v>141</v>
      </c>
      <c r="C745" s="15" t="s">
        <v>31621</v>
      </c>
      <c r="D745" s="15" t="s">
        <v>34487</v>
      </c>
      <c r="E745" s="15">
        <v>3</v>
      </c>
      <c r="F745" s="273">
        <f t="shared" si="64"/>
        <v>2.2136953955135774E-4</v>
      </c>
      <c r="G745" s="273">
        <f t="shared" si="65"/>
        <v>1.6188754427390789E-4</v>
      </c>
      <c r="Q745" s="15" t="s">
        <v>33444</v>
      </c>
      <c r="R745" t="s">
        <v>140</v>
      </c>
      <c r="S745" t="s">
        <v>31528</v>
      </c>
      <c r="T745" t="s">
        <v>32976</v>
      </c>
      <c r="U745" s="273">
        <f t="shared" si="62"/>
        <v>2.1585005903187719E-4</v>
      </c>
      <c r="V745" s="15" t="str">
        <f t="shared" si="63"/>
        <v>Sede - Llama</v>
      </c>
      <c r="W745" s="289" t="s">
        <v>32185</v>
      </c>
      <c r="X745" s="15" t="s">
        <v>32184</v>
      </c>
      <c r="Y745" s="15" t="s">
        <v>32188</v>
      </c>
    </row>
    <row r="746" spans="1:25" x14ac:dyDescent="0.35">
      <c r="A746" s="15" t="s">
        <v>33570</v>
      </c>
      <c r="B746" s="15" t="s">
        <v>141</v>
      </c>
      <c r="C746" s="15" t="s">
        <v>31612</v>
      </c>
      <c r="D746" s="15" t="s">
        <v>34488</v>
      </c>
      <c r="E746" s="15">
        <v>3</v>
      </c>
      <c r="F746" s="273">
        <f t="shared" si="64"/>
        <v>2.2136953955135774E-4</v>
      </c>
      <c r="G746" s="273">
        <f t="shared" si="65"/>
        <v>1.6188754427390789E-4</v>
      </c>
      <c r="Q746" s="15" t="s">
        <v>33445</v>
      </c>
      <c r="R746" t="s">
        <v>140</v>
      </c>
      <c r="S746" t="s">
        <v>31528</v>
      </c>
      <c r="T746" t="s">
        <v>34344</v>
      </c>
      <c r="U746" s="273">
        <f t="shared" si="62"/>
        <v>2.1585005903187719E-4</v>
      </c>
      <c r="V746" s="15" t="str">
        <f t="shared" si="63"/>
        <v>Sede - Miracosta</v>
      </c>
      <c r="W746" s="289" t="s">
        <v>32185</v>
      </c>
      <c r="X746" s="15" t="s">
        <v>32184</v>
      </c>
      <c r="Y746" s="15" t="s">
        <v>32188</v>
      </c>
    </row>
    <row r="747" spans="1:25" x14ac:dyDescent="0.35">
      <c r="A747" s="15" t="s">
        <v>33179</v>
      </c>
      <c r="B747" s="15" t="s">
        <v>141</v>
      </c>
      <c r="C747" s="15" t="s">
        <v>31612</v>
      </c>
      <c r="D747" s="15" t="s">
        <v>34489</v>
      </c>
      <c r="E747" s="15">
        <v>3</v>
      </c>
      <c r="F747" s="273">
        <f t="shared" si="64"/>
        <v>2.2136953955135774E-4</v>
      </c>
      <c r="G747" s="273">
        <f t="shared" si="65"/>
        <v>1.6188754427390789E-4</v>
      </c>
      <c r="Q747" s="15" t="s">
        <v>33446</v>
      </c>
      <c r="R747" t="s">
        <v>140</v>
      </c>
      <c r="S747" t="s">
        <v>31536</v>
      </c>
      <c r="T747" t="s">
        <v>34345</v>
      </c>
      <c r="U747" s="273">
        <f t="shared" si="62"/>
        <v>2.1585005903187719E-4</v>
      </c>
      <c r="V747" s="15" t="str">
        <f t="shared" si="63"/>
        <v>Sede - Llapa</v>
      </c>
      <c r="W747" s="289" t="s">
        <v>32185</v>
      </c>
      <c r="X747" s="15" t="s">
        <v>32188</v>
      </c>
      <c r="Y747" s="15" t="s">
        <v>32185</v>
      </c>
    </row>
    <row r="748" spans="1:25" x14ac:dyDescent="0.35">
      <c r="A748" s="15" t="s">
        <v>33571</v>
      </c>
      <c r="B748" s="15" t="s">
        <v>141</v>
      </c>
      <c r="C748" s="15" t="s">
        <v>31564</v>
      </c>
      <c r="D748" s="15" t="s">
        <v>31607</v>
      </c>
      <c r="E748" s="15">
        <v>3</v>
      </c>
      <c r="F748" s="273">
        <f t="shared" si="64"/>
        <v>2.2136953955135774E-4</v>
      </c>
      <c r="G748" s="273">
        <f t="shared" si="65"/>
        <v>1.6188754427390789E-4</v>
      </c>
      <c r="Q748" s="15" t="s">
        <v>33447</v>
      </c>
      <c r="R748" t="s">
        <v>140</v>
      </c>
      <c r="S748" t="s">
        <v>31609</v>
      </c>
      <c r="T748" t="s">
        <v>34346</v>
      </c>
      <c r="U748" s="273">
        <f t="shared" si="62"/>
        <v>2.1585005903187719E-4</v>
      </c>
      <c r="V748" s="15" t="str">
        <f t="shared" si="63"/>
        <v>Sede - Yauyucan</v>
      </c>
      <c r="W748" s="289" t="s">
        <v>32186</v>
      </c>
      <c r="X748" s="15" t="s">
        <v>32184</v>
      </c>
      <c r="Y748" s="15" t="s">
        <v>32188</v>
      </c>
    </row>
    <row r="749" spans="1:25" x14ac:dyDescent="0.35">
      <c r="A749" s="15" t="s">
        <v>31960</v>
      </c>
      <c r="B749" s="15" t="s">
        <v>141</v>
      </c>
      <c r="C749" s="15" t="s">
        <v>31568</v>
      </c>
      <c r="D749" s="15" t="s">
        <v>31618</v>
      </c>
      <c r="E749" s="15">
        <v>3</v>
      </c>
      <c r="F749" s="273">
        <f t="shared" si="64"/>
        <v>2.2136953955135774E-4</v>
      </c>
      <c r="G749" s="273">
        <f t="shared" si="65"/>
        <v>1.6188754427390789E-4</v>
      </c>
      <c r="Q749" s="15" t="s">
        <v>33448</v>
      </c>
      <c r="R749" t="s">
        <v>141</v>
      </c>
      <c r="S749" t="s">
        <v>34167</v>
      </c>
      <c r="T749" t="s">
        <v>34347</v>
      </c>
      <c r="U749" s="273">
        <f t="shared" si="62"/>
        <v>2.1585005903187719E-4</v>
      </c>
      <c r="V749" s="15" t="str">
        <f t="shared" si="63"/>
        <v>Sede - Yaurisque</v>
      </c>
      <c r="W749" s="289" t="s">
        <v>32185</v>
      </c>
      <c r="X749" s="15" t="s">
        <v>32184</v>
      </c>
      <c r="Y749" s="15" t="s">
        <v>32188</v>
      </c>
    </row>
    <row r="750" spans="1:25" x14ac:dyDescent="0.35">
      <c r="A750" s="15" t="s">
        <v>31962</v>
      </c>
      <c r="B750" s="15" t="s">
        <v>141</v>
      </c>
      <c r="C750" s="15" t="s">
        <v>31619</v>
      </c>
      <c r="D750" s="15" t="s">
        <v>31620</v>
      </c>
      <c r="E750" s="15">
        <v>3</v>
      </c>
      <c r="F750" s="273">
        <f t="shared" si="64"/>
        <v>2.2136953955135774E-4</v>
      </c>
      <c r="G750" s="273">
        <f t="shared" si="65"/>
        <v>1.6188754427390789E-4</v>
      </c>
      <c r="Q750" s="15" t="s">
        <v>33449</v>
      </c>
      <c r="R750" t="s">
        <v>141</v>
      </c>
      <c r="S750" t="s">
        <v>31532</v>
      </c>
      <c r="T750" t="s">
        <v>34348</v>
      </c>
      <c r="U750" s="273">
        <f t="shared" si="62"/>
        <v>2.1585005903187719E-4</v>
      </c>
      <c r="V750" s="15" t="str">
        <f t="shared" si="63"/>
        <v>Sede - Huancarani</v>
      </c>
      <c r="W750" s="289" t="s">
        <v>32185</v>
      </c>
      <c r="X750" s="15" t="s">
        <v>32184</v>
      </c>
      <c r="Y750" s="15" t="s">
        <v>32184</v>
      </c>
    </row>
    <row r="751" spans="1:25" x14ac:dyDescent="0.35">
      <c r="A751" s="15" t="s">
        <v>33572</v>
      </c>
      <c r="B751" s="15" t="s">
        <v>142</v>
      </c>
      <c r="C751" s="15" t="s">
        <v>31641</v>
      </c>
      <c r="D751" s="15" t="s">
        <v>31611</v>
      </c>
      <c r="E751" s="15">
        <v>3</v>
      </c>
      <c r="F751" s="273">
        <f t="shared" si="64"/>
        <v>2.2136953955135774E-4</v>
      </c>
      <c r="G751" s="273">
        <f t="shared" si="65"/>
        <v>1.6188754427390789E-4</v>
      </c>
      <c r="Q751" s="15" t="s">
        <v>33450</v>
      </c>
      <c r="R751" t="s">
        <v>141</v>
      </c>
      <c r="S751" t="s">
        <v>31619</v>
      </c>
      <c r="T751" t="s">
        <v>34349</v>
      </c>
      <c r="U751" s="273">
        <f t="shared" si="62"/>
        <v>2.1585005903187719E-4</v>
      </c>
      <c r="V751" s="15" t="str">
        <f t="shared" si="63"/>
        <v>Sede - Ccatca</v>
      </c>
      <c r="W751" s="289" t="s">
        <v>32188</v>
      </c>
      <c r="X751" s="15" t="s">
        <v>32184</v>
      </c>
      <c r="Y751" s="15" t="s">
        <v>32188</v>
      </c>
    </row>
    <row r="752" spans="1:25" x14ac:dyDescent="0.35">
      <c r="A752" s="15" t="s">
        <v>33573</v>
      </c>
      <c r="B752" s="15" t="s">
        <v>142</v>
      </c>
      <c r="C752" s="15" t="s">
        <v>34490</v>
      </c>
      <c r="D752" s="15" t="s">
        <v>34491</v>
      </c>
      <c r="E752" s="15">
        <v>3</v>
      </c>
      <c r="F752" s="273">
        <f t="shared" si="64"/>
        <v>2.2136953955135774E-4</v>
      </c>
      <c r="G752" s="273">
        <f t="shared" si="65"/>
        <v>1.6188754427390789E-4</v>
      </c>
      <c r="Q752" s="15" t="s">
        <v>33451</v>
      </c>
      <c r="R752" t="s">
        <v>142</v>
      </c>
      <c r="S752" t="s">
        <v>34209</v>
      </c>
      <c r="T752" t="s">
        <v>34350</v>
      </c>
      <c r="U752" s="273">
        <f t="shared" si="62"/>
        <v>2.1585005903187719E-4</v>
      </c>
      <c r="V752" s="15" t="str">
        <f t="shared" si="63"/>
        <v>Sede - Aurahua</v>
      </c>
      <c r="W752" s="289" t="s">
        <v>32185</v>
      </c>
      <c r="X752" s="15" t="s">
        <v>32184</v>
      </c>
      <c r="Y752" s="15" t="s">
        <v>32188</v>
      </c>
    </row>
    <row r="753" spans="1:25" x14ac:dyDescent="0.35">
      <c r="A753" s="15" t="s">
        <v>33224</v>
      </c>
      <c r="B753" s="15" t="s">
        <v>142</v>
      </c>
      <c r="C753" s="15" t="s">
        <v>31643</v>
      </c>
      <c r="D753" s="15" t="s">
        <v>34492</v>
      </c>
      <c r="E753" s="15">
        <v>3</v>
      </c>
      <c r="F753" s="273">
        <f t="shared" si="64"/>
        <v>2.2136953955135774E-4</v>
      </c>
      <c r="G753" s="273">
        <f t="shared" si="65"/>
        <v>1.6188754427390789E-4</v>
      </c>
      <c r="Q753" s="15" t="s">
        <v>33452</v>
      </c>
      <c r="R753" t="s">
        <v>142</v>
      </c>
      <c r="S753" t="s">
        <v>34209</v>
      </c>
      <c r="T753" t="s">
        <v>31569</v>
      </c>
      <c r="U753" s="273">
        <f t="shared" si="62"/>
        <v>2.1585005903187719E-4</v>
      </c>
      <c r="V753" s="15" t="str">
        <f t="shared" si="63"/>
        <v>Sede - Santa Ana</v>
      </c>
      <c r="W753" s="289" t="s">
        <v>32184</v>
      </c>
      <c r="X753" s="15" t="s">
        <v>32184</v>
      </c>
      <c r="Y753" s="15" t="s">
        <v>32188</v>
      </c>
    </row>
    <row r="754" spans="1:25" x14ac:dyDescent="0.35">
      <c r="A754" s="15" t="s">
        <v>33574</v>
      </c>
      <c r="B754" s="15" t="s">
        <v>170</v>
      </c>
      <c r="C754" s="15" t="s">
        <v>170</v>
      </c>
      <c r="D754" s="15" t="s">
        <v>34493</v>
      </c>
      <c r="E754" s="15">
        <v>3</v>
      </c>
      <c r="F754" s="273">
        <f t="shared" si="64"/>
        <v>2.2136953955135774E-4</v>
      </c>
      <c r="G754" s="273">
        <f t="shared" si="65"/>
        <v>1.6188754427390789E-4</v>
      </c>
      <c r="Q754" s="15" t="s">
        <v>33453</v>
      </c>
      <c r="R754" t="s">
        <v>170</v>
      </c>
      <c r="S754" t="s">
        <v>34352</v>
      </c>
      <c r="T754" t="s">
        <v>34353</v>
      </c>
      <c r="U754" s="273">
        <f t="shared" si="62"/>
        <v>2.1585005903187719E-4</v>
      </c>
      <c r="V754" s="15" t="str">
        <f t="shared" si="63"/>
        <v>Sede - Pinra</v>
      </c>
      <c r="W754" s="289" t="s">
        <v>32185</v>
      </c>
      <c r="X754" s="15" t="s">
        <v>32187</v>
      </c>
      <c r="Y754" s="15" t="s">
        <v>32184</v>
      </c>
    </row>
    <row r="755" spans="1:25" x14ac:dyDescent="0.35">
      <c r="A755" s="15" t="s">
        <v>33575</v>
      </c>
      <c r="B755" s="15" t="s">
        <v>170</v>
      </c>
      <c r="C755" s="15" t="s">
        <v>34044</v>
      </c>
      <c r="D755" s="15" t="s">
        <v>34494</v>
      </c>
      <c r="E755" s="15">
        <v>3</v>
      </c>
      <c r="F755" s="273">
        <f t="shared" si="64"/>
        <v>2.2136953955135774E-4</v>
      </c>
      <c r="G755" s="273">
        <f t="shared" si="65"/>
        <v>1.6188754427390789E-4</v>
      </c>
      <c r="Q755" s="15" t="s">
        <v>33454</v>
      </c>
      <c r="R755" t="s">
        <v>172</v>
      </c>
      <c r="S755" t="s">
        <v>31667</v>
      </c>
      <c r="T755" t="s">
        <v>34354</v>
      </c>
      <c r="U755" s="273">
        <f t="shared" si="62"/>
        <v>2.1585005903187719E-4</v>
      </c>
      <c r="V755" s="15" t="str">
        <f t="shared" si="63"/>
        <v>Sede - Llaylla</v>
      </c>
      <c r="W755" s="289" t="s">
        <v>32188</v>
      </c>
      <c r="X755" s="15" t="s">
        <v>32184</v>
      </c>
      <c r="Y755" s="15" t="s">
        <v>32188</v>
      </c>
    </row>
    <row r="756" spans="1:25" x14ac:dyDescent="0.35">
      <c r="A756" s="15" t="s">
        <v>33576</v>
      </c>
      <c r="B756" s="15" t="s">
        <v>170</v>
      </c>
      <c r="C756" s="15" t="s">
        <v>34044</v>
      </c>
      <c r="D756" s="15" t="s">
        <v>34495</v>
      </c>
      <c r="E756" s="15">
        <v>3</v>
      </c>
      <c r="F756" s="273">
        <f t="shared" si="64"/>
        <v>2.2136953955135774E-4</v>
      </c>
      <c r="G756" s="273">
        <f t="shared" si="65"/>
        <v>1.6188754427390789E-4</v>
      </c>
      <c r="Q756" s="15" t="s">
        <v>33455</v>
      </c>
      <c r="R756" t="s">
        <v>146</v>
      </c>
      <c r="S756" t="s">
        <v>34355</v>
      </c>
      <c r="T756" t="s">
        <v>31605</v>
      </c>
      <c r="U756" s="273">
        <f t="shared" si="62"/>
        <v>2.1585005903187719E-4</v>
      </c>
      <c r="V756" s="15" t="str">
        <f t="shared" si="63"/>
        <v>Sede - Bambamarca</v>
      </c>
      <c r="W756" s="289" t="s">
        <v>32188</v>
      </c>
      <c r="X756" s="15" t="s">
        <v>32184</v>
      </c>
      <c r="Y756" s="15" t="s">
        <v>32185</v>
      </c>
    </row>
    <row r="757" spans="1:25" x14ac:dyDescent="0.35">
      <c r="A757" s="15" t="s">
        <v>33577</v>
      </c>
      <c r="B757" s="15" t="s">
        <v>170</v>
      </c>
      <c r="C757" s="15" t="s">
        <v>31648</v>
      </c>
      <c r="D757" s="15" t="s">
        <v>34496</v>
      </c>
      <c r="E757" s="15">
        <v>3</v>
      </c>
      <c r="F757" s="273">
        <f t="shared" si="64"/>
        <v>2.2136953955135774E-4</v>
      </c>
      <c r="G757" s="273">
        <f t="shared" si="65"/>
        <v>1.6188754427390789E-4</v>
      </c>
      <c r="Q757" s="15" t="s">
        <v>33456</v>
      </c>
      <c r="R757" t="s">
        <v>146</v>
      </c>
      <c r="S757" t="s">
        <v>34239</v>
      </c>
      <c r="T757" t="s">
        <v>34356</v>
      </c>
      <c r="U757" s="273">
        <f t="shared" si="62"/>
        <v>2.1585005903187719E-4</v>
      </c>
      <c r="V757" s="15" t="str">
        <f t="shared" si="63"/>
        <v>Sede - Huaso</v>
      </c>
      <c r="W757" s="289" t="s">
        <v>32186</v>
      </c>
      <c r="X757" s="15" t="s">
        <v>32184</v>
      </c>
      <c r="Y757" s="15" t="s">
        <v>32184</v>
      </c>
    </row>
    <row r="758" spans="1:25" x14ac:dyDescent="0.35">
      <c r="A758" s="15" t="s">
        <v>33124</v>
      </c>
      <c r="B758" s="15" t="s">
        <v>170</v>
      </c>
      <c r="C758" s="15" t="s">
        <v>34497</v>
      </c>
      <c r="D758" s="15" t="s">
        <v>34497</v>
      </c>
      <c r="E758" s="15">
        <v>3</v>
      </c>
      <c r="F758" s="273">
        <f t="shared" si="64"/>
        <v>2.2136953955135774E-4</v>
      </c>
      <c r="G758" s="273">
        <f t="shared" si="65"/>
        <v>1.6188754427390789E-4</v>
      </c>
      <c r="Q758" s="15" t="s">
        <v>33457</v>
      </c>
      <c r="R758" t="s">
        <v>146</v>
      </c>
      <c r="S758" t="s">
        <v>31691</v>
      </c>
      <c r="T758" t="s">
        <v>34357</v>
      </c>
      <c r="U758" s="273">
        <f t="shared" si="62"/>
        <v>2.1585005903187719E-4</v>
      </c>
      <c r="V758" s="15" t="str">
        <f t="shared" si="63"/>
        <v>Sede - Taurija</v>
      </c>
      <c r="W758" s="289" t="s">
        <v>32185</v>
      </c>
      <c r="X758" s="15" t="s">
        <v>32184</v>
      </c>
      <c r="Y758" s="15" t="s">
        <v>32185</v>
      </c>
    </row>
    <row r="759" spans="1:25" x14ac:dyDescent="0.35">
      <c r="A759" s="15" t="s">
        <v>33578</v>
      </c>
      <c r="B759" s="15" t="s">
        <v>170</v>
      </c>
      <c r="C759" s="15" t="s">
        <v>34498</v>
      </c>
      <c r="D759" s="15" t="s">
        <v>34499</v>
      </c>
      <c r="E759" s="15">
        <v>3</v>
      </c>
      <c r="F759" s="273">
        <f t="shared" si="64"/>
        <v>2.2136953955135774E-4</v>
      </c>
      <c r="G759" s="273">
        <f t="shared" si="65"/>
        <v>1.6188754427390789E-4</v>
      </c>
      <c r="Q759" s="15" t="s">
        <v>33458</v>
      </c>
      <c r="R759" t="s">
        <v>146</v>
      </c>
      <c r="S759" t="s">
        <v>31692</v>
      </c>
      <c r="T759" t="s">
        <v>34358</v>
      </c>
      <c r="U759" s="273">
        <f t="shared" si="62"/>
        <v>2.1585005903187719E-4</v>
      </c>
      <c r="V759" s="15" t="str">
        <f t="shared" si="63"/>
        <v>Sede - Cochorco</v>
      </c>
      <c r="W759" s="289" t="s">
        <v>32185</v>
      </c>
      <c r="X759" s="15" t="s">
        <v>32187</v>
      </c>
      <c r="Y759" s="15" t="s">
        <v>32184</v>
      </c>
    </row>
    <row r="760" spans="1:25" x14ac:dyDescent="0.35">
      <c r="A760" s="15" t="s">
        <v>33579</v>
      </c>
      <c r="B760" s="15" t="s">
        <v>170</v>
      </c>
      <c r="C760" s="15" t="s">
        <v>34498</v>
      </c>
      <c r="D760" s="15" t="s">
        <v>34500</v>
      </c>
      <c r="E760" s="15">
        <v>3</v>
      </c>
      <c r="F760" s="273">
        <f t="shared" si="64"/>
        <v>2.2136953955135774E-4</v>
      </c>
      <c r="G760" s="273">
        <f t="shared" si="65"/>
        <v>1.6188754427390789E-4</v>
      </c>
      <c r="Q760" s="15" t="s">
        <v>33459</v>
      </c>
      <c r="R760" t="s">
        <v>147</v>
      </c>
      <c r="S760" t="s">
        <v>31694</v>
      </c>
      <c r="T760" t="s">
        <v>34359</v>
      </c>
      <c r="U760" s="273">
        <f t="shared" si="62"/>
        <v>2.1585005903187719E-4</v>
      </c>
      <c r="V760" s="15" t="str">
        <f t="shared" si="63"/>
        <v>Sede - Incahuasi</v>
      </c>
      <c r="W760" s="289" t="s">
        <v>32185</v>
      </c>
      <c r="X760" s="15" t="s">
        <v>32184</v>
      </c>
      <c r="Y760" s="15" t="s">
        <v>32188</v>
      </c>
    </row>
    <row r="761" spans="1:25" x14ac:dyDescent="0.35">
      <c r="A761" s="15" t="s">
        <v>33580</v>
      </c>
      <c r="B761" s="15" t="s">
        <v>170</v>
      </c>
      <c r="C761" s="15" t="s">
        <v>34498</v>
      </c>
      <c r="D761" s="15" t="s">
        <v>34501</v>
      </c>
      <c r="E761" s="15">
        <v>3</v>
      </c>
      <c r="F761" s="273">
        <f t="shared" si="64"/>
        <v>2.2136953955135774E-4</v>
      </c>
      <c r="G761" s="273">
        <f t="shared" si="65"/>
        <v>1.6188754427390789E-4</v>
      </c>
      <c r="Q761" s="15" t="s">
        <v>33460</v>
      </c>
      <c r="R761" t="s">
        <v>147</v>
      </c>
      <c r="S761" t="s">
        <v>31694</v>
      </c>
      <c r="T761" t="s">
        <v>34360</v>
      </c>
      <c r="U761" s="273">
        <f t="shared" si="62"/>
        <v>2.1585005903187719E-4</v>
      </c>
      <c r="V761" s="15" t="str">
        <f t="shared" si="63"/>
        <v>Sede - Pitipo</v>
      </c>
      <c r="W761" s="289" t="s">
        <v>32184</v>
      </c>
      <c r="X761" s="15" t="s">
        <v>32185</v>
      </c>
      <c r="Y761" s="15" t="s">
        <v>32188</v>
      </c>
    </row>
    <row r="762" spans="1:25" x14ac:dyDescent="0.35">
      <c r="A762" s="15" t="s">
        <v>33134</v>
      </c>
      <c r="B762" s="15" t="s">
        <v>144</v>
      </c>
      <c r="C762" s="15" t="s">
        <v>34236</v>
      </c>
      <c r="D762" s="15" t="s">
        <v>34502</v>
      </c>
      <c r="E762" s="15">
        <v>3</v>
      </c>
      <c r="F762" s="273">
        <f t="shared" si="64"/>
        <v>2.2136953955135774E-4</v>
      </c>
      <c r="G762" s="273">
        <f t="shared" si="65"/>
        <v>1.6188754427390789E-4</v>
      </c>
      <c r="Q762" s="15" t="s">
        <v>32051</v>
      </c>
      <c r="R762" t="s">
        <v>159</v>
      </c>
      <c r="S762" t="s">
        <v>31710</v>
      </c>
      <c r="T762" t="s">
        <v>31732</v>
      </c>
      <c r="U762" s="273">
        <f t="shared" si="62"/>
        <v>2.1585005903187719E-4</v>
      </c>
      <c r="V762" s="15" t="str">
        <f t="shared" si="63"/>
        <v>Sede - Santa Cruz De Andamarca</v>
      </c>
      <c r="W762" s="289" t="s">
        <v>32185</v>
      </c>
      <c r="X762" s="15" t="s">
        <v>32184</v>
      </c>
      <c r="Y762" s="15" t="s">
        <v>32185</v>
      </c>
    </row>
    <row r="763" spans="1:25" x14ac:dyDescent="0.35">
      <c r="A763" s="15" t="s">
        <v>33581</v>
      </c>
      <c r="B763" s="15" t="s">
        <v>172</v>
      </c>
      <c r="C763" s="15" t="s">
        <v>31664</v>
      </c>
      <c r="D763" s="15" t="s">
        <v>34503</v>
      </c>
      <c r="E763" s="15">
        <v>3</v>
      </c>
      <c r="F763" s="273">
        <f t="shared" si="64"/>
        <v>2.2136953955135774E-4</v>
      </c>
      <c r="G763" s="273">
        <f t="shared" si="65"/>
        <v>1.6188754427390789E-4</v>
      </c>
      <c r="Q763" s="15" t="s">
        <v>33461</v>
      </c>
      <c r="R763" t="s">
        <v>148</v>
      </c>
      <c r="S763" t="s">
        <v>148</v>
      </c>
      <c r="T763" t="s">
        <v>34361</v>
      </c>
      <c r="U763" s="273">
        <f t="shared" si="62"/>
        <v>2.1585005903187719E-4</v>
      </c>
      <c r="V763" s="15" t="str">
        <f t="shared" si="63"/>
        <v>Sede - Tigre</v>
      </c>
      <c r="W763" s="289" t="s">
        <v>32184</v>
      </c>
      <c r="X763" s="15" t="s">
        <v>32185</v>
      </c>
      <c r="Y763" s="15" t="s">
        <v>32185</v>
      </c>
    </row>
    <row r="764" spans="1:25" x14ac:dyDescent="0.35">
      <c r="A764" s="15" t="s">
        <v>33582</v>
      </c>
      <c r="B764" s="15" t="s">
        <v>172</v>
      </c>
      <c r="C764" s="15" t="s">
        <v>31664</v>
      </c>
      <c r="D764" s="15" t="s">
        <v>34504</v>
      </c>
      <c r="E764" s="15">
        <v>3</v>
      </c>
      <c r="F764" s="273">
        <f t="shared" si="64"/>
        <v>2.2136953955135774E-4</v>
      </c>
      <c r="G764" s="273">
        <f t="shared" si="65"/>
        <v>1.6188754427390789E-4</v>
      </c>
      <c r="Q764" s="15" t="s">
        <v>33462</v>
      </c>
      <c r="R764" t="s">
        <v>148</v>
      </c>
      <c r="S764" t="s">
        <v>34258</v>
      </c>
      <c r="T764" t="s">
        <v>34362</v>
      </c>
      <c r="U764" s="273">
        <f t="shared" si="62"/>
        <v>2.1585005903187719E-4</v>
      </c>
      <c r="V764" s="15" t="str">
        <f t="shared" si="63"/>
        <v>Sede - Maquia</v>
      </c>
      <c r="W764" s="289" t="s">
        <v>32187</v>
      </c>
      <c r="X764" s="15" t="s">
        <v>32186</v>
      </c>
      <c r="Y764" s="15" t="s">
        <v>32185</v>
      </c>
    </row>
    <row r="765" spans="1:25" x14ac:dyDescent="0.35">
      <c r="A765" s="15" t="s">
        <v>31996</v>
      </c>
      <c r="B765" s="15" t="s">
        <v>172</v>
      </c>
      <c r="C765" s="15" t="s">
        <v>31668</v>
      </c>
      <c r="D765" s="15" t="s">
        <v>31650</v>
      </c>
      <c r="E765" s="15">
        <v>3</v>
      </c>
      <c r="F765" s="273">
        <f t="shared" si="64"/>
        <v>2.2136953955135774E-4</v>
      </c>
      <c r="G765" s="273">
        <f t="shared" si="65"/>
        <v>1.6188754427390789E-4</v>
      </c>
      <c r="Q765" s="15" t="s">
        <v>33463</v>
      </c>
      <c r="R765" t="s">
        <v>148</v>
      </c>
      <c r="S765" t="s">
        <v>156</v>
      </c>
      <c r="T765" t="s">
        <v>34150</v>
      </c>
      <c r="U765" s="273">
        <f t="shared" si="62"/>
        <v>2.1585005903187719E-4</v>
      </c>
      <c r="V765" s="15" t="str">
        <f t="shared" si="63"/>
        <v>Sede - Pampa Hermosa</v>
      </c>
      <c r="W765" s="289" t="s">
        <v>32188</v>
      </c>
      <c r="X765" s="15" t="s">
        <v>32184</v>
      </c>
      <c r="Y765" s="15" t="s">
        <v>32185</v>
      </c>
    </row>
    <row r="766" spans="1:25" x14ac:dyDescent="0.35">
      <c r="A766" s="15" t="s">
        <v>31998</v>
      </c>
      <c r="B766" s="15" t="s">
        <v>172</v>
      </c>
      <c r="C766" s="15" t="s">
        <v>31669</v>
      </c>
      <c r="D766" s="15" t="s">
        <v>34505</v>
      </c>
      <c r="E766" s="15">
        <v>3</v>
      </c>
      <c r="F766" s="273">
        <f t="shared" si="64"/>
        <v>2.2136953955135774E-4</v>
      </c>
      <c r="G766" s="273">
        <f t="shared" si="65"/>
        <v>1.6188754427390789E-4</v>
      </c>
      <c r="Q766" s="15" t="s">
        <v>33464</v>
      </c>
      <c r="R766" t="s">
        <v>150</v>
      </c>
      <c r="S766" t="s">
        <v>31788</v>
      </c>
      <c r="T766" t="s">
        <v>34364</v>
      </c>
      <c r="U766" s="273">
        <f t="shared" si="62"/>
        <v>2.1585005903187719E-4</v>
      </c>
      <c r="V766" s="15" t="str">
        <f t="shared" si="63"/>
        <v>Sede - Cuchumbaya</v>
      </c>
      <c r="W766" s="289" t="s">
        <v>32185</v>
      </c>
      <c r="X766" s="15" t="s">
        <v>32187</v>
      </c>
      <c r="Y766" s="15" t="s">
        <v>32184</v>
      </c>
    </row>
    <row r="767" spans="1:25" x14ac:dyDescent="0.35">
      <c r="A767" s="15" t="s">
        <v>33583</v>
      </c>
      <c r="B767" s="15" t="s">
        <v>172</v>
      </c>
      <c r="C767" s="15" t="s">
        <v>31663</v>
      </c>
      <c r="D767" s="15" t="s">
        <v>34506</v>
      </c>
      <c r="E767" s="15">
        <v>3</v>
      </c>
      <c r="F767" s="273">
        <f t="shared" si="64"/>
        <v>2.2136953955135774E-4</v>
      </c>
      <c r="G767" s="273">
        <f t="shared" si="65"/>
        <v>1.6188754427390789E-4</v>
      </c>
      <c r="Q767" s="15" t="s">
        <v>32154</v>
      </c>
      <c r="R767" t="s">
        <v>153</v>
      </c>
      <c r="S767" t="s">
        <v>153</v>
      </c>
      <c r="T767" t="s">
        <v>31834</v>
      </c>
      <c r="U767" s="273">
        <f t="shared" si="62"/>
        <v>2.1585005903187719E-4</v>
      </c>
      <c r="V767" s="15" t="str">
        <f t="shared" si="63"/>
        <v>Sede - Mañazo</v>
      </c>
      <c r="W767" s="289" t="s">
        <v>32188</v>
      </c>
      <c r="X767" s="15" t="s">
        <v>32184</v>
      </c>
      <c r="Y767" s="15" t="s">
        <v>32188</v>
      </c>
    </row>
    <row r="768" spans="1:25" x14ac:dyDescent="0.35">
      <c r="A768" s="15" t="s">
        <v>33584</v>
      </c>
      <c r="B768" s="15" t="s">
        <v>146</v>
      </c>
      <c r="C768" s="15" t="s">
        <v>34315</v>
      </c>
      <c r="D768" s="15" t="s">
        <v>34507</v>
      </c>
      <c r="E768" s="15">
        <v>3</v>
      </c>
      <c r="F768" s="273">
        <f t="shared" si="64"/>
        <v>2.2136953955135774E-4</v>
      </c>
      <c r="G768" s="273">
        <f t="shared" si="65"/>
        <v>1.6188754427390789E-4</v>
      </c>
      <c r="Q768" s="15" t="s">
        <v>33465</v>
      </c>
      <c r="R768" t="s">
        <v>153</v>
      </c>
      <c r="S768" t="s">
        <v>153</v>
      </c>
      <c r="T768" t="s">
        <v>34366</v>
      </c>
      <c r="U768" s="273">
        <f t="shared" si="62"/>
        <v>2.1585005903187719E-4</v>
      </c>
      <c r="V768" s="15" t="str">
        <f t="shared" si="63"/>
        <v>Sede - Pichacani</v>
      </c>
      <c r="W768" s="289" t="s">
        <v>32188</v>
      </c>
      <c r="X768" s="15" t="s">
        <v>32184</v>
      </c>
      <c r="Y768" s="15" t="s">
        <v>32188</v>
      </c>
    </row>
    <row r="769" spans="1:25" x14ac:dyDescent="0.35">
      <c r="A769" s="15" t="s">
        <v>32020</v>
      </c>
      <c r="B769" s="15" t="s">
        <v>147</v>
      </c>
      <c r="C769" s="15" t="s">
        <v>31693</v>
      </c>
      <c r="D769" s="15" t="s">
        <v>31701</v>
      </c>
      <c r="E769" s="15">
        <v>3</v>
      </c>
      <c r="F769" s="273">
        <f t="shared" si="64"/>
        <v>2.2136953955135774E-4</v>
      </c>
      <c r="G769" s="273">
        <f t="shared" si="65"/>
        <v>1.6188754427390789E-4</v>
      </c>
      <c r="Q769" s="15" t="s">
        <v>33466</v>
      </c>
      <c r="R769" t="s">
        <v>153</v>
      </c>
      <c r="S769" t="s">
        <v>31820</v>
      </c>
      <c r="T769" t="s">
        <v>34367</v>
      </c>
      <c r="U769" s="273">
        <f t="shared" si="62"/>
        <v>2.1585005903187719E-4</v>
      </c>
      <c r="V769" s="15" t="str">
        <f t="shared" si="63"/>
        <v>Sede - Asillo</v>
      </c>
      <c r="W769" s="289" t="s">
        <v>32188</v>
      </c>
      <c r="X769" s="15" t="s">
        <v>32184</v>
      </c>
      <c r="Y769" s="15" t="s">
        <v>32184</v>
      </c>
    </row>
    <row r="770" spans="1:25" x14ac:dyDescent="0.35">
      <c r="A770" s="15" t="s">
        <v>33142</v>
      </c>
      <c r="B770" s="15" t="s">
        <v>147</v>
      </c>
      <c r="C770" s="15" t="s">
        <v>31693</v>
      </c>
      <c r="D770" s="15" t="s">
        <v>34508</v>
      </c>
      <c r="E770" s="15">
        <v>3</v>
      </c>
      <c r="F770" s="273">
        <f t="shared" si="64"/>
        <v>2.2136953955135774E-4</v>
      </c>
      <c r="G770" s="273">
        <f t="shared" si="65"/>
        <v>1.6188754427390789E-4</v>
      </c>
      <c r="Q770" s="15" t="s">
        <v>33467</v>
      </c>
      <c r="R770" t="s">
        <v>153</v>
      </c>
      <c r="S770" t="s">
        <v>31821</v>
      </c>
      <c r="T770" t="s">
        <v>34368</v>
      </c>
      <c r="U770" s="273">
        <f t="shared" si="62"/>
        <v>2.1585005903187719E-4</v>
      </c>
      <c r="V770" s="15" t="str">
        <f t="shared" si="63"/>
        <v>Sede - Ituata</v>
      </c>
      <c r="W770" s="289" t="s">
        <v>32185</v>
      </c>
      <c r="X770" s="15" t="s">
        <v>32184</v>
      </c>
      <c r="Y770" s="15" t="s">
        <v>32188</v>
      </c>
    </row>
    <row r="771" spans="1:25" x14ac:dyDescent="0.35">
      <c r="A771" s="15" t="s">
        <v>33585</v>
      </c>
      <c r="B771" s="15" t="s">
        <v>159</v>
      </c>
      <c r="C771" s="15" t="s">
        <v>31709</v>
      </c>
      <c r="D771" s="15" t="s">
        <v>34509</v>
      </c>
      <c r="E771" s="15">
        <v>3</v>
      </c>
      <c r="F771" s="273">
        <f t="shared" si="64"/>
        <v>2.2136953955135774E-4</v>
      </c>
      <c r="G771" s="273">
        <f t="shared" si="65"/>
        <v>1.6188754427390789E-4</v>
      </c>
      <c r="Q771" s="15" t="s">
        <v>33468</v>
      </c>
      <c r="R771" t="s">
        <v>153</v>
      </c>
      <c r="S771" t="s">
        <v>31822</v>
      </c>
      <c r="T771" t="s">
        <v>34369</v>
      </c>
      <c r="U771" s="273">
        <f t="shared" ref="U771:U834" si="66">+SUMIF($A:$A,Q771,$G:$G)+SUMIF($I:$I,Q771,$O:$O)</f>
        <v>2.1585005903187719E-4</v>
      </c>
      <c r="V771" s="15" t="str">
        <f t="shared" ref="V771:V834" si="67">_xlfn.CONCAT("Sede - ",T771)</f>
        <v>Sede - Huacullani</v>
      </c>
      <c r="W771" s="289" t="s">
        <v>32185</v>
      </c>
      <c r="X771" s="15" t="s">
        <v>32188</v>
      </c>
      <c r="Y771" s="15" t="s">
        <v>32184</v>
      </c>
    </row>
    <row r="772" spans="1:25" x14ac:dyDescent="0.35">
      <c r="A772" s="15" t="s">
        <v>33586</v>
      </c>
      <c r="B772" s="15" t="s">
        <v>148</v>
      </c>
      <c r="C772" s="15" t="s">
        <v>31780</v>
      </c>
      <c r="D772" s="15" t="s">
        <v>34510</v>
      </c>
      <c r="E772" s="15">
        <v>3</v>
      </c>
      <c r="F772" s="273">
        <f t="shared" ref="F772:F835" si="68">+E772/SUM($E$3:$E$1322)</f>
        <v>2.2136953955135774E-4</v>
      </c>
      <c r="G772" s="273">
        <f t="shared" ref="G772:G835" si="69">+F772*RIGHT($A$1,6)</f>
        <v>1.6188754427390789E-4</v>
      </c>
      <c r="Q772" s="15" t="s">
        <v>33469</v>
      </c>
      <c r="R772" t="s">
        <v>153</v>
      </c>
      <c r="S772" t="s">
        <v>31823</v>
      </c>
      <c r="T772" t="s">
        <v>31777</v>
      </c>
      <c r="U772" s="273">
        <f t="shared" si="66"/>
        <v>2.1585005903187719E-4</v>
      </c>
      <c r="V772" s="15" t="str">
        <f t="shared" si="67"/>
        <v>Sede - Santa Rosa</v>
      </c>
      <c r="W772" s="289" t="s">
        <v>32188</v>
      </c>
      <c r="X772" s="15" t="s">
        <v>32188</v>
      </c>
      <c r="Y772" s="15" t="s">
        <v>32184</v>
      </c>
    </row>
    <row r="773" spans="1:25" x14ac:dyDescent="0.35">
      <c r="A773" s="15" t="s">
        <v>33071</v>
      </c>
      <c r="B773" s="15" t="s">
        <v>148</v>
      </c>
      <c r="C773" s="15" t="s">
        <v>148</v>
      </c>
      <c r="D773" s="15" t="s">
        <v>34511</v>
      </c>
      <c r="E773" s="15">
        <v>3</v>
      </c>
      <c r="F773" s="273">
        <f t="shared" si="68"/>
        <v>2.2136953955135774E-4</v>
      </c>
      <c r="G773" s="273">
        <f t="shared" si="69"/>
        <v>1.6188754427390789E-4</v>
      </c>
      <c r="Q773" s="15" t="s">
        <v>33470</v>
      </c>
      <c r="R773" t="s">
        <v>153</v>
      </c>
      <c r="S773" t="s">
        <v>31824</v>
      </c>
      <c r="T773" t="s">
        <v>34370</v>
      </c>
      <c r="U773" s="273">
        <f t="shared" si="66"/>
        <v>2.1585005903187719E-4</v>
      </c>
      <c r="V773" s="15" t="str">
        <f t="shared" si="67"/>
        <v>Sede - Vilque Chico</v>
      </c>
      <c r="W773" s="289" t="s">
        <v>32188</v>
      </c>
      <c r="X773" s="15" t="s">
        <v>32184</v>
      </c>
      <c r="Y773" s="15" t="s">
        <v>32188</v>
      </c>
    </row>
    <row r="774" spans="1:25" x14ac:dyDescent="0.35">
      <c r="A774" s="15" t="s">
        <v>33587</v>
      </c>
      <c r="B774" s="15" t="s">
        <v>148</v>
      </c>
      <c r="C774" s="15" t="s">
        <v>148</v>
      </c>
      <c r="D774" s="15" t="s">
        <v>34512</v>
      </c>
      <c r="E774" s="15">
        <v>3</v>
      </c>
      <c r="F774" s="273">
        <f t="shared" si="68"/>
        <v>2.2136953955135774E-4</v>
      </c>
      <c r="G774" s="273">
        <f t="shared" si="69"/>
        <v>1.6188754427390789E-4</v>
      </c>
      <c r="Q774" s="15" t="s">
        <v>33471</v>
      </c>
      <c r="R774" t="s">
        <v>175</v>
      </c>
      <c r="S774" t="s">
        <v>31527</v>
      </c>
      <c r="T774" t="s">
        <v>34372</v>
      </c>
      <c r="U774" s="273">
        <f t="shared" si="66"/>
        <v>2.1585005903187719E-4</v>
      </c>
      <c r="V774" s="15" t="str">
        <f t="shared" si="67"/>
        <v>Sede - Bajo Biavo</v>
      </c>
      <c r="W774" s="289" t="s">
        <v>32188</v>
      </c>
      <c r="X774" s="15" t="s">
        <v>32184</v>
      </c>
      <c r="Y774" s="15" t="s">
        <v>32188</v>
      </c>
    </row>
    <row r="775" spans="1:25" x14ac:dyDescent="0.35">
      <c r="A775" s="15" t="s">
        <v>33588</v>
      </c>
      <c r="B775" s="15" t="s">
        <v>148</v>
      </c>
      <c r="C775" s="15" t="s">
        <v>156</v>
      </c>
      <c r="D775" s="15" t="s">
        <v>34513</v>
      </c>
      <c r="E775" s="15">
        <v>3</v>
      </c>
      <c r="F775" s="273">
        <f t="shared" si="68"/>
        <v>2.2136953955135774E-4</v>
      </c>
      <c r="G775" s="273">
        <f t="shared" si="69"/>
        <v>1.6188754427390789E-4</v>
      </c>
      <c r="Q775" s="15" t="s">
        <v>33472</v>
      </c>
      <c r="R775" t="s">
        <v>175</v>
      </c>
      <c r="S775" t="s">
        <v>34131</v>
      </c>
      <c r="T775" t="s">
        <v>34373</v>
      </c>
      <c r="U775" s="273">
        <f t="shared" si="66"/>
        <v>2.1585005903187719E-4</v>
      </c>
      <c r="V775" s="15" t="str">
        <f t="shared" si="67"/>
        <v>Sede - Alonso De Alvarado</v>
      </c>
      <c r="W775" s="289" t="s">
        <v>32186</v>
      </c>
      <c r="X775" s="15" t="s">
        <v>32184</v>
      </c>
      <c r="Y775" s="15" t="s">
        <v>32185</v>
      </c>
    </row>
    <row r="776" spans="1:25" x14ac:dyDescent="0.35">
      <c r="A776" s="15" t="s">
        <v>33589</v>
      </c>
      <c r="B776" s="15" t="s">
        <v>148</v>
      </c>
      <c r="C776" s="15" t="s">
        <v>34445</v>
      </c>
      <c r="D776" s="15" t="s">
        <v>34514</v>
      </c>
      <c r="E776" s="15">
        <v>3</v>
      </c>
      <c r="F776" s="273">
        <f t="shared" si="68"/>
        <v>2.2136953955135774E-4</v>
      </c>
      <c r="G776" s="273">
        <f t="shared" si="69"/>
        <v>1.6188754427390789E-4</v>
      </c>
      <c r="Q776" s="15" t="s">
        <v>33473</v>
      </c>
      <c r="R776" t="s">
        <v>175</v>
      </c>
      <c r="S776" t="s">
        <v>31838</v>
      </c>
      <c r="T776" t="s">
        <v>34374</v>
      </c>
      <c r="U776" s="273">
        <f t="shared" si="66"/>
        <v>2.1585005903187719E-4</v>
      </c>
      <c r="V776" s="15" t="str">
        <f t="shared" si="67"/>
        <v>Sede - Campanilla</v>
      </c>
      <c r="W776" s="289" t="s">
        <v>32185</v>
      </c>
      <c r="X776" s="15" t="s">
        <v>32184</v>
      </c>
      <c r="Y776" s="15" t="s">
        <v>32185</v>
      </c>
    </row>
    <row r="777" spans="1:25" x14ac:dyDescent="0.35">
      <c r="A777" s="15" t="s">
        <v>33171</v>
      </c>
      <c r="B777" s="15" t="s">
        <v>151</v>
      </c>
      <c r="C777" s="15" t="s">
        <v>151</v>
      </c>
      <c r="D777" s="15" t="s">
        <v>34515</v>
      </c>
      <c r="E777" s="15">
        <v>3</v>
      </c>
      <c r="F777" s="273">
        <f t="shared" si="68"/>
        <v>2.2136953955135774E-4</v>
      </c>
      <c r="G777" s="273">
        <f t="shared" si="69"/>
        <v>1.6188754427390789E-4</v>
      </c>
      <c r="Q777" s="15" t="s">
        <v>33474</v>
      </c>
      <c r="R777" t="s">
        <v>175</v>
      </c>
      <c r="S777" t="s">
        <v>34321</v>
      </c>
      <c r="T777" t="s">
        <v>34375</v>
      </c>
      <c r="U777" s="273">
        <f t="shared" si="66"/>
        <v>2.1585005903187719E-4</v>
      </c>
      <c r="V777" s="15" t="str">
        <f t="shared" si="67"/>
        <v>Sede - Tingo De Ponasa</v>
      </c>
      <c r="W777" s="289" t="s">
        <v>32185</v>
      </c>
      <c r="X777" s="15" t="s">
        <v>32187</v>
      </c>
      <c r="Y777" s="15" t="s">
        <v>32188</v>
      </c>
    </row>
    <row r="778" spans="1:25" x14ac:dyDescent="0.35">
      <c r="A778" s="15" t="s">
        <v>33590</v>
      </c>
      <c r="B778" s="15" t="s">
        <v>151</v>
      </c>
      <c r="C778" s="15" t="s">
        <v>31792</v>
      </c>
      <c r="D778" s="15" t="s">
        <v>31800</v>
      </c>
      <c r="E778" s="15">
        <v>3</v>
      </c>
      <c r="F778" s="273">
        <f t="shared" si="68"/>
        <v>2.2136953955135774E-4</v>
      </c>
      <c r="G778" s="273">
        <f t="shared" si="69"/>
        <v>1.6188754427390789E-4</v>
      </c>
      <c r="Q778" s="15" t="s">
        <v>33475</v>
      </c>
      <c r="R778" t="s">
        <v>175</v>
      </c>
      <c r="S778" t="s">
        <v>31840</v>
      </c>
      <c r="T778" t="s">
        <v>34376</v>
      </c>
      <c r="U778" s="273">
        <f t="shared" si="66"/>
        <v>2.1585005903187719E-4</v>
      </c>
      <c r="V778" s="15" t="str">
        <f t="shared" si="67"/>
        <v>Sede - Awajun</v>
      </c>
      <c r="W778" s="289" t="s">
        <v>32184</v>
      </c>
      <c r="X778" s="15" t="s">
        <v>32188</v>
      </c>
      <c r="Y778" s="15" t="s">
        <v>32185</v>
      </c>
    </row>
    <row r="779" spans="1:25" x14ac:dyDescent="0.35">
      <c r="A779" s="15" t="s">
        <v>33591</v>
      </c>
      <c r="B779" s="15" t="s">
        <v>152</v>
      </c>
      <c r="C779" s="15" t="s">
        <v>31804</v>
      </c>
      <c r="D779" s="15" t="s">
        <v>34516</v>
      </c>
      <c r="E779" s="15">
        <v>3</v>
      </c>
      <c r="F779" s="273">
        <f t="shared" si="68"/>
        <v>2.2136953955135774E-4</v>
      </c>
      <c r="G779" s="273">
        <f t="shared" si="69"/>
        <v>1.6188754427390789E-4</v>
      </c>
      <c r="Q779" s="15" t="s">
        <v>33476</v>
      </c>
      <c r="R779" t="s">
        <v>175</v>
      </c>
      <c r="S779" t="s">
        <v>175</v>
      </c>
      <c r="T779" t="s">
        <v>34377</v>
      </c>
      <c r="U779" s="273">
        <f t="shared" si="66"/>
        <v>2.1585005903187719E-4</v>
      </c>
      <c r="V779" s="15" t="str">
        <f t="shared" si="67"/>
        <v>Sede - Huimbayoc</v>
      </c>
      <c r="W779" s="289" t="s">
        <v>32188</v>
      </c>
      <c r="X779" s="15" t="s">
        <v>32184</v>
      </c>
      <c r="Y779" s="15" t="s">
        <v>32186</v>
      </c>
    </row>
    <row r="780" spans="1:25" x14ac:dyDescent="0.35">
      <c r="A780" s="15" t="s">
        <v>33592</v>
      </c>
      <c r="B780" s="15" t="s">
        <v>153</v>
      </c>
      <c r="C780" s="15" t="s">
        <v>31825</v>
      </c>
      <c r="D780" s="15" t="s">
        <v>34517</v>
      </c>
      <c r="E780" s="15">
        <v>3</v>
      </c>
      <c r="F780" s="273">
        <f t="shared" si="68"/>
        <v>2.2136953955135774E-4</v>
      </c>
      <c r="G780" s="273">
        <f t="shared" si="69"/>
        <v>1.6188754427390789E-4</v>
      </c>
      <c r="Q780" s="15" t="s">
        <v>32168</v>
      </c>
      <c r="R780" t="s">
        <v>154</v>
      </c>
      <c r="S780" t="s">
        <v>154</v>
      </c>
      <c r="T780" t="s">
        <v>31850</v>
      </c>
      <c r="U780" s="273">
        <f t="shared" si="66"/>
        <v>2.1585005903187719E-4</v>
      </c>
      <c r="V780" s="15" t="str">
        <f t="shared" si="67"/>
        <v>Sede - Palca</v>
      </c>
      <c r="W780" s="289" t="s">
        <v>32185</v>
      </c>
      <c r="X780" s="15" t="s">
        <v>32184</v>
      </c>
      <c r="Y780" s="15" t="s">
        <v>32184</v>
      </c>
    </row>
    <row r="781" spans="1:25" x14ac:dyDescent="0.35">
      <c r="A781" s="15" t="s">
        <v>33593</v>
      </c>
      <c r="B781" s="15" t="s">
        <v>153</v>
      </c>
      <c r="C781" s="15" t="s">
        <v>34371</v>
      </c>
      <c r="D781" s="15" t="s">
        <v>34518</v>
      </c>
      <c r="E781" s="15">
        <v>3</v>
      </c>
      <c r="F781" s="273">
        <f t="shared" si="68"/>
        <v>2.2136953955135774E-4</v>
      </c>
      <c r="G781" s="273">
        <f t="shared" si="69"/>
        <v>1.6188754427390789E-4</v>
      </c>
      <c r="Q781" s="15" t="s">
        <v>33477</v>
      </c>
      <c r="R781" t="s">
        <v>137</v>
      </c>
      <c r="S781" t="s">
        <v>31539</v>
      </c>
      <c r="T781" t="s">
        <v>34378</v>
      </c>
      <c r="U781" s="273">
        <f t="shared" si="66"/>
        <v>1.6188754427390789E-4</v>
      </c>
      <c r="V781" s="15" t="str">
        <f t="shared" si="67"/>
        <v>Sede - Mariscal Castilla</v>
      </c>
      <c r="W781" s="289" t="s">
        <v>32186</v>
      </c>
      <c r="X781" s="15" t="s">
        <v>32184</v>
      </c>
      <c r="Y781" s="15" t="s">
        <v>32185</v>
      </c>
    </row>
    <row r="782" spans="1:25" x14ac:dyDescent="0.35">
      <c r="A782" s="15" t="s">
        <v>33594</v>
      </c>
      <c r="B782" s="15" t="s">
        <v>153</v>
      </c>
      <c r="C782" s="15" t="s">
        <v>34371</v>
      </c>
      <c r="D782" s="15" t="s">
        <v>34519</v>
      </c>
      <c r="E782" s="15">
        <v>3</v>
      </c>
      <c r="F782" s="273">
        <f t="shared" si="68"/>
        <v>2.2136953955135774E-4</v>
      </c>
      <c r="G782" s="273">
        <f t="shared" si="69"/>
        <v>1.6188754427390789E-4</v>
      </c>
      <c r="Q782" s="15" t="s">
        <v>33478</v>
      </c>
      <c r="R782" t="s">
        <v>137</v>
      </c>
      <c r="S782" t="s">
        <v>34379</v>
      </c>
      <c r="T782" t="s">
        <v>34380</v>
      </c>
      <c r="U782" s="273">
        <f t="shared" si="66"/>
        <v>1.6188754427390789E-4</v>
      </c>
      <c r="V782" s="15" t="str">
        <f t="shared" si="67"/>
        <v>Sede - Huambo</v>
      </c>
      <c r="W782" s="289" t="s">
        <v>32185</v>
      </c>
      <c r="X782" s="15" t="s">
        <v>32184</v>
      </c>
      <c r="Y782" s="15" t="s">
        <v>32186</v>
      </c>
    </row>
    <row r="783" spans="1:25" x14ac:dyDescent="0.35">
      <c r="A783" s="15" t="s">
        <v>33595</v>
      </c>
      <c r="B783" s="15" t="s">
        <v>175</v>
      </c>
      <c r="C783" s="15" t="s">
        <v>31837</v>
      </c>
      <c r="D783" s="15" t="s">
        <v>34520</v>
      </c>
      <c r="E783" s="15">
        <v>3</v>
      </c>
      <c r="F783" s="273">
        <f t="shared" si="68"/>
        <v>2.2136953955135774E-4</v>
      </c>
      <c r="G783" s="273">
        <f t="shared" si="69"/>
        <v>1.6188754427390789E-4</v>
      </c>
      <c r="Q783" s="15" t="s">
        <v>33479</v>
      </c>
      <c r="R783" t="s">
        <v>137</v>
      </c>
      <c r="S783" t="s">
        <v>31540</v>
      </c>
      <c r="T783" t="s">
        <v>34381</v>
      </c>
      <c r="U783" s="273">
        <f t="shared" si="66"/>
        <v>1.6188754427390789E-4</v>
      </c>
      <c r="V783" s="15" t="str">
        <f t="shared" si="67"/>
        <v>Sede - Jamalca</v>
      </c>
      <c r="W783" s="289" t="s">
        <v>32185</v>
      </c>
      <c r="X783" s="15" t="s">
        <v>32187</v>
      </c>
      <c r="Y783" s="15" t="s">
        <v>32188</v>
      </c>
    </row>
    <row r="784" spans="1:25" x14ac:dyDescent="0.35">
      <c r="A784" s="15" t="s">
        <v>33596</v>
      </c>
      <c r="B784" s="15" t="s">
        <v>175</v>
      </c>
      <c r="C784" s="15" t="s">
        <v>34321</v>
      </c>
      <c r="D784" s="15" t="s">
        <v>34521</v>
      </c>
      <c r="E784" s="15">
        <v>3</v>
      </c>
      <c r="F784" s="273">
        <f t="shared" si="68"/>
        <v>2.2136953955135774E-4</v>
      </c>
      <c r="G784" s="273">
        <f t="shared" si="69"/>
        <v>1.6188754427390789E-4</v>
      </c>
      <c r="Q784" s="15" t="s">
        <v>33480</v>
      </c>
      <c r="R784" t="s">
        <v>173</v>
      </c>
      <c r="S784" t="s">
        <v>34382</v>
      </c>
      <c r="T784" t="s">
        <v>34383</v>
      </c>
      <c r="U784" s="273">
        <f t="shared" si="66"/>
        <v>1.6188754427390789E-4</v>
      </c>
      <c r="V784" s="15" t="str">
        <f t="shared" si="67"/>
        <v>Sede - Mirgas</v>
      </c>
      <c r="W784" s="289" t="s">
        <v>32186</v>
      </c>
      <c r="X784" s="15" t="s">
        <v>32184</v>
      </c>
      <c r="Y784" s="15" t="s">
        <v>32188</v>
      </c>
    </row>
    <row r="785" spans="1:25" x14ac:dyDescent="0.35">
      <c r="A785" s="15" t="s">
        <v>33239</v>
      </c>
      <c r="B785" s="15" t="s">
        <v>175</v>
      </c>
      <c r="C785" s="15" t="s">
        <v>31841</v>
      </c>
      <c r="D785" s="15" t="s">
        <v>34522</v>
      </c>
      <c r="E785" s="15">
        <v>3</v>
      </c>
      <c r="F785" s="273">
        <f t="shared" si="68"/>
        <v>2.2136953955135774E-4</v>
      </c>
      <c r="G785" s="273">
        <f t="shared" si="69"/>
        <v>1.6188754427390789E-4</v>
      </c>
      <c r="Q785" s="15" t="s">
        <v>33481</v>
      </c>
      <c r="R785" t="s">
        <v>173</v>
      </c>
      <c r="S785" t="s">
        <v>31583</v>
      </c>
      <c r="T785" t="s">
        <v>34384</v>
      </c>
      <c r="U785" s="273">
        <f t="shared" si="66"/>
        <v>1.6188754427390789E-4</v>
      </c>
      <c r="V785" s="15" t="str">
        <f t="shared" si="67"/>
        <v>Sede - Colquioc</v>
      </c>
      <c r="W785" s="289" t="s">
        <v>32188</v>
      </c>
      <c r="X785" s="15" t="s">
        <v>32184</v>
      </c>
      <c r="Y785" s="15" t="s">
        <v>32187</v>
      </c>
    </row>
    <row r="786" spans="1:25" x14ac:dyDescent="0.35">
      <c r="A786" s="15" t="s">
        <v>33263</v>
      </c>
      <c r="B786" s="15" t="s">
        <v>154</v>
      </c>
      <c r="C786" s="15" t="s">
        <v>154</v>
      </c>
      <c r="D786" s="15" t="s">
        <v>34523</v>
      </c>
      <c r="E786" s="15">
        <v>3</v>
      </c>
      <c r="F786" s="273">
        <f t="shared" si="68"/>
        <v>2.2136953955135774E-4</v>
      </c>
      <c r="G786" s="273">
        <f t="shared" si="69"/>
        <v>1.6188754427390789E-4</v>
      </c>
      <c r="Q786" s="15" t="s">
        <v>33482</v>
      </c>
      <c r="R786" t="s">
        <v>173</v>
      </c>
      <c r="S786" t="s">
        <v>34385</v>
      </c>
      <c r="T786" t="s">
        <v>34386</v>
      </c>
      <c r="U786" s="273">
        <f t="shared" si="66"/>
        <v>1.6188754427390789E-4</v>
      </c>
      <c r="V786" s="15" t="str">
        <f t="shared" si="67"/>
        <v>Sede - Cusca</v>
      </c>
      <c r="W786" s="289" t="s">
        <v>32188</v>
      </c>
      <c r="X786" s="15" t="s">
        <v>32187</v>
      </c>
      <c r="Y786" s="15" t="s">
        <v>32184</v>
      </c>
    </row>
    <row r="787" spans="1:25" x14ac:dyDescent="0.35">
      <c r="A787" s="15" t="s">
        <v>33597</v>
      </c>
      <c r="B787" s="15" t="s">
        <v>137</v>
      </c>
      <c r="C787" s="15" t="s">
        <v>31539</v>
      </c>
      <c r="D787" s="15" t="s">
        <v>34273</v>
      </c>
      <c r="E787" s="15">
        <v>3</v>
      </c>
      <c r="F787" s="273">
        <f t="shared" si="68"/>
        <v>2.2136953955135774E-4</v>
      </c>
      <c r="G787" s="273">
        <f t="shared" si="69"/>
        <v>1.6188754427390789E-4</v>
      </c>
      <c r="Q787" s="15" t="s">
        <v>33483</v>
      </c>
      <c r="R787" t="s">
        <v>173</v>
      </c>
      <c r="S787" t="s">
        <v>31581</v>
      </c>
      <c r="T787" t="s">
        <v>34387</v>
      </c>
      <c r="U787" s="273">
        <f t="shared" si="66"/>
        <v>1.6188754427390789E-4</v>
      </c>
      <c r="V787" s="15" t="str">
        <f t="shared" si="67"/>
        <v>Sede - Huayllapampa</v>
      </c>
      <c r="W787" s="289" t="s">
        <v>32185</v>
      </c>
      <c r="X787" s="15" t="s">
        <v>32184</v>
      </c>
      <c r="Y787" s="15" t="s">
        <v>32184</v>
      </c>
    </row>
    <row r="788" spans="1:25" x14ac:dyDescent="0.35">
      <c r="A788" s="15" t="s">
        <v>33598</v>
      </c>
      <c r="B788" s="15" t="s">
        <v>140</v>
      </c>
      <c r="C788" s="15" t="s">
        <v>140</v>
      </c>
      <c r="D788" s="15" t="s">
        <v>34524</v>
      </c>
      <c r="E788" s="15">
        <v>3</v>
      </c>
      <c r="F788" s="273">
        <f t="shared" si="68"/>
        <v>2.2136953955135774E-4</v>
      </c>
      <c r="G788" s="273">
        <f t="shared" si="69"/>
        <v>1.6188754427390789E-4</v>
      </c>
      <c r="Q788" s="15" t="s">
        <v>33484</v>
      </c>
      <c r="R788" t="s">
        <v>173</v>
      </c>
      <c r="S788" t="s">
        <v>31581</v>
      </c>
      <c r="T788" t="s">
        <v>34388</v>
      </c>
      <c r="U788" s="273">
        <f t="shared" si="66"/>
        <v>1.6188754427390789E-4</v>
      </c>
      <c r="V788" s="15" t="str">
        <f t="shared" si="67"/>
        <v>Sede - Ticapampa</v>
      </c>
      <c r="W788" s="289" t="s">
        <v>32184</v>
      </c>
      <c r="X788" s="15" t="s">
        <v>32184</v>
      </c>
      <c r="Y788" s="15" t="s">
        <v>32188</v>
      </c>
    </row>
    <row r="789" spans="1:25" x14ac:dyDescent="0.35">
      <c r="A789" s="15" t="s">
        <v>33599</v>
      </c>
      <c r="B789" s="15" t="s">
        <v>140</v>
      </c>
      <c r="C789" s="15" t="s">
        <v>31536</v>
      </c>
      <c r="D789" s="15" t="s">
        <v>34525</v>
      </c>
      <c r="E789" s="15">
        <v>3</v>
      </c>
      <c r="F789" s="273">
        <f t="shared" si="68"/>
        <v>2.2136953955135774E-4</v>
      </c>
      <c r="G789" s="273">
        <f t="shared" si="69"/>
        <v>1.6188754427390789E-4</v>
      </c>
      <c r="Q789" s="15" t="s">
        <v>33485</v>
      </c>
      <c r="R789" t="s">
        <v>173</v>
      </c>
      <c r="S789" t="s">
        <v>31580</v>
      </c>
      <c r="T789" t="s">
        <v>34390</v>
      </c>
      <c r="U789" s="273">
        <f t="shared" si="66"/>
        <v>1.6188754427390789E-4</v>
      </c>
      <c r="V789" s="15" t="str">
        <f t="shared" si="67"/>
        <v>Sede - Quillo</v>
      </c>
      <c r="W789" s="289" t="s">
        <v>32185</v>
      </c>
      <c r="X789" s="15" t="s">
        <v>32187</v>
      </c>
      <c r="Y789" s="15" t="s">
        <v>32184</v>
      </c>
    </row>
    <row r="790" spans="1:25" x14ac:dyDescent="0.35">
      <c r="A790" s="15" t="s">
        <v>33600</v>
      </c>
      <c r="B790" s="15" t="s">
        <v>142</v>
      </c>
      <c r="C790" s="15" t="s">
        <v>31643</v>
      </c>
      <c r="D790" s="15" t="s">
        <v>34526</v>
      </c>
      <c r="E790" s="15">
        <v>3</v>
      </c>
      <c r="F790" s="273">
        <f t="shared" si="68"/>
        <v>2.2136953955135774E-4</v>
      </c>
      <c r="G790" s="273">
        <f t="shared" si="69"/>
        <v>1.6188754427390789E-4</v>
      </c>
      <c r="Q790" s="15" t="s">
        <v>33486</v>
      </c>
      <c r="R790" t="s">
        <v>174</v>
      </c>
      <c r="S790" t="s">
        <v>31546</v>
      </c>
      <c r="T790" t="s">
        <v>34391</v>
      </c>
      <c r="U790" s="273">
        <f t="shared" si="66"/>
        <v>1.6188754427390789E-4</v>
      </c>
      <c r="V790" s="15" t="str">
        <f t="shared" si="67"/>
        <v>Sede - Huanipaca</v>
      </c>
      <c r="W790" s="289" t="s">
        <v>32185</v>
      </c>
      <c r="X790" s="15" t="s">
        <v>32184</v>
      </c>
      <c r="Y790" s="15" t="s">
        <v>32184</v>
      </c>
    </row>
    <row r="791" spans="1:25" x14ac:dyDescent="0.35">
      <c r="A791" s="15" t="s">
        <v>33601</v>
      </c>
      <c r="B791" s="15" t="s">
        <v>170</v>
      </c>
      <c r="C791" s="15" t="s">
        <v>170</v>
      </c>
      <c r="D791" s="15" t="s">
        <v>34527</v>
      </c>
      <c r="E791" s="15">
        <v>3</v>
      </c>
      <c r="F791" s="273">
        <f t="shared" si="68"/>
        <v>2.2136953955135774E-4</v>
      </c>
      <c r="G791" s="273">
        <f t="shared" si="69"/>
        <v>1.6188754427390789E-4</v>
      </c>
      <c r="Q791" s="15" t="s">
        <v>33487</v>
      </c>
      <c r="R791" t="s">
        <v>174</v>
      </c>
      <c r="S791" t="s">
        <v>31547</v>
      </c>
      <c r="T791" t="s">
        <v>34393</v>
      </c>
      <c r="U791" s="273">
        <f t="shared" si="66"/>
        <v>1.6188754427390789E-4</v>
      </c>
      <c r="V791" s="15" t="str">
        <f t="shared" si="67"/>
        <v>Sede - Tumay Huaraca</v>
      </c>
      <c r="W791" s="289" t="s">
        <v>32188</v>
      </c>
      <c r="X791" s="15" t="s">
        <v>32188</v>
      </c>
      <c r="Y791" s="15" t="s">
        <v>32188</v>
      </c>
    </row>
    <row r="792" spans="1:25" x14ac:dyDescent="0.35">
      <c r="A792" s="15" t="s">
        <v>33133</v>
      </c>
      <c r="B792" s="15" t="s">
        <v>170</v>
      </c>
      <c r="C792" s="15" t="s">
        <v>34528</v>
      </c>
      <c r="D792" s="15" t="s">
        <v>34529</v>
      </c>
      <c r="E792" s="15">
        <v>3</v>
      </c>
      <c r="F792" s="273">
        <f t="shared" si="68"/>
        <v>2.2136953955135774E-4</v>
      </c>
      <c r="G792" s="273">
        <f t="shared" si="69"/>
        <v>1.6188754427390789E-4</v>
      </c>
      <c r="Q792" s="15" t="s">
        <v>33488</v>
      </c>
      <c r="R792" t="s">
        <v>174</v>
      </c>
      <c r="S792" t="s">
        <v>34270</v>
      </c>
      <c r="T792" t="s">
        <v>34179</v>
      </c>
      <c r="U792" s="273">
        <f t="shared" si="66"/>
        <v>1.6188754427390789E-4</v>
      </c>
      <c r="V792" s="15" t="str">
        <f t="shared" si="67"/>
        <v>Sede - Oropesa</v>
      </c>
      <c r="W792" s="289" t="s">
        <v>32188</v>
      </c>
      <c r="X792" s="15" t="s">
        <v>32188</v>
      </c>
      <c r="Y792" s="15" t="s">
        <v>32188</v>
      </c>
    </row>
    <row r="793" spans="1:25" x14ac:dyDescent="0.35">
      <c r="A793" s="15" t="s">
        <v>33602</v>
      </c>
      <c r="B793" s="15" t="s">
        <v>172</v>
      </c>
      <c r="C793" s="15" t="s">
        <v>31663</v>
      </c>
      <c r="D793" s="15" t="s">
        <v>31798</v>
      </c>
      <c r="E793" s="15">
        <v>3</v>
      </c>
      <c r="F793" s="273">
        <f t="shared" si="68"/>
        <v>2.2136953955135774E-4</v>
      </c>
      <c r="G793" s="273">
        <f t="shared" si="69"/>
        <v>1.6188754427390789E-4</v>
      </c>
      <c r="Q793" s="15" t="s">
        <v>33489</v>
      </c>
      <c r="R793" t="s">
        <v>174</v>
      </c>
      <c r="S793" t="s">
        <v>31627</v>
      </c>
      <c r="T793" t="s">
        <v>34394</v>
      </c>
      <c r="U793" s="273">
        <f t="shared" si="66"/>
        <v>1.6188754427390789E-4</v>
      </c>
      <c r="V793" s="15" t="str">
        <f t="shared" si="67"/>
        <v>Sede - Sañayca</v>
      </c>
      <c r="W793" s="289" t="s">
        <v>32188</v>
      </c>
      <c r="X793" s="15" t="s">
        <v>32188</v>
      </c>
      <c r="Y793" s="15" t="s">
        <v>32188</v>
      </c>
    </row>
    <row r="794" spans="1:25" x14ac:dyDescent="0.35">
      <c r="A794" s="15" t="s">
        <v>33603</v>
      </c>
      <c r="B794" s="15" t="s">
        <v>148</v>
      </c>
      <c r="C794" s="15" t="s">
        <v>31781</v>
      </c>
      <c r="D794" s="15" t="s">
        <v>34530</v>
      </c>
      <c r="E794" s="15">
        <v>3</v>
      </c>
      <c r="F794" s="273">
        <f t="shared" si="68"/>
        <v>2.2136953955135774E-4</v>
      </c>
      <c r="G794" s="273">
        <f t="shared" si="69"/>
        <v>1.6188754427390789E-4</v>
      </c>
      <c r="Q794" s="15" t="s">
        <v>33490</v>
      </c>
      <c r="R794" t="s">
        <v>174</v>
      </c>
      <c r="S794" t="s">
        <v>34148</v>
      </c>
      <c r="T794" t="s">
        <v>34395</v>
      </c>
      <c r="U794" s="273">
        <f t="shared" si="66"/>
        <v>1.6188754427390789E-4</v>
      </c>
      <c r="V794" s="15" t="str">
        <f t="shared" si="67"/>
        <v>Sede - Mamara</v>
      </c>
      <c r="W794" s="289" t="s">
        <v>32188</v>
      </c>
      <c r="X794" s="15" t="s">
        <v>32188</v>
      </c>
      <c r="Y794" s="15" t="s">
        <v>32188</v>
      </c>
    </row>
    <row r="795" spans="1:25" x14ac:dyDescent="0.35">
      <c r="A795" s="15" t="s">
        <v>33604</v>
      </c>
      <c r="B795" s="15" t="s">
        <v>148</v>
      </c>
      <c r="C795" s="15" t="s">
        <v>148</v>
      </c>
      <c r="D795" s="15" t="s">
        <v>34531</v>
      </c>
      <c r="E795" s="15">
        <v>3</v>
      </c>
      <c r="F795" s="273">
        <f t="shared" si="68"/>
        <v>2.2136953955135774E-4</v>
      </c>
      <c r="G795" s="273">
        <f t="shared" si="69"/>
        <v>1.6188754427390789E-4</v>
      </c>
      <c r="Q795" s="15" t="s">
        <v>33491</v>
      </c>
      <c r="R795" t="s">
        <v>174</v>
      </c>
      <c r="S795" t="s">
        <v>34148</v>
      </c>
      <c r="T795" t="s">
        <v>34396</v>
      </c>
      <c r="U795" s="273">
        <f t="shared" si="66"/>
        <v>1.6188754427390789E-4</v>
      </c>
      <c r="V795" s="15" t="str">
        <f t="shared" si="67"/>
        <v>Sede - Pataypampa</v>
      </c>
      <c r="W795" s="289" t="s">
        <v>32188</v>
      </c>
      <c r="X795" s="15" t="s">
        <v>32188</v>
      </c>
      <c r="Y795" s="15" t="s">
        <v>32188</v>
      </c>
    </row>
    <row r="796" spans="1:25" x14ac:dyDescent="0.35">
      <c r="A796" s="15" t="s">
        <v>33605</v>
      </c>
      <c r="B796" s="15" t="s">
        <v>148</v>
      </c>
      <c r="C796" s="15" t="s">
        <v>34076</v>
      </c>
      <c r="D796" s="15" t="s">
        <v>34532</v>
      </c>
      <c r="E796" s="15">
        <v>3</v>
      </c>
      <c r="F796" s="273">
        <f t="shared" si="68"/>
        <v>2.2136953955135774E-4</v>
      </c>
      <c r="G796" s="273">
        <f t="shared" si="69"/>
        <v>1.6188754427390789E-4</v>
      </c>
      <c r="Q796" s="15" t="s">
        <v>33492</v>
      </c>
      <c r="R796" t="s">
        <v>174</v>
      </c>
      <c r="S796" t="s">
        <v>34148</v>
      </c>
      <c r="T796" t="s">
        <v>34397</v>
      </c>
      <c r="U796" s="273">
        <f t="shared" si="66"/>
        <v>1.6188754427390789E-4</v>
      </c>
      <c r="V796" s="15" t="str">
        <f t="shared" si="67"/>
        <v>Sede - Virundo</v>
      </c>
      <c r="W796" s="289" t="s">
        <v>32184</v>
      </c>
      <c r="X796" s="15" t="s">
        <v>32184</v>
      </c>
      <c r="Y796" s="15" t="s">
        <v>32188</v>
      </c>
    </row>
    <row r="797" spans="1:25" x14ac:dyDescent="0.35">
      <c r="A797" s="15" t="s">
        <v>33606</v>
      </c>
      <c r="B797" s="15" t="s">
        <v>148</v>
      </c>
      <c r="C797" s="15" t="s">
        <v>34076</v>
      </c>
      <c r="D797" s="15" t="s">
        <v>34533</v>
      </c>
      <c r="E797" s="15">
        <v>3</v>
      </c>
      <c r="F797" s="273">
        <f t="shared" si="68"/>
        <v>2.2136953955135774E-4</v>
      </c>
      <c r="G797" s="273">
        <f t="shared" si="69"/>
        <v>1.6188754427390789E-4</v>
      </c>
      <c r="Q797" s="15" t="s">
        <v>33493</v>
      </c>
      <c r="R797" t="s">
        <v>174</v>
      </c>
      <c r="S797" t="s">
        <v>34148</v>
      </c>
      <c r="T797" t="s">
        <v>34398</v>
      </c>
      <c r="U797" s="273">
        <f t="shared" si="66"/>
        <v>1.6188754427390789E-4</v>
      </c>
      <c r="V797" s="15" t="str">
        <f t="shared" si="67"/>
        <v>Sede - Curasco</v>
      </c>
      <c r="W797" s="289" t="s">
        <v>32185</v>
      </c>
      <c r="X797" s="15" t="s">
        <v>32188</v>
      </c>
      <c r="Y797" s="15" t="s">
        <v>32184</v>
      </c>
    </row>
    <row r="798" spans="1:25" x14ac:dyDescent="0.35">
      <c r="A798" s="15" t="s">
        <v>33607</v>
      </c>
      <c r="B798" s="15" t="s">
        <v>148</v>
      </c>
      <c r="C798" s="15" t="s">
        <v>34076</v>
      </c>
      <c r="D798" s="15" t="s">
        <v>31607</v>
      </c>
      <c r="E798" s="15">
        <v>3</v>
      </c>
      <c r="F798" s="273">
        <f t="shared" si="68"/>
        <v>2.2136953955135774E-4</v>
      </c>
      <c r="G798" s="273">
        <f t="shared" si="69"/>
        <v>1.6188754427390789E-4</v>
      </c>
      <c r="Q798" s="15" t="s">
        <v>33494</v>
      </c>
      <c r="R798" t="s">
        <v>138</v>
      </c>
      <c r="S798" t="s">
        <v>31650</v>
      </c>
      <c r="T798" t="s">
        <v>34400</v>
      </c>
      <c r="U798" s="273">
        <f t="shared" si="66"/>
        <v>1.6188754427390789E-4</v>
      </c>
      <c r="V798" s="15" t="str">
        <f t="shared" si="67"/>
        <v>Sede - Charcana</v>
      </c>
      <c r="W798" s="289" t="s">
        <v>32186</v>
      </c>
      <c r="X798" s="15" t="s">
        <v>32187</v>
      </c>
      <c r="Y798" s="15" t="s">
        <v>32184</v>
      </c>
    </row>
    <row r="799" spans="1:25" x14ac:dyDescent="0.35">
      <c r="A799" s="15" t="s">
        <v>33608</v>
      </c>
      <c r="B799" s="15" t="s">
        <v>148</v>
      </c>
      <c r="C799" s="15" t="s">
        <v>34258</v>
      </c>
      <c r="D799" s="15" t="s">
        <v>34534</v>
      </c>
      <c r="E799" s="15">
        <v>3</v>
      </c>
      <c r="F799" s="273">
        <f t="shared" si="68"/>
        <v>2.2136953955135774E-4</v>
      </c>
      <c r="G799" s="273">
        <f t="shared" si="69"/>
        <v>1.6188754427390789E-4</v>
      </c>
      <c r="Q799" s="15" t="s">
        <v>33495</v>
      </c>
      <c r="R799" t="s">
        <v>139</v>
      </c>
      <c r="S799" t="s">
        <v>34299</v>
      </c>
      <c r="T799" t="s">
        <v>34402</v>
      </c>
      <c r="U799" s="273">
        <f t="shared" si="66"/>
        <v>1.6188754427390789E-4</v>
      </c>
      <c r="V799" s="15" t="str">
        <f t="shared" si="67"/>
        <v>Sede - Carapo</v>
      </c>
      <c r="W799" s="289" t="s">
        <v>32188</v>
      </c>
      <c r="X799" s="15" t="s">
        <v>32187</v>
      </c>
      <c r="Y799" s="15" t="s">
        <v>32184</v>
      </c>
    </row>
    <row r="800" spans="1:25" x14ac:dyDescent="0.35">
      <c r="A800" s="15" t="s">
        <v>33609</v>
      </c>
      <c r="B800" s="15" t="s">
        <v>152</v>
      </c>
      <c r="C800" s="15" t="s">
        <v>31799</v>
      </c>
      <c r="D800" s="15" t="s">
        <v>34535</v>
      </c>
      <c r="E800" s="15">
        <v>3</v>
      </c>
      <c r="F800" s="273">
        <f t="shared" si="68"/>
        <v>2.2136953955135774E-4</v>
      </c>
      <c r="G800" s="273">
        <f t="shared" si="69"/>
        <v>1.6188754427390789E-4</v>
      </c>
      <c r="Q800" s="15" t="s">
        <v>33496</v>
      </c>
      <c r="R800" t="s">
        <v>139</v>
      </c>
      <c r="S800" t="s">
        <v>31594</v>
      </c>
      <c r="T800" t="s">
        <v>34403</v>
      </c>
      <c r="U800" s="273">
        <f t="shared" si="66"/>
        <v>1.6188754427390789E-4</v>
      </c>
      <c r="V800" s="15" t="str">
        <f t="shared" si="67"/>
        <v>Sede - Santillana</v>
      </c>
      <c r="W800" s="289" t="s">
        <v>32186</v>
      </c>
      <c r="X800" s="15" t="s">
        <v>32184</v>
      </c>
      <c r="Y800" s="15" t="s">
        <v>32184</v>
      </c>
    </row>
    <row r="801" spans="1:25" x14ac:dyDescent="0.35">
      <c r="A801" s="15" t="s">
        <v>33610</v>
      </c>
      <c r="B801" s="15" t="s">
        <v>152</v>
      </c>
      <c r="C801" s="15" t="s">
        <v>31799</v>
      </c>
      <c r="D801" s="15" t="s">
        <v>34536</v>
      </c>
      <c r="E801" s="15">
        <v>3</v>
      </c>
      <c r="F801" s="273">
        <f t="shared" si="68"/>
        <v>2.2136953955135774E-4</v>
      </c>
      <c r="G801" s="273">
        <f t="shared" si="69"/>
        <v>1.6188754427390789E-4</v>
      </c>
      <c r="Q801" s="15" t="s">
        <v>33497</v>
      </c>
      <c r="R801" t="s">
        <v>139</v>
      </c>
      <c r="S801" t="s">
        <v>31632</v>
      </c>
      <c r="T801" t="s">
        <v>34404</v>
      </c>
      <c r="U801" s="273">
        <f t="shared" si="66"/>
        <v>1.6188754427390789E-4</v>
      </c>
      <c r="V801" s="15" t="str">
        <f t="shared" si="67"/>
        <v>Sede - Chaviña</v>
      </c>
      <c r="W801" s="289" t="s">
        <v>32188</v>
      </c>
      <c r="X801" s="15" t="s">
        <v>32184</v>
      </c>
      <c r="Y801" s="15" t="s">
        <v>32184</v>
      </c>
    </row>
    <row r="802" spans="1:25" x14ac:dyDescent="0.35">
      <c r="A802" s="15" t="s">
        <v>33611</v>
      </c>
      <c r="B802" s="15" t="s">
        <v>152</v>
      </c>
      <c r="C802" s="15" t="s">
        <v>31799</v>
      </c>
      <c r="D802" s="15" t="s">
        <v>34537</v>
      </c>
      <c r="E802" s="15">
        <v>3</v>
      </c>
      <c r="F802" s="273">
        <f t="shared" si="68"/>
        <v>2.2136953955135774E-4</v>
      </c>
      <c r="G802" s="273">
        <f t="shared" si="69"/>
        <v>1.6188754427390789E-4</v>
      </c>
      <c r="Q802" s="15" t="s">
        <v>33498</v>
      </c>
      <c r="R802" t="s">
        <v>139</v>
      </c>
      <c r="S802" t="s">
        <v>31632</v>
      </c>
      <c r="T802" t="s">
        <v>34405</v>
      </c>
      <c r="U802" s="273">
        <f t="shared" si="66"/>
        <v>1.6188754427390789E-4</v>
      </c>
      <c r="V802" s="15" t="str">
        <f t="shared" si="67"/>
        <v>Sede - Chipao</v>
      </c>
      <c r="W802" s="289" t="s">
        <v>32184</v>
      </c>
      <c r="X802" s="15" t="s">
        <v>32184</v>
      </c>
      <c r="Y802" s="15" t="s">
        <v>32188</v>
      </c>
    </row>
    <row r="803" spans="1:25" x14ac:dyDescent="0.35">
      <c r="A803" s="15" t="s">
        <v>33612</v>
      </c>
      <c r="B803" s="15" t="s">
        <v>137</v>
      </c>
      <c r="C803" s="15" t="s">
        <v>31539</v>
      </c>
      <c r="D803" s="15" t="s">
        <v>34538</v>
      </c>
      <c r="E803" s="15">
        <v>2</v>
      </c>
      <c r="F803" s="273">
        <f t="shared" si="68"/>
        <v>1.4757969303423848E-4</v>
      </c>
      <c r="G803" s="273">
        <f t="shared" si="69"/>
        <v>1.079250295159386E-4</v>
      </c>
      <c r="Q803" s="15" t="s">
        <v>33499</v>
      </c>
      <c r="R803" t="s">
        <v>139</v>
      </c>
      <c r="S803" t="s">
        <v>31633</v>
      </c>
      <c r="T803" t="s">
        <v>34406</v>
      </c>
      <c r="U803" s="273">
        <f t="shared" si="66"/>
        <v>1.6188754427390789E-4</v>
      </c>
      <c r="V803" s="15" t="str">
        <f t="shared" si="67"/>
        <v>Sede - Puyusca</v>
      </c>
      <c r="W803" s="289" t="s">
        <v>32187</v>
      </c>
      <c r="X803" s="15" t="s">
        <v>32188</v>
      </c>
      <c r="Y803" s="15" t="s">
        <v>32184</v>
      </c>
    </row>
    <row r="804" spans="1:25" x14ac:dyDescent="0.35">
      <c r="A804" s="15" t="s">
        <v>33613</v>
      </c>
      <c r="B804" s="15" t="s">
        <v>137</v>
      </c>
      <c r="C804" s="15" t="s">
        <v>31538</v>
      </c>
      <c r="D804" s="15" t="s">
        <v>34539</v>
      </c>
      <c r="E804" s="15">
        <v>2</v>
      </c>
      <c r="F804" s="273">
        <f t="shared" si="68"/>
        <v>1.4757969303423848E-4</v>
      </c>
      <c r="G804" s="273">
        <f t="shared" si="69"/>
        <v>1.079250295159386E-4</v>
      </c>
      <c r="Q804" s="15" t="s">
        <v>33500</v>
      </c>
      <c r="R804" t="s">
        <v>139</v>
      </c>
      <c r="S804" t="s">
        <v>34338</v>
      </c>
      <c r="T804" t="s">
        <v>34409</v>
      </c>
      <c r="U804" s="273">
        <f t="shared" si="66"/>
        <v>1.6188754427390789E-4</v>
      </c>
      <c r="V804" s="15" t="str">
        <f t="shared" si="67"/>
        <v>Sede - Morcolla</v>
      </c>
      <c r="W804" s="289" t="s">
        <v>32184</v>
      </c>
      <c r="X804" s="15" t="s">
        <v>32188</v>
      </c>
      <c r="Y804" s="15" t="s">
        <v>32188</v>
      </c>
    </row>
    <row r="805" spans="1:25" x14ac:dyDescent="0.35">
      <c r="A805" s="15" t="s">
        <v>33614</v>
      </c>
      <c r="B805" s="15" t="s">
        <v>137</v>
      </c>
      <c r="C805" s="15" t="s">
        <v>34133</v>
      </c>
      <c r="D805" s="15" t="s">
        <v>34540</v>
      </c>
      <c r="E805" s="15">
        <v>2</v>
      </c>
      <c r="F805" s="273">
        <f t="shared" si="68"/>
        <v>1.4757969303423848E-4</v>
      </c>
      <c r="G805" s="273">
        <f t="shared" si="69"/>
        <v>1.079250295159386E-4</v>
      </c>
      <c r="Q805" s="15" t="s">
        <v>33501</v>
      </c>
      <c r="R805" t="s">
        <v>139</v>
      </c>
      <c r="S805" t="s">
        <v>34340</v>
      </c>
      <c r="T805" t="s">
        <v>34411</v>
      </c>
      <c r="U805" s="273">
        <f t="shared" si="66"/>
        <v>1.6188754427390789E-4</v>
      </c>
      <c r="V805" s="15" t="str">
        <f t="shared" si="67"/>
        <v>Sede - Cayara</v>
      </c>
      <c r="W805" s="289" t="s">
        <v>32185</v>
      </c>
      <c r="X805" s="15" t="s">
        <v>32184</v>
      </c>
      <c r="Y805" s="15" t="s">
        <v>32184</v>
      </c>
    </row>
    <row r="806" spans="1:25" x14ac:dyDescent="0.35">
      <c r="A806" s="15" t="s">
        <v>33615</v>
      </c>
      <c r="B806" s="15" t="s">
        <v>137</v>
      </c>
      <c r="C806" s="15" t="s">
        <v>34469</v>
      </c>
      <c r="D806" s="15" t="s">
        <v>34541</v>
      </c>
      <c r="E806" s="15">
        <v>2</v>
      </c>
      <c r="F806" s="273">
        <f t="shared" si="68"/>
        <v>1.4757969303423848E-4</v>
      </c>
      <c r="G806" s="273">
        <f t="shared" si="69"/>
        <v>1.079250295159386E-4</v>
      </c>
      <c r="Q806" s="15" t="s">
        <v>33502</v>
      </c>
      <c r="R806" t="s">
        <v>140</v>
      </c>
      <c r="S806" t="s">
        <v>31603</v>
      </c>
      <c r="T806" t="s">
        <v>34413</v>
      </c>
      <c r="U806" s="273">
        <f t="shared" si="66"/>
        <v>1.6188754427390789E-4</v>
      </c>
      <c r="V806" s="15" t="str">
        <f t="shared" si="67"/>
        <v>Sede - San Juan De Cutervo</v>
      </c>
      <c r="W806" s="289" t="s">
        <v>32186</v>
      </c>
      <c r="X806" s="15" t="s">
        <v>32184</v>
      </c>
      <c r="Y806" s="15" t="s">
        <v>32188</v>
      </c>
    </row>
    <row r="807" spans="1:25" x14ac:dyDescent="0.35">
      <c r="A807" s="15" t="s">
        <v>33616</v>
      </c>
      <c r="B807" s="15" t="s">
        <v>137</v>
      </c>
      <c r="C807" s="15" t="s">
        <v>34469</v>
      </c>
      <c r="D807" s="15" t="s">
        <v>34542</v>
      </c>
      <c r="E807" s="15">
        <v>2</v>
      </c>
      <c r="F807" s="273">
        <f t="shared" si="68"/>
        <v>1.4757969303423848E-4</v>
      </c>
      <c r="G807" s="273">
        <f t="shared" si="69"/>
        <v>1.079250295159386E-4</v>
      </c>
      <c r="Q807" s="15" t="s">
        <v>33503</v>
      </c>
      <c r="R807" t="s">
        <v>140</v>
      </c>
      <c r="S807" t="s">
        <v>31609</v>
      </c>
      <c r="T807" t="s">
        <v>34414</v>
      </c>
      <c r="U807" s="273">
        <f t="shared" si="66"/>
        <v>1.6188754427390789E-4</v>
      </c>
      <c r="V807" s="15" t="str">
        <f t="shared" si="67"/>
        <v>Sede - Andabamba</v>
      </c>
      <c r="W807" s="289" t="s">
        <v>32186</v>
      </c>
      <c r="X807" s="15" t="s">
        <v>32184</v>
      </c>
      <c r="Y807" s="15" t="s">
        <v>32188</v>
      </c>
    </row>
    <row r="808" spans="1:25" x14ac:dyDescent="0.35">
      <c r="A808" s="15" t="s">
        <v>33617</v>
      </c>
      <c r="B808" s="15" t="s">
        <v>137</v>
      </c>
      <c r="C808" s="15" t="s">
        <v>34469</v>
      </c>
      <c r="D808" s="15" t="s">
        <v>34543</v>
      </c>
      <c r="E808" s="15">
        <v>2</v>
      </c>
      <c r="F808" s="273">
        <f t="shared" si="68"/>
        <v>1.4757969303423848E-4</v>
      </c>
      <c r="G808" s="273">
        <f t="shared" si="69"/>
        <v>1.079250295159386E-4</v>
      </c>
      <c r="Q808" s="15" t="s">
        <v>32872</v>
      </c>
      <c r="R808" t="s">
        <v>141</v>
      </c>
      <c r="S808" t="s">
        <v>31611</v>
      </c>
      <c r="T808" t="s">
        <v>32883</v>
      </c>
      <c r="U808" s="273">
        <f t="shared" si="66"/>
        <v>1.6188754427390789E-4</v>
      </c>
      <c r="V808" s="15" t="str">
        <f t="shared" si="67"/>
        <v>Sede - Cachimayo</v>
      </c>
      <c r="W808" s="289" t="s">
        <v>32188</v>
      </c>
      <c r="X808" s="15" t="s">
        <v>32184</v>
      </c>
      <c r="Y808" s="15" t="s">
        <v>32188</v>
      </c>
    </row>
    <row r="809" spans="1:25" x14ac:dyDescent="0.35">
      <c r="A809" s="15" t="s">
        <v>33112</v>
      </c>
      <c r="B809" s="15" t="s">
        <v>137</v>
      </c>
      <c r="C809" s="15" t="s">
        <v>34379</v>
      </c>
      <c r="D809" s="15" t="s">
        <v>34544</v>
      </c>
      <c r="E809" s="15">
        <v>2</v>
      </c>
      <c r="F809" s="273">
        <f t="shared" si="68"/>
        <v>1.4757969303423848E-4</v>
      </c>
      <c r="G809" s="273">
        <f t="shared" si="69"/>
        <v>1.079250295159386E-4</v>
      </c>
      <c r="Q809" s="15" t="s">
        <v>33504</v>
      </c>
      <c r="R809" t="s">
        <v>141</v>
      </c>
      <c r="S809" t="s">
        <v>31612</v>
      </c>
      <c r="T809" t="s">
        <v>34415</v>
      </c>
      <c r="U809" s="273">
        <f t="shared" si="66"/>
        <v>1.6188754427390789E-4</v>
      </c>
      <c r="V809" s="15" t="str">
        <f t="shared" si="67"/>
        <v>Sede - Taray</v>
      </c>
      <c r="W809" s="289" t="s">
        <v>32185</v>
      </c>
      <c r="X809" s="15" t="s">
        <v>32184</v>
      </c>
      <c r="Y809" s="15" t="s">
        <v>32188</v>
      </c>
    </row>
    <row r="810" spans="1:25" x14ac:dyDescent="0.35">
      <c r="A810" s="15" t="s">
        <v>33618</v>
      </c>
      <c r="B810" s="15" t="s">
        <v>137</v>
      </c>
      <c r="C810" s="15" t="s">
        <v>31540</v>
      </c>
      <c r="D810" s="15" t="s">
        <v>34545</v>
      </c>
      <c r="E810" s="15">
        <v>2</v>
      </c>
      <c r="F810" s="273">
        <f t="shared" si="68"/>
        <v>1.4757969303423848E-4</v>
      </c>
      <c r="G810" s="273">
        <f t="shared" si="69"/>
        <v>1.079250295159386E-4</v>
      </c>
      <c r="Q810" s="15" t="s">
        <v>33505</v>
      </c>
      <c r="R810" t="s">
        <v>141</v>
      </c>
      <c r="S810" t="s">
        <v>31638</v>
      </c>
      <c r="T810" t="s">
        <v>34416</v>
      </c>
      <c r="U810" s="273">
        <f t="shared" si="66"/>
        <v>1.6188754427390789E-4</v>
      </c>
      <c r="V810" s="15" t="str">
        <f t="shared" si="67"/>
        <v>Sede - Layo</v>
      </c>
      <c r="W810" s="289" t="s">
        <v>32188</v>
      </c>
      <c r="X810" s="15" t="s">
        <v>32184</v>
      </c>
      <c r="Y810" s="15" t="s">
        <v>32188</v>
      </c>
    </row>
    <row r="811" spans="1:25" x14ac:dyDescent="0.35">
      <c r="A811" s="15" t="s">
        <v>33619</v>
      </c>
      <c r="B811" s="15" t="s">
        <v>173</v>
      </c>
      <c r="C811" s="15" t="s">
        <v>31543</v>
      </c>
      <c r="D811" s="15" t="s">
        <v>34546</v>
      </c>
      <c r="E811" s="15">
        <v>2</v>
      </c>
      <c r="F811" s="273">
        <f t="shared" si="68"/>
        <v>1.4757969303423848E-4</v>
      </c>
      <c r="G811" s="273">
        <f t="shared" si="69"/>
        <v>1.079250295159386E-4</v>
      </c>
      <c r="Q811" s="15" t="s">
        <v>33506</v>
      </c>
      <c r="R811" t="s">
        <v>141</v>
      </c>
      <c r="S811" t="s">
        <v>31623</v>
      </c>
      <c r="T811" t="s">
        <v>34417</v>
      </c>
      <c r="U811" s="273">
        <f t="shared" si="66"/>
        <v>1.6188754427390789E-4</v>
      </c>
      <c r="V811" s="15" t="str">
        <f t="shared" si="67"/>
        <v>Sede - Chamaca</v>
      </c>
      <c r="W811" s="289" t="s">
        <v>32185</v>
      </c>
      <c r="X811" s="15" t="s">
        <v>32188</v>
      </c>
      <c r="Y811" s="15" t="s">
        <v>32188</v>
      </c>
    </row>
    <row r="812" spans="1:25" x14ac:dyDescent="0.35">
      <c r="A812" s="15" t="s">
        <v>33620</v>
      </c>
      <c r="B812" s="15" t="s">
        <v>173</v>
      </c>
      <c r="C812" s="15" t="s">
        <v>31543</v>
      </c>
      <c r="D812" s="15" t="s">
        <v>34547</v>
      </c>
      <c r="E812" s="15">
        <v>2</v>
      </c>
      <c r="F812" s="273">
        <f t="shared" si="68"/>
        <v>1.4757969303423848E-4</v>
      </c>
      <c r="G812" s="273">
        <f t="shared" si="69"/>
        <v>1.079250295159386E-4</v>
      </c>
      <c r="Q812" s="15" t="s">
        <v>32503</v>
      </c>
      <c r="R812" t="s">
        <v>141</v>
      </c>
      <c r="S812" t="s">
        <v>31623</v>
      </c>
      <c r="T812" t="s">
        <v>32498</v>
      </c>
      <c r="U812" s="273">
        <f t="shared" si="66"/>
        <v>1.6188754427390789E-4</v>
      </c>
      <c r="V812" s="15" t="str">
        <f t="shared" si="67"/>
        <v>Sede - Livitaca</v>
      </c>
      <c r="W812" s="289" t="s">
        <v>32185</v>
      </c>
      <c r="X812" s="15" t="s">
        <v>32188</v>
      </c>
      <c r="Y812" s="15" t="s">
        <v>32188</v>
      </c>
    </row>
    <row r="813" spans="1:25" x14ac:dyDescent="0.35">
      <c r="A813" s="15" t="s">
        <v>33109</v>
      </c>
      <c r="B813" s="15" t="s">
        <v>173</v>
      </c>
      <c r="C813" s="15" t="s">
        <v>34548</v>
      </c>
      <c r="D813" s="15" t="s">
        <v>34548</v>
      </c>
      <c r="E813" s="15">
        <v>2</v>
      </c>
      <c r="F813" s="273">
        <f t="shared" si="68"/>
        <v>1.4757969303423848E-4</v>
      </c>
      <c r="G813" s="273">
        <f t="shared" si="69"/>
        <v>1.079250295159386E-4</v>
      </c>
      <c r="Q813" s="15" t="s">
        <v>33507</v>
      </c>
      <c r="R813" t="s">
        <v>141</v>
      </c>
      <c r="S813" t="s">
        <v>31616</v>
      </c>
      <c r="T813" t="s">
        <v>34418</v>
      </c>
      <c r="U813" s="273">
        <f t="shared" si="66"/>
        <v>1.6188754427390789E-4</v>
      </c>
      <c r="V813" s="15" t="str">
        <f t="shared" si="67"/>
        <v>Sede - Pallpata</v>
      </c>
      <c r="W813" s="289" t="s">
        <v>32188</v>
      </c>
      <c r="X813" s="15" t="s">
        <v>32188</v>
      </c>
      <c r="Y813" s="15" t="s">
        <v>32188</v>
      </c>
    </row>
    <row r="814" spans="1:25" x14ac:dyDescent="0.35">
      <c r="A814" s="15" t="s">
        <v>33196</v>
      </c>
      <c r="B814" s="15" t="s">
        <v>173</v>
      </c>
      <c r="C814" s="15" t="s">
        <v>34548</v>
      </c>
      <c r="D814" s="15" t="s">
        <v>34549</v>
      </c>
      <c r="E814" s="15">
        <v>2</v>
      </c>
      <c r="F814" s="273">
        <f t="shared" si="68"/>
        <v>1.4757969303423848E-4</v>
      </c>
      <c r="G814" s="273">
        <f t="shared" si="69"/>
        <v>1.079250295159386E-4</v>
      </c>
      <c r="Q814" s="15" t="s">
        <v>33508</v>
      </c>
      <c r="R814" t="s">
        <v>141</v>
      </c>
      <c r="S814" t="s">
        <v>31568</v>
      </c>
      <c r="T814" t="s">
        <v>34419</v>
      </c>
      <c r="U814" s="273">
        <f t="shared" si="66"/>
        <v>1.6188754427390789E-4</v>
      </c>
      <c r="V814" s="15" t="str">
        <f t="shared" si="67"/>
        <v>Sede - Santa Teresa</v>
      </c>
      <c r="W814" s="289" t="s">
        <v>32188</v>
      </c>
      <c r="X814" s="15" t="s">
        <v>32184</v>
      </c>
      <c r="Y814" s="15" t="s">
        <v>32188</v>
      </c>
    </row>
    <row r="815" spans="1:25" x14ac:dyDescent="0.35">
      <c r="A815" s="15" t="s">
        <v>33621</v>
      </c>
      <c r="B815" s="15" t="s">
        <v>173</v>
      </c>
      <c r="C815" s="15" t="s">
        <v>34548</v>
      </c>
      <c r="D815" s="15" t="s">
        <v>34550</v>
      </c>
      <c r="E815" s="15">
        <v>2</v>
      </c>
      <c r="F815" s="273">
        <f t="shared" si="68"/>
        <v>1.4757969303423848E-4</v>
      </c>
      <c r="G815" s="273">
        <f t="shared" si="69"/>
        <v>1.079250295159386E-4</v>
      </c>
      <c r="Q815" s="15" t="s">
        <v>33509</v>
      </c>
      <c r="R815" t="s">
        <v>141</v>
      </c>
      <c r="S815" t="s">
        <v>31568</v>
      </c>
      <c r="T815" t="s">
        <v>34420</v>
      </c>
      <c r="U815" s="273">
        <f t="shared" si="66"/>
        <v>1.6188754427390789E-4</v>
      </c>
      <c r="V815" s="15" t="str">
        <f t="shared" si="67"/>
        <v>Sede - Villa Virgen</v>
      </c>
      <c r="W815" s="289" t="s">
        <v>32186</v>
      </c>
      <c r="X815" s="15" t="s">
        <v>32188</v>
      </c>
      <c r="Y815" s="15" t="s">
        <v>32185</v>
      </c>
    </row>
    <row r="816" spans="1:25" x14ac:dyDescent="0.35">
      <c r="A816" s="15" t="s">
        <v>33130</v>
      </c>
      <c r="B816" s="15" t="s">
        <v>173</v>
      </c>
      <c r="C816" s="15" t="s">
        <v>34382</v>
      </c>
      <c r="D816" s="15" t="s">
        <v>34551</v>
      </c>
      <c r="E816" s="15">
        <v>2</v>
      </c>
      <c r="F816" s="273">
        <f t="shared" si="68"/>
        <v>1.4757969303423848E-4</v>
      </c>
      <c r="G816" s="273">
        <f t="shared" si="69"/>
        <v>1.079250295159386E-4</v>
      </c>
      <c r="Q816" s="15" t="s">
        <v>33510</v>
      </c>
      <c r="R816" t="s">
        <v>141</v>
      </c>
      <c r="S816" t="s">
        <v>34167</v>
      </c>
      <c r="T816" t="s">
        <v>34421</v>
      </c>
      <c r="U816" s="273">
        <f t="shared" si="66"/>
        <v>1.6188754427390789E-4</v>
      </c>
      <c r="V816" s="15" t="str">
        <f t="shared" si="67"/>
        <v>Sede - Accha</v>
      </c>
      <c r="W816" s="289" t="s">
        <v>32185</v>
      </c>
      <c r="X816" s="15" t="s">
        <v>32184</v>
      </c>
      <c r="Y816" s="15" t="s">
        <v>32188</v>
      </c>
    </row>
    <row r="817" spans="1:25" x14ac:dyDescent="0.35">
      <c r="A817" s="15" t="s">
        <v>33622</v>
      </c>
      <c r="B817" s="15" t="s">
        <v>173</v>
      </c>
      <c r="C817" s="15" t="s">
        <v>34382</v>
      </c>
      <c r="D817" s="15" t="s">
        <v>34552</v>
      </c>
      <c r="E817" s="15">
        <v>2</v>
      </c>
      <c r="F817" s="273">
        <f t="shared" si="68"/>
        <v>1.4757969303423848E-4</v>
      </c>
      <c r="G817" s="273">
        <f t="shared" si="69"/>
        <v>1.079250295159386E-4</v>
      </c>
      <c r="Q817" s="15" t="s">
        <v>33511</v>
      </c>
      <c r="R817" t="s">
        <v>142</v>
      </c>
      <c r="S817" t="s">
        <v>142</v>
      </c>
      <c r="T817" t="s">
        <v>34422</v>
      </c>
      <c r="U817" s="273">
        <f t="shared" si="66"/>
        <v>1.6188754427390789E-4</v>
      </c>
      <c r="V817" s="15" t="str">
        <f t="shared" si="67"/>
        <v>Sede - Manta</v>
      </c>
      <c r="W817" s="289" t="s">
        <v>32186</v>
      </c>
      <c r="X817" s="15" t="s">
        <v>32184</v>
      </c>
      <c r="Y817" s="15" t="s">
        <v>32188</v>
      </c>
    </row>
    <row r="818" spans="1:25" x14ac:dyDescent="0.35">
      <c r="A818" s="15" t="s">
        <v>33623</v>
      </c>
      <c r="B818" s="15" t="s">
        <v>173</v>
      </c>
      <c r="C818" s="15" t="s">
        <v>31579</v>
      </c>
      <c r="D818" s="15" t="s">
        <v>34553</v>
      </c>
      <c r="E818" s="15">
        <v>2</v>
      </c>
      <c r="F818" s="273">
        <f t="shared" si="68"/>
        <v>1.4757969303423848E-4</v>
      </c>
      <c r="G818" s="273">
        <f t="shared" si="69"/>
        <v>1.079250295159386E-4</v>
      </c>
      <c r="Q818" s="15" t="s">
        <v>33512</v>
      </c>
      <c r="R818" t="s">
        <v>142</v>
      </c>
      <c r="S818" t="s">
        <v>31642</v>
      </c>
      <c r="T818" t="s">
        <v>34424</v>
      </c>
      <c r="U818" s="273">
        <f t="shared" si="66"/>
        <v>1.6188754427390789E-4</v>
      </c>
      <c r="V818" s="15" t="str">
        <f t="shared" si="67"/>
        <v>Sede - Anchonga</v>
      </c>
      <c r="W818" s="289" t="s">
        <v>32185</v>
      </c>
      <c r="X818" s="15" t="s">
        <v>32184</v>
      </c>
      <c r="Y818" s="15" t="s">
        <v>32188</v>
      </c>
    </row>
    <row r="819" spans="1:25" x14ac:dyDescent="0.35">
      <c r="A819" s="15" t="s">
        <v>33144</v>
      </c>
      <c r="B819" s="15" t="s">
        <v>173</v>
      </c>
      <c r="C819" s="15" t="s">
        <v>34554</v>
      </c>
      <c r="D819" s="15" t="s">
        <v>31763</v>
      </c>
      <c r="E819" s="15">
        <v>2</v>
      </c>
      <c r="F819" s="273">
        <f t="shared" si="68"/>
        <v>1.4757969303423848E-4</v>
      </c>
      <c r="G819" s="273">
        <f t="shared" si="69"/>
        <v>1.079250295159386E-4</v>
      </c>
      <c r="Q819" s="15" t="s">
        <v>33513</v>
      </c>
      <c r="R819" t="s">
        <v>142</v>
      </c>
      <c r="S819" t="s">
        <v>34180</v>
      </c>
      <c r="T819" t="s">
        <v>34425</v>
      </c>
      <c r="U819" s="273">
        <f t="shared" si="66"/>
        <v>1.6188754427390789E-4</v>
      </c>
      <c r="V819" s="15" t="str">
        <f t="shared" si="67"/>
        <v>Sede - El Carmen</v>
      </c>
      <c r="W819" s="289" t="s">
        <v>32188</v>
      </c>
      <c r="X819" s="15" t="s">
        <v>32187</v>
      </c>
      <c r="Y819" s="15" t="s">
        <v>32188</v>
      </c>
    </row>
    <row r="820" spans="1:25" x14ac:dyDescent="0.35">
      <c r="A820" s="15" t="s">
        <v>33164</v>
      </c>
      <c r="B820" s="15" t="s">
        <v>173</v>
      </c>
      <c r="C820" s="15" t="s">
        <v>34385</v>
      </c>
      <c r="D820" s="15" t="s">
        <v>34385</v>
      </c>
      <c r="E820" s="15">
        <v>2</v>
      </c>
      <c r="F820" s="273">
        <f t="shared" si="68"/>
        <v>1.4757969303423848E-4</v>
      </c>
      <c r="G820" s="273">
        <f t="shared" si="69"/>
        <v>1.079250295159386E-4</v>
      </c>
      <c r="Q820" s="15" t="s">
        <v>33514</v>
      </c>
      <c r="R820" t="s">
        <v>142</v>
      </c>
      <c r="S820" t="s">
        <v>34180</v>
      </c>
      <c r="T820" t="s">
        <v>34426</v>
      </c>
      <c r="U820" s="273">
        <f t="shared" si="66"/>
        <v>1.6188754427390789E-4</v>
      </c>
      <c r="V820" s="15" t="str">
        <f t="shared" si="67"/>
        <v>Sede - San Pedro De Coris</v>
      </c>
      <c r="W820" s="289" t="s">
        <v>32185</v>
      </c>
      <c r="X820" s="15" t="s">
        <v>32184</v>
      </c>
      <c r="Y820" s="15" t="s">
        <v>32188</v>
      </c>
    </row>
    <row r="821" spans="1:25" x14ac:dyDescent="0.35">
      <c r="A821" s="15" t="s">
        <v>33624</v>
      </c>
      <c r="B821" s="15" t="s">
        <v>173</v>
      </c>
      <c r="C821" s="15" t="s">
        <v>34385</v>
      </c>
      <c r="D821" s="15" t="s">
        <v>34555</v>
      </c>
      <c r="E821" s="15">
        <v>2</v>
      </c>
      <c r="F821" s="273">
        <f t="shared" si="68"/>
        <v>1.4757969303423848E-4</v>
      </c>
      <c r="G821" s="273">
        <f t="shared" si="69"/>
        <v>1.079250295159386E-4</v>
      </c>
      <c r="Q821" s="15" t="s">
        <v>33515</v>
      </c>
      <c r="R821" t="s">
        <v>142</v>
      </c>
      <c r="S821" t="s">
        <v>34180</v>
      </c>
      <c r="T821" t="s">
        <v>34427</v>
      </c>
      <c r="U821" s="273">
        <f t="shared" si="66"/>
        <v>1.6188754427390789E-4</v>
      </c>
      <c r="V821" s="15" t="str">
        <f t="shared" si="67"/>
        <v>Sede - Cosme</v>
      </c>
      <c r="W821" s="289" t="s">
        <v>32185</v>
      </c>
      <c r="X821" s="15" t="s">
        <v>32187</v>
      </c>
      <c r="Y821" s="15" t="s">
        <v>32188</v>
      </c>
    </row>
    <row r="822" spans="1:25" x14ac:dyDescent="0.35">
      <c r="A822" s="15" t="s">
        <v>33625</v>
      </c>
      <c r="B822" s="15" t="s">
        <v>173</v>
      </c>
      <c r="C822" s="15" t="s">
        <v>31577</v>
      </c>
      <c r="D822" s="15" t="s">
        <v>34556</v>
      </c>
      <c r="E822" s="15">
        <v>2</v>
      </c>
      <c r="F822" s="273">
        <f t="shared" si="68"/>
        <v>1.4757969303423848E-4</v>
      </c>
      <c r="G822" s="273">
        <f t="shared" si="69"/>
        <v>1.079250295159386E-4</v>
      </c>
      <c r="Q822" s="15" t="s">
        <v>33516</v>
      </c>
      <c r="R822" t="s">
        <v>170</v>
      </c>
      <c r="S822" t="s">
        <v>34170</v>
      </c>
      <c r="T822" t="s">
        <v>34428</v>
      </c>
      <c r="U822" s="273">
        <f t="shared" si="66"/>
        <v>1.6188754427390789E-4</v>
      </c>
      <c r="V822" s="15" t="str">
        <f t="shared" si="67"/>
        <v>Sede - Cahuac</v>
      </c>
      <c r="W822" s="289" t="s">
        <v>32186</v>
      </c>
      <c r="X822" s="15" t="s">
        <v>32184</v>
      </c>
      <c r="Y822" s="15" t="s">
        <v>32188</v>
      </c>
    </row>
    <row r="823" spans="1:25" x14ac:dyDescent="0.35">
      <c r="A823" s="15" t="s">
        <v>33626</v>
      </c>
      <c r="B823" s="15" t="s">
        <v>173</v>
      </c>
      <c r="C823" s="15" t="s">
        <v>31574</v>
      </c>
      <c r="D823" s="15" t="s">
        <v>34557</v>
      </c>
      <c r="E823" s="15">
        <v>2</v>
      </c>
      <c r="F823" s="273">
        <f t="shared" si="68"/>
        <v>1.4757969303423848E-4</v>
      </c>
      <c r="G823" s="273">
        <f t="shared" si="69"/>
        <v>1.079250295159386E-4</v>
      </c>
      <c r="Q823" s="15" t="s">
        <v>33517</v>
      </c>
      <c r="R823" t="s">
        <v>144</v>
      </c>
      <c r="S823" t="s">
        <v>144</v>
      </c>
      <c r="T823" t="s">
        <v>34051</v>
      </c>
      <c r="U823" s="273">
        <f t="shared" si="66"/>
        <v>1.6188754427390789E-4</v>
      </c>
      <c r="V823" s="15" t="str">
        <f t="shared" si="67"/>
        <v>Sede - Pueblo Nuevo</v>
      </c>
      <c r="W823" s="289" t="s">
        <v>32184</v>
      </c>
      <c r="X823" s="15" t="s">
        <v>32184</v>
      </c>
      <c r="Y823" s="15" t="s">
        <v>925</v>
      </c>
    </row>
    <row r="824" spans="1:25" x14ac:dyDescent="0.35">
      <c r="A824" s="15" t="s">
        <v>33627</v>
      </c>
      <c r="B824" s="15" t="s">
        <v>173</v>
      </c>
      <c r="C824" s="15" t="s">
        <v>34558</v>
      </c>
      <c r="D824" s="15" t="s">
        <v>34559</v>
      </c>
      <c r="E824" s="15">
        <v>2</v>
      </c>
      <c r="F824" s="273">
        <f t="shared" si="68"/>
        <v>1.4757969303423848E-4</v>
      </c>
      <c r="G824" s="273">
        <f t="shared" si="69"/>
        <v>1.079250295159386E-4</v>
      </c>
      <c r="Q824" s="15" t="s">
        <v>33518</v>
      </c>
      <c r="R824" t="s">
        <v>144</v>
      </c>
      <c r="S824" t="s">
        <v>31655</v>
      </c>
      <c r="T824" t="s">
        <v>31759</v>
      </c>
      <c r="U824" s="273">
        <f t="shared" si="66"/>
        <v>1.6188754427390789E-4</v>
      </c>
      <c r="V824" s="15" t="str">
        <f t="shared" si="67"/>
        <v>Sede - Independencia</v>
      </c>
      <c r="W824" s="289" t="s">
        <v>32187</v>
      </c>
      <c r="X824" s="15" t="s">
        <v>32184</v>
      </c>
      <c r="Y824" s="15" t="s">
        <v>925</v>
      </c>
    </row>
    <row r="825" spans="1:25" x14ac:dyDescent="0.35">
      <c r="A825" s="15" t="s">
        <v>33628</v>
      </c>
      <c r="B825" s="15" t="s">
        <v>173</v>
      </c>
      <c r="C825" s="15" t="s">
        <v>34218</v>
      </c>
      <c r="D825" s="15" t="s">
        <v>34560</v>
      </c>
      <c r="E825" s="15">
        <v>2</v>
      </c>
      <c r="F825" s="273">
        <f t="shared" si="68"/>
        <v>1.4757969303423848E-4</v>
      </c>
      <c r="G825" s="273">
        <f t="shared" si="69"/>
        <v>1.079250295159386E-4</v>
      </c>
      <c r="Q825" s="15" t="s">
        <v>33519</v>
      </c>
      <c r="R825" t="s">
        <v>172</v>
      </c>
      <c r="S825" t="s">
        <v>31666</v>
      </c>
      <c r="T825" t="s">
        <v>34431</v>
      </c>
      <c r="U825" s="273">
        <f t="shared" si="66"/>
        <v>1.6188754427390789E-4</v>
      </c>
      <c r="V825" s="15" t="str">
        <f t="shared" si="67"/>
        <v>Sede - Apata</v>
      </c>
      <c r="W825" s="289" t="s">
        <v>32185</v>
      </c>
      <c r="X825" s="15" t="s">
        <v>32184</v>
      </c>
      <c r="Y825" s="15" t="s">
        <v>32188</v>
      </c>
    </row>
    <row r="826" spans="1:25" x14ac:dyDescent="0.35">
      <c r="A826" s="15" t="s">
        <v>33629</v>
      </c>
      <c r="B826" s="15" t="s">
        <v>173</v>
      </c>
      <c r="C826" s="15" t="s">
        <v>34218</v>
      </c>
      <c r="D826" s="15" t="s">
        <v>34504</v>
      </c>
      <c r="E826" s="15">
        <v>2</v>
      </c>
      <c r="F826" s="273">
        <f t="shared" si="68"/>
        <v>1.4757969303423848E-4</v>
      </c>
      <c r="G826" s="273">
        <f t="shared" si="69"/>
        <v>1.079250295159386E-4</v>
      </c>
      <c r="Q826" s="15" t="s">
        <v>33520</v>
      </c>
      <c r="R826" t="s">
        <v>172</v>
      </c>
      <c r="S826" t="s">
        <v>31668</v>
      </c>
      <c r="T826" t="s">
        <v>34433</v>
      </c>
      <c r="U826" s="273">
        <f t="shared" si="66"/>
        <v>1.6188754427390789E-4</v>
      </c>
      <c r="V826" s="15" t="str">
        <f t="shared" si="67"/>
        <v>Sede - Tapo</v>
      </c>
      <c r="W826" s="289" t="s">
        <v>32186</v>
      </c>
      <c r="X826" s="15" t="s">
        <v>32184</v>
      </c>
      <c r="Y826" s="15" t="s">
        <v>32184</v>
      </c>
    </row>
    <row r="827" spans="1:25" x14ac:dyDescent="0.35">
      <c r="A827" s="15" t="s">
        <v>33630</v>
      </c>
      <c r="B827" s="15" t="s">
        <v>173</v>
      </c>
      <c r="C827" s="15" t="s">
        <v>34218</v>
      </c>
      <c r="D827" s="15" t="s">
        <v>31634</v>
      </c>
      <c r="E827" s="15">
        <v>2</v>
      </c>
      <c r="F827" s="273">
        <f t="shared" si="68"/>
        <v>1.4757969303423848E-4</v>
      </c>
      <c r="G827" s="273">
        <f t="shared" si="69"/>
        <v>1.079250295159386E-4</v>
      </c>
      <c r="Q827" s="15" t="s">
        <v>33521</v>
      </c>
      <c r="R827" t="s">
        <v>172</v>
      </c>
      <c r="S827" t="s">
        <v>31669</v>
      </c>
      <c r="T827" t="s">
        <v>34434</v>
      </c>
      <c r="U827" s="273">
        <f t="shared" si="66"/>
        <v>1.6188754427390789E-4</v>
      </c>
      <c r="V827" s="15" t="str">
        <f t="shared" si="67"/>
        <v>Sede - Huay-Huay</v>
      </c>
      <c r="W827" s="289" t="s">
        <v>32186</v>
      </c>
      <c r="X827" s="15" t="s">
        <v>32184</v>
      </c>
      <c r="Y827" s="15" t="s">
        <v>32188</v>
      </c>
    </row>
    <row r="828" spans="1:25" x14ac:dyDescent="0.35">
      <c r="A828" s="15" t="s">
        <v>33631</v>
      </c>
      <c r="B828" s="15" t="s">
        <v>173</v>
      </c>
      <c r="C828" s="15" t="s">
        <v>31582</v>
      </c>
      <c r="D828" s="15" t="s">
        <v>34561</v>
      </c>
      <c r="E828" s="15">
        <v>2</v>
      </c>
      <c r="F828" s="273">
        <f t="shared" si="68"/>
        <v>1.4757969303423848E-4</v>
      </c>
      <c r="G828" s="273">
        <f t="shared" si="69"/>
        <v>1.079250295159386E-4</v>
      </c>
      <c r="Q828" s="15" t="s">
        <v>33522</v>
      </c>
      <c r="R828" t="s">
        <v>146</v>
      </c>
      <c r="S828" t="s">
        <v>31690</v>
      </c>
      <c r="T828" t="s">
        <v>34435</v>
      </c>
      <c r="U828" s="273">
        <f t="shared" si="66"/>
        <v>1.6188754427390789E-4</v>
      </c>
      <c r="V828" s="15" t="str">
        <f t="shared" si="67"/>
        <v>Sede - Magdalena De Cao</v>
      </c>
      <c r="W828" s="289" t="s">
        <v>32187</v>
      </c>
      <c r="X828" s="15" t="s">
        <v>32186</v>
      </c>
      <c r="Y828" s="15" t="s">
        <v>925</v>
      </c>
    </row>
    <row r="829" spans="1:25" x14ac:dyDescent="0.35">
      <c r="A829" s="15" t="s">
        <v>31879</v>
      </c>
      <c r="B829" s="15" t="s">
        <v>173</v>
      </c>
      <c r="C829" s="15" t="s">
        <v>31580</v>
      </c>
      <c r="D829" s="15" t="s">
        <v>31580</v>
      </c>
      <c r="E829" s="15">
        <v>2</v>
      </c>
      <c r="F829" s="273">
        <f t="shared" si="68"/>
        <v>1.4757969303423848E-4</v>
      </c>
      <c r="G829" s="273">
        <f t="shared" si="69"/>
        <v>1.079250295159386E-4</v>
      </c>
      <c r="Q829" s="15" t="s">
        <v>33523</v>
      </c>
      <c r="R829" t="s">
        <v>146</v>
      </c>
      <c r="S829" t="s">
        <v>31691</v>
      </c>
      <c r="T829" t="s">
        <v>34436</v>
      </c>
      <c r="U829" s="273">
        <f t="shared" si="66"/>
        <v>1.6188754427390789E-4</v>
      </c>
      <c r="V829" s="15" t="str">
        <f t="shared" si="67"/>
        <v>Sede - Huancaspata</v>
      </c>
      <c r="W829" s="289" t="s">
        <v>32186</v>
      </c>
      <c r="X829" s="15" t="s">
        <v>32187</v>
      </c>
      <c r="Y829" s="15" t="s">
        <v>32185</v>
      </c>
    </row>
    <row r="830" spans="1:25" x14ac:dyDescent="0.35">
      <c r="A830" s="15" t="s">
        <v>33632</v>
      </c>
      <c r="B830" s="15" t="s">
        <v>174</v>
      </c>
      <c r="C830" s="15" t="s">
        <v>31546</v>
      </c>
      <c r="D830" s="15" t="s">
        <v>34562</v>
      </c>
      <c r="E830" s="15">
        <v>2</v>
      </c>
      <c r="F830" s="273">
        <f t="shared" si="68"/>
        <v>1.4757969303423848E-4</v>
      </c>
      <c r="G830" s="273">
        <f t="shared" si="69"/>
        <v>1.079250295159386E-4</v>
      </c>
      <c r="Q830" s="15" t="s">
        <v>33524</v>
      </c>
      <c r="R830" t="s">
        <v>146</v>
      </c>
      <c r="S830" t="s">
        <v>34315</v>
      </c>
      <c r="T830" t="s">
        <v>34437</v>
      </c>
      <c r="U830" s="273">
        <f t="shared" si="66"/>
        <v>1.6188754427390789E-4</v>
      </c>
      <c r="V830" s="15" t="str">
        <f t="shared" si="67"/>
        <v>Sede - Lucma</v>
      </c>
      <c r="W830" s="289" t="s">
        <v>32185</v>
      </c>
      <c r="X830" s="15" t="s">
        <v>32187</v>
      </c>
      <c r="Y830" s="15" t="s">
        <v>32184</v>
      </c>
    </row>
    <row r="831" spans="1:25" x14ac:dyDescent="0.35">
      <c r="A831" s="15" t="s">
        <v>33633</v>
      </c>
      <c r="B831" s="15" t="s">
        <v>174</v>
      </c>
      <c r="C831" s="15" t="s">
        <v>31546</v>
      </c>
      <c r="D831" s="15" t="s">
        <v>34563</v>
      </c>
      <c r="E831" s="15">
        <v>2</v>
      </c>
      <c r="F831" s="273">
        <f t="shared" si="68"/>
        <v>1.4757969303423848E-4</v>
      </c>
      <c r="G831" s="273">
        <f t="shared" si="69"/>
        <v>1.079250295159386E-4</v>
      </c>
      <c r="Q831" s="15" t="s">
        <v>33525</v>
      </c>
      <c r="R831" t="s">
        <v>146</v>
      </c>
      <c r="S831" t="s">
        <v>34315</v>
      </c>
      <c r="T831" t="s">
        <v>34438</v>
      </c>
      <c r="U831" s="273">
        <f t="shared" si="66"/>
        <v>1.6188754427390789E-4</v>
      </c>
      <c r="V831" s="15" t="str">
        <f t="shared" si="67"/>
        <v>Sede - Marmot</v>
      </c>
      <c r="W831" s="289" t="s">
        <v>32185</v>
      </c>
      <c r="X831" s="15" t="s">
        <v>32187</v>
      </c>
      <c r="Y831" s="15" t="s">
        <v>32187</v>
      </c>
    </row>
    <row r="832" spans="1:25" x14ac:dyDescent="0.35">
      <c r="A832" s="15" t="s">
        <v>33634</v>
      </c>
      <c r="B832" s="15" t="s">
        <v>174</v>
      </c>
      <c r="C832" s="15" t="s">
        <v>31546</v>
      </c>
      <c r="D832" s="15" t="s">
        <v>34564</v>
      </c>
      <c r="E832" s="15">
        <v>2</v>
      </c>
      <c r="F832" s="273">
        <f t="shared" si="68"/>
        <v>1.4757969303423848E-4</v>
      </c>
      <c r="G832" s="273">
        <f t="shared" si="69"/>
        <v>1.079250295159386E-4</v>
      </c>
      <c r="Q832" s="15" t="s">
        <v>33526</v>
      </c>
      <c r="R832" t="s">
        <v>147</v>
      </c>
      <c r="S832" t="s">
        <v>147</v>
      </c>
      <c r="T832" t="s">
        <v>34440</v>
      </c>
      <c r="U832" s="273">
        <f t="shared" si="66"/>
        <v>1.6188754427390789E-4</v>
      </c>
      <c r="V832" s="15" t="str">
        <f t="shared" si="67"/>
        <v>Sede - Pacora</v>
      </c>
      <c r="W832" s="289" t="s">
        <v>32187</v>
      </c>
      <c r="X832" s="15" t="s">
        <v>32186</v>
      </c>
      <c r="Y832" s="15" t="s">
        <v>925</v>
      </c>
    </row>
    <row r="833" spans="1:25" x14ac:dyDescent="0.35">
      <c r="A833" s="15" t="s">
        <v>31882</v>
      </c>
      <c r="B833" s="15" t="s">
        <v>174</v>
      </c>
      <c r="C833" s="15" t="s">
        <v>31546</v>
      </c>
      <c r="D833" s="15" t="s">
        <v>31628</v>
      </c>
      <c r="E833" s="15">
        <v>2</v>
      </c>
      <c r="F833" s="273">
        <f t="shared" si="68"/>
        <v>1.4757969303423848E-4</v>
      </c>
      <c r="G833" s="273">
        <f t="shared" si="69"/>
        <v>1.079250295159386E-4</v>
      </c>
      <c r="Q833" s="15" t="s">
        <v>33527</v>
      </c>
      <c r="R833" t="s">
        <v>159</v>
      </c>
      <c r="S833" t="s">
        <v>31709</v>
      </c>
      <c r="T833" t="s">
        <v>34442</v>
      </c>
      <c r="U833" s="273">
        <f t="shared" si="66"/>
        <v>1.6188754427390789E-4</v>
      </c>
      <c r="V833" s="15" t="str">
        <f t="shared" si="67"/>
        <v>Sede - Quilmana</v>
      </c>
      <c r="W833" s="289" t="s">
        <v>32188</v>
      </c>
      <c r="X833" s="15" t="s">
        <v>32184</v>
      </c>
      <c r="Y833" s="15" t="s">
        <v>925</v>
      </c>
    </row>
    <row r="834" spans="1:25" x14ac:dyDescent="0.35">
      <c r="A834" s="15" t="s">
        <v>33093</v>
      </c>
      <c r="B834" s="15" t="s">
        <v>174</v>
      </c>
      <c r="C834" s="15" t="s">
        <v>34270</v>
      </c>
      <c r="D834" s="15" t="s">
        <v>34270</v>
      </c>
      <c r="E834" s="15">
        <v>2</v>
      </c>
      <c r="F834" s="273">
        <f t="shared" si="68"/>
        <v>1.4757969303423848E-4</v>
      </c>
      <c r="G834" s="273">
        <f t="shared" si="69"/>
        <v>1.079250295159386E-4</v>
      </c>
      <c r="Q834" s="15" t="s">
        <v>32046</v>
      </c>
      <c r="R834" t="s">
        <v>159</v>
      </c>
      <c r="S834" t="s">
        <v>31710</v>
      </c>
      <c r="T834" t="s">
        <v>31727</v>
      </c>
      <c r="U834" s="273">
        <f t="shared" si="66"/>
        <v>1.6188754427390789E-4</v>
      </c>
      <c r="V834" s="15" t="str">
        <f t="shared" si="67"/>
        <v>Sede - Atavillos Bajo</v>
      </c>
      <c r="W834" s="289" t="s">
        <v>32185</v>
      </c>
      <c r="X834" s="15" t="s">
        <v>32187</v>
      </c>
      <c r="Y834" s="15" t="s">
        <v>32184</v>
      </c>
    </row>
    <row r="835" spans="1:25" x14ac:dyDescent="0.35">
      <c r="A835" s="15" t="s">
        <v>33635</v>
      </c>
      <c r="B835" s="15" t="s">
        <v>174</v>
      </c>
      <c r="C835" s="15" t="s">
        <v>31627</v>
      </c>
      <c r="D835" s="15" t="s">
        <v>34565</v>
      </c>
      <c r="E835" s="15">
        <v>2</v>
      </c>
      <c r="F835" s="273">
        <f t="shared" si="68"/>
        <v>1.4757969303423848E-4</v>
      </c>
      <c r="G835" s="273">
        <f t="shared" si="69"/>
        <v>1.079250295159386E-4</v>
      </c>
      <c r="Q835" s="15" t="s">
        <v>32049</v>
      </c>
      <c r="R835" t="s">
        <v>159</v>
      </c>
      <c r="S835" t="s">
        <v>31710</v>
      </c>
      <c r="T835" t="s">
        <v>31730</v>
      </c>
      <c r="U835" s="273">
        <f t="shared" ref="U835:U898" si="70">+SUMIF($A:$A,Q835,$G:$G)+SUMIF($I:$I,Q835,$O:$O)</f>
        <v>1.6188754427390789E-4</v>
      </c>
      <c r="V835" s="15" t="str">
        <f t="shared" ref="V835:V898" si="71">_xlfn.CONCAT("Sede - ",T835)</f>
        <v>Sede - Pacaraos</v>
      </c>
      <c r="W835" s="289" t="s">
        <v>32185</v>
      </c>
      <c r="X835" s="15" t="s">
        <v>32184</v>
      </c>
      <c r="Y835" s="15" t="s">
        <v>32185</v>
      </c>
    </row>
    <row r="836" spans="1:25" x14ac:dyDescent="0.35">
      <c r="A836" s="15" t="s">
        <v>33636</v>
      </c>
      <c r="B836" s="15" t="s">
        <v>174</v>
      </c>
      <c r="C836" s="15" t="s">
        <v>31627</v>
      </c>
      <c r="D836" s="15" t="s">
        <v>34566</v>
      </c>
      <c r="E836" s="15">
        <v>2</v>
      </c>
      <c r="F836" s="273">
        <f t="shared" ref="F836:F899" si="72">+E836/SUM($E$3:$E$1322)</f>
        <v>1.4757969303423848E-4</v>
      </c>
      <c r="G836" s="273">
        <f t="shared" ref="G836:G899" si="73">+F836*RIGHT($A$1,6)</f>
        <v>1.079250295159386E-4</v>
      </c>
      <c r="Q836" s="15" t="s">
        <v>32057</v>
      </c>
      <c r="R836" t="s">
        <v>159</v>
      </c>
      <c r="S836" t="s">
        <v>31711</v>
      </c>
      <c r="T836" t="s">
        <v>31738</v>
      </c>
      <c r="U836" s="273">
        <f t="shared" si="70"/>
        <v>1.6188754427390789E-4</v>
      </c>
      <c r="V836" s="15" t="str">
        <f t="shared" si="71"/>
        <v>Sede - Callahuanca</v>
      </c>
      <c r="W836" s="289" t="s">
        <v>32186</v>
      </c>
      <c r="X836" s="15" t="s">
        <v>32184</v>
      </c>
      <c r="Y836" s="15" t="s">
        <v>32184</v>
      </c>
    </row>
    <row r="837" spans="1:25" x14ac:dyDescent="0.35">
      <c r="A837" s="15" t="s">
        <v>33637</v>
      </c>
      <c r="B837" s="15" t="s">
        <v>174</v>
      </c>
      <c r="C837" s="15" t="s">
        <v>31627</v>
      </c>
      <c r="D837" s="15" t="s">
        <v>34567</v>
      </c>
      <c r="E837" s="15">
        <v>2</v>
      </c>
      <c r="F837" s="273">
        <f t="shared" si="72"/>
        <v>1.4757969303423848E-4</v>
      </c>
      <c r="G837" s="273">
        <f t="shared" si="73"/>
        <v>1.079250295159386E-4</v>
      </c>
      <c r="Q837" s="15" t="s">
        <v>33528</v>
      </c>
      <c r="R837" t="s">
        <v>159</v>
      </c>
      <c r="S837" t="s">
        <v>34443</v>
      </c>
      <c r="T837" t="s">
        <v>34444</v>
      </c>
      <c r="U837" s="273">
        <f t="shared" si="70"/>
        <v>1.6188754427390789E-4</v>
      </c>
      <c r="V837" s="15" t="str">
        <f t="shared" si="71"/>
        <v>Sede - Laraos</v>
      </c>
      <c r="W837" s="289" t="s">
        <v>32188</v>
      </c>
      <c r="X837" s="15" t="s">
        <v>32184</v>
      </c>
      <c r="Y837" s="15" t="s">
        <v>32188</v>
      </c>
    </row>
    <row r="838" spans="1:25" x14ac:dyDescent="0.35">
      <c r="A838" s="15" t="s">
        <v>33638</v>
      </c>
      <c r="B838" s="15" t="s">
        <v>174</v>
      </c>
      <c r="C838" s="15" t="s">
        <v>31625</v>
      </c>
      <c r="D838" s="15" t="s">
        <v>31625</v>
      </c>
      <c r="E838" s="15">
        <v>2</v>
      </c>
      <c r="F838" s="273">
        <f t="shared" si="72"/>
        <v>1.4757969303423848E-4</v>
      </c>
      <c r="G838" s="273">
        <f t="shared" si="73"/>
        <v>1.079250295159386E-4</v>
      </c>
      <c r="Q838" s="15" t="s">
        <v>33529</v>
      </c>
      <c r="R838" t="s">
        <v>159</v>
      </c>
      <c r="S838" t="s">
        <v>34443</v>
      </c>
      <c r="T838" t="s">
        <v>31525</v>
      </c>
      <c r="U838" s="273">
        <f t="shared" si="70"/>
        <v>1.6188754427390789E-4</v>
      </c>
      <c r="V838" s="15" t="str">
        <f t="shared" si="71"/>
        <v>Sede - Miraflores</v>
      </c>
      <c r="W838" s="289" t="s">
        <v>32185</v>
      </c>
      <c r="X838" s="15" t="s">
        <v>32184</v>
      </c>
      <c r="Y838" s="15" t="s">
        <v>32188</v>
      </c>
    </row>
    <row r="839" spans="1:25" x14ac:dyDescent="0.35">
      <c r="A839" s="15" t="s">
        <v>33639</v>
      </c>
      <c r="B839" s="15" t="s">
        <v>174</v>
      </c>
      <c r="C839" s="15" t="s">
        <v>34109</v>
      </c>
      <c r="D839" s="15" t="s">
        <v>34568</v>
      </c>
      <c r="E839" s="15">
        <v>2</v>
      </c>
      <c r="F839" s="273">
        <f t="shared" si="72"/>
        <v>1.4757969303423848E-4</v>
      </c>
      <c r="G839" s="273">
        <f t="shared" si="73"/>
        <v>1.079250295159386E-4</v>
      </c>
      <c r="Q839" s="15" t="s">
        <v>33530</v>
      </c>
      <c r="R839" t="s">
        <v>148</v>
      </c>
      <c r="S839" t="s">
        <v>34445</v>
      </c>
      <c r="T839" t="s">
        <v>31707</v>
      </c>
      <c r="U839" s="273">
        <f t="shared" si="70"/>
        <v>1.6188754427390789E-4</v>
      </c>
      <c r="V839" s="15" t="str">
        <f t="shared" si="71"/>
        <v>Sede - Barranca</v>
      </c>
      <c r="W839" s="289" t="s">
        <v>32184</v>
      </c>
      <c r="X839" s="15" t="s">
        <v>32188</v>
      </c>
      <c r="Y839" s="15" t="s">
        <v>32185</v>
      </c>
    </row>
    <row r="840" spans="1:25" x14ac:dyDescent="0.35">
      <c r="A840" s="15" t="s">
        <v>33640</v>
      </c>
      <c r="B840" s="15" t="s">
        <v>174</v>
      </c>
      <c r="C840" s="15" t="s">
        <v>34148</v>
      </c>
      <c r="D840" s="15" t="s">
        <v>34569</v>
      </c>
      <c r="E840" s="15">
        <v>2</v>
      </c>
      <c r="F840" s="273">
        <f t="shared" si="72"/>
        <v>1.4757969303423848E-4</v>
      </c>
      <c r="G840" s="273">
        <f t="shared" si="73"/>
        <v>1.079250295159386E-4</v>
      </c>
      <c r="Q840" s="15" t="s">
        <v>33531</v>
      </c>
      <c r="R840" t="s">
        <v>34054</v>
      </c>
      <c r="S840" t="s">
        <v>34186</v>
      </c>
      <c r="T840" t="s">
        <v>34186</v>
      </c>
      <c r="U840" s="273">
        <f t="shared" si="70"/>
        <v>1.6188754427390789E-4</v>
      </c>
      <c r="V840" s="15" t="str">
        <f t="shared" si="71"/>
        <v>Sede - Manu</v>
      </c>
      <c r="W840" s="289" t="s">
        <v>32188</v>
      </c>
      <c r="X840" s="15" t="s">
        <v>32188</v>
      </c>
      <c r="Y840" s="15" t="s">
        <v>32185</v>
      </c>
    </row>
    <row r="841" spans="1:25" x14ac:dyDescent="0.35">
      <c r="A841" s="15" t="s">
        <v>33641</v>
      </c>
      <c r="B841" s="15" t="s">
        <v>174</v>
      </c>
      <c r="C841" s="15" t="s">
        <v>34148</v>
      </c>
      <c r="D841" s="15" t="s">
        <v>34570</v>
      </c>
      <c r="E841" s="15">
        <v>2</v>
      </c>
      <c r="F841" s="273">
        <f t="shared" si="72"/>
        <v>1.4757969303423848E-4</v>
      </c>
      <c r="G841" s="273">
        <f t="shared" si="73"/>
        <v>1.079250295159386E-4</v>
      </c>
      <c r="Q841" s="15" t="s">
        <v>33532</v>
      </c>
      <c r="R841" t="s">
        <v>150</v>
      </c>
      <c r="S841" t="s">
        <v>31786</v>
      </c>
      <c r="T841" t="s">
        <v>34447</v>
      </c>
      <c r="U841" s="273">
        <f t="shared" si="70"/>
        <v>1.6188754427390789E-4</v>
      </c>
      <c r="V841" s="15" t="str">
        <f t="shared" si="71"/>
        <v>Sede - Ubinas</v>
      </c>
      <c r="W841" s="289" t="s">
        <v>32185</v>
      </c>
      <c r="X841" s="15" t="s">
        <v>32187</v>
      </c>
      <c r="Y841" s="15" t="s">
        <v>32184</v>
      </c>
    </row>
    <row r="842" spans="1:25" x14ac:dyDescent="0.35">
      <c r="A842" s="15" t="s">
        <v>33642</v>
      </c>
      <c r="B842" s="15" t="s">
        <v>138</v>
      </c>
      <c r="C842" s="15" t="s">
        <v>138</v>
      </c>
      <c r="D842" s="15" t="s">
        <v>34571</v>
      </c>
      <c r="E842" s="15">
        <v>2</v>
      </c>
      <c r="F842" s="273">
        <f t="shared" si="72"/>
        <v>1.4757969303423848E-4</v>
      </c>
      <c r="G842" s="273">
        <f t="shared" si="73"/>
        <v>1.079250295159386E-4</v>
      </c>
      <c r="Q842" s="15" t="s">
        <v>33533</v>
      </c>
      <c r="R842" t="s">
        <v>151</v>
      </c>
      <c r="S842" t="s">
        <v>34151</v>
      </c>
      <c r="T842" t="s">
        <v>34448</v>
      </c>
      <c r="U842" s="273">
        <f t="shared" si="70"/>
        <v>1.6188754427390789E-4</v>
      </c>
      <c r="V842" s="15" t="str">
        <f t="shared" si="71"/>
        <v>Sede - Tapuc</v>
      </c>
      <c r="W842" s="289" t="s">
        <v>32185</v>
      </c>
      <c r="X842" s="15" t="s">
        <v>32187</v>
      </c>
      <c r="Y842" s="15" t="s">
        <v>32188</v>
      </c>
    </row>
    <row r="843" spans="1:25" x14ac:dyDescent="0.35">
      <c r="A843" s="15" t="s">
        <v>33066</v>
      </c>
      <c r="B843" s="15" t="s">
        <v>138</v>
      </c>
      <c r="C843" s="15" t="s">
        <v>138</v>
      </c>
      <c r="D843" s="15" t="s">
        <v>34572</v>
      </c>
      <c r="E843" s="15">
        <v>2</v>
      </c>
      <c r="F843" s="273">
        <f t="shared" si="72"/>
        <v>1.4757969303423848E-4</v>
      </c>
      <c r="G843" s="273">
        <f t="shared" si="73"/>
        <v>1.079250295159386E-4</v>
      </c>
      <c r="Q843" s="15" t="s">
        <v>33534</v>
      </c>
      <c r="R843" t="s">
        <v>151</v>
      </c>
      <c r="S843" t="s">
        <v>31792</v>
      </c>
      <c r="T843" t="s">
        <v>34449</v>
      </c>
      <c r="U843" s="273">
        <f t="shared" si="70"/>
        <v>1.6188754427390789E-4</v>
      </c>
      <c r="V843" s="15" t="str">
        <f t="shared" si="71"/>
        <v>Sede - Puerto Bermudez</v>
      </c>
      <c r="W843" s="289" t="s">
        <v>32185</v>
      </c>
      <c r="X843" s="15" t="s">
        <v>32188</v>
      </c>
      <c r="Y843" s="15" t="s">
        <v>32185</v>
      </c>
    </row>
    <row r="844" spans="1:25" x14ac:dyDescent="0.35">
      <c r="A844" s="15" t="s">
        <v>33070</v>
      </c>
      <c r="B844" s="15" t="s">
        <v>138</v>
      </c>
      <c r="C844" s="15" t="s">
        <v>138</v>
      </c>
      <c r="D844" s="15" t="s">
        <v>34573</v>
      </c>
      <c r="E844" s="15">
        <v>2</v>
      </c>
      <c r="F844" s="273">
        <f t="shared" si="72"/>
        <v>1.4757969303423848E-4</v>
      </c>
      <c r="G844" s="273">
        <f t="shared" si="73"/>
        <v>1.079250295159386E-4</v>
      </c>
      <c r="Q844" s="15" t="s">
        <v>33535</v>
      </c>
      <c r="R844" t="s">
        <v>152</v>
      </c>
      <c r="S844" t="s">
        <v>152</v>
      </c>
      <c r="T844" t="s">
        <v>34450</v>
      </c>
      <c r="U844" s="273">
        <f t="shared" si="70"/>
        <v>1.6188754427390789E-4</v>
      </c>
      <c r="V844" s="15" t="str">
        <f t="shared" si="71"/>
        <v>Sede - Cura Mori</v>
      </c>
      <c r="W844" s="289" t="s">
        <v>32187</v>
      </c>
      <c r="X844" s="15" t="s">
        <v>32186</v>
      </c>
      <c r="Y844" s="15" t="s">
        <v>925</v>
      </c>
    </row>
    <row r="845" spans="1:25" x14ac:dyDescent="0.35">
      <c r="A845" s="15" t="s">
        <v>33643</v>
      </c>
      <c r="B845" s="15" t="s">
        <v>138</v>
      </c>
      <c r="C845" s="15" t="s">
        <v>138</v>
      </c>
      <c r="D845" s="15" t="s">
        <v>34574</v>
      </c>
      <c r="E845" s="15">
        <v>2</v>
      </c>
      <c r="F845" s="273">
        <f t="shared" si="72"/>
        <v>1.4757969303423848E-4</v>
      </c>
      <c r="G845" s="273">
        <f t="shared" si="73"/>
        <v>1.079250295159386E-4</v>
      </c>
      <c r="Q845" s="15" t="s">
        <v>32129</v>
      </c>
      <c r="R845" t="s">
        <v>152</v>
      </c>
      <c r="S845" t="s">
        <v>31801</v>
      </c>
      <c r="T845" t="s">
        <v>31810</v>
      </c>
      <c r="U845" s="273">
        <f t="shared" si="70"/>
        <v>1.6188754427390789E-4</v>
      </c>
      <c r="V845" s="15" t="str">
        <f t="shared" si="71"/>
        <v>Sede - Buenos Aires</v>
      </c>
      <c r="W845" s="289" t="s">
        <v>32184</v>
      </c>
      <c r="X845" s="15" t="s">
        <v>32187</v>
      </c>
      <c r="Y845" s="15" t="s">
        <v>32187</v>
      </c>
    </row>
    <row r="846" spans="1:25" x14ac:dyDescent="0.35">
      <c r="A846" s="15" t="s">
        <v>33200</v>
      </c>
      <c r="B846" s="15" t="s">
        <v>138</v>
      </c>
      <c r="C846" s="15" t="s">
        <v>31556</v>
      </c>
      <c r="D846" s="15" t="s">
        <v>34575</v>
      </c>
      <c r="E846" s="15">
        <v>2</v>
      </c>
      <c r="F846" s="273">
        <f t="shared" si="72"/>
        <v>1.4757969303423848E-4</v>
      </c>
      <c r="G846" s="273">
        <f t="shared" si="73"/>
        <v>1.079250295159386E-4</v>
      </c>
      <c r="Q846" s="15" t="s">
        <v>33536</v>
      </c>
      <c r="R846" t="s">
        <v>152</v>
      </c>
      <c r="S846" t="s">
        <v>31801</v>
      </c>
      <c r="T846" t="s">
        <v>34451</v>
      </c>
      <c r="U846" s="273">
        <f t="shared" si="70"/>
        <v>1.6188754427390789E-4</v>
      </c>
      <c r="V846" s="15" t="str">
        <f t="shared" si="71"/>
        <v>Sede - Yamango</v>
      </c>
      <c r="W846" s="289" t="s">
        <v>32186</v>
      </c>
      <c r="X846" s="15" t="s">
        <v>32184</v>
      </c>
      <c r="Y846" s="15" t="s">
        <v>32184</v>
      </c>
    </row>
    <row r="847" spans="1:25" x14ac:dyDescent="0.35">
      <c r="A847" s="15" t="s">
        <v>33128</v>
      </c>
      <c r="B847" s="15" t="s">
        <v>138</v>
      </c>
      <c r="C847" s="15" t="s">
        <v>34193</v>
      </c>
      <c r="D847" s="15" t="s">
        <v>34193</v>
      </c>
      <c r="E847" s="15">
        <v>2</v>
      </c>
      <c r="F847" s="273">
        <f t="shared" si="72"/>
        <v>1.4757969303423848E-4</v>
      </c>
      <c r="G847" s="273">
        <f t="shared" si="73"/>
        <v>1.079250295159386E-4</v>
      </c>
      <c r="Q847" s="15" t="s">
        <v>32132</v>
      </c>
      <c r="R847" t="s">
        <v>152</v>
      </c>
      <c r="S847" t="s">
        <v>31802</v>
      </c>
      <c r="T847" t="s">
        <v>31812</v>
      </c>
      <c r="U847" s="273">
        <f t="shared" si="70"/>
        <v>1.6188754427390789E-4</v>
      </c>
      <c r="V847" s="15" t="str">
        <f t="shared" si="71"/>
        <v>Sede - La Huaca</v>
      </c>
      <c r="W847" s="289" t="s">
        <v>32187</v>
      </c>
      <c r="X847" s="15" t="s">
        <v>32185</v>
      </c>
      <c r="Y847" s="15" t="s">
        <v>925</v>
      </c>
    </row>
    <row r="848" spans="1:25" x14ac:dyDescent="0.35">
      <c r="A848" s="15" t="s">
        <v>33201</v>
      </c>
      <c r="B848" s="15" t="s">
        <v>138</v>
      </c>
      <c r="C848" s="15" t="s">
        <v>34193</v>
      </c>
      <c r="D848" s="15" t="s">
        <v>34576</v>
      </c>
      <c r="E848" s="15">
        <v>2</v>
      </c>
      <c r="F848" s="273">
        <f t="shared" si="72"/>
        <v>1.4757969303423848E-4</v>
      </c>
      <c r="G848" s="273">
        <f t="shared" si="73"/>
        <v>1.079250295159386E-4</v>
      </c>
      <c r="Q848" s="15" t="s">
        <v>33537</v>
      </c>
      <c r="R848" t="s">
        <v>152</v>
      </c>
      <c r="S848" t="s">
        <v>31802</v>
      </c>
      <c r="T848" t="s">
        <v>34452</v>
      </c>
      <c r="U848" s="273">
        <f t="shared" si="70"/>
        <v>1.6188754427390789E-4</v>
      </c>
      <c r="V848" s="15" t="str">
        <f t="shared" si="71"/>
        <v>Sede - Tamarindo</v>
      </c>
      <c r="W848" s="289" t="s">
        <v>32184</v>
      </c>
      <c r="X848" s="15" t="s">
        <v>32188</v>
      </c>
      <c r="Y848" s="15" t="s">
        <v>925</v>
      </c>
    </row>
    <row r="849" spans="1:25" x14ac:dyDescent="0.35">
      <c r="A849" s="15" t="s">
        <v>33644</v>
      </c>
      <c r="B849" s="15" t="s">
        <v>138</v>
      </c>
      <c r="C849" s="15" t="s">
        <v>34193</v>
      </c>
      <c r="D849" s="15" t="s">
        <v>34577</v>
      </c>
      <c r="E849" s="15">
        <v>2</v>
      </c>
      <c r="F849" s="273">
        <f t="shared" si="72"/>
        <v>1.4757969303423848E-4</v>
      </c>
      <c r="G849" s="273">
        <f t="shared" si="73"/>
        <v>1.079250295159386E-4</v>
      </c>
      <c r="Q849" s="15" t="s">
        <v>33538</v>
      </c>
      <c r="R849" t="s">
        <v>152</v>
      </c>
      <c r="S849" t="s">
        <v>31803</v>
      </c>
      <c r="T849" t="s">
        <v>34453</v>
      </c>
      <c r="U849" s="273">
        <f t="shared" si="70"/>
        <v>1.6188754427390789E-4</v>
      </c>
      <c r="V849" s="15" t="str">
        <f t="shared" si="71"/>
        <v>Sede - Bernal</v>
      </c>
      <c r="W849" s="289" t="s">
        <v>32184</v>
      </c>
      <c r="X849" s="15" t="s">
        <v>32188</v>
      </c>
      <c r="Y849" s="15" t="s">
        <v>925</v>
      </c>
    </row>
    <row r="850" spans="1:25" x14ac:dyDescent="0.35">
      <c r="A850" s="15" t="s">
        <v>33645</v>
      </c>
      <c r="B850" s="15" t="s">
        <v>138</v>
      </c>
      <c r="C850" s="15" t="s">
        <v>34193</v>
      </c>
      <c r="D850" s="15" t="s">
        <v>34578</v>
      </c>
      <c r="E850" s="15">
        <v>2</v>
      </c>
      <c r="F850" s="273">
        <f t="shared" si="72"/>
        <v>1.4757969303423848E-4</v>
      </c>
      <c r="G850" s="273">
        <f t="shared" si="73"/>
        <v>1.079250295159386E-4</v>
      </c>
      <c r="Q850" s="15" t="s">
        <v>33539</v>
      </c>
      <c r="R850" t="s">
        <v>153</v>
      </c>
      <c r="S850" t="s">
        <v>153</v>
      </c>
      <c r="T850" t="s">
        <v>31822</v>
      </c>
      <c r="U850" s="273">
        <f t="shared" si="70"/>
        <v>1.6188754427390789E-4</v>
      </c>
      <c r="V850" s="15" t="str">
        <f t="shared" si="71"/>
        <v>Sede - Chucuito</v>
      </c>
      <c r="W850" s="289" t="s">
        <v>32186</v>
      </c>
      <c r="X850" s="15" t="s">
        <v>32184</v>
      </c>
      <c r="Y850" s="15" t="s">
        <v>32188</v>
      </c>
    </row>
    <row r="851" spans="1:25" x14ac:dyDescent="0.35">
      <c r="A851" s="15" t="s">
        <v>33646</v>
      </c>
      <c r="B851" s="15" t="s">
        <v>138</v>
      </c>
      <c r="C851" s="15" t="s">
        <v>34193</v>
      </c>
      <c r="D851" s="15" t="s">
        <v>34579</v>
      </c>
      <c r="E851" s="15">
        <v>2</v>
      </c>
      <c r="F851" s="273">
        <f t="shared" si="72"/>
        <v>1.4757969303423848E-4</v>
      </c>
      <c r="G851" s="273">
        <f t="shared" si="73"/>
        <v>1.079250295159386E-4</v>
      </c>
      <c r="Q851" s="15" t="s">
        <v>33540</v>
      </c>
      <c r="R851" t="s">
        <v>153</v>
      </c>
      <c r="S851" t="s">
        <v>31821</v>
      </c>
      <c r="T851" t="s">
        <v>34454</v>
      </c>
      <c r="U851" s="273">
        <f t="shared" si="70"/>
        <v>1.6188754427390789E-4</v>
      </c>
      <c r="V851" s="15" t="str">
        <f t="shared" si="71"/>
        <v>Sede - San Gaban</v>
      </c>
      <c r="W851" s="289" t="s">
        <v>32185</v>
      </c>
      <c r="X851" s="15" t="s">
        <v>32187</v>
      </c>
      <c r="Y851" s="15" t="s">
        <v>32185</v>
      </c>
    </row>
    <row r="852" spans="1:25" x14ac:dyDescent="0.35">
      <c r="A852" s="15" t="s">
        <v>33647</v>
      </c>
      <c r="B852" s="15" t="s">
        <v>138</v>
      </c>
      <c r="C852" s="15" t="s">
        <v>34193</v>
      </c>
      <c r="D852" s="15" t="s">
        <v>34580</v>
      </c>
      <c r="E852" s="15">
        <v>2</v>
      </c>
      <c r="F852" s="273">
        <f t="shared" si="72"/>
        <v>1.4757969303423848E-4</v>
      </c>
      <c r="G852" s="273">
        <f t="shared" si="73"/>
        <v>1.079250295159386E-4</v>
      </c>
      <c r="Q852" s="15" t="s">
        <v>33541</v>
      </c>
      <c r="R852" t="s">
        <v>153</v>
      </c>
      <c r="S852" t="s">
        <v>31824</v>
      </c>
      <c r="T852" t="s">
        <v>34455</v>
      </c>
      <c r="U852" s="273">
        <f t="shared" si="70"/>
        <v>1.6188754427390789E-4</v>
      </c>
      <c r="V852" s="15" t="str">
        <f t="shared" si="71"/>
        <v>Sede - Pusi</v>
      </c>
      <c r="W852" s="289" t="s">
        <v>32185</v>
      </c>
      <c r="X852" s="15" t="s">
        <v>32188</v>
      </c>
      <c r="Y852" s="15" t="s">
        <v>32184</v>
      </c>
    </row>
    <row r="853" spans="1:25" x14ac:dyDescent="0.35">
      <c r="A853" s="15" t="s">
        <v>33168</v>
      </c>
      <c r="B853" s="15" t="s">
        <v>138</v>
      </c>
      <c r="C853" s="15" t="s">
        <v>31526</v>
      </c>
      <c r="D853" s="15" t="s">
        <v>34581</v>
      </c>
      <c r="E853" s="15">
        <v>2</v>
      </c>
      <c r="F853" s="273">
        <f t="shared" si="72"/>
        <v>1.4757969303423848E-4</v>
      </c>
      <c r="G853" s="273">
        <f t="shared" si="73"/>
        <v>1.079250295159386E-4</v>
      </c>
      <c r="Q853" s="15" t="s">
        <v>33542</v>
      </c>
      <c r="R853" t="s">
        <v>153</v>
      </c>
      <c r="S853" t="s">
        <v>34246</v>
      </c>
      <c r="T853" t="s">
        <v>34456</v>
      </c>
      <c r="U853" s="273">
        <f t="shared" si="70"/>
        <v>1.6188754427390789E-4</v>
      </c>
      <c r="V853" s="15" t="str">
        <f t="shared" si="71"/>
        <v>Sede - Paratia</v>
      </c>
      <c r="W853" s="289" t="s">
        <v>32184</v>
      </c>
      <c r="X853" s="15" t="s">
        <v>32184</v>
      </c>
      <c r="Y853" s="15" t="s">
        <v>32185</v>
      </c>
    </row>
    <row r="854" spans="1:25" x14ac:dyDescent="0.35">
      <c r="A854" s="15" t="s">
        <v>33648</v>
      </c>
      <c r="B854" s="15" t="s">
        <v>138</v>
      </c>
      <c r="C854" s="15" t="s">
        <v>31526</v>
      </c>
      <c r="D854" s="15" t="s">
        <v>34582</v>
      </c>
      <c r="E854" s="15">
        <v>2</v>
      </c>
      <c r="F854" s="273">
        <f t="shared" si="72"/>
        <v>1.4757969303423848E-4</v>
      </c>
      <c r="G854" s="273">
        <f t="shared" si="73"/>
        <v>1.079250295159386E-4</v>
      </c>
      <c r="Q854" s="15" t="s">
        <v>33543</v>
      </c>
      <c r="R854" t="s">
        <v>153</v>
      </c>
      <c r="S854" t="s">
        <v>31827</v>
      </c>
      <c r="T854" t="s">
        <v>34458</v>
      </c>
      <c r="U854" s="273">
        <f t="shared" si="70"/>
        <v>1.6188754427390789E-4</v>
      </c>
      <c r="V854" s="15" t="str">
        <f t="shared" si="71"/>
        <v>Sede - Ollaraya</v>
      </c>
      <c r="W854" s="289" t="s">
        <v>32185</v>
      </c>
      <c r="X854" s="15" t="s">
        <v>32185</v>
      </c>
      <c r="Y854" s="15" t="s">
        <v>32185</v>
      </c>
    </row>
    <row r="855" spans="1:25" x14ac:dyDescent="0.35">
      <c r="A855" s="15" t="s">
        <v>31904</v>
      </c>
      <c r="B855" s="15" t="s">
        <v>138</v>
      </c>
      <c r="C855" s="15" t="s">
        <v>31526</v>
      </c>
      <c r="D855" s="15" t="s">
        <v>31592</v>
      </c>
      <c r="E855" s="15">
        <v>2</v>
      </c>
      <c r="F855" s="273">
        <f t="shared" si="72"/>
        <v>1.4757969303423848E-4</v>
      </c>
      <c r="G855" s="273">
        <f t="shared" si="73"/>
        <v>1.079250295159386E-4</v>
      </c>
      <c r="Q855" s="15" t="s">
        <v>33544</v>
      </c>
      <c r="R855" t="s">
        <v>175</v>
      </c>
      <c r="S855" t="s">
        <v>31838</v>
      </c>
      <c r="T855" t="s">
        <v>34459</v>
      </c>
      <c r="U855" s="273">
        <f t="shared" si="70"/>
        <v>1.6188754427390789E-4</v>
      </c>
      <c r="V855" s="15" t="str">
        <f t="shared" si="71"/>
        <v>Sede - Huicungo</v>
      </c>
      <c r="W855" s="289" t="s">
        <v>32185</v>
      </c>
      <c r="X855" s="15" t="s">
        <v>32184</v>
      </c>
      <c r="Y855" s="15" t="s">
        <v>32185</v>
      </c>
    </row>
    <row r="856" spans="1:25" x14ac:dyDescent="0.35">
      <c r="A856" s="15" t="s">
        <v>33183</v>
      </c>
      <c r="B856" s="15" t="s">
        <v>138</v>
      </c>
      <c r="C856" s="15" t="s">
        <v>31526</v>
      </c>
      <c r="D856" s="15" t="s">
        <v>34583</v>
      </c>
      <c r="E856" s="15">
        <v>2</v>
      </c>
      <c r="F856" s="273">
        <f t="shared" si="72"/>
        <v>1.4757969303423848E-4</v>
      </c>
      <c r="G856" s="273">
        <f t="shared" si="73"/>
        <v>1.079250295159386E-4</v>
      </c>
      <c r="Q856" s="15" t="s">
        <v>33545</v>
      </c>
      <c r="R856" t="s">
        <v>175</v>
      </c>
      <c r="S856" t="s">
        <v>31840</v>
      </c>
      <c r="T856" t="s">
        <v>34460</v>
      </c>
      <c r="U856" s="273">
        <f t="shared" si="70"/>
        <v>1.6188754427390789E-4</v>
      </c>
      <c r="V856" s="15" t="str">
        <f t="shared" si="71"/>
        <v>Sede - San Fernando</v>
      </c>
      <c r="W856" s="289" t="s">
        <v>32187</v>
      </c>
      <c r="X856" s="15" t="s">
        <v>32188</v>
      </c>
      <c r="Y856" s="15" t="s">
        <v>32185</v>
      </c>
    </row>
    <row r="857" spans="1:25" x14ac:dyDescent="0.35">
      <c r="A857" s="15" t="s">
        <v>33649</v>
      </c>
      <c r="B857" s="15" t="s">
        <v>138</v>
      </c>
      <c r="C857" s="15" t="s">
        <v>31557</v>
      </c>
      <c r="D857" s="15" t="s">
        <v>34584</v>
      </c>
      <c r="E857" s="15">
        <v>2</v>
      </c>
      <c r="F857" s="273">
        <f t="shared" si="72"/>
        <v>1.4757969303423848E-4</v>
      </c>
      <c r="G857" s="273">
        <f t="shared" si="73"/>
        <v>1.079250295159386E-4</v>
      </c>
      <c r="Q857" s="15" t="s">
        <v>33546</v>
      </c>
      <c r="R857" t="s">
        <v>175</v>
      </c>
      <c r="S857" t="s">
        <v>175</v>
      </c>
      <c r="T857" t="s">
        <v>34461</v>
      </c>
      <c r="U857" s="273">
        <f t="shared" si="70"/>
        <v>1.6188754427390789E-4</v>
      </c>
      <c r="V857" s="15" t="str">
        <f t="shared" si="71"/>
        <v>Sede - Sauce</v>
      </c>
      <c r="W857" s="289" t="s">
        <v>32185</v>
      </c>
      <c r="X857" s="15" t="s">
        <v>32184</v>
      </c>
      <c r="Y857" s="15" t="s">
        <v>32185</v>
      </c>
    </row>
    <row r="858" spans="1:25" x14ac:dyDescent="0.35">
      <c r="A858" s="15" t="s">
        <v>33650</v>
      </c>
      <c r="B858" s="15" t="s">
        <v>138</v>
      </c>
      <c r="C858" s="15" t="s">
        <v>31557</v>
      </c>
      <c r="D858" s="15" t="s">
        <v>34585</v>
      </c>
      <c r="E858" s="15">
        <v>2</v>
      </c>
      <c r="F858" s="273">
        <f t="shared" si="72"/>
        <v>1.4757969303423848E-4</v>
      </c>
      <c r="G858" s="273">
        <f t="shared" si="73"/>
        <v>1.079250295159386E-4</v>
      </c>
      <c r="Q858" s="15" t="s">
        <v>33547</v>
      </c>
      <c r="R858" t="s">
        <v>154</v>
      </c>
      <c r="S858" t="s">
        <v>34463</v>
      </c>
      <c r="T858" t="s">
        <v>34464</v>
      </c>
      <c r="U858" s="273">
        <f t="shared" si="70"/>
        <v>1.6188754427390789E-4</v>
      </c>
      <c r="V858" s="15" t="str">
        <f t="shared" si="71"/>
        <v>Sede - Cairani</v>
      </c>
      <c r="W858" s="289" t="s">
        <v>32186</v>
      </c>
      <c r="X858" s="15" t="s">
        <v>32188</v>
      </c>
      <c r="Y858" s="15" t="s">
        <v>32184</v>
      </c>
    </row>
    <row r="859" spans="1:25" x14ac:dyDescent="0.35">
      <c r="A859" s="15" t="s">
        <v>33651</v>
      </c>
      <c r="B859" s="15" t="s">
        <v>138</v>
      </c>
      <c r="C859" s="15" t="s">
        <v>31557</v>
      </c>
      <c r="D859" s="15" t="s">
        <v>34586</v>
      </c>
      <c r="E859" s="15">
        <v>2</v>
      </c>
      <c r="F859" s="273">
        <f t="shared" si="72"/>
        <v>1.4757969303423848E-4</v>
      </c>
      <c r="G859" s="273">
        <f t="shared" si="73"/>
        <v>1.079250295159386E-4</v>
      </c>
      <c r="Q859" s="15" t="s">
        <v>33548</v>
      </c>
      <c r="R859" t="s">
        <v>154</v>
      </c>
      <c r="S859" t="s">
        <v>34463</v>
      </c>
      <c r="T859" t="s">
        <v>34465</v>
      </c>
      <c r="U859" s="273">
        <f t="shared" si="70"/>
        <v>1.6188754427390789E-4</v>
      </c>
      <c r="V859" s="15" t="str">
        <f t="shared" si="71"/>
        <v>Sede - Camilaca</v>
      </c>
      <c r="W859" s="289" t="s">
        <v>32185</v>
      </c>
      <c r="X859" s="15" t="s">
        <v>32184</v>
      </c>
      <c r="Y859" s="15" t="s">
        <v>32184</v>
      </c>
    </row>
    <row r="860" spans="1:25" x14ac:dyDescent="0.35">
      <c r="A860" s="15" t="s">
        <v>33652</v>
      </c>
      <c r="B860" s="15" t="s">
        <v>138</v>
      </c>
      <c r="C860" s="15" t="s">
        <v>31557</v>
      </c>
      <c r="D860" s="15" t="s">
        <v>34587</v>
      </c>
      <c r="E860" s="15">
        <v>2</v>
      </c>
      <c r="F860" s="273">
        <f t="shared" si="72"/>
        <v>1.4757969303423848E-4</v>
      </c>
      <c r="G860" s="273">
        <f t="shared" si="73"/>
        <v>1.079250295159386E-4</v>
      </c>
      <c r="Q860" s="15" t="s">
        <v>33549</v>
      </c>
      <c r="R860" t="s">
        <v>154</v>
      </c>
      <c r="S860" t="s">
        <v>34463</v>
      </c>
      <c r="T860" t="s">
        <v>34466</v>
      </c>
      <c r="U860" s="273">
        <f t="shared" si="70"/>
        <v>1.6188754427390789E-4</v>
      </c>
      <c r="V860" s="15" t="str">
        <f t="shared" si="71"/>
        <v>Sede - Quilahuani</v>
      </c>
      <c r="W860" s="289" t="s">
        <v>32188</v>
      </c>
      <c r="X860" s="15" t="s">
        <v>32184</v>
      </c>
      <c r="Y860" s="15" t="s">
        <v>32184</v>
      </c>
    </row>
    <row r="861" spans="1:25" x14ac:dyDescent="0.35">
      <c r="A861" s="15" t="s">
        <v>33653</v>
      </c>
      <c r="B861" s="15" t="s">
        <v>138</v>
      </c>
      <c r="C861" s="15" t="s">
        <v>31557</v>
      </c>
      <c r="D861" s="15" t="s">
        <v>34588</v>
      </c>
      <c r="E861" s="15">
        <v>2</v>
      </c>
      <c r="F861" s="273">
        <f t="shared" si="72"/>
        <v>1.4757969303423848E-4</v>
      </c>
      <c r="G861" s="273">
        <f t="shared" si="73"/>
        <v>1.079250295159386E-4</v>
      </c>
      <c r="Q861" s="15" t="s">
        <v>33550</v>
      </c>
      <c r="R861" t="s">
        <v>156</v>
      </c>
      <c r="S861" t="s">
        <v>31856</v>
      </c>
      <c r="T861" t="s">
        <v>34467</v>
      </c>
      <c r="U861" s="273">
        <f t="shared" si="70"/>
        <v>1.6188754427390789E-4</v>
      </c>
      <c r="V861" s="15" t="str">
        <f t="shared" si="71"/>
        <v>Sede - Irazola</v>
      </c>
      <c r="W861" s="289" t="s">
        <v>32185</v>
      </c>
      <c r="X861" s="15" t="s">
        <v>32188</v>
      </c>
      <c r="Y861" s="15" t="s">
        <v>32185</v>
      </c>
    </row>
    <row r="862" spans="1:25" x14ac:dyDescent="0.35">
      <c r="A862" s="15" t="s">
        <v>33654</v>
      </c>
      <c r="B862" s="15" t="s">
        <v>138</v>
      </c>
      <c r="C862" s="15" t="s">
        <v>34116</v>
      </c>
      <c r="D862" s="15" t="s">
        <v>34589</v>
      </c>
      <c r="E862" s="15">
        <v>2</v>
      </c>
      <c r="F862" s="273">
        <f t="shared" si="72"/>
        <v>1.4757969303423848E-4</v>
      </c>
      <c r="G862" s="273">
        <f t="shared" si="73"/>
        <v>1.079250295159386E-4</v>
      </c>
      <c r="Q862" s="15" t="s">
        <v>33551</v>
      </c>
      <c r="R862" t="s">
        <v>156</v>
      </c>
      <c r="S862" t="s">
        <v>31856</v>
      </c>
      <c r="T862" t="s">
        <v>34468</v>
      </c>
      <c r="U862" s="273">
        <f t="shared" si="70"/>
        <v>1.6188754427390789E-4</v>
      </c>
      <c r="V862" s="15" t="str">
        <f t="shared" si="71"/>
        <v>Sede - Curimana</v>
      </c>
      <c r="W862" s="289" t="s">
        <v>32188</v>
      </c>
      <c r="X862" s="15" t="s">
        <v>32188</v>
      </c>
      <c r="Y862" s="15" t="s">
        <v>32185</v>
      </c>
    </row>
    <row r="863" spans="1:25" x14ac:dyDescent="0.35">
      <c r="A863" s="15" t="s">
        <v>33655</v>
      </c>
      <c r="B863" s="15" t="s">
        <v>138</v>
      </c>
      <c r="C863" s="15" t="s">
        <v>34116</v>
      </c>
      <c r="D863" s="15" t="s">
        <v>34590</v>
      </c>
      <c r="E863" s="15">
        <v>2</v>
      </c>
      <c r="F863" s="273">
        <f t="shared" si="72"/>
        <v>1.4757969303423848E-4</v>
      </c>
      <c r="G863" s="273">
        <f t="shared" si="73"/>
        <v>1.079250295159386E-4</v>
      </c>
      <c r="Q863" s="15" t="s">
        <v>33552</v>
      </c>
      <c r="R863" t="s">
        <v>137</v>
      </c>
      <c r="S863" t="s">
        <v>34469</v>
      </c>
      <c r="T863" t="s">
        <v>34470</v>
      </c>
      <c r="U863" s="273">
        <f t="shared" si="70"/>
        <v>1.6188754427390789E-4</v>
      </c>
      <c r="V863" s="15" t="str">
        <f t="shared" si="71"/>
        <v>Sede - Ocalli</v>
      </c>
      <c r="W863" s="289" t="s">
        <v>32186</v>
      </c>
      <c r="X863" s="15" t="s">
        <v>32184</v>
      </c>
      <c r="Y863" s="15" t="s">
        <v>32188</v>
      </c>
    </row>
    <row r="864" spans="1:25" x14ac:dyDescent="0.35">
      <c r="A864" s="15" t="s">
        <v>33656</v>
      </c>
      <c r="B864" s="15" t="s">
        <v>138</v>
      </c>
      <c r="C864" s="15" t="s">
        <v>34116</v>
      </c>
      <c r="D864" s="15" t="s">
        <v>34502</v>
      </c>
      <c r="E864" s="15">
        <v>2</v>
      </c>
      <c r="F864" s="273">
        <f t="shared" si="72"/>
        <v>1.4757969303423848E-4</v>
      </c>
      <c r="G864" s="273">
        <f t="shared" si="73"/>
        <v>1.079250295159386E-4</v>
      </c>
      <c r="Q864" s="15" t="s">
        <v>33553</v>
      </c>
      <c r="R864" t="s">
        <v>173</v>
      </c>
      <c r="S864" t="s">
        <v>31543</v>
      </c>
      <c r="T864" t="s">
        <v>34471</v>
      </c>
      <c r="U864" s="273">
        <f t="shared" si="70"/>
        <v>1.6188754427390789E-4</v>
      </c>
      <c r="V864" s="15" t="str">
        <f t="shared" si="71"/>
        <v>Sede - Olleros</v>
      </c>
      <c r="W864" s="289" t="s">
        <v>32184</v>
      </c>
      <c r="X864" s="15" t="s">
        <v>32184</v>
      </c>
      <c r="Y864" s="15" t="s">
        <v>32188</v>
      </c>
    </row>
    <row r="865" spans="1:25" x14ac:dyDescent="0.35">
      <c r="A865" s="15" t="s">
        <v>33657</v>
      </c>
      <c r="B865" s="15" t="s">
        <v>138</v>
      </c>
      <c r="C865" s="15" t="s">
        <v>31650</v>
      </c>
      <c r="D865" s="15" t="s">
        <v>34591</v>
      </c>
      <c r="E865" s="15">
        <v>2</v>
      </c>
      <c r="F865" s="273">
        <f t="shared" si="72"/>
        <v>1.4757969303423848E-4</v>
      </c>
      <c r="G865" s="273">
        <f t="shared" si="73"/>
        <v>1.079250295159386E-4</v>
      </c>
      <c r="Q865" s="15" t="s">
        <v>33554</v>
      </c>
      <c r="R865" t="s">
        <v>173</v>
      </c>
      <c r="S865" t="s">
        <v>31577</v>
      </c>
      <c r="T865" t="s">
        <v>34472</v>
      </c>
      <c r="U865" s="273">
        <f t="shared" si="70"/>
        <v>1.6188754427390789E-4</v>
      </c>
      <c r="V865" s="15" t="str">
        <f t="shared" si="71"/>
        <v>Sede - Ponto</v>
      </c>
      <c r="W865" s="289" t="s">
        <v>32185</v>
      </c>
      <c r="X865" s="15" t="s">
        <v>32184</v>
      </c>
      <c r="Y865" s="15" t="s">
        <v>32185</v>
      </c>
    </row>
    <row r="866" spans="1:25" x14ac:dyDescent="0.35">
      <c r="A866" s="15" t="s">
        <v>33658</v>
      </c>
      <c r="B866" s="15" t="s">
        <v>138</v>
      </c>
      <c r="C866" s="15" t="s">
        <v>31650</v>
      </c>
      <c r="D866" s="15" t="s">
        <v>34592</v>
      </c>
      <c r="E866" s="15">
        <v>2</v>
      </c>
      <c r="F866" s="273">
        <f t="shared" si="72"/>
        <v>1.4757969303423848E-4</v>
      </c>
      <c r="G866" s="273">
        <f t="shared" si="73"/>
        <v>1.079250295159386E-4</v>
      </c>
      <c r="Q866" s="15" t="s">
        <v>31871</v>
      </c>
      <c r="R866" t="s">
        <v>173</v>
      </c>
      <c r="S866" t="s">
        <v>31530</v>
      </c>
      <c r="T866" t="s">
        <v>31531</v>
      </c>
      <c r="U866" s="273">
        <f t="shared" si="70"/>
        <v>1.6188754427390789E-4</v>
      </c>
      <c r="V866" s="15" t="str">
        <f t="shared" si="71"/>
        <v>Sede - Yuracmarca</v>
      </c>
      <c r="W866" s="289" t="s">
        <v>32188</v>
      </c>
      <c r="X866" s="15" t="s">
        <v>32187</v>
      </c>
      <c r="Y866" s="15" t="s">
        <v>32184</v>
      </c>
    </row>
    <row r="867" spans="1:25" x14ac:dyDescent="0.35">
      <c r="A867" s="15" t="s">
        <v>33659</v>
      </c>
      <c r="B867" s="15" t="s">
        <v>138</v>
      </c>
      <c r="C867" s="15" t="s">
        <v>31650</v>
      </c>
      <c r="D867" s="15" t="s">
        <v>34593</v>
      </c>
      <c r="E867" s="15">
        <v>2</v>
      </c>
      <c r="F867" s="273">
        <f t="shared" si="72"/>
        <v>1.4757969303423848E-4</v>
      </c>
      <c r="G867" s="273">
        <f t="shared" si="73"/>
        <v>1.079250295159386E-4</v>
      </c>
      <c r="Q867" s="15" t="s">
        <v>33555</v>
      </c>
      <c r="R867" t="s">
        <v>173</v>
      </c>
      <c r="S867" t="s">
        <v>31582</v>
      </c>
      <c r="T867" t="s">
        <v>34473</v>
      </c>
      <c r="U867" s="273">
        <f t="shared" si="70"/>
        <v>1.6188754427390789E-4</v>
      </c>
      <c r="V867" s="15" t="str">
        <f t="shared" si="71"/>
        <v>Sede - Quiches</v>
      </c>
      <c r="W867" s="289" t="s">
        <v>32185</v>
      </c>
      <c r="X867" s="15" t="s">
        <v>32184</v>
      </c>
      <c r="Y867" s="15" t="s">
        <v>32188</v>
      </c>
    </row>
    <row r="868" spans="1:25" x14ac:dyDescent="0.35">
      <c r="A868" s="15" t="s">
        <v>33660</v>
      </c>
      <c r="B868" s="15" t="s">
        <v>138</v>
      </c>
      <c r="C868" s="15" t="s">
        <v>31650</v>
      </c>
      <c r="D868" s="15" t="s">
        <v>34594</v>
      </c>
      <c r="E868" s="15">
        <v>2</v>
      </c>
      <c r="F868" s="273">
        <f t="shared" si="72"/>
        <v>1.4757969303423848E-4</v>
      </c>
      <c r="G868" s="273">
        <f t="shared" si="73"/>
        <v>1.079250295159386E-4</v>
      </c>
      <c r="Q868" s="15" t="s">
        <v>31881</v>
      </c>
      <c r="R868" t="s">
        <v>174</v>
      </c>
      <c r="S868" t="s">
        <v>31546</v>
      </c>
      <c r="T868" t="s">
        <v>31586</v>
      </c>
      <c r="U868" s="273">
        <f t="shared" si="70"/>
        <v>1.6188754427390789E-4</v>
      </c>
      <c r="V868" s="15" t="str">
        <f t="shared" si="71"/>
        <v>Sede - Curahuasi</v>
      </c>
      <c r="W868" s="289" t="s">
        <v>32185</v>
      </c>
      <c r="X868" s="15" t="s">
        <v>32188</v>
      </c>
      <c r="Y868" s="15" t="s">
        <v>32184</v>
      </c>
    </row>
    <row r="869" spans="1:25" x14ac:dyDescent="0.35">
      <c r="A869" s="15" t="s">
        <v>33661</v>
      </c>
      <c r="B869" s="15" t="s">
        <v>139</v>
      </c>
      <c r="C869" s="15" t="s">
        <v>31561</v>
      </c>
      <c r="D869" s="15" t="s">
        <v>34595</v>
      </c>
      <c r="E869" s="15">
        <v>2</v>
      </c>
      <c r="F869" s="273">
        <f t="shared" si="72"/>
        <v>1.4757969303423848E-4</v>
      </c>
      <c r="G869" s="273">
        <f t="shared" si="73"/>
        <v>1.079250295159386E-4</v>
      </c>
      <c r="Q869" s="15" t="s">
        <v>33556</v>
      </c>
      <c r="R869" t="s">
        <v>174</v>
      </c>
      <c r="S869" t="s">
        <v>34109</v>
      </c>
      <c r="T869" t="s">
        <v>34208</v>
      </c>
      <c r="U869" s="273">
        <f t="shared" si="70"/>
        <v>1.6188754427390789E-4</v>
      </c>
      <c r="V869" s="15" t="str">
        <f t="shared" si="71"/>
        <v>Sede - Ocobamba</v>
      </c>
      <c r="W869" s="289" t="s">
        <v>32185</v>
      </c>
      <c r="X869" s="15" t="s">
        <v>32184</v>
      </c>
      <c r="Y869" s="15" t="s">
        <v>32188</v>
      </c>
    </row>
    <row r="870" spans="1:25" x14ac:dyDescent="0.35">
      <c r="A870" s="15" t="s">
        <v>33662</v>
      </c>
      <c r="B870" s="15" t="s">
        <v>139</v>
      </c>
      <c r="C870" s="15" t="s">
        <v>31561</v>
      </c>
      <c r="D870" s="15" t="s">
        <v>34596</v>
      </c>
      <c r="E870" s="15">
        <v>2</v>
      </c>
      <c r="F870" s="273">
        <f t="shared" si="72"/>
        <v>1.4757969303423848E-4</v>
      </c>
      <c r="G870" s="273">
        <f t="shared" si="73"/>
        <v>1.079250295159386E-4</v>
      </c>
      <c r="Q870" s="15" t="s">
        <v>33557</v>
      </c>
      <c r="R870" t="s">
        <v>174</v>
      </c>
      <c r="S870" t="s">
        <v>34109</v>
      </c>
      <c r="T870" t="s">
        <v>34474</v>
      </c>
      <c r="U870" s="273">
        <f t="shared" si="70"/>
        <v>1.6188754427390789E-4</v>
      </c>
      <c r="V870" s="15" t="str">
        <f t="shared" si="71"/>
        <v>Sede - Ranracancha</v>
      </c>
      <c r="W870" s="289" t="s">
        <v>32188</v>
      </c>
      <c r="X870" s="15" t="s">
        <v>32188</v>
      </c>
      <c r="Y870" s="15" t="s">
        <v>32188</v>
      </c>
    </row>
    <row r="871" spans="1:25" x14ac:dyDescent="0.35">
      <c r="A871" s="15" t="s">
        <v>33663</v>
      </c>
      <c r="B871" s="15" t="s">
        <v>139</v>
      </c>
      <c r="C871" s="15" t="s">
        <v>31597</v>
      </c>
      <c r="D871" s="15" t="s">
        <v>34597</v>
      </c>
      <c r="E871" s="15">
        <v>2</v>
      </c>
      <c r="F871" s="273">
        <f t="shared" si="72"/>
        <v>1.4757969303423848E-4</v>
      </c>
      <c r="G871" s="273">
        <f t="shared" si="73"/>
        <v>1.079250295159386E-4</v>
      </c>
      <c r="Q871" s="15" t="s">
        <v>33558</v>
      </c>
      <c r="R871" t="s">
        <v>138</v>
      </c>
      <c r="S871" t="s">
        <v>34193</v>
      </c>
      <c r="T871" t="s">
        <v>34477</v>
      </c>
      <c r="U871" s="273">
        <f t="shared" si="70"/>
        <v>1.6188754427390789E-4</v>
      </c>
      <c r="V871" s="15" t="str">
        <f t="shared" si="71"/>
        <v>Sede - Lomas</v>
      </c>
      <c r="W871" s="289" t="s">
        <v>32184</v>
      </c>
      <c r="X871" s="15" t="s">
        <v>32188</v>
      </c>
      <c r="Y871" s="15" t="s">
        <v>925</v>
      </c>
    </row>
    <row r="872" spans="1:25" x14ac:dyDescent="0.35">
      <c r="A872" s="15" t="s">
        <v>33664</v>
      </c>
      <c r="B872" s="15" t="s">
        <v>139</v>
      </c>
      <c r="C872" s="15" t="s">
        <v>34299</v>
      </c>
      <c r="D872" s="15" t="s">
        <v>34598</v>
      </c>
      <c r="E872" s="15">
        <v>2</v>
      </c>
      <c r="F872" s="273">
        <f t="shared" si="72"/>
        <v>1.4757969303423848E-4</v>
      </c>
      <c r="G872" s="273">
        <f t="shared" si="73"/>
        <v>1.079250295159386E-4</v>
      </c>
      <c r="Q872" s="15" t="s">
        <v>33559</v>
      </c>
      <c r="R872" t="s">
        <v>139</v>
      </c>
      <c r="S872" t="s">
        <v>31632</v>
      </c>
      <c r="T872" t="s">
        <v>34247</v>
      </c>
      <c r="U872" s="273">
        <f t="shared" si="70"/>
        <v>1.6188754427390789E-4</v>
      </c>
      <c r="V872" s="15" t="str">
        <f t="shared" si="71"/>
        <v>Sede - Santa Lucia</v>
      </c>
      <c r="W872" s="289" t="s">
        <v>32184</v>
      </c>
      <c r="X872" s="15" t="s">
        <v>32184</v>
      </c>
      <c r="Y872" s="15" t="s">
        <v>32188</v>
      </c>
    </row>
    <row r="873" spans="1:25" x14ac:dyDescent="0.35">
      <c r="A873" s="15" t="s">
        <v>33665</v>
      </c>
      <c r="B873" s="15" t="s">
        <v>139</v>
      </c>
      <c r="C873" s="15" t="s">
        <v>31594</v>
      </c>
      <c r="D873" s="15" t="s">
        <v>34599</v>
      </c>
      <c r="E873" s="15">
        <v>2</v>
      </c>
      <c r="F873" s="273">
        <f t="shared" si="72"/>
        <v>1.4757969303423848E-4</v>
      </c>
      <c r="G873" s="273">
        <f t="shared" si="73"/>
        <v>1.079250295159386E-4</v>
      </c>
      <c r="Q873" s="15" t="s">
        <v>33560</v>
      </c>
      <c r="R873" t="s">
        <v>139</v>
      </c>
      <c r="S873" t="s">
        <v>31633</v>
      </c>
      <c r="T873" t="s">
        <v>34478</v>
      </c>
      <c r="U873" s="273">
        <f t="shared" si="70"/>
        <v>1.6188754427390789E-4</v>
      </c>
      <c r="V873" s="15" t="str">
        <f t="shared" si="71"/>
        <v>Sede - Pullo</v>
      </c>
      <c r="W873" s="289" t="s">
        <v>32184</v>
      </c>
      <c r="X873" s="15" t="s">
        <v>32187</v>
      </c>
      <c r="Y873" s="15" t="s">
        <v>32184</v>
      </c>
    </row>
    <row r="874" spans="1:25" x14ac:dyDescent="0.35">
      <c r="A874" s="15" t="s">
        <v>33666</v>
      </c>
      <c r="B874" s="15" t="s">
        <v>139</v>
      </c>
      <c r="C874" s="15" t="s">
        <v>31594</v>
      </c>
      <c r="D874" s="15" t="s">
        <v>34600</v>
      </c>
      <c r="E874" s="15">
        <v>2</v>
      </c>
      <c r="F874" s="273">
        <f t="shared" si="72"/>
        <v>1.4757969303423848E-4</v>
      </c>
      <c r="G874" s="273">
        <f t="shared" si="73"/>
        <v>1.079250295159386E-4</v>
      </c>
      <c r="Q874" s="15" t="s">
        <v>33561</v>
      </c>
      <c r="R874" t="s">
        <v>139</v>
      </c>
      <c r="S874" t="s">
        <v>34340</v>
      </c>
      <c r="T874" t="s">
        <v>34479</v>
      </c>
      <c r="U874" s="273">
        <f t="shared" si="70"/>
        <v>1.6188754427390789E-4</v>
      </c>
      <c r="V874" s="15" t="str">
        <f t="shared" si="71"/>
        <v>Sede - Alcamenca</v>
      </c>
      <c r="W874" s="289" t="s">
        <v>32185</v>
      </c>
      <c r="X874" s="15" t="s">
        <v>32187</v>
      </c>
      <c r="Y874" s="15" t="s">
        <v>32184</v>
      </c>
    </row>
    <row r="875" spans="1:25" x14ac:dyDescent="0.35">
      <c r="A875" s="15" t="s">
        <v>33667</v>
      </c>
      <c r="B875" s="15" t="s">
        <v>139</v>
      </c>
      <c r="C875" s="15" t="s">
        <v>31595</v>
      </c>
      <c r="D875" s="15" t="s">
        <v>34601</v>
      </c>
      <c r="E875" s="15">
        <v>2</v>
      </c>
      <c r="F875" s="273">
        <f t="shared" si="72"/>
        <v>1.4757969303423848E-4</v>
      </c>
      <c r="G875" s="273">
        <f t="shared" si="73"/>
        <v>1.079250295159386E-4</v>
      </c>
      <c r="Q875" s="15" t="s">
        <v>33562</v>
      </c>
      <c r="R875" t="s">
        <v>140</v>
      </c>
      <c r="S875" t="s">
        <v>140</v>
      </c>
      <c r="T875" t="s">
        <v>34280</v>
      </c>
      <c r="U875" s="273">
        <f t="shared" si="70"/>
        <v>1.6188754427390789E-4</v>
      </c>
      <c r="V875" s="15" t="str">
        <f t="shared" si="71"/>
        <v>Sede - San Juan</v>
      </c>
      <c r="W875" s="289" t="s">
        <v>32186</v>
      </c>
      <c r="X875" s="15" t="s">
        <v>32187</v>
      </c>
      <c r="Y875" s="15" t="s">
        <v>32188</v>
      </c>
    </row>
    <row r="876" spans="1:25" x14ac:dyDescent="0.35">
      <c r="A876" s="15" t="s">
        <v>33668</v>
      </c>
      <c r="B876" s="15" t="s">
        <v>139</v>
      </c>
      <c r="C876" s="15" t="s">
        <v>31595</v>
      </c>
      <c r="D876" s="15" t="s">
        <v>34602</v>
      </c>
      <c r="E876" s="15">
        <v>2</v>
      </c>
      <c r="F876" s="273">
        <f t="shared" si="72"/>
        <v>1.4757969303423848E-4</v>
      </c>
      <c r="G876" s="273">
        <f t="shared" si="73"/>
        <v>1.079250295159386E-4</v>
      </c>
      <c r="Q876" s="15" t="s">
        <v>33563</v>
      </c>
      <c r="R876" t="s">
        <v>140</v>
      </c>
      <c r="S876" t="s">
        <v>31528</v>
      </c>
      <c r="T876" t="s">
        <v>34480</v>
      </c>
      <c r="U876" s="273">
        <f t="shared" si="70"/>
        <v>1.6188754427390789E-4</v>
      </c>
      <c r="V876" s="15" t="str">
        <f t="shared" si="71"/>
        <v>Sede - Anguia</v>
      </c>
      <c r="W876" s="289" t="s">
        <v>32186</v>
      </c>
      <c r="X876" s="15" t="s">
        <v>32184</v>
      </c>
      <c r="Y876" s="15" t="s">
        <v>32188</v>
      </c>
    </row>
    <row r="877" spans="1:25" x14ac:dyDescent="0.35">
      <c r="A877" s="15" t="s">
        <v>33669</v>
      </c>
      <c r="B877" s="15" t="s">
        <v>139</v>
      </c>
      <c r="C877" s="15" t="s">
        <v>31632</v>
      </c>
      <c r="D877" s="15" t="s">
        <v>34603</v>
      </c>
      <c r="E877" s="15">
        <v>2</v>
      </c>
      <c r="F877" s="273">
        <f t="shared" si="72"/>
        <v>1.4757969303423848E-4</v>
      </c>
      <c r="G877" s="273">
        <f t="shared" si="73"/>
        <v>1.079250295159386E-4</v>
      </c>
      <c r="Q877" s="15" t="s">
        <v>33564</v>
      </c>
      <c r="R877" t="s">
        <v>140</v>
      </c>
      <c r="S877" t="s">
        <v>31603</v>
      </c>
      <c r="T877" t="s">
        <v>34482</v>
      </c>
      <c r="U877" s="273">
        <f t="shared" si="70"/>
        <v>1.6188754427390789E-4</v>
      </c>
      <c r="V877" s="15" t="str">
        <f t="shared" si="71"/>
        <v>Sede - Callayuc</v>
      </c>
      <c r="W877" s="289" t="s">
        <v>32185</v>
      </c>
      <c r="X877" s="15" t="s">
        <v>32187</v>
      </c>
      <c r="Y877" s="15" t="s">
        <v>32188</v>
      </c>
    </row>
    <row r="878" spans="1:25" x14ac:dyDescent="0.35">
      <c r="A878" s="15" t="s">
        <v>33670</v>
      </c>
      <c r="B878" s="15" t="s">
        <v>139</v>
      </c>
      <c r="C878" s="15" t="s">
        <v>31632</v>
      </c>
      <c r="D878" s="15" t="s">
        <v>34604</v>
      </c>
      <c r="E878" s="15">
        <v>2</v>
      </c>
      <c r="F878" s="273">
        <f t="shared" si="72"/>
        <v>1.4757969303423848E-4</v>
      </c>
      <c r="G878" s="273">
        <f t="shared" si="73"/>
        <v>1.079250295159386E-4</v>
      </c>
      <c r="Q878" s="15" t="s">
        <v>33565</v>
      </c>
      <c r="R878" t="s">
        <v>140</v>
      </c>
      <c r="S878" t="s">
        <v>31562</v>
      </c>
      <c r="T878" t="s">
        <v>34483</v>
      </c>
      <c r="U878" s="273">
        <f t="shared" si="70"/>
        <v>1.6188754427390789E-4</v>
      </c>
      <c r="V878" s="15" t="str">
        <f t="shared" si="71"/>
        <v>Sede - Chontali</v>
      </c>
      <c r="W878" s="289" t="s">
        <v>32185</v>
      </c>
      <c r="X878" s="15" t="s">
        <v>32184</v>
      </c>
      <c r="Y878" s="15" t="s">
        <v>32185</v>
      </c>
    </row>
    <row r="879" spans="1:25" x14ac:dyDescent="0.35">
      <c r="A879" s="15" t="s">
        <v>33671</v>
      </c>
      <c r="B879" s="15" t="s">
        <v>139</v>
      </c>
      <c r="C879" s="15" t="s">
        <v>31632</v>
      </c>
      <c r="D879" s="15" t="s">
        <v>34605</v>
      </c>
      <c r="E879" s="15">
        <v>2</v>
      </c>
      <c r="F879" s="273">
        <f t="shared" si="72"/>
        <v>1.4757969303423848E-4</v>
      </c>
      <c r="G879" s="273">
        <f t="shared" si="73"/>
        <v>1.079250295159386E-4</v>
      </c>
      <c r="Q879" s="15" t="s">
        <v>33566</v>
      </c>
      <c r="R879" t="s">
        <v>140</v>
      </c>
      <c r="S879" t="s">
        <v>31536</v>
      </c>
      <c r="T879" t="s">
        <v>34484</v>
      </c>
      <c r="U879" s="273">
        <f t="shared" si="70"/>
        <v>1.6188754427390789E-4</v>
      </c>
      <c r="V879" s="15" t="str">
        <f t="shared" si="71"/>
        <v>Sede - Union Agua Blanca</v>
      </c>
      <c r="W879" s="289" t="s">
        <v>32185</v>
      </c>
      <c r="X879" s="15" t="s">
        <v>32184</v>
      </c>
      <c r="Y879" s="15" t="s">
        <v>32188</v>
      </c>
    </row>
    <row r="880" spans="1:25" x14ac:dyDescent="0.35">
      <c r="A880" s="15" t="s">
        <v>33672</v>
      </c>
      <c r="B880" s="15" t="s">
        <v>139</v>
      </c>
      <c r="C880" s="15" t="s">
        <v>31632</v>
      </c>
      <c r="D880" s="15" t="s">
        <v>34606</v>
      </c>
      <c r="E880" s="15">
        <v>2</v>
      </c>
      <c r="F880" s="273">
        <f t="shared" si="72"/>
        <v>1.4757969303423848E-4</v>
      </c>
      <c r="G880" s="273">
        <f t="shared" si="73"/>
        <v>1.079250295159386E-4</v>
      </c>
      <c r="Q880" s="15" t="s">
        <v>33567</v>
      </c>
      <c r="R880" t="s">
        <v>140</v>
      </c>
      <c r="S880" t="s">
        <v>31609</v>
      </c>
      <c r="T880" t="s">
        <v>34485</v>
      </c>
      <c r="U880" s="273">
        <f t="shared" si="70"/>
        <v>1.6188754427390789E-4</v>
      </c>
      <c r="V880" s="15" t="str">
        <f t="shared" si="71"/>
        <v>Sede - Catache</v>
      </c>
      <c r="W880" s="289" t="s">
        <v>32185</v>
      </c>
      <c r="X880" s="15" t="s">
        <v>32188</v>
      </c>
      <c r="Y880" s="15" t="s">
        <v>32188</v>
      </c>
    </row>
    <row r="881" spans="1:25" x14ac:dyDescent="0.35">
      <c r="A881" s="15" t="s">
        <v>33673</v>
      </c>
      <c r="B881" s="15" t="s">
        <v>139</v>
      </c>
      <c r="C881" s="15" t="s">
        <v>31632</v>
      </c>
      <c r="D881" s="15" t="s">
        <v>34401</v>
      </c>
      <c r="E881" s="15">
        <v>2</v>
      </c>
      <c r="F881" s="273">
        <f t="shared" si="72"/>
        <v>1.4757969303423848E-4</v>
      </c>
      <c r="G881" s="273">
        <f t="shared" si="73"/>
        <v>1.079250295159386E-4</v>
      </c>
      <c r="Q881" s="15" t="s">
        <v>33568</v>
      </c>
      <c r="R881" t="s">
        <v>141</v>
      </c>
      <c r="S881" t="s">
        <v>31621</v>
      </c>
      <c r="T881" t="s">
        <v>34486</v>
      </c>
      <c r="U881" s="273">
        <f t="shared" si="70"/>
        <v>1.6188754427390789E-4</v>
      </c>
      <c r="V881" s="15" t="str">
        <f t="shared" si="71"/>
        <v>Sede - Acopia</v>
      </c>
      <c r="W881" s="289" t="s">
        <v>32188</v>
      </c>
      <c r="X881" s="15" t="s">
        <v>32188</v>
      </c>
      <c r="Y881" s="15" t="s">
        <v>32188</v>
      </c>
    </row>
    <row r="882" spans="1:25" x14ac:dyDescent="0.35">
      <c r="A882" s="15" t="s">
        <v>32504</v>
      </c>
      <c r="B882" s="15" t="s">
        <v>139</v>
      </c>
      <c r="C882" s="15" t="s">
        <v>31633</v>
      </c>
      <c r="D882" s="15" t="s">
        <v>32447</v>
      </c>
      <c r="E882" s="15">
        <v>2</v>
      </c>
      <c r="F882" s="273">
        <f t="shared" si="72"/>
        <v>1.4757969303423848E-4</v>
      </c>
      <c r="G882" s="273">
        <f t="shared" si="73"/>
        <v>1.079250295159386E-4</v>
      </c>
      <c r="Q882" s="15" t="s">
        <v>31943</v>
      </c>
      <c r="R882" t="s">
        <v>141</v>
      </c>
      <c r="S882" t="s">
        <v>31621</v>
      </c>
      <c r="T882" t="s">
        <v>31622</v>
      </c>
      <c r="U882" s="273">
        <f t="shared" si="70"/>
        <v>1.6188754427390789E-4</v>
      </c>
      <c r="V882" s="15" t="str">
        <f t="shared" si="71"/>
        <v>Sede - Pomacanchi</v>
      </c>
      <c r="W882" s="289" t="s">
        <v>32185</v>
      </c>
      <c r="X882" s="15" t="s">
        <v>32184</v>
      </c>
      <c r="Y882" s="15" t="s">
        <v>32188</v>
      </c>
    </row>
    <row r="883" spans="1:25" x14ac:dyDescent="0.35">
      <c r="A883" s="15" t="s">
        <v>33674</v>
      </c>
      <c r="B883" s="15" t="s">
        <v>139</v>
      </c>
      <c r="C883" s="15" t="s">
        <v>31633</v>
      </c>
      <c r="D883" s="15" t="s">
        <v>34607</v>
      </c>
      <c r="E883" s="15">
        <v>2</v>
      </c>
      <c r="F883" s="273">
        <f t="shared" si="72"/>
        <v>1.4757969303423848E-4</v>
      </c>
      <c r="G883" s="273">
        <f t="shared" si="73"/>
        <v>1.079250295159386E-4</v>
      </c>
      <c r="Q883" s="15" t="s">
        <v>33569</v>
      </c>
      <c r="R883" t="s">
        <v>141</v>
      </c>
      <c r="S883" t="s">
        <v>31621</v>
      </c>
      <c r="T883" t="s">
        <v>34487</v>
      </c>
      <c r="U883" s="273">
        <f t="shared" si="70"/>
        <v>1.6188754427390789E-4</v>
      </c>
      <c r="V883" s="15" t="str">
        <f t="shared" si="71"/>
        <v>Sede - Rondocan</v>
      </c>
      <c r="W883" s="289" t="s">
        <v>32185</v>
      </c>
      <c r="X883" s="15" t="s">
        <v>32184</v>
      </c>
      <c r="Y883" s="15" t="s">
        <v>32188</v>
      </c>
    </row>
    <row r="884" spans="1:25" x14ac:dyDescent="0.35">
      <c r="A884" s="15" t="s">
        <v>33675</v>
      </c>
      <c r="B884" s="15" t="s">
        <v>139</v>
      </c>
      <c r="C884" s="15" t="s">
        <v>34407</v>
      </c>
      <c r="D884" s="15" t="s">
        <v>34246</v>
      </c>
      <c r="E884" s="15">
        <v>2</v>
      </c>
      <c r="F884" s="273">
        <f t="shared" si="72"/>
        <v>1.4757969303423848E-4</v>
      </c>
      <c r="G884" s="273">
        <f t="shared" si="73"/>
        <v>1.079250295159386E-4</v>
      </c>
      <c r="Q884" s="15" t="s">
        <v>33570</v>
      </c>
      <c r="R884" t="s">
        <v>141</v>
      </c>
      <c r="S884" t="s">
        <v>31612</v>
      </c>
      <c r="T884" t="s">
        <v>34488</v>
      </c>
      <c r="U884" s="273">
        <f t="shared" si="70"/>
        <v>1.6188754427390789E-4</v>
      </c>
      <c r="V884" s="15" t="str">
        <f t="shared" si="71"/>
        <v>Sede - Lamay</v>
      </c>
      <c r="W884" s="289" t="s">
        <v>32185</v>
      </c>
      <c r="X884" s="15" t="s">
        <v>32184</v>
      </c>
      <c r="Y884" s="15" t="s">
        <v>32188</v>
      </c>
    </row>
    <row r="885" spans="1:25" x14ac:dyDescent="0.35">
      <c r="A885" s="15" t="s">
        <v>33676</v>
      </c>
      <c r="B885" s="15" t="s">
        <v>139</v>
      </c>
      <c r="C885" s="15" t="s">
        <v>34338</v>
      </c>
      <c r="D885" s="15" t="s">
        <v>34608</v>
      </c>
      <c r="E885" s="15">
        <v>2</v>
      </c>
      <c r="F885" s="273">
        <f t="shared" si="72"/>
        <v>1.4757969303423848E-4</v>
      </c>
      <c r="G885" s="273">
        <f t="shared" si="73"/>
        <v>1.079250295159386E-4</v>
      </c>
      <c r="Q885" s="15" t="s">
        <v>33571</v>
      </c>
      <c r="R885" t="s">
        <v>141</v>
      </c>
      <c r="S885" t="s">
        <v>31564</v>
      </c>
      <c r="T885" t="s">
        <v>31607</v>
      </c>
      <c r="U885" s="273">
        <f t="shared" si="70"/>
        <v>1.6188754427390789E-4</v>
      </c>
      <c r="V885" s="15" t="str">
        <f t="shared" si="71"/>
        <v>Sede - San Pablo</v>
      </c>
      <c r="W885" s="289" t="s">
        <v>32188</v>
      </c>
      <c r="X885" s="15" t="s">
        <v>32184</v>
      </c>
      <c r="Y885" s="15" t="s">
        <v>32188</v>
      </c>
    </row>
    <row r="886" spans="1:25" x14ac:dyDescent="0.35">
      <c r="A886" s="15" t="s">
        <v>33677</v>
      </c>
      <c r="B886" s="15" t="s">
        <v>139</v>
      </c>
      <c r="C886" s="15" t="s">
        <v>34338</v>
      </c>
      <c r="D886" s="15" t="s">
        <v>34609</v>
      </c>
      <c r="E886" s="15">
        <v>2</v>
      </c>
      <c r="F886" s="273">
        <f t="shared" si="72"/>
        <v>1.4757969303423848E-4</v>
      </c>
      <c r="G886" s="273">
        <f t="shared" si="73"/>
        <v>1.079250295159386E-4</v>
      </c>
      <c r="Q886" s="15" t="s">
        <v>31960</v>
      </c>
      <c r="R886" t="s">
        <v>141</v>
      </c>
      <c r="S886" t="s">
        <v>31568</v>
      </c>
      <c r="T886" t="s">
        <v>31618</v>
      </c>
      <c r="U886" s="273">
        <f t="shared" si="70"/>
        <v>1.6188754427390789E-4</v>
      </c>
      <c r="V886" s="15" t="str">
        <f t="shared" si="71"/>
        <v>Sede - Huayopata</v>
      </c>
      <c r="W886" s="289" t="s">
        <v>32185</v>
      </c>
      <c r="X886" s="15" t="s">
        <v>32184</v>
      </c>
      <c r="Y886" s="15" t="s">
        <v>32188</v>
      </c>
    </row>
    <row r="887" spans="1:25" x14ac:dyDescent="0.35">
      <c r="A887" s="15" t="s">
        <v>33678</v>
      </c>
      <c r="B887" s="15" t="s">
        <v>140</v>
      </c>
      <c r="C887" s="15" t="s">
        <v>140</v>
      </c>
      <c r="D887" s="15" t="s">
        <v>34610</v>
      </c>
      <c r="E887" s="15">
        <v>2</v>
      </c>
      <c r="F887" s="273">
        <f t="shared" si="72"/>
        <v>1.4757969303423848E-4</v>
      </c>
      <c r="G887" s="273">
        <f t="shared" si="73"/>
        <v>1.079250295159386E-4</v>
      </c>
      <c r="Q887" s="15" t="s">
        <v>33572</v>
      </c>
      <c r="R887" t="s">
        <v>142</v>
      </c>
      <c r="S887" t="s">
        <v>31641</v>
      </c>
      <c r="T887" t="s">
        <v>31611</v>
      </c>
      <c r="U887" s="273">
        <f t="shared" si="70"/>
        <v>1.6188754427390789E-4</v>
      </c>
      <c r="V887" s="15" t="str">
        <f t="shared" si="71"/>
        <v>Sede - Anta</v>
      </c>
      <c r="W887" s="289" t="s">
        <v>32185</v>
      </c>
      <c r="X887" s="15" t="s">
        <v>32184</v>
      </c>
      <c r="Y887" s="15" t="s">
        <v>32188</v>
      </c>
    </row>
    <row r="888" spans="1:25" x14ac:dyDescent="0.35">
      <c r="A888" s="15" t="s">
        <v>33679</v>
      </c>
      <c r="B888" s="15" t="s">
        <v>140</v>
      </c>
      <c r="C888" s="15" t="s">
        <v>140</v>
      </c>
      <c r="D888" s="15" t="s">
        <v>34611</v>
      </c>
      <c r="E888" s="15">
        <v>2</v>
      </c>
      <c r="F888" s="273">
        <f t="shared" si="72"/>
        <v>1.4757969303423848E-4</v>
      </c>
      <c r="G888" s="273">
        <f t="shared" si="73"/>
        <v>1.079250295159386E-4</v>
      </c>
      <c r="Q888" s="15" t="s">
        <v>33573</v>
      </c>
      <c r="R888" t="s">
        <v>142</v>
      </c>
      <c r="S888" t="s">
        <v>34490</v>
      </c>
      <c r="T888" t="s">
        <v>34491</v>
      </c>
      <c r="U888" s="273">
        <f t="shared" si="70"/>
        <v>1.6188754427390789E-4</v>
      </c>
      <c r="V888" s="15" t="str">
        <f t="shared" si="71"/>
        <v>Sede - San Antonio De Cusicancha</v>
      </c>
      <c r="W888" s="289" t="s">
        <v>32185</v>
      </c>
      <c r="X888" s="15" t="s">
        <v>32184</v>
      </c>
      <c r="Y888" s="15" t="s">
        <v>32184</v>
      </c>
    </row>
    <row r="889" spans="1:25" x14ac:dyDescent="0.35">
      <c r="A889" s="15" t="s">
        <v>33680</v>
      </c>
      <c r="B889" s="15" t="s">
        <v>140</v>
      </c>
      <c r="C889" s="15" t="s">
        <v>31528</v>
      </c>
      <c r="D889" s="15" t="s">
        <v>34612</v>
      </c>
      <c r="E889" s="15">
        <v>2</v>
      </c>
      <c r="F889" s="273">
        <f t="shared" si="72"/>
        <v>1.4757969303423848E-4</v>
      </c>
      <c r="G889" s="273">
        <f t="shared" si="73"/>
        <v>1.079250295159386E-4</v>
      </c>
      <c r="Q889" s="15" t="s">
        <v>33574</v>
      </c>
      <c r="R889" t="s">
        <v>170</v>
      </c>
      <c r="S889" t="s">
        <v>170</v>
      </c>
      <c r="T889" t="s">
        <v>34493</v>
      </c>
      <c r="U889" s="273">
        <f t="shared" si="70"/>
        <v>1.6188754427390789E-4</v>
      </c>
      <c r="V889" s="15" t="str">
        <f t="shared" si="71"/>
        <v>Sede - Yarumayo</v>
      </c>
      <c r="W889" s="289" t="s">
        <v>32185</v>
      </c>
      <c r="X889" s="15" t="s">
        <v>32184</v>
      </c>
      <c r="Y889" s="15" t="s">
        <v>32184</v>
      </c>
    </row>
    <row r="890" spans="1:25" x14ac:dyDescent="0.35">
      <c r="A890" s="15" t="s">
        <v>33681</v>
      </c>
      <c r="B890" s="15" t="s">
        <v>140</v>
      </c>
      <c r="C890" s="15" t="s">
        <v>31528</v>
      </c>
      <c r="D890" s="15" t="s">
        <v>34613</v>
      </c>
      <c r="E890" s="15">
        <v>2</v>
      </c>
      <c r="F890" s="273">
        <f t="shared" si="72"/>
        <v>1.4757969303423848E-4</v>
      </c>
      <c r="G890" s="273">
        <f t="shared" si="73"/>
        <v>1.079250295159386E-4</v>
      </c>
      <c r="Q890" s="15" t="s">
        <v>33575</v>
      </c>
      <c r="R890" t="s">
        <v>170</v>
      </c>
      <c r="S890" t="s">
        <v>34044</v>
      </c>
      <c r="T890" t="s">
        <v>34494</v>
      </c>
      <c r="U890" s="273">
        <f t="shared" si="70"/>
        <v>1.6188754427390789E-4</v>
      </c>
      <c r="V890" s="15" t="str">
        <f t="shared" si="71"/>
        <v>Sede - Cayna</v>
      </c>
      <c r="W890" s="289" t="s">
        <v>32185</v>
      </c>
      <c r="X890" s="15" t="s">
        <v>32184</v>
      </c>
      <c r="Y890" s="15" t="s">
        <v>32188</v>
      </c>
    </row>
    <row r="891" spans="1:25" x14ac:dyDescent="0.35">
      <c r="A891" s="15" t="s">
        <v>31923</v>
      </c>
      <c r="B891" s="15" t="s">
        <v>140</v>
      </c>
      <c r="C891" s="15" t="s">
        <v>31528</v>
      </c>
      <c r="D891" s="15" t="s">
        <v>31601</v>
      </c>
      <c r="E891" s="15">
        <v>2</v>
      </c>
      <c r="F891" s="273">
        <f t="shared" si="72"/>
        <v>1.4757969303423848E-4</v>
      </c>
      <c r="G891" s="273">
        <f t="shared" si="73"/>
        <v>1.079250295159386E-4</v>
      </c>
      <c r="Q891" s="15" t="s">
        <v>33576</v>
      </c>
      <c r="R891" t="s">
        <v>170</v>
      </c>
      <c r="S891" t="s">
        <v>34044</v>
      </c>
      <c r="T891" t="s">
        <v>34495</v>
      </c>
      <c r="U891" s="273">
        <f t="shared" si="70"/>
        <v>1.6188754427390789E-4</v>
      </c>
      <c r="V891" s="15" t="str">
        <f t="shared" si="71"/>
        <v>Sede - Huacar</v>
      </c>
      <c r="W891" s="289" t="s">
        <v>32188</v>
      </c>
      <c r="X891" s="15" t="s">
        <v>32187</v>
      </c>
      <c r="Y891" s="15" t="s">
        <v>32188</v>
      </c>
    </row>
    <row r="892" spans="1:25" x14ac:dyDescent="0.35">
      <c r="A892" s="15" t="s">
        <v>33682</v>
      </c>
      <c r="B892" s="15" t="s">
        <v>140</v>
      </c>
      <c r="C892" s="15" t="s">
        <v>31528</v>
      </c>
      <c r="D892" s="15" t="s">
        <v>34614</v>
      </c>
      <c r="E892" s="15">
        <v>2</v>
      </c>
      <c r="F892" s="273">
        <f t="shared" si="72"/>
        <v>1.4757969303423848E-4</v>
      </c>
      <c r="G892" s="273">
        <f t="shared" si="73"/>
        <v>1.079250295159386E-4</v>
      </c>
      <c r="Q892" s="15" t="s">
        <v>33577</v>
      </c>
      <c r="R892" t="s">
        <v>170</v>
      </c>
      <c r="S892" t="s">
        <v>31648</v>
      </c>
      <c r="T892" t="s">
        <v>34496</v>
      </c>
      <c r="U892" s="273">
        <f t="shared" si="70"/>
        <v>1.6188754427390789E-4</v>
      </c>
      <c r="V892" s="15" t="str">
        <f t="shared" si="71"/>
        <v>Sede - Mariano Damaso Beraun</v>
      </c>
      <c r="W892" s="289" t="s">
        <v>32188</v>
      </c>
      <c r="X892" s="15" t="s">
        <v>32184</v>
      </c>
      <c r="Y892" s="15" t="s">
        <v>32185</v>
      </c>
    </row>
    <row r="893" spans="1:25" x14ac:dyDescent="0.35">
      <c r="A893" s="15" t="s">
        <v>33683</v>
      </c>
      <c r="B893" s="15" t="s">
        <v>140</v>
      </c>
      <c r="C893" s="15" t="s">
        <v>34303</v>
      </c>
      <c r="D893" s="15" t="s">
        <v>34615</v>
      </c>
      <c r="E893" s="15">
        <v>2</v>
      </c>
      <c r="F893" s="273">
        <f t="shared" si="72"/>
        <v>1.4757969303423848E-4</v>
      </c>
      <c r="G893" s="273">
        <f t="shared" si="73"/>
        <v>1.079250295159386E-4</v>
      </c>
      <c r="Q893" s="15" t="s">
        <v>33578</v>
      </c>
      <c r="R893" t="s">
        <v>170</v>
      </c>
      <c r="S893" t="s">
        <v>34498</v>
      </c>
      <c r="T893" t="s">
        <v>34499</v>
      </c>
      <c r="U893" s="273">
        <f t="shared" si="70"/>
        <v>1.6188754427390789E-4</v>
      </c>
      <c r="V893" s="15" t="str">
        <f t="shared" si="71"/>
        <v>Sede - Baños</v>
      </c>
      <c r="W893" s="289" t="s">
        <v>32185</v>
      </c>
      <c r="X893" s="15" t="s">
        <v>32184</v>
      </c>
      <c r="Y893" s="15" t="s">
        <v>32188</v>
      </c>
    </row>
    <row r="894" spans="1:25" x14ac:dyDescent="0.35">
      <c r="A894" s="15" t="s">
        <v>33684</v>
      </c>
      <c r="B894" s="15" t="s">
        <v>140</v>
      </c>
      <c r="C894" s="15" t="s">
        <v>31603</v>
      </c>
      <c r="D894" s="15" t="s">
        <v>34616</v>
      </c>
      <c r="E894" s="15">
        <v>2</v>
      </c>
      <c r="F894" s="273">
        <f t="shared" si="72"/>
        <v>1.4757969303423848E-4</v>
      </c>
      <c r="G894" s="273">
        <f t="shared" si="73"/>
        <v>1.079250295159386E-4</v>
      </c>
      <c r="Q894" s="15" t="s">
        <v>33579</v>
      </c>
      <c r="R894" t="s">
        <v>170</v>
      </c>
      <c r="S894" t="s">
        <v>34498</v>
      </c>
      <c r="T894" t="s">
        <v>34500</v>
      </c>
      <c r="U894" s="273">
        <f t="shared" si="70"/>
        <v>1.6188754427390789E-4</v>
      </c>
      <c r="V894" s="15" t="str">
        <f t="shared" si="71"/>
        <v>Sede - San Francisco De Asis</v>
      </c>
      <c r="W894" s="289" t="s">
        <v>32185</v>
      </c>
      <c r="X894" s="15" t="s">
        <v>32184</v>
      </c>
      <c r="Y894" s="15" t="s">
        <v>32188</v>
      </c>
    </row>
    <row r="895" spans="1:25" x14ac:dyDescent="0.35">
      <c r="A895" s="15" t="s">
        <v>33685</v>
      </c>
      <c r="B895" s="15" t="s">
        <v>140</v>
      </c>
      <c r="C895" s="15" t="s">
        <v>31536</v>
      </c>
      <c r="D895" s="15" t="s">
        <v>34355</v>
      </c>
      <c r="E895" s="15">
        <v>2</v>
      </c>
      <c r="F895" s="273">
        <f t="shared" si="72"/>
        <v>1.4757969303423848E-4</v>
      </c>
      <c r="G895" s="273">
        <f t="shared" si="73"/>
        <v>1.079250295159386E-4</v>
      </c>
      <c r="Q895" s="15" t="s">
        <v>33580</v>
      </c>
      <c r="R895" t="s">
        <v>170</v>
      </c>
      <c r="S895" t="s">
        <v>34498</v>
      </c>
      <c r="T895" t="s">
        <v>34501</v>
      </c>
      <c r="U895" s="273">
        <f t="shared" si="70"/>
        <v>1.6188754427390789E-4</v>
      </c>
      <c r="V895" s="15" t="str">
        <f t="shared" si="71"/>
        <v>Sede - San Miguel De Cauri</v>
      </c>
      <c r="W895" s="289" t="s">
        <v>32185</v>
      </c>
      <c r="X895" s="15" t="s">
        <v>32184</v>
      </c>
      <c r="Y895" s="15" t="s">
        <v>32188</v>
      </c>
    </row>
    <row r="896" spans="1:25" x14ac:dyDescent="0.35">
      <c r="A896" s="15" t="s">
        <v>33686</v>
      </c>
      <c r="B896" s="15" t="s">
        <v>140</v>
      </c>
      <c r="C896" s="15" t="s">
        <v>31536</v>
      </c>
      <c r="D896" s="15" t="s">
        <v>34617</v>
      </c>
      <c r="E896" s="15">
        <v>2</v>
      </c>
      <c r="F896" s="273">
        <f t="shared" si="72"/>
        <v>1.4757969303423848E-4</v>
      </c>
      <c r="G896" s="273">
        <f t="shared" si="73"/>
        <v>1.079250295159386E-4</v>
      </c>
      <c r="Q896" s="15" t="s">
        <v>33581</v>
      </c>
      <c r="R896" t="s">
        <v>172</v>
      </c>
      <c r="S896" t="s">
        <v>31664</v>
      </c>
      <c r="T896" t="s">
        <v>34503</v>
      </c>
      <c r="U896" s="273">
        <f t="shared" si="70"/>
        <v>1.6188754427390789E-4</v>
      </c>
      <c r="V896" s="15" t="str">
        <f t="shared" si="71"/>
        <v>Sede - Andamarca</v>
      </c>
      <c r="W896" s="289" t="s">
        <v>32186</v>
      </c>
      <c r="X896" s="15" t="s">
        <v>32184</v>
      </c>
      <c r="Y896" s="15" t="s">
        <v>32188</v>
      </c>
    </row>
    <row r="897" spans="1:25" x14ac:dyDescent="0.35">
      <c r="A897" s="15" t="s">
        <v>33687</v>
      </c>
      <c r="B897" s="15" t="s">
        <v>140</v>
      </c>
      <c r="C897" s="15" t="s">
        <v>31536</v>
      </c>
      <c r="D897" s="15" t="s">
        <v>34618</v>
      </c>
      <c r="E897" s="15">
        <v>2</v>
      </c>
      <c r="F897" s="273">
        <f t="shared" si="72"/>
        <v>1.4757969303423848E-4</v>
      </c>
      <c r="G897" s="273">
        <f t="shared" si="73"/>
        <v>1.079250295159386E-4</v>
      </c>
      <c r="Q897" s="15" t="s">
        <v>33582</v>
      </c>
      <c r="R897" t="s">
        <v>172</v>
      </c>
      <c r="S897" t="s">
        <v>31664</v>
      </c>
      <c r="T897" t="s">
        <v>34504</v>
      </c>
      <c r="U897" s="273">
        <f t="shared" si="70"/>
        <v>1.6188754427390789E-4</v>
      </c>
      <c r="V897" s="15" t="str">
        <f t="shared" si="71"/>
        <v>Sede - Cochas</v>
      </c>
      <c r="W897" s="289" t="s">
        <v>32186</v>
      </c>
      <c r="X897" s="15" t="s">
        <v>32184</v>
      </c>
      <c r="Y897" s="15" t="s">
        <v>32188</v>
      </c>
    </row>
    <row r="898" spans="1:25" x14ac:dyDescent="0.35">
      <c r="A898" s="15" t="s">
        <v>31932</v>
      </c>
      <c r="B898" s="15" t="s">
        <v>140</v>
      </c>
      <c r="C898" s="15" t="s">
        <v>31536</v>
      </c>
      <c r="D898" s="15" t="s">
        <v>31608</v>
      </c>
      <c r="E898" s="15">
        <v>2</v>
      </c>
      <c r="F898" s="273">
        <f t="shared" si="72"/>
        <v>1.4757969303423848E-4</v>
      </c>
      <c r="G898" s="273">
        <f t="shared" si="73"/>
        <v>1.079250295159386E-4</v>
      </c>
      <c r="Q898" s="15" t="s">
        <v>31996</v>
      </c>
      <c r="R898" t="s">
        <v>172</v>
      </c>
      <c r="S898" t="s">
        <v>31668</v>
      </c>
      <c r="T898" t="s">
        <v>31650</v>
      </c>
      <c r="U898" s="273">
        <f t="shared" si="70"/>
        <v>1.6188754427390789E-4</v>
      </c>
      <c r="V898" s="15" t="str">
        <f t="shared" si="71"/>
        <v>Sede - La Union</v>
      </c>
      <c r="W898" s="289" t="s">
        <v>32188</v>
      </c>
      <c r="X898" s="15" t="s">
        <v>32184</v>
      </c>
      <c r="Y898" s="15" t="s">
        <v>32184</v>
      </c>
    </row>
    <row r="899" spans="1:25" x14ac:dyDescent="0.35">
      <c r="A899" s="15" t="s">
        <v>33688</v>
      </c>
      <c r="B899" s="15" t="s">
        <v>141</v>
      </c>
      <c r="C899" s="15" t="s">
        <v>31611</v>
      </c>
      <c r="D899" s="15" t="s">
        <v>34619</v>
      </c>
      <c r="E899" s="15">
        <v>2</v>
      </c>
      <c r="F899" s="273">
        <f t="shared" si="72"/>
        <v>1.4757969303423848E-4</v>
      </c>
      <c r="G899" s="273">
        <f t="shared" si="73"/>
        <v>1.079250295159386E-4</v>
      </c>
      <c r="Q899" s="15" t="s">
        <v>31998</v>
      </c>
      <c r="R899" t="s">
        <v>172</v>
      </c>
      <c r="S899" t="s">
        <v>31669</v>
      </c>
      <c r="T899" t="s">
        <v>34505</v>
      </c>
      <c r="U899" s="273">
        <f t="shared" ref="U899:U962" si="74">+SUMIF($A:$A,Q899,$G:$G)+SUMIF($I:$I,Q899,$O:$O)</f>
        <v>1.6188754427390789E-4</v>
      </c>
      <c r="V899" s="15" t="str">
        <f t="shared" ref="V899:V962" si="75">_xlfn.CONCAT("Sede - ",T899)</f>
        <v>Sede - Santa Barbara De Carhuacayan</v>
      </c>
      <c r="W899" s="289" t="s">
        <v>32185</v>
      </c>
      <c r="X899" s="15" t="s">
        <v>32184</v>
      </c>
      <c r="Y899" s="15" t="s">
        <v>32188</v>
      </c>
    </row>
    <row r="900" spans="1:25" x14ac:dyDescent="0.35">
      <c r="A900" s="15" t="s">
        <v>33689</v>
      </c>
      <c r="B900" s="15" t="s">
        <v>141</v>
      </c>
      <c r="C900" s="15" t="s">
        <v>31612</v>
      </c>
      <c r="D900" s="15" t="s">
        <v>34620</v>
      </c>
      <c r="E900" s="15">
        <v>2</v>
      </c>
      <c r="F900" s="273">
        <f t="shared" ref="F900:F963" si="76">+E900/SUM($E$3:$E$1322)</f>
        <v>1.4757969303423848E-4</v>
      </c>
      <c r="G900" s="273">
        <f t="shared" ref="G900:G963" si="77">+F900*RIGHT($A$1,6)</f>
        <v>1.079250295159386E-4</v>
      </c>
      <c r="Q900" s="15" t="s">
        <v>33583</v>
      </c>
      <c r="R900" t="s">
        <v>172</v>
      </c>
      <c r="S900" t="s">
        <v>31663</v>
      </c>
      <c r="T900" t="s">
        <v>34506</v>
      </c>
      <c r="U900" s="273">
        <f t="shared" si="74"/>
        <v>1.6188754427390789E-4</v>
      </c>
      <c r="V900" s="15" t="str">
        <f t="shared" si="75"/>
        <v>Sede - Huachac</v>
      </c>
      <c r="W900" s="289" t="s">
        <v>32184</v>
      </c>
      <c r="X900" s="15" t="s">
        <v>32186</v>
      </c>
      <c r="Y900" s="15" t="s">
        <v>32188</v>
      </c>
    </row>
    <row r="901" spans="1:25" x14ac:dyDescent="0.35">
      <c r="A901" s="15" t="s">
        <v>33690</v>
      </c>
      <c r="B901" s="15" t="s">
        <v>141</v>
      </c>
      <c r="C901" s="15" t="s">
        <v>31638</v>
      </c>
      <c r="D901" s="15" t="s">
        <v>34621</v>
      </c>
      <c r="E901" s="15">
        <v>2</v>
      </c>
      <c r="F901" s="273">
        <f t="shared" si="76"/>
        <v>1.4757969303423848E-4</v>
      </c>
      <c r="G901" s="273">
        <f t="shared" si="77"/>
        <v>1.079250295159386E-4</v>
      </c>
      <c r="Q901" s="15" t="s">
        <v>33584</v>
      </c>
      <c r="R901" t="s">
        <v>146</v>
      </c>
      <c r="S901" t="s">
        <v>34315</v>
      </c>
      <c r="T901" t="s">
        <v>34507</v>
      </c>
      <c r="U901" s="273">
        <f t="shared" si="74"/>
        <v>1.6188754427390789E-4</v>
      </c>
      <c r="V901" s="15" t="str">
        <f t="shared" si="75"/>
        <v>Sede - Sayapullo</v>
      </c>
      <c r="W901" s="289" t="s">
        <v>32186</v>
      </c>
      <c r="X901" s="15" t="s">
        <v>32184</v>
      </c>
      <c r="Y901" s="15" t="s">
        <v>32184</v>
      </c>
    </row>
    <row r="902" spans="1:25" x14ac:dyDescent="0.35">
      <c r="A902" s="15" t="s">
        <v>33691</v>
      </c>
      <c r="B902" s="15" t="s">
        <v>141</v>
      </c>
      <c r="C902" s="15" t="s">
        <v>31638</v>
      </c>
      <c r="D902" s="15" t="s">
        <v>34591</v>
      </c>
      <c r="E902" s="15">
        <v>2</v>
      </c>
      <c r="F902" s="273">
        <f t="shared" si="76"/>
        <v>1.4757969303423848E-4</v>
      </c>
      <c r="G902" s="273">
        <f t="shared" si="77"/>
        <v>1.079250295159386E-4</v>
      </c>
      <c r="Q902" s="15" t="s">
        <v>32020</v>
      </c>
      <c r="R902" t="s">
        <v>147</v>
      </c>
      <c r="S902" t="s">
        <v>31693</v>
      </c>
      <c r="T902" t="s">
        <v>31701</v>
      </c>
      <c r="U902" s="273">
        <f t="shared" si="74"/>
        <v>1.6188754427390789E-4</v>
      </c>
      <c r="V902" s="15" t="str">
        <f t="shared" si="75"/>
        <v>Sede - Oyotun</v>
      </c>
      <c r="W902" s="289" t="s">
        <v>32184</v>
      </c>
      <c r="X902" s="15" t="s">
        <v>32187</v>
      </c>
      <c r="Y902" s="15" t="s">
        <v>32185</v>
      </c>
    </row>
    <row r="903" spans="1:25" x14ac:dyDescent="0.35">
      <c r="A903" s="15" t="s">
        <v>31950</v>
      </c>
      <c r="B903" s="15" t="s">
        <v>141</v>
      </c>
      <c r="C903" s="15" t="s">
        <v>31564</v>
      </c>
      <c r="D903" s="15" t="s">
        <v>31613</v>
      </c>
      <c r="E903" s="15">
        <v>2</v>
      </c>
      <c r="F903" s="273">
        <f t="shared" si="76"/>
        <v>1.4757969303423848E-4</v>
      </c>
      <c r="G903" s="273">
        <f t="shared" si="77"/>
        <v>1.079250295159386E-4</v>
      </c>
      <c r="Q903" s="15" t="s">
        <v>33585</v>
      </c>
      <c r="R903" t="s">
        <v>159</v>
      </c>
      <c r="S903" t="s">
        <v>31709</v>
      </c>
      <c r="T903" t="s">
        <v>34509</v>
      </c>
      <c r="U903" s="273">
        <f t="shared" si="74"/>
        <v>1.6188754427390789E-4</v>
      </c>
      <c r="V903" s="15" t="str">
        <f t="shared" si="75"/>
        <v>Sede - Zuñiga</v>
      </c>
      <c r="W903" s="289" t="s">
        <v>32185</v>
      </c>
      <c r="X903" s="15" t="s">
        <v>32187</v>
      </c>
      <c r="Y903" s="15" t="s">
        <v>32188</v>
      </c>
    </row>
    <row r="904" spans="1:25" x14ac:dyDescent="0.35">
      <c r="A904" s="15" t="s">
        <v>33692</v>
      </c>
      <c r="B904" s="15" t="s">
        <v>141</v>
      </c>
      <c r="C904" s="15" t="s">
        <v>31623</v>
      </c>
      <c r="D904" s="15" t="s">
        <v>34622</v>
      </c>
      <c r="E904" s="15">
        <v>2</v>
      </c>
      <c r="F904" s="273">
        <f t="shared" si="76"/>
        <v>1.4757969303423848E-4</v>
      </c>
      <c r="G904" s="273">
        <f t="shared" si="77"/>
        <v>1.079250295159386E-4</v>
      </c>
      <c r="Q904" s="15" t="s">
        <v>33586</v>
      </c>
      <c r="R904" t="s">
        <v>148</v>
      </c>
      <c r="S904" t="s">
        <v>31780</v>
      </c>
      <c r="T904" t="s">
        <v>34510</v>
      </c>
      <c r="U904" s="273">
        <f t="shared" si="74"/>
        <v>1.6188754427390789E-4</v>
      </c>
      <c r="V904" s="15" t="str">
        <f t="shared" si="75"/>
        <v>Sede - Teniente Cesar Lopez Rojas</v>
      </c>
      <c r="W904" s="289" t="s">
        <v>32184</v>
      </c>
      <c r="X904" s="15" t="s">
        <v>32188</v>
      </c>
      <c r="Y904" s="15" t="s">
        <v>32186</v>
      </c>
    </row>
    <row r="905" spans="1:25" x14ac:dyDescent="0.35">
      <c r="A905" s="15" t="s">
        <v>33693</v>
      </c>
      <c r="B905" s="15" t="s">
        <v>141</v>
      </c>
      <c r="C905" s="15" t="s">
        <v>31568</v>
      </c>
      <c r="D905" s="15" t="s">
        <v>34623</v>
      </c>
      <c r="E905" s="15">
        <v>2</v>
      </c>
      <c r="F905" s="273">
        <f t="shared" si="76"/>
        <v>1.4757969303423848E-4</v>
      </c>
      <c r="G905" s="273">
        <f t="shared" si="77"/>
        <v>1.079250295159386E-4</v>
      </c>
      <c r="Q905" s="15" t="s">
        <v>33587</v>
      </c>
      <c r="R905" t="s">
        <v>148</v>
      </c>
      <c r="S905" t="s">
        <v>148</v>
      </c>
      <c r="T905" t="s">
        <v>34512</v>
      </c>
      <c r="U905" s="273">
        <f t="shared" si="74"/>
        <v>1.6188754427390789E-4</v>
      </c>
      <c r="V905" s="15" t="str">
        <f t="shared" si="75"/>
        <v>Sede - Trompeteros</v>
      </c>
      <c r="W905" s="289" t="s">
        <v>32184</v>
      </c>
      <c r="X905" s="15" t="s">
        <v>32185</v>
      </c>
      <c r="Y905" s="15" t="s">
        <v>32185</v>
      </c>
    </row>
    <row r="906" spans="1:25" x14ac:dyDescent="0.35">
      <c r="A906" s="15" t="s">
        <v>33694</v>
      </c>
      <c r="B906" s="15" t="s">
        <v>141</v>
      </c>
      <c r="C906" s="15" t="s">
        <v>31568</v>
      </c>
      <c r="D906" s="15" t="s">
        <v>34624</v>
      </c>
      <c r="E906" s="15">
        <v>2</v>
      </c>
      <c r="F906" s="273">
        <f t="shared" si="76"/>
        <v>1.4757969303423848E-4</v>
      </c>
      <c r="G906" s="273">
        <f t="shared" si="77"/>
        <v>1.079250295159386E-4</v>
      </c>
      <c r="Q906" s="15" t="s">
        <v>33588</v>
      </c>
      <c r="R906" t="s">
        <v>148</v>
      </c>
      <c r="S906" t="s">
        <v>156</v>
      </c>
      <c r="T906" t="s">
        <v>34513</v>
      </c>
      <c r="U906" s="273">
        <f t="shared" si="74"/>
        <v>1.6188754427390789E-4</v>
      </c>
      <c r="V906" s="15" t="str">
        <f t="shared" si="75"/>
        <v>Sede - Inahuaya</v>
      </c>
      <c r="W906" s="289" t="s">
        <v>32188</v>
      </c>
      <c r="X906" s="15" t="s">
        <v>32188</v>
      </c>
      <c r="Y906" s="15" t="s">
        <v>32185</v>
      </c>
    </row>
    <row r="907" spans="1:25" x14ac:dyDescent="0.35">
      <c r="A907" s="15" t="s">
        <v>33695</v>
      </c>
      <c r="B907" s="15" t="s">
        <v>141</v>
      </c>
      <c r="C907" s="15" t="s">
        <v>34167</v>
      </c>
      <c r="D907" s="15" t="s">
        <v>34625</v>
      </c>
      <c r="E907" s="15">
        <v>2</v>
      </c>
      <c r="F907" s="273">
        <f t="shared" si="76"/>
        <v>1.4757969303423848E-4</v>
      </c>
      <c r="G907" s="273">
        <f t="shared" si="77"/>
        <v>1.079250295159386E-4</v>
      </c>
      <c r="Q907" s="15" t="s">
        <v>33589</v>
      </c>
      <c r="R907" t="s">
        <v>148</v>
      </c>
      <c r="S907" t="s">
        <v>34445</v>
      </c>
      <c r="T907" t="s">
        <v>34514</v>
      </c>
      <c r="U907" s="273">
        <f t="shared" si="74"/>
        <v>1.6188754427390789E-4</v>
      </c>
      <c r="V907" s="15" t="str">
        <f t="shared" si="75"/>
        <v>Sede - Manseriche</v>
      </c>
      <c r="W907" s="289" t="s">
        <v>32184</v>
      </c>
      <c r="X907" s="15" t="s">
        <v>32188</v>
      </c>
      <c r="Y907" s="15" t="s">
        <v>32185</v>
      </c>
    </row>
    <row r="908" spans="1:25" x14ac:dyDescent="0.35">
      <c r="A908" s="15" t="s">
        <v>33696</v>
      </c>
      <c r="B908" s="15" t="s">
        <v>141</v>
      </c>
      <c r="C908" s="15" t="s">
        <v>31532</v>
      </c>
      <c r="D908" s="15" t="s">
        <v>34626</v>
      </c>
      <c r="E908" s="15">
        <v>2</v>
      </c>
      <c r="F908" s="273">
        <f t="shared" si="76"/>
        <v>1.4757969303423848E-4</v>
      </c>
      <c r="G908" s="273">
        <f t="shared" si="77"/>
        <v>1.079250295159386E-4</v>
      </c>
      <c r="Q908" s="15" t="s">
        <v>33590</v>
      </c>
      <c r="R908" t="s">
        <v>151</v>
      </c>
      <c r="S908" t="s">
        <v>31792</v>
      </c>
      <c r="T908" t="s">
        <v>31800</v>
      </c>
      <c r="U908" s="273">
        <f t="shared" si="74"/>
        <v>1.6188754427390789E-4</v>
      </c>
      <c r="V908" s="15" t="str">
        <f t="shared" si="75"/>
        <v>Sede - Huancabamba</v>
      </c>
      <c r="W908" s="289" t="s">
        <v>32185</v>
      </c>
      <c r="X908" s="15" t="s">
        <v>32184</v>
      </c>
      <c r="Y908" s="15" t="s">
        <v>32188</v>
      </c>
    </row>
    <row r="909" spans="1:25" x14ac:dyDescent="0.35">
      <c r="A909" s="15" t="s">
        <v>33697</v>
      </c>
      <c r="B909" s="15" t="s">
        <v>141</v>
      </c>
      <c r="C909" s="15" t="s">
        <v>31619</v>
      </c>
      <c r="D909" s="15" t="s">
        <v>34627</v>
      </c>
      <c r="E909" s="15">
        <v>2</v>
      </c>
      <c r="F909" s="273">
        <f t="shared" si="76"/>
        <v>1.4757969303423848E-4</v>
      </c>
      <c r="G909" s="273">
        <f t="shared" si="77"/>
        <v>1.079250295159386E-4</v>
      </c>
      <c r="Q909" s="15" t="s">
        <v>33591</v>
      </c>
      <c r="R909" t="s">
        <v>152</v>
      </c>
      <c r="S909" t="s">
        <v>31804</v>
      </c>
      <c r="T909" t="s">
        <v>34516</v>
      </c>
      <c r="U909" s="273">
        <f t="shared" si="74"/>
        <v>1.6188754427390789E-4</v>
      </c>
      <c r="V909" s="15" t="str">
        <f t="shared" si="75"/>
        <v>Sede - Miguel Checa</v>
      </c>
      <c r="W909" s="289" t="s">
        <v>32187</v>
      </c>
      <c r="X909" s="15" t="s">
        <v>32185</v>
      </c>
      <c r="Y909" s="15" t="s">
        <v>925</v>
      </c>
    </row>
    <row r="910" spans="1:25" x14ac:dyDescent="0.35">
      <c r="A910" s="15" t="s">
        <v>33698</v>
      </c>
      <c r="B910" s="15" t="s">
        <v>141</v>
      </c>
      <c r="C910" s="15" t="s">
        <v>31619</v>
      </c>
      <c r="D910" s="15" t="s">
        <v>34628</v>
      </c>
      <c r="E910" s="15">
        <v>2</v>
      </c>
      <c r="F910" s="273">
        <f t="shared" si="76"/>
        <v>1.4757969303423848E-4</v>
      </c>
      <c r="G910" s="273">
        <f t="shared" si="77"/>
        <v>1.079250295159386E-4</v>
      </c>
      <c r="Q910" s="15" t="s">
        <v>33592</v>
      </c>
      <c r="R910" t="s">
        <v>153</v>
      </c>
      <c r="S910" t="s">
        <v>31825</v>
      </c>
      <c r="T910" t="s">
        <v>34517</v>
      </c>
      <c r="U910" s="273">
        <f t="shared" si="74"/>
        <v>1.6188754427390789E-4</v>
      </c>
      <c r="V910" s="15" t="str">
        <f t="shared" si="75"/>
        <v>Sede - Orurillo</v>
      </c>
      <c r="W910" s="289" t="s">
        <v>32188</v>
      </c>
      <c r="X910" s="15" t="s">
        <v>32184</v>
      </c>
      <c r="Y910" s="15" t="s">
        <v>32188</v>
      </c>
    </row>
    <row r="911" spans="1:25" x14ac:dyDescent="0.35">
      <c r="A911" s="15" t="s">
        <v>33257</v>
      </c>
      <c r="B911" s="15" t="s">
        <v>141</v>
      </c>
      <c r="C911" s="15" t="s">
        <v>31619</v>
      </c>
      <c r="D911" s="15" t="s">
        <v>34629</v>
      </c>
      <c r="E911" s="15">
        <v>2</v>
      </c>
      <c r="F911" s="273">
        <f t="shared" si="76"/>
        <v>1.4757969303423848E-4</v>
      </c>
      <c r="G911" s="273">
        <f t="shared" si="77"/>
        <v>1.079250295159386E-4</v>
      </c>
      <c r="Q911" s="15" t="s">
        <v>33593</v>
      </c>
      <c r="R911" t="s">
        <v>153</v>
      </c>
      <c r="S911" t="s">
        <v>34371</v>
      </c>
      <c r="T911" t="s">
        <v>34518</v>
      </c>
      <c r="U911" s="273">
        <f t="shared" si="74"/>
        <v>1.6188754427390789E-4</v>
      </c>
      <c r="V911" s="15" t="str">
        <f t="shared" si="75"/>
        <v>Sede - Patambuco</v>
      </c>
      <c r="W911" s="289" t="s">
        <v>32185</v>
      </c>
      <c r="X911" s="15" t="s">
        <v>32184</v>
      </c>
      <c r="Y911" s="15" t="s">
        <v>32188</v>
      </c>
    </row>
    <row r="912" spans="1:25" x14ac:dyDescent="0.35">
      <c r="A912" s="15" t="s">
        <v>33699</v>
      </c>
      <c r="B912" s="15" t="s">
        <v>141</v>
      </c>
      <c r="C912" s="15" t="s">
        <v>31570</v>
      </c>
      <c r="D912" s="15" t="s">
        <v>34330</v>
      </c>
      <c r="E912" s="15">
        <v>2</v>
      </c>
      <c r="F912" s="273">
        <f t="shared" si="76"/>
        <v>1.4757969303423848E-4</v>
      </c>
      <c r="G912" s="273">
        <f t="shared" si="77"/>
        <v>1.079250295159386E-4</v>
      </c>
      <c r="Q912" s="15" t="s">
        <v>33594</v>
      </c>
      <c r="R912" t="s">
        <v>153</v>
      </c>
      <c r="S912" t="s">
        <v>34371</v>
      </c>
      <c r="T912" t="s">
        <v>34519</v>
      </c>
      <c r="U912" s="273">
        <f t="shared" si="74"/>
        <v>1.6188754427390789E-4</v>
      </c>
      <c r="V912" s="15" t="str">
        <f t="shared" si="75"/>
        <v>Sede - Quiaca</v>
      </c>
      <c r="W912" s="289" t="s">
        <v>32186</v>
      </c>
      <c r="X912" s="15" t="s">
        <v>32184</v>
      </c>
      <c r="Y912" s="15" t="s">
        <v>32188</v>
      </c>
    </row>
    <row r="913" spans="1:25" x14ac:dyDescent="0.35">
      <c r="A913" s="15" t="s">
        <v>33045</v>
      </c>
      <c r="B913" s="15" t="s">
        <v>141</v>
      </c>
      <c r="C913" s="15" t="s">
        <v>31570</v>
      </c>
      <c r="D913" s="15" t="s">
        <v>34630</v>
      </c>
      <c r="E913" s="15">
        <v>2</v>
      </c>
      <c r="F913" s="273">
        <f t="shared" si="76"/>
        <v>1.4757969303423848E-4</v>
      </c>
      <c r="G913" s="273">
        <f t="shared" si="77"/>
        <v>1.079250295159386E-4</v>
      </c>
      <c r="Q913" s="15" t="s">
        <v>33595</v>
      </c>
      <c r="R913" t="s">
        <v>175</v>
      </c>
      <c r="S913" t="s">
        <v>31837</v>
      </c>
      <c r="T913" t="s">
        <v>34520</v>
      </c>
      <c r="U913" s="273">
        <f t="shared" si="74"/>
        <v>1.6188754427390789E-4</v>
      </c>
      <c r="V913" s="15" t="str">
        <f t="shared" si="75"/>
        <v>Sede - Piscoyacu</v>
      </c>
      <c r="W913" s="289" t="s">
        <v>32188</v>
      </c>
      <c r="X913" s="15" t="s">
        <v>32184</v>
      </c>
      <c r="Y913" s="15" t="s">
        <v>32185</v>
      </c>
    </row>
    <row r="914" spans="1:25" x14ac:dyDescent="0.35">
      <c r="A914" s="15" t="s">
        <v>33700</v>
      </c>
      <c r="B914" s="15" t="s">
        <v>142</v>
      </c>
      <c r="C914" s="15" t="s">
        <v>142</v>
      </c>
      <c r="D914" s="15" t="s">
        <v>34235</v>
      </c>
      <c r="E914" s="15">
        <v>2</v>
      </c>
      <c r="F914" s="273">
        <f t="shared" si="76"/>
        <v>1.4757969303423848E-4</v>
      </c>
      <c r="G914" s="273">
        <f t="shared" si="77"/>
        <v>1.079250295159386E-4</v>
      </c>
      <c r="Q914" s="15" t="s">
        <v>33596</v>
      </c>
      <c r="R914" t="s">
        <v>175</v>
      </c>
      <c r="S914" t="s">
        <v>34321</v>
      </c>
      <c r="T914" t="s">
        <v>34521</v>
      </c>
      <c r="U914" s="273">
        <f t="shared" si="74"/>
        <v>1.6188754427390789E-4</v>
      </c>
      <c r="V914" s="15" t="str">
        <f t="shared" si="75"/>
        <v>Sede - Shamboyacu</v>
      </c>
      <c r="W914" s="289" t="s">
        <v>32185</v>
      </c>
      <c r="X914" s="15" t="s">
        <v>32184</v>
      </c>
      <c r="Y914" s="15" t="s">
        <v>32186</v>
      </c>
    </row>
    <row r="915" spans="1:25" x14ac:dyDescent="0.35">
      <c r="A915" s="15" t="s">
        <v>33701</v>
      </c>
      <c r="B915" s="15" t="s">
        <v>142</v>
      </c>
      <c r="C915" s="15" t="s">
        <v>142</v>
      </c>
      <c r="D915" s="15" t="s">
        <v>34631</v>
      </c>
      <c r="E915" s="15">
        <v>2</v>
      </c>
      <c r="F915" s="273">
        <f t="shared" si="76"/>
        <v>1.4757969303423848E-4</v>
      </c>
      <c r="G915" s="273">
        <f t="shared" si="77"/>
        <v>1.079250295159386E-4</v>
      </c>
      <c r="Q915" s="15" t="s">
        <v>33597</v>
      </c>
      <c r="R915" t="s">
        <v>137</v>
      </c>
      <c r="S915" t="s">
        <v>31539</v>
      </c>
      <c r="T915" t="s">
        <v>34273</v>
      </c>
      <c r="U915" s="273">
        <f t="shared" si="74"/>
        <v>1.6188754427390789E-4</v>
      </c>
      <c r="V915" s="15" t="str">
        <f t="shared" si="75"/>
        <v>Sede - Chuquibamba</v>
      </c>
      <c r="W915" s="289" t="s">
        <v>32185</v>
      </c>
      <c r="X915" s="15" t="s">
        <v>32184</v>
      </c>
      <c r="Y915" s="15" t="s">
        <v>32185</v>
      </c>
    </row>
    <row r="916" spans="1:25" x14ac:dyDescent="0.35">
      <c r="A916" s="15" t="s">
        <v>33702</v>
      </c>
      <c r="B916" s="15" t="s">
        <v>142</v>
      </c>
      <c r="C916" s="15" t="s">
        <v>142</v>
      </c>
      <c r="D916" s="15" t="s">
        <v>34632</v>
      </c>
      <c r="E916" s="15">
        <v>2</v>
      </c>
      <c r="F916" s="273">
        <f t="shared" si="76"/>
        <v>1.4757969303423848E-4</v>
      </c>
      <c r="G916" s="273">
        <f t="shared" si="77"/>
        <v>1.079250295159386E-4</v>
      </c>
      <c r="Q916" s="15" t="s">
        <v>33598</v>
      </c>
      <c r="R916" t="s">
        <v>140</v>
      </c>
      <c r="S916" t="s">
        <v>140</v>
      </c>
      <c r="T916" t="s">
        <v>34524</v>
      </c>
      <c r="U916" s="273">
        <f t="shared" si="74"/>
        <v>1.6188754427390789E-4</v>
      </c>
      <c r="V916" s="15" t="str">
        <f t="shared" si="75"/>
        <v>Sede - Jesus</v>
      </c>
      <c r="W916" s="289" t="s">
        <v>32188</v>
      </c>
      <c r="X916" s="15" t="s">
        <v>32184</v>
      </c>
      <c r="Y916" s="15" t="s">
        <v>32188</v>
      </c>
    </row>
    <row r="917" spans="1:25" x14ac:dyDescent="0.35">
      <c r="A917" s="15" t="s">
        <v>33703</v>
      </c>
      <c r="B917" s="15" t="s">
        <v>142</v>
      </c>
      <c r="C917" s="15" t="s">
        <v>31641</v>
      </c>
      <c r="D917" s="15" t="s">
        <v>34414</v>
      </c>
      <c r="E917" s="15">
        <v>2</v>
      </c>
      <c r="F917" s="273">
        <f t="shared" si="76"/>
        <v>1.4757969303423848E-4</v>
      </c>
      <c r="G917" s="273">
        <f t="shared" si="77"/>
        <v>1.079250295159386E-4</v>
      </c>
      <c r="Q917" s="15" t="s">
        <v>33599</v>
      </c>
      <c r="R917" t="s">
        <v>140</v>
      </c>
      <c r="S917" t="s">
        <v>31536</v>
      </c>
      <c r="T917" t="s">
        <v>34525</v>
      </c>
      <c r="U917" s="273">
        <f t="shared" si="74"/>
        <v>1.6188754427390789E-4</v>
      </c>
      <c r="V917" s="15" t="str">
        <f t="shared" si="75"/>
        <v>Sede - Catilluc</v>
      </c>
      <c r="W917" s="289" t="s">
        <v>32185</v>
      </c>
      <c r="X917" s="15" t="s">
        <v>32188</v>
      </c>
      <c r="Y917" s="15" t="s">
        <v>32185</v>
      </c>
    </row>
    <row r="918" spans="1:25" x14ac:dyDescent="0.35">
      <c r="A918" s="15" t="s">
        <v>33704</v>
      </c>
      <c r="B918" s="15" t="s">
        <v>142</v>
      </c>
      <c r="C918" s="15" t="s">
        <v>31642</v>
      </c>
      <c r="D918" s="15" t="s">
        <v>34633</v>
      </c>
      <c r="E918" s="15">
        <v>2</v>
      </c>
      <c r="F918" s="273">
        <f t="shared" si="76"/>
        <v>1.4757969303423848E-4</v>
      </c>
      <c r="G918" s="273">
        <f t="shared" si="77"/>
        <v>1.079250295159386E-4</v>
      </c>
      <c r="Q918" s="15" t="s">
        <v>33600</v>
      </c>
      <c r="R918" t="s">
        <v>142</v>
      </c>
      <c r="S918" t="s">
        <v>31643</v>
      </c>
      <c r="T918" t="s">
        <v>34526</v>
      </c>
      <c r="U918" s="273">
        <f t="shared" si="74"/>
        <v>1.6188754427390789E-4</v>
      </c>
      <c r="V918" s="15" t="str">
        <f t="shared" si="75"/>
        <v>Sede - Pazos</v>
      </c>
      <c r="W918" s="289" t="s">
        <v>32186</v>
      </c>
      <c r="X918" s="15" t="s">
        <v>32184</v>
      </c>
      <c r="Y918" s="15" t="s">
        <v>32188</v>
      </c>
    </row>
    <row r="919" spans="1:25" x14ac:dyDescent="0.35">
      <c r="A919" s="15" t="s">
        <v>33083</v>
      </c>
      <c r="B919" s="15" t="s">
        <v>142</v>
      </c>
      <c r="C919" s="15" t="s">
        <v>34180</v>
      </c>
      <c r="D919" s="15" t="s">
        <v>34180</v>
      </c>
      <c r="E919" s="15">
        <v>2</v>
      </c>
      <c r="F919" s="273">
        <f t="shared" si="76"/>
        <v>1.4757969303423848E-4</v>
      </c>
      <c r="G919" s="273">
        <f t="shared" si="77"/>
        <v>1.079250295159386E-4</v>
      </c>
      <c r="Q919" s="15" t="s">
        <v>33601</v>
      </c>
      <c r="R919" t="s">
        <v>170</v>
      </c>
      <c r="S919" t="s">
        <v>170</v>
      </c>
      <c r="T919" t="s">
        <v>34527</v>
      </c>
      <c r="U919" s="273">
        <f t="shared" si="74"/>
        <v>1.6188754427390789E-4</v>
      </c>
      <c r="V919" s="15" t="str">
        <f t="shared" si="75"/>
        <v>Sede - Churubamba</v>
      </c>
      <c r="W919" s="289" t="s">
        <v>32188</v>
      </c>
      <c r="X919" s="15" t="s">
        <v>32184</v>
      </c>
      <c r="Y919" s="15" t="s">
        <v>32188</v>
      </c>
    </row>
    <row r="920" spans="1:25" x14ac:dyDescent="0.35">
      <c r="A920" s="15" t="s">
        <v>33705</v>
      </c>
      <c r="B920" s="15" t="s">
        <v>142</v>
      </c>
      <c r="C920" s="15" t="s">
        <v>34490</v>
      </c>
      <c r="D920" s="15" t="s">
        <v>34634</v>
      </c>
      <c r="E920" s="15">
        <v>2</v>
      </c>
      <c r="F920" s="273">
        <f t="shared" si="76"/>
        <v>1.4757969303423848E-4</v>
      </c>
      <c r="G920" s="273">
        <f t="shared" si="77"/>
        <v>1.079250295159386E-4</v>
      </c>
      <c r="Q920" s="15" t="s">
        <v>33602</v>
      </c>
      <c r="R920" t="s">
        <v>172</v>
      </c>
      <c r="S920" t="s">
        <v>31663</v>
      </c>
      <c r="T920" t="s">
        <v>31798</v>
      </c>
      <c r="U920" s="273">
        <f t="shared" si="74"/>
        <v>1.6188754427390789E-4</v>
      </c>
      <c r="V920" s="15" t="str">
        <f t="shared" si="75"/>
        <v>Sede - Yanacancha</v>
      </c>
      <c r="W920" s="289" t="s">
        <v>32188</v>
      </c>
      <c r="X920" s="15" t="s">
        <v>32184</v>
      </c>
      <c r="Y920" s="15" t="s">
        <v>32188</v>
      </c>
    </row>
    <row r="921" spans="1:25" x14ac:dyDescent="0.35">
      <c r="A921" s="15" t="s">
        <v>33706</v>
      </c>
      <c r="B921" s="15" t="s">
        <v>142</v>
      </c>
      <c r="C921" s="15" t="s">
        <v>34490</v>
      </c>
      <c r="D921" s="15" t="s">
        <v>34635</v>
      </c>
      <c r="E921" s="15">
        <v>2</v>
      </c>
      <c r="F921" s="273">
        <f t="shared" si="76"/>
        <v>1.4757969303423848E-4</v>
      </c>
      <c r="G921" s="273">
        <f t="shared" si="77"/>
        <v>1.079250295159386E-4</v>
      </c>
      <c r="Q921" s="15" t="s">
        <v>33603</v>
      </c>
      <c r="R921" t="s">
        <v>148</v>
      </c>
      <c r="S921" t="s">
        <v>31781</v>
      </c>
      <c r="T921" t="s">
        <v>34530</v>
      </c>
      <c r="U921" s="273">
        <f t="shared" si="74"/>
        <v>1.6188754427390789E-4</v>
      </c>
      <c r="V921" s="15" t="str">
        <f t="shared" si="75"/>
        <v>Sede - Napo</v>
      </c>
      <c r="W921" s="289" t="s">
        <v>32184</v>
      </c>
      <c r="X921" s="15" t="s">
        <v>32188</v>
      </c>
      <c r="Y921" s="15" t="s">
        <v>32185</v>
      </c>
    </row>
    <row r="922" spans="1:25" x14ac:dyDescent="0.35">
      <c r="A922" s="15" t="s">
        <v>31968</v>
      </c>
      <c r="B922" s="15" t="s">
        <v>142</v>
      </c>
      <c r="C922" s="15" t="s">
        <v>31643</v>
      </c>
      <c r="D922" s="15" t="s">
        <v>31646</v>
      </c>
      <c r="E922" s="15">
        <v>2</v>
      </c>
      <c r="F922" s="273">
        <f t="shared" si="76"/>
        <v>1.4757969303423848E-4</v>
      </c>
      <c r="G922" s="273">
        <f t="shared" si="77"/>
        <v>1.079250295159386E-4</v>
      </c>
      <c r="Q922" s="15" t="s">
        <v>33604</v>
      </c>
      <c r="R922" t="s">
        <v>148</v>
      </c>
      <c r="S922" t="s">
        <v>148</v>
      </c>
      <c r="T922" t="s">
        <v>34531</v>
      </c>
      <c r="U922" s="273">
        <f t="shared" si="74"/>
        <v>1.6188754427390789E-4</v>
      </c>
      <c r="V922" s="15" t="str">
        <f t="shared" si="75"/>
        <v>Sede - Parinari</v>
      </c>
      <c r="W922" s="289" t="s">
        <v>32187</v>
      </c>
      <c r="X922" s="15" t="s">
        <v>32186</v>
      </c>
      <c r="Y922" s="15" t="s">
        <v>32185</v>
      </c>
    </row>
    <row r="923" spans="1:25" x14ac:dyDescent="0.35">
      <c r="A923" s="15" t="s">
        <v>33707</v>
      </c>
      <c r="B923" s="15" t="s">
        <v>142</v>
      </c>
      <c r="C923" s="15" t="s">
        <v>31643</v>
      </c>
      <c r="D923" s="15" t="s">
        <v>34565</v>
      </c>
      <c r="E923" s="15">
        <v>2</v>
      </c>
      <c r="F923" s="273">
        <f t="shared" si="76"/>
        <v>1.4757969303423848E-4</v>
      </c>
      <c r="G923" s="273">
        <f t="shared" si="77"/>
        <v>1.079250295159386E-4</v>
      </c>
      <c r="Q923" s="15" t="s">
        <v>33605</v>
      </c>
      <c r="R923" t="s">
        <v>148</v>
      </c>
      <c r="S923" t="s">
        <v>34076</v>
      </c>
      <c r="T923" t="s">
        <v>34532</v>
      </c>
      <c r="U923" s="273">
        <f t="shared" si="74"/>
        <v>1.6188754427390789E-4</v>
      </c>
      <c r="V923" s="15" t="str">
        <f t="shared" si="75"/>
        <v>Sede - Pebas</v>
      </c>
      <c r="W923" s="289" t="s">
        <v>32188</v>
      </c>
      <c r="X923" s="15" t="s">
        <v>32188</v>
      </c>
      <c r="Y923" s="15" t="s">
        <v>32185</v>
      </c>
    </row>
    <row r="924" spans="1:25" x14ac:dyDescent="0.35">
      <c r="A924" s="15" t="s">
        <v>33708</v>
      </c>
      <c r="B924" s="15" t="s">
        <v>142</v>
      </c>
      <c r="C924" s="15" t="s">
        <v>31643</v>
      </c>
      <c r="D924" s="15" t="s">
        <v>34636</v>
      </c>
      <c r="E924" s="15">
        <v>2</v>
      </c>
      <c r="F924" s="273">
        <f t="shared" si="76"/>
        <v>1.4757969303423848E-4</v>
      </c>
      <c r="G924" s="273">
        <f t="shared" si="77"/>
        <v>1.079250295159386E-4</v>
      </c>
      <c r="Q924" s="15" t="s">
        <v>33606</v>
      </c>
      <c r="R924" t="s">
        <v>148</v>
      </c>
      <c r="S924" t="s">
        <v>34076</v>
      </c>
      <c r="T924" t="s">
        <v>34533</v>
      </c>
      <c r="U924" s="273">
        <f t="shared" si="74"/>
        <v>1.6188754427390789E-4</v>
      </c>
      <c r="V924" s="15" t="str">
        <f t="shared" si="75"/>
        <v>Sede - Yavari</v>
      </c>
      <c r="W924" s="289" t="s">
        <v>32184</v>
      </c>
      <c r="X924" s="15" t="s">
        <v>32185</v>
      </c>
      <c r="Y924" s="15" t="s">
        <v>32185</v>
      </c>
    </row>
    <row r="925" spans="1:25" x14ac:dyDescent="0.35">
      <c r="A925" s="15" t="s">
        <v>33709</v>
      </c>
      <c r="B925" s="15" t="s">
        <v>142</v>
      </c>
      <c r="C925" s="15" t="s">
        <v>31643</v>
      </c>
      <c r="D925" s="15" t="s">
        <v>34637</v>
      </c>
      <c r="E925" s="15">
        <v>2</v>
      </c>
      <c r="F925" s="273">
        <f t="shared" si="76"/>
        <v>1.4757969303423848E-4</v>
      </c>
      <c r="G925" s="273">
        <f t="shared" si="77"/>
        <v>1.079250295159386E-4</v>
      </c>
      <c r="Q925" s="15" t="s">
        <v>33607</v>
      </c>
      <c r="R925" t="s">
        <v>148</v>
      </c>
      <c r="S925" t="s">
        <v>34076</v>
      </c>
      <c r="T925" t="s">
        <v>31607</v>
      </c>
      <c r="U925" s="273">
        <f t="shared" si="74"/>
        <v>1.6188754427390789E-4</v>
      </c>
      <c r="V925" s="15" t="str">
        <f t="shared" si="75"/>
        <v>Sede - San Pablo</v>
      </c>
      <c r="W925" s="289" t="s">
        <v>32188</v>
      </c>
      <c r="X925" s="15" t="s">
        <v>32188</v>
      </c>
      <c r="Y925" s="15" t="s">
        <v>32185</v>
      </c>
    </row>
    <row r="926" spans="1:25" x14ac:dyDescent="0.35">
      <c r="A926" s="15" t="s">
        <v>33710</v>
      </c>
      <c r="B926" s="15" t="s">
        <v>170</v>
      </c>
      <c r="C926" s="15" t="s">
        <v>170</v>
      </c>
      <c r="D926" s="15" t="s">
        <v>34638</v>
      </c>
      <c r="E926" s="15">
        <v>2</v>
      </c>
      <c r="F926" s="273">
        <f t="shared" si="76"/>
        <v>1.4757969303423848E-4</v>
      </c>
      <c r="G926" s="273">
        <f t="shared" si="77"/>
        <v>1.079250295159386E-4</v>
      </c>
      <c r="Q926" s="15" t="s">
        <v>33608</v>
      </c>
      <c r="R926" t="s">
        <v>148</v>
      </c>
      <c r="S926" t="s">
        <v>34258</v>
      </c>
      <c r="T926" t="s">
        <v>34534</v>
      </c>
      <c r="U926" s="273">
        <f t="shared" si="74"/>
        <v>1.6188754427390789E-4</v>
      </c>
      <c r="V926" s="15" t="str">
        <f t="shared" si="75"/>
        <v>Sede - Emilio San Martin</v>
      </c>
      <c r="W926" s="289" t="s">
        <v>32187</v>
      </c>
      <c r="X926" s="15" t="s">
        <v>32186</v>
      </c>
      <c r="Y926" s="15" t="s">
        <v>32185</v>
      </c>
    </row>
    <row r="927" spans="1:25" x14ac:dyDescent="0.35">
      <c r="A927" s="15" t="s">
        <v>33711</v>
      </c>
      <c r="B927" s="15" t="s">
        <v>170</v>
      </c>
      <c r="C927" s="15" t="s">
        <v>170</v>
      </c>
      <c r="D927" s="15" t="s">
        <v>34639</v>
      </c>
      <c r="E927" s="15">
        <v>2</v>
      </c>
      <c r="F927" s="273">
        <f t="shared" si="76"/>
        <v>1.4757969303423848E-4</v>
      </c>
      <c r="G927" s="273">
        <f t="shared" si="77"/>
        <v>1.079250295159386E-4</v>
      </c>
      <c r="Q927" s="15" t="s">
        <v>33609</v>
      </c>
      <c r="R927" t="s">
        <v>152</v>
      </c>
      <c r="S927" t="s">
        <v>31799</v>
      </c>
      <c r="T927" t="s">
        <v>34535</v>
      </c>
      <c r="U927" s="273">
        <f t="shared" si="74"/>
        <v>1.6188754427390789E-4</v>
      </c>
      <c r="V927" s="15" t="str">
        <f t="shared" si="75"/>
        <v>Sede - Frias</v>
      </c>
      <c r="W927" s="289" t="s">
        <v>32188</v>
      </c>
      <c r="X927" s="15" t="s">
        <v>32184</v>
      </c>
      <c r="Y927" s="15" t="s">
        <v>32188</v>
      </c>
    </row>
    <row r="928" spans="1:25" x14ac:dyDescent="0.35">
      <c r="A928" s="15" t="s">
        <v>33712</v>
      </c>
      <c r="B928" s="15" t="s">
        <v>170</v>
      </c>
      <c r="C928" s="15" t="s">
        <v>34044</v>
      </c>
      <c r="D928" s="15" t="s">
        <v>34640</v>
      </c>
      <c r="E928" s="15">
        <v>2</v>
      </c>
      <c r="F928" s="273">
        <f t="shared" si="76"/>
        <v>1.4757969303423848E-4</v>
      </c>
      <c r="G928" s="273">
        <f t="shared" si="77"/>
        <v>1.079250295159386E-4</v>
      </c>
      <c r="Q928" s="15" t="s">
        <v>33610</v>
      </c>
      <c r="R928" t="s">
        <v>152</v>
      </c>
      <c r="S928" t="s">
        <v>31799</v>
      </c>
      <c r="T928" t="s">
        <v>34536</v>
      </c>
      <c r="U928" s="273">
        <f t="shared" si="74"/>
        <v>1.6188754427390789E-4</v>
      </c>
      <c r="V928" s="15" t="str">
        <f t="shared" si="75"/>
        <v>Sede - Montero</v>
      </c>
      <c r="W928" s="289" t="s">
        <v>32186</v>
      </c>
      <c r="X928" s="15" t="s">
        <v>32187</v>
      </c>
      <c r="Y928" s="15" t="s">
        <v>32185</v>
      </c>
    </row>
    <row r="929" spans="1:25" x14ac:dyDescent="0.35">
      <c r="A929" s="15" t="s">
        <v>33713</v>
      </c>
      <c r="B929" s="15" t="s">
        <v>170</v>
      </c>
      <c r="C929" s="15" t="s">
        <v>31648</v>
      </c>
      <c r="D929" s="15" t="s">
        <v>34641</v>
      </c>
      <c r="E929" s="15">
        <v>2</v>
      </c>
      <c r="F929" s="273">
        <f t="shared" si="76"/>
        <v>1.4757969303423848E-4</v>
      </c>
      <c r="G929" s="273">
        <f t="shared" si="77"/>
        <v>1.079250295159386E-4</v>
      </c>
      <c r="Q929" s="15" t="s">
        <v>33611</v>
      </c>
      <c r="R929" t="s">
        <v>152</v>
      </c>
      <c r="S929" t="s">
        <v>31799</v>
      </c>
      <c r="T929" t="s">
        <v>34537</v>
      </c>
      <c r="U929" s="273">
        <f t="shared" si="74"/>
        <v>1.6188754427390789E-4</v>
      </c>
      <c r="V929" s="15" t="str">
        <f t="shared" si="75"/>
        <v>Sede - Sapillica</v>
      </c>
      <c r="W929" s="289" t="s">
        <v>32185</v>
      </c>
      <c r="X929" s="15" t="s">
        <v>32187</v>
      </c>
      <c r="Y929" s="15" t="s">
        <v>32188</v>
      </c>
    </row>
    <row r="930" spans="1:25" x14ac:dyDescent="0.35">
      <c r="A930" s="15" t="s">
        <v>31972</v>
      </c>
      <c r="B930" s="15" t="s">
        <v>170</v>
      </c>
      <c r="C930" s="15" t="s">
        <v>31648</v>
      </c>
      <c r="D930" s="15" t="s">
        <v>34642</v>
      </c>
      <c r="E930" s="15">
        <v>2</v>
      </c>
      <c r="F930" s="273">
        <f t="shared" si="76"/>
        <v>1.4757969303423848E-4</v>
      </c>
      <c r="G930" s="273">
        <f t="shared" si="77"/>
        <v>1.079250295159386E-4</v>
      </c>
      <c r="Q930" s="15" t="s">
        <v>33612</v>
      </c>
      <c r="R930" t="s">
        <v>137</v>
      </c>
      <c r="S930" t="s">
        <v>31539</v>
      </c>
      <c r="T930" t="s">
        <v>34538</v>
      </c>
      <c r="U930" s="273">
        <f t="shared" si="74"/>
        <v>1.079250295159386E-4</v>
      </c>
      <c r="V930" s="15" t="str">
        <f t="shared" si="75"/>
        <v>Sede - Asuncion</v>
      </c>
      <c r="W930" s="289" t="s">
        <v>32186</v>
      </c>
      <c r="X930" s="15" t="s">
        <v>32184</v>
      </c>
      <c r="Y930" s="15" t="s">
        <v>32185</v>
      </c>
    </row>
    <row r="931" spans="1:25" x14ac:dyDescent="0.35">
      <c r="A931" s="15" t="s">
        <v>33157</v>
      </c>
      <c r="B931" s="15" t="s">
        <v>170</v>
      </c>
      <c r="C931" s="15" t="s">
        <v>34498</v>
      </c>
      <c r="D931" s="15" t="s">
        <v>34524</v>
      </c>
      <c r="E931" s="15">
        <v>2</v>
      </c>
      <c r="F931" s="273">
        <f t="shared" si="76"/>
        <v>1.4757969303423848E-4</v>
      </c>
      <c r="G931" s="273">
        <f t="shared" si="77"/>
        <v>1.079250295159386E-4</v>
      </c>
      <c r="Q931" s="15" t="s">
        <v>33613</v>
      </c>
      <c r="R931" t="s">
        <v>137</v>
      </c>
      <c r="S931" t="s">
        <v>31538</v>
      </c>
      <c r="T931" t="s">
        <v>34539</v>
      </c>
      <c r="U931" s="273">
        <f t="shared" si="74"/>
        <v>1.079250295159386E-4</v>
      </c>
      <c r="V931" s="15" t="str">
        <f t="shared" si="75"/>
        <v>Sede - Copallin</v>
      </c>
      <c r="W931" s="289" t="s">
        <v>32188</v>
      </c>
      <c r="X931" s="15" t="s">
        <v>32184</v>
      </c>
      <c r="Y931" s="15" t="s">
        <v>32184</v>
      </c>
    </row>
    <row r="932" spans="1:25" x14ac:dyDescent="0.35">
      <c r="A932" s="15" t="s">
        <v>33714</v>
      </c>
      <c r="B932" s="15" t="s">
        <v>170</v>
      </c>
      <c r="C932" s="15" t="s">
        <v>34498</v>
      </c>
      <c r="D932" s="15" t="s">
        <v>34643</v>
      </c>
      <c r="E932" s="15">
        <v>2</v>
      </c>
      <c r="F932" s="273">
        <f t="shared" si="76"/>
        <v>1.4757969303423848E-4</v>
      </c>
      <c r="G932" s="273">
        <f t="shared" si="77"/>
        <v>1.079250295159386E-4</v>
      </c>
      <c r="Q932" s="15" t="s">
        <v>33614</v>
      </c>
      <c r="R932" t="s">
        <v>137</v>
      </c>
      <c r="S932" t="s">
        <v>34133</v>
      </c>
      <c r="T932" t="s">
        <v>34540</v>
      </c>
      <c r="U932" s="273">
        <f t="shared" si="74"/>
        <v>1.079250295159386E-4</v>
      </c>
      <c r="V932" s="15" t="str">
        <f t="shared" si="75"/>
        <v>Sede - Rio Santiago</v>
      </c>
      <c r="W932" s="289" t="s">
        <v>32186</v>
      </c>
      <c r="X932" s="15" t="s">
        <v>32188</v>
      </c>
      <c r="Y932" s="15" t="s">
        <v>32185</v>
      </c>
    </row>
    <row r="933" spans="1:25" x14ac:dyDescent="0.35">
      <c r="A933" s="15" t="s">
        <v>31978</v>
      </c>
      <c r="B933" s="15" t="s">
        <v>144</v>
      </c>
      <c r="C933" s="15" t="s">
        <v>144</v>
      </c>
      <c r="D933" s="15" t="s">
        <v>31659</v>
      </c>
      <c r="E933" s="15">
        <v>2</v>
      </c>
      <c r="F933" s="273">
        <f t="shared" si="76"/>
        <v>1.4757969303423848E-4</v>
      </c>
      <c r="G933" s="273">
        <f t="shared" si="77"/>
        <v>1.079250295159386E-4</v>
      </c>
      <c r="Q933" s="15" t="s">
        <v>33615</v>
      </c>
      <c r="R933" t="s">
        <v>137</v>
      </c>
      <c r="S933" t="s">
        <v>34469</v>
      </c>
      <c r="T933" t="s">
        <v>34541</v>
      </c>
      <c r="U933" s="273">
        <f t="shared" si="74"/>
        <v>1.079250295159386E-4</v>
      </c>
      <c r="V933" s="15" t="str">
        <f t="shared" si="75"/>
        <v>Sede - Maria</v>
      </c>
      <c r="W933" s="289" t="s">
        <v>32186</v>
      </c>
      <c r="X933" s="15" t="s">
        <v>32184</v>
      </c>
      <c r="Y933" s="15" t="s">
        <v>32188</v>
      </c>
    </row>
    <row r="934" spans="1:25" x14ac:dyDescent="0.35">
      <c r="A934" s="15" t="s">
        <v>33205</v>
      </c>
      <c r="B934" s="15" t="s">
        <v>144</v>
      </c>
      <c r="C934" s="15" t="s">
        <v>144</v>
      </c>
      <c r="D934" s="15" t="s">
        <v>34644</v>
      </c>
      <c r="E934" s="15">
        <v>2</v>
      </c>
      <c r="F934" s="273">
        <f t="shared" si="76"/>
        <v>1.4757969303423848E-4</v>
      </c>
      <c r="G934" s="273">
        <f t="shared" si="77"/>
        <v>1.079250295159386E-4</v>
      </c>
      <c r="Q934" s="15" t="s">
        <v>33616</v>
      </c>
      <c r="R934" t="s">
        <v>137</v>
      </c>
      <c r="S934" t="s">
        <v>34469</v>
      </c>
      <c r="T934" t="s">
        <v>34542</v>
      </c>
      <c r="U934" s="273">
        <f t="shared" si="74"/>
        <v>1.079250295159386E-4</v>
      </c>
      <c r="V934" s="15" t="str">
        <f t="shared" si="75"/>
        <v>Sede - Santa Catalina</v>
      </c>
      <c r="W934" s="289" t="s">
        <v>32186</v>
      </c>
      <c r="X934" s="15" t="s">
        <v>32187</v>
      </c>
      <c r="Y934" s="15" t="s">
        <v>32188</v>
      </c>
    </row>
    <row r="935" spans="1:25" x14ac:dyDescent="0.35">
      <c r="A935" s="15" t="s">
        <v>33715</v>
      </c>
      <c r="B935" s="15" t="s">
        <v>144</v>
      </c>
      <c r="C935" s="15" t="s">
        <v>31654</v>
      </c>
      <c r="D935" s="15" t="s">
        <v>34645</v>
      </c>
      <c r="E935" s="15">
        <v>2</v>
      </c>
      <c r="F935" s="273">
        <f t="shared" si="76"/>
        <v>1.4757969303423848E-4</v>
      </c>
      <c r="G935" s="273">
        <f t="shared" si="77"/>
        <v>1.079250295159386E-4</v>
      </c>
      <c r="Q935" s="15" t="s">
        <v>33617</v>
      </c>
      <c r="R935" t="s">
        <v>137</v>
      </c>
      <c r="S935" t="s">
        <v>34469</v>
      </c>
      <c r="T935" t="s">
        <v>34543</v>
      </c>
      <c r="U935" s="273">
        <f t="shared" si="74"/>
        <v>1.079250295159386E-4</v>
      </c>
      <c r="V935" s="15" t="str">
        <f t="shared" si="75"/>
        <v>Sede - Tingo</v>
      </c>
      <c r="W935" s="289" t="s">
        <v>32185</v>
      </c>
      <c r="X935" s="15" t="s">
        <v>32184</v>
      </c>
      <c r="Y935" s="15" t="s">
        <v>32188</v>
      </c>
    </row>
    <row r="936" spans="1:25" x14ac:dyDescent="0.35">
      <c r="A936" s="15" t="s">
        <v>33230</v>
      </c>
      <c r="B936" s="15" t="s">
        <v>172</v>
      </c>
      <c r="C936" s="15" t="s">
        <v>31665</v>
      </c>
      <c r="D936" s="15" t="s">
        <v>34646</v>
      </c>
      <c r="E936" s="15">
        <v>2</v>
      </c>
      <c r="F936" s="273">
        <f t="shared" si="76"/>
        <v>1.4757969303423848E-4</v>
      </c>
      <c r="G936" s="273">
        <f t="shared" si="77"/>
        <v>1.079250295159386E-4</v>
      </c>
      <c r="Q936" s="15" t="s">
        <v>33618</v>
      </c>
      <c r="R936" t="s">
        <v>137</v>
      </c>
      <c r="S936" t="s">
        <v>31540</v>
      </c>
      <c r="T936" t="s">
        <v>34545</v>
      </c>
      <c r="U936" s="273">
        <f t="shared" si="74"/>
        <v>1.079250295159386E-4</v>
      </c>
      <c r="V936" s="15" t="str">
        <f t="shared" si="75"/>
        <v>Sede - Yamon</v>
      </c>
      <c r="W936" s="289" t="s">
        <v>32185</v>
      </c>
      <c r="X936" s="15" t="s">
        <v>32184</v>
      </c>
      <c r="Y936" s="15" t="s">
        <v>32188</v>
      </c>
    </row>
    <row r="937" spans="1:25" x14ac:dyDescent="0.35">
      <c r="A937" s="15" t="s">
        <v>33716</v>
      </c>
      <c r="B937" s="15" t="s">
        <v>172</v>
      </c>
      <c r="C937" s="15" t="s">
        <v>31664</v>
      </c>
      <c r="D937" s="15" t="s">
        <v>34647</v>
      </c>
      <c r="E937" s="15">
        <v>2</v>
      </c>
      <c r="F937" s="273">
        <f t="shared" si="76"/>
        <v>1.4757969303423848E-4</v>
      </c>
      <c r="G937" s="273">
        <f t="shared" si="77"/>
        <v>1.079250295159386E-4</v>
      </c>
      <c r="Q937" s="15" t="s">
        <v>33619</v>
      </c>
      <c r="R937" t="s">
        <v>173</v>
      </c>
      <c r="S937" t="s">
        <v>31543</v>
      </c>
      <c r="T937" t="s">
        <v>34546</v>
      </c>
      <c r="U937" s="273">
        <f t="shared" si="74"/>
        <v>1.079250295159386E-4</v>
      </c>
      <c r="V937" s="15" t="str">
        <f t="shared" si="75"/>
        <v>Sede - Cochabamba</v>
      </c>
      <c r="W937" s="289" t="s">
        <v>32186</v>
      </c>
      <c r="X937" s="15" t="s">
        <v>32187</v>
      </c>
      <c r="Y937" s="15" t="s">
        <v>32188</v>
      </c>
    </row>
    <row r="938" spans="1:25" x14ac:dyDescent="0.35">
      <c r="A938" s="15" t="s">
        <v>33074</v>
      </c>
      <c r="B938" s="15" t="s">
        <v>172</v>
      </c>
      <c r="C938" s="15" t="s">
        <v>31666</v>
      </c>
      <c r="D938" s="15" t="s">
        <v>34648</v>
      </c>
      <c r="E938" s="15">
        <v>2</v>
      </c>
      <c r="F938" s="273">
        <f t="shared" si="76"/>
        <v>1.4757969303423848E-4</v>
      </c>
      <c r="G938" s="273">
        <f t="shared" si="77"/>
        <v>1.079250295159386E-4</v>
      </c>
      <c r="Q938" s="15" t="s">
        <v>33620</v>
      </c>
      <c r="R938" t="s">
        <v>173</v>
      </c>
      <c r="S938" t="s">
        <v>31543</v>
      </c>
      <c r="T938" t="s">
        <v>34547</v>
      </c>
      <c r="U938" s="273">
        <f t="shared" si="74"/>
        <v>1.079250295159386E-4</v>
      </c>
      <c r="V938" s="15" t="str">
        <f t="shared" si="75"/>
        <v>Sede - Pira</v>
      </c>
      <c r="W938" s="289" t="s">
        <v>32185</v>
      </c>
      <c r="X938" s="15" t="s">
        <v>32184</v>
      </c>
      <c r="Y938" s="15" t="s">
        <v>32184</v>
      </c>
    </row>
    <row r="939" spans="1:25" x14ac:dyDescent="0.35">
      <c r="A939" s="15" t="s">
        <v>33717</v>
      </c>
      <c r="B939" s="15" t="s">
        <v>172</v>
      </c>
      <c r="C939" s="15" t="s">
        <v>31666</v>
      </c>
      <c r="D939" s="15" t="s">
        <v>34649</v>
      </c>
      <c r="E939" s="15">
        <v>2</v>
      </c>
      <c r="F939" s="273">
        <f t="shared" si="76"/>
        <v>1.4757969303423848E-4</v>
      </c>
      <c r="G939" s="273">
        <f t="shared" si="77"/>
        <v>1.079250295159386E-4</v>
      </c>
      <c r="Q939" s="15" t="s">
        <v>33621</v>
      </c>
      <c r="R939" t="s">
        <v>173</v>
      </c>
      <c r="S939" t="s">
        <v>34548</v>
      </c>
      <c r="T939" t="s">
        <v>34550</v>
      </c>
      <c r="U939" s="273">
        <f t="shared" si="74"/>
        <v>1.079250295159386E-4</v>
      </c>
      <c r="V939" s="15" t="str">
        <f t="shared" si="75"/>
        <v>Sede - Huacllan</v>
      </c>
      <c r="W939" s="289" t="s">
        <v>32186</v>
      </c>
      <c r="X939" s="15" t="s">
        <v>32184</v>
      </c>
      <c r="Y939" s="15" t="s">
        <v>32184</v>
      </c>
    </row>
    <row r="940" spans="1:25" x14ac:dyDescent="0.35">
      <c r="A940" s="15" t="s">
        <v>33718</v>
      </c>
      <c r="B940" s="15" t="s">
        <v>172</v>
      </c>
      <c r="C940" s="15" t="s">
        <v>31666</v>
      </c>
      <c r="D940" s="15" t="s">
        <v>34650</v>
      </c>
      <c r="E940" s="15">
        <v>2</v>
      </c>
      <c r="F940" s="273">
        <f t="shared" si="76"/>
        <v>1.4757969303423848E-4</v>
      </c>
      <c r="G940" s="273">
        <f t="shared" si="77"/>
        <v>1.079250295159386E-4</v>
      </c>
      <c r="Q940" s="15" t="s">
        <v>33622</v>
      </c>
      <c r="R940" t="s">
        <v>173</v>
      </c>
      <c r="S940" t="s">
        <v>34382</v>
      </c>
      <c r="T940" t="s">
        <v>34552</v>
      </c>
      <c r="U940" s="273">
        <f t="shared" si="74"/>
        <v>1.079250295159386E-4</v>
      </c>
      <c r="V940" s="15" t="str">
        <f t="shared" si="75"/>
        <v>Sede - San Juan De Rontoy</v>
      </c>
      <c r="W940" s="289" t="s">
        <v>32186</v>
      </c>
      <c r="X940" s="15" t="s">
        <v>32184</v>
      </c>
      <c r="Y940" s="15" t="s">
        <v>32188</v>
      </c>
    </row>
    <row r="941" spans="1:25" x14ac:dyDescent="0.35">
      <c r="A941" s="15" t="s">
        <v>33719</v>
      </c>
      <c r="B941" s="15" t="s">
        <v>172</v>
      </c>
      <c r="C941" s="15" t="s">
        <v>31666</v>
      </c>
      <c r="D941" s="15" t="s">
        <v>34651</v>
      </c>
      <c r="E941" s="15">
        <v>2</v>
      </c>
      <c r="F941" s="273">
        <f t="shared" si="76"/>
        <v>1.4757969303423848E-4</v>
      </c>
      <c r="G941" s="273">
        <f t="shared" si="77"/>
        <v>1.079250295159386E-4</v>
      </c>
      <c r="Q941" s="15" t="s">
        <v>33623</v>
      </c>
      <c r="R941" t="s">
        <v>173</v>
      </c>
      <c r="S941" t="s">
        <v>31579</v>
      </c>
      <c r="T941" t="s">
        <v>34553</v>
      </c>
      <c r="U941" s="273">
        <f t="shared" si="74"/>
        <v>1.079250295159386E-4</v>
      </c>
      <c r="V941" s="15" t="str">
        <f t="shared" si="75"/>
        <v>Sede - Tinco</v>
      </c>
      <c r="W941" s="289" t="s">
        <v>32187</v>
      </c>
      <c r="X941" s="15" t="s">
        <v>32184</v>
      </c>
      <c r="Y941" s="15" t="s">
        <v>32184</v>
      </c>
    </row>
    <row r="942" spans="1:25" x14ac:dyDescent="0.35">
      <c r="A942" s="15" t="s">
        <v>33720</v>
      </c>
      <c r="B942" s="15" t="s">
        <v>172</v>
      </c>
      <c r="C942" s="15" t="s">
        <v>31666</v>
      </c>
      <c r="D942" s="15" t="s">
        <v>34652</v>
      </c>
      <c r="E942" s="15">
        <v>2</v>
      </c>
      <c r="F942" s="273">
        <f t="shared" si="76"/>
        <v>1.4757969303423848E-4</v>
      </c>
      <c r="G942" s="273">
        <f t="shared" si="77"/>
        <v>1.079250295159386E-4</v>
      </c>
      <c r="Q942" s="15" t="s">
        <v>33624</v>
      </c>
      <c r="R942" t="s">
        <v>173</v>
      </c>
      <c r="S942" t="s">
        <v>34385</v>
      </c>
      <c r="T942" t="s">
        <v>34555</v>
      </c>
      <c r="U942" s="273">
        <f t="shared" si="74"/>
        <v>1.079250295159386E-4</v>
      </c>
      <c r="V942" s="15" t="str">
        <f t="shared" si="75"/>
        <v>Sede - Bambas</v>
      </c>
      <c r="W942" s="289" t="s">
        <v>32186</v>
      </c>
      <c r="X942" s="15" t="s">
        <v>32184</v>
      </c>
      <c r="Y942" s="15" t="s">
        <v>32184</v>
      </c>
    </row>
    <row r="943" spans="1:25" x14ac:dyDescent="0.35">
      <c r="A943" s="15" t="s">
        <v>33721</v>
      </c>
      <c r="B943" s="15" t="s">
        <v>172</v>
      </c>
      <c r="C943" s="15" t="s">
        <v>31666</v>
      </c>
      <c r="D943" s="15" t="s">
        <v>34653</v>
      </c>
      <c r="E943" s="15">
        <v>2</v>
      </c>
      <c r="F943" s="273">
        <f t="shared" si="76"/>
        <v>1.4757969303423848E-4</v>
      </c>
      <c r="G943" s="273">
        <f t="shared" si="77"/>
        <v>1.079250295159386E-4</v>
      </c>
      <c r="Q943" s="15" t="s">
        <v>33625</v>
      </c>
      <c r="R943" t="s">
        <v>173</v>
      </c>
      <c r="S943" t="s">
        <v>31577</v>
      </c>
      <c r="T943" t="s">
        <v>34556</v>
      </c>
      <c r="U943" s="273">
        <f t="shared" si="74"/>
        <v>1.079250295159386E-4</v>
      </c>
      <c r="V943" s="15" t="str">
        <f t="shared" si="75"/>
        <v>Sede - Huacchis</v>
      </c>
      <c r="W943" s="289" t="s">
        <v>32185</v>
      </c>
      <c r="X943" s="15" t="s">
        <v>32184</v>
      </c>
      <c r="Y943" s="15" t="s">
        <v>32188</v>
      </c>
    </row>
    <row r="944" spans="1:25" x14ac:dyDescent="0.35">
      <c r="A944" s="15" t="s">
        <v>33231</v>
      </c>
      <c r="B944" s="15" t="s">
        <v>172</v>
      </c>
      <c r="C944" s="15" t="s">
        <v>31668</v>
      </c>
      <c r="D944" s="15" t="s">
        <v>34654</v>
      </c>
      <c r="E944" s="15">
        <v>2</v>
      </c>
      <c r="F944" s="273">
        <f t="shared" si="76"/>
        <v>1.4757969303423848E-4</v>
      </c>
      <c r="G944" s="273">
        <f t="shared" si="77"/>
        <v>1.079250295159386E-4</v>
      </c>
      <c r="Q944" s="15" t="s">
        <v>33626</v>
      </c>
      <c r="R944" t="s">
        <v>173</v>
      </c>
      <c r="S944" t="s">
        <v>31574</v>
      </c>
      <c r="T944" t="s">
        <v>34557</v>
      </c>
      <c r="U944" s="273">
        <f t="shared" si="74"/>
        <v>1.079250295159386E-4</v>
      </c>
      <c r="V944" s="15" t="str">
        <f t="shared" si="75"/>
        <v>Sede - Huayan</v>
      </c>
      <c r="W944" s="289" t="s">
        <v>32188</v>
      </c>
      <c r="X944" s="15" t="s">
        <v>32184</v>
      </c>
      <c r="Y944" s="15" t="s">
        <v>32184</v>
      </c>
    </row>
    <row r="945" spans="1:25" x14ac:dyDescent="0.35">
      <c r="A945" s="15" t="s">
        <v>31999</v>
      </c>
      <c r="B945" s="15" t="s">
        <v>172</v>
      </c>
      <c r="C945" s="15" t="s">
        <v>31669</v>
      </c>
      <c r="D945" s="15" t="s">
        <v>31677</v>
      </c>
      <c r="E945" s="15">
        <v>2</v>
      </c>
      <c r="F945" s="273">
        <f t="shared" si="76"/>
        <v>1.4757969303423848E-4</v>
      </c>
      <c r="G945" s="273">
        <f t="shared" si="77"/>
        <v>1.079250295159386E-4</v>
      </c>
      <c r="Q945" s="15" t="s">
        <v>33627</v>
      </c>
      <c r="R945" t="s">
        <v>173</v>
      </c>
      <c r="S945" t="s">
        <v>34558</v>
      </c>
      <c r="T945" t="s">
        <v>34559</v>
      </c>
      <c r="U945" s="273">
        <f t="shared" si="74"/>
        <v>1.079250295159386E-4</v>
      </c>
      <c r="V945" s="15" t="str">
        <f t="shared" si="75"/>
        <v>Sede - Eleazar Guzman Barron</v>
      </c>
      <c r="W945" s="289" t="s">
        <v>32188</v>
      </c>
      <c r="X945" s="15" t="s">
        <v>32184</v>
      </c>
      <c r="Y945" s="15" t="s">
        <v>32184</v>
      </c>
    </row>
    <row r="946" spans="1:25" x14ac:dyDescent="0.35">
      <c r="A946" s="15" t="s">
        <v>33722</v>
      </c>
      <c r="B946" s="15" t="s">
        <v>172</v>
      </c>
      <c r="C946" s="15" t="s">
        <v>31663</v>
      </c>
      <c r="D946" s="15" t="s">
        <v>34655</v>
      </c>
      <c r="E946" s="15">
        <v>2</v>
      </c>
      <c r="F946" s="273">
        <f t="shared" si="76"/>
        <v>1.4757969303423848E-4</v>
      </c>
      <c r="G946" s="273">
        <f t="shared" si="77"/>
        <v>1.079250295159386E-4</v>
      </c>
      <c r="Q946" s="15" t="s">
        <v>33628</v>
      </c>
      <c r="R946" t="s">
        <v>173</v>
      </c>
      <c r="S946" t="s">
        <v>34218</v>
      </c>
      <c r="T946" t="s">
        <v>34560</v>
      </c>
      <c r="U946" s="273">
        <f t="shared" si="74"/>
        <v>1.079250295159386E-4</v>
      </c>
      <c r="V946" s="15" t="str">
        <f t="shared" si="75"/>
        <v>Sede - Acas</v>
      </c>
      <c r="W946" s="289" t="s">
        <v>32185</v>
      </c>
      <c r="X946" s="15" t="s">
        <v>32187</v>
      </c>
      <c r="Y946" s="15" t="s">
        <v>32184</v>
      </c>
    </row>
    <row r="947" spans="1:25" x14ac:dyDescent="0.35">
      <c r="A947" s="15" t="s">
        <v>33176</v>
      </c>
      <c r="B947" s="15" t="s">
        <v>146</v>
      </c>
      <c r="C947" s="15" t="s">
        <v>31690</v>
      </c>
      <c r="D947" s="15" t="s">
        <v>34656</v>
      </c>
      <c r="E947" s="15">
        <v>2</v>
      </c>
      <c r="F947" s="273">
        <f t="shared" si="76"/>
        <v>1.4757969303423848E-4</v>
      </c>
      <c r="G947" s="273">
        <f t="shared" si="77"/>
        <v>1.079250295159386E-4</v>
      </c>
      <c r="Q947" s="15" t="s">
        <v>33629</v>
      </c>
      <c r="R947" t="s">
        <v>173</v>
      </c>
      <c r="S947" t="s">
        <v>34218</v>
      </c>
      <c r="T947" t="s">
        <v>34504</v>
      </c>
      <c r="U947" s="273">
        <f t="shared" si="74"/>
        <v>1.079250295159386E-4</v>
      </c>
      <c r="V947" s="15" t="str">
        <f t="shared" si="75"/>
        <v>Sede - Cochas</v>
      </c>
      <c r="W947" s="289" t="s">
        <v>32184</v>
      </c>
      <c r="X947" s="15" t="s">
        <v>32184</v>
      </c>
      <c r="Y947" s="15" t="s">
        <v>925</v>
      </c>
    </row>
    <row r="948" spans="1:25" x14ac:dyDescent="0.35">
      <c r="A948" s="15" t="s">
        <v>33723</v>
      </c>
      <c r="B948" s="15" t="s">
        <v>146</v>
      </c>
      <c r="C948" s="15" t="s">
        <v>34355</v>
      </c>
      <c r="D948" s="15" t="s">
        <v>34657</v>
      </c>
      <c r="E948" s="15">
        <v>2</v>
      </c>
      <c r="F948" s="273">
        <f t="shared" si="76"/>
        <v>1.4757969303423848E-4</v>
      </c>
      <c r="G948" s="273">
        <f t="shared" si="77"/>
        <v>1.079250295159386E-4</v>
      </c>
      <c r="Q948" s="15" t="s">
        <v>33630</v>
      </c>
      <c r="R948" t="s">
        <v>173</v>
      </c>
      <c r="S948" t="s">
        <v>34218</v>
      </c>
      <c r="T948" t="s">
        <v>31634</v>
      </c>
      <c r="U948" s="273">
        <f t="shared" si="74"/>
        <v>1.079250295159386E-4</v>
      </c>
      <c r="V948" s="15" t="str">
        <f t="shared" si="75"/>
        <v>Sede - San Pedro</v>
      </c>
      <c r="W948" s="289" t="s">
        <v>32188</v>
      </c>
      <c r="X948" s="15" t="s">
        <v>32184</v>
      </c>
      <c r="Y948" s="15" t="s">
        <v>925</v>
      </c>
    </row>
    <row r="949" spans="1:25" x14ac:dyDescent="0.35">
      <c r="A949" s="15" t="s">
        <v>33724</v>
      </c>
      <c r="B949" s="15" t="s">
        <v>146</v>
      </c>
      <c r="C949" s="15" t="s">
        <v>34355</v>
      </c>
      <c r="D949" s="15" t="s">
        <v>34658</v>
      </c>
      <c r="E949" s="15">
        <v>2</v>
      </c>
      <c r="F949" s="273">
        <f t="shared" si="76"/>
        <v>1.4757969303423848E-4</v>
      </c>
      <c r="G949" s="273">
        <f t="shared" si="77"/>
        <v>1.079250295159386E-4</v>
      </c>
      <c r="Q949" s="15" t="s">
        <v>33631</v>
      </c>
      <c r="R949" t="s">
        <v>173</v>
      </c>
      <c r="S949" t="s">
        <v>31582</v>
      </c>
      <c r="T949" t="s">
        <v>34561</v>
      </c>
      <c r="U949" s="273">
        <f t="shared" si="74"/>
        <v>1.079250295159386E-4</v>
      </c>
      <c r="V949" s="15" t="str">
        <f t="shared" si="75"/>
        <v>Sede - Sicsibamba</v>
      </c>
      <c r="W949" s="289" t="s">
        <v>32188</v>
      </c>
      <c r="X949" s="15" t="s">
        <v>32187</v>
      </c>
      <c r="Y949" s="15" t="s">
        <v>32188</v>
      </c>
    </row>
    <row r="950" spans="1:25" x14ac:dyDescent="0.35">
      <c r="A950" s="15" t="s">
        <v>33185</v>
      </c>
      <c r="B950" s="15" t="s">
        <v>146</v>
      </c>
      <c r="C950" s="15" t="s">
        <v>3</v>
      </c>
      <c r="D950" s="15" t="s">
        <v>34659</v>
      </c>
      <c r="E950" s="15">
        <v>2</v>
      </c>
      <c r="F950" s="273">
        <f t="shared" si="76"/>
        <v>1.4757969303423848E-4</v>
      </c>
      <c r="G950" s="273">
        <f t="shared" si="77"/>
        <v>1.079250295159386E-4</v>
      </c>
      <c r="Q950" s="15" t="s">
        <v>33632</v>
      </c>
      <c r="R950" t="s">
        <v>174</v>
      </c>
      <c r="S950" t="s">
        <v>31546</v>
      </c>
      <c r="T950" t="s">
        <v>34562</v>
      </c>
      <c r="U950" s="273">
        <f t="shared" si="74"/>
        <v>1.079250295159386E-4</v>
      </c>
      <c r="V950" s="15" t="str">
        <f t="shared" si="75"/>
        <v>Sede - Chacoche</v>
      </c>
      <c r="W950" s="289" t="s">
        <v>32185</v>
      </c>
      <c r="X950" s="15" t="s">
        <v>32184</v>
      </c>
      <c r="Y950" s="15" t="s">
        <v>32188</v>
      </c>
    </row>
    <row r="951" spans="1:25" x14ac:dyDescent="0.35">
      <c r="A951" s="15" t="s">
        <v>33146</v>
      </c>
      <c r="B951" s="15" t="s">
        <v>146</v>
      </c>
      <c r="C951" s="15" t="s">
        <v>31691</v>
      </c>
      <c r="D951" s="15" t="s">
        <v>34660</v>
      </c>
      <c r="E951" s="15">
        <v>2</v>
      </c>
      <c r="F951" s="273">
        <f t="shared" si="76"/>
        <v>1.4757969303423848E-4</v>
      </c>
      <c r="G951" s="273">
        <f t="shared" si="77"/>
        <v>1.079250295159386E-4</v>
      </c>
      <c r="Q951" s="15" t="s">
        <v>33633</v>
      </c>
      <c r="R951" t="s">
        <v>174</v>
      </c>
      <c r="S951" t="s">
        <v>31546</v>
      </c>
      <c r="T951" t="s">
        <v>34563</v>
      </c>
      <c r="U951" s="273">
        <f t="shared" si="74"/>
        <v>1.079250295159386E-4</v>
      </c>
      <c r="V951" s="15" t="str">
        <f t="shared" si="75"/>
        <v>Sede - Circa</v>
      </c>
      <c r="W951" s="289" t="s">
        <v>32188</v>
      </c>
      <c r="X951" s="15" t="s">
        <v>32188</v>
      </c>
      <c r="Y951" s="15" t="s">
        <v>32188</v>
      </c>
    </row>
    <row r="952" spans="1:25" x14ac:dyDescent="0.35">
      <c r="A952" s="15" t="s">
        <v>33725</v>
      </c>
      <c r="B952" s="15" t="s">
        <v>146</v>
      </c>
      <c r="C952" s="15" t="s">
        <v>31691</v>
      </c>
      <c r="D952" s="15" t="s">
        <v>34661</v>
      </c>
      <c r="E952" s="15">
        <v>2</v>
      </c>
      <c r="F952" s="273">
        <f t="shared" si="76"/>
        <v>1.4757969303423848E-4</v>
      </c>
      <c r="G952" s="273">
        <f t="shared" si="77"/>
        <v>1.079250295159386E-4</v>
      </c>
      <c r="Q952" s="15" t="s">
        <v>33634</v>
      </c>
      <c r="R952" t="s">
        <v>174</v>
      </c>
      <c r="S952" t="s">
        <v>31546</v>
      </c>
      <c r="T952" t="s">
        <v>34564</v>
      </c>
      <c r="U952" s="273">
        <f t="shared" si="74"/>
        <v>1.079250295159386E-4</v>
      </c>
      <c r="V952" s="15" t="str">
        <f t="shared" si="75"/>
        <v>Sede - San Pedro De Cachora</v>
      </c>
      <c r="W952" s="289" t="s">
        <v>32188</v>
      </c>
      <c r="X952" s="15" t="s">
        <v>32184</v>
      </c>
      <c r="Y952" s="15" t="s">
        <v>32184</v>
      </c>
    </row>
    <row r="953" spans="1:25" x14ac:dyDescent="0.35">
      <c r="A953" s="15" t="s">
        <v>33726</v>
      </c>
      <c r="B953" s="15" t="s">
        <v>146</v>
      </c>
      <c r="C953" s="15" t="s">
        <v>31691</v>
      </c>
      <c r="D953" s="15" t="s">
        <v>34662</v>
      </c>
      <c r="E953" s="15">
        <v>2</v>
      </c>
      <c r="F953" s="273">
        <f t="shared" si="76"/>
        <v>1.4757969303423848E-4</v>
      </c>
      <c r="G953" s="273">
        <f t="shared" si="77"/>
        <v>1.079250295159386E-4</v>
      </c>
      <c r="Q953" s="15" t="s">
        <v>33635</v>
      </c>
      <c r="R953" t="s">
        <v>174</v>
      </c>
      <c r="S953" t="s">
        <v>31627</v>
      </c>
      <c r="T953" t="s">
        <v>34565</v>
      </c>
      <c r="U953" s="273">
        <f t="shared" si="74"/>
        <v>1.079250295159386E-4</v>
      </c>
      <c r="V953" s="15" t="str">
        <f t="shared" si="75"/>
        <v>Sede - Colcabamba</v>
      </c>
      <c r="W953" s="289" t="s">
        <v>32188</v>
      </c>
      <c r="X953" s="15" t="s">
        <v>32188</v>
      </c>
      <c r="Y953" s="15" t="s">
        <v>32188</v>
      </c>
    </row>
    <row r="954" spans="1:25" x14ac:dyDescent="0.35">
      <c r="A954" s="15" t="s">
        <v>33727</v>
      </c>
      <c r="B954" s="15" t="s">
        <v>146</v>
      </c>
      <c r="C954" s="15" t="s">
        <v>34285</v>
      </c>
      <c r="D954" s="15" t="s">
        <v>34663</v>
      </c>
      <c r="E954" s="15">
        <v>2</v>
      </c>
      <c r="F954" s="273">
        <f t="shared" si="76"/>
        <v>1.4757969303423848E-4</v>
      </c>
      <c r="G954" s="273">
        <f t="shared" si="77"/>
        <v>1.079250295159386E-4</v>
      </c>
      <c r="Q954" s="15" t="s">
        <v>33636</v>
      </c>
      <c r="R954" t="s">
        <v>174</v>
      </c>
      <c r="S954" t="s">
        <v>31627</v>
      </c>
      <c r="T954" t="s">
        <v>34566</v>
      </c>
      <c r="U954" s="273">
        <f t="shared" si="74"/>
        <v>1.079250295159386E-4</v>
      </c>
      <c r="V954" s="15" t="str">
        <f t="shared" si="75"/>
        <v>Sede - Lucre</v>
      </c>
      <c r="W954" s="289" t="s">
        <v>32188</v>
      </c>
      <c r="X954" s="15" t="s">
        <v>32184</v>
      </c>
      <c r="Y954" s="15" t="s">
        <v>32188</v>
      </c>
    </row>
    <row r="955" spans="1:25" x14ac:dyDescent="0.35">
      <c r="A955" s="15" t="s">
        <v>33728</v>
      </c>
      <c r="B955" s="15" t="s">
        <v>146</v>
      </c>
      <c r="C955" s="15" t="s">
        <v>34285</v>
      </c>
      <c r="D955" s="15" t="s">
        <v>34664</v>
      </c>
      <c r="E955" s="15">
        <v>2</v>
      </c>
      <c r="F955" s="273">
        <f t="shared" si="76"/>
        <v>1.4757969303423848E-4</v>
      </c>
      <c r="G955" s="273">
        <f t="shared" si="77"/>
        <v>1.079250295159386E-4</v>
      </c>
      <c r="Q955" s="15" t="s">
        <v>33637</v>
      </c>
      <c r="R955" t="s">
        <v>174</v>
      </c>
      <c r="S955" t="s">
        <v>31627</v>
      </c>
      <c r="T955" t="s">
        <v>34567</v>
      </c>
      <c r="U955" s="273">
        <f t="shared" si="74"/>
        <v>1.079250295159386E-4</v>
      </c>
      <c r="V955" s="15" t="str">
        <f t="shared" si="75"/>
        <v>Sede - Tapairihua</v>
      </c>
      <c r="W955" s="289" t="s">
        <v>32185</v>
      </c>
      <c r="X955" s="15" t="s">
        <v>32184</v>
      </c>
      <c r="Y955" s="15" t="s">
        <v>32188</v>
      </c>
    </row>
    <row r="956" spans="1:25" x14ac:dyDescent="0.35">
      <c r="A956" s="15" t="s">
        <v>33729</v>
      </c>
      <c r="B956" s="15" t="s">
        <v>146</v>
      </c>
      <c r="C956" s="15" t="s">
        <v>34285</v>
      </c>
      <c r="D956" s="15" t="s">
        <v>34665</v>
      </c>
      <c r="E956" s="15">
        <v>2</v>
      </c>
      <c r="F956" s="273">
        <f t="shared" si="76"/>
        <v>1.4757969303423848E-4</v>
      </c>
      <c r="G956" s="273">
        <f t="shared" si="77"/>
        <v>1.079250295159386E-4</v>
      </c>
      <c r="Q956" s="15" t="s">
        <v>33638</v>
      </c>
      <c r="R956" t="s">
        <v>174</v>
      </c>
      <c r="S956" t="s">
        <v>31625</v>
      </c>
      <c r="T956" t="s">
        <v>31625</v>
      </c>
      <c r="U956" s="273">
        <f t="shared" si="74"/>
        <v>1.079250295159386E-4</v>
      </c>
      <c r="V956" s="15" t="str">
        <f t="shared" si="75"/>
        <v>Sede - Cotabambas</v>
      </c>
      <c r="W956" s="289" t="s">
        <v>32185</v>
      </c>
      <c r="X956" s="15" t="s">
        <v>32188</v>
      </c>
      <c r="Y956" s="15" t="s">
        <v>32188</v>
      </c>
    </row>
    <row r="957" spans="1:25" x14ac:dyDescent="0.35">
      <c r="A957" s="15" t="s">
        <v>33730</v>
      </c>
      <c r="B957" s="15" t="s">
        <v>147</v>
      </c>
      <c r="C957" s="15" t="s">
        <v>31693</v>
      </c>
      <c r="D957" s="15" t="s">
        <v>34092</v>
      </c>
      <c r="E957" s="15">
        <v>2</v>
      </c>
      <c r="F957" s="273">
        <f t="shared" si="76"/>
        <v>1.4757969303423848E-4</v>
      </c>
      <c r="G957" s="273">
        <f t="shared" si="77"/>
        <v>1.079250295159386E-4</v>
      </c>
      <c r="Q957" s="15" t="s">
        <v>33639</v>
      </c>
      <c r="R957" t="s">
        <v>174</v>
      </c>
      <c r="S957" t="s">
        <v>34109</v>
      </c>
      <c r="T957" t="s">
        <v>34568</v>
      </c>
      <c r="U957" s="273">
        <f t="shared" si="74"/>
        <v>1.079250295159386E-4</v>
      </c>
      <c r="V957" s="15" t="str">
        <f t="shared" si="75"/>
        <v>Sede - Huaccana</v>
      </c>
      <c r="W957" s="289" t="s">
        <v>32185</v>
      </c>
      <c r="X957" s="15" t="s">
        <v>32184</v>
      </c>
      <c r="Y957" s="15" t="s">
        <v>32184</v>
      </c>
    </row>
    <row r="958" spans="1:25" x14ac:dyDescent="0.35">
      <c r="A958" s="15" t="s">
        <v>33731</v>
      </c>
      <c r="B958" s="15" t="s">
        <v>147</v>
      </c>
      <c r="C958" s="15" t="s">
        <v>31694</v>
      </c>
      <c r="D958" s="15" t="s">
        <v>34666</v>
      </c>
      <c r="E958" s="15">
        <v>2</v>
      </c>
      <c r="F958" s="273">
        <f t="shared" si="76"/>
        <v>1.4757969303423848E-4</v>
      </c>
      <c r="G958" s="273">
        <f t="shared" si="77"/>
        <v>1.079250295159386E-4</v>
      </c>
      <c r="Q958" s="15" t="s">
        <v>33640</v>
      </c>
      <c r="R958" t="s">
        <v>174</v>
      </c>
      <c r="S958" t="s">
        <v>34148</v>
      </c>
      <c r="T958" t="s">
        <v>34569</v>
      </c>
      <c r="U958" s="273">
        <f t="shared" si="74"/>
        <v>1.079250295159386E-4</v>
      </c>
      <c r="V958" s="15" t="str">
        <f t="shared" si="75"/>
        <v>Sede - Gamarra</v>
      </c>
      <c r="W958" s="289" t="s">
        <v>32185</v>
      </c>
      <c r="X958" s="15" t="s">
        <v>32184</v>
      </c>
      <c r="Y958" s="15" t="s">
        <v>32184</v>
      </c>
    </row>
    <row r="959" spans="1:25" x14ac:dyDescent="0.35">
      <c r="A959" s="15" t="s">
        <v>33259</v>
      </c>
      <c r="B959" s="15" t="s">
        <v>147</v>
      </c>
      <c r="C959" s="15" t="s">
        <v>147</v>
      </c>
      <c r="D959" s="15" t="s">
        <v>34667</v>
      </c>
      <c r="E959" s="15">
        <v>2</v>
      </c>
      <c r="F959" s="273">
        <f t="shared" si="76"/>
        <v>1.4757969303423848E-4</v>
      </c>
      <c r="G959" s="273">
        <f t="shared" si="77"/>
        <v>1.079250295159386E-4</v>
      </c>
      <c r="Q959" s="15" t="s">
        <v>33641</v>
      </c>
      <c r="R959" t="s">
        <v>174</v>
      </c>
      <c r="S959" t="s">
        <v>34148</v>
      </c>
      <c r="T959" t="s">
        <v>34570</v>
      </c>
      <c r="U959" s="273">
        <f t="shared" si="74"/>
        <v>1.079250295159386E-4</v>
      </c>
      <c r="V959" s="15" t="str">
        <f t="shared" si="75"/>
        <v>Sede - Turpay</v>
      </c>
      <c r="W959" s="289" t="s">
        <v>32188</v>
      </c>
      <c r="X959" s="15" t="s">
        <v>32184</v>
      </c>
      <c r="Y959" s="15" t="s">
        <v>32184</v>
      </c>
    </row>
    <row r="960" spans="1:25" x14ac:dyDescent="0.35">
      <c r="A960" s="15" t="s">
        <v>33158</v>
      </c>
      <c r="B960" s="15" t="s">
        <v>159</v>
      </c>
      <c r="C960" s="15" t="s">
        <v>34668</v>
      </c>
      <c r="D960" s="15" t="s">
        <v>34668</v>
      </c>
      <c r="E960" s="15">
        <v>2</v>
      </c>
      <c r="F960" s="273">
        <f t="shared" si="76"/>
        <v>1.4757969303423848E-4</v>
      </c>
      <c r="G960" s="273">
        <f t="shared" si="77"/>
        <v>1.079250295159386E-4</v>
      </c>
      <c r="Q960" s="15" t="s">
        <v>33642</v>
      </c>
      <c r="R960" t="s">
        <v>138</v>
      </c>
      <c r="S960" t="s">
        <v>138</v>
      </c>
      <c r="T960" t="s">
        <v>34571</v>
      </c>
      <c r="U960" s="273">
        <f t="shared" si="74"/>
        <v>1.079250295159386E-4</v>
      </c>
      <c r="V960" s="15" t="str">
        <f t="shared" si="75"/>
        <v>Sede - Pocsi</v>
      </c>
      <c r="W960" s="289" t="s">
        <v>32188</v>
      </c>
      <c r="X960" s="15" t="s">
        <v>32184</v>
      </c>
      <c r="Y960" s="15" t="s">
        <v>32184</v>
      </c>
    </row>
    <row r="961" spans="1:25" x14ac:dyDescent="0.35">
      <c r="A961" s="15" t="s">
        <v>33209</v>
      </c>
      <c r="B961" s="15" t="s">
        <v>159</v>
      </c>
      <c r="C961" s="15" t="s">
        <v>34668</v>
      </c>
      <c r="D961" s="15" t="s">
        <v>34669</v>
      </c>
      <c r="E961" s="15">
        <v>2</v>
      </c>
      <c r="F961" s="273">
        <f t="shared" si="76"/>
        <v>1.4757969303423848E-4</v>
      </c>
      <c r="G961" s="273">
        <f t="shared" si="77"/>
        <v>1.079250295159386E-4</v>
      </c>
      <c r="Q961" s="15" t="s">
        <v>33643</v>
      </c>
      <c r="R961" t="s">
        <v>138</v>
      </c>
      <c r="S961" t="s">
        <v>138</v>
      </c>
      <c r="T961" t="s">
        <v>34574</v>
      </c>
      <c r="U961" s="273">
        <f t="shared" si="74"/>
        <v>1.079250295159386E-4</v>
      </c>
      <c r="V961" s="15" t="str">
        <f t="shared" si="75"/>
        <v>Sede - Yarabamba</v>
      </c>
      <c r="W961" s="289" t="s">
        <v>32188</v>
      </c>
      <c r="X961" s="15" t="s">
        <v>32184</v>
      </c>
      <c r="Y961" s="15" t="s">
        <v>32188</v>
      </c>
    </row>
    <row r="962" spans="1:25" x14ac:dyDescent="0.35">
      <c r="A962" s="15" t="s">
        <v>33732</v>
      </c>
      <c r="B962" s="15" t="s">
        <v>159</v>
      </c>
      <c r="C962" s="15" t="s">
        <v>34668</v>
      </c>
      <c r="D962" s="15" t="s">
        <v>34670</v>
      </c>
      <c r="E962" s="15">
        <v>2</v>
      </c>
      <c r="F962" s="273">
        <f t="shared" si="76"/>
        <v>1.4757969303423848E-4</v>
      </c>
      <c r="G962" s="273">
        <f t="shared" si="77"/>
        <v>1.079250295159386E-4</v>
      </c>
      <c r="Q962" s="15" t="s">
        <v>33644</v>
      </c>
      <c r="R962" t="s">
        <v>138</v>
      </c>
      <c r="S962" t="s">
        <v>34193</v>
      </c>
      <c r="T962" t="s">
        <v>34577</v>
      </c>
      <c r="U962" s="273">
        <f t="shared" si="74"/>
        <v>1.079250295159386E-4</v>
      </c>
      <c r="V962" s="15" t="str">
        <f t="shared" si="75"/>
        <v>Sede - Atiquipa</v>
      </c>
      <c r="W962" s="289" t="s">
        <v>32188</v>
      </c>
      <c r="X962" s="15" t="s">
        <v>32184</v>
      </c>
      <c r="Y962" s="15" t="s">
        <v>925</v>
      </c>
    </row>
    <row r="963" spans="1:25" x14ac:dyDescent="0.35">
      <c r="A963" s="15" t="s">
        <v>33733</v>
      </c>
      <c r="B963" s="15" t="s">
        <v>159</v>
      </c>
      <c r="C963" s="15" t="s">
        <v>34668</v>
      </c>
      <c r="D963" s="15" t="s">
        <v>34671</v>
      </c>
      <c r="E963" s="15">
        <v>2</v>
      </c>
      <c r="F963" s="273">
        <f t="shared" si="76"/>
        <v>1.4757969303423848E-4</v>
      </c>
      <c r="G963" s="273">
        <f t="shared" si="77"/>
        <v>1.079250295159386E-4</v>
      </c>
      <c r="Q963" s="15" t="s">
        <v>33645</v>
      </c>
      <c r="R963" t="s">
        <v>138</v>
      </c>
      <c r="S963" t="s">
        <v>34193</v>
      </c>
      <c r="T963" t="s">
        <v>34578</v>
      </c>
      <c r="U963" s="273">
        <f t="shared" ref="U963:U1026" si="78">+SUMIF($A:$A,Q963,$G:$G)+SUMIF($I:$I,Q963,$O:$O)</f>
        <v>1.079250295159386E-4</v>
      </c>
      <c r="V963" s="15" t="str">
        <f t="shared" ref="V963:V1026" si="79">_xlfn.CONCAT("Sede - ",T963)</f>
        <v>Sede - Bella Union</v>
      </c>
      <c r="W963" s="289" t="s">
        <v>32184</v>
      </c>
      <c r="X963" s="15" t="s">
        <v>32188</v>
      </c>
      <c r="Y963" s="15" t="s">
        <v>925</v>
      </c>
    </row>
    <row r="964" spans="1:25" x14ac:dyDescent="0.35">
      <c r="A964" s="15" t="s">
        <v>33210</v>
      </c>
      <c r="B964" s="15" t="s">
        <v>159</v>
      </c>
      <c r="C964" s="15" t="s">
        <v>34668</v>
      </c>
      <c r="D964" s="15" t="s">
        <v>34672</v>
      </c>
      <c r="E964" s="15">
        <v>2</v>
      </c>
      <c r="F964" s="273">
        <f t="shared" ref="F964:F1027" si="80">+E964/SUM($E$3:$E$1322)</f>
        <v>1.4757969303423848E-4</v>
      </c>
      <c r="G964" s="273">
        <f t="shared" ref="G964:G1027" si="81">+F964*RIGHT($A$1,6)</f>
        <v>1.079250295159386E-4</v>
      </c>
      <c r="Q964" s="15" t="s">
        <v>33646</v>
      </c>
      <c r="R964" t="s">
        <v>138</v>
      </c>
      <c r="S964" t="s">
        <v>34193</v>
      </c>
      <c r="T964" t="s">
        <v>34579</v>
      </c>
      <c r="U964" s="273">
        <f t="shared" si="78"/>
        <v>1.079250295159386E-4</v>
      </c>
      <c r="V964" s="15" t="str">
        <f t="shared" si="79"/>
        <v>Sede - Huanuhuanu</v>
      </c>
      <c r="W964" s="289" t="s">
        <v>32188</v>
      </c>
      <c r="X964" s="15" t="s">
        <v>32184</v>
      </c>
      <c r="Y964" s="15" t="s">
        <v>925</v>
      </c>
    </row>
    <row r="965" spans="1:25" x14ac:dyDescent="0.35">
      <c r="A965" s="15" t="s">
        <v>32032</v>
      </c>
      <c r="B965" s="15" t="s">
        <v>159</v>
      </c>
      <c r="C965" s="15" t="s">
        <v>31708</v>
      </c>
      <c r="D965" s="15" t="s">
        <v>31708</v>
      </c>
      <c r="E965" s="15">
        <v>2</v>
      </c>
      <c r="F965" s="273">
        <f t="shared" si="80"/>
        <v>1.4757969303423848E-4</v>
      </c>
      <c r="G965" s="273">
        <f t="shared" si="81"/>
        <v>1.079250295159386E-4</v>
      </c>
      <c r="Q965" s="15" t="s">
        <v>33647</v>
      </c>
      <c r="R965" t="s">
        <v>138</v>
      </c>
      <c r="S965" t="s">
        <v>34193</v>
      </c>
      <c r="T965" t="s">
        <v>34580</v>
      </c>
      <c r="U965" s="273">
        <f t="shared" si="78"/>
        <v>1.079250295159386E-4</v>
      </c>
      <c r="V965" s="15" t="str">
        <f t="shared" si="79"/>
        <v>Sede - Yauca</v>
      </c>
      <c r="W965" s="289" t="s">
        <v>32184</v>
      </c>
      <c r="X965" s="15" t="s">
        <v>32184</v>
      </c>
      <c r="Y965" s="15" t="s">
        <v>925</v>
      </c>
    </row>
    <row r="966" spans="1:25" x14ac:dyDescent="0.35">
      <c r="A966" s="15" t="s">
        <v>32291</v>
      </c>
      <c r="B966" s="15" t="s">
        <v>159</v>
      </c>
      <c r="C966" s="15" t="s">
        <v>31708</v>
      </c>
      <c r="D966" s="15" t="s">
        <v>32290</v>
      </c>
      <c r="E966" s="15">
        <v>2</v>
      </c>
      <c r="F966" s="273">
        <f t="shared" si="80"/>
        <v>1.4757969303423848E-4</v>
      </c>
      <c r="G966" s="273">
        <f t="shared" si="81"/>
        <v>1.079250295159386E-4</v>
      </c>
      <c r="Q966" s="15" t="s">
        <v>33648</v>
      </c>
      <c r="R966" t="s">
        <v>138</v>
      </c>
      <c r="S966" t="s">
        <v>31526</v>
      </c>
      <c r="T966" t="s">
        <v>34582</v>
      </c>
      <c r="U966" s="273">
        <f t="shared" si="78"/>
        <v>1.079250295159386E-4</v>
      </c>
      <c r="V966" s="15" t="str">
        <f t="shared" si="79"/>
        <v>Sede - Choco</v>
      </c>
      <c r="W966" s="289" t="s">
        <v>32185</v>
      </c>
      <c r="X966" s="15" t="s">
        <v>32184</v>
      </c>
      <c r="Y966" s="15" t="s">
        <v>32184</v>
      </c>
    </row>
    <row r="967" spans="1:25" x14ac:dyDescent="0.35">
      <c r="A967" s="15" t="s">
        <v>32033</v>
      </c>
      <c r="B967" s="15" t="s">
        <v>159</v>
      </c>
      <c r="C967" s="15" t="s">
        <v>31708</v>
      </c>
      <c r="D967" s="15" t="s">
        <v>31717</v>
      </c>
      <c r="E967" s="15">
        <v>2</v>
      </c>
      <c r="F967" s="273">
        <f t="shared" si="80"/>
        <v>1.4757969303423848E-4</v>
      </c>
      <c r="G967" s="273">
        <f t="shared" si="81"/>
        <v>1.079250295159386E-4</v>
      </c>
      <c r="Q967" s="15" t="s">
        <v>31904</v>
      </c>
      <c r="R967" t="s">
        <v>138</v>
      </c>
      <c r="S967" t="s">
        <v>31526</v>
      </c>
      <c r="T967" t="s">
        <v>31592</v>
      </c>
      <c r="U967" s="273">
        <f t="shared" si="78"/>
        <v>1.079250295159386E-4</v>
      </c>
      <c r="V967" s="15" t="str">
        <f t="shared" si="79"/>
        <v>Sede - Pampacolca</v>
      </c>
      <c r="W967" s="289" t="s">
        <v>32185</v>
      </c>
      <c r="X967" s="15" t="s">
        <v>32184</v>
      </c>
      <c r="Y967" s="15" t="s">
        <v>32184</v>
      </c>
    </row>
    <row r="968" spans="1:25" x14ac:dyDescent="0.35">
      <c r="A968" s="15" t="s">
        <v>33154</v>
      </c>
      <c r="B968" s="15" t="s">
        <v>159</v>
      </c>
      <c r="C968" s="15" t="s">
        <v>31709</v>
      </c>
      <c r="D968" s="15" t="s">
        <v>34673</v>
      </c>
      <c r="E968" s="15">
        <v>2</v>
      </c>
      <c r="F968" s="273">
        <f t="shared" si="80"/>
        <v>1.4757969303423848E-4</v>
      </c>
      <c r="G968" s="273">
        <f t="shared" si="81"/>
        <v>1.079250295159386E-4</v>
      </c>
      <c r="Q968" s="15" t="s">
        <v>33649</v>
      </c>
      <c r="R968" t="s">
        <v>138</v>
      </c>
      <c r="S968" t="s">
        <v>31557</v>
      </c>
      <c r="T968" t="s">
        <v>34584</v>
      </c>
      <c r="U968" s="273">
        <f t="shared" si="78"/>
        <v>1.079250295159386E-4</v>
      </c>
      <c r="V968" s="15" t="str">
        <f t="shared" si="79"/>
        <v>Sede - Achoma</v>
      </c>
      <c r="W968" s="289" t="s">
        <v>32188</v>
      </c>
      <c r="X968" s="15" t="s">
        <v>32184</v>
      </c>
      <c r="Y968" s="15" t="s">
        <v>32184</v>
      </c>
    </row>
    <row r="969" spans="1:25" x14ac:dyDescent="0.35">
      <c r="A969" s="15" t="s">
        <v>32045</v>
      </c>
      <c r="B969" s="15" t="s">
        <v>159</v>
      </c>
      <c r="C969" s="15" t="s">
        <v>31710</v>
      </c>
      <c r="D969" s="15" t="s">
        <v>31726</v>
      </c>
      <c r="E969" s="15">
        <v>2</v>
      </c>
      <c r="F969" s="273">
        <f t="shared" si="80"/>
        <v>1.4757969303423848E-4</v>
      </c>
      <c r="G969" s="273">
        <f t="shared" si="81"/>
        <v>1.079250295159386E-4</v>
      </c>
      <c r="Q969" s="15" t="s">
        <v>33650</v>
      </c>
      <c r="R969" t="s">
        <v>138</v>
      </c>
      <c r="S969" t="s">
        <v>31557</v>
      </c>
      <c r="T969" t="s">
        <v>34585</v>
      </c>
      <c r="U969" s="273">
        <f t="shared" si="78"/>
        <v>1.079250295159386E-4</v>
      </c>
      <c r="V969" s="15" t="str">
        <f t="shared" si="79"/>
        <v>Sede - Huanca</v>
      </c>
      <c r="W969" s="289" t="s">
        <v>32185</v>
      </c>
      <c r="X969" s="15" t="s">
        <v>32184</v>
      </c>
      <c r="Y969" s="15" t="s">
        <v>32184</v>
      </c>
    </row>
    <row r="970" spans="1:25" x14ac:dyDescent="0.35">
      <c r="A970" s="15" t="s">
        <v>32274</v>
      </c>
      <c r="B970" s="15" t="s">
        <v>159</v>
      </c>
      <c r="C970" s="15" t="s">
        <v>31710</v>
      </c>
      <c r="D970" s="15" t="s">
        <v>32273</v>
      </c>
      <c r="E970" s="15">
        <v>2</v>
      </c>
      <c r="F970" s="273">
        <f t="shared" si="80"/>
        <v>1.4757969303423848E-4</v>
      </c>
      <c r="G970" s="273">
        <f t="shared" si="81"/>
        <v>1.079250295159386E-4</v>
      </c>
      <c r="Q970" s="15" t="s">
        <v>33651</v>
      </c>
      <c r="R970" t="s">
        <v>138</v>
      </c>
      <c r="S970" t="s">
        <v>31557</v>
      </c>
      <c r="T970" t="s">
        <v>34586</v>
      </c>
      <c r="U970" s="273">
        <f t="shared" si="78"/>
        <v>1.079250295159386E-4</v>
      </c>
      <c r="V970" s="15" t="str">
        <f t="shared" si="79"/>
        <v>Sede - Lari</v>
      </c>
      <c r="W970" s="289" t="s">
        <v>32185</v>
      </c>
      <c r="X970" s="15" t="s">
        <v>32184</v>
      </c>
      <c r="Y970" s="15" t="s">
        <v>32185</v>
      </c>
    </row>
    <row r="971" spans="1:25" x14ac:dyDescent="0.35">
      <c r="A971" s="15" t="s">
        <v>32048</v>
      </c>
      <c r="B971" s="15" t="s">
        <v>159</v>
      </c>
      <c r="C971" s="15" t="s">
        <v>31710</v>
      </c>
      <c r="D971" s="15" t="s">
        <v>31729</v>
      </c>
      <c r="E971" s="15">
        <v>2</v>
      </c>
      <c r="F971" s="273">
        <f t="shared" si="80"/>
        <v>1.4757969303423848E-4</v>
      </c>
      <c r="G971" s="273">
        <f t="shared" si="81"/>
        <v>1.079250295159386E-4</v>
      </c>
      <c r="Q971" s="15" t="s">
        <v>33652</v>
      </c>
      <c r="R971" t="s">
        <v>138</v>
      </c>
      <c r="S971" t="s">
        <v>31557</v>
      </c>
      <c r="T971" t="s">
        <v>34587</v>
      </c>
      <c r="U971" s="273">
        <f t="shared" si="78"/>
        <v>1.079250295159386E-4</v>
      </c>
      <c r="V971" s="15" t="str">
        <f t="shared" si="79"/>
        <v>Sede - Sibayo</v>
      </c>
      <c r="W971" s="289" t="s">
        <v>32185</v>
      </c>
      <c r="X971" s="15" t="s">
        <v>32188</v>
      </c>
      <c r="Y971" s="15" t="s">
        <v>32185</v>
      </c>
    </row>
    <row r="972" spans="1:25" x14ac:dyDescent="0.35">
      <c r="A972" s="15" t="s">
        <v>32050</v>
      </c>
      <c r="B972" s="15" t="s">
        <v>159</v>
      </c>
      <c r="C972" s="15" t="s">
        <v>31710</v>
      </c>
      <c r="D972" s="15" t="s">
        <v>31731</v>
      </c>
      <c r="E972" s="15">
        <v>2</v>
      </c>
      <c r="F972" s="273">
        <f t="shared" si="80"/>
        <v>1.4757969303423848E-4</v>
      </c>
      <c r="G972" s="273">
        <f t="shared" si="81"/>
        <v>1.079250295159386E-4</v>
      </c>
      <c r="Q972" s="15" t="s">
        <v>33653</v>
      </c>
      <c r="R972" t="s">
        <v>138</v>
      </c>
      <c r="S972" t="s">
        <v>31557</v>
      </c>
      <c r="T972" t="s">
        <v>34588</v>
      </c>
      <c r="U972" s="273">
        <f t="shared" si="78"/>
        <v>1.079250295159386E-4</v>
      </c>
      <c r="V972" s="15" t="str">
        <f t="shared" si="79"/>
        <v>Sede - Tuti</v>
      </c>
      <c r="W972" s="289" t="s">
        <v>32185</v>
      </c>
      <c r="X972" s="15" t="s">
        <v>32188</v>
      </c>
      <c r="Y972" s="15" t="s">
        <v>32184</v>
      </c>
    </row>
    <row r="973" spans="1:25" x14ac:dyDescent="0.35">
      <c r="A973" s="15" t="s">
        <v>32052</v>
      </c>
      <c r="B973" s="15" t="s">
        <v>159</v>
      </c>
      <c r="C973" s="15" t="s">
        <v>31710</v>
      </c>
      <c r="D973" s="15" t="s">
        <v>31733</v>
      </c>
      <c r="E973" s="15">
        <v>2</v>
      </c>
      <c r="F973" s="273">
        <f t="shared" si="80"/>
        <v>1.4757969303423848E-4</v>
      </c>
      <c r="G973" s="273">
        <f t="shared" si="81"/>
        <v>1.079250295159386E-4</v>
      </c>
      <c r="Q973" s="15" t="s">
        <v>33654</v>
      </c>
      <c r="R973" t="s">
        <v>138</v>
      </c>
      <c r="S973" t="s">
        <v>34116</v>
      </c>
      <c r="T973" t="s">
        <v>34589</v>
      </c>
      <c r="U973" s="273">
        <f t="shared" si="78"/>
        <v>1.079250295159386E-4</v>
      </c>
      <c r="V973" s="15" t="str">
        <f t="shared" si="79"/>
        <v>Sede - Andaray</v>
      </c>
      <c r="W973" s="289" t="s">
        <v>32188</v>
      </c>
      <c r="X973" s="15" t="s">
        <v>32184</v>
      </c>
      <c r="Y973" s="15" t="s">
        <v>32184</v>
      </c>
    </row>
    <row r="974" spans="1:25" x14ac:dyDescent="0.35">
      <c r="A974" s="15" t="s">
        <v>32053</v>
      </c>
      <c r="B974" s="15" t="s">
        <v>159</v>
      </c>
      <c r="C974" s="15" t="s">
        <v>31710</v>
      </c>
      <c r="D974" s="15" t="s">
        <v>31734</v>
      </c>
      <c r="E974" s="15">
        <v>2</v>
      </c>
      <c r="F974" s="273">
        <f t="shared" si="80"/>
        <v>1.4757969303423848E-4</v>
      </c>
      <c r="G974" s="273">
        <f t="shared" si="81"/>
        <v>1.079250295159386E-4</v>
      </c>
      <c r="Q974" s="15" t="s">
        <v>33655</v>
      </c>
      <c r="R974" t="s">
        <v>138</v>
      </c>
      <c r="S974" t="s">
        <v>34116</v>
      </c>
      <c r="T974" t="s">
        <v>34590</v>
      </c>
      <c r="U974" s="273">
        <f t="shared" si="78"/>
        <v>1.079250295159386E-4</v>
      </c>
      <c r="V974" s="15" t="str">
        <f t="shared" si="79"/>
        <v>Sede - Chichas</v>
      </c>
      <c r="W974" s="289" t="s">
        <v>32185</v>
      </c>
      <c r="X974" s="15" t="s">
        <v>32184</v>
      </c>
      <c r="Y974" s="15" t="s">
        <v>32184</v>
      </c>
    </row>
    <row r="975" spans="1:25" x14ac:dyDescent="0.35">
      <c r="A975" s="15" t="s">
        <v>33072</v>
      </c>
      <c r="B975" s="15" t="s">
        <v>159</v>
      </c>
      <c r="C975" s="15" t="s">
        <v>31711</v>
      </c>
      <c r="D975" s="15" t="s">
        <v>34674</v>
      </c>
      <c r="E975" s="15">
        <v>2</v>
      </c>
      <c r="F975" s="273">
        <f t="shared" si="80"/>
        <v>1.4757969303423848E-4</v>
      </c>
      <c r="G975" s="273">
        <f t="shared" si="81"/>
        <v>1.079250295159386E-4</v>
      </c>
      <c r="Q975" s="15" t="s">
        <v>33656</v>
      </c>
      <c r="R975" t="s">
        <v>138</v>
      </c>
      <c r="S975" t="s">
        <v>34116</v>
      </c>
      <c r="T975" t="s">
        <v>34502</v>
      </c>
      <c r="U975" s="273">
        <f t="shared" si="78"/>
        <v>1.079250295159386E-4</v>
      </c>
      <c r="V975" s="15" t="str">
        <f t="shared" si="79"/>
        <v>Sede - Rio Grande</v>
      </c>
      <c r="W975" s="289" t="s">
        <v>32184</v>
      </c>
      <c r="X975" s="15" t="s">
        <v>32184</v>
      </c>
      <c r="Y975" s="15" t="s">
        <v>925</v>
      </c>
    </row>
    <row r="976" spans="1:25" x14ac:dyDescent="0.35">
      <c r="A976" s="15" t="s">
        <v>33734</v>
      </c>
      <c r="B976" s="15" t="s">
        <v>159</v>
      </c>
      <c r="C976" s="15" t="s">
        <v>31711</v>
      </c>
      <c r="D976" s="15" t="s">
        <v>34675</v>
      </c>
      <c r="E976" s="15">
        <v>2</v>
      </c>
      <c r="F976" s="273">
        <f t="shared" si="80"/>
        <v>1.4757969303423848E-4</v>
      </c>
      <c r="G976" s="273">
        <f t="shared" si="81"/>
        <v>1.079250295159386E-4</v>
      </c>
      <c r="Q976" s="15" t="s">
        <v>33657</v>
      </c>
      <c r="R976" t="s">
        <v>138</v>
      </c>
      <c r="S976" t="s">
        <v>31650</v>
      </c>
      <c r="T976" t="s">
        <v>34591</v>
      </c>
      <c r="U976" s="273">
        <f t="shared" si="78"/>
        <v>1.079250295159386E-4</v>
      </c>
      <c r="V976" s="15" t="str">
        <f t="shared" si="79"/>
        <v>Sede - Pampamarca</v>
      </c>
      <c r="W976" s="289" t="s">
        <v>32185</v>
      </c>
      <c r="X976" s="15" t="s">
        <v>32187</v>
      </c>
      <c r="Y976" s="15" t="s">
        <v>32188</v>
      </c>
    </row>
    <row r="977" spans="1:25" x14ac:dyDescent="0.35">
      <c r="A977" s="15" t="s">
        <v>33169</v>
      </c>
      <c r="B977" s="15" t="s">
        <v>159</v>
      </c>
      <c r="C977" s="15" t="s">
        <v>31711</v>
      </c>
      <c r="D977" s="15" t="s">
        <v>31711</v>
      </c>
      <c r="E977" s="15">
        <v>2</v>
      </c>
      <c r="F977" s="273">
        <f t="shared" si="80"/>
        <v>1.4757969303423848E-4</v>
      </c>
      <c r="G977" s="273">
        <f t="shared" si="81"/>
        <v>1.079250295159386E-4</v>
      </c>
      <c r="Q977" s="15" t="s">
        <v>33658</v>
      </c>
      <c r="R977" t="s">
        <v>138</v>
      </c>
      <c r="S977" t="s">
        <v>31650</v>
      </c>
      <c r="T977" t="s">
        <v>34592</v>
      </c>
      <c r="U977" s="273">
        <f t="shared" si="78"/>
        <v>1.079250295159386E-4</v>
      </c>
      <c r="V977" s="15" t="str">
        <f t="shared" si="79"/>
        <v>Sede - Quechualla</v>
      </c>
      <c r="W977" s="289" t="s">
        <v>32185</v>
      </c>
      <c r="X977" s="15" t="s">
        <v>32187</v>
      </c>
      <c r="Y977" s="15" t="s">
        <v>32184</v>
      </c>
    </row>
    <row r="978" spans="1:25" x14ac:dyDescent="0.35">
      <c r="A978" s="15" t="s">
        <v>33177</v>
      </c>
      <c r="B978" s="15" t="s">
        <v>159</v>
      </c>
      <c r="C978" s="15" t="s">
        <v>31711</v>
      </c>
      <c r="D978" s="15" t="s">
        <v>34676</v>
      </c>
      <c r="E978" s="15">
        <v>2</v>
      </c>
      <c r="F978" s="273">
        <f t="shared" si="80"/>
        <v>1.4757969303423848E-4</v>
      </c>
      <c r="G978" s="273">
        <f t="shared" si="81"/>
        <v>1.079250295159386E-4</v>
      </c>
      <c r="Q978" s="15" t="s">
        <v>33659</v>
      </c>
      <c r="R978" t="s">
        <v>138</v>
      </c>
      <c r="S978" t="s">
        <v>31650</v>
      </c>
      <c r="T978" t="s">
        <v>34593</v>
      </c>
      <c r="U978" s="273">
        <f t="shared" si="78"/>
        <v>1.079250295159386E-4</v>
      </c>
      <c r="V978" s="15" t="str">
        <f t="shared" si="79"/>
        <v>Sede - Sayla</v>
      </c>
      <c r="W978" s="289" t="s">
        <v>32185</v>
      </c>
      <c r="X978" s="15" t="s">
        <v>32184</v>
      </c>
      <c r="Y978" s="15" t="s">
        <v>32184</v>
      </c>
    </row>
    <row r="979" spans="1:25" x14ac:dyDescent="0.35">
      <c r="A979" s="15" t="s">
        <v>33735</v>
      </c>
      <c r="B979" s="15" t="s">
        <v>159</v>
      </c>
      <c r="C979" s="15" t="s">
        <v>31711</v>
      </c>
      <c r="D979" s="15" t="s">
        <v>34677</v>
      </c>
      <c r="E979" s="15">
        <v>2</v>
      </c>
      <c r="F979" s="273">
        <f t="shared" si="80"/>
        <v>1.4757969303423848E-4</v>
      </c>
      <c r="G979" s="273">
        <f t="shared" si="81"/>
        <v>1.079250295159386E-4</v>
      </c>
      <c r="Q979" s="15" t="s">
        <v>33660</v>
      </c>
      <c r="R979" t="s">
        <v>138</v>
      </c>
      <c r="S979" t="s">
        <v>31650</v>
      </c>
      <c r="T979" t="s">
        <v>34594</v>
      </c>
      <c r="U979" s="273">
        <f t="shared" si="78"/>
        <v>1.079250295159386E-4</v>
      </c>
      <c r="V979" s="15" t="str">
        <f t="shared" si="79"/>
        <v>Sede - Toro</v>
      </c>
      <c r="W979" s="289" t="s">
        <v>32185</v>
      </c>
      <c r="X979" s="15" t="s">
        <v>32187</v>
      </c>
      <c r="Y979" s="15" t="s">
        <v>32184</v>
      </c>
    </row>
    <row r="980" spans="1:25" x14ac:dyDescent="0.35">
      <c r="A980" s="15" t="s">
        <v>33736</v>
      </c>
      <c r="B980" s="15" t="s">
        <v>159</v>
      </c>
      <c r="C980" s="15" t="s">
        <v>31711</v>
      </c>
      <c r="D980" s="15" t="s">
        <v>34678</v>
      </c>
      <c r="E980" s="15">
        <v>2</v>
      </c>
      <c r="F980" s="273">
        <f t="shared" si="80"/>
        <v>1.4757969303423848E-4</v>
      </c>
      <c r="G980" s="273">
        <f t="shared" si="81"/>
        <v>1.079250295159386E-4</v>
      </c>
      <c r="Q980" s="15" t="s">
        <v>33661</v>
      </c>
      <c r="R980" t="s">
        <v>139</v>
      </c>
      <c r="S980" t="s">
        <v>31561</v>
      </c>
      <c r="T980" t="s">
        <v>34595</v>
      </c>
      <c r="U980" s="273">
        <f t="shared" si="78"/>
        <v>1.079250295159386E-4</v>
      </c>
      <c r="V980" s="15" t="str">
        <f t="shared" si="79"/>
        <v>Sede - Acocro</v>
      </c>
      <c r="W980" s="289" t="s">
        <v>32184</v>
      </c>
      <c r="X980" s="15" t="s">
        <v>32184</v>
      </c>
      <c r="Y980" s="15" t="s">
        <v>32188</v>
      </c>
    </row>
    <row r="981" spans="1:25" x14ac:dyDescent="0.35">
      <c r="A981" s="15" t="s">
        <v>33078</v>
      </c>
      <c r="B981" s="15" t="s">
        <v>159</v>
      </c>
      <c r="C981" s="15" t="s">
        <v>31711</v>
      </c>
      <c r="D981" s="15" t="s">
        <v>34679</v>
      </c>
      <c r="E981" s="15">
        <v>2</v>
      </c>
      <c r="F981" s="273">
        <f t="shared" si="80"/>
        <v>1.4757969303423848E-4</v>
      </c>
      <c r="G981" s="273">
        <f t="shared" si="81"/>
        <v>1.079250295159386E-4</v>
      </c>
      <c r="Q981" s="15" t="s">
        <v>33662</v>
      </c>
      <c r="R981" t="s">
        <v>139</v>
      </c>
      <c r="S981" t="s">
        <v>31561</v>
      </c>
      <c r="T981" t="s">
        <v>34596</v>
      </c>
      <c r="U981" s="273">
        <f t="shared" si="78"/>
        <v>1.079250295159386E-4</v>
      </c>
      <c r="V981" s="15" t="str">
        <f t="shared" si="79"/>
        <v>Sede - Chiara</v>
      </c>
      <c r="W981" s="289" t="s">
        <v>32184</v>
      </c>
      <c r="X981" s="15" t="s">
        <v>32184</v>
      </c>
      <c r="Y981" s="15" t="s">
        <v>32188</v>
      </c>
    </row>
    <row r="982" spans="1:25" x14ac:dyDescent="0.35">
      <c r="A982" s="15" t="s">
        <v>32055</v>
      </c>
      <c r="B982" s="15" t="s">
        <v>159</v>
      </c>
      <c r="C982" s="15" t="s">
        <v>31711</v>
      </c>
      <c r="D982" s="15" t="s">
        <v>34680</v>
      </c>
      <c r="E982" s="15">
        <v>2</v>
      </c>
      <c r="F982" s="273">
        <f t="shared" si="80"/>
        <v>1.4757969303423848E-4</v>
      </c>
      <c r="G982" s="273">
        <f t="shared" si="81"/>
        <v>1.079250295159386E-4</v>
      </c>
      <c r="Q982" s="15" t="s">
        <v>33663</v>
      </c>
      <c r="R982" t="s">
        <v>139</v>
      </c>
      <c r="S982" t="s">
        <v>31597</v>
      </c>
      <c r="T982" t="s">
        <v>34597</v>
      </c>
      <c r="U982" s="273">
        <f t="shared" si="78"/>
        <v>1.079250295159386E-4</v>
      </c>
      <c r="V982" s="15" t="str">
        <f t="shared" si="79"/>
        <v>Sede - Paras</v>
      </c>
      <c r="W982" s="289" t="s">
        <v>32188</v>
      </c>
      <c r="X982" s="15" t="s">
        <v>32184</v>
      </c>
      <c r="Y982" s="15" t="s">
        <v>32188</v>
      </c>
    </row>
    <row r="983" spans="1:25" x14ac:dyDescent="0.35">
      <c r="A983" s="15" t="s">
        <v>32056</v>
      </c>
      <c r="B983" s="15" t="s">
        <v>159</v>
      </c>
      <c r="C983" s="15" t="s">
        <v>31711</v>
      </c>
      <c r="D983" s="15" t="s">
        <v>31737</v>
      </c>
      <c r="E983" s="15">
        <v>2</v>
      </c>
      <c r="F983" s="273">
        <f t="shared" si="80"/>
        <v>1.4757969303423848E-4</v>
      </c>
      <c r="G983" s="273">
        <f t="shared" si="81"/>
        <v>1.079250295159386E-4</v>
      </c>
      <c r="Q983" s="15" t="s">
        <v>33664</v>
      </c>
      <c r="R983" t="s">
        <v>139</v>
      </c>
      <c r="S983" t="s">
        <v>34299</v>
      </c>
      <c r="T983" t="s">
        <v>34598</v>
      </c>
      <c r="U983" s="273">
        <f t="shared" si="78"/>
        <v>1.079250295159386E-4</v>
      </c>
      <c r="V983" s="15" t="str">
        <f t="shared" si="79"/>
        <v>Sede - Santiago De Lucanamarca</v>
      </c>
      <c r="W983" s="289" t="s">
        <v>32184</v>
      </c>
      <c r="X983" s="15" t="s">
        <v>32184</v>
      </c>
      <c r="Y983" s="15" t="s">
        <v>32184</v>
      </c>
    </row>
    <row r="984" spans="1:25" x14ac:dyDescent="0.35">
      <c r="A984" s="15" t="s">
        <v>32279</v>
      </c>
      <c r="B984" s="15" t="s">
        <v>159</v>
      </c>
      <c r="C984" s="15" t="s">
        <v>31712</v>
      </c>
      <c r="D984" s="15" t="s">
        <v>31648</v>
      </c>
      <c r="E984" s="15">
        <v>2</v>
      </c>
      <c r="F984" s="273">
        <f t="shared" si="80"/>
        <v>1.4757969303423848E-4</v>
      </c>
      <c r="G984" s="273">
        <f t="shared" si="81"/>
        <v>1.079250295159386E-4</v>
      </c>
      <c r="Q984" s="15" t="s">
        <v>33665</v>
      </c>
      <c r="R984" t="s">
        <v>139</v>
      </c>
      <c r="S984" t="s">
        <v>31594</v>
      </c>
      <c r="T984" t="s">
        <v>34599</v>
      </c>
      <c r="U984" s="273">
        <f t="shared" si="78"/>
        <v>1.079250295159386E-4</v>
      </c>
      <c r="V984" s="15" t="str">
        <f t="shared" si="79"/>
        <v>Sede - Llochegua</v>
      </c>
      <c r="W984" s="289" t="s">
        <v>32185</v>
      </c>
      <c r="X984" s="15" t="s">
        <v>32188</v>
      </c>
      <c r="Y984" s="15" t="s">
        <v>32185</v>
      </c>
    </row>
    <row r="985" spans="1:25" x14ac:dyDescent="0.35">
      <c r="A985" s="15" t="s">
        <v>32281</v>
      </c>
      <c r="B985" s="15" t="s">
        <v>159</v>
      </c>
      <c r="C985" s="15" t="s">
        <v>31712</v>
      </c>
      <c r="D985" s="15" t="s">
        <v>32280</v>
      </c>
      <c r="E985" s="15">
        <v>2</v>
      </c>
      <c r="F985" s="273">
        <f t="shared" si="80"/>
        <v>1.4757969303423848E-4</v>
      </c>
      <c r="G985" s="273">
        <f t="shared" si="81"/>
        <v>1.079250295159386E-4</v>
      </c>
      <c r="Q985" s="15" t="s">
        <v>33666</v>
      </c>
      <c r="R985" t="s">
        <v>139</v>
      </c>
      <c r="S985" t="s">
        <v>31594</v>
      </c>
      <c r="T985" t="s">
        <v>34600</v>
      </c>
      <c r="U985" s="273">
        <f t="shared" si="78"/>
        <v>1.079250295159386E-4</v>
      </c>
      <c r="V985" s="15" t="str">
        <f t="shared" si="79"/>
        <v>Sede - Uchuraccay</v>
      </c>
      <c r="W985" s="289" t="s">
        <v>32186</v>
      </c>
      <c r="X985" s="15" t="s">
        <v>32184</v>
      </c>
      <c r="Y985" s="15" t="s">
        <v>32188</v>
      </c>
    </row>
    <row r="986" spans="1:25" x14ac:dyDescent="0.35">
      <c r="A986" s="15" t="s">
        <v>32103</v>
      </c>
      <c r="B986" s="15" t="s">
        <v>159</v>
      </c>
      <c r="C986" s="15" t="s">
        <v>31713</v>
      </c>
      <c r="D986" s="15" t="s">
        <v>31778</v>
      </c>
      <c r="E986" s="15">
        <v>2</v>
      </c>
      <c r="F986" s="273">
        <f t="shared" si="80"/>
        <v>1.4757969303423848E-4</v>
      </c>
      <c r="G986" s="273">
        <f t="shared" si="81"/>
        <v>1.079250295159386E-4</v>
      </c>
      <c r="Q986" s="15" t="s">
        <v>33667</v>
      </c>
      <c r="R986" t="s">
        <v>139</v>
      </c>
      <c r="S986" t="s">
        <v>31595</v>
      </c>
      <c r="T986" t="s">
        <v>34601</v>
      </c>
      <c r="U986" s="273">
        <f t="shared" si="78"/>
        <v>1.079250295159386E-4</v>
      </c>
      <c r="V986" s="15" t="str">
        <f t="shared" si="79"/>
        <v>Sede - Chilcas</v>
      </c>
      <c r="W986" s="289" t="s">
        <v>32185</v>
      </c>
      <c r="X986" s="15" t="s">
        <v>32187</v>
      </c>
      <c r="Y986" s="15" t="s">
        <v>32184</v>
      </c>
    </row>
    <row r="987" spans="1:25" x14ac:dyDescent="0.35">
      <c r="A987" s="15" t="s">
        <v>32289</v>
      </c>
      <c r="B987" s="15" t="s">
        <v>159</v>
      </c>
      <c r="C987" s="15" t="s">
        <v>31713</v>
      </c>
      <c r="D987" s="15" t="s">
        <v>32288</v>
      </c>
      <c r="E987" s="15">
        <v>2</v>
      </c>
      <c r="F987" s="273">
        <f t="shared" si="80"/>
        <v>1.4757969303423848E-4</v>
      </c>
      <c r="G987" s="273">
        <f t="shared" si="81"/>
        <v>1.079250295159386E-4</v>
      </c>
      <c r="Q987" s="15" t="s">
        <v>33668</v>
      </c>
      <c r="R987" t="s">
        <v>139</v>
      </c>
      <c r="S987" t="s">
        <v>31595</v>
      </c>
      <c r="T987" t="s">
        <v>34602</v>
      </c>
      <c r="U987" s="273">
        <f t="shared" si="78"/>
        <v>1.079250295159386E-4</v>
      </c>
      <c r="V987" s="15" t="str">
        <f t="shared" si="79"/>
        <v>Sede - Chungui</v>
      </c>
      <c r="W987" s="289" t="s">
        <v>32185</v>
      </c>
      <c r="X987" s="15" t="s">
        <v>32184</v>
      </c>
      <c r="Y987" s="15" t="s">
        <v>32188</v>
      </c>
    </row>
    <row r="988" spans="1:25" x14ac:dyDescent="0.35">
      <c r="A988" s="15" t="s">
        <v>33737</v>
      </c>
      <c r="B988" s="15" t="s">
        <v>159</v>
      </c>
      <c r="C988" s="15" t="s">
        <v>34443</v>
      </c>
      <c r="D988" s="15" t="s">
        <v>34681</v>
      </c>
      <c r="E988" s="15">
        <v>2</v>
      </c>
      <c r="F988" s="273">
        <f t="shared" si="80"/>
        <v>1.4757969303423848E-4</v>
      </c>
      <c r="G988" s="273">
        <f t="shared" si="81"/>
        <v>1.079250295159386E-4</v>
      </c>
      <c r="Q988" s="15" t="s">
        <v>33669</v>
      </c>
      <c r="R988" t="s">
        <v>139</v>
      </c>
      <c r="S988" t="s">
        <v>31632</v>
      </c>
      <c r="T988" t="s">
        <v>34603</v>
      </c>
      <c r="U988" s="273">
        <f t="shared" si="78"/>
        <v>1.079250295159386E-4</v>
      </c>
      <c r="V988" s="15" t="str">
        <f t="shared" si="79"/>
        <v>Sede - Carmen Salcedo</v>
      </c>
      <c r="W988" s="289" t="s">
        <v>32184</v>
      </c>
      <c r="X988" s="15" t="s">
        <v>32184</v>
      </c>
      <c r="Y988" s="15" t="s">
        <v>32184</v>
      </c>
    </row>
    <row r="989" spans="1:25" x14ac:dyDescent="0.35">
      <c r="A989" s="15" t="s">
        <v>33738</v>
      </c>
      <c r="B989" s="15" t="s">
        <v>159</v>
      </c>
      <c r="C989" s="15" t="s">
        <v>34443</v>
      </c>
      <c r="D989" s="15" t="s">
        <v>34682</v>
      </c>
      <c r="E989" s="15">
        <v>2</v>
      </c>
      <c r="F989" s="273">
        <f t="shared" si="80"/>
        <v>1.4757969303423848E-4</v>
      </c>
      <c r="G989" s="273">
        <f t="shared" si="81"/>
        <v>1.079250295159386E-4</v>
      </c>
      <c r="Q989" s="15" t="s">
        <v>33670</v>
      </c>
      <c r="R989" t="s">
        <v>139</v>
      </c>
      <c r="S989" t="s">
        <v>31632</v>
      </c>
      <c r="T989" t="s">
        <v>34604</v>
      </c>
      <c r="U989" s="273">
        <f t="shared" si="78"/>
        <v>1.079250295159386E-4</v>
      </c>
      <c r="V989" s="15" t="str">
        <f t="shared" si="79"/>
        <v>Sede - Laramate</v>
      </c>
      <c r="W989" s="289" t="s">
        <v>32184</v>
      </c>
      <c r="X989" s="15" t="s">
        <v>32184</v>
      </c>
      <c r="Y989" s="15" t="s">
        <v>32184</v>
      </c>
    </row>
    <row r="990" spans="1:25" x14ac:dyDescent="0.35">
      <c r="A990" s="15" t="s">
        <v>33212</v>
      </c>
      <c r="B990" s="15" t="s">
        <v>159</v>
      </c>
      <c r="C990" s="15" t="s">
        <v>34443</v>
      </c>
      <c r="D990" s="15" t="s">
        <v>31833</v>
      </c>
      <c r="E990" s="15">
        <v>2</v>
      </c>
      <c r="F990" s="273">
        <f t="shared" si="80"/>
        <v>1.4757969303423848E-4</v>
      </c>
      <c r="G990" s="273">
        <f t="shared" si="81"/>
        <v>1.079250295159386E-4</v>
      </c>
      <c r="Q990" s="15" t="s">
        <v>33671</v>
      </c>
      <c r="R990" t="s">
        <v>139</v>
      </c>
      <c r="S990" t="s">
        <v>31632</v>
      </c>
      <c r="T990" t="s">
        <v>34605</v>
      </c>
      <c r="U990" s="273">
        <f t="shared" si="78"/>
        <v>1.079250295159386E-4</v>
      </c>
      <c r="V990" s="15" t="str">
        <f t="shared" si="79"/>
        <v>Sede - Llauta</v>
      </c>
      <c r="W990" s="289" t="s">
        <v>32188</v>
      </c>
      <c r="X990" s="15" t="s">
        <v>32184</v>
      </c>
      <c r="Y990" s="15" t="s">
        <v>32188</v>
      </c>
    </row>
    <row r="991" spans="1:25" x14ac:dyDescent="0.35">
      <c r="A991" s="15" t="s">
        <v>33739</v>
      </c>
      <c r="B991" s="15" t="s">
        <v>159</v>
      </c>
      <c r="C991" s="15" t="s">
        <v>34443</v>
      </c>
      <c r="D991" s="15" t="s">
        <v>31820</v>
      </c>
      <c r="E991" s="15">
        <v>2</v>
      </c>
      <c r="F991" s="273">
        <f t="shared" si="80"/>
        <v>1.4757969303423848E-4</v>
      </c>
      <c r="G991" s="273">
        <f t="shared" si="81"/>
        <v>1.079250295159386E-4</v>
      </c>
      <c r="Q991" s="15" t="s">
        <v>33672</v>
      </c>
      <c r="R991" t="s">
        <v>139</v>
      </c>
      <c r="S991" t="s">
        <v>31632</v>
      </c>
      <c r="T991" t="s">
        <v>34606</v>
      </c>
      <c r="U991" s="273">
        <f t="shared" si="78"/>
        <v>1.079250295159386E-4</v>
      </c>
      <c r="V991" s="15" t="str">
        <f t="shared" si="79"/>
        <v>Sede - Otoca</v>
      </c>
      <c r="W991" s="289" t="s">
        <v>32188</v>
      </c>
      <c r="X991" s="15" t="s">
        <v>32184</v>
      </c>
      <c r="Y991" s="15" t="s">
        <v>32184</v>
      </c>
    </row>
    <row r="992" spans="1:25" x14ac:dyDescent="0.35">
      <c r="A992" s="15" t="s">
        <v>33740</v>
      </c>
      <c r="B992" s="15" t="s">
        <v>159</v>
      </c>
      <c r="C992" s="15" t="s">
        <v>34443</v>
      </c>
      <c r="D992" s="15" t="s">
        <v>34683</v>
      </c>
      <c r="E992" s="15">
        <v>2</v>
      </c>
      <c r="F992" s="273">
        <f t="shared" si="80"/>
        <v>1.4757969303423848E-4</v>
      </c>
      <c r="G992" s="273">
        <f t="shared" si="81"/>
        <v>1.079250295159386E-4</v>
      </c>
      <c r="Q992" s="15" t="s">
        <v>33673</v>
      </c>
      <c r="R992" t="s">
        <v>139</v>
      </c>
      <c r="S992" t="s">
        <v>31632</v>
      </c>
      <c r="T992" t="s">
        <v>34401</v>
      </c>
      <c r="U992" s="273">
        <f t="shared" si="78"/>
        <v>1.079250295159386E-4</v>
      </c>
      <c r="V992" s="15" t="str">
        <f t="shared" si="79"/>
        <v>Sede - Sancos</v>
      </c>
      <c r="W992" s="289" t="s">
        <v>32184</v>
      </c>
      <c r="X992" s="15" t="s">
        <v>32184</v>
      </c>
      <c r="Y992" s="15" t="s">
        <v>32184</v>
      </c>
    </row>
    <row r="993" spans="1:25" x14ac:dyDescent="0.35">
      <c r="A993" s="15" t="s">
        <v>33741</v>
      </c>
      <c r="B993" s="15" t="s">
        <v>159</v>
      </c>
      <c r="C993" s="15" t="s">
        <v>34443</v>
      </c>
      <c r="D993" s="15" t="s">
        <v>34684</v>
      </c>
      <c r="E993" s="15">
        <v>2</v>
      </c>
      <c r="F993" s="273">
        <f t="shared" si="80"/>
        <v>1.4757969303423848E-4</v>
      </c>
      <c r="G993" s="273">
        <f t="shared" si="81"/>
        <v>1.079250295159386E-4</v>
      </c>
      <c r="Q993" s="15" t="s">
        <v>32504</v>
      </c>
      <c r="R993" t="s">
        <v>139</v>
      </c>
      <c r="S993" t="s">
        <v>31633</v>
      </c>
      <c r="T993" t="s">
        <v>32447</v>
      </c>
      <c r="U993" s="273">
        <f t="shared" si="78"/>
        <v>1.079250295159386E-4</v>
      </c>
      <c r="V993" s="15" t="str">
        <f t="shared" si="79"/>
        <v>Sede - Coronel Castañeda</v>
      </c>
      <c r="W993" s="289" t="s">
        <v>32184</v>
      </c>
      <c r="X993" s="15" t="s">
        <v>32184</v>
      </c>
      <c r="Y993" s="15" t="s">
        <v>32188</v>
      </c>
    </row>
    <row r="994" spans="1:25" x14ac:dyDescent="0.35">
      <c r="A994" s="15" t="s">
        <v>33742</v>
      </c>
      <c r="B994" s="15" t="s">
        <v>159</v>
      </c>
      <c r="C994" s="15" t="s">
        <v>34443</v>
      </c>
      <c r="D994" s="15" t="s">
        <v>34685</v>
      </c>
      <c r="E994" s="15">
        <v>2</v>
      </c>
      <c r="F994" s="273">
        <f t="shared" si="80"/>
        <v>1.4757969303423848E-4</v>
      </c>
      <c r="G994" s="273">
        <f t="shared" si="81"/>
        <v>1.079250295159386E-4</v>
      </c>
      <c r="Q994" s="15" t="s">
        <v>33674</v>
      </c>
      <c r="R994" t="s">
        <v>139</v>
      </c>
      <c r="S994" t="s">
        <v>31633</v>
      </c>
      <c r="T994" t="s">
        <v>34607</v>
      </c>
      <c r="U994" s="273">
        <f t="shared" si="78"/>
        <v>1.079250295159386E-4</v>
      </c>
      <c r="V994" s="15" t="str">
        <f t="shared" si="79"/>
        <v>Sede - Upahuacho</v>
      </c>
      <c r="W994" s="289" t="s">
        <v>32184</v>
      </c>
      <c r="X994" s="15" t="s">
        <v>32184</v>
      </c>
      <c r="Y994" s="15" t="s">
        <v>32184</v>
      </c>
    </row>
    <row r="995" spans="1:25" x14ac:dyDescent="0.35">
      <c r="A995" s="15" t="s">
        <v>33743</v>
      </c>
      <c r="B995" s="15" t="s">
        <v>159</v>
      </c>
      <c r="C995" s="15" t="s">
        <v>34443</v>
      </c>
      <c r="D995" s="15" t="s">
        <v>34686</v>
      </c>
      <c r="E995" s="15">
        <v>2</v>
      </c>
      <c r="F995" s="273">
        <f t="shared" si="80"/>
        <v>1.4757969303423848E-4</v>
      </c>
      <c r="G995" s="273">
        <f t="shared" si="81"/>
        <v>1.079250295159386E-4</v>
      </c>
      <c r="Q995" s="15" t="s">
        <v>33675</v>
      </c>
      <c r="R995" t="s">
        <v>139</v>
      </c>
      <c r="S995" t="s">
        <v>34407</v>
      </c>
      <c r="T995" t="s">
        <v>34246</v>
      </c>
      <c r="U995" s="273">
        <f t="shared" si="78"/>
        <v>1.079250295159386E-4</v>
      </c>
      <c r="V995" s="15" t="str">
        <f t="shared" si="79"/>
        <v>Sede - Lampa</v>
      </c>
      <c r="W995" s="289" t="s">
        <v>32184</v>
      </c>
      <c r="X995" s="15" t="s">
        <v>32184</v>
      </c>
      <c r="Y995" s="15" t="s">
        <v>32184</v>
      </c>
    </row>
    <row r="996" spans="1:25" x14ac:dyDescent="0.35">
      <c r="A996" s="15" t="s">
        <v>33744</v>
      </c>
      <c r="B996" s="15" t="s">
        <v>159</v>
      </c>
      <c r="C996" s="15" t="s">
        <v>34443</v>
      </c>
      <c r="D996" s="15" t="s">
        <v>34504</v>
      </c>
      <c r="E996" s="15">
        <v>2</v>
      </c>
      <c r="F996" s="273">
        <f t="shared" si="80"/>
        <v>1.4757969303423848E-4</v>
      </c>
      <c r="G996" s="273">
        <f t="shared" si="81"/>
        <v>1.079250295159386E-4</v>
      </c>
      <c r="Q996" s="15" t="s">
        <v>33676</v>
      </c>
      <c r="R996" t="s">
        <v>139</v>
      </c>
      <c r="S996" t="s">
        <v>34338</v>
      </c>
      <c r="T996" t="s">
        <v>34608</v>
      </c>
      <c r="U996" s="273">
        <f t="shared" si="78"/>
        <v>1.079250295159386E-4</v>
      </c>
      <c r="V996" s="15" t="str">
        <f t="shared" si="79"/>
        <v>Sede - Paico</v>
      </c>
      <c r="W996" s="289" t="s">
        <v>32185</v>
      </c>
      <c r="X996" s="15" t="s">
        <v>32184</v>
      </c>
      <c r="Y996" s="15" t="s">
        <v>32188</v>
      </c>
    </row>
    <row r="997" spans="1:25" x14ac:dyDescent="0.35">
      <c r="A997" s="15" t="s">
        <v>33745</v>
      </c>
      <c r="B997" s="15" t="s">
        <v>159</v>
      </c>
      <c r="C997" s="15" t="s">
        <v>34443</v>
      </c>
      <c r="D997" s="15" t="s">
        <v>34687</v>
      </c>
      <c r="E997" s="15">
        <v>2</v>
      </c>
      <c r="F997" s="273">
        <f t="shared" si="80"/>
        <v>1.4757969303423848E-4</v>
      </c>
      <c r="G997" s="273">
        <f t="shared" si="81"/>
        <v>1.079250295159386E-4</v>
      </c>
      <c r="Q997" s="15" t="s">
        <v>33677</v>
      </c>
      <c r="R997" t="s">
        <v>139</v>
      </c>
      <c r="S997" t="s">
        <v>34338</v>
      </c>
      <c r="T997" t="s">
        <v>34609</v>
      </c>
      <c r="U997" s="273">
        <f t="shared" si="78"/>
        <v>1.079250295159386E-4</v>
      </c>
      <c r="V997" s="15" t="str">
        <f t="shared" si="79"/>
        <v>Sede - Soras</v>
      </c>
      <c r="W997" s="289" t="s">
        <v>32184</v>
      </c>
      <c r="X997" s="15" t="s">
        <v>32184</v>
      </c>
      <c r="Y997" s="15" t="s">
        <v>32188</v>
      </c>
    </row>
    <row r="998" spans="1:25" x14ac:dyDescent="0.35">
      <c r="A998" s="15" t="s">
        <v>33746</v>
      </c>
      <c r="B998" s="15" t="s">
        <v>159</v>
      </c>
      <c r="C998" s="15" t="s">
        <v>34443</v>
      </c>
      <c r="D998" s="15" t="s">
        <v>34688</v>
      </c>
      <c r="E998" s="15">
        <v>2</v>
      </c>
      <c r="F998" s="273">
        <f t="shared" si="80"/>
        <v>1.4757969303423848E-4</v>
      </c>
      <c r="G998" s="273">
        <f t="shared" si="81"/>
        <v>1.079250295159386E-4</v>
      </c>
      <c r="Q998" s="15" t="s">
        <v>33678</v>
      </c>
      <c r="R998" t="s">
        <v>140</v>
      </c>
      <c r="S998" t="s">
        <v>140</v>
      </c>
      <c r="T998" t="s">
        <v>34610</v>
      </c>
      <c r="U998" s="273">
        <f t="shared" si="78"/>
        <v>1.079250295159386E-4</v>
      </c>
      <c r="V998" s="15" t="str">
        <f t="shared" si="79"/>
        <v>Sede - Cospan</v>
      </c>
      <c r="W998" s="289" t="s">
        <v>32186</v>
      </c>
      <c r="X998" s="15" t="s">
        <v>32187</v>
      </c>
      <c r="Y998" s="15" t="s">
        <v>32184</v>
      </c>
    </row>
    <row r="999" spans="1:25" x14ac:dyDescent="0.35">
      <c r="A999" s="15" t="s">
        <v>33747</v>
      </c>
      <c r="B999" s="15" t="s">
        <v>159</v>
      </c>
      <c r="C999" s="15" t="s">
        <v>34443</v>
      </c>
      <c r="D999" s="15" t="s">
        <v>34689</v>
      </c>
      <c r="E999" s="15">
        <v>2</v>
      </c>
      <c r="F999" s="273">
        <f t="shared" si="80"/>
        <v>1.4757969303423848E-4</v>
      </c>
      <c r="G999" s="273">
        <f t="shared" si="81"/>
        <v>1.079250295159386E-4</v>
      </c>
      <c r="Q999" s="15" t="s">
        <v>33679</v>
      </c>
      <c r="R999" t="s">
        <v>140</v>
      </c>
      <c r="S999" t="s">
        <v>140</v>
      </c>
      <c r="T999" t="s">
        <v>34611</v>
      </c>
      <c r="U999" s="273">
        <f t="shared" si="78"/>
        <v>1.079250295159386E-4</v>
      </c>
      <c r="V999" s="15" t="str">
        <f t="shared" si="79"/>
        <v>Sede - Namora</v>
      </c>
      <c r="W999" s="289" t="s">
        <v>32184</v>
      </c>
      <c r="X999" s="15" t="s">
        <v>32184</v>
      </c>
      <c r="Y999" s="15" t="s">
        <v>32188</v>
      </c>
    </row>
    <row r="1000" spans="1:25" x14ac:dyDescent="0.35">
      <c r="A1000" s="15" t="s">
        <v>33748</v>
      </c>
      <c r="B1000" s="15" t="s">
        <v>159</v>
      </c>
      <c r="C1000" s="15" t="s">
        <v>34443</v>
      </c>
      <c r="D1000" s="15" t="s">
        <v>34690</v>
      </c>
      <c r="E1000" s="15">
        <v>2</v>
      </c>
      <c r="F1000" s="273">
        <f t="shared" si="80"/>
        <v>1.4757969303423848E-4</v>
      </c>
      <c r="G1000" s="273">
        <f t="shared" si="81"/>
        <v>1.079250295159386E-4</v>
      </c>
      <c r="Q1000" s="15" t="s">
        <v>33680</v>
      </c>
      <c r="R1000" t="s">
        <v>140</v>
      </c>
      <c r="S1000" t="s">
        <v>31528</v>
      </c>
      <c r="T1000" t="s">
        <v>34612</v>
      </c>
      <c r="U1000" s="273">
        <f t="shared" si="78"/>
        <v>1.079250295159386E-4</v>
      </c>
      <c r="V1000" s="15" t="str">
        <f t="shared" si="79"/>
        <v>Sede - Chiguirip</v>
      </c>
      <c r="W1000" s="289" t="s">
        <v>32185</v>
      </c>
      <c r="X1000" s="15" t="s">
        <v>32184</v>
      </c>
      <c r="Y1000" s="15" t="s">
        <v>32188</v>
      </c>
    </row>
    <row r="1001" spans="1:25" x14ac:dyDescent="0.35">
      <c r="A1001" s="15" t="s">
        <v>33749</v>
      </c>
      <c r="B1001" s="15" t="s">
        <v>159</v>
      </c>
      <c r="C1001" s="15" t="s">
        <v>34443</v>
      </c>
      <c r="D1001" s="15" t="s">
        <v>34691</v>
      </c>
      <c r="E1001" s="15">
        <v>2</v>
      </c>
      <c r="F1001" s="273">
        <f t="shared" si="80"/>
        <v>1.4757969303423848E-4</v>
      </c>
      <c r="G1001" s="273">
        <f t="shared" si="81"/>
        <v>1.079250295159386E-4</v>
      </c>
      <c r="Q1001" s="15" t="s">
        <v>33681</v>
      </c>
      <c r="R1001" t="s">
        <v>140</v>
      </c>
      <c r="S1001" t="s">
        <v>31528</v>
      </c>
      <c r="T1001" t="s">
        <v>34613</v>
      </c>
      <c r="U1001" s="273">
        <f t="shared" si="78"/>
        <v>1.079250295159386E-4</v>
      </c>
      <c r="V1001" s="15" t="str">
        <f t="shared" si="79"/>
        <v>Sede - Conchan</v>
      </c>
      <c r="W1001" s="289" t="s">
        <v>32185</v>
      </c>
      <c r="X1001" s="15" t="s">
        <v>32184</v>
      </c>
      <c r="Y1001" s="15" t="s">
        <v>32188</v>
      </c>
    </row>
    <row r="1002" spans="1:25" x14ac:dyDescent="0.35">
      <c r="A1002" s="15" t="s">
        <v>33750</v>
      </c>
      <c r="B1002" s="15" t="s">
        <v>159</v>
      </c>
      <c r="C1002" s="15" t="s">
        <v>34443</v>
      </c>
      <c r="D1002" s="15" t="s">
        <v>34692</v>
      </c>
      <c r="E1002" s="15">
        <v>2</v>
      </c>
      <c r="F1002" s="273">
        <f t="shared" si="80"/>
        <v>1.4757969303423848E-4</v>
      </c>
      <c r="G1002" s="273">
        <f t="shared" si="81"/>
        <v>1.079250295159386E-4</v>
      </c>
      <c r="Q1002" s="15" t="s">
        <v>31923</v>
      </c>
      <c r="R1002" t="s">
        <v>140</v>
      </c>
      <c r="S1002" t="s">
        <v>31528</v>
      </c>
      <c r="T1002" t="s">
        <v>31601</v>
      </c>
      <c r="U1002" s="273">
        <f t="shared" si="78"/>
        <v>1.079250295159386E-4</v>
      </c>
      <c r="V1002" s="15" t="str">
        <f t="shared" si="79"/>
        <v>Sede - Paccha</v>
      </c>
      <c r="W1002" s="289" t="s">
        <v>32185</v>
      </c>
      <c r="X1002" s="15" t="s">
        <v>32184</v>
      </c>
      <c r="Y1002" s="15" t="s">
        <v>32188</v>
      </c>
    </row>
    <row r="1003" spans="1:25" x14ac:dyDescent="0.35">
      <c r="A1003" s="15" t="s">
        <v>33751</v>
      </c>
      <c r="B1003" s="15" t="s">
        <v>159</v>
      </c>
      <c r="C1003" s="15" t="s">
        <v>34443</v>
      </c>
      <c r="D1003" s="15" t="s">
        <v>34693</v>
      </c>
      <c r="E1003" s="15">
        <v>2</v>
      </c>
      <c r="F1003" s="273">
        <f t="shared" si="80"/>
        <v>1.4757969303423848E-4</v>
      </c>
      <c r="G1003" s="273">
        <f t="shared" si="81"/>
        <v>1.079250295159386E-4</v>
      </c>
      <c r="Q1003" s="15" t="s">
        <v>33682</v>
      </c>
      <c r="R1003" t="s">
        <v>140</v>
      </c>
      <c r="S1003" t="s">
        <v>31528</v>
      </c>
      <c r="T1003" t="s">
        <v>34614</v>
      </c>
      <c r="U1003" s="273">
        <f t="shared" si="78"/>
        <v>1.079250295159386E-4</v>
      </c>
      <c r="V1003" s="15" t="str">
        <f t="shared" si="79"/>
        <v>Sede - San Juan De Licupis</v>
      </c>
      <c r="W1003" s="289" t="s">
        <v>32185</v>
      </c>
      <c r="X1003" s="15" t="s">
        <v>32187</v>
      </c>
      <c r="Y1003" s="15" t="s">
        <v>32188</v>
      </c>
    </row>
    <row r="1004" spans="1:25" x14ac:dyDescent="0.35">
      <c r="A1004" s="15" t="s">
        <v>33752</v>
      </c>
      <c r="B1004" s="15" t="s">
        <v>159</v>
      </c>
      <c r="C1004" s="15" t="s">
        <v>34443</v>
      </c>
      <c r="D1004" s="15" t="s">
        <v>34694</v>
      </c>
      <c r="E1004" s="15">
        <v>2</v>
      </c>
      <c r="F1004" s="273">
        <f t="shared" si="80"/>
        <v>1.4757969303423848E-4</v>
      </c>
      <c r="G1004" s="273">
        <f t="shared" si="81"/>
        <v>1.079250295159386E-4</v>
      </c>
      <c r="Q1004" s="15" t="s">
        <v>33683</v>
      </c>
      <c r="R1004" t="s">
        <v>140</v>
      </c>
      <c r="S1004" t="s">
        <v>34303</v>
      </c>
      <c r="T1004" t="s">
        <v>34615</v>
      </c>
      <c r="U1004" s="273">
        <f t="shared" si="78"/>
        <v>1.079250295159386E-4</v>
      </c>
      <c r="V1004" s="15" t="str">
        <f t="shared" si="79"/>
        <v>Sede - Cupisnique</v>
      </c>
      <c r="W1004" s="289" t="s">
        <v>32185</v>
      </c>
      <c r="X1004" s="15" t="s">
        <v>32184</v>
      </c>
      <c r="Y1004" s="15" t="s">
        <v>32184</v>
      </c>
    </row>
    <row r="1005" spans="1:25" x14ac:dyDescent="0.35">
      <c r="A1005" s="15" t="s">
        <v>33753</v>
      </c>
      <c r="B1005" s="15" t="s">
        <v>159</v>
      </c>
      <c r="C1005" s="15" t="s">
        <v>34443</v>
      </c>
      <c r="D1005" s="15" t="s">
        <v>34695</v>
      </c>
      <c r="E1005" s="15">
        <v>2</v>
      </c>
      <c r="F1005" s="273">
        <f t="shared" si="80"/>
        <v>1.4757969303423848E-4</v>
      </c>
      <c r="G1005" s="273">
        <f t="shared" si="81"/>
        <v>1.079250295159386E-4</v>
      </c>
      <c r="Q1005" s="15" t="s">
        <v>33684</v>
      </c>
      <c r="R1005" t="s">
        <v>140</v>
      </c>
      <c r="S1005" t="s">
        <v>31603</v>
      </c>
      <c r="T1005" t="s">
        <v>34616</v>
      </c>
      <c r="U1005" s="273">
        <f t="shared" si="78"/>
        <v>1.079250295159386E-4</v>
      </c>
      <c r="V1005" s="15" t="str">
        <f t="shared" si="79"/>
        <v>Sede - Toribio Casanova</v>
      </c>
      <c r="W1005" s="289" t="s">
        <v>32185</v>
      </c>
      <c r="X1005" s="15" t="s">
        <v>32187</v>
      </c>
      <c r="Y1005" s="15" t="s">
        <v>32188</v>
      </c>
    </row>
    <row r="1006" spans="1:25" x14ac:dyDescent="0.35">
      <c r="A1006" s="15" t="s">
        <v>33754</v>
      </c>
      <c r="B1006" s="15" t="s">
        <v>159</v>
      </c>
      <c r="C1006" s="15" t="s">
        <v>34443</v>
      </c>
      <c r="D1006" s="15" t="s">
        <v>34696</v>
      </c>
      <c r="E1006" s="15">
        <v>2</v>
      </c>
      <c r="F1006" s="273">
        <f t="shared" si="80"/>
        <v>1.4757969303423848E-4</v>
      </c>
      <c r="G1006" s="273">
        <f t="shared" si="81"/>
        <v>1.079250295159386E-4</v>
      </c>
      <c r="Q1006" s="15" t="s">
        <v>33685</v>
      </c>
      <c r="R1006" t="s">
        <v>140</v>
      </c>
      <c r="S1006" t="s">
        <v>31536</v>
      </c>
      <c r="T1006" t="s">
        <v>34355</v>
      </c>
      <c r="U1006" s="273">
        <f t="shared" si="78"/>
        <v>1.079250295159386E-4</v>
      </c>
      <c r="V1006" s="15" t="str">
        <f t="shared" si="79"/>
        <v>Sede - Bolivar</v>
      </c>
      <c r="W1006" s="289" t="s">
        <v>32185</v>
      </c>
      <c r="X1006" s="15" t="s">
        <v>32184</v>
      </c>
      <c r="Y1006" s="15" t="s">
        <v>32185</v>
      </c>
    </row>
    <row r="1007" spans="1:25" x14ac:dyDescent="0.35">
      <c r="A1007" s="15" t="s">
        <v>33755</v>
      </c>
      <c r="B1007" s="15" t="s">
        <v>159</v>
      </c>
      <c r="C1007" s="15" t="s">
        <v>34443</v>
      </c>
      <c r="D1007" s="15" t="s">
        <v>34697</v>
      </c>
      <c r="E1007" s="15">
        <v>2</v>
      </c>
      <c r="F1007" s="273">
        <f t="shared" si="80"/>
        <v>1.4757969303423848E-4</v>
      </c>
      <c r="G1007" s="273">
        <f t="shared" si="81"/>
        <v>1.079250295159386E-4</v>
      </c>
      <c r="Q1007" s="15" t="s">
        <v>33686</v>
      </c>
      <c r="R1007" t="s">
        <v>140</v>
      </c>
      <c r="S1007" t="s">
        <v>31536</v>
      </c>
      <c r="T1007" t="s">
        <v>34617</v>
      </c>
      <c r="U1007" s="273">
        <f t="shared" si="78"/>
        <v>1.079250295159386E-4</v>
      </c>
      <c r="V1007" s="15" t="str">
        <f t="shared" si="79"/>
        <v>Sede - La Florida</v>
      </c>
      <c r="W1007" s="289" t="s">
        <v>32185</v>
      </c>
      <c r="X1007" s="15" t="s">
        <v>32184</v>
      </c>
      <c r="Y1007" s="15" t="s">
        <v>32184</v>
      </c>
    </row>
    <row r="1008" spans="1:25" x14ac:dyDescent="0.35">
      <c r="A1008" s="15" t="s">
        <v>33756</v>
      </c>
      <c r="B1008" s="15" t="s">
        <v>159</v>
      </c>
      <c r="C1008" s="15" t="s">
        <v>34443</v>
      </c>
      <c r="D1008" s="15" t="s">
        <v>34698</v>
      </c>
      <c r="E1008" s="15">
        <v>2</v>
      </c>
      <c r="F1008" s="273">
        <f t="shared" si="80"/>
        <v>1.4757969303423848E-4</v>
      </c>
      <c r="G1008" s="273">
        <f t="shared" si="81"/>
        <v>1.079250295159386E-4</v>
      </c>
      <c r="Q1008" s="15" t="s">
        <v>33687</v>
      </c>
      <c r="R1008" t="s">
        <v>140</v>
      </c>
      <c r="S1008" t="s">
        <v>31536</v>
      </c>
      <c r="T1008" t="s">
        <v>34618</v>
      </c>
      <c r="U1008" s="273">
        <f t="shared" si="78"/>
        <v>1.079250295159386E-4</v>
      </c>
      <c r="V1008" s="15" t="str">
        <f t="shared" si="79"/>
        <v>Sede - Niepos</v>
      </c>
      <c r="W1008" s="289" t="s">
        <v>32186</v>
      </c>
      <c r="X1008" s="15" t="s">
        <v>32184</v>
      </c>
      <c r="Y1008" s="15" t="s">
        <v>32188</v>
      </c>
    </row>
    <row r="1009" spans="1:25" x14ac:dyDescent="0.35">
      <c r="A1009" s="15" t="s">
        <v>33757</v>
      </c>
      <c r="B1009" s="15" t="s">
        <v>159</v>
      </c>
      <c r="C1009" s="15" t="s">
        <v>34443</v>
      </c>
      <c r="D1009" s="15" t="s">
        <v>34699</v>
      </c>
      <c r="E1009" s="15">
        <v>2</v>
      </c>
      <c r="F1009" s="273">
        <f t="shared" si="80"/>
        <v>1.4757969303423848E-4</v>
      </c>
      <c r="G1009" s="273">
        <f t="shared" si="81"/>
        <v>1.079250295159386E-4</v>
      </c>
      <c r="Q1009" s="15" t="s">
        <v>31932</v>
      </c>
      <c r="R1009" t="s">
        <v>140</v>
      </c>
      <c r="S1009" t="s">
        <v>31536</v>
      </c>
      <c r="T1009" t="s">
        <v>31608</v>
      </c>
      <c r="U1009" s="273">
        <f t="shared" si="78"/>
        <v>1.079250295159386E-4</v>
      </c>
      <c r="V1009" s="15" t="str">
        <f t="shared" si="79"/>
        <v>Sede - Tongod</v>
      </c>
      <c r="W1009" s="289" t="s">
        <v>32185</v>
      </c>
      <c r="X1009" s="15" t="s">
        <v>32188</v>
      </c>
      <c r="Y1009" s="15" t="s">
        <v>32185</v>
      </c>
    </row>
    <row r="1010" spans="1:25" x14ac:dyDescent="0.35">
      <c r="A1010" s="15" t="s">
        <v>33758</v>
      </c>
      <c r="B1010" s="15" t="s">
        <v>159</v>
      </c>
      <c r="C1010" s="15" t="s">
        <v>34443</v>
      </c>
      <c r="D1010" s="15" t="s">
        <v>34700</v>
      </c>
      <c r="E1010" s="15">
        <v>2</v>
      </c>
      <c r="F1010" s="273">
        <f t="shared" si="80"/>
        <v>1.4757969303423848E-4</v>
      </c>
      <c r="G1010" s="273">
        <f t="shared" si="81"/>
        <v>1.079250295159386E-4</v>
      </c>
      <c r="Q1010" s="15" t="s">
        <v>33688</v>
      </c>
      <c r="R1010" t="s">
        <v>141</v>
      </c>
      <c r="S1010" t="s">
        <v>31611</v>
      </c>
      <c r="T1010" t="s">
        <v>34619</v>
      </c>
      <c r="U1010" s="273">
        <f t="shared" si="78"/>
        <v>1.079250295159386E-4</v>
      </c>
      <c r="V1010" s="15" t="str">
        <f t="shared" si="79"/>
        <v>Sede - Chinchaypujio</v>
      </c>
      <c r="W1010" s="289" t="s">
        <v>32186</v>
      </c>
      <c r="X1010" s="15" t="s">
        <v>32184</v>
      </c>
      <c r="Y1010" s="15" t="s">
        <v>32188</v>
      </c>
    </row>
    <row r="1011" spans="1:25" x14ac:dyDescent="0.35">
      <c r="A1011" s="15" t="s">
        <v>33213</v>
      </c>
      <c r="B1011" s="15" t="s">
        <v>159</v>
      </c>
      <c r="C1011" s="15" t="s">
        <v>34443</v>
      </c>
      <c r="D1011" s="15" t="s">
        <v>34701</v>
      </c>
      <c r="E1011" s="15">
        <v>2</v>
      </c>
      <c r="F1011" s="273">
        <f t="shared" si="80"/>
        <v>1.4757969303423848E-4</v>
      </c>
      <c r="G1011" s="273">
        <f t="shared" si="81"/>
        <v>1.079250295159386E-4</v>
      </c>
      <c r="Q1011" s="15" t="s">
        <v>33689</v>
      </c>
      <c r="R1011" t="s">
        <v>141</v>
      </c>
      <c r="S1011" t="s">
        <v>31612</v>
      </c>
      <c r="T1011" t="s">
        <v>34620</v>
      </c>
      <c r="U1011" s="273">
        <f t="shared" si="78"/>
        <v>1.079250295159386E-4</v>
      </c>
      <c r="V1011" s="15" t="str">
        <f t="shared" si="79"/>
        <v>Sede - Yanatile</v>
      </c>
      <c r="W1011" s="289" t="s">
        <v>32185</v>
      </c>
      <c r="X1011" s="15" t="s">
        <v>32184</v>
      </c>
      <c r="Y1011" s="15" t="s">
        <v>32188</v>
      </c>
    </row>
    <row r="1012" spans="1:25" x14ac:dyDescent="0.35">
      <c r="A1012" s="15" t="s">
        <v>33759</v>
      </c>
      <c r="B1012" s="15" t="s">
        <v>159</v>
      </c>
      <c r="C1012" s="15" t="s">
        <v>34443</v>
      </c>
      <c r="D1012" s="15" t="s">
        <v>34702</v>
      </c>
      <c r="E1012" s="15">
        <v>2</v>
      </c>
      <c r="F1012" s="273">
        <f t="shared" si="80"/>
        <v>1.4757969303423848E-4</v>
      </c>
      <c r="G1012" s="273">
        <f t="shared" si="81"/>
        <v>1.079250295159386E-4</v>
      </c>
      <c r="Q1012" s="15" t="s">
        <v>33690</v>
      </c>
      <c r="R1012" t="s">
        <v>141</v>
      </c>
      <c r="S1012" t="s">
        <v>31638</v>
      </c>
      <c r="T1012" t="s">
        <v>34621</v>
      </c>
      <c r="U1012" s="273">
        <f t="shared" si="78"/>
        <v>1.079250295159386E-4</v>
      </c>
      <c r="V1012" s="15" t="str">
        <f t="shared" si="79"/>
        <v>Sede - Kunturkanki</v>
      </c>
      <c r="W1012" s="289" t="s">
        <v>32188</v>
      </c>
      <c r="X1012" s="15" t="s">
        <v>32184</v>
      </c>
      <c r="Y1012" s="15" t="s">
        <v>32188</v>
      </c>
    </row>
    <row r="1013" spans="1:25" x14ac:dyDescent="0.35">
      <c r="A1013" s="15" t="s">
        <v>33760</v>
      </c>
      <c r="B1013" s="15" t="s">
        <v>159</v>
      </c>
      <c r="C1013" s="15" t="s">
        <v>34443</v>
      </c>
      <c r="D1013" s="15" t="s">
        <v>34703</v>
      </c>
      <c r="E1013" s="15">
        <v>2</v>
      </c>
      <c r="F1013" s="273">
        <f t="shared" si="80"/>
        <v>1.4757969303423848E-4</v>
      </c>
      <c r="G1013" s="273">
        <f t="shared" si="81"/>
        <v>1.079250295159386E-4</v>
      </c>
      <c r="Q1013" s="15" t="s">
        <v>33691</v>
      </c>
      <c r="R1013" t="s">
        <v>141</v>
      </c>
      <c r="S1013" t="s">
        <v>31638</v>
      </c>
      <c r="T1013" t="s">
        <v>34591</v>
      </c>
      <c r="U1013" s="273">
        <f t="shared" si="78"/>
        <v>1.079250295159386E-4</v>
      </c>
      <c r="V1013" s="15" t="str">
        <f t="shared" si="79"/>
        <v>Sede - Pampamarca</v>
      </c>
      <c r="W1013" s="289" t="s">
        <v>32188</v>
      </c>
      <c r="X1013" s="15" t="s">
        <v>32184</v>
      </c>
      <c r="Y1013" s="15" t="s">
        <v>32188</v>
      </c>
    </row>
    <row r="1014" spans="1:25" x14ac:dyDescent="0.35">
      <c r="A1014" s="15" t="s">
        <v>33761</v>
      </c>
      <c r="B1014" s="15" t="s">
        <v>159</v>
      </c>
      <c r="C1014" s="15" t="s">
        <v>34443</v>
      </c>
      <c r="D1014" s="15" t="s">
        <v>34704</v>
      </c>
      <c r="E1014" s="15">
        <v>2</v>
      </c>
      <c r="F1014" s="273">
        <f t="shared" si="80"/>
        <v>1.4757969303423848E-4</v>
      </c>
      <c r="G1014" s="273">
        <f t="shared" si="81"/>
        <v>1.079250295159386E-4</v>
      </c>
      <c r="Q1014" s="15" t="s">
        <v>31950</v>
      </c>
      <c r="R1014" t="s">
        <v>141</v>
      </c>
      <c r="S1014" t="s">
        <v>31564</v>
      </c>
      <c r="T1014" t="s">
        <v>31613</v>
      </c>
      <c r="U1014" s="273">
        <f t="shared" si="78"/>
        <v>1.079250295159386E-4</v>
      </c>
      <c r="V1014" s="15" t="str">
        <f t="shared" si="79"/>
        <v>Sede - Combapata</v>
      </c>
      <c r="W1014" s="289" t="s">
        <v>32188</v>
      </c>
      <c r="X1014" s="15" t="s">
        <v>32184</v>
      </c>
      <c r="Y1014" s="15" t="s">
        <v>32188</v>
      </c>
    </row>
    <row r="1015" spans="1:25" x14ac:dyDescent="0.35">
      <c r="A1015" s="15" t="s">
        <v>33762</v>
      </c>
      <c r="B1015" s="15" t="s">
        <v>159</v>
      </c>
      <c r="C1015" s="15" t="s">
        <v>34443</v>
      </c>
      <c r="D1015" s="15" t="s">
        <v>34705</v>
      </c>
      <c r="E1015" s="15">
        <v>2</v>
      </c>
      <c r="F1015" s="273">
        <f t="shared" si="80"/>
        <v>1.4757969303423848E-4</v>
      </c>
      <c r="G1015" s="273">
        <f t="shared" si="81"/>
        <v>1.079250295159386E-4</v>
      </c>
      <c r="Q1015" s="15" t="s">
        <v>33692</v>
      </c>
      <c r="R1015" t="s">
        <v>141</v>
      </c>
      <c r="S1015" t="s">
        <v>31623</v>
      </c>
      <c r="T1015" t="s">
        <v>34622</v>
      </c>
      <c r="U1015" s="273">
        <f t="shared" si="78"/>
        <v>1.079250295159386E-4</v>
      </c>
      <c r="V1015" s="15" t="str">
        <f t="shared" si="79"/>
        <v>Sede - Capacmarca</v>
      </c>
      <c r="W1015" s="289" t="s">
        <v>32185</v>
      </c>
      <c r="X1015" s="15" t="s">
        <v>32184</v>
      </c>
      <c r="Y1015" s="15" t="s">
        <v>32188</v>
      </c>
    </row>
    <row r="1016" spans="1:25" x14ac:dyDescent="0.35">
      <c r="A1016" s="15" t="s">
        <v>33763</v>
      </c>
      <c r="B1016" s="15" t="s">
        <v>148</v>
      </c>
      <c r="C1016" s="15" t="s">
        <v>34258</v>
      </c>
      <c r="D1016" s="15" t="s">
        <v>34258</v>
      </c>
      <c r="E1016" s="15">
        <v>2</v>
      </c>
      <c r="F1016" s="273">
        <f t="shared" si="80"/>
        <v>1.4757969303423848E-4</v>
      </c>
      <c r="G1016" s="273">
        <f t="shared" si="81"/>
        <v>1.079250295159386E-4</v>
      </c>
      <c r="Q1016" s="15" t="s">
        <v>33693</v>
      </c>
      <c r="R1016" t="s">
        <v>141</v>
      </c>
      <c r="S1016" t="s">
        <v>31568</v>
      </c>
      <c r="T1016" t="s">
        <v>34623</v>
      </c>
      <c r="U1016" s="273">
        <f t="shared" si="78"/>
        <v>1.079250295159386E-4</v>
      </c>
      <c r="V1016" s="15" t="str">
        <f t="shared" si="79"/>
        <v>Sede - Quellouno</v>
      </c>
      <c r="W1016" s="289" t="s">
        <v>32185</v>
      </c>
      <c r="X1016" s="15" t="s">
        <v>32184</v>
      </c>
      <c r="Y1016" s="15" t="s">
        <v>32185</v>
      </c>
    </row>
    <row r="1017" spans="1:25" x14ac:dyDescent="0.35">
      <c r="A1017" s="15" t="s">
        <v>33764</v>
      </c>
      <c r="B1017" s="15" t="s">
        <v>150</v>
      </c>
      <c r="C1017" s="15" t="s">
        <v>31786</v>
      </c>
      <c r="D1017" s="15" t="s">
        <v>34706</v>
      </c>
      <c r="E1017" s="15">
        <v>2</v>
      </c>
      <c r="F1017" s="273">
        <f t="shared" si="80"/>
        <v>1.4757969303423848E-4</v>
      </c>
      <c r="G1017" s="273">
        <f t="shared" si="81"/>
        <v>1.079250295159386E-4</v>
      </c>
      <c r="Q1017" s="15" t="s">
        <v>33694</v>
      </c>
      <c r="R1017" t="s">
        <v>141</v>
      </c>
      <c r="S1017" t="s">
        <v>31568</v>
      </c>
      <c r="T1017" t="s">
        <v>34624</v>
      </c>
      <c r="U1017" s="273">
        <f t="shared" si="78"/>
        <v>1.079250295159386E-4</v>
      </c>
      <c r="V1017" s="15" t="str">
        <f t="shared" si="79"/>
        <v>Sede - Inkawasi</v>
      </c>
      <c r="W1017" s="289" t="s">
        <v>32185</v>
      </c>
      <c r="X1017" s="15" t="s">
        <v>32188</v>
      </c>
      <c r="Y1017" s="15" t="s">
        <v>32184</v>
      </c>
    </row>
    <row r="1018" spans="1:25" x14ac:dyDescent="0.35">
      <c r="A1018" s="15" t="s">
        <v>33765</v>
      </c>
      <c r="B1018" s="15" t="s">
        <v>150</v>
      </c>
      <c r="C1018" s="15" t="s">
        <v>31786</v>
      </c>
      <c r="D1018" s="15" t="s">
        <v>34707</v>
      </c>
      <c r="E1018" s="15">
        <v>2</v>
      </c>
      <c r="F1018" s="273">
        <f t="shared" si="80"/>
        <v>1.4757969303423848E-4</v>
      </c>
      <c r="G1018" s="273">
        <f t="shared" si="81"/>
        <v>1.079250295159386E-4</v>
      </c>
      <c r="Q1018" s="15" t="s">
        <v>33695</v>
      </c>
      <c r="R1018" t="s">
        <v>141</v>
      </c>
      <c r="S1018" t="s">
        <v>34167</v>
      </c>
      <c r="T1018" t="s">
        <v>34625</v>
      </c>
      <c r="U1018" s="273">
        <f t="shared" si="78"/>
        <v>1.079250295159386E-4</v>
      </c>
      <c r="V1018" s="15" t="str">
        <f t="shared" si="79"/>
        <v>Sede - Pillpinto</v>
      </c>
      <c r="W1018" s="289" t="s">
        <v>32186</v>
      </c>
      <c r="X1018" s="15" t="s">
        <v>32184</v>
      </c>
      <c r="Y1018" s="15" t="s">
        <v>32184</v>
      </c>
    </row>
    <row r="1019" spans="1:25" x14ac:dyDescent="0.35">
      <c r="A1019" s="15" t="s">
        <v>33766</v>
      </c>
      <c r="B1019" s="15" t="s">
        <v>150</v>
      </c>
      <c r="C1019" s="15" t="s">
        <v>31786</v>
      </c>
      <c r="D1019" s="15" t="s">
        <v>34708</v>
      </c>
      <c r="E1019" s="15">
        <v>2</v>
      </c>
      <c r="F1019" s="273">
        <f t="shared" si="80"/>
        <v>1.4757969303423848E-4</v>
      </c>
      <c r="G1019" s="273">
        <f t="shared" si="81"/>
        <v>1.079250295159386E-4</v>
      </c>
      <c r="Q1019" s="15" t="s">
        <v>33696</v>
      </c>
      <c r="R1019" t="s">
        <v>141</v>
      </c>
      <c r="S1019" t="s">
        <v>31532</v>
      </c>
      <c r="T1019" t="s">
        <v>34626</v>
      </c>
      <c r="U1019" s="273">
        <f t="shared" si="78"/>
        <v>1.079250295159386E-4</v>
      </c>
      <c r="V1019" s="15" t="str">
        <f t="shared" si="79"/>
        <v>Sede - Colquepata</v>
      </c>
      <c r="W1019" s="289" t="s">
        <v>32185</v>
      </c>
      <c r="X1019" s="15" t="s">
        <v>32184</v>
      </c>
      <c r="Y1019" s="15" t="s">
        <v>32184</v>
      </c>
    </row>
    <row r="1020" spans="1:25" x14ac:dyDescent="0.35">
      <c r="A1020" s="15" t="s">
        <v>33767</v>
      </c>
      <c r="B1020" s="15" t="s">
        <v>150</v>
      </c>
      <c r="C1020" s="15" t="s">
        <v>31786</v>
      </c>
      <c r="D1020" s="15" t="s">
        <v>34709</v>
      </c>
      <c r="E1020" s="15">
        <v>2</v>
      </c>
      <c r="F1020" s="273">
        <f t="shared" si="80"/>
        <v>1.4757969303423848E-4</v>
      </c>
      <c r="G1020" s="273">
        <f t="shared" si="81"/>
        <v>1.079250295159386E-4</v>
      </c>
      <c r="Q1020" s="15" t="s">
        <v>33697</v>
      </c>
      <c r="R1020" t="s">
        <v>141</v>
      </c>
      <c r="S1020" t="s">
        <v>31619</v>
      </c>
      <c r="T1020" t="s">
        <v>34627</v>
      </c>
      <c r="U1020" s="273">
        <f t="shared" si="78"/>
        <v>1.079250295159386E-4</v>
      </c>
      <c r="V1020" s="15" t="str">
        <f t="shared" si="79"/>
        <v>Sede - Andahuaylillas</v>
      </c>
      <c r="W1020" s="289" t="s">
        <v>32188</v>
      </c>
      <c r="X1020" s="15" t="s">
        <v>32184</v>
      </c>
      <c r="Y1020" s="15" t="s">
        <v>32184</v>
      </c>
    </row>
    <row r="1021" spans="1:25" x14ac:dyDescent="0.35">
      <c r="A1021" s="15" t="s">
        <v>33768</v>
      </c>
      <c r="B1021" s="15" t="s">
        <v>151</v>
      </c>
      <c r="C1021" s="15" t="s">
        <v>151</v>
      </c>
      <c r="D1021" s="15" t="s">
        <v>34710</v>
      </c>
      <c r="E1021" s="15">
        <v>2</v>
      </c>
      <c r="F1021" s="273">
        <f t="shared" si="80"/>
        <v>1.4757969303423848E-4</v>
      </c>
      <c r="G1021" s="273">
        <f t="shared" si="81"/>
        <v>1.079250295159386E-4</v>
      </c>
      <c r="Q1021" s="15" t="s">
        <v>33698</v>
      </c>
      <c r="R1021" t="s">
        <v>141</v>
      </c>
      <c r="S1021" t="s">
        <v>31619</v>
      </c>
      <c r="T1021" t="s">
        <v>34628</v>
      </c>
      <c r="U1021" s="273">
        <f t="shared" si="78"/>
        <v>1.079250295159386E-4</v>
      </c>
      <c r="V1021" s="15" t="str">
        <f t="shared" si="79"/>
        <v>Sede - Camanti</v>
      </c>
      <c r="W1021" s="289" t="s">
        <v>32188</v>
      </c>
      <c r="X1021" s="15" t="s">
        <v>32184</v>
      </c>
      <c r="Y1021" s="15" t="s">
        <v>32185</v>
      </c>
    </row>
    <row r="1022" spans="1:25" x14ac:dyDescent="0.35">
      <c r="A1022" s="15" t="s">
        <v>33248</v>
      </c>
      <c r="B1022" s="15" t="s">
        <v>151</v>
      </c>
      <c r="C1022" s="15" t="s">
        <v>34151</v>
      </c>
      <c r="D1022" s="15" t="s">
        <v>34711</v>
      </c>
      <c r="E1022" s="15">
        <v>2</v>
      </c>
      <c r="F1022" s="273">
        <f t="shared" si="80"/>
        <v>1.4757969303423848E-4</v>
      </c>
      <c r="G1022" s="273">
        <f t="shared" si="81"/>
        <v>1.079250295159386E-4</v>
      </c>
      <c r="Q1022" s="15" t="s">
        <v>33699</v>
      </c>
      <c r="R1022" t="s">
        <v>141</v>
      </c>
      <c r="S1022" t="s">
        <v>31570</v>
      </c>
      <c r="T1022" t="s">
        <v>34330</v>
      </c>
      <c r="U1022" s="273">
        <f t="shared" si="78"/>
        <v>1.079250295159386E-4</v>
      </c>
      <c r="V1022" s="15" t="str">
        <f t="shared" si="79"/>
        <v>Sede - Huayllabamba</v>
      </c>
      <c r="W1022" s="289" t="s">
        <v>32188</v>
      </c>
      <c r="X1022" s="15" t="s">
        <v>32184</v>
      </c>
      <c r="Y1022" s="15" t="s">
        <v>32184</v>
      </c>
    </row>
    <row r="1023" spans="1:25" x14ac:dyDescent="0.35">
      <c r="A1023" s="15" t="s">
        <v>33769</v>
      </c>
      <c r="B1023" s="15" t="s">
        <v>151</v>
      </c>
      <c r="C1023" s="15" t="s">
        <v>31792</v>
      </c>
      <c r="D1023" s="15" t="s">
        <v>34712</v>
      </c>
      <c r="E1023" s="15">
        <v>2</v>
      </c>
      <c r="F1023" s="273">
        <f t="shared" si="80"/>
        <v>1.4757969303423848E-4</v>
      </c>
      <c r="G1023" s="273">
        <f t="shared" si="81"/>
        <v>1.079250295159386E-4</v>
      </c>
      <c r="Q1023" s="15" t="s">
        <v>33700</v>
      </c>
      <c r="R1023" t="s">
        <v>142</v>
      </c>
      <c r="S1023" t="s">
        <v>142</v>
      </c>
      <c r="T1023" t="s">
        <v>34235</v>
      </c>
      <c r="U1023" s="273">
        <f t="shared" si="78"/>
        <v>1.079250295159386E-4</v>
      </c>
      <c r="V1023" s="15" t="str">
        <f t="shared" si="79"/>
        <v>Sede - Huachocolpa</v>
      </c>
      <c r="W1023" s="289" t="s">
        <v>32188</v>
      </c>
      <c r="X1023" s="15" t="s">
        <v>32184</v>
      </c>
      <c r="Y1023" s="15" t="s">
        <v>32188</v>
      </c>
    </row>
    <row r="1024" spans="1:25" x14ac:dyDescent="0.35">
      <c r="A1024" s="15" t="s">
        <v>32125</v>
      </c>
      <c r="B1024" s="15" t="s">
        <v>152</v>
      </c>
      <c r="C1024" s="15" t="s">
        <v>31800</v>
      </c>
      <c r="D1024" s="15" t="s">
        <v>31807</v>
      </c>
      <c r="E1024" s="15">
        <v>2</v>
      </c>
      <c r="F1024" s="273">
        <f t="shared" si="80"/>
        <v>1.4757969303423848E-4</v>
      </c>
      <c r="G1024" s="273">
        <f t="shared" si="81"/>
        <v>1.079250295159386E-4</v>
      </c>
      <c r="Q1024" s="15" t="s">
        <v>33701</v>
      </c>
      <c r="R1024" t="s">
        <v>142</v>
      </c>
      <c r="S1024" t="s">
        <v>142</v>
      </c>
      <c r="T1024" t="s">
        <v>34631</v>
      </c>
      <c r="U1024" s="273">
        <f t="shared" si="78"/>
        <v>1.079250295159386E-4</v>
      </c>
      <c r="V1024" s="15" t="str">
        <f t="shared" si="79"/>
        <v>Sede - Laria</v>
      </c>
      <c r="W1024" s="289" t="s">
        <v>32185</v>
      </c>
      <c r="X1024" s="15" t="s">
        <v>32184</v>
      </c>
      <c r="Y1024" s="15" t="s">
        <v>32188</v>
      </c>
    </row>
    <row r="1025" spans="1:25" x14ac:dyDescent="0.35">
      <c r="A1025" s="15" t="s">
        <v>33770</v>
      </c>
      <c r="B1025" s="15" t="s">
        <v>152</v>
      </c>
      <c r="C1025" s="15" t="s">
        <v>31800</v>
      </c>
      <c r="D1025" s="15" t="s">
        <v>34713</v>
      </c>
      <c r="E1025" s="15">
        <v>2</v>
      </c>
      <c r="F1025" s="273">
        <f t="shared" si="80"/>
        <v>1.4757969303423848E-4</v>
      </c>
      <c r="G1025" s="273">
        <f t="shared" si="81"/>
        <v>1.079250295159386E-4</v>
      </c>
      <c r="Q1025" s="15" t="s">
        <v>33702</v>
      </c>
      <c r="R1025" t="s">
        <v>142</v>
      </c>
      <c r="S1025" t="s">
        <v>142</v>
      </c>
      <c r="T1025" t="s">
        <v>34632</v>
      </c>
      <c r="U1025" s="273">
        <f t="shared" si="78"/>
        <v>1.079250295159386E-4</v>
      </c>
      <c r="V1025" s="15" t="str">
        <f t="shared" si="79"/>
        <v>Sede - Nuevo Occoro</v>
      </c>
      <c r="W1025" s="289" t="s">
        <v>32185</v>
      </c>
      <c r="X1025" s="15" t="s">
        <v>32184</v>
      </c>
      <c r="Y1025" s="15" t="s">
        <v>32188</v>
      </c>
    </row>
    <row r="1026" spans="1:25" x14ac:dyDescent="0.35">
      <c r="A1026" s="15" t="s">
        <v>33771</v>
      </c>
      <c r="B1026" s="15" t="s">
        <v>152</v>
      </c>
      <c r="C1026" s="15" t="s">
        <v>31801</v>
      </c>
      <c r="D1026" s="15" t="s">
        <v>34714</v>
      </c>
      <c r="E1026" s="15">
        <v>2</v>
      </c>
      <c r="F1026" s="273">
        <f t="shared" si="80"/>
        <v>1.4757969303423848E-4</v>
      </c>
      <c r="G1026" s="273">
        <f t="shared" si="81"/>
        <v>1.079250295159386E-4</v>
      </c>
      <c r="Q1026" s="15" t="s">
        <v>33703</v>
      </c>
      <c r="R1026" t="s">
        <v>142</v>
      </c>
      <c r="S1026" t="s">
        <v>31641</v>
      </c>
      <c r="T1026" t="s">
        <v>34414</v>
      </c>
      <c r="U1026" s="273">
        <f t="shared" si="78"/>
        <v>1.079250295159386E-4</v>
      </c>
      <c r="V1026" s="15" t="str">
        <f t="shared" si="79"/>
        <v>Sede - Andabamba</v>
      </c>
      <c r="W1026" s="289" t="s">
        <v>32185</v>
      </c>
      <c r="X1026" s="15" t="s">
        <v>32187</v>
      </c>
      <c r="Y1026" s="15" t="s">
        <v>32184</v>
      </c>
    </row>
    <row r="1027" spans="1:25" x14ac:dyDescent="0.35">
      <c r="A1027" s="15" t="s">
        <v>33772</v>
      </c>
      <c r="B1027" s="15" t="s">
        <v>153</v>
      </c>
      <c r="C1027" s="15" t="s">
        <v>153</v>
      </c>
      <c r="D1027" s="15" t="s">
        <v>34715</v>
      </c>
      <c r="E1027" s="15">
        <v>2</v>
      </c>
      <c r="F1027" s="273">
        <f t="shared" si="80"/>
        <v>1.4757969303423848E-4</v>
      </c>
      <c r="G1027" s="273">
        <f t="shared" si="81"/>
        <v>1.079250295159386E-4</v>
      </c>
      <c r="Q1027" s="15" t="s">
        <v>33704</v>
      </c>
      <c r="R1027" t="s">
        <v>142</v>
      </c>
      <c r="S1027" t="s">
        <v>31642</v>
      </c>
      <c r="T1027" t="s">
        <v>34633</v>
      </c>
      <c r="U1027" s="273">
        <f t="shared" ref="U1027:U1090" si="82">+SUMIF($A:$A,Q1027,$G:$G)+SUMIF($I:$I,Q1027,$O:$O)</f>
        <v>1.079250295159386E-4</v>
      </c>
      <c r="V1027" s="15" t="str">
        <f t="shared" ref="V1027:V1090" si="83">_xlfn.CONCAT("Sede - ",T1027)</f>
        <v>Sede - Julcamarca</v>
      </c>
      <c r="W1027" s="289" t="s">
        <v>32185</v>
      </c>
      <c r="X1027" s="15" t="s">
        <v>32184</v>
      </c>
      <c r="Y1027" s="15" t="s">
        <v>32188</v>
      </c>
    </row>
    <row r="1028" spans="1:25" x14ac:dyDescent="0.35">
      <c r="A1028" s="15" t="s">
        <v>33773</v>
      </c>
      <c r="B1028" s="15" t="s">
        <v>153</v>
      </c>
      <c r="C1028" s="15" t="s">
        <v>153</v>
      </c>
      <c r="D1028" s="15" t="s">
        <v>31735</v>
      </c>
      <c r="E1028" s="15">
        <v>2</v>
      </c>
      <c r="F1028" s="273">
        <f t="shared" ref="F1028:F1091" si="84">+E1028/SUM($E$3:$E$1322)</f>
        <v>1.4757969303423848E-4</v>
      </c>
      <c r="G1028" s="273">
        <f t="shared" ref="G1028:G1091" si="85">+F1028*RIGHT($A$1,6)</f>
        <v>1.079250295159386E-4</v>
      </c>
      <c r="Q1028" s="15" t="s">
        <v>33705</v>
      </c>
      <c r="R1028" t="s">
        <v>142</v>
      </c>
      <c r="S1028" t="s">
        <v>34490</v>
      </c>
      <c r="T1028" t="s">
        <v>34634</v>
      </c>
      <c r="U1028" s="273">
        <f t="shared" si="82"/>
        <v>1.079250295159386E-4</v>
      </c>
      <c r="V1028" s="15" t="str">
        <f t="shared" si="83"/>
        <v>Sede - Cordova</v>
      </c>
      <c r="W1028" s="289" t="s">
        <v>32186</v>
      </c>
      <c r="X1028" s="15" t="s">
        <v>32184</v>
      </c>
      <c r="Y1028" s="15" t="s">
        <v>32184</v>
      </c>
    </row>
    <row r="1029" spans="1:25" x14ac:dyDescent="0.35">
      <c r="A1029" s="15" t="s">
        <v>33774</v>
      </c>
      <c r="B1029" s="15" t="s">
        <v>153</v>
      </c>
      <c r="C1029" s="15" t="s">
        <v>31820</v>
      </c>
      <c r="D1029" s="15" t="s">
        <v>34716</v>
      </c>
      <c r="E1029" s="15">
        <v>2</v>
      </c>
      <c r="F1029" s="273">
        <f t="shared" si="84"/>
        <v>1.4757969303423848E-4</v>
      </c>
      <c r="G1029" s="273">
        <f t="shared" si="85"/>
        <v>1.079250295159386E-4</v>
      </c>
      <c r="Q1029" s="15" t="s">
        <v>33706</v>
      </c>
      <c r="R1029" t="s">
        <v>142</v>
      </c>
      <c r="S1029" t="s">
        <v>34490</v>
      </c>
      <c r="T1029" t="s">
        <v>34635</v>
      </c>
      <c r="U1029" s="273">
        <f t="shared" si="82"/>
        <v>1.079250295159386E-4</v>
      </c>
      <c r="V1029" s="15" t="str">
        <f t="shared" si="83"/>
        <v>Sede - Ocoyo</v>
      </c>
      <c r="W1029" s="289" t="s">
        <v>32186</v>
      </c>
      <c r="X1029" s="15" t="s">
        <v>32184</v>
      </c>
      <c r="Y1029" s="15" t="s">
        <v>32184</v>
      </c>
    </row>
    <row r="1030" spans="1:25" x14ac:dyDescent="0.35">
      <c r="A1030" s="15" t="s">
        <v>33775</v>
      </c>
      <c r="B1030" s="15" t="s">
        <v>153</v>
      </c>
      <c r="C1030" s="15" t="s">
        <v>31820</v>
      </c>
      <c r="D1030" s="15" t="s">
        <v>34717</v>
      </c>
      <c r="E1030" s="15">
        <v>2</v>
      </c>
      <c r="F1030" s="273">
        <f t="shared" si="84"/>
        <v>1.4757969303423848E-4</v>
      </c>
      <c r="G1030" s="273">
        <f t="shared" si="85"/>
        <v>1.079250295159386E-4</v>
      </c>
      <c r="Q1030" s="15" t="s">
        <v>33707</v>
      </c>
      <c r="R1030" t="s">
        <v>142</v>
      </c>
      <c r="S1030" t="s">
        <v>31643</v>
      </c>
      <c r="T1030" t="s">
        <v>34565</v>
      </c>
      <c r="U1030" s="273">
        <f t="shared" si="82"/>
        <v>1.079250295159386E-4</v>
      </c>
      <c r="V1030" s="15" t="str">
        <f t="shared" si="83"/>
        <v>Sede - Colcabamba</v>
      </c>
      <c r="W1030" s="289" t="s">
        <v>32185</v>
      </c>
      <c r="X1030" s="15" t="s">
        <v>32184</v>
      </c>
      <c r="Y1030" s="15" t="s">
        <v>32188</v>
      </c>
    </row>
    <row r="1031" spans="1:25" x14ac:dyDescent="0.35">
      <c r="A1031" s="15" t="s">
        <v>33776</v>
      </c>
      <c r="B1031" s="15" t="s">
        <v>153</v>
      </c>
      <c r="C1031" s="15" t="s">
        <v>31822</v>
      </c>
      <c r="D1031" s="15" t="s">
        <v>34718</v>
      </c>
      <c r="E1031" s="15">
        <v>2</v>
      </c>
      <c r="F1031" s="273">
        <f t="shared" si="84"/>
        <v>1.4757969303423848E-4</v>
      </c>
      <c r="G1031" s="273">
        <f t="shared" si="85"/>
        <v>1.079250295159386E-4</v>
      </c>
      <c r="Q1031" s="15" t="s">
        <v>33708</v>
      </c>
      <c r="R1031" t="s">
        <v>142</v>
      </c>
      <c r="S1031" t="s">
        <v>31643</v>
      </c>
      <c r="T1031" t="s">
        <v>34636</v>
      </c>
      <c r="U1031" s="273">
        <f t="shared" si="82"/>
        <v>1.079250295159386E-4</v>
      </c>
      <c r="V1031" s="15" t="str">
        <f t="shared" si="83"/>
        <v>Sede - Quishuar</v>
      </c>
      <c r="W1031" s="289" t="s">
        <v>32186</v>
      </c>
      <c r="X1031" s="15" t="s">
        <v>32184</v>
      </c>
      <c r="Y1031" s="15" t="s">
        <v>32188</v>
      </c>
    </row>
    <row r="1032" spans="1:25" x14ac:dyDescent="0.35">
      <c r="A1032" s="15" t="s">
        <v>33777</v>
      </c>
      <c r="B1032" s="15" t="s">
        <v>153</v>
      </c>
      <c r="C1032" s="15" t="s">
        <v>31823</v>
      </c>
      <c r="D1032" s="15" t="s">
        <v>34719</v>
      </c>
      <c r="E1032" s="15">
        <v>2</v>
      </c>
      <c r="F1032" s="273">
        <f t="shared" si="84"/>
        <v>1.4757969303423848E-4</v>
      </c>
      <c r="G1032" s="273">
        <f t="shared" si="85"/>
        <v>1.079250295159386E-4</v>
      </c>
      <c r="Q1032" s="15" t="s">
        <v>33709</v>
      </c>
      <c r="R1032" t="s">
        <v>142</v>
      </c>
      <c r="S1032" t="s">
        <v>31643</v>
      </c>
      <c r="T1032" t="s">
        <v>34637</v>
      </c>
      <c r="U1032" s="273">
        <f t="shared" si="82"/>
        <v>1.079250295159386E-4</v>
      </c>
      <c r="V1032" s="15" t="str">
        <f t="shared" si="83"/>
        <v>Sede - Quichuas</v>
      </c>
      <c r="W1032" s="289" t="s">
        <v>32185</v>
      </c>
      <c r="X1032" s="15" t="s">
        <v>32184</v>
      </c>
      <c r="Y1032" s="15" t="s">
        <v>32188</v>
      </c>
    </row>
    <row r="1033" spans="1:25" x14ac:dyDescent="0.35">
      <c r="A1033" s="15" t="s">
        <v>33778</v>
      </c>
      <c r="B1033" s="15" t="s">
        <v>153</v>
      </c>
      <c r="C1033" s="15" t="s">
        <v>31824</v>
      </c>
      <c r="D1033" s="15" t="s">
        <v>34720</v>
      </c>
      <c r="E1033" s="15">
        <v>2</v>
      </c>
      <c r="F1033" s="273">
        <f t="shared" si="84"/>
        <v>1.4757969303423848E-4</v>
      </c>
      <c r="G1033" s="273">
        <f t="shared" si="85"/>
        <v>1.079250295159386E-4</v>
      </c>
      <c r="Q1033" s="15" t="s">
        <v>33710</v>
      </c>
      <c r="R1033" t="s">
        <v>170</v>
      </c>
      <c r="S1033" t="s">
        <v>170</v>
      </c>
      <c r="T1033" t="s">
        <v>34638</v>
      </c>
      <c r="U1033" s="273">
        <f t="shared" si="82"/>
        <v>1.079250295159386E-4</v>
      </c>
      <c r="V1033" s="15" t="str">
        <f t="shared" si="83"/>
        <v>Sede - San Francisco De Cayran</v>
      </c>
      <c r="W1033" s="289" t="s">
        <v>32185</v>
      </c>
      <c r="X1033" s="15" t="s">
        <v>32184</v>
      </c>
      <c r="Y1033" s="15" t="s">
        <v>32184</v>
      </c>
    </row>
    <row r="1034" spans="1:25" x14ac:dyDescent="0.35">
      <c r="A1034" s="15" t="s">
        <v>33779</v>
      </c>
      <c r="B1034" s="15" t="s">
        <v>153</v>
      </c>
      <c r="C1034" s="15" t="s">
        <v>31824</v>
      </c>
      <c r="D1034" s="15" t="s">
        <v>34721</v>
      </c>
      <c r="E1034" s="15">
        <v>2</v>
      </c>
      <c r="F1034" s="273">
        <f t="shared" si="84"/>
        <v>1.4757969303423848E-4</v>
      </c>
      <c r="G1034" s="273">
        <f t="shared" si="85"/>
        <v>1.079250295159386E-4</v>
      </c>
      <c r="Q1034" s="15" t="s">
        <v>33711</v>
      </c>
      <c r="R1034" t="s">
        <v>170</v>
      </c>
      <c r="S1034" t="s">
        <v>170</v>
      </c>
      <c r="T1034" t="s">
        <v>34639</v>
      </c>
      <c r="U1034" s="273">
        <f t="shared" si="82"/>
        <v>1.079250295159386E-4</v>
      </c>
      <c r="V1034" s="15" t="str">
        <f t="shared" si="83"/>
        <v>Sede - San Pedro De Chaulan</v>
      </c>
      <c r="W1034" s="289" t="s">
        <v>32185</v>
      </c>
      <c r="X1034" s="15" t="s">
        <v>32184</v>
      </c>
      <c r="Y1034" s="15" t="s">
        <v>32188</v>
      </c>
    </row>
    <row r="1035" spans="1:25" x14ac:dyDescent="0.35">
      <c r="A1035" s="15" t="s">
        <v>33780</v>
      </c>
      <c r="B1035" s="15" t="s">
        <v>153</v>
      </c>
      <c r="C1035" s="15" t="s">
        <v>31824</v>
      </c>
      <c r="D1035" s="15" t="s">
        <v>34722</v>
      </c>
      <c r="E1035" s="15">
        <v>2</v>
      </c>
      <c r="F1035" s="273">
        <f t="shared" si="84"/>
        <v>1.4757969303423848E-4</v>
      </c>
      <c r="G1035" s="273">
        <f t="shared" si="85"/>
        <v>1.079250295159386E-4</v>
      </c>
      <c r="Q1035" s="15" t="s">
        <v>33712</v>
      </c>
      <c r="R1035" t="s">
        <v>170</v>
      </c>
      <c r="S1035" t="s">
        <v>34044</v>
      </c>
      <c r="T1035" t="s">
        <v>34640</v>
      </c>
      <c r="U1035" s="273">
        <f t="shared" si="82"/>
        <v>1.079250295159386E-4</v>
      </c>
      <c r="V1035" s="15" t="str">
        <f t="shared" si="83"/>
        <v>Sede - San Francisco</v>
      </c>
      <c r="W1035" s="289" t="s">
        <v>32185</v>
      </c>
      <c r="X1035" s="15" t="s">
        <v>32184</v>
      </c>
      <c r="Y1035" s="15" t="s">
        <v>32184</v>
      </c>
    </row>
    <row r="1036" spans="1:25" x14ac:dyDescent="0.35">
      <c r="A1036" s="15" t="s">
        <v>33781</v>
      </c>
      <c r="B1036" s="15" t="s">
        <v>153</v>
      </c>
      <c r="C1036" s="15" t="s">
        <v>34246</v>
      </c>
      <c r="D1036" s="15" t="s">
        <v>34723</v>
      </c>
      <c r="E1036" s="15">
        <v>2</v>
      </c>
      <c r="F1036" s="273">
        <f t="shared" si="84"/>
        <v>1.4757969303423848E-4</v>
      </c>
      <c r="G1036" s="273">
        <f t="shared" si="85"/>
        <v>1.079250295159386E-4</v>
      </c>
      <c r="Q1036" s="15" t="s">
        <v>33713</v>
      </c>
      <c r="R1036" t="s">
        <v>170</v>
      </c>
      <c r="S1036" t="s">
        <v>31648</v>
      </c>
      <c r="T1036" t="s">
        <v>34641</v>
      </c>
      <c r="U1036" s="273">
        <f t="shared" si="82"/>
        <v>1.079250295159386E-4</v>
      </c>
      <c r="V1036" s="15" t="str">
        <f t="shared" si="83"/>
        <v>Sede - Hermilio Valdizan</v>
      </c>
      <c r="W1036" s="289" t="s">
        <v>32185</v>
      </c>
      <c r="X1036" s="15" t="s">
        <v>32184</v>
      </c>
      <c r="Y1036" s="15" t="s">
        <v>32185</v>
      </c>
    </row>
    <row r="1037" spans="1:25" x14ac:dyDescent="0.35">
      <c r="A1037" s="15" t="s">
        <v>33782</v>
      </c>
      <c r="B1037" s="15" t="s">
        <v>153</v>
      </c>
      <c r="C1037" s="15" t="s">
        <v>34246</v>
      </c>
      <c r="D1037" s="15" t="s">
        <v>31850</v>
      </c>
      <c r="E1037" s="15">
        <v>2</v>
      </c>
      <c r="F1037" s="273">
        <f t="shared" si="84"/>
        <v>1.4757969303423848E-4</v>
      </c>
      <c r="G1037" s="273">
        <f t="shared" si="85"/>
        <v>1.079250295159386E-4</v>
      </c>
      <c r="Q1037" s="15" t="s">
        <v>33714</v>
      </c>
      <c r="R1037" t="s">
        <v>170</v>
      </c>
      <c r="S1037" t="s">
        <v>34498</v>
      </c>
      <c r="T1037" t="s">
        <v>34643</v>
      </c>
      <c r="U1037" s="273">
        <f t="shared" si="82"/>
        <v>1.079250295159386E-4</v>
      </c>
      <c r="V1037" s="15" t="str">
        <f t="shared" si="83"/>
        <v>Sede - Queropalca</v>
      </c>
      <c r="W1037" s="289" t="s">
        <v>32185</v>
      </c>
      <c r="X1037" s="15" t="s">
        <v>32184</v>
      </c>
      <c r="Y1037" s="15" t="s">
        <v>32188</v>
      </c>
    </row>
    <row r="1038" spans="1:25" x14ac:dyDescent="0.35">
      <c r="A1038" s="15" t="s">
        <v>33783</v>
      </c>
      <c r="B1038" s="15" t="s">
        <v>153</v>
      </c>
      <c r="C1038" s="15" t="s">
        <v>31825</v>
      </c>
      <c r="D1038" s="15" t="s">
        <v>31777</v>
      </c>
      <c r="E1038" s="15">
        <v>2</v>
      </c>
      <c r="F1038" s="273">
        <f t="shared" si="84"/>
        <v>1.4757969303423848E-4</v>
      </c>
      <c r="G1038" s="273">
        <f t="shared" si="85"/>
        <v>1.079250295159386E-4</v>
      </c>
      <c r="Q1038" s="15" t="s">
        <v>31978</v>
      </c>
      <c r="R1038" t="s">
        <v>144</v>
      </c>
      <c r="S1038" t="s">
        <v>144</v>
      </c>
      <c r="T1038" t="s">
        <v>31659</v>
      </c>
      <c r="U1038" s="273">
        <f t="shared" si="82"/>
        <v>1.079250295159386E-4</v>
      </c>
      <c r="V1038" s="15" t="str">
        <f t="shared" si="83"/>
        <v>Sede - Ocucaje</v>
      </c>
      <c r="W1038" s="289" t="s">
        <v>32184</v>
      </c>
      <c r="X1038" s="15" t="s">
        <v>32184</v>
      </c>
      <c r="Y1038" s="15" t="s">
        <v>925</v>
      </c>
    </row>
    <row r="1039" spans="1:25" x14ac:dyDescent="0.35">
      <c r="A1039" s="15" t="s">
        <v>33115</v>
      </c>
      <c r="B1039" s="15" t="s">
        <v>153</v>
      </c>
      <c r="C1039" s="15" t="s">
        <v>34068</v>
      </c>
      <c r="D1039" s="15" t="s">
        <v>34724</v>
      </c>
      <c r="E1039" s="15">
        <v>2</v>
      </c>
      <c r="F1039" s="273">
        <f t="shared" si="84"/>
        <v>1.4757969303423848E-4</v>
      </c>
      <c r="G1039" s="273">
        <f t="shared" si="85"/>
        <v>1.079250295159386E-4</v>
      </c>
      <c r="Q1039" s="15" t="s">
        <v>33715</v>
      </c>
      <c r="R1039" t="s">
        <v>144</v>
      </c>
      <c r="S1039" t="s">
        <v>31654</v>
      </c>
      <c r="T1039" t="s">
        <v>34645</v>
      </c>
      <c r="U1039" s="273">
        <f t="shared" si="82"/>
        <v>1.079250295159386E-4</v>
      </c>
      <c r="V1039" s="15" t="str">
        <f t="shared" si="83"/>
        <v>Sede - San Pedro De Huacarpana</v>
      </c>
      <c r="W1039" s="289" t="s">
        <v>32185</v>
      </c>
      <c r="X1039" s="15" t="s">
        <v>32184</v>
      </c>
      <c r="Y1039" s="15" t="s">
        <v>32184</v>
      </c>
    </row>
    <row r="1040" spans="1:25" x14ac:dyDescent="0.35">
      <c r="A1040" s="15" t="s">
        <v>33784</v>
      </c>
      <c r="B1040" s="15" t="s">
        <v>153</v>
      </c>
      <c r="C1040" s="15" t="s">
        <v>34371</v>
      </c>
      <c r="D1040" s="15" t="s">
        <v>34725</v>
      </c>
      <c r="E1040" s="15">
        <v>2</v>
      </c>
      <c r="F1040" s="273">
        <f t="shared" si="84"/>
        <v>1.4757969303423848E-4</v>
      </c>
      <c r="G1040" s="273">
        <f t="shared" si="85"/>
        <v>1.079250295159386E-4</v>
      </c>
      <c r="Q1040" s="15" t="s">
        <v>33716</v>
      </c>
      <c r="R1040" t="s">
        <v>172</v>
      </c>
      <c r="S1040" t="s">
        <v>31664</v>
      </c>
      <c r="T1040" t="s">
        <v>34647</v>
      </c>
      <c r="U1040" s="273">
        <f t="shared" si="82"/>
        <v>1.079250295159386E-4</v>
      </c>
      <c r="V1040" s="15" t="str">
        <f t="shared" si="83"/>
        <v>Sede - Chambara</v>
      </c>
      <c r="W1040" s="289" t="s">
        <v>32185</v>
      </c>
      <c r="X1040" s="15" t="s">
        <v>32187</v>
      </c>
      <c r="Y1040" s="15" t="s">
        <v>32184</v>
      </c>
    </row>
    <row r="1041" spans="1:25" x14ac:dyDescent="0.35">
      <c r="A1041" s="15" t="s">
        <v>33785</v>
      </c>
      <c r="B1041" s="15" t="s">
        <v>153</v>
      </c>
      <c r="C1041" s="15" t="s">
        <v>34371</v>
      </c>
      <c r="D1041" s="15" t="s">
        <v>34726</v>
      </c>
      <c r="E1041" s="15">
        <v>2</v>
      </c>
      <c r="F1041" s="273">
        <f t="shared" si="84"/>
        <v>1.4757969303423848E-4</v>
      </c>
      <c r="G1041" s="273">
        <f t="shared" si="85"/>
        <v>1.079250295159386E-4</v>
      </c>
      <c r="Q1041" s="15" t="s">
        <v>33717</v>
      </c>
      <c r="R1041" t="s">
        <v>172</v>
      </c>
      <c r="S1041" t="s">
        <v>31666</v>
      </c>
      <c r="T1041" t="s">
        <v>34649</v>
      </c>
      <c r="U1041" s="273">
        <f t="shared" si="82"/>
        <v>1.079250295159386E-4</v>
      </c>
      <c r="V1041" s="15" t="str">
        <f t="shared" si="83"/>
        <v>Sede - Curicaca</v>
      </c>
      <c r="W1041" s="289" t="s">
        <v>32185</v>
      </c>
      <c r="X1041" s="15" t="s">
        <v>32184</v>
      </c>
      <c r="Y1041" s="15" t="s">
        <v>32188</v>
      </c>
    </row>
    <row r="1042" spans="1:25" x14ac:dyDescent="0.35">
      <c r="A1042" s="15" t="s">
        <v>33786</v>
      </c>
      <c r="B1042" s="15" t="s">
        <v>153</v>
      </c>
      <c r="C1042" s="15" t="s">
        <v>34371</v>
      </c>
      <c r="D1042" s="15" t="s">
        <v>34727</v>
      </c>
      <c r="E1042" s="15">
        <v>2</v>
      </c>
      <c r="F1042" s="273">
        <f t="shared" si="84"/>
        <v>1.4757969303423848E-4</v>
      </c>
      <c r="G1042" s="273">
        <f t="shared" si="85"/>
        <v>1.079250295159386E-4</v>
      </c>
      <c r="Q1042" s="15" t="s">
        <v>33718</v>
      </c>
      <c r="R1042" t="s">
        <v>172</v>
      </c>
      <c r="S1042" t="s">
        <v>31666</v>
      </c>
      <c r="T1042" t="s">
        <v>34650</v>
      </c>
      <c r="U1042" s="273">
        <f t="shared" si="82"/>
        <v>1.079250295159386E-4</v>
      </c>
      <c r="V1042" s="15" t="str">
        <f t="shared" si="83"/>
        <v>Sede - Leonor Ordoñez</v>
      </c>
      <c r="W1042" s="289" t="s">
        <v>32188</v>
      </c>
      <c r="X1042" s="15" t="s">
        <v>32184</v>
      </c>
      <c r="Y1042" s="15" t="s">
        <v>32188</v>
      </c>
    </row>
    <row r="1043" spans="1:25" x14ac:dyDescent="0.35">
      <c r="A1043" s="15" t="s">
        <v>33787</v>
      </c>
      <c r="B1043" s="15" t="s">
        <v>153</v>
      </c>
      <c r="C1043" s="15" t="s">
        <v>31827</v>
      </c>
      <c r="D1043" s="15" t="s">
        <v>34728</v>
      </c>
      <c r="E1043" s="15">
        <v>2</v>
      </c>
      <c r="F1043" s="273">
        <f t="shared" si="84"/>
        <v>1.4757969303423848E-4</v>
      </c>
      <c r="G1043" s="273">
        <f t="shared" si="85"/>
        <v>1.079250295159386E-4</v>
      </c>
      <c r="Q1043" s="15" t="s">
        <v>33719</v>
      </c>
      <c r="R1043" t="s">
        <v>172</v>
      </c>
      <c r="S1043" t="s">
        <v>31666</v>
      </c>
      <c r="T1043" t="s">
        <v>34651</v>
      </c>
      <c r="U1043" s="273">
        <f t="shared" si="82"/>
        <v>1.079250295159386E-4</v>
      </c>
      <c r="V1043" s="15" t="str">
        <f t="shared" si="83"/>
        <v>Sede - Molinos</v>
      </c>
      <c r="W1043" s="289" t="s">
        <v>32185</v>
      </c>
      <c r="X1043" s="15" t="s">
        <v>32184</v>
      </c>
      <c r="Y1043" s="15" t="s">
        <v>32188</v>
      </c>
    </row>
    <row r="1044" spans="1:25" x14ac:dyDescent="0.35">
      <c r="A1044" s="15" t="s">
        <v>33788</v>
      </c>
      <c r="B1044" s="15" t="s">
        <v>175</v>
      </c>
      <c r="C1044" s="15" t="s">
        <v>31836</v>
      </c>
      <c r="D1044" s="15" t="s">
        <v>31777</v>
      </c>
      <c r="E1044" s="15">
        <v>2</v>
      </c>
      <c r="F1044" s="273">
        <f t="shared" si="84"/>
        <v>1.4757969303423848E-4</v>
      </c>
      <c r="G1044" s="273">
        <f t="shared" si="85"/>
        <v>1.079250295159386E-4</v>
      </c>
      <c r="Q1044" s="15" t="s">
        <v>33720</v>
      </c>
      <c r="R1044" t="s">
        <v>172</v>
      </c>
      <c r="S1044" t="s">
        <v>31666</v>
      </c>
      <c r="T1044" t="s">
        <v>34652</v>
      </c>
      <c r="U1044" s="273">
        <f t="shared" si="82"/>
        <v>1.079250295159386E-4</v>
      </c>
      <c r="V1044" s="15" t="str">
        <f t="shared" si="83"/>
        <v>Sede - Parco</v>
      </c>
      <c r="W1044" s="289" t="s">
        <v>32186</v>
      </c>
      <c r="X1044" s="15" t="s">
        <v>32184</v>
      </c>
      <c r="Y1044" s="15" t="s">
        <v>32184</v>
      </c>
    </row>
    <row r="1045" spans="1:25" x14ac:dyDescent="0.35">
      <c r="A1045" s="15" t="s">
        <v>33789</v>
      </c>
      <c r="B1045" s="15" t="s">
        <v>175</v>
      </c>
      <c r="C1045" s="15" t="s">
        <v>31836</v>
      </c>
      <c r="D1045" s="15" t="s">
        <v>34729</v>
      </c>
      <c r="E1045" s="15">
        <v>2</v>
      </c>
      <c r="F1045" s="273">
        <f t="shared" si="84"/>
        <v>1.4757969303423848E-4</v>
      </c>
      <c r="G1045" s="273">
        <f t="shared" si="85"/>
        <v>1.079250295159386E-4</v>
      </c>
      <c r="Q1045" s="15" t="s">
        <v>33721</v>
      </c>
      <c r="R1045" t="s">
        <v>172</v>
      </c>
      <c r="S1045" t="s">
        <v>31666</v>
      </c>
      <c r="T1045" t="s">
        <v>34653</v>
      </c>
      <c r="U1045" s="273">
        <f t="shared" si="82"/>
        <v>1.079250295159386E-4</v>
      </c>
      <c r="V1045" s="15" t="str">
        <f t="shared" si="83"/>
        <v>Sede - Sincos</v>
      </c>
      <c r="W1045" s="289" t="s">
        <v>32185</v>
      </c>
      <c r="X1045" s="15" t="s">
        <v>32184</v>
      </c>
      <c r="Y1045" s="15" t="s">
        <v>32184</v>
      </c>
    </row>
    <row r="1046" spans="1:25" x14ac:dyDescent="0.35">
      <c r="A1046" s="15" t="s">
        <v>33790</v>
      </c>
      <c r="B1046" s="15" t="s">
        <v>175</v>
      </c>
      <c r="C1046" s="15" t="s">
        <v>31837</v>
      </c>
      <c r="D1046" s="15" t="s">
        <v>34730</v>
      </c>
      <c r="E1046" s="15">
        <v>2</v>
      </c>
      <c r="F1046" s="273">
        <f t="shared" si="84"/>
        <v>1.4757969303423848E-4</v>
      </c>
      <c r="G1046" s="273">
        <f t="shared" si="85"/>
        <v>1.079250295159386E-4</v>
      </c>
      <c r="Q1046" s="15" t="s">
        <v>33722</v>
      </c>
      <c r="R1046" t="s">
        <v>172</v>
      </c>
      <c r="S1046" t="s">
        <v>31663</v>
      </c>
      <c r="T1046" t="s">
        <v>34655</v>
      </c>
      <c r="U1046" s="273">
        <f t="shared" si="82"/>
        <v>1.079250295159386E-4</v>
      </c>
      <c r="V1046" s="15" t="str">
        <f t="shared" si="83"/>
        <v>Sede - Tres De Diciembre</v>
      </c>
      <c r="W1046" s="289" t="s">
        <v>32184</v>
      </c>
      <c r="X1046" s="15" t="s">
        <v>32186</v>
      </c>
      <c r="Y1046" s="15" t="s">
        <v>32188</v>
      </c>
    </row>
    <row r="1047" spans="1:25" x14ac:dyDescent="0.35">
      <c r="A1047" s="15" t="s">
        <v>33791</v>
      </c>
      <c r="B1047" s="15" t="s">
        <v>175</v>
      </c>
      <c r="C1047" s="15" t="s">
        <v>34321</v>
      </c>
      <c r="D1047" s="15" t="s">
        <v>34731</v>
      </c>
      <c r="E1047" s="15">
        <v>2</v>
      </c>
      <c r="F1047" s="273">
        <f t="shared" si="84"/>
        <v>1.4757969303423848E-4</v>
      </c>
      <c r="G1047" s="273">
        <f t="shared" si="85"/>
        <v>1.079250295159386E-4</v>
      </c>
      <c r="Q1047" s="15" t="s">
        <v>33723</v>
      </c>
      <c r="R1047" t="s">
        <v>146</v>
      </c>
      <c r="S1047" t="s">
        <v>34355</v>
      </c>
      <c r="T1047" t="s">
        <v>34657</v>
      </c>
      <c r="U1047" s="273">
        <f t="shared" si="82"/>
        <v>1.079250295159386E-4</v>
      </c>
      <c r="V1047" s="15" t="str">
        <f t="shared" si="83"/>
        <v>Sede - Longotea</v>
      </c>
      <c r="W1047" s="289" t="s">
        <v>32188</v>
      </c>
      <c r="X1047" s="15" t="s">
        <v>32187</v>
      </c>
      <c r="Y1047" s="15" t="s">
        <v>32185</v>
      </c>
    </row>
    <row r="1048" spans="1:25" x14ac:dyDescent="0.35">
      <c r="A1048" s="15" t="s">
        <v>32164</v>
      </c>
      <c r="B1048" s="15" t="s">
        <v>175</v>
      </c>
      <c r="C1048" s="15" t="s">
        <v>31840</v>
      </c>
      <c r="D1048" s="15" t="s">
        <v>31846</v>
      </c>
      <c r="E1048" s="15">
        <v>2</v>
      </c>
      <c r="F1048" s="273">
        <f t="shared" si="84"/>
        <v>1.4757969303423848E-4</v>
      </c>
      <c r="G1048" s="273">
        <f t="shared" si="85"/>
        <v>1.079250295159386E-4</v>
      </c>
      <c r="Q1048" s="15" t="s">
        <v>33724</v>
      </c>
      <c r="R1048" t="s">
        <v>146</v>
      </c>
      <c r="S1048" t="s">
        <v>34355</v>
      </c>
      <c r="T1048" t="s">
        <v>34658</v>
      </c>
      <c r="U1048" s="273">
        <f t="shared" si="82"/>
        <v>1.079250295159386E-4</v>
      </c>
      <c r="V1048" s="15" t="str">
        <f t="shared" si="83"/>
        <v>Sede - Uchumarca</v>
      </c>
      <c r="W1048" s="289" t="s">
        <v>32185</v>
      </c>
      <c r="X1048" s="15" t="s">
        <v>32184</v>
      </c>
      <c r="Y1048" s="15" t="s">
        <v>32185</v>
      </c>
    </row>
    <row r="1049" spans="1:25" x14ac:dyDescent="0.35">
      <c r="A1049" s="15" t="s">
        <v>33792</v>
      </c>
      <c r="B1049" s="15" t="s">
        <v>175</v>
      </c>
      <c r="C1049" s="15" t="s">
        <v>31840</v>
      </c>
      <c r="D1049" s="15" t="s">
        <v>34732</v>
      </c>
      <c r="E1049" s="15">
        <v>2</v>
      </c>
      <c r="F1049" s="273">
        <f t="shared" si="84"/>
        <v>1.4757969303423848E-4</v>
      </c>
      <c r="G1049" s="273">
        <f t="shared" si="85"/>
        <v>1.079250295159386E-4</v>
      </c>
      <c r="Q1049" s="15" t="s">
        <v>33725</v>
      </c>
      <c r="R1049" t="s">
        <v>146</v>
      </c>
      <c r="S1049" t="s">
        <v>31691</v>
      </c>
      <c r="T1049" t="s">
        <v>34661</v>
      </c>
      <c r="U1049" s="273">
        <f t="shared" si="82"/>
        <v>1.079250295159386E-4</v>
      </c>
      <c r="V1049" s="15" t="str">
        <f t="shared" si="83"/>
        <v>Sede - Buldibuyo</v>
      </c>
      <c r="W1049" s="289" t="s">
        <v>32185</v>
      </c>
      <c r="X1049" s="15" t="s">
        <v>32187</v>
      </c>
      <c r="Y1049" s="15" t="s">
        <v>32185</v>
      </c>
    </row>
    <row r="1050" spans="1:25" x14ac:dyDescent="0.35">
      <c r="A1050" s="15" t="s">
        <v>33793</v>
      </c>
      <c r="B1050" s="15" t="s">
        <v>175</v>
      </c>
      <c r="C1050" s="15" t="s">
        <v>175</v>
      </c>
      <c r="D1050" s="15" t="s">
        <v>34733</v>
      </c>
      <c r="E1050" s="15">
        <v>2</v>
      </c>
      <c r="F1050" s="273">
        <f t="shared" si="84"/>
        <v>1.4757969303423848E-4</v>
      </c>
      <c r="G1050" s="273">
        <f t="shared" si="85"/>
        <v>1.079250295159386E-4</v>
      </c>
      <c r="Q1050" s="15" t="s">
        <v>33726</v>
      </c>
      <c r="R1050" t="s">
        <v>146</v>
      </c>
      <c r="S1050" t="s">
        <v>31691</v>
      </c>
      <c r="T1050" t="s">
        <v>34662</v>
      </c>
      <c r="U1050" s="273">
        <f t="shared" si="82"/>
        <v>1.079250295159386E-4</v>
      </c>
      <c r="V1050" s="15" t="str">
        <f t="shared" si="83"/>
        <v>Sede - Huaylillas</v>
      </c>
      <c r="W1050" s="289" t="s">
        <v>32185</v>
      </c>
      <c r="X1050" s="15" t="s">
        <v>32184</v>
      </c>
      <c r="Y1050" s="15" t="s">
        <v>32185</v>
      </c>
    </row>
    <row r="1051" spans="1:25" x14ac:dyDescent="0.35">
      <c r="A1051" s="15" t="s">
        <v>33794</v>
      </c>
      <c r="B1051" s="15" t="s">
        <v>175</v>
      </c>
      <c r="C1051" s="15" t="s">
        <v>175</v>
      </c>
      <c r="D1051" s="15" t="s">
        <v>34734</v>
      </c>
      <c r="E1051" s="15">
        <v>2</v>
      </c>
      <c r="F1051" s="273">
        <f t="shared" si="84"/>
        <v>1.4757969303423848E-4</v>
      </c>
      <c r="G1051" s="273">
        <f t="shared" si="85"/>
        <v>1.079250295159386E-4</v>
      </c>
      <c r="Q1051" s="15" t="s">
        <v>33727</v>
      </c>
      <c r="R1051" t="s">
        <v>146</v>
      </c>
      <c r="S1051" t="s">
        <v>34285</v>
      </c>
      <c r="T1051" t="s">
        <v>34663</v>
      </c>
      <c r="U1051" s="273">
        <f t="shared" si="82"/>
        <v>1.079250295159386E-4</v>
      </c>
      <c r="V1051" s="15" t="str">
        <f t="shared" si="83"/>
        <v>Sede - Mollebamba</v>
      </c>
      <c r="W1051" s="289" t="s">
        <v>32186</v>
      </c>
      <c r="X1051" s="15" t="s">
        <v>32184</v>
      </c>
      <c r="Y1051" s="15" t="s">
        <v>32184</v>
      </c>
    </row>
    <row r="1052" spans="1:25" x14ac:dyDescent="0.35">
      <c r="A1052" s="15" t="s">
        <v>33795</v>
      </c>
      <c r="B1052" s="15" t="s">
        <v>154</v>
      </c>
      <c r="C1052" s="15" t="s">
        <v>34463</v>
      </c>
      <c r="D1052" s="15" t="s">
        <v>34735</v>
      </c>
      <c r="E1052" s="15">
        <v>2</v>
      </c>
      <c r="F1052" s="273">
        <f t="shared" si="84"/>
        <v>1.4757969303423848E-4</v>
      </c>
      <c r="G1052" s="273">
        <f t="shared" si="85"/>
        <v>1.079250295159386E-4</v>
      </c>
      <c r="Q1052" s="15" t="s">
        <v>33728</v>
      </c>
      <c r="R1052" t="s">
        <v>146</v>
      </c>
      <c r="S1052" t="s">
        <v>34285</v>
      </c>
      <c r="T1052" t="s">
        <v>34664</v>
      </c>
      <c r="U1052" s="273">
        <f t="shared" si="82"/>
        <v>1.079250295159386E-4</v>
      </c>
      <c r="V1052" s="15" t="str">
        <f t="shared" si="83"/>
        <v>Sede - Mollepata</v>
      </c>
      <c r="W1052" s="289" t="s">
        <v>32185</v>
      </c>
      <c r="X1052" s="15" t="s">
        <v>32184</v>
      </c>
      <c r="Y1052" s="15" t="s">
        <v>32184</v>
      </c>
    </row>
    <row r="1053" spans="1:25" x14ac:dyDescent="0.35">
      <c r="A1053" s="15" t="s">
        <v>33796</v>
      </c>
      <c r="B1053" s="15" t="s">
        <v>154</v>
      </c>
      <c r="C1053" s="15" t="s">
        <v>34214</v>
      </c>
      <c r="D1053" s="15" t="s">
        <v>34736</v>
      </c>
      <c r="E1053" s="15">
        <v>2</v>
      </c>
      <c r="F1053" s="273">
        <f t="shared" si="84"/>
        <v>1.4757969303423848E-4</v>
      </c>
      <c r="G1053" s="273">
        <f t="shared" si="85"/>
        <v>1.079250295159386E-4</v>
      </c>
      <c r="Q1053" s="15" t="s">
        <v>33729</v>
      </c>
      <c r="R1053" t="s">
        <v>146</v>
      </c>
      <c r="S1053" t="s">
        <v>34285</v>
      </c>
      <c r="T1053" t="s">
        <v>34665</v>
      </c>
      <c r="U1053" s="273">
        <f t="shared" si="82"/>
        <v>1.079250295159386E-4</v>
      </c>
      <c r="V1053" s="15" t="str">
        <f t="shared" si="83"/>
        <v>Sede - Sitabamba</v>
      </c>
      <c r="W1053" s="289" t="s">
        <v>32186</v>
      </c>
      <c r="X1053" s="15" t="s">
        <v>32184</v>
      </c>
      <c r="Y1053" s="15" t="s">
        <v>32184</v>
      </c>
    </row>
    <row r="1054" spans="1:25" x14ac:dyDescent="0.35">
      <c r="A1054" s="15" t="s">
        <v>33797</v>
      </c>
      <c r="B1054" s="15" t="s">
        <v>155</v>
      </c>
      <c r="C1054" s="15" t="s">
        <v>155</v>
      </c>
      <c r="D1054" s="15" t="s">
        <v>34737</v>
      </c>
      <c r="E1054" s="15">
        <v>2</v>
      </c>
      <c r="F1054" s="273">
        <f t="shared" si="84"/>
        <v>1.4757969303423848E-4</v>
      </c>
      <c r="G1054" s="273">
        <f t="shared" si="85"/>
        <v>1.079250295159386E-4</v>
      </c>
      <c r="Q1054" s="15" t="s">
        <v>33730</v>
      </c>
      <c r="R1054" t="s">
        <v>147</v>
      </c>
      <c r="S1054" t="s">
        <v>31693</v>
      </c>
      <c r="T1054" t="s">
        <v>34092</v>
      </c>
      <c r="U1054" s="273">
        <f t="shared" si="82"/>
        <v>1.079250295159386E-4</v>
      </c>
      <c r="V1054" s="15" t="str">
        <f t="shared" si="83"/>
        <v>Sede - Lagunas</v>
      </c>
      <c r="W1054" s="289" t="s">
        <v>32184</v>
      </c>
      <c r="X1054" s="15" t="s">
        <v>32185</v>
      </c>
      <c r="Y1054" s="15" t="s">
        <v>925</v>
      </c>
    </row>
    <row r="1055" spans="1:25" x14ac:dyDescent="0.35">
      <c r="A1055" s="15" t="s">
        <v>33798</v>
      </c>
      <c r="B1055" s="15" t="s">
        <v>155</v>
      </c>
      <c r="C1055" s="15" t="s">
        <v>155</v>
      </c>
      <c r="D1055" s="15" t="s">
        <v>34738</v>
      </c>
      <c r="E1055" s="15">
        <v>2</v>
      </c>
      <c r="F1055" s="273">
        <f t="shared" si="84"/>
        <v>1.4757969303423848E-4</v>
      </c>
      <c r="G1055" s="273">
        <f t="shared" si="85"/>
        <v>1.079250295159386E-4</v>
      </c>
      <c r="Q1055" s="15" t="s">
        <v>33731</v>
      </c>
      <c r="R1055" t="s">
        <v>147</v>
      </c>
      <c r="S1055" t="s">
        <v>31694</v>
      </c>
      <c r="T1055" t="s">
        <v>34666</v>
      </c>
      <c r="U1055" s="273">
        <f t="shared" si="82"/>
        <v>1.079250295159386E-4</v>
      </c>
      <c r="V1055" s="15" t="str">
        <f t="shared" si="83"/>
        <v>Sede - Cañaris</v>
      </c>
      <c r="W1055" s="289" t="s">
        <v>32186</v>
      </c>
      <c r="X1055" s="15" t="s">
        <v>32184</v>
      </c>
      <c r="Y1055" s="15" t="s">
        <v>32184</v>
      </c>
    </row>
    <row r="1056" spans="1:25" x14ac:dyDescent="0.35">
      <c r="A1056" s="15" t="s">
        <v>33799</v>
      </c>
      <c r="B1056" s="15" t="s">
        <v>156</v>
      </c>
      <c r="C1056" s="15" t="s">
        <v>34090</v>
      </c>
      <c r="D1056" s="15" t="s">
        <v>34739</v>
      </c>
      <c r="E1056" s="15">
        <v>2</v>
      </c>
      <c r="F1056" s="273">
        <f t="shared" si="84"/>
        <v>1.4757969303423848E-4</v>
      </c>
      <c r="G1056" s="273">
        <f t="shared" si="85"/>
        <v>1.079250295159386E-4</v>
      </c>
      <c r="Q1056" s="15" t="s">
        <v>33732</v>
      </c>
      <c r="R1056" t="s">
        <v>159</v>
      </c>
      <c r="S1056" t="s">
        <v>34668</v>
      </c>
      <c r="T1056" t="s">
        <v>34670</v>
      </c>
      <c r="U1056" s="273">
        <f t="shared" si="82"/>
        <v>1.079250295159386E-4</v>
      </c>
      <c r="V1056" s="15" t="str">
        <f t="shared" si="83"/>
        <v>Sede - Gorgor</v>
      </c>
      <c r="W1056" s="289" t="s">
        <v>32186</v>
      </c>
      <c r="X1056" s="15" t="s">
        <v>32187</v>
      </c>
      <c r="Y1056" s="15" t="s">
        <v>32184</v>
      </c>
    </row>
    <row r="1057" spans="1:25" x14ac:dyDescent="0.35">
      <c r="A1057" s="15" t="s">
        <v>33800</v>
      </c>
      <c r="B1057" s="15" t="s">
        <v>156</v>
      </c>
      <c r="C1057" s="15" t="s">
        <v>34740</v>
      </c>
      <c r="D1057" s="15" t="s">
        <v>34740</v>
      </c>
      <c r="E1057" s="15">
        <v>2</v>
      </c>
      <c r="F1057" s="273">
        <f t="shared" si="84"/>
        <v>1.4757969303423848E-4</v>
      </c>
      <c r="G1057" s="273">
        <f t="shared" si="85"/>
        <v>1.079250295159386E-4</v>
      </c>
      <c r="Q1057" s="15" t="s">
        <v>33733</v>
      </c>
      <c r="R1057" t="s">
        <v>159</v>
      </c>
      <c r="S1057" t="s">
        <v>34668</v>
      </c>
      <c r="T1057" t="s">
        <v>34671</v>
      </c>
      <c r="U1057" s="273">
        <f t="shared" si="82"/>
        <v>1.079250295159386E-4</v>
      </c>
      <c r="V1057" s="15" t="str">
        <f t="shared" si="83"/>
        <v>Sede - Huancapon</v>
      </c>
      <c r="W1057" s="289" t="s">
        <v>32185</v>
      </c>
      <c r="X1057" s="15" t="s">
        <v>32187</v>
      </c>
      <c r="Y1057" s="15" t="s">
        <v>32184</v>
      </c>
    </row>
    <row r="1058" spans="1:25" x14ac:dyDescent="0.35">
      <c r="A1058" s="15" t="s">
        <v>33801</v>
      </c>
      <c r="B1058" s="15" t="s">
        <v>137</v>
      </c>
      <c r="C1058" s="15" t="s">
        <v>31572</v>
      </c>
      <c r="D1058" s="15" t="s">
        <v>34741</v>
      </c>
      <c r="E1058" s="15">
        <v>2</v>
      </c>
      <c r="F1058" s="273">
        <f t="shared" si="84"/>
        <v>1.4757969303423848E-4</v>
      </c>
      <c r="G1058" s="273">
        <f t="shared" si="85"/>
        <v>1.079250295159386E-4</v>
      </c>
      <c r="Q1058" s="15" t="s">
        <v>32291</v>
      </c>
      <c r="R1058" t="s">
        <v>159</v>
      </c>
      <c r="S1058" t="s">
        <v>31708</v>
      </c>
      <c r="T1058" t="s">
        <v>32290</v>
      </c>
      <c r="U1058" s="273">
        <f t="shared" si="82"/>
        <v>1.079250295159386E-4</v>
      </c>
      <c r="V1058" s="15" t="str">
        <f t="shared" si="83"/>
        <v>Sede - Arahuay</v>
      </c>
      <c r="W1058" s="289" t="s">
        <v>32185</v>
      </c>
      <c r="X1058" s="15" t="s">
        <v>32187</v>
      </c>
      <c r="Y1058" s="15" t="s">
        <v>32184</v>
      </c>
    </row>
    <row r="1059" spans="1:25" x14ac:dyDescent="0.35">
      <c r="A1059" s="15" t="s">
        <v>33802</v>
      </c>
      <c r="B1059" s="15" t="s">
        <v>137</v>
      </c>
      <c r="C1059" s="15" t="s">
        <v>34469</v>
      </c>
      <c r="D1059" s="15" t="s">
        <v>34742</v>
      </c>
      <c r="E1059" s="15">
        <v>2</v>
      </c>
      <c r="F1059" s="273">
        <f t="shared" si="84"/>
        <v>1.4757969303423848E-4</v>
      </c>
      <c r="G1059" s="273">
        <f t="shared" si="85"/>
        <v>1.079250295159386E-4</v>
      </c>
      <c r="Q1059" s="15" t="s">
        <v>32033</v>
      </c>
      <c r="R1059" t="s">
        <v>159</v>
      </c>
      <c r="S1059" t="s">
        <v>31708</v>
      </c>
      <c r="T1059" t="s">
        <v>31717</v>
      </c>
      <c r="U1059" s="273">
        <f t="shared" si="82"/>
        <v>1.079250295159386E-4</v>
      </c>
      <c r="V1059" s="15" t="str">
        <f t="shared" si="83"/>
        <v>Sede - Huamantanga</v>
      </c>
      <c r="W1059" s="289" t="s">
        <v>32185</v>
      </c>
      <c r="X1059" s="15" t="s">
        <v>32187</v>
      </c>
      <c r="Y1059" s="15" t="s">
        <v>32184</v>
      </c>
    </row>
    <row r="1060" spans="1:25" x14ac:dyDescent="0.35">
      <c r="A1060" s="15" t="s">
        <v>33803</v>
      </c>
      <c r="B1060" s="15" t="s">
        <v>137</v>
      </c>
      <c r="C1060" s="15" t="s">
        <v>34469</v>
      </c>
      <c r="D1060" s="15" t="s">
        <v>34469</v>
      </c>
      <c r="E1060" s="15">
        <v>2</v>
      </c>
      <c r="F1060" s="273">
        <f t="shared" si="84"/>
        <v>1.4757969303423848E-4</v>
      </c>
      <c r="G1060" s="273">
        <f t="shared" si="85"/>
        <v>1.079250295159386E-4</v>
      </c>
      <c r="Q1060" s="15" t="s">
        <v>32045</v>
      </c>
      <c r="R1060" t="s">
        <v>159</v>
      </c>
      <c r="S1060" t="s">
        <v>31710</v>
      </c>
      <c r="T1060" t="s">
        <v>31726</v>
      </c>
      <c r="U1060" s="273">
        <f t="shared" si="82"/>
        <v>1.079250295159386E-4</v>
      </c>
      <c r="V1060" s="15" t="str">
        <f t="shared" si="83"/>
        <v>Sede - Atavillos Alto</v>
      </c>
      <c r="W1060" s="289" t="s">
        <v>32186</v>
      </c>
      <c r="X1060" s="15" t="s">
        <v>32184</v>
      </c>
      <c r="Y1060" s="15" t="s">
        <v>32185</v>
      </c>
    </row>
    <row r="1061" spans="1:25" x14ac:dyDescent="0.35">
      <c r="A1061" s="15" t="s">
        <v>33804</v>
      </c>
      <c r="B1061" s="15" t="s">
        <v>137</v>
      </c>
      <c r="C1061" s="15" t="s">
        <v>34379</v>
      </c>
      <c r="D1061" s="15" t="s">
        <v>34743</v>
      </c>
      <c r="E1061" s="15">
        <v>2</v>
      </c>
      <c r="F1061" s="273">
        <f t="shared" si="84"/>
        <v>1.4757969303423848E-4</v>
      </c>
      <c r="G1061" s="273">
        <f t="shared" si="85"/>
        <v>1.079250295159386E-4</v>
      </c>
      <c r="Q1061" s="15" t="s">
        <v>32274</v>
      </c>
      <c r="R1061" t="s">
        <v>159</v>
      </c>
      <c r="S1061" t="s">
        <v>31710</v>
      </c>
      <c r="T1061" t="s">
        <v>32273</v>
      </c>
      <c r="U1061" s="273">
        <f t="shared" si="82"/>
        <v>1.079250295159386E-4</v>
      </c>
      <c r="V1061" s="15" t="str">
        <f t="shared" si="83"/>
        <v>Sede - Ihuari</v>
      </c>
      <c r="W1061" s="289" t="s">
        <v>32185</v>
      </c>
      <c r="X1061" s="15" t="s">
        <v>32187</v>
      </c>
      <c r="Y1061" s="15" t="s">
        <v>32184</v>
      </c>
    </row>
    <row r="1062" spans="1:25" x14ac:dyDescent="0.35">
      <c r="A1062" s="15" t="s">
        <v>33805</v>
      </c>
      <c r="B1062" s="15" t="s">
        <v>173</v>
      </c>
      <c r="C1062" s="15" t="s">
        <v>31543</v>
      </c>
      <c r="D1062" s="15" t="s">
        <v>34744</v>
      </c>
      <c r="E1062" s="15">
        <v>2</v>
      </c>
      <c r="F1062" s="273">
        <f t="shared" si="84"/>
        <v>1.4757969303423848E-4</v>
      </c>
      <c r="G1062" s="273">
        <f t="shared" si="85"/>
        <v>1.079250295159386E-4</v>
      </c>
      <c r="Q1062" s="15" t="s">
        <v>32048</v>
      </c>
      <c r="R1062" t="s">
        <v>159</v>
      </c>
      <c r="S1062" t="s">
        <v>31710</v>
      </c>
      <c r="T1062" t="s">
        <v>31729</v>
      </c>
      <c r="U1062" s="273">
        <f t="shared" si="82"/>
        <v>1.079250295159386E-4</v>
      </c>
      <c r="V1062" s="15" t="str">
        <f t="shared" si="83"/>
        <v>Sede - Lampian</v>
      </c>
      <c r="W1062" s="289" t="s">
        <v>32186</v>
      </c>
      <c r="X1062" s="15" t="s">
        <v>32184</v>
      </c>
      <c r="Y1062" s="15" t="s">
        <v>32187</v>
      </c>
    </row>
    <row r="1063" spans="1:25" x14ac:dyDescent="0.35">
      <c r="A1063" s="15" t="s">
        <v>33806</v>
      </c>
      <c r="B1063" s="15" t="s">
        <v>173</v>
      </c>
      <c r="C1063" s="15" t="s">
        <v>34382</v>
      </c>
      <c r="D1063" s="15" t="s">
        <v>34745</v>
      </c>
      <c r="E1063" s="15">
        <v>2</v>
      </c>
      <c r="F1063" s="273">
        <f t="shared" si="84"/>
        <v>1.4757969303423848E-4</v>
      </c>
      <c r="G1063" s="273">
        <f t="shared" si="85"/>
        <v>1.079250295159386E-4</v>
      </c>
      <c r="Q1063" s="15" t="s">
        <v>32050</v>
      </c>
      <c r="R1063" t="s">
        <v>159</v>
      </c>
      <c r="S1063" t="s">
        <v>31710</v>
      </c>
      <c r="T1063" t="s">
        <v>31731</v>
      </c>
      <c r="U1063" s="273">
        <f t="shared" si="82"/>
        <v>1.079250295159386E-4</v>
      </c>
      <c r="V1063" s="15" t="str">
        <f t="shared" si="83"/>
        <v>Sede - San Miguel De Acos</v>
      </c>
      <c r="W1063" s="289" t="s">
        <v>32185</v>
      </c>
      <c r="X1063" s="15" t="s">
        <v>32184</v>
      </c>
      <c r="Y1063" s="15" t="s">
        <v>32184</v>
      </c>
    </row>
    <row r="1064" spans="1:25" x14ac:dyDescent="0.35">
      <c r="A1064" s="15" t="s">
        <v>33807</v>
      </c>
      <c r="B1064" s="15" t="s">
        <v>173</v>
      </c>
      <c r="C1064" s="15" t="s">
        <v>31574</v>
      </c>
      <c r="D1064" s="15" t="s">
        <v>34746</v>
      </c>
      <c r="E1064" s="15">
        <v>2</v>
      </c>
      <c r="F1064" s="273">
        <f t="shared" si="84"/>
        <v>1.4757969303423848E-4</v>
      </c>
      <c r="G1064" s="273">
        <f t="shared" si="85"/>
        <v>1.079250295159386E-4</v>
      </c>
      <c r="Q1064" s="15" t="s">
        <v>32052</v>
      </c>
      <c r="R1064" t="s">
        <v>159</v>
      </c>
      <c r="S1064" t="s">
        <v>31710</v>
      </c>
      <c r="T1064" t="s">
        <v>31733</v>
      </c>
      <c r="U1064" s="273">
        <f t="shared" si="82"/>
        <v>1.079250295159386E-4</v>
      </c>
      <c r="V1064" s="15" t="str">
        <f t="shared" si="83"/>
        <v>Sede - Sumbilca</v>
      </c>
      <c r="W1064" s="289" t="s">
        <v>32185</v>
      </c>
      <c r="X1064" s="15" t="s">
        <v>32187</v>
      </c>
      <c r="Y1064" s="15" t="s">
        <v>32187</v>
      </c>
    </row>
    <row r="1065" spans="1:25" x14ac:dyDescent="0.35">
      <c r="A1065" s="15" t="s">
        <v>33808</v>
      </c>
      <c r="B1065" s="15" t="s">
        <v>174</v>
      </c>
      <c r="C1065" s="15" t="s">
        <v>31547</v>
      </c>
      <c r="D1065" s="15" t="s">
        <v>34747</v>
      </c>
      <c r="E1065" s="15">
        <v>2</v>
      </c>
      <c r="F1065" s="273">
        <f t="shared" si="84"/>
        <v>1.4757969303423848E-4</v>
      </c>
      <c r="G1065" s="273">
        <f t="shared" si="85"/>
        <v>1.079250295159386E-4</v>
      </c>
      <c r="Q1065" s="15" t="s">
        <v>32053</v>
      </c>
      <c r="R1065" t="s">
        <v>159</v>
      </c>
      <c r="S1065" t="s">
        <v>31710</v>
      </c>
      <c r="T1065" t="s">
        <v>31734</v>
      </c>
      <c r="U1065" s="273">
        <f t="shared" si="82"/>
        <v>1.079250295159386E-4</v>
      </c>
      <c r="V1065" s="15" t="str">
        <f t="shared" si="83"/>
        <v>Sede - Veintisiete De Noviembre</v>
      </c>
      <c r="W1065" s="289" t="s">
        <v>32186</v>
      </c>
      <c r="X1065" s="15" t="s">
        <v>32184</v>
      </c>
      <c r="Y1065" s="15" t="s">
        <v>32184</v>
      </c>
    </row>
    <row r="1066" spans="1:25" x14ac:dyDescent="0.35">
      <c r="A1066" s="15" t="s">
        <v>33089</v>
      </c>
      <c r="B1066" s="15" t="s">
        <v>138</v>
      </c>
      <c r="C1066" s="15" t="s">
        <v>31556</v>
      </c>
      <c r="D1066" s="15" t="s">
        <v>34748</v>
      </c>
      <c r="E1066" s="15">
        <v>2</v>
      </c>
      <c r="F1066" s="273">
        <f t="shared" si="84"/>
        <v>1.4757969303423848E-4</v>
      </c>
      <c r="G1066" s="273">
        <f t="shared" si="85"/>
        <v>1.079250295159386E-4</v>
      </c>
      <c r="Q1066" s="15" t="s">
        <v>33734</v>
      </c>
      <c r="R1066" t="s">
        <v>159</v>
      </c>
      <c r="S1066" t="s">
        <v>31711</v>
      </c>
      <c r="T1066" t="s">
        <v>34675</v>
      </c>
      <c r="U1066" s="273">
        <f t="shared" si="82"/>
        <v>1.079250295159386E-4</v>
      </c>
      <c r="V1066" s="15" t="str">
        <f t="shared" si="83"/>
        <v>Sede - Huanza</v>
      </c>
      <c r="W1066" s="289" t="s">
        <v>32185</v>
      </c>
      <c r="X1066" s="15" t="s">
        <v>32184</v>
      </c>
      <c r="Y1066" s="15" t="s">
        <v>32185</v>
      </c>
    </row>
    <row r="1067" spans="1:25" x14ac:dyDescent="0.35">
      <c r="A1067" s="15" t="s">
        <v>33220</v>
      </c>
      <c r="B1067" s="15" t="s">
        <v>138</v>
      </c>
      <c r="C1067" s="15" t="s">
        <v>31526</v>
      </c>
      <c r="D1067" s="15" t="s">
        <v>34749</v>
      </c>
      <c r="E1067" s="15">
        <v>2</v>
      </c>
      <c r="F1067" s="273">
        <f t="shared" si="84"/>
        <v>1.4757969303423848E-4</v>
      </c>
      <c r="G1067" s="273">
        <f t="shared" si="85"/>
        <v>1.079250295159386E-4</v>
      </c>
      <c r="Q1067" s="15" t="s">
        <v>33735</v>
      </c>
      <c r="R1067" t="s">
        <v>159</v>
      </c>
      <c r="S1067" t="s">
        <v>31711</v>
      </c>
      <c r="T1067" t="s">
        <v>34677</v>
      </c>
      <c r="U1067" s="273">
        <f t="shared" si="82"/>
        <v>1.079250295159386E-4</v>
      </c>
      <c r="V1067" s="15" t="str">
        <f t="shared" si="83"/>
        <v>Sede - Mariatana</v>
      </c>
      <c r="W1067" s="289" t="s">
        <v>32188</v>
      </c>
      <c r="X1067" s="15" t="s">
        <v>32184</v>
      </c>
      <c r="Y1067" s="15" t="s">
        <v>32184</v>
      </c>
    </row>
    <row r="1068" spans="1:25" x14ac:dyDescent="0.35">
      <c r="A1068" s="15" t="s">
        <v>33809</v>
      </c>
      <c r="B1068" s="15" t="s">
        <v>139</v>
      </c>
      <c r="C1068" s="15" t="s">
        <v>31561</v>
      </c>
      <c r="D1068" s="15" t="s">
        <v>34750</v>
      </c>
      <c r="E1068" s="15">
        <v>2</v>
      </c>
      <c r="F1068" s="273">
        <f t="shared" si="84"/>
        <v>1.4757969303423848E-4</v>
      </c>
      <c r="G1068" s="273">
        <f t="shared" si="85"/>
        <v>1.079250295159386E-4</v>
      </c>
      <c r="Q1068" s="15" t="s">
        <v>33736</v>
      </c>
      <c r="R1068" t="s">
        <v>159</v>
      </c>
      <c r="S1068" t="s">
        <v>31711</v>
      </c>
      <c r="T1068" t="s">
        <v>34678</v>
      </c>
      <c r="U1068" s="273">
        <f t="shared" si="82"/>
        <v>1.079250295159386E-4</v>
      </c>
      <c r="V1068" s="15" t="str">
        <f t="shared" si="83"/>
        <v>Sede - San Damian</v>
      </c>
      <c r="W1068" s="289" t="s">
        <v>32186</v>
      </c>
      <c r="X1068" s="15" t="s">
        <v>32184</v>
      </c>
      <c r="Y1068" s="15" t="s">
        <v>32188</v>
      </c>
    </row>
    <row r="1069" spans="1:25" x14ac:dyDescent="0.35">
      <c r="A1069" s="15" t="s">
        <v>33810</v>
      </c>
      <c r="B1069" s="15" t="s">
        <v>139</v>
      </c>
      <c r="C1069" s="15" t="s">
        <v>31597</v>
      </c>
      <c r="D1069" s="15" t="s">
        <v>34751</v>
      </c>
      <c r="E1069" s="15">
        <v>2</v>
      </c>
      <c r="F1069" s="273">
        <f t="shared" si="84"/>
        <v>1.4757969303423848E-4</v>
      </c>
      <c r="G1069" s="273">
        <f t="shared" si="85"/>
        <v>1.079250295159386E-4</v>
      </c>
      <c r="Q1069" s="15" t="s">
        <v>32055</v>
      </c>
      <c r="R1069" t="s">
        <v>159</v>
      </c>
      <c r="S1069" t="s">
        <v>31711</v>
      </c>
      <c r="T1069" t="s">
        <v>34680</v>
      </c>
      <c r="U1069" s="273">
        <f t="shared" si="82"/>
        <v>1.079250295159386E-4</v>
      </c>
      <c r="V1069" s="15" t="str">
        <f t="shared" si="83"/>
        <v>Sede - San Pedro De Casta</v>
      </c>
      <c r="W1069" s="289" t="s">
        <v>32186</v>
      </c>
      <c r="X1069" s="15" t="s">
        <v>32184</v>
      </c>
      <c r="Y1069" s="15" t="s">
        <v>32188</v>
      </c>
    </row>
    <row r="1070" spans="1:25" x14ac:dyDescent="0.35">
      <c r="A1070" s="15" t="s">
        <v>31915</v>
      </c>
      <c r="B1070" s="15" t="s">
        <v>139</v>
      </c>
      <c r="C1070" s="15" t="s">
        <v>31632</v>
      </c>
      <c r="D1070" s="15" t="s">
        <v>31635</v>
      </c>
      <c r="E1070" s="15">
        <v>2</v>
      </c>
      <c r="F1070" s="273">
        <f t="shared" si="84"/>
        <v>1.4757969303423848E-4</v>
      </c>
      <c r="G1070" s="273">
        <f t="shared" si="85"/>
        <v>1.079250295159386E-4</v>
      </c>
      <c r="Q1070" s="15" t="s">
        <v>32056</v>
      </c>
      <c r="R1070" t="s">
        <v>159</v>
      </c>
      <c r="S1070" t="s">
        <v>31711</v>
      </c>
      <c r="T1070" t="s">
        <v>31737</v>
      </c>
      <c r="U1070" s="273">
        <f t="shared" si="82"/>
        <v>1.079250295159386E-4</v>
      </c>
      <c r="V1070" s="15" t="str">
        <f t="shared" si="83"/>
        <v>Sede - Surco</v>
      </c>
      <c r="W1070" s="289" t="s">
        <v>32186</v>
      </c>
      <c r="X1070" s="15" t="s">
        <v>32184</v>
      </c>
      <c r="Y1070" s="15" t="s">
        <v>32184</v>
      </c>
    </row>
    <row r="1071" spans="1:25" x14ac:dyDescent="0.35">
      <c r="A1071" s="15" t="s">
        <v>33811</v>
      </c>
      <c r="B1071" s="15" t="s">
        <v>139</v>
      </c>
      <c r="C1071" s="15" t="s">
        <v>31633</v>
      </c>
      <c r="D1071" s="15" t="s">
        <v>34752</v>
      </c>
      <c r="E1071" s="15">
        <v>2</v>
      </c>
      <c r="F1071" s="273">
        <f t="shared" si="84"/>
        <v>1.4757969303423848E-4</v>
      </c>
      <c r="G1071" s="273">
        <f t="shared" si="85"/>
        <v>1.079250295159386E-4</v>
      </c>
      <c r="Q1071" s="15" t="s">
        <v>32279</v>
      </c>
      <c r="R1071" t="s">
        <v>159</v>
      </c>
      <c r="S1071" t="s">
        <v>31712</v>
      </c>
      <c r="T1071" t="s">
        <v>31648</v>
      </c>
      <c r="U1071" s="273">
        <f t="shared" si="82"/>
        <v>1.079250295159386E-4</v>
      </c>
      <c r="V1071" s="15" t="str">
        <f t="shared" si="83"/>
        <v>Sede - Leoncio Prado</v>
      </c>
      <c r="W1071" s="289" t="s">
        <v>32185</v>
      </c>
      <c r="X1071" s="15" t="s">
        <v>32187</v>
      </c>
      <c r="Y1071" s="15" t="s">
        <v>32184</v>
      </c>
    </row>
    <row r="1072" spans="1:25" x14ac:dyDescent="0.35">
      <c r="A1072" s="15" t="s">
        <v>33812</v>
      </c>
      <c r="B1072" s="15" t="s">
        <v>140</v>
      </c>
      <c r="C1072" s="15" t="s">
        <v>31528</v>
      </c>
      <c r="D1072" s="15" t="s">
        <v>34753</v>
      </c>
      <c r="E1072" s="15">
        <v>2</v>
      </c>
      <c r="F1072" s="273">
        <f t="shared" si="84"/>
        <v>1.4757969303423848E-4</v>
      </c>
      <c r="G1072" s="273">
        <f t="shared" si="85"/>
        <v>1.079250295159386E-4</v>
      </c>
      <c r="Q1072" s="15" t="s">
        <v>32281</v>
      </c>
      <c r="R1072" t="s">
        <v>159</v>
      </c>
      <c r="S1072" t="s">
        <v>31712</v>
      </c>
      <c r="T1072" t="s">
        <v>32280</v>
      </c>
      <c r="U1072" s="273">
        <f t="shared" si="82"/>
        <v>1.079250295159386E-4</v>
      </c>
      <c r="V1072" s="15" t="str">
        <f t="shared" si="83"/>
        <v>Sede - Paccho</v>
      </c>
      <c r="W1072" s="289" t="s">
        <v>32185</v>
      </c>
      <c r="X1072" s="15" t="s">
        <v>32187</v>
      </c>
      <c r="Y1072" s="15" t="s">
        <v>32184</v>
      </c>
    </row>
    <row r="1073" spans="1:25" x14ac:dyDescent="0.35">
      <c r="A1073" s="15" t="s">
        <v>33813</v>
      </c>
      <c r="B1073" s="15" t="s">
        <v>140</v>
      </c>
      <c r="C1073" s="15" t="s">
        <v>31603</v>
      </c>
      <c r="D1073" s="15" t="s">
        <v>34754</v>
      </c>
      <c r="E1073" s="15">
        <v>2</v>
      </c>
      <c r="F1073" s="273">
        <f t="shared" si="84"/>
        <v>1.4757969303423848E-4</v>
      </c>
      <c r="G1073" s="273">
        <f t="shared" si="85"/>
        <v>1.079250295159386E-4</v>
      </c>
      <c r="Q1073" s="15" t="s">
        <v>32103</v>
      </c>
      <c r="R1073" t="s">
        <v>159</v>
      </c>
      <c r="S1073" t="s">
        <v>31713</v>
      </c>
      <c r="T1073" t="s">
        <v>31778</v>
      </c>
      <c r="U1073" s="273">
        <f t="shared" si="82"/>
        <v>1.079250295159386E-4</v>
      </c>
      <c r="V1073" s="15" t="str">
        <f t="shared" si="83"/>
        <v>Sede - Andajes</v>
      </c>
      <c r="W1073" s="289" t="s">
        <v>32185</v>
      </c>
      <c r="X1073" s="15" t="s">
        <v>32184</v>
      </c>
      <c r="Y1073" s="15" t="s">
        <v>32184</v>
      </c>
    </row>
    <row r="1074" spans="1:25" x14ac:dyDescent="0.35">
      <c r="A1074" s="15" t="s">
        <v>33814</v>
      </c>
      <c r="B1074" s="15" t="s">
        <v>140</v>
      </c>
      <c r="C1074" s="15" t="s">
        <v>31603</v>
      </c>
      <c r="D1074" s="15" t="s">
        <v>34755</v>
      </c>
      <c r="E1074" s="15">
        <v>2</v>
      </c>
      <c r="F1074" s="273">
        <f t="shared" si="84"/>
        <v>1.4757969303423848E-4</v>
      </c>
      <c r="G1074" s="273">
        <f t="shared" si="85"/>
        <v>1.079250295159386E-4</v>
      </c>
      <c r="Q1074" s="15" t="s">
        <v>32289</v>
      </c>
      <c r="R1074" t="s">
        <v>159</v>
      </c>
      <c r="S1074" t="s">
        <v>31713</v>
      </c>
      <c r="T1074" t="s">
        <v>32288</v>
      </c>
      <c r="U1074" s="273">
        <f t="shared" si="82"/>
        <v>1.079250295159386E-4</v>
      </c>
      <c r="V1074" s="15" t="str">
        <f t="shared" si="83"/>
        <v>Sede - Navan</v>
      </c>
      <c r="W1074" s="289" t="s">
        <v>32186</v>
      </c>
      <c r="X1074" s="15" t="s">
        <v>32187</v>
      </c>
      <c r="Y1074" s="15" t="s">
        <v>32188</v>
      </c>
    </row>
    <row r="1075" spans="1:25" x14ac:dyDescent="0.35">
      <c r="A1075" s="15" t="s">
        <v>33815</v>
      </c>
      <c r="B1075" s="15" t="s">
        <v>140</v>
      </c>
      <c r="C1075" s="15" t="s">
        <v>31603</v>
      </c>
      <c r="D1075" s="15" t="s">
        <v>34756</v>
      </c>
      <c r="E1075" s="15">
        <v>2</v>
      </c>
      <c r="F1075" s="273">
        <f t="shared" si="84"/>
        <v>1.4757969303423848E-4</v>
      </c>
      <c r="G1075" s="273">
        <f t="shared" si="85"/>
        <v>1.079250295159386E-4</v>
      </c>
      <c r="Q1075" s="15" t="s">
        <v>33737</v>
      </c>
      <c r="R1075" t="s">
        <v>159</v>
      </c>
      <c r="S1075" t="s">
        <v>34443</v>
      </c>
      <c r="T1075" t="s">
        <v>34681</v>
      </c>
      <c r="U1075" s="273">
        <f t="shared" si="82"/>
        <v>1.079250295159386E-4</v>
      </c>
      <c r="V1075" s="15" t="str">
        <f t="shared" si="83"/>
        <v>Sede - Alis</v>
      </c>
      <c r="W1075" s="289" t="s">
        <v>32185</v>
      </c>
      <c r="X1075" s="15" t="s">
        <v>32187</v>
      </c>
      <c r="Y1075" s="15" t="s">
        <v>32188</v>
      </c>
    </row>
    <row r="1076" spans="1:25" x14ac:dyDescent="0.35">
      <c r="A1076" s="15" t="s">
        <v>33245</v>
      </c>
      <c r="B1076" s="15" t="s">
        <v>141</v>
      </c>
      <c r="C1076" s="15" t="s">
        <v>31564</v>
      </c>
      <c r="D1076" s="15" t="s">
        <v>34757</v>
      </c>
      <c r="E1076" s="15">
        <v>2</v>
      </c>
      <c r="F1076" s="273">
        <f t="shared" si="84"/>
        <v>1.4757969303423848E-4</v>
      </c>
      <c r="G1076" s="273">
        <f t="shared" si="85"/>
        <v>1.079250295159386E-4</v>
      </c>
      <c r="Q1076" s="15" t="s">
        <v>33738</v>
      </c>
      <c r="R1076" t="s">
        <v>159</v>
      </c>
      <c r="S1076" t="s">
        <v>34443</v>
      </c>
      <c r="T1076" t="s">
        <v>34682</v>
      </c>
      <c r="U1076" s="273">
        <f t="shared" si="82"/>
        <v>1.079250295159386E-4</v>
      </c>
      <c r="V1076" s="15" t="str">
        <f t="shared" si="83"/>
        <v>Sede - Allauca</v>
      </c>
      <c r="W1076" s="289" t="s">
        <v>32185</v>
      </c>
      <c r="X1076" s="15" t="s">
        <v>32187</v>
      </c>
      <c r="Y1076" s="15" t="s">
        <v>32184</v>
      </c>
    </row>
    <row r="1077" spans="1:25" x14ac:dyDescent="0.35">
      <c r="A1077" s="15" t="s">
        <v>31961</v>
      </c>
      <c r="B1077" s="15" t="s">
        <v>141</v>
      </c>
      <c r="C1077" s="15" t="s">
        <v>31532</v>
      </c>
      <c r="D1077" s="15" t="s">
        <v>31532</v>
      </c>
      <c r="E1077" s="15">
        <v>2</v>
      </c>
      <c r="F1077" s="273">
        <f t="shared" si="84"/>
        <v>1.4757969303423848E-4</v>
      </c>
      <c r="G1077" s="273">
        <f t="shared" si="85"/>
        <v>1.079250295159386E-4</v>
      </c>
      <c r="Q1077" s="15" t="s">
        <v>33739</v>
      </c>
      <c r="R1077" t="s">
        <v>159</v>
      </c>
      <c r="S1077" t="s">
        <v>34443</v>
      </c>
      <c r="T1077" t="s">
        <v>31820</v>
      </c>
      <c r="U1077" s="273">
        <f t="shared" si="82"/>
        <v>1.079250295159386E-4</v>
      </c>
      <c r="V1077" s="15" t="str">
        <f t="shared" si="83"/>
        <v>Sede - Azangaro</v>
      </c>
      <c r="W1077" s="289" t="s">
        <v>32186</v>
      </c>
      <c r="X1077" s="15" t="s">
        <v>32184</v>
      </c>
      <c r="Y1077" s="15" t="s">
        <v>32184</v>
      </c>
    </row>
    <row r="1078" spans="1:25" x14ac:dyDescent="0.35">
      <c r="A1078" s="15" t="s">
        <v>33816</v>
      </c>
      <c r="B1078" s="15" t="s">
        <v>142</v>
      </c>
      <c r="C1078" s="15" t="s">
        <v>142</v>
      </c>
      <c r="D1078" s="15" t="s">
        <v>34758</v>
      </c>
      <c r="E1078" s="15">
        <v>2</v>
      </c>
      <c r="F1078" s="273">
        <f t="shared" si="84"/>
        <v>1.4757969303423848E-4</v>
      </c>
      <c r="G1078" s="273">
        <f t="shared" si="85"/>
        <v>1.079250295159386E-4</v>
      </c>
      <c r="Q1078" s="15" t="s">
        <v>33740</v>
      </c>
      <c r="R1078" t="s">
        <v>159</v>
      </c>
      <c r="S1078" t="s">
        <v>34443</v>
      </c>
      <c r="T1078" t="s">
        <v>34683</v>
      </c>
      <c r="U1078" s="273">
        <f t="shared" si="82"/>
        <v>1.079250295159386E-4</v>
      </c>
      <c r="V1078" s="15" t="str">
        <f t="shared" si="83"/>
        <v>Sede - Cacra</v>
      </c>
      <c r="W1078" s="289" t="s">
        <v>32185</v>
      </c>
      <c r="X1078" s="15" t="s">
        <v>32184</v>
      </c>
      <c r="Y1078" s="15" t="s">
        <v>32188</v>
      </c>
    </row>
    <row r="1079" spans="1:25" x14ac:dyDescent="0.35">
      <c r="A1079" s="15" t="s">
        <v>33817</v>
      </c>
      <c r="B1079" s="15" t="s">
        <v>142</v>
      </c>
      <c r="C1079" s="15" t="s">
        <v>142</v>
      </c>
      <c r="D1079" s="15" t="s">
        <v>34759</v>
      </c>
      <c r="E1079" s="15">
        <v>2</v>
      </c>
      <c r="F1079" s="273">
        <f t="shared" si="84"/>
        <v>1.4757969303423848E-4</v>
      </c>
      <c r="G1079" s="273">
        <f t="shared" si="85"/>
        <v>1.079250295159386E-4</v>
      </c>
      <c r="Q1079" s="15" t="s">
        <v>33741</v>
      </c>
      <c r="R1079" t="s">
        <v>159</v>
      </c>
      <c r="S1079" t="s">
        <v>34443</v>
      </c>
      <c r="T1079" t="s">
        <v>34684</v>
      </c>
      <c r="U1079" s="273">
        <f t="shared" si="82"/>
        <v>1.079250295159386E-4</v>
      </c>
      <c r="V1079" s="15" t="str">
        <f t="shared" si="83"/>
        <v>Sede - Carania</v>
      </c>
      <c r="W1079" s="289" t="s">
        <v>32185</v>
      </c>
      <c r="X1079" s="15" t="s">
        <v>32184</v>
      </c>
      <c r="Y1079" s="15" t="s">
        <v>32184</v>
      </c>
    </row>
    <row r="1080" spans="1:25" x14ac:dyDescent="0.35">
      <c r="A1080" s="15" t="s">
        <v>33818</v>
      </c>
      <c r="B1080" s="15" t="s">
        <v>170</v>
      </c>
      <c r="C1080" s="15" t="s">
        <v>170</v>
      </c>
      <c r="D1080" s="15" t="s">
        <v>34760</v>
      </c>
      <c r="E1080" s="15">
        <v>2</v>
      </c>
      <c r="F1080" s="273">
        <f t="shared" si="84"/>
        <v>1.4757969303423848E-4</v>
      </c>
      <c r="G1080" s="273">
        <f t="shared" si="85"/>
        <v>1.079250295159386E-4</v>
      </c>
      <c r="Q1080" s="15" t="s">
        <v>33742</v>
      </c>
      <c r="R1080" t="s">
        <v>159</v>
      </c>
      <c r="S1080" t="s">
        <v>34443</v>
      </c>
      <c r="T1080" t="s">
        <v>34685</v>
      </c>
      <c r="U1080" s="273">
        <f t="shared" si="82"/>
        <v>1.079250295159386E-4</v>
      </c>
      <c r="V1080" s="15" t="str">
        <f t="shared" si="83"/>
        <v>Sede - Catahuasi</v>
      </c>
      <c r="W1080" s="289" t="s">
        <v>32185</v>
      </c>
      <c r="X1080" s="15" t="s">
        <v>32184</v>
      </c>
      <c r="Y1080" s="15" t="s">
        <v>32184</v>
      </c>
    </row>
    <row r="1081" spans="1:25" x14ac:dyDescent="0.35">
      <c r="A1081" s="15" t="s">
        <v>33819</v>
      </c>
      <c r="B1081" s="15" t="s">
        <v>170</v>
      </c>
      <c r="C1081" s="15" t="s">
        <v>34761</v>
      </c>
      <c r="D1081" s="15" t="s">
        <v>34762</v>
      </c>
      <c r="E1081" s="15">
        <v>2</v>
      </c>
      <c r="F1081" s="273">
        <f t="shared" si="84"/>
        <v>1.4757969303423848E-4</v>
      </c>
      <c r="G1081" s="273">
        <f t="shared" si="85"/>
        <v>1.079250295159386E-4</v>
      </c>
      <c r="Q1081" s="15" t="s">
        <v>33743</v>
      </c>
      <c r="R1081" t="s">
        <v>159</v>
      </c>
      <c r="S1081" t="s">
        <v>34443</v>
      </c>
      <c r="T1081" t="s">
        <v>34686</v>
      </c>
      <c r="U1081" s="273">
        <f t="shared" si="82"/>
        <v>1.079250295159386E-4</v>
      </c>
      <c r="V1081" s="15" t="str">
        <f t="shared" si="83"/>
        <v>Sede - Chocos</v>
      </c>
      <c r="W1081" s="289" t="s">
        <v>32185</v>
      </c>
      <c r="X1081" s="15" t="s">
        <v>32184</v>
      </c>
      <c r="Y1081" s="15" t="s">
        <v>32184</v>
      </c>
    </row>
    <row r="1082" spans="1:25" x14ac:dyDescent="0.35">
      <c r="A1082" s="15" t="s">
        <v>33820</v>
      </c>
      <c r="B1082" s="15" t="s">
        <v>170</v>
      </c>
      <c r="C1082" s="15" t="s">
        <v>34528</v>
      </c>
      <c r="D1082" s="15" t="s">
        <v>34763</v>
      </c>
      <c r="E1082" s="15">
        <v>2</v>
      </c>
      <c r="F1082" s="273">
        <f t="shared" si="84"/>
        <v>1.4757969303423848E-4</v>
      </c>
      <c r="G1082" s="273">
        <f t="shared" si="85"/>
        <v>1.079250295159386E-4</v>
      </c>
      <c r="Q1082" s="15" t="s">
        <v>33744</v>
      </c>
      <c r="R1082" t="s">
        <v>159</v>
      </c>
      <c r="S1082" t="s">
        <v>34443</v>
      </c>
      <c r="T1082" t="s">
        <v>34504</v>
      </c>
      <c r="U1082" s="273">
        <f t="shared" si="82"/>
        <v>1.079250295159386E-4</v>
      </c>
      <c r="V1082" s="15" t="str">
        <f t="shared" si="83"/>
        <v>Sede - Cochas</v>
      </c>
      <c r="W1082" s="289" t="s">
        <v>32186</v>
      </c>
      <c r="X1082" s="15" t="s">
        <v>32184</v>
      </c>
      <c r="Y1082" s="15" t="s">
        <v>32184</v>
      </c>
    </row>
    <row r="1083" spans="1:25" x14ac:dyDescent="0.35">
      <c r="A1083" s="15" t="s">
        <v>33821</v>
      </c>
      <c r="B1083" s="15" t="s">
        <v>170</v>
      </c>
      <c r="C1083" s="15" t="s">
        <v>34528</v>
      </c>
      <c r="D1083" s="15" t="s">
        <v>34764</v>
      </c>
      <c r="E1083" s="15">
        <v>2</v>
      </c>
      <c r="F1083" s="273">
        <f t="shared" si="84"/>
        <v>1.4757969303423848E-4</v>
      </c>
      <c r="G1083" s="273">
        <f t="shared" si="85"/>
        <v>1.079250295159386E-4</v>
      </c>
      <c r="Q1083" s="15" t="s">
        <v>33745</v>
      </c>
      <c r="R1083" t="s">
        <v>159</v>
      </c>
      <c r="S1083" t="s">
        <v>34443</v>
      </c>
      <c r="T1083" t="s">
        <v>34687</v>
      </c>
      <c r="U1083" s="273">
        <f t="shared" si="82"/>
        <v>1.079250295159386E-4</v>
      </c>
      <c r="V1083" s="15" t="str">
        <f t="shared" si="83"/>
        <v>Sede - Colonia</v>
      </c>
      <c r="W1083" s="289" t="s">
        <v>32185</v>
      </c>
      <c r="X1083" s="15" t="s">
        <v>32184</v>
      </c>
      <c r="Y1083" s="15" t="s">
        <v>32188</v>
      </c>
    </row>
    <row r="1084" spans="1:25" x14ac:dyDescent="0.35">
      <c r="A1084" s="15" t="s">
        <v>33822</v>
      </c>
      <c r="B1084" s="15" t="s">
        <v>170</v>
      </c>
      <c r="C1084" s="15" t="s">
        <v>34528</v>
      </c>
      <c r="D1084" s="15" t="s">
        <v>34765</v>
      </c>
      <c r="E1084" s="15">
        <v>2</v>
      </c>
      <c r="F1084" s="273">
        <f t="shared" si="84"/>
        <v>1.4757969303423848E-4</v>
      </c>
      <c r="G1084" s="273">
        <f t="shared" si="85"/>
        <v>1.079250295159386E-4</v>
      </c>
      <c r="Q1084" s="15" t="s">
        <v>33746</v>
      </c>
      <c r="R1084" t="s">
        <v>159</v>
      </c>
      <c r="S1084" t="s">
        <v>34443</v>
      </c>
      <c r="T1084" t="s">
        <v>34688</v>
      </c>
      <c r="U1084" s="273">
        <f t="shared" si="82"/>
        <v>1.079250295159386E-4</v>
      </c>
      <c r="V1084" s="15" t="str">
        <f t="shared" si="83"/>
        <v>Sede - Hongos</v>
      </c>
      <c r="W1084" s="289" t="s">
        <v>32186</v>
      </c>
      <c r="X1084" s="15" t="s">
        <v>32184</v>
      </c>
      <c r="Y1084" s="15" t="s">
        <v>32188</v>
      </c>
    </row>
    <row r="1085" spans="1:25" x14ac:dyDescent="0.35">
      <c r="A1085" s="15" t="s">
        <v>33823</v>
      </c>
      <c r="B1085" s="15" t="s">
        <v>170</v>
      </c>
      <c r="C1085" s="15" t="s">
        <v>34497</v>
      </c>
      <c r="D1085" s="15" t="s">
        <v>34766</v>
      </c>
      <c r="E1085" s="15">
        <v>2</v>
      </c>
      <c r="F1085" s="273">
        <f t="shared" si="84"/>
        <v>1.4757969303423848E-4</v>
      </c>
      <c r="G1085" s="273">
        <f t="shared" si="85"/>
        <v>1.079250295159386E-4</v>
      </c>
      <c r="Q1085" s="15" t="s">
        <v>33747</v>
      </c>
      <c r="R1085" t="s">
        <v>159</v>
      </c>
      <c r="S1085" t="s">
        <v>34443</v>
      </c>
      <c r="T1085" t="s">
        <v>34689</v>
      </c>
      <c r="U1085" s="273">
        <f t="shared" si="82"/>
        <v>1.079250295159386E-4</v>
      </c>
      <c r="V1085" s="15" t="str">
        <f t="shared" si="83"/>
        <v>Sede - Huampara</v>
      </c>
      <c r="W1085" s="289" t="s">
        <v>32186</v>
      </c>
      <c r="X1085" s="15" t="s">
        <v>32184</v>
      </c>
      <c r="Y1085" s="15" t="s">
        <v>32184</v>
      </c>
    </row>
    <row r="1086" spans="1:25" x14ac:dyDescent="0.35">
      <c r="A1086" s="15" t="s">
        <v>33824</v>
      </c>
      <c r="B1086" s="15" t="s">
        <v>172</v>
      </c>
      <c r="C1086" s="15" t="s">
        <v>31665</v>
      </c>
      <c r="D1086" s="15" t="s">
        <v>34767</v>
      </c>
      <c r="E1086" s="15">
        <v>2</v>
      </c>
      <c r="F1086" s="273">
        <f t="shared" si="84"/>
        <v>1.4757969303423848E-4</v>
      </c>
      <c r="G1086" s="273">
        <f t="shared" si="85"/>
        <v>1.079250295159386E-4</v>
      </c>
      <c r="Q1086" s="15" t="s">
        <v>33748</v>
      </c>
      <c r="R1086" t="s">
        <v>159</v>
      </c>
      <c r="S1086" t="s">
        <v>34443</v>
      </c>
      <c r="T1086" t="s">
        <v>34690</v>
      </c>
      <c r="U1086" s="273">
        <f t="shared" si="82"/>
        <v>1.079250295159386E-4</v>
      </c>
      <c r="V1086" s="15" t="str">
        <f t="shared" si="83"/>
        <v>Sede - Huangascar</v>
      </c>
      <c r="W1086" s="289" t="s">
        <v>32186</v>
      </c>
      <c r="X1086" s="15" t="s">
        <v>32184</v>
      </c>
      <c r="Y1086" s="15" t="s">
        <v>32184</v>
      </c>
    </row>
    <row r="1087" spans="1:25" x14ac:dyDescent="0.35">
      <c r="A1087" s="15" t="s">
        <v>33825</v>
      </c>
      <c r="B1087" s="15" t="s">
        <v>172</v>
      </c>
      <c r="C1087" s="15" t="s">
        <v>172</v>
      </c>
      <c r="D1087" s="15" t="s">
        <v>34768</v>
      </c>
      <c r="E1087" s="15">
        <v>2</v>
      </c>
      <c r="F1087" s="273">
        <f t="shared" si="84"/>
        <v>1.4757969303423848E-4</v>
      </c>
      <c r="G1087" s="273">
        <f t="shared" si="85"/>
        <v>1.079250295159386E-4</v>
      </c>
      <c r="Q1087" s="15" t="s">
        <v>33749</v>
      </c>
      <c r="R1087" t="s">
        <v>159</v>
      </c>
      <c r="S1087" t="s">
        <v>34443</v>
      </c>
      <c r="T1087" t="s">
        <v>34691</v>
      </c>
      <c r="U1087" s="273">
        <f t="shared" si="82"/>
        <v>1.079250295159386E-4</v>
      </c>
      <c r="V1087" s="15" t="str">
        <f t="shared" si="83"/>
        <v>Sede - Huantan</v>
      </c>
      <c r="W1087" s="289" t="s">
        <v>32188</v>
      </c>
      <c r="X1087" s="15" t="s">
        <v>32184</v>
      </c>
      <c r="Y1087" s="15" t="s">
        <v>32188</v>
      </c>
    </row>
    <row r="1088" spans="1:25" x14ac:dyDescent="0.35">
      <c r="A1088" s="15" t="s">
        <v>33826</v>
      </c>
      <c r="B1088" s="15" t="s">
        <v>172</v>
      </c>
      <c r="C1088" s="15" t="s">
        <v>31668</v>
      </c>
      <c r="D1088" s="15" t="s">
        <v>34769</v>
      </c>
      <c r="E1088" s="15">
        <v>2</v>
      </c>
      <c r="F1088" s="273">
        <f t="shared" si="84"/>
        <v>1.4757969303423848E-4</v>
      </c>
      <c r="G1088" s="273">
        <f t="shared" si="85"/>
        <v>1.079250295159386E-4</v>
      </c>
      <c r="Q1088" s="15" t="s">
        <v>33750</v>
      </c>
      <c r="R1088" t="s">
        <v>159</v>
      </c>
      <c r="S1088" t="s">
        <v>34443</v>
      </c>
      <c r="T1088" t="s">
        <v>34692</v>
      </c>
      <c r="U1088" s="273">
        <f t="shared" si="82"/>
        <v>1.079250295159386E-4</v>
      </c>
      <c r="V1088" s="15" t="str">
        <f t="shared" si="83"/>
        <v>Sede - Huañec</v>
      </c>
      <c r="W1088" s="289" t="s">
        <v>32186</v>
      </c>
      <c r="X1088" s="15" t="s">
        <v>32184</v>
      </c>
      <c r="Y1088" s="15" t="s">
        <v>32188</v>
      </c>
    </row>
    <row r="1089" spans="1:25" x14ac:dyDescent="0.35">
      <c r="A1089" s="15" t="s">
        <v>33827</v>
      </c>
      <c r="B1089" s="15" t="s">
        <v>172</v>
      </c>
      <c r="C1089" s="15" t="s">
        <v>31668</v>
      </c>
      <c r="D1089" s="15" t="s">
        <v>34770</v>
      </c>
      <c r="E1089" s="15">
        <v>2</v>
      </c>
      <c r="F1089" s="273">
        <f t="shared" si="84"/>
        <v>1.4757969303423848E-4</v>
      </c>
      <c r="G1089" s="273">
        <f t="shared" si="85"/>
        <v>1.079250295159386E-4</v>
      </c>
      <c r="Q1089" s="15" t="s">
        <v>33751</v>
      </c>
      <c r="R1089" t="s">
        <v>159</v>
      </c>
      <c r="S1089" t="s">
        <v>34443</v>
      </c>
      <c r="T1089" t="s">
        <v>34693</v>
      </c>
      <c r="U1089" s="273">
        <f t="shared" si="82"/>
        <v>1.079250295159386E-4</v>
      </c>
      <c r="V1089" s="15" t="str">
        <f t="shared" si="83"/>
        <v>Sede - Lincha</v>
      </c>
      <c r="W1089" s="289" t="s">
        <v>32185</v>
      </c>
      <c r="X1089" s="15" t="s">
        <v>32184</v>
      </c>
      <c r="Y1089" s="15" t="s">
        <v>32188</v>
      </c>
    </row>
    <row r="1090" spans="1:25" x14ac:dyDescent="0.35">
      <c r="A1090" s="15" t="s">
        <v>33828</v>
      </c>
      <c r="B1090" s="15" t="s">
        <v>172</v>
      </c>
      <c r="C1090" s="15" t="s">
        <v>31663</v>
      </c>
      <c r="D1090" s="15" t="s">
        <v>34771</v>
      </c>
      <c r="E1090" s="15">
        <v>2</v>
      </c>
      <c r="F1090" s="273">
        <f t="shared" si="84"/>
        <v>1.4757969303423848E-4</v>
      </c>
      <c r="G1090" s="273">
        <f t="shared" si="85"/>
        <v>1.079250295159386E-4</v>
      </c>
      <c r="Q1090" s="15" t="s">
        <v>33752</v>
      </c>
      <c r="R1090" t="s">
        <v>159</v>
      </c>
      <c r="S1090" t="s">
        <v>34443</v>
      </c>
      <c r="T1090" t="s">
        <v>34694</v>
      </c>
      <c r="U1090" s="273">
        <f t="shared" si="82"/>
        <v>1.079250295159386E-4</v>
      </c>
      <c r="V1090" s="15" t="str">
        <f t="shared" si="83"/>
        <v>Sede - Madean</v>
      </c>
      <c r="W1090" s="289" t="s">
        <v>32186</v>
      </c>
      <c r="X1090" s="15" t="s">
        <v>32184</v>
      </c>
      <c r="Y1090" s="15" t="s">
        <v>32184</v>
      </c>
    </row>
    <row r="1091" spans="1:25" x14ac:dyDescent="0.35">
      <c r="A1091" s="15" t="s">
        <v>33829</v>
      </c>
      <c r="B1091" s="15" t="s">
        <v>148</v>
      </c>
      <c r="C1091" s="15" t="s">
        <v>31781</v>
      </c>
      <c r="D1091" s="15" t="s">
        <v>34772</v>
      </c>
      <c r="E1091" s="15">
        <v>2</v>
      </c>
      <c r="F1091" s="273">
        <f t="shared" si="84"/>
        <v>1.4757969303423848E-4</v>
      </c>
      <c r="G1091" s="273">
        <f t="shared" si="85"/>
        <v>1.079250295159386E-4</v>
      </c>
      <c r="Q1091" s="15" t="s">
        <v>33753</v>
      </c>
      <c r="R1091" t="s">
        <v>159</v>
      </c>
      <c r="S1091" t="s">
        <v>34443</v>
      </c>
      <c r="T1091" t="s">
        <v>34695</v>
      </c>
      <c r="U1091" s="273">
        <f t="shared" ref="U1091:U1154" si="86">+SUMIF($A:$A,Q1091,$G:$G)+SUMIF($I:$I,Q1091,$O:$O)</f>
        <v>1.079250295159386E-4</v>
      </c>
      <c r="V1091" s="15" t="str">
        <f t="shared" ref="V1091:V1154" si="87">_xlfn.CONCAT("Sede - ",T1091)</f>
        <v>Sede - Omas</v>
      </c>
      <c r="W1091" s="289" t="s">
        <v>32186</v>
      </c>
      <c r="X1091" s="15" t="s">
        <v>32187</v>
      </c>
      <c r="Y1091" s="15" t="s">
        <v>32184</v>
      </c>
    </row>
    <row r="1092" spans="1:25" x14ac:dyDescent="0.35">
      <c r="A1092" s="15" t="s">
        <v>33830</v>
      </c>
      <c r="B1092" s="15" t="s">
        <v>148</v>
      </c>
      <c r="C1092" s="15" t="s">
        <v>31781</v>
      </c>
      <c r="D1092" s="15" t="s">
        <v>34773</v>
      </c>
      <c r="E1092" s="15">
        <v>2</v>
      </c>
      <c r="F1092" s="273">
        <f t="shared" ref="F1092:F1155" si="88">+E1092/SUM($E$3:$E$1322)</f>
        <v>1.4757969303423848E-4</v>
      </c>
      <c r="G1092" s="273">
        <f t="shared" ref="G1092:G1155" si="89">+F1092*RIGHT($A$1,6)</f>
        <v>1.079250295159386E-4</v>
      </c>
      <c r="Q1092" s="15" t="s">
        <v>33754</v>
      </c>
      <c r="R1092" t="s">
        <v>159</v>
      </c>
      <c r="S1092" t="s">
        <v>34443</v>
      </c>
      <c r="T1092" t="s">
        <v>34696</v>
      </c>
      <c r="U1092" s="273">
        <f t="shared" si="86"/>
        <v>1.079250295159386E-4</v>
      </c>
      <c r="V1092" s="15" t="str">
        <f t="shared" si="87"/>
        <v>Sede - Putinza</v>
      </c>
      <c r="W1092" s="289" t="s">
        <v>32186</v>
      </c>
      <c r="X1092" s="15" t="s">
        <v>32184</v>
      </c>
      <c r="Y1092" s="15" t="s">
        <v>32187</v>
      </c>
    </row>
    <row r="1093" spans="1:25" x14ac:dyDescent="0.35">
      <c r="A1093" s="15" t="s">
        <v>33831</v>
      </c>
      <c r="B1093" s="15" t="s">
        <v>148</v>
      </c>
      <c r="C1093" s="15" t="s">
        <v>148</v>
      </c>
      <c r="D1093" s="15" t="s">
        <v>34774</v>
      </c>
      <c r="E1093" s="15">
        <v>2</v>
      </c>
      <c r="F1093" s="273">
        <f t="shared" si="88"/>
        <v>1.4757969303423848E-4</v>
      </c>
      <c r="G1093" s="273">
        <f t="shared" si="89"/>
        <v>1.079250295159386E-4</v>
      </c>
      <c r="Q1093" s="15" t="s">
        <v>33755</v>
      </c>
      <c r="R1093" t="s">
        <v>159</v>
      </c>
      <c r="S1093" t="s">
        <v>34443</v>
      </c>
      <c r="T1093" t="s">
        <v>34697</v>
      </c>
      <c r="U1093" s="273">
        <f t="shared" si="86"/>
        <v>1.079250295159386E-4</v>
      </c>
      <c r="V1093" s="15" t="str">
        <f t="shared" si="87"/>
        <v>Sede - Quinches</v>
      </c>
      <c r="W1093" s="289" t="s">
        <v>32186</v>
      </c>
      <c r="X1093" s="15" t="s">
        <v>32187</v>
      </c>
      <c r="Y1093" s="15" t="s">
        <v>32188</v>
      </c>
    </row>
    <row r="1094" spans="1:25" x14ac:dyDescent="0.35">
      <c r="A1094" s="15" t="s">
        <v>33832</v>
      </c>
      <c r="B1094" s="15" t="s">
        <v>148</v>
      </c>
      <c r="C1094" s="15" t="s">
        <v>34258</v>
      </c>
      <c r="D1094" s="15" t="s">
        <v>34775</v>
      </c>
      <c r="E1094" s="15">
        <v>2</v>
      </c>
      <c r="F1094" s="273">
        <f t="shared" si="88"/>
        <v>1.4757969303423848E-4</v>
      </c>
      <c r="G1094" s="273">
        <f t="shared" si="89"/>
        <v>1.079250295159386E-4</v>
      </c>
      <c r="Q1094" s="15" t="s">
        <v>33756</v>
      </c>
      <c r="R1094" t="s">
        <v>159</v>
      </c>
      <c r="S1094" t="s">
        <v>34443</v>
      </c>
      <c r="T1094" t="s">
        <v>34698</v>
      </c>
      <c r="U1094" s="273">
        <f t="shared" si="86"/>
        <v>1.079250295159386E-4</v>
      </c>
      <c r="V1094" s="15" t="str">
        <f t="shared" si="87"/>
        <v>Sede - Quinocay</v>
      </c>
      <c r="W1094" s="289" t="s">
        <v>32186</v>
      </c>
      <c r="X1094" s="15" t="s">
        <v>32184</v>
      </c>
      <c r="Y1094" s="15" t="s">
        <v>32184</v>
      </c>
    </row>
    <row r="1095" spans="1:25" x14ac:dyDescent="0.35">
      <c r="A1095" s="15" t="s">
        <v>33833</v>
      </c>
      <c r="B1095" s="15" t="s">
        <v>148</v>
      </c>
      <c r="C1095" s="15" t="s">
        <v>34258</v>
      </c>
      <c r="D1095" s="15" t="s">
        <v>34776</v>
      </c>
      <c r="E1095" s="15">
        <v>2</v>
      </c>
      <c r="F1095" s="273">
        <f t="shared" si="88"/>
        <v>1.4757969303423848E-4</v>
      </c>
      <c r="G1095" s="273">
        <f t="shared" si="89"/>
        <v>1.079250295159386E-4</v>
      </c>
      <c r="Q1095" s="15" t="s">
        <v>33757</v>
      </c>
      <c r="R1095" t="s">
        <v>159</v>
      </c>
      <c r="S1095" t="s">
        <v>34443</v>
      </c>
      <c r="T1095" t="s">
        <v>34699</v>
      </c>
      <c r="U1095" s="273">
        <f t="shared" si="86"/>
        <v>1.079250295159386E-4</v>
      </c>
      <c r="V1095" s="15" t="str">
        <f t="shared" si="87"/>
        <v>Sede - San Joaquin</v>
      </c>
      <c r="W1095" s="289" t="s">
        <v>32186</v>
      </c>
      <c r="X1095" s="15" t="s">
        <v>32184</v>
      </c>
      <c r="Y1095" s="15" t="s">
        <v>32188</v>
      </c>
    </row>
    <row r="1096" spans="1:25" x14ac:dyDescent="0.35">
      <c r="A1096" s="15" t="s">
        <v>33834</v>
      </c>
      <c r="B1096" s="15" t="s">
        <v>148</v>
      </c>
      <c r="C1096" s="15" t="s">
        <v>34445</v>
      </c>
      <c r="D1096" s="15" t="s">
        <v>34777</v>
      </c>
      <c r="E1096" s="15">
        <v>2</v>
      </c>
      <c r="F1096" s="273">
        <f t="shared" si="88"/>
        <v>1.4757969303423848E-4</v>
      </c>
      <c r="G1096" s="273">
        <f t="shared" si="89"/>
        <v>1.079250295159386E-4</v>
      </c>
      <c r="Q1096" s="15" t="s">
        <v>33758</v>
      </c>
      <c r="R1096" t="s">
        <v>159</v>
      </c>
      <c r="S1096" t="s">
        <v>34443</v>
      </c>
      <c r="T1096" t="s">
        <v>34700</v>
      </c>
      <c r="U1096" s="273">
        <f t="shared" si="86"/>
        <v>1.079250295159386E-4</v>
      </c>
      <c r="V1096" s="15" t="str">
        <f t="shared" si="87"/>
        <v>Sede - San Pedro De Pilas</v>
      </c>
      <c r="W1096" s="289" t="s">
        <v>32186</v>
      </c>
      <c r="X1096" s="15" t="s">
        <v>32184</v>
      </c>
      <c r="Y1096" s="15" t="s">
        <v>32184</v>
      </c>
    </row>
    <row r="1097" spans="1:25" x14ac:dyDescent="0.35">
      <c r="A1097" s="15" t="s">
        <v>33261</v>
      </c>
      <c r="B1097" s="15" t="s">
        <v>152</v>
      </c>
      <c r="C1097" s="15" t="s">
        <v>31801</v>
      </c>
      <c r="D1097" s="15" t="s">
        <v>34778</v>
      </c>
      <c r="E1097" s="15">
        <v>2</v>
      </c>
      <c r="F1097" s="273">
        <f t="shared" si="88"/>
        <v>1.4757969303423848E-4</v>
      </c>
      <c r="G1097" s="273">
        <f t="shared" si="89"/>
        <v>1.079250295159386E-4</v>
      </c>
      <c r="Q1097" s="15" t="s">
        <v>33759</v>
      </c>
      <c r="R1097" t="s">
        <v>159</v>
      </c>
      <c r="S1097" t="s">
        <v>34443</v>
      </c>
      <c r="T1097" t="s">
        <v>34702</v>
      </c>
      <c r="U1097" s="273">
        <f t="shared" si="86"/>
        <v>1.079250295159386E-4</v>
      </c>
      <c r="V1097" s="15" t="str">
        <f t="shared" si="87"/>
        <v>Sede - Tauripampa</v>
      </c>
      <c r="W1097" s="289" t="s">
        <v>32186</v>
      </c>
      <c r="X1097" s="15" t="s">
        <v>32184</v>
      </c>
      <c r="Y1097" s="15" t="s">
        <v>32184</v>
      </c>
    </row>
    <row r="1098" spans="1:25" x14ac:dyDescent="0.35">
      <c r="A1098" s="15" t="s">
        <v>33835</v>
      </c>
      <c r="B1098" s="15" t="s">
        <v>152</v>
      </c>
      <c r="C1098" s="15" t="s">
        <v>31801</v>
      </c>
      <c r="D1098" s="15" t="s">
        <v>34779</v>
      </c>
      <c r="E1098" s="15">
        <v>2</v>
      </c>
      <c r="F1098" s="273">
        <f t="shared" si="88"/>
        <v>1.4757969303423848E-4</v>
      </c>
      <c r="G1098" s="273">
        <f t="shared" si="89"/>
        <v>1.079250295159386E-4</v>
      </c>
      <c r="Q1098" s="15" t="s">
        <v>33760</v>
      </c>
      <c r="R1098" t="s">
        <v>159</v>
      </c>
      <c r="S1098" t="s">
        <v>34443</v>
      </c>
      <c r="T1098" t="s">
        <v>34703</v>
      </c>
      <c r="U1098" s="273">
        <f t="shared" si="86"/>
        <v>1.079250295159386E-4</v>
      </c>
      <c r="V1098" s="15" t="str">
        <f t="shared" si="87"/>
        <v>Sede - Tomas</v>
      </c>
      <c r="W1098" s="289" t="s">
        <v>32185</v>
      </c>
      <c r="X1098" s="15" t="s">
        <v>32184</v>
      </c>
      <c r="Y1098" s="15" t="s">
        <v>32188</v>
      </c>
    </row>
    <row r="1099" spans="1:25" x14ac:dyDescent="0.35">
      <c r="A1099" s="15" t="s">
        <v>33836</v>
      </c>
      <c r="B1099" s="15" t="s">
        <v>153</v>
      </c>
      <c r="C1099" s="15" t="s">
        <v>31820</v>
      </c>
      <c r="D1099" s="15" t="s">
        <v>34780</v>
      </c>
      <c r="E1099" s="15">
        <v>2</v>
      </c>
      <c r="F1099" s="273">
        <f t="shared" si="88"/>
        <v>1.4757969303423848E-4</v>
      </c>
      <c r="G1099" s="273">
        <f t="shared" si="89"/>
        <v>1.079250295159386E-4</v>
      </c>
      <c r="Q1099" s="15" t="s">
        <v>33761</v>
      </c>
      <c r="R1099" t="s">
        <v>159</v>
      </c>
      <c r="S1099" t="s">
        <v>34443</v>
      </c>
      <c r="T1099" t="s">
        <v>34704</v>
      </c>
      <c r="U1099" s="273">
        <f t="shared" si="86"/>
        <v>1.079250295159386E-4</v>
      </c>
      <c r="V1099" s="15" t="str">
        <f t="shared" si="87"/>
        <v>Sede - Tupe</v>
      </c>
      <c r="W1099" s="289" t="s">
        <v>32185</v>
      </c>
      <c r="X1099" s="15" t="s">
        <v>32187</v>
      </c>
      <c r="Y1099" s="15" t="s">
        <v>32188</v>
      </c>
    </row>
    <row r="1100" spans="1:25" x14ac:dyDescent="0.35">
      <c r="A1100" s="15" t="s">
        <v>33837</v>
      </c>
      <c r="B1100" s="15" t="s">
        <v>153</v>
      </c>
      <c r="C1100" s="15" t="s">
        <v>31820</v>
      </c>
      <c r="D1100" s="15" t="s">
        <v>34781</v>
      </c>
      <c r="E1100" s="15">
        <v>2</v>
      </c>
      <c r="F1100" s="273">
        <f t="shared" si="88"/>
        <v>1.4757969303423848E-4</v>
      </c>
      <c r="G1100" s="273">
        <f t="shared" si="89"/>
        <v>1.079250295159386E-4</v>
      </c>
      <c r="Q1100" s="15" t="s">
        <v>33762</v>
      </c>
      <c r="R1100" t="s">
        <v>159</v>
      </c>
      <c r="S1100" t="s">
        <v>34443</v>
      </c>
      <c r="T1100" t="s">
        <v>34705</v>
      </c>
      <c r="U1100" s="273">
        <f t="shared" si="86"/>
        <v>1.079250295159386E-4</v>
      </c>
      <c r="V1100" s="15" t="str">
        <f t="shared" si="87"/>
        <v>Sede - Vitis</v>
      </c>
      <c r="W1100" s="289" t="s">
        <v>32185</v>
      </c>
      <c r="X1100" s="15" t="s">
        <v>32184</v>
      </c>
      <c r="Y1100" s="15" t="s">
        <v>32188</v>
      </c>
    </row>
    <row r="1101" spans="1:25" x14ac:dyDescent="0.35">
      <c r="A1101" s="15" t="s">
        <v>33838</v>
      </c>
      <c r="B1101" s="15" t="s">
        <v>153</v>
      </c>
      <c r="C1101" s="15" t="s">
        <v>31821</v>
      </c>
      <c r="D1101" s="15" t="s">
        <v>34782</v>
      </c>
      <c r="E1101" s="15">
        <v>2</v>
      </c>
      <c r="F1101" s="273">
        <f t="shared" si="88"/>
        <v>1.4757969303423848E-4</v>
      </c>
      <c r="G1101" s="273">
        <f t="shared" si="89"/>
        <v>1.079250295159386E-4</v>
      </c>
      <c r="Q1101" s="15" t="s">
        <v>33763</v>
      </c>
      <c r="R1101" t="s">
        <v>148</v>
      </c>
      <c r="S1101" t="s">
        <v>34258</v>
      </c>
      <c r="T1101" t="s">
        <v>34258</v>
      </c>
      <c r="U1101" s="273">
        <f t="shared" si="86"/>
        <v>1.079250295159386E-4</v>
      </c>
      <c r="V1101" s="15" t="str">
        <f t="shared" si="87"/>
        <v>Sede - Requena</v>
      </c>
      <c r="W1101" s="289" t="s">
        <v>32187</v>
      </c>
      <c r="X1101" s="15" t="s">
        <v>32188</v>
      </c>
      <c r="Y1101" s="15" t="s">
        <v>32185</v>
      </c>
    </row>
    <row r="1102" spans="1:25" x14ac:dyDescent="0.35">
      <c r="A1102" s="15" t="s">
        <v>33839</v>
      </c>
      <c r="B1102" s="15" t="s">
        <v>153</v>
      </c>
      <c r="C1102" s="15" t="s">
        <v>31821</v>
      </c>
      <c r="D1102" s="15" t="s">
        <v>34783</v>
      </c>
      <c r="E1102" s="15">
        <v>2</v>
      </c>
      <c r="F1102" s="273">
        <f t="shared" si="88"/>
        <v>1.4757969303423848E-4</v>
      </c>
      <c r="G1102" s="273">
        <f t="shared" si="89"/>
        <v>1.079250295159386E-4</v>
      </c>
      <c r="Q1102" s="15" t="s">
        <v>33764</v>
      </c>
      <c r="R1102" t="s">
        <v>150</v>
      </c>
      <c r="S1102" t="s">
        <v>31786</v>
      </c>
      <c r="T1102" t="s">
        <v>34706</v>
      </c>
      <c r="U1102" s="273">
        <f t="shared" si="86"/>
        <v>1.079250295159386E-4</v>
      </c>
      <c r="V1102" s="15" t="str">
        <f t="shared" si="87"/>
        <v>Sede - La Capilla</v>
      </c>
      <c r="W1102" s="289" t="s">
        <v>32188</v>
      </c>
      <c r="X1102" s="15" t="s">
        <v>32187</v>
      </c>
      <c r="Y1102" s="15" t="s">
        <v>925</v>
      </c>
    </row>
    <row r="1103" spans="1:25" x14ac:dyDescent="0.35">
      <c r="A1103" s="15" t="s">
        <v>33840</v>
      </c>
      <c r="B1103" s="15" t="s">
        <v>153</v>
      </c>
      <c r="C1103" s="15" t="s">
        <v>31821</v>
      </c>
      <c r="D1103" s="15" t="s">
        <v>34784</v>
      </c>
      <c r="E1103" s="15">
        <v>2</v>
      </c>
      <c r="F1103" s="273">
        <f t="shared" si="88"/>
        <v>1.4757969303423848E-4</v>
      </c>
      <c r="G1103" s="273">
        <f t="shared" si="89"/>
        <v>1.079250295159386E-4</v>
      </c>
      <c r="Q1103" s="15" t="s">
        <v>33765</v>
      </c>
      <c r="R1103" t="s">
        <v>150</v>
      </c>
      <c r="S1103" t="s">
        <v>31786</v>
      </c>
      <c r="T1103" t="s">
        <v>34707</v>
      </c>
      <c r="U1103" s="273">
        <f t="shared" si="86"/>
        <v>1.079250295159386E-4</v>
      </c>
      <c r="V1103" s="15" t="str">
        <f t="shared" si="87"/>
        <v>Sede - Puquina</v>
      </c>
      <c r="W1103" s="289" t="s">
        <v>32185</v>
      </c>
      <c r="X1103" s="15" t="s">
        <v>32184</v>
      </c>
      <c r="Y1103" s="15" t="s">
        <v>32184</v>
      </c>
    </row>
    <row r="1104" spans="1:25" x14ac:dyDescent="0.35">
      <c r="A1104" s="15" t="s">
        <v>33841</v>
      </c>
      <c r="B1104" s="15" t="s">
        <v>153</v>
      </c>
      <c r="C1104" s="15" t="s">
        <v>31825</v>
      </c>
      <c r="D1104" s="15" t="s">
        <v>34785</v>
      </c>
      <c r="E1104" s="15">
        <v>2</v>
      </c>
      <c r="F1104" s="273">
        <f t="shared" si="88"/>
        <v>1.4757969303423848E-4</v>
      </c>
      <c r="G1104" s="273">
        <f t="shared" si="89"/>
        <v>1.079250295159386E-4</v>
      </c>
      <c r="Q1104" s="15" t="s">
        <v>33766</v>
      </c>
      <c r="R1104" t="s">
        <v>150</v>
      </c>
      <c r="S1104" t="s">
        <v>31786</v>
      </c>
      <c r="T1104" t="s">
        <v>34708</v>
      </c>
      <c r="U1104" s="273">
        <f t="shared" si="86"/>
        <v>1.079250295159386E-4</v>
      </c>
      <c r="V1104" s="15" t="str">
        <f t="shared" si="87"/>
        <v>Sede - Quinistaquillas</v>
      </c>
      <c r="W1104" s="289" t="s">
        <v>32185</v>
      </c>
      <c r="X1104" s="15" t="s">
        <v>32184</v>
      </c>
      <c r="Y1104" s="15" t="s">
        <v>32188</v>
      </c>
    </row>
    <row r="1105" spans="1:25" x14ac:dyDescent="0.35">
      <c r="A1105" s="15" t="s">
        <v>33842</v>
      </c>
      <c r="B1105" s="15" t="s">
        <v>153</v>
      </c>
      <c r="C1105" s="15" t="s">
        <v>34371</v>
      </c>
      <c r="D1105" s="15" t="s">
        <v>34786</v>
      </c>
      <c r="E1105" s="15">
        <v>2</v>
      </c>
      <c r="F1105" s="273">
        <f t="shared" si="88"/>
        <v>1.4757969303423848E-4</v>
      </c>
      <c r="G1105" s="273">
        <f t="shared" si="89"/>
        <v>1.079250295159386E-4</v>
      </c>
      <c r="Q1105" s="15" t="s">
        <v>33767</v>
      </c>
      <c r="R1105" t="s">
        <v>150</v>
      </c>
      <c r="S1105" t="s">
        <v>31786</v>
      </c>
      <c r="T1105" t="s">
        <v>34709</v>
      </c>
      <c r="U1105" s="273">
        <f t="shared" si="86"/>
        <v>1.079250295159386E-4</v>
      </c>
      <c r="V1105" s="15" t="str">
        <f t="shared" si="87"/>
        <v>Sede - Yunga</v>
      </c>
      <c r="W1105" s="289" t="s">
        <v>32185</v>
      </c>
      <c r="X1105" s="15" t="s">
        <v>32184</v>
      </c>
      <c r="Y1105" s="15" t="s">
        <v>32184</v>
      </c>
    </row>
    <row r="1106" spans="1:25" x14ac:dyDescent="0.35">
      <c r="A1106" s="15" t="s">
        <v>33843</v>
      </c>
      <c r="B1106" s="15" t="s">
        <v>175</v>
      </c>
      <c r="C1106" s="15" t="s">
        <v>34131</v>
      </c>
      <c r="D1106" s="15" t="s">
        <v>34787</v>
      </c>
      <c r="E1106" s="15">
        <v>2</v>
      </c>
      <c r="F1106" s="273">
        <f t="shared" si="88"/>
        <v>1.4757969303423848E-4</v>
      </c>
      <c r="G1106" s="273">
        <f t="shared" si="89"/>
        <v>1.079250295159386E-4</v>
      </c>
      <c r="Q1106" s="15" t="s">
        <v>33768</v>
      </c>
      <c r="R1106" t="s">
        <v>151</v>
      </c>
      <c r="S1106" t="s">
        <v>151</v>
      </c>
      <c r="T1106" t="s">
        <v>34710</v>
      </c>
      <c r="U1106" s="273">
        <f t="shared" si="86"/>
        <v>1.079250295159386E-4</v>
      </c>
      <c r="V1106" s="15" t="str">
        <f t="shared" si="87"/>
        <v>Sede - Ticlacayan</v>
      </c>
      <c r="W1106" s="289" t="s">
        <v>32185</v>
      </c>
      <c r="X1106" s="15" t="s">
        <v>32184</v>
      </c>
      <c r="Y1106" s="15" t="s">
        <v>32188</v>
      </c>
    </row>
    <row r="1107" spans="1:25" x14ac:dyDescent="0.35">
      <c r="A1107" s="15" t="s">
        <v>33126</v>
      </c>
      <c r="B1107" s="15" t="s">
        <v>154</v>
      </c>
      <c r="C1107" s="15" t="s">
        <v>34463</v>
      </c>
      <c r="D1107" s="15" t="s">
        <v>34463</v>
      </c>
      <c r="E1107" s="15">
        <v>2</v>
      </c>
      <c r="F1107" s="273">
        <f t="shared" si="88"/>
        <v>1.4757969303423848E-4</v>
      </c>
      <c r="G1107" s="273">
        <f t="shared" si="89"/>
        <v>1.079250295159386E-4</v>
      </c>
      <c r="Q1107" s="15" t="s">
        <v>33769</v>
      </c>
      <c r="R1107" t="s">
        <v>151</v>
      </c>
      <c r="S1107" t="s">
        <v>31792</v>
      </c>
      <c r="T1107" t="s">
        <v>34712</v>
      </c>
      <c r="U1107" s="273">
        <f t="shared" si="86"/>
        <v>1.079250295159386E-4</v>
      </c>
      <c r="V1107" s="15" t="str">
        <f t="shared" si="87"/>
        <v>Sede - Pozuzo</v>
      </c>
      <c r="W1107" s="289" t="s">
        <v>32185</v>
      </c>
      <c r="X1107" s="15" t="s">
        <v>32184</v>
      </c>
      <c r="Y1107" s="15" t="s">
        <v>32185</v>
      </c>
    </row>
    <row r="1108" spans="1:25" x14ac:dyDescent="0.35">
      <c r="A1108" s="15" t="s">
        <v>33219</v>
      </c>
      <c r="B1108" s="15" t="s">
        <v>156</v>
      </c>
      <c r="C1108" s="15" t="s">
        <v>31855</v>
      </c>
      <c r="D1108" s="15" t="s">
        <v>34788</v>
      </c>
      <c r="E1108" s="15">
        <v>2</v>
      </c>
      <c r="F1108" s="273">
        <f t="shared" si="88"/>
        <v>1.4757969303423848E-4</v>
      </c>
      <c r="G1108" s="273">
        <f t="shared" si="89"/>
        <v>1.079250295159386E-4</v>
      </c>
      <c r="Q1108" s="15" t="s">
        <v>32125</v>
      </c>
      <c r="R1108" t="s">
        <v>152</v>
      </c>
      <c r="S1108" t="s">
        <v>31800</v>
      </c>
      <c r="T1108" t="s">
        <v>31807</v>
      </c>
      <c r="U1108" s="273">
        <f t="shared" si="86"/>
        <v>1.079250295159386E-4</v>
      </c>
      <c r="V1108" s="15" t="str">
        <f t="shared" si="87"/>
        <v>Sede - Canchaque</v>
      </c>
      <c r="W1108" s="289" t="s">
        <v>32185</v>
      </c>
      <c r="X1108" s="15" t="s">
        <v>32187</v>
      </c>
      <c r="Y1108" s="15" t="s">
        <v>32184</v>
      </c>
    </row>
    <row r="1109" spans="1:25" x14ac:dyDescent="0.35">
      <c r="A1109" s="15" t="s">
        <v>33844</v>
      </c>
      <c r="B1109" s="15" t="s">
        <v>137</v>
      </c>
      <c r="C1109" s="15" t="s">
        <v>31539</v>
      </c>
      <c r="D1109" s="15" t="s">
        <v>34789</v>
      </c>
      <c r="E1109" s="15">
        <v>1</v>
      </c>
      <c r="F1109" s="273">
        <f t="shared" si="88"/>
        <v>7.3789846517119241E-5</v>
      </c>
      <c r="G1109" s="273">
        <f t="shared" si="89"/>
        <v>5.3962514757969298E-5</v>
      </c>
      <c r="Q1109" s="15" t="s">
        <v>33770</v>
      </c>
      <c r="R1109" t="s">
        <v>152</v>
      </c>
      <c r="S1109" t="s">
        <v>31800</v>
      </c>
      <c r="T1109" t="s">
        <v>34713</v>
      </c>
      <c r="U1109" s="273">
        <f t="shared" si="86"/>
        <v>1.079250295159386E-4</v>
      </c>
      <c r="V1109" s="15" t="str">
        <f t="shared" si="87"/>
        <v>Sede - El Carmen De La Frontera</v>
      </c>
      <c r="W1109" s="289" t="s">
        <v>32185</v>
      </c>
      <c r="X1109" s="15" t="s">
        <v>32184</v>
      </c>
      <c r="Y1109" s="15" t="s">
        <v>32188</v>
      </c>
    </row>
    <row r="1110" spans="1:25" x14ac:dyDescent="0.35">
      <c r="A1110" s="15" t="s">
        <v>33845</v>
      </c>
      <c r="B1110" s="15" t="s">
        <v>137</v>
      </c>
      <c r="C1110" s="15" t="s">
        <v>31539</v>
      </c>
      <c r="D1110" s="15" t="s">
        <v>34790</v>
      </c>
      <c r="E1110" s="15">
        <v>1</v>
      </c>
      <c r="F1110" s="273">
        <f t="shared" si="88"/>
        <v>7.3789846517119241E-5</v>
      </c>
      <c r="G1110" s="273">
        <f t="shared" si="89"/>
        <v>5.3962514757969298E-5</v>
      </c>
      <c r="Q1110" s="15" t="s">
        <v>33771</v>
      </c>
      <c r="R1110" t="s">
        <v>152</v>
      </c>
      <c r="S1110" t="s">
        <v>31801</v>
      </c>
      <c r="T1110" t="s">
        <v>34714</v>
      </c>
      <c r="U1110" s="273">
        <f t="shared" si="86"/>
        <v>1.079250295159386E-4</v>
      </c>
      <c r="V1110" s="15" t="str">
        <f t="shared" si="87"/>
        <v>Sede - Santa Catalina De Mossa</v>
      </c>
      <c r="W1110" s="289" t="s">
        <v>32185</v>
      </c>
      <c r="X1110" s="15" t="s">
        <v>32184</v>
      </c>
      <c r="Y1110" s="15" t="s">
        <v>32184</v>
      </c>
    </row>
    <row r="1111" spans="1:25" x14ac:dyDescent="0.35">
      <c r="A1111" s="15" t="s">
        <v>33127</v>
      </c>
      <c r="B1111" s="15" t="s">
        <v>137</v>
      </c>
      <c r="C1111" s="15" t="s">
        <v>34469</v>
      </c>
      <c r="D1111" s="15" t="s">
        <v>34791</v>
      </c>
      <c r="E1111" s="15">
        <v>1</v>
      </c>
      <c r="F1111" s="273">
        <f t="shared" si="88"/>
        <v>7.3789846517119241E-5</v>
      </c>
      <c r="G1111" s="273">
        <f t="shared" si="89"/>
        <v>5.3962514757969298E-5</v>
      </c>
      <c r="Q1111" s="15" t="s">
        <v>33772</v>
      </c>
      <c r="R1111" t="s">
        <v>153</v>
      </c>
      <c r="S1111" t="s">
        <v>153</v>
      </c>
      <c r="T1111" t="s">
        <v>34715</v>
      </c>
      <c r="U1111" s="273">
        <f t="shared" si="86"/>
        <v>1.079250295159386E-4</v>
      </c>
      <c r="V1111" s="15" t="str">
        <f t="shared" si="87"/>
        <v>Sede - Atuncolla</v>
      </c>
      <c r="W1111" s="289" t="s">
        <v>32185</v>
      </c>
      <c r="X1111" s="15" t="s">
        <v>32188</v>
      </c>
      <c r="Y1111" s="15" t="s">
        <v>32187</v>
      </c>
    </row>
    <row r="1112" spans="1:25" x14ac:dyDescent="0.35">
      <c r="A1112" s="15" t="s">
        <v>33846</v>
      </c>
      <c r="B1112" s="15" t="s">
        <v>137</v>
      </c>
      <c r="C1112" s="15" t="s">
        <v>34469</v>
      </c>
      <c r="D1112" s="15" t="s">
        <v>34792</v>
      </c>
      <c r="E1112" s="15">
        <v>1</v>
      </c>
      <c r="F1112" s="273">
        <f t="shared" si="88"/>
        <v>7.3789846517119241E-5</v>
      </c>
      <c r="G1112" s="273">
        <f t="shared" si="89"/>
        <v>5.3962514757969298E-5</v>
      </c>
      <c r="Q1112" s="15" t="s">
        <v>33773</v>
      </c>
      <c r="R1112" t="s">
        <v>153</v>
      </c>
      <c r="S1112" t="s">
        <v>153</v>
      </c>
      <c r="T1112" t="s">
        <v>31735</v>
      </c>
      <c r="U1112" s="273">
        <f t="shared" si="86"/>
        <v>1.079250295159386E-4</v>
      </c>
      <c r="V1112" s="15" t="str">
        <f t="shared" si="87"/>
        <v>Sede - San Antonio</v>
      </c>
      <c r="W1112" s="289" t="s">
        <v>32185</v>
      </c>
      <c r="X1112" s="15" t="s">
        <v>32184</v>
      </c>
      <c r="Y1112" s="15" t="s">
        <v>32188</v>
      </c>
    </row>
    <row r="1113" spans="1:25" x14ac:dyDescent="0.35">
      <c r="A1113" s="15" t="s">
        <v>33847</v>
      </c>
      <c r="B1113" s="15" t="s">
        <v>137</v>
      </c>
      <c r="C1113" s="15" t="s">
        <v>34469</v>
      </c>
      <c r="D1113" s="15" t="s">
        <v>34793</v>
      </c>
      <c r="E1113" s="15">
        <v>1</v>
      </c>
      <c r="F1113" s="273">
        <f t="shared" si="88"/>
        <v>7.3789846517119241E-5</v>
      </c>
      <c r="G1113" s="273">
        <f t="shared" si="89"/>
        <v>5.3962514757969298E-5</v>
      </c>
      <c r="Q1113" s="15" t="s">
        <v>33774</v>
      </c>
      <c r="R1113" t="s">
        <v>153</v>
      </c>
      <c r="S1113" t="s">
        <v>31820</v>
      </c>
      <c r="T1113" t="s">
        <v>34716</v>
      </c>
      <c r="U1113" s="273">
        <f t="shared" si="86"/>
        <v>1.079250295159386E-4</v>
      </c>
      <c r="V1113" s="15" t="str">
        <f t="shared" si="87"/>
        <v>Sede - Jose Domingo Choquehuanca</v>
      </c>
      <c r="W1113" s="289" t="s">
        <v>32185</v>
      </c>
      <c r="X1113" s="15" t="s">
        <v>32188</v>
      </c>
      <c r="Y1113" s="15" t="s">
        <v>32188</v>
      </c>
    </row>
    <row r="1114" spans="1:25" x14ac:dyDescent="0.35">
      <c r="A1114" s="15" t="s">
        <v>33848</v>
      </c>
      <c r="B1114" s="15" t="s">
        <v>137</v>
      </c>
      <c r="C1114" s="15" t="s">
        <v>34469</v>
      </c>
      <c r="D1114" s="15" t="s">
        <v>34794</v>
      </c>
      <c r="E1114" s="15">
        <v>1</v>
      </c>
      <c r="F1114" s="273">
        <f t="shared" si="88"/>
        <v>7.3789846517119241E-5</v>
      </c>
      <c r="G1114" s="273">
        <f t="shared" si="89"/>
        <v>5.3962514757969298E-5</v>
      </c>
      <c r="Q1114" s="15" t="s">
        <v>33775</v>
      </c>
      <c r="R1114" t="s">
        <v>153</v>
      </c>
      <c r="S1114" t="s">
        <v>31820</v>
      </c>
      <c r="T1114" t="s">
        <v>34717</v>
      </c>
      <c r="U1114" s="273">
        <f t="shared" si="86"/>
        <v>1.079250295159386E-4</v>
      </c>
      <c r="V1114" s="15" t="str">
        <f t="shared" si="87"/>
        <v>Sede - Santiago De Pupuja</v>
      </c>
      <c r="W1114" s="289" t="s">
        <v>32185</v>
      </c>
      <c r="X1114" s="15" t="s">
        <v>32188</v>
      </c>
      <c r="Y1114" s="15" t="s">
        <v>32184</v>
      </c>
    </row>
    <row r="1115" spans="1:25" x14ac:dyDescent="0.35">
      <c r="A1115" s="15" t="s">
        <v>33849</v>
      </c>
      <c r="B1115" s="15" t="s">
        <v>137</v>
      </c>
      <c r="C1115" s="15" t="s">
        <v>34379</v>
      </c>
      <c r="D1115" s="15" t="s">
        <v>34795</v>
      </c>
      <c r="E1115" s="15">
        <v>1</v>
      </c>
      <c r="F1115" s="273">
        <f t="shared" si="88"/>
        <v>7.3789846517119241E-5</v>
      </c>
      <c r="G1115" s="273">
        <f t="shared" si="89"/>
        <v>5.3962514757969298E-5</v>
      </c>
      <c r="Q1115" s="15" t="s">
        <v>33776</v>
      </c>
      <c r="R1115" t="s">
        <v>153</v>
      </c>
      <c r="S1115" t="s">
        <v>31822</v>
      </c>
      <c r="T1115" t="s">
        <v>34718</v>
      </c>
      <c r="U1115" s="273">
        <f t="shared" si="86"/>
        <v>1.079250295159386E-4</v>
      </c>
      <c r="V1115" s="15" t="str">
        <f t="shared" si="87"/>
        <v>Sede - Kelluyo</v>
      </c>
      <c r="W1115" s="289" t="s">
        <v>32185</v>
      </c>
      <c r="X1115" s="15" t="s">
        <v>32186</v>
      </c>
      <c r="Y1115" s="15" t="s">
        <v>32184</v>
      </c>
    </row>
    <row r="1116" spans="1:25" x14ac:dyDescent="0.35">
      <c r="A1116" s="15" t="s">
        <v>33850</v>
      </c>
      <c r="B1116" s="15" t="s">
        <v>137</v>
      </c>
      <c r="C1116" s="15" t="s">
        <v>31540</v>
      </c>
      <c r="D1116" s="15" t="s">
        <v>34796</v>
      </c>
      <c r="E1116" s="15">
        <v>1</v>
      </c>
      <c r="F1116" s="273">
        <f t="shared" si="88"/>
        <v>7.3789846517119241E-5</v>
      </c>
      <c r="G1116" s="273">
        <f t="shared" si="89"/>
        <v>5.3962514757969298E-5</v>
      </c>
      <c r="Q1116" s="15" t="s">
        <v>33777</v>
      </c>
      <c r="R1116" t="s">
        <v>153</v>
      </c>
      <c r="S1116" t="s">
        <v>31823</v>
      </c>
      <c r="T1116" t="s">
        <v>34719</v>
      </c>
      <c r="U1116" s="273">
        <f t="shared" si="86"/>
        <v>1.079250295159386E-4</v>
      </c>
      <c r="V1116" s="15" t="str">
        <f t="shared" si="87"/>
        <v>Sede - Capazo</v>
      </c>
      <c r="W1116" s="289" t="s">
        <v>32185</v>
      </c>
      <c r="X1116" s="15" t="s">
        <v>32188</v>
      </c>
      <c r="Y1116" s="15" t="s">
        <v>32184</v>
      </c>
    </row>
    <row r="1117" spans="1:25" x14ac:dyDescent="0.35">
      <c r="A1117" s="15" t="s">
        <v>33851</v>
      </c>
      <c r="B1117" s="15" t="s">
        <v>173</v>
      </c>
      <c r="C1117" s="15" t="s">
        <v>31543</v>
      </c>
      <c r="D1117" s="15" t="s">
        <v>34565</v>
      </c>
      <c r="E1117" s="15">
        <v>1</v>
      </c>
      <c r="F1117" s="273">
        <f t="shared" si="88"/>
        <v>7.3789846517119241E-5</v>
      </c>
      <c r="G1117" s="273">
        <f t="shared" si="89"/>
        <v>5.3962514757969298E-5</v>
      </c>
      <c r="Q1117" s="15" t="s">
        <v>33778</v>
      </c>
      <c r="R1117" t="s">
        <v>153</v>
      </c>
      <c r="S1117" t="s">
        <v>31824</v>
      </c>
      <c r="T1117" t="s">
        <v>34720</v>
      </c>
      <c r="U1117" s="273">
        <f t="shared" si="86"/>
        <v>1.079250295159386E-4</v>
      </c>
      <c r="V1117" s="15" t="str">
        <f t="shared" si="87"/>
        <v>Sede - Cojata</v>
      </c>
      <c r="W1117" s="289" t="s">
        <v>32185</v>
      </c>
      <c r="X1117" s="15" t="s">
        <v>32184</v>
      </c>
      <c r="Y1117" s="15" t="s">
        <v>32188</v>
      </c>
    </row>
    <row r="1118" spans="1:25" x14ac:dyDescent="0.35">
      <c r="A1118" s="15" t="s">
        <v>33852</v>
      </c>
      <c r="B1118" s="15" t="s">
        <v>173</v>
      </c>
      <c r="C1118" s="15" t="s">
        <v>31543</v>
      </c>
      <c r="D1118" s="15" t="s">
        <v>146</v>
      </c>
      <c r="E1118" s="15">
        <v>1</v>
      </c>
      <c r="F1118" s="273">
        <f t="shared" si="88"/>
        <v>7.3789846517119241E-5</v>
      </c>
      <c r="G1118" s="273">
        <f t="shared" si="89"/>
        <v>5.3962514757969298E-5</v>
      </c>
      <c r="Q1118" s="15" t="s">
        <v>33779</v>
      </c>
      <c r="R1118" t="s">
        <v>153</v>
      </c>
      <c r="S1118" t="s">
        <v>31824</v>
      </c>
      <c r="T1118" t="s">
        <v>34721</v>
      </c>
      <c r="U1118" s="273">
        <f t="shared" si="86"/>
        <v>1.079250295159386E-4</v>
      </c>
      <c r="V1118" s="15" t="str">
        <f t="shared" si="87"/>
        <v>Sede - Huatasani</v>
      </c>
      <c r="W1118" s="289" t="s">
        <v>32188</v>
      </c>
      <c r="X1118" s="15" t="s">
        <v>32184</v>
      </c>
      <c r="Y1118" s="15" t="s">
        <v>32188</v>
      </c>
    </row>
    <row r="1119" spans="1:25" x14ac:dyDescent="0.35">
      <c r="A1119" s="15" t="s">
        <v>33125</v>
      </c>
      <c r="B1119" s="15" t="s">
        <v>173</v>
      </c>
      <c r="C1119" s="15" t="s">
        <v>34538</v>
      </c>
      <c r="D1119" s="15" t="s">
        <v>34797</v>
      </c>
      <c r="E1119" s="15">
        <v>1</v>
      </c>
      <c r="F1119" s="273">
        <f t="shared" si="88"/>
        <v>7.3789846517119241E-5</v>
      </c>
      <c r="G1119" s="273">
        <f t="shared" si="89"/>
        <v>5.3962514757969298E-5</v>
      </c>
      <c r="Q1119" s="15" t="s">
        <v>33780</v>
      </c>
      <c r="R1119" t="s">
        <v>153</v>
      </c>
      <c r="S1119" t="s">
        <v>31824</v>
      </c>
      <c r="T1119" t="s">
        <v>34722</v>
      </c>
      <c r="U1119" s="273">
        <f t="shared" si="86"/>
        <v>1.079250295159386E-4</v>
      </c>
      <c r="V1119" s="15" t="str">
        <f t="shared" si="87"/>
        <v>Sede - Rosaspata</v>
      </c>
      <c r="W1119" s="289" t="s">
        <v>32185</v>
      </c>
      <c r="X1119" s="15" t="s">
        <v>32188</v>
      </c>
      <c r="Y1119" s="15" t="s">
        <v>32184</v>
      </c>
    </row>
    <row r="1120" spans="1:25" x14ac:dyDescent="0.35">
      <c r="A1120" s="15" t="s">
        <v>31863</v>
      </c>
      <c r="B1120" s="15" t="s">
        <v>173</v>
      </c>
      <c r="C1120" s="15" t="s">
        <v>31583</v>
      </c>
      <c r="D1120" s="15" t="s">
        <v>31584</v>
      </c>
      <c r="E1120" s="15">
        <v>1</v>
      </c>
      <c r="F1120" s="273">
        <f t="shared" si="88"/>
        <v>7.3789846517119241E-5</v>
      </c>
      <c r="G1120" s="273">
        <f t="shared" si="89"/>
        <v>5.3962514757969298E-5</v>
      </c>
      <c r="Q1120" s="15" t="s">
        <v>33781</v>
      </c>
      <c r="R1120" t="s">
        <v>153</v>
      </c>
      <c r="S1120" t="s">
        <v>34246</v>
      </c>
      <c r="T1120" t="s">
        <v>34723</v>
      </c>
      <c r="U1120" s="273">
        <f t="shared" si="86"/>
        <v>1.079250295159386E-4</v>
      </c>
      <c r="V1120" s="15" t="str">
        <f t="shared" si="87"/>
        <v>Sede - Nicasio</v>
      </c>
      <c r="W1120" s="289" t="s">
        <v>32186</v>
      </c>
      <c r="X1120" s="15" t="s">
        <v>32188</v>
      </c>
      <c r="Y1120" s="15" t="s">
        <v>32184</v>
      </c>
    </row>
    <row r="1121" spans="1:25" x14ac:dyDescent="0.35">
      <c r="A1121" s="15" t="s">
        <v>33853</v>
      </c>
      <c r="B1121" s="15" t="s">
        <v>173</v>
      </c>
      <c r="C1121" s="15" t="s">
        <v>31579</v>
      </c>
      <c r="D1121" s="15" t="s">
        <v>34798</v>
      </c>
      <c r="E1121" s="15">
        <v>1</v>
      </c>
      <c r="F1121" s="273">
        <f t="shared" si="88"/>
        <v>7.3789846517119241E-5</v>
      </c>
      <c r="G1121" s="273">
        <f t="shared" si="89"/>
        <v>5.3962514757969298E-5</v>
      </c>
      <c r="Q1121" s="15" t="s">
        <v>33782</v>
      </c>
      <c r="R1121" t="s">
        <v>153</v>
      </c>
      <c r="S1121" t="s">
        <v>34246</v>
      </c>
      <c r="T1121" t="s">
        <v>31850</v>
      </c>
      <c r="U1121" s="273">
        <f t="shared" si="86"/>
        <v>1.079250295159386E-4</v>
      </c>
      <c r="V1121" s="15" t="str">
        <f t="shared" si="87"/>
        <v>Sede - Palca</v>
      </c>
      <c r="W1121" s="289" t="s">
        <v>32185</v>
      </c>
      <c r="X1121" s="15" t="s">
        <v>32184</v>
      </c>
      <c r="Y1121" s="15" t="s">
        <v>32188</v>
      </c>
    </row>
    <row r="1122" spans="1:25" x14ac:dyDescent="0.35">
      <c r="A1122" s="15" t="s">
        <v>33854</v>
      </c>
      <c r="B1122" s="15" t="s">
        <v>173</v>
      </c>
      <c r="C1122" s="15" t="s">
        <v>31579</v>
      </c>
      <c r="D1122" s="15" t="s">
        <v>34799</v>
      </c>
      <c r="E1122" s="15">
        <v>1</v>
      </c>
      <c r="F1122" s="273">
        <f t="shared" si="88"/>
        <v>7.3789846517119241E-5</v>
      </c>
      <c r="G1122" s="273">
        <f t="shared" si="89"/>
        <v>5.3962514757969298E-5</v>
      </c>
      <c r="Q1122" s="15" t="s">
        <v>33783</v>
      </c>
      <c r="R1122" t="s">
        <v>153</v>
      </c>
      <c r="S1122" t="s">
        <v>31825</v>
      </c>
      <c r="T1122" t="s">
        <v>31777</v>
      </c>
      <c r="U1122" s="273">
        <f t="shared" si="86"/>
        <v>1.079250295159386E-4</v>
      </c>
      <c r="V1122" s="15" t="str">
        <f t="shared" si="87"/>
        <v>Sede - Santa Rosa</v>
      </c>
      <c r="W1122" s="289" t="s">
        <v>32188</v>
      </c>
      <c r="X1122" s="15" t="s">
        <v>32184</v>
      </c>
      <c r="Y1122" s="15" t="s">
        <v>32188</v>
      </c>
    </row>
    <row r="1123" spans="1:25" x14ac:dyDescent="0.35">
      <c r="A1123" s="15" t="s">
        <v>33855</v>
      </c>
      <c r="B1123" s="15" t="s">
        <v>173</v>
      </c>
      <c r="C1123" s="15" t="s">
        <v>34385</v>
      </c>
      <c r="D1123" s="15" t="s">
        <v>34800</v>
      </c>
      <c r="E1123" s="15">
        <v>1</v>
      </c>
      <c r="F1123" s="273">
        <f t="shared" si="88"/>
        <v>7.3789846517119241E-5</v>
      </c>
      <c r="G1123" s="273">
        <f t="shared" si="89"/>
        <v>5.3962514757969298E-5</v>
      </c>
      <c r="Q1123" s="15" t="s">
        <v>33784</v>
      </c>
      <c r="R1123" t="s">
        <v>153</v>
      </c>
      <c r="S1123" t="s">
        <v>34371</v>
      </c>
      <c r="T1123" t="s">
        <v>34725</v>
      </c>
      <c r="U1123" s="273">
        <f t="shared" si="86"/>
        <v>1.079250295159386E-4</v>
      </c>
      <c r="V1123" s="15" t="str">
        <f t="shared" si="87"/>
        <v>Sede - Limbani</v>
      </c>
      <c r="W1123" s="289" t="s">
        <v>32185</v>
      </c>
      <c r="X1123" s="15" t="s">
        <v>32188</v>
      </c>
      <c r="Y1123" s="15" t="s">
        <v>32185</v>
      </c>
    </row>
    <row r="1124" spans="1:25" x14ac:dyDescent="0.35">
      <c r="A1124" s="15" t="s">
        <v>31867</v>
      </c>
      <c r="B1124" s="15" t="s">
        <v>173</v>
      </c>
      <c r="C1124" s="15" t="s">
        <v>31577</v>
      </c>
      <c r="D1124" s="15" t="s">
        <v>31577</v>
      </c>
      <c r="E1124" s="15">
        <v>1</v>
      </c>
      <c r="F1124" s="273">
        <f t="shared" si="88"/>
        <v>7.3789846517119241E-5</v>
      </c>
      <c r="G1124" s="273">
        <f t="shared" si="89"/>
        <v>5.3962514757969298E-5</v>
      </c>
      <c r="Q1124" s="15" t="s">
        <v>33785</v>
      </c>
      <c r="R1124" t="s">
        <v>153</v>
      </c>
      <c r="S1124" t="s">
        <v>34371</v>
      </c>
      <c r="T1124" t="s">
        <v>34726</v>
      </c>
      <c r="U1124" s="273">
        <f t="shared" si="86"/>
        <v>1.079250295159386E-4</v>
      </c>
      <c r="V1124" s="15" t="str">
        <f t="shared" si="87"/>
        <v>Sede - San Juan Del Oro</v>
      </c>
      <c r="W1124" s="289" t="s">
        <v>32185</v>
      </c>
      <c r="X1124" s="15" t="s">
        <v>32184</v>
      </c>
      <c r="Y1124" s="15" t="s">
        <v>32188</v>
      </c>
    </row>
    <row r="1125" spans="1:25" x14ac:dyDescent="0.35">
      <c r="A1125" s="15" t="s">
        <v>33856</v>
      </c>
      <c r="B1125" s="15" t="s">
        <v>173</v>
      </c>
      <c r="C1125" s="15" t="s">
        <v>31577</v>
      </c>
      <c r="D1125" s="15" t="s">
        <v>34801</v>
      </c>
      <c r="E1125" s="15">
        <v>1</v>
      </c>
      <c r="F1125" s="273">
        <f t="shared" si="88"/>
        <v>7.3789846517119241E-5</v>
      </c>
      <c r="G1125" s="273">
        <f t="shared" si="89"/>
        <v>5.3962514757969298E-5</v>
      </c>
      <c r="Q1125" s="15" t="s">
        <v>33786</v>
      </c>
      <c r="R1125" t="s">
        <v>153</v>
      </c>
      <c r="S1125" t="s">
        <v>34371</v>
      </c>
      <c r="T1125" t="s">
        <v>34727</v>
      </c>
      <c r="U1125" s="273">
        <f t="shared" si="86"/>
        <v>1.079250295159386E-4</v>
      </c>
      <c r="V1125" s="15" t="str">
        <f t="shared" si="87"/>
        <v>Sede - San Pedro De Putina Punco</v>
      </c>
      <c r="W1125" s="289" t="s">
        <v>32185</v>
      </c>
      <c r="X1125" s="15" t="s">
        <v>32188</v>
      </c>
      <c r="Y1125" s="15" t="s">
        <v>32185</v>
      </c>
    </row>
    <row r="1126" spans="1:25" x14ac:dyDescent="0.35">
      <c r="A1126" s="15" t="s">
        <v>33857</v>
      </c>
      <c r="B1126" s="15" t="s">
        <v>173</v>
      </c>
      <c r="C1126" s="15" t="s">
        <v>31577</v>
      </c>
      <c r="D1126" s="15" t="s">
        <v>34802</v>
      </c>
      <c r="E1126" s="15">
        <v>1</v>
      </c>
      <c r="F1126" s="273">
        <f t="shared" si="88"/>
        <v>7.3789846517119241E-5</v>
      </c>
      <c r="G1126" s="273">
        <f t="shared" si="89"/>
        <v>5.3962514757969298E-5</v>
      </c>
      <c r="Q1126" s="15" t="s">
        <v>33787</v>
      </c>
      <c r="R1126" t="s">
        <v>153</v>
      </c>
      <c r="S1126" t="s">
        <v>31827</v>
      </c>
      <c r="T1126" t="s">
        <v>34728</v>
      </c>
      <c r="U1126" s="273">
        <f t="shared" si="86"/>
        <v>1.079250295159386E-4</v>
      </c>
      <c r="V1126" s="15" t="str">
        <f t="shared" si="87"/>
        <v>Sede - Unicachi</v>
      </c>
      <c r="W1126" s="289" t="s">
        <v>32185</v>
      </c>
      <c r="X1126" s="15" t="s">
        <v>32186</v>
      </c>
      <c r="Y1126" s="15" t="s">
        <v>32185</v>
      </c>
    </row>
    <row r="1127" spans="1:25" x14ac:dyDescent="0.35">
      <c r="A1127" s="15" t="s">
        <v>33858</v>
      </c>
      <c r="B1127" s="15" t="s">
        <v>173</v>
      </c>
      <c r="C1127" s="15" t="s">
        <v>31574</v>
      </c>
      <c r="D1127" s="15" t="s">
        <v>34803</v>
      </c>
      <c r="E1127" s="15">
        <v>1</v>
      </c>
      <c r="F1127" s="273">
        <f t="shared" si="88"/>
        <v>7.3789846517119241E-5</v>
      </c>
      <c r="G1127" s="273">
        <f t="shared" si="89"/>
        <v>5.3962514757969298E-5</v>
      </c>
      <c r="Q1127" s="15" t="s">
        <v>33788</v>
      </c>
      <c r="R1127" t="s">
        <v>175</v>
      </c>
      <c r="S1127" t="s">
        <v>31836</v>
      </c>
      <c r="T1127" t="s">
        <v>31777</v>
      </c>
      <c r="U1127" s="273">
        <f t="shared" si="86"/>
        <v>1.079250295159386E-4</v>
      </c>
      <c r="V1127" s="15" t="str">
        <f t="shared" si="87"/>
        <v>Sede - Santa Rosa</v>
      </c>
      <c r="W1127" s="289" t="s">
        <v>32188</v>
      </c>
      <c r="X1127" s="15" t="s">
        <v>32184</v>
      </c>
      <c r="Y1127" s="15" t="s">
        <v>32185</v>
      </c>
    </row>
    <row r="1128" spans="1:25" x14ac:dyDescent="0.35">
      <c r="A1128" s="15" t="s">
        <v>33859</v>
      </c>
      <c r="B1128" s="15" t="s">
        <v>173</v>
      </c>
      <c r="C1128" s="15" t="s">
        <v>34558</v>
      </c>
      <c r="D1128" s="15" t="s">
        <v>34804</v>
      </c>
      <c r="E1128" s="15">
        <v>1</v>
      </c>
      <c r="F1128" s="273">
        <f t="shared" si="88"/>
        <v>7.3789846517119241E-5</v>
      </c>
      <c r="G1128" s="273">
        <f t="shared" si="89"/>
        <v>5.3962514757969298E-5</v>
      </c>
      <c r="Q1128" s="15" t="s">
        <v>33789</v>
      </c>
      <c r="R1128" t="s">
        <v>175</v>
      </c>
      <c r="S1128" t="s">
        <v>31836</v>
      </c>
      <c r="T1128" t="s">
        <v>34729</v>
      </c>
      <c r="U1128" s="273">
        <f t="shared" si="86"/>
        <v>1.079250295159386E-4</v>
      </c>
      <c r="V1128" s="15" t="str">
        <f t="shared" si="87"/>
        <v>Sede - Shatoja</v>
      </c>
      <c r="W1128" s="289" t="s">
        <v>32188</v>
      </c>
      <c r="X1128" s="15" t="s">
        <v>32184</v>
      </c>
      <c r="Y1128" s="15" t="s">
        <v>32185</v>
      </c>
    </row>
    <row r="1129" spans="1:25" x14ac:dyDescent="0.35">
      <c r="A1129" s="15" t="s">
        <v>33860</v>
      </c>
      <c r="B1129" s="15" t="s">
        <v>173</v>
      </c>
      <c r="C1129" s="15" t="s">
        <v>34250</v>
      </c>
      <c r="D1129" s="15" t="s">
        <v>31583</v>
      </c>
      <c r="E1129" s="15">
        <v>1</v>
      </c>
      <c r="F1129" s="273">
        <f t="shared" si="88"/>
        <v>7.3789846517119241E-5</v>
      </c>
      <c r="G1129" s="273">
        <f t="shared" si="89"/>
        <v>5.3962514757969298E-5</v>
      </c>
      <c r="Q1129" s="15" t="s">
        <v>33790</v>
      </c>
      <c r="R1129" t="s">
        <v>175</v>
      </c>
      <c r="S1129" t="s">
        <v>31837</v>
      </c>
      <c r="T1129" t="s">
        <v>34730</v>
      </c>
      <c r="U1129" s="273">
        <f t="shared" si="86"/>
        <v>1.079250295159386E-4</v>
      </c>
      <c r="V1129" s="15" t="str">
        <f t="shared" si="87"/>
        <v>Sede - Alto Saposoa</v>
      </c>
      <c r="W1129" s="289" t="s">
        <v>32185</v>
      </c>
      <c r="X1129" s="15" t="s">
        <v>32184</v>
      </c>
      <c r="Y1129" s="15" t="s">
        <v>32185</v>
      </c>
    </row>
    <row r="1130" spans="1:25" x14ac:dyDescent="0.35">
      <c r="A1130" s="15" t="s">
        <v>33861</v>
      </c>
      <c r="B1130" s="15" t="s">
        <v>173</v>
      </c>
      <c r="C1130" s="15" t="s">
        <v>31581</v>
      </c>
      <c r="D1130" s="15" t="s">
        <v>34805</v>
      </c>
      <c r="E1130" s="15">
        <v>1</v>
      </c>
      <c r="F1130" s="273">
        <f t="shared" si="88"/>
        <v>7.3789846517119241E-5</v>
      </c>
      <c r="G1130" s="273">
        <f t="shared" si="89"/>
        <v>5.3962514757969298E-5</v>
      </c>
      <c r="Q1130" s="15" t="s">
        <v>33791</v>
      </c>
      <c r="R1130" t="s">
        <v>175</v>
      </c>
      <c r="S1130" t="s">
        <v>34321</v>
      </c>
      <c r="T1130" t="s">
        <v>34731</v>
      </c>
      <c r="U1130" s="273">
        <f t="shared" si="86"/>
        <v>1.079250295159386E-4</v>
      </c>
      <c r="V1130" s="15" t="str">
        <f t="shared" si="87"/>
        <v>Sede - San Hilarion</v>
      </c>
      <c r="W1130" s="289" t="s">
        <v>32187</v>
      </c>
      <c r="X1130" s="15" t="s">
        <v>32184</v>
      </c>
      <c r="Y1130" s="15" t="s">
        <v>32188</v>
      </c>
    </row>
    <row r="1131" spans="1:25" x14ac:dyDescent="0.35">
      <c r="A1131" s="15" t="s">
        <v>33862</v>
      </c>
      <c r="B1131" s="15" t="s">
        <v>173</v>
      </c>
      <c r="C1131" s="15" t="s">
        <v>31545</v>
      </c>
      <c r="D1131" s="15" t="s">
        <v>34806</v>
      </c>
      <c r="E1131" s="15">
        <v>1</v>
      </c>
      <c r="F1131" s="273">
        <f t="shared" si="88"/>
        <v>7.3789846517119241E-5</v>
      </c>
      <c r="G1131" s="273">
        <f t="shared" si="89"/>
        <v>5.3962514757969298E-5</v>
      </c>
      <c r="Q1131" s="15" t="s">
        <v>32164</v>
      </c>
      <c r="R1131" t="s">
        <v>175</v>
      </c>
      <c r="S1131" t="s">
        <v>31840</v>
      </c>
      <c r="T1131" t="s">
        <v>31846</v>
      </c>
      <c r="U1131" s="273">
        <f t="shared" si="86"/>
        <v>1.079250295159386E-4</v>
      </c>
      <c r="V1131" s="15" t="str">
        <f t="shared" si="87"/>
        <v>Sede - Elias Soplin Vargas</v>
      </c>
      <c r="W1131" s="289" t="s">
        <v>32185</v>
      </c>
      <c r="X1131" s="15" t="s">
        <v>32184</v>
      </c>
      <c r="Y1131" s="15" t="s">
        <v>32185</v>
      </c>
    </row>
    <row r="1132" spans="1:25" x14ac:dyDescent="0.35">
      <c r="A1132" s="15" t="s">
        <v>33863</v>
      </c>
      <c r="B1132" s="15" t="s">
        <v>173</v>
      </c>
      <c r="C1132" s="15" t="s">
        <v>31582</v>
      </c>
      <c r="D1132" s="15" t="s">
        <v>31641</v>
      </c>
      <c r="E1132" s="15">
        <v>1</v>
      </c>
      <c r="F1132" s="273">
        <f t="shared" si="88"/>
        <v>7.3789846517119241E-5</v>
      </c>
      <c r="G1132" s="273">
        <f t="shared" si="89"/>
        <v>5.3962514757969298E-5</v>
      </c>
      <c r="Q1132" s="15" t="s">
        <v>33792</v>
      </c>
      <c r="R1132" t="s">
        <v>175</v>
      </c>
      <c r="S1132" t="s">
        <v>31840</v>
      </c>
      <c r="T1132" t="s">
        <v>34732</v>
      </c>
      <c r="U1132" s="273">
        <f t="shared" si="86"/>
        <v>1.079250295159386E-4</v>
      </c>
      <c r="V1132" s="15" t="str">
        <f t="shared" si="87"/>
        <v>Sede - Yorongos</v>
      </c>
      <c r="W1132" s="289" t="s">
        <v>32188</v>
      </c>
      <c r="X1132" s="15" t="s">
        <v>32184</v>
      </c>
      <c r="Y1132" s="15" t="s">
        <v>32185</v>
      </c>
    </row>
    <row r="1133" spans="1:25" x14ac:dyDescent="0.35">
      <c r="A1133" s="15" t="s">
        <v>33864</v>
      </c>
      <c r="B1133" s="15" t="s">
        <v>173</v>
      </c>
      <c r="C1133" s="15" t="s">
        <v>31582</v>
      </c>
      <c r="D1133" s="15" t="s">
        <v>34807</v>
      </c>
      <c r="E1133" s="15">
        <v>1</v>
      </c>
      <c r="F1133" s="273">
        <f t="shared" si="88"/>
        <v>7.3789846517119241E-5</v>
      </c>
      <c r="G1133" s="273">
        <f t="shared" si="89"/>
        <v>5.3962514757969298E-5</v>
      </c>
      <c r="Q1133" s="15" t="s">
        <v>33793</v>
      </c>
      <c r="R1133" t="s">
        <v>175</v>
      </c>
      <c r="S1133" t="s">
        <v>175</v>
      </c>
      <c r="T1133" t="s">
        <v>34733</v>
      </c>
      <c r="U1133" s="273">
        <f t="shared" si="86"/>
        <v>1.079250295159386E-4</v>
      </c>
      <c r="V1133" s="15" t="str">
        <f t="shared" si="87"/>
        <v>Sede - Alberto Leveau</v>
      </c>
      <c r="W1133" s="289" t="s">
        <v>32185</v>
      </c>
      <c r="X1133" s="15" t="s">
        <v>32184</v>
      </c>
      <c r="Y1133" s="15" t="s">
        <v>32185</v>
      </c>
    </row>
    <row r="1134" spans="1:25" x14ac:dyDescent="0.35">
      <c r="A1134" s="15" t="s">
        <v>33865</v>
      </c>
      <c r="B1134" s="15" t="s">
        <v>173</v>
      </c>
      <c r="C1134" s="15" t="s">
        <v>31582</v>
      </c>
      <c r="D1134" s="15" t="s">
        <v>34808</v>
      </c>
      <c r="E1134" s="15">
        <v>1</v>
      </c>
      <c r="F1134" s="273">
        <f t="shared" si="88"/>
        <v>7.3789846517119241E-5</v>
      </c>
      <c r="G1134" s="273">
        <f t="shared" si="89"/>
        <v>5.3962514757969298E-5</v>
      </c>
      <c r="Q1134" s="15" t="s">
        <v>33794</v>
      </c>
      <c r="R1134" t="s">
        <v>175</v>
      </c>
      <c r="S1134" t="s">
        <v>175</v>
      </c>
      <c r="T1134" t="s">
        <v>34734</v>
      </c>
      <c r="U1134" s="273">
        <f t="shared" si="86"/>
        <v>1.079250295159386E-4</v>
      </c>
      <c r="V1134" s="15" t="str">
        <f t="shared" si="87"/>
        <v>Sede - Juan Guerra</v>
      </c>
      <c r="W1134" s="289" t="s">
        <v>32188</v>
      </c>
      <c r="X1134" s="15" t="s">
        <v>32184</v>
      </c>
      <c r="Y1134" s="15" t="s">
        <v>32188</v>
      </c>
    </row>
    <row r="1135" spans="1:25" x14ac:dyDescent="0.35">
      <c r="A1135" s="15" t="s">
        <v>33866</v>
      </c>
      <c r="B1135" s="15" t="s">
        <v>173</v>
      </c>
      <c r="C1135" s="15" t="s">
        <v>31582</v>
      </c>
      <c r="D1135" s="15" t="s">
        <v>34280</v>
      </c>
      <c r="E1135" s="15">
        <v>1</v>
      </c>
      <c r="F1135" s="273">
        <f t="shared" si="88"/>
        <v>7.3789846517119241E-5</v>
      </c>
      <c r="G1135" s="273">
        <f t="shared" si="89"/>
        <v>5.3962514757969298E-5</v>
      </c>
      <c r="Q1135" s="15" t="s">
        <v>33795</v>
      </c>
      <c r="R1135" t="s">
        <v>154</v>
      </c>
      <c r="S1135" t="s">
        <v>34463</v>
      </c>
      <c r="T1135" t="s">
        <v>34735</v>
      </c>
      <c r="U1135" s="273">
        <f t="shared" si="86"/>
        <v>1.079250295159386E-4</v>
      </c>
      <c r="V1135" s="15" t="str">
        <f t="shared" si="87"/>
        <v>Sede - Curibaya</v>
      </c>
      <c r="W1135" s="289" t="s">
        <v>32188</v>
      </c>
      <c r="X1135" s="15" t="s">
        <v>32184</v>
      </c>
      <c r="Y1135" s="15" t="s">
        <v>925</v>
      </c>
    </row>
    <row r="1136" spans="1:25" x14ac:dyDescent="0.35">
      <c r="A1136" s="15" t="s">
        <v>33867</v>
      </c>
      <c r="B1136" s="15" t="s">
        <v>173</v>
      </c>
      <c r="C1136" s="15" t="s">
        <v>31580</v>
      </c>
      <c r="D1136" s="15" t="s">
        <v>34809</v>
      </c>
      <c r="E1136" s="15">
        <v>1</v>
      </c>
      <c r="F1136" s="273">
        <f t="shared" si="88"/>
        <v>7.3789846517119241E-5</v>
      </c>
      <c r="G1136" s="273">
        <f t="shared" si="89"/>
        <v>5.3962514757969298E-5</v>
      </c>
      <c r="Q1136" s="15" t="s">
        <v>33796</v>
      </c>
      <c r="R1136" t="s">
        <v>154</v>
      </c>
      <c r="S1136" t="s">
        <v>34214</v>
      </c>
      <c r="T1136" t="s">
        <v>34736</v>
      </c>
      <c r="U1136" s="273">
        <f t="shared" si="86"/>
        <v>1.079250295159386E-4</v>
      </c>
      <c r="V1136" s="15" t="str">
        <f t="shared" si="87"/>
        <v>Sede - Heroes Albarracin</v>
      </c>
      <c r="W1136" s="289" t="s">
        <v>32186</v>
      </c>
      <c r="X1136" s="15" t="s">
        <v>32184</v>
      </c>
      <c r="Y1136" s="15" t="s">
        <v>925</v>
      </c>
    </row>
    <row r="1137" spans="1:25" x14ac:dyDescent="0.35">
      <c r="A1137" s="15" t="s">
        <v>33868</v>
      </c>
      <c r="B1137" s="15" t="s">
        <v>174</v>
      </c>
      <c r="C1137" s="15" t="s">
        <v>31547</v>
      </c>
      <c r="D1137" s="15" t="s">
        <v>34810</v>
      </c>
      <c r="E1137" s="15">
        <v>1</v>
      </c>
      <c r="F1137" s="273">
        <f t="shared" si="88"/>
        <v>7.3789846517119241E-5</v>
      </c>
      <c r="G1137" s="273">
        <f t="shared" si="89"/>
        <v>5.3962514757969298E-5</v>
      </c>
      <c r="Q1137" s="15" t="s">
        <v>33797</v>
      </c>
      <c r="R1137" t="s">
        <v>155</v>
      </c>
      <c r="S1137" t="s">
        <v>155</v>
      </c>
      <c r="T1137" t="s">
        <v>34737</v>
      </c>
      <c r="U1137" s="273">
        <f t="shared" si="86"/>
        <v>1.079250295159386E-4</v>
      </c>
      <c r="V1137" s="15" t="str">
        <f t="shared" si="87"/>
        <v>Sede - Pampas De Hospital</v>
      </c>
      <c r="W1137" s="289" t="s">
        <v>32188</v>
      </c>
      <c r="X1137" s="15" t="s">
        <v>32187</v>
      </c>
      <c r="Y1137" s="15" t="s">
        <v>32184</v>
      </c>
    </row>
    <row r="1138" spans="1:25" x14ac:dyDescent="0.35">
      <c r="A1138" s="15" t="s">
        <v>33869</v>
      </c>
      <c r="B1138" s="15" t="s">
        <v>174</v>
      </c>
      <c r="C1138" s="15" t="s">
        <v>31627</v>
      </c>
      <c r="D1138" s="15" t="s">
        <v>34811</v>
      </c>
      <c r="E1138" s="15">
        <v>1</v>
      </c>
      <c r="F1138" s="273">
        <f t="shared" si="88"/>
        <v>7.3789846517119241E-5</v>
      </c>
      <c r="G1138" s="273">
        <f t="shared" si="89"/>
        <v>5.3962514757969298E-5</v>
      </c>
      <c r="Q1138" s="15" t="s">
        <v>33798</v>
      </c>
      <c r="R1138" t="s">
        <v>155</v>
      </c>
      <c r="S1138" t="s">
        <v>155</v>
      </c>
      <c r="T1138" t="s">
        <v>34738</v>
      </c>
      <c r="U1138" s="273">
        <f t="shared" si="86"/>
        <v>1.079250295159386E-4</v>
      </c>
      <c r="V1138" s="15" t="str">
        <f t="shared" si="87"/>
        <v>Sede - San Juan De La Virgen</v>
      </c>
      <c r="W1138" s="289" t="s">
        <v>32184</v>
      </c>
      <c r="X1138" s="15" t="s">
        <v>32188</v>
      </c>
      <c r="Y1138" s="15" t="s">
        <v>32184</v>
      </c>
    </row>
    <row r="1139" spans="1:25" x14ac:dyDescent="0.35">
      <c r="A1139" s="15" t="s">
        <v>33870</v>
      </c>
      <c r="B1139" s="15" t="s">
        <v>174</v>
      </c>
      <c r="C1139" s="15" t="s">
        <v>31627</v>
      </c>
      <c r="D1139" s="15" t="s">
        <v>34812</v>
      </c>
      <c r="E1139" s="15">
        <v>1</v>
      </c>
      <c r="F1139" s="273">
        <f t="shared" si="88"/>
        <v>7.3789846517119241E-5</v>
      </c>
      <c r="G1139" s="273">
        <f t="shared" si="89"/>
        <v>5.3962514757969298E-5</v>
      </c>
      <c r="Q1139" s="15" t="s">
        <v>33799</v>
      </c>
      <c r="R1139" t="s">
        <v>156</v>
      </c>
      <c r="S1139" t="s">
        <v>34090</v>
      </c>
      <c r="T1139" t="s">
        <v>34739</v>
      </c>
      <c r="U1139" s="273">
        <f t="shared" si="86"/>
        <v>1.079250295159386E-4</v>
      </c>
      <c r="V1139" s="15" t="str">
        <f t="shared" si="87"/>
        <v>Sede - Tahuania</v>
      </c>
      <c r="W1139" s="289" t="s">
        <v>32188</v>
      </c>
      <c r="X1139" s="15" t="s">
        <v>32185</v>
      </c>
      <c r="Y1139" s="15" t="s">
        <v>32185</v>
      </c>
    </row>
    <row r="1140" spans="1:25" x14ac:dyDescent="0.35">
      <c r="A1140" s="15" t="s">
        <v>33871</v>
      </c>
      <c r="B1140" s="15" t="s">
        <v>174</v>
      </c>
      <c r="C1140" s="15" t="s">
        <v>31625</v>
      </c>
      <c r="D1140" s="15" t="s">
        <v>34813</v>
      </c>
      <c r="E1140" s="15">
        <v>1</v>
      </c>
      <c r="F1140" s="273">
        <f t="shared" si="88"/>
        <v>7.3789846517119241E-5</v>
      </c>
      <c r="G1140" s="273">
        <f t="shared" si="89"/>
        <v>5.3962514757969298E-5</v>
      </c>
      <c r="Q1140" s="15" t="s">
        <v>33800</v>
      </c>
      <c r="R1140" t="s">
        <v>156</v>
      </c>
      <c r="S1140" t="s">
        <v>34740</v>
      </c>
      <c r="T1140" t="s">
        <v>34740</v>
      </c>
      <c r="U1140" s="273">
        <f t="shared" si="86"/>
        <v>1.079250295159386E-4</v>
      </c>
      <c r="V1140" s="15" t="str">
        <f t="shared" si="87"/>
        <v>Sede - Purus</v>
      </c>
      <c r="W1140" s="289" t="s">
        <v>32188</v>
      </c>
      <c r="X1140" s="15" t="s">
        <v>32188</v>
      </c>
      <c r="Y1140" s="15" t="s">
        <v>32185</v>
      </c>
    </row>
    <row r="1141" spans="1:25" x14ac:dyDescent="0.35">
      <c r="A1141" s="15" t="s">
        <v>31887</v>
      </c>
      <c r="B1141" s="15" t="s">
        <v>174</v>
      </c>
      <c r="C1141" s="15" t="s">
        <v>31625</v>
      </c>
      <c r="D1141" s="15" t="s">
        <v>31626</v>
      </c>
      <c r="E1141" s="15">
        <v>1</v>
      </c>
      <c r="F1141" s="273">
        <f t="shared" si="88"/>
        <v>7.3789846517119241E-5</v>
      </c>
      <c r="G1141" s="273">
        <f t="shared" si="89"/>
        <v>5.3962514757969298E-5</v>
      </c>
      <c r="Q1141" s="15" t="s">
        <v>33801</v>
      </c>
      <c r="R1141" t="s">
        <v>137</v>
      </c>
      <c r="S1141" t="s">
        <v>31572</v>
      </c>
      <c r="T1141" t="s">
        <v>34741</v>
      </c>
      <c r="U1141" s="273">
        <f t="shared" si="86"/>
        <v>1.079250295159386E-4</v>
      </c>
      <c r="V1141" s="15" t="str">
        <f t="shared" si="87"/>
        <v>Sede - Valera</v>
      </c>
      <c r="W1141" s="289" t="s">
        <v>32185</v>
      </c>
      <c r="X1141" s="15" t="s">
        <v>32184</v>
      </c>
      <c r="Y1141" s="15" t="s">
        <v>32188</v>
      </c>
    </row>
    <row r="1142" spans="1:25" x14ac:dyDescent="0.35">
      <c r="A1142" s="15" t="s">
        <v>33872</v>
      </c>
      <c r="B1142" s="15" t="s">
        <v>174</v>
      </c>
      <c r="C1142" s="15" t="s">
        <v>34109</v>
      </c>
      <c r="D1142" s="15" t="s">
        <v>34814</v>
      </c>
      <c r="E1142" s="15">
        <v>1</v>
      </c>
      <c r="F1142" s="273">
        <f t="shared" si="88"/>
        <v>7.3789846517119241E-5</v>
      </c>
      <c r="G1142" s="273">
        <f t="shared" si="89"/>
        <v>5.3962514757969298E-5</v>
      </c>
      <c r="Q1142" s="15" t="s">
        <v>33802</v>
      </c>
      <c r="R1142" t="s">
        <v>137</v>
      </c>
      <c r="S1142" t="s">
        <v>34469</v>
      </c>
      <c r="T1142" t="s">
        <v>34742</v>
      </c>
      <c r="U1142" s="273">
        <f t="shared" si="86"/>
        <v>1.079250295159386E-4</v>
      </c>
      <c r="V1142" s="15" t="str">
        <f t="shared" si="87"/>
        <v>Sede - Camporredondo</v>
      </c>
      <c r="W1142" s="289" t="s">
        <v>32186</v>
      </c>
      <c r="X1142" s="15" t="s">
        <v>32184</v>
      </c>
      <c r="Y1142" s="15" t="s">
        <v>32188</v>
      </c>
    </row>
    <row r="1143" spans="1:25" x14ac:dyDescent="0.35">
      <c r="A1143" s="15" t="s">
        <v>33873</v>
      </c>
      <c r="B1143" s="15" t="s">
        <v>174</v>
      </c>
      <c r="C1143" s="15" t="s">
        <v>34148</v>
      </c>
      <c r="D1143" s="15" t="s">
        <v>34815</v>
      </c>
      <c r="E1143" s="15">
        <v>1</v>
      </c>
      <c r="F1143" s="273">
        <f t="shared" si="88"/>
        <v>7.3789846517119241E-5</v>
      </c>
      <c r="G1143" s="273">
        <f t="shared" si="89"/>
        <v>5.3962514757969298E-5</v>
      </c>
      <c r="Q1143" s="15" t="s">
        <v>33803</v>
      </c>
      <c r="R1143" t="s">
        <v>137</v>
      </c>
      <c r="S1143" t="s">
        <v>34469</v>
      </c>
      <c r="T1143" t="s">
        <v>34469</v>
      </c>
      <c r="U1143" s="273">
        <f t="shared" si="86"/>
        <v>1.079250295159386E-4</v>
      </c>
      <c r="V1143" s="15" t="str">
        <f t="shared" si="87"/>
        <v>Sede - Luya</v>
      </c>
      <c r="W1143" s="289" t="s">
        <v>32185</v>
      </c>
      <c r="X1143" s="15" t="s">
        <v>32184</v>
      </c>
      <c r="Y1143" s="15" t="s">
        <v>32188</v>
      </c>
    </row>
    <row r="1144" spans="1:25" x14ac:dyDescent="0.35">
      <c r="A1144" s="15" t="s">
        <v>33874</v>
      </c>
      <c r="B1144" s="15" t="s">
        <v>174</v>
      </c>
      <c r="C1144" s="15" t="s">
        <v>34148</v>
      </c>
      <c r="D1144" s="15" t="s">
        <v>34816</v>
      </c>
      <c r="E1144" s="15">
        <v>1</v>
      </c>
      <c r="F1144" s="273">
        <f t="shared" si="88"/>
        <v>7.3789846517119241E-5</v>
      </c>
      <c r="G1144" s="273">
        <f t="shared" si="89"/>
        <v>5.3962514757969298E-5</v>
      </c>
      <c r="Q1144" s="15" t="s">
        <v>33804</v>
      </c>
      <c r="R1144" t="s">
        <v>137</v>
      </c>
      <c r="S1144" t="s">
        <v>34379</v>
      </c>
      <c r="T1144" t="s">
        <v>34743</v>
      </c>
      <c r="U1144" s="273">
        <f t="shared" si="86"/>
        <v>1.079250295159386E-4</v>
      </c>
      <c r="V1144" s="15" t="str">
        <f t="shared" si="87"/>
        <v>Sede - Omia</v>
      </c>
      <c r="W1144" s="289" t="s">
        <v>32185</v>
      </c>
      <c r="X1144" s="15" t="s">
        <v>32187</v>
      </c>
      <c r="Y1144" s="15" t="s">
        <v>32185</v>
      </c>
    </row>
    <row r="1145" spans="1:25" x14ac:dyDescent="0.35">
      <c r="A1145" s="15" t="s">
        <v>33036</v>
      </c>
      <c r="B1145" s="15" t="s">
        <v>174</v>
      </c>
      <c r="C1145" s="15" t="s">
        <v>34148</v>
      </c>
      <c r="D1145" s="15" t="s">
        <v>31735</v>
      </c>
      <c r="E1145" s="15">
        <v>1</v>
      </c>
      <c r="F1145" s="273">
        <f t="shared" si="88"/>
        <v>7.3789846517119241E-5</v>
      </c>
      <c r="G1145" s="273">
        <f t="shared" si="89"/>
        <v>5.3962514757969298E-5</v>
      </c>
      <c r="Q1145" s="15" t="s">
        <v>33805</v>
      </c>
      <c r="R1145" t="s">
        <v>173</v>
      </c>
      <c r="S1145" t="s">
        <v>31543</v>
      </c>
      <c r="T1145" t="s">
        <v>34744</v>
      </c>
      <c r="U1145" s="273">
        <f t="shared" si="86"/>
        <v>1.079250295159386E-4</v>
      </c>
      <c r="V1145" s="15" t="str">
        <f t="shared" si="87"/>
        <v>Sede - Pariacoto</v>
      </c>
      <c r="W1145" s="289" t="s">
        <v>32188</v>
      </c>
      <c r="X1145" s="15" t="s">
        <v>32187</v>
      </c>
      <c r="Y1145" s="15" t="s">
        <v>32184</v>
      </c>
    </row>
    <row r="1146" spans="1:25" x14ac:dyDescent="0.35">
      <c r="A1146" s="15" t="s">
        <v>33875</v>
      </c>
      <c r="B1146" s="15" t="s">
        <v>138</v>
      </c>
      <c r="C1146" s="15" t="s">
        <v>34193</v>
      </c>
      <c r="D1146" s="15" t="s">
        <v>34817</v>
      </c>
      <c r="E1146" s="15">
        <v>1</v>
      </c>
      <c r="F1146" s="273">
        <f t="shared" si="88"/>
        <v>7.3789846517119241E-5</v>
      </c>
      <c r="G1146" s="273">
        <f t="shared" si="89"/>
        <v>5.3962514757969298E-5</v>
      </c>
      <c r="Q1146" s="15" t="s">
        <v>33806</v>
      </c>
      <c r="R1146" t="s">
        <v>173</v>
      </c>
      <c r="S1146" t="s">
        <v>34382</v>
      </c>
      <c r="T1146" t="s">
        <v>34745</v>
      </c>
      <c r="U1146" s="273">
        <f t="shared" si="86"/>
        <v>1.079250295159386E-4</v>
      </c>
      <c r="V1146" s="15" t="str">
        <f t="shared" si="87"/>
        <v>Sede - Aczo</v>
      </c>
      <c r="W1146" s="289" t="s">
        <v>32188</v>
      </c>
      <c r="X1146" s="15" t="s">
        <v>32184</v>
      </c>
      <c r="Y1146" s="15" t="s">
        <v>32188</v>
      </c>
    </row>
    <row r="1147" spans="1:25" x14ac:dyDescent="0.35">
      <c r="A1147" s="15" t="s">
        <v>33876</v>
      </c>
      <c r="B1147" s="15" t="s">
        <v>138</v>
      </c>
      <c r="C1147" s="15" t="s">
        <v>31526</v>
      </c>
      <c r="D1147" s="15" t="s">
        <v>34818</v>
      </c>
      <c r="E1147" s="15">
        <v>1</v>
      </c>
      <c r="F1147" s="273">
        <f t="shared" si="88"/>
        <v>7.3789846517119241E-5</v>
      </c>
      <c r="G1147" s="273">
        <f t="shared" si="89"/>
        <v>5.3962514757969298E-5</v>
      </c>
      <c r="Q1147" s="15" t="s">
        <v>33807</v>
      </c>
      <c r="R1147" t="s">
        <v>173</v>
      </c>
      <c r="S1147" t="s">
        <v>31574</v>
      </c>
      <c r="T1147" t="s">
        <v>34746</v>
      </c>
      <c r="U1147" s="273">
        <f t="shared" si="86"/>
        <v>1.079250295159386E-4</v>
      </c>
      <c r="V1147" s="15" t="str">
        <f t="shared" si="87"/>
        <v>Sede - Culebras</v>
      </c>
      <c r="W1147" s="289" t="s">
        <v>32184</v>
      </c>
      <c r="X1147" s="15" t="s">
        <v>32188</v>
      </c>
      <c r="Y1147" s="15" t="s">
        <v>925</v>
      </c>
    </row>
    <row r="1148" spans="1:25" x14ac:dyDescent="0.35">
      <c r="A1148" s="15" t="s">
        <v>33877</v>
      </c>
      <c r="B1148" s="15" t="s">
        <v>138</v>
      </c>
      <c r="C1148" s="15" t="s">
        <v>31526</v>
      </c>
      <c r="D1148" s="15" t="s">
        <v>34819</v>
      </c>
      <c r="E1148" s="15">
        <v>1</v>
      </c>
      <c r="F1148" s="273">
        <f t="shared" si="88"/>
        <v>7.3789846517119241E-5</v>
      </c>
      <c r="G1148" s="273">
        <f t="shared" si="89"/>
        <v>5.3962514757969298E-5</v>
      </c>
      <c r="Q1148" s="15" t="s">
        <v>33808</v>
      </c>
      <c r="R1148" t="s">
        <v>174</v>
      </c>
      <c r="S1148" t="s">
        <v>31547</v>
      </c>
      <c r="T1148" t="s">
        <v>34747</v>
      </c>
      <c r="U1148" s="273">
        <f t="shared" si="86"/>
        <v>1.079250295159386E-4</v>
      </c>
      <c r="V1148" s="15" t="str">
        <f t="shared" si="87"/>
        <v>Sede - Kishuara</v>
      </c>
      <c r="W1148" s="289" t="s">
        <v>32185</v>
      </c>
      <c r="X1148" s="15" t="s">
        <v>32188</v>
      </c>
      <c r="Y1148" s="15" t="s">
        <v>32188</v>
      </c>
    </row>
    <row r="1149" spans="1:25" x14ac:dyDescent="0.35">
      <c r="A1149" s="15" t="s">
        <v>33878</v>
      </c>
      <c r="B1149" s="15" t="s">
        <v>138</v>
      </c>
      <c r="C1149" s="15" t="s">
        <v>31557</v>
      </c>
      <c r="D1149" s="15" t="s">
        <v>34820</v>
      </c>
      <c r="E1149" s="15">
        <v>1</v>
      </c>
      <c r="F1149" s="273">
        <f t="shared" si="88"/>
        <v>7.3789846517119241E-5</v>
      </c>
      <c r="G1149" s="273">
        <f t="shared" si="89"/>
        <v>5.3962514757969298E-5</v>
      </c>
      <c r="Q1149" s="15" t="s">
        <v>33809</v>
      </c>
      <c r="R1149" t="s">
        <v>139</v>
      </c>
      <c r="S1149" t="s">
        <v>31561</v>
      </c>
      <c r="T1149" t="s">
        <v>34750</v>
      </c>
      <c r="U1149" s="273">
        <f t="shared" si="86"/>
        <v>1.079250295159386E-4</v>
      </c>
      <c r="V1149" s="15" t="str">
        <f t="shared" si="87"/>
        <v>Sede - Tambillo</v>
      </c>
      <c r="W1149" s="289" t="s">
        <v>32188</v>
      </c>
      <c r="X1149" s="15" t="s">
        <v>32184</v>
      </c>
      <c r="Y1149" s="15" t="s">
        <v>32184</v>
      </c>
    </row>
    <row r="1150" spans="1:25" x14ac:dyDescent="0.35">
      <c r="A1150" s="15" t="s">
        <v>33879</v>
      </c>
      <c r="B1150" s="15" t="s">
        <v>138</v>
      </c>
      <c r="C1150" s="15" t="s">
        <v>31650</v>
      </c>
      <c r="D1150" s="15" t="s">
        <v>34821</v>
      </c>
      <c r="E1150" s="15">
        <v>1</v>
      </c>
      <c r="F1150" s="273">
        <f t="shared" si="88"/>
        <v>7.3789846517119241E-5</v>
      </c>
      <c r="G1150" s="273">
        <f t="shared" si="89"/>
        <v>5.3962514757969298E-5</v>
      </c>
      <c r="Q1150" s="15" t="s">
        <v>33810</v>
      </c>
      <c r="R1150" t="s">
        <v>139</v>
      </c>
      <c r="S1150" t="s">
        <v>31597</v>
      </c>
      <c r="T1150" t="s">
        <v>34751</v>
      </c>
      <c r="U1150" s="273">
        <f t="shared" si="86"/>
        <v>1.079250295159386E-4</v>
      </c>
      <c r="V1150" s="15" t="str">
        <f t="shared" si="87"/>
        <v>Sede - Los Morochucos</v>
      </c>
      <c r="W1150" s="289" t="s">
        <v>32184</v>
      </c>
      <c r="X1150" s="15" t="s">
        <v>32188</v>
      </c>
      <c r="Y1150" s="15" t="s">
        <v>32184</v>
      </c>
    </row>
    <row r="1151" spans="1:25" x14ac:dyDescent="0.35">
      <c r="A1151" s="15" t="s">
        <v>33202</v>
      </c>
      <c r="B1151" s="15" t="s">
        <v>139</v>
      </c>
      <c r="C1151" s="15" t="s">
        <v>31561</v>
      </c>
      <c r="D1151" s="15" t="s">
        <v>34822</v>
      </c>
      <c r="E1151" s="15">
        <v>1</v>
      </c>
      <c r="F1151" s="273">
        <f t="shared" si="88"/>
        <v>7.3789846517119241E-5</v>
      </c>
      <c r="G1151" s="273">
        <f t="shared" si="89"/>
        <v>5.3962514757969298E-5</v>
      </c>
      <c r="Q1151" s="15" t="s">
        <v>33811</v>
      </c>
      <c r="R1151" t="s">
        <v>139</v>
      </c>
      <c r="S1151" t="s">
        <v>31633</v>
      </c>
      <c r="T1151" t="s">
        <v>34752</v>
      </c>
      <c r="U1151" s="273">
        <f t="shared" si="86"/>
        <v>1.079250295159386E-4</v>
      </c>
      <c r="V1151" s="15" t="str">
        <f t="shared" si="87"/>
        <v>Sede - Chumpi</v>
      </c>
      <c r="W1151" s="289" t="s">
        <v>32184</v>
      </c>
      <c r="X1151" s="15" t="s">
        <v>32184</v>
      </c>
      <c r="Y1151" s="15" t="s">
        <v>32184</v>
      </c>
    </row>
    <row r="1152" spans="1:25" x14ac:dyDescent="0.35">
      <c r="A1152" s="15" t="s">
        <v>33005</v>
      </c>
      <c r="B1152" s="15" t="s">
        <v>139</v>
      </c>
      <c r="C1152" s="15" t="s">
        <v>31561</v>
      </c>
      <c r="D1152" s="15" t="s">
        <v>34823</v>
      </c>
      <c r="E1152" s="15">
        <v>1</v>
      </c>
      <c r="F1152" s="273">
        <f t="shared" si="88"/>
        <v>7.3789846517119241E-5</v>
      </c>
      <c r="G1152" s="273">
        <f t="shared" si="89"/>
        <v>5.3962514757969298E-5</v>
      </c>
      <c r="Q1152" s="15" t="s">
        <v>33812</v>
      </c>
      <c r="R1152" t="s">
        <v>140</v>
      </c>
      <c r="S1152" t="s">
        <v>31528</v>
      </c>
      <c r="T1152" t="s">
        <v>34753</v>
      </c>
      <c r="U1152" s="273">
        <f t="shared" si="86"/>
        <v>1.079250295159386E-4</v>
      </c>
      <c r="V1152" s="15" t="str">
        <f t="shared" si="87"/>
        <v>Sede - Lajas</v>
      </c>
      <c r="W1152" s="289" t="s">
        <v>32188</v>
      </c>
      <c r="X1152" s="15" t="s">
        <v>32184</v>
      </c>
      <c r="Y1152" s="15" t="s">
        <v>32188</v>
      </c>
    </row>
    <row r="1153" spans="1:25" x14ac:dyDescent="0.35">
      <c r="A1153" s="15" t="s">
        <v>33880</v>
      </c>
      <c r="B1153" s="15" t="s">
        <v>139</v>
      </c>
      <c r="C1153" s="15" t="s">
        <v>31594</v>
      </c>
      <c r="D1153" s="15" t="s">
        <v>34824</v>
      </c>
      <c r="E1153" s="15">
        <v>1</v>
      </c>
      <c r="F1153" s="273">
        <f t="shared" si="88"/>
        <v>7.3789846517119241E-5</v>
      </c>
      <c r="G1153" s="273">
        <f t="shared" si="89"/>
        <v>5.3962514757969298E-5</v>
      </c>
      <c r="Q1153" s="15" t="s">
        <v>33813</v>
      </c>
      <c r="R1153" t="s">
        <v>140</v>
      </c>
      <c r="S1153" t="s">
        <v>31603</v>
      </c>
      <c r="T1153" t="s">
        <v>34754</v>
      </c>
      <c r="U1153" s="273">
        <f t="shared" si="86"/>
        <v>1.079250295159386E-4</v>
      </c>
      <c r="V1153" s="15" t="str">
        <f t="shared" si="87"/>
        <v>Sede - Querocotillo</v>
      </c>
      <c r="W1153" s="289" t="s">
        <v>32185</v>
      </c>
      <c r="X1153" s="15" t="s">
        <v>32184</v>
      </c>
      <c r="Y1153" s="15" t="s">
        <v>32188</v>
      </c>
    </row>
    <row r="1154" spans="1:25" x14ac:dyDescent="0.35">
      <c r="A1154" s="15" t="s">
        <v>33881</v>
      </c>
      <c r="B1154" s="15" t="s">
        <v>139</v>
      </c>
      <c r="C1154" s="15" t="s">
        <v>31594</v>
      </c>
      <c r="D1154" s="15" t="s">
        <v>34825</v>
      </c>
      <c r="E1154" s="15">
        <v>1</v>
      </c>
      <c r="F1154" s="273">
        <f t="shared" si="88"/>
        <v>7.3789846517119241E-5</v>
      </c>
      <c r="G1154" s="273">
        <f t="shared" si="89"/>
        <v>5.3962514757969298E-5</v>
      </c>
      <c r="Q1154" s="15" t="s">
        <v>33814</v>
      </c>
      <c r="R1154" t="s">
        <v>140</v>
      </c>
      <c r="S1154" t="s">
        <v>31603</v>
      </c>
      <c r="T1154" t="s">
        <v>34755</v>
      </c>
      <c r="U1154" s="273">
        <f t="shared" si="86"/>
        <v>1.079250295159386E-4</v>
      </c>
      <c r="V1154" s="15" t="str">
        <f t="shared" si="87"/>
        <v>Sede - San Andres De Cutervo</v>
      </c>
      <c r="W1154" s="289" t="s">
        <v>32185</v>
      </c>
      <c r="X1154" s="15" t="s">
        <v>32184</v>
      </c>
      <c r="Y1154" s="15" t="s">
        <v>32188</v>
      </c>
    </row>
    <row r="1155" spans="1:25" x14ac:dyDescent="0.35">
      <c r="A1155" s="15" t="s">
        <v>33882</v>
      </c>
      <c r="B1155" s="15" t="s">
        <v>139</v>
      </c>
      <c r="C1155" s="15" t="s">
        <v>31632</v>
      </c>
      <c r="D1155" s="15" t="s">
        <v>31648</v>
      </c>
      <c r="E1155" s="15">
        <v>1</v>
      </c>
      <c r="F1155" s="273">
        <f t="shared" si="88"/>
        <v>7.3789846517119241E-5</v>
      </c>
      <c r="G1155" s="273">
        <f t="shared" si="89"/>
        <v>5.3962514757969298E-5</v>
      </c>
      <c r="Q1155" s="15" t="s">
        <v>33815</v>
      </c>
      <c r="R1155" t="s">
        <v>140</v>
      </c>
      <c r="S1155" t="s">
        <v>31603</v>
      </c>
      <c r="T1155" t="s">
        <v>34756</v>
      </c>
      <c r="U1155" s="273">
        <f t="shared" ref="U1155:U1218" si="90">+SUMIF($A:$A,Q1155,$G:$G)+SUMIF($I:$I,Q1155,$O:$O)</f>
        <v>1.079250295159386E-4</v>
      </c>
      <c r="V1155" s="15" t="str">
        <f t="shared" ref="V1155:V1218" si="91">_xlfn.CONCAT("Sede - ",T1155)</f>
        <v>Sede - Socota</v>
      </c>
      <c r="W1155" s="289" t="s">
        <v>32185</v>
      </c>
      <c r="X1155" s="15" t="s">
        <v>32187</v>
      </c>
      <c r="Y1155" s="15" t="s">
        <v>32188</v>
      </c>
    </row>
    <row r="1156" spans="1:25" x14ac:dyDescent="0.35">
      <c r="A1156" s="15" t="s">
        <v>33883</v>
      </c>
      <c r="B1156" s="15" t="s">
        <v>139</v>
      </c>
      <c r="C1156" s="15" t="s">
        <v>31632</v>
      </c>
      <c r="D1156" s="15" t="s">
        <v>34826</v>
      </c>
      <c r="E1156" s="15">
        <v>1</v>
      </c>
      <c r="F1156" s="273">
        <f t="shared" ref="F1156:F1219" si="92">+E1156/SUM($E$3:$E$1322)</f>
        <v>7.3789846517119241E-5</v>
      </c>
      <c r="G1156" s="273">
        <f t="shared" ref="G1156:G1219" si="93">+F1156*RIGHT($A$1,6)</f>
        <v>5.3962514757969298E-5</v>
      </c>
      <c r="Q1156" s="15" t="s">
        <v>33816</v>
      </c>
      <c r="R1156" t="s">
        <v>142</v>
      </c>
      <c r="S1156" t="s">
        <v>142</v>
      </c>
      <c r="T1156" t="s">
        <v>34758</v>
      </c>
      <c r="U1156" s="273">
        <f t="shared" si="90"/>
        <v>1.079250295159386E-4</v>
      </c>
      <c r="V1156" s="15" t="str">
        <f t="shared" si="91"/>
        <v>Sede - Cuenca</v>
      </c>
      <c r="W1156" s="289" t="s">
        <v>32185</v>
      </c>
      <c r="X1156" s="15" t="s">
        <v>32184</v>
      </c>
      <c r="Y1156" s="15" t="s">
        <v>32184</v>
      </c>
    </row>
    <row r="1157" spans="1:25" x14ac:dyDescent="0.35">
      <c r="A1157" s="15" t="s">
        <v>33884</v>
      </c>
      <c r="B1157" s="15" t="s">
        <v>139</v>
      </c>
      <c r="C1157" s="15" t="s">
        <v>31632</v>
      </c>
      <c r="D1157" s="15" t="s">
        <v>34202</v>
      </c>
      <c r="E1157" s="15">
        <v>1</v>
      </c>
      <c r="F1157" s="273">
        <f t="shared" si="92"/>
        <v>7.3789846517119241E-5</v>
      </c>
      <c r="G1157" s="273">
        <f t="shared" si="93"/>
        <v>5.3962514757969298E-5</v>
      </c>
      <c r="Q1157" s="15" t="s">
        <v>33817</v>
      </c>
      <c r="R1157" t="s">
        <v>142</v>
      </c>
      <c r="S1157" t="s">
        <v>142</v>
      </c>
      <c r="T1157" t="s">
        <v>34759</v>
      </c>
      <c r="U1157" s="273">
        <f t="shared" si="90"/>
        <v>1.079250295159386E-4</v>
      </c>
      <c r="V1157" s="15" t="str">
        <f t="shared" si="91"/>
        <v>Sede - Izcuchaca</v>
      </c>
      <c r="W1157" s="289" t="s">
        <v>32185</v>
      </c>
      <c r="X1157" s="15" t="s">
        <v>32184</v>
      </c>
      <c r="Y1157" s="15" t="s">
        <v>32184</v>
      </c>
    </row>
    <row r="1158" spans="1:25" x14ac:dyDescent="0.35">
      <c r="A1158" s="15" t="s">
        <v>33885</v>
      </c>
      <c r="B1158" s="15" t="s">
        <v>139</v>
      </c>
      <c r="C1158" s="15" t="s">
        <v>34407</v>
      </c>
      <c r="D1158" s="15" t="s">
        <v>34827</v>
      </c>
      <c r="E1158" s="15">
        <v>1</v>
      </c>
      <c r="F1158" s="273">
        <f t="shared" si="92"/>
        <v>7.3789846517119241E-5</v>
      </c>
      <c r="G1158" s="273">
        <f t="shared" si="93"/>
        <v>5.3962514757969298E-5</v>
      </c>
      <c r="Q1158" s="15" t="s">
        <v>33818</v>
      </c>
      <c r="R1158" t="s">
        <v>170</v>
      </c>
      <c r="S1158" t="s">
        <v>170</v>
      </c>
      <c r="T1158" t="s">
        <v>34760</v>
      </c>
      <c r="U1158" s="273">
        <f t="shared" si="90"/>
        <v>1.079250295159386E-4</v>
      </c>
      <c r="V1158" s="15" t="str">
        <f t="shared" si="91"/>
        <v>Sede - Yacus</v>
      </c>
      <c r="W1158" s="289" t="s">
        <v>32186</v>
      </c>
      <c r="X1158" s="15" t="s">
        <v>32184</v>
      </c>
      <c r="Y1158" s="15" t="s">
        <v>32188</v>
      </c>
    </row>
    <row r="1159" spans="1:25" x14ac:dyDescent="0.35">
      <c r="A1159" s="15" t="s">
        <v>33886</v>
      </c>
      <c r="B1159" s="15" t="s">
        <v>139</v>
      </c>
      <c r="C1159" s="15" t="s">
        <v>34338</v>
      </c>
      <c r="D1159" s="15" t="s">
        <v>34828</v>
      </c>
      <c r="E1159" s="15">
        <v>1</v>
      </c>
      <c r="F1159" s="273">
        <f t="shared" si="92"/>
        <v>7.3789846517119241E-5</v>
      </c>
      <c r="G1159" s="273">
        <f t="shared" si="93"/>
        <v>5.3962514757969298E-5</v>
      </c>
      <c r="Q1159" s="15" t="s">
        <v>33819</v>
      </c>
      <c r="R1159" t="s">
        <v>170</v>
      </c>
      <c r="S1159" t="s">
        <v>34761</v>
      </c>
      <c r="T1159" t="s">
        <v>34762</v>
      </c>
      <c r="U1159" s="273">
        <f t="shared" si="90"/>
        <v>1.079250295159386E-4</v>
      </c>
      <c r="V1159" s="15" t="str">
        <f t="shared" si="91"/>
        <v>Sede - Pachas</v>
      </c>
      <c r="W1159" s="289" t="s">
        <v>32185</v>
      </c>
      <c r="X1159" s="15" t="s">
        <v>32184</v>
      </c>
      <c r="Y1159" s="15" t="s">
        <v>32188</v>
      </c>
    </row>
    <row r="1160" spans="1:25" x14ac:dyDescent="0.35">
      <c r="A1160" s="15" t="s">
        <v>33887</v>
      </c>
      <c r="B1160" s="15" t="s">
        <v>139</v>
      </c>
      <c r="C1160" s="15" t="s">
        <v>34340</v>
      </c>
      <c r="D1160" s="15" t="s">
        <v>34829</v>
      </c>
      <c r="E1160" s="15">
        <v>1</v>
      </c>
      <c r="F1160" s="273">
        <f t="shared" si="92"/>
        <v>7.3789846517119241E-5</v>
      </c>
      <c r="G1160" s="273">
        <f t="shared" si="93"/>
        <v>5.3962514757969298E-5</v>
      </c>
      <c r="Q1160" s="15" t="s">
        <v>33820</v>
      </c>
      <c r="R1160" t="s">
        <v>170</v>
      </c>
      <c r="S1160" t="s">
        <v>34528</v>
      </c>
      <c r="T1160" t="s">
        <v>34763</v>
      </c>
      <c r="U1160" s="273">
        <f t="shared" si="90"/>
        <v>1.079250295159386E-4</v>
      </c>
      <c r="V1160" s="15" t="str">
        <f t="shared" si="91"/>
        <v>Sede - Jircan</v>
      </c>
      <c r="W1160" s="289" t="s">
        <v>32186</v>
      </c>
      <c r="X1160" s="15" t="s">
        <v>32184</v>
      </c>
      <c r="Y1160" s="15" t="s">
        <v>32185</v>
      </c>
    </row>
    <row r="1161" spans="1:25" x14ac:dyDescent="0.35">
      <c r="A1161" s="15" t="s">
        <v>33888</v>
      </c>
      <c r="B1161" s="15" t="s">
        <v>139</v>
      </c>
      <c r="C1161" s="15" t="s">
        <v>34340</v>
      </c>
      <c r="D1161" s="15" t="s">
        <v>34830</v>
      </c>
      <c r="E1161" s="15">
        <v>1</v>
      </c>
      <c r="F1161" s="273">
        <f t="shared" si="92"/>
        <v>7.3789846517119241E-5</v>
      </c>
      <c r="G1161" s="273">
        <f t="shared" si="93"/>
        <v>5.3962514757969298E-5</v>
      </c>
      <c r="Q1161" s="15" t="s">
        <v>33821</v>
      </c>
      <c r="R1161" t="s">
        <v>170</v>
      </c>
      <c r="S1161" t="s">
        <v>34528</v>
      </c>
      <c r="T1161" t="s">
        <v>34764</v>
      </c>
      <c r="U1161" s="273">
        <f t="shared" si="90"/>
        <v>1.079250295159386E-4</v>
      </c>
      <c r="V1161" s="15" t="str">
        <f t="shared" si="91"/>
        <v>Sede - Monzon</v>
      </c>
      <c r="W1161" s="289" t="s">
        <v>32188</v>
      </c>
      <c r="X1161" s="15" t="s">
        <v>32184</v>
      </c>
      <c r="Y1161" s="15" t="s">
        <v>32185</v>
      </c>
    </row>
    <row r="1162" spans="1:25" x14ac:dyDescent="0.35">
      <c r="A1162" s="15" t="s">
        <v>33108</v>
      </c>
      <c r="B1162" s="15" t="s">
        <v>139</v>
      </c>
      <c r="C1162" s="15" t="s">
        <v>34831</v>
      </c>
      <c r="D1162" s="15" t="s">
        <v>34831</v>
      </c>
      <c r="E1162" s="15">
        <v>1</v>
      </c>
      <c r="F1162" s="273">
        <f t="shared" si="92"/>
        <v>7.3789846517119241E-5</v>
      </c>
      <c r="G1162" s="273">
        <f t="shared" si="93"/>
        <v>5.3962514757969298E-5</v>
      </c>
      <c r="Q1162" s="15" t="s">
        <v>33822</v>
      </c>
      <c r="R1162" t="s">
        <v>170</v>
      </c>
      <c r="S1162" t="s">
        <v>34528</v>
      </c>
      <c r="T1162" t="s">
        <v>34765</v>
      </c>
      <c r="U1162" s="273">
        <f t="shared" si="90"/>
        <v>1.079250295159386E-4</v>
      </c>
      <c r="V1162" s="15" t="str">
        <f t="shared" si="91"/>
        <v>Sede - Singa</v>
      </c>
      <c r="W1162" s="289" t="s">
        <v>32186</v>
      </c>
      <c r="X1162" s="15" t="s">
        <v>32184</v>
      </c>
      <c r="Y1162" s="15" t="s">
        <v>32185</v>
      </c>
    </row>
    <row r="1163" spans="1:25" x14ac:dyDescent="0.35">
      <c r="A1163" s="15" t="s">
        <v>33889</v>
      </c>
      <c r="B1163" s="15" t="s">
        <v>139</v>
      </c>
      <c r="C1163" s="15" t="s">
        <v>34831</v>
      </c>
      <c r="D1163" s="15" t="s">
        <v>34832</v>
      </c>
      <c r="E1163" s="15">
        <v>1</v>
      </c>
      <c r="F1163" s="273">
        <f t="shared" si="92"/>
        <v>7.3789846517119241E-5</v>
      </c>
      <c r="G1163" s="273">
        <f t="shared" si="93"/>
        <v>5.3962514757969298E-5</v>
      </c>
      <c r="Q1163" s="15" t="s">
        <v>33823</v>
      </c>
      <c r="R1163" t="s">
        <v>170</v>
      </c>
      <c r="S1163" t="s">
        <v>34497</v>
      </c>
      <c r="T1163" t="s">
        <v>34766</v>
      </c>
      <c r="U1163" s="273">
        <f t="shared" si="90"/>
        <v>1.079250295159386E-4</v>
      </c>
      <c r="V1163" s="15" t="str">
        <f t="shared" si="91"/>
        <v>Sede - Honoria</v>
      </c>
      <c r="W1163" s="289" t="s">
        <v>32188</v>
      </c>
      <c r="X1163" s="15" t="s">
        <v>32188</v>
      </c>
      <c r="Y1163" s="15" t="s">
        <v>32185</v>
      </c>
    </row>
    <row r="1164" spans="1:25" x14ac:dyDescent="0.35">
      <c r="A1164" s="15" t="s">
        <v>33890</v>
      </c>
      <c r="B1164" s="15" t="s">
        <v>139</v>
      </c>
      <c r="C1164" s="15" t="s">
        <v>34831</v>
      </c>
      <c r="D1164" s="15" t="s">
        <v>34833</v>
      </c>
      <c r="E1164" s="15">
        <v>1</v>
      </c>
      <c r="F1164" s="273">
        <f t="shared" si="92"/>
        <v>7.3789846517119241E-5</v>
      </c>
      <c r="G1164" s="273">
        <f t="shared" si="93"/>
        <v>5.3962514757969298E-5</v>
      </c>
      <c r="Q1164" s="15" t="s">
        <v>33824</v>
      </c>
      <c r="R1164" t="s">
        <v>172</v>
      </c>
      <c r="S1164" t="s">
        <v>31665</v>
      </c>
      <c r="T1164" t="s">
        <v>34767</v>
      </c>
      <c r="U1164" s="273">
        <f t="shared" si="90"/>
        <v>1.079250295159386E-4</v>
      </c>
      <c r="V1164" s="15" t="str">
        <f t="shared" si="91"/>
        <v>Sede - Colca</v>
      </c>
      <c r="W1164" s="289" t="s">
        <v>32185</v>
      </c>
      <c r="X1164" s="15" t="s">
        <v>32184</v>
      </c>
      <c r="Y1164" s="15" t="s">
        <v>32188</v>
      </c>
    </row>
    <row r="1165" spans="1:25" x14ac:dyDescent="0.35">
      <c r="A1165" s="15" t="s">
        <v>33891</v>
      </c>
      <c r="B1165" s="15" t="s">
        <v>140</v>
      </c>
      <c r="C1165" s="15" t="s">
        <v>140</v>
      </c>
      <c r="D1165" s="15" t="s">
        <v>34538</v>
      </c>
      <c r="E1165" s="15">
        <v>1</v>
      </c>
      <c r="F1165" s="273">
        <f t="shared" si="92"/>
        <v>7.3789846517119241E-5</v>
      </c>
      <c r="G1165" s="273">
        <f t="shared" si="93"/>
        <v>5.3962514757969298E-5</v>
      </c>
      <c r="Q1165" s="15" t="s">
        <v>33825</v>
      </c>
      <c r="R1165" t="s">
        <v>172</v>
      </c>
      <c r="S1165" t="s">
        <v>172</v>
      </c>
      <c r="T1165" t="s">
        <v>34768</v>
      </c>
      <c r="U1165" s="273">
        <f t="shared" si="90"/>
        <v>1.079250295159386E-4</v>
      </c>
      <c r="V1165" s="15" t="str">
        <f t="shared" si="91"/>
        <v>Sede - Ulcumayo</v>
      </c>
      <c r="W1165" s="289" t="s">
        <v>32188</v>
      </c>
      <c r="X1165" s="15" t="s">
        <v>32184</v>
      </c>
      <c r="Y1165" s="15" t="s">
        <v>32188</v>
      </c>
    </row>
    <row r="1166" spans="1:25" x14ac:dyDescent="0.35">
      <c r="A1166" s="15" t="s">
        <v>33892</v>
      </c>
      <c r="B1166" s="15" t="s">
        <v>140</v>
      </c>
      <c r="C1166" s="15" t="s">
        <v>140</v>
      </c>
      <c r="D1166" s="15" t="s">
        <v>34834</v>
      </c>
      <c r="E1166" s="15">
        <v>1</v>
      </c>
      <c r="F1166" s="273">
        <f t="shared" si="92"/>
        <v>7.3789846517119241E-5</v>
      </c>
      <c r="G1166" s="273">
        <f t="shared" si="93"/>
        <v>5.3962514757969298E-5</v>
      </c>
      <c r="Q1166" s="15" t="s">
        <v>33826</v>
      </c>
      <c r="R1166" t="s">
        <v>172</v>
      </c>
      <c r="S1166" t="s">
        <v>31668</v>
      </c>
      <c r="T1166" t="s">
        <v>34769</v>
      </c>
      <c r="U1166" s="273">
        <f t="shared" si="90"/>
        <v>1.079250295159386E-4</v>
      </c>
      <c r="V1166" s="15" t="str">
        <f t="shared" si="91"/>
        <v>Sede - Huaricolca</v>
      </c>
      <c r="W1166" s="289" t="s">
        <v>32186</v>
      </c>
      <c r="X1166" s="15" t="s">
        <v>32184</v>
      </c>
      <c r="Y1166" s="15" t="s">
        <v>32184</v>
      </c>
    </row>
    <row r="1167" spans="1:25" x14ac:dyDescent="0.35">
      <c r="A1167" s="15" t="s">
        <v>33893</v>
      </c>
      <c r="B1167" s="15" t="s">
        <v>140</v>
      </c>
      <c r="C1167" s="15" t="s">
        <v>31599</v>
      </c>
      <c r="D1167" s="15" t="s">
        <v>34835</v>
      </c>
      <c r="E1167" s="15">
        <v>1</v>
      </c>
      <c r="F1167" s="273">
        <f t="shared" si="92"/>
        <v>7.3789846517119241E-5</v>
      </c>
      <c r="G1167" s="273">
        <f t="shared" si="93"/>
        <v>5.3962514757969298E-5</v>
      </c>
      <c r="Q1167" s="15" t="s">
        <v>33827</v>
      </c>
      <c r="R1167" t="s">
        <v>172</v>
      </c>
      <c r="S1167" t="s">
        <v>31668</v>
      </c>
      <c r="T1167" t="s">
        <v>34770</v>
      </c>
      <c r="U1167" s="273">
        <f t="shared" si="90"/>
        <v>1.079250295159386E-4</v>
      </c>
      <c r="V1167" s="15" t="str">
        <f t="shared" si="91"/>
        <v>Sede - San Pedro De Cajas</v>
      </c>
      <c r="W1167" s="289" t="s">
        <v>32188</v>
      </c>
      <c r="X1167" s="15" t="s">
        <v>32184</v>
      </c>
      <c r="Y1167" s="15" t="s">
        <v>32184</v>
      </c>
    </row>
    <row r="1168" spans="1:25" x14ac:dyDescent="0.35">
      <c r="A1168" s="15" t="s">
        <v>33894</v>
      </c>
      <c r="B1168" s="15" t="s">
        <v>140</v>
      </c>
      <c r="C1168" s="15" t="s">
        <v>31599</v>
      </c>
      <c r="D1168" s="15" t="s">
        <v>34338</v>
      </c>
      <c r="E1168" s="15">
        <v>1</v>
      </c>
      <c r="F1168" s="273">
        <f t="shared" si="92"/>
        <v>7.3789846517119241E-5</v>
      </c>
      <c r="G1168" s="273">
        <f t="shared" si="93"/>
        <v>5.3962514757969298E-5</v>
      </c>
      <c r="Q1168" s="15" t="s">
        <v>33828</v>
      </c>
      <c r="R1168" t="s">
        <v>172</v>
      </c>
      <c r="S1168" t="s">
        <v>31663</v>
      </c>
      <c r="T1168" t="s">
        <v>34771</v>
      </c>
      <c r="U1168" s="273">
        <f t="shared" si="90"/>
        <v>1.079250295159386E-4</v>
      </c>
      <c r="V1168" s="15" t="str">
        <f t="shared" si="91"/>
        <v>Sede - San Juan De Jarpa</v>
      </c>
      <c r="W1168" s="289" t="s">
        <v>32185</v>
      </c>
      <c r="X1168" s="15" t="s">
        <v>32184</v>
      </c>
      <c r="Y1168" s="15" t="s">
        <v>32188</v>
      </c>
    </row>
    <row r="1169" spans="1:25" x14ac:dyDescent="0.35">
      <c r="A1169" s="15" t="s">
        <v>33895</v>
      </c>
      <c r="B1169" s="15" t="s">
        <v>140</v>
      </c>
      <c r="C1169" s="15" t="s">
        <v>31599</v>
      </c>
      <c r="D1169" s="15" t="s">
        <v>34836</v>
      </c>
      <c r="E1169" s="15">
        <v>1</v>
      </c>
      <c r="F1169" s="273">
        <f t="shared" si="92"/>
        <v>7.3789846517119241E-5</v>
      </c>
      <c r="G1169" s="273">
        <f t="shared" si="93"/>
        <v>5.3962514757969298E-5</v>
      </c>
      <c r="Q1169" s="15" t="s">
        <v>33829</v>
      </c>
      <c r="R1169" t="s">
        <v>148</v>
      </c>
      <c r="S1169" t="s">
        <v>31781</v>
      </c>
      <c r="T1169" t="s">
        <v>34772</v>
      </c>
      <c r="U1169" s="273">
        <f t="shared" si="90"/>
        <v>1.079250295159386E-4</v>
      </c>
      <c r="V1169" s="15" t="str">
        <f t="shared" si="91"/>
        <v>Sede - Fernando Lores</v>
      </c>
      <c r="W1169" s="289" t="s">
        <v>32187</v>
      </c>
      <c r="X1169" s="15" t="s">
        <v>32188</v>
      </c>
      <c r="Y1169" s="15" t="s">
        <v>32185</v>
      </c>
    </row>
    <row r="1170" spans="1:25" x14ac:dyDescent="0.35">
      <c r="A1170" s="15" t="s">
        <v>33896</v>
      </c>
      <c r="B1170" s="15" t="s">
        <v>140</v>
      </c>
      <c r="C1170" s="15" t="s">
        <v>31599</v>
      </c>
      <c r="D1170" s="15" t="s">
        <v>34837</v>
      </c>
      <c r="E1170" s="15">
        <v>1</v>
      </c>
      <c r="F1170" s="273">
        <f t="shared" si="92"/>
        <v>7.3789846517119241E-5</v>
      </c>
      <c r="G1170" s="273">
        <f t="shared" si="93"/>
        <v>5.3962514757969298E-5</v>
      </c>
      <c r="Q1170" s="15" t="s">
        <v>33830</v>
      </c>
      <c r="R1170" t="s">
        <v>148</v>
      </c>
      <c r="S1170" t="s">
        <v>31781</v>
      </c>
      <c r="T1170" t="s">
        <v>34773</v>
      </c>
      <c r="U1170" s="273">
        <f t="shared" si="90"/>
        <v>1.079250295159386E-4</v>
      </c>
      <c r="V1170" s="15" t="str">
        <f t="shared" si="91"/>
        <v>Sede - Indiana</v>
      </c>
      <c r="W1170" s="289" t="s">
        <v>32184</v>
      </c>
      <c r="X1170" s="15" t="s">
        <v>32188</v>
      </c>
      <c r="Y1170" s="15" t="s">
        <v>32185</v>
      </c>
    </row>
    <row r="1171" spans="1:25" x14ac:dyDescent="0.35">
      <c r="A1171" s="15" t="s">
        <v>33897</v>
      </c>
      <c r="B1171" s="15" t="s">
        <v>140</v>
      </c>
      <c r="C1171" s="15" t="s">
        <v>31528</v>
      </c>
      <c r="D1171" s="15" t="s">
        <v>34838</v>
      </c>
      <c r="E1171" s="15">
        <v>1</v>
      </c>
      <c r="F1171" s="273">
        <f t="shared" si="92"/>
        <v>7.3789846517119241E-5</v>
      </c>
      <c r="G1171" s="273">
        <f t="shared" si="93"/>
        <v>5.3962514757969298E-5</v>
      </c>
      <c r="Q1171" s="15" t="s">
        <v>33831</v>
      </c>
      <c r="R1171" t="s">
        <v>148</v>
      </c>
      <c r="S1171" t="s">
        <v>148</v>
      </c>
      <c r="T1171" t="s">
        <v>34774</v>
      </c>
      <c r="U1171" s="273">
        <f t="shared" si="90"/>
        <v>1.079250295159386E-4</v>
      </c>
      <c r="V1171" s="15" t="str">
        <f t="shared" si="91"/>
        <v>Sede - Urarinas</v>
      </c>
      <c r="W1171" s="289" t="s">
        <v>32187</v>
      </c>
      <c r="X1171" s="15" t="s">
        <v>32186</v>
      </c>
      <c r="Y1171" s="15" t="s">
        <v>32185</v>
      </c>
    </row>
    <row r="1172" spans="1:25" x14ac:dyDescent="0.35">
      <c r="A1172" s="15" t="s">
        <v>33898</v>
      </c>
      <c r="B1172" s="15" t="s">
        <v>140</v>
      </c>
      <c r="C1172" s="15" t="s">
        <v>31528</v>
      </c>
      <c r="D1172" s="15" t="s">
        <v>34839</v>
      </c>
      <c r="E1172" s="15">
        <v>1</v>
      </c>
      <c r="F1172" s="273">
        <f t="shared" si="92"/>
        <v>7.3789846517119241E-5</v>
      </c>
      <c r="G1172" s="273">
        <f t="shared" si="93"/>
        <v>5.3962514757969298E-5</v>
      </c>
      <c r="Q1172" s="15" t="s">
        <v>33832</v>
      </c>
      <c r="R1172" t="s">
        <v>148</v>
      </c>
      <c r="S1172" t="s">
        <v>34258</v>
      </c>
      <c r="T1172" t="s">
        <v>34775</v>
      </c>
      <c r="U1172" s="273">
        <f t="shared" si="90"/>
        <v>1.079250295159386E-4</v>
      </c>
      <c r="V1172" s="15" t="str">
        <f t="shared" si="91"/>
        <v>Sede - Capelo</v>
      </c>
      <c r="W1172" s="289" t="s">
        <v>32187</v>
      </c>
      <c r="X1172" s="15" t="s">
        <v>32188</v>
      </c>
      <c r="Y1172" s="15" t="s">
        <v>32186</v>
      </c>
    </row>
    <row r="1173" spans="1:25" x14ac:dyDescent="0.35">
      <c r="A1173" s="15" t="s">
        <v>33899</v>
      </c>
      <c r="B1173" s="15" t="s">
        <v>140</v>
      </c>
      <c r="C1173" s="15" t="s">
        <v>31528</v>
      </c>
      <c r="D1173" s="15" t="s">
        <v>34546</v>
      </c>
      <c r="E1173" s="15">
        <v>1</v>
      </c>
      <c r="F1173" s="273">
        <f t="shared" si="92"/>
        <v>7.3789846517119241E-5</v>
      </c>
      <c r="G1173" s="273">
        <f t="shared" si="93"/>
        <v>5.3962514757969298E-5</v>
      </c>
      <c r="Q1173" s="15" t="s">
        <v>33833</v>
      </c>
      <c r="R1173" t="s">
        <v>148</v>
      </c>
      <c r="S1173" t="s">
        <v>34258</v>
      </c>
      <c r="T1173" t="s">
        <v>34776</v>
      </c>
      <c r="U1173" s="273">
        <f t="shared" si="90"/>
        <v>1.079250295159386E-4</v>
      </c>
      <c r="V1173" s="15" t="str">
        <f t="shared" si="91"/>
        <v>Sede - Saquena</v>
      </c>
      <c r="W1173" s="289" t="s">
        <v>32187</v>
      </c>
      <c r="X1173" s="15" t="s">
        <v>32188</v>
      </c>
      <c r="Y1173" s="15" t="s">
        <v>32185</v>
      </c>
    </row>
    <row r="1174" spans="1:25" x14ac:dyDescent="0.35">
      <c r="A1174" s="15" t="s">
        <v>31924</v>
      </c>
      <c r="B1174" s="15" t="s">
        <v>140</v>
      </c>
      <c r="C1174" s="15" t="s">
        <v>31528</v>
      </c>
      <c r="D1174" s="15" t="s">
        <v>31529</v>
      </c>
      <c r="E1174" s="15">
        <v>1</v>
      </c>
      <c r="F1174" s="273">
        <f t="shared" si="92"/>
        <v>7.3789846517119241E-5</v>
      </c>
      <c r="G1174" s="273">
        <f t="shared" si="93"/>
        <v>5.3962514757969298E-5</v>
      </c>
      <c r="Q1174" s="15" t="s">
        <v>33834</v>
      </c>
      <c r="R1174" t="s">
        <v>148</v>
      </c>
      <c r="S1174" t="s">
        <v>34445</v>
      </c>
      <c r="T1174" t="s">
        <v>34777</v>
      </c>
      <c r="U1174" s="273">
        <f t="shared" si="90"/>
        <v>1.079250295159386E-4</v>
      </c>
      <c r="V1174" s="15" t="str">
        <f t="shared" si="91"/>
        <v>Sede - Pastaza</v>
      </c>
      <c r="W1174" s="289" t="s">
        <v>32187</v>
      </c>
      <c r="X1174" s="15" t="s">
        <v>32186</v>
      </c>
      <c r="Y1174" s="15" t="s">
        <v>32185</v>
      </c>
    </row>
    <row r="1175" spans="1:25" x14ac:dyDescent="0.35">
      <c r="A1175" s="15" t="s">
        <v>33900</v>
      </c>
      <c r="B1175" s="15" t="s">
        <v>140</v>
      </c>
      <c r="C1175" s="15" t="s">
        <v>31528</v>
      </c>
      <c r="D1175" s="15" t="s">
        <v>34840</v>
      </c>
      <c r="E1175" s="15">
        <v>1</v>
      </c>
      <c r="F1175" s="273">
        <f t="shared" si="92"/>
        <v>7.3789846517119241E-5</v>
      </c>
      <c r="G1175" s="273">
        <f t="shared" si="93"/>
        <v>5.3962514757969298E-5</v>
      </c>
      <c r="Q1175" s="15" t="s">
        <v>33835</v>
      </c>
      <c r="R1175" t="s">
        <v>152</v>
      </c>
      <c r="S1175" t="s">
        <v>31801</v>
      </c>
      <c r="T1175" t="s">
        <v>34779</v>
      </c>
      <c r="U1175" s="273">
        <f t="shared" si="90"/>
        <v>1.079250295159386E-4</v>
      </c>
      <c r="V1175" s="15" t="str">
        <f t="shared" si="91"/>
        <v>Sede - Santo Domingo</v>
      </c>
      <c r="W1175" s="289" t="s">
        <v>32185</v>
      </c>
      <c r="X1175" s="15" t="s">
        <v>32184</v>
      </c>
      <c r="Y1175" s="15" t="s">
        <v>32188</v>
      </c>
    </row>
    <row r="1176" spans="1:25" x14ac:dyDescent="0.35">
      <c r="A1176" s="15" t="s">
        <v>33901</v>
      </c>
      <c r="B1176" s="15" t="s">
        <v>140</v>
      </c>
      <c r="C1176" s="15" t="s">
        <v>31528</v>
      </c>
      <c r="D1176" s="15" t="s">
        <v>34841</v>
      </c>
      <c r="E1176" s="15">
        <v>1</v>
      </c>
      <c r="F1176" s="273">
        <f t="shared" si="92"/>
        <v>7.3789846517119241E-5</v>
      </c>
      <c r="G1176" s="273">
        <f t="shared" si="93"/>
        <v>5.3962514757969298E-5</v>
      </c>
      <c r="Q1176" s="15" t="s">
        <v>33836</v>
      </c>
      <c r="R1176" t="s">
        <v>153</v>
      </c>
      <c r="S1176" t="s">
        <v>31820</v>
      </c>
      <c r="T1176" t="s">
        <v>34780</v>
      </c>
      <c r="U1176" s="273">
        <f t="shared" si="90"/>
        <v>1.079250295159386E-4</v>
      </c>
      <c r="V1176" s="15" t="str">
        <f t="shared" si="91"/>
        <v>Sede - Saman</v>
      </c>
      <c r="W1176" s="289" t="s">
        <v>32188</v>
      </c>
      <c r="X1176" s="15" t="s">
        <v>32186</v>
      </c>
      <c r="Y1176" s="15" t="s">
        <v>32184</v>
      </c>
    </row>
    <row r="1177" spans="1:25" x14ac:dyDescent="0.35">
      <c r="A1177" s="15" t="s">
        <v>33902</v>
      </c>
      <c r="B1177" s="15" t="s">
        <v>140</v>
      </c>
      <c r="C1177" s="15" t="s">
        <v>34303</v>
      </c>
      <c r="D1177" s="15" t="s">
        <v>34842</v>
      </c>
      <c r="E1177" s="15">
        <v>1</v>
      </c>
      <c r="F1177" s="273">
        <f t="shared" si="92"/>
        <v>7.3789846517119241E-5</v>
      </c>
      <c r="G1177" s="273">
        <f t="shared" si="93"/>
        <v>5.3962514757969298E-5</v>
      </c>
      <c r="Q1177" s="15" t="s">
        <v>33837</v>
      </c>
      <c r="R1177" t="s">
        <v>153</v>
      </c>
      <c r="S1177" t="s">
        <v>31820</v>
      </c>
      <c r="T1177" t="s">
        <v>34781</v>
      </c>
      <c r="U1177" s="273">
        <f t="shared" si="90"/>
        <v>1.079250295159386E-4</v>
      </c>
      <c r="V1177" s="15" t="str">
        <f t="shared" si="91"/>
        <v>Sede - San Anton</v>
      </c>
      <c r="W1177" s="289" t="s">
        <v>32188</v>
      </c>
      <c r="X1177" s="15" t="s">
        <v>32184</v>
      </c>
      <c r="Y1177" s="15" t="s">
        <v>32188</v>
      </c>
    </row>
    <row r="1178" spans="1:25" x14ac:dyDescent="0.35">
      <c r="A1178" s="15" t="s">
        <v>33903</v>
      </c>
      <c r="B1178" s="15" t="s">
        <v>140</v>
      </c>
      <c r="C1178" s="15" t="s">
        <v>34303</v>
      </c>
      <c r="D1178" s="15" t="s">
        <v>34843</v>
      </c>
      <c r="E1178" s="15">
        <v>1</v>
      </c>
      <c r="F1178" s="273">
        <f t="shared" si="92"/>
        <v>7.3789846517119241E-5</v>
      </c>
      <c r="G1178" s="273">
        <f t="shared" si="93"/>
        <v>5.3962514757969298E-5</v>
      </c>
      <c r="Q1178" s="15" t="s">
        <v>33838</v>
      </c>
      <c r="R1178" t="s">
        <v>153</v>
      </c>
      <c r="S1178" t="s">
        <v>31821</v>
      </c>
      <c r="T1178" t="s">
        <v>34782</v>
      </c>
      <c r="U1178" s="273">
        <f t="shared" si="90"/>
        <v>1.079250295159386E-4</v>
      </c>
      <c r="V1178" s="15" t="str">
        <f t="shared" si="91"/>
        <v>Sede - Corani</v>
      </c>
      <c r="W1178" s="289" t="s">
        <v>32188</v>
      </c>
      <c r="X1178" s="15" t="s">
        <v>32184</v>
      </c>
      <c r="Y1178" s="15" t="s">
        <v>32185</v>
      </c>
    </row>
    <row r="1179" spans="1:25" x14ac:dyDescent="0.35">
      <c r="A1179" s="15" t="s">
        <v>33904</v>
      </c>
      <c r="B1179" s="15" t="s">
        <v>140</v>
      </c>
      <c r="C1179" s="15" t="s">
        <v>31603</v>
      </c>
      <c r="D1179" s="15" t="s">
        <v>34844</v>
      </c>
      <c r="E1179" s="15">
        <v>1</v>
      </c>
      <c r="F1179" s="273">
        <f t="shared" si="92"/>
        <v>7.3789846517119241E-5</v>
      </c>
      <c r="G1179" s="273">
        <f t="shared" si="93"/>
        <v>5.3962514757969298E-5</v>
      </c>
      <c r="Q1179" s="15" t="s">
        <v>33839</v>
      </c>
      <c r="R1179" t="s">
        <v>153</v>
      </c>
      <c r="S1179" t="s">
        <v>31821</v>
      </c>
      <c r="T1179" t="s">
        <v>34783</v>
      </c>
      <c r="U1179" s="273">
        <f t="shared" si="90"/>
        <v>1.079250295159386E-4</v>
      </c>
      <c r="V1179" s="15" t="str">
        <f t="shared" si="91"/>
        <v>Sede - Ollachea</v>
      </c>
      <c r="W1179" s="289" t="s">
        <v>32185</v>
      </c>
      <c r="X1179" s="15" t="s">
        <v>32184</v>
      </c>
      <c r="Y1179" s="15" t="s">
        <v>32185</v>
      </c>
    </row>
    <row r="1180" spans="1:25" x14ac:dyDescent="0.35">
      <c r="A1180" s="15" t="s">
        <v>33905</v>
      </c>
      <c r="B1180" s="15" t="s">
        <v>140</v>
      </c>
      <c r="C1180" s="15" t="s">
        <v>31603</v>
      </c>
      <c r="D1180" s="15" t="s">
        <v>31624</v>
      </c>
      <c r="E1180" s="15">
        <v>1</v>
      </c>
      <c r="F1180" s="273">
        <f t="shared" si="92"/>
        <v>7.3789846517119241E-5</v>
      </c>
      <c r="G1180" s="273">
        <f t="shared" si="93"/>
        <v>5.3962514757969298E-5</v>
      </c>
      <c r="Q1180" s="15" t="s">
        <v>33840</v>
      </c>
      <c r="R1180" t="s">
        <v>153</v>
      </c>
      <c r="S1180" t="s">
        <v>31821</v>
      </c>
      <c r="T1180" t="s">
        <v>34784</v>
      </c>
      <c r="U1180" s="273">
        <f t="shared" si="90"/>
        <v>1.079250295159386E-4</v>
      </c>
      <c r="V1180" s="15" t="str">
        <f t="shared" si="91"/>
        <v>Sede - Usicayos</v>
      </c>
      <c r="W1180" s="289" t="s">
        <v>32185</v>
      </c>
      <c r="X1180" s="15" t="s">
        <v>32184</v>
      </c>
      <c r="Y1180" s="15" t="s">
        <v>32188</v>
      </c>
    </row>
    <row r="1181" spans="1:25" x14ac:dyDescent="0.35">
      <c r="A1181" s="15" t="s">
        <v>33906</v>
      </c>
      <c r="B1181" s="15" t="s">
        <v>140</v>
      </c>
      <c r="C1181" s="15" t="s">
        <v>31562</v>
      </c>
      <c r="D1181" s="15" t="s">
        <v>34845</v>
      </c>
      <c r="E1181" s="15">
        <v>1</v>
      </c>
      <c r="F1181" s="273">
        <f t="shared" si="92"/>
        <v>7.3789846517119241E-5</v>
      </c>
      <c r="G1181" s="273">
        <f t="shared" si="93"/>
        <v>5.3962514757969298E-5</v>
      </c>
      <c r="Q1181" s="15" t="s">
        <v>33841</v>
      </c>
      <c r="R1181" t="s">
        <v>153</v>
      </c>
      <c r="S1181" t="s">
        <v>31825</v>
      </c>
      <c r="T1181" t="s">
        <v>34785</v>
      </c>
      <c r="U1181" s="273">
        <f t="shared" si="90"/>
        <v>1.079250295159386E-4</v>
      </c>
      <c r="V1181" s="15" t="str">
        <f t="shared" si="91"/>
        <v>Sede - Macari</v>
      </c>
      <c r="W1181" s="289" t="s">
        <v>32188</v>
      </c>
      <c r="X1181" s="15" t="s">
        <v>32184</v>
      </c>
      <c r="Y1181" s="15" t="s">
        <v>32188</v>
      </c>
    </row>
    <row r="1182" spans="1:25" x14ac:dyDescent="0.35">
      <c r="A1182" s="15" t="s">
        <v>33907</v>
      </c>
      <c r="B1182" s="15" t="s">
        <v>140</v>
      </c>
      <c r="C1182" s="15" t="s">
        <v>31562</v>
      </c>
      <c r="D1182" s="15" t="s">
        <v>34846</v>
      </c>
      <c r="E1182" s="15">
        <v>1</v>
      </c>
      <c r="F1182" s="273">
        <f t="shared" si="92"/>
        <v>7.3789846517119241E-5</v>
      </c>
      <c r="G1182" s="273">
        <f t="shared" si="93"/>
        <v>5.3962514757969298E-5</v>
      </c>
      <c r="Q1182" s="15" t="s">
        <v>33842</v>
      </c>
      <c r="R1182" t="s">
        <v>153</v>
      </c>
      <c r="S1182" t="s">
        <v>34371</v>
      </c>
      <c r="T1182" t="s">
        <v>34786</v>
      </c>
      <c r="U1182" s="273">
        <f t="shared" si="90"/>
        <v>1.079250295159386E-4</v>
      </c>
      <c r="V1182" s="15" t="str">
        <f t="shared" si="91"/>
        <v>Sede - Cuyocuyo</v>
      </c>
      <c r="W1182" s="289" t="s">
        <v>32188</v>
      </c>
      <c r="X1182" s="15" t="s">
        <v>32184</v>
      </c>
      <c r="Y1182" s="15" t="s">
        <v>32188</v>
      </c>
    </row>
    <row r="1183" spans="1:25" x14ac:dyDescent="0.35">
      <c r="A1183" s="15" t="s">
        <v>33908</v>
      </c>
      <c r="B1183" s="15" t="s">
        <v>140</v>
      </c>
      <c r="C1183" s="15" t="s">
        <v>31610</v>
      </c>
      <c r="D1183" s="15" t="s">
        <v>34847</v>
      </c>
      <c r="E1183" s="15">
        <v>1</v>
      </c>
      <c r="F1183" s="273">
        <f t="shared" si="92"/>
        <v>7.3789846517119241E-5</v>
      </c>
      <c r="G1183" s="273">
        <f t="shared" si="93"/>
        <v>5.3962514757969298E-5</v>
      </c>
      <c r="Q1183" s="15" t="s">
        <v>33843</v>
      </c>
      <c r="R1183" t="s">
        <v>175</v>
      </c>
      <c r="S1183" t="s">
        <v>34131</v>
      </c>
      <c r="T1183" t="s">
        <v>34787</v>
      </c>
      <c r="U1183" s="273">
        <f t="shared" si="90"/>
        <v>1.079250295159386E-4</v>
      </c>
      <c r="V1183" s="15" t="str">
        <f t="shared" si="91"/>
        <v>Sede - Cuñumbuqui</v>
      </c>
      <c r="W1183" s="289" t="s">
        <v>32185</v>
      </c>
      <c r="X1183" s="15" t="s">
        <v>32187</v>
      </c>
      <c r="Y1183" s="15" t="s">
        <v>32185</v>
      </c>
    </row>
    <row r="1184" spans="1:25" x14ac:dyDescent="0.35">
      <c r="A1184" s="15" t="s">
        <v>33909</v>
      </c>
      <c r="B1184" s="15" t="s">
        <v>140</v>
      </c>
      <c r="C1184" s="15" t="s">
        <v>31578</v>
      </c>
      <c r="D1184" s="15" t="s">
        <v>34848</v>
      </c>
      <c r="E1184" s="15">
        <v>1</v>
      </c>
      <c r="F1184" s="273">
        <f t="shared" si="92"/>
        <v>7.3789846517119241E-5</v>
      </c>
      <c r="G1184" s="273">
        <f t="shared" si="93"/>
        <v>5.3962514757969298E-5</v>
      </c>
      <c r="Q1184" s="15" t="s">
        <v>33844</v>
      </c>
      <c r="R1184" t="s">
        <v>137</v>
      </c>
      <c r="S1184" t="s">
        <v>31539</v>
      </c>
      <c r="T1184" t="s">
        <v>34789</v>
      </c>
      <c r="U1184" s="273">
        <f t="shared" si="90"/>
        <v>5.3962514757969298E-5</v>
      </c>
      <c r="V1184" s="15" t="str">
        <f t="shared" si="91"/>
        <v>Sede - Molinopampa</v>
      </c>
      <c r="W1184" s="289" t="s">
        <v>32185</v>
      </c>
      <c r="X1184" s="15" t="s">
        <v>32184</v>
      </c>
      <c r="Y1184" s="15" t="s">
        <v>32185</v>
      </c>
    </row>
    <row r="1185" spans="1:25" x14ac:dyDescent="0.35">
      <c r="A1185" s="15" t="s">
        <v>33910</v>
      </c>
      <c r="B1185" s="15" t="s">
        <v>140</v>
      </c>
      <c r="C1185" s="15" t="s">
        <v>31578</v>
      </c>
      <c r="D1185" s="15" t="s">
        <v>34849</v>
      </c>
      <c r="E1185" s="15">
        <v>1</v>
      </c>
      <c r="F1185" s="273">
        <f t="shared" si="92"/>
        <v>7.3789846517119241E-5</v>
      </c>
      <c r="G1185" s="273">
        <f t="shared" si="93"/>
        <v>5.3962514757969298E-5</v>
      </c>
      <c r="Q1185" s="15" t="s">
        <v>33845</v>
      </c>
      <c r="R1185" t="s">
        <v>137</v>
      </c>
      <c r="S1185" t="s">
        <v>31539</v>
      </c>
      <c r="T1185" t="s">
        <v>34790</v>
      </c>
      <c r="U1185" s="273">
        <f t="shared" si="90"/>
        <v>5.3962514757969298E-5</v>
      </c>
      <c r="V1185" s="15" t="str">
        <f t="shared" si="91"/>
        <v>Sede - San Isidro De Maino</v>
      </c>
      <c r="W1185" s="289" t="s">
        <v>32186</v>
      </c>
      <c r="X1185" s="15" t="s">
        <v>32184</v>
      </c>
      <c r="Y1185" s="15" t="s">
        <v>32185</v>
      </c>
    </row>
    <row r="1186" spans="1:25" x14ac:dyDescent="0.35">
      <c r="A1186" s="15" t="s">
        <v>33911</v>
      </c>
      <c r="B1186" s="15" t="s">
        <v>140</v>
      </c>
      <c r="C1186" s="15" t="s">
        <v>31536</v>
      </c>
      <c r="D1186" s="15" t="s">
        <v>34850</v>
      </c>
      <c r="E1186" s="15">
        <v>1</v>
      </c>
      <c r="F1186" s="273">
        <f t="shared" si="92"/>
        <v>7.3789846517119241E-5</v>
      </c>
      <c r="G1186" s="273">
        <f t="shared" si="93"/>
        <v>5.3962514757969298E-5</v>
      </c>
      <c r="Q1186" s="15" t="s">
        <v>33846</v>
      </c>
      <c r="R1186" t="s">
        <v>137</v>
      </c>
      <c r="S1186" t="s">
        <v>34469</v>
      </c>
      <c r="T1186" t="s">
        <v>34792</v>
      </c>
      <c r="U1186" s="273">
        <f t="shared" si="90"/>
        <v>5.3962514757969298E-5</v>
      </c>
      <c r="V1186" s="15" t="str">
        <f t="shared" si="91"/>
        <v>Sede - Conila</v>
      </c>
      <c r="W1186" s="289" t="s">
        <v>32186</v>
      </c>
      <c r="X1186" s="15" t="s">
        <v>32184</v>
      </c>
      <c r="Y1186" s="15" t="s">
        <v>32185</v>
      </c>
    </row>
    <row r="1187" spans="1:25" x14ac:dyDescent="0.35">
      <c r="A1187" s="15" t="s">
        <v>33912</v>
      </c>
      <c r="B1187" s="15" t="s">
        <v>140</v>
      </c>
      <c r="C1187" s="15" t="s">
        <v>31536</v>
      </c>
      <c r="D1187" s="15" t="s">
        <v>34851</v>
      </c>
      <c r="E1187" s="15">
        <v>1</v>
      </c>
      <c r="F1187" s="273">
        <f t="shared" si="92"/>
        <v>7.3789846517119241E-5</v>
      </c>
      <c r="G1187" s="273">
        <f t="shared" si="93"/>
        <v>5.3962514757969298E-5</v>
      </c>
      <c r="Q1187" s="15" t="s">
        <v>33847</v>
      </c>
      <c r="R1187" t="s">
        <v>137</v>
      </c>
      <c r="S1187" t="s">
        <v>34469</v>
      </c>
      <c r="T1187" t="s">
        <v>34793</v>
      </c>
      <c r="U1187" s="273">
        <f t="shared" si="90"/>
        <v>5.3962514757969298E-5</v>
      </c>
      <c r="V1187" s="15" t="str">
        <f t="shared" si="91"/>
        <v>Sede - Longuita</v>
      </c>
      <c r="W1187" s="289" t="s">
        <v>32186</v>
      </c>
      <c r="X1187" s="15" t="s">
        <v>32184</v>
      </c>
      <c r="Y1187" s="15" t="s">
        <v>32185</v>
      </c>
    </row>
    <row r="1188" spans="1:25" x14ac:dyDescent="0.35">
      <c r="A1188" s="15" t="s">
        <v>33913</v>
      </c>
      <c r="B1188" s="15" t="s">
        <v>140</v>
      </c>
      <c r="C1188" s="15" t="s">
        <v>31609</v>
      </c>
      <c r="D1188" s="15" t="s">
        <v>34852</v>
      </c>
      <c r="E1188" s="15">
        <v>1</v>
      </c>
      <c r="F1188" s="273">
        <f t="shared" si="92"/>
        <v>7.3789846517119241E-5</v>
      </c>
      <c r="G1188" s="273">
        <f t="shared" si="93"/>
        <v>5.3962514757969298E-5</v>
      </c>
      <c r="Q1188" s="15" t="s">
        <v>33848</v>
      </c>
      <c r="R1188" t="s">
        <v>137</v>
      </c>
      <c r="S1188" t="s">
        <v>34469</v>
      </c>
      <c r="T1188" t="s">
        <v>34794</v>
      </c>
      <c r="U1188" s="273">
        <f t="shared" si="90"/>
        <v>5.3962514757969298E-5</v>
      </c>
      <c r="V1188" s="15" t="str">
        <f t="shared" si="91"/>
        <v>Sede - Providencia</v>
      </c>
      <c r="W1188" s="289" t="s">
        <v>32186</v>
      </c>
      <c r="X1188" s="15" t="s">
        <v>32184</v>
      </c>
      <c r="Y1188" s="15" t="s">
        <v>32188</v>
      </c>
    </row>
    <row r="1189" spans="1:25" x14ac:dyDescent="0.35">
      <c r="A1189" s="15" t="s">
        <v>33914</v>
      </c>
      <c r="B1189" s="15" t="s">
        <v>140</v>
      </c>
      <c r="C1189" s="15" t="s">
        <v>31609</v>
      </c>
      <c r="D1189" s="15" t="s">
        <v>34853</v>
      </c>
      <c r="E1189" s="15">
        <v>1</v>
      </c>
      <c r="F1189" s="273">
        <f t="shared" si="92"/>
        <v>7.3789846517119241E-5</v>
      </c>
      <c r="G1189" s="273">
        <f t="shared" si="93"/>
        <v>5.3962514757969298E-5</v>
      </c>
      <c r="Q1189" s="15" t="s">
        <v>33849</v>
      </c>
      <c r="R1189" t="s">
        <v>137</v>
      </c>
      <c r="S1189" t="s">
        <v>34379</v>
      </c>
      <c r="T1189" t="s">
        <v>34795</v>
      </c>
      <c r="U1189" s="273">
        <f t="shared" si="90"/>
        <v>5.3962514757969298E-5</v>
      </c>
      <c r="V1189" s="15" t="str">
        <f t="shared" si="91"/>
        <v>Sede - Milpuc</v>
      </c>
      <c r="W1189" s="289" t="s">
        <v>32185</v>
      </c>
      <c r="X1189" s="15" t="s">
        <v>32184</v>
      </c>
      <c r="Y1189" s="15" t="s">
        <v>32185</v>
      </c>
    </row>
    <row r="1190" spans="1:25" x14ac:dyDescent="0.35">
      <c r="A1190" s="15" t="s">
        <v>33915</v>
      </c>
      <c r="B1190" s="15" t="s">
        <v>140</v>
      </c>
      <c r="C1190" s="15" t="s">
        <v>31609</v>
      </c>
      <c r="D1190" s="15" t="s">
        <v>34854</v>
      </c>
      <c r="E1190" s="15">
        <v>1</v>
      </c>
      <c r="F1190" s="273">
        <f t="shared" si="92"/>
        <v>7.3789846517119241E-5</v>
      </c>
      <c r="G1190" s="273">
        <f t="shared" si="93"/>
        <v>5.3962514757969298E-5</v>
      </c>
      <c r="Q1190" s="15" t="s">
        <v>33850</v>
      </c>
      <c r="R1190" t="s">
        <v>137</v>
      </c>
      <c r="S1190" t="s">
        <v>31540</v>
      </c>
      <c r="T1190" t="s">
        <v>34796</v>
      </c>
      <c r="U1190" s="273">
        <f t="shared" si="90"/>
        <v>5.3962514757969298E-5</v>
      </c>
      <c r="V1190" s="15" t="str">
        <f t="shared" si="91"/>
        <v>Sede - El Milagro</v>
      </c>
      <c r="W1190" s="289" t="s">
        <v>32184</v>
      </c>
      <c r="X1190" s="15" t="s">
        <v>32184</v>
      </c>
      <c r="Y1190" s="15" t="s">
        <v>32188</v>
      </c>
    </row>
    <row r="1191" spans="1:25" x14ac:dyDescent="0.35">
      <c r="A1191" s="15" t="s">
        <v>31944</v>
      </c>
      <c r="B1191" s="15" t="s">
        <v>141</v>
      </c>
      <c r="C1191" s="15" t="s">
        <v>31621</v>
      </c>
      <c r="D1191" s="15" t="s">
        <v>31621</v>
      </c>
      <c r="E1191" s="15">
        <v>1</v>
      </c>
      <c r="F1191" s="273">
        <f t="shared" si="92"/>
        <v>7.3789846517119241E-5</v>
      </c>
      <c r="G1191" s="273">
        <f t="shared" si="93"/>
        <v>5.3962514757969298E-5</v>
      </c>
      <c r="Q1191" s="15" t="s">
        <v>33851</v>
      </c>
      <c r="R1191" t="s">
        <v>173</v>
      </c>
      <c r="S1191" t="s">
        <v>31543</v>
      </c>
      <c r="T1191" t="s">
        <v>34565</v>
      </c>
      <c r="U1191" s="273">
        <f t="shared" si="90"/>
        <v>5.3962514757969298E-5</v>
      </c>
      <c r="V1191" s="15" t="str">
        <f t="shared" si="91"/>
        <v>Sede - Colcabamba</v>
      </c>
      <c r="W1191" s="289" t="s">
        <v>32188</v>
      </c>
      <c r="X1191" s="15" t="s">
        <v>32184</v>
      </c>
      <c r="Y1191" s="15" t="s">
        <v>32184</v>
      </c>
    </row>
    <row r="1192" spans="1:25" x14ac:dyDescent="0.35">
      <c r="A1192" s="15" t="s">
        <v>33916</v>
      </c>
      <c r="B1192" s="15" t="s">
        <v>141</v>
      </c>
      <c r="C1192" s="15" t="s">
        <v>31611</v>
      </c>
      <c r="D1192" s="15" t="s">
        <v>34855</v>
      </c>
      <c r="E1192" s="15">
        <v>1</v>
      </c>
      <c r="F1192" s="273">
        <f t="shared" si="92"/>
        <v>7.3789846517119241E-5</v>
      </c>
      <c r="G1192" s="273">
        <f t="shared" si="93"/>
        <v>5.3962514757969298E-5</v>
      </c>
      <c r="Q1192" s="15" t="s">
        <v>33852</v>
      </c>
      <c r="R1192" t="s">
        <v>173</v>
      </c>
      <c r="S1192" t="s">
        <v>31543</v>
      </c>
      <c r="T1192" t="s">
        <v>146</v>
      </c>
      <c r="U1192" s="273">
        <f t="shared" si="90"/>
        <v>5.3962514757969298E-5</v>
      </c>
      <c r="V1192" s="15" t="str">
        <f t="shared" si="91"/>
        <v>Sede - La Libertad</v>
      </c>
      <c r="W1192" s="289" t="s">
        <v>32186</v>
      </c>
      <c r="X1192" s="15" t="s">
        <v>32184</v>
      </c>
      <c r="Y1192" s="15" t="s">
        <v>32184</v>
      </c>
    </row>
    <row r="1193" spans="1:25" x14ac:dyDescent="0.35">
      <c r="A1193" s="15" t="s">
        <v>33221</v>
      </c>
      <c r="B1193" s="15" t="s">
        <v>141</v>
      </c>
      <c r="C1193" s="15" t="s">
        <v>31611</v>
      </c>
      <c r="D1193" s="15" t="s">
        <v>34856</v>
      </c>
      <c r="E1193" s="15">
        <v>1</v>
      </c>
      <c r="F1193" s="273">
        <f t="shared" si="92"/>
        <v>7.3789846517119241E-5</v>
      </c>
      <c r="G1193" s="273">
        <f t="shared" si="93"/>
        <v>5.3962514757969298E-5</v>
      </c>
      <c r="Q1193" s="15" t="s">
        <v>33853</v>
      </c>
      <c r="R1193" t="s">
        <v>173</v>
      </c>
      <c r="S1193" t="s">
        <v>31579</v>
      </c>
      <c r="T1193" t="s">
        <v>34798</v>
      </c>
      <c r="U1193" s="273">
        <f t="shared" si="90"/>
        <v>5.3962514757969298E-5</v>
      </c>
      <c r="V1193" s="15" t="str">
        <f t="shared" si="91"/>
        <v>Sede - Amashca</v>
      </c>
      <c r="W1193" s="289" t="s">
        <v>32184</v>
      </c>
      <c r="X1193" s="15" t="s">
        <v>32184</v>
      </c>
      <c r="Y1193" s="15" t="s">
        <v>32188</v>
      </c>
    </row>
    <row r="1194" spans="1:25" x14ac:dyDescent="0.35">
      <c r="A1194" s="15" t="s">
        <v>33917</v>
      </c>
      <c r="B1194" s="15" t="s">
        <v>141</v>
      </c>
      <c r="C1194" s="15" t="s">
        <v>34167</v>
      </c>
      <c r="D1194" s="15" t="s">
        <v>34857</v>
      </c>
      <c r="E1194" s="15">
        <v>1</v>
      </c>
      <c r="F1194" s="273">
        <f t="shared" si="92"/>
        <v>7.3789846517119241E-5</v>
      </c>
      <c r="G1194" s="273">
        <f t="shared" si="93"/>
        <v>5.3962514757969298E-5</v>
      </c>
      <c r="Q1194" s="15" t="s">
        <v>33854</v>
      </c>
      <c r="R1194" t="s">
        <v>173</v>
      </c>
      <c r="S1194" t="s">
        <v>31579</v>
      </c>
      <c r="T1194" t="s">
        <v>34799</v>
      </c>
      <c r="U1194" s="273">
        <f t="shared" si="90"/>
        <v>5.3962514757969298E-5</v>
      </c>
      <c r="V1194" s="15" t="str">
        <f t="shared" si="91"/>
        <v>Sede - Shilla</v>
      </c>
      <c r="W1194" s="289" t="s">
        <v>32188</v>
      </c>
      <c r="X1194" s="15" t="s">
        <v>32184</v>
      </c>
      <c r="Y1194" s="15" t="s">
        <v>32185</v>
      </c>
    </row>
    <row r="1195" spans="1:25" x14ac:dyDescent="0.35">
      <c r="A1195" s="15" t="s">
        <v>33918</v>
      </c>
      <c r="B1195" s="15" t="s">
        <v>141</v>
      </c>
      <c r="C1195" s="15" t="s">
        <v>31619</v>
      </c>
      <c r="D1195" s="15" t="s">
        <v>34566</v>
      </c>
      <c r="E1195" s="15">
        <v>1</v>
      </c>
      <c r="F1195" s="273">
        <f t="shared" si="92"/>
        <v>7.3789846517119241E-5</v>
      </c>
      <c r="G1195" s="273">
        <f t="shared" si="93"/>
        <v>5.3962514757969298E-5</v>
      </c>
      <c r="Q1195" s="15" t="s">
        <v>33855</v>
      </c>
      <c r="R1195" t="s">
        <v>173</v>
      </c>
      <c r="S1195" t="s">
        <v>34385</v>
      </c>
      <c r="T1195" t="s">
        <v>34800</v>
      </c>
      <c r="U1195" s="273">
        <f t="shared" si="90"/>
        <v>5.3962514757969298E-5</v>
      </c>
      <c r="V1195" s="15" t="str">
        <f t="shared" si="91"/>
        <v>Sede - Yupan</v>
      </c>
      <c r="W1195" s="289" t="s">
        <v>32185</v>
      </c>
      <c r="X1195" s="15" t="s">
        <v>32187</v>
      </c>
      <c r="Y1195" s="15" t="s">
        <v>32187</v>
      </c>
    </row>
    <row r="1196" spans="1:25" x14ac:dyDescent="0.35">
      <c r="A1196" s="15" t="s">
        <v>33919</v>
      </c>
      <c r="B1196" s="15" t="s">
        <v>141</v>
      </c>
      <c r="C1196" s="15" t="s">
        <v>31570</v>
      </c>
      <c r="D1196" s="15" t="s">
        <v>34858</v>
      </c>
      <c r="E1196" s="15">
        <v>1</v>
      </c>
      <c r="F1196" s="273">
        <f t="shared" si="92"/>
        <v>7.3789846517119241E-5</v>
      </c>
      <c r="G1196" s="273">
        <f t="shared" si="93"/>
        <v>5.3962514757969298E-5</v>
      </c>
      <c r="Q1196" s="15" t="s">
        <v>33856</v>
      </c>
      <c r="R1196" t="s">
        <v>173</v>
      </c>
      <c r="S1196" t="s">
        <v>31577</v>
      </c>
      <c r="T1196" t="s">
        <v>34801</v>
      </c>
      <c r="U1196" s="273">
        <f t="shared" si="90"/>
        <v>5.3962514757969298E-5</v>
      </c>
      <c r="V1196" s="15" t="str">
        <f t="shared" si="91"/>
        <v>Sede - Huachis</v>
      </c>
      <c r="W1196" s="289" t="s">
        <v>32186</v>
      </c>
      <c r="X1196" s="15" t="s">
        <v>32187</v>
      </c>
      <c r="Y1196" s="15" t="s">
        <v>32188</v>
      </c>
    </row>
    <row r="1197" spans="1:25" x14ac:dyDescent="0.35">
      <c r="A1197" s="15" t="s">
        <v>33076</v>
      </c>
      <c r="B1197" s="15" t="s">
        <v>142</v>
      </c>
      <c r="C1197" s="15" t="s">
        <v>31641</v>
      </c>
      <c r="D1197" s="15" t="s">
        <v>31641</v>
      </c>
      <c r="E1197" s="15">
        <v>1</v>
      </c>
      <c r="F1197" s="273">
        <f t="shared" si="92"/>
        <v>7.3789846517119241E-5</v>
      </c>
      <c r="G1197" s="273">
        <f t="shared" si="93"/>
        <v>5.3962514757969298E-5</v>
      </c>
      <c r="Q1197" s="15" t="s">
        <v>33857</v>
      </c>
      <c r="R1197" t="s">
        <v>173</v>
      </c>
      <c r="S1197" t="s">
        <v>31577</v>
      </c>
      <c r="T1197" t="s">
        <v>34802</v>
      </c>
      <c r="U1197" s="273">
        <f t="shared" si="90"/>
        <v>5.3962514757969298E-5</v>
      </c>
      <c r="V1197" s="15" t="str">
        <f t="shared" si="91"/>
        <v>Sede - Paucas</v>
      </c>
      <c r="W1197" s="289" t="s">
        <v>32188</v>
      </c>
      <c r="X1197" s="15" t="s">
        <v>32187</v>
      </c>
      <c r="Y1197" s="15" t="s">
        <v>32185</v>
      </c>
    </row>
    <row r="1198" spans="1:25" x14ac:dyDescent="0.35">
      <c r="A1198" s="15" t="s">
        <v>33920</v>
      </c>
      <c r="B1198" s="15" t="s">
        <v>142</v>
      </c>
      <c r="C1198" s="15" t="s">
        <v>31641</v>
      </c>
      <c r="D1198" s="15" t="s">
        <v>34859</v>
      </c>
      <c r="E1198" s="15">
        <v>1</v>
      </c>
      <c r="F1198" s="273">
        <f t="shared" si="92"/>
        <v>7.3789846517119241E-5</v>
      </c>
      <c r="G1198" s="273">
        <f t="shared" si="93"/>
        <v>5.3962514757969298E-5</v>
      </c>
      <c r="Q1198" s="15" t="s">
        <v>33858</v>
      </c>
      <c r="R1198" t="s">
        <v>173</v>
      </c>
      <c r="S1198" t="s">
        <v>31574</v>
      </c>
      <c r="T1198" t="s">
        <v>34803</v>
      </c>
      <c r="U1198" s="273">
        <f t="shared" si="90"/>
        <v>5.3962514757969298E-5</v>
      </c>
      <c r="V1198" s="15" t="str">
        <f t="shared" si="91"/>
        <v>Sede - Cochapeti</v>
      </c>
      <c r="W1198" s="289" t="s">
        <v>32185</v>
      </c>
      <c r="X1198" s="15" t="s">
        <v>32184</v>
      </c>
      <c r="Y1198" s="15" t="s">
        <v>32184</v>
      </c>
    </row>
    <row r="1199" spans="1:25" x14ac:dyDescent="0.35">
      <c r="A1199" s="15" t="s">
        <v>33921</v>
      </c>
      <c r="B1199" s="15" t="s">
        <v>142</v>
      </c>
      <c r="C1199" s="15" t="s">
        <v>31642</v>
      </c>
      <c r="D1199" s="15" t="s">
        <v>34860</v>
      </c>
      <c r="E1199" s="15">
        <v>1</v>
      </c>
      <c r="F1199" s="273">
        <f t="shared" si="92"/>
        <v>7.3789846517119241E-5</v>
      </c>
      <c r="G1199" s="273">
        <f t="shared" si="93"/>
        <v>5.3962514757969298E-5</v>
      </c>
      <c r="Q1199" s="15" t="s">
        <v>33859</v>
      </c>
      <c r="R1199" t="s">
        <v>173</v>
      </c>
      <c r="S1199" t="s">
        <v>34558</v>
      </c>
      <c r="T1199" t="s">
        <v>34804</v>
      </c>
      <c r="U1199" s="273">
        <f t="shared" si="90"/>
        <v>5.3962514757969298E-5</v>
      </c>
      <c r="V1199" s="15" t="str">
        <f t="shared" si="91"/>
        <v>Sede - Fidel Olivas Escudero</v>
      </c>
      <c r="W1199" s="289" t="s">
        <v>32185</v>
      </c>
      <c r="X1199" s="15" t="s">
        <v>32184</v>
      </c>
      <c r="Y1199" s="15" t="s">
        <v>32188</v>
      </c>
    </row>
    <row r="1200" spans="1:25" x14ac:dyDescent="0.35">
      <c r="A1200" s="15" t="s">
        <v>33922</v>
      </c>
      <c r="B1200" s="15" t="s">
        <v>142</v>
      </c>
      <c r="C1200" s="15" t="s">
        <v>31642</v>
      </c>
      <c r="D1200" s="15" t="s">
        <v>34861</v>
      </c>
      <c r="E1200" s="15">
        <v>1</v>
      </c>
      <c r="F1200" s="273">
        <f t="shared" si="92"/>
        <v>7.3789846517119241E-5</v>
      </c>
      <c r="G1200" s="273">
        <f t="shared" si="93"/>
        <v>5.3962514757969298E-5</v>
      </c>
      <c r="Q1200" s="15" t="s">
        <v>33860</v>
      </c>
      <c r="R1200" t="s">
        <v>173</v>
      </c>
      <c r="S1200" t="s">
        <v>34250</v>
      </c>
      <c r="T1200" t="s">
        <v>31583</v>
      </c>
      <c r="U1200" s="273">
        <f t="shared" si="90"/>
        <v>5.3962514757969298E-5</v>
      </c>
      <c r="V1200" s="15" t="str">
        <f t="shared" si="91"/>
        <v>Sede - Bolognesi</v>
      </c>
      <c r="W1200" s="289" t="s">
        <v>32185</v>
      </c>
      <c r="X1200" s="15" t="s">
        <v>32184</v>
      </c>
      <c r="Y1200" s="15" t="s">
        <v>32184</v>
      </c>
    </row>
    <row r="1201" spans="1:25" x14ac:dyDescent="0.35">
      <c r="A1201" s="15" t="s">
        <v>33079</v>
      </c>
      <c r="B1201" s="15" t="s">
        <v>142</v>
      </c>
      <c r="C1201" s="15" t="s">
        <v>34209</v>
      </c>
      <c r="D1201" s="15" t="s">
        <v>34209</v>
      </c>
      <c r="E1201" s="15">
        <v>1</v>
      </c>
      <c r="F1201" s="273">
        <f t="shared" si="92"/>
        <v>7.3789846517119241E-5</v>
      </c>
      <c r="G1201" s="273">
        <f t="shared" si="93"/>
        <v>5.3962514757969298E-5</v>
      </c>
      <c r="Q1201" s="15" t="s">
        <v>33861</v>
      </c>
      <c r="R1201" t="s">
        <v>173</v>
      </c>
      <c r="S1201" t="s">
        <v>31581</v>
      </c>
      <c r="T1201" t="s">
        <v>34805</v>
      </c>
      <c r="U1201" s="273">
        <f t="shared" si="90"/>
        <v>5.3962514757969298E-5</v>
      </c>
      <c r="V1201" s="15" t="str">
        <f t="shared" si="91"/>
        <v>Sede - Llacllin</v>
      </c>
      <c r="W1201" s="289" t="s">
        <v>32185</v>
      </c>
      <c r="X1201" s="15" t="s">
        <v>32184</v>
      </c>
      <c r="Y1201" s="15" t="s">
        <v>32184</v>
      </c>
    </row>
    <row r="1202" spans="1:25" x14ac:dyDescent="0.35">
      <c r="A1202" s="15" t="s">
        <v>33923</v>
      </c>
      <c r="B1202" s="15" t="s">
        <v>142</v>
      </c>
      <c r="C1202" s="15" t="s">
        <v>34209</v>
      </c>
      <c r="D1202" s="15" t="s">
        <v>34862</v>
      </c>
      <c r="E1202" s="15">
        <v>1</v>
      </c>
      <c r="F1202" s="273">
        <f t="shared" si="92"/>
        <v>7.3789846517119241E-5</v>
      </c>
      <c r="G1202" s="273">
        <f t="shared" si="93"/>
        <v>5.3962514757969298E-5</v>
      </c>
      <c r="Q1202" s="15" t="s">
        <v>33862</v>
      </c>
      <c r="R1202" t="s">
        <v>173</v>
      </c>
      <c r="S1202" t="s">
        <v>31545</v>
      </c>
      <c r="T1202" t="s">
        <v>34806</v>
      </c>
      <c r="U1202" s="273">
        <f t="shared" si="90"/>
        <v>5.3962514757969298E-5</v>
      </c>
      <c r="V1202" s="15" t="str">
        <f t="shared" si="91"/>
        <v>Sede - Caceres Del Peru</v>
      </c>
      <c r="W1202" s="289" t="s">
        <v>32188</v>
      </c>
      <c r="X1202" s="15" t="s">
        <v>32187</v>
      </c>
      <c r="Y1202" s="15" t="s">
        <v>32184</v>
      </c>
    </row>
    <row r="1203" spans="1:25" x14ac:dyDescent="0.35">
      <c r="A1203" s="15" t="s">
        <v>33924</v>
      </c>
      <c r="B1203" s="15" t="s">
        <v>142</v>
      </c>
      <c r="C1203" s="15" t="s">
        <v>34180</v>
      </c>
      <c r="D1203" s="15" t="s">
        <v>34863</v>
      </c>
      <c r="E1203" s="15">
        <v>1</v>
      </c>
      <c r="F1203" s="273">
        <f t="shared" si="92"/>
        <v>7.3789846517119241E-5</v>
      </c>
      <c r="G1203" s="273">
        <f t="shared" si="93"/>
        <v>5.3962514757969298E-5</v>
      </c>
      <c r="Q1203" s="15" t="s">
        <v>33863</v>
      </c>
      <c r="R1203" t="s">
        <v>173</v>
      </c>
      <c r="S1203" t="s">
        <v>31582</v>
      </c>
      <c r="T1203" t="s">
        <v>31641</v>
      </c>
      <c r="U1203" s="273">
        <f t="shared" si="90"/>
        <v>5.3962514757969298E-5</v>
      </c>
      <c r="V1203" s="15" t="str">
        <f t="shared" si="91"/>
        <v>Sede - Acobamba</v>
      </c>
      <c r="W1203" s="289" t="s">
        <v>32185</v>
      </c>
      <c r="X1203" s="15" t="s">
        <v>32184</v>
      </c>
      <c r="Y1203" s="15" t="s">
        <v>32188</v>
      </c>
    </row>
    <row r="1204" spans="1:25" x14ac:dyDescent="0.35">
      <c r="A1204" s="15" t="s">
        <v>33094</v>
      </c>
      <c r="B1204" s="15" t="s">
        <v>142</v>
      </c>
      <c r="C1204" s="15" t="s">
        <v>34490</v>
      </c>
      <c r="D1204" s="15" t="s">
        <v>34490</v>
      </c>
      <c r="E1204" s="15">
        <v>1</v>
      </c>
      <c r="F1204" s="273">
        <f t="shared" si="92"/>
        <v>7.3789846517119241E-5</v>
      </c>
      <c r="G1204" s="273">
        <f t="shared" si="93"/>
        <v>5.3962514757969298E-5</v>
      </c>
      <c r="Q1204" s="15" t="s">
        <v>33864</v>
      </c>
      <c r="R1204" t="s">
        <v>173</v>
      </c>
      <c r="S1204" t="s">
        <v>31582</v>
      </c>
      <c r="T1204" t="s">
        <v>34807</v>
      </c>
      <c r="U1204" s="273">
        <f t="shared" si="90"/>
        <v>5.3962514757969298E-5</v>
      </c>
      <c r="V1204" s="15" t="str">
        <f t="shared" si="91"/>
        <v>Sede - Alfonso Ugarte</v>
      </c>
      <c r="W1204" s="289" t="s">
        <v>32185</v>
      </c>
      <c r="X1204" s="15" t="s">
        <v>32184</v>
      </c>
      <c r="Y1204" s="15" t="s">
        <v>32188</v>
      </c>
    </row>
    <row r="1205" spans="1:25" x14ac:dyDescent="0.35">
      <c r="A1205" s="15" t="s">
        <v>33925</v>
      </c>
      <c r="B1205" s="15" t="s">
        <v>142</v>
      </c>
      <c r="C1205" s="15" t="s">
        <v>34490</v>
      </c>
      <c r="D1205" s="15" t="s">
        <v>34864</v>
      </c>
      <c r="E1205" s="15">
        <v>1</v>
      </c>
      <c r="F1205" s="273">
        <f t="shared" si="92"/>
        <v>7.3789846517119241E-5</v>
      </c>
      <c r="G1205" s="273">
        <f t="shared" si="93"/>
        <v>5.3962514757969298E-5</v>
      </c>
      <c r="Q1205" s="15" t="s">
        <v>33865</v>
      </c>
      <c r="R1205" t="s">
        <v>173</v>
      </c>
      <c r="S1205" t="s">
        <v>31582</v>
      </c>
      <c r="T1205" t="s">
        <v>34808</v>
      </c>
      <c r="U1205" s="273">
        <f t="shared" si="90"/>
        <v>5.3962514757969298E-5</v>
      </c>
      <c r="V1205" s="15" t="str">
        <f t="shared" si="91"/>
        <v>Sede - Cashapampa</v>
      </c>
      <c r="W1205" s="289" t="s">
        <v>32188</v>
      </c>
      <c r="X1205" s="15" t="s">
        <v>32187</v>
      </c>
      <c r="Y1205" s="15" t="s">
        <v>32188</v>
      </c>
    </row>
    <row r="1206" spans="1:25" x14ac:dyDescent="0.35">
      <c r="A1206" s="15" t="s">
        <v>33926</v>
      </c>
      <c r="B1206" s="15" t="s">
        <v>142</v>
      </c>
      <c r="C1206" s="15" t="s">
        <v>34490</v>
      </c>
      <c r="D1206" s="15" t="s">
        <v>31746</v>
      </c>
      <c r="E1206" s="15">
        <v>1</v>
      </c>
      <c r="F1206" s="273">
        <f t="shared" si="92"/>
        <v>7.3789846517119241E-5</v>
      </c>
      <c r="G1206" s="273">
        <f t="shared" si="93"/>
        <v>5.3962514757969298E-5</v>
      </c>
      <c r="Q1206" s="15" t="s">
        <v>33866</v>
      </c>
      <c r="R1206" t="s">
        <v>173</v>
      </c>
      <c r="S1206" t="s">
        <v>31582</v>
      </c>
      <c r="T1206" t="s">
        <v>34280</v>
      </c>
      <c r="U1206" s="273">
        <f t="shared" si="90"/>
        <v>5.3962514757969298E-5</v>
      </c>
      <c r="V1206" s="15" t="str">
        <f t="shared" si="91"/>
        <v>Sede - San Juan</v>
      </c>
      <c r="W1206" s="289" t="s">
        <v>32185</v>
      </c>
      <c r="X1206" s="15" t="s">
        <v>32184</v>
      </c>
      <c r="Y1206" s="15" t="s">
        <v>32188</v>
      </c>
    </row>
    <row r="1207" spans="1:25" x14ac:dyDescent="0.35">
      <c r="A1207" s="15" t="s">
        <v>33927</v>
      </c>
      <c r="B1207" s="15" t="s">
        <v>142</v>
      </c>
      <c r="C1207" s="15" t="s">
        <v>34490</v>
      </c>
      <c r="D1207" s="15" t="s">
        <v>34865</v>
      </c>
      <c r="E1207" s="15">
        <v>1</v>
      </c>
      <c r="F1207" s="273">
        <f t="shared" si="92"/>
        <v>7.3789846517119241E-5</v>
      </c>
      <c r="G1207" s="273">
        <f t="shared" si="93"/>
        <v>5.3962514757969298E-5</v>
      </c>
      <c r="Q1207" s="15" t="s">
        <v>33867</v>
      </c>
      <c r="R1207" t="s">
        <v>173</v>
      </c>
      <c r="S1207" t="s">
        <v>31580</v>
      </c>
      <c r="T1207" t="s">
        <v>34809</v>
      </c>
      <c r="U1207" s="273">
        <f t="shared" si="90"/>
        <v>5.3962514757969298E-5</v>
      </c>
      <c r="V1207" s="15" t="str">
        <f t="shared" si="91"/>
        <v>Sede - Shupluy</v>
      </c>
      <c r="W1207" s="289" t="s">
        <v>32185</v>
      </c>
      <c r="X1207" s="15" t="s">
        <v>32184</v>
      </c>
      <c r="Y1207" s="15" t="s">
        <v>32188</v>
      </c>
    </row>
    <row r="1208" spans="1:25" x14ac:dyDescent="0.35">
      <c r="A1208" s="15" t="s">
        <v>33928</v>
      </c>
      <c r="B1208" s="15" t="s">
        <v>142</v>
      </c>
      <c r="C1208" s="15" t="s">
        <v>34490</v>
      </c>
      <c r="D1208" s="15" t="s">
        <v>31596</v>
      </c>
      <c r="E1208" s="15">
        <v>1</v>
      </c>
      <c r="F1208" s="273">
        <f t="shared" si="92"/>
        <v>7.3789846517119241E-5</v>
      </c>
      <c r="G1208" s="273">
        <f t="shared" si="93"/>
        <v>5.3962514757969298E-5</v>
      </c>
      <c r="Q1208" s="15" t="s">
        <v>33868</v>
      </c>
      <c r="R1208" t="s">
        <v>174</v>
      </c>
      <c r="S1208" t="s">
        <v>31547</v>
      </c>
      <c r="T1208" t="s">
        <v>34810</v>
      </c>
      <c r="U1208" s="273">
        <f t="shared" si="90"/>
        <v>5.3962514757969298E-5</v>
      </c>
      <c r="V1208" s="15" t="str">
        <f t="shared" si="91"/>
        <v>Sede - Kaquiabamba</v>
      </c>
      <c r="W1208" s="289" t="s">
        <v>32185</v>
      </c>
      <c r="X1208" s="15" t="s">
        <v>32184</v>
      </c>
      <c r="Y1208" s="15" t="s">
        <v>32184</v>
      </c>
    </row>
    <row r="1209" spans="1:25" x14ac:dyDescent="0.35">
      <c r="A1209" s="15" t="s">
        <v>33929</v>
      </c>
      <c r="B1209" s="15" t="s">
        <v>142</v>
      </c>
      <c r="C1209" s="15" t="s">
        <v>31643</v>
      </c>
      <c r="D1209" s="15" t="s">
        <v>34866</v>
      </c>
      <c r="E1209" s="15">
        <v>1</v>
      </c>
      <c r="F1209" s="273">
        <f t="shared" si="92"/>
        <v>7.3789846517119241E-5</v>
      </c>
      <c r="G1209" s="273">
        <f t="shared" si="93"/>
        <v>5.3962514757969298E-5</v>
      </c>
      <c r="Q1209" s="15" t="s">
        <v>33869</v>
      </c>
      <c r="R1209" t="s">
        <v>174</v>
      </c>
      <c r="S1209" t="s">
        <v>31627</v>
      </c>
      <c r="T1209" t="s">
        <v>34811</v>
      </c>
      <c r="U1209" s="273">
        <f t="shared" si="90"/>
        <v>5.3962514757969298E-5</v>
      </c>
      <c r="V1209" s="15" t="str">
        <f t="shared" si="91"/>
        <v>Sede - Caraybamba</v>
      </c>
      <c r="W1209" s="289" t="s">
        <v>32186</v>
      </c>
      <c r="X1209" s="15" t="s">
        <v>32188</v>
      </c>
      <c r="Y1209" s="15" t="s">
        <v>32188</v>
      </c>
    </row>
    <row r="1210" spans="1:25" x14ac:dyDescent="0.35">
      <c r="A1210" s="15" t="s">
        <v>33930</v>
      </c>
      <c r="B1210" s="15" t="s">
        <v>142</v>
      </c>
      <c r="C1210" s="15" t="s">
        <v>31643</v>
      </c>
      <c r="D1210" s="15" t="s">
        <v>34867</v>
      </c>
      <c r="E1210" s="15">
        <v>1</v>
      </c>
      <c r="F1210" s="273">
        <f t="shared" si="92"/>
        <v>7.3789846517119241E-5</v>
      </c>
      <c r="G1210" s="273">
        <f t="shared" si="93"/>
        <v>5.3962514757969298E-5</v>
      </c>
      <c r="Q1210" s="15" t="s">
        <v>33870</v>
      </c>
      <c r="R1210" t="s">
        <v>174</v>
      </c>
      <c r="S1210" t="s">
        <v>31627</v>
      </c>
      <c r="T1210" t="s">
        <v>34812</v>
      </c>
      <c r="U1210" s="273">
        <f t="shared" si="90"/>
        <v>5.3962514757969298E-5</v>
      </c>
      <c r="V1210" s="15" t="str">
        <f t="shared" si="91"/>
        <v>Sede - Ihuayllo</v>
      </c>
      <c r="W1210" s="289" t="s">
        <v>32188</v>
      </c>
      <c r="X1210" s="15" t="s">
        <v>32184</v>
      </c>
      <c r="Y1210" s="15" t="s">
        <v>32188</v>
      </c>
    </row>
    <row r="1211" spans="1:25" x14ac:dyDescent="0.35">
      <c r="A1211" s="15" t="s">
        <v>33931</v>
      </c>
      <c r="B1211" s="15" t="s">
        <v>170</v>
      </c>
      <c r="C1211" s="15" t="s">
        <v>170</v>
      </c>
      <c r="D1211" s="15" t="s">
        <v>34868</v>
      </c>
      <c r="E1211" s="15">
        <v>1</v>
      </c>
      <c r="F1211" s="273">
        <f t="shared" si="92"/>
        <v>7.3789846517119241E-5</v>
      </c>
      <c r="G1211" s="273">
        <f t="shared" si="93"/>
        <v>5.3962514757969298E-5</v>
      </c>
      <c r="Q1211" s="15" t="s">
        <v>33871</v>
      </c>
      <c r="R1211" t="s">
        <v>174</v>
      </c>
      <c r="S1211" t="s">
        <v>31625</v>
      </c>
      <c r="T1211" t="s">
        <v>34813</v>
      </c>
      <c r="U1211" s="273">
        <f t="shared" si="90"/>
        <v>5.3962514757969298E-5</v>
      </c>
      <c r="V1211" s="15" t="str">
        <f t="shared" si="91"/>
        <v>Sede - Haquira</v>
      </c>
      <c r="W1211" s="289" t="s">
        <v>32185</v>
      </c>
      <c r="X1211" s="15" t="s">
        <v>32188</v>
      </c>
      <c r="Y1211" s="15" t="s">
        <v>32188</v>
      </c>
    </row>
    <row r="1212" spans="1:25" x14ac:dyDescent="0.35">
      <c r="A1212" s="15" t="s">
        <v>33932</v>
      </c>
      <c r="B1212" s="15" t="s">
        <v>170</v>
      </c>
      <c r="C1212" s="15" t="s">
        <v>34044</v>
      </c>
      <c r="D1212" s="15" t="s">
        <v>34869</v>
      </c>
      <c r="E1212" s="15">
        <v>1</v>
      </c>
      <c r="F1212" s="273">
        <f t="shared" si="92"/>
        <v>7.3789846517119241E-5</v>
      </c>
      <c r="G1212" s="273">
        <f t="shared" si="93"/>
        <v>5.3962514757969298E-5</v>
      </c>
      <c r="Q1212" s="15" t="s">
        <v>31887</v>
      </c>
      <c r="R1212" t="s">
        <v>174</v>
      </c>
      <c r="S1212" t="s">
        <v>31625</v>
      </c>
      <c r="T1212" t="s">
        <v>31626</v>
      </c>
      <c r="U1212" s="273">
        <f t="shared" si="90"/>
        <v>5.3962514757969298E-5</v>
      </c>
      <c r="V1212" s="15" t="str">
        <f t="shared" si="91"/>
        <v>Sede - Challhuahuacho</v>
      </c>
      <c r="W1212" s="289" t="s">
        <v>32188</v>
      </c>
      <c r="X1212" s="15" t="s">
        <v>32188</v>
      </c>
      <c r="Y1212" s="15" t="s">
        <v>32188</v>
      </c>
    </row>
    <row r="1213" spans="1:25" x14ac:dyDescent="0.35">
      <c r="A1213" s="15" t="s">
        <v>33933</v>
      </c>
      <c r="B1213" s="15" t="s">
        <v>170</v>
      </c>
      <c r="C1213" s="15" t="s">
        <v>34761</v>
      </c>
      <c r="D1213" s="15" t="s">
        <v>34870</v>
      </c>
      <c r="E1213" s="15">
        <v>1</v>
      </c>
      <c r="F1213" s="273">
        <f t="shared" si="92"/>
        <v>7.3789846517119241E-5</v>
      </c>
      <c r="G1213" s="273">
        <f t="shared" si="93"/>
        <v>5.3962514757969298E-5</v>
      </c>
      <c r="Q1213" s="15" t="s">
        <v>33872</v>
      </c>
      <c r="R1213" t="s">
        <v>174</v>
      </c>
      <c r="S1213" t="s">
        <v>34109</v>
      </c>
      <c r="T1213" t="s">
        <v>34814</v>
      </c>
      <c r="U1213" s="273">
        <f t="shared" si="90"/>
        <v>5.3962514757969298E-5</v>
      </c>
      <c r="V1213" s="15" t="str">
        <f t="shared" si="91"/>
        <v>Sede - Anco-Huallo</v>
      </c>
      <c r="W1213" s="289" t="s">
        <v>32188</v>
      </c>
      <c r="X1213" s="15" t="s">
        <v>32184</v>
      </c>
      <c r="Y1213" s="15" t="s">
        <v>32188</v>
      </c>
    </row>
    <row r="1214" spans="1:25" x14ac:dyDescent="0.35">
      <c r="A1214" s="15" t="s">
        <v>33934</v>
      </c>
      <c r="B1214" s="15" t="s">
        <v>170</v>
      </c>
      <c r="C1214" s="15" t="s">
        <v>34352</v>
      </c>
      <c r="D1214" s="15" t="s">
        <v>34871</v>
      </c>
      <c r="E1214" s="15">
        <v>1</v>
      </c>
      <c r="F1214" s="273">
        <f t="shared" si="92"/>
        <v>7.3789846517119241E-5</v>
      </c>
      <c r="G1214" s="273">
        <f t="shared" si="93"/>
        <v>5.3962514757969298E-5</v>
      </c>
      <c r="Q1214" s="15" t="s">
        <v>33873</v>
      </c>
      <c r="R1214" t="s">
        <v>174</v>
      </c>
      <c r="S1214" t="s">
        <v>34148</v>
      </c>
      <c r="T1214" t="s">
        <v>34815</v>
      </c>
      <c r="U1214" s="273">
        <f t="shared" si="90"/>
        <v>5.3962514757969298E-5</v>
      </c>
      <c r="V1214" s="15" t="str">
        <f t="shared" si="91"/>
        <v>Sede - Curpahuasi</v>
      </c>
      <c r="W1214" s="289" t="s">
        <v>32185</v>
      </c>
      <c r="X1214" s="15" t="s">
        <v>32188</v>
      </c>
      <c r="Y1214" s="15" t="s">
        <v>32184</v>
      </c>
    </row>
    <row r="1215" spans="1:25" x14ac:dyDescent="0.35">
      <c r="A1215" s="15" t="s">
        <v>33935</v>
      </c>
      <c r="B1215" s="15" t="s">
        <v>170</v>
      </c>
      <c r="C1215" s="15" t="s">
        <v>34528</v>
      </c>
      <c r="D1215" s="15" t="s">
        <v>34872</v>
      </c>
      <c r="E1215" s="15">
        <v>1</v>
      </c>
      <c r="F1215" s="273">
        <f t="shared" si="92"/>
        <v>7.3789846517119241E-5</v>
      </c>
      <c r="G1215" s="273">
        <f t="shared" si="93"/>
        <v>5.3962514757969298E-5</v>
      </c>
      <c r="Q1215" s="15" t="s">
        <v>33874</v>
      </c>
      <c r="R1215" t="s">
        <v>174</v>
      </c>
      <c r="S1215" t="s">
        <v>34148</v>
      </c>
      <c r="T1215" t="s">
        <v>34816</v>
      </c>
      <c r="U1215" s="273">
        <f t="shared" si="90"/>
        <v>5.3962514757969298E-5</v>
      </c>
      <c r="V1215" s="15" t="str">
        <f t="shared" si="91"/>
        <v>Sede - Micaela Bastidas</v>
      </c>
      <c r="W1215" s="289" t="s">
        <v>32188</v>
      </c>
      <c r="X1215" s="15" t="s">
        <v>32188</v>
      </c>
      <c r="Y1215" s="15" t="s">
        <v>32188</v>
      </c>
    </row>
    <row r="1216" spans="1:25" x14ac:dyDescent="0.35">
      <c r="A1216" s="15" t="s">
        <v>33936</v>
      </c>
      <c r="B1216" s="15" t="s">
        <v>170</v>
      </c>
      <c r="C1216" s="15" t="s">
        <v>34253</v>
      </c>
      <c r="D1216" s="15" t="s">
        <v>31720</v>
      </c>
      <c r="E1216" s="15">
        <v>1</v>
      </c>
      <c r="F1216" s="273">
        <f t="shared" si="92"/>
        <v>7.3789846517119241E-5</v>
      </c>
      <c r="G1216" s="273">
        <f t="shared" si="93"/>
        <v>5.3962514757969298E-5</v>
      </c>
      <c r="Q1216" s="15" t="s">
        <v>33875</v>
      </c>
      <c r="R1216" t="s">
        <v>138</v>
      </c>
      <c r="S1216" t="s">
        <v>34193</v>
      </c>
      <c r="T1216" t="s">
        <v>34817</v>
      </c>
      <c r="U1216" s="273">
        <f t="shared" si="90"/>
        <v>5.3962514757969298E-5</v>
      </c>
      <c r="V1216" s="15" t="str">
        <f t="shared" si="91"/>
        <v>Sede - Jaqui</v>
      </c>
      <c r="W1216" s="289" t="s">
        <v>32184</v>
      </c>
      <c r="X1216" s="15" t="s">
        <v>32184</v>
      </c>
      <c r="Y1216" s="15" t="s">
        <v>925</v>
      </c>
    </row>
    <row r="1217" spans="1:25" x14ac:dyDescent="0.35">
      <c r="A1217" s="15" t="s">
        <v>33937</v>
      </c>
      <c r="B1217" s="15" t="s">
        <v>170</v>
      </c>
      <c r="C1217" s="15" t="s">
        <v>34497</v>
      </c>
      <c r="D1217" s="15" t="s">
        <v>34873</v>
      </c>
      <c r="E1217" s="15">
        <v>1</v>
      </c>
      <c r="F1217" s="273">
        <f t="shared" si="92"/>
        <v>7.3789846517119241E-5</v>
      </c>
      <c r="G1217" s="273">
        <f t="shared" si="93"/>
        <v>5.3962514757969298E-5</v>
      </c>
      <c r="Q1217" s="15" t="s">
        <v>33876</v>
      </c>
      <c r="R1217" t="s">
        <v>138</v>
      </c>
      <c r="S1217" t="s">
        <v>31526</v>
      </c>
      <c r="T1217" t="s">
        <v>34818</v>
      </c>
      <c r="U1217" s="273">
        <f t="shared" si="90"/>
        <v>5.3962514757969298E-5</v>
      </c>
      <c r="V1217" s="15" t="str">
        <f t="shared" si="91"/>
        <v>Sede - Chilcaymarca</v>
      </c>
      <c r="W1217" s="289" t="s">
        <v>32188</v>
      </c>
      <c r="X1217" s="15" t="s">
        <v>32184</v>
      </c>
      <c r="Y1217" s="15" t="s">
        <v>32184</v>
      </c>
    </row>
    <row r="1218" spans="1:25" x14ac:dyDescent="0.35">
      <c r="A1218" s="15" t="s">
        <v>33938</v>
      </c>
      <c r="B1218" s="15" t="s">
        <v>170</v>
      </c>
      <c r="C1218" s="15" t="s">
        <v>34497</v>
      </c>
      <c r="D1218" s="15" t="s">
        <v>34874</v>
      </c>
      <c r="E1218" s="15">
        <v>1</v>
      </c>
      <c r="F1218" s="273">
        <f t="shared" si="92"/>
        <v>7.3789846517119241E-5</v>
      </c>
      <c r="G1218" s="273">
        <f t="shared" si="93"/>
        <v>5.3962514757969298E-5</v>
      </c>
      <c r="Q1218" s="15" t="s">
        <v>33877</v>
      </c>
      <c r="R1218" t="s">
        <v>138</v>
      </c>
      <c r="S1218" t="s">
        <v>31526</v>
      </c>
      <c r="T1218" t="s">
        <v>34819</v>
      </c>
      <c r="U1218" s="273">
        <f t="shared" si="90"/>
        <v>5.3962514757969298E-5</v>
      </c>
      <c r="V1218" s="15" t="str">
        <f t="shared" si="91"/>
        <v>Sede - Uñon</v>
      </c>
      <c r="W1218" s="289" t="s">
        <v>32186</v>
      </c>
      <c r="X1218" s="15" t="s">
        <v>32184</v>
      </c>
      <c r="Y1218" s="15" t="s">
        <v>32184</v>
      </c>
    </row>
    <row r="1219" spans="1:25" x14ac:dyDescent="0.35">
      <c r="A1219" s="15" t="s">
        <v>33939</v>
      </c>
      <c r="B1219" s="15" t="s">
        <v>170</v>
      </c>
      <c r="C1219" s="15" t="s">
        <v>34498</v>
      </c>
      <c r="D1219" s="15" t="s">
        <v>34875</v>
      </c>
      <c r="E1219" s="15">
        <v>1</v>
      </c>
      <c r="F1219" s="273">
        <f t="shared" si="92"/>
        <v>7.3789846517119241E-5</v>
      </c>
      <c r="G1219" s="273">
        <f t="shared" si="93"/>
        <v>5.3962514757969298E-5</v>
      </c>
      <c r="Q1219" s="15" t="s">
        <v>33878</v>
      </c>
      <c r="R1219" t="s">
        <v>138</v>
      </c>
      <c r="S1219" t="s">
        <v>31557</v>
      </c>
      <c r="T1219" t="s">
        <v>34820</v>
      </c>
      <c r="U1219" s="273">
        <f t="shared" ref="U1219:U1282" si="94">+SUMIF($A:$A,Q1219,$G:$G)+SUMIF($I:$I,Q1219,$O:$O)</f>
        <v>5.3962514757969298E-5</v>
      </c>
      <c r="V1219" s="15" t="str">
        <f t="shared" ref="V1219:V1282" si="95">_xlfn.CONCAT("Sede - ",T1219)</f>
        <v>Sede - Cabanaconde</v>
      </c>
      <c r="W1219" s="289" t="s">
        <v>32185</v>
      </c>
      <c r="X1219" s="15" t="s">
        <v>32184</v>
      </c>
      <c r="Y1219" s="15" t="s">
        <v>32184</v>
      </c>
    </row>
    <row r="1220" spans="1:25" x14ac:dyDescent="0.35">
      <c r="A1220" s="15" t="s">
        <v>33940</v>
      </c>
      <c r="B1220" s="15" t="s">
        <v>170</v>
      </c>
      <c r="C1220" s="15" t="s">
        <v>34170</v>
      </c>
      <c r="D1220" s="15" t="s">
        <v>34876</v>
      </c>
      <c r="E1220" s="15">
        <v>1</v>
      </c>
      <c r="F1220" s="273">
        <f t="shared" ref="F1220:F1283" si="96">+E1220/SUM($E$3:$E$1322)</f>
        <v>7.3789846517119241E-5</v>
      </c>
      <c r="G1220" s="273">
        <f t="shared" ref="G1220:G1283" si="97">+F1220*RIGHT($A$1,6)</f>
        <v>5.3962514757969298E-5</v>
      </c>
      <c r="Q1220" s="15" t="s">
        <v>33879</v>
      </c>
      <c r="R1220" t="s">
        <v>138</v>
      </c>
      <c r="S1220" t="s">
        <v>31650</v>
      </c>
      <c r="T1220" t="s">
        <v>34821</v>
      </c>
      <c r="U1220" s="273">
        <f t="shared" si="94"/>
        <v>5.3962514757969298E-5</v>
      </c>
      <c r="V1220" s="15" t="str">
        <f t="shared" si="95"/>
        <v>Sede - Huaynacotas</v>
      </c>
      <c r="W1220" s="289" t="s">
        <v>32188</v>
      </c>
      <c r="X1220" s="15" t="s">
        <v>32187</v>
      </c>
      <c r="Y1220" s="15" t="s">
        <v>32188</v>
      </c>
    </row>
    <row r="1221" spans="1:25" x14ac:dyDescent="0.35">
      <c r="A1221" s="15" t="s">
        <v>33226</v>
      </c>
      <c r="B1221" s="15" t="s">
        <v>144</v>
      </c>
      <c r="C1221" s="15" t="s">
        <v>144</v>
      </c>
      <c r="D1221" s="15" t="s">
        <v>34877</v>
      </c>
      <c r="E1221" s="15">
        <v>1</v>
      </c>
      <c r="F1221" s="273">
        <f t="shared" si="96"/>
        <v>7.3789846517119241E-5</v>
      </c>
      <c r="G1221" s="273">
        <f t="shared" si="97"/>
        <v>5.3962514757969298E-5</v>
      </c>
      <c r="Q1221" s="15" t="s">
        <v>33880</v>
      </c>
      <c r="R1221" t="s">
        <v>139</v>
      </c>
      <c r="S1221" t="s">
        <v>31594</v>
      </c>
      <c r="T1221" t="s">
        <v>34824</v>
      </c>
      <c r="U1221" s="273">
        <f t="shared" si="94"/>
        <v>5.3962514757969298E-5</v>
      </c>
      <c r="V1221" s="15" t="str">
        <f t="shared" si="95"/>
        <v>Sede - Ayahuanco</v>
      </c>
      <c r="W1221" s="289" t="s">
        <v>32186</v>
      </c>
      <c r="X1221" s="15" t="s">
        <v>32184</v>
      </c>
      <c r="Y1221" s="15" t="s">
        <v>32188</v>
      </c>
    </row>
    <row r="1222" spans="1:25" x14ac:dyDescent="0.35">
      <c r="A1222" s="15" t="s">
        <v>33941</v>
      </c>
      <c r="B1222" s="15" t="s">
        <v>144</v>
      </c>
      <c r="C1222" s="15" t="s">
        <v>31654</v>
      </c>
      <c r="D1222" s="15" t="s">
        <v>34878</v>
      </c>
      <c r="E1222" s="15">
        <v>1</v>
      </c>
      <c r="F1222" s="273">
        <f t="shared" si="96"/>
        <v>7.3789846517119241E-5</v>
      </c>
      <c r="G1222" s="273">
        <f t="shared" si="97"/>
        <v>5.3962514757969298E-5</v>
      </c>
      <c r="Q1222" s="15" t="s">
        <v>33881</v>
      </c>
      <c r="R1222" t="s">
        <v>139</v>
      </c>
      <c r="S1222" t="s">
        <v>31594</v>
      </c>
      <c r="T1222" t="s">
        <v>34825</v>
      </c>
      <c r="U1222" s="273">
        <f t="shared" si="94"/>
        <v>5.3962514757969298E-5</v>
      </c>
      <c r="V1222" s="15" t="str">
        <f t="shared" si="95"/>
        <v>Sede - Luricocha</v>
      </c>
      <c r="W1222" s="289" t="s">
        <v>32188</v>
      </c>
      <c r="X1222" s="15" t="s">
        <v>32184</v>
      </c>
      <c r="Y1222" s="15" t="s">
        <v>32188</v>
      </c>
    </row>
    <row r="1223" spans="1:25" x14ac:dyDescent="0.35">
      <c r="A1223" s="15" t="s">
        <v>31974</v>
      </c>
      <c r="B1223" s="15" t="s">
        <v>144</v>
      </c>
      <c r="C1223" s="15" t="s">
        <v>31654</v>
      </c>
      <c r="D1223" s="15" t="s">
        <v>31656</v>
      </c>
      <c r="E1223" s="15">
        <v>1</v>
      </c>
      <c r="F1223" s="273">
        <f t="shared" si="96"/>
        <v>7.3789846517119241E-5</v>
      </c>
      <c r="G1223" s="273">
        <f t="shared" si="97"/>
        <v>5.3962514757969298E-5</v>
      </c>
      <c r="Q1223" s="15" t="s">
        <v>33882</v>
      </c>
      <c r="R1223" t="s">
        <v>139</v>
      </c>
      <c r="S1223" t="s">
        <v>31632</v>
      </c>
      <c r="T1223" t="s">
        <v>31648</v>
      </c>
      <c r="U1223" s="273">
        <f t="shared" si="94"/>
        <v>5.3962514757969298E-5</v>
      </c>
      <c r="V1223" s="15" t="str">
        <f t="shared" si="95"/>
        <v>Sede - Leoncio Prado</v>
      </c>
      <c r="W1223" s="289" t="s">
        <v>32184</v>
      </c>
      <c r="X1223" s="15" t="s">
        <v>32184</v>
      </c>
      <c r="Y1223" s="15" t="s">
        <v>32184</v>
      </c>
    </row>
    <row r="1224" spans="1:25" x14ac:dyDescent="0.35">
      <c r="A1224" s="15" t="s">
        <v>33942</v>
      </c>
      <c r="B1224" s="15" t="s">
        <v>144</v>
      </c>
      <c r="C1224" s="15" t="s">
        <v>31654</v>
      </c>
      <c r="D1224" s="15" t="s">
        <v>34879</v>
      </c>
      <c r="E1224" s="15">
        <v>1</v>
      </c>
      <c r="F1224" s="273">
        <f t="shared" si="96"/>
        <v>7.3789846517119241E-5</v>
      </c>
      <c r="G1224" s="273">
        <f t="shared" si="97"/>
        <v>5.3962514757969298E-5</v>
      </c>
      <c r="Q1224" s="15" t="s">
        <v>33883</v>
      </c>
      <c r="R1224" t="s">
        <v>139</v>
      </c>
      <c r="S1224" t="s">
        <v>31632</v>
      </c>
      <c r="T1224" t="s">
        <v>34826</v>
      </c>
      <c r="U1224" s="273">
        <f t="shared" si="94"/>
        <v>5.3962514757969298E-5</v>
      </c>
      <c r="V1224" s="15" t="str">
        <f t="shared" si="95"/>
        <v>Sede - Saisa</v>
      </c>
      <c r="W1224" s="289" t="s">
        <v>32188</v>
      </c>
      <c r="X1224" s="15" t="s">
        <v>32187</v>
      </c>
      <c r="Y1224" s="15" t="s">
        <v>32184</v>
      </c>
    </row>
    <row r="1225" spans="1:25" x14ac:dyDescent="0.35">
      <c r="A1225" s="15" t="s">
        <v>33943</v>
      </c>
      <c r="B1225" s="15" t="s">
        <v>144</v>
      </c>
      <c r="C1225" s="15" t="s">
        <v>36387</v>
      </c>
      <c r="D1225" s="15" t="s">
        <v>34880</v>
      </c>
      <c r="E1225" s="15">
        <v>1</v>
      </c>
      <c r="F1225" s="273">
        <f t="shared" si="96"/>
        <v>7.3789846517119241E-5</v>
      </c>
      <c r="G1225" s="273">
        <f t="shared" si="97"/>
        <v>5.3962514757969298E-5</v>
      </c>
      <c r="Q1225" s="15" t="s">
        <v>33884</v>
      </c>
      <c r="R1225" t="s">
        <v>139</v>
      </c>
      <c r="S1225" t="s">
        <v>31632</v>
      </c>
      <c r="T1225" t="s">
        <v>34202</v>
      </c>
      <c r="U1225" s="273">
        <f t="shared" si="94"/>
        <v>5.3962514757969298E-5</v>
      </c>
      <c r="V1225" s="15" t="str">
        <f t="shared" si="95"/>
        <v>Sede - San Cristobal</v>
      </c>
      <c r="W1225" s="289" t="s">
        <v>32184</v>
      </c>
      <c r="X1225" s="15" t="s">
        <v>32184</v>
      </c>
      <c r="Y1225" s="15" t="s">
        <v>32184</v>
      </c>
    </row>
    <row r="1226" spans="1:25" x14ac:dyDescent="0.35">
      <c r="A1226" s="15" t="s">
        <v>33944</v>
      </c>
      <c r="B1226" s="15" t="s">
        <v>144</v>
      </c>
      <c r="C1226" s="15" t="s">
        <v>36387</v>
      </c>
      <c r="D1226" s="15" t="s">
        <v>34881</v>
      </c>
      <c r="E1226" s="15">
        <v>1</v>
      </c>
      <c r="F1226" s="273">
        <f t="shared" si="96"/>
        <v>7.3789846517119241E-5</v>
      </c>
      <c r="G1226" s="273">
        <f t="shared" si="97"/>
        <v>5.3962514757969298E-5</v>
      </c>
      <c r="Q1226" s="15" t="s">
        <v>33885</v>
      </c>
      <c r="R1226" t="s">
        <v>139</v>
      </c>
      <c r="S1226" t="s">
        <v>34407</v>
      </c>
      <c r="T1226" t="s">
        <v>34827</v>
      </c>
      <c r="U1226" s="273">
        <f t="shared" si="94"/>
        <v>5.3962514757969298E-5</v>
      </c>
      <c r="V1226" s="15" t="str">
        <f t="shared" si="95"/>
        <v>Sede - Marcabamba</v>
      </c>
      <c r="W1226" s="289" t="s">
        <v>32184</v>
      </c>
      <c r="X1226" s="15" t="s">
        <v>32184</v>
      </c>
      <c r="Y1226" s="15" t="s">
        <v>32184</v>
      </c>
    </row>
    <row r="1227" spans="1:25" x14ac:dyDescent="0.35">
      <c r="A1227" s="15" t="s">
        <v>33945</v>
      </c>
      <c r="B1227" s="15" t="s">
        <v>144</v>
      </c>
      <c r="C1227" s="15" t="s">
        <v>34236</v>
      </c>
      <c r="D1227" s="15" t="s">
        <v>34882</v>
      </c>
      <c r="E1227" s="15">
        <v>1</v>
      </c>
      <c r="F1227" s="273">
        <f t="shared" si="96"/>
        <v>7.3789846517119241E-5</v>
      </c>
      <c r="G1227" s="273">
        <f t="shared" si="97"/>
        <v>5.3962514757969298E-5</v>
      </c>
      <c r="Q1227" s="15" t="s">
        <v>33886</v>
      </c>
      <c r="R1227" t="s">
        <v>139</v>
      </c>
      <c r="S1227" t="s">
        <v>34338</v>
      </c>
      <c r="T1227" t="s">
        <v>34828</v>
      </c>
      <c r="U1227" s="273">
        <f t="shared" si="94"/>
        <v>5.3962514757969298E-5</v>
      </c>
      <c r="V1227" s="15" t="str">
        <f t="shared" si="95"/>
        <v>Sede - San Pedro De Larcay</v>
      </c>
      <c r="W1227" s="289" t="s">
        <v>32184</v>
      </c>
      <c r="X1227" s="15" t="s">
        <v>32184</v>
      </c>
      <c r="Y1227" s="15" t="s">
        <v>32184</v>
      </c>
    </row>
    <row r="1228" spans="1:25" x14ac:dyDescent="0.35">
      <c r="A1228" s="15" t="s">
        <v>33946</v>
      </c>
      <c r="B1228" s="15" t="s">
        <v>172</v>
      </c>
      <c r="C1228" s="15" t="s">
        <v>31665</v>
      </c>
      <c r="D1228" s="15" t="s">
        <v>34883</v>
      </c>
      <c r="E1228" s="15">
        <v>1</v>
      </c>
      <c r="F1228" s="273">
        <f t="shared" si="96"/>
        <v>7.3789846517119241E-5</v>
      </c>
      <c r="G1228" s="273">
        <f t="shared" si="97"/>
        <v>5.3962514757969298E-5</v>
      </c>
      <c r="Q1228" s="15" t="s">
        <v>33887</v>
      </c>
      <c r="R1228" t="s">
        <v>139</v>
      </c>
      <c r="S1228" t="s">
        <v>34340</v>
      </c>
      <c r="T1228" t="s">
        <v>34829</v>
      </c>
      <c r="U1228" s="273">
        <f t="shared" si="94"/>
        <v>5.3962514757969298E-5</v>
      </c>
      <c r="V1228" s="15" t="str">
        <f t="shared" si="95"/>
        <v>Sede - Asquipata</v>
      </c>
      <c r="W1228" s="289" t="s">
        <v>32185</v>
      </c>
      <c r="X1228" s="15" t="s">
        <v>32184</v>
      </c>
      <c r="Y1228" s="15" t="s">
        <v>32184</v>
      </c>
    </row>
    <row r="1229" spans="1:25" x14ac:dyDescent="0.35">
      <c r="A1229" s="15" t="s">
        <v>33947</v>
      </c>
      <c r="B1229" s="15" t="s">
        <v>172</v>
      </c>
      <c r="C1229" s="15" t="s">
        <v>31665</v>
      </c>
      <c r="D1229" s="15" t="s">
        <v>34884</v>
      </c>
      <c r="E1229" s="15">
        <v>1</v>
      </c>
      <c r="F1229" s="273">
        <f t="shared" si="96"/>
        <v>7.3789846517119241E-5</v>
      </c>
      <c r="G1229" s="273">
        <f t="shared" si="97"/>
        <v>5.3962514757969298E-5</v>
      </c>
      <c r="Q1229" s="15" t="s">
        <v>33888</v>
      </c>
      <c r="R1229" t="s">
        <v>139</v>
      </c>
      <c r="S1229" t="s">
        <v>34340</v>
      </c>
      <c r="T1229" t="s">
        <v>34830</v>
      </c>
      <c r="U1229" s="273">
        <f t="shared" si="94"/>
        <v>5.3962514757969298E-5</v>
      </c>
      <c r="V1229" s="15" t="str">
        <f t="shared" si="95"/>
        <v>Sede - Huancaraylla</v>
      </c>
      <c r="W1229" s="289" t="s">
        <v>32184</v>
      </c>
      <c r="X1229" s="15" t="s">
        <v>32184</v>
      </c>
      <c r="Y1229" s="15" t="s">
        <v>32184</v>
      </c>
    </row>
    <row r="1230" spans="1:25" x14ac:dyDescent="0.35">
      <c r="A1230" s="15" t="s">
        <v>33948</v>
      </c>
      <c r="B1230" s="15" t="s">
        <v>172</v>
      </c>
      <c r="C1230" s="15" t="s">
        <v>31665</v>
      </c>
      <c r="D1230" s="15" t="s">
        <v>34885</v>
      </c>
      <c r="E1230" s="15">
        <v>1</v>
      </c>
      <c r="F1230" s="273">
        <f t="shared" si="96"/>
        <v>7.3789846517119241E-5</v>
      </c>
      <c r="G1230" s="273">
        <f t="shared" si="97"/>
        <v>5.3962514757969298E-5</v>
      </c>
      <c r="Q1230" s="15" t="s">
        <v>33889</v>
      </c>
      <c r="R1230" t="s">
        <v>139</v>
      </c>
      <c r="S1230" t="s">
        <v>34831</v>
      </c>
      <c r="T1230" t="s">
        <v>34832</v>
      </c>
      <c r="U1230" s="273">
        <f t="shared" si="94"/>
        <v>5.3962514757969298E-5</v>
      </c>
      <c r="V1230" s="15" t="str">
        <f t="shared" si="95"/>
        <v>Sede - Huambalpa</v>
      </c>
      <c r="W1230" s="289" t="s">
        <v>32188</v>
      </c>
      <c r="X1230" s="15" t="s">
        <v>32184</v>
      </c>
      <c r="Y1230" s="15" t="s">
        <v>32188</v>
      </c>
    </row>
    <row r="1231" spans="1:25" x14ac:dyDescent="0.35">
      <c r="A1231" s="15" t="s">
        <v>33949</v>
      </c>
      <c r="B1231" s="15" t="s">
        <v>172</v>
      </c>
      <c r="C1231" s="15" t="s">
        <v>31665</v>
      </c>
      <c r="D1231" s="15" t="s">
        <v>34886</v>
      </c>
      <c r="E1231" s="15">
        <v>1</v>
      </c>
      <c r="F1231" s="273">
        <f t="shared" si="96"/>
        <v>7.3789846517119241E-5</v>
      </c>
      <c r="G1231" s="273">
        <f t="shared" si="97"/>
        <v>5.3962514757969298E-5</v>
      </c>
      <c r="Q1231" s="15" t="s">
        <v>33890</v>
      </c>
      <c r="R1231" t="s">
        <v>139</v>
      </c>
      <c r="S1231" t="s">
        <v>34831</v>
      </c>
      <c r="T1231" t="s">
        <v>34833</v>
      </c>
      <c r="U1231" s="273">
        <f t="shared" si="94"/>
        <v>5.3962514757969298E-5</v>
      </c>
      <c r="V1231" s="15" t="str">
        <f t="shared" si="95"/>
        <v>Sede - Saurama</v>
      </c>
      <c r="W1231" s="289" t="s">
        <v>32188</v>
      </c>
      <c r="X1231" s="15" t="s">
        <v>32184</v>
      </c>
      <c r="Y1231" s="15" t="s">
        <v>32188</v>
      </c>
    </row>
    <row r="1232" spans="1:25" x14ac:dyDescent="0.35">
      <c r="A1232" s="15" t="s">
        <v>33950</v>
      </c>
      <c r="B1232" s="15" t="s">
        <v>172</v>
      </c>
      <c r="C1232" s="15" t="s">
        <v>31664</v>
      </c>
      <c r="D1232" s="15" t="s">
        <v>34887</v>
      </c>
      <c r="E1232" s="15">
        <v>1</v>
      </c>
      <c r="F1232" s="273">
        <f t="shared" si="96"/>
        <v>7.3789846517119241E-5</v>
      </c>
      <c r="G1232" s="273">
        <f t="shared" si="97"/>
        <v>5.3962514757969298E-5</v>
      </c>
      <c r="Q1232" s="15" t="s">
        <v>33891</v>
      </c>
      <c r="R1232" t="s">
        <v>140</v>
      </c>
      <c r="S1232" t="s">
        <v>140</v>
      </c>
      <c r="T1232" t="s">
        <v>34538</v>
      </c>
      <c r="U1232" s="273">
        <f t="shared" si="94"/>
        <v>5.3962514757969298E-5</v>
      </c>
      <c r="V1232" s="15" t="str">
        <f t="shared" si="95"/>
        <v>Sede - Asuncion</v>
      </c>
      <c r="W1232" s="289" t="s">
        <v>32186</v>
      </c>
      <c r="X1232" s="15" t="s">
        <v>32184</v>
      </c>
      <c r="Y1232" s="15" t="s">
        <v>32184</v>
      </c>
    </row>
    <row r="1233" spans="1:25" x14ac:dyDescent="0.35">
      <c r="A1233" s="15" t="s">
        <v>33951</v>
      </c>
      <c r="B1233" s="15" t="s">
        <v>172</v>
      </c>
      <c r="C1233" s="15" t="s">
        <v>31664</v>
      </c>
      <c r="D1233" s="15" t="s">
        <v>34888</v>
      </c>
      <c r="E1233" s="15">
        <v>1</v>
      </c>
      <c r="F1233" s="273">
        <f t="shared" si="96"/>
        <v>7.3789846517119241E-5</v>
      </c>
      <c r="G1233" s="273">
        <f t="shared" si="97"/>
        <v>5.3962514757969298E-5</v>
      </c>
      <c r="Q1233" s="15" t="s">
        <v>33892</v>
      </c>
      <c r="R1233" t="s">
        <v>140</v>
      </c>
      <c r="S1233" t="s">
        <v>140</v>
      </c>
      <c r="T1233" t="s">
        <v>34834</v>
      </c>
      <c r="U1233" s="273">
        <f t="shared" si="94"/>
        <v>5.3962514757969298E-5</v>
      </c>
      <c r="V1233" s="15" t="str">
        <f t="shared" si="95"/>
        <v>Sede - Chetilla</v>
      </c>
      <c r="W1233" s="289" t="s">
        <v>32186</v>
      </c>
      <c r="X1233" s="15" t="s">
        <v>32184</v>
      </c>
      <c r="Y1233" s="15" t="s">
        <v>32188</v>
      </c>
    </row>
    <row r="1234" spans="1:25" x14ac:dyDescent="0.35">
      <c r="A1234" s="15" t="s">
        <v>33952</v>
      </c>
      <c r="B1234" s="15" t="s">
        <v>172</v>
      </c>
      <c r="C1234" s="15" t="s">
        <v>31666</v>
      </c>
      <c r="D1234" s="15" t="s">
        <v>34889</v>
      </c>
      <c r="E1234" s="15">
        <v>1</v>
      </c>
      <c r="F1234" s="273">
        <f t="shared" si="96"/>
        <v>7.3789846517119241E-5</v>
      </c>
      <c r="G1234" s="273">
        <f t="shared" si="97"/>
        <v>5.3962514757969298E-5</v>
      </c>
      <c r="Q1234" s="15" t="s">
        <v>33893</v>
      </c>
      <c r="R1234" t="s">
        <v>140</v>
      </c>
      <c r="S1234" t="s">
        <v>31599</v>
      </c>
      <c r="T1234" t="s">
        <v>34835</v>
      </c>
      <c r="U1234" s="273">
        <f t="shared" si="94"/>
        <v>5.3962514757969298E-5</v>
      </c>
      <c r="V1234" s="15" t="str">
        <f t="shared" si="95"/>
        <v>Sede - Chumuch</v>
      </c>
      <c r="W1234" s="289" t="s">
        <v>32185</v>
      </c>
      <c r="X1234" s="15" t="s">
        <v>32187</v>
      </c>
      <c r="Y1234" s="15" t="s">
        <v>32188</v>
      </c>
    </row>
    <row r="1235" spans="1:25" x14ac:dyDescent="0.35">
      <c r="A1235" s="15" t="s">
        <v>31992</v>
      </c>
      <c r="B1235" s="15" t="s">
        <v>172</v>
      </c>
      <c r="C1235" s="15" t="s">
        <v>31666</v>
      </c>
      <c r="D1235" s="15" t="s">
        <v>31674</v>
      </c>
      <c r="E1235" s="15">
        <v>1</v>
      </c>
      <c r="F1235" s="273">
        <f t="shared" si="96"/>
        <v>7.3789846517119241E-5</v>
      </c>
      <c r="G1235" s="273">
        <f t="shared" si="97"/>
        <v>5.3962514757969298E-5</v>
      </c>
      <c r="Q1235" s="15" t="s">
        <v>33894</v>
      </c>
      <c r="R1235" t="s">
        <v>140</v>
      </c>
      <c r="S1235" t="s">
        <v>31599</v>
      </c>
      <c r="T1235" t="s">
        <v>34338</v>
      </c>
      <c r="U1235" s="273">
        <f t="shared" si="94"/>
        <v>5.3962514757969298E-5</v>
      </c>
      <c r="V1235" s="15" t="str">
        <f t="shared" si="95"/>
        <v>Sede - Sucre</v>
      </c>
      <c r="W1235" s="289" t="s">
        <v>32188</v>
      </c>
      <c r="X1235" s="15" t="s">
        <v>32184</v>
      </c>
      <c r="Y1235" s="15" t="s">
        <v>32188</v>
      </c>
    </row>
    <row r="1236" spans="1:25" x14ac:dyDescent="0.35">
      <c r="A1236" s="15" t="s">
        <v>33167</v>
      </c>
      <c r="B1236" s="15" t="s">
        <v>172</v>
      </c>
      <c r="C1236" s="15" t="s">
        <v>31666</v>
      </c>
      <c r="D1236" s="15" t="s">
        <v>34890</v>
      </c>
      <c r="E1236" s="15">
        <v>1</v>
      </c>
      <c r="F1236" s="273">
        <f t="shared" si="96"/>
        <v>7.3789846517119241E-5</v>
      </c>
      <c r="G1236" s="273">
        <f t="shared" si="97"/>
        <v>5.3962514757969298E-5</v>
      </c>
      <c r="Q1236" s="15" t="s">
        <v>33895</v>
      </c>
      <c r="R1236" t="s">
        <v>140</v>
      </c>
      <c r="S1236" t="s">
        <v>31599</v>
      </c>
      <c r="T1236" t="s">
        <v>34836</v>
      </c>
      <c r="U1236" s="273">
        <f t="shared" si="94"/>
        <v>5.3962514757969298E-5</v>
      </c>
      <c r="V1236" s="15" t="str">
        <f t="shared" si="95"/>
        <v>Sede - Utco</v>
      </c>
      <c r="W1236" s="289" t="s">
        <v>32185</v>
      </c>
      <c r="X1236" s="15" t="s">
        <v>32187</v>
      </c>
      <c r="Y1236" s="15" t="s">
        <v>32188</v>
      </c>
    </row>
    <row r="1237" spans="1:25" x14ac:dyDescent="0.35">
      <c r="A1237" s="15" t="s">
        <v>33953</v>
      </c>
      <c r="B1237" s="15" t="s">
        <v>172</v>
      </c>
      <c r="C1237" s="15" t="s">
        <v>31668</v>
      </c>
      <c r="D1237" s="15" t="s">
        <v>31850</v>
      </c>
      <c r="E1237" s="15">
        <v>1</v>
      </c>
      <c r="F1237" s="273">
        <f t="shared" si="96"/>
        <v>7.3789846517119241E-5</v>
      </c>
      <c r="G1237" s="273">
        <f t="shared" si="97"/>
        <v>5.3962514757969298E-5</v>
      </c>
      <c r="Q1237" s="15" t="s">
        <v>33896</v>
      </c>
      <c r="R1237" t="s">
        <v>140</v>
      </c>
      <c r="S1237" t="s">
        <v>31599</v>
      </c>
      <c r="T1237" t="s">
        <v>34837</v>
      </c>
      <c r="U1237" s="273">
        <f t="shared" si="94"/>
        <v>5.3962514757969298E-5</v>
      </c>
      <c r="V1237" s="15" t="str">
        <f t="shared" si="95"/>
        <v>Sede - La Libertad De Pallan</v>
      </c>
      <c r="W1237" s="289" t="s">
        <v>32185</v>
      </c>
      <c r="X1237" s="15" t="s">
        <v>32184</v>
      </c>
      <c r="Y1237" s="15" t="s">
        <v>32188</v>
      </c>
    </row>
    <row r="1238" spans="1:25" x14ac:dyDescent="0.35">
      <c r="A1238" s="15" t="s">
        <v>33954</v>
      </c>
      <c r="B1238" s="15" t="s">
        <v>172</v>
      </c>
      <c r="C1238" s="15" t="s">
        <v>31669</v>
      </c>
      <c r="D1238" s="15" t="s">
        <v>34891</v>
      </c>
      <c r="E1238" s="15">
        <v>1</v>
      </c>
      <c r="F1238" s="273">
        <f t="shared" si="96"/>
        <v>7.3789846517119241E-5</v>
      </c>
      <c r="G1238" s="273">
        <f t="shared" si="97"/>
        <v>5.3962514757969298E-5</v>
      </c>
      <c r="Q1238" s="15" t="s">
        <v>33897</v>
      </c>
      <c r="R1238" t="s">
        <v>140</v>
      </c>
      <c r="S1238" t="s">
        <v>31528</v>
      </c>
      <c r="T1238" t="s">
        <v>34838</v>
      </c>
      <c r="U1238" s="273">
        <f t="shared" si="94"/>
        <v>5.3962514757969298E-5</v>
      </c>
      <c r="V1238" s="15" t="str">
        <f t="shared" si="95"/>
        <v>Sede - Chadin</v>
      </c>
      <c r="W1238" s="289" t="s">
        <v>32185</v>
      </c>
      <c r="X1238" s="15" t="s">
        <v>32184</v>
      </c>
      <c r="Y1238" s="15" t="s">
        <v>32188</v>
      </c>
    </row>
    <row r="1239" spans="1:25" x14ac:dyDescent="0.35">
      <c r="A1239" s="15" t="s">
        <v>32873</v>
      </c>
      <c r="B1239" s="15" t="s">
        <v>172</v>
      </c>
      <c r="C1239" s="15" t="s">
        <v>31669</v>
      </c>
      <c r="D1239" s="15" t="s">
        <v>32884</v>
      </c>
      <c r="E1239" s="15">
        <v>1</v>
      </c>
      <c r="F1239" s="273">
        <f t="shared" si="96"/>
        <v>7.3789846517119241E-5</v>
      </c>
      <c r="G1239" s="273">
        <f t="shared" si="97"/>
        <v>5.3962514757969298E-5</v>
      </c>
      <c r="Q1239" s="15" t="s">
        <v>33898</v>
      </c>
      <c r="R1239" t="s">
        <v>140</v>
      </c>
      <c r="S1239" t="s">
        <v>31528</v>
      </c>
      <c r="T1239" t="s">
        <v>34839</v>
      </c>
      <c r="U1239" s="273">
        <f t="shared" si="94"/>
        <v>5.3962514757969298E-5</v>
      </c>
      <c r="V1239" s="15" t="str">
        <f t="shared" si="95"/>
        <v>Sede - Chimban</v>
      </c>
      <c r="W1239" s="289" t="s">
        <v>32185</v>
      </c>
      <c r="X1239" s="15" t="s">
        <v>32184</v>
      </c>
      <c r="Y1239" s="15" t="s">
        <v>32188</v>
      </c>
    </row>
    <row r="1240" spans="1:25" x14ac:dyDescent="0.35">
      <c r="A1240" s="15" t="s">
        <v>33051</v>
      </c>
      <c r="B1240" s="15" t="s">
        <v>172</v>
      </c>
      <c r="C1240" s="15" t="s">
        <v>31669</v>
      </c>
      <c r="D1240" s="15" t="s">
        <v>34892</v>
      </c>
      <c r="E1240" s="15">
        <v>1</v>
      </c>
      <c r="F1240" s="273">
        <f t="shared" si="96"/>
        <v>7.3789846517119241E-5</v>
      </c>
      <c r="G1240" s="273">
        <f t="shared" si="97"/>
        <v>5.3962514757969298E-5</v>
      </c>
      <c r="Q1240" s="15" t="s">
        <v>33899</v>
      </c>
      <c r="R1240" t="s">
        <v>140</v>
      </c>
      <c r="S1240" t="s">
        <v>31528</v>
      </c>
      <c r="T1240" t="s">
        <v>34546</v>
      </c>
      <c r="U1240" s="273">
        <f t="shared" si="94"/>
        <v>5.3962514757969298E-5</v>
      </c>
      <c r="V1240" s="15" t="str">
        <f t="shared" si="95"/>
        <v>Sede - Cochabamba</v>
      </c>
      <c r="W1240" s="289" t="s">
        <v>32185</v>
      </c>
      <c r="X1240" s="15" t="s">
        <v>32184</v>
      </c>
      <c r="Y1240" s="15" t="s">
        <v>32188</v>
      </c>
    </row>
    <row r="1241" spans="1:25" x14ac:dyDescent="0.35">
      <c r="A1241" s="15" t="s">
        <v>33955</v>
      </c>
      <c r="B1241" s="15" t="s">
        <v>146</v>
      </c>
      <c r="C1241" s="15" t="s">
        <v>34239</v>
      </c>
      <c r="D1241" s="15" t="s">
        <v>34893</v>
      </c>
      <c r="E1241" s="15">
        <v>1</v>
      </c>
      <c r="F1241" s="273">
        <f t="shared" si="96"/>
        <v>7.3789846517119241E-5</v>
      </c>
      <c r="G1241" s="273">
        <f t="shared" si="97"/>
        <v>5.3962514757969298E-5</v>
      </c>
      <c r="Q1241" s="15" t="s">
        <v>31924</v>
      </c>
      <c r="R1241" t="s">
        <v>140</v>
      </c>
      <c r="S1241" t="s">
        <v>31528</v>
      </c>
      <c r="T1241" t="s">
        <v>31529</v>
      </c>
      <c r="U1241" s="273">
        <f t="shared" si="94"/>
        <v>5.3962514757969298E-5</v>
      </c>
      <c r="V1241" s="15" t="str">
        <f t="shared" si="95"/>
        <v>Sede - Huambos</v>
      </c>
      <c r="W1241" s="289" t="s">
        <v>32186</v>
      </c>
      <c r="X1241" s="15" t="s">
        <v>32184</v>
      </c>
      <c r="Y1241" s="15" t="s">
        <v>32188</v>
      </c>
    </row>
    <row r="1242" spans="1:25" x14ac:dyDescent="0.35">
      <c r="A1242" s="15" t="s">
        <v>33956</v>
      </c>
      <c r="B1242" s="15" t="s">
        <v>146</v>
      </c>
      <c r="C1242" s="15" t="s">
        <v>31680</v>
      </c>
      <c r="D1242" s="15" t="s">
        <v>34894</v>
      </c>
      <c r="E1242" s="15">
        <v>1</v>
      </c>
      <c r="F1242" s="273">
        <f t="shared" si="96"/>
        <v>7.3789846517119241E-5</v>
      </c>
      <c r="G1242" s="273">
        <f t="shared" si="97"/>
        <v>5.3962514757969298E-5</v>
      </c>
      <c r="Q1242" s="15" t="s">
        <v>33900</v>
      </c>
      <c r="R1242" t="s">
        <v>140</v>
      </c>
      <c r="S1242" t="s">
        <v>31528</v>
      </c>
      <c r="T1242" t="s">
        <v>34840</v>
      </c>
      <c r="U1242" s="273">
        <f t="shared" si="94"/>
        <v>5.3962514757969298E-5</v>
      </c>
      <c r="V1242" s="15" t="str">
        <f t="shared" si="95"/>
        <v>Sede - Pion</v>
      </c>
      <c r="W1242" s="289" t="s">
        <v>32185</v>
      </c>
      <c r="X1242" s="15" t="s">
        <v>32184</v>
      </c>
      <c r="Y1242" s="15" t="s">
        <v>32188</v>
      </c>
    </row>
    <row r="1243" spans="1:25" x14ac:dyDescent="0.35">
      <c r="A1243" s="15" t="s">
        <v>33957</v>
      </c>
      <c r="B1243" s="15" t="s">
        <v>146</v>
      </c>
      <c r="C1243" s="15" t="s">
        <v>31692</v>
      </c>
      <c r="D1243" s="15" t="s">
        <v>34895</v>
      </c>
      <c r="E1243" s="15">
        <v>1</v>
      </c>
      <c r="F1243" s="273">
        <f t="shared" si="96"/>
        <v>7.3789846517119241E-5</v>
      </c>
      <c r="G1243" s="273">
        <f t="shared" si="97"/>
        <v>5.3962514757969298E-5</v>
      </c>
      <c r="Q1243" s="15" t="s">
        <v>33901</v>
      </c>
      <c r="R1243" t="s">
        <v>140</v>
      </c>
      <c r="S1243" t="s">
        <v>31528</v>
      </c>
      <c r="T1243" t="s">
        <v>34841</v>
      </c>
      <c r="U1243" s="273">
        <f t="shared" si="94"/>
        <v>5.3962514757969298E-5</v>
      </c>
      <c r="V1243" s="15" t="str">
        <f t="shared" si="95"/>
        <v>Sede - Querocoto</v>
      </c>
      <c r="W1243" s="289" t="s">
        <v>32186</v>
      </c>
      <c r="X1243" s="15" t="s">
        <v>32184</v>
      </c>
      <c r="Y1243" s="15" t="s">
        <v>32185</v>
      </c>
    </row>
    <row r="1244" spans="1:25" x14ac:dyDescent="0.35">
      <c r="A1244" s="15" t="s">
        <v>33958</v>
      </c>
      <c r="B1244" s="15" t="s">
        <v>146</v>
      </c>
      <c r="C1244" s="15" t="s">
        <v>31692</v>
      </c>
      <c r="D1244" s="15" t="s">
        <v>34896</v>
      </c>
      <c r="E1244" s="15">
        <v>1</v>
      </c>
      <c r="F1244" s="273">
        <f t="shared" si="96"/>
        <v>7.3789846517119241E-5</v>
      </c>
      <c r="G1244" s="273">
        <f t="shared" si="97"/>
        <v>5.3962514757969298E-5</v>
      </c>
      <c r="Q1244" s="15" t="s">
        <v>33902</v>
      </c>
      <c r="R1244" t="s">
        <v>140</v>
      </c>
      <c r="S1244" t="s">
        <v>34303</v>
      </c>
      <c r="T1244" t="s">
        <v>34842</v>
      </c>
      <c r="U1244" s="273">
        <f t="shared" si="94"/>
        <v>5.3962514757969298E-5</v>
      </c>
      <c r="V1244" s="15" t="str">
        <f t="shared" si="95"/>
        <v>Sede - San Benito</v>
      </c>
      <c r="W1244" s="289" t="s">
        <v>32188</v>
      </c>
      <c r="X1244" s="15" t="s">
        <v>32187</v>
      </c>
      <c r="Y1244" s="15" t="s">
        <v>32188</v>
      </c>
    </row>
    <row r="1245" spans="1:25" x14ac:dyDescent="0.35">
      <c r="A1245" s="15" t="s">
        <v>33959</v>
      </c>
      <c r="B1245" s="15" t="s">
        <v>146</v>
      </c>
      <c r="C1245" s="15" t="s">
        <v>31692</v>
      </c>
      <c r="D1245" s="15" t="s">
        <v>34897</v>
      </c>
      <c r="E1245" s="15">
        <v>1</v>
      </c>
      <c r="F1245" s="273">
        <f t="shared" si="96"/>
        <v>7.3789846517119241E-5</v>
      </c>
      <c r="G1245" s="273">
        <f t="shared" si="97"/>
        <v>5.3962514757969298E-5</v>
      </c>
      <c r="Q1245" s="15" t="s">
        <v>33903</v>
      </c>
      <c r="R1245" t="s">
        <v>140</v>
      </c>
      <c r="S1245" t="s">
        <v>34303</v>
      </c>
      <c r="T1245" t="s">
        <v>34843</v>
      </c>
      <c r="U1245" s="273">
        <f t="shared" si="94"/>
        <v>5.3962514757969298E-5</v>
      </c>
      <c r="V1245" s="15" t="str">
        <f t="shared" si="95"/>
        <v>Sede - Tantarica</v>
      </c>
      <c r="W1245" s="289" t="s">
        <v>32185</v>
      </c>
      <c r="X1245" s="15" t="s">
        <v>32184</v>
      </c>
      <c r="Y1245" s="15" t="s">
        <v>32188</v>
      </c>
    </row>
    <row r="1246" spans="1:25" x14ac:dyDescent="0.35">
      <c r="A1246" s="15" t="s">
        <v>33960</v>
      </c>
      <c r="B1246" s="15" t="s">
        <v>146</v>
      </c>
      <c r="C1246" s="15" t="s">
        <v>31689</v>
      </c>
      <c r="D1246" s="15" t="s">
        <v>34898</v>
      </c>
      <c r="E1246" s="15">
        <v>1</v>
      </c>
      <c r="F1246" s="273">
        <f t="shared" si="96"/>
        <v>7.3789846517119241E-5</v>
      </c>
      <c r="G1246" s="273">
        <f t="shared" si="97"/>
        <v>5.3962514757969298E-5</v>
      </c>
      <c r="Q1246" s="15" t="s">
        <v>33904</v>
      </c>
      <c r="R1246" t="s">
        <v>140</v>
      </c>
      <c r="S1246" t="s">
        <v>31603</v>
      </c>
      <c r="T1246" t="s">
        <v>34844</v>
      </c>
      <c r="U1246" s="273">
        <f t="shared" si="94"/>
        <v>5.3962514757969298E-5</v>
      </c>
      <c r="V1246" s="15" t="str">
        <f t="shared" si="95"/>
        <v>Sede - San Luis De Lucma</v>
      </c>
      <c r="W1246" s="289" t="s">
        <v>32185</v>
      </c>
      <c r="X1246" s="15" t="s">
        <v>32187</v>
      </c>
      <c r="Y1246" s="15" t="s">
        <v>32188</v>
      </c>
    </row>
    <row r="1247" spans="1:25" x14ac:dyDescent="0.35">
      <c r="A1247" s="15" t="s">
        <v>33961</v>
      </c>
      <c r="B1247" s="15" t="s">
        <v>147</v>
      </c>
      <c r="C1247" s="15" t="s">
        <v>31693</v>
      </c>
      <c r="D1247" s="15" t="s">
        <v>34899</v>
      </c>
      <c r="E1247" s="15">
        <v>1</v>
      </c>
      <c r="F1247" s="273">
        <f t="shared" si="96"/>
        <v>7.3789846517119241E-5</v>
      </c>
      <c r="G1247" s="273">
        <f t="shared" si="97"/>
        <v>5.3962514757969298E-5</v>
      </c>
      <c r="Q1247" s="15" t="s">
        <v>33905</v>
      </c>
      <c r="R1247" t="s">
        <v>140</v>
      </c>
      <c r="S1247" t="s">
        <v>31603</v>
      </c>
      <c r="T1247" t="s">
        <v>31624</v>
      </c>
      <c r="U1247" s="273">
        <f t="shared" si="94"/>
        <v>5.3962514757969298E-5</v>
      </c>
      <c r="V1247" s="15" t="str">
        <f t="shared" si="95"/>
        <v>Sede - Santo Tomas</v>
      </c>
      <c r="W1247" s="289" t="s">
        <v>32185</v>
      </c>
      <c r="X1247" s="15" t="s">
        <v>32184</v>
      </c>
      <c r="Y1247" s="15" t="s">
        <v>32188</v>
      </c>
    </row>
    <row r="1248" spans="1:25" x14ac:dyDescent="0.35">
      <c r="A1248" s="15" t="s">
        <v>32035</v>
      </c>
      <c r="B1248" s="15" t="s">
        <v>159</v>
      </c>
      <c r="C1248" s="15" t="s">
        <v>31708</v>
      </c>
      <c r="D1248" s="15" t="s">
        <v>31719</v>
      </c>
      <c r="E1248" s="15">
        <v>1</v>
      </c>
      <c r="F1248" s="273">
        <f t="shared" si="96"/>
        <v>7.3789846517119241E-5</v>
      </c>
      <c r="G1248" s="273">
        <f t="shared" si="97"/>
        <v>5.3962514757969298E-5</v>
      </c>
      <c r="Q1248" s="15" t="s">
        <v>33906</v>
      </c>
      <c r="R1248" t="s">
        <v>140</v>
      </c>
      <c r="S1248" t="s">
        <v>31562</v>
      </c>
      <c r="T1248" t="s">
        <v>34845</v>
      </c>
      <c r="U1248" s="273">
        <f t="shared" si="94"/>
        <v>5.3962514757969298E-5</v>
      </c>
      <c r="V1248" s="15" t="str">
        <f t="shared" si="95"/>
        <v>Sede - Sallique</v>
      </c>
      <c r="W1248" s="289" t="s">
        <v>32185</v>
      </c>
      <c r="X1248" s="15" t="s">
        <v>32184</v>
      </c>
      <c r="Y1248" s="15" t="s">
        <v>32185</v>
      </c>
    </row>
    <row r="1249" spans="1:25" x14ac:dyDescent="0.35">
      <c r="A1249" s="15" t="s">
        <v>33962</v>
      </c>
      <c r="B1249" s="15" t="s">
        <v>159</v>
      </c>
      <c r="C1249" s="15" t="s">
        <v>31709</v>
      </c>
      <c r="D1249" s="15" t="s">
        <v>34900</v>
      </c>
      <c r="E1249" s="15">
        <v>1</v>
      </c>
      <c r="F1249" s="273">
        <f t="shared" si="96"/>
        <v>7.3789846517119241E-5</v>
      </c>
      <c r="G1249" s="273">
        <f t="shared" si="97"/>
        <v>5.3962514757969298E-5</v>
      </c>
      <c r="Q1249" s="15" t="s">
        <v>33907</v>
      </c>
      <c r="R1249" t="s">
        <v>140</v>
      </c>
      <c r="S1249" t="s">
        <v>31562</v>
      </c>
      <c r="T1249" t="s">
        <v>34846</v>
      </c>
      <c r="U1249" s="273">
        <f t="shared" si="94"/>
        <v>5.3962514757969298E-5</v>
      </c>
      <c r="V1249" s="15" t="str">
        <f t="shared" si="95"/>
        <v>Sede - San Felipe</v>
      </c>
      <c r="W1249" s="289" t="s">
        <v>32188</v>
      </c>
      <c r="X1249" s="15" t="s">
        <v>32187</v>
      </c>
      <c r="Y1249" s="15" t="s">
        <v>32184</v>
      </c>
    </row>
    <row r="1250" spans="1:25" x14ac:dyDescent="0.35">
      <c r="A1250" s="15" t="s">
        <v>33963</v>
      </c>
      <c r="B1250" s="15" t="s">
        <v>159</v>
      </c>
      <c r="C1250" s="15" t="s">
        <v>31711</v>
      </c>
      <c r="D1250" s="15" t="s">
        <v>34901</v>
      </c>
      <c r="E1250" s="15">
        <v>1</v>
      </c>
      <c r="F1250" s="273">
        <f t="shared" si="96"/>
        <v>7.3789846517119241E-5</v>
      </c>
      <c r="G1250" s="273">
        <f t="shared" si="97"/>
        <v>5.3962514757969298E-5</v>
      </c>
      <c r="Q1250" s="15" t="s">
        <v>33908</v>
      </c>
      <c r="R1250" t="s">
        <v>140</v>
      </c>
      <c r="S1250" t="s">
        <v>31610</v>
      </c>
      <c r="T1250" t="s">
        <v>34847</v>
      </c>
      <c r="U1250" s="273">
        <f t="shared" si="94"/>
        <v>5.3962514757969298E-5</v>
      </c>
      <c r="V1250" s="15" t="str">
        <f t="shared" si="95"/>
        <v>Sede - Namballe</v>
      </c>
      <c r="W1250" s="289" t="s">
        <v>32185</v>
      </c>
      <c r="X1250" s="15" t="s">
        <v>32187</v>
      </c>
      <c r="Y1250" s="15" t="s">
        <v>32188</v>
      </c>
    </row>
    <row r="1251" spans="1:25" x14ac:dyDescent="0.35">
      <c r="A1251" s="15" t="s">
        <v>33964</v>
      </c>
      <c r="B1251" s="15" t="s">
        <v>159</v>
      </c>
      <c r="C1251" s="15" t="s">
        <v>31711</v>
      </c>
      <c r="D1251" s="15" t="s">
        <v>34902</v>
      </c>
      <c r="E1251" s="15">
        <v>1</v>
      </c>
      <c r="F1251" s="273">
        <f t="shared" si="96"/>
        <v>7.3789846517119241E-5</v>
      </c>
      <c r="G1251" s="273">
        <f t="shared" si="97"/>
        <v>5.3962514757969298E-5</v>
      </c>
      <c r="Q1251" s="15" t="s">
        <v>33909</v>
      </c>
      <c r="R1251" t="s">
        <v>140</v>
      </c>
      <c r="S1251" t="s">
        <v>31578</v>
      </c>
      <c r="T1251" t="s">
        <v>34848</v>
      </c>
      <c r="U1251" s="273">
        <f t="shared" si="94"/>
        <v>5.3962514757969298E-5</v>
      </c>
      <c r="V1251" s="15" t="str">
        <f t="shared" si="95"/>
        <v>Sede - Eduardo Villanueva</v>
      </c>
      <c r="W1251" s="289" t="s">
        <v>32184</v>
      </c>
      <c r="X1251" s="15" t="s">
        <v>32184</v>
      </c>
      <c r="Y1251" s="15" t="s">
        <v>32188</v>
      </c>
    </row>
    <row r="1252" spans="1:25" x14ac:dyDescent="0.35">
      <c r="A1252" s="15" t="s">
        <v>33965</v>
      </c>
      <c r="B1252" s="15" t="s">
        <v>159</v>
      </c>
      <c r="C1252" s="15" t="s">
        <v>31711</v>
      </c>
      <c r="D1252" s="15" t="s">
        <v>34903</v>
      </c>
      <c r="E1252" s="15">
        <v>1</v>
      </c>
      <c r="F1252" s="273">
        <f t="shared" si="96"/>
        <v>7.3789846517119241E-5</v>
      </c>
      <c r="G1252" s="273">
        <f t="shared" si="97"/>
        <v>5.3962514757969298E-5</v>
      </c>
      <c r="Q1252" s="15" t="s">
        <v>33910</v>
      </c>
      <c r="R1252" t="s">
        <v>140</v>
      </c>
      <c r="S1252" t="s">
        <v>31578</v>
      </c>
      <c r="T1252" t="s">
        <v>34849</v>
      </c>
      <c r="U1252" s="273">
        <f t="shared" si="94"/>
        <v>5.3962514757969298E-5</v>
      </c>
      <c r="V1252" s="15" t="str">
        <f t="shared" si="95"/>
        <v>Sede - Jose Manuel Quiroz</v>
      </c>
      <c r="W1252" s="289" t="s">
        <v>32185</v>
      </c>
      <c r="X1252" s="15" t="s">
        <v>32184</v>
      </c>
      <c r="Y1252" s="15" t="s">
        <v>32188</v>
      </c>
    </row>
    <row r="1253" spans="1:25" x14ac:dyDescent="0.35">
      <c r="A1253" s="15" t="s">
        <v>33966</v>
      </c>
      <c r="B1253" s="15" t="s">
        <v>159</v>
      </c>
      <c r="C1253" s="15" t="s">
        <v>31711</v>
      </c>
      <c r="D1253" s="15" t="s">
        <v>34904</v>
      </c>
      <c r="E1253" s="15">
        <v>1</v>
      </c>
      <c r="F1253" s="273">
        <f t="shared" si="96"/>
        <v>7.3789846517119241E-5</v>
      </c>
      <c r="G1253" s="273">
        <f t="shared" si="97"/>
        <v>5.3962514757969298E-5</v>
      </c>
      <c r="Q1253" s="15" t="s">
        <v>33911</v>
      </c>
      <c r="R1253" t="s">
        <v>140</v>
      </c>
      <c r="S1253" t="s">
        <v>31536</v>
      </c>
      <c r="T1253" t="s">
        <v>34850</v>
      </c>
      <c r="U1253" s="273">
        <f t="shared" si="94"/>
        <v>5.3962514757969298E-5</v>
      </c>
      <c r="V1253" s="15" t="str">
        <f t="shared" si="95"/>
        <v>Sede - El Prado</v>
      </c>
      <c r="W1253" s="289" t="s">
        <v>32186</v>
      </c>
      <c r="X1253" s="15" t="s">
        <v>32188</v>
      </c>
      <c r="Y1253" s="15" t="s">
        <v>32188</v>
      </c>
    </row>
    <row r="1254" spans="1:25" x14ac:dyDescent="0.35">
      <c r="A1254" s="15" t="s">
        <v>33967</v>
      </c>
      <c r="B1254" s="15" t="s">
        <v>159</v>
      </c>
      <c r="C1254" s="15" t="s">
        <v>31711</v>
      </c>
      <c r="D1254" s="15" t="s">
        <v>34905</v>
      </c>
      <c r="E1254" s="15">
        <v>1</v>
      </c>
      <c r="F1254" s="273">
        <f t="shared" si="96"/>
        <v>7.3789846517119241E-5</v>
      </c>
      <c r="G1254" s="273">
        <f t="shared" si="97"/>
        <v>5.3962514757969298E-5</v>
      </c>
      <c r="Q1254" s="15" t="s">
        <v>33912</v>
      </c>
      <c r="R1254" t="s">
        <v>140</v>
      </c>
      <c r="S1254" t="s">
        <v>31536</v>
      </c>
      <c r="T1254" t="s">
        <v>34851</v>
      </c>
      <c r="U1254" s="273">
        <f t="shared" si="94"/>
        <v>5.3962514757969298E-5</v>
      </c>
      <c r="V1254" s="15" t="str">
        <f t="shared" si="95"/>
        <v>Sede - San Gregorio</v>
      </c>
      <c r="W1254" s="289" t="s">
        <v>32188</v>
      </c>
      <c r="X1254" s="15" t="s">
        <v>32187</v>
      </c>
      <c r="Y1254" s="15" t="s">
        <v>32188</v>
      </c>
    </row>
    <row r="1255" spans="1:25" x14ac:dyDescent="0.35">
      <c r="A1255" s="15" t="s">
        <v>33968</v>
      </c>
      <c r="B1255" s="15" t="s">
        <v>159</v>
      </c>
      <c r="C1255" s="15" t="s">
        <v>31711</v>
      </c>
      <c r="D1255" s="15" t="s">
        <v>34906</v>
      </c>
      <c r="E1255" s="15">
        <v>1</v>
      </c>
      <c r="F1255" s="273">
        <f t="shared" si="96"/>
        <v>7.3789846517119241E-5</v>
      </c>
      <c r="G1255" s="273">
        <f t="shared" si="97"/>
        <v>5.3962514757969298E-5</v>
      </c>
      <c r="Q1255" s="15" t="s">
        <v>33913</v>
      </c>
      <c r="R1255" t="s">
        <v>140</v>
      </c>
      <c r="S1255" t="s">
        <v>31609</v>
      </c>
      <c r="T1255" t="s">
        <v>34852</v>
      </c>
      <c r="U1255" s="273">
        <f t="shared" si="94"/>
        <v>5.3962514757969298E-5</v>
      </c>
      <c r="V1255" s="15" t="str">
        <f t="shared" si="95"/>
        <v>Sede - Chancaybaños</v>
      </c>
      <c r="W1255" s="289" t="s">
        <v>32185</v>
      </c>
      <c r="X1255" s="15" t="s">
        <v>32184</v>
      </c>
      <c r="Y1255" s="15" t="s">
        <v>32188</v>
      </c>
    </row>
    <row r="1256" spans="1:25" x14ac:dyDescent="0.35">
      <c r="A1256" s="15" t="s">
        <v>33969</v>
      </c>
      <c r="B1256" s="15" t="s">
        <v>159</v>
      </c>
      <c r="C1256" s="15" t="s">
        <v>31711</v>
      </c>
      <c r="D1256" s="15" t="s">
        <v>34907</v>
      </c>
      <c r="E1256" s="15">
        <v>1</v>
      </c>
      <c r="F1256" s="273">
        <f t="shared" si="96"/>
        <v>7.3789846517119241E-5</v>
      </c>
      <c r="G1256" s="273">
        <f t="shared" si="97"/>
        <v>5.3962514757969298E-5</v>
      </c>
      <c r="Q1256" s="15" t="s">
        <v>33914</v>
      </c>
      <c r="R1256" t="s">
        <v>140</v>
      </c>
      <c r="S1256" t="s">
        <v>31609</v>
      </c>
      <c r="T1256" t="s">
        <v>34853</v>
      </c>
      <c r="U1256" s="273">
        <f t="shared" si="94"/>
        <v>5.3962514757969298E-5</v>
      </c>
      <c r="V1256" s="15" t="str">
        <f t="shared" si="95"/>
        <v>Sede - Saucepampa</v>
      </c>
      <c r="W1256" s="289" t="s">
        <v>32186</v>
      </c>
      <c r="X1256" s="15" t="s">
        <v>32184</v>
      </c>
      <c r="Y1256" s="15" t="s">
        <v>32188</v>
      </c>
    </row>
    <row r="1257" spans="1:25" x14ac:dyDescent="0.35">
      <c r="A1257" s="15" t="s">
        <v>33970</v>
      </c>
      <c r="B1257" s="15" t="s">
        <v>159</v>
      </c>
      <c r="C1257" s="15" t="s">
        <v>31711</v>
      </c>
      <c r="D1257" s="15" t="s">
        <v>34908</v>
      </c>
      <c r="E1257" s="15">
        <v>1</v>
      </c>
      <c r="F1257" s="273">
        <f t="shared" si="96"/>
        <v>7.3789846517119241E-5</v>
      </c>
      <c r="G1257" s="273">
        <f t="shared" si="97"/>
        <v>5.3962514757969298E-5</v>
      </c>
      <c r="Q1257" s="15" t="s">
        <v>33915</v>
      </c>
      <c r="R1257" t="s">
        <v>140</v>
      </c>
      <c r="S1257" t="s">
        <v>31609</v>
      </c>
      <c r="T1257" t="s">
        <v>34854</v>
      </c>
      <c r="U1257" s="273">
        <f t="shared" si="94"/>
        <v>5.3962514757969298E-5</v>
      </c>
      <c r="V1257" s="15" t="str">
        <f t="shared" si="95"/>
        <v>Sede - Uticyacu</v>
      </c>
      <c r="W1257" s="289" t="s">
        <v>32186</v>
      </c>
      <c r="X1257" s="15" t="s">
        <v>32187</v>
      </c>
      <c r="Y1257" s="15" t="s">
        <v>32188</v>
      </c>
    </row>
    <row r="1258" spans="1:25" x14ac:dyDescent="0.35">
      <c r="A1258" s="15" t="s">
        <v>32285</v>
      </c>
      <c r="B1258" s="15" t="s">
        <v>159</v>
      </c>
      <c r="C1258" s="15" t="s">
        <v>31713</v>
      </c>
      <c r="D1258" s="15" t="s">
        <v>32284</v>
      </c>
      <c r="E1258" s="15">
        <v>1</v>
      </c>
      <c r="F1258" s="273">
        <f t="shared" si="96"/>
        <v>7.3789846517119241E-5</v>
      </c>
      <c r="G1258" s="273">
        <f t="shared" si="97"/>
        <v>5.3962514757969298E-5</v>
      </c>
      <c r="Q1258" s="15" t="s">
        <v>33916</v>
      </c>
      <c r="R1258" t="s">
        <v>141</v>
      </c>
      <c r="S1258" t="s">
        <v>31611</v>
      </c>
      <c r="T1258" t="s">
        <v>34855</v>
      </c>
      <c r="U1258" s="273">
        <f t="shared" si="94"/>
        <v>5.3962514757969298E-5</v>
      </c>
      <c r="V1258" s="15" t="str">
        <f t="shared" si="95"/>
        <v>Sede - Huarocondo</v>
      </c>
      <c r="W1258" s="289" t="s">
        <v>32185</v>
      </c>
      <c r="X1258" s="15" t="s">
        <v>32184</v>
      </c>
      <c r="Y1258" s="15" t="s">
        <v>32184</v>
      </c>
    </row>
    <row r="1259" spans="1:25" x14ac:dyDescent="0.35">
      <c r="A1259" s="15" t="s">
        <v>33129</v>
      </c>
      <c r="B1259" s="15" t="s">
        <v>159</v>
      </c>
      <c r="C1259" s="15" t="s">
        <v>34443</v>
      </c>
      <c r="D1259" s="15" t="s">
        <v>34443</v>
      </c>
      <c r="E1259" s="15">
        <v>1</v>
      </c>
      <c r="F1259" s="273">
        <f t="shared" si="96"/>
        <v>7.3789846517119241E-5</v>
      </c>
      <c r="G1259" s="273">
        <f t="shared" si="97"/>
        <v>5.3962514757969298E-5</v>
      </c>
      <c r="Q1259" s="15" t="s">
        <v>33917</v>
      </c>
      <c r="R1259" t="s">
        <v>141</v>
      </c>
      <c r="S1259" t="s">
        <v>34167</v>
      </c>
      <c r="T1259" t="s">
        <v>34857</v>
      </c>
      <c r="U1259" s="273">
        <f t="shared" si="94"/>
        <v>5.3962514757969298E-5</v>
      </c>
      <c r="V1259" s="15" t="str">
        <f t="shared" si="95"/>
        <v>Sede - Paccaritambo</v>
      </c>
      <c r="W1259" s="289" t="s">
        <v>32186</v>
      </c>
      <c r="X1259" s="15" t="s">
        <v>32184</v>
      </c>
      <c r="Y1259" s="15" t="s">
        <v>32188</v>
      </c>
    </row>
    <row r="1260" spans="1:25" x14ac:dyDescent="0.35">
      <c r="A1260" s="15" t="s">
        <v>33971</v>
      </c>
      <c r="B1260" s="15" t="s">
        <v>148</v>
      </c>
      <c r="C1260" s="15" t="s">
        <v>31781</v>
      </c>
      <c r="D1260" s="15" t="s">
        <v>34909</v>
      </c>
      <c r="E1260" s="15">
        <v>1</v>
      </c>
      <c r="F1260" s="273">
        <f t="shared" si="96"/>
        <v>7.3789846517119241E-5</v>
      </c>
      <c r="G1260" s="273">
        <f t="shared" si="97"/>
        <v>5.3962514757969298E-5</v>
      </c>
      <c r="Q1260" s="15" t="s">
        <v>33918</v>
      </c>
      <c r="R1260" t="s">
        <v>141</v>
      </c>
      <c r="S1260" t="s">
        <v>31619</v>
      </c>
      <c r="T1260" t="s">
        <v>34566</v>
      </c>
      <c r="U1260" s="273">
        <f t="shared" si="94"/>
        <v>5.3962514757969298E-5</v>
      </c>
      <c r="V1260" s="15" t="str">
        <f t="shared" si="95"/>
        <v>Sede - Lucre</v>
      </c>
      <c r="W1260" s="289" t="s">
        <v>32188</v>
      </c>
      <c r="X1260" s="15" t="s">
        <v>32184</v>
      </c>
      <c r="Y1260" s="15" t="s">
        <v>32184</v>
      </c>
    </row>
    <row r="1261" spans="1:25" x14ac:dyDescent="0.35">
      <c r="A1261" s="15" t="s">
        <v>33972</v>
      </c>
      <c r="B1261" s="15" t="s">
        <v>148</v>
      </c>
      <c r="C1261" s="15" t="s">
        <v>31781</v>
      </c>
      <c r="D1261" s="15" t="s">
        <v>34910</v>
      </c>
      <c r="E1261" s="15">
        <v>1</v>
      </c>
      <c r="F1261" s="273">
        <f t="shared" si="96"/>
        <v>7.3789846517119241E-5</v>
      </c>
      <c r="G1261" s="273">
        <f t="shared" si="97"/>
        <v>5.3962514757969298E-5</v>
      </c>
      <c r="Q1261" s="15" t="s">
        <v>33919</v>
      </c>
      <c r="R1261" t="s">
        <v>141</v>
      </c>
      <c r="S1261" t="s">
        <v>31570</v>
      </c>
      <c r="T1261" t="s">
        <v>34858</v>
      </c>
      <c r="U1261" s="273">
        <f t="shared" si="94"/>
        <v>5.3962514757969298E-5</v>
      </c>
      <c r="V1261" s="15" t="str">
        <f t="shared" si="95"/>
        <v>Sede - Maras</v>
      </c>
      <c r="W1261" s="289" t="s">
        <v>32185</v>
      </c>
      <c r="X1261" s="15" t="s">
        <v>32188</v>
      </c>
      <c r="Y1261" s="15" t="s">
        <v>32184</v>
      </c>
    </row>
    <row r="1262" spans="1:25" x14ac:dyDescent="0.35">
      <c r="A1262" s="15" t="s">
        <v>33973</v>
      </c>
      <c r="B1262" s="15" t="s">
        <v>148</v>
      </c>
      <c r="C1262" s="15" t="s">
        <v>31781</v>
      </c>
      <c r="D1262" s="15" t="s">
        <v>34911</v>
      </c>
      <c r="E1262" s="15">
        <v>1</v>
      </c>
      <c r="F1262" s="273">
        <f t="shared" si="96"/>
        <v>7.3789846517119241E-5</v>
      </c>
      <c r="G1262" s="273">
        <f t="shared" si="97"/>
        <v>5.3962514757969298E-5</v>
      </c>
      <c r="Q1262" s="15" t="s">
        <v>33920</v>
      </c>
      <c r="R1262" t="s">
        <v>142</v>
      </c>
      <c r="S1262" t="s">
        <v>31641</v>
      </c>
      <c r="T1262" t="s">
        <v>34859</v>
      </c>
      <c r="U1262" s="273">
        <f t="shared" si="94"/>
        <v>5.3962514757969298E-5</v>
      </c>
      <c r="V1262" s="15" t="str">
        <f t="shared" si="95"/>
        <v>Sede - Caja</v>
      </c>
      <c r="W1262" s="289" t="s">
        <v>32185</v>
      </c>
      <c r="X1262" s="15" t="s">
        <v>32184</v>
      </c>
      <c r="Y1262" s="15" t="s">
        <v>32188</v>
      </c>
    </row>
    <row r="1263" spans="1:25" x14ac:dyDescent="0.35">
      <c r="A1263" s="15" t="s">
        <v>33974</v>
      </c>
      <c r="B1263" s="15" t="s">
        <v>148</v>
      </c>
      <c r="C1263" s="15" t="s">
        <v>31780</v>
      </c>
      <c r="D1263" s="15" t="s">
        <v>34912</v>
      </c>
      <c r="E1263" s="15">
        <v>1</v>
      </c>
      <c r="F1263" s="273">
        <f t="shared" si="96"/>
        <v>7.3789846517119241E-5</v>
      </c>
      <c r="G1263" s="273">
        <f t="shared" si="97"/>
        <v>5.3962514757969298E-5</v>
      </c>
      <c r="Q1263" s="15" t="s">
        <v>33921</v>
      </c>
      <c r="R1263" t="s">
        <v>142</v>
      </c>
      <c r="S1263" t="s">
        <v>31642</v>
      </c>
      <c r="T1263" t="s">
        <v>34860</v>
      </c>
      <c r="U1263" s="273">
        <f t="shared" si="94"/>
        <v>5.3962514757969298E-5</v>
      </c>
      <c r="V1263" s="15" t="str">
        <f t="shared" si="95"/>
        <v>Sede - Congalla</v>
      </c>
      <c r="W1263" s="289" t="s">
        <v>32185</v>
      </c>
      <c r="X1263" s="15" t="s">
        <v>32184</v>
      </c>
      <c r="Y1263" s="15" t="s">
        <v>32188</v>
      </c>
    </row>
    <row r="1264" spans="1:25" x14ac:dyDescent="0.35">
      <c r="A1264" s="15" t="s">
        <v>33975</v>
      </c>
      <c r="B1264" s="15" t="s">
        <v>148</v>
      </c>
      <c r="C1264" s="15" t="s">
        <v>31780</v>
      </c>
      <c r="D1264" s="15" t="s">
        <v>34913</v>
      </c>
      <c r="E1264" s="15">
        <v>1</v>
      </c>
      <c r="F1264" s="273">
        <f t="shared" si="96"/>
        <v>7.3789846517119241E-5</v>
      </c>
      <c r="G1264" s="273">
        <f t="shared" si="97"/>
        <v>5.3962514757969298E-5</v>
      </c>
      <c r="Q1264" s="15" t="s">
        <v>33922</v>
      </c>
      <c r="R1264" t="s">
        <v>142</v>
      </c>
      <c r="S1264" t="s">
        <v>31642</v>
      </c>
      <c r="T1264" t="s">
        <v>34861</v>
      </c>
      <c r="U1264" s="273">
        <f t="shared" si="94"/>
        <v>5.3962514757969298E-5</v>
      </c>
      <c r="V1264" s="15" t="str">
        <f t="shared" si="95"/>
        <v>Sede - Santo Tomas De Pata</v>
      </c>
      <c r="W1264" s="289" t="s">
        <v>32185</v>
      </c>
      <c r="X1264" s="15" t="s">
        <v>32184</v>
      </c>
      <c r="Y1264" s="15" t="s">
        <v>32188</v>
      </c>
    </row>
    <row r="1265" spans="1:25" x14ac:dyDescent="0.35">
      <c r="A1265" s="15" t="s">
        <v>33976</v>
      </c>
      <c r="B1265" s="15" t="s">
        <v>148</v>
      </c>
      <c r="C1265" s="15" t="s">
        <v>34258</v>
      </c>
      <c r="D1265" s="15" t="s">
        <v>34914</v>
      </c>
      <c r="E1265" s="15">
        <v>1</v>
      </c>
      <c r="F1265" s="273">
        <f t="shared" si="96"/>
        <v>7.3789846517119241E-5</v>
      </c>
      <c r="G1265" s="273">
        <f t="shared" si="97"/>
        <v>5.3962514757969298E-5</v>
      </c>
      <c r="Q1265" s="15" t="s">
        <v>33923</v>
      </c>
      <c r="R1265" t="s">
        <v>142</v>
      </c>
      <c r="S1265" t="s">
        <v>34209</v>
      </c>
      <c r="T1265" t="s">
        <v>34862</v>
      </c>
      <c r="U1265" s="273">
        <f t="shared" si="94"/>
        <v>5.3962514757969298E-5</v>
      </c>
      <c r="V1265" s="15" t="str">
        <f t="shared" si="95"/>
        <v>Sede - Chupamarca</v>
      </c>
      <c r="W1265" s="289" t="s">
        <v>32185</v>
      </c>
      <c r="X1265" s="15" t="s">
        <v>32184</v>
      </c>
      <c r="Y1265" s="15" t="s">
        <v>32188</v>
      </c>
    </row>
    <row r="1266" spans="1:25" x14ac:dyDescent="0.35">
      <c r="A1266" s="15" t="s">
        <v>33977</v>
      </c>
      <c r="B1266" s="15" t="s">
        <v>148</v>
      </c>
      <c r="C1266" s="15" t="s">
        <v>34258</v>
      </c>
      <c r="D1266" s="15" t="s">
        <v>34915</v>
      </c>
      <c r="E1266" s="15">
        <v>1</v>
      </c>
      <c r="F1266" s="273">
        <f t="shared" si="96"/>
        <v>7.3789846517119241E-5</v>
      </c>
      <c r="G1266" s="273">
        <f t="shared" si="97"/>
        <v>5.3962514757969298E-5</v>
      </c>
      <c r="Q1266" s="15" t="s">
        <v>33924</v>
      </c>
      <c r="R1266" t="s">
        <v>142</v>
      </c>
      <c r="S1266" t="s">
        <v>34180</v>
      </c>
      <c r="T1266" t="s">
        <v>34863</v>
      </c>
      <c r="U1266" s="273">
        <f t="shared" si="94"/>
        <v>5.3962514757969298E-5</v>
      </c>
      <c r="V1266" s="15" t="str">
        <f t="shared" si="95"/>
        <v>Sede - San Miguel De Mayocc</v>
      </c>
      <c r="W1266" s="289" t="s">
        <v>32188</v>
      </c>
      <c r="X1266" s="15" t="s">
        <v>32187</v>
      </c>
      <c r="Y1266" s="15" t="s">
        <v>32188</v>
      </c>
    </row>
    <row r="1267" spans="1:25" x14ac:dyDescent="0.35">
      <c r="A1267" s="15" t="s">
        <v>33978</v>
      </c>
      <c r="B1267" s="15" t="s">
        <v>148</v>
      </c>
      <c r="C1267" s="15" t="s">
        <v>34258</v>
      </c>
      <c r="D1267" s="15" t="s">
        <v>34916</v>
      </c>
      <c r="E1267" s="15">
        <v>1</v>
      </c>
      <c r="F1267" s="273">
        <f t="shared" si="96"/>
        <v>7.3789846517119241E-5</v>
      </c>
      <c r="G1267" s="273">
        <f t="shared" si="97"/>
        <v>5.3962514757969298E-5</v>
      </c>
      <c r="Q1267" s="15" t="s">
        <v>33925</v>
      </c>
      <c r="R1267" t="s">
        <v>142</v>
      </c>
      <c r="S1267" t="s">
        <v>34490</v>
      </c>
      <c r="T1267" t="s">
        <v>34864</v>
      </c>
      <c r="U1267" s="273">
        <f t="shared" si="94"/>
        <v>5.3962514757969298E-5</v>
      </c>
      <c r="V1267" s="15" t="str">
        <f t="shared" si="95"/>
        <v>Sede - San Francisco De Sangayaico</v>
      </c>
      <c r="W1267" s="289" t="s">
        <v>32186</v>
      </c>
      <c r="X1267" s="15" t="s">
        <v>32184</v>
      </c>
      <c r="Y1267" s="15" t="s">
        <v>32184</v>
      </c>
    </row>
    <row r="1268" spans="1:25" x14ac:dyDescent="0.35">
      <c r="A1268" s="15" t="s">
        <v>33979</v>
      </c>
      <c r="B1268" s="15" t="s">
        <v>148</v>
      </c>
      <c r="C1268" s="15" t="s">
        <v>156</v>
      </c>
      <c r="D1268" s="15" t="s">
        <v>34917</v>
      </c>
      <c r="E1268" s="15">
        <v>1</v>
      </c>
      <c r="F1268" s="273">
        <f t="shared" si="96"/>
        <v>7.3789846517119241E-5</v>
      </c>
      <c r="G1268" s="273">
        <f t="shared" si="97"/>
        <v>5.3962514757969298E-5</v>
      </c>
      <c r="Q1268" s="15" t="s">
        <v>33926</v>
      </c>
      <c r="R1268" t="s">
        <v>142</v>
      </c>
      <c r="S1268" t="s">
        <v>34490</v>
      </c>
      <c r="T1268" t="s">
        <v>31746</v>
      </c>
      <c r="U1268" s="273">
        <f t="shared" si="94"/>
        <v>5.3962514757969298E-5</v>
      </c>
      <c r="V1268" s="15" t="str">
        <f t="shared" si="95"/>
        <v>Sede - San Isidro</v>
      </c>
      <c r="W1268" s="289" t="s">
        <v>32185</v>
      </c>
      <c r="X1268" s="15" t="s">
        <v>32184</v>
      </c>
      <c r="Y1268" s="15" t="s">
        <v>32184</v>
      </c>
    </row>
    <row r="1269" spans="1:25" x14ac:dyDescent="0.35">
      <c r="A1269" s="15" t="s">
        <v>33980</v>
      </c>
      <c r="B1269" s="15" t="s">
        <v>148</v>
      </c>
      <c r="C1269" s="15" t="s">
        <v>156</v>
      </c>
      <c r="D1269" s="15" t="s">
        <v>34918</v>
      </c>
      <c r="E1269" s="15">
        <v>1</v>
      </c>
      <c r="F1269" s="273">
        <f t="shared" si="96"/>
        <v>7.3789846517119241E-5</v>
      </c>
      <c r="G1269" s="273">
        <f t="shared" si="97"/>
        <v>5.3962514757969298E-5</v>
      </c>
      <c r="Q1269" s="15" t="s">
        <v>33927</v>
      </c>
      <c r="R1269" t="s">
        <v>142</v>
      </c>
      <c r="S1269" t="s">
        <v>34490</v>
      </c>
      <c r="T1269" t="s">
        <v>34865</v>
      </c>
      <c r="U1269" s="273">
        <f t="shared" si="94"/>
        <v>5.3962514757969298E-5</v>
      </c>
      <c r="V1269" s="15" t="str">
        <f t="shared" si="95"/>
        <v>Sede - Santiago De Chocorvos</v>
      </c>
      <c r="W1269" s="289" t="s">
        <v>32185</v>
      </c>
      <c r="X1269" s="15" t="s">
        <v>32184</v>
      </c>
      <c r="Y1269" s="15" t="s">
        <v>32184</v>
      </c>
    </row>
    <row r="1270" spans="1:25" x14ac:dyDescent="0.35">
      <c r="A1270" s="15" t="s">
        <v>33981</v>
      </c>
      <c r="B1270" s="15" t="s">
        <v>148</v>
      </c>
      <c r="C1270" s="15" t="s">
        <v>34445</v>
      </c>
      <c r="D1270" s="15" t="s">
        <v>34919</v>
      </c>
      <c r="E1270" s="15">
        <v>1</v>
      </c>
      <c r="F1270" s="273">
        <f t="shared" si="96"/>
        <v>7.3789846517119241E-5</v>
      </c>
      <c r="G1270" s="273">
        <f t="shared" si="97"/>
        <v>5.3962514757969298E-5</v>
      </c>
      <c r="Q1270" s="15" t="s">
        <v>33928</v>
      </c>
      <c r="R1270" t="s">
        <v>142</v>
      </c>
      <c r="S1270" t="s">
        <v>34490</v>
      </c>
      <c r="T1270" t="s">
        <v>31596</v>
      </c>
      <c r="U1270" s="273">
        <f t="shared" si="94"/>
        <v>5.3962514757969298E-5</v>
      </c>
      <c r="V1270" s="15" t="str">
        <f t="shared" si="95"/>
        <v>Sede - Tambo</v>
      </c>
      <c r="W1270" s="289" t="s">
        <v>32184</v>
      </c>
      <c r="X1270" s="15" t="s">
        <v>32184</v>
      </c>
      <c r="Y1270" s="15" t="s">
        <v>32184</v>
      </c>
    </row>
    <row r="1271" spans="1:25" x14ac:dyDescent="0.35">
      <c r="A1271" s="15" t="s">
        <v>33982</v>
      </c>
      <c r="B1271" s="15" t="s">
        <v>148</v>
      </c>
      <c r="C1271" s="15" t="s">
        <v>34920</v>
      </c>
      <c r="D1271" s="15" t="s">
        <v>34920</v>
      </c>
      <c r="E1271" s="15">
        <v>1</v>
      </c>
      <c r="F1271" s="273">
        <f t="shared" si="96"/>
        <v>7.3789846517119241E-5</v>
      </c>
      <c r="G1271" s="273">
        <f t="shared" si="97"/>
        <v>5.3962514757969298E-5</v>
      </c>
      <c r="Q1271" s="15" t="s">
        <v>33929</v>
      </c>
      <c r="R1271" t="s">
        <v>142</v>
      </c>
      <c r="S1271" t="s">
        <v>31643</v>
      </c>
      <c r="T1271" t="s">
        <v>34866</v>
      </c>
      <c r="U1271" s="273">
        <f t="shared" si="94"/>
        <v>5.3962514757969298E-5</v>
      </c>
      <c r="V1271" s="15" t="str">
        <f t="shared" si="95"/>
        <v>Sede - Ahuaycha</v>
      </c>
      <c r="W1271" s="289" t="s">
        <v>32185</v>
      </c>
      <c r="X1271" s="15" t="s">
        <v>32184</v>
      </c>
      <c r="Y1271" s="15" t="s">
        <v>32184</v>
      </c>
    </row>
    <row r="1272" spans="1:25" x14ac:dyDescent="0.35">
      <c r="A1272" s="15" t="s">
        <v>33983</v>
      </c>
      <c r="B1272" s="15" t="s">
        <v>34054</v>
      </c>
      <c r="C1272" s="15" t="s">
        <v>31785</v>
      </c>
      <c r="D1272" s="15" t="s">
        <v>34921</v>
      </c>
      <c r="E1272" s="15">
        <v>1</v>
      </c>
      <c r="F1272" s="273">
        <f t="shared" si="96"/>
        <v>7.3789846517119241E-5</v>
      </c>
      <c r="G1272" s="273">
        <f t="shared" si="97"/>
        <v>5.3962514757969298E-5</v>
      </c>
      <c r="Q1272" s="15" t="s">
        <v>33930</v>
      </c>
      <c r="R1272" t="s">
        <v>142</v>
      </c>
      <c r="S1272" t="s">
        <v>31643</v>
      </c>
      <c r="T1272" t="s">
        <v>34867</v>
      </c>
      <c r="U1272" s="273">
        <f t="shared" si="94"/>
        <v>5.3962514757969298E-5</v>
      </c>
      <c r="V1272" s="15" t="str">
        <f t="shared" si="95"/>
        <v>Sede - Salcabamba</v>
      </c>
      <c r="W1272" s="289" t="s">
        <v>32186</v>
      </c>
      <c r="X1272" s="15" t="s">
        <v>32184</v>
      </c>
      <c r="Y1272" s="15" t="s">
        <v>32188</v>
      </c>
    </row>
    <row r="1273" spans="1:25" x14ac:dyDescent="0.35">
      <c r="A1273" s="15" t="s">
        <v>33984</v>
      </c>
      <c r="B1273" s="15" t="s">
        <v>34054</v>
      </c>
      <c r="C1273" s="15" t="s">
        <v>34187</v>
      </c>
      <c r="D1273" s="15" t="s">
        <v>34922</v>
      </c>
      <c r="E1273" s="15">
        <v>1</v>
      </c>
      <c r="F1273" s="273">
        <f t="shared" si="96"/>
        <v>7.3789846517119241E-5</v>
      </c>
      <c r="G1273" s="273">
        <f t="shared" si="97"/>
        <v>5.3962514757969298E-5</v>
      </c>
      <c r="Q1273" s="15" t="s">
        <v>33931</v>
      </c>
      <c r="R1273" t="s">
        <v>170</v>
      </c>
      <c r="S1273" t="s">
        <v>170</v>
      </c>
      <c r="T1273" t="s">
        <v>34868</v>
      </c>
      <c r="U1273" s="273">
        <f t="shared" si="94"/>
        <v>5.3962514757969298E-5</v>
      </c>
      <c r="V1273" s="15" t="str">
        <f t="shared" si="95"/>
        <v>Sede - Quisqui (Kichki)</v>
      </c>
      <c r="W1273" s="289" t="s">
        <v>32185</v>
      </c>
      <c r="X1273" s="15" t="s">
        <v>32184</v>
      </c>
      <c r="Y1273" s="15" t="s">
        <v>32188</v>
      </c>
    </row>
    <row r="1274" spans="1:25" x14ac:dyDescent="0.35">
      <c r="A1274" s="15" t="s">
        <v>32111</v>
      </c>
      <c r="B1274" s="15" t="s">
        <v>150</v>
      </c>
      <c r="C1274" s="15" t="s">
        <v>31787</v>
      </c>
      <c r="D1274" s="15" t="s">
        <v>31790</v>
      </c>
      <c r="E1274" s="15">
        <v>1</v>
      </c>
      <c r="F1274" s="273">
        <f t="shared" si="96"/>
        <v>7.3789846517119241E-5</v>
      </c>
      <c r="G1274" s="273">
        <f t="shared" si="97"/>
        <v>5.3962514757969298E-5</v>
      </c>
      <c r="Q1274" s="15" t="s">
        <v>33932</v>
      </c>
      <c r="R1274" t="s">
        <v>170</v>
      </c>
      <c r="S1274" t="s">
        <v>34044</v>
      </c>
      <c r="T1274" t="s">
        <v>34869</v>
      </c>
      <c r="U1274" s="273">
        <f t="shared" si="94"/>
        <v>5.3962514757969298E-5</v>
      </c>
      <c r="V1274" s="15" t="str">
        <f t="shared" si="95"/>
        <v>Sede - Tomay Kichwa</v>
      </c>
      <c r="W1274" s="289" t="s">
        <v>32188</v>
      </c>
      <c r="X1274" s="15" t="s">
        <v>32187</v>
      </c>
      <c r="Y1274" s="15" t="s">
        <v>32188</v>
      </c>
    </row>
    <row r="1275" spans="1:25" x14ac:dyDescent="0.35">
      <c r="A1275" s="15" t="s">
        <v>33985</v>
      </c>
      <c r="B1275" s="15" t="s">
        <v>151</v>
      </c>
      <c r="C1275" s="15" t="s">
        <v>151</v>
      </c>
      <c r="D1275" s="15" t="s">
        <v>34923</v>
      </c>
      <c r="E1275" s="15">
        <v>1</v>
      </c>
      <c r="F1275" s="273">
        <f t="shared" si="96"/>
        <v>7.3789846517119241E-5</v>
      </c>
      <c r="G1275" s="273">
        <f t="shared" si="97"/>
        <v>5.3962514757969298E-5</v>
      </c>
      <c r="Q1275" s="15" t="s">
        <v>33933</v>
      </c>
      <c r="R1275" t="s">
        <v>170</v>
      </c>
      <c r="S1275" t="s">
        <v>34761</v>
      </c>
      <c r="T1275" t="s">
        <v>34870</v>
      </c>
      <c r="U1275" s="273">
        <f t="shared" si="94"/>
        <v>5.3962514757969298E-5</v>
      </c>
      <c r="V1275" s="15" t="str">
        <f t="shared" si="95"/>
        <v>Sede - Ripan</v>
      </c>
      <c r="W1275" s="289" t="s">
        <v>32188</v>
      </c>
      <c r="X1275" s="15" t="s">
        <v>32184</v>
      </c>
      <c r="Y1275" s="15" t="s">
        <v>32185</v>
      </c>
    </row>
    <row r="1276" spans="1:25" x14ac:dyDescent="0.35">
      <c r="A1276" s="15" t="s">
        <v>33986</v>
      </c>
      <c r="B1276" s="15" t="s">
        <v>152</v>
      </c>
      <c r="C1276" s="15" t="s">
        <v>31799</v>
      </c>
      <c r="D1276" s="15" t="s">
        <v>34924</v>
      </c>
      <c r="E1276" s="15">
        <v>1</v>
      </c>
      <c r="F1276" s="273">
        <f t="shared" si="96"/>
        <v>7.3789846517119241E-5</v>
      </c>
      <c r="G1276" s="273">
        <f t="shared" si="97"/>
        <v>5.3962514757969298E-5</v>
      </c>
      <c r="Q1276" s="15" t="s">
        <v>33934</v>
      </c>
      <c r="R1276" t="s">
        <v>170</v>
      </c>
      <c r="S1276" t="s">
        <v>34352</v>
      </c>
      <c r="T1276" t="s">
        <v>34871</v>
      </c>
      <c r="U1276" s="273">
        <f t="shared" si="94"/>
        <v>5.3962514757969298E-5</v>
      </c>
      <c r="V1276" s="15" t="str">
        <f t="shared" si="95"/>
        <v>Sede - Canchabamba</v>
      </c>
      <c r="W1276" s="289" t="s">
        <v>32185</v>
      </c>
      <c r="X1276" s="15" t="s">
        <v>32184</v>
      </c>
      <c r="Y1276" s="15" t="s">
        <v>32184</v>
      </c>
    </row>
    <row r="1277" spans="1:25" x14ac:dyDescent="0.35">
      <c r="A1277" s="15" t="s">
        <v>33987</v>
      </c>
      <c r="B1277" s="15" t="s">
        <v>152</v>
      </c>
      <c r="C1277" s="15" t="s">
        <v>31800</v>
      </c>
      <c r="D1277" s="15" t="s">
        <v>34925</v>
      </c>
      <c r="E1277" s="15">
        <v>1</v>
      </c>
      <c r="F1277" s="273">
        <f t="shared" si="96"/>
        <v>7.3789846517119241E-5</v>
      </c>
      <c r="G1277" s="273">
        <f t="shared" si="97"/>
        <v>5.3962514757969298E-5</v>
      </c>
      <c r="Q1277" s="15" t="s">
        <v>33935</v>
      </c>
      <c r="R1277" t="s">
        <v>170</v>
      </c>
      <c r="S1277" t="s">
        <v>34528</v>
      </c>
      <c r="T1277" t="s">
        <v>34872</v>
      </c>
      <c r="U1277" s="273">
        <f t="shared" si="94"/>
        <v>5.3962514757969298E-5</v>
      </c>
      <c r="V1277" s="15" t="str">
        <f t="shared" si="95"/>
        <v>Sede - Tantamayo</v>
      </c>
      <c r="W1277" s="289" t="s">
        <v>32188</v>
      </c>
      <c r="X1277" s="15" t="s">
        <v>32187</v>
      </c>
      <c r="Y1277" s="15" t="s">
        <v>32188</v>
      </c>
    </row>
    <row r="1278" spans="1:25" x14ac:dyDescent="0.35">
      <c r="A1278" s="15" t="s">
        <v>33988</v>
      </c>
      <c r="B1278" s="15" t="s">
        <v>152</v>
      </c>
      <c r="C1278" s="15" t="s">
        <v>31800</v>
      </c>
      <c r="D1278" s="15" t="s">
        <v>34926</v>
      </c>
      <c r="E1278" s="15">
        <v>1</v>
      </c>
      <c r="F1278" s="273">
        <f t="shared" si="96"/>
        <v>7.3789846517119241E-5</v>
      </c>
      <c r="G1278" s="273">
        <f t="shared" si="97"/>
        <v>5.3962514757969298E-5</v>
      </c>
      <c r="Q1278" s="15" t="s">
        <v>33936</v>
      </c>
      <c r="R1278" t="s">
        <v>170</v>
      </c>
      <c r="S1278" t="s">
        <v>34253</v>
      </c>
      <c r="T1278" t="s">
        <v>31720</v>
      </c>
      <c r="U1278" s="273">
        <f t="shared" si="94"/>
        <v>5.3962514757969298E-5</v>
      </c>
      <c r="V1278" s="15" t="str">
        <f t="shared" si="95"/>
        <v>Sede - San Buenaventura</v>
      </c>
      <c r="W1278" s="289" t="s">
        <v>32185</v>
      </c>
      <c r="X1278" s="15" t="s">
        <v>32184</v>
      </c>
      <c r="Y1278" s="15" t="s">
        <v>32184</v>
      </c>
    </row>
    <row r="1279" spans="1:25" x14ac:dyDescent="0.35">
      <c r="A1279" s="15" t="s">
        <v>33989</v>
      </c>
      <c r="B1279" s="15" t="s">
        <v>152</v>
      </c>
      <c r="C1279" s="15" t="s">
        <v>31800</v>
      </c>
      <c r="D1279" s="15" t="s">
        <v>34927</v>
      </c>
      <c r="E1279" s="15">
        <v>1</v>
      </c>
      <c r="F1279" s="273">
        <f t="shared" si="96"/>
        <v>7.3789846517119241E-5</v>
      </c>
      <c r="G1279" s="273">
        <f t="shared" si="97"/>
        <v>5.3962514757969298E-5</v>
      </c>
      <c r="Q1279" s="15" t="s">
        <v>33937</v>
      </c>
      <c r="R1279" t="s">
        <v>170</v>
      </c>
      <c r="S1279" t="s">
        <v>34497</v>
      </c>
      <c r="T1279" t="s">
        <v>34873</v>
      </c>
      <c r="U1279" s="273">
        <f t="shared" si="94"/>
        <v>5.3962514757969298E-5</v>
      </c>
      <c r="V1279" s="15" t="str">
        <f t="shared" si="95"/>
        <v>Sede - Codo Del Pozuzo</v>
      </c>
      <c r="W1279" s="289" t="s">
        <v>32188</v>
      </c>
      <c r="X1279" s="15" t="s">
        <v>32188</v>
      </c>
      <c r="Y1279" s="15" t="s">
        <v>32185</v>
      </c>
    </row>
    <row r="1280" spans="1:25" x14ac:dyDescent="0.35">
      <c r="A1280" s="15" t="s">
        <v>33990</v>
      </c>
      <c r="B1280" s="15" t="s">
        <v>152</v>
      </c>
      <c r="C1280" s="15" t="s">
        <v>31802</v>
      </c>
      <c r="D1280" s="15" t="s">
        <v>34928</v>
      </c>
      <c r="E1280" s="15">
        <v>1</v>
      </c>
      <c r="F1280" s="273">
        <f t="shared" si="96"/>
        <v>7.3789846517119241E-5</v>
      </c>
      <c r="G1280" s="273">
        <f t="shared" si="97"/>
        <v>5.3962514757969298E-5</v>
      </c>
      <c r="Q1280" s="15" t="s">
        <v>33938</v>
      </c>
      <c r="R1280" t="s">
        <v>170</v>
      </c>
      <c r="S1280" t="s">
        <v>34497</v>
      </c>
      <c r="T1280" t="s">
        <v>34874</v>
      </c>
      <c r="U1280" s="273">
        <f t="shared" si="94"/>
        <v>5.3962514757969298E-5</v>
      </c>
      <c r="V1280" s="15" t="str">
        <f t="shared" si="95"/>
        <v>Sede - Yuyapichis</v>
      </c>
      <c r="W1280" s="289" t="s">
        <v>32188</v>
      </c>
      <c r="X1280" s="15" t="s">
        <v>32184</v>
      </c>
      <c r="Y1280" s="15" t="s">
        <v>32185</v>
      </c>
    </row>
    <row r="1281" spans="1:25" x14ac:dyDescent="0.35">
      <c r="A1281" s="15" t="s">
        <v>33991</v>
      </c>
      <c r="B1281" s="15" t="s">
        <v>152</v>
      </c>
      <c r="C1281" s="15" t="s">
        <v>31802</v>
      </c>
      <c r="D1281" s="15" t="s">
        <v>34929</v>
      </c>
      <c r="E1281" s="15">
        <v>1</v>
      </c>
      <c r="F1281" s="273">
        <f t="shared" si="96"/>
        <v>7.3789846517119241E-5</v>
      </c>
      <c r="G1281" s="273">
        <f t="shared" si="97"/>
        <v>5.3962514757969298E-5</v>
      </c>
      <c r="Q1281" s="15" t="s">
        <v>33939</v>
      </c>
      <c r="R1281" t="s">
        <v>170</v>
      </c>
      <c r="S1281" t="s">
        <v>34498</v>
      </c>
      <c r="T1281" t="s">
        <v>34875</v>
      </c>
      <c r="U1281" s="273">
        <f t="shared" si="94"/>
        <v>5.3962514757969298E-5</v>
      </c>
      <c r="V1281" s="15" t="str">
        <f t="shared" si="95"/>
        <v>Sede - Rondos</v>
      </c>
      <c r="W1281" s="289" t="s">
        <v>32185</v>
      </c>
      <c r="X1281" s="15" t="s">
        <v>32184</v>
      </c>
      <c r="Y1281" s="15" t="s">
        <v>32188</v>
      </c>
    </row>
    <row r="1282" spans="1:25" x14ac:dyDescent="0.35">
      <c r="A1282" s="15" t="s">
        <v>33992</v>
      </c>
      <c r="B1282" s="15" t="s">
        <v>152</v>
      </c>
      <c r="C1282" s="15" t="s">
        <v>31802</v>
      </c>
      <c r="D1282" s="15" t="s">
        <v>34930</v>
      </c>
      <c r="E1282" s="15">
        <v>1</v>
      </c>
      <c r="F1282" s="273">
        <f t="shared" si="96"/>
        <v>7.3789846517119241E-5</v>
      </c>
      <c r="G1282" s="273">
        <f t="shared" si="97"/>
        <v>5.3962514757969298E-5</v>
      </c>
      <c r="Q1282" s="15" t="s">
        <v>33940</v>
      </c>
      <c r="R1282" t="s">
        <v>170</v>
      </c>
      <c r="S1282" t="s">
        <v>34170</v>
      </c>
      <c r="T1282" t="s">
        <v>34876</v>
      </c>
      <c r="U1282" s="273">
        <f t="shared" si="94"/>
        <v>5.3962514757969298E-5</v>
      </c>
      <c r="V1282" s="15" t="str">
        <f t="shared" si="95"/>
        <v>Sede - Jacas Chico</v>
      </c>
      <c r="W1282" s="289" t="s">
        <v>32185</v>
      </c>
      <c r="X1282" s="15" t="s">
        <v>32184</v>
      </c>
      <c r="Y1282" s="15" t="s">
        <v>32188</v>
      </c>
    </row>
    <row r="1283" spans="1:25" x14ac:dyDescent="0.35">
      <c r="A1283" s="15" t="s">
        <v>33215</v>
      </c>
      <c r="B1283" s="15" t="s">
        <v>152</v>
      </c>
      <c r="C1283" s="15" t="s">
        <v>31805</v>
      </c>
      <c r="D1283" s="15" t="s">
        <v>34931</v>
      </c>
      <c r="E1283" s="15">
        <v>1</v>
      </c>
      <c r="F1283" s="273">
        <f t="shared" si="96"/>
        <v>7.3789846517119241E-5</v>
      </c>
      <c r="G1283" s="273">
        <f t="shared" si="97"/>
        <v>5.3962514757969298E-5</v>
      </c>
      <c r="Q1283" s="15" t="s">
        <v>33941</v>
      </c>
      <c r="R1283" t="s">
        <v>144</v>
      </c>
      <c r="S1283" t="s">
        <v>31654</v>
      </c>
      <c r="T1283" t="s">
        <v>34878</v>
      </c>
      <c r="U1283" s="273">
        <f t="shared" ref="U1283:U1346" si="98">+SUMIF($A:$A,Q1283,$G:$G)+SUMIF($I:$I,Q1283,$O:$O)</f>
        <v>5.3962514757969298E-5</v>
      </c>
      <c r="V1283" s="15" t="str">
        <f t="shared" ref="V1283:V1346" si="99">_xlfn.CONCAT("Sede - ",T1283)</f>
        <v>Sede - Alto Laran</v>
      </c>
      <c r="W1283" s="289" t="s">
        <v>32184</v>
      </c>
      <c r="X1283" s="15" t="s">
        <v>32184</v>
      </c>
      <c r="Y1283" s="15" t="s">
        <v>925</v>
      </c>
    </row>
    <row r="1284" spans="1:25" x14ac:dyDescent="0.35">
      <c r="A1284" s="15" t="s">
        <v>33993</v>
      </c>
      <c r="B1284" s="15" t="s">
        <v>153</v>
      </c>
      <c r="C1284" s="15" t="s">
        <v>31820</v>
      </c>
      <c r="D1284" s="15" t="s">
        <v>34124</v>
      </c>
      <c r="E1284" s="15">
        <v>1</v>
      </c>
      <c r="F1284" s="273">
        <f t="shared" ref="F1284:F1322" si="100">+E1284/SUM($E$3:$E$1322)</f>
        <v>7.3789846517119241E-5</v>
      </c>
      <c r="G1284" s="273">
        <f t="shared" ref="G1284:G1322" si="101">+F1284*RIGHT($A$1,6)</f>
        <v>5.3962514757969298E-5</v>
      </c>
      <c r="Q1284" s="15" t="s">
        <v>31974</v>
      </c>
      <c r="R1284" t="s">
        <v>144</v>
      </c>
      <c r="S1284" t="s">
        <v>31654</v>
      </c>
      <c r="T1284" t="s">
        <v>31656</v>
      </c>
      <c r="U1284" s="273">
        <f t="shared" si="98"/>
        <v>5.3962514757969298E-5</v>
      </c>
      <c r="V1284" s="15" t="str">
        <f t="shared" si="99"/>
        <v>Sede - Chavin</v>
      </c>
      <c r="W1284" s="289" t="s">
        <v>32186</v>
      </c>
      <c r="X1284" s="15" t="s">
        <v>32184</v>
      </c>
      <c r="Y1284" s="15" t="s">
        <v>32184</v>
      </c>
    </row>
    <row r="1285" spans="1:25" x14ac:dyDescent="0.35">
      <c r="A1285" s="15" t="s">
        <v>32146</v>
      </c>
      <c r="B1285" s="15" t="s">
        <v>153</v>
      </c>
      <c r="C1285" s="15" t="s">
        <v>31821</v>
      </c>
      <c r="D1285" s="15" t="s">
        <v>31828</v>
      </c>
      <c r="E1285" s="15">
        <v>1</v>
      </c>
      <c r="F1285" s="273">
        <f t="shared" si="100"/>
        <v>7.3789846517119241E-5</v>
      </c>
      <c r="G1285" s="273">
        <f t="shared" si="101"/>
        <v>5.3962514757969298E-5</v>
      </c>
      <c r="Q1285" s="15" t="s">
        <v>33942</v>
      </c>
      <c r="R1285" t="s">
        <v>144</v>
      </c>
      <c r="S1285" t="s">
        <v>31654</v>
      </c>
      <c r="T1285" t="s">
        <v>34879</v>
      </c>
      <c r="U1285" s="273">
        <f t="shared" si="98"/>
        <v>5.3962514757969298E-5</v>
      </c>
      <c r="V1285" s="15" t="str">
        <f t="shared" si="99"/>
        <v>Sede - San Juan De Yanac</v>
      </c>
      <c r="W1285" s="289" t="s">
        <v>32185</v>
      </c>
      <c r="X1285" s="15" t="s">
        <v>32184</v>
      </c>
      <c r="Y1285" s="15" t="s">
        <v>32188</v>
      </c>
    </row>
    <row r="1286" spans="1:25" x14ac:dyDescent="0.35">
      <c r="A1286" s="15" t="s">
        <v>33994</v>
      </c>
      <c r="B1286" s="15" t="s">
        <v>153</v>
      </c>
      <c r="C1286" s="15" t="s">
        <v>31821</v>
      </c>
      <c r="D1286" s="15" t="s">
        <v>34932</v>
      </c>
      <c r="E1286" s="15">
        <v>1</v>
      </c>
      <c r="F1286" s="273">
        <f t="shared" si="100"/>
        <v>7.3789846517119241E-5</v>
      </c>
      <c r="G1286" s="273">
        <f t="shared" si="101"/>
        <v>5.3962514757969298E-5</v>
      </c>
      <c r="Q1286" s="15" t="s">
        <v>33943</v>
      </c>
      <c r="R1286" t="s">
        <v>144</v>
      </c>
      <c r="S1286" t="s">
        <v>36387</v>
      </c>
      <c r="T1286" t="s">
        <v>34880</v>
      </c>
      <c r="U1286" s="273">
        <f t="shared" si="98"/>
        <v>5.3962514757969298E-5</v>
      </c>
      <c r="V1286" s="15" t="str">
        <f t="shared" si="99"/>
        <v>Sede - Changuillo</v>
      </c>
      <c r="W1286" s="289" t="s">
        <v>32187</v>
      </c>
      <c r="X1286" s="15" t="s">
        <v>32188</v>
      </c>
      <c r="Y1286" s="15" t="s">
        <v>925</v>
      </c>
    </row>
    <row r="1287" spans="1:25" x14ac:dyDescent="0.35">
      <c r="A1287" s="15" t="s">
        <v>33995</v>
      </c>
      <c r="B1287" s="15" t="s">
        <v>153</v>
      </c>
      <c r="C1287" s="15" t="s">
        <v>31824</v>
      </c>
      <c r="D1287" s="15" t="s">
        <v>34933</v>
      </c>
      <c r="E1287" s="15">
        <v>1</v>
      </c>
      <c r="F1287" s="273">
        <f t="shared" si="100"/>
        <v>7.3789846517119241E-5</v>
      </c>
      <c r="G1287" s="273">
        <f t="shared" si="101"/>
        <v>5.3962514757969298E-5</v>
      </c>
      <c r="Q1287" s="15" t="s">
        <v>33944</v>
      </c>
      <c r="R1287" t="s">
        <v>144</v>
      </c>
      <c r="S1287" t="s">
        <v>36387</v>
      </c>
      <c r="T1287" t="s">
        <v>34881</v>
      </c>
      <c r="U1287" s="273">
        <f t="shared" si="98"/>
        <v>5.3962514757969298E-5</v>
      </c>
      <c r="V1287" s="15" t="str">
        <f t="shared" si="99"/>
        <v>Sede - El Ingenio</v>
      </c>
      <c r="W1287" s="289" t="s">
        <v>32184</v>
      </c>
      <c r="X1287" s="15" t="s">
        <v>32187</v>
      </c>
      <c r="Y1287" s="15" t="s">
        <v>925</v>
      </c>
    </row>
    <row r="1288" spans="1:25" x14ac:dyDescent="0.35">
      <c r="A1288" s="15" t="s">
        <v>33996</v>
      </c>
      <c r="B1288" s="15" t="s">
        <v>153</v>
      </c>
      <c r="C1288" s="15" t="s">
        <v>34246</v>
      </c>
      <c r="D1288" s="15" t="s">
        <v>34934</v>
      </c>
      <c r="E1288" s="15">
        <v>1</v>
      </c>
      <c r="F1288" s="273">
        <f t="shared" si="100"/>
        <v>7.3789846517119241E-5</v>
      </c>
      <c r="G1288" s="273">
        <f t="shared" si="101"/>
        <v>5.3962514757969298E-5</v>
      </c>
      <c r="Q1288" s="15" t="s">
        <v>33945</v>
      </c>
      <c r="R1288" t="s">
        <v>144</v>
      </c>
      <c r="S1288" t="s">
        <v>34236</v>
      </c>
      <c r="T1288" t="s">
        <v>34882</v>
      </c>
      <c r="U1288" s="273">
        <f t="shared" si="98"/>
        <v>5.3962514757969298E-5</v>
      </c>
      <c r="V1288" s="15" t="str">
        <f t="shared" si="99"/>
        <v>Sede - Tibillo</v>
      </c>
      <c r="W1288" s="289" t="s">
        <v>32185</v>
      </c>
      <c r="X1288" s="15" t="s">
        <v>32187</v>
      </c>
      <c r="Y1288" s="15" t="s">
        <v>32188</v>
      </c>
    </row>
    <row r="1289" spans="1:25" x14ac:dyDescent="0.35">
      <c r="A1289" s="15" t="s">
        <v>32151</v>
      </c>
      <c r="B1289" s="15" t="s">
        <v>153</v>
      </c>
      <c r="C1289" s="15" t="s">
        <v>31825</v>
      </c>
      <c r="D1289" s="15" t="s">
        <v>31832</v>
      </c>
      <c r="E1289" s="15">
        <v>1</v>
      </c>
      <c r="F1289" s="273">
        <f t="shared" si="100"/>
        <v>7.3789846517119241E-5</v>
      </c>
      <c r="G1289" s="273">
        <f t="shared" si="101"/>
        <v>5.3962514757969298E-5</v>
      </c>
      <c r="Q1289" s="15" t="s">
        <v>33946</v>
      </c>
      <c r="R1289" t="s">
        <v>172</v>
      </c>
      <c r="S1289" t="s">
        <v>31665</v>
      </c>
      <c r="T1289" t="s">
        <v>34883</v>
      </c>
      <c r="U1289" s="273">
        <f t="shared" si="98"/>
        <v>5.3962514757969298E-5</v>
      </c>
      <c r="V1289" s="15" t="str">
        <f t="shared" si="99"/>
        <v>Sede - Carhuacallanga</v>
      </c>
      <c r="W1289" s="289" t="s">
        <v>32186</v>
      </c>
      <c r="X1289" s="15" t="s">
        <v>32184</v>
      </c>
      <c r="Y1289" s="15" t="s">
        <v>32184</v>
      </c>
    </row>
    <row r="1290" spans="1:25" x14ac:dyDescent="0.35">
      <c r="A1290" s="15" t="s">
        <v>33997</v>
      </c>
      <c r="B1290" s="15" t="s">
        <v>153</v>
      </c>
      <c r="C1290" s="15" t="s">
        <v>31825</v>
      </c>
      <c r="D1290" s="15" t="s">
        <v>34935</v>
      </c>
      <c r="E1290" s="15">
        <v>1</v>
      </c>
      <c r="F1290" s="273">
        <f t="shared" si="100"/>
        <v>7.3789846517119241E-5</v>
      </c>
      <c r="G1290" s="273">
        <f t="shared" si="101"/>
        <v>5.3962514757969298E-5</v>
      </c>
      <c r="Q1290" s="15" t="s">
        <v>33947</v>
      </c>
      <c r="R1290" t="s">
        <v>172</v>
      </c>
      <c r="S1290" t="s">
        <v>31665</v>
      </c>
      <c r="T1290" t="s">
        <v>34884</v>
      </c>
      <c r="U1290" s="273">
        <f t="shared" si="98"/>
        <v>5.3962514757969298E-5</v>
      </c>
      <c r="V1290" s="15" t="str">
        <f t="shared" si="99"/>
        <v>Sede - Chacapampa</v>
      </c>
      <c r="W1290" s="289" t="s">
        <v>32188</v>
      </c>
      <c r="X1290" s="15" t="s">
        <v>32184</v>
      </c>
      <c r="Y1290" s="15" t="s">
        <v>32188</v>
      </c>
    </row>
    <row r="1291" spans="1:25" x14ac:dyDescent="0.35">
      <c r="A1291" s="15" t="s">
        <v>33998</v>
      </c>
      <c r="B1291" s="15" t="s">
        <v>153</v>
      </c>
      <c r="C1291" s="15" t="s">
        <v>31825</v>
      </c>
      <c r="D1291" s="15" t="s">
        <v>34936</v>
      </c>
      <c r="E1291" s="15">
        <v>1</v>
      </c>
      <c r="F1291" s="273">
        <f t="shared" si="100"/>
        <v>7.3789846517119241E-5</v>
      </c>
      <c r="G1291" s="273">
        <f t="shared" si="101"/>
        <v>5.3962514757969298E-5</v>
      </c>
      <c r="Q1291" s="15" t="s">
        <v>33948</v>
      </c>
      <c r="R1291" t="s">
        <v>172</v>
      </c>
      <c r="S1291" t="s">
        <v>31665</v>
      </c>
      <c r="T1291" t="s">
        <v>34885</v>
      </c>
      <c r="U1291" s="273">
        <f t="shared" si="98"/>
        <v>5.3962514757969298E-5</v>
      </c>
      <c r="V1291" s="15" t="str">
        <f t="shared" si="99"/>
        <v>Sede - Huasicancha</v>
      </c>
      <c r="W1291" s="289" t="s">
        <v>32184</v>
      </c>
      <c r="X1291" s="15" t="s">
        <v>32184</v>
      </c>
      <c r="Y1291" s="15" t="s">
        <v>32184</v>
      </c>
    </row>
    <row r="1292" spans="1:25" x14ac:dyDescent="0.35">
      <c r="A1292" s="15" t="s">
        <v>33999</v>
      </c>
      <c r="B1292" s="15" t="s">
        <v>153</v>
      </c>
      <c r="C1292" s="15" t="s">
        <v>31825</v>
      </c>
      <c r="D1292" s="15" t="s">
        <v>34937</v>
      </c>
      <c r="E1292" s="15">
        <v>1</v>
      </c>
      <c r="F1292" s="273">
        <f t="shared" si="100"/>
        <v>7.3789846517119241E-5</v>
      </c>
      <c r="G1292" s="273">
        <f t="shared" si="101"/>
        <v>5.3962514757969298E-5</v>
      </c>
      <c r="Q1292" s="15" t="s">
        <v>33949</v>
      </c>
      <c r="R1292" t="s">
        <v>172</v>
      </c>
      <c r="S1292" t="s">
        <v>31665</v>
      </c>
      <c r="T1292" t="s">
        <v>34886</v>
      </c>
      <c r="U1292" s="273">
        <f t="shared" si="98"/>
        <v>5.3962514757969298E-5</v>
      </c>
      <c r="V1292" s="15" t="str">
        <f t="shared" si="99"/>
        <v>Sede - Ingenio</v>
      </c>
      <c r="W1292" s="289" t="s">
        <v>32185</v>
      </c>
      <c r="X1292" s="15" t="s">
        <v>32184</v>
      </c>
      <c r="Y1292" s="15" t="s">
        <v>32188</v>
      </c>
    </row>
    <row r="1293" spans="1:25" x14ac:dyDescent="0.35">
      <c r="A1293" s="15" t="s">
        <v>34000</v>
      </c>
      <c r="B1293" s="15" t="s">
        <v>153</v>
      </c>
      <c r="C1293" s="15" t="s">
        <v>34174</v>
      </c>
      <c r="D1293" s="15" t="s">
        <v>34938</v>
      </c>
      <c r="E1293" s="15">
        <v>1</v>
      </c>
      <c r="F1293" s="273">
        <f t="shared" si="100"/>
        <v>7.3789846517119241E-5</v>
      </c>
      <c r="G1293" s="273">
        <f t="shared" si="101"/>
        <v>5.3962514757969298E-5</v>
      </c>
      <c r="Q1293" s="15" t="s">
        <v>33950</v>
      </c>
      <c r="R1293" t="s">
        <v>172</v>
      </c>
      <c r="S1293" t="s">
        <v>31664</v>
      </c>
      <c r="T1293" t="s">
        <v>34887</v>
      </c>
      <c r="U1293" s="273">
        <f t="shared" si="98"/>
        <v>5.3962514757969298E-5</v>
      </c>
      <c r="V1293" s="15" t="str">
        <f t="shared" si="99"/>
        <v>Sede - Orcotuna</v>
      </c>
      <c r="W1293" s="289" t="s">
        <v>32184</v>
      </c>
      <c r="X1293" s="15" t="s">
        <v>32188</v>
      </c>
      <c r="Y1293" s="15" t="s">
        <v>32188</v>
      </c>
    </row>
    <row r="1294" spans="1:25" x14ac:dyDescent="0.35">
      <c r="A1294" s="15" t="s">
        <v>34001</v>
      </c>
      <c r="B1294" s="15" t="s">
        <v>153</v>
      </c>
      <c r="C1294" s="15" t="s">
        <v>34068</v>
      </c>
      <c r="D1294" s="15" t="s">
        <v>34939</v>
      </c>
      <c r="E1294" s="15">
        <v>1</v>
      </c>
      <c r="F1294" s="273">
        <f t="shared" si="100"/>
        <v>7.3789846517119241E-5</v>
      </c>
      <c r="G1294" s="273">
        <f t="shared" si="101"/>
        <v>5.3962514757969298E-5</v>
      </c>
      <c r="Q1294" s="15" t="s">
        <v>33951</v>
      </c>
      <c r="R1294" t="s">
        <v>172</v>
      </c>
      <c r="S1294" t="s">
        <v>31664</v>
      </c>
      <c r="T1294" t="s">
        <v>34888</v>
      </c>
      <c r="U1294" s="273">
        <f t="shared" si="98"/>
        <v>5.3962514757969298E-5</v>
      </c>
      <c r="V1294" s="15" t="str">
        <f t="shared" si="99"/>
        <v>Sede - Santa Rosa De Ocopa</v>
      </c>
      <c r="W1294" s="289" t="s">
        <v>32188</v>
      </c>
      <c r="X1294" s="15" t="s">
        <v>32184</v>
      </c>
      <c r="Y1294" s="15" t="s">
        <v>32184</v>
      </c>
    </row>
    <row r="1295" spans="1:25" x14ac:dyDescent="0.35">
      <c r="A1295" s="15" t="s">
        <v>33034</v>
      </c>
      <c r="B1295" s="15" t="s">
        <v>153</v>
      </c>
      <c r="C1295" s="15" t="s">
        <v>31826</v>
      </c>
      <c r="D1295" s="15" t="s">
        <v>31536</v>
      </c>
      <c r="E1295" s="15">
        <v>1</v>
      </c>
      <c r="F1295" s="273">
        <f t="shared" si="100"/>
        <v>7.3789846517119241E-5</v>
      </c>
      <c r="G1295" s="273">
        <f t="shared" si="101"/>
        <v>5.3962514757969298E-5</v>
      </c>
      <c r="Q1295" s="15" t="s">
        <v>33952</v>
      </c>
      <c r="R1295" t="s">
        <v>172</v>
      </c>
      <c r="S1295" t="s">
        <v>31666</v>
      </c>
      <c r="T1295" t="s">
        <v>34889</v>
      </c>
      <c r="U1295" s="273">
        <f t="shared" si="98"/>
        <v>5.3962514757969298E-5</v>
      </c>
      <c r="V1295" s="15" t="str">
        <f t="shared" si="99"/>
        <v>Sede - Ataura</v>
      </c>
      <c r="W1295" s="289" t="s">
        <v>32184</v>
      </c>
      <c r="X1295" s="15" t="s">
        <v>32185</v>
      </c>
      <c r="Y1295" s="15" t="s">
        <v>32184</v>
      </c>
    </row>
    <row r="1296" spans="1:25" x14ac:dyDescent="0.35">
      <c r="A1296" s="15" t="s">
        <v>34002</v>
      </c>
      <c r="B1296" s="15" t="s">
        <v>153</v>
      </c>
      <c r="C1296" s="15" t="s">
        <v>34371</v>
      </c>
      <c r="D1296" s="15" t="s">
        <v>34940</v>
      </c>
      <c r="E1296" s="15">
        <v>1</v>
      </c>
      <c r="F1296" s="273">
        <f t="shared" si="100"/>
        <v>7.3789846517119241E-5</v>
      </c>
      <c r="G1296" s="273">
        <f t="shared" si="101"/>
        <v>5.3962514757969298E-5</v>
      </c>
      <c r="Q1296" s="15" t="s">
        <v>31992</v>
      </c>
      <c r="R1296" t="s">
        <v>172</v>
      </c>
      <c r="S1296" t="s">
        <v>31666</v>
      </c>
      <c r="T1296" t="s">
        <v>31674</v>
      </c>
      <c r="U1296" s="273">
        <f t="shared" si="98"/>
        <v>5.3962514757969298E-5</v>
      </c>
      <c r="V1296" s="15" t="str">
        <f t="shared" si="99"/>
        <v>Sede - Monobamba</v>
      </c>
      <c r="W1296" s="289" t="s">
        <v>32185</v>
      </c>
      <c r="X1296" s="15" t="s">
        <v>32184</v>
      </c>
      <c r="Y1296" s="15" t="s">
        <v>32188</v>
      </c>
    </row>
    <row r="1297" spans="1:25" x14ac:dyDescent="0.35">
      <c r="A1297" s="15" t="s">
        <v>34003</v>
      </c>
      <c r="B1297" s="15" t="s">
        <v>153</v>
      </c>
      <c r="C1297" s="15" t="s">
        <v>34371</v>
      </c>
      <c r="D1297" s="15" t="s">
        <v>34941</v>
      </c>
      <c r="E1297" s="15">
        <v>1</v>
      </c>
      <c r="F1297" s="273">
        <f t="shared" si="100"/>
        <v>7.3789846517119241E-5</v>
      </c>
      <c r="G1297" s="273">
        <f t="shared" si="101"/>
        <v>5.3962514757969298E-5</v>
      </c>
      <c r="Q1297" s="15" t="s">
        <v>33953</v>
      </c>
      <c r="R1297" t="s">
        <v>172</v>
      </c>
      <c r="S1297" t="s">
        <v>31668</v>
      </c>
      <c r="T1297" t="s">
        <v>31850</v>
      </c>
      <c r="U1297" s="273">
        <f t="shared" si="98"/>
        <v>5.3962514757969298E-5</v>
      </c>
      <c r="V1297" s="15" t="str">
        <f t="shared" si="99"/>
        <v>Sede - Palca</v>
      </c>
      <c r="W1297" s="289" t="s">
        <v>32185</v>
      </c>
      <c r="X1297" s="15" t="s">
        <v>32184</v>
      </c>
      <c r="Y1297" s="15" t="s">
        <v>32188</v>
      </c>
    </row>
    <row r="1298" spans="1:25" x14ac:dyDescent="0.35">
      <c r="A1298" s="15" t="s">
        <v>34004</v>
      </c>
      <c r="B1298" s="15" t="s">
        <v>153</v>
      </c>
      <c r="C1298" s="15" t="s">
        <v>31827</v>
      </c>
      <c r="D1298" s="15" t="s">
        <v>34942</v>
      </c>
      <c r="E1298" s="15">
        <v>1</v>
      </c>
      <c r="F1298" s="273">
        <f t="shared" si="100"/>
        <v>7.3789846517119241E-5</v>
      </c>
      <c r="G1298" s="273">
        <f t="shared" si="101"/>
        <v>5.3962514757969298E-5</v>
      </c>
      <c r="Q1298" s="15" t="s">
        <v>33954</v>
      </c>
      <c r="R1298" t="s">
        <v>172</v>
      </c>
      <c r="S1298" t="s">
        <v>31669</v>
      </c>
      <c r="T1298" t="s">
        <v>34891</v>
      </c>
      <c r="U1298" s="273">
        <f t="shared" si="98"/>
        <v>5.3962514757969298E-5</v>
      </c>
      <c r="V1298" s="15" t="str">
        <f t="shared" si="99"/>
        <v>Sede - Marcapomacocha</v>
      </c>
      <c r="W1298" s="289" t="s">
        <v>32188</v>
      </c>
      <c r="X1298" s="15" t="s">
        <v>32184</v>
      </c>
      <c r="Y1298" s="15" t="s">
        <v>32185</v>
      </c>
    </row>
    <row r="1299" spans="1:25" x14ac:dyDescent="0.35">
      <c r="A1299" s="15" t="s">
        <v>34005</v>
      </c>
      <c r="B1299" s="15" t="s">
        <v>153</v>
      </c>
      <c r="C1299" s="15" t="s">
        <v>31827</v>
      </c>
      <c r="D1299" s="15" t="s">
        <v>34943</v>
      </c>
      <c r="E1299" s="15">
        <v>1</v>
      </c>
      <c r="F1299" s="273">
        <f t="shared" si="100"/>
        <v>7.3789846517119241E-5</v>
      </c>
      <c r="G1299" s="273">
        <f t="shared" si="101"/>
        <v>5.3962514757969298E-5</v>
      </c>
      <c r="Q1299" s="15" t="s">
        <v>33955</v>
      </c>
      <c r="R1299" t="s">
        <v>146</v>
      </c>
      <c r="S1299" t="s">
        <v>34239</v>
      </c>
      <c r="T1299" t="s">
        <v>34893</v>
      </c>
      <c r="U1299" s="273">
        <f t="shared" si="98"/>
        <v>5.3962514757969298E-5</v>
      </c>
      <c r="V1299" s="15" t="str">
        <f t="shared" si="99"/>
        <v>Sede - Carabamba</v>
      </c>
      <c r="W1299" s="289" t="s">
        <v>32185</v>
      </c>
      <c r="X1299" s="15" t="s">
        <v>32184</v>
      </c>
      <c r="Y1299" s="15" t="s">
        <v>32184</v>
      </c>
    </row>
    <row r="1300" spans="1:25" x14ac:dyDescent="0.35">
      <c r="A1300" s="15" t="s">
        <v>34006</v>
      </c>
      <c r="B1300" s="15" t="s">
        <v>175</v>
      </c>
      <c r="C1300" s="15" t="s">
        <v>31839</v>
      </c>
      <c r="D1300" s="15" t="s">
        <v>34944</v>
      </c>
      <c r="E1300" s="15">
        <v>1</v>
      </c>
      <c r="F1300" s="273">
        <f t="shared" si="100"/>
        <v>7.3789846517119241E-5</v>
      </c>
      <c r="G1300" s="273">
        <f t="shared" si="101"/>
        <v>5.3962514757969298E-5</v>
      </c>
      <c r="Q1300" s="15" t="s">
        <v>33956</v>
      </c>
      <c r="R1300" t="s">
        <v>146</v>
      </c>
      <c r="S1300" t="s">
        <v>31680</v>
      </c>
      <c r="T1300" t="s">
        <v>34894</v>
      </c>
      <c r="U1300" s="273">
        <f t="shared" si="98"/>
        <v>5.3962514757969298E-5</v>
      </c>
      <c r="V1300" s="15" t="str">
        <f t="shared" si="99"/>
        <v>Sede - Huaranchal</v>
      </c>
      <c r="W1300" s="289" t="s">
        <v>32185</v>
      </c>
      <c r="X1300" s="15" t="s">
        <v>32187</v>
      </c>
      <c r="Y1300" s="15" t="s">
        <v>32188</v>
      </c>
    </row>
    <row r="1301" spans="1:25" x14ac:dyDescent="0.35">
      <c r="A1301" s="15" t="s">
        <v>34007</v>
      </c>
      <c r="B1301" s="15" t="s">
        <v>175</v>
      </c>
      <c r="C1301" s="15" t="s">
        <v>31839</v>
      </c>
      <c r="D1301" s="15" t="s">
        <v>34945</v>
      </c>
      <c r="E1301" s="15">
        <v>1</v>
      </c>
      <c r="F1301" s="273">
        <f t="shared" si="100"/>
        <v>7.3789846517119241E-5</v>
      </c>
      <c r="G1301" s="273">
        <f t="shared" si="101"/>
        <v>5.3962514757969298E-5</v>
      </c>
      <c r="Q1301" s="15" t="s">
        <v>33957</v>
      </c>
      <c r="R1301" t="s">
        <v>146</v>
      </c>
      <c r="S1301" t="s">
        <v>31692</v>
      </c>
      <c r="T1301" t="s">
        <v>34895</v>
      </c>
      <c r="U1301" s="273">
        <f t="shared" si="98"/>
        <v>5.3962514757969298E-5</v>
      </c>
      <c r="V1301" s="15" t="str">
        <f t="shared" si="99"/>
        <v>Sede - Curgos</v>
      </c>
      <c r="W1301" s="289" t="s">
        <v>32184</v>
      </c>
      <c r="X1301" s="15" t="s">
        <v>32184</v>
      </c>
      <c r="Y1301" s="15" t="s">
        <v>32188</v>
      </c>
    </row>
    <row r="1302" spans="1:25" x14ac:dyDescent="0.35">
      <c r="A1302" s="15" t="s">
        <v>34008</v>
      </c>
      <c r="B1302" s="15" t="s">
        <v>175</v>
      </c>
      <c r="C1302" s="15" t="s">
        <v>31527</v>
      </c>
      <c r="D1302" s="15" t="s">
        <v>31837</v>
      </c>
      <c r="E1302" s="15">
        <v>1</v>
      </c>
      <c r="F1302" s="273">
        <f t="shared" si="100"/>
        <v>7.3789846517119241E-5</v>
      </c>
      <c r="G1302" s="273">
        <f t="shared" si="101"/>
        <v>5.3962514757969298E-5</v>
      </c>
      <c r="Q1302" s="15" t="s">
        <v>33958</v>
      </c>
      <c r="R1302" t="s">
        <v>146</v>
      </c>
      <c r="S1302" t="s">
        <v>31692</v>
      </c>
      <c r="T1302" t="s">
        <v>34896</v>
      </c>
      <c r="U1302" s="273">
        <f t="shared" si="98"/>
        <v>5.3962514757969298E-5</v>
      </c>
      <c r="V1302" s="15" t="str">
        <f t="shared" si="99"/>
        <v>Sede - Sanagoran</v>
      </c>
      <c r="W1302" s="289" t="s">
        <v>32185</v>
      </c>
      <c r="X1302" s="15" t="s">
        <v>32184</v>
      </c>
      <c r="Y1302" s="15" t="s">
        <v>32188</v>
      </c>
    </row>
    <row r="1303" spans="1:25" x14ac:dyDescent="0.35">
      <c r="A1303" s="15" t="s">
        <v>34009</v>
      </c>
      <c r="B1303" s="15" t="s">
        <v>175</v>
      </c>
      <c r="C1303" s="15" t="s">
        <v>31527</v>
      </c>
      <c r="D1303" s="15" t="s">
        <v>31607</v>
      </c>
      <c r="E1303" s="15">
        <v>1</v>
      </c>
      <c r="F1303" s="273">
        <f t="shared" si="100"/>
        <v>7.3789846517119241E-5</v>
      </c>
      <c r="G1303" s="273">
        <f t="shared" si="101"/>
        <v>5.3962514757969298E-5</v>
      </c>
      <c r="Q1303" s="15" t="s">
        <v>33959</v>
      </c>
      <c r="R1303" t="s">
        <v>146</v>
      </c>
      <c r="S1303" t="s">
        <v>31692</v>
      </c>
      <c r="T1303" t="s">
        <v>34897</v>
      </c>
      <c r="U1303" s="273">
        <f t="shared" si="98"/>
        <v>5.3962514757969298E-5</v>
      </c>
      <c r="V1303" s="15" t="str">
        <f t="shared" si="99"/>
        <v>Sede - Sarin</v>
      </c>
      <c r="W1303" s="289" t="s">
        <v>32185</v>
      </c>
      <c r="X1303" s="15" t="s">
        <v>32184</v>
      </c>
      <c r="Y1303" s="15" t="s">
        <v>32188</v>
      </c>
    </row>
    <row r="1304" spans="1:25" x14ac:dyDescent="0.35">
      <c r="A1304" s="15" t="s">
        <v>32158</v>
      </c>
      <c r="B1304" s="15" t="s">
        <v>175</v>
      </c>
      <c r="C1304" s="15" t="s">
        <v>31836</v>
      </c>
      <c r="D1304" s="15" t="s">
        <v>34946</v>
      </c>
      <c r="E1304" s="15">
        <v>1</v>
      </c>
      <c r="F1304" s="273">
        <f t="shared" si="100"/>
        <v>7.3789846517119241E-5</v>
      </c>
      <c r="G1304" s="273">
        <f t="shared" si="101"/>
        <v>5.3962514757969298E-5</v>
      </c>
      <c r="Q1304" s="15" t="s">
        <v>33960</v>
      </c>
      <c r="R1304" t="s">
        <v>146</v>
      </c>
      <c r="S1304" t="s">
        <v>31689</v>
      </c>
      <c r="T1304" t="s">
        <v>34898</v>
      </c>
      <c r="U1304" s="273">
        <f t="shared" si="98"/>
        <v>5.3962514757969298E-5</v>
      </c>
      <c r="V1304" s="15" t="str">
        <f t="shared" si="99"/>
        <v>Sede - Guadalupito</v>
      </c>
      <c r="W1304" s="289" t="s">
        <v>32187</v>
      </c>
      <c r="X1304" s="15" t="s">
        <v>32186</v>
      </c>
      <c r="Y1304" s="15" t="s">
        <v>925</v>
      </c>
    </row>
    <row r="1305" spans="1:25" x14ac:dyDescent="0.35">
      <c r="A1305" s="15" t="s">
        <v>34010</v>
      </c>
      <c r="B1305" s="15" t="s">
        <v>175</v>
      </c>
      <c r="C1305" s="15" t="s">
        <v>31836</v>
      </c>
      <c r="D1305" s="15" t="s">
        <v>34947</v>
      </c>
      <c r="E1305" s="15">
        <v>1</v>
      </c>
      <c r="F1305" s="273">
        <f t="shared" si="100"/>
        <v>7.3789846517119241E-5</v>
      </c>
      <c r="G1305" s="273">
        <f t="shared" si="101"/>
        <v>5.3962514757969298E-5</v>
      </c>
      <c r="Q1305" s="15" t="s">
        <v>33961</v>
      </c>
      <c r="R1305" t="s">
        <v>147</v>
      </c>
      <c r="S1305" t="s">
        <v>31693</v>
      </c>
      <c r="T1305" t="s">
        <v>34899</v>
      </c>
      <c r="U1305" s="273">
        <f t="shared" si="98"/>
        <v>5.3962514757969298E-5</v>
      </c>
      <c r="V1305" s="15" t="str">
        <f t="shared" si="99"/>
        <v>Sede - Nueva Arica</v>
      </c>
      <c r="W1305" s="289" t="s">
        <v>32188</v>
      </c>
      <c r="X1305" s="15" t="s">
        <v>32185</v>
      </c>
      <c r="Y1305" s="15" t="s">
        <v>32185</v>
      </c>
    </row>
    <row r="1306" spans="1:25" x14ac:dyDescent="0.35">
      <c r="A1306" s="15" t="s">
        <v>34011</v>
      </c>
      <c r="B1306" s="15" t="s">
        <v>175</v>
      </c>
      <c r="C1306" s="15" t="s">
        <v>31837</v>
      </c>
      <c r="D1306" s="15" t="s">
        <v>34948</v>
      </c>
      <c r="E1306" s="15">
        <v>1</v>
      </c>
      <c r="F1306" s="273">
        <f t="shared" si="100"/>
        <v>7.3789846517119241E-5</v>
      </c>
      <c r="G1306" s="273">
        <f t="shared" si="101"/>
        <v>5.3962514757969298E-5</v>
      </c>
      <c r="Q1306" s="15" t="s">
        <v>32035</v>
      </c>
      <c r="R1306" t="s">
        <v>159</v>
      </c>
      <c r="S1306" t="s">
        <v>31708</v>
      </c>
      <c r="T1306" t="s">
        <v>31719</v>
      </c>
      <c r="U1306" s="273">
        <f t="shared" si="98"/>
        <v>5.3962514757969298E-5</v>
      </c>
      <c r="V1306" s="15" t="str">
        <f t="shared" si="99"/>
        <v>Sede - Lachaqui</v>
      </c>
      <c r="W1306" s="289" t="s">
        <v>32186</v>
      </c>
      <c r="X1306" s="15" t="s">
        <v>32184</v>
      </c>
      <c r="Y1306" s="15" t="s">
        <v>32184</v>
      </c>
    </row>
    <row r="1307" spans="1:25" x14ac:dyDescent="0.35">
      <c r="A1307" s="15" t="s">
        <v>34012</v>
      </c>
      <c r="B1307" s="15" t="s">
        <v>175</v>
      </c>
      <c r="C1307" s="15" t="s">
        <v>31837</v>
      </c>
      <c r="D1307" s="15" t="s">
        <v>34949</v>
      </c>
      <c r="E1307" s="15">
        <v>1</v>
      </c>
      <c r="F1307" s="273">
        <f t="shared" si="100"/>
        <v>7.3789846517119241E-5</v>
      </c>
      <c r="G1307" s="273">
        <f t="shared" si="101"/>
        <v>5.3962514757969298E-5</v>
      </c>
      <c r="Q1307" s="15" t="s">
        <v>33962</v>
      </c>
      <c r="R1307" t="s">
        <v>159</v>
      </c>
      <c r="S1307" t="s">
        <v>31709</v>
      </c>
      <c r="T1307" t="s">
        <v>34900</v>
      </c>
      <c r="U1307" s="273">
        <f t="shared" si="98"/>
        <v>5.3962514757969298E-5</v>
      </c>
      <c r="V1307" s="15" t="str">
        <f t="shared" si="99"/>
        <v>Sede - Pacaran</v>
      </c>
      <c r="W1307" s="289" t="s">
        <v>32185</v>
      </c>
      <c r="X1307" s="15" t="s">
        <v>32187</v>
      </c>
      <c r="Y1307" s="15" t="s">
        <v>32188</v>
      </c>
    </row>
    <row r="1308" spans="1:25" x14ac:dyDescent="0.35">
      <c r="A1308" s="15" t="s">
        <v>34013</v>
      </c>
      <c r="B1308" s="15" t="s">
        <v>175</v>
      </c>
      <c r="C1308" s="15" t="s">
        <v>34131</v>
      </c>
      <c r="D1308" s="15" t="s">
        <v>34950</v>
      </c>
      <c r="E1308" s="15">
        <v>1</v>
      </c>
      <c r="F1308" s="273">
        <f t="shared" si="100"/>
        <v>7.3789846517119241E-5</v>
      </c>
      <c r="G1308" s="273">
        <f t="shared" si="101"/>
        <v>5.3962514757969298E-5</v>
      </c>
      <c r="Q1308" s="15" t="s">
        <v>33963</v>
      </c>
      <c r="R1308" t="s">
        <v>159</v>
      </c>
      <c r="S1308" t="s">
        <v>31711</v>
      </c>
      <c r="T1308" t="s">
        <v>34901</v>
      </c>
      <c r="U1308" s="273">
        <f t="shared" si="98"/>
        <v>5.3962514757969298E-5</v>
      </c>
      <c r="V1308" s="15" t="str">
        <f t="shared" si="99"/>
        <v>Sede - Antioquia</v>
      </c>
      <c r="W1308" s="289" t="s">
        <v>32186</v>
      </c>
      <c r="X1308" s="15" t="s">
        <v>32187</v>
      </c>
      <c r="Y1308" s="15" t="s">
        <v>32184</v>
      </c>
    </row>
    <row r="1309" spans="1:25" x14ac:dyDescent="0.35">
      <c r="A1309" s="15" t="s">
        <v>34014</v>
      </c>
      <c r="B1309" s="15" t="s">
        <v>175</v>
      </c>
      <c r="C1309" s="15" t="s">
        <v>34131</v>
      </c>
      <c r="D1309" s="15" t="s">
        <v>34951</v>
      </c>
      <c r="E1309" s="15">
        <v>1</v>
      </c>
      <c r="F1309" s="273">
        <f t="shared" si="100"/>
        <v>7.3789846517119241E-5</v>
      </c>
      <c r="G1309" s="273">
        <f t="shared" si="101"/>
        <v>5.3962514757969298E-5</v>
      </c>
      <c r="Q1309" s="15" t="s">
        <v>33964</v>
      </c>
      <c r="R1309" t="s">
        <v>159</v>
      </c>
      <c r="S1309" t="s">
        <v>31711</v>
      </c>
      <c r="T1309" t="s">
        <v>34902</v>
      </c>
      <c r="U1309" s="273">
        <f t="shared" si="98"/>
        <v>5.3962514757969298E-5</v>
      </c>
      <c r="V1309" s="15" t="str">
        <f t="shared" si="99"/>
        <v>Sede - Chicla</v>
      </c>
      <c r="W1309" s="289" t="s">
        <v>32186</v>
      </c>
      <c r="X1309" s="15" t="s">
        <v>32184</v>
      </c>
      <c r="Y1309" s="15" t="s">
        <v>32185</v>
      </c>
    </row>
    <row r="1310" spans="1:25" x14ac:dyDescent="0.35">
      <c r="A1310" s="15" t="s">
        <v>34015</v>
      </c>
      <c r="B1310" s="15" t="s">
        <v>175</v>
      </c>
      <c r="C1310" s="15" t="s">
        <v>34131</v>
      </c>
      <c r="D1310" s="15" t="s">
        <v>34952</v>
      </c>
      <c r="E1310" s="15">
        <v>1</v>
      </c>
      <c r="F1310" s="273">
        <f t="shared" si="100"/>
        <v>7.3789846517119241E-5</v>
      </c>
      <c r="G1310" s="273">
        <f t="shared" si="101"/>
        <v>5.3962514757969298E-5</v>
      </c>
      <c r="Q1310" s="15" t="s">
        <v>33965</v>
      </c>
      <c r="R1310" t="s">
        <v>159</v>
      </c>
      <c r="S1310" t="s">
        <v>31711</v>
      </c>
      <c r="T1310" t="s">
        <v>34903</v>
      </c>
      <c r="U1310" s="273">
        <f t="shared" si="98"/>
        <v>5.3962514757969298E-5</v>
      </c>
      <c r="V1310" s="15" t="str">
        <f t="shared" si="99"/>
        <v>Sede - Huachupampa</v>
      </c>
      <c r="W1310" s="289" t="s">
        <v>32186</v>
      </c>
      <c r="X1310" s="15" t="s">
        <v>32184</v>
      </c>
      <c r="Y1310" s="15" t="s">
        <v>32184</v>
      </c>
    </row>
    <row r="1311" spans="1:25" x14ac:dyDescent="0.35">
      <c r="A1311" s="15" t="s">
        <v>34016</v>
      </c>
      <c r="B1311" s="15" t="s">
        <v>175</v>
      </c>
      <c r="C1311" s="15" t="s">
        <v>31838</v>
      </c>
      <c r="D1311" s="15" t="s">
        <v>34953</v>
      </c>
      <c r="E1311" s="15">
        <v>1</v>
      </c>
      <c r="F1311" s="273">
        <f t="shared" si="100"/>
        <v>7.3789846517119241E-5</v>
      </c>
      <c r="G1311" s="273">
        <f t="shared" si="101"/>
        <v>5.3962514757969298E-5</v>
      </c>
      <c r="Q1311" s="15" t="s">
        <v>33966</v>
      </c>
      <c r="R1311" t="s">
        <v>159</v>
      </c>
      <c r="S1311" t="s">
        <v>31711</v>
      </c>
      <c r="T1311" t="s">
        <v>34904</v>
      </c>
      <c r="U1311" s="273">
        <f t="shared" si="98"/>
        <v>5.3962514757969298E-5</v>
      </c>
      <c r="V1311" s="15" t="str">
        <f t="shared" si="99"/>
        <v>Sede - Langa</v>
      </c>
      <c r="W1311" s="289" t="s">
        <v>32188</v>
      </c>
      <c r="X1311" s="15" t="s">
        <v>32188</v>
      </c>
      <c r="Y1311" s="15" t="s">
        <v>32184</v>
      </c>
    </row>
    <row r="1312" spans="1:25" x14ac:dyDescent="0.35">
      <c r="A1312" s="15" t="s">
        <v>34017</v>
      </c>
      <c r="B1312" s="15" t="s">
        <v>175</v>
      </c>
      <c r="C1312" s="15" t="s">
        <v>34321</v>
      </c>
      <c r="D1312" s="15" t="s">
        <v>34954</v>
      </c>
      <c r="E1312" s="15">
        <v>1</v>
      </c>
      <c r="F1312" s="273">
        <f t="shared" si="100"/>
        <v>7.3789846517119241E-5</v>
      </c>
      <c r="G1312" s="273">
        <f t="shared" si="101"/>
        <v>5.3962514757969298E-5</v>
      </c>
      <c r="Q1312" s="15" t="s">
        <v>33967</v>
      </c>
      <c r="R1312" t="s">
        <v>159</v>
      </c>
      <c r="S1312" t="s">
        <v>31711</v>
      </c>
      <c r="T1312" t="s">
        <v>34905</v>
      </c>
      <c r="U1312" s="273">
        <f t="shared" si="98"/>
        <v>5.3962514757969298E-5</v>
      </c>
      <c r="V1312" s="15" t="str">
        <f t="shared" si="99"/>
        <v>Sede - San Pedro De Laraos</v>
      </c>
      <c r="W1312" s="289" t="s">
        <v>32185</v>
      </c>
      <c r="X1312" s="15" t="s">
        <v>32184</v>
      </c>
      <c r="Y1312" s="15" t="s">
        <v>32188</v>
      </c>
    </row>
    <row r="1313" spans="1:25" x14ac:dyDescent="0.35">
      <c r="A1313" s="15" t="s">
        <v>34018</v>
      </c>
      <c r="B1313" s="15" t="s">
        <v>175</v>
      </c>
      <c r="C1313" s="15" t="s">
        <v>34321</v>
      </c>
      <c r="D1313" s="15" t="s">
        <v>34955</v>
      </c>
      <c r="E1313" s="15">
        <v>1</v>
      </c>
      <c r="F1313" s="273">
        <f t="shared" si="100"/>
        <v>7.3789846517119241E-5</v>
      </c>
      <c r="G1313" s="273">
        <f t="shared" si="101"/>
        <v>5.3962514757969298E-5</v>
      </c>
      <c r="Q1313" s="15" t="s">
        <v>33968</v>
      </c>
      <c r="R1313" t="s">
        <v>159</v>
      </c>
      <c r="S1313" t="s">
        <v>31711</v>
      </c>
      <c r="T1313" t="s">
        <v>34906</v>
      </c>
      <c r="U1313" s="273">
        <f t="shared" si="98"/>
        <v>5.3962514757969298E-5</v>
      </c>
      <c r="V1313" s="15" t="str">
        <f t="shared" si="99"/>
        <v>Sede - San Andres De Tupicocha</v>
      </c>
      <c r="W1313" s="289" t="s">
        <v>32186</v>
      </c>
      <c r="X1313" s="15" t="s">
        <v>32184</v>
      </c>
      <c r="Y1313" s="15" t="s">
        <v>32184</v>
      </c>
    </row>
    <row r="1314" spans="1:25" x14ac:dyDescent="0.35">
      <c r="A1314" s="15" t="s">
        <v>34019</v>
      </c>
      <c r="B1314" s="15" t="s">
        <v>175</v>
      </c>
      <c r="C1314" s="15" t="s">
        <v>31840</v>
      </c>
      <c r="D1314" s="15" t="s">
        <v>34956</v>
      </c>
      <c r="E1314" s="15">
        <v>1</v>
      </c>
      <c r="F1314" s="273">
        <f t="shared" si="100"/>
        <v>7.3789846517119241E-5</v>
      </c>
      <c r="G1314" s="273">
        <f t="shared" si="101"/>
        <v>5.3962514757969298E-5</v>
      </c>
      <c r="Q1314" s="15" t="s">
        <v>33969</v>
      </c>
      <c r="R1314" t="s">
        <v>159</v>
      </c>
      <c r="S1314" t="s">
        <v>31711</v>
      </c>
      <c r="T1314" t="s">
        <v>34907</v>
      </c>
      <c r="U1314" s="273">
        <f t="shared" si="98"/>
        <v>5.3962514757969298E-5</v>
      </c>
      <c r="V1314" s="15" t="str">
        <f t="shared" si="99"/>
        <v>Sede - Santiago De Anchucaya</v>
      </c>
      <c r="W1314" s="289" t="s">
        <v>32185</v>
      </c>
      <c r="X1314" s="15" t="s">
        <v>32187</v>
      </c>
      <c r="Y1314" s="15" t="s">
        <v>32188</v>
      </c>
    </row>
    <row r="1315" spans="1:25" x14ac:dyDescent="0.35">
      <c r="A1315" s="15" t="s">
        <v>34020</v>
      </c>
      <c r="B1315" s="15" t="s">
        <v>175</v>
      </c>
      <c r="C1315" s="15" t="s">
        <v>31840</v>
      </c>
      <c r="D1315" s="15" t="s">
        <v>34957</v>
      </c>
      <c r="E1315" s="15">
        <v>1</v>
      </c>
      <c r="F1315" s="273">
        <f t="shared" si="100"/>
        <v>7.3789846517119241E-5</v>
      </c>
      <c r="G1315" s="273">
        <f t="shared" si="101"/>
        <v>5.3962514757969298E-5</v>
      </c>
      <c r="Q1315" s="15" t="s">
        <v>33970</v>
      </c>
      <c r="R1315" t="s">
        <v>159</v>
      </c>
      <c r="S1315" t="s">
        <v>31711</v>
      </c>
      <c r="T1315" t="s">
        <v>34908</v>
      </c>
      <c r="U1315" s="273">
        <f t="shared" si="98"/>
        <v>5.3962514757969298E-5</v>
      </c>
      <c r="V1315" s="15" t="str">
        <f t="shared" si="99"/>
        <v>Sede - Santo Domingo De Los Olleros</v>
      </c>
      <c r="W1315" s="289" t="s">
        <v>32186</v>
      </c>
      <c r="X1315" s="15" t="s">
        <v>32184</v>
      </c>
      <c r="Y1315" s="15" t="s">
        <v>32188</v>
      </c>
    </row>
    <row r="1316" spans="1:25" x14ac:dyDescent="0.35">
      <c r="A1316" s="15" t="s">
        <v>34021</v>
      </c>
      <c r="B1316" s="15" t="s">
        <v>175</v>
      </c>
      <c r="C1316" s="15" t="s">
        <v>175</v>
      </c>
      <c r="D1316" s="15" t="s">
        <v>31685</v>
      </c>
      <c r="E1316" s="15">
        <v>1</v>
      </c>
      <c r="F1316" s="273">
        <f t="shared" si="100"/>
        <v>7.3789846517119241E-5</v>
      </c>
      <c r="G1316" s="273">
        <f t="shared" si="101"/>
        <v>5.3962514757969298E-5</v>
      </c>
      <c r="Q1316" s="15" t="s">
        <v>32285</v>
      </c>
      <c r="R1316" t="s">
        <v>159</v>
      </c>
      <c r="S1316" t="s">
        <v>31713</v>
      </c>
      <c r="T1316" t="s">
        <v>32284</v>
      </c>
      <c r="U1316" s="273">
        <f t="shared" si="98"/>
        <v>5.3962514757969298E-5</v>
      </c>
      <c r="V1316" s="15" t="str">
        <f t="shared" si="99"/>
        <v>Sede - Caujul</v>
      </c>
      <c r="W1316" s="289" t="s">
        <v>32186</v>
      </c>
      <c r="X1316" s="15" t="s">
        <v>32184</v>
      </c>
      <c r="Y1316" s="15" t="s">
        <v>32184</v>
      </c>
    </row>
    <row r="1317" spans="1:25" x14ac:dyDescent="0.35">
      <c r="A1317" s="15" t="s">
        <v>34022</v>
      </c>
      <c r="B1317" s="15" t="s">
        <v>175</v>
      </c>
      <c r="C1317" s="15" t="s">
        <v>175</v>
      </c>
      <c r="D1317" s="15" t="s">
        <v>34958</v>
      </c>
      <c r="E1317" s="15">
        <v>1</v>
      </c>
      <c r="F1317" s="273">
        <f t="shared" si="100"/>
        <v>7.3789846517119241E-5</v>
      </c>
      <c r="G1317" s="273">
        <f t="shared" si="101"/>
        <v>5.3962514757969298E-5</v>
      </c>
      <c r="Q1317" s="15" t="s">
        <v>33971</v>
      </c>
      <c r="R1317" t="s">
        <v>148</v>
      </c>
      <c r="S1317" t="s">
        <v>31781</v>
      </c>
      <c r="T1317" t="s">
        <v>34909</v>
      </c>
      <c r="U1317" s="273">
        <f t="shared" si="98"/>
        <v>5.3962514757969298E-5</v>
      </c>
      <c r="V1317" s="15" t="str">
        <f t="shared" si="99"/>
        <v>Sede - Alto Nanay</v>
      </c>
      <c r="W1317" s="289" t="s">
        <v>32188</v>
      </c>
      <c r="X1317" s="15" t="s">
        <v>32188</v>
      </c>
      <c r="Y1317" s="15" t="s">
        <v>32185</v>
      </c>
    </row>
    <row r="1318" spans="1:25" x14ac:dyDescent="0.35">
      <c r="A1318" s="15" t="s">
        <v>34023</v>
      </c>
      <c r="B1318" s="15" t="s">
        <v>175</v>
      </c>
      <c r="C1318" s="15" t="s">
        <v>175</v>
      </c>
      <c r="D1318" s="15" t="s">
        <v>34959</v>
      </c>
      <c r="E1318" s="15">
        <v>1</v>
      </c>
      <c r="F1318" s="273">
        <f t="shared" si="100"/>
        <v>7.3789846517119241E-5</v>
      </c>
      <c r="G1318" s="273">
        <f t="shared" si="101"/>
        <v>5.3962514757969298E-5</v>
      </c>
      <c r="Q1318" s="15" t="s">
        <v>33972</v>
      </c>
      <c r="R1318" t="s">
        <v>148</v>
      </c>
      <c r="S1318" t="s">
        <v>31781</v>
      </c>
      <c r="T1318" t="s">
        <v>34910</v>
      </c>
      <c r="U1318" s="273">
        <f t="shared" si="98"/>
        <v>5.3962514757969298E-5</v>
      </c>
      <c r="V1318" s="15" t="str">
        <f t="shared" si="99"/>
        <v>Sede - Las Amazonas</v>
      </c>
      <c r="W1318" s="289" t="s">
        <v>32188</v>
      </c>
      <c r="X1318" s="15" t="s">
        <v>32188</v>
      </c>
      <c r="Y1318" s="15" t="s">
        <v>32185</v>
      </c>
    </row>
    <row r="1319" spans="1:25" x14ac:dyDescent="0.35">
      <c r="A1319" s="15" t="s">
        <v>34024</v>
      </c>
      <c r="B1319" s="15" t="s">
        <v>175</v>
      </c>
      <c r="C1319" s="15" t="s">
        <v>31841</v>
      </c>
      <c r="D1319" s="15" t="s">
        <v>34960</v>
      </c>
      <c r="E1319" s="15">
        <v>1</v>
      </c>
      <c r="F1319" s="273">
        <f t="shared" si="100"/>
        <v>7.3789846517119241E-5</v>
      </c>
      <c r="G1319" s="273">
        <f t="shared" si="101"/>
        <v>5.3962514757969298E-5</v>
      </c>
      <c r="Q1319" s="15" t="s">
        <v>33973</v>
      </c>
      <c r="R1319" t="s">
        <v>148</v>
      </c>
      <c r="S1319" t="s">
        <v>31781</v>
      </c>
      <c r="T1319" t="s">
        <v>34911</v>
      </c>
      <c r="U1319" s="273">
        <f t="shared" si="98"/>
        <v>5.3962514757969298E-5</v>
      </c>
      <c r="V1319" s="15" t="str">
        <f t="shared" si="99"/>
        <v>Sede - Mazan</v>
      </c>
      <c r="W1319" s="289" t="s">
        <v>32188</v>
      </c>
      <c r="X1319" s="15" t="s">
        <v>32188</v>
      </c>
      <c r="Y1319" s="15" t="s">
        <v>32185</v>
      </c>
    </row>
    <row r="1320" spans="1:25" x14ac:dyDescent="0.35">
      <c r="A1320" s="15" t="s">
        <v>33234</v>
      </c>
      <c r="B1320" s="15" t="s">
        <v>155</v>
      </c>
      <c r="C1320" s="15" t="s">
        <v>31853</v>
      </c>
      <c r="D1320" s="15" t="s">
        <v>34961</v>
      </c>
      <c r="E1320" s="15">
        <v>1</v>
      </c>
      <c r="F1320" s="273">
        <f t="shared" si="100"/>
        <v>7.3789846517119241E-5</v>
      </c>
      <c r="G1320" s="273">
        <f t="shared" si="101"/>
        <v>5.3962514757969298E-5</v>
      </c>
      <c r="Q1320" s="15" t="s">
        <v>33974</v>
      </c>
      <c r="R1320" t="s">
        <v>148</v>
      </c>
      <c r="S1320" t="s">
        <v>31780</v>
      </c>
      <c r="T1320" t="s">
        <v>34912</v>
      </c>
      <c r="U1320" s="273">
        <f t="shared" si="98"/>
        <v>5.3962514757969298E-5</v>
      </c>
      <c r="V1320" s="15" t="str">
        <f t="shared" si="99"/>
        <v>Sede - Balsapuerto</v>
      </c>
      <c r="W1320" s="289" t="s">
        <v>32185</v>
      </c>
      <c r="X1320" s="15" t="s">
        <v>32188</v>
      </c>
      <c r="Y1320" s="15" t="s">
        <v>32185</v>
      </c>
    </row>
    <row r="1321" spans="1:25" x14ac:dyDescent="0.35">
      <c r="A1321" s="15" t="s">
        <v>34025</v>
      </c>
      <c r="B1321" s="15" t="s">
        <v>155</v>
      </c>
      <c r="C1321" s="15" t="s">
        <v>34074</v>
      </c>
      <c r="D1321" s="15" t="s">
        <v>34962</v>
      </c>
      <c r="E1321" s="15">
        <v>1</v>
      </c>
      <c r="F1321" s="273">
        <f t="shared" si="100"/>
        <v>7.3789846517119241E-5</v>
      </c>
      <c r="G1321" s="273">
        <f t="shared" si="101"/>
        <v>5.3962514757969298E-5</v>
      </c>
      <c r="Q1321" s="15" t="s">
        <v>33975</v>
      </c>
      <c r="R1321" t="s">
        <v>148</v>
      </c>
      <c r="S1321" t="s">
        <v>31780</v>
      </c>
      <c r="T1321" t="s">
        <v>34913</v>
      </c>
      <c r="U1321" s="273">
        <f t="shared" si="98"/>
        <v>5.3962514757969298E-5</v>
      </c>
      <c r="V1321" s="15" t="str">
        <f t="shared" si="99"/>
        <v>Sede - Jeberos</v>
      </c>
      <c r="W1321" s="289" t="s">
        <v>32184</v>
      </c>
      <c r="X1321" s="15" t="s">
        <v>32186</v>
      </c>
      <c r="Y1321" s="15" t="s">
        <v>32185</v>
      </c>
    </row>
    <row r="1322" spans="1:25" x14ac:dyDescent="0.35">
      <c r="A1322" s="15" t="s">
        <v>34026</v>
      </c>
      <c r="B1322" s="15" t="s">
        <v>156</v>
      </c>
      <c r="C1322" s="15" t="s">
        <v>31855</v>
      </c>
      <c r="D1322" s="15" t="s">
        <v>34963</v>
      </c>
      <c r="E1322" s="15">
        <v>1</v>
      </c>
      <c r="F1322" s="273">
        <f t="shared" si="100"/>
        <v>7.3789846517119241E-5</v>
      </c>
      <c r="G1322" s="273">
        <f t="shared" si="101"/>
        <v>5.3962514757969298E-5</v>
      </c>
      <c r="Q1322" s="15" t="s">
        <v>33976</v>
      </c>
      <c r="R1322" t="s">
        <v>148</v>
      </c>
      <c r="S1322" t="s">
        <v>34258</v>
      </c>
      <c r="T1322" t="s">
        <v>34914</v>
      </c>
      <c r="U1322" s="273">
        <f t="shared" si="98"/>
        <v>5.3962514757969298E-5</v>
      </c>
      <c r="V1322" s="15" t="str">
        <f t="shared" si="99"/>
        <v>Sede - Alto Tapiche</v>
      </c>
      <c r="W1322" s="289" t="s">
        <v>32188</v>
      </c>
      <c r="X1322" s="15" t="s">
        <v>32188</v>
      </c>
      <c r="Y1322" s="15" t="s">
        <v>32185</v>
      </c>
    </row>
    <row r="1323" spans="1:25" x14ac:dyDescent="0.35">
      <c r="Q1323" s="15" t="s">
        <v>33977</v>
      </c>
      <c r="R1323" t="s">
        <v>148</v>
      </c>
      <c r="S1323" t="s">
        <v>34258</v>
      </c>
      <c r="T1323" t="s">
        <v>34915</v>
      </c>
      <c r="U1323" s="273">
        <f t="shared" si="98"/>
        <v>5.3962514757969298E-5</v>
      </c>
      <c r="V1323" s="15" t="str">
        <f t="shared" si="99"/>
        <v>Sede - Jenaro Herrera</v>
      </c>
      <c r="W1323" s="289" t="s">
        <v>32184</v>
      </c>
      <c r="X1323" s="15" t="s">
        <v>32188</v>
      </c>
      <c r="Y1323" s="15" t="s">
        <v>32185</v>
      </c>
    </row>
    <row r="1324" spans="1:25" x14ac:dyDescent="0.35">
      <c r="Q1324" s="15" t="s">
        <v>33978</v>
      </c>
      <c r="R1324" t="s">
        <v>148</v>
      </c>
      <c r="S1324" t="s">
        <v>34258</v>
      </c>
      <c r="T1324" t="s">
        <v>34916</v>
      </c>
      <c r="U1324" s="273">
        <f t="shared" si="98"/>
        <v>5.3962514757969298E-5</v>
      </c>
      <c r="V1324" s="15" t="str">
        <f t="shared" si="99"/>
        <v>Sede - Yaquerana</v>
      </c>
      <c r="W1324" s="289" t="s">
        <v>32186</v>
      </c>
      <c r="X1324" s="15" t="s">
        <v>32188</v>
      </c>
      <c r="Y1324" s="15" t="s">
        <v>32185</v>
      </c>
    </row>
    <row r="1325" spans="1:25" x14ac:dyDescent="0.35">
      <c r="Q1325" s="15" t="s">
        <v>33979</v>
      </c>
      <c r="R1325" t="s">
        <v>148</v>
      </c>
      <c r="S1325" t="s">
        <v>156</v>
      </c>
      <c r="T1325" t="s">
        <v>34917</v>
      </c>
      <c r="U1325" s="273">
        <f t="shared" si="98"/>
        <v>5.3962514757969298E-5</v>
      </c>
      <c r="V1325" s="15" t="str">
        <f t="shared" si="99"/>
        <v>Sede - Padre Marquez</v>
      </c>
      <c r="W1325" s="289" t="s">
        <v>32184</v>
      </c>
      <c r="X1325" s="15" t="s">
        <v>32188</v>
      </c>
      <c r="Y1325" s="15" t="s">
        <v>32185</v>
      </c>
    </row>
    <row r="1326" spans="1:25" x14ac:dyDescent="0.35">
      <c r="Q1326" s="15" t="s">
        <v>33980</v>
      </c>
      <c r="R1326" t="s">
        <v>148</v>
      </c>
      <c r="S1326" t="s">
        <v>156</v>
      </c>
      <c r="T1326" t="s">
        <v>34918</v>
      </c>
      <c r="U1326" s="273">
        <f t="shared" si="98"/>
        <v>5.3962514757969298E-5</v>
      </c>
      <c r="V1326" s="15" t="str">
        <f t="shared" si="99"/>
        <v>Sede - Vargas Guerra</v>
      </c>
      <c r="W1326" s="289" t="s">
        <v>32184</v>
      </c>
      <c r="X1326" s="15" t="s">
        <v>32188</v>
      </c>
      <c r="Y1326" s="15" t="s">
        <v>32185</v>
      </c>
    </row>
    <row r="1327" spans="1:25" x14ac:dyDescent="0.35">
      <c r="Q1327" s="15" t="s">
        <v>33981</v>
      </c>
      <c r="R1327" t="s">
        <v>148</v>
      </c>
      <c r="S1327" t="s">
        <v>34445</v>
      </c>
      <c r="T1327" t="s">
        <v>34919</v>
      </c>
      <c r="U1327" s="273">
        <f t="shared" si="98"/>
        <v>5.3962514757969298E-5</v>
      </c>
      <c r="V1327" s="15" t="str">
        <f t="shared" si="99"/>
        <v>Sede - Andoas</v>
      </c>
      <c r="W1327" s="289" t="s">
        <v>32188</v>
      </c>
      <c r="X1327" s="15" t="s">
        <v>32186</v>
      </c>
      <c r="Y1327" s="15" t="s">
        <v>32185</v>
      </c>
    </row>
    <row r="1328" spans="1:25" x14ac:dyDescent="0.35">
      <c r="Q1328" s="15" t="s">
        <v>33982</v>
      </c>
      <c r="R1328" t="s">
        <v>148</v>
      </c>
      <c r="S1328" t="s">
        <v>34920</v>
      </c>
      <c r="T1328" t="s">
        <v>34920</v>
      </c>
      <c r="U1328" s="273">
        <f t="shared" si="98"/>
        <v>5.3962514757969298E-5</v>
      </c>
      <c r="V1328" s="15" t="str">
        <f t="shared" si="99"/>
        <v>Sede - Putumayo</v>
      </c>
      <c r="W1328" s="289" t="s">
        <v>32188</v>
      </c>
      <c r="X1328" s="15" t="s">
        <v>32188</v>
      </c>
      <c r="Y1328" s="15" t="s">
        <v>32185</v>
      </c>
    </row>
    <row r="1329" spans="17:25" x14ac:dyDescent="0.35">
      <c r="Q1329" s="15" t="s">
        <v>33983</v>
      </c>
      <c r="R1329" t="s">
        <v>34054</v>
      </c>
      <c r="S1329" t="s">
        <v>31785</v>
      </c>
      <c r="T1329" t="s">
        <v>34921</v>
      </c>
      <c r="U1329" s="273">
        <f t="shared" si="98"/>
        <v>5.3962514757969298E-5</v>
      </c>
      <c r="V1329" s="15" t="str">
        <f t="shared" si="99"/>
        <v>Sede - Laberinto</v>
      </c>
      <c r="W1329" s="289" t="s">
        <v>32185</v>
      </c>
      <c r="X1329" s="15" t="s">
        <v>32185</v>
      </c>
      <c r="Y1329" s="15" t="s">
        <v>32185</v>
      </c>
    </row>
    <row r="1330" spans="17:25" x14ac:dyDescent="0.35">
      <c r="Q1330" s="15" t="s">
        <v>33984</v>
      </c>
      <c r="R1330" t="s">
        <v>34054</v>
      </c>
      <c r="S1330" t="s">
        <v>34187</v>
      </c>
      <c r="T1330" t="s">
        <v>34922</v>
      </c>
      <c r="U1330" s="273">
        <f t="shared" si="98"/>
        <v>5.3962514757969298E-5</v>
      </c>
      <c r="V1330" s="15" t="str">
        <f t="shared" si="99"/>
        <v>Sede - Iberia</v>
      </c>
      <c r="W1330" s="289" t="s">
        <v>32184</v>
      </c>
      <c r="X1330" s="15" t="s">
        <v>32188</v>
      </c>
      <c r="Y1330" s="15" t="s">
        <v>32185</v>
      </c>
    </row>
    <row r="1331" spans="17:25" x14ac:dyDescent="0.35">
      <c r="Q1331" s="15" t="s">
        <v>33985</v>
      </c>
      <c r="R1331" t="s">
        <v>151</v>
      </c>
      <c r="S1331" t="s">
        <v>151</v>
      </c>
      <c r="T1331" t="s">
        <v>34923</v>
      </c>
      <c r="U1331" s="273">
        <f t="shared" si="98"/>
        <v>5.3962514757969298E-5</v>
      </c>
      <c r="V1331" s="15" t="str">
        <f t="shared" si="99"/>
        <v>Sede - Vicco</v>
      </c>
      <c r="W1331" s="289" t="s">
        <v>32187</v>
      </c>
      <c r="X1331" s="15" t="s">
        <v>32185</v>
      </c>
      <c r="Y1331" s="15" t="s">
        <v>32188</v>
      </c>
    </row>
    <row r="1332" spans="17:25" x14ac:dyDescent="0.35">
      <c r="Q1332" s="15" t="s">
        <v>33986</v>
      </c>
      <c r="R1332" t="s">
        <v>152</v>
      </c>
      <c r="S1332" t="s">
        <v>31799</v>
      </c>
      <c r="T1332" t="s">
        <v>34924</v>
      </c>
      <c r="U1332" s="273">
        <f t="shared" si="98"/>
        <v>5.3962514757969298E-5</v>
      </c>
      <c r="V1332" s="15" t="str">
        <f t="shared" si="99"/>
        <v>Sede - Jilili</v>
      </c>
      <c r="W1332" s="289" t="s">
        <v>32186</v>
      </c>
      <c r="X1332" s="15" t="s">
        <v>32184</v>
      </c>
      <c r="Y1332" s="15" t="s">
        <v>32184</v>
      </c>
    </row>
    <row r="1333" spans="17:25" x14ac:dyDescent="0.35">
      <c r="Q1333" s="15" t="s">
        <v>33987</v>
      </c>
      <c r="R1333" t="s">
        <v>152</v>
      </c>
      <c r="S1333" t="s">
        <v>31800</v>
      </c>
      <c r="T1333" t="s">
        <v>34925</v>
      </c>
      <c r="U1333" s="273">
        <f t="shared" si="98"/>
        <v>5.3962514757969298E-5</v>
      </c>
      <c r="V1333" s="15" t="str">
        <f t="shared" si="99"/>
        <v>Sede - Lalaquiz</v>
      </c>
      <c r="W1333" s="289" t="s">
        <v>32186</v>
      </c>
      <c r="X1333" s="15" t="s">
        <v>32187</v>
      </c>
      <c r="Y1333" s="15" t="s">
        <v>32184</v>
      </c>
    </row>
    <row r="1334" spans="17:25" x14ac:dyDescent="0.35">
      <c r="Q1334" s="15" t="s">
        <v>33988</v>
      </c>
      <c r="R1334" t="s">
        <v>152</v>
      </c>
      <c r="S1334" t="s">
        <v>31800</v>
      </c>
      <c r="T1334" t="s">
        <v>34926</v>
      </c>
      <c r="U1334" s="273">
        <f t="shared" si="98"/>
        <v>5.3962514757969298E-5</v>
      </c>
      <c r="V1334" s="15" t="str">
        <f t="shared" si="99"/>
        <v>Sede - Sondor</v>
      </c>
      <c r="W1334" s="289" t="s">
        <v>32185</v>
      </c>
      <c r="X1334" s="15" t="s">
        <v>32187</v>
      </c>
      <c r="Y1334" s="15" t="s">
        <v>32185</v>
      </c>
    </row>
    <row r="1335" spans="17:25" x14ac:dyDescent="0.35">
      <c r="Q1335" s="15" t="s">
        <v>33989</v>
      </c>
      <c r="R1335" t="s">
        <v>152</v>
      </c>
      <c r="S1335" t="s">
        <v>31800</v>
      </c>
      <c r="T1335" t="s">
        <v>34927</v>
      </c>
      <c r="U1335" s="273">
        <f t="shared" si="98"/>
        <v>5.3962514757969298E-5</v>
      </c>
      <c r="V1335" s="15" t="str">
        <f t="shared" si="99"/>
        <v>Sede - Sondorillo</v>
      </c>
      <c r="W1335" s="289" t="s">
        <v>32185</v>
      </c>
      <c r="X1335" s="15" t="s">
        <v>32187</v>
      </c>
      <c r="Y1335" s="15" t="s">
        <v>32188</v>
      </c>
    </row>
    <row r="1336" spans="17:25" x14ac:dyDescent="0.35">
      <c r="Q1336" s="15" t="s">
        <v>33990</v>
      </c>
      <c r="R1336" t="s">
        <v>152</v>
      </c>
      <c r="S1336" t="s">
        <v>31802</v>
      </c>
      <c r="T1336" t="s">
        <v>34928</v>
      </c>
      <c r="U1336" s="273">
        <f t="shared" si="98"/>
        <v>5.3962514757969298E-5</v>
      </c>
      <c r="V1336" s="15" t="str">
        <f t="shared" si="99"/>
        <v>Sede - Amotape</v>
      </c>
      <c r="W1336" s="289" t="s">
        <v>32184</v>
      </c>
      <c r="X1336" s="15" t="s">
        <v>32188</v>
      </c>
      <c r="Y1336" s="15" t="s">
        <v>925</v>
      </c>
    </row>
    <row r="1337" spans="17:25" x14ac:dyDescent="0.35">
      <c r="Q1337" s="15" t="s">
        <v>33991</v>
      </c>
      <c r="R1337" t="s">
        <v>152</v>
      </c>
      <c r="S1337" t="s">
        <v>31802</v>
      </c>
      <c r="T1337" t="s">
        <v>34929</v>
      </c>
      <c r="U1337" s="273">
        <f t="shared" si="98"/>
        <v>5.3962514757969298E-5</v>
      </c>
      <c r="V1337" s="15" t="str">
        <f t="shared" si="99"/>
        <v>Sede - Arenal</v>
      </c>
      <c r="W1337" s="289" t="s">
        <v>32188</v>
      </c>
      <c r="X1337" s="15" t="s">
        <v>32186</v>
      </c>
      <c r="Y1337" s="15" t="s">
        <v>925</v>
      </c>
    </row>
    <row r="1338" spans="17:25" x14ac:dyDescent="0.35">
      <c r="Q1338" s="15" t="s">
        <v>33992</v>
      </c>
      <c r="R1338" t="s">
        <v>152</v>
      </c>
      <c r="S1338" t="s">
        <v>31802</v>
      </c>
      <c r="T1338" t="s">
        <v>34930</v>
      </c>
      <c r="U1338" s="273">
        <f t="shared" si="98"/>
        <v>5.3962514757969298E-5</v>
      </c>
      <c r="V1338" s="15" t="str">
        <f t="shared" si="99"/>
        <v>Sede - Vichayal</v>
      </c>
      <c r="W1338" s="289" t="s">
        <v>32187</v>
      </c>
      <c r="X1338" s="15" t="s">
        <v>32185</v>
      </c>
      <c r="Y1338" s="15" t="s">
        <v>925</v>
      </c>
    </row>
    <row r="1339" spans="17:25" x14ac:dyDescent="0.35">
      <c r="Q1339" s="15" t="s">
        <v>33993</v>
      </c>
      <c r="R1339" t="s">
        <v>153</v>
      </c>
      <c r="S1339" t="s">
        <v>31820</v>
      </c>
      <c r="T1339" t="s">
        <v>34124</v>
      </c>
      <c r="U1339" s="273">
        <f t="shared" si="98"/>
        <v>5.3962514757969298E-5</v>
      </c>
      <c r="V1339" s="15" t="str">
        <f t="shared" si="99"/>
        <v>Sede - San Jose</v>
      </c>
      <c r="W1339" s="289" t="s">
        <v>32185</v>
      </c>
      <c r="X1339" s="15" t="s">
        <v>32184</v>
      </c>
      <c r="Y1339" s="15" t="s">
        <v>32184</v>
      </c>
    </row>
    <row r="1340" spans="17:25" x14ac:dyDescent="0.35">
      <c r="Q1340" s="15" t="s">
        <v>33994</v>
      </c>
      <c r="R1340" t="s">
        <v>153</v>
      </c>
      <c r="S1340" t="s">
        <v>31821</v>
      </c>
      <c r="T1340" t="s">
        <v>34932</v>
      </c>
      <c r="U1340" s="273">
        <f t="shared" si="98"/>
        <v>5.3962514757969298E-5</v>
      </c>
      <c r="V1340" s="15" t="str">
        <f t="shared" si="99"/>
        <v>Sede - Ajoyani</v>
      </c>
      <c r="W1340" s="289" t="s">
        <v>32188</v>
      </c>
      <c r="X1340" s="15" t="s">
        <v>32184</v>
      </c>
      <c r="Y1340" s="15" t="s">
        <v>32188</v>
      </c>
    </row>
    <row r="1341" spans="17:25" x14ac:dyDescent="0.35">
      <c r="Q1341" s="15" t="s">
        <v>33995</v>
      </c>
      <c r="R1341" t="s">
        <v>153</v>
      </c>
      <c r="S1341" t="s">
        <v>31824</v>
      </c>
      <c r="T1341" t="s">
        <v>34933</v>
      </c>
      <c r="U1341" s="273">
        <f t="shared" si="98"/>
        <v>5.3962514757969298E-5</v>
      </c>
      <c r="V1341" s="15" t="str">
        <f t="shared" si="99"/>
        <v>Sede - Inchupalla</v>
      </c>
      <c r="W1341" s="289" t="s">
        <v>32185</v>
      </c>
      <c r="X1341" s="15" t="s">
        <v>32184</v>
      </c>
      <c r="Y1341" s="15" t="s">
        <v>32188</v>
      </c>
    </row>
    <row r="1342" spans="17:25" x14ac:dyDescent="0.35">
      <c r="Q1342" s="15" t="s">
        <v>33996</v>
      </c>
      <c r="R1342" t="s">
        <v>153</v>
      </c>
      <c r="S1342" t="s">
        <v>34246</v>
      </c>
      <c r="T1342" t="s">
        <v>34934</v>
      </c>
      <c r="U1342" s="273">
        <f t="shared" si="98"/>
        <v>5.3962514757969298E-5</v>
      </c>
      <c r="V1342" s="15" t="str">
        <f t="shared" si="99"/>
        <v>Sede - Ocuviri</v>
      </c>
      <c r="W1342" s="289" t="s">
        <v>32188</v>
      </c>
      <c r="X1342" s="15" t="s">
        <v>32184</v>
      </c>
      <c r="Y1342" s="15" t="s">
        <v>32185</v>
      </c>
    </row>
    <row r="1343" spans="17:25" x14ac:dyDescent="0.35">
      <c r="Q1343" s="15" t="s">
        <v>32151</v>
      </c>
      <c r="R1343" t="s">
        <v>153</v>
      </c>
      <c r="S1343" t="s">
        <v>31825</v>
      </c>
      <c r="T1343" t="s">
        <v>31832</v>
      </c>
      <c r="U1343" s="273">
        <f t="shared" si="98"/>
        <v>5.3962514757969298E-5</v>
      </c>
      <c r="V1343" s="15" t="str">
        <f t="shared" si="99"/>
        <v>Sede - Antauta</v>
      </c>
      <c r="W1343" s="289" t="s">
        <v>32185</v>
      </c>
      <c r="X1343" s="15" t="s">
        <v>32184</v>
      </c>
      <c r="Y1343" s="15" t="s">
        <v>32188</v>
      </c>
    </row>
    <row r="1344" spans="17:25" x14ac:dyDescent="0.35">
      <c r="Q1344" s="15" t="s">
        <v>33997</v>
      </c>
      <c r="R1344" t="s">
        <v>153</v>
      </c>
      <c r="S1344" t="s">
        <v>31825</v>
      </c>
      <c r="T1344" t="s">
        <v>34935</v>
      </c>
      <c r="U1344" s="273">
        <f t="shared" si="98"/>
        <v>5.3962514757969298E-5</v>
      </c>
      <c r="V1344" s="15" t="str">
        <f t="shared" si="99"/>
        <v>Sede - Llalli</v>
      </c>
      <c r="W1344" s="289" t="s">
        <v>32185</v>
      </c>
      <c r="X1344" s="15" t="s">
        <v>32184</v>
      </c>
      <c r="Y1344" s="15" t="s">
        <v>32188</v>
      </c>
    </row>
    <row r="1345" spans="17:25" x14ac:dyDescent="0.35">
      <c r="Q1345" s="15" t="s">
        <v>33998</v>
      </c>
      <c r="R1345" t="s">
        <v>153</v>
      </c>
      <c r="S1345" t="s">
        <v>31825</v>
      </c>
      <c r="T1345" t="s">
        <v>34936</v>
      </c>
      <c r="U1345" s="273">
        <f t="shared" si="98"/>
        <v>5.3962514757969298E-5</v>
      </c>
      <c r="V1345" s="15" t="str">
        <f t="shared" si="99"/>
        <v>Sede - Nuñoa</v>
      </c>
      <c r="W1345" s="289" t="s">
        <v>32188</v>
      </c>
      <c r="X1345" s="15" t="s">
        <v>32184</v>
      </c>
      <c r="Y1345" s="15" t="s">
        <v>32188</v>
      </c>
    </row>
    <row r="1346" spans="17:25" x14ac:dyDescent="0.35">
      <c r="Q1346" s="15" t="s">
        <v>33999</v>
      </c>
      <c r="R1346" t="s">
        <v>153</v>
      </c>
      <c r="S1346" t="s">
        <v>31825</v>
      </c>
      <c r="T1346" t="s">
        <v>34937</v>
      </c>
      <c r="U1346" s="273">
        <f t="shared" si="98"/>
        <v>5.3962514757969298E-5</v>
      </c>
      <c r="V1346" s="15" t="str">
        <f t="shared" si="99"/>
        <v>Sede - Umachiri</v>
      </c>
      <c r="W1346" s="289" t="s">
        <v>32184</v>
      </c>
      <c r="X1346" s="15" t="s">
        <v>32184</v>
      </c>
      <c r="Y1346" s="15" t="s">
        <v>32188</v>
      </c>
    </row>
    <row r="1347" spans="17:25" x14ac:dyDescent="0.35">
      <c r="Q1347" s="15" t="s">
        <v>34000</v>
      </c>
      <c r="R1347" t="s">
        <v>153</v>
      </c>
      <c r="S1347" t="s">
        <v>34174</v>
      </c>
      <c r="T1347" t="s">
        <v>34938</v>
      </c>
      <c r="U1347" s="273">
        <f t="shared" ref="U1347:U1373" si="102">+SUMIF($A:$A,Q1347,$G:$G)+SUMIF($I:$I,Q1347,$O:$O)</f>
        <v>5.3962514757969298E-5</v>
      </c>
      <c r="V1347" s="15" t="str">
        <f t="shared" ref="V1347:V1373" si="103">_xlfn.CONCAT("Sede - ",T1347)</f>
        <v>Sede - Huayrapata</v>
      </c>
      <c r="W1347" s="289" t="s">
        <v>32185</v>
      </c>
      <c r="X1347" s="15" t="s">
        <v>32184</v>
      </c>
      <c r="Y1347" s="15" t="s">
        <v>32184</v>
      </c>
    </row>
    <row r="1348" spans="17:25" x14ac:dyDescent="0.35">
      <c r="Q1348" s="15" t="s">
        <v>34001</v>
      </c>
      <c r="R1348" t="s">
        <v>153</v>
      </c>
      <c r="S1348" t="s">
        <v>34068</v>
      </c>
      <c r="T1348" t="s">
        <v>34939</v>
      </c>
      <c r="U1348" s="273">
        <f t="shared" si="102"/>
        <v>5.3962514757969298E-5</v>
      </c>
      <c r="V1348" s="15" t="str">
        <f t="shared" si="103"/>
        <v>Sede - Sina</v>
      </c>
      <c r="W1348" s="289" t="s">
        <v>32186</v>
      </c>
      <c r="X1348" s="15" t="s">
        <v>32184</v>
      </c>
      <c r="Y1348" s="15" t="s">
        <v>32188</v>
      </c>
    </row>
    <row r="1349" spans="17:25" x14ac:dyDescent="0.35">
      <c r="Q1349" s="15" t="s">
        <v>34002</v>
      </c>
      <c r="R1349" t="s">
        <v>153</v>
      </c>
      <c r="S1349" t="s">
        <v>34371</v>
      </c>
      <c r="T1349" t="s">
        <v>34940</v>
      </c>
      <c r="U1349" s="273">
        <f t="shared" si="102"/>
        <v>5.3962514757969298E-5</v>
      </c>
      <c r="V1349" s="15" t="str">
        <f t="shared" si="103"/>
        <v>Sede - Yanahuaya</v>
      </c>
      <c r="W1349" s="289" t="s">
        <v>32186</v>
      </c>
      <c r="X1349" s="15" t="s">
        <v>32184</v>
      </c>
      <c r="Y1349" s="15" t="s">
        <v>32188</v>
      </c>
    </row>
    <row r="1350" spans="17:25" x14ac:dyDescent="0.35">
      <c r="Q1350" s="15" t="s">
        <v>34003</v>
      </c>
      <c r="R1350" t="s">
        <v>153</v>
      </c>
      <c r="S1350" t="s">
        <v>34371</v>
      </c>
      <c r="T1350" t="s">
        <v>34941</v>
      </c>
      <c r="U1350" s="273">
        <f t="shared" si="102"/>
        <v>5.3962514757969298E-5</v>
      </c>
      <c r="V1350" s="15" t="str">
        <f t="shared" si="103"/>
        <v>Sede - Alto Inambari</v>
      </c>
      <c r="W1350" s="289" t="s">
        <v>32185</v>
      </c>
      <c r="X1350" s="15" t="s">
        <v>32188</v>
      </c>
      <c r="Y1350" s="15" t="s">
        <v>32188</v>
      </c>
    </row>
    <row r="1351" spans="17:25" x14ac:dyDescent="0.35">
      <c r="Q1351" s="15" t="s">
        <v>34004</v>
      </c>
      <c r="R1351" t="s">
        <v>153</v>
      </c>
      <c r="S1351" t="s">
        <v>31827</v>
      </c>
      <c r="T1351" t="s">
        <v>34942</v>
      </c>
      <c r="U1351" s="273">
        <f t="shared" si="102"/>
        <v>5.3962514757969298E-5</v>
      </c>
      <c r="V1351" s="15" t="str">
        <f t="shared" si="103"/>
        <v>Sede - Anapia</v>
      </c>
      <c r="W1351" s="289" t="s">
        <v>32186</v>
      </c>
      <c r="X1351" s="15" t="s">
        <v>32186</v>
      </c>
      <c r="Y1351" s="15" t="s">
        <v>32185</v>
      </c>
    </row>
    <row r="1352" spans="17:25" x14ac:dyDescent="0.35">
      <c r="Q1352" s="15" t="s">
        <v>34005</v>
      </c>
      <c r="R1352" t="s">
        <v>153</v>
      </c>
      <c r="S1352" t="s">
        <v>31827</v>
      </c>
      <c r="T1352" t="s">
        <v>34943</v>
      </c>
      <c r="U1352" s="273">
        <f t="shared" si="102"/>
        <v>5.3962514757969298E-5</v>
      </c>
      <c r="V1352" s="15" t="str">
        <f t="shared" si="103"/>
        <v>Sede - Tinicachi</v>
      </c>
      <c r="W1352" s="289" t="s">
        <v>32186</v>
      </c>
      <c r="X1352" s="15" t="s">
        <v>32186</v>
      </c>
      <c r="Y1352" s="15" t="s">
        <v>32185</v>
      </c>
    </row>
    <row r="1353" spans="17:25" x14ac:dyDescent="0.35">
      <c r="Q1353" s="15" t="s">
        <v>34006</v>
      </c>
      <c r="R1353" t="s">
        <v>175</v>
      </c>
      <c r="S1353" t="s">
        <v>31839</v>
      </c>
      <c r="T1353" t="s">
        <v>34944</v>
      </c>
      <c r="U1353" s="273">
        <f t="shared" si="102"/>
        <v>5.3962514757969298E-5</v>
      </c>
      <c r="V1353" s="15" t="str">
        <f t="shared" si="103"/>
        <v>Sede - Calzada</v>
      </c>
      <c r="W1353" s="289" t="s">
        <v>32184</v>
      </c>
      <c r="X1353" s="15" t="s">
        <v>32188</v>
      </c>
      <c r="Y1353" s="15" t="s">
        <v>32185</v>
      </c>
    </row>
    <row r="1354" spans="17:25" x14ac:dyDescent="0.35">
      <c r="Q1354" s="15" t="s">
        <v>34007</v>
      </c>
      <c r="R1354" t="s">
        <v>175</v>
      </c>
      <c r="S1354" t="s">
        <v>31839</v>
      </c>
      <c r="T1354" t="s">
        <v>34945</v>
      </c>
      <c r="U1354" s="273">
        <f t="shared" si="102"/>
        <v>5.3962514757969298E-5</v>
      </c>
      <c r="V1354" s="15" t="str">
        <f t="shared" si="103"/>
        <v>Sede - Habana</v>
      </c>
      <c r="W1354" s="289" t="s">
        <v>32187</v>
      </c>
      <c r="X1354" s="15" t="s">
        <v>32188</v>
      </c>
      <c r="Y1354" s="15" t="s">
        <v>32185</v>
      </c>
    </row>
    <row r="1355" spans="17:25" x14ac:dyDescent="0.35">
      <c r="Q1355" s="15" t="s">
        <v>34008</v>
      </c>
      <c r="R1355" t="s">
        <v>175</v>
      </c>
      <c r="S1355" t="s">
        <v>31527</v>
      </c>
      <c r="T1355" t="s">
        <v>31837</v>
      </c>
      <c r="U1355" s="273">
        <f t="shared" si="102"/>
        <v>5.3962514757969298E-5</v>
      </c>
      <c r="V1355" s="15" t="str">
        <f t="shared" si="103"/>
        <v>Sede - Huallaga</v>
      </c>
      <c r="W1355" s="289" t="s">
        <v>32185</v>
      </c>
      <c r="X1355" s="15" t="s">
        <v>32184</v>
      </c>
      <c r="Y1355" s="15" t="s">
        <v>32185</v>
      </c>
    </row>
    <row r="1356" spans="17:25" x14ac:dyDescent="0.35">
      <c r="Q1356" s="15" t="s">
        <v>34009</v>
      </c>
      <c r="R1356" t="s">
        <v>175</v>
      </c>
      <c r="S1356" t="s">
        <v>31527</v>
      </c>
      <c r="T1356" t="s">
        <v>31607</v>
      </c>
      <c r="U1356" s="273">
        <f t="shared" si="102"/>
        <v>5.3962514757969298E-5</v>
      </c>
      <c r="V1356" s="15" t="str">
        <f t="shared" si="103"/>
        <v>Sede - San Pablo</v>
      </c>
      <c r="W1356" s="289" t="s">
        <v>32188</v>
      </c>
      <c r="X1356" s="15" t="s">
        <v>32184</v>
      </c>
      <c r="Y1356" s="15" t="s">
        <v>32188</v>
      </c>
    </row>
    <row r="1357" spans="17:25" x14ac:dyDescent="0.35">
      <c r="Q1357" s="15" t="s">
        <v>34010</v>
      </c>
      <c r="R1357" t="s">
        <v>175</v>
      </c>
      <c r="S1357" t="s">
        <v>31836</v>
      </c>
      <c r="T1357" t="s">
        <v>34947</v>
      </c>
      <c r="U1357" s="273">
        <f t="shared" si="102"/>
        <v>5.3962514757969298E-5</v>
      </c>
      <c r="V1357" s="15" t="str">
        <f t="shared" si="103"/>
        <v>Sede - Agua Blanca</v>
      </c>
      <c r="W1357" s="289" t="s">
        <v>32188</v>
      </c>
      <c r="X1357" s="15" t="s">
        <v>32184</v>
      </c>
      <c r="Y1357" s="15" t="s">
        <v>32185</v>
      </c>
    </row>
    <row r="1358" spans="17:25" x14ac:dyDescent="0.35">
      <c r="Q1358" s="15" t="s">
        <v>34011</v>
      </c>
      <c r="R1358" t="s">
        <v>175</v>
      </c>
      <c r="S1358" t="s">
        <v>31837</v>
      </c>
      <c r="T1358" t="s">
        <v>34948</v>
      </c>
      <c r="U1358" s="273">
        <f t="shared" si="102"/>
        <v>5.3962514757969298E-5</v>
      </c>
      <c r="V1358" s="15" t="str">
        <f t="shared" si="103"/>
        <v>Sede - El Eslabon</v>
      </c>
      <c r="W1358" s="289" t="s">
        <v>32188</v>
      </c>
      <c r="X1358" s="15" t="s">
        <v>32184</v>
      </c>
      <c r="Y1358" s="15" t="s">
        <v>32185</v>
      </c>
    </row>
    <row r="1359" spans="17:25" x14ac:dyDescent="0.35">
      <c r="Q1359" s="15" t="s">
        <v>34012</v>
      </c>
      <c r="R1359" t="s">
        <v>175</v>
      </c>
      <c r="S1359" t="s">
        <v>31837</v>
      </c>
      <c r="T1359" t="s">
        <v>34949</v>
      </c>
      <c r="U1359" s="273">
        <f t="shared" si="102"/>
        <v>5.3962514757969298E-5</v>
      </c>
      <c r="V1359" s="15" t="str">
        <f t="shared" si="103"/>
        <v>Sede - Sacanche</v>
      </c>
      <c r="W1359" s="289" t="s">
        <v>32188</v>
      </c>
      <c r="X1359" s="15" t="s">
        <v>32184</v>
      </c>
      <c r="Y1359" s="15" t="s">
        <v>32188</v>
      </c>
    </row>
    <row r="1360" spans="17:25" x14ac:dyDescent="0.35">
      <c r="Q1360" s="15" t="s">
        <v>34013</v>
      </c>
      <c r="R1360" t="s">
        <v>175</v>
      </c>
      <c r="S1360" t="s">
        <v>34131</v>
      </c>
      <c r="T1360" t="s">
        <v>34950</v>
      </c>
      <c r="U1360" s="273">
        <f t="shared" si="102"/>
        <v>5.3962514757969298E-5</v>
      </c>
      <c r="V1360" s="15" t="str">
        <f t="shared" si="103"/>
        <v>Sede - Barranquita</v>
      </c>
      <c r="W1360" s="289" t="s">
        <v>32184</v>
      </c>
      <c r="X1360" s="15" t="s">
        <v>32184</v>
      </c>
      <c r="Y1360" s="15" t="s">
        <v>32186</v>
      </c>
    </row>
    <row r="1361" spans="17:25" x14ac:dyDescent="0.35">
      <c r="Q1361" s="15" t="s">
        <v>34014</v>
      </c>
      <c r="R1361" t="s">
        <v>175</v>
      </c>
      <c r="S1361" t="s">
        <v>34131</v>
      </c>
      <c r="T1361" t="s">
        <v>34951</v>
      </c>
      <c r="U1361" s="273">
        <f t="shared" si="102"/>
        <v>5.3962514757969298E-5</v>
      </c>
      <c r="V1361" s="15" t="str">
        <f t="shared" si="103"/>
        <v>Sede - Pinto Recodo</v>
      </c>
      <c r="W1361" s="289" t="s">
        <v>32185</v>
      </c>
      <c r="X1361" s="15" t="s">
        <v>32184</v>
      </c>
      <c r="Y1361" s="15" t="s">
        <v>32185</v>
      </c>
    </row>
    <row r="1362" spans="17:25" x14ac:dyDescent="0.35">
      <c r="Q1362" s="15" t="s">
        <v>34015</v>
      </c>
      <c r="R1362" t="s">
        <v>175</v>
      </c>
      <c r="S1362" t="s">
        <v>34131</v>
      </c>
      <c r="T1362" t="s">
        <v>34952</v>
      </c>
      <c r="U1362" s="273">
        <f t="shared" si="102"/>
        <v>5.3962514757969298E-5</v>
      </c>
      <c r="V1362" s="15" t="str">
        <f t="shared" si="103"/>
        <v>Sede - Zapatero</v>
      </c>
      <c r="W1362" s="289" t="s">
        <v>32185</v>
      </c>
      <c r="X1362" s="15" t="s">
        <v>32187</v>
      </c>
      <c r="Y1362" s="15" t="s">
        <v>32185</v>
      </c>
    </row>
    <row r="1363" spans="17:25" x14ac:dyDescent="0.35">
      <c r="Q1363" s="15" t="s">
        <v>34016</v>
      </c>
      <c r="R1363" t="s">
        <v>175</v>
      </c>
      <c r="S1363" t="s">
        <v>31838</v>
      </c>
      <c r="T1363" t="s">
        <v>34953</v>
      </c>
      <c r="U1363" s="273">
        <f t="shared" si="102"/>
        <v>5.3962514757969298E-5</v>
      </c>
      <c r="V1363" s="15" t="str">
        <f t="shared" si="103"/>
        <v>Sede - Pachiza</v>
      </c>
      <c r="W1363" s="289" t="s">
        <v>32185</v>
      </c>
      <c r="X1363" s="15" t="s">
        <v>32184</v>
      </c>
      <c r="Y1363" s="15" t="s">
        <v>32185</v>
      </c>
    </row>
    <row r="1364" spans="17:25" x14ac:dyDescent="0.35">
      <c r="Q1364" s="15" t="s">
        <v>34017</v>
      </c>
      <c r="R1364" t="s">
        <v>175</v>
      </c>
      <c r="S1364" t="s">
        <v>34321</v>
      </c>
      <c r="T1364" t="s">
        <v>34954</v>
      </c>
      <c r="U1364" s="273">
        <f t="shared" si="102"/>
        <v>5.3962514757969298E-5</v>
      </c>
      <c r="V1364" s="15" t="str">
        <f t="shared" si="103"/>
        <v>Sede - Pilluana</v>
      </c>
      <c r="W1364" s="289" t="s">
        <v>32188</v>
      </c>
      <c r="X1364" s="15" t="s">
        <v>32187</v>
      </c>
      <c r="Y1364" s="15" t="s">
        <v>32185</v>
      </c>
    </row>
    <row r="1365" spans="17:25" x14ac:dyDescent="0.35">
      <c r="Q1365" s="15" t="s">
        <v>34018</v>
      </c>
      <c r="R1365" t="s">
        <v>175</v>
      </c>
      <c r="S1365" t="s">
        <v>34321</v>
      </c>
      <c r="T1365" t="s">
        <v>34955</v>
      </c>
      <c r="U1365" s="273">
        <f t="shared" si="102"/>
        <v>5.3962514757969298E-5</v>
      </c>
      <c r="V1365" s="15" t="str">
        <f t="shared" si="103"/>
        <v>Sede - Tres Unidos</v>
      </c>
      <c r="W1365" s="289" t="s">
        <v>32185</v>
      </c>
      <c r="X1365" s="15" t="s">
        <v>32184</v>
      </c>
      <c r="Y1365" s="15" t="s">
        <v>32185</v>
      </c>
    </row>
    <row r="1366" spans="17:25" x14ac:dyDescent="0.35">
      <c r="Q1366" s="15" t="s">
        <v>34019</v>
      </c>
      <c r="R1366" t="s">
        <v>175</v>
      </c>
      <c r="S1366" t="s">
        <v>31840</v>
      </c>
      <c r="T1366" t="s">
        <v>34956</v>
      </c>
      <c r="U1366" s="273">
        <f t="shared" si="102"/>
        <v>5.3962514757969298E-5</v>
      </c>
      <c r="V1366" s="15" t="str">
        <f t="shared" si="103"/>
        <v>Sede - Posic</v>
      </c>
      <c r="W1366" s="289" t="s">
        <v>32184</v>
      </c>
      <c r="X1366" s="15" t="s">
        <v>32188</v>
      </c>
      <c r="Y1366" s="15" t="s">
        <v>32185</v>
      </c>
    </row>
    <row r="1367" spans="17:25" x14ac:dyDescent="0.35">
      <c r="Q1367" s="15" t="s">
        <v>34020</v>
      </c>
      <c r="R1367" t="s">
        <v>175</v>
      </c>
      <c r="S1367" t="s">
        <v>31840</v>
      </c>
      <c r="T1367" t="s">
        <v>34957</v>
      </c>
      <c r="U1367" s="273">
        <f t="shared" si="102"/>
        <v>5.3962514757969298E-5</v>
      </c>
      <c r="V1367" s="15" t="str">
        <f t="shared" si="103"/>
        <v>Sede - Yuracyacu</v>
      </c>
      <c r="W1367" s="289" t="s">
        <v>32184</v>
      </c>
      <c r="X1367" s="15" t="s">
        <v>32188</v>
      </c>
      <c r="Y1367" s="15" t="s">
        <v>32185</v>
      </c>
    </row>
    <row r="1368" spans="17:25" x14ac:dyDescent="0.35">
      <c r="Q1368" s="15" t="s">
        <v>34021</v>
      </c>
      <c r="R1368" t="s">
        <v>175</v>
      </c>
      <c r="S1368" t="s">
        <v>175</v>
      </c>
      <c r="T1368" t="s">
        <v>31685</v>
      </c>
      <c r="U1368" s="273">
        <f t="shared" si="102"/>
        <v>5.3962514757969298E-5</v>
      </c>
      <c r="V1368" s="15" t="str">
        <f t="shared" si="103"/>
        <v>Sede - El Porvenir</v>
      </c>
      <c r="W1368" s="289" t="s">
        <v>32184</v>
      </c>
      <c r="X1368" s="15" t="s">
        <v>32184</v>
      </c>
      <c r="Y1368" s="15" t="s">
        <v>32186</v>
      </c>
    </row>
    <row r="1369" spans="17:25" x14ac:dyDescent="0.35">
      <c r="Q1369" s="15" t="s">
        <v>34022</v>
      </c>
      <c r="R1369" t="s">
        <v>175</v>
      </c>
      <c r="S1369" t="s">
        <v>175</v>
      </c>
      <c r="T1369" t="s">
        <v>34958</v>
      </c>
      <c r="U1369" s="273">
        <f t="shared" si="102"/>
        <v>5.3962514757969298E-5</v>
      </c>
      <c r="V1369" s="15" t="str">
        <f t="shared" si="103"/>
        <v>Sede - Papaplaya</v>
      </c>
      <c r="W1369" s="289" t="s">
        <v>32184</v>
      </c>
      <c r="X1369" s="15" t="s">
        <v>32184</v>
      </c>
      <c r="Y1369" s="15" t="s">
        <v>32186</v>
      </c>
    </row>
    <row r="1370" spans="17:25" x14ac:dyDescent="0.35">
      <c r="Q1370" s="15" t="s">
        <v>34023</v>
      </c>
      <c r="R1370" t="s">
        <v>175</v>
      </c>
      <c r="S1370" t="s">
        <v>175</v>
      </c>
      <c r="T1370" t="s">
        <v>34959</v>
      </c>
      <c r="U1370" s="273">
        <f t="shared" si="102"/>
        <v>5.3962514757969298E-5</v>
      </c>
      <c r="V1370" s="15" t="str">
        <f t="shared" si="103"/>
        <v>Sede - Shapaja</v>
      </c>
      <c r="W1370" s="289" t="s">
        <v>32185</v>
      </c>
      <c r="X1370" s="15" t="s">
        <v>32187</v>
      </c>
      <c r="Y1370" s="15" t="s">
        <v>32185</v>
      </c>
    </row>
    <row r="1371" spans="17:25" x14ac:dyDescent="0.35">
      <c r="Q1371" s="15" t="s">
        <v>34024</v>
      </c>
      <c r="R1371" t="s">
        <v>175</v>
      </c>
      <c r="S1371" t="s">
        <v>31841</v>
      </c>
      <c r="T1371" t="s">
        <v>34960</v>
      </c>
      <c r="U1371" s="273">
        <f t="shared" si="102"/>
        <v>5.3962514757969298E-5</v>
      </c>
      <c r="V1371" s="15" t="str">
        <f t="shared" si="103"/>
        <v>Sede - Polvora</v>
      </c>
      <c r="W1371" s="289" t="s">
        <v>32188</v>
      </c>
      <c r="X1371" s="15" t="s">
        <v>32184</v>
      </c>
      <c r="Y1371" s="15" t="s">
        <v>32185</v>
      </c>
    </row>
    <row r="1372" spans="17:25" x14ac:dyDescent="0.35">
      <c r="Q1372" s="15" t="s">
        <v>34025</v>
      </c>
      <c r="R1372" t="s">
        <v>155</v>
      </c>
      <c r="S1372" t="s">
        <v>34074</v>
      </c>
      <c r="T1372" t="s">
        <v>34962</v>
      </c>
      <c r="U1372" s="273">
        <f t="shared" si="102"/>
        <v>5.3962514757969298E-5</v>
      </c>
      <c r="V1372" s="15" t="str">
        <f t="shared" si="103"/>
        <v>Sede - Matapalo</v>
      </c>
      <c r="W1372" s="289" t="s">
        <v>32185</v>
      </c>
      <c r="X1372" s="15" t="s">
        <v>32188</v>
      </c>
      <c r="Y1372" s="15" t="s">
        <v>32184</v>
      </c>
    </row>
    <row r="1373" spans="17:25" x14ac:dyDescent="0.35">
      <c r="Q1373" s="15" t="s">
        <v>34026</v>
      </c>
      <c r="R1373" t="s">
        <v>156</v>
      </c>
      <c r="S1373" t="s">
        <v>31855</v>
      </c>
      <c r="T1373" t="s">
        <v>34963</v>
      </c>
      <c r="U1373" s="273">
        <f t="shared" si="102"/>
        <v>5.3962514757969298E-5</v>
      </c>
      <c r="V1373" s="15" t="str">
        <f t="shared" si="103"/>
        <v>Sede - Nueva Requena</v>
      </c>
      <c r="W1373" s="289" t="s">
        <v>32184</v>
      </c>
      <c r="X1373" s="15" t="s">
        <v>32188</v>
      </c>
      <c r="Y1373" s="15" t="s">
        <v>32185</v>
      </c>
    </row>
    <row r="8265" spans="20:20" x14ac:dyDescent="0.35">
      <c r="T8265" s="286"/>
    </row>
  </sheetData>
  <mergeCells count="2">
    <mergeCell ref="A1:G1"/>
    <mergeCell ref="I1:O1"/>
  </mergeCells>
  <phoneticPr fontId="3" type="noConversion"/>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713F-4953-4092-9FA3-8DB4D3BCA3F7}">
  <dimension ref="A1:F7"/>
  <sheetViews>
    <sheetView workbookViewId="0">
      <selection activeCell="E17" sqref="E17"/>
    </sheetView>
  </sheetViews>
  <sheetFormatPr defaultRowHeight="14.5" x14ac:dyDescent="0.35"/>
  <cols>
    <col min="1" max="1" width="51.26953125" bestFit="1" customWidth="1"/>
    <col min="2" max="2" width="8.1796875" bestFit="1" customWidth="1"/>
    <col min="3" max="3" width="8.26953125" bestFit="1" customWidth="1"/>
    <col min="4" max="4" width="16.81640625" bestFit="1" customWidth="1"/>
    <col min="5" max="5" width="7.26953125" bestFit="1" customWidth="1"/>
    <col min="6" max="6" width="12.7265625" bestFit="1" customWidth="1"/>
  </cols>
  <sheetData>
    <row r="1" spans="1:6" ht="29" x14ac:dyDescent="0.35">
      <c r="A1" s="291" t="s">
        <v>35031</v>
      </c>
      <c r="B1" s="291" t="s">
        <v>169</v>
      </c>
      <c r="C1" s="291" t="s">
        <v>31522</v>
      </c>
      <c r="D1" s="291" t="s">
        <v>31523</v>
      </c>
      <c r="E1" s="291" t="s">
        <v>31537</v>
      </c>
      <c r="F1" s="291" t="s">
        <v>32179</v>
      </c>
    </row>
    <row r="2" spans="1:6" x14ac:dyDescent="0.35">
      <c r="A2" t="s">
        <v>37255</v>
      </c>
      <c r="B2" t="s">
        <v>159</v>
      </c>
      <c r="C2" t="s">
        <v>159</v>
      </c>
      <c r="D2" t="s">
        <v>31749</v>
      </c>
      <c r="E2">
        <v>150117</v>
      </c>
      <c r="F2" s="352">
        <f>1/COUNTA($A$2:$A$1048576)</f>
        <v>0.16666666666666666</v>
      </c>
    </row>
    <row r="3" spans="1:6" x14ac:dyDescent="0.35">
      <c r="A3" t="s">
        <v>37256</v>
      </c>
      <c r="B3" t="s">
        <v>159</v>
      </c>
      <c r="C3" t="s">
        <v>159</v>
      </c>
      <c r="D3" t="s">
        <v>37257</v>
      </c>
      <c r="E3">
        <v>150101</v>
      </c>
      <c r="F3" s="352">
        <f t="shared" ref="F3:F7" si="0">1/COUNTA($A$2:$A$1048576)</f>
        <v>0.16666666666666666</v>
      </c>
    </row>
    <row r="4" spans="1:6" x14ac:dyDescent="0.35">
      <c r="A4" t="s">
        <v>37261</v>
      </c>
      <c r="B4" t="s">
        <v>159</v>
      </c>
      <c r="C4" t="s">
        <v>159</v>
      </c>
      <c r="D4" t="s">
        <v>37002</v>
      </c>
      <c r="E4">
        <v>150113</v>
      </c>
      <c r="F4" s="352">
        <f t="shared" si="0"/>
        <v>0.16666666666666666</v>
      </c>
    </row>
    <row r="5" spans="1:6" x14ac:dyDescent="0.35">
      <c r="A5" t="s">
        <v>37260</v>
      </c>
      <c r="B5" t="s">
        <v>159</v>
      </c>
      <c r="C5" t="s">
        <v>159</v>
      </c>
      <c r="D5" t="s">
        <v>37002</v>
      </c>
      <c r="E5">
        <v>150113</v>
      </c>
      <c r="F5" s="352">
        <f t="shared" si="0"/>
        <v>0.16666666666666666</v>
      </c>
    </row>
    <row r="6" spans="1:6" x14ac:dyDescent="0.35">
      <c r="A6" t="s">
        <v>37258</v>
      </c>
      <c r="B6" t="s">
        <v>159</v>
      </c>
      <c r="C6" t="s">
        <v>159</v>
      </c>
      <c r="D6" t="s">
        <v>31764</v>
      </c>
      <c r="E6">
        <v>150140</v>
      </c>
      <c r="F6" s="352">
        <f t="shared" si="0"/>
        <v>0.16666666666666666</v>
      </c>
    </row>
    <row r="7" spans="1:6" x14ac:dyDescent="0.35">
      <c r="A7" t="s">
        <v>37259</v>
      </c>
      <c r="B7" t="s">
        <v>159</v>
      </c>
      <c r="C7" t="s">
        <v>159</v>
      </c>
      <c r="D7" t="s">
        <v>31756</v>
      </c>
      <c r="E7">
        <v>150110</v>
      </c>
      <c r="F7" s="352">
        <f t="shared" si="0"/>
        <v>0.16666666666666666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Valorización de Instrumentos</vt:lpstr>
      <vt:lpstr>Parametria 2</vt:lpstr>
      <vt:lpstr>Valorización de Instrumentos_of</vt:lpstr>
      <vt:lpstr>Parametria</vt:lpstr>
      <vt:lpstr>Inretail Consumer</vt:lpstr>
      <vt:lpstr>Antigua Ponderacion</vt:lpstr>
      <vt:lpstr>Ponderacion Departamental</vt:lpstr>
      <vt:lpstr>Activos Departamentales</vt:lpstr>
      <vt:lpstr>28. InRetail Shopping Malls</vt:lpstr>
      <vt:lpstr>Holdings</vt:lpstr>
      <vt:lpstr>Supuestos holdings</vt:lpstr>
      <vt:lpstr>Intercorp PONDERACION</vt:lpstr>
      <vt:lpstr>G_P</vt:lpstr>
      <vt:lpstr>Tipo de Cambio</vt:lpstr>
      <vt:lpstr>CENEPRED</vt:lpstr>
      <vt:lpstr>Ubigeo Departamental</vt:lpstr>
      <vt:lpstr>Ubigeo Provincial</vt:lpstr>
      <vt:lpstr>Ubigeo Distrital</vt:lpstr>
      <vt:lpstr>CENEPRED DISTRITAL</vt:lpstr>
      <vt:lpstr>7. Cerro Verde</vt:lpstr>
      <vt:lpstr>Activos sin Ubigeo</vt:lpstr>
      <vt:lpstr>11. Hochschild</vt:lpstr>
      <vt:lpstr>12. Hudbay</vt:lpstr>
      <vt:lpstr>CENEPRED DEPARTAMENTAL</vt:lpstr>
      <vt:lpstr>FEN_Apoyo</vt:lpstr>
      <vt:lpstr>PowerBI2</vt:lpstr>
      <vt:lpstr>Sector Clasificación</vt:lpstr>
      <vt:lpstr>1 .Aenza</vt:lpstr>
      <vt:lpstr>2. Alicorp</vt:lpstr>
      <vt:lpstr>3. Auna</vt:lpstr>
      <vt:lpstr>4. Buenaventura</vt:lpstr>
      <vt:lpstr>5. BBVA</vt:lpstr>
      <vt:lpstr>6. Pacasmayo</vt:lpstr>
      <vt:lpstr>8. Credicorp</vt:lpstr>
      <vt:lpstr>Centrales Eléctricas</vt:lpstr>
      <vt:lpstr>9. Engie</vt:lpstr>
      <vt:lpstr>10. Ferreycorp</vt:lpstr>
      <vt:lpstr>RESUMEN</vt:lpstr>
      <vt:lpstr>13. IFS</vt:lpstr>
      <vt:lpstr>14. Minsur</vt:lpstr>
      <vt:lpstr>15. Nexa Resources Perú</vt:lpstr>
      <vt:lpstr>16. Orygen</vt:lpstr>
      <vt:lpstr>17. Pluz Energia</vt:lpstr>
      <vt:lpstr>18. Puerto Chancay</vt:lpstr>
      <vt:lpstr>19. UNACEM</vt:lpstr>
      <vt:lpstr>20. Volcan</vt:lpstr>
      <vt:lpstr>21. BCP</vt:lpstr>
      <vt:lpstr>22. Banbif</vt:lpstr>
      <vt:lpstr>23. Casa Andina</vt:lpstr>
      <vt:lpstr>24. Colegios Peruanos</vt:lpstr>
      <vt:lpstr>25. Hermes</vt:lpstr>
      <vt:lpstr>26. Hunt Oil</vt:lpstr>
      <vt:lpstr>27. Inca Rail</vt:lpstr>
      <vt:lpstr>29. Intursa</vt:lpstr>
      <vt:lpstr>30. Jockey Plaza</vt:lpstr>
      <vt:lpstr>31. Lima Expresa</vt:lpstr>
      <vt:lpstr>32. Orazen</vt:lpstr>
      <vt:lpstr>33. Primax</vt:lpstr>
      <vt:lpstr>34. Rutas de Lima</vt:lpstr>
      <vt:lpstr>35. Tecsup</vt:lpstr>
      <vt:lpstr>36. Luz del Sur</vt:lpstr>
      <vt:lpstr>37. Site del Perú</vt:lpstr>
      <vt:lpstr>38. Integratel</vt:lpstr>
      <vt:lpstr>39. El Comercio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Sotomayor Diaz</dc:creator>
  <cp:lastModifiedBy>Franco Olivares Untiveros</cp:lastModifiedBy>
  <dcterms:created xsi:type="dcterms:W3CDTF">2024-11-20T14:28:20Z</dcterms:created>
  <dcterms:modified xsi:type="dcterms:W3CDTF">2026-08-03T23:57:10Z</dcterms:modified>
</cp:coreProperties>
</file>